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W:\Purchasing Office\Disbursements-and-Procurement\Xerox-MPS-Documents\2016 Invoices\"/>
    </mc:Choice>
  </mc:AlternateContent>
  <bookViews>
    <workbookView xWindow="0" yWindow="0" windowWidth="20460" windowHeight="6765"/>
  </bookViews>
  <sheets>
    <sheet name="YTD Payable" sheetId="36" r:id="rId1"/>
    <sheet name="Year-To-Date" sheetId="27" r:id="rId2"/>
    <sheet name="Wayne Master" sheetId="29" r:id="rId3"/>
    <sheet name="FPO034" sheetId="35" r:id="rId4"/>
    <sheet name="Paid Invoices" sheetId="34" r:id="rId5"/>
    <sheet name="Open Invoices" sheetId="33" r:id="rId6"/>
    <sheet name="Future State Letter Name Match" sheetId="30" r:id="rId7"/>
    <sheet name="Rev2 Aug 16" sheetId="26" r:id="rId8"/>
    <sheet name="Rev1 Aug 16" sheetId="31" r:id="rId9"/>
    <sheet name="Org Aug 2016 " sheetId="17" r:id="rId10"/>
    <sheet name="Rev2 July 16" sheetId="24" r:id="rId11"/>
    <sheet name="Rev1 July 16" sheetId="32" r:id="rId12"/>
    <sheet name="Org July 2016 " sheetId="15" r:id="rId13"/>
    <sheet name="Rev June 16" sheetId="23" r:id="rId14"/>
    <sheet name="Org June 2016 " sheetId="13" r:id="rId15"/>
    <sheet name="May 2016" sheetId="12" r:id="rId16"/>
    <sheet name="Apr 2016" sheetId="11" r:id="rId17"/>
    <sheet name="Mar 2016" sheetId="20" r:id="rId18"/>
    <sheet name="Feb 2016" sheetId="19" r:id="rId19"/>
    <sheet name="Jan 2016" sheetId="10" r:id="rId20"/>
    <sheet name="Dec 2015" sheetId="9" r:id="rId21"/>
    <sheet name="Nov 2015" sheetId="8" r:id="rId22"/>
    <sheet name="Oct 2015" sheetId="7" r:id="rId23"/>
    <sheet name="Sep 2015" sheetId="4" r:id="rId24"/>
    <sheet name="Asset Group  All Assets" sheetId="21" r:id="rId25"/>
    <sheet name="Missing-WSU-POs" sheetId="22" r:id="rId26"/>
    <sheet name="Serial No" sheetId="28" r:id="rId27"/>
    <sheet name="Sheet1" sheetId="5" state="hidden" r:id="rId28"/>
  </sheets>
  <definedNames>
    <definedName name="_xlnm._FilterDatabase" localSheetId="16" hidden="1">'Apr 2016'!$A$1:$Z$172</definedName>
    <definedName name="_xlnm._FilterDatabase" localSheetId="20" hidden="1">'Dec 2015'!$A$1:$Y$117</definedName>
    <definedName name="_xlnm._FilterDatabase" localSheetId="18" hidden="1">'Feb 2016'!$A$1:$Z$168</definedName>
    <definedName name="_xlnm._FilterDatabase" localSheetId="6" hidden="1">'Future State Letter Name Match'!$A$1:$O$51</definedName>
    <definedName name="_xlnm._FilterDatabase" localSheetId="19" hidden="1">'Jan 2016'!$A$1:$Z$168</definedName>
    <definedName name="_xlnm._FilterDatabase" localSheetId="17" hidden="1">'Mar 2016'!$A$1:$Z$168</definedName>
    <definedName name="_xlnm._FilterDatabase" localSheetId="15" hidden="1">'May 2016'!$A$1:$Z$188</definedName>
    <definedName name="_xlnm._FilterDatabase" localSheetId="21" hidden="1">'Nov 2015'!$A$1:$Z$111</definedName>
    <definedName name="_xlnm._FilterDatabase" localSheetId="22" hidden="1">'Oct 2015'!$A$1:$Z$90</definedName>
    <definedName name="_xlnm._FilterDatabase" localSheetId="9" hidden="1">'Org Aug 2016 '!$A$1:$Z$188</definedName>
    <definedName name="_xlnm._FilterDatabase" localSheetId="12" hidden="1">'Org July 2016 '!$A$1:$Z$188</definedName>
    <definedName name="_xlnm._FilterDatabase" localSheetId="14" hidden="1">'Org June 2016 '!$A$1:$Z$188</definedName>
    <definedName name="_xlnm._FilterDatabase" localSheetId="13" hidden="1">'Rev June 16'!$A$1:$Z$244</definedName>
    <definedName name="_xlnm._FilterDatabase" localSheetId="8" hidden="1">'Rev1 Aug 16'!$A$1:$Z$188</definedName>
    <definedName name="_xlnm._FilterDatabase" localSheetId="11" hidden="1">'Rev1 July 16'!$A$1:$Z$246</definedName>
    <definedName name="_xlnm._FilterDatabase" localSheetId="7" hidden="1">'Rev2 Aug 16'!$A$1:$Z$188</definedName>
    <definedName name="_xlnm._FilterDatabase" localSheetId="10" hidden="1">'Rev2 July 16'!$A$1:$Z$246</definedName>
    <definedName name="_xlnm._FilterDatabase" localSheetId="23" hidden="1">'Sep 2015'!$A$1:$Y$39</definedName>
    <definedName name="_xlnm._FilterDatabase" localSheetId="2" hidden="1">'Wayne Master'!$A$1:$N$1</definedName>
    <definedName name="_xlnm._FilterDatabase" localSheetId="1" hidden="1">'Year-To-Date'!$B$1:$AB$188</definedName>
    <definedName name="_xlnm._FilterDatabase" localSheetId="0" hidden="1">'YTD Payable'!$B$1:$AB$188</definedName>
    <definedName name="_xlnm.Print_Area" localSheetId="16">'Apr 2016'!$A$1:$Z$173</definedName>
    <definedName name="_xlnm.Print_Area" localSheetId="20">'Dec 2015'!$A$1:$Z$117</definedName>
    <definedName name="_xlnm.Print_Area" localSheetId="18">'Feb 2016'!$A$1:$Z$166</definedName>
    <definedName name="_xlnm.Print_Area" localSheetId="19">'Jan 2016'!$A$1:$Z$166</definedName>
    <definedName name="_xlnm.Print_Area" localSheetId="17">'Mar 2016'!$A$1:$Z$166</definedName>
    <definedName name="_xlnm.Print_Area" localSheetId="15">'May 2016'!$A$1:$Z$189</definedName>
    <definedName name="_xlnm.Print_Area" localSheetId="21">'Nov 2015'!$A$1:$Z$111</definedName>
    <definedName name="_xlnm.Print_Area" localSheetId="22">'Oct 2015'!$A$1:$Z$90</definedName>
    <definedName name="_xlnm.Print_Area" localSheetId="9">'Org Aug 2016 '!$A$1:$Z$189</definedName>
    <definedName name="_xlnm.Print_Area" localSheetId="12">'Org July 2016 '!$A$1:$Z$189</definedName>
    <definedName name="_xlnm.Print_Area" localSheetId="14">'Org June 2016 '!$A$1:$Z$189</definedName>
    <definedName name="_xlnm.Print_Area" localSheetId="13">'Rev June 16'!$A$1:$Z$244</definedName>
    <definedName name="_xlnm.Print_Area" localSheetId="8">'Rev1 Aug 16'!$A$1:$Z$189</definedName>
    <definedName name="_xlnm.Print_Area" localSheetId="11">'Rev1 July 16'!$A$1:$Z$246</definedName>
    <definedName name="_xlnm.Print_Area" localSheetId="7">'Rev2 Aug 16'!$A$1:$Z$189</definedName>
    <definedName name="_xlnm.Print_Area" localSheetId="10">'Rev2 July 16'!$A$1:$Z$246</definedName>
    <definedName name="_xlnm.Print_Area" localSheetId="23">'Sep 2015'!$A$1:$Y$39</definedName>
    <definedName name="_xlnm.Print_Area" localSheetId="1">'Year-To-Date'!$B$1:$AB$189</definedName>
    <definedName name="_xlnm.Print_Area" localSheetId="0">'YTD Payable'!$B$1:$AB$189</definedName>
    <definedName name="_xlnm.Print_Titles" localSheetId="16">'Apr 2016'!$1:$1</definedName>
    <definedName name="_xlnm.Print_Titles" localSheetId="20">'Dec 2015'!$1:$1</definedName>
    <definedName name="_xlnm.Print_Titles" localSheetId="18">'Feb 2016'!$1:$1</definedName>
    <definedName name="_xlnm.Print_Titles" localSheetId="19">'Jan 2016'!$1:$1</definedName>
    <definedName name="_xlnm.Print_Titles" localSheetId="17">'Mar 2016'!$1:$1</definedName>
    <definedName name="_xlnm.Print_Titles" localSheetId="15">'May 2016'!$1:$1</definedName>
    <definedName name="_xlnm.Print_Titles" localSheetId="21">'Nov 2015'!$1:$1</definedName>
    <definedName name="_xlnm.Print_Titles" localSheetId="22">'Oct 2015'!$1:$1</definedName>
    <definedName name="_xlnm.Print_Titles" localSheetId="9">'Org Aug 2016 '!$1:$1</definedName>
    <definedName name="_xlnm.Print_Titles" localSheetId="12">'Org July 2016 '!$1:$1</definedName>
    <definedName name="_xlnm.Print_Titles" localSheetId="14">'Org June 2016 '!$1:$1</definedName>
    <definedName name="_xlnm.Print_Titles" localSheetId="13">'Rev June 16'!$1:$1</definedName>
    <definedName name="_xlnm.Print_Titles" localSheetId="8">'Rev1 Aug 16'!$1:$1</definedName>
    <definedName name="_xlnm.Print_Titles" localSheetId="11">'Rev1 July 16'!$1:$1</definedName>
    <definedName name="_xlnm.Print_Titles" localSheetId="7">'Rev2 Aug 16'!$1:$1</definedName>
    <definedName name="_xlnm.Print_Titles" localSheetId="10">'Rev2 July 16'!$1:$1</definedName>
    <definedName name="_xlnm.Print_Titles" localSheetId="23">'Sep 2015'!$1:$1</definedName>
    <definedName name="_xlnm.Print_Titles" localSheetId="1">'Year-To-Date'!$1:$1</definedName>
    <definedName name="_xlnm.Print_Titles" localSheetId="0">'YTD Payable'!$1:$1</definedName>
  </definedNames>
  <calcPr calcId="152511"/>
</workbook>
</file>

<file path=xl/calcChain.xml><?xml version="1.0" encoding="utf-8"?>
<calcChain xmlns="http://schemas.openxmlformats.org/spreadsheetml/2006/main">
  <c r="DD274" i="36" l="1"/>
  <c r="DB274" i="36"/>
  <c r="CZ274" i="36"/>
  <c r="CX274" i="36"/>
  <c r="CV274" i="36"/>
  <c r="CP274" i="36"/>
  <c r="CA272" i="36"/>
  <c r="AA268" i="36"/>
  <c r="Z268" i="36"/>
  <c r="Y268" i="36"/>
  <c r="X268" i="36"/>
  <c r="W268" i="36"/>
  <c r="DD267" i="36"/>
  <c r="DE267" i="36" s="1"/>
  <c r="DB267" i="36"/>
  <c r="DC267" i="36" s="1"/>
  <c r="CZ267" i="36"/>
  <c r="DA267" i="36" s="1"/>
  <c r="CY267" i="36"/>
  <c r="CX267" i="36"/>
  <c r="CV267" i="36"/>
  <c r="CW267" i="36" s="1"/>
  <c r="CT267" i="36"/>
  <c r="CR267" i="36"/>
  <c r="CQ267" i="36"/>
  <c r="CP267" i="36"/>
  <c r="CS267" i="36" s="1"/>
  <c r="CN267" i="36"/>
  <c r="CO267" i="36" s="1"/>
  <c r="CL267" i="36"/>
  <c r="CM267" i="36" s="1"/>
  <c r="CJ267" i="36"/>
  <c r="CK267" i="36" s="1"/>
  <c r="CH267" i="36"/>
  <c r="CG267" i="36"/>
  <c r="CI267" i="36" s="1"/>
  <c r="CC265" i="36"/>
  <c r="CB265" i="36"/>
  <c r="CD265" i="36" s="1"/>
  <c r="CA265" i="36"/>
  <c r="BX265" i="36"/>
  <c r="BZ265" i="36" s="1"/>
  <c r="BW265" i="36"/>
  <c r="BT265" i="36"/>
  <c r="BV265" i="36" s="1"/>
  <c r="BS265" i="36"/>
  <c r="BQ265" i="36"/>
  <c r="BP265" i="36"/>
  <c r="BR265" i="36" s="1"/>
  <c r="BO265" i="36"/>
  <c r="BL265" i="36"/>
  <c r="BN265" i="36" s="1"/>
  <c r="BK265" i="36"/>
  <c r="BH265" i="36"/>
  <c r="BJ265" i="36" s="1"/>
  <c r="BG265" i="36"/>
  <c r="BD265" i="36"/>
  <c r="BF265" i="36" s="1"/>
  <c r="BC265" i="36"/>
  <c r="BA265" i="36"/>
  <c r="AZ265" i="36"/>
  <c r="BB265" i="36" s="1"/>
  <c r="AY265" i="36"/>
  <c r="AV265" i="36"/>
  <c r="AX265" i="36" s="1"/>
  <c r="AU265" i="36"/>
  <c r="AR265" i="36"/>
  <c r="AT265" i="36" s="1"/>
  <c r="AQ265" i="36"/>
  <c r="AN265" i="36"/>
  <c r="AP265" i="36" s="1"/>
  <c r="AM265" i="36"/>
  <c r="AK265" i="36"/>
  <c r="AJ265" i="36"/>
  <c r="AL265" i="36" s="1"/>
  <c r="AI265" i="36"/>
  <c r="CB264" i="36"/>
  <c r="CD264" i="36" s="1"/>
  <c r="CA264" i="36"/>
  <c r="BY264" i="36"/>
  <c r="BX264" i="36"/>
  <c r="BZ264" i="36" s="1"/>
  <c r="BW264" i="36"/>
  <c r="BT264" i="36"/>
  <c r="BV264" i="36" s="1"/>
  <c r="BS264" i="36"/>
  <c r="BQ264" i="36"/>
  <c r="BP264" i="36"/>
  <c r="BR264" i="36" s="1"/>
  <c r="BO264" i="36"/>
  <c r="BL264" i="36"/>
  <c r="BN264" i="36" s="1"/>
  <c r="BK264" i="36"/>
  <c r="BI264" i="36"/>
  <c r="BH264" i="36"/>
  <c r="BJ264" i="36" s="1"/>
  <c r="BG264" i="36"/>
  <c r="BD264" i="36"/>
  <c r="BF264" i="36" s="1"/>
  <c r="BC264" i="36"/>
  <c r="BA264" i="36"/>
  <c r="AZ264" i="36"/>
  <c r="BB264" i="36" s="1"/>
  <c r="AY264" i="36"/>
  <c r="AV264" i="36"/>
  <c r="AX264" i="36" s="1"/>
  <c r="AU264" i="36"/>
  <c r="AS264" i="36"/>
  <c r="AR264" i="36"/>
  <c r="AT264" i="36" s="1"/>
  <c r="AQ264" i="36"/>
  <c r="AN264" i="36"/>
  <c r="AP264" i="36" s="1"/>
  <c r="AM264" i="36"/>
  <c r="AK264" i="36"/>
  <c r="AJ264" i="36"/>
  <c r="AL264" i="36" s="1"/>
  <c r="AI264" i="36"/>
  <c r="CB263" i="36"/>
  <c r="CD263" i="36" s="1"/>
  <c r="CA263" i="36"/>
  <c r="BY263" i="36"/>
  <c r="BX263" i="36"/>
  <c r="BZ263" i="36" s="1"/>
  <c r="BW263" i="36"/>
  <c r="BT263" i="36"/>
  <c r="BV263" i="36" s="1"/>
  <c r="BS263" i="36"/>
  <c r="BQ263" i="36"/>
  <c r="BP263" i="36"/>
  <c r="BR263" i="36" s="1"/>
  <c r="BO263" i="36"/>
  <c r="BL263" i="36"/>
  <c r="BN263" i="36" s="1"/>
  <c r="BK263" i="36"/>
  <c r="BI263" i="36"/>
  <c r="BH263" i="36"/>
  <c r="BJ263" i="36" s="1"/>
  <c r="BG263" i="36"/>
  <c r="BD263" i="36"/>
  <c r="BF263" i="36" s="1"/>
  <c r="BC263" i="36"/>
  <c r="BA263" i="36"/>
  <c r="AZ263" i="36"/>
  <c r="BB263" i="36" s="1"/>
  <c r="AY263" i="36"/>
  <c r="AV263" i="36"/>
  <c r="AX263" i="36" s="1"/>
  <c r="AU263" i="36"/>
  <c r="AS263" i="36"/>
  <c r="AR263" i="36"/>
  <c r="AT263" i="36" s="1"/>
  <c r="AQ263" i="36"/>
  <c r="AN263" i="36"/>
  <c r="AP263" i="36" s="1"/>
  <c r="AM263" i="36"/>
  <c r="AK263" i="36"/>
  <c r="AJ263" i="36"/>
  <c r="AL263" i="36" s="1"/>
  <c r="AI263" i="36"/>
  <c r="AD263" i="36" s="1"/>
  <c r="AG263" i="36"/>
  <c r="AF263" i="36"/>
  <c r="AE263" i="36"/>
  <c r="H263" i="36"/>
  <c r="CC262" i="36"/>
  <c r="CB262" i="36"/>
  <c r="CD262" i="36" s="1"/>
  <c r="CA262" i="36"/>
  <c r="BY262" i="36"/>
  <c r="BX262" i="36"/>
  <c r="BZ262" i="36" s="1"/>
  <c r="BW262" i="36"/>
  <c r="BU262" i="36"/>
  <c r="BT262" i="36"/>
  <c r="BV262" i="36" s="1"/>
  <c r="BS262" i="36"/>
  <c r="BQ262" i="36"/>
  <c r="BP262" i="36"/>
  <c r="BR262" i="36" s="1"/>
  <c r="BO262" i="36"/>
  <c r="BM262" i="36"/>
  <c r="BL262" i="36"/>
  <c r="BN262" i="36" s="1"/>
  <c r="BK262" i="36"/>
  <c r="BI262" i="36"/>
  <c r="BH262" i="36"/>
  <c r="BJ262" i="36" s="1"/>
  <c r="BG262" i="36"/>
  <c r="BE262" i="36"/>
  <c r="BD262" i="36"/>
  <c r="BF262" i="36" s="1"/>
  <c r="BC262" i="36"/>
  <c r="BA262" i="36"/>
  <c r="AZ262" i="36"/>
  <c r="BB262" i="36" s="1"/>
  <c r="AY262" i="36"/>
  <c r="AW262" i="36"/>
  <c r="AV262" i="36"/>
  <c r="AX262" i="36" s="1"/>
  <c r="AU262" i="36"/>
  <c r="AS262" i="36"/>
  <c r="AR262" i="36"/>
  <c r="AT262" i="36" s="1"/>
  <c r="AQ262" i="36"/>
  <c r="AO262" i="36"/>
  <c r="AN262" i="36"/>
  <c r="AP262" i="36" s="1"/>
  <c r="AM262" i="36"/>
  <c r="AK262" i="36"/>
  <c r="AJ262" i="36"/>
  <c r="AL262" i="36" s="1"/>
  <c r="AI262" i="36"/>
  <c r="AG262" i="36"/>
  <c r="AF262" i="36"/>
  <c r="AE262" i="36"/>
  <c r="AD262" i="36"/>
  <c r="AH262" i="36" s="1"/>
  <c r="H262" i="36"/>
  <c r="CB249" i="36"/>
  <c r="CD249" i="36" s="1"/>
  <c r="CA249" i="36"/>
  <c r="BX249" i="36"/>
  <c r="BZ249" i="36" s="1"/>
  <c r="BW249" i="36"/>
  <c r="BU249" i="36"/>
  <c r="BT249" i="36"/>
  <c r="BV249" i="36" s="1"/>
  <c r="BS249" i="36"/>
  <c r="BP249" i="36"/>
  <c r="BR249" i="36" s="1"/>
  <c r="BO249" i="36"/>
  <c r="BL249" i="36"/>
  <c r="BN249" i="36" s="1"/>
  <c r="BK249" i="36"/>
  <c r="BH249" i="36"/>
  <c r="BJ249" i="36" s="1"/>
  <c r="BG249" i="36"/>
  <c r="BD249" i="36"/>
  <c r="BF249" i="36" s="1"/>
  <c r="BC249" i="36"/>
  <c r="AZ249" i="36"/>
  <c r="BB249" i="36" s="1"/>
  <c r="AY249" i="36"/>
  <c r="AV249" i="36"/>
  <c r="AX249" i="36" s="1"/>
  <c r="AU249" i="36"/>
  <c r="AR249" i="36"/>
  <c r="AT249" i="36" s="1"/>
  <c r="AQ249" i="36"/>
  <c r="AO249" i="36"/>
  <c r="AN249" i="36"/>
  <c r="AP249" i="36" s="1"/>
  <c r="AM249" i="36"/>
  <c r="AJ249" i="36"/>
  <c r="AL249" i="36" s="1"/>
  <c r="AI249" i="36"/>
  <c r="AE249" i="36"/>
  <c r="H249" i="36"/>
  <c r="AF249" i="36" s="1"/>
  <c r="CC248" i="36"/>
  <c r="CB248" i="36"/>
  <c r="CD248" i="36" s="1"/>
  <c r="CA248" i="36"/>
  <c r="BY248" i="36"/>
  <c r="BX248" i="36"/>
  <c r="BZ248" i="36" s="1"/>
  <c r="BW248" i="36"/>
  <c r="BU248" i="36"/>
  <c r="BT248" i="36"/>
  <c r="BV248" i="36" s="1"/>
  <c r="BS248" i="36"/>
  <c r="BQ248" i="36"/>
  <c r="BP248" i="36"/>
  <c r="BR248" i="36" s="1"/>
  <c r="BO248" i="36"/>
  <c r="BM248" i="36"/>
  <c r="BL248" i="36"/>
  <c r="BN248" i="36" s="1"/>
  <c r="BK248" i="36"/>
  <c r="BI248" i="36"/>
  <c r="BH248" i="36"/>
  <c r="BJ248" i="36" s="1"/>
  <c r="BG248" i="36"/>
  <c r="BE248" i="36"/>
  <c r="BD248" i="36"/>
  <c r="BF248" i="36" s="1"/>
  <c r="BC248" i="36"/>
  <c r="BA248" i="36"/>
  <c r="AZ248" i="36"/>
  <c r="BB248" i="36" s="1"/>
  <c r="AY248" i="36"/>
  <c r="AW248" i="36"/>
  <c r="AV248" i="36"/>
  <c r="AX248" i="36" s="1"/>
  <c r="AU248" i="36"/>
  <c r="AS248" i="36"/>
  <c r="AR248" i="36"/>
  <c r="AT248" i="36" s="1"/>
  <c r="AQ248" i="36"/>
  <c r="AO248" i="36"/>
  <c r="AN248" i="36"/>
  <c r="AP248" i="36" s="1"/>
  <c r="AM248" i="36"/>
  <c r="AK248" i="36"/>
  <c r="AJ248" i="36"/>
  <c r="AL248" i="36" s="1"/>
  <c r="AI248" i="36"/>
  <c r="AD248" i="36" s="1"/>
  <c r="AE248" i="36"/>
  <c r="H248" i="36"/>
  <c r="AF248" i="36" s="1"/>
  <c r="CB261" i="36"/>
  <c r="CD261" i="36" s="1"/>
  <c r="CA261" i="36"/>
  <c r="BY261" i="36"/>
  <c r="BX261" i="36"/>
  <c r="BZ261" i="36" s="1"/>
  <c r="BW261" i="36"/>
  <c r="BT261" i="36"/>
  <c r="BV261" i="36" s="1"/>
  <c r="BS261" i="36"/>
  <c r="BP261" i="36"/>
  <c r="BR261" i="36" s="1"/>
  <c r="BO261" i="36"/>
  <c r="BL261" i="36"/>
  <c r="BN261" i="36" s="1"/>
  <c r="BK261" i="36"/>
  <c r="BI261" i="36"/>
  <c r="BH261" i="36"/>
  <c r="BJ261" i="36" s="1"/>
  <c r="BG261" i="36"/>
  <c r="BD261" i="36"/>
  <c r="BC261" i="36"/>
  <c r="AZ261" i="36"/>
  <c r="BB261" i="36" s="1"/>
  <c r="AY261" i="36"/>
  <c r="AV261" i="36"/>
  <c r="AX261" i="36" s="1"/>
  <c r="AU261" i="36"/>
  <c r="AR261" i="36"/>
  <c r="AT261" i="36" s="1"/>
  <c r="AQ261" i="36"/>
  <c r="AN261" i="36"/>
  <c r="AM261" i="36"/>
  <c r="AJ261" i="36"/>
  <c r="AL261" i="36" s="1"/>
  <c r="AI261" i="36"/>
  <c r="AG261" i="36"/>
  <c r="AF261" i="36"/>
  <c r="AE261" i="36"/>
  <c r="H261" i="36"/>
  <c r="CB260" i="36"/>
  <c r="CD260" i="36" s="1"/>
  <c r="CA260" i="36"/>
  <c r="BX260" i="36"/>
  <c r="BZ260" i="36" s="1"/>
  <c r="BW260" i="36"/>
  <c r="BT260" i="36"/>
  <c r="BV260" i="36" s="1"/>
  <c r="BS260" i="36"/>
  <c r="BP260" i="36"/>
  <c r="BR260" i="36" s="1"/>
  <c r="BO260" i="36"/>
  <c r="BL260" i="36"/>
  <c r="BN260" i="36" s="1"/>
  <c r="BK260" i="36"/>
  <c r="BH260" i="36"/>
  <c r="BJ260" i="36" s="1"/>
  <c r="BG260" i="36"/>
  <c r="BD260" i="36"/>
  <c r="BF260" i="36" s="1"/>
  <c r="BC260" i="36"/>
  <c r="AZ260" i="36"/>
  <c r="BB260" i="36" s="1"/>
  <c r="AY260" i="36"/>
  <c r="AV260" i="36"/>
  <c r="AX260" i="36" s="1"/>
  <c r="AU260" i="36"/>
  <c r="AR260" i="36"/>
  <c r="AT260" i="36" s="1"/>
  <c r="AQ260" i="36"/>
  <c r="AN260" i="36"/>
  <c r="AP260" i="36" s="1"/>
  <c r="AM260" i="36"/>
  <c r="AJ260" i="36"/>
  <c r="AL260" i="36" s="1"/>
  <c r="AI260" i="36"/>
  <c r="AG260" i="36"/>
  <c r="AF260" i="36"/>
  <c r="AE260" i="36"/>
  <c r="AD260" i="36"/>
  <c r="H260" i="36"/>
  <c r="CB259" i="36"/>
  <c r="CA259" i="36"/>
  <c r="BY259" i="36"/>
  <c r="BX259" i="36"/>
  <c r="BZ259" i="36" s="1"/>
  <c r="BW259" i="36"/>
  <c r="BT259" i="36"/>
  <c r="BV259" i="36" s="1"/>
  <c r="BS259" i="36"/>
  <c r="BP259" i="36"/>
  <c r="BR259" i="36" s="1"/>
  <c r="BO259" i="36"/>
  <c r="BL259" i="36"/>
  <c r="BK259" i="36"/>
  <c r="BH259" i="36"/>
  <c r="BJ259" i="36" s="1"/>
  <c r="BG259" i="36"/>
  <c r="BD259" i="36"/>
  <c r="BE259" i="36" s="1"/>
  <c r="BC259" i="36"/>
  <c r="AZ259" i="36"/>
  <c r="BA259" i="36" s="1"/>
  <c r="AY259" i="36"/>
  <c r="AV259" i="36"/>
  <c r="AW259" i="36" s="1"/>
  <c r="AU259" i="36"/>
  <c r="AR259" i="36"/>
  <c r="AS259" i="36" s="1"/>
  <c r="AQ259" i="36"/>
  <c r="AN259" i="36"/>
  <c r="AO259" i="36" s="1"/>
  <c r="AM259" i="36"/>
  <c r="AJ259" i="36"/>
  <c r="AK259" i="36" s="1"/>
  <c r="AI259" i="36"/>
  <c r="AG259" i="36"/>
  <c r="AF259" i="36"/>
  <c r="AE259" i="36"/>
  <c r="AD259" i="36"/>
  <c r="AH259" i="36" s="1"/>
  <c r="H259" i="36"/>
  <c r="CB258" i="36"/>
  <c r="CD258" i="36" s="1"/>
  <c r="CA258" i="36"/>
  <c r="BX258" i="36"/>
  <c r="BZ258" i="36" s="1"/>
  <c r="BW258" i="36"/>
  <c r="BT258" i="36"/>
  <c r="BV258" i="36" s="1"/>
  <c r="BS258" i="36"/>
  <c r="BP258" i="36"/>
  <c r="BR258" i="36" s="1"/>
  <c r="BO258" i="36"/>
  <c r="BM258" i="36"/>
  <c r="BL258" i="36"/>
  <c r="BN258" i="36" s="1"/>
  <c r="BK258" i="36"/>
  <c r="BH258" i="36"/>
  <c r="BJ258" i="36" s="1"/>
  <c r="BG258" i="36"/>
  <c r="BE258" i="36"/>
  <c r="BD258" i="36"/>
  <c r="BF258" i="36" s="1"/>
  <c r="BC258" i="36"/>
  <c r="AZ258" i="36"/>
  <c r="BB258" i="36" s="1"/>
  <c r="AY258" i="36"/>
  <c r="AV258" i="36"/>
  <c r="AX258" i="36" s="1"/>
  <c r="AU258" i="36"/>
  <c r="AR258" i="36"/>
  <c r="AT258" i="36" s="1"/>
  <c r="AQ258" i="36"/>
  <c r="AN258" i="36"/>
  <c r="AP258" i="36" s="1"/>
  <c r="AM258" i="36"/>
  <c r="AJ258" i="36"/>
  <c r="AL258" i="36" s="1"/>
  <c r="AI258" i="36"/>
  <c r="AG258" i="36"/>
  <c r="AF258" i="36"/>
  <c r="AE258" i="36"/>
  <c r="H258" i="36"/>
  <c r="CD257" i="36"/>
  <c r="CC257" i="36"/>
  <c r="CB257" i="36"/>
  <c r="CA257" i="36"/>
  <c r="BZ257" i="36"/>
  <c r="BY257" i="36"/>
  <c r="BX257" i="36"/>
  <c r="BW257" i="36"/>
  <c r="BV257" i="36"/>
  <c r="BU257" i="36"/>
  <c r="BT257" i="36"/>
  <c r="BS257" i="36"/>
  <c r="BR257" i="36"/>
  <c r="BQ257" i="36"/>
  <c r="BP257" i="36"/>
  <c r="BO257" i="36"/>
  <c r="BN257" i="36"/>
  <c r="BM257" i="36"/>
  <c r="BL257" i="36"/>
  <c r="BK257" i="36"/>
  <c r="BJ257" i="36"/>
  <c r="BI257" i="36"/>
  <c r="BH257" i="36"/>
  <c r="BG257" i="36"/>
  <c r="BF257" i="36"/>
  <c r="BE257" i="36"/>
  <c r="BD257" i="36"/>
  <c r="BC257" i="36"/>
  <c r="BB257" i="36"/>
  <c r="BA257" i="36"/>
  <c r="AZ257" i="36"/>
  <c r="AY257" i="36"/>
  <c r="AX257" i="36"/>
  <c r="AW257" i="36"/>
  <c r="AV257" i="36"/>
  <c r="AU257" i="36"/>
  <c r="AT257" i="36"/>
  <c r="AS257" i="36"/>
  <c r="AR257" i="36"/>
  <c r="AQ257" i="36"/>
  <c r="AP257" i="36"/>
  <c r="AO257" i="36"/>
  <c r="AN257" i="36"/>
  <c r="AM257" i="36"/>
  <c r="AL257" i="36"/>
  <c r="AK257" i="36"/>
  <c r="AJ257" i="36"/>
  <c r="AI257" i="36"/>
  <c r="AG257" i="36"/>
  <c r="AF257" i="36"/>
  <c r="AE257" i="36"/>
  <c r="AD257" i="36"/>
  <c r="H257" i="36"/>
  <c r="CC247" i="36"/>
  <c r="CB247" i="36"/>
  <c r="CD247" i="36" s="1"/>
  <c r="CA247" i="36"/>
  <c r="BX247" i="36"/>
  <c r="BZ247" i="36" s="1"/>
  <c r="BW247" i="36"/>
  <c r="BT247" i="36"/>
  <c r="BV247" i="36" s="1"/>
  <c r="BS247" i="36"/>
  <c r="BP247" i="36"/>
  <c r="BR247" i="36" s="1"/>
  <c r="BO247" i="36"/>
  <c r="BL247" i="36"/>
  <c r="BN247" i="36" s="1"/>
  <c r="BK247" i="36"/>
  <c r="BH247" i="36"/>
  <c r="BJ247" i="36" s="1"/>
  <c r="BG247" i="36"/>
  <c r="BE247" i="36"/>
  <c r="BD247" i="36"/>
  <c r="BF247" i="36" s="1"/>
  <c r="BC247" i="36"/>
  <c r="AZ247" i="36"/>
  <c r="BB247" i="36" s="1"/>
  <c r="AY247" i="36"/>
  <c r="AW247" i="36"/>
  <c r="AV247" i="36"/>
  <c r="AX247" i="36" s="1"/>
  <c r="AU247" i="36"/>
  <c r="AR247" i="36"/>
  <c r="AT247" i="36" s="1"/>
  <c r="AQ247" i="36"/>
  <c r="AN247" i="36"/>
  <c r="AP247" i="36" s="1"/>
  <c r="AM247" i="36"/>
  <c r="AJ247" i="36"/>
  <c r="AL247" i="36" s="1"/>
  <c r="AI247" i="36"/>
  <c r="AG247" i="36"/>
  <c r="AH247" i="36" s="1"/>
  <c r="AF247" i="36"/>
  <c r="AE247" i="36"/>
  <c r="H247" i="36"/>
  <c r="CD246" i="36"/>
  <c r="CC246" i="36"/>
  <c r="CB246" i="36"/>
  <c r="CA246" i="36"/>
  <c r="BZ246" i="36"/>
  <c r="BY246" i="36"/>
  <c r="BX246" i="36"/>
  <c r="BW246" i="36"/>
  <c r="BV246" i="36"/>
  <c r="BU246" i="36"/>
  <c r="BT246" i="36"/>
  <c r="BS246" i="36"/>
  <c r="BR246" i="36"/>
  <c r="BQ246" i="36"/>
  <c r="BP246" i="36"/>
  <c r="BO246" i="36"/>
  <c r="BN246" i="36"/>
  <c r="BM246" i="36"/>
  <c r="BL246" i="36"/>
  <c r="BK246" i="36"/>
  <c r="BJ246" i="36"/>
  <c r="BI246" i="36"/>
  <c r="BH246" i="36"/>
  <c r="BG246" i="36"/>
  <c r="BF246" i="36"/>
  <c r="BE246" i="36"/>
  <c r="BD246" i="36"/>
  <c r="BC246" i="36"/>
  <c r="BB246" i="36"/>
  <c r="BA246" i="36"/>
  <c r="AZ246" i="36"/>
  <c r="AY246" i="36"/>
  <c r="AX246" i="36"/>
  <c r="AW246" i="36"/>
  <c r="AV246" i="36"/>
  <c r="AU246" i="36"/>
  <c r="AT246" i="36"/>
  <c r="AS246" i="36"/>
  <c r="AR246" i="36"/>
  <c r="AQ246" i="36"/>
  <c r="AP246" i="36"/>
  <c r="AO246" i="36"/>
  <c r="AN246" i="36"/>
  <c r="AM246" i="36"/>
  <c r="AL246" i="36"/>
  <c r="AK246" i="36"/>
  <c r="AJ246" i="36"/>
  <c r="AI246" i="36"/>
  <c r="AE246" i="36"/>
  <c r="AD246" i="36"/>
  <c r="H246" i="36"/>
  <c r="AF246" i="36" s="1"/>
  <c r="CB256" i="36"/>
  <c r="CD256" i="36" s="1"/>
  <c r="CA256" i="36"/>
  <c r="BY256" i="36"/>
  <c r="BX256" i="36"/>
  <c r="BZ256" i="36" s="1"/>
  <c r="BW256" i="36"/>
  <c r="BT256" i="36"/>
  <c r="BV256" i="36" s="1"/>
  <c r="BS256" i="36"/>
  <c r="BQ256" i="36"/>
  <c r="BP256" i="36"/>
  <c r="BR256" i="36" s="1"/>
  <c r="BO256" i="36"/>
  <c r="BL256" i="36"/>
  <c r="BN256" i="36" s="1"/>
  <c r="BK256" i="36"/>
  <c r="BH256" i="36"/>
  <c r="BJ256" i="36" s="1"/>
  <c r="BG256" i="36"/>
  <c r="BD256" i="36"/>
  <c r="BF256" i="36" s="1"/>
  <c r="BC256" i="36"/>
  <c r="AZ256" i="36"/>
  <c r="AY256" i="36"/>
  <c r="AV256" i="36"/>
  <c r="AX256" i="36" s="1"/>
  <c r="AU256" i="36"/>
  <c r="AS256" i="36"/>
  <c r="AR256" i="36"/>
  <c r="AT256" i="36" s="1"/>
  <c r="AQ256" i="36"/>
  <c r="AN256" i="36"/>
  <c r="AP256" i="36" s="1"/>
  <c r="AM256" i="36"/>
  <c r="AK256" i="36"/>
  <c r="AJ256" i="36"/>
  <c r="AL256" i="36" s="1"/>
  <c r="AI256" i="36"/>
  <c r="AG256" i="36"/>
  <c r="AF256" i="36"/>
  <c r="AE256" i="36"/>
  <c r="H256" i="36"/>
  <c r="CD255" i="36"/>
  <c r="CC255" i="36"/>
  <c r="CB255" i="36"/>
  <c r="CA255" i="36"/>
  <c r="BZ255" i="36"/>
  <c r="BY255" i="36"/>
  <c r="BX255" i="36"/>
  <c r="BW255" i="36"/>
  <c r="BV255" i="36"/>
  <c r="BU255" i="36"/>
  <c r="BT255" i="36"/>
  <c r="BS255" i="36"/>
  <c r="BR255" i="36"/>
  <c r="BQ255" i="36"/>
  <c r="BP255" i="36"/>
  <c r="BO255" i="36"/>
  <c r="BN255" i="36"/>
  <c r="BM255" i="36"/>
  <c r="BL255" i="36"/>
  <c r="BK255" i="36"/>
  <c r="BJ255" i="36"/>
  <c r="BI255" i="36"/>
  <c r="BH255" i="36"/>
  <c r="BG255" i="36"/>
  <c r="BF255" i="36"/>
  <c r="BE255" i="36"/>
  <c r="BD255" i="36"/>
  <c r="BC255" i="36"/>
  <c r="BB255" i="36"/>
  <c r="BA255" i="36"/>
  <c r="AZ255" i="36"/>
  <c r="AY255" i="36"/>
  <c r="AX255" i="36"/>
  <c r="AW255" i="36"/>
  <c r="AV255" i="36"/>
  <c r="AU255" i="36"/>
  <c r="AT255" i="36"/>
  <c r="AS255" i="36"/>
  <c r="AR255" i="36"/>
  <c r="AQ255" i="36"/>
  <c r="AP255" i="36"/>
  <c r="AO255" i="36"/>
  <c r="AN255" i="36"/>
  <c r="AM255" i="36"/>
  <c r="AL255" i="36"/>
  <c r="AK255" i="36"/>
  <c r="AJ255" i="36"/>
  <c r="AI255" i="36"/>
  <c r="AD255" i="36" s="1"/>
  <c r="AG255" i="36"/>
  <c r="AF255" i="36"/>
  <c r="AE255" i="36"/>
  <c r="H255" i="36"/>
  <c r="CB254" i="36"/>
  <c r="CD254" i="36" s="1"/>
  <c r="CA254" i="36"/>
  <c r="BX254" i="36"/>
  <c r="BW254" i="36"/>
  <c r="BT254" i="36"/>
  <c r="BV254" i="36" s="1"/>
  <c r="BS254" i="36"/>
  <c r="BQ254" i="36"/>
  <c r="BP254" i="36"/>
  <c r="BR254" i="36" s="1"/>
  <c r="BO254" i="36"/>
  <c r="BL254" i="36"/>
  <c r="BN254" i="36" s="1"/>
  <c r="BK254" i="36"/>
  <c r="BI254" i="36"/>
  <c r="BH254" i="36"/>
  <c r="BJ254" i="36" s="1"/>
  <c r="BG254" i="36"/>
  <c r="BD254" i="36"/>
  <c r="BF254" i="36" s="1"/>
  <c r="BC254" i="36"/>
  <c r="BA254" i="36"/>
  <c r="AZ254" i="36"/>
  <c r="BB254" i="36" s="1"/>
  <c r="AY254" i="36"/>
  <c r="AV254" i="36"/>
  <c r="AX254" i="36" s="1"/>
  <c r="AU254" i="36"/>
  <c r="AR254" i="36"/>
  <c r="AQ254" i="36"/>
  <c r="AN254" i="36"/>
  <c r="AP254" i="36" s="1"/>
  <c r="AM254" i="36"/>
  <c r="AK254" i="36"/>
  <c r="AJ254" i="36"/>
  <c r="AL254" i="36" s="1"/>
  <c r="AI254" i="36"/>
  <c r="AG254" i="36"/>
  <c r="AF254" i="36"/>
  <c r="AE254" i="36"/>
  <c r="H254" i="36"/>
  <c r="CB253" i="36"/>
  <c r="CA253" i="36"/>
  <c r="BX253" i="36"/>
  <c r="BZ253" i="36" s="1"/>
  <c r="BW253" i="36"/>
  <c r="BU253" i="36"/>
  <c r="BT253" i="36"/>
  <c r="BV253" i="36" s="1"/>
  <c r="BS253" i="36"/>
  <c r="BQ253" i="36"/>
  <c r="BP253" i="36"/>
  <c r="BR253" i="36" s="1"/>
  <c r="BO253" i="36"/>
  <c r="BL253" i="36"/>
  <c r="BK253" i="36"/>
  <c r="BH253" i="36"/>
  <c r="BJ253" i="36" s="1"/>
  <c r="BG253" i="36"/>
  <c r="BE253" i="36"/>
  <c r="BD253" i="36"/>
  <c r="BF253" i="36" s="1"/>
  <c r="BC253" i="36"/>
  <c r="BA253" i="36"/>
  <c r="AZ253" i="36"/>
  <c r="BB253" i="36" s="1"/>
  <c r="AY253" i="36"/>
  <c r="AV253" i="36"/>
  <c r="AU253" i="36"/>
  <c r="AR253" i="36"/>
  <c r="AT253" i="36" s="1"/>
  <c r="AQ253" i="36"/>
  <c r="AO253" i="36"/>
  <c r="AN253" i="36"/>
  <c r="AP253" i="36" s="1"/>
  <c r="AM253" i="36"/>
  <c r="AK253" i="36"/>
  <c r="AJ253" i="36"/>
  <c r="AL253" i="36" s="1"/>
  <c r="AI253" i="36"/>
  <c r="AD253" i="36" s="1"/>
  <c r="AG253" i="36"/>
  <c r="AF253" i="36"/>
  <c r="AE253" i="36"/>
  <c r="H253" i="36"/>
  <c r="CB252" i="36"/>
  <c r="CD252" i="36" s="1"/>
  <c r="CA252" i="36"/>
  <c r="BY252" i="36"/>
  <c r="BX252" i="36"/>
  <c r="BZ252" i="36" s="1"/>
  <c r="BW252" i="36"/>
  <c r="BT252" i="36"/>
  <c r="BV252" i="36" s="1"/>
  <c r="BS252" i="36"/>
  <c r="BQ252" i="36"/>
  <c r="BP252" i="36"/>
  <c r="BR252" i="36" s="1"/>
  <c r="BO252" i="36"/>
  <c r="BL252" i="36"/>
  <c r="BN252" i="36" s="1"/>
  <c r="BK252" i="36"/>
  <c r="BH252" i="36"/>
  <c r="BG252" i="36"/>
  <c r="BD252" i="36"/>
  <c r="BF252" i="36" s="1"/>
  <c r="BC252" i="36"/>
  <c r="AZ252" i="36"/>
  <c r="AY252" i="36"/>
  <c r="AV252" i="36"/>
  <c r="AX252" i="36" s="1"/>
  <c r="AU252" i="36"/>
  <c r="AS252" i="36"/>
  <c r="AR252" i="36"/>
  <c r="AT252" i="36" s="1"/>
  <c r="AQ252" i="36"/>
  <c r="AN252" i="36"/>
  <c r="AP252" i="36" s="1"/>
  <c r="AM252" i="36"/>
  <c r="AK252" i="36"/>
  <c r="AJ252" i="36"/>
  <c r="AL252" i="36" s="1"/>
  <c r="AI252" i="36"/>
  <c r="AG252" i="36"/>
  <c r="AF252" i="36"/>
  <c r="AE252" i="36"/>
  <c r="H252" i="36"/>
  <c r="CD251" i="36"/>
  <c r="CC251" i="36"/>
  <c r="CB251" i="36"/>
  <c r="CA251" i="36"/>
  <c r="BZ251" i="36"/>
  <c r="BY251" i="36"/>
  <c r="BX251" i="36"/>
  <c r="BW251" i="36"/>
  <c r="BV251" i="36"/>
  <c r="BU251" i="36"/>
  <c r="BT251" i="36"/>
  <c r="BS251" i="36"/>
  <c r="BR251" i="36"/>
  <c r="BQ251" i="36"/>
  <c r="BP251" i="36"/>
  <c r="BO251" i="36"/>
  <c r="BN251" i="36"/>
  <c r="BM251" i="36"/>
  <c r="BL251" i="36"/>
  <c r="BK251" i="36"/>
  <c r="BJ251" i="36"/>
  <c r="BI251" i="36"/>
  <c r="BH251" i="36"/>
  <c r="BG251" i="36"/>
  <c r="BF251" i="36"/>
  <c r="BE251" i="36"/>
  <c r="BD251" i="36"/>
  <c r="BC251" i="36"/>
  <c r="BB251" i="36"/>
  <c r="BA251" i="36"/>
  <c r="AZ251" i="36"/>
  <c r="AY251" i="36"/>
  <c r="AX251" i="36"/>
  <c r="AW251" i="36"/>
  <c r="AV251" i="36"/>
  <c r="AU251" i="36"/>
  <c r="AT251" i="36"/>
  <c r="AS251" i="36"/>
  <c r="AR251" i="36"/>
  <c r="AQ251" i="36"/>
  <c r="AP251" i="36"/>
  <c r="AO251" i="36"/>
  <c r="AN251" i="36"/>
  <c r="AM251" i="36"/>
  <c r="AL251" i="36"/>
  <c r="AK251" i="36"/>
  <c r="AJ251" i="36"/>
  <c r="AI251" i="36"/>
  <c r="AG251" i="36"/>
  <c r="AF251" i="36"/>
  <c r="AE251" i="36"/>
  <c r="AD251" i="36"/>
  <c r="AC251" i="36"/>
  <c r="H251" i="36"/>
  <c r="CB245" i="36"/>
  <c r="CD245" i="36" s="1"/>
  <c r="CA245" i="36"/>
  <c r="BY245" i="36"/>
  <c r="BX245" i="36"/>
  <c r="BZ245" i="36" s="1"/>
  <c r="BW245" i="36"/>
  <c r="BU245" i="36"/>
  <c r="BT245" i="36"/>
  <c r="BV245" i="36" s="1"/>
  <c r="BS245" i="36"/>
  <c r="BP245" i="36"/>
  <c r="BO245" i="36"/>
  <c r="BL245" i="36"/>
  <c r="BN245" i="36" s="1"/>
  <c r="BK245" i="36"/>
  <c r="BI245" i="36"/>
  <c r="BH245" i="36"/>
  <c r="BJ245" i="36" s="1"/>
  <c r="BG245" i="36"/>
  <c r="BE245" i="36"/>
  <c r="BD245" i="36"/>
  <c r="BF245" i="36" s="1"/>
  <c r="BC245" i="36"/>
  <c r="AZ245" i="36"/>
  <c r="AY245" i="36"/>
  <c r="AV245" i="36"/>
  <c r="AX245" i="36" s="1"/>
  <c r="AU245" i="36"/>
  <c r="AS245" i="36"/>
  <c r="AR245" i="36"/>
  <c r="AT245" i="36" s="1"/>
  <c r="AQ245" i="36"/>
  <c r="AO245" i="36"/>
  <c r="AN245" i="36"/>
  <c r="AP245" i="36" s="1"/>
  <c r="AM245" i="36"/>
  <c r="AJ245" i="36"/>
  <c r="AI245" i="36"/>
  <c r="AD245" i="36" s="1"/>
  <c r="AG245" i="36"/>
  <c r="AH245" i="36" s="1"/>
  <c r="AF245" i="36"/>
  <c r="AE245" i="36"/>
  <c r="AC245" i="36"/>
  <c r="H245" i="36"/>
  <c r="CB250" i="36"/>
  <c r="CA250" i="36"/>
  <c r="BY250" i="36"/>
  <c r="BX250" i="36"/>
  <c r="BZ250" i="36" s="1"/>
  <c r="BW250" i="36"/>
  <c r="BU250" i="36"/>
  <c r="BT250" i="36"/>
  <c r="BV250" i="36" s="1"/>
  <c r="BS250" i="36"/>
  <c r="BP250" i="36"/>
  <c r="BO250" i="36"/>
  <c r="BL250" i="36"/>
  <c r="BN250" i="36" s="1"/>
  <c r="BK250" i="36"/>
  <c r="BI250" i="36"/>
  <c r="BH250" i="36"/>
  <c r="BJ250" i="36" s="1"/>
  <c r="BG250" i="36"/>
  <c r="BE250" i="36"/>
  <c r="BD250" i="36"/>
  <c r="BF250" i="36" s="1"/>
  <c r="BC250" i="36"/>
  <c r="AZ250" i="36"/>
  <c r="AY250" i="36"/>
  <c r="AV250" i="36"/>
  <c r="AX250" i="36" s="1"/>
  <c r="AU250" i="36"/>
  <c r="AS250" i="36"/>
  <c r="AR250" i="36"/>
  <c r="AT250" i="36" s="1"/>
  <c r="AQ250" i="36"/>
  <c r="AO250" i="36"/>
  <c r="AN250" i="36"/>
  <c r="AP250" i="36" s="1"/>
  <c r="AM250" i="36"/>
  <c r="AJ250" i="36"/>
  <c r="AI250" i="36"/>
  <c r="AG250" i="36"/>
  <c r="AF250" i="36"/>
  <c r="AE250" i="36"/>
  <c r="AD250" i="36"/>
  <c r="AC250" i="36"/>
  <c r="H250" i="36"/>
  <c r="DD169" i="36"/>
  <c r="DE169" i="36" s="1"/>
  <c r="DC169" i="36"/>
  <c r="DB169" i="36"/>
  <c r="CZ169" i="36"/>
  <c r="DA169" i="36" s="1"/>
  <c r="CY169" i="36"/>
  <c r="CX169" i="36"/>
  <c r="CV169" i="36"/>
  <c r="CW169" i="36" s="1"/>
  <c r="CT169" i="36"/>
  <c r="CR169" i="36"/>
  <c r="CP169" i="36"/>
  <c r="CS169" i="36" s="1"/>
  <c r="CN169" i="36"/>
  <c r="CO169" i="36" s="1"/>
  <c r="CL169" i="36"/>
  <c r="CM169" i="36" s="1"/>
  <c r="CJ169" i="36"/>
  <c r="CK169" i="36" s="1"/>
  <c r="CH169" i="36"/>
  <c r="CG169" i="36"/>
  <c r="CD169" i="36"/>
  <c r="CC169" i="36"/>
  <c r="CB169" i="36"/>
  <c r="CA169" i="36"/>
  <c r="BZ169" i="36"/>
  <c r="BY169" i="36"/>
  <c r="BX169" i="36"/>
  <c r="BW169" i="36"/>
  <c r="BV169" i="36"/>
  <c r="BU169" i="36"/>
  <c r="BT169" i="36"/>
  <c r="BS169" i="36"/>
  <c r="BR169" i="36"/>
  <c r="BQ169" i="36"/>
  <c r="BP169" i="36"/>
  <c r="BO169" i="36"/>
  <c r="BN169" i="36"/>
  <c r="BM169" i="36"/>
  <c r="BL169" i="36"/>
  <c r="BK169" i="36"/>
  <c r="BJ169" i="36"/>
  <c r="BI169" i="36"/>
  <c r="BH169" i="36"/>
  <c r="BG169" i="36"/>
  <c r="BF169" i="36"/>
  <c r="BE169" i="36"/>
  <c r="BD169" i="36"/>
  <c r="BC169" i="36"/>
  <c r="BB169" i="36"/>
  <c r="BA169" i="36"/>
  <c r="AZ169" i="36"/>
  <c r="AY169" i="36"/>
  <c r="AX169" i="36"/>
  <c r="AW169" i="36"/>
  <c r="AV169" i="36"/>
  <c r="AU169" i="36"/>
  <c r="AT169" i="36"/>
  <c r="AS169" i="36"/>
  <c r="AR169" i="36"/>
  <c r="AQ169" i="36"/>
  <c r="AP169" i="36"/>
  <c r="AO169" i="36"/>
  <c r="AN169" i="36"/>
  <c r="AM169" i="36"/>
  <c r="AL169" i="36"/>
  <c r="AK169" i="36"/>
  <c r="AJ169" i="36"/>
  <c r="AI169" i="36"/>
  <c r="AG169" i="36"/>
  <c r="AF169" i="36"/>
  <c r="AE169" i="36"/>
  <c r="AD169" i="36"/>
  <c r="H169" i="36"/>
  <c r="DD244" i="36"/>
  <c r="DE244" i="36" s="1"/>
  <c r="DC244" i="36"/>
  <c r="DB244" i="36"/>
  <c r="CZ244" i="36"/>
  <c r="DA244" i="36" s="1"/>
  <c r="CY244" i="36"/>
  <c r="CX244" i="36"/>
  <c r="CV244" i="36"/>
  <c r="CW244" i="36" s="1"/>
  <c r="CT244" i="36"/>
  <c r="CR244" i="36"/>
  <c r="CP244" i="36"/>
  <c r="CN244" i="36"/>
  <c r="CO244" i="36" s="1"/>
  <c r="CM244" i="36"/>
  <c r="CL244" i="36"/>
  <c r="CJ244" i="36"/>
  <c r="CK244" i="36" s="1"/>
  <c r="CI244" i="36"/>
  <c r="CH244" i="36"/>
  <c r="CG244" i="36"/>
  <c r="CD244" i="36"/>
  <c r="CC244" i="36"/>
  <c r="CB244" i="36"/>
  <c r="CA244" i="36"/>
  <c r="BZ244" i="36"/>
  <c r="BY244" i="36"/>
  <c r="BX244" i="36"/>
  <c r="BW244" i="36"/>
  <c r="BV244" i="36"/>
  <c r="BU244" i="36"/>
  <c r="BT244" i="36"/>
  <c r="BS244" i="36"/>
  <c r="BR244" i="36"/>
  <c r="BQ244" i="36"/>
  <c r="BP244" i="36"/>
  <c r="BO244" i="36"/>
  <c r="BN244" i="36"/>
  <c r="BM244" i="36"/>
  <c r="BL244" i="36"/>
  <c r="BK244" i="36"/>
  <c r="BJ244" i="36"/>
  <c r="BI244" i="36"/>
  <c r="BH244" i="36"/>
  <c r="BG244" i="36"/>
  <c r="BF244" i="36"/>
  <c r="BE244" i="36"/>
  <c r="BD244" i="36"/>
  <c r="BC244" i="36"/>
  <c r="BB244" i="36"/>
  <c r="BA244" i="36"/>
  <c r="AZ244" i="36"/>
  <c r="AY244" i="36"/>
  <c r="AX244" i="36"/>
  <c r="AW244" i="36"/>
  <c r="AV244" i="36"/>
  <c r="AU244" i="36"/>
  <c r="AT244" i="36"/>
  <c r="AS244" i="36"/>
  <c r="AR244" i="36"/>
  <c r="AQ244" i="36"/>
  <c r="AP244" i="36"/>
  <c r="AO244" i="36"/>
  <c r="AN244" i="36"/>
  <c r="AM244" i="36"/>
  <c r="AL244" i="36"/>
  <c r="AK244" i="36"/>
  <c r="AJ244" i="36"/>
  <c r="AI244" i="36"/>
  <c r="AG244" i="36"/>
  <c r="AF244" i="36"/>
  <c r="AE244" i="36"/>
  <c r="AD244" i="36"/>
  <c r="H244" i="36"/>
  <c r="DE168" i="36"/>
  <c r="DD168" i="36"/>
  <c r="DB168" i="36"/>
  <c r="DC168" i="36" s="1"/>
  <c r="DA168" i="36"/>
  <c r="CZ168" i="36"/>
  <c r="CX168" i="36"/>
  <c r="CY168" i="36" s="1"/>
  <c r="CW168" i="36"/>
  <c r="CV168" i="36"/>
  <c r="CT168" i="36"/>
  <c r="CR168" i="36"/>
  <c r="CP168" i="36"/>
  <c r="CU168" i="36" s="1"/>
  <c r="CN168" i="36"/>
  <c r="CO168" i="36" s="1"/>
  <c r="CL168" i="36"/>
  <c r="CM168" i="36" s="1"/>
  <c r="CK168" i="36"/>
  <c r="CJ168" i="36"/>
  <c r="CH168" i="36"/>
  <c r="CI168" i="36" s="1"/>
  <c r="CG168" i="36"/>
  <c r="CB168" i="36"/>
  <c r="CD168" i="36" s="1"/>
  <c r="CA168" i="36"/>
  <c r="BY168" i="36"/>
  <c r="BX168" i="36"/>
  <c r="BZ168" i="36" s="1"/>
  <c r="BW168" i="36"/>
  <c r="BT168" i="36"/>
  <c r="BS168" i="36"/>
  <c r="BP168" i="36"/>
  <c r="BO168" i="36"/>
  <c r="BL168" i="36"/>
  <c r="BN168" i="36" s="1"/>
  <c r="BK168" i="36"/>
  <c r="BI168" i="36"/>
  <c r="BH168" i="36"/>
  <c r="BJ168" i="36" s="1"/>
  <c r="BG168" i="36"/>
  <c r="BE168" i="36"/>
  <c r="BD168" i="36"/>
  <c r="BF168" i="36" s="1"/>
  <c r="BC168" i="36"/>
  <c r="AZ168" i="36"/>
  <c r="AY168" i="36"/>
  <c r="AV168" i="36"/>
  <c r="AX168" i="36" s="1"/>
  <c r="AU168" i="36"/>
  <c r="AR168" i="36"/>
  <c r="AT168" i="36" s="1"/>
  <c r="AQ168" i="36"/>
  <c r="AO168" i="36"/>
  <c r="AN168" i="36"/>
  <c r="AP168" i="36" s="1"/>
  <c r="AM168" i="36"/>
  <c r="AJ168" i="36"/>
  <c r="AI168" i="36"/>
  <c r="AG168" i="36"/>
  <c r="AF168" i="36"/>
  <c r="AE168" i="36"/>
  <c r="H168" i="36"/>
  <c r="DD243" i="36"/>
  <c r="DE243" i="36" s="1"/>
  <c r="DB243" i="36"/>
  <c r="DC243" i="36" s="1"/>
  <c r="DA243" i="36"/>
  <c r="CZ243" i="36"/>
  <c r="CX243" i="36"/>
  <c r="CY243" i="36" s="1"/>
  <c r="CV243" i="36"/>
  <c r="CW243" i="36" s="1"/>
  <c r="CT243" i="36"/>
  <c r="CR243" i="36"/>
  <c r="CP243" i="36"/>
  <c r="CS243" i="36" s="1"/>
  <c r="CN243" i="36"/>
  <c r="CO243" i="36" s="1"/>
  <c r="CL243" i="36"/>
  <c r="CM243" i="36" s="1"/>
  <c r="CK243" i="36"/>
  <c r="CJ243" i="36"/>
  <c r="CH243" i="36"/>
  <c r="CG243" i="36"/>
  <c r="CB243" i="36"/>
  <c r="CA243" i="36"/>
  <c r="BX243" i="36"/>
  <c r="BW243" i="36"/>
  <c r="BT243" i="36"/>
  <c r="BS243" i="36"/>
  <c r="BP243" i="36"/>
  <c r="BO243" i="36"/>
  <c r="BL243" i="36"/>
  <c r="BK243" i="36"/>
  <c r="BH243" i="36"/>
  <c r="BG243" i="36"/>
  <c r="BD243" i="36"/>
  <c r="BC243" i="36"/>
  <c r="AZ243" i="36"/>
  <c r="AY243" i="36"/>
  <c r="AV243" i="36"/>
  <c r="AU243" i="36"/>
  <c r="AR243" i="36"/>
  <c r="AQ243" i="36"/>
  <c r="AN243" i="36"/>
  <c r="AM243" i="36"/>
  <c r="AJ243" i="36"/>
  <c r="AI243" i="36"/>
  <c r="AD243" i="36" s="1"/>
  <c r="AG243" i="36"/>
  <c r="AF243" i="36"/>
  <c r="AE243" i="36"/>
  <c r="H243" i="36"/>
  <c r="DE242" i="36"/>
  <c r="DD242" i="36"/>
  <c r="DC242" i="36"/>
  <c r="DB242" i="36"/>
  <c r="DA242" i="36"/>
  <c r="CZ242" i="36"/>
  <c r="CY242" i="36"/>
  <c r="CX242" i="36"/>
  <c r="CW242" i="36"/>
  <c r="CV242" i="36"/>
  <c r="CU242" i="36"/>
  <c r="CT242" i="36"/>
  <c r="CS242" i="36"/>
  <c r="CR242" i="36"/>
  <c r="CQ242" i="36"/>
  <c r="CP242" i="36"/>
  <c r="CO242" i="36"/>
  <c r="CN242" i="36"/>
  <c r="CM242" i="36"/>
  <c r="CL242" i="36"/>
  <c r="CK242" i="36"/>
  <c r="CJ242" i="36"/>
  <c r="CH242" i="36"/>
  <c r="CG242" i="36"/>
  <c r="CB242" i="36"/>
  <c r="CA242" i="36"/>
  <c r="BX242" i="36"/>
  <c r="BY242" i="36" s="1"/>
  <c r="BW242" i="36"/>
  <c r="BV242" i="36"/>
  <c r="BT242" i="36"/>
  <c r="BU242" i="36" s="1"/>
  <c r="BS242" i="36"/>
  <c r="BR242" i="36"/>
  <c r="BP242" i="36"/>
  <c r="BQ242" i="36" s="1"/>
  <c r="BO242" i="36"/>
  <c r="BL242" i="36"/>
  <c r="BK242" i="36"/>
  <c r="BH242" i="36"/>
  <c r="BI242" i="36" s="1"/>
  <c r="BG242" i="36"/>
  <c r="BF242" i="36"/>
  <c r="BD242" i="36"/>
  <c r="BE242" i="36" s="1"/>
  <c r="BC242" i="36"/>
  <c r="BB242" i="36"/>
  <c r="AZ242" i="36"/>
  <c r="BA242" i="36" s="1"/>
  <c r="AY242" i="36"/>
  <c r="AX242" i="36"/>
  <c r="AV242" i="36"/>
  <c r="AW242" i="36" s="1"/>
  <c r="AU242" i="36"/>
  <c r="AT242" i="36"/>
  <c r="AR242" i="36"/>
  <c r="AS242" i="36" s="1"/>
  <c r="AQ242" i="36"/>
  <c r="AP242" i="36"/>
  <c r="AN242" i="36"/>
  <c r="AO242" i="36" s="1"/>
  <c r="AM242" i="36"/>
  <c r="AL242" i="36"/>
  <c r="AJ242" i="36"/>
  <c r="AK242" i="36" s="1"/>
  <c r="AI242" i="36"/>
  <c r="AD242" i="36" s="1"/>
  <c r="AH242" i="36" s="1"/>
  <c r="AG242" i="36"/>
  <c r="AF242" i="36"/>
  <c r="AE242" i="36"/>
  <c r="H242" i="36"/>
  <c r="DD241" i="36"/>
  <c r="DE241" i="36" s="1"/>
  <c r="DB241" i="36"/>
  <c r="DC241" i="36" s="1"/>
  <c r="CZ241" i="36"/>
  <c r="DA241" i="36" s="1"/>
  <c r="CY241" i="36"/>
  <c r="CX241" i="36"/>
  <c r="CV241" i="36"/>
  <c r="CW241" i="36" s="1"/>
  <c r="CT241" i="36"/>
  <c r="CR241" i="36"/>
  <c r="CP241" i="36"/>
  <c r="CU241" i="36" s="1"/>
  <c r="CN241" i="36"/>
  <c r="CO241" i="36" s="1"/>
  <c r="CL241" i="36"/>
  <c r="CM241" i="36" s="1"/>
  <c r="CJ241" i="36"/>
  <c r="CK241" i="36" s="1"/>
  <c r="CI241" i="36"/>
  <c r="CH241" i="36"/>
  <c r="CG241" i="36"/>
  <c r="CD241" i="36"/>
  <c r="CC241" i="36"/>
  <c r="CB241" i="36"/>
  <c r="CA241" i="36"/>
  <c r="BZ241" i="36"/>
  <c r="BY241" i="36"/>
  <c r="BX241" i="36"/>
  <c r="BW241" i="36"/>
  <c r="BV241" i="36"/>
  <c r="BU241" i="36"/>
  <c r="BT241" i="36"/>
  <c r="BS241" i="36"/>
  <c r="BR241" i="36"/>
  <c r="BQ241" i="36"/>
  <c r="BP241" i="36"/>
  <c r="BO241" i="36"/>
  <c r="BN241" i="36"/>
  <c r="BM241" i="36"/>
  <c r="BL241" i="36"/>
  <c r="BK241" i="36"/>
  <c r="BJ241" i="36"/>
  <c r="BI241" i="36"/>
  <c r="BH241" i="36"/>
  <c r="BG241" i="36"/>
  <c r="BF241" i="36"/>
  <c r="BE241" i="36"/>
  <c r="BD241" i="36"/>
  <c r="BC241" i="36"/>
  <c r="BB241" i="36"/>
  <c r="BA241" i="36"/>
  <c r="AZ241" i="36"/>
  <c r="AY241" i="36"/>
  <c r="AX241" i="36"/>
  <c r="AW241" i="36"/>
  <c r="AV241" i="36"/>
  <c r="AU241" i="36"/>
  <c r="AT241" i="36"/>
  <c r="AS241" i="36"/>
  <c r="AR241" i="36"/>
  <c r="AQ241" i="36"/>
  <c r="AP241" i="36"/>
  <c r="AO241" i="36"/>
  <c r="AN241" i="36"/>
  <c r="AM241" i="36"/>
  <c r="AL241" i="36"/>
  <c r="AK241" i="36"/>
  <c r="AJ241" i="36"/>
  <c r="AI241" i="36"/>
  <c r="AG241" i="36"/>
  <c r="AH241" i="36" s="1"/>
  <c r="AF241" i="36"/>
  <c r="AE241" i="36"/>
  <c r="AD241" i="36"/>
  <c r="H241" i="36"/>
  <c r="DE240" i="36"/>
  <c r="DD240" i="36"/>
  <c r="DB240" i="36"/>
  <c r="DC240" i="36" s="1"/>
  <c r="DA240" i="36"/>
  <c r="CZ240" i="36"/>
  <c r="CX240" i="36"/>
  <c r="CY240" i="36" s="1"/>
  <c r="CV240" i="36"/>
  <c r="CW240" i="36" s="1"/>
  <c r="CT240" i="36"/>
  <c r="CR240" i="36"/>
  <c r="CP240" i="36"/>
  <c r="CS240" i="36" s="1"/>
  <c r="CO240" i="36"/>
  <c r="CN240" i="36"/>
  <c r="CL240" i="36"/>
  <c r="CM240" i="36" s="1"/>
  <c r="CJ240" i="36"/>
  <c r="CK240" i="36" s="1"/>
  <c r="CH240" i="36"/>
  <c r="CI240" i="36" s="1"/>
  <c r="CG240" i="36"/>
  <c r="CB240" i="36"/>
  <c r="CA240" i="36"/>
  <c r="BX240" i="36"/>
  <c r="BW240" i="36"/>
  <c r="BT240" i="36"/>
  <c r="BV240" i="36" s="1"/>
  <c r="BS240" i="36"/>
  <c r="BP240" i="36"/>
  <c r="BR240" i="36" s="1"/>
  <c r="BO240" i="36"/>
  <c r="BM240" i="36"/>
  <c r="BL240" i="36"/>
  <c r="BN240" i="36" s="1"/>
  <c r="BK240" i="36"/>
  <c r="BH240" i="36"/>
  <c r="BG240" i="36"/>
  <c r="BD240" i="36"/>
  <c r="BF240" i="36" s="1"/>
  <c r="BC240" i="36"/>
  <c r="AZ240" i="36"/>
  <c r="BB240" i="36" s="1"/>
  <c r="AY240" i="36"/>
  <c r="AW240" i="36"/>
  <c r="AV240" i="36"/>
  <c r="AX240" i="36" s="1"/>
  <c r="AU240" i="36"/>
  <c r="AR240" i="36"/>
  <c r="AQ240" i="36"/>
  <c r="AN240" i="36"/>
  <c r="AP240" i="36" s="1"/>
  <c r="AM240" i="36"/>
  <c r="AJ240" i="36"/>
  <c r="AL240" i="36" s="1"/>
  <c r="AI240" i="36"/>
  <c r="AG240" i="36"/>
  <c r="AF240" i="36"/>
  <c r="AE240" i="36"/>
  <c r="H240" i="36"/>
  <c r="DD167" i="36"/>
  <c r="DE167" i="36" s="1"/>
  <c r="DB167" i="36"/>
  <c r="DC167" i="36" s="1"/>
  <c r="DA167" i="36"/>
  <c r="CZ167" i="36"/>
  <c r="CX167" i="36"/>
  <c r="CY167" i="36" s="1"/>
  <c r="CW167" i="36"/>
  <c r="CV167" i="36"/>
  <c r="CT167" i="36"/>
  <c r="CR167" i="36"/>
  <c r="CP167" i="36"/>
  <c r="CO167" i="36"/>
  <c r="CN167" i="36"/>
  <c r="CL167" i="36"/>
  <c r="CM167" i="36" s="1"/>
  <c r="CK167" i="36"/>
  <c r="CJ167" i="36"/>
  <c r="CH167" i="36"/>
  <c r="CG167" i="36"/>
  <c r="CI167" i="36" s="1"/>
  <c r="CB167" i="36"/>
  <c r="CA167" i="36"/>
  <c r="BX167" i="36"/>
  <c r="BY167" i="36" s="1"/>
  <c r="BW167" i="36"/>
  <c r="BT167" i="36"/>
  <c r="BU167" i="36" s="1"/>
  <c r="BS167" i="36"/>
  <c r="BP167" i="36"/>
  <c r="BQ167" i="36" s="1"/>
  <c r="BO167" i="36"/>
  <c r="BL167" i="36"/>
  <c r="BK167" i="36"/>
  <c r="BH167" i="36"/>
  <c r="BI167" i="36" s="1"/>
  <c r="BG167" i="36"/>
  <c r="BD167" i="36"/>
  <c r="BE167" i="36" s="1"/>
  <c r="BC167" i="36"/>
  <c r="AZ167" i="36"/>
  <c r="AY167" i="36"/>
  <c r="AV167" i="36"/>
  <c r="AU167" i="36"/>
  <c r="AR167" i="36"/>
  <c r="AS167" i="36" s="1"/>
  <c r="AQ167" i="36"/>
  <c r="AN167" i="36"/>
  <c r="AO167" i="36" s="1"/>
  <c r="AM167" i="36"/>
  <c r="AL167" i="36"/>
  <c r="AJ167" i="36"/>
  <c r="AK167" i="36" s="1"/>
  <c r="AI167" i="36"/>
  <c r="AG167" i="36"/>
  <c r="AF167" i="36"/>
  <c r="AE167" i="36"/>
  <c r="H167" i="36"/>
  <c r="DD239" i="36"/>
  <c r="DE239" i="36" s="1"/>
  <c r="DC239" i="36"/>
  <c r="DB239" i="36"/>
  <c r="CZ239" i="36"/>
  <c r="DA239" i="36" s="1"/>
  <c r="CX239" i="36"/>
  <c r="CY239" i="36" s="1"/>
  <c r="CV239" i="36"/>
  <c r="CW239" i="36" s="1"/>
  <c r="CT239" i="36"/>
  <c r="CS239" i="36"/>
  <c r="CR239" i="36"/>
  <c r="CP239" i="36"/>
  <c r="CU239" i="36" s="1"/>
  <c r="CN239" i="36"/>
  <c r="CO239" i="36" s="1"/>
  <c r="CM239" i="36"/>
  <c r="CL239" i="36"/>
  <c r="CJ239" i="36"/>
  <c r="CK239" i="36" s="1"/>
  <c r="CI239" i="36"/>
  <c r="CH239" i="36"/>
  <c r="CG239" i="36"/>
  <c r="CC239" i="36"/>
  <c r="CB239" i="36"/>
  <c r="CD239" i="36" s="1"/>
  <c r="CA239" i="36"/>
  <c r="BY239" i="36"/>
  <c r="BX239" i="36"/>
  <c r="BZ239" i="36" s="1"/>
  <c r="BW239" i="36"/>
  <c r="BU239" i="36"/>
  <c r="BT239" i="36"/>
  <c r="BV239" i="36" s="1"/>
  <c r="BS239" i="36"/>
  <c r="BQ239" i="36"/>
  <c r="BP239" i="36"/>
  <c r="BR239" i="36" s="1"/>
  <c r="BO239" i="36"/>
  <c r="BM239" i="36"/>
  <c r="BL239" i="36"/>
  <c r="BN239" i="36" s="1"/>
  <c r="BK239" i="36"/>
  <c r="BI239" i="36"/>
  <c r="BH239" i="36"/>
  <c r="BJ239" i="36" s="1"/>
  <c r="BG239" i="36"/>
  <c r="BE239" i="36"/>
  <c r="BD239" i="36"/>
  <c r="BF239" i="36" s="1"/>
  <c r="BC239" i="36"/>
  <c r="BA239" i="36"/>
  <c r="AZ239" i="36"/>
  <c r="BB239" i="36" s="1"/>
  <c r="AY239" i="36"/>
  <c r="AW239" i="36"/>
  <c r="AV239" i="36"/>
  <c r="AX239" i="36" s="1"/>
  <c r="AU239" i="36"/>
  <c r="AS239" i="36"/>
  <c r="AR239" i="36"/>
  <c r="AT239" i="36" s="1"/>
  <c r="AQ239" i="36"/>
  <c r="AO239" i="36"/>
  <c r="AN239" i="36"/>
  <c r="AP239" i="36" s="1"/>
  <c r="AM239" i="36"/>
  <c r="AK239" i="36"/>
  <c r="AJ239" i="36"/>
  <c r="AL239" i="36" s="1"/>
  <c r="AI239" i="36"/>
  <c r="AG239" i="36"/>
  <c r="AF239" i="36"/>
  <c r="AE239" i="36"/>
  <c r="AD239" i="36"/>
  <c r="H239" i="36"/>
  <c r="DD166" i="36"/>
  <c r="DE166" i="36" s="1"/>
  <c r="DB166" i="36"/>
  <c r="DC166" i="36" s="1"/>
  <c r="CZ166" i="36"/>
  <c r="DA166" i="36" s="1"/>
  <c r="CX166" i="36"/>
  <c r="CY166" i="36" s="1"/>
  <c r="CV166" i="36"/>
  <c r="CW166" i="36" s="1"/>
  <c r="CT166" i="36"/>
  <c r="CR166" i="36"/>
  <c r="CQ166" i="36"/>
  <c r="CP166" i="36"/>
  <c r="CS166" i="36" s="1"/>
  <c r="CN166" i="36"/>
  <c r="CO166" i="36" s="1"/>
  <c r="CL166" i="36"/>
  <c r="CM166" i="36" s="1"/>
  <c r="CJ166" i="36"/>
  <c r="CK166" i="36" s="1"/>
  <c r="CI166" i="36"/>
  <c r="CH166" i="36"/>
  <c r="CG166" i="36"/>
  <c r="CD166" i="36"/>
  <c r="CC166" i="36"/>
  <c r="CB166" i="36"/>
  <c r="CA166" i="36"/>
  <c r="BZ166" i="36"/>
  <c r="BY166" i="36"/>
  <c r="BX166" i="36"/>
  <c r="BW166" i="36"/>
  <c r="BV166" i="36"/>
  <c r="BU166" i="36"/>
  <c r="BT166" i="36"/>
  <c r="BS166" i="36"/>
  <c r="BR166" i="36"/>
  <c r="BQ166" i="36"/>
  <c r="BP166" i="36"/>
  <c r="BO166" i="36"/>
  <c r="BN166" i="36"/>
  <c r="BM166" i="36"/>
  <c r="BL166" i="36"/>
  <c r="BK166" i="36"/>
  <c r="BJ166" i="36"/>
  <c r="BI166" i="36"/>
  <c r="BH166" i="36"/>
  <c r="BG166" i="36"/>
  <c r="BF166" i="36"/>
  <c r="BE166" i="36"/>
  <c r="BD166" i="36"/>
  <c r="BC166" i="36"/>
  <c r="BB166" i="36"/>
  <c r="BA166" i="36"/>
  <c r="AZ166" i="36"/>
  <c r="AY166" i="36"/>
  <c r="AX166" i="36"/>
  <c r="AW166" i="36"/>
  <c r="AV166" i="36"/>
  <c r="AU166" i="36"/>
  <c r="AT166" i="36"/>
  <c r="AS166" i="36"/>
  <c r="AR166" i="36"/>
  <c r="AQ166" i="36"/>
  <c r="AP166" i="36"/>
  <c r="AO166" i="36"/>
  <c r="AN166" i="36"/>
  <c r="AM166" i="36"/>
  <c r="AL166" i="36"/>
  <c r="AK166" i="36"/>
  <c r="AJ166" i="36"/>
  <c r="AI166" i="36"/>
  <c r="AG166" i="36"/>
  <c r="AH166" i="36" s="1"/>
  <c r="AF166" i="36"/>
  <c r="AE166" i="36"/>
  <c r="AD166" i="36"/>
  <c r="H166" i="36"/>
  <c r="DE165" i="36"/>
  <c r="DD165" i="36"/>
  <c r="DB165" i="36"/>
  <c r="DC165" i="36" s="1"/>
  <c r="DA165" i="36"/>
  <c r="CZ165" i="36"/>
  <c r="CX165" i="36"/>
  <c r="CY165" i="36" s="1"/>
  <c r="CV165" i="36"/>
  <c r="CW165" i="36" s="1"/>
  <c r="CT165" i="36"/>
  <c r="CR165" i="36"/>
  <c r="CP165" i="36"/>
  <c r="CO165" i="36"/>
  <c r="CN165" i="36"/>
  <c r="CL165" i="36"/>
  <c r="CM165" i="36" s="1"/>
  <c r="CJ165" i="36"/>
  <c r="CK165" i="36" s="1"/>
  <c r="CH165" i="36"/>
  <c r="CI165" i="36" s="1"/>
  <c r="CG165" i="36"/>
  <c r="CB165" i="36"/>
  <c r="CD165" i="36" s="1"/>
  <c r="CA165" i="36"/>
  <c r="BX165" i="36"/>
  <c r="BZ165" i="36" s="1"/>
  <c r="BW165" i="36"/>
  <c r="BT165" i="36"/>
  <c r="BS165" i="36"/>
  <c r="BP165" i="36"/>
  <c r="BO165" i="36"/>
  <c r="BL165" i="36"/>
  <c r="BN165" i="36" s="1"/>
  <c r="BK165" i="36"/>
  <c r="BH165" i="36"/>
  <c r="BJ165" i="36" s="1"/>
  <c r="BG165" i="36"/>
  <c r="BE165" i="36"/>
  <c r="BD165" i="36"/>
  <c r="BF165" i="36" s="1"/>
  <c r="BC165" i="36"/>
  <c r="AZ165" i="36"/>
  <c r="AY165" i="36"/>
  <c r="AV165" i="36"/>
  <c r="AX165" i="36" s="1"/>
  <c r="AU165" i="36"/>
  <c r="AR165" i="36"/>
  <c r="AT165" i="36" s="1"/>
  <c r="AQ165" i="36"/>
  <c r="AO165" i="36"/>
  <c r="AN165" i="36"/>
  <c r="AP165" i="36" s="1"/>
  <c r="AM165" i="36"/>
  <c r="AJ165" i="36"/>
  <c r="AI165" i="36"/>
  <c r="AG165" i="36"/>
  <c r="AF165" i="36"/>
  <c r="AE165" i="36"/>
  <c r="H165" i="36"/>
  <c r="DD164" i="36"/>
  <c r="DE164" i="36" s="1"/>
  <c r="DB164" i="36"/>
  <c r="DC164" i="36" s="1"/>
  <c r="CZ164" i="36"/>
  <c r="DA164" i="36" s="1"/>
  <c r="CX164" i="36"/>
  <c r="CY164" i="36" s="1"/>
  <c r="CV164" i="36"/>
  <c r="CW164" i="36" s="1"/>
  <c r="CT164" i="36"/>
  <c r="CS164" i="36"/>
  <c r="CR164" i="36"/>
  <c r="CP164" i="36"/>
  <c r="CN164" i="36"/>
  <c r="CO164" i="36" s="1"/>
  <c r="CL164" i="36"/>
  <c r="CM164" i="36" s="1"/>
  <c r="CJ164" i="36"/>
  <c r="CK164" i="36" s="1"/>
  <c r="CH164" i="36"/>
  <c r="CG164" i="36"/>
  <c r="CI164" i="36" s="1"/>
  <c r="CB164" i="36"/>
  <c r="CC164" i="36" s="1"/>
  <c r="CA164" i="36"/>
  <c r="BX164" i="36"/>
  <c r="BW164" i="36"/>
  <c r="BT164" i="36"/>
  <c r="BS164" i="36"/>
  <c r="BP164" i="36"/>
  <c r="BQ164" i="36" s="1"/>
  <c r="BO164" i="36"/>
  <c r="BL164" i="36"/>
  <c r="BM164" i="36" s="1"/>
  <c r="BK164" i="36"/>
  <c r="BJ164" i="36"/>
  <c r="BH164" i="36"/>
  <c r="BI164" i="36" s="1"/>
  <c r="BG164" i="36"/>
  <c r="BD164" i="36"/>
  <c r="BC164" i="36"/>
  <c r="AZ164" i="36"/>
  <c r="BA164" i="36" s="1"/>
  <c r="AY164" i="36"/>
  <c r="AV164" i="36"/>
  <c r="AW164" i="36" s="1"/>
  <c r="AU164" i="36"/>
  <c r="AT164" i="36"/>
  <c r="AR164" i="36"/>
  <c r="AS164" i="36" s="1"/>
  <c r="AQ164" i="36"/>
  <c r="AN164" i="36"/>
  <c r="AM164" i="36"/>
  <c r="AJ164" i="36"/>
  <c r="AK164" i="36" s="1"/>
  <c r="AI164" i="36"/>
  <c r="AG164" i="36"/>
  <c r="AF164" i="36"/>
  <c r="AE164" i="36"/>
  <c r="H164" i="36"/>
  <c r="DD163" i="36"/>
  <c r="DE163" i="36" s="1"/>
  <c r="DC163" i="36"/>
  <c r="DB163" i="36"/>
  <c r="CZ163" i="36"/>
  <c r="DA163" i="36" s="1"/>
  <c r="CY163" i="36"/>
  <c r="CX163" i="36"/>
  <c r="CV163" i="36"/>
  <c r="CW163" i="36" s="1"/>
  <c r="CT163" i="36"/>
  <c r="CR163" i="36"/>
  <c r="CP163" i="36"/>
  <c r="CS163" i="36" s="1"/>
  <c r="CN163" i="36"/>
  <c r="CO163" i="36" s="1"/>
  <c r="CL163" i="36"/>
  <c r="CM163" i="36" s="1"/>
  <c r="CJ163" i="36"/>
  <c r="CK163" i="36" s="1"/>
  <c r="CH163" i="36"/>
  <c r="CG163" i="36"/>
  <c r="CC163" i="36"/>
  <c r="CB163" i="36"/>
  <c r="CD163" i="36" s="1"/>
  <c r="CA163" i="36"/>
  <c r="BY163" i="36"/>
  <c r="BX163" i="36"/>
  <c r="BZ163" i="36" s="1"/>
  <c r="BW163" i="36"/>
  <c r="BU163" i="36"/>
  <c r="BT163" i="36"/>
  <c r="BV163" i="36" s="1"/>
  <c r="BS163" i="36"/>
  <c r="BP163" i="36"/>
  <c r="BR163" i="36" s="1"/>
  <c r="BO163" i="36"/>
  <c r="BM163" i="36"/>
  <c r="BL163" i="36"/>
  <c r="BN163" i="36" s="1"/>
  <c r="BK163" i="36"/>
  <c r="BI163" i="36"/>
  <c r="BH163" i="36"/>
  <c r="BJ163" i="36" s="1"/>
  <c r="BG163" i="36"/>
  <c r="BE163" i="36"/>
  <c r="BD163" i="36"/>
  <c r="BF163" i="36" s="1"/>
  <c r="BC163" i="36"/>
  <c r="AZ163" i="36"/>
  <c r="BB163" i="36" s="1"/>
  <c r="AY163" i="36"/>
  <c r="AW163" i="36"/>
  <c r="AV163" i="36"/>
  <c r="AX163" i="36" s="1"/>
  <c r="AU163" i="36"/>
  <c r="AS163" i="36"/>
  <c r="AR163" i="36"/>
  <c r="AT163" i="36" s="1"/>
  <c r="AQ163" i="36"/>
  <c r="AO163" i="36"/>
  <c r="AN163" i="36"/>
  <c r="AP163" i="36" s="1"/>
  <c r="AM163" i="36"/>
  <c r="AJ163" i="36"/>
  <c r="AL163" i="36" s="1"/>
  <c r="AI163" i="36"/>
  <c r="AG163" i="36"/>
  <c r="AF163" i="36"/>
  <c r="AE163" i="36"/>
  <c r="AD163" i="36"/>
  <c r="H163" i="36"/>
  <c r="DD162" i="36"/>
  <c r="DE162" i="36" s="1"/>
  <c r="DB162" i="36"/>
  <c r="DC162" i="36" s="1"/>
  <c r="CZ162" i="36"/>
  <c r="DA162" i="36" s="1"/>
  <c r="CX162" i="36"/>
  <c r="CY162" i="36" s="1"/>
  <c r="CV162" i="36"/>
  <c r="CW162" i="36" s="1"/>
  <c r="CT162" i="36"/>
  <c r="CR162" i="36"/>
  <c r="CP162" i="36"/>
  <c r="CN162" i="36"/>
  <c r="CO162" i="36" s="1"/>
  <c r="CL162" i="36"/>
  <c r="CM162" i="36" s="1"/>
  <c r="CJ162" i="36"/>
  <c r="CK162" i="36" s="1"/>
  <c r="CH162" i="36"/>
  <c r="CI162" i="36" s="1"/>
  <c r="CG162" i="36"/>
  <c r="CB162" i="36"/>
  <c r="CD162" i="36" s="1"/>
  <c r="CA162" i="36"/>
  <c r="BX162" i="36"/>
  <c r="BZ162" i="36" s="1"/>
  <c r="BW162" i="36"/>
  <c r="BT162" i="36"/>
  <c r="BV162" i="36" s="1"/>
  <c r="BS162" i="36"/>
  <c r="BP162" i="36"/>
  <c r="BR162" i="36" s="1"/>
  <c r="BO162" i="36"/>
  <c r="BL162" i="36"/>
  <c r="BN162" i="36" s="1"/>
  <c r="BK162" i="36"/>
  <c r="BH162" i="36"/>
  <c r="BJ162" i="36" s="1"/>
  <c r="BG162" i="36"/>
  <c r="BD162" i="36"/>
  <c r="BF162" i="36" s="1"/>
  <c r="BC162" i="36"/>
  <c r="AZ162" i="36"/>
  <c r="BB162" i="36" s="1"/>
  <c r="AY162" i="36"/>
  <c r="AV162" i="36"/>
  <c r="AX162" i="36" s="1"/>
  <c r="AU162" i="36"/>
  <c r="AR162" i="36"/>
  <c r="AT162" i="36" s="1"/>
  <c r="AQ162" i="36"/>
  <c r="AN162" i="36"/>
  <c r="AP162" i="36" s="1"/>
  <c r="AM162" i="36"/>
  <c r="AJ162" i="36"/>
  <c r="AL162" i="36" s="1"/>
  <c r="AI162" i="36"/>
  <c r="AG162" i="36"/>
  <c r="AF162" i="36"/>
  <c r="AE162" i="36"/>
  <c r="AD162" i="36"/>
  <c r="H162" i="36"/>
  <c r="DD161" i="36"/>
  <c r="DE161" i="36" s="1"/>
  <c r="DB161" i="36"/>
  <c r="DC161" i="36" s="1"/>
  <c r="CZ161" i="36"/>
  <c r="DA161" i="36" s="1"/>
  <c r="CX161" i="36"/>
  <c r="CY161" i="36" s="1"/>
  <c r="CW161" i="36"/>
  <c r="CV161" i="36"/>
  <c r="CT161" i="36"/>
  <c r="CS161" i="36"/>
  <c r="CR161" i="36"/>
  <c r="CP161" i="36"/>
  <c r="CU161" i="36" s="1"/>
  <c r="CN161" i="36"/>
  <c r="CO161" i="36" s="1"/>
  <c r="CL161" i="36"/>
  <c r="CM161" i="36" s="1"/>
  <c r="CJ161" i="36"/>
  <c r="CK161" i="36" s="1"/>
  <c r="CH161" i="36"/>
  <c r="CG161" i="36"/>
  <c r="CB161" i="36"/>
  <c r="CD161" i="36" s="1"/>
  <c r="CA161" i="36"/>
  <c r="BX161" i="36"/>
  <c r="BW161" i="36"/>
  <c r="BT161" i="36"/>
  <c r="BV161" i="36" s="1"/>
  <c r="BS161" i="36"/>
  <c r="BP161" i="36"/>
  <c r="BR161" i="36" s="1"/>
  <c r="BO161" i="36"/>
  <c r="BL161" i="36"/>
  <c r="BK161" i="36"/>
  <c r="BH161" i="36"/>
  <c r="BG161" i="36"/>
  <c r="BD161" i="36"/>
  <c r="BF161" i="36" s="1"/>
  <c r="BC161" i="36"/>
  <c r="AZ161" i="36"/>
  <c r="BB161" i="36" s="1"/>
  <c r="AY161" i="36"/>
  <c r="AW161" i="36"/>
  <c r="AV161" i="36"/>
  <c r="AX161" i="36" s="1"/>
  <c r="AU161" i="36"/>
  <c r="AR161" i="36"/>
  <c r="AQ161" i="36"/>
  <c r="AN161" i="36"/>
  <c r="AP161" i="36" s="1"/>
  <c r="AM161" i="36"/>
  <c r="AJ161" i="36"/>
  <c r="AL161" i="36" s="1"/>
  <c r="AI161" i="36"/>
  <c r="AG161" i="36"/>
  <c r="AF161" i="36"/>
  <c r="AE161" i="36"/>
  <c r="H161" i="36"/>
  <c r="DE160" i="36"/>
  <c r="DD160" i="36"/>
  <c r="DB160" i="36"/>
  <c r="DC160" i="36" s="1"/>
  <c r="CZ160" i="36"/>
  <c r="DA160" i="36" s="1"/>
  <c r="CX160" i="36"/>
  <c r="CY160" i="36" s="1"/>
  <c r="CV160" i="36"/>
  <c r="CW160" i="36" s="1"/>
  <c r="CT160" i="36"/>
  <c r="CR160" i="36"/>
  <c r="CP160" i="36"/>
  <c r="CN160" i="36"/>
  <c r="CO160" i="36" s="1"/>
  <c r="CL160" i="36"/>
  <c r="CM160" i="36" s="1"/>
  <c r="CJ160" i="36"/>
  <c r="CK160" i="36" s="1"/>
  <c r="CH160" i="36"/>
  <c r="CG160" i="36"/>
  <c r="CI160" i="36" s="1"/>
  <c r="CB160" i="36"/>
  <c r="CA160" i="36"/>
  <c r="BX160" i="36"/>
  <c r="BY160" i="36" s="1"/>
  <c r="BW160" i="36"/>
  <c r="BT160" i="36"/>
  <c r="BU160" i="36" s="1"/>
  <c r="BS160" i="36"/>
  <c r="BP160" i="36"/>
  <c r="BQ160" i="36" s="1"/>
  <c r="BO160" i="36"/>
  <c r="BL160" i="36"/>
  <c r="BK160" i="36"/>
  <c r="BH160" i="36"/>
  <c r="BI160" i="36" s="1"/>
  <c r="BG160" i="36"/>
  <c r="BD160" i="36"/>
  <c r="BE160" i="36" s="1"/>
  <c r="BC160" i="36"/>
  <c r="AZ160" i="36"/>
  <c r="AY160" i="36"/>
  <c r="AV160" i="36"/>
  <c r="AU160" i="36"/>
  <c r="AR160" i="36"/>
  <c r="AS160" i="36" s="1"/>
  <c r="AQ160" i="36"/>
  <c r="AN160" i="36"/>
  <c r="AP160" i="36" s="1"/>
  <c r="AM160" i="36"/>
  <c r="AJ160" i="36"/>
  <c r="AL160" i="36" s="1"/>
  <c r="AI160" i="36"/>
  <c r="AG160" i="36"/>
  <c r="AF160" i="36"/>
  <c r="AE160" i="36"/>
  <c r="H160" i="36"/>
  <c r="DD159" i="36"/>
  <c r="DE159" i="36" s="1"/>
  <c r="DB159" i="36"/>
  <c r="DC159" i="36" s="1"/>
  <c r="CZ159" i="36"/>
  <c r="DA159" i="36" s="1"/>
  <c r="CX159" i="36"/>
  <c r="CY159" i="36" s="1"/>
  <c r="CV159" i="36"/>
  <c r="CW159" i="36" s="1"/>
  <c r="CT159" i="36"/>
  <c r="CS159" i="36"/>
  <c r="CR159" i="36"/>
  <c r="CP159" i="36"/>
  <c r="CU159" i="36" s="1"/>
  <c r="CN159" i="36"/>
  <c r="CO159" i="36" s="1"/>
  <c r="CL159" i="36"/>
  <c r="CM159" i="36" s="1"/>
  <c r="CJ159" i="36"/>
  <c r="CK159" i="36" s="1"/>
  <c r="CH159" i="36"/>
  <c r="CG159" i="36"/>
  <c r="CI159" i="36" s="1"/>
  <c r="CB159" i="36"/>
  <c r="CC159" i="36" s="1"/>
  <c r="CA159" i="36"/>
  <c r="BX159" i="36"/>
  <c r="BW159" i="36"/>
  <c r="BT159" i="36"/>
  <c r="BU159" i="36" s="1"/>
  <c r="BS159" i="36"/>
  <c r="BR159" i="36"/>
  <c r="BP159" i="36"/>
  <c r="BQ159" i="36" s="1"/>
  <c r="BO159" i="36"/>
  <c r="BL159" i="36"/>
  <c r="BM159" i="36" s="1"/>
  <c r="BK159" i="36"/>
  <c r="BH159" i="36"/>
  <c r="BG159" i="36"/>
  <c r="BD159" i="36"/>
  <c r="BE159" i="36" s="1"/>
  <c r="BC159" i="36"/>
  <c r="BB159" i="36"/>
  <c r="AZ159" i="36"/>
  <c r="BA159" i="36" s="1"/>
  <c r="AY159" i="36"/>
  <c r="AV159" i="36"/>
  <c r="AW159" i="36" s="1"/>
  <c r="AU159" i="36"/>
  <c r="AR159" i="36"/>
  <c r="AQ159" i="36"/>
  <c r="AN159" i="36"/>
  <c r="AO159" i="36" s="1"/>
  <c r="AM159" i="36"/>
  <c r="AL159" i="36"/>
  <c r="AJ159" i="36"/>
  <c r="AK159" i="36" s="1"/>
  <c r="AI159" i="36"/>
  <c r="AG159" i="36"/>
  <c r="AF159" i="36"/>
  <c r="AE159" i="36"/>
  <c r="H159" i="36"/>
  <c r="DD158" i="36"/>
  <c r="DE158" i="36" s="1"/>
  <c r="DB158" i="36"/>
  <c r="DC158" i="36" s="1"/>
  <c r="CZ158" i="36"/>
  <c r="DA158" i="36" s="1"/>
  <c r="CY158" i="36"/>
  <c r="CX158" i="36"/>
  <c r="CV158" i="36"/>
  <c r="CW158" i="36" s="1"/>
  <c r="CT158" i="36"/>
  <c r="CR158" i="36"/>
  <c r="CQ158" i="36"/>
  <c r="CP158" i="36"/>
  <c r="CS158" i="36" s="1"/>
  <c r="CN158" i="36"/>
  <c r="CO158" i="36" s="1"/>
  <c r="CL158" i="36"/>
  <c r="CM158" i="36" s="1"/>
  <c r="CJ158" i="36"/>
  <c r="CK158" i="36" s="1"/>
  <c r="CH158" i="36"/>
  <c r="CG158" i="36"/>
  <c r="CI158" i="36" s="1"/>
  <c r="CD158" i="36"/>
  <c r="CB158" i="36"/>
  <c r="CC158" i="36" s="1"/>
  <c r="CA158" i="36"/>
  <c r="BZ158" i="36"/>
  <c r="BX158" i="36"/>
  <c r="BY158" i="36" s="1"/>
  <c r="BW158" i="36"/>
  <c r="BV158" i="36"/>
  <c r="BT158" i="36"/>
  <c r="BU158" i="36" s="1"/>
  <c r="BS158" i="36"/>
  <c r="BR158" i="36"/>
  <c r="BP158" i="36"/>
  <c r="BQ158" i="36" s="1"/>
  <c r="BO158" i="36"/>
  <c r="BN158" i="36"/>
  <c r="BL158" i="36"/>
  <c r="BM158" i="36" s="1"/>
  <c r="BK158" i="36"/>
  <c r="BJ158" i="36"/>
  <c r="BH158" i="36"/>
  <c r="BI158" i="36" s="1"/>
  <c r="BG158" i="36"/>
  <c r="BF158" i="36"/>
  <c r="BD158" i="36"/>
  <c r="BE158" i="36" s="1"/>
  <c r="BC158" i="36"/>
  <c r="BB158" i="36"/>
  <c r="AZ158" i="36"/>
  <c r="BA158" i="36" s="1"/>
  <c r="AY158" i="36"/>
  <c r="AX158" i="36"/>
  <c r="AV158" i="36"/>
  <c r="AW158" i="36" s="1"/>
  <c r="AU158" i="36"/>
  <c r="AT158" i="36"/>
  <c r="AR158" i="36"/>
  <c r="AS158" i="36" s="1"/>
  <c r="AQ158" i="36"/>
  <c r="AD158" i="36" s="1"/>
  <c r="AH158" i="36" s="1"/>
  <c r="AP158" i="36"/>
  <c r="AN158" i="36"/>
  <c r="AO158" i="36" s="1"/>
  <c r="AM158" i="36"/>
  <c r="AL158" i="36"/>
  <c r="AJ158" i="36"/>
  <c r="AK158" i="36" s="1"/>
  <c r="AI158" i="36"/>
  <c r="AG158" i="36"/>
  <c r="AF158" i="36"/>
  <c r="AE158" i="36"/>
  <c r="H158" i="36"/>
  <c r="DD238" i="36"/>
  <c r="DE238" i="36" s="1"/>
  <c r="DB238" i="36"/>
  <c r="DC238" i="36" s="1"/>
  <c r="CZ238" i="36"/>
  <c r="DA238" i="36" s="1"/>
  <c r="CX238" i="36"/>
  <c r="CY238" i="36" s="1"/>
  <c r="CV238" i="36"/>
  <c r="CW238" i="36" s="1"/>
  <c r="CT238" i="36"/>
  <c r="CR238" i="36"/>
  <c r="CQ238" i="36"/>
  <c r="CP238" i="36"/>
  <c r="CS238" i="36" s="1"/>
  <c r="CN238" i="36"/>
  <c r="CO238" i="36" s="1"/>
  <c r="CL238" i="36"/>
  <c r="CM238" i="36" s="1"/>
  <c r="CJ238" i="36"/>
  <c r="CK238" i="36" s="1"/>
  <c r="CH238" i="36"/>
  <c r="CG238" i="36"/>
  <c r="CB238" i="36"/>
  <c r="CD238" i="36" s="1"/>
  <c r="CA238" i="36"/>
  <c r="BX238" i="36"/>
  <c r="BZ238" i="36" s="1"/>
  <c r="BW238" i="36"/>
  <c r="BT238" i="36"/>
  <c r="BV238" i="36" s="1"/>
  <c r="BS238" i="36"/>
  <c r="BP238" i="36"/>
  <c r="BR238" i="36" s="1"/>
  <c r="BO238" i="36"/>
  <c r="BL238" i="36"/>
  <c r="BN238" i="36" s="1"/>
  <c r="BK238" i="36"/>
  <c r="BH238" i="36"/>
  <c r="BG238" i="36"/>
  <c r="BD238" i="36"/>
  <c r="BF238" i="36" s="1"/>
  <c r="BC238" i="36"/>
  <c r="AZ238" i="36"/>
  <c r="BB238" i="36" s="1"/>
  <c r="AY238" i="36"/>
  <c r="AV238" i="36"/>
  <c r="AX238" i="36" s="1"/>
  <c r="AU238" i="36"/>
  <c r="AS238" i="36"/>
  <c r="AR238" i="36"/>
  <c r="AT238" i="36" s="1"/>
  <c r="AQ238" i="36"/>
  <c r="AN238" i="36"/>
  <c r="AP238" i="36" s="1"/>
  <c r="AM238" i="36"/>
  <c r="AD238" i="36" s="1"/>
  <c r="AJ238" i="36"/>
  <c r="AL238" i="36" s="1"/>
  <c r="AI238" i="36"/>
  <c r="AG238" i="36"/>
  <c r="AF238" i="36"/>
  <c r="AE238" i="36"/>
  <c r="H238" i="36"/>
  <c r="DD157" i="36"/>
  <c r="DE157" i="36" s="1"/>
  <c r="DB157" i="36"/>
  <c r="DC157" i="36" s="1"/>
  <c r="CZ157" i="36"/>
  <c r="DA157" i="36" s="1"/>
  <c r="CX157" i="36"/>
  <c r="CY157" i="36" s="1"/>
  <c r="CV157" i="36"/>
  <c r="CW157" i="36" s="1"/>
  <c r="CT157" i="36"/>
  <c r="CS157" i="36"/>
  <c r="CR157" i="36"/>
  <c r="CP157" i="36"/>
  <c r="CN157" i="36"/>
  <c r="CO157" i="36" s="1"/>
  <c r="CL157" i="36"/>
  <c r="CM157" i="36" s="1"/>
  <c r="CJ157" i="36"/>
  <c r="CK157" i="36" s="1"/>
  <c r="CH157" i="36"/>
  <c r="CG157" i="36"/>
  <c r="CB157" i="36"/>
  <c r="CA157" i="36"/>
  <c r="BX157" i="36"/>
  <c r="BW157" i="36"/>
  <c r="BT157" i="36"/>
  <c r="BS157" i="36"/>
  <c r="BP157" i="36"/>
  <c r="BO157" i="36"/>
  <c r="BL157" i="36"/>
  <c r="BK157" i="36"/>
  <c r="BH157" i="36"/>
  <c r="BG157" i="36"/>
  <c r="BD157" i="36"/>
  <c r="BC157" i="36"/>
  <c r="AZ157" i="36"/>
  <c r="AY157" i="36"/>
  <c r="AV157" i="36"/>
  <c r="AU157" i="36"/>
  <c r="AR157" i="36"/>
  <c r="AQ157" i="36"/>
  <c r="AN157" i="36"/>
  <c r="AM157" i="36"/>
  <c r="AJ157" i="36"/>
  <c r="AI157" i="36"/>
  <c r="AG157" i="36"/>
  <c r="AF157" i="36"/>
  <c r="AE157" i="36"/>
  <c r="H157" i="36"/>
  <c r="DD156" i="36"/>
  <c r="DE156" i="36" s="1"/>
  <c r="DB156" i="36"/>
  <c r="DC156" i="36" s="1"/>
  <c r="DA156" i="36"/>
  <c r="CZ156" i="36"/>
  <c r="CX156" i="36"/>
  <c r="CY156" i="36" s="1"/>
  <c r="CV156" i="36"/>
  <c r="CW156" i="36" s="1"/>
  <c r="CT156" i="36"/>
  <c r="CR156" i="36"/>
  <c r="CP156" i="36"/>
  <c r="CN156" i="36"/>
  <c r="CO156" i="36" s="1"/>
  <c r="CL156" i="36"/>
  <c r="CM156" i="36" s="1"/>
  <c r="CJ156" i="36"/>
  <c r="CK156" i="36" s="1"/>
  <c r="CH156" i="36"/>
  <c r="CG156" i="36"/>
  <c r="CB156" i="36"/>
  <c r="CA156" i="36"/>
  <c r="BX156" i="36"/>
  <c r="BY156" i="36" s="1"/>
  <c r="BW156" i="36"/>
  <c r="BV156" i="36"/>
  <c r="BT156" i="36"/>
  <c r="BU156" i="36" s="1"/>
  <c r="BS156" i="36"/>
  <c r="BR156" i="36"/>
  <c r="BP156" i="36"/>
  <c r="BQ156" i="36" s="1"/>
  <c r="BO156" i="36"/>
  <c r="BL156" i="36"/>
  <c r="BK156" i="36"/>
  <c r="BH156" i="36"/>
  <c r="BI156" i="36" s="1"/>
  <c r="BG156" i="36"/>
  <c r="BF156" i="36"/>
  <c r="BD156" i="36"/>
  <c r="BE156" i="36" s="1"/>
  <c r="BC156" i="36"/>
  <c r="BB156" i="36"/>
  <c r="AZ156" i="36"/>
  <c r="BA156" i="36" s="1"/>
  <c r="AY156" i="36"/>
  <c r="AV156" i="36"/>
  <c r="AU156" i="36"/>
  <c r="AR156" i="36"/>
  <c r="AS156" i="36" s="1"/>
  <c r="AQ156" i="36"/>
  <c r="AP156" i="36"/>
  <c r="AN156" i="36"/>
  <c r="AO156" i="36" s="1"/>
  <c r="AM156" i="36"/>
  <c r="AL156" i="36"/>
  <c r="AJ156" i="36"/>
  <c r="AK156" i="36" s="1"/>
  <c r="AI156" i="36"/>
  <c r="AG156" i="36"/>
  <c r="AF156" i="36"/>
  <c r="AE156" i="36"/>
  <c r="H156" i="36"/>
  <c r="DD237" i="36"/>
  <c r="DE237" i="36" s="1"/>
  <c r="DC237" i="36"/>
  <c r="DB237" i="36"/>
  <c r="CZ237" i="36"/>
  <c r="DA237" i="36" s="1"/>
  <c r="CX237" i="36"/>
  <c r="CY237" i="36" s="1"/>
  <c r="CV237" i="36"/>
  <c r="CW237" i="36" s="1"/>
  <c r="CT237" i="36"/>
  <c r="CR237" i="36"/>
  <c r="CP237" i="36"/>
  <c r="CS237" i="36" s="1"/>
  <c r="CN237" i="36"/>
  <c r="CO237" i="36" s="1"/>
  <c r="CL237" i="36"/>
  <c r="CM237" i="36" s="1"/>
  <c r="CJ237" i="36"/>
  <c r="CK237" i="36" s="1"/>
  <c r="CI237" i="36"/>
  <c r="CH237" i="36"/>
  <c r="CG237" i="36"/>
  <c r="CD237" i="36"/>
  <c r="CC237" i="36"/>
  <c r="CB237" i="36"/>
  <c r="CA237" i="36"/>
  <c r="BZ237" i="36"/>
  <c r="BY237" i="36"/>
  <c r="BX237" i="36"/>
  <c r="BW237" i="36"/>
  <c r="BV237" i="36"/>
  <c r="BU237" i="36"/>
  <c r="BT237" i="36"/>
  <c r="BS237" i="36"/>
  <c r="BR237" i="36"/>
  <c r="BQ237" i="36"/>
  <c r="BP237" i="36"/>
  <c r="BO237" i="36"/>
  <c r="BN237" i="36"/>
  <c r="BM237" i="36"/>
  <c r="BL237" i="36"/>
  <c r="BK237" i="36"/>
  <c r="BJ237" i="36"/>
  <c r="BI237" i="36"/>
  <c r="BH237" i="36"/>
  <c r="BG237" i="36"/>
  <c r="BF237" i="36"/>
  <c r="BE237" i="36"/>
  <c r="BD237" i="36"/>
  <c r="BC237" i="36"/>
  <c r="BB237" i="36"/>
  <c r="BA237" i="36"/>
  <c r="AZ237" i="36"/>
  <c r="AY237" i="36"/>
  <c r="AX237" i="36"/>
  <c r="AW237" i="36"/>
  <c r="AV237" i="36"/>
  <c r="AU237" i="36"/>
  <c r="AT237" i="36"/>
  <c r="AS237" i="36"/>
  <c r="AR237" i="36"/>
  <c r="AQ237" i="36"/>
  <c r="AP237" i="36"/>
  <c r="AO237" i="36"/>
  <c r="AN237" i="36"/>
  <c r="AM237" i="36"/>
  <c r="AL237" i="36"/>
  <c r="AK237" i="36"/>
  <c r="AJ237" i="36"/>
  <c r="AI237" i="36"/>
  <c r="AG237" i="36"/>
  <c r="AF237" i="36"/>
  <c r="AE237" i="36"/>
  <c r="AD237" i="36"/>
  <c r="H237" i="36"/>
  <c r="DD155" i="36"/>
  <c r="DE155" i="36" s="1"/>
  <c r="DB155" i="36"/>
  <c r="DC155" i="36" s="1"/>
  <c r="CZ155" i="36"/>
  <c r="DA155" i="36" s="1"/>
  <c r="CY155" i="36"/>
  <c r="CX155" i="36"/>
  <c r="CV155" i="36"/>
  <c r="CW155" i="36" s="1"/>
  <c r="CT155" i="36"/>
  <c r="CR155" i="36"/>
  <c r="CQ155" i="36"/>
  <c r="CP155" i="36"/>
  <c r="CS155" i="36" s="1"/>
  <c r="CN155" i="36"/>
  <c r="CO155" i="36" s="1"/>
  <c r="CL155" i="36"/>
  <c r="CM155" i="36" s="1"/>
  <c r="CJ155" i="36"/>
  <c r="CK155" i="36" s="1"/>
  <c r="CH155" i="36"/>
  <c r="CG155" i="36"/>
  <c r="CB155" i="36"/>
  <c r="CD155" i="36" s="1"/>
  <c r="CA155" i="36"/>
  <c r="BY155" i="36"/>
  <c r="BX155" i="36"/>
  <c r="BZ155" i="36" s="1"/>
  <c r="BW155" i="36"/>
  <c r="BT155" i="36"/>
  <c r="BV155" i="36" s="1"/>
  <c r="BS155" i="36"/>
  <c r="BP155" i="36"/>
  <c r="BR155" i="36" s="1"/>
  <c r="BO155" i="36"/>
  <c r="BL155" i="36"/>
  <c r="BN155" i="36" s="1"/>
  <c r="BK155" i="36"/>
  <c r="BI155" i="36"/>
  <c r="BH155" i="36"/>
  <c r="BJ155" i="36" s="1"/>
  <c r="BG155" i="36"/>
  <c r="BD155" i="36"/>
  <c r="BF155" i="36" s="1"/>
  <c r="BC155" i="36"/>
  <c r="AZ155" i="36"/>
  <c r="AY155" i="36"/>
  <c r="AV155" i="36"/>
  <c r="AX155" i="36" s="1"/>
  <c r="AU155" i="36"/>
  <c r="AR155" i="36"/>
  <c r="AT155" i="36" s="1"/>
  <c r="AQ155" i="36"/>
  <c r="AN155" i="36"/>
  <c r="AP155" i="36" s="1"/>
  <c r="AM155" i="36"/>
  <c r="AK155" i="36"/>
  <c r="AJ155" i="36"/>
  <c r="AL155" i="36" s="1"/>
  <c r="AI155" i="36"/>
  <c r="AG155" i="36"/>
  <c r="AF155" i="36"/>
  <c r="AE155" i="36"/>
  <c r="H155" i="36"/>
  <c r="DD154" i="36"/>
  <c r="DE154" i="36" s="1"/>
  <c r="DB154" i="36"/>
  <c r="DC154" i="36" s="1"/>
  <c r="DA154" i="36"/>
  <c r="CZ154" i="36"/>
  <c r="CX154" i="36"/>
  <c r="CY154" i="36" s="1"/>
  <c r="CV154" i="36"/>
  <c r="CW154" i="36" s="1"/>
  <c r="CT154" i="36"/>
  <c r="CR154" i="36"/>
  <c r="CP154" i="36"/>
  <c r="CS154" i="36" s="1"/>
  <c r="CN154" i="36"/>
  <c r="CO154" i="36" s="1"/>
  <c r="CL154" i="36"/>
  <c r="CM154" i="36" s="1"/>
  <c r="CJ154" i="36"/>
  <c r="CK154" i="36" s="1"/>
  <c r="CH154" i="36"/>
  <c r="CG154" i="36"/>
  <c r="CI154" i="36" s="1"/>
  <c r="CB154" i="36"/>
  <c r="CA154" i="36"/>
  <c r="BX154" i="36"/>
  <c r="BW154" i="36"/>
  <c r="BT154" i="36"/>
  <c r="BS154" i="36"/>
  <c r="BP154" i="36"/>
  <c r="BO154" i="36"/>
  <c r="BL154" i="36"/>
  <c r="BK154" i="36"/>
  <c r="BH154" i="36"/>
  <c r="BG154" i="36"/>
  <c r="BD154" i="36"/>
  <c r="BC154" i="36"/>
  <c r="AZ154" i="36"/>
  <c r="AY154" i="36"/>
  <c r="AV154" i="36"/>
  <c r="AU154" i="36"/>
  <c r="AR154" i="36"/>
  <c r="AQ154" i="36"/>
  <c r="AN154" i="36"/>
  <c r="AM154" i="36"/>
  <c r="AJ154" i="36"/>
  <c r="AI154" i="36"/>
  <c r="AD154" i="36" s="1"/>
  <c r="AG154" i="36"/>
  <c r="AF154" i="36"/>
  <c r="AE154" i="36"/>
  <c r="H154" i="36"/>
  <c r="DD153" i="36"/>
  <c r="DE153" i="36" s="1"/>
  <c r="DB153" i="36"/>
  <c r="DC153" i="36" s="1"/>
  <c r="CZ153" i="36"/>
  <c r="DA153" i="36" s="1"/>
  <c r="CX153" i="36"/>
  <c r="CY153" i="36" s="1"/>
  <c r="CV153" i="36"/>
  <c r="CW153" i="36" s="1"/>
  <c r="CT153" i="36"/>
  <c r="CS153" i="36"/>
  <c r="CR153" i="36"/>
  <c r="CP153" i="36"/>
  <c r="CU153" i="36" s="1"/>
  <c r="CN153" i="36"/>
  <c r="CO153" i="36" s="1"/>
  <c r="CL153" i="36"/>
  <c r="CM153" i="36" s="1"/>
  <c r="CJ153" i="36"/>
  <c r="CK153" i="36" s="1"/>
  <c r="CH153" i="36"/>
  <c r="CG153" i="36"/>
  <c r="CB153" i="36"/>
  <c r="CA153" i="36"/>
  <c r="BZ153" i="36"/>
  <c r="BX153" i="36"/>
  <c r="BY153" i="36" s="1"/>
  <c r="BW153" i="36"/>
  <c r="BT153" i="36"/>
  <c r="BU153" i="36" s="1"/>
  <c r="BS153" i="36"/>
  <c r="BR153" i="36"/>
  <c r="BP153" i="36"/>
  <c r="BQ153" i="36" s="1"/>
  <c r="BO153" i="36"/>
  <c r="BL153" i="36"/>
  <c r="BK153" i="36"/>
  <c r="BJ153" i="36"/>
  <c r="BH153" i="36"/>
  <c r="BI153" i="36" s="1"/>
  <c r="BG153" i="36"/>
  <c r="BF153" i="36"/>
  <c r="BD153" i="36"/>
  <c r="BE153" i="36" s="1"/>
  <c r="BC153" i="36"/>
  <c r="AZ153" i="36"/>
  <c r="BA153" i="36" s="1"/>
  <c r="AY153" i="36"/>
  <c r="AV153" i="36"/>
  <c r="AU153" i="36"/>
  <c r="AT153" i="36"/>
  <c r="AR153" i="36"/>
  <c r="AS153" i="36" s="1"/>
  <c r="AQ153" i="36"/>
  <c r="AN153" i="36"/>
  <c r="AO153" i="36" s="1"/>
  <c r="AM153" i="36"/>
  <c r="AL153" i="36"/>
  <c r="AJ153" i="36"/>
  <c r="AK153" i="36" s="1"/>
  <c r="AI153" i="36"/>
  <c r="AG153" i="36"/>
  <c r="AF153" i="36"/>
  <c r="AE153" i="36"/>
  <c r="AD153" i="36"/>
  <c r="AH153" i="36" s="1"/>
  <c r="H153" i="36"/>
  <c r="DD152" i="36"/>
  <c r="DE152" i="36" s="1"/>
  <c r="DB152" i="36"/>
  <c r="DC152" i="36" s="1"/>
  <c r="CZ152" i="36"/>
  <c r="DA152" i="36" s="1"/>
  <c r="CY152" i="36"/>
  <c r="CX152" i="36"/>
  <c r="CV152" i="36"/>
  <c r="CW152" i="36" s="1"/>
  <c r="CT152" i="36"/>
  <c r="CR152" i="36"/>
  <c r="CP152" i="36"/>
  <c r="CS152" i="36" s="1"/>
  <c r="CN152" i="36"/>
  <c r="CO152" i="36" s="1"/>
  <c r="CM152" i="36"/>
  <c r="CL152" i="36"/>
  <c r="CJ152" i="36"/>
  <c r="CK152" i="36" s="1"/>
  <c r="CH152" i="36"/>
  <c r="CI152" i="36" s="1"/>
  <c r="CG152" i="36"/>
  <c r="CD152" i="36"/>
  <c r="CB152" i="36"/>
  <c r="CC152" i="36" s="1"/>
  <c r="CA152" i="36"/>
  <c r="BZ152" i="36"/>
  <c r="BX152" i="36"/>
  <c r="BY152" i="36" s="1"/>
  <c r="BW152" i="36"/>
  <c r="BV152" i="36"/>
  <c r="BT152" i="36"/>
  <c r="BU152" i="36" s="1"/>
  <c r="BS152" i="36"/>
  <c r="BR152" i="36"/>
  <c r="BP152" i="36"/>
  <c r="BQ152" i="36" s="1"/>
  <c r="BO152" i="36"/>
  <c r="BN152" i="36"/>
  <c r="BL152" i="36"/>
  <c r="BM152" i="36" s="1"/>
  <c r="BK152" i="36"/>
  <c r="BJ152" i="36"/>
  <c r="BH152" i="36"/>
  <c r="BI152" i="36" s="1"/>
  <c r="BG152" i="36"/>
  <c r="BF152" i="36"/>
  <c r="BD152" i="36"/>
  <c r="BE152" i="36" s="1"/>
  <c r="BC152" i="36"/>
  <c r="BB152" i="36"/>
  <c r="AZ152" i="36"/>
  <c r="BA152" i="36" s="1"/>
  <c r="AY152" i="36"/>
  <c r="AX152" i="36"/>
  <c r="AV152" i="36"/>
  <c r="AW152" i="36" s="1"/>
  <c r="AU152" i="36"/>
  <c r="AT152" i="36"/>
  <c r="AR152" i="36"/>
  <c r="AS152" i="36" s="1"/>
  <c r="AQ152" i="36"/>
  <c r="AP152" i="36"/>
  <c r="AN152" i="36"/>
  <c r="AO152" i="36" s="1"/>
  <c r="AM152" i="36"/>
  <c r="AL152" i="36"/>
  <c r="AJ152" i="36"/>
  <c r="AK152" i="36" s="1"/>
  <c r="AI152" i="36"/>
  <c r="AG152" i="36"/>
  <c r="AF152" i="36"/>
  <c r="AE152" i="36"/>
  <c r="AD152" i="36"/>
  <c r="H152" i="36"/>
  <c r="DD151" i="36"/>
  <c r="DE151" i="36" s="1"/>
  <c r="DB151" i="36"/>
  <c r="DC151" i="36" s="1"/>
  <c r="CZ151" i="36"/>
  <c r="DA151" i="36" s="1"/>
  <c r="CY151" i="36"/>
  <c r="CX151" i="36"/>
  <c r="CV151" i="36"/>
  <c r="CW151" i="36" s="1"/>
  <c r="CT151" i="36"/>
  <c r="CR151" i="36"/>
  <c r="CP151" i="36"/>
  <c r="CS151" i="36" s="1"/>
  <c r="CN151" i="36"/>
  <c r="CO151" i="36" s="1"/>
  <c r="CL151" i="36"/>
  <c r="CM151" i="36" s="1"/>
  <c r="CJ151" i="36"/>
  <c r="CK151" i="36" s="1"/>
  <c r="CH151" i="36"/>
  <c r="CG151" i="36"/>
  <c r="CI151" i="36" s="1"/>
  <c r="CB151" i="36"/>
  <c r="CD151" i="36" s="1"/>
  <c r="CA151" i="36"/>
  <c r="BX151" i="36"/>
  <c r="BW151" i="36"/>
  <c r="BT151" i="36"/>
  <c r="BS151" i="36"/>
  <c r="BP151" i="36"/>
  <c r="BR151" i="36" s="1"/>
  <c r="BO151" i="36"/>
  <c r="BL151" i="36"/>
  <c r="BN151" i="36" s="1"/>
  <c r="BK151" i="36"/>
  <c r="BI151" i="36"/>
  <c r="BH151" i="36"/>
  <c r="BJ151" i="36" s="1"/>
  <c r="BG151" i="36"/>
  <c r="BD151" i="36"/>
  <c r="BC151" i="36"/>
  <c r="BA151" i="36"/>
  <c r="AZ151" i="36"/>
  <c r="BB151" i="36" s="1"/>
  <c r="AY151" i="36"/>
  <c r="AV151" i="36"/>
  <c r="AX151" i="36" s="1"/>
  <c r="AU151" i="36"/>
  <c r="AR151" i="36"/>
  <c r="AQ151" i="36"/>
  <c r="AN151" i="36"/>
  <c r="AM151" i="36"/>
  <c r="AK151" i="36"/>
  <c r="AJ151" i="36"/>
  <c r="AL151" i="36" s="1"/>
  <c r="AI151" i="36"/>
  <c r="AG151" i="36"/>
  <c r="AF151" i="36"/>
  <c r="AE151" i="36"/>
  <c r="AD151" i="36"/>
  <c r="H151" i="36"/>
  <c r="DE150" i="36"/>
  <c r="DD150" i="36"/>
  <c r="DB150" i="36"/>
  <c r="DC150" i="36" s="1"/>
  <c r="CZ150" i="36"/>
  <c r="DA150" i="36" s="1"/>
  <c r="CX150" i="36"/>
  <c r="CY150" i="36" s="1"/>
  <c r="CW150" i="36"/>
  <c r="CV150" i="36"/>
  <c r="CT150" i="36"/>
  <c r="CR150" i="36"/>
  <c r="CP150" i="36"/>
  <c r="CS150" i="36" s="1"/>
  <c r="CO150" i="36"/>
  <c r="CN150" i="36"/>
  <c r="CL150" i="36"/>
  <c r="CM150" i="36" s="1"/>
  <c r="CJ150" i="36"/>
  <c r="CK150" i="36" s="1"/>
  <c r="CH150" i="36"/>
  <c r="CG150" i="36"/>
  <c r="CI150" i="36" s="1"/>
  <c r="CB150" i="36"/>
  <c r="CA150" i="36"/>
  <c r="BX150" i="36"/>
  <c r="BW150" i="36"/>
  <c r="BT150" i="36"/>
  <c r="BS150" i="36"/>
  <c r="BP150" i="36"/>
  <c r="BO150" i="36"/>
  <c r="BL150" i="36"/>
  <c r="BK150" i="36"/>
  <c r="BH150" i="36"/>
  <c r="BG150" i="36"/>
  <c r="BD150" i="36"/>
  <c r="BC150" i="36"/>
  <c r="AZ150" i="36"/>
  <c r="AY150" i="36"/>
  <c r="AV150" i="36"/>
  <c r="AU150" i="36"/>
  <c r="AR150" i="36"/>
  <c r="AQ150" i="36"/>
  <c r="AN150" i="36"/>
  <c r="AM150" i="36"/>
  <c r="AJ150" i="36"/>
  <c r="AI150" i="36"/>
  <c r="AD150" i="36" s="1"/>
  <c r="AG150" i="36"/>
  <c r="AF150" i="36"/>
  <c r="AE150" i="36"/>
  <c r="H150" i="36"/>
  <c r="DD149" i="36"/>
  <c r="DE149" i="36" s="1"/>
  <c r="DB149" i="36"/>
  <c r="DC149" i="36" s="1"/>
  <c r="CZ149" i="36"/>
  <c r="DA149" i="36" s="1"/>
  <c r="CX149" i="36"/>
  <c r="CY149" i="36" s="1"/>
  <c r="CV149" i="36"/>
  <c r="CW149" i="36" s="1"/>
  <c r="CT149" i="36"/>
  <c r="CS149" i="36"/>
  <c r="CR149" i="36"/>
  <c r="CP149" i="36"/>
  <c r="CU149" i="36" s="1"/>
  <c r="CN149" i="36"/>
  <c r="CO149" i="36" s="1"/>
  <c r="CL149" i="36"/>
  <c r="CM149" i="36" s="1"/>
  <c r="CJ149" i="36"/>
  <c r="CK149" i="36" s="1"/>
  <c r="CH149" i="36"/>
  <c r="CG149" i="36"/>
  <c r="CI149" i="36" s="1"/>
  <c r="CB149" i="36"/>
  <c r="CC149" i="36" s="1"/>
  <c r="CA149" i="36"/>
  <c r="BZ149" i="36"/>
  <c r="BX149" i="36"/>
  <c r="BY149" i="36" s="1"/>
  <c r="BW149" i="36"/>
  <c r="BT149" i="36"/>
  <c r="BU149" i="36" s="1"/>
  <c r="BS149" i="36"/>
  <c r="BR149" i="36"/>
  <c r="BP149" i="36"/>
  <c r="BQ149" i="36" s="1"/>
  <c r="BO149" i="36"/>
  <c r="BL149" i="36"/>
  <c r="BM149" i="36" s="1"/>
  <c r="BK149" i="36"/>
  <c r="BJ149" i="36"/>
  <c r="BH149" i="36"/>
  <c r="BI149" i="36" s="1"/>
  <c r="BG149" i="36"/>
  <c r="BD149" i="36"/>
  <c r="BE149" i="36" s="1"/>
  <c r="BC149" i="36"/>
  <c r="BB149" i="36"/>
  <c r="AZ149" i="36"/>
  <c r="BA149" i="36" s="1"/>
  <c r="AY149" i="36"/>
  <c r="AV149" i="36"/>
  <c r="AW149" i="36" s="1"/>
  <c r="AU149" i="36"/>
  <c r="AT149" i="36"/>
  <c r="AR149" i="36"/>
  <c r="AS149" i="36" s="1"/>
  <c r="AQ149" i="36"/>
  <c r="AN149" i="36"/>
  <c r="AO149" i="36" s="1"/>
  <c r="AM149" i="36"/>
  <c r="AL149" i="36"/>
  <c r="AJ149" i="36"/>
  <c r="AK149" i="36" s="1"/>
  <c r="AI149" i="36"/>
  <c r="AG149" i="36"/>
  <c r="AF149" i="36"/>
  <c r="AE149" i="36"/>
  <c r="AD149" i="36"/>
  <c r="AH149" i="36" s="1"/>
  <c r="H149" i="36"/>
  <c r="DD148" i="36"/>
  <c r="DE148" i="36" s="1"/>
  <c r="DB148" i="36"/>
  <c r="DC148" i="36" s="1"/>
  <c r="CZ148" i="36"/>
  <c r="DA148" i="36" s="1"/>
  <c r="CY148" i="36"/>
  <c r="CX148" i="36"/>
  <c r="CV148" i="36"/>
  <c r="CW148" i="36" s="1"/>
  <c r="CT148" i="36"/>
  <c r="CR148" i="36"/>
  <c r="CP148" i="36"/>
  <c r="CU148" i="36" s="1"/>
  <c r="CN148" i="36"/>
  <c r="CO148" i="36" s="1"/>
  <c r="CM148" i="36"/>
  <c r="CL148" i="36"/>
  <c r="CJ148" i="36"/>
  <c r="CK148" i="36" s="1"/>
  <c r="CH148" i="36"/>
  <c r="CG148" i="36"/>
  <c r="CI148" i="36" s="1"/>
  <c r="CB148" i="36"/>
  <c r="CD148" i="36" s="1"/>
  <c r="CA148" i="36"/>
  <c r="BX148" i="36"/>
  <c r="BZ148" i="36" s="1"/>
  <c r="BW148" i="36"/>
  <c r="BT148" i="36"/>
  <c r="BV148" i="36" s="1"/>
  <c r="BS148" i="36"/>
  <c r="BP148" i="36"/>
  <c r="BR148" i="36" s="1"/>
  <c r="BO148" i="36"/>
  <c r="BL148" i="36"/>
  <c r="BN148" i="36" s="1"/>
  <c r="BK148" i="36"/>
  <c r="BH148" i="36"/>
  <c r="BJ148" i="36" s="1"/>
  <c r="BG148" i="36"/>
  <c r="BD148" i="36"/>
  <c r="BF148" i="36" s="1"/>
  <c r="BC148" i="36"/>
  <c r="AZ148" i="36"/>
  <c r="BB148" i="36" s="1"/>
  <c r="AY148" i="36"/>
  <c r="AV148" i="36"/>
  <c r="AX148" i="36" s="1"/>
  <c r="AU148" i="36"/>
  <c r="AR148" i="36"/>
  <c r="AT148" i="36" s="1"/>
  <c r="AQ148" i="36"/>
  <c r="AN148" i="36"/>
  <c r="AP148" i="36" s="1"/>
  <c r="AM148" i="36"/>
  <c r="AJ148" i="36"/>
  <c r="AL148" i="36" s="1"/>
  <c r="AI148" i="36"/>
  <c r="AG148" i="36"/>
  <c r="AF148" i="36"/>
  <c r="AE148" i="36"/>
  <c r="AD148" i="36"/>
  <c r="H148" i="36"/>
  <c r="DD147" i="36"/>
  <c r="DE147" i="36" s="1"/>
  <c r="DB147" i="36"/>
  <c r="DC147" i="36" s="1"/>
  <c r="CZ147" i="36"/>
  <c r="DA147" i="36" s="1"/>
  <c r="CY147" i="36"/>
  <c r="CX147" i="36"/>
  <c r="CV147" i="36"/>
  <c r="CW147" i="36" s="1"/>
  <c r="CT147" i="36"/>
  <c r="CR147" i="36"/>
  <c r="CP147" i="36"/>
  <c r="CS147" i="36" s="1"/>
  <c r="CN147" i="36"/>
  <c r="CO147" i="36" s="1"/>
  <c r="CL147" i="36"/>
  <c r="CM147" i="36" s="1"/>
  <c r="CJ147" i="36"/>
  <c r="CK147" i="36" s="1"/>
  <c r="CI147" i="36"/>
  <c r="CH147" i="36"/>
  <c r="CG147" i="36"/>
  <c r="CC147" i="36"/>
  <c r="CB147" i="36"/>
  <c r="CD147" i="36" s="1"/>
  <c r="CA147" i="36"/>
  <c r="BY147" i="36"/>
  <c r="BX147" i="36"/>
  <c r="BZ147" i="36" s="1"/>
  <c r="BW147" i="36"/>
  <c r="BU147" i="36"/>
  <c r="BT147" i="36"/>
  <c r="BV147" i="36" s="1"/>
  <c r="BS147" i="36"/>
  <c r="BQ147" i="36"/>
  <c r="BP147" i="36"/>
  <c r="BR147" i="36" s="1"/>
  <c r="BO147" i="36"/>
  <c r="BM147" i="36"/>
  <c r="BL147" i="36"/>
  <c r="BN147" i="36" s="1"/>
  <c r="BK147" i="36"/>
  <c r="BI147" i="36"/>
  <c r="BH147" i="36"/>
  <c r="BJ147" i="36" s="1"/>
  <c r="BG147" i="36"/>
  <c r="BE147" i="36"/>
  <c r="BD147" i="36"/>
  <c r="BF147" i="36" s="1"/>
  <c r="BC147" i="36"/>
  <c r="BA147" i="36"/>
  <c r="AZ147" i="36"/>
  <c r="BB147" i="36" s="1"/>
  <c r="AY147" i="36"/>
  <c r="AW147" i="36"/>
  <c r="AV147" i="36"/>
  <c r="AX147" i="36" s="1"/>
  <c r="AU147" i="36"/>
  <c r="AS147" i="36"/>
  <c r="AR147" i="36"/>
  <c r="AT147" i="36" s="1"/>
  <c r="AQ147" i="36"/>
  <c r="AO147" i="36"/>
  <c r="AN147" i="36"/>
  <c r="AP147" i="36" s="1"/>
  <c r="AM147" i="36"/>
  <c r="AK147" i="36"/>
  <c r="AJ147" i="36"/>
  <c r="AL147" i="36" s="1"/>
  <c r="AI147" i="36"/>
  <c r="AG147" i="36"/>
  <c r="AF147" i="36"/>
  <c r="AE147" i="36"/>
  <c r="AD147" i="36"/>
  <c r="H147" i="36"/>
  <c r="DE146" i="36"/>
  <c r="DD146" i="36"/>
  <c r="DB146" i="36"/>
  <c r="DC146" i="36" s="1"/>
  <c r="CZ146" i="36"/>
  <c r="DA146" i="36" s="1"/>
  <c r="CX146" i="36"/>
  <c r="CY146" i="36" s="1"/>
  <c r="CW146" i="36"/>
  <c r="CV146" i="36"/>
  <c r="CT146" i="36"/>
  <c r="CR146" i="36"/>
  <c r="CP146" i="36"/>
  <c r="CN146" i="36"/>
  <c r="CO146" i="36" s="1"/>
  <c r="CL146" i="36"/>
  <c r="CM146" i="36" s="1"/>
  <c r="CK146" i="36"/>
  <c r="CJ146" i="36"/>
  <c r="CH146" i="36"/>
  <c r="CI146" i="36" s="1"/>
  <c r="CG146" i="36"/>
  <c r="CC146" i="36"/>
  <c r="CB146" i="36"/>
  <c r="CD146" i="36" s="1"/>
  <c r="CA146" i="36"/>
  <c r="BX146" i="36"/>
  <c r="BW146" i="36"/>
  <c r="BT146" i="36"/>
  <c r="BV146" i="36" s="1"/>
  <c r="BS146" i="36"/>
  <c r="BP146" i="36"/>
  <c r="BR146" i="36" s="1"/>
  <c r="BO146" i="36"/>
  <c r="BM146" i="36"/>
  <c r="BL146" i="36"/>
  <c r="BN146" i="36" s="1"/>
  <c r="BK146" i="36"/>
  <c r="BH146" i="36"/>
  <c r="BG146" i="36"/>
  <c r="BD146" i="36"/>
  <c r="BF146" i="36" s="1"/>
  <c r="BC146" i="36"/>
  <c r="BA146" i="36"/>
  <c r="AZ146" i="36"/>
  <c r="BB146" i="36" s="1"/>
  <c r="AY146" i="36"/>
  <c r="AV146" i="36"/>
  <c r="AX146" i="36" s="1"/>
  <c r="AU146" i="36"/>
  <c r="AR146" i="36"/>
  <c r="AQ146" i="36"/>
  <c r="AN146" i="36"/>
  <c r="AP146" i="36" s="1"/>
  <c r="AM146" i="36"/>
  <c r="AJ146" i="36"/>
  <c r="AL146" i="36" s="1"/>
  <c r="AI146" i="36"/>
  <c r="AG146" i="36"/>
  <c r="AF146" i="36"/>
  <c r="AE146" i="36"/>
  <c r="H146" i="36"/>
  <c r="DE145" i="36"/>
  <c r="DD145" i="36"/>
  <c r="DB145" i="36"/>
  <c r="DC145" i="36" s="1"/>
  <c r="CZ145" i="36"/>
  <c r="DA145" i="36" s="1"/>
  <c r="CX145" i="36"/>
  <c r="CY145" i="36" s="1"/>
  <c r="CV145" i="36"/>
  <c r="CW145" i="36" s="1"/>
  <c r="CT145" i="36"/>
  <c r="CS145" i="36"/>
  <c r="CR145" i="36"/>
  <c r="CP145" i="36"/>
  <c r="CN145" i="36"/>
  <c r="CO145" i="36" s="1"/>
  <c r="CL145" i="36"/>
  <c r="CM145" i="36" s="1"/>
  <c r="CJ145" i="36"/>
  <c r="CK145" i="36" s="1"/>
  <c r="CH145" i="36"/>
  <c r="CG145" i="36"/>
  <c r="CB145" i="36"/>
  <c r="CA145" i="36"/>
  <c r="BZ145" i="36"/>
  <c r="BX145" i="36"/>
  <c r="BY145" i="36" s="1"/>
  <c r="BW145" i="36"/>
  <c r="BT145" i="36"/>
  <c r="BU145" i="36" s="1"/>
  <c r="BS145" i="36"/>
  <c r="BP145" i="36"/>
  <c r="BQ145" i="36" s="1"/>
  <c r="BO145" i="36"/>
  <c r="BL145" i="36"/>
  <c r="BK145" i="36"/>
  <c r="BJ145" i="36"/>
  <c r="BH145" i="36"/>
  <c r="BI145" i="36" s="1"/>
  <c r="BG145" i="36"/>
  <c r="BD145" i="36"/>
  <c r="BE145" i="36" s="1"/>
  <c r="BC145" i="36"/>
  <c r="AZ145" i="36"/>
  <c r="BA145" i="36" s="1"/>
  <c r="AY145" i="36"/>
  <c r="AV145" i="36"/>
  <c r="AU145" i="36"/>
  <c r="AT145" i="36"/>
  <c r="AR145" i="36"/>
  <c r="AS145" i="36" s="1"/>
  <c r="AQ145" i="36"/>
  <c r="AN145" i="36"/>
  <c r="AO145" i="36" s="1"/>
  <c r="AM145" i="36"/>
  <c r="AJ145" i="36"/>
  <c r="AK145" i="36" s="1"/>
  <c r="AI145" i="36"/>
  <c r="AG145" i="36"/>
  <c r="AF145" i="36"/>
  <c r="AE145" i="36"/>
  <c r="H145" i="36"/>
  <c r="DE144" i="36"/>
  <c r="DD144" i="36"/>
  <c r="DC144" i="36"/>
  <c r="DB144" i="36"/>
  <c r="DA144" i="36"/>
  <c r="CZ144" i="36"/>
  <c r="CY144" i="36"/>
  <c r="CX144" i="36"/>
  <c r="CW144" i="36"/>
  <c r="CV144" i="36"/>
  <c r="CU144" i="36"/>
  <c r="CT144" i="36"/>
  <c r="CS144" i="36"/>
  <c r="CR144" i="36"/>
  <c r="CQ144" i="36"/>
  <c r="CP144" i="36"/>
  <c r="CO144" i="36"/>
  <c r="CN144" i="36"/>
  <c r="CM144" i="36"/>
  <c r="CL144" i="36"/>
  <c r="CK144" i="36"/>
  <c r="CJ144" i="36"/>
  <c r="CH144" i="36"/>
  <c r="CG144" i="36"/>
  <c r="CB144" i="36"/>
  <c r="CD144" i="36" s="1"/>
  <c r="CA144" i="36"/>
  <c r="BX144" i="36"/>
  <c r="BZ144" i="36" s="1"/>
  <c r="BW144" i="36"/>
  <c r="BT144" i="36"/>
  <c r="BV144" i="36" s="1"/>
  <c r="BS144" i="36"/>
  <c r="BP144" i="36"/>
  <c r="BR144" i="36" s="1"/>
  <c r="BO144" i="36"/>
  <c r="BL144" i="36"/>
  <c r="BN144" i="36" s="1"/>
  <c r="BK144" i="36"/>
  <c r="BH144" i="36"/>
  <c r="BJ144" i="36" s="1"/>
  <c r="BG144" i="36"/>
  <c r="BD144" i="36"/>
  <c r="BF144" i="36" s="1"/>
  <c r="BC144" i="36"/>
  <c r="AZ144" i="36"/>
  <c r="BB144" i="36" s="1"/>
  <c r="AY144" i="36"/>
  <c r="AV144" i="36"/>
  <c r="AX144" i="36" s="1"/>
  <c r="AU144" i="36"/>
  <c r="AR144" i="36"/>
  <c r="AT144" i="36" s="1"/>
  <c r="AQ144" i="36"/>
  <c r="AN144" i="36"/>
  <c r="AP144" i="36" s="1"/>
  <c r="AM144" i="36"/>
  <c r="AJ144" i="36"/>
  <c r="AL144" i="36" s="1"/>
  <c r="AI144" i="36"/>
  <c r="AG144" i="36"/>
  <c r="AF144" i="36"/>
  <c r="AE144" i="36"/>
  <c r="AD144" i="36"/>
  <c r="H144" i="36"/>
  <c r="DD143" i="36"/>
  <c r="DE143" i="36" s="1"/>
  <c r="DB143" i="36"/>
  <c r="DC143" i="36" s="1"/>
  <c r="CZ143" i="36"/>
  <c r="DA143" i="36" s="1"/>
  <c r="CY143" i="36"/>
  <c r="CX143" i="36"/>
  <c r="CV143" i="36"/>
  <c r="CW143" i="36" s="1"/>
  <c r="CT143" i="36"/>
  <c r="CR143" i="36"/>
  <c r="CP143" i="36"/>
  <c r="CS143" i="36" s="1"/>
  <c r="CN143" i="36"/>
  <c r="CO143" i="36" s="1"/>
  <c r="CM143" i="36"/>
  <c r="CL143" i="36"/>
  <c r="CJ143" i="36"/>
  <c r="CK143" i="36" s="1"/>
  <c r="CH143" i="36"/>
  <c r="CG143" i="36"/>
  <c r="CB143" i="36"/>
  <c r="CD143" i="36" s="1"/>
  <c r="CA143" i="36"/>
  <c r="BX143" i="36"/>
  <c r="BZ143" i="36" s="1"/>
  <c r="BW143" i="36"/>
  <c r="BU143" i="36"/>
  <c r="BT143" i="36"/>
  <c r="BV143" i="36" s="1"/>
  <c r="BS143" i="36"/>
  <c r="BP143" i="36"/>
  <c r="BR143" i="36" s="1"/>
  <c r="BO143" i="36"/>
  <c r="BL143" i="36"/>
  <c r="BN143" i="36" s="1"/>
  <c r="BK143" i="36"/>
  <c r="BH143" i="36"/>
  <c r="BJ143" i="36" s="1"/>
  <c r="BG143" i="36"/>
  <c r="BE143" i="36"/>
  <c r="BD143" i="36"/>
  <c r="BF143" i="36" s="1"/>
  <c r="BC143" i="36"/>
  <c r="AZ143" i="36"/>
  <c r="BB143" i="36" s="1"/>
  <c r="AY143" i="36"/>
  <c r="AV143" i="36"/>
  <c r="AX143" i="36" s="1"/>
  <c r="AU143" i="36"/>
  <c r="AR143" i="36"/>
  <c r="AT143" i="36" s="1"/>
  <c r="AQ143" i="36"/>
  <c r="AO143" i="36"/>
  <c r="AN143" i="36"/>
  <c r="AP143" i="36" s="1"/>
  <c r="AM143" i="36"/>
  <c r="AJ143" i="36"/>
  <c r="AL143" i="36" s="1"/>
  <c r="AI143" i="36"/>
  <c r="AG143" i="36"/>
  <c r="AF143" i="36"/>
  <c r="AE143" i="36"/>
  <c r="AD143" i="36"/>
  <c r="H143" i="36"/>
  <c r="DE236" i="36"/>
  <c r="DD236" i="36"/>
  <c r="DB236" i="36"/>
  <c r="DC236" i="36" s="1"/>
  <c r="CZ236" i="36"/>
  <c r="DA236" i="36" s="1"/>
  <c r="CX236" i="36"/>
  <c r="CY236" i="36" s="1"/>
  <c r="CW236" i="36"/>
  <c r="CV236" i="36"/>
  <c r="CT236" i="36"/>
  <c r="CR236" i="36"/>
  <c r="CP236" i="36"/>
  <c r="CN236" i="36"/>
  <c r="CO236" i="36" s="1"/>
  <c r="CL236" i="36"/>
  <c r="CM236" i="36" s="1"/>
  <c r="CK236" i="36"/>
  <c r="CJ236" i="36"/>
  <c r="CH236" i="36"/>
  <c r="CG236" i="36"/>
  <c r="CC236" i="36"/>
  <c r="CB236" i="36"/>
  <c r="CD236" i="36" s="1"/>
  <c r="CA236" i="36"/>
  <c r="BX236" i="36"/>
  <c r="BZ236" i="36" s="1"/>
  <c r="BW236" i="36"/>
  <c r="BT236" i="36"/>
  <c r="BV236" i="36" s="1"/>
  <c r="BS236" i="36"/>
  <c r="BP236" i="36"/>
  <c r="BO236" i="36"/>
  <c r="BM236" i="36"/>
  <c r="BL236" i="36"/>
  <c r="BN236" i="36" s="1"/>
  <c r="BK236" i="36"/>
  <c r="BH236" i="36"/>
  <c r="BJ236" i="36" s="1"/>
  <c r="BG236" i="36"/>
  <c r="BD236" i="36"/>
  <c r="BF236" i="36" s="1"/>
  <c r="BC236" i="36"/>
  <c r="AZ236" i="36"/>
  <c r="AY236" i="36"/>
  <c r="AW236" i="36"/>
  <c r="AV236" i="36"/>
  <c r="AX236" i="36" s="1"/>
  <c r="AU236" i="36"/>
  <c r="AR236" i="36"/>
  <c r="AT236" i="36" s="1"/>
  <c r="AQ236" i="36"/>
  <c r="AN236" i="36"/>
  <c r="AP236" i="36" s="1"/>
  <c r="AM236" i="36"/>
  <c r="AJ236" i="36"/>
  <c r="AI236" i="36"/>
  <c r="AG236" i="36"/>
  <c r="AF236" i="36"/>
  <c r="AE236" i="36"/>
  <c r="H236" i="36"/>
  <c r="DE142" i="36"/>
  <c r="DD142" i="36"/>
  <c r="DB142" i="36"/>
  <c r="DC142" i="36" s="1"/>
  <c r="CZ142" i="36"/>
  <c r="DA142" i="36" s="1"/>
  <c r="CX142" i="36"/>
  <c r="CY142" i="36" s="1"/>
  <c r="CV142" i="36"/>
  <c r="CW142" i="36" s="1"/>
  <c r="CT142" i="36"/>
  <c r="CR142" i="36"/>
  <c r="CP142" i="36"/>
  <c r="CO142" i="36"/>
  <c r="CN142" i="36"/>
  <c r="CL142" i="36"/>
  <c r="CM142" i="36" s="1"/>
  <c r="CJ142" i="36"/>
  <c r="CK142" i="36" s="1"/>
  <c r="CH142" i="36"/>
  <c r="CG142" i="36"/>
  <c r="CB142" i="36"/>
  <c r="CC142" i="36" s="1"/>
  <c r="CA142" i="36"/>
  <c r="BZ142" i="36"/>
  <c r="BX142" i="36"/>
  <c r="BY142" i="36" s="1"/>
  <c r="BW142" i="36"/>
  <c r="BT142" i="36"/>
  <c r="BS142" i="36"/>
  <c r="BP142" i="36"/>
  <c r="BQ142" i="36" s="1"/>
  <c r="BO142" i="36"/>
  <c r="BN142" i="36"/>
  <c r="BL142" i="36"/>
  <c r="BM142" i="36" s="1"/>
  <c r="BK142" i="36"/>
  <c r="BH142" i="36"/>
  <c r="BI142" i="36" s="1"/>
  <c r="BG142" i="36"/>
  <c r="BD142" i="36"/>
  <c r="BC142" i="36"/>
  <c r="AZ142" i="36"/>
  <c r="AY142" i="36"/>
  <c r="AV142" i="36"/>
  <c r="AW142" i="36" s="1"/>
  <c r="AU142" i="36"/>
  <c r="AT142" i="36"/>
  <c r="AR142" i="36"/>
  <c r="AS142" i="36" s="1"/>
  <c r="AQ142" i="36"/>
  <c r="AN142" i="36"/>
  <c r="AM142" i="36"/>
  <c r="AD142" i="36" s="1"/>
  <c r="AH142" i="36" s="1"/>
  <c r="AJ142" i="36"/>
  <c r="AK142" i="36" s="1"/>
  <c r="AI142" i="36"/>
  <c r="AG142" i="36"/>
  <c r="AF142" i="36"/>
  <c r="AE142" i="36"/>
  <c r="H142" i="36"/>
  <c r="DD141" i="36"/>
  <c r="DE141" i="36" s="1"/>
  <c r="DC141" i="36"/>
  <c r="DB141" i="36"/>
  <c r="CZ141" i="36"/>
  <c r="DA141" i="36" s="1"/>
  <c r="CX141" i="36"/>
  <c r="CY141" i="36" s="1"/>
  <c r="CV141" i="36"/>
  <c r="CW141" i="36" s="1"/>
  <c r="CU141" i="36"/>
  <c r="CT141" i="36"/>
  <c r="CS141" i="36"/>
  <c r="CR141" i="36"/>
  <c r="CQ141" i="36"/>
  <c r="CP141" i="36"/>
  <c r="CN141" i="36"/>
  <c r="CO141" i="36" s="1"/>
  <c r="CL141" i="36"/>
  <c r="CM141" i="36" s="1"/>
  <c r="CJ141" i="36"/>
  <c r="CK141" i="36" s="1"/>
  <c r="CH141" i="36"/>
  <c r="CG141" i="36"/>
  <c r="CI141" i="36" s="1"/>
  <c r="CD141" i="36"/>
  <c r="CC141" i="36"/>
  <c r="CB141" i="36"/>
  <c r="CA141" i="36"/>
  <c r="BZ141" i="36"/>
  <c r="BY141" i="36"/>
  <c r="BX141" i="36"/>
  <c r="BW141" i="36"/>
  <c r="BV141" i="36"/>
  <c r="BU141" i="36"/>
  <c r="BT141" i="36"/>
  <c r="BS141" i="36"/>
  <c r="BR141" i="36"/>
  <c r="BQ141" i="36"/>
  <c r="BP141" i="36"/>
  <c r="BO141" i="36"/>
  <c r="BN141" i="36"/>
  <c r="BM141" i="36"/>
  <c r="BL141" i="36"/>
  <c r="BK141" i="36"/>
  <c r="BJ141" i="36"/>
  <c r="BI141" i="36"/>
  <c r="BH141" i="36"/>
  <c r="BG141" i="36"/>
  <c r="BF141" i="36"/>
  <c r="BE141" i="36"/>
  <c r="BD141" i="36"/>
  <c r="BC141" i="36"/>
  <c r="BB141" i="36"/>
  <c r="BA141" i="36"/>
  <c r="AZ141" i="36"/>
  <c r="AY141" i="36"/>
  <c r="AX141" i="36"/>
  <c r="AW141" i="36"/>
  <c r="AV141" i="36"/>
  <c r="AU141" i="36"/>
  <c r="AT141" i="36"/>
  <c r="AS141" i="36"/>
  <c r="AR141" i="36"/>
  <c r="AQ141" i="36"/>
  <c r="AP141" i="36"/>
  <c r="AO141" i="36"/>
  <c r="AN141" i="36"/>
  <c r="AM141" i="36"/>
  <c r="AL141" i="36"/>
  <c r="AK141" i="36"/>
  <c r="AJ141" i="36"/>
  <c r="AI141" i="36"/>
  <c r="AG141" i="36"/>
  <c r="AF141" i="36"/>
  <c r="AE141" i="36"/>
  <c r="AD141" i="36"/>
  <c r="AH141" i="36" s="1"/>
  <c r="H141" i="36"/>
  <c r="DD140" i="36"/>
  <c r="DE140" i="36" s="1"/>
  <c r="DB140" i="36"/>
  <c r="DC140" i="36" s="1"/>
  <c r="CZ140" i="36"/>
  <c r="DA140" i="36" s="1"/>
  <c r="CY140" i="36"/>
  <c r="CX140" i="36"/>
  <c r="CV140" i="36"/>
  <c r="CW140" i="36" s="1"/>
  <c r="CT140" i="36"/>
  <c r="CR140" i="36"/>
  <c r="CP140" i="36"/>
  <c r="CS140" i="36" s="1"/>
  <c r="CN140" i="36"/>
  <c r="CO140" i="36" s="1"/>
  <c r="CL140" i="36"/>
  <c r="CM140" i="36" s="1"/>
  <c r="CJ140" i="36"/>
  <c r="CK140" i="36" s="1"/>
  <c r="CH140" i="36"/>
  <c r="CG140" i="36"/>
  <c r="CI140" i="36" s="1"/>
  <c r="CD140" i="36"/>
  <c r="CC140" i="36"/>
  <c r="CB140" i="36"/>
  <c r="CA140" i="36"/>
  <c r="BZ140" i="36"/>
  <c r="BY140" i="36"/>
  <c r="BX140" i="36"/>
  <c r="BW140" i="36"/>
  <c r="BV140" i="36"/>
  <c r="BU140" i="36"/>
  <c r="BT140" i="36"/>
  <c r="BS140" i="36"/>
  <c r="BR140" i="36"/>
  <c r="BQ140" i="36"/>
  <c r="BP140" i="36"/>
  <c r="BO140" i="36"/>
  <c r="BN140" i="36"/>
  <c r="BM140" i="36"/>
  <c r="BL140" i="36"/>
  <c r="BK140" i="36"/>
  <c r="BJ140" i="36"/>
  <c r="BI140" i="36"/>
  <c r="BH140" i="36"/>
  <c r="BG140" i="36"/>
  <c r="BF140" i="36"/>
  <c r="BE140" i="36"/>
  <c r="BD140" i="36"/>
  <c r="BC140" i="36"/>
  <c r="BB140" i="36"/>
  <c r="BA140" i="36"/>
  <c r="AZ140" i="36"/>
  <c r="AY140" i="36"/>
  <c r="AX140" i="36"/>
  <c r="AW140" i="36"/>
  <c r="AV140" i="36"/>
  <c r="AU140" i="36"/>
  <c r="AT140" i="36"/>
  <c r="AS140" i="36"/>
  <c r="AR140" i="36"/>
  <c r="AQ140" i="36"/>
  <c r="AP140" i="36"/>
  <c r="AO140" i="36"/>
  <c r="AN140" i="36"/>
  <c r="AM140" i="36"/>
  <c r="AL140" i="36"/>
  <c r="AK140" i="36"/>
  <c r="AJ140" i="36"/>
  <c r="AI140" i="36"/>
  <c r="AG140" i="36"/>
  <c r="AF140" i="36"/>
  <c r="AE140" i="36"/>
  <c r="AD140" i="36"/>
  <c r="H140" i="36"/>
  <c r="DE139" i="36"/>
  <c r="DD139" i="36"/>
  <c r="DB139" i="36"/>
  <c r="DC139" i="36" s="1"/>
  <c r="DA139" i="36"/>
  <c r="CZ139" i="36"/>
  <c r="CX139" i="36"/>
  <c r="CY139" i="36" s="1"/>
  <c r="CW139" i="36"/>
  <c r="CV139" i="36"/>
  <c r="CT139" i="36"/>
  <c r="CR139" i="36"/>
  <c r="CQ139" i="36"/>
  <c r="CP139" i="36"/>
  <c r="CS139" i="36" s="1"/>
  <c r="CO139" i="36"/>
  <c r="CN139" i="36"/>
  <c r="CM139" i="36"/>
  <c r="CL139" i="36"/>
  <c r="CK139" i="36"/>
  <c r="CJ139" i="36"/>
  <c r="CI139" i="36"/>
  <c r="CH139" i="36"/>
  <c r="CG139" i="36"/>
  <c r="CB139" i="36"/>
  <c r="CA139" i="36"/>
  <c r="BX139" i="36"/>
  <c r="BW139" i="36"/>
  <c r="BT139" i="36"/>
  <c r="BS139" i="36"/>
  <c r="BP139" i="36"/>
  <c r="BO139" i="36"/>
  <c r="BM139" i="36"/>
  <c r="BL139" i="36"/>
  <c r="BN139" i="36" s="1"/>
  <c r="BK139" i="36"/>
  <c r="BH139" i="36"/>
  <c r="BG139" i="36"/>
  <c r="BE139" i="36"/>
  <c r="BD139" i="36"/>
  <c r="BF139" i="36" s="1"/>
  <c r="BC139" i="36"/>
  <c r="BA139" i="36"/>
  <c r="AZ139" i="36"/>
  <c r="BB139" i="36" s="1"/>
  <c r="AY139" i="36"/>
  <c r="AV139" i="36"/>
  <c r="AX139" i="36" s="1"/>
  <c r="AU139" i="36"/>
  <c r="AR139" i="36"/>
  <c r="AQ139" i="36"/>
  <c r="AN139" i="36"/>
  <c r="AM139" i="36"/>
  <c r="AJ139" i="36"/>
  <c r="AL139" i="36" s="1"/>
  <c r="AI139" i="36"/>
  <c r="AG139" i="36"/>
  <c r="AF139" i="36"/>
  <c r="AE139" i="36"/>
  <c r="H139" i="36"/>
  <c r="DE138" i="36"/>
  <c r="DD138" i="36"/>
  <c r="DB138" i="36"/>
  <c r="DC138" i="36" s="1"/>
  <c r="CZ138" i="36"/>
  <c r="DA138" i="36" s="1"/>
  <c r="CX138" i="36"/>
  <c r="CY138" i="36" s="1"/>
  <c r="CW138" i="36"/>
  <c r="CV138" i="36"/>
  <c r="CT138" i="36"/>
  <c r="CS138" i="36"/>
  <c r="CR138" i="36"/>
  <c r="CP138" i="36"/>
  <c r="CN138" i="36"/>
  <c r="CO138" i="36" s="1"/>
  <c r="CL138" i="36"/>
  <c r="CM138" i="36" s="1"/>
  <c r="CJ138" i="36"/>
  <c r="CK138" i="36" s="1"/>
  <c r="CH138" i="36"/>
  <c r="CG138" i="36"/>
  <c r="CI138" i="36" s="1"/>
  <c r="CB138" i="36"/>
  <c r="CA138" i="36"/>
  <c r="BX138" i="36"/>
  <c r="BW138" i="36"/>
  <c r="BT138" i="36"/>
  <c r="BS138" i="36"/>
  <c r="BR138" i="36"/>
  <c r="BP138" i="36"/>
  <c r="BQ138" i="36" s="1"/>
  <c r="BO138" i="36"/>
  <c r="BL138" i="36"/>
  <c r="BK138" i="36"/>
  <c r="BJ138" i="36"/>
  <c r="BH138" i="36"/>
  <c r="BI138" i="36" s="1"/>
  <c r="BG138" i="36"/>
  <c r="BD138" i="36"/>
  <c r="BC138" i="36"/>
  <c r="BB138" i="36"/>
  <c r="AZ138" i="36"/>
  <c r="BA138" i="36" s="1"/>
  <c r="AY138" i="36"/>
  <c r="AV138" i="36"/>
  <c r="AU138" i="36"/>
  <c r="AR138" i="36"/>
  <c r="AQ138" i="36"/>
  <c r="AN138" i="36"/>
  <c r="AM138" i="36"/>
  <c r="AL138" i="36"/>
  <c r="AJ138" i="36"/>
  <c r="AK138" i="36" s="1"/>
  <c r="AI138" i="36"/>
  <c r="AG138" i="36"/>
  <c r="AF138" i="36"/>
  <c r="AE138" i="36"/>
  <c r="H138" i="36"/>
  <c r="DD137" i="36"/>
  <c r="DE137" i="36" s="1"/>
  <c r="DC137" i="36"/>
  <c r="DB137" i="36"/>
  <c r="CZ137" i="36"/>
  <c r="DA137" i="36" s="1"/>
  <c r="CX137" i="36"/>
  <c r="CY137" i="36" s="1"/>
  <c r="CV137" i="36"/>
  <c r="CW137" i="36" s="1"/>
  <c r="CU137" i="36"/>
  <c r="CT137" i="36"/>
  <c r="CS137" i="36"/>
  <c r="CR137" i="36"/>
  <c r="CQ137" i="36"/>
  <c r="CP137" i="36"/>
  <c r="CN137" i="36"/>
  <c r="CO137" i="36" s="1"/>
  <c r="CM137" i="36"/>
  <c r="CL137" i="36"/>
  <c r="CJ137" i="36"/>
  <c r="CK137" i="36" s="1"/>
  <c r="CH137" i="36"/>
  <c r="CG137" i="36"/>
  <c r="CB137" i="36"/>
  <c r="CA137" i="36"/>
  <c r="BX137" i="36"/>
  <c r="BW137" i="36"/>
  <c r="BT137" i="36"/>
  <c r="BS137" i="36"/>
  <c r="BP137" i="36"/>
  <c r="BO137" i="36"/>
  <c r="BL137" i="36"/>
  <c r="BK137" i="36"/>
  <c r="BH137" i="36"/>
  <c r="BG137" i="36"/>
  <c r="BD137" i="36"/>
  <c r="BC137" i="36"/>
  <c r="AZ137" i="36"/>
  <c r="AY137" i="36"/>
  <c r="AV137" i="36"/>
  <c r="AU137" i="36"/>
  <c r="AR137" i="36"/>
  <c r="AQ137" i="36"/>
  <c r="AN137" i="36"/>
  <c r="AM137" i="36"/>
  <c r="AJ137" i="36"/>
  <c r="AI137" i="36"/>
  <c r="AG137" i="36"/>
  <c r="AF137" i="36"/>
  <c r="AE137" i="36"/>
  <c r="AD137" i="36"/>
  <c r="H137" i="36"/>
  <c r="DD136" i="36"/>
  <c r="DE136" i="36" s="1"/>
  <c r="DB136" i="36"/>
  <c r="DC136" i="36" s="1"/>
  <c r="CZ136" i="36"/>
  <c r="DA136" i="36" s="1"/>
  <c r="CY136" i="36"/>
  <c r="CX136" i="36"/>
  <c r="CV136" i="36"/>
  <c r="CW136" i="36" s="1"/>
  <c r="CT136" i="36"/>
  <c r="CR136" i="36"/>
  <c r="CP136" i="36"/>
  <c r="CN136" i="36"/>
  <c r="CO136" i="36" s="1"/>
  <c r="CL136" i="36"/>
  <c r="CM136" i="36" s="1"/>
  <c r="CJ136" i="36"/>
  <c r="CK136" i="36" s="1"/>
  <c r="CI136" i="36"/>
  <c r="CH136" i="36"/>
  <c r="CG136" i="36"/>
  <c r="CB136" i="36"/>
  <c r="CA136" i="36"/>
  <c r="BY136" i="36"/>
  <c r="BX136" i="36"/>
  <c r="BZ136" i="36" s="1"/>
  <c r="BW136" i="36"/>
  <c r="BU136" i="36"/>
  <c r="BT136" i="36"/>
  <c r="BV136" i="36" s="1"/>
  <c r="BS136" i="36"/>
  <c r="BQ136" i="36"/>
  <c r="BP136" i="36"/>
  <c r="BR136" i="36" s="1"/>
  <c r="BO136" i="36"/>
  <c r="BL136" i="36"/>
  <c r="BK136" i="36"/>
  <c r="BI136" i="36"/>
  <c r="BH136" i="36"/>
  <c r="BJ136" i="36" s="1"/>
  <c r="BG136" i="36"/>
  <c r="BE136" i="36"/>
  <c r="BD136" i="36"/>
  <c r="BF136" i="36" s="1"/>
  <c r="BC136" i="36"/>
  <c r="BA136" i="36"/>
  <c r="AZ136" i="36"/>
  <c r="BB136" i="36" s="1"/>
  <c r="AY136" i="36"/>
  <c r="AV136" i="36"/>
  <c r="AU136" i="36"/>
  <c r="AS136" i="36"/>
  <c r="AR136" i="36"/>
  <c r="AT136" i="36" s="1"/>
  <c r="AQ136" i="36"/>
  <c r="AD136" i="36" s="1"/>
  <c r="AO136" i="36"/>
  <c r="AN136" i="36"/>
  <c r="AP136" i="36" s="1"/>
  <c r="AM136" i="36"/>
  <c r="AK136" i="36"/>
  <c r="AJ136" i="36"/>
  <c r="AL136" i="36" s="1"/>
  <c r="AI136" i="36"/>
  <c r="AG136" i="36"/>
  <c r="AF136" i="36"/>
  <c r="AE136" i="36"/>
  <c r="H136" i="36"/>
  <c r="DE135" i="36"/>
  <c r="DD135" i="36"/>
  <c r="DB135" i="36"/>
  <c r="DC135" i="36" s="1"/>
  <c r="CZ135" i="36"/>
  <c r="DA135" i="36" s="1"/>
  <c r="CX135" i="36"/>
  <c r="CY135" i="36" s="1"/>
  <c r="CW135" i="36"/>
  <c r="CV135" i="36"/>
  <c r="CT135" i="36"/>
  <c r="CR135" i="36"/>
  <c r="CP135" i="36"/>
  <c r="CN135" i="36"/>
  <c r="CO135" i="36" s="1"/>
  <c r="CL135" i="36"/>
  <c r="CM135" i="36" s="1"/>
  <c r="CK135" i="36"/>
  <c r="CJ135" i="36"/>
  <c r="CH135" i="36"/>
  <c r="CG135" i="36"/>
  <c r="CC135" i="36"/>
  <c r="CB135" i="36"/>
  <c r="CD135" i="36" s="1"/>
  <c r="CA135" i="36"/>
  <c r="BX135" i="36"/>
  <c r="BW135" i="36"/>
  <c r="BT135" i="36"/>
  <c r="BS135" i="36"/>
  <c r="BP135" i="36"/>
  <c r="BO135" i="36"/>
  <c r="BM135" i="36"/>
  <c r="BL135" i="36"/>
  <c r="BN135" i="36" s="1"/>
  <c r="BK135" i="36"/>
  <c r="BH135" i="36"/>
  <c r="BG135" i="36"/>
  <c r="BD135" i="36"/>
  <c r="BC135" i="36"/>
  <c r="AZ135" i="36"/>
  <c r="AY135" i="36"/>
  <c r="AW135" i="36"/>
  <c r="AV135" i="36"/>
  <c r="AX135" i="36" s="1"/>
  <c r="AU135" i="36"/>
  <c r="AR135" i="36"/>
  <c r="AQ135" i="36"/>
  <c r="AN135" i="36"/>
  <c r="AM135" i="36"/>
  <c r="AJ135" i="36"/>
  <c r="AI135" i="36"/>
  <c r="AG135" i="36"/>
  <c r="AF135" i="36"/>
  <c r="AE135" i="36"/>
  <c r="H135" i="36"/>
  <c r="DE134" i="36"/>
  <c r="DD134" i="36"/>
  <c r="DB134" i="36"/>
  <c r="DC134" i="36" s="1"/>
  <c r="CZ134" i="36"/>
  <c r="DA134" i="36" s="1"/>
  <c r="CX134" i="36"/>
  <c r="CY134" i="36" s="1"/>
  <c r="CV134" i="36"/>
  <c r="CW134" i="36" s="1"/>
  <c r="CT134" i="36"/>
  <c r="CR134" i="36"/>
  <c r="CP134" i="36"/>
  <c r="CS134" i="36" s="1"/>
  <c r="CO134" i="36"/>
  <c r="CN134" i="36"/>
  <c r="CL134" i="36"/>
  <c r="CM134" i="36" s="1"/>
  <c r="CJ134" i="36"/>
  <c r="CK134" i="36" s="1"/>
  <c r="CH134" i="36"/>
  <c r="CG134" i="36"/>
  <c r="CB134" i="36"/>
  <c r="CA134" i="36"/>
  <c r="BZ134" i="36"/>
  <c r="BX134" i="36"/>
  <c r="BY134" i="36" s="1"/>
  <c r="BW134" i="36"/>
  <c r="BT134" i="36"/>
  <c r="BS134" i="36"/>
  <c r="BP134" i="36"/>
  <c r="BO134" i="36"/>
  <c r="BL134" i="36"/>
  <c r="BM134" i="36" s="1"/>
  <c r="BK134" i="36"/>
  <c r="BJ134" i="36"/>
  <c r="BH134" i="36"/>
  <c r="BI134" i="36" s="1"/>
  <c r="BG134" i="36"/>
  <c r="BD134" i="36"/>
  <c r="BE134" i="36" s="1"/>
  <c r="BC134" i="36"/>
  <c r="AZ134" i="36"/>
  <c r="AY134" i="36"/>
  <c r="AV134" i="36"/>
  <c r="AW134" i="36" s="1"/>
  <c r="AU134" i="36"/>
  <c r="AT134" i="36"/>
  <c r="AR134" i="36"/>
  <c r="AS134" i="36" s="1"/>
  <c r="AQ134" i="36"/>
  <c r="AN134" i="36"/>
  <c r="AO134" i="36" s="1"/>
  <c r="AM134" i="36"/>
  <c r="AJ134" i="36"/>
  <c r="AI134" i="36"/>
  <c r="AG134" i="36"/>
  <c r="AF134" i="36"/>
  <c r="AE134" i="36"/>
  <c r="H134" i="36"/>
  <c r="DD133" i="36"/>
  <c r="DE133" i="36" s="1"/>
  <c r="DB133" i="36"/>
  <c r="DC133" i="36" s="1"/>
  <c r="CZ133" i="36"/>
  <c r="DA133" i="36" s="1"/>
  <c r="CX133" i="36"/>
  <c r="CY133" i="36" s="1"/>
  <c r="CV133" i="36"/>
  <c r="CW133" i="36" s="1"/>
  <c r="CT133" i="36"/>
  <c r="CR133" i="36"/>
  <c r="CP133" i="36"/>
  <c r="CN133" i="36"/>
  <c r="CO133" i="36" s="1"/>
  <c r="CL133" i="36"/>
  <c r="CM133" i="36" s="1"/>
  <c r="CJ133" i="36"/>
  <c r="CK133" i="36" s="1"/>
  <c r="CH133" i="36"/>
  <c r="CI133" i="36" s="1"/>
  <c r="CG133" i="36"/>
  <c r="CD133" i="36"/>
  <c r="CB133" i="36"/>
  <c r="CC133" i="36" s="1"/>
  <c r="CA133" i="36"/>
  <c r="BX133" i="36"/>
  <c r="BY133" i="36" s="1"/>
  <c r="BW133" i="36"/>
  <c r="BV133" i="36"/>
  <c r="BT133" i="36"/>
  <c r="BU133" i="36" s="1"/>
  <c r="BS133" i="36"/>
  <c r="BP133" i="36"/>
  <c r="BO133" i="36"/>
  <c r="BN133" i="36"/>
  <c r="BL133" i="36"/>
  <c r="BM133" i="36" s="1"/>
  <c r="BK133" i="36"/>
  <c r="BH133" i="36"/>
  <c r="BI133" i="36" s="1"/>
  <c r="BG133" i="36"/>
  <c r="BF133" i="36"/>
  <c r="BD133" i="36"/>
  <c r="BE133" i="36" s="1"/>
  <c r="BC133" i="36"/>
  <c r="AZ133" i="36"/>
  <c r="AY133" i="36"/>
  <c r="AX133" i="36"/>
  <c r="AV133" i="36"/>
  <c r="AW133" i="36" s="1"/>
  <c r="AU133" i="36"/>
  <c r="AR133" i="36"/>
  <c r="AS133" i="36" s="1"/>
  <c r="AQ133" i="36"/>
  <c r="AP133" i="36"/>
  <c r="AN133" i="36"/>
  <c r="AO133" i="36" s="1"/>
  <c r="AM133" i="36"/>
  <c r="AJ133" i="36"/>
  <c r="AI133" i="36"/>
  <c r="AG133" i="36"/>
  <c r="AF133" i="36"/>
  <c r="AE133" i="36"/>
  <c r="AD133" i="36"/>
  <c r="H133" i="36"/>
  <c r="DD132" i="36"/>
  <c r="DE132" i="36" s="1"/>
  <c r="DB132" i="36"/>
  <c r="DC132" i="36" s="1"/>
  <c r="CZ132" i="36"/>
  <c r="DA132" i="36" s="1"/>
  <c r="CY132" i="36"/>
  <c r="CX132" i="36"/>
  <c r="CV132" i="36"/>
  <c r="CW132" i="36" s="1"/>
  <c r="CT132" i="36"/>
  <c r="CR132" i="36"/>
  <c r="CP132" i="36"/>
  <c r="CN132" i="36"/>
  <c r="CO132" i="36" s="1"/>
  <c r="CL132" i="36"/>
  <c r="CM132" i="36" s="1"/>
  <c r="CJ132" i="36"/>
  <c r="CK132" i="36" s="1"/>
  <c r="CH132" i="36"/>
  <c r="CG132" i="36"/>
  <c r="CI132" i="36" s="1"/>
  <c r="CD132" i="36"/>
  <c r="CC132" i="36"/>
  <c r="CB132" i="36"/>
  <c r="CA132" i="36"/>
  <c r="BZ132" i="36"/>
  <c r="BY132" i="36"/>
  <c r="BX132" i="36"/>
  <c r="BW132" i="36"/>
  <c r="BV132" i="36"/>
  <c r="BU132" i="36"/>
  <c r="BT132" i="36"/>
  <c r="BS132" i="36"/>
  <c r="BR132" i="36"/>
  <c r="BQ132" i="36"/>
  <c r="BP132" i="36"/>
  <c r="BO132" i="36"/>
  <c r="BN132" i="36"/>
  <c r="BM132" i="36"/>
  <c r="BL132" i="36"/>
  <c r="BK132" i="36"/>
  <c r="BJ132" i="36"/>
  <c r="BI132" i="36"/>
  <c r="BH132" i="36"/>
  <c r="BG132" i="36"/>
  <c r="BF132" i="36"/>
  <c r="BE132" i="36"/>
  <c r="BD132" i="36"/>
  <c r="BC132" i="36"/>
  <c r="BB132" i="36"/>
  <c r="BA132" i="36"/>
  <c r="AZ132" i="36"/>
  <c r="AY132" i="36"/>
  <c r="AX132" i="36"/>
  <c r="AW132" i="36"/>
  <c r="AV132" i="36"/>
  <c r="AU132" i="36"/>
  <c r="AT132" i="36"/>
  <c r="AS132" i="36"/>
  <c r="AR132" i="36"/>
  <c r="AQ132" i="36"/>
  <c r="AP132" i="36"/>
  <c r="AO132" i="36"/>
  <c r="AN132" i="36"/>
  <c r="AM132" i="36"/>
  <c r="AL132" i="36"/>
  <c r="AK132" i="36"/>
  <c r="AJ132" i="36"/>
  <c r="AI132" i="36"/>
  <c r="AG132" i="36"/>
  <c r="AF132" i="36"/>
  <c r="AE132" i="36"/>
  <c r="AD132" i="36"/>
  <c r="H132" i="36"/>
  <c r="DE131" i="36"/>
  <c r="DD131" i="36"/>
  <c r="DB131" i="36"/>
  <c r="DC131" i="36" s="1"/>
  <c r="DA131" i="36"/>
  <c r="CZ131" i="36"/>
  <c r="CX131" i="36"/>
  <c r="CY131" i="36" s="1"/>
  <c r="CW131" i="36"/>
  <c r="CV131" i="36"/>
  <c r="CT131" i="36"/>
  <c r="CR131" i="36"/>
  <c r="CP131" i="36"/>
  <c r="CN131" i="36"/>
  <c r="CO131" i="36" s="1"/>
  <c r="CL131" i="36"/>
  <c r="CM131" i="36" s="1"/>
  <c r="CK131" i="36"/>
  <c r="CJ131" i="36"/>
  <c r="CH131" i="36"/>
  <c r="CG131" i="36"/>
  <c r="CC131" i="36"/>
  <c r="CB131" i="36"/>
  <c r="CD131" i="36" s="1"/>
  <c r="CA131" i="36"/>
  <c r="BX131" i="36"/>
  <c r="BZ131" i="36" s="1"/>
  <c r="BW131" i="36"/>
  <c r="BT131" i="36"/>
  <c r="BS131" i="36"/>
  <c r="BQ131" i="36"/>
  <c r="BP131" i="36"/>
  <c r="BR131" i="36" s="1"/>
  <c r="BO131" i="36"/>
  <c r="BM131" i="36"/>
  <c r="BL131" i="36"/>
  <c r="BN131" i="36" s="1"/>
  <c r="BK131" i="36"/>
  <c r="BH131" i="36"/>
  <c r="BJ131" i="36" s="1"/>
  <c r="BG131" i="36"/>
  <c r="BE131" i="36"/>
  <c r="BD131" i="36"/>
  <c r="BF131" i="36" s="1"/>
  <c r="BC131" i="36"/>
  <c r="BA131" i="36"/>
  <c r="AZ131" i="36"/>
  <c r="BB131" i="36" s="1"/>
  <c r="AY131" i="36"/>
  <c r="AV131" i="36"/>
  <c r="AX131" i="36" s="1"/>
  <c r="AU131" i="36"/>
  <c r="AR131" i="36"/>
  <c r="AT131" i="36" s="1"/>
  <c r="AQ131" i="36"/>
  <c r="AO131" i="36"/>
  <c r="AN131" i="36"/>
  <c r="AP131" i="36" s="1"/>
  <c r="AM131" i="36"/>
  <c r="AJ131" i="36"/>
  <c r="AL131" i="36" s="1"/>
  <c r="AI131" i="36"/>
  <c r="AG131" i="36"/>
  <c r="AF131" i="36"/>
  <c r="AE131" i="36"/>
  <c r="H131" i="36"/>
  <c r="DD130" i="36"/>
  <c r="DE130" i="36" s="1"/>
  <c r="DB130" i="36"/>
  <c r="DC130" i="36" s="1"/>
  <c r="CZ130" i="36"/>
  <c r="DA130" i="36" s="1"/>
  <c r="CX130" i="36"/>
  <c r="CY130" i="36" s="1"/>
  <c r="CW130" i="36"/>
  <c r="CV130" i="36"/>
  <c r="CT130" i="36"/>
  <c r="CR130" i="36"/>
  <c r="CP130" i="36"/>
  <c r="CS130" i="36" s="1"/>
  <c r="CO130" i="36"/>
  <c r="CN130" i="36"/>
  <c r="CL130" i="36"/>
  <c r="CM130" i="36" s="1"/>
  <c r="CJ130" i="36"/>
  <c r="CK130" i="36" s="1"/>
  <c r="CH130" i="36"/>
  <c r="CG130" i="36"/>
  <c r="CB130" i="36"/>
  <c r="CC130" i="36" s="1"/>
  <c r="CA130" i="36"/>
  <c r="BZ130" i="36"/>
  <c r="BX130" i="36"/>
  <c r="BY130" i="36" s="1"/>
  <c r="BW130" i="36"/>
  <c r="BV130" i="36"/>
  <c r="BT130" i="36"/>
  <c r="BU130" i="36" s="1"/>
  <c r="BS130" i="36"/>
  <c r="BP130" i="36"/>
  <c r="BO130" i="36"/>
  <c r="BL130" i="36"/>
  <c r="BM130" i="36" s="1"/>
  <c r="BK130" i="36"/>
  <c r="BJ130" i="36"/>
  <c r="BH130" i="36"/>
  <c r="BI130" i="36" s="1"/>
  <c r="BG130" i="36"/>
  <c r="BD130" i="36"/>
  <c r="BC130" i="36"/>
  <c r="AZ130" i="36"/>
  <c r="AY130" i="36"/>
  <c r="AV130" i="36"/>
  <c r="AW130" i="36" s="1"/>
  <c r="AU130" i="36"/>
  <c r="AT130" i="36"/>
  <c r="AR130" i="36"/>
  <c r="AS130" i="36" s="1"/>
  <c r="AQ130" i="36"/>
  <c r="AN130" i="36"/>
  <c r="AM130" i="36"/>
  <c r="AL130" i="36"/>
  <c r="AJ130" i="36"/>
  <c r="AK130" i="36" s="1"/>
  <c r="AI130" i="36"/>
  <c r="AG130" i="36"/>
  <c r="AF130" i="36"/>
  <c r="AE130" i="36"/>
  <c r="H130" i="36"/>
  <c r="DE129" i="36"/>
  <c r="DD129" i="36"/>
  <c r="DB129" i="36"/>
  <c r="DC129" i="36" s="1"/>
  <c r="CZ129" i="36"/>
  <c r="DA129" i="36" s="1"/>
  <c r="CX129" i="36"/>
  <c r="CY129" i="36" s="1"/>
  <c r="CW129" i="36"/>
  <c r="CV129" i="36"/>
  <c r="CT129" i="36"/>
  <c r="CS129" i="36"/>
  <c r="CR129" i="36"/>
  <c r="CP129" i="36"/>
  <c r="CO129" i="36"/>
  <c r="CN129" i="36"/>
  <c r="CL129" i="36"/>
  <c r="CM129" i="36" s="1"/>
  <c r="CJ129" i="36"/>
  <c r="CK129" i="36" s="1"/>
  <c r="CH129" i="36"/>
  <c r="CG129" i="36"/>
  <c r="CI129" i="36" s="1"/>
  <c r="CD129" i="36"/>
  <c r="CC129" i="36"/>
  <c r="CB129" i="36"/>
  <c r="CA129" i="36"/>
  <c r="BZ129" i="36"/>
  <c r="BY129" i="36"/>
  <c r="BX129" i="36"/>
  <c r="BW129" i="36"/>
  <c r="BV129" i="36"/>
  <c r="BU129" i="36"/>
  <c r="BT129" i="36"/>
  <c r="BS129" i="36"/>
  <c r="BR129" i="36"/>
  <c r="BQ129" i="36"/>
  <c r="BP129" i="36"/>
  <c r="BO129" i="36"/>
  <c r="BN129" i="36"/>
  <c r="BM129" i="36"/>
  <c r="BL129" i="36"/>
  <c r="BK129" i="36"/>
  <c r="BJ129" i="36"/>
  <c r="BI129" i="36"/>
  <c r="BH129" i="36"/>
  <c r="BG129" i="36"/>
  <c r="BF129" i="36"/>
  <c r="BE129" i="36"/>
  <c r="BD129" i="36"/>
  <c r="BC129" i="36"/>
  <c r="BB129" i="36"/>
  <c r="BA129" i="36"/>
  <c r="AZ129" i="36"/>
  <c r="AY129" i="36"/>
  <c r="AX129" i="36"/>
  <c r="AW129" i="36"/>
  <c r="AV129" i="36"/>
  <c r="AU129" i="36"/>
  <c r="AT129" i="36"/>
  <c r="AS129" i="36"/>
  <c r="AR129" i="36"/>
  <c r="AQ129" i="36"/>
  <c r="AP129" i="36"/>
  <c r="AO129" i="36"/>
  <c r="AN129" i="36"/>
  <c r="AM129" i="36"/>
  <c r="AL129" i="36"/>
  <c r="AK129" i="36"/>
  <c r="AJ129" i="36"/>
  <c r="AI129" i="36"/>
  <c r="AG129" i="36"/>
  <c r="AF129" i="36"/>
  <c r="AE129" i="36"/>
  <c r="AD129" i="36"/>
  <c r="AH129" i="36" s="1"/>
  <c r="H129" i="36"/>
  <c r="DD128" i="36"/>
  <c r="DE128" i="36" s="1"/>
  <c r="DB128" i="36"/>
  <c r="DC128" i="36" s="1"/>
  <c r="CZ128" i="36"/>
  <c r="DA128" i="36" s="1"/>
  <c r="CX128" i="36"/>
  <c r="CY128" i="36" s="1"/>
  <c r="CV128" i="36"/>
  <c r="CW128" i="36" s="1"/>
  <c r="CT128" i="36"/>
  <c r="CR128" i="36"/>
  <c r="CQ128" i="36"/>
  <c r="CP128" i="36"/>
  <c r="CS128" i="36" s="1"/>
  <c r="CN128" i="36"/>
  <c r="CO128" i="36" s="1"/>
  <c r="CL128" i="36"/>
  <c r="CM128" i="36" s="1"/>
  <c r="CJ128" i="36"/>
  <c r="CK128" i="36" s="1"/>
  <c r="CH128" i="36"/>
  <c r="CG128" i="36"/>
  <c r="CI128" i="36" s="1"/>
  <c r="CC128" i="36"/>
  <c r="CB128" i="36"/>
  <c r="CD128" i="36" s="1"/>
  <c r="CA128" i="36"/>
  <c r="BY128" i="36"/>
  <c r="BX128" i="36"/>
  <c r="BZ128" i="36" s="1"/>
  <c r="BW128" i="36"/>
  <c r="BT128" i="36"/>
  <c r="BS128" i="36"/>
  <c r="BP128" i="36"/>
  <c r="BO128" i="36"/>
  <c r="BM128" i="36"/>
  <c r="BL128" i="36"/>
  <c r="BN128" i="36" s="1"/>
  <c r="BK128" i="36"/>
  <c r="BH128" i="36"/>
  <c r="BG128" i="36"/>
  <c r="BE128" i="36"/>
  <c r="BD128" i="36"/>
  <c r="BF128" i="36" s="1"/>
  <c r="BC128" i="36"/>
  <c r="AZ128" i="36"/>
  <c r="AY128" i="36"/>
  <c r="AW128" i="36"/>
  <c r="AV128" i="36"/>
  <c r="AX128" i="36" s="1"/>
  <c r="AU128" i="36"/>
  <c r="AS128" i="36"/>
  <c r="AR128" i="36"/>
  <c r="AT128" i="36" s="1"/>
  <c r="AQ128" i="36"/>
  <c r="AN128" i="36"/>
  <c r="AM128" i="36"/>
  <c r="AJ128" i="36"/>
  <c r="AI128" i="36"/>
  <c r="AG128" i="36"/>
  <c r="AF128" i="36"/>
  <c r="AE128" i="36"/>
  <c r="H128" i="36"/>
  <c r="DD127" i="36"/>
  <c r="DE127" i="36" s="1"/>
  <c r="DB127" i="36"/>
  <c r="DC127" i="36" s="1"/>
  <c r="DA127" i="36"/>
  <c r="CZ127" i="36"/>
  <c r="CX127" i="36"/>
  <c r="CY127" i="36" s="1"/>
  <c r="CW127" i="36"/>
  <c r="CV127" i="36"/>
  <c r="CT127" i="36"/>
  <c r="CR127" i="36"/>
  <c r="CP127" i="36"/>
  <c r="CU127" i="36" s="1"/>
  <c r="CO127" i="36"/>
  <c r="CN127" i="36"/>
  <c r="CL127" i="36"/>
  <c r="CM127" i="36" s="1"/>
  <c r="CK127" i="36"/>
  <c r="CJ127" i="36"/>
  <c r="CH127" i="36"/>
  <c r="CG127" i="36"/>
  <c r="CI127" i="36" s="1"/>
  <c r="CC127" i="36"/>
  <c r="CB127" i="36"/>
  <c r="CD127" i="36" s="1"/>
  <c r="CA127" i="36"/>
  <c r="BX127" i="36"/>
  <c r="BZ127" i="36" s="1"/>
  <c r="BW127" i="36"/>
  <c r="BU127" i="36"/>
  <c r="BT127" i="36"/>
  <c r="BV127" i="36" s="1"/>
  <c r="BS127" i="36"/>
  <c r="BP127" i="36"/>
  <c r="BR127" i="36" s="1"/>
  <c r="BO127" i="36"/>
  <c r="BL127" i="36"/>
  <c r="BK127" i="36"/>
  <c r="BH127" i="36"/>
  <c r="BJ127" i="36" s="1"/>
  <c r="BG127" i="36"/>
  <c r="BE127" i="36"/>
  <c r="BD127" i="36"/>
  <c r="BF127" i="36" s="1"/>
  <c r="BC127" i="36"/>
  <c r="AZ127" i="36"/>
  <c r="BB127" i="36" s="1"/>
  <c r="AY127" i="36"/>
  <c r="AV127" i="36"/>
  <c r="AU127" i="36"/>
  <c r="AR127" i="36"/>
  <c r="AT127" i="36" s="1"/>
  <c r="AQ127" i="36"/>
  <c r="AO127" i="36"/>
  <c r="AN127" i="36"/>
  <c r="AP127" i="36" s="1"/>
  <c r="AM127" i="36"/>
  <c r="AJ127" i="36"/>
  <c r="AL127" i="36" s="1"/>
  <c r="AI127" i="36"/>
  <c r="AG127" i="36"/>
  <c r="AF127" i="36"/>
  <c r="AE127" i="36"/>
  <c r="H127" i="36"/>
  <c r="DD126" i="36"/>
  <c r="DE126" i="36" s="1"/>
  <c r="DB126" i="36"/>
  <c r="DC126" i="36" s="1"/>
  <c r="CZ126" i="36"/>
  <c r="DA126" i="36" s="1"/>
  <c r="CX126" i="36"/>
  <c r="CY126" i="36" s="1"/>
  <c r="CV126" i="36"/>
  <c r="CW126" i="36" s="1"/>
  <c r="CT126" i="36"/>
  <c r="CR126" i="36"/>
  <c r="CP126" i="36"/>
  <c r="CO126" i="36"/>
  <c r="CN126" i="36"/>
  <c r="CL126" i="36"/>
  <c r="CM126" i="36" s="1"/>
  <c r="CJ126" i="36"/>
  <c r="CK126" i="36" s="1"/>
  <c r="CH126" i="36"/>
  <c r="CG126" i="36"/>
  <c r="CB126" i="36"/>
  <c r="CC126" i="36" s="1"/>
  <c r="CA126" i="36"/>
  <c r="BZ126" i="36"/>
  <c r="BX126" i="36"/>
  <c r="BY126" i="36" s="1"/>
  <c r="BW126" i="36"/>
  <c r="BT126" i="36"/>
  <c r="BU126" i="36" s="1"/>
  <c r="BS126" i="36"/>
  <c r="BR126" i="36"/>
  <c r="BP126" i="36"/>
  <c r="BQ126" i="36" s="1"/>
  <c r="BO126" i="36"/>
  <c r="BL126" i="36"/>
  <c r="BM126" i="36" s="1"/>
  <c r="BK126" i="36"/>
  <c r="BH126" i="36"/>
  <c r="BG126" i="36"/>
  <c r="BD126" i="36"/>
  <c r="BE126" i="36" s="1"/>
  <c r="BC126" i="36"/>
  <c r="BB126" i="36"/>
  <c r="AZ126" i="36"/>
  <c r="BA126" i="36" s="1"/>
  <c r="AY126" i="36"/>
  <c r="AV126" i="36"/>
  <c r="AW126" i="36" s="1"/>
  <c r="AU126" i="36"/>
  <c r="AR126" i="36"/>
  <c r="AQ126" i="36"/>
  <c r="AN126" i="36"/>
  <c r="AO126" i="36" s="1"/>
  <c r="AM126" i="36"/>
  <c r="AL126" i="36"/>
  <c r="AJ126" i="36"/>
  <c r="AK126" i="36" s="1"/>
  <c r="AI126" i="36"/>
  <c r="AD126" i="36" s="1"/>
  <c r="AG126" i="36"/>
  <c r="AF126" i="36"/>
  <c r="AE126" i="36"/>
  <c r="H126" i="36"/>
  <c r="DD125" i="36"/>
  <c r="DE125" i="36" s="1"/>
  <c r="DC125" i="36"/>
  <c r="DB125" i="36"/>
  <c r="CZ125" i="36"/>
  <c r="DA125" i="36" s="1"/>
  <c r="CX125" i="36"/>
  <c r="CY125" i="36" s="1"/>
  <c r="CV125" i="36"/>
  <c r="CW125" i="36" s="1"/>
  <c r="CU125" i="36"/>
  <c r="CT125" i="36"/>
  <c r="CS125" i="36"/>
  <c r="CR125" i="36"/>
  <c r="CQ125" i="36"/>
  <c r="CP125" i="36"/>
  <c r="CN125" i="36"/>
  <c r="CO125" i="36" s="1"/>
  <c r="CL125" i="36"/>
  <c r="CM125" i="36" s="1"/>
  <c r="CJ125" i="36"/>
  <c r="CK125" i="36" s="1"/>
  <c r="CI125" i="36"/>
  <c r="CH125" i="36"/>
  <c r="CG125" i="36"/>
  <c r="CD125" i="36"/>
  <c r="CC125" i="36"/>
  <c r="CB125" i="36"/>
  <c r="CA125" i="36"/>
  <c r="BZ125" i="36"/>
  <c r="BY125" i="36"/>
  <c r="BX125" i="36"/>
  <c r="BW125" i="36"/>
  <c r="BV125" i="36"/>
  <c r="BU125" i="36"/>
  <c r="BT125" i="36"/>
  <c r="BS125" i="36"/>
  <c r="BR125" i="36"/>
  <c r="BQ125" i="36"/>
  <c r="BP125" i="36"/>
  <c r="BO125" i="36"/>
  <c r="BN125" i="36"/>
  <c r="BM125" i="36"/>
  <c r="BL125" i="36"/>
  <c r="BK125" i="36"/>
  <c r="BJ125" i="36"/>
  <c r="BI125" i="36"/>
  <c r="BH125" i="36"/>
  <c r="BG125" i="36"/>
  <c r="BF125" i="36"/>
  <c r="BE125" i="36"/>
  <c r="BD125" i="36"/>
  <c r="BC125" i="36"/>
  <c r="BB125" i="36"/>
  <c r="BA125" i="36"/>
  <c r="AZ125" i="36"/>
  <c r="AY125" i="36"/>
  <c r="AX125" i="36"/>
  <c r="AW125" i="36"/>
  <c r="AV125" i="36"/>
  <c r="AU125" i="36"/>
  <c r="AT125" i="36"/>
  <c r="AS125" i="36"/>
  <c r="AR125" i="36"/>
  <c r="AQ125" i="36"/>
  <c r="AP125" i="36"/>
  <c r="AO125" i="36"/>
  <c r="AN125" i="36"/>
  <c r="AM125" i="36"/>
  <c r="AL125" i="36"/>
  <c r="AK125" i="36"/>
  <c r="AJ125" i="36"/>
  <c r="AI125" i="36"/>
  <c r="AG125" i="36"/>
  <c r="AF125" i="36"/>
  <c r="AE125" i="36"/>
  <c r="AD125" i="36"/>
  <c r="H125" i="36"/>
  <c r="DD124" i="36"/>
  <c r="DE124" i="36" s="1"/>
  <c r="DB124" i="36"/>
  <c r="DC124" i="36" s="1"/>
  <c r="CZ124" i="36"/>
  <c r="DA124" i="36" s="1"/>
  <c r="CY124" i="36"/>
  <c r="CX124" i="36"/>
  <c r="CV124" i="36"/>
  <c r="CW124" i="36" s="1"/>
  <c r="CT124" i="36"/>
  <c r="CR124" i="36"/>
  <c r="CQ124" i="36"/>
  <c r="CP124" i="36"/>
  <c r="CS124" i="36" s="1"/>
  <c r="CN124" i="36"/>
  <c r="CO124" i="36" s="1"/>
  <c r="CL124" i="36"/>
  <c r="CM124" i="36" s="1"/>
  <c r="CJ124" i="36"/>
  <c r="CK124" i="36" s="1"/>
  <c r="CH124" i="36"/>
  <c r="CG124" i="36"/>
  <c r="CD124" i="36"/>
  <c r="CB124" i="36"/>
  <c r="CC124" i="36" s="1"/>
  <c r="CA124" i="36"/>
  <c r="BX124" i="36"/>
  <c r="BW124" i="36"/>
  <c r="BV124" i="36"/>
  <c r="BT124" i="36"/>
  <c r="BU124" i="36" s="1"/>
  <c r="BS124" i="36"/>
  <c r="BP124" i="36"/>
  <c r="BO124" i="36"/>
  <c r="BN124" i="36"/>
  <c r="BL124" i="36"/>
  <c r="BM124" i="36" s="1"/>
  <c r="BK124" i="36"/>
  <c r="BH124" i="36"/>
  <c r="BG124" i="36"/>
  <c r="BF124" i="36"/>
  <c r="BD124" i="36"/>
  <c r="BE124" i="36" s="1"/>
  <c r="BC124" i="36"/>
  <c r="AZ124" i="36"/>
  <c r="AY124" i="36"/>
  <c r="AX124" i="36"/>
  <c r="AV124" i="36"/>
  <c r="AW124" i="36" s="1"/>
  <c r="AU124" i="36"/>
  <c r="AR124" i="36"/>
  <c r="AQ124" i="36"/>
  <c r="AP124" i="36"/>
  <c r="AN124" i="36"/>
  <c r="AO124" i="36" s="1"/>
  <c r="AM124" i="36"/>
  <c r="AD124" i="36" s="1"/>
  <c r="AH124" i="36" s="1"/>
  <c r="AJ124" i="36"/>
  <c r="AI124" i="36"/>
  <c r="AG124" i="36"/>
  <c r="AF124" i="36"/>
  <c r="AE124" i="36"/>
  <c r="H124" i="36"/>
  <c r="DD123" i="36"/>
  <c r="DE123" i="36" s="1"/>
  <c r="DC123" i="36"/>
  <c r="DB123" i="36"/>
  <c r="CZ123" i="36"/>
  <c r="DA123" i="36" s="1"/>
  <c r="CX123" i="36"/>
  <c r="CY123" i="36" s="1"/>
  <c r="CV123" i="36"/>
  <c r="CW123" i="36" s="1"/>
  <c r="CT123" i="36"/>
  <c r="CR123" i="36"/>
  <c r="CP123" i="36"/>
  <c r="CO123" i="36"/>
  <c r="CN123" i="36"/>
  <c r="CL123" i="36"/>
  <c r="CM123" i="36" s="1"/>
  <c r="CK123" i="36"/>
  <c r="CJ123" i="36"/>
  <c r="CH123" i="36"/>
  <c r="CG123" i="36"/>
  <c r="CB123" i="36"/>
  <c r="CA123" i="36"/>
  <c r="BX123" i="36"/>
  <c r="BZ123" i="36" s="1"/>
  <c r="BW123" i="36"/>
  <c r="BU123" i="36"/>
  <c r="BT123" i="36"/>
  <c r="BV123" i="36" s="1"/>
  <c r="BS123" i="36"/>
  <c r="BP123" i="36"/>
  <c r="BO123" i="36"/>
  <c r="BM123" i="36"/>
  <c r="BL123" i="36"/>
  <c r="BN123" i="36" s="1"/>
  <c r="BK123" i="36"/>
  <c r="BH123" i="36"/>
  <c r="BJ123" i="36" s="1"/>
  <c r="BG123" i="36"/>
  <c r="BD123" i="36"/>
  <c r="BC123" i="36"/>
  <c r="BA123" i="36"/>
  <c r="AZ123" i="36"/>
  <c r="BB123" i="36" s="1"/>
  <c r="AY123" i="36"/>
  <c r="AV123" i="36"/>
  <c r="AU123" i="36"/>
  <c r="AR123" i="36"/>
  <c r="AT123" i="36" s="1"/>
  <c r="AQ123" i="36"/>
  <c r="AO123" i="36"/>
  <c r="AN123" i="36"/>
  <c r="AP123" i="36" s="1"/>
  <c r="AM123" i="36"/>
  <c r="AJ123" i="36"/>
  <c r="AI123" i="36"/>
  <c r="AG123" i="36"/>
  <c r="AF123" i="36"/>
  <c r="AE123" i="36"/>
  <c r="H123" i="36"/>
  <c r="DE235" i="36"/>
  <c r="DD235" i="36"/>
  <c r="DB235" i="36"/>
  <c r="DC235" i="36" s="1"/>
  <c r="CZ235" i="36"/>
  <c r="DA235" i="36" s="1"/>
  <c r="CX235" i="36"/>
  <c r="CY235" i="36" s="1"/>
  <c r="CV235" i="36"/>
  <c r="CW235" i="36" s="1"/>
  <c r="CT235" i="36"/>
  <c r="CR235" i="36"/>
  <c r="CP235" i="36"/>
  <c r="CS235" i="36" s="1"/>
  <c r="CN235" i="36"/>
  <c r="CO235" i="36" s="1"/>
  <c r="CL235" i="36"/>
  <c r="CM235" i="36" s="1"/>
  <c r="CJ235" i="36"/>
  <c r="CK235" i="36" s="1"/>
  <c r="CH235" i="36"/>
  <c r="CG235" i="36"/>
  <c r="CB235" i="36"/>
  <c r="CC235" i="36" s="1"/>
  <c r="CA235" i="36"/>
  <c r="BX235" i="36"/>
  <c r="BW235" i="36"/>
  <c r="BV235" i="36"/>
  <c r="BT235" i="36"/>
  <c r="BU235" i="36" s="1"/>
  <c r="BS235" i="36"/>
  <c r="BP235" i="36"/>
  <c r="BO235" i="36"/>
  <c r="BL235" i="36"/>
  <c r="BM235" i="36" s="1"/>
  <c r="BK235" i="36"/>
  <c r="BJ235" i="36"/>
  <c r="BH235" i="36"/>
  <c r="BI235" i="36" s="1"/>
  <c r="BG235" i="36"/>
  <c r="AD235" i="36" s="1"/>
  <c r="BD235" i="36"/>
  <c r="BC235" i="36"/>
  <c r="AZ235" i="36"/>
  <c r="AY235" i="36"/>
  <c r="AX235" i="36"/>
  <c r="AV235" i="36"/>
  <c r="AW235" i="36" s="1"/>
  <c r="AU235" i="36"/>
  <c r="AT235" i="36"/>
  <c r="AR235" i="36"/>
  <c r="AS235" i="36" s="1"/>
  <c r="AQ235" i="36"/>
  <c r="AP235" i="36"/>
  <c r="AN235" i="36"/>
  <c r="AO235" i="36" s="1"/>
  <c r="AM235" i="36"/>
  <c r="AJ235" i="36"/>
  <c r="AI235" i="36"/>
  <c r="AG235" i="36"/>
  <c r="AF235" i="36"/>
  <c r="AE235" i="36"/>
  <c r="H235" i="36"/>
  <c r="DE122" i="36"/>
  <c r="DD122" i="36"/>
  <c r="DB122" i="36"/>
  <c r="DC122" i="36" s="1"/>
  <c r="CZ122" i="36"/>
  <c r="DA122" i="36" s="1"/>
  <c r="CX122" i="36"/>
  <c r="CY122" i="36" s="1"/>
  <c r="CW122" i="36"/>
  <c r="CV122" i="36"/>
  <c r="CT122" i="36"/>
  <c r="CR122" i="36"/>
  <c r="CQ122" i="36"/>
  <c r="CP122" i="36"/>
  <c r="CS122" i="36" s="1"/>
  <c r="CO122" i="36"/>
  <c r="CN122" i="36"/>
  <c r="CM122" i="36"/>
  <c r="CL122" i="36"/>
  <c r="CK122" i="36"/>
  <c r="CJ122" i="36"/>
  <c r="CH122" i="36"/>
  <c r="CG122" i="36"/>
  <c r="CI122" i="36" s="1"/>
  <c r="CB122" i="36"/>
  <c r="CA122" i="36"/>
  <c r="BY122" i="36"/>
  <c r="BX122" i="36"/>
  <c r="BZ122" i="36" s="1"/>
  <c r="BW122" i="36"/>
  <c r="BT122" i="36"/>
  <c r="BS122" i="36"/>
  <c r="BQ122" i="36"/>
  <c r="BP122" i="36"/>
  <c r="BR122" i="36" s="1"/>
  <c r="BO122" i="36"/>
  <c r="BM122" i="36"/>
  <c r="BL122" i="36"/>
  <c r="BN122" i="36" s="1"/>
  <c r="BK122" i="36"/>
  <c r="BH122" i="36"/>
  <c r="BG122" i="36"/>
  <c r="BD122" i="36"/>
  <c r="BC122" i="36"/>
  <c r="BA122" i="36"/>
  <c r="AZ122" i="36"/>
  <c r="BB122" i="36" s="1"/>
  <c r="AY122" i="36"/>
  <c r="AV122" i="36"/>
  <c r="AU122" i="36"/>
  <c r="AS122" i="36"/>
  <c r="AR122" i="36"/>
  <c r="AT122" i="36" s="1"/>
  <c r="AQ122" i="36"/>
  <c r="AN122" i="36"/>
  <c r="AM122" i="36"/>
  <c r="AK122" i="36"/>
  <c r="AJ122" i="36"/>
  <c r="AL122" i="36" s="1"/>
  <c r="AI122" i="36"/>
  <c r="AG122" i="36"/>
  <c r="AF122" i="36"/>
  <c r="AE122" i="36"/>
  <c r="H122" i="36"/>
  <c r="DE121" i="36"/>
  <c r="DD121" i="36"/>
  <c r="DB121" i="36"/>
  <c r="DC121" i="36" s="1"/>
  <c r="CZ121" i="36"/>
  <c r="DA121" i="36" s="1"/>
  <c r="CX121" i="36"/>
  <c r="CY121" i="36" s="1"/>
  <c r="CV121" i="36"/>
  <c r="CW121" i="36" s="1"/>
  <c r="CT121" i="36"/>
  <c r="CR121" i="36"/>
  <c r="CP121" i="36"/>
  <c r="CO121" i="36"/>
  <c r="CN121" i="36"/>
  <c r="CL121" i="36"/>
  <c r="CM121" i="36" s="1"/>
  <c r="CJ121" i="36"/>
  <c r="CK121" i="36" s="1"/>
  <c r="CH121" i="36"/>
  <c r="CG121" i="36"/>
  <c r="CB121" i="36"/>
  <c r="CA121" i="36"/>
  <c r="BX121" i="36"/>
  <c r="BW121" i="36"/>
  <c r="BT121" i="36"/>
  <c r="BS121" i="36"/>
  <c r="BP121" i="36"/>
  <c r="BO121" i="36"/>
  <c r="BL121" i="36"/>
  <c r="BK121" i="36"/>
  <c r="BH121" i="36"/>
  <c r="BG121" i="36"/>
  <c r="BD121" i="36"/>
  <c r="BC121" i="36"/>
  <c r="AZ121" i="36"/>
  <c r="AY121" i="36"/>
  <c r="AV121" i="36"/>
  <c r="AU121" i="36"/>
  <c r="AR121" i="36"/>
  <c r="AQ121" i="36"/>
  <c r="AN121" i="36"/>
  <c r="AM121" i="36"/>
  <c r="AJ121" i="36"/>
  <c r="AI121" i="36"/>
  <c r="AG121" i="36"/>
  <c r="AF121" i="36"/>
  <c r="AE121" i="36"/>
  <c r="H121" i="36"/>
  <c r="DD120" i="36"/>
  <c r="DE120" i="36" s="1"/>
  <c r="DB120" i="36"/>
  <c r="DC120" i="36" s="1"/>
  <c r="CZ120" i="36"/>
  <c r="DA120" i="36" s="1"/>
  <c r="CX120" i="36"/>
  <c r="CY120" i="36" s="1"/>
  <c r="CV120" i="36"/>
  <c r="CW120" i="36" s="1"/>
  <c r="CT120" i="36"/>
  <c r="CR120" i="36"/>
  <c r="CP120" i="36"/>
  <c r="CN120" i="36"/>
  <c r="CO120" i="36" s="1"/>
  <c r="CL120" i="36"/>
  <c r="CM120" i="36" s="1"/>
  <c r="CJ120" i="36"/>
  <c r="CK120" i="36" s="1"/>
  <c r="CH120" i="36"/>
  <c r="CG120" i="36"/>
  <c r="CI120" i="36" s="1"/>
  <c r="CC120" i="36"/>
  <c r="CB120" i="36"/>
  <c r="CD120" i="36" s="1"/>
  <c r="CA120" i="36"/>
  <c r="BY120" i="36"/>
  <c r="BX120" i="36"/>
  <c r="BZ120" i="36" s="1"/>
  <c r="BW120" i="36"/>
  <c r="BU120" i="36"/>
  <c r="BT120" i="36"/>
  <c r="BV120" i="36" s="1"/>
  <c r="BS120" i="36"/>
  <c r="BQ120" i="36"/>
  <c r="BP120" i="36"/>
  <c r="BR120" i="36" s="1"/>
  <c r="BO120" i="36"/>
  <c r="BM120" i="36"/>
  <c r="BL120" i="36"/>
  <c r="BN120" i="36" s="1"/>
  <c r="BK120" i="36"/>
  <c r="BI120" i="36"/>
  <c r="BH120" i="36"/>
  <c r="BJ120" i="36" s="1"/>
  <c r="BG120" i="36"/>
  <c r="BE120" i="36"/>
  <c r="BD120" i="36"/>
  <c r="BF120" i="36" s="1"/>
  <c r="BC120" i="36"/>
  <c r="BA120" i="36"/>
  <c r="AZ120" i="36"/>
  <c r="BB120" i="36" s="1"/>
  <c r="AY120" i="36"/>
  <c r="AW120" i="36"/>
  <c r="AV120" i="36"/>
  <c r="AX120" i="36" s="1"/>
  <c r="AU120" i="36"/>
  <c r="AS120" i="36"/>
  <c r="AR120" i="36"/>
  <c r="AT120" i="36" s="1"/>
  <c r="AQ120" i="36"/>
  <c r="AO120" i="36"/>
  <c r="AN120" i="36"/>
  <c r="AP120" i="36" s="1"/>
  <c r="AM120" i="36"/>
  <c r="AD120" i="36" s="1"/>
  <c r="AH120" i="36" s="1"/>
  <c r="AK120" i="36"/>
  <c r="AJ120" i="36"/>
  <c r="AL120" i="36" s="1"/>
  <c r="AI120" i="36"/>
  <c r="AG120" i="36"/>
  <c r="AF120" i="36"/>
  <c r="AE120" i="36"/>
  <c r="H120" i="36"/>
  <c r="DD119" i="36"/>
  <c r="DE119" i="36" s="1"/>
  <c r="DB119" i="36"/>
  <c r="DC119" i="36" s="1"/>
  <c r="CZ119" i="36"/>
  <c r="DA119" i="36" s="1"/>
  <c r="CY119" i="36"/>
  <c r="CX119" i="36"/>
  <c r="CV119" i="36"/>
  <c r="CW119" i="36" s="1"/>
  <c r="CT119" i="36"/>
  <c r="CR119" i="36"/>
  <c r="CQ119" i="36"/>
  <c r="CP119" i="36"/>
  <c r="CS119" i="36" s="1"/>
  <c r="CN119" i="36"/>
  <c r="CO119" i="36" s="1"/>
  <c r="CL119" i="36"/>
  <c r="CM119" i="36" s="1"/>
  <c r="CJ119" i="36"/>
  <c r="CK119" i="36" s="1"/>
  <c r="CH119" i="36"/>
  <c r="CG119" i="36"/>
  <c r="CI119" i="36" s="1"/>
  <c r="CC119" i="36"/>
  <c r="CB119" i="36"/>
  <c r="CD119" i="36" s="1"/>
  <c r="CA119" i="36"/>
  <c r="BY119" i="36"/>
  <c r="BX119" i="36"/>
  <c r="BZ119" i="36" s="1"/>
  <c r="BW119" i="36"/>
  <c r="BU119" i="36"/>
  <c r="BT119" i="36"/>
  <c r="BV119" i="36" s="1"/>
  <c r="BS119" i="36"/>
  <c r="BQ119" i="36"/>
  <c r="BP119" i="36"/>
  <c r="BR119" i="36" s="1"/>
  <c r="BO119" i="36"/>
  <c r="BM119" i="36"/>
  <c r="BL119" i="36"/>
  <c r="BN119" i="36" s="1"/>
  <c r="BK119" i="36"/>
  <c r="BI119" i="36"/>
  <c r="BH119" i="36"/>
  <c r="BJ119" i="36" s="1"/>
  <c r="BG119" i="36"/>
  <c r="BE119" i="36"/>
  <c r="BD119" i="36"/>
  <c r="BF119" i="36" s="1"/>
  <c r="BC119" i="36"/>
  <c r="BA119" i="36"/>
  <c r="AZ119" i="36"/>
  <c r="BB119" i="36" s="1"/>
  <c r="AY119" i="36"/>
  <c r="AW119" i="36"/>
  <c r="AV119" i="36"/>
  <c r="AX119" i="36" s="1"/>
  <c r="AU119" i="36"/>
  <c r="AS119" i="36"/>
  <c r="AR119" i="36"/>
  <c r="AT119" i="36" s="1"/>
  <c r="AQ119" i="36"/>
  <c r="AN119" i="36"/>
  <c r="AM119" i="36"/>
  <c r="AK119" i="36"/>
  <c r="AJ119" i="36"/>
  <c r="AL119" i="36" s="1"/>
  <c r="AI119" i="36"/>
  <c r="AG119" i="36"/>
  <c r="AF119" i="36"/>
  <c r="AE119" i="36"/>
  <c r="AD119" i="36"/>
  <c r="AH119" i="36" s="1"/>
  <c r="H119" i="36"/>
  <c r="DE234" i="36"/>
  <c r="DD234" i="36"/>
  <c r="DC234" i="36"/>
  <c r="DB234" i="36"/>
  <c r="DA234" i="36"/>
  <c r="CZ234" i="36"/>
  <c r="CY234" i="36"/>
  <c r="CX234" i="36"/>
  <c r="CW234" i="36"/>
  <c r="CV234" i="36"/>
  <c r="CT234" i="36"/>
  <c r="CR234" i="36"/>
  <c r="CP234" i="36"/>
  <c r="CS234" i="36" s="1"/>
  <c r="CN234" i="36"/>
  <c r="CO234" i="36" s="1"/>
  <c r="CL234" i="36"/>
  <c r="CM234" i="36" s="1"/>
  <c r="CK234" i="36"/>
  <c r="CJ234" i="36"/>
  <c r="CH234" i="36"/>
  <c r="CI234" i="36" s="1"/>
  <c r="CG234" i="36"/>
  <c r="CB234" i="36"/>
  <c r="CD234" i="36" s="1"/>
  <c r="CA234" i="36"/>
  <c r="BY234" i="36"/>
  <c r="BX234" i="36"/>
  <c r="BZ234" i="36" s="1"/>
  <c r="BW234" i="36"/>
  <c r="BT234" i="36"/>
  <c r="BS234" i="36"/>
  <c r="BP234" i="36"/>
  <c r="BR234" i="36" s="1"/>
  <c r="BO234" i="36"/>
  <c r="BL234" i="36"/>
  <c r="BN234" i="36" s="1"/>
  <c r="BK234" i="36"/>
  <c r="BI234" i="36"/>
  <c r="BH234" i="36"/>
  <c r="BJ234" i="36" s="1"/>
  <c r="BG234" i="36"/>
  <c r="BD234" i="36"/>
  <c r="BC234" i="36"/>
  <c r="AZ234" i="36"/>
  <c r="BB234" i="36" s="1"/>
  <c r="AY234" i="36"/>
  <c r="AV234" i="36"/>
  <c r="AX234" i="36" s="1"/>
  <c r="AU234" i="36"/>
  <c r="AS234" i="36"/>
  <c r="AR234" i="36"/>
  <c r="AT234" i="36" s="1"/>
  <c r="AQ234" i="36"/>
  <c r="AO234" i="36"/>
  <c r="AN234" i="36"/>
  <c r="AP234" i="36" s="1"/>
  <c r="AM234" i="36"/>
  <c r="AJ234" i="36"/>
  <c r="AL234" i="36" s="1"/>
  <c r="AI234" i="36"/>
  <c r="AG234" i="36"/>
  <c r="AF234" i="36"/>
  <c r="AE234" i="36"/>
  <c r="H234" i="36"/>
  <c r="DE118" i="36"/>
  <c r="DD118" i="36"/>
  <c r="DB118" i="36"/>
  <c r="DC118" i="36" s="1"/>
  <c r="DA118" i="36"/>
  <c r="CZ118" i="36"/>
  <c r="CX118" i="36"/>
  <c r="CY118" i="36" s="1"/>
  <c r="CW118" i="36"/>
  <c r="CV118" i="36"/>
  <c r="CT118" i="36"/>
  <c r="CR118" i="36"/>
  <c r="CP118" i="36"/>
  <c r="CS118" i="36" s="1"/>
  <c r="CO118" i="36"/>
  <c r="CN118" i="36"/>
  <c r="CL118" i="36"/>
  <c r="CM118" i="36" s="1"/>
  <c r="CK118" i="36"/>
  <c r="CJ118" i="36"/>
  <c r="CH118" i="36"/>
  <c r="CG118" i="36"/>
  <c r="CI118" i="36" s="1"/>
  <c r="CB118" i="36"/>
  <c r="CA118" i="36"/>
  <c r="BX118" i="36"/>
  <c r="BW118" i="36"/>
  <c r="BT118" i="36"/>
  <c r="BS118" i="36"/>
  <c r="BP118" i="36"/>
  <c r="BO118" i="36"/>
  <c r="BL118" i="36"/>
  <c r="BK118" i="36"/>
  <c r="BH118" i="36"/>
  <c r="BG118" i="36"/>
  <c r="BD118" i="36"/>
  <c r="BC118" i="36"/>
  <c r="AZ118" i="36"/>
  <c r="AY118" i="36"/>
  <c r="AV118" i="36"/>
  <c r="AU118" i="36"/>
  <c r="AR118" i="36"/>
  <c r="AQ118" i="36"/>
  <c r="AN118" i="36"/>
  <c r="AM118" i="36"/>
  <c r="AJ118" i="36"/>
  <c r="AI118" i="36"/>
  <c r="AD118" i="36" s="1"/>
  <c r="AH118" i="36" s="1"/>
  <c r="AG118" i="36"/>
  <c r="AF118" i="36"/>
  <c r="AE118" i="36"/>
  <c r="H118" i="36"/>
  <c r="DE117" i="36"/>
  <c r="DD117" i="36"/>
  <c r="DB117" i="36"/>
  <c r="DC117" i="36" s="1"/>
  <c r="DA117" i="36"/>
  <c r="CZ117" i="36"/>
  <c r="CX117" i="36"/>
  <c r="CY117" i="36" s="1"/>
  <c r="CV117" i="36"/>
  <c r="CW117" i="36" s="1"/>
  <c r="CT117" i="36"/>
  <c r="CR117" i="36"/>
  <c r="CP117" i="36"/>
  <c r="CO117" i="36"/>
  <c r="CN117" i="36"/>
  <c r="CL117" i="36"/>
  <c r="CM117" i="36" s="1"/>
  <c r="CJ117" i="36"/>
  <c r="CK117" i="36" s="1"/>
  <c r="CH117" i="36"/>
  <c r="CG117" i="36"/>
  <c r="CC117" i="36"/>
  <c r="CB117" i="36"/>
  <c r="CD117" i="36" s="1"/>
  <c r="CA117" i="36"/>
  <c r="BY117" i="36"/>
  <c r="BX117" i="36"/>
  <c r="BZ117" i="36" s="1"/>
  <c r="BW117" i="36"/>
  <c r="BU117" i="36"/>
  <c r="BT117" i="36"/>
  <c r="BV117" i="36" s="1"/>
  <c r="BS117" i="36"/>
  <c r="BQ117" i="36"/>
  <c r="BP117" i="36"/>
  <c r="BR117" i="36" s="1"/>
  <c r="BO117" i="36"/>
  <c r="BM117" i="36"/>
  <c r="BL117" i="36"/>
  <c r="BN117" i="36" s="1"/>
  <c r="BK117" i="36"/>
  <c r="BI117" i="36"/>
  <c r="BH117" i="36"/>
  <c r="BJ117" i="36" s="1"/>
  <c r="BG117" i="36"/>
  <c r="BE117" i="36"/>
  <c r="BD117" i="36"/>
  <c r="BF117" i="36" s="1"/>
  <c r="BC117" i="36"/>
  <c r="BA117" i="36"/>
  <c r="AZ117" i="36"/>
  <c r="BB117" i="36" s="1"/>
  <c r="AY117" i="36"/>
  <c r="AW117" i="36"/>
  <c r="AV117" i="36"/>
  <c r="AX117" i="36" s="1"/>
  <c r="AU117" i="36"/>
  <c r="AS117" i="36"/>
  <c r="AR117" i="36"/>
  <c r="AT117" i="36" s="1"/>
  <c r="AQ117" i="36"/>
  <c r="AO117" i="36"/>
  <c r="AN117" i="36"/>
  <c r="AP117" i="36" s="1"/>
  <c r="AM117" i="36"/>
  <c r="AK117" i="36"/>
  <c r="AJ117" i="36"/>
  <c r="AL117" i="36" s="1"/>
  <c r="AI117" i="36"/>
  <c r="AD117" i="36" s="1"/>
  <c r="AG117" i="36"/>
  <c r="AF117" i="36"/>
  <c r="AE117" i="36"/>
  <c r="H117" i="36"/>
  <c r="DD116" i="36"/>
  <c r="DE116" i="36" s="1"/>
  <c r="DC116" i="36"/>
  <c r="DB116" i="36"/>
  <c r="CZ116" i="36"/>
  <c r="DA116" i="36" s="1"/>
  <c r="CX116" i="36"/>
  <c r="CY116" i="36" s="1"/>
  <c r="CV116" i="36"/>
  <c r="CW116" i="36" s="1"/>
  <c r="CT116" i="36"/>
  <c r="CR116" i="36"/>
  <c r="CQ116" i="36"/>
  <c r="CP116" i="36"/>
  <c r="CS116" i="36" s="1"/>
  <c r="CN116" i="36"/>
  <c r="CO116" i="36" s="1"/>
  <c r="CL116" i="36"/>
  <c r="CM116" i="36" s="1"/>
  <c r="CJ116" i="36"/>
  <c r="CK116" i="36" s="1"/>
  <c r="CH116" i="36"/>
  <c r="CG116" i="36"/>
  <c r="CI116" i="36" s="1"/>
  <c r="CC116" i="36"/>
  <c r="CB116" i="36"/>
  <c r="CD116" i="36" s="1"/>
  <c r="CA116" i="36"/>
  <c r="BY116" i="36"/>
  <c r="BX116" i="36"/>
  <c r="BZ116" i="36" s="1"/>
  <c r="BW116" i="36"/>
  <c r="BT116" i="36"/>
  <c r="BS116" i="36"/>
  <c r="BQ116" i="36"/>
  <c r="BP116" i="36"/>
  <c r="BR116" i="36" s="1"/>
  <c r="BO116" i="36"/>
  <c r="BM116" i="36"/>
  <c r="BL116" i="36"/>
  <c r="BN116" i="36" s="1"/>
  <c r="BK116" i="36"/>
  <c r="BI116" i="36"/>
  <c r="BH116" i="36"/>
  <c r="BJ116" i="36" s="1"/>
  <c r="BG116" i="36"/>
  <c r="BD116" i="36"/>
  <c r="BC116" i="36"/>
  <c r="BA116" i="36"/>
  <c r="AZ116" i="36"/>
  <c r="BB116" i="36" s="1"/>
  <c r="AY116" i="36"/>
  <c r="AW116" i="36"/>
  <c r="AV116" i="36"/>
  <c r="AX116" i="36" s="1"/>
  <c r="AU116" i="36"/>
  <c r="AS116" i="36"/>
  <c r="AR116" i="36"/>
  <c r="AT116" i="36" s="1"/>
  <c r="AQ116" i="36"/>
  <c r="AN116" i="36"/>
  <c r="AM116" i="36"/>
  <c r="AJ116" i="36"/>
  <c r="AI116" i="36"/>
  <c r="AG116" i="36"/>
  <c r="AF116" i="36"/>
  <c r="AE116" i="36"/>
  <c r="H116" i="36"/>
  <c r="DD115" i="36"/>
  <c r="DE115" i="36" s="1"/>
  <c r="DC115" i="36"/>
  <c r="DB115" i="36"/>
  <c r="CZ115" i="36"/>
  <c r="DA115" i="36" s="1"/>
  <c r="CY115" i="36"/>
  <c r="CX115" i="36"/>
  <c r="CV115" i="36"/>
  <c r="CW115" i="36" s="1"/>
  <c r="CT115" i="36"/>
  <c r="CR115" i="36"/>
  <c r="CP115" i="36"/>
  <c r="CS115" i="36" s="1"/>
  <c r="CO115" i="36"/>
  <c r="CN115" i="36"/>
  <c r="CL115" i="36"/>
  <c r="CM115" i="36" s="1"/>
  <c r="CJ115" i="36"/>
  <c r="CK115" i="36" s="1"/>
  <c r="CH115" i="36"/>
  <c r="CI115" i="36" s="1"/>
  <c r="CG115" i="36"/>
  <c r="CB115" i="36"/>
  <c r="CA115" i="36"/>
  <c r="BX115" i="36"/>
  <c r="BZ115" i="36" s="1"/>
  <c r="BW115" i="36"/>
  <c r="BU115" i="36"/>
  <c r="BT115" i="36"/>
  <c r="BV115" i="36" s="1"/>
  <c r="BS115" i="36"/>
  <c r="BP115" i="36"/>
  <c r="BO115" i="36"/>
  <c r="BM115" i="36"/>
  <c r="BL115" i="36"/>
  <c r="BN115" i="36" s="1"/>
  <c r="BK115" i="36"/>
  <c r="BH115" i="36"/>
  <c r="BJ115" i="36" s="1"/>
  <c r="BG115" i="36"/>
  <c r="BD115" i="36"/>
  <c r="BC115" i="36"/>
  <c r="BA115" i="36"/>
  <c r="AZ115" i="36"/>
  <c r="BB115" i="36" s="1"/>
  <c r="AY115" i="36"/>
  <c r="AW115" i="36"/>
  <c r="AV115" i="36"/>
  <c r="AX115" i="36" s="1"/>
  <c r="AU115" i="36"/>
  <c r="AR115" i="36"/>
  <c r="AT115" i="36" s="1"/>
  <c r="AQ115" i="36"/>
  <c r="AO115" i="36"/>
  <c r="AN115" i="36"/>
  <c r="AP115" i="36" s="1"/>
  <c r="AM115" i="36"/>
  <c r="AK115" i="36"/>
  <c r="AJ115" i="36"/>
  <c r="AL115" i="36" s="1"/>
  <c r="AI115" i="36"/>
  <c r="AG115" i="36"/>
  <c r="AF115" i="36"/>
  <c r="AE115" i="36"/>
  <c r="H115" i="36"/>
  <c r="DE114" i="36"/>
  <c r="DD114" i="36"/>
  <c r="DB114" i="36"/>
  <c r="DC114" i="36" s="1"/>
  <c r="CZ114" i="36"/>
  <c r="DA114" i="36" s="1"/>
  <c r="CX114" i="36"/>
  <c r="CY114" i="36" s="1"/>
  <c r="CW114" i="36"/>
  <c r="CV114" i="36"/>
  <c r="CT114" i="36"/>
  <c r="CS114" i="36"/>
  <c r="CR114" i="36"/>
  <c r="CP114" i="36"/>
  <c r="CO114" i="36"/>
  <c r="CN114" i="36"/>
  <c r="CL114" i="36"/>
  <c r="CM114" i="36" s="1"/>
  <c r="CJ114" i="36"/>
  <c r="CK114" i="36" s="1"/>
  <c r="CH114" i="36"/>
  <c r="CG114" i="36"/>
  <c r="CB114" i="36"/>
  <c r="CA114" i="36"/>
  <c r="BX114" i="36"/>
  <c r="BW114" i="36"/>
  <c r="BT114" i="36"/>
  <c r="BS114" i="36"/>
  <c r="BP114" i="36"/>
  <c r="BO114" i="36"/>
  <c r="BL114" i="36"/>
  <c r="BK114" i="36"/>
  <c r="BH114" i="36"/>
  <c r="BG114" i="36"/>
  <c r="BD114" i="36"/>
  <c r="BC114" i="36"/>
  <c r="AZ114" i="36"/>
  <c r="AY114" i="36"/>
  <c r="AV114" i="36"/>
  <c r="AU114" i="36"/>
  <c r="AR114" i="36"/>
  <c r="AQ114" i="36"/>
  <c r="AN114" i="36"/>
  <c r="AM114" i="36"/>
  <c r="AJ114" i="36"/>
  <c r="AI114" i="36"/>
  <c r="AG114" i="36"/>
  <c r="AF114" i="36"/>
  <c r="AE114" i="36"/>
  <c r="H114" i="36"/>
  <c r="DD113" i="36"/>
  <c r="DE113" i="36" s="1"/>
  <c r="DC113" i="36"/>
  <c r="DB113" i="36"/>
  <c r="CZ113" i="36"/>
  <c r="DA113" i="36" s="1"/>
  <c r="CX113" i="36"/>
  <c r="CY113" i="36" s="1"/>
  <c r="CV113" i="36"/>
  <c r="CW113" i="36" s="1"/>
  <c r="CU113" i="36"/>
  <c r="CT113" i="36"/>
  <c r="CS113" i="36"/>
  <c r="CR113" i="36"/>
  <c r="CQ113" i="36"/>
  <c r="CP113" i="36"/>
  <c r="CN113" i="36"/>
  <c r="CO113" i="36" s="1"/>
  <c r="CM113" i="36"/>
  <c r="CL113" i="36"/>
  <c r="CJ113" i="36"/>
  <c r="CK113" i="36" s="1"/>
  <c r="CH113" i="36"/>
  <c r="CG113" i="36"/>
  <c r="CB113" i="36"/>
  <c r="CA113" i="36"/>
  <c r="BX113" i="36"/>
  <c r="BW113" i="36"/>
  <c r="BT113" i="36"/>
  <c r="BS113" i="36"/>
  <c r="BP113" i="36"/>
  <c r="BO113" i="36"/>
  <c r="BL113" i="36"/>
  <c r="BK113" i="36"/>
  <c r="BH113" i="36"/>
  <c r="BG113" i="36"/>
  <c r="BD113" i="36"/>
  <c r="BC113" i="36"/>
  <c r="AZ113" i="36"/>
  <c r="AY113" i="36"/>
  <c r="AV113" i="36"/>
  <c r="AU113" i="36"/>
  <c r="AR113" i="36"/>
  <c r="AQ113" i="36"/>
  <c r="AN113" i="36"/>
  <c r="AM113" i="36"/>
  <c r="AJ113" i="36"/>
  <c r="AI113" i="36"/>
  <c r="AG113" i="36"/>
  <c r="AF113" i="36"/>
  <c r="AE113" i="36"/>
  <c r="AD113" i="36"/>
  <c r="H113" i="36"/>
  <c r="DD112" i="36"/>
  <c r="DE112" i="36" s="1"/>
  <c r="DC112" i="36"/>
  <c r="DB112" i="36"/>
  <c r="CZ112" i="36"/>
  <c r="DA112" i="36" s="1"/>
  <c r="CX112" i="36"/>
  <c r="CY112" i="36" s="1"/>
  <c r="CV112" i="36"/>
  <c r="CW112" i="36" s="1"/>
  <c r="CT112" i="36"/>
  <c r="CR112" i="36"/>
  <c r="CQ112" i="36"/>
  <c r="CP112" i="36"/>
  <c r="CS112" i="36" s="1"/>
  <c r="CN112" i="36"/>
  <c r="CO112" i="36" s="1"/>
  <c r="CM112" i="36"/>
  <c r="CL112" i="36"/>
  <c r="CJ112" i="36"/>
  <c r="CK112" i="36" s="1"/>
  <c r="CH112" i="36"/>
  <c r="CG112" i="36"/>
  <c r="CI112" i="36" s="1"/>
  <c r="CB112" i="36"/>
  <c r="CA112" i="36"/>
  <c r="BX112" i="36"/>
  <c r="BW112" i="36"/>
  <c r="BT112" i="36"/>
  <c r="BS112" i="36"/>
  <c r="BP112" i="36"/>
  <c r="BO112" i="36"/>
  <c r="BL112" i="36"/>
  <c r="BK112" i="36"/>
  <c r="BH112" i="36"/>
  <c r="BG112" i="36"/>
  <c r="BD112" i="36"/>
  <c r="BC112" i="36"/>
  <c r="AZ112" i="36"/>
  <c r="AY112" i="36"/>
  <c r="AV112" i="36"/>
  <c r="AU112" i="36"/>
  <c r="AR112" i="36"/>
  <c r="AQ112" i="36"/>
  <c r="AN112" i="36"/>
  <c r="AM112" i="36"/>
  <c r="AJ112" i="36"/>
  <c r="AI112" i="36"/>
  <c r="AG112" i="36"/>
  <c r="AF112" i="36"/>
  <c r="AE112" i="36"/>
  <c r="AD112" i="36"/>
  <c r="H112" i="36"/>
  <c r="DD111" i="36"/>
  <c r="DE111" i="36" s="1"/>
  <c r="DC111" i="36"/>
  <c r="DB111" i="36"/>
  <c r="CZ111" i="36"/>
  <c r="DA111" i="36" s="1"/>
  <c r="CY111" i="36"/>
  <c r="CX111" i="36"/>
  <c r="CV111" i="36"/>
  <c r="CW111" i="36" s="1"/>
  <c r="CT111" i="36"/>
  <c r="CR111" i="36"/>
  <c r="CP111" i="36"/>
  <c r="CS111" i="36" s="1"/>
  <c r="CO111" i="36"/>
  <c r="CN111" i="36"/>
  <c r="CL111" i="36"/>
  <c r="CM111" i="36" s="1"/>
  <c r="CJ111" i="36"/>
  <c r="CK111" i="36" s="1"/>
  <c r="CH111" i="36"/>
  <c r="CI111" i="36" s="1"/>
  <c r="CG111" i="36"/>
  <c r="CB111" i="36"/>
  <c r="CD111" i="36" s="1"/>
  <c r="CA111" i="36"/>
  <c r="BX111" i="36"/>
  <c r="BZ111" i="36" s="1"/>
  <c r="BW111" i="36"/>
  <c r="BT111" i="36"/>
  <c r="BS111" i="36"/>
  <c r="BP111" i="36"/>
  <c r="BR111" i="36" s="1"/>
  <c r="BO111" i="36"/>
  <c r="BL111" i="36"/>
  <c r="BN111" i="36" s="1"/>
  <c r="BK111" i="36"/>
  <c r="BH111" i="36"/>
  <c r="BJ111" i="36" s="1"/>
  <c r="BG111" i="36"/>
  <c r="BE111" i="36"/>
  <c r="BD111" i="36"/>
  <c r="BF111" i="36" s="1"/>
  <c r="BC111" i="36"/>
  <c r="AZ111" i="36"/>
  <c r="BB111" i="36" s="1"/>
  <c r="AY111" i="36"/>
  <c r="AV111" i="36"/>
  <c r="AX111" i="36" s="1"/>
  <c r="AU111" i="36"/>
  <c r="AR111" i="36"/>
  <c r="AT111" i="36" s="1"/>
  <c r="AQ111" i="36"/>
  <c r="AO111" i="36"/>
  <c r="AN111" i="36"/>
  <c r="AP111" i="36" s="1"/>
  <c r="AM111" i="36"/>
  <c r="AJ111" i="36"/>
  <c r="AL111" i="36" s="1"/>
  <c r="AI111" i="36"/>
  <c r="AG111" i="36"/>
  <c r="AF111" i="36"/>
  <c r="AE111" i="36"/>
  <c r="H111" i="36"/>
  <c r="DE110" i="36"/>
  <c r="DD110" i="36"/>
  <c r="DB110" i="36"/>
  <c r="DC110" i="36" s="1"/>
  <c r="DA110" i="36"/>
  <c r="CZ110" i="36"/>
  <c r="CX110" i="36"/>
  <c r="CY110" i="36" s="1"/>
  <c r="CW110" i="36"/>
  <c r="CV110" i="36"/>
  <c r="CT110" i="36"/>
  <c r="CR110" i="36"/>
  <c r="CP110" i="36"/>
  <c r="CS110" i="36" s="1"/>
  <c r="CO110" i="36"/>
  <c r="CN110" i="36"/>
  <c r="CL110" i="36"/>
  <c r="CM110" i="36" s="1"/>
  <c r="CK110" i="36"/>
  <c r="CJ110" i="36"/>
  <c r="CH110" i="36"/>
  <c r="CG110" i="36"/>
  <c r="CI110" i="36" s="1"/>
  <c r="CB110" i="36"/>
  <c r="CA110" i="36"/>
  <c r="BX110" i="36"/>
  <c r="BW110" i="36"/>
  <c r="BT110" i="36"/>
  <c r="BS110" i="36"/>
  <c r="BP110" i="36"/>
  <c r="BO110" i="36"/>
  <c r="BL110" i="36"/>
  <c r="BK110" i="36"/>
  <c r="BH110" i="36"/>
  <c r="BG110" i="36"/>
  <c r="BD110" i="36"/>
  <c r="BC110" i="36"/>
  <c r="AZ110" i="36"/>
  <c r="AY110" i="36"/>
  <c r="AV110" i="36"/>
  <c r="AU110" i="36"/>
  <c r="AR110" i="36"/>
  <c r="AQ110" i="36"/>
  <c r="AN110" i="36"/>
  <c r="AM110" i="36"/>
  <c r="AJ110" i="36"/>
  <c r="AI110" i="36"/>
  <c r="AD110" i="36" s="1"/>
  <c r="AH110" i="36" s="1"/>
  <c r="AG110" i="36"/>
  <c r="AF110" i="36"/>
  <c r="AE110" i="36"/>
  <c r="H110" i="36"/>
  <c r="DD109" i="36"/>
  <c r="DE109" i="36" s="1"/>
  <c r="DC109" i="36"/>
  <c r="DB109" i="36"/>
  <c r="CZ109" i="36"/>
  <c r="DA109" i="36" s="1"/>
  <c r="CY109" i="36"/>
  <c r="CX109" i="36"/>
  <c r="CV109" i="36"/>
  <c r="CW109" i="36" s="1"/>
  <c r="CU109" i="36"/>
  <c r="CT109" i="36"/>
  <c r="CR109" i="36"/>
  <c r="CQ109" i="36"/>
  <c r="CP109" i="36"/>
  <c r="CS109" i="36" s="1"/>
  <c r="CN109" i="36"/>
  <c r="CO109" i="36" s="1"/>
  <c r="CL109" i="36"/>
  <c r="CM109" i="36" s="1"/>
  <c r="CJ109" i="36"/>
  <c r="CK109" i="36" s="1"/>
  <c r="CH109" i="36"/>
  <c r="CG109" i="36"/>
  <c r="CD109" i="36"/>
  <c r="CC109" i="36"/>
  <c r="CB109" i="36"/>
  <c r="CA109" i="36"/>
  <c r="BZ109" i="36"/>
  <c r="BY109" i="36"/>
  <c r="BX109" i="36"/>
  <c r="BW109" i="36"/>
  <c r="BV109" i="36"/>
  <c r="BU109" i="36"/>
  <c r="BT109" i="36"/>
  <c r="BS109" i="36"/>
  <c r="BR109" i="36"/>
  <c r="BQ109" i="36"/>
  <c r="BP109" i="36"/>
  <c r="BO109" i="36"/>
  <c r="BN109" i="36"/>
  <c r="BM109" i="36"/>
  <c r="BL109" i="36"/>
  <c r="BK109" i="36"/>
  <c r="BJ109" i="36"/>
  <c r="BI109" i="36"/>
  <c r="BH109" i="36"/>
  <c r="BG109" i="36"/>
  <c r="BF109" i="36"/>
  <c r="BE109" i="36"/>
  <c r="BD109" i="36"/>
  <c r="BC109" i="36"/>
  <c r="BB109" i="36"/>
  <c r="BA109" i="36"/>
  <c r="AZ109" i="36"/>
  <c r="AY109" i="36"/>
  <c r="AX109" i="36"/>
  <c r="AW109" i="36"/>
  <c r="AV109" i="36"/>
  <c r="AU109" i="36"/>
  <c r="AT109" i="36"/>
  <c r="AS109" i="36"/>
  <c r="AR109" i="36"/>
  <c r="AQ109" i="36"/>
  <c r="AP109" i="36"/>
  <c r="AO109" i="36"/>
  <c r="AN109" i="36"/>
  <c r="AM109" i="36"/>
  <c r="AL109" i="36"/>
  <c r="AK109" i="36"/>
  <c r="AJ109" i="36"/>
  <c r="AI109" i="36"/>
  <c r="AD109" i="36" s="1"/>
  <c r="AG109" i="36"/>
  <c r="AF109" i="36"/>
  <c r="AE109" i="36"/>
  <c r="H109" i="36"/>
  <c r="DD108" i="36"/>
  <c r="DE108" i="36" s="1"/>
  <c r="DC108" i="36"/>
  <c r="DB108" i="36"/>
  <c r="CZ108" i="36"/>
  <c r="DA108" i="36" s="1"/>
  <c r="CY108" i="36"/>
  <c r="CX108" i="36"/>
  <c r="CV108" i="36"/>
  <c r="CW108" i="36" s="1"/>
  <c r="CT108" i="36"/>
  <c r="CR108" i="36"/>
  <c r="CQ108" i="36"/>
  <c r="CP108" i="36"/>
  <c r="CS108" i="36" s="1"/>
  <c r="CN108" i="36"/>
  <c r="CO108" i="36" s="1"/>
  <c r="CM108" i="36"/>
  <c r="CL108" i="36"/>
  <c r="CJ108" i="36"/>
  <c r="CK108" i="36" s="1"/>
  <c r="CI108" i="36"/>
  <c r="CH108" i="36"/>
  <c r="CG108" i="36"/>
  <c r="CC108" i="36"/>
  <c r="CB108" i="36"/>
  <c r="CD108" i="36" s="1"/>
  <c r="CA108" i="36"/>
  <c r="BY108" i="36"/>
  <c r="BX108" i="36"/>
  <c r="BZ108" i="36" s="1"/>
  <c r="BW108" i="36"/>
  <c r="BU108" i="36"/>
  <c r="BT108" i="36"/>
  <c r="BV108" i="36" s="1"/>
  <c r="BS108" i="36"/>
  <c r="BQ108" i="36"/>
  <c r="BP108" i="36"/>
  <c r="BR108" i="36" s="1"/>
  <c r="BO108" i="36"/>
  <c r="BM108" i="36"/>
  <c r="BL108" i="36"/>
  <c r="BN108" i="36" s="1"/>
  <c r="BK108" i="36"/>
  <c r="BI108" i="36"/>
  <c r="BH108" i="36"/>
  <c r="BJ108" i="36" s="1"/>
  <c r="BG108" i="36"/>
  <c r="BE108" i="36"/>
  <c r="BD108" i="36"/>
  <c r="BF108" i="36" s="1"/>
  <c r="BC108" i="36"/>
  <c r="BA108" i="36"/>
  <c r="AZ108" i="36"/>
  <c r="BB108" i="36" s="1"/>
  <c r="AY108" i="36"/>
  <c r="AW108" i="36"/>
  <c r="AV108" i="36"/>
  <c r="AX108" i="36" s="1"/>
  <c r="AU108" i="36"/>
  <c r="AS108" i="36"/>
  <c r="AR108" i="36"/>
  <c r="AT108" i="36" s="1"/>
  <c r="AQ108" i="36"/>
  <c r="AO108" i="36"/>
  <c r="AN108" i="36"/>
  <c r="AP108" i="36" s="1"/>
  <c r="AM108" i="36"/>
  <c r="AK108" i="36"/>
  <c r="AJ108" i="36"/>
  <c r="AL108" i="36" s="1"/>
  <c r="AI108" i="36"/>
  <c r="AG108" i="36"/>
  <c r="AF108" i="36"/>
  <c r="AE108" i="36"/>
  <c r="AD108" i="36"/>
  <c r="H108" i="36"/>
  <c r="DE107" i="36"/>
  <c r="DD107" i="36"/>
  <c r="DC107" i="36"/>
  <c r="DB107" i="36"/>
  <c r="DA107" i="36"/>
  <c r="CZ107" i="36"/>
  <c r="CY107" i="36"/>
  <c r="CX107" i="36"/>
  <c r="CW107" i="36"/>
  <c r="CV107" i="36"/>
  <c r="CT107" i="36"/>
  <c r="CR107" i="36"/>
  <c r="CP107" i="36"/>
  <c r="CS107" i="36" s="1"/>
  <c r="CO107" i="36"/>
  <c r="CN107" i="36"/>
  <c r="CL107" i="36"/>
  <c r="CM107" i="36" s="1"/>
  <c r="CK107" i="36"/>
  <c r="CJ107" i="36"/>
  <c r="CH107" i="36"/>
  <c r="CI107" i="36" s="1"/>
  <c r="CG107" i="36"/>
  <c r="CC107" i="36"/>
  <c r="CB107" i="36"/>
  <c r="CD107" i="36" s="1"/>
  <c r="CA107" i="36"/>
  <c r="BX107" i="36"/>
  <c r="BZ107" i="36" s="1"/>
  <c r="BW107" i="36"/>
  <c r="BU107" i="36"/>
  <c r="BT107" i="36"/>
  <c r="BV107" i="36" s="1"/>
  <c r="BS107" i="36"/>
  <c r="BP107" i="36"/>
  <c r="BR107" i="36" s="1"/>
  <c r="BO107" i="36"/>
  <c r="BM107" i="36"/>
  <c r="BL107" i="36"/>
  <c r="BN107" i="36" s="1"/>
  <c r="BK107" i="36"/>
  <c r="BH107" i="36"/>
  <c r="BJ107" i="36" s="1"/>
  <c r="BG107" i="36"/>
  <c r="BD107" i="36"/>
  <c r="BC107" i="36"/>
  <c r="AZ107" i="36"/>
  <c r="BB107" i="36" s="1"/>
  <c r="AY107" i="36"/>
  <c r="AW107" i="36"/>
  <c r="AV107" i="36"/>
  <c r="AX107" i="36" s="1"/>
  <c r="AU107" i="36"/>
  <c r="AR107" i="36"/>
  <c r="AT107" i="36" s="1"/>
  <c r="AQ107" i="36"/>
  <c r="AO107" i="36"/>
  <c r="AN107" i="36"/>
  <c r="AP107" i="36" s="1"/>
  <c r="AM107" i="36"/>
  <c r="AJ107" i="36"/>
  <c r="AL107" i="36" s="1"/>
  <c r="AI107" i="36"/>
  <c r="AG107" i="36"/>
  <c r="AF107" i="36"/>
  <c r="AE107" i="36"/>
  <c r="H107" i="36"/>
  <c r="DE233" i="36"/>
  <c r="DD233" i="36"/>
  <c r="DB233" i="36"/>
  <c r="DC233" i="36" s="1"/>
  <c r="DA233" i="36"/>
  <c r="CZ233" i="36"/>
  <c r="CX233" i="36"/>
  <c r="CY233" i="36" s="1"/>
  <c r="CW233" i="36"/>
  <c r="CV233" i="36"/>
  <c r="CT233" i="36"/>
  <c r="CR233" i="36"/>
  <c r="CP233" i="36"/>
  <c r="CS233" i="36" s="1"/>
  <c r="CO233" i="36"/>
  <c r="CN233" i="36"/>
  <c r="CL233" i="36"/>
  <c r="CM233" i="36" s="1"/>
  <c r="CK233" i="36"/>
  <c r="CJ233" i="36"/>
  <c r="CH233" i="36"/>
  <c r="CG233" i="36"/>
  <c r="CI233" i="36" s="1"/>
  <c r="CB233" i="36"/>
  <c r="CA233" i="36"/>
  <c r="BX233" i="36"/>
  <c r="BW233" i="36"/>
  <c r="BT233" i="36"/>
  <c r="BS233" i="36"/>
  <c r="BP233" i="36"/>
  <c r="BO233" i="36"/>
  <c r="BL233" i="36"/>
  <c r="BK233" i="36"/>
  <c r="BH233" i="36"/>
  <c r="BG233" i="36"/>
  <c r="BD233" i="36"/>
  <c r="BC233" i="36"/>
  <c r="AZ233" i="36"/>
  <c r="AY233" i="36"/>
  <c r="AV233" i="36"/>
  <c r="AU233" i="36"/>
  <c r="AR233" i="36"/>
  <c r="AQ233" i="36"/>
  <c r="AN233" i="36"/>
  <c r="AM233" i="36"/>
  <c r="AJ233" i="36"/>
  <c r="AI233" i="36"/>
  <c r="AD233" i="36" s="1"/>
  <c r="AG233" i="36"/>
  <c r="AF233" i="36"/>
  <c r="AE233" i="36"/>
  <c r="H233" i="36"/>
  <c r="DD106" i="36"/>
  <c r="DE106" i="36" s="1"/>
  <c r="DC106" i="36"/>
  <c r="DB106" i="36"/>
  <c r="CZ106" i="36"/>
  <c r="DA106" i="36" s="1"/>
  <c r="CY106" i="36"/>
  <c r="CX106" i="36"/>
  <c r="CV106" i="36"/>
  <c r="CW106" i="36" s="1"/>
  <c r="CT106" i="36"/>
  <c r="CR106" i="36"/>
  <c r="CQ106" i="36"/>
  <c r="CP106" i="36"/>
  <c r="CS106" i="36" s="1"/>
  <c r="CN106" i="36"/>
  <c r="CO106" i="36" s="1"/>
  <c r="CL106" i="36"/>
  <c r="CM106" i="36" s="1"/>
  <c r="CJ106" i="36"/>
  <c r="CK106" i="36" s="1"/>
  <c r="CH106" i="36"/>
  <c r="CG106" i="36"/>
  <c r="CI106" i="36" s="1"/>
  <c r="CD106" i="36"/>
  <c r="CC106" i="36"/>
  <c r="CB106" i="36"/>
  <c r="CA106" i="36"/>
  <c r="BZ106" i="36"/>
  <c r="BY106" i="36"/>
  <c r="BX106" i="36"/>
  <c r="BW106" i="36"/>
  <c r="BV106" i="36"/>
  <c r="BU106" i="36"/>
  <c r="BT106" i="36"/>
  <c r="BS106" i="36"/>
  <c r="BR106" i="36"/>
  <c r="BQ106" i="36"/>
  <c r="BP106" i="36"/>
  <c r="BO106" i="36"/>
  <c r="BN106" i="36"/>
  <c r="BM106" i="36"/>
  <c r="BL106" i="36"/>
  <c r="BK106" i="36"/>
  <c r="BJ106" i="36"/>
  <c r="BI106" i="36"/>
  <c r="BH106" i="36"/>
  <c r="BG106" i="36"/>
  <c r="BF106" i="36"/>
  <c r="BE106" i="36"/>
  <c r="BD106" i="36"/>
  <c r="BC106" i="36"/>
  <c r="BB106" i="36"/>
  <c r="BA106" i="36"/>
  <c r="AZ106" i="36"/>
  <c r="AY106" i="36"/>
  <c r="AX106" i="36"/>
  <c r="AW106" i="36"/>
  <c r="AV106" i="36"/>
  <c r="AU106" i="36"/>
  <c r="AT106" i="36"/>
  <c r="AS106" i="36"/>
  <c r="AR106" i="36"/>
  <c r="AQ106" i="36"/>
  <c r="AP106" i="36"/>
  <c r="AO106" i="36"/>
  <c r="AN106" i="36"/>
  <c r="AM106" i="36"/>
  <c r="AL106" i="36"/>
  <c r="AK106" i="36"/>
  <c r="AJ106" i="36"/>
  <c r="AI106" i="36"/>
  <c r="AG106" i="36"/>
  <c r="AF106" i="36"/>
  <c r="AE106" i="36"/>
  <c r="AD106" i="36"/>
  <c r="AH106" i="36" s="1"/>
  <c r="H106" i="36"/>
  <c r="DD105" i="36"/>
  <c r="DE105" i="36" s="1"/>
  <c r="DB105" i="36"/>
  <c r="DC105" i="36" s="1"/>
  <c r="CZ105" i="36"/>
  <c r="DA105" i="36" s="1"/>
  <c r="CY105" i="36"/>
  <c r="CX105" i="36"/>
  <c r="CV105" i="36"/>
  <c r="CW105" i="36" s="1"/>
  <c r="CT105" i="36"/>
  <c r="CR105" i="36"/>
  <c r="CQ105" i="36"/>
  <c r="CP105" i="36"/>
  <c r="CS105" i="36" s="1"/>
  <c r="CN105" i="36"/>
  <c r="CO105" i="36" s="1"/>
  <c r="CL105" i="36"/>
  <c r="CM105" i="36" s="1"/>
  <c r="CJ105" i="36"/>
  <c r="CK105" i="36" s="1"/>
  <c r="CH105" i="36"/>
  <c r="CG105" i="36"/>
  <c r="CI105" i="36" s="1"/>
  <c r="CB105" i="36"/>
  <c r="CA105" i="36"/>
  <c r="BX105" i="36"/>
  <c r="BW105" i="36"/>
  <c r="BT105" i="36"/>
  <c r="BS105" i="36"/>
  <c r="BP105" i="36"/>
  <c r="BO105" i="36"/>
  <c r="BL105" i="36"/>
  <c r="BK105" i="36"/>
  <c r="BH105" i="36"/>
  <c r="BG105" i="36"/>
  <c r="BD105" i="36"/>
  <c r="BC105" i="36"/>
  <c r="AZ105" i="36"/>
  <c r="AY105" i="36"/>
  <c r="AV105" i="36"/>
  <c r="AU105" i="36"/>
  <c r="AR105" i="36"/>
  <c r="AQ105" i="36"/>
  <c r="AN105" i="36"/>
  <c r="AM105" i="36"/>
  <c r="AJ105" i="36"/>
  <c r="AI105" i="36"/>
  <c r="AG105" i="36"/>
  <c r="AF105" i="36"/>
  <c r="AE105" i="36"/>
  <c r="AD105" i="36"/>
  <c r="AH105" i="36" s="1"/>
  <c r="H105" i="36"/>
  <c r="DD104" i="36"/>
  <c r="DE104" i="36" s="1"/>
  <c r="DC104" i="36"/>
  <c r="DB104" i="36"/>
  <c r="CZ104" i="36"/>
  <c r="DA104" i="36" s="1"/>
  <c r="CY104" i="36"/>
  <c r="CX104" i="36"/>
  <c r="CV104" i="36"/>
  <c r="CW104" i="36" s="1"/>
  <c r="CT104" i="36"/>
  <c r="CR104" i="36"/>
  <c r="CQ104" i="36"/>
  <c r="CP104" i="36"/>
  <c r="CS104" i="36" s="1"/>
  <c r="CO104" i="36"/>
  <c r="CN104" i="36"/>
  <c r="CM104" i="36"/>
  <c r="CL104" i="36"/>
  <c r="CK104" i="36"/>
  <c r="CJ104" i="36"/>
  <c r="CI104" i="36"/>
  <c r="CH104" i="36"/>
  <c r="CG104" i="36"/>
  <c r="CB104" i="36"/>
  <c r="CA104" i="36"/>
  <c r="BX104" i="36"/>
  <c r="BZ104" i="36" s="1"/>
  <c r="BW104" i="36"/>
  <c r="BT104" i="36"/>
  <c r="BV104" i="36" s="1"/>
  <c r="BS104" i="36"/>
  <c r="BP104" i="36"/>
  <c r="BO104" i="36"/>
  <c r="BM104" i="36"/>
  <c r="BL104" i="36"/>
  <c r="BN104" i="36" s="1"/>
  <c r="BK104" i="36"/>
  <c r="BH104" i="36"/>
  <c r="BJ104" i="36" s="1"/>
  <c r="BG104" i="36"/>
  <c r="BD104" i="36"/>
  <c r="BC104" i="36"/>
  <c r="BA104" i="36"/>
  <c r="AZ104" i="36"/>
  <c r="BB104" i="36" s="1"/>
  <c r="AY104" i="36"/>
  <c r="AW104" i="36"/>
  <c r="AV104" i="36"/>
  <c r="AX104" i="36" s="1"/>
  <c r="AU104" i="36"/>
  <c r="AR104" i="36"/>
  <c r="AT104" i="36" s="1"/>
  <c r="AQ104" i="36"/>
  <c r="AO104" i="36"/>
  <c r="AN104" i="36"/>
  <c r="AP104" i="36" s="1"/>
  <c r="AM104" i="36"/>
  <c r="AK104" i="36"/>
  <c r="AJ104" i="36"/>
  <c r="AL104" i="36" s="1"/>
  <c r="AI104" i="36"/>
  <c r="AG104" i="36"/>
  <c r="AF104" i="36"/>
  <c r="AE104" i="36"/>
  <c r="H104" i="36"/>
  <c r="DE103" i="36"/>
  <c r="DD103" i="36"/>
  <c r="DB103" i="36"/>
  <c r="DC103" i="36" s="1"/>
  <c r="CZ103" i="36"/>
  <c r="DA103" i="36" s="1"/>
  <c r="CX103" i="36"/>
  <c r="CY103" i="36" s="1"/>
  <c r="CW103" i="36"/>
  <c r="CV103" i="36"/>
  <c r="CT103" i="36"/>
  <c r="CS103" i="36"/>
  <c r="CR103" i="36"/>
  <c r="CP103" i="36"/>
  <c r="CN103" i="36"/>
  <c r="CO103" i="36" s="1"/>
  <c r="CL103" i="36"/>
  <c r="CM103" i="36" s="1"/>
  <c r="CJ103" i="36"/>
  <c r="CK103" i="36" s="1"/>
  <c r="CH103" i="36"/>
  <c r="CG103" i="36"/>
  <c r="CB103" i="36"/>
  <c r="CC103" i="36" s="1"/>
  <c r="CA103" i="36"/>
  <c r="BX103" i="36"/>
  <c r="BW103" i="36"/>
  <c r="BV103" i="36"/>
  <c r="BT103" i="36"/>
  <c r="BU103" i="36" s="1"/>
  <c r="BS103" i="36"/>
  <c r="BP103" i="36"/>
  <c r="BQ103" i="36" s="1"/>
  <c r="BO103" i="36"/>
  <c r="BL103" i="36"/>
  <c r="BM103" i="36" s="1"/>
  <c r="BK103" i="36"/>
  <c r="BJ103" i="36"/>
  <c r="BH103" i="36"/>
  <c r="BI103" i="36" s="1"/>
  <c r="BG103" i="36"/>
  <c r="BD103" i="36"/>
  <c r="BE103" i="36" s="1"/>
  <c r="BC103" i="36"/>
  <c r="AZ103" i="36"/>
  <c r="BA103" i="36" s="1"/>
  <c r="AY103" i="36"/>
  <c r="AV103" i="36"/>
  <c r="AW103" i="36" s="1"/>
  <c r="AU103" i="36"/>
  <c r="AR103" i="36"/>
  <c r="AQ103" i="36"/>
  <c r="AP103" i="36"/>
  <c r="AN103" i="36"/>
  <c r="AO103" i="36" s="1"/>
  <c r="AM103" i="36"/>
  <c r="AJ103" i="36"/>
  <c r="AK103" i="36" s="1"/>
  <c r="AI103" i="36"/>
  <c r="AG103" i="36"/>
  <c r="AF103" i="36"/>
  <c r="AE103" i="36"/>
  <c r="H103" i="36"/>
  <c r="DD102" i="36"/>
  <c r="DE102" i="36" s="1"/>
  <c r="DC102" i="36"/>
  <c r="DB102" i="36"/>
  <c r="CZ102" i="36"/>
  <c r="DA102" i="36" s="1"/>
  <c r="CY102" i="36"/>
  <c r="CX102" i="36"/>
  <c r="CV102" i="36"/>
  <c r="CW102" i="36" s="1"/>
  <c r="CU102" i="36"/>
  <c r="CT102" i="36"/>
  <c r="CR102" i="36"/>
  <c r="CQ102" i="36"/>
  <c r="CP102" i="36"/>
  <c r="CS102" i="36" s="1"/>
  <c r="CN102" i="36"/>
  <c r="CO102" i="36" s="1"/>
  <c r="CM102" i="36"/>
  <c r="CL102" i="36"/>
  <c r="CJ102" i="36"/>
  <c r="CK102" i="36" s="1"/>
  <c r="CH102" i="36"/>
  <c r="CG102" i="36"/>
  <c r="CB102" i="36"/>
  <c r="CD102" i="36" s="1"/>
  <c r="CA102" i="36"/>
  <c r="BY102" i="36"/>
  <c r="BX102" i="36"/>
  <c r="BZ102" i="36" s="1"/>
  <c r="BW102" i="36"/>
  <c r="BU102" i="36"/>
  <c r="BT102" i="36"/>
  <c r="BV102" i="36" s="1"/>
  <c r="BS102" i="36"/>
  <c r="BQ102" i="36"/>
  <c r="BP102" i="36"/>
  <c r="BR102" i="36" s="1"/>
  <c r="BO102" i="36"/>
  <c r="BL102" i="36"/>
  <c r="BN102" i="36" s="1"/>
  <c r="BK102" i="36"/>
  <c r="BI102" i="36"/>
  <c r="BH102" i="36"/>
  <c r="BJ102" i="36" s="1"/>
  <c r="BG102" i="36"/>
  <c r="BE102" i="36"/>
  <c r="BD102" i="36"/>
  <c r="BF102" i="36" s="1"/>
  <c r="BC102" i="36"/>
  <c r="BA102" i="36"/>
  <c r="AZ102" i="36"/>
  <c r="BB102" i="36" s="1"/>
  <c r="AY102" i="36"/>
  <c r="AV102" i="36"/>
  <c r="AX102" i="36" s="1"/>
  <c r="AU102" i="36"/>
  <c r="AS102" i="36"/>
  <c r="AR102" i="36"/>
  <c r="AT102" i="36" s="1"/>
  <c r="AQ102" i="36"/>
  <c r="AO102" i="36"/>
  <c r="AN102" i="36"/>
  <c r="AP102" i="36" s="1"/>
  <c r="AM102" i="36"/>
  <c r="AK102" i="36"/>
  <c r="AJ102" i="36"/>
  <c r="AL102" i="36" s="1"/>
  <c r="AI102" i="36"/>
  <c r="AG102" i="36"/>
  <c r="AF102" i="36"/>
  <c r="AE102" i="36"/>
  <c r="AD102" i="36"/>
  <c r="H102" i="36"/>
  <c r="DD101" i="36"/>
  <c r="DE101" i="36" s="1"/>
  <c r="DB101" i="36"/>
  <c r="DC101" i="36" s="1"/>
  <c r="CZ101" i="36"/>
  <c r="DA101" i="36" s="1"/>
  <c r="CX101" i="36"/>
  <c r="CY101" i="36" s="1"/>
  <c r="CV101" i="36"/>
  <c r="CW101" i="36" s="1"/>
  <c r="CT101" i="36"/>
  <c r="CR101" i="36"/>
  <c r="CP101" i="36"/>
  <c r="CN101" i="36"/>
  <c r="CO101" i="36" s="1"/>
  <c r="CL101" i="36"/>
  <c r="CM101" i="36" s="1"/>
  <c r="CJ101" i="36"/>
  <c r="CK101" i="36" s="1"/>
  <c r="CH101" i="36"/>
  <c r="CG101" i="36"/>
  <c r="CB101" i="36"/>
  <c r="CC101" i="36" s="1"/>
  <c r="CA101" i="36"/>
  <c r="BX101" i="36"/>
  <c r="BY101" i="36" s="1"/>
  <c r="BW101" i="36"/>
  <c r="BT101" i="36"/>
  <c r="BU101" i="36" s="1"/>
  <c r="BS101" i="36"/>
  <c r="BP101" i="36"/>
  <c r="BQ101" i="36" s="1"/>
  <c r="BO101" i="36"/>
  <c r="BL101" i="36"/>
  <c r="BM101" i="36" s="1"/>
  <c r="BK101" i="36"/>
  <c r="BH101" i="36"/>
  <c r="BI101" i="36" s="1"/>
  <c r="BG101" i="36"/>
  <c r="BD101" i="36"/>
  <c r="BE101" i="36" s="1"/>
  <c r="BC101" i="36"/>
  <c r="AZ101" i="36"/>
  <c r="BA101" i="36" s="1"/>
  <c r="AY101" i="36"/>
  <c r="AV101" i="36"/>
  <c r="AW101" i="36" s="1"/>
  <c r="AU101" i="36"/>
  <c r="AR101" i="36"/>
  <c r="AS101" i="36" s="1"/>
  <c r="AQ101" i="36"/>
  <c r="AN101" i="36"/>
  <c r="AO101" i="36" s="1"/>
  <c r="AM101" i="36"/>
  <c r="AJ101" i="36"/>
  <c r="AK101" i="36" s="1"/>
  <c r="AI101" i="36"/>
  <c r="AG101" i="36"/>
  <c r="AF101" i="36"/>
  <c r="AE101" i="36"/>
  <c r="AD101" i="36"/>
  <c r="H101" i="36"/>
  <c r="DD100" i="36"/>
  <c r="DE100" i="36" s="1"/>
  <c r="DB100" i="36"/>
  <c r="DC100" i="36" s="1"/>
  <c r="DA100" i="36"/>
  <c r="CZ100" i="36"/>
  <c r="CX100" i="36"/>
  <c r="CY100" i="36" s="1"/>
  <c r="CV100" i="36"/>
  <c r="CW100" i="36" s="1"/>
  <c r="CT100" i="36"/>
  <c r="CR100" i="36"/>
  <c r="CP100" i="36"/>
  <c r="CU100" i="36" s="1"/>
  <c r="CN100" i="36"/>
  <c r="CO100" i="36" s="1"/>
  <c r="CL100" i="36"/>
  <c r="CM100" i="36" s="1"/>
  <c r="CK100" i="36"/>
  <c r="CJ100" i="36"/>
  <c r="CH100" i="36"/>
  <c r="CG100" i="36"/>
  <c r="CC100" i="36"/>
  <c r="CB100" i="36"/>
  <c r="CD100" i="36" s="1"/>
  <c r="CA100" i="36"/>
  <c r="BX100" i="36"/>
  <c r="BZ100" i="36" s="1"/>
  <c r="BW100" i="36"/>
  <c r="BT100" i="36"/>
  <c r="BV100" i="36" s="1"/>
  <c r="BS100" i="36"/>
  <c r="BP100" i="36"/>
  <c r="BR100" i="36" s="1"/>
  <c r="BO100" i="36"/>
  <c r="BL100" i="36"/>
  <c r="BK100" i="36"/>
  <c r="BH100" i="36"/>
  <c r="BJ100" i="36" s="1"/>
  <c r="BG100" i="36"/>
  <c r="BD100" i="36"/>
  <c r="BF100" i="36" s="1"/>
  <c r="BC100" i="36"/>
  <c r="AZ100" i="36"/>
  <c r="BB100" i="36" s="1"/>
  <c r="AY100" i="36"/>
  <c r="AW100" i="36"/>
  <c r="AV100" i="36"/>
  <c r="AX100" i="36" s="1"/>
  <c r="AU100" i="36"/>
  <c r="AR100" i="36"/>
  <c r="AQ100" i="36"/>
  <c r="AN100" i="36"/>
  <c r="AP100" i="36" s="1"/>
  <c r="AM100" i="36"/>
  <c r="AJ100" i="36"/>
  <c r="AL100" i="36" s="1"/>
  <c r="AI100" i="36"/>
  <c r="AG100" i="36"/>
  <c r="AF100" i="36"/>
  <c r="AE100" i="36"/>
  <c r="H100" i="36"/>
  <c r="DE99" i="36"/>
  <c r="DD99" i="36"/>
  <c r="DB99" i="36"/>
  <c r="DC99" i="36" s="1"/>
  <c r="CZ99" i="36"/>
  <c r="DA99" i="36" s="1"/>
  <c r="CX99" i="36"/>
  <c r="CY99" i="36" s="1"/>
  <c r="CV99" i="36"/>
  <c r="CW99" i="36" s="1"/>
  <c r="CT99" i="36"/>
  <c r="CR99" i="36"/>
  <c r="CP99" i="36"/>
  <c r="CS99" i="36" s="1"/>
  <c r="CO99" i="36"/>
  <c r="CN99" i="36"/>
  <c r="CL99" i="36"/>
  <c r="CM99" i="36" s="1"/>
  <c r="CJ99" i="36"/>
  <c r="CK99" i="36" s="1"/>
  <c r="CH99" i="36"/>
  <c r="CG99" i="36"/>
  <c r="CB99" i="36"/>
  <c r="CA99" i="36"/>
  <c r="BX99" i="36"/>
  <c r="BY99" i="36" s="1"/>
  <c r="BW99" i="36"/>
  <c r="BT99" i="36"/>
  <c r="BU99" i="36" s="1"/>
  <c r="BS99" i="36"/>
  <c r="BR99" i="36"/>
  <c r="BP99" i="36"/>
  <c r="BQ99" i="36" s="1"/>
  <c r="BO99" i="36"/>
  <c r="BL99" i="36"/>
  <c r="BK99" i="36"/>
  <c r="BH99" i="36"/>
  <c r="BI99" i="36" s="1"/>
  <c r="BG99" i="36"/>
  <c r="BD99" i="36"/>
  <c r="BE99" i="36" s="1"/>
  <c r="BC99" i="36"/>
  <c r="AZ99" i="36"/>
  <c r="AY99" i="36"/>
  <c r="AV99" i="36"/>
  <c r="AU99" i="36"/>
  <c r="AR99" i="36"/>
  <c r="AS99" i="36" s="1"/>
  <c r="AQ99" i="36"/>
  <c r="AD99" i="36" s="1"/>
  <c r="AN99" i="36"/>
  <c r="AO99" i="36" s="1"/>
  <c r="AM99" i="36"/>
  <c r="AJ99" i="36"/>
  <c r="AK99" i="36" s="1"/>
  <c r="AI99" i="36"/>
  <c r="AG99" i="36"/>
  <c r="AF99" i="36"/>
  <c r="AE99" i="36"/>
  <c r="H99" i="36"/>
  <c r="DD98" i="36"/>
  <c r="DE98" i="36" s="1"/>
  <c r="DB98" i="36"/>
  <c r="DC98" i="36" s="1"/>
  <c r="CZ98" i="36"/>
  <c r="DA98" i="36" s="1"/>
  <c r="CX98" i="36"/>
  <c r="CY98" i="36" s="1"/>
  <c r="CV98" i="36"/>
  <c r="CW98" i="36" s="1"/>
  <c r="CU98" i="36"/>
  <c r="CT98" i="36"/>
  <c r="CS98" i="36"/>
  <c r="CR98" i="36"/>
  <c r="CQ98" i="36"/>
  <c r="CP98" i="36"/>
  <c r="CN98" i="36"/>
  <c r="CO98" i="36" s="1"/>
  <c r="CL98" i="36"/>
  <c r="CM98" i="36" s="1"/>
  <c r="CJ98" i="36"/>
  <c r="CK98" i="36" s="1"/>
  <c r="CH98" i="36"/>
  <c r="CG98" i="36"/>
  <c r="CI98" i="36" s="1"/>
  <c r="CC98" i="36"/>
  <c r="CB98" i="36"/>
  <c r="CD98" i="36" s="1"/>
  <c r="CA98" i="36"/>
  <c r="BY98" i="36"/>
  <c r="BX98" i="36"/>
  <c r="BZ98" i="36" s="1"/>
  <c r="BW98" i="36"/>
  <c r="BT98" i="36"/>
  <c r="BV98" i="36" s="1"/>
  <c r="BS98" i="36"/>
  <c r="BQ98" i="36"/>
  <c r="BP98" i="36"/>
  <c r="BR98" i="36" s="1"/>
  <c r="BO98" i="36"/>
  <c r="BM98" i="36"/>
  <c r="BL98" i="36"/>
  <c r="BN98" i="36" s="1"/>
  <c r="BK98" i="36"/>
  <c r="BI98" i="36"/>
  <c r="BH98" i="36"/>
  <c r="BJ98" i="36" s="1"/>
  <c r="BG98" i="36"/>
  <c r="BD98" i="36"/>
  <c r="BF98" i="36" s="1"/>
  <c r="BC98" i="36"/>
  <c r="BA98" i="36"/>
  <c r="AZ98" i="36"/>
  <c r="BB98" i="36" s="1"/>
  <c r="AY98" i="36"/>
  <c r="AW98" i="36"/>
  <c r="AV98" i="36"/>
  <c r="AX98" i="36" s="1"/>
  <c r="AU98" i="36"/>
  <c r="AS98" i="36"/>
  <c r="AR98" i="36"/>
  <c r="AT98" i="36" s="1"/>
  <c r="AQ98" i="36"/>
  <c r="AN98" i="36"/>
  <c r="AP98" i="36" s="1"/>
  <c r="AM98" i="36"/>
  <c r="AK98" i="36"/>
  <c r="AJ98" i="36"/>
  <c r="AL98" i="36" s="1"/>
  <c r="AI98" i="36"/>
  <c r="AG98" i="36"/>
  <c r="AF98" i="36"/>
  <c r="AE98" i="36"/>
  <c r="AD98" i="36"/>
  <c r="AH98" i="36" s="1"/>
  <c r="H98" i="36"/>
  <c r="DD97" i="36"/>
  <c r="DE97" i="36" s="1"/>
  <c r="DB97" i="36"/>
  <c r="DC97" i="36" s="1"/>
  <c r="CZ97" i="36"/>
  <c r="DA97" i="36" s="1"/>
  <c r="CX97" i="36"/>
  <c r="CY97" i="36" s="1"/>
  <c r="CV97" i="36"/>
  <c r="CW97" i="36" s="1"/>
  <c r="CT97" i="36"/>
  <c r="CR97" i="36"/>
  <c r="CP97" i="36"/>
  <c r="CS97" i="36" s="1"/>
  <c r="CN97" i="36"/>
  <c r="CO97" i="36" s="1"/>
  <c r="CL97" i="36"/>
  <c r="CM97" i="36" s="1"/>
  <c r="CJ97" i="36"/>
  <c r="CK97" i="36" s="1"/>
  <c r="CI97" i="36"/>
  <c r="CH97" i="36"/>
  <c r="CG97" i="36"/>
  <c r="CC97" i="36"/>
  <c r="CB97" i="36"/>
  <c r="CD97" i="36" s="1"/>
  <c r="CA97" i="36"/>
  <c r="BX97" i="36"/>
  <c r="BZ97" i="36" s="1"/>
  <c r="BW97" i="36"/>
  <c r="BU97" i="36"/>
  <c r="BT97" i="36"/>
  <c r="BV97" i="36" s="1"/>
  <c r="BS97" i="36"/>
  <c r="BQ97" i="36"/>
  <c r="BP97" i="36"/>
  <c r="BR97" i="36" s="1"/>
  <c r="BO97" i="36"/>
  <c r="BM97" i="36"/>
  <c r="BL97" i="36"/>
  <c r="BN97" i="36" s="1"/>
  <c r="BK97" i="36"/>
  <c r="BH97" i="36"/>
  <c r="BJ97" i="36" s="1"/>
  <c r="BG97" i="36"/>
  <c r="BE97" i="36"/>
  <c r="BD97" i="36"/>
  <c r="BF97" i="36" s="1"/>
  <c r="BC97" i="36"/>
  <c r="BA97" i="36"/>
  <c r="AZ97" i="36"/>
  <c r="BB97" i="36" s="1"/>
  <c r="AY97" i="36"/>
  <c r="AW97" i="36"/>
  <c r="AV97" i="36"/>
  <c r="AX97" i="36" s="1"/>
  <c r="AU97" i="36"/>
  <c r="AR97" i="36"/>
  <c r="AT97" i="36" s="1"/>
  <c r="AQ97" i="36"/>
  <c r="AO97" i="36"/>
  <c r="AN97" i="36"/>
  <c r="AP97" i="36" s="1"/>
  <c r="AM97" i="36"/>
  <c r="AD97" i="36" s="1"/>
  <c r="AH97" i="36" s="1"/>
  <c r="AJ97" i="36"/>
  <c r="AL97" i="36" s="1"/>
  <c r="AI97" i="36"/>
  <c r="AG97" i="36"/>
  <c r="AF97" i="36"/>
  <c r="AE97" i="36"/>
  <c r="H97" i="36"/>
  <c r="DD96" i="36"/>
  <c r="DE96" i="36" s="1"/>
  <c r="DC96" i="36"/>
  <c r="DB96" i="36"/>
  <c r="CZ96" i="36"/>
  <c r="DA96" i="36" s="1"/>
  <c r="CY96" i="36"/>
  <c r="CX96" i="36"/>
  <c r="CV96" i="36"/>
  <c r="CW96" i="36" s="1"/>
  <c r="CT96" i="36"/>
  <c r="CR96" i="36"/>
  <c r="CP96" i="36"/>
  <c r="CS96" i="36" s="1"/>
  <c r="CO96" i="36"/>
  <c r="CN96" i="36"/>
  <c r="CL96" i="36"/>
  <c r="CM96" i="36" s="1"/>
  <c r="CJ96" i="36"/>
  <c r="CK96" i="36" s="1"/>
  <c r="CH96" i="36"/>
  <c r="CI96" i="36" s="1"/>
  <c r="CG96" i="36"/>
  <c r="CB96" i="36"/>
  <c r="CD96" i="36" s="1"/>
  <c r="CA96" i="36"/>
  <c r="BX96" i="36"/>
  <c r="BW96" i="36"/>
  <c r="BU96" i="36"/>
  <c r="BT96" i="36"/>
  <c r="BV96" i="36" s="1"/>
  <c r="BS96" i="36"/>
  <c r="BP96" i="36"/>
  <c r="BR96" i="36" s="1"/>
  <c r="BO96" i="36"/>
  <c r="BM96" i="36"/>
  <c r="BL96" i="36"/>
  <c r="BN96" i="36" s="1"/>
  <c r="BK96" i="36"/>
  <c r="BH96" i="36"/>
  <c r="BG96" i="36"/>
  <c r="BD96" i="36"/>
  <c r="BC96" i="36"/>
  <c r="BA96" i="36"/>
  <c r="AZ96" i="36"/>
  <c r="BB96" i="36" s="1"/>
  <c r="AY96" i="36"/>
  <c r="AV96" i="36"/>
  <c r="AX96" i="36" s="1"/>
  <c r="AU96" i="36"/>
  <c r="AR96" i="36"/>
  <c r="AQ96" i="36"/>
  <c r="AO96" i="36"/>
  <c r="AN96" i="36"/>
  <c r="AP96" i="36" s="1"/>
  <c r="AM96" i="36"/>
  <c r="AJ96" i="36"/>
  <c r="AL96" i="36" s="1"/>
  <c r="AI96" i="36"/>
  <c r="AG96" i="36"/>
  <c r="AF96" i="36"/>
  <c r="AE96" i="36"/>
  <c r="H96" i="36"/>
  <c r="DD95" i="36"/>
  <c r="DE95" i="36" s="1"/>
  <c r="DB95" i="36"/>
  <c r="DC95" i="36" s="1"/>
  <c r="CZ95" i="36"/>
  <c r="DA95" i="36" s="1"/>
  <c r="CX95" i="36"/>
  <c r="CY95" i="36" s="1"/>
  <c r="CW95" i="36"/>
  <c r="CV95" i="36"/>
  <c r="CT95" i="36"/>
  <c r="CR95" i="36"/>
  <c r="CP95" i="36"/>
  <c r="CS95" i="36" s="1"/>
  <c r="CO95" i="36"/>
  <c r="CN95" i="36"/>
  <c r="CL95" i="36"/>
  <c r="CM95" i="36" s="1"/>
  <c r="CJ95" i="36"/>
  <c r="CK95" i="36" s="1"/>
  <c r="CH95" i="36"/>
  <c r="CG95" i="36"/>
  <c r="CB95" i="36"/>
  <c r="CA95" i="36"/>
  <c r="BZ95" i="36"/>
  <c r="BX95" i="36"/>
  <c r="BY95" i="36" s="1"/>
  <c r="BW95" i="36"/>
  <c r="BV95" i="36"/>
  <c r="BT95" i="36"/>
  <c r="BU95" i="36" s="1"/>
  <c r="BS95" i="36"/>
  <c r="BP95" i="36"/>
  <c r="BQ95" i="36" s="1"/>
  <c r="BO95" i="36"/>
  <c r="BL95" i="36"/>
  <c r="BK95" i="36"/>
  <c r="BJ95" i="36"/>
  <c r="BH95" i="36"/>
  <c r="BI95" i="36" s="1"/>
  <c r="BG95" i="36"/>
  <c r="BD95" i="36"/>
  <c r="BE95" i="36" s="1"/>
  <c r="BC95" i="36"/>
  <c r="AZ95" i="36"/>
  <c r="BA95" i="36" s="1"/>
  <c r="AY95" i="36"/>
  <c r="AV95" i="36"/>
  <c r="AU95" i="36"/>
  <c r="AR95" i="36"/>
  <c r="AQ95" i="36"/>
  <c r="AN95" i="36"/>
  <c r="AO95" i="36" s="1"/>
  <c r="AM95" i="36"/>
  <c r="AL95" i="36"/>
  <c r="AJ95" i="36"/>
  <c r="AK95" i="36" s="1"/>
  <c r="AI95" i="36"/>
  <c r="AD95" i="36" s="1"/>
  <c r="AH95" i="36" s="1"/>
  <c r="AG95" i="36"/>
  <c r="AF95" i="36"/>
  <c r="AE95" i="36"/>
  <c r="H95" i="36"/>
  <c r="DD94" i="36"/>
  <c r="DE94" i="36" s="1"/>
  <c r="DC94" i="36"/>
  <c r="DB94" i="36"/>
  <c r="CZ94" i="36"/>
  <c r="DA94" i="36" s="1"/>
  <c r="CX94" i="36"/>
  <c r="CY94" i="36" s="1"/>
  <c r="CV94" i="36"/>
  <c r="CW94" i="36" s="1"/>
  <c r="CU94" i="36"/>
  <c r="CT94" i="36"/>
  <c r="CS94" i="36"/>
  <c r="CR94" i="36"/>
  <c r="CQ94" i="36"/>
  <c r="CP94" i="36"/>
  <c r="CO94" i="36"/>
  <c r="CN94" i="36"/>
  <c r="CM94" i="36"/>
  <c r="CL94" i="36"/>
  <c r="CK94" i="36"/>
  <c r="CJ94" i="36"/>
  <c r="CH94" i="36"/>
  <c r="CG94" i="36"/>
  <c r="CB94" i="36"/>
  <c r="CD94" i="36" s="1"/>
  <c r="CA94" i="36"/>
  <c r="BX94" i="36"/>
  <c r="BZ94" i="36" s="1"/>
  <c r="BW94" i="36"/>
  <c r="BT94" i="36"/>
  <c r="BV94" i="36" s="1"/>
  <c r="BS94" i="36"/>
  <c r="BP94" i="36"/>
  <c r="BR94" i="36" s="1"/>
  <c r="BO94" i="36"/>
  <c r="BL94" i="36"/>
  <c r="BN94" i="36" s="1"/>
  <c r="BK94" i="36"/>
  <c r="BH94" i="36"/>
  <c r="BJ94" i="36" s="1"/>
  <c r="BG94" i="36"/>
  <c r="BD94" i="36"/>
  <c r="BF94" i="36" s="1"/>
  <c r="BC94" i="36"/>
  <c r="AZ94" i="36"/>
  <c r="BB94" i="36" s="1"/>
  <c r="AY94" i="36"/>
  <c r="AV94" i="36"/>
  <c r="AX94" i="36" s="1"/>
  <c r="AU94" i="36"/>
  <c r="AR94" i="36"/>
  <c r="AT94" i="36" s="1"/>
  <c r="AQ94" i="36"/>
  <c r="AN94" i="36"/>
  <c r="AP94" i="36" s="1"/>
  <c r="AM94" i="36"/>
  <c r="AJ94" i="36"/>
  <c r="AL94" i="36" s="1"/>
  <c r="AI94" i="36"/>
  <c r="AG94" i="36"/>
  <c r="AF94" i="36"/>
  <c r="AE94" i="36"/>
  <c r="AD94" i="36"/>
  <c r="H94" i="36"/>
  <c r="DD93" i="36"/>
  <c r="DE93" i="36" s="1"/>
  <c r="DB93" i="36"/>
  <c r="DC93" i="36" s="1"/>
  <c r="CZ93" i="36"/>
  <c r="DA93" i="36" s="1"/>
  <c r="CX93" i="36"/>
  <c r="CY93" i="36" s="1"/>
  <c r="CV93" i="36"/>
  <c r="CW93" i="36" s="1"/>
  <c r="CT93" i="36"/>
  <c r="CR93" i="36"/>
  <c r="CQ93" i="36"/>
  <c r="CP93" i="36"/>
  <c r="CS93" i="36" s="1"/>
  <c r="CN93" i="36"/>
  <c r="CO93" i="36" s="1"/>
  <c r="CL93" i="36"/>
  <c r="CM93" i="36" s="1"/>
  <c r="CJ93" i="36"/>
  <c r="CK93" i="36" s="1"/>
  <c r="CH93" i="36"/>
  <c r="CG93" i="36"/>
  <c r="CI93" i="36" s="1"/>
  <c r="CC93" i="36"/>
  <c r="CB93" i="36"/>
  <c r="CD93" i="36" s="1"/>
  <c r="CA93" i="36"/>
  <c r="BX93" i="36"/>
  <c r="BZ93" i="36" s="1"/>
  <c r="BW93" i="36"/>
  <c r="BT93" i="36"/>
  <c r="BV93" i="36" s="1"/>
  <c r="BS93" i="36"/>
  <c r="BQ93" i="36"/>
  <c r="BP93" i="36"/>
  <c r="BR93" i="36" s="1"/>
  <c r="BO93" i="36"/>
  <c r="BM93" i="36"/>
  <c r="BL93" i="36"/>
  <c r="BN93" i="36" s="1"/>
  <c r="BK93" i="36"/>
  <c r="BH93" i="36"/>
  <c r="BJ93" i="36" s="1"/>
  <c r="BG93" i="36"/>
  <c r="BD93" i="36"/>
  <c r="BF93" i="36" s="1"/>
  <c r="BC93" i="36"/>
  <c r="AZ93" i="36"/>
  <c r="BB93" i="36" s="1"/>
  <c r="AY93" i="36"/>
  <c r="AW93" i="36"/>
  <c r="AV93" i="36"/>
  <c r="AX93" i="36" s="1"/>
  <c r="AU93" i="36"/>
  <c r="AR93" i="36"/>
  <c r="AT93" i="36" s="1"/>
  <c r="AQ93" i="36"/>
  <c r="AN93" i="36"/>
  <c r="AP93" i="36" s="1"/>
  <c r="AM93" i="36"/>
  <c r="AD93" i="36" s="1"/>
  <c r="AK93" i="36"/>
  <c r="AJ93" i="36"/>
  <c r="AL93" i="36" s="1"/>
  <c r="AI93" i="36"/>
  <c r="AG93" i="36"/>
  <c r="AF93" i="36"/>
  <c r="AE93" i="36"/>
  <c r="H93" i="36"/>
  <c r="DE92" i="36"/>
  <c r="DD92" i="36"/>
  <c r="DB92" i="36"/>
  <c r="DC92" i="36" s="1"/>
  <c r="DA92" i="36"/>
  <c r="CZ92" i="36"/>
  <c r="CX92" i="36"/>
  <c r="CY92" i="36" s="1"/>
  <c r="CV92" i="36"/>
  <c r="CW92" i="36" s="1"/>
  <c r="CT92" i="36"/>
  <c r="CR92" i="36"/>
  <c r="CP92" i="36"/>
  <c r="CO92" i="36"/>
  <c r="CN92" i="36"/>
  <c r="CL92" i="36"/>
  <c r="CM92" i="36" s="1"/>
  <c r="CJ92" i="36"/>
  <c r="CK92" i="36" s="1"/>
  <c r="CH92" i="36"/>
  <c r="CG92" i="36"/>
  <c r="CB92" i="36"/>
  <c r="CD92" i="36" s="1"/>
  <c r="CA92" i="36"/>
  <c r="BX92" i="36"/>
  <c r="BZ92" i="36" s="1"/>
  <c r="BW92" i="36"/>
  <c r="BT92" i="36"/>
  <c r="BV92" i="36" s="1"/>
  <c r="BS92" i="36"/>
  <c r="BP92" i="36"/>
  <c r="BO92" i="36"/>
  <c r="BM92" i="36"/>
  <c r="BL92" i="36"/>
  <c r="BN92" i="36" s="1"/>
  <c r="BK92" i="36"/>
  <c r="BH92" i="36"/>
  <c r="BJ92" i="36" s="1"/>
  <c r="BG92" i="36"/>
  <c r="BE92" i="36"/>
  <c r="BD92" i="36"/>
  <c r="BF92" i="36" s="1"/>
  <c r="BC92" i="36"/>
  <c r="AZ92" i="36"/>
  <c r="AY92" i="36"/>
  <c r="AW92" i="36"/>
  <c r="AV92" i="36"/>
  <c r="AX92" i="36" s="1"/>
  <c r="AU92" i="36"/>
  <c r="AS92" i="36"/>
  <c r="AR92" i="36"/>
  <c r="AT92" i="36" s="1"/>
  <c r="AQ92" i="36"/>
  <c r="AO92" i="36"/>
  <c r="AN92" i="36"/>
  <c r="AP92" i="36" s="1"/>
  <c r="AM92" i="36"/>
  <c r="AJ92" i="36"/>
  <c r="AI92" i="36"/>
  <c r="AD92" i="36" s="1"/>
  <c r="AG92" i="36"/>
  <c r="AF92" i="36"/>
  <c r="AE92" i="36"/>
  <c r="H92" i="36"/>
  <c r="DE91" i="36"/>
  <c r="DD91" i="36"/>
  <c r="DB91" i="36"/>
  <c r="DC91" i="36" s="1"/>
  <c r="DA91" i="36"/>
  <c r="CZ91" i="36"/>
  <c r="CX91" i="36"/>
  <c r="CY91" i="36" s="1"/>
  <c r="CV91" i="36"/>
  <c r="CW91" i="36" s="1"/>
  <c r="CT91" i="36"/>
  <c r="CR91" i="36"/>
  <c r="CP91" i="36"/>
  <c r="CN91" i="36"/>
  <c r="CO91" i="36" s="1"/>
  <c r="CL91" i="36"/>
  <c r="CM91" i="36" s="1"/>
  <c r="CJ91" i="36"/>
  <c r="CK91" i="36" s="1"/>
  <c r="CH91" i="36"/>
  <c r="CG91" i="36"/>
  <c r="CI91" i="36" s="1"/>
  <c r="CB91" i="36"/>
  <c r="CC91" i="36" s="1"/>
  <c r="CA91" i="36"/>
  <c r="BX91" i="36"/>
  <c r="BY91" i="36" s="1"/>
  <c r="BW91" i="36"/>
  <c r="BT91" i="36"/>
  <c r="BS91" i="36"/>
  <c r="BP91" i="36"/>
  <c r="BQ91" i="36" s="1"/>
  <c r="BO91" i="36"/>
  <c r="BL91" i="36"/>
  <c r="BM91" i="36" s="1"/>
  <c r="BK91" i="36"/>
  <c r="BJ91" i="36"/>
  <c r="BH91" i="36"/>
  <c r="BI91" i="36" s="1"/>
  <c r="BG91" i="36"/>
  <c r="BD91" i="36"/>
  <c r="BC91" i="36"/>
  <c r="BB91" i="36"/>
  <c r="AZ91" i="36"/>
  <c r="BA91" i="36" s="1"/>
  <c r="AY91" i="36"/>
  <c r="AX91" i="36"/>
  <c r="AV91" i="36"/>
  <c r="AW91" i="36" s="1"/>
  <c r="AU91" i="36"/>
  <c r="AR91" i="36"/>
  <c r="AQ91" i="36"/>
  <c r="AD91" i="36" s="1"/>
  <c r="AH91" i="36" s="1"/>
  <c r="AN91" i="36"/>
  <c r="AM91" i="36"/>
  <c r="AL91" i="36"/>
  <c r="AJ91" i="36"/>
  <c r="AK91" i="36" s="1"/>
  <c r="AI91" i="36"/>
  <c r="AG91" i="36"/>
  <c r="AF91" i="36"/>
  <c r="AE91" i="36"/>
  <c r="H91" i="36"/>
  <c r="DD232" i="36"/>
  <c r="DE232" i="36" s="1"/>
  <c r="DC232" i="36"/>
  <c r="DB232" i="36"/>
  <c r="CZ232" i="36"/>
  <c r="DA232" i="36" s="1"/>
  <c r="CY232" i="36"/>
  <c r="CX232" i="36"/>
  <c r="CV232" i="36"/>
  <c r="CW232" i="36" s="1"/>
  <c r="CT232" i="36"/>
  <c r="CR232" i="36"/>
  <c r="CP232" i="36"/>
  <c r="CN232" i="36"/>
  <c r="CO232" i="36" s="1"/>
  <c r="CM232" i="36"/>
  <c r="CL232" i="36"/>
  <c r="CJ232" i="36"/>
  <c r="CK232" i="36" s="1"/>
  <c r="CI232" i="36"/>
  <c r="CH232" i="36"/>
  <c r="CG232" i="36"/>
  <c r="CD232" i="36"/>
  <c r="CC232" i="36"/>
  <c r="CB232" i="36"/>
  <c r="CA232" i="36"/>
  <c r="BZ232" i="36"/>
  <c r="BY232" i="36"/>
  <c r="BX232" i="36"/>
  <c r="BW232" i="36"/>
  <c r="BV232" i="36"/>
  <c r="BU232" i="36"/>
  <c r="BT232" i="36"/>
  <c r="BS232" i="36"/>
  <c r="BR232" i="36"/>
  <c r="BQ232" i="36"/>
  <c r="BP232" i="36"/>
  <c r="BO232" i="36"/>
  <c r="BN232" i="36"/>
  <c r="BM232" i="36"/>
  <c r="BL232" i="36"/>
  <c r="BK232" i="36"/>
  <c r="BJ232" i="36"/>
  <c r="BI232" i="36"/>
  <c r="BH232" i="36"/>
  <c r="BG232" i="36"/>
  <c r="BF232" i="36"/>
  <c r="BE232" i="36"/>
  <c r="BD232" i="36"/>
  <c r="BC232" i="36"/>
  <c r="BB232" i="36"/>
  <c r="BA232" i="36"/>
  <c r="AZ232" i="36"/>
  <c r="AY232" i="36"/>
  <c r="AX232" i="36"/>
  <c r="AW232" i="36"/>
  <c r="AV232" i="36"/>
  <c r="AU232" i="36"/>
  <c r="AT232" i="36"/>
  <c r="AS232" i="36"/>
  <c r="AR232" i="36"/>
  <c r="AQ232" i="36"/>
  <c r="AP232" i="36"/>
  <c r="AO232" i="36"/>
  <c r="AN232" i="36"/>
  <c r="AM232" i="36"/>
  <c r="AL232" i="36"/>
  <c r="AK232" i="36"/>
  <c r="AJ232" i="36"/>
  <c r="AI232" i="36"/>
  <c r="AG232" i="36"/>
  <c r="AH232" i="36" s="1"/>
  <c r="AF232" i="36"/>
  <c r="AE232" i="36"/>
  <c r="AD232" i="36"/>
  <c r="H232" i="36"/>
  <c r="DD231" i="36"/>
  <c r="DE231" i="36" s="1"/>
  <c r="DB231" i="36"/>
  <c r="DC231" i="36" s="1"/>
  <c r="CZ231" i="36"/>
  <c r="DA231" i="36" s="1"/>
  <c r="CY231" i="36"/>
  <c r="CX231" i="36"/>
  <c r="CV231" i="36"/>
  <c r="CW231" i="36" s="1"/>
  <c r="CT231" i="36"/>
  <c r="CR231" i="36"/>
  <c r="CP231" i="36"/>
  <c r="CS231" i="36" s="1"/>
  <c r="CN231" i="36"/>
  <c r="CO231" i="36" s="1"/>
  <c r="CL231" i="36"/>
  <c r="CM231" i="36" s="1"/>
  <c r="CJ231" i="36"/>
  <c r="CK231" i="36" s="1"/>
  <c r="CI231" i="36"/>
  <c r="CH231" i="36"/>
  <c r="CG231" i="36"/>
  <c r="CD231" i="36"/>
  <c r="CC231" i="36"/>
  <c r="CB231" i="36"/>
  <c r="CA231" i="36"/>
  <c r="BZ231" i="36"/>
  <c r="BY231" i="36"/>
  <c r="BX231" i="36"/>
  <c r="BW231" i="36"/>
  <c r="BV231" i="36"/>
  <c r="BU231" i="36"/>
  <c r="BT231" i="36"/>
  <c r="BS231" i="36"/>
  <c r="BR231" i="36"/>
  <c r="BQ231" i="36"/>
  <c r="BP231" i="36"/>
  <c r="BO231" i="36"/>
  <c r="BN231" i="36"/>
  <c r="BM231" i="36"/>
  <c r="BL231" i="36"/>
  <c r="BK231" i="36"/>
  <c r="BJ231" i="36"/>
  <c r="BI231" i="36"/>
  <c r="BH231" i="36"/>
  <c r="BG231" i="36"/>
  <c r="BF231" i="36"/>
  <c r="BE231" i="36"/>
  <c r="BD231" i="36"/>
  <c r="BC231" i="36"/>
  <c r="BB231" i="36"/>
  <c r="BA231" i="36"/>
  <c r="AZ231" i="36"/>
  <c r="AY231" i="36"/>
  <c r="AX231" i="36"/>
  <c r="AW231" i="36"/>
  <c r="AV231" i="36"/>
  <c r="AU231" i="36"/>
  <c r="AT231" i="36"/>
  <c r="AS231" i="36"/>
  <c r="AR231" i="36"/>
  <c r="AQ231" i="36"/>
  <c r="AP231" i="36"/>
  <c r="AO231" i="36"/>
  <c r="AN231" i="36"/>
  <c r="AM231" i="36"/>
  <c r="AL231" i="36"/>
  <c r="AK231" i="36"/>
  <c r="AJ231" i="36"/>
  <c r="AI231" i="36"/>
  <c r="AG231" i="36"/>
  <c r="AF231" i="36"/>
  <c r="AE231" i="36"/>
  <c r="AD231" i="36"/>
  <c r="H231" i="36"/>
  <c r="DE90" i="36"/>
  <c r="DD90" i="36"/>
  <c r="DB90" i="36"/>
  <c r="DC90" i="36" s="1"/>
  <c r="DA90" i="36"/>
  <c r="CZ90" i="36"/>
  <c r="CX90" i="36"/>
  <c r="CY90" i="36" s="1"/>
  <c r="CW90" i="36"/>
  <c r="CV90" i="36"/>
  <c r="CT90" i="36"/>
  <c r="CR90" i="36"/>
  <c r="CQ90" i="36"/>
  <c r="CP90" i="36"/>
  <c r="CS90" i="36" s="1"/>
  <c r="CN90" i="36"/>
  <c r="CO90" i="36" s="1"/>
  <c r="CM90" i="36"/>
  <c r="CL90" i="36"/>
  <c r="CJ90" i="36"/>
  <c r="CK90" i="36" s="1"/>
  <c r="CI90" i="36"/>
  <c r="CH90" i="36"/>
  <c r="CG90" i="36"/>
  <c r="CB90" i="36"/>
  <c r="CD90" i="36" s="1"/>
  <c r="CA90" i="36"/>
  <c r="BX90" i="36"/>
  <c r="BW90" i="36"/>
  <c r="BU90" i="36"/>
  <c r="BT90" i="36"/>
  <c r="BV90" i="36" s="1"/>
  <c r="BS90" i="36"/>
  <c r="BP90" i="36"/>
  <c r="BR90" i="36" s="1"/>
  <c r="BO90" i="36"/>
  <c r="BL90" i="36"/>
  <c r="BN90" i="36" s="1"/>
  <c r="BK90" i="36"/>
  <c r="BH90" i="36"/>
  <c r="BG90" i="36"/>
  <c r="BE90" i="36"/>
  <c r="BD90" i="36"/>
  <c r="BF90" i="36" s="1"/>
  <c r="BC90" i="36"/>
  <c r="AZ90" i="36"/>
  <c r="BB90" i="36" s="1"/>
  <c r="AY90" i="36"/>
  <c r="AW90" i="36"/>
  <c r="AV90" i="36"/>
  <c r="AX90" i="36" s="1"/>
  <c r="AU90" i="36"/>
  <c r="AR90" i="36"/>
  <c r="AQ90" i="36"/>
  <c r="AN90" i="36"/>
  <c r="AM90" i="36"/>
  <c r="AK90" i="36"/>
  <c r="AJ90" i="36"/>
  <c r="AL90" i="36" s="1"/>
  <c r="AI90" i="36"/>
  <c r="AG90" i="36"/>
  <c r="AF90" i="36"/>
  <c r="AE90" i="36"/>
  <c r="H90" i="36"/>
  <c r="DE89" i="36"/>
  <c r="DD89" i="36"/>
  <c r="DB89" i="36"/>
  <c r="DC89" i="36" s="1"/>
  <c r="CZ89" i="36"/>
  <c r="DA89" i="36" s="1"/>
  <c r="CX89" i="36"/>
  <c r="CY89" i="36" s="1"/>
  <c r="CW89" i="36"/>
  <c r="CV89" i="36"/>
  <c r="CT89" i="36"/>
  <c r="CS89" i="36"/>
  <c r="CR89" i="36"/>
  <c r="CP89" i="36"/>
  <c r="CN89" i="36"/>
  <c r="CO89" i="36" s="1"/>
  <c r="CL89" i="36"/>
  <c r="CM89" i="36" s="1"/>
  <c r="CJ89" i="36"/>
  <c r="CK89" i="36" s="1"/>
  <c r="CH89" i="36"/>
  <c r="CG89" i="36"/>
  <c r="CI89" i="36" s="1"/>
  <c r="CB89" i="36"/>
  <c r="CA89" i="36"/>
  <c r="BX89" i="36"/>
  <c r="BW89" i="36"/>
  <c r="BT89" i="36"/>
  <c r="BU89" i="36" s="1"/>
  <c r="BS89" i="36"/>
  <c r="BR89" i="36"/>
  <c r="BP89" i="36"/>
  <c r="BQ89" i="36" s="1"/>
  <c r="BO89" i="36"/>
  <c r="BL89" i="36"/>
  <c r="BK89" i="36"/>
  <c r="BJ89" i="36"/>
  <c r="BH89" i="36"/>
  <c r="BI89" i="36" s="1"/>
  <c r="BG89" i="36"/>
  <c r="BF89" i="36"/>
  <c r="BD89" i="36"/>
  <c r="BE89" i="36" s="1"/>
  <c r="BC89" i="36"/>
  <c r="AZ89" i="36"/>
  <c r="AY89" i="36"/>
  <c r="AV89" i="36"/>
  <c r="AU89" i="36"/>
  <c r="AT89" i="36"/>
  <c r="AR89" i="36"/>
  <c r="AS89" i="36" s="1"/>
  <c r="AQ89" i="36"/>
  <c r="AN89" i="36"/>
  <c r="AM89" i="36"/>
  <c r="AJ89" i="36"/>
  <c r="AK89" i="36" s="1"/>
  <c r="AI89" i="36"/>
  <c r="AG89" i="36"/>
  <c r="AF89" i="36"/>
  <c r="AE89" i="36"/>
  <c r="H89" i="36"/>
  <c r="DD88" i="36"/>
  <c r="DE88" i="36" s="1"/>
  <c r="DC88" i="36"/>
  <c r="DB88" i="36"/>
  <c r="CZ88" i="36"/>
  <c r="DA88" i="36" s="1"/>
  <c r="CY88" i="36"/>
  <c r="CX88" i="36"/>
  <c r="CV88" i="36"/>
  <c r="CW88" i="36" s="1"/>
  <c r="CT88" i="36"/>
  <c r="CR88" i="36"/>
  <c r="CP88" i="36"/>
  <c r="CN88" i="36"/>
  <c r="CO88" i="36" s="1"/>
  <c r="CM88" i="36"/>
  <c r="CL88" i="36"/>
  <c r="CJ88" i="36"/>
  <c r="CK88" i="36" s="1"/>
  <c r="CH88" i="36"/>
  <c r="CG88" i="36"/>
  <c r="CC88" i="36"/>
  <c r="CB88" i="36"/>
  <c r="CD88" i="36" s="1"/>
  <c r="CA88" i="36"/>
  <c r="BY88" i="36"/>
  <c r="BX88" i="36"/>
  <c r="BZ88" i="36" s="1"/>
  <c r="BW88" i="36"/>
  <c r="BU88" i="36"/>
  <c r="BT88" i="36"/>
  <c r="BV88" i="36" s="1"/>
  <c r="BS88" i="36"/>
  <c r="BQ88" i="36"/>
  <c r="BP88" i="36"/>
  <c r="BR88" i="36" s="1"/>
  <c r="BO88" i="36"/>
  <c r="BM88" i="36"/>
  <c r="BL88" i="36"/>
  <c r="BN88" i="36" s="1"/>
  <c r="BK88" i="36"/>
  <c r="BI88" i="36"/>
  <c r="BH88" i="36"/>
  <c r="BJ88" i="36" s="1"/>
  <c r="BG88" i="36"/>
  <c r="BE88" i="36"/>
  <c r="BD88" i="36"/>
  <c r="BF88" i="36" s="1"/>
  <c r="BC88" i="36"/>
  <c r="BA88" i="36"/>
  <c r="AZ88" i="36"/>
  <c r="BB88" i="36" s="1"/>
  <c r="AY88" i="36"/>
  <c r="AW88" i="36"/>
  <c r="AV88" i="36"/>
  <c r="AX88" i="36" s="1"/>
  <c r="AU88" i="36"/>
  <c r="AS88" i="36"/>
  <c r="AR88" i="36"/>
  <c r="AT88" i="36" s="1"/>
  <c r="AQ88" i="36"/>
  <c r="AO88" i="36"/>
  <c r="AN88" i="36"/>
  <c r="AP88" i="36" s="1"/>
  <c r="AM88" i="36"/>
  <c r="AK88" i="36"/>
  <c r="AJ88" i="36"/>
  <c r="AL88" i="36" s="1"/>
  <c r="AI88" i="36"/>
  <c r="AG88" i="36"/>
  <c r="AF88" i="36"/>
  <c r="AE88" i="36"/>
  <c r="AD88" i="36"/>
  <c r="H88" i="36"/>
  <c r="DD87" i="36"/>
  <c r="DE87" i="36" s="1"/>
  <c r="DB87" i="36"/>
  <c r="DC87" i="36" s="1"/>
  <c r="CZ87" i="36"/>
  <c r="DA87" i="36" s="1"/>
  <c r="CX87" i="36"/>
  <c r="CY87" i="36" s="1"/>
  <c r="CV87" i="36"/>
  <c r="CW87" i="36" s="1"/>
  <c r="CT87" i="36"/>
  <c r="CR87" i="36"/>
  <c r="CQ87" i="36"/>
  <c r="CP87" i="36"/>
  <c r="CS87" i="36" s="1"/>
  <c r="CN87" i="36"/>
  <c r="CO87" i="36" s="1"/>
  <c r="CL87" i="36"/>
  <c r="CM87" i="36" s="1"/>
  <c r="CJ87" i="36"/>
  <c r="CK87" i="36" s="1"/>
  <c r="CH87" i="36"/>
  <c r="CI87" i="36" s="1"/>
  <c r="CG87" i="36"/>
  <c r="CC87" i="36"/>
  <c r="CB87" i="36"/>
  <c r="CD87" i="36" s="1"/>
  <c r="CA87" i="36"/>
  <c r="BX87" i="36"/>
  <c r="BZ87" i="36" s="1"/>
  <c r="BW87" i="36"/>
  <c r="BU87" i="36"/>
  <c r="BT87" i="36"/>
  <c r="BV87" i="36" s="1"/>
  <c r="BS87" i="36"/>
  <c r="BP87" i="36"/>
  <c r="BR87" i="36" s="1"/>
  <c r="BO87" i="36"/>
  <c r="BM87" i="36"/>
  <c r="BL87" i="36"/>
  <c r="BN87" i="36" s="1"/>
  <c r="BK87" i="36"/>
  <c r="BH87" i="36"/>
  <c r="BJ87" i="36" s="1"/>
  <c r="BG87" i="36"/>
  <c r="BD87" i="36"/>
  <c r="BC87" i="36"/>
  <c r="AZ87" i="36"/>
  <c r="BB87" i="36" s="1"/>
  <c r="AY87" i="36"/>
  <c r="AW87" i="36"/>
  <c r="AV87" i="36"/>
  <c r="AX87" i="36" s="1"/>
  <c r="AU87" i="36"/>
  <c r="AR87" i="36"/>
  <c r="AT87" i="36" s="1"/>
  <c r="AQ87" i="36"/>
  <c r="AO87" i="36"/>
  <c r="AN87" i="36"/>
  <c r="AP87" i="36" s="1"/>
  <c r="AM87" i="36"/>
  <c r="AJ87" i="36"/>
  <c r="AL87" i="36" s="1"/>
  <c r="AI87" i="36"/>
  <c r="AG87" i="36"/>
  <c r="AF87" i="36"/>
  <c r="AE87" i="36"/>
  <c r="H87" i="36"/>
  <c r="DD86" i="36"/>
  <c r="DE86" i="36" s="1"/>
  <c r="DB86" i="36"/>
  <c r="DC86" i="36" s="1"/>
  <c r="DA86" i="36"/>
  <c r="CZ86" i="36"/>
  <c r="CX86" i="36"/>
  <c r="CY86" i="36" s="1"/>
  <c r="CW86" i="36"/>
  <c r="CV86" i="36"/>
  <c r="CT86" i="36"/>
  <c r="CR86" i="36"/>
  <c r="CP86" i="36"/>
  <c r="CS86" i="36" s="1"/>
  <c r="CO86" i="36"/>
  <c r="CN86" i="36"/>
  <c r="CL86" i="36"/>
  <c r="CM86" i="36" s="1"/>
  <c r="CK86" i="36"/>
  <c r="CJ86" i="36"/>
  <c r="CH86" i="36"/>
  <c r="CG86" i="36"/>
  <c r="CI86" i="36" s="1"/>
  <c r="CC86" i="36"/>
  <c r="CB86" i="36"/>
  <c r="CD86" i="36" s="1"/>
  <c r="CA86" i="36"/>
  <c r="BX86" i="36"/>
  <c r="BZ86" i="36" s="1"/>
  <c r="BW86" i="36"/>
  <c r="BU86" i="36"/>
  <c r="BT86" i="36"/>
  <c r="BV86" i="36" s="1"/>
  <c r="BS86" i="36"/>
  <c r="BP86" i="36"/>
  <c r="BR86" i="36" s="1"/>
  <c r="BO86" i="36"/>
  <c r="BL86" i="36"/>
  <c r="BK86" i="36"/>
  <c r="BH86" i="36"/>
  <c r="BJ86" i="36" s="1"/>
  <c r="BG86" i="36"/>
  <c r="BE86" i="36"/>
  <c r="BD86" i="36"/>
  <c r="BF86" i="36" s="1"/>
  <c r="BC86" i="36"/>
  <c r="AZ86" i="36"/>
  <c r="BB86" i="36" s="1"/>
  <c r="AY86" i="36"/>
  <c r="AW86" i="36"/>
  <c r="AV86" i="36"/>
  <c r="AX86" i="36" s="1"/>
  <c r="AU86" i="36"/>
  <c r="AR86" i="36"/>
  <c r="AT86" i="36" s="1"/>
  <c r="AQ86" i="36"/>
  <c r="AO86" i="36"/>
  <c r="AN86" i="36"/>
  <c r="AP86" i="36" s="1"/>
  <c r="AM86" i="36"/>
  <c r="AJ86" i="36"/>
  <c r="AL86" i="36" s="1"/>
  <c r="AI86" i="36"/>
  <c r="AG86" i="36"/>
  <c r="AF86" i="36"/>
  <c r="AE86" i="36"/>
  <c r="H86" i="36"/>
  <c r="DD230" i="36"/>
  <c r="DE230" i="36" s="1"/>
  <c r="DB230" i="36"/>
  <c r="DC230" i="36" s="1"/>
  <c r="CZ230" i="36"/>
  <c r="DA230" i="36" s="1"/>
  <c r="CX230" i="36"/>
  <c r="CY230" i="36" s="1"/>
  <c r="CW230" i="36"/>
  <c r="CV230" i="36"/>
  <c r="CT230" i="36"/>
  <c r="CR230" i="36"/>
  <c r="CP230" i="36"/>
  <c r="CO230" i="36"/>
  <c r="CN230" i="36"/>
  <c r="CL230" i="36"/>
  <c r="CM230" i="36" s="1"/>
  <c r="CJ230" i="36"/>
  <c r="CK230" i="36" s="1"/>
  <c r="CH230" i="36"/>
  <c r="CG230" i="36"/>
  <c r="CB230" i="36"/>
  <c r="CC230" i="36" s="1"/>
  <c r="CA230" i="36"/>
  <c r="BZ230" i="36"/>
  <c r="BX230" i="36"/>
  <c r="BY230" i="36" s="1"/>
  <c r="BW230" i="36"/>
  <c r="BT230" i="36"/>
  <c r="BU230" i="36" s="1"/>
  <c r="BS230" i="36"/>
  <c r="BR230" i="36"/>
  <c r="BP230" i="36"/>
  <c r="BQ230" i="36" s="1"/>
  <c r="BO230" i="36"/>
  <c r="BL230" i="36"/>
  <c r="BM230" i="36" s="1"/>
  <c r="BK230" i="36"/>
  <c r="BH230" i="36"/>
  <c r="BG230" i="36"/>
  <c r="BD230" i="36"/>
  <c r="BE230" i="36" s="1"/>
  <c r="BC230" i="36"/>
  <c r="BB230" i="36"/>
  <c r="AZ230" i="36"/>
  <c r="BA230" i="36" s="1"/>
  <c r="AY230" i="36"/>
  <c r="AV230" i="36"/>
  <c r="AW230" i="36" s="1"/>
  <c r="AU230" i="36"/>
  <c r="AT230" i="36"/>
  <c r="AR230" i="36"/>
  <c r="AS230" i="36" s="1"/>
  <c r="AQ230" i="36"/>
  <c r="AN230" i="36"/>
  <c r="AO230" i="36" s="1"/>
  <c r="AM230" i="36"/>
  <c r="AL230" i="36"/>
  <c r="AJ230" i="36"/>
  <c r="AK230" i="36" s="1"/>
  <c r="AI230" i="36"/>
  <c r="AD230" i="36" s="1"/>
  <c r="AH230" i="36" s="1"/>
  <c r="AG230" i="36"/>
  <c r="AF230" i="36"/>
  <c r="AE230" i="36"/>
  <c r="H230" i="36"/>
  <c r="DD85" i="36"/>
  <c r="DE85" i="36" s="1"/>
  <c r="DC85" i="36"/>
  <c r="DB85" i="36"/>
  <c r="CZ85" i="36"/>
  <c r="DA85" i="36" s="1"/>
  <c r="CY85" i="36"/>
  <c r="CX85" i="36"/>
  <c r="CV85" i="36"/>
  <c r="CW85" i="36" s="1"/>
  <c r="CU85" i="36"/>
  <c r="CT85" i="36"/>
  <c r="CR85" i="36"/>
  <c r="CQ85" i="36"/>
  <c r="CP85" i="36"/>
  <c r="CS85" i="36" s="1"/>
  <c r="CN85" i="36"/>
  <c r="CO85" i="36" s="1"/>
  <c r="CL85" i="36"/>
  <c r="CM85" i="36" s="1"/>
  <c r="CJ85" i="36"/>
  <c r="CK85" i="36" s="1"/>
  <c r="CH85" i="36"/>
  <c r="CG85" i="36"/>
  <c r="CI85" i="36" s="1"/>
  <c r="CD85" i="36"/>
  <c r="CC85" i="36"/>
  <c r="CB85" i="36"/>
  <c r="CA85" i="36"/>
  <c r="BZ85" i="36"/>
  <c r="BY85" i="36"/>
  <c r="BX85" i="36"/>
  <c r="BW85" i="36"/>
  <c r="BV85" i="36"/>
  <c r="BU85" i="36"/>
  <c r="BT85" i="36"/>
  <c r="BS85" i="36"/>
  <c r="BR85" i="36"/>
  <c r="BQ85" i="36"/>
  <c r="BP85" i="36"/>
  <c r="BO85" i="36"/>
  <c r="BN85" i="36"/>
  <c r="BM85" i="36"/>
  <c r="BL85" i="36"/>
  <c r="BK85" i="36"/>
  <c r="BJ85" i="36"/>
  <c r="BI85" i="36"/>
  <c r="BH85" i="36"/>
  <c r="BG85" i="36"/>
  <c r="BF85" i="36"/>
  <c r="BE85" i="36"/>
  <c r="BD85" i="36"/>
  <c r="BC85" i="36"/>
  <c r="BB85" i="36"/>
  <c r="BA85" i="36"/>
  <c r="AZ85" i="36"/>
  <c r="AY85" i="36"/>
  <c r="AX85" i="36"/>
  <c r="AW85" i="36"/>
  <c r="AV85" i="36"/>
  <c r="AU85" i="36"/>
  <c r="AT85" i="36"/>
  <c r="AS85" i="36"/>
  <c r="AR85" i="36"/>
  <c r="AQ85" i="36"/>
  <c r="AP85" i="36"/>
  <c r="AO85" i="36"/>
  <c r="AN85" i="36"/>
  <c r="AM85" i="36"/>
  <c r="AL85" i="36"/>
  <c r="AK85" i="36"/>
  <c r="AJ85" i="36"/>
  <c r="AI85" i="36"/>
  <c r="AG85" i="36"/>
  <c r="AF85" i="36"/>
  <c r="AE85" i="36"/>
  <c r="AD85" i="36"/>
  <c r="AH85" i="36" s="1"/>
  <c r="H85" i="36"/>
  <c r="DD84" i="36"/>
  <c r="DE84" i="36" s="1"/>
  <c r="DB84" i="36"/>
  <c r="DC84" i="36" s="1"/>
  <c r="CZ84" i="36"/>
  <c r="DA84" i="36" s="1"/>
  <c r="CY84" i="36"/>
  <c r="CX84" i="36"/>
  <c r="CV84" i="36"/>
  <c r="CW84" i="36" s="1"/>
  <c r="CT84" i="36"/>
  <c r="CR84" i="36"/>
  <c r="CQ84" i="36"/>
  <c r="CP84" i="36"/>
  <c r="CS84" i="36" s="1"/>
  <c r="CN84" i="36"/>
  <c r="CO84" i="36" s="1"/>
  <c r="CL84" i="36"/>
  <c r="CM84" i="36" s="1"/>
  <c r="CJ84" i="36"/>
  <c r="CK84" i="36" s="1"/>
  <c r="CH84" i="36"/>
  <c r="CG84" i="36"/>
  <c r="CB84" i="36"/>
  <c r="CA84" i="36"/>
  <c r="BX84" i="36"/>
  <c r="BW84" i="36"/>
  <c r="BT84" i="36"/>
  <c r="BS84" i="36"/>
  <c r="BP84" i="36"/>
  <c r="BO84" i="36"/>
  <c r="BL84" i="36"/>
  <c r="BK84" i="36"/>
  <c r="BH84" i="36"/>
  <c r="BG84" i="36"/>
  <c r="BD84" i="36"/>
  <c r="BC84" i="36"/>
  <c r="AZ84" i="36"/>
  <c r="AY84" i="36"/>
  <c r="AV84" i="36"/>
  <c r="AU84" i="36"/>
  <c r="AR84" i="36"/>
  <c r="AQ84" i="36"/>
  <c r="AN84" i="36"/>
  <c r="AM84" i="36"/>
  <c r="AJ84" i="36"/>
  <c r="AI84" i="36"/>
  <c r="AG84" i="36"/>
  <c r="AF84" i="36"/>
  <c r="AE84" i="36"/>
  <c r="AD84" i="36"/>
  <c r="H84" i="36"/>
  <c r="DD83" i="36"/>
  <c r="DE83" i="36" s="1"/>
  <c r="DC83" i="36"/>
  <c r="DB83" i="36"/>
  <c r="CZ83" i="36"/>
  <c r="DA83" i="36" s="1"/>
  <c r="CY83" i="36"/>
  <c r="CX83" i="36"/>
  <c r="CV83" i="36"/>
  <c r="CW83" i="36" s="1"/>
  <c r="CT83" i="36"/>
  <c r="CR83" i="36"/>
  <c r="CQ83" i="36"/>
  <c r="CP83" i="36"/>
  <c r="CS83" i="36" s="1"/>
  <c r="CO83" i="36"/>
  <c r="CN83" i="36"/>
  <c r="CM83" i="36"/>
  <c r="CL83" i="36"/>
  <c r="CK83" i="36"/>
  <c r="CJ83" i="36"/>
  <c r="CI83" i="36"/>
  <c r="CH83" i="36"/>
  <c r="CG83" i="36"/>
  <c r="CB83" i="36"/>
  <c r="CA83" i="36"/>
  <c r="BX83" i="36"/>
  <c r="BW83" i="36"/>
  <c r="BU83" i="36"/>
  <c r="BT83" i="36"/>
  <c r="BV83" i="36" s="1"/>
  <c r="BS83" i="36"/>
  <c r="BP83" i="36"/>
  <c r="BO83" i="36"/>
  <c r="BM83" i="36"/>
  <c r="BL83" i="36"/>
  <c r="BN83" i="36" s="1"/>
  <c r="BK83" i="36"/>
  <c r="BH83" i="36"/>
  <c r="BG83" i="36"/>
  <c r="BD83" i="36"/>
  <c r="BC83" i="36"/>
  <c r="BA83" i="36"/>
  <c r="AZ83" i="36"/>
  <c r="BB83" i="36" s="1"/>
  <c r="AY83" i="36"/>
  <c r="AW83" i="36"/>
  <c r="AV83" i="36"/>
  <c r="AX83" i="36" s="1"/>
  <c r="AU83" i="36"/>
  <c r="AR83" i="36"/>
  <c r="AQ83" i="36"/>
  <c r="AO83" i="36"/>
  <c r="AN83" i="36"/>
  <c r="AP83" i="36" s="1"/>
  <c r="AM83" i="36"/>
  <c r="AK83" i="36"/>
  <c r="AJ83" i="36"/>
  <c r="AL83" i="36" s="1"/>
  <c r="AI83" i="36"/>
  <c r="AG83" i="36"/>
  <c r="AF83" i="36"/>
  <c r="AE83" i="36"/>
  <c r="H83" i="36"/>
  <c r="DE82" i="36"/>
  <c r="DD82" i="36"/>
  <c r="DB82" i="36"/>
  <c r="DC82" i="36" s="1"/>
  <c r="CZ82" i="36"/>
  <c r="DA82" i="36" s="1"/>
  <c r="CX82" i="36"/>
  <c r="CY82" i="36" s="1"/>
  <c r="CW82" i="36"/>
  <c r="CV82" i="36"/>
  <c r="CT82" i="36"/>
  <c r="CS82" i="36"/>
  <c r="CR82" i="36"/>
  <c r="CP82" i="36"/>
  <c r="CN82" i="36"/>
  <c r="CO82" i="36" s="1"/>
  <c r="CL82" i="36"/>
  <c r="CM82" i="36" s="1"/>
  <c r="CJ82" i="36"/>
  <c r="CK82" i="36" s="1"/>
  <c r="CH82" i="36"/>
  <c r="CG82" i="36"/>
  <c r="CB82" i="36"/>
  <c r="CA82" i="36"/>
  <c r="BX82" i="36"/>
  <c r="BW82" i="36"/>
  <c r="BV82" i="36"/>
  <c r="BT82" i="36"/>
  <c r="BU82" i="36" s="1"/>
  <c r="BS82" i="36"/>
  <c r="BP82" i="36"/>
  <c r="BQ82" i="36" s="1"/>
  <c r="BO82" i="36"/>
  <c r="BL82" i="36"/>
  <c r="BK82" i="36"/>
  <c r="BJ82" i="36"/>
  <c r="BH82" i="36"/>
  <c r="BI82" i="36" s="1"/>
  <c r="BG82" i="36"/>
  <c r="BF82" i="36"/>
  <c r="BD82" i="36"/>
  <c r="BE82" i="36" s="1"/>
  <c r="BC82" i="36"/>
  <c r="AZ82" i="36"/>
  <c r="AY82" i="36"/>
  <c r="AV82" i="36"/>
  <c r="AU82" i="36"/>
  <c r="AT82" i="36"/>
  <c r="AR82" i="36"/>
  <c r="AS82" i="36" s="1"/>
  <c r="AQ82" i="36"/>
  <c r="AN82" i="36"/>
  <c r="AM82" i="36"/>
  <c r="AJ82" i="36"/>
  <c r="AK82" i="36" s="1"/>
  <c r="AI82" i="36"/>
  <c r="AG82" i="36"/>
  <c r="AF82" i="36"/>
  <c r="AE82" i="36"/>
  <c r="H82" i="36"/>
  <c r="DD81" i="36"/>
  <c r="DE81" i="36" s="1"/>
  <c r="DC81" i="36"/>
  <c r="DB81" i="36"/>
  <c r="CZ81" i="36"/>
  <c r="DA81" i="36" s="1"/>
  <c r="CY81" i="36"/>
  <c r="CX81" i="36"/>
  <c r="CV81" i="36"/>
  <c r="CW81" i="36" s="1"/>
  <c r="CT81" i="36"/>
  <c r="CR81" i="36"/>
  <c r="CP81" i="36"/>
  <c r="CN81" i="36"/>
  <c r="CO81" i="36" s="1"/>
  <c r="CM81" i="36"/>
  <c r="CL81" i="36"/>
  <c r="CJ81" i="36"/>
  <c r="CK81" i="36" s="1"/>
  <c r="CH81" i="36"/>
  <c r="CG81" i="36"/>
  <c r="CC81" i="36"/>
  <c r="CB81" i="36"/>
  <c r="CD81" i="36" s="1"/>
  <c r="CA81" i="36"/>
  <c r="BY81" i="36"/>
  <c r="BX81" i="36"/>
  <c r="BZ81" i="36" s="1"/>
  <c r="BW81" i="36"/>
  <c r="BU81" i="36"/>
  <c r="BT81" i="36"/>
  <c r="BV81" i="36" s="1"/>
  <c r="BS81" i="36"/>
  <c r="BQ81" i="36"/>
  <c r="BP81" i="36"/>
  <c r="BR81" i="36" s="1"/>
  <c r="BO81" i="36"/>
  <c r="BM81" i="36"/>
  <c r="BL81" i="36"/>
  <c r="BN81" i="36" s="1"/>
  <c r="BK81" i="36"/>
  <c r="BI81" i="36"/>
  <c r="BH81" i="36"/>
  <c r="BJ81" i="36" s="1"/>
  <c r="BG81" i="36"/>
  <c r="BE81" i="36"/>
  <c r="BD81" i="36"/>
  <c r="BF81" i="36" s="1"/>
  <c r="BC81" i="36"/>
  <c r="BA81" i="36"/>
  <c r="AZ81" i="36"/>
  <c r="BB81" i="36" s="1"/>
  <c r="AY81" i="36"/>
  <c r="AW81" i="36"/>
  <c r="AV81" i="36"/>
  <c r="AX81" i="36" s="1"/>
  <c r="AU81" i="36"/>
  <c r="AS81" i="36"/>
  <c r="AR81" i="36"/>
  <c r="AT81" i="36" s="1"/>
  <c r="AQ81" i="36"/>
  <c r="AO81" i="36"/>
  <c r="AN81" i="36"/>
  <c r="AP81" i="36" s="1"/>
  <c r="AM81" i="36"/>
  <c r="AK81" i="36"/>
  <c r="AJ81" i="36"/>
  <c r="AL81" i="36" s="1"/>
  <c r="AI81" i="36"/>
  <c r="AG81" i="36"/>
  <c r="AF81" i="36"/>
  <c r="AE81" i="36"/>
  <c r="AD81" i="36"/>
  <c r="H81" i="36"/>
  <c r="DD80" i="36"/>
  <c r="DE80" i="36" s="1"/>
  <c r="DB80" i="36"/>
  <c r="DC80" i="36" s="1"/>
  <c r="CZ80" i="36"/>
  <c r="DA80" i="36" s="1"/>
  <c r="CX80" i="36"/>
  <c r="CY80" i="36" s="1"/>
  <c r="CV80" i="36"/>
  <c r="CW80" i="36" s="1"/>
  <c r="CT80" i="36"/>
  <c r="CR80" i="36"/>
  <c r="CQ80" i="36"/>
  <c r="CP80" i="36"/>
  <c r="CS80" i="36" s="1"/>
  <c r="CN80" i="36"/>
  <c r="CO80" i="36" s="1"/>
  <c r="CL80" i="36"/>
  <c r="CM80" i="36" s="1"/>
  <c r="CJ80" i="36"/>
  <c r="CK80" i="36" s="1"/>
  <c r="CH80" i="36"/>
  <c r="CI80" i="36" s="1"/>
  <c r="CG80" i="36"/>
  <c r="CC80" i="36"/>
  <c r="CB80" i="36"/>
  <c r="CD80" i="36" s="1"/>
  <c r="CA80" i="36"/>
  <c r="BX80" i="36"/>
  <c r="BZ80" i="36" s="1"/>
  <c r="BW80" i="36"/>
  <c r="BU80" i="36"/>
  <c r="BT80" i="36"/>
  <c r="BV80" i="36" s="1"/>
  <c r="BS80" i="36"/>
  <c r="BP80" i="36"/>
  <c r="BR80" i="36" s="1"/>
  <c r="BO80" i="36"/>
  <c r="BM80" i="36"/>
  <c r="BL80" i="36"/>
  <c r="BN80" i="36" s="1"/>
  <c r="BK80" i="36"/>
  <c r="BH80" i="36"/>
  <c r="BJ80" i="36" s="1"/>
  <c r="BG80" i="36"/>
  <c r="BD80" i="36"/>
  <c r="BC80" i="36"/>
  <c r="AZ80" i="36"/>
  <c r="BB80" i="36" s="1"/>
  <c r="AY80" i="36"/>
  <c r="AW80" i="36"/>
  <c r="AV80" i="36"/>
  <c r="AX80" i="36" s="1"/>
  <c r="AU80" i="36"/>
  <c r="AR80" i="36"/>
  <c r="AT80" i="36" s="1"/>
  <c r="AQ80" i="36"/>
  <c r="AO80" i="36"/>
  <c r="AN80" i="36"/>
  <c r="AP80" i="36" s="1"/>
  <c r="AM80" i="36"/>
  <c r="AJ80" i="36"/>
  <c r="AL80" i="36" s="1"/>
  <c r="AI80" i="36"/>
  <c r="AG80" i="36"/>
  <c r="AF80" i="36"/>
  <c r="AE80" i="36"/>
  <c r="H80" i="36"/>
  <c r="DE79" i="36"/>
  <c r="DD79" i="36"/>
  <c r="DB79" i="36"/>
  <c r="DC79" i="36" s="1"/>
  <c r="CZ79" i="36"/>
  <c r="DA79" i="36" s="1"/>
  <c r="CX79" i="36"/>
  <c r="CY79" i="36" s="1"/>
  <c r="CV79" i="36"/>
  <c r="CW79" i="36" s="1"/>
  <c r="CT79" i="36"/>
  <c r="CR79" i="36"/>
  <c r="CP79" i="36"/>
  <c r="CO79" i="36"/>
  <c r="CN79" i="36"/>
  <c r="CL79" i="36"/>
  <c r="CM79" i="36" s="1"/>
  <c r="CJ79" i="36"/>
  <c r="CK79" i="36" s="1"/>
  <c r="CH79" i="36"/>
  <c r="CG79" i="36"/>
  <c r="CB79" i="36"/>
  <c r="CC79" i="36" s="1"/>
  <c r="CA79" i="36"/>
  <c r="BZ79" i="36"/>
  <c r="BX79" i="36"/>
  <c r="BY79" i="36" s="1"/>
  <c r="BW79" i="36"/>
  <c r="BT79" i="36"/>
  <c r="BU79" i="36" s="1"/>
  <c r="BS79" i="36"/>
  <c r="BR79" i="36"/>
  <c r="BP79" i="36"/>
  <c r="BQ79" i="36" s="1"/>
  <c r="BO79" i="36"/>
  <c r="BL79" i="36"/>
  <c r="BM79" i="36" s="1"/>
  <c r="BK79" i="36"/>
  <c r="BJ79" i="36"/>
  <c r="BH79" i="36"/>
  <c r="BI79" i="36" s="1"/>
  <c r="BG79" i="36"/>
  <c r="BD79" i="36"/>
  <c r="BE79" i="36" s="1"/>
  <c r="BC79" i="36"/>
  <c r="AZ79" i="36"/>
  <c r="AY79" i="36"/>
  <c r="AV79" i="36"/>
  <c r="AW79" i="36" s="1"/>
  <c r="AU79" i="36"/>
  <c r="AT79" i="36"/>
  <c r="AR79" i="36"/>
  <c r="AS79" i="36" s="1"/>
  <c r="AQ79" i="36"/>
  <c r="AN79" i="36"/>
  <c r="AO79" i="36" s="1"/>
  <c r="AM79" i="36"/>
  <c r="AL79" i="36"/>
  <c r="AJ79" i="36"/>
  <c r="AK79" i="36" s="1"/>
  <c r="AI79" i="36"/>
  <c r="AG79" i="36"/>
  <c r="AF79" i="36"/>
  <c r="AE79" i="36"/>
  <c r="H79" i="36"/>
  <c r="DD78" i="36"/>
  <c r="DE78" i="36" s="1"/>
  <c r="DC78" i="36"/>
  <c r="DB78" i="36"/>
  <c r="CZ78" i="36"/>
  <c r="DA78" i="36" s="1"/>
  <c r="CY78" i="36"/>
  <c r="CX78" i="36"/>
  <c r="CV78" i="36"/>
  <c r="CW78" i="36" s="1"/>
  <c r="CT78" i="36"/>
  <c r="CR78" i="36"/>
  <c r="CP78" i="36"/>
  <c r="CN78" i="36"/>
  <c r="CO78" i="36" s="1"/>
  <c r="CM78" i="36"/>
  <c r="CL78" i="36"/>
  <c r="CJ78" i="36"/>
  <c r="CK78" i="36" s="1"/>
  <c r="CI78" i="36"/>
  <c r="CH78" i="36"/>
  <c r="CG78" i="36"/>
  <c r="CD78" i="36"/>
  <c r="CC78" i="36"/>
  <c r="CB78" i="36"/>
  <c r="CA78" i="36"/>
  <c r="BZ78" i="36"/>
  <c r="BY78" i="36"/>
  <c r="BX78" i="36"/>
  <c r="BW78" i="36"/>
  <c r="BV78" i="36"/>
  <c r="BU78" i="36"/>
  <c r="BT78" i="36"/>
  <c r="BS78" i="36"/>
  <c r="BR78" i="36"/>
  <c r="BQ78" i="36"/>
  <c r="BP78" i="36"/>
  <c r="BO78" i="36"/>
  <c r="BN78" i="36"/>
  <c r="BM78" i="36"/>
  <c r="BL78" i="36"/>
  <c r="BK78" i="36"/>
  <c r="BJ78" i="36"/>
  <c r="BI78" i="36"/>
  <c r="BH78" i="36"/>
  <c r="BG78" i="36"/>
  <c r="BF78" i="36"/>
  <c r="BE78" i="36"/>
  <c r="BD78" i="36"/>
  <c r="BC78" i="36"/>
  <c r="BB78" i="36"/>
  <c r="BA78" i="36"/>
  <c r="AZ78" i="36"/>
  <c r="AY78" i="36"/>
  <c r="AX78" i="36"/>
  <c r="AW78" i="36"/>
  <c r="AV78" i="36"/>
  <c r="AU78" i="36"/>
  <c r="AT78" i="36"/>
  <c r="AS78" i="36"/>
  <c r="AR78" i="36"/>
  <c r="AQ78" i="36"/>
  <c r="AP78" i="36"/>
  <c r="AO78" i="36"/>
  <c r="AN78" i="36"/>
  <c r="AM78" i="36"/>
  <c r="AL78" i="36"/>
  <c r="AK78" i="36"/>
  <c r="AJ78" i="36"/>
  <c r="AI78" i="36"/>
  <c r="AG78" i="36"/>
  <c r="AF78" i="36"/>
  <c r="AE78" i="36"/>
  <c r="AD78" i="36"/>
  <c r="H78" i="36"/>
  <c r="DD77" i="36"/>
  <c r="DE77" i="36" s="1"/>
  <c r="DB77" i="36"/>
  <c r="DC77" i="36" s="1"/>
  <c r="CZ77" i="36"/>
  <c r="DA77" i="36" s="1"/>
  <c r="CY77" i="36"/>
  <c r="CX77" i="36"/>
  <c r="CV77" i="36"/>
  <c r="CW77" i="36" s="1"/>
  <c r="CT77" i="36"/>
  <c r="CR77" i="36"/>
  <c r="CQ77" i="36"/>
  <c r="CP77" i="36"/>
  <c r="CS77" i="36" s="1"/>
  <c r="CN77" i="36"/>
  <c r="CO77" i="36" s="1"/>
  <c r="CL77" i="36"/>
  <c r="CM77" i="36" s="1"/>
  <c r="CJ77" i="36"/>
  <c r="CK77" i="36" s="1"/>
  <c r="CH77" i="36"/>
  <c r="CG77" i="36"/>
  <c r="CI77" i="36" s="1"/>
  <c r="CD77" i="36"/>
  <c r="CC77" i="36"/>
  <c r="CB77" i="36"/>
  <c r="CA77" i="36"/>
  <c r="BZ77" i="36"/>
  <c r="BY77" i="36"/>
  <c r="BX77" i="36"/>
  <c r="BW77" i="36"/>
  <c r="BV77" i="36"/>
  <c r="BU77" i="36"/>
  <c r="BT77" i="36"/>
  <c r="BS77" i="36"/>
  <c r="BR77" i="36"/>
  <c r="BQ77" i="36"/>
  <c r="BP77" i="36"/>
  <c r="BO77" i="36"/>
  <c r="BN77" i="36"/>
  <c r="BM77" i="36"/>
  <c r="BL77" i="36"/>
  <c r="BK77" i="36"/>
  <c r="BJ77" i="36"/>
  <c r="BI77" i="36"/>
  <c r="BH77" i="36"/>
  <c r="BG77" i="36"/>
  <c r="BF77" i="36"/>
  <c r="BE77" i="36"/>
  <c r="BD77" i="36"/>
  <c r="BC77" i="36"/>
  <c r="BB77" i="36"/>
  <c r="BA77" i="36"/>
  <c r="AZ77" i="36"/>
  <c r="AY77" i="36"/>
  <c r="AX77" i="36"/>
  <c r="AW77" i="36"/>
  <c r="AV77" i="36"/>
  <c r="AU77" i="36"/>
  <c r="AT77" i="36"/>
  <c r="AS77" i="36"/>
  <c r="AR77" i="36"/>
  <c r="AQ77" i="36"/>
  <c r="AP77" i="36"/>
  <c r="AO77" i="36"/>
  <c r="AN77" i="36"/>
  <c r="AM77" i="36"/>
  <c r="AL77" i="36"/>
  <c r="AK77" i="36"/>
  <c r="AJ77" i="36"/>
  <c r="AI77" i="36"/>
  <c r="AG77" i="36"/>
  <c r="AF77" i="36"/>
  <c r="AE77" i="36"/>
  <c r="AD77" i="36"/>
  <c r="H77" i="36"/>
  <c r="DE76" i="36"/>
  <c r="DD76" i="36"/>
  <c r="DB76" i="36"/>
  <c r="DC76" i="36" s="1"/>
  <c r="DA76" i="36"/>
  <c r="CZ76" i="36"/>
  <c r="CX76" i="36"/>
  <c r="CY76" i="36" s="1"/>
  <c r="CW76" i="36"/>
  <c r="CV76" i="36"/>
  <c r="CT76" i="36"/>
  <c r="CR76" i="36"/>
  <c r="CP76" i="36"/>
  <c r="CS76" i="36" s="1"/>
  <c r="CO76" i="36"/>
  <c r="CN76" i="36"/>
  <c r="CL76" i="36"/>
  <c r="CM76" i="36" s="1"/>
  <c r="CK76" i="36"/>
  <c r="CJ76" i="36"/>
  <c r="CH76" i="36"/>
  <c r="CI76" i="36" s="1"/>
  <c r="CG76" i="36"/>
  <c r="CC76" i="36"/>
  <c r="CB76" i="36"/>
  <c r="CD76" i="36" s="1"/>
  <c r="CA76" i="36"/>
  <c r="BX76" i="36"/>
  <c r="BZ76" i="36" s="1"/>
  <c r="BW76" i="36"/>
  <c r="BU76" i="36"/>
  <c r="BT76" i="36"/>
  <c r="BV76" i="36" s="1"/>
  <c r="BS76" i="36"/>
  <c r="BQ76" i="36"/>
  <c r="BP76" i="36"/>
  <c r="BR76" i="36" s="1"/>
  <c r="BO76" i="36"/>
  <c r="BL76" i="36"/>
  <c r="BK76" i="36"/>
  <c r="BH76" i="36"/>
  <c r="BJ76" i="36" s="1"/>
  <c r="BG76" i="36"/>
  <c r="BE76" i="36"/>
  <c r="BD76" i="36"/>
  <c r="BF76" i="36" s="1"/>
  <c r="BC76" i="36"/>
  <c r="AZ76" i="36"/>
  <c r="AY76" i="36"/>
  <c r="AW76" i="36"/>
  <c r="AV76" i="36"/>
  <c r="AX76" i="36" s="1"/>
  <c r="AU76" i="36"/>
  <c r="AR76" i="36"/>
  <c r="AT76" i="36" s="1"/>
  <c r="AQ76" i="36"/>
  <c r="AN76" i="36"/>
  <c r="AM76" i="36"/>
  <c r="AK76" i="36"/>
  <c r="AJ76" i="36"/>
  <c r="AL76" i="36" s="1"/>
  <c r="AI76" i="36"/>
  <c r="AG76" i="36"/>
  <c r="AF76" i="36"/>
  <c r="AE76" i="36"/>
  <c r="H76" i="36"/>
  <c r="DE75" i="36"/>
  <c r="DD75" i="36"/>
  <c r="DB75" i="36"/>
  <c r="DC75" i="36" s="1"/>
  <c r="CZ75" i="36"/>
  <c r="DA75" i="36" s="1"/>
  <c r="CX75" i="36"/>
  <c r="CY75" i="36" s="1"/>
  <c r="CW75" i="36"/>
  <c r="CV75" i="36"/>
  <c r="CT75" i="36"/>
  <c r="CS75" i="36"/>
  <c r="CR75" i="36"/>
  <c r="CP75" i="36"/>
  <c r="CO75" i="36"/>
  <c r="CN75" i="36"/>
  <c r="CL75" i="36"/>
  <c r="CM75" i="36" s="1"/>
  <c r="CJ75" i="36"/>
  <c r="CK75" i="36" s="1"/>
  <c r="CH75" i="36"/>
  <c r="CG75" i="36"/>
  <c r="CB75" i="36"/>
  <c r="CC75" i="36" s="1"/>
  <c r="CA75" i="36"/>
  <c r="BZ75" i="36"/>
  <c r="BX75" i="36"/>
  <c r="BY75" i="36" s="1"/>
  <c r="BW75" i="36"/>
  <c r="BT75" i="36"/>
  <c r="BU75" i="36" s="1"/>
  <c r="BS75" i="36"/>
  <c r="BR75" i="36"/>
  <c r="BP75" i="36"/>
  <c r="BQ75" i="36" s="1"/>
  <c r="BO75" i="36"/>
  <c r="BL75" i="36"/>
  <c r="BM75" i="36" s="1"/>
  <c r="BK75" i="36"/>
  <c r="BJ75" i="36"/>
  <c r="BH75" i="36"/>
  <c r="BI75" i="36" s="1"/>
  <c r="BG75" i="36"/>
  <c r="BD75" i="36"/>
  <c r="BE75" i="36" s="1"/>
  <c r="BC75" i="36"/>
  <c r="AZ75" i="36"/>
  <c r="AY75" i="36"/>
  <c r="AV75" i="36"/>
  <c r="AW75" i="36" s="1"/>
  <c r="AU75" i="36"/>
  <c r="AT75" i="36"/>
  <c r="AR75" i="36"/>
  <c r="AS75" i="36" s="1"/>
  <c r="AQ75" i="36"/>
  <c r="AN75" i="36"/>
  <c r="AO75" i="36" s="1"/>
  <c r="AM75" i="36"/>
  <c r="AL75" i="36"/>
  <c r="AJ75" i="36"/>
  <c r="AK75" i="36" s="1"/>
  <c r="AI75" i="36"/>
  <c r="AG75" i="36"/>
  <c r="AF75" i="36"/>
  <c r="AE75" i="36"/>
  <c r="H75" i="36"/>
  <c r="DD229" i="36"/>
  <c r="DE229" i="36" s="1"/>
  <c r="DC229" i="36"/>
  <c r="DB229" i="36"/>
  <c r="CZ229" i="36"/>
  <c r="DA229" i="36" s="1"/>
  <c r="CY229" i="36"/>
  <c r="CX229" i="36"/>
  <c r="CV229" i="36"/>
  <c r="CW229" i="36" s="1"/>
  <c r="CT229" i="36"/>
  <c r="CR229" i="36"/>
  <c r="CP229" i="36"/>
  <c r="CN229" i="36"/>
  <c r="CO229" i="36" s="1"/>
  <c r="CM229" i="36"/>
  <c r="CL229" i="36"/>
  <c r="CJ229" i="36"/>
  <c r="CK229" i="36" s="1"/>
  <c r="CH229" i="36"/>
  <c r="CG229" i="36"/>
  <c r="CC229" i="36"/>
  <c r="CB229" i="36"/>
  <c r="CD229" i="36" s="1"/>
  <c r="CA229" i="36"/>
  <c r="BY229" i="36"/>
  <c r="BX229" i="36"/>
  <c r="BZ229" i="36" s="1"/>
  <c r="BW229" i="36"/>
  <c r="BU229" i="36"/>
  <c r="BT229" i="36"/>
  <c r="BV229" i="36" s="1"/>
  <c r="BS229" i="36"/>
  <c r="BQ229" i="36"/>
  <c r="BP229" i="36"/>
  <c r="BR229" i="36" s="1"/>
  <c r="BO229" i="36"/>
  <c r="BM229" i="36"/>
  <c r="BL229" i="36"/>
  <c r="BN229" i="36" s="1"/>
  <c r="BK229" i="36"/>
  <c r="BI229" i="36"/>
  <c r="BH229" i="36"/>
  <c r="BJ229" i="36" s="1"/>
  <c r="BG229" i="36"/>
  <c r="BE229" i="36"/>
  <c r="BD229" i="36"/>
  <c r="BF229" i="36" s="1"/>
  <c r="BC229" i="36"/>
  <c r="BA229" i="36"/>
  <c r="AZ229" i="36"/>
  <c r="BB229" i="36" s="1"/>
  <c r="AY229" i="36"/>
  <c r="AW229" i="36"/>
  <c r="AV229" i="36"/>
  <c r="AX229" i="36" s="1"/>
  <c r="AU229" i="36"/>
  <c r="AS229" i="36"/>
  <c r="AR229" i="36"/>
  <c r="AT229" i="36" s="1"/>
  <c r="AQ229" i="36"/>
  <c r="AO229" i="36"/>
  <c r="AN229" i="36"/>
  <c r="AP229" i="36" s="1"/>
  <c r="AM229" i="36"/>
  <c r="AK229" i="36"/>
  <c r="AJ229" i="36"/>
  <c r="AL229" i="36" s="1"/>
  <c r="AI229" i="36"/>
  <c r="AG229" i="36"/>
  <c r="AF229" i="36"/>
  <c r="AE229" i="36"/>
  <c r="AD229" i="36"/>
  <c r="H229" i="36"/>
  <c r="DD74" i="36"/>
  <c r="DE74" i="36" s="1"/>
  <c r="DB74" i="36"/>
  <c r="DC74" i="36" s="1"/>
  <c r="CZ74" i="36"/>
  <c r="DA74" i="36" s="1"/>
  <c r="CX74" i="36"/>
  <c r="CY74" i="36" s="1"/>
  <c r="CV74" i="36"/>
  <c r="CW74" i="36" s="1"/>
  <c r="CT74" i="36"/>
  <c r="CR74" i="36"/>
  <c r="CQ74" i="36"/>
  <c r="CP74" i="36"/>
  <c r="CS74" i="36" s="1"/>
  <c r="CN74" i="36"/>
  <c r="CO74" i="36" s="1"/>
  <c r="CL74" i="36"/>
  <c r="CM74" i="36" s="1"/>
  <c r="CJ74" i="36"/>
  <c r="CK74" i="36" s="1"/>
  <c r="CI74" i="36"/>
  <c r="CH74" i="36"/>
  <c r="CG74" i="36"/>
  <c r="CC74" i="36"/>
  <c r="CB74" i="36"/>
  <c r="CD74" i="36" s="1"/>
  <c r="CA74" i="36"/>
  <c r="BX74" i="36"/>
  <c r="BW74" i="36"/>
  <c r="BU74" i="36"/>
  <c r="BT74" i="36"/>
  <c r="BV74" i="36" s="1"/>
  <c r="BS74" i="36"/>
  <c r="BQ74" i="36"/>
  <c r="BP74" i="36"/>
  <c r="BR74" i="36" s="1"/>
  <c r="BO74" i="36"/>
  <c r="BM74" i="36"/>
  <c r="BL74" i="36"/>
  <c r="BN74" i="36" s="1"/>
  <c r="BK74" i="36"/>
  <c r="BH74" i="36"/>
  <c r="BG74" i="36"/>
  <c r="BE74" i="36"/>
  <c r="BD74" i="36"/>
  <c r="BF74" i="36" s="1"/>
  <c r="BC74" i="36"/>
  <c r="BA74" i="36"/>
  <c r="AZ74" i="36"/>
  <c r="BB74" i="36" s="1"/>
  <c r="AY74" i="36"/>
  <c r="AW74" i="36"/>
  <c r="AV74" i="36"/>
  <c r="AX74" i="36" s="1"/>
  <c r="AU74" i="36"/>
  <c r="AR74" i="36"/>
  <c r="AQ74" i="36"/>
  <c r="AO74" i="36"/>
  <c r="AN74" i="36"/>
  <c r="AP74" i="36" s="1"/>
  <c r="AM74" i="36"/>
  <c r="AK74" i="36"/>
  <c r="AJ74" i="36"/>
  <c r="AL74" i="36" s="1"/>
  <c r="AI74" i="36"/>
  <c r="AG74" i="36"/>
  <c r="AF74" i="36"/>
  <c r="AE74" i="36"/>
  <c r="H74" i="36"/>
  <c r="DE73" i="36"/>
  <c r="DD73" i="36"/>
  <c r="DB73" i="36"/>
  <c r="DC73" i="36" s="1"/>
  <c r="DA73" i="36"/>
  <c r="CZ73" i="36"/>
  <c r="CX73" i="36"/>
  <c r="CY73" i="36" s="1"/>
  <c r="CV73" i="36"/>
  <c r="CW73" i="36" s="1"/>
  <c r="CT73" i="36"/>
  <c r="CR73" i="36"/>
  <c r="CP73" i="36"/>
  <c r="CU73" i="36" s="1"/>
  <c r="CO73" i="36"/>
  <c r="CN73" i="36"/>
  <c r="CL73" i="36"/>
  <c r="CM73" i="36" s="1"/>
  <c r="CJ73" i="36"/>
  <c r="CK73" i="36" s="1"/>
  <c r="CH73" i="36"/>
  <c r="CG73" i="36"/>
  <c r="CB73" i="36"/>
  <c r="CA73" i="36"/>
  <c r="BX73" i="36"/>
  <c r="BZ73" i="36" s="1"/>
  <c r="BW73" i="36"/>
  <c r="BU73" i="36"/>
  <c r="BT73" i="36"/>
  <c r="BV73" i="36" s="1"/>
  <c r="BS73" i="36"/>
  <c r="BP73" i="36"/>
  <c r="BR73" i="36" s="1"/>
  <c r="BO73" i="36"/>
  <c r="BM73" i="36"/>
  <c r="BL73" i="36"/>
  <c r="BN73" i="36" s="1"/>
  <c r="BK73" i="36"/>
  <c r="BH73" i="36"/>
  <c r="BJ73" i="36" s="1"/>
  <c r="BG73" i="36"/>
  <c r="BE73" i="36"/>
  <c r="BD73" i="36"/>
  <c r="BF73" i="36" s="1"/>
  <c r="BC73" i="36"/>
  <c r="AZ73" i="36"/>
  <c r="BB73" i="36" s="1"/>
  <c r="AY73" i="36"/>
  <c r="AV73" i="36"/>
  <c r="AU73" i="36"/>
  <c r="AR73" i="36"/>
  <c r="AT73" i="36" s="1"/>
  <c r="AQ73" i="36"/>
  <c r="AN73" i="36"/>
  <c r="AP73" i="36" s="1"/>
  <c r="AM73" i="36"/>
  <c r="AJ73" i="36"/>
  <c r="AL73" i="36" s="1"/>
  <c r="AI73" i="36"/>
  <c r="AG73" i="36"/>
  <c r="AF73" i="36"/>
  <c r="AE73" i="36"/>
  <c r="H73" i="36"/>
  <c r="DE72" i="36"/>
  <c r="DD72" i="36"/>
  <c r="DB72" i="36"/>
  <c r="DC72" i="36" s="1"/>
  <c r="CZ72" i="36"/>
  <c r="DA72" i="36" s="1"/>
  <c r="CX72" i="36"/>
  <c r="CY72" i="36" s="1"/>
  <c r="CW72" i="36"/>
  <c r="CV72" i="36"/>
  <c r="CT72" i="36"/>
  <c r="CR72" i="36"/>
  <c r="CP72" i="36"/>
  <c r="CN72" i="36"/>
  <c r="CO72" i="36" s="1"/>
  <c r="CL72" i="36"/>
  <c r="CM72" i="36" s="1"/>
  <c r="CJ72" i="36"/>
  <c r="CK72" i="36" s="1"/>
  <c r="CH72" i="36"/>
  <c r="CG72" i="36"/>
  <c r="CI72" i="36" s="1"/>
  <c r="CB72" i="36"/>
  <c r="CC72" i="36" s="1"/>
  <c r="CA72" i="36"/>
  <c r="BX72" i="36"/>
  <c r="BW72" i="36"/>
  <c r="BT72" i="36"/>
  <c r="BU72" i="36" s="1"/>
  <c r="BS72" i="36"/>
  <c r="BP72" i="36"/>
  <c r="BQ72" i="36" s="1"/>
  <c r="BO72" i="36"/>
  <c r="BL72" i="36"/>
  <c r="BM72" i="36" s="1"/>
  <c r="BK72" i="36"/>
  <c r="BJ72" i="36"/>
  <c r="BH72" i="36"/>
  <c r="BI72" i="36" s="1"/>
  <c r="BG72" i="36"/>
  <c r="BD72" i="36"/>
  <c r="BE72" i="36" s="1"/>
  <c r="BC72" i="36"/>
  <c r="BB72" i="36"/>
  <c r="AZ72" i="36"/>
  <c r="BA72" i="36" s="1"/>
  <c r="AY72" i="36"/>
  <c r="AV72" i="36"/>
  <c r="AW72" i="36" s="1"/>
  <c r="AU72" i="36"/>
  <c r="AR72" i="36"/>
  <c r="AQ72" i="36"/>
  <c r="AN72" i="36"/>
  <c r="AO72" i="36" s="1"/>
  <c r="AM72" i="36"/>
  <c r="AL72" i="36"/>
  <c r="AJ72" i="36"/>
  <c r="AK72" i="36" s="1"/>
  <c r="AI72" i="36"/>
  <c r="AG72" i="36"/>
  <c r="AF72" i="36"/>
  <c r="AE72" i="36"/>
  <c r="H72" i="36"/>
  <c r="DD71" i="36"/>
  <c r="DE71" i="36" s="1"/>
  <c r="DC71" i="36"/>
  <c r="DB71" i="36"/>
  <c r="CZ71" i="36"/>
  <c r="DA71" i="36" s="1"/>
  <c r="CX71" i="36"/>
  <c r="CY71" i="36" s="1"/>
  <c r="CV71" i="36"/>
  <c r="CW71" i="36" s="1"/>
  <c r="CU71" i="36"/>
  <c r="CT71" i="36"/>
  <c r="CS71" i="36"/>
  <c r="CR71" i="36"/>
  <c r="CQ71" i="36"/>
  <c r="CP71" i="36"/>
  <c r="CN71" i="36"/>
  <c r="CO71" i="36" s="1"/>
  <c r="CM71" i="36"/>
  <c r="CL71" i="36"/>
  <c r="CJ71" i="36"/>
  <c r="CK71" i="36" s="1"/>
  <c r="CH71" i="36"/>
  <c r="CI71" i="36" s="1"/>
  <c r="CG71" i="36"/>
  <c r="CC71" i="36"/>
  <c r="CB71" i="36"/>
  <c r="CD71" i="36" s="1"/>
  <c r="CA71" i="36"/>
  <c r="BX71" i="36"/>
  <c r="BZ71" i="36" s="1"/>
  <c r="BW71" i="36"/>
  <c r="BU71" i="36"/>
  <c r="BT71" i="36"/>
  <c r="BV71" i="36" s="1"/>
  <c r="BS71" i="36"/>
  <c r="BP71" i="36"/>
  <c r="BR71" i="36" s="1"/>
  <c r="BO71" i="36"/>
  <c r="BM71" i="36"/>
  <c r="BL71" i="36"/>
  <c r="BN71" i="36" s="1"/>
  <c r="BK71" i="36"/>
  <c r="BH71" i="36"/>
  <c r="BJ71" i="36" s="1"/>
  <c r="BG71" i="36"/>
  <c r="BE71" i="36"/>
  <c r="BD71" i="36"/>
  <c r="BF71" i="36" s="1"/>
  <c r="BC71" i="36"/>
  <c r="AZ71" i="36"/>
  <c r="BB71" i="36" s="1"/>
  <c r="AY71" i="36"/>
  <c r="AW71" i="36"/>
  <c r="AV71" i="36"/>
  <c r="AX71" i="36" s="1"/>
  <c r="AU71" i="36"/>
  <c r="AR71" i="36"/>
  <c r="AQ71" i="36"/>
  <c r="AO71" i="36"/>
  <c r="AN71" i="36"/>
  <c r="AP71" i="36" s="1"/>
  <c r="AM71" i="36"/>
  <c r="AJ71" i="36"/>
  <c r="AL71" i="36" s="1"/>
  <c r="AI71" i="36"/>
  <c r="AG71" i="36"/>
  <c r="AF71" i="36"/>
  <c r="AE71" i="36"/>
  <c r="AD71" i="36"/>
  <c r="H71" i="36"/>
  <c r="DD70" i="36"/>
  <c r="DE70" i="36" s="1"/>
  <c r="DB70" i="36"/>
  <c r="DC70" i="36" s="1"/>
  <c r="CZ70" i="36"/>
  <c r="DA70" i="36" s="1"/>
  <c r="CX70" i="36"/>
  <c r="CY70" i="36" s="1"/>
  <c r="CV70" i="36"/>
  <c r="CW70" i="36" s="1"/>
  <c r="CT70" i="36"/>
  <c r="CR70" i="36"/>
  <c r="CQ70" i="36"/>
  <c r="CP70" i="36"/>
  <c r="CS70" i="36" s="1"/>
  <c r="CN70" i="36"/>
  <c r="CO70" i="36" s="1"/>
  <c r="CL70" i="36"/>
  <c r="CM70" i="36" s="1"/>
  <c r="CJ70" i="36"/>
  <c r="CK70" i="36" s="1"/>
  <c r="CI70" i="36"/>
  <c r="CH70" i="36"/>
  <c r="CG70" i="36"/>
  <c r="CD70" i="36"/>
  <c r="CC70" i="36"/>
  <c r="CB70" i="36"/>
  <c r="CA70" i="36"/>
  <c r="BZ70" i="36"/>
  <c r="BY70" i="36"/>
  <c r="BX70" i="36"/>
  <c r="BW70" i="36"/>
  <c r="BV70" i="36"/>
  <c r="BU70" i="36"/>
  <c r="BT70" i="36"/>
  <c r="BS70" i="36"/>
  <c r="BR70" i="36"/>
  <c r="BQ70" i="36"/>
  <c r="BP70" i="36"/>
  <c r="BO70" i="36"/>
  <c r="BN70" i="36"/>
  <c r="BM70" i="36"/>
  <c r="BL70" i="36"/>
  <c r="BK70" i="36"/>
  <c r="BJ70" i="36"/>
  <c r="BI70" i="36"/>
  <c r="BH70" i="36"/>
  <c r="BG70" i="36"/>
  <c r="BF70" i="36"/>
  <c r="BE70" i="36"/>
  <c r="BD70" i="36"/>
  <c r="BC70" i="36"/>
  <c r="BB70" i="36"/>
  <c r="BA70" i="36"/>
  <c r="AZ70" i="36"/>
  <c r="AY70" i="36"/>
  <c r="AX70" i="36"/>
  <c r="AW70" i="36"/>
  <c r="AV70" i="36"/>
  <c r="AU70" i="36"/>
  <c r="AT70" i="36"/>
  <c r="AS70" i="36"/>
  <c r="AR70" i="36"/>
  <c r="AQ70" i="36"/>
  <c r="AP70" i="36"/>
  <c r="AO70" i="36"/>
  <c r="AN70" i="36"/>
  <c r="AM70" i="36"/>
  <c r="AL70" i="36"/>
  <c r="AK70" i="36"/>
  <c r="AJ70" i="36"/>
  <c r="AI70" i="36"/>
  <c r="AG70" i="36"/>
  <c r="AH70" i="36" s="1"/>
  <c r="AF70" i="36"/>
  <c r="AE70" i="36"/>
  <c r="AD70" i="36"/>
  <c r="H70" i="36"/>
  <c r="DE69" i="36"/>
  <c r="DD69" i="36"/>
  <c r="DB69" i="36"/>
  <c r="DC69" i="36" s="1"/>
  <c r="DA69" i="36"/>
  <c r="CZ69" i="36"/>
  <c r="CX69" i="36"/>
  <c r="CY69" i="36" s="1"/>
  <c r="CV69" i="36"/>
  <c r="CW69" i="36" s="1"/>
  <c r="CT69" i="36"/>
  <c r="CR69" i="36"/>
  <c r="CP69" i="36"/>
  <c r="CS69" i="36" s="1"/>
  <c r="CN69" i="36"/>
  <c r="CO69" i="36" s="1"/>
  <c r="CL69" i="36"/>
  <c r="CM69" i="36" s="1"/>
  <c r="CJ69" i="36"/>
  <c r="CK69" i="36" s="1"/>
  <c r="CH69" i="36"/>
  <c r="CI69" i="36" s="1"/>
  <c r="CG69" i="36"/>
  <c r="CB69" i="36"/>
  <c r="CA69" i="36"/>
  <c r="BX69" i="36"/>
  <c r="BZ69" i="36" s="1"/>
  <c r="BW69" i="36"/>
  <c r="BT69" i="36"/>
  <c r="BV69" i="36" s="1"/>
  <c r="BS69" i="36"/>
  <c r="BP69" i="36"/>
  <c r="BR69" i="36" s="1"/>
  <c r="BO69" i="36"/>
  <c r="BM69" i="36"/>
  <c r="BL69" i="36"/>
  <c r="BN69" i="36" s="1"/>
  <c r="BK69" i="36"/>
  <c r="BH69" i="36"/>
  <c r="BJ69" i="36" s="1"/>
  <c r="BG69" i="36"/>
  <c r="BE69" i="36"/>
  <c r="BD69" i="36"/>
  <c r="BF69" i="36" s="1"/>
  <c r="BC69" i="36"/>
  <c r="AZ69" i="36"/>
  <c r="BB69" i="36" s="1"/>
  <c r="AY69" i="36"/>
  <c r="AV69" i="36"/>
  <c r="AU69" i="36"/>
  <c r="AR69" i="36"/>
  <c r="AT69" i="36" s="1"/>
  <c r="AQ69" i="36"/>
  <c r="AO69" i="36"/>
  <c r="AN69" i="36"/>
  <c r="AP69" i="36" s="1"/>
  <c r="AM69" i="36"/>
  <c r="AJ69" i="36"/>
  <c r="AL69" i="36" s="1"/>
  <c r="AI69" i="36"/>
  <c r="AG69" i="36"/>
  <c r="AF69" i="36"/>
  <c r="AE69" i="36"/>
  <c r="H69" i="36"/>
  <c r="DE68" i="36"/>
  <c r="DD68" i="36"/>
  <c r="DB68" i="36"/>
  <c r="DC68" i="36" s="1"/>
  <c r="DA68" i="36"/>
  <c r="CZ68" i="36"/>
  <c r="CX68" i="36"/>
  <c r="CY68" i="36" s="1"/>
  <c r="CW68" i="36"/>
  <c r="CV68" i="36"/>
  <c r="CT68" i="36"/>
  <c r="CR68" i="36"/>
  <c r="CP68" i="36"/>
  <c r="CO68" i="36"/>
  <c r="CN68" i="36"/>
  <c r="CL68" i="36"/>
  <c r="CM68" i="36" s="1"/>
  <c r="CK68" i="36"/>
  <c r="CJ68" i="36"/>
  <c r="CH68" i="36"/>
  <c r="CG68" i="36"/>
  <c r="CI68" i="36" s="1"/>
  <c r="CD68" i="36"/>
  <c r="CC68" i="36"/>
  <c r="CB68" i="36"/>
  <c r="CA68" i="36"/>
  <c r="BZ68" i="36"/>
  <c r="BY68" i="36"/>
  <c r="BX68" i="36"/>
  <c r="BW68" i="36"/>
  <c r="BV68" i="36"/>
  <c r="BU68" i="36"/>
  <c r="BT68" i="36"/>
  <c r="BS68" i="36"/>
  <c r="BR68" i="36"/>
  <c r="BQ68" i="36"/>
  <c r="BP68" i="36"/>
  <c r="BO68" i="36"/>
  <c r="BN68" i="36"/>
  <c r="BM68" i="36"/>
  <c r="BL68" i="36"/>
  <c r="BK68" i="36"/>
  <c r="BJ68" i="36"/>
  <c r="BI68" i="36"/>
  <c r="BH68" i="36"/>
  <c r="BG68" i="36"/>
  <c r="BF68" i="36"/>
  <c r="BE68" i="36"/>
  <c r="BD68" i="36"/>
  <c r="BC68" i="36"/>
  <c r="BB68" i="36"/>
  <c r="BA68" i="36"/>
  <c r="AZ68" i="36"/>
  <c r="AY68" i="36"/>
  <c r="AX68" i="36"/>
  <c r="AW68" i="36"/>
  <c r="AV68" i="36"/>
  <c r="AU68" i="36"/>
  <c r="AT68" i="36"/>
  <c r="AS68" i="36"/>
  <c r="AR68" i="36"/>
  <c r="AQ68" i="36"/>
  <c r="AP68" i="36"/>
  <c r="AO68" i="36"/>
  <c r="AN68" i="36"/>
  <c r="AM68" i="36"/>
  <c r="AL68" i="36"/>
  <c r="AK68" i="36"/>
  <c r="AJ68" i="36"/>
  <c r="AI68" i="36"/>
  <c r="AD68" i="36" s="1"/>
  <c r="AG68" i="36"/>
  <c r="AF68" i="36"/>
  <c r="AE68" i="36"/>
  <c r="H68" i="36"/>
  <c r="DD67" i="36"/>
  <c r="DE67" i="36" s="1"/>
  <c r="DC67" i="36"/>
  <c r="DB67" i="36"/>
  <c r="CZ67" i="36"/>
  <c r="DA67" i="36" s="1"/>
  <c r="CY67" i="36"/>
  <c r="CX67" i="36"/>
  <c r="CV67" i="36"/>
  <c r="CW67" i="36" s="1"/>
  <c r="CT67" i="36"/>
  <c r="CR67" i="36"/>
  <c r="CP67" i="36"/>
  <c r="CU67" i="36" s="1"/>
  <c r="CN67" i="36"/>
  <c r="CO67" i="36" s="1"/>
  <c r="CM67" i="36"/>
  <c r="CL67" i="36"/>
  <c r="CJ67" i="36"/>
  <c r="CK67" i="36" s="1"/>
  <c r="CI67" i="36"/>
  <c r="CH67" i="36"/>
  <c r="CG67" i="36"/>
  <c r="CD67" i="36"/>
  <c r="CC67" i="36"/>
  <c r="CB67" i="36"/>
  <c r="CA67" i="36"/>
  <c r="BZ67" i="36"/>
  <c r="BY67" i="36"/>
  <c r="BX67" i="36"/>
  <c r="BW67" i="36"/>
  <c r="BV67" i="36"/>
  <c r="BU67" i="36"/>
  <c r="BT67" i="36"/>
  <c r="BS67" i="36"/>
  <c r="BR67" i="36"/>
  <c r="BQ67" i="36"/>
  <c r="BP67" i="36"/>
  <c r="BO67" i="36"/>
  <c r="BN67" i="36"/>
  <c r="BM67" i="36"/>
  <c r="BL67" i="36"/>
  <c r="BK67" i="36"/>
  <c r="BJ67" i="36"/>
  <c r="BI67" i="36"/>
  <c r="BH67" i="36"/>
  <c r="BG67" i="36"/>
  <c r="BF67" i="36"/>
  <c r="BE67" i="36"/>
  <c r="BD67" i="36"/>
  <c r="BC67" i="36"/>
  <c r="BB67" i="36"/>
  <c r="BA67" i="36"/>
  <c r="AZ67" i="36"/>
  <c r="AY67" i="36"/>
  <c r="AX67" i="36"/>
  <c r="AW67" i="36"/>
  <c r="AV67" i="36"/>
  <c r="AU67" i="36"/>
  <c r="AT67" i="36"/>
  <c r="AS67" i="36"/>
  <c r="AR67" i="36"/>
  <c r="AQ67" i="36"/>
  <c r="AP67" i="36"/>
  <c r="AO67" i="36"/>
  <c r="AN67" i="36"/>
  <c r="AM67" i="36"/>
  <c r="AL67" i="36"/>
  <c r="AK67" i="36"/>
  <c r="AJ67" i="36"/>
  <c r="AI67" i="36"/>
  <c r="AG67" i="36"/>
  <c r="AF67" i="36"/>
  <c r="AE67" i="36"/>
  <c r="AD67" i="36"/>
  <c r="H67" i="36"/>
  <c r="DE66" i="36"/>
  <c r="DD66" i="36"/>
  <c r="DB66" i="36"/>
  <c r="DC66" i="36" s="1"/>
  <c r="DA66" i="36"/>
  <c r="CZ66" i="36"/>
  <c r="CX66" i="36"/>
  <c r="CY66" i="36" s="1"/>
  <c r="CW66" i="36"/>
  <c r="CV66" i="36"/>
  <c r="CT66" i="36"/>
  <c r="CR66" i="36"/>
  <c r="CQ66" i="36"/>
  <c r="CP66" i="36"/>
  <c r="CS66" i="36" s="1"/>
  <c r="CN66" i="36"/>
  <c r="CO66" i="36" s="1"/>
  <c r="CM66" i="36"/>
  <c r="CL66" i="36"/>
  <c r="CJ66" i="36"/>
  <c r="CK66" i="36" s="1"/>
  <c r="CH66" i="36"/>
  <c r="CG66" i="36"/>
  <c r="CI66" i="36" s="1"/>
  <c r="CC66" i="36"/>
  <c r="CB66" i="36"/>
  <c r="CD66" i="36" s="1"/>
  <c r="CA66" i="36"/>
  <c r="BY66" i="36"/>
  <c r="BX66" i="36"/>
  <c r="BZ66" i="36" s="1"/>
  <c r="BW66" i="36"/>
  <c r="BT66" i="36"/>
  <c r="BS66" i="36"/>
  <c r="BQ66" i="36"/>
  <c r="BP66" i="36"/>
  <c r="BR66" i="36" s="1"/>
  <c r="BO66" i="36"/>
  <c r="BM66" i="36"/>
  <c r="BL66" i="36"/>
  <c r="BN66" i="36" s="1"/>
  <c r="BK66" i="36"/>
  <c r="BH66" i="36"/>
  <c r="BJ66" i="36" s="1"/>
  <c r="BG66" i="36"/>
  <c r="BD66" i="36"/>
  <c r="BC66" i="36"/>
  <c r="BA66" i="36"/>
  <c r="AZ66" i="36"/>
  <c r="BB66" i="36" s="1"/>
  <c r="AY66" i="36"/>
  <c r="AW66" i="36"/>
  <c r="AV66" i="36"/>
  <c r="AX66" i="36" s="1"/>
  <c r="AU66" i="36"/>
  <c r="AS66" i="36"/>
  <c r="AR66" i="36"/>
  <c r="AT66" i="36" s="1"/>
  <c r="AQ66" i="36"/>
  <c r="AN66" i="36"/>
  <c r="AM66" i="36"/>
  <c r="AK66" i="36"/>
  <c r="AJ66" i="36"/>
  <c r="AL66" i="36" s="1"/>
  <c r="AI66" i="36"/>
  <c r="AG66" i="36"/>
  <c r="AF66" i="36"/>
  <c r="AE66" i="36"/>
  <c r="H66" i="36"/>
  <c r="DE65" i="36"/>
  <c r="DD65" i="36"/>
  <c r="DB65" i="36"/>
  <c r="DC65" i="36" s="1"/>
  <c r="CZ65" i="36"/>
  <c r="DA65" i="36" s="1"/>
  <c r="CX65" i="36"/>
  <c r="CY65" i="36" s="1"/>
  <c r="CV65" i="36"/>
  <c r="CW65" i="36" s="1"/>
  <c r="CT65" i="36"/>
  <c r="CR65" i="36"/>
  <c r="CP65" i="36"/>
  <c r="CO65" i="36"/>
  <c r="CN65" i="36"/>
  <c r="CL65" i="36"/>
  <c r="CM65" i="36" s="1"/>
  <c r="CJ65" i="36"/>
  <c r="CK65" i="36" s="1"/>
  <c r="CH65" i="36"/>
  <c r="CG65" i="36"/>
  <c r="CB65" i="36"/>
  <c r="CA65" i="36"/>
  <c r="BX65" i="36"/>
  <c r="BW65" i="36"/>
  <c r="BT65" i="36"/>
  <c r="BS65" i="36"/>
  <c r="BP65" i="36"/>
  <c r="BO65" i="36"/>
  <c r="BL65" i="36"/>
  <c r="BK65" i="36"/>
  <c r="BH65" i="36"/>
  <c r="BG65" i="36"/>
  <c r="BD65" i="36"/>
  <c r="BC65" i="36"/>
  <c r="AZ65" i="36"/>
  <c r="AY65" i="36"/>
  <c r="AV65" i="36"/>
  <c r="AU65" i="36"/>
  <c r="AR65" i="36"/>
  <c r="AQ65" i="36"/>
  <c r="AN65" i="36"/>
  <c r="AM65" i="36"/>
  <c r="AJ65" i="36"/>
  <c r="AI65" i="36"/>
  <c r="AG65" i="36"/>
  <c r="AF65" i="36"/>
  <c r="AE65" i="36"/>
  <c r="H65" i="36"/>
  <c r="DD228" i="36"/>
  <c r="DE228" i="36" s="1"/>
  <c r="DC228" i="36"/>
  <c r="DB228" i="36"/>
  <c r="CZ228" i="36"/>
  <c r="DA228" i="36" s="1"/>
  <c r="CY228" i="36"/>
  <c r="CX228" i="36"/>
  <c r="CV228" i="36"/>
  <c r="CW228" i="36" s="1"/>
  <c r="CU228" i="36"/>
  <c r="CT228" i="36"/>
  <c r="CR228" i="36"/>
  <c r="CQ228" i="36"/>
  <c r="CP228" i="36"/>
  <c r="CS228" i="36" s="1"/>
  <c r="CN228" i="36"/>
  <c r="CO228" i="36" s="1"/>
  <c r="CM228" i="36"/>
  <c r="CL228" i="36"/>
  <c r="CJ228" i="36"/>
  <c r="CK228" i="36" s="1"/>
  <c r="CH228" i="36"/>
  <c r="CG228" i="36"/>
  <c r="CC228" i="36"/>
  <c r="CB228" i="36"/>
  <c r="CD228" i="36" s="1"/>
  <c r="CA228" i="36"/>
  <c r="BX228" i="36"/>
  <c r="BZ228" i="36" s="1"/>
  <c r="BW228" i="36"/>
  <c r="BU228" i="36"/>
  <c r="BT228" i="36"/>
  <c r="BV228" i="36" s="1"/>
  <c r="BS228" i="36"/>
  <c r="BP228" i="36"/>
  <c r="BO228" i="36"/>
  <c r="BM228" i="36"/>
  <c r="BL228" i="36"/>
  <c r="BN228" i="36" s="1"/>
  <c r="BK228" i="36"/>
  <c r="BH228" i="36"/>
  <c r="BJ228" i="36" s="1"/>
  <c r="BG228" i="36"/>
  <c r="BE228" i="36"/>
  <c r="BD228" i="36"/>
  <c r="BF228" i="36" s="1"/>
  <c r="BC228" i="36"/>
  <c r="AZ228" i="36"/>
  <c r="AY228" i="36"/>
  <c r="AW228" i="36"/>
  <c r="AV228" i="36"/>
  <c r="AX228" i="36" s="1"/>
  <c r="AU228" i="36"/>
  <c r="AR228" i="36"/>
  <c r="AT228" i="36" s="1"/>
  <c r="AQ228" i="36"/>
  <c r="AO228" i="36"/>
  <c r="AN228" i="36"/>
  <c r="AP228" i="36" s="1"/>
  <c r="AM228" i="36"/>
  <c r="AJ228" i="36"/>
  <c r="AI228" i="36"/>
  <c r="AG228" i="36"/>
  <c r="AF228" i="36"/>
  <c r="AE228" i="36"/>
  <c r="AD228" i="36"/>
  <c r="H228" i="36"/>
  <c r="DD64" i="36"/>
  <c r="DE64" i="36" s="1"/>
  <c r="DC64" i="36"/>
  <c r="DB64" i="36"/>
  <c r="CZ64" i="36"/>
  <c r="DA64" i="36" s="1"/>
  <c r="CX64" i="36"/>
  <c r="CY64" i="36" s="1"/>
  <c r="CV64" i="36"/>
  <c r="CW64" i="36" s="1"/>
  <c r="CT64" i="36"/>
  <c r="CR64" i="36"/>
  <c r="CQ64" i="36"/>
  <c r="CP64" i="36"/>
  <c r="CS64" i="36" s="1"/>
  <c r="CN64" i="36"/>
  <c r="CO64" i="36" s="1"/>
  <c r="CM64" i="36"/>
  <c r="CL64" i="36"/>
  <c r="CJ64" i="36"/>
  <c r="CK64" i="36" s="1"/>
  <c r="CI64" i="36"/>
  <c r="CH64" i="36"/>
  <c r="CG64" i="36"/>
  <c r="CB64" i="36"/>
  <c r="CD64" i="36" s="1"/>
  <c r="CA64" i="36"/>
  <c r="BY64" i="36"/>
  <c r="BX64" i="36"/>
  <c r="BZ64" i="36" s="1"/>
  <c r="BW64" i="36"/>
  <c r="BT64" i="36"/>
  <c r="BS64" i="36"/>
  <c r="BQ64" i="36"/>
  <c r="BP64" i="36"/>
  <c r="BR64" i="36" s="1"/>
  <c r="BO64" i="36"/>
  <c r="BL64" i="36"/>
  <c r="BN64" i="36" s="1"/>
  <c r="BK64" i="36"/>
  <c r="BI64" i="36"/>
  <c r="BH64" i="36"/>
  <c r="BJ64" i="36" s="1"/>
  <c r="BG64" i="36"/>
  <c r="BD64" i="36"/>
  <c r="BC64" i="36"/>
  <c r="BA64" i="36"/>
  <c r="AZ64" i="36"/>
  <c r="BB64" i="36" s="1"/>
  <c r="AY64" i="36"/>
  <c r="AV64" i="36"/>
  <c r="AX64" i="36" s="1"/>
  <c r="AU64" i="36"/>
  <c r="AS64" i="36"/>
  <c r="AR64" i="36"/>
  <c r="AT64" i="36" s="1"/>
  <c r="AQ64" i="36"/>
  <c r="AN64" i="36"/>
  <c r="AM64" i="36"/>
  <c r="AK64" i="36"/>
  <c r="AJ64" i="36"/>
  <c r="AL64" i="36" s="1"/>
  <c r="AI64" i="36"/>
  <c r="AG64" i="36"/>
  <c r="AF64" i="36"/>
  <c r="AE64" i="36"/>
  <c r="AD64" i="36"/>
  <c r="H64" i="36"/>
  <c r="DE63" i="36"/>
  <c r="DD63" i="36"/>
  <c r="DB63" i="36"/>
  <c r="DC63" i="36" s="1"/>
  <c r="CZ63" i="36"/>
  <c r="DA63" i="36" s="1"/>
  <c r="CX63" i="36"/>
  <c r="CY63" i="36" s="1"/>
  <c r="CW63" i="36"/>
  <c r="CV63" i="36"/>
  <c r="CT63" i="36"/>
  <c r="CR63" i="36"/>
  <c r="CQ63" i="36"/>
  <c r="CP63" i="36"/>
  <c r="CS63" i="36" s="1"/>
  <c r="CN63" i="36"/>
  <c r="CO63" i="36" s="1"/>
  <c r="CM63" i="36"/>
  <c r="CL63" i="36"/>
  <c r="CJ63" i="36"/>
  <c r="CK63" i="36" s="1"/>
  <c r="CH63" i="36"/>
  <c r="CG63" i="36"/>
  <c r="CI63" i="36" s="1"/>
  <c r="CB63" i="36"/>
  <c r="CD63" i="36" s="1"/>
  <c r="CA63" i="36"/>
  <c r="BX63" i="36"/>
  <c r="BW63" i="36"/>
  <c r="BT63" i="36"/>
  <c r="BV63" i="36" s="1"/>
  <c r="BS63" i="36"/>
  <c r="BP63" i="36"/>
  <c r="BO63" i="36"/>
  <c r="BL63" i="36"/>
  <c r="BN63" i="36" s="1"/>
  <c r="BK63" i="36"/>
  <c r="BI63" i="36"/>
  <c r="BH63" i="36"/>
  <c r="BJ63" i="36" s="1"/>
  <c r="BG63" i="36"/>
  <c r="BD63" i="36"/>
  <c r="BF63" i="36" s="1"/>
  <c r="BC63" i="36"/>
  <c r="BA63" i="36"/>
  <c r="AZ63" i="36"/>
  <c r="BB63" i="36" s="1"/>
  <c r="AY63" i="36"/>
  <c r="AV63" i="36"/>
  <c r="AX63" i="36" s="1"/>
  <c r="AU63" i="36"/>
  <c r="AR63" i="36"/>
  <c r="AQ63" i="36"/>
  <c r="AN63" i="36"/>
  <c r="AP63" i="36" s="1"/>
  <c r="AM63" i="36"/>
  <c r="AK63" i="36"/>
  <c r="AJ63" i="36"/>
  <c r="AL63" i="36" s="1"/>
  <c r="AI63" i="36"/>
  <c r="AG63" i="36"/>
  <c r="AF63" i="36"/>
  <c r="AE63" i="36"/>
  <c r="H63" i="36"/>
  <c r="DD62" i="36"/>
  <c r="DE62" i="36" s="1"/>
  <c r="DB62" i="36"/>
  <c r="DC62" i="36" s="1"/>
  <c r="DA62" i="36"/>
  <c r="CZ62" i="36"/>
  <c r="CX62" i="36"/>
  <c r="CY62" i="36" s="1"/>
  <c r="CW62" i="36"/>
  <c r="CV62" i="36"/>
  <c r="CT62" i="36"/>
  <c r="CS62" i="36"/>
  <c r="CR62" i="36"/>
  <c r="CP62" i="36"/>
  <c r="CN62" i="36"/>
  <c r="CO62" i="36" s="1"/>
  <c r="CL62" i="36"/>
  <c r="CM62" i="36" s="1"/>
  <c r="CK62" i="36"/>
  <c r="CJ62" i="36"/>
  <c r="CH62" i="36"/>
  <c r="CG62" i="36"/>
  <c r="CB62" i="36"/>
  <c r="CA62" i="36"/>
  <c r="BX62" i="36"/>
  <c r="BW62" i="36"/>
  <c r="BT62" i="36"/>
  <c r="BS62" i="36"/>
  <c r="BP62" i="36"/>
  <c r="BO62" i="36"/>
  <c r="BL62" i="36"/>
  <c r="BK62" i="36"/>
  <c r="BH62" i="36"/>
  <c r="BG62" i="36"/>
  <c r="BD62" i="36"/>
  <c r="BC62" i="36"/>
  <c r="AZ62" i="36"/>
  <c r="AY62" i="36"/>
  <c r="AV62" i="36"/>
  <c r="AU62" i="36"/>
  <c r="AR62" i="36"/>
  <c r="AQ62" i="36"/>
  <c r="AN62" i="36"/>
  <c r="AM62" i="36"/>
  <c r="AJ62" i="36"/>
  <c r="AI62" i="36"/>
  <c r="AD62" i="36" s="1"/>
  <c r="AG62" i="36"/>
  <c r="AF62" i="36"/>
  <c r="AE62" i="36"/>
  <c r="H62" i="36"/>
  <c r="DE61" i="36"/>
  <c r="DD61" i="36"/>
  <c r="DC61" i="36"/>
  <c r="DB61" i="36"/>
  <c r="DA61" i="36"/>
  <c r="CZ61" i="36"/>
  <c r="CY61" i="36"/>
  <c r="CX61" i="36"/>
  <c r="CW61" i="36"/>
  <c r="CV61" i="36"/>
  <c r="CU61" i="36"/>
  <c r="CT61" i="36"/>
  <c r="CR61" i="36"/>
  <c r="CP61" i="36"/>
  <c r="CO61" i="36"/>
  <c r="CN61" i="36"/>
  <c r="CL61" i="36"/>
  <c r="CM61" i="36" s="1"/>
  <c r="CK61" i="36"/>
  <c r="CJ61" i="36"/>
  <c r="CH61" i="36"/>
  <c r="CG61" i="36"/>
  <c r="CI61" i="36" s="1"/>
  <c r="CB61" i="36"/>
  <c r="CA61" i="36"/>
  <c r="BX61" i="36"/>
  <c r="BW61" i="36"/>
  <c r="BT61" i="36"/>
  <c r="BS61" i="36"/>
  <c r="BP61" i="36"/>
  <c r="BO61" i="36"/>
  <c r="BL61" i="36"/>
  <c r="BK61" i="36"/>
  <c r="BH61" i="36"/>
  <c r="BG61" i="36"/>
  <c r="BD61" i="36"/>
  <c r="BC61" i="36"/>
  <c r="AZ61" i="36"/>
  <c r="AY61" i="36"/>
  <c r="AV61" i="36"/>
  <c r="AU61" i="36"/>
  <c r="AR61" i="36"/>
  <c r="AQ61" i="36"/>
  <c r="AN61" i="36"/>
  <c r="AM61" i="36"/>
  <c r="AJ61" i="36"/>
  <c r="AI61" i="36"/>
  <c r="AG61" i="36"/>
  <c r="AF61" i="36"/>
  <c r="AE61" i="36"/>
  <c r="AD61" i="36"/>
  <c r="AH61" i="36" s="1"/>
  <c r="H61" i="36"/>
  <c r="DD60" i="36"/>
  <c r="DE60" i="36" s="1"/>
  <c r="DB60" i="36"/>
  <c r="DC60" i="36" s="1"/>
  <c r="CZ60" i="36"/>
  <c r="DA60" i="36" s="1"/>
  <c r="CX60" i="36"/>
  <c r="CY60" i="36" s="1"/>
  <c r="CV60" i="36"/>
  <c r="CW60" i="36" s="1"/>
  <c r="CT60" i="36"/>
  <c r="CR60" i="36"/>
  <c r="CP60" i="36"/>
  <c r="CU60" i="36" s="1"/>
  <c r="CN60" i="36"/>
  <c r="CO60" i="36" s="1"/>
  <c r="CM60" i="36"/>
  <c r="CL60" i="36"/>
  <c r="CJ60" i="36"/>
  <c r="CK60" i="36" s="1"/>
  <c r="CH60" i="36"/>
  <c r="CG60" i="36"/>
  <c r="CI60" i="36" s="1"/>
  <c r="CB60" i="36"/>
  <c r="CA60" i="36"/>
  <c r="BZ60" i="36"/>
  <c r="BX60" i="36"/>
  <c r="BY60" i="36" s="1"/>
  <c r="BW60" i="36"/>
  <c r="BT60" i="36"/>
  <c r="BU60" i="36" s="1"/>
  <c r="BS60" i="36"/>
  <c r="BR60" i="36"/>
  <c r="BP60" i="36"/>
  <c r="BQ60" i="36" s="1"/>
  <c r="BO60" i="36"/>
  <c r="BL60" i="36"/>
  <c r="BK60" i="36"/>
  <c r="BJ60" i="36"/>
  <c r="BH60" i="36"/>
  <c r="BI60" i="36" s="1"/>
  <c r="BG60" i="36"/>
  <c r="BD60" i="36"/>
  <c r="BE60" i="36" s="1"/>
  <c r="BC60" i="36"/>
  <c r="BB60" i="36"/>
  <c r="AZ60" i="36"/>
  <c r="BA60" i="36" s="1"/>
  <c r="AY60" i="36"/>
  <c r="AV60" i="36"/>
  <c r="AU60" i="36"/>
  <c r="AT60" i="36"/>
  <c r="AR60" i="36"/>
  <c r="AS60" i="36" s="1"/>
  <c r="AQ60" i="36"/>
  <c r="AN60" i="36"/>
  <c r="AO60" i="36" s="1"/>
  <c r="AM60" i="36"/>
  <c r="AL60" i="36"/>
  <c r="AJ60" i="36"/>
  <c r="AK60" i="36" s="1"/>
  <c r="AI60" i="36"/>
  <c r="AG60" i="36"/>
  <c r="AF60" i="36"/>
  <c r="AE60" i="36"/>
  <c r="H60" i="36"/>
  <c r="DD59" i="36"/>
  <c r="DE59" i="36" s="1"/>
  <c r="DB59" i="36"/>
  <c r="DC59" i="36" s="1"/>
  <c r="DA59" i="36"/>
  <c r="CZ59" i="36"/>
  <c r="CX59" i="36"/>
  <c r="CY59" i="36" s="1"/>
  <c r="CV59" i="36"/>
  <c r="CW59" i="36" s="1"/>
  <c r="CT59" i="36"/>
  <c r="CR59" i="36"/>
  <c r="CP59" i="36"/>
  <c r="CS59" i="36" s="1"/>
  <c r="CN59" i="36"/>
  <c r="CO59" i="36" s="1"/>
  <c r="CM59" i="36"/>
  <c r="CL59" i="36"/>
  <c r="CJ59" i="36"/>
  <c r="CK59" i="36" s="1"/>
  <c r="CH59" i="36"/>
  <c r="CI59" i="36" s="1"/>
  <c r="CG59" i="36"/>
  <c r="CB59" i="36"/>
  <c r="CD59" i="36" s="1"/>
  <c r="CA59" i="36"/>
  <c r="BY59" i="36"/>
  <c r="BX59" i="36"/>
  <c r="BZ59" i="36" s="1"/>
  <c r="BW59" i="36"/>
  <c r="BT59" i="36"/>
  <c r="BV59" i="36" s="1"/>
  <c r="BS59" i="36"/>
  <c r="BP59" i="36"/>
  <c r="BO59" i="36"/>
  <c r="BL59" i="36"/>
  <c r="BN59" i="36" s="1"/>
  <c r="BK59" i="36"/>
  <c r="BH59" i="36"/>
  <c r="BJ59" i="36" s="1"/>
  <c r="BG59" i="36"/>
  <c r="BD59" i="36"/>
  <c r="BF59" i="36" s="1"/>
  <c r="BC59" i="36"/>
  <c r="BA59" i="36"/>
  <c r="AZ59" i="36"/>
  <c r="BB59" i="36" s="1"/>
  <c r="AY59" i="36"/>
  <c r="AV59" i="36"/>
  <c r="AX59" i="36" s="1"/>
  <c r="AU59" i="36"/>
  <c r="AS59" i="36"/>
  <c r="AR59" i="36"/>
  <c r="AT59" i="36" s="1"/>
  <c r="AQ59" i="36"/>
  <c r="AN59" i="36"/>
  <c r="AP59" i="36" s="1"/>
  <c r="AM59" i="36"/>
  <c r="AJ59" i="36"/>
  <c r="AI59" i="36"/>
  <c r="AG59" i="36"/>
  <c r="AF59" i="36"/>
  <c r="AE59" i="36"/>
  <c r="H59" i="36"/>
  <c r="DE58" i="36"/>
  <c r="DD58" i="36"/>
  <c r="DB58" i="36"/>
  <c r="DC58" i="36" s="1"/>
  <c r="CZ58" i="36"/>
  <c r="DA58" i="36" s="1"/>
  <c r="CX58" i="36"/>
  <c r="CY58" i="36" s="1"/>
  <c r="CW58" i="36"/>
  <c r="CV58" i="36"/>
  <c r="CT58" i="36"/>
  <c r="CR58" i="36"/>
  <c r="CP58" i="36"/>
  <c r="CS58" i="36" s="1"/>
  <c r="CO58" i="36"/>
  <c r="CN58" i="36"/>
  <c r="CL58" i="36"/>
  <c r="CM58" i="36" s="1"/>
  <c r="CK58" i="36"/>
  <c r="CJ58" i="36"/>
  <c r="CH58" i="36"/>
  <c r="CG58" i="36"/>
  <c r="CB58" i="36"/>
  <c r="CA58" i="36"/>
  <c r="BX58" i="36"/>
  <c r="BW58" i="36"/>
  <c r="BT58" i="36"/>
  <c r="BS58" i="36"/>
  <c r="BP58" i="36"/>
  <c r="BO58" i="36"/>
  <c r="BL58" i="36"/>
  <c r="BK58" i="36"/>
  <c r="BH58" i="36"/>
  <c r="BG58" i="36"/>
  <c r="BD58" i="36"/>
  <c r="BC58" i="36"/>
  <c r="AZ58" i="36"/>
  <c r="AY58" i="36"/>
  <c r="AV58" i="36"/>
  <c r="AU58" i="36"/>
  <c r="AR58" i="36"/>
  <c r="AQ58" i="36"/>
  <c r="AN58" i="36"/>
  <c r="AM58" i="36"/>
  <c r="AJ58" i="36"/>
  <c r="AI58" i="36"/>
  <c r="AD58" i="36" s="1"/>
  <c r="AG58" i="36"/>
  <c r="AF58" i="36"/>
  <c r="AE58" i="36"/>
  <c r="H58" i="36"/>
  <c r="DE227" i="36"/>
  <c r="DD227" i="36"/>
  <c r="DB227" i="36"/>
  <c r="DC227" i="36" s="1"/>
  <c r="CZ227" i="36"/>
  <c r="DA227" i="36" s="1"/>
  <c r="CX227" i="36"/>
  <c r="CY227" i="36" s="1"/>
  <c r="CW227" i="36"/>
  <c r="CV227" i="36"/>
  <c r="CT227" i="36"/>
  <c r="CR227" i="36"/>
  <c r="CP227" i="36"/>
  <c r="CO227" i="36"/>
  <c r="CN227" i="36"/>
  <c r="CL227" i="36"/>
  <c r="CM227" i="36" s="1"/>
  <c r="CJ227" i="36"/>
  <c r="CK227" i="36" s="1"/>
  <c r="CH227" i="36"/>
  <c r="CG227" i="36"/>
  <c r="CI227" i="36" s="1"/>
  <c r="CD227" i="36"/>
  <c r="CC227" i="36"/>
  <c r="CB227" i="36"/>
  <c r="CA227" i="36"/>
  <c r="BZ227" i="36"/>
  <c r="BY227" i="36"/>
  <c r="BX227" i="36"/>
  <c r="BW227" i="36"/>
  <c r="BV227" i="36"/>
  <c r="BU227" i="36"/>
  <c r="BT227" i="36"/>
  <c r="BS227" i="36"/>
  <c r="BR227" i="36"/>
  <c r="BQ227" i="36"/>
  <c r="BP227" i="36"/>
  <c r="BO227" i="36"/>
  <c r="BN227" i="36"/>
  <c r="BM227" i="36"/>
  <c r="BL227" i="36"/>
  <c r="BK227" i="36"/>
  <c r="BJ227" i="36"/>
  <c r="BI227" i="36"/>
  <c r="BH227" i="36"/>
  <c r="BG227" i="36"/>
  <c r="BF227" i="36"/>
  <c r="BE227" i="36"/>
  <c r="BD227" i="36"/>
  <c r="BC227" i="36"/>
  <c r="BB227" i="36"/>
  <c r="BA227" i="36"/>
  <c r="AZ227" i="36"/>
  <c r="AY227" i="36"/>
  <c r="AX227" i="36"/>
  <c r="AW227" i="36"/>
  <c r="AV227" i="36"/>
  <c r="AU227" i="36"/>
  <c r="AT227" i="36"/>
  <c r="AS227" i="36"/>
  <c r="AR227" i="36"/>
  <c r="AQ227" i="36"/>
  <c r="AP227" i="36"/>
  <c r="AO227" i="36"/>
  <c r="AN227" i="36"/>
  <c r="AM227" i="36"/>
  <c r="AL227" i="36"/>
  <c r="AK227" i="36"/>
  <c r="AJ227" i="36"/>
  <c r="AI227" i="36"/>
  <c r="AG227" i="36"/>
  <c r="AF227" i="36"/>
  <c r="AE227" i="36"/>
  <c r="AD227" i="36"/>
  <c r="H227" i="36"/>
  <c r="DD57" i="36"/>
  <c r="DE57" i="36" s="1"/>
  <c r="DB57" i="36"/>
  <c r="DC57" i="36" s="1"/>
  <c r="CZ57" i="36"/>
  <c r="DA57" i="36" s="1"/>
  <c r="CY57" i="36"/>
  <c r="CX57" i="36"/>
  <c r="CV57" i="36"/>
  <c r="CW57" i="36" s="1"/>
  <c r="CT57" i="36"/>
  <c r="CR57" i="36"/>
  <c r="CP57" i="36"/>
  <c r="CS57" i="36" s="1"/>
  <c r="CN57" i="36"/>
  <c r="CO57" i="36" s="1"/>
  <c r="CL57" i="36"/>
  <c r="CM57" i="36" s="1"/>
  <c r="CJ57" i="36"/>
  <c r="CK57" i="36" s="1"/>
  <c r="CH57" i="36"/>
  <c r="CG57" i="36"/>
  <c r="CI57" i="36" s="1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G57" i="36"/>
  <c r="AF57" i="36"/>
  <c r="AE57" i="36"/>
  <c r="AD57" i="36"/>
  <c r="AH57" i="36" s="1"/>
  <c r="H57" i="36"/>
  <c r="DE56" i="36"/>
  <c r="DD56" i="36"/>
  <c r="DC56" i="36"/>
  <c r="DB56" i="36"/>
  <c r="DA56" i="36"/>
  <c r="CZ56" i="36"/>
  <c r="CY56" i="36"/>
  <c r="CX56" i="36"/>
  <c r="CW56" i="36"/>
  <c r="CV56" i="36"/>
  <c r="CU56" i="36"/>
  <c r="CT56" i="36"/>
  <c r="CR56" i="36"/>
  <c r="CP56" i="36"/>
  <c r="CO56" i="36"/>
  <c r="CN56" i="36"/>
  <c r="CL56" i="36"/>
  <c r="CM56" i="36" s="1"/>
  <c r="CJ56" i="36"/>
  <c r="CK56" i="36" s="1"/>
  <c r="CH56" i="36"/>
  <c r="CG56" i="36"/>
  <c r="CI56" i="36" s="1"/>
  <c r="CC56" i="36"/>
  <c r="CB56" i="36"/>
  <c r="CD56" i="36" s="1"/>
  <c r="CA56" i="36"/>
  <c r="BX56" i="36"/>
  <c r="BZ56" i="36" s="1"/>
  <c r="BW56" i="36"/>
  <c r="BT56" i="36"/>
  <c r="BS56" i="36"/>
  <c r="BQ56" i="36"/>
  <c r="BP56" i="36"/>
  <c r="BR56" i="36" s="1"/>
  <c r="BO56" i="36"/>
  <c r="BL56" i="36"/>
  <c r="BN56" i="36" s="1"/>
  <c r="BK56" i="36"/>
  <c r="BH56" i="36"/>
  <c r="BJ56" i="36" s="1"/>
  <c r="BG56" i="36"/>
  <c r="BE56" i="36"/>
  <c r="BD56" i="36"/>
  <c r="BF56" i="36" s="1"/>
  <c r="BC56" i="36"/>
  <c r="AZ56" i="36"/>
  <c r="BB56" i="36" s="1"/>
  <c r="AY56" i="36"/>
  <c r="AW56" i="36"/>
  <c r="AV56" i="36"/>
  <c r="AX56" i="36" s="1"/>
  <c r="AU56" i="36"/>
  <c r="AR56" i="36"/>
  <c r="AT56" i="36" s="1"/>
  <c r="AQ56" i="36"/>
  <c r="AN56" i="36"/>
  <c r="AP56" i="36" s="1"/>
  <c r="AM56" i="36"/>
  <c r="AK56" i="36"/>
  <c r="AJ56" i="36"/>
  <c r="AL56" i="36" s="1"/>
  <c r="AI56" i="36"/>
  <c r="AG56" i="36"/>
  <c r="AF56" i="36"/>
  <c r="AE56" i="36"/>
  <c r="H56" i="36"/>
  <c r="DD55" i="36"/>
  <c r="DE55" i="36" s="1"/>
  <c r="DB55" i="36"/>
  <c r="DC55" i="36" s="1"/>
  <c r="CZ55" i="36"/>
  <c r="DA55" i="36" s="1"/>
  <c r="CX55" i="36"/>
  <c r="CY55" i="36" s="1"/>
  <c r="CV55" i="36"/>
  <c r="CW55" i="36" s="1"/>
  <c r="CT55" i="36"/>
  <c r="CR55" i="36"/>
  <c r="CP55" i="36"/>
  <c r="CS55" i="36" s="1"/>
  <c r="CO55" i="36"/>
  <c r="CN55" i="36"/>
  <c r="CL55" i="36"/>
  <c r="CM55" i="36" s="1"/>
  <c r="CJ55" i="36"/>
  <c r="CK55" i="36" s="1"/>
  <c r="CH55" i="36"/>
  <c r="CG55" i="36"/>
  <c r="CB55" i="36"/>
  <c r="CC55" i="36" s="1"/>
  <c r="CA55" i="36"/>
  <c r="BZ55" i="36"/>
  <c r="BX55" i="36"/>
  <c r="BY55" i="36" s="1"/>
  <c r="BW55" i="36"/>
  <c r="BT55" i="36"/>
  <c r="BU55" i="36" s="1"/>
  <c r="BS55" i="36"/>
  <c r="BP55" i="36"/>
  <c r="BO55" i="36"/>
  <c r="BL55" i="36"/>
  <c r="BM55" i="36" s="1"/>
  <c r="BK55" i="36"/>
  <c r="BH55" i="36"/>
  <c r="BI55" i="36" s="1"/>
  <c r="BG55" i="36"/>
  <c r="BD55" i="36"/>
  <c r="BE55" i="36" s="1"/>
  <c r="BC55" i="36"/>
  <c r="BB55" i="36"/>
  <c r="AZ55" i="36"/>
  <c r="BA55" i="36" s="1"/>
  <c r="AY55" i="36"/>
  <c r="AV55" i="36"/>
  <c r="AW55" i="36" s="1"/>
  <c r="AU55" i="36"/>
  <c r="AT55" i="36"/>
  <c r="AR55" i="36"/>
  <c r="AS55" i="36" s="1"/>
  <c r="AQ55" i="36"/>
  <c r="AN55" i="36"/>
  <c r="AO55" i="36" s="1"/>
  <c r="AM55" i="36"/>
  <c r="AJ55" i="36"/>
  <c r="AI55" i="36"/>
  <c r="AG55" i="36"/>
  <c r="AF55" i="36"/>
  <c r="AE55" i="36"/>
  <c r="H55" i="36"/>
  <c r="DD54" i="36"/>
  <c r="DE54" i="36" s="1"/>
  <c r="DB54" i="36"/>
  <c r="DC54" i="36" s="1"/>
  <c r="CZ54" i="36"/>
  <c r="DA54" i="36" s="1"/>
  <c r="CY54" i="36"/>
  <c r="CX54" i="36"/>
  <c r="CV54" i="36"/>
  <c r="CW54" i="36" s="1"/>
  <c r="CU54" i="36"/>
  <c r="CT54" i="36"/>
  <c r="CR54" i="36"/>
  <c r="CP54" i="36"/>
  <c r="CN54" i="36"/>
  <c r="CO54" i="36" s="1"/>
  <c r="CM54" i="36"/>
  <c r="CL54" i="36"/>
  <c r="CJ54" i="36"/>
  <c r="CK54" i="36" s="1"/>
  <c r="CH54" i="36"/>
  <c r="CG54" i="36"/>
  <c r="CI54" i="36" s="1"/>
  <c r="CD54" i="36"/>
  <c r="CC54" i="36"/>
  <c r="CB54" i="36"/>
  <c r="CA54" i="36"/>
  <c r="BZ54" i="36"/>
  <c r="BY54" i="36"/>
  <c r="BX54" i="36"/>
  <c r="BW54" i="36"/>
  <c r="BV54" i="36"/>
  <c r="BU54" i="36"/>
  <c r="BT54" i="36"/>
  <c r="BS54" i="36"/>
  <c r="BR54" i="36"/>
  <c r="BQ54" i="36"/>
  <c r="BP54" i="36"/>
  <c r="BO54" i="36"/>
  <c r="BN54" i="36"/>
  <c r="BM54" i="36"/>
  <c r="BL54" i="36"/>
  <c r="BK54" i="36"/>
  <c r="BJ54" i="36"/>
  <c r="BI54" i="36"/>
  <c r="BH54" i="36"/>
  <c r="BG54" i="36"/>
  <c r="BF54" i="36"/>
  <c r="BE54" i="36"/>
  <c r="BD54" i="36"/>
  <c r="BC54" i="36"/>
  <c r="BB54" i="36"/>
  <c r="BA54" i="36"/>
  <c r="AZ54" i="36"/>
  <c r="AY54" i="36"/>
  <c r="AX54" i="36"/>
  <c r="AW54" i="36"/>
  <c r="AV54" i="36"/>
  <c r="AU54" i="36"/>
  <c r="AT54" i="36"/>
  <c r="AS54" i="36"/>
  <c r="AR54" i="36"/>
  <c r="AQ54" i="36"/>
  <c r="AP54" i="36"/>
  <c r="AO54" i="36"/>
  <c r="AN54" i="36"/>
  <c r="AM54" i="36"/>
  <c r="AL54" i="36"/>
  <c r="AK54" i="36"/>
  <c r="AJ54" i="36"/>
  <c r="AI54" i="36"/>
  <c r="AG54" i="36"/>
  <c r="AF54" i="36"/>
  <c r="AE54" i="36"/>
  <c r="AD54" i="36"/>
  <c r="H54" i="36"/>
  <c r="DD53" i="36"/>
  <c r="DE53" i="36" s="1"/>
  <c r="DB53" i="36"/>
  <c r="DC53" i="36" s="1"/>
  <c r="CZ53" i="36"/>
  <c r="DA53" i="36" s="1"/>
  <c r="CX53" i="36"/>
  <c r="CY53" i="36" s="1"/>
  <c r="CV53" i="36"/>
  <c r="CW53" i="36" s="1"/>
  <c r="CT53" i="36"/>
  <c r="CR53" i="36"/>
  <c r="CQ53" i="36"/>
  <c r="CP53" i="36"/>
  <c r="CS53" i="36" s="1"/>
  <c r="CN53" i="36"/>
  <c r="CO53" i="36" s="1"/>
  <c r="CL53" i="36"/>
  <c r="CM53" i="36" s="1"/>
  <c r="CJ53" i="36"/>
  <c r="CK53" i="36" s="1"/>
  <c r="CH53" i="36"/>
  <c r="CG53" i="36"/>
  <c r="CI53" i="36" s="1"/>
  <c r="CC53" i="36"/>
  <c r="CB53" i="36"/>
  <c r="CD53" i="36" s="1"/>
  <c r="CA53" i="36"/>
  <c r="BX53" i="36"/>
  <c r="BZ53" i="36" s="1"/>
  <c r="BW53" i="36"/>
  <c r="BT53" i="36"/>
  <c r="BV53" i="36" s="1"/>
  <c r="BS53" i="36"/>
  <c r="BP53" i="36"/>
  <c r="BO53" i="36"/>
  <c r="BM53" i="36"/>
  <c r="BL53" i="36"/>
  <c r="BN53" i="36" s="1"/>
  <c r="BK53" i="36"/>
  <c r="BH53" i="36"/>
  <c r="BJ53" i="36" s="1"/>
  <c r="BG53" i="36"/>
  <c r="BE53" i="36"/>
  <c r="BD53" i="36"/>
  <c r="BF53" i="36" s="1"/>
  <c r="BC53" i="36"/>
  <c r="AZ53" i="36"/>
  <c r="AY53" i="36"/>
  <c r="AW53" i="36"/>
  <c r="AV53" i="36"/>
  <c r="AX53" i="36" s="1"/>
  <c r="AU53" i="36"/>
  <c r="AS53" i="36"/>
  <c r="AR53" i="36"/>
  <c r="AT53" i="36" s="1"/>
  <c r="AQ53" i="36"/>
  <c r="AN53" i="36"/>
  <c r="AM53" i="36"/>
  <c r="AJ53" i="36"/>
  <c r="AI53" i="36"/>
  <c r="AG53" i="36"/>
  <c r="AF53" i="36"/>
  <c r="AE53" i="36"/>
  <c r="H53" i="36"/>
  <c r="DD52" i="36"/>
  <c r="DE52" i="36" s="1"/>
  <c r="DB52" i="36"/>
  <c r="DC52" i="36" s="1"/>
  <c r="DA52" i="36"/>
  <c r="CZ52" i="36"/>
  <c r="CX52" i="36"/>
  <c r="CY52" i="36" s="1"/>
  <c r="CW52" i="36"/>
  <c r="CV52" i="36"/>
  <c r="CT52" i="36"/>
  <c r="CR52" i="36"/>
  <c r="CP52" i="36"/>
  <c r="CU52" i="36" s="1"/>
  <c r="CO52" i="36"/>
  <c r="CN52" i="36"/>
  <c r="CL52" i="36"/>
  <c r="CM52" i="36" s="1"/>
  <c r="CK52" i="36"/>
  <c r="CJ52" i="36"/>
  <c r="CH52" i="36"/>
  <c r="CG52" i="36"/>
  <c r="CI52" i="36" s="1"/>
  <c r="CC52" i="36"/>
  <c r="CB52" i="36"/>
  <c r="CD52" i="36" s="1"/>
  <c r="CA52" i="36"/>
  <c r="BX52" i="36"/>
  <c r="BZ52" i="36" s="1"/>
  <c r="BW52" i="36"/>
  <c r="BU52" i="36"/>
  <c r="BT52" i="36"/>
  <c r="BV52" i="36" s="1"/>
  <c r="BS52" i="36"/>
  <c r="BP52" i="36"/>
  <c r="BR52" i="36" s="1"/>
  <c r="BO52" i="36"/>
  <c r="BL52" i="36"/>
  <c r="BK52" i="36"/>
  <c r="BH52" i="36"/>
  <c r="BJ52" i="36" s="1"/>
  <c r="BG52" i="36"/>
  <c r="BE52" i="36"/>
  <c r="BD52" i="36"/>
  <c r="BF52" i="36" s="1"/>
  <c r="BC52" i="36"/>
  <c r="AZ52" i="36"/>
  <c r="BB52" i="36" s="1"/>
  <c r="AY52" i="36"/>
  <c r="AV52" i="36"/>
  <c r="AX52" i="36" s="1"/>
  <c r="AU52" i="36"/>
  <c r="AR52" i="36"/>
  <c r="AT52" i="36" s="1"/>
  <c r="AQ52" i="36"/>
  <c r="AO52" i="36"/>
  <c r="AN52" i="36"/>
  <c r="AP52" i="36" s="1"/>
  <c r="AM52" i="36"/>
  <c r="AJ52" i="36"/>
  <c r="AL52" i="36" s="1"/>
  <c r="AI52" i="36"/>
  <c r="AG52" i="36"/>
  <c r="AF52" i="36"/>
  <c r="AE52" i="36"/>
  <c r="H52" i="36"/>
  <c r="DD51" i="36"/>
  <c r="DE51" i="36" s="1"/>
  <c r="DB51" i="36"/>
  <c r="DC51" i="36" s="1"/>
  <c r="CZ51" i="36"/>
  <c r="DA51" i="36" s="1"/>
  <c r="CX51" i="36"/>
  <c r="CY51" i="36" s="1"/>
  <c r="CV51" i="36"/>
  <c r="CW51" i="36" s="1"/>
  <c r="CT51" i="36"/>
  <c r="CR51" i="36"/>
  <c r="CP51" i="36"/>
  <c r="CO51" i="36"/>
  <c r="CN51" i="36"/>
  <c r="CL51" i="36"/>
  <c r="CM51" i="36" s="1"/>
  <c r="CJ51" i="36"/>
  <c r="CK51" i="36" s="1"/>
  <c r="CH51" i="36"/>
  <c r="CG51" i="36"/>
  <c r="CB51" i="36"/>
  <c r="CC51" i="36" s="1"/>
  <c r="CA51" i="36"/>
  <c r="BZ51" i="36"/>
  <c r="BX51" i="36"/>
  <c r="BY51" i="36" s="1"/>
  <c r="BW51" i="36"/>
  <c r="BT51" i="36"/>
  <c r="BU51" i="36" s="1"/>
  <c r="BS51" i="36"/>
  <c r="BR51" i="36"/>
  <c r="BP51" i="36"/>
  <c r="BQ51" i="36" s="1"/>
  <c r="BO51" i="36"/>
  <c r="BL51" i="36"/>
  <c r="BM51" i="36" s="1"/>
  <c r="BK51" i="36"/>
  <c r="BH51" i="36"/>
  <c r="BG51" i="36"/>
  <c r="BD51" i="36"/>
  <c r="BE51" i="36" s="1"/>
  <c r="BC51" i="36"/>
  <c r="BB51" i="36"/>
  <c r="AZ51" i="36"/>
  <c r="BA51" i="36" s="1"/>
  <c r="AY51" i="36"/>
  <c r="AV51" i="36"/>
  <c r="AW51" i="36" s="1"/>
  <c r="AU51" i="36"/>
  <c r="AR51" i="36"/>
  <c r="AQ51" i="36"/>
  <c r="AN51" i="36"/>
  <c r="AO51" i="36" s="1"/>
  <c r="AM51" i="36"/>
  <c r="AL51" i="36"/>
  <c r="AJ51" i="36"/>
  <c r="AK51" i="36" s="1"/>
  <c r="AI51" i="36"/>
  <c r="AG51" i="36"/>
  <c r="AF51" i="36"/>
  <c r="AE51" i="36"/>
  <c r="H51" i="36"/>
  <c r="DD50" i="36"/>
  <c r="DE50" i="36" s="1"/>
  <c r="DC50" i="36"/>
  <c r="DB50" i="36"/>
  <c r="CZ50" i="36"/>
  <c r="DA50" i="36" s="1"/>
  <c r="CX50" i="36"/>
  <c r="CY50" i="36" s="1"/>
  <c r="CV50" i="36"/>
  <c r="CW50" i="36" s="1"/>
  <c r="CU50" i="36"/>
  <c r="CT50" i="36"/>
  <c r="CS50" i="36"/>
  <c r="CR50" i="36"/>
  <c r="CQ50" i="36"/>
  <c r="CP50" i="36"/>
  <c r="CN50" i="36"/>
  <c r="CO50" i="36" s="1"/>
  <c r="CL50" i="36"/>
  <c r="CM50" i="36" s="1"/>
  <c r="CJ50" i="36"/>
  <c r="CK50" i="36" s="1"/>
  <c r="CI50" i="36"/>
  <c r="CH50" i="36"/>
  <c r="CG50" i="36"/>
  <c r="CD50" i="36"/>
  <c r="CC50" i="36"/>
  <c r="CB50" i="36"/>
  <c r="CA50" i="36"/>
  <c r="BZ50" i="36"/>
  <c r="BY50" i="36"/>
  <c r="BX50" i="36"/>
  <c r="BW50" i="36"/>
  <c r="BV50" i="36"/>
  <c r="BU50" i="36"/>
  <c r="BT50" i="36"/>
  <c r="BS50" i="36"/>
  <c r="BR50" i="36"/>
  <c r="BQ50" i="36"/>
  <c r="BP50" i="36"/>
  <c r="BO50" i="36"/>
  <c r="BN50" i="36"/>
  <c r="BM50" i="36"/>
  <c r="BL50" i="36"/>
  <c r="BK50" i="36"/>
  <c r="BJ50" i="36"/>
  <c r="BI50" i="36"/>
  <c r="BH50" i="36"/>
  <c r="BG50" i="36"/>
  <c r="BF50" i="36"/>
  <c r="BE50" i="36"/>
  <c r="BD50" i="36"/>
  <c r="BC50" i="36"/>
  <c r="BB50" i="36"/>
  <c r="BA50" i="36"/>
  <c r="AZ50" i="36"/>
  <c r="AY50" i="36"/>
  <c r="AX50" i="36"/>
  <c r="AW50" i="36"/>
  <c r="AV50" i="36"/>
  <c r="AU50" i="36"/>
  <c r="AT50" i="36"/>
  <c r="AS50" i="36"/>
  <c r="AR50" i="36"/>
  <c r="AQ50" i="36"/>
  <c r="AP50" i="36"/>
  <c r="AO50" i="36"/>
  <c r="AN50" i="36"/>
  <c r="AM50" i="36"/>
  <c r="AL50" i="36"/>
  <c r="AK50" i="36"/>
  <c r="AJ50" i="36"/>
  <c r="AI50" i="36"/>
  <c r="AG50" i="36"/>
  <c r="AF50" i="36"/>
  <c r="AE50" i="36"/>
  <c r="AD50" i="36"/>
  <c r="H50" i="36"/>
  <c r="DD49" i="36"/>
  <c r="DE49" i="36" s="1"/>
  <c r="DB49" i="36"/>
  <c r="DC49" i="36" s="1"/>
  <c r="CZ49" i="36"/>
  <c r="DA49" i="36" s="1"/>
  <c r="CY49" i="36"/>
  <c r="CX49" i="36"/>
  <c r="CV49" i="36"/>
  <c r="CW49" i="36" s="1"/>
  <c r="CT49" i="36"/>
  <c r="CR49" i="36"/>
  <c r="CQ49" i="36"/>
  <c r="CP49" i="36"/>
  <c r="CS49" i="36" s="1"/>
  <c r="CN49" i="36"/>
  <c r="CO49" i="36" s="1"/>
  <c r="CL49" i="36"/>
  <c r="CM49" i="36" s="1"/>
  <c r="CJ49" i="36"/>
  <c r="CK49" i="36" s="1"/>
  <c r="CH49" i="36"/>
  <c r="CG49" i="36"/>
  <c r="CD49" i="36"/>
  <c r="CB49" i="36"/>
  <c r="CC49" i="36" s="1"/>
  <c r="CA49" i="36"/>
  <c r="BX49" i="36"/>
  <c r="BW49" i="36"/>
  <c r="BV49" i="36"/>
  <c r="BT49" i="36"/>
  <c r="BU49" i="36" s="1"/>
  <c r="BS49" i="36"/>
  <c r="BP49" i="36"/>
  <c r="BO49" i="36"/>
  <c r="BN49" i="36"/>
  <c r="BL49" i="36"/>
  <c r="BM49" i="36" s="1"/>
  <c r="BK49" i="36"/>
  <c r="BH49" i="36"/>
  <c r="BG49" i="36"/>
  <c r="BF49" i="36"/>
  <c r="BD49" i="36"/>
  <c r="BE49" i="36" s="1"/>
  <c r="BC49" i="36"/>
  <c r="AZ49" i="36"/>
  <c r="AY49" i="36"/>
  <c r="AX49" i="36"/>
  <c r="AV49" i="36"/>
  <c r="AW49" i="36" s="1"/>
  <c r="AU49" i="36"/>
  <c r="AR49" i="36"/>
  <c r="AQ49" i="36"/>
  <c r="AP49" i="36"/>
  <c r="AN49" i="36"/>
  <c r="AO49" i="36" s="1"/>
  <c r="AM49" i="36"/>
  <c r="AJ49" i="36"/>
  <c r="AI49" i="36"/>
  <c r="AG49" i="36"/>
  <c r="AF49" i="36"/>
  <c r="AE49" i="36"/>
  <c r="H49" i="36"/>
  <c r="DD48" i="36"/>
  <c r="DE48" i="36" s="1"/>
  <c r="DB48" i="36"/>
  <c r="DC48" i="36" s="1"/>
  <c r="DA48" i="36"/>
  <c r="CZ48" i="36"/>
  <c r="CX48" i="36"/>
  <c r="CY48" i="36" s="1"/>
  <c r="CW48" i="36"/>
  <c r="CV48" i="36"/>
  <c r="CT48" i="36"/>
  <c r="CR48" i="36"/>
  <c r="CP48" i="36"/>
  <c r="CS48" i="36" s="1"/>
  <c r="CO48" i="36"/>
  <c r="CN48" i="36"/>
  <c r="CL48" i="36"/>
  <c r="CM48" i="36" s="1"/>
  <c r="CK48" i="36"/>
  <c r="CJ48" i="36"/>
  <c r="CH48" i="36"/>
  <c r="CG48" i="36"/>
  <c r="CC48" i="36"/>
  <c r="CB48" i="36"/>
  <c r="CD48" i="36" s="1"/>
  <c r="CA48" i="36"/>
  <c r="BX48" i="36"/>
  <c r="BZ48" i="36" s="1"/>
  <c r="BW48" i="36"/>
  <c r="BU48" i="36"/>
  <c r="BT48" i="36"/>
  <c r="BV48" i="36" s="1"/>
  <c r="BS48" i="36"/>
  <c r="BP48" i="36"/>
  <c r="BR48" i="36" s="1"/>
  <c r="BO48" i="36"/>
  <c r="BL48" i="36"/>
  <c r="BK48" i="36"/>
  <c r="BH48" i="36"/>
  <c r="BJ48" i="36" s="1"/>
  <c r="BG48" i="36"/>
  <c r="BE48" i="36"/>
  <c r="BD48" i="36"/>
  <c r="BF48" i="36" s="1"/>
  <c r="BC48" i="36"/>
  <c r="AZ48" i="36"/>
  <c r="BB48" i="36" s="1"/>
  <c r="AY48" i="36"/>
  <c r="AV48" i="36"/>
  <c r="AU48" i="36"/>
  <c r="AR48" i="36"/>
  <c r="AT48" i="36" s="1"/>
  <c r="AQ48" i="36"/>
  <c r="AO48" i="36"/>
  <c r="AN48" i="36"/>
  <c r="AP48" i="36" s="1"/>
  <c r="AM48" i="36"/>
  <c r="AJ48" i="36"/>
  <c r="AL48" i="36" s="1"/>
  <c r="AI48" i="36"/>
  <c r="AG48" i="36"/>
  <c r="AF48" i="36"/>
  <c r="AE48" i="36"/>
  <c r="H48" i="36"/>
  <c r="DD226" i="36"/>
  <c r="DE226" i="36" s="1"/>
  <c r="DB226" i="36"/>
  <c r="DC226" i="36" s="1"/>
  <c r="CZ226" i="36"/>
  <c r="DA226" i="36" s="1"/>
  <c r="CX226" i="36"/>
  <c r="CY226" i="36" s="1"/>
  <c r="CV226" i="36"/>
  <c r="CW226" i="36" s="1"/>
  <c r="CT226" i="36"/>
  <c r="CR226" i="36"/>
  <c r="CP226" i="36"/>
  <c r="CS226" i="36" s="1"/>
  <c r="CO226" i="36"/>
  <c r="CN226" i="36"/>
  <c r="CL226" i="36"/>
  <c r="CM226" i="36" s="1"/>
  <c r="CJ226" i="36"/>
  <c r="CK226" i="36" s="1"/>
  <c r="CH226" i="36"/>
  <c r="CG226" i="36"/>
  <c r="CB226" i="36"/>
  <c r="CC226" i="36" s="1"/>
  <c r="CA226" i="36"/>
  <c r="BZ226" i="36"/>
  <c r="BX226" i="36"/>
  <c r="BY226" i="36" s="1"/>
  <c r="BW226" i="36"/>
  <c r="BT226" i="36"/>
  <c r="BU226" i="36" s="1"/>
  <c r="BS226" i="36"/>
  <c r="BP226" i="36"/>
  <c r="BO226" i="36"/>
  <c r="BL226" i="36"/>
  <c r="BM226" i="36" s="1"/>
  <c r="BK226" i="36"/>
  <c r="BH226" i="36"/>
  <c r="BG226" i="36"/>
  <c r="BD226" i="36"/>
  <c r="BE226" i="36" s="1"/>
  <c r="BC226" i="36"/>
  <c r="BB226" i="36"/>
  <c r="AZ226" i="36"/>
  <c r="BA226" i="36" s="1"/>
  <c r="AY226" i="36"/>
  <c r="AV226" i="36"/>
  <c r="AW226" i="36" s="1"/>
  <c r="AU226" i="36"/>
  <c r="AT226" i="36"/>
  <c r="AR226" i="36"/>
  <c r="AS226" i="36" s="1"/>
  <c r="AQ226" i="36"/>
  <c r="AN226" i="36"/>
  <c r="AO226" i="36" s="1"/>
  <c r="AM226" i="36"/>
  <c r="AJ226" i="36"/>
  <c r="AI226" i="36"/>
  <c r="AG226" i="36"/>
  <c r="AF226" i="36"/>
  <c r="AE226" i="36"/>
  <c r="H226" i="36"/>
  <c r="DD225" i="36"/>
  <c r="DE225" i="36" s="1"/>
  <c r="DB225" i="36"/>
  <c r="DC225" i="36" s="1"/>
  <c r="CZ225" i="36"/>
  <c r="DA225" i="36" s="1"/>
  <c r="CY225" i="36"/>
  <c r="CX225" i="36"/>
  <c r="CV225" i="36"/>
  <c r="CW225" i="36" s="1"/>
  <c r="CT225" i="36"/>
  <c r="CR225" i="36"/>
  <c r="CP225" i="36"/>
  <c r="CU225" i="36" s="1"/>
  <c r="CN225" i="36"/>
  <c r="CO225" i="36" s="1"/>
  <c r="CM225" i="36"/>
  <c r="CL225" i="36"/>
  <c r="CJ225" i="36"/>
  <c r="CK225" i="36" s="1"/>
  <c r="CH225" i="36"/>
  <c r="CG225" i="36"/>
  <c r="CI225" i="36" s="1"/>
  <c r="CD225" i="36"/>
  <c r="CC225" i="36"/>
  <c r="CB225" i="36"/>
  <c r="CA225" i="36"/>
  <c r="BZ225" i="36"/>
  <c r="BY225" i="36"/>
  <c r="BX225" i="36"/>
  <c r="BW225" i="36"/>
  <c r="BV225" i="36"/>
  <c r="BU225" i="36"/>
  <c r="BT225" i="36"/>
  <c r="BS225" i="36"/>
  <c r="BR225" i="36"/>
  <c r="BQ225" i="36"/>
  <c r="BP225" i="36"/>
  <c r="BO225" i="36"/>
  <c r="BN225" i="36"/>
  <c r="BM225" i="36"/>
  <c r="BL225" i="36"/>
  <c r="BK225" i="36"/>
  <c r="BJ225" i="36"/>
  <c r="BI225" i="36"/>
  <c r="BH225" i="36"/>
  <c r="BG225" i="36"/>
  <c r="BF225" i="36"/>
  <c r="BE225" i="36"/>
  <c r="BD225" i="36"/>
  <c r="BC225" i="36"/>
  <c r="BB225" i="36"/>
  <c r="BA225" i="36"/>
  <c r="AZ225" i="36"/>
  <c r="AY225" i="36"/>
  <c r="AX225" i="36"/>
  <c r="AW225" i="36"/>
  <c r="AV225" i="36"/>
  <c r="AU225" i="36"/>
  <c r="AT225" i="36"/>
  <c r="AS225" i="36"/>
  <c r="AR225" i="36"/>
  <c r="AQ225" i="36"/>
  <c r="AP225" i="36"/>
  <c r="AO225" i="36"/>
  <c r="AN225" i="36"/>
  <c r="AM225" i="36"/>
  <c r="AL225" i="36"/>
  <c r="AK225" i="36"/>
  <c r="AJ225" i="36"/>
  <c r="AI225" i="36"/>
  <c r="AG225" i="36"/>
  <c r="AF225" i="36"/>
  <c r="AE225" i="36"/>
  <c r="AD225" i="36"/>
  <c r="H225" i="36"/>
  <c r="DD47" i="36"/>
  <c r="DE47" i="36" s="1"/>
  <c r="DB47" i="36"/>
  <c r="DC47" i="36" s="1"/>
  <c r="CZ47" i="36"/>
  <c r="DA47" i="36" s="1"/>
  <c r="CX47" i="36"/>
  <c r="CY47" i="36" s="1"/>
  <c r="CV47" i="36"/>
  <c r="CW47" i="36" s="1"/>
  <c r="CT47" i="36"/>
  <c r="CR47" i="36"/>
  <c r="CQ47" i="36"/>
  <c r="CP47" i="36"/>
  <c r="CS47" i="36" s="1"/>
  <c r="CN47" i="36"/>
  <c r="CO47" i="36" s="1"/>
  <c r="CL47" i="36"/>
  <c r="CM47" i="36" s="1"/>
  <c r="CJ47" i="36"/>
  <c r="CK47" i="36" s="1"/>
  <c r="CH47" i="36"/>
  <c r="CG47" i="36"/>
  <c r="CI47" i="36" s="1"/>
  <c r="CC47" i="36"/>
  <c r="CB47" i="36"/>
  <c r="CD47" i="36" s="1"/>
  <c r="CA47" i="36"/>
  <c r="BY47" i="36"/>
  <c r="BX47" i="36"/>
  <c r="BZ47" i="36" s="1"/>
  <c r="BW47" i="36"/>
  <c r="BT47" i="36"/>
  <c r="BS47" i="36"/>
  <c r="BP47" i="36"/>
  <c r="BO47" i="36"/>
  <c r="BM47" i="36"/>
  <c r="BL47" i="36"/>
  <c r="BN47" i="36" s="1"/>
  <c r="BK47" i="36"/>
  <c r="BH47" i="36"/>
  <c r="BG47" i="36"/>
  <c r="BE47" i="36"/>
  <c r="BD47" i="36"/>
  <c r="BF47" i="36" s="1"/>
  <c r="BC47" i="36"/>
  <c r="AZ47" i="36"/>
  <c r="AY47" i="36"/>
  <c r="AW47" i="36"/>
  <c r="AV47" i="36"/>
  <c r="AX47" i="36" s="1"/>
  <c r="AU47" i="36"/>
  <c r="AS47" i="36"/>
  <c r="AR47" i="36"/>
  <c r="AT47" i="36" s="1"/>
  <c r="AQ47" i="36"/>
  <c r="AN47" i="36"/>
  <c r="AM47" i="36"/>
  <c r="AD47" i="36" s="1"/>
  <c r="AJ47" i="36"/>
  <c r="AI47" i="36"/>
  <c r="AG47" i="36"/>
  <c r="AH47" i="36" s="1"/>
  <c r="AF47" i="36"/>
  <c r="AE47" i="36"/>
  <c r="H47" i="36"/>
  <c r="DD46" i="36"/>
  <c r="DE46" i="36" s="1"/>
  <c r="DB46" i="36"/>
  <c r="DC46" i="36" s="1"/>
  <c r="DA46" i="36"/>
  <c r="CZ46" i="36"/>
  <c r="CX46" i="36"/>
  <c r="CY46" i="36" s="1"/>
  <c r="CW46" i="36"/>
  <c r="CV46" i="36"/>
  <c r="CT46" i="36"/>
  <c r="CR46" i="36"/>
  <c r="CP46" i="36"/>
  <c r="CU46" i="36" s="1"/>
  <c r="CO46" i="36"/>
  <c r="CN46" i="36"/>
  <c r="CL46" i="36"/>
  <c r="CM46" i="36" s="1"/>
  <c r="CK46" i="36"/>
  <c r="CJ46" i="36"/>
  <c r="CH46" i="36"/>
  <c r="CG46" i="36"/>
  <c r="CI46" i="36" s="1"/>
  <c r="CC46" i="36"/>
  <c r="CB46" i="36"/>
  <c r="CD46" i="36" s="1"/>
  <c r="CA46" i="36"/>
  <c r="BX46" i="36"/>
  <c r="BZ46" i="36" s="1"/>
  <c r="BW46" i="36"/>
  <c r="BU46" i="36"/>
  <c r="BT46" i="36"/>
  <c r="BV46" i="36" s="1"/>
  <c r="BS46" i="36"/>
  <c r="BP46" i="36"/>
  <c r="BR46" i="36" s="1"/>
  <c r="BO46" i="36"/>
  <c r="BL46" i="36"/>
  <c r="BK46" i="36"/>
  <c r="BH46" i="36"/>
  <c r="BJ46" i="36" s="1"/>
  <c r="BG46" i="36"/>
  <c r="BE46" i="36"/>
  <c r="BD46" i="36"/>
  <c r="BF46" i="36" s="1"/>
  <c r="BC46" i="36"/>
  <c r="AZ46" i="36"/>
  <c r="BB46" i="36" s="1"/>
  <c r="AY46" i="36"/>
  <c r="AV46" i="36"/>
  <c r="AU46" i="36"/>
  <c r="AR46" i="36"/>
  <c r="AT46" i="36" s="1"/>
  <c r="AQ46" i="36"/>
  <c r="AO46" i="36"/>
  <c r="AN46" i="36"/>
  <c r="AP46" i="36" s="1"/>
  <c r="AM46" i="36"/>
  <c r="AJ46" i="36"/>
  <c r="AL46" i="36" s="1"/>
  <c r="AI46" i="36"/>
  <c r="AG46" i="36"/>
  <c r="AF46" i="36"/>
  <c r="AE46" i="36"/>
  <c r="H46" i="36"/>
  <c r="DD224" i="36"/>
  <c r="DE224" i="36" s="1"/>
  <c r="DB224" i="36"/>
  <c r="DC224" i="36" s="1"/>
  <c r="CZ224" i="36"/>
  <c r="DA224" i="36" s="1"/>
  <c r="CX224" i="36"/>
  <c r="CY224" i="36" s="1"/>
  <c r="CV224" i="36"/>
  <c r="CW224" i="36" s="1"/>
  <c r="CT224" i="36"/>
  <c r="CR224" i="36"/>
  <c r="CP224" i="36"/>
  <c r="CO224" i="36"/>
  <c r="CN224" i="36"/>
  <c r="CL224" i="36"/>
  <c r="CM224" i="36" s="1"/>
  <c r="CJ224" i="36"/>
  <c r="CK224" i="36" s="1"/>
  <c r="CH224" i="36"/>
  <c r="CG224" i="36"/>
  <c r="CB224" i="36"/>
  <c r="CC224" i="36" s="1"/>
  <c r="CA224" i="36"/>
  <c r="BZ224" i="36"/>
  <c r="BX224" i="36"/>
  <c r="BY224" i="36" s="1"/>
  <c r="BW224" i="36"/>
  <c r="BT224" i="36"/>
  <c r="BU224" i="36" s="1"/>
  <c r="BS224" i="36"/>
  <c r="BR224" i="36"/>
  <c r="BP224" i="36"/>
  <c r="BQ224" i="36" s="1"/>
  <c r="BO224" i="36"/>
  <c r="BL224" i="36"/>
  <c r="BM224" i="36" s="1"/>
  <c r="BK224" i="36"/>
  <c r="BH224" i="36"/>
  <c r="BG224" i="36"/>
  <c r="BD224" i="36"/>
  <c r="BE224" i="36" s="1"/>
  <c r="BC224" i="36"/>
  <c r="BB224" i="36"/>
  <c r="AZ224" i="36"/>
  <c r="BA224" i="36" s="1"/>
  <c r="AY224" i="36"/>
  <c r="AV224" i="36"/>
  <c r="AW224" i="36" s="1"/>
  <c r="AU224" i="36"/>
  <c r="AR224" i="36"/>
  <c r="AQ224" i="36"/>
  <c r="AN224" i="36"/>
  <c r="AO224" i="36" s="1"/>
  <c r="AM224" i="36"/>
  <c r="AL224" i="36"/>
  <c r="AJ224" i="36"/>
  <c r="AK224" i="36" s="1"/>
  <c r="AI224" i="36"/>
  <c r="AG224" i="36"/>
  <c r="AF224" i="36"/>
  <c r="AE224" i="36"/>
  <c r="H224" i="36"/>
  <c r="DD45" i="36"/>
  <c r="DE45" i="36" s="1"/>
  <c r="DC45" i="36"/>
  <c r="DB45" i="36"/>
  <c r="CZ45" i="36"/>
  <c r="DA45" i="36" s="1"/>
  <c r="CX45" i="36"/>
  <c r="CY45" i="36" s="1"/>
  <c r="CV45" i="36"/>
  <c r="CW45" i="36" s="1"/>
  <c r="CU45" i="36"/>
  <c r="CT45" i="36"/>
  <c r="CS45" i="36"/>
  <c r="CR45" i="36"/>
  <c r="CQ45" i="36"/>
  <c r="CP45" i="36"/>
  <c r="CN45" i="36"/>
  <c r="CO45" i="36" s="1"/>
  <c r="CL45" i="36"/>
  <c r="CM45" i="36" s="1"/>
  <c r="CJ45" i="36"/>
  <c r="CK45" i="36" s="1"/>
  <c r="CH45" i="36"/>
  <c r="CG45" i="36"/>
  <c r="CI45" i="36" s="1"/>
  <c r="CD45" i="36"/>
  <c r="CC45" i="36"/>
  <c r="CB45" i="36"/>
  <c r="CA45" i="36"/>
  <c r="BZ45" i="36"/>
  <c r="BY45" i="36"/>
  <c r="BX45" i="36"/>
  <c r="BW45" i="36"/>
  <c r="BV45" i="36"/>
  <c r="BU45" i="36"/>
  <c r="BT45" i="36"/>
  <c r="BS45" i="36"/>
  <c r="BR45" i="36"/>
  <c r="BQ45" i="36"/>
  <c r="BP45" i="36"/>
  <c r="BO45" i="36"/>
  <c r="BN45" i="36"/>
  <c r="BM45" i="36"/>
  <c r="BL45" i="36"/>
  <c r="BK45" i="36"/>
  <c r="BJ45" i="36"/>
  <c r="BI45" i="36"/>
  <c r="BH45" i="36"/>
  <c r="BG45" i="36"/>
  <c r="BF45" i="36"/>
  <c r="BE45" i="36"/>
  <c r="BD45" i="36"/>
  <c r="BC45" i="36"/>
  <c r="BB45" i="36"/>
  <c r="BA45" i="36"/>
  <c r="AZ45" i="36"/>
  <c r="AY45" i="36"/>
  <c r="AX45" i="36"/>
  <c r="AW45" i="36"/>
  <c r="AV45" i="36"/>
  <c r="AU45" i="36"/>
  <c r="AT45" i="36"/>
  <c r="AS45" i="36"/>
  <c r="AR45" i="36"/>
  <c r="AQ45" i="36"/>
  <c r="AP45" i="36"/>
  <c r="AO45" i="36"/>
  <c r="AN45" i="36"/>
  <c r="AM45" i="36"/>
  <c r="AL45" i="36"/>
  <c r="AK45" i="36"/>
  <c r="AJ45" i="36"/>
  <c r="AI45" i="36"/>
  <c r="AG45" i="36"/>
  <c r="AF45" i="36"/>
  <c r="AE45" i="36"/>
  <c r="AD45" i="36"/>
  <c r="H45" i="36"/>
  <c r="DD223" i="36"/>
  <c r="DE223" i="36" s="1"/>
  <c r="DB223" i="36"/>
  <c r="DC223" i="36" s="1"/>
  <c r="CZ223" i="36"/>
  <c r="DA223" i="36" s="1"/>
  <c r="CY223" i="36"/>
  <c r="CX223" i="36"/>
  <c r="CV223" i="36"/>
  <c r="CW223" i="36" s="1"/>
  <c r="CT223" i="36"/>
  <c r="CR223" i="36"/>
  <c r="CQ223" i="36"/>
  <c r="CP223" i="36"/>
  <c r="CS223" i="36" s="1"/>
  <c r="CN223" i="36"/>
  <c r="CO223" i="36" s="1"/>
  <c r="CL223" i="36"/>
  <c r="CM223" i="36" s="1"/>
  <c r="CJ223" i="36"/>
  <c r="CK223" i="36" s="1"/>
  <c r="CH223" i="36"/>
  <c r="CG223" i="36"/>
  <c r="CD223" i="36"/>
  <c r="CB223" i="36"/>
  <c r="CC223" i="36" s="1"/>
  <c r="CA223" i="36"/>
  <c r="BX223" i="36"/>
  <c r="BY223" i="36" s="1"/>
  <c r="BW223" i="36"/>
  <c r="BV223" i="36"/>
  <c r="BT223" i="36"/>
  <c r="BU223" i="36" s="1"/>
  <c r="BS223" i="36"/>
  <c r="BP223" i="36"/>
  <c r="BO223" i="36"/>
  <c r="BN223" i="36"/>
  <c r="BL223" i="36"/>
  <c r="BM223" i="36" s="1"/>
  <c r="BK223" i="36"/>
  <c r="BJ223" i="36"/>
  <c r="BH223" i="36"/>
  <c r="BI223" i="36" s="1"/>
  <c r="BG223" i="36"/>
  <c r="BF223" i="36"/>
  <c r="BD223" i="36"/>
  <c r="BE223" i="36" s="1"/>
  <c r="BC223" i="36"/>
  <c r="AZ223" i="36"/>
  <c r="AY223" i="36"/>
  <c r="AX223" i="36"/>
  <c r="AV223" i="36"/>
  <c r="AW223" i="36" s="1"/>
  <c r="AU223" i="36"/>
  <c r="AT223" i="36"/>
  <c r="AR223" i="36"/>
  <c r="AS223" i="36" s="1"/>
  <c r="AQ223" i="36"/>
  <c r="AP223" i="36"/>
  <c r="AN223" i="36"/>
  <c r="AO223" i="36" s="1"/>
  <c r="AM223" i="36"/>
  <c r="AJ223" i="36"/>
  <c r="AI223" i="36"/>
  <c r="AG223" i="36"/>
  <c r="AH223" i="36" s="1"/>
  <c r="AF223" i="36"/>
  <c r="AE223" i="36"/>
  <c r="AD223" i="36"/>
  <c r="H223" i="36"/>
  <c r="DD44" i="36"/>
  <c r="DE44" i="36" s="1"/>
  <c r="DB44" i="36"/>
  <c r="DC44" i="36" s="1"/>
  <c r="DA44" i="36"/>
  <c r="CZ44" i="36"/>
  <c r="CX44" i="36"/>
  <c r="CY44" i="36" s="1"/>
  <c r="CV44" i="36"/>
  <c r="CW44" i="36" s="1"/>
  <c r="CT44" i="36"/>
  <c r="CR44" i="36"/>
  <c r="CP44" i="36"/>
  <c r="CS44" i="36" s="1"/>
  <c r="CO44" i="36"/>
  <c r="CN44" i="36"/>
  <c r="CL44" i="36"/>
  <c r="CM44" i="36" s="1"/>
  <c r="CJ44" i="36"/>
  <c r="CK44" i="36" s="1"/>
  <c r="CH44" i="36"/>
  <c r="CG44" i="36"/>
  <c r="CB44" i="36"/>
  <c r="CD44" i="36" s="1"/>
  <c r="CA44" i="36"/>
  <c r="BX44" i="36"/>
  <c r="BW44" i="36"/>
  <c r="BU44" i="36"/>
  <c r="BT44" i="36"/>
  <c r="BV44" i="36" s="1"/>
  <c r="BS44" i="36"/>
  <c r="BP44" i="36"/>
  <c r="BR44" i="36" s="1"/>
  <c r="BO44" i="36"/>
  <c r="BL44" i="36"/>
  <c r="BK44" i="36"/>
  <c r="BH44" i="36"/>
  <c r="BG44" i="36"/>
  <c r="BE44" i="36"/>
  <c r="BD44" i="36"/>
  <c r="BF44" i="36" s="1"/>
  <c r="BC44" i="36"/>
  <c r="AZ44" i="36"/>
  <c r="BB44" i="36" s="1"/>
  <c r="AY44" i="36"/>
  <c r="AV44" i="36"/>
  <c r="AU44" i="36"/>
  <c r="AR44" i="36"/>
  <c r="AQ44" i="36"/>
  <c r="AO44" i="36"/>
  <c r="AN44" i="36"/>
  <c r="AP44" i="36" s="1"/>
  <c r="AM44" i="36"/>
  <c r="AJ44" i="36"/>
  <c r="AL44" i="36" s="1"/>
  <c r="AI44" i="36"/>
  <c r="AG44" i="36"/>
  <c r="AF44" i="36"/>
  <c r="AE44" i="36"/>
  <c r="H44" i="36"/>
  <c r="DD43" i="36"/>
  <c r="DE43" i="36" s="1"/>
  <c r="DB43" i="36"/>
  <c r="DC43" i="36" s="1"/>
  <c r="CZ43" i="36"/>
  <c r="DA43" i="36" s="1"/>
  <c r="CX43" i="36"/>
  <c r="CY43" i="36" s="1"/>
  <c r="CV43" i="36"/>
  <c r="CW43" i="36" s="1"/>
  <c r="CT43" i="36"/>
  <c r="CR43" i="36"/>
  <c r="CP43" i="36"/>
  <c r="CS43" i="36" s="1"/>
  <c r="CO43" i="36"/>
  <c r="CN43" i="36"/>
  <c r="CL43" i="36"/>
  <c r="CM43" i="36" s="1"/>
  <c r="CJ43" i="36"/>
  <c r="CK43" i="36" s="1"/>
  <c r="CH43" i="36"/>
  <c r="CG43" i="36"/>
  <c r="CB43" i="36"/>
  <c r="CA43" i="36"/>
  <c r="BZ43" i="36"/>
  <c r="BX43" i="36"/>
  <c r="BY43" i="36" s="1"/>
  <c r="BW43" i="36"/>
  <c r="BT43" i="36"/>
  <c r="BU43" i="36" s="1"/>
  <c r="BS43" i="36"/>
  <c r="BP43" i="36"/>
  <c r="BO43" i="36"/>
  <c r="BL43" i="36"/>
  <c r="BK43" i="36"/>
  <c r="BH43" i="36"/>
  <c r="BG43" i="36"/>
  <c r="BD43" i="36"/>
  <c r="BC43" i="36"/>
  <c r="BB43" i="36"/>
  <c r="AZ43" i="36"/>
  <c r="BA43" i="36" s="1"/>
  <c r="AY43" i="36"/>
  <c r="AV43" i="36"/>
  <c r="AU43" i="36"/>
  <c r="AT43" i="36"/>
  <c r="AR43" i="36"/>
  <c r="AS43" i="36" s="1"/>
  <c r="AQ43" i="36"/>
  <c r="AN43" i="36"/>
  <c r="AM43" i="36"/>
  <c r="AJ43" i="36"/>
  <c r="AI43" i="36"/>
  <c r="AG43" i="36"/>
  <c r="AF43" i="36"/>
  <c r="AE43" i="36"/>
  <c r="H43" i="36"/>
  <c r="DD42" i="36"/>
  <c r="DE42" i="36" s="1"/>
  <c r="DB42" i="36"/>
  <c r="DC42" i="36" s="1"/>
  <c r="CZ42" i="36"/>
  <c r="DA42" i="36" s="1"/>
  <c r="CX42" i="36"/>
  <c r="CY42" i="36" s="1"/>
  <c r="CV42" i="36"/>
  <c r="CW42" i="36" s="1"/>
  <c r="CU42" i="36"/>
  <c r="CT42" i="36"/>
  <c r="CS42" i="36"/>
  <c r="CR42" i="36"/>
  <c r="CQ42" i="36"/>
  <c r="CP42" i="36"/>
  <c r="CN42" i="36"/>
  <c r="CO42" i="36" s="1"/>
  <c r="CM42" i="36"/>
  <c r="CL42" i="36"/>
  <c r="CJ42" i="36"/>
  <c r="CK42" i="36" s="1"/>
  <c r="CH42" i="36"/>
  <c r="CG42" i="36"/>
  <c r="CD42" i="36"/>
  <c r="CB42" i="36"/>
  <c r="CC42" i="36" s="1"/>
  <c r="CA42" i="36"/>
  <c r="BZ42" i="36"/>
  <c r="BX42" i="36"/>
  <c r="BY42" i="36" s="1"/>
  <c r="BW42" i="36"/>
  <c r="BV42" i="36"/>
  <c r="BT42" i="36"/>
  <c r="BU42" i="36" s="1"/>
  <c r="BS42" i="36"/>
  <c r="BP42" i="36"/>
  <c r="BQ42" i="36" s="1"/>
  <c r="BO42" i="36"/>
  <c r="BN42" i="36"/>
  <c r="BL42" i="36"/>
  <c r="BM42" i="36" s="1"/>
  <c r="BK42" i="36"/>
  <c r="BJ42" i="36"/>
  <c r="BH42" i="36"/>
  <c r="BI42" i="36" s="1"/>
  <c r="BG42" i="36"/>
  <c r="BF42" i="36"/>
  <c r="BD42" i="36"/>
  <c r="BE42" i="36" s="1"/>
  <c r="BC42" i="36"/>
  <c r="AZ42" i="36"/>
  <c r="BA42" i="36" s="1"/>
  <c r="AY42" i="36"/>
  <c r="AX42" i="36"/>
  <c r="AV42" i="36"/>
  <c r="AW42" i="36" s="1"/>
  <c r="AU42" i="36"/>
  <c r="AD42" i="36" s="1"/>
  <c r="AH42" i="36" s="1"/>
  <c r="AT42" i="36"/>
  <c r="AR42" i="36"/>
  <c r="AS42" i="36" s="1"/>
  <c r="AQ42" i="36"/>
  <c r="AP42" i="36"/>
  <c r="AN42" i="36"/>
  <c r="AO42" i="36" s="1"/>
  <c r="AM42" i="36"/>
  <c r="AJ42" i="36"/>
  <c r="AK42" i="36" s="1"/>
  <c r="AI42" i="36"/>
  <c r="AG42" i="36"/>
  <c r="AF42" i="36"/>
  <c r="AE42" i="36"/>
  <c r="H42" i="36"/>
  <c r="DD41" i="36"/>
  <c r="DE41" i="36" s="1"/>
  <c r="DB41" i="36"/>
  <c r="DC41" i="36" s="1"/>
  <c r="CZ41" i="36"/>
  <c r="DA41" i="36" s="1"/>
  <c r="CY41" i="36"/>
  <c r="CX41" i="36"/>
  <c r="CV41" i="36"/>
  <c r="CW41" i="36" s="1"/>
  <c r="CT41" i="36"/>
  <c r="CR41" i="36"/>
  <c r="CP41" i="36"/>
  <c r="CN41" i="36"/>
  <c r="CO41" i="36" s="1"/>
  <c r="CL41" i="36"/>
  <c r="CM41" i="36" s="1"/>
  <c r="CJ41" i="36"/>
  <c r="CK41" i="36" s="1"/>
  <c r="CH41" i="36"/>
  <c r="CG41" i="36"/>
  <c r="CI41" i="36" s="1"/>
  <c r="CB41" i="36"/>
  <c r="CA41" i="36"/>
  <c r="BY41" i="36"/>
  <c r="BX41" i="36"/>
  <c r="BZ41" i="36" s="1"/>
  <c r="BW41" i="36"/>
  <c r="BT41" i="36"/>
  <c r="BV41" i="36" s="1"/>
  <c r="BS41" i="36"/>
  <c r="BQ41" i="36"/>
  <c r="BP41" i="36"/>
  <c r="BR41" i="36" s="1"/>
  <c r="BO41" i="36"/>
  <c r="BL41" i="36"/>
  <c r="BK41" i="36"/>
  <c r="BI41" i="36"/>
  <c r="BH41" i="36"/>
  <c r="BJ41" i="36" s="1"/>
  <c r="BG41" i="36"/>
  <c r="BE41" i="36"/>
  <c r="BD41" i="36"/>
  <c r="BF41" i="36" s="1"/>
  <c r="BC41" i="36"/>
  <c r="BA41" i="36"/>
  <c r="AZ41" i="36"/>
  <c r="BB41" i="36" s="1"/>
  <c r="AY41" i="36"/>
  <c r="AV41" i="36"/>
  <c r="AU41" i="36"/>
  <c r="AS41" i="36"/>
  <c r="AR41" i="36"/>
  <c r="AT41" i="36" s="1"/>
  <c r="AQ41" i="36"/>
  <c r="AD41" i="36" s="1"/>
  <c r="AO41" i="36"/>
  <c r="AN41" i="36"/>
  <c r="AP41" i="36" s="1"/>
  <c r="AM41" i="36"/>
  <c r="AK41" i="36"/>
  <c r="AJ41" i="36"/>
  <c r="AL41" i="36" s="1"/>
  <c r="AI41" i="36"/>
  <c r="AG41" i="36"/>
  <c r="AF41" i="36"/>
  <c r="AE41" i="36"/>
  <c r="H41" i="36"/>
  <c r="DE40" i="36"/>
  <c r="DD40" i="36"/>
  <c r="DB40" i="36"/>
  <c r="DC40" i="36" s="1"/>
  <c r="CZ40" i="36"/>
  <c r="DA40" i="36" s="1"/>
  <c r="CX40" i="36"/>
  <c r="CY40" i="36" s="1"/>
  <c r="CW40" i="36"/>
  <c r="CV40" i="36"/>
  <c r="CT40" i="36"/>
  <c r="CR40" i="36"/>
  <c r="CP40" i="36"/>
  <c r="CN40" i="36"/>
  <c r="CO40" i="36" s="1"/>
  <c r="CL40" i="36"/>
  <c r="CM40" i="36" s="1"/>
  <c r="CK40" i="36"/>
  <c r="CJ40" i="36"/>
  <c r="CH40" i="36"/>
  <c r="CG40" i="36"/>
  <c r="CC40" i="36"/>
  <c r="CB40" i="36"/>
  <c r="CD40" i="36" s="1"/>
  <c r="CA40" i="36"/>
  <c r="BX40" i="36"/>
  <c r="BW40" i="36"/>
  <c r="BT40" i="36"/>
  <c r="BS40" i="36"/>
  <c r="BP40" i="36"/>
  <c r="BO40" i="36"/>
  <c r="BM40" i="36"/>
  <c r="BL40" i="36"/>
  <c r="BN40" i="36" s="1"/>
  <c r="BK40" i="36"/>
  <c r="BH40" i="36"/>
  <c r="BG40" i="36"/>
  <c r="BE40" i="36"/>
  <c r="BD40" i="36"/>
  <c r="BF40" i="36" s="1"/>
  <c r="BC40" i="36"/>
  <c r="AZ40" i="36"/>
  <c r="AY40" i="36"/>
  <c r="AW40" i="36"/>
  <c r="AV40" i="36"/>
  <c r="AX40" i="36" s="1"/>
  <c r="AU40" i="36"/>
  <c r="AR40" i="36"/>
  <c r="AQ40" i="36"/>
  <c r="AN40" i="36"/>
  <c r="AM40" i="36"/>
  <c r="AJ40" i="36"/>
  <c r="AI40" i="36"/>
  <c r="AG40" i="36"/>
  <c r="AF40" i="36"/>
  <c r="AE40" i="36"/>
  <c r="H40" i="36"/>
  <c r="DE39" i="36"/>
  <c r="DD39" i="36"/>
  <c r="DB39" i="36"/>
  <c r="DC39" i="36" s="1"/>
  <c r="CZ39" i="36"/>
  <c r="DA39" i="36" s="1"/>
  <c r="CX39" i="36"/>
  <c r="CY39" i="36" s="1"/>
  <c r="CW39" i="36"/>
  <c r="CV39" i="36"/>
  <c r="CT39" i="36"/>
  <c r="CR39" i="36"/>
  <c r="CP39" i="36"/>
  <c r="CO39" i="36"/>
  <c r="CN39" i="36"/>
  <c r="CL39" i="36"/>
  <c r="CM39" i="36" s="1"/>
  <c r="CJ39" i="36"/>
  <c r="CK39" i="36" s="1"/>
  <c r="CH39" i="36"/>
  <c r="CG39" i="36"/>
  <c r="CB39" i="36"/>
  <c r="CA39" i="36"/>
  <c r="BZ39" i="36"/>
  <c r="BX39" i="36"/>
  <c r="BY39" i="36" s="1"/>
  <c r="BW39" i="36"/>
  <c r="BT39" i="36"/>
  <c r="BS39" i="36"/>
  <c r="BP39" i="36"/>
  <c r="BO39" i="36"/>
  <c r="BL39" i="36"/>
  <c r="BK39" i="36"/>
  <c r="BH39" i="36"/>
  <c r="BI39" i="36" s="1"/>
  <c r="BG39" i="36"/>
  <c r="BD39" i="36"/>
  <c r="BC39" i="36"/>
  <c r="BB39" i="36"/>
  <c r="AZ39" i="36"/>
  <c r="BA39" i="36" s="1"/>
  <c r="AY39" i="36"/>
  <c r="AV39" i="36"/>
  <c r="AU39" i="36"/>
  <c r="AT39" i="36"/>
  <c r="AR39" i="36"/>
  <c r="AS39" i="36" s="1"/>
  <c r="AQ39" i="36"/>
  <c r="AN39" i="36"/>
  <c r="AM39" i="36"/>
  <c r="AJ39" i="36"/>
  <c r="AI39" i="36"/>
  <c r="AG39" i="36"/>
  <c r="AF39" i="36"/>
  <c r="AE39" i="36"/>
  <c r="H39" i="36"/>
  <c r="DD38" i="36"/>
  <c r="DE38" i="36" s="1"/>
  <c r="DB38" i="36"/>
  <c r="DC38" i="36" s="1"/>
  <c r="CZ38" i="36"/>
  <c r="DA38" i="36" s="1"/>
  <c r="CY38" i="36"/>
  <c r="CX38" i="36"/>
  <c r="CV38" i="36"/>
  <c r="CW38" i="36" s="1"/>
  <c r="CT38" i="36"/>
  <c r="CR38" i="36"/>
  <c r="CQ38" i="36"/>
  <c r="CP38" i="36"/>
  <c r="CS38" i="36" s="1"/>
  <c r="CN38" i="36"/>
  <c r="CO38" i="36" s="1"/>
  <c r="CM38" i="36"/>
  <c r="CL38" i="36"/>
  <c r="CJ38" i="36"/>
  <c r="CK38" i="36" s="1"/>
  <c r="CH38" i="36"/>
  <c r="CG38" i="36"/>
  <c r="CI38" i="36" s="1"/>
  <c r="CD38" i="36"/>
  <c r="CB38" i="36"/>
  <c r="CC38" i="36" s="1"/>
  <c r="CA38" i="36"/>
  <c r="BZ38" i="36"/>
  <c r="BX38" i="36"/>
  <c r="BY38" i="36" s="1"/>
  <c r="BW38" i="36"/>
  <c r="BT38" i="36"/>
  <c r="BU38" i="36" s="1"/>
  <c r="BS38" i="36"/>
  <c r="BR38" i="36"/>
  <c r="BP38" i="36"/>
  <c r="BQ38" i="36" s="1"/>
  <c r="BO38" i="36"/>
  <c r="BN38" i="36"/>
  <c r="BL38" i="36"/>
  <c r="BM38" i="36" s="1"/>
  <c r="BK38" i="36"/>
  <c r="BJ38" i="36"/>
  <c r="BH38" i="36"/>
  <c r="BI38" i="36" s="1"/>
  <c r="BG38" i="36"/>
  <c r="BD38" i="36"/>
  <c r="BE38" i="36" s="1"/>
  <c r="BC38" i="36"/>
  <c r="BB38" i="36"/>
  <c r="AZ38" i="36"/>
  <c r="BA38" i="36" s="1"/>
  <c r="AY38" i="36"/>
  <c r="AX38" i="36"/>
  <c r="AV38" i="36"/>
  <c r="AW38" i="36" s="1"/>
  <c r="AU38" i="36"/>
  <c r="AT38" i="36"/>
  <c r="AR38" i="36"/>
  <c r="AS38" i="36" s="1"/>
  <c r="AQ38" i="36"/>
  <c r="AN38" i="36"/>
  <c r="AO38" i="36" s="1"/>
  <c r="AM38" i="36"/>
  <c r="AL38" i="36"/>
  <c r="AJ38" i="36"/>
  <c r="AK38" i="36" s="1"/>
  <c r="AI38" i="36"/>
  <c r="AG38" i="36"/>
  <c r="AF38" i="36"/>
  <c r="AE38" i="36"/>
  <c r="AD38" i="36"/>
  <c r="AH38" i="36" s="1"/>
  <c r="H38" i="36"/>
  <c r="DD222" i="36"/>
  <c r="DE222" i="36" s="1"/>
  <c r="DB222" i="36"/>
  <c r="DC222" i="36" s="1"/>
  <c r="CZ222" i="36"/>
  <c r="DA222" i="36" s="1"/>
  <c r="CY222" i="36"/>
  <c r="CX222" i="36"/>
  <c r="CV222" i="36"/>
  <c r="CW222" i="36" s="1"/>
  <c r="CT222" i="36"/>
  <c r="CR222" i="36"/>
  <c r="CP222" i="36"/>
  <c r="CN222" i="36"/>
  <c r="CO222" i="36" s="1"/>
  <c r="CL222" i="36"/>
  <c r="CM222" i="36" s="1"/>
  <c r="CJ222" i="36"/>
  <c r="CK222" i="36" s="1"/>
  <c r="CH222" i="36"/>
  <c r="CG222" i="36"/>
  <c r="CI222" i="36" s="1"/>
  <c r="CC222" i="36"/>
  <c r="CB222" i="36"/>
  <c r="CD222" i="36" s="1"/>
  <c r="CA222" i="36"/>
  <c r="BY222" i="36"/>
  <c r="BX222" i="36"/>
  <c r="BZ222" i="36" s="1"/>
  <c r="BW222" i="36"/>
  <c r="BT222" i="36"/>
  <c r="BV222" i="36" s="1"/>
  <c r="BS222" i="36"/>
  <c r="BQ222" i="36"/>
  <c r="BP222" i="36"/>
  <c r="BR222" i="36" s="1"/>
  <c r="BO222" i="36"/>
  <c r="BM222" i="36"/>
  <c r="BL222" i="36"/>
  <c r="BN222" i="36" s="1"/>
  <c r="BK222" i="36"/>
  <c r="BI222" i="36"/>
  <c r="BH222" i="36"/>
  <c r="BJ222" i="36" s="1"/>
  <c r="BG222" i="36"/>
  <c r="BD222" i="36"/>
  <c r="BF222" i="36" s="1"/>
  <c r="BC222" i="36"/>
  <c r="BA222" i="36"/>
  <c r="AZ222" i="36"/>
  <c r="BB222" i="36" s="1"/>
  <c r="AY222" i="36"/>
  <c r="AW222" i="36"/>
  <c r="AV222" i="36"/>
  <c r="AX222" i="36" s="1"/>
  <c r="AU222" i="36"/>
  <c r="AS222" i="36"/>
  <c r="AR222" i="36"/>
  <c r="AT222" i="36" s="1"/>
  <c r="AQ222" i="36"/>
  <c r="AN222" i="36"/>
  <c r="AP222" i="36" s="1"/>
  <c r="AM222" i="36"/>
  <c r="AK222" i="36"/>
  <c r="AJ222" i="36"/>
  <c r="AL222" i="36" s="1"/>
  <c r="AI222" i="36"/>
  <c r="AG222" i="36"/>
  <c r="AF222" i="36"/>
  <c r="AE222" i="36"/>
  <c r="AD222" i="36"/>
  <c r="AH222" i="36" s="1"/>
  <c r="H222" i="36"/>
  <c r="DE37" i="36"/>
  <c r="DD37" i="36"/>
  <c r="DC37" i="36"/>
  <c r="DB37" i="36"/>
  <c r="DA37" i="36"/>
  <c r="CZ37" i="36"/>
  <c r="CY37" i="36"/>
  <c r="CX37" i="36"/>
  <c r="CW37" i="36"/>
  <c r="CV37" i="36"/>
  <c r="CT37" i="36"/>
  <c r="CR37" i="36"/>
  <c r="CP37" i="36"/>
  <c r="CS37" i="36" s="1"/>
  <c r="CN37" i="36"/>
  <c r="CO37" i="36" s="1"/>
  <c r="CL37" i="36"/>
  <c r="CM37" i="36" s="1"/>
  <c r="CK37" i="36"/>
  <c r="CJ37" i="36"/>
  <c r="CH37" i="36"/>
  <c r="CI37" i="36" s="1"/>
  <c r="CG37" i="36"/>
  <c r="CC37" i="36"/>
  <c r="CB37" i="36"/>
  <c r="CD37" i="36" s="1"/>
  <c r="CA37" i="36"/>
  <c r="BX37" i="36"/>
  <c r="BW37" i="36"/>
  <c r="BT37" i="36"/>
  <c r="BV37" i="36" s="1"/>
  <c r="BS37" i="36"/>
  <c r="BQ37" i="36"/>
  <c r="BP37" i="36"/>
  <c r="BR37" i="36" s="1"/>
  <c r="BO37" i="36"/>
  <c r="BL37" i="36"/>
  <c r="BK37" i="36"/>
  <c r="BH37" i="36"/>
  <c r="BG37" i="36"/>
  <c r="BE37" i="36"/>
  <c r="BD37" i="36"/>
  <c r="BF37" i="36" s="1"/>
  <c r="BC37" i="36"/>
  <c r="AZ37" i="36"/>
  <c r="AY37" i="36"/>
  <c r="AW37" i="36"/>
  <c r="AV37" i="36"/>
  <c r="AX37" i="36" s="1"/>
  <c r="AU37" i="36"/>
  <c r="AR37" i="36"/>
  <c r="AQ37" i="36"/>
  <c r="AN37" i="36"/>
  <c r="AM37" i="36"/>
  <c r="AJ37" i="36"/>
  <c r="AL37" i="36" s="1"/>
  <c r="AI37" i="36"/>
  <c r="AG37" i="36"/>
  <c r="AF37" i="36"/>
  <c r="AE37" i="36"/>
  <c r="H37" i="36"/>
  <c r="DD36" i="36"/>
  <c r="DE36" i="36" s="1"/>
  <c r="DB36" i="36"/>
  <c r="DC36" i="36" s="1"/>
  <c r="CZ36" i="36"/>
  <c r="DA36" i="36" s="1"/>
  <c r="CX36" i="36"/>
  <c r="CY36" i="36" s="1"/>
  <c r="CV36" i="36"/>
  <c r="CW36" i="36" s="1"/>
  <c r="CT36" i="36"/>
  <c r="CR36" i="36"/>
  <c r="CP36" i="36"/>
  <c r="CS36" i="36" s="1"/>
  <c r="CO36" i="36"/>
  <c r="CN36" i="36"/>
  <c r="CL36" i="36"/>
  <c r="CM36" i="36" s="1"/>
  <c r="CJ36" i="36"/>
  <c r="CK36" i="36" s="1"/>
  <c r="CH36" i="36"/>
  <c r="CG36" i="36"/>
  <c r="CB36" i="36"/>
  <c r="CA36" i="36"/>
  <c r="BZ36" i="36"/>
  <c r="BX36" i="36"/>
  <c r="BY36" i="36" s="1"/>
  <c r="BW36" i="36"/>
  <c r="BT36" i="36"/>
  <c r="BU36" i="36" s="1"/>
  <c r="BS36" i="36"/>
  <c r="BP36" i="36"/>
  <c r="BQ36" i="36" s="1"/>
  <c r="BO36" i="36"/>
  <c r="BL36" i="36"/>
  <c r="BK36" i="36"/>
  <c r="BJ36" i="36"/>
  <c r="BH36" i="36"/>
  <c r="BI36" i="36" s="1"/>
  <c r="BG36" i="36"/>
  <c r="BD36" i="36"/>
  <c r="BE36" i="36" s="1"/>
  <c r="BC36" i="36"/>
  <c r="AZ36" i="36"/>
  <c r="BA36" i="36" s="1"/>
  <c r="AY36" i="36"/>
  <c r="AV36" i="36"/>
  <c r="AU36" i="36"/>
  <c r="AR36" i="36"/>
  <c r="AS36" i="36" s="1"/>
  <c r="AQ36" i="36"/>
  <c r="AN36" i="36"/>
  <c r="AO36" i="36" s="1"/>
  <c r="AM36" i="36"/>
  <c r="AL36" i="36"/>
  <c r="AJ36" i="36"/>
  <c r="AK36" i="36" s="1"/>
  <c r="AI36" i="36"/>
  <c r="AG36" i="36"/>
  <c r="AF36" i="36"/>
  <c r="AE36" i="36"/>
  <c r="H36" i="36"/>
  <c r="DD35" i="36"/>
  <c r="DE35" i="36" s="1"/>
  <c r="DB35" i="36"/>
  <c r="DC35" i="36" s="1"/>
  <c r="DA35" i="36"/>
  <c r="CZ35" i="36"/>
  <c r="CX35" i="36"/>
  <c r="CY35" i="36" s="1"/>
  <c r="CW35" i="36"/>
  <c r="CV35" i="36"/>
  <c r="CT35" i="36"/>
  <c r="CS35" i="36"/>
  <c r="CR35" i="36"/>
  <c r="CP35" i="36"/>
  <c r="CN35" i="36"/>
  <c r="CO35" i="36" s="1"/>
  <c r="CL35" i="36"/>
  <c r="CM35" i="36" s="1"/>
  <c r="CK35" i="36"/>
  <c r="CJ35" i="36"/>
  <c r="CH35" i="36"/>
  <c r="CG35" i="36"/>
  <c r="CI35" i="36" s="1"/>
  <c r="CD35" i="36"/>
  <c r="CC35" i="36"/>
  <c r="CB35" i="36"/>
  <c r="CA35" i="36"/>
  <c r="BZ35" i="36"/>
  <c r="BY35" i="36"/>
  <c r="BX35" i="36"/>
  <c r="BW35" i="36"/>
  <c r="BV35" i="36"/>
  <c r="BU35" i="36"/>
  <c r="BT35" i="36"/>
  <c r="BS35" i="36"/>
  <c r="BR35" i="36"/>
  <c r="BQ35" i="36"/>
  <c r="BP35" i="36"/>
  <c r="BO35" i="36"/>
  <c r="BN35" i="36"/>
  <c r="BM35" i="36"/>
  <c r="BL35" i="36"/>
  <c r="BK35" i="36"/>
  <c r="BJ35" i="36"/>
  <c r="BI35" i="36"/>
  <c r="BH35" i="36"/>
  <c r="BG35" i="36"/>
  <c r="BF35" i="36"/>
  <c r="BE35" i="36"/>
  <c r="BD35" i="36"/>
  <c r="BC35" i="36"/>
  <c r="BB35" i="36"/>
  <c r="BA35" i="36"/>
  <c r="AZ35" i="36"/>
  <c r="AY35" i="36"/>
  <c r="AX35" i="36"/>
  <c r="AW35" i="36"/>
  <c r="AV35" i="36"/>
  <c r="AU35" i="36"/>
  <c r="AT35" i="36"/>
  <c r="AS35" i="36"/>
  <c r="AR35" i="36"/>
  <c r="AQ35" i="36"/>
  <c r="AP35" i="36"/>
  <c r="AO35" i="36"/>
  <c r="AN35" i="36"/>
  <c r="AM35" i="36"/>
  <c r="AL35" i="36"/>
  <c r="AK35" i="36"/>
  <c r="AJ35" i="36"/>
  <c r="AI35" i="36"/>
  <c r="AG35" i="36"/>
  <c r="AF35" i="36"/>
  <c r="AE35" i="36"/>
  <c r="AD35" i="36"/>
  <c r="H35" i="36"/>
  <c r="DD34" i="36"/>
  <c r="DE34" i="36" s="1"/>
  <c r="DB34" i="36"/>
  <c r="DC34" i="36" s="1"/>
  <c r="CZ34" i="36"/>
  <c r="DA34" i="36" s="1"/>
  <c r="CX34" i="36"/>
  <c r="CY34" i="36" s="1"/>
  <c r="CV34" i="36"/>
  <c r="CW34" i="36" s="1"/>
  <c r="CT34" i="36"/>
  <c r="CR34" i="36"/>
  <c r="CQ34" i="36"/>
  <c r="CP34" i="36"/>
  <c r="CS34" i="36" s="1"/>
  <c r="CN34" i="36"/>
  <c r="CO34" i="36" s="1"/>
  <c r="CL34" i="36"/>
  <c r="CM34" i="36" s="1"/>
  <c r="CJ34" i="36"/>
  <c r="CK34" i="36" s="1"/>
  <c r="CH34" i="36"/>
  <c r="CG34" i="36"/>
  <c r="CI34" i="36" s="1"/>
  <c r="CC34" i="36"/>
  <c r="CB34" i="36"/>
  <c r="CD34" i="36" s="1"/>
  <c r="CA34" i="36"/>
  <c r="BX34" i="36"/>
  <c r="BZ34" i="36" s="1"/>
  <c r="BW34" i="36"/>
  <c r="BT34" i="36"/>
  <c r="BV34" i="36" s="1"/>
  <c r="BS34" i="36"/>
  <c r="BP34" i="36"/>
  <c r="BR34" i="36" s="1"/>
  <c r="BO34" i="36"/>
  <c r="BL34" i="36"/>
  <c r="BK34" i="36"/>
  <c r="BH34" i="36"/>
  <c r="BJ34" i="36" s="1"/>
  <c r="BG34" i="36"/>
  <c r="BD34" i="36"/>
  <c r="BF34" i="36" s="1"/>
  <c r="BC34" i="36"/>
  <c r="BA34" i="36"/>
  <c r="AZ34" i="36"/>
  <c r="BB34" i="36" s="1"/>
  <c r="AY34" i="36"/>
  <c r="AD34" i="36" s="1"/>
  <c r="AV34" i="36"/>
  <c r="AX34" i="36" s="1"/>
  <c r="AU34" i="36"/>
  <c r="AR34" i="36"/>
  <c r="AT34" i="36" s="1"/>
  <c r="AQ34" i="36"/>
  <c r="AN34" i="36"/>
  <c r="AP34" i="36" s="1"/>
  <c r="AM34" i="36"/>
  <c r="AK34" i="36"/>
  <c r="AJ34" i="36"/>
  <c r="AL34" i="36" s="1"/>
  <c r="AI34" i="36"/>
  <c r="AG34" i="36"/>
  <c r="AF34" i="36"/>
  <c r="AE34" i="36"/>
  <c r="H34" i="36"/>
  <c r="DE33" i="36"/>
  <c r="DD33" i="36"/>
  <c r="DB33" i="36"/>
  <c r="DC33" i="36" s="1"/>
  <c r="CZ33" i="36"/>
  <c r="DA33" i="36" s="1"/>
  <c r="CX33" i="36"/>
  <c r="CY33" i="36" s="1"/>
  <c r="CW33" i="36"/>
  <c r="CV33" i="36"/>
  <c r="CT33" i="36"/>
  <c r="CR33" i="36"/>
  <c r="CP33" i="36"/>
  <c r="CN33" i="36"/>
  <c r="CO33" i="36" s="1"/>
  <c r="CL33" i="36"/>
  <c r="CM33" i="36" s="1"/>
  <c r="CK33" i="36"/>
  <c r="CJ33" i="36"/>
  <c r="CH33" i="36"/>
  <c r="CG33" i="36"/>
  <c r="CC33" i="36"/>
  <c r="CB33" i="36"/>
  <c r="CD33" i="36" s="1"/>
  <c r="CA33" i="36"/>
  <c r="BX33" i="36"/>
  <c r="BZ33" i="36" s="1"/>
  <c r="BW33" i="36"/>
  <c r="BT33" i="36"/>
  <c r="BV33" i="36" s="1"/>
  <c r="BS33" i="36"/>
  <c r="BP33" i="36"/>
  <c r="BO33" i="36"/>
  <c r="BL33" i="36"/>
  <c r="BK33" i="36"/>
  <c r="BH33" i="36"/>
  <c r="BJ33" i="36" s="1"/>
  <c r="BG33" i="36"/>
  <c r="BD33" i="36"/>
  <c r="BF33" i="36" s="1"/>
  <c r="BC33" i="36"/>
  <c r="AZ33" i="36"/>
  <c r="AY33" i="36"/>
  <c r="AW33" i="36"/>
  <c r="AV33" i="36"/>
  <c r="AX33" i="36" s="1"/>
  <c r="AU33" i="36"/>
  <c r="AR33" i="36"/>
  <c r="AT33" i="36" s="1"/>
  <c r="AQ33" i="36"/>
  <c r="AN33" i="36"/>
  <c r="AM33" i="36"/>
  <c r="AJ33" i="36"/>
  <c r="AI33" i="36"/>
  <c r="AG33" i="36"/>
  <c r="AF33" i="36"/>
  <c r="AE33" i="36"/>
  <c r="H33" i="36"/>
  <c r="DE32" i="36"/>
  <c r="DD32" i="36"/>
  <c r="DB32" i="36"/>
  <c r="DC32" i="36" s="1"/>
  <c r="CZ32" i="36"/>
  <c r="DA32" i="36" s="1"/>
  <c r="CX32" i="36"/>
  <c r="CY32" i="36" s="1"/>
  <c r="CV32" i="36"/>
  <c r="CW32" i="36" s="1"/>
  <c r="CT32" i="36"/>
  <c r="CR32" i="36"/>
  <c r="CP32" i="36"/>
  <c r="CO32" i="36"/>
  <c r="CN32" i="36"/>
  <c r="CL32" i="36"/>
  <c r="CM32" i="36" s="1"/>
  <c r="CJ32" i="36"/>
  <c r="CK32" i="36" s="1"/>
  <c r="CH32" i="36"/>
  <c r="CG32" i="36"/>
  <c r="CB32" i="36"/>
  <c r="CC32" i="36" s="1"/>
  <c r="CA32" i="36"/>
  <c r="BX32" i="36"/>
  <c r="BY32" i="36" s="1"/>
  <c r="BW32" i="36"/>
  <c r="BT32" i="36"/>
  <c r="BS32" i="36"/>
  <c r="BR32" i="36"/>
  <c r="BP32" i="36"/>
  <c r="BQ32" i="36" s="1"/>
  <c r="BO32" i="36"/>
  <c r="BL32" i="36"/>
  <c r="BM32" i="36" s="1"/>
  <c r="BK32" i="36"/>
  <c r="BH32" i="36"/>
  <c r="BG32" i="36"/>
  <c r="BD32" i="36"/>
  <c r="BC32" i="36"/>
  <c r="BB32" i="36"/>
  <c r="AZ32" i="36"/>
  <c r="BA32" i="36" s="1"/>
  <c r="AY32" i="36"/>
  <c r="AV32" i="36"/>
  <c r="AU32" i="36"/>
  <c r="AD32" i="36" s="1"/>
  <c r="AH32" i="36" s="1"/>
  <c r="AT32" i="36"/>
  <c r="AR32" i="36"/>
  <c r="AS32" i="36" s="1"/>
  <c r="AQ32" i="36"/>
  <c r="AN32" i="36"/>
  <c r="AM32" i="36"/>
  <c r="AJ32" i="36"/>
  <c r="AI32" i="36"/>
  <c r="AG32" i="36"/>
  <c r="AF32" i="36"/>
  <c r="AE32" i="36"/>
  <c r="H32" i="36"/>
  <c r="DD31" i="36"/>
  <c r="DE31" i="36" s="1"/>
  <c r="DC31" i="36"/>
  <c r="DB31" i="36"/>
  <c r="CZ31" i="36"/>
  <c r="DA31" i="36" s="1"/>
  <c r="CX31" i="36"/>
  <c r="CY31" i="36" s="1"/>
  <c r="CV31" i="36"/>
  <c r="CW31" i="36" s="1"/>
  <c r="CU31" i="36"/>
  <c r="CT31" i="36"/>
  <c r="CS31" i="36"/>
  <c r="CR31" i="36"/>
  <c r="CQ31" i="36"/>
  <c r="CP31" i="36"/>
  <c r="CN31" i="36"/>
  <c r="CO31" i="36" s="1"/>
  <c r="CM31" i="36"/>
  <c r="CL31" i="36"/>
  <c r="CJ31" i="36"/>
  <c r="CK31" i="36" s="1"/>
  <c r="CH31" i="36"/>
  <c r="CG31" i="36"/>
  <c r="CI31" i="36" s="1"/>
  <c r="CC31" i="36"/>
  <c r="CB31" i="36"/>
  <c r="CD31" i="36" s="1"/>
  <c r="CA31" i="36"/>
  <c r="BX31" i="36"/>
  <c r="BZ31" i="36" s="1"/>
  <c r="BW31" i="36"/>
  <c r="BU31" i="36"/>
  <c r="BT31" i="36"/>
  <c r="BV31" i="36" s="1"/>
  <c r="BS31" i="36"/>
  <c r="BP31" i="36"/>
  <c r="BR31" i="36" s="1"/>
  <c r="BO31" i="36"/>
  <c r="BM31" i="36"/>
  <c r="BL31" i="36"/>
  <c r="BN31" i="36" s="1"/>
  <c r="BK31" i="36"/>
  <c r="BH31" i="36"/>
  <c r="BJ31" i="36" s="1"/>
  <c r="BG31" i="36"/>
  <c r="BE31" i="36"/>
  <c r="BD31" i="36"/>
  <c r="BF31" i="36" s="1"/>
  <c r="BC31" i="36"/>
  <c r="AZ31" i="36"/>
  <c r="BB31" i="36" s="1"/>
  <c r="AY31" i="36"/>
  <c r="AW31" i="36"/>
  <c r="AV31" i="36"/>
  <c r="AX31" i="36" s="1"/>
  <c r="AU31" i="36"/>
  <c r="AR31" i="36"/>
  <c r="AT31" i="36" s="1"/>
  <c r="AQ31" i="36"/>
  <c r="AO31" i="36"/>
  <c r="AN31" i="36"/>
  <c r="AP31" i="36" s="1"/>
  <c r="AM31" i="36"/>
  <c r="AD31" i="36" s="1"/>
  <c r="AJ31" i="36"/>
  <c r="AL31" i="36" s="1"/>
  <c r="AI31" i="36"/>
  <c r="AG31" i="36"/>
  <c r="AF31" i="36"/>
  <c r="AE31" i="36"/>
  <c r="H31" i="36"/>
  <c r="DD30" i="36"/>
  <c r="DE30" i="36" s="1"/>
  <c r="DB30" i="36"/>
  <c r="DC30" i="36" s="1"/>
  <c r="CZ30" i="36"/>
  <c r="DA30" i="36" s="1"/>
  <c r="CX30" i="36"/>
  <c r="CY30" i="36" s="1"/>
  <c r="CV30" i="36"/>
  <c r="CW30" i="36" s="1"/>
  <c r="CT30" i="36"/>
  <c r="CR30" i="36"/>
  <c r="CQ30" i="36"/>
  <c r="CP30" i="36"/>
  <c r="CS30" i="36" s="1"/>
  <c r="CN30" i="36"/>
  <c r="CO30" i="36" s="1"/>
  <c r="CL30" i="36"/>
  <c r="CM30" i="36" s="1"/>
  <c r="CJ30" i="36"/>
  <c r="CK30" i="36" s="1"/>
  <c r="CH30" i="36"/>
  <c r="CI30" i="36" s="1"/>
  <c r="CG30" i="36"/>
  <c r="CB30" i="36"/>
  <c r="CD30" i="36" s="1"/>
  <c r="CA30" i="36"/>
  <c r="BX30" i="36"/>
  <c r="BZ30" i="36" s="1"/>
  <c r="BW30" i="36"/>
  <c r="BT30" i="36"/>
  <c r="BV30" i="36" s="1"/>
  <c r="BS30" i="36"/>
  <c r="BP30" i="36"/>
  <c r="BR30" i="36" s="1"/>
  <c r="BO30" i="36"/>
  <c r="BL30" i="36"/>
  <c r="BN30" i="36" s="1"/>
  <c r="BK30" i="36"/>
  <c r="BH30" i="36"/>
  <c r="BJ30" i="36" s="1"/>
  <c r="BG30" i="36"/>
  <c r="BD30" i="36"/>
  <c r="BF30" i="36" s="1"/>
  <c r="BC30" i="36"/>
  <c r="AZ30" i="36"/>
  <c r="BB30" i="36" s="1"/>
  <c r="AY30" i="36"/>
  <c r="AV30" i="36"/>
  <c r="AX30" i="36" s="1"/>
  <c r="AU30" i="36"/>
  <c r="AR30" i="36"/>
  <c r="AT30" i="36" s="1"/>
  <c r="AQ30" i="36"/>
  <c r="AN30" i="36"/>
  <c r="AP30" i="36" s="1"/>
  <c r="AM30" i="36"/>
  <c r="AJ30" i="36"/>
  <c r="AL30" i="36" s="1"/>
  <c r="AI30" i="36"/>
  <c r="AG30" i="36"/>
  <c r="AF30" i="36"/>
  <c r="AE30" i="36"/>
  <c r="AD30" i="36"/>
  <c r="H30" i="36"/>
  <c r="DD29" i="36"/>
  <c r="DE29" i="36" s="1"/>
  <c r="DB29" i="36"/>
  <c r="DC29" i="36" s="1"/>
  <c r="DA29" i="36"/>
  <c r="CZ29" i="36"/>
  <c r="CX29" i="36"/>
  <c r="CY29" i="36" s="1"/>
  <c r="CV29" i="36"/>
  <c r="CW29" i="36" s="1"/>
  <c r="CT29" i="36"/>
  <c r="CR29" i="36"/>
  <c r="CP29" i="36"/>
  <c r="CS29" i="36" s="1"/>
  <c r="CO29" i="36"/>
  <c r="CN29" i="36"/>
  <c r="CL29" i="36"/>
  <c r="CM29" i="36" s="1"/>
  <c r="CJ29" i="36"/>
  <c r="CK29" i="36" s="1"/>
  <c r="CH29" i="36"/>
  <c r="CG29" i="36"/>
  <c r="CB29" i="36"/>
  <c r="CD29" i="36" s="1"/>
  <c r="CA29" i="36"/>
  <c r="BX29" i="36"/>
  <c r="BW29" i="36"/>
  <c r="BT29" i="36"/>
  <c r="BV29" i="36" s="1"/>
  <c r="BS29" i="36"/>
  <c r="BP29" i="36"/>
  <c r="BR29" i="36" s="1"/>
  <c r="BO29" i="36"/>
  <c r="BL29" i="36"/>
  <c r="BN29" i="36" s="1"/>
  <c r="BK29" i="36"/>
  <c r="BH29" i="36"/>
  <c r="BG29" i="36"/>
  <c r="BE29" i="36"/>
  <c r="BD29" i="36"/>
  <c r="BF29" i="36" s="1"/>
  <c r="BC29" i="36"/>
  <c r="AZ29" i="36"/>
  <c r="BB29" i="36" s="1"/>
  <c r="AY29" i="36"/>
  <c r="AV29" i="36"/>
  <c r="AU29" i="36"/>
  <c r="AR29" i="36"/>
  <c r="AQ29" i="36"/>
  <c r="AN29" i="36"/>
  <c r="AP29" i="36" s="1"/>
  <c r="AM29" i="36"/>
  <c r="AJ29" i="36"/>
  <c r="AI29" i="36"/>
  <c r="AG29" i="36"/>
  <c r="AF29" i="36"/>
  <c r="AE29" i="36"/>
  <c r="H29" i="36"/>
  <c r="DE28" i="36"/>
  <c r="DD28" i="36"/>
  <c r="DB28" i="36"/>
  <c r="DC28" i="36" s="1"/>
  <c r="CZ28" i="36"/>
  <c r="DA28" i="36" s="1"/>
  <c r="CX28" i="36"/>
  <c r="CY28" i="36" s="1"/>
  <c r="CV28" i="36"/>
  <c r="CW28" i="36" s="1"/>
  <c r="CT28" i="36"/>
  <c r="CR28" i="36"/>
  <c r="CP28" i="36"/>
  <c r="CS28" i="36" s="1"/>
  <c r="CN28" i="36"/>
  <c r="CO28" i="36" s="1"/>
  <c r="CL28" i="36"/>
  <c r="CM28" i="36" s="1"/>
  <c r="CJ28" i="36"/>
  <c r="CK28" i="36" s="1"/>
  <c r="CH28" i="36"/>
  <c r="CG28" i="36"/>
  <c r="CI28" i="36" s="1"/>
  <c r="CB28" i="36"/>
  <c r="CA28" i="36"/>
  <c r="BX28" i="36"/>
  <c r="BY28" i="36" s="1"/>
  <c r="BW28" i="36"/>
  <c r="BT28" i="36"/>
  <c r="BU28" i="36" s="1"/>
  <c r="BS28" i="36"/>
  <c r="BR28" i="36"/>
  <c r="BP28" i="36"/>
  <c r="BQ28" i="36" s="1"/>
  <c r="BO28" i="36"/>
  <c r="BL28" i="36"/>
  <c r="BK28" i="36"/>
  <c r="BJ28" i="36"/>
  <c r="BH28" i="36"/>
  <c r="BI28" i="36" s="1"/>
  <c r="BG28" i="36"/>
  <c r="BF28" i="36"/>
  <c r="BD28" i="36"/>
  <c r="BE28" i="36" s="1"/>
  <c r="BC28" i="36"/>
  <c r="AZ28" i="36"/>
  <c r="BA28" i="36" s="1"/>
  <c r="AY28" i="36"/>
  <c r="AV28" i="36"/>
  <c r="AU28" i="36"/>
  <c r="AR28" i="36"/>
  <c r="AS28" i="36" s="1"/>
  <c r="AQ28" i="36"/>
  <c r="AN28" i="36"/>
  <c r="AO28" i="36" s="1"/>
  <c r="AM28" i="36"/>
  <c r="AJ28" i="36"/>
  <c r="AK28" i="36" s="1"/>
  <c r="AI28" i="36"/>
  <c r="AG28" i="36"/>
  <c r="AF28" i="36"/>
  <c r="AE28" i="36"/>
  <c r="H28" i="36"/>
  <c r="DD27" i="36"/>
  <c r="DE27" i="36" s="1"/>
  <c r="DB27" i="36"/>
  <c r="DC27" i="36" s="1"/>
  <c r="CZ27" i="36"/>
  <c r="DA27" i="36" s="1"/>
  <c r="CX27" i="36"/>
  <c r="CY27" i="36" s="1"/>
  <c r="CV27" i="36"/>
  <c r="CW27" i="36" s="1"/>
  <c r="CU27" i="36"/>
  <c r="CT27" i="36"/>
  <c r="CS27" i="36"/>
  <c r="CR27" i="36"/>
  <c r="CQ27" i="36"/>
  <c r="CP27" i="36"/>
  <c r="CN27" i="36"/>
  <c r="CO27" i="36" s="1"/>
  <c r="CL27" i="36"/>
  <c r="CM27" i="36" s="1"/>
  <c r="CJ27" i="36"/>
  <c r="CK27" i="36" s="1"/>
  <c r="CH27" i="36"/>
  <c r="CG27" i="36"/>
  <c r="CD27" i="36"/>
  <c r="CB27" i="36"/>
  <c r="CC27" i="36" s="1"/>
  <c r="CA27" i="36"/>
  <c r="BX27" i="36"/>
  <c r="BY27" i="36" s="1"/>
  <c r="BW27" i="36"/>
  <c r="BV27" i="36"/>
  <c r="BT27" i="36"/>
  <c r="BU27" i="36" s="1"/>
  <c r="BS27" i="36"/>
  <c r="BP27" i="36"/>
  <c r="BQ27" i="36" s="1"/>
  <c r="BO27" i="36"/>
  <c r="BN27" i="36"/>
  <c r="BL27" i="36"/>
  <c r="BM27" i="36" s="1"/>
  <c r="BK27" i="36"/>
  <c r="BH27" i="36"/>
  <c r="BI27" i="36" s="1"/>
  <c r="BG27" i="36"/>
  <c r="BF27" i="36"/>
  <c r="BD27" i="36"/>
  <c r="BE27" i="36" s="1"/>
  <c r="BC27" i="36"/>
  <c r="AZ27" i="36"/>
  <c r="BA27" i="36" s="1"/>
  <c r="AY27" i="36"/>
  <c r="AX27" i="36"/>
  <c r="AV27" i="36"/>
  <c r="AW27" i="36" s="1"/>
  <c r="AU27" i="36"/>
  <c r="AR27" i="36"/>
  <c r="AS27" i="36" s="1"/>
  <c r="AQ27" i="36"/>
  <c r="AP27" i="36"/>
  <c r="AN27" i="36"/>
  <c r="AO27" i="36" s="1"/>
  <c r="AM27" i="36"/>
  <c r="AK27" i="36"/>
  <c r="AJ27" i="36"/>
  <c r="AL27" i="36" s="1"/>
  <c r="AI27" i="36"/>
  <c r="AG27" i="36"/>
  <c r="AF27" i="36"/>
  <c r="AE27" i="36"/>
  <c r="H27" i="36"/>
  <c r="DD26" i="36"/>
  <c r="DE26" i="36" s="1"/>
  <c r="DC26" i="36"/>
  <c r="DB26" i="36"/>
  <c r="CZ26" i="36"/>
  <c r="DA26" i="36" s="1"/>
  <c r="CX26" i="36"/>
  <c r="CY26" i="36" s="1"/>
  <c r="CV26" i="36"/>
  <c r="CW26" i="36" s="1"/>
  <c r="CT26" i="36"/>
  <c r="CR26" i="36"/>
  <c r="CP26" i="36"/>
  <c r="CS26" i="36" s="1"/>
  <c r="CN26" i="36"/>
  <c r="CO26" i="36" s="1"/>
  <c r="CL26" i="36"/>
  <c r="CM26" i="36" s="1"/>
  <c r="CJ26" i="36"/>
  <c r="CK26" i="36" s="1"/>
  <c r="CH26" i="36"/>
  <c r="CI26" i="36" s="1"/>
  <c r="CG26" i="36"/>
  <c r="CC26" i="36"/>
  <c r="CB26" i="36"/>
  <c r="CD26" i="36" s="1"/>
  <c r="CA26" i="36"/>
  <c r="BX26" i="36"/>
  <c r="BZ26" i="36" s="1"/>
  <c r="BW26" i="36"/>
  <c r="BT26" i="36"/>
  <c r="BV26" i="36" s="1"/>
  <c r="BS26" i="36"/>
  <c r="BP26" i="36"/>
  <c r="BR26" i="36" s="1"/>
  <c r="BO26" i="36"/>
  <c r="BM26" i="36"/>
  <c r="BL26" i="36"/>
  <c r="BN26" i="36" s="1"/>
  <c r="BK26" i="36"/>
  <c r="BH26" i="36"/>
  <c r="BJ26" i="36" s="1"/>
  <c r="BG26" i="36"/>
  <c r="BD26" i="36"/>
  <c r="BF26" i="36" s="1"/>
  <c r="BC26" i="36"/>
  <c r="AZ26" i="36"/>
  <c r="BB26" i="36" s="1"/>
  <c r="AY26" i="36"/>
  <c r="AW26" i="36"/>
  <c r="AV26" i="36"/>
  <c r="AX26" i="36" s="1"/>
  <c r="AU26" i="36"/>
  <c r="AR26" i="36"/>
  <c r="AT26" i="36" s="1"/>
  <c r="AQ26" i="36"/>
  <c r="AN26" i="36"/>
  <c r="AP26" i="36" s="1"/>
  <c r="AM26" i="36"/>
  <c r="AD26" i="36" s="1"/>
  <c r="AJ26" i="36"/>
  <c r="AL26" i="36" s="1"/>
  <c r="AI26" i="36"/>
  <c r="AG26" i="36"/>
  <c r="AF26" i="36"/>
  <c r="AE26" i="36"/>
  <c r="H26" i="36"/>
  <c r="DD25" i="36"/>
  <c r="DE25" i="36" s="1"/>
  <c r="DB25" i="36"/>
  <c r="DC25" i="36" s="1"/>
  <c r="DA25" i="36"/>
  <c r="CZ25" i="36"/>
  <c r="CX25" i="36"/>
  <c r="CY25" i="36" s="1"/>
  <c r="CV25" i="36"/>
  <c r="CW25" i="36" s="1"/>
  <c r="CT25" i="36"/>
  <c r="CR25" i="36"/>
  <c r="CP25" i="36"/>
  <c r="CS25" i="36" s="1"/>
  <c r="CN25" i="36"/>
  <c r="CO25" i="36" s="1"/>
  <c r="CL25" i="36"/>
  <c r="CM25" i="36" s="1"/>
  <c r="CK25" i="36"/>
  <c r="CJ25" i="36"/>
  <c r="CH25" i="36"/>
  <c r="CG25" i="36"/>
  <c r="CC25" i="36"/>
  <c r="CB25" i="36"/>
  <c r="CD25" i="36" s="1"/>
  <c r="CA25" i="36"/>
  <c r="BX25" i="36"/>
  <c r="BZ25" i="36" s="1"/>
  <c r="BW25" i="36"/>
  <c r="BT25" i="36"/>
  <c r="BV25" i="36" s="1"/>
  <c r="BS25" i="36"/>
  <c r="BP25" i="36"/>
  <c r="BO25" i="36"/>
  <c r="BM25" i="36"/>
  <c r="BL25" i="36"/>
  <c r="BN25" i="36" s="1"/>
  <c r="BK25" i="36"/>
  <c r="BH25" i="36"/>
  <c r="BJ25" i="36" s="1"/>
  <c r="BG25" i="36"/>
  <c r="BD25" i="36"/>
  <c r="BF25" i="36" s="1"/>
  <c r="BC25" i="36"/>
  <c r="AZ25" i="36"/>
  <c r="AY25" i="36"/>
  <c r="AV25" i="36"/>
  <c r="AX25" i="36" s="1"/>
  <c r="AU25" i="36"/>
  <c r="AR25" i="36"/>
  <c r="AT25" i="36" s="1"/>
  <c r="AQ25" i="36"/>
  <c r="AO25" i="36"/>
  <c r="AN25" i="36"/>
  <c r="AP25" i="36" s="1"/>
  <c r="AM25" i="36"/>
  <c r="AJ25" i="36"/>
  <c r="AI25" i="36"/>
  <c r="AG25" i="36"/>
  <c r="AF25" i="36"/>
  <c r="AE25" i="36"/>
  <c r="H25" i="36"/>
  <c r="DD24" i="36"/>
  <c r="DE24" i="36" s="1"/>
  <c r="DB24" i="36"/>
  <c r="DC24" i="36" s="1"/>
  <c r="DA24" i="36"/>
  <c r="CZ24" i="36"/>
  <c r="CX24" i="36"/>
  <c r="CY24" i="36" s="1"/>
  <c r="CV24" i="36"/>
  <c r="CW24" i="36" s="1"/>
  <c r="CT24" i="36"/>
  <c r="CR24" i="36"/>
  <c r="CP24" i="36"/>
  <c r="CO24" i="36"/>
  <c r="CN24" i="36"/>
  <c r="CL24" i="36"/>
  <c r="CM24" i="36" s="1"/>
  <c r="CJ24" i="36"/>
  <c r="CK24" i="36" s="1"/>
  <c r="CH24" i="36"/>
  <c r="CG24" i="36"/>
  <c r="CI24" i="36" s="1"/>
  <c r="CB24" i="36"/>
  <c r="CC24" i="36" s="1"/>
  <c r="CA24" i="36"/>
  <c r="BX24" i="36"/>
  <c r="BY24" i="36" s="1"/>
  <c r="BW24" i="36"/>
  <c r="BT24" i="36"/>
  <c r="BS24" i="36"/>
  <c r="BR24" i="36"/>
  <c r="BP24" i="36"/>
  <c r="BQ24" i="36" s="1"/>
  <c r="BO24" i="36"/>
  <c r="BL24" i="36"/>
  <c r="BM24" i="36" s="1"/>
  <c r="BK24" i="36"/>
  <c r="BH24" i="36"/>
  <c r="BI24" i="36" s="1"/>
  <c r="BG24" i="36"/>
  <c r="BD24" i="36"/>
  <c r="BC24" i="36"/>
  <c r="AZ24" i="36"/>
  <c r="BA24" i="36" s="1"/>
  <c r="AY24" i="36"/>
  <c r="AV24" i="36"/>
  <c r="AW24" i="36" s="1"/>
  <c r="AU24" i="36"/>
  <c r="AT24" i="36"/>
  <c r="AR24" i="36"/>
  <c r="AS24" i="36" s="1"/>
  <c r="AQ24" i="36"/>
  <c r="AN24" i="36"/>
  <c r="AM24" i="36"/>
  <c r="AJ24" i="36"/>
  <c r="AK24" i="36" s="1"/>
  <c r="AI24" i="36"/>
  <c r="AG24" i="36"/>
  <c r="AF24" i="36"/>
  <c r="AE24" i="36"/>
  <c r="H24" i="36"/>
  <c r="DD23" i="36"/>
  <c r="DE23" i="36" s="1"/>
  <c r="DB23" i="36"/>
  <c r="DC23" i="36" s="1"/>
  <c r="CZ23" i="36"/>
  <c r="DA23" i="36" s="1"/>
  <c r="CY23" i="36"/>
  <c r="CX23" i="36"/>
  <c r="CV23" i="36"/>
  <c r="CW23" i="36" s="1"/>
  <c r="CT23" i="36"/>
  <c r="CR23" i="36"/>
  <c r="CP23" i="36"/>
  <c r="CU23" i="36" s="1"/>
  <c r="CN23" i="36"/>
  <c r="CO23" i="36" s="1"/>
  <c r="CM23" i="36"/>
  <c r="CL23" i="36"/>
  <c r="CJ23" i="36"/>
  <c r="CK23" i="36" s="1"/>
  <c r="CH23" i="36"/>
  <c r="CI23" i="36" s="1"/>
  <c r="CG23" i="36"/>
  <c r="CD23" i="36"/>
  <c r="CB23" i="36"/>
  <c r="CC23" i="36" s="1"/>
  <c r="CA23" i="36"/>
  <c r="BZ23" i="36"/>
  <c r="BX23" i="36"/>
  <c r="BY23" i="36" s="1"/>
  <c r="BW23" i="36"/>
  <c r="BV23" i="36"/>
  <c r="BT23" i="36"/>
  <c r="BU23" i="36" s="1"/>
  <c r="BS23" i="36"/>
  <c r="BR23" i="36"/>
  <c r="BP23" i="36"/>
  <c r="BQ23" i="36" s="1"/>
  <c r="BO23" i="36"/>
  <c r="BN23" i="36"/>
  <c r="BL23" i="36"/>
  <c r="BM23" i="36" s="1"/>
  <c r="BK23" i="36"/>
  <c r="BJ23" i="36"/>
  <c r="BH23" i="36"/>
  <c r="BI23" i="36" s="1"/>
  <c r="BG23" i="36"/>
  <c r="BF23" i="36"/>
  <c r="BD23" i="36"/>
  <c r="BE23" i="36" s="1"/>
  <c r="BC23" i="36"/>
  <c r="BB23" i="36"/>
  <c r="AZ23" i="36"/>
  <c r="BA23" i="36" s="1"/>
  <c r="AY23" i="36"/>
  <c r="AX23" i="36"/>
  <c r="AV23" i="36"/>
  <c r="AW23" i="36" s="1"/>
  <c r="AU23" i="36"/>
  <c r="AT23" i="36"/>
  <c r="AR23" i="36"/>
  <c r="AS23" i="36" s="1"/>
  <c r="AQ23" i="36"/>
  <c r="AP23" i="36"/>
  <c r="AN23" i="36"/>
  <c r="AO23" i="36" s="1"/>
  <c r="AM23" i="36"/>
  <c r="AL23" i="36"/>
  <c r="AJ23" i="36"/>
  <c r="AK23" i="36" s="1"/>
  <c r="AI23" i="36"/>
  <c r="AG23" i="36"/>
  <c r="AF23" i="36"/>
  <c r="AE23" i="36"/>
  <c r="AD23" i="36"/>
  <c r="H23" i="36"/>
  <c r="DD22" i="36"/>
  <c r="DE22" i="36" s="1"/>
  <c r="DB22" i="36"/>
  <c r="DC22" i="36" s="1"/>
  <c r="CZ22" i="36"/>
  <c r="DA22" i="36" s="1"/>
  <c r="CY22" i="36"/>
  <c r="CX22" i="36"/>
  <c r="CV22" i="36"/>
  <c r="CW22" i="36" s="1"/>
  <c r="CT22" i="36"/>
  <c r="CR22" i="36"/>
  <c r="CP22" i="36"/>
  <c r="CS22" i="36" s="1"/>
  <c r="CN22" i="36"/>
  <c r="CO22" i="36" s="1"/>
  <c r="CL22" i="36"/>
  <c r="CM22" i="36" s="1"/>
  <c r="CJ22" i="36"/>
  <c r="CK22" i="36" s="1"/>
  <c r="CH22" i="36"/>
  <c r="CI22" i="36" s="1"/>
  <c r="CG22" i="36"/>
  <c r="CD22" i="36"/>
  <c r="CB22" i="36"/>
  <c r="CC22" i="36" s="1"/>
  <c r="CA22" i="36"/>
  <c r="BZ22" i="36"/>
  <c r="BX22" i="36"/>
  <c r="BY22" i="36" s="1"/>
  <c r="BW22" i="36"/>
  <c r="BV22" i="36"/>
  <c r="BT22" i="36"/>
  <c r="BU22" i="36" s="1"/>
  <c r="BS22" i="36"/>
  <c r="BR22" i="36"/>
  <c r="BP22" i="36"/>
  <c r="BQ22" i="36" s="1"/>
  <c r="BO22" i="36"/>
  <c r="BN22" i="36"/>
  <c r="BL22" i="36"/>
  <c r="BM22" i="36" s="1"/>
  <c r="BK22" i="36"/>
  <c r="BJ22" i="36"/>
  <c r="BH22" i="36"/>
  <c r="BI22" i="36" s="1"/>
  <c r="BG22" i="36"/>
  <c r="BF22" i="36"/>
  <c r="BD22" i="36"/>
  <c r="BE22" i="36" s="1"/>
  <c r="BC22" i="36"/>
  <c r="BB22" i="36"/>
  <c r="AZ22" i="36"/>
  <c r="BA22" i="36" s="1"/>
  <c r="AY22" i="36"/>
  <c r="AX22" i="36"/>
  <c r="AV22" i="36"/>
  <c r="AW22" i="36" s="1"/>
  <c r="AU22" i="36"/>
  <c r="AT22" i="36"/>
  <c r="AR22" i="36"/>
  <c r="AS22" i="36" s="1"/>
  <c r="AQ22" i="36"/>
  <c r="AP22" i="36"/>
  <c r="AN22" i="36"/>
  <c r="AO22" i="36" s="1"/>
  <c r="AM22" i="36"/>
  <c r="AL22" i="36"/>
  <c r="AJ22" i="36"/>
  <c r="AK22" i="36" s="1"/>
  <c r="AI22" i="36"/>
  <c r="AG22" i="36"/>
  <c r="AH22" i="36" s="1"/>
  <c r="AF22" i="36"/>
  <c r="AE22" i="36"/>
  <c r="AD22" i="36"/>
  <c r="H22" i="36"/>
  <c r="DD21" i="36"/>
  <c r="DE21" i="36" s="1"/>
  <c r="DB21" i="36"/>
  <c r="DC21" i="36" s="1"/>
  <c r="DA21" i="36"/>
  <c r="CZ21" i="36"/>
  <c r="CX21" i="36"/>
  <c r="CY21" i="36" s="1"/>
  <c r="CV21" i="36"/>
  <c r="CW21" i="36" s="1"/>
  <c r="CT21" i="36"/>
  <c r="CR21" i="36"/>
  <c r="CP21" i="36"/>
  <c r="CS21" i="36" s="1"/>
  <c r="CO21" i="36"/>
  <c r="CN21" i="36"/>
  <c r="CL21" i="36"/>
  <c r="CM21" i="36" s="1"/>
  <c r="CJ21" i="36"/>
  <c r="CK21" i="36" s="1"/>
  <c r="CH21" i="36"/>
  <c r="CG21" i="36"/>
  <c r="CB21" i="36"/>
  <c r="CD21" i="36" s="1"/>
  <c r="CA21" i="36"/>
  <c r="BX21" i="36"/>
  <c r="BW21" i="36"/>
  <c r="BU21" i="36"/>
  <c r="BT21" i="36"/>
  <c r="BV21" i="36" s="1"/>
  <c r="BS21" i="36"/>
  <c r="BP21" i="36"/>
  <c r="BR21" i="36" s="1"/>
  <c r="BO21" i="36"/>
  <c r="BM21" i="36"/>
  <c r="BL21" i="36"/>
  <c r="BN21" i="36" s="1"/>
  <c r="BK21" i="36"/>
  <c r="BH21" i="36"/>
  <c r="BG21" i="36"/>
  <c r="BD21" i="36"/>
  <c r="BF21" i="36" s="1"/>
  <c r="BC21" i="36"/>
  <c r="BA21" i="36"/>
  <c r="AZ21" i="36"/>
  <c r="BB21" i="36" s="1"/>
  <c r="AY21" i="36"/>
  <c r="AV21" i="36"/>
  <c r="AX21" i="36" s="1"/>
  <c r="AU21" i="36"/>
  <c r="AR21" i="36"/>
  <c r="AQ21" i="36"/>
  <c r="AN21" i="36"/>
  <c r="AP21" i="36" s="1"/>
  <c r="AM21" i="36"/>
  <c r="AJ21" i="36"/>
  <c r="AL21" i="36" s="1"/>
  <c r="AI21" i="36"/>
  <c r="AG21" i="36"/>
  <c r="AF21" i="36"/>
  <c r="AE21" i="36"/>
  <c r="H21" i="36"/>
  <c r="DD20" i="36"/>
  <c r="DE20" i="36" s="1"/>
  <c r="DB20" i="36"/>
  <c r="DC20" i="36" s="1"/>
  <c r="CZ20" i="36"/>
  <c r="DA20" i="36" s="1"/>
  <c r="CX20" i="36"/>
  <c r="CY20" i="36" s="1"/>
  <c r="CW20" i="36"/>
  <c r="CV20" i="36"/>
  <c r="CT20" i="36"/>
  <c r="CS20" i="36"/>
  <c r="CR20" i="36"/>
  <c r="CP20" i="36"/>
  <c r="CO20" i="36"/>
  <c r="CN20" i="36"/>
  <c r="CL20" i="36"/>
  <c r="CM20" i="36" s="1"/>
  <c r="CJ20" i="36"/>
  <c r="CK20" i="36" s="1"/>
  <c r="CH20" i="36"/>
  <c r="CG20" i="36"/>
  <c r="CB20" i="36"/>
  <c r="CA20" i="36"/>
  <c r="BZ20" i="36"/>
  <c r="BX20" i="36"/>
  <c r="BY20" i="36" s="1"/>
  <c r="BW20" i="36"/>
  <c r="BT20" i="36"/>
  <c r="BU20" i="36" s="1"/>
  <c r="BS20" i="36"/>
  <c r="BP20" i="36"/>
  <c r="BQ20" i="36" s="1"/>
  <c r="BO20" i="36"/>
  <c r="BL20" i="36"/>
  <c r="BK20" i="36"/>
  <c r="BJ20" i="36"/>
  <c r="BH20" i="36"/>
  <c r="BI20" i="36" s="1"/>
  <c r="BG20" i="36"/>
  <c r="BD20" i="36"/>
  <c r="BE20" i="36" s="1"/>
  <c r="BC20" i="36"/>
  <c r="AZ20" i="36"/>
  <c r="BA20" i="36" s="1"/>
  <c r="AY20" i="36"/>
  <c r="AV20" i="36"/>
  <c r="AU20" i="36"/>
  <c r="AR20" i="36"/>
  <c r="AS20" i="36" s="1"/>
  <c r="AQ20" i="36"/>
  <c r="AN20" i="36"/>
  <c r="AO20" i="36" s="1"/>
  <c r="AM20" i="36"/>
  <c r="AL20" i="36"/>
  <c r="AJ20" i="36"/>
  <c r="AK20" i="36" s="1"/>
  <c r="AI20" i="36"/>
  <c r="AG20" i="36"/>
  <c r="AF20" i="36"/>
  <c r="AE20" i="36"/>
  <c r="H20" i="36"/>
  <c r="DD19" i="36"/>
  <c r="DE19" i="36" s="1"/>
  <c r="DB19" i="36"/>
  <c r="DC19" i="36" s="1"/>
  <c r="CZ19" i="36"/>
  <c r="DA19" i="36" s="1"/>
  <c r="CX19" i="36"/>
  <c r="CY19" i="36" s="1"/>
  <c r="CV19" i="36"/>
  <c r="CW19" i="36" s="1"/>
  <c r="CT19" i="36"/>
  <c r="CR19" i="36"/>
  <c r="CP19" i="36"/>
  <c r="CS19" i="36" s="1"/>
  <c r="CN19" i="36"/>
  <c r="CO19" i="36" s="1"/>
  <c r="CL19" i="36"/>
  <c r="CM19" i="36" s="1"/>
  <c r="CJ19" i="36"/>
  <c r="CK19" i="36" s="1"/>
  <c r="CH19" i="36"/>
  <c r="CG19" i="36"/>
  <c r="CI19" i="36" s="1"/>
  <c r="CC19" i="36"/>
  <c r="CB19" i="36"/>
  <c r="CD19" i="36" s="1"/>
  <c r="CA19" i="36"/>
  <c r="BY19" i="36"/>
  <c r="BX19" i="36"/>
  <c r="BZ19" i="36" s="1"/>
  <c r="BW19" i="36"/>
  <c r="BU19" i="36"/>
  <c r="BT19" i="36"/>
  <c r="BV19" i="36" s="1"/>
  <c r="BS19" i="36"/>
  <c r="BQ19" i="36"/>
  <c r="BP19" i="36"/>
  <c r="BR19" i="36" s="1"/>
  <c r="BO19" i="36"/>
  <c r="BM19" i="36"/>
  <c r="BL19" i="36"/>
  <c r="BN19" i="36" s="1"/>
  <c r="BK19" i="36"/>
  <c r="BI19" i="36"/>
  <c r="BH19" i="36"/>
  <c r="BJ19" i="36" s="1"/>
  <c r="BG19" i="36"/>
  <c r="BE19" i="36"/>
  <c r="BD19" i="36"/>
  <c r="BF19" i="36" s="1"/>
  <c r="BC19" i="36"/>
  <c r="BA19" i="36"/>
  <c r="AZ19" i="36"/>
  <c r="BB19" i="36" s="1"/>
  <c r="AY19" i="36"/>
  <c r="AW19" i="36"/>
  <c r="AV19" i="36"/>
  <c r="AX19" i="36" s="1"/>
  <c r="AU19" i="36"/>
  <c r="AS19" i="36"/>
  <c r="AR19" i="36"/>
  <c r="AT19" i="36" s="1"/>
  <c r="AQ19" i="36"/>
  <c r="AO19" i="36"/>
  <c r="AN19" i="36"/>
  <c r="AP19" i="36" s="1"/>
  <c r="AM19" i="36"/>
  <c r="AK19" i="36"/>
  <c r="AJ19" i="36"/>
  <c r="AL19" i="36" s="1"/>
  <c r="AI19" i="36"/>
  <c r="AG19" i="36"/>
  <c r="AF19" i="36"/>
  <c r="AE19" i="36"/>
  <c r="AD19" i="36"/>
  <c r="H19" i="36"/>
  <c r="DD18" i="36"/>
  <c r="DE18" i="36" s="1"/>
  <c r="DB18" i="36"/>
  <c r="DC18" i="36" s="1"/>
  <c r="CZ18" i="36"/>
  <c r="DA18" i="36" s="1"/>
  <c r="CX18" i="36"/>
  <c r="CY18" i="36" s="1"/>
  <c r="CV18" i="36"/>
  <c r="CW18" i="36" s="1"/>
  <c r="CT18" i="36"/>
  <c r="CR18" i="36"/>
  <c r="CP18" i="36"/>
  <c r="CS18" i="36" s="1"/>
  <c r="CN18" i="36"/>
  <c r="CO18" i="36" s="1"/>
  <c r="CL18" i="36"/>
  <c r="CM18" i="36" s="1"/>
  <c r="CJ18" i="36"/>
  <c r="CK18" i="36" s="1"/>
  <c r="CI18" i="36"/>
  <c r="CH18" i="36"/>
  <c r="CG18" i="36"/>
  <c r="CB18" i="36"/>
  <c r="CD18" i="36" s="1"/>
  <c r="CA18" i="36"/>
  <c r="BX18" i="36"/>
  <c r="BZ18" i="36" s="1"/>
  <c r="BW18" i="36"/>
  <c r="BT18" i="36"/>
  <c r="BV18" i="36" s="1"/>
  <c r="BS18" i="36"/>
  <c r="BQ18" i="36"/>
  <c r="BP18" i="36"/>
  <c r="BR18" i="36" s="1"/>
  <c r="BO18" i="36"/>
  <c r="BL18" i="36"/>
  <c r="BN18" i="36" s="1"/>
  <c r="BK18" i="36"/>
  <c r="BH18" i="36"/>
  <c r="BJ18" i="36" s="1"/>
  <c r="BG18" i="36"/>
  <c r="BD18" i="36"/>
  <c r="BF18" i="36" s="1"/>
  <c r="BC18" i="36"/>
  <c r="BA18" i="36"/>
  <c r="AZ18" i="36"/>
  <c r="BB18" i="36" s="1"/>
  <c r="AY18" i="36"/>
  <c r="AV18" i="36"/>
  <c r="AX18" i="36" s="1"/>
  <c r="AU18" i="36"/>
  <c r="AR18" i="36"/>
  <c r="AT18" i="36" s="1"/>
  <c r="AQ18" i="36"/>
  <c r="AN18" i="36"/>
  <c r="AP18" i="36" s="1"/>
  <c r="AM18" i="36"/>
  <c r="AK18" i="36"/>
  <c r="AJ18" i="36"/>
  <c r="AL18" i="36" s="1"/>
  <c r="AI18" i="36"/>
  <c r="AG18" i="36"/>
  <c r="AF18" i="36"/>
  <c r="AE18" i="36"/>
  <c r="AD18" i="36"/>
  <c r="H18" i="36"/>
  <c r="DE17" i="36"/>
  <c r="DD17" i="36"/>
  <c r="DB17" i="36"/>
  <c r="DC17" i="36" s="1"/>
  <c r="CZ17" i="36"/>
  <c r="DA17" i="36" s="1"/>
  <c r="CX17" i="36"/>
  <c r="CY17" i="36" s="1"/>
  <c r="CW17" i="36"/>
  <c r="CV17" i="36"/>
  <c r="CT17" i="36"/>
  <c r="CR17" i="36"/>
  <c r="CP17" i="36"/>
  <c r="CN17" i="36"/>
  <c r="CO17" i="36" s="1"/>
  <c r="CL17" i="36"/>
  <c r="CM17" i="36" s="1"/>
  <c r="CK17" i="36"/>
  <c r="CJ17" i="36"/>
  <c r="CH17" i="36"/>
  <c r="CG17" i="36"/>
  <c r="CC17" i="36"/>
  <c r="CB17" i="36"/>
  <c r="CD17" i="36" s="1"/>
  <c r="CA17" i="36"/>
  <c r="BX17" i="36"/>
  <c r="BZ17" i="36" s="1"/>
  <c r="BW17" i="36"/>
  <c r="BT17" i="36"/>
  <c r="BV17" i="36" s="1"/>
  <c r="BS17" i="36"/>
  <c r="BP17" i="36"/>
  <c r="BO17" i="36"/>
  <c r="BL17" i="36"/>
  <c r="BN17" i="36" s="1"/>
  <c r="BK17" i="36"/>
  <c r="BH17" i="36"/>
  <c r="BJ17" i="36" s="1"/>
  <c r="BG17" i="36"/>
  <c r="BE17" i="36"/>
  <c r="BD17" i="36"/>
  <c r="BF17" i="36" s="1"/>
  <c r="BC17" i="36"/>
  <c r="AZ17" i="36"/>
  <c r="AY17" i="36"/>
  <c r="AV17" i="36"/>
  <c r="AX17" i="36" s="1"/>
  <c r="AU17" i="36"/>
  <c r="AS17" i="36"/>
  <c r="AR17" i="36"/>
  <c r="AT17" i="36" s="1"/>
  <c r="AQ17" i="36"/>
  <c r="AN17" i="36"/>
  <c r="AP17" i="36" s="1"/>
  <c r="AM17" i="36"/>
  <c r="AJ17" i="36"/>
  <c r="AI17" i="36"/>
  <c r="AG17" i="36"/>
  <c r="AF17" i="36"/>
  <c r="AE17" i="36"/>
  <c r="H17" i="36"/>
  <c r="DE16" i="36"/>
  <c r="DD16" i="36"/>
  <c r="DB16" i="36"/>
  <c r="DC16" i="36" s="1"/>
  <c r="CZ16" i="36"/>
  <c r="DA16" i="36" s="1"/>
  <c r="CX16" i="36"/>
  <c r="CY16" i="36" s="1"/>
  <c r="CV16" i="36"/>
  <c r="CW16" i="36" s="1"/>
  <c r="CT16" i="36"/>
  <c r="CR16" i="36"/>
  <c r="CP16" i="36"/>
  <c r="CO16" i="36"/>
  <c r="CN16" i="36"/>
  <c r="CL16" i="36"/>
  <c r="CM16" i="36" s="1"/>
  <c r="CJ16" i="36"/>
  <c r="CK16" i="36" s="1"/>
  <c r="CH16" i="36"/>
  <c r="CG16" i="36"/>
  <c r="CB16" i="36"/>
  <c r="CC16" i="36" s="1"/>
  <c r="CA16" i="36"/>
  <c r="BX16" i="36"/>
  <c r="BY16" i="36" s="1"/>
  <c r="BW16" i="36"/>
  <c r="BT16" i="36"/>
  <c r="BS16" i="36"/>
  <c r="BR16" i="36"/>
  <c r="BP16" i="36"/>
  <c r="BQ16" i="36" s="1"/>
  <c r="BO16" i="36"/>
  <c r="BL16" i="36"/>
  <c r="BM16" i="36" s="1"/>
  <c r="BK16" i="36"/>
  <c r="BH16" i="36"/>
  <c r="BI16" i="36" s="1"/>
  <c r="BG16" i="36"/>
  <c r="BD16" i="36"/>
  <c r="BC16" i="36"/>
  <c r="BB16" i="36"/>
  <c r="AZ16" i="36"/>
  <c r="BA16" i="36" s="1"/>
  <c r="AY16" i="36"/>
  <c r="AV16" i="36"/>
  <c r="AW16" i="36" s="1"/>
  <c r="AU16" i="36"/>
  <c r="AT16" i="36"/>
  <c r="AR16" i="36"/>
  <c r="AS16" i="36" s="1"/>
  <c r="AQ16" i="36"/>
  <c r="AN16" i="36"/>
  <c r="AM16" i="36"/>
  <c r="AD16" i="36" s="1"/>
  <c r="AH16" i="36" s="1"/>
  <c r="AJ16" i="36"/>
  <c r="AK16" i="36" s="1"/>
  <c r="AI16" i="36"/>
  <c r="AG16" i="36"/>
  <c r="AF16" i="36"/>
  <c r="AE16" i="36"/>
  <c r="H16" i="36"/>
  <c r="DD15" i="36"/>
  <c r="DE15" i="36" s="1"/>
  <c r="DC15" i="36"/>
  <c r="DB15" i="36"/>
  <c r="CZ15" i="36"/>
  <c r="DA15" i="36" s="1"/>
  <c r="CX15" i="36"/>
  <c r="CY15" i="36" s="1"/>
  <c r="CV15" i="36"/>
  <c r="CW15" i="36" s="1"/>
  <c r="CU15" i="36"/>
  <c r="CT15" i="36"/>
  <c r="CS15" i="36"/>
  <c r="CR15" i="36"/>
  <c r="CQ15" i="36"/>
  <c r="CP15" i="36"/>
  <c r="CN15" i="36"/>
  <c r="CO15" i="36" s="1"/>
  <c r="CL15" i="36"/>
  <c r="CM15" i="36" s="1"/>
  <c r="CJ15" i="36"/>
  <c r="CK15" i="36" s="1"/>
  <c r="CH15" i="36"/>
  <c r="CG15" i="36"/>
  <c r="CI15" i="36" s="1"/>
  <c r="CD15" i="36"/>
  <c r="CC15" i="36"/>
  <c r="CB15" i="36"/>
  <c r="CA15" i="36"/>
  <c r="BZ15" i="36"/>
  <c r="BY15" i="36"/>
  <c r="BX15" i="36"/>
  <c r="BW15" i="36"/>
  <c r="BV15" i="36"/>
  <c r="BU15" i="36"/>
  <c r="BT15" i="36"/>
  <c r="BS15" i="36"/>
  <c r="BR15" i="36"/>
  <c r="BQ15" i="36"/>
  <c r="BP15" i="36"/>
  <c r="BO15" i="36"/>
  <c r="BN15" i="36"/>
  <c r="BM15" i="36"/>
  <c r="BL15" i="36"/>
  <c r="BK15" i="36"/>
  <c r="BJ15" i="36"/>
  <c r="BI15" i="36"/>
  <c r="BH15" i="36"/>
  <c r="BG15" i="36"/>
  <c r="BF15" i="36"/>
  <c r="BE15" i="36"/>
  <c r="BD15" i="36"/>
  <c r="BC15" i="36"/>
  <c r="BB15" i="36"/>
  <c r="BA15" i="36"/>
  <c r="AZ15" i="36"/>
  <c r="AY15" i="36"/>
  <c r="AX15" i="36"/>
  <c r="AW15" i="36"/>
  <c r="AV15" i="36"/>
  <c r="AU15" i="36"/>
  <c r="AT15" i="36"/>
  <c r="AS15" i="36"/>
  <c r="AR15" i="36"/>
  <c r="AQ15" i="36"/>
  <c r="AP15" i="36"/>
  <c r="AO15" i="36"/>
  <c r="AN15" i="36"/>
  <c r="AM15" i="36"/>
  <c r="AL15" i="36"/>
  <c r="AK15" i="36"/>
  <c r="AJ15" i="36"/>
  <c r="AI15" i="36"/>
  <c r="AG15" i="36"/>
  <c r="AF15" i="36"/>
  <c r="AE15" i="36"/>
  <c r="AD15" i="36"/>
  <c r="AH15" i="36" s="1"/>
  <c r="H15" i="36"/>
  <c r="DD14" i="36"/>
  <c r="DE14" i="36" s="1"/>
  <c r="DB14" i="36"/>
  <c r="DC14" i="36" s="1"/>
  <c r="CZ14" i="36"/>
  <c r="DA14" i="36" s="1"/>
  <c r="CX14" i="36"/>
  <c r="CY14" i="36" s="1"/>
  <c r="CV14" i="36"/>
  <c r="CW14" i="36" s="1"/>
  <c r="CT14" i="36"/>
  <c r="CR14" i="36"/>
  <c r="CP14" i="36"/>
  <c r="CS14" i="36" s="1"/>
  <c r="CN14" i="36"/>
  <c r="CO14" i="36" s="1"/>
  <c r="CL14" i="36"/>
  <c r="CM14" i="36" s="1"/>
  <c r="CJ14" i="36"/>
  <c r="CK14" i="36" s="1"/>
  <c r="CH14" i="36"/>
  <c r="CG14" i="36"/>
  <c r="CI14" i="36" s="1"/>
  <c r="CD14" i="36"/>
  <c r="CC14" i="36"/>
  <c r="CB14" i="36"/>
  <c r="CA14" i="36"/>
  <c r="BZ14" i="36"/>
  <c r="BY14" i="36"/>
  <c r="BX14" i="36"/>
  <c r="BW14" i="36"/>
  <c r="BV14" i="36"/>
  <c r="BU14" i="36"/>
  <c r="BT14" i="36"/>
  <c r="BS14" i="36"/>
  <c r="BR14" i="36"/>
  <c r="BQ14" i="36"/>
  <c r="BP14" i="36"/>
  <c r="BO14" i="36"/>
  <c r="BN14" i="36"/>
  <c r="BM14" i="36"/>
  <c r="BL14" i="36"/>
  <c r="BK14" i="36"/>
  <c r="BJ14" i="36"/>
  <c r="BI14" i="36"/>
  <c r="BH14" i="36"/>
  <c r="BG14" i="36"/>
  <c r="BF14" i="36"/>
  <c r="BE14" i="36"/>
  <c r="BD14" i="36"/>
  <c r="BC14" i="36"/>
  <c r="BB14" i="36"/>
  <c r="BA14" i="36"/>
  <c r="AZ14" i="36"/>
  <c r="AY14" i="36"/>
  <c r="AX14" i="36"/>
  <c r="AW14" i="36"/>
  <c r="AV14" i="36"/>
  <c r="AU14" i="36"/>
  <c r="AT14" i="36"/>
  <c r="AS14" i="36"/>
  <c r="AR14" i="36"/>
  <c r="AQ14" i="36"/>
  <c r="AP14" i="36"/>
  <c r="AO14" i="36"/>
  <c r="AN14" i="36"/>
  <c r="AM14" i="36"/>
  <c r="AL14" i="36"/>
  <c r="AK14" i="36"/>
  <c r="AJ14" i="36"/>
  <c r="AI14" i="36"/>
  <c r="AG14" i="36"/>
  <c r="AF14" i="36"/>
  <c r="AE14" i="36"/>
  <c r="AD14" i="36"/>
  <c r="AH14" i="36" s="1"/>
  <c r="H14" i="36"/>
  <c r="DE221" i="36"/>
  <c r="DD221" i="36"/>
  <c r="DC221" i="36"/>
  <c r="DB221" i="36"/>
  <c r="DA221" i="36"/>
  <c r="CZ221" i="36"/>
  <c r="CY221" i="36"/>
  <c r="CX221" i="36"/>
  <c r="CW221" i="36"/>
  <c r="CV221" i="36"/>
  <c r="CT221" i="36"/>
  <c r="CR221" i="36"/>
  <c r="CQ221" i="36"/>
  <c r="CP221" i="36"/>
  <c r="CS221" i="36" s="1"/>
  <c r="CO221" i="36"/>
  <c r="CN221" i="36"/>
  <c r="CM221" i="36"/>
  <c r="CL221" i="36"/>
  <c r="CK221" i="36"/>
  <c r="CJ221" i="36"/>
  <c r="CH221" i="36"/>
  <c r="CG221" i="36"/>
  <c r="CI221" i="36" s="1"/>
  <c r="CB221" i="36"/>
  <c r="CD221" i="36" s="1"/>
  <c r="CA221" i="36"/>
  <c r="BX221" i="36"/>
  <c r="BW221" i="36"/>
  <c r="BT221" i="36"/>
  <c r="BV221" i="36" s="1"/>
  <c r="BS221" i="36"/>
  <c r="BP221" i="36"/>
  <c r="BR221" i="36" s="1"/>
  <c r="BO221" i="36"/>
  <c r="BM221" i="36"/>
  <c r="BL221" i="36"/>
  <c r="BN221" i="36" s="1"/>
  <c r="BK221" i="36"/>
  <c r="BH221" i="36"/>
  <c r="BG221" i="36"/>
  <c r="BD221" i="36"/>
  <c r="BF221" i="36" s="1"/>
  <c r="BC221" i="36"/>
  <c r="BA221" i="36"/>
  <c r="AZ221" i="36"/>
  <c r="BB221" i="36" s="1"/>
  <c r="AY221" i="36"/>
  <c r="AV221" i="36"/>
  <c r="AX221" i="36" s="1"/>
  <c r="AU221" i="36"/>
  <c r="AR221" i="36"/>
  <c r="AQ221" i="36"/>
  <c r="AO221" i="36"/>
  <c r="AN221" i="36"/>
  <c r="AP221" i="36" s="1"/>
  <c r="AM221" i="36"/>
  <c r="AJ221" i="36"/>
  <c r="AL221" i="36" s="1"/>
  <c r="AI221" i="36"/>
  <c r="AG221" i="36"/>
  <c r="AF221" i="36"/>
  <c r="AE221" i="36"/>
  <c r="H221" i="36"/>
  <c r="DE13" i="36"/>
  <c r="DD13" i="36"/>
  <c r="DB13" i="36"/>
  <c r="DC13" i="36" s="1"/>
  <c r="CZ13" i="36"/>
  <c r="DA13" i="36" s="1"/>
  <c r="CX13" i="36"/>
  <c r="CY13" i="36" s="1"/>
  <c r="CV13" i="36"/>
  <c r="CW13" i="36" s="1"/>
  <c r="CT13" i="36"/>
  <c r="CS13" i="36"/>
  <c r="CR13" i="36"/>
  <c r="CP13" i="36"/>
  <c r="CN13" i="36"/>
  <c r="CO13" i="36" s="1"/>
  <c r="CL13" i="36"/>
  <c r="CM13" i="36" s="1"/>
  <c r="CJ13" i="36"/>
  <c r="CK13" i="36" s="1"/>
  <c r="CH13" i="36"/>
  <c r="CG13" i="36"/>
  <c r="CB13" i="36"/>
  <c r="CA13" i="36"/>
  <c r="BZ13" i="36"/>
  <c r="BX13" i="36"/>
  <c r="BY13" i="36" s="1"/>
  <c r="BW13" i="36"/>
  <c r="BT13" i="36"/>
  <c r="BU13" i="36" s="1"/>
  <c r="BS13" i="36"/>
  <c r="BR13" i="36"/>
  <c r="BP13" i="36"/>
  <c r="BQ13" i="36" s="1"/>
  <c r="BO13" i="36"/>
  <c r="BL13" i="36"/>
  <c r="BK13" i="36"/>
  <c r="BH13" i="36"/>
  <c r="BI13" i="36" s="1"/>
  <c r="BG13" i="36"/>
  <c r="BF13" i="36"/>
  <c r="BD13" i="36"/>
  <c r="BE13" i="36" s="1"/>
  <c r="BC13" i="36"/>
  <c r="AZ13" i="36"/>
  <c r="BA13" i="36" s="1"/>
  <c r="AY13" i="36"/>
  <c r="AV13" i="36"/>
  <c r="AU13" i="36"/>
  <c r="AT13" i="36"/>
  <c r="AR13" i="36"/>
  <c r="AS13" i="36" s="1"/>
  <c r="AQ13" i="36"/>
  <c r="AN13" i="36"/>
  <c r="AO13" i="36" s="1"/>
  <c r="AM13" i="36"/>
  <c r="AJ13" i="36"/>
  <c r="AK13" i="36" s="1"/>
  <c r="AI13" i="36"/>
  <c r="AG13" i="36"/>
  <c r="AF13" i="36"/>
  <c r="AE13" i="36"/>
  <c r="H13" i="36"/>
  <c r="DE220" i="36"/>
  <c r="DD220" i="36"/>
  <c r="DC220" i="36"/>
  <c r="DB220" i="36"/>
  <c r="DA220" i="36"/>
  <c r="CZ220" i="36"/>
  <c r="CY220" i="36"/>
  <c r="CX220" i="36"/>
  <c r="CW220" i="36"/>
  <c r="CV220" i="36"/>
  <c r="CU220" i="36"/>
  <c r="CT220" i="36"/>
  <c r="CS220" i="36"/>
  <c r="CR220" i="36"/>
  <c r="CQ220" i="36"/>
  <c r="CP220" i="36"/>
  <c r="CO220" i="36"/>
  <c r="CN220" i="36"/>
  <c r="CM220" i="36"/>
  <c r="CL220" i="36"/>
  <c r="CK220" i="36"/>
  <c r="CJ220" i="36"/>
  <c r="CH220" i="36"/>
  <c r="CG220" i="36"/>
  <c r="CD220" i="36"/>
  <c r="CB220" i="36"/>
  <c r="CC220" i="36" s="1"/>
  <c r="CA220" i="36"/>
  <c r="BZ220" i="36"/>
  <c r="BX220" i="36"/>
  <c r="BY220" i="36" s="1"/>
  <c r="BW220" i="36"/>
  <c r="BV220" i="36"/>
  <c r="BT220" i="36"/>
  <c r="BU220" i="36" s="1"/>
  <c r="BS220" i="36"/>
  <c r="BR220" i="36"/>
  <c r="BP220" i="36"/>
  <c r="BQ220" i="36" s="1"/>
  <c r="BO220" i="36"/>
  <c r="BN220" i="36"/>
  <c r="BL220" i="36"/>
  <c r="BM220" i="36" s="1"/>
  <c r="BK220" i="36"/>
  <c r="BJ220" i="36"/>
  <c r="BH220" i="36"/>
  <c r="BI220" i="36" s="1"/>
  <c r="BG220" i="36"/>
  <c r="BF220" i="36"/>
  <c r="BD220" i="36"/>
  <c r="BE220" i="36" s="1"/>
  <c r="BC220" i="36"/>
  <c r="BB220" i="36"/>
  <c r="AZ220" i="36"/>
  <c r="BA220" i="36" s="1"/>
  <c r="AY220" i="36"/>
  <c r="AX220" i="36"/>
  <c r="AV220" i="36"/>
  <c r="AW220" i="36" s="1"/>
  <c r="AU220" i="36"/>
  <c r="AT220" i="36"/>
  <c r="AR220" i="36"/>
  <c r="AS220" i="36" s="1"/>
  <c r="AQ220" i="36"/>
  <c r="AP220" i="36"/>
  <c r="AN220" i="36"/>
  <c r="AO220" i="36" s="1"/>
  <c r="AM220" i="36"/>
  <c r="AL220" i="36"/>
  <c r="AJ220" i="36"/>
  <c r="AK220" i="36" s="1"/>
  <c r="AI220" i="36"/>
  <c r="AG220" i="36"/>
  <c r="AF220" i="36"/>
  <c r="AE220" i="36"/>
  <c r="AD220" i="36"/>
  <c r="H220" i="36"/>
  <c r="DD12" i="36"/>
  <c r="DE12" i="36" s="1"/>
  <c r="DB12" i="36"/>
  <c r="DC12" i="36" s="1"/>
  <c r="CZ12" i="36"/>
  <c r="DA12" i="36" s="1"/>
  <c r="CY12" i="36"/>
  <c r="CX12" i="36"/>
  <c r="CV12" i="36"/>
  <c r="CW12" i="36" s="1"/>
  <c r="CT12" i="36"/>
  <c r="CR12" i="36"/>
  <c r="CP12" i="36"/>
  <c r="CS12" i="36" s="1"/>
  <c r="CN12" i="36"/>
  <c r="CO12" i="36" s="1"/>
  <c r="CM12" i="36"/>
  <c r="CL12" i="36"/>
  <c r="CJ12" i="36"/>
  <c r="CK12" i="36" s="1"/>
  <c r="CH12" i="36"/>
  <c r="CG12" i="36"/>
  <c r="CI12" i="36" s="1"/>
  <c r="CB12" i="36"/>
  <c r="CD12" i="36" s="1"/>
  <c r="CA12" i="36"/>
  <c r="BX12" i="36"/>
  <c r="BZ12" i="36" s="1"/>
  <c r="BW12" i="36"/>
  <c r="BU12" i="36"/>
  <c r="BT12" i="36"/>
  <c r="BV12" i="36" s="1"/>
  <c r="BS12" i="36"/>
  <c r="BP12" i="36"/>
  <c r="BR12" i="36" s="1"/>
  <c r="BO12" i="36"/>
  <c r="BL12" i="36"/>
  <c r="BN12" i="36" s="1"/>
  <c r="BK12" i="36"/>
  <c r="BH12" i="36"/>
  <c r="BJ12" i="36" s="1"/>
  <c r="BG12" i="36"/>
  <c r="BE12" i="36"/>
  <c r="BD12" i="36"/>
  <c r="BF12" i="36" s="1"/>
  <c r="BC12" i="36"/>
  <c r="AZ12" i="36"/>
  <c r="BB12" i="36" s="1"/>
  <c r="AY12" i="36"/>
  <c r="AV12" i="36"/>
  <c r="AX12" i="36" s="1"/>
  <c r="AU12" i="36"/>
  <c r="AR12" i="36"/>
  <c r="AT12" i="36" s="1"/>
  <c r="AQ12" i="36"/>
  <c r="AO12" i="36"/>
  <c r="AN12" i="36"/>
  <c r="AP12" i="36" s="1"/>
  <c r="AM12" i="36"/>
  <c r="AJ12" i="36"/>
  <c r="AL12" i="36" s="1"/>
  <c r="AI12" i="36"/>
  <c r="AG12" i="36"/>
  <c r="AF12" i="36"/>
  <c r="AE12" i="36"/>
  <c r="H12" i="36"/>
  <c r="DD219" i="36"/>
  <c r="DE219" i="36" s="1"/>
  <c r="DB219" i="36"/>
  <c r="DC219" i="36" s="1"/>
  <c r="CZ219" i="36"/>
  <c r="DA219" i="36" s="1"/>
  <c r="CX219" i="36"/>
  <c r="CY219" i="36" s="1"/>
  <c r="CW219" i="36"/>
  <c r="CV219" i="36"/>
  <c r="CT219" i="36"/>
  <c r="CR219" i="36"/>
  <c r="CP219" i="36"/>
  <c r="CS219" i="36" s="1"/>
  <c r="CN219" i="36"/>
  <c r="CO219" i="36" s="1"/>
  <c r="CL219" i="36"/>
  <c r="CM219" i="36" s="1"/>
  <c r="CJ219" i="36"/>
  <c r="CK219" i="36" s="1"/>
  <c r="CH219" i="36"/>
  <c r="CG219" i="36"/>
  <c r="CI219" i="36" s="1"/>
  <c r="CB219" i="36"/>
  <c r="CC219" i="36" s="1"/>
  <c r="CA219" i="36"/>
  <c r="BX219" i="36"/>
  <c r="BY219" i="36" s="1"/>
  <c r="BW219" i="36"/>
  <c r="BT219" i="36"/>
  <c r="BS219" i="36"/>
  <c r="BR219" i="36"/>
  <c r="BP219" i="36"/>
  <c r="BQ219" i="36" s="1"/>
  <c r="BO219" i="36"/>
  <c r="BL219" i="36"/>
  <c r="BM219" i="36" s="1"/>
  <c r="BK219" i="36"/>
  <c r="BH219" i="36"/>
  <c r="BI219" i="36" s="1"/>
  <c r="BG219" i="36"/>
  <c r="BD219" i="36"/>
  <c r="BC219" i="36"/>
  <c r="BB219" i="36"/>
  <c r="AZ219" i="36"/>
  <c r="BA219" i="36" s="1"/>
  <c r="AY219" i="36"/>
  <c r="AV219" i="36"/>
  <c r="AU219" i="36"/>
  <c r="AR219" i="36"/>
  <c r="AS219" i="36" s="1"/>
  <c r="AQ219" i="36"/>
  <c r="AN219" i="36"/>
  <c r="AO219" i="36" s="1"/>
  <c r="AM219" i="36"/>
  <c r="AL219" i="36"/>
  <c r="AJ219" i="36"/>
  <c r="AK219" i="36" s="1"/>
  <c r="AI219" i="36"/>
  <c r="AD219" i="36" s="1"/>
  <c r="AG219" i="36"/>
  <c r="AH219" i="36" s="1"/>
  <c r="AF219" i="36"/>
  <c r="AE219" i="36"/>
  <c r="H219" i="36"/>
  <c r="DD218" i="36"/>
  <c r="DE218" i="36" s="1"/>
  <c r="DB218" i="36"/>
  <c r="DC218" i="36" s="1"/>
  <c r="CZ218" i="36"/>
  <c r="DA218" i="36" s="1"/>
  <c r="CX218" i="36"/>
  <c r="CY218" i="36" s="1"/>
  <c r="CV218" i="36"/>
  <c r="CW218" i="36" s="1"/>
  <c r="CT218" i="36"/>
  <c r="CR218" i="36"/>
  <c r="CP218" i="36"/>
  <c r="CS218" i="36" s="1"/>
  <c r="CN218" i="36"/>
  <c r="CO218" i="36" s="1"/>
  <c r="CL218" i="36"/>
  <c r="CM218" i="36" s="1"/>
  <c r="CJ218" i="36"/>
  <c r="CK218" i="36" s="1"/>
  <c r="CH218" i="36"/>
  <c r="CI218" i="36" s="1"/>
  <c r="CG218" i="36"/>
  <c r="CC218" i="36"/>
  <c r="CB218" i="36"/>
  <c r="CD218" i="36" s="1"/>
  <c r="CA218" i="36"/>
  <c r="BX218" i="36"/>
  <c r="BZ218" i="36" s="1"/>
  <c r="BW218" i="36"/>
  <c r="BU218" i="36"/>
  <c r="BT218" i="36"/>
  <c r="BV218" i="36" s="1"/>
  <c r="BS218" i="36"/>
  <c r="BP218" i="36"/>
  <c r="BR218" i="36" s="1"/>
  <c r="BO218" i="36"/>
  <c r="BM218" i="36"/>
  <c r="BL218" i="36"/>
  <c r="BN218" i="36" s="1"/>
  <c r="BK218" i="36"/>
  <c r="BH218" i="36"/>
  <c r="BJ218" i="36" s="1"/>
  <c r="BG218" i="36"/>
  <c r="BE218" i="36"/>
  <c r="BD218" i="36"/>
  <c r="BF218" i="36" s="1"/>
  <c r="BC218" i="36"/>
  <c r="AZ218" i="36"/>
  <c r="BB218" i="36" s="1"/>
  <c r="AY218" i="36"/>
  <c r="AW218" i="36"/>
  <c r="AV218" i="36"/>
  <c r="AX218" i="36" s="1"/>
  <c r="AU218" i="36"/>
  <c r="AR218" i="36"/>
  <c r="AT218" i="36" s="1"/>
  <c r="AQ218" i="36"/>
  <c r="AO218" i="36"/>
  <c r="AN218" i="36"/>
  <c r="AP218" i="36" s="1"/>
  <c r="AM218" i="36"/>
  <c r="AJ218" i="36"/>
  <c r="AL218" i="36" s="1"/>
  <c r="AI218" i="36"/>
  <c r="AG218" i="36"/>
  <c r="AH218" i="36" s="1"/>
  <c r="AF218" i="36"/>
  <c r="AE218" i="36"/>
  <c r="H218" i="36"/>
  <c r="DD217" i="36"/>
  <c r="DE217" i="36" s="1"/>
  <c r="DB217" i="36"/>
  <c r="DC217" i="36" s="1"/>
  <c r="CZ217" i="36"/>
  <c r="DA217" i="36" s="1"/>
  <c r="CX217" i="36"/>
  <c r="CY217" i="36" s="1"/>
  <c r="CV217" i="36"/>
  <c r="CW217" i="36" s="1"/>
  <c r="CT217" i="36"/>
  <c r="CR217" i="36"/>
  <c r="CP217" i="36"/>
  <c r="CN217" i="36"/>
  <c r="CO217" i="36" s="1"/>
  <c r="CL217" i="36"/>
  <c r="CM217" i="36" s="1"/>
  <c r="CJ217" i="36"/>
  <c r="CK217" i="36" s="1"/>
  <c r="CH217" i="36"/>
  <c r="CG217" i="36"/>
  <c r="CI217" i="36" s="1"/>
  <c r="CB217" i="36"/>
  <c r="CC217" i="36" s="1"/>
  <c r="CA217" i="36"/>
  <c r="BX217" i="36"/>
  <c r="BY217" i="36" s="1"/>
  <c r="BW217" i="36"/>
  <c r="BT217" i="36"/>
  <c r="BU217" i="36" s="1"/>
  <c r="BS217" i="36"/>
  <c r="BR217" i="36"/>
  <c r="BP217" i="36"/>
  <c r="BQ217" i="36" s="1"/>
  <c r="BO217" i="36"/>
  <c r="BL217" i="36"/>
  <c r="BM217" i="36" s="1"/>
  <c r="BK217" i="36"/>
  <c r="BH217" i="36"/>
  <c r="BI217" i="36" s="1"/>
  <c r="BG217" i="36"/>
  <c r="BD217" i="36"/>
  <c r="BE217" i="36" s="1"/>
  <c r="BC217" i="36"/>
  <c r="BB217" i="36"/>
  <c r="AZ217" i="36"/>
  <c r="BA217" i="36" s="1"/>
  <c r="AY217" i="36"/>
  <c r="AD217" i="36" s="1"/>
  <c r="AH217" i="36" s="1"/>
  <c r="AV217" i="36"/>
  <c r="AW217" i="36" s="1"/>
  <c r="AU217" i="36"/>
  <c r="AR217" i="36"/>
  <c r="AS217" i="36" s="1"/>
  <c r="AQ217" i="36"/>
  <c r="AN217" i="36"/>
  <c r="AO217" i="36" s="1"/>
  <c r="AM217" i="36"/>
  <c r="AL217" i="36"/>
  <c r="AJ217" i="36"/>
  <c r="AK217" i="36" s="1"/>
  <c r="AI217" i="36"/>
  <c r="AG217" i="36"/>
  <c r="AF217" i="36"/>
  <c r="AE217" i="36"/>
  <c r="H217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H11" i="36"/>
  <c r="CG11" i="36"/>
  <c r="CI11" i="36" s="1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G11" i="36"/>
  <c r="AF11" i="36"/>
  <c r="AE11" i="36"/>
  <c r="AD11" i="36"/>
  <c r="AH11" i="36" s="1"/>
  <c r="H11" i="36"/>
  <c r="DD10" i="36"/>
  <c r="DE10" i="36" s="1"/>
  <c r="DB10" i="36"/>
  <c r="DC10" i="36" s="1"/>
  <c r="CZ10" i="36"/>
  <c r="DA10" i="36" s="1"/>
  <c r="CX10" i="36"/>
  <c r="CY10" i="36" s="1"/>
  <c r="CV10" i="36"/>
  <c r="CW10" i="36" s="1"/>
  <c r="CT10" i="36"/>
  <c r="CR10" i="36"/>
  <c r="CQ10" i="36"/>
  <c r="CP10" i="36"/>
  <c r="CS10" i="36" s="1"/>
  <c r="CN10" i="36"/>
  <c r="CO10" i="36" s="1"/>
  <c r="CL10" i="36"/>
  <c r="CM10" i="36" s="1"/>
  <c r="CJ10" i="36"/>
  <c r="CK10" i="36" s="1"/>
  <c r="CH10" i="36"/>
  <c r="CG10" i="36"/>
  <c r="CI10" i="36" s="1"/>
  <c r="CB10" i="36"/>
  <c r="CD10" i="36" s="1"/>
  <c r="CA10" i="36"/>
  <c r="BX10" i="36"/>
  <c r="BZ10" i="36" s="1"/>
  <c r="BW10" i="36"/>
  <c r="BT10" i="36"/>
  <c r="BV10" i="36" s="1"/>
  <c r="BS10" i="36"/>
  <c r="BP10" i="36"/>
  <c r="BR10" i="36" s="1"/>
  <c r="BO10" i="36"/>
  <c r="BL10" i="36"/>
  <c r="BN10" i="36" s="1"/>
  <c r="BK10" i="36"/>
  <c r="BH10" i="36"/>
  <c r="BJ10" i="36" s="1"/>
  <c r="BG10" i="36"/>
  <c r="BD10" i="36"/>
  <c r="BF10" i="36" s="1"/>
  <c r="BC10" i="36"/>
  <c r="AZ10" i="36"/>
  <c r="BB10" i="36" s="1"/>
  <c r="AY10" i="36"/>
  <c r="AV10" i="36"/>
  <c r="AX10" i="36" s="1"/>
  <c r="AU10" i="36"/>
  <c r="AR10" i="36"/>
  <c r="AT10" i="36" s="1"/>
  <c r="AQ10" i="36"/>
  <c r="AN10" i="36"/>
  <c r="AP10" i="36" s="1"/>
  <c r="AM10" i="36"/>
  <c r="AJ10" i="36"/>
  <c r="AL10" i="36" s="1"/>
  <c r="AI10" i="36"/>
  <c r="AG10" i="36"/>
  <c r="AF10" i="36"/>
  <c r="AE10" i="36"/>
  <c r="AD10" i="36"/>
  <c r="H10" i="36"/>
  <c r="DD9" i="36"/>
  <c r="DE9" i="36" s="1"/>
  <c r="DB9" i="36"/>
  <c r="DC9" i="36" s="1"/>
  <c r="CZ9" i="36"/>
  <c r="DA9" i="36" s="1"/>
  <c r="CX9" i="36"/>
  <c r="CY9" i="36" s="1"/>
  <c r="CV9" i="36"/>
  <c r="CW9" i="36" s="1"/>
  <c r="CT9" i="36"/>
  <c r="CR9" i="36"/>
  <c r="CQ9" i="36"/>
  <c r="CP9" i="36"/>
  <c r="CS9" i="36" s="1"/>
  <c r="CO9" i="36"/>
  <c r="CN9" i="36"/>
  <c r="CM9" i="36"/>
  <c r="CL9" i="36"/>
  <c r="CK9" i="36"/>
  <c r="CJ9" i="36"/>
  <c r="CI9" i="36"/>
  <c r="CH9" i="36"/>
  <c r="CG9" i="36"/>
  <c r="CB9" i="36"/>
  <c r="CD9" i="36" s="1"/>
  <c r="CA9" i="36"/>
  <c r="BX9" i="36"/>
  <c r="BZ9" i="36" s="1"/>
  <c r="BW9" i="36"/>
  <c r="BU9" i="36"/>
  <c r="BT9" i="36"/>
  <c r="BV9" i="36" s="1"/>
  <c r="BS9" i="36"/>
  <c r="BP9" i="36"/>
  <c r="BR9" i="36" s="1"/>
  <c r="BO9" i="36"/>
  <c r="BM9" i="36"/>
  <c r="BL9" i="36"/>
  <c r="BN9" i="36" s="1"/>
  <c r="BK9" i="36"/>
  <c r="BH9" i="36"/>
  <c r="BJ9" i="36" s="1"/>
  <c r="BG9" i="36"/>
  <c r="BD9" i="36"/>
  <c r="BF9" i="36" s="1"/>
  <c r="BC9" i="36"/>
  <c r="BA9" i="36"/>
  <c r="AZ9" i="36"/>
  <c r="BB9" i="36" s="1"/>
  <c r="AY9" i="36"/>
  <c r="AV9" i="36"/>
  <c r="AX9" i="36" s="1"/>
  <c r="AU9" i="36"/>
  <c r="AR9" i="36"/>
  <c r="AT9" i="36" s="1"/>
  <c r="AQ9" i="36"/>
  <c r="AO9" i="36"/>
  <c r="AN9" i="36"/>
  <c r="AP9" i="36" s="1"/>
  <c r="AM9" i="36"/>
  <c r="AJ9" i="36"/>
  <c r="AL9" i="36" s="1"/>
  <c r="AI9" i="36"/>
  <c r="AG9" i="36"/>
  <c r="AF9" i="36"/>
  <c r="AE9" i="36"/>
  <c r="H9" i="36"/>
  <c r="DE8" i="36"/>
  <c r="DD8" i="36"/>
  <c r="DB8" i="36"/>
  <c r="DC8" i="36" s="1"/>
  <c r="CZ8" i="36"/>
  <c r="DA8" i="36" s="1"/>
  <c r="CX8" i="36"/>
  <c r="CY8" i="36" s="1"/>
  <c r="CV8" i="36"/>
  <c r="CW8" i="36" s="1"/>
  <c r="CT8" i="36"/>
  <c r="CS8" i="36"/>
  <c r="CR8" i="36"/>
  <c r="CP8" i="36"/>
  <c r="CN8" i="36"/>
  <c r="CO8" i="36" s="1"/>
  <c r="CL8" i="36"/>
  <c r="CM8" i="36" s="1"/>
  <c r="CJ8" i="36"/>
  <c r="CK8" i="36" s="1"/>
  <c r="CH8" i="36"/>
  <c r="CG8" i="36"/>
  <c r="CB8" i="36"/>
  <c r="CC8" i="36" s="1"/>
  <c r="CA8" i="36"/>
  <c r="BX8" i="36"/>
  <c r="BY8" i="36" s="1"/>
  <c r="BW8" i="36"/>
  <c r="BT8" i="36"/>
  <c r="BU8" i="36" s="1"/>
  <c r="BS8" i="36"/>
  <c r="BR8" i="36"/>
  <c r="BP8" i="36"/>
  <c r="BQ8" i="36" s="1"/>
  <c r="BO8" i="36"/>
  <c r="BL8" i="36"/>
  <c r="BM8" i="36" s="1"/>
  <c r="BK8" i="36"/>
  <c r="BH8" i="36"/>
  <c r="BI8" i="36" s="1"/>
  <c r="BG8" i="36"/>
  <c r="BD8" i="36"/>
  <c r="BE8" i="36" s="1"/>
  <c r="BC8" i="36"/>
  <c r="BB8" i="36"/>
  <c r="AZ8" i="36"/>
  <c r="BA8" i="36" s="1"/>
  <c r="AY8" i="36"/>
  <c r="AV8" i="36"/>
  <c r="AW8" i="36" s="1"/>
  <c r="AU8" i="36"/>
  <c r="AR8" i="36"/>
  <c r="AS8" i="36" s="1"/>
  <c r="AQ8" i="36"/>
  <c r="AN8" i="36"/>
  <c r="AO8" i="36" s="1"/>
  <c r="AM8" i="36"/>
  <c r="AL8" i="36"/>
  <c r="AJ8" i="36"/>
  <c r="AK8" i="36" s="1"/>
  <c r="AI8" i="36"/>
  <c r="AG8" i="36"/>
  <c r="AF8" i="36"/>
  <c r="AE8" i="36"/>
  <c r="H8" i="36"/>
  <c r="DD7" i="36"/>
  <c r="DE7" i="36" s="1"/>
  <c r="DC7" i="36"/>
  <c r="DB7" i="36"/>
  <c r="CZ7" i="36"/>
  <c r="DA7" i="36" s="1"/>
  <c r="CX7" i="36"/>
  <c r="CY7" i="36" s="1"/>
  <c r="CV7" i="36"/>
  <c r="CW7" i="36" s="1"/>
  <c r="CU7" i="36"/>
  <c r="CT7" i="36"/>
  <c r="CS7" i="36"/>
  <c r="CR7" i="36"/>
  <c r="CQ7" i="36"/>
  <c r="CP7" i="36"/>
  <c r="CN7" i="36"/>
  <c r="CO7" i="36" s="1"/>
  <c r="CL7" i="36"/>
  <c r="CM7" i="36" s="1"/>
  <c r="CJ7" i="36"/>
  <c r="CK7" i="36" s="1"/>
  <c r="CH7" i="36"/>
  <c r="CG7" i="36"/>
  <c r="CB7" i="36"/>
  <c r="CD7" i="36" s="1"/>
  <c r="CA7" i="36"/>
  <c r="BX7" i="36"/>
  <c r="BZ7" i="36" s="1"/>
  <c r="BW7" i="36"/>
  <c r="BT7" i="36"/>
  <c r="BV7" i="36" s="1"/>
  <c r="BS7" i="36"/>
  <c r="BP7" i="36"/>
  <c r="BR7" i="36" s="1"/>
  <c r="BO7" i="36"/>
  <c r="BL7" i="36"/>
  <c r="BN7" i="36" s="1"/>
  <c r="BK7" i="36"/>
  <c r="BH7" i="36"/>
  <c r="BJ7" i="36" s="1"/>
  <c r="BG7" i="36"/>
  <c r="BD7" i="36"/>
  <c r="BF7" i="36" s="1"/>
  <c r="BC7" i="36"/>
  <c r="AZ7" i="36"/>
  <c r="BB7" i="36" s="1"/>
  <c r="AY7" i="36"/>
  <c r="AV7" i="36"/>
  <c r="AX7" i="36" s="1"/>
  <c r="AU7" i="36"/>
  <c r="AR7" i="36"/>
  <c r="AT7" i="36" s="1"/>
  <c r="AQ7" i="36"/>
  <c r="AN7" i="36"/>
  <c r="AP7" i="36" s="1"/>
  <c r="AM7" i="36"/>
  <c r="AJ7" i="36"/>
  <c r="AL7" i="36" s="1"/>
  <c r="AI7" i="36"/>
  <c r="AG7" i="36"/>
  <c r="AF7" i="36"/>
  <c r="AE7" i="36"/>
  <c r="AD7" i="36"/>
  <c r="H7" i="36"/>
  <c r="DD6" i="36"/>
  <c r="DE6" i="36" s="1"/>
  <c r="DB6" i="36"/>
  <c r="DC6" i="36" s="1"/>
  <c r="CZ6" i="36"/>
  <c r="DA6" i="36" s="1"/>
  <c r="CY6" i="36"/>
  <c r="CX6" i="36"/>
  <c r="CV6" i="36"/>
  <c r="CW6" i="36" s="1"/>
  <c r="CT6" i="36"/>
  <c r="CR6" i="36"/>
  <c r="CP6" i="36"/>
  <c r="CS6" i="36" s="1"/>
  <c r="CN6" i="36"/>
  <c r="CO6" i="36" s="1"/>
  <c r="CL6" i="36"/>
  <c r="CM6" i="36" s="1"/>
  <c r="CJ6" i="36"/>
  <c r="CK6" i="36" s="1"/>
  <c r="CI6" i="36"/>
  <c r="CH6" i="36"/>
  <c r="CG6" i="36"/>
  <c r="CB6" i="36"/>
  <c r="CD6" i="36" s="1"/>
  <c r="CA6" i="36"/>
  <c r="BY6" i="36"/>
  <c r="BX6" i="36"/>
  <c r="BZ6" i="36" s="1"/>
  <c r="BW6" i="36"/>
  <c r="BT6" i="36"/>
  <c r="BV6" i="36" s="1"/>
  <c r="BS6" i="36"/>
  <c r="BQ6" i="36"/>
  <c r="BP6" i="36"/>
  <c r="BR6" i="36" s="1"/>
  <c r="BO6" i="36"/>
  <c r="BL6" i="36"/>
  <c r="BN6" i="36" s="1"/>
  <c r="BK6" i="36"/>
  <c r="BI6" i="36"/>
  <c r="BH6" i="36"/>
  <c r="BJ6" i="36" s="1"/>
  <c r="BG6" i="36"/>
  <c r="BD6" i="36"/>
  <c r="BF6" i="36" s="1"/>
  <c r="BC6" i="36"/>
  <c r="BA6" i="36"/>
  <c r="AZ6" i="36"/>
  <c r="BB6" i="36" s="1"/>
  <c r="AY6" i="36"/>
  <c r="AV6" i="36"/>
  <c r="AX6" i="36" s="1"/>
  <c r="AU6" i="36"/>
  <c r="AS6" i="36"/>
  <c r="AR6" i="36"/>
  <c r="AT6" i="36" s="1"/>
  <c r="AQ6" i="36"/>
  <c r="AD6" i="36" s="1"/>
  <c r="AN6" i="36"/>
  <c r="AP6" i="36" s="1"/>
  <c r="AM6" i="36"/>
  <c r="AK6" i="36"/>
  <c r="AJ6" i="36"/>
  <c r="AL6" i="36" s="1"/>
  <c r="AI6" i="36"/>
  <c r="AG6" i="36"/>
  <c r="AF6" i="36"/>
  <c r="AE6" i="36"/>
  <c r="H6" i="36"/>
  <c r="DE216" i="36"/>
  <c r="DD216" i="36"/>
  <c r="DB216" i="36"/>
  <c r="DC216" i="36" s="1"/>
  <c r="CZ216" i="36"/>
  <c r="DA216" i="36" s="1"/>
  <c r="CX216" i="36"/>
  <c r="CY216" i="36" s="1"/>
  <c r="CW216" i="36"/>
  <c r="CV216" i="36"/>
  <c r="CT216" i="36"/>
  <c r="CR216" i="36"/>
  <c r="CP216" i="36"/>
  <c r="CS216" i="36" s="1"/>
  <c r="CN216" i="36"/>
  <c r="CO216" i="36" s="1"/>
  <c r="CL216" i="36"/>
  <c r="CM216" i="36" s="1"/>
  <c r="CK216" i="36"/>
  <c r="CJ216" i="36"/>
  <c r="CH216" i="36"/>
  <c r="CG216" i="36"/>
  <c r="CC216" i="36"/>
  <c r="CB216" i="36"/>
  <c r="CD216" i="36" s="1"/>
  <c r="CA216" i="36"/>
  <c r="BX216" i="36"/>
  <c r="BZ216" i="36" s="1"/>
  <c r="BW216" i="36"/>
  <c r="BT216" i="36"/>
  <c r="BV216" i="36" s="1"/>
  <c r="BS216" i="36"/>
  <c r="BP216" i="36"/>
  <c r="BR216" i="36" s="1"/>
  <c r="BO216" i="36"/>
  <c r="BM216" i="36"/>
  <c r="BL216" i="36"/>
  <c r="BN216" i="36" s="1"/>
  <c r="BK216" i="36"/>
  <c r="BH216" i="36"/>
  <c r="BJ216" i="36" s="1"/>
  <c r="BG216" i="36"/>
  <c r="BD216" i="36"/>
  <c r="BF216" i="36" s="1"/>
  <c r="BC216" i="36"/>
  <c r="AZ216" i="36"/>
  <c r="BB216" i="36" s="1"/>
  <c r="AY216" i="36"/>
  <c r="AW216" i="36"/>
  <c r="AV216" i="36"/>
  <c r="AX216" i="36" s="1"/>
  <c r="AU216" i="36"/>
  <c r="AR216" i="36"/>
  <c r="AT216" i="36" s="1"/>
  <c r="AQ216" i="36"/>
  <c r="AN216" i="36"/>
  <c r="AP216" i="36" s="1"/>
  <c r="AM216" i="36"/>
  <c r="AJ216" i="36"/>
  <c r="AL216" i="36" s="1"/>
  <c r="AI216" i="36"/>
  <c r="AG216" i="36"/>
  <c r="AH216" i="36" s="1"/>
  <c r="AE216" i="36"/>
  <c r="H216" i="36"/>
  <c r="AF216" i="36" s="1"/>
  <c r="DD215" i="36"/>
  <c r="DE215" i="36" s="1"/>
  <c r="DB215" i="36"/>
  <c r="DC215" i="36" s="1"/>
  <c r="CZ215" i="36"/>
  <c r="DA215" i="36" s="1"/>
  <c r="CX215" i="36"/>
  <c r="CY215" i="36" s="1"/>
  <c r="CW215" i="36"/>
  <c r="CV215" i="36"/>
  <c r="CT215" i="36"/>
  <c r="CR215" i="36"/>
  <c r="CP215" i="36"/>
  <c r="CS215" i="36" s="1"/>
  <c r="CN215" i="36"/>
  <c r="CO215" i="36" s="1"/>
  <c r="CL215" i="36"/>
  <c r="CM215" i="36" s="1"/>
  <c r="CJ215" i="36"/>
  <c r="CK215" i="36" s="1"/>
  <c r="CH215" i="36"/>
  <c r="CG215" i="36"/>
  <c r="CI215" i="36" s="1"/>
  <c r="CB215" i="36"/>
  <c r="CC215" i="36" s="1"/>
  <c r="CA215" i="36"/>
  <c r="BX215" i="36"/>
  <c r="BY215" i="36" s="1"/>
  <c r="BW215" i="36"/>
  <c r="BT215" i="36"/>
  <c r="BU215" i="36" s="1"/>
  <c r="BS215" i="36"/>
  <c r="BR215" i="36"/>
  <c r="BP215" i="36"/>
  <c r="BQ215" i="36" s="1"/>
  <c r="BO215" i="36"/>
  <c r="BL215" i="36"/>
  <c r="BM215" i="36" s="1"/>
  <c r="BK215" i="36"/>
  <c r="BH215" i="36"/>
  <c r="BI215" i="36" s="1"/>
  <c r="BG215" i="36"/>
  <c r="BD215" i="36"/>
  <c r="BE215" i="36" s="1"/>
  <c r="BC215" i="36"/>
  <c r="BB215" i="36"/>
  <c r="AZ215" i="36"/>
  <c r="BA215" i="36" s="1"/>
  <c r="AY215" i="36"/>
  <c r="AV215" i="36"/>
  <c r="AW215" i="36" s="1"/>
  <c r="AU215" i="36"/>
  <c r="AR215" i="36"/>
  <c r="AS215" i="36" s="1"/>
  <c r="AQ215" i="36"/>
  <c r="AN215" i="36"/>
  <c r="AO215" i="36" s="1"/>
  <c r="AM215" i="36"/>
  <c r="AL215" i="36"/>
  <c r="AJ215" i="36"/>
  <c r="AK215" i="36" s="1"/>
  <c r="AI215" i="36"/>
  <c r="AF215" i="36"/>
  <c r="AE215" i="36"/>
  <c r="H215" i="36"/>
  <c r="AG215" i="36" s="1"/>
  <c r="AH215" i="36" s="1"/>
  <c r="DE214" i="36"/>
  <c r="DD214" i="36"/>
  <c r="DC214" i="36"/>
  <c r="DB214" i="36"/>
  <c r="DA214" i="36"/>
  <c r="CZ214" i="36"/>
  <c r="CY214" i="36"/>
  <c r="CX214" i="36"/>
  <c r="CW214" i="36"/>
  <c r="CV214" i="36"/>
  <c r="CU214" i="36"/>
  <c r="CT214" i="36"/>
  <c r="CS214" i="36"/>
  <c r="CR214" i="36"/>
  <c r="CQ214" i="36"/>
  <c r="CP214" i="36"/>
  <c r="CO214" i="36"/>
  <c r="CN214" i="36"/>
  <c r="CM214" i="36"/>
  <c r="CL214" i="36"/>
  <c r="CK214" i="36"/>
  <c r="CJ214" i="36"/>
  <c r="CH214" i="36"/>
  <c r="CG214" i="36"/>
  <c r="CD214" i="36"/>
  <c r="CB214" i="36"/>
  <c r="CC214" i="36" s="1"/>
  <c r="CA214" i="36"/>
  <c r="BZ214" i="36"/>
  <c r="BX214" i="36"/>
  <c r="BY214" i="36" s="1"/>
  <c r="BW214" i="36"/>
  <c r="BV214" i="36"/>
  <c r="BT214" i="36"/>
  <c r="BU214" i="36" s="1"/>
  <c r="BS214" i="36"/>
  <c r="BR214" i="36"/>
  <c r="BP214" i="36"/>
  <c r="BQ214" i="36" s="1"/>
  <c r="BO214" i="36"/>
  <c r="BN214" i="36"/>
  <c r="BL214" i="36"/>
  <c r="BM214" i="36" s="1"/>
  <c r="BK214" i="36"/>
  <c r="BJ214" i="36"/>
  <c r="BH214" i="36"/>
  <c r="BI214" i="36" s="1"/>
  <c r="BG214" i="36"/>
  <c r="BF214" i="36"/>
  <c r="BD214" i="36"/>
  <c r="BE214" i="36" s="1"/>
  <c r="BC214" i="36"/>
  <c r="BB214" i="36"/>
  <c r="AZ214" i="36"/>
  <c r="BA214" i="36" s="1"/>
  <c r="AY214" i="36"/>
  <c r="AX214" i="36"/>
  <c r="AV214" i="36"/>
  <c r="AW214" i="36" s="1"/>
  <c r="AU214" i="36"/>
  <c r="AT214" i="36"/>
  <c r="AR214" i="36"/>
  <c r="AS214" i="36" s="1"/>
  <c r="AQ214" i="36"/>
  <c r="AP214" i="36"/>
  <c r="AN214" i="36"/>
  <c r="AO214" i="36" s="1"/>
  <c r="AM214" i="36"/>
  <c r="AL214" i="36"/>
  <c r="AJ214" i="36"/>
  <c r="AK214" i="36" s="1"/>
  <c r="AI214" i="36"/>
  <c r="AG214" i="36"/>
  <c r="AH214" i="36" s="1"/>
  <c r="AE214" i="36"/>
  <c r="AD214" i="36"/>
  <c r="H214" i="36"/>
  <c r="AF214" i="36" s="1"/>
  <c r="DD213" i="36"/>
  <c r="DE213" i="36" s="1"/>
  <c r="DB213" i="36"/>
  <c r="DC213" i="36" s="1"/>
  <c r="CZ213" i="36"/>
  <c r="DA213" i="36" s="1"/>
  <c r="CX213" i="36"/>
  <c r="CY213" i="36" s="1"/>
  <c r="CV213" i="36"/>
  <c r="CW213" i="36" s="1"/>
  <c r="CT213" i="36"/>
  <c r="CR213" i="36"/>
  <c r="CQ213" i="36"/>
  <c r="CP213" i="36"/>
  <c r="CS213" i="36" s="1"/>
  <c r="CN213" i="36"/>
  <c r="CO213" i="36" s="1"/>
  <c r="CL213" i="36"/>
  <c r="CM213" i="36" s="1"/>
  <c r="CJ213" i="36"/>
  <c r="CK213" i="36" s="1"/>
  <c r="CH213" i="36"/>
  <c r="CI213" i="36" s="1"/>
  <c r="CG213" i="36"/>
  <c r="CD213" i="36"/>
  <c r="CB213" i="36"/>
  <c r="CC213" i="36" s="1"/>
  <c r="CA213" i="36"/>
  <c r="BZ213" i="36"/>
  <c r="BX213" i="36"/>
  <c r="BY213" i="36" s="1"/>
  <c r="BW213" i="36"/>
  <c r="BV213" i="36"/>
  <c r="BT213" i="36"/>
  <c r="BU213" i="36" s="1"/>
  <c r="BS213" i="36"/>
  <c r="BR213" i="36"/>
  <c r="BP213" i="36"/>
  <c r="BQ213" i="36" s="1"/>
  <c r="BO213" i="36"/>
  <c r="BN213" i="36"/>
  <c r="BL213" i="36"/>
  <c r="BM213" i="36" s="1"/>
  <c r="BK213" i="36"/>
  <c r="BJ213" i="36"/>
  <c r="BH213" i="36"/>
  <c r="BI213" i="36" s="1"/>
  <c r="BG213" i="36"/>
  <c r="BF213" i="36"/>
  <c r="BD213" i="36"/>
  <c r="BE213" i="36" s="1"/>
  <c r="BC213" i="36"/>
  <c r="BB213" i="36"/>
  <c r="AZ213" i="36"/>
  <c r="BA213" i="36" s="1"/>
  <c r="AY213" i="36"/>
  <c r="AX213" i="36"/>
  <c r="AV213" i="36"/>
  <c r="AW213" i="36" s="1"/>
  <c r="AU213" i="36"/>
  <c r="AT213" i="36"/>
  <c r="AR213" i="36"/>
  <c r="AS213" i="36" s="1"/>
  <c r="AQ213" i="36"/>
  <c r="AP213" i="36"/>
  <c r="AN213" i="36"/>
  <c r="AO213" i="36" s="1"/>
  <c r="AM213" i="36"/>
  <c r="AL213" i="36"/>
  <c r="AJ213" i="36"/>
  <c r="AK213" i="36" s="1"/>
  <c r="AI213" i="36"/>
  <c r="AE213" i="36"/>
  <c r="AD213" i="36"/>
  <c r="H213" i="36"/>
  <c r="AG213" i="36" s="1"/>
  <c r="AH213" i="36" s="1"/>
  <c r="DD212" i="36"/>
  <c r="DE212" i="36" s="1"/>
  <c r="DB212" i="36"/>
  <c r="DC212" i="36" s="1"/>
  <c r="CZ212" i="36"/>
  <c r="DA212" i="36" s="1"/>
  <c r="CX212" i="36"/>
  <c r="CY212" i="36" s="1"/>
  <c r="CV212" i="36"/>
  <c r="CW212" i="36" s="1"/>
  <c r="CT212" i="36"/>
  <c r="CR212" i="36"/>
  <c r="CQ212" i="36"/>
  <c r="CP212" i="36"/>
  <c r="CS212" i="36" s="1"/>
  <c r="CO212" i="36"/>
  <c r="CN212" i="36"/>
  <c r="CM212" i="36"/>
  <c r="CL212" i="36"/>
  <c r="CK212" i="36"/>
  <c r="CJ212" i="36"/>
  <c r="CI212" i="36"/>
  <c r="CH212" i="36"/>
  <c r="CG212" i="36"/>
  <c r="CB212" i="36"/>
  <c r="CD212" i="36" s="1"/>
  <c r="CA212" i="36"/>
  <c r="BX212" i="36"/>
  <c r="BZ212" i="36" s="1"/>
  <c r="BW212" i="36"/>
  <c r="BT212" i="36"/>
  <c r="BV212" i="36" s="1"/>
  <c r="BS212" i="36"/>
  <c r="BQ212" i="36"/>
  <c r="BP212" i="36"/>
  <c r="BR212" i="36" s="1"/>
  <c r="BO212" i="36"/>
  <c r="BL212" i="36"/>
  <c r="BN212" i="36" s="1"/>
  <c r="BK212" i="36"/>
  <c r="BH212" i="36"/>
  <c r="BJ212" i="36" s="1"/>
  <c r="BG212" i="36"/>
  <c r="BD212" i="36"/>
  <c r="BF212" i="36" s="1"/>
  <c r="BC212" i="36"/>
  <c r="BA212" i="36"/>
  <c r="AZ212" i="36"/>
  <c r="BB212" i="36" s="1"/>
  <c r="AY212" i="36"/>
  <c r="AV212" i="36"/>
  <c r="AX212" i="36" s="1"/>
  <c r="AU212" i="36"/>
  <c r="AR212" i="36"/>
  <c r="AT212" i="36" s="1"/>
  <c r="AQ212" i="36"/>
  <c r="AN212" i="36"/>
  <c r="AP212" i="36" s="1"/>
  <c r="AM212" i="36"/>
  <c r="AK212" i="36"/>
  <c r="AJ212" i="36"/>
  <c r="AL212" i="36" s="1"/>
  <c r="AI212" i="36"/>
  <c r="AE212" i="36"/>
  <c r="H212" i="36"/>
  <c r="AF212" i="36" s="1"/>
  <c r="DD211" i="36"/>
  <c r="DE211" i="36" s="1"/>
  <c r="DB211" i="36"/>
  <c r="DC211" i="36" s="1"/>
  <c r="CZ211" i="36"/>
  <c r="DA211" i="36" s="1"/>
  <c r="CX211" i="36"/>
  <c r="CY211" i="36" s="1"/>
  <c r="CV211" i="36"/>
  <c r="CW211" i="36" s="1"/>
  <c r="CT211" i="36"/>
  <c r="CS211" i="36"/>
  <c r="CR211" i="36"/>
  <c r="CP211" i="36"/>
  <c r="CN211" i="36"/>
  <c r="CO211" i="36" s="1"/>
  <c r="CL211" i="36"/>
  <c r="CM211" i="36" s="1"/>
  <c r="CJ211" i="36"/>
  <c r="CK211" i="36" s="1"/>
  <c r="CH211" i="36"/>
  <c r="CG211" i="36"/>
  <c r="CB211" i="36"/>
  <c r="CC211" i="36" s="1"/>
  <c r="CA211" i="36"/>
  <c r="BZ211" i="36"/>
  <c r="BX211" i="36"/>
  <c r="BY211" i="36" s="1"/>
  <c r="BW211" i="36"/>
  <c r="BT211" i="36"/>
  <c r="BU211" i="36" s="1"/>
  <c r="BS211" i="36"/>
  <c r="BP211" i="36"/>
  <c r="BQ211" i="36" s="1"/>
  <c r="BO211" i="36"/>
  <c r="BL211" i="36"/>
  <c r="BM211" i="36" s="1"/>
  <c r="BK211" i="36"/>
  <c r="BJ211" i="36"/>
  <c r="BH211" i="36"/>
  <c r="BI211" i="36" s="1"/>
  <c r="BG211" i="36"/>
  <c r="BD211" i="36"/>
  <c r="BE211" i="36" s="1"/>
  <c r="BC211" i="36"/>
  <c r="AZ211" i="36"/>
  <c r="BA211" i="36" s="1"/>
  <c r="AY211" i="36"/>
  <c r="AV211" i="36"/>
  <c r="AW211" i="36" s="1"/>
  <c r="AU211" i="36"/>
  <c r="AT211" i="36"/>
  <c r="AR211" i="36"/>
  <c r="AS211" i="36" s="1"/>
  <c r="AQ211" i="36"/>
  <c r="AD211" i="36" s="1"/>
  <c r="AN211" i="36"/>
  <c r="AO211" i="36" s="1"/>
  <c r="AM211" i="36"/>
  <c r="AJ211" i="36"/>
  <c r="AK211" i="36" s="1"/>
  <c r="AI211" i="36"/>
  <c r="AE211" i="36"/>
  <c r="H211" i="36"/>
  <c r="AG211" i="36" s="1"/>
  <c r="AH211" i="36" s="1"/>
  <c r="DD210" i="36"/>
  <c r="DE210" i="36" s="1"/>
  <c r="DC210" i="36"/>
  <c r="DB210" i="36"/>
  <c r="CZ210" i="36"/>
  <c r="DA210" i="36" s="1"/>
  <c r="CX210" i="36"/>
  <c r="CY210" i="36" s="1"/>
  <c r="CV210" i="36"/>
  <c r="CW210" i="36" s="1"/>
  <c r="CU210" i="36"/>
  <c r="CT210" i="36"/>
  <c r="CS210" i="36"/>
  <c r="CR210" i="36"/>
  <c r="CQ210" i="36"/>
  <c r="CP210" i="36"/>
  <c r="CN210" i="36"/>
  <c r="CO210" i="36" s="1"/>
  <c r="CL210" i="36"/>
  <c r="CM210" i="36" s="1"/>
  <c r="CJ210" i="36"/>
  <c r="CK210" i="36" s="1"/>
  <c r="CH210" i="36"/>
  <c r="CG210" i="36"/>
  <c r="CD210" i="36"/>
  <c r="CB210" i="36"/>
  <c r="CC210" i="36" s="1"/>
  <c r="CA210" i="36"/>
  <c r="BZ210" i="36"/>
  <c r="BX210" i="36"/>
  <c r="BY210" i="36" s="1"/>
  <c r="BW210" i="36"/>
  <c r="BV210" i="36"/>
  <c r="BT210" i="36"/>
  <c r="BU210" i="36" s="1"/>
  <c r="BS210" i="36"/>
  <c r="BR210" i="36"/>
  <c r="BP210" i="36"/>
  <c r="BQ210" i="36" s="1"/>
  <c r="BO210" i="36"/>
  <c r="BN210" i="36"/>
  <c r="BL210" i="36"/>
  <c r="BM210" i="36" s="1"/>
  <c r="BK210" i="36"/>
  <c r="BJ210" i="36"/>
  <c r="BH210" i="36"/>
  <c r="BI210" i="36" s="1"/>
  <c r="BG210" i="36"/>
  <c r="BF210" i="36"/>
  <c r="BD210" i="36"/>
  <c r="BE210" i="36" s="1"/>
  <c r="BC210" i="36"/>
  <c r="BB210" i="36"/>
  <c r="AZ210" i="36"/>
  <c r="BA210" i="36" s="1"/>
  <c r="AY210" i="36"/>
  <c r="AX210" i="36"/>
  <c r="AV210" i="36"/>
  <c r="AW210" i="36" s="1"/>
  <c r="AU210" i="36"/>
  <c r="AT210" i="36"/>
  <c r="AR210" i="36"/>
  <c r="AS210" i="36" s="1"/>
  <c r="AQ210" i="36"/>
  <c r="AP210" i="36"/>
  <c r="AN210" i="36"/>
  <c r="AO210" i="36" s="1"/>
  <c r="AM210" i="36"/>
  <c r="AL210" i="36"/>
  <c r="AJ210" i="36"/>
  <c r="AK210" i="36" s="1"/>
  <c r="AI210" i="36"/>
  <c r="AE210" i="36"/>
  <c r="AD210" i="36"/>
  <c r="H210" i="36"/>
  <c r="AF210" i="36" s="1"/>
  <c r="DD209" i="36"/>
  <c r="DE209" i="36" s="1"/>
  <c r="DB209" i="36"/>
  <c r="DC209" i="36" s="1"/>
  <c r="CZ209" i="36"/>
  <c r="DA209" i="36" s="1"/>
  <c r="CY209" i="36"/>
  <c r="CX209" i="36"/>
  <c r="CV209" i="36"/>
  <c r="CW209" i="36" s="1"/>
  <c r="CT209" i="36"/>
  <c r="CR209" i="36"/>
  <c r="CP209" i="36"/>
  <c r="CS209" i="36" s="1"/>
  <c r="CN209" i="36"/>
  <c r="CO209" i="36" s="1"/>
  <c r="CL209" i="36"/>
  <c r="CM209" i="36" s="1"/>
  <c r="CJ209" i="36"/>
  <c r="CK209" i="36" s="1"/>
  <c r="CH209" i="36"/>
  <c r="CG209" i="36"/>
  <c r="CI209" i="36" s="1"/>
  <c r="CB209" i="36"/>
  <c r="CD209" i="36" s="1"/>
  <c r="CA209" i="36"/>
  <c r="BX209" i="36"/>
  <c r="BZ209" i="36" s="1"/>
  <c r="BW209" i="36"/>
  <c r="BT209" i="36"/>
  <c r="BV209" i="36" s="1"/>
  <c r="BS209" i="36"/>
  <c r="BP209" i="36"/>
  <c r="BR209" i="36" s="1"/>
  <c r="BO209" i="36"/>
  <c r="BL209" i="36"/>
  <c r="BN209" i="36" s="1"/>
  <c r="BK209" i="36"/>
  <c r="BH209" i="36"/>
  <c r="BJ209" i="36" s="1"/>
  <c r="BG209" i="36"/>
  <c r="BD209" i="36"/>
  <c r="BF209" i="36" s="1"/>
  <c r="BC209" i="36"/>
  <c r="AZ209" i="36"/>
  <c r="BB209" i="36" s="1"/>
  <c r="AY209" i="36"/>
  <c r="AV209" i="36"/>
  <c r="AX209" i="36" s="1"/>
  <c r="AU209" i="36"/>
  <c r="AR209" i="36"/>
  <c r="AT209" i="36" s="1"/>
  <c r="AQ209" i="36"/>
  <c r="AN209" i="36"/>
  <c r="AP209" i="36" s="1"/>
  <c r="AM209" i="36"/>
  <c r="AJ209" i="36"/>
  <c r="AL209" i="36" s="1"/>
  <c r="AI209" i="36"/>
  <c r="AD209" i="36" s="1"/>
  <c r="AE209" i="36"/>
  <c r="H209" i="36"/>
  <c r="AG209" i="36" s="1"/>
  <c r="AH209" i="36" s="1"/>
  <c r="DD5" i="36"/>
  <c r="DE5" i="36" s="1"/>
  <c r="DB5" i="36"/>
  <c r="DC5" i="36" s="1"/>
  <c r="CZ5" i="36"/>
  <c r="DA5" i="36" s="1"/>
  <c r="CX5" i="36"/>
  <c r="CY5" i="36" s="1"/>
  <c r="CV5" i="36"/>
  <c r="CW5" i="36" s="1"/>
  <c r="CT5" i="36"/>
  <c r="CR5" i="36"/>
  <c r="CQ5" i="36"/>
  <c r="CP5" i="36"/>
  <c r="CS5" i="36" s="1"/>
  <c r="CO5" i="36"/>
  <c r="CN5" i="36"/>
  <c r="CM5" i="36"/>
  <c r="CL5" i="36"/>
  <c r="CK5" i="36"/>
  <c r="CJ5" i="36"/>
  <c r="CH5" i="36"/>
  <c r="CG5" i="36"/>
  <c r="CI5" i="36" s="1"/>
  <c r="CB5" i="36"/>
  <c r="CD5" i="36" s="1"/>
  <c r="CA5" i="36"/>
  <c r="BX5" i="36"/>
  <c r="BZ5" i="36" s="1"/>
  <c r="BW5" i="36"/>
  <c r="BT5" i="36"/>
  <c r="BV5" i="36" s="1"/>
  <c r="BS5" i="36"/>
  <c r="BQ5" i="36"/>
  <c r="BP5" i="36"/>
  <c r="BR5" i="36" s="1"/>
  <c r="BO5" i="36"/>
  <c r="BL5" i="36"/>
  <c r="BN5" i="36" s="1"/>
  <c r="BK5" i="36"/>
  <c r="BH5" i="36"/>
  <c r="BJ5" i="36" s="1"/>
  <c r="BG5" i="36"/>
  <c r="BD5" i="36"/>
  <c r="BF5" i="36" s="1"/>
  <c r="BC5" i="36"/>
  <c r="BA5" i="36"/>
  <c r="AZ5" i="36"/>
  <c r="BB5" i="36" s="1"/>
  <c r="AY5" i="36"/>
  <c r="AV5" i="36"/>
  <c r="AX5" i="36" s="1"/>
  <c r="AU5" i="36"/>
  <c r="AR5" i="36"/>
  <c r="AT5" i="36" s="1"/>
  <c r="AQ5" i="36"/>
  <c r="AN5" i="36"/>
  <c r="AP5" i="36" s="1"/>
  <c r="AM5" i="36"/>
  <c r="AK5" i="36"/>
  <c r="AJ5" i="36"/>
  <c r="AL5" i="36" s="1"/>
  <c r="AI5" i="36"/>
  <c r="AF5" i="36"/>
  <c r="AE5" i="36"/>
  <c r="H5" i="36"/>
  <c r="AG5" i="36" s="1"/>
  <c r="DD208" i="36"/>
  <c r="DE208" i="36" s="1"/>
  <c r="DB208" i="36"/>
  <c r="DC208" i="36" s="1"/>
  <c r="CZ208" i="36"/>
  <c r="DA208" i="36" s="1"/>
  <c r="CX208" i="36"/>
  <c r="CY208" i="36" s="1"/>
  <c r="CV208" i="36"/>
  <c r="CW208" i="36" s="1"/>
  <c r="CT208" i="36"/>
  <c r="CR208" i="36"/>
  <c r="CP208" i="36"/>
  <c r="CS208" i="36" s="1"/>
  <c r="CN208" i="36"/>
  <c r="CO208" i="36" s="1"/>
  <c r="CL208" i="36"/>
  <c r="CM208" i="36" s="1"/>
  <c r="CJ208" i="36"/>
  <c r="CK208" i="36" s="1"/>
  <c r="CH208" i="36"/>
  <c r="CG208" i="36"/>
  <c r="CB208" i="36"/>
  <c r="CC208" i="36" s="1"/>
  <c r="CA208" i="36"/>
  <c r="BZ208" i="36"/>
  <c r="BX208" i="36"/>
  <c r="BY208" i="36" s="1"/>
  <c r="BW208" i="36"/>
  <c r="BT208" i="36"/>
  <c r="BU208" i="36" s="1"/>
  <c r="BS208" i="36"/>
  <c r="BP208" i="36"/>
  <c r="BQ208" i="36" s="1"/>
  <c r="BO208" i="36"/>
  <c r="BL208" i="36"/>
  <c r="BM208" i="36" s="1"/>
  <c r="BK208" i="36"/>
  <c r="BJ208" i="36"/>
  <c r="BH208" i="36"/>
  <c r="BI208" i="36" s="1"/>
  <c r="BG208" i="36"/>
  <c r="BD208" i="36"/>
  <c r="BE208" i="36" s="1"/>
  <c r="BC208" i="36"/>
  <c r="AZ208" i="36"/>
  <c r="BA208" i="36" s="1"/>
  <c r="AY208" i="36"/>
  <c r="AV208" i="36"/>
  <c r="AW208" i="36" s="1"/>
  <c r="AU208" i="36"/>
  <c r="AT208" i="36"/>
  <c r="AR208" i="36"/>
  <c r="AS208" i="36" s="1"/>
  <c r="AQ208" i="36"/>
  <c r="AN208" i="36"/>
  <c r="AO208" i="36" s="1"/>
  <c r="AM208" i="36"/>
  <c r="AJ208" i="36"/>
  <c r="AK208" i="36" s="1"/>
  <c r="AI208" i="36"/>
  <c r="AF208" i="36"/>
  <c r="AE208" i="36"/>
  <c r="H208" i="36"/>
  <c r="AG208" i="36" s="1"/>
  <c r="AH208" i="36" s="1"/>
  <c r="DD207" i="36"/>
  <c r="DE207" i="36" s="1"/>
  <c r="DC207" i="36"/>
  <c r="DB207" i="36"/>
  <c r="CZ207" i="36"/>
  <c r="DA207" i="36" s="1"/>
  <c r="CX207" i="36"/>
  <c r="CY207" i="36" s="1"/>
  <c r="CV207" i="36"/>
  <c r="CW207" i="36" s="1"/>
  <c r="CU207" i="36"/>
  <c r="CT207" i="36"/>
  <c r="CS207" i="36"/>
  <c r="CR207" i="36"/>
  <c r="CQ207" i="36"/>
  <c r="CP207" i="36"/>
  <c r="CN207" i="36"/>
  <c r="CO207" i="36" s="1"/>
  <c r="CL207" i="36"/>
  <c r="CM207" i="36" s="1"/>
  <c r="CJ207" i="36"/>
  <c r="CK207" i="36" s="1"/>
  <c r="CI207" i="36"/>
  <c r="CH207" i="36"/>
  <c r="CG207" i="36"/>
  <c r="CC207" i="36"/>
  <c r="CB207" i="36"/>
  <c r="CD207" i="36" s="1"/>
  <c r="CA207" i="36"/>
  <c r="BY207" i="36"/>
  <c r="BX207" i="36"/>
  <c r="BZ207" i="36" s="1"/>
  <c r="BW207" i="36"/>
  <c r="BU207" i="36"/>
  <c r="BT207" i="36"/>
  <c r="BV207" i="36" s="1"/>
  <c r="BS207" i="36"/>
  <c r="BQ207" i="36"/>
  <c r="BP207" i="36"/>
  <c r="BR207" i="36" s="1"/>
  <c r="BO207" i="36"/>
  <c r="BM207" i="36"/>
  <c r="BL207" i="36"/>
  <c r="BN207" i="36" s="1"/>
  <c r="BK207" i="36"/>
  <c r="BI207" i="36"/>
  <c r="BH207" i="36"/>
  <c r="BJ207" i="36" s="1"/>
  <c r="BG207" i="36"/>
  <c r="BE207" i="36"/>
  <c r="BD207" i="36"/>
  <c r="BF207" i="36" s="1"/>
  <c r="BC207" i="36"/>
  <c r="BA207" i="36"/>
  <c r="AZ207" i="36"/>
  <c r="BB207" i="36" s="1"/>
  <c r="AY207" i="36"/>
  <c r="AW207" i="36"/>
  <c r="AV207" i="36"/>
  <c r="AX207" i="36" s="1"/>
  <c r="AU207" i="36"/>
  <c r="AS207" i="36"/>
  <c r="AR207" i="36"/>
  <c r="AT207" i="36" s="1"/>
  <c r="AQ207" i="36"/>
  <c r="AO207" i="36"/>
  <c r="AN207" i="36"/>
  <c r="AP207" i="36" s="1"/>
  <c r="AM207" i="36"/>
  <c r="AK207" i="36"/>
  <c r="AJ207" i="36"/>
  <c r="AL207" i="36" s="1"/>
  <c r="AI207" i="36"/>
  <c r="AE207" i="36"/>
  <c r="AD207" i="36"/>
  <c r="H207" i="36"/>
  <c r="AF207" i="36" s="1"/>
  <c r="DD206" i="36"/>
  <c r="DE206" i="36" s="1"/>
  <c r="DB206" i="36"/>
  <c r="DC206" i="36" s="1"/>
  <c r="CZ206" i="36"/>
  <c r="DA206" i="36" s="1"/>
  <c r="CX206" i="36"/>
  <c r="CY206" i="36" s="1"/>
  <c r="CV206" i="36"/>
  <c r="CW206" i="36" s="1"/>
  <c r="CT206" i="36"/>
  <c r="CR206" i="36"/>
  <c r="CP206" i="36"/>
  <c r="CS206" i="36" s="1"/>
  <c r="CN206" i="36"/>
  <c r="CO206" i="36" s="1"/>
  <c r="CL206" i="36"/>
  <c r="CM206" i="36" s="1"/>
  <c r="CJ206" i="36"/>
  <c r="CK206" i="36" s="1"/>
  <c r="CH206" i="36"/>
  <c r="CG206" i="36"/>
  <c r="CI206" i="36" s="1"/>
  <c r="CD206" i="36"/>
  <c r="CC206" i="36"/>
  <c r="CB206" i="36"/>
  <c r="CA206" i="36"/>
  <c r="BZ206" i="36"/>
  <c r="BY206" i="36"/>
  <c r="BX206" i="36"/>
  <c r="BW206" i="36"/>
  <c r="BV206" i="36"/>
  <c r="BU206" i="36"/>
  <c r="BT206" i="36"/>
  <c r="BS206" i="36"/>
  <c r="BR206" i="36"/>
  <c r="BQ206" i="36"/>
  <c r="BP206" i="36"/>
  <c r="BO206" i="36"/>
  <c r="BN206" i="36"/>
  <c r="BM206" i="36"/>
  <c r="BL206" i="36"/>
  <c r="BK206" i="36"/>
  <c r="BJ206" i="36"/>
  <c r="BI206" i="36"/>
  <c r="BH206" i="36"/>
  <c r="BG206" i="36"/>
  <c r="BF206" i="36"/>
  <c r="BE206" i="36"/>
  <c r="BD206" i="36"/>
  <c r="BC206" i="36"/>
  <c r="BB206" i="36"/>
  <c r="BA206" i="36"/>
  <c r="AZ206" i="36"/>
  <c r="AY206" i="36"/>
  <c r="AX206" i="36"/>
  <c r="AW206" i="36"/>
  <c r="AV206" i="36"/>
  <c r="AU206" i="36"/>
  <c r="AT206" i="36"/>
  <c r="AS206" i="36"/>
  <c r="AR206" i="36"/>
  <c r="AQ206" i="36"/>
  <c r="AP206" i="36"/>
  <c r="AO206" i="36"/>
  <c r="AN206" i="36"/>
  <c r="AM206" i="36"/>
  <c r="AL206" i="36"/>
  <c r="AK206" i="36"/>
  <c r="AJ206" i="36"/>
  <c r="AI206" i="36"/>
  <c r="AD206" i="36" s="1"/>
  <c r="AE206" i="36"/>
  <c r="H206" i="36"/>
  <c r="AG206" i="36" s="1"/>
  <c r="AH206" i="36" s="1"/>
  <c r="DE205" i="36"/>
  <c r="DD205" i="36"/>
  <c r="DC205" i="36"/>
  <c r="DB205" i="36"/>
  <c r="DA205" i="36"/>
  <c r="CZ205" i="36"/>
  <c r="CY205" i="36"/>
  <c r="CX205" i="36"/>
  <c r="CW205" i="36"/>
  <c r="CV205" i="36"/>
  <c r="CT205" i="36"/>
  <c r="CR205" i="36"/>
  <c r="CQ205" i="36"/>
  <c r="CP205" i="36"/>
  <c r="CS205" i="36" s="1"/>
  <c r="CN205" i="36"/>
  <c r="CO205" i="36" s="1"/>
  <c r="CM205" i="36"/>
  <c r="CL205" i="36"/>
  <c r="CJ205" i="36"/>
  <c r="CK205" i="36" s="1"/>
  <c r="CI205" i="36"/>
  <c r="CH205" i="36"/>
  <c r="CG205" i="36"/>
  <c r="CB205" i="36"/>
  <c r="CD205" i="36" s="1"/>
  <c r="CA205" i="36"/>
  <c r="BX205" i="36"/>
  <c r="BZ205" i="36" s="1"/>
  <c r="BW205" i="36"/>
  <c r="BU205" i="36"/>
  <c r="BT205" i="36"/>
  <c r="BV205" i="36" s="1"/>
  <c r="BS205" i="36"/>
  <c r="BP205" i="36"/>
  <c r="BR205" i="36" s="1"/>
  <c r="BO205" i="36"/>
  <c r="BL205" i="36"/>
  <c r="BN205" i="36" s="1"/>
  <c r="BK205" i="36"/>
  <c r="BH205" i="36"/>
  <c r="BJ205" i="36" s="1"/>
  <c r="BG205" i="36"/>
  <c r="BE205" i="36"/>
  <c r="BD205" i="36"/>
  <c r="BF205" i="36" s="1"/>
  <c r="BC205" i="36"/>
  <c r="BA205" i="36"/>
  <c r="AZ205" i="36"/>
  <c r="BB205" i="36" s="1"/>
  <c r="AY205" i="36"/>
  <c r="AV205" i="36"/>
  <c r="AX205" i="36" s="1"/>
  <c r="AU205" i="36"/>
  <c r="AR205" i="36"/>
  <c r="AT205" i="36" s="1"/>
  <c r="AQ205" i="36"/>
  <c r="AO205" i="36"/>
  <c r="AN205" i="36"/>
  <c r="AP205" i="36" s="1"/>
  <c r="AM205" i="36"/>
  <c r="AJ205" i="36"/>
  <c r="AL205" i="36" s="1"/>
  <c r="AI205" i="36"/>
  <c r="AE205" i="36"/>
  <c r="H205" i="36"/>
  <c r="AG205" i="36" s="1"/>
  <c r="AH205" i="36" s="1"/>
  <c r="DD204" i="36"/>
  <c r="DE204" i="36" s="1"/>
  <c r="DB204" i="36"/>
  <c r="DC204" i="36" s="1"/>
  <c r="CZ204" i="36"/>
  <c r="DA204" i="36" s="1"/>
  <c r="CX204" i="36"/>
  <c r="CY204" i="36" s="1"/>
  <c r="CW204" i="36"/>
  <c r="CV204" i="36"/>
  <c r="CT204" i="36"/>
  <c r="CS204" i="36"/>
  <c r="CR204" i="36"/>
  <c r="CP204" i="36"/>
  <c r="CN204" i="36"/>
  <c r="CO204" i="36" s="1"/>
  <c r="CL204" i="36"/>
  <c r="CM204" i="36" s="1"/>
  <c r="CJ204" i="36"/>
  <c r="CK204" i="36" s="1"/>
  <c r="CH204" i="36"/>
  <c r="CG204" i="36"/>
  <c r="CB204" i="36"/>
  <c r="CC204" i="36" s="1"/>
  <c r="CA204" i="36"/>
  <c r="BX204" i="36"/>
  <c r="BY204" i="36" s="1"/>
  <c r="BW204" i="36"/>
  <c r="BV204" i="36"/>
  <c r="BT204" i="36"/>
  <c r="BU204" i="36" s="1"/>
  <c r="BS204" i="36"/>
  <c r="BP204" i="36"/>
  <c r="BQ204" i="36" s="1"/>
  <c r="BO204" i="36"/>
  <c r="BL204" i="36"/>
  <c r="BM204" i="36" s="1"/>
  <c r="BK204" i="36"/>
  <c r="BJ204" i="36"/>
  <c r="BH204" i="36"/>
  <c r="BI204" i="36" s="1"/>
  <c r="BG204" i="36"/>
  <c r="BF204" i="36"/>
  <c r="BD204" i="36"/>
  <c r="BE204" i="36" s="1"/>
  <c r="BC204" i="36"/>
  <c r="AZ204" i="36"/>
  <c r="BA204" i="36" s="1"/>
  <c r="AY204" i="36"/>
  <c r="AV204" i="36"/>
  <c r="AW204" i="36" s="1"/>
  <c r="AU204" i="36"/>
  <c r="AR204" i="36"/>
  <c r="AS204" i="36" s="1"/>
  <c r="AQ204" i="36"/>
  <c r="AP204" i="36"/>
  <c r="AN204" i="36"/>
  <c r="AO204" i="36" s="1"/>
  <c r="AM204" i="36"/>
  <c r="AJ204" i="36"/>
  <c r="AK204" i="36" s="1"/>
  <c r="AI204" i="36"/>
  <c r="AE204" i="36"/>
  <c r="H204" i="36"/>
  <c r="AG204" i="36" s="1"/>
  <c r="AH204" i="36" s="1"/>
  <c r="DD203" i="36"/>
  <c r="DE203" i="36" s="1"/>
  <c r="DB203" i="36"/>
  <c r="DC203" i="36" s="1"/>
  <c r="CZ203" i="36"/>
  <c r="DA203" i="36" s="1"/>
  <c r="CY203" i="36"/>
  <c r="CX203" i="36"/>
  <c r="CV203" i="36"/>
  <c r="CW203" i="36" s="1"/>
  <c r="CU203" i="36"/>
  <c r="CT203" i="36"/>
  <c r="CR203" i="36"/>
  <c r="CQ203" i="36"/>
  <c r="CP203" i="36"/>
  <c r="CS203" i="36" s="1"/>
  <c r="CN203" i="36"/>
  <c r="CO203" i="36" s="1"/>
  <c r="CM203" i="36"/>
  <c r="CL203" i="36"/>
  <c r="CJ203" i="36"/>
  <c r="CK203" i="36" s="1"/>
  <c r="CH203" i="36"/>
  <c r="CG203" i="36"/>
  <c r="CI203" i="36" s="1"/>
  <c r="CB203" i="36"/>
  <c r="CD203" i="36" s="1"/>
  <c r="CA203" i="36"/>
  <c r="BX203" i="36"/>
  <c r="BZ203" i="36" s="1"/>
  <c r="BW203" i="36"/>
  <c r="BT203" i="36"/>
  <c r="BV203" i="36" s="1"/>
  <c r="BS203" i="36"/>
  <c r="BP203" i="36"/>
  <c r="BR203" i="36" s="1"/>
  <c r="BO203" i="36"/>
  <c r="BL203" i="36"/>
  <c r="BN203" i="36" s="1"/>
  <c r="BK203" i="36"/>
  <c r="BH203" i="36"/>
  <c r="BJ203" i="36" s="1"/>
  <c r="BG203" i="36"/>
  <c r="BD203" i="36"/>
  <c r="BF203" i="36" s="1"/>
  <c r="BC203" i="36"/>
  <c r="AZ203" i="36"/>
  <c r="BB203" i="36" s="1"/>
  <c r="AY203" i="36"/>
  <c r="AV203" i="36"/>
  <c r="AX203" i="36" s="1"/>
  <c r="AU203" i="36"/>
  <c r="AR203" i="36"/>
  <c r="AT203" i="36" s="1"/>
  <c r="AQ203" i="36"/>
  <c r="AN203" i="36"/>
  <c r="AP203" i="36" s="1"/>
  <c r="AM203" i="36"/>
  <c r="AJ203" i="36"/>
  <c r="AL203" i="36" s="1"/>
  <c r="AI203" i="36"/>
  <c r="AD203" i="36" s="1"/>
  <c r="AE203" i="36"/>
  <c r="H203" i="36"/>
  <c r="AF203" i="36" s="1"/>
  <c r="DD202" i="36"/>
  <c r="DE202" i="36" s="1"/>
  <c r="DB202" i="36"/>
  <c r="DC202" i="36" s="1"/>
  <c r="CZ202" i="36"/>
  <c r="DA202" i="36" s="1"/>
  <c r="CY202" i="36"/>
  <c r="CX202" i="36"/>
  <c r="CV202" i="36"/>
  <c r="CW202" i="36" s="1"/>
  <c r="CT202" i="36"/>
  <c r="CR202" i="36"/>
  <c r="CP202" i="36"/>
  <c r="CS202" i="36" s="1"/>
  <c r="CN202" i="36"/>
  <c r="CO202" i="36" s="1"/>
  <c r="CL202" i="36"/>
  <c r="CM202" i="36" s="1"/>
  <c r="CJ202" i="36"/>
  <c r="CK202" i="36" s="1"/>
  <c r="CI202" i="36"/>
  <c r="CH202" i="36"/>
  <c r="CG202" i="36"/>
  <c r="CD202" i="36"/>
  <c r="CC202" i="36"/>
  <c r="CB202" i="36"/>
  <c r="CA202" i="36"/>
  <c r="BZ202" i="36"/>
  <c r="BY202" i="36"/>
  <c r="BX202" i="36"/>
  <c r="BW202" i="36"/>
  <c r="BV202" i="36"/>
  <c r="BU202" i="36"/>
  <c r="BT202" i="36"/>
  <c r="BS202" i="36"/>
  <c r="BR202" i="36"/>
  <c r="BQ202" i="36"/>
  <c r="BP202" i="36"/>
  <c r="BO202" i="36"/>
  <c r="BN202" i="36"/>
  <c r="BM202" i="36"/>
  <c r="BL202" i="36"/>
  <c r="BK202" i="36"/>
  <c r="BJ202" i="36"/>
  <c r="BI202" i="36"/>
  <c r="BH202" i="36"/>
  <c r="BG202" i="36"/>
  <c r="BF202" i="36"/>
  <c r="BE202" i="36"/>
  <c r="BD202" i="36"/>
  <c r="BC202" i="36"/>
  <c r="BB202" i="36"/>
  <c r="BA202" i="36"/>
  <c r="AZ202" i="36"/>
  <c r="AY202" i="36"/>
  <c r="AX202" i="36"/>
  <c r="AW202" i="36"/>
  <c r="AV202" i="36"/>
  <c r="AU202" i="36"/>
  <c r="AT202" i="36"/>
  <c r="AS202" i="36"/>
  <c r="AR202" i="36"/>
  <c r="AQ202" i="36"/>
  <c r="AP202" i="36"/>
  <c r="AO202" i="36"/>
  <c r="AN202" i="36"/>
  <c r="AM202" i="36"/>
  <c r="AL202" i="36"/>
  <c r="AK202" i="36"/>
  <c r="AJ202" i="36"/>
  <c r="AI202" i="36"/>
  <c r="AE202" i="36"/>
  <c r="AD202" i="36"/>
  <c r="H202" i="36"/>
  <c r="AG202" i="36" s="1"/>
  <c r="AH202" i="36" s="1"/>
  <c r="DD201" i="36"/>
  <c r="DE201" i="36" s="1"/>
  <c r="DC201" i="36"/>
  <c r="DB201" i="36"/>
  <c r="CZ201" i="36"/>
  <c r="DA201" i="36" s="1"/>
  <c r="CY201" i="36"/>
  <c r="CX201" i="36"/>
  <c r="CV201" i="36"/>
  <c r="CW201" i="36" s="1"/>
  <c r="CT201" i="36"/>
  <c r="CR201" i="36"/>
  <c r="CQ201" i="36"/>
  <c r="CP201" i="36"/>
  <c r="CS201" i="36" s="1"/>
  <c r="CO201" i="36"/>
  <c r="CN201" i="36"/>
  <c r="CM201" i="36"/>
  <c r="CL201" i="36"/>
  <c r="CK201" i="36"/>
  <c r="CJ201" i="36"/>
  <c r="CI201" i="36"/>
  <c r="CH201" i="36"/>
  <c r="CG201" i="36"/>
  <c r="CB201" i="36"/>
  <c r="CD201" i="36" s="1"/>
  <c r="CA201" i="36"/>
  <c r="BX201" i="36"/>
  <c r="BZ201" i="36" s="1"/>
  <c r="BW201" i="36"/>
  <c r="BT201" i="36"/>
  <c r="BV201" i="36" s="1"/>
  <c r="BS201" i="36"/>
  <c r="BQ201" i="36"/>
  <c r="BP201" i="36"/>
  <c r="BR201" i="36" s="1"/>
  <c r="BO201" i="36"/>
  <c r="BL201" i="36"/>
  <c r="BN201" i="36" s="1"/>
  <c r="BK201" i="36"/>
  <c r="BH201" i="36"/>
  <c r="BJ201" i="36" s="1"/>
  <c r="BG201" i="36"/>
  <c r="BE201" i="36"/>
  <c r="BD201" i="36"/>
  <c r="BF201" i="36" s="1"/>
  <c r="BC201" i="36"/>
  <c r="BA201" i="36"/>
  <c r="AZ201" i="36"/>
  <c r="BB201" i="36" s="1"/>
  <c r="AY201" i="36"/>
  <c r="AV201" i="36"/>
  <c r="AX201" i="36" s="1"/>
  <c r="AU201" i="36"/>
  <c r="AR201" i="36"/>
  <c r="AT201" i="36" s="1"/>
  <c r="AQ201" i="36"/>
  <c r="AN201" i="36"/>
  <c r="AP201" i="36" s="1"/>
  <c r="AM201" i="36"/>
  <c r="AK201" i="36"/>
  <c r="AJ201" i="36"/>
  <c r="AL201" i="36" s="1"/>
  <c r="AI201" i="36"/>
  <c r="AE201" i="36"/>
  <c r="H201" i="36"/>
  <c r="AF201" i="36" s="1"/>
  <c r="DD4" i="36"/>
  <c r="DE4" i="36" s="1"/>
  <c r="DB4" i="36"/>
  <c r="DC4" i="36" s="1"/>
  <c r="CZ4" i="36"/>
  <c r="DA4" i="36" s="1"/>
  <c r="CX4" i="36"/>
  <c r="CY4" i="36" s="1"/>
  <c r="CW4" i="36"/>
  <c r="CV4" i="36"/>
  <c r="CT4" i="36"/>
  <c r="CS4" i="36"/>
  <c r="CR4" i="36"/>
  <c r="CP4" i="36"/>
  <c r="CN4" i="36"/>
  <c r="CO4" i="36" s="1"/>
  <c r="CL4" i="36"/>
  <c r="CM4" i="36" s="1"/>
  <c r="CJ4" i="36"/>
  <c r="CK4" i="36" s="1"/>
  <c r="CH4" i="36"/>
  <c r="CG4" i="36"/>
  <c r="CB4" i="36"/>
  <c r="CC4" i="36" s="1"/>
  <c r="CA4" i="36"/>
  <c r="BZ4" i="36"/>
  <c r="BX4" i="36"/>
  <c r="BY4" i="36" s="1"/>
  <c r="BW4" i="36"/>
  <c r="BV4" i="36"/>
  <c r="BT4" i="36"/>
  <c r="BU4" i="36" s="1"/>
  <c r="BS4" i="36"/>
  <c r="BP4" i="36"/>
  <c r="BQ4" i="36" s="1"/>
  <c r="BO4" i="36"/>
  <c r="BL4" i="36"/>
  <c r="BM4" i="36" s="1"/>
  <c r="BK4" i="36"/>
  <c r="BJ4" i="36"/>
  <c r="BH4" i="36"/>
  <c r="BI4" i="36" s="1"/>
  <c r="BG4" i="36"/>
  <c r="BD4" i="36"/>
  <c r="BE4" i="36" s="1"/>
  <c r="BC4" i="36"/>
  <c r="AZ4" i="36"/>
  <c r="BA4" i="36" s="1"/>
  <c r="AY4" i="36"/>
  <c r="AV4" i="36"/>
  <c r="AW4" i="36" s="1"/>
  <c r="AU4" i="36"/>
  <c r="AT4" i="36"/>
  <c r="AR4" i="36"/>
  <c r="AS4" i="36" s="1"/>
  <c r="AQ4" i="36"/>
  <c r="AP4" i="36"/>
  <c r="AN4" i="36"/>
  <c r="AO4" i="36" s="1"/>
  <c r="AM4" i="36"/>
  <c r="AJ4" i="36"/>
  <c r="AK4" i="36" s="1"/>
  <c r="AI4" i="36"/>
  <c r="AE4" i="36"/>
  <c r="H4" i="36"/>
  <c r="AG4" i="36" s="1"/>
  <c r="DD200" i="36"/>
  <c r="DE200" i="36" s="1"/>
  <c r="DC200" i="36"/>
  <c r="DB200" i="36"/>
  <c r="CZ200" i="36"/>
  <c r="DA200" i="36" s="1"/>
  <c r="CY200" i="36"/>
  <c r="CX200" i="36"/>
  <c r="CV200" i="36"/>
  <c r="CW200" i="36" s="1"/>
  <c r="CU200" i="36"/>
  <c r="CT200" i="36"/>
  <c r="CR200" i="36"/>
  <c r="CQ200" i="36"/>
  <c r="CP200" i="36"/>
  <c r="CS200" i="36" s="1"/>
  <c r="CN200" i="36"/>
  <c r="CO200" i="36" s="1"/>
  <c r="CL200" i="36"/>
  <c r="CM200" i="36" s="1"/>
  <c r="CJ200" i="36"/>
  <c r="CK200" i="36" s="1"/>
  <c r="CH200" i="36"/>
  <c r="CG200" i="36"/>
  <c r="CI200" i="36" s="1"/>
  <c r="CD200" i="36"/>
  <c r="CC200" i="36"/>
  <c r="CB200" i="36"/>
  <c r="CA200" i="36"/>
  <c r="BZ200" i="36"/>
  <c r="BY200" i="36"/>
  <c r="BX200" i="36"/>
  <c r="BW200" i="36"/>
  <c r="BV200" i="36"/>
  <c r="BU200" i="36"/>
  <c r="BT200" i="36"/>
  <c r="BS200" i="36"/>
  <c r="BR200" i="36"/>
  <c r="BQ200" i="36"/>
  <c r="BP200" i="36"/>
  <c r="BO200" i="36"/>
  <c r="BN200" i="36"/>
  <c r="BM200" i="36"/>
  <c r="BL200" i="36"/>
  <c r="BK200" i="36"/>
  <c r="BJ200" i="36"/>
  <c r="BI200" i="36"/>
  <c r="BH200" i="36"/>
  <c r="BG200" i="36"/>
  <c r="BF200" i="36"/>
  <c r="BE200" i="36"/>
  <c r="BD200" i="36"/>
  <c r="BC200" i="36"/>
  <c r="BB200" i="36"/>
  <c r="BA200" i="36"/>
  <c r="AZ200" i="36"/>
  <c r="AY200" i="36"/>
  <c r="AX200" i="36"/>
  <c r="AW200" i="36"/>
  <c r="AV200" i="36"/>
  <c r="AU200" i="36"/>
  <c r="AT200" i="36"/>
  <c r="AS200" i="36"/>
  <c r="AR200" i="36"/>
  <c r="AQ200" i="36"/>
  <c r="AP200" i="36"/>
  <c r="AO200" i="36"/>
  <c r="AN200" i="36"/>
  <c r="AM200" i="36"/>
  <c r="AL200" i="36"/>
  <c r="AK200" i="36"/>
  <c r="AJ200" i="36"/>
  <c r="AI200" i="36"/>
  <c r="AD200" i="36" s="1"/>
  <c r="AE200" i="36"/>
  <c r="H200" i="36"/>
  <c r="AF200" i="36" s="1"/>
  <c r="DD199" i="36"/>
  <c r="DE199" i="36" s="1"/>
  <c r="DB199" i="36"/>
  <c r="DC199" i="36" s="1"/>
  <c r="CZ199" i="36"/>
  <c r="DA199" i="36" s="1"/>
  <c r="CX199" i="36"/>
  <c r="CY199" i="36" s="1"/>
  <c r="CV199" i="36"/>
  <c r="CW199" i="36" s="1"/>
  <c r="CT199" i="36"/>
  <c r="CR199" i="36"/>
  <c r="CP199" i="36"/>
  <c r="CS199" i="36" s="1"/>
  <c r="CN199" i="36"/>
  <c r="CO199" i="36" s="1"/>
  <c r="CL199" i="36"/>
  <c r="CM199" i="36" s="1"/>
  <c r="CJ199" i="36"/>
  <c r="CK199" i="36" s="1"/>
  <c r="CI199" i="36"/>
  <c r="CH199" i="36"/>
  <c r="CG199" i="36"/>
  <c r="CC199" i="36"/>
  <c r="CB199" i="36"/>
  <c r="CD199" i="36" s="1"/>
  <c r="CA199" i="36"/>
  <c r="BY199" i="36"/>
  <c r="BX199" i="36"/>
  <c r="BZ199" i="36" s="1"/>
  <c r="BW199" i="36"/>
  <c r="BU199" i="36"/>
  <c r="BT199" i="36"/>
  <c r="BV199" i="36" s="1"/>
  <c r="BS199" i="36"/>
  <c r="BQ199" i="36"/>
  <c r="BP199" i="36"/>
  <c r="BR199" i="36" s="1"/>
  <c r="BO199" i="36"/>
  <c r="BM199" i="36"/>
  <c r="BL199" i="36"/>
  <c r="BN199" i="36" s="1"/>
  <c r="BK199" i="36"/>
  <c r="BI199" i="36"/>
  <c r="BH199" i="36"/>
  <c r="BJ199" i="36" s="1"/>
  <c r="BG199" i="36"/>
  <c r="BE199" i="36"/>
  <c r="BD199" i="36"/>
  <c r="BF199" i="36" s="1"/>
  <c r="BC199" i="36"/>
  <c r="BA199" i="36"/>
  <c r="AZ199" i="36"/>
  <c r="BB199" i="36" s="1"/>
  <c r="AY199" i="36"/>
  <c r="AW199" i="36"/>
  <c r="AV199" i="36"/>
  <c r="AX199" i="36" s="1"/>
  <c r="AU199" i="36"/>
  <c r="AS199" i="36"/>
  <c r="AR199" i="36"/>
  <c r="AT199" i="36" s="1"/>
  <c r="AQ199" i="36"/>
  <c r="AO199" i="36"/>
  <c r="AN199" i="36"/>
  <c r="AP199" i="36" s="1"/>
  <c r="AM199" i="36"/>
  <c r="AK199" i="36"/>
  <c r="AJ199" i="36"/>
  <c r="AL199" i="36" s="1"/>
  <c r="AI199" i="36"/>
  <c r="AE199" i="36"/>
  <c r="AD199" i="36"/>
  <c r="H199" i="36"/>
  <c r="AG199" i="36" s="1"/>
  <c r="AH199" i="36" s="1"/>
  <c r="DD198" i="36"/>
  <c r="DE198" i="36" s="1"/>
  <c r="DB198" i="36"/>
  <c r="DC198" i="36" s="1"/>
  <c r="CZ198" i="36"/>
  <c r="DA198" i="36" s="1"/>
  <c r="CY198" i="36"/>
  <c r="CX198" i="36"/>
  <c r="CV198" i="36"/>
  <c r="CW198" i="36" s="1"/>
  <c r="CT198" i="36"/>
  <c r="CR198" i="36"/>
  <c r="CQ198" i="36"/>
  <c r="CP198" i="36"/>
  <c r="CS198" i="36" s="1"/>
  <c r="CN198" i="36"/>
  <c r="CO198" i="36" s="1"/>
  <c r="CL198" i="36"/>
  <c r="CM198" i="36" s="1"/>
  <c r="CJ198" i="36"/>
  <c r="CK198" i="36" s="1"/>
  <c r="CH198" i="36"/>
  <c r="CG198" i="36"/>
  <c r="CI198" i="36" s="1"/>
  <c r="CC198" i="36"/>
  <c r="CB198" i="36"/>
  <c r="CD198" i="36" s="1"/>
  <c r="CA198" i="36"/>
  <c r="BY198" i="36"/>
  <c r="BX198" i="36"/>
  <c r="BZ198" i="36" s="1"/>
  <c r="BW198" i="36"/>
  <c r="BT198" i="36"/>
  <c r="BV198" i="36" s="1"/>
  <c r="BS198" i="36"/>
  <c r="BQ198" i="36"/>
  <c r="BP198" i="36"/>
  <c r="BR198" i="36" s="1"/>
  <c r="BO198" i="36"/>
  <c r="BM198" i="36"/>
  <c r="BL198" i="36"/>
  <c r="BN198" i="36" s="1"/>
  <c r="BK198" i="36"/>
  <c r="BI198" i="36"/>
  <c r="BH198" i="36"/>
  <c r="BJ198" i="36" s="1"/>
  <c r="BG198" i="36"/>
  <c r="BD198" i="36"/>
  <c r="BF198" i="36" s="1"/>
  <c r="BC198" i="36"/>
  <c r="BA198" i="36"/>
  <c r="AZ198" i="36"/>
  <c r="BB198" i="36" s="1"/>
  <c r="AY198" i="36"/>
  <c r="AW198" i="36"/>
  <c r="AV198" i="36"/>
  <c r="AX198" i="36" s="1"/>
  <c r="AU198" i="36"/>
  <c r="AS198" i="36"/>
  <c r="AR198" i="36"/>
  <c r="AT198" i="36" s="1"/>
  <c r="AQ198" i="36"/>
  <c r="AN198" i="36"/>
  <c r="AP198" i="36" s="1"/>
  <c r="AM198" i="36"/>
  <c r="AK198" i="36"/>
  <c r="AJ198" i="36"/>
  <c r="AL198" i="36" s="1"/>
  <c r="AI198" i="36"/>
  <c r="AD198" i="36" s="1"/>
  <c r="AE198" i="36"/>
  <c r="H198" i="36"/>
  <c r="AF198" i="36" s="1"/>
  <c r="DE197" i="36"/>
  <c r="DD197" i="36"/>
  <c r="DB197" i="36"/>
  <c r="DC197" i="36" s="1"/>
  <c r="CZ197" i="36"/>
  <c r="DA197" i="36" s="1"/>
  <c r="CX197" i="36"/>
  <c r="CY197" i="36" s="1"/>
  <c r="CW197" i="36"/>
  <c r="CV197" i="36"/>
  <c r="CT197" i="36"/>
  <c r="CR197" i="36"/>
  <c r="CP197" i="36"/>
  <c r="CS197" i="36" s="1"/>
  <c r="CN197" i="36"/>
  <c r="CO197" i="36" s="1"/>
  <c r="CL197" i="36"/>
  <c r="CM197" i="36" s="1"/>
  <c r="CK197" i="36"/>
  <c r="CJ197" i="36"/>
  <c r="CH197" i="36"/>
  <c r="CG197" i="36"/>
  <c r="CB197" i="36"/>
  <c r="CD197" i="36" s="1"/>
  <c r="CA197" i="36"/>
  <c r="BX197" i="36"/>
  <c r="BZ197" i="36" s="1"/>
  <c r="BW197" i="36"/>
  <c r="BT197" i="36"/>
  <c r="BV197" i="36" s="1"/>
  <c r="BS197" i="36"/>
  <c r="BP197" i="36"/>
  <c r="BR197" i="36" s="1"/>
  <c r="BO197" i="36"/>
  <c r="BL197" i="36"/>
  <c r="BN197" i="36" s="1"/>
  <c r="BK197" i="36"/>
  <c r="BH197" i="36"/>
  <c r="BJ197" i="36" s="1"/>
  <c r="BG197" i="36"/>
  <c r="BD197" i="36"/>
  <c r="BF197" i="36" s="1"/>
  <c r="BC197" i="36"/>
  <c r="AZ197" i="36"/>
  <c r="BB197" i="36" s="1"/>
  <c r="AY197" i="36"/>
  <c r="AV197" i="36"/>
  <c r="AX197" i="36" s="1"/>
  <c r="AU197" i="36"/>
  <c r="AR197" i="36"/>
  <c r="AT197" i="36" s="1"/>
  <c r="AQ197" i="36"/>
  <c r="AN197" i="36"/>
  <c r="AP197" i="36" s="1"/>
  <c r="AM197" i="36"/>
  <c r="AJ197" i="36"/>
  <c r="AL197" i="36" s="1"/>
  <c r="AI197" i="36"/>
  <c r="AD197" i="36" s="1"/>
  <c r="AE197" i="36"/>
  <c r="H197" i="36"/>
  <c r="AG197" i="36" s="1"/>
  <c r="AH197" i="36" s="1"/>
  <c r="DE196" i="36"/>
  <c r="DD196" i="36"/>
  <c r="DB196" i="36"/>
  <c r="DC196" i="36" s="1"/>
  <c r="DA196" i="36"/>
  <c r="CZ196" i="36"/>
  <c r="CX196" i="36"/>
  <c r="CY196" i="36" s="1"/>
  <c r="CV196" i="36"/>
  <c r="CW196" i="36" s="1"/>
  <c r="CT196" i="36"/>
  <c r="CR196" i="36"/>
  <c r="CP196" i="36"/>
  <c r="CU196" i="36" s="1"/>
  <c r="CO196" i="36"/>
  <c r="CN196" i="36"/>
  <c r="CL196" i="36"/>
  <c r="CM196" i="36" s="1"/>
  <c r="CK196" i="36"/>
  <c r="CJ196" i="36"/>
  <c r="CH196" i="36"/>
  <c r="CG196" i="36"/>
  <c r="CD196" i="36"/>
  <c r="CB196" i="36"/>
  <c r="CC196" i="36" s="1"/>
  <c r="CA196" i="36"/>
  <c r="BX196" i="36"/>
  <c r="BY196" i="36" s="1"/>
  <c r="BW196" i="36"/>
  <c r="BV196" i="36"/>
  <c r="BT196" i="36"/>
  <c r="BU196" i="36" s="1"/>
  <c r="BS196" i="36"/>
  <c r="BR196" i="36"/>
  <c r="BP196" i="36"/>
  <c r="BQ196" i="36" s="1"/>
  <c r="BO196" i="36"/>
  <c r="BN196" i="36"/>
  <c r="BL196" i="36"/>
  <c r="BM196" i="36" s="1"/>
  <c r="BK196" i="36"/>
  <c r="BH196" i="36"/>
  <c r="BI196" i="36" s="1"/>
  <c r="BG196" i="36"/>
  <c r="BF196" i="36"/>
  <c r="BD196" i="36"/>
  <c r="BE196" i="36" s="1"/>
  <c r="BC196" i="36"/>
  <c r="BB196" i="36"/>
  <c r="AZ196" i="36"/>
  <c r="BA196" i="36" s="1"/>
  <c r="AY196" i="36"/>
  <c r="AX196" i="36"/>
  <c r="AV196" i="36"/>
  <c r="AW196" i="36" s="1"/>
  <c r="AU196" i="36"/>
  <c r="AR196" i="36"/>
  <c r="AS196" i="36" s="1"/>
  <c r="AQ196" i="36"/>
  <c r="AP196" i="36"/>
  <c r="AN196" i="36"/>
  <c r="AO196" i="36" s="1"/>
  <c r="AM196" i="36"/>
  <c r="AL196" i="36"/>
  <c r="AJ196" i="36"/>
  <c r="AK196" i="36" s="1"/>
  <c r="AI196" i="36"/>
  <c r="AF196" i="36"/>
  <c r="AE196" i="36"/>
  <c r="H196" i="36"/>
  <c r="AG196" i="36" s="1"/>
  <c r="AH196" i="36" s="1"/>
  <c r="DD195" i="36"/>
  <c r="DE195" i="36" s="1"/>
  <c r="DC195" i="36"/>
  <c r="DB195" i="36"/>
  <c r="CZ195" i="36"/>
  <c r="DA195" i="36" s="1"/>
  <c r="CX195" i="36"/>
  <c r="CY195" i="36" s="1"/>
  <c r="CV195" i="36"/>
  <c r="CW195" i="36" s="1"/>
  <c r="CU195" i="36"/>
  <c r="CT195" i="36"/>
  <c r="CS195" i="36"/>
  <c r="CR195" i="36"/>
  <c r="CQ195" i="36"/>
  <c r="CP195" i="36"/>
  <c r="CN195" i="36"/>
  <c r="CO195" i="36" s="1"/>
  <c r="CM195" i="36"/>
  <c r="CL195" i="36"/>
  <c r="CJ195" i="36"/>
  <c r="CK195" i="36" s="1"/>
  <c r="CI195" i="36"/>
  <c r="CH195" i="36"/>
  <c r="CG195" i="36"/>
  <c r="CC195" i="36"/>
  <c r="CB195" i="36"/>
  <c r="CD195" i="36" s="1"/>
  <c r="CA195" i="36"/>
  <c r="BY195" i="36"/>
  <c r="BX195" i="36"/>
  <c r="BZ195" i="36" s="1"/>
  <c r="BW195" i="36"/>
  <c r="BU195" i="36"/>
  <c r="BT195" i="36"/>
  <c r="BV195" i="36" s="1"/>
  <c r="BS195" i="36"/>
  <c r="BQ195" i="36"/>
  <c r="BP195" i="36"/>
  <c r="BR195" i="36" s="1"/>
  <c r="BO195" i="36"/>
  <c r="BM195" i="36"/>
  <c r="BL195" i="36"/>
  <c r="BN195" i="36" s="1"/>
  <c r="BK195" i="36"/>
  <c r="BI195" i="36"/>
  <c r="BH195" i="36"/>
  <c r="BJ195" i="36" s="1"/>
  <c r="BG195" i="36"/>
  <c r="BE195" i="36"/>
  <c r="BD195" i="36"/>
  <c r="BF195" i="36" s="1"/>
  <c r="BC195" i="36"/>
  <c r="BA195" i="36"/>
  <c r="AZ195" i="36"/>
  <c r="BB195" i="36" s="1"/>
  <c r="AY195" i="36"/>
  <c r="AW195" i="36"/>
  <c r="AV195" i="36"/>
  <c r="AX195" i="36" s="1"/>
  <c r="AU195" i="36"/>
  <c r="AS195" i="36"/>
  <c r="AR195" i="36"/>
  <c r="AT195" i="36" s="1"/>
  <c r="AQ195" i="36"/>
  <c r="AO195" i="36"/>
  <c r="AN195" i="36"/>
  <c r="AP195" i="36" s="1"/>
  <c r="AM195" i="36"/>
  <c r="AK195" i="36"/>
  <c r="AJ195" i="36"/>
  <c r="AL195" i="36" s="1"/>
  <c r="AI195" i="36"/>
  <c r="AE195" i="36"/>
  <c r="AD195" i="36"/>
  <c r="H195" i="36"/>
  <c r="AG195" i="36" s="1"/>
  <c r="AH195" i="36" s="1"/>
  <c r="DD194" i="36"/>
  <c r="DE194" i="36" s="1"/>
  <c r="DB194" i="36"/>
  <c r="DC194" i="36" s="1"/>
  <c r="CZ194" i="36"/>
  <c r="DA194" i="36" s="1"/>
  <c r="CY194" i="36"/>
  <c r="CX194" i="36"/>
  <c r="CV194" i="36"/>
  <c r="CW194" i="36" s="1"/>
  <c r="CT194" i="36"/>
  <c r="CR194" i="36"/>
  <c r="CQ194" i="36"/>
  <c r="CP194" i="36"/>
  <c r="CS194" i="36" s="1"/>
  <c r="CN194" i="36"/>
  <c r="CO194" i="36" s="1"/>
  <c r="CL194" i="36"/>
  <c r="CM194" i="36" s="1"/>
  <c r="CJ194" i="36"/>
  <c r="CK194" i="36" s="1"/>
  <c r="CH194" i="36"/>
  <c r="CG194" i="36"/>
  <c r="CI194" i="36" s="1"/>
  <c r="CC194" i="36"/>
  <c r="CB194" i="36"/>
  <c r="CD194" i="36" s="1"/>
  <c r="CA194" i="36"/>
  <c r="BY194" i="36"/>
  <c r="BX194" i="36"/>
  <c r="BZ194" i="36" s="1"/>
  <c r="BW194" i="36"/>
  <c r="BT194" i="36"/>
  <c r="BV194" i="36" s="1"/>
  <c r="BS194" i="36"/>
  <c r="BQ194" i="36"/>
  <c r="BP194" i="36"/>
  <c r="BR194" i="36" s="1"/>
  <c r="BO194" i="36"/>
  <c r="BM194" i="36"/>
  <c r="BL194" i="36"/>
  <c r="BN194" i="36" s="1"/>
  <c r="BK194" i="36"/>
  <c r="BI194" i="36"/>
  <c r="BH194" i="36"/>
  <c r="BJ194" i="36" s="1"/>
  <c r="BG194" i="36"/>
  <c r="BD194" i="36"/>
  <c r="BF194" i="36" s="1"/>
  <c r="BC194" i="36"/>
  <c r="BA194" i="36"/>
  <c r="AZ194" i="36"/>
  <c r="BB194" i="36" s="1"/>
  <c r="AY194" i="36"/>
  <c r="AW194" i="36"/>
  <c r="AV194" i="36"/>
  <c r="AX194" i="36" s="1"/>
  <c r="AU194" i="36"/>
  <c r="AS194" i="36"/>
  <c r="AR194" i="36"/>
  <c r="AT194" i="36" s="1"/>
  <c r="AQ194" i="36"/>
  <c r="AN194" i="36"/>
  <c r="AP194" i="36" s="1"/>
  <c r="AM194" i="36"/>
  <c r="AK194" i="36"/>
  <c r="AJ194" i="36"/>
  <c r="AL194" i="36" s="1"/>
  <c r="AI194" i="36"/>
  <c r="AD194" i="36" s="1"/>
  <c r="AE194" i="36"/>
  <c r="H194" i="36"/>
  <c r="AF194" i="36" s="1"/>
  <c r="DE193" i="36"/>
  <c r="DD193" i="36"/>
  <c r="DB193" i="36"/>
  <c r="DC193" i="36" s="1"/>
  <c r="CZ193" i="36"/>
  <c r="DA193" i="36" s="1"/>
  <c r="CX193" i="36"/>
  <c r="CY193" i="36" s="1"/>
  <c r="CW193" i="36"/>
  <c r="CV193" i="36"/>
  <c r="CT193" i="36"/>
  <c r="CR193" i="36"/>
  <c r="CP193" i="36"/>
  <c r="CS193" i="36" s="1"/>
  <c r="CN193" i="36"/>
  <c r="CO193" i="36" s="1"/>
  <c r="CL193" i="36"/>
  <c r="CM193" i="36" s="1"/>
  <c r="CK193" i="36"/>
  <c r="CJ193" i="36"/>
  <c r="CH193" i="36"/>
  <c r="CG193" i="36"/>
  <c r="CB193" i="36"/>
  <c r="CD193" i="36" s="1"/>
  <c r="CA193" i="36"/>
  <c r="BX193" i="36"/>
  <c r="BZ193" i="36" s="1"/>
  <c r="BW193" i="36"/>
  <c r="BT193" i="36"/>
  <c r="BV193" i="36" s="1"/>
  <c r="BS193" i="36"/>
  <c r="BP193" i="36"/>
  <c r="BR193" i="36" s="1"/>
  <c r="BO193" i="36"/>
  <c r="BL193" i="36"/>
  <c r="BN193" i="36" s="1"/>
  <c r="BK193" i="36"/>
  <c r="BH193" i="36"/>
  <c r="BJ193" i="36" s="1"/>
  <c r="BG193" i="36"/>
  <c r="BD193" i="36"/>
  <c r="BF193" i="36" s="1"/>
  <c r="BC193" i="36"/>
  <c r="AZ193" i="36"/>
  <c r="BB193" i="36" s="1"/>
  <c r="AY193" i="36"/>
  <c r="AV193" i="36"/>
  <c r="AX193" i="36" s="1"/>
  <c r="AU193" i="36"/>
  <c r="AR193" i="36"/>
  <c r="AT193" i="36" s="1"/>
  <c r="AQ193" i="36"/>
  <c r="AN193" i="36"/>
  <c r="AP193" i="36" s="1"/>
  <c r="AM193" i="36"/>
  <c r="AJ193" i="36"/>
  <c r="AL193" i="36" s="1"/>
  <c r="AI193" i="36"/>
  <c r="AD193" i="36" s="1"/>
  <c r="AE193" i="36"/>
  <c r="H193" i="36"/>
  <c r="AG193" i="36" s="1"/>
  <c r="AH193" i="36" s="1"/>
  <c r="DE192" i="36"/>
  <c r="DD192" i="36"/>
  <c r="DB192" i="36"/>
  <c r="DC192" i="36" s="1"/>
  <c r="DA192" i="36"/>
  <c r="CZ192" i="36"/>
  <c r="CX192" i="36"/>
  <c r="CY192" i="36" s="1"/>
  <c r="CV192" i="36"/>
  <c r="CW192" i="36" s="1"/>
  <c r="CT192" i="36"/>
  <c r="CR192" i="36"/>
  <c r="CP192" i="36"/>
  <c r="CU192" i="36" s="1"/>
  <c r="CO192" i="36"/>
  <c r="CN192" i="36"/>
  <c r="CL192" i="36"/>
  <c r="CM192" i="36" s="1"/>
  <c r="CK192" i="36"/>
  <c r="CJ192" i="36"/>
  <c r="CH192" i="36"/>
  <c r="CG192" i="36"/>
  <c r="CD192" i="36"/>
  <c r="CB192" i="36"/>
  <c r="CC192" i="36" s="1"/>
  <c r="CA192" i="36"/>
  <c r="BX192" i="36"/>
  <c r="BY192" i="36" s="1"/>
  <c r="BW192" i="36"/>
  <c r="BV192" i="36"/>
  <c r="BT192" i="36"/>
  <c r="BU192" i="36" s="1"/>
  <c r="BS192" i="36"/>
  <c r="BR192" i="36"/>
  <c r="BP192" i="36"/>
  <c r="BQ192" i="36" s="1"/>
  <c r="BO192" i="36"/>
  <c r="BN192" i="36"/>
  <c r="BL192" i="36"/>
  <c r="BM192" i="36" s="1"/>
  <c r="BK192" i="36"/>
  <c r="BH192" i="36"/>
  <c r="BI192" i="36" s="1"/>
  <c r="BG192" i="36"/>
  <c r="BF192" i="36"/>
  <c r="BD192" i="36"/>
  <c r="BE192" i="36" s="1"/>
  <c r="BC192" i="36"/>
  <c r="BB192" i="36"/>
  <c r="AZ192" i="36"/>
  <c r="BA192" i="36" s="1"/>
  <c r="AY192" i="36"/>
  <c r="AX192" i="36"/>
  <c r="AV192" i="36"/>
  <c r="AW192" i="36" s="1"/>
  <c r="AU192" i="36"/>
  <c r="AR192" i="36"/>
  <c r="AS192" i="36" s="1"/>
  <c r="AQ192" i="36"/>
  <c r="AP192" i="36"/>
  <c r="AN192" i="36"/>
  <c r="AO192" i="36" s="1"/>
  <c r="AM192" i="36"/>
  <c r="AL192" i="36"/>
  <c r="AJ192" i="36"/>
  <c r="AK192" i="36" s="1"/>
  <c r="AI192" i="36"/>
  <c r="AF192" i="36"/>
  <c r="AE192" i="36"/>
  <c r="H192" i="36"/>
  <c r="AG192" i="36" s="1"/>
  <c r="AH192" i="36" s="1"/>
  <c r="DD191" i="36"/>
  <c r="DE191" i="36" s="1"/>
  <c r="DC191" i="36"/>
  <c r="DB191" i="36"/>
  <c r="CZ191" i="36"/>
  <c r="DA191" i="36" s="1"/>
  <c r="CX191" i="36"/>
  <c r="CY191" i="36" s="1"/>
  <c r="CV191" i="36"/>
  <c r="CW191" i="36" s="1"/>
  <c r="CU191" i="36"/>
  <c r="CT191" i="36"/>
  <c r="CS191" i="36"/>
  <c r="CR191" i="36"/>
  <c r="CQ191" i="36"/>
  <c r="CP191" i="36"/>
  <c r="CN191" i="36"/>
  <c r="CO191" i="36" s="1"/>
  <c r="CM191" i="36"/>
  <c r="CL191" i="36"/>
  <c r="CJ191" i="36"/>
  <c r="CK191" i="36" s="1"/>
  <c r="CI191" i="36"/>
  <c r="CH191" i="36"/>
  <c r="CG191" i="36"/>
  <c r="CC191" i="36"/>
  <c r="CB191" i="36"/>
  <c r="CD191" i="36" s="1"/>
  <c r="CA191" i="36"/>
  <c r="BY191" i="36"/>
  <c r="BX191" i="36"/>
  <c r="BZ191" i="36" s="1"/>
  <c r="BW191" i="36"/>
  <c r="BU191" i="36"/>
  <c r="BT191" i="36"/>
  <c r="BV191" i="36" s="1"/>
  <c r="BS191" i="36"/>
  <c r="BQ191" i="36"/>
  <c r="BP191" i="36"/>
  <c r="BR191" i="36" s="1"/>
  <c r="BO191" i="36"/>
  <c r="BM191" i="36"/>
  <c r="BL191" i="36"/>
  <c r="BN191" i="36" s="1"/>
  <c r="BK191" i="36"/>
  <c r="BI191" i="36"/>
  <c r="BH191" i="36"/>
  <c r="BJ191" i="36" s="1"/>
  <c r="BG191" i="36"/>
  <c r="BE191" i="36"/>
  <c r="BD191" i="36"/>
  <c r="BF191" i="36" s="1"/>
  <c r="BC191" i="36"/>
  <c r="BA191" i="36"/>
  <c r="AZ191" i="36"/>
  <c r="BB191" i="36" s="1"/>
  <c r="AY191" i="36"/>
  <c r="AW191" i="36"/>
  <c r="AV191" i="36"/>
  <c r="AX191" i="36" s="1"/>
  <c r="AU191" i="36"/>
  <c r="AS191" i="36"/>
  <c r="AR191" i="36"/>
  <c r="AT191" i="36" s="1"/>
  <c r="AQ191" i="36"/>
  <c r="AO191" i="36"/>
  <c r="AN191" i="36"/>
  <c r="AP191" i="36" s="1"/>
  <c r="AM191" i="36"/>
  <c r="AK191" i="36"/>
  <c r="AJ191" i="36"/>
  <c r="AL191" i="36" s="1"/>
  <c r="AI191" i="36"/>
  <c r="AE191" i="36"/>
  <c r="AD191" i="36"/>
  <c r="H191" i="36"/>
  <c r="AG191" i="36" s="1"/>
  <c r="AH191" i="36" s="1"/>
  <c r="DD190" i="36"/>
  <c r="DE190" i="36" s="1"/>
  <c r="DB190" i="36"/>
  <c r="DC190" i="36" s="1"/>
  <c r="CZ190" i="36"/>
  <c r="DA190" i="36" s="1"/>
  <c r="CY190" i="36"/>
  <c r="CX190" i="36"/>
  <c r="CV190" i="36"/>
  <c r="CW190" i="36" s="1"/>
  <c r="CT190" i="36"/>
  <c r="CR190" i="36"/>
  <c r="CQ190" i="36"/>
  <c r="CP190" i="36"/>
  <c r="CS190" i="36" s="1"/>
  <c r="CN190" i="36"/>
  <c r="CO190" i="36" s="1"/>
  <c r="CL190" i="36"/>
  <c r="CM190" i="36" s="1"/>
  <c r="CJ190" i="36"/>
  <c r="CK190" i="36" s="1"/>
  <c r="CH190" i="36"/>
  <c r="CG190" i="36"/>
  <c r="CI190" i="36" s="1"/>
  <c r="CC190" i="36"/>
  <c r="CB190" i="36"/>
  <c r="CD190" i="36" s="1"/>
  <c r="CA190" i="36"/>
  <c r="BY190" i="36"/>
  <c r="BX190" i="36"/>
  <c r="BZ190" i="36" s="1"/>
  <c r="BW190" i="36"/>
  <c r="BT190" i="36"/>
  <c r="BV190" i="36" s="1"/>
  <c r="BS190" i="36"/>
  <c r="BQ190" i="36"/>
  <c r="BP190" i="36"/>
  <c r="BR190" i="36" s="1"/>
  <c r="BO190" i="36"/>
  <c r="BM190" i="36"/>
  <c r="BL190" i="36"/>
  <c r="BN190" i="36" s="1"/>
  <c r="BK190" i="36"/>
  <c r="BI190" i="36"/>
  <c r="BH190" i="36"/>
  <c r="BJ190" i="36" s="1"/>
  <c r="BG190" i="36"/>
  <c r="BD190" i="36"/>
  <c r="BF190" i="36" s="1"/>
  <c r="BC190" i="36"/>
  <c r="BA190" i="36"/>
  <c r="AZ190" i="36"/>
  <c r="BB190" i="36" s="1"/>
  <c r="AY190" i="36"/>
  <c r="AW190" i="36"/>
  <c r="AV190" i="36"/>
  <c r="AX190" i="36" s="1"/>
  <c r="AU190" i="36"/>
  <c r="AS190" i="36"/>
  <c r="AR190" i="36"/>
  <c r="AT190" i="36" s="1"/>
  <c r="AQ190" i="36"/>
  <c r="AN190" i="36"/>
  <c r="AP190" i="36" s="1"/>
  <c r="AM190" i="36"/>
  <c r="AK190" i="36"/>
  <c r="AJ190" i="36"/>
  <c r="AL190" i="36" s="1"/>
  <c r="AI190" i="36"/>
  <c r="AD190" i="36" s="1"/>
  <c r="AE190" i="36"/>
  <c r="H190" i="36"/>
  <c r="AF190" i="36" s="1"/>
  <c r="DE189" i="36"/>
  <c r="DD189" i="36"/>
  <c r="DB189" i="36"/>
  <c r="DC189" i="36" s="1"/>
  <c r="CZ189" i="36"/>
  <c r="DA189" i="36" s="1"/>
  <c r="CX189" i="36"/>
  <c r="CY189" i="36" s="1"/>
  <c r="CW189" i="36"/>
  <c r="CV189" i="36"/>
  <c r="CT189" i="36"/>
  <c r="CR189" i="36"/>
  <c r="CP189" i="36"/>
  <c r="CS189" i="36" s="1"/>
  <c r="CN189" i="36"/>
  <c r="CO189" i="36" s="1"/>
  <c r="CL189" i="36"/>
  <c r="CM189" i="36" s="1"/>
  <c r="CK189" i="36"/>
  <c r="CJ189" i="36"/>
  <c r="CH189" i="36"/>
  <c r="CG189" i="36"/>
  <c r="CB189" i="36"/>
  <c r="CD189" i="36" s="1"/>
  <c r="CA189" i="36"/>
  <c r="BX189" i="36"/>
  <c r="BZ189" i="36" s="1"/>
  <c r="BW189" i="36"/>
  <c r="BT189" i="36"/>
  <c r="BV189" i="36" s="1"/>
  <c r="BS189" i="36"/>
  <c r="BP189" i="36"/>
  <c r="BR189" i="36" s="1"/>
  <c r="BO189" i="36"/>
  <c r="BL189" i="36"/>
  <c r="BN189" i="36" s="1"/>
  <c r="BK189" i="36"/>
  <c r="BH189" i="36"/>
  <c r="BJ189" i="36" s="1"/>
  <c r="BG189" i="36"/>
  <c r="BD189" i="36"/>
  <c r="BF189" i="36" s="1"/>
  <c r="BC189" i="36"/>
  <c r="AZ189" i="36"/>
  <c r="BB189" i="36" s="1"/>
  <c r="AY189" i="36"/>
  <c r="AV189" i="36"/>
  <c r="AX189" i="36" s="1"/>
  <c r="AU189" i="36"/>
  <c r="AR189" i="36"/>
  <c r="AT189" i="36" s="1"/>
  <c r="AQ189" i="36"/>
  <c r="AN189" i="36"/>
  <c r="AP189" i="36" s="1"/>
  <c r="AM189" i="36"/>
  <c r="AJ189" i="36"/>
  <c r="AL189" i="36" s="1"/>
  <c r="AI189" i="36"/>
  <c r="AD189" i="36" s="1"/>
  <c r="AE189" i="36"/>
  <c r="H189" i="36"/>
  <c r="AG189" i="36" s="1"/>
  <c r="AH189" i="36" s="1"/>
  <c r="DE188" i="36"/>
  <c r="DD188" i="36"/>
  <c r="DB188" i="36"/>
  <c r="DC188" i="36" s="1"/>
  <c r="DA188" i="36"/>
  <c r="CZ188" i="36"/>
  <c r="CX188" i="36"/>
  <c r="CY188" i="36" s="1"/>
  <c r="CV188" i="36"/>
  <c r="CW188" i="36" s="1"/>
  <c r="CT188" i="36"/>
  <c r="CR188" i="36"/>
  <c r="CP188" i="36"/>
  <c r="CU188" i="36" s="1"/>
  <c r="CO188" i="36"/>
  <c r="CN188" i="36"/>
  <c r="CL188" i="36"/>
  <c r="CM188" i="36" s="1"/>
  <c r="CK188" i="36"/>
  <c r="CJ188" i="36"/>
  <c r="CH188" i="36"/>
  <c r="CG188" i="36"/>
  <c r="CD188" i="36"/>
  <c r="CB188" i="36"/>
  <c r="CC188" i="36" s="1"/>
  <c r="CA188" i="36"/>
  <c r="BX188" i="36"/>
  <c r="BY188" i="36" s="1"/>
  <c r="BW188" i="36"/>
  <c r="BV188" i="36"/>
  <c r="BT188" i="36"/>
  <c r="BU188" i="36" s="1"/>
  <c r="BS188" i="36"/>
  <c r="BR188" i="36"/>
  <c r="BP188" i="36"/>
  <c r="BQ188" i="36" s="1"/>
  <c r="BO188" i="36"/>
  <c r="BN188" i="36"/>
  <c r="BL188" i="36"/>
  <c r="BM188" i="36" s="1"/>
  <c r="BK188" i="36"/>
  <c r="BH188" i="36"/>
  <c r="BI188" i="36" s="1"/>
  <c r="BG188" i="36"/>
  <c r="BF188" i="36"/>
  <c r="BD188" i="36"/>
  <c r="BE188" i="36" s="1"/>
  <c r="BC188" i="36"/>
  <c r="BB188" i="36"/>
  <c r="AZ188" i="36"/>
  <c r="BA188" i="36" s="1"/>
  <c r="AY188" i="36"/>
  <c r="AX188" i="36"/>
  <c r="AV188" i="36"/>
  <c r="AW188" i="36" s="1"/>
  <c r="AU188" i="36"/>
  <c r="AR188" i="36"/>
  <c r="AS188" i="36" s="1"/>
  <c r="AQ188" i="36"/>
  <c r="AP188" i="36"/>
  <c r="AN188" i="36"/>
  <c r="AO188" i="36" s="1"/>
  <c r="AM188" i="36"/>
  <c r="AL188" i="36"/>
  <c r="AJ188" i="36"/>
  <c r="AK188" i="36" s="1"/>
  <c r="AI188" i="36"/>
  <c r="AF188" i="36"/>
  <c r="AE188" i="36"/>
  <c r="H188" i="36"/>
  <c r="AG188" i="36" s="1"/>
  <c r="AH188" i="36" s="1"/>
  <c r="DD187" i="36"/>
  <c r="DE187" i="36" s="1"/>
  <c r="DC187" i="36"/>
  <c r="DB187" i="36"/>
  <c r="CZ187" i="36"/>
  <c r="DA187" i="36" s="1"/>
  <c r="CX187" i="36"/>
  <c r="CY187" i="36" s="1"/>
  <c r="CV187" i="36"/>
  <c r="CW187" i="36" s="1"/>
  <c r="CU187" i="36"/>
  <c r="CT187" i="36"/>
  <c r="CS187" i="36"/>
  <c r="CR187" i="36"/>
  <c r="CQ187" i="36"/>
  <c r="CP187" i="36"/>
  <c r="CN187" i="36"/>
  <c r="CO187" i="36" s="1"/>
  <c r="CM187" i="36"/>
  <c r="CL187" i="36"/>
  <c r="CJ187" i="36"/>
  <c r="CK187" i="36" s="1"/>
  <c r="CI187" i="36"/>
  <c r="CH187" i="36"/>
  <c r="CG187" i="36"/>
  <c r="CC187" i="36"/>
  <c r="CB187" i="36"/>
  <c r="CD187" i="36" s="1"/>
  <c r="CA187" i="36"/>
  <c r="BY187" i="36"/>
  <c r="BX187" i="36"/>
  <c r="BZ187" i="36" s="1"/>
  <c r="BW187" i="36"/>
  <c r="BU187" i="36"/>
  <c r="BT187" i="36"/>
  <c r="BV187" i="36" s="1"/>
  <c r="BS187" i="36"/>
  <c r="BQ187" i="36"/>
  <c r="BP187" i="36"/>
  <c r="BR187" i="36" s="1"/>
  <c r="BO187" i="36"/>
  <c r="BM187" i="36"/>
  <c r="BL187" i="36"/>
  <c r="BN187" i="36" s="1"/>
  <c r="BK187" i="36"/>
  <c r="BI187" i="36"/>
  <c r="BH187" i="36"/>
  <c r="BJ187" i="36" s="1"/>
  <c r="BG187" i="36"/>
  <c r="BE187" i="36"/>
  <c r="BD187" i="36"/>
  <c r="BF187" i="36" s="1"/>
  <c r="BC187" i="36"/>
  <c r="BA187" i="36"/>
  <c r="AZ187" i="36"/>
  <c r="BB187" i="36" s="1"/>
  <c r="AY187" i="36"/>
  <c r="AW187" i="36"/>
  <c r="AV187" i="36"/>
  <c r="AX187" i="36" s="1"/>
  <c r="AU187" i="36"/>
  <c r="AS187" i="36"/>
  <c r="AR187" i="36"/>
  <c r="AT187" i="36" s="1"/>
  <c r="AQ187" i="36"/>
  <c r="AO187" i="36"/>
  <c r="AN187" i="36"/>
  <c r="AP187" i="36" s="1"/>
  <c r="AM187" i="36"/>
  <c r="AK187" i="36"/>
  <c r="AJ187" i="36"/>
  <c r="AL187" i="36" s="1"/>
  <c r="AI187" i="36"/>
  <c r="AE187" i="36"/>
  <c r="AD187" i="36"/>
  <c r="H187" i="36"/>
  <c r="AG187" i="36" s="1"/>
  <c r="AH187" i="36" s="1"/>
  <c r="DD186" i="36"/>
  <c r="DE186" i="36" s="1"/>
  <c r="DB186" i="36"/>
  <c r="DC186" i="36" s="1"/>
  <c r="CZ186" i="36"/>
  <c r="DA186" i="36" s="1"/>
  <c r="CY186" i="36"/>
  <c r="CX186" i="36"/>
  <c r="CV186" i="36"/>
  <c r="CW186" i="36" s="1"/>
  <c r="CT186" i="36"/>
  <c r="CR186" i="36"/>
  <c r="CQ186" i="36"/>
  <c r="CP186" i="36"/>
  <c r="CS186" i="36" s="1"/>
  <c r="CN186" i="36"/>
  <c r="CO186" i="36" s="1"/>
  <c r="CL186" i="36"/>
  <c r="CM186" i="36" s="1"/>
  <c r="CJ186" i="36"/>
  <c r="CK186" i="36" s="1"/>
  <c r="CH186" i="36"/>
  <c r="CG186" i="36"/>
  <c r="CI186" i="36" s="1"/>
  <c r="CC186" i="36"/>
  <c r="CB186" i="36"/>
  <c r="CD186" i="36" s="1"/>
  <c r="CA186" i="36"/>
  <c r="BY186" i="36"/>
  <c r="BX186" i="36"/>
  <c r="BZ186" i="36" s="1"/>
  <c r="BW186" i="36"/>
  <c r="BT186" i="36"/>
  <c r="BV186" i="36" s="1"/>
  <c r="BS186" i="36"/>
  <c r="BQ186" i="36"/>
  <c r="BP186" i="36"/>
  <c r="BR186" i="36" s="1"/>
  <c r="BO186" i="36"/>
  <c r="BM186" i="36"/>
  <c r="BL186" i="36"/>
  <c r="BN186" i="36" s="1"/>
  <c r="BK186" i="36"/>
  <c r="BI186" i="36"/>
  <c r="BH186" i="36"/>
  <c r="BJ186" i="36" s="1"/>
  <c r="BG186" i="36"/>
  <c r="BD186" i="36"/>
  <c r="BF186" i="36" s="1"/>
  <c r="BC186" i="36"/>
  <c r="BA186" i="36"/>
  <c r="AZ186" i="36"/>
  <c r="BB186" i="36" s="1"/>
  <c r="AY186" i="36"/>
  <c r="AW186" i="36"/>
  <c r="AV186" i="36"/>
  <c r="AX186" i="36" s="1"/>
  <c r="AU186" i="36"/>
  <c r="AS186" i="36"/>
  <c r="AR186" i="36"/>
  <c r="AT186" i="36" s="1"/>
  <c r="AQ186" i="36"/>
  <c r="AN186" i="36"/>
  <c r="AP186" i="36" s="1"/>
  <c r="AM186" i="36"/>
  <c r="AK186" i="36"/>
  <c r="AJ186" i="36"/>
  <c r="AL186" i="36" s="1"/>
  <c r="AI186" i="36"/>
  <c r="AD186" i="36" s="1"/>
  <c r="AE186" i="36"/>
  <c r="H186" i="36"/>
  <c r="AF186" i="36" s="1"/>
  <c r="DE185" i="36"/>
  <c r="DD185" i="36"/>
  <c r="DB185" i="36"/>
  <c r="DC185" i="36" s="1"/>
  <c r="CZ185" i="36"/>
  <c r="DA185" i="36" s="1"/>
  <c r="CX185" i="36"/>
  <c r="CY185" i="36" s="1"/>
  <c r="CW185" i="36"/>
  <c r="CV185" i="36"/>
  <c r="CT185" i="36"/>
  <c r="CR185" i="36"/>
  <c r="CP185" i="36"/>
  <c r="CS185" i="36" s="1"/>
  <c r="CN185" i="36"/>
  <c r="CO185" i="36" s="1"/>
  <c r="CL185" i="36"/>
  <c r="CM185" i="36" s="1"/>
  <c r="CK185" i="36"/>
  <c r="CJ185" i="36"/>
  <c r="CH185" i="36"/>
  <c r="CG185" i="36"/>
  <c r="CB185" i="36"/>
  <c r="CD185" i="36" s="1"/>
  <c r="CA185" i="36"/>
  <c r="BX185" i="36"/>
  <c r="BZ185" i="36" s="1"/>
  <c r="BW185" i="36"/>
  <c r="BT185" i="36"/>
  <c r="BV185" i="36" s="1"/>
  <c r="BS185" i="36"/>
  <c r="BP185" i="36"/>
  <c r="BR185" i="36" s="1"/>
  <c r="BO185" i="36"/>
  <c r="BL185" i="36"/>
  <c r="BN185" i="36" s="1"/>
  <c r="BK185" i="36"/>
  <c r="BH185" i="36"/>
  <c r="BJ185" i="36" s="1"/>
  <c r="BG185" i="36"/>
  <c r="BD185" i="36"/>
  <c r="BF185" i="36" s="1"/>
  <c r="BC185" i="36"/>
  <c r="AZ185" i="36"/>
  <c r="BB185" i="36" s="1"/>
  <c r="AY185" i="36"/>
  <c r="AV185" i="36"/>
  <c r="AX185" i="36" s="1"/>
  <c r="AU185" i="36"/>
  <c r="AR185" i="36"/>
  <c r="AT185" i="36" s="1"/>
  <c r="AQ185" i="36"/>
  <c r="AN185" i="36"/>
  <c r="AP185" i="36" s="1"/>
  <c r="AM185" i="36"/>
  <c r="AJ185" i="36"/>
  <c r="AL185" i="36" s="1"/>
  <c r="AI185" i="36"/>
  <c r="AD185" i="36" s="1"/>
  <c r="AE185" i="36"/>
  <c r="H185" i="36"/>
  <c r="AG185" i="36" s="1"/>
  <c r="AH185" i="36" s="1"/>
  <c r="DD184" i="36"/>
  <c r="DE184" i="36" s="1"/>
  <c r="DB184" i="36"/>
  <c r="DC184" i="36" s="1"/>
  <c r="DA184" i="36"/>
  <c r="CZ184" i="36"/>
  <c r="CX184" i="36"/>
  <c r="CY184" i="36" s="1"/>
  <c r="CV184" i="36"/>
  <c r="CW184" i="36" s="1"/>
  <c r="CT184" i="36"/>
  <c r="CR184" i="36"/>
  <c r="CP184" i="36"/>
  <c r="CU184" i="36" s="1"/>
  <c r="CN184" i="36"/>
  <c r="CO184" i="36" s="1"/>
  <c r="CL184" i="36"/>
  <c r="CM184" i="36" s="1"/>
  <c r="CK184" i="36"/>
  <c r="CJ184" i="36"/>
  <c r="CH184" i="36"/>
  <c r="CG184" i="36"/>
  <c r="CD184" i="36"/>
  <c r="CB184" i="36"/>
  <c r="CC184" i="36" s="1"/>
  <c r="CA184" i="36"/>
  <c r="BX184" i="36"/>
  <c r="BY184" i="36" s="1"/>
  <c r="BW184" i="36"/>
  <c r="BV184" i="36"/>
  <c r="BT184" i="36"/>
  <c r="BU184" i="36" s="1"/>
  <c r="BS184" i="36"/>
  <c r="BP184" i="36"/>
  <c r="BQ184" i="36" s="1"/>
  <c r="BO184" i="36"/>
  <c r="BN184" i="36"/>
  <c r="BL184" i="36"/>
  <c r="BM184" i="36" s="1"/>
  <c r="BK184" i="36"/>
  <c r="BH184" i="36"/>
  <c r="BI184" i="36" s="1"/>
  <c r="BG184" i="36"/>
  <c r="BF184" i="36"/>
  <c r="BD184" i="36"/>
  <c r="BE184" i="36" s="1"/>
  <c r="BC184" i="36"/>
  <c r="AZ184" i="36"/>
  <c r="BA184" i="36" s="1"/>
  <c r="AY184" i="36"/>
  <c r="AX184" i="36"/>
  <c r="AV184" i="36"/>
  <c r="AW184" i="36" s="1"/>
  <c r="AU184" i="36"/>
  <c r="AR184" i="36"/>
  <c r="AS184" i="36" s="1"/>
  <c r="AQ184" i="36"/>
  <c r="AP184" i="36"/>
  <c r="AN184" i="36"/>
  <c r="AO184" i="36" s="1"/>
  <c r="AM184" i="36"/>
  <c r="AD184" i="36" s="1"/>
  <c r="AJ184" i="36"/>
  <c r="AK184" i="36" s="1"/>
  <c r="AI184" i="36"/>
  <c r="AF184" i="36"/>
  <c r="AE184" i="36"/>
  <c r="H184" i="36"/>
  <c r="AG184" i="36" s="1"/>
  <c r="AH184" i="36" s="1"/>
  <c r="DD183" i="36"/>
  <c r="DE183" i="36" s="1"/>
  <c r="DB183" i="36"/>
  <c r="DC183" i="36" s="1"/>
  <c r="CZ183" i="36"/>
  <c r="DA183" i="36" s="1"/>
  <c r="CY183" i="36"/>
  <c r="CX183" i="36"/>
  <c r="CV183" i="36"/>
  <c r="CW183" i="36" s="1"/>
  <c r="CT183" i="36"/>
  <c r="CR183" i="36"/>
  <c r="CP183" i="36"/>
  <c r="CU183" i="36" s="1"/>
  <c r="CN183" i="36"/>
  <c r="CO183" i="36" s="1"/>
  <c r="CM183" i="36"/>
  <c r="CL183" i="36"/>
  <c r="CJ183" i="36"/>
  <c r="CK183" i="36" s="1"/>
  <c r="CH183" i="36"/>
  <c r="CI183" i="36" s="1"/>
  <c r="CG183" i="36"/>
  <c r="CD183" i="36"/>
  <c r="CB183" i="36"/>
  <c r="CC183" i="36" s="1"/>
  <c r="CA183" i="36"/>
  <c r="BZ183" i="36"/>
  <c r="BX183" i="36"/>
  <c r="BY183" i="36" s="1"/>
  <c r="BW183" i="36"/>
  <c r="BV183" i="36"/>
  <c r="BT183" i="36"/>
  <c r="BU183" i="36" s="1"/>
  <c r="BS183" i="36"/>
  <c r="BR183" i="36"/>
  <c r="BP183" i="36"/>
  <c r="BQ183" i="36" s="1"/>
  <c r="BO183" i="36"/>
  <c r="BN183" i="36"/>
  <c r="BL183" i="36"/>
  <c r="BM183" i="36" s="1"/>
  <c r="BK183" i="36"/>
  <c r="BJ183" i="36"/>
  <c r="BH183" i="36"/>
  <c r="BI183" i="36" s="1"/>
  <c r="BG183" i="36"/>
  <c r="BF183" i="36"/>
  <c r="BD183" i="36"/>
  <c r="BE183" i="36" s="1"/>
  <c r="BC183" i="36"/>
  <c r="BB183" i="36"/>
  <c r="AZ183" i="36"/>
  <c r="BA183" i="36" s="1"/>
  <c r="AY183" i="36"/>
  <c r="AX183" i="36"/>
  <c r="AV183" i="36"/>
  <c r="AW183" i="36" s="1"/>
  <c r="AU183" i="36"/>
  <c r="AT183" i="36"/>
  <c r="AR183" i="36"/>
  <c r="AS183" i="36" s="1"/>
  <c r="AQ183" i="36"/>
  <c r="AP183" i="36"/>
  <c r="AN183" i="36"/>
  <c r="AO183" i="36" s="1"/>
  <c r="AM183" i="36"/>
  <c r="AL183" i="36"/>
  <c r="AJ183" i="36"/>
  <c r="AK183" i="36" s="1"/>
  <c r="AI183" i="36"/>
  <c r="AE183" i="36"/>
  <c r="AD183" i="36"/>
  <c r="H183" i="36"/>
  <c r="AG183" i="36" s="1"/>
  <c r="AH183" i="36" s="1"/>
  <c r="DD182" i="36"/>
  <c r="DE182" i="36" s="1"/>
  <c r="DC182" i="36"/>
  <c r="DB182" i="36"/>
  <c r="CZ182" i="36"/>
  <c r="DA182" i="36" s="1"/>
  <c r="CX182" i="36"/>
  <c r="CY182" i="36" s="1"/>
  <c r="CV182" i="36"/>
  <c r="CW182" i="36" s="1"/>
  <c r="CT182" i="36"/>
  <c r="CR182" i="36"/>
  <c r="CP182" i="36"/>
  <c r="CS182" i="36" s="1"/>
  <c r="CN182" i="36"/>
  <c r="CO182" i="36" s="1"/>
  <c r="CM182" i="36"/>
  <c r="CL182" i="36"/>
  <c r="CJ182" i="36"/>
  <c r="CK182" i="36" s="1"/>
  <c r="CH182" i="36"/>
  <c r="CG182" i="36"/>
  <c r="CI182" i="36" s="1"/>
  <c r="CC182" i="36"/>
  <c r="CB182" i="36"/>
  <c r="CD182" i="36" s="1"/>
  <c r="CA182" i="36"/>
  <c r="BX182" i="36"/>
  <c r="BZ182" i="36" s="1"/>
  <c r="BW182" i="36"/>
  <c r="BU182" i="36"/>
  <c r="BT182" i="36"/>
  <c r="BV182" i="36" s="1"/>
  <c r="BS182" i="36"/>
  <c r="BP182" i="36"/>
  <c r="BR182" i="36" s="1"/>
  <c r="BO182" i="36"/>
  <c r="BM182" i="36"/>
  <c r="BL182" i="36"/>
  <c r="BN182" i="36" s="1"/>
  <c r="BK182" i="36"/>
  <c r="BH182" i="36"/>
  <c r="BJ182" i="36" s="1"/>
  <c r="BG182" i="36"/>
  <c r="BE182" i="36"/>
  <c r="BD182" i="36"/>
  <c r="BF182" i="36" s="1"/>
  <c r="BC182" i="36"/>
  <c r="AZ182" i="36"/>
  <c r="BB182" i="36" s="1"/>
  <c r="AY182" i="36"/>
  <c r="AW182" i="36"/>
  <c r="AV182" i="36"/>
  <c r="AX182" i="36" s="1"/>
  <c r="AU182" i="36"/>
  <c r="AR182" i="36"/>
  <c r="AT182" i="36" s="1"/>
  <c r="AQ182" i="36"/>
  <c r="AO182" i="36"/>
  <c r="AN182" i="36"/>
  <c r="AP182" i="36" s="1"/>
  <c r="AM182" i="36"/>
  <c r="AJ182" i="36"/>
  <c r="AL182" i="36" s="1"/>
  <c r="AI182" i="36"/>
  <c r="AD182" i="36" s="1"/>
  <c r="AE182" i="36"/>
  <c r="H182" i="36"/>
  <c r="AF182" i="36" s="1"/>
  <c r="DD181" i="36"/>
  <c r="DE181" i="36" s="1"/>
  <c r="DB181" i="36"/>
  <c r="DC181" i="36" s="1"/>
  <c r="DA181" i="36"/>
  <c r="CZ181" i="36"/>
  <c r="CX181" i="36"/>
  <c r="CY181" i="36" s="1"/>
  <c r="CV181" i="36"/>
  <c r="CW181" i="36" s="1"/>
  <c r="CT181" i="36"/>
  <c r="CR181" i="36"/>
  <c r="CP181" i="36"/>
  <c r="CS181" i="36" s="1"/>
  <c r="CO181" i="36"/>
  <c r="CN181" i="36"/>
  <c r="CL181" i="36"/>
  <c r="CM181" i="36" s="1"/>
  <c r="CJ181" i="36"/>
  <c r="CK181" i="36" s="1"/>
  <c r="CH181" i="36"/>
  <c r="CG181" i="36"/>
  <c r="CI181" i="36" s="1"/>
  <c r="CB181" i="36"/>
  <c r="CD181" i="36" s="1"/>
  <c r="CA181" i="36"/>
  <c r="BX181" i="36"/>
  <c r="BZ181" i="36" s="1"/>
  <c r="BW181" i="36"/>
  <c r="BT181" i="36"/>
  <c r="BV181" i="36" s="1"/>
  <c r="BS181" i="36"/>
  <c r="BP181" i="36"/>
  <c r="BR181" i="36" s="1"/>
  <c r="BO181" i="36"/>
  <c r="BL181" i="36"/>
  <c r="BN181" i="36" s="1"/>
  <c r="BK181" i="36"/>
  <c r="BH181" i="36"/>
  <c r="BJ181" i="36" s="1"/>
  <c r="BG181" i="36"/>
  <c r="BD181" i="36"/>
  <c r="BF181" i="36" s="1"/>
  <c r="BC181" i="36"/>
  <c r="AZ181" i="36"/>
  <c r="BB181" i="36" s="1"/>
  <c r="AY181" i="36"/>
  <c r="AV181" i="36"/>
  <c r="AX181" i="36" s="1"/>
  <c r="AU181" i="36"/>
  <c r="AR181" i="36"/>
  <c r="AT181" i="36" s="1"/>
  <c r="AQ181" i="36"/>
  <c r="AN181" i="36"/>
  <c r="AP181" i="36" s="1"/>
  <c r="AM181" i="36"/>
  <c r="AJ181" i="36"/>
  <c r="AL181" i="36" s="1"/>
  <c r="AI181" i="36"/>
  <c r="AE181" i="36"/>
  <c r="H181" i="36"/>
  <c r="AG181" i="36" s="1"/>
  <c r="AH181" i="36" s="1"/>
  <c r="DD3" i="36"/>
  <c r="DE3" i="36" s="1"/>
  <c r="DB3" i="36"/>
  <c r="DC3" i="36" s="1"/>
  <c r="CZ3" i="36"/>
  <c r="DA3" i="36" s="1"/>
  <c r="CX3" i="36"/>
  <c r="CY3" i="36" s="1"/>
  <c r="CV3" i="36"/>
  <c r="CW3" i="36" s="1"/>
  <c r="CT3" i="36"/>
  <c r="CS3" i="36"/>
  <c r="CR3" i="36"/>
  <c r="CP3" i="36"/>
  <c r="CU3" i="36" s="1"/>
  <c r="CN3" i="36"/>
  <c r="CO3" i="36" s="1"/>
  <c r="CL3" i="36"/>
  <c r="CM3" i="36" s="1"/>
  <c r="CJ3" i="36"/>
  <c r="CK3" i="36" s="1"/>
  <c r="CH3" i="36"/>
  <c r="CG3" i="36"/>
  <c r="CD3" i="36"/>
  <c r="CB3" i="36"/>
  <c r="CC3" i="36" s="1"/>
  <c r="CA3" i="36"/>
  <c r="BX3" i="36"/>
  <c r="BY3" i="36" s="1"/>
  <c r="BW3" i="36"/>
  <c r="BV3" i="36"/>
  <c r="BT3" i="36"/>
  <c r="BU3" i="36" s="1"/>
  <c r="BS3" i="36"/>
  <c r="BP3" i="36"/>
  <c r="BQ3" i="36" s="1"/>
  <c r="BO3" i="36"/>
  <c r="BN3" i="36"/>
  <c r="BL3" i="36"/>
  <c r="BM3" i="36" s="1"/>
  <c r="BK3" i="36"/>
  <c r="BH3" i="36"/>
  <c r="BI3" i="36" s="1"/>
  <c r="BG3" i="36"/>
  <c r="BF3" i="36"/>
  <c r="BD3" i="36"/>
  <c r="BE3" i="36" s="1"/>
  <c r="BC3" i="36"/>
  <c r="AZ3" i="36"/>
  <c r="BA3" i="36" s="1"/>
  <c r="AY3" i="36"/>
  <c r="AX3" i="36"/>
  <c r="AV3" i="36"/>
  <c r="AW3" i="36" s="1"/>
  <c r="AU3" i="36"/>
  <c r="AR3" i="36"/>
  <c r="AS3" i="36" s="1"/>
  <c r="AQ3" i="36"/>
  <c r="AP3" i="36"/>
  <c r="AN3" i="36"/>
  <c r="AO3" i="36" s="1"/>
  <c r="AM3" i="36"/>
  <c r="AD3" i="36" s="1"/>
  <c r="AJ3" i="36"/>
  <c r="AK3" i="36" s="1"/>
  <c r="AI3" i="36"/>
  <c r="AF3" i="36"/>
  <c r="AE3" i="36"/>
  <c r="H3" i="36"/>
  <c r="AG3" i="36" s="1"/>
  <c r="DD180" i="36"/>
  <c r="DE180" i="36" s="1"/>
  <c r="DB180" i="36"/>
  <c r="DC180" i="36" s="1"/>
  <c r="CZ180" i="36"/>
  <c r="DA180" i="36" s="1"/>
  <c r="CY180" i="36"/>
  <c r="CX180" i="36"/>
  <c r="CV180" i="36"/>
  <c r="CW180" i="36" s="1"/>
  <c r="CT180" i="36"/>
  <c r="CR180" i="36"/>
  <c r="CP180" i="36"/>
  <c r="CU180" i="36" s="1"/>
  <c r="CN180" i="36"/>
  <c r="CO180" i="36" s="1"/>
  <c r="CM180" i="36"/>
  <c r="CL180" i="36"/>
  <c r="CJ180" i="36"/>
  <c r="CK180" i="36" s="1"/>
  <c r="CH180" i="36"/>
  <c r="CI180" i="36" s="1"/>
  <c r="CG180" i="36"/>
  <c r="CD180" i="36"/>
  <c r="CB180" i="36"/>
  <c r="CC180" i="36" s="1"/>
  <c r="CA180" i="36"/>
  <c r="BZ180" i="36"/>
  <c r="BX180" i="36"/>
  <c r="BY180" i="36" s="1"/>
  <c r="BW180" i="36"/>
  <c r="BV180" i="36"/>
  <c r="BT180" i="36"/>
  <c r="BU180" i="36" s="1"/>
  <c r="BS180" i="36"/>
  <c r="BR180" i="36"/>
  <c r="BP180" i="36"/>
  <c r="BQ180" i="36" s="1"/>
  <c r="BO180" i="36"/>
  <c r="BN180" i="36"/>
  <c r="BL180" i="36"/>
  <c r="BM180" i="36" s="1"/>
  <c r="BK180" i="36"/>
  <c r="BJ180" i="36"/>
  <c r="BH180" i="36"/>
  <c r="BI180" i="36" s="1"/>
  <c r="BG180" i="36"/>
  <c r="BF180" i="36"/>
  <c r="BD180" i="36"/>
  <c r="BE180" i="36" s="1"/>
  <c r="BC180" i="36"/>
  <c r="BB180" i="36"/>
  <c r="AZ180" i="36"/>
  <c r="BA180" i="36" s="1"/>
  <c r="AY180" i="36"/>
  <c r="AX180" i="36"/>
  <c r="AV180" i="36"/>
  <c r="AW180" i="36" s="1"/>
  <c r="AU180" i="36"/>
  <c r="AT180" i="36"/>
  <c r="AR180" i="36"/>
  <c r="AS180" i="36" s="1"/>
  <c r="AQ180" i="36"/>
  <c r="AP180" i="36"/>
  <c r="AN180" i="36"/>
  <c r="AO180" i="36" s="1"/>
  <c r="AM180" i="36"/>
  <c r="AL180" i="36"/>
  <c r="AJ180" i="36"/>
  <c r="AK180" i="36" s="1"/>
  <c r="AI180" i="36"/>
  <c r="AE180" i="36"/>
  <c r="AD180" i="36"/>
  <c r="H180" i="36"/>
  <c r="AG180" i="36" s="1"/>
  <c r="AH180" i="36" s="1"/>
  <c r="DD179" i="36"/>
  <c r="DE179" i="36" s="1"/>
  <c r="DB179" i="36"/>
  <c r="DC179" i="36" s="1"/>
  <c r="CZ179" i="36"/>
  <c r="DA179" i="36" s="1"/>
  <c r="CX179" i="36"/>
  <c r="CY179" i="36" s="1"/>
  <c r="CV179" i="36"/>
  <c r="CW179" i="36" s="1"/>
  <c r="CT179" i="36"/>
  <c r="CR179" i="36"/>
  <c r="CP179" i="36"/>
  <c r="CS179" i="36" s="1"/>
  <c r="CN179" i="36"/>
  <c r="CO179" i="36" s="1"/>
  <c r="CL179" i="36"/>
  <c r="CM179" i="36" s="1"/>
  <c r="CJ179" i="36"/>
  <c r="CK179" i="36" s="1"/>
  <c r="CH179" i="36"/>
  <c r="CI179" i="36" s="1"/>
  <c r="CG179" i="36"/>
  <c r="CB179" i="36"/>
  <c r="CD179" i="36" s="1"/>
  <c r="CA179" i="36"/>
  <c r="BX179" i="36"/>
  <c r="BZ179" i="36" s="1"/>
  <c r="BW179" i="36"/>
  <c r="BT179" i="36"/>
  <c r="BV179" i="36" s="1"/>
  <c r="BS179" i="36"/>
  <c r="BP179" i="36"/>
  <c r="BR179" i="36" s="1"/>
  <c r="BO179" i="36"/>
  <c r="BL179" i="36"/>
  <c r="BN179" i="36" s="1"/>
  <c r="BK179" i="36"/>
  <c r="BH179" i="36"/>
  <c r="BJ179" i="36" s="1"/>
  <c r="BG179" i="36"/>
  <c r="BD179" i="36"/>
  <c r="BE179" i="36" s="1"/>
  <c r="BC179" i="36"/>
  <c r="AZ179" i="36"/>
  <c r="BB179" i="36" s="1"/>
  <c r="AY179" i="36"/>
  <c r="AV179" i="36"/>
  <c r="AX179" i="36" s="1"/>
  <c r="AU179" i="36"/>
  <c r="AR179" i="36"/>
  <c r="AT179" i="36" s="1"/>
  <c r="AQ179" i="36"/>
  <c r="AN179" i="36"/>
  <c r="AP179" i="36" s="1"/>
  <c r="AM179" i="36"/>
  <c r="AJ179" i="36"/>
  <c r="AL179" i="36" s="1"/>
  <c r="AI179" i="36"/>
  <c r="AF179" i="36"/>
  <c r="AE179" i="36"/>
  <c r="AD179" i="36"/>
  <c r="H179" i="36"/>
  <c r="AG179" i="36" s="1"/>
  <c r="AH179" i="36" s="1"/>
  <c r="DE178" i="36"/>
  <c r="DD178" i="36"/>
  <c r="DB178" i="36"/>
  <c r="DC178" i="36" s="1"/>
  <c r="CZ178" i="36"/>
  <c r="DA178" i="36" s="1"/>
  <c r="CX178" i="36"/>
  <c r="CY178" i="36" s="1"/>
  <c r="CW178" i="36"/>
  <c r="CV178" i="36"/>
  <c r="CT178" i="36"/>
  <c r="CS178" i="36"/>
  <c r="CR178" i="36"/>
  <c r="CP178" i="36"/>
  <c r="CU178" i="36" s="1"/>
  <c r="CO178" i="36"/>
  <c r="CN178" i="36"/>
  <c r="CL178" i="36"/>
  <c r="CM178" i="36" s="1"/>
  <c r="CJ178" i="36"/>
  <c r="CK178" i="36" s="1"/>
  <c r="CH178" i="36"/>
  <c r="CG178" i="36"/>
  <c r="CI178" i="36" s="1"/>
  <c r="CB178" i="36"/>
  <c r="CD178" i="36" s="1"/>
  <c r="CA178" i="36"/>
  <c r="BX178" i="36"/>
  <c r="BZ178" i="36" s="1"/>
  <c r="BW178" i="36"/>
  <c r="BT178" i="36"/>
  <c r="BV178" i="36" s="1"/>
  <c r="BS178" i="36"/>
  <c r="BP178" i="36"/>
  <c r="BR178" i="36" s="1"/>
  <c r="BO178" i="36"/>
  <c r="BL178" i="36"/>
  <c r="BN178" i="36" s="1"/>
  <c r="BK178" i="36"/>
  <c r="BH178" i="36"/>
  <c r="BJ178" i="36" s="1"/>
  <c r="BG178" i="36"/>
  <c r="BD178" i="36"/>
  <c r="BF178" i="36" s="1"/>
  <c r="BC178" i="36"/>
  <c r="AZ178" i="36"/>
  <c r="BB178" i="36" s="1"/>
  <c r="AY178" i="36"/>
  <c r="AV178" i="36"/>
  <c r="AX178" i="36" s="1"/>
  <c r="AU178" i="36"/>
  <c r="AR178" i="36"/>
  <c r="AT178" i="36" s="1"/>
  <c r="AQ178" i="36"/>
  <c r="AN178" i="36"/>
  <c r="AP178" i="36" s="1"/>
  <c r="AM178" i="36"/>
  <c r="AJ178" i="36"/>
  <c r="AL178" i="36" s="1"/>
  <c r="AI178" i="36"/>
  <c r="AE178" i="36"/>
  <c r="H178" i="36"/>
  <c r="AG178" i="36" s="1"/>
  <c r="AH178" i="36" s="1"/>
  <c r="DD177" i="36"/>
  <c r="DE177" i="36" s="1"/>
  <c r="DB177" i="36"/>
  <c r="DC177" i="36" s="1"/>
  <c r="CZ177" i="36"/>
  <c r="DA177" i="36" s="1"/>
  <c r="CX177" i="36"/>
  <c r="CY177" i="36" s="1"/>
  <c r="CV177" i="36"/>
  <c r="CW177" i="36" s="1"/>
  <c r="CT177" i="36"/>
  <c r="CS177" i="36"/>
  <c r="CR177" i="36"/>
  <c r="CP177" i="36"/>
  <c r="CU177" i="36" s="1"/>
  <c r="CN177" i="36"/>
  <c r="CO177" i="36" s="1"/>
  <c r="CL177" i="36"/>
  <c r="CM177" i="36" s="1"/>
  <c r="CJ177" i="36"/>
  <c r="CK177" i="36" s="1"/>
  <c r="CH177" i="36"/>
  <c r="CG177" i="36"/>
  <c r="CD177" i="36"/>
  <c r="CB177" i="36"/>
  <c r="CC177" i="36" s="1"/>
  <c r="CA177" i="36"/>
  <c r="BX177" i="36"/>
  <c r="BY177" i="36" s="1"/>
  <c r="BW177" i="36"/>
  <c r="BV177" i="36"/>
  <c r="BT177" i="36"/>
  <c r="BU177" i="36" s="1"/>
  <c r="BS177" i="36"/>
  <c r="BP177" i="36"/>
  <c r="BQ177" i="36" s="1"/>
  <c r="BO177" i="36"/>
  <c r="BN177" i="36"/>
  <c r="BL177" i="36"/>
  <c r="BM177" i="36" s="1"/>
  <c r="BK177" i="36"/>
  <c r="BH177" i="36"/>
  <c r="BI177" i="36" s="1"/>
  <c r="BG177" i="36"/>
  <c r="BF177" i="36"/>
  <c r="BD177" i="36"/>
  <c r="BE177" i="36" s="1"/>
  <c r="BC177" i="36"/>
  <c r="AZ177" i="36"/>
  <c r="BA177" i="36" s="1"/>
  <c r="AY177" i="36"/>
  <c r="AX177" i="36"/>
  <c r="AV177" i="36"/>
  <c r="AW177" i="36" s="1"/>
  <c r="AU177" i="36"/>
  <c r="AR177" i="36"/>
  <c r="AS177" i="36" s="1"/>
  <c r="AQ177" i="36"/>
  <c r="AP177" i="36"/>
  <c r="AN177" i="36"/>
  <c r="AO177" i="36" s="1"/>
  <c r="AM177" i="36"/>
  <c r="AD177" i="36" s="1"/>
  <c r="AJ177" i="36"/>
  <c r="AK177" i="36" s="1"/>
  <c r="AI177" i="36"/>
  <c r="AF177" i="36"/>
  <c r="AE177" i="36"/>
  <c r="H177" i="36"/>
  <c r="AG177" i="36" s="1"/>
  <c r="AH177" i="36" s="1"/>
  <c r="DD176" i="36"/>
  <c r="DE176" i="36" s="1"/>
  <c r="DB176" i="36"/>
  <c r="DC176" i="36" s="1"/>
  <c r="CZ176" i="36"/>
  <c r="DA176" i="36" s="1"/>
  <c r="CY176" i="36"/>
  <c r="CX176" i="36"/>
  <c r="CV176" i="36"/>
  <c r="CW176" i="36" s="1"/>
  <c r="CT176" i="36"/>
  <c r="CR176" i="36"/>
  <c r="CP176" i="36"/>
  <c r="CU176" i="36" s="1"/>
  <c r="CN176" i="36"/>
  <c r="CO176" i="36" s="1"/>
  <c r="CM176" i="36"/>
  <c r="CL176" i="36"/>
  <c r="CJ176" i="36"/>
  <c r="CK176" i="36" s="1"/>
  <c r="CH176" i="36"/>
  <c r="CI176" i="36" s="1"/>
  <c r="CG176" i="36"/>
  <c r="CD176" i="36"/>
  <c r="CB176" i="36"/>
  <c r="CC176" i="36" s="1"/>
  <c r="CA176" i="36"/>
  <c r="BZ176" i="36"/>
  <c r="BX176" i="36"/>
  <c r="BY176" i="36" s="1"/>
  <c r="BW176" i="36"/>
  <c r="BV176" i="36"/>
  <c r="BT176" i="36"/>
  <c r="BU176" i="36" s="1"/>
  <c r="BS176" i="36"/>
  <c r="BR176" i="36"/>
  <c r="BP176" i="36"/>
  <c r="BQ176" i="36" s="1"/>
  <c r="BO176" i="36"/>
  <c r="BN176" i="36"/>
  <c r="BL176" i="36"/>
  <c r="BM176" i="36" s="1"/>
  <c r="BK176" i="36"/>
  <c r="BJ176" i="36"/>
  <c r="BH176" i="36"/>
  <c r="BI176" i="36" s="1"/>
  <c r="BG176" i="36"/>
  <c r="BF176" i="36"/>
  <c r="BD176" i="36"/>
  <c r="BE176" i="36" s="1"/>
  <c r="BC176" i="36"/>
  <c r="BB176" i="36"/>
  <c r="AZ176" i="36"/>
  <c r="BA176" i="36" s="1"/>
  <c r="AY176" i="36"/>
  <c r="AX176" i="36"/>
  <c r="AV176" i="36"/>
  <c r="AW176" i="36" s="1"/>
  <c r="AU176" i="36"/>
  <c r="AT176" i="36"/>
  <c r="AR176" i="36"/>
  <c r="AS176" i="36" s="1"/>
  <c r="AQ176" i="36"/>
  <c r="AP176" i="36"/>
  <c r="AN176" i="36"/>
  <c r="AO176" i="36" s="1"/>
  <c r="AM176" i="36"/>
  <c r="AL176" i="36"/>
  <c r="AJ176" i="36"/>
  <c r="AK176" i="36" s="1"/>
  <c r="AI176" i="36"/>
  <c r="AE176" i="36"/>
  <c r="AD176" i="36"/>
  <c r="H176" i="36"/>
  <c r="AF176" i="36" s="1"/>
  <c r="DD175" i="36"/>
  <c r="DE175" i="36" s="1"/>
  <c r="DB175" i="36"/>
  <c r="DC175" i="36" s="1"/>
  <c r="CZ175" i="36"/>
  <c r="DA175" i="36" s="1"/>
  <c r="CX175" i="36"/>
  <c r="CY175" i="36" s="1"/>
  <c r="CV175" i="36"/>
  <c r="CW175" i="36" s="1"/>
  <c r="CT175" i="36"/>
  <c r="CR175" i="36"/>
  <c r="CP175" i="36"/>
  <c r="CS175" i="36" s="1"/>
  <c r="CN175" i="36"/>
  <c r="CO175" i="36" s="1"/>
  <c r="CL175" i="36"/>
  <c r="CM175" i="36" s="1"/>
  <c r="CJ175" i="36"/>
  <c r="CK175" i="36" s="1"/>
  <c r="CH175" i="36"/>
  <c r="CI175" i="36" s="1"/>
  <c r="CG175" i="36"/>
  <c r="CB175" i="36"/>
  <c r="CD175" i="36" s="1"/>
  <c r="CA175" i="36"/>
  <c r="BX175" i="36"/>
  <c r="BZ175" i="36" s="1"/>
  <c r="BW175" i="36"/>
  <c r="BT175" i="36"/>
  <c r="BV175" i="36" s="1"/>
  <c r="BS175" i="36"/>
  <c r="BP175" i="36"/>
  <c r="BR175" i="36" s="1"/>
  <c r="BO175" i="36"/>
  <c r="BL175" i="36"/>
  <c r="BN175" i="36" s="1"/>
  <c r="BK175" i="36"/>
  <c r="BH175" i="36"/>
  <c r="BJ175" i="36" s="1"/>
  <c r="BG175" i="36"/>
  <c r="BD175" i="36"/>
  <c r="BF175" i="36" s="1"/>
  <c r="BC175" i="36"/>
  <c r="AZ175" i="36"/>
  <c r="BB175" i="36" s="1"/>
  <c r="AY175" i="36"/>
  <c r="AV175" i="36"/>
  <c r="AX175" i="36" s="1"/>
  <c r="AU175" i="36"/>
  <c r="AR175" i="36"/>
  <c r="AT175" i="36" s="1"/>
  <c r="AQ175" i="36"/>
  <c r="AN175" i="36"/>
  <c r="AP175" i="36" s="1"/>
  <c r="AM175" i="36"/>
  <c r="AJ175" i="36"/>
  <c r="AL175" i="36" s="1"/>
  <c r="AI175" i="36"/>
  <c r="AF175" i="36"/>
  <c r="AE175" i="36"/>
  <c r="AD175" i="36"/>
  <c r="H175" i="36"/>
  <c r="AG175" i="36" s="1"/>
  <c r="AH175" i="36" s="1"/>
  <c r="DE174" i="36"/>
  <c r="DD174" i="36"/>
  <c r="DB174" i="36"/>
  <c r="DC174" i="36" s="1"/>
  <c r="CZ174" i="36"/>
  <c r="DA174" i="36" s="1"/>
  <c r="CX174" i="36"/>
  <c r="CY174" i="36" s="1"/>
  <c r="CW174" i="36"/>
  <c r="CV174" i="36"/>
  <c r="CT174" i="36"/>
  <c r="CS174" i="36"/>
  <c r="CR174" i="36"/>
  <c r="CP174" i="36"/>
  <c r="CU174" i="36" s="1"/>
  <c r="CO174" i="36"/>
  <c r="CN174" i="36"/>
  <c r="CL174" i="36"/>
  <c r="CM174" i="36" s="1"/>
  <c r="CJ174" i="36"/>
  <c r="CK174" i="36" s="1"/>
  <c r="CH174" i="36"/>
  <c r="CG174" i="36"/>
  <c r="CI174" i="36" s="1"/>
  <c r="CB174" i="36"/>
  <c r="CD174" i="36" s="1"/>
  <c r="CA174" i="36"/>
  <c r="BX174" i="36"/>
  <c r="BZ174" i="36" s="1"/>
  <c r="BW174" i="36"/>
  <c r="BT174" i="36"/>
  <c r="BV174" i="36" s="1"/>
  <c r="BS174" i="36"/>
  <c r="BP174" i="36"/>
  <c r="BR174" i="36" s="1"/>
  <c r="BO174" i="36"/>
  <c r="BL174" i="36"/>
  <c r="BN174" i="36" s="1"/>
  <c r="BK174" i="36"/>
  <c r="BH174" i="36"/>
  <c r="BJ174" i="36" s="1"/>
  <c r="BG174" i="36"/>
  <c r="BD174" i="36"/>
  <c r="BF174" i="36" s="1"/>
  <c r="BC174" i="36"/>
  <c r="AZ174" i="36"/>
  <c r="BB174" i="36" s="1"/>
  <c r="AY174" i="36"/>
  <c r="AV174" i="36"/>
  <c r="AX174" i="36" s="1"/>
  <c r="AU174" i="36"/>
  <c r="AR174" i="36"/>
  <c r="AT174" i="36" s="1"/>
  <c r="AQ174" i="36"/>
  <c r="AN174" i="36"/>
  <c r="AP174" i="36" s="1"/>
  <c r="AM174" i="36"/>
  <c r="AJ174" i="36"/>
  <c r="AL174" i="36" s="1"/>
  <c r="AI174" i="36"/>
  <c r="AE174" i="36"/>
  <c r="H174" i="36"/>
  <c r="AG174" i="36" s="1"/>
  <c r="AH174" i="36" s="1"/>
  <c r="DD173" i="36"/>
  <c r="DE173" i="36" s="1"/>
  <c r="DB173" i="36"/>
  <c r="DC173" i="36" s="1"/>
  <c r="CZ173" i="36"/>
  <c r="DA173" i="36" s="1"/>
  <c r="CX173" i="36"/>
  <c r="CY173" i="36" s="1"/>
  <c r="CV173" i="36"/>
  <c r="CW173" i="36" s="1"/>
  <c r="CT173" i="36"/>
  <c r="CS173" i="36"/>
  <c r="CR173" i="36"/>
  <c r="CP173" i="36"/>
  <c r="CU173" i="36" s="1"/>
  <c r="CN173" i="36"/>
  <c r="CO173" i="36" s="1"/>
  <c r="CL173" i="36"/>
  <c r="CM173" i="36" s="1"/>
  <c r="CJ173" i="36"/>
  <c r="CK173" i="36" s="1"/>
  <c r="CH173" i="36"/>
  <c r="CG173" i="36"/>
  <c r="CD173" i="36"/>
  <c r="CB173" i="36"/>
  <c r="CC173" i="36" s="1"/>
  <c r="CA173" i="36"/>
  <c r="BX173" i="36"/>
  <c r="BY173" i="36" s="1"/>
  <c r="BW173" i="36"/>
  <c r="BV173" i="36"/>
  <c r="BT173" i="36"/>
  <c r="BU173" i="36" s="1"/>
  <c r="BS173" i="36"/>
  <c r="BP173" i="36"/>
  <c r="BQ173" i="36" s="1"/>
  <c r="BO173" i="36"/>
  <c r="BN173" i="36"/>
  <c r="BL173" i="36"/>
  <c r="BM173" i="36" s="1"/>
  <c r="BK173" i="36"/>
  <c r="BH173" i="36"/>
  <c r="BI173" i="36" s="1"/>
  <c r="BG173" i="36"/>
  <c r="BF173" i="36"/>
  <c r="BD173" i="36"/>
  <c r="BE173" i="36" s="1"/>
  <c r="BC173" i="36"/>
  <c r="AZ173" i="36"/>
  <c r="BA173" i="36" s="1"/>
  <c r="AY173" i="36"/>
  <c r="AX173" i="36"/>
  <c r="AV173" i="36"/>
  <c r="AW173" i="36" s="1"/>
  <c r="AU173" i="36"/>
  <c r="AR173" i="36"/>
  <c r="AS173" i="36" s="1"/>
  <c r="AQ173" i="36"/>
  <c r="AP173" i="36"/>
  <c r="AN173" i="36"/>
  <c r="AO173" i="36" s="1"/>
  <c r="AM173" i="36"/>
  <c r="AD173" i="36" s="1"/>
  <c r="AJ173" i="36"/>
  <c r="AK173" i="36" s="1"/>
  <c r="AI173" i="36"/>
  <c r="AF173" i="36"/>
  <c r="AE173" i="36"/>
  <c r="H173" i="36"/>
  <c r="AG173" i="36" s="1"/>
  <c r="AH173" i="36" s="1"/>
  <c r="DD172" i="36"/>
  <c r="DE172" i="36" s="1"/>
  <c r="DB172" i="36"/>
  <c r="DC172" i="36" s="1"/>
  <c r="CZ172" i="36"/>
  <c r="DA172" i="36" s="1"/>
  <c r="CY172" i="36"/>
  <c r="CX172" i="36"/>
  <c r="CV172" i="36"/>
  <c r="CW172" i="36" s="1"/>
  <c r="CT172" i="36"/>
  <c r="CR172" i="36"/>
  <c r="CP172" i="36"/>
  <c r="CU172" i="36" s="1"/>
  <c r="CN172" i="36"/>
  <c r="CO172" i="36" s="1"/>
  <c r="CM172" i="36"/>
  <c r="CL172" i="36"/>
  <c r="CJ172" i="36"/>
  <c r="CK172" i="36" s="1"/>
  <c r="CH172" i="36"/>
  <c r="CI172" i="36" s="1"/>
  <c r="CG172" i="36"/>
  <c r="CD172" i="36"/>
  <c r="CB172" i="36"/>
  <c r="CC172" i="36" s="1"/>
  <c r="CA172" i="36"/>
  <c r="BZ172" i="36"/>
  <c r="BX172" i="36"/>
  <c r="BY172" i="36" s="1"/>
  <c r="BW172" i="36"/>
  <c r="BV172" i="36"/>
  <c r="BT172" i="36"/>
  <c r="BU172" i="36" s="1"/>
  <c r="BS172" i="36"/>
  <c r="BR172" i="36"/>
  <c r="BP172" i="36"/>
  <c r="BQ172" i="36" s="1"/>
  <c r="BO172" i="36"/>
  <c r="BN172" i="36"/>
  <c r="BL172" i="36"/>
  <c r="BM172" i="36" s="1"/>
  <c r="BK172" i="36"/>
  <c r="BJ172" i="36"/>
  <c r="BH172" i="36"/>
  <c r="BI172" i="36" s="1"/>
  <c r="BG172" i="36"/>
  <c r="BF172" i="36"/>
  <c r="BD172" i="36"/>
  <c r="BE172" i="36" s="1"/>
  <c r="BC172" i="36"/>
  <c r="BB172" i="36"/>
  <c r="AZ172" i="36"/>
  <c r="BA172" i="36" s="1"/>
  <c r="AY172" i="36"/>
  <c r="AX172" i="36"/>
  <c r="AV172" i="36"/>
  <c r="AW172" i="36" s="1"/>
  <c r="AU172" i="36"/>
  <c r="AT172" i="36"/>
  <c r="AR172" i="36"/>
  <c r="AS172" i="36" s="1"/>
  <c r="AQ172" i="36"/>
  <c r="AP172" i="36"/>
  <c r="AN172" i="36"/>
  <c r="AO172" i="36" s="1"/>
  <c r="AM172" i="36"/>
  <c r="AL172" i="36"/>
  <c r="AJ172" i="36"/>
  <c r="AK172" i="36" s="1"/>
  <c r="AI172" i="36"/>
  <c r="AE172" i="36"/>
  <c r="AD172" i="36"/>
  <c r="H172" i="36"/>
  <c r="AF172" i="36" s="1"/>
  <c r="DD171" i="36"/>
  <c r="DE171" i="36" s="1"/>
  <c r="DB171" i="36"/>
  <c r="DC171" i="36" s="1"/>
  <c r="CZ171" i="36"/>
  <c r="DA171" i="36" s="1"/>
  <c r="CX171" i="36"/>
  <c r="CY171" i="36" s="1"/>
  <c r="CV171" i="36"/>
  <c r="CW171" i="36" s="1"/>
  <c r="CT171" i="36"/>
  <c r="CR171" i="36"/>
  <c r="CP171" i="36"/>
  <c r="CS171" i="36" s="1"/>
  <c r="CN171" i="36"/>
  <c r="CO171" i="36" s="1"/>
  <c r="CL171" i="36"/>
  <c r="CM171" i="36" s="1"/>
  <c r="CJ171" i="36"/>
  <c r="CK171" i="36" s="1"/>
  <c r="CH171" i="36"/>
  <c r="CI171" i="36" s="1"/>
  <c r="CG171" i="36"/>
  <c r="CB171" i="36"/>
  <c r="CD171" i="36" s="1"/>
  <c r="CA171" i="36"/>
  <c r="BX171" i="36"/>
  <c r="BZ171" i="36" s="1"/>
  <c r="BW171" i="36"/>
  <c r="BT171" i="36"/>
  <c r="BV171" i="36" s="1"/>
  <c r="BS171" i="36"/>
  <c r="BP171" i="36"/>
  <c r="BR171" i="36" s="1"/>
  <c r="BO171" i="36"/>
  <c r="BL171" i="36"/>
  <c r="BN171" i="36" s="1"/>
  <c r="BK171" i="36"/>
  <c r="BH171" i="36"/>
  <c r="BJ171" i="36" s="1"/>
  <c r="BG171" i="36"/>
  <c r="BD171" i="36"/>
  <c r="BF171" i="36" s="1"/>
  <c r="BC171" i="36"/>
  <c r="AZ171" i="36"/>
  <c r="BB171" i="36" s="1"/>
  <c r="AY171" i="36"/>
  <c r="AV171" i="36"/>
  <c r="AX171" i="36" s="1"/>
  <c r="AU171" i="36"/>
  <c r="AR171" i="36"/>
  <c r="AT171" i="36" s="1"/>
  <c r="AQ171" i="36"/>
  <c r="AN171" i="36"/>
  <c r="AP171" i="36" s="1"/>
  <c r="AM171" i="36"/>
  <c r="AJ171" i="36"/>
  <c r="AL171" i="36" s="1"/>
  <c r="AI171" i="36"/>
  <c r="AF171" i="36"/>
  <c r="AE171" i="36"/>
  <c r="AD171" i="36"/>
  <c r="H171" i="36"/>
  <c r="AG171" i="36" s="1"/>
  <c r="AH171" i="36" s="1"/>
  <c r="DE170" i="36"/>
  <c r="DD170" i="36"/>
  <c r="DB170" i="36"/>
  <c r="DC170" i="36" s="1"/>
  <c r="CZ170" i="36"/>
  <c r="DA170" i="36" s="1"/>
  <c r="CX170" i="36"/>
  <c r="CY170" i="36" s="1"/>
  <c r="CW170" i="36"/>
  <c r="CV170" i="36"/>
  <c r="CT170" i="36"/>
  <c r="CS170" i="36"/>
  <c r="CR170" i="36"/>
  <c r="CP170" i="36"/>
  <c r="CU170" i="36" s="1"/>
  <c r="CO170" i="36"/>
  <c r="CN170" i="36"/>
  <c r="CL170" i="36"/>
  <c r="CM170" i="36" s="1"/>
  <c r="CJ170" i="36"/>
  <c r="CK170" i="36" s="1"/>
  <c r="CH170" i="36"/>
  <c r="CG170" i="36"/>
  <c r="CI170" i="36" s="1"/>
  <c r="CB170" i="36"/>
  <c r="CD170" i="36" s="1"/>
  <c r="CA170" i="36"/>
  <c r="BX170" i="36"/>
  <c r="BZ170" i="36" s="1"/>
  <c r="BW170" i="36"/>
  <c r="BT170" i="36"/>
  <c r="BV170" i="36" s="1"/>
  <c r="BS170" i="36"/>
  <c r="BP170" i="36"/>
  <c r="BR170" i="36" s="1"/>
  <c r="BO170" i="36"/>
  <c r="BL170" i="36"/>
  <c r="BN170" i="36" s="1"/>
  <c r="BK170" i="36"/>
  <c r="BH170" i="36"/>
  <c r="BJ170" i="36" s="1"/>
  <c r="BG170" i="36"/>
  <c r="BD170" i="36"/>
  <c r="BF170" i="36" s="1"/>
  <c r="BC170" i="36"/>
  <c r="AZ170" i="36"/>
  <c r="BB170" i="36" s="1"/>
  <c r="AY170" i="36"/>
  <c r="AV170" i="36"/>
  <c r="AX170" i="36" s="1"/>
  <c r="AU170" i="36"/>
  <c r="AR170" i="36"/>
  <c r="AT170" i="36" s="1"/>
  <c r="AQ170" i="36"/>
  <c r="AN170" i="36"/>
  <c r="AP170" i="36" s="1"/>
  <c r="AM170" i="36"/>
  <c r="AJ170" i="36"/>
  <c r="AL170" i="36" s="1"/>
  <c r="AI170" i="36"/>
  <c r="AE170" i="36"/>
  <c r="H170" i="36"/>
  <c r="AG170" i="36" s="1"/>
  <c r="AH170" i="36" s="1"/>
  <c r="DD2" i="36"/>
  <c r="DE2" i="36" s="1"/>
  <c r="DB2" i="36"/>
  <c r="CZ2" i="36"/>
  <c r="CX2" i="36"/>
  <c r="CV2" i="36"/>
  <c r="CW2" i="36" s="1"/>
  <c r="CT2" i="36"/>
  <c r="CS2" i="36"/>
  <c r="CR2" i="36"/>
  <c r="CP2" i="36"/>
  <c r="CN2" i="36"/>
  <c r="CO2" i="36" s="1"/>
  <c r="CL2" i="36"/>
  <c r="CM2" i="36" s="1"/>
  <c r="CJ2" i="36"/>
  <c r="CK2" i="36" s="1"/>
  <c r="CH2" i="36"/>
  <c r="CG2" i="36"/>
  <c r="CD2" i="36"/>
  <c r="CB2" i="36"/>
  <c r="CC2" i="36" s="1"/>
  <c r="CA2" i="36"/>
  <c r="BX2" i="36"/>
  <c r="BY2" i="36" s="1"/>
  <c r="BW2" i="36"/>
  <c r="BV2" i="36"/>
  <c r="BT2" i="36"/>
  <c r="BU2" i="36" s="1"/>
  <c r="BS2" i="36"/>
  <c r="BP2" i="36"/>
  <c r="BQ2" i="36" s="1"/>
  <c r="BO2" i="36"/>
  <c r="BN2" i="36"/>
  <c r="BL2" i="36"/>
  <c r="BM2" i="36" s="1"/>
  <c r="BK2" i="36"/>
  <c r="BH2" i="36"/>
  <c r="BI2" i="36" s="1"/>
  <c r="BG2" i="36"/>
  <c r="BF2" i="36"/>
  <c r="BD2" i="36"/>
  <c r="BE2" i="36" s="1"/>
  <c r="BC2" i="36"/>
  <c r="AZ2" i="36"/>
  <c r="BA2" i="36" s="1"/>
  <c r="AY2" i="36"/>
  <c r="AX2" i="36"/>
  <c r="AV2" i="36"/>
  <c r="AW2" i="36" s="1"/>
  <c r="AU2" i="36"/>
  <c r="AR2" i="36"/>
  <c r="AS2" i="36" s="1"/>
  <c r="AQ2" i="36"/>
  <c r="AP2" i="36"/>
  <c r="AN2" i="36"/>
  <c r="AO2" i="36" s="1"/>
  <c r="AM2" i="36"/>
  <c r="AD2" i="36" s="1"/>
  <c r="AJ2" i="36"/>
  <c r="AK2" i="36" s="1"/>
  <c r="AI2" i="36"/>
  <c r="AF2" i="36"/>
  <c r="AE2" i="36"/>
  <c r="H2" i="36"/>
  <c r="AG2" i="36" s="1"/>
  <c r="AL2" i="36" l="1"/>
  <c r="BB2" i="36"/>
  <c r="BR2" i="36"/>
  <c r="CS172" i="36"/>
  <c r="AL173" i="36"/>
  <c r="BB173" i="36"/>
  <c r="BR173" i="36"/>
  <c r="CS176" i="36"/>
  <c r="AL177" i="36"/>
  <c r="BB177" i="36"/>
  <c r="BR177" i="36"/>
  <c r="CS180" i="36"/>
  <c r="AL3" i="36"/>
  <c r="BB3" i="36"/>
  <c r="BR3" i="36"/>
  <c r="AS182" i="36"/>
  <c r="BI182" i="36"/>
  <c r="BY182" i="36"/>
  <c r="CQ182" i="36"/>
  <c r="CS183" i="36"/>
  <c r="AL184" i="36"/>
  <c r="BB184" i="36"/>
  <c r="BR184" i="36"/>
  <c r="CI185" i="36"/>
  <c r="CU186" i="36"/>
  <c r="CI189" i="36"/>
  <c r="CU190" i="36"/>
  <c r="CI193" i="36"/>
  <c r="CU194" i="36"/>
  <c r="CI197" i="36"/>
  <c r="CU198" i="36"/>
  <c r="AD4" i="36"/>
  <c r="AG201" i="36"/>
  <c r="AH201" i="36" s="1"/>
  <c r="CU201" i="36"/>
  <c r="BF208" i="36"/>
  <c r="AO5" i="36"/>
  <c r="BU5" i="36"/>
  <c r="AP211" i="36"/>
  <c r="BV211" i="36"/>
  <c r="AG212" i="36"/>
  <c r="AH212" i="36" s="1"/>
  <c r="BE212" i="36"/>
  <c r="CU212" i="36"/>
  <c r="AT215" i="36"/>
  <c r="BZ215" i="36"/>
  <c r="BE216" i="36"/>
  <c r="CI216" i="36"/>
  <c r="AO6" i="36"/>
  <c r="BE6" i="36"/>
  <c r="BU6" i="36"/>
  <c r="AH7" i="36"/>
  <c r="CI7" i="36"/>
  <c r="BJ8" i="36"/>
  <c r="AK9" i="36"/>
  <c r="AW9" i="36"/>
  <c r="CU9" i="36"/>
  <c r="AH10" i="36"/>
  <c r="BJ217" i="36"/>
  <c r="AK218" i="36"/>
  <c r="BA218" i="36"/>
  <c r="BQ218" i="36"/>
  <c r="CQ218" i="36"/>
  <c r="CU218" i="36"/>
  <c r="AT219" i="36"/>
  <c r="BZ219" i="36"/>
  <c r="AW12" i="36"/>
  <c r="CC12" i="36"/>
  <c r="CQ12" i="36"/>
  <c r="BJ13" i="36"/>
  <c r="BV13" i="36"/>
  <c r="AK221" i="36"/>
  <c r="AW221" i="36"/>
  <c r="BU221" i="36"/>
  <c r="AL16" i="36"/>
  <c r="AX16" i="36"/>
  <c r="BJ16" i="36"/>
  <c r="CI16" i="36"/>
  <c r="AD17" i="36"/>
  <c r="AO17" i="36"/>
  <c r="BM17" i="36"/>
  <c r="AH18" i="36"/>
  <c r="BM18" i="36"/>
  <c r="CQ19" i="36"/>
  <c r="CU19" i="36"/>
  <c r="AO21" i="36"/>
  <c r="CI21" i="36"/>
  <c r="CS23" i="36"/>
  <c r="AL24" i="36"/>
  <c r="AS26" i="36"/>
  <c r="BY26" i="36"/>
  <c r="AT27" i="36"/>
  <c r="BJ27" i="36"/>
  <c r="BZ27" i="36"/>
  <c r="CI27" i="36"/>
  <c r="AT28" i="36"/>
  <c r="BZ28" i="36"/>
  <c r="BU29" i="36"/>
  <c r="AS31" i="36"/>
  <c r="BI31" i="36"/>
  <c r="BY31" i="36"/>
  <c r="AW32" i="36"/>
  <c r="AX32" i="36"/>
  <c r="AS33" i="36"/>
  <c r="BE33" i="36"/>
  <c r="BN33" i="36"/>
  <c r="BM33" i="36"/>
  <c r="AW34" i="36"/>
  <c r="BQ34" i="36"/>
  <c r="AH35" i="36"/>
  <c r="BN37" i="36"/>
  <c r="BM37" i="36"/>
  <c r="BV40" i="36"/>
  <c r="BU40" i="36"/>
  <c r="BN41" i="36"/>
  <c r="BM41" i="36"/>
  <c r="CI42" i="36"/>
  <c r="BI43" i="36"/>
  <c r="BJ43" i="36"/>
  <c r="BN44" i="36"/>
  <c r="BM44" i="36"/>
  <c r="BQ223" i="36"/>
  <c r="BR223" i="36"/>
  <c r="AK226" i="36"/>
  <c r="AL226" i="36"/>
  <c r="AX48" i="36"/>
  <c r="AW48" i="36"/>
  <c r="BA49" i="36"/>
  <c r="BB49" i="36"/>
  <c r="BN52" i="36"/>
  <c r="BM52" i="36"/>
  <c r="BV56" i="36"/>
  <c r="BU56" i="36"/>
  <c r="AL59" i="36"/>
  <c r="AK59" i="36"/>
  <c r="BM60" i="36"/>
  <c r="BN60" i="36"/>
  <c r="BF64" i="36"/>
  <c r="BE64" i="36"/>
  <c r="BF66" i="36"/>
  <c r="BE66" i="36"/>
  <c r="CU68" i="36"/>
  <c r="CQ68" i="36"/>
  <c r="CS68" i="36"/>
  <c r="AT71" i="36"/>
  <c r="AS71" i="36"/>
  <c r="AH26" i="36"/>
  <c r="AK32" i="36"/>
  <c r="AL32" i="36"/>
  <c r="AP33" i="36"/>
  <c r="AO33" i="36"/>
  <c r="BN34" i="36"/>
  <c r="BM34" i="36"/>
  <c r="BB37" i="36"/>
  <c r="BA37" i="36"/>
  <c r="AP40" i="36"/>
  <c r="AO40" i="36"/>
  <c r="AX41" i="36"/>
  <c r="AW41" i="36"/>
  <c r="BA223" i="36"/>
  <c r="BB223" i="36"/>
  <c r="AS224" i="36"/>
  <c r="AT224" i="36"/>
  <c r="AX46" i="36"/>
  <c r="AW46" i="36"/>
  <c r="AP47" i="36"/>
  <c r="AO47" i="36"/>
  <c r="BV47" i="36"/>
  <c r="BU47" i="36"/>
  <c r="CS225" i="36"/>
  <c r="CQ225" i="36"/>
  <c r="BN48" i="36"/>
  <c r="BM48" i="36"/>
  <c r="BI49" i="36"/>
  <c r="BJ49" i="36"/>
  <c r="BR53" i="36"/>
  <c r="BQ53" i="36"/>
  <c r="AK55" i="36"/>
  <c r="AL55" i="36"/>
  <c r="CS60" i="36"/>
  <c r="CQ60" i="36"/>
  <c r="BR63" i="36"/>
  <c r="BQ63" i="36"/>
  <c r="BB228" i="36"/>
  <c r="BA228" i="36"/>
  <c r="AH2" i="36"/>
  <c r="AT2" i="36"/>
  <c r="BJ2" i="36"/>
  <c r="BZ2" i="36"/>
  <c r="CI2" i="36"/>
  <c r="AF170" i="36"/>
  <c r="CQ172" i="36"/>
  <c r="AT173" i="36"/>
  <c r="BJ173" i="36"/>
  <c r="BZ173" i="36"/>
  <c r="CI173" i="36"/>
  <c r="AF174" i="36"/>
  <c r="CQ176" i="36"/>
  <c r="AT177" i="36"/>
  <c r="BJ177" i="36"/>
  <c r="BZ177" i="36"/>
  <c r="CI177" i="36"/>
  <c r="AF178" i="36"/>
  <c r="CQ180" i="36"/>
  <c r="AH3" i="36"/>
  <c r="AT3" i="36"/>
  <c r="BJ3" i="36"/>
  <c r="BZ3" i="36"/>
  <c r="CI3" i="36"/>
  <c r="AF181" i="36"/>
  <c r="AK182" i="36"/>
  <c r="BA182" i="36"/>
  <c r="BQ182" i="36"/>
  <c r="CQ183" i="36"/>
  <c r="AT184" i="36"/>
  <c r="BJ184" i="36"/>
  <c r="BZ184" i="36"/>
  <c r="CI184" i="36"/>
  <c r="AO186" i="36"/>
  <c r="BE186" i="36"/>
  <c r="BU186" i="36"/>
  <c r="AD188" i="36"/>
  <c r="AT188" i="36"/>
  <c r="BJ188" i="36"/>
  <c r="BZ188" i="36"/>
  <c r="CI188" i="36"/>
  <c r="AO190" i="36"/>
  <c r="BE190" i="36"/>
  <c r="BU190" i="36"/>
  <c r="AD192" i="36"/>
  <c r="AT192" i="36"/>
  <c r="BJ192" i="36"/>
  <c r="BZ192" i="36"/>
  <c r="CI192" i="36"/>
  <c r="AO194" i="36"/>
  <c r="BE194" i="36"/>
  <c r="BU194" i="36"/>
  <c r="AD196" i="36"/>
  <c r="AT196" i="36"/>
  <c r="BJ196" i="36"/>
  <c r="BZ196" i="36"/>
  <c r="CI196" i="36"/>
  <c r="AO198" i="36"/>
  <c r="BE198" i="36"/>
  <c r="BU198" i="36"/>
  <c r="BF4" i="36"/>
  <c r="AO201" i="36"/>
  <c r="BU201" i="36"/>
  <c r="AK203" i="36"/>
  <c r="AO203" i="36"/>
  <c r="AS203" i="36"/>
  <c r="AW203" i="36"/>
  <c r="BA203" i="36"/>
  <c r="BE203" i="36"/>
  <c r="BI203" i="36"/>
  <c r="BM203" i="36"/>
  <c r="BQ203" i="36"/>
  <c r="BU203" i="36"/>
  <c r="BY203" i="36"/>
  <c r="CC203" i="36"/>
  <c r="AF204" i="36"/>
  <c r="AT204" i="36"/>
  <c r="BZ204" i="36"/>
  <c r="AF205" i="36"/>
  <c r="AK205" i="36"/>
  <c r="BQ205" i="36"/>
  <c r="AP208" i="36"/>
  <c r="AD208" i="36"/>
  <c r="BV208" i="36"/>
  <c r="BE5" i="36"/>
  <c r="CU5" i="36"/>
  <c r="AK209" i="36"/>
  <c r="AO209" i="36"/>
  <c r="AS209" i="36"/>
  <c r="AW209" i="36"/>
  <c r="BA209" i="36"/>
  <c r="BE209" i="36"/>
  <c r="BI209" i="36"/>
  <c r="BM209" i="36"/>
  <c r="BQ209" i="36"/>
  <c r="BU209" i="36"/>
  <c r="BY209" i="36"/>
  <c r="CC209" i="36"/>
  <c r="CI210" i="36"/>
  <c r="BF211" i="36"/>
  <c r="AO212" i="36"/>
  <c r="BU212" i="36"/>
  <c r="CI214" i="36"/>
  <c r="AD215" i="36"/>
  <c r="BJ215" i="36"/>
  <c r="AO216" i="36"/>
  <c r="BU216" i="36"/>
  <c r="AH6" i="36"/>
  <c r="AW6" i="36"/>
  <c r="BM6" i="36"/>
  <c r="CC6" i="36"/>
  <c r="CQ6" i="36"/>
  <c r="AK7" i="36"/>
  <c r="AO7" i="36"/>
  <c r="AS7" i="36"/>
  <c r="AW7" i="36"/>
  <c r="BA7" i="36"/>
  <c r="BE7" i="36"/>
  <c r="BI7" i="36"/>
  <c r="BM7" i="36"/>
  <c r="BQ7" i="36"/>
  <c r="BU7" i="36"/>
  <c r="BY7" i="36"/>
  <c r="CC7" i="36"/>
  <c r="AT8" i="36"/>
  <c r="BZ8" i="36"/>
  <c r="BE9" i="36"/>
  <c r="BQ9" i="36"/>
  <c r="CC9" i="36"/>
  <c r="AK10" i="36"/>
  <c r="AO10" i="36"/>
  <c r="AS10" i="36"/>
  <c r="AW10" i="36"/>
  <c r="BA10" i="36"/>
  <c r="BE10" i="36"/>
  <c r="BI10" i="36"/>
  <c r="BM10" i="36"/>
  <c r="BQ10" i="36"/>
  <c r="BU10" i="36"/>
  <c r="BY10" i="36"/>
  <c r="CC10" i="36"/>
  <c r="AT217" i="36"/>
  <c r="BZ217" i="36"/>
  <c r="AS218" i="36"/>
  <c r="BI218" i="36"/>
  <c r="BY218" i="36"/>
  <c r="BJ219" i="36"/>
  <c r="BM12" i="36"/>
  <c r="AH220" i="36"/>
  <c r="CI220" i="36"/>
  <c r="AP13" i="36"/>
  <c r="BB13" i="36"/>
  <c r="CI13" i="36"/>
  <c r="BE221" i="36"/>
  <c r="AW17" i="36"/>
  <c r="CI17" i="36"/>
  <c r="AW18" i="36"/>
  <c r="CC18" i="36"/>
  <c r="CQ18" i="36"/>
  <c r="AT20" i="36"/>
  <c r="BV20" i="36"/>
  <c r="BE21" i="36"/>
  <c r="BQ21" i="36"/>
  <c r="CC21" i="36"/>
  <c r="AH23" i="36"/>
  <c r="CQ23" i="36"/>
  <c r="AD24" i="36"/>
  <c r="AH24" i="36" s="1"/>
  <c r="BB24" i="36"/>
  <c r="CD24" i="36"/>
  <c r="AW25" i="36"/>
  <c r="BY25" i="36"/>
  <c r="CI25" i="36"/>
  <c r="BI26" i="36"/>
  <c r="CQ26" i="36"/>
  <c r="BB27" i="36"/>
  <c r="BR27" i="36"/>
  <c r="AD28" i="36"/>
  <c r="AH28" i="36" s="1"/>
  <c r="AO29" i="36"/>
  <c r="AX29" i="36"/>
  <c r="AW29" i="36"/>
  <c r="AK30" i="36"/>
  <c r="AO30" i="36"/>
  <c r="AS30" i="36"/>
  <c r="AW30" i="36"/>
  <c r="BA30" i="36"/>
  <c r="BE30" i="36"/>
  <c r="BI30" i="36"/>
  <c r="BM30" i="36"/>
  <c r="BQ30" i="36"/>
  <c r="BU30" i="36"/>
  <c r="BY30" i="36"/>
  <c r="CC30" i="36"/>
  <c r="AK31" i="36"/>
  <c r="BA31" i="36"/>
  <c r="BQ31" i="36"/>
  <c r="CI33" i="36"/>
  <c r="AT36" i="36"/>
  <c r="BV36" i="36"/>
  <c r="AP37" i="36"/>
  <c r="AO37" i="36"/>
  <c r="BU37" i="36"/>
  <c r="AO222" i="36"/>
  <c r="BE222" i="36"/>
  <c r="BU222" i="36"/>
  <c r="AP38" i="36"/>
  <c r="BF38" i="36"/>
  <c r="BV38" i="36"/>
  <c r="AD39" i="36"/>
  <c r="AH39" i="36" s="1"/>
  <c r="BJ39" i="36"/>
  <c r="BQ39" i="36"/>
  <c r="BR39" i="36"/>
  <c r="CI40" i="36"/>
  <c r="BU41" i="36"/>
  <c r="CS41" i="36"/>
  <c r="CQ41" i="36"/>
  <c r="AL42" i="36"/>
  <c r="BB42" i="36"/>
  <c r="BR42" i="36"/>
  <c r="AK43" i="36"/>
  <c r="AL43" i="36"/>
  <c r="CC44" i="36"/>
  <c r="AK223" i="36"/>
  <c r="AL223" i="36"/>
  <c r="BZ223" i="36"/>
  <c r="CI223" i="36"/>
  <c r="AH45" i="36"/>
  <c r="BI224" i="36"/>
  <c r="BJ224" i="36"/>
  <c r="BN46" i="36"/>
  <c r="BM46" i="36"/>
  <c r="BJ47" i="36"/>
  <c r="BI47" i="36"/>
  <c r="BI226" i="36"/>
  <c r="BJ226" i="36"/>
  <c r="AK49" i="36"/>
  <c r="AL49" i="36"/>
  <c r="BQ49" i="36"/>
  <c r="BR49" i="36"/>
  <c r="AD53" i="36"/>
  <c r="CS54" i="36"/>
  <c r="CQ54" i="36"/>
  <c r="AD60" i="36"/>
  <c r="AW60" i="36"/>
  <c r="AX60" i="36"/>
  <c r="CC60" i="36"/>
  <c r="CD60" i="36"/>
  <c r="CS61" i="36"/>
  <c r="CQ61" i="36"/>
  <c r="AP64" i="36"/>
  <c r="AO64" i="36"/>
  <c r="BV64" i="36"/>
  <c r="BU64" i="36"/>
  <c r="AD170" i="36"/>
  <c r="AD174" i="36"/>
  <c r="AD178" i="36"/>
  <c r="AD181" i="36"/>
  <c r="CU182" i="36"/>
  <c r="CS184" i="36"/>
  <c r="AF185" i="36"/>
  <c r="CS188" i="36"/>
  <c r="AF189" i="36"/>
  <c r="CS192" i="36"/>
  <c r="AF193" i="36"/>
  <c r="CS196" i="36"/>
  <c r="AF197" i="36"/>
  <c r="AF4" i="36"/>
  <c r="AH4" i="36" s="1"/>
  <c r="AD204" i="36"/>
  <c r="CU205" i="36"/>
  <c r="AF211" i="36"/>
  <c r="AD8" i="36"/>
  <c r="AH8" i="36" s="1"/>
  <c r="AH19" i="36"/>
  <c r="AD27" i="36"/>
  <c r="AH27" i="36" s="1"/>
  <c r="AL29" i="36"/>
  <c r="AK29" i="36"/>
  <c r="BI32" i="36"/>
  <c r="BJ32" i="36"/>
  <c r="CU35" i="36"/>
  <c r="CQ35" i="36"/>
  <c r="CS222" i="36"/>
  <c r="CQ222" i="36"/>
  <c r="CU38" i="36"/>
  <c r="AK39" i="36"/>
  <c r="AL39" i="36"/>
  <c r="CD41" i="36"/>
  <c r="CC41" i="36"/>
  <c r="AX44" i="36"/>
  <c r="AW44" i="36"/>
  <c r="AD224" i="36"/>
  <c r="AH224" i="36" s="1"/>
  <c r="AL47" i="36"/>
  <c r="AK47" i="36"/>
  <c r="BR47" i="36"/>
  <c r="BQ47" i="36"/>
  <c r="AH225" i="36"/>
  <c r="AD49" i="36"/>
  <c r="AH49" i="36" s="1"/>
  <c r="AS49" i="36"/>
  <c r="AT49" i="36"/>
  <c r="BY49" i="36"/>
  <c r="BZ49" i="36"/>
  <c r="AS51" i="36"/>
  <c r="AT51" i="36"/>
  <c r="AH53" i="36"/>
  <c r="AP53" i="36"/>
  <c r="AO53" i="36"/>
  <c r="AL228" i="36"/>
  <c r="AK228" i="36"/>
  <c r="BR228" i="36"/>
  <c r="BQ228" i="36"/>
  <c r="AX69" i="36"/>
  <c r="AW69" i="36"/>
  <c r="BZ74" i="36"/>
  <c r="BY74" i="36"/>
  <c r="BN76" i="36"/>
  <c r="BM76" i="36"/>
  <c r="AL84" i="36"/>
  <c r="AK84" i="36"/>
  <c r="AT84" i="36"/>
  <c r="AS84" i="36"/>
  <c r="BB84" i="36"/>
  <c r="BA84" i="36"/>
  <c r="BJ84" i="36"/>
  <c r="BI84" i="36"/>
  <c r="BR84" i="36"/>
  <c r="BQ84" i="36"/>
  <c r="BZ84" i="36"/>
  <c r="BY84" i="36"/>
  <c r="BI230" i="36"/>
  <c r="BJ230" i="36"/>
  <c r="CU88" i="36"/>
  <c r="CQ88" i="36"/>
  <c r="CS88" i="36"/>
  <c r="BA89" i="36"/>
  <c r="BB89" i="36"/>
  <c r="CI224" i="36"/>
  <c r="AD226" i="36"/>
  <c r="AH226" i="36" s="1"/>
  <c r="BQ226" i="36"/>
  <c r="BR226" i="36"/>
  <c r="BB53" i="36"/>
  <c r="BA53" i="36"/>
  <c r="CS56" i="36"/>
  <c r="CQ56" i="36"/>
  <c r="CU227" i="36"/>
  <c r="CQ227" i="36"/>
  <c r="AH60" i="36"/>
  <c r="AL61" i="36"/>
  <c r="AK61" i="36"/>
  <c r="AT61" i="36"/>
  <c r="AS61" i="36"/>
  <c r="BB61" i="36"/>
  <c r="BA61" i="36"/>
  <c r="BJ61" i="36"/>
  <c r="BI61" i="36"/>
  <c r="BR61" i="36"/>
  <c r="BQ61" i="36"/>
  <c r="BZ61" i="36"/>
  <c r="BY61" i="36"/>
  <c r="BZ63" i="36"/>
  <c r="BY63" i="36"/>
  <c r="AD66" i="36"/>
  <c r="AH66" i="36" s="1"/>
  <c r="AP66" i="36"/>
  <c r="AO66" i="36"/>
  <c r="AH68" i="36"/>
  <c r="BI71" i="36"/>
  <c r="BY71" i="36"/>
  <c r="BR72" i="36"/>
  <c r="BY72" i="36"/>
  <c r="BZ72" i="36"/>
  <c r="BJ74" i="36"/>
  <c r="BI74" i="36"/>
  <c r="BB76" i="36"/>
  <c r="BA76" i="36"/>
  <c r="BF80" i="36"/>
  <c r="BE80" i="36"/>
  <c r="BY82" i="36"/>
  <c r="BZ82" i="36"/>
  <c r="CD83" i="36"/>
  <c r="CC83" i="36"/>
  <c r="AO89" i="36"/>
  <c r="AP89" i="36"/>
  <c r="CU232" i="36"/>
  <c r="CQ232" i="36"/>
  <c r="CS232" i="36"/>
  <c r="AS91" i="36"/>
  <c r="AT91" i="36"/>
  <c r="AD51" i="36"/>
  <c r="AH51" i="36" s="1"/>
  <c r="BI51" i="36"/>
  <c r="BJ51" i="36"/>
  <c r="AL53" i="36"/>
  <c r="AK53" i="36"/>
  <c r="BY53" i="36"/>
  <c r="AH54" i="36"/>
  <c r="CU57" i="36"/>
  <c r="AH227" i="36"/>
  <c r="AT63" i="36"/>
  <c r="AS63" i="36"/>
  <c r="CS67" i="36"/>
  <c r="CQ67" i="36"/>
  <c r="AS72" i="36"/>
  <c r="AT72" i="36"/>
  <c r="CD73" i="36"/>
  <c r="CC73" i="36"/>
  <c r="AD74" i="36"/>
  <c r="AH74" i="36" s="1"/>
  <c r="AT74" i="36"/>
  <c r="AS74" i="36"/>
  <c r="CU229" i="36"/>
  <c r="CQ229" i="36"/>
  <c r="CS229" i="36"/>
  <c r="AP76" i="36"/>
  <c r="AO76" i="36"/>
  <c r="CU78" i="36"/>
  <c r="CQ78" i="36"/>
  <c r="CS78" i="36"/>
  <c r="CU81" i="36"/>
  <c r="CQ81" i="36"/>
  <c r="CS81" i="36"/>
  <c r="BA82" i="36"/>
  <c r="BB82" i="36"/>
  <c r="BR83" i="36"/>
  <c r="BQ83" i="36"/>
  <c r="AP84" i="36"/>
  <c r="AO84" i="36"/>
  <c r="AX84" i="36"/>
  <c r="AW84" i="36"/>
  <c r="BF84" i="36"/>
  <c r="BE84" i="36"/>
  <c r="BN84" i="36"/>
  <c r="BM84" i="36"/>
  <c r="BV84" i="36"/>
  <c r="BU84" i="36"/>
  <c r="CD84" i="36"/>
  <c r="CC84" i="36"/>
  <c r="BN86" i="36"/>
  <c r="BM86" i="36"/>
  <c r="AP90" i="36"/>
  <c r="AO90" i="36"/>
  <c r="CI29" i="36"/>
  <c r="AH30" i="36"/>
  <c r="AH31" i="36"/>
  <c r="CI32" i="36"/>
  <c r="AD33" i="36"/>
  <c r="AH34" i="36"/>
  <c r="CI39" i="36"/>
  <c r="AH41" i="36"/>
  <c r="BQ43" i="36"/>
  <c r="BR43" i="36"/>
  <c r="BB47" i="36"/>
  <c r="BA47" i="36"/>
  <c r="CI49" i="36"/>
  <c r="AH50" i="36"/>
  <c r="CI51" i="36"/>
  <c r="AW52" i="36"/>
  <c r="BI53" i="36"/>
  <c r="BU53" i="36"/>
  <c r="AD55" i="36"/>
  <c r="AH55" i="36" s="1"/>
  <c r="BJ55" i="36"/>
  <c r="BQ55" i="36"/>
  <c r="BR55" i="36"/>
  <c r="AO56" i="36"/>
  <c r="BA56" i="36"/>
  <c r="BM56" i="36"/>
  <c r="CQ57" i="36"/>
  <c r="CS227" i="36"/>
  <c r="AD59" i="36"/>
  <c r="BI59" i="36"/>
  <c r="BR59" i="36"/>
  <c r="BQ59" i="36"/>
  <c r="CQ59" i="36"/>
  <c r="AP60" i="36"/>
  <c r="BF60" i="36"/>
  <c r="BV60" i="36"/>
  <c r="AP61" i="36"/>
  <c r="AO61" i="36"/>
  <c r="AX61" i="36"/>
  <c r="AW61" i="36"/>
  <c r="BF61" i="36"/>
  <c r="BE61" i="36"/>
  <c r="BN61" i="36"/>
  <c r="BM61" i="36"/>
  <c r="BV61" i="36"/>
  <c r="BU61" i="36"/>
  <c r="CD61" i="36"/>
  <c r="CC61" i="36"/>
  <c r="AW64" i="36"/>
  <c r="BM64" i="36"/>
  <c r="CC64" i="36"/>
  <c r="AS228" i="36"/>
  <c r="BI228" i="36"/>
  <c r="BY228" i="36"/>
  <c r="BI66" i="36"/>
  <c r="BV66" i="36"/>
  <c r="BU66" i="36"/>
  <c r="BU69" i="36"/>
  <c r="CD69" i="36"/>
  <c r="CC69" i="36"/>
  <c r="AK71" i="36"/>
  <c r="BA71" i="36"/>
  <c r="BQ71" i="36"/>
  <c r="AO73" i="36"/>
  <c r="AX73" i="36"/>
  <c r="AW73" i="36"/>
  <c r="BA75" i="36"/>
  <c r="BB75" i="36"/>
  <c r="BA79" i="36"/>
  <c r="BB79" i="36"/>
  <c r="AO82" i="36"/>
  <c r="AP82" i="36"/>
  <c r="BF83" i="36"/>
  <c r="BE83" i="36"/>
  <c r="CI84" i="36"/>
  <c r="AD87" i="36"/>
  <c r="BF87" i="36"/>
  <c r="BE87" i="36"/>
  <c r="BY89" i="36"/>
  <c r="BZ89" i="36"/>
  <c r="CI75" i="36"/>
  <c r="AH77" i="36"/>
  <c r="CI79" i="36"/>
  <c r="CU83" i="36"/>
  <c r="AH84" i="36"/>
  <c r="AH94" i="36"/>
  <c r="CI94" i="36"/>
  <c r="AK96" i="36"/>
  <c r="AW96" i="36"/>
  <c r="CC96" i="36"/>
  <c r="AK97" i="36"/>
  <c r="AH101" i="36"/>
  <c r="BF104" i="36"/>
  <c r="BE104" i="36"/>
  <c r="CU104" i="36"/>
  <c r="AP105" i="36"/>
  <c r="AO105" i="36"/>
  <c r="AX105" i="36"/>
  <c r="AW105" i="36"/>
  <c r="BF105" i="36"/>
  <c r="BE105" i="36"/>
  <c r="BN105" i="36"/>
  <c r="BM105" i="36"/>
  <c r="BV105" i="36"/>
  <c r="BU105" i="36"/>
  <c r="CD105" i="36"/>
  <c r="CC105" i="36"/>
  <c r="AD107" i="36"/>
  <c r="BV111" i="36"/>
  <c r="BU111" i="36"/>
  <c r="AL113" i="36"/>
  <c r="AK113" i="36"/>
  <c r="AT113" i="36"/>
  <c r="AS113" i="36"/>
  <c r="BB113" i="36"/>
  <c r="BA113" i="36"/>
  <c r="BJ113" i="36"/>
  <c r="BI113" i="36"/>
  <c r="BR113" i="36"/>
  <c r="BQ113" i="36"/>
  <c r="BZ113" i="36"/>
  <c r="BY113" i="36"/>
  <c r="BR115" i="36"/>
  <c r="BQ115" i="36"/>
  <c r="BA235" i="36"/>
  <c r="BB235" i="36"/>
  <c r="AH93" i="36"/>
  <c r="BF96" i="36"/>
  <c r="BE96" i="36"/>
  <c r="AH99" i="36"/>
  <c r="BN100" i="36"/>
  <c r="BM100" i="36"/>
  <c r="BF107" i="36"/>
  <c r="BE107" i="36"/>
  <c r="AP112" i="36"/>
  <c r="AO112" i="36"/>
  <c r="AX112" i="36"/>
  <c r="AW112" i="36"/>
  <c r="BF112" i="36"/>
  <c r="BE112" i="36"/>
  <c r="BN112" i="36"/>
  <c r="BM112" i="36"/>
  <c r="BV112" i="36"/>
  <c r="BU112" i="36"/>
  <c r="CD112" i="36"/>
  <c r="CC112" i="36"/>
  <c r="BF115" i="36"/>
  <c r="BE115" i="36"/>
  <c r="AL116" i="36"/>
  <c r="AK116" i="36"/>
  <c r="BV116" i="36"/>
  <c r="BU116" i="36"/>
  <c r="CU117" i="36"/>
  <c r="CQ117" i="36"/>
  <c r="CS117" i="36"/>
  <c r="AP119" i="36"/>
  <c r="AO119" i="36"/>
  <c r="AK235" i="36"/>
  <c r="AL235" i="36"/>
  <c r="AS124" i="36"/>
  <c r="AT124" i="36"/>
  <c r="BY124" i="36"/>
  <c r="BZ124" i="36"/>
  <c r="AS126" i="36"/>
  <c r="AT126" i="36"/>
  <c r="AX127" i="36"/>
  <c r="AW127" i="36"/>
  <c r="AP128" i="36"/>
  <c r="AO128" i="36"/>
  <c r="BV128" i="36"/>
  <c r="BU128" i="36"/>
  <c r="BE130" i="36"/>
  <c r="BF130" i="36"/>
  <c r="AX136" i="36"/>
  <c r="AW136" i="36"/>
  <c r="AL137" i="36"/>
  <c r="AK137" i="36"/>
  <c r="AT137" i="36"/>
  <c r="AS137" i="36"/>
  <c r="BB137" i="36"/>
  <c r="BA137" i="36"/>
  <c r="BJ137" i="36"/>
  <c r="BI137" i="36"/>
  <c r="BR137" i="36"/>
  <c r="BQ137" i="36"/>
  <c r="BZ137" i="36"/>
  <c r="BY137" i="36"/>
  <c r="AP139" i="36"/>
  <c r="AO139" i="36"/>
  <c r="BA142" i="36"/>
  <c r="BB142" i="36"/>
  <c r="CI43" i="36"/>
  <c r="CI44" i="36"/>
  <c r="CI226" i="36"/>
  <c r="CI48" i="36"/>
  <c r="AH64" i="36"/>
  <c r="CU64" i="36"/>
  <c r="CU66" i="36"/>
  <c r="AH67" i="36"/>
  <c r="AD75" i="36"/>
  <c r="AH75" i="36" s="1"/>
  <c r="AH78" i="36"/>
  <c r="AD79" i="36"/>
  <c r="AH79" i="36" s="1"/>
  <c r="AH231" i="36"/>
  <c r="BR91" i="36"/>
  <c r="CC92" i="36"/>
  <c r="BA93" i="36"/>
  <c r="AK94" i="36"/>
  <c r="AO94" i="36"/>
  <c r="AS94" i="36"/>
  <c r="AW94" i="36"/>
  <c r="BA94" i="36"/>
  <c r="BE94" i="36"/>
  <c r="BI94" i="36"/>
  <c r="BM94" i="36"/>
  <c r="BQ94" i="36"/>
  <c r="BU94" i="36"/>
  <c r="BY94" i="36"/>
  <c r="CC94" i="36"/>
  <c r="BF95" i="36"/>
  <c r="BR95" i="36"/>
  <c r="AS97" i="36"/>
  <c r="BI97" i="36"/>
  <c r="BY97" i="36"/>
  <c r="AO98" i="36"/>
  <c r="BE98" i="36"/>
  <c r="BU98" i="36"/>
  <c r="AL99" i="36"/>
  <c r="BA99" i="36"/>
  <c r="BB99" i="36"/>
  <c r="CI101" i="36"/>
  <c r="CS101" i="36"/>
  <c r="CQ101" i="36"/>
  <c r="AW102" i="36"/>
  <c r="BM102" i="36"/>
  <c r="CC102" i="36"/>
  <c r="BF103" i="36"/>
  <c r="BY103" i="36"/>
  <c r="BZ103" i="36"/>
  <c r="BU104" i="36"/>
  <c r="CD104" i="36"/>
  <c r="CC104" i="36"/>
  <c r="AL105" i="36"/>
  <c r="AK105" i="36"/>
  <c r="AT105" i="36"/>
  <c r="AS105" i="36"/>
  <c r="BB105" i="36"/>
  <c r="BA105" i="36"/>
  <c r="BJ105" i="36"/>
  <c r="BI105" i="36"/>
  <c r="BR105" i="36"/>
  <c r="BQ105" i="36"/>
  <c r="BZ105" i="36"/>
  <c r="BY105" i="36"/>
  <c r="CU106" i="36"/>
  <c r="AH233" i="36"/>
  <c r="AP113" i="36"/>
  <c r="AO113" i="36"/>
  <c r="AX113" i="36"/>
  <c r="AW113" i="36"/>
  <c r="BF113" i="36"/>
  <c r="BE113" i="36"/>
  <c r="BN113" i="36"/>
  <c r="BM113" i="36"/>
  <c r="BV113" i="36"/>
  <c r="BU113" i="36"/>
  <c r="CD113" i="36"/>
  <c r="CC113" i="36"/>
  <c r="AD116" i="36"/>
  <c r="AH116" i="36" s="1"/>
  <c r="BF116" i="36"/>
  <c r="BE116" i="36"/>
  <c r="CD123" i="36"/>
  <c r="CC123" i="36"/>
  <c r="CS123" i="36"/>
  <c r="CQ123" i="36"/>
  <c r="CU123" i="36"/>
  <c r="AD63" i="36"/>
  <c r="AH228" i="36"/>
  <c r="CI228" i="36"/>
  <c r="AD65" i="36"/>
  <c r="AH65" i="36" s="1"/>
  <c r="AH71" i="36"/>
  <c r="AD72" i="36"/>
  <c r="AH72" i="36" s="1"/>
  <c r="CI73" i="36"/>
  <c r="AH229" i="36"/>
  <c r="CI229" i="36"/>
  <c r="AH81" i="36"/>
  <c r="CI81" i="36"/>
  <c r="CI230" i="36"/>
  <c r="AH87" i="36"/>
  <c r="AH88" i="36"/>
  <c r="CI88" i="36"/>
  <c r="CI92" i="36"/>
  <c r="AS95" i="36"/>
  <c r="AT95" i="36"/>
  <c r="CI100" i="36"/>
  <c r="CS100" i="36"/>
  <c r="AH102" i="36"/>
  <c r="AS103" i="36"/>
  <c r="AT103" i="36"/>
  <c r="BR104" i="36"/>
  <c r="BQ104" i="36"/>
  <c r="AL112" i="36"/>
  <c r="AK112" i="36"/>
  <c r="AT112" i="36"/>
  <c r="AS112" i="36"/>
  <c r="BB112" i="36"/>
  <c r="BA112" i="36"/>
  <c r="BJ112" i="36"/>
  <c r="BI112" i="36"/>
  <c r="BR112" i="36"/>
  <c r="BQ112" i="36"/>
  <c r="BZ112" i="36"/>
  <c r="BY112" i="36"/>
  <c r="CD115" i="36"/>
  <c r="CC115" i="36"/>
  <c r="AP116" i="36"/>
  <c r="AO116" i="36"/>
  <c r="BV234" i="36"/>
  <c r="BU234" i="36"/>
  <c r="AH235" i="36"/>
  <c r="AD111" i="36"/>
  <c r="AH112" i="36"/>
  <c r="AH113" i="36"/>
  <c r="CI113" i="36"/>
  <c r="BF234" i="36"/>
  <c r="BE234" i="36"/>
  <c r="BF122" i="36"/>
  <c r="BE122" i="36"/>
  <c r="BE235" i="36"/>
  <c r="BF235" i="36"/>
  <c r="BY235" i="36"/>
  <c r="BZ235" i="36"/>
  <c r="AK124" i="36"/>
  <c r="AL124" i="36"/>
  <c r="BQ124" i="36"/>
  <c r="BR124" i="36"/>
  <c r="AD128" i="36"/>
  <c r="AH128" i="36" s="1"/>
  <c r="BQ130" i="36"/>
  <c r="BR130" i="36"/>
  <c r="CS131" i="36"/>
  <c r="CQ131" i="36"/>
  <c r="CU131" i="36"/>
  <c r="AK133" i="36"/>
  <c r="AL133" i="36"/>
  <c r="BQ133" i="36"/>
  <c r="BR133" i="36"/>
  <c r="CI99" i="36"/>
  <c r="CU108" i="36"/>
  <c r="AH109" i="36"/>
  <c r="CI109" i="36"/>
  <c r="AD115" i="36"/>
  <c r="AH115" i="36" s="1"/>
  <c r="BJ122" i="36"/>
  <c r="BI122" i="36"/>
  <c r="AX123" i="36"/>
  <c r="AW123" i="36"/>
  <c r="CI123" i="36"/>
  <c r="BA124" i="36"/>
  <c r="BB124" i="36"/>
  <c r="BI126" i="36"/>
  <c r="BJ126" i="36"/>
  <c r="BN127" i="36"/>
  <c r="BM127" i="36"/>
  <c r="BJ128" i="36"/>
  <c r="BI128" i="36"/>
  <c r="BA133" i="36"/>
  <c r="BB133" i="36"/>
  <c r="CU133" i="36"/>
  <c r="CQ133" i="36"/>
  <c r="CS133" i="36"/>
  <c r="CI102" i="36"/>
  <c r="AD103" i="36"/>
  <c r="AH103" i="36" s="1"/>
  <c r="AH107" i="36"/>
  <c r="AH108" i="36"/>
  <c r="CU112" i="36"/>
  <c r="AD114" i="36"/>
  <c r="AH114" i="36" s="1"/>
  <c r="CI114" i="36"/>
  <c r="AD234" i="36"/>
  <c r="CS120" i="36"/>
  <c r="CU120" i="36"/>
  <c r="CQ120" i="36"/>
  <c r="AX122" i="36"/>
  <c r="AW122" i="36"/>
  <c r="CD122" i="36"/>
  <c r="CC122" i="36"/>
  <c r="BQ235" i="36"/>
  <c r="BR235" i="36"/>
  <c r="AL123" i="36"/>
  <c r="AK123" i="36"/>
  <c r="BF123" i="36"/>
  <c r="BE123" i="36"/>
  <c r="BI124" i="36"/>
  <c r="BJ124" i="36"/>
  <c r="AH126" i="36"/>
  <c r="AL128" i="36"/>
  <c r="AK128" i="36"/>
  <c r="BV122" i="36"/>
  <c r="BU122" i="36"/>
  <c r="BR123" i="36"/>
  <c r="BQ123" i="36"/>
  <c r="BB128" i="36"/>
  <c r="BA128" i="36"/>
  <c r="CU129" i="36"/>
  <c r="CQ129" i="36"/>
  <c r="AD130" i="36"/>
  <c r="AH130" i="36" s="1"/>
  <c r="AO130" i="36"/>
  <c r="AP130" i="36"/>
  <c r="AK131" i="36"/>
  <c r="AW131" i="36"/>
  <c r="BV131" i="36"/>
  <c r="BU131" i="36"/>
  <c r="AH132" i="36"/>
  <c r="AT133" i="36"/>
  <c r="BJ133" i="36"/>
  <c r="BZ133" i="36"/>
  <c r="BQ134" i="36"/>
  <c r="BR134" i="36"/>
  <c r="BV135" i="36"/>
  <c r="BU135" i="36"/>
  <c r="BN136" i="36"/>
  <c r="BM136" i="36"/>
  <c r="AS138" i="36"/>
  <c r="AT138" i="36"/>
  <c r="BV139" i="36"/>
  <c r="BU139" i="36"/>
  <c r="CU116" i="36"/>
  <c r="AH117" i="36"/>
  <c r="CI117" i="36"/>
  <c r="CU119" i="36"/>
  <c r="AD121" i="36"/>
  <c r="CI121" i="36"/>
  <c r="AD122" i="36"/>
  <c r="AP122" i="36"/>
  <c r="AO122" i="36"/>
  <c r="CI124" i="36"/>
  <c r="AH125" i="36"/>
  <c r="CI126" i="36"/>
  <c r="CI131" i="36"/>
  <c r="CS132" i="36"/>
  <c r="CQ132" i="36"/>
  <c r="AK134" i="36"/>
  <c r="AL134" i="36"/>
  <c r="AP135" i="36"/>
  <c r="AO135" i="36"/>
  <c r="CS136" i="36"/>
  <c r="CQ136" i="36"/>
  <c r="BR128" i="36"/>
  <c r="BQ128" i="36"/>
  <c r="BA130" i="36"/>
  <c r="BB130" i="36"/>
  <c r="AD134" i="36"/>
  <c r="AH134" i="36" s="1"/>
  <c r="BA134" i="36"/>
  <c r="BB134" i="36"/>
  <c r="BF135" i="36"/>
  <c r="BE135" i="36"/>
  <c r="CD136" i="36"/>
  <c r="CC136" i="36"/>
  <c r="AP137" i="36"/>
  <c r="AO137" i="36"/>
  <c r="AX137" i="36"/>
  <c r="AW137" i="36"/>
  <c r="BF137" i="36"/>
  <c r="BE137" i="36"/>
  <c r="BN137" i="36"/>
  <c r="BM137" i="36"/>
  <c r="BV137" i="36"/>
  <c r="BU137" i="36"/>
  <c r="CD137" i="36"/>
  <c r="CC137" i="36"/>
  <c r="BY138" i="36"/>
  <c r="BZ138" i="36"/>
  <c r="CU122" i="36"/>
  <c r="AH133" i="36"/>
  <c r="CI134" i="36"/>
  <c r="AH136" i="36"/>
  <c r="AW143" i="36"/>
  <c r="CC143" i="36"/>
  <c r="CQ143" i="36"/>
  <c r="AK144" i="36"/>
  <c r="AO144" i="36"/>
  <c r="AS144" i="36"/>
  <c r="AW144" i="36"/>
  <c r="BA144" i="36"/>
  <c r="BE144" i="36"/>
  <c r="BI144" i="36"/>
  <c r="BM144" i="36"/>
  <c r="BQ144" i="36"/>
  <c r="BU144" i="36"/>
  <c r="BY144" i="36"/>
  <c r="CC144" i="36"/>
  <c r="CI145" i="36"/>
  <c r="AO146" i="36"/>
  <c r="BU146" i="36"/>
  <c r="AH147" i="36"/>
  <c r="CQ147" i="36"/>
  <c r="AK148" i="36"/>
  <c r="AO148" i="36"/>
  <c r="AS148" i="36"/>
  <c r="AW148" i="36"/>
  <c r="BA148" i="36"/>
  <c r="BE148" i="36"/>
  <c r="BI148" i="36"/>
  <c r="BM148" i="36"/>
  <c r="BQ148" i="36"/>
  <c r="BU148" i="36"/>
  <c r="BY148" i="36"/>
  <c r="CC148" i="36"/>
  <c r="CS148" i="36"/>
  <c r="AP149" i="36"/>
  <c r="BF149" i="36"/>
  <c r="BV149" i="36"/>
  <c r="BQ151" i="36"/>
  <c r="BZ151" i="36"/>
  <c r="BY151" i="36"/>
  <c r="AP153" i="36"/>
  <c r="BB153" i="36"/>
  <c r="BM153" i="36"/>
  <c r="BN153" i="36"/>
  <c r="CI153" i="36"/>
  <c r="BQ155" i="36"/>
  <c r="CI155" i="36"/>
  <c r="AH237" i="36"/>
  <c r="AD156" i="36"/>
  <c r="AH156" i="36" s="1"/>
  <c r="BM156" i="36"/>
  <c r="BN156" i="36"/>
  <c r="CU156" i="36"/>
  <c r="CS156" i="36"/>
  <c r="AD159" i="36"/>
  <c r="AH159" i="36" s="1"/>
  <c r="BN159" i="36"/>
  <c r="CI161" i="36"/>
  <c r="AK163" i="36"/>
  <c r="BA163" i="36"/>
  <c r="BQ163" i="36"/>
  <c r="BA167" i="36"/>
  <c r="BB167" i="36"/>
  <c r="BM242" i="36"/>
  <c r="BN242" i="36"/>
  <c r="AL250" i="36"/>
  <c r="AK250" i="36"/>
  <c r="BR250" i="36"/>
  <c r="BQ250" i="36"/>
  <c r="AT151" i="36"/>
  <c r="AS151" i="36"/>
  <c r="AW153" i="36"/>
  <c r="AX153" i="36"/>
  <c r="BI159" i="36"/>
  <c r="BJ159" i="36"/>
  <c r="AD160" i="36"/>
  <c r="CS162" i="36"/>
  <c r="CQ162" i="36"/>
  <c r="BY164" i="36"/>
  <c r="BZ164" i="36"/>
  <c r="CD240" i="36"/>
  <c r="CC240" i="36"/>
  <c r="CS241" i="36"/>
  <c r="CQ241" i="36"/>
  <c r="BB245" i="36"/>
  <c r="BA245" i="36"/>
  <c r="BB252" i="36"/>
  <c r="BA252" i="36"/>
  <c r="BN253" i="36"/>
  <c r="BM253" i="36"/>
  <c r="CI135" i="36"/>
  <c r="AH137" i="36"/>
  <c r="CI137" i="36"/>
  <c r="AH140" i="36"/>
  <c r="AL142" i="36"/>
  <c r="BR142" i="36"/>
  <c r="CI142" i="36"/>
  <c r="AD236" i="36"/>
  <c r="AO236" i="36"/>
  <c r="BI236" i="36"/>
  <c r="BU236" i="36"/>
  <c r="AH143" i="36"/>
  <c r="BM143" i="36"/>
  <c r="CI143" i="36"/>
  <c r="AH144" i="36"/>
  <c r="CI144" i="36"/>
  <c r="AP145" i="36"/>
  <c r="BB145" i="36"/>
  <c r="BV145" i="36"/>
  <c r="BE146" i="36"/>
  <c r="AH148" i="36"/>
  <c r="CQ148" i="36"/>
  <c r="AX149" i="36"/>
  <c r="BN149" i="36"/>
  <c r="CD149" i="36"/>
  <c r="CQ151" i="36"/>
  <c r="BV153" i="36"/>
  <c r="AD155" i="36"/>
  <c r="AS155" i="36"/>
  <c r="BB155" i="36"/>
  <c r="BA155" i="36"/>
  <c r="CU237" i="36"/>
  <c r="CQ237" i="36"/>
  <c r="AW156" i="36"/>
  <c r="AX156" i="36"/>
  <c r="CC156" i="36"/>
  <c r="CD156" i="36"/>
  <c r="CU158" i="36"/>
  <c r="AX159" i="36"/>
  <c r="CD159" i="36"/>
  <c r="BA160" i="36"/>
  <c r="BB160" i="36"/>
  <c r="CC242" i="36"/>
  <c r="CD242" i="36"/>
  <c r="BB250" i="36"/>
  <c r="BA250" i="36"/>
  <c r="AT254" i="36"/>
  <c r="AS254" i="36"/>
  <c r="CU152" i="36"/>
  <c r="CQ152" i="36"/>
  <c r="CC153" i="36"/>
  <c r="CD153" i="36"/>
  <c r="BJ238" i="36"/>
  <c r="BI238" i="36"/>
  <c r="AS159" i="36"/>
  <c r="AT159" i="36"/>
  <c r="BY159" i="36"/>
  <c r="BZ159" i="36"/>
  <c r="BN161" i="36"/>
  <c r="BM161" i="36"/>
  <c r="CU163" i="36"/>
  <c r="CQ163" i="36"/>
  <c r="BV165" i="36"/>
  <c r="BU165" i="36"/>
  <c r="CS244" i="36"/>
  <c r="CQ244" i="36"/>
  <c r="CU244" i="36"/>
  <c r="AL245" i="36"/>
  <c r="AK245" i="36"/>
  <c r="BR245" i="36"/>
  <c r="BQ245" i="36"/>
  <c r="AX253" i="36"/>
  <c r="AW253" i="36"/>
  <c r="CD253" i="36"/>
  <c r="CC253" i="36"/>
  <c r="AH152" i="36"/>
  <c r="AT156" i="36"/>
  <c r="BJ156" i="36"/>
  <c r="BZ156" i="36"/>
  <c r="CI156" i="36"/>
  <c r="AD157" i="36"/>
  <c r="CI157" i="36"/>
  <c r="BY238" i="36"/>
  <c r="CI238" i="36"/>
  <c r="AP159" i="36"/>
  <c r="BF159" i="36"/>
  <c r="BV159" i="36"/>
  <c r="AH160" i="36"/>
  <c r="BR160" i="36"/>
  <c r="CC161" i="36"/>
  <c r="AH162" i="36"/>
  <c r="AH163" i="36"/>
  <c r="CI163" i="36"/>
  <c r="AH239" i="36"/>
  <c r="CQ239" i="36"/>
  <c r="BR167" i="36"/>
  <c r="BJ242" i="36"/>
  <c r="BZ242" i="36"/>
  <c r="CI242" i="36"/>
  <c r="AH243" i="36"/>
  <c r="CI243" i="36"/>
  <c r="CQ169" i="36"/>
  <c r="AW250" i="36"/>
  <c r="BM250" i="36"/>
  <c r="AW245" i="36"/>
  <c r="BM245" i="36"/>
  <c r="CC245" i="36"/>
  <c r="AS253" i="36"/>
  <c r="BI253" i="36"/>
  <c r="BY253" i="36"/>
  <c r="AD167" i="36"/>
  <c r="AH167" i="36" s="1"/>
  <c r="AD240" i="36"/>
  <c r="AH240" i="36" s="1"/>
  <c r="AD168" i="36"/>
  <c r="BZ254" i="36"/>
  <c r="BY254" i="36"/>
  <c r="BV168" i="36"/>
  <c r="BU168" i="36"/>
  <c r="CU169" i="36"/>
  <c r="AH251" i="36"/>
  <c r="AD252" i="36"/>
  <c r="BJ252" i="36"/>
  <c r="BI252" i="36"/>
  <c r="BB256" i="36"/>
  <c r="BA256" i="36"/>
  <c r="AH250" i="36"/>
  <c r="AL259" i="36"/>
  <c r="AP259" i="36"/>
  <c r="AT259" i="36"/>
  <c r="AX259" i="36"/>
  <c r="BB259" i="36"/>
  <c r="BF259" i="36"/>
  <c r="AH260" i="36"/>
  <c r="AD261" i="36"/>
  <c r="BA261" i="36"/>
  <c r="AG249" i="36"/>
  <c r="AH249" i="36" s="1"/>
  <c r="AH263" i="36"/>
  <c r="AW263" i="36"/>
  <c r="BM263" i="36"/>
  <c r="CC263" i="36"/>
  <c r="AW264" i="36"/>
  <c r="BM264" i="36"/>
  <c r="CC264" i="36"/>
  <c r="AW265" i="36"/>
  <c r="BM265" i="36"/>
  <c r="CU267" i="36"/>
  <c r="AS265" i="36"/>
  <c r="BI265" i="36"/>
  <c r="BY265" i="36"/>
  <c r="AD256" i="36"/>
  <c r="BM247" i="36"/>
  <c r="AH257" i="36"/>
  <c r="AO258" i="36"/>
  <c r="BU258" i="36"/>
  <c r="AK260" i="36"/>
  <c r="AO260" i="36"/>
  <c r="AS260" i="36"/>
  <c r="AW260" i="36"/>
  <c r="BA260" i="36"/>
  <c r="BE260" i="36"/>
  <c r="BI260" i="36"/>
  <c r="BM260" i="36"/>
  <c r="BQ260" i="36"/>
  <c r="BU260" i="36"/>
  <c r="BY260" i="36"/>
  <c r="CC260" i="36"/>
  <c r="AK261" i="36"/>
  <c r="BQ261" i="36"/>
  <c r="BE249" i="36"/>
  <c r="AO263" i="36"/>
  <c r="BE263" i="36"/>
  <c r="BU263" i="36"/>
  <c r="AO264" i="36"/>
  <c r="BE264" i="36"/>
  <c r="BU264" i="36"/>
  <c r="AO265" i="36"/>
  <c r="BE265" i="36"/>
  <c r="BU265" i="36"/>
  <c r="AH244" i="36"/>
  <c r="AH169" i="36"/>
  <c r="CI169" i="36"/>
  <c r="BI256" i="36"/>
  <c r="AO247" i="36"/>
  <c r="BU247" i="36"/>
  <c r="AW258" i="36"/>
  <c r="CC258" i="36"/>
  <c r="BI259" i="36"/>
  <c r="AS261" i="36"/>
  <c r="CZ269" i="36"/>
  <c r="CZ270" i="36"/>
  <c r="AG176" i="36"/>
  <c r="AH176" i="36" s="1"/>
  <c r="AU267" i="36"/>
  <c r="BG267" i="36"/>
  <c r="BS267" i="36"/>
  <c r="AK171" i="36"/>
  <c r="AO171" i="36"/>
  <c r="AS171" i="36"/>
  <c r="AW171" i="36"/>
  <c r="BA171" i="36"/>
  <c r="BE171" i="36"/>
  <c r="BI171" i="36"/>
  <c r="BM171" i="36"/>
  <c r="BQ171" i="36"/>
  <c r="BU171" i="36"/>
  <c r="BY171" i="36"/>
  <c r="CC171" i="36"/>
  <c r="CQ171" i="36"/>
  <c r="CU171" i="36"/>
  <c r="AK175" i="36"/>
  <c r="AO175" i="36"/>
  <c r="AS175" i="36"/>
  <c r="AW175" i="36"/>
  <c r="BA175" i="36"/>
  <c r="BE175" i="36"/>
  <c r="BI175" i="36"/>
  <c r="BM175" i="36"/>
  <c r="BQ175" i="36"/>
  <c r="BU175" i="36"/>
  <c r="BY175" i="36"/>
  <c r="CC175" i="36"/>
  <c r="CQ175" i="36"/>
  <c r="CU175" i="36"/>
  <c r="AK179" i="36"/>
  <c r="AW179" i="36"/>
  <c r="BM179" i="36"/>
  <c r="CC179" i="36"/>
  <c r="CQ179" i="36"/>
  <c r="AG186" i="36"/>
  <c r="AH186" i="36" s="1"/>
  <c r="AG198" i="36"/>
  <c r="AH198" i="36" s="1"/>
  <c r="CU209" i="36"/>
  <c r="CU213" i="36"/>
  <c r="AP215" i="36"/>
  <c r="BF215" i="36"/>
  <c r="BV215" i="36"/>
  <c r="AK216" i="36"/>
  <c r="BA216" i="36"/>
  <c r="BQ216" i="36"/>
  <c r="CQ216" i="36"/>
  <c r="CU216" i="36"/>
  <c r="CU6" i="36"/>
  <c r="AX8" i="36"/>
  <c r="BN8" i="36"/>
  <c r="CD8" i="36"/>
  <c r="CU8" i="36"/>
  <c r="CQ8" i="36"/>
  <c r="AD9" i="36"/>
  <c r="AS9" i="36"/>
  <c r="BI9" i="36"/>
  <c r="BY9" i="36"/>
  <c r="AP217" i="36"/>
  <c r="BF217" i="36"/>
  <c r="BV217" i="36"/>
  <c r="CS217" i="36"/>
  <c r="CU217" i="36"/>
  <c r="CQ217" i="36"/>
  <c r="AD218" i="36"/>
  <c r="AP219" i="36"/>
  <c r="BU219" i="36"/>
  <c r="BV219" i="36"/>
  <c r="DD269" i="36"/>
  <c r="DD270" i="36"/>
  <c r="AM267" i="36"/>
  <c r="AQ267" i="36"/>
  <c r="BC267" i="36"/>
  <c r="BO267" i="36"/>
  <c r="CA267" i="36"/>
  <c r="DA2" i="36"/>
  <c r="AO179" i="36"/>
  <c r="BA179" i="36"/>
  <c r="BI179" i="36"/>
  <c r="BU179" i="36"/>
  <c r="CU199" i="36"/>
  <c r="CP270" i="36"/>
  <c r="CP269" i="36"/>
  <c r="CX269" i="36"/>
  <c r="CX270" i="36"/>
  <c r="DB270" i="36"/>
  <c r="DB269" i="36"/>
  <c r="AO170" i="36"/>
  <c r="BA170" i="36"/>
  <c r="BM170" i="36"/>
  <c r="AK174" i="36"/>
  <c r="AW174" i="36"/>
  <c r="BE174" i="36"/>
  <c r="BQ174" i="36"/>
  <c r="BY174" i="36"/>
  <c r="CQ174" i="36"/>
  <c r="AK178" i="36"/>
  <c r="AS178" i="36"/>
  <c r="BA178" i="36"/>
  <c r="BI178" i="36"/>
  <c r="BQ178" i="36"/>
  <c r="CC178" i="36"/>
  <c r="CQ178" i="36"/>
  <c r="BF179" i="36"/>
  <c r="AO181" i="36"/>
  <c r="AW181" i="36"/>
  <c r="BE181" i="36"/>
  <c r="BQ181" i="36"/>
  <c r="BY181" i="36"/>
  <c r="CQ181" i="36"/>
  <c r="AK185" i="36"/>
  <c r="AO185" i="36"/>
  <c r="AS185" i="36"/>
  <c r="AW185" i="36"/>
  <c r="BA185" i="36"/>
  <c r="BE185" i="36"/>
  <c r="BI185" i="36"/>
  <c r="BM185" i="36"/>
  <c r="BQ185" i="36"/>
  <c r="BU185" i="36"/>
  <c r="BY185" i="36"/>
  <c r="CC185" i="36"/>
  <c r="CQ185" i="36"/>
  <c r="CU185" i="36"/>
  <c r="AK189" i="36"/>
  <c r="AO189" i="36"/>
  <c r="AS189" i="36"/>
  <c r="AW189" i="36"/>
  <c r="BA189" i="36"/>
  <c r="BE189" i="36"/>
  <c r="BI189" i="36"/>
  <c r="BM189" i="36"/>
  <c r="BQ189" i="36"/>
  <c r="BU189" i="36"/>
  <c r="BY189" i="36"/>
  <c r="CC189" i="36"/>
  <c r="CQ189" i="36"/>
  <c r="CU189" i="36"/>
  <c r="AK193" i="36"/>
  <c r="AO193" i="36"/>
  <c r="AS193" i="36"/>
  <c r="AW193" i="36"/>
  <c r="BA193" i="36"/>
  <c r="BE193" i="36"/>
  <c r="BI193" i="36"/>
  <c r="BM193" i="36"/>
  <c r="BQ193" i="36"/>
  <c r="BU193" i="36"/>
  <c r="BY193" i="36"/>
  <c r="CC193" i="36"/>
  <c r="CQ193" i="36"/>
  <c r="CU193" i="36"/>
  <c r="AK197" i="36"/>
  <c r="AO197" i="36"/>
  <c r="AS197" i="36"/>
  <c r="AW197" i="36"/>
  <c r="BA197" i="36"/>
  <c r="BE197" i="36"/>
  <c r="BI197" i="36"/>
  <c r="BM197" i="36"/>
  <c r="BQ197" i="36"/>
  <c r="BU197" i="36"/>
  <c r="BY197" i="36"/>
  <c r="CC197" i="36"/>
  <c r="CQ197" i="36"/>
  <c r="CU197" i="36"/>
  <c r="CQ199" i="36"/>
  <c r="AL4" i="36"/>
  <c r="BB4" i="36"/>
  <c r="BR4" i="36"/>
  <c r="AW201" i="36"/>
  <c r="BM201" i="36"/>
  <c r="CC201" i="36"/>
  <c r="CQ202" i="36"/>
  <c r="AL204" i="36"/>
  <c r="BB204" i="36"/>
  <c r="BR204" i="36"/>
  <c r="AW205" i="36"/>
  <c r="BM205" i="36"/>
  <c r="CC205" i="36"/>
  <c r="CQ206" i="36"/>
  <c r="AL208" i="36"/>
  <c r="BB208" i="36"/>
  <c r="BR208" i="36"/>
  <c r="AW5" i="36"/>
  <c r="BM5" i="36"/>
  <c r="CC5" i="36"/>
  <c r="CQ209" i="36"/>
  <c r="AL211" i="36"/>
  <c r="BB211" i="36"/>
  <c r="BR211" i="36"/>
  <c r="AW212" i="36"/>
  <c r="BM212" i="36"/>
  <c r="CC212" i="36"/>
  <c r="CI8" i="36"/>
  <c r="AW219" i="36"/>
  <c r="AX219" i="36"/>
  <c r="CV269" i="36"/>
  <c r="CV270" i="36"/>
  <c r="AG172" i="36"/>
  <c r="AH172" i="36" s="1"/>
  <c r="AI267" i="36"/>
  <c r="AY267" i="36"/>
  <c r="BK267" i="36"/>
  <c r="BW267" i="36"/>
  <c r="AS179" i="36"/>
  <c r="BQ179" i="36"/>
  <c r="BY179" i="36"/>
  <c r="CU179" i="36"/>
  <c r="AG182" i="36"/>
  <c r="AH182" i="36" s="1"/>
  <c r="AG190" i="36"/>
  <c r="AH190" i="36" s="1"/>
  <c r="AG194" i="36"/>
  <c r="AH194" i="36" s="1"/>
  <c r="CU202" i="36"/>
  <c r="CU206" i="36"/>
  <c r="AK170" i="36"/>
  <c r="AS170" i="36"/>
  <c r="AW170" i="36"/>
  <c r="BE170" i="36"/>
  <c r="BI170" i="36"/>
  <c r="BQ170" i="36"/>
  <c r="BU170" i="36"/>
  <c r="BY170" i="36"/>
  <c r="CC170" i="36"/>
  <c r="CQ170" i="36"/>
  <c r="AO174" i="36"/>
  <c r="AS174" i="36"/>
  <c r="BA174" i="36"/>
  <c r="BI174" i="36"/>
  <c r="BM174" i="36"/>
  <c r="BU174" i="36"/>
  <c r="CC174" i="36"/>
  <c r="AO178" i="36"/>
  <c r="AW178" i="36"/>
  <c r="BE178" i="36"/>
  <c r="BM178" i="36"/>
  <c r="BU178" i="36"/>
  <c r="BY178" i="36"/>
  <c r="AK181" i="36"/>
  <c r="AS181" i="36"/>
  <c r="BA181" i="36"/>
  <c r="BI181" i="36"/>
  <c r="BM181" i="36"/>
  <c r="BU181" i="36"/>
  <c r="CC181" i="36"/>
  <c r="CU181" i="36"/>
  <c r="CQ2" i="36"/>
  <c r="CU2" i="36"/>
  <c r="CY2" i="36"/>
  <c r="DC2" i="36"/>
  <c r="CQ173" i="36"/>
  <c r="CQ177" i="36"/>
  <c r="AF180" i="36"/>
  <c r="CQ3" i="36"/>
  <c r="AF183" i="36"/>
  <c r="CQ184" i="36"/>
  <c r="AF187" i="36"/>
  <c r="CQ188" i="36"/>
  <c r="AF191" i="36"/>
  <c r="CQ192" i="36"/>
  <c r="AF195" i="36"/>
  <c r="CQ196" i="36"/>
  <c r="AF199" i="36"/>
  <c r="AX4" i="36"/>
  <c r="BN4" i="36"/>
  <c r="CD4" i="36"/>
  <c r="CU4" i="36"/>
  <c r="CQ4" i="36"/>
  <c r="AD201" i="36"/>
  <c r="AS201" i="36"/>
  <c r="BI201" i="36"/>
  <c r="BY201" i="36"/>
  <c r="AF202" i="36"/>
  <c r="AX204" i="36"/>
  <c r="BN204" i="36"/>
  <c r="CD204" i="36"/>
  <c r="CU204" i="36"/>
  <c r="CQ204" i="36"/>
  <c r="AD205" i="36"/>
  <c r="AS205" i="36"/>
  <c r="BI205" i="36"/>
  <c r="BY205" i="36"/>
  <c r="AF206" i="36"/>
  <c r="AX208" i="36"/>
  <c r="BN208" i="36"/>
  <c r="CD208" i="36"/>
  <c r="CU208" i="36"/>
  <c r="CQ208" i="36"/>
  <c r="AD5" i="36"/>
  <c r="AH5" i="36" s="1"/>
  <c r="AS5" i="36"/>
  <c r="BI5" i="36"/>
  <c r="BY5" i="36"/>
  <c r="AF209" i="36"/>
  <c r="AX211" i="36"/>
  <c r="BN211" i="36"/>
  <c r="CD211" i="36"/>
  <c r="CU211" i="36"/>
  <c r="CQ211" i="36"/>
  <c r="AD212" i="36"/>
  <c r="AS212" i="36"/>
  <c r="BI212" i="36"/>
  <c r="BY212" i="36"/>
  <c r="AF213" i="36"/>
  <c r="AX215" i="36"/>
  <c r="BN215" i="36"/>
  <c r="CD215" i="36"/>
  <c r="CU215" i="36"/>
  <c r="CQ215" i="36"/>
  <c r="AD216" i="36"/>
  <c r="AS216" i="36"/>
  <c r="BI216" i="36"/>
  <c r="BY216" i="36"/>
  <c r="AP8" i="36"/>
  <c r="BF8" i="36"/>
  <c r="BV8" i="36"/>
  <c r="CU10" i="36"/>
  <c r="AX217" i="36"/>
  <c r="BN217" i="36"/>
  <c r="CD217" i="36"/>
  <c r="BE219" i="36"/>
  <c r="BF219" i="36"/>
  <c r="AG200" i="36"/>
  <c r="AH200" i="36" s="1"/>
  <c r="CI4" i="36"/>
  <c r="AG203" i="36"/>
  <c r="AH203" i="36" s="1"/>
  <c r="CI204" i="36"/>
  <c r="AG207" i="36"/>
  <c r="AH207" i="36" s="1"/>
  <c r="CI208" i="36"/>
  <c r="AG210" i="36"/>
  <c r="AH210" i="36" s="1"/>
  <c r="CI211" i="36"/>
  <c r="AH9" i="36"/>
  <c r="BM13" i="36"/>
  <c r="BN13" i="36"/>
  <c r="AT221" i="36"/>
  <c r="AS221" i="36"/>
  <c r="BE16" i="36"/>
  <c r="BF16" i="36"/>
  <c r="BB17" i="36"/>
  <c r="BA17" i="36"/>
  <c r="CU17" i="36"/>
  <c r="CQ17" i="36"/>
  <c r="BZ21" i="36"/>
  <c r="BY21" i="36"/>
  <c r="CU22" i="36"/>
  <c r="BN24" i="36"/>
  <c r="BZ24" i="36"/>
  <c r="BI25" i="36"/>
  <c r="BU25" i="36"/>
  <c r="AO26" i="36"/>
  <c r="BE26" i="36"/>
  <c r="BU26" i="36"/>
  <c r="AP28" i="36"/>
  <c r="BB28" i="36"/>
  <c r="BM28" i="36"/>
  <c r="BN28" i="36"/>
  <c r="AT29" i="36"/>
  <c r="AS29" i="36"/>
  <c r="CQ29" i="36"/>
  <c r="BE32" i="36"/>
  <c r="BF32" i="36"/>
  <c r="BB33" i="36"/>
  <c r="BA33" i="36"/>
  <c r="CU33" i="36"/>
  <c r="CQ33" i="36"/>
  <c r="BZ37" i="36"/>
  <c r="BY37" i="36"/>
  <c r="AO39" i="36"/>
  <c r="AP39" i="36"/>
  <c r="BU39" i="36"/>
  <c r="BV39" i="36"/>
  <c r="AT40" i="36"/>
  <c r="AS40" i="36"/>
  <c r="BZ40" i="36"/>
  <c r="BY40" i="36"/>
  <c r="AD43" i="36"/>
  <c r="AH43" i="36" s="1"/>
  <c r="AO43" i="36"/>
  <c r="AP43" i="36"/>
  <c r="AK12" i="36"/>
  <c r="BA12" i="36"/>
  <c r="BQ12" i="36"/>
  <c r="AL13" i="36"/>
  <c r="AW13" i="36"/>
  <c r="AX13" i="36"/>
  <c r="BQ221" i="36"/>
  <c r="CC221" i="36"/>
  <c r="AO16" i="36"/>
  <c r="AP16" i="36"/>
  <c r="CD16" i="36"/>
  <c r="CU16" i="36"/>
  <c r="CQ16" i="36"/>
  <c r="CS16" i="36"/>
  <c r="AL17" i="36"/>
  <c r="AK17" i="36"/>
  <c r="BY17" i="36"/>
  <c r="AS18" i="36"/>
  <c r="BI18" i="36"/>
  <c r="BY18" i="36"/>
  <c r="AD20" i="36"/>
  <c r="AH20" i="36" s="1"/>
  <c r="BF20" i="36"/>
  <c r="BR20" i="36"/>
  <c r="CC20" i="36"/>
  <c r="CD20" i="36"/>
  <c r="AK21" i="36"/>
  <c r="AW21" i="36"/>
  <c r="BJ21" i="36"/>
  <c r="BI21" i="36"/>
  <c r="CU21" i="36"/>
  <c r="CQ22" i="36"/>
  <c r="AX24" i="36"/>
  <c r="BJ24" i="36"/>
  <c r="BU24" i="36"/>
  <c r="BV24" i="36"/>
  <c r="AS25" i="36"/>
  <c r="BE25" i="36"/>
  <c r="BR25" i="36"/>
  <c r="BQ25" i="36"/>
  <c r="AK26" i="36"/>
  <c r="BA26" i="36"/>
  <c r="BQ26" i="36"/>
  <c r="AL28" i="36"/>
  <c r="AW28" i="36"/>
  <c r="AX28" i="36"/>
  <c r="BQ29" i="36"/>
  <c r="CC29" i="36"/>
  <c r="AO32" i="36"/>
  <c r="AP32" i="36"/>
  <c r="CD32" i="36"/>
  <c r="CU32" i="36"/>
  <c r="CQ32" i="36"/>
  <c r="CS32" i="36"/>
  <c r="AL33" i="36"/>
  <c r="AK33" i="36"/>
  <c r="BY33" i="36"/>
  <c r="AS34" i="36"/>
  <c r="BI34" i="36"/>
  <c r="BY34" i="36"/>
  <c r="AD36" i="36"/>
  <c r="AH36" i="36" s="1"/>
  <c r="BF36" i="36"/>
  <c r="BR36" i="36"/>
  <c r="CC36" i="36"/>
  <c r="CD36" i="36"/>
  <c r="AK37" i="36"/>
  <c r="BJ37" i="36"/>
  <c r="BI37" i="36"/>
  <c r="CU37" i="36"/>
  <c r="AW39" i="36"/>
  <c r="AX39" i="36"/>
  <c r="CC39" i="36"/>
  <c r="CD39" i="36"/>
  <c r="BB40" i="36"/>
  <c r="BA40" i="36"/>
  <c r="AW43" i="36"/>
  <c r="AX43" i="36"/>
  <c r="CC43" i="36"/>
  <c r="CD43" i="36"/>
  <c r="AT44" i="36"/>
  <c r="AS44" i="36"/>
  <c r="BZ44" i="36"/>
  <c r="BY44" i="36"/>
  <c r="BZ221" i="36"/>
  <c r="BY221" i="36"/>
  <c r="CU14" i="36"/>
  <c r="BN16" i="36"/>
  <c r="BZ16" i="36"/>
  <c r="BI17" i="36"/>
  <c r="BU17" i="36"/>
  <c r="CS17" i="36"/>
  <c r="AO18" i="36"/>
  <c r="BE18" i="36"/>
  <c r="BU18" i="36"/>
  <c r="AP20" i="36"/>
  <c r="BB20" i="36"/>
  <c r="BM20" i="36"/>
  <c r="BN20" i="36"/>
  <c r="CI20" i="36"/>
  <c r="AT21" i="36"/>
  <c r="AS21" i="36"/>
  <c r="CQ21" i="36"/>
  <c r="BE24" i="36"/>
  <c r="BF24" i="36"/>
  <c r="AD25" i="36"/>
  <c r="AH25" i="36" s="1"/>
  <c r="BB25" i="36"/>
  <c r="BA25" i="36"/>
  <c r="CU25" i="36"/>
  <c r="CQ25" i="36"/>
  <c r="BV28" i="36"/>
  <c r="BA29" i="36"/>
  <c r="BM29" i="36"/>
  <c r="BZ29" i="36"/>
  <c r="BY29" i="36"/>
  <c r="CU30" i="36"/>
  <c r="BN32" i="36"/>
  <c r="BZ32" i="36"/>
  <c r="BI33" i="36"/>
  <c r="BU33" i="36"/>
  <c r="CS33" i="36"/>
  <c r="AO34" i="36"/>
  <c r="BE34" i="36"/>
  <c r="BU34" i="36"/>
  <c r="AP36" i="36"/>
  <c r="BB36" i="36"/>
  <c r="BM36" i="36"/>
  <c r="BN36" i="36"/>
  <c r="CI36" i="36"/>
  <c r="AT37" i="36"/>
  <c r="AS37" i="36"/>
  <c r="CQ37" i="36"/>
  <c r="BE39" i="36"/>
  <c r="BF39" i="36"/>
  <c r="BJ40" i="36"/>
  <c r="BI40" i="36"/>
  <c r="BE43" i="36"/>
  <c r="BF43" i="36"/>
  <c r="BN219" i="36"/>
  <c r="CD219" i="36"/>
  <c r="CU219" i="36"/>
  <c r="CQ219" i="36"/>
  <c r="AD12" i="36"/>
  <c r="AH12" i="36" s="1"/>
  <c r="AS12" i="36"/>
  <c r="BI12" i="36"/>
  <c r="BY12" i="36"/>
  <c r="AD13" i="36"/>
  <c r="AH13" i="36" s="1"/>
  <c r="CC13" i="36"/>
  <c r="CD13" i="36"/>
  <c r="BJ221" i="36"/>
  <c r="BI221" i="36"/>
  <c r="CU221" i="36"/>
  <c r="CQ14" i="36"/>
  <c r="BU16" i="36"/>
  <c r="BV16" i="36"/>
  <c r="AH17" i="36"/>
  <c r="BR17" i="36"/>
  <c r="BQ17" i="36"/>
  <c r="AW20" i="36"/>
  <c r="AX20" i="36"/>
  <c r="AO24" i="36"/>
  <c r="AP24" i="36"/>
  <c r="CU24" i="36"/>
  <c r="CQ24" i="36"/>
  <c r="CS24" i="36"/>
  <c r="AL25" i="36"/>
  <c r="AK25" i="36"/>
  <c r="CC28" i="36"/>
  <c r="CD28" i="36"/>
  <c r="BJ29" i="36"/>
  <c r="BI29" i="36"/>
  <c r="CU29" i="36"/>
  <c r="BU32" i="36"/>
  <c r="BV32" i="36"/>
  <c r="AH33" i="36"/>
  <c r="BR33" i="36"/>
  <c r="BQ33" i="36"/>
  <c r="AW36" i="36"/>
  <c r="AX36" i="36"/>
  <c r="BM39" i="36"/>
  <c r="BN39" i="36"/>
  <c r="AL40" i="36"/>
  <c r="AK40" i="36"/>
  <c r="BR40" i="36"/>
  <c r="BQ40" i="36"/>
  <c r="CU40" i="36"/>
  <c r="CQ40" i="36"/>
  <c r="CS40" i="36"/>
  <c r="BM43" i="36"/>
  <c r="BN43" i="36"/>
  <c r="BJ44" i="36"/>
  <c r="BI44" i="36"/>
  <c r="CI55" i="36"/>
  <c r="AL58" i="36"/>
  <c r="AK58" i="36"/>
  <c r="AT58" i="36"/>
  <c r="AS58" i="36"/>
  <c r="BB58" i="36"/>
  <c r="BA58" i="36"/>
  <c r="BJ58" i="36"/>
  <c r="BI58" i="36"/>
  <c r="BR58" i="36"/>
  <c r="BQ58" i="36"/>
  <c r="BZ58" i="36"/>
  <c r="BY58" i="36"/>
  <c r="AP62" i="36"/>
  <c r="AO62" i="36"/>
  <c r="AX62" i="36"/>
  <c r="AW62" i="36"/>
  <c r="BF62" i="36"/>
  <c r="BE62" i="36"/>
  <c r="BN62" i="36"/>
  <c r="BM62" i="36"/>
  <c r="BV62" i="36"/>
  <c r="BU62" i="36"/>
  <c r="CD62" i="36"/>
  <c r="CC62" i="36"/>
  <c r="CU62" i="36"/>
  <c r="CQ62" i="36"/>
  <c r="AL65" i="36"/>
  <c r="AK65" i="36"/>
  <c r="AT65" i="36"/>
  <c r="AS65" i="36"/>
  <c r="BB65" i="36"/>
  <c r="BA65" i="36"/>
  <c r="BJ65" i="36"/>
  <c r="BI65" i="36"/>
  <c r="BR65" i="36"/>
  <c r="BQ65" i="36"/>
  <c r="BZ65" i="36"/>
  <c r="BY65" i="36"/>
  <c r="CU222" i="36"/>
  <c r="CU39" i="36"/>
  <c r="CQ39" i="36"/>
  <c r="AD40" i="36"/>
  <c r="AH40" i="36" s="1"/>
  <c r="BV43" i="36"/>
  <c r="AK44" i="36"/>
  <c r="BA44" i="36"/>
  <c r="BQ44" i="36"/>
  <c r="CQ44" i="36"/>
  <c r="CU44" i="36"/>
  <c r="CU223" i="36"/>
  <c r="AX224" i="36"/>
  <c r="BN224" i="36"/>
  <c r="CD224" i="36"/>
  <c r="CU224" i="36"/>
  <c r="CQ224" i="36"/>
  <c r="AD46" i="36"/>
  <c r="AH46" i="36" s="1"/>
  <c r="AS46" i="36"/>
  <c r="BI46" i="36"/>
  <c r="BY46" i="36"/>
  <c r="CS46" i="36"/>
  <c r="AP226" i="36"/>
  <c r="BF226" i="36"/>
  <c r="BV226" i="36"/>
  <c r="AK48" i="36"/>
  <c r="BA48" i="36"/>
  <c r="BQ48" i="36"/>
  <c r="CQ48" i="36"/>
  <c r="CU48" i="36"/>
  <c r="CU49" i="36"/>
  <c r="AX51" i="36"/>
  <c r="BN51" i="36"/>
  <c r="CD51" i="36"/>
  <c r="CU51" i="36"/>
  <c r="CQ51" i="36"/>
  <c r="AD52" i="36"/>
  <c r="AH52" i="36" s="1"/>
  <c r="AS52" i="36"/>
  <c r="BI52" i="36"/>
  <c r="BY52" i="36"/>
  <c r="CS52" i="36"/>
  <c r="AP55" i="36"/>
  <c r="BF55" i="36"/>
  <c r="BV55" i="36"/>
  <c r="AH59" i="36"/>
  <c r="AW59" i="36"/>
  <c r="BM59" i="36"/>
  <c r="CC59" i="36"/>
  <c r="AH62" i="36"/>
  <c r="CI62" i="36"/>
  <c r="AO63" i="36"/>
  <c r="BE63" i="36"/>
  <c r="BU63" i="36"/>
  <c r="CU63" i="36"/>
  <c r="AP58" i="36"/>
  <c r="AO58" i="36"/>
  <c r="AX58" i="36"/>
  <c r="AW58" i="36"/>
  <c r="BF58" i="36"/>
  <c r="BE58" i="36"/>
  <c r="BN58" i="36"/>
  <c r="BM58" i="36"/>
  <c r="BV58" i="36"/>
  <c r="BU58" i="36"/>
  <c r="CD58" i="36"/>
  <c r="CC58" i="36"/>
  <c r="CU58" i="36"/>
  <c r="CQ58" i="36"/>
  <c r="AL62" i="36"/>
  <c r="AK62" i="36"/>
  <c r="AT62" i="36"/>
  <c r="AS62" i="36"/>
  <c r="BB62" i="36"/>
  <c r="BA62" i="36"/>
  <c r="BJ62" i="36"/>
  <c r="BI62" i="36"/>
  <c r="BR62" i="36"/>
  <c r="BQ62" i="36"/>
  <c r="BZ62" i="36"/>
  <c r="BY62" i="36"/>
  <c r="AP65" i="36"/>
  <c r="AO65" i="36"/>
  <c r="AX65" i="36"/>
  <c r="AW65" i="36"/>
  <c r="BF65" i="36"/>
  <c r="BE65" i="36"/>
  <c r="BN65" i="36"/>
  <c r="BM65" i="36"/>
  <c r="BV65" i="36"/>
  <c r="BU65" i="36"/>
  <c r="CD65" i="36"/>
  <c r="CC65" i="36"/>
  <c r="CU65" i="36"/>
  <c r="CQ65" i="36"/>
  <c r="CS65" i="36"/>
  <c r="CU12" i="36"/>
  <c r="CU13" i="36"/>
  <c r="CQ13" i="36"/>
  <c r="AD221" i="36"/>
  <c r="AH221" i="36" s="1"/>
  <c r="CU18" i="36"/>
  <c r="CU20" i="36"/>
  <c r="CQ20" i="36"/>
  <c r="AD21" i="36"/>
  <c r="AH21" i="36" s="1"/>
  <c r="CU26" i="36"/>
  <c r="CU28" i="36"/>
  <c r="CQ28" i="36"/>
  <c r="AD29" i="36"/>
  <c r="AH29" i="36" s="1"/>
  <c r="CU34" i="36"/>
  <c r="CU36" i="36"/>
  <c r="CQ36" i="36"/>
  <c r="AD37" i="36"/>
  <c r="AH37" i="36" s="1"/>
  <c r="CS39" i="36"/>
  <c r="CU41" i="36"/>
  <c r="CU43" i="36"/>
  <c r="CQ43" i="36"/>
  <c r="AD44" i="36"/>
  <c r="AH44" i="36" s="1"/>
  <c r="AP224" i="36"/>
  <c r="BF224" i="36"/>
  <c r="BV224" i="36"/>
  <c r="CS224" i="36"/>
  <c r="AK46" i="36"/>
  <c r="BA46" i="36"/>
  <c r="BQ46" i="36"/>
  <c r="CQ46" i="36"/>
  <c r="CU47" i="36"/>
  <c r="AX226" i="36"/>
  <c r="BN226" i="36"/>
  <c r="CD226" i="36"/>
  <c r="CU226" i="36"/>
  <c r="CQ226" i="36"/>
  <c r="AD48" i="36"/>
  <c r="AH48" i="36" s="1"/>
  <c r="AS48" i="36"/>
  <c r="BI48" i="36"/>
  <c r="BY48" i="36"/>
  <c r="AP51" i="36"/>
  <c r="BF51" i="36"/>
  <c r="BV51" i="36"/>
  <c r="CS51" i="36"/>
  <c r="AK52" i="36"/>
  <c r="BA52" i="36"/>
  <c r="BQ52" i="36"/>
  <c r="CQ52" i="36"/>
  <c r="CU53" i="36"/>
  <c r="AX55" i="36"/>
  <c r="BN55" i="36"/>
  <c r="CD55" i="36"/>
  <c r="CU55" i="36"/>
  <c r="CQ55" i="36"/>
  <c r="AD56" i="36"/>
  <c r="AH56" i="36" s="1"/>
  <c r="AS56" i="36"/>
  <c r="BI56" i="36"/>
  <c r="BY56" i="36"/>
  <c r="AH58" i="36"/>
  <c r="CI58" i="36"/>
  <c r="AO59" i="36"/>
  <c r="BE59" i="36"/>
  <c r="BU59" i="36"/>
  <c r="CU59" i="36"/>
  <c r="AH63" i="36"/>
  <c r="AW63" i="36"/>
  <c r="BM63" i="36"/>
  <c r="CC63" i="36"/>
  <c r="CI65" i="36"/>
  <c r="AK69" i="36"/>
  <c r="BA69" i="36"/>
  <c r="BQ69" i="36"/>
  <c r="CQ69" i="36"/>
  <c r="CU69" i="36"/>
  <c r="CU70" i="36"/>
  <c r="AX72" i="36"/>
  <c r="BN72" i="36"/>
  <c r="CD72" i="36"/>
  <c r="CU72" i="36"/>
  <c r="CQ72" i="36"/>
  <c r="AD73" i="36"/>
  <c r="AH73" i="36" s="1"/>
  <c r="AS73" i="36"/>
  <c r="BI73" i="36"/>
  <c r="BY73" i="36"/>
  <c r="CS73" i="36"/>
  <c r="AP75" i="36"/>
  <c r="BF75" i="36"/>
  <c r="BV75" i="36"/>
  <c r="CQ76" i="36"/>
  <c r="CU76" i="36"/>
  <c r="CU77" i="36"/>
  <c r="AX79" i="36"/>
  <c r="BN79" i="36"/>
  <c r="CD79" i="36"/>
  <c r="CU79" i="36"/>
  <c r="CQ79" i="36"/>
  <c r="AD80" i="36"/>
  <c r="AS80" i="36"/>
  <c r="BI80" i="36"/>
  <c r="BY80" i="36"/>
  <c r="AD82" i="36"/>
  <c r="AH82" i="36" s="1"/>
  <c r="BR82" i="36"/>
  <c r="CC82" i="36"/>
  <c r="CD82" i="36"/>
  <c r="BJ83" i="36"/>
  <c r="BI83" i="36"/>
  <c r="BM82" i="36"/>
  <c r="BN82" i="36"/>
  <c r="AT83" i="36"/>
  <c r="AS83" i="36"/>
  <c r="AD69" i="36"/>
  <c r="AH69" i="36" s="1"/>
  <c r="AS69" i="36"/>
  <c r="BI69" i="36"/>
  <c r="BY69" i="36"/>
  <c r="AP72" i="36"/>
  <c r="BF72" i="36"/>
  <c r="BV72" i="36"/>
  <c r="CS72" i="36"/>
  <c r="AK73" i="36"/>
  <c r="BA73" i="36"/>
  <c r="BQ73" i="36"/>
  <c r="CQ73" i="36"/>
  <c r="CU74" i="36"/>
  <c r="AX75" i="36"/>
  <c r="BN75" i="36"/>
  <c r="CD75" i="36"/>
  <c r="CU75" i="36"/>
  <c r="CQ75" i="36"/>
  <c r="AD76" i="36"/>
  <c r="AH76" i="36" s="1"/>
  <c r="AS76" i="36"/>
  <c r="BI76" i="36"/>
  <c r="BY76" i="36"/>
  <c r="AP79" i="36"/>
  <c r="BF79" i="36"/>
  <c r="BV79" i="36"/>
  <c r="CS79" i="36"/>
  <c r="AK80" i="36"/>
  <c r="BA80" i="36"/>
  <c r="BQ80" i="36"/>
  <c r="AL82" i="36"/>
  <c r="AW82" i="36"/>
  <c r="AX82" i="36"/>
  <c r="AH80" i="36"/>
  <c r="BZ83" i="36"/>
  <c r="BY83" i="36"/>
  <c r="CI82" i="36"/>
  <c r="AH86" i="36"/>
  <c r="BM89" i="36"/>
  <c r="BN89" i="36"/>
  <c r="AT90" i="36"/>
  <c r="AS90" i="36"/>
  <c r="BE91" i="36"/>
  <c r="BF91" i="36"/>
  <c r="BB92" i="36"/>
  <c r="BA92" i="36"/>
  <c r="CU92" i="36"/>
  <c r="CQ92" i="36"/>
  <c r="BZ96" i="36"/>
  <c r="BY96" i="36"/>
  <c r="CU97" i="36"/>
  <c r="AT100" i="36"/>
  <c r="AS100" i="36"/>
  <c r="CU84" i="36"/>
  <c r="AX230" i="36"/>
  <c r="BN230" i="36"/>
  <c r="CD230" i="36"/>
  <c r="CU230" i="36"/>
  <c r="CQ230" i="36"/>
  <c r="AD86" i="36"/>
  <c r="AS86" i="36"/>
  <c r="BI86" i="36"/>
  <c r="BY86" i="36"/>
  <c r="AK87" i="36"/>
  <c r="BA87" i="36"/>
  <c r="BQ87" i="36"/>
  <c r="AL89" i="36"/>
  <c r="AW89" i="36"/>
  <c r="AX89" i="36"/>
  <c r="BQ90" i="36"/>
  <c r="CC90" i="36"/>
  <c r="AO91" i="36"/>
  <c r="AP91" i="36"/>
  <c r="CD91" i="36"/>
  <c r="CU91" i="36"/>
  <c r="CQ91" i="36"/>
  <c r="CS91" i="36"/>
  <c r="AL92" i="36"/>
  <c r="AK92" i="36"/>
  <c r="BY92" i="36"/>
  <c r="AS93" i="36"/>
  <c r="BI93" i="36"/>
  <c r="BY93" i="36"/>
  <c r="CC95" i="36"/>
  <c r="CD95" i="36"/>
  <c r="BJ96" i="36"/>
  <c r="BI96" i="36"/>
  <c r="CU96" i="36"/>
  <c r="CQ97" i="36"/>
  <c r="AW99" i="36"/>
  <c r="AX99" i="36"/>
  <c r="CU86" i="36"/>
  <c r="CQ86" i="36"/>
  <c r="BV89" i="36"/>
  <c r="BA90" i="36"/>
  <c r="BM90" i="36"/>
  <c r="BZ90" i="36"/>
  <c r="BY90" i="36"/>
  <c r="CU231" i="36"/>
  <c r="BN91" i="36"/>
  <c r="BZ91" i="36"/>
  <c r="BI92" i="36"/>
  <c r="BU92" i="36"/>
  <c r="CS92" i="36"/>
  <c r="AO93" i="36"/>
  <c r="BE93" i="36"/>
  <c r="BU93" i="36"/>
  <c r="AP95" i="36"/>
  <c r="BB95" i="36"/>
  <c r="BM95" i="36"/>
  <c r="BN95" i="36"/>
  <c r="CI95" i="36"/>
  <c r="AT96" i="36"/>
  <c r="AS96" i="36"/>
  <c r="CQ96" i="36"/>
  <c r="BM99" i="36"/>
  <c r="BN99" i="36"/>
  <c r="CU80" i="36"/>
  <c r="CU82" i="36"/>
  <c r="CQ82" i="36"/>
  <c r="AD83" i="36"/>
  <c r="AH83" i="36" s="1"/>
  <c r="AP230" i="36"/>
  <c r="BF230" i="36"/>
  <c r="BV230" i="36"/>
  <c r="CS230" i="36"/>
  <c r="AK86" i="36"/>
  <c r="BA86" i="36"/>
  <c r="BQ86" i="36"/>
  <c r="AS87" i="36"/>
  <c r="BI87" i="36"/>
  <c r="BY87" i="36"/>
  <c r="AD89" i="36"/>
  <c r="AH89" i="36" s="1"/>
  <c r="CC89" i="36"/>
  <c r="CD89" i="36"/>
  <c r="BJ90" i="36"/>
  <c r="BI90" i="36"/>
  <c r="CU90" i="36"/>
  <c r="CQ231" i="36"/>
  <c r="BU91" i="36"/>
  <c r="BV91" i="36"/>
  <c r="AH92" i="36"/>
  <c r="BR92" i="36"/>
  <c r="BQ92" i="36"/>
  <c r="AW95" i="36"/>
  <c r="AX95" i="36"/>
  <c r="BQ96" i="36"/>
  <c r="CC99" i="36"/>
  <c r="CD99" i="36"/>
  <c r="CU87" i="36"/>
  <c r="CU89" i="36"/>
  <c r="CQ89" i="36"/>
  <c r="AD90" i="36"/>
  <c r="AH90" i="36" s="1"/>
  <c r="CU93" i="36"/>
  <c r="CU95" i="36"/>
  <c r="CQ95" i="36"/>
  <c r="AD96" i="36"/>
  <c r="AH96" i="36" s="1"/>
  <c r="AP99" i="36"/>
  <c r="BF99" i="36"/>
  <c r="BV99" i="36"/>
  <c r="AK100" i="36"/>
  <c r="BA100" i="36"/>
  <c r="BQ100" i="36"/>
  <c r="CQ100" i="36"/>
  <c r="AL101" i="36"/>
  <c r="AP101" i="36"/>
  <c r="AT101" i="36"/>
  <c r="AX101" i="36"/>
  <c r="BB101" i="36"/>
  <c r="BF101" i="36"/>
  <c r="BJ101" i="36"/>
  <c r="BN101" i="36"/>
  <c r="BR101" i="36"/>
  <c r="BV101" i="36"/>
  <c r="BZ101" i="36"/>
  <c r="CD101" i="36"/>
  <c r="CU101" i="36"/>
  <c r="AX103" i="36"/>
  <c r="BN103" i="36"/>
  <c r="CD103" i="36"/>
  <c r="CU103" i="36"/>
  <c r="CQ103" i="36"/>
  <c r="AD104" i="36"/>
  <c r="AS104" i="36"/>
  <c r="BI104" i="36"/>
  <c r="BY104" i="36"/>
  <c r="AP233" i="36"/>
  <c r="AO233" i="36"/>
  <c r="AX233" i="36"/>
  <c r="AW233" i="36"/>
  <c r="BF233" i="36"/>
  <c r="BE233" i="36"/>
  <c r="BN233" i="36"/>
  <c r="BM233" i="36"/>
  <c r="BV233" i="36"/>
  <c r="BU233" i="36"/>
  <c r="CD233" i="36"/>
  <c r="CC233" i="36"/>
  <c r="CU233" i="36"/>
  <c r="CQ233" i="36"/>
  <c r="AS107" i="36"/>
  <c r="BI107" i="36"/>
  <c r="BY107" i="36"/>
  <c r="AL110" i="36"/>
  <c r="AK110" i="36"/>
  <c r="AT110" i="36"/>
  <c r="AS110" i="36"/>
  <c r="BB110" i="36"/>
  <c r="BA110" i="36"/>
  <c r="BJ110" i="36"/>
  <c r="BI110" i="36"/>
  <c r="BR110" i="36"/>
  <c r="BQ110" i="36"/>
  <c r="BZ110" i="36"/>
  <c r="BY110" i="36"/>
  <c r="AK111" i="36"/>
  <c r="BA111" i="36"/>
  <c r="BQ111" i="36"/>
  <c r="CQ111" i="36"/>
  <c r="AP114" i="36"/>
  <c r="AO114" i="36"/>
  <c r="AX114" i="36"/>
  <c r="AW114" i="36"/>
  <c r="BF114" i="36"/>
  <c r="BE114" i="36"/>
  <c r="BN114" i="36"/>
  <c r="BM114" i="36"/>
  <c r="BV114" i="36"/>
  <c r="BU114" i="36"/>
  <c r="CD114" i="36"/>
  <c r="CC114" i="36"/>
  <c r="CU114" i="36"/>
  <c r="CQ114" i="36"/>
  <c r="AS115" i="36"/>
  <c r="BI115" i="36"/>
  <c r="BY115" i="36"/>
  <c r="AL118" i="36"/>
  <c r="AK118" i="36"/>
  <c r="AT118" i="36"/>
  <c r="AS118" i="36"/>
  <c r="BB118" i="36"/>
  <c r="BA118" i="36"/>
  <c r="BJ118" i="36"/>
  <c r="BI118" i="36"/>
  <c r="BR118" i="36"/>
  <c r="BQ118" i="36"/>
  <c r="BZ118" i="36"/>
  <c r="BY118" i="36"/>
  <c r="AK234" i="36"/>
  <c r="BA234" i="36"/>
  <c r="BQ234" i="36"/>
  <c r="CQ234" i="36"/>
  <c r="AP121" i="36"/>
  <c r="AO121" i="36"/>
  <c r="AX121" i="36"/>
  <c r="AW121" i="36"/>
  <c r="BF121" i="36"/>
  <c r="BE121" i="36"/>
  <c r="BN121" i="36"/>
  <c r="BM121" i="36"/>
  <c r="BV121" i="36"/>
  <c r="BU121" i="36"/>
  <c r="CD121" i="36"/>
  <c r="CC121" i="36"/>
  <c r="CU121" i="36"/>
  <c r="CQ121" i="36"/>
  <c r="CS121" i="36"/>
  <c r="CI103" i="36"/>
  <c r="CU107" i="36"/>
  <c r="AH111" i="36"/>
  <c r="AW111" i="36"/>
  <c r="BM111" i="36"/>
  <c r="CC111" i="36"/>
  <c r="CU115" i="36"/>
  <c r="AH234" i="36"/>
  <c r="AW234" i="36"/>
  <c r="BM234" i="36"/>
  <c r="CC234" i="36"/>
  <c r="AH121" i="36"/>
  <c r="CU99" i="36"/>
  <c r="CQ99" i="36"/>
  <c r="AD100" i="36"/>
  <c r="AH100" i="36" s="1"/>
  <c r="BI100" i="36"/>
  <c r="BY100" i="36"/>
  <c r="CU105" i="36"/>
  <c r="AL233" i="36"/>
  <c r="AK233" i="36"/>
  <c r="AT233" i="36"/>
  <c r="AS233" i="36"/>
  <c r="BB233" i="36"/>
  <c r="BA233" i="36"/>
  <c r="BJ233" i="36"/>
  <c r="BI233" i="36"/>
  <c r="BR233" i="36"/>
  <c r="BQ233" i="36"/>
  <c r="BZ233" i="36"/>
  <c r="BY233" i="36"/>
  <c r="AK107" i="36"/>
  <c r="BA107" i="36"/>
  <c r="BQ107" i="36"/>
  <c r="CQ107" i="36"/>
  <c r="AP110" i="36"/>
  <c r="AO110" i="36"/>
  <c r="AX110" i="36"/>
  <c r="AW110" i="36"/>
  <c r="BF110" i="36"/>
  <c r="BE110" i="36"/>
  <c r="BN110" i="36"/>
  <c r="BM110" i="36"/>
  <c r="BV110" i="36"/>
  <c r="BU110" i="36"/>
  <c r="CD110" i="36"/>
  <c r="CC110" i="36"/>
  <c r="CU110" i="36"/>
  <c r="CQ110" i="36"/>
  <c r="AS111" i="36"/>
  <c r="BI111" i="36"/>
  <c r="BY111" i="36"/>
  <c r="AL114" i="36"/>
  <c r="AK114" i="36"/>
  <c r="AT114" i="36"/>
  <c r="AS114" i="36"/>
  <c r="BB114" i="36"/>
  <c r="BA114" i="36"/>
  <c r="BJ114" i="36"/>
  <c r="BI114" i="36"/>
  <c r="BR114" i="36"/>
  <c r="BQ114" i="36"/>
  <c r="BZ114" i="36"/>
  <c r="BY114" i="36"/>
  <c r="CQ115" i="36"/>
  <c r="AP118" i="36"/>
  <c r="AO118" i="36"/>
  <c r="AX118" i="36"/>
  <c r="AW118" i="36"/>
  <c r="BF118" i="36"/>
  <c r="BE118" i="36"/>
  <c r="BN118" i="36"/>
  <c r="BM118" i="36"/>
  <c r="BV118" i="36"/>
  <c r="BU118" i="36"/>
  <c r="CD118" i="36"/>
  <c r="CC118" i="36"/>
  <c r="CU118" i="36"/>
  <c r="CQ118" i="36"/>
  <c r="AL121" i="36"/>
  <c r="AK121" i="36"/>
  <c r="AT121" i="36"/>
  <c r="AS121" i="36"/>
  <c r="BB121" i="36"/>
  <c r="BA121" i="36"/>
  <c r="BJ121" i="36"/>
  <c r="BI121" i="36"/>
  <c r="BR121" i="36"/>
  <c r="BQ121" i="36"/>
  <c r="BZ121" i="36"/>
  <c r="BY121" i="36"/>
  <c r="AH122" i="36"/>
  <c r="AT99" i="36"/>
  <c r="BJ99" i="36"/>
  <c r="BZ99" i="36"/>
  <c r="AO100" i="36"/>
  <c r="BE100" i="36"/>
  <c r="BU100" i="36"/>
  <c r="AL103" i="36"/>
  <c r="BB103" i="36"/>
  <c r="BR103" i="36"/>
  <c r="AH104" i="36"/>
  <c r="CU111" i="36"/>
  <c r="CU234" i="36"/>
  <c r="CU124" i="36"/>
  <c r="AX126" i="36"/>
  <c r="BN126" i="36"/>
  <c r="CD126" i="36"/>
  <c r="CU126" i="36"/>
  <c r="CQ126" i="36"/>
  <c r="AD127" i="36"/>
  <c r="AS127" i="36"/>
  <c r="BI127" i="36"/>
  <c r="BY127" i="36"/>
  <c r="CS127" i="36"/>
  <c r="CU132" i="36"/>
  <c r="AX134" i="36"/>
  <c r="BN134" i="36"/>
  <c r="AL135" i="36"/>
  <c r="AK135" i="36"/>
  <c r="BR135" i="36"/>
  <c r="BQ135" i="36"/>
  <c r="CS135" i="36"/>
  <c r="CU135" i="36"/>
  <c r="CQ135" i="36"/>
  <c r="BM138" i="36"/>
  <c r="BN138" i="36"/>
  <c r="CD139" i="36"/>
  <c r="CC139" i="36"/>
  <c r="BU134" i="36"/>
  <c r="BV134" i="36"/>
  <c r="AT135" i="36"/>
  <c r="AS135" i="36"/>
  <c r="BZ135" i="36"/>
  <c r="BY135" i="36"/>
  <c r="AD138" i="36"/>
  <c r="AH138" i="36" s="1"/>
  <c r="AO138" i="36"/>
  <c r="AP138" i="36"/>
  <c r="BU138" i="36"/>
  <c r="BV138" i="36"/>
  <c r="BR139" i="36"/>
  <c r="BQ139" i="36"/>
  <c r="BN235" i="36"/>
  <c r="CD235" i="36"/>
  <c r="CU235" i="36"/>
  <c r="CQ235" i="36"/>
  <c r="AD123" i="36"/>
  <c r="AH123" i="36" s="1"/>
  <c r="AS123" i="36"/>
  <c r="BI123" i="36"/>
  <c r="BY123" i="36"/>
  <c r="AP126" i="36"/>
  <c r="BF126" i="36"/>
  <c r="BV126" i="36"/>
  <c r="CS126" i="36"/>
  <c r="AK127" i="36"/>
  <c r="BA127" i="36"/>
  <c r="BQ127" i="36"/>
  <c r="CQ127" i="36"/>
  <c r="CU128" i="36"/>
  <c r="AX130" i="36"/>
  <c r="BN130" i="36"/>
  <c r="CD130" i="36"/>
  <c r="CU130" i="36"/>
  <c r="CQ130" i="36"/>
  <c r="AD131" i="36"/>
  <c r="AH131" i="36" s="1"/>
  <c r="AS131" i="36"/>
  <c r="BI131" i="36"/>
  <c r="BY131" i="36"/>
  <c r="AP134" i="36"/>
  <c r="BF134" i="36"/>
  <c r="CC134" i="36"/>
  <c r="CD134" i="36"/>
  <c r="BB135" i="36"/>
  <c r="BA135" i="36"/>
  <c r="AW138" i="36"/>
  <c r="AX138" i="36"/>
  <c r="CC138" i="36"/>
  <c r="CD138" i="36"/>
  <c r="AT139" i="36"/>
  <c r="AS139" i="36"/>
  <c r="CI235" i="36"/>
  <c r="AH127" i="36"/>
  <c r="CI130" i="36"/>
  <c r="BJ135" i="36"/>
  <c r="BI135" i="36"/>
  <c r="BE138" i="36"/>
  <c r="BF138" i="36"/>
  <c r="BE142" i="36"/>
  <c r="BF142" i="36"/>
  <c r="BB236" i="36"/>
  <c r="BA236" i="36"/>
  <c r="CU236" i="36"/>
  <c r="CQ236" i="36"/>
  <c r="BZ146" i="36"/>
  <c r="BY146" i="36"/>
  <c r="CU136" i="36"/>
  <c r="CU138" i="36"/>
  <c r="CQ138" i="36"/>
  <c r="AD139" i="36"/>
  <c r="AH139" i="36" s="1"/>
  <c r="AO142" i="36"/>
  <c r="AP142" i="36"/>
  <c r="CD142" i="36"/>
  <c r="CU142" i="36"/>
  <c r="CQ142" i="36"/>
  <c r="CS142" i="36"/>
  <c r="AL236" i="36"/>
  <c r="AK236" i="36"/>
  <c r="BY236" i="36"/>
  <c r="CI236" i="36"/>
  <c r="AS143" i="36"/>
  <c r="BI143" i="36"/>
  <c r="BY143" i="36"/>
  <c r="AD145" i="36"/>
  <c r="AH145" i="36" s="1"/>
  <c r="BF145" i="36"/>
  <c r="BR145" i="36"/>
  <c r="CC145" i="36"/>
  <c r="CD145" i="36"/>
  <c r="AK146" i="36"/>
  <c r="AW146" i="36"/>
  <c r="BJ146" i="36"/>
  <c r="BI146" i="36"/>
  <c r="BF151" i="36"/>
  <c r="BE151" i="36"/>
  <c r="BZ139" i="36"/>
  <c r="BY139" i="36"/>
  <c r="CU140" i="36"/>
  <c r="CS236" i="36"/>
  <c r="BM145" i="36"/>
  <c r="BN145" i="36"/>
  <c r="AT146" i="36"/>
  <c r="AS146" i="36"/>
  <c r="CU134" i="36"/>
  <c r="CQ134" i="36"/>
  <c r="AD135" i="36"/>
  <c r="AH135" i="36" s="1"/>
  <c r="AK139" i="36"/>
  <c r="AW139" i="36"/>
  <c r="BJ139" i="36"/>
  <c r="BI139" i="36"/>
  <c r="CU139" i="36"/>
  <c r="CQ140" i="36"/>
  <c r="AX142" i="36"/>
  <c r="BJ142" i="36"/>
  <c r="BU142" i="36"/>
  <c r="BV142" i="36"/>
  <c r="AH236" i="36"/>
  <c r="AS236" i="36"/>
  <c r="BE236" i="36"/>
  <c r="BR236" i="36"/>
  <c r="BQ236" i="36"/>
  <c r="AK143" i="36"/>
  <c r="BA143" i="36"/>
  <c r="BQ143" i="36"/>
  <c r="AL145" i="36"/>
  <c r="AW145" i="36"/>
  <c r="AX145" i="36"/>
  <c r="BQ146" i="36"/>
  <c r="CU146" i="36"/>
  <c r="CQ146" i="36"/>
  <c r="CS146" i="36"/>
  <c r="AP151" i="36"/>
  <c r="AO151" i="36"/>
  <c r="BV151" i="36"/>
  <c r="BU151" i="36"/>
  <c r="CU143" i="36"/>
  <c r="CU145" i="36"/>
  <c r="CQ145" i="36"/>
  <c r="AD146" i="36"/>
  <c r="AH146" i="36" s="1"/>
  <c r="AH150" i="36"/>
  <c r="AP150" i="36"/>
  <c r="AO150" i="36"/>
  <c r="AX150" i="36"/>
  <c r="AW150" i="36"/>
  <c r="BF150" i="36"/>
  <c r="BE150" i="36"/>
  <c r="BN150" i="36"/>
  <c r="BM150" i="36"/>
  <c r="BV150" i="36"/>
  <c r="BU150" i="36"/>
  <c r="CD150" i="36"/>
  <c r="CC150" i="36"/>
  <c r="CU150" i="36"/>
  <c r="CQ150" i="36"/>
  <c r="AH151" i="36"/>
  <c r="AW151" i="36"/>
  <c r="BM151" i="36"/>
  <c r="CC151" i="36"/>
  <c r="CU151" i="36"/>
  <c r="AL154" i="36"/>
  <c r="AK154" i="36"/>
  <c r="AT154" i="36"/>
  <c r="AS154" i="36"/>
  <c r="BB154" i="36"/>
  <c r="BA154" i="36"/>
  <c r="BJ154" i="36"/>
  <c r="BI154" i="36"/>
  <c r="BR154" i="36"/>
  <c r="BQ154" i="36"/>
  <c r="BZ154" i="36"/>
  <c r="BY154" i="36"/>
  <c r="AO155" i="36"/>
  <c r="BE155" i="36"/>
  <c r="BU155" i="36"/>
  <c r="AH157" i="36"/>
  <c r="AP157" i="36"/>
  <c r="AO157" i="36"/>
  <c r="AX157" i="36"/>
  <c r="AW157" i="36"/>
  <c r="BF157" i="36"/>
  <c r="BE157" i="36"/>
  <c r="BN157" i="36"/>
  <c r="BM157" i="36"/>
  <c r="BV157" i="36"/>
  <c r="BU157" i="36"/>
  <c r="CD157" i="36"/>
  <c r="CC157" i="36"/>
  <c r="CU157" i="36"/>
  <c r="CQ157" i="36"/>
  <c r="AH238" i="36"/>
  <c r="AW238" i="36"/>
  <c r="BM238" i="36"/>
  <c r="CC238" i="36"/>
  <c r="CU238" i="36"/>
  <c r="AT161" i="36"/>
  <c r="AS161" i="36"/>
  <c r="AO164" i="36"/>
  <c r="AP164" i="36"/>
  <c r="AL165" i="36"/>
  <c r="AK165" i="36"/>
  <c r="CC167" i="36"/>
  <c r="CD167" i="36"/>
  <c r="AT240" i="36"/>
  <c r="AS240" i="36"/>
  <c r="AL168" i="36"/>
  <c r="AK168" i="36"/>
  <c r="AW160" i="36"/>
  <c r="AX160" i="36"/>
  <c r="BJ161" i="36"/>
  <c r="BI161" i="36"/>
  <c r="AD164" i="36"/>
  <c r="AH164" i="36" s="1"/>
  <c r="BE164" i="36"/>
  <c r="BF164" i="36"/>
  <c r="BB165" i="36"/>
  <c r="BA165" i="36"/>
  <c r="CS165" i="36"/>
  <c r="CU165" i="36"/>
  <c r="CQ165" i="36"/>
  <c r="BJ240" i="36"/>
  <c r="BI240" i="36"/>
  <c r="BB168" i="36"/>
  <c r="BA168" i="36"/>
  <c r="CU147" i="36"/>
  <c r="AL150" i="36"/>
  <c r="AK150" i="36"/>
  <c r="AT150" i="36"/>
  <c r="AS150" i="36"/>
  <c r="BB150" i="36"/>
  <c r="BA150" i="36"/>
  <c r="BJ150" i="36"/>
  <c r="BI150" i="36"/>
  <c r="BR150" i="36"/>
  <c r="BQ150" i="36"/>
  <c r="BZ150" i="36"/>
  <c r="BY150" i="36"/>
  <c r="AH154" i="36"/>
  <c r="AP154" i="36"/>
  <c r="AO154" i="36"/>
  <c r="AX154" i="36"/>
  <c r="AW154" i="36"/>
  <c r="BF154" i="36"/>
  <c r="BE154" i="36"/>
  <c r="BN154" i="36"/>
  <c r="BM154" i="36"/>
  <c r="BV154" i="36"/>
  <c r="BU154" i="36"/>
  <c r="CD154" i="36"/>
  <c r="CC154" i="36"/>
  <c r="CU154" i="36"/>
  <c r="CQ154" i="36"/>
  <c r="AH155" i="36"/>
  <c r="AW155" i="36"/>
  <c r="BM155" i="36"/>
  <c r="CC155" i="36"/>
  <c r="CU155" i="36"/>
  <c r="AL157" i="36"/>
  <c r="AK157" i="36"/>
  <c r="AT157" i="36"/>
  <c r="AS157" i="36"/>
  <c r="BB157" i="36"/>
  <c r="BA157" i="36"/>
  <c r="BJ157" i="36"/>
  <c r="BI157" i="36"/>
  <c r="BR157" i="36"/>
  <c r="BQ157" i="36"/>
  <c r="BZ157" i="36"/>
  <c r="BY157" i="36"/>
  <c r="AO238" i="36"/>
  <c r="BE238" i="36"/>
  <c r="BU238" i="36"/>
  <c r="BM160" i="36"/>
  <c r="BN160" i="36"/>
  <c r="BZ161" i="36"/>
  <c r="BY161" i="36"/>
  <c r="BU164" i="36"/>
  <c r="BV164" i="36"/>
  <c r="BR165" i="36"/>
  <c r="BQ165" i="36"/>
  <c r="AW167" i="36"/>
  <c r="AX167" i="36"/>
  <c r="BZ240" i="36"/>
  <c r="BY240" i="36"/>
  <c r="AK238" i="36"/>
  <c r="BA238" i="36"/>
  <c r="BQ238" i="36"/>
  <c r="CC160" i="36"/>
  <c r="CD160" i="36"/>
  <c r="BM167" i="36"/>
  <c r="BN167" i="36"/>
  <c r="BR168" i="36"/>
  <c r="BQ168" i="36"/>
  <c r="CS168" i="36"/>
  <c r="CQ168" i="36"/>
  <c r="CU160" i="36"/>
  <c r="CQ160" i="36"/>
  <c r="AD161" i="36"/>
  <c r="AH161" i="36" s="1"/>
  <c r="CU166" i="36"/>
  <c r="CU167" i="36"/>
  <c r="CQ167" i="36"/>
  <c r="AL243" i="36"/>
  <c r="AK243" i="36"/>
  <c r="AT243" i="36"/>
  <c r="AS243" i="36"/>
  <c r="BB243" i="36"/>
  <c r="BA243" i="36"/>
  <c r="BJ243" i="36"/>
  <c r="BI243" i="36"/>
  <c r="BR243" i="36"/>
  <c r="BQ243" i="36"/>
  <c r="BZ243" i="36"/>
  <c r="BY243" i="36"/>
  <c r="CD250" i="36"/>
  <c r="CC250" i="36"/>
  <c r="AK160" i="36"/>
  <c r="AO160" i="36"/>
  <c r="AT160" i="36"/>
  <c r="BJ160" i="36"/>
  <c r="BZ160" i="36"/>
  <c r="AO161" i="36"/>
  <c r="BE161" i="36"/>
  <c r="BU161" i="36"/>
  <c r="AK162" i="36"/>
  <c r="AO162" i="36"/>
  <c r="AS162" i="36"/>
  <c r="AW162" i="36"/>
  <c r="BA162" i="36"/>
  <c r="BE162" i="36"/>
  <c r="BI162" i="36"/>
  <c r="BM162" i="36"/>
  <c r="BQ162" i="36"/>
  <c r="BU162" i="36"/>
  <c r="BY162" i="36"/>
  <c r="CC162" i="36"/>
  <c r="AL164" i="36"/>
  <c r="BB164" i="36"/>
  <c r="BR164" i="36"/>
  <c r="AW165" i="36"/>
  <c r="BM165" i="36"/>
  <c r="CC165" i="36"/>
  <c r="AT167" i="36"/>
  <c r="BJ167" i="36"/>
  <c r="BZ167" i="36"/>
  <c r="AO240" i="36"/>
  <c r="BE240" i="36"/>
  <c r="BU240" i="36"/>
  <c r="CU240" i="36"/>
  <c r="AH168" i="36"/>
  <c r="AW168" i="36"/>
  <c r="BM168" i="36"/>
  <c r="CC168" i="36"/>
  <c r="AH255" i="36"/>
  <c r="CQ149" i="36"/>
  <c r="CQ153" i="36"/>
  <c r="CQ156" i="36"/>
  <c r="CQ159" i="36"/>
  <c r="BF160" i="36"/>
  <c r="BV160" i="36"/>
  <c r="CS160" i="36"/>
  <c r="AK161" i="36"/>
  <c r="BA161" i="36"/>
  <c r="BQ161" i="36"/>
  <c r="CQ161" i="36"/>
  <c r="CU162" i="36"/>
  <c r="AX164" i="36"/>
  <c r="BN164" i="36"/>
  <c r="CD164" i="36"/>
  <c r="CU164" i="36"/>
  <c r="CQ164" i="36"/>
  <c r="AD165" i="36"/>
  <c r="AH165" i="36" s="1"/>
  <c r="AS165" i="36"/>
  <c r="BI165" i="36"/>
  <c r="BY165" i="36"/>
  <c r="AP167" i="36"/>
  <c r="BF167" i="36"/>
  <c r="BV167" i="36"/>
  <c r="CS167" i="36"/>
  <c r="AK240" i="36"/>
  <c r="BA240" i="36"/>
  <c r="BQ240" i="36"/>
  <c r="CQ240" i="36"/>
  <c r="AP243" i="36"/>
  <c r="AO243" i="36"/>
  <c r="AX243" i="36"/>
  <c r="AW243" i="36"/>
  <c r="BF243" i="36"/>
  <c r="BE243" i="36"/>
  <c r="BN243" i="36"/>
  <c r="BM243" i="36"/>
  <c r="BV243" i="36"/>
  <c r="BU243" i="36"/>
  <c r="CD243" i="36"/>
  <c r="CC243" i="36"/>
  <c r="CU243" i="36"/>
  <c r="CQ243" i="36"/>
  <c r="AS168" i="36"/>
  <c r="AH253" i="36"/>
  <c r="AH252" i="36"/>
  <c r="AW252" i="36"/>
  <c r="BM252" i="36"/>
  <c r="CC252" i="36"/>
  <c r="AO254" i="36"/>
  <c r="BE254" i="36"/>
  <c r="BU254" i="36"/>
  <c r="AH256" i="36"/>
  <c r="AW256" i="36"/>
  <c r="BM256" i="36"/>
  <c r="CC256" i="36"/>
  <c r="AG246" i="36"/>
  <c r="AH246" i="36" s="1"/>
  <c r="AK247" i="36"/>
  <c r="BA247" i="36"/>
  <c r="BQ247" i="36"/>
  <c r="AD258" i="36"/>
  <c r="AS258" i="36"/>
  <c r="BI258" i="36"/>
  <c r="BY258" i="36"/>
  <c r="BU259" i="36"/>
  <c r="AP261" i="36"/>
  <c r="AO261" i="36"/>
  <c r="BQ259" i="36"/>
  <c r="CD259" i="36"/>
  <c r="CC259" i="36"/>
  <c r="AO252" i="36"/>
  <c r="BE252" i="36"/>
  <c r="BU252" i="36"/>
  <c r="AW254" i="36"/>
  <c r="BM254" i="36"/>
  <c r="CC254" i="36"/>
  <c r="AO256" i="36"/>
  <c r="BE256" i="36"/>
  <c r="BU256" i="36"/>
  <c r="AD247" i="36"/>
  <c r="AS247" i="36"/>
  <c r="BI247" i="36"/>
  <c r="BY247" i="36"/>
  <c r="AK258" i="36"/>
  <c r="BA258" i="36"/>
  <c r="BQ258" i="36"/>
  <c r="BN259" i="36"/>
  <c r="BM259" i="36"/>
  <c r="BF261" i="36"/>
  <c r="BE261" i="36"/>
  <c r="AD254" i="36"/>
  <c r="AH254" i="36" s="1"/>
  <c r="AH258" i="36"/>
  <c r="AH261" i="36"/>
  <c r="AW261" i="36"/>
  <c r="BM261" i="36"/>
  <c r="CC261" i="36"/>
  <c r="AG248" i="36"/>
  <c r="AH248" i="36" s="1"/>
  <c r="AK249" i="36"/>
  <c r="BA249" i="36"/>
  <c r="BQ249" i="36"/>
  <c r="AW249" i="36"/>
  <c r="BM249" i="36"/>
  <c r="CC249" i="36"/>
  <c r="BU261" i="36"/>
  <c r="AD249" i="36"/>
  <c r="AS249" i="36"/>
  <c r="BI249" i="36"/>
  <c r="BY249" i="36"/>
  <c r="AG263" i="27"/>
  <c r="AF263" i="27"/>
  <c r="AG262" i="27"/>
  <c r="AF262" i="27"/>
  <c r="AG259" i="27"/>
  <c r="AF259" i="27"/>
  <c r="AG258" i="27"/>
  <c r="AF258" i="27"/>
  <c r="AG257" i="27"/>
  <c r="AF257" i="27"/>
  <c r="AG256" i="27"/>
  <c r="AF256" i="27"/>
  <c r="AG255" i="27"/>
  <c r="AF255" i="27"/>
  <c r="AG252" i="27"/>
  <c r="AF252" i="27"/>
  <c r="AG251" i="27"/>
  <c r="AF251" i="27"/>
  <c r="AG250" i="27"/>
  <c r="AF250" i="27"/>
  <c r="AG249" i="27"/>
  <c r="AF249" i="27"/>
  <c r="AG248" i="27"/>
  <c r="AF248" i="27"/>
  <c r="AG245" i="27"/>
  <c r="AF245" i="27"/>
  <c r="AG244" i="27"/>
  <c r="AF244" i="27"/>
  <c r="AG243" i="27"/>
  <c r="AF243" i="27"/>
  <c r="AG242" i="27"/>
  <c r="AF242" i="27"/>
  <c r="AG241" i="27"/>
  <c r="AF241" i="27"/>
  <c r="AG240" i="27"/>
  <c r="AF240" i="27"/>
  <c r="AG239" i="27"/>
  <c r="AF239" i="27"/>
  <c r="AG238" i="27"/>
  <c r="AF238" i="27"/>
  <c r="AG237" i="27"/>
  <c r="AF237" i="27"/>
  <c r="AG236" i="27"/>
  <c r="AF236" i="27"/>
  <c r="AG235" i="27"/>
  <c r="AF235" i="27"/>
  <c r="AG234" i="27"/>
  <c r="AF234" i="27"/>
  <c r="AG233" i="27"/>
  <c r="AF233" i="27"/>
  <c r="AG232" i="27"/>
  <c r="AF232" i="27"/>
  <c r="AG231" i="27"/>
  <c r="AF231" i="27"/>
  <c r="AG230" i="27"/>
  <c r="AF230" i="27"/>
  <c r="AG229" i="27"/>
  <c r="AF229" i="27"/>
  <c r="AG228" i="27"/>
  <c r="AF228" i="27"/>
  <c r="AG227" i="27"/>
  <c r="AF227" i="27"/>
  <c r="AG226" i="27"/>
  <c r="AF226" i="27"/>
  <c r="AG225" i="27"/>
  <c r="AF225" i="27"/>
  <c r="AG224" i="27"/>
  <c r="AF224" i="27"/>
  <c r="AG223" i="27"/>
  <c r="AF223" i="27"/>
  <c r="AG222" i="27"/>
  <c r="AF222" i="27"/>
  <c r="AG221" i="27"/>
  <c r="AF221" i="27"/>
  <c r="AG220" i="27"/>
  <c r="AF220" i="27"/>
  <c r="AG219" i="27"/>
  <c r="AF219" i="27"/>
  <c r="AG218" i="27"/>
  <c r="AF218" i="27"/>
  <c r="AG217" i="27"/>
  <c r="AF217" i="27"/>
  <c r="AG216" i="27"/>
  <c r="AF216" i="27"/>
  <c r="AG215" i="27"/>
  <c r="AF215" i="27"/>
  <c r="AG214" i="27"/>
  <c r="AF214" i="27"/>
  <c r="AG213" i="27"/>
  <c r="AF213" i="27"/>
  <c r="AG212" i="27"/>
  <c r="AF212" i="27"/>
  <c r="AG211" i="27"/>
  <c r="AF211" i="27"/>
  <c r="AG210" i="27"/>
  <c r="AF210" i="27"/>
  <c r="AG209" i="27"/>
  <c r="AF209" i="27"/>
  <c r="AG208" i="27"/>
  <c r="AF208" i="27"/>
  <c r="AG207" i="27"/>
  <c r="AF207" i="27"/>
  <c r="AG206" i="27"/>
  <c r="AF206" i="27"/>
  <c r="AG205" i="27"/>
  <c r="AF205" i="27"/>
  <c r="AG204" i="27"/>
  <c r="AF204" i="27"/>
  <c r="AG203" i="27"/>
  <c r="AF203" i="27"/>
  <c r="AG202" i="27"/>
  <c r="AF202" i="27"/>
  <c r="AG201" i="27"/>
  <c r="AF201" i="27"/>
  <c r="AG200" i="27"/>
  <c r="AF200" i="27"/>
  <c r="AG199" i="27"/>
  <c r="AF199" i="27"/>
  <c r="AG198" i="27"/>
  <c r="AF198" i="27"/>
  <c r="AG197" i="27"/>
  <c r="AF197" i="27"/>
  <c r="AG196" i="27"/>
  <c r="AF196" i="27"/>
  <c r="AG195" i="27"/>
  <c r="AF195" i="27"/>
  <c r="AG194" i="27"/>
  <c r="AF194" i="27"/>
  <c r="AG193" i="27"/>
  <c r="AF193" i="27"/>
  <c r="AG192" i="27"/>
  <c r="AF192" i="27"/>
  <c r="AG191" i="27"/>
  <c r="AF191" i="27"/>
  <c r="AG190" i="27"/>
  <c r="AF190" i="27"/>
  <c r="AG189" i="27"/>
  <c r="AF189" i="27"/>
  <c r="AG188" i="27"/>
  <c r="AF188" i="27"/>
  <c r="AG187" i="27"/>
  <c r="AF187" i="27"/>
  <c r="AG186" i="27"/>
  <c r="AF186" i="27"/>
  <c r="AG185" i="27"/>
  <c r="AF185" i="27"/>
  <c r="AG184" i="27"/>
  <c r="AF184" i="27"/>
  <c r="AG183" i="27"/>
  <c r="AF183" i="27"/>
  <c r="AG182" i="27"/>
  <c r="AF182" i="27"/>
  <c r="AG181" i="27"/>
  <c r="AF181" i="27"/>
  <c r="AG180" i="27"/>
  <c r="AF180" i="27"/>
  <c r="AG179" i="27"/>
  <c r="AF179" i="27"/>
  <c r="AG178" i="27"/>
  <c r="AF178" i="27"/>
  <c r="AG177" i="27"/>
  <c r="AF177" i="27"/>
  <c r="AG176" i="27"/>
  <c r="AF176" i="27"/>
  <c r="AG175" i="27"/>
  <c r="AF175" i="27"/>
  <c r="AG174" i="27"/>
  <c r="AF174" i="27"/>
  <c r="AG173" i="27"/>
  <c r="AF173" i="27"/>
  <c r="AG172" i="27"/>
  <c r="AF172" i="27"/>
  <c r="AG171" i="27"/>
  <c r="AF171" i="27"/>
  <c r="AG170" i="27"/>
  <c r="AF170" i="27"/>
  <c r="AG169" i="27"/>
  <c r="AF169" i="27"/>
  <c r="AG168" i="27"/>
  <c r="AF168" i="27"/>
  <c r="AG167" i="27"/>
  <c r="AF167" i="27"/>
  <c r="AG166" i="27"/>
  <c r="AF166" i="27"/>
  <c r="AG165" i="27"/>
  <c r="AF165" i="27"/>
  <c r="AG164" i="27"/>
  <c r="AF164" i="27"/>
  <c r="AG163" i="27"/>
  <c r="AF163" i="27"/>
  <c r="AG162" i="27"/>
  <c r="AF162" i="27"/>
  <c r="AG161" i="27"/>
  <c r="AF161" i="27"/>
  <c r="AG160" i="27"/>
  <c r="AF160" i="27"/>
  <c r="AG159" i="27"/>
  <c r="AF159" i="27"/>
  <c r="AG158" i="27"/>
  <c r="AF158" i="27"/>
  <c r="AG157" i="27"/>
  <c r="AF157" i="27"/>
  <c r="AG156" i="27"/>
  <c r="AF156" i="27"/>
  <c r="AG155" i="27"/>
  <c r="AF155" i="27"/>
  <c r="AG154" i="27"/>
  <c r="AF154" i="27"/>
  <c r="AG153" i="27"/>
  <c r="AF153" i="27"/>
  <c r="AG152" i="27"/>
  <c r="AF152" i="27"/>
  <c r="AG151" i="27"/>
  <c r="AF151" i="27"/>
  <c r="AG150" i="27"/>
  <c r="AF150" i="27"/>
  <c r="AG149" i="27"/>
  <c r="AF149" i="27"/>
  <c r="AG148" i="27"/>
  <c r="AF148" i="27"/>
  <c r="AG147" i="27"/>
  <c r="AF147" i="27"/>
  <c r="AG146" i="27"/>
  <c r="AF146" i="27"/>
  <c r="AG145" i="27"/>
  <c r="AF145" i="27"/>
  <c r="AG144" i="27"/>
  <c r="AF144" i="27"/>
  <c r="AG143" i="27"/>
  <c r="AF143" i="27"/>
  <c r="AG142" i="27"/>
  <c r="AF142" i="27"/>
  <c r="AG141" i="27"/>
  <c r="AF141" i="27"/>
  <c r="AG140" i="27"/>
  <c r="AF140" i="27"/>
  <c r="AG139" i="27"/>
  <c r="AF139" i="27"/>
  <c r="AG138" i="27"/>
  <c r="AF138" i="27"/>
  <c r="AG137" i="27"/>
  <c r="AF137" i="27"/>
  <c r="AG136" i="27"/>
  <c r="AF136" i="27"/>
  <c r="AG135" i="27"/>
  <c r="AF135" i="27"/>
  <c r="AG134" i="27"/>
  <c r="AF134" i="27"/>
  <c r="AG133" i="27"/>
  <c r="AF133" i="27"/>
  <c r="AG132" i="27"/>
  <c r="AF132" i="27"/>
  <c r="AG131" i="27"/>
  <c r="AF131" i="27"/>
  <c r="AG130" i="27"/>
  <c r="AF130" i="27"/>
  <c r="AG129" i="27"/>
  <c r="AF129" i="27"/>
  <c r="AG128" i="27"/>
  <c r="AF128" i="27"/>
  <c r="AG127" i="27"/>
  <c r="AF127" i="27"/>
  <c r="AG126" i="27"/>
  <c r="AF126" i="27"/>
  <c r="AG125" i="27"/>
  <c r="AF125" i="27"/>
  <c r="AG124" i="27"/>
  <c r="AF124" i="27"/>
  <c r="AG123" i="27"/>
  <c r="AF123" i="27"/>
  <c r="AG122" i="27"/>
  <c r="AF122" i="27"/>
  <c r="AG121" i="27"/>
  <c r="AF121" i="27"/>
  <c r="AG120" i="27"/>
  <c r="AF120" i="27"/>
  <c r="AG119" i="27"/>
  <c r="AF119" i="27"/>
  <c r="AG118" i="27"/>
  <c r="AF118" i="27"/>
  <c r="AG117" i="27"/>
  <c r="AF117" i="27"/>
  <c r="AG116" i="27"/>
  <c r="AF116" i="27"/>
  <c r="AG115" i="27"/>
  <c r="AF115" i="27"/>
  <c r="AG114" i="27"/>
  <c r="AF114" i="27"/>
  <c r="AG113" i="27"/>
  <c r="AF113" i="27"/>
  <c r="AG112" i="27"/>
  <c r="AF112" i="27"/>
  <c r="AG111" i="27"/>
  <c r="AF111" i="27"/>
  <c r="AG110" i="27"/>
  <c r="AF110" i="27"/>
  <c r="AG109" i="27"/>
  <c r="AF109" i="27"/>
  <c r="AG108" i="27"/>
  <c r="AF108" i="27"/>
  <c r="AG107" i="27"/>
  <c r="AF107" i="27"/>
  <c r="AG106" i="27"/>
  <c r="AF106" i="27"/>
  <c r="AG105" i="27"/>
  <c r="AF105" i="27"/>
  <c r="AG104" i="27"/>
  <c r="AF104" i="27"/>
  <c r="AG103" i="27"/>
  <c r="AF103" i="27"/>
  <c r="AG102" i="27"/>
  <c r="AF102" i="27"/>
  <c r="AG101" i="27"/>
  <c r="AF101" i="27"/>
  <c r="AG100" i="27"/>
  <c r="AF100" i="27"/>
  <c r="AG99" i="27"/>
  <c r="AF99" i="27"/>
  <c r="AG98" i="27"/>
  <c r="AH98" i="27" s="1"/>
  <c r="AF98" i="27"/>
  <c r="AG97" i="27"/>
  <c r="AF97" i="27"/>
  <c r="AG96" i="27"/>
  <c r="AF96" i="27"/>
  <c r="AG95" i="27"/>
  <c r="AF95" i="27"/>
  <c r="AG94" i="27"/>
  <c r="AF94" i="27"/>
  <c r="AG93" i="27"/>
  <c r="AF93" i="27"/>
  <c r="AG92" i="27"/>
  <c r="AF92" i="27"/>
  <c r="AG91" i="27"/>
  <c r="AF91" i="27"/>
  <c r="AG90" i="27"/>
  <c r="AF90" i="27"/>
  <c r="AG89" i="27"/>
  <c r="AF89" i="27"/>
  <c r="AG88" i="27"/>
  <c r="AF88" i="27"/>
  <c r="AG87" i="27"/>
  <c r="AF87" i="27"/>
  <c r="AG86" i="27"/>
  <c r="AF86" i="27"/>
  <c r="AG85" i="27"/>
  <c r="AF85" i="27"/>
  <c r="AG84" i="27"/>
  <c r="AF84" i="27"/>
  <c r="AG83" i="27"/>
  <c r="AF83" i="27"/>
  <c r="AG82" i="27"/>
  <c r="AF82" i="27"/>
  <c r="AG81" i="27"/>
  <c r="AF81" i="27"/>
  <c r="AG80" i="27"/>
  <c r="AF80" i="27"/>
  <c r="AG79" i="27"/>
  <c r="AF79" i="27"/>
  <c r="AG78" i="27"/>
  <c r="AF78" i="27"/>
  <c r="AG77" i="27"/>
  <c r="AF77" i="27"/>
  <c r="AG76" i="27"/>
  <c r="AF76" i="27"/>
  <c r="AG75" i="27"/>
  <c r="AF75" i="27"/>
  <c r="AG74" i="27"/>
  <c r="AF74" i="27"/>
  <c r="AG73" i="27"/>
  <c r="AF73" i="27"/>
  <c r="AG72" i="27"/>
  <c r="AF72" i="27"/>
  <c r="AG71" i="27"/>
  <c r="AF71" i="27"/>
  <c r="AG70" i="27"/>
  <c r="AF70" i="27"/>
  <c r="AG69" i="27"/>
  <c r="AF69" i="27"/>
  <c r="AG68" i="27"/>
  <c r="AF68" i="27"/>
  <c r="AG67" i="27"/>
  <c r="AF67" i="27"/>
  <c r="AG66" i="27"/>
  <c r="AF66" i="27"/>
  <c r="AG65" i="27"/>
  <c r="AF65" i="27"/>
  <c r="AG64" i="27"/>
  <c r="AF64" i="27"/>
  <c r="AG63" i="27"/>
  <c r="AF63" i="27"/>
  <c r="AG62" i="27"/>
  <c r="AF62" i="27"/>
  <c r="AG61" i="27"/>
  <c r="AH61" i="27" s="1"/>
  <c r="AF61" i="27"/>
  <c r="AG60" i="27"/>
  <c r="AH60" i="27" s="1"/>
  <c r="AF60" i="27"/>
  <c r="AG59" i="27"/>
  <c r="AF59" i="27"/>
  <c r="AG58" i="27"/>
  <c r="AF58" i="27"/>
  <c r="AG57" i="27"/>
  <c r="AF57" i="27"/>
  <c r="AG56" i="27"/>
  <c r="AF56" i="27"/>
  <c r="AG55" i="27"/>
  <c r="AF55" i="27"/>
  <c r="AG54" i="27"/>
  <c r="AF54" i="27"/>
  <c r="AG53" i="27"/>
  <c r="AF53" i="27"/>
  <c r="AE263" i="27"/>
  <c r="AE262" i="27"/>
  <c r="AE261" i="27"/>
  <c r="AE260" i="27"/>
  <c r="AE259" i="27"/>
  <c r="AE258" i="27"/>
  <c r="AE257" i="27"/>
  <c r="AE256" i="27"/>
  <c r="AE255" i="27"/>
  <c r="AE254" i="27"/>
  <c r="AE253" i="27"/>
  <c r="AE252" i="27"/>
  <c r="AE251" i="27"/>
  <c r="AE250" i="27"/>
  <c r="AE249" i="27"/>
  <c r="AE248" i="27"/>
  <c r="AE247" i="27"/>
  <c r="AE246" i="27"/>
  <c r="AE245" i="27"/>
  <c r="AE244" i="27"/>
  <c r="AE243" i="27"/>
  <c r="AE242" i="27"/>
  <c r="AE241" i="27"/>
  <c r="AE240" i="27"/>
  <c r="AE239" i="27"/>
  <c r="AE238" i="27"/>
  <c r="AE237" i="27"/>
  <c r="AE236" i="27"/>
  <c r="AE235" i="27"/>
  <c r="AE234" i="27"/>
  <c r="AE233" i="27"/>
  <c r="AE232" i="27"/>
  <c r="AE231" i="27"/>
  <c r="AE230" i="27"/>
  <c r="AE229" i="27"/>
  <c r="AE228" i="27"/>
  <c r="AE227" i="27"/>
  <c r="AE226" i="27"/>
  <c r="AE225" i="27"/>
  <c r="AE224" i="27"/>
  <c r="AE223" i="27"/>
  <c r="AE222" i="27"/>
  <c r="AE221" i="27"/>
  <c r="AE220" i="27"/>
  <c r="AE219" i="27"/>
  <c r="AE218" i="27"/>
  <c r="AE217" i="27"/>
  <c r="AE216" i="27"/>
  <c r="AE215" i="27"/>
  <c r="AE214" i="27"/>
  <c r="AE213" i="27"/>
  <c r="AE212" i="27"/>
  <c r="AE211" i="27"/>
  <c r="AE210" i="27"/>
  <c r="AE209" i="27"/>
  <c r="AE208" i="27"/>
  <c r="AE207" i="27"/>
  <c r="AE206" i="27"/>
  <c r="AE205" i="27"/>
  <c r="AE204" i="27"/>
  <c r="AE203" i="27"/>
  <c r="AE202" i="27"/>
  <c r="AE201" i="27"/>
  <c r="AE200" i="27"/>
  <c r="AE199" i="27"/>
  <c r="AE198" i="27"/>
  <c r="AE197" i="27"/>
  <c r="AE196" i="27"/>
  <c r="AE195" i="27"/>
  <c r="AE194" i="27"/>
  <c r="AE193" i="27"/>
  <c r="AE192" i="27"/>
  <c r="AE191" i="27"/>
  <c r="AE190" i="27"/>
  <c r="AE189" i="27"/>
  <c r="AE188" i="27"/>
  <c r="AE187" i="27"/>
  <c r="AE186" i="27"/>
  <c r="AE185" i="27"/>
  <c r="AE184" i="27"/>
  <c r="AE183" i="27"/>
  <c r="AE182" i="27"/>
  <c r="AE181" i="27"/>
  <c r="AE180" i="27"/>
  <c r="AE179" i="27"/>
  <c r="AE178" i="27"/>
  <c r="AE177" i="27"/>
  <c r="AE176" i="27"/>
  <c r="AE175" i="27"/>
  <c r="AE174" i="27"/>
  <c r="AE173" i="27"/>
  <c r="AE172" i="27"/>
  <c r="AE171" i="27"/>
  <c r="AE170" i="27"/>
  <c r="AE169" i="27"/>
  <c r="AE168" i="27"/>
  <c r="AE167" i="27"/>
  <c r="AE166" i="27"/>
  <c r="AE165" i="27"/>
  <c r="AE164" i="27"/>
  <c r="AE163" i="27"/>
  <c r="AE162" i="27"/>
  <c r="AE161" i="27"/>
  <c r="AE160" i="27"/>
  <c r="AE159" i="27"/>
  <c r="AE158" i="27"/>
  <c r="AE157" i="27"/>
  <c r="AE156" i="27"/>
  <c r="AE155" i="27"/>
  <c r="AE154" i="27"/>
  <c r="AE153" i="27"/>
  <c r="AE152" i="27"/>
  <c r="AE151" i="27"/>
  <c r="AE150" i="27"/>
  <c r="AE149" i="27"/>
  <c r="AE148" i="27"/>
  <c r="AE147" i="27"/>
  <c r="AE146" i="27"/>
  <c r="AE145" i="27"/>
  <c r="AE144" i="27"/>
  <c r="AE143" i="27"/>
  <c r="AE142" i="27"/>
  <c r="AE141" i="27"/>
  <c r="AE140" i="27"/>
  <c r="AE139" i="27"/>
  <c r="AE138" i="27"/>
  <c r="AE137" i="27"/>
  <c r="AE136" i="27"/>
  <c r="AE135" i="27"/>
  <c r="AE134" i="27"/>
  <c r="AE133" i="27"/>
  <c r="AE132" i="27"/>
  <c r="AE131" i="27"/>
  <c r="AE130" i="27"/>
  <c r="AE129" i="27"/>
  <c r="AE128" i="27"/>
  <c r="AE127" i="27"/>
  <c r="AE126" i="27"/>
  <c r="AE125" i="27"/>
  <c r="AE124" i="27"/>
  <c r="AE123" i="27"/>
  <c r="AE122" i="27"/>
  <c r="AE121" i="27"/>
  <c r="AE120" i="27"/>
  <c r="AE119" i="27"/>
  <c r="AE118" i="27"/>
  <c r="AE117" i="27"/>
  <c r="AE116" i="27"/>
  <c r="AE115" i="27"/>
  <c r="AE114" i="27"/>
  <c r="AE113" i="27"/>
  <c r="AE112" i="27"/>
  <c r="AE111" i="27"/>
  <c r="AE110" i="27"/>
  <c r="AE109" i="27"/>
  <c r="AE108" i="27"/>
  <c r="AE107" i="27"/>
  <c r="AE106" i="27"/>
  <c r="AE105" i="27"/>
  <c r="AE104" i="27"/>
  <c r="AE103" i="27"/>
  <c r="AE102" i="27"/>
  <c r="AE101" i="27"/>
  <c r="AE100" i="27"/>
  <c r="AE99" i="27"/>
  <c r="AE98" i="27"/>
  <c r="AE97" i="27"/>
  <c r="AE96" i="27"/>
  <c r="AE95" i="27"/>
  <c r="AE94" i="27"/>
  <c r="AE93" i="27"/>
  <c r="AE92" i="27"/>
  <c r="AE91" i="27"/>
  <c r="AE90" i="27"/>
  <c r="AE89" i="27"/>
  <c r="AE88" i="27"/>
  <c r="AE87" i="27"/>
  <c r="AE86" i="27"/>
  <c r="AE85" i="27"/>
  <c r="AE84" i="27"/>
  <c r="AE83" i="27"/>
  <c r="AE82" i="27"/>
  <c r="AE81" i="27"/>
  <c r="AE80" i="27"/>
  <c r="AE79" i="27"/>
  <c r="AE78" i="27"/>
  <c r="AE77" i="27"/>
  <c r="AE76" i="27"/>
  <c r="AE75" i="27"/>
  <c r="AE74" i="27"/>
  <c r="AE73" i="27"/>
  <c r="AE72" i="27"/>
  <c r="AE71" i="27"/>
  <c r="AE70" i="27"/>
  <c r="AE69" i="27"/>
  <c r="AE68" i="27"/>
  <c r="AE67" i="27"/>
  <c r="AE66" i="27"/>
  <c r="AE65" i="27"/>
  <c r="AE64" i="27"/>
  <c r="AE63" i="27"/>
  <c r="AE62" i="27"/>
  <c r="AE61" i="27"/>
  <c r="AE60" i="27"/>
  <c r="AE59" i="27"/>
  <c r="AE58" i="27"/>
  <c r="AE57" i="27"/>
  <c r="AE56" i="27"/>
  <c r="AE55" i="27"/>
  <c r="AE54" i="27"/>
  <c r="AE53" i="27"/>
  <c r="AE52" i="27"/>
  <c r="AE51" i="27"/>
  <c r="AE50" i="27"/>
  <c r="AE49" i="27"/>
  <c r="AE48" i="27"/>
  <c r="AE47" i="27"/>
  <c r="AE46" i="27"/>
  <c r="AE45" i="27"/>
  <c r="AE44" i="27"/>
  <c r="AE43" i="27"/>
  <c r="AE42" i="27"/>
  <c r="AE41" i="27"/>
  <c r="AE40" i="27"/>
  <c r="AE39" i="27"/>
  <c r="AE38" i="27"/>
  <c r="AE37" i="27"/>
  <c r="AE36" i="27"/>
  <c r="AE35" i="27"/>
  <c r="AE34" i="27"/>
  <c r="AE33" i="27"/>
  <c r="AE32" i="27"/>
  <c r="AE31" i="27"/>
  <c r="AE30" i="27"/>
  <c r="AE29" i="27"/>
  <c r="AE28" i="27"/>
  <c r="AE27" i="27"/>
  <c r="AE26" i="27"/>
  <c r="AE25" i="27"/>
  <c r="AE24" i="27"/>
  <c r="AE23" i="27"/>
  <c r="AE22" i="27"/>
  <c r="AE21" i="27"/>
  <c r="AE20" i="27"/>
  <c r="AE19" i="27"/>
  <c r="AE18" i="27"/>
  <c r="AE17" i="27"/>
  <c r="AE16" i="27"/>
  <c r="AE15" i="27"/>
  <c r="AE14" i="27"/>
  <c r="AE13" i="27"/>
  <c r="AE12" i="27"/>
  <c r="AE11" i="27"/>
  <c r="AE10" i="27"/>
  <c r="AE9" i="27"/>
  <c r="AE8" i="27"/>
  <c r="AE7" i="27"/>
  <c r="AE6" i="27"/>
  <c r="AE5" i="27"/>
  <c r="AE4" i="27"/>
  <c r="AE3" i="27"/>
  <c r="AE2" i="27"/>
  <c r="BB267" i="36" l="1"/>
  <c r="AT267" i="36"/>
  <c r="AP267" i="36"/>
  <c r="BN267" i="36"/>
  <c r="BQ267" i="36"/>
  <c r="AS267" i="36"/>
  <c r="BJ267" i="36"/>
  <c r="AL267" i="36"/>
  <c r="AX267" i="36"/>
  <c r="CC267" i="36"/>
  <c r="BI267" i="36"/>
  <c r="AK267" i="36"/>
  <c r="BM267" i="36"/>
  <c r="BR267" i="36"/>
  <c r="BZ267" i="36"/>
  <c r="BV267" i="36"/>
  <c r="BY267" i="36"/>
  <c r="BE267" i="36"/>
  <c r="BA267" i="36"/>
  <c r="CD267" i="36"/>
  <c r="BU267" i="36"/>
  <c r="AW267" i="36"/>
  <c r="CA270" i="36" s="1"/>
  <c r="BF267" i="36"/>
  <c r="AO267" i="36"/>
  <c r="I382" i="34"/>
  <c r="H382" i="34"/>
  <c r="CB2" i="27"/>
  <c r="CB3" i="27"/>
  <c r="CB4" i="27"/>
  <c r="CB5" i="27"/>
  <c r="CB6" i="27"/>
  <c r="CB7" i="27"/>
  <c r="CB8" i="27"/>
  <c r="CB9" i="27"/>
  <c r="CB10" i="27"/>
  <c r="CB11" i="27"/>
  <c r="CB12" i="27"/>
  <c r="CB13" i="27"/>
  <c r="CB14" i="27"/>
  <c r="CB15" i="27"/>
  <c r="CB16" i="27"/>
  <c r="CB17" i="27"/>
  <c r="CB18" i="27"/>
  <c r="CB19" i="27"/>
  <c r="CB20" i="27"/>
  <c r="CB21" i="27"/>
  <c r="CB22" i="27"/>
  <c r="CB23" i="27"/>
  <c r="CD23" i="27" s="1"/>
  <c r="CB24" i="27"/>
  <c r="CB25" i="27"/>
  <c r="CB26" i="27"/>
  <c r="CB27" i="27"/>
  <c r="CB28" i="27"/>
  <c r="CB29" i="27"/>
  <c r="CB30" i="27"/>
  <c r="CB31" i="27"/>
  <c r="CB32" i="27"/>
  <c r="CB33" i="27"/>
  <c r="CB34" i="27"/>
  <c r="CB35" i="27"/>
  <c r="CB36" i="27"/>
  <c r="CB37" i="27"/>
  <c r="CB38" i="27"/>
  <c r="CB39" i="27"/>
  <c r="CB40" i="27"/>
  <c r="CB41" i="27"/>
  <c r="CB42" i="27"/>
  <c r="CB43" i="27"/>
  <c r="CB44" i="27"/>
  <c r="CB45" i="27"/>
  <c r="CB46" i="27"/>
  <c r="CB47" i="27"/>
  <c r="CB48" i="27"/>
  <c r="CB49" i="27"/>
  <c r="CB50" i="27"/>
  <c r="CB51" i="27"/>
  <c r="CB52" i="27"/>
  <c r="CB53" i="27"/>
  <c r="CB54" i="27"/>
  <c r="CB55" i="27"/>
  <c r="CB56" i="27"/>
  <c r="CB57" i="27"/>
  <c r="CB58" i="27"/>
  <c r="CB59" i="27"/>
  <c r="CB60" i="27"/>
  <c r="CB61" i="27"/>
  <c r="CB62" i="27"/>
  <c r="CB63" i="27"/>
  <c r="CB64" i="27"/>
  <c r="CB65" i="27"/>
  <c r="CB66" i="27"/>
  <c r="CB67" i="27"/>
  <c r="CB68" i="27"/>
  <c r="CB69" i="27"/>
  <c r="CB70" i="27"/>
  <c r="CB71" i="27"/>
  <c r="CB72" i="27"/>
  <c r="CB73" i="27"/>
  <c r="CB74" i="27"/>
  <c r="CB75" i="27"/>
  <c r="CB76" i="27"/>
  <c r="CB77" i="27"/>
  <c r="CB78" i="27"/>
  <c r="CB79" i="27"/>
  <c r="CB80" i="27"/>
  <c r="CB81" i="27"/>
  <c r="CB82" i="27"/>
  <c r="CB83" i="27"/>
  <c r="CB84" i="27"/>
  <c r="CB85" i="27"/>
  <c r="CB86" i="27"/>
  <c r="CB87" i="27"/>
  <c r="CD87" i="27" s="1"/>
  <c r="CB88" i="27"/>
  <c r="CB89" i="27"/>
  <c r="CB90" i="27"/>
  <c r="CB91" i="27"/>
  <c r="CB92" i="27"/>
  <c r="CB93" i="27"/>
  <c r="CB94" i="27"/>
  <c r="CB95" i="27"/>
  <c r="CB96" i="27"/>
  <c r="CB97" i="27"/>
  <c r="CB98" i="27"/>
  <c r="CB99" i="27"/>
  <c r="CB100" i="27"/>
  <c r="CB101" i="27"/>
  <c r="CB102" i="27"/>
  <c r="CB103" i="27"/>
  <c r="CB104" i="27"/>
  <c r="CB105" i="27"/>
  <c r="CB106" i="27"/>
  <c r="CB107" i="27"/>
  <c r="CB108" i="27"/>
  <c r="CB109" i="27"/>
  <c r="CB110" i="27"/>
  <c r="CB111" i="27"/>
  <c r="CB112" i="27"/>
  <c r="CB113" i="27"/>
  <c r="CB114" i="27"/>
  <c r="CB115" i="27"/>
  <c r="CB116" i="27"/>
  <c r="CB117" i="27"/>
  <c r="CB118" i="27"/>
  <c r="CB119" i="27"/>
  <c r="CB120" i="27"/>
  <c r="CB121" i="27"/>
  <c r="CB122" i="27"/>
  <c r="CB123" i="27"/>
  <c r="CB124" i="27"/>
  <c r="CB125" i="27"/>
  <c r="CB126" i="27"/>
  <c r="CB127" i="27"/>
  <c r="CB128" i="27"/>
  <c r="CB129" i="27"/>
  <c r="CB130" i="27"/>
  <c r="CB131" i="27"/>
  <c r="CB132" i="27"/>
  <c r="CB133" i="27"/>
  <c r="CB134" i="27"/>
  <c r="CB135" i="27"/>
  <c r="CB136" i="27"/>
  <c r="CB137" i="27"/>
  <c r="CB138" i="27"/>
  <c r="CB139" i="27"/>
  <c r="CB140" i="27"/>
  <c r="CB141" i="27"/>
  <c r="CB142" i="27"/>
  <c r="CB143" i="27"/>
  <c r="CB144" i="27"/>
  <c r="CB145" i="27"/>
  <c r="CB146" i="27"/>
  <c r="CB147" i="27"/>
  <c r="CB148" i="27"/>
  <c r="CB149" i="27"/>
  <c r="CB150" i="27"/>
  <c r="CB151" i="27"/>
  <c r="CD151" i="27" s="1"/>
  <c r="CB152" i="27"/>
  <c r="CB153" i="27"/>
  <c r="CB154" i="27"/>
  <c r="CB155" i="27"/>
  <c r="CB156" i="27"/>
  <c r="CB157" i="27"/>
  <c r="CB158" i="27"/>
  <c r="CB159" i="27"/>
  <c r="CB160" i="27"/>
  <c r="CB161" i="27"/>
  <c r="CB162" i="27"/>
  <c r="CB163" i="27"/>
  <c r="CB164" i="27"/>
  <c r="CB165" i="27"/>
  <c r="CB166" i="27"/>
  <c r="CB167" i="27"/>
  <c r="CB168" i="27"/>
  <c r="CB169" i="27"/>
  <c r="CB170" i="27"/>
  <c r="CB171" i="27"/>
  <c r="CB172" i="27"/>
  <c r="CB173" i="27"/>
  <c r="CB174" i="27"/>
  <c r="CB175" i="27"/>
  <c r="CB176" i="27"/>
  <c r="CB177" i="27"/>
  <c r="CB178" i="27"/>
  <c r="CB179" i="27"/>
  <c r="CB180" i="27"/>
  <c r="CB181" i="27"/>
  <c r="CB182" i="27"/>
  <c r="CB183" i="27"/>
  <c r="CB184" i="27"/>
  <c r="CB185" i="27"/>
  <c r="CB186" i="27"/>
  <c r="CB187" i="27"/>
  <c r="CB188" i="27"/>
  <c r="CB189" i="27"/>
  <c r="CB190" i="27"/>
  <c r="CB191" i="27"/>
  <c r="CB192" i="27"/>
  <c r="CB193" i="27"/>
  <c r="CB194" i="27"/>
  <c r="CB195" i="27"/>
  <c r="CB196" i="27"/>
  <c r="CB197" i="27"/>
  <c r="CB198" i="27"/>
  <c r="CB199" i="27"/>
  <c r="CB200" i="27"/>
  <c r="CB201" i="27"/>
  <c r="CB202" i="27"/>
  <c r="CB203" i="27"/>
  <c r="CB204" i="27"/>
  <c r="CB205" i="27"/>
  <c r="CB206" i="27"/>
  <c r="CB207" i="27"/>
  <c r="CB208" i="27"/>
  <c r="CB209" i="27"/>
  <c r="CB210" i="27"/>
  <c r="CB211" i="27"/>
  <c r="CB212" i="27"/>
  <c r="CB213" i="27"/>
  <c r="CB214" i="27"/>
  <c r="CB215" i="27"/>
  <c r="CD215" i="27" s="1"/>
  <c r="CB216" i="27"/>
  <c r="CB217" i="27"/>
  <c r="CB218" i="27"/>
  <c r="CB219" i="27"/>
  <c r="CB220" i="27"/>
  <c r="CB221" i="27"/>
  <c r="CB222" i="27"/>
  <c r="CB223" i="27"/>
  <c r="CB224" i="27"/>
  <c r="CB225" i="27"/>
  <c r="CB226" i="27"/>
  <c r="CB227" i="27"/>
  <c r="CB228" i="27"/>
  <c r="CB229" i="27"/>
  <c r="CB230" i="27"/>
  <c r="CB231" i="27"/>
  <c r="CB232" i="27"/>
  <c r="CB233" i="27"/>
  <c r="CB234" i="27"/>
  <c r="CB235" i="27"/>
  <c r="CB236" i="27"/>
  <c r="CB237" i="27"/>
  <c r="CB238" i="27"/>
  <c r="CB239" i="27"/>
  <c r="CB240" i="27"/>
  <c r="CB241" i="27"/>
  <c r="CB242" i="27"/>
  <c r="CB243" i="27"/>
  <c r="CB244" i="27"/>
  <c r="CB245" i="27"/>
  <c r="CB246" i="27"/>
  <c r="CB247" i="27"/>
  <c r="CB248" i="27"/>
  <c r="CD248" i="27" s="1"/>
  <c r="CB249" i="27"/>
  <c r="CB250" i="27"/>
  <c r="CB251" i="27"/>
  <c r="CB252" i="27"/>
  <c r="CC252" i="27" s="1"/>
  <c r="CB253" i="27"/>
  <c r="CD253" i="27" s="1"/>
  <c r="CB254" i="27"/>
  <c r="CB255" i="27"/>
  <c r="CC255" i="27" s="1"/>
  <c r="CB256" i="27"/>
  <c r="CB257" i="27"/>
  <c r="CC257" i="27" s="1"/>
  <c r="CB258" i="27"/>
  <c r="CB259" i="27"/>
  <c r="CC259" i="27" s="1"/>
  <c r="CB260" i="27"/>
  <c r="CD260" i="27" s="1"/>
  <c r="CB261" i="27"/>
  <c r="CD261" i="27" s="1"/>
  <c r="CB262" i="27"/>
  <c r="CD262" i="27" s="1"/>
  <c r="CB263" i="27"/>
  <c r="CD263" i="27" s="1"/>
  <c r="CB264" i="27"/>
  <c r="CB265" i="27"/>
  <c r="BX265" i="27"/>
  <c r="BX264" i="27"/>
  <c r="BX263" i="27"/>
  <c r="BY263" i="27" s="1"/>
  <c r="BX262" i="27"/>
  <c r="BY262" i="27" s="1"/>
  <c r="BX261" i="27"/>
  <c r="BY261" i="27" s="1"/>
  <c r="BX260" i="27"/>
  <c r="BZ260" i="27" s="1"/>
  <c r="BX259" i="27"/>
  <c r="BZ259" i="27" s="1"/>
  <c r="BX258" i="27"/>
  <c r="BX257" i="27"/>
  <c r="BX256" i="27"/>
  <c r="BX255" i="27"/>
  <c r="BZ255" i="27" s="1"/>
  <c r="BX254" i="27"/>
  <c r="BX253" i="27"/>
  <c r="BZ253" i="27" s="1"/>
  <c r="BX252" i="27"/>
  <c r="BZ252" i="27" s="1"/>
  <c r="BX251" i="27"/>
  <c r="BX250" i="27"/>
  <c r="BX249" i="27"/>
  <c r="BZ249" i="27" s="1"/>
  <c r="BX248" i="27"/>
  <c r="BZ248" i="27" s="1"/>
  <c r="BX247" i="27"/>
  <c r="BX246" i="27"/>
  <c r="BX245" i="27"/>
  <c r="BX244" i="27"/>
  <c r="BX243" i="27"/>
  <c r="BX242" i="27"/>
  <c r="BX241" i="27"/>
  <c r="BX240" i="27"/>
  <c r="BX239" i="27"/>
  <c r="BX238" i="27"/>
  <c r="BX237" i="27"/>
  <c r="BX236" i="27"/>
  <c r="BX235" i="27"/>
  <c r="BX234" i="27"/>
  <c r="BX233" i="27"/>
  <c r="BX232" i="27"/>
  <c r="BX231" i="27"/>
  <c r="BX230" i="27"/>
  <c r="BX229" i="27"/>
  <c r="BX228" i="27"/>
  <c r="BX227" i="27"/>
  <c r="BX226" i="27"/>
  <c r="BX225" i="27"/>
  <c r="BX224" i="27"/>
  <c r="BX223" i="27"/>
  <c r="BX222" i="27"/>
  <c r="BX221" i="27"/>
  <c r="BX220" i="27"/>
  <c r="BX219" i="27"/>
  <c r="BX218" i="27"/>
  <c r="BX217" i="27"/>
  <c r="BX216" i="27"/>
  <c r="BX215" i="27"/>
  <c r="BX214" i="27"/>
  <c r="BX213" i="27"/>
  <c r="BX212" i="27"/>
  <c r="BZ212" i="27" s="1"/>
  <c r="BX211" i="27"/>
  <c r="BX210" i="27"/>
  <c r="BX209" i="27"/>
  <c r="BX208" i="27"/>
  <c r="BX207" i="27"/>
  <c r="BX206" i="27"/>
  <c r="BX205" i="27"/>
  <c r="BX204" i="27"/>
  <c r="BX203" i="27"/>
  <c r="BX202" i="27"/>
  <c r="BX201" i="27"/>
  <c r="BX200" i="27"/>
  <c r="BX199" i="27"/>
  <c r="BX198" i="27"/>
  <c r="BX197" i="27"/>
  <c r="BX196" i="27"/>
  <c r="BX195" i="27"/>
  <c r="BX194" i="27"/>
  <c r="BX193" i="27"/>
  <c r="BX192" i="27"/>
  <c r="BX191" i="27"/>
  <c r="BX190" i="27"/>
  <c r="BX189" i="27"/>
  <c r="BX188" i="27"/>
  <c r="BX187" i="27"/>
  <c r="BX186" i="27"/>
  <c r="BX185" i="27"/>
  <c r="BX184" i="27"/>
  <c r="BX183" i="27"/>
  <c r="BX182" i="27"/>
  <c r="BX181" i="27"/>
  <c r="BX180" i="27"/>
  <c r="BX179" i="27"/>
  <c r="BX178" i="27"/>
  <c r="BX177" i="27"/>
  <c r="BX176" i="27"/>
  <c r="BX175" i="27"/>
  <c r="BX174" i="27"/>
  <c r="BX173" i="27"/>
  <c r="BX172" i="27"/>
  <c r="BX171" i="27"/>
  <c r="BX170" i="27"/>
  <c r="BX169" i="27"/>
  <c r="BX168" i="27"/>
  <c r="BX167" i="27"/>
  <c r="BX166" i="27"/>
  <c r="BX165" i="27"/>
  <c r="BX164" i="27"/>
  <c r="BX163" i="27"/>
  <c r="BX162" i="27"/>
  <c r="BX161" i="27"/>
  <c r="BX160" i="27"/>
  <c r="BX159" i="27"/>
  <c r="BX158" i="27"/>
  <c r="BX157" i="27"/>
  <c r="BX156" i="27"/>
  <c r="BX155" i="27"/>
  <c r="BX154" i="27"/>
  <c r="BX153" i="27"/>
  <c r="BX152" i="27"/>
  <c r="BX151" i="27"/>
  <c r="BX150" i="27"/>
  <c r="BX149" i="27"/>
  <c r="BX148" i="27"/>
  <c r="BZ148" i="27" s="1"/>
  <c r="BX147" i="27"/>
  <c r="BX146" i="27"/>
  <c r="BX145" i="27"/>
  <c r="BX144" i="27"/>
  <c r="BX143" i="27"/>
  <c r="BX142" i="27"/>
  <c r="BX141" i="27"/>
  <c r="BX140" i="27"/>
  <c r="BX139" i="27"/>
  <c r="BX138" i="27"/>
  <c r="BX137" i="27"/>
  <c r="BX136" i="27"/>
  <c r="BX135" i="27"/>
  <c r="BX134" i="27"/>
  <c r="BX133" i="27"/>
  <c r="BX132" i="27"/>
  <c r="BX131" i="27"/>
  <c r="BX130" i="27"/>
  <c r="BX129" i="27"/>
  <c r="BX128" i="27"/>
  <c r="BX127" i="27"/>
  <c r="BX126" i="27"/>
  <c r="BX125" i="27"/>
  <c r="BX124" i="27"/>
  <c r="BX123" i="27"/>
  <c r="BX122" i="27"/>
  <c r="BX121" i="27"/>
  <c r="BX120" i="27"/>
  <c r="BX119" i="27"/>
  <c r="BX118" i="27"/>
  <c r="BX117" i="27"/>
  <c r="BX116" i="27"/>
  <c r="BX115" i="27"/>
  <c r="BX114" i="27"/>
  <c r="BX113" i="27"/>
  <c r="BX112" i="27"/>
  <c r="BX111" i="27"/>
  <c r="BX110" i="27"/>
  <c r="BX109" i="27"/>
  <c r="BX108" i="27"/>
  <c r="BX107" i="27"/>
  <c r="BX106" i="27"/>
  <c r="BX105" i="27"/>
  <c r="BX104" i="27"/>
  <c r="BX103" i="27"/>
  <c r="BX102" i="27"/>
  <c r="BX101" i="27"/>
  <c r="BX100" i="27"/>
  <c r="BX99" i="27"/>
  <c r="BX98" i="27"/>
  <c r="BX97" i="27"/>
  <c r="BX96" i="27"/>
  <c r="BX95" i="27"/>
  <c r="BX94" i="27"/>
  <c r="BX93" i="27"/>
  <c r="BX92" i="27"/>
  <c r="BX91" i="27"/>
  <c r="BX90" i="27"/>
  <c r="BX89" i="27"/>
  <c r="BX88" i="27"/>
  <c r="BX87" i="27"/>
  <c r="BX86" i="27"/>
  <c r="BX85" i="27"/>
  <c r="BX84" i="27"/>
  <c r="BZ84" i="27" s="1"/>
  <c r="BX83" i="27"/>
  <c r="BX82" i="27"/>
  <c r="BX81" i="27"/>
  <c r="BX80" i="27"/>
  <c r="BX79" i="27"/>
  <c r="BX78" i="27"/>
  <c r="BX77" i="27"/>
  <c r="BX76" i="27"/>
  <c r="BX75" i="27"/>
  <c r="BX74" i="27"/>
  <c r="BX73" i="27"/>
  <c r="BX72" i="27"/>
  <c r="BX71" i="27"/>
  <c r="BX70" i="27"/>
  <c r="BX69" i="27"/>
  <c r="BX68" i="27"/>
  <c r="BX67" i="27"/>
  <c r="BX66" i="27"/>
  <c r="BX65" i="27"/>
  <c r="BX64" i="27"/>
  <c r="BX63" i="27"/>
  <c r="BX62" i="27"/>
  <c r="BX61" i="27"/>
  <c r="BX60" i="27"/>
  <c r="BX59" i="27"/>
  <c r="BX58" i="27"/>
  <c r="BX57" i="27"/>
  <c r="BX56" i="27"/>
  <c r="BX55" i="27"/>
  <c r="BX54" i="27"/>
  <c r="BX53" i="27"/>
  <c r="BX52" i="27"/>
  <c r="BX51" i="27"/>
  <c r="BX50" i="27"/>
  <c r="BX49" i="27"/>
  <c r="BX48" i="27"/>
  <c r="BX47" i="27"/>
  <c r="BX46" i="27"/>
  <c r="BX45" i="27"/>
  <c r="BX44" i="27"/>
  <c r="BX43" i="27"/>
  <c r="BX42" i="27"/>
  <c r="BX41" i="27"/>
  <c r="BX40" i="27"/>
  <c r="BX39" i="27"/>
  <c r="BX38" i="27"/>
  <c r="BX37" i="27"/>
  <c r="BX36" i="27"/>
  <c r="BX35" i="27"/>
  <c r="BX34" i="27"/>
  <c r="BX33" i="27"/>
  <c r="BX32" i="27"/>
  <c r="BX31" i="27"/>
  <c r="BX30" i="27"/>
  <c r="BX29" i="27"/>
  <c r="BX28" i="27"/>
  <c r="BX27" i="27"/>
  <c r="BX26" i="27"/>
  <c r="BX25" i="27"/>
  <c r="BX24" i="27"/>
  <c r="BX23" i="27"/>
  <c r="BX22" i="27"/>
  <c r="BX21" i="27"/>
  <c r="BX20" i="27"/>
  <c r="BZ20" i="27" s="1"/>
  <c r="BX19" i="27"/>
  <c r="BX18" i="27"/>
  <c r="BX17" i="27"/>
  <c r="BX16" i="27"/>
  <c r="BX15" i="27"/>
  <c r="BX14" i="27"/>
  <c r="BX13" i="27"/>
  <c r="BX12" i="27"/>
  <c r="BX11" i="27"/>
  <c r="BX10" i="27"/>
  <c r="BX9" i="27"/>
  <c r="BX8" i="27"/>
  <c r="BX7" i="27"/>
  <c r="BX6" i="27"/>
  <c r="BX5" i="27"/>
  <c r="BX4" i="27"/>
  <c r="BX3" i="27"/>
  <c r="BX2" i="27"/>
  <c r="BT265" i="27"/>
  <c r="BT264" i="27"/>
  <c r="BT263" i="27"/>
  <c r="BV263" i="27" s="1"/>
  <c r="BT262" i="27"/>
  <c r="BU262" i="27" s="1"/>
  <c r="BT261" i="27"/>
  <c r="BU261" i="27" s="1"/>
  <c r="BT260" i="27"/>
  <c r="BV260" i="27" s="1"/>
  <c r="BT259" i="27"/>
  <c r="BU259" i="27" s="1"/>
  <c r="BT258" i="27"/>
  <c r="BT257" i="27"/>
  <c r="BV257" i="27" s="1"/>
  <c r="BT256" i="27"/>
  <c r="BT255" i="27"/>
  <c r="BV255" i="27" s="1"/>
  <c r="BT254" i="27"/>
  <c r="BT253" i="27"/>
  <c r="BV253" i="27" s="1"/>
  <c r="BT252" i="27"/>
  <c r="BV252" i="27" s="1"/>
  <c r="BT251" i="27"/>
  <c r="BT250" i="27"/>
  <c r="BT249" i="27"/>
  <c r="BV249" i="27" s="1"/>
  <c r="BT248" i="27"/>
  <c r="BV248" i="27" s="1"/>
  <c r="BT247" i="27"/>
  <c r="BT246" i="27"/>
  <c r="BT245" i="27"/>
  <c r="BT244" i="27"/>
  <c r="BT243" i="27"/>
  <c r="BT242" i="27"/>
  <c r="BT241" i="27"/>
  <c r="BT240" i="27"/>
  <c r="BT239" i="27"/>
  <c r="BT238" i="27"/>
  <c r="BT237" i="27"/>
  <c r="BT236" i="27"/>
  <c r="BT235" i="27"/>
  <c r="BT234" i="27"/>
  <c r="BT233" i="27"/>
  <c r="BT232" i="27"/>
  <c r="BT231" i="27"/>
  <c r="BT230" i="27"/>
  <c r="BT229" i="27"/>
  <c r="BT228" i="27"/>
  <c r="BT227" i="27"/>
  <c r="BT226" i="27"/>
  <c r="BT225" i="27"/>
  <c r="BT224" i="27"/>
  <c r="BT223" i="27"/>
  <c r="BT222" i="27"/>
  <c r="BT221" i="27"/>
  <c r="BT220" i="27"/>
  <c r="BT219" i="27"/>
  <c r="BT218" i="27"/>
  <c r="BT217" i="27"/>
  <c r="BT216" i="27"/>
  <c r="BT215" i="27"/>
  <c r="BT214" i="27"/>
  <c r="BT213" i="27"/>
  <c r="BT212" i="27"/>
  <c r="BT211" i="27"/>
  <c r="BT210" i="27"/>
  <c r="BT209" i="27"/>
  <c r="BV209" i="27" s="1"/>
  <c r="BT208" i="27"/>
  <c r="BT207" i="27"/>
  <c r="BT206" i="27"/>
  <c r="BT205" i="27"/>
  <c r="BT204" i="27"/>
  <c r="BT203" i="27"/>
  <c r="BT202" i="27"/>
  <c r="BT201" i="27"/>
  <c r="BT200" i="27"/>
  <c r="BT199" i="27"/>
  <c r="BT198" i="27"/>
  <c r="BT197" i="27"/>
  <c r="BT196" i="27"/>
  <c r="BT195" i="27"/>
  <c r="BT194" i="27"/>
  <c r="BT193" i="27"/>
  <c r="BT192" i="27"/>
  <c r="BT191" i="27"/>
  <c r="BT190" i="27"/>
  <c r="BT189" i="27"/>
  <c r="BT188" i="27"/>
  <c r="BT187" i="27"/>
  <c r="BT186" i="27"/>
  <c r="BT185" i="27"/>
  <c r="BT184" i="27"/>
  <c r="BT183" i="27"/>
  <c r="BT182" i="27"/>
  <c r="BT181" i="27"/>
  <c r="BT180" i="27"/>
  <c r="BT179" i="27"/>
  <c r="BT178" i="27"/>
  <c r="BT177" i="27"/>
  <c r="BT176" i="27"/>
  <c r="BT175" i="27"/>
  <c r="BT174" i="27"/>
  <c r="BT173" i="27"/>
  <c r="BT172" i="27"/>
  <c r="BT171" i="27"/>
  <c r="BT170" i="27"/>
  <c r="BT169" i="27"/>
  <c r="BT168" i="27"/>
  <c r="BT167" i="27"/>
  <c r="BT166" i="27"/>
  <c r="BT165" i="27"/>
  <c r="BT164" i="27"/>
  <c r="BT163" i="27"/>
  <c r="BT162" i="27"/>
  <c r="BT161" i="27"/>
  <c r="BT160" i="27"/>
  <c r="BT159" i="27"/>
  <c r="BT158" i="27"/>
  <c r="BT157" i="27"/>
  <c r="BT156" i="27"/>
  <c r="BT155" i="27"/>
  <c r="BT154" i="27"/>
  <c r="BT153" i="27"/>
  <c r="BT152" i="27"/>
  <c r="BT151" i="27"/>
  <c r="BT150" i="27"/>
  <c r="BT149" i="27"/>
  <c r="BT148" i="27"/>
  <c r="BT147" i="27"/>
  <c r="BT146" i="27"/>
  <c r="BT145" i="27"/>
  <c r="BV145" i="27" s="1"/>
  <c r="BT144" i="27"/>
  <c r="BT143" i="27"/>
  <c r="BT142" i="27"/>
  <c r="BT141" i="27"/>
  <c r="BT140" i="27"/>
  <c r="BT139" i="27"/>
  <c r="BT138" i="27"/>
  <c r="BT137" i="27"/>
  <c r="BT136" i="27"/>
  <c r="BT135" i="27"/>
  <c r="BT134" i="27"/>
  <c r="BT133" i="27"/>
  <c r="BT132" i="27"/>
  <c r="BT131" i="27"/>
  <c r="BT130" i="27"/>
  <c r="BT129" i="27"/>
  <c r="BT128" i="27"/>
  <c r="BT127" i="27"/>
  <c r="BT126" i="27"/>
  <c r="BT125" i="27"/>
  <c r="BT124" i="27"/>
  <c r="BT123" i="27"/>
  <c r="BT122" i="27"/>
  <c r="BT121" i="27"/>
  <c r="BT120" i="27"/>
  <c r="BT119" i="27"/>
  <c r="BT118" i="27"/>
  <c r="BT117" i="27"/>
  <c r="BT116" i="27"/>
  <c r="BT115" i="27"/>
  <c r="BT114" i="27"/>
  <c r="BT113" i="27"/>
  <c r="BT112" i="27"/>
  <c r="BT111" i="27"/>
  <c r="BT110" i="27"/>
  <c r="BT109" i="27"/>
  <c r="BT108" i="27"/>
  <c r="BT107" i="27"/>
  <c r="BT106" i="27"/>
  <c r="BT105" i="27"/>
  <c r="BT104" i="27"/>
  <c r="BT103" i="27"/>
  <c r="BT102" i="27"/>
  <c r="BT101" i="27"/>
  <c r="BT100" i="27"/>
  <c r="BT99" i="27"/>
  <c r="BT98" i="27"/>
  <c r="BT97" i="27"/>
  <c r="BT96" i="27"/>
  <c r="BT95" i="27"/>
  <c r="BT94" i="27"/>
  <c r="BT93" i="27"/>
  <c r="BT92" i="27"/>
  <c r="BT91" i="27"/>
  <c r="BT90" i="27"/>
  <c r="BT89" i="27"/>
  <c r="BT88" i="27"/>
  <c r="BT87" i="27"/>
  <c r="BT86" i="27"/>
  <c r="BT85" i="27"/>
  <c r="BT84" i="27"/>
  <c r="BT83" i="27"/>
  <c r="BT82" i="27"/>
  <c r="BT81" i="27"/>
  <c r="BV81" i="27" s="1"/>
  <c r="BT80" i="27"/>
  <c r="BT79" i="27"/>
  <c r="BT78" i="27"/>
  <c r="BT77" i="27"/>
  <c r="BT76" i="27"/>
  <c r="BT75" i="27"/>
  <c r="BT74" i="27"/>
  <c r="BT73" i="27"/>
  <c r="BT72" i="27"/>
  <c r="BT71" i="27"/>
  <c r="BT70" i="27"/>
  <c r="BT69" i="27"/>
  <c r="BT68" i="27"/>
  <c r="BT67" i="27"/>
  <c r="BT66" i="27"/>
  <c r="BT65" i="27"/>
  <c r="BT64" i="27"/>
  <c r="BT63" i="27"/>
  <c r="BT62" i="27"/>
  <c r="BT61" i="27"/>
  <c r="BT60" i="27"/>
  <c r="BT59" i="27"/>
  <c r="BT58" i="27"/>
  <c r="BT57" i="27"/>
  <c r="BT56" i="27"/>
  <c r="BT55" i="27"/>
  <c r="BT54" i="27"/>
  <c r="BT53" i="27"/>
  <c r="BT52" i="27"/>
  <c r="BT51" i="27"/>
  <c r="BT50" i="27"/>
  <c r="BT49" i="27"/>
  <c r="BT48" i="27"/>
  <c r="BT47" i="27"/>
  <c r="BT46" i="27"/>
  <c r="BT45" i="27"/>
  <c r="BT44" i="27"/>
  <c r="BT43" i="27"/>
  <c r="BT42" i="27"/>
  <c r="BT41" i="27"/>
  <c r="BT40" i="27"/>
  <c r="BT39" i="27"/>
  <c r="BT38" i="27"/>
  <c r="BT37" i="27"/>
  <c r="BT36" i="27"/>
  <c r="BT35" i="27"/>
  <c r="BT34" i="27"/>
  <c r="BT33" i="27"/>
  <c r="BT32" i="27"/>
  <c r="BT31" i="27"/>
  <c r="BT30" i="27"/>
  <c r="BT29" i="27"/>
  <c r="BT28" i="27"/>
  <c r="BT27" i="27"/>
  <c r="BT26" i="27"/>
  <c r="BT25" i="27"/>
  <c r="BT24" i="27"/>
  <c r="BT23" i="27"/>
  <c r="BT22" i="27"/>
  <c r="BT21" i="27"/>
  <c r="BT20" i="27"/>
  <c r="BT19" i="27"/>
  <c r="BT18" i="27"/>
  <c r="BT17" i="27"/>
  <c r="BV17" i="27" s="1"/>
  <c r="BT16" i="27"/>
  <c r="BT15" i="27"/>
  <c r="BT14" i="27"/>
  <c r="BT13" i="27"/>
  <c r="BT12" i="27"/>
  <c r="BT11" i="27"/>
  <c r="BT10" i="27"/>
  <c r="BT9" i="27"/>
  <c r="BT8" i="27"/>
  <c r="BT7" i="27"/>
  <c r="BT6" i="27"/>
  <c r="BT5" i="27"/>
  <c r="BT4" i="27"/>
  <c r="BT3" i="27"/>
  <c r="BT2" i="27"/>
  <c r="BP265" i="27"/>
  <c r="BP264" i="27"/>
  <c r="BP263" i="27"/>
  <c r="BQ263" i="27" s="1"/>
  <c r="BP262" i="27"/>
  <c r="BQ262" i="27" s="1"/>
  <c r="BP261" i="27"/>
  <c r="BQ261" i="27" s="1"/>
  <c r="BP260" i="27"/>
  <c r="BR260" i="27" s="1"/>
  <c r="BP259" i="27"/>
  <c r="BR259" i="27" s="1"/>
  <c r="BP258" i="27"/>
  <c r="BP257" i="27"/>
  <c r="BR257" i="27" s="1"/>
  <c r="BP256" i="27"/>
  <c r="BP255" i="27"/>
  <c r="BR255" i="27" s="1"/>
  <c r="BP254" i="27"/>
  <c r="BP253" i="27"/>
  <c r="BR253" i="27" s="1"/>
  <c r="BP252" i="27"/>
  <c r="BR252" i="27" s="1"/>
  <c r="BP251" i="27"/>
  <c r="BP250" i="27"/>
  <c r="BP249" i="27"/>
  <c r="BR249" i="27" s="1"/>
  <c r="BP248" i="27"/>
  <c r="BR248" i="27" s="1"/>
  <c r="BP247" i="27"/>
  <c r="BP246" i="27"/>
  <c r="BP245" i="27"/>
  <c r="BP244" i="27"/>
  <c r="BP243" i="27"/>
  <c r="BP242" i="27"/>
  <c r="BP241" i="27"/>
  <c r="BP240" i="27"/>
  <c r="BP239" i="27"/>
  <c r="BP238" i="27"/>
  <c r="BP237" i="27"/>
  <c r="BP236" i="27"/>
  <c r="BP235" i="27"/>
  <c r="BP234" i="27"/>
  <c r="BP233" i="27"/>
  <c r="BP232" i="27"/>
  <c r="BP231" i="27"/>
  <c r="BP230" i="27"/>
  <c r="BP229" i="27"/>
  <c r="BP228" i="27"/>
  <c r="BP227" i="27"/>
  <c r="BP226" i="27"/>
  <c r="BP225" i="27"/>
  <c r="BP224" i="27"/>
  <c r="BP223" i="27"/>
  <c r="BP222" i="27"/>
  <c r="BP221" i="27"/>
  <c r="BP220" i="27"/>
  <c r="BP219" i="27"/>
  <c r="BP218" i="27"/>
  <c r="BP217" i="27"/>
  <c r="BP216" i="27"/>
  <c r="BP215" i="27"/>
  <c r="BP214" i="27"/>
  <c r="BP213" i="27"/>
  <c r="BP212" i="27"/>
  <c r="BP211" i="27"/>
  <c r="BP210" i="27"/>
  <c r="BP209" i="27"/>
  <c r="BP208" i="27"/>
  <c r="BP207" i="27"/>
  <c r="BP206" i="27"/>
  <c r="BR206" i="27" s="1"/>
  <c r="BP205" i="27"/>
  <c r="BP204" i="27"/>
  <c r="BP203" i="27"/>
  <c r="BP202" i="27"/>
  <c r="BP201" i="27"/>
  <c r="BP200" i="27"/>
  <c r="BP199" i="27"/>
  <c r="BP198" i="27"/>
  <c r="BP197" i="27"/>
  <c r="BP196" i="27"/>
  <c r="BP195" i="27"/>
  <c r="BP194" i="27"/>
  <c r="BP193" i="27"/>
  <c r="BP192" i="27"/>
  <c r="BP191" i="27"/>
  <c r="BP190" i="27"/>
  <c r="BP189" i="27"/>
  <c r="BP188" i="27"/>
  <c r="BP187" i="27"/>
  <c r="BP186" i="27"/>
  <c r="BP185" i="27"/>
  <c r="BP184" i="27"/>
  <c r="BP183" i="27"/>
  <c r="BP182" i="27"/>
  <c r="BP181" i="27"/>
  <c r="BP180" i="27"/>
  <c r="BP179" i="27"/>
  <c r="BP178" i="27"/>
  <c r="BP177" i="27"/>
  <c r="BP176" i="27"/>
  <c r="BP175" i="27"/>
  <c r="BP174" i="27"/>
  <c r="BP173" i="27"/>
  <c r="BP172" i="27"/>
  <c r="BP171" i="27"/>
  <c r="BP170" i="27"/>
  <c r="BP169" i="27"/>
  <c r="BP168" i="27"/>
  <c r="BP167" i="27"/>
  <c r="BP166" i="27"/>
  <c r="BP165" i="27"/>
  <c r="BP164" i="27"/>
  <c r="BP163" i="27"/>
  <c r="BP162" i="27"/>
  <c r="BP161" i="27"/>
  <c r="BP160" i="27"/>
  <c r="BP159" i="27"/>
  <c r="BP158" i="27"/>
  <c r="BP157" i="27"/>
  <c r="BP156" i="27"/>
  <c r="BP155" i="27"/>
  <c r="BP154" i="27"/>
  <c r="BP153" i="27"/>
  <c r="BP152" i="27"/>
  <c r="BP151" i="27"/>
  <c r="BP150" i="27"/>
  <c r="BP149" i="27"/>
  <c r="BP148" i="27"/>
  <c r="BP147" i="27"/>
  <c r="BP146" i="27"/>
  <c r="BP145" i="27"/>
  <c r="BP144" i="27"/>
  <c r="BP143" i="27"/>
  <c r="BP142" i="27"/>
  <c r="BR142" i="27" s="1"/>
  <c r="BP141" i="27"/>
  <c r="BP140" i="27"/>
  <c r="BP139" i="27"/>
  <c r="BP138" i="27"/>
  <c r="BP137" i="27"/>
  <c r="BP136" i="27"/>
  <c r="BP135" i="27"/>
  <c r="BP134" i="27"/>
  <c r="BP133" i="27"/>
  <c r="BP132" i="27"/>
  <c r="BP131" i="27"/>
  <c r="BP130" i="27"/>
  <c r="BP129" i="27"/>
  <c r="BP128" i="27"/>
  <c r="BP127" i="27"/>
  <c r="BP126" i="27"/>
  <c r="BP125" i="27"/>
  <c r="BP124" i="27"/>
  <c r="BP123" i="27"/>
  <c r="BP122" i="27"/>
  <c r="BP121" i="27"/>
  <c r="BP120" i="27"/>
  <c r="BP119" i="27"/>
  <c r="BP118" i="27"/>
  <c r="BP117" i="27"/>
  <c r="BP116" i="27"/>
  <c r="BP115" i="27"/>
  <c r="BP114" i="27"/>
  <c r="BP113" i="27"/>
  <c r="BP112" i="27"/>
  <c r="BP111" i="27"/>
  <c r="BP110" i="27"/>
  <c r="BP109" i="27"/>
  <c r="BP108" i="27"/>
  <c r="BP107" i="27"/>
  <c r="BP106" i="27"/>
  <c r="BP105" i="27"/>
  <c r="BP104" i="27"/>
  <c r="BP103" i="27"/>
  <c r="BP102" i="27"/>
  <c r="BP101" i="27"/>
  <c r="BP100" i="27"/>
  <c r="BP99" i="27"/>
  <c r="BP98" i="27"/>
  <c r="BP97" i="27"/>
  <c r="BP96" i="27"/>
  <c r="BP95" i="27"/>
  <c r="BP94" i="27"/>
  <c r="BP93" i="27"/>
  <c r="BP92" i="27"/>
  <c r="BP91" i="27"/>
  <c r="BP90" i="27"/>
  <c r="BP89" i="27"/>
  <c r="BP88" i="27"/>
  <c r="BP87" i="27"/>
  <c r="BP86" i="27"/>
  <c r="BP85" i="27"/>
  <c r="BP84" i="27"/>
  <c r="BP83" i="27"/>
  <c r="BP82" i="27"/>
  <c r="BP81" i="27"/>
  <c r="BP80" i="27"/>
  <c r="BP79" i="27"/>
  <c r="BP78" i="27"/>
  <c r="BR78" i="27" s="1"/>
  <c r="BP77" i="27"/>
  <c r="BP76" i="27"/>
  <c r="BP75" i="27"/>
  <c r="BP74" i="27"/>
  <c r="BP73" i="27"/>
  <c r="BP72" i="27"/>
  <c r="BP71" i="27"/>
  <c r="BP70" i="27"/>
  <c r="BP69" i="27"/>
  <c r="BP68" i="27"/>
  <c r="BP67" i="27"/>
  <c r="BP66" i="27"/>
  <c r="BP65" i="27"/>
  <c r="BP64" i="27"/>
  <c r="BP63" i="27"/>
  <c r="BP62" i="27"/>
  <c r="BP61" i="27"/>
  <c r="BP60" i="27"/>
  <c r="BP59" i="27"/>
  <c r="BP58" i="27"/>
  <c r="BP57" i="27"/>
  <c r="BP56" i="27"/>
  <c r="BP55" i="27"/>
  <c r="BP54" i="27"/>
  <c r="BP53" i="27"/>
  <c r="BP52" i="27"/>
  <c r="BP51" i="27"/>
  <c r="BP50" i="27"/>
  <c r="BP49" i="27"/>
  <c r="BP48" i="27"/>
  <c r="BP47" i="27"/>
  <c r="BP46" i="27"/>
  <c r="BP45" i="27"/>
  <c r="BP44" i="27"/>
  <c r="BP43" i="27"/>
  <c r="BP42" i="27"/>
  <c r="BP41" i="27"/>
  <c r="BP40" i="27"/>
  <c r="BP39" i="27"/>
  <c r="BP38" i="27"/>
  <c r="BP37" i="27"/>
  <c r="BP36" i="27"/>
  <c r="BP35" i="27"/>
  <c r="BP34" i="27"/>
  <c r="BP33" i="27"/>
  <c r="BP32" i="27"/>
  <c r="BP31" i="27"/>
  <c r="BP30" i="27"/>
  <c r="BP29" i="27"/>
  <c r="BP28" i="27"/>
  <c r="BP27" i="27"/>
  <c r="BP26" i="27"/>
  <c r="BP25" i="27"/>
  <c r="BP24" i="27"/>
  <c r="BP23" i="27"/>
  <c r="BP22" i="27"/>
  <c r="BP21" i="27"/>
  <c r="BP20" i="27"/>
  <c r="BP19" i="27"/>
  <c r="BP18" i="27"/>
  <c r="BP17" i="27"/>
  <c r="BP16" i="27"/>
  <c r="BP15" i="27"/>
  <c r="BP14" i="27"/>
  <c r="BR14" i="27" s="1"/>
  <c r="BP13" i="27"/>
  <c r="BP12" i="27"/>
  <c r="BP11" i="27"/>
  <c r="BP10" i="27"/>
  <c r="BP9" i="27"/>
  <c r="BP8" i="27"/>
  <c r="BP7" i="27"/>
  <c r="BP6" i="27"/>
  <c r="BP5" i="27"/>
  <c r="BP4" i="27"/>
  <c r="BP3" i="27"/>
  <c r="BP2" i="27"/>
  <c r="BL265" i="27"/>
  <c r="BL264" i="27"/>
  <c r="BL263" i="27"/>
  <c r="BN263" i="27" s="1"/>
  <c r="BL262" i="27"/>
  <c r="BN262" i="27" s="1"/>
  <c r="BL261" i="27"/>
  <c r="BM261" i="27" s="1"/>
  <c r="BL260" i="27"/>
  <c r="BN260" i="27" s="1"/>
  <c r="BL259" i="27"/>
  <c r="BM259" i="27" s="1"/>
  <c r="BL258" i="27"/>
  <c r="BL257" i="27"/>
  <c r="BN257" i="27" s="1"/>
  <c r="BL256" i="27"/>
  <c r="BL255" i="27"/>
  <c r="BN255" i="27" s="1"/>
  <c r="BL254" i="27"/>
  <c r="BL253" i="27"/>
  <c r="BN253" i="27" s="1"/>
  <c r="BL252" i="27"/>
  <c r="BN252" i="27" s="1"/>
  <c r="BL251" i="27"/>
  <c r="BL250" i="27"/>
  <c r="BL249" i="27"/>
  <c r="BN249" i="27" s="1"/>
  <c r="BL248" i="27"/>
  <c r="BN248" i="27" s="1"/>
  <c r="BL247" i="27"/>
  <c r="BL246" i="27"/>
  <c r="BL245" i="27"/>
  <c r="BL244" i="27"/>
  <c r="BL243" i="27"/>
  <c r="BL242" i="27"/>
  <c r="BL241" i="27"/>
  <c r="BL240" i="27"/>
  <c r="BL239" i="27"/>
  <c r="BL238" i="27"/>
  <c r="BL237" i="27"/>
  <c r="BL236" i="27"/>
  <c r="BL235" i="27"/>
  <c r="BL234" i="27"/>
  <c r="BL233" i="27"/>
  <c r="BL232" i="27"/>
  <c r="BL231" i="27"/>
  <c r="BL230" i="27"/>
  <c r="BL229" i="27"/>
  <c r="BL228" i="27"/>
  <c r="BL227" i="27"/>
  <c r="BL226" i="27"/>
  <c r="BL225" i="27"/>
  <c r="BL224" i="27"/>
  <c r="BL223" i="27"/>
  <c r="BL222" i="27"/>
  <c r="BL221" i="27"/>
  <c r="BL220" i="27"/>
  <c r="BL219" i="27"/>
  <c r="BL218" i="27"/>
  <c r="BL217" i="27"/>
  <c r="BL216" i="27"/>
  <c r="BL215" i="27"/>
  <c r="BL214" i="27"/>
  <c r="BL213" i="27"/>
  <c r="BL212" i="27"/>
  <c r="BL211" i="27"/>
  <c r="BL210" i="27"/>
  <c r="BL209" i="27"/>
  <c r="BL208" i="27"/>
  <c r="BL207" i="27"/>
  <c r="BL206" i="27"/>
  <c r="BL205" i="27"/>
  <c r="BL204" i="27"/>
  <c r="BL203" i="27"/>
  <c r="BN203" i="27" s="1"/>
  <c r="BL202" i="27"/>
  <c r="BL201" i="27"/>
  <c r="BL200" i="27"/>
  <c r="BL199" i="27"/>
  <c r="BL198" i="27"/>
  <c r="BL197" i="27"/>
  <c r="BL196" i="27"/>
  <c r="BL195" i="27"/>
  <c r="BL194" i="27"/>
  <c r="BL193" i="27"/>
  <c r="BL192" i="27"/>
  <c r="BL191" i="27"/>
  <c r="BL190" i="27"/>
  <c r="BL189" i="27"/>
  <c r="BL188" i="27"/>
  <c r="BL187" i="27"/>
  <c r="BL186" i="27"/>
  <c r="BL185" i="27"/>
  <c r="BL184" i="27"/>
  <c r="BL183" i="27"/>
  <c r="BL182" i="27"/>
  <c r="BL181" i="27"/>
  <c r="BL180" i="27"/>
  <c r="BL179" i="27"/>
  <c r="BL178" i="27"/>
  <c r="BL177" i="27"/>
  <c r="BL176" i="27"/>
  <c r="BL175" i="27"/>
  <c r="BL174" i="27"/>
  <c r="BL173" i="27"/>
  <c r="BL172" i="27"/>
  <c r="BL171" i="27"/>
  <c r="BL170" i="27"/>
  <c r="BL169" i="27"/>
  <c r="BL168" i="27"/>
  <c r="BL167" i="27"/>
  <c r="BL166" i="27"/>
  <c r="BN166" i="27" s="1"/>
  <c r="BL165" i="27"/>
  <c r="BL164" i="27"/>
  <c r="BL163" i="27"/>
  <c r="BL162" i="27"/>
  <c r="BL161" i="27"/>
  <c r="BL160" i="27"/>
  <c r="BL159" i="27"/>
  <c r="BL158" i="27"/>
  <c r="BL157" i="27"/>
  <c r="BL156" i="27"/>
  <c r="BL155" i="27"/>
  <c r="BL154" i="27"/>
  <c r="BL153" i="27"/>
  <c r="BL152" i="27"/>
  <c r="BL151" i="27"/>
  <c r="BL150" i="27"/>
  <c r="BN150" i="27" s="1"/>
  <c r="BL149" i="27"/>
  <c r="BL148" i="27"/>
  <c r="BL147" i="27"/>
  <c r="BL146" i="27"/>
  <c r="BL145" i="27"/>
  <c r="BL144" i="27"/>
  <c r="BL143" i="27"/>
  <c r="BL142" i="27"/>
  <c r="BL141" i="27"/>
  <c r="BL140" i="27"/>
  <c r="BL139" i="27"/>
  <c r="BL138" i="27"/>
  <c r="BL137" i="27"/>
  <c r="BL136" i="27"/>
  <c r="BL135" i="27"/>
  <c r="BL134" i="27"/>
  <c r="BN134" i="27" s="1"/>
  <c r="BL133" i="27"/>
  <c r="BL132" i="27"/>
  <c r="BL131" i="27"/>
  <c r="BL130" i="27"/>
  <c r="BL129" i="27"/>
  <c r="BL128" i="27"/>
  <c r="BL127" i="27"/>
  <c r="BL126" i="27"/>
  <c r="BL125" i="27"/>
  <c r="BL124" i="27"/>
  <c r="BL123" i="27"/>
  <c r="BL122" i="27"/>
  <c r="BL121" i="27"/>
  <c r="BL120" i="27"/>
  <c r="BL119" i="27"/>
  <c r="BL118" i="27"/>
  <c r="BN118" i="27" s="1"/>
  <c r="BL117" i="27"/>
  <c r="BL116" i="27"/>
  <c r="BL115" i="27"/>
  <c r="BL114" i="27"/>
  <c r="BL113" i="27"/>
  <c r="BL112" i="27"/>
  <c r="BL111" i="27"/>
  <c r="BL110" i="27"/>
  <c r="BL109" i="27"/>
  <c r="BL108" i="27"/>
  <c r="BL107" i="27"/>
  <c r="BL106" i="27"/>
  <c r="BL105" i="27"/>
  <c r="BL104" i="27"/>
  <c r="BL103" i="27"/>
  <c r="BL102" i="27"/>
  <c r="BN102" i="27" s="1"/>
  <c r="BL101" i="27"/>
  <c r="BL100" i="27"/>
  <c r="BL99" i="27"/>
  <c r="BL98" i="27"/>
  <c r="BL97" i="27"/>
  <c r="BL96" i="27"/>
  <c r="BL95" i="27"/>
  <c r="BL94" i="27"/>
  <c r="BL93" i="27"/>
  <c r="BL92" i="27"/>
  <c r="BL91" i="27"/>
  <c r="BL90" i="27"/>
  <c r="BL89" i="27"/>
  <c r="BL88" i="27"/>
  <c r="BL87" i="27"/>
  <c r="BL86" i="27"/>
  <c r="BN86" i="27" s="1"/>
  <c r="BL85" i="27"/>
  <c r="BL84" i="27"/>
  <c r="BL83" i="27"/>
  <c r="BL82" i="27"/>
  <c r="BL81" i="27"/>
  <c r="BL80" i="27"/>
  <c r="BL79" i="27"/>
  <c r="BL78" i="27"/>
  <c r="BL77" i="27"/>
  <c r="BL76" i="27"/>
  <c r="BL75" i="27"/>
  <c r="BL74" i="27"/>
  <c r="BL73" i="27"/>
  <c r="BL72" i="27"/>
  <c r="BL71" i="27"/>
  <c r="BL70" i="27"/>
  <c r="BN70" i="27" s="1"/>
  <c r="BL69" i="27"/>
  <c r="BL68" i="27"/>
  <c r="BL67" i="27"/>
  <c r="BL66" i="27"/>
  <c r="BL65" i="27"/>
  <c r="BL64" i="27"/>
  <c r="BL63" i="27"/>
  <c r="BL62" i="27"/>
  <c r="BL61" i="27"/>
  <c r="BL60" i="27"/>
  <c r="BL59" i="27"/>
  <c r="BL58" i="27"/>
  <c r="BL57" i="27"/>
  <c r="BL56" i="27"/>
  <c r="BL55" i="27"/>
  <c r="BL54" i="27"/>
  <c r="BN54" i="27" s="1"/>
  <c r="BL53" i="27"/>
  <c r="BL52" i="27"/>
  <c r="BL51" i="27"/>
  <c r="BL50" i="27"/>
  <c r="BL49" i="27"/>
  <c r="BL48" i="27"/>
  <c r="BL47" i="27"/>
  <c r="BL46" i="27"/>
  <c r="BL45" i="27"/>
  <c r="BL44" i="27"/>
  <c r="BL43" i="27"/>
  <c r="BL42" i="27"/>
  <c r="BL41" i="27"/>
  <c r="BL40" i="27"/>
  <c r="BL39" i="27"/>
  <c r="BL38" i="27"/>
  <c r="BN38" i="27" s="1"/>
  <c r="BL37" i="27"/>
  <c r="BL36" i="27"/>
  <c r="BL35" i="27"/>
  <c r="BL34" i="27"/>
  <c r="BL33" i="27"/>
  <c r="BL32" i="27"/>
  <c r="BL31" i="27"/>
  <c r="BL30" i="27"/>
  <c r="BL29" i="27"/>
  <c r="BL28" i="27"/>
  <c r="BL27" i="27"/>
  <c r="BL26" i="27"/>
  <c r="BL25" i="27"/>
  <c r="BL24" i="27"/>
  <c r="BL23" i="27"/>
  <c r="BL22" i="27"/>
  <c r="BN22" i="27" s="1"/>
  <c r="BL21" i="27"/>
  <c r="BL20" i="27"/>
  <c r="BL19" i="27"/>
  <c r="BL18" i="27"/>
  <c r="BL17" i="27"/>
  <c r="BL16" i="27"/>
  <c r="BL15" i="27"/>
  <c r="BL14" i="27"/>
  <c r="BL13" i="27"/>
  <c r="BL12" i="27"/>
  <c r="BL11" i="27"/>
  <c r="BL10" i="27"/>
  <c r="BL9" i="27"/>
  <c r="BL8" i="27"/>
  <c r="BL7" i="27"/>
  <c r="BL6" i="27"/>
  <c r="BN6" i="27" s="1"/>
  <c r="BL5" i="27"/>
  <c r="BL4" i="27"/>
  <c r="BL3" i="27"/>
  <c r="BL2" i="27"/>
  <c r="BH265" i="27"/>
  <c r="BH264" i="27"/>
  <c r="BH263" i="27"/>
  <c r="BI263" i="27" s="1"/>
  <c r="BH262" i="27"/>
  <c r="BJ262" i="27" s="1"/>
  <c r="BH261" i="27"/>
  <c r="BI261" i="27" s="1"/>
  <c r="BH260" i="27"/>
  <c r="BJ260" i="27" s="1"/>
  <c r="BH259" i="27"/>
  <c r="BJ259" i="27" s="1"/>
  <c r="BH258" i="27"/>
  <c r="BH257" i="27"/>
  <c r="BH256" i="27"/>
  <c r="BH255" i="27"/>
  <c r="BJ255" i="27" s="1"/>
  <c r="BH254" i="27"/>
  <c r="BH253" i="27"/>
  <c r="BJ253" i="27" s="1"/>
  <c r="BH252" i="27"/>
  <c r="BJ252" i="27" s="1"/>
  <c r="BH251" i="27"/>
  <c r="BH250" i="27"/>
  <c r="BH249" i="27"/>
  <c r="BJ249" i="27" s="1"/>
  <c r="BH248" i="27"/>
  <c r="BJ248" i="27" s="1"/>
  <c r="BH247" i="27"/>
  <c r="BH246" i="27"/>
  <c r="BH245" i="27"/>
  <c r="BH244" i="27"/>
  <c r="BJ244" i="27" s="1"/>
  <c r="BH243" i="27"/>
  <c r="BH242" i="27"/>
  <c r="BH241" i="27"/>
  <c r="BH240" i="27"/>
  <c r="BH239" i="27"/>
  <c r="BH238" i="27"/>
  <c r="BH237" i="27"/>
  <c r="BH236" i="27"/>
  <c r="BH235" i="27"/>
  <c r="BH234" i="27"/>
  <c r="BH233" i="27"/>
  <c r="BH232" i="27"/>
  <c r="BH231" i="27"/>
  <c r="BH230" i="27"/>
  <c r="BH229" i="27"/>
  <c r="BH228" i="27"/>
  <c r="BJ228" i="27" s="1"/>
  <c r="BH227" i="27"/>
  <c r="BH226" i="27"/>
  <c r="BH225" i="27"/>
  <c r="BH224" i="27"/>
  <c r="BH223" i="27"/>
  <c r="BH222" i="27"/>
  <c r="BH221" i="27"/>
  <c r="BH220" i="27"/>
  <c r="BH219" i="27"/>
  <c r="BH218" i="27"/>
  <c r="BH217" i="27"/>
  <c r="BH216" i="27"/>
  <c r="BH215" i="27"/>
  <c r="BH214" i="27"/>
  <c r="BH213" i="27"/>
  <c r="BH212" i="27"/>
  <c r="BJ212" i="27" s="1"/>
  <c r="BH211" i="27"/>
  <c r="BH210" i="27"/>
  <c r="BH209" i="27"/>
  <c r="BH208" i="27"/>
  <c r="BH207" i="27"/>
  <c r="BH206" i="27"/>
  <c r="BH205" i="27"/>
  <c r="BH204" i="27"/>
  <c r="BH203" i="27"/>
  <c r="BH202" i="27"/>
  <c r="BH201" i="27"/>
  <c r="BH200" i="27"/>
  <c r="BH199" i="27"/>
  <c r="BH198" i="27"/>
  <c r="BH197" i="27"/>
  <c r="BH196" i="27"/>
  <c r="BJ196" i="27" s="1"/>
  <c r="BH195" i="27"/>
  <c r="BH194" i="27"/>
  <c r="BH193" i="27"/>
  <c r="BH192" i="27"/>
  <c r="BH191" i="27"/>
  <c r="BH190" i="27"/>
  <c r="BH189" i="27"/>
  <c r="BH188" i="27"/>
  <c r="BH187" i="27"/>
  <c r="BH186" i="27"/>
  <c r="BH185" i="27"/>
  <c r="BH184" i="27"/>
  <c r="BH183" i="27"/>
  <c r="BH182" i="27"/>
  <c r="BH181" i="27"/>
  <c r="BH180" i="27"/>
  <c r="BJ180" i="27" s="1"/>
  <c r="BH179" i="27"/>
  <c r="BH178" i="27"/>
  <c r="BH177" i="27"/>
  <c r="BH176" i="27"/>
  <c r="BH175" i="27"/>
  <c r="BH174" i="27"/>
  <c r="BH173" i="27"/>
  <c r="BH172" i="27"/>
  <c r="BH171" i="27"/>
  <c r="BH170" i="27"/>
  <c r="BH169" i="27"/>
  <c r="BH168" i="27"/>
  <c r="BH167" i="27"/>
  <c r="BH166" i="27"/>
  <c r="BH165" i="27"/>
  <c r="BH164" i="27"/>
  <c r="BJ164" i="27" s="1"/>
  <c r="BH163" i="27"/>
  <c r="BH162" i="27"/>
  <c r="BH161" i="27"/>
  <c r="BH160" i="27"/>
  <c r="BH159" i="27"/>
  <c r="BH158" i="27"/>
  <c r="BH157" i="27"/>
  <c r="BH156" i="27"/>
  <c r="BH155" i="27"/>
  <c r="BH154" i="27"/>
  <c r="BH153" i="27"/>
  <c r="BH152" i="27"/>
  <c r="BH151" i="27"/>
  <c r="BH150" i="27"/>
  <c r="BH149" i="27"/>
  <c r="BH148" i="27"/>
  <c r="BJ148" i="27" s="1"/>
  <c r="BH147" i="27"/>
  <c r="BH146" i="27"/>
  <c r="BH145" i="27"/>
  <c r="BH144" i="27"/>
  <c r="BH143" i="27"/>
  <c r="BH142" i="27"/>
  <c r="BH141" i="27"/>
  <c r="BH140" i="27"/>
  <c r="BH139" i="27"/>
  <c r="BH138" i="27"/>
  <c r="BH137" i="27"/>
  <c r="BH136" i="27"/>
  <c r="BH135" i="27"/>
  <c r="BH134" i="27"/>
  <c r="BH133" i="27"/>
  <c r="BH132" i="27"/>
  <c r="BJ132" i="27" s="1"/>
  <c r="BH131" i="27"/>
  <c r="BH130" i="27"/>
  <c r="BH129" i="27"/>
  <c r="BH128" i="27"/>
  <c r="BH127" i="27"/>
  <c r="BH126" i="27"/>
  <c r="BH125" i="27"/>
  <c r="BH124" i="27"/>
  <c r="BH123" i="27"/>
  <c r="BH122" i="27"/>
  <c r="BH121" i="27"/>
  <c r="BH120" i="27"/>
  <c r="BH119" i="27"/>
  <c r="BH118" i="27"/>
  <c r="BH117" i="27"/>
  <c r="BH116" i="27"/>
  <c r="BJ116" i="27" s="1"/>
  <c r="BH115" i="27"/>
  <c r="BH114" i="27"/>
  <c r="BH113" i="27"/>
  <c r="BH112" i="27"/>
  <c r="BH111" i="27"/>
  <c r="BH110" i="27"/>
  <c r="BH109" i="27"/>
  <c r="BH108" i="27"/>
  <c r="BH107" i="27"/>
  <c r="BH106" i="27"/>
  <c r="BH105" i="27"/>
  <c r="BH104" i="27"/>
  <c r="BH103" i="27"/>
  <c r="BH102" i="27"/>
  <c r="BH101" i="27"/>
  <c r="BH100" i="27"/>
  <c r="BJ100" i="27" s="1"/>
  <c r="BH99" i="27"/>
  <c r="BH98" i="27"/>
  <c r="BH97" i="27"/>
  <c r="BH96" i="27"/>
  <c r="BH95" i="27"/>
  <c r="BH94" i="27"/>
  <c r="BH93" i="27"/>
  <c r="BH92" i="27"/>
  <c r="BH91" i="27"/>
  <c r="BH90" i="27"/>
  <c r="BH89" i="27"/>
  <c r="BH88" i="27"/>
  <c r="BH87" i="27"/>
  <c r="BH86" i="27"/>
  <c r="BJ86" i="27" s="1"/>
  <c r="BH85" i="27"/>
  <c r="BH84" i="27"/>
  <c r="BH83" i="27"/>
  <c r="BH82" i="27"/>
  <c r="BJ82" i="27" s="1"/>
  <c r="BH81" i="27"/>
  <c r="BH80" i="27"/>
  <c r="BH79" i="27"/>
  <c r="BH78" i="27"/>
  <c r="BJ78" i="27" s="1"/>
  <c r="BH77" i="27"/>
  <c r="BH76" i="27"/>
  <c r="BH75" i="27"/>
  <c r="BH74" i="27"/>
  <c r="BJ74" i="27" s="1"/>
  <c r="BH73" i="27"/>
  <c r="BH72" i="27"/>
  <c r="BH71" i="27"/>
  <c r="BH70" i="27"/>
  <c r="BJ70" i="27" s="1"/>
  <c r="BH69" i="27"/>
  <c r="BH68" i="27"/>
  <c r="BH67" i="27"/>
  <c r="BH66" i="27"/>
  <c r="BJ66" i="27" s="1"/>
  <c r="BH65" i="27"/>
  <c r="BH64" i="27"/>
  <c r="BH63" i="27"/>
  <c r="BH62" i="27"/>
  <c r="BJ62" i="27" s="1"/>
  <c r="BH61" i="27"/>
  <c r="BH60" i="27"/>
  <c r="BH59" i="27"/>
  <c r="BH58" i="27"/>
  <c r="BJ58" i="27" s="1"/>
  <c r="BH57" i="27"/>
  <c r="BH56" i="27"/>
  <c r="BH55" i="27"/>
  <c r="BH54" i="27"/>
  <c r="BJ54" i="27" s="1"/>
  <c r="BH53" i="27"/>
  <c r="BH52" i="27"/>
  <c r="BH51" i="27"/>
  <c r="BH50" i="27"/>
  <c r="BJ50" i="27" s="1"/>
  <c r="BH49" i="27"/>
  <c r="BH48" i="27"/>
  <c r="BH47" i="27"/>
  <c r="BH46" i="27"/>
  <c r="BJ46" i="27" s="1"/>
  <c r="BH45" i="27"/>
  <c r="BH44" i="27"/>
  <c r="BH43" i="27"/>
  <c r="BH42" i="27"/>
  <c r="BJ42" i="27" s="1"/>
  <c r="BH41" i="27"/>
  <c r="BH40" i="27"/>
  <c r="BH39" i="27"/>
  <c r="BH38" i="27"/>
  <c r="BJ38" i="27" s="1"/>
  <c r="BH37" i="27"/>
  <c r="BH36" i="27"/>
  <c r="BH35" i="27"/>
  <c r="BH34" i="27"/>
  <c r="BJ34" i="27" s="1"/>
  <c r="BH33" i="27"/>
  <c r="BH32" i="27"/>
  <c r="BH31" i="27"/>
  <c r="BH30" i="27"/>
  <c r="BH29" i="27"/>
  <c r="BH28" i="27"/>
  <c r="BH27" i="27"/>
  <c r="BH26" i="27"/>
  <c r="BH25" i="27"/>
  <c r="BH24" i="27"/>
  <c r="BH23" i="27"/>
  <c r="BH22" i="27"/>
  <c r="BH21" i="27"/>
  <c r="BH20" i="27"/>
  <c r="BH19" i="27"/>
  <c r="BH18" i="27"/>
  <c r="BH17" i="27"/>
  <c r="BH16" i="27"/>
  <c r="BH15" i="27"/>
  <c r="BH14" i="27"/>
  <c r="BH13" i="27"/>
  <c r="BH12" i="27"/>
  <c r="BH11" i="27"/>
  <c r="BH10" i="27"/>
  <c r="BH9" i="27"/>
  <c r="BH8" i="27"/>
  <c r="BH7" i="27"/>
  <c r="BH6" i="27"/>
  <c r="BH5" i="27"/>
  <c r="BH4" i="27"/>
  <c r="BH3" i="27"/>
  <c r="BH2" i="27"/>
  <c r="BD265" i="27"/>
  <c r="BD264" i="27"/>
  <c r="BD263" i="27"/>
  <c r="BF263" i="27" s="1"/>
  <c r="BD262" i="27"/>
  <c r="BE262" i="27" s="1"/>
  <c r="BD261" i="27"/>
  <c r="BE261" i="27" s="1"/>
  <c r="BD260" i="27"/>
  <c r="BF260" i="27" s="1"/>
  <c r="BD259" i="27"/>
  <c r="BD258" i="27"/>
  <c r="BD257" i="27"/>
  <c r="BF257" i="27" s="1"/>
  <c r="BD256" i="27"/>
  <c r="BF256" i="27" s="1"/>
  <c r="BD255" i="27"/>
  <c r="BF255" i="27" s="1"/>
  <c r="BD254" i="27"/>
  <c r="BD253" i="27"/>
  <c r="BF253" i="27" s="1"/>
  <c r="BD252" i="27"/>
  <c r="BF252" i="27" s="1"/>
  <c r="BD251" i="27"/>
  <c r="BD250" i="27"/>
  <c r="BD249" i="27"/>
  <c r="BF249" i="27" s="1"/>
  <c r="BD248" i="27"/>
  <c r="BF248" i="27" s="1"/>
  <c r="BD247" i="27"/>
  <c r="BF247" i="27" s="1"/>
  <c r="BD246" i="27"/>
  <c r="BD245" i="27"/>
  <c r="BD244" i="27"/>
  <c r="BD243" i="27"/>
  <c r="BF243" i="27" s="1"/>
  <c r="BD242" i="27"/>
  <c r="BD241" i="27"/>
  <c r="BD240" i="27"/>
  <c r="BD239" i="27"/>
  <c r="BF239" i="27" s="1"/>
  <c r="BD238" i="27"/>
  <c r="BD237" i="27"/>
  <c r="BD236" i="27"/>
  <c r="BD235" i="27"/>
  <c r="BF235" i="27" s="1"/>
  <c r="BD234" i="27"/>
  <c r="BD233" i="27"/>
  <c r="BD232" i="27"/>
  <c r="BD231" i="27"/>
  <c r="BF231" i="27" s="1"/>
  <c r="BD230" i="27"/>
  <c r="BD229" i="27"/>
  <c r="BD228" i="27"/>
  <c r="BD227" i="27"/>
  <c r="BF227" i="27" s="1"/>
  <c r="BD226" i="27"/>
  <c r="BD225" i="27"/>
  <c r="BD224" i="27"/>
  <c r="BD223" i="27"/>
  <c r="BF223" i="27" s="1"/>
  <c r="BD222" i="27"/>
  <c r="BD221" i="27"/>
  <c r="BD220" i="27"/>
  <c r="BD219" i="27"/>
  <c r="BF219" i="27" s="1"/>
  <c r="BD218" i="27"/>
  <c r="BD217" i="27"/>
  <c r="BD216" i="27"/>
  <c r="BD215" i="27"/>
  <c r="BF215" i="27" s="1"/>
  <c r="BD214" i="27"/>
  <c r="BD213" i="27"/>
  <c r="BD212" i="27"/>
  <c r="BD211" i="27"/>
  <c r="BF211" i="27" s="1"/>
  <c r="BD210" i="27"/>
  <c r="BD209" i="27"/>
  <c r="BD208" i="27"/>
  <c r="BD207" i="27"/>
  <c r="BF207" i="27" s="1"/>
  <c r="BD206" i="27"/>
  <c r="BD205" i="27"/>
  <c r="BD204" i="27"/>
  <c r="BD203" i="27"/>
  <c r="BF203" i="27" s="1"/>
  <c r="BD202" i="27"/>
  <c r="BD201" i="27"/>
  <c r="BD200" i="27"/>
  <c r="BD199" i="27"/>
  <c r="BF199" i="27" s="1"/>
  <c r="BD198" i="27"/>
  <c r="BD197" i="27"/>
  <c r="BD196" i="27"/>
  <c r="BD195" i="27"/>
  <c r="BF195" i="27" s="1"/>
  <c r="BD194" i="27"/>
  <c r="BD193" i="27"/>
  <c r="BD192" i="27"/>
  <c r="BD191" i="27"/>
  <c r="BF191" i="27" s="1"/>
  <c r="BD190" i="27"/>
  <c r="BD189" i="27"/>
  <c r="BD188" i="27"/>
  <c r="BD187" i="27"/>
  <c r="BF187" i="27" s="1"/>
  <c r="BD186" i="27"/>
  <c r="BD185" i="27"/>
  <c r="BD184" i="27"/>
  <c r="BD183" i="27"/>
  <c r="BF183" i="27" s="1"/>
  <c r="BD182" i="27"/>
  <c r="BD181" i="27"/>
  <c r="BD180" i="27"/>
  <c r="BD179" i="27"/>
  <c r="BF179" i="27" s="1"/>
  <c r="BD178" i="27"/>
  <c r="BD177" i="27"/>
  <c r="BD176" i="27"/>
  <c r="BD175" i="27"/>
  <c r="BF175" i="27" s="1"/>
  <c r="BD174" i="27"/>
  <c r="BD173" i="27"/>
  <c r="BD172" i="27"/>
  <c r="BD171" i="27"/>
  <c r="BF171" i="27" s="1"/>
  <c r="BD170" i="27"/>
  <c r="BD169" i="27"/>
  <c r="BD168" i="27"/>
  <c r="BD167" i="27"/>
  <c r="BF167" i="27" s="1"/>
  <c r="BD166" i="27"/>
  <c r="BD165" i="27"/>
  <c r="BD164" i="27"/>
  <c r="BD163" i="27"/>
  <c r="BF163" i="27" s="1"/>
  <c r="BD162" i="27"/>
  <c r="BD161" i="27"/>
  <c r="BD160" i="27"/>
  <c r="BD159" i="27"/>
  <c r="BF159" i="27" s="1"/>
  <c r="BD158" i="27"/>
  <c r="BD157" i="27"/>
  <c r="BD156" i="27"/>
  <c r="BD155" i="27"/>
  <c r="BF155" i="27" s="1"/>
  <c r="BD154" i="27"/>
  <c r="BD153" i="27"/>
  <c r="BD152" i="27"/>
  <c r="BD151" i="27"/>
  <c r="BF151" i="27" s="1"/>
  <c r="BD150" i="27"/>
  <c r="BD149" i="27"/>
  <c r="BD148" i="27"/>
  <c r="BD147" i="27"/>
  <c r="BF147" i="27" s="1"/>
  <c r="BD146" i="27"/>
  <c r="BD145" i="27"/>
  <c r="BD144" i="27"/>
  <c r="BD143" i="27"/>
  <c r="BF143" i="27" s="1"/>
  <c r="BD142" i="27"/>
  <c r="BD141" i="27"/>
  <c r="BD140" i="27"/>
  <c r="BD139" i="27"/>
  <c r="BF139" i="27" s="1"/>
  <c r="BD138" i="27"/>
  <c r="BD137" i="27"/>
  <c r="BD136" i="27"/>
  <c r="BD135" i="27"/>
  <c r="BF135" i="27" s="1"/>
  <c r="BD134" i="27"/>
  <c r="BD133" i="27"/>
  <c r="BD132" i="27"/>
  <c r="BD131" i="27"/>
  <c r="BF131" i="27" s="1"/>
  <c r="BD130" i="27"/>
  <c r="BD129" i="27"/>
  <c r="BD128" i="27"/>
  <c r="BD127" i="27"/>
  <c r="BF127" i="27" s="1"/>
  <c r="BD126" i="27"/>
  <c r="BD125" i="27"/>
  <c r="BD124" i="27"/>
  <c r="BD123" i="27"/>
  <c r="BF123" i="27" s="1"/>
  <c r="BD122" i="27"/>
  <c r="BD121" i="27"/>
  <c r="BD120" i="27"/>
  <c r="BD119" i="27"/>
  <c r="BF119" i="27" s="1"/>
  <c r="BD118" i="27"/>
  <c r="BD117" i="27"/>
  <c r="BD116" i="27"/>
  <c r="BD115" i="27"/>
  <c r="BF115" i="27" s="1"/>
  <c r="BD114" i="27"/>
  <c r="BD113" i="27"/>
  <c r="BD112" i="27"/>
  <c r="BD111" i="27"/>
  <c r="BF111" i="27" s="1"/>
  <c r="BD110" i="27"/>
  <c r="BD109" i="27"/>
  <c r="BD108" i="27"/>
  <c r="BD107" i="27"/>
  <c r="BF107" i="27" s="1"/>
  <c r="BD106" i="27"/>
  <c r="BD105" i="27"/>
  <c r="BD104" i="27"/>
  <c r="BD103" i="27"/>
  <c r="BF103" i="27" s="1"/>
  <c r="BD102" i="27"/>
  <c r="BD101" i="27"/>
  <c r="BD100" i="27"/>
  <c r="BD99" i="27"/>
  <c r="BF99" i="27" s="1"/>
  <c r="BD98" i="27"/>
  <c r="BD97" i="27"/>
  <c r="BD96" i="27"/>
  <c r="BD95" i="27"/>
  <c r="BF95" i="27" s="1"/>
  <c r="BD94" i="27"/>
  <c r="BD93" i="27"/>
  <c r="BD92" i="27"/>
  <c r="BD91" i="27"/>
  <c r="BF91" i="27" s="1"/>
  <c r="BD90" i="27"/>
  <c r="BD89" i="27"/>
  <c r="BD88" i="27"/>
  <c r="BD87" i="27"/>
  <c r="BF87" i="27" s="1"/>
  <c r="BD86" i="27"/>
  <c r="BD85" i="27"/>
  <c r="BD84" i="27"/>
  <c r="BD83" i="27"/>
  <c r="BF83" i="27" s="1"/>
  <c r="BD82" i="27"/>
  <c r="BD81" i="27"/>
  <c r="BD80" i="27"/>
  <c r="BD79" i="27"/>
  <c r="BF79" i="27" s="1"/>
  <c r="BD78" i="27"/>
  <c r="BD77" i="27"/>
  <c r="BD76" i="27"/>
  <c r="BD75" i="27"/>
  <c r="BF75" i="27" s="1"/>
  <c r="BD74" i="27"/>
  <c r="BD73" i="27"/>
  <c r="BD72" i="27"/>
  <c r="BD71" i="27"/>
  <c r="BF71" i="27" s="1"/>
  <c r="BD70" i="27"/>
  <c r="BD69" i="27"/>
  <c r="BD68" i="27"/>
  <c r="BD67" i="27"/>
  <c r="BF67" i="27" s="1"/>
  <c r="BD66" i="27"/>
  <c r="BD65" i="27"/>
  <c r="BD64" i="27"/>
  <c r="BD63" i="27"/>
  <c r="BF63" i="27" s="1"/>
  <c r="BD62" i="27"/>
  <c r="BD61" i="27"/>
  <c r="BD60" i="27"/>
  <c r="BD59" i="27"/>
  <c r="BF59" i="27" s="1"/>
  <c r="BD58" i="27"/>
  <c r="BD57" i="27"/>
  <c r="BD56" i="27"/>
  <c r="BD55" i="27"/>
  <c r="BF55" i="27" s="1"/>
  <c r="BD54" i="27"/>
  <c r="BD53" i="27"/>
  <c r="BD52" i="27"/>
  <c r="BD51" i="27"/>
  <c r="BF51" i="27" s="1"/>
  <c r="BD50" i="27"/>
  <c r="BD49" i="27"/>
  <c r="BD48" i="27"/>
  <c r="BD47" i="27"/>
  <c r="BF47" i="27" s="1"/>
  <c r="BD46" i="27"/>
  <c r="BD45" i="27"/>
  <c r="BD44" i="27"/>
  <c r="BD43" i="27"/>
  <c r="BF43" i="27" s="1"/>
  <c r="BD42" i="27"/>
  <c r="BD41" i="27"/>
  <c r="BD40" i="27"/>
  <c r="BD39" i="27"/>
  <c r="BF39" i="27" s="1"/>
  <c r="BD38" i="27"/>
  <c r="BD37" i="27"/>
  <c r="BD36" i="27"/>
  <c r="BD35" i="27"/>
  <c r="BF35" i="27" s="1"/>
  <c r="BD34" i="27"/>
  <c r="BD33" i="27"/>
  <c r="BD32" i="27"/>
  <c r="BD31" i="27"/>
  <c r="BF31" i="27" s="1"/>
  <c r="BD30" i="27"/>
  <c r="BD29" i="27"/>
  <c r="BD28" i="27"/>
  <c r="BD27" i="27"/>
  <c r="BF27" i="27" s="1"/>
  <c r="BD26" i="27"/>
  <c r="BD25" i="27"/>
  <c r="BD24" i="27"/>
  <c r="BD23" i="27"/>
  <c r="BF23" i="27" s="1"/>
  <c r="BD22" i="27"/>
  <c r="BD21" i="27"/>
  <c r="BD20" i="27"/>
  <c r="BD19" i="27"/>
  <c r="BF19" i="27" s="1"/>
  <c r="BD18" i="27"/>
  <c r="BD17" i="27"/>
  <c r="BD16" i="27"/>
  <c r="BD15" i="27"/>
  <c r="BF15" i="27" s="1"/>
  <c r="BD14" i="27"/>
  <c r="BD13" i="27"/>
  <c r="BD12" i="27"/>
  <c r="BD11" i="27"/>
  <c r="BF11" i="27" s="1"/>
  <c r="BD10" i="27"/>
  <c r="BD9" i="27"/>
  <c r="BD8" i="27"/>
  <c r="BD7" i="27"/>
  <c r="BF7" i="27" s="1"/>
  <c r="BD6" i="27"/>
  <c r="BD5" i="27"/>
  <c r="BD4" i="27"/>
  <c r="BD3" i="27"/>
  <c r="BF3" i="27" s="1"/>
  <c r="BD2" i="27"/>
  <c r="AZ265" i="27"/>
  <c r="AZ264" i="27"/>
  <c r="AZ263" i="27"/>
  <c r="BA263" i="27" s="1"/>
  <c r="AZ262" i="27"/>
  <c r="BA262" i="27" s="1"/>
  <c r="AZ261" i="27"/>
  <c r="BA261" i="27" s="1"/>
  <c r="AZ260" i="27"/>
  <c r="BB260" i="27" s="1"/>
  <c r="AZ259" i="27"/>
  <c r="BA259" i="27" s="1"/>
  <c r="AZ258" i="27"/>
  <c r="AZ257" i="27"/>
  <c r="BA257" i="27" s="1"/>
  <c r="AZ256" i="27"/>
  <c r="AZ255" i="27"/>
  <c r="BB255" i="27" s="1"/>
  <c r="AZ254" i="27"/>
  <c r="AZ253" i="27"/>
  <c r="BB253" i="27" s="1"/>
  <c r="AZ252" i="27"/>
  <c r="BB252" i="27" s="1"/>
  <c r="AZ251" i="27"/>
  <c r="AZ250" i="27"/>
  <c r="AZ249" i="27"/>
  <c r="BB249" i="27" s="1"/>
  <c r="AZ248" i="27"/>
  <c r="BB248" i="27" s="1"/>
  <c r="AZ247" i="27"/>
  <c r="AZ246" i="27"/>
  <c r="AZ245" i="27"/>
  <c r="AZ244" i="27"/>
  <c r="BB244" i="27" s="1"/>
  <c r="AZ243" i="27"/>
  <c r="AZ242" i="27"/>
  <c r="AZ241" i="27"/>
  <c r="AZ240" i="27"/>
  <c r="BB240" i="27" s="1"/>
  <c r="AZ239" i="27"/>
  <c r="AZ238" i="27"/>
  <c r="AZ237" i="27"/>
  <c r="AZ236" i="27"/>
  <c r="BB236" i="27" s="1"/>
  <c r="AZ235" i="27"/>
  <c r="AZ234" i="27"/>
  <c r="AZ233" i="27"/>
  <c r="AZ232" i="27"/>
  <c r="BB232" i="27" s="1"/>
  <c r="AZ231" i="27"/>
  <c r="AZ230" i="27"/>
  <c r="AZ229" i="27"/>
  <c r="AZ228" i="27"/>
  <c r="BB228" i="27" s="1"/>
  <c r="AZ227" i="27"/>
  <c r="AZ226" i="27"/>
  <c r="AZ225" i="27"/>
  <c r="AZ224" i="27"/>
  <c r="BB224" i="27" s="1"/>
  <c r="AZ223" i="27"/>
  <c r="AZ222" i="27"/>
  <c r="AZ221" i="27"/>
  <c r="AZ220" i="27"/>
  <c r="BB220" i="27" s="1"/>
  <c r="AZ219" i="27"/>
  <c r="AZ218" i="27"/>
  <c r="AZ217" i="27"/>
  <c r="AZ216" i="27"/>
  <c r="BB216" i="27" s="1"/>
  <c r="AZ215" i="27"/>
  <c r="AZ214" i="27"/>
  <c r="AZ213" i="27"/>
  <c r="AZ212" i="27"/>
  <c r="BB212" i="27" s="1"/>
  <c r="AZ211" i="27"/>
  <c r="AZ210" i="27"/>
  <c r="AZ209" i="27"/>
  <c r="AZ208" i="27"/>
  <c r="BB208" i="27" s="1"/>
  <c r="AZ207" i="27"/>
  <c r="AZ206" i="27"/>
  <c r="AZ205" i="27"/>
  <c r="AZ204" i="27"/>
  <c r="BB204" i="27" s="1"/>
  <c r="AZ203" i="27"/>
  <c r="AZ202" i="27"/>
  <c r="AZ201" i="27"/>
  <c r="AZ200" i="27"/>
  <c r="BB200" i="27" s="1"/>
  <c r="AZ199" i="27"/>
  <c r="AZ198" i="27"/>
  <c r="AZ197" i="27"/>
  <c r="AZ196" i="27"/>
  <c r="BB196" i="27" s="1"/>
  <c r="AZ195" i="27"/>
  <c r="AZ194" i="27"/>
  <c r="AZ193" i="27"/>
  <c r="AZ192" i="27"/>
  <c r="BB192" i="27" s="1"/>
  <c r="AZ191" i="27"/>
  <c r="AZ190" i="27"/>
  <c r="AZ189" i="27"/>
  <c r="AZ188" i="27"/>
  <c r="BB188" i="27" s="1"/>
  <c r="AZ187" i="27"/>
  <c r="AZ186" i="27"/>
  <c r="AZ185" i="27"/>
  <c r="AZ184" i="27"/>
  <c r="BB184" i="27" s="1"/>
  <c r="AZ183" i="27"/>
  <c r="AZ182" i="27"/>
  <c r="AZ181" i="27"/>
  <c r="AZ180" i="27"/>
  <c r="BB180" i="27" s="1"/>
  <c r="AZ179" i="27"/>
  <c r="AZ178" i="27"/>
  <c r="AZ177" i="27"/>
  <c r="AZ176" i="27"/>
  <c r="BB176" i="27" s="1"/>
  <c r="AZ175" i="27"/>
  <c r="AZ174" i="27"/>
  <c r="AZ173" i="27"/>
  <c r="AZ172" i="27"/>
  <c r="BB172" i="27" s="1"/>
  <c r="AZ171" i="27"/>
  <c r="AZ170" i="27"/>
  <c r="AZ169" i="27"/>
  <c r="AZ168" i="27"/>
  <c r="BB168" i="27" s="1"/>
  <c r="AZ167" i="27"/>
  <c r="AZ166" i="27"/>
  <c r="AZ165" i="27"/>
  <c r="AZ164" i="27"/>
  <c r="BB164" i="27" s="1"/>
  <c r="AZ163" i="27"/>
  <c r="AZ162" i="27"/>
  <c r="AZ161" i="27"/>
  <c r="AZ160" i="27"/>
  <c r="BB160" i="27" s="1"/>
  <c r="AZ159" i="27"/>
  <c r="AZ158" i="27"/>
  <c r="AZ157" i="27"/>
  <c r="AZ156" i="27"/>
  <c r="BB156" i="27" s="1"/>
  <c r="AZ155" i="27"/>
  <c r="AZ154" i="27"/>
  <c r="AZ153" i="27"/>
  <c r="AZ152" i="27"/>
  <c r="AZ151" i="27"/>
  <c r="AZ150" i="27"/>
  <c r="AZ149" i="27"/>
  <c r="AZ148" i="27"/>
  <c r="AZ147" i="27"/>
  <c r="AZ146" i="27"/>
  <c r="AZ145" i="27"/>
  <c r="AZ144" i="27"/>
  <c r="AZ143" i="27"/>
  <c r="AZ142" i="27"/>
  <c r="AZ141" i="27"/>
  <c r="AZ140" i="27"/>
  <c r="AZ139" i="27"/>
  <c r="AZ138" i="27"/>
  <c r="AZ137" i="27"/>
  <c r="AZ136" i="27"/>
  <c r="AZ135" i="27"/>
  <c r="AZ134" i="27"/>
  <c r="AZ133" i="27"/>
  <c r="AZ132" i="27"/>
  <c r="AZ131" i="27"/>
  <c r="AZ130" i="27"/>
  <c r="AZ129" i="27"/>
  <c r="AZ128" i="27"/>
  <c r="AZ127" i="27"/>
  <c r="AZ126" i="27"/>
  <c r="AZ125" i="27"/>
  <c r="AZ124" i="27"/>
  <c r="AZ123" i="27"/>
  <c r="AZ122" i="27"/>
  <c r="AZ121" i="27"/>
  <c r="AZ120" i="27"/>
  <c r="AZ119" i="27"/>
  <c r="AZ118" i="27"/>
  <c r="AZ117" i="27"/>
  <c r="AZ116" i="27"/>
  <c r="AZ115" i="27"/>
  <c r="AZ114" i="27"/>
  <c r="AZ113" i="27"/>
  <c r="AZ112" i="27"/>
  <c r="AZ111" i="27"/>
  <c r="AZ110" i="27"/>
  <c r="AZ109" i="27"/>
  <c r="AZ108" i="27"/>
  <c r="AZ107" i="27"/>
  <c r="AZ106" i="27"/>
  <c r="AZ105" i="27"/>
  <c r="AZ104" i="27"/>
  <c r="AZ103" i="27"/>
  <c r="AZ102" i="27"/>
  <c r="AZ101" i="27"/>
  <c r="AZ100" i="27"/>
  <c r="AZ99" i="27"/>
  <c r="AZ98" i="27"/>
  <c r="AZ97" i="27"/>
  <c r="AZ96" i="27"/>
  <c r="AZ95" i="27"/>
  <c r="AZ94" i="27"/>
  <c r="AZ93" i="27"/>
  <c r="AZ92" i="27"/>
  <c r="AZ91" i="27"/>
  <c r="AZ90" i="27"/>
  <c r="AZ89" i="27"/>
  <c r="AZ88" i="27"/>
  <c r="AZ87" i="27"/>
  <c r="AZ86" i="27"/>
  <c r="AZ85" i="27"/>
  <c r="AZ84" i="27"/>
  <c r="AZ83" i="27"/>
  <c r="AZ82" i="27"/>
  <c r="AZ81" i="27"/>
  <c r="AZ80" i="27"/>
  <c r="AZ79" i="27"/>
  <c r="AZ78" i="27"/>
  <c r="AZ77" i="27"/>
  <c r="AZ76" i="27"/>
  <c r="AZ75" i="27"/>
  <c r="AZ74" i="27"/>
  <c r="AZ73" i="27"/>
  <c r="AZ72" i="27"/>
  <c r="AZ71" i="27"/>
  <c r="AZ70" i="27"/>
  <c r="AZ69" i="27"/>
  <c r="AZ68" i="27"/>
  <c r="AZ67" i="27"/>
  <c r="AZ66" i="27"/>
  <c r="AZ65" i="27"/>
  <c r="AZ64" i="27"/>
  <c r="AZ63" i="27"/>
  <c r="AZ62" i="27"/>
  <c r="AZ61" i="27"/>
  <c r="AZ60" i="27"/>
  <c r="AZ59" i="27"/>
  <c r="AZ58" i="27"/>
  <c r="AZ57" i="27"/>
  <c r="AZ56" i="27"/>
  <c r="AZ55" i="27"/>
  <c r="AZ54" i="27"/>
  <c r="AZ53" i="27"/>
  <c r="AZ52" i="27"/>
  <c r="AZ51" i="27"/>
  <c r="AZ50" i="27"/>
  <c r="AZ49" i="27"/>
  <c r="AZ48" i="27"/>
  <c r="AZ47" i="27"/>
  <c r="AZ46" i="27"/>
  <c r="AZ45" i="27"/>
  <c r="AZ44" i="27"/>
  <c r="AZ43" i="27"/>
  <c r="AZ42" i="27"/>
  <c r="AZ41" i="27"/>
  <c r="AZ40" i="27"/>
  <c r="AZ39" i="27"/>
  <c r="AZ38" i="27"/>
  <c r="AZ37" i="27"/>
  <c r="AZ36" i="27"/>
  <c r="AZ35" i="27"/>
  <c r="AZ34" i="27"/>
  <c r="AZ33" i="27"/>
  <c r="AZ32" i="27"/>
  <c r="AZ31" i="27"/>
  <c r="AZ30" i="27"/>
  <c r="AZ29" i="27"/>
  <c r="AZ28" i="27"/>
  <c r="AZ27" i="27"/>
  <c r="AZ26" i="27"/>
  <c r="AZ25" i="27"/>
  <c r="AZ24" i="27"/>
  <c r="AZ23" i="27"/>
  <c r="AZ22" i="27"/>
  <c r="AZ21" i="27"/>
  <c r="AZ20" i="27"/>
  <c r="AZ19" i="27"/>
  <c r="AZ18" i="27"/>
  <c r="AZ17" i="27"/>
  <c r="AZ16" i="27"/>
  <c r="AZ15" i="27"/>
  <c r="AZ14" i="27"/>
  <c r="AZ13" i="27"/>
  <c r="AZ12" i="27"/>
  <c r="AZ11" i="27"/>
  <c r="AZ10" i="27"/>
  <c r="AZ9" i="27"/>
  <c r="AZ8" i="27"/>
  <c r="AZ7" i="27"/>
  <c r="AZ6" i="27"/>
  <c r="AZ5" i="27"/>
  <c r="AZ4" i="27"/>
  <c r="AZ3" i="27"/>
  <c r="AZ2" i="27"/>
  <c r="AV265" i="27"/>
  <c r="AV264" i="27"/>
  <c r="AV263" i="27"/>
  <c r="AX263" i="27" s="1"/>
  <c r="AV262" i="27"/>
  <c r="AW262" i="27" s="1"/>
  <c r="AV261" i="27"/>
  <c r="AW261" i="27" s="1"/>
  <c r="AV260" i="27"/>
  <c r="AX260" i="27" s="1"/>
  <c r="AV259" i="27"/>
  <c r="AX259" i="27" s="1"/>
  <c r="AV258" i="27"/>
  <c r="AV257" i="27"/>
  <c r="AX257" i="27" s="1"/>
  <c r="AV256" i="27"/>
  <c r="AV255" i="27"/>
  <c r="AX255" i="27" s="1"/>
  <c r="AV254" i="27"/>
  <c r="AV253" i="27"/>
  <c r="AX253" i="27" s="1"/>
  <c r="AV252" i="27"/>
  <c r="AX252" i="27" s="1"/>
  <c r="AV251" i="27"/>
  <c r="AX251" i="27" s="1"/>
  <c r="AV250" i="27"/>
  <c r="AV249" i="27"/>
  <c r="AX249" i="27" s="1"/>
  <c r="AV248" i="27"/>
  <c r="AX248" i="27" s="1"/>
  <c r="AV247" i="27"/>
  <c r="AV246" i="27"/>
  <c r="AV245" i="27"/>
  <c r="AX245" i="27" s="1"/>
  <c r="AV244" i="27"/>
  <c r="AV243" i="27"/>
  <c r="AV242" i="27"/>
  <c r="AV241" i="27"/>
  <c r="AX241" i="27" s="1"/>
  <c r="AV240" i="27"/>
  <c r="AV239" i="27"/>
  <c r="AV238" i="27"/>
  <c r="AV237" i="27"/>
  <c r="AX237" i="27" s="1"/>
  <c r="AV236" i="27"/>
  <c r="AV235" i="27"/>
  <c r="AV234" i="27"/>
  <c r="AV233" i="27"/>
  <c r="AX233" i="27" s="1"/>
  <c r="AV232" i="27"/>
  <c r="AV231" i="27"/>
  <c r="AV230" i="27"/>
  <c r="AV229" i="27"/>
  <c r="AX229" i="27" s="1"/>
  <c r="AV228" i="27"/>
  <c r="AV227" i="27"/>
  <c r="AV226" i="27"/>
  <c r="AV225" i="27"/>
  <c r="AX225" i="27" s="1"/>
  <c r="AV224" i="27"/>
  <c r="AV223" i="27"/>
  <c r="AV222" i="27"/>
  <c r="AV221" i="27"/>
  <c r="AX221" i="27" s="1"/>
  <c r="AV220" i="27"/>
  <c r="AV219" i="27"/>
  <c r="AV218" i="27"/>
  <c r="AV217" i="27"/>
  <c r="AX217" i="27" s="1"/>
  <c r="AV216" i="27"/>
  <c r="AV215" i="27"/>
  <c r="AV214" i="27"/>
  <c r="AV213" i="27"/>
  <c r="AX213" i="27" s="1"/>
  <c r="AV212" i="27"/>
  <c r="AV211" i="27"/>
  <c r="AV210" i="27"/>
  <c r="AV209" i="27"/>
  <c r="AX209" i="27" s="1"/>
  <c r="AV208" i="27"/>
  <c r="AV207" i="27"/>
  <c r="AV206" i="27"/>
  <c r="AV205" i="27"/>
  <c r="AX205" i="27" s="1"/>
  <c r="AV204" i="27"/>
  <c r="AV203" i="27"/>
  <c r="AV202" i="27"/>
  <c r="AV201" i="27"/>
  <c r="AX201" i="27" s="1"/>
  <c r="AV200" i="27"/>
  <c r="AV199" i="27"/>
  <c r="AV198" i="27"/>
  <c r="AV197" i="27"/>
  <c r="AX197" i="27" s="1"/>
  <c r="AV196" i="27"/>
  <c r="AV195" i="27"/>
  <c r="AV194" i="27"/>
  <c r="AV193" i="27"/>
  <c r="AX193" i="27" s="1"/>
  <c r="AV192" i="27"/>
  <c r="AV191" i="27"/>
  <c r="AV190" i="27"/>
  <c r="AV189" i="27"/>
  <c r="AX189" i="27" s="1"/>
  <c r="AV188" i="27"/>
  <c r="AV187" i="27"/>
  <c r="AV186" i="27"/>
  <c r="AV185" i="27"/>
  <c r="AX185" i="27" s="1"/>
  <c r="AV184" i="27"/>
  <c r="AV183" i="27"/>
  <c r="AV182" i="27"/>
  <c r="AV181" i="27"/>
  <c r="AX181" i="27" s="1"/>
  <c r="AV180" i="27"/>
  <c r="AV179" i="27"/>
  <c r="AV178" i="27"/>
  <c r="AV177" i="27"/>
  <c r="AX177" i="27" s="1"/>
  <c r="AV176" i="27"/>
  <c r="AV175" i="27"/>
  <c r="AV174" i="27"/>
  <c r="AV173" i="27"/>
  <c r="AX173" i="27" s="1"/>
  <c r="AV172" i="27"/>
  <c r="AV171" i="27"/>
  <c r="AV170" i="27"/>
  <c r="AV169" i="27"/>
  <c r="AX169" i="27" s="1"/>
  <c r="AV168" i="27"/>
  <c r="AV167" i="27"/>
  <c r="AV166" i="27"/>
  <c r="AV165" i="27"/>
  <c r="AX165" i="27" s="1"/>
  <c r="AV164" i="27"/>
  <c r="AV163" i="27"/>
  <c r="AV162" i="27"/>
  <c r="AV161" i="27"/>
  <c r="AX161" i="27" s="1"/>
  <c r="AV160" i="27"/>
  <c r="AV159" i="27"/>
  <c r="AV158" i="27"/>
  <c r="AV157" i="27"/>
  <c r="AX157" i="27" s="1"/>
  <c r="AV156" i="27"/>
  <c r="AV155" i="27"/>
  <c r="AV154" i="27"/>
  <c r="AV153" i="27"/>
  <c r="AX153" i="27" s="1"/>
  <c r="AV152" i="27"/>
  <c r="AV151" i="27"/>
  <c r="AV150" i="27"/>
  <c r="AV149" i="27"/>
  <c r="AX149" i="27" s="1"/>
  <c r="AV148" i="27"/>
  <c r="AV147" i="27"/>
  <c r="AV146" i="27"/>
  <c r="AV145" i="27"/>
  <c r="AX145" i="27" s="1"/>
  <c r="AV144" i="27"/>
  <c r="AV143" i="27"/>
  <c r="AV142" i="27"/>
  <c r="AV141" i="27"/>
  <c r="AX141" i="27" s="1"/>
  <c r="AV140" i="27"/>
  <c r="AV139" i="27"/>
  <c r="AV138" i="27"/>
  <c r="AV137" i="27"/>
  <c r="AX137" i="27" s="1"/>
  <c r="AV136" i="27"/>
  <c r="AV135" i="27"/>
  <c r="AV134" i="27"/>
  <c r="AV133" i="27"/>
  <c r="AX133" i="27" s="1"/>
  <c r="AV132" i="27"/>
  <c r="AV131" i="27"/>
  <c r="AV130" i="27"/>
  <c r="AV129" i="27"/>
  <c r="AX129" i="27" s="1"/>
  <c r="AV128" i="27"/>
  <c r="AV127" i="27"/>
  <c r="AV126" i="27"/>
  <c r="AV125" i="27"/>
  <c r="AX125" i="27" s="1"/>
  <c r="AV124" i="27"/>
  <c r="AV123" i="27"/>
  <c r="AV122" i="27"/>
  <c r="AV121" i="27"/>
  <c r="AX121" i="27" s="1"/>
  <c r="AV120" i="27"/>
  <c r="AV119" i="27"/>
  <c r="AV118" i="27"/>
  <c r="AV117" i="27"/>
  <c r="AX117" i="27" s="1"/>
  <c r="AV116" i="27"/>
  <c r="AV115" i="27"/>
  <c r="AV114" i="27"/>
  <c r="AV113" i="27"/>
  <c r="AX113" i="27" s="1"/>
  <c r="AV112" i="27"/>
  <c r="AV111" i="27"/>
  <c r="AV110" i="27"/>
  <c r="AV109" i="27"/>
  <c r="AX109" i="27" s="1"/>
  <c r="AV108" i="27"/>
  <c r="AV107" i="27"/>
  <c r="AV106" i="27"/>
  <c r="AV105" i="27"/>
  <c r="AX105" i="27" s="1"/>
  <c r="AV104" i="27"/>
  <c r="AV103" i="27"/>
  <c r="AV102" i="27"/>
  <c r="AV101" i="27"/>
  <c r="AX101" i="27" s="1"/>
  <c r="AV100" i="27"/>
  <c r="AV99" i="27"/>
  <c r="AV98" i="27"/>
  <c r="AV97" i="27"/>
  <c r="AX97" i="27" s="1"/>
  <c r="AV96" i="27"/>
  <c r="AV95" i="27"/>
  <c r="AV94" i="27"/>
  <c r="AV93" i="27"/>
  <c r="AX93" i="27" s="1"/>
  <c r="AV92" i="27"/>
  <c r="AV91" i="27"/>
  <c r="AV90" i="27"/>
  <c r="AV89" i="27"/>
  <c r="AX89" i="27" s="1"/>
  <c r="AV88" i="27"/>
  <c r="AV87" i="27"/>
  <c r="AV86" i="27"/>
  <c r="AV85" i="27"/>
  <c r="AX85" i="27" s="1"/>
  <c r="AV84" i="27"/>
  <c r="AV83" i="27"/>
  <c r="AV82" i="27"/>
  <c r="AV81" i="27"/>
  <c r="AX81" i="27" s="1"/>
  <c r="AV80" i="27"/>
  <c r="AV79" i="27"/>
  <c r="AV78" i="27"/>
  <c r="AV77" i="27"/>
  <c r="AX77" i="27" s="1"/>
  <c r="AV76" i="27"/>
  <c r="AV75" i="27"/>
  <c r="AV74" i="27"/>
  <c r="AV73" i="27"/>
  <c r="AX73" i="27" s="1"/>
  <c r="AV72" i="27"/>
  <c r="AV71" i="27"/>
  <c r="AV70" i="27"/>
  <c r="AV69" i="27"/>
  <c r="AX69" i="27" s="1"/>
  <c r="AV68" i="27"/>
  <c r="AV67" i="27"/>
  <c r="AV66" i="27"/>
  <c r="AV65" i="27"/>
  <c r="AX65" i="27" s="1"/>
  <c r="AV64" i="27"/>
  <c r="AV63" i="27"/>
  <c r="AV62" i="27"/>
  <c r="AV61" i="27"/>
  <c r="AX61" i="27" s="1"/>
  <c r="AV60" i="27"/>
  <c r="AV59" i="27"/>
  <c r="AV58" i="27"/>
  <c r="AV57" i="27"/>
  <c r="AX57" i="27" s="1"/>
  <c r="AV56" i="27"/>
  <c r="AV55" i="27"/>
  <c r="AV54" i="27"/>
  <c r="AV53" i="27"/>
  <c r="AX53" i="27" s="1"/>
  <c r="AV52" i="27"/>
  <c r="AV51" i="27"/>
  <c r="AV50" i="27"/>
  <c r="AV49" i="27"/>
  <c r="AX49" i="27" s="1"/>
  <c r="AV48" i="27"/>
  <c r="AV47" i="27"/>
  <c r="AV46" i="27"/>
  <c r="AV45" i="27"/>
  <c r="AX45" i="27" s="1"/>
  <c r="AV44" i="27"/>
  <c r="AV43" i="27"/>
  <c r="AV42" i="27"/>
  <c r="AV41" i="27"/>
  <c r="AX41" i="27" s="1"/>
  <c r="AV40" i="27"/>
  <c r="AV39" i="27"/>
  <c r="AV38" i="27"/>
  <c r="AV37" i="27"/>
  <c r="AX37" i="27" s="1"/>
  <c r="AV36" i="27"/>
  <c r="AV35" i="27"/>
  <c r="AV34" i="27"/>
  <c r="AV33" i="27"/>
  <c r="AX33" i="27" s="1"/>
  <c r="AV32" i="27"/>
  <c r="AV31" i="27"/>
  <c r="AV30" i="27"/>
  <c r="AV29" i="27"/>
  <c r="AX29" i="27" s="1"/>
  <c r="AV28" i="27"/>
  <c r="AV27" i="27"/>
  <c r="AV26" i="27"/>
  <c r="AV25" i="27"/>
  <c r="AX25" i="27" s="1"/>
  <c r="AV24" i="27"/>
  <c r="AV23" i="27"/>
  <c r="AV22" i="27"/>
  <c r="AV21" i="27"/>
  <c r="AX21" i="27" s="1"/>
  <c r="AV20" i="27"/>
  <c r="AV19" i="27"/>
  <c r="AV18" i="27"/>
  <c r="AV17" i="27"/>
  <c r="AX17" i="27" s="1"/>
  <c r="AV16" i="27"/>
  <c r="AV15" i="27"/>
  <c r="AV14" i="27"/>
  <c r="AV13" i="27"/>
  <c r="AX13" i="27" s="1"/>
  <c r="AV12" i="27"/>
  <c r="AV11" i="27"/>
  <c r="AV10" i="27"/>
  <c r="AV9" i="27"/>
  <c r="AX9" i="27" s="1"/>
  <c r="AV8" i="27"/>
  <c r="AV7" i="27"/>
  <c r="AV6" i="27"/>
  <c r="AV5" i="27"/>
  <c r="AX5" i="27" s="1"/>
  <c r="AV4" i="27"/>
  <c r="AV3" i="27"/>
  <c r="AV2" i="27"/>
  <c r="AR265" i="27"/>
  <c r="AT265" i="27" s="1"/>
  <c r="AR264" i="27"/>
  <c r="AR263" i="27"/>
  <c r="AS263" i="27" s="1"/>
  <c r="AR262" i="27"/>
  <c r="AT262" i="27" s="1"/>
  <c r="AR261" i="27"/>
  <c r="AS261" i="27" s="1"/>
  <c r="AR260" i="27"/>
  <c r="AT260" i="27" s="1"/>
  <c r="AR259" i="27"/>
  <c r="AT259" i="27" s="1"/>
  <c r="AR258" i="27"/>
  <c r="AR257" i="27"/>
  <c r="AR256" i="27"/>
  <c r="AR255" i="27"/>
  <c r="AT255" i="27" s="1"/>
  <c r="AR254" i="27"/>
  <c r="AR253" i="27"/>
  <c r="AT253" i="27" s="1"/>
  <c r="AR252" i="27"/>
  <c r="AT252" i="27" s="1"/>
  <c r="AR251" i="27"/>
  <c r="AR250" i="27"/>
  <c r="AR249" i="27"/>
  <c r="AT249" i="27" s="1"/>
  <c r="AR248" i="27"/>
  <c r="AT248" i="27" s="1"/>
  <c r="AR247" i="27"/>
  <c r="AR246" i="27"/>
  <c r="AR245" i="27"/>
  <c r="AR244" i="27"/>
  <c r="AR243" i="27"/>
  <c r="AR242" i="27"/>
  <c r="AR241" i="27"/>
  <c r="AR240" i="27"/>
  <c r="AR239" i="27"/>
  <c r="AR238" i="27"/>
  <c r="AR237" i="27"/>
  <c r="AR236" i="27"/>
  <c r="AR235" i="27"/>
  <c r="AR234" i="27"/>
  <c r="AR233" i="27"/>
  <c r="AR232" i="27"/>
  <c r="AR231" i="27"/>
  <c r="AR230" i="27"/>
  <c r="AR229" i="27"/>
  <c r="AR228" i="27"/>
  <c r="AR227" i="27"/>
  <c r="AR226" i="27"/>
  <c r="AR225" i="27"/>
  <c r="AR224" i="27"/>
  <c r="AR223" i="27"/>
  <c r="AR222" i="27"/>
  <c r="AR221" i="27"/>
  <c r="AR220" i="27"/>
  <c r="AR219" i="27"/>
  <c r="AR218" i="27"/>
  <c r="AR217" i="27"/>
  <c r="AR216" i="27"/>
  <c r="AR215" i="27"/>
  <c r="AR214" i="27"/>
  <c r="AR213" i="27"/>
  <c r="AR212" i="27"/>
  <c r="AR211" i="27"/>
  <c r="AR210" i="27"/>
  <c r="AR209" i="27"/>
  <c r="AR208" i="27"/>
  <c r="AR207" i="27"/>
  <c r="AR206" i="27"/>
  <c r="AR205" i="27"/>
  <c r="AR204" i="27"/>
  <c r="AR203" i="27"/>
  <c r="AR202" i="27"/>
  <c r="AR201" i="27"/>
  <c r="AR200" i="27"/>
  <c r="AR199" i="27"/>
  <c r="AR198" i="27"/>
  <c r="AR197" i="27"/>
  <c r="AR196" i="27"/>
  <c r="AR195" i="27"/>
  <c r="AR194" i="27"/>
  <c r="AR193" i="27"/>
  <c r="AR192" i="27"/>
  <c r="AR191" i="27"/>
  <c r="AR190" i="27"/>
  <c r="AR189" i="27"/>
  <c r="AR188" i="27"/>
  <c r="AR187" i="27"/>
  <c r="AR186" i="27"/>
  <c r="AR185" i="27"/>
  <c r="AR184" i="27"/>
  <c r="AR183" i="27"/>
  <c r="AR182" i="27"/>
  <c r="AR181" i="27"/>
  <c r="AR180" i="27"/>
  <c r="AR179" i="27"/>
  <c r="AR178" i="27"/>
  <c r="AR177" i="27"/>
  <c r="AR176" i="27"/>
  <c r="AR175" i="27"/>
  <c r="AR174" i="27"/>
  <c r="AR173" i="27"/>
  <c r="AR172" i="27"/>
  <c r="AR171" i="27"/>
  <c r="AR170" i="27"/>
  <c r="AR169" i="27"/>
  <c r="AR168" i="27"/>
  <c r="AR167" i="27"/>
  <c r="AR166" i="27"/>
  <c r="AR165" i="27"/>
  <c r="AR164" i="27"/>
  <c r="AR163" i="27"/>
  <c r="AR162" i="27"/>
  <c r="AR161" i="27"/>
  <c r="AR160" i="27"/>
  <c r="AR159" i="27"/>
  <c r="AR158" i="27"/>
  <c r="AR157" i="27"/>
  <c r="AR156" i="27"/>
  <c r="AR155" i="27"/>
  <c r="AR154" i="27"/>
  <c r="AR153" i="27"/>
  <c r="AR152" i="27"/>
  <c r="AR151" i="27"/>
  <c r="AR150" i="27"/>
  <c r="AR149" i="27"/>
  <c r="AR148" i="27"/>
  <c r="AR147" i="27"/>
  <c r="AR146" i="27"/>
  <c r="AR145" i="27"/>
  <c r="AR144" i="27"/>
  <c r="AR143" i="27"/>
  <c r="AR142" i="27"/>
  <c r="AR141" i="27"/>
  <c r="AR140" i="27"/>
  <c r="AR139" i="27"/>
  <c r="AR138" i="27"/>
  <c r="AR137" i="27"/>
  <c r="AR136" i="27"/>
  <c r="AR135" i="27"/>
  <c r="AR134" i="27"/>
  <c r="AR133" i="27"/>
  <c r="AR132" i="27"/>
  <c r="AR131" i="27"/>
  <c r="AR130" i="27"/>
  <c r="AR129" i="27"/>
  <c r="AR128" i="27"/>
  <c r="AR127" i="27"/>
  <c r="AR126" i="27"/>
  <c r="AR125" i="27"/>
  <c r="AR124" i="27"/>
  <c r="AR123" i="27"/>
  <c r="AR122" i="27"/>
  <c r="AR121" i="27"/>
  <c r="AR120" i="27"/>
  <c r="AR119" i="27"/>
  <c r="AR118" i="27"/>
  <c r="AR117" i="27"/>
  <c r="AR116" i="27"/>
  <c r="AR115" i="27"/>
  <c r="AR114" i="27"/>
  <c r="AR113" i="27"/>
  <c r="AR112" i="27"/>
  <c r="AR111" i="27"/>
  <c r="AR110" i="27"/>
  <c r="AR109" i="27"/>
  <c r="AR108" i="27"/>
  <c r="AR107" i="27"/>
  <c r="AR106" i="27"/>
  <c r="AR105" i="27"/>
  <c r="AR104" i="27"/>
  <c r="AR103" i="27"/>
  <c r="AR102" i="27"/>
  <c r="AR101" i="27"/>
  <c r="AR100" i="27"/>
  <c r="AR99" i="27"/>
  <c r="AR98" i="27"/>
  <c r="AR97" i="27"/>
  <c r="AR96" i="27"/>
  <c r="AR95" i="27"/>
  <c r="AR94" i="27"/>
  <c r="AR93" i="27"/>
  <c r="AR92" i="27"/>
  <c r="AR91" i="27"/>
  <c r="AR90" i="27"/>
  <c r="AR89" i="27"/>
  <c r="AR88" i="27"/>
  <c r="AR87" i="27"/>
  <c r="AR86" i="27"/>
  <c r="AR85" i="27"/>
  <c r="AR84" i="27"/>
  <c r="AR83" i="27"/>
  <c r="AR82" i="27"/>
  <c r="AR81" i="27"/>
  <c r="AR80" i="27"/>
  <c r="AR79" i="27"/>
  <c r="AR78" i="27"/>
  <c r="AR77" i="27"/>
  <c r="AR76" i="27"/>
  <c r="AR75" i="27"/>
  <c r="AR74" i="27"/>
  <c r="AR73" i="27"/>
  <c r="AR72" i="27"/>
  <c r="AR71" i="27"/>
  <c r="AR70" i="27"/>
  <c r="AR69" i="27"/>
  <c r="AR68" i="27"/>
  <c r="AR67" i="27"/>
  <c r="AR66" i="27"/>
  <c r="AR65" i="27"/>
  <c r="AR64" i="27"/>
  <c r="AR63" i="27"/>
  <c r="AR62" i="27"/>
  <c r="AR61" i="27"/>
  <c r="AR60" i="27"/>
  <c r="AR59" i="27"/>
  <c r="AR58" i="27"/>
  <c r="AR57" i="27"/>
  <c r="AR56" i="27"/>
  <c r="AR55" i="27"/>
  <c r="AR54" i="27"/>
  <c r="AR53" i="27"/>
  <c r="AR52" i="27"/>
  <c r="AR51" i="27"/>
  <c r="AR50" i="27"/>
  <c r="AR49" i="27"/>
  <c r="AR48" i="27"/>
  <c r="AR47" i="27"/>
  <c r="AR46" i="27"/>
  <c r="AR45" i="27"/>
  <c r="AR44" i="27"/>
  <c r="AR43" i="27"/>
  <c r="AR42" i="27"/>
  <c r="AR41" i="27"/>
  <c r="AR40" i="27"/>
  <c r="AR39" i="27"/>
  <c r="AR38" i="27"/>
  <c r="AR37" i="27"/>
  <c r="AR36" i="27"/>
  <c r="AR35" i="27"/>
  <c r="AR34" i="27"/>
  <c r="AR33" i="27"/>
  <c r="AR32" i="27"/>
  <c r="AR31" i="27"/>
  <c r="AR30" i="27"/>
  <c r="AR29" i="27"/>
  <c r="AR28" i="27"/>
  <c r="AR27" i="27"/>
  <c r="AR26" i="27"/>
  <c r="AR25" i="27"/>
  <c r="AR24" i="27"/>
  <c r="AR23" i="27"/>
  <c r="AR22" i="27"/>
  <c r="AR21" i="27"/>
  <c r="AR20" i="27"/>
  <c r="AR19" i="27"/>
  <c r="AR18" i="27"/>
  <c r="AR17" i="27"/>
  <c r="AR16" i="27"/>
  <c r="AR15" i="27"/>
  <c r="AR14" i="27"/>
  <c r="AR13" i="27"/>
  <c r="AR12" i="27"/>
  <c r="AR11" i="27"/>
  <c r="AR10" i="27"/>
  <c r="AR9" i="27"/>
  <c r="AR8" i="27"/>
  <c r="AR7" i="27"/>
  <c r="AR6" i="27"/>
  <c r="AR5" i="27"/>
  <c r="AR4" i="27"/>
  <c r="AR3" i="27"/>
  <c r="AR2" i="27"/>
  <c r="AN265" i="27"/>
  <c r="AN264" i="27"/>
  <c r="AN263" i="27"/>
  <c r="AP263" i="27" s="1"/>
  <c r="AN262" i="27"/>
  <c r="AP262" i="27" s="1"/>
  <c r="AN261" i="27"/>
  <c r="AP261" i="27" s="1"/>
  <c r="AN260" i="27"/>
  <c r="AP260" i="27" s="1"/>
  <c r="AN259" i="27"/>
  <c r="AP259" i="27" s="1"/>
  <c r="AN258" i="27"/>
  <c r="AN257" i="27"/>
  <c r="AP257" i="27" s="1"/>
  <c r="AN256" i="27"/>
  <c r="AN255" i="27"/>
  <c r="AP255" i="27" s="1"/>
  <c r="AN254" i="27"/>
  <c r="AN253" i="27"/>
  <c r="AP253" i="27" s="1"/>
  <c r="AN252" i="27"/>
  <c r="AP252" i="27" s="1"/>
  <c r="AN251" i="27"/>
  <c r="AN250" i="27"/>
  <c r="AN249" i="27"/>
  <c r="AP249" i="27" s="1"/>
  <c r="AN248" i="27"/>
  <c r="AP248" i="27" s="1"/>
  <c r="AN247" i="27"/>
  <c r="AN246" i="27"/>
  <c r="AN245" i="27"/>
  <c r="AN244" i="27"/>
  <c r="AN243" i="27"/>
  <c r="AN242" i="27"/>
  <c r="AN241" i="27"/>
  <c r="AN240" i="27"/>
  <c r="AN239" i="27"/>
  <c r="AN238" i="27"/>
  <c r="AN237" i="27"/>
  <c r="AN236" i="27"/>
  <c r="AN235" i="27"/>
  <c r="AN234" i="27"/>
  <c r="AN233" i="27"/>
  <c r="AN232" i="27"/>
  <c r="AN231" i="27"/>
  <c r="AN230" i="27"/>
  <c r="AN229" i="27"/>
  <c r="AN228" i="27"/>
  <c r="AN227" i="27"/>
  <c r="AN226" i="27"/>
  <c r="AN225" i="27"/>
  <c r="AN224" i="27"/>
  <c r="AN223" i="27"/>
  <c r="AN222" i="27"/>
  <c r="AN221" i="27"/>
  <c r="AN220" i="27"/>
  <c r="AN219" i="27"/>
  <c r="AN218" i="27"/>
  <c r="AN217" i="27"/>
  <c r="AN216" i="27"/>
  <c r="AN215" i="27"/>
  <c r="AN214" i="27"/>
  <c r="AN213" i="27"/>
  <c r="AN212" i="27"/>
  <c r="AN211" i="27"/>
  <c r="AN210" i="27"/>
  <c r="AN209" i="27"/>
  <c r="AN208" i="27"/>
  <c r="AN207" i="27"/>
  <c r="AN206" i="27"/>
  <c r="AN205" i="27"/>
  <c r="AN204" i="27"/>
  <c r="AN203" i="27"/>
  <c r="AN202" i="27"/>
  <c r="AN201" i="27"/>
  <c r="AN200" i="27"/>
  <c r="AN199" i="27"/>
  <c r="AN198" i="27"/>
  <c r="AN197" i="27"/>
  <c r="AN196" i="27"/>
  <c r="AN195" i="27"/>
  <c r="AN194" i="27"/>
  <c r="AN193" i="27"/>
  <c r="AN192" i="27"/>
  <c r="AN191" i="27"/>
  <c r="AN190" i="27"/>
  <c r="AN189" i="27"/>
  <c r="AN188" i="27"/>
  <c r="AN187" i="27"/>
  <c r="AN186" i="27"/>
  <c r="AN185" i="27"/>
  <c r="AN184" i="27"/>
  <c r="AN183" i="27"/>
  <c r="AN182" i="27"/>
  <c r="AN181" i="27"/>
  <c r="AN180" i="27"/>
  <c r="AN179" i="27"/>
  <c r="AN178" i="27"/>
  <c r="AN177" i="27"/>
  <c r="AN176" i="27"/>
  <c r="AN175" i="27"/>
  <c r="AN174" i="27"/>
  <c r="AN173" i="27"/>
  <c r="AN172" i="27"/>
  <c r="AN171" i="27"/>
  <c r="AN170" i="27"/>
  <c r="AN169" i="27"/>
  <c r="AN168" i="27"/>
  <c r="AN167" i="27"/>
  <c r="AN166" i="27"/>
  <c r="AN165" i="27"/>
  <c r="AN164" i="27"/>
  <c r="AN163" i="27"/>
  <c r="AN162" i="27"/>
  <c r="AN161" i="27"/>
  <c r="AN160" i="27"/>
  <c r="AN159" i="27"/>
  <c r="AN158" i="27"/>
  <c r="AN157" i="27"/>
  <c r="AN156" i="27"/>
  <c r="AN155" i="27"/>
  <c r="AN154" i="27"/>
  <c r="AN153" i="27"/>
  <c r="AN152" i="27"/>
  <c r="AN151" i="27"/>
  <c r="AN150" i="27"/>
  <c r="AN149" i="27"/>
  <c r="AN148" i="27"/>
  <c r="AN147" i="27"/>
  <c r="AN146" i="27"/>
  <c r="AN145" i="27"/>
  <c r="AN144" i="27"/>
  <c r="AN143" i="27"/>
  <c r="AN142" i="27"/>
  <c r="AN141" i="27"/>
  <c r="AN140" i="27"/>
  <c r="AN139" i="27"/>
  <c r="AN138" i="27"/>
  <c r="AN137" i="27"/>
  <c r="AN136" i="27"/>
  <c r="AN135" i="27"/>
  <c r="AN134" i="27"/>
  <c r="AN133" i="27"/>
  <c r="AN132" i="27"/>
  <c r="AN131" i="27"/>
  <c r="AN130" i="27"/>
  <c r="AN129" i="27"/>
  <c r="AN128" i="27"/>
  <c r="AN127" i="27"/>
  <c r="AN126" i="27"/>
  <c r="AN125" i="27"/>
  <c r="AN124" i="27"/>
  <c r="AN123" i="27"/>
  <c r="AN122" i="27"/>
  <c r="AN121" i="27"/>
  <c r="AN120" i="27"/>
  <c r="AN119" i="27"/>
  <c r="AN118" i="27"/>
  <c r="AN117" i="27"/>
  <c r="AN116" i="27"/>
  <c r="AN115" i="27"/>
  <c r="AN114" i="27"/>
  <c r="AN113" i="27"/>
  <c r="AN112" i="27"/>
  <c r="AN111" i="27"/>
  <c r="AN110" i="27"/>
  <c r="AN109" i="27"/>
  <c r="AN108" i="27"/>
  <c r="AN107" i="27"/>
  <c r="AN106" i="27"/>
  <c r="AN105" i="27"/>
  <c r="AN104" i="27"/>
  <c r="AN103" i="27"/>
  <c r="AN102" i="27"/>
  <c r="AN101" i="27"/>
  <c r="AN100" i="27"/>
  <c r="AN99" i="27"/>
  <c r="AN98" i="27"/>
  <c r="AN97" i="27"/>
  <c r="AN96" i="27"/>
  <c r="AN95" i="27"/>
  <c r="AN94" i="27"/>
  <c r="AN93" i="27"/>
  <c r="AN92" i="27"/>
  <c r="AN91" i="27"/>
  <c r="AN90" i="27"/>
  <c r="AN89" i="27"/>
  <c r="AN88" i="27"/>
  <c r="AN87" i="27"/>
  <c r="AN86" i="27"/>
  <c r="AN85" i="27"/>
  <c r="AN84" i="27"/>
  <c r="AN83" i="27"/>
  <c r="AN82" i="27"/>
  <c r="AN81" i="27"/>
  <c r="AN80" i="27"/>
  <c r="AN79" i="27"/>
  <c r="AN78" i="27"/>
  <c r="AN77" i="27"/>
  <c r="AN76" i="27"/>
  <c r="AN75" i="27"/>
  <c r="AN74" i="27"/>
  <c r="AN73" i="27"/>
  <c r="AN72" i="27"/>
  <c r="AN71" i="27"/>
  <c r="AN70" i="27"/>
  <c r="AN69" i="27"/>
  <c r="AN68" i="27"/>
  <c r="AN67" i="27"/>
  <c r="AN66" i="27"/>
  <c r="AN65" i="27"/>
  <c r="AN64" i="27"/>
  <c r="AN63" i="27"/>
  <c r="AN62" i="27"/>
  <c r="AN61" i="27"/>
  <c r="AN60" i="27"/>
  <c r="AN59" i="27"/>
  <c r="AN58" i="27"/>
  <c r="AN57" i="27"/>
  <c r="AN56" i="27"/>
  <c r="AN55" i="27"/>
  <c r="AN54" i="27"/>
  <c r="AN53" i="27"/>
  <c r="AN52" i="27"/>
  <c r="AN51" i="27"/>
  <c r="AN50" i="27"/>
  <c r="AN49" i="27"/>
  <c r="AN48" i="27"/>
  <c r="AN47" i="27"/>
  <c r="AN46" i="27"/>
  <c r="AN45" i="27"/>
  <c r="AN44" i="27"/>
  <c r="AN43" i="27"/>
  <c r="AN42" i="27"/>
  <c r="AN41" i="27"/>
  <c r="AN40" i="27"/>
  <c r="AN39" i="27"/>
  <c r="AN38" i="27"/>
  <c r="AN37" i="27"/>
  <c r="AN36" i="27"/>
  <c r="AN35" i="27"/>
  <c r="AN34" i="27"/>
  <c r="AN33" i="27"/>
  <c r="AN32" i="27"/>
  <c r="AN31" i="27"/>
  <c r="AN30" i="27"/>
  <c r="AN29" i="27"/>
  <c r="AN28" i="27"/>
  <c r="AN27" i="27"/>
  <c r="AN26" i="27"/>
  <c r="AN25" i="27"/>
  <c r="AN24" i="27"/>
  <c r="AN23" i="27"/>
  <c r="AN22" i="27"/>
  <c r="AN21" i="27"/>
  <c r="AN20" i="27"/>
  <c r="AN19" i="27"/>
  <c r="AN18" i="27"/>
  <c r="AN17" i="27"/>
  <c r="AN16" i="27"/>
  <c r="AN15" i="27"/>
  <c r="AN14" i="27"/>
  <c r="AN13" i="27"/>
  <c r="AN12" i="27"/>
  <c r="AN11" i="27"/>
  <c r="AN10" i="27"/>
  <c r="AN9" i="27"/>
  <c r="AN8" i="27"/>
  <c r="AN7" i="27"/>
  <c r="AN6" i="27"/>
  <c r="AN5" i="27"/>
  <c r="AN4" i="27"/>
  <c r="AN3" i="27"/>
  <c r="AN2" i="27"/>
  <c r="AJ265" i="27"/>
  <c r="AJ264" i="27"/>
  <c r="AJ263" i="27"/>
  <c r="AL263" i="27" s="1"/>
  <c r="AJ262" i="27"/>
  <c r="AL262" i="27" s="1"/>
  <c r="AJ261" i="27"/>
  <c r="AL261" i="27" s="1"/>
  <c r="AJ260" i="27"/>
  <c r="AL260" i="27" s="1"/>
  <c r="AJ259" i="27"/>
  <c r="AK259" i="27" s="1"/>
  <c r="AJ258" i="27"/>
  <c r="AJ257" i="27"/>
  <c r="AL257" i="27" s="1"/>
  <c r="AJ256" i="27"/>
  <c r="AJ255" i="27"/>
  <c r="AL255" i="27" s="1"/>
  <c r="AJ254" i="27"/>
  <c r="AJ253" i="27"/>
  <c r="AL253" i="27" s="1"/>
  <c r="AJ252" i="27"/>
  <c r="AL252" i="27" s="1"/>
  <c r="AJ251" i="27"/>
  <c r="AJ250" i="27"/>
  <c r="AJ249" i="27"/>
  <c r="AL249" i="27" s="1"/>
  <c r="AJ248" i="27"/>
  <c r="AL248" i="27" s="1"/>
  <c r="AJ247" i="27"/>
  <c r="AJ246" i="27"/>
  <c r="AJ245" i="27"/>
  <c r="AJ244" i="27"/>
  <c r="AJ243" i="27"/>
  <c r="AJ242" i="27"/>
  <c r="AJ241" i="27"/>
  <c r="AJ240" i="27"/>
  <c r="AJ239" i="27"/>
  <c r="AJ238" i="27"/>
  <c r="AJ237" i="27"/>
  <c r="AJ236" i="27"/>
  <c r="AJ235" i="27"/>
  <c r="AJ234" i="27"/>
  <c r="AJ233" i="27"/>
  <c r="AJ232" i="27"/>
  <c r="AJ231" i="27"/>
  <c r="AJ230" i="27"/>
  <c r="AJ229" i="27"/>
  <c r="AJ228" i="27"/>
  <c r="AJ227" i="27"/>
  <c r="AJ226" i="27"/>
  <c r="AJ225" i="27"/>
  <c r="AJ224" i="27"/>
  <c r="AJ223" i="27"/>
  <c r="AJ222" i="27"/>
  <c r="AJ221" i="27"/>
  <c r="AJ220" i="27"/>
  <c r="AJ219" i="27"/>
  <c r="AJ218" i="27"/>
  <c r="AJ217" i="27"/>
  <c r="AJ216" i="27"/>
  <c r="AJ215" i="27"/>
  <c r="AJ214" i="27"/>
  <c r="AJ213" i="27"/>
  <c r="AJ212" i="27"/>
  <c r="AJ211" i="27"/>
  <c r="AJ210" i="27"/>
  <c r="AJ209" i="27"/>
  <c r="AJ208" i="27"/>
  <c r="AJ207" i="27"/>
  <c r="AJ206" i="27"/>
  <c r="AJ205" i="27"/>
  <c r="AJ204" i="27"/>
  <c r="AJ203" i="27"/>
  <c r="AJ202" i="27"/>
  <c r="AJ201" i="27"/>
  <c r="AJ200" i="27"/>
  <c r="AJ199" i="27"/>
  <c r="AJ198" i="27"/>
  <c r="AJ197" i="27"/>
  <c r="AJ196" i="27"/>
  <c r="AJ195" i="27"/>
  <c r="AJ194" i="27"/>
  <c r="AJ193" i="27"/>
  <c r="AJ192" i="27"/>
  <c r="AJ191" i="27"/>
  <c r="AJ190" i="27"/>
  <c r="AJ189" i="27"/>
  <c r="AJ188" i="27"/>
  <c r="AJ187" i="27"/>
  <c r="AJ186" i="27"/>
  <c r="AJ185" i="27"/>
  <c r="AJ184" i="27"/>
  <c r="AJ183" i="27"/>
  <c r="AJ182" i="27"/>
  <c r="AJ181" i="27"/>
  <c r="AJ180" i="27"/>
  <c r="AJ179" i="27"/>
  <c r="AJ178" i="27"/>
  <c r="AJ177" i="27"/>
  <c r="AJ176" i="27"/>
  <c r="AJ175" i="27"/>
  <c r="AJ174" i="27"/>
  <c r="AJ173" i="27"/>
  <c r="AJ172" i="27"/>
  <c r="AJ171" i="27"/>
  <c r="AJ170" i="27"/>
  <c r="AJ169" i="27"/>
  <c r="AJ168" i="27"/>
  <c r="AJ167" i="27"/>
  <c r="AJ166" i="27"/>
  <c r="AJ165" i="27"/>
  <c r="AJ164" i="27"/>
  <c r="AJ163" i="27"/>
  <c r="AJ162" i="27"/>
  <c r="AJ161" i="27"/>
  <c r="AJ160" i="27"/>
  <c r="AJ159" i="27"/>
  <c r="AJ158" i="27"/>
  <c r="AJ157" i="27"/>
  <c r="AJ156" i="27"/>
  <c r="AJ155" i="27"/>
  <c r="AJ154" i="27"/>
  <c r="AJ153" i="27"/>
  <c r="AJ152" i="27"/>
  <c r="AJ151" i="27"/>
  <c r="AJ150" i="27"/>
  <c r="AJ149" i="27"/>
  <c r="AJ148" i="27"/>
  <c r="AJ147" i="27"/>
  <c r="AJ146" i="27"/>
  <c r="AJ145" i="27"/>
  <c r="AJ144" i="27"/>
  <c r="AJ143" i="27"/>
  <c r="AJ142" i="27"/>
  <c r="AJ141" i="27"/>
  <c r="AJ140" i="27"/>
  <c r="AJ139" i="27"/>
  <c r="AJ138" i="27"/>
  <c r="AJ137" i="27"/>
  <c r="AJ136" i="27"/>
  <c r="AJ135" i="27"/>
  <c r="AJ134" i="27"/>
  <c r="AJ133" i="27"/>
  <c r="AJ132" i="27"/>
  <c r="AJ131" i="27"/>
  <c r="AJ130" i="27"/>
  <c r="AJ129" i="27"/>
  <c r="AJ128" i="27"/>
  <c r="AJ127" i="27"/>
  <c r="AJ126" i="27"/>
  <c r="AJ125" i="27"/>
  <c r="AJ124" i="27"/>
  <c r="AJ123" i="27"/>
  <c r="AJ122" i="27"/>
  <c r="AJ121" i="27"/>
  <c r="AJ120" i="27"/>
  <c r="AJ119" i="27"/>
  <c r="AJ118" i="27"/>
  <c r="AJ117" i="27"/>
  <c r="AJ116" i="27"/>
  <c r="AJ115" i="27"/>
  <c r="AJ114" i="27"/>
  <c r="AJ113" i="27"/>
  <c r="AJ112" i="27"/>
  <c r="AJ111" i="27"/>
  <c r="AJ110" i="27"/>
  <c r="AJ109" i="27"/>
  <c r="AJ108" i="27"/>
  <c r="AJ107" i="27"/>
  <c r="AJ106" i="27"/>
  <c r="AJ105" i="27"/>
  <c r="AJ104" i="27"/>
  <c r="AJ103" i="27"/>
  <c r="AJ102" i="27"/>
  <c r="AJ101" i="27"/>
  <c r="AJ100" i="27"/>
  <c r="AJ99" i="27"/>
  <c r="AJ98" i="27"/>
  <c r="AJ97" i="27"/>
  <c r="AJ96" i="27"/>
  <c r="AJ95" i="27"/>
  <c r="AJ94" i="27"/>
  <c r="AJ93" i="27"/>
  <c r="AJ92" i="27"/>
  <c r="AJ91" i="27"/>
  <c r="AJ90" i="27"/>
  <c r="AJ89" i="27"/>
  <c r="AJ88" i="27"/>
  <c r="AJ87" i="27"/>
  <c r="AJ86" i="27"/>
  <c r="AJ85" i="27"/>
  <c r="AJ84" i="27"/>
  <c r="AJ83" i="27"/>
  <c r="AJ82" i="27"/>
  <c r="AJ81" i="27"/>
  <c r="AJ80" i="27"/>
  <c r="AJ79" i="27"/>
  <c r="AJ78" i="27"/>
  <c r="AJ77" i="27"/>
  <c r="AJ76" i="27"/>
  <c r="AJ75" i="27"/>
  <c r="AJ74" i="27"/>
  <c r="AJ73" i="27"/>
  <c r="AJ72" i="27"/>
  <c r="AJ71" i="27"/>
  <c r="AJ70" i="27"/>
  <c r="AJ69" i="27"/>
  <c r="AJ68" i="27"/>
  <c r="AJ67" i="27"/>
  <c r="AJ66" i="27"/>
  <c r="AJ65" i="27"/>
  <c r="AJ64" i="27"/>
  <c r="AJ63" i="27"/>
  <c r="AJ62" i="27"/>
  <c r="AJ61" i="27"/>
  <c r="AJ60" i="27"/>
  <c r="AJ59" i="27"/>
  <c r="AJ58" i="27"/>
  <c r="AJ57" i="27"/>
  <c r="AJ56" i="27"/>
  <c r="AJ55" i="27"/>
  <c r="AJ54" i="27"/>
  <c r="AJ53" i="27"/>
  <c r="AJ52" i="27"/>
  <c r="AJ51" i="27"/>
  <c r="AJ50" i="27"/>
  <c r="AJ49" i="27"/>
  <c r="AJ48" i="27"/>
  <c r="AJ47" i="27"/>
  <c r="AJ46" i="27"/>
  <c r="AJ45" i="27"/>
  <c r="AJ44" i="27"/>
  <c r="AJ43" i="27"/>
  <c r="AJ42" i="27"/>
  <c r="AJ41" i="27"/>
  <c r="AJ40" i="27"/>
  <c r="AJ39" i="27"/>
  <c r="AJ38" i="27"/>
  <c r="AJ37" i="27"/>
  <c r="AJ36" i="27"/>
  <c r="AJ35" i="27"/>
  <c r="AJ34" i="27"/>
  <c r="AJ33" i="27"/>
  <c r="AJ32" i="27"/>
  <c r="AJ31" i="27"/>
  <c r="AJ30" i="27"/>
  <c r="AJ29" i="27"/>
  <c r="AJ28" i="27"/>
  <c r="AJ27" i="27"/>
  <c r="AJ26" i="27"/>
  <c r="AJ25" i="27"/>
  <c r="AJ24" i="27"/>
  <c r="AJ23" i="27"/>
  <c r="AJ22" i="27"/>
  <c r="AJ21" i="27"/>
  <c r="AJ20" i="27"/>
  <c r="AJ19" i="27"/>
  <c r="AJ18" i="27"/>
  <c r="AJ17" i="27"/>
  <c r="AJ16" i="27"/>
  <c r="AJ15" i="27"/>
  <c r="AJ14" i="27"/>
  <c r="AJ13" i="27"/>
  <c r="AJ12" i="27"/>
  <c r="AJ11" i="27"/>
  <c r="AJ10" i="27"/>
  <c r="AJ9" i="27"/>
  <c r="AJ8" i="27"/>
  <c r="AJ7" i="27"/>
  <c r="AJ6" i="27"/>
  <c r="AJ5" i="27"/>
  <c r="AJ4" i="27"/>
  <c r="AJ3" i="27"/>
  <c r="AJ2" i="27"/>
  <c r="E2203" i="33"/>
  <c r="CA272" i="27"/>
  <c r="Y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4" i="26"/>
  <c r="AA203" i="26"/>
  <c r="AA202" i="26"/>
  <c r="AA201" i="26"/>
  <c r="AA200" i="26"/>
  <c r="AA199" i="26"/>
  <c r="AA198" i="26"/>
  <c r="AA197" i="26"/>
  <c r="AA196" i="26"/>
  <c r="AA195" i="26"/>
  <c r="AA194" i="26"/>
  <c r="AA193" i="26"/>
  <c r="AA192" i="26"/>
  <c r="AA191" i="26"/>
  <c r="AA190" i="26"/>
  <c r="AA189" i="26"/>
  <c r="AA188" i="26"/>
  <c r="AA187" i="26"/>
  <c r="AA186" i="26"/>
  <c r="AA185" i="26"/>
  <c r="AA184" i="26"/>
  <c r="AA183" i="26"/>
  <c r="AA182" i="26"/>
  <c r="AA181" i="26"/>
  <c r="AA180" i="26"/>
  <c r="AA179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66" i="26"/>
  <c r="AA165" i="26"/>
  <c r="AA164" i="26"/>
  <c r="AA163" i="26"/>
  <c r="AA162" i="26"/>
  <c r="AA161" i="26"/>
  <c r="AA160" i="26"/>
  <c r="AA159" i="26"/>
  <c r="AA158" i="26"/>
  <c r="AA157" i="26"/>
  <c r="AA156" i="26"/>
  <c r="AA155" i="26"/>
  <c r="AA154" i="26"/>
  <c r="AA153" i="26"/>
  <c r="AA152" i="26"/>
  <c r="AA151" i="26"/>
  <c r="AA150" i="26"/>
  <c r="AA149" i="26"/>
  <c r="AA148" i="26"/>
  <c r="AA147" i="26"/>
  <c r="AA146" i="26"/>
  <c r="AA145" i="26"/>
  <c r="AA144" i="26"/>
  <c r="AA143" i="26"/>
  <c r="AA142" i="26"/>
  <c r="AA141" i="26"/>
  <c r="AA140" i="26"/>
  <c r="AA139" i="26"/>
  <c r="AA138" i="26"/>
  <c r="AA137" i="26"/>
  <c r="AA136" i="26"/>
  <c r="AA135" i="26"/>
  <c r="AA134" i="26"/>
  <c r="AA133" i="26"/>
  <c r="AA132" i="26"/>
  <c r="AA131" i="26"/>
  <c r="AA130" i="26"/>
  <c r="AA129" i="26"/>
  <c r="AA128" i="26"/>
  <c r="AA127" i="26"/>
  <c r="AA126" i="26"/>
  <c r="AA125" i="26"/>
  <c r="AA124" i="26"/>
  <c r="AA123" i="26"/>
  <c r="AA122" i="26"/>
  <c r="AA121" i="26"/>
  <c r="AA120" i="26"/>
  <c r="AA119" i="26"/>
  <c r="AA118" i="26"/>
  <c r="AA117" i="26"/>
  <c r="AA116" i="26"/>
  <c r="AA115" i="26"/>
  <c r="AA114" i="26"/>
  <c r="AA113" i="26"/>
  <c r="AA112" i="26"/>
  <c r="AA111" i="26"/>
  <c r="AA110" i="26"/>
  <c r="AA109" i="26"/>
  <c r="AA108" i="26"/>
  <c r="AA107" i="26"/>
  <c r="AA106" i="26"/>
  <c r="AA105" i="26"/>
  <c r="AA104" i="26"/>
  <c r="AA103" i="26"/>
  <c r="AA102" i="26"/>
  <c r="AA101" i="26"/>
  <c r="AA100" i="26"/>
  <c r="AA99" i="26"/>
  <c r="AA98" i="26"/>
  <c r="AA97" i="26"/>
  <c r="AA96" i="26"/>
  <c r="AA95" i="26"/>
  <c r="AA94" i="26"/>
  <c r="AA93" i="26"/>
  <c r="AA92" i="26"/>
  <c r="AA91" i="26"/>
  <c r="AA90" i="26"/>
  <c r="AA89" i="26"/>
  <c r="AA88" i="26"/>
  <c r="AA87" i="26"/>
  <c r="AA86" i="26"/>
  <c r="AA85" i="26"/>
  <c r="AA84" i="26"/>
  <c r="AA83" i="26"/>
  <c r="AA82" i="26"/>
  <c r="AA81" i="26"/>
  <c r="AA80" i="26"/>
  <c r="AA79" i="26"/>
  <c r="AA78" i="26"/>
  <c r="AA77" i="26"/>
  <c r="AA76" i="26"/>
  <c r="AA75" i="26"/>
  <c r="AA74" i="26"/>
  <c r="AA73" i="26"/>
  <c r="AA72" i="26"/>
  <c r="AA71" i="26"/>
  <c r="AA70" i="26"/>
  <c r="AA69" i="26"/>
  <c r="AA68" i="26"/>
  <c r="AA67" i="26"/>
  <c r="AA66" i="26"/>
  <c r="AA65" i="26"/>
  <c r="AA64" i="26"/>
  <c r="AA63" i="26"/>
  <c r="AA62" i="26"/>
  <c r="AA61" i="26"/>
  <c r="AA60" i="26"/>
  <c r="AA59" i="26"/>
  <c r="AA58" i="26"/>
  <c r="AA57" i="26"/>
  <c r="AA56" i="26"/>
  <c r="AA55" i="26"/>
  <c r="AA54" i="26"/>
  <c r="AA53" i="26"/>
  <c r="AA52" i="26"/>
  <c r="AA51" i="26"/>
  <c r="AA50" i="26"/>
  <c r="AA49" i="26"/>
  <c r="AA48" i="26"/>
  <c r="AA47" i="26"/>
  <c r="AA46" i="26"/>
  <c r="AA45" i="26"/>
  <c r="AA44" i="26"/>
  <c r="AA43" i="26"/>
  <c r="AA42" i="26"/>
  <c r="AA41" i="26"/>
  <c r="AA40" i="26"/>
  <c r="AA39" i="26"/>
  <c r="AA38" i="26"/>
  <c r="AA37" i="26"/>
  <c r="AA36" i="26"/>
  <c r="AA35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AA22" i="26"/>
  <c r="AA21" i="26"/>
  <c r="AA20" i="26"/>
  <c r="AA19" i="26"/>
  <c r="AA18" i="26"/>
  <c r="AA17" i="26"/>
  <c r="AA16" i="26"/>
  <c r="AA15" i="26"/>
  <c r="AA14" i="26"/>
  <c r="AA13" i="26"/>
  <c r="AA12" i="26"/>
  <c r="AA11" i="26"/>
  <c r="AA10" i="26"/>
  <c r="AA9" i="26"/>
  <c r="AA8" i="26"/>
  <c r="AA7" i="26"/>
  <c r="AA6" i="26"/>
  <c r="AA5" i="26"/>
  <c r="AA4" i="26"/>
  <c r="AA3" i="26"/>
  <c r="AL4" i="27" l="1"/>
  <c r="AK4" i="27"/>
  <c r="AL8" i="27"/>
  <c r="AK8" i="27"/>
  <c r="AL12" i="27"/>
  <c r="AK12" i="27"/>
  <c r="AL16" i="27"/>
  <c r="AK16" i="27"/>
  <c r="AL28" i="27"/>
  <c r="AK28" i="27"/>
  <c r="AL32" i="27"/>
  <c r="AK32" i="27"/>
  <c r="AL36" i="27"/>
  <c r="AK36" i="27"/>
  <c r="AL40" i="27"/>
  <c r="AK40" i="27"/>
  <c r="AL52" i="27"/>
  <c r="AK52" i="27"/>
  <c r="AL60" i="27"/>
  <c r="AK60" i="27"/>
  <c r="AL68" i="27"/>
  <c r="AK68" i="27"/>
  <c r="AL76" i="27"/>
  <c r="AK76" i="27"/>
  <c r="AL84" i="27"/>
  <c r="AK84" i="27"/>
  <c r="AL92" i="27"/>
  <c r="AK92" i="27"/>
  <c r="AL100" i="27"/>
  <c r="AK100" i="27"/>
  <c r="AL108" i="27"/>
  <c r="AK108" i="27"/>
  <c r="AL116" i="27"/>
  <c r="AK116" i="27"/>
  <c r="AL124" i="27"/>
  <c r="AK124" i="27"/>
  <c r="AL132" i="27"/>
  <c r="AK132" i="27"/>
  <c r="AL140" i="27"/>
  <c r="AK140" i="27"/>
  <c r="AL148" i="27"/>
  <c r="AK148" i="27"/>
  <c r="AL156" i="27"/>
  <c r="AK156" i="27"/>
  <c r="AL164" i="27"/>
  <c r="AK164" i="27"/>
  <c r="AL172" i="27"/>
  <c r="AK172" i="27"/>
  <c r="AL180" i="27"/>
  <c r="AK180" i="27"/>
  <c r="AL188" i="27"/>
  <c r="AK188" i="27"/>
  <c r="AL192" i="27"/>
  <c r="AK192" i="27"/>
  <c r="AL200" i="27"/>
  <c r="AK200" i="27"/>
  <c r="AL204" i="27"/>
  <c r="AK204" i="27"/>
  <c r="AL208" i="27"/>
  <c r="AK208" i="27"/>
  <c r="AL212" i="27"/>
  <c r="AK212" i="27"/>
  <c r="AL216" i="27"/>
  <c r="AK216" i="27"/>
  <c r="AL220" i="27"/>
  <c r="AK220" i="27"/>
  <c r="AL224" i="27"/>
  <c r="AK224" i="27"/>
  <c r="AL228" i="27"/>
  <c r="AK228" i="27"/>
  <c r="AL232" i="27"/>
  <c r="AK232" i="27"/>
  <c r="AL236" i="27"/>
  <c r="AK236" i="27"/>
  <c r="AL240" i="27"/>
  <c r="AK240" i="27"/>
  <c r="AL244" i="27"/>
  <c r="AK244" i="27"/>
  <c r="AL256" i="27"/>
  <c r="AK256" i="27"/>
  <c r="AL264" i="27"/>
  <c r="AK264" i="27"/>
  <c r="AP4" i="27"/>
  <c r="AO4" i="27"/>
  <c r="AP8" i="27"/>
  <c r="AO8" i="27"/>
  <c r="AP12" i="27"/>
  <c r="AO12" i="27"/>
  <c r="AP16" i="27"/>
  <c r="AO16" i="27"/>
  <c r="AP20" i="27"/>
  <c r="AO20" i="27"/>
  <c r="AP24" i="27"/>
  <c r="AO24" i="27"/>
  <c r="AP28" i="27"/>
  <c r="AO28" i="27"/>
  <c r="AP32" i="27"/>
  <c r="AO32" i="27"/>
  <c r="AP36" i="27"/>
  <c r="AO36" i="27"/>
  <c r="AP40" i="27"/>
  <c r="AO40" i="27"/>
  <c r="AP44" i="27"/>
  <c r="AO44" i="27"/>
  <c r="AP48" i="27"/>
  <c r="AO48" i="27"/>
  <c r="AP52" i="27"/>
  <c r="AO52" i="27"/>
  <c r="AP56" i="27"/>
  <c r="AO56" i="27"/>
  <c r="AP60" i="27"/>
  <c r="AO60" i="27"/>
  <c r="AP64" i="27"/>
  <c r="AO64" i="27"/>
  <c r="AP68" i="27"/>
  <c r="AO68" i="27"/>
  <c r="AP72" i="27"/>
  <c r="AO72" i="27"/>
  <c r="AP76" i="27"/>
  <c r="AO76" i="27"/>
  <c r="AP80" i="27"/>
  <c r="AO80" i="27"/>
  <c r="AP84" i="27"/>
  <c r="AO84" i="27"/>
  <c r="AP88" i="27"/>
  <c r="AO88" i="27"/>
  <c r="AP92" i="27"/>
  <c r="AO92" i="27"/>
  <c r="AP96" i="27"/>
  <c r="AO96" i="27"/>
  <c r="AP100" i="27"/>
  <c r="AO100" i="27"/>
  <c r="AP104" i="27"/>
  <c r="AO104" i="27"/>
  <c r="AP108" i="27"/>
  <c r="AO108" i="27"/>
  <c r="AP112" i="27"/>
  <c r="AO112" i="27"/>
  <c r="AP116" i="27"/>
  <c r="AO116" i="27"/>
  <c r="AP120" i="27"/>
  <c r="AO120" i="27"/>
  <c r="AP124" i="27"/>
  <c r="AO124" i="27"/>
  <c r="AP128" i="27"/>
  <c r="AO128" i="27"/>
  <c r="AP132" i="27"/>
  <c r="AO132" i="27"/>
  <c r="AP136" i="27"/>
  <c r="AO136" i="27"/>
  <c r="AP140" i="27"/>
  <c r="AO140" i="27"/>
  <c r="AP144" i="27"/>
  <c r="AO144" i="27"/>
  <c r="AP148" i="27"/>
  <c r="AO148" i="27"/>
  <c r="AP152" i="27"/>
  <c r="AO152" i="27"/>
  <c r="AP156" i="27"/>
  <c r="AO156" i="27"/>
  <c r="AP160" i="27"/>
  <c r="AO160" i="27"/>
  <c r="AP164" i="27"/>
  <c r="AO164" i="27"/>
  <c r="AP168" i="27"/>
  <c r="AO168" i="27"/>
  <c r="AP172" i="27"/>
  <c r="AO172" i="27"/>
  <c r="AP176" i="27"/>
  <c r="AO176" i="27"/>
  <c r="AP180" i="27"/>
  <c r="AO180" i="27"/>
  <c r="AP184" i="27"/>
  <c r="AO184" i="27"/>
  <c r="AP188" i="27"/>
  <c r="AO188" i="27"/>
  <c r="AP192" i="27"/>
  <c r="AO192" i="27"/>
  <c r="AP196" i="27"/>
  <c r="AO196" i="27"/>
  <c r="AP200" i="27"/>
  <c r="AO200" i="27"/>
  <c r="AP204" i="27"/>
  <c r="AO204" i="27"/>
  <c r="AP208" i="27"/>
  <c r="AO208" i="27"/>
  <c r="AP212" i="27"/>
  <c r="AO212" i="27"/>
  <c r="AP216" i="27"/>
  <c r="AO216" i="27"/>
  <c r="AP220" i="27"/>
  <c r="AO220" i="27"/>
  <c r="AP224" i="27"/>
  <c r="AO224" i="27"/>
  <c r="AP228" i="27"/>
  <c r="AO228" i="27"/>
  <c r="AP232" i="27"/>
  <c r="AO232" i="27"/>
  <c r="AP236" i="27"/>
  <c r="AO236" i="27"/>
  <c r="AP240" i="27"/>
  <c r="AO240" i="27"/>
  <c r="AP244" i="27"/>
  <c r="AO244" i="27"/>
  <c r="AP256" i="27"/>
  <c r="AO256" i="27"/>
  <c r="AP264" i="27"/>
  <c r="AO264" i="27"/>
  <c r="AT4" i="27"/>
  <c r="AS4" i="27"/>
  <c r="AT8" i="27"/>
  <c r="AS8" i="27"/>
  <c r="AT12" i="27"/>
  <c r="AS12" i="27"/>
  <c r="AT16" i="27"/>
  <c r="AS16" i="27"/>
  <c r="AT20" i="27"/>
  <c r="AS20" i="27"/>
  <c r="AT24" i="27"/>
  <c r="AS24" i="27"/>
  <c r="AT28" i="27"/>
  <c r="AS28" i="27"/>
  <c r="AT32" i="27"/>
  <c r="AS32" i="27"/>
  <c r="AT36" i="27"/>
  <c r="AS36" i="27"/>
  <c r="AT40" i="27"/>
  <c r="AS40" i="27"/>
  <c r="AT44" i="27"/>
  <c r="AS44" i="27"/>
  <c r="AT48" i="27"/>
  <c r="AS48" i="27"/>
  <c r="AT52" i="27"/>
  <c r="AS52" i="27"/>
  <c r="AT56" i="27"/>
  <c r="AS56" i="27"/>
  <c r="AT60" i="27"/>
  <c r="AS60" i="27"/>
  <c r="AT64" i="27"/>
  <c r="AS64" i="27"/>
  <c r="AT68" i="27"/>
  <c r="AS68" i="27"/>
  <c r="AT72" i="27"/>
  <c r="AS72" i="27"/>
  <c r="AT76" i="27"/>
  <c r="AS76" i="27"/>
  <c r="AT80" i="27"/>
  <c r="AS80" i="27"/>
  <c r="AT84" i="27"/>
  <c r="AS84" i="27"/>
  <c r="AT88" i="27"/>
  <c r="AS88" i="27"/>
  <c r="AT92" i="27"/>
  <c r="AS92" i="27"/>
  <c r="AT96" i="27"/>
  <c r="AS96" i="27"/>
  <c r="AT100" i="27"/>
  <c r="AS100" i="27"/>
  <c r="AT104" i="27"/>
  <c r="AS104" i="27"/>
  <c r="AT108" i="27"/>
  <c r="AS108" i="27"/>
  <c r="AT112" i="27"/>
  <c r="AS112" i="27"/>
  <c r="AT116" i="27"/>
  <c r="AS116" i="27"/>
  <c r="AT120" i="27"/>
  <c r="AS120" i="27"/>
  <c r="AT124" i="27"/>
  <c r="AS124" i="27"/>
  <c r="AT128" i="27"/>
  <c r="AS128" i="27"/>
  <c r="AT132" i="27"/>
  <c r="AS132" i="27"/>
  <c r="AT136" i="27"/>
  <c r="AS136" i="27"/>
  <c r="AT140" i="27"/>
  <c r="AS140" i="27"/>
  <c r="AT144" i="27"/>
  <c r="AS144" i="27"/>
  <c r="AT148" i="27"/>
  <c r="AS148" i="27"/>
  <c r="AT152" i="27"/>
  <c r="AS152" i="27"/>
  <c r="AT156" i="27"/>
  <c r="AS156" i="27"/>
  <c r="AT160" i="27"/>
  <c r="AS160" i="27"/>
  <c r="AT164" i="27"/>
  <c r="AS164" i="27"/>
  <c r="AT168" i="27"/>
  <c r="AS168" i="27"/>
  <c r="AT172" i="27"/>
  <c r="AS172" i="27"/>
  <c r="AT176" i="27"/>
  <c r="AS176" i="27"/>
  <c r="AT180" i="27"/>
  <c r="AS180" i="27"/>
  <c r="AT184" i="27"/>
  <c r="AS184" i="27"/>
  <c r="AT188" i="27"/>
  <c r="AS188" i="27"/>
  <c r="AT192" i="27"/>
  <c r="AS192" i="27"/>
  <c r="AT196" i="27"/>
  <c r="AS196" i="27"/>
  <c r="AT200" i="27"/>
  <c r="AS200" i="27"/>
  <c r="AT204" i="27"/>
  <c r="AS204" i="27"/>
  <c r="AT208" i="27"/>
  <c r="AS208" i="27"/>
  <c r="AT212" i="27"/>
  <c r="AS212" i="27"/>
  <c r="AT216" i="27"/>
  <c r="AS216" i="27"/>
  <c r="AT220" i="27"/>
  <c r="AS220" i="27"/>
  <c r="AT224" i="27"/>
  <c r="AS224" i="27"/>
  <c r="AT228" i="27"/>
  <c r="AS228" i="27"/>
  <c r="AT232" i="27"/>
  <c r="AS232" i="27"/>
  <c r="AT236" i="27"/>
  <c r="AS236" i="27"/>
  <c r="AT240" i="27"/>
  <c r="AS240" i="27"/>
  <c r="AT244" i="27"/>
  <c r="AS244" i="27"/>
  <c r="AT256" i="27"/>
  <c r="AS256" i="27"/>
  <c r="AT264" i="27"/>
  <c r="AS264" i="27"/>
  <c r="AX4" i="27"/>
  <c r="AW4" i="27"/>
  <c r="AX8" i="27"/>
  <c r="AW8" i="27"/>
  <c r="AX12" i="27"/>
  <c r="AW12" i="27"/>
  <c r="AX16" i="27"/>
  <c r="AW16" i="27"/>
  <c r="AX20" i="27"/>
  <c r="AW20" i="27"/>
  <c r="AX24" i="27"/>
  <c r="AW24" i="27"/>
  <c r="AX28" i="27"/>
  <c r="AW28" i="27"/>
  <c r="AX32" i="27"/>
  <c r="AW32" i="27"/>
  <c r="AX36" i="27"/>
  <c r="AW36" i="27"/>
  <c r="AX40" i="27"/>
  <c r="AW40" i="27"/>
  <c r="AX44" i="27"/>
  <c r="AW44" i="27"/>
  <c r="AX48" i="27"/>
  <c r="AW48" i="27"/>
  <c r="AX52" i="27"/>
  <c r="AW52" i="27"/>
  <c r="AX56" i="27"/>
  <c r="AW56" i="27"/>
  <c r="AX60" i="27"/>
  <c r="AW60" i="27"/>
  <c r="AX64" i="27"/>
  <c r="AW64" i="27"/>
  <c r="AX68" i="27"/>
  <c r="AW68" i="27"/>
  <c r="AX72" i="27"/>
  <c r="AW72" i="27"/>
  <c r="AX76" i="27"/>
  <c r="AW76" i="27"/>
  <c r="AX80" i="27"/>
  <c r="AW80" i="27"/>
  <c r="AX84" i="27"/>
  <c r="AW84" i="27"/>
  <c r="AX88" i="27"/>
  <c r="AW88" i="27"/>
  <c r="AX92" i="27"/>
  <c r="AW92" i="27"/>
  <c r="AX96" i="27"/>
  <c r="AW96" i="27"/>
  <c r="AX100" i="27"/>
  <c r="AW100" i="27"/>
  <c r="AX104" i="27"/>
  <c r="AW104" i="27"/>
  <c r="AX108" i="27"/>
  <c r="AW108" i="27"/>
  <c r="AX112" i="27"/>
  <c r="AW112" i="27"/>
  <c r="AX116" i="27"/>
  <c r="AW116" i="27"/>
  <c r="AX120" i="27"/>
  <c r="AW120" i="27"/>
  <c r="AX124" i="27"/>
  <c r="AW124" i="27"/>
  <c r="AX128" i="27"/>
  <c r="AW128" i="27"/>
  <c r="AX132" i="27"/>
  <c r="AW132" i="27"/>
  <c r="AX136" i="27"/>
  <c r="AW136" i="27"/>
  <c r="AX140" i="27"/>
  <c r="AW140" i="27"/>
  <c r="AX144" i="27"/>
  <c r="AW144" i="27"/>
  <c r="AX148" i="27"/>
  <c r="AW148" i="27"/>
  <c r="AX152" i="27"/>
  <c r="AW152" i="27"/>
  <c r="AX156" i="27"/>
  <c r="AW156" i="27"/>
  <c r="AX160" i="27"/>
  <c r="AW160" i="27"/>
  <c r="AX164" i="27"/>
  <c r="AW164" i="27"/>
  <c r="AX168" i="27"/>
  <c r="AW168" i="27"/>
  <c r="AX172" i="27"/>
  <c r="AW172" i="27"/>
  <c r="AX176" i="27"/>
  <c r="AW176" i="27"/>
  <c r="AX180" i="27"/>
  <c r="AW180" i="27"/>
  <c r="AX184" i="27"/>
  <c r="AW184" i="27"/>
  <c r="AX188" i="27"/>
  <c r="AW188" i="27"/>
  <c r="AX192" i="27"/>
  <c r="AW192" i="27"/>
  <c r="AX196" i="27"/>
  <c r="AW196" i="27"/>
  <c r="AX200" i="27"/>
  <c r="AW200" i="27"/>
  <c r="AX204" i="27"/>
  <c r="AW204" i="27"/>
  <c r="AX208" i="27"/>
  <c r="AW208" i="27"/>
  <c r="AX212" i="27"/>
  <c r="AW212" i="27"/>
  <c r="AX216" i="27"/>
  <c r="AW216" i="27"/>
  <c r="AX220" i="27"/>
  <c r="AW220" i="27"/>
  <c r="AX224" i="27"/>
  <c r="AW224" i="27"/>
  <c r="AX228" i="27"/>
  <c r="AW228" i="27"/>
  <c r="AX232" i="27"/>
  <c r="AW232" i="27"/>
  <c r="AX236" i="27"/>
  <c r="AW236" i="27"/>
  <c r="AX240" i="27"/>
  <c r="AW240" i="27"/>
  <c r="AX244" i="27"/>
  <c r="AW244" i="27"/>
  <c r="AX256" i="27"/>
  <c r="AW256" i="27"/>
  <c r="AX264" i="27"/>
  <c r="AW264" i="27"/>
  <c r="BB4" i="27"/>
  <c r="BA4" i="27"/>
  <c r="BB8" i="27"/>
  <c r="BA8" i="27"/>
  <c r="BB12" i="27"/>
  <c r="BA12" i="27"/>
  <c r="BB16" i="27"/>
  <c r="BA16" i="27"/>
  <c r="BB20" i="27"/>
  <c r="BA20" i="27"/>
  <c r="BB24" i="27"/>
  <c r="BA24" i="27"/>
  <c r="BB28" i="27"/>
  <c r="BA28" i="27"/>
  <c r="BB32" i="27"/>
  <c r="BA32" i="27"/>
  <c r="BB36" i="27"/>
  <c r="BA36" i="27"/>
  <c r="BB40" i="27"/>
  <c r="BA40" i="27"/>
  <c r="BB44" i="27"/>
  <c r="BA44" i="27"/>
  <c r="BB48" i="27"/>
  <c r="BA48" i="27"/>
  <c r="BB52" i="27"/>
  <c r="BA52" i="27"/>
  <c r="BB56" i="27"/>
  <c r="BA56" i="27"/>
  <c r="BB60" i="27"/>
  <c r="BA60" i="27"/>
  <c r="BB64" i="27"/>
  <c r="BA64" i="27"/>
  <c r="BB68" i="27"/>
  <c r="BA68" i="27"/>
  <c r="BB72" i="27"/>
  <c r="BA72" i="27"/>
  <c r="BB76" i="27"/>
  <c r="BA76" i="27"/>
  <c r="BB80" i="27"/>
  <c r="BA80" i="27"/>
  <c r="BB84" i="27"/>
  <c r="BA84" i="27"/>
  <c r="BB88" i="27"/>
  <c r="BA88" i="27"/>
  <c r="BB92" i="27"/>
  <c r="BA92" i="27"/>
  <c r="BB96" i="27"/>
  <c r="BA96" i="27"/>
  <c r="BB100" i="27"/>
  <c r="BA100" i="27"/>
  <c r="BB104" i="27"/>
  <c r="BA104" i="27"/>
  <c r="BB108" i="27"/>
  <c r="BA108" i="27"/>
  <c r="BB112" i="27"/>
  <c r="BA112" i="27"/>
  <c r="BB116" i="27"/>
  <c r="BA116" i="27"/>
  <c r="BB120" i="27"/>
  <c r="BA120" i="27"/>
  <c r="BB124" i="27"/>
  <c r="BA124" i="27"/>
  <c r="BB128" i="27"/>
  <c r="BA128" i="27"/>
  <c r="BB132" i="27"/>
  <c r="BA132" i="27"/>
  <c r="BB136" i="27"/>
  <c r="BA136" i="27"/>
  <c r="BB140" i="27"/>
  <c r="BA140" i="27"/>
  <c r="BB144" i="27"/>
  <c r="BA144" i="27"/>
  <c r="BB148" i="27"/>
  <c r="BA148" i="27"/>
  <c r="BB152" i="27"/>
  <c r="BA152" i="27"/>
  <c r="AL20" i="27"/>
  <c r="AK20" i="27"/>
  <c r="AL24" i="27"/>
  <c r="AK24" i="27"/>
  <c r="AL44" i="27"/>
  <c r="AK44" i="27"/>
  <c r="AL48" i="27"/>
  <c r="AK48" i="27"/>
  <c r="AL56" i="27"/>
  <c r="AK56" i="27"/>
  <c r="AL64" i="27"/>
  <c r="AK64" i="27"/>
  <c r="AL72" i="27"/>
  <c r="AK72" i="27"/>
  <c r="AL80" i="27"/>
  <c r="AK80" i="27"/>
  <c r="AL88" i="27"/>
  <c r="AK88" i="27"/>
  <c r="AL96" i="27"/>
  <c r="AK96" i="27"/>
  <c r="AL104" i="27"/>
  <c r="AK104" i="27"/>
  <c r="AL112" i="27"/>
  <c r="AK112" i="27"/>
  <c r="AL120" i="27"/>
  <c r="AK120" i="27"/>
  <c r="AL128" i="27"/>
  <c r="AK128" i="27"/>
  <c r="AL136" i="27"/>
  <c r="AK136" i="27"/>
  <c r="AL144" i="27"/>
  <c r="AK144" i="27"/>
  <c r="AL152" i="27"/>
  <c r="AK152" i="27"/>
  <c r="AL160" i="27"/>
  <c r="AK160" i="27"/>
  <c r="AL168" i="27"/>
  <c r="AK168" i="27"/>
  <c r="AL176" i="27"/>
  <c r="AK176" i="27"/>
  <c r="AL184" i="27"/>
  <c r="AK184" i="27"/>
  <c r="AL196" i="27"/>
  <c r="AK196" i="27"/>
  <c r="AL5" i="27"/>
  <c r="AK5" i="27"/>
  <c r="AL9" i="27"/>
  <c r="AK9" i="27"/>
  <c r="AL13" i="27"/>
  <c r="AK13" i="27"/>
  <c r="AL17" i="27"/>
  <c r="AK17" i="27"/>
  <c r="AL21" i="27"/>
  <c r="AK21" i="27"/>
  <c r="AL25" i="27"/>
  <c r="AK25" i="27"/>
  <c r="AL29" i="27"/>
  <c r="AK29" i="27"/>
  <c r="AL33" i="27"/>
  <c r="AK33" i="27"/>
  <c r="AL37" i="27"/>
  <c r="AK37" i="27"/>
  <c r="AL41" i="27"/>
  <c r="AK41" i="27"/>
  <c r="AL45" i="27"/>
  <c r="AK45" i="27"/>
  <c r="AL49" i="27"/>
  <c r="AK49" i="27"/>
  <c r="AL53" i="27"/>
  <c r="AK53" i="27"/>
  <c r="AL57" i="27"/>
  <c r="AK57" i="27"/>
  <c r="AL61" i="27"/>
  <c r="AK61" i="27"/>
  <c r="AL65" i="27"/>
  <c r="AK65" i="27"/>
  <c r="AL69" i="27"/>
  <c r="AK69" i="27"/>
  <c r="AL73" i="27"/>
  <c r="AK73" i="27"/>
  <c r="AL77" i="27"/>
  <c r="AK77" i="27"/>
  <c r="AL81" i="27"/>
  <c r="AK81" i="27"/>
  <c r="AL85" i="27"/>
  <c r="AK85" i="27"/>
  <c r="AL89" i="27"/>
  <c r="AK89" i="27"/>
  <c r="AL93" i="27"/>
  <c r="AK93" i="27"/>
  <c r="AL97" i="27"/>
  <c r="AK97" i="27"/>
  <c r="AL101" i="27"/>
  <c r="AK101" i="27"/>
  <c r="AL105" i="27"/>
  <c r="AK105" i="27"/>
  <c r="AL109" i="27"/>
  <c r="AK109" i="27"/>
  <c r="AL113" i="27"/>
  <c r="AK113" i="27"/>
  <c r="AL117" i="27"/>
  <c r="AK117" i="27"/>
  <c r="AL121" i="27"/>
  <c r="AK121" i="27"/>
  <c r="AL125" i="27"/>
  <c r="AK125" i="27"/>
  <c r="AL129" i="27"/>
  <c r="AK129" i="27"/>
  <c r="AL133" i="27"/>
  <c r="AK133" i="27"/>
  <c r="AL137" i="27"/>
  <c r="AK137" i="27"/>
  <c r="AL141" i="27"/>
  <c r="AK141" i="27"/>
  <c r="AL145" i="27"/>
  <c r="AK145" i="27"/>
  <c r="AL149" i="27"/>
  <c r="AK149" i="27"/>
  <c r="AL153" i="27"/>
  <c r="AK153" i="27"/>
  <c r="AL157" i="27"/>
  <c r="AK157" i="27"/>
  <c r="AL161" i="27"/>
  <c r="AK161" i="27"/>
  <c r="AL165" i="27"/>
  <c r="AK165" i="27"/>
  <c r="AL169" i="27"/>
  <c r="AK169" i="27"/>
  <c r="AL173" i="27"/>
  <c r="AK173" i="27"/>
  <c r="AL177" i="27"/>
  <c r="AK177" i="27"/>
  <c r="AL181" i="27"/>
  <c r="AK181" i="27"/>
  <c r="AL185" i="27"/>
  <c r="AK185" i="27"/>
  <c r="AL189" i="27"/>
  <c r="AK189" i="27"/>
  <c r="AL193" i="27"/>
  <c r="AK193" i="27"/>
  <c r="AL197" i="27"/>
  <c r="AK197" i="27"/>
  <c r="AL201" i="27"/>
  <c r="AK201" i="27"/>
  <c r="AL205" i="27"/>
  <c r="AK205" i="27"/>
  <c r="AL209" i="27"/>
  <c r="AK209" i="27"/>
  <c r="AL213" i="27"/>
  <c r="AK213" i="27"/>
  <c r="AL217" i="27"/>
  <c r="AK217" i="27"/>
  <c r="AL221" i="27"/>
  <c r="AK221" i="27"/>
  <c r="AL225" i="27"/>
  <c r="AK225" i="27"/>
  <c r="AL229" i="27"/>
  <c r="AK229" i="27"/>
  <c r="AL233" i="27"/>
  <c r="AK233" i="27"/>
  <c r="AL237" i="27"/>
  <c r="AK237" i="27"/>
  <c r="AL241" i="27"/>
  <c r="AK241" i="27"/>
  <c r="AL245" i="27"/>
  <c r="AK245" i="27"/>
  <c r="AL265" i="27"/>
  <c r="AK265" i="27"/>
  <c r="AP5" i="27"/>
  <c r="AO5" i="27"/>
  <c r="AP9" i="27"/>
  <c r="AO9" i="27"/>
  <c r="AP13" i="27"/>
  <c r="AO13" i="27"/>
  <c r="AP17" i="27"/>
  <c r="AO17" i="27"/>
  <c r="AP21" i="27"/>
  <c r="AO21" i="27"/>
  <c r="AP25" i="27"/>
  <c r="AO25" i="27"/>
  <c r="AP29" i="27"/>
  <c r="AO29" i="27"/>
  <c r="AP33" i="27"/>
  <c r="AO33" i="27"/>
  <c r="AP37" i="27"/>
  <c r="AO37" i="27"/>
  <c r="AP41" i="27"/>
  <c r="AO41" i="27"/>
  <c r="AP45" i="27"/>
  <c r="AO45" i="27"/>
  <c r="AP49" i="27"/>
  <c r="AO49" i="27"/>
  <c r="AP53" i="27"/>
  <c r="AO53" i="27"/>
  <c r="AP57" i="27"/>
  <c r="AO57" i="27"/>
  <c r="AP61" i="27"/>
  <c r="AO61" i="27"/>
  <c r="AP65" i="27"/>
  <c r="AO65" i="27"/>
  <c r="AP69" i="27"/>
  <c r="AO69" i="27"/>
  <c r="AP73" i="27"/>
  <c r="AO73" i="27"/>
  <c r="AP77" i="27"/>
  <c r="AO77" i="27"/>
  <c r="AP81" i="27"/>
  <c r="AO81" i="27"/>
  <c r="AP85" i="27"/>
  <c r="AO85" i="27"/>
  <c r="AP89" i="27"/>
  <c r="AO89" i="27"/>
  <c r="AP93" i="27"/>
  <c r="AO93" i="27"/>
  <c r="AP97" i="27"/>
  <c r="AO97" i="27"/>
  <c r="AP101" i="27"/>
  <c r="AO101" i="27"/>
  <c r="AP105" i="27"/>
  <c r="AO105" i="27"/>
  <c r="AP109" i="27"/>
  <c r="AO109" i="27"/>
  <c r="AP113" i="27"/>
  <c r="AO113" i="27"/>
  <c r="AP117" i="27"/>
  <c r="AO117" i="27"/>
  <c r="AP121" i="27"/>
  <c r="AO121" i="27"/>
  <c r="AP125" i="27"/>
  <c r="AO125" i="27"/>
  <c r="AP129" i="27"/>
  <c r="AO129" i="27"/>
  <c r="AP133" i="27"/>
  <c r="AO133" i="27"/>
  <c r="AP137" i="27"/>
  <c r="AO137" i="27"/>
  <c r="AP141" i="27"/>
  <c r="AO141" i="27"/>
  <c r="AP145" i="27"/>
  <c r="AO145" i="27"/>
  <c r="AP149" i="27"/>
  <c r="AO149" i="27"/>
  <c r="AP153" i="27"/>
  <c r="AO153" i="27"/>
  <c r="AP157" i="27"/>
  <c r="AO157" i="27"/>
  <c r="AP161" i="27"/>
  <c r="AO161" i="27"/>
  <c r="AP165" i="27"/>
  <c r="AO165" i="27"/>
  <c r="AP169" i="27"/>
  <c r="AO169" i="27"/>
  <c r="AP173" i="27"/>
  <c r="AO173" i="27"/>
  <c r="AP177" i="27"/>
  <c r="AO177" i="27"/>
  <c r="AP181" i="27"/>
  <c r="AO181" i="27"/>
  <c r="AP185" i="27"/>
  <c r="AO185" i="27"/>
  <c r="AP189" i="27"/>
  <c r="AO189" i="27"/>
  <c r="AP193" i="27"/>
  <c r="AO193" i="27"/>
  <c r="AP197" i="27"/>
  <c r="AO197" i="27"/>
  <c r="AP201" i="27"/>
  <c r="AO201" i="27"/>
  <c r="AP205" i="27"/>
  <c r="AO205" i="27"/>
  <c r="AP209" i="27"/>
  <c r="AO209" i="27"/>
  <c r="AP213" i="27"/>
  <c r="AO213" i="27"/>
  <c r="AP217" i="27"/>
  <c r="AO217" i="27"/>
  <c r="AP221" i="27"/>
  <c r="AO221" i="27"/>
  <c r="AP225" i="27"/>
  <c r="AO225" i="27"/>
  <c r="AP229" i="27"/>
  <c r="AO229" i="27"/>
  <c r="AP233" i="27"/>
  <c r="AO233" i="27"/>
  <c r="AP237" i="27"/>
  <c r="AO237" i="27"/>
  <c r="AP241" i="27"/>
  <c r="AO241" i="27"/>
  <c r="AP245" i="27"/>
  <c r="AO245" i="27"/>
  <c r="AP265" i="27"/>
  <c r="AO265" i="27"/>
  <c r="AT5" i="27"/>
  <c r="AS5" i="27"/>
  <c r="AT9" i="27"/>
  <c r="AS9" i="27"/>
  <c r="AT13" i="27"/>
  <c r="AS13" i="27"/>
  <c r="AT17" i="27"/>
  <c r="AS17" i="27"/>
  <c r="AT21" i="27"/>
  <c r="AS21" i="27"/>
  <c r="AT25" i="27"/>
  <c r="AS25" i="27"/>
  <c r="AT29" i="27"/>
  <c r="AS29" i="27"/>
  <c r="AT33" i="27"/>
  <c r="AS33" i="27"/>
  <c r="AT37" i="27"/>
  <c r="AS37" i="27"/>
  <c r="AT41" i="27"/>
  <c r="AS41" i="27"/>
  <c r="AT45" i="27"/>
  <c r="AS45" i="27"/>
  <c r="AT49" i="27"/>
  <c r="AS49" i="27"/>
  <c r="AT53" i="27"/>
  <c r="AS53" i="27"/>
  <c r="AS57" i="27"/>
  <c r="AT57" i="27"/>
  <c r="AT61" i="27"/>
  <c r="AS61" i="27"/>
  <c r="AT65" i="27"/>
  <c r="AS65" i="27"/>
  <c r="AT69" i="27"/>
  <c r="AS69" i="27"/>
  <c r="AT73" i="27"/>
  <c r="AS73" i="27"/>
  <c r="AT77" i="27"/>
  <c r="AS77" i="27"/>
  <c r="AT81" i="27"/>
  <c r="AS81" i="27"/>
  <c r="AT85" i="27"/>
  <c r="AS85" i="27"/>
  <c r="AT89" i="27"/>
  <c r="AS89" i="27"/>
  <c r="AT93" i="27"/>
  <c r="AS93" i="27"/>
  <c r="AT97" i="27"/>
  <c r="AS97" i="27"/>
  <c r="AT101" i="27"/>
  <c r="AS101" i="27"/>
  <c r="AT105" i="27"/>
  <c r="AS105" i="27"/>
  <c r="AT109" i="27"/>
  <c r="AS109" i="27"/>
  <c r="AT113" i="27"/>
  <c r="AS113" i="27"/>
  <c r="AT117" i="27"/>
  <c r="AS117" i="27"/>
  <c r="AS121" i="27"/>
  <c r="AT121" i="27"/>
  <c r="AT125" i="27"/>
  <c r="AS125" i="27"/>
  <c r="AT129" i="27"/>
  <c r="AS129" i="27"/>
  <c r="AT133" i="27"/>
  <c r="AS133" i="27"/>
  <c r="AT137" i="27"/>
  <c r="AS137" i="27"/>
  <c r="AT141" i="27"/>
  <c r="AS141" i="27"/>
  <c r="AT145" i="27"/>
  <c r="AS145" i="27"/>
  <c r="AT149" i="27"/>
  <c r="AS149" i="27"/>
  <c r="AT153" i="27"/>
  <c r="AS153" i="27"/>
  <c r="AT157" i="27"/>
  <c r="AS157" i="27"/>
  <c r="AT161" i="27"/>
  <c r="AS161" i="27"/>
  <c r="AT165" i="27"/>
  <c r="AS165" i="27"/>
  <c r="AT169" i="27"/>
  <c r="AS169" i="27"/>
  <c r="AT173" i="27"/>
  <c r="AS173" i="27"/>
  <c r="AT177" i="27"/>
  <c r="AS177" i="27"/>
  <c r="AT181" i="27"/>
  <c r="AS181" i="27"/>
  <c r="AS185" i="27"/>
  <c r="AT185" i="27"/>
  <c r="AT189" i="27"/>
  <c r="AS189" i="27"/>
  <c r="AT193" i="27"/>
  <c r="AS193" i="27"/>
  <c r="AT197" i="27"/>
  <c r="AS197" i="27"/>
  <c r="AT201" i="27"/>
  <c r="AS201" i="27"/>
  <c r="AT205" i="27"/>
  <c r="AS205" i="27"/>
  <c r="AT209" i="27"/>
  <c r="AS209" i="27"/>
  <c r="AT213" i="27"/>
  <c r="AS213" i="27"/>
  <c r="AT217" i="27"/>
  <c r="AS217" i="27"/>
  <c r="AT221" i="27"/>
  <c r="AS221" i="27"/>
  <c r="AT225" i="27"/>
  <c r="AS225" i="27"/>
  <c r="AT229" i="27"/>
  <c r="AS229" i="27"/>
  <c r="AT233" i="27"/>
  <c r="AS233" i="27"/>
  <c r="AT237" i="27"/>
  <c r="AS237" i="27"/>
  <c r="AT241" i="27"/>
  <c r="AS241" i="27"/>
  <c r="AT245" i="27"/>
  <c r="AS245" i="27"/>
  <c r="AL2" i="27"/>
  <c r="AK2" i="27"/>
  <c r="AL10" i="27"/>
  <c r="AK10" i="27"/>
  <c r="AL14" i="27"/>
  <c r="AK14" i="27"/>
  <c r="AL22" i="27"/>
  <c r="AK22" i="27"/>
  <c r="AK26" i="27"/>
  <c r="AL26" i="27"/>
  <c r="AL30" i="27"/>
  <c r="AK30" i="27"/>
  <c r="AL46" i="27"/>
  <c r="AK46" i="27"/>
  <c r="AL54" i="27"/>
  <c r="AK54" i="27"/>
  <c r="AL62" i="27"/>
  <c r="AK62" i="27"/>
  <c r="AL70" i="27"/>
  <c r="AK70" i="27"/>
  <c r="AL78" i="27"/>
  <c r="AK78" i="27"/>
  <c r="AL86" i="27"/>
  <c r="AK86" i="27"/>
  <c r="AL94" i="27"/>
  <c r="AK94" i="27"/>
  <c r="AL102" i="27"/>
  <c r="AK102" i="27"/>
  <c r="AL110" i="27"/>
  <c r="AK110" i="27"/>
  <c r="AL118" i="27"/>
  <c r="AK118" i="27"/>
  <c r="AL122" i="27"/>
  <c r="AK122" i="27"/>
  <c r="AL130" i="27"/>
  <c r="AK130" i="27"/>
  <c r="AL134" i="27"/>
  <c r="AK134" i="27"/>
  <c r="AL138" i="27"/>
  <c r="AK138" i="27"/>
  <c r="AL142" i="27"/>
  <c r="AK142" i="27"/>
  <c r="AL146" i="27"/>
  <c r="AK146" i="27"/>
  <c r="AL150" i="27"/>
  <c r="AK150" i="27"/>
  <c r="AL154" i="27"/>
  <c r="AK154" i="27"/>
  <c r="AL158" i="27"/>
  <c r="AK158" i="27"/>
  <c r="AL162" i="27"/>
  <c r="AK162" i="27"/>
  <c r="AL166" i="27"/>
  <c r="AK166" i="27"/>
  <c r="AL170" i="27"/>
  <c r="AK170" i="27"/>
  <c r="AL174" i="27"/>
  <c r="AK174" i="27"/>
  <c r="AL178" i="27"/>
  <c r="AK178" i="27"/>
  <c r="AL182" i="27"/>
  <c r="AK182" i="27"/>
  <c r="AL186" i="27"/>
  <c r="AK186" i="27"/>
  <c r="AL190" i="27"/>
  <c r="AK190" i="27"/>
  <c r="AL194" i="27"/>
  <c r="AK194" i="27"/>
  <c r="AL198" i="27"/>
  <c r="AK198" i="27"/>
  <c r="AL202" i="27"/>
  <c r="AK202" i="27"/>
  <c r="AL206" i="27"/>
  <c r="AK206" i="27"/>
  <c r="AL210" i="27"/>
  <c r="AK210" i="27"/>
  <c r="AL214" i="27"/>
  <c r="AK214" i="27"/>
  <c r="AL218" i="27"/>
  <c r="AK218" i="27"/>
  <c r="AL222" i="27"/>
  <c r="AK222" i="27"/>
  <c r="AL226" i="27"/>
  <c r="AK226" i="27"/>
  <c r="AL230" i="27"/>
  <c r="AK230" i="27"/>
  <c r="AL234" i="27"/>
  <c r="AK234" i="27"/>
  <c r="AL238" i="27"/>
  <c r="AK238" i="27"/>
  <c r="AL242" i="27"/>
  <c r="AK242" i="27"/>
  <c r="AL246" i="27"/>
  <c r="AK246" i="27"/>
  <c r="AL250" i="27"/>
  <c r="AK250" i="27"/>
  <c r="AL254" i="27"/>
  <c r="AK254" i="27"/>
  <c r="AL258" i="27"/>
  <c r="AK258" i="27"/>
  <c r="AP2" i="27"/>
  <c r="AO2" i="27"/>
  <c r="AP6" i="27"/>
  <c r="AO6" i="27"/>
  <c r="AP10" i="27"/>
  <c r="AO10" i="27"/>
  <c r="AP14" i="27"/>
  <c r="AO14" i="27"/>
  <c r="AP18" i="27"/>
  <c r="AO18" i="27"/>
  <c r="AP22" i="27"/>
  <c r="AO22" i="27"/>
  <c r="AP26" i="27"/>
  <c r="AO26" i="27"/>
  <c r="AP30" i="27"/>
  <c r="AO30" i="27"/>
  <c r="AP34" i="27"/>
  <c r="AO34" i="27"/>
  <c r="AP38" i="27"/>
  <c r="AO38" i="27"/>
  <c r="AP42" i="27"/>
  <c r="AO42" i="27"/>
  <c r="AP46" i="27"/>
  <c r="AO46" i="27"/>
  <c r="AP50" i="27"/>
  <c r="AO50" i="27"/>
  <c r="AO54" i="27"/>
  <c r="AP54" i="27"/>
  <c r="AP58" i="27"/>
  <c r="AO58" i="27"/>
  <c r="AP62" i="27"/>
  <c r="AO62" i="27"/>
  <c r="AP66" i="27"/>
  <c r="AO66" i="27"/>
  <c r="AP70" i="27"/>
  <c r="AO70" i="27"/>
  <c r="AP74" i="27"/>
  <c r="AO74" i="27"/>
  <c r="AP78" i="27"/>
  <c r="AO78" i="27"/>
  <c r="AP82" i="27"/>
  <c r="AO82" i="27"/>
  <c r="AP86" i="27"/>
  <c r="AO86" i="27"/>
  <c r="AP90" i="27"/>
  <c r="AO90" i="27"/>
  <c r="AP94" i="27"/>
  <c r="AO94" i="27"/>
  <c r="AP98" i="27"/>
  <c r="AO98" i="27"/>
  <c r="AP102" i="27"/>
  <c r="AO102" i="27"/>
  <c r="AP106" i="27"/>
  <c r="AO106" i="27"/>
  <c r="AP110" i="27"/>
  <c r="AO110" i="27"/>
  <c r="AP114" i="27"/>
  <c r="AO114" i="27"/>
  <c r="AP118" i="27"/>
  <c r="AO118" i="27"/>
  <c r="AP122" i="27"/>
  <c r="AO122" i="27"/>
  <c r="AP126" i="27"/>
  <c r="AO126" i="27"/>
  <c r="AP130" i="27"/>
  <c r="AO130" i="27"/>
  <c r="AP134" i="27"/>
  <c r="AO134" i="27"/>
  <c r="AP138" i="27"/>
  <c r="AO138" i="27"/>
  <c r="AP142" i="27"/>
  <c r="AO142" i="27"/>
  <c r="AP146" i="27"/>
  <c r="AO146" i="27"/>
  <c r="AP150" i="27"/>
  <c r="AO150" i="27"/>
  <c r="AP154" i="27"/>
  <c r="AO154" i="27"/>
  <c r="AP158" i="27"/>
  <c r="AO158" i="27"/>
  <c r="AP162" i="27"/>
  <c r="AO162" i="27"/>
  <c r="AP166" i="27"/>
  <c r="AO166" i="27"/>
  <c r="AP170" i="27"/>
  <c r="AO170" i="27"/>
  <c r="AP174" i="27"/>
  <c r="AO174" i="27"/>
  <c r="AP178" i="27"/>
  <c r="AO178" i="27"/>
  <c r="AO182" i="27"/>
  <c r="AP182" i="27"/>
  <c r="AP186" i="27"/>
  <c r="AO186" i="27"/>
  <c r="AP190" i="27"/>
  <c r="AO190" i="27"/>
  <c r="AP194" i="27"/>
  <c r="AO194" i="27"/>
  <c r="AP198" i="27"/>
  <c r="AO198" i="27"/>
  <c r="AP202" i="27"/>
  <c r="AO202" i="27"/>
  <c r="AP206" i="27"/>
  <c r="AO206" i="27"/>
  <c r="AP210" i="27"/>
  <c r="AO210" i="27"/>
  <c r="AP214" i="27"/>
  <c r="AO214" i="27"/>
  <c r="AP218" i="27"/>
  <c r="AO218" i="27"/>
  <c r="AP222" i="27"/>
  <c r="AO222" i="27"/>
  <c r="AP226" i="27"/>
  <c r="AO226" i="27"/>
  <c r="AP230" i="27"/>
  <c r="AO230" i="27"/>
  <c r="AP234" i="27"/>
  <c r="AO234" i="27"/>
  <c r="AP238" i="27"/>
  <c r="AO238" i="27"/>
  <c r="AP242" i="27"/>
  <c r="AO242" i="27"/>
  <c r="AP246" i="27"/>
  <c r="AO246" i="27"/>
  <c r="AP250" i="27"/>
  <c r="AO250" i="27"/>
  <c r="AP254" i="27"/>
  <c r="AO254" i="27"/>
  <c r="AP258" i="27"/>
  <c r="AO258" i="27"/>
  <c r="AT2" i="27"/>
  <c r="AS2" i="27"/>
  <c r="AT6" i="27"/>
  <c r="AS6" i="27"/>
  <c r="AT10" i="27"/>
  <c r="AS10" i="27"/>
  <c r="AT14" i="27"/>
  <c r="AS14" i="27"/>
  <c r="AT18" i="27"/>
  <c r="AS18" i="27"/>
  <c r="AT22" i="27"/>
  <c r="AS22" i="27"/>
  <c r="AT26" i="27"/>
  <c r="AS26" i="27"/>
  <c r="AT30" i="27"/>
  <c r="AS30" i="27"/>
  <c r="AT34" i="27"/>
  <c r="AS34" i="27"/>
  <c r="AT38" i="27"/>
  <c r="AS38" i="27"/>
  <c r="AT42" i="27"/>
  <c r="AS42" i="27"/>
  <c r="AT46" i="27"/>
  <c r="AS46" i="27"/>
  <c r="AT50" i="27"/>
  <c r="AS50" i="27"/>
  <c r="AT54" i="27"/>
  <c r="AS54" i="27"/>
  <c r="AT58" i="27"/>
  <c r="AS58" i="27"/>
  <c r="AT62" i="27"/>
  <c r="AS62" i="27"/>
  <c r="AT66" i="27"/>
  <c r="AS66" i="27"/>
  <c r="AT70" i="27"/>
  <c r="AS70" i="27"/>
  <c r="AT74" i="27"/>
  <c r="AS74" i="27"/>
  <c r="AT78" i="27"/>
  <c r="AS78" i="27"/>
  <c r="AT82" i="27"/>
  <c r="AS82" i="27"/>
  <c r="AT86" i="27"/>
  <c r="AS86" i="27"/>
  <c r="AT90" i="27"/>
  <c r="AS90" i="27"/>
  <c r="AT94" i="27"/>
  <c r="AS94" i="27"/>
  <c r="AT98" i="27"/>
  <c r="AS98" i="27"/>
  <c r="AT102" i="27"/>
  <c r="AS102" i="27"/>
  <c r="AT106" i="27"/>
  <c r="AS106" i="27"/>
  <c r="AT110" i="27"/>
  <c r="AS110" i="27"/>
  <c r="AT114" i="27"/>
  <c r="AS114" i="27"/>
  <c r="AT118" i="27"/>
  <c r="AS118" i="27"/>
  <c r="AT122" i="27"/>
  <c r="AS122" i="27"/>
  <c r="AT126" i="27"/>
  <c r="AS126" i="27"/>
  <c r="AT130" i="27"/>
  <c r="AS130" i="27"/>
  <c r="AT134" i="27"/>
  <c r="AS134" i="27"/>
  <c r="AT138" i="27"/>
  <c r="AS138" i="27"/>
  <c r="AT142" i="27"/>
  <c r="AS142" i="27"/>
  <c r="AT146" i="27"/>
  <c r="AS146" i="27"/>
  <c r="AT150" i="27"/>
  <c r="AS150" i="27"/>
  <c r="AT154" i="27"/>
  <c r="AS154" i="27"/>
  <c r="AT158" i="27"/>
  <c r="AS158" i="27"/>
  <c r="AT162" i="27"/>
  <c r="AS162" i="27"/>
  <c r="AT166" i="27"/>
  <c r="AS166" i="27"/>
  <c r="AT170" i="27"/>
  <c r="AS170" i="27"/>
  <c r="AT174" i="27"/>
  <c r="AS174" i="27"/>
  <c r="AT178" i="27"/>
  <c r="AS178" i="27"/>
  <c r="AT182" i="27"/>
  <c r="AS182" i="27"/>
  <c r="AT186" i="27"/>
  <c r="AS186" i="27"/>
  <c r="AT190" i="27"/>
  <c r="AS190" i="27"/>
  <c r="AT194" i="27"/>
  <c r="AS194" i="27"/>
  <c r="AT198" i="27"/>
  <c r="AS198" i="27"/>
  <c r="AT202" i="27"/>
  <c r="AS202" i="27"/>
  <c r="AT206" i="27"/>
  <c r="AS206" i="27"/>
  <c r="AT210" i="27"/>
  <c r="AS210" i="27"/>
  <c r="AT214" i="27"/>
  <c r="AS214" i="27"/>
  <c r="AT218" i="27"/>
  <c r="AS218" i="27"/>
  <c r="AT222" i="27"/>
  <c r="AS222" i="27"/>
  <c r="AT226" i="27"/>
  <c r="AS226" i="27"/>
  <c r="AT230" i="27"/>
  <c r="AS230" i="27"/>
  <c r="AT234" i="27"/>
  <c r="AS234" i="27"/>
  <c r="AT238" i="27"/>
  <c r="AS238" i="27"/>
  <c r="AT242" i="27"/>
  <c r="AS242" i="27"/>
  <c r="AT246" i="27"/>
  <c r="AS246" i="27"/>
  <c r="AT250" i="27"/>
  <c r="AS250" i="27"/>
  <c r="AT254" i="27"/>
  <c r="AS254" i="27"/>
  <c r="AT258" i="27"/>
  <c r="AS258" i="27"/>
  <c r="AX2" i="27"/>
  <c r="AW2" i="27"/>
  <c r="AX6" i="27"/>
  <c r="AW6" i="27"/>
  <c r="AX10" i="27"/>
  <c r="AW10" i="27"/>
  <c r="AX14" i="27"/>
  <c r="AW14" i="27"/>
  <c r="AX18" i="27"/>
  <c r="AW18" i="27"/>
  <c r="AX22" i="27"/>
  <c r="AW22" i="27"/>
  <c r="AX26" i="27"/>
  <c r="AW26" i="27"/>
  <c r="AX30" i="27"/>
  <c r="AW30" i="27"/>
  <c r="AX34" i="27"/>
  <c r="AW34" i="27"/>
  <c r="AX38" i="27"/>
  <c r="AW38" i="27"/>
  <c r="AX42" i="27"/>
  <c r="AW42" i="27"/>
  <c r="AX46" i="27"/>
  <c r="AW46" i="27"/>
  <c r="AX50" i="27"/>
  <c r="AW50" i="27"/>
  <c r="AX54" i="27"/>
  <c r="AW54" i="27"/>
  <c r="AX58" i="27"/>
  <c r="AW58" i="27"/>
  <c r="AX62" i="27"/>
  <c r="AW62" i="27"/>
  <c r="AX66" i="27"/>
  <c r="AW66" i="27"/>
  <c r="AX70" i="27"/>
  <c r="AW70" i="27"/>
  <c r="AX74" i="27"/>
  <c r="AW74" i="27"/>
  <c r="AX78" i="27"/>
  <c r="AW78" i="27"/>
  <c r="AX82" i="27"/>
  <c r="AW82" i="27"/>
  <c r="AX86" i="27"/>
  <c r="AW86" i="27"/>
  <c r="AX90" i="27"/>
  <c r="AW90" i="27"/>
  <c r="AX94" i="27"/>
  <c r="AW94" i="27"/>
  <c r="AX98" i="27"/>
  <c r="AW98" i="27"/>
  <c r="AX102" i="27"/>
  <c r="AW102" i="27"/>
  <c r="AX106" i="27"/>
  <c r="AW106" i="27"/>
  <c r="AX110" i="27"/>
  <c r="AW110" i="27"/>
  <c r="AX114" i="27"/>
  <c r="AW114" i="27"/>
  <c r="AX118" i="27"/>
  <c r="AW118" i="27"/>
  <c r="AX122" i="27"/>
  <c r="AW122" i="27"/>
  <c r="AX126" i="27"/>
  <c r="AW126" i="27"/>
  <c r="AX130" i="27"/>
  <c r="AW130" i="27"/>
  <c r="AX134" i="27"/>
  <c r="AW134" i="27"/>
  <c r="AX138" i="27"/>
  <c r="AW138" i="27"/>
  <c r="AX142" i="27"/>
  <c r="AW142" i="27"/>
  <c r="AX146" i="27"/>
  <c r="AW146" i="27"/>
  <c r="AX150" i="27"/>
  <c r="AW150" i="27"/>
  <c r="AX154" i="27"/>
  <c r="AW154" i="27"/>
  <c r="AX158" i="27"/>
  <c r="AW158" i="27"/>
  <c r="AX162" i="27"/>
  <c r="AW162" i="27"/>
  <c r="AX166" i="27"/>
  <c r="AW166" i="27"/>
  <c r="AX170" i="27"/>
  <c r="AW170" i="27"/>
  <c r="AX174" i="27"/>
  <c r="AW174" i="27"/>
  <c r="AX178" i="27"/>
  <c r="AW178" i="27"/>
  <c r="AX182" i="27"/>
  <c r="AW182" i="27"/>
  <c r="AX186" i="27"/>
  <c r="AW186" i="27"/>
  <c r="AX190" i="27"/>
  <c r="AW190" i="27"/>
  <c r="AX194" i="27"/>
  <c r="AW194" i="27"/>
  <c r="AX198" i="27"/>
  <c r="AW198" i="27"/>
  <c r="AX202" i="27"/>
  <c r="AW202" i="27"/>
  <c r="AX206" i="27"/>
  <c r="AW206" i="27"/>
  <c r="AX210" i="27"/>
  <c r="AW210" i="27"/>
  <c r="AX214" i="27"/>
  <c r="AW214" i="27"/>
  <c r="AX218" i="27"/>
  <c r="AW218" i="27"/>
  <c r="AX222" i="27"/>
  <c r="AW222" i="27"/>
  <c r="AX226" i="27"/>
  <c r="AW226" i="27"/>
  <c r="AX230" i="27"/>
  <c r="AW230" i="27"/>
  <c r="AX234" i="27"/>
  <c r="AW234" i="27"/>
  <c r="AX238" i="27"/>
  <c r="AW238" i="27"/>
  <c r="AX242" i="27"/>
  <c r="AW242" i="27"/>
  <c r="AX246" i="27"/>
  <c r="AW246" i="27"/>
  <c r="AX250" i="27"/>
  <c r="AW250" i="27"/>
  <c r="AX254" i="27"/>
  <c r="AW254" i="27"/>
  <c r="AX258" i="27"/>
  <c r="AW258" i="27"/>
  <c r="BB2" i="27"/>
  <c r="BA2" i="27"/>
  <c r="BB6" i="27"/>
  <c r="BA6" i="27"/>
  <c r="BB10" i="27"/>
  <c r="BA10" i="27"/>
  <c r="BB14" i="27"/>
  <c r="BA14" i="27"/>
  <c r="BB18" i="27"/>
  <c r="BA18" i="27"/>
  <c r="BB22" i="27"/>
  <c r="BA22" i="27"/>
  <c r="BB26" i="27"/>
  <c r="BA26" i="27"/>
  <c r="BB30" i="27"/>
  <c r="BA30" i="27"/>
  <c r="BB34" i="27"/>
  <c r="BA34" i="27"/>
  <c r="BB38" i="27"/>
  <c r="BA38" i="27"/>
  <c r="BB42" i="27"/>
  <c r="BA42" i="27"/>
  <c r="BB46" i="27"/>
  <c r="BA46" i="27"/>
  <c r="BB50" i="27"/>
  <c r="BA50" i="27"/>
  <c r="BB54" i="27"/>
  <c r="BA54" i="27"/>
  <c r="BB58" i="27"/>
  <c r="BA58" i="27"/>
  <c r="BB62" i="27"/>
  <c r="BA62" i="27"/>
  <c r="BB66" i="27"/>
  <c r="BA66" i="27"/>
  <c r="BB70" i="27"/>
  <c r="BA70" i="27"/>
  <c r="BB74" i="27"/>
  <c r="BA74" i="27"/>
  <c r="BB78" i="27"/>
  <c r="BA78" i="27"/>
  <c r="BB82" i="27"/>
  <c r="BA82" i="27"/>
  <c r="BB86" i="27"/>
  <c r="BA86" i="27"/>
  <c r="BB90" i="27"/>
  <c r="BA90" i="27"/>
  <c r="BB94" i="27"/>
  <c r="BA94" i="27"/>
  <c r="BB98" i="27"/>
  <c r="BA98" i="27"/>
  <c r="BB102" i="27"/>
  <c r="BA102" i="27"/>
  <c r="BB106" i="27"/>
  <c r="BA106" i="27"/>
  <c r="BB110" i="27"/>
  <c r="BA110" i="27"/>
  <c r="BB114" i="27"/>
  <c r="BA114" i="27"/>
  <c r="BB118" i="27"/>
  <c r="BA118" i="27"/>
  <c r="BB122" i="27"/>
  <c r="BA122" i="27"/>
  <c r="BB126" i="27"/>
  <c r="BA126" i="27"/>
  <c r="BB130" i="27"/>
  <c r="BA130" i="27"/>
  <c r="BB134" i="27"/>
  <c r="BA134" i="27"/>
  <c r="BB138" i="27"/>
  <c r="BA138" i="27"/>
  <c r="BB142" i="27"/>
  <c r="BA142" i="27"/>
  <c r="BB146" i="27"/>
  <c r="BA146" i="27"/>
  <c r="BB150" i="27"/>
  <c r="BA150" i="27"/>
  <c r="BB154" i="27"/>
  <c r="BA154" i="27"/>
  <c r="BB158" i="27"/>
  <c r="BA158" i="27"/>
  <c r="BB162" i="27"/>
  <c r="BA162" i="27"/>
  <c r="BB166" i="27"/>
  <c r="BA166" i="27"/>
  <c r="BB170" i="27"/>
  <c r="BA170" i="27"/>
  <c r="BB174" i="27"/>
  <c r="BA174" i="27"/>
  <c r="BB178" i="27"/>
  <c r="BA178" i="27"/>
  <c r="BB182" i="27"/>
  <c r="BA182" i="27"/>
  <c r="BB186" i="27"/>
  <c r="BA186" i="27"/>
  <c r="BB190" i="27"/>
  <c r="BA190" i="27"/>
  <c r="BB194" i="27"/>
  <c r="BA194" i="27"/>
  <c r="BB198" i="27"/>
  <c r="BA198" i="27"/>
  <c r="BB202" i="27"/>
  <c r="BA202" i="27"/>
  <c r="BB206" i="27"/>
  <c r="BA206" i="27"/>
  <c r="BB210" i="27"/>
  <c r="BA210" i="27"/>
  <c r="BB214" i="27"/>
  <c r="BA214" i="27"/>
  <c r="BB218" i="27"/>
  <c r="BA218" i="27"/>
  <c r="BB222" i="27"/>
  <c r="BA222" i="27"/>
  <c r="BB226" i="27"/>
  <c r="BA226" i="27"/>
  <c r="BB230" i="27"/>
  <c r="BA230" i="27"/>
  <c r="BB234" i="27"/>
  <c r="BA234" i="27"/>
  <c r="BB238" i="27"/>
  <c r="BA238" i="27"/>
  <c r="BB242" i="27"/>
  <c r="BA242" i="27"/>
  <c r="BB246" i="27"/>
  <c r="BA246" i="27"/>
  <c r="BB250" i="27"/>
  <c r="BA250" i="27"/>
  <c r="BB254" i="27"/>
  <c r="BA254" i="27"/>
  <c r="BB258" i="27"/>
  <c r="BA258" i="27"/>
  <c r="BF2" i="27"/>
  <c r="BE2" i="27"/>
  <c r="BF6" i="27"/>
  <c r="BE6" i="27"/>
  <c r="BF10" i="27"/>
  <c r="BE10" i="27"/>
  <c r="BF14" i="27"/>
  <c r="BE14" i="27"/>
  <c r="BF18" i="27"/>
  <c r="BE18" i="27"/>
  <c r="BF22" i="27"/>
  <c r="BE22" i="27"/>
  <c r="BF26" i="27"/>
  <c r="BE26" i="27"/>
  <c r="BF30" i="27"/>
  <c r="BE30" i="27"/>
  <c r="BF34" i="27"/>
  <c r="BE34" i="27"/>
  <c r="BF38" i="27"/>
  <c r="BE38" i="27"/>
  <c r="BF42" i="27"/>
  <c r="BE42" i="27"/>
  <c r="BF46" i="27"/>
  <c r="BE46" i="27"/>
  <c r="BF50" i="27"/>
  <c r="BE50" i="27"/>
  <c r="BF54" i="27"/>
  <c r="BE54" i="27"/>
  <c r="BF58" i="27"/>
  <c r="BE58" i="27"/>
  <c r="BF62" i="27"/>
  <c r="BE62" i="27"/>
  <c r="BF66" i="27"/>
  <c r="BE66" i="27"/>
  <c r="BF70" i="27"/>
  <c r="BE70" i="27"/>
  <c r="BF74" i="27"/>
  <c r="BE74" i="27"/>
  <c r="BF78" i="27"/>
  <c r="BE78" i="27"/>
  <c r="BF82" i="27"/>
  <c r="BE82" i="27"/>
  <c r="BF86" i="27"/>
  <c r="BE86" i="27"/>
  <c r="BF90" i="27"/>
  <c r="BE90" i="27"/>
  <c r="BF94" i="27"/>
  <c r="BE94" i="27"/>
  <c r="BF98" i="27"/>
  <c r="BE98" i="27"/>
  <c r="BF102" i="27"/>
  <c r="BE102" i="27"/>
  <c r="BF106" i="27"/>
  <c r="BE106" i="27"/>
  <c r="BF110" i="27"/>
  <c r="BE110" i="27"/>
  <c r="BF114" i="27"/>
  <c r="BE114" i="27"/>
  <c r="BF118" i="27"/>
  <c r="BE118" i="27"/>
  <c r="BF122" i="27"/>
  <c r="BE122" i="27"/>
  <c r="BF126" i="27"/>
  <c r="BE126" i="27"/>
  <c r="BF130" i="27"/>
  <c r="BE130" i="27"/>
  <c r="BF134" i="27"/>
  <c r="BE134" i="27"/>
  <c r="BF138" i="27"/>
  <c r="BE138" i="27"/>
  <c r="BF142" i="27"/>
  <c r="BE142" i="27"/>
  <c r="BF146" i="27"/>
  <c r="BE146" i="27"/>
  <c r="BF150" i="27"/>
  <c r="BE150" i="27"/>
  <c r="BF154" i="27"/>
  <c r="BE154" i="27"/>
  <c r="BF158" i="27"/>
  <c r="BE158" i="27"/>
  <c r="BF162" i="27"/>
  <c r="BE162" i="27"/>
  <c r="BF166" i="27"/>
  <c r="BE166" i="27"/>
  <c r="BF170" i="27"/>
  <c r="BE170" i="27"/>
  <c r="BF174" i="27"/>
  <c r="BE174" i="27"/>
  <c r="BF178" i="27"/>
  <c r="BE178" i="27"/>
  <c r="BF182" i="27"/>
  <c r="BE182" i="27"/>
  <c r="BF186" i="27"/>
  <c r="BE186" i="27"/>
  <c r="BF190" i="27"/>
  <c r="BE190" i="27"/>
  <c r="BF194" i="27"/>
  <c r="BE194" i="27"/>
  <c r="BF198" i="27"/>
  <c r="BE198" i="27"/>
  <c r="BF202" i="27"/>
  <c r="BE202" i="27"/>
  <c r="BF206" i="27"/>
  <c r="BE206" i="27"/>
  <c r="BF210" i="27"/>
  <c r="BE210" i="27"/>
  <c r="BF214" i="27"/>
  <c r="BE214" i="27"/>
  <c r="BF218" i="27"/>
  <c r="BE218" i="27"/>
  <c r="BF222" i="27"/>
  <c r="BE222" i="27"/>
  <c r="BF226" i="27"/>
  <c r="BE226" i="27"/>
  <c r="BF230" i="27"/>
  <c r="BE230" i="27"/>
  <c r="BF234" i="27"/>
  <c r="BE234" i="27"/>
  <c r="BF238" i="27"/>
  <c r="BE238" i="27"/>
  <c r="BF242" i="27"/>
  <c r="BE242" i="27"/>
  <c r="BF246" i="27"/>
  <c r="BE246" i="27"/>
  <c r="BF250" i="27"/>
  <c r="BE250" i="27"/>
  <c r="BF254" i="27"/>
  <c r="BE254" i="27"/>
  <c r="BF258" i="27"/>
  <c r="BE258" i="27"/>
  <c r="BJ2" i="27"/>
  <c r="BI2" i="27"/>
  <c r="BJ6" i="27"/>
  <c r="BI6" i="27"/>
  <c r="BJ10" i="27"/>
  <c r="BI10" i="27"/>
  <c r="BJ14" i="27"/>
  <c r="BI14" i="27"/>
  <c r="BJ18" i="27"/>
  <c r="BI18" i="27"/>
  <c r="BJ22" i="27"/>
  <c r="BI22" i="27"/>
  <c r="BJ26" i="27"/>
  <c r="BI26" i="27"/>
  <c r="BJ30" i="27"/>
  <c r="BI30" i="27"/>
  <c r="AL6" i="27"/>
  <c r="AK6" i="27"/>
  <c r="AL18" i="27"/>
  <c r="AK18" i="27"/>
  <c r="AL34" i="27"/>
  <c r="AK34" i="27"/>
  <c r="AL38" i="27"/>
  <c r="AK38" i="27"/>
  <c r="AL42" i="27"/>
  <c r="AK42" i="27"/>
  <c r="AL50" i="27"/>
  <c r="AK50" i="27"/>
  <c r="AL58" i="27"/>
  <c r="AK58" i="27"/>
  <c r="AL66" i="27"/>
  <c r="AK66" i="27"/>
  <c r="AL74" i="27"/>
  <c r="AK74" i="27"/>
  <c r="AL82" i="27"/>
  <c r="AK82" i="27"/>
  <c r="AK90" i="27"/>
  <c r="AL90" i="27"/>
  <c r="AL98" i="27"/>
  <c r="AK98" i="27"/>
  <c r="AL106" i="27"/>
  <c r="AK106" i="27"/>
  <c r="AL114" i="27"/>
  <c r="AK114" i="27"/>
  <c r="AL126" i="27"/>
  <c r="AK126" i="27"/>
  <c r="AL3" i="27"/>
  <c r="AK3" i="27"/>
  <c r="AL7" i="27"/>
  <c r="AK7" i="27"/>
  <c r="AL11" i="27"/>
  <c r="AK11" i="27"/>
  <c r="AL15" i="27"/>
  <c r="AK15" i="27"/>
  <c r="AL19" i="27"/>
  <c r="AK19" i="27"/>
  <c r="AL23" i="27"/>
  <c r="AK23" i="27"/>
  <c r="AL27" i="27"/>
  <c r="AK27" i="27"/>
  <c r="AL31" i="27"/>
  <c r="AK31" i="27"/>
  <c r="AL35" i="27"/>
  <c r="AK35" i="27"/>
  <c r="AL39" i="27"/>
  <c r="AK39" i="27"/>
  <c r="AL43" i="27"/>
  <c r="AK43" i="27"/>
  <c r="AL47" i="27"/>
  <c r="AK47" i="27"/>
  <c r="AL51" i="27"/>
  <c r="AK51" i="27"/>
  <c r="AL55" i="27"/>
  <c r="AK55" i="27"/>
  <c r="AL59" i="27"/>
  <c r="AK59" i="27"/>
  <c r="AL63" i="27"/>
  <c r="AK63" i="27"/>
  <c r="AL67" i="27"/>
  <c r="AK67" i="27"/>
  <c r="AL71" i="27"/>
  <c r="AK71" i="27"/>
  <c r="AL75" i="27"/>
  <c r="AK75" i="27"/>
  <c r="AL79" i="27"/>
  <c r="AK79" i="27"/>
  <c r="AL83" i="27"/>
  <c r="AK83" i="27"/>
  <c r="AL87" i="27"/>
  <c r="AK87" i="27"/>
  <c r="AL91" i="27"/>
  <c r="AK91" i="27"/>
  <c r="AL95" i="27"/>
  <c r="AK95" i="27"/>
  <c r="AL99" i="27"/>
  <c r="AK99" i="27"/>
  <c r="AL103" i="27"/>
  <c r="AK103" i="27"/>
  <c r="AL107" i="27"/>
  <c r="AK107" i="27"/>
  <c r="AL111" i="27"/>
  <c r="AK111" i="27"/>
  <c r="AL115" i="27"/>
  <c r="AK115" i="27"/>
  <c r="AL119" i="27"/>
  <c r="AK119" i="27"/>
  <c r="AL123" i="27"/>
  <c r="AK123" i="27"/>
  <c r="AL127" i="27"/>
  <c r="AK127" i="27"/>
  <c r="AL131" i="27"/>
  <c r="AK131" i="27"/>
  <c r="AL135" i="27"/>
  <c r="AK135" i="27"/>
  <c r="AL139" i="27"/>
  <c r="AK139" i="27"/>
  <c r="AL143" i="27"/>
  <c r="AK143" i="27"/>
  <c r="AL147" i="27"/>
  <c r="AK147" i="27"/>
  <c r="AL151" i="27"/>
  <c r="AK151" i="27"/>
  <c r="AL155" i="27"/>
  <c r="AK155" i="27"/>
  <c r="AL159" i="27"/>
  <c r="AK159" i="27"/>
  <c r="AL163" i="27"/>
  <c r="AK163" i="27"/>
  <c r="AL167" i="27"/>
  <c r="AK167" i="27"/>
  <c r="AL171" i="27"/>
  <c r="AK171" i="27"/>
  <c r="AL175" i="27"/>
  <c r="AK175" i="27"/>
  <c r="AL179" i="27"/>
  <c r="AK179" i="27"/>
  <c r="AL183" i="27"/>
  <c r="AK183" i="27"/>
  <c r="AL187" i="27"/>
  <c r="AK187" i="27"/>
  <c r="AL191" i="27"/>
  <c r="AK191" i="27"/>
  <c r="AL195" i="27"/>
  <c r="AK195" i="27"/>
  <c r="AL199" i="27"/>
  <c r="AK199" i="27"/>
  <c r="AL203" i="27"/>
  <c r="AK203" i="27"/>
  <c r="AL207" i="27"/>
  <c r="AK207" i="27"/>
  <c r="AL211" i="27"/>
  <c r="AK211" i="27"/>
  <c r="AL215" i="27"/>
  <c r="AK215" i="27"/>
  <c r="AL219" i="27"/>
  <c r="AK219" i="27"/>
  <c r="AL223" i="27"/>
  <c r="AK223" i="27"/>
  <c r="AL227" i="27"/>
  <c r="AK227" i="27"/>
  <c r="AL231" i="27"/>
  <c r="AK231" i="27"/>
  <c r="AL235" i="27"/>
  <c r="AK235" i="27"/>
  <c r="AL239" i="27"/>
  <c r="AK239" i="27"/>
  <c r="AL243" i="27"/>
  <c r="AK243" i="27"/>
  <c r="AL247" i="27"/>
  <c r="AK247" i="27"/>
  <c r="AL251" i="27"/>
  <c r="AK251" i="27"/>
  <c r="AP3" i="27"/>
  <c r="AO3" i="27"/>
  <c r="AP7" i="27"/>
  <c r="AO7" i="27"/>
  <c r="AP11" i="27"/>
  <c r="AO11" i="27"/>
  <c r="AP15" i="27"/>
  <c r="AO15" i="27"/>
  <c r="AP19" i="27"/>
  <c r="AO19" i="27"/>
  <c r="AP23" i="27"/>
  <c r="AO23" i="27"/>
  <c r="AP27" i="27"/>
  <c r="AO27" i="27"/>
  <c r="AP31" i="27"/>
  <c r="AO31" i="27"/>
  <c r="AP35" i="27"/>
  <c r="AO35" i="27"/>
  <c r="AP39" i="27"/>
  <c r="AO39" i="27"/>
  <c r="AP43" i="27"/>
  <c r="AO43" i="27"/>
  <c r="AP47" i="27"/>
  <c r="AO47" i="27"/>
  <c r="AP51" i="27"/>
  <c r="AO51" i="27"/>
  <c r="AP55" i="27"/>
  <c r="AO55" i="27"/>
  <c r="AP59" i="27"/>
  <c r="AO59" i="27"/>
  <c r="AP63" i="27"/>
  <c r="AO63" i="27"/>
  <c r="AP67" i="27"/>
  <c r="AO67" i="27"/>
  <c r="AP71" i="27"/>
  <c r="AO71" i="27"/>
  <c r="AP75" i="27"/>
  <c r="AO75" i="27"/>
  <c r="AP79" i="27"/>
  <c r="AO79" i="27"/>
  <c r="AP83" i="27"/>
  <c r="AO83" i="27"/>
  <c r="AP87" i="27"/>
  <c r="AO87" i="27"/>
  <c r="AP91" i="27"/>
  <c r="AO91" i="27"/>
  <c r="AP95" i="27"/>
  <c r="AO95" i="27"/>
  <c r="AP99" i="27"/>
  <c r="AO99" i="27"/>
  <c r="AP103" i="27"/>
  <c r="AO103" i="27"/>
  <c r="AP107" i="27"/>
  <c r="AO107" i="27"/>
  <c r="AP111" i="27"/>
  <c r="AO111" i="27"/>
  <c r="AP115" i="27"/>
  <c r="AO115" i="27"/>
  <c r="AP119" i="27"/>
  <c r="AO119" i="27"/>
  <c r="AP123" i="27"/>
  <c r="AO123" i="27"/>
  <c r="AP127" i="27"/>
  <c r="AO127" i="27"/>
  <c r="AP131" i="27"/>
  <c r="AO131" i="27"/>
  <c r="AP135" i="27"/>
  <c r="AO135" i="27"/>
  <c r="AP139" i="27"/>
  <c r="AO139" i="27"/>
  <c r="AP143" i="27"/>
  <c r="AO143" i="27"/>
  <c r="AP147" i="27"/>
  <c r="AO147" i="27"/>
  <c r="AP151" i="27"/>
  <c r="AO151" i="27"/>
  <c r="AP155" i="27"/>
  <c r="AO155" i="27"/>
  <c r="AP159" i="27"/>
  <c r="AO159" i="27"/>
  <c r="AP163" i="27"/>
  <c r="AO163" i="27"/>
  <c r="AP167" i="27"/>
  <c r="AO167" i="27"/>
  <c r="AP171" i="27"/>
  <c r="AO171" i="27"/>
  <c r="AP175" i="27"/>
  <c r="AO175" i="27"/>
  <c r="AP179" i="27"/>
  <c r="AO179" i="27"/>
  <c r="AP183" i="27"/>
  <c r="AO183" i="27"/>
  <c r="AP187" i="27"/>
  <c r="AO187" i="27"/>
  <c r="AP191" i="27"/>
  <c r="AO191" i="27"/>
  <c r="AP195" i="27"/>
  <c r="AO195" i="27"/>
  <c r="AP199" i="27"/>
  <c r="AO199" i="27"/>
  <c r="AP203" i="27"/>
  <c r="AO203" i="27"/>
  <c r="AP207" i="27"/>
  <c r="AO207" i="27"/>
  <c r="AP211" i="27"/>
  <c r="AO211" i="27"/>
  <c r="AP215" i="27"/>
  <c r="AO215" i="27"/>
  <c r="AP219" i="27"/>
  <c r="AO219" i="27"/>
  <c r="AP223" i="27"/>
  <c r="AO223" i="27"/>
  <c r="AP227" i="27"/>
  <c r="AO227" i="27"/>
  <c r="AP231" i="27"/>
  <c r="AO231" i="27"/>
  <c r="AP235" i="27"/>
  <c r="AO235" i="27"/>
  <c r="AP239" i="27"/>
  <c r="AO239" i="27"/>
  <c r="AP243" i="27"/>
  <c r="AO243" i="27"/>
  <c r="AP247" i="27"/>
  <c r="AO247" i="27"/>
  <c r="AP251" i="27"/>
  <c r="AO251" i="27"/>
  <c r="AT3" i="27"/>
  <c r="AS3" i="27"/>
  <c r="AT7" i="27"/>
  <c r="AS7" i="27"/>
  <c r="AT11" i="27"/>
  <c r="AS11" i="27"/>
  <c r="AT15" i="27"/>
  <c r="AS15" i="27"/>
  <c r="AT19" i="27"/>
  <c r="AS19" i="27"/>
  <c r="AT23" i="27"/>
  <c r="AS23" i="27"/>
  <c r="AT27" i="27"/>
  <c r="AS27" i="27"/>
  <c r="AT31" i="27"/>
  <c r="AS31" i="27"/>
  <c r="AT35" i="27"/>
  <c r="AS35" i="27"/>
  <c r="AT39" i="27"/>
  <c r="AS39" i="27"/>
  <c r="AT43" i="27"/>
  <c r="AS43" i="27"/>
  <c r="AT47" i="27"/>
  <c r="AS47" i="27"/>
  <c r="AT51" i="27"/>
  <c r="AS51" i="27"/>
  <c r="AT55" i="27"/>
  <c r="AS55" i="27"/>
  <c r="AT59" i="27"/>
  <c r="AS59" i="27"/>
  <c r="AT63" i="27"/>
  <c r="AS63" i="27"/>
  <c r="AT67" i="27"/>
  <c r="AS67" i="27"/>
  <c r="AT71" i="27"/>
  <c r="AS71" i="27"/>
  <c r="AT75" i="27"/>
  <c r="AS75" i="27"/>
  <c r="AT79" i="27"/>
  <c r="AS79" i="27"/>
  <c r="AT83" i="27"/>
  <c r="AS83" i="27"/>
  <c r="AT87" i="27"/>
  <c r="AS87" i="27"/>
  <c r="AT91" i="27"/>
  <c r="AS91" i="27"/>
  <c r="AT95" i="27"/>
  <c r="AS95" i="27"/>
  <c r="AT99" i="27"/>
  <c r="AS99" i="27"/>
  <c r="AT103" i="27"/>
  <c r="AS103" i="27"/>
  <c r="AT107" i="27"/>
  <c r="AS107" i="27"/>
  <c r="AT111" i="27"/>
  <c r="AS111" i="27"/>
  <c r="AT115" i="27"/>
  <c r="AS115" i="27"/>
  <c r="AT119" i="27"/>
  <c r="AS119" i="27"/>
  <c r="AT123" i="27"/>
  <c r="AS123" i="27"/>
  <c r="AT127" i="27"/>
  <c r="AS127" i="27"/>
  <c r="AT131" i="27"/>
  <c r="AS131" i="27"/>
  <c r="AT135" i="27"/>
  <c r="AS135" i="27"/>
  <c r="AT139" i="27"/>
  <c r="AS139" i="27"/>
  <c r="AT143" i="27"/>
  <c r="AS143" i="27"/>
  <c r="AT147" i="27"/>
  <c r="AS147" i="27"/>
  <c r="AT151" i="27"/>
  <c r="AS151" i="27"/>
  <c r="AT155" i="27"/>
  <c r="AS155" i="27"/>
  <c r="AT159" i="27"/>
  <c r="AS159" i="27"/>
  <c r="AT163" i="27"/>
  <c r="AS163" i="27"/>
  <c r="AT167" i="27"/>
  <c r="AS167" i="27"/>
  <c r="AT171" i="27"/>
  <c r="AS171" i="27"/>
  <c r="AT175" i="27"/>
  <c r="AS175" i="27"/>
  <c r="AT179" i="27"/>
  <c r="AS179" i="27"/>
  <c r="AT183" i="27"/>
  <c r="AS183" i="27"/>
  <c r="AT187" i="27"/>
  <c r="AS187" i="27"/>
  <c r="AT191" i="27"/>
  <c r="AS191" i="27"/>
  <c r="AT195" i="27"/>
  <c r="AS195" i="27"/>
  <c r="AT199" i="27"/>
  <c r="AS199" i="27"/>
  <c r="AT203" i="27"/>
  <c r="AS203" i="27"/>
  <c r="AT207" i="27"/>
  <c r="AS207" i="27"/>
  <c r="AT211" i="27"/>
  <c r="AS211" i="27"/>
  <c r="AT215" i="27"/>
  <c r="AS215" i="27"/>
  <c r="AT219" i="27"/>
  <c r="AS219" i="27"/>
  <c r="AT223" i="27"/>
  <c r="AS223" i="27"/>
  <c r="AT227" i="27"/>
  <c r="AS227" i="27"/>
  <c r="AT231" i="27"/>
  <c r="AS231" i="27"/>
  <c r="AT235" i="27"/>
  <c r="AS235" i="27"/>
  <c r="AT239" i="27"/>
  <c r="AS239" i="27"/>
  <c r="AT243" i="27"/>
  <c r="AS243" i="27"/>
  <c r="AT247" i="27"/>
  <c r="AS247" i="27"/>
  <c r="AT251" i="27"/>
  <c r="AS251" i="27"/>
  <c r="AX3" i="27"/>
  <c r="AW3" i="27"/>
  <c r="AX7" i="27"/>
  <c r="AW7" i="27"/>
  <c r="AX11" i="27"/>
  <c r="AW11" i="27"/>
  <c r="AX15" i="27"/>
  <c r="AW15" i="27"/>
  <c r="AX19" i="27"/>
  <c r="AW19" i="27"/>
  <c r="AX23" i="27"/>
  <c r="AW23" i="27"/>
  <c r="AX27" i="27"/>
  <c r="AW27" i="27"/>
  <c r="AX31" i="27"/>
  <c r="AW31" i="27"/>
  <c r="AX35" i="27"/>
  <c r="AW35" i="27"/>
  <c r="AX39" i="27"/>
  <c r="AW39" i="27"/>
  <c r="AX43" i="27"/>
  <c r="AW43" i="27"/>
  <c r="AX47" i="27"/>
  <c r="AW47" i="27"/>
  <c r="AX51" i="27"/>
  <c r="AW51" i="27"/>
  <c r="AX55" i="27"/>
  <c r="AW55" i="27"/>
  <c r="AX59" i="27"/>
  <c r="AW59" i="27"/>
  <c r="AX63" i="27"/>
  <c r="AW63" i="27"/>
  <c r="AX67" i="27"/>
  <c r="AW67" i="27"/>
  <c r="AX71" i="27"/>
  <c r="AW71" i="27"/>
  <c r="AX75" i="27"/>
  <c r="AW75" i="27"/>
  <c r="AX79" i="27"/>
  <c r="AW79" i="27"/>
  <c r="AX83" i="27"/>
  <c r="AW83" i="27"/>
  <c r="AX87" i="27"/>
  <c r="AW87" i="27"/>
  <c r="AX91" i="27"/>
  <c r="AW91" i="27"/>
  <c r="AX95" i="27"/>
  <c r="AW95" i="27"/>
  <c r="AX99" i="27"/>
  <c r="AW99" i="27"/>
  <c r="AX103" i="27"/>
  <c r="AW103" i="27"/>
  <c r="AX107" i="27"/>
  <c r="AW107" i="27"/>
  <c r="AX111" i="27"/>
  <c r="AW111" i="27"/>
  <c r="AX115" i="27"/>
  <c r="AW115" i="27"/>
  <c r="AX119" i="27"/>
  <c r="AW119" i="27"/>
  <c r="AX123" i="27"/>
  <c r="AW123" i="27"/>
  <c r="AX127" i="27"/>
  <c r="AW127" i="27"/>
  <c r="AX131" i="27"/>
  <c r="AW131" i="27"/>
  <c r="AX135" i="27"/>
  <c r="AW135" i="27"/>
  <c r="AX139" i="27"/>
  <c r="AW139" i="27"/>
  <c r="AX143" i="27"/>
  <c r="AW143" i="27"/>
  <c r="AX147" i="27"/>
  <c r="AW147" i="27"/>
  <c r="AX151" i="27"/>
  <c r="AW151" i="27"/>
  <c r="AX155" i="27"/>
  <c r="AW155" i="27"/>
  <c r="AX159" i="27"/>
  <c r="AW159" i="27"/>
  <c r="AX163" i="27"/>
  <c r="AW163" i="27"/>
  <c r="AX167" i="27"/>
  <c r="AW167" i="27"/>
  <c r="AX171" i="27"/>
  <c r="AW171" i="27"/>
  <c r="BJ90" i="27"/>
  <c r="BI90" i="27"/>
  <c r="BJ94" i="27"/>
  <c r="BI94" i="27"/>
  <c r="BJ98" i="27"/>
  <c r="BI98" i="27"/>
  <c r="BJ102" i="27"/>
  <c r="BI102" i="27"/>
  <c r="BJ106" i="27"/>
  <c r="BI106" i="27"/>
  <c r="BJ110" i="27"/>
  <c r="BI110" i="27"/>
  <c r="BJ114" i="27"/>
  <c r="BI114" i="27"/>
  <c r="BJ118" i="27"/>
  <c r="BI118" i="27"/>
  <c r="BJ122" i="27"/>
  <c r="BI122" i="27"/>
  <c r="BJ126" i="27"/>
  <c r="BI126" i="27"/>
  <c r="BJ130" i="27"/>
  <c r="BI130" i="27"/>
  <c r="BJ134" i="27"/>
  <c r="BI134" i="27"/>
  <c r="BJ138" i="27"/>
  <c r="BI138" i="27"/>
  <c r="BJ142" i="27"/>
  <c r="BI142" i="27"/>
  <c r="BJ146" i="27"/>
  <c r="BI146" i="27"/>
  <c r="BJ150" i="27"/>
  <c r="BI150" i="27"/>
  <c r="BJ154" i="27"/>
  <c r="BI154" i="27"/>
  <c r="BJ158" i="27"/>
  <c r="BI158" i="27"/>
  <c r="BJ162" i="27"/>
  <c r="BI162" i="27"/>
  <c r="BJ166" i="27"/>
  <c r="BI166" i="27"/>
  <c r="BJ170" i="27"/>
  <c r="BI170" i="27"/>
  <c r="BJ174" i="27"/>
  <c r="BI174" i="27"/>
  <c r="BJ178" i="27"/>
  <c r="BI178" i="27"/>
  <c r="BJ182" i="27"/>
  <c r="BI182" i="27"/>
  <c r="BJ186" i="27"/>
  <c r="BI186" i="27"/>
  <c r="BJ190" i="27"/>
  <c r="BI190" i="27"/>
  <c r="BJ194" i="27"/>
  <c r="BI194" i="27"/>
  <c r="BJ198" i="27"/>
  <c r="BI198" i="27"/>
  <c r="BJ202" i="27"/>
  <c r="BI202" i="27"/>
  <c r="BJ206" i="27"/>
  <c r="BI206" i="27"/>
  <c r="BJ210" i="27"/>
  <c r="BI210" i="27"/>
  <c r="BJ214" i="27"/>
  <c r="BI214" i="27"/>
  <c r="BJ218" i="27"/>
  <c r="BI218" i="27"/>
  <c r="BJ222" i="27"/>
  <c r="BI222" i="27"/>
  <c r="BJ226" i="27"/>
  <c r="BI226" i="27"/>
  <c r="BJ230" i="27"/>
  <c r="BI230" i="27"/>
  <c r="BJ234" i="27"/>
  <c r="BI234" i="27"/>
  <c r="BJ238" i="27"/>
  <c r="BI238" i="27"/>
  <c r="BJ242" i="27"/>
  <c r="BI242" i="27"/>
  <c r="BJ246" i="27"/>
  <c r="BI246" i="27"/>
  <c r="BJ250" i="27"/>
  <c r="BI250" i="27"/>
  <c r="BJ254" i="27"/>
  <c r="BI254" i="27"/>
  <c r="BJ258" i="27"/>
  <c r="BI258" i="27"/>
  <c r="BN2" i="27"/>
  <c r="BM2" i="27"/>
  <c r="BN10" i="27"/>
  <c r="BM10" i="27"/>
  <c r="BN14" i="27"/>
  <c r="BM14" i="27"/>
  <c r="BN18" i="27"/>
  <c r="BM18" i="27"/>
  <c r="BN26" i="27"/>
  <c r="BM26" i="27"/>
  <c r="BN30" i="27"/>
  <c r="BM30" i="27"/>
  <c r="BN34" i="27"/>
  <c r="BM34" i="27"/>
  <c r="BN42" i="27"/>
  <c r="BM42" i="27"/>
  <c r="BN46" i="27"/>
  <c r="BM46" i="27"/>
  <c r="BN50" i="27"/>
  <c r="BM50" i="27"/>
  <c r="BN58" i="27"/>
  <c r="BM58" i="27"/>
  <c r="BN62" i="27"/>
  <c r="BM62" i="27"/>
  <c r="BN66" i="27"/>
  <c r="BM66" i="27"/>
  <c r="BN74" i="27"/>
  <c r="BM74" i="27"/>
  <c r="BN78" i="27"/>
  <c r="BM78" i="27"/>
  <c r="BN82" i="27"/>
  <c r="BM82" i="27"/>
  <c r="BN90" i="27"/>
  <c r="BM90" i="27"/>
  <c r="BN94" i="27"/>
  <c r="BM94" i="27"/>
  <c r="BN98" i="27"/>
  <c r="BM98" i="27"/>
  <c r="BN106" i="27"/>
  <c r="BM106" i="27"/>
  <c r="BN110" i="27"/>
  <c r="BM110" i="27"/>
  <c r="BN114" i="27"/>
  <c r="BM114" i="27"/>
  <c r="BN122" i="27"/>
  <c r="BM122" i="27"/>
  <c r="BN126" i="27"/>
  <c r="BM126" i="27"/>
  <c r="BN130" i="27"/>
  <c r="BM130" i="27"/>
  <c r="BN138" i="27"/>
  <c r="BM138" i="27"/>
  <c r="BN142" i="27"/>
  <c r="BM142" i="27"/>
  <c r="BN146" i="27"/>
  <c r="BM146" i="27"/>
  <c r="BN154" i="27"/>
  <c r="BM154" i="27"/>
  <c r="BN158" i="27"/>
  <c r="BM158" i="27"/>
  <c r="BN162" i="27"/>
  <c r="BM162" i="27"/>
  <c r="BN170" i="27"/>
  <c r="BM170" i="27"/>
  <c r="BN174" i="27"/>
  <c r="BM174" i="27"/>
  <c r="BN178" i="27"/>
  <c r="BM178" i="27"/>
  <c r="BN182" i="27"/>
  <c r="BM182" i="27"/>
  <c r="BN186" i="27"/>
  <c r="BM186" i="27"/>
  <c r="BN190" i="27"/>
  <c r="BM190" i="27"/>
  <c r="BN194" i="27"/>
  <c r="BM194" i="27"/>
  <c r="BN198" i="27"/>
  <c r="BM198" i="27"/>
  <c r="BN202" i="27"/>
  <c r="BM202" i="27"/>
  <c r="BN206" i="27"/>
  <c r="BM206" i="27"/>
  <c r="BN210" i="27"/>
  <c r="BM210" i="27"/>
  <c r="BN214" i="27"/>
  <c r="BM214" i="27"/>
  <c r="BN218" i="27"/>
  <c r="BM218" i="27"/>
  <c r="BN222" i="27"/>
  <c r="BM222" i="27"/>
  <c r="BN226" i="27"/>
  <c r="BM226" i="27"/>
  <c r="BN230" i="27"/>
  <c r="BM230" i="27"/>
  <c r="BN234" i="27"/>
  <c r="BM234" i="27"/>
  <c r="BN238" i="27"/>
  <c r="BM238" i="27"/>
  <c r="BN242" i="27"/>
  <c r="BM242" i="27"/>
  <c r="BN246" i="27"/>
  <c r="BM246" i="27"/>
  <c r="BN250" i="27"/>
  <c r="BM250" i="27"/>
  <c r="BN254" i="27"/>
  <c r="BM254" i="27"/>
  <c r="BN258" i="27"/>
  <c r="BM258" i="27"/>
  <c r="BR2" i="27"/>
  <c r="BQ2" i="27"/>
  <c r="BR6" i="27"/>
  <c r="BQ6" i="27"/>
  <c r="BR10" i="27"/>
  <c r="BQ10" i="27"/>
  <c r="BR18" i="27"/>
  <c r="BQ18" i="27"/>
  <c r="BR22" i="27"/>
  <c r="BQ22" i="27"/>
  <c r="BR26" i="27"/>
  <c r="BQ26" i="27"/>
  <c r="BR30" i="27"/>
  <c r="BQ30" i="27"/>
  <c r="BR34" i="27"/>
  <c r="BQ34" i="27"/>
  <c r="BR38" i="27"/>
  <c r="BQ38" i="27"/>
  <c r="BR42" i="27"/>
  <c r="BQ42" i="27"/>
  <c r="BR46" i="27"/>
  <c r="BQ46" i="27"/>
  <c r="BR50" i="27"/>
  <c r="BQ50" i="27"/>
  <c r="BR54" i="27"/>
  <c r="BQ54" i="27"/>
  <c r="BR58" i="27"/>
  <c r="BQ58" i="27"/>
  <c r="BR62" i="27"/>
  <c r="BQ62" i="27"/>
  <c r="BR66" i="27"/>
  <c r="BQ66" i="27"/>
  <c r="BR70" i="27"/>
  <c r="BQ70" i="27"/>
  <c r="BR74" i="27"/>
  <c r="BQ74" i="27"/>
  <c r="BR82" i="27"/>
  <c r="BQ82" i="27"/>
  <c r="BR86" i="27"/>
  <c r="BQ86" i="27"/>
  <c r="BR90" i="27"/>
  <c r="BQ90" i="27"/>
  <c r="BR94" i="27"/>
  <c r="BQ94" i="27"/>
  <c r="BR98" i="27"/>
  <c r="BQ98" i="27"/>
  <c r="BR102" i="27"/>
  <c r="BQ102" i="27"/>
  <c r="BR106" i="27"/>
  <c r="BQ106" i="27"/>
  <c r="BR110" i="27"/>
  <c r="BQ110" i="27"/>
  <c r="BR114" i="27"/>
  <c r="BQ114" i="27"/>
  <c r="BR118" i="27"/>
  <c r="BQ118" i="27"/>
  <c r="BR122" i="27"/>
  <c r="BQ122" i="27"/>
  <c r="BR126" i="27"/>
  <c r="BQ126" i="27"/>
  <c r="BR130" i="27"/>
  <c r="BQ130" i="27"/>
  <c r="BR134" i="27"/>
  <c r="BQ134" i="27"/>
  <c r="BR138" i="27"/>
  <c r="BQ138" i="27"/>
  <c r="BR146" i="27"/>
  <c r="BQ146" i="27"/>
  <c r="BR150" i="27"/>
  <c r="BQ150" i="27"/>
  <c r="BR154" i="27"/>
  <c r="BQ154" i="27"/>
  <c r="BR158" i="27"/>
  <c r="BQ158" i="27"/>
  <c r="BR162" i="27"/>
  <c r="BQ162" i="27"/>
  <c r="BR166" i="27"/>
  <c r="BQ166" i="27"/>
  <c r="BR170" i="27"/>
  <c r="BQ170" i="27"/>
  <c r="BR174" i="27"/>
  <c r="BQ174" i="27"/>
  <c r="BR178" i="27"/>
  <c r="BQ178" i="27"/>
  <c r="BR182" i="27"/>
  <c r="BQ182" i="27"/>
  <c r="BR186" i="27"/>
  <c r="BQ186" i="27"/>
  <c r="BR190" i="27"/>
  <c r="BQ190" i="27"/>
  <c r="BR194" i="27"/>
  <c r="BQ194" i="27"/>
  <c r="BR198" i="27"/>
  <c r="BQ198" i="27"/>
  <c r="BR202" i="27"/>
  <c r="BQ202" i="27"/>
  <c r="BR210" i="27"/>
  <c r="BQ210" i="27"/>
  <c r="BR214" i="27"/>
  <c r="BQ214" i="27"/>
  <c r="BR218" i="27"/>
  <c r="BQ218" i="27"/>
  <c r="BR222" i="27"/>
  <c r="BQ222" i="27"/>
  <c r="BR226" i="27"/>
  <c r="BQ226" i="27"/>
  <c r="BR230" i="27"/>
  <c r="BQ230" i="27"/>
  <c r="BR234" i="27"/>
  <c r="BQ234" i="27"/>
  <c r="BR238" i="27"/>
  <c r="BQ238" i="27"/>
  <c r="BR242" i="27"/>
  <c r="BQ242" i="27"/>
  <c r="BR246" i="27"/>
  <c r="BQ246" i="27"/>
  <c r="BR250" i="27"/>
  <c r="BQ250" i="27"/>
  <c r="BR254" i="27"/>
  <c r="BQ254" i="27"/>
  <c r="BR258" i="27"/>
  <c r="BQ258" i="27"/>
  <c r="BV2" i="27"/>
  <c r="BU2" i="27"/>
  <c r="BV6" i="27"/>
  <c r="BU6" i="27"/>
  <c r="BV10" i="27"/>
  <c r="BU10" i="27"/>
  <c r="BV14" i="27"/>
  <c r="BU14" i="27"/>
  <c r="BV18" i="27"/>
  <c r="BU18" i="27"/>
  <c r="BV22" i="27"/>
  <c r="BU22" i="27"/>
  <c r="BV26" i="27"/>
  <c r="BU26" i="27"/>
  <c r="BV30" i="27"/>
  <c r="BU30" i="27"/>
  <c r="BV34" i="27"/>
  <c r="BU34" i="27"/>
  <c r="BV38" i="27"/>
  <c r="BU38" i="27"/>
  <c r="BV42" i="27"/>
  <c r="BU42" i="27"/>
  <c r="BV46" i="27"/>
  <c r="BU46" i="27"/>
  <c r="BV50" i="27"/>
  <c r="BU50" i="27"/>
  <c r="BV54" i="27"/>
  <c r="BU54" i="27"/>
  <c r="BV58" i="27"/>
  <c r="BU58" i="27"/>
  <c r="BV62" i="27"/>
  <c r="BU62" i="27"/>
  <c r="BV66" i="27"/>
  <c r="BU66" i="27"/>
  <c r="BV70" i="27"/>
  <c r="BU70" i="27"/>
  <c r="BV74" i="27"/>
  <c r="BU74" i="27"/>
  <c r="BV78" i="27"/>
  <c r="BU78" i="27"/>
  <c r="BV82" i="27"/>
  <c r="BU82" i="27"/>
  <c r="BV86" i="27"/>
  <c r="BU86" i="27"/>
  <c r="BV90" i="27"/>
  <c r="BU90" i="27"/>
  <c r="BV94" i="27"/>
  <c r="BU94" i="27"/>
  <c r="BV98" i="27"/>
  <c r="BU98" i="27"/>
  <c r="BV102" i="27"/>
  <c r="BU102" i="27"/>
  <c r="BV106" i="27"/>
  <c r="BU106" i="27"/>
  <c r="BV110" i="27"/>
  <c r="BU110" i="27"/>
  <c r="BV114" i="27"/>
  <c r="BU114" i="27"/>
  <c r="BV118" i="27"/>
  <c r="BU118" i="27"/>
  <c r="BV122" i="27"/>
  <c r="BU122" i="27"/>
  <c r="BV126" i="27"/>
  <c r="BU126" i="27"/>
  <c r="BV130" i="27"/>
  <c r="BU130" i="27"/>
  <c r="BV134" i="27"/>
  <c r="BU134" i="27"/>
  <c r="BV138" i="27"/>
  <c r="BU138" i="27"/>
  <c r="BV142" i="27"/>
  <c r="BU142" i="27"/>
  <c r="BV146" i="27"/>
  <c r="BU146" i="27"/>
  <c r="BV150" i="27"/>
  <c r="BU150" i="27"/>
  <c r="BV154" i="27"/>
  <c r="BU154" i="27"/>
  <c r="BV158" i="27"/>
  <c r="BU158" i="27"/>
  <c r="BV162" i="27"/>
  <c r="BU162" i="27"/>
  <c r="BV166" i="27"/>
  <c r="BU166" i="27"/>
  <c r="BV170" i="27"/>
  <c r="BU170" i="27"/>
  <c r="BV174" i="27"/>
  <c r="BU174" i="27"/>
  <c r="BV178" i="27"/>
  <c r="BU178" i="27"/>
  <c r="BV182" i="27"/>
  <c r="BU182" i="27"/>
  <c r="BV186" i="27"/>
  <c r="BU186" i="27"/>
  <c r="BV190" i="27"/>
  <c r="BU190" i="27"/>
  <c r="BV194" i="27"/>
  <c r="BU194" i="27"/>
  <c r="BV198" i="27"/>
  <c r="BU198" i="27"/>
  <c r="BV202" i="27"/>
  <c r="BU202" i="27"/>
  <c r="BV206" i="27"/>
  <c r="BU206" i="27"/>
  <c r="BV210" i="27"/>
  <c r="BU210" i="27"/>
  <c r="BV214" i="27"/>
  <c r="BU214" i="27"/>
  <c r="BV218" i="27"/>
  <c r="BU218" i="27"/>
  <c r="BV222" i="27"/>
  <c r="BU222" i="27"/>
  <c r="BV226" i="27"/>
  <c r="BU226" i="27"/>
  <c r="BV230" i="27"/>
  <c r="BU230" i="27"/>
  <c r="BV234" i="27"/>
  <c r="BU234" i="27"/>
  <c r="BV238" i="27"/>
  <c r="BU238" i="27"/>
  <c r="BV242" i="27"/>
  <c r="BU242" i="27"/>
  <c r="BV246" i="27"/>
  <c r="BU246" i="27"/>
  <c r="BV250" i="27"/>
  <c r="BU250" i="27"/>
  <c r="BV254" i="27"/>
  <c r="BU254" i="27"/>
  <c r="BV258" i="27"/>
  <c r="BU258" i="27"/>
  <c r="BZ2" i="27"/>
  <c r="BY2" i="27"/>
  <c r="BZ6" i="27"/>
  <c r="BY6" i="27"/>
  <c r="BZ10" i="27"/>
  <c r="BY10" i="27"/>
  <c r="BZ14" i="27"/>
  <c r="BY14" i="27"/>
  <c r="BZ18" i="27"/>
  <c r="BY18" i="27"/>
  <c r="BZ22" i="27"/>
  <c r="BY22" i="27"/>
  <c r="BZ26" i="27"/>
  <c r="BY26" i="27"/>
  <c r="BZ30" i="27"/>
  <c r="BY30" i="27"/>
  <c r="BZ34" i="27"/>
  <c r="BY34" i="27"/>
  <c r="BZ38" i="27"/>
  <c r="BY38" i="27"/>
  <c r="BZ42" i="27"/>
  <c r="BY42" i="27"/>
  <c r="BZ46" i="27"/>
  <c r="BY46" i="27"/>
  <c r="BZ50" i="27"/>
  <c r="BY50" i="27"/>
  <c r="BZ54" i="27"/>
  <c r="BY54" i="27"/>
  <c r="BZ58" i="27"/>
  <c r="BY58" i="27"/>
  <c r="BZ62" i="27"/>
  <c r="BY62" i="27"/>
  <c r="BZ66" i="27"/>
  <c r="BY66" i="27"/>
  <c r="BZ70" i="27"/>
  <c r="BY70" i="27"/>
  <c r="BZ74" i="27"/>
  <c r="BY74" i="27"/>
  <c r="BZ78" i="27"/>
  <c r="BY78" i="27"/>
  <c r="BZ82" i="27"/>
  <c r="BY82" i="27"/>
  <c r="BZ86" i="27"/>
  <c r="BY86" i="27"/>
  <c r="BZ90" i="27"/>
  <c r="BY90" i="27"/>
  <c r="BZ94" i="27"/>
  <c r="BY94" i="27"/>
  <c r="BZ98" i="27"/>
  <c r="BY98" i="27"/>
  <c r="BZ102" i="27"/>
  <c r="BY102" i="27"/>
  <c r="BZ106" i="27"/>
  <c r="BY106" i="27"/>
  <c r="BZ110" i="27"/>
  <c r="BY110" i="27"/>
  <c r="BZ114" i="27"/>
  <c r="BY114" i="27"/>
  <c r="BZ118" i="27"/>
  <c r="BY118" i="27"/>
  <c r="BZ122" i="27"/>
  <c r="BY122" i="27"/>
  <c r="BZ126" i="27"/>
  <c r="BY126" i="27"/>
  <c r="BZ130" i="27"/>
  <c r="BY130" i="27"/>
  <c r="BZ134" i="27"/>
  <c r="BY134" i="27"/>
  <c r="BZ138" i="27"/>
  <c r="BY138" i="27"/>
  <c r="BZ142" i="27"/>
  <c r="BY142" i="27"/>
  <c r="BZ146" i="27"/>
  <c r="BY146" i="27"/>
  <c r="BZ150" i="27"/>
  <c r="BY150" i="27"/>
  <c r="BZ154" i="27"/>
  <c r="BY154" i="27"/>
  <c r="BZ158" i="27"/>
  <c r="BY158" i="27"/>
  <c r="BZ162" i="27"/>
  <c r="BY162" i="27"/>
  <c r="BZ166" i="27"/>
  <c r="BY166" i="27"/>
  <c r="BZ170" i="27"/>
  <c r="BY170" i="27"/>
  <c r="BZ174" i="27"/>
  <c r="BY174" i="27"/>
  <c r="BZ178" i="27"/>
  <c r="BY178" i="27"/>
  <c r="BZ182" i="27"/>
  <c r="BY182" i="27"/>
  <c r="BZ186" i="27"/>
  <c r="BY186" i="27"/>
  <c r="BZ190" i="27"/>
  <c r="BY190" i="27"/>
  <c r="BZ194" i="27"/>
  <c r="BY194" i="27"/>
  <c r="BZ198" i="27"/>
  <c r="BY198" i="27"/>
  <c r="BZ202" i="27"/>
  <c r="BY202" i="27"/>
  <c r="BZ206" i="27"/>
  <c r="BY206" i="27"/>
  <c r="BZ210" i="27"/>
  <c r="BY210" i="27"/>
  <c r="BZ214" i="27"/>
  <c r="BY214" i="27"/>
  <c r="BZ218" i="27"/>
  <c r="BY218" i="27"/>
  <c r="BZ222" i="27"/>
  <c r="BY222" i="27"/>
  <c r="BZ226" i="27"/>
  <c r="BY226" i="27"/>
  <c r="BZ230" i="27"/>
  <c r="BY230" i="27"/>
  <c r="BZ234" i="27"/>
  <c r="BY234" i="27"/>
  <c r="BZ238" i="27"/>
  <c r="BY238" i="27"/>
  <c r="BZ242" i="27"/>
  <c r="BY242" i="27"/>
  <c r="BZ246" i="27"/>
  <c r="BY246" i="27"/>
  <c r="BZ250" i="27"/>
  <c r="BY250" i="27"/>
  <c r="BZ254" i="27"/>
  <c r="BY254" i="27"/>
  <c r="BZ258" i="27"/>
  <c r="BY258" i="27"/>
  <c r="CD265" i="27"/>
  <c r="CC265" i="27"/>
  <c r="CC249" i="27"/>
  <c r="CD249" i="27"/>
  <c r="CD245" i="27"/>
  <c r="CC245" i="27"/>
  <c r="CD241" i="27"/>
  <c r="CC241" i="27"/>
  <c r="CD237" i="27"/>
  <c r="CC237" i="27"/>
  <c r="CD233" i="27"/>
  <c r="CC233" i="27"/>
  <c r="CD229" i="27"/>
  <c r="CC229" i="27"/>
  <c r="CD225" i="27"/>
  <c r="CC225" i="27"/>
  <c r="CD221" i="27"/>
  <c r="CC221" i="27"/>
  <c r="CD217" i="27"/>
  <c r="CC217" i="27"/>
  <c r="CD213" i="27"/>
  <c r="CC213" i="27"/>
  <c r="CD209" i="27"/>
  <c r="CC209" i="27"/>
  <c r="CD205" i="27"/>
  <c r="CC205" i="27"/>
  <c r="CD201" i="27"/>
  <c r="CC201" i="27"/>
  <c r="CD197" i="27"/>
  <c r="CC197" i="27"/>
  <c r="CD193" i="27"/>
  <c r="CC193" i="27"/>
  <c r="CD189" i="27"/>
  <c r="CC189" i="27"/>
  <c r="CD185" i="27"/>
  <c r="CC185" i="27"/>
  <c r="CD181" i="27"/>
  <c r="CC181" i="27"/>
  <c r="CD177" i="27"/>
  <c r="CC177" i="27"/>
  <c r="CD173" i="27"/>
  <c r="CC173" i="27"/>
  <c r="CD169" i="27"/>
  <c r="CC169" i="27"/>
  <c r="CD165" i="27"/>
  <c r="CC165" i="27"/>
  <c r="CD161" i="27"/>
  <c r="CC161" i="27"/>
  <c r="CD157" i="27"/>
  <c r="CC157" i="27"/>
  <c r="CD153" i="27"/>
  <c r="CC153" i="27"/>
  <c r="CD149" i="27"/>
  <c r="CC149" i="27"/>
  <c r="CD145" i="27"/>
  <c r="CC145" i="27"/>
  <c r="CD141" i="27"/>
  <c r="CC141" i="27"/>
  <c r="CD137" i="27"/>
  <c r="CC137" i="27"/>
  <c r="CD133" i="27"/>
  <c r="CC133" i="27"/>
  <c r="CD129" i="27"/>
  <c r="CC129" i="27"/>
  <c r="CD125" i="27"/>
  <c r="CC125" i="27"/>
  <c r="CD121" i="27"/>
  <c r="CC121" i="27"/>
  <c r="CD117" i="27"/>
  <c r="CC117" i="27"/>
  <c r="CD113" i="27"/>
  <c r="CC113" i="27"/>
  <c r="CD109" i="27"/>
  <c r="CC109" i="27"/>
  <c r="CD105" i="27"/>
  <c r="CC105" i="27"/>
  <c r="CD101" i="27"/>
  <c r="CC101" i="27"/>
  <c r="CD97" i="27"/>
  <c r="CC97" i="27"/>
  <c r="CD93" i="27"/>
  <c r="CC93" i="27"/>
  <c r="CD89" i="27"/>
  <c r="CC89" i="27"/>
  <c r="CD85" i="27"/>
  <c r="CC85" i="27"/>
  <c r="CD81" i="27"/>
  <c r="CC81" i="27"/>
  <c r="CD77" i="27"/>
  <c r="CC77" i="27"/>
  <c r="CD73" i="27"/>
  <c r="CC73" i="27"/>
  <c r="CD69" i="27"/>
  <c r="CC69" i="27"/>
  <c r="CD65" i="27"/>
  <c r="CC65" i="27"/>
  <c r="CD61" i="27"/>
  <c r="CC61" i="27"/>
  <c r="CD57" i="27"/>
  <c r="CC57" i="27"/>
  <c r="CD53" i="27"/>
  <c r="CC53" i="27"/>
  <c r="CD49" i="27"/>
  <c r="CC49" i="27"/>
  <c r="CD45" i="27"/>
  <c r="CC45" i="27"/>
  <c r="CD41" i="27"/>
  <c r="CC41" i="27"/>
  <c r="CD37" i="27"/>
  <c r="CC37" i="27"/>
  <c r="CD33" i="27"/>
  <c r="CC33" i="27"/>
  <c r="CD29" i="27"/>
  <c r="CC29" i="27"/>
  <c r="CD25" i="27"/>
  <c r="CC25" i="27"/>
  <c r="CD21" i="27"/>
  <c r="CC21" i="27"/>
  <c r="CD17" i="27"/>
  <c r="CC17" i="27"/>
  <c r="CD13" i="27"/>
  <c r="CC13" i="27"/>
  <c r="CD9" i="27"/>
  <c r="CC9" i="27"/>
  <c r="CD5" i="27"/>
  <c r="CC5" i="27"/>
  <c r="AW9" i="27"/>
  <c r="AW25" i="27"/>
  <c r="AW41" i="27"/>
  <c r="AW57" i="27"/>
  <c r="AW73" i="27"/>
  <c r="AW89" i="27"/>
  <c r="AW105" i="27"/>
  <c r="AW121" i="27"/>
  <c r="AW137" i="27"/>
  <c r="AW153" i="27"/>
  <c r="AW169" i="27"/>
  <c r="AW185" i="27"/>
  <c r="AW201" i="27"/>
  <c r="AW217" i="27"/>
  <c r="AW233" i="27"/>
  <c r="AW251" i="27"/>
  <c r="BA156" i="27"/>
  <c r="BA172" i="27"/>
  <c r="BA188" i="27"/>
  <c r="BA204" i="27"/>
  <c r="BA220" i="27"/>
  <c r="BA236" i="27"/>
  <c r="BE15" i="27"/>
  <c r="BE31" i="27"/>
  <c r="BE47" i="27"/>
  <c r="BE63" i="27"/>
  <c r="BE79" i="27"/>
  <c r="BE95" i="27"/>
  <c r="BE111" i="27"/>
  <c r="BE127" i="27"/>
  <c r="BE143" i="27"/>
  <c r="BE159" i="27"/>
  <c r="BE175" i="27"/>
  <c r="BE191" i="27"/>
  <c r="BE207" i="27"/>
  <c r="BE223" i="27"/>
  <c r="BE239" i="27"/>
  <c r="BI34" i="27"/>
  <c r="BI50" i="27"/>
  <c r="BI66" i="27"/>
  <c r="BI82" i="27"/>
  <c r="BI132" i="27"/>
  <c r="BI196" i="27"/>
  <c r="BM6" i="27"/>
  <c r="BM70" i="27"/>
  <c r="BM134" i="27"/>
  <c r="BQ14" i="27"/>
  <c r="BU17" i="27"/>
  <c r="BY20" i="27"/>
  <c r="CC23" i="27"/>
  <c r="AX175" i="27"/>
  <c r="AW175" i="27"/>
  <c r="AX179" i="27"/>
  <c r="AW179" i="27"/>
  <c r="AX183" i="27"/>
  <c r="AW183" i="27"/>
  <c r="AX187" i="27"/>
  <c r="AW187" i="27"/>
  <c r="AX191" i="27"/>
  <c r="AW191" i="27"/>
  <c r="AX195" i="27"/>
  <c r="AW195" i="27"/>
  <c r="AX199" i="27"/>
  <c r="AW199" i="27"/>
  <c r="AX203" i="27"/>
  <c r="AW203" i="27"/>
  <c r="AX207" i="27"/>
  <c r="AW207" i="27"/>
  <c r="AX211" i="27"/>
  <c r="AW211" i="27"/>
  <c r="AX215" i="27"/>
  <c r="AW215" i="27"/>
  <c r="AX219" i="27"/>
  <c r="AW219" i="27"/>
  <c r="AX223" i="27"/>
  <c r="AW223" i="27"/>
  <c r="AX227" i="27"/>
  <c r="AW227" i="27"/>
  <c r="AX231" i="27"/>
  <c r="AW231" i="27"/>
  <c r="AX235" i="27"/>
  <c r="AW235" i="27"/>
  <c r="AX239" i="27"/>
  <c r="AW239" i="27"/>
  <c r="AX243" i="27"/>
  <c r="AW243" i="27"/>
  <c r="AX247" i="27"/>
  <c r="AW247" i="27"/>
  <c r="BB3" i="27"/>
  <c r="BA3" i="27"/>
  <c r="BB7" i="27"/>
  <c r="BA7" i="27"/>
  <c r="BB11" i="27"/>
  <c r="BA11" i="27"/>
  <c r="BB15" i="27"/>
  <c r="BA15" i="27"/>
  <c r="BB19" i="27"/>
  <c r="BA19" i="27"/>
  <c r="BB23" i="27"/>
  <c r="BA23" i="27"/>
  <c r="BB27" i="27"/>
  <c r="BA27" i="27"/>
  <c r="BB31" i="27"/>
  <c r="BA31" i="27"/>
  <c r="BB35" i="27"/>
  <c r="BA35" i="27"/>
  <c r="BB39" i="27"/>
  <c r="BA39" i="27"/>
  <c r="BB43" i="27"/>
  <c r="BA43" i="27"/>
  <c r="BB47" i="27"/>
  <c r="BA47" i="27"/>
  <c r="BB51" i="27"/>
  <c r="BA51" i="27"/>
  <c r="BB55" i="27"/>
  <c r="BA55" i="27"/>
  <c r="BB59" i="27"/>
  <c r="BA59" i="27"/>
  <c r="BB63" i="27"/>
  <c r="BA63" i="27"/>
  <c r="BB67" i="27"/>
  <c r="BA67" i="27"/>
  <c r="BB71" i="27"/>
  <c r="BA71" i="27"/>
  <c r="BB75" i="27"/>
  <c r="BA75" i="27"/>
  <c r="BB79" i="27"/>
  <c r="BA79" i="27"/>
  <c r="BB83" i="27"/>
  <c r="BA83" i="27"/>
  <c r="BB87" i="27"/>
  <c r="BA87" i="27"/>
  <c r="BB91" i="27"/>
  <c r="BA91" i="27"/>
  <c r="BB95" i="27"/>
  <c r="BA95" i="27"/>
  <c r="BB99" i="27"/>
  <c r="BA99" i="27"/>
  <c r="BB103" i="27"/>
  <c r="BA103" i="27"/>
  <c r="BB107" i="27"/>
  <c r="BA107" i="27"/>
  <c r="BB111" i="27"/>
  <c r="BA111" i="27"/>
  <c r="BB115" i="27"/>
  <c r="BA115" i="27"/>
  <c r="BB119" i="27"/>
  <c r="BA119" i="27"/>
  <c r="BB123" i="27"/>
  <c r="BA123" i="27"/>
  <c r="BB127" i="27"/>
  <c r="BA127" i="27"/>
  <c r="BB131" i="27"/>
  <c r="BA131" i="27"/>
  <c r="BB135" i="27"/>
  <c r="BA135" i="27"/>
  <c r="BB139" i="27"/>
  <c r="BA139" i="27"/>
  <c r="BB143" i="27"/>
  <c r="BA143" i="27"/>
  <c r="BB147" i="27"/>
  <c r="BA147" i="27"/>
  <c r="BB151" i="27"/>
  <c r="BA151" i="27"/>
  <c r="BB155" i="27"/>
  <c r="BA155" i="27"/>
  <c r="BB159" i="27"/>
  <c r="BA159" i="27"/>
  <c r="BB163" i="27"/>
  <c r="BA163" i="27"/>
  <c r="BB167" i="27"/>
  <c r="BA167" i="27"/>
  <c r="BB171" i="27"/>
  <c r="BA171" i="27"/>
  <c r="BB175" i="27"/>
  <c r="BA175" i="27"/>
  <c r="BB179" i="27"/>
  <c r="BA179" i="27"/>
  <c r="BB183" i="27"/>
  <c r="BA183" i="27"/>
  <c r="BB187" i="27"/>
  <c r="BA187" i="27"/>
  <c r="BB191" i="27"/>
  <c r="BA191" i="27"/>
  <c r="BB195" i="27"/>
  <c r="BA195" i="27"/>
  <c r="BB199" i="27"/>
  <c r="BA199" i="27"/>
  <c r="BB203" i="27"/>
  <c r="BA203" i="27"/>
  <c r="BB207" i="27"/>
  <c r="BA207" i="27"/>
  <c r="BB211" i="27"/>
  <c r="BA211" i="27"/>
  <c r="BB215" i="27"/>
  <c r="BA215" i="27"/>
  <c r="BB219" i="27"/>
  <c r="BA219" i="27"/>
  <c r="BB223" i="27"/>
  <c r="BA223" i="27"/>
  <c r="BB227" i="27"/>
  <c r="BA227" i="27"/>
  <c r="BB231" i="27"/>
  <c r="BA231" i="27"/>
  <c r="BB235" i="27"/>
  <c r="BA235" i="27"/>
  <c r="BB239" i="27"/>
  <c r="BA239" i="27"/>
  <c r="BB243" i="27"/>
  <c r="BA243" i="27"/>
  <c r="BB247" i="27"/>
  <c r="BA247" i="27"/>
  <c r="BB251" i="27"/>
  <c r="BA251" i="27"/>
  <c r="BF251" i="27"/>
  <c r="BE251" i="27"/>
  <c r="BE259" i="27"/>
  <c r="BF259" i="27"/>
  <c r="BJ3" i="27"/>
  <c r="BI3" i="27"/>
  <c r="BJ7" i="27"/>
  <c r="BI7" i="27"/>
  <c r="BJ11" i="27"/>
  <c r="BI11" i="27"/>
  <c r="BJ15" i="27"/>
  <c r="BI15" i="27"/>
  <c r="BJ19" i="27"/>
  <c r="BI19" i="27"/>
  <c r="BJ23" i="27"/>
  <c r="BI23" i="27"/>
  <c r="BJ27" i="27"/>
  <c r="BI27" i="27"/>
  <c r="BJ31" i="27"/>
  <c r="BI31" i="27"/>
  <c r="BJ35" i="27"/>
  <c r="BI35" i="27"/>
  <c r="BJ39" i="27"/>
  <c r="BI39" i="27"/>
  <c r="BJ43" i="27"/>
  <c r="BI43" i="27"/>
  <c r="BJ47" i="27"/>
  <c r="BI47" i="27"/>
  <c r="BJ51" i="27"/>
  <c r="BI51" i="27"/>
  <c r="BJ55" i="27"/>
  <c r="BI55" i="27"/>
  <c r="BJ59" i="27"/>
  <c r="BI59" i="27"/>
  <c r="BJ63" i="27"/>
  <c r="BI63" i="27"/>
  <c r="BJ67" i="27"/>
  <c r="BI67" i="27"/>
  <c r="BJ71" i="27"/>
  <c r="BI71" i="27"/>
  <c r="BJ75" i="27"/>
  <c r="BI75" i="27"/>
  <c r="BJ79" i="27"/>
  <c r="BI79" i="27"/>
  <c r="BJ83" i="27"/>
  <c r="BI83" i="27"/>
  <c r="BJ87" i="27"/>
  <c r="BI87" i="27"/>
  <c r="BJ91" i="27"/>
  <c r="BI91" i="27"/>
  <c r="BJ95" i="27"/>
  <c r="BI95" i="27"/>
  <c r="BJ99" i="27"/>
  <c r="BI99" i="27"/>
  <c r="BJ103" i="27"/>
  <c r="BI103" i="27"/>
  <c r="BJ107" i="27"/>
  <c r="BI107" i="27"/>
  <c r="BJ111" i="27"/>
  <c r="BI111" i="27"/>
  <c r="BJ115" i="27"/>
  <c r="BI115" i="27"/>
  <c r="BJ119" i="27"/>
  <c r="BI119" i="27"/>
  <c r="BJ123" i="27"/>
  <c r="BI123" i="27"/>
  <c r="BJ127" i="27"/>
  <c r="BI127" i="27"/>
  <c r="BJ131" i="27"/>
  <c r="BI131" i="27"/>
  <c r="BJ135" i="27"/>
  <c r="BI135" i="27"/>
  <c r="BJ139" i="27"/>
  <c r="BI139" i="27"/>
  <c r="BJ143" i="27"/>
  <c r="BI143" i="27"/>
  <c r="BJ147" i="27"/>
  <c r="BI147" i="27"/>
  <c r="BJ151" i="27"/>
  <c r="BI151" i="27"/>
  <c r="BJ155" i="27"/>
  <c r="BI155" i="27"/>
  <c r="BJ159" i="27"/>
  <c r="BI159" i="27"/>
  <c r="BJ163" i="27"/>
  <c r="BI163" i="27"/>
  <c r="BJ167" i="27"/>
  <c r="BI167" i="27"/>
  <c r="BJ171" i="27"/>
  <c r="BI171" i="27"/>
  <c r="BJ175" i="27"/>
  <c r="BI175" i="27"/>
  <c r="BJ179" i="27"/>
  <c r="BI179" i="27"/>
  <c r="BJ183" i="27"/>
  <c r="BI183" i="27"/>
  <c r="BJ187" i="27"/>
  <c r="BI187" i="27"/>
  <c r="BJ191" i="27"/>
  <c r="BI191" i="27"/>
  <c r="BJ195" i="27"/>
  <c r="BI195" i="27"/>
  <c r="BJ199" i="27"/>
  <c r="BI199" i="27"/>
  <c r="BJ203" i="27"/>
  <c r="BI203" i="27"/>
  <c r="BJ207" i="27"/>
  <c r="BI207" i="27"/>
  <c r="BJ211" i="27"/>
  <c r="BI211" i="27"/>
  <c r="BJ215" i="27"/>
  <c r="BI215" i="27"/>
  <c r="BJ219" i="27"/>
  <c r="BI219" i="27"/>
  <c r="BJ223" i="27"/>
  <c r="BI223" i="27"/>
  <c r="BJ227" i="27"/>
  <c r="BI227" i="27"/>
  <c r="BJ231" i="27"/>
  <c r="BI231" i="27"/>
  <c r="BJ235" i="27"/>
  <c r="BI235" i="27"/>
  <c r="BJ239" i="27"/>
  <c r="BI239" i="27"/>
  <c r="BJ243" i="27"/>
  <c r="BI243" i="27"/>
  <c r="BJ247" i="27"/>
  <c r="BI247" i="27"/>
  <c r="BJ251" i="27"/>
  <c r="BI251" i="27"/>
  <c r="BN3" i="27"/>
  <c r="BM3" i="27"/>
  <c r="BN7" i="27"/>
  <c r="BM7" i="27"/>
  <c r="BN11" i="27"/>
  <c r="BM11" i="27"/>
  <c r="BN15" i="27"/>
  <c r="BM15" i="27"/>
  <c r="BN19" i="27"/>
  <c r="BM19" i="27"/>
  <c r="BN23" i="27"/>
  <c r="BM23" i="27"/>
  <c r="BN27" i="27"/>
  <c r="BM27" i="27"/>
  <c r="BN31" i="27"/>
  <c r="BM31" i="27"/>
  <c r="BN35" i="27"/>
  <c r="BM35" i="27"/>
  <c r="BN39" i="27"/>
  <c r="BM39" i="27"/>
  <c r="BN43" i="27"/>
  <c r="BM43" i="27"/>
  <c r="BN47" i="27"/>
  <c r="BM47" i="27"/>
  <c r="BN51" i="27"/>
  <c r="BM51" i="27"/>
  <c r="BN55" i="27"/>
  <c r="BM55" i="27"/>
  <c r="BN59" i="27"/>
  <c r="BM59" i="27"/>
  <c r="BN63" i="27"/>
  <c r="BM63" i="27"/>
  <c r="BN67" i="27"/>
  <c r="BM67" i="27"/>
  <c r="BN71" i="27"/>
  <c r="BM71" i="27"/>
  <c r="BN75" i="27"/>
  <c r="BM75" i="27"/>
  <c r="BN79" i="27"/>
  <c r="BM79" i="27"/>
  <c r="BN83" i="27"/>
  <c r="BM83" i="27"/>
  <c r="BN87" i="27"/>
  <c r="BM87" i="27"/>
  <c r="BN91" i="27"/>
  <c r="BM91" i="27"/>
  <c r="BN95" i="27"/>
  <c r="BM95" i="27"/>
  <c r="BN99" i="27"/>
  <c r="BM99" i="27"/>
  <c r="BN103" i="27"/>
  <c r="BM103" i="27"/>
  <c r="BN107" i="27"/>
  <c r="BM107" i="27"/>
  <c r="BN111" i="27"/>
  <c r="BM111" i="27"/>
  <c r="BN115" i="27"/>
  <c r="BM115" i="27"/>
  <c r="BN119" i="27"/>
  <c r="BM119" i="27"/>
  <c r="BN123" i="27"/>
  <c r="BM123" i="27"/>
  <c r="BN127" i="27"/>
  <c r="BM127" i="27"/>
  <c r="BN131" i="27"/>
  <c r="BM131" i="27"/>
  <c r="BN135" i="27"/>
  <c r="BM135" i="27"/>
  <c r="BN139" i="27"/>
  <c r="BM139" i="27"/>
  <c r="BN143" i="27"/>
  <c r="BM143" i="27"/>
  <c r="BN147" i="27"/>
  <c r="BM147" i="27"/>
  <c r="BN151" i="27"/>
  <c r="BM151" i="27"/>
  <c r="BN155" i="27"/>
  <c r="BM155" i="27"/>
  <c r="BN159" i="27"/>
  <c r="BM159" i="27"/>
  <c r="BN163" i="27"/>
  <c r="BM163" i="27"/>
  <c r="BN167" i="27"/>
  <c r="BM167" i="27"/>
  <c r="BN171" i="27"/>
  <c r="BM171" i="27"/>
  <c r="BN175" i="27"/>
  <c r="BM175" i="27"/>
  <c r="BN179" i="27"/>
  <c r="BM179" i="27"/>
  <c r="BN183" i="27"/>
  <c r="BM183" i="27"/>
  <c r="BN187" i="27"/>
  <c r="BM187" i="27"/>
  <c r="BN191" i="27"/>
  <c r="BM191" i="27"/>
  <c r="BN195" i="27"/>
  <c r="BM195" i="27"/>
  <c r="BN199" i="27"/>
  <c r="BM199" i="27"/>
  <c r="BN207" i="27"/>
  <c r="BM207" i="27"/>
  <c r="BN211" i="27"/>
  <c r="BM211" i="27"/>
  <c r="BN215" i="27"/>
  <c r="BM215" i="27"/>
  <c r="BN219" i="27"/>
  <c r="BM219" i="27"/>
  <c r="BN223" i="27"/>
  <c r="BM223" i="27"/>
  <c r="BN227" i="27"/>
  <c r="BM227" i="27"/>
  <c r="BN231" i="27"/>
  <c r="BM231" i="27"/>
  <c r="BN235" i="27"/>
  <c r="BM235" i="27"/>
  <c r="BN239" i="27"/>
  <c r="BM239" i="27"/>
  <c r="BN243" i="27"/>
  <c r="BM243" i="27"/>
  <c r="BN247" i="27"/>
  <c r="BM247" i="27"/>
  <c r="BN251" i="27"/>
  <c r="BM251" i="27"/>
  <c r="BR3" i="27"/>
  <c r="BQ3" i="27"/>
  <c r="BR7" i="27"/>
  <c r="BQ7" i="27"/>
  <c r="BR11" i="27"/>
  <c r="BQ11" i="27"/>
  <c r="BR15" i="27"/>
  <c r="BQ15" i="27"/>
  <c r="BR19" i="27"/>
  <c r="BQ19" i="27"/>
  <c r="BR23" i="27"/>
  <c r="BQ23" i="27"/>
  <c r="BR27" i="27"/>
  <c r="BQ27" i="27"/>
  <c r="BR31" i="27"/>
  <c r="BQ31" i="27"/>
  <c r="BR35" i="27"/>
  <c r="BQ35" i="27"/>
  <c r="BR39" i="27"/>
  <c r="BQ39" i="27"/>
  <c r="BR43" i="27"/>
  <c r="BQ43" i="27"/>
  <c r="BR47" i="27"/>
  <c r="BQ47" i="27"/>
  <c r="BR51" i="27"/>
  <c r="BQ51" i="27"/>
  <c r="BR55" i="27"/>
  <c r="BQ55" i="27"/>
  <c r="BR59" i="27"/>
  <c r="BQ59" i="27"/>
  <c r="BR63" i="27"/>
  <c r="BQ63" i="27"/>
  <c r="BR67" i="27"/>
  <c r="BQ67" i="27"/>
  <c r="BR71" i="27"/>
  <c r="BQ71" i="27"/>
  <c r="BR75" i="27"/>
  <c r="BQ75" i="27"/>
  <c r="BR79" i="27"/>
  <c r="BQ79" i="27"/>
  <c r="BR83" i="27"/>
  <c r="BQ83" i="27"/>
  <c r="BR87" i="27"/>
  <c r="BQ87" i="27"/>
  <c r="BR91" i="27"/>
  <c r="BQ91" i="27"/>
  <c r="BR95" i="27"/>
  <c r="BQ95" i="27"/>
  <c r="BR99" i="27"/>
  <c r="BQ99" i="27"/>
  <c r="BR103" i="27"/>
  <c r="BQ103" i="27"/>
  <c r="BR107" i="27"/>
  <c r="BQ107" i="27"/>
  <c r="BR111" i="27"/>
  <c r="BQ111" i="27"/>
  <c r="BR115" i="27"/>
  <c r="BQ115" i="27"/>
  <c r="BR119" i="27"/>
  <c r="BQ119" i="27"/>
  <c r="BR123" i="27"/>
  <c r="BQ123" i="27"/>
  <c r="BR127" i="27"/>
  <c r="BQ127" i="27"/>
  <c r="BR131" i="27"/>
  <c r="BQ131" i="27"/>
  <c r="BR135" i="27"/>
  <c r="BQ135" i="27"/>
  <c r="BR139" i="27"/>
  <c r="BQ139" i="27"/>
  <c r="BR143" i="27"/>
  <c r="BQ143" i="27"/>
  <c r="BR147" i="27"/>
  <c r="BQ147" i="27"/>
  <c r="BR151" i="27"/>
  <c r="BQ151" i="27"/>
  <c r="BR155" i="27"/>
  <c r="BQ155" i="27"/>
  <c r="BR159" i="27"/>
  <c r="BQ159" i="27"/>
  <c r="BR163" i="27"/>
  <c r="BQ163" i="27"/>
  <c r="BR167" i="27"/>
  <c r="BQ167" i="27"/>
  <c r="BR171" i="27"/>
  <c r="BQ171" i="27"/>
  <c r="BR175" i="27"/>
  <c r="BQ175" i="27"/>
  <c r="BR179" i="27"/>
  <c r="BQ179" i="27"/>
  <c r="BR183" i="27"/>
  <c r="BQ183" i="27"/>
  <c r="BR187" i="27"/>
  <c r="BQ187" i="27"/>
  <c r="BR191" i="27"/>
  <c r="BQ191" i="27"/>
  <c r="BR195" i="27"/>
  <c r="BQ195" i="27"/>
  <c r="BR199" i="27"/>
  <c r="BQ199" i="27"/>
  <c r="BR203" i="27"/>
  <c r="BQ203" i="27"/>
  <c r="BR207" i="27"/>
  <c r="BQ207" i="27"/>
  <c r="BR211" i="27"/>
  <c r="BQ211" i="27"/>
  <c r="BR215" i="27"/>
  <c r="BQ215" i="27"/>
  <c r="BR219" i="27"/>
  <c r="BQ219" i="27"/>
  <c r="BR223" i="27"/>
  <c r="BQ223" i="27"/>
  <c r="BR227" i="27"/>
  <c r="BQ227" i="27"/>
  <c r="BR231" i="27"/>
  <c r="BQ231" i="27"/>
  <c r="BR235" i="27"/>
  <c r="BQ235" i="27"/>
  <c r="BR239" i="27"/>
  <c r="BQ239" i="27"/>
  <c r="BR243" i="27"/>
  <c r="BQ243" i="27"/>
  <c r="BR247" i="27"/>
  <c r="BQ247" i="27"/>
  <c r="BR251" i="27"/>
  <c r="BQ251" i="27"/>
  <c r="BV3" i="27"/>
  <c r="BU3" i="27"/>
  <c r="BV7" i="27"/>
  <c r="BU7" i="27"/>
  <c r="BV11" i="27"/>
  <c r="BU11" i="27"/>
  <c r="BV15" i="27"/>
  <c r="BU15" i="27"/>
  <c r="BV19" i="27"/>
  <c r="BU19" i="27"/>
  <c r="BV23" i="27"/>
  <c r="BU23" i="27"/>
  <c r="BV27" i="27"/>
  <c r="BU27" i="27"/>
  <c r="BV31" i="27"/>
  <c r="BU31" i="27"/>
  <c r="BV35" i="27"/>
  <c r="BU35" i="27"/>
  <c r="BV39" i="27"/>
  <c r="BU39" i="27"/>
  <c r="BV43" i="27"/>
  <c r="BU43" i="27"/>
  <c r="BV47" i="27"/>
  <c r="BU47" i="27"/>
  <c r="BV51" i="27"/>
  <c r="BU51" i="27"/>
  <c r="BV55" i="27"/>
  <c r="BU55" i="27"/>
  <c r="BV59" i="27"/>
  <c r="BU59" i="27"/>
  <c r="BV63" i="27"/>
  <c r="BU63" i="27"/>
  <c r="BV67" i="27"/>
  <c r="BU67" i="27"/>
  <c r="BV71" i="27"/>
  <c r="BU71" i="27"/>
  <c r="BV75" i="27"/>
  <c r="BU75" i="27"/>
  <c r="BV79" i="27"/>
  <c r="BU79" i="27"/>
  <c r="BV83" i="27"/>
  <c r="BU83" i="27"/>
  <c r="BV87" i="27"/>
  <c r="BU87" i="27"/>
  <c r="BV91" i="27"/>
  <c r="BU91" i="27"/>
  <c r="BV95" i="27"/>
  <c r="BU95" i="27"/>
  <c r="BV99" i="27"/>
  <c r="BU99" i="27"/>
  <c r="BV103" i="27"/>
  <c r="BU103" i="27"/>
  <c r="BV107" i="27"/>
  <c r="BU107" i="27"/>
  <c r="BV111" i="27"/>
  <c r="BU111" i="27"/>
  <c r="BV115" i="27"/>
  <c r="BU115" i="27"/>
  <c r="BV119" i="27"/>
  <c r="BU119" i="27"/>
  <c r="BV123" i="27"/>
  <c r="BU123" i="27"/>
  <c r="BV127" i="27"/>
  <c r="BU127" i="27"/>
  <c r="BV131" i="27"/>
  <c r="BU131" i="27"/>
  <c r="BV135" i="27"/>
  <c r="BU135" i="27"/>
  <c r="BV139" i="27"/>
  <c r="BU139" i="27"/>
  <c r="BV143" i="27"/>
  <c r="BU143" i="27"/>
  <c r="BV147" i="27"/>
  <c r="BU147" i="27"/>
  <c r="BV151" i="27"/>
  <c r="BU151" i="27"/>
  <c r="BV155" i="27"/>
  <c r="BU155" i="27"/>
  <c r="BV159" i="27"/>
  <c r="BU159" i="27"/>
  <c r="BV163" i="27"/>
  <c r="BU163" i="27"/>
  <c r="BV167" i="27"/>
  <c r="BU167" i="27"/>
  <c r="BV171" i="27"/>
  <c r="BU171" i="27"/>
  <c r="BV175" i="27"/>
  <c r="BU175" i="27"/>
  <c r="BV179" i="27"/>
  <c r="BU179" i="27"/>
  <c r="BV183" i="27"/>
  <c r="BU183" i="27"/>
  <c r="BV187" i="27"/>
  <c r="BU187" i="27"/>
  <c r="BV191" i="27"/>
  <c r="BU191" i="27"/>
  <c r="BV195" i="27"/>
  <c r="BU195" i="27"/>
  <c r="BV199" i="27"/>
  <c r="BU199" i="27"/>
  <c r="BV203" i="27"/>
  <c r="BU203" i="27"/>
  <c r="BV207" i="27"/>
  <c r="BU207" i="27"/>
  <c r="BV211" i="27"/>
  <c r="BU211" i="27"/>
  <c r="BV215" i="27"/>
  <c r="BU215" i="27"/>
  <c r="BV219" i="27"/>
  <c r="BU219" i="27"/>
  <c r="BV223" i="27"/>
  <c r="BU223" i="27"/>
  <c r="BV227" i="27"/>
  <c r="BU227" i="27"/>
  <c r="BV231" i="27"/>
  <c r="BU231" i="27"/>
  <c r="BV235" i="27"/>
  <c r="BU235" i="27"/>
  <c r="BV239" i="27"/>
  <c r="BU239" i="27"/>
  <c r="BV243" i="27"/>
  <c r="BU243" i="27"/>
  <c r="BV247" i="27"/>
  <c r="BU247" i="27"/>
  <c r="BV251" i="27"/>
  <c r="BU251" i="27"/>
  <c r="BZ3" i="27"/>
  <c r="BY3" i="27"/>
  <c r="BZ7" i="27"/>
  <c r="BY7" i="27"/>
  <c r="BZ11" i="27"/>
  <c r="BY11" i="27"/>
  <c r="BZ15" i="27"/>
  <c r="BY15" i="27"/>
  <c r="BZ19" i="27"/>
  <c r="BY19" i="27"/>
  <c r="BZ23" i="27"/>
  <c r="BY23" i="27"/>
  <c r="BZ27" i="27"/>
  <c r="BY27" i="27"/>
  <c r="BZ31" i="27"/>
  <c r="BY31" i="27"/>
  <c r="BZ35" i="27"/>
  <c r="BY35" i="27"/>
  <c r="BZ39" i="27"/>
  <c r="BY39" i="27"/>
  <c r="BZ43" i="27"/>
  <c r="BY43" i="27"/>
  <c r="BZ47" i="27"/>
  <c r="BY47" i="27"/>
  <c r="BZ51" i="27"/>
  <c r="BY51" i="27"/>
  <c r="BZ55" i="27"/>
  <c r="BY55" i="27"/>
  <c r="BZ59" i="27"/>
  <c r="BY59" i="27"/>
  <c r="BZ63" i="27"/>
  <c r="BY63" i="27"/>
  <c r="BZ67" i="27"/>
  <c r="BY67" i="27"/>
  <c r="BZ71" i="27"/>
  <c r="BY71" i="27"/>
  <c r="BZ75" i="27"/>
  <c r="BY75" i="27"/>
  <c r="BZ79" i="27"/>
  <c r="BY79" i="27"/>
  <c r="BZ83" i="27"/>
  <c r="BY83" i="27"/>
  <c r="BZ87" i="27"/>
  <c r="BY87" i="27"/>
  <c r="BZ91" i="27"/>
  <c r="BY91" i="27"/>
  <c r="BZ95" i="27"/>
  <c r="BY95" i="27"/>
  <c r="BZ99" i="27"/>
  <c r="BY99" i="27"/>
  <c r="BZ103" i="27"/>
  <c r="BY103" i="27"/>
  <c r="BZ107" i="27"/>
  <c r="BY107" i="27"/>
  <c r="BZ111" i="27"/>
  <c r="BY111" i="27"/>
  <c r="BZ115" i="27"/>
  <c r="BY115" i="27"/>
  <c r="BZ119" i="27"/>
  <c r="BY119" i="27"/>
  <c r="BZ123" i="27"/>
  <c r="BY123" i="27"/>
  <c r="BZ127" i="27"/>
  <c r="BY127" i="27"/>
  <c r="BZ131" i="27"/>
  <c r="BY131" i="27"/>
  <c r="BZ135" i="27"/>
  <c r="BY135" i="27"/>
  <c r="BZ139" i="27"/>
  <c r="BY139" i="27"/>
  <c r="BZ143" i="27"/>
  <c r="BY143" i="27"/>
  <c r="BZ147" i="27"/>
  <c r="BY147" i="27"/>
  <c r="BZ151" i="27"/>
  <c r="BY151" i="27"/>
  <c r="BZ155" i="27"/>
  <c r="BY155" i="27"/>
  <c r="BZ159" i="27"/>
  <c r="BY159" i="27"/>
  <c r="BZ163" i="27"/>
  <c r="BY163" i="27"/>
  <c r="BZ167" i="27"/>
  <c r="BY167" i="27"/>
  <c r="BZ171" i="27"/>
  <c r="BY171" i="27"/>
  <c r="BZ175" i="27"/>
  <c r="BY175" i="27"/>
  <c r="BZ179" i="27"/>
  <c r="BY179" i="27"/>
  <c r="BZ183" i="27"/>
  <c r="BY183" i="27"/>
  <c r="BZ187" i="27"/>
  <c r="BY187" i="27"/>
  <c r="BZ191" i="27"/>
  <c r="BY191" i="27"/>
  <c r="BZ195" i="27"/>
  <c r="BY195" i="27"/>
  <c r="BZ199" i="27"/>
  <c r="BY199" i="27"/>
  <c r="BZ203" i="27"/>
  <c r="BY203" i="27"/>
  <c r="BZ207" i="27"/>
  <c r="BY207" i="27"/>
  <c r="BZ211" i="27"/>
  <c r="BY211" i="27"/>
  <c r="BZ215" i="27"/>
  <c r="BY215" i="27"/>
  <c r="BZ219" i="27"/>
  <c r="BY219" i="27"/>
  <c r="BZ223" i="27"/>
  <c r="BY223" i="27"/>
  <c r="BZ227" i="27"/>
  <c r="BY227" i="27"/>
  <c r="BZ231" i="27"/>
  <c r="BY231" i="27"/>
  <c r="BZ235" i="27"/>
  <c r="BY235" i="27"/>
  <c r="BZ239" i="27"/>
  <c r="BY239" i="27"/>
  <c r="BZ243" i="27"/>
  <c r="BY243" i="27"/>
  <c r="BZ247" i="27"/>
  <c r="BY247" i="27"/>
  <c r="BZ251" i="27"/>
  <c r="BY251" i="27"/>
  <c r="CD264" i="27"/>
  <c r="CC264" i="27"/>
  <c r="CD256" i="27"/>
  <c r="CC256" i="27"/>
  <c r="CD244" i="27"/>
  <c r="CC244" i="27"/>
  <c r="CD240" i="27"/>
  <c r="CC240" i="27"/>
  <c r="CD236" i="27"/>
  <c r="CC236" i="27"/>
  <c r="CD232" i="27"/>
  <c r="CC232" i="27"/>
  <c r="CD228" i="27"/>
  <c r="CC228" i="27"/>
  <c r="CD224" i="27"/>
  <c r="CC224" i="27"/>
  <c r="CD220" i="27"/>
  <c r="CC220" i="27"/>
  <c r="CD216" i="27"/>
  <c r="CC216" i="27"/>
  <c r="CD212" i="27"/>
  <c r="CC212" i="27"/>
  <c r="CD208" i="27"/>
  <c r="CC208" i="27"/>
  <c r="CD204" i="27"/>
  <c r="CC204" i="27"/>
  <c r="CD200" i="27"/>
  <c r="CC200" i="27"/>
  <c r="CD196" i="27"/>
  <c r="CC196" i="27"/>
  <c r="CD192" i="27"/>
  <c r="CC192" i="27"/>
  <c r="CD188" i="27"/>
  <c r="CC188" i="27"/>
  <c r="CD184" i="27"/>
  <c r="CC184" i="27"/>
  <c r="CD180" i="27"/>
  <c r="CC180" i="27"/>
  <c r="CD176" i="27"/>
  <c r="CC176" i="27"/>
  <c r="CD172" i="27"/>
  <c r="CC172" i="27"/>
  <c r="CD168" i="27"/>
  <c r="CC168" i="27"/>
  <c r="CD164" i="27"/>
  <c r="CC164" i="27"/>
  <c r="CD160" i="27"/>
  <c r="CC160" i="27"/>
  <c r="CD156" i="27"/>
  <c r="CC156" i="27"/>
  <c r="CD152" i="27"/>
  <c r="CC152" i="27"/>
  <c r="CD148" i="27"/>
  <c r="CC148" i="27"/>
  <c r="CD144" i="27"/>
  <c r="CC144" i="27"/>
  <c r="CD140" i="27"/>
  <c r="CC140" i="27"/>
  <c r="CD136" i="27"/>
  <c r="CC136" i="27"/>
  <c r="CD132" i="27"/>
  <c r="CC132" i="27"/>
  <c r="CD128" i="27"/>
  <c r="CC128" i="27"/>
  <c r="CD124" i="27"/>
  <c r="CC124" i="27"/>
  <c r="CD120" i="27"/>
  <c r="CC120" i="27"/>
  <c r="CD116" i="27"/>
  <c r="CC116" i="27"/>
  <c r="CD112" i="27"/>
  <c r="CC112" i="27"/>
  <c r="CD108" i="27"/>
  <c r="CC108" i="27"/>
  <c r="CD104" i="27"/>
  <c r="CC104" i="27"/>
  <c r="CD100" i="27"/>
  <c r="CC100" i="27"/>
  <c r="CD96" i="27"/>
  <c r="CC96" i="27"/>
  <c r="CD92" i="27"/>
  <c r="CC92" i="27"/>
  <c r="CD88" i="27"/>
  <c r="CC88" i="27"/>
  <c r="CD84" i="27"/>
  <c r="CC84" i="27"/>
  <c r="CD80" i="27"/>
  <c r="CC80" i="27"/>
  <c r="CD76" i="27"/>
  <c r="CC76" i="27"/>
  <c r="CD72" i="27"/>
  <c r="CC72" i="27"/>
  <c r="CD68" i="27"/>
  <c r="CC68" i="27"/>
  <c r="CD64" i="27"/>
  <c r="CC64" i="27"/>
  <c r="CD60" i="27"/>
  <c r="CC60" i="27"/>
  <c r="CD56" i="27"/>
  <c r="CC56" i="27"/>
  <c r="CD52" i="27"/>
  <c r="CC52" i="27"/>
  <c r="CD48" i="27"/>
  <c r="CC48" i="27"/>
  <c r="CD44" i="27"/>
  <c r="CC44" i="27"/>
  <c r="CD40" i="27"/>
  <c r="CC40" i="27"/>
  <c r="CD36" i="27"/>
  <c r="CC36" i="27"/>
  <c r="CD32" i="27"/>
  <c r="CC32" i="27"/>
  <c r="CD28" i="27"/>
  <c r="CC28" i="27"/>
  <c r="CD24" i="27"/>
  <c r="CC24" i="27"/>
  <c r="CD20" i="27"/>
  <c r="CC20" i="27"/>
  <c r="CD16" i="27"/>
  <c r="CC16" i="27"/>
  <c r="CD12" i="27"/>
  <c r="CC12" i="27"/>
  <c r="CD8" i="27"/>
  <c r="CC8" i="27"/>
  <c r="CD4" i="27"/>
  <c r="CC4" i="27"/>
  <c r="AW13" i="27"/>
  <c r="AW29" i="27"/>
  <c r="AW45" i="27"/>
  <c r="AW61" i="27"/>
  <c r="AW77" i="27"/>
  <c r="AW93" i="27"/>
  <c r="AW109" i="27"/>
  <c r="AW125" i="27"/>
  <c r="AW141" i="27"/>
  <c r="AW157" i="27"/>
  <c r="AW173" i="27"/>
  <c r="AW189" i="27"/>
  <c r="AW205" i="27"/>
  <c r="AW221" i="27"/>
  <c r="AW237" i="27"/>
  <c r="BA160" i="27"/>
  <c r="BA176" i="27"/>
  <c r="BA192" i="27"/>
  <c r="BA208" i="27"/>
  <c r="BA224" i="27"/>
  <c r="BA240" i="27"/>
  <c r="BE3" i="27"/>
  <c r="BE19" i="27"/>
  <c r="BE35" i="27"/>
  <c r="BE51" i="27"/>
  <c r="BE67" i="27"/>
  <c r="BE83" i="27"/>
  <c r="BE99" i="27"/>
  <c r="BE115" i="27"/>
  <c r="BE131" i="27"/>
  <c r="BE147" i="27"/>
  <c r="BE163" i="27"/>
  <c r="BE179" i="27"/>
  <c r="BE195" i="27"/>
  <c r="BE211" i="27"/>
  <c r="BE227" i="27"/>
  <c r="BE243" i="27"/>
  <c r="BI38" i="27"/>
  <c r="BI54" i="27"/>
  <c r="BI70" i="27"/>
  <c r="BI86" i="27"/>
  <c r="BI148" i="27"/>
  <c r="BI212" i="27"/>
  <c r="BM22" i="27"/>
  <c r="BM86" i="27"/>
  <c r="BM150" i="27"/>
  <c r="BQ78" i="27"/>
  <c r="BU81" i="27"/>
  <c r="BY84" i="27"/>
  <c r="CC87" i="27"/>
  <c r="BB256" i="27"/>
  <c r="BA256" i="27"/>
  <c r="BB264" i="27"/>
  <c r="BA264" i="27"/>
  <c r="BF4" i="27"/>
  <c r="BE4" i="27"/>
  <c r="BF8" i="27"/>
  <c r="BE8" i="27"/>
  <c r="BF12" i="27"/>
  <c r="BE12" i="27"/>
  <c r="BF16" i="27"/>
  <c r="BE16" i="27"/>
  <c r="BF20" i="27"/>
  <c r="BE20" i="27"/>
  <c r="BF24" i="27"/>
  <c r="BE24" i="27"/>
  <c r="BF28" i="27"/>
  <c r="BE28" i="27"/>
  <c r="BF32" i="27"/>
  <c r="BE32" i="27"/>
  <c r="BF36" i="27"/>
  <c r="BE36" i="27"/>
  <c r="BF40" i="27"/>
  <c r="BE40" i="27"/>
  <c r="BF44" i="27"/>
  <c r="BE44" i="27"/>
  <c r="BF48" i="27"/>
  <c r="BE48" i="27"/>
  <c r="BF52" i="27"/>
  <c r="BE52" i="27"/>
  <c r="BF56" i="27"/>
  <c r="BE56" i="27"/>
  <c r="BF60" i="27"/>
  <c r="BE60" i="27"/>
  <c r="BF64" i="27"/>
  <c r="BE64" i="27"/>
  <c r="BF68" i="27"/>
  <c r="BE68" i="27"/>
  <c r="BF72" i="27"/>
  <c r="BE72" i="27"/>
  <c r="BF76" i="27"/>
  <c r="BE76" i="27"/>
  <c r="BF80" i="27"/>
  <c r="BE80" i="27"/>
  <c r="BF84" i="27"/>
  <c r="BE84" i="27"/>
  <c r="BF88" i="27"/>
  <c r="BE88" i="27"/>
  <c r="BF92" i="27"/>
  <c r="BE92" i="27"/>
  <c r="BF96" i="27"/>
  <c r="BE96" i="27"/>
  <c r="BF100" i="27"/>
  <c r="BE100" i="27"/>
  <c r="BF104" i="27"/>
  <c r="BE104" i="27"/>
  <c r="BF108" i="27"/>
  <c r="BE108" i="27"/>
  <c r="BF112" i="27"/>
  <c r="BE112" i="27"/>
  <c r="BF116" i="27"/>
  <c r="BE116" i="27"/>
  <c r="BF120" i="27"/>
  <c r="BE120" i="27"/>
  <c r="BF124" i="27"/>
  <c r="BE124" i="27"/>
  <c r="BF128" i="27"/>
  <c r="BE128" i="27"/>
  <c r="BF132" i="27"/>
  <c r="BE132" i="27"/>
  <c r="BF136" i="27"/>
  <c r="BE136" i="27"/>
  <c r="BF140" i="27"/>
  <c r="BE140" i="27"/>
  <c r="BF144" i="27"/>
  <c r="BE144" i="27"/>
  <c r="BF148" i="27"/>
  <c r="BE148" i="27"/>
  <c r="BF152" i="27"/>
  <c r="BE152" i="27"/>
  <c r="BF156" i="27"/>
  <c r="BE156" i="27"/>
  <c r="BF160" i="27"/>
  <c r="BE160" i="27"/>
  <c r="BF164" i="27"/>
  <c r="BE164" i="27"/>
  <c r="BF168" i="27"/>
  <c r="BE168" i="27"/>
  <c r="BF172" i="27"/>
  <c r="BE172" i="27"/>
  <c r="BF176" i="27"/>
  <c r="BE176" i="27"/>
  <c r="BF180" i="27"/>
  <c r="BE180" i="27"/>
  <c r="BF184" i="27"/>
  <c r="BE184" i="27"/>
  <c r="BF188" i="27"/>
  <c r="BE188" i="27"/>
  <c r="BF192" i="27"/>
  <c r="BE192" i="27"/>
  <c r="BF196" i="27"/>
  <c r="BE196" i="27"/>
  <c r="BF200" i="27"/>
  <c r="BE200" i="27"/>
  <c r="BF204" i="27"/>
  <c r="BE204" i="27"/>
  <c r="BF208" i="27"/>
  <c r="BE208" i="27"/>
  <c r="BF212" i="27"/>
  <c r="BE212" i="27"/>
  <c r="BF216" i="27"/>
  <c r="BE216" i="27"/>
  <c r="BF220" i="27"/>
  <c r="BE220" i="27"/>
  <c r="BF224" i="27"/>
  <c r="BE224" i="27"/>
  <c r="BF228" i="27"/>
  <c r="BE228" i="27"/>
  <c r="BF232" i="27"/>
  <c r="BE232" i="27"/>
  <c r="BF236" i="27"/>
  <c r="BE236" i="27"/>
  <c r="BF240" i="27"/>
  <c r="BE240" i="27"/>
  <c r="BF244" i="27"/>
  <c r="BE244" i="27"/>
  <c r="BF264" i="27"/>
  <c r="BE264" i="27"/>
  <c r="BJ4" i="27"/>
  <c r="BI4" i="27"/>
  <c r="BJ8" i="27"/>
  <c r="BI8" i="27"/>
  <c r="BJ12" i="27"/>
  <c r="BI12" i="27"/>
  <c r="BJ16" i="27"/>
  <c r="BI16" i="27"/>
  <c r="BJ20" i="27"/>
  <c r="BI20" i="27"/>
  <c r="BJ24" i="27"/>
  <c r="BI24" i="27"/>
  <c r="BJ28" i="27"/>
  <c r="BI28" i="27"/>
  <c r="BJ32" i="27"/>
  <c r="BI32" i="27"/>
  <c r="BJ36" i="27"/>
  <c r="BI36" i="27"/>
  <c r="BJ40" i="27"/>
  <c r="BI40" i="27"/>
  <c r="BJ44" i="27"/>
  <c r="BI44" i="27"/>
  <c r="BJ48" i="27"/>
  <c r="BI48" i="27"/>
  <c r="BJ52" i="27"/>
  <c r="BI52" i="27"/>
  <c r="BJ56" i="27"/>
  <c r="BI56" i="27"/>
  <c r="BJ60" i="27"/>
  <c r="BI60" i="27"/>
  <c r="BJ64" i="27"/>
  <c r="BI64" i="27"/>
  <c r="BJ68" i="27"/>
  <c r="BI68" i="27"/>
  <c r="BJ72" i="27"/>
  <c r="BI72" i="27"/>
  <c r="BJ76" i="27"/>
  <c r="BI76" i="27"/>
  <c r="BJ80" i="27"/>
  <c r="BI80" i="27"/>
  <c r="BJ84" i="27"/>
  <c r="BI84" i="27"/>
  <c r="BJ88" i="27"/>
  <c r="BI88" i="27"/>
  <c r="BJ92" i="27"/>
  <c r="BI92" i="27"/>
  <c r="BJ96" i="27"/>
  <c r="BI96" i="27"/>
  <c r="BJ104" i="27"/>
  <c r="BI104" i="27"/>
  <c r="BJ108" i="27"/>
  <c r="BI108" i="27"/>
  <c r="BJ112" i="27"/>
  <c r="BI112" i="27"/>
  <c r="BJ120" i="27"/>
  <c r="BI120" i="27"/>
  <c r="BJ124" i="27"/>
  <c r="BI124" i="27"/>
  <c r="BJ128" i="27"/>
  <c r="BI128" i="27"/>
  <c r="BJ136" i="27"/>
  <c r="BI136" i="27"/>
  <c r="BJ140" i="27"/>
  <c r="BI140" i="27"/>
  <c r="BJ144" i="27"/>
  <c r="BI144" i="27"/>
  <c r="BJ152" i="27"/>
  <c r="BI152" i="27"/>
  <c r="BJ156" i="27"/>
  <c r="BI156" i="27"/>
  <c r="BJ160" i="27"/>
  <c r="BI160" i="27"/>
  <c r="BJ168" i="27"/>
  <c r="BI168" i="27"/>
  <c r="BJ172" i="27"/>
  <c r="BI172" i="27"/>
  <c r="BJ176" i="27"/>
  <c r="BI176" i="27"/>
  <c r="BJ184" i="27"/>
  <c r="BI184" i="27"/>
  <c r="BJ188" i="27"/>
  <c r="BI188" i="27"/>
  <c r="BJ192" i="27"/>
  <c r="BI192" i="27"/>
  <c r="BJ200" i="27"/>
  <c r="BI200" i="27"/>
  <c r="BJ204" i="27"/>
  <c r="BI204" i="27"/>
  <c r="BJ208" i="27"/>
  <c r="BI208" i="27"/>
  <c r="BJ216" i="27"/>
  <c r="BI216" i="27"/>
  <c r="BJ220" i="27"/>
  <c r="BI220" i="27"/>
  <c r="BJ224" i="27"/>
  <c r="BI224" i="27"/>
  <c r="BJ232" i="27"/>
  <c r="BI232" i="27"/>
  <c r="BJ236" i="27"/>
  <c r="BI236" i="27"/>
  <c r="BJ240" i="27"/>
  <c r="BI240" i="27"/>
  <c r="BJ256" i="27"/>
  <c r="BI256" i="27"/>
  <c r="BJ264" i="27"/>
  <c r="BI264" i="27"/>
  <c r="BN4" i="27"/>
  <c r="BM4" i="27"/>
  <c r="BN8" i="27"/>
  <c r="BM8" i="27"/>
  <c r="BN12" i="27"/>
  <c r="BM12" i="27"/>
  <c r="BN16" i="27"/>
  <c r="BM16" i="27"/>
  <c r="BN20" i="27"/>
  <c r="BM20" i="27"/>
  <c r="BN24" i="27"/>
  <c r="BM24" i="27"/>
  <c r="BN28" i="27"/>
  <c r="BM28" i="27"/>
  <c r="BN32" i="27"/>
  <c r="BM32" i="27"/>
  <c r="BN36" i="27"/>
  <c r="BM36" i="27"/>
  <c r="BN40" i="27"/>
  <c r="BM40" i="27"/>
  <c r="BN44" i="27"/>
  <c r="BM44" i="27"/>
  <c r="BN48" i="27"/>
  <c r="BM48" i="27"/>
  <c r="BN52" i="27"/>
  <c r="BM52" i="27"/>
  <c r="BN56" i="27"/>
  <c r="BM56" i="27"/>
  <c r="BN60" i="27"/>
  <c r="BM60" i="27"/>
  <c r="BN64" i="27"/>
  <c r="BM64" i="27"/>
  <c r="BN68" i="27"/>
  <c r="BM68" i="27"/>
  <c r="BN72" i="27"/>
  <c r="BM72" i="27"/>
  <c r="BN76" i="27"/>
  <c r="BM76" i="27"/>
  <c r="BN80" i="27"/>
  <c r="BM80" i="27"/>
  <c r="BN84" i="27"/>
  <c r="BM84" i="27"/>
  <c r="BN88" i="27"/>
  <c r="BM88" i="27"/>
  <c r="BN92" i="27"/>
  <c r="BM92" i="27"/>
  <c r="BN96" i="27"/>
  <c r="BM96" i="27"/>
  <c r="BN100" i="27"/>
  <c r="BM100" i="27"/>
  <c r="BN104" i="27"/>
  <c r="BM104" i="27"/>
  <c r="BN108" i="27"/>
  <c r="BM108" i="27"/>
  <c r="BN112" i="27"/>
  <c r="BM112" i="27"/>
  <c r="BN116" i="27"/>
  <c r="BM116" i="27"/>
  <c r="BN120" i="27"/>
  <c r="BM120" i="27"/>
  <c r="BN124" i="27"/>
  <c r="BM124" i="27"/>
  <c r="BN128" i="27"/>
  <c r="BM128" i="27"/>
  <c r="BN132" i="27"/>
  <c r="BM132" i="27"/>
  <c r="BN136" i="27"/>
  <c r="BM136" i="27"/>
  <c r="BN140" i="27"/>
  <c r="BM140" i="27"/>
  <c r="BN144" i="27"/>
  <c r="BM144" i="27"/>
  <c r="BN148" i="27"/>
  <c r="BM148" i="27"/>
  <c r="BN152" i="27"/>
  <c r="BM152" i="27"/>
  <c r="BN156" i="27"/>
  <c r="BM156" i="27"/>
  <c r="BN160" i="27"/>
  <c r="BM160" i="27"/>
  <c r="BN164" i="27"/>
  <c r="BM164" i="27"/>
  <c r="BN168" i="27"/>
  <c r="BM168" i="27"/>
  <c r="BN172" i="27"/>
  <c r="BM172" i="27"/>
  <c r="BN176" i="27"/>
  <c r="BM176" i="27"/>
  <c r="BN180" i="27"/>
  <c r="BM180" i="27"/>
  <c r="BN184" i="27"/>
  <c r="BM184" i="27"/>
  <c r="BN188" i="27"/>
  <c r="BM188" i="27"/>
  <c r="BN192" i="27"/>
  <c r="BM192" i="27"/>
  <c r="BN196" i="27"/>
  <c r="BM196" i="27"/>
  <c r="BN200" i="27"/>
  <c r="BM200" i="27"/>
  <c r="BN204" i="27"/>
  <c r="BM204" i="27"/>
  <c r="BN208" i="27"/>
  <c r="BM208" i="27"/>
  <c r="BN212" i="27"/>
  <c r="BM212" i="27"/>
  <c r="BN216" i="27"/>
  <c r="BM216" i="27"/>
  <c r="BN220" i="27"/>
  <c r="BM220" i="27"/>
  <c r="BN224" i="27"/>
  <c r="BM224" i="27"/>
  <c r="BN228" i="27"/>
  <c r="BM228" i="27"/>
  <c r="BN232" i="27"/>
  <c r="BM232" i="27"/>
  <c r="BN236" i="27"/>
  <c r="BM236" i="27"/>
  <c r="BN240" i="27"/>
  <c r="BM240" i="27"/>
  <c r="BN244" i="27"/>
  <c r="BM244" i="27"/>
  <c r="BN256" i="27"/>
  <c r="BM256" i="27"/>
  <c r="BN264" i="27"/>
  <c r="BM264" i="27"/>
  <c r="BR4" i="27"/>
  <c r="BQ4" i="27"/>
  <c r="BR8" i="27"/>
  <c r="BQ8" i="27"/>
  <c r="BR12" i="27"/>
  <c r="BQ12" i="27"/>
  <c r="BR16" i="27"/>
  <c r="BQ16" i="27"/>
  <c r="BR20" i="27"/>
  <c r="BQ20" i="27"/>
  <c r="BR24" i="27"/>
  <c r="BQ24" i="27"/>
  <c r="BR28" i="27"/>
  <c r="BQ28" i="27"/>
  <c r="BR32" i="27"/>
  <c r="BQ32" i="27"/>
  <c r="BR36" i="27"/>
  <c r="BQ36" i="27"/>
  <c r="BR40" i="27"/>
  <c r="BQ40" i="27"/>
  <c r="BR44" i="27"/>
  <c r="BQ44" i="27"/>
  <c r="BR48" i="27"/>
  <c r="BQ48" i="27"/>
  <c r="BR52" i="27"/>
  <c r="BQ52" i="27"/>
  <c r="BR56" i="27"/>
  <c r="BQ56" i="27"/>
  <c r="BR60" i="27"/>
  <c r="BQ60" i="27"/>
  <c r="BR64" i="27"/>
  <c r="BQ64" i="27"/>
  <c r="BR68" i="27"/>
  <c r="BQ68" i="27"/>
  <c r="BR72" i="27"/>
  <c r="BQ72" i="27"/>
  <c r="BR76" i="27"/>
  <c r="BQ76" i="27"/>
  <c r="BR80" i="27"/>
  <c r="BQ80" i="27"/>
  <c r="BR84" i="27"/>
  <c r="BQ84" i="27"/>
  <c r="BR88" i="27"/>
  <c r="BQ88" i="27"/>
  <c r="BR92" i="27"/>
  <c r="BQ92" i="27"/>
  <c r="BR96" i="27"/>
  <c r="BQ96" i="27"/>
  <c r="BR100" i="27"/>
  <c r="BQ100" i="27"/>
  <c r="BR104" i="27"/>
  <c r="BQ104" i="27"/>
  <c r="BR108" i="27"/>
  <c r="BQ108" i="27"/>
  <c r="BR112" i="27"/>
  <c r="BQ112" i="27"/>
  <c r="BR116" i="27"/>
  <c r="BQ116" i="27"/>
  <c r="BR120" i="27"/>
  <c r="BQ120" i="27"/>
  <c r="BR124" i="27"/>
  <c r="BQ124" i="27"/>
  <c r="BR128" i="27"/>
  <c r="BQ128" i="27"/>
  <c r="BR132" i="27"/>
  <c r="BQ132" i="27"/>
  <c r="BR136" i="27"/>
  <c r="BQ136" i="27"/>
  <c r="BR140" i="27"/>
  <c r="BQ140" i="27"/>
  <c r="BR144" i="27"/>
  <c r="BQ144" i="27"/>
  <c r="BR148" i="27"/>
  <c r="BQ148" i="27"/>
  <c r="BR152" i="27"/>
  <c r="BQ152" i="27"/>
  <c r="BR156" i="27"/>
  <c r="BQ156" i="27"/>
  <c r="BR160" i="27"/>
  <c r="BQ160" i="27"/>
  <c r="BR164" i="27"/>
  <c r="BQ164" i="27"/>
  <c r="BR168" i="27"/>
  <c r="BQ168" i="27"/>
  <c r="BR172" i="27"/>
  <c r="BQ172" i="27"/>
  <c r="BR176" i="27"/>
  <c r="BQ176" i="27"/>
  <c r="BR180" i="27"/>
  <c r="BQ180" i="27"/>
  <c r="BR184" i="27"/>
  <c r="BQ184" i="27"/>
  <c r="BR188" i="27"/>
  <c r="BQ188" i="27"/>
  <c r="BR192" i="27"/>
  <c r="BQ192" i="27"/>
  <c r="BR196" i="27"/>
  <c r="BQ196" i="27"/>
  <c r="BR200" i="27"/>
  <c r="BQ200" i="27"/>
  <c r="BR204" i="27"/>
  <c r="BQ204" i="27"/>
  <c r="BR208" i="27"/>
  <c r="BQ208" i="27"/>
  <c r="BR212" i="27"/>
  <c r="BQ212" i="27"/>
  <c r="BR216" i="27"/>
  <c r="BQ216" i="27"/>
  <c r="BR220" i="27"/>
  <c r="BQ220" i="27"/>
  <c r="BR224" i="27"/>
  <c r="BQ224" i="27"/>
  <c r="BR228" i="27"/>
  <c r="BQ228" i="27"/>
  <c r="BR232" i="27"/>
  <c r="BQ232" i="27"/>
  <c r="BR236" i="27"/>
  <c r="BQ236" i="27"/>
  <c r="BR240" i="27"/>
  <c r="BQ240" i="27"/>
  <c r="BR244" i="27"/>
  <c r="BQ244" i="27"/>
  <c r="BR256" i="27"/>
  <c r="BQ256" i="27"/>
  <c r="BR264" i="27"/>
  <c r="BQ264" i="27"/>
  <c r="BV4" i="27"/>
  <c r="BU4" i="27"/>
  <c r="BV8" i="27"/>
  <c r="BU8" i="27"/>
  <c r="BV12" i="27"/>
  <c r="BU12" i="27"/>
  <c r="BV16" i="27"/>
  <c r="BU16" i="27"/>
  <c r="BV20" i="27"/>
  <c r="BU20" i="27"/>
  <c r="BV24" i="27"/>
  <c r="BU24" i="27"/>
  <c r="BV28" i="27"/>
  <c r="BU28" i="27"/>
  <c r="BV32" i="27"/>
  <c r="BU32" i="27"/>
  <c r="BV36" i="27"/>
  <c r="BU36" i="27"/>
  <c r="BV40" i="27"/>
  <c r="BU40" i="27"/>
  <c r="BV44" i="27"/>
  <c r="BU44" i="27"/>
  <c r="BV48" i="27"/>
  <c r="BU48" i="27"/>
  <c r="BV52" i="27"/>
  <c r="BU52" i="27"/>
  <c r="BV56" i="27"/>
  <c r="BU56" i="27"/>
  <c r="BV60" i="27"/>
  <c r="BU60" i="27"/>
  <c r="BV64" i="27"/>
  <c r="BU64" i="27"/>
  <c r="BV68" i="27"/>
  <c r="BU68" i="27"/>
  <c r="BV72" i="27"/>
  <c r="BU72" i="27"/>
  <c r="BV76" i="27"/>
  <c r="BU76" i="27"/>
  <c r="BV80" i="27"/>
  <c r="BU80" i="27"/>
  <c r="BV84" i="27"/>
  <c r="BU84" i="27"/>
  <c r="BV88" i="27"/>
  <c r="BU88" i="27"/>
  <c r="BV92" i="27"/>
  <c r="BU92" i="27"/>
  <c r="BV96" i="27"/>
  <c r="BU96" i="27"/>
  <c r="BV100" i="27"/>
  <c r="BU100" i="27"/>
  <c r="BV104" i="27"/>
  <c r="BU104" i="27"/>
  <c r="BV108" i="27"/>
  <c r="BU108" i="27"/>
  <c r="BV112" i="27"/>
  <c r="BU112" i="27"/>
  <c r="BV116" i="27"/>
  <c r="BU116" i="27"/>
  <c r="BV120" i="27"/>
  <c r="BU120" i="27"/>
  <c r="BV124" i="27"/>
  <c r="BU124" i="27"/>
  <c r="BV128" i="27"/>
  <c r="BU128" i="27"/>
  <c r="BV132" i="27"/>
  <c r="BU132" i="27"/>
  <c r="BV136" i="27"/>
  <c r="BU136" i="27"/>
  <c r="BV140" i="27"/>
  <c r="BU140" i="27"/>
  <c r="BV144" i="27"/>
  <c r="BU144" i="27"/>
  <c r="BV148" i="27"/>
  <c r="BU148" i="27"/>
  <c r="BV152" i="27"/>
  <c r="BU152" i="27"/>
  <c r="BV156" i="27"/>
  <c r="BU156" i="27"/>
  <c r="BV160" i="27"/>
  <c r="BU160" i="27"/>
  <c r="BV164" i="27"/>
  <c r="BU164" i="27"/>
  <c r="BV168" i="27"/>
  <c r="BU168" i="27"/>
  <c r="BV172" i="27"/>
  <c r="BU172" i="27"/>
  <c r="BV176" i="27"/>
  <c r="BU176" i="27"/>
  <c r="BV180" i="27"/>
  <c r="BU180" i="27"/>
  <c r="BV184" i="27"/>
  <c r="BU184" i="27"/>
  <c r="BV188" i="27"/>
  <c r="BU188" i="27"/>
  <c r="BV192" i="27"/>
  <c r="BU192" i="27"/>
  <c r="BV196" i="27"/>
  <c r="BU196" i="27"/>
  <c r="BV200" i="27"/>
  <c r="BU200" i="27"/>
  <c r="BV204" i="27"/>
  <c r="BU204" i="27"/>
  <c r="BV208" i="27"/>
  <c r="BU208" i="27"/>
  <c r="BV212" i="27"/>
  <c r="BU212" i="27"/>
  <c r="BV216" i="27"/>
  <c r="BU216" i="27"/>
  <c r="BV220" i="27"/>
  <c r="BU220" i="27"/>
  <c r="BV224" i="27"/>
  <c r="BU224" i="27"/>
  <c r="BV228" i="27"/>
  <c r="BU228" i="27"/>
  <c r="BV232" i="27"/>
  <c r="BU232" i="27"/>
  <c r="BV236" i="27"/>
  <c r="BU236" i="27"/>
  <c r="BV240" i="27"/>
  <c r="BU240" i="27"/>
  <c r="BV244" i="27"/>
  <c r="BU244" i="27"/>
  <c r="BV256" i="27"/>
  <c r="BU256" i="27"/>
  <c r="BV264" i="27"/>
  <c r="BU264" i="27"/>
  <c r="BZ4" i="27"/>
  <c r="BY4" i="27"/>
  <c r="BZ8" i="27"/>
  <c r="BY8" i="27"/>
  <c r="BZ12" i="27"/>
  <c r="BY12" i="27"/>
  <c r="BZ16" i="27"/>
  <c r="BY16" i="27"/>
  <c r="BZ24" i="27"/>
  <c r="BY24" i="27"/>
  <c r="BZ28" i="27"/>
  <c r="BY28" i="27"/>
  <c r="BZ32" i="27"/>
  <c r="BY32" i="27"/>
  <c r="BZ36" i="27"/>
  <c r="BY36" i="27"/>
  <c r="BZ40" i="27"/>
  <c r="BY40" i="27"/>
  <c r="BZ44" i="27"/>
  <c r="BY44" i="27"/>
  <c r="BZ48" i="27"/>
  <c r="BY48" i="27"/>
  <c r="BZ52" i="27"/>
  <c r="BY52" i="27"/>
  <c r="BZ56" i="27"/>
  <c r="BY56" i="27"/>
  <c r="BZ60" i="27"/>
  <c r="BY60" i="27"/>
  <c r="BZ64" i="27"/>
  <c r="BY64" i="27"/>
  <c r="BZ68" i="27"/>
  <c r="BY68" i="27"/>
  <c r="BZ72" i="27"/>
  <c r="BY72" i="27"/>
  <c r="BZ76" i="27"/>
  <c r="BY76" i="27"/>
  <c r="BZ80" i="27"/>
  <c r="BY80" i="27"/>
  <c r="BZ88" i="27"/>
  <c r="BY88" i="27"/>
  <c r="BZ92" i="27"/>
  <c r="BY92" i="27"/>
  <c r="BZ96" i="27"/>
  <c r="BY96" i="27"/>
  <c r="BZ100" i="27"/>
  <c r="BY100" i="27"/>
  <c r="BZ104" i="27"/>
  <c r="BY104" i="27"/>
  <c r="BZ108" i="27"/>
  <c r="BY108" i="27"/>
  <c r="BZ112" i="27"/>
  <c r="BY112" i="27"/>
  <c r="BZ116" i="27"/>
  <c r="BY116" i="27"/>
  <c r="BZ120" i="27"/>
  <c r="BY120" i="27"/>
  <c r="BZ124" i="27"/>
  <c r="BY124" i="27"/>
  <c r="BZ128" i="27"/>
  <c r="BY128" i="27"/>
  <c r="BZ132" i="27"/>
  <c r="BY132" i="27"/>
  <c r="BZ136" i="27"/>
  <c r="BY136" i="27"/>
  <c r="BZ140" i="27"/>
  <c r="BY140" i="27"/>
  <c r="BZ144" i="27"/>
  <c r="BY144" i="27"/>
  <c r="BZ152" i="27"/>
  <c r="BY152" i="27"/>
  <c r="BZ156" i="27"/>
  <c r="BY156" i="27"/>
  <c r="BZ160" i="27"/>
  <c r="BY160" i="27"/>
  <c r="BZ164" i="27"/>
  <c r="BY164" i="27"/>
  <c r="BZ168" i="27"/>
  <c r="BY168" i="27"/>
  <c r="BZ172" i="27"/>
  <c r="BY172" i="27"/>
  <c r="BZ176" i="27"/>
  <c r="BY176" i="27"/>
  <c r="BZ180" i="27"/>
  <c r="BY180" i="27"/>
  <c r="BZ184" i="27"/>
  <c r="BY184" i="27"/>
  <c r="BZ188" i="27"/>
  <c r="BY188" i="27"/>
  <c r="BZ192" i="27"/>
  <c r="BY192" i="27"/>
  <c r="BZ196" i="27"/>
  <c r="BY196" i="27"/>
  <c r="BZ200" i="27"/>
  <c r="BY200" i="27"/>
  <c r="BZ204" i="27"/>
  <c r="BY204" i="27"/>
  <c r="BZ208" i="27"/>
  <c r="BY208" i="27"/>
  <c r="BZ216" i="27"/>
  <c r="BY216" i="27"/>
  <c r="BZ220" i="27"/>
  <c r="BY220" i="27"/>
  <c r="BZ224" i="27"/>
  <c r="BY224" i="27"/>
  <c r="BZ228" i="27"/>
  <c r="BY228" i="27"/>
  <c r="BZ232" i="27"/>
  <c r="BY232" i="27"/>
  <c r="BZ236" i="27"/>
  <c r="BY236" i="27"/>
  <c r="BZ240" i="27"/>
  <c r="BY240" i="27"/>
  <c r="BZ244" i="27"/>
  <c r="BY244" i="27"/>
  <c r="BZ256" i="27"/>
  <c r="BY256" i="27"/>
  <c r="BZ264" i="27"/>
  <c r="BY264" i="27"/>
  <c r="CD251" i="27"/>
  <c r="CC251" i="27"/>
  <c r="CD247" i="27"/>
  <c r="CC247" i="27"/>
  <c r="CD243" i="27"/>
  <c r="CC243" i="27"/>
  <c r="CD239" i="27"/>
  <c r="CC239" i="27"/>
  <c r="CD235" i="27"/>
  <c r="CC235" i="27"/>
  <c r="CD231" i="27"/>
  <c r="CC231" i="27"/>
  <c r="CD227" i="27"/>
  <c r="CC227" i="27"/>
  <c r="CD223" i="27"/>
  <c r="CC223" i="27"/>
  <c r="CD219" i="27"/>
  <c r="CC219" i="27"/>
  <c r="CD211" i="27"/>
  <c r="CC211" i="27"/>
  <c r="CD207" i="27"/>
  <c r="CC207" i="27"/>
  <c r="CD203" i="27"/>
  <c r="CC203" i="27"/>
  <c r="CD199" i="27"/>
  <c r="CC199" i="27"/>
  <c r="CD195" i="27"/>
  <c r="CC195" i="27"/>
  <c r="CD191" i="27"/>
  <c r="CC191" i="27"/>
  <c r="CD187" i="27"/>
  <c r="CC187" i="27"/>
  <c r="CD183" i="27"/>
  <c r="CC183" i="27"/>
  <c r="CD179" i="27"/>
  <c r="CC179" i="27"/>
  <c r="CD175" i="27"/>
  <c r="CC175" i="27"/>
  <c r="CD171" i="27"/>
  <c r="CC171" i="27"/>
  <c r="CD167" i="27"/>
  <c r="CC167" i="27"/>
  <c r="CD163" i="27"/>
  <c r="CC163" i="27"/>
  <c r="CD159" i="27"/>
  <c r="CC159" i="27"/>
  <c r="CD155" i="27"/>
  <c r="CC155" i="27"/>
  <c r="CD147" i="27"/>
  <c r="CC147" i="27"/>
  <c r="CD143" i="27"/>
  <c r="CC143" i="27"/>
  <c r="CD139" i="27"/>
  <c r="CC139" i="27"/>
  <c r="CD135" i="27"/>
  <c r="CC135" i="27"/>
  <c r="CD131" i="27"/>
  <c r="CC131" i="27"/>
  <c r="CD127" i="27"/>
  <c r="CC127" i="27"/>
  <c r="CD123" i="27"/>
  <c r="CC123" i="27"/>
  <c r="CD119" i="27"/>
  <c r="CC119" i="27"/>
  <c r="CD115" i="27"/>
  <c r="CC115" i="27"/>
  <c r="CD111" i="27"/>
  <c r="CC111" i="27"/>
  <c r="CD107" i="27"/>
  <c r="CC107" i="27"/>
  <c r="CD103" i="27"/>
  <c r="CC103" i="27"/>
  <c r="CD99" i="27"/>
  <c r="CC99" i="27"/>
  <c r="CD95" i="27"/>
  <c r="CC95" i="27"/>
  <c r="CD91" i="27"/>
  <c r="CC91" i="27"/>
  <c r="CD83" i="27"/>
  <c r="CC83" i="27"/>
  <c r="CD79" i="27"/>
  <c r="CC79" i="27"/>
  <c r="CD75" i="27"/>
  <c r="CC75" i="27"/>
  <c r="CD71" i="27"/>
  <c r="CC71" i="27"/>
  <c r="CD67" i="27"/>
  <c r="CC67" i="27"/>
  <c r="CD63" i="27"/>
  <c r="CC63" i="27"/>
  <c r="CD59" i="27"/>
  <c r="CC59" i="27"/>
  <c r="CD55" i="27"/>
  <c r="CC55" i="27"/>
  <c r="CD51" i="27"/>
  <c r="CC51" i="27"/>
  <c r="CD47" i="27"/>
  <c r="CC47" i="27"/>
  <c r="CD43" i="27"/>
  <c r="CC43" i="27"/>
  <c r="CD39" i="27"/>
  <c r="CC39" i="27"/>
  <c r="CD35" i="27"/>
  <c r="CC35" i="27"/>
  <c r="CD31" i="27"/>
  <c r="CC31" i="27"/>
  <c r="CD27" i="27"/>
  <c r="CC27" i="27"/>
  <c r="CD19" i="27"/>
  <c r="CC19" i="27"/>
  <c r="CD15" i="27"/>
  <c r="CC15" i="27"/>
  <c r="CD11" i="27"/>
  <c r="CC11" i="27"/>
  <c r="CD7" i="27"/>
  <c r="CC7" i="27"/>
  <c r="CD3" i="27"/>
  <c r="CC3" i="27"/>
  <c r="AS265" i="27"/>
  <c r="AW17" i="27"/>
  <c r="AW33" i="27"/>
  <c r="AW49" i="27"/>
  <c r="AW65" i="27"/>
  <c r="AW81" i="27"/>
  <c r="AW97" i="27"/>
  <c r="AW113" i="27"/>
  <c r="AW129" i="27"/>
  <c r="AW145" i="27"/>
  <c r="AW161" i="27"/>
  <c r="AW177" i="27"/>
  <c r="AW193" i="27"/>
  <c r="AW209" i="27"/>
  <c r="AW225" i="27"/>
  <c r="AW241" i="27"/>
  <c r="BA164" i="27"/>
  <c r="BA180" i="27"/>
  <c r="BA196" i="27"/>
  <c r="BA212" i="27"/>
  <c r="BA228" i="27"/>
  <c r="BA244" i="27"/>
  <c r="BE7" i="27"/>
  <c r="BE23" i="27"/>
  <c r="BE39" i="27"/>
  <c r="BE55" i="27"/>
  <c r="BE71" i="27"/>
  <c r="BE87" i="27"/>
  <c r="BE103" i="27"/>
  <c r="BE119" i="27"/>
  <c r="BE135" i="27"/>
  <c r="BE151" i="27"/>
  <c r="BE167" i="27"/>
  <c r="BE183" i="27"/>
  <c r="BE199" i="27"/>
  <c r="BE215" i="27"/>
  <c r="BE231" i="27"/>
  <c r="BE247" i="27"/>
  <c r="BI42" i="27"/>
  <c r="BI58" i="27"/>
  <c r="BI74" i="27"/>
  <c r="BI100" i="27"/>
  <c r="BI164" i="27"/>
  <c r="BI228" i="27"/>
  <c r="BM38" i="27"/>
  <c r="BM102" i="27"/>
  <c r="BM166" i="27"/>
  <c r="BQ142" i="27"/>
  <c r="BU145" i="27"/>
  <c r="BY148" i="27"/>
  <c r="CC151" i="27"/>
  <c r="AS257" i="27"/>
  <c r="AT257" i="27"/>
  <c r="AX265" i="27"/>
  <c r="AW265" i="27"/>
  <c r="BB5" i="27"/>
  <c r="BA5" i="27"/>
  <c r="BB9" i="27"/>
  <c r="BA9" i="27"/>
  <c r="BB13" i="27"/>
  <c r="BA13" i="27"/>
  <c r="BB17" i="27"/>
  <c r="BA17" i="27"/>
  <c r="BB21" i="27"/>
  <c r="BA21" i="27"/>
  <c r="BB25" i="27"/>
  <c r="BA25" i="27"/>
  <c r="BB29" i="27"/>
  <c r="BA29" i="27"/>
  <c r="BB33" i="27"/>
  <c r="BA33" i="27"/>
  <c r="BB37" i="27"/>
  <c r="BA37" i="27"/>
  <c r="BB41" i="27"/>
  <c r="BA41" i="27"/>
  <c r="BB45" i="27"/>
  <c r="BA45" i="27"/>
  <c r="BB49" i="27"/>
  <c r="BA49" i="27"/>
  <c r="BB53" i="27"/>
  <c r="BA53" i="27"/>
  <c r="BB57" i="27"/>
  <c r="BA57" i="27"/>
  <c r="BB61" i="27"/>
  <c r="BA61" i="27"/>
  <c r="BB65" i="27"/>
  <c r="BA65" i="27"/>
  <c r="BB69" i="27"/>
  <c r="BA69" i="27"/>
  <c r="BB73" i="27"/>
  <c r="BA73" i="27"/>
  <c r="BB77" i="27"/>
  <c r="BA77" i="27"/>
  <c r="BB81" i="27"/>
  <c r="BA81" i="27"/>
  <c r="BB85" i="27"/>
  <c r="BA85" i="27"/>
  <c r="BB89" i="27"/>
  <c r="BA89" i="27"/>
  <c r="BB93" i="27"/>
  <c r="BA93" i="27"/>
  <c r="BB97" i="27"/>
  <c r="BA97" i="27"/>
  <c r="BB101" i="27"/>
  <c r="BA101" i="27"/>
  <c r="BB105" i="27"/>
  <c r="BA105" i="27"/>
  <c r="BB109" i="27"/>
  <c r="BA109" i="27"/>
  <c r="BB113" i="27"/>
  <c r="BA113" i="27"/>
  <c r="BB117" i="27"/>
  <c r="BA117" i="27"/>
  <c r="BB121" i="27"/>
  <c r="BA121" i="27"/>
  <c r="BB125" i="27"/>
  <c r="BA125" i="27"/>
  <c r="BB129" i="27"/>
  <c r="BA129" i="27"/>
  <c r="BB133" i="27"/>
  <c r="BA133" i="27"/>
  <c r="BB137" i="27"/>
  <c r="BA137" i="27"/>
  <c r="BB141" i="27"/>
  <c r="BA141" i="27"/>
  <c r="BB145" i="27"/>
  <c r="BA145" i="27"/>
  <c r="BB149" i="27"/>
  <c r="BA149" i="27"/>
  <c r="BB153" i="27"/>
  <c r="BA153" i="27"/>
  <c r="BB157" i="27"/>
  <c r="BA157" i="27"/>
  <c r="BB161" i="27"/>
  <c r="BA161" i="27"/>
  <c r="BB165" i="27"/>
  <c r="BA165" i="27"/>
  <c r="BB169" i="27"/>
  <c r="BA169" i="27"/>
  <c r="BB173" i="27"/>
  <c r="BA173" i="27"/>
  <c r="BB177" i="27"/>
  <c r="BA177" i="27"/>
  <c r="BB181" i="27"/>
  <c r="BA181" i="27"/>
  <c r="BB185" i="27"/>
  <c r="BA185" i="27"/>
  <c r="BB189" i="27"/>
  <c r="BA189" i="27"/>
  <c r="BB193" i="27"/>
  <c r="BA193" i="27"/>
  <c r="BB197" i="27"/>
  <c r="BA197" i="27"/>
  <c r="BB201" i="27"/>
  <c r="BA201" i="27"/>
  <c r="BB205" i="27"/>
  <c r="BA205" i="27"/>
  <c r="BB209" i="27"/>
  <c r="BA209" i="27"/>
  <c r="BB213" i="27"/>
  <c r="BA213" i="27"/>
  <c r="BB217" i="27"/>
  <c r="BA217" i="27"/>
  <c r="BB221" i="27"/>
  <c r="BA221" i="27"/>
  <c r="BB225" i="27"/>
  <c r="BA225" i="27"/>
  <c r="BB229" i="27"/>
  <c r="BA229" i="27"/>
  <c r="BB233" i="27"/>
  <c r="BA233" i="27"/>
  <c r="BB237" i="27"/>
  <c r="BA237" i="27"/>
  <c r="BB241" i="27"/>
  <c r="BA241" i="27"/>
  <c r="BB245" i="27"/>
  <c r="BA245" i="27"/>
  <c r="BB265" i="27"/>
  <c r="BA265" i="27"/>
  <c r="BF5" i="27"/>
  <c r="BE5" i="27"/>
  <c r="BF9" i="27"/>
  <c r="BE9" i="27"/>
  <c r="BF13" i="27"/>
  <c r="BE13" i="27"/>
  <c r="BF17" i="27"/>
  <c r="BE17" i="27"/>
  <c r="BF21" i="27"/>
  <c r="BE21" i="27"/>
  <c r="BF25" i="27"/>
  <c r="BE25" i="27"/>
  <c r="BF29" i="27"/>
  <c r="BE29" i="27"/>
  <c r="BF33" i="27"/>
  <c r="BE33" i="27"/>
  <c r="BF37" i="27"/>
  <c r="BE37" i="27"/>
  <c r="BF41" i="27"/>
  <c r="BE41" i="27"/>
  <c r="BF45" i="27"/>
  <c r="BE45" i="27"/>
  <c r="BF49" i="27"/>
  <c r="BE49" i="27"/>
  <c r="BF53" i="27"/>
  <c r="BE53" i="27"/>
  <c r="BF57" i="27"/>
  <c r="BE57" i="27"/>
  <c r="BF61" i="27"/>
  <c r="BE61" i="27"/>
  <c r="BF65" i="27"/>
  <c r="BE65" i="27"/>
  <c r="BF69" i="27"/>
  <c r="BE69" i="27"/>
  <c r="BF73" i="27"/>
  <c r="BE73" i="27"/>
  <c r="BF77" i="27"/>
  <c r="BE77" i="27"/>
  <c r="BF81" i="27"/>
  <c r="BE81" i="27"/>
  <c r="BF85" i="27"/>
  <c r="BE85" i="27"/>
  <c r="BF89" i="27"/>
  <c r="BE89" i="27"/>
  <c r="BF93" i="27"/>
  <c r="BE93" i="27"/>
  <c r="BF97" i="27"/>
  <c r="BE97" i="27"/>
  <c r="BF101" i="27"/>
  <c r="BE101" i="27"/>
  <c r="BF105" i="27"/>
  <c r="BE105" i="27"/>
  <c r="BF109" i="27"/>
  <c r="BE109" i="27"/>
  <c r="BF113" i="27"/>
  <c r="BE113" i="27"/>
  <c r="BF117" i="27"/>
  <c r="BE117" i="27"/>
  <c r="BF121" i="27"/>
  <c r="BE121" i="27"/>
  <c r="BF125" i="27"/>
  <c r="BE125" i="27"/>
  <c r="BF129" i="27"/>
  <c r="BE129" i="27"/>
  <c r="BF133" i="27"/>
  <c r="BE133" i="27"/>
  <c r="BF137" i="27"/>
  <c r="BE137" i="27"/>
  <c r="BF141" i="27"/>
  <c r="BE141" i="27"/>
  <c r="BF145" i="27"/>
  <c r="BE145" i="27"/>
  <c r="BF149" i="27"/>
  <c r="BE149" i="27"/>
  <c r="BF153" i="27"/>
  <c r="BE153" i="27"/>
  <c r="BF157" i="27"/>
  <c r="BE157" i="27"/>
  <c r="BF161" i="27"/>
  <c r="BE161" i="27"/>
  <c r="BF165" i="27"/>
  <c r="BE165" i="27"/>
  <c r="BF169" i="27"/>
  <c r="BE169" i="27"/>
  <c r="BF173" i="27"/>
  <c r="BE173" i="27"/>
  <c r="BF177" i="27"/>
  <c r="BE177" i="27"/>
  <c r="BF181" i="27"/>
  <c r="BE181" i="27"/>
  <c r="BF185" i="27"/>
  <c r="BE185" i="27"/>
  <c r="BF189" i="27"/>
  <c r="BE189" i="27"/>
  <c r="BF193" i="27"/>
  <c r="BE193" i="27"/>
  <c r="BF197" i="27"/>
  <c r="BE197" i="27"/>
  <c r="BF201" i="27"/>
  <c r="BE201" i="27"/>
  <c r="BF205" i="27"/>
  <c r="BE205" i="27"/>
  <c r="BF209" i="27"/>
  <c r="BE209" i="27"/>
  <c r="BF213" i="27"/>
  <c r="BE213" i="27"/>
  <c r="BF217" i="27"/>
  <c r="BE217" i="27"/>
  <c r="BF221" i="27"/>
  <c r="BE221" i="27"/>
  <c r="BF225" i="27"/>
  <c r="BE225" i="27"/>
  <c r="BF229" i="27"/>
  <c r="BE229" i="27"/>
  <c r="BF233" i="27"/>
  <c r="BE233" i="27"/>
  <c r="BF237" i="27"/>
  <c r="BE237" i="27"/>
  <c r="BF241" i="27"/>
  <c r="BE241" i="27"/>
  <c r="BF245" i="27"/>
  <c r="BE245" i="27"/>
  <c r="BF265" i="27"/>
  <c r="BE265" i="27"/>
  <c r="BJ5" i="27"/>
  <c r="BI5" i="27"/>
  <c r="BJ9" i="27"/>
  <c r="BI9" i="27"/>
  <c r="BJ13" i="27"/>
  <c r="BI13" i="27"/>
  <c r="BJ17" i="27"/>
  <c r="BI17" i="27"/>
  <c r="BJ21" i="27"/>
  <c r="BI21" i="27"/>
  <c r="BJ25" i="27"/>
  <c r="BI25" i="27"/>
  <c r="BJ29" i="27"/>
  <c r="BI29" i="27"/>
  <c r="BJ33" i="27"/>
  <c r="BI33" i="27"/>
  <c r="BJ37" i="27"/>
  <c r="BI37" i="27"/>
  <c r="BJ41" i="27"/>
  <c r="BI41" i="27"/>
  <c r="BJ45" i="27"/>
  <c r="BI45" i="27"/>
  <c r="BJ49" i="27"/>
  <c r="BI49" i="27"/>
  <c r="BJ53" i="27"/>
  <c r="BI53" i="27"/>
  <c r="BJ57" i="27"/>
  <c r="BI57" i="27"/>
  <c r="BJ61" i="27"/>
  <c r="BI61" i="27"/>
  <c r="BJ65" i="27"/>
  <c r="BI65" i="27"/>
  <c r="BJ69" i="27"/>
  <c r="BI69" i="27"/>
  <c r="BJ73" i="27"/>
  <c r="BI73" i="27"/>
  <c r="BJ77" i="27"/>
  <c r="BI77" i="27"/>
  <c r="BJ81" i="27"/>
  <c r="BI81" i="27"/>
  <c r="BJ85" i="27"/>
  <c r="BI85" i="27"/>
  <c r="BJ89" i="27"/>
  <c r="BI89" i="27"/>
  <c r="BJ93" i="27"/>
  <c r="BI93" i="27"/>
  <c r="BJ97" i="27"/>
  <c r="BI97" i="27"/>
  <c r="BJ101" i="27"/>
  <c r="BI101" i="27"/>
  <c r="BJ105" i="27"/>
  <c r="BI105" i="27"/>
  <c r="BJ109" i="27"/>
  <c r="BI109" i="27"/>
  <c r="BJ113" i="27"/>
  <c r="BI113" i="27"/>
  <c r="BJ117" i="27"/>
  <c r="BI117" i="27"/>
  <c r="BJ121" i="27"/>
  <c r="BI121" i="27"/>
  <c r="BJ125" i="27"/>
  <c r="BI125" i="27"/>
  <c r="BJ129" i="27"/>
  <c r="BI129" i="27"/>
  <c r="BJ133" i="27"/>
  <c r="BI133" i="27"/>
  <c r="BJ137" i="27"/>
  <c r="BI137" i="27"/>
  <c r="BJ141" i="27"/>
  <c r="BI141" i="27"/>
  <c r="BJ145" i="27"/>
  <c r="BI145" i="27"/>
  <c r="BJ149" i="27"/>
  <c r="BI149" i="27"/>
  <c r="BJ153" i="27"/>
  <c r="BI153" i="27"/>
  <c r="BJ157" i="27"/>
  <c r="BI157" i="27"/>
  <c r="BJ161" i="27"/>
  <c r="BI161" i="27"/>
  <c r="BJ165" i="27"/>
  <c r="BI165" i="27"/>
  <c r="BJ169" i="27"/>
  <c r="BI169" i="27"/>
  <c r="BJ173" i="27"/>
  <c r="BI173" i="27"/>
  <c r="BJ177" i="27"/>
  <c r="BI177" i="27"/>
  <c r="BJ181" i="27"/>
  <c r="BI181" i="27"/>
  <c r="BJ185" i="27"/>
  <c r="BI185" i="27"/>
  <c r="BJ189" i="27"/>
  <c r="BI189" i="27"/>
  <c r="BJ193" i="27"/>
  <c r="BI193" i="27"/>
  <c r="BJ197" i="27"/>
  <c r="BI197" i="27"/>
  <c r="BJ201" i="27"/>
  <c r="BI201" i="27"/>
  <c r="BJ205" i="27"/>
  <c r="BI205" i="27"/>
  <c r="BJ209" i="27"/>
  <c r="BI209" i="27"/>
  <c r="BJ213" i="27"/>
  <c r="BI213" i="27"/>
  <c r="BJ217" i="27"/>
  <c r="BI217" i="27"/>
  <c r="BJ221" i="27"/>
  <c r="BI221" i="27"/>
  <c r="BJ225" i="27"/>
  <c r="BI225" i="27"/>
  <c r="BJ229" i="27"/>
  <c r="BI229" i="27"/>
  <c r="BJ233" i="27"/>
  <c r="BI233" i="27"/>
  <c r="BJ237" i="27"/>
  <c r="BI237" i="27"/>
  <c r="BJ241" i="27"/>
  <c r="BI241" i="27"/>
  <c r="BJ245" i="27"/>
  <c r="BI245" i="27"/>
  <c r="BJ257" i="27"/>
  <c r="BI257" i="27"/>
  <c r="BJ265" i="27"/>
  <c r="BI265" i="27"/>
  <c r="BN5" i="27"/>
  <c r="BM5" i="27"/>
  <c r="BN9" i="27"/>
  <c r="BM9" i="27"/>
  <c r="BN13" i="27"/>
  <c r="BM13" i="27"/>
  <c r="BN17" i="27"/>
  <c r="BM17" i="27"/>
  <c r="BN21" i="27"/>
  <c r="BM21" i="27"/>
  <c r="BN25" i="27"/>
  <c r="BM25" i="27"/>
  <c r="BN29" i="27"/>
  <c r="BM29" i="27"/>
  <c r="BN33" i="27"/>
  <c r="BM33" i="27"/>
  <c r="BN37" i="27"/>
  <c r="BM37" i="27"/>
  <c r="BN41" i="27"/>
  <c r="BM41" i="27"/>
  <c r="BN45" i="27"/>
  <c r="BM45" i="27"/>
  <c r="BN49" i="27"/>
  <c r="BM49" i="27"/>
  <c r="BN53" i="27"/>
  <c r="BM53" i="27"/>
  <c r="BN57" i="27"/>
  <c r="BM57" i="27"/>
  <c r="BN61" i="27"/>
  <c r="BM61" i="27"/>
  <c r="BN65" i="27"/>
  <c r="BM65" i="27"/>
  <c r="BN69" i="27"/>
  <c r="BM69" i="27"/>
  <c r="BN73" i="27"/>
  <c r="BM73" i="27"/>
  <c r="BN77" i="27"/>
  <c r="BM77" i="27"/>
  <c r="BN81" i="27"/>
  <c r="BM81" i="27"/>
  <c r="BN85" i="27"/>
  <c r="BM85" i="27"/>
  <c r="BN89" i="27"/>
  <c r="BM89" i="27"/>
  <c r="BN93" i="27"/>
  <c r="BM93" i="27"/>
  <c r="BN97" i="27"/>
  <c r="BM97" i="27"/>
  <c r="BN101" i="27"/>
  <c r="BM101" i="27"/>
  <c r="BN105" i="27"/>
  <c r="BM105" i="27"/>
  <c r="BN109" i="27"/>
  <c r="BM109" i="27"/>
  <c r="BN113" i="27"/>
  <c r="BM113" i="27"/>
  <c r="BN117" i="27"/>
  <c r="BM117" i="27"/>
  <c r="BN121" i="27"/>
  <c r="BM121" i="27"/>
  <c r="BN125" i="27"/>
  <c r="BM125" i="27"/>
  <c r="BN129" i="27"/>
  <c r="BM129" i="27"/>
  <c r="BN133" i="27"/>
  <c r="BM133" i="27"/>
  <c r="BN137" i="27"/>
  <c r="BM137" i="27"/>
  <c r="BN141" i="27"/>
  <c r="BM141" i="27"/>
  <c r="BN145" i="27"/>
  <c r="BM145" i="27"/>
  <c r="BN149" i="27"/>
  <c r="BM149" i="27"/>
  <c r="BN153" i="27"/>
  <c r="BM153" i="27"/>
  <c r="BN157" i="27"/>
  <c r="BM157" i="27"/>
  <c r="BN161" i="27"/>
  <c r="BM161" i="27"/>
  <c r="BN165" i="27"/>
  <c r="BM165" i="27"/>
  <c r="BN169" i="27"/>
  <c r="BM169" i="27"/>
  <c r="BN173" i="27"/>
  <c r="BM173" i="27"/>
  <c r="BN177" i="27"/>
  <c r="BM177" i="27"/>
  <c r="BN181" i="27"/>
  <c r="BM181" i="27"/>
  <c r="BN185" i="27"/>
  <c r="BM185" i="27"/>
  <c r="BN189" i="27"/>
  <c r="BM189" i="27"/>
  <c r="BN193" i="27"/>
  <c r="BM193" i="27"/>
  <c r="BN197" i="27"/>
  <c r="BM197" i="27"/>
  <c r="BN201" i="27"/>
  <c r="BM201" i="27"/>
  <c r="BN205" i="27"/>
  <c r="BM205" i="27"/>
  <c r="BN209" i="27"/>
  <c r="BM209" i="27"/>
  <c r="BN213" i="27"/>
  <c r="BM213" i="27"/>
  <c r="BN217" i="27"/>
  <c r="BM217" i="27"/>
  <c r="BN221" i="27"/>
  <c r="BM221" i="27"/>
  <c r="BN225" i="27"/>
  <c r="BM225" i="27"/>
  <c r="BN229" i="27"/>
  <c r="BM229" i="27"/>
  <c r="BN233" i="27"/>
  <c r="BM233" i="27"/>
  <c r="BN237" i="27"/>
  <c r="BM237" i="27"/>
  <c r="BN241" i="27"/>
  <c r="BM241" i="27"/>
  <c r="BN245" i="27"/>
  <c r="BM245" i="27"/>
  <c r="BN265" i="27"/>
  <c r="BM265" i="27"/>
  <c r="BR5" i="27"/>
  <c r="BQ5" i="27"/>
  <c r="BR9" i="27"/>
  <c r="BQ9" i="27"/>
  <c r="BR13" i="27"/>
  <c r="BQ13" i="27"/>
  <c r="BR17" i="27"/>
  <c r="BQ17" i="27"/>
  <c r="BR21" i="27"/>
  <c r="BQ21" i="27"/>
  <c r="BR25" i="27"/>
  <c r="BQ25" i="27"/>
  <c r="BR29" i="27"/>
  <c r="BQ29" i="27"/>
  <c r="BR33" i="27"/>
  <c r="BQ33" i="27"/>
  <c r="BR37" i="27"/>
  <c r="BQ37" i="27"/>
  <c r="BR41" i="27"/>
  <c r="BQ41" i="27"/>
  <c r="BR45" i="27"/>
  <c r="BQ45" i="27"/>
  <c r="BR49" i="27"/>
  <c r="BQ49" i="27"/>
  <c r="BR53" i="27"/>
  <c r="BQ53" i="27"/>
  <c r="BR57" i="27"/>
  <c r="BQ57" i="27"/>
  <c r="BR61" i="27"/>
  <c r="BQ61" i="27"/>
  <c r="BR65" i="27"/>
  <c r="BQ65" i="27"/>
  <c r="BR69" i="27"/>
  <c r="BQ69" i="27"/>
  <c r="BR73" i="27"/>
  <c r="BQ73" i="27"/>
  <c r="BR77" i="27"/>
  <c r="BQ77" i="27"/>
  <c r="BR81" i="27"/>
  <c r="BQ81" i="27"/>
  <c r="BR85" i="27"/>
  <c r="BQ85" i="27"/>
  <c r="BR89" i="27"/>
  <c r="BQ89" i="27"/>
  <c r="BR93" i="27"/>
  <c r="BQ93" i="27"/>
  <c r="BR97" i="27"/>
  <c r="BQ97" i="27"/>
  <c r="BR101" i="27"/>
  <c r="BQ101" i="27"/>
  <c r="BR105" i="27"/>
  <c r="BQ105" i="27"/>
  <c r="BR109" i="27"/>
  <c r="BQ109" i="27"/>
  <c r="BR113" i="27"/>
  <c r="BQ113" i="27"/>
  <c r="BR117" i="27"/>
  <c r="BQ117" i="27"/>
  <c r="BR121" i="27"/>
  <c r="BQ121" i="27"/>
  <c r="BR125" i="27"/>
  <c r="BQ125" i="27"/>
  <c r="BR129" i="27"/>
  <c r="BQ129" i="27"/>
  <c r="BR133" i="27"/>
  <c r="BQ133" i="27"/>
  <c r="BR137" i="27"/>
  <c r="BQ137" i="27"/>
  <c r="BR141" i="27"/>
  <c r="BQ141" i="27"/>
  <c r="BR145" i="27"/>
  <c r="BQ145" i="27"/>
  <c r="BR149" i="27"/>
  <c r="BQ149" i="27"/>
  <c r="BR153" i="27"/>
  <c r="BQ153" i="27"/>
  <c r="BR157" i="27"/>
  <c r="BQ157" i="27"/>
  <c r="BR161" i="27"/>
  <c r="BQ161" i="27"/>
  <c r="BR165" i="27"/>
  <c r="BQ165" i="27"/>
  <c r="BR169" i="27"/>
  <c r="BQ169" i="27"/>
  <c r="BR173" i="27"/>
  <c r="BQ173" i="27"/>
  <c r="BR177" i="27"/>
  <c r="BQ177" i="27"/>
  <c r="BR181" i="27"/>
  <c r="BQ181" i="27"/>
  <c r="BR185" i="27"/>
  <c r="BQ185" i="27"/>
  <c r="BR189" i="27"/>
  <c r="BQ189" i="27"/>
  <c r="BR193" i="27"/>
  <c r="BQ193" i="27"/>
  <c r="BR197" i="27"/>
  <c r="BQ197" i="27"/>
  <c r="BR201" i="27"/>
  <c r="BQ201" i="27"/>
  <c r="BR205" i="27"/>
  <c r="BQ205" i="27"/>
  <c r="BR209" i="27"/>
  <c r="BQ209" i="27"/>
  <c r="BR213" i="27"/>
  <c r="BQ213" i="27"/>
  <c r="BR217" i="27"/>
  <c r="BQ217" i="27"/>
  <c r="BR221" i="27"/>
  <c r="BQ221" i="27"/>
  <c r="BR225" i="27"/>
  <c r="BQ225" i="27"/>
  <c r="BR229" i="27"/>
  <c r="BQ229" i="27"/>
  <c r="BR233" i="27"/>
  <c r="BQ233" i="27"/>
  <c r="BR237" i="27"/>
  <c r="BQ237" i="27"/>
  <c r="BR241" i="27"/>
  <c r="BQ241" i="27"/>
  <c r="BR245" i="27"/>
  <c r="BQ245" i="27"/>
  <c r="BR265" i="27"/>
  <c r="BQ265" i="27"/>
  <c r="BV5" i="27"/>
  <c r="BU5" i="27"/>
  <c r="BV9" i="27"/>
  <c r="BU9" i="27"/>
  <c r="BV13" i="27"/>
  <c r="BU13" i="27"/>
  <c r="BV21" i="27"/>
  <c r="BU21" i="27"/>
  <c r="BV25" i="27"/>
  <c r="BU25" i="27"/>
  <c r="BV29" i="27"/>
  <c r="BU29" i="27"/>
  <c r="BV33" i="27"/>
  <c r="BU33" i="27"/>
  <c r="BV37" i="27"/>
  <c r="BU37" i="27"/>
  <c r="BV41" i="27"/>
  <c r="BU41" i="27"/>
  <c r="BV45" i="27"/>
  <c r="BU45" i="27"/>
  <c r="BV49" i="27"/>
  <c r="BU49" i="27"/>
  <c r="BV53" i="27"/>
  <c r="BU53" i="27"/>
  <c r="BV57" i="27"/>
  <c r="BU57" i="27"/>
  <c r="BV61" i="27"/>
  <c r="BU61" i="27"/>
  <c r="BV65" i="27"/>
  <c r="BU65" i="27"/>
  <c r="BV69" i="27"/>
  <c r="BU69" i="27"/>
  <c r="BV73" i="27"/>
  <c r="BU73" i="27"/>
  <c r="BV77" i="27"/>
  <c r="BU77" i="27"/>
  <c r="BV85" i="27"/>
  <c r="BU85" i="27"/>
  <c r="BV89" i="27"/>
  <c r="BU89" i="27"/>
  <c r="BV93" i="27"/>
  <c r="BU93" i="27"/>
  <c r="BV97" i="27"/>
  <c r="BU97" i="27"/>
  <c r="BV101" i="27"/>
  <c r="BU101" i="27"/>
  <c r="BV105" i="27"/>
  <c r="BU105" i="27"/>
  <c r="BV109" i="27"/>
  <c r="BU109" i="27"/>
  <c r="BV113" i="27"/>
  <c r="BU113" i="27"/>
  <c r="BV117" i="27"/>
  <c r="BU117" i="27"/>
  <c r="BV121" i="27"/>
  <c r="BU121" i="27"/>
  <c r="BV125" i="27"/>
  <c r="BU125" i="27"/>
  <c r="BV129" i="27"/>
  <c r="BU129" i="27"/>
  <c r="BV133" i="27"/>
  <c r="BU133" i="27"/>
  <c r="BV137" i="27"/>
  <c r="BU137" i="27"/>
  <c r="BV141" i="27"/>
  <c r="BU141" i="27"/>
  <c r="BV149" i="27"/>
  <c r="BU149" i="27"/>
  <c r="BV153" i="27"/>
  <c r="BU153" i="27"/>
  <c r="BV157" i="27"/>
  <c r="BU157" i="27"/>
  <c r="BV161" i="27"/>
  <c r="BU161" i="27"/>
  <c r="BV165" i="27"/>
  <c r="BU165" i="27"/>
  <c r="BV169" i="27"/>
  <c r="BU169" i="27"/>
  <c r="BV173" i="27"/>
  <c r="BU173" i="27"/>
  <c r="BV177" i="27"/>
  <c r="BU177" i="27"/>
  <c r="BV181" i="27"/>
  <c r="BU181" i="27"/>
  <c r="BV185" i="27"/>
  <c r="BU185" i="27"/>
  <c r="BV189" i="27"/>
  <c r="BU189" i="27"/>
  <c r="BV193" i="27"/>
  <c r="BU193" i="27"/>
  <c r="BV197" i="27"/>
  <c r="BU197" i="27"/>
  <c r="BV201" i="27"/>
  <c r="BU201" i="27"/>
  <c r="BV205" i="27"/>
  <c r="BU205" i="27"/>
  <c r="BV213" i="27"/>
  <c r="BU213" i="27"/>
  <c r="BV217" i="27"/>
  <c r="BU217" i="27"/>
  <c r="BV221" i="27"/>
  <c r="BU221" i="27"/>
  <c r="BV225" i="27"/>
  <c r="BU225" i="27"/>
  <c r="BV229" i="27"/>
  <c r="BU229" i="27"/>
  <c r="BV233" i="27"/>
  <c r="BU233" i="27"/>
  <c r="BV237" i="27"/>
  <c r="BU237" i="27"/>
  <c r="BV241" i="27"/>
  <c r="BU241" i="27"/>
  <c r="BV245" i="27"/>
  <c r="BU245" i="27"/>
  <c r="BV265" i="27"/>
  <c r="BU265" i="27"/>
  <c r="BZ5" i="27"/>
  <c r="BY5" i="27"/>
  <c r="BZ9" i="27"/>
  <c r="BY9" i="27"/>
  <c r="BZ13" i="27"/>
  <c r="BY13" i="27"/>
  <c r="BZ17" i="27"/>
  <c r="BY17" i="27"/>
  <c r="BZ21" i="27"/>
  <c r="BY21" i="27"/>
  <c r="BZ25" i="27"/>
  <c r="BY25" i="27"/>
  <c r="BZ29" i="27"/>
  <c r="BY29" i="27"/>
  <c r="BZ33" i="27"/>
  <c r="BY33" i="27"/>
  <c r="BZ37" i="27"/>
  <c r="BY37" i="27"/>
  <c r="BZ41" i="27"/>
  <c r="BY41" i="27"/>
  <c r="BZ45" i="27"/>
  <c r="BY45" i="27"/>
  <c r="BZ49" i="27"/>
  <c r="BY49" i="27"/>
  <c r="BZ53" i="27"/>
  <c r="BY53" i="27"/>
  <c r="BZ57" i="27"/>
  <c r="BY57" i="27"/>
  <c r="BZ61" i="27"/>
  <c r="BY61" i="27"/>
  <c r="BZ65" i="27"/>
  <c r="BY65" i="27"/>
  <c r="BZ69" i="27"/>
  <c r="BY69" i="27"/>
  <c r="BZ73" i="27"/>
  <c r="BY73" i="27"/>
  <c r="BZ77" i="27"/>
  <c r="BY77" i="27"/>
  <c r="BZ81" i="27"/>
  <c r="BY81" i="27"/>
  <c r="BZ85" i="27"/>
  <c r="BY85" i="27"/>
  <c r="BZ89" i="27"/>
  <c r="BY89" i="27"/>
  <c r="BZ93" i="27"/>
  <c r="BY93" i="27"/>
  <c r="BZ97" i="27"/>
  <c r="BY97" i="27"/>
  <c r="BZ101" i="27"/>
  <c r="BY101" i="27"/>
  <c r="BZ105" i="27"/>
  <c r="BY105" i="27"/>
  <c r="BZ109" i="27"/>
  <c r="BY109" i="27"/>
  <c r="BZ113" i="27"/>
  <c r="BY113" i="27"/>
  <c r="BZ117" i="27"/>
  <c r="BY117" i="27"/>
  <c r="BZ121" i="27"/>
  <c r="BY121" i="27"/>
  <c r="BZ125" i="27"/>
  <c r="BY125" i="27"/>
  <c r="BZ129" i="27"/>
  <c r="BY129" i="27"/>
  <c r="BZ133" i="27"/>
  <c r="BY133" i="27"/>
  <c r="BZ137" i="27"/>
  <c r="BY137" i="27"/>
  <c r="BZ141" i="27"/>
  <c r="BY141" i="27"/>
  <c r="BZ145" i="27"/>
  <c r="BY145" i="27"/>
  <c r="BZ149" i="27"/>
  <c r="BY149" i="27"/>
  <c r="BZ153" i="27"/>
  <c r="BY153" i="27"/>
  <c r="BZ157" i="27"/>
  <c r="BY157" i="27"/>
  <c r="BZ161" i="27"/>
  <c r="BY161" i="27"/>
  <c r="BZ165" i="27"/>
  <c r="BY165" i="27"/>
  <c r="BZ169" i="27"/>
  <c r="BY169" i="27"/>
  <c r="BZ173" i="27"/>
  <c r="BY173" i="27"/>
  <c r="BZ177" i="27"/>
  <c r="BY177" i="27"/>
  <c r="BZ181" i="27"/>
  <c r="BY181" i="27"/>
  <c r="BZ185" i="27"/>
  <c r="BY185" i="27"/>
  <c r="BZ189" i="27"/>
  <c r="BY189" i="27"/>
  <c r="BZ193" i="27"/>
  <c r="BY193" i="27"/>
  <c r="BZ197" i="27"/>
  <c r="BY197" i="27"/>
  <c r="BZ201" i="27"/>
  <c r="BY201" i="27"/>
  <c r="BZ205" i="27"/>
  <c r="BY205" i="27"/>
  <c r="BZ209" i="27"/>
  <c r="BY209" i="27"/>
  <c r="BZ213" i="27"/>
  <c r="BY213" i="27"/>
  <c r="BZ217" i="27"/>
  <c r="BY217" i="27"/>
  <c r="BZ221" i="27"/>
  <c r="BY221" i="27"/>
  <c r="BZ225" i="27"/>
  <c r="BY225" i="27"/>
  <c r="BZ229" i="27"/>
  <c r="BY229" i="27"/>
  <c r="BZ233" i="27"/>
  <c r="BY233" i="27"/>
  <c r="BZ237" i="27"/>
  <c r="BY237" i="27"/>
  <c r="BZ241" i="27"/>
  <c r="BY241" i="27"/>
  <c r="BZ245" i="27"/>
  <c r="BY245" i="27"/>
  <c r="BY257" i="27"/>
  <c r="BZ257" i="27"/>
  <c r="BZ265" i="27"/>
  <c r="BY265" i="27"/>
  <c r="CD258" i="27"/>
  <c r="CC258" i="27"/>
  <c r="CD254" i="27"/>
  <c r="CC254" i="27"/>
  <c r="CD250" i="27"/>
  <c r="CC250" i="27"/>
  <c r="CD246" i="27"/>
  <c r="CC246" i="27"/>
  <c r="CD242" i="27"/>
  <c r="CC242" i="27"/>
  <c r="CD238" i="27"/>
  <c r="CC238" i="27"/>
  <c r="CD234" i="27"/>
  <c r="CC234" i="27"/>
  <c r="CD230" i="27"/>
  <c r="CC230" i="27"/>
  <c r="CD226" i="27"/>
  <c r="CC226" i="27"/>
  <c r="CD222" i="27"/>
  <c r="CC222" i="27"/>
  <c r="CD218" i="27"/>
  <c r="CC218" i="27"/>
  <c r="CD214" i="27"/>
  <c r="CC214" i="27"/>
  <c r="CD210" i="27"/>
  <c r="CC210" i="27"/>
  <c r="CD206" i="27"/>
  <c r="CC206" i="27"/>
  <c r="CD202" i="27"/>
  <c r="CC202" i="27"/>
  <c r="CD198" i="27"/>
  <c r="CC198" i="27"/>
  <c r="CD194" i="27"/>
  <c r="CC194" i="27"/>
  <c r="CD190" i="27"/>
  <c r="CC190" i="27"/>
  <c r="CD186" i="27"/>
  <c r="CC186" i="27"/>
  <c r="CD182" i="27"/>
  <c r="CC182" i="27"/>
  <c r="CD178" i="27"/>
  <c r="CC178" i="27"/>
  <c r="CD174" i="27"/>
  <c r="CC174" i="27"/>
  <c r="CD170" i="27"/>
  <c r="CC170" i="27"/>
  <c r="CD166" i="27"/>
  <c r="CC166" i="27"/>
  <c r="CD162" i="27"/>
  <c r="CC162" i="27"/>
  <c r="CD158" i="27"/>
  <c r="CC158" i="27"/>
  <c r="CD154" i="27"/>
  <c r="CC154" i="27"/>
  <c r="CD150" i="27"/>
  <c r="CC150" i="27"/>
  <c r="CD146" i="27"/>
  <c r="CC146" i="27"/>
  <c r="CD142" i="27"/>
  <c r="CC142" i="27"/>
  <c r="CD138" i="27"/>
  <c r="CC138" i="27"/>
  <c r="CD134" i="27"/>
  <c r="CC134" i="27"/>
  <c r="CD130" i="27"/>
  <c r="CC130" i="27"/>
  <c r="CD126" i="27"/>
  <c r="CC126" i="27"/>
  <c r="CD122" i="27"/>
  <c r="CC122" i="27"/>
  <c r="CD118" i="27"/>
  <c r="CC118" i="27"/>
  <c r="CD114" i="27"/>
  <c r="CC114" i="27"/>
  <c r="CD110" i="27"/>
  <c r="CC110" i="27"/>
  <c r="CD106" i="27"/>
  <c r="CC106" i="27"/>
  <c r="CD102" i="27"/>
  <c r="CC102" i="27"/>
  <c r="CD98" i="27"/>
  <c r="CC98" i="27"/>
  <c r="CD94" i="27"/>
  <c r="CC94" i="27"/>
  <c r="CD90" i="27"/>
  <c r="CC90" i="27"/>
  <c r="CD86" i="27"/>
  <c r="CC86" i="27"/>
  <c r="CD82" i="27"/>
  <c r="CC82" i="27"/>
  <c r="CD78" i="27"/>
  <c r="CC78" i="27"/>
  <c r="CD74" i="27"/>
  <c r="CC74" i="27"/>
  <c r="CD70" i="27"/>
  <c r="CC70" i="27"/>
  <c r="CD66" i="27"/>
  <c r="CC66" i="27"/>
  <c r="CD62" i="27"/>
  <c r="CC62" i="27"/>
  <c r="CD58" i="27"/>
  <c r="CC58" i="27"/>
  <c r="CD54" i="27"/>
  <c r="CC54" i="27"/>
  <c r="CD50" i="27"/>
  <c r="CC50" i="27"/>
  <c r="CD46" i="27"/>
  <c r="CC46" i="27"/>
  <c r="CD42" i="27"/>
  <c r="CC42" i="27"/>
  <c r="CD38" i="27"/>
  <c r="CC38" i="27"/>
  <c r="CD34" i="27"/>
  <c r="CC34" i="27"/>
  <c r="CD30" i="27"/>
  <c r="CC30" i="27"/>
  <c r="CD26" i="27"/>
  <c r="CC26" i="27"/>
  <c r="CD22" i="27"/>
  <c r="CC22" i="27"/>
  <c r="CD18" i="27"/>
  <c r="CC18" i="27"/>
  <c r="CD14" i="27"/>
  <c r="CC14" i="27"/>
  <c r="CD10" i="27"/>
  <c r="CC10" i="27"/>
  <c r="CD6" i="27"/>
  <c r="CC6" i="27"/>
  <c r="CD2" i="27"/>
  <c r="CC2" i="27"/>
  <c r="AW5" i="27"/>
  <c r="AW21" i="27"/>
  <c r="AW37" i="27"/>
  <c r="AW53" i="27"/>
  <c r="AW69" i="27"/>
  <c r="AW85" i="27"/>
  <c r="AW101" i="27"/>
  <c r="AW117" i="27"/>
  <c r="AW133" i="27"/>
  <c r="AW149" i="27"/>
  <c r="AW165" i="27"/>
  <c r="AW181" i="27"/>
  <c r="AW197" i="27"/>
  <c r="AW213" i="27"/>
  <c r="AW229" i="27"/>
  <c r="AW245" i="27"/>
  <c r="BA168" i="27"/>
  <c r="BA184" i="27"/>
  <c r="BA200" i="27"/>
  <c r="BA216" i="27"/>
  <c r="BA232" i="27"/>
  <c r="BE11" i="27"/>
  <c r="BE27" i="27"/>
  <c r="BE43" i="27"/>
  <c r="BE59" i="27"/>
  <c r="BE75" i="27"/>
  <c r="BE91" i="27"/>
  <c r="BE107" i="27"/>
  <c r="BE123" i="27"/>
  <c r="BE139" i="27"/>
  <c r="BE155" i="27"/>
  <c r="BE171" i="27"/>
  <c r="BE187" i="27"/>
  <c r="BE203" i="27"/>
  <c r="BE219" i="27"/>
  <c r="BE235" i="27"/>
  <c r="BE256" i="27"/>
  <c r="BI46" i="27"/>
  <c r="BI62" i="27"/>
  <c r="BI78" i="27"/>
  <c r="BI116" i="27"/>
  <c r="BI180" i="27"/>
  <c r="BI244" i="27"/>
  <c r="BM54" i="27"/>
  <c r="BM118" i="27"/>
  <c r="BM203" i="27"/>
  <c r="BQ206" i="27"/>
  <c r="BU209" i="27"/>
  <c r="BY212" i="27"/>
  <c r="CC215" i="27"/>
  <c r="AO263" i="27"/>
  <c r="AW263" i="27"/>
  <c r="BE263" i="27"/>
  <c r="AT263" i="27"/>
  <c r="BB263" i="27"/>
  <c r="BM263" i="27"/>
  <c r="BU263" i="27"/>
  <c r="CC263" i="27"/>
  <c r="BJ263" i="27"/>
  <c r="BR263" i="27"/>
  <c r="AK263" i="27"/>
  <c r="BZ263" i="27"/>
  <c r="AS262" i="27"/>
  <c r="BM262" i="27"/>
  <c r="CC262" i="27"/>
  <c r="BB262" i="27"/>
  <c r="BF262" i="27"/>
  <c r="BV262" i="27"/>
  <c r="BZ262" i="27"/>
  <c r="AO262" i="27"/>
  <c r="BI262" i="27"/>
  <c r="AX262" i="27"/>
  <c r="BR262" i="27"/>
  <c r="AK262" i="27"/>
  <c r="AT261" i="27"/>
  <c r="AX261" i="27"/>
  <c r="BB261" i="27"/>
  <c r="BF261" i="27"/>
  <c r="BJ261" i="27"/>
  <c r="BN261" i="27"/>
  <c r="BR261" i="27"/>
  <c r="BV261" i="27"/>
  <c r="AK261" i="27"/>
  <c r="AO261" i="27"/>
  <c r="BZ261" i="27"/>
  <c r="CC261" i="27"/>
  <c r="CD259" i="27"/>
  <c r="BY259" i="27"/>
  <c r="AW259" i="27"/>
  <c r="BI259" i="27"/>
  <c r="BV259" i="27"/>
  <c r="AO259" i="27"/>
  <c r="BQ259" i="27"/>
  <c r="AL259" i="27"/>
  <c r="BN259" i="27"/>
  <c r="AS259" i="27"/>
  <c r="BB259" i="27"/>
  <c r="AK257" i="27"/>
  <c r="BQ257" i="27"/>
  <c r="BB257" i="27"/>
  <c r="CD257" i="27"/>
  <c r="AO257" i="27"/>
  <c r="AW257" i="27"/>
  <c r="BE257" i="27"/>
  <c r="BM257" i="27"/>
  <c r="BU257" i="27"/>
  <c r="CD255" i="27"/>
  <c r="AK255" i="27"/>
  <c r="BA255" i="27"/>
  <c r="BQ255" i="27"/>
  <c r="AW255" i="27"/>
  <c r="BM255" i="27"/>
  <c r="AS255" i="27"/>
  <c r="BI255" i="27"/>
  <c r="BY255" i="27"/>
  <c r="AO255" i="27"/>
  <c r="BE255" i="27"/>
  <c r="BU255" i="27"/>
  <c r="CD252" i="27"/>
  <c r="AK252" i="27"/>
  <c r="AO252" i="27"/>
  <c r="AS252" i="27"/>
  <c r="AW252" i="27"/>
  <c r="BA252" i="27"/>
  <c r="BE252" i="27"/>
  <c r="BI252" i="27"/>
  <c r="BM252" i="27"/>
  <c r="BQ252" i="27"/>
  <c r="BU252" i="27"/>
  <c r="BY252" i="27"/>
  <c r="AS249" i="27"/>
  <c r="BI249" i="27"/>
  <c r="BY249" i="27"/>
  <c r="AW249" i="27"/>
  <c r="BM249" i="27"/>
  <c r="AK249" i="27"/>
  <c r="BA249" i="27"/>
  <c r="BQ249" i="27"/>
  <c r="AO249" i="27"/>
  <c r="BE249" i="27"/>
  <c r="BU249" i="27"/>
  <c r="AO248" i="27"/>
  <c r="AW248" i="27"/>
  <c r="BE248" i="27"/>
  <c r="BM248" i="27"/>
  <c r="BU248" i="27"/>
  <c r="CC248" i="27"/>
  <c r="AK248" i="27"/>
  <c r="AS248" i="27"/>
  <c r="BA248" i="27"/>
  <c r="BI248" i="27"/>
  <c r="BQ248" i="27"/>
  <c r="BY248" i="27"/>
  <c r="CC260" i="27"/>
  <c r="AW260" i="27"/>
  <c r="BM260" i="27"/>
  <c r="AO260" i="27"/>
  <c r="BE260" i="27"/>
  <c r="BU260" i="27"/>
  <c r="AK260" i="27"/>
  <c r="BA260" i="27"/>
  <c r="BQ260" i="27"/>
  <c r="AS260" i="27"/>
  <c r="BI260" i="27"/>
  <c r="BY260" i="27"/>
  <c r="AK253" i="27"/>
  <c r="AO253" i="27"/>
  <c r="AS253" i="27"/>
  <c r="AW253" i="27"/>
  <c r="BA253" i="27"/>
  <c r="BE253" i="27"/>
  <c r="BI253" i="27"/>
  <c r="BM253" i="27"/>
  <c r="BQ253" i="27"/>
  <c r="BU253" i="27"/>
  <c r="BY253" i="27"/>
  <c r="CC253" i="27"/>
  <c r="AP267" i="27"/>
  <c r="AI265" i="27"/>
  <c r="AI264" i="27"/>
  <c r="AI263" i="27"/>
  <c r="AI262" i="27"/>
  <c r="AI261" i="27"/>
  <c r="AI260" i="27"/>
  <c r="AI259" i="27"/>
  <c r="AI258" i="27"/>
  <c r="AI257" i="27"/>
  <c r="AI256" i="27"/>
  <c r="AI255" i="27"/>
  <c r="AI254" i="27"/>
  <c r="AI253" i="27"/>
  <c r="AI252" i="27"/>
  <c r="AI251" i="27"/>
  <c r="AI250" i="27"/>
  <c r="AI249" i="27"/>
  <c r="AI248" i="27"/>
  <c r="AI247" i="27"/>
  <c r="AI246" i="27"/>
  <c r="AI245" i="27"/>
  <c r="AI244" i="27"/>
  <c r="AI243" i="27"/>
  <c r="AI242" i="27"/>
  <c r="AI241" i="27"/>
  <c r="AI240" i="27"/>
  <c r="AI239" i="27"/>
  <c r="AI238" i="27"/>
  <c r="AI237" i="27"/>
  <c r="AI236" i="27"/>
  <c r="AI235" i="27"/>
  <c r="AI234" i="27"/>
  <c r="AI233" i="27"/>
  <c r="AI232" i="27"/>
  <c r="AI231" i="27"/>
  <c r="AI230" i="27"/>
  <c r="AI229" i="27"/>
  <c r="AI228" i="27"/>
  <c r="AI227" i="27"/>
  <c r="AI226" i="27"/>
  <c r="AI225" i="27"/>
  <c r="AI224" i="27"/>
  <c r="AI223" i="27"/>
  <c r="AI222" i="27"/>
  <c r="AI221" i="27"/>
  <c r="AI220" i="27"/>
  <c r="AI219" i="27"/>
  <c r="AI218" i="27"/>
  <c r="AI217" i="27"/>
  <c r="AI216" i="27"/>
  <c r="AI215" i="27"/>
  <c r="AI214" i="27"/>
  <c r="AI213" i="27"/>
  <c r="AI212" i="27"/>
  <c r="AI211" i="27"/>
  <c r="AI210" i="27"/>
  <c r="AI209" i="27"/>
  <c r="AI208" i="27"/>
  <c r="AI207" i="27"/>
  <c r="AI206" i="27"/>
  <c r="AI205" i="27"/>
  <c r="AI204" i="27"/>
  <c r="AI203" i="27"/>
  <c r="AI202" i="27"/>
  <c r="AI201" i="27"/>
  <c r="AI200" i="27"/>
  <c r="AI199" i="27"/>
  <c r="AI198" i="27"/>
  <c r="AI197" i="27"/>
  <c r="AI196" i="27"/>
  <c r="AI195" i="27"/>
  <c r="AI194" i="27"/>
  <c r="AI193" i="27"/>
  <c r="AI192" i="27"/>
  <c r="AI191" i="27"/>
  <c r="AI190" i="27"/>
  <c r="AI189" i="27"/>
  <c r="AI188" i="27"/>
  <c r="AI187" i="27"/>
  <c r="AI186" i="27"/>
  <c r="AI185" i="27"/>
  <c r="AI184" i="27"/>
  <c r="AI183" i="27"/>
  <c r="AI182" i="27"/>
  <c r="AI181" i="27"/>
  <c r="AI180" i="27"/>
  <c r="AI179" i="27"/>
  <c r="AI178" i="27"/>
  <c r="AI177" i="27"/>
  <c r="AI176" i="27"/>
  <c r="AI175" i="27"/>
  <c r="AI174" i="27"/>
  <c r="AI173" i="27"/>
  <c r="AI172" i="27"/>
  <c r="AI171" i="27"/>
  <c r="AI170" i="27"/>
  <c r="AI169" i="27"/>
  <c r="AI168" i="27"/>
  <c r="AI167" i="27"/>
  <c r="AI166" i="27"/>
  <c r="AI165" i="27"/>
  <c r="AI164" i="27"/>
  <c r="AI163" i="27"/>
  <c r="AI162" i="27"/>
  <c r="AI161" i="27"/>
  <c r="AI160" i="27"/>
  <c r="AI159" i="27"/>
  <c r="AI158" i="27"/>
  <c r="AI157" i="27"/>
  <c r="AI156" i="27"/>
  <c r="AI155" i="27"/>
  <c r="AI154" i="27"/>
  <c r="AI153" i="27"/>
  <c r="AI152" i="27"/>
  <c r="AI151" i="27"/>
  <c r="AI150" i="27"/>
  <c r="AI149" i="27"/>
  <c r="AI148" i="27"/>
  <c r="AI147" i="27"/>
  <c r="AI146" i="27"/>
  <c r="AI145" i="27"/>
  <c r="AI144" i="27"/>
  <c r="AI143" i="27"/>
  <c r="AI142" i="27"/>
  <c r="AI141" i="27"/>
  <c r="AI140" i="27"/>
  <c r="AI139" i="27"/>
  <c r="AI138" i="27"/>
  <c r="AI137" i="27"/>
  <c r="AI136" i="27"/>
  <c r="AI135" i="27"/>
  <c r="AI134" i="27"/>
  <c r="AI133" i="27"/>
  <c r="AI132" i="27"/>
  <c r="AI131" i="27"/>
  <c r="AI130" i="27"/>
  <c r="AI129" i="27"/>
  <c r="AI128" i="27"/>
  <c r="AI127" i="27"/>
  <c r="AI126" i="27"/>
  <c r="AI125" i="27"/>
  <c r="AI124" i="27"/>
  <c r="AI123" i="27"/>
  <c r="AI122" i="27"/>
  <c r="AI121" i="27"/>
  <c r="AI120" i="27"/>
  <c r="AI119" i="27"/>
  <c r="AI118" i="27"/>
  <c r="AI117" i="27"/>
  <c r="AI116" i="27"/>
  <c r="AI115" i="27"/>
  <c r="AI114" i="27"/>
  <c r="AI113" i="27"/>
  <c r="AI112" i="27"/>
  <c r="AI111" i="27"/>
  <c r="AI110" i="27"/>
  <c r="AI109" i="27"/>
  <c r="AI108" i="27"/>
  <c r="AI107" i="27"/>
  <c r="AI106" i="27"/>
  <c r="AI105" i="27"/>
  <c r="AI104" i="27"/>
  <c r="AI103" i="27"/>
  <c r="AI102" i="27"/>
  <c r="AI101" i="27"/>
  <c r="AI100" i="27"/>
  <c r="AI99" i="27"/>
  <c r="AI98" i="27"/>
  <c r="AI97" i="27"/>
  <c r="AI96" i="27"/>
  <c r="AI95" i="27"/>
  <c r="AI94" i="27"/>
  <c r="AI93" i="27"/>
  <c r="AI92" i="27"/>
  <c r="AI91" i="27"/>
  <c r="AI90" i="27"/>
  <c r="AI89" i="27"/>
  <c r="AI88" i="27"/>
  <c r="AI87" i="27"/>
  <c r="AI86" i="27"/>
  <c r="AI85" i="27"/>
  <c r="AI84" i="27"/>
  <c r="AI83" i="27"/>
  <c r="AI82" i="27"/>
  <c r="AI81" i="27"/>
  <c r="AI80" i="27"/>
  <c r="AI79" i="27"/>
  <c r="AI78" i="27"/>
  <c r="AI77" i="27"/>
  <c r="AI76" i="27"/>
  <c r="AI75" i="27"/>
  <c r="AI74" i="27"/>
  <c r="AI73" i="27"/>
  <c r="AI72" i="27"/>
  <c r="AI71" i="27"/>
  <c r="AI70" i="27"/>
  <c r="AI69" i="27"/>
  <c r="AI68" i="27"/>
  <c r="AI67" i="27"/>
  <c r="AI66" i="27"/>
  <c r="AI65" i="27"/>
  <c r="AI64" i="27"/>
  <c r="AI63" i="27"/>
  <c r="AI62" i="27"/>
  <c r="AI61" i="27"/>
  <c r="AI60" i="27"/>
  <c r="AI59" i="27"/>
  <c r="AI58" i="27"/>
  <c r="AI57" i="27"/>
  <c r="AI56" i="27"/>
  <c r="AI55" i="27"/>
  <c r="AI54" i="27"/>
  <c r="AI53" i="27"/>
  <c r="AI52" i="27"/>
  <c r="AI51" i="27"/>
  <c r="AI50" i="27"/>
  <c r="AI49" i="27"/>
  <c r="AI48" i="27"/>
  <c r="AI47" i="27"/>
  <c r="AI46" i="27"/>
  <c r="AI45" i="27"/>
  <c r="AI44" i="27"/>
  <c r="AI43" i="27"/>
  <c r="AI42" i="27"/>
  <c r="AI41" i="27"/>
  <c r="AI40" i="27"/>
  <c r="AI39" i="27"/>
  <c r="AI38" i="27"/>
  <c r="AI37" i="27"/>
  <c r="AI36" i="27"/>
  <c r="AI35" i="27"/>
  <c r="AI34" i="27"/>
  <c r="AI33" i="27"/>
  <c r="AI32" i="27"/>
  <c r="AI31" i="27"/>
  <c r="AI30" i="27"/>
  <c r="AI29" i="27"/>
  <c r="AI28" i="27"/>
  <c r="AI27" i="27"/>
  <c r="AI26" i="27"/>
  <c r="AI25" i="27"/>
  <c r="AI24" i="27"/>
  <c r="AI23" i="27"/>
  <c r="AI22" i="27"/>
  <c r="AI21" i="27"/>
  <c r="AI20" i="27"/>
  <c r="AI19" i="27"/>
  <c r="AI18" i="27"/>
  <c r="AI17" i="27"/>
  <c r="AI16" i="27"/>
  <c r="AI15" i="27"/>
  <c r="AI14" i="27"/>
  <c r="AI13" i="27"/>
  <c r="AI12" i="27"/>
  <c r="AI11" i="27"/>
  <c r="AI10" i="27"/>
  <c r="AI9" i="27"/>
  <c r="AI8" i="27"/>
  <c r="AI7" i="27"/>
  <c r="AI6" i="27"/>
  <c r="AI5" i="27"/>
  <c r="AI4" i="27"/>
  <c r="AI3" i="27"/>
  <c r="AI2" i="27"/>
  <c r="AA2" i="26"/>
  <c r="H245" i="27"/>
  <c r="CA245" i="27"/>
  <c r="BW245" i="27"/>
  <c r="BS245" i="27"/>
  <c r="BO245" i="27"/>
  <c r="BK245" i="27"/>
  <c r="BG245" i="27"/>
  <c r="BC245" i="27"/>
  <c r="AY245" i="27"/>
  <c r="AU245" i="27"/>
  <c r="AQ245" i="27"/>
  <c r="AM245" i="27"/>
  <c r="AC245" i="27"/>
  <c r="AA211" i="24"/>
  <c r="AA210" i="24"/>
  <c r="AA209" i="24"/>
  <c r="AA208" i="24"/>
  <c r="AA207" i="24"/>
  <c r="AA206" i="24"/>
  <c r="AA205" i="24"/>
  <c r="AA204" i="24"/>
  <c r="AA203" i="24"/>
  <c r="AA202" i="24"/>
  <c r="AA201" i="24"/>
  <c r="AA200" i="24"/>
  <c r="AA199" i="24"/>
  <c r="AA198" i="24"/>
  <c r="AA197" i="24"/>
  <c r="AA196" i="24"/>
  <c r="AA195" i="24"/>
  <c r="AA194" i="24"/>
  <c r="AA193" i="24"/>
  <c r="AA192" i="24"/>
  <c r="AA191" i="24"/>
  <c r="AA190" i="24"/>
  <c r="AA189" i="24"/>
  <c r="AA188" i="24"/>
  <c r="AA187" i="24"/>
  <c r="AA186" i="24"/>
  <c r="AA185" i="24"/>
  <c r="AA184" i="24"/>
  <c r="AA183" i="24"/>
  <c r="AA182" i="24"/>
  <c r="AA181" i="24"/>
  <c r="AA180" i="24"/>
  <c r="AA179" i="24"/>
  <c r="AA178" i="24"/>
  <c r="AA177" i="24"/>
  <c r="AA176" i="24"/>
  <c r="AA175" i="24"/>
  <c r="AA174" i="24"/>
  <c r="AA173" i="24"/>
  <c r="AA172" i="24"/>
  <c r="AA171" i="24"/>
  <c r="AA170" i="24"/>
  <c r="AA169" i="24"/>
  <c r="AA168" i="24"/>
  <c r="AA167" i="24"/>
  <c r="AA166" i="24"/>
  <c r="AA165" i="24"/>
  <c r="AA164" i="24"/>
  <c r="AA163" i="24"/>
  <c r="AA162" i="24"/>
  <c r="AA161" i="24"/>
  <c r="AA160" i="24"/>
  <c r="AA159" i="24"/>
  <c r="AA158" i="24"/>
  <c r="AA157" i="24"/>
  <c r="AA156" i="24"/>
  <c r="AA155" i="24"/>
  <c r="AA154" i="24"/>
  <c r="AA153" i="24"/>
  <c r="AA152" i="24"/>
  <c r="AA151" i="24"/>
  <c r="AA150" i="24"/>
  <c r="AA149" i="24"/>
  <c r="AA148" i="24"/>
  <c r="AA147" i="24"/>
  <c r="AA146" i="24"/>
  <c r="AA145" i="24"/>
  <c r="AA144" i="24"/>
  <c r="AA143" i="24"/>
  <c r="AA142" i="24"/>
  <c r="AA141" i="24"/>
  <c r="AA140" i="24"/>
  <c r="AA139" i="24"/>
  <c r="AA138" i="24"/>
  <c r="AA137" i="24"/>
  <c r="AA136" i="24"/>
  <c r="AA135" i="24"/>
  <c r="AA134" i="24"/>
  <c r="AA133" i="24"/>
  <c r="AA132" i="24"/>
  <c r="AA131" i="24"/>
  <c r="AA130" i="24"/>
  <c r="AA129" i="24"/>
  <c r="AA128" i="24"/>
  <c r="AA127" i="24"/>
  <c r="AA126" i="24"/>
  <c r="AA125" i="24"/>
  <c r="AA124" i="24"/>
  <c r="AA123" i="24"/>
  <c r="AA122" i="24"/>
  <c r="AA121" i="24"/>
  <c r="AA120" i="24"/>
  <c r="AA119" i="24"/>
  <c r="AA118" i="24"/>
  <c r="AA117" i="24"/>
  <c r="AA116" i="24"/>
  <c r="AA115" i="24"/>
  <c r="AA114" i="24"/>
  <c r="AA113" i="24"/>
  <c r="AA112" i="24"/>
  <c r="AA111" i="24"/>
  <c r="AA110" i="24"/>
  <c r="AA109" i="24"/>
  <c r="AA108" i="24"/>
  <c r="AA107" i="24"/>
  <c r="AA106" i="24"/>
  <c r="AA105" i="24"/>
  <c r="AA104" i="24"/>
  <c r="AA103" i="24"/>
  <c r="AA102" i="24"/>
  <c r="AA101" i="24"/>
  <c r="AA100" i="24"/>
  <c r="AA99" i="24"/>
  <c r="AA98" i="24"/>
  <c r="AA97" i="24"/>
  <c r="AA96" i="24"/>
  <c r="AA95" i="24"/>
  <c r="AA94" i="24"/>
  <c r="AA93" i="24"/>
  <c r="AA92" i="24"/>
  <c r="AA91" i="24"/>
  <c r="AA90" i="24"/>
  <c r="AA89" i="24"/>
  <c r="AA88" i="24"/>
  <c r="AA87" i="24"/>
  <c r="AA86" i="24"/>
  <c r="AA85" i="24"/>
  <c r="AA84" i="24"/>
  <c r="AA83" i="24"/>
  <c r="AA82" i="24"/>
  <c r="AA81" i="24"/>
  <c r="AA80" i="24"/>
  <c r="AA79" i="24"/>
  <c r="AA78" i="24"/>
  <c r="AA77" i="24"/>
  <c r="AA76" i="24"/>
  <c r="AA75" i="24"/>
  <c r="AA74" i="24"/>
  <c r="AA73" i="24"/>
  <c r="AA72" i="24"/>
  <c r="AA71" i="24"/>
  <c r="AA70" i="24"/>
  <c r="AA69" i="24"/>
  <c r="AA68" i="24"/>
  <c r="AA67" i="24"/>
  <c r="AA66" i="24"/>
  <c r="AA65" i="24"/>
  <c r="AA64" i="24"/>
  <c r="AA63" i="24"/>
  <c r="AA62" i="24"/>
  <c r="AA61" i="24"/>
  <c r="AA60" i="24"/>
  <c r="AA59" i="24"/>
  <c r="AA58" i="24"/>
  <c r="AA57" i="24"/>
  <c r="AA56" i="24"/>
  <c r="AA55" i="24"/>
  <c r="AA54" i="24"/>
  <c r="AA53" i="24"/>
  <c r="AA52" i="24"/>
  <c r="AA51" i="24"/>
  <c r="AA50" i="24"/>
  <c r="AA49" i="24"/>
  <c r="AA48" i="24"/>
  <c r="AA47" i="24"/>
  <c r="AA46" i="24"/>
  <c r="AA45" i="24"/>
  <c r="AA44" i="24"/>
  <c r="AA43" i="24"/>
  <c r="AA42" i="24"/>
  <c r="AA41" i="24"/>
  <c r="AA40" i="24"/>
  <c r="AA39" i="24"/>
  <c r="AA38" i="24"/>
  <c r="AA37" i="24"/>
  <c r="AA36" i="24"/>
  <c r="AA35" i="24"/>
  <c r="AA34" i="24"/>
  <c r="AA33" i="24"/>
  <c r="AA32" i="24"/>
  <c r="AA31" i="24"/>
  <c r="AA30" i="24"/>
  <c r="AA29" i="24"/>
  <c r="AA28" i="24"/>
  <c r="AA27" i="24"/>
  <c r="AA26" i="24"/>
  <c r="AA25" i="24"/>
  <c r="AA24" i="24"/>
  <c r="AA23" i="24"/>
  <c r="AA22" i="24"/>
  <c r="AA21" i="24"/>
  <c r="AA20" i="24"/>
  <c r="AA19" i="24"/>
  <c r="AA18" i="24"/>
  <c r="AA17" i="24"/>
  <c r="AA16" i="24"/>
  <c r="AA15" i="24"/>
  <c r="AA14" i="24"/>
  <c r="AA13" i="24"/>
  <c r="AA12" i="24"/>
  <c r="AA11" i="24"/>
  <c r="AA10" i="24"/>
  <c r="AA9" i="24"/>
  <c r="AA8" i="24"/>
  <c r="AA7" i="24"/>
  <c r="AA6" i="24"/>
  <c r="AA5" i="24"/>
  <c r="AA4" i="24"/>
  <c r="AA3" i="24"/>
  <c r="AA2" i="24"/>
  <c r="AD245" i="27" l="1"/>
  <c r="AH245" i="27" s="1"/>
  <c r="BI267" i="27"/>
  <c r="AL267" i="27"/>
  <c r="AT267" i="27"/>
  <c r="AX267" i="27"/>
  <c r="BF267" i="27"/>
  <c r="AW267" i="27"/>
  <c r="BN267" i="27"/>
  <c r="BV267" i="27"/>
  <c r="BJ267" i="27"/>
  <c r="BB267" i="27"/>
  <c r="BM267" i="27"/>
  <c r="CC267" i="27"/>
  <c r="BZ267" i="27"/>
  <c r="BR267" i="27"/>
  <c r="BA267" i="27"/>
  <c r="BQ267" i="27"/>
  <c r="CD267" i="27"/>
  <c r="AO267" i="27"/>
  <c r="AS267" i="27"/>
  <c r="BY267" i="27"/>
  <c r="BE267" i="27"/>
  <c r="BU267" i="27"/>
  <c r="AK267" i="27"/>
  <c r="AI267" i="27"/>
  <c r="Y245" i="24"/>
  <c r="X245" i="24"/>
  <c r="W245" i="24"/>
  <c r="V245" i="24"/>
  <c r="U245" i="24"/>
  <c r="X245" i="26" l="1"/>
  <c r="W245" i="26"/>
  <c r="V245" i="26"/>
  <c r="U245" i="26"/>
  <c r="Q245" i="26"/>
  <c r="Y245" i="32" l="1"/>
  <c r="Y246" i="32" s="1"/>
  <c r="X245" i="32"/>
  <c r="W245" i="32"/>
  <c r="V245" i="32"/>
  <c r="U245" i="32"/>
  <c r="Q245" i="32"/>
  <c r="AA244" i="32"/>
  <c r="AA243" i="32"/>
  <c r="AA242" i="32"/>
  <c r="AA241" i="32"/>
  <c r="AA240" i="32"/>
  <c r="AA239" i="32"/>
  <c r="AA238" i="32"/>
  <c r="AA237" i="32"/>
  <c r="AA236" i="32"/>
  <c r="AA235" i="32"/>
  <c r="AA234" i="32"/>
  <c r="AA233" i="32"/>
  <c r="AA232" i="32"/>
  <c r="AA231" i="32"/>
  <c r="AA230" i="32"/>
  <c r="AA229" i="32"/>
  <c r="AA228" i="32"/>
  <c r="AA227" i="32"/>
  <c r="AA226" i="32"/>
  <c r="AA225" i="32"/>
  <c r="AA224" i="32"/>
  <c r="AA223" i="32"/>
  <c r="AA222" i="32"/>
  <c r="AA221" i="32"/>
  <c r="AA220" i="32"/>
  <c r="AA219" i="32"/>
  <c r="AA218" i="32"/>
  <c r="AA217" i="32"/>
  <c r="AA216" i="32"/>
  <c r="AA215" i="32"/>
  <c r="AA214" i="32"/>
  <c r="AA213" i="32"/>
  <c r="AA212" i="32"/>
  <c r="AA211" i="32"/>
  <c r="AA210" i="32"/>
  <c r="AA209" i="32"/>
  <c r="AA208" i="32"/>
  <c r="AA207" i="32"/>
  <c r="AA206" i="32"/>
  <c r="AA205" i="32"/>
  <c r="AA204" i="32"/>
  <c r="AA203" i="32"/>
  <c r="AA202" i="32"/>
  <c r="AA201" i="32"/>
  <c r="AA200" i="32"/>
  <c r="AA199" i="32"/>
  <c r="AA198" i="32"/>
  <c r="AA197" i="32"/>
  <c r="AA196" i="32"/>
  <c r="AA195" i="32"/>
  <c r="AA194" i="32"/>
  <c r="AA193" i="32"/>
  <c r="AA192" i="32"/>
  <c r="AA191" i="32"/>
  <c r="AA190" i="32"/>
  <c r="AA189" i="32"/>
  <c r="AA188" i="32"/>
  <c r="AA187" i="32"/>
  <c r="AA186" i="32"/>
  <c r="AA185" i="32"/>
  <c r="AA184" i="32"/>
  <c r="AA183" i="32"/>
  <c r="AA182" i="32"/>
  <c r="AA181" i="32"/>
  <c r="AA180" i="32"/>
  <c r="AA179" i="32"/>
  <c r="AA178" i="32"/>
  <c r="AA177" i="32"/>
  <c r="AA176" i="32"/>
  <c r="AA175" i="32"/>
  <c r="AA174" i="32"/>
  <c r="AA173" i="32"/>
  <c r="AA172" i="32"/>
  <c r="AA171" i="32"/>
  <c r="AA170" i="32"/>
  <c r="AA169" i="32"/>
  <c r="AA168" i="32"/>
  <c r="AA167" i="32"/>
  <c r="AA166" i="32"/>
  <c r="AA165" i="32"/>
  <c r="AA164" i="32"/>
  <c r="AA163" i="32"/>
  <c r="AA162" i="32"/>
  <c r="AA161" i="32"/>
  <c r="AA160" i="32"/>
  <c r="AA159" i="32"/>
  <c r="AA158" i="32"/>
  <c r="AA157" i="32"/>
  <c r="AA156" i="32"/>
  <c r="AA155" i="32"/>
  <c r="AA154" i="32"/>
  <c r="AA153" i="32"/>
  <c r="AA152" i="32"/>
  <c r="AA151" i="32"/>
  <c r="AA150" i="32"/>
  <c r="AA149" i="32"/>
  <c r="AA148" i="32"/>
  <c r="AA147" i="32"/>
  <c r="AA146" i="32"/>
  <c r="AA145" i="32"/>
  <c r="AA144" i="32"/>
  <c r="AA143" i="32"/>
  <c r="AA142" i="32"/>
  <c r="AA141" i="32"/>
  <c r="AA140" i="32"/>
  <c r="AA139" i="32"/>
  <c r="AA138" i="32"/>
  <c r="AA137" i="32"/>
  <c r="AA136" i="32"/>
  <c r="AA135" i="32"/>
  <c r="AA134" i="32"/>
  <c r="AA133" i="32"/>
  <c r="AA132" i="32"/>
  <c r="AA131" i="32"/>
  <c r="AA130" i="32"/>
  <c r="AA129" i="32"/>
  <c r="AA128" i="32"/>
  <c r="AA127" i="32"/>
  <c r="AA126" i="32"/>
  <c r="AA125" i="32"/>
  <c r="AA124" i="32"/>
  <c r="AA123" i="32"/>
  <c r="AA122" i="32"/>
  <c r="AA121" i="32"/>
  <c r="AA120" i="32"/>
  <c r="AA119" i="32"/>
  <c r="AA118" i="32"/>
  <c r="AA117" i="32"/>
  <c r="AA116" i="32"/>
  <c r="AA115" i="32"/>
  <c r="AA114" i="32"/>
  <c r="AA113" i="32"/>
  <c r="AA112" i="32"/>
  <c r="AA111" i="32"/>
  <c r="AA110" i="32"/>
  <c r="AA109" i="32"/>
  <c r="AA108" i="32"/>
  <c r="AA107" i="32"/>
  <c r="AA106" i="32"/>
  <c r="AA105" i="32"/>
  <c r="AA104" i="32"/>
  <c r="AA103" i="32"/>
  <c r="AA102" i="32"/>
  <c r="AA101" i="32"/>
  <c r="AA100" i="32"/>
  <c r="AA99" i="32"/>
  <c r="AA98" i="32"/>
  <c r="AA97" i="32"/>
  <c r="AA96" i="32"/>
  <c r="AA95" i="32"/>
  <c r="AA94" i="32"/>
  <c r="AA93" i="32"/>
  <c r="AA92" i="32"/>
  <c r="AA91" i="32"/>
  <c r="AA90" i="32"/>
  <c r="AA89" i="32"/>
  <c r="AA88" i="32"/>
  <c r="AA87" i="32"/>
  <c r="AA86" i="32"/>
  <c r="AA85" i="32"/>
  <c r="AA84" i="32"/>
  <c r="AA83" i="32"/>
  <c r="AA82" i="32"/>
  <c r="AA81" i="32"/>
  <c r="AA80" i="32"/>
  <c r="AA79" i="32"/>
  <c r="AA78" i="32"/>
  <c r="AA77" i="32"/>
  <c r="AA76" i="32"/>
  <c r="AA75" i="32"/>
  <c r="AA74" i="32"/>
  <c r="AA73" i="32"/>
  <c r="AA72" i="32"/>
  <c r="AA71" i="32"/>
  <c r="AA70" i="32"/>
  <c r="AA69" i="32"/>
  <c r="AA68" i="32"/>
  <c r="AA67" i="32"/>
  <c r="AA66" i="32"/>
  <c r="AA65" i="32"/>
  <c r="AA64" i="32"/>
  <c r="AA63" i="32"/>
  <c r="AA62" i="32"/>
  <c r="AA61" i="32"/>
  <c r="AA60" i="32"/>
  <c r="AA59" i="32"/>
  <c r="AA58" i="32"/>
  <c r="AA57" i="32"/>
  <c r="AA56" i="32"/>
  <c r="AA55" i="32"/>
  <c r="AA54" i="32"/>
  <c r="AA53" i="32"/>
  <c r="AA52" i="32"/>
  <c r="AA51" i="32"/>
  <c r="AA50" i="32"/>
  <c r="AA49" i="32"/>
  <c r="AA48" i="32"/>
  <c r="AA47" i="32"/>
  <c r="AA46" i="32"/>
  <c r="AA45" i="32"/>
  <c r="AA44" i="32"/>
  <c r="AA43" i="32"/>
  <c r="AA42" i="32"/>
  <c r="AA41" i="32"/>
  <c r="AA40" i="32"/>
  <c r="AA39" i="32"/>
  <c r="AA38" i="32"/>
  <c r="AA37" i="32"/>
  <c r="AA36" i="32"/>
  <c r="AA35" i="32"/>
  <c r="AA34" i="32"/>
  <c r="AA33" i="32"/>
  <c r="AA32" i="32"/>
  <c r="AA31" i="32"/>
  <c r="AA30" i="32"/>
  <c r="AA29" i="32"/>
  <c r="AA28" i="32"/>
  <c r="AA27" i="32"/>
  <c r="AA26" i="32"/>
  <c r="AA25" i="32"/>
  <c r="AA24" i="32"/>
  <c r="AA23" i="32"/>
  <c r="AA22" i="32"/>
  <c r="AA21" i="32"/>
  <c r="AA20" i="32"/>
  <c r="AA19" i="32"/>
  <c r="AA18" i="32"/>
  <c r="AA17" i="32"/>
  <c r="AA16" i="32"/>
  <c r="AA15" i="32"/>
  <c r="AA14" i="32"/>
  <c r="AA13" i="32"/>
  <c r="AA12" i="32"/>
  <c r="AA11" i="32"/>
  <c r="AA10" i="32"/>
  <c r="AA9" i="32"/>
  <c r="AA8" i="32"/>
  <c r="AA7" i="32"/>
  <c r="AA6" i="32"/>
  <c r="AA5" i="32"/>
  <c r="AA4" i="32"/>
  <c r="AA3" i="32"/>
  <c r="AA2" i="32"/>
  <c r="AY252" i="31"/>
  <c r="AW252" i="31"/>
  <c r="AU252" i="31"/>
  <c r="AS252" i="31"/>
  <c r="AQ252" i="31"/>
  <c r="AK252" i="31"/>
  <c r="AY245" i="31"/>
  <c r="AZ245" i="31" s="1"/>
  <c r="AW245" i="31"/>
  <c r="AX245" i="31" s="1"/>
  <c r="AU245" i="31"/>
  <c r="AV245" i="31" s="1"/>
  <c r="AS245" i="31"/>
  <c r="AT245" i="31" s="1"/>
  <c r="AQ245" i="31"/>
  <c r="AR245" i="31" s="1"/>
  <c r="AO245" i="31"/>
  <c r="AM245" i="31"/>
  <c r="AK245" i="31"/>
  <c r="AP245" i="31" s="1"/>
  <c r="AI245" i="31"/>
  <c r="AJ245" i="31" s="1"/>
  <c r="AG245" i="31"/>
  <c r="AH245" i="31" s="1"/>
  <c r="AE245" i="31"/>
  <c r="AF245" i="31" s="1"/>
  <c r="AC245" i="31"/>
  <c r="AB245" i="31"/>
  <c r="AD245" i="31" s="1"/>
  <c r="AY244" i="31"/>
  <c r="AZ244" i="31" s="1"/>
  <c r="AW244" i="31"/>
  <c r="AX244" i="31" s="1"/>
  <c r="AU244" i="31"/>
  <c r="AV244" i="31" s="1"/>
  <c r="AS244" i="31"/>
  <c r="AT244" i="31" s="1"/>
  <c r="AQ244" i="31"/>
  <c r="AR244" i="31" s="1"/>
  <c r="AO244" i="31"/>
  <c r="AM244" i="31"/>
  <c r="AK244" i="31"/>
  <c r="AI244" i="31"/>
  <c r="AJ244" i="31" s="1"/>
  <c r="AG244" i="31"/>
  <c r="AH244" i="31" s="1"/>
  <c r="AE244" i="31"/>
  <c r="AF244" i="31" s="1"/>
  <c r="AC244" i="31"/>
  <c r="AB244" i="31"/>
  <c r="AD244" i="31" s="1"/>
  <c r="AA244" i="31"/>
  <c r="AY243" i="31"/>
  <c r="AZ243" i="31" s="1"/>
  <c r="AW243" i="31"/>
  <c r="AX243" i="31" s="1"/>
  <c r="AU243" i="31"/>
  <c r="AV243" i="31" s="1"/>
  <c r="AS243" i="31"/>
  <c r="AT243" i="31" s="1"/>
  <c r="AQ243" i="31"/>
  <c r="AR243" i="31" s="1"/>
  <c r="AO243" i="31"/>
  <c r="AM243" i="31"/>
  <c r="AK243" i="31"/>
  <c r="AI243" i="31"/>
  <c r="AJ243" i="31" s="1"/>
  <c r="AG243" i="31"/>
  <c r="AH243" i="31" s="1"/>
  <c r="AE243" i="31"/>
  <c r="AF243" i="31" s="1"/>
  <c r="AC243" i="31"/>
  <c r="AD243" i="31" s="1"/>
  <c r="AB243" i="31"/>
  <c r="AA243" i="31"/>
  <c r="AY242" i="31"/>
  <c r="AZ242" i="31" s="1"/>
  <c r="AW242" i="31"/>
  <c r="AX242" i="31" s="1"/>
  <c r="AU242" i="31"/>
  <c r="AV242" i="31" s="1"/>
  <c r="AS242" i="31"/>
  <c r="AT242" i="31" s="1"/>
  <c r="AQ242" i="31"/>
  <c r="AR242" i="31" s="1"/>
  <c r="AO242" i="31"/>
  <c r="AM242" i="31"/>
  <c r="AK242" i="31"/>
  <c r="AI242" i="31"/>
  <c r="AJ242" i="31" s="1"/>
  <c r="AG242" i="31"/>
  <c r="AH242" i="31" s="1"/>
  <c r="AE242" i="31"/>
  <c r="AF242" i="31" s="1"/>
  <c r="AC242" i="31"/>
  <c r="AB242" i="31"/>
  <c r="AD242" i="31" s="1"/>
  <c r="AA242" i="31"/>
  <c r="AY241" i="31"/>
  <c r="AZ241" i="31" s="1"/>
  <c r="AW241" i="31"/>
  <c r="AX241" i="31" s="1"/>
  <c r="AU241" i="31"/>
  <c r="AV241" i="31" s="1"/>
  <c r="AS241" i="31"/>
  <c r="AT241" i="31" s="1"/>
  <c r="AQ241" i="31"/>
  <c r="AR241" i="31" s="1"/>
  <c r="AO241" i="31"/>
  <c r="AM241" i="31"/>
  <c r="AK241" i="31"/>
  <c r="AI241" i="31"/>
  <c r="AJ241" i="31" s="1"/>
  <c r="AG241" i="31"/>
  <c r="AH241" i="31" s="1"/>
  <c r="AE241" i="31"/>
  <c r="AF241" i="31" s="1"/>
  <c r="AC241" i="31"/>
  <c r="AD241" i="31" s="1"/>
  <c r="AB241" i="31"/>
  <c r="AA241" i="31"/>
  <c r="AY240" i="31"/>
  <c r="AZ240" i="31" s="1"/>
  <c r="AW240" i="31"/>
  <c r="AX240" i="31" s="1"/>
  <c r="AU240" i="31"/>
  <c r="AV240" i="31" s="1"/>
  <c r="AS240" i="31"/>
  <c r="AT240" i="31" s="1"/>
  <c r="AQ240" i="31"/>
  <c r="AR240" i="31" s="1"/>
  <c r="AO240" i="31"/>
  <c r="AM240" i="31"/>
  <c r="AK240" i="31"/>
  <c r="AI240" i="31"/>
  <c r="AJ240" i="31" s="1"/>
  <c r="AG240" i="31"/>
  <c r="AH240" i="31" s="1"/>
  <c r="AE240" i="31"/>
  <c r="AF240" i="31" s="1"/>
  <c r="AC240" i="31"/>
  <c r="AB240" i="31"/>
  <c r="AD240" i="31" s="1"/>
  <c r="AA240" i="31"/>
  <c r="AY239" i="31"/>
  <c r="AZ239" i="31" s="1"/>
  <c r="AW239" i="31"/>
  <c r="AX239" i="31" s="1"/>
  <c r="AU239" i="31"/>
  <c r="AV239" i="31" s="1"/>
  <c r="AS239" i="31"/>
  <c r="AT239" i="31" s="1"/>
  <c r="AQ239" i="31"/>
  <c r="AR239" i="31" s="1"/>
  <c r="AO239" i="31"/>
  <c r="AM239" i="31"/>
  <c r="AK239" i="31"/>
  <c r="AI239" i="31"/>
  <c r="AJ239" i="31" s="1"/>
  <c r="AG239" i="31"/>
  <c r="AH239" i="31" s="1"/>
  <c r="AE239" i="31"/>
  <c r="AF239" i="31" s="1"/>
  <c r="AC239" i="31"/>
  <c r="AD239" i="31" s="1"/>
  <c r="AB239" i="31"/>
  <c r="AA239" i="31"/>
  <c r="AY238" i="31"/>
  <c r="AZ238" i="31" s="1"/>
  <c r="AW238" i="31"/>
  <c r="AX238" i="31" s="1"/>
  <c r="AU238" i="31"/>
  <c r="AV238" i="31" s="1"/>
  <c r="AS238" i="31"/>
  <c r="AT238" i="31" s="1"/>
  <c r="AQ238" i="31"/>
  <c r="AR238" i="31" s="1"/>
  <c r="AO238" i="31"/>
  <c r="AM238" i="31"/>
  <c r="AK238" i="31"/>
  <c r="AI238" i="31"/>
  <c r="AJ238" i="31" s="1"/>
  <c r="AG238" i="31"/>
  <c r="AH238" i="31" s="1"/>
  <c r="AE238" i="31"/>
  <c r="AF238" i="31" s="1"/>
  <c r="AC238" i="31"/>
  <c r="AB238" i="31"/>
  <c r="AD238" i="31" s="1"/>
  <c r="AA238" i="31"/>
  <c r="AY237" i="31"/>
  <c r="AZ237" i="31" s="1"/>
  <c r="AW237" i="31"/>
  <c r="AX237" i="31" s="1"/>
  <c r="AU237" i="31"/>
  <c r="AV237" i="31" s="1"/>
  <c r="AS237" i="31"/>
  <c r="AT237" i="31" s="1"/>
  <c r="AQ237" i="31"/>
  <c r="AR237" i="31" s="1"/>
  <c r="AO237" i="31"/>
  <c r="AM237" i="31"/>
  <c r="AK237" i="31"/>
  <c r="AI237" i="31"/>
  <c r="AJ237" i="31" s="1"/>
  <c r="AG237" i="31"/>
  <c r="AH237" i="31" s="1"/>
  <c r="AE237" i="31"/>
  <c r="AF237" i="31" s="1"/>
  <c r="AC237" i="31"/>
  <c r="AD237" i="31" s="1"/>
  <c r="AB237" i="31"/>
  <c r="AA237" i="31"/>
  <c r="AY236" i="31"/>
  <c r="AZ236" i="31" s="1"/>
  <c r="AW236" i="31"/>
  <c r="AX236" i="31" s="1"/>
  <c r="AU236" i="31"/>
  <c r="AV236" i="31" s="1"/>
  <c r="AS236" i="31"/>
  <c r="AT236" i="31" s="1"/>
  <c r="AQ236" i="31"/>
  <c r="AR236" i="31" s="1"/>
  <c r="AO236" i="31"/>
  <c r="AM236" i="31"/>
  <c r="AK236" i="31"/>
  <c r="AI236" i="31"/>
  <c r="AJ236" i="31" s="1"/>
  <c r="AG236" i="31"/>
  <c r="AH236" i="31" s="1"/>
  <c r="AE236" i="31"/>
  <c r="AF236" i="31" s="1"/>
  <c r="AC236" i="31"/>
  <c r="AB236" i="31"/>
  <c r="AD236" i="31" s="1"/>
  <c r="AA236" i="31"/>
  <c r="AY235" i="31"/>
  <c r="AZ235" i="31" s="1"/>
  <c r="AW235" i="31"/>
  <c r="AX235" i="31" s="1"/>
  <c r="AU235" i="31"/>
  <c r="AV235" i="31" s="1"/>
  <c r="AS235" i="31"/>
  <c r="AT235" i="31" s="1"/>
  <c r="AQ235" i="31"/>
  <c r="AR235" i="31" s="1"/>
  <c r="AO235" i="31"/>
  <c r="AM235" i="31"/>
  <c r="AK235" i="31"/>
  <c r="AI235" i="31"/>
  <c r="AJ235" i="31" s="1"/>
  <c r="AG235" i="31"/>
  <c r="AH235" i="31" s="1"/>
  <c r="AE235" i="31"/>
  <c r="AF235" i="31" s="1"/>
  <c r="AC235" i="31"/>
  <c r="AD235" i="31" s="1"/>
  <c r="AB235" i="31"/>
  <c r="AA235" i="31"/>
  <c r="AY234" i="31"/>
  <c r="AZ234" i="31" s="1"/>
  <c r="AW234" i="31"/>
  <c r="AX234" i="31" s="1"/>
  <c r="AU234" i="31"/>
  <c r="AV234" i="31" s="1"/>
  <c r="AS234" i="31"/>
  <c r="AT234" i="31" s="1"/>
  <c r="AQ234" i="31"/>
  <c r="AR234" i="31" s="1"/>
  <c r="AO234" i="31"/>
  <c r="AM234" i="31"/>
  <c r="AK234" i="31"/>
  <c r="AI234" i="31"/>
  <c r="AJ234" i="31" s="1"/>
  <c r="AG234" i="31"/>
  <c r="AH234" i="31" s="1"/>
  <c r="AE234" i="31"/>
  <c r="AF234" i="31" s="1"/>
  <c r="AC234" i="31"/>
  <c r="AB234" i="31"/>
  <c r="AD234" i="31" s="1"/>
  <c r="AA234" i="31"/>
  <c r="AY233" i="31"/>
  <c r="AZ233" i="31" s="1"/>
  <c r="AW233" i="31"/>
  <c r="AX233" i="31" s="1"/>
  <c r="AU233" i="31"/>
  <c r="AV233" i="31" s="1"/>
  <c r="AT233" i="31"/>
  <c r="AS233" i="31"/>
  <c r="AQ233" i="31"/>
  <c r="AR233" i="31" s="1"/>
  <c r="AO233" i="31"/>
  <c r="AM233" i="31"/>
  <c r="AL233" i="31"/>
  <c r="AK233" i="31"/>
  <c r="AN233" i="31" s="1"/>
  <c r="AI233" i="31"/>
  <c r="AJ233" i="31" s="1"/>
  <c r="AG233" i="31"/>
  <c r="AH233" i="31" s="1"/>
  <c r="AE233" i="31"/>
  <c r="AF233" i="31" s="1"/>
  <c r="AD233" i="31"/>
  <c r="AC233" i="31"/>
  <c r="AB233" i="31"/>
  <c r="AA233" i="31"/>
  <c r="AZ232" i="31"/>
  <c r="AY232" i="31"/>
  <c r="AW232" i="31"/>
  <c r="AX232" i="31" s="1"/>
  <c r="AU232" i="31"/>
  <c r="AV232" i="31" s="1"/>
  <c r="AS232" i="31"/>
  <c r="AT232" i="31" s="1"/>
  <c r="AR232" i="31"/>
  <c r="AQ232" i="31"/>
  <c r="AO232" i="31"/>
  <c r="AM232" i="31"/>
  <c r="AK232" i="31"/>
  <c r="AJ232" i="31"/>
  <c r="AI232" i="31"/>
  <c r="AH232" i="31"/>
  <c r="AG232" i="31"/>
  <c r="AF232" i="31"/>
  <c r="AE232" i="31"/>
  <c r="AD232" i="31"/>
  <c r="AC232" i="31"/>
  <c r="AB232" i="31"/>
  <c r="AA232" i="31"/>
  <c r="AZ231" i="31"/>
  <c r="AY231" i="31"/>
  <c r="AX231" i="31"/>
  <c r="AW231" i="31"/>
  <c r="AV231" i="31"/>
  <c r="AU231" i="31"/>
  <c r="AT231" i="31"/>
  <c r="AS231" i="31"/>
  <c r="AR231" i="31"/>
  <c r="AQ231" i="31"/>
  <c r="AP231" i="31"/>
  <c r="AO231" i="31"/>
  <c r="AN231" i="31"/>
  <c r="AM231" i="31"/>
  <c r="AL231" i="31"/>
  <c r="AK231" i="31"/>
  <c r="AJ231" i="31"/>
  <c r="AI231" i="31"/>
  <c r="AH231" i="31"/>
  <c r="AG231" i="31"/>
  <c r="AF231" i="31"/>
  <c r="AE231" i="31"/>
  <c r="AC231" i="31"/>
  <c r="AB231" i="31"/>
  <c r="AD231" i="31" s="1"/>
  <c r="AA231" i="31"/>
  <c r="AZ230" i="31"/>
  <c r="AY230" i="31"/>
  <c r="AX230" i="31"/>
  <c r="AW230" i="31"/>
  <c r="AV230" i="31"/>
  <c r="AU230" i="31"/>
  <c r="AT230" i="31"/>
  <c r="AS230" i="31"/>
  <c r="AR230" i="31"/>
  <c r="AQ230" i="31"/>
  <c r="AP230" i="31"/>
  <c r="AO230" i="31"/>
  <c r="AN230" i="31"/>
  <c r="AM230" i="31"/>
  <c r="AL230" i="31"/>
  <c r="AK230" i="31"/>
  <c r="AJ230" i="31"/>
  <c r="AI230" i="31"/>
  <c r="AH230" i="31"/>
  <c r="AG230" i="31"/>
  <c r="AF230" i="31"/>
  <c r="AE230" i="31"/>
  <c r="AD230" i="31"/>
  <c r="AC230" i="31"/>
  <c r="AB230" i="31"/>
  <c r="AA230" i="31"/>
  <c r="AZ229" i="31"/>
  <c r="AY229" i="31"/>
  <c r="AX229" i="31"/>
  <c r="AW229" i="31"/>
  <c r="AV229" i="31"/>
  <c r="AU229" i="31"/>
  <c r="AT229" i="31"/>
  <c r="AS229" i="31"/>
  <c r="AR229" i="31"/>
  <c r="AQ229" i="31"/>
  <c r="AP229" i="31"/>
  <c r="AO229" i="31"/>
  <c r="AN229" i="31"/>
  <c r="AM229" i="31"/>
  <c r="AL229" i="31"/>
  <c r="AK229" i="31"/>
  <c r="AJ229" i="31"/>
  <c r="AI229" i="31"/>
  <c r="AH229" i="31"/>
  <c r="AG229" i="31"/>
  <c r="AF229" i="31"/>
  <c r="AE229" i="31"/>
  <c r="AC229" i="31"/>
  <c r="AB229" i="31"/>
  <c r="AD229" i="31" s="1"/>
  <c r="AA229" i="31"/>
  <c r="AZ228" i="31"/>
  <c r="AY228" i="31"/>
  <c r="AX228" i="31"/>
  <c r="AW228" i="31"/>
  <c r="AV228" i="31"/>
  <c r="AU228" i="31"/>
  <c r="AT228" i="31"/>
  <c r="AS228" i="31"/>
  <c r="AR228" i="31"/>
  <c r="AQ228" i="31"/>
  <c r="AP228" i="31"/>
  <c r="AO228" i="31"/>
  <c r="AM228" i="31"/>
  <c r="AL228" i="31"/>
  <c r="AK228" i="31"/>
  <c r="AN228" i="31" s="1"/>
  <c r="AJ228" i="31"/>
  <c r="AI228" i="31"/>
  <c r="AH228" i="31"/>
  <c r="AG228" i="31"/>
  <c r="AF228" i="31"/>
  <c r="AE228" i="31"/>
  <c r="AD228" i="31"/>
  <c r="AC228" i="31"/>
  <c r="AB228" i="31"/>
  <c r="AA228" i="31"/>
  <c r="AZ227" i="31"/>
  <c r="AY227" i="31"/>
  <c r="AX227" i="31"/>
  <c r="AW227" i="31"/>
  <c r="AV227" i="31"/>
  <c r="AU227" i="31"/>
  <c r="AT227" i="31"/>
  <c r="AS227" i="31"/>
  <c r="AR227" i="31"/>
  <c r="AQ227" i="31"/>
  <c r="AO227" i="31"/>
  <c r="AN227" i="31"/>
  <c r="AM227" i="31"/>
  <c r="AK227" i="31"/>
  <c r="AP227" i="31" s="1"/>
  <c r="AJ227" i="31"/>
  <c r="AI227" i="31"/>
  <c r="AG227" i="31"/>
  <c r="AH227" i="31" s="1"/>
  <c r="AF227" i="31"/>
  <c r="AE227" i="31"/>
  <c r="AC227" i="31"/>
  <c r="AB227" i="31"/>
  <c r="AD227" i="31" s="1"/>
  <c r="AA227" i="31"/>
  <c r="AY226" i="31"/>
  <c r="AZ226" i="31" s="1"/>
  <c r="AX226" i="31"/>
  <c r="AW226" i="31"/>
  <c r="AU226" i="31"/>
  <c r="AV226" i="31" s="1"/>
  <c r="AS226" i="31"/>
  <c r="AT226" i="31" s="1"/>
  <c r="AQ226" i="31"/>
  <c r="AR226" i="31" s="1"/>
  <c r="AO226" i="31"/>
  <c r="AM226" i="31"/>
  <c r="AL226" i="31"/>
  <c r="AK226" i="31"/>
  <c r="AN226" i="31" s="1"/>
  <c r="AI226" i="31"/>
  <c r="AJ226" i="31" s="1"/>
  <c r="AG226" i="31"/>
  <c r="AH226" i="31" s="1"/>
  <c r="AE226" i="31"/>
  <c r="AF226" i="31" s="1"/>
  <c r="AC226" i="31"/>
  <c r="AD226" i="31" s="1"/>
  <c r="AB226" i="31"/>
  <c r="AA226" i="31"/>
  <c r="AY225" i="31"/>
  <c r="AZ225" i="31" s="1"/>
  <c r="AW225" i="31"/>
  <c r="AX225" i="31" s="1"/>
  <c r="AV225" i="31"/>
  <c r="AU225" i="31"/>
  <c r="AS225" i="31"/>
  <c r="AT225" i="31" s="1"/>
  <c r="AR225" i="31"/>
  <c r="AQ225" i="31"/>
  <c r="AO225" i="31"/>
  <c r="AM225" i="31"/>
  <c r="AK225" i="31"/>
  <c r="AN225" i="31" s="1"/>
  <c r="AI225" i="31"/>
  <c r="AJ225" i="31" s="1"/>
  <c r="AG225" i="31"/>
  <c r="AH225" i="31" s="1"/>
  <c r="AF225" i="31"/>
  <c r="AE225" i="31"/>
  <c r="AC225" i="31"/>
  <c r="AB225" i="31"/>
  <c r="AD225" i="31" s="1"/>
  <c r="AA225" i="31"/>
  <c r="AY224" i="31"/>
  <c r="AZ224" i="31" s="1"/>
  <c r="AW224" i="31"/>
  <c r="AX224" i="31" s="1"/>
  <c r="AU224" i="31"/>
  <c r="AV224" i="31" s="1"/>
  <c r="AS224" i="31"/>
  <c r="AT224" i="31" s="1"/>
  <c r="AQ224" i="31"/>
  <c r="AR224" i="31" s="1"/>
  <c r="AO224" i="31"/>
  <c r="AM224" i="31"/>
  <c r="AL224" i="31"/>
  <c r="AK224" i="31"/>
  <c r="AN224" i="31" s="1"/>
  <c r="AI224" i="31"/>
  <c r="AJ224" i="31" s="1"/>
  <c r="AG224" i="31"/>
  <c r="AH224" i="31" s="1"/>
  <c r="AE224" i="31"/>
  <c r="AF224" i="31" s="1"/>
  <c r="AD224" i="31"/>
  <c r="AC224" i="31"/>
  <c r="AB224" i="31"/>
  <c r="AA224" i="31"/>
  <c r="AZ223" i="31"/>
  <c r="AY223" i="31"/>
  <c r="AW223" i="31"/>
  <c r="AX223" i="31" s="1"/>
  <c r="AV223" i="31"/>
  <c r="AU223" i="31"/>
  <c r="AS223" i="31"/>
  <c r="AT223" i="31" s="1"/>
  <c r="AR223" i="31"/>
  <c r="AQ223" i="31"/>
  <c r="AO223" i="31"/>
  <c r="AM223" i="31"/>
  <c r="AK223" i="31"/>
  <c r="AN223" i="31" s="1"/>
  <c r="AJ223" i="31"/>
  <c r="AI223" i="31"/>
  <c r="AG223" i="31"/>
  <c r="AH223" i="31" s="1"/>
  <c r="AF223" i="31"/>
  <c r="AE223" i="31"/>
  <c r="AC223" i="31"/>
  <c r="AB223" i="31"/>
  <c r="AD223" i="31" s="1"/>
  <c r="AA223" i="31"/>
  <c r="AY222" i="31"/>
  <c r="AZ222" i="31" s="1"/>
  <c r="AW222" i="31"/>
  <c r="AX222" i="31" s="1"/>
  <c r="AU222" i="31"/>
  <c r="AV222" i="31" s="1"/>
  <c r="AT222" i="31"/>
  <c r="AS222" i="31"/>
  <c r="AQ222" i="31"/>
  <c r="AR222" i="31" s="1"/>
  <c r="AO222" i="31"/>
  <c r="AM222" i="31"/>
  <c r="AL222" i="31"/>
  <c r="AK222" i="31"/>
  <c r="AN222" i="31" s="1"/>
  <c r="AI222" i="31"/>
  <c r="AJ222" i="31" s="1"/>
  <c r="AG222" i="31"/>
  <c r="AH222" i="31" s="1"/>
  <c r="AE222" i="31"/>
  <c r="AF222" i="31" s="1"/>
  <c r="AD222" i="31"/>
  <c r="AC222" i="31"/>
  <c r="AB222" i="31"/>
  <c r="AA222" i="31"/>
  <c r="AZ221" i="31"/>
  <c r="AY221" i="31"/>
  <c r="AW221" i="31"/>
  <c r="AX221" i="31" s="1"/>
  <c r="AV221" i="31"/>
  <c r="AU221" i="31"/>
  <c r="AS221" i="31"/>
  <c r="AT221" i="31" s="1"/>
  <c r="AR221" i="31"/>
  <c r="AQ221" i="31"/>
  <c r="AO221" i="31"/>
  <c r="AM221" i="31"/>
  <c r="AK221" i="31"/>
  <c r="AN221" i="31" s="1"/>
  <c r="AJ221" i="31"/>
  <c r="AI221" i="31"/>
  <c r="AG221" i="31"/>
  <c r="AH221" i="31" s="1"/>
  <c r="AF221" i="31"/>
  <c r="AE221" i="31"/>
  <c r="AC221" i="31"/>
  <c r="AB221" i="31"/>
  <c r="AD221" i="31" s="1"/>
  <c r="AA221" i="31"/>
  <c r="AY220" i="31"/>
  <c r="AZ220" i="31" s="1"/>
  <c r="AW220" i="31"/>
  <c r="AX220" i="31" s="1"/>
  <c r="AU220" i="31"/>
  <c r="AV220" i="31" s="1"/>
  <c r="AT220" i="31"/>
  <c r="AS220" i="31"/>
  <c r="AQ220" i="31"/>
  <c r="AR220" i="31" s="1"/>
  <c r="AO220" i="31"/>
  <c r="AM220" i="31"/>
  <c r="AL220" i="31"/>
  <c r="AK220" i="31"/>
  <c r="AN220" i="31" s="1"/>
  <c r="AI220" i="31"/>
  <c r="AJ220" i="31" s="1"/>
  <c r="AG220" i="31"/>
  <c r="AH220" i="31" s="1"/>
  <c r="AE220" i="31"/>
  <c r="AF220" i="31" s="1"/>
  <c r="AD220" i="31"/>
  <c r="AC220" i="31"/>
  <c r="AB220" i="31"/>
  <c r="AA220" i="31"/>
  <c r="AZ219" i="31"/>
  <c r="AY219" i="31"/>
  <c r="AW219" i="31"/>
  <c r="AX219" i="31" s="1"/>
  <c r="AV219" i="31"/>
  <c r="AU219" i="31"/>
  <c r="AS219" i="31"/>
  <c r="AT219" i="31" s="1"/>
  <c r="AR219" i="31"/>
  <c r="AQ219" i="31"/>
  <c r="AO219" i="31"/>
  <c r="AM219" i="31"/>
  <c r="AK219" i="31"/>
  <c r="AN219" i="31" s="1"/>
  <c r="AJ219" i="31"/>
  <c r="AI219" i="31"/>
  <c r="AG219" i="31"/>
  <c r="AH219" i="31" s="1"/>
  <c r="AF219" i="31"/>
  <c r="AE219" i="31"/>
  <c r="AC219" i="31"/>
  <c r="AB219" i="31"/>
  <c r="AD219" i="31" s="1"/>
  <c r="AA219" i="31"/>
  <c r="AY218" i="31"/>
  <c r="AZ218" i="31" s="1"/>
  <c r="AW218" i="31"/>
  <c r="AX218" i="31" s="1"/>
  <c r="AU218" i="31"/>
  <c r="AV218" i="31" s="1"/>
  <c r="AT218" i="31"/>
  <c r="AS218" i="31"/>
  <c r="AQ218" i="31"/>
  <c r="AR218" i="31" s="1"/>
  <c r="AO218" i="31"/>
  <c r="AM218" i="31"/>
  <c r="AL218" i="31"/>
  <c r="AK218" i="31"/>
  <c r="AN218" i="31" s="1"/>
  <c r="AI218" i="31"/>
  <c r="AJ218" i="31" s="1"/>
  <c r="AG218" i="31"/>
  <c r="AH218" i="31" s="1"/>
  <c r="AE218" i="31"/>
  <c r="AF218" i="31" s="1"/>
  <c r="AD218" i="31"/>
  <c r="AC218" i="31"/>
  <c r="AB218" i="31"/>
  <c r="AA218" i="31"/>
  <c r="AZ217" i="31"/>
  <c r="AY217" i="31"/>
  <c r="AW217" i="31"/>
  <c r="AX217" i="31" s="1"/>
  <c r="AV217" i="31"/>
  <c r="AU217" i="31"/>
  <c r="AS217" i="31"/>
  <c r="AT217" i="31" s="1"/>
  <c r="AQ217" i="31"/>
  <c r="AR217" i="31" s="1"/>
  <c r="AO217" i="31"/>
  <c r="AM217" i="31"/>
  <c r="AK217" i="31"/>
  <c r="AJ217" i="31"/>
  <c r="AI217" i="31"/>
  <c r="AG217" i="31"/>
  <c r="AH217" i="31" s="1"/>
  <c r="AF217" i="31"/>
  <c r="AE217" i="31"/>
  <c r="AC217" i="31"/>
  <c r="AB217" i="31"/>
  <c r="AD217" i="31" s="1"/>
  <c r="AA217" i="31"/>
  <c r="AY216" i="31"/>
  <c r="AZ216" i="31" s="1"/>
  <c r="AW216" i="31"/>
  <c r="AX216" i="31" s="1"/>
  <c r="AU216" i="31"/>
  <c r="AV216" i="31" s="1"/>
  <c r="AT216" i="31"/>
  <c r="AS216" i="31"/>
  <c r="AQ216" i="31"/>
  <c r="AR216" i="31" s="1"/>
  <c r="AO216" i="31"/>
  <c r="AM216" i="31"/>
  <c r="AL216" i="31"/>
  <c r="AK216" i="31"/>
  <c r="AN216" i="31" s="1"/>
  <c r="AI216" i="31"/>
  <c r="AJ216" i="31" s="1"/>
  <c r="AG216" i="31"/>
  <c r="AH216" i="31" s="1"/>
  <c r="AE216" i="31"/>
  <c r="AF216" i="31" s="1"/>
  <c r="AD216" i="31"/>
  <c r="AC216" i="31"/>
  <c r="AB216" i="31"/>
  <c r="AA216" i="31"/>
  <c r="AZ215" i="31"/>
  <c r="AY215" i="31"/>
  <c r="AW215" i="31"/>
  <c r="AX215" i="31" s="1"/>
  <c r="AV215" i="31"/>
  <c r="AU215" i="31"/>
  <c r="AS215" i="31"/>
  <c r="AT215" i="31" s="1"/>
  <c r="AR215" i="31"/>
  <c r="AQ215" i="31"/>
  <c r="AO215" i="31"/>
  <c r="AM215" i="31"/>
  <c r="AK215" i="31"/>
  <c r="AJ215" i="31"/>
  <c r="AI215" i="31"/>
  <c r="AG215" i="31"/>
  <c r="AH215" i="31" s="1"/>
  <c r="AF215" i="31"/>
  <c r="AE215" i="31"/>
  <c r="AC215" i="31"/>
  <c r="AB215" i="31"/>
  <c r="AD215" i="31" s="1"/>
  <c r="AA215" i="31"/>
  <c r="AY214" i="31"/>
  <c r="AZ214" i="31" s="1"/>
  <c r="AW214" i="31"/>
  <c r="AX214" i="31" s="1"/>
  <c r="AU214" i="31"/>
  <c r="AV214" i="31" s="1"/>
  <c r="AT214" i="31"/>
  <c r="AS214" i="31"/>
  <c r="AQ214" i="31"/>
  <c r="AR214" i="31" s="1"/>
  <c r="AO214" i="31"/>
  <c r="AM214" i="31"/>
  <c r="AK214" i="31"/>
  <c r="AN214" i="31" s="1"/>
  <c r="AI214" i="31"/>
  <c r="AJ214" i="31" s="1"/>
  <c r="AG214" i="31"/>
  <c r="AH214" i="31" s="1"/>
  <c r="AE214" i="31"/>
  <c r="AF214" i="31" s="1"/>
  <c r="AC214" i="31"/>
  <c r="AB214" i="31"/>
  <c r="AD214" i="31" s="1"/>
  <c r="AA214" i="31"/>
  <c r="AZ213" i="31"/>
  <c r="AY213" i="31"/>
  <c r="AX213" i="31"/>
  <c r="AW213" i="31"/>
  <c r="AV213" i="31"/>
  <c r="AU213" i="31"/>
  <c r="AT213" i="31"/>
  <c r="AS213" i="31"/>
  <c r="AR213" i="31"/>
  <c r="AQ213" i="31"/>
  <c r="AP213" i="31"/>
  <c r="AO213" i="31"/>
  <c r="AM213" i="31"/>
  <c r="AK213" i="31"/>
  <c r="AJ213" i="31"/>
  <c r="AI213" i="31"/>
  <c r="AG213" i="31"/>
  <c r="AH213" i="31" s="1"/>
  <c r="AF213" i="31"/>
  <c r="AE213" i="31"/>
  <c r="AC213" i="31"/>
  <c r="AD213" i="31" s="1"/>
  <c r="AB213" i="31"/>
  <c r="AA213" i="31"/>
  <c r="AY212" i="31"/>
  <c r="AZ212" i="31" s="1"/>
  <c r="AX212" i="31"/>
  <c r="AW212" i="31"/>
  <c r="AU212" i="31"/>
  <c r="AV212" i="31" s="1"/>
  <c r="AT212" i="31"/>
  <c r="AS212" i="31"/>
  <c r="AQ212" i="31"/>
  <c r="AR212" i="31" s="1"/>
  <c r="AP212" i="31"/>
  <c r="AO212" i="31"/>
  <c r="AN212" i="31"/>
  <c r="AM212" i="31"/>
  <c r="AL212" i="31"/>
  <c r="AK212" i="31"/>
  <c r="AI212" i="31"/>
  <c r="AJ212" i="31" s="1"/>
  <c r="AH212" i="31"/>
  <c r="AG212" i="31"/>
  <c r="AE212" i="31"/>
  <c r="AF212" i="31" s="1"/>
  <c r="AC212" i="31"/>
  <c r="AB212" i="31"/>
  <c r="AD212" i="31" s="1"/>
  <c r="AA212" i="31"/>
  <c r="AY211" i="31"/>
  <c r="AZ211" i="31" s="1"/>
  <c r="AX211" i="31"/>
  <c r="AW211" i="31"/>
  <c r="AU211" i="31"/>
  <c r="AV211" i="31" s="1"/>
  <c r="AT211" i="31"/>
  <c r="AS211" i="31"/>
  <c r="AQ211" i="31"/>
  <c r="AR211" i="31" s="1"/>
  <c r="AO211" i="31"/>
  <c r="AM211" i="31"/>
  <c r="AK211" i="31"/>
  <c r="AN211" i="31" s="1"/>
  <c r="AI211" i="31"/>
  <c r="AJ211" i="31" s="1"/>
  <c r="AH211" i="31"/>
  <c r="AG211" i="31"/>
  <c r="AE211" i="31"/>
  <c r="AF211" i="31" s="1"/>
  <c r="AD211" i="31"/>
  <c r="AC211" i="31"/>
  <c r="AB211" i="31"/>
  <c r="AA211" i="31"/>
  <c r="AZ210" i="31"/>
  <c r="AY210" i="31"/>
  <c r="AW210" i="31"/>
  <c r="AX210" i="31" s="1"/>
  <c r="AU210" i="31"/>
  <c r="AV210" i="31" s="1"/>
  <c r="AS210" i="31"/>
  <c r="AT210" i="31" s="1"/>
  <c r="AQ210" i="31"/>
  <c r="AR210" i="31" s="1"/>
  <c r="AO210" i="31"/>
  <c r="AN210" i="31"/>
  <c r="AM210" i="31"/>
  <c r="AK210" i="31"/>
  <c r="AJ210" i="31"/>
  <c r="AI210" i="31"/>
  <c r="AG210" i="31"/>
  <c r="AH210" i="31" s="1"/>
  <c r="AE210" i="31"/>
  <c r="AF210" i="31" s="1"/>
  <c r="AC210" i="31"/>
  <c r="AB210" i="31"/>
  <c r="AA210" i="31"/>
  <c r="AY209" i="31"/>
  <c r="AZ209" i="31" s="1"/>
  <c r="AX209" i="31"/>
  <c r="AW209" i="31"/>
  <c r="AU209" i="31"/>
  <c r="AV209" i="31" s="1"/>
  <c r="AT209" i="31"/>
  <c r="AS209" i="31"/>
  <c r="AQ209" i="31"/>
  <c r="AR209" i="31" s="1"/>
  <c r="AO209" i="31"/>
  <c r="AM209" i="31"/>
  <c r="AK209" i="31"/>
  <c r="AN209" i="31" s="1"/>
  <c r="AI209" i="31"/>
  <c r="AJ209" i="31" s="1"/>
  <c r="AH209" i="31"/>
  <c r="AG209" i="31"/>
  <c r="AE209" i="31"/>
  <c r="AF209" i="31" s="1"/>
  <c r="AD209" i="31"/>
  <c r="AC209" i="31"/>
  <c r="AB209" i="31"/>
  <c r="AA209" i="31"/>
  <c r="AZ208" i="31"/>
  <c r="AY208" i="31"/>
  <c r="AW208" i="31"/>
  <c r="AX208" i="31" s="1"/>
  <c r="AU208" i="31"/>
  <c r="AV208" i="31" s="1"/>
  <c r="AS208" i="31"/>
  <c r="AT208" i="31" s="1"/>
  <c r="AQ208" i="31"/>
  <c r="AR208" i="31" s="1"/>
  <c r="AO208" i="31"/>
  <c r="AN208" i="31"/>
  <c r="AM208" i="31"/>
  <c r="AK208" i="31"/>
  <c r="AJ208" i="31"/>
  <c r="AI208" i="31"/>
  <c r="AG208" i="31"/>
  <c r="AH208" i="31" s="1"/>
  <c r="AE208" i="31"/>
  <c r="AF208" i="31" s="1"/>
  <c r="AC208" i="31"/>
  <c r="AB208" i="31"/>
  <c r="AA208" i="31"/>
  <c r="AY207" i="31"/>
  <c r="AZ207" i="31" s="1"/>
  <c r="AX207" i="31"/>
  <c r="AW207" i="31"/>
  <c r="AU207" i="31"/>
  <c r="AV207" i="31" s="1"/>
  <c r="AT207" i="31"/>
  <c r="AS207" i="31"/>
  <c r="AQ207" i="31"/>
  <c r="AR207" i="31" s="1"/>
  <c r="AO207" i="31"/>
  <c r="AM207" i="31"/>
  <c r="AK207" i="31"/>
  <c r="AN207" i="31" s="1"/>
  <c r="AI207" i="31"/>
  <c r="AJ207" i="31" s="1"/>
  <c r="AH207" i="31"/>
  <c r="AG207" i="31"/>
  <c r="AE207" i="31"/>
  <c r="AF207" i="31" s="1"/>
  <c r="AD207" i="31"/>
  <c r="AC207" i="31"/>
  <c r="AB207" i="31"/>
  <c r="AA207" i="31"/>
  <c r="AZ206" i="31"/>
  <c r="AY206" i="31"/>
  <c r="AW206" i="31"/>
  <c r="AX206" i="31" s="1"/>
  <c r="AU206" i="31"/>
  <c r="AV206" i="31" s="1"/>
  <c r="AS206" i="31"/>
  <c r="AT206" i="31" s="1"/>
  <c r="AQ206" i="31"/>
  <c r="AR206" i="31" s="1"/>
  <c r="AO206" i="31"/>
  <c r="AM206" i="31"/>
  <c r="AK206" i="31"/>
  <c r="AN206" i="31" s="1"/>
  <c r="AJ206" i="31"/>
  <c r="AI206" i="31"/>
  <c r="AG206" i="31"/>
  <c r="AH206" i="31" s="1"/>
  <c r="AE206" i="31"/>
  <c r="AF206" i="31" s="1"/>
  <c r="AC206" i="31"/>
  <c r="AB206" i="31"/>
  <c r="AA206" i="31"/>
  <c r="AY205" i="31"/>
  <c r="AZ205" i="31" s="1"/>
  <c r="AX205" i="31"/>
  <c r="AW205" i="31"/>
  <c r="AU205" i="31"/>
  <c r="AV205" i="31" s="1"/>
  <c r="AT205" i="31"/>
  <c r="AS205" i="31"/>
  <c r="AQ205" i="31"/>
  <c r="AR205" i="31" s="1"/>
  <c r="AO205" i="31"/>
  <c r="AM205" i="31"/>
  <c r="AK205" i="31"/>
  <c r="AN205" i="31" s="1"/>
  <c r="AI205" i="31"/>
  <c r="AJ205" i="31" s="1"/>
  <c r="AH205" i="31"/>
  <c r="AG205" i="31"/>
  <c r="AE205" i="31"/>
  <c r="AF205" i="31" s="1"/>
  <c r="AD205" i="31"/>
  <c r="AC205" i="31"/>
  <c r="AB205" i="31"/>
  <c r="AA205" i="31"/>
  <c r="AZ204" i="31"/>
  <c r="AY204" i="31"/>
  <c r="AW204" i="31"/>
  <c r="AX204" i="31" s="1"/>
  <c r="AU204" i="31"/>
  <c r="AV204" i="31" s="1"/>
  <c r="AS204" i="31"/>
  <c r="AT204" i="31" s="1"/>
  <c r="AQ204" i="31"/>
  <c r="AR204" i="31" s="1"/>
  <c r="AO204" i="31"/>
  <c r="AM204" i="31"/>
  <c r="AK204" i="31"/>
  <c r="AN204" i="31" s="1"/>
  <c r="AJ204" i="31"/>
  <c r="AI204" i="31"/>
  <c r="AG204" i="31"/>
  <c r="AH204" i="31" s="1"/>
  <c r="AE204" i="31"/>
  <c r="AF204" i="31" s="1"/>
  <c r="AC204" i="31"/>
  <c r="AB204" i="31"/>
  <c r="AA204" i="31"/>
  <c r="AY203" i="31"/>
  <c r="AZ203" i="31" s="1"/>
  <c r="AX203" i="31"/>
  <c r="AW203" i="31"/>
  <c r="AU203" i="31"/>
  <c r="AV203" i="31" s="1"/>
  <c r="AT203" i="31"/>
  <c r="AS203" i="31"/>
  <c r="AQ203" i="31"/>
  <c r="AR203" i="31" s="1"/>
  <c r="AO203" i="31"/>
  <c r="AM203" i="31"/>
  <c r="AK203" i="31"/>
  <c r="AN203" i="31" s="1"/>
  <c r="AI203" i="31"/>
  <c r="AJ203" i="31" s="1"/>
  <c r="AH203" i="31"/>
  <c r="AG203" i="31"/>
  <c r="AE203" i="31"/>
  <c r="AF203" i="31" s="1"/>
  <c r="AD203" i="31"/>
  <c r="AC203" i="31"/>
  <c r="AB203" i="31"/>
  <c r="AA203" i="31"/>
  <c r="AZ202" i="31"/>
  <c r="AY202" i="31"/>
  <c r="AW202" i="31"/>
  <c r="AX202" i="31" s="1"/>
  <c r="AU202" i="31"/>
  <c r="AV202" i="31" s="1"/>
  <c r="AS202" i="31"/>
  <c r="AT202" i="31" s="1"/>
  <c r="AQ202" i="31"/>
  <c r="AR202" i="31" s="1"/>
  <c r="AO202" i="31"/>
  <c r="AM202" i="31"/>
  <c r="AK202" i="31"/>
  <c r="AN202" i="31" s="1"/>
  <c r="AJ202" i="31"/>
  <c r="AI202" i="31"/>
  <c r="AG202" i="31"/>
  <c r="AH202" i="31" s="1"/>
  <c r="AE202" i="31"/>
  <c r="AF202" i="31" s="1"/>
  <c r="AC202" i="31"/>
  <c r="AB202" i="31"/>
  <c r="AD202" i="31" s="1"/>
  <c r="AA202" i="31"/>
  <c r="AY201" i="31"/>
  <c r="AZ201" i="31" s="1"/>
  <c r="AW201" i="31"/>
  <c r="AX201" i="31" s="1"/>
  <c r="AU201" i="31"/>
  <c r="AV201" i="31" s="1"/>
  <c r="AT201" i="31"/>
  <c r="AS201" i="31"/>
  <c r="AQ201" i="31"/>
  <c r="AR201" i="31" s="1"/>
  <c r="AO201" i="31"/>
  <c r="AM201" i="31"/>
  <c r="AK201" i="31"/>
  <c r="AN201" i="31" s="1"/>
  <c r="AI201" i="31"/>
  <c r="AJ201" i="31" s="1"/>
  <c r="AG201" i="31"/>
  <c r="AH201" i="31" s="1"/>
  <c r="AE201" i="31"/>
  <c r="AF201" i="31" s="1"/>
  <c r="AD201" i="31"/>
  <c r="AC201" i="31"/>
  <c r="AB201" i="31"/>
  <c r="AA201" i="31"/>
  <c r="AZ200" i="31"/>
  <c r="AY200" i="31"/>
  <c r="AW200" i="31"/>
  <c r="AX200" i="31" s="1"/>
  <c r="AU200" i="31"/>
  <c r="AV200" i="31" s="1"/>
  <c r="AS200" i="31"/>
  <c r="AT200" i="31" s="1"/>
  <c r="AQ200" i="31"/>
  <c r="AR200" i="31" s="1"/>
  <c r="AO200" i="31"/>
  <c r="AM200" i="31"/>
  <c r="AK200" i="31"/>
  <c r="AN200" i="31" s="1"/>
  <c r="AJ200" i="31"/>
  <c r="AI200" i="31"/>
  <c r="AG200" i="31"/>
  <c r="AH200" i="31" s="1"/>
  <c r="AE200" i="31"/>
  <c r="AF200" i="31" s="1"/>
  <c r="AC200" i="31"/>
  <c r="AB200" i="31"/>
  <c r="AD200" i="31" s="1"/>
  <c r="AA200" i="31"/>
  <c r="AY199" i="31"/>
  <c r="AZ199" i="31" s="1"/>
  <c r="AW199" i="31"/>
  <c r="AX199" i="31" s="1"/>
  <c r="AU199" i="31"/>
  <c r="AV199" i="31" s="1"/>
  <c r="AT199" i="31"/>
  <c r="AS199" i="31"/>
  <c r="AQ199" i="31"/>
  <c r="AR199" i="31" s="1"/>
  <c r="AO199" i="31"/>
  <c r="AM199" i="31"/>
  <c r="AK199" i="31"/>
  <c r="AI199" i="31"/>
  <c r="AJ199" i="31" s="1"/>
  <c r="AG199" i="31"/>
  <c r="AH199" i="31" s="1"/>
  <c r="AE199" i="31"/>
  <c r="AF199" i="31" s="1"/>
  <c r="AC199" i="31"/>
  <c r="AB199" i="31"/>
  <c r="AD199" i="31" s="1"/>
  <c r="AA199" i="31"/>
  <c r="AY198" i="31"/>
  <c r="AZ198" i="31" s="1"/>
  <c r="AX198" i="31"/>
  <c r="AW198" i="31"/>
  <c r="AU198" i="31"/>
  <c r="AV198" i="31" s="1"/>
  <c r="AT198" i="31"/>
  <c r="AS198" i="31"/>
  <c r="AQ198" i="31"/>
  <c r="AR198" i="31" s="1"/>
  <c r="AO198" i="31"/>
  <c r="AM198" i="31"/>
  <c r="AK198" i="31"/>
  <c r="AN198" i="31" s="1"/>
  <c r="AI198" i="31"/>
  <c r="AJ198" i="31" s="1"/>
  <c r="AH198" i="31"/>
  <c r="AG198" i="31"/>
  <c r="AE198" i="31"/>
  <c r="AF198" i="31" s="1"/>
  <c r="AD198" i="31"/>
  <c r="AC198" i="31"/>
  <c r="AB198" i="31"/>
  <c r="AA198" i="31"/>
  <c r="AZ197" i="31"/>
  <c r="AY197" i="31"/>
  <c r="AW197" i="31"/>
  <c r="AX197" i="31" s="1"/>
  <c r="AU197" i="31"/>
  <c r="AV197" i="31" s="1"/>
  <c r="AS197" i="31"/>
  <c r="AT197" i="31" s="1"/>
  <c r="AQ197" i="31"/>
  <c r="AR197" i="31" s="1"/>
  <c r="AO197" i="31"/>
  <c r="AM197" i="31"/>
  <c r="AK197" i="31"/>
  <c r="AN197" i="31" s="1"/>
  <c r="AJ197" i="31"/>
  <c r="AI197" i="31"/>
  <c r="AG197" i="31"/>
  <c r="AH197" i="31" s="1"/>
  <c r="AE197" i="31"/>
  <c r="AF197" i="31" s="1"/>
  <c r="AC197" i="31"/>
  <c r="AB197" i="31"/>
  <c r="AA197" i="31"/>
  <c r="AY196" i="31"/>
  <c r="AZ196" i="31" s="1"/>
  <c r="AX196" i="31"/>
  <c r="AW196" i="31"/>
  <c r="AU196" i="31"/>
  <c r="AV196" i="31" s="1"/>
  <c r="AT196" i="31"/>
  <c r="AS196" i="31"/>
  <c r="AQ196" i="31"/>
  <c r="AR196" i="31" s="1"/>
  <c r="AO196" i="31"/>
  <c r="AM196" i="31"/>
  <c r="AK196" i="31"/>
  <c r="AN196" i="31" s="1"/>
  <c r="AI196" i="31"/>
  <c r="AJ196" i="31" s="1"/>
  <c r="AH196" i="31"/>
  <c r="AG196" i="31"/>
  <c r="AE196" i="31"/>
  <c r="AF196" i="31" s="1"/>
  <c r="AD196" i="31"/>
  <c r="AC196" i="31"/>
  <c r="AB196" i="31"/>
  <c r="AA196" i="31"/>
  <c r="AZ195" i="31"/>
  <c r="AY195" i="31"/>
  <c r="AW195" i="31"/>
  <c r="AX195" i="31" s="1"/>
  <c r="AU195" i="31"/>
  <c r="AV195" i="31" s="1"/>
  <c r="AS195" i="31"/>
  <c r="AT195" i="31" s="1"/>
  <c r="AQ195" i="31"/>
  <c r="AR195" i="31" s="1"/>
  <c r="AO195" i="31"/>
  <c r="AM195" i="31"/>
  <c r="AK195" i="31"/>
  <c r="AN195" i="31" s="1"/>
  <c r="AJ195" i="31"/>
  <c r="AI195" i="31"/>
  <c r="AG195" i="31"/>
  <c r="AH195" i="31" s="1"/>
  <c r="AE195" i="31"/>
  <c r="AF195" i="31" s="1"/>
  <c r="AC195" i="31"/>
  <c r="AB195" i="31"/>
  <c r="AD195" i="31" s="1"/>
  <c r="AA195" i="31"/>
  <c r="AY194" i="31"/>
  <c r="AZ194" i="31" s="1"/>
  <c r="AW194" i="31"/>
  <c r="AX194" i="31" s="1"/>
  <c r="AU194" i="31"/>
  <c r="AV194" i="31" s="1"/>
  <c r="AT194" i="31"/>
  <c r="AS194" i="31"/>
  <c r="AQ194" i="31"/>
  <c r="AR194" i="31" s="1"/>
  <c r="AO194" i="31"/>
  <c r="AM194" i="31"/>
  <c r="AK194" i="31"/>
  <c r="AN194" i="31" s="1"/>
  <c r="AI194" i="31"/>
  <c r="AJ194" i="31" s="1"/>
  <c r="AG194" i="31"/>
  <c r="AH194" i="31" s="1"/>
  <c r="AE194" i="31"/>
  <c r="AF194" i="31" s="1"/>
  <c r="AD194" i="31"/>
  <c r="AC194" i="31"/>
  <c r="AB194" i="31"/>
  <c r="AA194" i="31"/>
  <c r="AZ193" i="31"/>
  <c r="AY193" i="31"/>
  <c r="AW193" i="31"/>
  <c r="AX193" i="31" s="1"/>
  <c r="AU193" i="31"/>
  <c r="AV193" i="31" s="1"/>
  <c r="AS193" i="31"/>
  <c r="AT193" i="31" s="1"/>
  <c r="AQ193" i="31"/>
  <c r="AR193" i="31" s="1"/>
  <c r="AO193" i="31"/>
  <c r="AM193" i="31"/>
  <c r="AK193" i="31"/>
  <c r="AN193" i="31" s="1"/>
  <c r="AJ193" i="31"/>
  <c r="AI193" i="31"/>
  <c r="AG193" i="31"/>
  <c r="AH193" i="31" s="1"/>
  <c r="AE193" i="31"/>
  <c r="AF193" i="31" s="1"/>
  <c r="AC193" i="31"/>
  <c r="AB193" i="31"/>
  <c r="AD193" i="31" s="1"/>
  <c r="AA193" i="31"/>
  <c r="AY192" i="31"/>
  <c r="AZ192" i="31" s="1"/>
  <c r="AW192" i="31"/>
  <c r="AX192" i="31" s="1"/>
  <c r="AU192" i="31"/>
  <c r="AV192" i="31" s="1"/>
  <c r="AT192" i="31"/>
  <c r="AS192" i="31"/>
  <c r="AQ192" i="31"/>
  <c r="AR192" i="31" s="1"/>
  <c r="AO192" i="31"/>
  <c r="AM192" i="31"/>
  <c r="AK192" i="31"/>
  <c r="AN192" i="31" s="1"/>
  <c r="AI192" i="31"/>
  <c r="AJ192" i="31" s="1"/>
  <c r="AG192" i="31"/>
  <c r="AH192" i="31" s="1"/>
  <c r="AE192" i="31"/>
  <c r="AF192" i="31" s="1"/>
  <c r="AD192" i="31"/>
  <c r="AC192" i="31"/>
  <c r="AB192" i="31"/>
  <c r="AA192" i="31"/>
  <c r="AZ191" i="31"/>
  <c r="AY191" i="31"/>
  <c r="AW191" i="31"/>
  <c r="AX191" i="31" s="1"/>
  <c r="AU191" i="31"/>
  <c r="AV191" i="31" s="1"/>
  <c r="AS191" i="31"/>
  <c r="AT191" i="31" s="1"/>
  <c r="AQ191" i="31"/>
  <c r="AR191" i="31" s="1"/>
  <c r="AO191" i="31"/>
  <c r="AM191" i="31"/>
  <c r="AK191" i="31"/>
  <c r="AN191" i="31" s="1"/>
  <c r="AJ191" i="31"/>
  <c r="AI191" i="31"/>
  <c r="AG191" i="31"/>
  <c r="AH191" i="31" s="1"/>
  <c r="AE191" i="31"/>
  <c r="AF191" i="31" s="1"/>
  <c r="AC191" i="31"/>
  <c r="AB191" i="31"/>
  <c r="AD191" i="31" s="1"/>
  <c r="AA191" i="31"/>
  <c r="AY190" i="31"/>
  <c r="AZ190" i="31" s="1"/>
  <c r="AW190" i="31"/>
  <c r="AX190" i="31" s="1"/>
  <c r="AU190" i="31"/>
  <c r="AV190" i="31" s="1"/>
  <c r="AT190" i="31"/>
  <c r="AS190" i="31"/>
  <c r="AQ190" i="31"/>
  <c r="AR190" i="31" s="1"/>
  <c r="AO190" i="31"/>
  <c r="AM190" i="31"/>
  <c r="AK190" i="31"/>
  <c r="AN190" i="31" s="1"/>
  <c r="AI190" i="31"/>
  <c r="AJ190" i="31" s="1"/>
  <c r="AG190" i="31"/>
  <c r="AH190" i="31" s="1"/>
  <c r="AE190" i="31"/>
  <c r="AF190" i="31" s="1"/>
  <c r="AD190" i="31"/>
  <c r="AC190" i="31"/>
  <c r="AB190" i="31"/>
  <c r="AA190" i="31"/>
  <c r="AZ189" i="31"/>
  <c r="AY189" i="31"/>
  <c r="AW189" i="31"/>
  <c r="AX189" i="31" s="1"/>
  <c r="AU189" i="31"/>
  <c r="AV189" i="31" s="1"/>
  <c r="AS189" i="31"/>
  <c r="AT189" i="31" s="1"/>
  <c r="AQ189" i="31"/>
  <c r="AR189" i="31" s="1"/>
  <c r="AO189" i="31"/>
  <c r="AM189" i="31"/>
  <c r="AK189" i="31"/>
  <c r="AN189" i="31" s="1"/>
  <c r="AJ189" i="31"/>
  <c r="AI189" i="31"/>
  <c r="AG189" i="31"/>
  <c r="AH189" i="31" s="1"/>
  <c r="AE189" i="31"/>
  <c r="AF189" i="31" s="1"/>
  <c r="AC189" i="31"/>
  <c r="AB189" i="31"/>
  <c r="AD189" i="31" s="1"/>
  <c r="AA189" i="31"/>
  <c r="AY188" i="31"/>
  <c r="AZ188" i="31" s="1"/>
  <c r="AW188" i="31"/>
  <c r="AX188" i="31" s="1"/>
  <c r="AU188" i="31"/>
  <c r="AV188" i="31" s="1"/>
  <c r="AT188" i="31"/>
  <c r="AS188" i="31"/>
  <c r="AQ188" i="31"/>
  <c r="AR188" i="31" s="1"/>
  <c r="AO188" i="31"/>
  <c r="AM188" i="31"/>
  <c r="AK188" i="31"/>
  <c r="AN188" i="31" s="1"/>
  <c r="AI188" i="31"/>
  <c r="AJ188" i="31" s="1"/>
  <c r="AG188" i="31"/>
  <c r="AH188" i="31" s="1"/>
  <c r="AE188" i="31"/>
  <c r="AF188" i="31" s="1"/>
  <c r="AD188" i="31"/>
  <c r="AC188" i="31"/>
  <c r="AB188" i="31"/>
  <c r="AA188" i="31"/>
  <c r="AZ187" i="31"/>
  <c r="AY187" i="31"/>
  <c r="AW187" i="31"/>
  <c r="AX187" i="31" s="1"/>
  <c r="AU187" i="31"/>
  <c r="AV187" i="31" s="1"/>
  <c r="AS187" i="31"/>
  <c r="AT187" i="31" s="1"/>
  <c r="AQ187" i="31"/>
  <c r="AR187" i="31" s="1"/>
  <c r="AO187" i="31"/>
  <c r="AM187" i="31"/>
  <c r="AK187" i="31"/>
  <c r="AN187" i="31" s="1"/>
  <c r="AJ187" i="31"/>
  <c r="AI187" i="31"/>
  <c r="AG187" i="31"/>
  <c r="AH187" i="31" s="1"/>
  <c r="AE187" i="31"/>
  <c r="AF187" i="31" s="1"/>
  <c r="AC187" i="31"/>
  <c r="AB187" i="31"/>
  <c r="AD187" i="31" s="1"/>
  <c r="AA187" i="31"/>
  <c r="AY186" i="31"/>
  <c r="AZ186" i="31" s="1"/>
  <c r="AW186" i="31"/>
  <c r="AX186" i="31" s="1"/>
  <c r="AU186" i="31"/>
  <c r="AV186" i="31" s="1"/>
  <c r="AT186" i="31"/>
  <c r="AS186" i="31"/>
  <c r="AQ186" i="31"/>
  <c r="AR186" i="31" s="1"/>
  <c r="AO186" i="31"/>
  <c r="AM186" i="31"/>
  <c r="AK186" i="31"/>
  <c r="AI186" i="31"/>
  <c r="AJ186" i="31" s="1"/>
  <c r="AG186" i="31"/>
  <c r="AH186" i="31" s="1"/>
  <c r="AE186" i="31"/>
  <c r="AF186" i="31" s="1"/>
  <c r="AC186" i="31"/>
  <c r="AD186" i="31" s="1"/>
  <c r="AB186" i="31"/>
  <c r="AA186" i="31"/>
  <c r="AY185" i="31"/>
  <c r="AZ185" i="31" s="1"/>
  <c r="AW185" i="31"/>
  <c r="AX185" i="31" s="1"/>
  <c r="AU185" i="31"/>
  <c r="AV185" i="31" s="1"/>
  <c r="AS185" i="31"/>
  <c r="AT185" i="31" s="1"/>
  <c r="AQ185" i="31"/>
  <c r="AR185" i="31" s="1"/>
  <c r="AO185" i="31"/>
  <c r="AM185" i="31"/>
  <c r="AK185" i="31"/>
  <c r="AN185" i="31" s="1"/>
  <c r="AI185" i="31"/>
  <c r="AJ185" i="31" s="1"/>
  <c r="AG185" i="31"/>
  <c r="AH185" i="31" s="1"/>
  <c r="AE185" i="31"/>
  <c r="AF185" i="31" s="1"/>
  <c r="AC185" i="31"/>
  <c r="AB185" i="31"/>
  <c r="AA185" i="31"/>
  <c r="AY184" i="31"/>
  <c r="AZ184" i="31" s="1"/>
  <c r="AW184" i="31"/>
  <c r="AX184" i="31" s="1"/>
  <c r="AU184" i="31"/>
  <c r="AV184" i="31" s="1"/>
  <c r="AS184" i="31"/>
  <c r="AT184" i="31" s="1"/>
  <c r="AQ184" i="31"/>
  <c r="AR184" i="31" s="1"/>
  <c r="AP184" i="31"/>
  <c r="AO184" i="31"/>
  <c r="AM184" i="31"/>
  <c r="AK184" i="31"/>
  <c r="AI184" i="31"/>
  <c r="AJ184" i="31" s="1"/>
  <c r="AH184" i="31"/>
  <c r="AG184" i="31"/>
  <c r="AE184" i="31"/>
  <c r="AF184" i="31" s="1"/>
  <c r="AC184" i="31"/>
  <c r="AD184" i="31" s="1"/>
  <c r="AB184" i="31"/>
  <c r="AA184" i="31"/>
  <c r="AY183" i="31"/>
  <c r="AZ183" i="31" s="1"/>
  <c r="AW183" i="31"/>
  <c r="AX183" i="31" s="1"/>
  <c r="AV183" i="31"/>
  <c r="AU183" i="31"/>
  <c r="AS183" i="31"/>
  <c r="AT183" i="31" s="1"/>
  <c r="AQ183" i="31"/>
  <c r="AR183" i="31" s="1"/>
  <c r="AO183" i="31"/>
  <c r="AM183" i="31"/>
  <c r="AK183" i="31"/>
  <c r="AI183" i="31"/>
  <c r="AJ183" i="31" s="1"/>
  <c r="AG183" i="31"/>
  <c r="AH183" i="31" s="1"/>
  <c r="AF183" i="31"/>
  <c r="AE183" i="31"/>
  <c r="AC183" i="31"/>
  <c r="AB183" i="31"/>
  <c r="AA183" i="31"/>
  <c r="AY182" i="31"/>
  <c r="AZ182" i="31" s="1"/>
  <c r="AX182" i="31"/>
  <c r="AW182" i="31"/>
  <c r="AU182" i="31"/>
  <c r="AV182" i="31" s="1"/>
  <c r="AS182" i="31"/>
  <c r="AT182" i="31" s="1"/>
  <c r="AQ182" i="31"/>
  <c r="AR182" i="31" s="1"/>
  <c r="AO182" i="31"/>
  <c r="AM182" i="31"/>
  <c r="AK182" i="31"/>
  <c r="AI182" i="31"/>
  <c r="AJ182" i="31" s="1"/>
  <c r="AH182" i="31"/>
  <c r="AG182" i="31"/>
  <c r="AE182" i="31"/>
  <c r="AF182" i="31" s="1"/>
  <c r="AC182" i="31"/>
  <c r="AD182" i="31" s="1"/>
  <c r="AB182" i="31"/>
  <c r="AA182" i="31"/>
  <c r="AY181" i="31"/>
  <c r="AZ181" i="31" s="1"/>
  <c r="AW181" i="31"/>
  <c r="AX181" i="31" s="1"/>
  <c r="AV181" i="31"/>
  <c r="AU181" i="31"/>
  <c r="AS181" i="31"/>
  <c r="AT181" i="31" s="1"/>
  <c r="AQ181" i="31"/>
  <c r="AR181" i="31" s="1"/>
  <c r="AO181" i="31"/>
  <c r="AM181" i="31"/>
  <c r="AK181" i="31"/>
  <c r="AI181" i="31"/>
  <c r="AJ181" i="31" s="1"/>
  <c r="AG181" i="31"/>
  <c r="AH181" i="31" s="1"/>
  <c r="AF181" i="31"/>
  <c r="AE181" i="31"/>
  <c r="AC181" i="31"/>
  <c r="AB181" i="31"/>
  <c r="AD181" i="31" s="1"/>
  <c r="AA181" i="31"/>
  <c r="AY180" i="31"/>
  <c r="AZ180" i="31" s="1"/>
  <c r="AW180" i="31"/>
  <c r="AX180" i="31" s="1"/>
  <c r="AU180" i="31"/>
  <c r="AV180" i="31" s="1"/>
  <c r="AS180" i="31"/>
  <c r="AT180" i="31" s="1"/>
  <c r="AQ180" i="31"/>
  <c r="AR180" i="31" s="1"/>
  <c r="AO180" i="31"/>
  <c r="AM180" i="31"/>
  <c r="AK180" i="31"/>
  <c r="AI180" i="31"/>
  <c r="AJ180" i="31" s="1"/>
  <c r="AG180" i="31"/>
  <c r="AH180" i="31" s="1"/>
  <c r="AE180" i="31"/>
  <c r="AF180" i="31" s="1"/>
  <c r="AC180" i="31"/>
  <c r="AD180" i="31" s="1"/>
  <c r="AB180" i="31"/>
  <c r="AA180" i="31"/>
  <c r="AY179" i="31"/>
  <c r="AZ179" i="31" s="1"/>
  <c r="AW179" i="31"/>
  <c r="AX179" i="31" s="1"/>
  <c r="AV179" i="31"/>
  <c r="AU179" i="31"/>
  <c r="AS179" i="31"/>
  <c r="AT179" i="31" s="1"/>
  <c r="AQ179" i="31"/>
  <c r="AR179" i="31" s="1"/>
  <c r="AO179" i="31"/>
  <c r="AM179" i="31"/>
  <c r="AK179" i="31"/>
  <c r="AI179" i="31"/>
  <c r="AJ179" i="31" s="1"/>
  <c r="AG179" i="31"/>
  <c r="AH179" i="31" s="1"/>
  <c r="AF179" i="31"/>
  <c r="AE179" i="31"/>
  <c r="AC179" i="31"/>
  <c r="AB179" i="31"/>
  <c r="AD179" i="31" s="1"/>
  <c r="AA179" i="31"/>
  <c r="AY178" i="31"/>
  <c r="AZ178" i="31" s="1"/>
  <c r="AW178" i="31"/>
  <c r="AX178" i="31" s="1"/>
  <c r="AU178" i="31"/>
  <c r="AV178" i="31" s="1"/>
  <c r="AS178" i="31"/>
  <c r="AT178" i="31" s="1"/>
  <c r="AQ178" i="31"/>
  <c r="AR178" i="31" s="1"/>
  <c r="AP178" i="31"/>
  <c r="AO178" i="31"/>
  <c r="AM178" i="31"/>
  <c r="AK178" i="31"/>
  <c r="AI178" i="31"/>
  <c r="AJ178" i="31" s="1"/>
  <c r="AG178" i="31"/>
  <c r="AH178" i="31" s="1"/>
  <c r="AE178" i="31"/>
  <c r="AF178" i="31" s="1"/>
  <c r="AC178" i="31"/>
  <c r="AD178" i="31" s="1"/>
  <c r="AB178" i="31"/>
  <c r="AA178" i="31"/>
  <c r="AY177" i="31"/>
  <c r="AZ177" i="31" s="1"/>
  <c r="AW177" i="31"/>
  <c r="AX177" i="31" s="1"/>
  <c r="AV177" i="31"/>
  <c r="AU177" i="31"/>
  <c r="AS177" i="31"/>
  <c r="AT177" i="31" s="1"/>
  <c r="AQ177" i="31"/>
  <c r="AR177" i="31" s="1"/>
  <c r="AO177" i="31"/>
  <c r="AM177" i="31"/>
  <c r="AK177" i="31"/>
  <c r="AI177" i="31"/>
  <c r="AJ177" i="31" s="1"/>
  <c r="AG177" i="31"/>
  <c r="AH177" i="31" s="1"/>
  <c r="AF177" i="31"/>
  <c r="AE177" i="31"/>
  <c r="AC177" i="31"/>
  <c r="AB177" i="31"/>
  <c r="AD177" i="31" s="1"/>
  <c r="AA177" i="31"/>
  <c r="AY176" i="31"/>
  <c r="AZ176" i="31" s="1"/>
  <c r="AW176" i="31"/>
  <c r="AX176" i="31" s="1"/>
  <c r="AU176" i="31"/>
  <c r="AV176" i="31" s="1"/>
  <c r="AS176" i="31"/>
  <c r="AT176" i="31" s="1"/>
  <c r="AQ176" i="31"/>
  <c r="AR176" i="31" s="1"/>
  <c r="AP176" i="31"/>
  <c r="AO176" i="31"/>
  <c r="AM176" i="31"/>
  <c r="AK176" i="31"/>
  <c r="AI176" i="31"/>
  <c r="AJ176" i="31" s="1"/>
  <c r="AG176" i="31"/>
  <c r="AH176" i="31" s="1"/>
  <c r="AE176" i="31"/>
  <c r="AF176" i="31" s="1"/>
  <c r="AC176" i="31"/>
  <c r="AD176" i="31" s="1"/>
  <c r="AB176" i="31"/>
  <c r="AA176" i="31"/>
  <c r="AY175" i="31"/>
  <c r="AZ175" i="31" s="1"/>
  <c r="AW175" i="31"/>
  <c r="AX175" i="31" s="1"/>
  <c r="AV175" i="31"/>
  <c r="AU175" i="31"/>
  <c r="AS175" i="31"/>
  <c r="AT175" i="31" s="1"/>
  <c r="AQ175" i="31"/>
  <c r="AR175" i="31" s="1"/>
  <c r="AO175" i="31"/>
  <c r="AM175" i="31"/>
  <c r="AK175" i="31"/>
  <c r="AI175" i="31"/>
  <c r="AJ175" i="31" s="1"/>
  <c r="AG175" i="31"/>
  <c r="AH175" i="31" s="1"/>
  <c r="AF175" i="31"/>
  <c r="AE175" i="31"/>
  <c r="AC175" i="31"/>
  <c r="AB175" i="31"/>
  <c r="AD175" i="31" s="1"/>
  <c r="AA175" i="31"/>
  <c r="AY174" i="31"/>
  <c r="AZ174" i="31" s="1"/>
  <c r="AW174" i="31"/>
  <c r="AX174" i="31" s="1"/>
  <c r="AU174" i="31"/>
  <c r="AV174" i="31" s="1"/>
  <c r="AS174" i="31"/>
  <c r="AT174" i="31" s="1"/>
  <c r="AQ174" i="31"/>
  <c r="AR174" i="31" s="1"/>
  <c r="AP174" i="31"/>
  <c r="AO174" i="31"/>
  <c r="AM174" i="31"/>
  <c r="AK174" i="31"/>
  <c r="AI174" i="31"/>
  <c r="AJ174" i="31" s="1"/>
  <c r="AG174" i="31"/>
  <c r="AH174" i="31" s="1"/>
  <c r="AE174" i="31"/>
  <c r="AF174" i="31" s="1"/>
  <c r="AC174" i="31"/>
  <c r="AD174" i="31" s="1"/>
  <c r="AB174" i="31"/>
  <c r="AA174" i="31"/>
  <c r="AY173" i="31"/>
  <c r="AZ173" i="31" s="1"/>
  <c r="AW173" i="31"/>
  <c r="AX173" i="31" s="1"/>
  <c r="AV173" i="31"/>
  <c r="AU173" i="31"/>
  <c r="AS173" i="31"/>
  <c r="AT173" i="31" s="1"/>
  <c r="AQ173" i="31"/>
  <c r="AR173" i="31" s="1"/>
  <c r="AO173" i="31"/>
  <c r="AM173" i="31"/>
  <c r="AK173" i="31"/>
  <c r="AI173" i="31"/>
  <c r="AJ173" i="31" s="1"/>
  <c r="AG173" i="31"/>
  <c r="AH173" i="31" s="1"/>
  <c r="AF173" i="31"/>
  <c r="AE173" i="31"/>
  <c r="AC173" i="31"/>
  <c r="AB173" i="31"/>
  <c r="AD173" i="31" s="1"/>
  <c r="AA173" i="31"/>
  <c r="AY172" i="31"/>
  <c r="AZ172" i="31" s="1"/>
  <c r="AW172" i="31"/>
  <c r="AX172" i="31" s="1"/>
  <c r="AU172" i="31"/>
  <c r="AV172" i="31" s="1"/>
  <c r="AS172" i="31"/>
  <c r="AT172" i="31" s="1"/>
  <c r="AQ172" i="31"/>
  <c r="AR172" i="31" s="1"/>
  <c r="AO172" i="31"/>
  <c r="AM172" i="31"/>
  <c r="AK172" i="31"/>
  <c r="AI172" i="31"/>
  <c r="AJ172" i="31" s="1"/>
  <c r="AG172" i="31"/>
  <c r="AH172" i="31" s="1"/>
  <c r="AE172" i="31"/>
  <c r="AF172" i="31" s="1"/>
  <c r="AC172" i="31"/>
  <c r="AD172" i="31" s="1"/>
  <c r="AB172" i="31"/>
  <c r="AA172" i="31"/>
  <c r="AY171" i="31"/>
  <c r="AZ171" i="31" s="1"/>
  <c r="AW171" i="31"/>
  <c r="AX171" i="31" s="1"/>
  <c r="AV171" i="31"/>
  <c r="AU171" i="31"/>
  <c r="AS171" i="31"/>
  <c r="AT171" i="31" s="1"/>
  <c r="AQ171" i="31"/>
  <c r="AR171" i="31" s="1"/>
  <c r="AO171" i="31"/>
  <c r="AM171" i="31"/>
  <c r="AK171" i="31"/>
  <c r="AI171" i="31"/>
  <c r="AJ171" i="31" s="1"/>
  <c r="AG171" i="31"/>
  <c r="AH171" i="31" s="1"/>
  <c r="AF171" i="31"/>
  <c r="AE171" i="31"/>
  <c r="AC171" i="31"/>
  <c r="AB171" i="31"/>
  <c r="AD171" i="31" s="1"/>
  <c r="AA171" i="31"/>
  <c r="AY170" i="31"/>
  <c r="AZ170" i="31" s="1"/>
  <c r="AW170" i="31"/>
  <c r="AX170" i="31" s="1"/>
  <c r="AU170" i="31"/>
  <c r="AV170" i="31" s="1"/>
  <c r="AS170" i="31"/>
  <c r="AT170" i="31" s="1"/>
  <c r="AQ170" i="31"/>
  <c r="AR170" i="31" s="1"/>
  <c r="AP170" i="31"/>
  <c r="AO170" i="31"/>
  <c r="AM170" i="31"/>
  <c r="AK170" i="31"/>
  <c r="AI170" i="31"/>
  <c r="AJ170" i="31" s="1"/>
  <c r="AG170" i="31"/>
  <c r="AH170" i="31" s="1"/>
  <c r="AE170" i="31"/>
  <c r="AF170" i="31" s="1"/>
  <c r="AC170" i="31"/>
  <c r="AD170" i="31" s="1"/>
  <c r="AB170" i="31"/>
  <c r="AA170" i="31"/>
  <c r="AY169" i="31"/>
  <c r="AZ169" i="31" s="1"/>
  <c r="AW169" i="31"/>
  <c r="AX169" i="31" s="1"/>
  <c r="AV169" i="31"/>
  <c r="AU169" i="31"/>
  <c r="AS169" i="31"/>
  <c r="AT169" i="31" s="1"/>
  <c r="AQ169" i="31"/>
  <c r="AR169" i="31" s="1"/>
  <c r="AO169" i="31"/>
  <c r="AM169" i="31"/>
  <c r="AK169" i="31"/>
  <c r="AI169" i="31"/>
  <c r="AJ169" i="31" s="1"/>
  <c r="AG169" i="31"/>
  <c r="AH169" i="31" s="1"/>
  <c r="AF169" i="31"/>
  <c r="AE169" i="31"/>
  <c r="AC169" i="31"/>
  <c r="AB169" i="31"/>
  <c r="AD169" i="31" s="1"/>
  <c r="AA169" i="31"/>
  <c r="AY168" i="31"/>
  <c r="AZ168" i="31" s="1"/>
  <c r="AW168" i="31"/>
  <c r="AX168" i="31" s="1"/>
  <c r="AU168" i="31"/>
  <c r="AV168" i="31" s="1"/>
  <c r="AS168" i="31"/>
  <c r="AT168" i="31" s="1"/>
  <c r="AQ168" i="31"/>
  <c r="AR168" i="31" s="1"/>
  <c r="AO168" i="31"/>
  <c r="AM168" i="31"/>
  <c r="AK168" i="31"/>
  <c r="AP168" i="31" s="1"/>
  <c r="AI168" i="31"/>
  <c r="AJ168" i="31" s="1"/>
  <c r="AG168" i="31"/>
  <c r="AH168" i="31" s="1"/>
  <c r="AE168" i="31"/>
  <c r="AF168" i="31" s="1"/>
  <c r="AC168" i="31"/>
  <c r="AD168" i="31" s="1"/>
  <c r="AB168" i="31"/>
  <c r="AA168" i="31"/>
  <c r="AY167" i="31"/>
  <c r="AZ167" i="31" s="1"/>
  <c r="AW167" i="31"/>
  <c r="AX167" i="31" s="1"/>
  <c r="AV167" i="31"/>
  <c r="AU167" i="31"/>
  <c r="AS167" i="31"/>
  <c r="AT167" i="31" s="1"/>
  <c r="AQ167" i="31"/>
  <c r="AR167" i="31" s="1"/>
  <c r="AO167" i="31"/>
  <c r="AM167" i="31"/>
  <c r="AK167" i="31"/>
  <c r="AI167" i="31"/>
  <c r="AJ167" i="31" s="1"/>
  <c r="AG167" i="31"/>
  <c r="AH167" i="31" s="1"/>
  <c r="AF167" i="31"/>
  <c r="AE167" i="31"/>
  <c r="AC167" i="31"/>
  <c r="AB167" i="31"/>
  <c r="AD167" i="31" s="1"/>
  <c r="AA167" i="31"/>
  <c r="AY166" i="31"/>
  <c r="AZ166" i="31" s="1"/>
  <c r="AW166" i="31"/>
  <c r="AX166" i="31" s="1"/>
  <c r="AU166" i="31"/>
  <c r="AV166" i="31" s="1"/>
  <c r="AS166" i="31"/>
  <c r="AT166" i="31" s="1"/>
  <c r="AQ166" i="31"/>
  <c r="AR166" i="31" s="1"/>
  <c r="AO166" i="31"/>
  <c r="AM166" i="31"/>
  <c r="AK166" i="31"/>
  <c r="AN166" i="31" s="1"/>
  <c r="AI166" i="31"/>
  <c r="AJ166" i="31" s="1"/>
  <c r="AG166" i="31"/>
  <c r="AH166" i="31" s="1"/>
  <c r="AE166" i="31"/>
  <c r="AF166" i="31" s="1"/>
  <c r="AC166" i="31"/>
  <c r="AD166" i="31" s="1"/>
  <c r="AB166" i="31"/>
  <c r="AA166" i="31"/>
  <c r="AY165" i="31"/>
  <c r="AZ165" i="31" s="1"/>
  <c r="AW165" i="31"/>
  <c r="AX165" i="31" s="1"/>
  <c r="AV165" i="31"/>
  <c r="AU165" i="31"/>
  <c r="AS165" i="31"/>
  <c r="AT165" i="31" s="1"/>
  <c r="AQ165" i="31"/>
  <c r="AR165" i="31" s="1"/>
  <c r="AO165" i="31"/>
  <c r="AM165" i="31"/>
  <c r="AK165" i="31"/>
  <c r="AI165" i="31"/>
  <c r="AJ165" i="31" s="1"/>
  <c r="AG165" i="31"/>
  <c r="AH165" i="31" s="1"/>
  <c r="AF165" i="31"/>
  <c r="AE165" i="31"/>
  <c r="AC165" i="31"/>
  <c r="AB165" i="31"/>
  <c r="AD165" i="31" s="1"/>
  <c r="AA165" i="31"/>
  <c r="AY164" i="31"/>
  <c r="AZ164" i="31" s="1"/>
  <c r="AW164" i="31"/>
  <c r="AX164" i="31" s="1"/>
  <c r="AU164" i="31"/>
  <c r="AV164" i="31" s="1"/>
  <c r="AS164" i="31"/>
  <c r="AT164" i="31" s="1"/>
  <c r="AQ164" i="31"/>
  <c r="AR164" i="31" s="1"/>
  <c r="AP164" i="31"/>
  <c r="AO164" i="31"/>
  <c r="AM164" i="31"/>
  <c r="AK164" i="31"/>
  <c r="AI164" i="31"/>
  <c r="AJ164" i="31" s="1"/>
  <c r="AG164" i="31"/>
  <c r="AH164" i="31" s="1"/>
  <c r="AE164" i="31"/>
  <c r="AF164" i="31" s="1"/>
  <c r="AC164" i="31"/>
  <c r="AD164" i="31" s="1"/>
  <c r="AB164" i="31"/>
  <c r="AA164" i="31"/>
  <c r="AY163" i="31"/>
  <c r="AZ163" i="31" s="1"/>
  <c r="AW163" i="31"/>
  <c r="AX163" i="31" s="1"/>
  <c r="AV163" i="31"/>
  <c r="AU163" i="31"/>
  <c r="AS163" i="31"/>
  <c r="AT163" i="31" s="1"/>
  <c r="AR163" i="31"/>
  <c r="AQ163" i="31"/>
  <c r="AO163" i="31"/>
  <c r="AM163" i="31"/>
  <c r="AK163" i="31"/>
  <c r="AI163" i="31"/>
  <c r="AJ163" i="31" s="1"/>
  <c r="AG163" i="31"/>
  <c r="AH163" i="31" s="1"/>
  <c r="AF163" i="31"/>
  <c r="AE163" i="31"/>
  <c r="AC163" i="31"/>
  <c r="AB163" i="31"/>
  <c r="AD163" i="31" s="1"/>
  <c r="AA163" i="31"/>
  <c r="AY162" i="31"/>
  <c r="AZ162" i="31" s="1"/>
  <c r="AW162" i="31"/>
  <c r="AX162" i="31" s="1"/>
  <c r="AU162" i="31"/>
  <c r="AV162" i="31" s="1"/>
  <c r="AS162" i="31"/>
  <c r="AT162" i="31" s="1"/>
  <c r="AQ162" i="31"/>
  <c r="AR162" i="31" s="1"/>
  <c r="AO162" i="31"/>
  <c r="AM162" i="31"/>
  <c r="AL162" i="31"/>
  <c r="AK162" i="31"/>
  <c r="AN162" i="31" s="1"/>
  <c r="AI162" i="31"/>
  <c r="AJ162" i="31" s="1"/>
  <c r="AG162" i="31"/>
  <c r="AH162" i="31" s="1"/>
  <c r="AE162" i="31"/>
  <c r="AF162" i="31" s="1"/>
  <c r="AC162" i="31"/>
  <c r="AD162" i="31" s="1"/>
  <c r="AB162" i="31"/>
  <c r="AA162" i="31"/>
  <c r="AY161" i="31"/>
  <c r="AZ161" i="31" s="1"/>
  <c r="AW161" i="31"/>
  <c r="AX161" i="31" s="1"/>
  <c r="AV161" i="31"/>
  <c r="AU161" i="31"/>
  <c r="AS161" i="31"/>
  <c r="AT161" i="31" s="1"/>
  <c r="AQ161" i="31"/>
  <c r="AR161" i="31" s="1"/>
  <c r="AO161" i="31"/>
  <c r="AM161" i="31"/>
  <c r="AK161" i="31"/>
  <c r="AI161" i="31"/>
  <c r="AJ161" i="31" s="1"/>
  <c r="AG161" i="31"/>
  <c r="AH161" i="31" s="1"/>
  <c r="AF161" i="31"/>
  <c r="AE161" i="31"/>
  <c r="AC161" i="31"/>
  <c r="AB161" i="31"/>
  <c r="AD161" i="31" s="1"/>
  <c r="AA161" i="31"/>
  <c r="AY160" i="31"/>
  <c r="AZ160" i="31" s="1"/>
  <c r="AW160" i="31"/>
  <c r="AX160" i="31" s="1"/>
  <c r="AV160" i="31"/>
  <c r="AU160" i="31"/>
  <c r="AS160" i="31"/>
  <c r="AT160" i="31" s="1"/>
  <c r="AR160" i="31"/>
  <c r="AQ160" i="31"/>
  <c r="AO160" i="31"/>
  <c r="AM160" i="31"/>
  <c r="AK160" i="31"/>
  <c r="AN160" i="31" s="1"/>
  <c r="AJ160" i="31"/>
  <c r="AI160" i="31"/>
  <c r="AG160" i="31"/>
  <c r="AH160" i="31" s="1"/>
  <c r="AF160" i="31"/>
  <c r="AE160" i="31"/>
  <c r="AC160" i="31"/>
  <c r="AB160" i="31"/>
  <c r="AD160" i="31" s="1"/>
  <c r="AA160" i="31"/>
  <c r="AY159" i="31"/>
  <c r="AZ159" i="31" s="1"/>
  <c r="AX159" i="31"/>
  <c r="AW159" i="31"/>
  <c r="AU159" i="31"/>
  <c r="AV159" i="31" s="1"/>
  <c r="AT159" i="31"/>
  <c r="AS159" i="31"/>
  <c r="AQ159" i="31"/>
  <c r="AR159" i="31" s="1"/>
  <c r="AP159" i="31"/>
  <c r="AO159" i="31"/>
  <c r="AM159" i="31"/>
  <c r="AL159" i="31"/>
  <c r="AK159" i="31"/>
  <c r="AN159" i="31" s="1"/>
  <c r="AI159" i="31"/>
  <c r="AJ159" i="31" s="1"/>
  <c r="AH159" i="31"/>
  <c r="AG159" i="31"/>
  <c r="AE159" i="31"/>
  <c r="AF159" i="31" s="1"/>
  <c r="AD159" i="31"/>
  <c r="AC159" i="31"/>
  <c r="AB159" i="31"/>
  <c r="AA159" i="31"/>
  <c r="AZ158" i="31"/>
  <c r="AY158" i="31"/>
  <c r="AW158" i="31"/>
  <c r="AX158" i="31" s="1"/>
  <c r="AV158" i="31"/>
  <c r="AU158" i="31"/>
  <c r="AS158" i="31"/>
  <c r="AT158" i="31" s="1"/>
  <c r="AR158" i="31"/>
  <c r="AQ158" i="31"/>
  <c r="AO158" i="31"/>
  <c r="AM158" i="31"/>
  <c r="AK158" i="31"/>
  <c r="AN158" i="31" s="1"/>
  <c r="AJ158" i="31"/>
  <c r="AI158" i="31"/>
  <c r="AG158" i="31"/>
  <c r="AH158" i="31" s="1"/>
  <c r="AF158" i="31"/>
  <c r="AE158" i="31"/>
  <c r="AC158" i="31"/>
  <c r="AB158" i="31"/>
  <c r="AD158" i="31" s="1"/>
  <c r="AA158" i="31"/>
  <c r="AY157" i="31"/>
  <c r="AZ157" i="31" s="1"/>
  <c r="AX157" i="31"/>
  <c r="AW157" i="31"/>
  <c r="AU157" i="31"/>
  <c r="AV157" i="31" s="1"/>
  <c r="AT157" i="31"/>
  <c r="AS157" i="31"/>
  <c r="AQ157" i="31"/>
  <c r="AR157" i="31" s="1"/>
  <c r="AO157" i="31"/>
  <c r="AM157" i="31"/>
  <c r="AL157" i="31"/>
  <c r="AK157" i="31"/>
  <c r="AN157" i="31" s="1"/>
  <c r="AI157" i="31"/>
  <c r="AJ157" i="31" s="1"/>
  <c r="AG157" i="31"/>
  <c r="AH157" i="31" s="1"/>
  <c r="AE157" i="31"/>
  <c r="AF157" i="31" s="1"/>
  <c r="AD157" i="31"/>
  <c r="AC157" i="31"/>
  <c r="AB157" i="31"/>
  <c r="AA157" i="31"/>
  <c r="AZ156" i="31"/>
  <c r="AY156" i="31"/>
  <c r="AW156" i="31"/>
  <c r="AX156" i="31" s="1"/>
  <c r="AU156" i="31"/>
  <c r="AV156" i="31" s="1"/>
  <c r="AS156" i="31"/>
  <c r="AT156" i="31" s="1"/>
  <c r="AR156" i="31"/>
  <c r="AQ156" i="31"/>
  <c r="AO156" i="31"/>
  <c r="AM156" i="31"/>
  <c r="AK156" i="31"/>
  <c r="AN156" i="31" s="1"/>
  <c r="AJ156" i="31"/>
  <c r="AI156" i="31"/>
  <c r="AG156" i="31"/>
  <c r="AH156" i="31" s="1"/>
  <c r="AE156" i="31"/>
  <c r="AF156" i="31" s="1"/>
  <c r="AC156" i="31"/>
  <c r="AB156" i="31"/>
  <c r="AD156" i="31" s="1"/>
  <c r="AA156" i="31"/>
  <c r="AY155" i="31"/>
  <c r="AZ155" i="31" s="1"/>
  <c r="AW155" i="31"/>
  <c r="AX155" i="31" s="1"/>
  <c r="AU155" i="31"/>
  <c r="AV155" i="31" s="1"/>
  <c r="AT155" i="31"/>
  <c r="AS155" i="31"/>
  <c r="AQ155" i="31"/>
  <c r="AR155" i="31" s="1"/>
  <c r="AO155" i="31"/>
  <c r="AM155" i="31"/>
  <c r="AL155" i="31"/>
  <c r="AK155" i="31"/>
  <c r="AN155" i="31" s="1"/>
  <c r="AI155" i="31"/>
  <c r="AJ155" i="31" s="1"/>
  <c r="AG155" i="31"/>
  <c r="AH155" i="31" s="1"/>
  <c r="AE155" i="31"/>
  <c r="AF155" i="31" s="1"/>
  <c r="AD155" i="31"/>
  <c r="AC155" i="31"/>
  <c r="AB155" i="31"/>
  <c r="AA155" i="31"/>
  <c r="AZ154" i="31"/>
  <c r="AY154" i="31"/>
  <c r="AW154" i="31"/>
  <c r="AX154" i="31" s="1"/>
  <c r="AU154" i="31"/>
  <c r="AV154" i="31" s="1"/>
  <c r="AS154" i="31"/>
  <c r="AT154" i="31" s="1"/>
  <c r="AR154" i="31"/>
  <c r="AQ154" i="31"/>
  <c r="AO154" i="31"/>
  <c r="AM154" i="31"/>
  <c r="AK154" i="31"/>
  <c r="AN154" i="31" s="1"/>
  <c r="AJ154" i="31"/>
  <c r="AI154" i="31"/>
  <c r="AG154" i="31"/>
  <c r="AH154" i="31" s="1"/>
  <c r="AE154" i="31"/>
  <c r="AF154" i="31" s="1"/>
  <c r="AC154" i="31"/>
  <c r="AB154" i="31"/>
  <c r="AD154" i="31" s="1"/>
  <c r="AA154" i="31"/>
  <c r="AY153" i="31"/>
  <c r="AZ153" i="31" s="1"/>
  <c r="AW153" i="31"/>
  <c r="AX153" i="31" s="1"/>
  <c r="AU153" i="31"/>
  <c r="AV153" i="31" s="1"/>
  <c r="AT153" i="31"/>
  <c r="AS153" i="31"/>
  <c r="AQ153" i="31"/>
  <c r="AR153" i="31" s="1"/>
  <c r="AO153" i="31"/>
  <c r="AM153" i="31"/>
  <c r="AL153" i="31"/>
  <c r="AK153" i="31"/>
  <c r="AN153" i="31" s="1"/>
  <c r="AI153" i="31"/>
  <c r="AJ153" i="31" s="1"/>
  <c r="AG153" i="31"/>
  <c r="AH153" i="31" s="1"/>
  <c r="AE153" i="31"/>
  <c r="AF153" i="31" s="1"/>
  <c r="AD153" i="31"/>
  <c r="AC153" i="31"/>
  <c r="AB153" i="31"/>
  <c r="AA153" i="31"/>
  <c r="AZ152" i="31"/>
  <c r="AY152" i="31"/>
  <c r="AW152" i="31"/>
  <c r="AX152" i="31" s="1"/>
  <c r="AU152" i="31"/>
  <c r="AV152" i="31" s="1"/>
  <c r="AS152" i="31"/>
  <c r="AT152" i="31" s="1"/>
  <c r="AR152" i="31"/>
  <c r="AQ152" i="31"/>
  <c r="AO152" i="31"/>
  <c r="AM152" i="31"/>
  <c r="AK152" i="31"/>
  <c r="AN152" i="31" s="1"/>
  <c r="AJ152" i="31"/>
  <c r="AI152" i="31"/>
  <c r="AG152" i="31"/>
  <c r="AH152" i="31" s="1"/>
  <c r="AE152" i="31"/>
  <c r="AF152" i="31" s="1"/>
  <c r="AC152" i="31"/>
  <c r="AB152" i="31"/>
  <c r="AD152" i="31" s="1"/>
  <c r="AA152" i="31"/>
  <c r="AY151" i="31"/>
  <c r="AZ151" i="31" s="1"/>
  <c r="AW151" i="31"/>
  <c r="AX151" i="31" s="1"/>
  <c r="AU151" i="31"/>
  <c r="AV151" i="31" s="1"/>
  <c r="AT151" i="31"/>
  <c r="AS151" i="31"/>
  <c r="AQ151" i="31"/>
  <c r="AR151" i="31" s="1"/>
  <c r="AO151" i="31"/>
  <c r="AM151" i="31"/>
  <c r="AL151" i="31"/>
  <c r="AK151" i="31"/>
  <c r="AN151" i="31" s="1"/>
  <c r="AI151" i="31"/>
  <c r="AJ151" i="31" s="1"/>
  <c r="AG151" i="31"/>
  <c r="AH151" i="31" s="1"/>
  <c r="AE151" i="31"/>
  <c r="AF151" i="31" s="1"/>
  <c r="AD151" i="31"/>
  <c r="AC151" i="31"/>
  <c r="AB151" i="31"/>
  <c r="AA151" i="31"/>
  <c r="AZ150" i="31"/>
  <c r="AY150" i="31"/>
  <c r="AW150" i="31"/>
  <c r="AX150" i="31" s="1"/>
  <c r="AU150" i="31"/>
  <c r="AV150" i="31" s="1"/>
  <c r="AS150" i="31"/>
  <c r="AT150" i="31" s="1"/>
  <c r="AR150" i="31"/>
  <c r="AQ150" i="31"/>
  <c r="AO150" i="31"/>
  <c r="AM150" i="31"/>
  <c r="AK150" i="31"/>
  <c r="AN150" i="31" s="1"/>
  <c r="AJ150" i="31"/>
  <c r="AI150" i="31"/>
  <c r="AG150" i="31"/>
  <c r="AH150" i="31" s="1"/>
  <c r="AE150" i="31"/>
  <c r="AF150" i="31" s="1"/>
  <c r="AC150" i="31"/>
  <c r="AB150" i="31"/>
  <c r="AD150" i="31" s="1"/>
  <c r="AA150" i="31"/>
  <c r="AY149" i="31"/>
  <c r="AZ149" i="31" s="1"/>
  <c r="AW149" i="31"/>
  <c r="AX149" i="31" s="1"/>
  <c r="AU149" i="31"/>
  <c r="AV149" i="31" s="1"/>
  <c r="AT149" i="31"/>
  <c r="AS149" i="31"/>
  <c r="AQ149" i="31"/>
  <c r="AR149" i="31" s="1"/>
  <c r="AO149" i="31"/>
  <c r="AM149" i="31"/>
  <c r="AL149" i="31"/>
  <c r="AK149" i="31"/>
  <c r="AN149" i="31" s="1"/>
  <c r="AI149" i="31"/>
  <c r="AJ149" i="31" s="1"/>
  <c r="AG149" i="31"/>
  <c r="AH149" i="31" s="1"/>
  <c r="AE149" i="31"/>
  <c r="AF149" i="31" s="1"/>
  <c r="AD149" i="31"/>
  <c r="AC149" i="31"/>
  <c r="AB149" i="31"/>
  <c r="AA149" i="31"/>
  <c r="AZ148" i="31"/>
  <c r="AY148" i="31"/>
  <c r="AW148" i="31"/>
  <c r="AX148" i="31" s="1"/>
  <c r="AU148" i="31"/>
  <c r="AV148" i="31" s="1"/>
  <c r="AS148" i="31"/>
  <c r="AT148" i="31" s="1"/>
  <c r="AR148" i="31"/>
  <c r="AQ148" i="31"/>
  <c r="AO148" i="31"/>
  <c r="AM148" i="31"/>
  <c r="AK148" i="31"/>
  <c r="AN148" i="31" s="1"/>
  <c r="AJ148" i="31"/>
  <c r="AI148" i="31"/>
  <c r="AG148" i="31"/>
  <c r="AH148" i="31" s="1"/>
  <c r="AE148" i="31"/>
  <c r="AF148" i="31" s="1"/>
  <c r="AC148" i="31"/>
  <c r="AB148" i="31"/>
  <c r="AD148" i="31" s="1"/>
  <c r="AA148" i="31"/>
  <c r="AY147" i="31"/>
  <c r="AZ147" i="31" s="1"/>
  <c r="AW147" i="31"/>
  <c r="AX147" i="31" s="1"/>
  <c r="AU147" i="31"/>
  <c r="AV147" i="31" s="1"/>
  <c r="AT147" i="31"/>
  <c r="AS147" i="31"/>
  <c r="AQ147" i="31"/>
  <c r="AR147" i="31" s="1"/>
  <c r="AO147" i="31"/>
  <c r="AM147" i="31"/>
  <c r="AL147" i="31"/>
  <c r="AK147" i="31"/>
  <c r="AN147" i="31" s="1"/>
  <c r="AI147" i="31"/>
  <c r="AJ147" i="31" s="1"/>
  <c r="AG147" i="31"/>
  <c r="AH147" i="31" s="1"/>
  <c r="AE147" i="31"/>
  <c r="AF147" i="31" s="1"/>
  <c r="AD147" i="31"/>
  <c r="AC147" i="31"/>
  <c r="AB147" i="31"/>
  <c r="AA147" i="31"/>
  <c r="AZ146" i="31"/>
  <c r="AY146" i="31"/>
  <c r="AW146" i="31"/>
  <c r="AX146" i="31" s="1"/>
  <c r="AU146" i="31"/>
  <c r="AV146" i="31" s="1"/>
  <c r="AS146" i="31"/>
  <c r="AT146" i="31" s="1"/>
  <c r="AR146" i="31"/>
  <c r="AQ146" i="31"/>
  <c r="AO146" i="31"/>
  <c r="AM146" i="31"/>
  <c r="AK146" i="31"/>
  <c r="AN146" i="31" s="1"/>
  <c r="AJ146" i="31"/>
  <c r="AI146" i="31"/>
  <c r="AG146" i="31"/>
  <c r="AH146" i="31" s="1"/>
  <c r="AE146" i="31"/>
  <c r="AF146" i="31" s="1"/>
  <c r="AC146" i="31"/>
  <c r="AB146" i="31"/>
  <c r="AD146" i="31" s="1"/>
  <c r="AA146" i="31"/>
  <c r="AY145" i="31"/>
  <c r="AZ145" i="31" s="1"/>
  <c r="AW145" i="31"/>
  <c r="AX145" i="31" s="1"/>
  <c r="AU145" i="31"/>
  <c r="AV145" i="31" s="1"/>
  <c r="AT145" i="31"/>
  <c r="AS145" i="31"/>
  <c r="AQ145" i="31"/>
  <c r="AR145" i="31" s="1"/>
  <c r="AO145" i="31"/>
  <c r="AM145" i="31"/>
  <c r="AL145" i="31"/>
  <c r="AK145" i="31"/>
  <c r="AN145" i="31" s="1"/>
  <c r="AI145" i="31"/>
  <c r="AJ145" i="31" s="1"/>
  <c r="AG145" i="31"/>
  <c r="AH145" i="31" s="1"/>
  <c r="AE145" i="31"/>
  <c r="AF145" i="31" s="1"/>
  <c r="AD145" i="31"/>
  <c r="AC145" i="31"/>
  <c r="AB145" i="31"/>
  <c r="AA145" i="31"/>
  <c r="AZ144" i="31"/>
  <c r="AY144" i="31"/>
  <c r="AW144" i="31"/>
  <c r="AX144" i="31" s="1"/>
  <c r="AU144" i="31"/>
  <c r="AV144" i="31" s="1"/>
  <c r="AS144" i="31"/>
  <c r="AT144" i="31" s="1"/>
  <c r="AR144" i="31"/>
  <c r="AQ144" i="31"/>
  <c r="AO144" i="31"/>
  <c r="AM144" i="31"/>
  <c r="AK144" i="31"/>
  <c r="AN144" i="31" s="1"/>
  <c r="AJ144" i="31"/>
  <c r="AI144" i="31"/>
  <c r="AG144" i="31"/>
  <c r="AH144" i="31" s="1"/>
  <c r="AE144" i="31"/>
  <c r="AF144" i="31" s="1"/>
  <c r="AC144" i="31"/>
  <c r="AB144" i="31"/>
  <c r="AD144" i="31" s="1"/>
  <c r="AA144" i="31"/>
  <c r="AY143" i="31"/>
  <c r="AZ143" i="31" s="1"/>
  <c r="AW143" i="31"/>
  <c r="AX143" i="31" s="1"/>
  <c r="AU143" i="31"/>
  <c r="AV143" i="31" s="1"/>
  <c r="AT143" i="31"/>
  <c r="AS143" i="31"/>
  <c r="AQ143" i="31"/>
  <c r="AR143" i="31" s="1"/>
  <c r="AO143" i="31"/>
  <c r="AM143" i="31"/>
  <c r="AL143" i="31"/>
  <c r="AK143" i="31"/>
  <c r="AN143" i="31" s="1"/>
  <c r="AI143" i="31"/>
  <c r="AJ143" i="31" s="1"/>
  <c r="AG143" i="31"/>
  <c r="AH143" i="31" s="1"/>
  <c r="AE143" i="31"/>
  <c r="AF143" i="31" s="1"/>
  <c r="AD143" i="31"/>
  <c r="AC143" i="31"/>
  <c r="AB143" i="31"/>
  <c r="AA143" i="31"/>
  <c r="AZ142" i="31"/>
  <c r="AY142" i="31"/>
  <c r="AW142" i="31"/>
  <c r="AX142" i="31" s="1"/>
  <c r="AU142" i="31"/>
  <c r="AV142" i="31" s="1"/>
  <c r="AS142" i="31"/>
  <c r="AT142" i="31" s="1"/>
  <c r="AR142" i="31"/>
  <c r="AQ142" i="31"/>
  <c r="AO142" i="31"/>
  <c r="AM142" i="31"/>
  <c r="AK142" i="31"/>
  <c r="AN142" i="31" s="1"/>
  <c r="AJ142" i="31"/>
  <c r="AI142" i="31"/>
  <c r="AG142" i="31"/>
  <c r="AH142" i="31" s="1"/>
  <c r="AE142" i="31"/>
  <c r="AF142" i="31" s="1"/>
  <c r="AC142" i="31"/>
  <c r="AB142" i="31"/>
  <c r="AD142" i="31" s="1"/>
  <c r="AA142" i="31"/>
  <c r="AY141" i="31"/>
  <c r="AZ141" i="31" s="1"/>
  <c r="AW141" i="31"/>
  <c r="AX141" i="31" s="1"/>
  <c r="AU141" i="31"/>
  <c r="AV141" i="31" s="1"/>
  <c r="AT141" i="31"/>
  <c r="AS141" i="31"/>
  <c r="AQ141" i="31"/>
  <c r="AR141" i="31" s="1"/>
  <c r="AO141" i="31"/>
  <c r="AM141" i="31"/>
  <c r="AL141" i="31"/>
  <c r="AK141" i="31"/>
  <c r="AN141" i="31" s="1"/>
  <c r="AI141" i="31"/>
  <c r="AJ141" i="31" s="1"/>
  <c r="AG141" i="31"/>
  <c r="AH141" i="31" s="1"/>
  <c r="AE141" i="31"/>
  <c r="AF141" i="31" s="1"/>
  <c r="AD141" i="31"/>
  <c r="AC141" i="31"/>
  <c r="AB141" i="31"/>
  <c r="AA141" i="31"/>
  <c r="AZ140" i="31"/>
  <c r="AY140" i="31"/>
  <c r="AW140" i="31"/>
  <c r="AX140" i="31" s="1"/>
  <c r="AU140" i="31"/>
  <c r="AV140" i="31" s="1"/>
  <c r="AS140" i="31"/>
  <c r="AT140" i="31" s="1"/>
  <c r="AQ140" i="31"/>
  <c r="AR140" i="31" s="1"/>
  <c r="AO140" i="31"/>
  <c r="AM140" i="31"/>
  <c r="AK140" i="31"/>
  <c r="AN140" i="31" s="1"/>
  <c r="AJ140" i="31"/>
  <c r="AI140" i="31"/>
  <c r="AG140" i="31"/>
  <c r="AH140" i="31" s="1"/>
  <c r="AE140" i="31"/>
  <c r="AF140" i="31" s="1"/>
  <c r="AC140" i="31"/>
  <c r="AB140" i="31"/>
  <c r="AD140" i="31" s="1"/>
  <c r="AA140" i="31"/>
  <c r="AY139" i="31"/>
  <c r="AZ139" i="31" s="1"/>
  <c r="AW139" i="31"/>
  <c r="AX139" i="31" s="1"/>
  <c r="AU139" i="31"/>
  <c r="AV139" i="31" s="1"/>
  <c r="AT139" i="31"/>
  <c r="AS139" i="31"/>
  <c r="AQ139" i="31"/>
  <c r="AR139" i="31" s="1"/>
  <c r="AO139" i="31"/>
  <c r="AM139" i="31"/>
  <c r="AK139" i="31"/>
  <c r="AN139" i="31" s="1"/>
  <c r="AI139" i="31"/>
  <c r="AJ139" i="31" s="1"/>
  <c r="AG139" i="31"/>
  <c r="AH139" i="31" s="1"/>
  <c r="AE139" i="31"/>
  <c r="AF139" i="31" s="1"/>
  <c r="AD139" i="31"/>
  <c r="AC139" i="31"/>
  <c r="AB139" i="31"/>
  <c r="AA139" i="31"/>
  <c r="AZ138" i="31"/>
  <c r="AY138" i="31"/>
  <c r="AW138" i="31"/>
  <c r="AX138" i="31" s="1"/>
  <c r="AU138" i="31"/>
  <c r="AV138" i="31" s="1"/>
  <c r="AS138" i="31"/>
  <c r="AT138" i="31" s="1"/>
  <c r="AQ138" i="31"/>
  <c r="AR138" i="31" s="1"/>
  <c r="AO138" i="31"/>
  <c r="AM138" i="31"/>
  <c r="AK138" i="31"/>
  <c r="AN138" i="31" s="1"/>
  <c r="AJ138" i="31"/>
  <c r="AI138" i="31"/>
  <c r="AG138" i="31"/>
  <c r="AH138" i="31" s="1"/>
  <c r="AE138" i="31"/>
  <c r="AF138" i="31" s="1"/>
  <c r="AC138" i="31"/>
  <c r="AB138" i="31"/>
  <c r="AD138" i="31" s="1"/>
  <c r="AA138" i="31"/>
  <c r="AZ137" i="31"/>
  <c r="AY137" i="31"/>
  <c r="AW137" i="31"/>
  <c r="AX137" i="31" s="1"/>
  <c r="AV137" i="31"/>
  <c r="AU137" i="31"/>
  <c r="AS137" i="31"/>
  <c r="AT137" i="31" s="1"/>
  <c r="AR137" i="31"/>
  <c r="AQ137" i="31"/>
  <c r="AO137" i="31"/>
  <c r="AN137" i="31"/>
  <c r="AM137" i="31"/>
  <c r="AK137" i="31"/>
  <c r="AP137" i="31" s="1"/>
  <c r="AJ137" i="31"/>
  <c r="AI137" i="31"/>
  <c r="AG137" i="31"/>
  <c r="AH137" i="31" s="1"/>
  <c r="AF137" i="31"/>
  <c r="AE137" i="31"/>
  <c r="AC137" i="31"/>
  <c r="AB137" i="31"/>
  <c r="AD137" i="31" s="1"/>
  <c r="AA137" i="31"/>
  <c r="AY136" i="31"/>
  <c r="AZ136" i="31" s="1"/>
  <c r="AX136" i="31"/>
  <c r="AW136" i="31"/>
  <c r="AU136" i="31"/>
  <c r="AV136" i="31" s="1"/>
  <c r="AT136" i="31"/>
  <c r="AS136" i="31"/>
  <c r="AQ136" i="31"/>
  <c r="AR136" i="31" s="1"/>
  <c r="AP136" i="31"/>
  <c r="AO136" i="31"/>
  <c r="AN136" i="31"/>
  <c r="AM136" i="31"/>
  <c r="AL136" i="31"/>
  <c r="AK136" i="31"/>
  <c r="AI136" i="31"/>
  <c r="AJ136" i="31" s="1"/>
  <c r="AH136" i="31"/>
  <c r="AG136" i="31"/>
  <c r="AE136" i="31"/>
  <c r="AF136" i="31" s="1"/>
  <c r="AD136" i="31"/>
  <c r="AC136" i="31"/>
  <c r="AB136" i="31"/>
  <c r="AA136" i="31"/>
  <c r="AZ135" i="31"/>
  <c r="AY135" i="31"/>
  <c r="AW135" i="31"/>
  <c r="AX135" i="31" s="1"/>
  <c r="AV135" i="31"/>
  <c r="AU135" i="31"/>
  <c r="AS135" i="31"/>
  <c r="AT135" i="31" s="1"/>
  <c r="AR135" i="31"/>
  <c r="AQ135" i="31"/>
  <c r="AO135" i="31"/>
  <c r="AN135" i="31"/>
  <c r="AM135" i="31"/>
  <c r="AK135" i="31"/>
  <c r="AP135" i="31" s="1"/>
  <c r="AJ135" i="31"/>
  <c r="AI135" i="31"/>
  <c r="AG135" i="31"/>
  <c r="AH135" i="31" s="1"/>
  <c r="AF135" i="31"/>
  <c r="AE135" i="31"/>
  <c r="AC135" i="31"/>
  <c r="AB135" i="31"/>
  <c r="AD135" i="31" s="1"/>
  <c r="AA135" i="31"/>
  <c r="AY134" i="31"/>
  <c r="AZ134" i="31" s="1"/>
  <c r="AX134" i="31"/>
  <c r="AW134" i="31"/>
  <c r="AU134" i="31"/>
  <c r="AV134" i="31" s="1"/>
  <c r="AT134" i="31"/>
  <c r="AS134" i="31"/>
  <c r="AQ134" i="31"/>
  <c r="AR134" i="31" s="1"/>
  <c r="AP134" i="31"/>
  <c r="AO134" i="31"/>
  <c r="AN134" i="31"/>
  <c r="AM134" i="31"/>
  <c r="AL134" i="31"/>
  <c r="AK134" i="31"/>
  <c r="AI134" i="31"/>
  <c r="AJ134" i="31" s="1"/>
  <c r="AH134" i="31"/>
  <c r="AG134" i="31"/>
  <c r="AE134" i="31"/>
  <c r="AF134" i="31" s="1"/>
  <c r="AD134" i="31"/>
  <c r="AC134" i="31"/>
  <c r="AB134" i="31"/>
  <c r="AA134" i="31"/>
  <c r="AZ133" i="31"/>
  <c r="AY133" i="31"/>
  <c r="AW133" i="31"/>
  <c r="AX133" i="31" s="1"/>
  <c r="AV133" i="31"/>
  <c r="AU133" i="31"/>
  <c r="AS133" i="31"/>
  <c r="AT133" i="31" s="1"/>
  <c r="AR133" i="31"/>
  <c r="AQ133" i="31"/>
  <c r="AO133" i="31"/>
  <c r="AN133" i="31"/>
  <c r="AM133" i="31"/>
  <c r="AK133" i="31"/>
  <c r="AP133" i="31" s="1"/>
  <c r="AJ133" i="31"/>
  <c r="AI133" i="31"/>
  <c r="AG133" i="31"/>
  <c r="AH133" i="31" s="1"/>
  <c r="AF133" i="31"/>
  <c r="AE133" i="31"/>
  <c r="AC133" i="31"/>
  <c r="AB133" i="31"/>
  <c r="AD133" i="31" s="1"/>
  <c r="AA133" i="31"/>
  <c r="AY132" i="31"/>
  <c r="AZ132" i="31" s="1"/>
  <c r="AX132" i="31"/>
  <c r="AW132" i="31"/>
  <c r="AU132" i="31"/>
  <c r="AV132" i="31" s="1"/>
  <c r="AT132" i="31"/>
  <c r="AS132" i="31"/>
  <c r="AQ132" i="31"/>
  <c r="AR132" i="31" s="1"/>
  <c r="AP132" i="31"/>
  <c r="AO132" i="31"/>
  <c r="AN132" i="31"/>
  <c r="AM132" i="31"/>
  <c r="AL132" i="31"/>
  <c r="AK132" i="31"/>
  <c r="AI132" i="31"/>
  <c r="AJ132" i="31" s="1"/>
  <c r="AH132" i="31"/>
  <c r="AG132" i="31"/>
  <c r="AE132" i="31"/>
  <c r="AF132" i="31" s="1"/>
  <c r="AD132" i="31"/>
  <c r="AC132" i="31"/>
  <c r="AB132" i="31"/>
  <c r="AA132" i="31"/>
  <c r="AZ131" i="31"/>
  <c r="AY131" i="31"/>
  <c r="AW131" i="31"/>
  <c r="AX131" i="31" s="1"/>
  <c r="AV131" i="31"/>
  <c r="AU131" i="31"/>
  <c r="AS131" i="31"/>
  <c r="AT131" i="31" s="1"/>
  <c r="AR131" i="31"/>
  <c r="AQ131" i="31"/>
  <c r="AO131" i="31"/>
  <c r="AN131" i="31"/>
  <c r="AM131" i="31"/>
  <c r="AK131" i="31"/>
  <c r="AP131" i="31" s="1"/>
  <c r="AJ131" i="31"/>
  <c r="AI131" i="31"/>
  <c r="AG131" i="31"/>
  <c r="AH131" i="31" s="1"/>
  <c r="AF131" i="31"/>
  <c r="AE131" i="31"/>
  <c r="AC131" i="31"/>
  <c r="AB131" i="31"/>
  <c r="AD131" i="31" s="1"/>
  <c r="AA131" i="31"/>
  <c r="AY130" i="31"/>
  <c r="AZ130" i="31" s="1"/>
  <c r="AX130" i="31"/>
  <c r="AW130" i="31"/>
  <c r="AU130" i="31"/>
  <c r="AV130" i="31" s="1"/>
  <c r="AT130" i="31"/>
  <c r="AS130" i="31"/>
  <c r="AQ130" i="31"/>
  <c r="AR130" i="31" s="1"/>
  <c r="AP130" i="31"/>
  <c r="AO130" i="31"/>
  <c r="AN130" i="31"/>
  <c r="AM130" i="31"/>
  <c r="AL130" i="31"/>
  <c r="AK130" i="31"/>
  <c r="AI130" i="31"/>
  <c r="AJ130" i="31" s="1"/>
  <c r="AH130" i="31"/>
  <c r="AG130" i="31"/>
  <c r="AE130" i="31"/>
  <c r="AF130" i="31" s="1"/>
  <c r="AD130" i="31"/>
  <c r="AC130" i="31"/>
  <c r="AB130" i="31"/>
  <c r="AA130" i="31"/>
  <c r="AZ129" i="31"/>
  <c r="AY129" i="31"/>
  <c r="AW129" i="31"/>
  <c r="AX129" i="31" s="1"/>
  <c r="AV129" i="31"/>
  <c r="AU129" i="31"/>
  <c r="AS129" i="31"/>
  <c r="AT129" i="31" s="1"/>
  <c r="AR129" i="31"/>
  <c r="AQ129" i="31"/>
  <c r="AO129" i="31"/>
  <c r="AM129" i="31"/>
  <c r="AK129" i="31"/>
  <c r="AJ129" i="31"/>
  <c r="AI129" i="31"/>
  <c r="AG129" i="31"/>
  <c r="AH129" i="31" s="1"/>
  <c r="AF129" i="31"/>
  <c r="AE129" i="31"/>
  <c r="AC129" i="31"/>
  <c r="AB129" i="31"/>
  <c r="AA129" i="31"/>
  <c r="AY128" i="31"/>
  <c r="AZ128" i="31" s="1"/>
  <c r="AX128" i="31"/>
  <c r="AW128" i="31"/>
  <c r="AU128" i="31"/>
  <c r="AV128" i="31" s="1"/>
  <c r="AT128" i="31"/>
  <c r="AS128" i="31"/>
  <c r="AQ128" i="31"/>
  <c r="AR128" i="31" s="1"/>
  <c r="AP128" i="31"/>
  <c r="AO128" i="31"/>
  <c r="AN128" i="31"/>
  <c r="AM128" i="31"/>
  <c r="AL128" i="31"/>
  <c r="AK128" i="31"/>
  <c r="AI128" i="31"/>
  <c r="AJ128" i="31" s="1"/>
  <c r="AH128" i="31"/>
  <c r="AG128" i="31"/>
  <c r="AE128" i="31"/>
  <c r="AF128" i="31" s="1"/>
  <c r="AD128" i="31"/>
  <c r="AC128" i="31"/>
  <c r="AB128" i="31"/>
  <c r="AA128" i="31"/>
  <c r="AZ127" i="31"/>
  <c r="AY127" i="31"/>
  <c r="AW127" i="31"/>
  <c r="AX127" i="31" s="1"/>
  <c r="AV127" i="31"/>
  <c r="AU127" i="31"/>
  <c r="AS127" i="31"/>
  <c r="AT127" i="31" s="1"/>
  <c r="AR127" i="31"/>
  <c r="AQ127" i="31"/>
  <c r="AO127" i="31"/>
  <c r="AN127" i="31"/>
  <c r="AM127" i="31"/>
  <c r="AK127" i="31"/>
  <c r="AJ127" i="31"/>
  <c r="AI127" i="31"/>
  <c r="AG127" i="31"/>
  <c r="AH127" i="31" s="1"/>
  <c r="AF127" i="31"/>
  <c r="AE127" i="31"/>
  <c r="AC127" i="31"/>
  <c r="AB127" i="31"/>
  <c r="AD127" i="31" s="1"/>
  <c r="AA127" i="31"/>
  <c r="AY126" i="31"/>
  <c r="AZ126" i="31" s="1"/>
  <c r="AX126" i="31"/>
  <c r="AW126" i="31"/>
  <c r="AU126" i="31"/>
  <c r="AV126" i="31" s="1"/>
  <c r="AT126" i="31"/>
  <c r="AS126" i="31"/>
  <c r="AQ126" i="31"/>
  <c r="AR126" i="31" s="1"/>
  <c r="AP126" i="31"/>
  <c r="AO126" i="31"/>
  <c r="AN126" i="31"/>
  <c r="AM126" i="31"/>
  <c r="AL126" i="31"/>
  <c r="AK126" i="31"/>
  <c r="AI126" i="31"/>
  <c r="AJ126" i="31" s="1"/>
  <c r="AH126" i="31"/>
  <c r="AG126" i="31"/>
  <c r="AE126" i="31"/>
  <c r="AF126" i="31" s="1"/>
  <c r="AD126" i="31"/>
  <c r="AC126" i="31"/>
  <c r="AB126" i="31"/>
  <c r="AA126" i="31"/>
  <c r="AZ125" i="31"/>
  <c r="AY125" i="31"/>
  <c r="AW125" i="31"/>
  <c r="AX125" i="31" s="1"/>
  <c r="AV125" i="31"/>
  <c r="AU125" i="31"/>
  <c r="AS125" i="31"/>
  <c r="AT125" i="31" s="1"/>
  <c r="AR125" i="31"/>
  <c r="AQ125" i="31"/>
  <c r="AO125" i="31"/>
  <c r="AN125" i="31"/>
  <c r="AM125" i="31"/>
  <c r="AK125" i="31"/>
  <c r="AJ125" i="31"/>
  <c r="AI125" i="31"/>
  <c r="AG125" i="31"/>
  <c r="AH125" i="31" s="1"/>
  <c r="AF125" i="31"/>
  <c r="AE125" i="31"/>
  <c r="AC125" i="31"/>
  <c r="AB125" i="31"/>
  <c r="AA125" i="31"/>
  <c r="AY124" i="31"/>
  <c r="AZ124" i="31" s="1"/>
  <c r="AX124" i="31"/>
  <c r="AW124" i="31"/>
  <c r="AU124" i="31"/>
  <c r="AV124" i="31" s="1"/>
  <c r="AT124" i="31"/>
  <c r="AS124" i="31"/>
  <c r="AQ124" i="31"/>
  <c r="AR124" i="31" s="1"/>
  <c r="AP124" i="31"/>
  <c r="AO124" i="31"/>
  <c r="AM124" i="31"/>
  <c r="AL124" i="31"/>
  <c r="AK124" i="31"/>
  <c r="AN124" i="31" s="1"/>
  <c r="AI124" i="31"/>
  <c r="AJ124" i="31" s="1"/>
  <c r="AH124" i="31"/>
  <c r="AG124" i="31"/>
  <c r="AE124" i="31"/>
  <c r="AF124" i="31" s="1"/>
  <c r="AD124" i="31"/>
  <c r="AC124" i="31"/>
  <c r="AB124" i="31"/>
  <c r="AA124" i="31"/>
  <c r="AZ123" i="31"/>
  <c r="AY123" i="31"/>
  <c r="AW123" i="31"/>
  <c r="AX123" i="31" s="1"/>
  <c r="AV123" i="31"/>
  <c r="AU123" i="31"/>
  <c r="AS123" i="31"/>
  <c r="AT123" i="31" s="1"/>
  <c r="AR123" i="31"/>
  <c r="AQ123" i="31"/>
  <c r="AO123" i="31"/>
  <c r="AN123" i="31"/>
  <c r="AM123" i="31"/>
  <c r="AK123" i="31"/>
  <c r="AJ123" i="31"/>
  <c r="AI123" i="31"/>
  <c r="AG123" i="31"/>
  <c r="AH123" i="31" s="1"/>
  <c r="AF123" i="31"/>
  <c r="AE123" i="31"/>
  <c r="AC123" i="31"/>
  <c r="AB123" i="31"/>
  <c r="AA123" i="31"/>
  <c r="AY122" i="31"/>
  <c r="AZ122" i="31" s="1"/>
  <c r="AX122" i="31"/>
  <c r="AW122" i="31"/>
  <c r="AU122" i="31"/>
  <c r="AV122" i="31" s="1"/>
  <c r="AT122" i="31"/>
  <c r="AS122" i="31"/>
  <c r="AQ122" i="31"/>
  <c r="AR122" i="31" s="1"/>
  <c r="AP122" i="31"/>
  <c r="AO122" i="31"/>
  <c r="AM122" i="31"/>
  <c r="AL122" i="31"/>
  <c r="AK122" i="31"/>
  <c r="AN122" i="31" s="1"/>
  <c r="AI122" i="31"/>
  <c r="AJ122" i="31" s="1"/>
  <c r="AH122" i="31"/>
  <c r="AG122" i="31"/>
  <c r="AE122" i="31"/>
  <c r="AF122" i="31" s="1"/>
  <c r="AD122" i="31"/>
  <c r="AC122" i="31"/>
  <c r="AB122" i="31"/>
  <c r="AA122" i="31"/>
  <c r="AZ121" i="31"/>
  <c r="AY121" i="31"/>
  <c r="AW121" i="31"/>
  <c r="AX121" i="31" s="1"/>
  <c r="AV121" i="31"/>
  <c r="AU121" i="31"/>
  <c r="AS121" i="31"/>
  <c r="AT121" i="31" s="1"/>
  <c r="AR121" i="31"/>
  <c r="AQ121" i="31"/>
  <c r="AO121" i="31"/>
  <c r="AN121" i="31"/>
  <c r="AM121" i="31"/>
  <c r="AK121" i="31"/>
  <c r="AJ121" i="31"/>
  <c r="AI121" i="31"/>
  <c r="AG121" i="31"/>
  <c r="AH121" i="31" s="1"/>
  <c r="AF121" i="31"/>
  <c r="AE121" i="31"/>
  <c r="AC121" i="31"/>
  <c r="AB121" i="31"/>
  <c r="AA121" i="31"/>
  <c r="AY120" i="31"/>
  <c r="AZ120" i="31" s="1"/>
  <c r="AX120" i="31"/>
  <c r="AW120" i="31"/>
  <c r="AU120" i="31"/>
  <c r="AV120" i="31" s="1"/>
  <c r="AT120" i="31"/>
  <c r="AS120" i="31"/>
  <c r="AQ120" i="31"/>
  <c r="AR120" i="31" s="1"/>
  <c r="AP120" i="31"/>
  <c r="AO120" i="31"/>
  <c r="AM120" i="31"/>
  <c r="AL120" i="31"/>
  <c r="AK120" i="31"/>
  <c r="AN120" i="31" s="1"/>
  <c r="AI120" i="31"/>
  <c r="AJ120" i="31" s="1"/>
  <c r="AH120" i="31"/>
  <c r="AG120" i="31"/>
  <c r="AE120" i="31"/>
  <c r="AF120" i="31" s="1"/>
  <c r="AD120" i="31"/>
  <c r="AC120" i="31"/>
  <c r="AB120" i="31"/>
  <c r="AA120" i="31"/>
  <c r="AZ119" i="31"/>
  <c r="AY119" i="31"/>
  <c r="AW119" i="31"/>
  <c r="AX119" i="31" s="1"/>
  <c r="AV119" i="31"/>
  <c r="AU119" i="31"/>
  <c r="AS119" i="31"/>
  <c r="AT119" i="31" s="1"/>
  <c r="AR119" i="31"/>
  <c r="AQ119" i="31"/>
  <c r="AO119" i="31"/>
  <c r="AN119" i="31"/>
  <c r="AM119" i="31"/>
  <c r="AK119" i="31"/>
  <c r="AJ119" i="31"/>
  <c r="AI119" i="31"/>
  <c r="AG119" i="31"/>
  <c r="AH119" i="31" s="1"/>
  <c r="AF119" i="31"/>
  <c r="AE119" i="31"/>
  <c r="AC119" i="31"/>
  <c r="AB119" i="31"/>
  <c r="AA119" i="31"/>
  <c r="AY118" i="31"/>
  <c r="AZ118" i="31" s="1"/>
  <c r="AX118" i="31"/>
  <c r="AW118" i="31"/>
  <c r="AU118" i="31"/>
  <c r="AV118" i="31" s="1"/>
  <c r="AT118" i="31"/>
  <c r="AS118" i="31"/>
  <c r="AQ118" i="31"/>
  <c r="AR118" i="31" s="1"/>
  <c r="AP118" i="31"/>
  <c r="AO118" i="31"/>
  <c r="AM118" i="31"/>
  <c r="AL118" i="31"/>
  <c r="AK118" i="31"/>
  <c r="AN118" i="31" s="1"/>
  <c r="AI118" i="31"/>
  <c r="AJ118" i="31" s="1"/>
  <c r="AH118" i="31"/>
  <c r="AG118" i="31"/>
  <c r="AE118" i="31"/>
  <c r="AF118" i="31" s="1"/>
  <c r="AD118" i="31"/>
  <c r="AC118" i="31"/>
  <c r="AB118" i="31"/>
  <c r="AA118" i="31"/>
  <c r="AZ117" i="31"/>
  <c r="AY117" i="31"/>
  <c r="AW117" i="31"/>
  <c r="AX117" i="31" s="1"/>
  <c r="AV117" i="31"/>
  <c r="AU117" i="31"/>
  <c r="AS117" i="31"/>
  <c r="AT117" i="31" s="1"/>
  <c r="AQ117" i="31"/>
  <c r="AR117" i="31" s="1"/>
  <c r="AO117" i="31"/>
  <c r="AN117" i="31"/>
  <c r="AM117" i="31"/>
  <c r="AK117" i="31"/>
  <c r="AI117" i="31"/>
  <c r="AJ117" i="31" s="1"/>
  <c r="AG117" i="31"/>
  <c r="AH117" i="31" s="1"/>
  <c r="AF117" i="31"/>
  <c r="AE117" i="31"/>
  <c r="AC117" i="31"/>
  <c r="AB117" i="31"/>
  <c r="AA117" i="31"/>
  <c r="AY116" i="31"/>
  <c r="AZ116" i="31" s="1"/>
  <c r="AX116" i="31"/>
  <c r="AW116" i="31"/>
  <c r="AU116" i="31"/>
  <c r="AV116" i="31" s="1"/>
  <c r="AS116" i="31"/>
  <c r="AT116" i="31" s="1"/>
  <c r="AQ116" i="31"/>
  <c r="AR116" i="31" s="1"/>
  <c r="AO116" i="31"/>
  <c r="AM116" i="31"/>
  <c r="AK116" i="31"/>
  <c r="AN116" i="31" s="1"/>
  <c r="AI116" i="31"/>
  <c r="AJ116" i="31" s="1"/>
  <c r="AH116" i="31"/>
  <c r="AG116" i="31"/>
  <c r="AE116" i="31"/>
  <c r="AF116" i="31" s="1"/>
  <c r="AC116" i="31"/>
  <c r="AD116" i="31" s="1"/>
  <c r="AB116" i="31"/>
  <c r="AA116" i="31"/>
  <c r="AY115" i="31"/>
  <c r="AZ115" i="31" s="1"/>
  <c r="AW115" i="31"/>
  <c r="AX115" i="31" s="1"/>
  <c r="AV115" i="31"/>
  <c r="AU115" i="31"/>
  <c r="AS115" i="31"/>
  <c r="AT115" i="31" s="1"/>
  <c r="AQ115" i="31"/>
  <c r="AR115" i="31" s="1"/>
  <c r="AO115" i="31"/>
  <c r="AN115" i="31"/>
  <c r="AM115" i="31"/>
  <c r="AK115" i="31"/>
  <c r="AI115" i="31"/>
  <c r="AJ115" i="31" s="1"/>
  <c r="AG115" i="31"/>
  <c r="AH115" i="31" s="1"/>
  <c r="AF115" i="31"/>
  <c r="AE115" i="31"/>
  <c r="AC115" i="31"/>
  <c r="AB115" i="31"/>
  <c r="AA115" i="31"/>
  <c r="AY114" i="31"/>
  <c r="AZ114" i="31" s="1"/>
  <c r="AX114" i="31"/>
  <c r="AW114" i="31"/>
  <c r="AU114" i="31"/>
  <c r="AV114" i="31" s="1"/>
  <c r="AS114" i="31"/>
  <c r="AT114" i="31" s="1"/>
  <c r="AQ114" i="31"/>
  <c r="AR114" i="31" s="1"/>
  <c r="AO114" i="31"/>
  <c r="AM114" i="31"/>
  <c r="AK114" i="31"/>
  <c r="AN114" i="31" s="1"/>
  <c r="AI114" i="31"/>
  <c r="AJ114" i="31" s="1"/>
  <c r="AH114" i="31"/>
  <c r="AG114" i="31"/>
  <c r="AE114" i="31"/>
  <c r="AF114" i="31" s="1"/>
  <c r="AC114" i="31"/>
  <c r="AD114" i="31" s="1"/>
  <c r="AB114" i="31"/>
  <c r="AA114" i="31"/>
  <c r="AY113" i="31"/>
  <c r="AZ113" i="31" s="1"/>
  <c r="AW113" i="31"/>
  <c r="AX113" i="31" s="1"/>
  <c r="AV113" i="31"/>
  <c r="AU113" i="31"/>
  <c r="AS113" i="31"/>
  <c r="AT113" i="31" s="1"/>
  <c r="AQ113" i="31"/>
  <c r="AR113" i="31" s="1"/>
  <c r="AO113" i="31"/>
  <c r="AN113" i="31"/>
  <c r="AM113" i="31"/>
  <c r="AK113" i="31"/>
  <c r="AI113" i="31"/>
  <c r="AJ113" i="31" s="1"/>
  <c r="AG113" i="31"/>
  <c r="AH113" i="31" s="1"/>
  <c r="AF113" i="31"/>
  <c r="AE113" i="31"/>
  <c r="AC113" i="31"/>
  <c r="AB113" i="31"/>
  <c r="AA113" i="31"/>
  <c r="AY112" i="31"/>
  <c r="AZ112" i="31" s="1"/>
  <c r="AX112" i="31"/>
  <c r="AW112" i="31"/>
  <c r="AU112" i="31"/>
  <c r="AV112" i="31" s="1"/>
  <c r="AS112" i="31"/>
  <c r="AT112" i="31" s="1"/>
  <c r="AQ112" i="31"/>
  <c r="AR112" i="31" s="1"/>
  <c r="AO112" i="31"/>
  <c r="AM112" i="31"/>
  <c r="AK112" i="31"/>
  <c r="AN112" i="31" s="1"/>
  <c r="AI112" i="31"/>
  <c r="AJ112" i="31" s="1"/>
  <c r="AH112" i="31"/>
  <c r="AG112" i="31"/>
  <c r="AE112" i="31"/>
  <c r="AF112" i="31" s="1"/>
  <c r="AC112" i="31"/>
  <c r="AD112" i="31" s="1"/>
  <c r="AB112" i="31"/>
  <c r="AA112" i="31"/>
  <c r="AY111" i="31"/>
  <c r="AZ111" i="31" s="1"/>
  <c r="AW111" i="31"/>
  <c r="AX111" i="31" s="1"/>
  <c r="AV111" i="31"/>
  <c r="AU111" i="31"/>
  <c r="AS111" i="31"/>
  <c r="AT111" i="31" s="1"/>
  <c r="AQ111" i="31"/>
  <c r="AR111" i="31" s="1"/>
  <c r="AO111" i="31"/>
  <c r="AN111" i="31"/>
  <c r="AM111" i="31"/>
  <c r="AK111" i="31"/>
  <c r="AI111" i="31"/>
  <c r="AJ111" i="31" s="1"/>
  <c r="AG111" i="31"/>
  <c r="AH111" i="31" s="1"/>
  <c r="AF111" i="31"/>
  <c r="AE111" i="31"/>
  <c r="AC111" i="31"/>
  <c r="AB111" i="31"/>
  <c r="AA111" i="31"/>
  <c r="AY110" i="31"/>
  <c r="AZ110" i="31" s="1"/>
  <c r="AX110" i="31"/>
  <c r="AW110" i="31"/>
  <c r="AU110" i="31"/>
  <c r="AV110" i="31" s="1"/>
  <c r="AS110" i="31"/>
  <c r="AT110" i="31" s="1"/>
  <c r="AQ110" i="31"/>
  <c r="AR110" i="31" s="1"/>
  <c r="AO110" i="31"/>
  <c r="AM110" i="31"/>
  <c r="AK110" i="31"/>
  <c r="AN110" i="31" s="1"/>
  <c r="AI110" i="31"/>
  <c r="AJ110" i="31" s="1"/>
  <c r="AH110" i="31"/>
  <c r="AG110" i="31"/>
  <c r="AE110" i="31"/>
  <c r="AF110" i="31" s="1"/>
  <c r="AC110" i="31"/>
  <c r="AD110" i="31" s="1"/>
  <c r="AB110" i="31"/>
  <c r="AA110" i="31"/>
  <c r="AY109" i="31"/>
  <c r="AZ109" i="31" s="1"/>
  <c r="AW109" i="31"/>
  <c r="AX109" i="31" s="1"/>
  <c r="AV109" i="31"/>
  <c r="AU109" i="31"/>
  <c r="AS109" i="31"/>
  <c r="AT109" i="31" s="1"/>
  <c r="AQ109" i="31"/>
  <c r="AR109" i="31" s="1"/>
  <c r="AO109" i="31"/>
  <c r="AN109" i="31"/>
  <c r="AM109" i="31"/>
  <c r="AK109" i="31"/>
  <c r="AI109" i="31"/>
  <c r="AJ109" i="31" s="1"/>
  <c r="AG109" i="31"/>
  <c r="AH109" i="31" s="1"/>
  <c r="AF109" i="31"/>
  <c r="AE109" i="31"/>
  <c r="AC109" i="31"/>
  <c r="AB109" i="31"/>
  <c r="AA109" i="31"/>
  <c r="AY108" i="31"/>
  <c r="AZ108" i="31" s="1"/>
  <c r="AX108" i="31"/>
  <c r="AW108" i="31"/>
  <c r="AU108" i="31"/>
  <c r="AV108" i="31" s="1"/>
  <c r="AS108" i="31"/>
  <c r="AT108" i="31" s="1"/>
  <c r="AQ108" i="31"/>
  <c r="AR108" i="31" s="1"/>
  <c r="AO108" i="31"/>
  <c r="AM108" i="31"/>
  <c r="AK108" i="31"/>
  <c r="AN108" i="31" s="1"/>
  <c r="AI108" i="31"/>
  <c r="AJ108" i="31" s="1"/>
  <c r="AH108" i="31"/>
  <c r="AG108" i="31"/>
  <c r="AE108" i="31"/>
  <c r="AF108" i="31" s="1"/>
  <c r="AC108" i="31"/>
  <c r="AD108" i="31" s="1"/>
  <c r="AB108" i="31"/>
  <c r="AA108" i="31"/>
  <c r="AY107" i="31"/>
  <c r="AZ107" i="31" s="1"/>
  <c r="AW107" i="31"/>
  <c r="AX107" i="31" s="1"/>
  <c r="AV107" i="31"/>
  <c r="AU107" i="31"/>
  <c r="AS107" i="31"/>
  <c r="AT107" i="31" s="1"/>
  <c r="AQ107" i="31"/>
  <c r="AR107" i="31" s="1"/>
  <c r="AO107" i="31"/>
  <c r="AN107" i="31"/>
  <c r="AM107" i="31"/>
  <c r="AK107" i="31"/>
  <c r="AI107" i="31"/>
  <c r="AJ107" i="31" s="1"/>
  <c r="AG107" i="31"/>
  <c r="AH107" i="31" s="1"/>
  <c r="AF107" i="31"/>
  <c r="AE107" i="31"/>
  <c r="AC107" i="31"/>
  <c r="AB107" i="31"/>
  <c r="AA107" i="31"/>
  <c r="AY106" i="31"/>
  <c r="AZ106" i="31" s="1"/>
  <c r="AX106" i="31"/>
  <c r="AW106" i="31"/>
  <c r="AU106" i="31"/>
  <c r="AV106" i="31" s="1"/>
  <c r="AS106" i="31"/>
  <c r="AT106" i="31" s="1"/>
  <c r="AQ106" i="31"/>
  <c r="AR106" i="31" s="1"/>
  <c r="AO106" i="31"/>
  <c r="AM106" i="31"/>
  <c r="AK106" i="31"/>
  <c r="AN106" i="31" s="1"/>
  <c r="AI106" i="31"/>
  <c r="AJ106" i="31" s="1"/>
  <c r="AH106" i="31"/>
  <c r="AG106" i="31"/>
  <c r="AE106" i="31"/>
  <c r="AF106" i="31" s="1"/>
  <c r="AC106" i="31"/>
  <c r="AD106" i="31" s="1"/>
  <c r="AB106" i="31"/>
  <c r="AA106" i="31"/>
  <c r="AY105" i="31"/>
  <c r="AZ105" i="31" s="1"/>
  <c r="AW105" i="31"/>
  <c r="AX105" i="31" s="1"/>
  <c r="AV105" i="31"/>
  <c r="AU105" i="31"/>
  <c r="AS105" i="31"/>
  <c r="AT105" i="31" s="1"/>
  <c r="AQ105" i="31"/>
  <c r="AR105" i="31" s="1"/>
  <c r="AO105" i="31"/>
  <c r="AN105" i="31"/>
  <c r="AM105" i="31"/>
  <c r="AK105" i="31"/>
  <c r="AI105" i="31"/>
  <c r="AJ105" i="31" s="1"/>
  <c r="AG105" i="31"/>
  <c r="AH105" i="31" s="1"/>
  <c r="AF105" i="31"/>
  <c r="AE105" i="31"/>
  <c r="AC105" i="31"/>
  <c r="AB105" i="31"/>
  <c r="AA105" i="31"/>
  <c r="AY104" i="31"/>
  <c r="AZ104" i="31" s="1"/>
  <c r="AX104" i="31"/>
  <c r="AW104" i="31"/>
  <c r="AU104" i="31"/>
  <c r="AV104" i="31" s="1"/>
  <c r="AS104" i="31"/>
  <c r="AT104" i="31" s="1"/>
  <c r="AQ104" i="31"/>
  <c r="AR104" i="31" s="1"/>
  <c r="AO104" i="31"/>
  <c r="AM104" i="31"/>
  <c r="AK104" i="31"/>
  <c r="AN104" i="31" s="1"/>
  <c r="AI104" i="31"/>
  <c r="AJ104" i="31" s="1"/>
  <c r="AH104" i="31"/>
  <c r="AG104" i="31"/>
  <c r="AE104" i="31"/>
  <c r="AF104" i="31" s="1"/>
  <c r="AC104" i="31"/>
  <c r="AD104" i="31" s="1"/>
  <c r="AB104" i="31"/>
  <c r="AA104" i="31"/>
  <c r="AY103" i="31"/>
  <c r="AZ103" i="31" s="1"/>
  <c r="AW103" i="31"/>
  <c r="AX103" i="31" s="1"/>
  <c r="AV103" i="31"/>
  <c r="AU103" i="31"/>
  <c r="AS103" i="31"/>
  <c r="AT103" i="31" s="1"/>
  <c r="AQ103" i="31"/>
  <c r="AR103" i="31" s="1"/>
  <c r="AO103" i="31"/>
  <c r="AN103" i="31"/>
  <c r="AM103" i="31"/>
  <c r="AK103" i="31"/>
  <c r="AI103" i="31"/>
  <c r="AJ103" i="31" s="1"/>
  <c r="AG103" i="31"/>
  <c r="AH103" i="31" s="1"/>
  <c r="AF103" i="31"/>
  <c r="AE103" i="31"/>
  <c r="AC103" i="31"/>
  <c r="AB103" i="31"/>
  <c r="AA103" i="31"/>
  <c r="AY102" i="31"/>
  <c r="AZ102" i="31" s="1"/>
  <c r="AX102" i="31"/>
  <c r="AW102" i="31"/>
  <c r="AU102" i="31"/>
  <c r="AV102" i="31" s="1"/>
  <c r="AS102" i="31"/>
  <c r="AT102" i="31" s="1"/>
  <c r="AQ102" i="31"/>
  <c r="AR102" i="31" s="1"/>
  <c r="AO102" i="31"/>
  <c r="AM102" i="31"/>
  <c r="AK102" i="31"/>
  <c r="AN102" i="31" s="1"/>
  <c r="AI102" i="31"/>
  <c r="AJ102" i="31" s="1"/>
  <c r="AH102" i="31"/>
  <c r="AG102" i="31"/>
  <c r="AE102" i="31"/>
  <c r="AF102" i="31" s="1"/>
  <c r="AC102" i="31"/>
  <c r="AD102" i="31" s="1"/>
  <c r="AB102" i="31"/>
  <c r="AA102" i="31"/>
  <c r="AY101" i="31"/>
  <c r="AZ101" i="31" s="1"/>
  <c r="AW101" i="31"/>
  <c r="AX101" i="31" s="1"/>
  <c r="AV101" i="31"/>
  <c r="AU101" i="31"/>
  <c r="AS101" i="31"/>
  <c r="AT101" i="31" s="1"/>
  <c r="AQ101" i="31"/>
  <c r="AR101" i="31" s="1"/>
  <c r="AO101" i="31"/>
  <c r="AN101" i="31"/>
  <c r="AM101" i="31"/>
  <c r="AK101" i="31"/>
  <c r="AI101" i="31"/>
  <c r="AJ101" i="31" s="1"/>
  <c r="AG101" i="31"/>
  <c r="AH101" i="31" s="1"/>
  <c r="AF101" i="31"/>
  <c r="AE101" i="31"/>
  <c r="AC101" i="31"/>
  <c r="AB101" i="31"/>
  <c r="AA101" i="31"/>
  <c r="AY100" i="31"/>
  <c r="AZ100" i="31" s="1"/>
  <c r="AX100" i="31"/>
  <c r="AW100" i="31"/>
  <c r="AU100" i="31"/>
  <c r="AV100" i="31" s="1"/>
  <c r="AS100" i="31"/>
  <c r="AT100" i="31" s="1"/>
  <c r="AQ100" i="31"/>
  <c r="AR100" i="31" s="1"/>
  <c r="AO100" i="31"/>
  <c r="AM100" i="31"/>
  <c r="AK100" i="31"/>
  <c r="AI100" i="31"/>
  <c r="AJ100" i="31" s="1"/>
  <c r="AH100" i="31"/>
  <c r="AG100" i="31"/>
  <c r="AE100" i="31"/>
  <c r="AF100" i="31" s="1"/>
  <c r="AC100" i="31"/>
  <c r="AD100" i="31" s="1"/>
  <c r="AB100" i="31"/>
  <c r="AA100" i="31"/>
  <c r="AY99" i="31"/>
  <c r="AZ99" i="31" s="1"/>
  <c r="AW99" i="31"/>
  <c r="AX99" i="31" s="1"/>
  <c r="AV99" i="31"/>
  <c r="AU99" i="31"/>
  <c r="AS99" i="31"/>
  <c r="AT99" i="31" s="1"/>
  <c r="AQ99" i="31"/>
  <c r="AR99" i="31" s="1"/>
  <c r="AO99" i="31"/>
  <c r="AN99" i="31"/>
  <c r="AM99" i="31"/>
  <c r="AK99" i="31"/>
  <c r="AI99" i="31"/>
  <c r="AJ99" i="31" s="1"/>
  <c r="AG99" i="31"/>
  <c r="AH99" i="31" s="1"/>
  <c r="AF99" i="31"/>
  <c r="AE99" i="31"/>
  <c r="AC99" i="31"/>
  <c r="AB99" i="31"/>
  <c r="AA99" i="31"/>
  <c r="AY98" i="31"/>
  <c r="AZ98" i="31" s="1"/>
  <c r="AX98" i="31"/>
  <c r="AW98" i="31"/>
  <c r="AU98" i="31"/>
  <c r="AV98" i="31" s="1"/>
  <c r="AS98" i="31"/>
  <c r="AT98" i="31" s="1"/>
  <c r="AQ98" i="31"/>
  <c r="AR98" i="31" s="1"/>
  <c r="AP98" i="31"/>
  <c r="AO98" i="31"/>
  <c r="AM98" i="31"/>
  <c r="AK98" i="31"/>
  <c r="AI98" i="31"/>
  <c r="AJ98" i="31" s="1"/>
  <c r="AH98" i="31"/>
  <c r="AG98" i="31"/>
  <c r="AE98" i="31"/>
  <c r="AF98" i="31" s="1"/>
  <c r="AC98" i="31"/>
  <c r="AD98" i="31" s="1"/>
  <c r="AB98" i="31"/>
  <c r="AA98" i="31"/>
  <c r="AY97" i="31"/>
  <c r="AZ97" i="31" s="1"/>
  <c r="AW97" i="31"/>
  <c r="AX97" i="31" s="1"/>
  <c r="AV97" i="31"/>
  <c r="AU97" i="31"/>
  <c r="AS97" i="31"/>
  <c r="AT97" i="31" s="1"/>
  <c r="AQ97" i="31"/>
  <c r="AR97" i="31" s="1"/>
  <c r="AO97" i="31"/>
  <c r="AM97" i="31"/>
  <c r="AK97" i="31"/>
  <c r="AI97" i="31"/>
  <c r="AJ97" i="31" s="1"/>
  <c r="AG97" i="31"/>
  <c r="AH97" i="31" s="1"/>
  <c r="AF97" i="31"/>
  <c r="AE97" i="31"/>
  <c r="AC97" i="31"/>
  <c r="AB97" i="31"/>
  <c r="AA97" i="31"/>
  <c r="AY96" i="31"/>
  <c r="AZ96" i="31" s="1"/>
  <c r="AX96" i="31"/>
  <c r="AW96" i="31"/>
  <c r="AU96" i="31"/>
  <c r="AV96" i="31" s="1"/>
  <c r="AS96" i="31"/>
  <c r="AT96" i="31" s="1"/>
  <c r="AQ96" i="31"/>
  <c r="AR96" i="31" s="1"/>
  <c r="AO96" i="31"/>
  <c r="AM96" i="31"/>
  <c r="AK96" i="31"/>
  <c r="AI96" i="31"/>
  <c r="AJ96" i="31" s="1"/>
  <c r="AH96" i="31"/>
  <c r="AG96" i="31"/>
  <c r="AE96" i="31"/>
  <c r="AF96" i="31" s="1"/>
  <c r="AC96" i="31"/>
  <c r="AD96" i="31" s="1"/>
  <c r="AB96" i="31"/>
  <c r="AA96" i="31"/>
  <c r="AY95" i="31"/>
  <c r="AZ95" i="31" s="1"/>
  <c r="AW95" i="31"/>
  <c r="AX95" i="31" s="1"/>
  <c r="AV95" i="31"/>
  <c r="AU95" i="31"/>
  <c r="AS95" i="31"/>
  <c r="AT95" i="31" s="1"/>
  <c r="AQ95" i="31"/>
  <c r="AR95" i="31" s="1"/>
  <c r="AO95" i="31"/>
  <c r="AN95" i="31"/>
  <c r="AM95" i="31"/>
  <c r="AK95" i="31"/>
  <c r="AI95" i="31"/>
  <c r="AJ95" i="31" s="1"/>
  <c r="AG95" i="31"/>
  <c r="AH95" i="31" s="1"/>
  <c r="AF95" i="31"/>
  <c r="AE95" i="31"/>
  <c r="AC95" i="31"/>
  <c r="AB95" i="31"/>
  <c r="AA95" i="31"/>
  <c r="AY94" i="31"/>
  <c r="AZ94" i="31" s="1"/>
  <c r="AX94" i="31"/>
  <c r="AW94" i="31"/>
  <c r="AU94" i="31"/>
  <c r="AV94" i="31" s="1"/>
  <c r="AS94" i="31"/>
  <c r="AT94" i="31" s="1"/>
  <c r="AQ94" i="31"/>
  <c r="AR94" i="31" s="1"/>
  <c r="AP94" i="31"/>
  <c r="AO94" i="31"/>
  <c r="AM94" i="31"/>
  <c r="AK94" i="31"/>
  <c r="AI94" i="31"/>
  <c r="AJ94" i="31" s="1"/>
  <c r="AH94" i="31"/>
  <c r="AG94" i="31"/>
  <c r="AE94" i="31"/>
  <c r="AF94" i="31" s="1"/>
  <c r="AC94" i="31"/>
  <c r="AD94" i="31" s="1"/>
  <c r="AB94" i="31"/>
  <c r="AA94" i="31"/>
  <c r="AY93" i="31"/>
  <c r="AZ93" i="31" s="1"/>
  <c r="AW93" i="31"/>
  <c r="AX93" i="31" s="1"/>
  <c r="AV93" i="31"/>
  <c r="AU93" i="31"/>
  <c r="AS93" i="31"/>
  <c r="AT93" i="31" s="1"/>
  <c r="AQ93" i="31"/>
  <c r="AR93" i="31" s="1"/>
  <c r="AO93" i="31"/>
  <c r="AM93" i="31"/>
  <c r="AK93" i="31"/>
  <c r="AI93" i="31"/>
  <c r="AJ93" i="31" s="1"/>
  <c r="AG93" i="31"/>
  <c r="AH93" i="31" s="1"/>
  <c r="AF93" i="31"/>
  <c r="AE93" i="31"/>
  <c r="AC93" i="31"/>
  <c r="AB93" i="31"/>
  <c r="AA93" i="31"/>
  <c r="AY92" i="31"/>
  <c r="AZ92" i="31" s="1"/>
  <c r="AX92" i="31"/>
  <c r="AW92" i="31"/>
  <c r="AU92" i="31"/>
  <c r="AV92" i="31" s="1"/>
  <c r="AS92" i="31"/>
  <c r="AT92" i="31" s="1"/>
  <c r="AQ92" i="31"/>
  <c r="AR92" i="31" s="1"/>
  <c r="AO92" i="31"/>
  <c r="AM92" i="31"/>
  <c r="AK92" i="31"/>
  <c r="AI92" i="31"/>
  <c r="AJ92" i="31" s="1"/>
  <c r="AH92" i="31"/>
  <c r="AG92" i="31"/>
  <c r="AE92" i="31"/>
  <c r="AF92" i="31" s="1"/>
  <c r="AC92" i="31"/>
  <c r="AD92" i="31" s="1"/>
  <c r="AB92" i="31"/>
  <c r="AA92" i="31"/>
  <c r="AY91" i="31"/>
  <c r="AZ91" i="31" s="1"/>
  <c r="AW91" i="31"/>
  <c r="AX91" i="31" s="1"/>
  <c r="AV91" i="31"/>
  <c r="AU91" i="31"/>
  <c r="AS91" i="31"/>
  <c r="AT91" i="31" s="1"/>
  <c r="AQ91" i="31"/>
  <c r="AR91" i="31" s="1"/>
  <c r="AO91" i="31"/>
  <c r="AM91" i="31"/>
  <c r="AK91" i="31"/>
  <c r="AN91" i="31" s="1"/>
  <c r="AI91" i="31"/>
  <c r="AJ91" i="31" s="1"/>
  <c r="AG91" i="31"/>
  <c r="AH91" i="31" s="1"/>
  <c r="AF91" i="31"/>
  <c r="AE91" i="31"/>
  <c r="AC91" i="31"/>
  <c r="AB91" i="31"/>
  <c r="AA91" i="31"/>
  <c r="AY90" i="31"/>
  <c r="AZ90" i="31" s="1"/>
  <c r="AX90" i="31"/>
  <c r="AW90" i="31"/>
  <c r="AU90" i="31"/>
  <c r="AV90" i="31" s="1"/>
  <c r="AS90" i="31"/>
  <c r="AT90" i="31" s="1"/>
  <c r="AQ90" i="31"/>
  <c r="AR90" i="31" s="1"/>
  <c r="AO90" i="31"/>
  <c r="AM90" i="31"/>
  <c r="AL90" i="31"/>
  <c r="AK90" i="31"/>
  <c r="AN90" i="31" s="1"/>
  <c r="AI90" i="31"/>
  <c r="AJ90" i="31" s="1"/>
  <c r="AG90" i="31"/>
  <c r="AH90" i="31" s="1"/>
  <c r="AE90" i="31"/>
  <c r="AF90" i="31" s="1"/>
  <c r="AC90" i="31"/>
  <c r="AD90" i="31" s="1"/>
  <c r="AB90" i="31"/>
  <c r="AA90" i="31"/>
  <c r="AY89" i="31"/>
  <c r="AZ89" i="31" s="1"/>
  <c r="AW89" i="31"/>
  <c r="AX89" i="31" s="1"/>
  <c r="AV89" i="31"/>
  <c r="AU89" i="31"/>
  <c r="AS89" i="31"/>
  <c r="AT89" i="31" s="1"/>
  <c r="AQ89" i="31"/>
  <c r="AR89" i="31" s="1"/>
  <c r="AO89" i="31"/>
  <c r="AM89" i="31"/>
  <c r="AK89" i="31"/>
  <c r="AN89" i="31" s="1"/>
  <c r="AI89" i="31"/>
  <c r="AJ89" i="31" s="1"/>
  <c r="AG89" i="31"/>
  <c r="AH89" i="31" s="1"/>
  <c r="AF89" i="31"/>
  <c r="AE89" i="31"/>
  <c r="AC89" i="31"/>
  <c r="AB89" i="31"/>
  <c r="AA89" i="31"/>
  <c r="AY88" i="31"/>
  <c r="AZ88" i="31" s="1"/>
  <c r="AX88" i="31"/>
  <c r="AW88" i="31"/>
  <c r="AU88" i="31"/>
  <c r="AV88" i="31" s="1"/>
  <c r="AS88" i="31"/>
  <c r="AT88" i="31" s="1"/>
  <c r="AQ88" i="31"/>
  <c r="AR88" i="31" s="1"/>
  <c r="AO88" i="31"/>
  <c r="AM88" i="31"/>
  <c r="AL88" i="31"/>
  <c r="AK88" i="31"/>
  <c r="AN88" i="31" s="1"/>
  <c r="AI88" i="31"/>
  <c r="AJ88" i="31" s="1"/>
  <c r="AG88" i="31"/>
  <c r="AH88" i="31" s="1"/>
  <c r="AE88" i="31"/>
  <c r="AF88" i="31" s="1"/>
  <c r="AC88" i="31"/>
  <c r="AD88" i="31" s="1"/>
  <c r="AB88" i="31"/>
  <c r="AA88" i="31"/>
  <c r="AY87" i="31"/>
  <c r="AZ87" i="31" s="1"/>
  <c r="AW87" i="31"/>
  <c r="AX87" i="31" s="1"/>
  <c r="AV87" i="31"/>
  <c r="AU87" i="31"/>
  <c r="AS87" i="31"/>
  <c r="AT87" i="31" s="1"/>
  <c r="AQ87" i="31"/>
  <c r="AR87" i="31" s="1"/>
  <c r="AO87" i="31"/>
  <c r="AM87" i="31"/>
  <c r="AK87" i="31"/>
  <c r="AN87" i="31" s="1"/>
  <c r="AI87" i="31"/>
  <c r="AJ87" i="31" s="1"/>
  <c r="AG87" i="31"/>
  <c r="AH87" i="31" s="1"/>
  <c r="AF87" i="31"/>
  <c r="AE87" i="31"/>
  <c r="AC87" i="31"/>
  <c r="AB87" i="31"/>
  <c r="AA87" i="31"/>
  <c r="AY86" i="31"/>
  <c r="AZ86" i="31" s="1"/>
  <c r="AX86" i="31"/>
  <c r="AW86" i="31"/>
  <c r="AU86" i="31"/>
  <c r="AV86" i="31" s="1"/>
  <c r="AS86" i="31"/>
  <c r="AT86" i="31" s="1"/>
  <c r="AQ86" i="31"/>
  <c r="AR86" i="31" s="1"/>
  <c r="AO86" i="31"/>
  <c r="AM86" i="31"/>
  <c r="AL86" i="31"/>
  <c r="AK86" i="31"/>
  <c r="AN86" i="31" s="1"/>
  <c r="AI86" i="31"/>
  <c r="AJ86" i="31" s="1"/>
  <c r="AG86" i="31"/>
  <c r="AH86" i="31" s="1"/>
  <c r="AE86" i="31"/>
  <c r="AF86" i="31" s="1"/>
  <c r="AC86" i="31"/>
  <c r="AD86" i="31" s="1"/>
  <c r="AB86" i="31"/>
  <c r="AA86" i="31"/>
  <c r="AY85" i="31"/>
  <c r="AZ85" i="31" s="1"/>
  <c r="AW85" i="31"/>
  <c r="AX85" i="31" s="1"/>
  <c r="AV85" i="31"/>
  <c r="AU85" i="31"/>
  <c r="AS85" i="31"/>
  <c r="AT85" i="31" s="1"/>
  <c r="AQ85" i="31"/>
  <c r="AR85" i="31" s="1"/>
  <c r="AO85" i="31"/>
  <c r="AM85" i="31"/>
  <c r="AK85" i="31"/>
  <c r="AN85" i="31" s="1"/>
  <c r="AI85" i="31"/>
  <c r="AJ85" i="31" s="1"/>
  <c r="AG85" i="31"/>
  <c r="AH85" i="31" s="1"/>
  <c r="AF85" i="31"/>
  <c r="AE85" i="31"/>
  <c r="AC85" i="31"/>
  <c r="AB85" i="31"/>
  <c r="AA85" i="31"/>
  <c r="AY84" i="31"/>
  <c r="AZ84" i="31" s="1"/>
  <c r="AX84" i="31"/>
  <c r="AW84" i="31"/>
  <c r="AU84" i="31"/>
  <c r="AV84" i="31" s="1"/>
  <c r="AS84" i="31"/>
  <c r="AT84" i="31" s="1"/>
  <c r="AQ84" i="31"/>
  <c r="AR84" i="31" s="1"/>
  <c r="AO84" i="31"/>
  <c r="AM84" i="31"/>
  <c r="AL84" i="31"/>
  <c r="AK84" i="31"/>
  <c r="AN84" i="31" s="1"/>
  <c r="AI84" i="31"/>
  <c r="AJ84" i="31" s="1"/>
  <c r="AG84" i="31"/>
  <c r="AH84" i="31" s="1"/>
  <c r="AE84" i="31"/>
  <c r="AF84" i="31" s="1"/>
  <c r="AC84" i="31"/>
  <c r="AD84" i="31" s="1"/>
  <c r="AB84" i="31"/>
  <c r="AA84" i="31"/>
  <c r="AY83" i="31"/>
  <c r="AZ83" i="31" s="1"/>
  <c r="AW83" i="31"/>
  <c r="AX83" i="31" s="1"/>
  <c r="AV83" i="31"/>
  <c r="AU83" i="31"/>
  <c r="AS83" i="31"/>
  <c r="AT83" i="31" s="1"/>
  <c r="AQ83" i="31"/>
  <c r="AR83" i="31" s="1"/>
  <c r="AO83" i="31"/>
  <c r="AM83" i="31"/>
  <c r="AK83" i="31"/>
  <c r="AN83" i="31" s="1"/>
  <c r="AI83" i="31"/>
  <c r="AJ83" i="31" s="1"/>
  <c r="AG83" i="31"/>
  <c r="AH83" i="31" s="1"/>
  <c r="AF83" i="31"/>
  <c r="AE83" i="31"/>
  <c r="AC83" i="31"/>
  <c r="AB83" i="31"/>
  <c r="AA83" i="31"/>
  <c r="AY82" i="31"/>
  <c r="AZ82" i="31" s="1"/>
  <c r="AX82" i="31"/>
  <c r="AW82" i="31"/>
  <c r="AU82" i="31"/>
  <c r="AV82" i="31" s="1"/>
  <c r="AS82" i="31"/>
  <c r="AT82" i="31" s="1"/>
  <c r="AQ82" i="31"/>
  <c r="AR82" i="31" s="1"/>
  <c r="AO82" i="31"/>
  <c r="AM82" i="31"/>
  <c r="AL82" i="31"/>
  <c r="AK82" i="31"/>
  <c r="AN82" i="31" s="1"/>
  <c r="AI82" i="31"/>
  <c r="AJ82" i="31" s="1"/>
  <c r="AG82" i="31"/>
  <c r="AH82" i="31" s="1"/>
  <c r="AE82" i="31"/>
  <c r="AF82" i="31" s="1"/>
  <c r="AC82" i="31"/>
  <c r="AD82" i="31" s="1"/>
  <c r="AB82" i="31"/>
  <c r="AA82" i="31"/>
  <c r="AY81" i="31"/>
  <c r="AZ81" i="31" s="1"/>
  <c r="AW81" i="31"/>
  <c r="AX81" i="31" s="1"/>
  <c r="AV81" i="31"/>
  <c r="AU81" i="31"/>
  <c r="AS81" i="31"/>
  <c r="AT81" i="31" s="1"/>
  <c r="AQ81" i="31"/>
  <c r="AR81" i="31" s="1"/>
  <c r="AO81" i="31"/>
  <c r="AM81" i="31"/>
  <c r="AK81" i="31"/>
  <c r="AN81" i="31" s="1"/>
  <c r="AI81" i="31"/>
  <c r="AJ81" i="31" s="1"/>
  <c r="AH81" i="31"/>
  <c r="AG81" i="31"/>
  <c r="AE81" i="31"/>
  <c r="AF81" i="31" s="1"/>
  <c r="AD81" i="31"/>
  <c r="AC81" i="31"/>
  <c r="AB81" i="31"/>
  <c r="AA81" i="31"/>
  <c r="AZ80" i="31"/>
  <c r="AY80" i="31"/>
  <c r="AW80" i="31"/>
  <c r="AX80" i="31" s="1"/>
  <c r="AU80" i="31"/>
  <c r="AV80" i="31" s="1"/>
  <c r="AS80" i="31"/>
  <c r="AT80" i="31" s="1"/>
  <c r="AQ80" i="31"/>
  <c r="AR80" i="31" s="1"/>
  <c r="AO80" i="31"/>
  <c r="AM80" i="31"/>
  <c r="AK80" i="31"/>
  <c r="AN80" i="31" s="1"/>
  <c r="AJ80" i="31"/>
  <c r="AI80" i="31"/>
  <c r="AG80" i="31"/>
  <c r="AH80" i="31" s="1"/>
  <c r="AE80" i="31"/>
  <c r="AF80" i="31" s="1"/>
  <c r="AC80" i="31"/>
  <c r="AB80" i="31"/>
  <c r="AA80" i="31"/>
  <c r="AY79" i="31"/>
  <c r="AZ79" i="31" s="1"/>
  <c r="AX79" i="31"/>
  <c r="AW79" i="31"/>
  <c r="AU79" i="31"/>
  <c r="AV79" i="31" s="1"/>
  <c r="AT79" i="31"/>
  <c r="AS79" i="31"/>
  <c r="AQ79" i="31"/>
  <c r="AR79" i="31" s="1"/>
  <c r="AO79" i="31"/>
  <c r="AM79" i="31"/>
  <c r="AK79" i="31"/>
  <c r="AN79" i="31" s="1"/>
  <c r="AI79" i="31"/>
  <c r="AJ79" i="31" s="1"/>
  <c r="AH79" i="31"/>
  <c r="AG79" i="31"/>
  <c r="AE79" i="31"/>
  <c r="AF79" i="31" s="1"/>
  <c r="AD79" i="31"/>
  <c r="AC79" i="31"/>
  <c r="AB79" i="31"/>
  <c r="AA79" i="31"/>
  <c r="AZ78" i="31"/>
  <c r="AY78" i="31"/>
  <c r="AW78" i="31"/>
  <c r="AX78" i="31" s="1"/>
  <c r="AU78" i="31"/>
  <c r="AV78" i="31" s="1"/>
  <c r="AS78" i="31"/>
  <c r="AT78" i="31" s="1"/>
  <c r="AQ78" i="31"/>
  <c r="AR78" i="31" s="1"/>
  <c r="AO78" i="31"/>
  <c r="AM78" i="31"/>
  <c r="AK78" i="31"/>
  <c r="AN78" i="31" s="1"/>
  <c r="AJ78" i="31"/>
  <c r="AI78" i="31"/>
  <c r="AG78" i="31"/>
  <c r="AH78" i="31" s="1"/>
  <c r="AE78" i="31"/>
  <c r="AF78" i="31" s="1"/>
  <c r="AC78" i="31"/>
  <c r="AB78" i="31"/>
  <c r="AA78" i="31"/>
  <c r="AY77" i="31"/>
  <c r="AZ77" i="31" s="1"/>
  <c r="AX77" i="31"/>
  <c r="AW77" i="31"/>
  <c r="AU77" i="31"/>
  <c r="AV77" i="31" s="1"/>
  <c r="AT77" i="31"/>
  <c r="AS77" i="31"/>
  <c r="AQ77" i="31"/>
  <c r="AR77" i="31" s="1"/>
  <c r="AO77" i="31"/>
  <c r="AM77" i="31"/>
  <c r="AK77" i="31"/>
  <c r="AN77" i="31" s="1"/>
  <c r="AI77" i="31"/>
  <c r="AJ77" i="31" s="1"/>
  <c r="AH77" i="31"/>
  <c r="AG77" i="31"/>
  <c r="AE77" i="31"/>
  <c r="AF77" i="31" s="1"/>
  <c r="AD77" i="31"/>
  <c r="AC77" i="31"/>
  <c r="AB77" i="31"/>
  <c r="AA77" i="31"/>
  <c r="AZ76" i="31"/>
  <c r="AY76" i="31"/>
  <c r="AW76" i="31"/>
  <c r="AX76" i="31" s="1"/>
  <c r="AU76" i="31"/>
  <c r="AV76" i="31" s="1"/>
  <c r="AS76" i="31"/>
  <c r="AT76" i="31" s="1"/>
  <c r="AQ76" i="31"/>
  <c r="AR76" i="31" s="1"/>
  <c r="AO76" i="31"/>
  <c r="AM76" i="31"/>
  <c r="AK76" i="31"/>
  <c r="AN76" i="31" s="1"/>
  <c r="AJ76" i="31"/>
  <c r="AI76" i="31"/>
  <c r="AG76" i="31"/>
  <c r="AH76" i="31" s="1"/>
  <c r="AE76" i="31"/>
  <c r="AF76" i="31" s="1"/>
  <c r="AC76" i="31"/>
  <c r="AB76" i="31"/>
  <c r="AA76" i="31"/>
  <c r="AY75" i="31"/>
  <c r="AZ75" i="31" s="1"/>
  <c r="AX75" i="31"/>
  <c r="AW75" i="31"/>
  <c r="AU75" i="31"/>
  <c r="AV75" i="31" s="1"/>
  <c r="AT75" i="31"/>
  <c r="AS75" i="31"/>
  <c r="AQ75" i="31"/>
  <c r="AR75" i="31" s="1"/>
  <c r="AO75" i="31"/>
  <c r="AM75" i="31"/>
  <c r="AK75" i="31"/>
  <c r="AN75" i="31" s="1"/>
  <c r="AI75" i="31"/>
  <c r="AJ75" i="31" s="1"/>
  <c r="AH75" i="31"/>
  <c r="AG75" i="31"/>
  <c r="AE75" i="31"/>
  <c r="AF75" i="31" s="1"/>
  <c r="AD75" i="31"/>
  <c r="AC75" i="31"/>
  <c r="AB75" i="31"/>
  <c r="AA75" i="31"/>
  <c r="AZ74" i="31"/>
  <c r="AY74" i="31"/>
  <c r="AW74" i="31"/>
  <c r="AX74" i="31" s="1"/>
  <c r="AU74" i="31"/>
  <c r="AV74" i="31" s="1"/>
  <c r="AS74" i="31"/>
  <c r="AT74" i="31" s="1"/>
  <c r="AQ74" i="31"/>
  <c r="AR74" i="31" s="1"/>
  <c r="AO74" i="31"/>
  <c r="AM74" i="31"/>
  <c r="AK74" i="31"/>
  <c r="AN74" i="31" s="1"/>
  <c r="AJ74" i="31"/>
  <c r="AI74" i="31"/>
  <c r="AG74" i="31"/>
  <c r="AH74" i="31" s="1"/>
  <c r="AE74" i="31"/>
  <c r="AF74" i="31" s="1"/>
  <c r="AC74" i="31"/>
  <c r="AB74" i="31"/>
  <c r="AA74" i="31"/>
  <c r="AY73" i="31"/>
  <c r="AZ73" i="31" s="1"/>
  <c r="AX73" i="31"/>
  <c r="AW73" i="31"/>
  <c r="AU73" i="31"/>
  <c r="AV73" i="31" s="1"/>
  <c r="AT73" i="31"/>
  <c r="AS73" i="31"/>
  <c r="AQ73" i="31"/>
  <c r="AR73" i="31" s="1"/>
  <c r="AO73" i="31"/>
  <c r="AM73" i="31"/>
  <c r="AK73" i="31"/>
  <c r="AN73" i="31" s="1"/>
  <c r="AI73" i="31"/>
  <c r="AJ73" i="31" s="1"/>
  <c r="AH73" i="31"/>
  <c r="AG73" i="31"/>
  <c r="AE73" i="31"/>
  <c r="AF73" i="31" s="1"/>
  <c r="AD73" i="31"/>
  <c r="AC73" i="31"/>
  <c r="AB73" i="31"/>
  <c r="AA73" i="31"/>
  <c r="AZ72" i="31"/>
  <c r="AY72" i="31"/>
  <c r="AW72" i="31"/>
  <c r="AX72" i="31" s="1"/>
  <c r="AU72" i="31"/>
  <c r="AV72" i="31" s="1"/>
  <c r="AS72" i="31"/>
  <c r="AT72" i="31" s="1"/>
  <c r="AQ72" i="31"/>
  <c r="AR72" i="31" s="1"/>
  <c r="AO72" i="31"/>
  <c r="AM72" i="31"/>
  <c r="AK72" i="31"/>
  <c r="AN72" i="31" s="1"/>
  <c r="AJ72" i="31"/>
  <c r="AI72" i="31"/>
  <c r="AG72" i="31"/>
  <c r="AH72" i="31" s="1"/>
  <c r="AE72" i="31"/>
  <c r="AF72" i="31" s="1"/>
  <c r="AC72" i="31"/>
  <c r="AB72" i="31"/>
  <c r="AA72" i="31"/>
  <c r="AY71" i="31"/>
  <c r="AZ71" i="31" s="1"/>
  <c r="AX71" i="31"/>
  <c r="AW71" i="31"/>
  <c r="AU71" i="31"/>
  <c r="AV71" i="31" s="1"/>
  <c r="AT71" i="31"/>
  <c r="AS71" i="31"/>
  <c r="AQ71" i="31"/>
  <c r="AR71" i="31" s="1"/>
  <c r="AO71" i="31"/>
  <c r="AM71" i="31"/>
  <c r="AK71" i="31"/>
  <c r="AN71" i="31" s="1"/>
  <c r="AI71" i="31"/>
  <c r="AJ71" i="31" s="1"/>
  <c r="AH71" i="31"/>
  <c r="AG71" i="31"/>
  <c r="AE71" i="31"/>
  <c r="AF71" i="31" s="1"/>
  <c r="AD71" i="31"/>
  <c r="AC71" i="31"/>
  <c r="AB71" i="31"/>
  <c r="AA71" i="31"/>
  <c r="AZ70" i="31"/>
  <c r="AY70" i="31"/>
  <c r="AW70" i="31"/>
  <c r="AX70" i="31" s="1"/>
  <c r="AU70" i="31"/>
  <c r="AV70" i="31" s="1"/>
  <c r="AS70" i="31"/>
  <c r="AT70" i="31" s="1"/>
  <c r="AQ70" i="31"/>
  <c r="AR70" i="31" s="1"/>
  <c r="AO70" i="31"/>
  <c r="AM70" i="31"/>
  <c r="AK70" i="31"/>
  <c r="AN70" i="31" s="1"/>
  <c r="AJ70" i="31"/>
  <c r="AI70" i="31"/>
  <c r="AG70" i="31"/>
  <c r="AH70" i="31" s="1"/>
  <c r="AE70" i="31"/>
  <c r="AF70" i="31" s="1"/>
  <c r="AC70" i="31"/>
  <c r="AB70" i="31"/>
  <c r="AA70" i="31"/>
  <c r="AY69" i="31"/>
  <c r="AZ69" i="31" s="1"/>
  <c r="AX69" i="31"/>
  <c r="AW69" i="31"/>
  <c r="AU69" i="31"/>
  <c r="AV69" i="31" s="1"/>
  <c r="AT69" i="31"/>
  <c r="AS69" i="31"/>
  <c r="AQ69" i="31"/>
  <c r="AR69" i="31" s="1"/>
  <c r="AO69" i="31"/>
  <c r="AM69" i="31"/>
  <c r="AK69" i="31"/>
  <c r="AN69" i="31" s="1"/>
  <c r="AI69" i="31"/>
  <c r="AJ69" i="31" s="1"/>
  <c r="AH69" i="31"/>
  <c r="AG69" i="31"/>
  <c r="AE69" i="31"/>
  <c r="AF69" i="31" s="1"/>
  <c r="AD69" i="31"/>
  <c r="AC69" i="31"/>
  <c r="AB69" i="31"/>
  <c r="AA69" i="31"/>
  <c r="AZ68" i="31"/>
  <c r="AY68" i="31"/>
  <c r="AW68" i="31"/>
  <c r="AX68" i="31" s="1"/>
  <c r="AU68" i="31"/>
  <c r="AV68" i="31" s="1"/>
  <c r="AS68" i="31"/>
  <c r="AT68" i="31" s="1"/>
  <c r="AQ68" i="31"/>
  <c r="AR68" i="31" s="1"/>
  <c r="AO68" i="31"/>
  <c r="AM68" i="31"/>
  <c r="AK68" i="31"/>
  <c r="AN68" i="31" s="1"/>
  <c r="AJ68" i="31"/>
  <c r="AI68" i="31"/>
  <c r="AG68" i="31"/>
  <c r="AH68" i="31" s="1"/>
  <c r="AE68" i="31"/>
  <c r="AF68" i="31" s="1"/>
  <c r="AC68" i="31"/>
  <c r="AB68" i="31"/>
  <c r="AA68" i="31"/>
  <c r="AY67" i="31"/>
  <c r="AZ67" i="31" s="1"/>
  <c r="AX67" i="31"/>
  <c r="AW67" i="31"/>
  <c r="AU67" i="31"/>
  <c r="AV67" i="31" s="1"/>
  <c r="AT67" i="31"/>
  <c r="AS67" i="31"/>
  <c r="AQ67" i="31"/>
  <c r="AR67" i="31" s="1"/>
  <c r="AO67" i="31"/>
  <c r="AM67" i="31"/>
  <c r="AK67" i="31"/>
  <c r="AN67" i="31" s="1"/>
  <c r="AI67" i="31"/>
  <c r="AJ67" i="31" s="1"/>
  <c r="AH67" i="31"/>
  <c r="AG67" i="31"/>
  <c r="AE67" i="31"/>
  <c r="AF67" i="31" s="1"/>
  <c r="AD67" i="31"/>
  <c r="AC67" i="31"/>
  <c r="AB67" i="31"/>
  <c r="AA67" i="31"/>
  <c r="AZ66" i="31"/>
  <c r="AY66" i="31"/>
  <c r="AW66" i="31"/>
  <c r="AX66" i="31" s="1"/>
  <c r="AU66" i="31"/>
  <c r="AV66" i="31" s="1"/>
  <c r="AS66" i="31"/>
  <c r="AT66" i="31" s="1"/>
  <c r="AQ66" i="31"/>
  <c r="AR66" i="31" s="1"/>
  <c r="AO66" i="31"/>
  <c r="AM66" i="31"/>
  <c r="AK66" i="31"/>
  <c r="AN66" i="31" s="1"/>
  <c r="AJ66" i="31"/>
  <c r="AI66" i="31"/>
  <c r="AG66" i="31"/>
  <c r="AH66" i="31" s="1"/>
  <c r="AE66" i="31"/>
  <c r="AF66" i="31" s="1"/>
  <c r="AC66" i="31"/>
  <c r="AB66" i="31"/>
  <c r="AA66" i="31"/>
  <c r="AY65" i="31"/>
  <c r="AZ65" i="31" s="1"/>
  <c r="AX65" i="31"/>
  <c r="AW65" i="31"/>
  <c r="AU65" i="31"/>
  <c r="AV65" i="31" s="1"/>
  <c r="AT65" i="31"/>
  <c r="AS65" i="31"/>
  <c r="AQ65" i="31"/>
  <c r="AR65" i="31" s="1"/>
  <c r="AO65" i="31"/>
  <c r="AM65" i="31"/>
  <c r="AK65" i="31"/>
  <c r="AN65" i="31" s="1"/>
  <c r="AJ65" i="31"/>
  <c r="AI65" i="31"/>
  <c r="AG65" i="31"/>
  <c r="AH65" i="31" s="1"/>
  <c r="AF65" i="31"/>
  <c r="AE65" i="31"/>
  <c r="AC65" i="31"/>
  <c r="AB65" i="31"/>
  <c r="AD65" i="31" s="1"/>
  <c r="AA65" i="31"/>
  <c r="AY64" i="31"/>
  <c r="AZ64" i="31" s="1"/>
  <c r="AX64" i="31"/>
  <c r="AW64" i="31"/>
  <c r="AU64" i="31"/>
  <c r="AV64" i="31" s="1"/>
  <c r="AT64" i="31"/>
  <c r="AS64" i="31"/>
  <c r="AQ64" i="31"/>
  <c r="AR64" i="31" s="1"/>
  <c r="AP64" i="31"/>
  <c r="AO64" i="31"/>
  <c r="AM64" i="31"/>
  <c r="AL64" i="31"/>
  <c r="AK64" i="31"/>
  <c r="AN64" i="31" s="1"/>
  <c r="AI64" i="31"/>
  <c r="AJ64" i="31" s="1"/>
  <c r="AH64" i="31"/>
  <c r="AG64" i="31"/>
  <c r="AE64" i="31"/>
  <c r="AF64" i="31" s="1"/>
  <c r="AD64" i="31"/>
  <c r="AC64" i="31"/>
  <c r="AB64" i="31"/>
  <c r="AA64" i="31"/>
  <c r="AZ63" i="31"/>
  <c r="AY63" i="31"/>
  <c r="AW63" i="31"/>
  <c r="AX63" i="31" s="1"/>
  <c r="AV63" i="31"/>
  <c r="AU63" i="31"/>
  <c r="AS63" i="31"/>
  <c r="AT63" i="31" s="1"/>
  <c r="AR63" i="31"/>
  <c r="AQ63" i="31"/>
  <c r="AO63" i="31"/>
  <c r="AN63" i="31"/>
  <c r="AM63" i="31"/>
  <c r="AK63" i="31"/>
  <c r="AP63" i="31" s="1"/>
  <c r="AJ63" i="31"/>
  <c r="AI63" i="31"/>
  <c r="AG63" i="31"/>
  <c r="AH63" i="31" s="1"/>
  <c r="AF63" i="31"/>
  <c r="AE63" i="31"/>
  <c r="AC63" i="31"/>
  <c r="AB63" i="31"/>
  <c r="AD63" i="31" s="1"/>
  <c r="AA63" i="31"/>
  <c r="AY62" i="31"/>
  <c r="AZ62" i="31" s="1"/>
  <c r="AX62" i="31"/>
  <c r="AW62" i="31"/>
  <c r="AU62" i="31"/>
  <c r="AV62" i="31" s="1"/>
  <c r="AT62" i="31"/>
  <c r="AS62" i="31"/>
  <c r="AQ62" i="31"/>
  <c r="AR62" i="31" s="1"/>
  <c r="AP62" i="31"/>
  <c r="AO62" i="31"/>
  <c r="AM62" i="31"/>
  <c r="AL62" i="31"/>
  <c r="AK62" i="31"/>
  <c r="AN62" i="31" s="1"/>
  <c r="AI62" i="31"/>
  <c r="AJ62" i="31" s="1"/>
  <c r="AH62" i="31"/>
  <c r="AG62" i="31"/>
  <c r="AE62" i="31"/>
  <c r="AF62" i="31" s="1"/>
  <c r="AD62" i="31"/>
  <c r="AC62" i="31"/>
  <c r="AB62" i="31"/>
  <c r="AA62" i="31"/>
  <c r="AZ61" i="31"/>
  <c r="AY61" i="31"/>
  <c r="AW61" i="31"/>
  <c r="AX61" i="31" s="1"/>
  <c r="AV61" i="31"/>
  <c r="AU61" i="31"/>
  <c r="AS61" i="31"/>
  <c r="AT61" i="31" s="1"/>
  <c r="AR61" i="31"/>
  <c r="AQ61" i="31"/>
  <c r="AO61" i="31"/>
  <c r="AN61" i="31"/>
  <c r="AM61" i="31"/>
  <c r="AK61" i="31"/>
  <c r="AP61" i="31" s="1"/>
  <c r="AJ61" i="31"/>
  <c r="AI61" i="31"/>
  <c r="AG61" i="31"/>
  <c r="AH61" i="31" s="1"/>
  <c r="AF61" i="31"/>
  <c r="AE61" i="31"/>
  <c r="AC61" i="31"/>
  <c r="AB61" i="31"/>
  <c r="AD61" i="31" s="1"/>
  <c r="AA61" i="31"/>
  <c r="AY60" i="31"/>
  <c r="AZ60" i="31" s="1"/>
  <c r="AX60" i="31"/>
  <c r="AW60" i="31"/>
  <c r="AU60" i="31"/>
  <c r="AV60" i="31" s="1"/>
  <c r="AT60" i="31"/>
  <c r="AS60" i="31"/>
  <c r="AQ60" i="31"/>
  <c r="AR60" i="31" s="1"/>
  <c r="AP60" i="31"/>
  <c r="AO60" i="31"/>
  <c r="AM60" i="31"/>
  <c r="AL60" i="31"/>
  <c r="AK60" i="31"/>
  <c r="AN60" i="31" s="1"/>
  <c r="AI60" i="31"/>
  <c r="AJ60" i="31" s="1"/>
  <c r="AH60" i="31"/>
  <c r="AG60" i="31"/>
  <c r="AE60" i="31"/>
  <c r="AF60" i="31" s="1"/>
  <c r="AD60" i="31"/>
  <c r="AC60" i="31"/>
  <c r="AB60" i="31"/>
  <c r="AA60" i="31"/>
  <c r="AZ59" i="31"/>
  <c r="AY59" i="31"/>
  <c r="AW59" i="31"/>
  <c r="AX59" i="31" s="1"/>
  <c r="AV59" i="31"/>
  <c r="AU59" i="31"/>
  <c r="AS59" i="31"/>
  <c r="AT59" i="31" s="1"/>
  <c r="AR59" i="31"/>
  <c r="AQ59" i="31"/>
  <c r="AO59" i="31"/>
  <c r="AN59" i="31"/>
  <c r="AM59" i="31"/>
  <c r="AK59" i="31"/>
  <c r="AP59" i="31" s="1"/>
  <c r="AJ59" i="31"/>
  <c r="AI59" i="31"/>
  <c r="AG59" i="31"/>
  <c r="AH59" i="31" s="1"/>
  <c r="AF59" i="31"/>
  <c r="AE59" i="31"/>
  <c r="AC59" i="31"/>
  <c r="AB59" i="31"/>
  <c r="AD59" i="31" s="1"/>
  <c r="AA59" i="31"/>
  <c r="AY58" i="31"/>
  <c r="AZ58" i="31" s="1"/>
  <c r="AX58" i="31"/>
  <c r="AW58" i="31"/>
  <c r="AU58" i="31"/>
  <c r="AV58" i="31" s="1"/>
  <c r="AT58" i="31"/>
  <c r="AS58" i="31"/>
  <c r="AQ58" i="31"/>
  <c r="AR58" i="31" s="1"/>
  <c r="AP58" i="31"/>
  <c r="AO58" i="31"/>
  <c r="AM58" i="31"/>
  <c r="AL58" i="31"/>
  <c r="AK58" i="31"/>
  <c r="AN58" i="31" s="1"/>
  <c r="AI58" i="31"/>
  <c r="AJ58" i="31" s="1"/>
  <c r="AH58" i="31"/>
  <c r="AG58" i="31"/>
  <c r="AE58" i="31"/>
  <c r="AF58" i="31" s="1"/>
  <c r="AD58" i="31"/>
  <c r="AC58" i="31"/>
  <c r="AB58" i="31"/>
  <c r="AA58" i="31"/>
  <c r="AZ57" i="31"/>
  <c r="AY57" i="31"/>
  <c r="AW57" i="31"/>
  <c r="AX57" i="31" s="1"/>
  <c r="AV57" i="31"/>
  <c r="AU57" i="31"/>
  <c r="AS57" i="31"/>
  <c r="AT57" i="31" s="1"/>
  <c r="AR57" i="31"/>
  <c r="AQ57" i="31"/>
  <c r="AO57" i="31"/>
  <c r="AN57" i="31"/>
  <c r="AM57" i="31"/>
  <c r="AK57" i="31"/>
  <c r="AP57" i="31" s="1"/>
  <c r="AJ57" i="31"/>
  <c r="AI57" i="31"/>
  <c r="AG57" i="31"/>
  <c r="AH57" i="31" s="1"/>
  <c r="AF57" i="31"/>
  <c r="AE57" i="31"/>
  <c r="AC57" i="31"/>
  <c r="AB57" i="31"/>
  <c r="AD57" i="31" s="1"/>
  <c r="AA57" i="31"/>
  <c r="AY56" i="31"/>
  <c r="AZ56" i="31" s="1"/>
  <c r="AX56" i="31"/>
  <c r="AW56" i="31"/>
  <c r="AU56" i="31"/>
  <c r="AV56" i="31" s="1"/>
  <c r="AT56" i="31"/>
  <c r="AS56" i="31"/>
  <c r="AQ56" i="31"/>
  <c r="AR56" i="31" s="1"/>
  <c r="AP56" i="31"/>
  <c r="AO56" i="31"/>
  <c r="AM56" i="31"/>
  <c r="AL56" i="31"/>
  <c r="AK56" i="31"/>
  <c r="AN56" i="31" s="1"/>
  <c r="AI56" i="31"/>
  <c r="AJ56" i="31" s="1"/>
  <c r="AH56" i="31"/>
  <c r="AG56" i="31"/>
  <c r="AE56" i="31"/>
  <c r="AF56" i="31" s="1"/>
  <c r="AD56" i="31"/>
  <c r="AC56" i="31"/>
  <c r="AB56" i="31"/>
  <c r="AA56" i="31"/>
  <c r="AZ55" i="31"/>
  <c r="AY55" i="31"/>
  <c r="AW55" i="31"/>
  <c r="AX55" i="31" s="1"/>
  <c r="AV55" i="31"/>
  <c r="AU55" i="31"/>
  <c r="AS55" i="31"/>
  <c r="AT55" i="31" s="1"/>
  <c r="AR55" i="31"/>
  <c r="AQ55" i="31"/>
  <c r="AO55" i="31"/>
  <c r="AN55" i="31"/>
  <c r="AM55" i="31"/>
  <c r="AK55" i="31"/>
  <c r="AP55" i="31" s="1"/>
  <c r="AJ55" i="31"/>
  <c r="AI55" i="31"/>
  <c r="AG55" i="31"/>
  <c r="AH55" i="31" s="1"/>
  <c r="AF55" i="31"/>
  <c r="AE55" i="31"/>
  <c r="AC55" i="31"/>
  <c r="AB55" i="31"/>
  <c r="AD55" i="31" s="1"/>
  <c r="AA55" i="31"/>
  <c r="AY54" i="31"/>
  <c r="AZ54" i="31" s="1"/>
  <c r="AX54" i="31"/>
  <c r="AW54" i="31"/>
  <c r="AU54" i="31"/>
  <c r="AV54" i="31" s="1"/>
  <c r="AT54" i="31"/>
  <c r="AS54" i="31"/>
  <c r="AQ54" i="31"/>
  <c r="AR54" i="31" s="1"/>
  <c r="AP54" i="31"/>
  <c r="AO54" i="31"/>
  <c r="AM54" i="31"/>
  <c r="AL54" i="31"/>
  <c r="AK54" i="31"/>
  <c r="AN54" i="31" s="1"/>
  <c r="AI54" i="31"/>
  <c r="AJ54" i="31" s="1"/>
  <c r="AH54" i="31"/>
  <c r="AG54" i="31"/>
  <c r="AE54" i="31"/>
  <c r="AF54" i="31" s="1"/>
  <c r="AD54" i="31"/>
  <c r="AC54" i="31"/>
  <c r="AB54" i="31"/>
  <c r="AA54" i="31"/>
  <c r="AZ53" i="31"/>
  <c r="AY53" i="31"/>
  <c r="AW53" i="31"/>
  <c r="AX53" i="31" s="1"/>
  <c r="AV53" i="31"/>
  <c r="AU53" i="31"/>
  <c r="AS53" i="31"/>
  <c r="AT53" i="31" s="1"/>
  <c r="AR53" i="31"/>
  <c r="AQ53" i="31"/>
  <c r="AO53" i="31"/>
  <c r="AN53" i="31"/>
  <c r="AM53" i="31"/>
  <c r="AK53" i="31"/>
  <c r="AP53" i="31" s="1"/>
  <c r="AJ53" i="31"/>
  <c r="AI53" i="31"/>
  <c r="AG53" i="31"/>
  <c r="AH53" i="31" s="1"/>
  <c r="AF53" i="31"/>
  <c r="AE53" i="31"/>
  <c r="AC53" i="31"/>
  <c r="AB53" i="31"/>
  <c r="AD53" i="31" s="1"/>
  <c r="AA53" i="31"/>
  <c r="AY52" i="31"/>
  <c r="AZ52" i="31" s="1"/>
  <c r="AX52" i="31"/>
  <c r="AW52" i="31"/>
  <c r="AU52" i="31"/>
  <c r="AV52" i="31" s="1"/>
  <c r="AT52" i="31"/>
  <c r="AS52" i="31"/>
  <c r="AQ52" i="31"/>
  <c r="AR52" i="31" s="1"/>
  <c r="AP52" i="31"/>
  <c r="AO52" i="31"/>
  <c r="AM52" i="31"/>
  <c r="AL52" i="31"/>
  <c r="AK52" i="31"/>
  <c r="AN52" i="31" s="1"/>
  <c r="AI52" i="31"/>
  <c r="AJ52" i="31" s="1"/>
  <c r="AH52" i="31"/>
  <c r="AG52" i="31"/>
  <c r="AE52" i="31"/>
  <c r="AF52" i="31" s="1"/>
  <c r="AD52" i="31"/>
  <c r="AC52" i="31"/>
  <c r="AB52" i="31"/>
  <c r="AA52" i="31"/>
  <c r="AZ51" i="31"/>
  <c r="AY51" i="31"/>
  <c r="AW51" i="31"/>
  <c r="AX51" i="31" s="1"/>
  <c r="AV51" i="31"/>
  <c r="AU51" i="31"/>
  <c r="AS51" i="31"/>
  <c r="AT51" i="31" s="1"/>
  <c r="AR51" i="31"/>
  <c r="AQ51" i="31"/>
  <c r="AO51" i="31"/>
  <c r="AN51" i="31"/>
  <c r="AM51" i="31"/>
  <c r="AK51" i="31"/>
  <c r="AP51" i="31" s="1"/>
  <c r="AJ51" i="31"/>
  <c r="AI51" i="31"/>
  <c r="AG51" i="31"/>
  <c r="AH51" i="31" s="1"/>
  <c r="AF51" i="31"/>
  <c r="AE51" i="31"/>
  <c r="AC51" i="31"/>
  <c r="AB51" i="31"/>
  <c r="AD51" i="31" s="1"/>
  <c r="AA51" i="31"/>
  <c r="AY50" i="31"/>
  <c r="AZ50" i="31" s="1"/>
  <c r="AX50" i="31"/>
  <c r="AW50" i="31"/>
  <c r="AU50" i="31"/>
  <c r="AV50" i="31" s="1"/>
  <c r="AT50" i="31"/>
  <c r="AS50" i="31"/>
  <c r="AQ50" i="31"/>
  <c r="AR50" i="31" s="1"/>
  <c r="AP50" i="31"/>
  <c r="AO50" i="31"/>
  <c r="AM50" i="31"/>
  <c r="AL50" i="31"/>
  <c r="AK50" i="31"/>
  <c r="AN50" i="31" s="1"/>
  <c r="AI50" i="31"/>
  <c r="AJ50" i="31" s="1"/>
  <c r="AH50" i="31"/>
  <c r="AG50" i="31"/>
  <c r="AE50" i="31"/>
  <c r="AF50" i="31" s="1"/>
  <c r="AD50" i="31"/>
  <c r="AC50" i="31"/>
  <c r="AB50" i="31"/>
  <c r="AA50" i="31"/>
  <c r="AZ49" i="31"/>
  <c r="AY49" i="31"/>
  <c r="AW49" i="31"/>
  <c r="AX49" i="31" s="1"/>
  <c r="AV49" i="31"/>
  <c r="AU49" i="31"/>
  <c r="AS49" i="31"/>
  <c r="AT49" i="31" s="1"/>
  <c r="AR49" i="31"/>
  <c r="AQ49" i="31"/>
  <c r="AO49" i="31"/>
  <c r="AN49" i="31"/>
  <c r="AM49" i="31"/>
  <c r="AK49" i="31"/>
  <c r="AP49" i="31" s="1"/>
  <c r="AJ49" i="31"/>
  <c r="AI49" i="31"/>
  <c r="AG49" i="31"/>
  <c r="AH49" i="31" s="1"/>
  <c r="AF49" i="31"/>
  <c r="AE49" i="31"/>
  <c r="AC49" i="31"/>
  <c r="AB49" i="31"/>
  <c r="AD49" i="31" s="1"/>
  <c r="AA49" i="31"/>
  <c r="AY48" i="31"/>
  <c r="AZ48" i="31" s="1"/>
  <c r="AX48" i="31"/>
  <c r="AW48" i="31"/>
  <c r="AU48" i="31"/>
  <c r="AV48" i="31" s="1"/>
  <c r="AT48" i="31"/>
  <c r="AS48" i="31"/>
  <c r="AQ48" i="31"/>
  <c r="AR48" i="31" s="1"/>
  <c r="AP48" i="31"/>
  <c r="AO48" i="31"/>
  <c r="AM48" i="31"/>
  <c r="AL48" i="31"/>
  <c r="AK48" i="31"/>
  <c r="AN48" i="31" s="1"/>
  <c r="AI48" i="31"/>
  <c r="AJ48" i="31" s="1"/>
  <c r="AH48" i="31"/>
  <c r="AG48" i="31"/>
  <c r="AE48" i="31"/>
  <c r="AF48" i="31" s="1"/>
  <c r="AD48" i="31"/>
  <c r="AC48" i="31"/>
  <c r="AB48" i="31"/>
  <c r="AA48" i="31"/>
  <c r="AZ47" i="31"/>
  <c r="AY47" i="31"/>
  <c r="AW47" i="31"/>
  <c r="AX47" i="31" s="1"/>
  <c r="AV47" i="31"/>
  <c r="AU47" i="31"/>
  <c r="AS47" i="31"/>
  <c r="AT47" i="31" s="1"/>
  <c r="AR47" i="31"/>
  <c r="AQ47" i="31"/>
  <c r="AO47" i="31"/>
  <c r="AN47" i="31"/>
  <c r="AM47" i="31"/>
  <c r="AK47" i="31"/>
  <c r="AP47" i="31" s="1"/>
  <c r="AJ47" i="31"/>
  <c r="AI47" i="31"/>
  <c r="AG47" i="31"/>
  <c r="AH47" i="31" s="1"/>
  <c r="AF47" i="31"/>
  <c r="AE47" i="31"/>
  <c r="AC47" i="31"/>
  <c r="AB47" i="31"/>
  <c r="AD47" i="31" s="1"/>
  <c r="AA47" i="31"/>
  <c r="AY46" i="31"/>
  <c r="AZ46" i="31" s="1"/>
  <c r="AX46" i="31"/>
  <c r="AW46" i="31"/>
  <c r="AU46" i="31"/>
  <c r="AV46" i="31" s="1"/>
  <c r="AT46" i="31"/>
  <c r="AS46" i="31"/>
  <c r="AQ46" i="31"/>
  <c r="AR46" i="31" s="1"/>
  <c r="AP46" i="31"/>
  <c r="AO46" i="31"/>
  <c r="AM46" i="31"/>
  <c r="AL46" i="31"/>
  <c r="AK46" i="31"/>
  <c r="AN46" i="31" s="1"/>
  <c r="AI46" i="31"/>
  <c r="AJ46" i="31" s="1"/>
  <c r="AH46" i="31"/>
  <c r="AG46" i="31"/>
  <c r="AE46" i="31"/>
  <c r="AF46" i="31" s="1"/>
  <c r="AD46" i="31"/>
  <c r="AC46" i="31"/>
  <c r="AB46" i="31"/>
  <c r="AA46" i="31"/>
  <c r="AZ45" i="31"/>
  <c r="AY45" i="31"/>
  <c r="AW45" i="31"/>
  <c r="AX45" i="31" s="1"/>
  <c r="AV45" i="31"/>
  <c r="AU45" i="31"/>
  <c r="AS45" i="31"/>
  <c r="AT45" i="31" s="1"/>
  <c r="AR45" i="31"/>
  <c r="AQ45" i="31"/>
  <c r="AO45" i="31"/>
  <c r="AN45" i="31"/>
  <c r="AM45" i="31"/>
  <c r="AK45" i="31"/>
  <c r="AP45" i="31" s="1"/>
  <c r="AJ45" i="31"/>
  <c r="AI45" i="31"/>
  <c r="AG45" i="31"/>
  <c r="AH45" i="31" s="1"/>
  <c r="AF45" i="31"/>
  <c r="AE45" i="31"/>
  <c r="AC45" i="31"/>
  <c r="AB45" i="31"/>
  <c r="AD45" i="31" s="1"/>
  <c r="AA45" i="31"/>
  <c r="AY44" i="31"/>
  <c r="AZ44" i="31" s="1"/>
  <c r="AX44" i="31"/>
  <c r="AW44" i="31"/>
  <c r="AU44" i="31"/>
  <c r="AV44" i="31" s="1"/>
  <c r="AT44" i="31"/>
  <c r="AS44" i="31"/>
  <c r="AQ44" i="31"/>
  <c r="AR44" i="31" s="1"/>
  <c r="AP44" i="31"/>
  <c r="AO44" i="31"/>
  <c r="AM44" i="31"/>
  <c r="AL44" i="31"/>
  <c r="AK44" i="31"/>
  <c r="AN44" i="31" s="1"/>
  <c r="AI44" i="31"/>
  <c r="AJ44" i="31" s="1"/>
  <c r="AH44" i="31"/>
  <c r="AG44" i="31"/>
  <c r="AE44" i="31"/>
  <c r="AF44" i="31" s="1"/>
  <c r="AD44" i="31"/>
  <c r="AC44" i="31"/>
  <c r="AB44" i="31"/>
  <c r="AA44" i="31"/>
  <c r="AZ43" i="31"/>
  <c r="AY43" i="31"/>
  <c r="AW43" i="31"/>
  <c r="AX43" i="31" s="1"/>
  <c r="AV43" i="31"/>
  <c r="AU43" i="31"/>
  <c r="AS43" i="31"/>
  <c r="AT43" i="31" s="1"/>
  <c r="AR43" i="31"/>
  <c r="AQ43" i="31"/>
  <c r="AO43" i="31"/>
  <c r="AN43" i="31"/>
  <c r="AM43" i="31"/>
  <c r="AK43" i="31"/>
  <c r="AP43" i="31" s="1"/>
  <c r="AJ43" i="31"/>
  <c r="AI43" i="31"/>
  <c r="AG43" i="31"/>
  <c r="AH43" i="31" s="1"/>
  <c r="AF43" i="31"/>
  <c r="AE43" i="31"/>
  <c r="AC43" i="31"/>
  <c r="AB43" i="31"/>
  <c r="AD43" i="31" s="1"/>
  <c r="AA43" i="31"/>
  <c r="AY42" i="31"/>
  <c r="AZ42" i="31" s="1"/>
  <c r="AX42" i="31"/>
  <c r="AW42" i="31"/>
  <c r="AU42" i="31"/>
  <c r="AV42" i="31" s="1"/>
  <c r="AT42" i="31"/>
  <c r="AS42" i="31"/>
  <c r="AQ42" i="31"/>
  <c r="AR42" i="31" s="1"/>
  <c r="AP42" i="31"/>
  <c r="AO42" i="31"/>
  <c r="AM42" i="31"/>
  <c r="AL42" i="31"/>
  <c r="AK42" i="31"/>
  <c r="AN42" i="31" s="1"/>
  <c r="AI42" i="31"/>
  <c r="AJ42" i="31" s="1"/>
  <c r="AH42" i="31"/>
  <c r="AG42" i="31"/>
  <c r="AE42" i="31"/>
  <c r="AF42" i="31" s="1"/>
  <c r="AD42" i="31"/>
  <c r="AC42" i="31"/>
  <c r="AB42" i="31"/>
  <c r="AA42" i="31"/>
  <c r="AZ41" i="31"/>
  <c r="AY41" i="31"/>
  <c r="AW41" i="31"/>
  <c r="AX41" i="31" s="1"/>
  <c r="AV41" i="31"/>
  <c r="AU41" i="31"/>
  <c r="AS41" i="31"/>
  <c r="AT41" i="31" s="1"/>
  <c r="AR41" i="31"/>
  <c r="AQ41" i="31"/>
  <c r="AO41" i="31"/>
  <c r="AN41" i="31"/>
  <c r="AM41" i="31"/>
  <c r="AK41" i="31"/>
  <c r="AP41" i="31" s="1"/>
  <c r="AJ41" i="31"/>
  <c r="AI41" i="31"/>
  <c r="AG41" i="31"/>
  <c r="AH41" i="31" s="1"/>
  <c r="AF41" i="31"/>
  <c r="AE41" i="31"/>
  <c r="AC41" i="31"/>
  <c r="AB41" i="31"/>
  <c r="AD41" i="31" s="1"/>
  <c r="AA41" i="31"/>
  <c r="AY40" i="31"/>
  <c r="AZ40" i="31" s="1"/>
  <c r="AX40" i="31"/>
  <c r="AW40" i="31"/>
  <c r="AU40" i="31"/>
  <c r="AV40" i="31" s="1"/>
  <c r="AT40" i="31"/>
  <c r="AS40" i="31"/>
  <c r="AQ40" i="31"/>
  <c r="AR40" i="31" s="1"/>
  <c r="AP40" i="31"/>
  <c r="AO40" i="31"/>
  <c r="AM40" i="31"/>
  <c r="AL40" i="31"/>
  <c r="AK40" i="31"/>
  <c r="AN40" i="31" s="1"/>
  <c r="AI40" i="31"/>
  <c r="AJ40" i="31" s="1"/>
  <c r="AH40" i="31"/>
  <c r="AG40" i="31"/>
  <c r="AE40" i="31"/>
  <c r="AF40" i="31" s="1"/>
  <c r="AD40" i="31"/>
  <c r="AC40" i="31"/>
  <c r="AB40" i="31"/>
  <c r="AA40" i="31"/>
  <c r="AZ39" i="31"/>
  <c r="AY39" i="31"/>
  <c r="AW39" i="31"/>
  <c r="AX39" i="31" s="1"/>
  <c r="AV39" i="31"/>
  <c r="AU39" i="31"/>
  <c r="AS39" i="31"/>
  <c r="AT39" i="31" s="1"/>
  <c r="AR39" i="31"/>
  <c r="AQ39" i="31"/>
  <c r="AO39" i="31"/>
  <c r="AN39" i="31"/>
  <c r="AM39" i="31"/>
  <c r="AK39" i="31"/>
  <c r="AP39" i="31" s="1"/>
  <c r="AJ39" i="31"/>
  <c r="AI39" i="31"/>
  <c r="AG39" i="31"/>
  <c r="AH39" i="31" s="1"/>
  <c r="AF39" i="31"/>
  <c r="AE39" i="31"/>
  <c r="AC39" i="31"/>
  <c r="AB39" i="31"/>
  <c r="AD39" i="31" s="1"/>
  <c r="AA39" i="31"/>
  <c r="AY38" i="31"/>
  <c r="AZ38" i="31" s="1"/>
  <c r="AX38" i="31"/>
  <c r="AW38" i="31"/>
  <c r="AU38" i="31"/>
  <c r="AV38" i="31" s="1"/>
  <c r="AT38" i="31"/>
  <c r="AS38" i="31"/>
  <c r="AQ38" i="31"/>
  <c r="AR38" i="31" s="1"/>
  <c r="AP38" i="31"/>
  <c r="AO38" i="31"/>
  <c r="AM38" i="31"/>
  <c r="AL38" i="31"/>
  <c r="AK38" i="31"/>
  <c r="AN38" i="31" s="1"/>
  <c r="AI38" i="31"/>
  <c r="AJ38" i="31" s="1"/>
  <c r="AH38" i="31"/>
  <c r="AG38" i="31"/>
  <c r="AE38" i="31"/>
  <c r="AF38" i="31" s="1"/>
  <c r="AD38" i="31"/>
  <c r="AC38" i="31"/>
  <c r="AB38" i="31"/>
  <c r="AA38" i="31"/>
  <c r="AZ37" i="31"/>
  <c r="AY37" i="31"/>
  <c r="AW37" i="31"/>
  <c r="AX37" i="31" s="1"/>
  <c r="AV37" i="31"/>
  <c r="AU37" i="31"/>
  <c r="AS37" i="31"/>
  <c r="AT37" i="31" s="1"/>
  <c r="AR37" i="31"/>
  <c r="AQ37" i="31"/>
  <c r="AO37" i="31"/>
  <c r="AN37" i="31"/>
  <c r="AM37" i="31"/>
  <c r="AK37" i="31"/>
  <c r="AP37" i="31" s="1"/>
  <c r="AJ37" i="31"/>
  <c r="AI37" i="31"/>
  <c r="AG37" i="31"/>
  <c r="AH37" i="31" s="1"/>
  <c r="AF37" i="31"/>
  <c r="AE37" i="31"/>
  <c r="AC37" i="31"/>
  <c r="AB37" i="31"/>
  <c r="AD37" i="31" s="1"/>
  <c r="AA37" i="31"/>
  <c r="AY36" i="31"/>
  <c r="AZ36" i="31" s="1"/>
  <c r="AX36" i="31"/>
  <c r="AW36" i="31"/>
  <c r="AU36" i="31"/>
  <c r="AV36" i="31" s="1"/>
  <c r="AT36" i="31"/>
  <c r="AS36" i="31"/>
  <c r="AQ36" i="31"/>
  <c r="AR36" i="31" s="1"/>
  <c r="AP36" i="31"/>
  <c r="AO36" i="31"/>
  <c r="AM36" i="31"/>
  <c r="AL36" i="31"/>
  <c r="AK36" i="31"/>
  <c r="AN36" i="31" s="1"/>
  <c r="AI36" i="31"/>
  <c r="AJ36" i="31" s="1"/>
  <c r="AH36" i="31"/>
  <c r="AG36" i="31"/>
  <c r="AE36" i="31"/>
  <c r="AF36" i="31" s="1"/>
  <c r="AD36" i="31"/>
  <c r="AC36" i="31"/>
  <c r="AB36" i="31"/>
  <c r="AA36" i="31"/>
  <c r="AZ35" i="31"/>
  <c r="AY35" i="31"/>
  <c r="AW35" i="31"/>
  <c r="AX35" i="31" s="1"/>
  <c r="AV35" i="31"/>
  <c r="AU35" i="31"/>
  <c r="AS35" i="31"/>
  <c r="AT35" i="31" s="1"/>
  <c r="AR35" i="31"/>
  <c r="AQ35" i="31"/>
  <c r="AO35" i="31"/>
  <c r="AN35" i="31"/>
  <c r="AM35" i="31"/>
  <c r="AK35" i="31"/>
  <c r="AP35" i="31" s="1"/>
  <c r="AJ35" i="31"/>
  <c r="AI35" i="31"/>
  <c r="AG35" i="31"/>
  <c r="AH35" i="31" s="1"/>
  <c r="AF35" i="31"/>
  <c r="AE35" i="31"/>
  <c r="AC35" i="31"/>
  <c r="AB35" i="31"/>
  <c r="AD35" i="31" s="1"/>
  <c r="AA35" i="31"/>
  <c r="AY34" i="31"/>
  <c r="AZ34" i="31" s="1"/>
  <c r="AX34" i="31"/>
  <c r="AW34" i="31"/>
  <c r="AU34" i="31"/>
  <c r="AV34" i="31" s="1"/>
  <c r="AT34" i="31"/>
  <c r="AS34" i="31"/>
  <c r="AQ34" i="31"/>
  <c r="AR34" i="31" s="1"/>
  <c r="AP34" i="31"/>
  <c r="AO34" i="31"/>
  <c r="AM34" i="31"/>
  <c r="AL34" i="31"/>
  <c r="AK34" i="31"/>
  <c r="AN34" i="31" s="1"/>
  <c r="AI34" i="31"/>
  <c r="AJ34" i="31" s="1"/>
  <c r="AH34" i="31"/>
  <c r="AG34" i="31"/>
  <c r="AE34" i="31"/>
  <c r="AF34" i="31" s="1"/>
  <c r="AD34" i="31"/>
  <c r="AC34" i="31"/>
  <c r="AB34" i="31"/>
  <c r="AA34" i="31"/>
  <c r="AZ33" i="31"/>
  <c r="AY33" i="31"/>
  <c r="AW33" i="31"/>
  <c r="AX33" i="31" s="1"/>
  <c r="AV33" i="31"/>
  <c r="AU33" i="31"/>
  <c r="AS33" i="31"/>
  <c r="AT33" i="31" s="1"/>
  <c r="AR33" i="31"/>
  <c r="AQ33" i="31"/>
  <c r="AO33" i="31"/>
  <c r="AN33" i="31"/>
  <c r="AM33" i="31"/>
  <c r="AK33" i="31"/>
  <c r="AP33" i="31" s="1"/>
  <c r="AJ33" i="31"/>
  <c r="AI33" i="31"/>
  <c r="AG33" i="31"/>
  <c r="AH33" i="31" s="1"/>
  <c r="AF33" i="31"/>
  <c r="AE33" i="31"/>
  <c r="AC33" i="31"/>
  <c r="AB33" i="31"/>
  <c r="AD33" i="31" s="1"/>
  <c r="AA33" i="31"/>
  <c r="AY32" i="31"/>
  <c r="AZ32" i="31" s="1"/>
  <c r="AX32" i="31"/>
  <c r="AW32" i="31"/>
  <c r="AU32" i="31"/>
  <c r="AV32" i="31" s="1"/>
  <c r="AT32" i="31"/>
  <c r="AS32" i="31"/>
  <c r="AQ32" i="31"/>
  <c r="AR32" i="31" s="1"/>
  <c r="AP32" i="31"/>
  <c r="AO32" i="31"/>
  <c r="AM32" i="31"/>
  <c r="AL32" i="31"/>
  <c r="AK32" i="31"/>
  <c r="AN32" i="31" s="1"/>
  <c r="AI32" i="31"/>
  <c r="AJ32" i="31" s="1"/>
  <c r="AH32" i="31"/>
  <c r="AG32" i="31"/>
  <c r="AE32" i="31"/>
  <c r="AF32" i="31" s="1"/>
  <c r="AD32" i="31"/>
  <c r="AC32" i="31"/>
  <c r="AB32" i="31"/>
  <c r="AA32" i="31"/>
  <c r="AZ31" i="31"/>
  <c r="AY31" i="31"/>
  <c r="AW31" i="31"/>
  <c r="AX31" i="31" s="1"/>
  <c r="AV31" i="31"/>
  <c r="AU31" i="31"/>
  <c r="AS31" i="31"/>
  <c r="AT31" i="31" s="1"/>
  <c r="AR31" i="31"/>
  <c r="AQ31" i="31"/>
  <c r="AO31" i="31"/>
  <c r="AN31" i="31"/>
  <c r="AM31" i="31"/>
  <c r="AK31" i="31"/>
  <c r="AP31" i="31" s="1"/>
  <c r="AJ31" i="31"/>
  <c r="AI31" i="31"/>
  <c r="AG31" i="31"/>
  <c r="AH31" i="31" s="1"/>
  <c r="AF31" i="31"/>
  <c r="AE31" i="31"/>
  <c r="AC31" i="31"/>
  <c r="AB31" i="31"/>
  <c r="AD31" i="31" s="1"/>
  <c r="AA31" i="31"/>
  <c r="AY30" i="31"/>
  <c r="AZ30" i="31" s="1"/>
  <c r="AX30" i="31"/>
  <c r="AW30" i="31"/>
  <c r="AU30" i="31"/>
  <c r="AV30" i="31" s="1"/>
  <c r="AT30" i="31"/>
  <c r="AS30" i="31"/>
  <c r="AQ30" i="31"/>
  <c r="AR30" i="31" s="1"/>
  <c r="AP30" i="31"/>
  <c r="AO30" i="31"/>
  <c r="AM30" i="31"/>
  <c r="AL30" i="31"/>
  <c r="AK30" i="31"/>
  <c r="AN30" i="31" s="1"/>
  <c r="AI30" i="31"/>
  <c r="AJ30" i="31" s="1"/>
  <c r="AH30" i="31"/>
  <c r="AG30" i="31"/>
  <c r="AE30" i="31"/>
  <c r="AF30" i="31" s="1"/>
  <c r="AD30" i="31"/>
  <c r="AC30" i="31"/>
  <c r="AB30" i="31"/>
  <c r="AA30" i="31"/>
  <c r="AZ29" i="31"/>
  <c r="AY29" i="31"/>
  <c r="AW29" i="31"/>
  <c r="AX29" i="31" s="1"/>
  <c r="AV29" i="31"/>
  <c r="AU29" i="31"/>
  <c r="AS29" i="31"/>
  <c r="AT29" i="31" s="1"/>
  <c r="AR29" i="31"/>
  <c r="AQ29" i="31"/>
  <c r="AO29" i="31"/>
  <c r="AN29" i="31"/>
  <c r="AM29" i="31"/>
  <c r="AK29" i="31"/>
  <c r="AP29" i="31" s="1"/>
  <c r="AJ29" i="31"/>
  <c r="AI29" i="31"/>
  <c r="AG29" i="31"/>
  <c r="AH29" i="31" s="1"/>
  <c r="AF29" i="31"/>
  <c r="AE29" i="31"/>
  <c r="AC29" i="31"/>
  <c r="AB29" i="31"/>
  <c r="AD29" i="31" s="1"/>
  <c r="AA29" i="31"/>
  <c r="AY28" i="31"/>
  <c r="AZ28" i="31" s="1"/>
  <c r="AX28" i="31"/>
  <c r="AW28" i="31"/>
  <c r="AU28" i="31"/>
  <c r="AV28" i="31" s="1"/>
  <c r="AT28" i="31"/>
  <c r="AS28" i="31"/>
  <c r="AQ28" i="31"/>
  <c r="AR28" i="31" s="1"/>
  <c r="AP28" i="31"/>
  <c r="AO28" i="31"/>
  <c r="AM28" i="31"/>
  <c r="AL28" i="31"/>
  <c r="AK28" i="31"/>
  <c r="AN28" i="31" s="1"/>
  <c r="AI28" i="31"/>
  <c r="AJ28" i="31" s="1"/>
  <c r="AH28" i="31"/>
  <c r="AG28" i="31"/>
  <c r="AE28" i="31"/>
  <c r="AF28" i="31" s="1"/>
  <c r="AD28" i="31"/>
  <c r="AC28" i="31"/>
  <c r="AB28" i="31"/>
  <c r="AA28" i="31"/>
  <c r="AZ27" i="31"/>
  <c r="AY27" i="31"/>
  <c r="AW27" i="31"/>
  <c r="AX27" i="31" s="1"/>
  <c r="AV27" i="31"/>
  <c r="AU27" i="31"/>
  <c r="AS27" i="31"/>
  <c r="AT27" i="31" s="1"/>
  <c r="AR27" i="31"/>
  <c r="AQ27" i="31"/>
  <c r="AO27" i="31"/>
  <c r="AN27" i="31"/>
  <c r="AM27" i="31"/>
  <c r="AK27" i="31"/>
  <c r="AP27" i="31" s="1"/>
  <c r="AJ27" i="31"/>
  <c r="AI27" i="31"/>
  <c r="AG27" i="31"/>
  <c r="AH27" i="31" s="1"/>
  <c r="AF27" i="31"/>
  <c r="AE27" i="31"/>
  <c r="AC27" i="31"/>
  <c r="AB27" i="31"/>
  <c r="AD27" i="31" s="1"/>
  <c r="AA27" i="31"/>
  <c r="AY26" i="31"/>
  <c r="AZ26" i="31" s="1"/>
  <c r="AX26" i="31"/>
  <c r="AW26" i="31"/>
  <c r="AU26" i="31"/>
  <c r="AV26" i="31" s="1"/>
  <c r="AT26" i="31"/>
  <c r="AS26" i="31"/>
  <c r="AQ26" i="31"/>
  <c r="AR26" i="31" s="1"/>
  <c r="AP26" i="31"/>
  <c r="AO26" i="31"/>
  <c r="AM26" i="31"/>
  <c r="AL26" i="31"/>
  <c r="AK26" i="31"/>
  <c r="AN26" i="31" s="1"/>
  <c r="AI26" i="31"/>
  <c r="AJ26" i="31" s="1"/>
  <c r="AH26" i="31"/>
  <c r="AG26" i="31"/>
  <c r="AE26" i="31"/>
  <c r="AF26" i="31" s="1"/>
  <c r="AD26" i="31"/>
  <c r="AC26" i="31"/>
  <c r="AB26" i="31"/>
  <c r="AA26" i="31"/>
  <c r="AZ25" i="31"/>
  <c r="AY25" i="31"/>
  <c r="AW25" i="31"/>
  <c r="AX25" i="31" s="1"/>
  <c r="AV25" i="31"/>
  <c r="AU25" i="31"/>
  <c r="AS25" i="31"/>
  <c r="AT25" i="31" s="1"/>
  <c r="AR25" i="31"/>
  <c r="AQ25" i="31"/>
  <c r="AO25" i="31"/>
  <c r="AN25" i="31"/>
  <c r="AM25" i="31"/>
  <c r="AK25" i="31"/>
  <c r="AP25" i="31" s="1"/>
  <c r="AJ25" i="31"/>
  <c r="AI25" i="31"/>
  <c r="AG25" i="31"/>
  <c r="AH25" i="31" s="1"/>
  <c r="AF25" i="31"/>
  <c r="AE25" i="31"/>
  <c r="AC25" i="31"/>
  <c r="AB25" i="31"/>
  <c r="AD25" i="31" s="1"/>
  <c r="AA25" i="31"/>
  <c r="AY24" i="31"/>
  <c r="AZ24" i="31" s="1"/>
  <c r="AX24" i="31"/>
  <c r="AW24" i="31"/>
  <c r="AU24" i="31"/>
  <c r="AV24" i="31" s="1"/>
  <c r="AT24" i="31"/>
  <c r="AS24" i="31"/>
  <c r="AQ24" i="31"/>
  <c r="AR24" i="31" s="1"/>
  <c r="AP24" i="31"/>
  <c r="AO24" i="31"/>
  <c r="AM24" i="31"/>
  <c r="AL24" i="31"/>
  <c r="AK24" i="31"/>
  <c r="AN24" i="31" s="1"/>
  <c r="AI24" i="31"/>
  <c r="AJ24" i="31" s="1"/>
  <c r="AH24" i="31"/>
  <c r="AG24" i="31"/>
  <c r="AE24" i="31"/>
  <c r="AF24" i="31" s="1"/>
  <c r="AD24" i="31"/>
  <c r="AC24" i="31"/>
  <c r="AB24" i="31"/>
  <c r="AA24" i="31"/>
  <c r="AZ23" i="31"/>
  <c r="AY23" i="31"/>
  <c r="AW23" i="31"/>
  <c r="AX23" i="31" s="1"/>
  <c r="AV23" i="31"/>
  <c r="AU23" i="31"/>
  <c r="AS23" i="31"/>
  <c r="AT23" i="31" s="1"/>
  <c r="AR23" i="31"/>
  <c r="AQ23" i="31"/>
  <c r="AO23" i="31"/>
  <c r="AN23" i="31"/>
  <c r="AM23" i="31"/>
  <c r="AK23" i="31"/>
  <c r="AP23" i="31" s="1"/>
  <c r="AJ23" i="31"/>
  <c r="AI23" i="31"/>
  <c r="AG23" i="31"/>
  <c r="AH23" i="31" s="1"/>
  <c r="AF23" i="31"/>
  <c r="AE23" i="31"/>
  <c r="AC23" i="31"/>
  <c r="AB23" i="31"/>
  <c r="AD23" i="31" s="1"/>
  <c r="AA23" i="31"/>
  <c r="AY22" i="31"/>
  <c r="AZ22" i="31" s="1"/>
  <c r="AX22" i="31"/>
  <c r="AW22" i="31"/>
  <c r="AU22" i="31"/>
  <c r="AV22" i="31" s="1"/>
  <c r="AT22" i="31"/>
  <c r="AS22" i="31"/>
  <c r="AQ22" i="31"/>
  <c r="AR22" i="31" s="1"/>
  <c r="AP22" i="31"/>
  <c r="AO22" i="31"/>
  <c r="AM22" i="31"/>
  <c r="AL22" i="31"/>
  <c r="AK22" i="31"/>
  <c r="AN22" i="31" s="1"/>
  <c r="AI22" i="31"/>
  <c r="AJ22" i="31" s="1"/>
  <c r="AH22" i="31"/>
  <c r="AG22" i="31"/>
  <c r="AE22" i="31"/>
  <c r="AF22" i="31" s="1"/>
  <c r="AD22" i="31"/>
  <c r="AC22" i="31"/>
  <c r="AB22" i="31"/>
  <c r="AA22" i="31"/>
  <c r="AZ21" i="31"/>
  <c r="AY21" i="31"/>
  <c r="AW21" i="31"/>
  <c r="AX21" i="31" s="1"/>
  <c r="AV21" i="31"/>
  <c r="AU21" i="31"/>
  <c r="AS21" i="31"/>
  <c r="AT21" i="31" s="1"/>
  <c r="AR21" i="31"/>
  <c r="AQ21" i="31"/>
  <c r="AO21" i="31"/>
  <c r="AN21" i="31"/>
  <c r="AM21" i="31"/>
  <c r="AK21" i="31"/>
  <c r="AP21" i="31" s="1"/>
  <c r="AJ21" i="31"/>
  <c r="AI21" i="31"/>
  <c r="AG21" i="31"/>
  <c r="AH21" i="31" s="1"/>
  <c r="AF21" i="31"/>
  <c r="AE21" i="31"/>
  <c r="AC21" i="31"/>
  <c r="AB21" i="31"/>
  <c r="AD21" i="31" s="1"/>
  <c r="AA21" i="31"/>
  <c r="AY20" i="31"/>
  <c r="AZ20" i="31" s="1"/>
  <c r="AX20" i="31"/>
  <c r="AW20" i="31"/>
  <c r="AU20" i="31"/>
  <c r="AV20" i="31" s="1"/>
  <c r="AT20" i="31"/>
  <c r="AS20" i="31"/>
  <c r="AQ20" i="31"/>
  <c r="AR20" i="31" s="1"/>
  <c r="AP20" i="31"/>
  <c r="AO20" i="31"/>
  <c r="AM20" i="31"/>
  <c r="AL20" i="31"/>
  <c r="AK20" i="31"/>
  <c r="AN20" i="31" s="1"/>
  <c r="AI20" i="31"/>
  <c r="AJ20" i="31" s="1"/>
  <c r="AH20" i="31"/>
  <c r="AG20" i="31"/>
  <c r="AE20" i="31"/>
  <c r="AF20" i="31" s="1"/>
  <c r="AD20" i="31"/>
  <c r="AC20" i="31"/>
  <c r="AB20" i="31"/>
  <c r="AA20" i="31"/>
  <c r="AZ19" i="31"/>
  <c r="AY19" i="31"/>
  <c r="AW19" i="31"/>
  <c r="AX19" i="31" s="1"/>
  <c r="AV19" i="31"/>
  <c r="AU19" i="31"/>
  <c r="AS19" i="31"/>
  <c r="AT19" i="31" s="1"/>
  <c r="AR19" i="31"/>
  <c r="AQ19" i="31"/>
  <c r="AO19" i="31"/>
  <c r="AN19" i="31"/>
  <c r="AM19" i="31"/>
  <c r="AK19" i="31"/>
  <c r="AP19" i="31" s="1"/>
  <c r="AJ19" i="31"/>
  <c r="AI19" i="31"/>
  <c r="AG19" i="31"/>
  <c r="AH19" i="31" s="1"/>
  <c r="AF19" i="31"/>
  <c r="AE19" i="31"/>
  <c r="AC19" i="31"/>
  <c r="AB19" i="31"/>
  <c r="AD19" i="31" s="1"/>
  <c r="AA19" i="31"/>
  <c r="AY18" i="31"/>
  <c r="AZ18" i="31" s="1"/>
  <c r="AX18" i="31"/>
  <c r="AW18" i="31"/>
  <c r="AU18" i="31"/>
  <c r="AV18" i="31" s="1"/>
  <c r="AT18" i="31"/>
  <c r="AS18" i="31"/>
  <c r="AQ18" i="31"/>
  <c r="AR18" i="31" s="1"/>
  <c r="AP18" i="31"/>
  <c r="AO18" i="31"/>
  <c r="AM18" i="31"/>
  <c r="AL18" i="31"/>
  <c r="AK18" i="31"/>
  <c r="AN18" i="31" s="1"/>
  <c r="AI18" i="31"/>
  <c r="AJ18" i="31" s="1"/>
  <c r="AH18" i="31"/>
  <c r="AG18" i="31"/>
  <c r="AE18" i="31"/>
  <c r="AF18" i="31" s="1"/>
  <c r="AD18" i="31"/>
  <c r="AC18" i="31"/>
  <c r="AB18" i="31"/>
  <c r="AA18" i="31"/>
  <c r="AZ17" i="31"/>
  <c r="AY17" i="31"/>
  <c r="AW17" i="31"/>
  <c r="AX17" i="31" s="1"/>
  <c r="AV17" i="31"/>
  <c r="AU17" i="31"/>
  <c r="AS17" i="31"/>
  <c r="AT17" i="31" s="1"/>
  <c r="AR17" i="31"/>
  <c r="AQ17" i="31"/>
  <c r="AO17" i="31"/>
  <c r="AN17" i="31"/>
  <c r="AM17" i="31"/>
  <c r="AK17" i="31"/>
  <c r="AP17" i="31" s="1"/>
  <c r="AJ17" i="31"/>
  <c r="AI17" i="31"/>
  <c r="AG17" i="31"/>
  <c r="AH17" i="31" s="1"/>
  <c r="AF17" i="31"/>
  <c r="AE17" i="31"/>
  <c r="AC17" i="31"/>
  <c r="AB17" i="31"/>
  <c r="AD17" i="31" s="1"/>
  <c r="AA17" i="31"/>
  <c r="AY16" i="31"/>
  <c r="AZ16" i="31" s="1"/>
  <c r="AX16" i="31"/>
  <c r="AW16" i="31"/>
  <c r="AU16" i="31"/>
  <c r="AV16" i="31" s="1"/>
  <c r="AT16" i="31"/>
  <c r="AS16" i="31"/>
  <c r="AQ16" i="31"/>
  <c r="AR16" i="31" s="1"/>
  <c r="AP16" i="31"/>
  <c r="AO16" i="31"/>
  <c r="AM16" i="31"/>
  <c r="AL16" i="31"/>
  <c r="AK16" i="31"/>
  <c r="AN16" i="31" s="1"/>
  <c r="AI16" i="31"/>
  <c r="AJ16" i="31" s="1"/>
  <c r="AH16" i="31"/>
  <c r="AG16" i="31"/>
  <c r="AE16" i="31"/>
  <c r="AF16" i="31" s="1"/>
  <c r="AD16" i="31"/>
  <c r="AC16" i="31"/>
  <c r="AB16" i="31"/>
  <c r="AA16" i="31"/>
  <c r="AZ15" i="31"/>
  <c r="AY15" i="31"/>
  <c r="AW15" i="31"/>
  <c r="AX15" i="31" s="1"/>
  <c r="AV15" i="31"/>
  <c r="AU15" i="31"/>
  <c r="AS15" i="31"/>
  <c r="AT15" i="31" s="1"/>
  <c r="AR15" i="31"/>
  <c r="AQ15" i="31"/>
  <c r="AO15" i="31"/>
  <c r="AN15" i="31"/>
  <c r="AM15" i="31"/>
  <c r="AK15" i="31"/>
  <c r="AP15" i="31" s="1"/>
  <c r="AJ15" i="31"/>
  <c r="AI15" i="31"/>
  <c r="AG15" i="31"/>
  <c r="AH15" i="31" s="1"/>
  <c r="AF15" i="31"/>
  <c r="AE15" i="31"/>
  <c r="AC15" i="31"/>
  <c r="AB15" i="31"/>
  <c r="AD15" i="31" s="1"/>
  <c r="AA15" i="31"/>
  <c r="AY14" i="31"/>
  <c r="AZ14" i="31" s="1"/>
  <c r="AX14" i="31"/>
  <c r="AW14" i="31"/>
  <c r="AU14" i="31"/>
  <c r="AV14" i="31" s="1"/>
  <c r="AT14" i="31"/>
  <c r="AS14" i="31"/>
  <c r="AQ14" i="31"/>
  <c r="AR14" i="31" s="1"/>
  <c r="AP14" i="31"/>
  <c r="AO14" i="31"/>
  <c r="AM14" i="31"/>
  <c r="AL14" i="31"/>
  <c r="AK14" i="31"/>
  <c r="AN14" i="31" s="1"/>
  <c r="AI14" i="31"/>
  <c r="AJ14" i="31" s="1"/>
  <c r="AH14" i="31"/>
  <c r="AG14" i="31"/>
  <c r="AE14" i="31"/>
  <c r="AF14" i="31" s="1"/>
  <c r="AD14" i="31"/>
  <c r="AC14" i="31"/>
  <c r="AB14" i="31"/>
  <c r="AA14" i="31"/>
  <c r="AZ13" i="31"/>
  <c r="AY13" i="31"/>
  <c r="AW13" i="31"/>
  <c r="AX13" i="31" s="1"/>
  <c r="AV13" i="31"/>
  <c r="AU13" i="31"/>
  <c r="AS13" i="31"/>
  <c r="AT13" i="31" s="1"/>
  <c r="AR13" i="31"/>
  <c r="AQ13" i="31"/>
  <c r="AO13" i="31"/>
  <c r="AN13" i="31"/>
  <c r="AM13" i="31"/>
  <c r="AK13" i="31"/>
  <c r="AP13" i="31" s="1"/>
  <c r="AJ13" i="31"/>
  <c r="AI13" i="31"/>
  <c r="AG13" i="31"/>
  <c r="AH13" i="31" s="1"/>
  <c r="AF13" i="31"/>
  <c r="AE13" i="31"/>
  <c r="AC13" i="31"/>
  <c r="AB13" i="31"/>
  <c r="AD13" i="31" s="1"/>
  <c r="AA13" i="31"/>
  <c r="AY12" i="31"/>
  <c r="AZ12" i="31" s="1"/>
  <c r="AX12" i="31"/>
  <c r="AW12" i="31"/>
  <c r="AU12" i="31"/>
  <c r="AV12" i="31" s="1"/>
  <c r="AT12" i="31"/>
  <c r="AS12" i="31"/>
  <c r="AQ12" i="31"/>
  <c r="AR12" i="31" s="1"/>
  <c r="AP12" i="31"/>
  <c r="AO12" i="31"/>
  <c r="AM12" i="31"/>
  <c r="AL12" i="31"/>
  <c r="AK12" i="31"/>
  <c r="AN12" i="31" s="1"/>
  <c r="AI12" i="31"/>
  <c r="AJ12" i="31" s="1"/>
  <c r="AH12" i="31"/>
  <c r="AG12" i="31"/>
  <c r="AE12" i="31"/>
  <c r="AF12" i="31" s="1"/>
  <c r="AD12" i="31"/>
  <c r="AC12" i="31"/>
  <c r="AB12" i="31"/>
  <c r="AA12" i="31"/>
  <c r="AZ11" i="31"/>
  <c r="AY11" i="31"/>
  <c r="AW11" i="31"/>
  <c r="AX11" i="31" s="1"/>
  <c r="AV11" i="31"/>
  <c r="AU11" i="31"/>
  <c r="AS11" i="31"/>
  <c r="AT11" i="31" s="1"/>
  <c r="AR11" i="31"/>
  <c r="AQ11" i="31"/>
  <c r="AO11" i="31"/>
  <c r="AN11" i="31"/>
  <c r="AM11" i="31"/>
  <c r="AK11" i="31"/>
  <c r="AP11" i="31" s="1"/>
  <c r="AJ11" i="31"/>
  <c r="AI11" i="31"/>
  <c r="AG11" i="31"/>
  <c r="AH11" i="31" s="1"/>
  <c r="AF11" i="31"/>
  <c r="AE11" i="31"/>
  <c r="AC11" i="31"/>
  <c r="AB11" i="31"/>
  <c r="AD11" i="31" s="1"/>
  <c r="AA11" i="31"/>
  <c r="AY10" i="31"/>
  <c r="AZ10" i="31" s="1"/>
  <c r="AX10" i="31"/>
  <c r="AW10" i="31"/>
  <c r="AU10" i="31"/>
  <c r="AV10" i="31" s="1"/>
  <c r="AT10" i="31"/>
  <c r="AS10" i="31"/>
  <c r="AQ10" i="31"/>
  <c r="AR10" i="31" s="1"/>
  <c r="AP10" i="31"/>
  <c r="AO10" i="31"/>
  <c r="AM10" i="31"/>
  <c r="AL10" i="31"/>
  <c r="AK10" i="31"/>
  <c r="AN10" i="31" s="1"/>
  <c r="AI10" i="31"/>
  <c r="AJ10" i="31" s="1"/>
  <c r="AH10" i="31"/>
  <c r="AG10" i="31"/>
  <c r="AE10" i="31"/>
  <c r="AF10" i="31" s="1"/>
  <c r="AD10" i="31"/>
  <c r="AC10" i="31"/>
  <c r="AB10" i="31"/>
  <c r="AA10" i="31"/>
  <c r="AZ9" i="31"/>
  <c r="AY9" i="31"/>
  <c r="AW9" i="31"/>
  <c r="AX9" i="31" s="1"/>
  <c r="AV9" i="31"/>
  <c r="AU9" i="31"/>
  <c r="AS9" i="31"/>
  <c r="AT9" i="31" s="1"/>
  <c r="AR9" i="31"/>
  <c r="AQ9" i="31"/>
  <c r="AO9" i="31"/>
  <c r="AN9" i="31"/>
  <c r="AM9" i="31"/>
  <c r="AK9" i="31"/>
  <c r="AP9" i="31" s="1"/>
  <c r="AJ9" i="31"/>
  <c r="AI9" i="31"/>
  <c r="AG9" i="31"/>
  <c r="AH9" i="31" s="1"/>
  <c r="AF9" i="31"/>
  <c r="AE9" i="31"/>
  <c r="AC9" i="31"/>
  <c r="AB9" i="31"/>
  <c r="AD9" i="31" s="1"/>
  <c r="AA9" i="31"/>
  <c r="AY8" i="31"/>
  <c r="AZ8" i="31" s="1"/>
  <c r="AX8" i="31"/>
  <c r="AW8" i="31"/>
  <c r="AU8" i="31"/>
  <c r="AV8" i="31" s="1"/>
  <c r="AT8" i="31"/>
  <c r="AS8" i="31"/>
  <c r="AQ8" i="31"/>
  <c r="AR8" i="31" s="1"/>
  <c r="AP8" i="31"/>
  <c r="AO8" i="31"/>
  <c r="AM8" i="31"/>
  <c r="AL8" i="31"/>
  <c r="AK8" i="31"/>
  <c r="AN8" i="31" s="1"/>
  <c r="AI8" i="31"/>
  <c r="AJ8" i="31" s="1"/>
  <c r="AH8" i="31"/>
  <c r="AG8" i="31"/>
  <c r="AE8" i="31"/>
  <c r="AF8" i="31" s="1"/>
  <c r="AD8" i="31"/>
  <c r="AC8" i="31"/>
  <c r="AB8" i="31"/>
  <c r="AA8" i="31"/>
  <c r="AZ7" i="31"/>
  <c r="AY7" i="31"/>
  <c r="AW7" i="31"/>
  <c r="AX7" i="31" s="1"/>
  <c r="AV7" i="31"/>
  <c r="AU7" i="31"/>
  <c r="AS7" i="31"/>
  <c r="AT7" i="31" s="1"/>
  <c r="AR7" i="31"/>
  <c r="AQ7" i="31"/>
  <c r="AO7" i="31"/>
  <c r="AN7" i="31"/>
  <c r="AM7" i="31"/>
  <c r="AK7" i="31"/>
  <c r="AP7" i="31" s="1"/>
  <c r="AJ7" i="31"/>
  <c r="AI7" i="31"/>
  <c r="AG7" i="31"/>
  <c r="AH7" i="31" s="1"/>
  <c r="AF7" i="31"/>
  <c r="AE7" i="31"/>
  <c r="AC7" i="31"/>
  <c r="AB7" i="31"/>
  <c r="AD7" i="31" s="1"/>
  <c r="AA7" i="31"/>
  <c r="AY6" i="31"/>
  <c r="AZ6" i="31" s="1"/>
  <c r="AX6" i="31"/>
  <c r="AW6" i="31"/>
  <c r="AU6" i="31"/>
  <c r="AV6" i="31" s="1"/>
  <c r="AT6" i="31"/>
  <c r="AS6" i="31"/>
  <c r="AQ6" i="31"/>
  <c r="AR6" i="31" s="1"/>
  <c r="AP6" i="31"/>
  <c r="AO6" i="31"/>
  <c r="AM6" i="31"/>
  <c r="AL6" i="31"/>
  <c r="AK6" i="31"/>
  <c r="AN6" i="31" s="1"/>
  <c r="AI6" i="31"/>
  <c r="AJ6" i="31" s="1"/>
  <c r="AH6" i="31"/>
  <c r="AG6" i="31"/>
  <c r="AE6" i="31"/>
  <c r="AF6" i="31" s="1"/>
  <c r="AD6" i="31"/>
  <c r="AC6" i="31"/>
  <c r="AB6" i="31"/>
  <c r="AA6" i="31"/>
  <c r="AZ5" i="31"/>
  <c r="AY5" i="31"/>
  <c r="AW5" i="31"/>
  <c r="AX5" i="31" s="1"/>
  <c r="AV5" i="31"/>
  <c r="AU5" i="31"/>
  <c r="AS5" i="31"/>
  <c r="AT5" i="31" s="1"/>
  <c r="AR5" i="31"/>
  <c r="AQ5" i="31"/>
  <c r="AO5" i="31"/>
  <c r="AN5" i="31"/>
  <c r="AM5" i="31"/>
  <c r="AK5" i="31"/>
  <c r="AP5" i="31" s="1"/>
  <c r="AJ5" i="31"/>
  <c r="AI5" i="31"/>
  <c r="AG5" i="31"/>
  <c r="AH5" i="31" s="1"/>
  <c r="AF5" i="31"/>
  <c r="AE5" i="31"/>
  <c r="AC5" i="31"/>
  <c r="AB5" i="31"/>
  <c r="AD5" i="31" s="1"/>
  <c r="AA5" i="31"/>
  <c r="AY4" i="31"/>
  <c r="AZ4" i="31" s="1"/>
  <c r="AX4" i="31"/>
  <c r="AW4" i="31"/>
  <c r="AU4" i="31"/>
  <c r="AV4" i="31" s="1"/>
  <c r="AT4" i="31"/>
  <c r="AS4" i="31"/>
  <c r="AQ4" i="31"/>
  <c r="AR4" i="31" s="1"/>
  <c r="AP4" i="31"/>
  <c r="AO4" i="31"/>
  <c r="AM4" i="31"/>
  <c r="AL4" i="31"/>
  <c r="AK4" i="31"/>
  <c r="AN4" i="31" s="1"/>
  <c r="AI4" i="31"/>
  <c r="AJ4" i="31" s="1"/>
  <c r="AH4" i="31"/>
  <c r="AG4" i="31"/>
  <c r="AE4" i="31"/>
  <c r="AF4" i="31" s="1"/>
  <c r="AD4" i="31"/>
  <c r="AC4" i="31"/>
  <c r="AB4" i="31"/>
  <c r="AA4" i="31"/>
  <c r="AZ3" i="31"/>
  <c r="AY3" i="31"/>
  <c r="AW3" i="31"/>
  <c r="AX3" i="31" s="1"/>
  <c r="AV3" i="31"/>
  <c r="AU3" i="31"/>
  <c r="AS3" i="31"/>
  <c r="AT3" i="31" s="1"/>
  <c r="AR3" i="31"/>
  <c r="AQ3" i="31"/>
  <c r="AO3" i="31"/>
  <c r="AN3" i="31"/>
  <c r="AM3" i="31"/>
  <c r="AK3" i="31"/>
  <c r="AP3" i="31" s="1"/>
  <c r="AJ3" i="31"/>
  <c r="AI3" i="31"/>
  <c r="AG3" i="31"/>
  <c r="AH3" i="31" s="1"/>
  <c r="AF3" i="31"/>
  <c r="AE3" i="31"/>
  <c r="AC3" i="31"/>
  <c r="AB3" i="31"/>
  <c r="AD3" i="31" s="1"/>
  <c r="AA3" i="31"/>
  <c r="AY2" i="31"/>
  <c r="AX2" i="31"/>
  <c r="AW2" i="31"/>
  <c r="AU2" i="31"/>
  <c r="AT2" i="31"/>
  <c r="AS2" i="31"/>
  <c r="AQ2" i="31"/>
  <c r="AP2" i="31"/>
  <c r="AO2" i="31"/>
  <c r="AM2" i="31"/>
  <c r="AL2" i="31"/>
  <c r="AK2" i="31"/>
  <c r="AI2" i="31"/>
  <c r="AJ2" i="31" s="1"/>
  <c r="AH2" i="31"/>
  <c r="AG2" i="31"/>
  <c r="AE2" i="31"/>
  <c r="AF2" i="31" s="1"/>
  <c r="AD2" i="31"/>
  <c r="AC2" i="31"/>
  <c r="AB2" i="31"/>
  <c r="AA2" i="31"/>
  <c r="AA245" i="32" l="1"/>
  <c r="AK247" i="31"/>
  <c r="AK248" i="31"/>
  <c r="AS248" i="31"/>
  <c r="AS247" i="31"/>
  <c r="AW247" i="31"/>
  <c r="AW248" i="31"/>
  <c r="AP82" i="31"/>
  <c r="AD83" i="31"/>
  <c r="AP84" i="31"/>
  <c r="AD85" i="31"/>
  <c r="AP86" i="31"/>
  <c r="AD87" i="31"/>
  <c r="AP88" i="31"/>
  <c r="AD89" i="31"/>
  <c r="AP90" i="31"/>
  <c r="AD91" i="31"/>
  <c r="AN92" i="31"/>
  <c r="AL92" i="31"/>
  <c r="AN96" i="31"/>
  <c r="AL96" i="31"/>
  <c r="AN100" i="31"/>
  <c r="AL100" i="31"/>
  <c r="AP93" i="31"/>
  <c r="AL93" i="31"/>
  <c r="AA245" i="31"/>
  <c r="AU248" i="31"/>
  <c r="AU247" i="31"/>
  <c r="AY247" i="31"/>
  <c r="AY248" i="31"/>
  <c r="AP65" i="31"/>
  <c r="AP66" i="31"/>
  <c r="AL66" i="31"/>
  <c r="AP67" i="31"/>
  <c r="AP68" i="31"/>
  <c r="AL68" i="31"/>
  <c r="AP69" i="31"/>
  <c r="AP70" i="31"/>
  <c r="AL70" i="31"/>
  <c r="AP71" i="31"/>
  <c r="AP72" i="31"/>
  <c r="AL72" i="31"/>
  <c r="AP73" i="31"/>
  <c r="AP74" i="31"/>
  <c r="AL74" i="31"/>
  <c r="AP75" i="31"/>
  <c r="AP76" i="31"/>
  <c r="AL76" i="31"/>
  <c r="AP77" i="31"/>
  <c r="AP78" i="31"/>
  <c r="AL78" i="31"/>
  <c r="AP79" i="31"/>
  <c r="AP80" i="31"/>
  <c r="AL80" i="31"/>
  <c r="AP81" i="31"/>
  <c r="AL81" i="31"/>
  <c r="AP83" i="31"/>
  <c r="AL83" i="31"/>
  <c r="AP85" i="31"/>
  <c r="AL85" i="31"/>
  <c r="AP87" i="31"/>
  <c r="AL87" i="31"/>
  <c r="AP89" i="31"/>
  <c r="AL89" i="31"/>
  <c r="AP91" i="31"/>
  <c r="AL91" i="31"/>
  <c r="AN94" i="31"/>
  <c r="AL94" i="31"/>
  <c r="AN98" i="31"/>
  <c r="AL98" i="31"/>
  <c r="AP129" i="31"/>
  <c r="AL129" i="31"/>
  <c r="AN129" i="31"/>
  <c r="AP97" i="31"/>
  <c r="AL97" i="31"/>
  <c r="AQ247" i="31"/>
  <c r="AQ248" i="31"/>
  <c r="AN2" i="31"/>
  <c r="AR2" i="31"/>
  <c r="AV2" i="31"/>
  <c r="AZ2" i="31"/>
  <c r="AL3" i="31"/>
  <c r="AL5" i="31"/>
  <c r="AL7" i="31"/>
  <c r="AL9" i="31"/>
  <c r="AL11" i="31"/>
  <c r="AL13" i="31"/>
  <c r="AL15" i="31"/>
  <c r="AL17" i="31"/>
  <c r="AL19" i="31"/>
  <c r="AL21" i="31"/>
  <c r="AL23" i="31"/>
  <c r="AL25" i="31"/>
  <c r="AL27" i="31"/>
  <c r="AL29" i="31"/>
  <c r="AL31" i="31"/>
  <c r="AL33" i="31"/>
  <c r="AL35" i="31"/>
  <c r="AL37" i="31"/>
  <c r="AL39" i="31"/>
  <c r="AL41" i="31"/>
  <c r="AL43" i="31"/>
  <c r="AL45" i="31"/>
  <c r="AL47" i="31"/>
  <c r="AL49" i="31"/>
  <c r="AL51" i="31"/>
  <c r="AL53" i="31"/>
  <c r="AL55" i="31"/>
  <c r="AL57" i="31"/>
  <c r="AL59" i="31"/>
  <c r="AL61" i="31"/>
  <c r="AL63" i="31"/>
  <c r="AL65" i="31"/>
  <c r="AD66" i="31"/>
  <c r="AL67" i="31"/>
  <c r="AD68" i="31"/>
  <c r="AL69" i="31"/>
  <c r="AD70" i="31"/>
  <c r="AL71" i="31"/>
  <c r="AD72" i="31"/>
  <c r="AL73" i="31"/>
  <c r="AD74" i="31"/>
  <c r="AL75" i="31"/>
  <c r="AD76" i="31"/>
  <c r="AL77" i="31"/>
  <c r="AD78" i="31"/>
  <c r="AL79" i="31"/>
  <c r="AD80" i="31"/>
  <c r="AP92" i="31"/>
  <c r="AN93" i="31"/>
  <c r="AP95" i="31"/>
  <c r="AL95" i="31"/>
  <c r="AP96" i="31"/>
  <c r="AN97" i="31"/>
  <c r="AP99" i="31"/>
  <c r="AL99" i="31"/>
  <c r="AP100" i="31"/>
  <c r="AD93" i="31"/>
  <c r="AD95" i="31"/>
  <c r="AD97" i="31"/>
  <c r="AD99" i="31"/>
  <c r="AD101" i="31"/>
  <c r="AL102" i="31"/>
  <c r="AD103" i="31"/>
  <c r="AL104" i="31"/>
  <c r="AD105" i="31"/>
  <c r="AL106" i="31"/>
  <c r="AD107" i="31"/>
  <c r="AL108" i="31"/>
  <c r="AD109" i="31"/>
  <c r="AL110" i="31"/>
  <c r="AD111" i="31"/>
  <c r="AL112" i="31"/>
  <c r="AD113" i="31"/>
  <c r="AL114" i="31"/>
  <c r="AD115" i="31"/>
  <c r="AL116" i="31"/>
  <c r="AD117" i="31"/>
  <c r="AD119" i="31"/>
  <c r="AD121" i="31"/>
  <c r="AD123" i="31"/>
  <c r="AD125" i="31"/>
  <c r="AP127" i="31"/>
  <c r="AL127" i="31"/>
  <c r="AN172" i="31"/>
  <c r="AL172" i="31"/>
  <c r="AP172" i="31"/>
  <c r="AD129" i="31"/>
  <c r="AP163" i="31"/>
  <c r="AL163" i="31"/>
  <c r="AN163" i="31"/>
  <c r="AN164" i="31"/>
  <c r="AL164" i="31"/>
  <c r="AP181" i="31"/>
  <c r="AL181" i="31"/>
  <c r="AN181" i="31"/>
  <c r="AN182" i="31"/>
  <c r="AL182" i="31"/>
  <c r="AP182" i="31"/>
  <c r="AP101" i="31"/>
  <c r="AL101" i="31"/>
  <c r="AP102" i="31"/>
  <c r="AP103" i="31"/>
  <c r="AL103" i="31"/>
  <c r="AP104" i="31"/>
  <c r="AP105" i="31"/>
  <c r="AL105" i="31"/>
  <c r="AP106" i="31"/>
  <c r="AP107" i="31"/>
  <c r="AL107" i="31"/>
  <c r="AP108" i="31"/>
  <c r="AP109" i="31"/>
  <c r="AL109" i="31"/>
  <c r="AP110" i="31"/>
  <c r="AP111" i="31"/>
  <c r="AL111" i="31"/>
  <c r="AP112" i="31"/>
  <c r="AP113" i="31"/>
  <c r="AL113" i="31"/>
  <c r="AP114" i="31"/>
  <c r="AP115" i="31"/>
  <c r="AL115" i="31"/>
  <c r="AP116" i="31"/>
  <c r="AP117" i="31"/>
  <c r="AL117" i="31"/>
  <c r="AP119" i="31"/>
  <c r="AL119" i="31"/>
  <c r="AP121" i="31"/>
  <c r="AL121" i="31"/>
  <c r="AP123" i="31"/>
  <c r="AL123" i="31"/>
  <c r="AP125" i="31"/>
  <c r="AL125" i="31"/>
  <c r="AP173" i="31"/>
  <c r="AL173" i="31"/>
  <c r="AN173" i="31"/>
  <c r="AN180" i="31"/>
  <c r="AL180" i="31"/>
  <c r="AP180" i="31"/>
  <c r="AP161" i="31"/>
  <c r="AL161" i="31"/>
  <c r="AN161" i="31"/>
  <c r="AP162" i="31"/>
  <c r="AN174" i="31"/>
  <c r="AL174" i="31"/>
  <c r="AP175" i="31"/>
  <c r="AL175" i="31"/>
  <c r="AN175" i="31"/>
  <c r="AP138" i="31"/>
  <c r="AL138" i="31"/>
  <c r="AP139" i="31"/>
  <c r="AP140" i="31"/>
  <c r="AL140" i="31"/>
  <c r="AP141" i="31"/>
  <c r="AP142" i="31"/>
  <c r="AL142" i="31"/>
  <c r="AP143" i="31"/>
  <c r="AP144" i="31"/>
  <c r="AL144" i="31"/>
  <c r="AP145" i="31"/>
  <c r="AP146" i="31"/>
  <c r="AL146" i="31"/>
  <c r="AP147" i="31"/>
  <c r="AP148" i="31"/>
  <c r="AL148" i="31"/>
  <c r="AP149" i="31"/>
  <c r="AP150" i="31"/>
  <c r="AL150" i="31"/>
  <c r="AP151" i="31"/>
  <c r="AP152" i="31"/>
  <c r="AL152" i="31"/>
  <c r="AP153" i="31"/>
  <c r="AP154" i="31"/>
  <c r="AL154" i="31"/>
  <c r="AP155" i="31"/>
  <c r="AP156" i="31"/>
  <c r="AL156" i="31"/>
  <c r="AP157" i="31"/>
  <c r="AP158" i="31"/>
  <c r="AL158" i="31"/>
  <c r="AP160" i="31"/>
  <c r="AL160" i="31"/>
  <c r="AP165" i="31"/>
  <c r="AL165" i="31"/>
  <c r="AN165" i="31"/>
  <c r="AP166" i="31"/>
  <c r="AN170" i="31"/>
  <c r="AL170" i="31"/>
  <c r="AP171" i="31"/>
  <c r="AL171" i="31"/>
  <c r="AN171" i="31"/>
  <c r="AN178" i="31"/>
  <c r="AL178" i="31"/>
  <c r="AP179" i="31"/>
  <c r="AL179" i="31"/>
  <c r="AN179" i="31"/>
  <c r="AP183" i="31"/>
  <c r="AL183" i="31"/>
  <c r="AN183" i="31"/>
  <c r="AN184" i="31"/>
  <c r="AL184" i="31"/>
  <c r="AL131" i="31"/>
  <c r="AL133" i="31"/>
  <c r="AL135" i="31"/>
  <c r="AL137" i="31"/>
  <c r="AL139" i="31"/>
  <c r="AL166" i="31"/>
  <c r="AP167" i="31"/>
  <c r="AL167" i="31"/>
  <c r="AN167" i="31"/>
  <c r="AN168" i="31"/>
  <c r="AL168" i="31"/>
  <c r="AP169" i="31"/>
  <c r="AL169" i="31"/>
  <c r="AN169" i="31"/>
  <c r="AN176" i="31"/>
  <c r="AL176" i="31"/>
  <c r="AP177" i="31"/>
  <c r="AL177" i="31"/>
  <c r="AN177" i="31"/>
  <c r="AD185" i="31"/>
  <c r="AD183" i="31"/>
  <c r="AN199" i="31"/>
  <c r="AL199" i="31"/>
  <c r="AP199" i="31"/>
  <c r="AP186" i="31"/>
  <c r="AL186" i="31"/>
  <c r="AN186" i="31"/>
  <c r="AL185" i="31"/>
  <c r="AP185" i="31"/>
  <c r="AP215" i="31"/>
  <c r="AL215" i="31"/>
  <c r="AN215" i="31"/>
  <c r="AP187" i="31"/>
  <c r="AL187" i="31"/>
  <c r="AP188" i="31"/>
  <c r="AP189" i="31"/>
  <c r="AL189" i="31"/>
  <c r="AP190" i="31"/>
  <c r="AP191" i="31"/>
  <c r="AL191" i="31"/>
  <c r="AP192" i="31"/>
  <c r="AP193" i="31"/>
  <c r="AL193" i="31"/>
  <c r="AP194" i="31"/>
  <c r="AP195" i="31"/>
  <c r="AL195" i="31"/>
  <c r="AP196" i="31"/>
  <c r="AP197" i="31"/>
  <c r="AL197" i="31"/>
  <c r="AP198" i="31"/>
  <c r="AL188" i="31"/>
  <c r="AL190" i="31"/>
  <c r="AL192" i="31"/>
  <c r="AL194" i="31"/>
  <c r="AL196" i="31"/>
  <c r="AD197" i="31"/>
  <c r="AL198" i="31"/>
  <c r="AN213" i="31"/>
  <c r="AL213" i="31"/>
  <c r="AP218" i="31"/>
  <c r="AP200" i="31"/>
  <c r="AL200" i="31"/>
  <c r="AP201" i="31"/>
  <c r="AP202" i="31"/>
  <c r="AL202" i="31"/>
  <c r="AP203" i="31"/>
  <c r="AP204" i="31"/>
  <c r="AL204" i="31"/>
  <c r="AP205" i="31"/>
  <c r="AP206" i="31"/>
  <c r="AL206" i="31"/>
  <c r="AP207" i="31"/>
  <c r="AP208" i="31"/>
  <c r="AL208" i="31"/>
  <c r="AP209" i="31"/>
  <c r="AP210" i="31"/>
  <c r="AL210" i="31"/>
  <c r="AP211" i="31"/>
  <c r="AP214" i="31"/>
  <c r="AP217" i="31"/>
  <c r="AL217" i="31"/>
  <c r="AN217" i="31"/>
  <c r="AL201" i="31"/>
  <c r="AL203" i="31"/>
  <c r="AD204" i="31"/>
  <c r="AL205" i="31"/>
  <c r="AD206" i="31"/>
  <c r="AL207" i="31"/>
  <c r="AD208" i="31"/>
  <c r="AL209" i="31"/>
  <c r="AD210" i="31"/>
  <c r="AL211" i="31"/>
  <c r="AL214" i="31"/>
  <c r="AP216" i="31"/>
  <c r="AP219" i="31"/>
  <c r="AL219" i="31"/>
  <c r="AP220" i="31"/>
  <c r="AP221" i="31"/>
  <c r="AL221" i="31"/>
  <c r="AP222" i="31"/>
  <c r="AP223" i="31"/>
  <c r="AL223" i="31"/>
  <c r="AP224" i="31"/>
  <c r="AP225" i="31"/>
  <c r="AL225" i="31"/>
  <c r="AP226" i="31"/>
  <c r="AP232" i="31"/>
  <c r="AL232" i="31"/>
  <c r="AP233" i="31"/>
  <c r="AP235" i="31"/>
  <c r="AL235" i="31"/>
  <c r="AN235" i="31"/>
  <c r="AP237" i="31"/>
  <c r="AL237" i="31"/>
  <c r="AN237" i="31"/>
  <c r="AP239" i="31"/>
  <c r="AL239" i="31"/>
  <c r="AN239" i="31"/>
  <c r="AP241" i="31"/>
  <c r="AL241" i="31"/>
  <c r="AN241" i="31"/>
  <c r="AP243" i="31"/>
  <c r="AL243" i="31"/>
  <c r="AN243" i="31"/>
  <c r="AN232" i="31"/>
  <c r="AN234" i="31"/>
  <c r="AP234" i="31"/>
  <c r="AL234" i="31"/>
  <c r="AN236" i="31"/>
  <c r="AP236" i="31"/>
  <c r="AL236" i="31"/>
  <c r="AN238" i="31"/>
  <c r="AP238" i="31"/>
  <c r="AL238" i="31"/>
  <c r="AN240" i="31"/>
  <c r="AP240" i="31"/>
  <c r="AL240" i="31"/>
  <c r="AN242" i="31"/>
  <c r="AP242" i="31"/>
  <c r="AL242" i="31"/>
  <c r="AN244" i="31"/>
  <c r="AP244" i="31"/>
  <c r="AL244" i="31"/>
  <c r="AL227" i="31"/>
  <c r="AN245" i="31"/>
  <c r="AL245" i="31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H225" i="27"/>
  <c r="H224" i="27"/>
  <c r="H223" i="27"/>
  <c r="H222" i="27"/>
  <c r="H221" i="27"/>
  <c r="H220" i="27"/>
  <c r="H219" i="27"/>
  <c r="H218" i="27"/>
  <c r="H217" i="27"/>
  <c r="H216" i="27"/>
  <c r="H215" i="27"/>
  <c r="H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H7" i="27"/>
  <c r="H6" i="27"/>
  <c r="H5" i="27"/>
  <c r="H4" i="27"/>
  <c r="H3" i="27"/>
  <c r="H2" i="27"/>
  <c r="AG4" i="27" l="1"/>
  <c r="AH4" i="27" s="1"/>
  <c r="AF4" i="27"/>
  <c r="AG13" i="27"/>
  <c r="AH13" i="27" s="1"/>
  <c r="AF13" i="27"/>
  <c r="AG21" i="27"/>
  <c r="AH21" i="27" s="1"/>
  <c r="AF21" i="27"/>
  <c r="AF2" i="27"/>
  <c r="AG2" i="27"/>
  <c r="AG6" i="27"/>
  <c r="AH6" i="27" s="1"/>
  <c r="AF6" i="27"/>
  <c r="AG10" i="27"/>
  <c r="AH10" i="27" s="1"/>
  <c r="AF10" i="27"/>
  <c r="AG14" i="27"/>
  <c r="AF14" i="27"/>
  <c r="AG18" i="27"/>
  <c r="AH18" i="27" s="1"/>
  <c r="AF18" i="27"/>
  <c r="AG22" i="27"/>
  <c r="AH22" i="27" s="1"/>
  <c r="AF22" i="27"/>
  <c r="AG26" i="27"/>
  <c r="AH26" i="27" s="1"/>
  <c r="AF26" i="27"/>
  <c r="AF30" i="27"/>
  <c r="AG30" i="27"/>
  <c r="AH30" i="27" s="1"/>
  <c r="AF34" i="27"/>
  <c r="AG34" i="27"/>
  <c r="AH34" i="27" s="1"/>
  <c r="AF38" i="27"/>
  <c r="AG38" i="27"/>
  <c r="AH38" i="27" s="1"/>
  <c r="AF42" i="27"/>
  <c r="AG42" i="27"/>
  <c r="AH42" i="27" s="1"/>
  <c r="AF46" i="27"/>
  <c r="AG46" i="27"/>
  <c r="AH46" i="27" s="1"/>
  <c r="AF50" i="27"/>
  <c r="AG50" i="27"/>
  <c r="AH50" i="27" s="1"/>
  <c r="AF9" i="27"/>
  <c r="AG9" i="27"/>
  <c r="AH9" i="27" s="1"/>
  <c r="AG3" i="27"/>
  <c r="AH3" i="27" s="1"/>
  <c r="AF3" i="27"/>
  <c r="AG7" i="27"/>
  <c r="AH7" i="27" s="1"/>
  <c r="AF7" i="27"/>
  <c r="AG11" i="27"/>
  <c r="AH11" i="27" s="1"/>
  <c r="AF11" i="27"/>
  <c r="AG15" i="27"/>
  <c r="AH15" i="27" s="1"/>
  <c r="AF15" i="27"/>
  <c r="AG19" i="27"/>
  <c r="AH19" i="27" s="1"/>
  <c r="AF19" i="27"/>
  <c r="AG23" i="27"/>
  <c r="AH23" i="27" s="1"/>
  <c r="AF23" i="27"/>
  <c r="AG27" i="27"/>
  <c r="AH27" i="27" s="1"/>
  <c r="AF27" i="27"/>
  <c r="AG31" i="27"/>
  <c r="AH31" i="27" s="1"/>
  <c r="AF31" i="27"/>
  <c r="AG35" i="27"/>
  <c r="AF35" i="27"/>
  <c r="AG39" i="27"/>
  <c r="AH39" i="27" s="1"/>
  <c r="AF39" i="27"/>
  <c r="AG43" i="27"/>
  <c r="AH43" i="27" s="1"/>
  <c r="AF43" i="27"/>
  <c r="AG47" i="27"/>
  <c r="AH47" i="27" s="1"/>
  <c r="AF47" i="27"/>
  <c r="AG51" i="27"/>
  <c r="AH51" i="27" s="1"/>
  <c r="AF51" i="27"/>
  <c r="AF260" i="27"/>
  <c r="AG260" i="27"/>
  <c r="AH260" i="27" s="1"/>
  <c r="AG8" i="27"/>
  <c r="AH8" i="27" s="1"/>
  <c r="AF8" i="27"/>
  <c r="AG12" i="27"/>
  <c r="AH12" i="27" s="1"/>
  <c r="AF12" i="27"/>
  <c r="AG16" i="27"/>
  <c r="AH16" i="27" s="1"/>
  <c r="AF16" i="27"/>
  <c r="AG20" i="27"/>
  <c r="AH20" i="27" s="1"/>
  <c r="AF20" i="27"/>
  <c r="AG24" i="27"/>
  <c r="AH24" i="27" s="1"/>
  <c r="AF24" i="27"/>
  <c r="AG28" i="27"/>
  <c r="AH28" i="27" s="1"/>
  <c r="AF28" i="27"/>
  <c r="AF32" i="27"/>
  <c r="AG32" i="27"/>
  <c r="AH32" i="27" s="1"/>
  <c r="AF36" i="27"/>
  <c r="AG36" i="27"/>
  <c r="AH36" i="27" s="1"/>
  <c r="AF40" i="27"/>
  <c r="AG40" i="27"/>
  <c r="AH40" i="27" s="1"/>
  <c r="AF44" i="27"/>
  <c r="AG44" i="27"/>
  <c r="AF48" i="27"/>
  <c r="AG48" i="27"/>
  <c r="AH48" i="27" s="1"/>
  <c r="AF52" i="27"/>
  <c r="AG52" i="27"/>
  <c r="AH52" i="27" s="1"/>
  <c r="AG253" i="27"/>
  <c r="AH253" i="27" s="1"/>
  <c r="AF253" i="27"/>
  <c r="AG261" i="27"/>
  <c r="AH261" i="27" s="1"/>
  <c r="AF261" i="27"/>
  <c r="AG5" i="27"/>
  <c r="AH5" i="27" s="1"/>
  <c r="AF5" i="27"/>
  <c r="AF17" i="27"/>
  <c r="AG17" i="27"/>
  <c r="AH17" i="27" s="1"/>
  <c r="AG25" i="27"/>
  <c r="AH25" i="27" s="1"/>
  <c r="AF25" i="27"/>
  <c r="AG29" i="27"/>
  <c r="AH29" i="27" s="1"/>
  <c r="AF29" i="27"/>
  <c r="AG33" i="27"/>
  <c r="AH33" i="27" s="1"/>
  <c r="AF33" i="27"/>
  <c r="AG37" i="27"/>
  <c r="AH37" i="27" s="1"/>
  <c r="AF37" i="27"/>
  <c r="AG41" i="27"/>
  <c r="AH41" i="27" s="1"/>
  <c r="AF41" i="27"/>
  <c r="AG45" i="27"/>
  <c r="AH45" i="27" s="1"/>
  <c r="AF45" i="27"/>
  <c r="AG49" i="27"/>
  <c r="AH49" i="27" s="1"/>
  <c r="AF49" i="27"/>
  <c r="AF254" i="27"/>
  <c r="AG254" i="27"/>
  <c r="AH254" i="27" s="1"/>
  <c r="Q39" i="4"/>
  <c r="X39" i="4"/>
  <c r="W39" i="4"/>
  <c r="V39" i="4"/>
  <c r="U39" i="4"/>
  <c r="Y39" i="4"/>
  <c r="B261" i="28"/>
  <c r="B260" i="28"/>
  <c r="B259" i="28"/>
  <c r="B258" i="28"/>
  <c r="B257" i="28"/>
  <c r="B256" i="28"/>
  <c r="B255" i="28"/>
  <c r="B254" i="28"/>
  <c r="B253" i="28"/>
  <c r="B252" i="28"/>
  <c r="B251" i="28"/>
  <c r="B250" i="28"/>
  <c r="B249" i="28"/>
  <c r="B248" i="28"/>
  <c r="B247" i="28"/>
  <c r="B246" i="28"/>
  <c r="B245" i="28"/>
  <c r="B244" i="28"/>
  <c r="B243" i="28"/>
  <c r="B242" i="28"/>
  <c r="B241" i="28"/>
  <c r="B240" i="28"/>
  <c r="B239" i="28"/>
  <c r="B238" i="28"/>
  <c r="B237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B221" i="28"/>
  <c r="B220" i="28"/>
  <c r="B219" i="28"/>
  <c r="B218" i="28"/>
  <c r="B217" i="28"/>
  <c r="B216" i="28"/>
  <c r="B215" i="28"/>
  <c r="B214" i="28"/>
  <c r="B213" i="28"/>
  <c r="B212" i="28"/>
  <c r="B211" i="28"/>
  <c r="B210" i="28"/>
  <c r="B209" i="28"/>
  <c r="B208" i="28"/>
  <c r="B207" i="28"/>
  <c r="B206" i="28"/>
  <c r="B205" i="28"/>
  <c r="B204" i="28"/>
  <c r="B203" i="28"/>
  <c r="B202" i="28"/>
  <c r="B201" i="28"/>
  <c r="B200" i="28"/>
  <c r="B199" i="28"/>
  <c r="B198" i="28"/>
  <c r="B197" i="28"/>
  <c r="B196" i="28"/>
  <c r="B195" i="28"/>
  <c r="B194" i="28"/>
  <c r="B193" i="28"/>
  <c r="B192" i="28"/>
  <c r="B191" i="28"/>
  <c r="B190" i="28"/>
  <c r="B189" i="28"/>
  <c r="B188" i="28"/>
  <c r="B187" i="28"/>
  <c r="B186" i="28"/>
  <c r="B185" i="28"/>
  <c r="B184" i="28"/>
  <c r="B183" i="28"/>
  <c r="B182" i="28"/>
  <c r="B181" i="28"/>
  <c r="B180" i="28"/>
  <c r="B179" i="28"/>
  <c r="B178" i="28"/>
  <c r="B177" i="28"/>
  <c r="B176" i="28"/>
  <c r="B175" i="28"/>
  <c r="B174" i="28"/>
  <c r="B173" i="28"/>
  <c r="B172" i="28"/>
  <c r="B171" i="28"/>
  <c r="B170" i="28"/>
  <c r="B169" i="28"/>
  <c r="B168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B142" i="28"/>
  <c r="B141" i="28"/>
  <c r="B140" i="28"/>
  <c r="B139" i="28"/>
  <c r="B138" i="28"/>
  <c r="B137" i="28"/>
  <c r="B136" i="28"/>
  <c r="B135" i="28"/>
  <c r="B134" i="28"/>
  <c r="B133" i="28"/>
  <c r="B132" i="28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B4" i="28"/>
  <c r="B3" i="28"/>
  <c r="Y90" i="7"/>
  <c r="T90" i="28"/>
  <c r="T89" i="28"/>
  <c r="T88" i="28"/>
  <c r="T87" i="28"/>
  <c r="T86" i="28"/>
  <c r="T85" i="28"/>
  <c r="T84" i="28"/>
  <c r="T83" i="28"/>
  <c r="T82" i="28"/>
  <c r="T81" i="28"/>
  <c r="T80" i="28"/>
  <c r="T79" i="28"/>
  <c r="T78" i="28"/>
  <c r="T77" i="28"/>
  <c r="T76" i="28"/>
  <c r="T75" i="28"/>
  <c r="T74" i="28"/>
  <c r="T73" i="28"/>
  <c r="T72" i="28"/>
  <c r="T71" i="28"/>
  <c r="T70" i="28"/>
  <c r="T69" i="28"/>
  <c r="T68" i="28"/>
  <c r="T67" i="28"/>
  <c r="T66" i="28"/>
  <c r="T65" i="28"/>
  <c r="T64" i="28"/>
  <c r="T63" i="28"/>
  <c r="T62" i="28"/>
  <c r="T61" i="28"/>
  <c r="T60" i="28"/>
  <c r="T59" i="28"/>
  <c r="T58" i="28"/>
  <c r="T57" i="28"/>
  <c r="T56" i="28"/>
  <c r="T55" i="28"/>
  <c r="T54" i="28"/>
  <c r="T53" i="28"/>
  <c r="T52" i="28"/>
  <c r="T51" i="28"/>
  <c r="T50" i="28"/>
  <c r="T49" i="28"/>
  <c r="T48" i="28"/>
  <c r="T47" i="28"/>
  <c r="T46" i="28"/>
  <c r="T45" i="28"/>
  <c r="T44" i="28"/>
  <c r="T43" i="28"/>
  <c r="T42" i="28"/>
  <c r="T41" i="28"/>
  <c r="T40" i="28"/>
  <c r="T39" i="28"/>
  <c r="T38" i="28"/>
  <c r="T37" i="28"/>
  <c r="T36" i="28"/>
  <c r="T35" i="28"/>
  <c r="T34" i="28"/>
  <c r="T33" i="28"/>
  <c r="T32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9" i="28"/>
  <c r="T8" i="28"/>
  <c r="T7" i="28"/>
  <c r="T6" i="28"/>
  <c r="T5" i="28"/>
  <c r="T4" i="28"/>
  <c r="T3" i="28"/>
  <c r="T2" i="28"/>
  <c r="Z37" i="28"/>
  <c r="Z36" i="28"/>
  <c r="Z35" i="28"/>
  <c r="Z34" i="28"/>
  <c r="Z33" i="28"/>
  <c r="Z32" i="28"/>
  <c r="Z31" i="28"/>
  <c r="Z30" i="28"/>
  <c r="Z29" i="28"/>
  <c r="Z28" i="28"/>
  <c r="Z27" i="28"/>
  <c r="Z26" i="28"/>
  <c r="Z25" i="28"/>
  <c r="Z24" i="28"/>
  <c r="Z23" i="28"/>
  <c r="Z22" i="28"/>
  <c r="Z21" i="28"/>
  <c r="Z20" i="28"/>
  <c r="Z19" i="28"/>
  <c r="Z18" i="28"/>
  <c r="Z17" i="28"/>
  <c r="Z16" i="28"/>
  <c r="Z15" i="28"/>
  <c r="Z14" i="28"/>
  <c r="Z13" i="28"/>
  <c r="Z12" i="28"/>
  <c r="Z11" i="28"/>
  <c r="Z10" i="28"/>
  <c r="Z9" i="28"/>
  <c r="Z8" i="28"/>
  <c r="Z7" i="28"/>
  <c r="Z6" i="28"/>
  <c r="Z5" i="28"/>
  <c r="Z4" i="28"/>
  <c r="Z3" i="28"/>
  <c r="Z2" i="28"/>
  <c r="BW264" i="27"/>
  <c r="BW263" i="27"/>
  <c r="BW262" i="27"/>
  <c r="BW261" i="27"/>
  <c r="BW260" i="27"/>
  <c r="BW259" i="27"/>
  <c r="BW258" i="27"/>
  <c r="BW257" i="27"/>
  <c r="BW256" i="27"/>
  <c r="BW255" i="27"/>
  <c r="BW254" i="27"/>
  <c r="BW253" i="27"/>
  <c r="BW252" i="27"/>
  <c r="BW251" i="27"/>
  <c r="BW250" i="27"/>
  <c r="BW249" i="27"/>
  <c r="BW248" i="27"/>
  <c r="BW247" i="27"/>
  <c r="BW246" i="27"/>
  <c r="BW244" i="27"/>
  <c r="BW243" i="27"/>
  <c r="BW242" i="27"/>
  <c r="BW241" i="27"/>
  <c r="BW240" i="27"/>
  <c r="BW239" i="27"/>
  <c r="BW238" i="27"/>
  <c r="BW237" i="27"/>
  <c r="BW236" i="27"/>
  <c r="BW235" i="27"/>
  <c r="BW234" i="27"/>
  <c r="BW233" i="27"/>
  <c r="BW232" i="27"/>
  <c r="BW231" i="27"/>
  <c r="BW230" i="27"/>
  <c r="BW229" i="27"/>
  <c r="BW228" i="27"/>
  <c r="BW227" i="27"/>
  <c r="BW226" i="27"/>
  <c r="BW225" i="27"/>
  <c r="BW224" i="27"/>
  <c r="BW223" i="27"/>
  <c r="BW222" i="27"/>
  <c r="BW221" i="27"/>
  <c r="BW220" i="27"/>
  <c r="BW219" i="27"/>
  <c r="BW218" i="27"/>
  <c r="BW217" i="27"/>
  <c r="BW216" i="27"/>
  <c r="BW215" i="27"/>
  <c r="BW214" i="27"/>
  <c r="BW213" i="27"/>
  <c r="BW212" i="27"/>
  <c r="BW211" i="27"/>
  <c r="BW210" i="27"/>
  <c r="BW209" i="27"/>
  <c r="BW208" i="27"/>
  <c r="BW207" i="27"/>
  <c r="BW206" i="27"/>
  <c r="BW205" i="27"/>
  <c r="BW204" i="27"/>
  <c r="BW203" i="27"/>
  <c r="BW202" i="27"/>
  <c r="BW201" i="27"/>
  <c r="BW200" i="27"/>
  <c r="BW199" i="27"/>
  <c r="BW198" i="27"/>
  <c r="BW197" i="27"/>
  <c r="BW196" i="27"/>
  <c r="BW195" i="27"/>
  <c r="BW194" i="27"/>
  <c r="BW193" i="27"/>
  <c r="BW192" i="27"/>
  <c r="BW191" i="27"/>
  <c r="BW190" i="27"/>
  <c r="BW189" i="27"/>
  <c r="BW188" i="27"/>
  <c r="BW187" i="27"/>
  <c r="BW186" i="27"/>
  <c r="BW185" i="27"/>
  <c r="BW184" i="27"/>
  <c r="BW183" i="27"/>
  <c r="BW182" i="27"/>
  <c r="BW181" i="27"/>
  <c r="BW180" i="27"/>
  <c r="BW179" i="27"/>
  <c r="BW178" i="27"/>
  <c r="BW177" i="27"/>
  <c r="BW176" i="27"/>
  <c r="BW175" i="27"/>
  <c r="BW174" i="27"/>
  <c r="BW173" i="27"/>
  <c r="BW172" i="27"/>
  <c r="BW171" i="27"/>
  <c r="BW170" i="27"/>
  <c r="BW169" i="27"/>
  <c r="BW168" i="27"/>
  <c r="BW167" i="27"/>
  <c r="BW166" i="27"/>
  <c r="BW165" i="27"/>
  <c r="BW164" i="27"/>
  <c r="BW163" i="27"/>
  <c r="BW162" i="27"/>
  <c r="BW161" i="27"/>
  <c r="BW160" i="27"/>
  <c r="BW159" i="27"/>
  <c r="BW158" i="27"/>
  <c r="BW157" i="27"/>
  <c r="BW156" i="27"/>
  <c r="BW155" i="27"/>
  <c r="BW154" i="27"/>
  <c r="BW153" i="27"/>
  <c r="BW152" i="27"/>
  <c r="BW151" i="27"/>
  <c r="BW150" i="27"/>
  <c r="BW149" i="27"/>
  <c r="BW148" i="27"/>
  <c r="BW147" i="27"/>
  <c r="BW146" i="27"/>
  <c r="BW145" i="27"/>
  <c r="BW144" i="27"/>
  <c r="BW143" i="27"/>
  <c r="BW142" i="27"/>
  <c r="BW141" i="27"/>
  <c r="BW140" i="27"/>
  <c r="BW139" i="27"/>
  <c r="BW138" i="27"/>
  <c r="BW137" i="27"/>
  <c r="BW136" i="27"/>
  <c r="BW135" i="27"/>
  <c r="BW134" i="27"/>
  <c r="BW133" i="27"/>
  <c r="BW132" i="27"/>
  <c r="BW131" i="27"/>
  <c r="BW130" i="27"/>
  <c r="BW129" i="27"/>
  <c r="BW128" i="27"/>
  <c r="BW127" i="27"/>
  <c r="BW126" i="27"/>
  <c r="BW125" i="27"/>
  <c r="BW124" i="27"/>
  <c r="BW123" i="27"/>
  <c r="BW122" i="27"/>
  <c r="BW121" i="27"/>
  <c r="BW120" i="27"/>
  <c r="BW119" i="27"/>
  <c r="BW118" i="27"/>
  <c r="BW117" i="27"/>
  <c r="BW116" i="27"/>
  <c r="BW115" i="27"/>
  <c r="BW114" i="27"/>
  <c r="BW113" i="27"/>
  <c r="BW112" i="27"/>
  <c r="BW111" i="27"/>
  <c r="BW110" i="27"/>
  <c r="BW109" i="27"/>
  <c r="BW108" i="27"/>
  <c r="BW107" i="27"/>
  <c r="BW106" i="27"/>
  <c r="BW105" i="27"/>
  <c r="BW104" i="27"/>
  <c r="BW103" i="27"/>
  <c r="BW102" i="27"/>
  <c r="BW101" i="27"/>
  <c r="BW100" i="27"/>
  <c r="BW99" i="27"/>
  <c r="BW98" i="27"/>
  <c r="BW97" i="27"/>
  <c r="BW96" i="27"/>
  <c r="BW95" i="27"/>
  <c r="BW94" i="27"/>
  <c r="BW93" i="27"/>
  <c r="BW92" i="27"/>
  <c r="BW91" i="27"/>
  <c r="BW90" i="27"/>
  <c r="BW89" i="27"/>
  <c r="BW88" i="27"/>
  <c r="BW87" i="27"/>
  <c r="BW86" i="27"/>
  <c r="BW85" i="27"/>
  <c r="BW84" i="27"/>
  <c r="BW83" i="27"/>
  <c r="BW82" i="27"/>
  <c r="BW81" i="27"/>
  <c r="BW80" i="27"/>
  <c r="BW79" i="27"/>
  <c r="BW78" i="27"/>
  <c r="BW77" i="27"/>
  <c r="BW76" i="27"/>
  <c r="BW75" i="27"/>
  <c r="BW74" i="27"/>
  <c r="BW73" i="27"/>
  <c r="BW72" i="27"/>
  <c r="BW71" i="27"/>
  <c r="BW70" i="27"/>
  <c r="BW69" i="27"/>
  <c r="BW68" i="27"/>
  <c r="BW67" i="27"/>
  <c r="BW66" i="27"/>
  <c r="BW65" i="27"/>
  <c r="BW64" i="27"/>
  <c r="BW63" i="27"/>
  <c r="BW62" i="27"/>
  <c r="BW61" i="27"/>
  <c r="BW60" i="27"/>
  <c r="BW59" i="27"/>
  <c r="BW58" i="27"/>
  <c r="BW57" i="27"/>
  <c r="BW56" i="27"/>
  <c r="BW55" i="27"/>
  <c r="BW54" i="27"/>
  <c r="BW53" i="27"/>
  <c r="BW52" i="27"/>
  <c r="BW51" i="27"/>
  <c r="BW50" i="27"/>
  <c r="BW49" i="27"/>
  <c r="BW48" i="27"/>
  <c r="BW47" i="27"/>
  <c r="BW46" i="27"/>
  <c r="BW45" i="27"/>
  <c r="BW44" i="27"/>
  <c r="BW43" i="27"/>
  <c r="BW42" i="27"/>
  <c r="BW41" i="27"/>
  <c r="BW40" i="27"/>
  <c r="BW39" i="27"/>
  <c r="BW38" i="27"/>
  <c r="BW37" i="27"/>
  <c r="BW36" i="27"/>
  <c r="BW35" i="27"/>
  <c r="BW34" i="27"/>
  <c r="BW33" i="27"/>
  <c r="BW32" i="27"/>
  <c r="BW31" i="27"/>
  <c r="BW30" i="27"/>
  <c r="BW29" i="27"/>
  <c r="BW28" i="27"/>
  <c r="BW27" i="27"/>
  <c r="BW26" i="27"/>
  <c r="BW25" i="27"/>
  <c r="BW24" i="27"/>
  <c r="BW23" i="27"/>
  <c r="BW22" i="27"/>
  <c r="BW21" i="27"/>
  <c r="BW20" i="27"/>
  <c r="BW19" i="27"/>
  <c r="BW18" i="27"/>
  <c r="BW17" i="27"/>
  <c r="BW16" i="27"/>
  <c r="BW15" i="27"/>
  <c r="BW14" i="27"/>
  <c r="BW13" i="27"/>
  <c r="BW12" i="27"/>
  <c r="BW11" i="27"/>
  <c r="BW10" i="27"/>
  <c r="BW9" i="27"/>
  <c r="BW8" i="27"/>
  <c r="BW7" i="27"/>
  <c r="BW6" i="27"/>
  <c r="BW5" i="27"/>
  <c r="BW4" i="27"/>
  <c r="BW3" i="27"/>
  <c r="BW2" i="27"/>
  <c r="X37" i="28"/>
  <c r="X36" i="28"/>
  <c r="X35" i="28"/>
  <c r="X34" i="28"/>
  <c r="X33" i="28"/>
  <c r="X32" i="28"/>
  <c r="X31" i="28"/>
  <c r="X30" i="28"/>
  <c r="X29" i="28"/>
  <c r="X28" i="28"/>
  <c r="X27" i="28"/>
  <c r="X26" i="28"/>
  <c r="X25" i="28"/>
  <c r="X24" i="28"/>
  <c r="X23" i="28"/>
  <c r="X22" i="28"/>
  <c r="X21" i="28"/>
  <c r="X20" i="28"/>
  <c r="X19" i="28"/>
  <c r="X18" i="28"/>
  <c r="X17" i="28"/>
  <c r="X16" i="28"/>
  <c r="X15" i="28"/>
  <c r="X14" i="28"/>
  <c r="X13" i="28"/>
  <c r="X12" i="28"/>
  <c r="X11" i="28"/>
  <c r="X10" i="28"/>
  <c r="X9" i="28"/>
  <c r="X8" i="28"/>
  <c r="X7" i="28"/>
  <c r="X6" i="28"/>
  <c r="X5" i="28"/>
  <c r="X4" i="28"/>
  <c r="X3" i="28"/>
  <c r="X2" i="28"/>
  <c r="V109" i="28"/>
  <c r="V108" i="28"/>
  <c r="V107" i="28"/>
  <c r="V106" i="28"/>
  <c r="V105" i="28"/>
  <c r="V104" i="28"/>
  <c r="V103" i="28"/>
  <c r="V102" i="28"/>
  <c r="V101" i="28"/>
  <c r="V100" i="28"/>
  <c r="V99" i="28"/>
  <c r="V98" i="28"/>
  <c r="V97" i="28"/>
  <c r="V96" i="28"/>
  <c r="V95" i="28"/>
  <c r="V94" i="28"/>
  <c r="V93" i="28"/>
  <c r="V92" i="28"/>
  <c r="V91" i="28"/>
  <c r="V90" i="28"/>
  <c r="V89" i="28"/>
  <c r="V88" i="28"/>
  <c r="V87" i="28"/>
  <c r="V86" i="28"/>
  <c r="V85" i="28"/>
  <c r="V84" i="28"/>
  <c r="V83" i="28"/>
  <c r="V82" i="28"/>
  <c r="V81" i="28"/>
  <c r="V80" i="28"/>
  <c r="V79" i="28"/>
  <c r="V78" i="28"/>
  <c r="V77" i="28"/>
  <c r="V76" i="28"/>
  <c r="V75" i="28"/>
  <c r="V74" i="28"/>
  <c r="V73" i="28"/>
  <c r="V72" i="28"/>
  <c r="V71" i="28"/>
  <c r="V70" i="28"/>
  <c r="V69" i="28"/>
  <c r="V68" i="28"/>
  <c r="V67" i="28"/>
  <c r="V66" i="28"/>
  <c r="V65" i="28"/>
  <c r="V64" i="28"/>
  <c r="V63" i="28"/>
  <c r="V62" i="28"/>
  <c r="V61" i="28"/>
  <c r="V60" i="28"/>
  <c r="V59" i="28"/>
  <c r="V58" i="28"/>
  <c r="V57" i="28"/>
  <c r="V56" i="28"/>
  <c r="V55" i="28"/>
  <c r="V54" i="28"/>
  <c r="V53" i="28"/>
  <c r="V52" i="28"/>
  <c r="V51" i="28"/>
  <c r="V50" i="28"/>
  <c r="V49" i="28"/>
  <c r="V48" i="28"/>
  <c r="V47" i="28"/>
  <c r="V46" i="28"/>
  <c r="V45" i="28"/>
  <c r="V44" i="28"/>
  <c r="V43" i="28"/>
  <c r="V42" i="28"/>
  <c r="V41" i="28"/>
  <c r="V40" i="28"/>
  <c r="V39" i="28"/>
  <c r="V38" i="28"/>
  <c r="V37" i="28"/>
  <c r="V36" i="28"/>
  <c r="V35" i="28"/>
  <c r="V34" i="28"/>
  <c r="V33" i="28"/>
  <c r="V32" i="28"/>
  <c r="V31" i="28"/>
  <c r="V30" i="28"/>
  <c r="V29" i="28"/>
  <c r="V28" i="28"/>
  <c r="V27" i="28"/>
  <c r="V26" i="28"/>
  <c r="V25" i="28"/>
  <c r="V24" i="28"/>
  <c r="V23" i="28"/>
  <c r="V22" i="28"/>
  <c r="V21" i="28"/>
  <c r="V20" i="28"/>
  <c r="V19" i="28"/>
  <c r="V18" i="28"/>
  <c r="V17" i="28"/>
  <c r="V16" i="28"/>
  <c r="V15" i="28"/>
  <c r="V14" i="28"/>
  <c r="V13" i="28"/>
  <c r="V12" i="28"/>
  <c r="V11" i="28"/>
  <c r="V10" i="28"/>
  <c r="V9" i="28"/>
  <c r="V8" i="28"/>
  <c r="V7" i="28"/>
  <c r="V6" i="28"/>
  <c r="V5" i="28"/>
  <c r="V4" i="28"/>
  <c r="V3" i="28"/>
  <c r="V2" i="28"/>
  <c r="CA264" i="27"/>
  <c r="BS264" i="27"/>
  <c r="BO264" i="27"/>
  <c r="BK264" i="27"/>
  <c r="BG264" i="27"/>
  <c r="BC264" i="27"/>
  <c r="AY264" i="27"/>
  <c r="AU264" i="27"/>
  <c r="AQ264" i="27"/>
  <c r="AM264" i="27"/>
  <c r="CA263" i="27"/>
  <c r="BS263" i="27"/>
  <c r="BO263" i="27"/>
  <c r="BK263" i="27"/>
  <c r="BG263" i="27"/>
  <c r="BC263" i="27"/>
  <c r="AY263" i="27"/>
  <c r="AU263" i="27"/>
  <c r="AQ263" i="27"/>
  <c r="AM263" i="27"/>
  <c r="CA262" i="27"/>
  <c r="BS262" i="27"/>
  <c r="BO262" i="27"/>
  <c r="BK262" i="27"/>
  <c r="BG262" i="27"/>
  <c r="BC262" i="27"/>
  <c r="AY262" i="27"/>
  <c r="AU262" i="27"/>
  <c r="AQ262" i="27"/>
  <c r="AM262" i="27"/>
  <c r="CA261" i="27"/>
  <c r="BS261" i="27"/>
  <c r="BO261" i="27"/>
  <c r="BK261" i="27"/>
  <c r="BG261" i="27"/>
  <c r="BC261" i="27"/>
  <c r="AY261" i="27"/>
  <c r="AU261" i="27"/>
  <c r="AQ261" i="27"/>
  <c r="AM261" i="27"/>
  <c r="CA260" i="27"/>
  <c r="BS260" i="27"/>
  <c r="BO260" i="27"/>
  <c r="BK260" i="27"/>
  <c r="BG260" i="27"/>
  <c r="BC260" i="27"/>
  <c r="AY260" i="27"/>
  <c r="AU260" i="27"/>
  <c r="AQ260" i="27"/>
  <c r="AM260" i="27"/>
  <c r="CA259" i="27"/>
  <c r="BS259" i="27"/>
  <c r="BO259" i="27"/>
  <c r="BK259" i="27"/>
  <c r="BG259" i="27"/>
  <c r="BC259" i="27"/>
  <c r="AY259" i="27"/>
  <c r="AU259" i="27"/>
  <c r="AQ259" i="27"/>
  <c r="AM259" i="27"/>
  <c r="CA258" i="27"/>
  <c r="BS258" i="27"/>
  <c r="BO258" i="27"/>
  <c r="BK258" i="27"/>
  <c r="BG258" i="27"/>
  <c r="BC258" i="27"/>
  <c r="AY258" i="27"/>
  <c r="AU258" i="27"/>
  <c r="AQ258" i="27"/>
  <c r="AM258" i="27"/>
  <c r="R164" i="28"/>
  <c r="R163" i="28"/>
  <c r="R162" i="28"/>
  <c r="R161" i="28"/>
  <c r="R160" i="28"/>
  <c r="R159" i="28"/>
  <c r="R158" i="28"/>
  <c r="R157" i="28"/>
  <c r="R156" i="28"/>
  <c r="R155" i="28"/>
  <c r="R154" i="28"/>
  <c r="R153" i="28"/>
  <c r="R152" i="28"/>
  <c r="R151" i="28"/>
  <c r="R150" i="28"/>
  <c r="R149" i="28"/>
  <c r="R148" i="28"/>
  <c r="R147" i="28"/>
  <c r="R146" i="28"/>
  <c r="R145" i="28"/>
  <c r="R144" i="28"/>
  <c r="R143" i="28"/>
  <c r="R142" i="28"/>
  <c r="R141" i="28"/>
  <c r="R140" i="28"/>
  <c r="R139" i="28"/>
  <c r="R138" i="28"/>
  <c r="R137" i="28"/>
  <c r="R136" i="28"/>
  <c r="R135" i="28"/>
  <c r="R134" i="28"/>
  <c r="R133" i="28"/>
  <c r="R132" i="28"/>
  <c r="R131" i="28"/>
  <c r="R130" i="28"/>
  <c r="R129" i="28"/>
  <c r="R128" i="28"/>
  <c r="R127" i="28"/>
  <c r="R126" i="28"/>
  <c r="R125" i="28"/>
  <c r="R124" i="28"/>
  <c r="R123" i="28"/>
  <c r="R122" i="28"/>
  <c r="R121" i="28"/>
  <c r="R120" i="28"/>
  <c r="R119" i="28"/>
  <c r="R118" i="28"/>
  <c r="R117" i="28"/>
  <c r="R116" i="28"/>
  <c r="R115" i="28"/>
  <c r="R114" i="28"/>
  <c r="R113" i="28"/>
  <c r="R112" i="28"/>
  <c r="R111" i="28"/>
  <c r="R110" i="28"/>
  <c r="R109" i="28"/>
  <c r="R108" i="28"/>
  <c r="R107" i="28"/>
  <c r="R106" i="28"/>
  <c r="R105" i="28"/>
  <c r="R104" i="28"/>
  <c r="R103" i="28"/>
  <c r="R102" i="28"/>
  <c r="R101" i="28"/>
  <c r="R100" i="28"/>
  <c r="R99" i="28"/>
  <c r="R98" i="28"/>
  <c r="R97" i="28"/>
  <c r="R96" i="28"/>
  <c r="R95" i="28"/>
  <c r="R94" i="28"/>
  <c r="R93" i="28"/>
  <c r="R92" i="28"/>
  <c r="R91" i="28"/>
  <c r="R90" i="28"/>
  <c r="R89" i="28"/>
  <c r="R88" i="28"/>
  <c r="R87" i="28"/>
  <c r="R86" i="28"/>
  <c r="R85" i="28"/>
  <c r="R84" i="28"/>
  <c r="R83" i="28"/>
  <c r="R82" i="28"/>
  <c r="R81" i="28"/>
  <c r="R80" i="28"/>
  <c r="R79" i="28"/>
  <c r="R78" i="28"/>
  <c r="R77" i="28"/>
  <c r="R76" i="28"/>
  <c r="R75" i="28"/>
  <c r="R74" i="28"/>
  <c r="R73" i="28"/>
  <c r="R72" i="28"/>
  <c r="R71" i="28"/>
  <c r="R70" i="28"/>
  <c r="R69" i="28"/>
  <c r="R68" i="28"/>
  <c r="R67" i="28"/>
  <c r="R66" i="28"/>
  <c r="R65" i="28"/>
  <c r="R64" i="28"/>
  <c r="R63" i="28"/>
  <c r="R62" i="28"/>
  <c r="R61" i="28"/>
  <c r="R60" i="28"/>
  <c r="R59" i="28"/>
  <c r="R58" i="28"/>
  <c r="R57" i="28"/>
  <c r="R56" i="28"/>
  <c r="R55" i="28"/>
  <c r="R54" i="28"/>
  <c r="R53" i="28"/>
  <c r="R52" i="28"/>
  <c r="R51" i="28"/>
  <c r="R50" i="28"/>
  <c r="R49" i="28"/>
  <c r="R48" i="28"/>
  <c r="R47" i="28"/>
  <c r="R46" i="28"/>
  <c r="R45" i="28"/>
  <c r="R44" i="28"/>
  <c r="R43" i="28"/>
  <c r="R42" i="28"/>
  <c r="R41" i="28"/>
  <c r="R40" i="28"/>
  <c r="R39" i="28"/>
  <c r="R38" i="28"/>
  <c r="R37" i="28"/>
  <c r="R36" i="28"/>
  <c r="R35" i="28"/>
  <c r="R34" i="28"/>
  <c r="R33" i="28"/>
  <c r="R32" i="28"/>
  <c r="R31" i="28"/>
  <c r="R30" i="28"/>
  <c r="R29" i="28"/>
  <c r="R28" i="28"/>
  <c r="R27" i="28"/>
  <c r="R26" i="28"/>
  <c r="R25" i="28"/>
  <c r="R24" i="28"/>
  <c r="R23" i="28"/>
  <c r="R22" i="28"/>
  <c r="R21" i="28"/>
  <c r="R20" i="28"/>
  <c r="R19" i="28"/>
  <c r="R18" i="28"/>
  <c r="R17" i="28"/>
  <c r="R16" i="28"/>
  <c r="R15" i="28"/>
  <c r="R14" i="28"/>
  <c r="R13" i="28"/>
  <c r="R12" i="28"/>
  <c r="R11" i="28"/>
  <c r="R10" i="28"/>
  <c r="R9" i="28"/>
  <c r="R8" i="28"/>
  <c r="R7" i="28"/>
  <c r="R6" i="28"/>
  <c r="R5" i="28"/>
  <c r="R4" i="28"/>
  <c r="R3" i="28"/>
  <c r="R2" i="28"/>
  <c r="N201" i="28"/>
  <c r="N200" i="28"/>
  <c r="N199" i="28"/>
  <c r="N198" i="28"/>
  <c r="N197" i="28"/>
  <c r="N196" i="28"/>
  <c r="N195" i="28"/>
  <c r="N194" i="28"/>
  <c r="N193" i="28"/>
  <c r="N192" i="28"/>
  <c r="N191" i="28"/>
  <c r="N190" i="28"/>
  <c r="N189" i="28"/>
  <c r="N188" i="28"/>
  <c r="N187" i="28"/>
  <c r="N186" i="28"/>
  <c r="N185" i="28"/>
  <c r="N184" i="28"/>
  <c r="N183" i="28"/>
  <c r="N182" i="28"/>
  <c r="N181" i="28"/>
  <c r="N180" i="28"/>
  <c r="N179" i="28"/>
  <c r="N178" i="28"/>
  <c r="N177" i="28"/>
  <c r="N176" i="28"/>
  <c r="N175" i="28"/>
  <c r="N174" i="28"/>
  <c r="N173" i="28"/>
  <c r="N172" i="28"/>
  <c r="N171" i="28"/>
  <c r="N170" i="28"/>
  <c r="N169" i="28"/>
  <c r="N168" i="28"/>
  <c r="N167" i="28"/>
  <c r="N166" i="28"/>
  <c r="N165" i="28"/>
  <c r="N164" i="28"/>
  <c r="N163" i="28"/>
  <c r="N162" i="28"/>
  <c r="N161" i="28"/>
  <c r="N160" i="28"/>
  <c r="N159" i="28"/>
  <c r="N158" i="28"/>
  <c r="N157" i="28"/>
  <c r="N156" i="28"/>
  <c r="N155" i="28"/>
  <c r="N154" i="28"/>
  <c r="N153" i="28"/>
  <c r="N152" i="28"/>
  <c r="N151" i="28"/>
  <c r="N150" i="28"/>
  <c r="N149" i="28"/>
  <c r="N148" i="28"/>
  <c r="N147" i="28"/>
  <c r="N146" i="28"/>
  <c r="N145" i="28"/>
  <c r="N144" i="28"/>
  <c r="N143" i="28"/>
  <c r="N142" i="28"/>
  <c r="N141" i="28"/>
  <c r="N140" i="28"/>
  <c r="N139" i="28"/>
  <c r="N138" i="28"/>
  <c r="N137" i="28"/>
  <c r="N136" i="28"/>
  <c r="N135" i="28"/>
  <c r="N134" i="28"/>
  <c r="N133" i="28"/>
  <c r="N132" i="28"/>
  <c r="N131" i="28"/>
  <c r="N130" i="28"/>
  <c r="N129" i="28"/>
  <c r="N128" i="28"/>
  <c r="N127" i="28"/>
  <c r="N126" i="28"/>
  <c r="N125" i="28"/>
  <c r="N124" i="28"/>
  <c r="N123" i="28"/>
  <c r="N122" i="28"/>
  <c r="N121" i="28"/>
  <c r="N120" i="28"/>
  <c r="N119" i="28"/>
  <c r="N118" i="28"/>
  <c r="N117" i="28"/>
  <c r="N116" i="28"/>
  <c r="N115" i="28"/>
  <c r="N114" i="28"/>
  <c r="N113" i="28"/>
  <c r="N112" i="28"/>
  <c r="N111" i="28"/>
  <c r="N110" i="28"/>
  <c r="N109" i="28"/>
  <c r="N108" i="28"/>
  <c r="N107" i="28"/>
  <c r="N106" i="28"/>
  <c r="N105" i="28"/>
  <c r="N104" i="28"/>
  <c r="N103" i="28"/>
  <c r="N102" i="28"/>
  <c r="N101" i="28"/>
  <c r="N100" i="28"/>
  <c r="N99" i="28"/>
  <c r="N98" i="28"/>
  <c r="N97" i="28"/>
  <c r="N96" i="28"/>
  <c r="N95" i="28"/>
  <c r="N94" i="28"/>
  <c r="N93" i="28"/>
  <c r="N92" i="28"/>
  <c r="N91" i="28"/>
  <c r="N90" i="28"/>
  <c r="N89" i="28"/>
  <c r="N88" i="28"/>
  <c r="N87" i="28"/>
  <c r="N86" i="28"/>
  <c r="N85" i="28"/>
  <c r="N84" i="28"/>
  <c r="N83" i="28"/>
  <c r="N82" i="28"/>
  <c r="N81" i="28"/>
  <c r="N80" i="28"/>
  <c r="N79" i="28"/>
  <c r="N78" i="28"/>
  <c r="N77" i="28"/>
  <c r="N76" i="28"/>
  <c r="N75" i="28"/>
  <c r="N74" i="28"/>
  <c r="N73" i="28"/>
  <c r="N72" i="28"/>
  <c r="N71" i="28"/>
  <c r="N70" i="28"/>
  <c r="N69" i="28"/>
  <c r="N68" i="28"/>
  <c r="N67" i="28"/>
  <c r="N66" i="28"/>
  <c r="N65" i="28"/>
  <c r="N64" i="28"/>
  <c r="N63" i="28"/>
  <c r="N62" i="28"/>
  <c r="N61" i="28"/>
  <c r="N60" i="28"/>
  <c r="N59" i="28"/>
  <c r="N58" i="28"/>
  <c r="N57" i="28"/>
  <c r="N56" i="28"/>
  <c r="N55" i="28"/>
  <c r="N54" i="28"/>
  <c r="N53" i="28"/>
  <c r="N52" i="28"/>
  <c r="N51" i="28"/>
  <c r="N50" i="28"/>
  <c r="N49" i="28"/>
  <c r="N48" i="28"/>
  <c r="N47" i="28"/>
  <c r="N46" i="28"/>
  <c r="N45" i="28"/>
  <c r="N44" i="28"/>
  <c r="N43" i="28"/>
  <c r="N42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" i="28"/>
  <c r="N5" i="28"/>
  <c r="N4" i="28"/>
  <c r="N3" i="28"/>
  <c r="N2" i="28"/>
  <c r="P160" i="28"/>
  <c r="P159" i="28"/>
  <c r="P158" i="28"/>
  <c r="P157" i="28"/>
  <c r="P156" i="28"/>
  <c r="P155" i="28"/>
  <c r="P154" i="28"/>
  <c r="P153" i="28"/>
  <c r="P152" i="28"/>
  <c r="P151" i="28"/>
  <c r="P150" i="28"/>
  <c r="P149" i="28"/>
  <c r="P148" i="28"/>
  <c r="P147" i="28"/>
  <c r="P146" i="28"/>
  <c r="P145" i="28"/>
  <c r="P144" i="28"/>
  <c r="P143" i="28"/>
  <c r="P142" i="28"/>
  <c r="P141" i="28"/>
  <c r="P140" i="28"/>
  <c r="P139" i="28"/>
  <c r="P138" i="28"/>
  <c r="P137" i="28"/>
  <c r="P136" i="28"/>
  <c r="P135" i="28"/>
  <c r="P134" i="28"/>
  <c r="P133" i="28"/>
  <c r="P132" i="28"/>
  <c r="P131" i="28"/>
  <c r="P130" i="28"/>
  <c r="P129" i="28"/>
  <c r="P128" i="28"/>
  <c r="P127" i="28"/>
  <c r="P126" i="28"/>
  <c r="P125" i="28"/>
  <c r="P124" i="28"/>
  <c r="P123" i="28"/>
  <c r="P122" i="28"/>
  <c r="P121" i="28"/>
  <c r="P120" i="28"/>
  <c r="P119" i="28"/>
  <c r="P118" i="28"/>
  <c r="P117" i="28"/>
  <c r="P116" i="28"/>
  <c r="P115" i="28"/>
  <c r="P114" i="28"/>
  <c r="P113" i="28"/>
  <c r="P112" i="28"/>
  <c r="P111" i="28"/>
  <c r="P110" i="28"/>
  <c r="P109" i="28"/>
  <c r="P108" i="28"/>
  <c r="P107" i="28"/>
  <c r="P106" i="28"/>
  <c r="P105" i="28"/>
  <c r="P104" i="28"/>
  <c r="P103" i="28"/>
  <c r="P102" i="28"/>
  <c r="P101" i="28"/>
  <c r="P100" i="28"/>
  <c r="P99" i="28"/>
  <c r="P98" i="28"/>
  <c r="P97" i="28"/>
  <c r="P96" i="28"/>
  <c r="P95" i="28"/>
  <c r="P94" i="28"/>
  <c r="P93" i="28"/>
  <c r="P92" i="28"/>
  <c r="P91" i="28"/>
  <c r="P90" i="28"/>
  <c r="P89" i="28"/>
  <c r="P88" i="28"/>
  <c r="P87" i="28"/>
  <c r="P86" i="28"/>
  <c r="P85" i="28"/>
  <c r="P84" i="28"/>
  <c r="P83" i="28"/>
  <c r="P82" i="28"/>
  <c r="P81" i="28"/>
  <c r="P80" i="28"/>
  <c r="P79" i="28"/>
  <c r="P78" i="28"/>
  <c r="P77" i="28"/>
  <c r="P76" i="28"/>
  <c r="P75" i="28"/>
  <c r="P74" i="28"/>
  <c r="P73" i="28"/>
  <c r="P72" i="28"/>
  <c r="P71" i="28"/>
  <c r="P70" i="28"/>
  <c r="P69" i="28"/>
  <c r="P68" i="28"/>
  <c r="P67" i="28"/>
  <c r="P66" i="28"/>
  <c r="P65" i="28"/>
  <c r="P64" i="28"/>
  <c r="P63" i="28"/>
  <c r="P62" i="28"/>
  <c r="P61" i="28"/>
  <c r="P60" i="28"/>
  <c r="P59" i="28"/>
  <c r="P58" i="28"/>
  <c r="P57" i="28"/>
  <c r="P56" i="28"/>
  <c r="P55" i="28"/>
  <c r="P54" i="28"/>
  <c r="P53" i="28"/>
  <c r="P52" i="28"/>
  <c r="P51" i="28"/>
  <c r="P50" i="28"/>
  <c r="P49" i="28"/>
  <c r="P48" i="28"/>
  <c r="P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P34" i="28"/>
  <c r="P33" i="28"/>
  <c r="P32" i="28"/>
  <c r="P31" i="28"/>
  <c r="P30" i="28"/>
  <c r="P29" i="28"/>
  <c r="P28" i="28"/>
  <c r="P27" i="28"/>
  <c r="P26" i="28"/>
  <c r="P25" i="28"/>
  <c r="P24" i="28"/>
  <c r="P23" i="28"/>
  <c r="P22" i="28"/>
  <c r="P21" i="28"/>
  <c r="P20" i="28"/>
  <c r="P19" i="28"/>
  <c r="P18" i="28"/>
  <c r="P17" i="28"/>
  <c r="P16" i="28"/>
  <c r="P15" i="28"/>
  <c r="P14" i="28"/>
  <c r="P13" i="28"/>
  <c r="P12" i="28"/>
  <c r="P11" i="28"/>
  <c r="P10" i="28"/>
  <c r="P9" i="28"/>
  <c r="P8" i="28"/>
  <c r="P7" i="28"/>
  <c r="P6" i="28"/>
  <c r="P5" i="28"/>
  <c r="P4" i="28"/>
  <c r="P3" i="28"/>
  <c r="P2" i="28"/>
  <c r="CA257" i="27"/>
  <c r="BS257" i="27"/>
  <c r="BO257" i="27"/>
  <c r="BK257" i="27"/>
  <c r="BG257" i="27"/>
  <c r="BC257" i="27"/>
  <c r="AY257" i="27"/>
  <c r="AU257" i="27"/>
  <c r="AQ257" i="27"/>
  <c r="AM257" i="27"/>
  <c r="CA256" i="27"/>
  <c r="BS256" i="27"/>
  <c r="BO256" i="27"/>
  <c r="BK256" i="27"/>
  <c r="BG256" i="27"/>
  <c r="BC256" i="27"/>
  <c r="AY256" i="27"/>
  <c r="AU256" i="27"/>
  <c r="AQ256" i="27"/>
  <c r="AM256" i="27"/>
  <c r="CA255" i="27"/>
  <c r="BS255" i="27"/>
  <c r="BO255" i="27"/>
  <c r="BK255" i="27"/>
  <c r="BG255" i="27"/>
  <c r="BC255" i="27"/>
  <c r="AY255" i="27"/>
  <c r="AU255" i="27"/>
  <c r="AQ255" i="27"/>
  <c r="AM255" i="27"/>
  <c r="CA254" i="27"/>
  <c r="BS254" i="27"/>
  <c r="BO254" i="27"/>
  <c r="BK254" i="27"/>
  <c r="BG254" i="27"/>
  <c r="BC254" i="27"/>
  <c r="AY254" i="27"/>
  <c r="AU254" i="27"/>
  <c r="AQ254" i="27"/>
  <c r="AM254" i="27"/>
  <c r="CA253" i="27"/>
  <c r="BS253" i="27"/>
  <c r="BO253" i="27"/>
  <c r="BK253" i="27"/>
  <c r="BG253" i="27"/>
  <c r="BC253" i="27"/>
  <c r="AY253" i="27"/>
  <c r="AU253" i="27"/>
  <c r="AQ253" i="27"/>
  <c r="AM253" i="27"/>
  <c r="CA252" i="27"/>
  <c r="BS252" i="27"/>
  <c r="BO252" i="27"/>
  <c r="BK252" i="27"/>
  <c r="BG252" i="27"/>
  <c r="BC252" i="27"/>
  <c r="AY252" i="27"/>
  <c r="AU252" i="27"/>
  <c r="AQ252" i="27"/>
  <c r="AM252" i="27"/>
  <c r="J187" i="28"/>
  <c r="J186" i="28"/>
  <c r="J185" i="28"/>
  <c r="J184" i="28"/>
  <c r="J183" i="28"/>
  <c r="J182" i="28"/>
  <c r="J181" i="28"/>
  <c r="J180" i="28"/>
  <c r="J179" i="28"/>
  <c r="J178" i="28"/>
  <c r="J177" i="28"/>
  <c r="J176" i="28"/>
  <c r="J175" i="28"/>
  <c r="J174" i="28"/>
  <c r="J173" i="28"/>
  <c r="J172" i="28"/>
  <c r="J171" i="28"/>
  <c r="J170" i="28"/>
  <c r="J169" i="28"/>
  <c r="J168" i="28"/>
  <c r="J167" i="28"/>
  <c r="J166" i="28"/>
  <c r="J165" i="28"/>
  <c r="J164" i="28"/>
  <c r="J163" i="28"/>
  <c r="J162" i="28"/>
  <c r="J161" i="28"/>
  <c r="J160" i="28"/>
  <c r="J159" i="28"/>
  <c r="J158" i="28"/>
  <c r="J157" i="28"/>
  <c r="J156" i="28"/>
  <c r="J155" i="28"/>
  <c r="J154" i="28"/>
  <c r="J153" i="28"/>
  <c r="J152" i="28"/>
  <c r="J151" i="28"/>
  <c r="J150" i="28"/>
  <c r="J149" i="28"/>
  <c r="J148" i="28"/>
  <c r="J147" i="28"/>
  <c r="J146" i="28"/>
  <c r="J145" i="28"/>
  <c r="J144" i="28"/>
  <c r="J143" i="28"/>
  <c r="J142" i="28"/>
  <c r="J141" i="28"/>
  <c r="J140" i="28"/>
  <c r="J139" i="28"/>
  <c r="J138" i="28"/>
  <c r="J137" i="28"/>
  <c r="J136" i="28"/>
  <c r="J135" i="28"/>
  <c r="J134" i="28"/>
  <c r="J133" i="28"/>
  <c r="J132" i="28"/>
  <c r="J131" i="28"/>
  <c r="J130" i="28"/>
  <c r="J129" i="28"/>
  <c r="J128" i="28"/>
  <c r="J127" i="28"/>
  <c r="J126" i="28"/>
  <c r="J125" i="28"/>
  <c r="J124" i="28"/>
  <c r="J123" i="28"/>
  <c r="J122" i="28"/>
  <c r="J121" i="28"/>
  <c r="J120" i="28"/>
  <c r="J119" i="28"/>
  <c r="J118" i="28"/>
  <c r="J117" i="28"/>
  <c r="J116" i="28"/>
  <c r="J115" i="28"/>
  <c r="J114" i="28"/>
  <c r="J113" i="28"/>
  <c r="J112" i="28"/>
  <c r="J111" i="28"/>
  <c r="J110" i="28"/>
  <c r="J109" i="28"/>
  <c r="J108" i="28"/>
  <c r="J107" i="28"/>
  <c r="J106" i="28"/>
  <c r="J105" i="28"/>
  <c r="J104" i="28"/>
  <c r="J103" i="28"/>
  <c r="J102" i="28"/>
  <c r="J101" i="28"/>
  <c r="J100" i="28"/>
  <c r="J99" i="28"/>
  <c r="J98" i="28"/>
  <c r="J97" i="28"/>
  <c r="J96" i="28"/>
  <c r="J95" i="28"/>
  <c r="J94" i="28"/>
  <c r="J93" i="28"/>
  <c r="J92" i="28"/>
  <c r="J91" i="28"/>
  <c r="J90" i="28"/>
  <c r="J89" i="28"/>
  <c r="J88" i="28"/>
  <c r="J87" i="28"/>
  <c r="J86" i="28"/>
  <c r="J85" i="28"/>
  <c r="J84" i="28"/>
  <c r="J83" i="28"/>
  <c r="J82" i="28"/>
  <c r="J81" i="28"/>
  <c r="J80" i="28"/>
  <c r="J79" i="28"/>
  <c r="J78" i="28"/>
  <c r="J77" i="28"/>
  <c r="J76" i="28"/>
  <c r="J75" i="28"/>
  <c r="J74" i="28"/>
  <c r="J73" i="28"/>
  <c r="J72" i="28"/>
  <c r="J71" i="28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J55" i="28"/>
  <c r="J54" i="28"/>
  <c r="J53" i="28"/>
  <c r="J52" i="28"/>
  <c r="J51" i="28"/>
  <c r="J50" i="28"/>
  <c r="J49" i="28"/>
  <c r="J48" i="28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J4" i="28"/>
  <c r="J3" i="28"/>
  <c r="J2" i="28"/>
  <c r="L171" i="28"/>
  <c r="L170" i="28"/>
  <c r="L169" i="28"/>
  <c r="L168" i="28"/>
  <c r="L167" i="28"/>
  <c r="L166" i="28"/>
  <c r="L165" i="28"/>
  <c r="L164" i="28"/>
  <c r="L163" i="28"/>
  <c r="L162" i="28"/>
  <c r="L161" i="28"/>
  <c r="L160" i="28"/>
  <c r="L159" i="28"/>
  <c r="L158" i="28"/>
  <c r="L157" i="28"/>
  <c r="L156" i="28"/>
  <c r="L155" i="28"/>
  <c r="L154" i="28"/>
  <c r="L153" i="28"/>
  <c r="L152" i="28"/>
  <c r="L151" i="28"/>
  <c r="L150" i="28"/>
  <c r="L149" i="28"/>
  <c r="L148" i="28"/>
  <c r="L147" i="28"/>
  <c r="L146" i="28"/>
  <c r="L145" i="28"/>
  <c r="L144" i="28"/>
  <c r="L143" i="28"/>
  <c r="L142" i="28"/>
  <c r="L141" i="28"/>
  <c r="L140" i="28"/>
  <c r="L139" i="28"/>
  <c r="L138" i="28"/>
  <c r="L137" i="28"/>
  <c r="L136" i="28"/>
  <c r="L135" i="28"/>
  <c r="L134" i="28"/>
  <c r="L133" i="28"/>
  <c r="L132" i="28"/>
  <c r="L131" i="28"/>
  <c r="L130" i="28"/>
  <c r="L129" i="28"/>
  <c r="L128" i="28"/>
  <c r="L127" i="28"/>
  <c r="L126" i="28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L95" i="28"/>
  <c r="L94" i="28"/>
  <c r="L93" i="28"/>
  <c r="L92" i="28"/>
  <c r="L91" i="28"/>
  <c r="L90" i="28"/>
  <c r="L89" i="28"/>
  <c r="L88" i="28"/>
  <c r="L87" i="28"/>
  <c r="L86" i="28"/>
  <c r="L85" i="28"/>
  <c r="L84" i="28"/>
  <c r="L83" i="28"/>
  <c r="L82" i="28"/>
  <c r="L81" i="28"/>
  <c r="L80" i="28"/>
  <c r="L79" i="28"/>
  <c r="L78" i="28"/>
  <c r="L77" i="28"/>
  <c r="L76" i="28"/>
  <c r="L75" i="28"/>
  <c r="L74" i="28"/>
  <c r="L73" i="28"/>
  <c r="L72" i="28"/>
  <c r="L71" i="28"/>
  <c r="L70" i="28"/>
  <c r="L69" i="28"/>
  <c r="L68" i="28"/>
  <c r="L67" i="28"/>
  <c r="L66" i="28"/>
  <c r="L65" i="28"/>
  <c r="L64" i="28"/>
  <c r="L63" i="28"/>
  <c r="L62" i="28"/>
  <c r="L61" i="28"/>
  <c r="L60" i="28"/>
  <c r="L59" i="28"/>
  <c r="L58" i="28"/>
  <c r="L57" i="28"/>
  <c r="L56" i="28"/>
  <c r="L55" i="28"/>
  <c r="L54" i="28"/>
  <c r="L53" i="28"/>
  <c r="L52" i="28"/>
  <c r="L51" i="28"/>
  <c r="L50" i="28"/>
  <c r="L49" i="28"/>
  <c r="L48" i="28"/>
  <c r="L47" i="28"/>
  <c r="L46" i="28"/>
  <c r="L45" i="28"/>
  <c r="L44" i="28"/>
  <c r="L43" i="28"/>
  <c r="L42" i="28"/>
  <c r="L41" i="28"/>
  <c r="L40" i="28"/>
  <c r="L39" i="28"/>
  <c r="L38" i="28"/>
  <c r="L37" i="28"/>
  <c r="L36" i="28"/>
  <c r="L35" i="28"/>
  <c r="L34" i="28"/>
  <c r="L33" i="28"/>
  <c r="L32" i="28"/>
  <c r="L31" i="28"/>
  <c r="L30" i="28"/>
  <c r="L29" i="28"/>
  <c r="L28" i="28"/>
  <c r="L27" i="28"/>
  <c r="L26" i="28"/>
  <c r="L25" i="28"/>
  <c r="L24" i="28"/>
  <c r="L23" i="28"/>
  <c r="L22" i="28"/>
  <c r="L21" i="28"/>
  <c r="L20" i="28"/>
  <c r="L19" i="28"/>
  <c r="L18" i="28"/>
  <c r="L17" i="28"/>
  <c r="L16" i="28"/>
  <c r="L15" i="28"/>
  <c r="L14" i="28"/>
  <c r="L13" i="28"/>
  <c r="L12" i="28"/>
  <c r="L11" i="28"/>
  <c r="L10" i="28"/>
  <c r="L9" i="28"/>
  <c r="L8" i="28"/>
  <c r="L7" i="28"/>
  <c r="L6" i="28"/>
  <c r="L5" i="28"/>
  <c r="L4" i="28"/>
  <c r="L3" i="28"/>
  <c r="L2" i="28"/>
  <c r="AY265" i="27"/>
  <c r="AY251" i="27"/>
  <c r="AY250" i="27"/>
  <c r="AY249" i="27"/>
  <c r="AY248" i="27"/>
  <c r="AY247" i="27"/>
  <c r="AY246" i="27"/>
  <c r="AY244" i="27"/>
  <c r="AY243" i="27"/>
  <c r="AY242" i="27"/>
  <c r="AY241" i="27"/>
  <c r="AY240" i="27"/>
  <c r="AY239" i="27"/>
  <c r="AY238" i="27"/>
  <c r="AY237" i="27"/>
  <c r="AY236" i="27"/>
  <c r="AY235" i="27"/>
  <c r="AY234" i="27"/>
  <c r="AY233" i="27"/>
  <c r="AY232" i="27"/>
  <c r="AY231" i="27"/>
  <c r="AY230" i="27"/>
  <c r="AY229" i="27"/>
  <c r="AY228" i="27"/>
  <c r="AY227" i="27"/>
  <c r="AY226" i="27"/>
  <c r="AY225" i="27"/>
  <c r="AY224" i="27"/>
  <c r="AY223" i="27"/>
  <c r="AY222" i="27"/>
  <c r="AY221" i="27"/>
  <c r="AY220" i="27"/>
  <c r="AY219" i="27"/>
  <c r="AY218" i="27"/>
  <c r="AY217" i="27"/>
  <c r="AY216" i="27"/>
  <c r="AY215" i="27"/>
  <c r="AY214" i="27"/>
  <c r="AY213" i="27"/>
  <c r="AY212" i="27"/>
  <c r="AY211" i="27"/>
  <c r="AY210" i="27"/>
  <c r="AY209" i="27"/>
  <c r="AY208" i="27"/>
  <c r="AY207" i="27"/>
  <c r="AY206" i="27"/>
  <c r="AY205" i="27"/>
  <c r="AY204" i="27"/>
  <c r="AY203" i="27"/>
  <c r="AY202" i="27"/>
  <c r="AY201" i="27"/>
  <c r="AY200" i="27"/>
  <c r="AY199" i="27"/>
  <c r="AY198" i="27"/>
  <c r="AY197" i="27"/>
  <c r="AY196" i="27"/>
  <c r="AY195" i="27"/>
  <c r="AY194" i="27"/>
  <c r="AY193" i="27"/>
  <c r="AY192" i="27"/>
  <c r="AY191" i="27"/>
  <c r="AY190" i="27"/>
  <c r="AY189" i="27"/>
  <c r="AY188" i="27"/>
  <c r="AY187" i="27"/>
  <c r="AY186" i="27"/>
  <c r="AY185" i="27"/>
  <c r="AY184" i="27"/>
  <c r="AY183" i="27"/>
  <c r="AY182" i="27"/>
  <c r="AY181" i="27"/>
  <c r="AY180" i="27"/>
  <c r="AY179" i="27"/>
  <c r="AY178" i="27"/>
  <c r="AY177" i="27"/>
  <c r="AY176" i="27"/>
  <c r="AY175" i="27"/>
  <c r="AY174" i="27"/>
  <c r="AY173" i="27"/>
  <c r="AY172" i="27"/>
  <c r="AY171" i="27"/>
  <c r="AY170" i="27"/>
  <c r="AY169" i="27"/>
  <c r="AY168" i="27"/>
  <c r="AY167" i="27"/>
  <c r="AY166" i="27"/>
  <c r="AY165" i="27"/>
  <c r="AY164" i="27"/>
  <c r="AY163" i="27"/>
  <c r="AY162" i="27"/>
  <c r="AY161" i="27"/>
  <c r="AY160" i="27"/>
  <c r="AY159" i="27"/>
  <c r="AY158" i="27"/>
  <c r="AY157" i="27"/>
  <c r="AY156" i="27"/>
  <c r="AY155" i="27"/>
  <c r="AY154" i="27"/>
  <c r="AY153" i="27"/>
  <c r="AY152" i="27"/>
  <c r="AY151" i="27"/>
  <c r="AY150" i="27"/>
  <c r="AY149" i="27"/>
  <c r="AY148" i="27"/>
  <c r="AY147" i="27"/>
  <c r="AY146" i="27"/>
  <c r="AY145" i="27"/>
  <c r="AY144" i="27"/>
  <c r="AY143" i="27"/>
  <c r="AY142" i="27"/>
  <c r="AY141" i="27"/>
  <c r="AY140" i="27"/>
  <c r="AY139" i="27"/>
  <c r="AY138" i="27"/>
  <c r="AY137" i="27"/>
  <c r="AY136" i="27"/>
  <c r="AY135" i="27"/>
  <c r="AY134" i="27"/>
  <c r="AY133" i="27"/>
  <c r="AY132" i="27"/>
  <c r="AY131" i="27"/>
  <c r="AY130" i="27"/>
  <c r="AY129" i="27"/>
  <c r="AY128" i="27"/>
  <c r="AY127" i="27"/>
  <c r="AY126" i="27"/>
  <c r="AY125" i="27"/>
  <c r="AY124" i="27"/>
  <c r="AY123" i="27"/>
  <c r="AY122" i="27"/>
  <c r="AY121" i="27"/>
  <c r="AY120" i="27"/>
  <c r="AY119" i="27"/>
  <c r="AY118" i="27"/>
  <c r="AY117" i="27"/>
  <c r="AY116" i="27"/>
  <c r="AY115" i="27"/>
  <c r="AY114" i="27"/>
  <c r="AY113" i="27"/>
  <c r="AY112" i="27"/>
  <c r="AY111" i="27"/>
  <c r="AY110" i="27"/>
  <c r="AY109" i="27"/>
  <c r="AY108" i="27"/>
  <c r="AY107" i="27"/>
  <c r="AY106" i="27"/>
  <c r="AY105" i="27"/>
  <c r="AY104" i="27"/>
  <c r="AY103" i="27"/>
  <c r="AY102" i="27"/>
  <c r="AY101" i="27"/>
  <c r="AY100" i="27"/>
  <c r="AY99" i="27"/>
  <c r="AY98" i="27"/>
  <c r="AY97" i="27"/>
  <c r="AY96" i="27"/>
  <c r="AY95" i="27"/>
  <c r="AY94" i="27"/>
  <c r="AY93" i="27"/>
  <c r="AY92" i="27"/>
  <c r="AY91" i="27"/>
  <c r="AY90" i="27"/>
  <c r="AY89" i="27"/>
  <c r="AY88" i="27"/>
  <c r="AY87" i="27"/>
  <c r="AY86" i="27"/>
  <c r="AY85" i="27"/>
  <c r="AY84" i="27"/>
  <c r="AY83" i="27"/>
  <c r="AY82" i="27"/>
  <c r="AY81" i="27"/>
  <c r="AY80" i="27"/>
  <c r="AY79" i="27"/>
  <c r="AY78" i="27"/>
  <c r="AY77" i="27"/>
  <c r="AY76" i="27"/>
  <c r="AY75" i="27"/>
  <c r="AY74" i="27"/>
  <c r="AY73" i="27"/>
  <c r="AY72" i="27"/>
  <c r="AY71" i="27"/>
  <c r="AY70" i="27"/>
  <c r="AY69" i="27"/>
  <c r="AY68" i="27"/>
  <c r="AY67" i="27"/>
  <c r="AY66" i="27"/>
  <c r="AY65" i="27"/>
  <c r="AY64" i="27"/>
  <c r="AY63" i="27"/>
  <c r="AY62" i="27"/>
  <c r="AY61" i="27"/>
  <c r="AY60" i="27"/>
  <c r="AY59" i="27"/>
  <c r="AY58" i="27"/>
  <c r="AY57" i="27"/>
  <c r="AY56" i="27"/>
  <c r="AY55" i="27"/>
  <c r="AY54" i="27"/>
  <c r="AY53" i="27"/>
  <c r="AY52" i="27"/>
  <c r="AY51" i="27"/>
  <c r="AY50" i="27"/>
  <c r="AY49" i="27"/>
  <c r="AY48" i="27"/>
  <c r="AY47" i="27"/>
  <c r="AY46" i="27"/>
  <c r="AY45" i="27"/>
  <c r="AY44" i="27"/>
  <c r="AY43" i="27"/>
  <c r="AY42" i="27"/>
  <c r="AY41" i="27"/>
  <c r="AY40" i="27"/>
  <c r="AY39" i="27"/>
  <c r="AY38" i="27"/>
  <c r="AY37" i="27"/>
  <c r="AY36" i="27"/>
  <c r="AY35" i="27"/>
  <c r="AY34" i="27"/>
  <c r="AY33" i="27"/>
  <c r="AY32" i="27"/>
  <c r="AY31" i="27"/>
  <c r="AY30" i="27"/>
  <c r="AY29" i="27"/>
  <c r="AY28" i="27"/>
  <c r="AY27" i="27"/>
  <c r="AY26" i="27"/>
  <c r="AY25" i="27"/>
  <c r="AY24" i="27"/>
  <c r="AY23" i="27"/>
  <c r="AY22" i="27"/>
  <c r="AY21" i="27"/>
  <c r="AY20" i="27"/>
  <c r="AY19" i="27"/>
  <c r="AY18" i="27"/>
  <c r="AY17" i="27"/>
  <c r="AY16" i="27"/>
  <c r="AY15" i="27"/>
  <c r="AY14" i="27"/>
  <c r="AY13" i="27"/>
  <c r="AY12" i="27"/>
  <c r="AY11" i="27"/>
  <c r="AY10" i="27"/>
  <c r="AY9" i="27"/>
  <c r="AY8" i="27"/>
  <c r="AY7" i="27"/>
  <c r="AY6" i="27"/>
  <c r="AY5" i="27"/>
  <c r="AY4" i="27"/>
  <c r="AY3" i="27"/>
  <c r="AA171" i="11"/>
  <c r="AA170" i="11"/>
  <c r="AA169" i="11"/>
  <c r="AA168" i="11"/>
  <c r="AA167" i="11"/>
  <c r="AA166" i="11"/>
  <c r="AA165" i="11"/>
  <c r="AA164" i="11"/>
  <c r="AA163" i="11"/>
  <c r="AA162" i="11"/>
  <c r="AA161" i="11"/>
  <c r="AA160" i="11"/>
  <c r="AA159" i="11"/>
  <c r="AA158" i="11"/>
  <c r="AA157" i="11"/>
  <c r="AA156" i="11"/>
  <c r="AA155" i="11"/>
  <c r="AA154" i="11"/>
  <c r="AA153" i="11"/>
  <c r="AA152" i="11"/>
  <c r="AA151" i="11"/>
  <c r="AA150" i="11"/>
  <c r="AA149" i="11"/>
  <c r="AA148" i="11"/>
  <c r="AA147" i="11"/>
  <c r="AA146" i="11"/>
  <c r="AA145" i="11"/>
  <c r="AA144" i="11"/>
  <c r="AA143" i="11"/>
  <c r="AA142" i="11"/>
  <c r="AA141" i="11"/>
  <c r="AA140" i="11"/>
  <c r="AA139" i="11"/>
  <c r="AA138" i="11"/>
  <c r="AA137" i="11"/>
  <c r="AA136" i="11"/>
  <c r="AA135" i="11"/>
  <c r="AA134" i="11"/>
  <c r="AA133" i="11"/>
  <c r="AA132" i="11"/>
  <c r="AA131" i="11"/>
  <c r="AA130" i="11"/>
  <c r="AA129" i="11"/>
  <c r="AA128" i="11"/>
  <c r="AA127" i="11"/>
  <c r="AA126" i="11"/>
  <c r="AA125" i="11"/>
  <c r="AA124" i="11"/>
  <c r="AA123" i="11"/>
  <c r="AA122" i="11"/>
  <c r="AA121" i="11"/>
  <c r="AA120" i="11"/>
  <c r="AA119" i="11"/>
  <c r="AA118" i="11"/>
  <c r="AA117" i="11"/>
  <c r="AA116" i="11"/>
  <c r="AA115" i="11"/>
  <c r="AA114" i="11"/>
  <c r="AA113" i="11"/>
  <c r="AA112" i="11"/>
  <c r="AA111" i="11"/>
  <c r="AA110" i="11"/>
  <c r="AA109" i="11"/>
  <c r="AA108" i="11"/>
  <c r="AA107" i="11"/>
  <c r="AA106" i="11"/>
  <c r="AA105" i="11"/>
  <c r="AA104" i="11"/>
  <c r="AA103" i="11"/>
  <c r="AA102" i="11"/>
  <c r="AA101" i="11"/>
  <c r="AA100" i="11"/>
  <c r="AA99" i="11"/>
  <c r="AA98" i="11"/>
  <c r="AA97" i="11"/>
  <c r="AA96" i="11"/>
  <c r="AA95" i="11"/>
  <c r="AA94" i="11"/>
  <c r="AA93" i="11"/>
  <c r="AA92" i="11"/>
  <c r="AA91" i="11"/>
  <c r="AA90" i="11"/>
  <c r="AA89" i="11"/>
  <c r="AA88" i="11"/>
  <c r="AA87" i="11"/>
  <c r="AA86" i="11"/>
  <c r="AA85" i="11"/>
  <c r="AA84" i="11"/>
  <c r="AA83" i="11"/>
  <c r="AA82" i="11"/>
  <c r="AA81" i="11"/>
  <c r="AA80" i="11"/>
  <c r="AA79" i="11"/>
  <c r="AA78" i="11"/>
  <c r="AA77" i="11"/>
  <c r="AA76" i="11"/>
  <c r="AA75" i="11"/>
  <c r="AA74" i="11"/>
  <c r="AA73" i="11"/>
  <c r="AA72" i="11"/>
  <c r="AA71" i="11"/>
  <c r="AA70" i="11"/>
  <c r="AA69" i="11"/>
  <c r="AA68" i="11"/>
  <c r="AA67" i="11"/>
  <c r="AA66" i="11"/>
  <c r="AA65" i="11"/>
  <c r="AA64" i="11"/>
  <c r="AA63" i="11"/>
  <c r="AA62" i="11"/>
  <c r="AA61" i="11"/>
  <c r="AA60" i="11"/>
  <c r="AA59" i="11"/>
  <c r="AA58" i="11"/>
  <c r="AA57" i="11"/>
  <c r="AA56" i="11"/>
  <c r="AA55" i="11"/>
  <c r="AA54" i="11"/>
  <c r="AA53" i="11"/>
  <c r="AA52" i="11"/>
  <c r="AA51" i="11"/>
  <c r="AA50" i="11"/>
  <c r="AA49" i="11"/>
  <c r="AA48" i="11"/>
  <c r="AA47" i="11"/>
  <c r="AA46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31" i="11"/>
  <c r="AA30" i="11"/>
  <c r="AA29" i="11"/>
  <c r="AA28" i="11"/>
  <c r="AA27" i="11"/>
  <c r="AA26" i="11"/>
  <c r="AA25" i="11"/>
  <c r="AA24" i="11"/>
  <c r="AA23" i="11"/>
  <c r="AA22" i="11"/>
  <c r="AA21" i="11"/>
  <c r="AA20" i="11"/>
  <c r="AA19" i="11"/>
  <c r="AA18" i="11"/>
  <c r="AA17" i="11"/>
  <c r="AA16" i="11"/>
  <c r="AA15" i="11"/>
  <c r="AA14" i="11"/>
  <c r="AA13" i="11"/>
  <c r="AA12" i="11"/>
  <c r="AA11" i="11"/>
  <c r="AA10" i="11"/>
  <c r="AA9" i="11"/>
  <c r="AA8" i="11"/>
  <c r="AA7" i="11"/>
  <c r="AA6" i="11"/>
  <c r="AA5" i="11"/>
  <c r="AA4" i="11"/>
  <c r="AA3" i="11"/>
  <c r="CA246" i="27"/>
  <c r="BS246" i="27"/>
  <c r="BO246" i="27"/>
  <c r="BK246" i="27"/>
  <c r="BG246" i="27"/>
  <c r="BC246" i="27"/>
  <c r="AU246" i="27"/>
  <c r="AQ246" i="27"/>
  <c r="AM246" i="27"/>
  <c r="AC246" i="27"/>
  <c r="CA265" i="27"/>
  <c r="BW265" i="27"/>
  <c r="BS265" i="27"/>
  <c r="BO265" i="27"/>
  <c r="BK265" i="27"/>
  <c r="BG265" i="27"/>
  <c r="BC265" i="27"/>
  <c r="AU265" i="27"/>
  <c r="AQ265" i="27"/>
  <c r="AM265" i="27"/>
  <c r="CA251" i="27"/>
  <c r="BS251" i="27"/>
  <c r="BO251" i="27"/>
  <c r="BK251" i="27"/>
  <c r="BG251" i="27"/>
  <c r="BC251" i="27"/>
  <c r="AU251" i="27"/>
  <c r="AQ251" i="27"/>
  <c r="AM251" i="27"/>
  <c r="CA250" i="27"/>
  <c r="BS250" i="27"/>
  <c r="BO250" i="27"/>
  <c r="BK250" i="27"/>
  <c r="BG250" i="27"/>
  <c r="BC250" i="27"/>
  <c r="AU250" i="27"/>
  <c r="AQ250" i="27"/>
  <c r="AM250" i="27"/>
  <c r="CA249" i="27"/>
  <c r="BS249" i="27"/>
  <c r="BO249" i="27"/>
  <c r="BK249" i="27"/>
  <c r="BG249" i="27"/>
  <c r="BC249" i="27"/>
  <c r="AU249" i="27"/>
  <c r="AQ249" i="27"/>
  <c r="AM249" i="27"/>
  <c r="CA248" i="27"/>
  <c r="BS248" i="27"/>
  <c r="BO248" i="27"/>
  <c r="BK248" i="27"/>
  <c r="BG248" i="27"/>
  <c r="BC248" i="27"/>
  <c r="AU248" i="27"/>
  <c r="AQ248" i="27"/>
  <c r="AM248" i="27"/>
  <c r="CA247" i="27"/>
  <c r="BS247" i="27"/>
  <c r="BO247" i="27"/>
  <c r="BK247" i="27"/>
  <c r="BG247" i="27"/>
  <c r="BC247" i="27"/>
  <c r="AU247" i="27"/>
  <c r="AQ247" i="27"/>
  <c r="AM247" i="27"/>
  <c r="AA268" i="27"/>
  <c r="Z268" i="27"/>
  <c r="Y268" i="27"/>
  <c r="X268" i="27"/>
  <c r="W268" i="27"/>
  <c r="AC247" i="27"/>
  <c r="B2" i="28"/>
  <c r="CA244" i="27"/>
  <c r="CA243" i="27"/>
  <c r="CA242" i="27"/>
  <c r="CA241" i="27"/>
  <c r="CA240" i="27"/>
  <c r="CA239" i="27"/>
  <c r="CA238" i="27"/>
  <c r="CA237" i="27"/>
  <c r="CA236" i="27"/>
  <c r="CA235" i="27"/>
  <c r="CA234" i="27"/>
  <c r="CA233" i="27"/>
  <c r="CA232" i="27"/>
  <c r="CA231" i="27"/>
  <c r="CA230" i="27"/>
  <c r="CA229" i="27"/>
  <c r="CA228" i="27"/>
  <c r="CA227" i="27"/>
  <c r="CA226" i="27"/>
  <c r="CA225" i="27"/>
  <c r="CA224" i="27"/>
  <c r="CA223" i="27"/>
  <c r="CA222" i="27"/>
  <c r="CA221" i="27"/>
  <c r="CA220" i="27"/>
  <c r="CA219" i="27"/>
  <c r="CA218" i="27"/>
  <c r="CA217" i="27"/>
  <c r="CA216" i="27"/>
  <c r="CA215" i="27"/>
  <c r="CA214" i="27"/>
  <c r="CA213" i="27"/>
  <c r="CA212" i="27"/>
  <c r="CA211" i="27"/>
  <c r="CA210" i="27"/>
  <c r="CA209" i="27"/>
  <c r="CA208" i="27"/>
  <c r="CA207" i="27"/>
  <c r="CA206" i="27"/>
  <c r="CA205" i="27"/>
  <c r="CA204" i="27"/>
  <c r="CA203" i="27"/>
  <c r="CA202" i="27"/>
  <c r="CA201" i="27"/>
  <c r="CA200" i="27"/>
  <c r="CA199" i="27"/>
  <c r="CA198" i="27"/>
  <c r="CA197" i="27"/>
  <c r="CA196" i="27"/>
  <c r="CA195" i="27"/>
  <c r="CA194" i="27"/>
  <c r="CA193" i="27"/>
  <c r="CA192" i="27"/>
  <c r="CA191" i="27"/>
  <c r="CA190" i="27"/>
  <c r="CA189" i="27"/>
  <c r="CA188" i="27"/>
  <c r="CA187" i="27"/>
  <c r="CA186" i="27"/>
  <c r="CA185" i="27"/>
  <c r="CA184" i="27"/>
  <c r="CA183" i="27"/>
  <c r="CA182" i="27"/>
  <c r="CA181" i="27"/>
  <c r="CA180" i="27"/>
  <c r="CA179" i="27"/>
  <c r="CA178" i="27"/>
  <c r="CA177" i="27"/>
  <c r="CA176" i="27"/>
  <c r="CA175" i="27"/>
  <c r="CA174" i="27"/>
  <c r="CA173" i="27"/>
  <c r="CA172" i="27"/>
  <c r="CA171" i="27"/>
  <c r="CA170" i="27"/>
  <c r="CA169" i="27"/>
  <c r="CA168" i="27"/>
  <c r="CA167" i="27"/>
  <c r="CA166" i="27"/>
  <c r="CA165" i="27"/>
  <c r="CA164" i="27"/>
  <c r="CA163" i="27"/>
  <c r="CA162" i="27"/>
  <c r="CA161" i="27"/>
  <c r="CA160" i="27"/>
  <c r="CA159" i="27"/>
  <c r="CA158" i="27"/>
  <c r="CA157" i="27"/>
  <c r="CA156" i="27"/>
  <c r="CA155" i="27"/>
  <c r="CA154" i="27"/>
  <c r="CA153" i="27"/>
  <c r="CA152" i="27"/>
  <c r="CA151" i="27"/>
  <c r="CA150" i="27"/>
  <c r="CA149" i="27"/>
  <c r="CA148" i="27"/>
  <c r="CA147" i="27"/>
  <c r="CA146" i="27"/>
  <c r="CA145" i="27"/>
  <c r="CA144" i="27"/>
  <c r="CA143" i="27"/>
  <c r="CA142" i="27"/>
  <c r="CA141" i="27"/>
  <c r="CA140" i="27"/>
  <c r="CA139" i="27"/>
  <c r="CA138" i="27"/>
  <c r="CA137" i="27"/>
  <c r="CA136" i="27"/>
  <c r="CA135" i="27"/>
  <c r="CA134" i="27"/>
  <c r="CA133" i="27"/>
  <c r="CA132" i="27"/>
  <c r="CA131" i="27"/>
  <c r="CA130" i="27"/>
  <c r="CA129" i="27"/>
  <c r="CA128" i="27"/>
  <c r="CA127" i="27"/>
  <c r="CA126" i="27"/>
  <c r="CA125" i="27"/>
  <c r="CA124" i="27"/>
  <c r="CA123" i="27"/>
  <c r="CA122" i="27"/>
  <c r="CA121" i="27"/>
  <c r="CA120" i="27"/>
  <c r="CA119" i="27"/>
  <c r="CA118" i="27"/>
  <c r="CA117" i="27"/>
  <c r="CA116" i="27"/>
  <c r="CA115" i="27"/>
  <c r="CA114" i="27"/>
  <c r="CA113" i="27"/>
  <c r="CA112" i="27"/>
  <c r="CA111" i="27"/>
  <c r="CA110" i="27"/>
  <c r="CA109" i="27"/>
  <c r="CA108" i="27"/>
  <c r="CA107" i="27"/>
  <c r="CA106" i="27"/>
  <c r="CA105" i="27"/>
  <c r="CA104" i="27"/>
  <c r="CA103" i="27"/>
  <c r="CA102" i="27"/>
  <c r="CA101" i="27"/>
  <c r="CA100" i="27"/>
  <c r="CA99" i="27"/>
  <c r="CA98" i="27"/>
  <c r="CA97" i="27"/>
  <c r="CA96" i="27"/>
  <c r="CA95" i="27"/>
  <c r="CA94" i="27"/>
  <c r="CA93" i="27"/>
  <c r="CA92" i="27"/>
  <c r="CA91" i="27"/>
  <c r="CA90" i="27"/>
  <c r="CA89" i="27"/>
  <c r="CA88" i="27"/>
  <c r="CA87" i="27"/>
  <c r="CA86" i="27"/>
  <c r="CA85" i="27"/>
  <c r="CA84" i="27"/>
  <c r="CA83" i="27"/>
  <c r="CA82" i="27"/>
  <c r="CA81" i="27"/>
  <c r="CA80" i="27"/>
  <c r="CA79" i="27"/>
  <c r="CA78" i="27"/>
  <c r="CA77" i="27"/>
  <c r="CA76" i="27"/>
  <c r="CA75" i="27"/>
  <c r="CA74" i="27"/>
  <c r="CA73" i="27"/>
  <c r="CA72" i="27"/>
  <c r="CA71" i="27"/>
  <c r="CA70" i="27"/>
  <c r="CA69" i="27"/>
  <c r="CA68" i="27"/>
  <c r="CA67" i="27"/>
  <c r="CA66" i="27"/>
  <c r="CA65" i="27"/>
  <c r="CA64" i="27"/>
  <c r="CA63" i="27"/>
  <c r="CA62" i="27"/>
  <c r="CA61" i="27"/>
  <c r="CA60" i="27"/>
  <c r="CA59" i="27"/>
  <c r="CA58" i="27"/>
  <c r="CA57" i="27"/>
  <c r="CA56" i="27"/>
  <c r="CA55" i="27"/>
  <c r="CA54" i="27"/>
  <c r="CA53" i="27"/>
  <c r="CA52" i="27"/>
  <c r="CA51" i="27"/>
  <c r="CA50" i="27"/>
  <c r="CA49" i="27"/>
  <c r="CA48" i="27"/>
  <c r="CA47" i="27"/>
  <c r="CA46" i="27"/>
  <c r="CA45" i="27"/>
  <c r="CA44" i="27"/>
  <c r="CA43" i="27"/>
  <c r="CA42" i="27"/>
  <c r="CA41" i="27"/>
  <c r="CA40" i="27"/>
  <c r="CA39" i="27"/>
  <c r="CA38" i="27"/>
  <c r="CA37" i="27"/>
  <c r="CA36" i="27"/>
  <c r="CA35" i="27"/>
  <c r="CA34" i="27"/>
  <c r="CA33" i="27"/>
  <c r="CA32" i="27"/>
  <c r="CA31" i="27"/>
  <c r="CA30" i="27"/>
  <c r="CA29" i="27"/>
  <c r="CA28" i="27"/>
  <c r="CA27" i="27"/>
  <c r="CA26" i="27"/>
  <c r="CA25" i="27"/>
  <c r="CA24" i="27"/>
  <c r="CA23" i="27"/>
  <c r="CA22" i="27"/>
  <c r="CA21" i="27"/>
  <c r="CA20" i="27"/>
  <c r="CA19" i="27"/>
  <c r="CA18" i="27"/>
  <c r="CA17" i="27"/>
  <c r="CA16" i="27"/>
  <c r="CA15" i="27"/>
  <c r="CA14" i="27"/>
  <c r="CA13" i="27"/>
  <c r="CA12" i="27"/>
  <c r="CA11" i="27"/>
  <c r="CA10" i="27"/>
  <c r="CA9" i="27"/>
  <c r="CA8" i="27"/>
  <c r="CA7" i="27"/>
  <c r="CA6" i="27"/>
  <c r="CA5" i="27"/>
  <c r="CA4" i="27"/>
  <c r="CA3" i="27"/>
  <c r="AA37" i="4"/>
  <c r="AA36" i="4"/>
  <c r="AA35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AA10" i="4"/>
  <c r="AA9" i="4"/>
  <c r="AA8" i="4"/>
  <c r="AA7" i="4"/>
  <c r="AA6" i="4"/>
  <c r="AA5" i="4"/>
  <c r="AA4" i="4"/>
  <c r="AA3" i="4"/>
  <c r="AA2" i="4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AA4" i="7"/>
  <c r="AA3" i="7"/>
  <c r="AA2" i="7"/>
  <c r="AA109" i="8"/>
  <c r="AA108" i="8"/>
  <c r="AA107" i="8"/>
  <c r="AA106" i="8"/>
  <c r="AA105" i="8"/>
  <c r="AA104" i="8"/>
  <c r="AA103" i="8"/>
  <c r="AA102" i="8"/>
  <c r="AA101" i="8"/>
  <c r="AA100" i="8"/>
  <c r="AA99" i="8"/>
  <c r="AA98" i="8"/>
  <c r="AA97" i="8"/>
  <c r="AA96" i="8"/>
  <c r="AA95" i="8"/>
  <c r="AA94" i="8"/>
  <c r="AA93" i="8"/>
  <c r="AA92" i="8"/>
  <c r="AA91" i="8"/>
  <c r="AA90" i="8"/>
  <c r="AA89" i="8"/>
  <c r="AA88" i="8"/>
  <c r="AA87" i="8"/>
  <c r="AA86" i="8"/>
  <c r="AA85" i="8"/>
  <c r="AA84" i="8"/>
  <c r="AA83" i="8"/>
  <c r="AA82" i="8"/>
  <c r="AA81" i="8"/>
  <c r="AA80" i="8"/>
  <c r="AA79" i="8"/>
  <c r="AA78" i="8"/>
  <c r="AA77" i="8"/>
  <c r="AA76" i="8"/>
  <c r="AA75" i="8"/>
  <c r="AA74" i="8"/>
  <c r="AA73" i="8"/>
  <c r="AA72" i="8"/>
  <c r="AA71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AA13" i="8"/>
  <c r="AA12" i="8"/>
  <c r="AA11" i="8"/>
  <c r="AA10" i="8"/>
  <c r="AA9" i="8"/>
  <c r="AA8" i="8"/>
  <c r="AA7" i="8"/>
  <c r="AA6" i="8"/>
  <c r="AA5" i="8"/>
  <c r="AA4" i="8"/>
  <c r="AA3" i="8"/>
  <c r="AA2" i="8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4" i="9"/>
  <c r="AA13" i="9"/>
  <c r="AA12" i="9"/>
  <c r="AA11" i="9"/>
  <c r="AA10" i="9"/>
  <c r="AA9" i="9"/>
  <c r="AA8" i="9"/>
  <c r="AA7" i="9"/>
  <c r="AA6" i="9"/>
  <c r="AA5" i="9"/>
  <c r="AA4" i="9"/>
  <c r="AA3" i="9"/>
  <c r="AA2" i="9"/>
  <c r="AA164" i="10"/>
  <c r="AA163" i="10"/>
  <c r="AA162" i="10"/>
  <c r="AA161" i="10"/>
  <c r="AA160" i="10"/>
  <c r="AA159" i="10"/>
  <c r="AA158" i="10"/>
  <c r="AA157" i="10"/>
  <c r="AA156" i="10"/>
  <c r="AA155" i="10"/>
  <c r="AA154" i="10"/>
  <c r="AA153" i="10"/>
  <c r="AA152" i="10"/>
  <c r="AA151" i="10"/>
  <c r="AA150" i="10"/>
  <c r="AA149" i="10"/>
  <c r="AA148" i="10"/>
  <c r="AA147" i="10"/>
  <c r="AA146" i="10"/>
  <c r="AA145" i="10"/>
  <c r="AA144" i="10"/>
  <c r="AA143" i="10"/>
  <c r="AA142" i="10"/>
  <c r="AA141" i="10"/>
  <c r="AA140" i="10"/>
  <c r="AA139" i="10"/>
  <c r="AA138" i="10"/>
  <c r="AA137" i="10"/>
  <c r="AA136" i="10"/>
  <c r="AA135" i="10"/>
  <c r="AA134" i="10"/>
  <c r="AA133" i="10"/>
  <c r="AA132" i="10"/>
  <c r="AA131" i="10"/>
  <c r="AA130" i="10"/>
  <c r="AA129" i="10"/>
  <c r="AA128" i="10"/>
  <c r="AA127" i="10"/>
  <c r="AA126" i="10"/>
  <c r="AA125" i="10"/>
  <c r="AA124" i="10"/>
  <c r="AA123" i="10"/>
  <c r="AA122" i="10"/>
  <c r="AA121" i="10"/>
  <c r="AA120" i="10"/>
  <c r="AA119" i="10"/>
  <c r="AA118" i="10"/>
  <c r="AA117" i="10"/>
  <c r="AA116" i="10"/>
  <c r="AA115" i="10"/>
  <c r="AA114" i="10"/>
  <c r="AA113" i="10"/>
  <c r="AA112" i="10"/>
  <c r="AA111" i="10"/>
  <c r="AA110" i="10"/>
  <c r="AA109" i="10"/>
  <c r="AA108" i="10"/>
  <c r="AA107" i="10"/>
  <c r="AA106" i="10"/>
  <c r="AA105" i="10"/>
  <c r="AA104" i="10"/>
  <c r="AA103" i="10"/>
  <c r="AA102" i="10"/>
  <c r="AA101" i="10"/>
  <c r="AA100" i="10"/>
  <c r="AA99" i="10"/>
  <c r="AA98" i="10"/>
  <c r="AA97" i="10"/>
  <c r="AA96" i="10"/>
  <c r="AA95" i="10"/>
  <c r="AA94" i="10"/>
  <c r="AA93" i="10"/>
  <c r="AA92" i="10"/>
  <c r="AA91" i="10"/>
  <c r="AA90" i="10"/>
  <c r="AA89" i="10"/>
  <c r="AA88" i="10"/>
  <c r="AA87" i="10"/>
  <c r="AA86" i="10"/>
  <c r="AA85" i="10"/>
  <c r="AA84" i="10"/>
  <c r="AA83" i="10"/>
  <c r="AA82" i="10"/>
  <c r="AA81" i="10"/>
  <c r="AA80" i="10"/>
  <c r="AA79" i="10"/>
  <c r="AA78" i="10"/>
  <c r="AA77" i="10"/>
  <c r="AA76" i="10"/>
  <c r="AA75" i="10"/>
  <c r="AA74" i="10"/>
  <c r="AA73" i="10"/>
  <c r="AA72" i="10"/>
  <c r="AA71" i="10"/>
  <c r="AA70" i="10"/>
  <c r="AA69" i="10"/>
  <c r="AA68" i="10"/>
  <c r="AA67" i="10"/>
  <c r="AA66" i="10"/>
  <c r="AA65" i="10"/>
  <c r="AA64" i="10"/>
  <c r="AA63" i="10"/>
  <c r="AA62" i="10"/>
  <c r="AA61" i="10"/>
  <c r="AA60" i="10"/>
  <c r="AA59" i="10"/>
  <c r="AA58" i="10"/>
  <c r="AA57" i="10"/>
  <c r="AA56" i="10"/>
  <c r="AA55" i="10"/>
  <c r="AA54" i="10"/>
  <c r="AA53" i="10"/>
  <c r="AA52" i="10"/>
  <c r="AA51" i="10"/>
  <c r="AA50" i="10"/>
  <c r="AA49" i="10"/>
  <c r="AA48" i="10"/>
  <c r="AA47" i="10"/>
  <c r="AA46" i="10"/>
  <c r="AA45" i="10"/>
  <c r="AA44" i="10"/>
  <c r="AA43" i="10"/>
  <c r="AA42" i="10"/>
  <c r="AA41" i="10"/>
  <c r="AA40" i="10"/>
  <c r="AA39" i="10"/>
  <c r="AA38" i="10"/>
  <c r="AA37" i="10"/>
  <c r="AA36" i="10"/>
  <c r="AA35" i="10"/>
  <c r="AA34" i="10"/>
  <c r="AA33" i="10"/>
  <c r="AA32" i="10"/>
  <c r="AA31" i="10"/>
  <c r="AA30" i="10"/>
  <c r="AA29" i="10"/>
  <c r="AA28" i="10"/>
  <c r="AA27" i="10"/>
  <c r="AA26" i="10"/>
  <c r="AA25" i="10"/>
  <c r="AA24" i="10"/>
  <c r="AA23" i="10"/>
  <c r="AA22" i="10"/>
  <c r="AA21" i="10"/>
  <c r="AA20" i="10"/>
  <c r="AA19" i="10"/>
  <c r="AA18" i="10"/>
  <c r="AA17" i="10"/>
  <c r="AA16" i="10"/>
  <c r="AA15" i="10"/>
  <c r="AA14" i="10"/>
  <c r="AA13" i="10"/>
  <c r="AA12" i="10"/>
  <c r="AA11" i="10"/>
  <c r="AA10" i="10"/>
  <c r="AA9" i="10"/>
  <c r="AA8" i="10"/>
  <c r="AA7" i="10"/>
  <c r="AA6" i="10"/>
  <c r="AA5" i="10"/>
  <c r="AA4" i="10"/>
  <c r="AA3" i="10"/>
  <c r="AA2" i="10"/>
  <c r="AA160" i="19"/>
  <c r="AA159" i="19"/>
  <c r="AA158" i="19"/>
  <c r="AA157" i="19"/>
  <c r="AA156" i="19"/>
  <c r="AA155" i="19"/>
  <c r="AA154" i="19"/>
  <c r="AA153" i="19"/>
  <c r="AA152" i="19"/>
  <c r="AA151" i="19"/>
  <c r="AA150" i="19"/>
  <c r="AA149" i="19"/>
  <c r="AA148" i="19"/>
  <c r="AA147" i="19"/>
  <c r="AA146" i="19"/>
  <c r="AA145" i="19"/>
  <c r="AA144" i="19"/>
  <c r="AA143" i="19"/>
  <c r="AA142" i="19"/>
  <c r="AA141" i="19"/>
  <c r="AA140" i="19"/>
  <c r="AA139" i="19"/>
  <c r="AA138" i="19"/>
  <c r="AA137" i="19"/>
  <c r="AA136" i="19"/>
  <c r="AA135" i="19"/>
  <c r="AA134" i="19"/>
  <c r="AA133" i="19"/>
  <c r="AA132" i="19"/>
  <c r="AA131" i="19"/>
  <c r="AA130" i="19"/>
  <c r="AA129" i="19"/>
  <c r="AA128" i="19"/>
  <c r="AA127" i="19"/>
  <c r="AA126" i="19"/>
  <c r="AA125" i="19"/>
  <c r="AA124" i="19"/>
  <c r="AA123" i="19"/>
  <c r="AA122" i="19"/>
  <c r="AA121" i="19"/>
  <c r="AA120" i="19"/>
  <c r="AA119" i="19"/>
  <c r="AA118" i="19"/>
  <c r="AA117" i="19"/>
  <c r="AA116" i="19"/>
  <c r="AA115" i="19"/>
  <c r="AA114" i="19"/>
  <c r="AA113" i="19"/>
  <c r="AA112" i="19"/>
  <c r="AA111" i="19"/>
  <c r="AA110" i="19"/>
  <c r="AA109" i="19"/>
  <c r="AA108" i="19"/>
  <c r="AA107" i="19"/>
  <c r="AA106" i="19"/>
  <c r="AA105" i="19"/>
  <c r="AA104" i="19"/>
  <c r="AA103" i="19"/>
  <c r="AA102" i="19"/>
  <c r="AA101" i="19"/>
  <c r="AA100" i="19"/>
  <c r="AA99" i="19"/>
  <c r="AA98" i="19"/>
  <c r="AA97" i="19"/>
  <c r="AA96" i="19"/>
  <c r="AA95" i="19"/>
  <c r="AA94" i="19"/>
  <c r="AA93" i="19"/>
  <c r="AA92" i="19"/>
  <c r="AA91" i="19"/>
  <c r="AA90" i="19"/>
  <c r="AA89" i="19"/>
  <c r="AA88" i="19"/>
  <c r="AA87" i="19"/>
  <c r="AA86" i="19"/>
  <c r="AA85" i="19"/>
  <c r="AA84" i="19"/>
  <c r="AA83" i="19"/>
  <c r="AA82" i="19"/>
  <c r="AA81" i="19"/>
  <c r="AA80" i="19"/>
  <c r="AA79" i="19"/>
  <c r="AA78" i="19"/>
  <c r="AA77" i="19"/>
  <c r="AA76" i="19"/>
  <c r="AA75" i="19"/>
  <c r="AA74" i="19"/>
  <c r="AA73" i="19"/>
  <c r="AA72" i="19"/>
  <c r="AA71" i="19"/>
  <c r="AA70" i="19"/>
  <c r="AA69" i="19"/>
  <c r="AA68" i="19"/>
  <c r="AA67" i="19"/>
  <c r="AA66" i="19"/>
  <c r="AA65" i="19"/>
  <c r="AA64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43" i="19"/>
  <c r="AA42" i="19"/>
  <c r="AA41" i="19"/>
  <c r="AA40" i="19"/>
  <c r="AA39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AA26" i="19"/>
  <c r="AA25" i="19"/>
  <c r="AA24" i="19"/>
  <c r="AA23" i="19"/>
  <c r="AA22" i="19"/>
  <c r="AA21" i="19"/>
  <c r="AA20" i="19"/>
  <c r="AA19" i="19"/>
  <c r="AA18" i="19"/>
  <c r="AA17" i="19"/>
  <c r="AA16" i="19"/>
  <c r="AA15" i="19"/>
  <c r="AA14" i="19"/>
  <c r="AA13" i="19"/>
  <c r="AA12" i="19"/>
  <c r="AA11" i="19"/>
  <c r="AA10" i="19"/>
  <c r="AA9" i="19"/>
  <c r="AA8" i="19"/>
  <c r="AA7" i="19"/>
  <c r="AA6" i="19"/>
  <c r="AA5" i="19"/>
  <c r="AA4" i="19"/>
  <c r="AA3" i="19"/>
  <c r="AA2" i="19"/>
  <c r="AA200" i="20"/>
  <c r="AA199" i="20"/>
  <c r="AA198" i="20"/>
  <c r="AA197" i="20"/>
  <c r="AA196" i="20"/>
  <c r="AA195" i="20"/>
  <c r="AA194" i="20"/>
  <c r="AA193" i="20"/>
  <c r="AA192" i="20"/>
  <c r="AA191" i="20"/>
  <c r="AA190" i="20"/>
  <c r="AA189" i="20"/>
  <c r="AA188" i="20"/>
  <c r="AA187" i="20"/>
  <c r="AA186" i="20"/>
  <c r="AA185" i="20"/>
  <c r="AA184" i="20"/>
  <c r="AA183" i="20"/>
  <c r="AA182" i="20"/>
  <c r="AA181" i="20"/>
  <c r="AA180" i="20"/>
  <c r="AA179" i="20"/>
  <c r="AA178" i="20"/>
  <c r="AA177" i="20"/>
  <c r="AA176" i="20"/>
  <c r="AA175" i="20"/>
  <c r="AA174" i="20"/>
  <c r="AA173" i="20"/>
  <c r="AA172" i="20"/>
  <c r="AA171" i="20"/>
  <c r="AA170" i="20"/>
  <c r="AA169" i="20"/>
  <c r="AA168" i="20"/>
  <c r="AA167" i="20"/>
  <c r="AA166" i="20"/>
  <c r="AA165" i="20"/>
  <c r="AA164" i="20"/>
  <c r="AA163" i="20"/>
  <c r="AA162" i="20"/>
  <c r="AA161" i="20"/>
  <c r="AA160" i="20"/>
  <c r="AA159" i="20"/>
  <c r="AA158" i="20"/>
  <c r="AA157" i="20"/>
  <c r="AA156" i="20"/>
  <c r="AA155" i="20"/>
  <c r="AA154" i="20"/>
  <c r="AA153" i="20"/>
  <c r="AA152" i="20"/>
  <c r="AA151" i="20"/>
  <c r="AA150" i="20"/>
  <c r="AA149" i="20"/>
  <c r="AA148" i="20"/>
  <c r="AA147" i="20"/>
  <c r="AA146" i="20"/>
  <c r="AA145" i="20"/>
  <c r="AA144" i="20"/>
  <c r="AA143" i="20"/>
  <c r="AA142" i="20"/>
  <c r="AA141" i="20"/>
  <c r="AA140" i="20"/>
  <c r="AA139" i="20"/>
  <c r="AA138" i="20"/>
  <c r="AA137" i="20"/>
  <c r="AA136" i="20"/>
  <c r="AA135" i="20"/>
  <c r="AA134" i="20"/>
  <c r="AA133" i="20"/>
  <c r="AA132" i="20"/>
  <c r="AA131" i="20"/>
  <c r="AA130" i="20"/>
  <c r="AA129" i="20"/>
  <c r="AA128" i="20"/>
  <c r="AA127" i="20"/>
  <c r="AA126" i="20"/>
  <c r="AA125" i="20"/>
  <c r="AA124" i="20"/>
  <c r="AA123" i="20"/>
  <c r="AA122" i="20"/>
  <c r="AA121" i="20"/>
  <c r="AA120" i="20"/>
  <c r="AA119" i="20"/>
  <c r="AA118" i="20"/>
  <c r="AA117" i="20"/>
  <c r="AA116" i="20"/>
  <c r="AA115" i="20"/>
  <c r="AA114" i="20"/>
  <c r="AA113" i="20"/>
  <c r="AA112" i="20"/>
  <c r="AA111" i="20"/>
  <c r="AA110" i="20"/>
  <c r="AA109" i="20"/>
  <c r="AA108" i="20"/>
  <c r="AA107" i="20"/>
  <c r="AA106" i="20"/>
  <c r="AA105" i="20"/>
  <c r="AA104" i="20"/>
  <c r="AA103" i="20"/>
  <c r="AA102" i="20"/>
  <c r="AA101" i="20"/>
  <c r="AA100" i="20"/>
  <c r="AA99" i="20"/>
  <c r="AA98" i="20"/>
  <c r="AA97" i="20"/>
  <c r="AA96" i="20"/>
  <c r="AA95" i="20"/>
  <c r="AA94" i="20"/>
  <c r="AA93" i="20"/>
  <c r="AA92" i="20"/>
  <c r="AA91" i="20"/>
  <c r="AA90" i="20"/>
  <c r="AA89" i="20"/>
  <c r="AA88" i="20"/>
  <c r="AA87" i="20"/>
  <c r="AA86" i="20"/>
  <c r="AA85" i="20"/>
  <c r="AA84" i="20"/>
  <c r="AA83" i="20"/>
  <c r="AA82" i="20"/>
  <c r="AA81" i="20"/>
  <c r="AA80" i="20"/>
  <c r="AA79" i="20"/>
  <c r="AA78" i="20"/>
  <c r="AA77" i="20"/>
  <c r="AA76" i="20"/>
  <c r="AA75" i="20"/>
  <c r="AA74" i="20"/>
  <c r="AA73" i="20"/>
  <c r="AA72" i="20"/>
  <c r="AA71" i="20"/>
  <c r="AA70" i="20"/>
  <c r="AA69" i="20"/>
  <c r="AA68" i="20"/>
  <c r="AA67" i="20"/>
  <c r="AA66" i="20"/>
  <c r="AA65" i="20"/>
  <c r="AA64" i="20"/>
  <c r="AA63" i="20"/>
  <c r="AA62" i="20"/>
  <c r="AA61" i="20"/>
  <c r="AA60" i="20"/>
  <c r="AA59" i="20"/>
  <c r="AA58" i="20"/>
  <c r="AA57" i="20"/>
  <c r="AA56" i="20"/>
  <c r="AA55" i="20"/>
  <c r="AA54" i="20"/>
  <c r="AA53" i="20"/>
  <c r="AA52" i="20"/>
  <c r="AA51" i="20"/>
  <c r="AA50" i="20"/>
  <c r="AA49" i="20"/>
  <c r="AA48" i="20"/>
  <c r="AA47" i="20"/>
  <c r="AA46" i="20"/>
  <c r="AA45" i="20"/>
  <c r="AA44" i="20"/>
  <c r="AA43" i="20"/>
  <c r="AA42" i="20"/>
  <c r="AA41" i="20"/>
  <c r="AA40" i="20"/>
  <c r="AA39" i="20"/>
  <c r="AA38" i="20"/>
  <c r="AA37" i="20"/>
  <c r="AA36" i="20"/>
  <c r="AA35" i="20"/>
  <c r="AA34" i="20"/>
  <c r="AA33" i="20"/>
  <c r="AA32" i="20"/>
  <c r="AA31" i="20"/>
  <c r="AA30" i="20"/>
  <c r="AA29" i="20"/>
  <c r="AA28" i="20"/>
  <c r="AA27" i="20"/>
  <c r="AA26" i="20"/>
  <c r="AA25" i="20"/>
  <c r="AA24" i="20"/>
  <c r="AA23" i="20"/>
  <c r="AA22" i="20"/>
  <c r="AA21" i="20"/>
  <c r="AA20" i="20"/>
  <c r="AA19" i="20"/>
  <c r="AA18" i="20"/>
  <c r="AA17" i="20"/>
  <c r="AA16" i="20"/>
  <c r="AA15" i="20"/>
  <c r="AA14" i="20"/>
  <c r="AA13" i="20"/>
  <c r="AA12" i="20"/>
  <c r="AA11" i="20"/>
  <c r="AA10" i="20"/>
  <c r="AA9" i="20"/>
  <c r="AA8" i="20"/>
  <c r="AA7" i="20"/>
  <c r="AA6" i="20"/>
  <c r="AA5" i="20"/>
  <c r="AA4" i="20"/>
  <c r="AA3" i="20"/>
  <c r="AA2" i="20"/>
  <c r="AA2" i="11"/>
  <c r="AA187" i="12"/>
  <c r="AA186" i="12"/>
  <c r="AA185" i="12"/>
  <c r="AA184" i="12"/>
  <c r="AA183" i="12"/>
  <c r="AA182" i="12"/>
  <c r="AA181" i="12"/>
  <c r="AA180" i="12"/>
  <c r="AA179" i="12"/>
  <c r="AA178" i="12"/>
  <c r="AA177" i="12"/>
  <c r="AA176" i="12"/>
  <c r="AA175" i="12"/>
  <c r="AA174" i="12"/>
  <c r="AA173" i="12"/>
  <c r="AA172" i="12"/>
  <c r="AA171" i="12"/>
  <c r="AA170" i="12"/>
  <c r="AA169" i="12"/>
  <c r="AA168" i="12"/>
  <c r="AA167" i="12"/>
  <c r="AA166" i="12"/>
  <c r="AA165" i="12"/>
  <c r="AA164" i="12"/>
  <c r="AA163" i="12"/>
  <c r="AA162" i="12"/>
  <c r="AA161" i="12"/>
  <c r="AA160" i="12"/>
  <c r="AA159" i="12"/>
  <c r="AA158" i="12"/>
  <c r="AA157" i="12"/>
  <c r="AA156" i="12"/>
  <c r="AA155" i="12"/>
  <c r="AA154" i="12"/>
  <c r="AA153" i="12"/>
  <c r="AA152" i="12"/>
  <c r="AA151" i="12"/>
  <c r="AA150" i="12"/>
  <c r="AA149" i="12"/>
  <c r="AA148" i="12"/>
  <c r="AA147" i="12"/>
  <c r="AA146" i="12"/>
  <c r="AA145" i="12"/>
  <c r="AA144" i="12"/>
  <c r="AA143" i="12"/>
  <c r="AA142" i="12"/>
  <c r="AA141" i="12"/>
  <c r="AA140" i="12"/>
  <c r="AA139" i="12"/>
  <c r="AA138" i="12"/>
  <c r="AA137" i="12"/>
  <c r="AA136" i="12"/>
  <c r="AA135" i="12"/>
  <c r="AA134" i="12"/>
  <c r="AA133" i="12"/>
  <c r="AA132" i="12"/>
  <c r="AA131" i="12"/>
  <c r="AA130" i="12"/>
  <c r="AA129" i="12"/>
  <c r="AA128" i="12"/>
  <c r="AA127" i="12"/>
  <c r="AA126" i="12"/>
  <c r="AA125" i="12"/>
  <c r="AA124" i="12"/>
  <c r="AA123" i="12"/>
  <c r="AA122" i="12"/>
  <c r="AA121" i="12"/>
  <c r="AA120" i="12"/>
  <c r="AA119" i="12"/>
  <c r="AA118" i="12"/>
  <c r="AA117" i="12"/>
  <c r="AA116" i="12"/>
  <c r="AA115" i="12"/>
  <c r="AA114" i="12"/>
  <c r="AA113" i="12"/>
  <c r="AA112" i="12"/>
  <c r="AA111" i="12"/>
  <c r="AA110" i="12"/>
  <c r="AA109" i="12"/>
  <c r="AA108" i="12"/>
  <c r="AA107" i="12"/>
  <c r="AA106" i="12"/>
  <c r="AA105" i="12"/>
  <c r="AA104" i="12"/>
  <c r="AA103" i="12"/>
  <c r="AA102" i="12"/>
  <c r="AA101" i="12"/>
  <c r="AA100" i="12"/>
  <c r="AA99" i="12"/>
  <c r="AA98" i="12"/>
  <c r="AA97" i="12"/>
  <c r="AA96" i="12"/>
  <c r="AA95" i="12"/>
  <c r="AA94" i="12"/>
  <c r="AA93" i="12"/>
  <c r="AA92" i="12"/>
  <c r="AA91" i="12"/>
  <c r="AA90" i="12"/>
  <c r="AA89" i="12"/>
  <c r="AA88" i="12"/>
  <c r="AA87" i="12"/>
  <c r="AA86" i="12"/>
  <c r="AA85" i="12"/>
  <c r="AA84" i="12"/>
  <c r="AA83" i="12"/>
  <c r="AA82" i="12"/>
  <c r="AA81" i="12"/>
  <c r="AA80" i="12"/>
  <c r="AA79" i="12"/>
  <c r="AA78" i="12"/>
  <c r="AA77" i="12"/>
  <c r="AA76" i="12"/>
  <c r="AA75" i="12"/>
  <c r="AA74" i="12"/>
  <c r="AA73" i="12"/>
  <c r="AA72" i="12"/>
  <c r="AA71" i="12"/>
  <c r="AA70" i="12"/>
  <c r="AA69" i="12"/>
  <c r="AA68" i="12"/>
  <c r="AA67" i="12"/>
  <c r="AA66" i="12"/>
  <c r="AA65" i="12"/>
  <c r="AA64" i="12"/>
  <c r="AA63" i="12"/>
  <c r="AA62" i="12"/>
  <c r="AA61" i="12"/>
  <c r="AA60" i="12"/>
  <c r="AA59" i="12"/>
  <c r="AA58" i="12"/>
  <c r="AA57" i="12"/>
  <c r="AA56" i="12"/>
  <c r="AA55" i="12"/>
  <c r="AA54" i="12"/>
  <c r="AA53" i="12"/>
  <c r="AA52" i="12"/>
  <c r="AA51" i="12"/>
  <c r="AA50" i="12"/>
  <c r="AA49" i="12"/>
  <c r="AA48" i="12"/>
  <c r="AA47" i="12"/>
  <c r="AA46" i="12"/>
  <c r="AA45" i="12"/>
  <c r="AA44" i="12"/>
  <c r="AA43" i="12"/>
  <c r="AA42" i="12"/>
  <c r="AA41" i="12"/>
  <c r="AA40" i="12"/>
  <c r="AA39" i="12"/>
  <c r="AA38" i="12"/>
  <c r="AA37" i="12"/>
  <c r="AA36" i="12"/>
  <c r="AA35" i="12"/>
  <c r="AA34" i="12"/>
  <c r="AA33" i="12"/>
  <c r="AA32" i="12"/>
  <c r="AA31" i="12"/>
  <c r="AA30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7" i="12"/>
  <c r="AA16" i="12"/>
  <c r="AA15" i="12"/>
  <c r="AA14" i="12"/>
  <c r="AA13" i="12"/>
  <c r="AA12" i="12"/>
  <c r="AA11" i="12"/>
  <c r="AA10" i="12"/>
  <c r="AA9" i="12"/>
  <c r="AA8" i="12"/>
  <c r="AA7" i="12"/>
  <c r="AA6" i="12"/>
  <c r="AA5" i="12"/>
  <c r="AA4" i="12"/>
  <c r="AA3" i="12"/>
  <c r="AA2" i="12"/>
  <c r="AA242" i="23"/>
  <c r="AA241" i="23"/>
  <c r="AA240" i="23"/>
  <c r="AA239" i="23"/>
  <c r="AA238" i="23"/>
  <c r="AA237" i="23"/>
  <c r="AA236" i="23"/>
  <c r="AA235" i="23"/>
  <c r="AA234" i="23"/>
  <c r="AA233" i="23"/>
  <c r="AA232" i="23"/>
  <c r="AA231" i="23"/>
  <c r="AA230" i="23"/>
  <c r="AA229" i="23"/>
  <c r="AA228" i="23"/>
  <c r="AA227" i="23"/>
  <c r="AA226" i="23"/>
  <c r="AA225" i="23"/>
  <c r="AA224" i="23"/>
  <c r="AA223" i="23"/>
  <c r="AA222" i="23"/>
  <c r="AA221" i="23"/>
  <c r="AA220" i="23"/>
  <c r="AA219" i="23"/>
  <c r="AA218" i="23"/>
  <c r="AA217" i="23"/>
  <c r="AA216" i="23"/>
  <c r="AA215" i="23"/>
  <c r="AA214" i="23"/>
  <c r="AA213" i="23"/>
  <c r="AA212" i="23"/>
  <c r="AA211" i="23"/>
  <c r="AA210" i="23"/>
  <c r="AA209" i="23"/>
  <c r="AA208" i="23"/>
  <c r="AA207" i="23"/>
  <c r="AA206" i="23"/>
  <c r="AA205" i="23"/>
  <c r="AA204" i="23"/>
  <c r="AA203" i="23"/>
  <c r="AA202" i="23"/>
  <c r="AA201" i="23"/>
  <c r="AA200" i="23"/>
  <c r="AA199" i="23"/>
  <c r="AA198" i="23"/>
  <c r="AA197" i="23"/>
  <c r="AA196" i="23"/>
  <c r="AA195" i="23"/>
  <c r="AA194" i="23"/>
  <c r="AA193" i="23"/>
  <c r="AA192" i="23"/>
  <c r="AA191" i="23"/>
  <c r="AA190" i="23"/>
  <c r="AA189" i="23"/>
  <c r="AA188" i="23"/>
  <c r="AA187" i="23"/>
  <c r="AA186" i="23"/>
  <c r="AA185" i="23"/>
  <c r="AA184" i="23"/>
  <c r="AA183" i="23"/>
  <c r="AA182" i="23"/>
  <c r="AA181" i="23"/>
  <c r="AA180" i="23"/>
  <c r="AA179" i="23"/>
  <c r="AA178" i="23"/>
  <c r="AA177" i="23"/>
  <c r="AA176" i="23"/>
  <c r="AA175" i="23"/>
  <c r="AA174" i="23"/>
  <c r="AA173" i="23"/>
  <c r="AA172" i="23"/>
  <c r="AA171" i="23"/>
  <c r="AA170" i="23"/>
  <c r="AA169" i="23"/>
  <c r="AA168" i="23"/>
  <c r="AA167" i="23"/>
  <c r="AA166" i="23"/>
  <c r="AA165" i="23"/>
  <c r="AA164" i="23"/>
  <c r="AA163" i="23"/>
  <c r="AA162" i="23"/>
  <c r="AA161" i="23"/>
  <c r="AA160" i="23"/>
  <c r="AA159" i="23"/>
  <c r="AA158" i="23"/>
  <c r="AA157" i="23"/>
  <c r="AA156" i="23"/>
  <c r="AA155" i="23"/>
  <c r="AA154" i="23"/>
  <c r="AA153" i="23"/>
  <c r="AA152" i="23"/>
  <c r="AA151" i="23"/>
  <c r="AA150" i="23"/>
  <c r="AA149" i="23"/>
  <c r="AA148" i="23"/>
  <c r="AA147" i="23"/>
  <c r="AA146" i="23"/>
  <c r="AA145" i="23"/>
  <c r="AA144" i="23"/>
  <c r="AA143" i="23"/>
  <c r="AA142" i="23"/>
  <c r="AA141" i="23"/>
  <c r="AA140" i="23"/>
  <c r="AA139" i="23"/>
  <c r="AA138" i="23"/>
  <c r="AA137" i="23"/>
  <c r="AA136" i="23"/>
  <c r="AA135" i="23"/>
  <c r="AA134" i="23"/>
  <c r="AA133" i="23"/>
  <c r="AA132" i="23"/>
  <c r="AA131" i="23"/>
  <c r="AA130" i="23"/>
  <c r="AA129" i="23"/>
  <c r="AA128" i="23"/>
  <c r="AA127" i="23"/>
  <c r="AA126" i="23"/>
  <c r="AA125" i="23"/>
  <c r="AA124" i="23"/>
  <c r="AA123" i="23"/>
  <c r="AA122" i="23"/>
  <c r="AA121" i="23"/>
  <c r="AA120" i="23"/>
  <c r="AA119" i="23"/>
  <c r="AA118" i="23"/>
  <c r="AA117" i="23"/>
  <c r="AA116" i="23"/>
  <c r="AA115" i="23"/>
  <c r="AA114" i="23"/>
  <c r="AA113" i="23"/>
  <c r="AA112" i="23"/>
  <c r="AA111" i="23"/>
  <c r="AA110" i="23"/>
  <c r="AA109" i="23"/>
  <c r="AA108" i="23"/>
  <c r="AA107" i="23"/>
  <c r="AA106" i="23"/>
  <c r="AA105" i="23"/>
  <c r="AA104" i="23"/>
  <c r="AA103" i="23"/>
  <c r="AA102" i="23"/>
  <c r="AA101" i="23"/>
  <c r="AA100" i="23"/>
  <c r="AA99" i="23"/>
  <c r="AA98" i="23"/>
  <c r="AA97" i="23"/>
  <c r="AA96" i="23"/>
  <c r="AA95" i="23"/>
  <c r="AA94" i="23"/>
  <c r="AA93" i="23"/>
  <c r="AA92" i="23"/>
  <c r="AA91" i="23"/>
  <c r="AA90" i="23"/>
  <c r="AA89" i="23"/>
  <c r="AA88" i="23"/>
  <c r="AA87" i="23"/>
  <c r="AA86" i="23"/>
  <c r="AA85" i="23"/>
  <c r="AA84" i="23"/>
  <c r="AA83" i="23"/>
  <c r="AA82" i="23"/>
  <c r="AA81" i="23"/>
  <c r="AA80" i="23"/>
  <c r="AA79" i="23"/>
  <c r="AA78" i="23"/>
  <c r="AA77" i="23"/>
  <c r="AA76" i="23"/>
  <c r="AA75" i="23"/>
  <c r="AA74" i="23"/>
  <c r="AA73" i="23"/>
  <c r="AA72" i="23"/>
  <c r="AA71" i="23"/>
  <c r="AA70" i="23"/>
  <c r="AA69" i="23"/>
  <c r="AA68" i="23"/>
  <c r="AA67" i="23"/>
  <c r="AA66" i="23"/>
  <c r="AA65" i="23"/>
  <c r="AA64" i="23"/>
  <c r="AA63" i="23"/>
  <c r="AA62" i="23"/>
  <c r="AA61" i="23"/>
  <c r="AA60" i="23"/>
  <c r="AA59" i="23"/>
  <c r="AA58" i="23"/>
  <c r="AA57" i="23"/>
  <c r="AA56" i="23"/>
  <c r="AA55" i="23"/>
  <c r="AA54" i="23"/>
  <c r="AA53" i="23"/>
  <c r="AA52" i="23"/>
  <c r="AA51" i="23"/>
  <c r="AA50" i="23"/>
  <c r="AA49" i="23"/>
  <c r="AA48" i="23"/>
  <c r="AA47" i="23"/>
  <c r="AA46" i="23"/>
  <c r="AA45" i="23"/>
  <c r="AA44" i="23"/>
  <c r="AA43" i="23"/>
  <c r="AA42" i="23"/>
  <c r="AA41" i="23"/>
  <c r="AA40" i="23"/>
  <c r="AA39" i="23"/>
  <c r="AA38" i="23"/>
  <c r="AA37" i="23"/>
  <c r="AA36" i="23"/>
  <c r="AA35" i="23"/>
  <c r="AA34" i="23"/>
  <c r="AA33" i="23"/>
  <c r="AA32" i="23"/>
  <c r="AA31" i="23"/>
  <c r="AA30" i="23"/>
  <c r="AA29" i="23"/>
  <c r="AA28" i="23"/>
  <c r="AA27" i="23"/>
  <c r="AA26" i="23"/>
  <c r="AA25" i="23"/>
  <c r="AA24" i="23"/>
  <c r="AA23" i="23"/>
  <c r="AA22" i="23"/>
  <c r="AA21" i="23"/>
  <c r="AA20" i="23"/>
  <c r="AA19" i="23"/>
  <c r="AA18" i="23"/>
  <c r="AA17" i="23"/>
  <c r="AA16" i="23"/>
  <c r="AA15" i="23"/>
  <c r="AA14" i="23"/>
  <c r="AA13" i="23"/>
  <c r="AA12" i="23"/>
  <c r="AA11" i="23"/>
  <c r="AA10" i="23"/>
  <c r="AA9" i="23"/>
  <c r="AA8" i="23"/>
  <c r="AA7" i="23"/>
  <c r="AA6" i="23"/>
  <c r="AA5" i="23"/>
  <c r="AA4" i="23"/>
  <c r="AA3" i="23"/>
  <c r="AA2" i="23"/>
  <c r="AA244" i="24"/>
  <c r="AA243" i="24"/>
  <c r="AA242" i="24"/>
  <c r="AA241" i="24"/>
  <c r="AA240" i="24"/>
  <c r="AA239" i="24"/>
  <c r="AA238" i="24"/>
  <c r="AA237" i="24"/>
  <c r="AA236" i="24"/>
  <c r="AA235" i="24"/>
  <c r="AA234" i="24"/>
  <c r="AA233" i="24"/>
  <c r="AA232" i="24"/>
  <c r="AA231" i="24"/>
  <c r="AA230" i="24"/>
  <c r="AA229" i="24"/>
  <c r="AA228" i="24"/>
  <c r="AA227" i="24"/>
  <c r="AA226" i="24"/>
  <c r="AA225" i="24"/>
  <c r="AA224" i="24"/>
  <c r="AA223" i="24"/>
  <c r="AA222" i="24"/>
  <c r="AA221" i="24"/>
  <c r="AA220" i="24"/>
  <c r="AA219" i="24"/>
  <c r="AA218" i="24"/>
  <c r="AA217" i="24"/>
  <c r="AA216" i="24"/>
  <c r="AA215" i="24"/>
  <c r="AA214" i="24"/>
  <c r="AA213" i="24"/>
  <c r="AA212" i="24"/>
  <c r="F244" i="28"/>
  <c r="D244" i="28"/>
  <c r="H243" i="28"/>
  <c r="F243" i="28"/>
  <c r="D243" i="28"/>
  <c r="H242" i="28"/>
  <c r="F242" i="28"/>
  <c r="D242" i="28"/>
  <c r="H241" i="28"/>
  <c r="F241" i="28"/>
  <c r="D241" i="28"/>
  <c r="H240" i="28"/>
  <c r="F240" i="28"/>
  <c r="D240" i="28"/>
  <c r="H239" i="28"/>
  <c r="F239" i="28"/>
  <c r="D239" i="28"/>
  <c r="H238" i="28"/>
  <c r="F238" i="28"/>
  <c r="D238" i="28"/>
  <c r="H237" i="28"/>
  <c r="F237" i="28"/>
  <c r="D237" i="28"/>
  <c r="H236" i="28"/>
  <c r="F236" i="28"/>
  <c r="D236" i="28"/>
  <c r="H235" i="28"/>
  <c r="F235" i="28"/>
  <c r="D235" i="28"/>
  <c r="H234" i="28"/>
  <c r="F234" i="28"/>
  <c r="D234" i="28"/>
  <c r="H233" i="28"/>
  <c r="F233" i="28"/>
  <c r="D233" i="28"/>
  <c r="H232" i="28"/>
  <c r="F232" i="28"/>
  <c r="D232" i="28"/>
  <c r="H231" i="28"/>
  <c r="F231" i="28"/>
  <c r="D231" i="28"/>
  <c r="H230" i="28"/>
  <c r="F230" i="28"/>
  <c r="D230" i="28"/>
  <c r="H229" i="28"/>
  <c r="F229" i="28"/>
  <c r="D229" i="28"/>
  <c r="H228" i="28"/>
  <c r="F228" i="28"/>
  <c r="D228" i="28"/>
  <c r="H227" i="28"/>
  <c r="F227" i="28"/>
  <c r="D227" i="28"/>
  <c r="H226" i="28"/>
  <c r="F226" i="28"/>
  <c r="D226" i="28"/>
  <c r="H225" i="28"/>
  <c r="F225" i="28"/>
  <c r="D225" i="28"/>
  <c r="H224" i="28"/>
  <c r="F224" i="28"/>
  <c r="D224" i="28"/>
  <c r="H223" i="28"/>
  <c r="F223" i="28"/>
  <c r="D223" i="28"/>
  <c r="H222" i="28"/>
  <c r="F222" i="28"/>
  <c r="D222" i="28"/>
  <c r="H221" i="28"/>
  <c r="F221" i="28"/>
  <c r="D221" i="28"/>
  <c r="H220" i="28"/>
  <c r="F220" i="28"/>
  <c r="D220" i="28"/>
  <c r="H219" i="28"/>
  <c r="F219" i="28"/>
  <c r="D219" i="28"/>
  <c r="H218" i="28"/>
  <c r="F218" i="28"/>
  <c r="D218" i="28"/>
  <c r="H217" i="28"/>
  <c r="F217" i="28"/>
  <c r="D217" i="28"/>
  <c r="H216" i="28"/>
  <c r="F216" i="28"/>
  <c r="D216" i="28"/>
  <c r="H215" i="28"/>
  <c r="F215" i="28"/>
  <c r="D215" i="28"/>
  <c r="H214" i="28"/>
  <c r="F214" i="28"/>
  <c r="D214" i="28"/>
  <c r="H213" i="28"/>
  <c r="F213" i="28"/>
  <c r="D213" i="28"/>
  <c r="H212" i="28"/>
  <c r="F212" i="28"/>
  <c r="D212" i="28"/>
  <c r="H211" i="28"/>
  <c r="F211" i="28"/>
  <c r="D211" i="28"/>
  <c r="H210" i="28"/>
  <c r="F210" i="28"/>
  <c r="D210" i="28"/>
  <c r="H209" i="28"/>
  <c r="F209" i="28"/>
  <c r="D209" i="28"/>
  <c r="H208" i="28"/>
  <c r="F208" i="28"/>
  <c r="D208" i="28"/>
  <c r="H207" i="28"/>
  <c r="F207" i="28"/>
  <c r="D207" i="28"/>
  <c r="H206" i="28"/>
  <c r="F206" i="28"/>
  <c r="D206" i="28"/>
  <c r="H205" i="28"/>
  <c r="F205" i="28"/>
  <c r="D205" i="28"/>
  <c r="H204" i="28"/>
  <c r="F204" i="28"/>
  <c r="D204" i="28"/>
  <c r="H203" i="28"/>
  <c r="F203" i="28"/>
  <c r="D203" i="28"/>
  <c r="H202" i="28"/>
  <c r="F202" i="28"/>
  <c r="D202" i="28"/>
  <c r="H201" i="28"/>
  <c r="F201" i="28"/>
  <c r="D201" i="28"/>
  <c r="H200" i="28"/>
  <c r="F200" i="28"/>
  <c r="D200" i="28"/>
  <c r="H199" i="28"/>
  <c r="F199" i="28"/>
  <c r="D199" i="28"/>
  <c r="H198" i="28"/>
  <c r="F198" i="28"/>
  <c r="D198" i="28"/>
  <c r="H197" i="28"/>
  <c r="F197" i="28"/>
  <c r="D197" i="28"/>
  <c r="H196" i="28"/>
  <c r="F196" i="28"/>
  <c r="D196" i="28"/>
  <c r="H195" i="28"/>
  <c r="F195" i="28"/>
  <c r="D195" i="28"/>
  <c r="H194" i="28"/>
  <c r="F194" i="28"/>
  <c r="D194" i="28"/>
  <c r="H193" i="28"/>
  <c r="F193" i="28"/>
  <c r="D193" i="28"/>
  <c r="H192" i="28"/>
  <c r="F192" i="28"/>
  <c r="D192" i="28"/>
  <c r="H191" i="28"/>
  <c r="F191" i="28"/>
  <c r="D191" i="28"/>
  <c r="H190" i="28"/>
  <c r="F190" i="28"/>
  <c r="D190" i="28"/>
  <c r="H189" i="28"/>
  <c r="F189" i="28"/>
  <c r="D189" i="28"/>
  <c r="H188" i="28"/>
  <c r="F188" i="28"/>
  <c r="D188" i="28"/>
  <c r="H187" i="28"/>
  <c r="F187" i="28"/>
  <c r="D187" i="28"/>
  <c r="H186" i="28"/>
  <c r="F186" i="28"/>
  <c r="D186" i="28"/>
  <c r="H185" i="28"/>
  <c r="F185" i="28"/>
  <c r="D185" i="28"/>
  <c r="H184" i="28"/>
  <c r="F184" i="28"/>
  <c r="D184" i="28"/>
  <c r="H183" i="28"/>
  <c r="F183" i="28"/>
  <c r="D183" i="28"/>
  <c r="H182" i="28"/>
  <c r="F182" i="28"/>
  <c r="D182" i="28"/>
  <c r="H181" i="28"/>
  <c r="F181" i="28"/>
  <c r="D181" i="28"/>
  <c r="H180" i="28"/>
  <c r="F180" i="28"/>
  <c r="D180" i="28"/>
  <c r="H179" i="28"/>
  <c r="F179" i="28"/>
  <c r="D179" i="28"/>
  <c r="H178" i="28"/>
  <c r="F178" i="28"/>
  <c r="D178" i="28"/>
  <c r="H177" i="28"/>
  <c r="F177" i="28"/>
  <c r="D177" i="28"/>
  <c r="H176" i="28"/>
  <c r="F176" i="28"/>
  <c r="D176" i="28"/>
  <c r="H175" i="28"/>
  <c r="F175" i="28"/>
  <c r="D175" i="28"/>
  <c r="H174" i="28"/>
  <c r="F174" i="28"/>
  <c r="D174" i="28"/>
  <c r="H173" i="28"/>
  <c r="F173" i="28"/>
  <c r="D173" i="28"/>
  <c r="H172" i="28"/>
  <c r="F172" i="28"/>
  <c r="D172" i="28"/>
  <c r="H171" i="28"/>
  <c r="F171" i="28"/>
  <c r="D171" i="28"/>
  <c r="H170" i="28"/>
  <c r="F170" i="28"/>
  <c r="D170" i="28"/>
  <c r="H169" i="28"/>
  <c r="F169" i="28"/>
  <c r="D169" i="28"/>
  <c r="H168" i="28"/>
  <c r="F168" i="28"/>
  <c r="D168" i="28"/>
  <c r="H167" i="28"/>
  <c r="F167" i="28"/>
  <c r="D167" i="28"/>
  <c r="H166" i="28"/>
  <c r="F166" i="28"/>
  <c r="D166" i="28"/>
  <c r="H165" i="28"/>
  <c r="F165" i="28"/>
  <c r="D165" i="28"/>
  <c r="H164" i="28"/>
  <c r="F164" i="28"/>
  <c r="D164" i="28"/>
  <c r="H163" i="28"/>
  <c r="F163" i="28"/>
  <c r="D163" i="28"/>
  <c r="H162" i="28"/>
  <c r="F162" i="28"/>
  <c r="D162" i="28"/>
  <c r="H161" i="28"/>
  <c r="F161" i="28"/>
  <c r="D161" i="28"/>
  <c r="H160" i="28"/>
  <c r="F160" i="28"/>
  <c r="D160" i="28"/>
  <c r="H159" i="28"/>
  <c r="F159" i="28"/>
  <c r="D159" i="28"/>
  <c r="H158" i="28"/>
  <c r="F158" i="28"/>
  <c r="D158" i="28"/>
  <c r="H157" i="28"/>
  <c r="F157" i="28"/>
  <c r="D157" i="28"/>
  <c r="H156" i="28"/>
  <c r="F156" i="28"/>
  <c r="D156" i="28"/>
  <c r="H155" i="28"/>
  <c r="F155" i="28"/>
  <c r="D155" i="28"/>
  <c r="H154" i="28"/>
  <c r="F154" i="28"/>
  <c r="D154" i="28"/>
  <c r="H153" i="28"/>
  <c r="F153" i="28"/>
  <c r="D153" i="28"/>
  <c r="H152" i="28"/>
  <c r="F152" i="28"/>
  <c r="D152" i="28"/>
  <c r="H151" i="28"/>
  <c r="F151" i="28"/>
  <c r="D151" i="28"/>
  <c r="H150" i="28"/>
  <c r="F150" i="28"/>
  <c r="D150" i="28"/>
  <c r="H149" i="28"/>
  <c r="F149" i="28"/>
  <c r="D149" i="28"/>
  <c r="H148" i="28"/>
  <c r="F148" i="28"/>
  <c r="D148" i="28"/>
  <c r="H147" i="28"/>
  <c r="F147" i="28"/>
  <c r="D147" i="28"/>
  <c r="H146" i="28"/>
  <c r="F146" i="28"/>
  <c r="D146" i="28"/>
  <c r="H145" i="28"/>
  <c r="F145" i="28"/>
  <c r="D145" i="28"/>
  <c r="H144" i="28"/>
  <c r="F144" i="28"/>
  <c r="D144" i="28"/>
  <c r="H143" i="28"/>
  <c r="F143" i="28"/>
  <c r="D143" i="28"/>
  <c r="H142" i="28"/>
  <c r="F142" i="28"/>
  <c r="D142" i="28"/>
  <c r="H141" i="28"/>
  <c r="F141" i="28"/>
  <c r="D141" i="28"/>
  <c r="H140" i="28"/>
  <c r="F140" i="28"/>
  <c r="D140" i="28"/>
  <c r="H139" i="28"/>
  <c r="F139" i="28"/>
  <c r="D139" i="28"/>
  <c r="H138" i="28"/>
  <c r="F138" i="28"/>
  <c r="D138" i="28"/>
  <c r="H137" i="28"/>
  <c r="F137" i="28"/>
  <c r="D137" i="28"/>
  <c r="H136" i="28"/>
  <c r="F136" i="28"/>
  <c r="D136" i="28"/>
  <c r="H135" i="28"/>
  <c r="F135" i="28"/>
  <c r="D135" i="28"/>
  <c r="H134" i="28"/>
  <c r="F134" i="28"/>
  <c r="D134" i="28"/>
  <c r="H133" i="28"/>
  <c r="F133" i="28"/>
  <c r="D133" i="28"/>
  <c r="H132" i="28"/>
  <c r="F132" i="28"/>
  <c r="D132" i="28"/>
  <c r="H131" i="28"/>
  <c r="F131" i="28"/>
  <c r="D131" i="28"/>
  <c r="H130" i="28"/>
  <c r="F130" i="28"/>
  <c r="D130" i="28"/>
  <c r="H129" i="28"/>
  <c r="F129" i="28"/>
  <c r="D129" i="28"/>
  <c r="H128" i="28"/>
  <c r="F128" i="28"/>
  <c r="D128" i="28"/>
  <c r="H127" i="28"/>
  <c r="F127" i="28"/>
  <c r="D127" i="28"/>
  <c r="H126" i="28"/>
  <c r="F126" i="28"/>
  <c r="D126" i="28"/>
  <c r="H125" i="28"/>
  <c r="F125" i="28"/>
  <c r="D125" i="28"/>
  <c r="H124" i="28"/>
  <c r="F124" i="28"/>
  <c r="D124" i="28"/>
  <c r="H123" i="28"/>
  <c r="F123" i="28"/>
  <c r="D123" i="28"/>
  <c r="H122" i="28"/>
  <c r="F122" i="28"/>
  <c r="D122" i="28"/>
  <c r="H121" i="28"/>
  <c r="F121" i="28"/>
  <c r="D121" i="28"/>
  <c r="H120" i="28"/>
  <c r="F120" i="28"/>
  <c r="D120" i="28"/>
  <c r="H119" i="28"/>
  <c r="F119" i="28"/>
  <c r="D119" i="28"/>
  <c r="H118" i="28"/>
  <c r="F118" i="28"/>
  <c r="D118" i="28"/>
  <c r="H117" i="28"/>
  <c r="F117" i="28"/>
  <c r="D117" i="28"/>
  <c r="H116" i="28"/>
  <c r="F116" i="28"/>
  <c r="D116" i="28"/>
  <c r="H115" i="28"/>
  <c r="F115" i="28"/>
  <c r="D115" i="28"/>
  <c r="H114" i="28"/>
  <c r="F114" i="28"/>
  <c r="D114" i="28"/>
  <c r="H113" i="28"/>
  <c r="F113" i="28"/>
  <c r="D113" i="28"/>
  <c r="H112" i="28"/>
  <c r="F112" i="28"/>
  <c r="D112" i="28"/>
  <c r="H111" i="28"/>
  <c r="F111" i="28"/>
  <c r="D111" i="28"/>
  <c r="H110" i="28"/>
  <c r="F110" i="28"/>
  <c r="D110" i="28"/>
  <c r="H109" i="28"/>
  <c r="F109" i="28"/>
  <c r="D109" i="28"/>
  <c r="H108" i="28"/>
  <c r="F108" i="28"/>
  <c r="D108" i="28"/>
  <c r="H107" i="28"/>
  <c r="F107" i="28"/>
  <c r="D107" i="28"/>
  <c r="H106" i="28"/>
  <c r="F106" i="28"/>
  <c r="D106" i="28"/>
  <c r="H105" i="28"/>
  <c r="F105" i="28"/>
  <c r="D105" i="28"/>
  <c r="H104" i="28"/>
  <c r="F104" i="28"/>
  <c r="D104" i="28"/>
  <c r="H103" i="28"/>
  <c r="F103" i="28"/>
  <c r="D103" i="28"/>
  <c r="H102" i="28"/>
  <c r="F102" i="28"/>
  <c r="D102" i="28"/>
  <c r="H101" i="28"/>
  <c r="F101" i="28"/>
  <c r="D101" i="28"/>
  <c r="H100" i="28"/>
  <c r="F100" i="28"/>
  <c r="D100" i="28"/>
  <c r="H99" i="28"/>
  <c r="F99" i="28"/>
  <c r="D99" i="28"/>
  <c r="H98" i="28"/>
  <c r="F98" i="28"/>
  <c r="D98" i="28"/>
  <c r="H97" i="28"/>
  <c r="F97" i="28"/>
  <c r="D97" i="28"/>
  <c r="H96" i="28"/>
  <c r="F96" i="28"/>
  <c r="D96" i="28"/>
  <c r="H95" i="28"/>
  <c r="F95" i="28"/>
  <c r="D95" i="28"/>
  <c r="H94" i="28"/>
  <c r="F94" i="28"/>
  <c r="D94" i="28"/>
  <c r="H93" i="28"/>
  <c r="F93" i="28"/>
  <c r="D93" i="28"/>
  <c r="H92" i="28"/>
  <c r="F92" i="28"/>
  <c r="D92" i="28"/>
  <c r="H91" i="28"/>
  <c r="F91" i="28"/>
  <c r="D91" i="28"/>
  <c r="H90" i="28"/>
  <c r="F90" i="28"/>
  <c r="D90" i="28"/>
  <c r="H89" i="28"/>
  <c r="F89" i="28"/>
  <c r="D89" i="28"/>
  <c r="H88" i="28"/>
  <c r="F88" i="28"/>
  <c r="D88" i="28"/>
  <c r="H87" i="28"/>
  <c r="F87" i="28"/>
  <c r="D87" i="28"/>
  <c r="H86" i="28"/>
  <c r="F86" i="28"/>
  <c r="D86" i="28"/>
  <c r="H85" i="28"/>
  <c r="F85" i="28"/>
  <c r="D85" i="28"/>
  <c r="H84" i="28"/>
  <c r="F84" i="28"/>
  <c r="D84" i="28"/>
  <c r="H83" i="28"/>
  <c r="F83" i="28"/>
  <c r="D83" i="28"/>
  <c r="H82" i="28"/>
  <c r="F82" i="28"/>
  <c r="D82" i="28"/>
  <c r="H81" i="28"/>
  <c r="F81" i="28"/>
  <c r="D81" i="28"/>
  <c r="H80" i="28"/>
  <c r="F80" i="28"/>
  <c r="D80" i="28"/>
  <c r="H79" i="28"/>
  <c r="F79" i="28"/>
  <c r="D79" i="28"/>
  <c r="H78" i="28"/>
  <c r="F78" i="28"/>
  <c r="D78" i="28"/>
  <c r="H77" i="28"/>
  <c r="F77" i="28"/>
  <c r="D77" i="28"/>
  <c r="H76" i="28"/>
  <c r="F76" i="28"/>
  <c r="D76" i="28"/>
  <c r="H75" i="28"/>
  <c r="F75" i="28"/>
  <c r="D75" i="28"/>
  <c r="H74" i="28"/>
  <c r="F74" i="28"/>
  <c r="D74" i="28"/>
  <c r="H73" i="28"/>
  <c r="F73" i="28"/>
  <c r="D73" i="28"/>
  <c r="H72" i="28"/>
  <c r="F72" i="28"/>
  <c r="D72" i="28"/>
  <c r="H71" i="28"/>
  <c r="F71" i="28"/>
  <c r="D71" i="28"/>
  <c r="H70" i="28"/>
  <c r="F70" i="28"/>
  <c r="D70" i="28"/>
  <c r="H69" i="28"/>
  <c r="F69" i="28"/>
  <c r="D69" i="28"/>
  <c r="H68" i="28"/>
  <c r="F68" i="28"/>
  <c r="D68" i="28"/>
  <c r="H67" i="28"/>
  <c r="F67" i="28"/>
  <c r="D67" i="28"/>
  <c r="H66" i="28"/>
  <c r="F66" i="28"/>
  <c r="D66" i="28"/>
  <c r="H65" i="28"/>
  <c r="F65" i="28"/>
  <c r="D65" i="28"/>
  <c r="H64" i="28"/>
  <c r="F64" i="28"/>
  <c r="D64" i="28"/>
  <c r="H63" i="28"/>
  <c r="F63" i="28"/>
  <c r="D63" i="28"/>
  <c r="H62" i="28"/>
  <c r="F62" i="28"/>
  <c r="D62" i="28"/>
  <c r="H61" i="28"/>
  <c r="F61" i="28"/>
  <c r="D61" i="28"/>
  <c r="H60" i="28"/>
  <c r="F60" i="28"/>
  <c r="D60" i="28"/>
  <c r="H59" i="28"/>
  <c r="F59" i="28"/>
  <c r="D59" i="28"/>
  <c r="H58" i="28"/>
  <c r="F58" i="28"/>
  <c r="D58" i="28"/>
  <c r="H57" i="28"/>
  <c r="F57" i="28"/>
  <c r="D57" i="28"/>
  <c r="H56" i="28"/>
  <c r="F56" i="28"/>
  <c r="D56" i="28"/>
  <c r="H55" i="28"/>
  <c r="F55" i="28"/>
  <c r="D55" i="28"/>
  <c r="H54" i="28"/>
  <c r="F54" i="28"/>
  <c r="D54" i="28"/>
  <c r="H53" i="28"/>
  <c r="F53" i="28"/>
  <c r="D53" i="28"/>
  <c r="H52" i="28"/>
  <c r="F52" i="28"/>
  <c r="D52" i="28"/>
  <c r="H51" i="28"/>
  <c r="F51" i="28"/>
  <c r="D51" i="28"/>
  <c r="H50" i="28"/>
  <c r="F50" i="28"/>
  <c r="D50" i="28"/>
  <c r="H49" i="28"/>
  <c r="F49" i="28"/>
  <c r="D49" i="28"/>
  <c r="H48" i="28"/>
  <c r="F48" i="28"/>
  <c r="D48" i="28"/>
  <c r="H47" i="28"/>
  <c r="F47" i="28"/>
  <c r="D47" i="28"/>
  <c r="H46" i="28"/>
  <c r="F46" i="28"/>
  <c r="D46" i="28"/>
  <c r="H45" i="28"/>
  <c r="F45" i="28"/>
  <c r="D45" i="28"/>
  <c r="H44" i="28"/>
  <c r="F44" i="28"/>
  <c r="D44" i="28"/>
  <c r="H43" i="28"/>
  <c r="F43" i="28"/>
  <c r="D43" i="28"/>
  <c r="H42" i="28"/>
  <c r="F42" i="28"/>
  <c r="D42" i="28"/>
  <c r="H41" i="28"/>
  <c r="F41" i="28"/>
  <c r="D41" i="28"/>
  <c r="H40" i="28"/>
  <c r="F40" i="28"/>
  <c r="D40" i="28"/>
  <c r="H39" i="28"/>
  <c r="F39" i="28"/>
  <c r="D39" i="28"/>
  <c r="H38" i="28"/>
  <c r="F38" i="28"/>
  <c r="D38" i="28"/>
  <c r="H37" i="28"/>
  <c r="F37" i="28"/>
  <c r="D37" i="28"/>
  <c r="H36" i="28"/>
  <c r="F36" i="28"/>
  <c r="D36" i="28"/>
  <c r="H35" i="28"/>
  <c r="F35" i="28"/>
  <c r="D35" i="28"/>
  <c r="H34" i="28"/>
  <c r="F34" i="28"/>
  <c r="D34" i="28"/>
  <c r="H33" i="28"/>
  <c r="F33" i="28"/>
  <c r="D33" i="28"/>
  <c r="H32" i="28"/>
  <c r="F32" i="28"/>
  <c r="D32" i="28"/>
  <c r="H31" i="28"/>
  <c r="F31" i="28"/>
  <c r="D31" i="28"/>
  <c r="H30" i="28"/>
  <c r="F30" i="28"/>
  <c r="D30" i="28"/>
  <c r="H29" i="28"/>
  <c r="F29" i="28"/>
  <c r="D29" i="28"/>
  <c r="H28" i="28"/>
  <c r="F28" i="28"/>
  <c r="D28" i="28"/>
  <c r="H27" i="28"/>
  <c r="F27" i="28"/>
  <c r="D27" i="28"/>
  <c r="H26" i="28"/>
  <c r="F26" i="28"/>
  <c r="D26" i="28"/>
  <c r="H25" i="28"/>
  <c r="F25" i="28"/>
  <c r="D25" i="28"/>
  <c r="H24" i="28"/>
  <c r="F24" i="28"/>
  <c r="D24" i="28"/>
  <c r="H23" i="28"/>
  <c r="F23" i="28"/>
  <c r="D23" i="28"/>
  <c r="H22" i="28"/>
  <c r="F22" i="28"/>
  <c r="D22" i="28"/>
  <c r="H21" i="28"/>
  <c r="F21" i="28"/>
  <c r="D21" i="28"/>
  <c r="H20" i="28"/>
  <c r="F20" i="28"/>
  <c r="D20" i="28"/>
  <c r="H19" i="28"/>
  <c r="F19" i="28"/>
  <c r="D19" i="28"/>
  <c r="H18" i="28"/>
  <c r="F18" i="28"/>
  <c r="D18" i="28"/>
  <c r="H17" i="28"/>
  <c r="F17" i="28"/>
  <c r="D17" i="28"/>
  <c r="H16" i="28"/>
  <c r="F16" i="28"/>
  <c r="D16" i="28"/>
  <c r="H15" i="28"/>
  <c r="F15" i="28"/>
  <c r="D15" i="28"/>
  <c r="H14" i="28"/>
  <c r="F14" i="28"/>
  <c r="D14" i="28"/>
  <c r="H13" i="28"/>
  <c r="F13" i="28"/>
  <c r="D13" i="28"/>
  <c r="H12" i="28"/>
  <c r="F12" i="28"/>
  <c r="D12" i="28"/>
  <c r="H11" i="28"/>
  <c r="F11" i="28"/>
  <c r="D11" i="28"/>
  <c r="H10" i="28"/>
  <c r="F10" i="28"/>
  <c r="D10" i="28"/>
  <c r="H9" i="28"/>
  <c r="F9" i="28"/>
  <c r="D9" i="28"/>
  <c r="H8" i="28"/>
  <c r="F8" i="28"/>
  <c r="D8" i="28"/>
  <c r="H7" i="28"/>
  <c r="F7" i="28"/>
  <c r="D7" i="28"/>
  <c r="H6" i="28"/>
  <c r="F6" i="28"/>
  <c r="D6" i="28"/>
  <c r="H5" i="28"/>
  <c r="F5" i="28"/>
  <c r="D5" i="28"/>
  <c r="H4" i="28"/>
  <c r="F4" i="28"/>
  <c r="D4" i="28"/>
  <c r="H3" i="28"/>
  <c r="F3" i="28"/>
  <c r="D3" i="28"/>
  <c r="H2" i="28"/>
  <c r="F2" i="28"/>
  <c r="D2" i="28"/>
  <c r="CA2" i="27"/>
  <c r="BS244" i="27"/>
  <c r="BS243" i="27"/>
  <c r="BS242" i="27"/>
  <c r="BS241" i="27"/>
  <c r="BS240" i="27"/>
  <c r="BS239" i="27"/>
  <c r="BS238" i="27"/>
  <c r="BS237" i="27"/>
  <c r="BS236" i="27"/>
  <c r="BS235" i="27"/>
  <c r="BS234" i="27"/>
  <c r="BS233" i="27"/>
  <c r="BS232" i="27"/>
  <c r="BS231" i="27"/>
  <c r="BS230" i="27"/>
  <c r="BS229" i="27"/>
  <c r="BS228" i="27"/>
  <c r="BS227" i="27"/>
  <c r="BS226" i="27"/>
  <c r="BS225" i="27"/>
  <c r="BS224" i="27"/>
  <c r="BS223" i="27"/>
  <c r="BS222" i="27"/>
  <c r="BS221" i="27"/>
  <c r="BS220" i="27"/>
  <c r="BS219" i="27"/>
  <c r="BS218" i="27"/>
  <c r="BS217" i="27"/>
  <c r="BS216" i="27"/>
  <c r="BS215" i="27"/>
  <c r="BS214" i="27"/>
  <c r="BS213" i="27"/>
  <c r="BS212" i="27"/>
  <c r="BS211" i="27"/>
  <c r="BS210" i="27"/>
  <c r="BS209" i="27"/>
  <c r="BS208" i="27"/>
  <c r="BS207" i="27"/>
  <c r="BS206" i="27"/>
  <c r="BS205" i="27"/>
  <c r="BS204" i="27"/>
  <c r="BS203" i="27"/>
  <c r="BS202" i="27"/>
  <c r="BS201" i="27"/>
  <c r="BS200" i="27"/>
  <c r="BS199" i="27"/>
  <c r="BS198" i="27"/>
  <c r="BS197" i="27"/>
  <c r="BS196" i="27"/>
  <c r="BS195" i="27"/>
  <c r="BS194" i="27"/>
  <c r="BS193" i="27"/>
  <c r="BS192" i="27"/>
  <c r="BS191" i="27"/>
  <c r="BS190" i="27"/>
  <c r="BS189" i="27"/>
  <c r="BS188" i="27"/>
  <c r="BS187" i="27"/>
  <c r="BS186" i="27"/>
  <c r="BS185" i="27"/>
  <c r="BS184" i="27"/>
  <c r="BS183" i="27"/>
  <c r="BS182" i="27"/>
  <c r="BS181" i="27"/>
  <c r="BS180" i="27"/>
  <c r="BS179" i="27"/>
  <c r="BS178" i="27"/>
  <c r="BS177" i="27"/>
  <c r="BS176" i="27"/>
  <c r="BS175" i="27"/>
  <c r="BS174" i="27"/>
  <c r="BS173" i="27"/>
  <c r="BS172" i="27"/>
  <c r="BS171" i="27"/>
  <c r="BS170" i="27"/>
  <c r="BS169" i="27"/>
  <c r="BS168" i="27"/>
  <c r="BS167" i="27"/>
  <c r="BS166" i="27"/>
  <c r="BS165" i="27"/>
  <c r="BS164" i="27"/>
  <c r="BS163" i="27"/>
  <c r="BS162" i="27"/>
  <c r="BS161" i="27"/>
  <c r="BS160" i="27"/>
  <c r="BS159" i="27"/>
  <c r="BS158" i="27"/>
  <c r="BS157" i="27"/>
  <c r="BS156" i="27"/>
  <c r="BS155" i="27"/>
  <c r="BS154" i="27"/>
  <c r="BS153" i="27"/>
  <c r="BS152" i="27"/>
  <c r="BS151" i="27"/>
  <c r="BS150" i="27"/>
  <c r="BS149" i="27"/>
  <c r="BS148" i="27"/>
  <c r="BS147" i="27"/>
  <c r="BS146" i="27"/>
  <c r="BS145" i="27"/>
  <c r="BS144" i="27"/>
  <c r="BS143" i="27"/>
  <c r="BS142" i="27"/>
  <c r="BS141" i="27"/>
  <c r="BS140" i="27"/>
  <c r="BS139" i="27"/>
  <c r="BS138" i="27"/>
  <c r="BS137" i="27"/>
  <c r="BS136" i="27"/>
  <c r="BS135" i="27"/>
  <c r="BS134" i="27"/>
  <c r="BS133" i="27"/>
  <c r="BS132" i="27"/>
  <c r="BS131" i="27"/>
  <c r="BS130" i="27"/>
  <c r="BS129" i="27"/>
  <c r="BS128" i="27"/>
  <c r="BS127" i="27"/>
  <c r="BS126" i="27"/>
  <c r="BS125" i="27"/>
  <c r="BS124" i="27"/>
  <c r="BS123" i="27"/>
  <c r="BS122" i="27"/>
  <c r="BS121" i="27"/>
  <c r="BS120" i="27"/>
  <c r="BS119" i="27"/>
  <c r="BS118" i="27"/>
  <c r="BS117" i="27"/>
  <c r="BS116" i="27"/>
  <c r="BS115" i="27"/>
  <c r="BS114" i="27"/>
  <c r="BS113" i="27"/>
  <c r="BS112" i="27"/>
  <c r="BS111" i="27"/>
  <c r="BS110" i="27"/>
  <c r="BS109" i="27"/>
  <c r="BS108" i="27"/>
  <c r="BS107" i="27"/>
  <c r="BS106" i="27"/>
  <c r="BS105" i="27"/>
  <c r="BS104" i="27"/>
  <c r="BS103" i="27"/>
  <c r="BS102" i="27"/>
  <c r="BS101" i="27"/>
  <c r="BS100" i="27"/>
  <c r="BS99" i="27"/>
  <c r="BS98" i="27"/>
  <c r="BS97" i="27"/>
  <c r="BS96" i="27"/>
  <c r="BS95" i="27"/>
  <c r="BS94" i="27"/>
  <c r="BS93" i="27"/>
  <c r="BS92" i="27"/>
  <c r="BS91" i="27"/>
  <c r="BS90" i="27"/>
  <c r="BS89" i="27"/>
  <c r="BS88" i="27"/>
  <c r="BS87" i="27"/>
  <c r="BS86" i="27"/>
  <c r="BS85" i="27"/>
  <c r="BS84" i="27"/>
  <c r="BS83" i="27"/>
  <c r="BS82" i="27"/>
  <c r="BS81" i="27"/>
  <c r="BS80" i="27"/>
  <c r="BS79" i="27"/>
  <c r="BS78" i="27"/>
  <c r="BS77" i="27"/>
  <c r="BS76" i="27"/>
  <c r="BS75" i="27"/>
  <c r="BS74" i="27"/>
  <c r="BS73" i="27"/>
  <c r="BS72" i="27"/>
  <c r="BS71" i="27"/>
  <c r="BS70" i="27"/>
  <c r="BS69" i="27"/>
  <c r="BS68" i="27"/>
  <c r="BS67" i="27"/>
  <c r="BS66" i="27"/>
  <c r="BS65" i="27"/>
  <c r="BS64" i="27"/>
  <c r="BS63" i="27"/>
  <c r="BS62" i="27"/>
  <c r="BS61" i="27"/>
  <c r="BS60" i="27"/>
  <c r="BS59" i="27"/>
  <c r="BS58" i="27"/>
  <c r="BS57" i="27"/>
  <c r="BS56" i="27"/>
  <c r="BS55" i="27"/>
  <c r="BS54" i="27"/>
  <c r="BS53" i="27"/>
  <c r="BS52" i="27"/>
  <c r="BS51" i="27"/>
  <c r="BS50" i="27"/>
  <c r="BS49" i="27"/>
  <c r="BS48" i="27"/>
  <c r="BS47" i="27"/>
  <c r="BS46" i="27"/>
  <c r="BS45" i="27"/>
  <c r="BS44" i="27"/>
  <c r="BS43" i="27"/>
  <c r="BS42" i="27"/>
  <c r="BS41" i="27"/>
  <c r="BS40" i="27"/>
  <c r="BS39" i="27"/>
  <c r="BS38" i="27"/>
  <c r="BS37" i="27"/>
  <c r="BS36" i="27"/>
  <c r="BS35" i="27"/>
  <c r="BS34" i="27"/>
  <c r="BS33" i="27"/>
  <c r="BS32" i="27"/>
  <c r="BS31" i="27"/>
  <c r="BS30" i="27"/>
  <c r="BS29" i="27"/>
  <c r="BS28" i="27"/>
  <c r="BS27" i="27"/>
  <c r="BS26" i="27"/>
  <c r="BS25" i="27"/>
  <c r="BS24" i="27"/>
  <c r="BS23" i="27"/>
  <c r="BS22" i="27"/>
  <c r="BS21" i="27"/>
  <c r="BS20" i="27"/>
  <c r="BS19" i="27"/>
  <c r="BS18" i="27"/>
  <c r="BS17" i="27"/>
  <c r="BS16" i="27"/>
  <c r="BS15" i="27"/>
  <c r="BS14" i="27"/>
  <c r="BS13" i="27"/>
  <c r="BS12" i="27"/>
  <c r="BS11" i="27"/>
  <c r="BS10" i="27"/>
  <c r="BS9" i="27"/>
  <c r="BS8" i="27"/>
  <c r="BS7" i="27"/>
  <c r="BS6" i="27"/>
  <c r="BS5" i="27"/>
  <c r="BS4" i="27"/>
  <c r="BS3" i="27"/>
  <c r="BS2" i="27"/>
  <c r="BO244" i="27"/>
  <c r="BO243" i="27"/>
  <c r="BO242" i="27"/>
  <c r="BO241" i="27"/>
  <c r="BO240" i="27"/>
  <c r="BO239" i="27"/>
  <c r="BO238" i="27"/>
  <c r="BO237" i="27"/>
  <c r="BO236" i="27"/>
  <c r="BO235" i="27"/>
  <c r="BO234" i="27"/>
  <c r="BO233" i="27"/>
  <c r="BO232" i="27"/>
  <c r="BO231" i="27"/>
  <c r="BO230" i="27"/>
  <c r="BO229" i="27"/>
  <c r="BO228" i="27"/>
  <c r="BO227" i="27"/>
  <c r="BO226" i="27"/>
  <c r="BO225" i="27"/>
  <c r="BO224" i="27"/>
  <c r="BO223" i="27"/>
  <c r="BO222" i="27"/>
  <c r="BO221" i="27"/>
  <c r="BO220" i="27"/>
  <c r="BO219" i="27"/>
  <c r="BO218" i="27"/>
  <c r="BO217" i="27"/>
  <c r="BO216" i="27"/>
  <c r="BO215" i="27"/>
  <c r="BO214" i="27"/>
  <c r="BO213" i="27"/>
  <c r="BO212" i="27"/>
  <c r="BO211" i="27"/>
  <c r="BO210" i="27"/>
  <c r="BO209" i="27"/>
  <c r="BO208" i="27"/>
  <c r="BO207" i="27"/>
  <c r="BO206" i="27"/>
  <c r="BO205" i="27"/>
  <c r="BO204" i="27"/>
  <c r="BO203" i="27"/>
  <c r="BO202" i="27"/>
  <c r="BO201" i="27"/>
  <c r="BO200" i="27"/>
  <c r="BO199" i="27"/>
  <c r="BO198" i="27"/>
  <c r="BO197" i="27"/>
  <c r="BO196" i="27"/>
  <c r="BO195" i="27"/>
  <c r="BO194" i="27"/>
  <c r="BO193" i="27"/>
  <c r="BO192" i="27"/>
  <c r="BO191" i="27"/>
  <c r="BO190" i="27"/>
  <c r="BO189" i="27"/>
  <c r="BO188" i="27"/>
  <c r="BO187" i="27"/>
  <c r="BO186" i="27"/>
  <c r="BO185" i="27"/>
  <c r="BO184" i="27"/>
  <c r="BO183" i="27"/>
  <c r="BO182" i="27"/>
  <c r="BO181" i="27"/>
  <c r="BO180" i="27"/>
  <c r="BO179" i="27"/>
  <c r="BO178" i="27"/>
  <c r="BO177" i="27"/>
  <c r="BO176" i="27"/>
  <c r="BO175" i="27"/>
  <c r="BO174" i="27"/>
  <c r="BO173" i="27"/>
  <c r="BO172" i="27"/>
  <c r="BO171" i="27"/>
  <c r="BO170" i="27"/>
  <c r="BO169" i="27"/>
  <c r="BO168" i="27"/>
  <c r="BO167" i="27"/>
  <c r="BO166" i="27"/>
  <c r="BO165" i="27"/>
  <c r="BO164" i="27"/>
  <c r="BO163" i="27"/>
  <c r="BO162" i="27"/>
  <c r="BO161" i="27"/>
  <c r="BO160" i="27"/>
  <c r="BO159" i="27"/>
  <c r="BO158" i="27"/>
  <c r="BO157" i="27"/>
  <c r="BO156" i="27"/>
  <c r="BO155" i="27"/>
  <c r="BO154" i="27"/>
  <c r="BO153" i="27"/>
  <c r="BO152" i="27"/>
  <c r="BO151" i="27"/>
  <c r="BO150" i="27"/>
  <c r="BO149" i="27"/>
  <c r="BO148" i="27"/>
  <c r="BO147" i="27"/>
  <c r="BO146" i="27"/>
  <c r="BO145" i="27"/>
  <c r="BO144" i="27"/>
  <c r="BO143" i="27"/>
  <c r="BO142" i="27"/>
  <c r="BO141" i="27"/>
  <c r="BO140" i="27"/>
  <c r="BO139" i="27"/>
  <c r="BO138" i="27"/>
  <c r="BO137" i="27"/>
  <c r="BO136" i="27"/>
  <c r="BO135" i="27"/>
  <c r="BO134" i="27"/>
  <c r="BO133" i="27"/>
  <c r="BO132" i="27"/>
  <c r="BO131" i="27"/>
  <c r="BO130" i="27"/>
  <c r="BO129" i="27"/>
  <c r="BO128" i="27"/>
  <c r="BO127" i="27"/>
  <c r="BO126" i="27"/>
  <c r="BO125" i="27"/>
  <c r="BO124" i="27"/>
  <c r="BO123" i="27"/>
  <c r="BO122" i="27"/>
  <c r="BO121" i="27"/>
  <c r="BO120" i="27"/>
  <c r="BO119" i="27"/>
  <c r="BO118" i="27"/>
  <c r="BO117" i="27"/>
  <c r="BO116" i="27"/>
  <c r="BO115" i="27"/>
  <c r="BO114" i="27"/>
  <c r="BO113" i="27"/>
  <c r="BO112" i="27"/>
  <c r="BO111" i="27"/>
  <c r="BO110" i="27"/>
  <c r="BO109" i="27"/>
  <c r="BO108" i="27"/>
  <c r="BO107" i="27"/>
  <c r="BO106" i="27"/>
  <c r="BO105" i="27"/>
  <c r="BO104" i="27"/>
  <c r="BO103" i="27"/>
  <c r="BO102" i="27"/>
  <c r="BO101" i="27"/>
  <c r="BO100" i="27"/>
  <c r="BO99" i="27"/>
  <c r="BO98" i="27"/>
  <c r="BO97" i="27"/>
  <c r="BO96" i="27"/>
  <c r="BO95" i="27"/>
  <c r="BO94" i="27"/>
  <c r="BO93" i="27"/>
  <c r="BO92" i="27"/>
  <c r="BO91" i="27"/>
  <c r="BO90" i="27"/>
  <c r="BO89" i="27"/>
  <c r="BO88" i="27"/>
  <c r="BO87" i="27"/>
  <c r="BO86" i="27"/>
  <c r="BO85" i="27"/>
  <c r="BO84" i="27"/>
  <c r="BO83" i="27"/>
  <c r="BO82" i="27"/>
  <c r="BO81" i="27"/>
  <c r="BO80" i="27"/>
  <c r="BO79" i="27"/>
  <c r="BO78" i="27"/>
  <c r="BO77" i="27"/>
  <c r="BO76" i="27"/>
  <c r="BO75" i="27"/>
  <c r="BO74" i="27"/>
  <c r="BO73" i="27"/>
  <c r="BO72" i="27"/>
  <c r="BO71" i="27"/>
  <c r="BO70" i="27"/>
  <c r="BO69" i="27"/>
  <c r="BO68" i="27"/>
  <c r="BO67" i="27"/>
  <c r="BO66" i="27"/>
  <c r="BO65" i="27"/>
  <c r="BO64" i="27"/>
  <c r="BO63" i="27"/>
  <c r="BO62" i="27"/>
  <c r="BO61" i="27"/>
  <c r="BO60" i="27"/>
  <c r="BO59" i="27"/>
  <c r="BO58" i="27"/>
  <c r="BO57" i="27"/>
  <c r="BO56" i="27"/>
  <c r="BO55" i="27"/>
  <c r="BO54" i="27"/>
  <c r="BO53" i="27"/>
  <c r="BO52" i="27"/>
  <c r="BO51" i="27"/>
  <c r="BO50" i="27"/>
  <c r="BO49" i="27"/>
  <c r="BO48" i="27"/>
  <c r="BO47" i="27"/>
  <c r="BO46" i="27"/>
  <c r="BO45" i="27"/>
  <c r="BO44" i="27"/>
  <c r="BO43" i="27"/>
  <c r="BO42" i="27"/>
  <c r="BO41" i="27"/>
  <c r="BO40" i="27"/>
  <c r="BO39" i="27"/>
  <c r="BO38" i="27"/>
  <c r="BO37" i="27"/>
  <c r="BO36" i="27"/>
  <c r="BO35" i="27"/>
  <c r="BO34" i="27"/>
  <c r="BO33" i="27"/>
  <c r="BO32" i="27"/>
  <c r="BO31" i="27"/>
  <c r="BO30" i="27"/>
  <c r="BO29" i="27"/>
  <c r="BO28" i="27"/>
  <c r="BO27" i="27"/>
  <c r="BO26" i="27"/>
  <c r="BO25" i="27"/>
  <c r="BO24" i="27"/>
  <c r="BO23" i="27"/>
  <c r="BO22" i="27"/>
  <c r="BO21" i="27"/>
  <c r="BO20" i="27"/>
  <c r="BO19" i="27"/>
  <c r="BO18" i="27"/>
  <c r="BO17" i="27"/>
  <c r="BO16" i="27"/>
  <c r="BO15" i="27"/>
  <c r="BO14" i="27"/>
  <c r="BO13" i="27"/>
  <c r="BO12" i="27"/>
  <c r="BO11" i="27"/>
  <c r="BO10" i="27"/>
  <c r="BO9" i="27"/>
  <c r="BO8" i="27"/>
  <c r="BO7" i="27"/>
  <c r="BO6" i="27"/>
  <c r="BO5" i="27"/>
  <c r="BO4" i="27"/>
  <c r="BO3" i="27"/>
  <c r="BO2" i="27"/>
  <c r="BK244" i="27"/>
  <c r="BK243" i="27"/>
  <c r="BK242" i="27"/>
  <c r="BK241" i="27"/>
  <c r="BK240" i="27"/>
  <c r="BK239" i="27"/>
  <c r="BK238" i="27"/>
  <c r="BK237" i="27"/>
  <c r="BK236" i="27"/>
  <c r="BK235" i="27"/>
  <c r="BK234" i="27"/>
  <c r="BK233" i="27"/>
  <c r="BK232" i="27"/>
  <c r="BK231" i="27"/>
  <c r="BK230" i="27"/>
  <c r="BK229" i="27"/>
  <c r="BK228" i="27"/>
  <c r="BK227" i="27"/>
  <c r="BK226" i="27"/>
  <c r="BK225" i="27"/>
  <c r="BK224" i="27"/>
  <c r="BK223" i="27"/>
  <c r="BK222" i="27"/>
  <c r="BK221" i="27"/>
  <c r="BK220" i="27"/>
  <c r="BK219" i="27"/>
  <c r="BK218" i="27"/>
  <c r="BK217" i="27"/>
  <c r="BK216" i="27"/>
  <c r="BK215" i="27"/>
  <c r="BK214" i="27"/>
  <c r="BK213" i="27"/>
  <c r="BK212" i="27"/>
  <c r="BK211" i="27"/>
  <c r="BK210" i="27"/>
  <c r="BK209" i="27"/>
  <c r="BK208" i="27"/>
  <c r="BK207" i="27"/>
  <c r="BK206" i="27"/>
  <c r="BK205" i="27"/>
  <c r="BK204" i="27"/>
  <c r="BK203" i="27"/>
  <c r="BK202" i="27"/>
  <c r="BK201" i="27"/>
  <c r="BK200" i="27"/>
  <c r="BK199" i="27"/>
  <c r="BK198" i="27"/>
  <c r="BK197" i="27"/>
  <c r="BK196" i="27"/>
  <c r="BK195" i="27"/>
  <c r="BK194" i="27"/>
  <c r="BK193" i="27"/>
  <c r="BK192" i="27"/>
  <c r="BK191" i="27"/>
  <c r="BK190" i="27"/>
  <c r="BK189" i="27"/>
  <c r="BK188" i="27"/>
  <c r="BK187" i="27"/>
  <c r="BK186" i="27"/>
  <c r="BK185" i="27"/>
  <c r="BK184" i="27"/>
  <c r="BK183" i="27"/>
  <c r="BK182" i="27"/>
  <c r="BK181" i="27"/>
  <c r="BK180" i="27"/>
  <c r="BK179" i="27"/>
  <c r="BK178" i="27"/>
  <c r="BK177" i="27"/>
  <c r="BK176" i="27"/>
  <c r="BK175" i="27"/>
  <c r="BK174" i="27"/>
  <c r="BK173" i="27"/>
  <c r="BK172" i="27"/>
  <c r="BK171" i="27"/>
  <c r="BK170" i="27"/>
  <c r="BK169" i="27"/>
  <c r="BK168" i="27"/>
  <c r="BK167" i="27"/>
  <c r="BK166" i="27"/>
  <c r="BK165" i="27"/>
  <c r="BK164" i="27"/>
  <c r="BK163" i="27"/>
  <c r="BK162" i="27"/>
  <c r="BK161" i="27"/>
  <c r="BK160" i="27"/>
  <c r="BK159" i="27"/>
  <c r="BK158" i="27"/>
  <c r="BK157" i="27"/>
  <c r="BK156" i="27"/>
  <c r="BK155" i="27"/>
  <c r="BK154" i="27"/>
  <c r="BK153" i="27"/>
  <c r="BK152" i="27"/>
  <c r="BK151" i="27"/>
  <c r="BK150" i="27"/>
  <c r="BK149" i="27"/>
  <c r="BK148" i="27"/>
  <c r="BK147" i="27"/>
  <c r="BK146" i="27"/>
  <c r="BK145" i="27"/>
  <c r="BK144" i="27"/>
  <c r="BK143" i="27"/>
  <c r="BK142" i="27"/>
  <c r="BK141" i="27"/>
  <c r="BK140" i="27"/>
  <c r="BK139" i="27"/>
  <c r="BK138" i="27"/>
  <c r="BK137" i="27"/>
  <c r="BK136" i="27"/>
  <c r="BK135" i="27"/>
  <c r="BK134" i="27"/>
  <c r="BK133" i="27"/>
  <c r="BK132" i="27"/>
  <c r="BK131" i="27"/>
  <c r="BK130" i="27"/>
  <c r="BK129" i="27"/>
  <c r="BK128" i="27"/>
  <c r="BK127" i="27"/>
  <c r="BK126" i="27"/>
  <c r="BK125" i="27"/>
  <c r="BK124" i="27"/>
  <c r="BK123" i="27"/>
  <c r="BK122" i="27"/>
  <c r="BK121" i="27"/>
  <c r="BK120" i="27"/>
  <c r="BK119" i="27"/>
  <c r="BK118" i="27"/>
  <c r="BK117" i="27"/>
  <c r="BK116" i="27"/>
  <c r="BK115" i="27"/>
  <c r="BK114" i="27"/>
  <c r="BK113" i="27"/>
  <c r="BK112" i="27"/>
  <c r="BK111" i="27"/>
  <c r="BK110" i="27"/>
  <c r="BK109" i="27"/>
  <c r="BK108" i="27"/>
  <c r="BK107" i="27"/>
  <c r="BK106" i="27"/>
  <c r="BK105" i="27"/>
  <c r="BK104" i="27"/>
  <c r="BK103" i="27"/>
  <c r="BK102" i="27"/>
  <c r="BK101" i="27"/>
  <c r="BK100" i="27"/>
  <c r="BK99" i="27"/>
  <c r="BK98" i="27"/>
  <c r="BK97" i="27"/>
  <c r="BK96" i="27"/>
  <c r="BK95" i="27"/>
  <c r="BK94" i="27"/>
  <c r="BK93" i="27"/>
  <c r="BK92" i="27"/>
  <c r="BK91" i="27"/>
  <c r="BK90" i="27"/>
  <c r="BK89" i="27"/>
  <c r="BK88" i="27"/>
  <c r="BK87" i="27"/>
  <c r="BK86" i="27"/>
  <c r="BK85" i="27"/>
  <c r="BK84" i="27"/>
  <c r="BK83" i="27"/>
  <c r="BK82" i="27"/>
  <c r="BK81" i="27"/>
  <c r="BK80" i="27"/>
  <c r="BK79" i="27"/>
  <c r="BK78" i="27"/>
  <c r="BK77" i="27"/>
  <c r="BK76" i="27"/>
  <c r="BK75" i="27"/>
  <c r="BK74" i="27"/>
  <c r="BK73" i="27"/>
  <c r="BK72" i="27"/>
  <c r="BK71" i="27"/>
  <c r="BK70" i="27"/>
  <c r="BK69" i="27"/>
  <c r="BK68" i="27"/>
  <c r="BK67" i="27"/>
  <c r="BK66" i="27"/>
  <c r="BK65" i="27"/>
  <c r="BK64" i="27"/>
  <c r="BK63" i="27"/>
  <c r="BK62" i="27"/>
  <c r="BK61" i="27"/>
  <c r="BK60" i="27"/>
  <c r="BK59" i="27"/>
  <c r="BK58" i="27"/>
  <c r="BK57" i="27"/>
  <c r="BK56" i="27"/>
  <c r="BK55" i="27"/>
  <c r="BK54" i="27"/>
  <c r="BK53" i="27"/>
  <c r="BK52" i="27"/>
  <c r="BK51" i="27"/>
  <c r="BK50" i="27"/>
  <c r="BK49" i="27"/>
  <c r="BK48" i="27"/>
  <c r="BK47" i="27"/>
  <c r="BK46" i="27"/>
  <c r="BK45" i="27"/>
  <c r="BK44" i="27"/>
  <c r="BK43" i="27"/>
  <c r="BK42" i="27"/>
  <c r="BK41" i="27"/>
  <c r="BK40" i="27"/>
  <c r="BK39" i="27"/>
  <c r="BK38" i="27"/>
  <c r="BK37" i="27"/>
  <c r="BK36" i="27"/>
  <c r="BK35" i="27"/>
  <c r="BK34" i="27"/>
  <c r="BK33" i="27"/>
  <c r="BK32" i="27"/>
  <c r="BK31" i="27"/>
  <c r="BK30" i="27"/>
  <c r="BK29" i="27"/>
  <c r="BK28" i="27"/>
  <c r="BK27" i="27"/>
  <c r="BK26" i="27"/>
  <c r="BK25" i="27"/>
  <c r="BK24" i="27"/>
  <c r="BK23" i="27"/>
  <c r="BK22" i="27"/>
  <c r="BK21" i="27"/>
  <c r="BK20" i="27"/>
  <c r="BK19" i="27"/>
  <c r="BK18" i="27"/>
  <c r="BK17" i="27"/>
  <c r="BK16" i="27"/>
  <c r="BK15" i="27"/>
  <c r="BK14" i="27"/>
  <c r="BK13" i="27"/>
  <c r="BK12" i="27"/>
  <c r="BK11" i="27"/>
  <c r="BK10" i="27"/>
  <c r="BK9" i="27"/>
  <c r="BK8" i="27"/>
  <c r="BK7" i="27"/>
  <c r="BK6" i="27"/>
  <c r="BK5" i="27"/>
  <c r="BK4" i="27"/>
  <c r="BK3" i="27"/>
  <c r="BK2" i="27"/>
  <c r="BG244" i="27"/>
  <c r="BG243" i="27"/>
  <c r="BG242" i="27"/>
  <c r="BG241" i="27"/>
  <c r="BG240" i="27"/>
  <c r="BG239" i="27"/>
  <c r="BG238" i="27"/>
  <c r="BG237" i="27"/>
  <c r="BG236" i="27"/>
  <c r="BG235" i="27"/>
  <c r="BG234" i="27"/>
  <c r="BG233" i="27"/>
  <c r="BG232" i="27"/>
  <c r="BG231" i="27"/>
  <c r="BG230" i="27"/>
  <c r="BG229" i="27"/>
  <c r="BG228" i="27"/>
  <c r="BG227" i="27"/>
  <c r="BG226" i="27"/>
  <c r="BG225" i="27"/>
  <c r="BG224" i="27"/>
  <c r="BG223" i="27"/>
  <c r="BG222" i="27"/>
  <c r="BG221" i="27"/>
  <c r="BG220" i="27"/>
  <c r="BG219" i="27"/>
  <c r="BG218" i="27"/>
  <c r="BG217" i="27"/>
  <c r="BG216" i="27"/>
  <c r="BG215" i="27"/>
  <c r="BG214" i="27"/>
  <c r="BG213" i="27"/>
  <c r="BG212" i="27"/>
  <c r="BG211" i="27"/>
  <c r="BG210" i="27"/>
  <c r="BG209" i="27"/>
  <c r="BG208" i="27"/>
  <c r="BG207" i="27"/>
  <c r="BG206" i="27"/>
  <c r="BG205" i="27"/>
  <c r="BG204" i="27"/>
  <c r="BG203" i="27"/>
  <c r="BG202" i="27"/>
  <c r="BG201" i="27"/>
  <c r="BG200" i="27"/>
  <c r="BG199" i="27"/>
  <c r="BG198" i="27"/>
  <c r="BG197" i="27"/>
  <c r="BG196" i="27"/>
  <c r="BG195" i="27"/>
  <c r="BG194" i="27"/>
  <c r="BG193" i="27"/>
  <c r="BG192" i="27"/>
  <c r="BG191" i="27"/>
  <c r="BG190" i="27"/>
  <c r="BG189" i="27"/>
  <c r="BG188" i="27"/>
  <c r="BG187" i="27"/>
  <c r="BG186" i="27"/>
  <c r="BG185" i="27"/>
  <c r="BG184" i="27"/>
  <c r="BG183" i="27"/>
  <c r="BG182" i="27"/>
  <c r="BG181" i="27"/>
  <c r="BG180" i="27"/>
  <c r="BG179" i="27"/>
  <c r="BG178" i="27"/>
  <c r="BG177" i="27"/>
  <c r="BG176" i="27"/>
  <c r="BG175" i="27"/>
  <c r="BG174" i="27"/>
  <c r="BG173" i="27"/>
  <c r="BG172" i="27"/>
  <c r="BG171" i="27"/>
  <c r="BG170" i="27"/>
  <c r="BG169" i="27"/>
  <c r="BG168" i="27"/>
  <c r="BG167" i="27"/>
  <c r="BG166" i="27"/>
  <c r="BG165" i="27"/>
  <c r="BG164" i="27"/>
  <c r="BG163" i="27"/>
  <c r="BG162" i="27"/>
  <c r="BG161" i="27"/>
  <c r="BG160" i="27"/>
  <c r="BG159" i="27"/>
  <c r="BG158" i="27"/>
  <c r="BG157" i="27"/>
  <c r="BG156" i="27"/>
  <c r="BG155" i="27"/>
  <c r="BG154" i="27"/>
  <c r="BG153" i="27"/>
  <c r="BG152" i="27"/>
  <c r="BG151" i="27"/>
  <c r="BG150" i="27"/>
  <c r="BG149" i="27"/>
  <c r="BG148" i="27"/>
  <c r="BG147" i="27"/>
  <c r="BG146" i="27"/>
  <c r="BG145" i="27"/>
  <c r="BG144" i="27"/>
  <c r="BG143" i="27"/>
  <c r="BG142" i="27"/>
  <c r="BG141" i="27"/>
  <c r="BG140" i="27"/>
  <c r="BG139" i="27"/>
  <c r="BG138" i="27"/>
  <c r="BG137" i="27"/>
  <c r="BG136" i="27"/>
  <c r="BG135" i="27"/>
  <c r="BG134" i="27"/>
  <c r="BG133" i="27"/>
  <c r="BG132" i="27"/>
  <c r="BG131" i="27"/>
  <c r="BG130" i="27"/>
  <c r="BG129" i="27"/>
  <c r="BG128" i="27"/>
  <c r="BG127" i="27"/>
  <c r="BG126" i="27"/>
  <c r="BG125" i="27"/>
  <c r="BG124" i="27"/>
  <c r="BG123" i="27"/>
  <c r="BG122" i="27"/>
  <c r="BG121" i="27"/>
  <c r="BG120" i="27"/>
  <c r="BG119" i="27"/>
  <c r="BG118" i="27"/>
  <c r="BG117" i="27"/>
  <c r="BG116" i="27"/>
  <c r="BG115" i="27"/>
  <c r="BG114" i="27"/>
  <c r="BG113" i="27"/>
  <c r="BG112" i="27"/>
  <c r="BG111" i="27"/>
  <c r="BG110" i="27"/>
  <c r="BG109" i="27"/>
  <c r="BG108" i="27"/>
  <c r="BG107" i="27"/>
  <c r="BG106" i="27"/>
  <c r="BG105" i="27"/>
  <c r="BG104" i="27"/>
  <c r="BG103" i="27"/>
  <c r="BG102" i="27"/>
  <c r="BG101" i="27"/>
  <c r="BG100" i="27"/>
  <c r="BG99" i="27"/>
  <c r="BG98" i="27"/>
  <c r="BG97" i="27"/>
  <c r="BG96" i="27"/>
  <c r="BG95" i="27"/>
  <c r="BG94" i="27"/>
  <c r="BG93" i="27"/>
  <c r="BG92" i="27"/>
  <c r="BG91" i="27"/>
  <c r="BG90" i="27"/>
  <c r="BG89" i="27"/>
  <c r="BG88" i="27"/>
  <c r="BG87" i="27"/>
  <c r="BG86" i="27"/>
  <c r="BG85" i="27"/>
  <c r="BG84" i="27"/>
  <c r="BG83" i="27"/>
  <c r="BG82" i="27"/>
  <c r="BG81" i="27"/>
  <c r="BG80" i="27"/>
  <c r="BG79" i="27"/>
  <c r="BG78" i="27"/>
  <c r="BG77" i="27"/>
  <c r="BG76" i="27"/>
  <c r="BG75" i="27"/>
  <c r="BG74" i="27"/>
  <c r="BG73" i="27"/>
  <c r="BG72" i="27"/>
  <c r="BG71" i="27"/>
  <c r="BG70" i="27"/>
  <c r="BG69" i="27"/>
  <c r="BG68" i="27"/>
  <c r="BG67" i="27"/>
  <c r="BG66" i="27"/>
  <c r="BG65" i="27"/>
  <c r="BG64" i="27"/>
  <c r="BG63" i="27"/>
  <c r="BG62" i="27"/>
  <c r="BG61" i="27"/>
  <c r="BG60" i="27"/>
  <c r="BG59" i="27"/>
  <c r="BG58" i="27"/>
  <c r="BG57" i="27"/>
  <c r="BG56" i="27"/>
  <c r="BG55" i="27"/>
  <c r="BG54" i="27"/>
  <c r="BG53" i="27"/>
  <c r="BG52" i="27"/>
  <c r="BG51" i="27"/>
  <c r="BG50" i="27"/>
  <c r="BG49" i="27"/>
  <c r="BG48" i="27"/>
  <c r="BG47" i="27"/>
  <c r="BG46" i="27"/>
  <c r="BG45" i="27"/>
  <c r="BG44" i="27"/>
  <c r="BG43" i="27"/>
  <c r="BG42" i="27"/>
  <c r="BG41" i="27"/>
  <c r="BG40" i="27"/>
  <c r="BG39" i="27"/>
  <c r="BG38" i="27"/>
  <c r="BG37" i="27"/>
  <c r="BG36" i="27"/>
  <c r="BG35" i="27"/>
  <c r="BG34" i="27"/>
  <c r="BG33" i="27"/>
  <c r="BG32" i="27"/>
  <c r="BG31" i="27"/>
  <c r="BG30" i="27"/>
  <c r="BG29" i="27"/>
  <c r="BG28" i="27"/>
  <c r="BG27" i="27"/>
  <c r="BG26" i="27"/>
  <c r="BG25" i="27"/>
  <c r="BG24" i="27"/>
  <c r="BG23" i="27"/>
  <c r="BG22" i="27"/>
  <c r="BG21" i="27"/>
  <c r="BG20" i="27"/>
  <c r="BG19" i="27"/>
  <c r="BG18" i="27"/>
  <c r="BG17" i="27"/>
  <c r="BG16" i="27"/>
  <c r="BG15" i="27"/>
  <c r="BG14" i="27"/>
  <c r="BG13" i="27"/>
  <c r="BG12" i="27"/>
  <c r="BG11" i="27"/>
  <c r="BG10" i="27"/>
  <c r="BG9" i="27"/>
  <c r="BG8" i="27"/>
  <c r="BG7" i="27"/>
  <c r="BG6" i="27"/>
  <c r="BG5" i="27"/>
  <c r="BG4" i="27"/>
  <c r="BG3" i="27"/>
  <c r="BG2" i="27"/>
  <c r="BC244" i="27"/>
  <c r="BC243" i="27"/>
  <c r="BC242" i="27"/>
  <c r="BC241" i="27"/>
  <c r="BC240" i="27"/>
  <c r="BC239" i="27"/>
  <c r="BC238" i="27"/>
  <c r="BC237" i="27"/>
  <c r="BC236" i="27"/>
  <c r="BC235" i="27"/>
  <c r="BC234" i="27"/>
  <c r="BC233" i="27"/>
  <c r="BC232" i="27"/>
  <c r="BC231" i="27"/>
  <c r="BC230" i="27"/>
  <c r="BC229" i="27"/>
  <c r="BC228" i="27"/>
  <c r="BC227" i="27"/>
  <c r="BC226" i="27"/>
  <c r="BC225" i="27"/>
  <c r="BC224" i="27"/>
  <c r="BC223" i="27"/>
  <c r="BC222" i="27"/>
  <c r="BC221" i="27"/>
  <c r="BC220" i="27"/>
  <c r="BC219" i="27"/>
  <c r="BC218" i="27"/>
  <c r="BC217" i="27"/>
  <c r="BC216" i="27"/>
  <c r="BC215" i="27"/>
  <c r="BC214" i="27"/>
  <c r="BC213" i="27"/>
  <c r="BC212" i="27"/>
  <c r="BC211" i="27"/>
  <c r="BC210" i="27"/>
  <c r="BC209" i="27"/>
  <c r="BC208" i="27"/>
  <c r="BC207" i="27"/>
  <c r="BC206" i="27"/>
  <c r="BC205" i="27"/>
  <c r="BC204" i="27"/>
  <c r="BC203" i="27"/>
  <c r="BC202" i="27"/>
  <c r="BC201" i="27"/>
  <c r="BC200" i="27"/>
  <c r="BC199" i="27"/>
  <c r="BC198" i="27"/>
  <c r="BC197" i="27"/>
  <c r="BC196" i="27"/>
  <c r="BC195" i="27"/>
  <c r="BC194" i="27"/>
  <c r="BC193" i="27"/>
  <c r="BC192" i="27"/>
  <c r="BC191" i="27"/>
  <c r="BC190" i="27"/>
  <c r="BC189" i="27"/>
  <c r="BC188" i="27"/>
  <c r="BC187" i="27"/>
  <c r="BC186" i="27"/>
  <c r="BC185" i="27"/>
  <c r="BC184" i="27"/>
  <c r="BC183" i="27"/>
  <c r="BC182" i="27"/>
  <c r="BC181" i="27"/>
  <c r="BC180" i="27"/>
  <c r="BC179" i="27"/>
  <c r="BC178" i="27"/>
  <c r="BC177" i="27"/>
  <c r="BC176" i="27"/>
  <c r="BC175" i="27"/>
  <c r="BC174" i="27"/>
  <c r="BC173" i="27"/>
  <c r="BC172" i="27"/>
  <c r="BC171" i="27"/>
  <c r="BC170" i="27"/>
  <c r="BC169" i="27"/>
  <c r="BC168" i="27"/>
  <c r="BC167" i="27"/>
  <c r="BC166" i="27"/>
  <c r="BC165" i="27"/>
  <c r="BC164" i="27"/>
  <c r="BC163" i="27"/>
  <c r="BC162" i="27"/>
  <c r="BC161" i="27"/>
  <c r="BC160" i="27"/>
  <c r="BC159" i="27"/>
  <c r="BC158" i="27"/>
  <c r="BC157" i="27"/>
  <c r="BC156" i="27"/>
  <c r="BC155" i="27"/>
  <c r="BC154" i="27"/>
  <c r="BC153" i="27"/>
  <c r="BC152" i="27"/>
  <c r="BC151" i="27"/>
  <c r="BC150" i="27"/>
  <c r="BC149" i="27"/>
  <c r="BC148" i="27"/>
  <c r="BC147" i="27"/>
  <c r="BC146" i="27"/>
  <c r="BC145" i="27"/>
  <c r="BC144" i="27"/>
  <c r="BC143" i="27"/>
  <c r="BC142" i="27"/>
  <c r="BC141" i="27"/>
  <c r="BC140" i="27"/>
  <c r="BC139" i="27"/>
  <c r="BC138" i="27"/>
  <c r="BC137" i="27"/>
  <c r="BC136" i="27"/>
  <c r="BC135" i="27"/>
  <c r="BC134" i="27"/>
  <c r="BC133" i="27"/>
  <c r="BC132" i="27"/>
  <c r="BC131" i="27"/>
  <c r="BC130" i="27"/>
  <c r="BC129" i="27"/>
  <c r="BC128" i="27"/>
  <c r="BC127" i="27"/>
  <c r="BC126" i="27"/>
  <c r="BC125" i="27"/>
  <c r="BC124" i="27"/>
  <c r="BC123" i="27"/>
  <c r="BC122" i="27"/>
  <c r="BC121" i="27"/>
  <c r="BC120" i="27"/>
  <c r="BC119" i="27"/>
  <c r="BC118" i="27"/>
  <c r="BC117" i="27"/>
  <c r="BC116" i="27"/>
  <c r="BC115" i="27"/>
  <c r="BC114" i="27"/>
  <c r="BC113" i="27"/>
  <c r="BC112" i="27"/>
  <c r="BC111" i="27"/>
  <c r="BC110" i="27"/>
  <c r="BC109" i="27"/>
  <c r="BC108" i="27"/>
  <c r="BC107" i="27"/>
  <c r="BC106" i="27"/>
  <c r="BC105" i="27"/>
  <c r="BC104" i="27"/>
  <c r="BC103" i="27"/>
  <c r="BC102" i="27"/>
  <c r="BC101" i="27"/>
  <c r="BC100" i="27"/>
  <c r="BC99" i="27"/>
  <c r="BC98" i="27"/>
  <c r="BC97" i="27"/>
  <c r="BC96" i="27"/>
  <c r="BC95" i="27"/>
  <c r="BC94" i="27"/>
  <c r="BC93" i="27"/>
  <c r="BC92" i="27"/>
  <c r="BC91" i="27"/>
  <c r="BC90" i="27"/>
  <c r="BC89" i="27"/>
  <c r="BC88" i="27"/>
  <c r="BC87" i="27"/>
  <c r="BC86" i="27"/>
  <c r="BC85" i="27"/>
  <c r="BC84" i="27"/>
  <c r="BC83" i="27"/>
  <c r="BC82" i="27"/>
  <c r="BC81" i="27"/>
  <c r="BC80" i="27"/>
  <c r="BC79" i="27"/>
  <c r="BC78" i="27"/>
  <c r="BC77" i="27"/>
  <c r="BC76" i="27"/>
  <c r="BC75" i="27"/>
  <c r="BC74" i="27"/>
  <c r="BC73" i="27"/>
  <c r="BC72" i="27"/>
  <c r="BC71" i="27"/>
  <c r="BC70" i="27"/>
  <c r="BC69" i="27"/>
  <c r="BC68" i="27"/>
  <c r="BC67" i="27"/>
  <c r="BC66" i="27"/>
  <c r="BC65" i="27"/>
  <c r="BC64" i="27"/>
  <c r="BC63" i="27"/>
  <c r="BC62" i="27"/>
  <c r="BC61" i="27"/>
  <c r="BC60" i="27"/>
  <c r="BC59" i="27"/>
  <c r="BC58" i="27"/>
  <c r="BC57" i="27"/>
  <c r="BC56" i="27"/>
  <c r="BC55" i="27"/>
  <c r="BC54" i="27"/>
  <c r="BC53" i="27"/>
  <c r="BC52" i="27"/>
  <c r="BC51" i="27"/>
  <c r="BC50" i="27"/>
  <c r="BC49" i="27"/>
  <c r="BC48" i="27"/>
  <c r="BC47" i="27"/>
  <c r="BC46" i="27"/>
  <c r="BC45" i="27"/>
  <c r="BC44" i="27"/>
  <c r="BC43" i="27"/>
  <c r="BC42" i="27"/>
  <c r="BC41" i="27"/>
  <c r="BC40" i="27"/>
  <c r="BC39" i="27"/>
  <c r="BC38" i="27"/>
  <c r="BC37" i="27"/>
  <c r="BC36" i="27"/>
  <c r="BC35" i="27"/>
  <c r="BC34" i="27"/>
  <c r="BC33" i="27"/>
  <c r="BC32" i="27"/>
  <c r="BC31" i="27"/>
  <c r="BC30" i="27"/>
  <c r="BC29" i="27"/>
  <c r="BC28" i="27"/>
  <c r="BC27" i="27"/>
  <c r="BC26" i="27"/>
  <c r="BC25" i="27"/>
  <c r="BC24" i="27"/>
  <c r="BC23" i="27"/>
  <c r="BC22" i="27"/>
  <c r="BC21" i="27"/>
  <c r="BC20" i="27"/>
  <c r="BC19" i="27"/>
  <c r="BC18" i="27"/>
  <c r="BC17" i="27"/>
  <c r="BC16" i="27"/>
  <c r="BC15" i="27"/>
  <c r="BC14" i="27"/>
  <c r="BC13" i="27"/>
  <c r="BC12" i="27"/>
  <c r="BC11" i="27"/>
  <c r="BC10" i="27"/>
  <c r="BC9" i="27"/>
  <c r="BC8" i="27"/>
  <c r="BC7" i="27"/>
  <c r="BC6" i="27"/>
  <c r="BC5" i="27"/>
  <c r="BC4" i="27"/>
  <c r="BC3" i="27"/>
  <c r="BC2" i="27"/>
  <c r="AY2" i="27"/>
  <c r="AU244" i="27"/>
  <c r="AU243" i="27"/>
  <c r="AU242" i="27"/>
  <c r="AU241" i="27"/>
  <c r="AU240" i="27"/>
  <c r="AU239" i="27"/>
  <c r="AU238" i="27"/>
  <c r="AU237" i="27"/>
  <c r="AU236" i="27"/>
  <c r="AU235" i="27"/>
  <c r="AU234" i="27"/>
  <c r="AU233" i="27"/>
  <c r="AU232" i="27"/>
  <c r="AU231" i="27"/>
  <c r="AU230" i="27"/>
  <c r="AU229" i="27"/>
  <c r="AU228" i="27"/>
  <c r="AU227" i="27"/>
  <c r="AU226" i="27"/>
  <c r="AU225" i="27"/>
  <c r="AU224" i="27"/>
  <c r="AU223" i="27"/>
  <c r="AU222" i="27"/>
  <c r="AU221" i="27"/>
  <c r="AU220" i="27"/>
  <c r="AU219" i="27"/>
  <c r="AU218" i="27"/>
  <c r="AU217" i="27"/>
  <c r="AU216" i="27"/>
  <c r="AU215" i="27"/>
  <c r="AU214" i="27"/>
  <c r="AU213" i="27"/>
  <c r="AU212" i="27"/>
  <c r="AU211" i="27"/>
  <c r="AU210" i="27"/>
  <c r="AU209" i="27"/>
  <c r="AU208" i="27"/>
  <c r="AU207" i="27"/>
  <c r="AU206" i="27"/>
  <c r="AU205" i="27"/>
  <c r="AU204" i="27"/>
  <c r="AU203" i="27"/>
  <c r="AU202" i="27"/>
  <c r="AU201" i="27"/>
  <c r="AU200" i="27"/>
  <c r="AU199" i="27"/>
  <c r="AU198" i="27"/>
  <c r="AU197" i="27"/>
  <c r="AU196" i="27"/>
  <c r="AU195" i="27"/>
  <c r="AU194" i="27"/>
  <c r="AU193" i="27"/>
  <c r="AU192" i="27"/>
  <c r="AU191" i="27"/>
  <c r="AU190" i="27"/>
  <c r="AU189" i="27"/>
  <c r="AU188" i="27"/>
  <c r="AU187" i="27"/>
  <c r="AU186" i="27"/>
  <c r="AU185" i="27"/>
  <c r="AU184" i="27"/>
  <c r="AU183" i="27"/>
  <c r="AU182" i="27"/>
  <c r="AU181" i="27"/>
  <c r="AU180" i="27"/>
  <c r="AU179" i="27"/>
  <c r="AU178" i="27"/>
  <c r="AU177" i="27"/>
  <c r="AU176" i="27"/>
  <c r="AU175" i="27"/>
  <c r="AU174" i="27"/>
  <c r="AU173" i="27"/>
  <c r="AU172" i="27"/>
  <c r="AU171" i="27"/>
  <c r="AU170" i="27"/>
  <c r="AU169" i="27"/>
  <c r="AU168" i="27"/>
  <c r="AU167" i="27"/>
  <c r="AU166" i="27"/>
  <c r="AU165" i="27"/>
  <c r="AU164" i="27"/>
  <c r="AU163" i="27"/>
  <c r="AU162" i="27"/>
  <c r="AU161" i="27"/>
  <c r="AU160" i="27"/>
  <c r="AU159" i="27"/>
  <c r="AU158" i="27"/>
  <c r="AU157" i="27"/>
  <c r="AU156" i="27"/>
  <c r="AU155" i="27"/>
  <c r="AU154" i="27"/>
  <c r="AU153" i="27"/>
  <c r="AU152" i="27"/>
  <c r="AU151" i="27"/>
  <c r="AU150" i="27"/>
  <c r="AU149" i="27"/>
  <c r="AU148" i="27"/>
  <c r="AU147" i="27"/>
  <c r="AU146" i="27"/>
  <c r="AU145" i="27"/>
  <c r="AU144" i="27"/>
  <c r="AU143" i="27"/>
  <c r="AU142" i="27"/>
  <c r="AU141" i="27"/>
  <c r="AU140" i="27"/>
  <c r="AU139" i="27"/>
  <c r="AU138" i="27"/>
  <c r="AU137" i="27"/>
  <c r="AU136" i="27"/>
  <c r="AU135" i="27"/>
  <c r="AU134" i="27"/>
  <c r="AU133" i="27"/>
  <c r="AU132" i="27"/>
  <c r="AU131" i="27"/>
  <c r="AU130" i="27"/>
  <c r="AU129" i="27"/>
  <c r="AU128" i="27"/>
  <c r="AU127" i="27"/>
  <c r="AU126" i="27"/>
  <c r="AU125" i="27"/>
  <c r="AU124" i="27"/>
  <c r="AU123" i="27"/>
  <c r="AU122" i="27"/>
  <c r="AU121" i="27"/>
  <c r="AU120" i="27"/>
  <c r="AU119" i="27"/>
  <c r="AU118" i="27"/>
  <c r="AU117" i="27"/>
  <c r="AU116" i="27"/>
  <c r="AU115" i="27"/>
  <c r="AU114" i="27"/>
  <c r="AU113" i="27"/>
  <c r="AU112" i="27"/>
  <c r="AU111" i="27"/>
  <c r="AU110" i="27"/>
  <c r="AU109" i="27"/>
  <c r="AU108" i="27"/>
  <c r="AU107" i="27"/>
  <c r="AU106" i="27"/>
  <c r="AU105" i="27"/>
  <c r="AU104" i="27"/>
  <c r="AU103" i="27"/>
  <c r="AU102" i="27"/>
  <c r="AU101" i="27"/>
  <c r="AU100" i="27"/>
  <c r="AU99" i="27"/>
  <c r="AU98" i="27"/>
  <c r="AU97" i="27"/>
  <c r="AU96" i="27"/>
  <c r="AU95" i="27"/>
  <c r="AU94" i="27"/>
  <c r="AU93" i="27"/>
  <c r="AU92" i="27"/>
  <c r="AU91" i="27"/>
  <c r="AU90" i="27"/>
  <c r="AU89" i="27"/>
  <c r="AU88" i="27"/>
  <c r="AU87" i="27"/>
  <c r="AU86" i="27"/>
  <c r="AU85" i="27"/>
  <c r="AU84" i="27"/>
  <c r="AU83" i="27"/>
  <c r="AU82" i="27"/>
  <c r="AU81" i="27"/>
  <c r="AU80" i="27"/>
  <c r="AU79" i="27"/>
  <c r="AU78" i="27"/>
  <c r="AU77" i="27"/>
  <c r="AU76" i="27"/>
  <c r="AU75" i="27"/>
  <c r="AU74" i="27"/>
  <c r="AU73" i="27"/>
  <c r="AU72" i="27"/>
  <c r="AU71" i="27"/>
  <c r="AU70" i="27"/>
  <c r="AU69" i="27"/>
  <c r="AU68" i="27"/>
  <c r="AU67" i="27"/>
  <c r="AU66" i="27"/>
  <c r="AU65" i="27"/>
  <c r="AU64" i="27"/>
  <c r="AU63" i="27"/>
  <c r="AU62" i="27"/>
  <c r="AU61" i="27"/>
  <c r="AU60" i="27"/>
  <c r="AU59" i="27"/>
  <c r="AU58" i="27"/>
  <c r="AU57" i="27"/>
  <c r="AU56" i="27"/>
  <c r="AU55" i="27"/>
  <c r="AU54" i="27"/>
  <c r="AU53" i="27"/>
  <c r="AU52" i="27"/>
  <c r="AU51" i="27"/>
  <c r="AU50" i="27"/>
  <c r="AU49" i="27"/>
  <c r="AU48" i="27"/>
  <c r="AU47" i="27"/>
  <c r="AU46" i="27"/>
  <c r="AU45" i="27"/>
  <c r="AU44" i="27"/>
  <c r="AU43" i="27"/>
  <c r="AU42" i="27"/>
  <c r="AU41" i="27"/>
  <c r="AU40" i="27"/>
  <c r="AU39" i="27"/>
  <c r="AU38" i="27"/>
  <c r="AU37" i="27"/>
  <c r="AU36" i="27"/>
  <c r="AU35" i="27"/>
  <c r="AU34" i="27"/>
  <c r="AU33" i="27"/>
  <c r="AU32" i="27"/>
  <c r="AU31" i="27"/>
  <c r="AU30" i="27"/>
  <c r="AU29" i="27"/>
  <c r="AU28" i="27"/>
  <c r="AU27" i="27"/>
  <c r="AU26" i="27"/>
  <c r="AU25" i="27"/>
  <c r="AU24" i="27"/>
  <c r="AU23" i="27"/>
  <c r="AU22" i="27"/>
  <c r="AU21" i="27"/>
  <c r="AU20" i="27"/>
  <c r="AU19" i="27"/>
  <c r="AU18" i="27"/>
  <c r="AU17" i="27"/>
  <c r="AU16" i="27"/>
  <c r="AU15" i="27"/>
  <c r="AU14" i="27"/>
  <c r="AU13" i="27"/>
  <c r="AU12" i="27"/>
  <c r="AU11" i="27"/>
  <c r="AU10" i="27"/>
  <c r="AU9" i="27"/>
  <c r="AU8" i="27"/>
  <c r="AU7" i="27"/>
  <c r="AU6" i="27"/>
  <c r="AU5" i="27"/>
  <c r="AU4" i="27"/>
  <c r="AU3" i="27"/>
  <c r="AU2" i="27"/>
  <c r="AQ244" i="27"/>
  <c r="AQ243" i="27"/>
  <c r="AQ242" i="27"/>
  <c r="AQ241" i="27"/>
  <c r="AQ240" i="27"/>
  <c r="AQ239" i="27"/>
  <c r="AQ238" i="27"/>
  <c r="AQ237" i="27"/>
  <c r="AQ236" i="27"/>
  <c r="AQ235" i="27"/>
  <c r="AQ234" i="27"/>
  <c r="AQ233" i="27"/>
  <c r="AQ232" i="27"/>
  <c r="AQ231" i="27"/>
  <c r="AQ230" i="27"/>
  <c r="AQ229" i="27"/>
  <c r="AQ228" i="27"/>
  <c r="AQ227" i="27"/>
  <c r="AQ226" i="27"/>
  <c r="AQ225" i="27"/>
  <c r="AQ224" i="27"/>
  <c r="AQ223" i="27"/>
  <c r="AQ222" i="27"/>
  <c r="AQ221" i="27"/>
  <c r="AQ220" i="27"/>
  <c r="AQ219" i="27"/>
  <c r="AQ218" i="27"/>
  <c r="AQ217" i="27"/>
  <c r="AQ216" i="27"/>
  <c r="AQ215" i="27"/>
  <c r="AQ214" i="27"/>
  <c r="AQ213" i="27"/>
  <c r="AQ212" i="27"/>
  <c r="AQ211" i="27"/>
  <c r="AQ210" i="27"/>
  <c r="AQ209" i="27"/>
  <c r="AQ208" i="27"/>
  <c r="AQ207" i="27"/>
  <c r="AQ206" i="27"/>
  <c r="AQ205" i="27"/>
  <c r="AQ204" i="27"/>
  <c r="AQ203" i="27"/>
  <c r="AQ202" i="27"/>
  <c r="AQ201" i="27"/>
  <c r="AQ200" i="27"/>
  <c r="AQ199" i="27"/>
  <c r="AQ198" i="27"/>
  <c r="AQ197" i="27"/>
  <c r="AQ196" i="27"/>
  <c r="AQ195" i="27"/>
  <c r="AQ194" i="27"/>
  <c r="AQ193" i="27"/>
  <c r="AQ192" i="27"/>
  <c r="AQ191" i="27"/>
  <c r="AQ190" i="27"/>
  <c r="AQ189" i="27"/>
  <c r="AQ188" i="27"/>
  <c r="AQ187" i="27"/>
  <c r="AQ186" i="27"/>
  <c r="AQ185" i="27"/>
  <c r="AQ184" i="27"/>
  <c r="AQ183" i="27"/>
  <c r="AQ182" i="27"/>
  <c r="AQ181" i="27"/>
  <c r="AQ180" i="27"/>
  <c r="AQ179" i="27"/>
  <c r="AQ178" i="27"/>
  <c r="AQ177" i="27"/>
  <c r="AQ176" i="27"/>
  <c r="AQ175" i="27"/>
  <c r="AQ174" i="27"/>
  <c r="AQ173" i="27"/>
  <c r="AQ172" i="27"/>
  <c r="AQ171" i="27"/>
  <c r="AQ170" i="27"/>
  <c r="AQ169" i="27"/>
  <c r="AQ168" i="27"/>
  <c r="AQ167" i="27"/>
  <c r="AQ166" i="27"/>
  <c r="AQ165" i="27"/>
  <c r="AQ164" i="27"/>
  <c r="AQ163" i="27"/>
  <c r="AQ162" i="27"/>
  <c r="AQ161" i="27"/>
  <c r="AQ160" i="27"/>
  <c r="AQ159" i="27"/>
  <c r="AQ158" i="27"/>
  <c r="AQ157" i="27"/>
  <c r="AQ156" i="27"/>
  <c r="AQ155" i="27"/>
  <c r="AQ154" i="27"/>
  <c r="AQ153" i="27"/>
  <c r="AQ152" i="27"/>
  <c r="AQ151" i="27"/>
  <c r="AQ150" i="27"/>
  <c r="AQ149" i="27"/>
  <c r="AQ148" i="27"/>
  <c r="AQ147" i="27"/>
  <c r="AQ146" i="27"/>
  <c r="AQ145" i="27"/>
  <c r="AQ144" i="27"/>
  <c r="AQ143" i="27"/>
  <c r="AQ142" i="27"/>
  <c r="AQ141" i="27"/>
  <c r="AQ140" i="27"/>
  <c r="AQ139" i="27"/>
  <c r="AQ138" i="27"/>
  <c r="AQ137" i="27"/>
  <c r="AQ136" i="27"/>
  <c r="AQ135" i="27"/>
  <c r="AQ134" i="27"/>
  <c r="AQ133" i="27"/>
  <c r="AQ132" i="27"/>
  <c r="AQ131" i="27"/>
  <c r="AQ130" i="27"/>
  <c r="AQ129" i="27"/>
  <c r="AQ128" i="27"/>
  <c r="AQ127" i="27"/>
  <c r="AQ126" i="27"/>
  <c r="AQ125" i="27"/>
  <c r="AQ124" i="27"/>
  <c r="AQ123" i="27"/>
  <c r="AQ122" i="27"/>
  <c r="AQ121" i="27"/>
  <c r="AQ120" i="27"/>
  <c r="AQ119" i="27"/>
  <c r="AQ118" i="27"/>
  <c r="AQ117" i="27"/>
  <c r="AQ116" i="27"/>
  <c r="AQ115" i="27"/>
  <c r="AQ114" i="27"/>
  <c r="AQ113" i="27"/>
  <c r="AQ112" i="27"/>
  <c r="AQ111" i="27"/>
  <c r="AQ110" i="27"/>
  <c r="AQ109" i="27"/>
  <c r="AQ108" i="27"/>
  <c r="AQ107" i="27"/>
  <c r="AQ106" i="27"/>
  <c r="AQ105" i="27"/>
  <c r="AQ104" i="27"/>
  <c r="AQ103" i="27"/>
  <c r="AQ102" i="27"/>
  <c r="AQ101" i="27"/>
  <c r="AQ100" i="27"/>
  <c r="AQ99" i="27"/>
  <c r="AQ98" i="27"/>
  <c r="AQ97" i="27"/>
  <c r="AQ96" i="27"/>
  <c r="AQ95" i="27"/>
  <c r="AQ94" i="27"/>
  <c r="AQ93" i="27"/>
  <c r="AQ92" i="27"/>
  <c r="AQ91" i="27"/>
  <c r="AQ90" i="27"/>
  <c r="AQ89" i="27"/>
  <c r="AQ88" i="27"/>
  <c r="AQ87" i="27"/>
  <c r="AQ86" i="27"/>
  <c r="AQ85" i="27"/>
  <c r="AQ84" i="27"/>
  <c r="AQ83" i="27"/>
  <c r="AQ82" i="27"/>
  <c r="AQ81" i="27"/>
  <c r="AQ80" i="27"/>
  <c r="AQ79" i="27"/>
  <c r="AQ78" i="27"/>
  <c r="AQ77" i="27"/>
  <c r="AQ76" i="27"/>
  <c r="AQ75" i="27"/>
  <c r="AQ74" i="27"/>
  <c r="AQ73" i="27"/>
  <c r="AQ72" i="27"/>
  <c r="AQ71" i="27"/>
  <c r="AQ70" i="27"/>
  <c r="AQ69" i="27"/>
  <c r="AQ68" i="27"/>
  <c r="AQ67" i="27"/>
  <c r="AQ66" i="27"/>
  <c r="AQ65" i="27"/>
  <c r="AQ64" i="27"/>
  <c r="AQ63" i="27"/>
  <c r="AQ62" i="27"/>
  <c r="AQ61" i="27"/>
  <c r="AQ60" i="27"/>
  <c r="AQ59" i="27"/>
  <c r="AQ58" i="27"/>
  <c r="AQ57" i="27"/>
  <c r="AQ56" i="27"/>
  <c r="AQ55" i="27"/>
  <c r="AQ54" i="27"/>
  <c r="AQ53" i="27"/>
  <c r="AQ52" i="27"/>
  <c r="AQ51" i="27"/>
  <c r="AQ50" i="27"/>
  <c r="AQ49" i="27"/>
  <c r="AQ48" i="27"/>
  <c r="AQ47" i="27"/>
  <c r="AQ46" i="27"/>
  <c r="AQ45" i="27"/>
  <c r="AQ44" i="27"/>
  <c r="AQ43" i="27"/>
  <c r="AQ42" i="27"/>
  <c r="AQ41" i="27"/>
  <c r="AQ40" i="27"/>
  <c r="AQ39" i="27"/>
  <c r="AQ38" i="27"/>
  <c r="AQ37" i="27"/>
  <c r="AQ36" i="27"/>
  <c r="AQ35" i="27"/>
  <c r="AQ34" i="27"/>
  <c r="AQ33" i="27"/>
  <c r="AQ32" i="27"/>
  <c r="AQ31" i="27"/>
  <c r="AQ30" i="27"/>
  <c r="AQ29" i="27"/>
  <c r="AQ28" i="27"/>
  <c r="AQ27" i="27"/>
  <c r="AQ26" i="27"/>
  <c r="AQ25" i="27"/>
  <c r="AQ24" i="27"/>
  <c r="AQ23" i="27"/>
  <c r="AQ22" i="27"/>
  <c r="AQ21" i="27"/>
  <c r="AQ20" i="27"/>
  <c r="AQ19" i="27"/>
  <c r="AQ18" i="27"/>
  <c r="AQ17" i="27"/>
  <c r="AQ16" i="27"/>
  <c r="AQ15" i="27"/>
  <c r="AQ14" i="27"/>
  <c r="AQ13" i="27"/>
  <c r="AQ12" i="27"/>
  <c r="AQ11" i="27"/>
  <c r="AQ10" i="27"/>
  <c r="AQ9" i="27"/>
  <c r="AQ8" i="27"/>
  <c r="AQ7" i="27"/>
  <c r="AQ6" i="27"/>
  <c r="AQ5" i="27"/>
  <c r="AQ4" i="27"/>
  <c r="AQ3" i="27"/>
  <c r="AQ2" i="27"/>
  <c r="AM244" i="27"/>
  <c r="AM243" i="27"/>
  <c r="AM242" i="27"/>
  <c r="AM241" i="27"/>
  <c r="AM240" i="27"/>
  <c r="AM239" i="27"/>
  <c r="AM238" i="27"/>
  <c r="AM237" i="27"/>
  <c r="AM236" i="27"/>
  <c r="AM235" i="27"/>
  <c r="AM234" i="27"/>
  <c r="AM233" i="27"/>
  <c r="AM232" i="27"/>
  <c r="AM231" i="27"/>
  <c r="AM230" i="27"/>
  <c r="AM229" i="27"/>
  <c r="AM228" i="27"/>
  <c r="AM227" i="27"/>
  <c r="AM226" i="27"/>
  <c r="AM225" i="27"/>
  <c r="AM224" i="27"/>
  <c r="AM223" i="27"/>
  <c r="AM222" i="27"/>
  <c r="AM221" i="27"/>
  <c r="AM220" i="27"/>
  <c r="AM219" i="27"/>
  <c r="AM218" i="27"/>
  <c r="AM217" i="27"/>
  <c r="AM216" i="27"/>
  <c r="AM215" i="27"/>
  <c r="AM214" i="27"/>
  <c r="AM213" i="27"/>
  <c r="AM212" i="27"/>
  <c r="AM211" i="27"/>
  <c r="AM210" i="27"/>
  <c r="AM209" i="27"/>
  <c r="AM208" i="27"/>
  <c r="AM207" i="27"/>
  <c r="AM206" i="27"/>
  <c r="AM205" i="27"/>
  <c r="AM204" i="27"/>
  <c r="AM203" i="27"/>
  <c r="AM202" i="27"/>
  <c r="AM201" i="27"/>
  <c r="AM200" i="27"/>
  <c r="AM199" i="27"/>
  <c r="AM198" i="27"/>
  <c r="AM197" i="27"/>
  <c r="AM196" i="27"/>
  <c r="AM195" i="27"/>
  <c r="AM194" i="27"/>
  <c r="AM193" i="27"/>
  <c r="AM192" i="27"/>
  <c r="AM191" i="27"/>
  <c r="AM190" i="27"/>
  <c r="AM189" i="27"/>
  <c r="AM188" i="27"/>
  <c r="AM187" i="27"/>
  <c r="AM186" i="27"/>
  <c r="AM185" i="27"/>
  <c r="AM184" i="27"/>
  <c r="AM183" i="27"/>
  <c r="AM182" i="27"/>
  <c r="AM181" i="27"/>
  <c r="AM180" i="27"/>
  <c r="AM179" i="27"/>
  <c r="AM178" i="27"/>
  <c r="AM177" i="27"/>
  <c r="AM176" i="27"/>
  <c r="AM175" i="27"/>
  <c r="AM174" i="27"/>
  <c r="AM173" i="27"/>
  <c r="AM172" i="27"/>
  <c r="AM171" i="27"/>
  <c r="AM170" i="27"/>
  <c r="AM169" i="27"/>
  <c r="AM168" i="27"/>
  <c r="AM167" i="27"/>
  <c r="AM166" i="27"/>
  <c r="AM165" i="27"/>
  <c r="AM164" i="27"/>
  <c r="AM163" i="27"/>
  <c r="AM162" i="27"/>
  <c r="AM161" i="27"/>
  <c r="AM160" i="27"/>
  <c r="AM159" i="27"/>
  <c r="AM158" i="27"/>
  <c r="AM157" i="27"/>
  <c r="AM156" i="27"/>
  <c r="AM155" i="27"/>
  <c r="AM154" i="27"/>
  <c r="AM153" i="27"/>
  <c r="AM152" i="27"/>
  <c r="AM151" i="27"/>
  <c r="AM150" i="27"/>
  <c r="AM149" i="27"/>
  <c r="AM148" i="27"/>
  <c r="AM147" i="27"/>
  <c r="AM146" i="27"/>
  <c r="AM145" i="27"/>
  <c r="AM144" i="27"/>
  <c r="AM143" i="27"/>
  <c r="AM142" i="27"/>
  <c r="AM141" i="27"/>
  <c r="AM140" i="27"/>
  <c r="AM139" i="27"/>
  <c r="AM138" i="27"/>
  <c r="AM137" i="27"/>
  <c r="AM136" i="27"/>
  <c r="AM135" i="27"/>
  <c r="AM134" i="27"/>
  <c r="AM133" i="27"/>
  <c r="AM132" i="27"/>
  <c r="AM131" i="27"/>
  <c r="AM130" i="27"/>
  <c r="AM129" i="27"/>
  <c r="AM128" i="27"/>
  <c r="AM127" i="27"/>
  <c r="AM126" i="27"/>
  <c r="AM125" i="27"/>
  <c r="AM124" i="27"/>
  <c r="AM123" i="27"/>
  <c r="AM122" i="27"/>
  <c r="AM121" i="27"/>
  <c r="AM120" i="27"/>
  <c r="AM119" i="27"/>
  <c r="AM118" i="27"/>
  <c r="AM117" i="27"/>
  <c r="AM116" i="27"/>
  <c r="AM115" i="27"/>
  <c r="AM114" i="27"/>
  <c r="AM113" i="27"/>
  <c r="AM112" i="27"/>
  <c r="AM111" i="27"/>
  <c r="AM110" i="27"/>
  <c r="AM109" i="27"/>
  <c r="AM108" i="27"/>
  <c r="AM107" i="27"/>
  <c r="AM106" i="27"/>
  <c r="AM105" i="27"/>
  <c r="AM104" i="27"/>
  <c r="AM103" i="27"/>
  <c r="AM102" i="27"/>
  <c r="AM101" i="27"/>
  <c r="AM100" i="27"/>
  <c r="AM99" i="27"/>
  <c r="AM98" i="27"/>
  <c r="AM97" i="27"/>
  <c r="AM96" i="27"/>
  <c r="AM95" i="27"/>
  <c r="AM94" i="27"/>
  <c r="AM93" i="27"/>
  <c r="AM92" i="27"/>
  <c r="AM91" i="27"/>
  <c r="AM90" i="27"/>
  <c r="AM89" i="27"/>
  <c r="AM88" i="27"/>
  <c r="AM87" i="27"/>
  <c r="AM86" i="27"/>
  <c r="AM85" i="27"/>
  <c r="AM84" i="27"/>
  <c r="AM83" i="27"/>
  <c r="AM82" i="27"/>
  <c r="AM81" i="27"/>
  <c r="AM80" i="27"/>
  <c r="AM79" i="27"/>
  <c r="AM78" i="27"/>
  <c r="AM77" i="27"/>
  <c r="AM76" i="27"/>
  <c r="AM75" i="27"/>
  <c r="AM74" i="27"/>
  <c r="AM73" i="27"/>
  <c r="AM72" i="27"/>
  <c r="AM71" i="27"/>
  <c r="AM70" i="27"/>
  <c r="AM69" i="27"/>
  <c r="AM68" i="27"/>
  <c r="AM67" i="27"/>
  <c r="AM66" i="27"/>
  <c r="AM65" i="27"/>
  <c r="AM64" i="27"/>
  <c r="AM63" i="27"/>
  <c r="AM62" i="27"/>
  <c r="AM61" i="27"/>
  <c r="AM60" i="27"/>
  <c r="AM59" i="27"/>
  <c r="AM58" i="27"/>
  <c r="AM57" i="27"/>
  <c r="AM56" i="27"/>
  <c r="AM55" i="27"/>
  <c r="AM54" i="27"/>
  <c r="AM53" i="27"/>
  <c r="AM52" i="27"/>
  <c r="AM51" i="27"/>
  <c r="AM50" i="27"/>
  <c r="AM49" i="27"/>
  <c r="AM48" i="27"/>
  <c r="AM47" i="27"/>
  <c r="AM46" i="27"/>
  <c r="AM45" i="27"/>
  <c r="AM44" i="27"/>
  <c r="AM43" i="27"/>
  <c r="AM42" i="27"/>
  <c r="AM41" i="27"/>
  <c r="AM40" i="27"/>
  <c r="AM39" i="27"/>
  <c r="AM38" i="27"/>
  <c r="AM37" i="27"/>
  <c r="AM36" i="27"/>
  <c r="AM35" i="27"/>
  <c r="AM34" i="27"/>
  <c r="AM33" i="27"/>
  <c r="AM32" i="27"/>
  <c r="AM31" i="27"/>
  <c r="AM30" i="27"/>
  <c r="AM29" i="27"/>
  <c r="AM28" i="27"/>
  <c r="AM27" i="27"/>
  <c r="AM26" i="27"/>
  <c r="AM25" i="27"/>
  <c r="AM24" i="27"/>
  <c r="AM23" i="27"/>
  <c r="AM22" i="27"/>
  <c r="AM21" i="27"/>
  <c r="AM20" i="27"/>
  <c r="AM19" i="27"/>
  <c r="AM18" i="27"/>
  <c r="AM17" i="27"/>
  <c r="AM16" i="27"/>
  <c r="AM15" i="27"/>
  <c r="AM14" i="27"/>
  <c r="AM13" i="27"/>
  <c r="AM12" i="27"/>
  <c r="AM11" i="27"/>
  <c r="AM10" i="27"/>
  <c r="AM9" i="27"/>
  <c r="AM8" i="27"/>
  <c r="AM7" i="27"/>
  <c r="AM6" i="27"/>
  <c r="AM5" i="27"/>
  <c r="AM4" i="27"/>
  <c r="AM3" i="27"/>
  <c r="AM2" i="27"/>
  <c r="AD2" i="27" s="1"/>
  <c r="DD274" i="27"/>
  <c r="DB274" i="27"/>
  <c r="CZ274" i="27"/>
  <c r="CX274" i="27"/>
  <c r="CV274" i="27"/>
  <c r="CP274" i="27"/>
  <c r="DD267" i="27"/>
  <c r="DE267" i="27" s="1"/>
  <c r="DB267" i="27"/>
  <c r="DC267" i="27" s="1"/>
  <c r="CZ267" i="27"/>
  <c r="DA267" i="27" s="1"/>
  <c r="CX267" i="27"/>
  <c r="CY267" i="27" s="1"/>
  <c r="CV267" i="27"/>
  <c r="CW267" i="27" s="1"/>
  <c r="CT267" i="27"/>
  <c r="CR267" i="27"/>
  <c r="CP267" i="27"/>
  <c r="CU267" i="27" s="1"/>
  <c r="CN267" i="27"/>
  <c r="CO267" i="27" s="1"/>
  <c r="CL267" i="27"/>
  <c r="CM267" i="27" s="1"/>
  <c r="CJ267" i="27"/>
  <c r="CK267" i="27" s="1"/>
  <c r="CH267" i="27"/>
  <c r="CG267" i="27"/>
  <c r="DD244" i="27"/>
  <c r="DE244" i="27" s="1"/>
  <c r="DB244" i="27"/>
  <c r="DC244" i="27" s="1"/>
  <c r="CZ244" i="27"/>
  <c r="DA244" i="27" s="1"/>
  <c r="CX244" i="27"/>
  <c r="CY244" i="27" s="1"/>
  <c r="CV244" i="27"/>
  <c r="CW244" i="27" s="1"/>
  <c r="CT244" i="27"/>
  <c r="CR244" i="27"/>
  <c r="CP244" i="27"/>
  <c r="CN244" i="27"/>
  <c r="CO244" i="27" s="1"/>
  <c r="CL244" i="27"/>
  <c r="CM244" i="27" s="1"/>
  <c r="CJ244" i="27"/>
  <c r="CK244" i="27" s="1"/>
  <c r="CH244" i="27"/>
  <c r="CG244" i="27"/>
  <c r="DD243" i="27"/>
  <c r="DE243" i="27" s="1"/>
  <c r="DB243" i="27"/>
  <c r="DC243" i="27" s="1"/>
  <c r="CZ243" i="27"/>
  <c r="DA243" i="27" s="1"/>
  <c r="CX243" i="27"/>
  <c r="CY243" i="27" s="1"/>
  <c r="CV243" i="27"/>
  <c r="CW243" i="27" s="1"/>
  <c r="CT243" i="27"/>
  <c r="CR243" i="27"/>
  <c r="CP243" i="27"/>
  <c r="CU243" i="27" s="1"/>
  <c r="CN243" i="27"/>
  <c r="CO243" i="27" s="1"/>
  <c r="CL243" i="27"/>
  <c r="CM243" i="27" s="1"/>
  <c r="CJ243" i="27"/>
  <c r="CK243" i="27" s="1"/>
  <c r="CH243" i="27"/>
  <c r="CG243" i="27"/>
  <c r="DD242" i="27"/>
  <c r="DE242" i="27" s="1"/>
  <c r="DB242" i="27"/>
  <c r="DC242" i="27" s="1"/>
  <c r="CZ242" i="27"/>
  <c r="DA242" i="27" s="1"/>
  <c r="CX242" i="27"/>
  <c r="CY242" i="27" s="1"/>
  <c r="CV242" i="27"/>
  <c r="CW242" i="27" s="1"/>
  <c r="CT242" i="27"/>
  <c r="CR242" i="27"/>
  <c r="CP242" i="27"/>
  <c r="CN242" i="27"/>
  <c r="CO242" i="27" s="1"/>
  <c r="CL242" i="27"/>
  <c r="CM242" i="27" s="1"/>
  <c r="CJ242" i="27"/>
  <c r="CK242" i="27" s="1"/>
  <c r="CH242" i="27"/>
  <c r="CG242" i="27"/>
  <c r="DD241" i="27"/>
  <c r="DE241" i="27" s="1"/>
  <c r="DB241" i="27"/>
  <c r="DC241" i="27" s="1"/>
  <c r="CZ241" i="27"/>
  <c r="DA241" i="27" s="1"/>
  <c r="CX241" i="27"/>
  <c r="CY241" i="27" s="1"/>
  <c r="CV241" i="27"/>
  <c r="CW241" i="27" s="1"/>
  <c r="CT241" i="27"/>
  <c r="CR241" i="27"/>
  <c r="CP241" i="27"/>
  <c r="CU241" i="27" s="1"/>
  <c r="CN241" i="27"/>
  <c r="CO241" i="27" s="1"/>
  <c r="CL241" i="27"/>
  <c r="CM241" i="27" s="1"/>
  <c r="CJ241" i="27"/>
  <c r="CK241" i="27" s="1"/>
  <c r="CH241" i="27"/>
  <c r="CG241" i="27"/>
  <c r="DD240" i="27"/>
  <c r="DE240" i="27" s="1"/>
  <c r="DB240" i="27"/>
  <c r="DC240" i="27" s="1"/>
  <c r="CZ240" i="27"/>
  <c r="DA240" i="27" s="1"/>
  <c r="CX240" i="27"/>
  <c r="CY240" i="27" s="1"/>
  <c r="CV240" i="27"/>
  <c r="CW240" i="27" s="1"/>
  <c r="CT240" i="27"/>
  <c r="CR240" i="27"/>
  <c r="CP240" i="27"/>
  <c r="CN240" i="27"/>
  <c r="CO240" i="27" s="1"/>
  <c r="CL240" i="27"/>
  <c r="CM240" i="27" s="1"/>
  <c r="CJ240" i="27"/>
  <c r="CK240" i="27" s="1"/>
  <c r="CH240" i="27"/>
  <c r="CG240" i="27"/>
  <c r="DD239" i="27"/>
  <c r="DE239" i="27" s="1"/>
  <c r="DB239" i="27"/>
  <c r="DC239" i="27" s="1"/>
  <c r="CZ239" i="27"/>
  <c r="DA239" i="27" s="1"/>
  <c r="CX239" i="27"/>
  <c r="CY239" i="27" s="1"/>
  <c r="CV239" i="27"/>
  <c r="CW239" i="27" s="1"/>
  <c r="CT239" i="27"/>
  <c r="CR239" i="27"/>
  <c r="CP239" i="27"/>
  <c r="CN239" i="27"/>
  <c r="CO239" i="27" s="1"/>
  <c r="CL239" i="27"/>
  <c r="CM239" i="27" s="1"/>
  <c r="CJ239" i="27"/>
  <c r="CK239" i="27" s="1"/>
  <c r="CH239" i="27"/>
  <c r="CG239" i="27"/>
  <c r="DD238" i="27"/>
  <c r="DE238" i="27" s="1"/>
  <c r="DB238" i="27"/>
  <c r="DC238" i="27" s="1"/>
  <c r="CZ238" i="27"/>
  <c r="DA238" i="27" s="1"/>
  <c r="CX238" i="27"/>
  <c r="CY238" i="27" s="1"/>
  <c r="CV238" i="27"/>
  <c r="CW238" i="27" s="1"/>
  <c r="CT238" i="27"/>
  <c r="CR238" i="27"/>
  <c r="CP238" i="27"/>
  <c r="CN238" i="27"/>
  <c r="CO238" i="27" s="1"/>
  <c r="CL238" i="27"/>
  <c r="CM238" i="27" s="1"/>
  <c r="CJ238" i="27"/>
  <c r="CK238" i="27" s="1"/>
  <c r="CH238" i="27"/>
  <c r="CG238" i="27"/>
  <c r="DD237" i="27"/>
  <c r="DE237" i="27" s="1"/>
  <c r="DB237" i="27"/>
  <c r="DC237" i="27" s="1"/>
  <c r="CZ237" i="27"/>
  <c r="DA237" i="27" s="1"/>
  <c r="CX237" i="27"/>
  <c r="CY237" i="27" s="1"/>
  <c r="CV237" i="27"/>
  <c r="CW237" i="27" s="1"/>
  <c r="CT237" i="27"/>
  <c r="CR237" i="27"/>
  <c r="CP237" i="27"/>
  <c r="CU237" i="27" s="1"/>
  <c r="CN237" i="27"/>
  <c r="CO237" i="27" s="1"/>
  <c r="CL237" i="27"/>
  <c r="CM237" i="27" s="1"/>
  <c r="CJ237" i="27"/>
  <c r="CK237" i="27" s="1"/>
  <c r="CH237" i="27"/>
  <c r="CG237" i="27"/>
  <c r="DD236" i="27"/>
  <c r="DE236" i="27" s="1"/>
  <c r="DB236" i="27"/>
  <c r="DC236" i="27" s="1"/>
  <c r="CZ236" i="27"/>
  <c r="DA236" i="27" s="1"/>
  <c r="CX236" i="27"/>
  <c r="CY236" i="27" s="1"/>
  <c r="CV236" i="27"/>
  <c r="CW236" i="27" s="1"/>
  <c r="CT236" i="27"/>
  <c r="CR236" i="27"/>
  <c r="CP236" i="27"/>
  <c r="CN236" i="27"/>
  <c r="CO236" i="27" s="1"/>
  <c r="CL236" i="27"/>
  <c r="CM236" i="27" s="1"/>
  <c r="CJ236" i="27"/>
  <c r="CK236" i="27" s="1"/>
  <c r="CH236" i="27"/>
  <c r="CG236" i="27"/>
  <c r="DD235" i="27"/>
  <c r="DE235" i="27" s="1"/>
  <c r="DB235" i="27"/>
  <c r="DC235" i="27" s="1"/>
  <c r="CZ235" i="27"/>
  <c r="DA235" i="27" s="1"/>
  <c r="CX235" i="27"/>
  <c r="CY235" i="27" s="1"/>
  <c r="CV235" i="27"/>
  <c r="CW235" i="27" s="1"/>
  <c r="CT235" i="27"/>
  <c r="CR235" i="27"/>
  <c r="CP235" i="27"/>
  <c r="CN235" i="27"/>
  <c r="CO235" i="27" s="1"/>
  <c r="CL235" i="27"/>
  <c r="CM235" i="27" s="1"/>
  <c r="CJ235" i="27"/>
  <c r="CK235" i="27" s="1"/>
  <c r="CH235" i="27"/>
  <c r="CG235" i="27"/>
  <c r="DD234" i="27"/>
  <c r="DE234" i="27" s="1"/>
  <c r="DB234" i="27"/>
  <c r="DC234" i="27" s="1"/>
  <c r="CZ234" i="27"/>
  <c r="DA234" i="27" s="1"/>
  <c r="CX234" i="27"/>
  <c r="CY234" i="27" s="1"/>
  <c r="CV234" i="27"/>
  <c r="CW234" i="27" s="1"/>
  <c r="CT234" i="27"/>
  <c r="CR234" i="27"/>
  <c r="CP234" i="27"/>
  <c r="CU234" i="27" s="1"/>
  <c r="CN234" i="27"/>
  <c r="CO234" i="27" s="1"/>
  <c r="CL234" i="27"/>
  <c r="CM234" i="27" s="1"/>
  <c r="CJ234" i="27"/>
  <c r="CK234" i="27" s="1"/>
  <c r="CH234" i="27"/>
  <c r="CG234" i="27"/>
  <c r="DD233" i="27"/>
  <c r="DE233" i="27" s="1"/>
  <c r="DB233" i="27"/>
  <c r="DC233" i="27" s="1"/>
  <c r="CZ233" i="27"/>
  <c r="DA233" i="27" s="1"/>
  <c r="CX233" i="27"/>
  <c r="CY233" i="27" s="1"/>
  <c r="CV233" i="27"/>
  <c r="CW233" i="27" s="1"/>
  <c r="CT233" i="27"/>
  <c r="CR233" i="27"/>
  <c r="CP233" i="27"/>
  <c r="CN233" i="27"/>
  <c r="CO233" i="27" s="1"/>
  <c r="CL233" i="27"/>
  <c r="CM233" i="27" s="1"/>
  <c r="CJ233" i="27"/>
  <c r="CK233" i="27" s="1"/>
  <c r="CH233" i="27"/>
  <c r="CG233" i="27"/>
  <c r="DD232" i="27"/>
  <c r="DE232" i="27" s="1"/>
  <c r="DB232" i="27"/>
  <c r="DC232" i="27" s="1"/>
  <c r="CZ232" i="27"/>
  <c r="DA232" i="27" s="1"/>
  <c r="CX232" i="27"/>
  <c r="CY232" i="27" s="1"/>
  <c r="CV232" i="27"/>
  <c r="CW232" i="27" s="1"/>
  <c r="CT232" i="27"/>
  <c r="CR232" i="27"/>
  <c r="CP232" i="27"/>
  <c r="CN232" i="27"/>
  <c r="CO232" i="27" s="1"/>
  <c r="CL232" i="27"/>
  <c r="CM232" i="27" s="1"/>
  <c r="CJ232" i="27"/>
  <c r="CK232" i="27" s="1"/>
  <c r="CH232" i="27"/>
  <c r="CG232" i="27"/>
  <c r="DD231" i="27"/>
  <c r="DE231" i="27" s="1"/>
  <c r="DB231" i="27"/>
  <c r="DC231" i="27" s="1"/>
  <c r="CZ231" i="27"/>
  <c r="DA231" i="27" s="1"/>
  <c r="CX231" i="27"/>
  <c r="CY231" i="27" s="1"/>
  <c r="CV231" i="27"/>
  <c r="CW231" i="27" s="1"/>
  <c r="CT231" i="27"/>
  <c r="CR231" i="27"/>
  <c r="CP231" i="27"/>
  <c r="CU231" i="27" s="1"/>
  <c r="CN231" i="27"/>
  <c r="CO231" i="27" s="1"/>
  <c r="CL231" i="27"/>
  <c r="CM231" i="27" s="1"/>
  <c r="CJ231" i="27"/>
  <c r="CK231" i="27" s="1"/>
  <c r="CH231" i="27"/>
  <c r="CG231" i="27"/>
  <c r="DD230" i="27"/>
  <c r="DE230" i="27" s="1"/>
  <c r="DB230" i="27"/>
  <c r="DC230" i="27" s="1"/>
  <c r="CZ230" i="27"/>
  <c r="DA230" i="27" s="1"/>
  <c r="CX230" i="27"/>
  <c r="CY230" i="27" s="1"/>
  <c r="CV230" i="27"/>
  <c r="CW230" i="27" s="1"/>
  <c r="CT230" i="27"/>
  <c r="CR230" i="27"/>
  <c r="CP230" i="27"/>
  <c r="CS230" i="27" s="1"/>
  <c r="CN230" i="27"/>
  <c r="CO230" i="27" s="1"/>
  <c r="CL230" i="27"/>
  <c r="CM230" i="27" s="1"/>
  <c r="CJ230" i="27"/>
  <c r="CK230" i="27" s="1"/>
  <c r="CH230" i="27"/>
  <c r="CG230" i="27"/>
  <c r="DD229" i="27"/>
  <c r="DE229" i="27" s="1"/>
  <c r="DB229" i="27"/>
  <c r="DC229" i="27" s="1"/>
  <c r="CZ229" i="27"/>
  <c r="DA229" i="27" s="1"/>
  <c r="CX229" i="27"/>
  <c r="CY229" i="27" s="1"/>
  <c r="CV229" i="27"/>
  <c r="CW229" i="27" s="1"/>
  <c r="CT229" i="27"/>
  <c r="CR229" i="27"/>
  <c r="CP229" i="27"/>
  <c r="CN229" i="27"/>
  <c r="CO229" i="27" s="1"/>
  <c r="CL229" i="27"/>
  <c r="CM229" i="27" s="1"/>
  <c r="CJ229" i="27"/>
  <c r="CK229" i="27" s="1"/>
  <c r="CH229" i="27"/>
  <c r="CG229" i="27"/>
  <c r="DD228" i="27"/>
  <c r="DE228" i="27" s="1"/>
  <c r="DB228" i="27"/>
  <c r="DC228" i="27" s="1"/>
  <c r="CZ228" i="27"/>
  <c r="DA228" i="27" s="1"/>
  <c r="CX228" i="27"/>
  <c r="CY228" i="27" s="1"/>
  <c r="CV228" i="27"/>
  <c r="CW228" i="27" s="1"/>
  <c r="CT228" i="27"/>
  <c r="CR228" i="27"/>
  <c r="CP228" i="27"/>
  <c r="CN228" i="27"/>
  <c r="CO228" i="27" s="1"/>
  <c r="CL228" i="27"/>
  <c r="CM228" i="27" s="1"/>
  <c r="CJ228" i="27"/>
  <c r="CK228" i="27" s="1"/>
  <c r="CH228" i="27"/>
  <c r="CG228" i="27"/>
  <c r="DD227" i="27"/>
  <c r="DE227" i="27" s="1"/>
  <c r="DB227" i="27"/>
  <c r="DC227" i="27" s="1"/>
  <c r="CZ227" i="27"/>
  <c r="DA227" i="27" s="1"/>
  <c r="CX227" i="27"/>
  <c r="CY227" i="27" s="1"/>
  <c r="CV227" i="27"/>
  <c r="CW227" i="27" s="1"/>
  <c r="CT227" i="27"/>
  <c r="CR227" i="27"/>
  <c r="CP227" i="27"/>
  <c r="CN227" i="27"/>
  <c r="CO227" i="27" s="1"/>
  <c r="CL227" i="27"/>
  <c r="CM227" i="27" s="1"/>
  <c r="CJ227" i="27"/>
  <c r="CK227" i="27" s="1"/>
  <c r="CH227" i="27"/>
  <c r="CG227" i="27"/>
  <c r="DD226" i="27"/>
  <c r="DE226" i="27" s="1"/>
  <c r="DB226" i="27"/>
  <c r="DC226" i="27" s="1"/>
  <c r="CZ226" i="27"/>
  <c r="DA226" i="27" s="1"/>
  <c r="CX226" i="27"/>
  <c r="CY226" i="27" s="1"/>
  <c r="CV226" i="27"/>
  <c r="CW226" i="27" s="1"/>
  <c r="CT226" i="27"/>
  <c r="CR226" i="27"/>
  <c r="CP226" i="27"/>
  <c r="CS226" i="27" s="1"/>
  <c r="CN226" i="27"/>
  <c r="CO226" i="27" s="1"/>
  <c r="CL226" i="27"/>
  <c r="CM226" i="27" s="1"/>
  <c r="CJ226" i="27"/>
  <c r="CK226" i="27" s="1"/>
  <c r="CH226" i="27"/>
  <c r="CG226" i="27"/>
  <c r="DD225" i="27"/>
  <c r="DE225" i="27" s="1"/>
  <c r="DB225" i="27"/>
  <c r="DC225" i="27" s="1"/>
  <c r="CZ225" i="27"/>
  <c r="DA225" i="27" s="1"/>
  <c r="CX225" i="27"/>
  <c r="CY225" i="27" s="1"/>
  <c r="CV225" i="27"/>
  <c r="CW225" i="27" s="1"/>
  <c r="CT225" i="27"/>
  <c r="CR225" i="27"/>
  <c r="CP225" i="27"/>
  <c r="CS225" i="27" s="1"/>
  <c r="CN225" i="27"/>
  <c r="CO225" i="27" s="1"/>
  <c r="CL225" i="27"/>
  <c r="CM225" i="27" s="1"/>
  <c r="CJ225" i="27"/>
  <c r="CK225" i="27" s="1"/>
  <c r="CH225" i="27"/>
  <c r="CG225" i="27"/>
  <c r="DD224" i="27"/>
  <c r="DE224" i="27" s="1"/>
  <c r="DB224" i="27"/>
  <c r="DC224" i="27" s="1"/>
  <c r="CZ224" i="27"/>
  <c r="DA224" i="27" s="1"/>
  <c r="CX224" i="27"/>
  <c r="CY224" i="27" s="1"/>
  <c r="CV224" i="27"/>
  <c r="CW224" i="27" s="1"/>
  <c r="CT224" i="27"/>
  <c r="CR224" i="27"/>
  <c r="CP224" i="27"/>
  <c r="CN224" i="27"/>
  <c r="CO224" i="27" s="1"/>
  <c r="CL224" i="27"/>
  <c r="CM224" i="27" s="1"/>
  <c r="CJ224" i="27"/>
  <c r="CK224" i="27" s="1"/>
  <c r="CH224" i="27"/>
  <c r="CG224" i="27"/>
  <c r="DD223" i="27"/>
  <c r="DE223" i="27" s="1"/>
  <c r="DB223" i="27"/>
  <c r="DC223" i="27" s="1"/>
  <c r="CZ223" i="27"/>
  <c r="DA223" i="27" s="1"/>
  <c r="CX223" i="27"/>
  <c r="CY223" i="27" s="1"/>
  <c r="CV223" i="27"/>
  <c r="CW223" i="27" s="1"/>
  <c r="CT223" i="27"/>
  <c r="CR223" i="27"/>
  <c r="CP223" i="27"/>
  <c r="CN223" i="27"/>
  <c r="CO223" i="27" s="1"/>
  <c r="CL223" i="27"/>
  <c r="CM223" i="27" s="1"/>
  <c r="CJ223" i="27"/>
  <c r="CK223" i="27" s="1"/>
  <c r="CH223" i="27"/>
  <c r="CG223" i="27"/>
  <c r="DD222" i="27"/>
  <c r="DE222" i="27" s="1"/>
  <c r="DB222" i="27"/>
  <c r="DC222" i="27" s="1"/>
  <c r="CZ222" i="27"/>
  <c r="DA222" i="27" s="1"/>
  <c r="CX222" i="27"/>
  <c r="CY222" i="27" s="1"/>
  <c r="CV222" i="27"/>
  <c r="CW222" i="27" s="1"/>
  <c r="CT222" i="27"/>
  <c r="CR222" i="27"/>
  <c r="CP222" i="27"/>
  <c r="CS222" i="27" s="1"/>
  <c r="CN222" i="27"/>
  <c r="CO222" i="27" s="1"/>
  <c r="CL222" i="27"/>
  <c r="CM222" i="27" s="1"/>
  <c r="CJ222" i="27"/>
  <c r="CK222" i="27" s="1"/>
  <c r="CH222" i="27"/>
  <c r="CG222" i="27"/>
  <c r="DD221" i="27"/>
  <c r="DE221" i="27" s="1"/>
  <c r="DB221" i="27"/>
  <c r="DC221" i="27" s="1"/>
  <c r="CZ221" i="27"/>
  <c r="DA221" i="27" s="1"/>
  <c r="CX221" i="27"/>
  <c r="CY221" i="27" s="1"/>
  <c r="CV221" i="27"/>
  <c r="CW221" i="27" s="1"/>
  <c r="CT221" i="27"/>
  <c r="CR221" i="27"/>
  <c r="CP221" i="27"/>
  <c r="CS221" i="27" s="1"/>
  <c r="CN221" i="27"/>
  <c r="CO221" i="27" s="1"/>
  <c r="CL221" i="27"/>
  <c r="CM221" i="27" s="1"/>
  <c r="CJ221" i="27"/>
  <c r="CK221" i="27" s="1"/>
  <c r="CH221" i="27"/>
  <c r="CG221" i="27"/>
  <c r="DD220" i="27"/>
  <c r="DE220" i="27" s="1"/>
  <c r="DB220" i="27"/>
  <c r="DC220" i="27" s="1"/>
  <c r="CZ220" i="27"/>
  <c r="DA220" i="27" s="1"/>
  <c r="CX220" i="27"/>
  <c r="CY220" i="27" s="1"/>
  <c r="CV220" i="27"/>
  <c r="CW220" i="27" s="1"/>
  <c r="CT220" i="27"/>
  <c r="CR220" i="27"/>
  <c r="CP220" i="27"/>
  <c r="CS220" i="27" s="1"/>
  <c r="CN220" i="27"/>
  <c r="CO220" i="27" s="1"/>
  <c r="CL220" i="27"/>
  <c r="CM220" i="27" s="1"/>
  <c r="CJ220" i="27"/>
  <c r="CK220" i="27" s="1"/>
  <c r="CH220" i="27"/>
  <c r="CG220" i="27"/>
  <c r="DD219" i="27"/>
  <c r="DE219" i="27" s="1"/>
  <c r="DB219" i="27"/>
  <c r="DC219" i="27" s="1"/>
  <c r="CZ219" i="27"/>
  <c r="DA219" i="27" s="1"/>
  <c r="CX219" i="27"/>
  <c r="CY219" i="27" s="1"/>
  <c r="CV219" i="27"/>
  <c r="CW219" i="27" s="1"/>
  <c r="CT219" i="27"/>
  <c r="CR219" i="27"/>
  <c r="CP219" i="27"/>
  <c r="CN219" i="27"/>
  <c r="CO219" i="27" s="1"/>
  <c r="CL219" i="27"/>
  <c r="CM219" i="27" s="1"/>
  <c r="CJ219" i="27"/>
  <c r="CK219" i="27" s="1"/>
  <c r="CH219" i="27"/>
  <c r="CG219" i="27"/>
  <c r="DD218" i="27"/>
  <c r="DE218" i="27" s="1"/>
  <c r="DB218" i="27"/>
  <c r="DC218" i="27" s="1"/>
  <c r="CZ218" i="27"/>
  <c r="DA218" i="27" s="1"/>
  <c r="CX218" i="27"/>
  <c r="CY218" i="27" s="1"/>
  <c r="CV218" i="27"/>
  <c r="CW218" i="27" s="1"/>
  <c r="CT218" i="27"/>
  <c r="CR218" i="27"/>
  <c r="CP218" i="27"/>
  <c r="CS218" i="27" s="1"/>
  <c r="CN218" i="27"/>
  <c r="CO218" i="27" s="1"/>
  <c r="CL218" i="27"/>
  <c r="CM218" i="27" s="1"/>
  <c r="CJ218" i="27"/>
  <c r="CK218" i="27" s="1"/>
  <c r="CH218" i="27"/>
  <c r="CG218" i="27"/>
  <c r="DD217" i="27"/>
  <c r="DE217" i="27" s="1"/>
  <c r="DB217" i="27"/>
  <c r="DC217" i="27" s="1"/>
  <c r="CZ217" i="27"/>
  <c r="DA217" i="27" s="1"/>
  <c r="CX217" i="27"/>
  <c r="CY217" i="27" s="1"/>
  <c r="CV217" i="27"/>
  <c r="CW217" i="27" s="1"/>
  <c r="CT217" i="27"/>
  <c r="CR217" i="27"/>
  <c r="CP217" i="27"/>
  <c r="CU217" i="27" s="1"/>
  <c r="CN217" i="27"/>
  <c r="CO217" i="27" s="1"/>
  <c r="CL217" i="27"/>
  <c r="CM217" i="27" s="1"/>
  <c r="CJ217" i="27"/>
  <c r="CK217" i="27" s="1"/>
  <c r="CH217" i="27"/>
  <c r="CG217" i="27"/>
  <c r="DD216" i="27"/>
  <c r="DE216" i="27" s="1"/>
  <c r="DB216" i="27"/>
  <c r="DC216" i="27" s="1"/>
  <c r="CZ216" i="27"/>
  <c r="DA216" i="27" s="1"/>
  <c r="CX216" i="27"/>
  <c r="CY216" i="27" s="1"/>
  <c r="CV216" i="27"/>
  <c r="CW216" i="27" s="1"/>
  <c r="CT216" i="27"/>
  <c r="CR216" i="27"/>
  <c r="CP216" i="27"/>
  <c r="CN216" i="27"/>
  <c r="CO216" i="27" s="1"/>
  <c r="CL216" i="27"/>
  <c r="CM216" i="27" s="1"/>
  <c r="CJ216" i="27"/>
  <c r="CK216" i="27" s="1"/>
  <c r="CH216" i="27"/>
  <c r="CG216" i="27"/>
  <c r="DD215" i="27"/>
  <c r="DE215" i="27" s="1"/>
  <c r="DB215" i="27"/>
  <c r="DC215" i="27" s="1"/>
  <c r="CZ215" i="27"/>
  <c r="DA215" i="27" s="1"/>
  <c r="CX215" i="27"/>
  <c r="CY215" i="27" s="1"/>
  <c r="CV215" i="27"/>
  <c r="CW215" i="27" s="1"/>
  <c r="CT215" i="27"/>
  <c r="CR215" i="27"/>
  <c r="CP215" i="27"/>
  <c r="CN215" i="27"/>
  <c r="CO215" i="27" s="1"/>
  <c r="CL215" i="27"/>
  <c r="CM215" i="27" s="1"/>
  <c r="CJ215" i="27"/>
  <c r="CK215" i="27" s="1"/>
  <c r="CH215" i="27"/>
  <c r="CG215" i="27"/>
  <c r="DD214" i="27"/>
  <c r="DE214" i="27" s="1"/>
  <c r="DB214" i="27"/>
  <c r="DC214" i="27" s="1"/>
  <c r="CZ214" i="27"/>
  <c r="DA214" i="27" s="1"/>
  <c r="CX214" i="27"/>
  <c r="CY214" i="27" s="1"/>
  <c r="CV214" i="27"/>
  <c r="CW214" i="27" s="1"/>
  <c r="CT214" i="27"/>
  <c r="CR214" i="27"/>
  <c r="CP214" i="27"/>
  <c r="CN214" i="27"/>
  <c r="CO214" i="27" s="1"/>
  <c r="CL214" i="27"/>
  <c r="CM214" i="27" s="1"/>
  <c r="CJ214" i="27"/>
  <c r="CK214" i="27" s="1"/>
  <c r="CH214" i="27"/>
  <c r="CG214" i="27"/>
  <c r="DD213" i="27"/>
  <c r="DE213" i="27" s="1"/>
  <c r="DB213" i="27"/>
  <c r="DC213" i="27" s="1"/>
  <c r="CZ213" i="27"/>
  <c r="DA213" i="27" s="1"/>
  <c r="CX213" i="27"/>
  <c r="CY213" i="27" s="1"/>
  <c r="CV213" i="27"/>
  <c r="CW213" i="27" s="1"/>
  <c r="CT213" i="27"/>
  <c r="CR213" i="27"/>
  <c r="CP213" i="27"/>
  <c r="CN213" i="27"/>
  <c r="CO213" i="27" s="1"/>
  <c r="CL213" i="27"/>
  <c r="CM213" i="27" s="1"/>
  <c r="CJ213" i="27"/>
  <c r="CK213" i="27" s="1"/>
  <c r="CH213" i="27"/>
  <c r="CG213" i="27"/>
  <c r="DD212" i="27"/>
  <c r="DE212" i="27" s="1"/>
  <c r="DB212" i="27"/>
  <c r="DC212" i="27" s="1"/>
  <c r="CZ212" i="27"/>
  <c r="DA212" i="27" s="1"/>
  <c r="CX212" i="27"/>
  <c r="CY212" i="27" s="1"/>
  <c r="CV212" i="27"/>
  <c r="CW212" i="27" s="1"/>
  <c r="CT212" i="27"/>
  <c r="CR212" i="27"/>
  <c r="CP212" i="27"/>
  <c r="CS212" i="27" s="1"/>
  <c r="CN212" i="27"/>
  <c r="CO212" i="27" s="1"/>
  <c r="CL212" i="27"/>
  <c r="CM212" i="27" s="1"/>
  <c r="CJ212" i="27"/>
  <c r="CK212" i="27" s="1"/>
  <c r="CH212" i="27"/>
  <c r="CG212" i="27"/>
  <c r="DD211" i="27"/>
  <c r="DE211" i="27" s="1"/>
  <c r="DB211" i="27"/>
  <c r="DC211" i="27" s="1"/>
  <c r="CZ211" i="27"/>
  <c r="DA211" i="27" s="1"/>
  <c r="CX211" i="27"/>
  <c r="CY211" i="27" s="1"/>
  <c r="CV211" i="27"/>
  <c r="CW211" i="27" s="1"/>
  <c r="CT211" i="27"/>
  <c r="CR211" i="27"/>
  <c r="CP211" i="27"/>
  <c r="CU211" i="27" s="1"/>
  <c r="CN211" i="27"/>
  <c r="CO211" i="27" s="1"/>
  <c r="CL211" i="27"/>
  <c r="CM211" i="27" s="1"/>
  <c r="CJ211" i="27"/>
  <c r="CK211" i="27" s="1"/>
  <c r="CH211" i="27"/>
  <c r="CG211" i="27"/>
  <c r="DD210" i="27"/>
  <c r="DE210" i="27" s="1"/>
  <c r="DB210" i="27"/>
  <c r="DC210" i="27" s="1"/>
  <c r="CZ210" i="27"/>
  <c r="DA210" i="27" s="1"/>
  <c r="CX210" i="27"/>
  <c r="CY210" i="27" s="1"/>
  <c r="CV210" i="27"/>
  <c r="CW210" i="27" s="1"/>
  <c r="CT210" i="27"/>
  <c r="CR210" i="27"/>
  <c r="CP210" i="27"/>
  <c r="CN210" i="27"/>
  <c r="CO210" i="27" s="1"/>
  <c r="CL210" i="27"/>
  <c r="CM210" i="27" s="1"/>
  <c r="CJ210" i="27"/>
  <c r="CK210" i="27" s="1"/>
  <c r="CH210" i="27"/>
  <c r="CG210" i="27"/>
  <c r="DD209" i="27"/>
  <c r="DE209" i="27" s="1"/>
  <c r="DB209" i="27"/>
  <c r="DC209" i="27" s="1"/>
  <c r="CZ209" i="27"/>
  <c r="DA209" i="27" s="1"/>
  <c r="CX209" i="27"/>
  <c r="CY209" i="27" s="1"/>
  <c r="CV209" i="27"/>
  <c r="CW209" i="27" s="1"/>
  <c r="CT209" i="27"/>
  <c r="CR209" i="27"/>
  <c r="CP209" i="27"/>
  <c r="CS209" i="27" s="1"/>
  <c r="CN209" i="27"/>
  <c r="CO209" i="27" s="1"/>
  <c r="CL209" i="27"/>
  <c r="CM209" i="27" s="1"/>
  <c r="CJ209" i="27"/>
  <c r="CK209" i="27" s="1"/>
  <c r="CH209" i="27"/>
  <c r="CG209" i="27"/>
  <c r="DD208" i="27"/>
  <c r="DE208" i="27" s="1"/>
  <c r="DB208" i="27"/>
  <c r="DC208" i="27" s="1"/>
  <c r="CZ208" i="27"/>
  <c r="DA208" i="27" s="1"/>
  <c r="CX208" i="27"/>
  <c r="CY208" i="27" s="1"/>
  <c r="CV208" i="27"/>
  <c r="CW208" i="27" s="1"/>
  <c r="CT208" i="27"/>
  <c r="CR208" i="27"/>
  <c r="CP208" i="27"/>
  <c r="CS208" i="27" s="1"/>
  <c r="CN208" i="27"/>
  <c r="CO208" i="27" s="1"/>
  <c r="CL208" i="27"/>
  <c r="CM208" i="27" s="1"/>
  <c r="CJ208" i="27"/>
  <c r="CK208" i="27" s="1"/>
  <c r="CH208" i="27"/>
  <c r="CG208" i="27"/>
  <c r="DD207" i="27"/>
  <c r="DE207" i="27" s="1"/>
  <c r="DB207" i="27"/>
  <c r="DC207" i="27" s="1"/>
  <c r="CZ207" i="27"/>
  <c r="DA207" i="27" s="1"/>
  <c r="CX207" i="27"/>
  <c r="CY207" i="27" s="1"/>
  <c r="CV207" i="27"/>
  <c r="CW207" i="27" s="1"/>
  <c r="CT207" i="27"/>
  <c r="CR207" i="27"/>
  <c r="CP207" i="27"/>
  <c r="CN207" i="27"/>
  <c r="CO207" i="27" s="1"/>
  <c r="CL207" i="27"/>
  <c r="CM207" i="27" s="1"/>
  <c r="CJ207" i="27"/>
  <c r="CK207" i="27" s="1"/>
  <c r="CH207" i="27"/>
  <c r="CG207" i="27"/>
  <c r="DD206" i="27"/>
  <c r="DE206" i="27" s="1"/>
  <c r="DB206" i="27"/>
  <c r="DC206" i="27" s="1"/>
  <c r="CZ206" i="27"/>
  <c r="DA206" i="27" s="1"/>
  <c r="CX206" i="27"/>
  <c r="CY206" i="27" s="1"/>
  <c r="CV206" i="27"/>
  <c r="CW206" i="27" s="1"/>
  <c r="CT206" i="27"/>
  <c r="CR206" i="27"/>
  <c r="CP206" i="27"/>
  <c r="CN206" i="27"/>
  <c r="CO206" i="27" s="1"/>
  <c r="CL206" i="27"/>
  <c r="CM206" i="27" s="1"/>
  <c r="CJ206" i="27"/>
  <c r="CK206" i="27" s="1"/>
  <c r="CH206" i="27"/>
  <c r="CG206" i="27"/>
  <c r="DD205" i="27"/>
  <c r="DE205" i="27" s="1"/>
  <c r="DB205" i="27"/>
  <c r="DC205" i="27" s="1"/>
  <c r="CZ205" i="27"/>
  <c r="DA205" i="27" s="1"/>
  <c r="CX205" i="27"/>
  <c r="CY205" i="27" s="1"/>
  <c r="CV205" i="27"/>
  <c r="CW205" i="27" s="1"/>
  <c r="CT205" i="27"/>
  <c r="CR205" i="27"/>
  <c r="CP205" i="27"/>
  <c r="CS205" i="27" s="1"/>
  <c r="CN205" i="27"/>
  <c r="CO205" i="27" s="1"/>
  <c r="CL205" i="27"/>
  <c r="CM205" i="27" s="1"/>
  <c r="CJ205" i="27"/>
  <c r="CK205" i="27" s="1"/>
  <c r="CH205" i="27"/>
  <c r="CG205" i="27"/>
  <c r="DD204" i="27"/>
  <c r="DE204" i="27" s="1"/>
  <c r="DB204" i="27"/>
  <c r="DC204" i="27" s="1"/>
  <c r="CZ204" i="27"/>
  <c r="DA204" i="27" s="1"/>
  <c r="CX204" i="27"/>
  <c r="CY204" i="27" s="1"/>
  <c r="CV204" i="27"/>
  <c r="CW204" i="27" s="1"/>
  <c r="CT204" i="27"/>
  <c r="CR204" i="27"/>
  <c r="CP204" i="27"/>
  <c r="CN204" i="27"/>
  <c r="CO204" i="27" s="1"/>
  <c r="CL204" i="27"/>
  <c r="CM204" i="27" s="1"/>
  <c r="CJ204" i="27"/>
  <c r="CK204" i="27" s="1"/>
  <c r="CH204" i="27"/>
  <c r="CG204" i="27"/>
  <c r="DD203" i="27"/>
  <c r="DE203" i="27" s="1"/>
  <c r="DB203" i="27"/>
  <c r="DC203" i="27" s="1"/>
  <c r="CZ203" i="27"/>
  <c r="DA203" i="27" s="1"/>
  <c r="CX203" i="27"/>
  <c r="CY203" i="27" s="1"/>
  <c r="CV203" i="27"/>
  <c r="CW203" i="27" s="1"/>
  <c r="CT203" i="27"/>
  <c r="CR203" i="27"/>
  <c r="CP203" i="27"/>
  <c r="CN203" i="27"/>
  <c r="CO203" i="27" s="1"/>
  <c r="CL203" i="27"/>
  <c r="CM203" i="27" s="1"/>
  <c r="CJ203" i="27"/>
  <c r="CK203" i="27" s="1"/>
  <c r="CH203" i="27"/>
  <c r="CG203" i="27"/>
  <c r="DD202" i="27"/>
  <c r="DE202" i="27" s="1"/>
  <c r="DB202" i="27"/>
  <c r="DC202" i="27" s="1"/>
  <c r="CZ202" i="27"/>
  <c r="DA202" i="27" s="1"/>
  <c r="CX202" i="27"/>
  <c r="CY202" i="27" s="1"/>
  <c r="CV202" i="27"/>
  <c r="CW202" i="27" s="1"/>
  <c r="CT202" i="27"/>
  <c r="CR202" i="27"/>
  <c r="CP202" i="27"/>
  <c r="CN202" i="27"/>
  <c r="CO202" i="27" s="1"/>
  <c r="CL202" i="27"/>
  <c r="CM202" i="27" s="1"/>
  <c r="CJ202" i="27"/>
  <c r="CK202" i="27" s="1"/>
  <c r="CH202" i="27"/>
  <c r="CG202" i="27"/>
  <c r="DD201" i="27"/>
  <c r="DE201" i="27" s="1"/>
  <c r="DB201" i="27"/>
  <c r="DC201" i="27" s="1"/>
  <c r="CZ201" i="27"/>
  <c r="DA201" i="27" s="1"/>
  <c r="CX201" i="27"/>
  <c r="CY201" i="27" s="1"/>
  <c r="CV201" i="27"/>
  <c r="CW201" i="27" s="1"/>
  <c r="CT201" i="27"/>
  <c r="CR201" i="27"/>
  <c r="CP201" i="27"/>
  <c r="CU201" i="27" s="1"/>
  <c r="CN201" i="27"/>
  <c r="CO201" i="27" s="1"/>
  <c r="CL201" i="27"/>
  <c r="CM201" i="27" s="1"/>
  <c r="CJ201" i="27"/>
  <c r="CK201" i="27" s="1"/>
  <c r="CH201" i="27"/>
  <c r="CG201" i="27"/>
  <c r="DD200" i="27"/>
  <c r="DE200" i="27" s="1"/>
  <c r="DB200" i="27"/>
  <c r="DC200" i="27" s="1"/>
  <c r="CZ200" i="27"/>
  <c r="DA200" i="27" s="1"/>
  <c r="CX200" i="27"/>
  <c r="CY200" i="27" s="1"/>
  <c r="CV200" i="27"/>
  <c r="CW200" i="27" s="1"/>
  <c r="CT200" i="27"/>
  <c r="CR200" i="27"/>
  <c r="CP200" i="27"/>
  <c r="CN200" i="27"/>
  <c r="CO200" i="27" s="1"/>
  <c r="CL200" i="27"/>
  <c r="CM200" i="27" s="1"/>
  <c r="CJ200" i="27"/>
  <c r="CK200" i="27" s="1"/>
  <c r="CH200" i="27"/>
  <c r="CG200" i="27"/>
  <c r="DD199" i="27"/>
  <c r="DE199" i="27" s="1"/>
  <c r="DB199" i="27"/>
  <c r="DC199" i="27" s="1"/>
  <c r="CZ199" i="27"/>
  <c r="DA199" i="27" s="1"/>
  <c r="CX199" i="27"/>
  <c r="CY199" i="27" s="1"/>
  <c r="CV199" i="27"/>
  <c r="CW199" i="27" s="1"/>
  <c r="CT199" i="27"/>
  <c r="CR199" i="27"/>
  <c r="CP199" i="27"/>
  <c r="CU199" i="27" s="1"/>
  <c r="CN199" i="27"/>
  <c r="CO199" i="27" s="1"/>
  <c r="CL199" i="27"/>
  <c r="CM199" i="27" s="1"/>
  <c r="CJ199" i="27"/>
  <c r="CK199" i="27" s="1"/>
  <c r="CH199" i="27"/>
  <c r="CG199" i="27"/>
  <c r="DD198" i="27"/>
  <c r="DE198" i="27" s="1"/>
  <c r="DB198" i="27"/>
  <c r="DC198" i="27" s="1"/>
  <c r="CZ198" i="27"/>
  <c r="DA198" i="27" s="1"/>
  <c r="CX198" i="27"/>
  <c r="CY198" i="27" s="1"/>
  <c r="CV198" i="27"/>
  <c r="CW198" i="27" s="1"/>
  <c r="CT198" i="27"/>
  <c r="CR198" i="27"/>
  <c r="CP198" i="27"/>
  <c r="CS198" i="27" s="1"/>
  <c r="CN198" i="27"/>
  <c r="CO198" i="27" s="1"/>
  <c r="CL198" i="27"/>
  <c r="CM198" i="27" s="1"/>
  <c r="CJ198" i="27"/>
  <c r="CK198" i="27" s="1"/>
  <c r="CH198" i="27"/>
  <c r="CG198" i="27"/>
  <c r="DD197" i="27"/>
  <c r="DE197" i="27" s="1"/>
  <c r="DB197" i="27"/>
  <c r="DC197" i="27" s="1"/>
  <c r="CZ197" i="27"/>
  <c r="DA197" i="27" s="1"/>
  <c r="CX197" i="27"/>
  <c r="CY197" i="27" s="1"/>
  <c r="CV197" i="27"/>
  <c r="CW197" i="27" s="1"/>
  <c r="CT197" i="27"/>
  <c r="CR197" i="27"/>
  <c r="CP197" i="27"/>
  <c r="CN197" i="27"/>
  <c r="CO197" i="27" s="1"/>
  <c r="CL197" i="27"/>
  <c r="CM197" i="27" s="1"/>
  <c r="CJ197" i="27"/>
  <c r="CK197" i="27" s="1"/>
  <c r="CH197" i="27"/>
  <c r="CG197" i="27"/>
  <c r="DD196" i="27"/>
  <c r="DE196" i="27" s="1"/>
  <c r="DB196" i="27"/>
  <c r="DC196" i="27" s="1"/>
  <c r="CZ196" i="27"/>
  <c r="DA196" i="27" s="1"/>
  <c r="CX196" i="27"/>
  <c r="CY196" i="27" s="1"/>
  <c r="CV196" i="27"/>
  <c r="CW196" i="27" s="1"/>
  <c r="CT196" i="27"/>
  <c r="CR196" i="27"/>
  <c r="CP196" i="27"/>
  <c r="CN196" i="27"/>
  <c r="CO196" i="27" s="1"/>
  <c r="CL196" i="27"/>
  <c r="CM196" i="27" s="1"/>
  <c r="CJ196" i="27"/>
  <c r="CK196" i="27" s="1"/>
  <c r="CH196" i="27"/>
  <c r="CG196" i="27"/>
  <c r="DD195" i="27"/>
  <c r="DE195" i="27" s="1"/>
  <c r="DB195" i="27"/>
  <c r="DC195" i="27" s="1"/>
  <c r="CZ195" i="27"/>
  <c r="DA195" i="27" s="1"/>
  <c r="CX195" i="27"/>
  <c r="CY195" i="27" s="1"/>
  <c r="CV195" i="27"/>
  <c r="CW195" i="27" s="1"/>
  <c r="CT195" i="27"/>
  <c r="CR195" i="27"/>
  <c r="CP195" i="27"/>
  <c r="CS195" i="27" s="1"/>
  <c r="CN195" i="27"/>
  <c r="CO195" i="27" s="1"/>
  <c r="CL195" i="27"/>
  <c r="CM195" i="27" s="1"/>
  <c r="CJ195" i="27"/>
  <c r="CK195" i="27" s="1"/>
  <c r="CH195" i="27"/>
  <c r="CG195" i="27"/>
  <c r="DD194" i="27"/>
  <c r="DE194" i="27" s="1"/>
  <c r="DB194" i="27"/>
  <c r="DC194" i="27" s="1"/>
  <c r="CZ194" i="27"/>
  <c r="DA194" i="27" s="1"/>
  <c r="CX194" i="27"/>
  <c r="CY194" i="27" s="1"/>
  <c r="CV194" i="27"/>
  <c r="CW194" i="27" s="1"/>
  <c r="CT194" i="27"/>
  <c r="CR194" i="27"/>
  <c r="CP194" i="27"/>
  <c r="CS194" i="27" s="1"/>
  <c r="CN194" i="27"/>
  <c r="CO194" i="27" s="1"/>
  <c r="CL194" i="27"/>
  <c r="CM194" i="27" s="1"/>
  <c r="CJ194" i="27"/>
  <c r="CK194" i="27" s="1"/>
  <c r="CH194" i="27"/>
  <c r="CG194" i="27"/>
  <c r="DD193" i="27"/>
  <c r="DE193" i="27" s="1"/>
  <c r="DB193" i="27"/>
  <c r="DC193" i="27" s="1"/>
  <c r="CZ193" i="27"/>
  <c r="DA193" i="27" s="1"/>
  <c r="CX193" i="27"/>
  <c r="CY193" i="27" s="1"/>
  <c r="CV193" i="27"/>
  <c r="CW193" i="27" s="1"/>
  <c r="CT193" i="27"/>
  <c r="CR193" i="27"/>
  <c r="CP193" i="27"/>
  <c r="CS193" i="27" s="1"/>
  <c r="CN193" i="27"/>
  <c r="CO193" i="27" s="1"/>
  <c r="CL193" i="27"/>
  <c r="CM193" i="27" s="1"/>
  <c r="CJ193" i="27"/>
  <c r="CK193" i="27" s="1"/>
  <c r="CH193" i="27"/>
  <c r="CG193" i="27"/>
  <c r="DD192" i="27"/>
  <c r="DE192" i="27" s="1"/>
  <c r="DB192" i="27"/>
  <c r="DC192" i="27" s="1"/>
  <c r="CZ192" i="27"/>
  <c r="DA192" i="27" s="1"/>
  <c r="CX192" i="27"/>
  <c r="CY192" i="27" s="1"/>
  <c r="CV192" i="27"/>
  <c r="CW192" i="27" s="1"/>
  <c r="CT192" i="27"/>
  <c r="CR192" i="27"/>
  <c r="CP192" i="27"/>
  <c r="CU192" i="27" s="1"/>
  <c r="CN192" i="27"/>
  <c r="CO192" i="27" s="1"/>
  <c r="CL192" i="27"/>
  <c r="CM192" i="27" s="1"/>
  <c r="CJ192" i="27"/>
  <c r="CK192" i="27" s="1"/>
  <c r="CH192" i="27"/>
  <c r="CG192" i="27"/>
  <c r="DD191" i="27"/>
  <c r="DE191" i="27" s="1"/>
  <c r="DB191" i="27"/>
  <c r="DC191" i="27" s="1"/>
  <c r="CZ191" i="27"/>
  <c r="DA191" i="27" s="1"/>
  <c r="CX191" i="27"/>
  <c r="CY191" i="27" s="1"/>
  <c r="CV191" i="27"/>
  <c r="CW191" i="27" s="1"/>
  <c r="CT191" i="27"/>
  <c r="CR191" i="27"/>
  <c r="CP191" i="27"/>
  <c r="CN191" i="27"/>
  <c r="CO191" i="27" s="1"/>
  <c r="CL191" i="27"/>
  <c r="CM191" i="27" s="1"/>
  <c r="CJ191" i="27"/>
  <c r="CK191" i="27" s="1"/>
  <c r="CH191" i="27"/>
  <c r="CG191" i="27"/>
  <c r="DD190" i="27"/>
  <c r="DE190" i="27" s="1"/>
  <c r="DB190" i="27"/>
  <c r="DC190" i="27" s="1"/>
  <c r="CZ190" i="27"/>
  <c r="DA190" i="27" s="1"/>
  <c r="CX190" i="27"/>
  <c r="CY190" i="27" s="1"/>
  <c r="CV190" i="27"/>
  <c r="CW190" i="27" s="1"/>
  <c r="CT190" i="27"/>
  <c r="CR190" i="27"/>
  <c r="CP190" i="27"/>
  <c r="CS190" i="27" s="1"/>
  <c r="CN190" i="27"/>
  <c r="CO190" i="27" s="1"/>
  <c r="CL190" i="27"/>
  <c r="CM190" i="27" s="1"/>
  <c r="CJ190" i="27"/>
  <c r="CK190" i="27" s="1"/>
  <c r="CH190" i="27"/>
  <c r="CG190" i="27"/>
  <c r="DD189" i="27"/>
  <c r="DE189" i="27" s="1"/>
  <c r="DB189" i="27"/>
  <c r="DC189" i="27" s="1"/>
  <c r="CZ189" i="27"/>
  <c r="DA189" i="27" s="1"/>
  <c r="CX189" i="27"/>
  <c r="CY189" i="27" s="1"/>
  <c r="CV189" i="27"/>
  <c r="CW189" i="27" s="1"/>
  <c r="CT189" i="27"/>
  <c r="CR189" i="27"/>
  <c r="CP189" i="27"/>
  <c r="CN189" i="27"/>
  <c r="CO189" i="27" s="1"/>
  <c r="CL189" i="27"/>
  <c r="CM189" i="27" s="1"/>
  <c r="CJ189" i="27"/>
  <c r="CK189" i="27" s="1"/>
  <c r="CH189" i="27"/>
  <c r="CG189" i="27"/>
  <c r="DD188" i="27"/>
  <c r="DE188" i="27" s="1"/>
  <c r="DB188" i="27"/>
  <c r="DC188" i="27" s="1"/>
  <c r="CZ188" i="27"/>
  <c r="DA188" i="27" s="1"/>
  <c r="CX188" i="27"/>
  <c r="CY188" i="27" s="1"/>
  <c r="CV188" i="27"/>
  <c r="CW188" i="27" s="1"/>
  <c r="CT188" i="27"/>
  <c r="CR188" i="27"/>
  <c r="CP188" i="27"/>
  <c r="CU188" i="27" s="1"/>
  <c r="CN188" i="27"/>
  <c r="CO188" i="27" s="1"/>
  <c r="CL188" i="27"/>
  <c r="CM188" i="27" s="1"/>
  <c r="CJ188" i="27"/>
  <c r="CK188" i="27" s="1"/>
  <c r="CH188" i="27"/>
  <c r="CG188" i="27"/>
  <c r="DD187" i="27"/>
  <c r="DE187" i="27" s="1"/>
  <c r="DB187" i="27"/>
  <c r="DC187" i="27" s="1"/>
  <c r="CZ187" i="27"/>
  <c r="DA187" i="27" s="1"/>
  <c r="CX187" i="27"/>
  <c r="CY187" i="27" s="1"/>
  <c r="CV187" i="27"/>
  <c r="CW187" i="27" s="1"/>
  <c r="CT187" i="27"/>
  <c r="CR187" i="27"/>
  <c r="CP187" i="27"/>
  <c r="CU187" i="27" s="1"/>
  <c r="CN187" i="27"/>
  <c r="CO187" i="27" s="1"/>
  <c r="CL187" i="27"/>
  <c r="CM187" i="27" s="1"/>
  <c r="CJ187" i="27"/>
  <c r="CK187" i="27" s="1"/>
  <c r="CH187" i="27"/>
  <c r="CG187" i="27"/>
  <c r="DD186" i="27"/>
  <c r="DE186" i="27" s="1"/>
  <c r="DB186" i="27"/>
  <c r="DC186" i="27" s="1"/>
  <c r="CZ186" i="27"/>
  <c r="DA186" i="27" s="1"/>
  <c r="CX186" i="27"/>
  <c r="CY186" i="27" s="1"/>
  <c r="CV186" i="27"/>
  <c r="CW186" i="27" s="1"/>
  <c r="CT186" i="27"/>
  <c r="CR186" i="27"/>
  <c r="CP186" i="27"/>
  <c r="CS186" i="27" s="1"/>
  <c r="CN186" i="27"/>
  <c r="CO186" i="27" s="1"/>
  <c r="CL186" i="27"/>
  <c r="CM186" i="27" s="1"/>
  <c r="CJ186" i="27"/>
  <c r="CK186" i="27" s="1"/>
  <c r="CH186" i="27"/>
  <c r="CG186" i="27"/>
  <c r="DD185" i="27"/>
  <c r="DE185" i="27" s="1"/>
  <c r="DB185" i="27"/>
  <c r="DC185" i="27" s="1"/>
  <c r="CZ185" i="27"/>
  <c r="DA185" i="27" s="1"/>
  <c r="CX185" i="27"/>
  <c r="CY185" i="27" s="1"/>
  <c r="CV185" i="27"/>
  <c r="CW185" i="27" s="1"/>
  <c r="CT185" i="27"/>
  <c r="CR185" i="27"/>
  <c r="CP185" i="27"/>
  <c r="CN185" i="27"/>
  <c r="CO185" i="27" s="1"/>
  <c r="CL185" i="27"/>
  <c r="CM185" i="27" s="1"/>
  <c r="CJ185" i="27"/>
  <c r="CK185" i="27" s="1"/>
  <c r="CH185" i="27"/>
  <c r="CG185" i="27"/>
  <c r="DD184" i="27"/>
  <c r="DE184" i="27" s="1"/>
  <c r="DB184" i="27"/>
  <c r="DC184" i="27" s="1"/>
  <c r="CZ184" i="27"/>
  <c r="DA184" i="27" s="1"/>
  <c r="CX184" i="27"/>
  <c r="CY184" i="27" s="1"/>
  <c r="CV184" i="27"/>
  <c r="CW184" i="27" s="1"/>
  <c r="CT184" i="27"/>
  <c r="CR184" i="27"/>
  <c r="CP184" i="27"/>
  <c r="CU184" i="27" s="1"/>
  <c r="CN184" i="27"/>
  <c r="CO184" i="27" s="1"/>
  <c r="CL184" i="27"/>
  <c r="CM184" i="27" s="1"/>
  <c r="CJ184" i="27"/>
  <c r="CK184" i="27" s="1"/>
  <c r="CH184" i="27"/>
  <c r="CG184" i="27"/>
  <c r="DD183" i="27"/>
  <c r="DE183" i="27" s="1"/>
  <c r="DB183" i="27"/>
  <c r="DC183" i="27" s="1"/>
  <c r="CZ183" i="27"/>
  <c r="DA183" i="27" s="1"/>
  <c r="CX183" i="27"/>
  <c r="CY183" i="27" s="1"/>
  <c r="CV183" i="27"/>
  <c r="CW183" i="27" s="1"/>
  <c r="CT183" i="27"/>
  <c r="CR183" i="27"/>
  <c r="CP183" i="27"/>
  <c r="CN183" i="27"/>
  <c r="CO183" i="27" s="1"/>
  <c r="CL183" i="27"/>
  <c r="CM183" i="27" s="1"/>
  <c r="CJ183" i="27"/>
  <c r="CK183" i="27" s="1"/>
  <c r="CH183" i="27"/>
  <c r="CG183" i="27"/>
  <c r="DD182" i="27"/>
  <c r="DE182" i="27" s="1"/>
  <c r="DB182" i="27"/>
  <c r="DC182" i="27" s="1"/>
  <c r="CZ182" i="27"/>
  <c r="DA182" i="27" s="1"/>
  <c r="CX182" i="27"/>
  <c r="CY182" i="27" s="1"/>
  <c r="CV182" i="27"/>
  <c r="CW182" i="27" s="1"/>
  <c r="CT182" i="27"/>
  <c r="CR182" i="27"/>
  <c r="CP182" i="27"/>
  <c r="CN182" i="27"/>
  <c r="CO182" i="27" s="1"/>
  <c r="CL182" i="27"/>
  <c r="CM182" i="27" s="1"/>
  <c r="CJ182" i="27"/>
  <c r="CK182" i="27" s="1"/>
  <c r="CH182" i="27"/>
  <c r="CG182" i="27"/>
  <c r="DD181" i="27"/>
  <c r="DE181" i="27" s="1"/>
  <c r="DB181" i="27"/>
  <c r="DC181" i="27" s="1"/>
  <c r="CZ181" i="27"/>
  <c r="DA181" i="27" s="1"/>
  <c r="CX181" i="27"/>
  <c r="CY181" i="27" s="1"/>
  <c r="CV181" i="27"/>
  <c r="CW181" i="27" s="1"/>
  <c r="CT181" i="27"/>
  <c r="CR181" i="27"/>
  <c r="CP181" i="27"/>
  <c r="CN181" i="27"/>
  <c r="CO181" i="27" s="1"/>
  <c r="CL181" i="27"/>
  <c r="CM181" i="27" s="1"/>
  <c r="CJ181" i="27"/>
  <c r="CK181" i="27" s="1"/>
  <c r="CH181" i="27"/>
  <c r="CG181" i="27"/>
  <c r="DD180" i="27"/>
  <c r="DE180" i="27" s="1"/>
  <c r="DB180" i="27"/>
  <c r="DC180" i="27" s="1"/>
  <c r="CZ180" i="27"/>
  <c r="DA180" i="27" s="1"/>
  <c r="CX180" i="27"/>
  <c r="CY180" i="27" s="1"/>
  <c r="CV180" i="27"/>
  <c r="CW180" i="27" s="1"/>
  <c r="CT180" i="27"/>
  <c r="CR180" i="27"/>
  <c r="CP180" i="27"/>
  <c r="CU180" i="27" s="1"/>
  <c r="CN180" i="27"/>
  <c r="CO180" i="27" s="1"/>
  <c r="CL180" i="27"/>
  <c r="CM180" i="27" s="1"/>
  <c r="CJ180" i="27"/>
  <c r="CK180" i="27" s="1"/>
  <c r="CH180" i="27"/>
  <c r="CG180" i="27"/>
  <c r="DD179" i="27"/>
  <c r="DE179" i="27" s="1"/>
  <c r="DB179" i="27"/>
  <c r="DC179" i="27" s="1"/>
  <c r="CZ179" i="27"/>
  <c r="DA179" i="27" s="1"/>
  <c r="CX179" i="27"/>
  <c r="CY179" i="27" s="1"/>
  <c r="CV179" i="27"/>
  <c r="CW179" i="27" s="1"/>
  <c r="CT179" i="27"/>
  <c r="CR179" i="27"/>
  <c r="CP179" i="27"/>
  <c r="CU179" i="27" s="1"/>
  <c r="CN179" i="27"/>
  <c r="CO179" i="27" s="1"/>
  <c r="CL179" i="27"/>
  <c r="CM179" i="27" s="1"/>
  <c r="CJ179" i="27"/>
  <c r="CK179" i="27" s="1"/>
  <c r="CH179" i="27"/>
  <c r="CG179" i="27"/>
  <c r="DD178" i="27"/>
  <c r="DE178" i="27" s="1"/>
  <c r="DB178" i="27"/>
  <c r="DC178" i="27" s="1"/>
  <c r="CZ178" i="27"/>
  <c r="DA178" i="27" s="1"/>
  <c r="CX178" i="27"/>
  <c r="CY178" i="27" s="1"/>
  <c r="CV178" i="27"/>
  <c r="CW178" i="27" s="1"/>
  <c r="CT178" i="27"/>
  <c r="CR178" i="27"/>
  <c r="CP178" i="27"/>
  <c r="CN178" i="27"/>
  <c r="CO178" i="27" s="1"/>
  <c r="CL178" i="27"/>
  <c r="CM178" i="27" s="1"/>
  <c r="CJ178" i="27"/>
  <c r="CK178" i="27" s="1"/>
  <c r="CH178" i="27"/>
  <c r="CG178" i="27"/>
  <c r="DD177" i="27"/>
  <c r="DE177" i="27" s="1"/>
  <c r="DB177" i="27"/>
  <c r="DC177" i="27" s="1"/>
  <c r="CZ177" i="27"/>
  <c r="DA177" i="27" s="1"/>
  <c r="CX177" i="27"/>
  <c r="CY177" i="27" s="1"/>
  <c r="CV177" i="27"/>
  <c r="CW177" i="27" s="1"/>
  <c r="CT177" i="27"/>
  <c r="CR177" i="27"/>
  <c r="CP177" i="27"/>
  <c r="CN177" i="27"/>
  <c r="CO177" i="27" s="1"/>
  <c r="CL177" i="27"/>
  <c r="CM177" i="27" s="1"/>
  <c r="CJ177" i="27"/>
  <c r="CK177" i="27" s="1"/>
  <c r="CH177" i="27"/>
  <c r="CG177" i="27"/>
  <c r="DD176" i="27"/>
  <c r="DE176" i="27" s="1"/>
  <c r="DB176" i="27"/>
  <c r="DC176" i="27" s="1"/>
  <c r="CZ176" i="27"/>
  <c r="DA176" i="27" s="1"/>
  <c r="CX176" i="27"/>
  <c r="CY176" i="27" s="1"/>
  <c r="CV176" i="27"/>
  <c r="CW176" i="27" s="1"/>
  <c r="CT176" i="27"/>
  <c r="CR176" i="27"/>
  <c r="CP176" i="27"/>
  <c r="CN176" i="27"/>
  <c r="CO176" i="27" s="1"/>
  <c r="CL176" i="27"/>
  <c r="CM176" i="27" s="1"/>
  <c r="CJ176" i="27"/>
  <c r="CK176" i="27" s="1"/>
  <c r="CH176" i="27"/>
  <c r="CG176" i="27"/>
  <c r="DD175" i="27"/>
  <c r="DE175" i="27" s="1"/>
  <c r="DB175" i="27"/>
  <c r="DC175" i="27" s="1"/>
  <c r="CZ175" i="27"/>
  <c r="DA175" i="27" s="1"/>
  <c r="CX175" i="27"/>
  <c r="CY175" i="27" s="1"/>
  <c r="CV175" i="27"/>
  <c r="CW175" i="27" s="1"/>
  <c r="CT175" i="27"/>
  <c r="CR175" i="27"/>
  <c r="CP175" i="27"/>
  <c r="CN175" i="27"/>
  <c r="CO175" i="27" s="1"/>
  <c r="CL175" i="27"/>
  <c r="CM175" i="27" s="1"/>
  <c r="CJ175" i="27"/>
  <c r="CK175" i="27" s="1"/>
  <c r="CH175" i="27"/>
  <c r="CG175" i="27"/>
  <c r="DD174" i="27"/>
  <c r="DE174" i="27" s="1"/>
  <c r="DB174" i="27"/>
  <c r="DC174" i="27" s="1"/>
  <c r="CZ174" i="27"/>
  <c r="DA174" i="27" s="1"/>
  <c r="CX174" i="27"/>
  <c r="CY174" i="27" s="1"/>
  <c r="CV174" i="27"/>
  <c r="CW174" i="27" s="1"/>
  <c r="CT174" i="27"/>
  <c r="CR174" i="27"/>
  <c r="CP174" i="27"/>
  <c r="CS174" i="27" s="1"/>
  <c r="CN174" i="27"/>
  <c r="CO174" i="27" s="1"/>
  <c r="CL174" i="27"/>
  <c r="CM174" i="27" s="1"/>
  <c r="CJ174" i="27"/>
  <c r="CK174" i="27" s="1"/>
  <c r="CH174" i="27"/>
  <c r="CG174" i="27"/>
  <c r="DD173" i="27"/>
  <c r="DE173" i="27" s="1"/>
  <c r="DB173" i="27"/>
  <c r="DC173" i="27" s="1"/>
  <c r="CZ173" i="27"/>
  <c r="DA173" i="27" s="1"/>
  <c r="CX173" i="27"/>
  <c r="CY173" i="27" s="1"/>
  <c r="CV173" i="27"/>
  <c r="CW173" i="27" s="1"/>
  <c r="CT173" i="27"/>
  <c r="CR173" i="27"/>
  <c r="CP173" i="27"/>
  <c r="CU173" i="27" s="1"/>
  <c r="CN173" i="27"/>
  <c r="CO173" i="27" s="1"/>
  <c r="CL173" i="27"/>
  <c r="CM173" i="27" s="1"/>
  <c r="CJ173" i="27"/>
  <c r="CK173" i="27" s="1"/>
  <c r="CH173" i="27"/>
  <c r="CG173" i="27"/>
  <c r="DD172" i="27"/>
  <c r="DE172" i="27" s="1"/>
  <c r="DB172" i="27"/>
  <c r="DC172" i="27" s="1"/>
  <c r="CZ172" i="27"/>
  <c r="DA172" i="27" s="1"/>
  <c r="CX172" i="27"/>
  <c r="CY172" i="27" s="1"/>
  <c r="CV172" i="27"/>
  <c r="CW172" i="27" s="1"/>
  <c r="CT172" i="27"/>
  <c r="CR172" i="27"/>
  <c r="CP172" i="27"/>
  <c r="CS172" i="27" s="1"/>
  <c r="CN172" i="27"/>
  <c r="CO172" i="27" s="1"/>
  <c r="CL172" i="27"/>
  <c r="CM172" i="27" s="1"/>
  <c r="CJ172" i="27"/>
  <c r="CK172" i="27" s="1"/>
  <c r="CH172" i="27"/>
  <c r="CG172" i="27"/>
  <c r="DD171" i="27"/>
  <c r="DE171" i="27" s="1"/>
  <c r="DB171" i="27"/>
  <c r="DC171" i="27" s="1"/>
  <c r="CZ171" i="27"/>
  <c r="DA171" i="27" s="1"/>
  <c r="CX171" i="27"/>
  <c r="CY171" i="27" s="1"/>
  <c r="CV171" i="27"/>
  <c r="CW171" i="27" s="1"/>
  <c r="CT171" i="27"/>
  <c r="CR171" i="27"/>
  <c r="CP171" i="27"/>
  <c r="CN171" i="27"/>
  <c r="CO171" i="27" s="1"/>
  <c r="CL171" i="27"/>
  <c r="CM171" i="27" s="1"/>
  <c r="CJ171" i="27"/>
  <c r="CK171" i="27" s="1"/>
  <c r="CH171" i="27"/>
  <c r="CG171" i="27"/>
  <c r="DD170" i="27"/>
  <c r="DE170" i="27" s="1"/>
  <c r="DB170" i="27"/>
  <c r="DC170" i="27" s="1"/>
  <c r="CZ170" i="27"/>
  <c r="DA170" i="27" s="1"/>
  <c r="CX170" i="27"/>
  <c r="CY170" i="27" s="1"/>
  <c r="CV170" i="27"/>
  <c r="CW170" i="27" s="1"/>
  <c r="CT170" i="27"/>
  <c r="CR170" i="27"/>
  <c r="CP170" i="27"/>
  <c r="CU170" i="27" s="1"/>
  <c r="CN170" i="27"/>
  <c r="CO170" i="27" s="1"/>
  <c r="CL170" i="27"/>
  <c r="CM170" i="27" s="1"/>
  <c r="CJ170" i="27"/>
  <c r="CK170" i="27" s="1"/>
  <c r="CH170" i="27"/>
  <c r="CG170" i="27"/>
  <c r="DD169" i="27"/>
  <c r="DE169" i="27" s="1"/>
  <c r="DB169" i="27"/>
  <c r="DC169" i="27" s="1"/>
  <c r="CZ169" i="27"/>
  <c r="DA169" i="27" s="1"/>
  <c r="CX169" i="27"/>
  <c r="CY169" i="27" s="1"/>
  <c r="CV169" i="27"/>
  <c r="CW169" i="27" s="1"/>
  <c r="CT169" i="27"/>
  <c r="CR169" i="27"/>
  <c r="CP169" i="27"/>
  <c r="CU169" i="27" s="1"/>
  <c r="CN169" i="27"/>
  <c r="CO169" i="27" s="1"/>
  <c r="CL169" i="27"/>
  <c r="CM169" i="27" s="1"/>
  <c r="CJ169" i="27"/>
  <c r="CK169" i="27" s="1"/>
  <c r="CH169" i="27"/>
  <c r="CG169" i="27"/>
  <c r="DD168" i="27"/>
  <c r="DE168" i="27" s="1"/>
  <c r="DB168" i="27"/>
  <c r="DC168" i="27" s="1"/>
  <c r="CZ168" i="27"/>
  <c r="DA168" i="27" s="1"/>
  <c r="CX168" i="27"/>
  <c r="CY168" i="27" s="1"/>
  <c r="CV168" i="27"/>
  <c r="CW168" i="27" s="1"/>
  <c r="CT168" i="27"/>
  <c r="CR168" i="27"/>
  <c r="CP168" i="27"/>
  <c r="CN168" i="27"/>
  <c r="CO168" i="27" s="1"/>
  <c r="CL168" i="27"/>
  <c r="CM168" i="27" s="1"/>
  <c r="CJ168" i="27"/>
  <c r="CK168" i="27" s="1"/>
  <c r="CH168" i="27"/>
  <c r="CG168" i="27"/>
  <c r="DD167" i="27"/>
  <c r="DE167" i="27" s="1"/>
  <c r="DB167" i="27"/>
  <c r="DC167" i="27" s="1"/>
  <c r="CZ167" i="27"/>
  <c r="DA167" i="27" s="1"/>
  <c r="CX167" i="27"/>
  <c r="CY167" i="27" s="1"/>
  <c r="CV167" i="27"/>
  <c r="CW167" i="27" s="1"/>
  <c r="CT167" i="27"/>
  <c r="CR167" i="27"/>
  <c r="CP167" i="27"/>
  <c r="CN167" i="27"/>
  <c r="CO167" i="27" s="1"/>
  <c r="CL167" i="27"/>
  <c r="CM167" i="27" s="1"/>
  <c r="CJ167" i="27"/>
  <c r="CK167" i="27" s="1"/>
  <c r="CH167" i="27"/>
  <c r="CG167" i="27"/>
  <c r="DD166" i="27"/>
  <c r="DE166" i="27" s="1"/>
  <c r="DB166" i="27"/>
  <c r="DC166" i="27" s="1"/>
  <c r="CZ166" i="27"/>
  <c r="DA166" i="27" s="1"/>
  <c r="CX166" i="27"/>
  <c r="CY166" i="27" s="1"/>
  <c r="CV166" i="27"/>
  <c r="CW166" i="27" s="1"/>
  <c r="CT166" i="27"/>
  <c r="CR166" i="27"/>
  <c r="CP166" i="27"/>
  <c r="CU166" i="27" s="1"/>
  <c r="CN166" i="27"/>
  <c r="CO166" i="27" s="1"/>
  <c r="CL166" i="27"/>
  <c r="CM166" i="27" s="1"/>
  <c r="CJ166" i="27"/>
  <c r="CK166" i="27" s="1"/>
  <c r="CH166" i="27"/>
  <c r="CG166" i="27"/>
  <c r="DD165" i="27"/>
  <c r="DE165" i="27" s="1"/>
  <c r="DB165" i="27"/>
  <c r="DC165" i="27" s="1"/>
  <c r="CZ165" i="27"/>
  <c r="DA165" i="27" s="1"/>
  <c r="CX165" i="27"/>
  <c r="CY165" i="27" s="1"/>
  <c r="CV165" i="27"/>
  <c r="CW165" i="27" s="1"/>
  <c r="CT165" i="27"/>
  <c r="CR165" i="27"/>
  <c r="CP165" i="27"/>
  <c r="CU165" i="27" s="1"/>
  <c r="CN165" i="27"/>
  <c r="CO165" i="27" s="1"/>
  <c r="CL165" i="27"/>
  <c r="CM165" i="27" s="1"/>
  <c r="CJ165" i="27"/>
  <c r="CK165" i="27" s="1"/>
  <c r="CH165" i="27"/>
  <c r="CG165" i="27"/>
  <c r="DD164" i="27"/>
  <c r="DE164" i="27" s="1"/>
  <c r="DB164" i="27"/>
  <c r="DC164" i="27" s="1"/>
  <c r="CZ164" i="27"/>
  <c r="DA164" i="27" s="1"/>
  <c r="CX164" i="27"/>
  <c r="CY164" i="27" s="1"/>
  <c r="CV164" i="27"/>
  <c r="CW164" i="27" s="1"/>
  <c r="CT164" i="27"/>
  <c r="CR164" i="27"/>
  <c r="CP164" i="27"/>
  <c r="CS164" i="27" s="1"/>
  <c r="CN164" i="27"/>
  <c r="CO164" i="27" s="1"/>
  <c r="CL164" i="27"/>
  <c r="CM164" i="27" s="1"/>
  <c r="CJ164" i="27"/>
  <c r="CK164" i="27" s="1"/>
  <c r="CH164" i="27"/>
  <c r="CG164" i="27"/>
  <c r="DD163" i="27"/>
  <c r="DE163" i="27" s="1"/>
  <c r="DB163" i="27"/>
  <c r="DC163" i="27" s="1"/>
  <c r="CZ163" i="27"/>
  <c r="DA163" i="27" s="1"/>
  <c r="CX163" i="27"/>
  <c r="CY163" i="27" s="1"/>
  <c r="CV163" i="27"/>
  <c r="CW163" i="27" s="1"/>
  <c r="CT163" i="27"/>
  <c r="CR163" i="27"/>
  <c r="CP163" i="27"/>
  <c r="CU163" i="27" s="1"/>
  <c r="CN163" i="27"/>
  <c r="CO163" i="27" s="1"/>
  <c r="CL163" i="27"/>
  <c r="CM163" i="27" s="1"/>
  <c r="CJ163" i="27"/>
  <c r="CK163" i="27" s="1"/>
  <c r="CH163" i="27"/>
  <c r="CG163" i="27"/>
  <c r="DD162" i="27"/>
  <c r="DE162" i="27" s="1"/>
  <c r="DB162" i="27"/>
  <c r="DC162" i="27" s="1"/>
  <c r="CZ162" i="27"/>
  <c r="DA162" i="27" s="1"/>
  <c r="CX162" i="27"/>
  <c r="CY162" i="27" s="1"/>
  <c r="CV162" i="27"/>
  <c r="CW162" i="27" s="1"/>
  <c r="CT162" i="27"/>
  <c r="CR162" i="27"/>
  <c r="CP162" i="27"/>
  <c r="CU162" i="27" s="1"/>
  <c r="CN162" i="27"/>
  <c r="CO162" i="27" s="1"/>
  <c r="CL162" i="27"/>
  <c r="CM162" i="27" s="1"/>
  <c r="CJ162" i="27"/>
  <c r="CK162" i="27" s="1"/>
  <c r="CH162" i="27"/>
  <c r="CG162" i="27"/>
  <c r="DD161" i="27"/>
  <c r="DE161" i="27" s="1"/>
  <c r="DB161" i="27"/>
  <c r="DC161" i="27" s="1"/>
  <c r="CZ161" i="27"/>
  <c r="DA161" i="27" s="1"/>
  <c r="CX161" i="27"/>
  <c r="CY161" i="27" s="1"/>
  <c r="CV161" i="27"/>
  <c r="CW161" i="27" s="1"/>
  <c r="CT161" i="27"/>
  <c r="CR161" i="27"/>
  <c r="CP161" i="27"/>
  <c r="CU161" i="27" s="1"/>
  <c r="CN161" i="27"/>
  <c r="CO161" i="27" s="1"/>
  <c r="CL161" i="27"/>
  <c r="CM161" i="27" s="1"/>
  <c r="CJ161" i="27"/>
  <c r="CK161" i="27" s="1"/>
  <c r="CH161" i="27"/>
  <c r="CG161" i="27"/>
  <c r="DD160" i="27"/>
  <c r="DE160" i="27" s="1"/>
  <c r="DB160" i="27"/>
  <c r="DC160" i="27" s="1"/>
  <c r="CZ160" i="27"/>
  <c r="DA160" i="27" s="1"/>
  <c r="CX160" i="27"/>
  <c r="CY160" i="27" s="1"/>
  <c r="CV160" i="27"/>
  <c r="CW160" i="27" s="1"/>
  <c r="CT160" i="27"/>
  <c r="CR160" i="27"/>
  <c r="CP160" i="27"/>
  <c r="CN160" i="27"/>
  <c r="CO160" i="27" s="1"/>
  <c r="CL160" i="27"/>
  <c r="CM160" i="27" s="1"/>
  <c r="CJ160" i="27"/>
  <c r="CK160" i="27" s="1"/>
  <c r="CH160" i="27"/>
  <c r="CG160" i="27"/>
  <c r="DD159" i="27"/>
  <c r="DE159" i="27" s="1"/>
  <c r="DB159" i="27"/>
  <c r="DC159" i="27" s="1"/>
  <c r="CZ159" i="27"/>
  <c r="DA159" i="27" s="1"/>
  <c r="CX159" i="27"/>
  <c r="CY159" i="27" s="1"/>
  <c r="CV159" i="27"/>
  <c r="CW159" i="27" s="1"/>
  <c r="CT159" i="27"/>
  <c r="CR159" i="27"/>
  <c r="CP159" i="27"/>
  <c r="CU159" i="27" s="1"/>
  <c r="CN159" i="27"/>
  <c r="CO159" i="27" s="1"/>
  <c r="CL159" i="27"/>
  <c r="CM159" i="27" s="1"/>
  <c r="CJ159" i="27"/>
  <c r="CK159" i="27" s="1"/>
  <c r="CH159" i="27"/>
  <c r="CG159" i="27"/>
  <c r="DD158" i="27"/>
  <c r="DE158" i="27" s="1"/>
  <c r="DB158" i="27"/>
  <c r="DC158" i="27" s="1"/>
  <c r="CZ158" i="27"/>
  <c r="DA158" i="27" s="1"/>
  <c r="CX158" i="27"/>
  <c r="CY158" i="27" s="1"/>
  <c r="CV158" i="27"/>
  <c r="CW158" i="27" s="1"/>
  <c r="CT158" i="27"/>
  <c r="CR158" i="27"/>
  <c r="CP158" i="27"/>
  <c r="CN158" i="27"/>
  <c r="CO158" i="27" s="1"/>
  <c r="CL158" i="27"/>
  <c r="CM158" i="27" s="1"/>
  <c r="CJ158" i="27"/>
  <c r="CK158" i="27" s="1"/>
  <c r="CH158" i="27"/>
  <c r="CG158" i="27"/>
  <c r="DD157" i="27"/>
  <c r="DE157" i="27" s="1"/>
  <c r="DB157" i="27"/>
  <c r="DC157" i="27" s="1"/>
  <c r="CZ157" i="27"/>
  <c r="DA157" i="27" s="1"/>
  <c r="CX157" i="27"/>
  <c r="CY157" i="27" s="1"/>
  <c r="CV157" i="27"/>
  <c r="CW157" i="27" s="1"/>
  <c r="CT157" i="27"/>
  <c r="CR157" i="27"/>
  <c r="CP157" i="27"/>
  <c r="CU157" i="27" s="1"/>
  <c r="CN157" i="27"/>
  <c r="CO157" i="27" s="1"/>
  <c r="CL157" i="27"/>
  <c r="CM157" i="27" s="1"/>
  <c r="CJ157" i="27"/>
  <c r="CK157" i="27" s="1"/>
  <c r="CH157" i="27"/>
  <c r="CG157" i="27"/>
  <c r="DD156" i="27"/>
  <c r="DE156" i="27" s="1"/>
  <c r="DB156" i="27"/>
  <c r="DC156" i="27" s="1"/>
  <c r="CZ156" i="27"/>
  <c r="DA156" i="27" s="1"/>
  <c r="CX156" i="27"/>
  <c r="CY156" i="27" s="1"/>
  <c r="CV156" i="27"/>
  <c r="CW156" i="27" s="1"/>
  <c r="CT156" i="27"/>
  <c r="CR156" i="27"/>
  <c r="CP156" i="27"/>
  <c r="CN156" i="27"/>
  <c r="CO156" i="27" s="1"/>
  <c r="CL156" i="27"/>
  <c r="CM156" i="27" s="1"/>
  <c r="CJ156" i="27"/>
  <c r="CK156" i="27" s="1"/>
  <c r="CH156" i="27"/>
  <c r="CG156" i="27"/>
  <c r="DD155" i="27"/>
  <c r="DE155" i="27" s="1"/>
  <c r="DB155" i="27"/>
  <c r="DC155" i="27" s="1"/>
  <c r="CZ155" i="27"/>
  <c r="DA155" i="27" s="1"/>
  <c r="CX155" i="27"/>
  <c r="CY155" i="27" s="1"/>
  <c r="CV155" i="27"/>
  <c r="CW155" i="27" s="1"/>
  <c r="CT155" i="27"/>
  <c r="CR155" i="27"/>
  <c r="CP155" i="27"/>
  <c r="CN155" i="27"/>
  <c r="CO155" i="27" s="1"/>
  <c r="CL155" i="27"/>
  <c r="CM155" i="27" s="1"/>
  <c r="CJ155" i="27"/>
  <c r="CK155" i="27" s="1"/>
  <c r="CH155" i="27"/>
  <c r="CG155" i="27"/>
  <c r="DD154" i="27"/>
  <c r="DE154" i="27" s="1"/>
  <c r="DB154" i="27"/>
  <c r="DC154" i="27" s="1"/>
  <c r="CZ154" i="27"/>
  <c r="DA154" i="27" s="1"/>
  <c r="CX154" i="27"/>
  <c r="CY154" i="27" s="1"/>
  <c r="CV154" i="27"/>
  <c r="CW154" i="27" s="1"/>
  <c r="CT154" i="27"/>
  <c r="CR154" i="27"/>
  <c r="CP154" i="27"/>
  <c r="CN154" i="27"/>
  <c r="CO154" i="27" s="1"/>
  <c r="CL154" i="27"/>
  <c r="CM154" i="27" s="1"/>
  <c r="CJ154" i="27"/>
  <c r="CK154" i="27" s="1"/>
  <c r="CH154" i="27"/>
  <c r="CG154" i="27"/>
  <c r="DD153" i="27"/>
  <c r="DE153" i="27" s="1"/>
  <c r="DB153" i="27"/>
  <c r="DC153" i="27" s="1"/>
  <c r="CZ153" i="27"/>
  <c r="DA153" i="27" s="1"/>
  <c r="CX153" i="27"/>
  <c r="CY153" i="27" s="1"/>
  <c r="CV153" i="27"/>
  <c r="CW153" i="27" s="1"/>
  <c r="CT153" i="27"/>
  <c r="CR153" i="27"/>
  <c r="CP153" i="27"/>
  <c r="CU153" i="27" s="1"/>
  <c r="CN153" i="27"/>
  <c r="CO153" i="27" s="1"/>
  <c r="CL153" i="27"/>
  <c r="CM153" i="27" s="1"/>
  <c r="CJ153" i="27"/>
  <c r="CK153" i="27" s="1"/>
  <c r="CH153" i="27"/>
  <c r="CG153" i="27"/>
  <c r="DD152" i="27"/>
  <c r="DE152" i="27" s="1"/>
  <c r="DB152" i="27"/>
  <c r="DC152" i="27" s="1"/>
  <c r="CZ152" i="27"/>
  <c r="DA152" i="27" s="1"/>
  <c r="CX152" i="27"/>
  <c r="CY152" i="27" s="1"/>
  <c r="CV152" i="27"/>
  <c r="CW152" i="27" s="1"/>
  <c r="CT152" i="27"/>
  <c r="CR152" i="27"/>
  <c r="CP152" i="27"/>
  <c r="CU152" i="27" s="1"/>
  <c r="CN152" i="27"/>
  <c r="CO152" i="27" s="1"/>
  <c r="CL152" i="27"/>
  <c r="CM152" i="27" s="1"/>
  <c r="CJ152" i="27"/>
  <c r="CK152" i="27" s="1"/>
  <c r="CH152" i="27"/>
  <c r="CG152" i="27"/>
  <c r="DD151" i="27"/>
  <c r="DE151" i="27" s="1"/>
  <c r="DB151" i="27"/>
  <c r="DC151" i="27" s="1"/>
  <c r="CZ151" i="27"/>
  <c r="DA151" i="27" s="1"/>
  <c r="CX151" i="27"/>
  <c r="CY151" i="27" s="1"/>
  <c r="CV151" i="27"/>
  <c r="CW151" i="27" s="1"/>
  <c r="CT151" i="27"/>
  <c r="CR151" i="27"/>
  <c r="CP151" i="27"/>
  <c r="CN151" i="27"/>
  <c r="CO151" i="27" s="1"/>
  <c r="CL151" i="27"/>
  <c r="CM151" i="27" s="1"/>
  <c r="CJ151" i="27"/>
  <c r="CK151" i="27" s="1"/>
  <c r="CH151" i="27"/>
  <c r="CG151" i="27"/>
  <c r="DD150" i="27"/>
  <c r="DE150" i="27" s="1"/>
  <c r="DB150" i="27"/>
  <c r="DC150" i="27" s="1"/>
  <c r="CZ150" i="27"/>
  <c r="DA150" i="27" s="1"/>
  <c r="CX150" i="27"/>
  <c r="CY150" i="27" s="1"/>
  <c r="CV150" i="27"/>
  <c r="CW150" i="27" s="1"/>
  <c r="CT150" i="27"/>
  <c r="CR150" i="27"/>
  <c r="CP150" i="27"/>
  <c r="CN150" i="27"/>
  <c r="CO150" i="27" s="1"/>
  <c r="CL150" i="27"/>
  <c r="CM150" i="27" s="1"/>
  <c r="CJ150" i="27"/>
  <c r="CK150" i="27" s="1"/>
  <c r="CH150" i="27"/>
  <c r="CG150" i="27"/>
  <c r="DD149" i="27"/>
  <c r="DE149" i="27" s="1"/>
  <c r="DB149" i="27"/>
  <c r="DC149" i="27" s="1"/>
  <c r="CZ149" i="27"/>
  <c r="DA149" i="27" s="1"/>
  <c r="CX149" i="27"/>
  <c r="CY149" i="27" s="1"/>
  <c r="CV149" i="27"/>
  <c r="CW149" i="27" s="1"/>
  <c r="CT149" i="27"/>
  <c r="CR149" i="27"/>
  <c r="CP149" i="27"/>
  <c r="CU149" i="27" s="1"/>
  <c r="CN149" i="27"/>
  <c r="CO149" i="27" s="1"/>
  <c r="CL149" i="27"/>
  <c r="CM149" i="27" s="1"/>
  <c r="CJ149" i="27"/>
  <c r="CK149" i="27" s="1"/>
  <c r="CH149" i="27"/>
  <c r="CG149" i="27"/>
  <c r="DD148" i="27"/>
  <c r="DE148" i="27" s="1"/>
  <c r="DB148" i="27"/>
  <c r="DC148" i="27" s="1"/>
  <c r="CZ148" i="27"/>
  <c r="DA148" i="27" s="1"/>
  <c r="CX148" i="27"/>
  <c r="CY148" i="27" s="1"/>
  <c r="CV148" i="27"/>
  <c r="CW148" i="27" s="1"/>
  <c r="CT148" i="27"/>
  <c r="CR148" i="27"/>
  <c r="CP148" i="27"/>
  <c r="CU148" i="27" s="1"/>
  <c r="CN148" i="27"/>
  <c r="CO148" i="27" s="1"/>
  <c r="CL148" i="27"/>
  <c r="CM148" i="27" s="1"/>
  <c r="CJ148" i="27"/>
  <c r="CK148" i="27" s="1"/>
  <c r="CH148" i="27"/>
  <c r="CG148" i="27"/>
  <c r="DD147" i="27"/>
  <c r="DE147" i="27" s="1"/>
  <c r="DB147" i="27"/>
  <c r="DC147" i="27" s="1"/>
  <c r="CZ147" i="27"/>
  <c r="DA147" i="27" s="1"/>
  <c r="CX147" i="27"/>
  <c r="CY147" i="27" s="1"/>
  <c r="CV147" i="27"/>
  <c r="CW147" i="27" s="1"/>
  <c r="CT147" i="27"/>
  <c r="CR147" i="27"/>
  <c r="CP147" i="27"/>
  <c r="CS147" i="27" s="1"/>
  <c r="CN147" i="27"/>
  <c r="CO147" i="27" s="1"/>
  <c r="CL147" i="27"/>
  <c r="CM147" i="27" s="1"/>
  <c r="CJ147" i="27"/>
  <c r="CK147" i="27" s="1"/>
  <c r="CH147" i="27"/>
  <c r="CG147" i="27"/>
  <c r="DD146" i="27"/>
  <c r="DE146" i="27" s="1"/>
  <c r="DB146" i="27"/>
  <c r="DC146" i="27" s="1"/>
  <c r="CZ146" i="27"/>
  <c r="DA146" i="27" s="1"/>
  <c r="CX146" i="27"/>
  <c r="CY146" i="27" s="1"/>
  <c r="CV146" i="27"/>
  <c r="CW146" i="27" s="1"/>
  <c r="CT146" i="27"/>
  <c r="CR146" i="27"/>
  <c r="CP146" i="27"/>
  <c r="CN146" i="27"/>
  <c r="CO146" i="27" s="1"/>
  <c r="CL146" i="27"/>
  <c r="CM146" i="27" s="1"/>
  <c r="CJ146" i="27"/>
  <c r="CK146" i="27" s="1"/>
  <c r="CH146" i="27"/>
  <c r="CG146" i="27"/>
  <c r="DD145" i="27"/>
  <c r="DE145" i="27" s="1"/>
  <c r="DB145" i="27"/>
  <c r="DC145" i="27" s="1"/>
  <c r="CZ145" i="27"/>
  <c r="DA145" i="27" s="1"/>
  <c r="CX145" i="27"/>
  <c r="CY145" i="27" s="1"/>
  <c r="CV145" i="27"/>
  <c r="CW145" i="27" s="1"/>
  <c r="CT145" i="27"/>
  <c r="CR145" i="27"/>
  <c r="CP145" i="27"/>
  <c r="CU145" i="27" s="1"/>
  <c r="CN145" i="27"/>
  <c r="CO145" i="27" s="1"/>
  <c r="CL145" i="27"/>
  <c r="CM145" i="27" s="1"/>
  <c r="CJ145" i="27"/>
  <c r="CK145" i="27" s="1"/>
  <c r="CH145" i="27"/>
  <c r="CG145" i="27"/>
  <c r="DD144" i="27"/>
  <c r="DE144" i="27" s="1"/>
  <c r="DB144" i="27"/>
  <c r="DC144" i="27" s="1"/>
  <c r="CZ144" i="27"/>
  <c r="DA144" i="27" s="1"/>
  <c r="CX144" i="27"/>
  <c r="CY144" i="27" s="1"/>
  <c r="CV144" i="27"/>
  <c r="CW144" i="27" s="1"/>
  <c r="CT144" i="27"/>
  <c r="CR144" i="27"/>
  <c r="CP144" i="27"/>
  <c r="CU144" i="27" s="1"/>
  <c r="CN144" i="27"/>
  <c r="CO144" i="27" s="1"/>
  <c r="CL144" i="27"/>
  <c r="CM144" i="27" s="1"/>
  <c r="CJ144" i="27"/>
  <c r="CK144" i="27" s="1"/>
  <c r="CH144" i="27"/>
  <c r="CG144" i="27"/>
  <c r="DD143" i="27"/>
  <c r="DE143" i="27" s="1"/>
  <c r="DB143" i="27"/>
  <c r="DC143" i="27" s="1"/>
  <c r="CZ143" i="27"/>
  <c r="DA143" i="27" s="1"/>
  <c r="CX143" i="27"/>
  <c r="CY143" i="27" s="1"/>
  <c r="CV143" i="27"/>
  <c r="CW143" i="27" s="1"/>
  <c r="CT143" i="27"/>
  <c r="CR143" i="27"/>
  <c r="CP143" i="27"/>
  <c r="CS143" i="27" s="1"/>
  <c r="CN143" i="27"/>
  <c r="CO143" i="27" s="1"/>
  <c r="CL143" i="27"/>
  <c r="CM143" i="27" s="1"/>
  <c r="CJ143" i="27"/>
  <c r="CK143" i="27" s="1"/>
  <c r="CH143" i="27"/>
  <c r="CG143" i="27"/>
  <c r="DD142" i="27"/>
  <c r="DE142" i="27" s="1"/>
  <c r="DB142" i="27"/>
  <c r="DC142" i="27" s="1"/>
  <c r="CZ142" i="27"/>
  <c r="DA142" i="27" s="1"/>
  <c r="CX142" i="27"/>
  <c r="CY142" i="27" s="1"/>
  <c r="CV142" i="27"/>
  <c r="CW142" i="27" s="1"/>
  <c r="CT142" i="27"/>
  <c r="CR142" i="27"/>
  <c r="CP142" i="27"/>
  <c r="CN142" i="27"/>
  <c r="CO142" i="27" s="1"/>
  <c r="CL142" i="27"/>
  <c r="CM142" i="27" s="1"/>
  <c r="CJ142" i="27"/>
  <c r="CK142" i="27" s="1"/>
  <c r="CH142" i="27"/>
  <c r="CG142" i="27"/>
  <c r="DD141" i="27"/>
  <c r="DE141" i="27" s="1"/>
  <c r="DB141" i="27"/>
  <c r="DC141" i="27" s="1"/>
  <c r="CZ141" i="27"/>
  <c r="DA141" i="27" s="1"/>
  <c r="CX141" i="27"/>
  <c r="CY141" i="27" s="1"/>
  <c r="CV141" i="27"/>
  <c r="CW141" i="27" s="1"/>
  <c r="CT141" i="27"/>
  <c r="CR141" i="27"/>
  <c r="CP141" i="27"/>
  <c r="CU141" i="27" s="1"/>
  <c r="CN141" i="27"/>
  <c r="CO141" i="27" s="1"/>
  <c r="CL141" i="27"/>
  <c r="CM141" i="27" s="1"/>
  <c r="CJ141" i="27"/>
  <c r="CK141" i="27" s="1"/>
  <c r="CH141" i="27"/>
  <c r="CG141" i="27"/>
  <c r="DD140" i="27"/>
  <c r="DE140" i="27" s="1"/>
  <c r="DB140" i="27"/>
  <c r="DC140" i="27" s="1"/>
  <c r="CZ140" i="27"/>
  <c r="DA140" i="27" s="1"/>
  <c r="CX140" i="27"/>
  <c r="CY140" i="27" s="1"/>
  <c r="CV140" i="27"/>
  <c r="CW140" i="27" s="1"/>
  <c r="CT140" i="27"/>
  <c r="CR140" i="27"/>
  <c r="CP140" i="27"/>
  <c r="CN140" i="27"/>
  <c r="CO140" i="27" s="1"/>
  <c r="CL140" i="27"/>
  <c r="CM140" i="27" s="1"/>
  <c r="CJ140" i="27"/>
  <c r="CK140" i="27" s="1"/>
  <c r="CH140" i="27"/>
  <c r="CG140" i="27"/>
  <c r="DD139" i="27"/>
  <c r="DE139" i="27" s="1"/>
  <c r="DB139" i="27"/>
  <c r="DC139" i="27" s="1"/>
  <c r="CZ139" i="27"/>
  <c r="DA139" i="27" s="1"/>
  <c r="CX139" i="27"/>
  <c r="CY139" i="27" s="1"/>
  <c r="CV139" i="27"/>
  <c r="CW139" i="27" s="1"/>
  <c r="CT139" i="27"/>
  <c r="CR139" i="27"/>
  <c r="CP139" i="27"/>
  <c r="CU139" i="27" s="1"/>
  <c r="CN139" i="27"/>
  <c r="CO139" i="27" s="1"/>
  <c r="CL139" i="27"/>
  <c r="CM139" i="27" s="1"/>
  <c r="CJ139" i="27"/>
  <c r="CK139" i="27" s="1"/>
  <c r="CH139" i="27"/>
  <c r="CG139" i="27"/>
  <c r="DD138" i="27"/>
  <c r="DE138" i="27" s="1"/>
  <c r="DB138" i="27"/>
  <c r="DC138" i="27" s="1"/>
  <c r="CZ138" i="27"/>
  <c r="DA138" i="27" s="1"/>
  <c r="CX138" i="27"/>
  <c r="CY138" i="27" s="1"/>
  <c r="CV138" i="27"/>
  <c r="CW138" i="27" s="1"/>
  <c r="CT138" i="27"/>
  <c r="CR138" i="27"/>
  <c r="CP138" i="27"/>
  <c r="CN138" i="27"/>
  <c r="CO138" i="27" s="1"/>
  <c r="CL138" i="27"/>
  <c r="CM138" i="27" s="1"/>
  <c r="CJ138" i="27"/>
  <c r="CK138" i="27" s="1"/>
  <c r="CH138" i="27"/>
  <c r="CG138" i="27"/>
  <c r="DD137" i="27"/>
  <c r="DE137" i="27" s="1"/>
  <c r="DB137" i="27"/>
  <c r="DC137" i="27" s="1"/>
  <c r="CZ137" i="27"/>
  <c r="DA137" i="27" s="1"/>
  <c r="CX137" i="27"/>
  <c r="CY137" i="27" s="1"/>
  <c r="CV137" i="27"/>
  <c r="CW137" i="27" s="1"/>
  <c r="CT137" i="27"/>
  <c r="CR137" i="27"/>
  <c r="CP137" i="27"/>
  <c r="CU137" i="27" s="1"/>
  <c r="CN137" i="27"/>
  <c r="CO137" i="27" s="1"/>
  <c r="CL137" i="27"/>
  <c r="CM137" i="27" s="1"/>
  <c r="CJ137" i="27"/>
  <c r="CK137" i="27" s="1"/>
  <c r="CH137" i="27"/>
  <c r="CG137" i="27"/>
  <c r="DD136" i="27"/>
  <c r="DE136" i="27" s="1"/>
  <c r="DB136" i="27"/>
  <c r="DC136" i="27" s="1"/>
  <c r="CZ136" i="27"/>
  <c r="DA136" i="27" s="1"/>
  <c r="CX136" i="27"/>
  <c r="CY136" i="27" s="1"/>
  <c r="CV136" i="27"/>
  <c r="CW136" i="27" s="1"/>
  <c r="CT136" i="27"/>
  <c r="CR136" i="27"/>
  <c r="CP136" i="27"/>
  <c r="CS136" i="27" s="1"/>
  <c r="CN136" i="27"/>
  <c r="CO136" i="27" s="1"/>
  <c r="CL136" i="27"/>
  <c r="CM136" i="27" s="1"/>
  <c r="CJ136" i="27"/>
  <c r="CK136" i="27" s="1"/>
  <c r="CH136" i="27"/>
  <c r="CG136" i="27"/>
  <c r="DD135" i="27"/>
  <c r="DE135" i="27" s="1"/>
  <c r="DB135" i="27"/>
  <c r="DC135" i="27" s="1"/>
  <c r="CZ135" i="27"/>
  <c r="DA135" i="27" s="1"/>
  <c r="CX135" i="27"/>
  <c r="CY135" i="27" s="1"/>
  <c r="CV135" i="27"/>
  <c r="CW135" i="27" s="1"/>
  <c r="CT135" i="27"/>
  <c r="CR135" i="27"/>
  <c r="CP135" i="27"/>
  <c r="CN135" i="27"/>
  <c r="CO135" i="27" s="1"/>
  <c r="CL135" i="27"/>
  <c r="CM135" i="27" s="1"/>
  <c r="CJ135" i="27"/>
  <c r="CK135" i="27" s="1"/>
  <c r="CH135" i="27"/>
  <c r="CG135" i="27"/>
  <c r="DD134" i="27"/>
  <c r="DE134" i="27" s="1"/>
  <c r="DB134" i="27"/>
  <c r="DC134" i="27" s="1"/>
  <c r="CZ134" i="27"/>
  <c r="DA134" i="27" s="1"/>
  <c r="CX134" i="27"/>
  <c r="CY134" i="27" s="1"/>
  <c r="CV134" i="27"/>
  <c r="CW134" i="27" s="1"/>
  <c r="CT134" i="27"/>
  <c r="CR134" i="27"/>
  <c r="CP134" i="27"/>
  <c r="CN134" i="27"/>
  <c r="CO134" i="27" s="1"/>
  <c r="CL134" i="27"/>
  <c r="CM134" i="27" s="1"/>
  <c r="CJ134" i="27"/>
  <c r="CK134" i="27" s="1"/>
  <c r="CH134" i="27"/>
  <c r="CG134" i="27"/>
  <c r="DD133" i="27"/>
  <c r="DE133" i="27" s="1"/>
  <c r="DB133" i="27"/>
  <c r="DC133" i="27" s="1"/>
  <c r="CZ133" i="27"/>
  <c r="DA133" i="27" s="1"/>
  <c r="CX133" i="27"/>
  <c r="CY133" i="27" s="1"/>
  <c r="CV133" i="27"/>
  <c r="CW133" i="27" s="1"/>
  <c r="CT133" i="27"/>
  <c r="CR133" i="27"/>
  <c r="CP133" i="27"/>
  <c r="CU133" i="27" s="1"/>
  <c r="CN133" i="27"/>
  <c r="CO133" i="27" s="1"/>
  <c r="CL133" i="27"/>
  <c r="CM133" i="27" s="1"/>
  <c r="CJ133" i="27"/>
  <c r="CK133" i="27" s="1"/>
  <c r="CH133" i="27"/>
  <c r="CG133" i="27"/>
  <c r="DD132" i="27"/>
  <c r="DE132" i="27" s="1"/>
  <c r="DB132" i="27"/>
  <c r="DC132" i="27" s="1"/>
  <c r="CZ132" i="27"/>
  <c r="DA132" i="27" s="1"/>
  <c r="CX132" i="27"/>
  <c r="CY132" i="27" s="1"/>
  <c r="CV132" i="27"/>
  <c r="CW132" i="27" s="1"/>
  <c r="CT132" i="27"/>
  <c r="CR132" i="27"/>
  <c r="CP132" i="27"/>
  <c r="CS132" i="27" s="1"/>
  <c r="CN132" i="27"/>
  <c r="CO132" i="27" s="1"/>
  <c r="CL132" i="27"/>
  <c r="CM132" i="27" s="1"/>
  <c r="CJ132" i="27"/>
  <c r="CK132" i="27" s="1"/>
  <c r="CH132" i="27"/>
  <c r="CG132" i="27"/>
  <c r="DD131" i="27"/>
  <c r="DE131" i="27" s="1"/>
  <c r="DB131" i="27"/>
  <c r="DC131" i="27" s="1"/>
  <c r="CZ131" i="27"/>
  <c r="DA131" i="27" s="1"/>
  <c r="CX131" i="27"/>
  <c r="CY131" i="27" s="1"/>
  <c r="CV131" i="27"/>
  <c r="CW131" i="27" s="1"/>
  <c r="CT131" i="27"/>
  <c r="CR131" i="27"/>
  <c r="CP131" i="27"/>
  <c r="CS131" i="27" s="1"/>
  <c r="CN131" i="27"/>
  <c r="CO131" i="27" s="1"/>
  <c r="CL131" i="27"/>
  <c r="CM131" i="27" s="1"/>
  <c r="CJ131" i="27"/>
  <c r="CK131" i="27" s="1"/>
  <c r="CH131" i="27"/>
  <c r="CG131" i="27"/>
  <c r="DD130" i="27"/>
  <c r="DE130" i="27" s="1"/>
  <c r="DB130" i="27"/>
  <c r="DC130" i="27" s="1"/>
  <c r="CZ130" i="27"/>
  <c r="DA130" i="27" s="1"/>
  <c r="CX130" i="27"/>
  <c r="CY130" i="27" s="1"/>
  <c r="CV130" i="27"/>
  <c r="CW130" i="27" s="1"/>
  <c r="CT130" i="27"/>
  <c r="CR130" i="27"/>
  <c r="CP130" i="27"/>
  <c r="CN130" i="27"/>
  <c r="CO130" i="27" s="1"/>
  <c r="CL130" i="27"/>
  <c r="CM130" i="27" s="1"/>
  <c r="CJ130" i="27"/>
  <c r="CK130" i="27" s="1"/>
  <c r="CH130" i="27"/>
  <c r="CG130" i="27"/>
  <c r="DD129" i="27"/>
  <c r="DE129" i="27" s="1"/>
  <c r="DB129" i="27"/>
  <c r="DC129" i="27" s="1"/>
  <c r="CZ129" i="27"/>
  <c r="DA129" i="27" s="1"/>
  <c r="CX129" i="27"/>
  <c r="CY129" i="27" s="1"/>
  <c r="CV129" i="27"/>
  <c r="CW129" i="27" s="1"/>
  <c r="CT129" i="27"/>
  <c r="CR129" i="27"/>
  <c r="CP129" i="27"/>
  <c r="CN129" i="27"/>
  <c r="CO129" i="27" s="1"/>
  <c r="CL129" i="27"/>
  <c r="CM129" i="27" s="1"/>
  <c r="CJ129" i="27"/>
  <c r="CK129" i="27" s="1"/>
  <c r="CH129" i="27"/>
  <c r="CG129" i="27"/>
  <c r="DD128" i="27"/>
  <c r="DE128" i="27" s="1"/>
  <c r="DB128" i="27"/>
  <c r="DC128" i="27" s="1"/>
  <c r="CZ128" i="27"/>
  <c r="DA128" i="27" s="1"/>
  <c r="CX128" i="27"/>
  <c r="CY128" i="27" s="1"/>
  <c r="CV128" i="27"/>
  <c r="CW128" i="27" s="1"/>
  <c r="CT128" i="27"/>
  <c r="CR128" i="27"/>
  <c r="CP128" i="27"/>
  <c r="CN128" i="27"/>
  <c r="CO128" i="27" s="1"/>
  <c r="CL128" i="27"/>
  <c r="CM128" i="27" s="1"/>
  <c r="CJ128" i="27"/>
  <c r="CK128" i="27" s="1"/>
  <c r="CH128" i="27"/>
  <c r="CG128" i="27"/>
  <c r="DD127" i="27"/>
  <c r="DE127" i="27" s="1"/>
  <c r="DB127" i="27"/>
  <c r="DC127" i="27" s="1"/>
  <c r="CZ127" i="27"/>
  <c r="DA127" i="27" s="1"/>
  <c r="CX127" i="27"/>
  <c r="CY127" i="27" s="1"/>
  <c r="CV127" i="27"/>
  <c r="CW127" i="27" s="1"/>
  <c r="CT127" i="27"/>
  <c r="CR127" i="27"/>
  <c r="CP127" i="27"/>
  <c r="CU127" i="27" s="1"/>
  <c r="CN127" i="27"/>
  <c r="CO127" i="27" s="1"/>
  <c r="CL127" i="27"/>
  <c r="CM127" i="27" s="1"/>
  <c r="CJ127" i="27"/>
  <c r="CK127" i="27" s="1"/>
  <c r="CH127" i="27"/>
  <c r="CG127" i="27"/>
  <c r="DD126" i="27"/>
  <c r="DE126" i="27" s="1"/>
  <c r="DB126" i="27"/>
  <c r="DC126" i="27" s="1"/>
  <c r="CZ126" i="27"/>
  <c r="DA126" i="27" s="1"/>
  <c r="CX126" i="27"/>
  <c r="CY126" i="27" s="1"/>
  <c r="CV126" i="27"/>
  <c r="CW126" i="27" s="1"/>
  <c r="CT126" i="27"/>
  <c r="CR126" i="27"/>
  <c r="CP126" i="27"/>
  <c r="CU126" i="27" s="1"/>
  <c r="CN126" i="27"/>
  <c r="CO126" i="27" s="1"/>
  <c r="CL126" i="27"/>
  <c r="CM126" i="27" s="1"/>
  <c r="CJ126" i="27"/>
  <c r="CK126" i="27" s="1"/>
  <c r="CH126" i="27"/>
  <c r="CG126" i="27"/>
  <c r="DD125" i="27"/>
  <c r="DE125" i="27" s="1"/>
  <c r="DB125" i="27"/>
  <c r="DC125" i="27" s="1"/>
  <c r="CZ125" i="27"/>
  <c r="DA125" i="27" s="1"/>
  <c r="CX125" i="27"/>
  <c r="CY125" i="27" s="1"/>
  <c r="CV125" i="27"/>
  <c r="CW125" i="27" s="1"/>
  <c r="CT125" i="27"/>
  <c r="CR125" i="27"/>
  <c r="CP125" i="27"/>
  <c r="CN125" i="27"/>
  <c r="CO125" i="27" s="1"/>
  <c r="CL125" i="27"/>
  <c r="CM125" i="27" s="1"/>
  <c r="CJ125" i="27"/>
  <c r="CK125" i="27" s="1"/>
  <c r="CH125" i="27"/>
  <c r="CG125" i="27"/>
  <c r="DD124" i="27"/>
  <c r="DE124" i="27" s="1"/>
  <c r="DB124" i="27"/>
  <c r="DC124" i="27" s="1"/>
  <c r="CZ124" i="27"/>
  <c r="DA124" i="27" s="1"/>
  <c r="CX124" i="27"/>
  <c r="CY124" i="27" s="1"/>
  <c r="CV124" i="27"/>
  <c r="CW124" i="27" s="1"/>
  <c r="CT124" i="27"/>
  <c r="CR124" i="27"/>
  <c r="CP124" i="27"/>
  <c r="CS124" i="27" s="1"/>
  <c r="CN124" i="27"/>
  <c r="CO124" i="27" s="1"/>
  <c r="CL124" i="27"/>
  <c r="CM124" i="27" s="1"/>
  <c r="CJ124" i="27"/>
  <c r="CK124" i="27" s="1"/>
  <c r="CH124" i="27"/>
  <c r="CG124" i="27"/>
  <c r="DD123" i="27"/>
  <c r="DE123" i="27" s="1"/>
  <c r="DB123" i="27"/>
  <c r="DC123" i="27" s="1"/>
  <c r="CZ123" i="27"/>
  <c r="DA123" i="27" s="1"/>
  <c r="CX123" i="27"/>
  <c r="CY123" i="27" s="1"/>
  <c r="CV123" i="27"/>
  <c r="CW123" i="27" s="1"/>
  <c r="CT123" i="27"/>
  <c r="CR123" i="27"/>
  <c r="CP123" i="27"/>
  <c r="CU123" i="27" s="1"/>
  <c r="CN123" i="27"/>
  <c r="CO123" i="27" s="1"/>
  <c r="CL123" i="27"/>
  <c r="CM123" i="27" s="1"/>
  <c r="CJ123" i="27"/>
  <c r="CK123" i="27" s="1"/>
  <c r="CH123" i="27"/>
  <c r="CG123" i="27"/>
  <c r="DD122" i="27"/>
  <c r="DE122" i="27" s="1"/>
  <c r="DB122" i="27"/>
  <c r="DC122" i="27" s="1"/>
  <c r="CZ122" i="27"/>
  <c r="DA122" i="27" s="1"/>
  <c r="CX122" i="27"/>
  <c r="CY122" i="27" s="1"/>
  <c r="CV122" i="27"/>
  <c r="CW122" i="27" s="1"/>
  <c r="CT122" i="27"/>
  <c r="CR122" i="27"/>
  <c r="CP122" i="27"/>
  <c r="CU122" i="27" s="1"/>
  <c r="CN122" i="27"/>
  <c r="CO122" i="27" s="1"/>
  <c r="CL122" i="27"/>
  <c r="CM122" i="27" s="1"/>
  <c r="CJ122" i="27"/>
  <c r="CK122" i="27" s="1"/>
  <c r="CH122" i="27"/>
  <c r="CG122" i="27"/>
  <c r="DD121" i="27"/>
  <c r="DE121" i="27" s="1"/>
  <c r="DB121" i="27"/>
  <c r="DC121" i="27" s="1"/>
  <c r="CZ121" i="27"/>
  <c r="DA121" i="27" s="1"/>
  <c r="CX121" i="27"/>
  <c r="CY121" i="27" s="1"/>
  <c r="CV121" i="27"/>
  <c r="CW121" i="27" s="1"/>
  <c r="CT121" i="27"/>
  <c r="CR121" i="27"/>
  <c r="CP121" i="27"/>
  <c r="CN121" i="27"/>
  <c r="CO121" i="27" s="1"/>
  <c r="CL121" i="27"/>
  <c r="CM121" i="27" s="1"/>
  <c r="CJ121" i="27"/>
  <c r="CK121" i="27" s="1"/>
  <c r="CH121" i="27"/>
  <c r="CG121" i="27"/>
  <c r="DD120" i="27"/>
  <c r="DE120" i="27" s="1"/>
  <c r="DB120" i="27"/>
  <c r="DC120" i="27" s="1"/>
  <c r="CZ120" i="27"/>
  <c r="DA120" i="27" s="1"/>
  <c r="CX120" i="27"/>
  <c r="CY120" i="27" s="1"/>
  <c r="CV120" i="27"/>
  <c r="CW120" i="27" s="1"/>
  <c r="CT120" i="27"/>
  <c r="CR120" i="27"/>
  <c r="CP120" i="27"/>
  <c r="CU120" i="27" s="1"/>
  <c r="CN120" i="27"/>
  <c r="CO120" i="27" s="1"/>
  <c r="CL120" i="27"/>
  <c r="CM120" i="27" s="1"/>
  <c r="CJ120" i="27"/>
  <c r="CK120" i="27" s="1"/>
  <c r="CH120" i="27"/>
  <c r="CG120" i="27"/>
  <c r="DD119" i="27"/>
  <c r="DE119" i="27" s="1"/>
  <c r="DB119" i="27"/>
  <c r="DC119" i="27" s="1"/>
  <c r="CZ119" i="27"/>
  <c r="DA119" i="27" s="1"/>
  <c r="CX119" i="27"/>
  <c r="CY119" i="27" s="1"/>
  <c r="CV119" i="27"/>
  <c r="CW119" i="27" s="1"/>
  <c r="CT119" i="27"/>
  <c r="CR119" i="27"/>
  <c r="CP119" i="27"/>
  <c r="CS119" i="27" s="1"/>
  <c r="CN119" i="27"/>
  <c r="CO119" i="27" s="1"/>
  <c r="CL119" i="27"/>
  <c r="CM119" i="27" s="1"/>
  <c r="CJ119" i="27"/>
  <c r="CK119" i="27" s="1"/>
  <c r="CH119" i="27"/>
  <c r="CG119" i="27"/>
  <c r="DD118" i="27"/>
  <c r="DE118" i="27" s="1"/>
  <c r="DB118" i="27"/>
  <c r="DC118" i="27" s="1"/>
  <c r="CZ118" i="27"/>
  <c r="DA118" i="27" s="1"/>
  <c r="CX118" i="27"/>
  <c r="CY118" i="27" s="1"/>
  <c r="CV118" i="27"/>
  <c r="CW118" i="27" s="1"/>
  <c r="CT118" i="27"/>
  <c r="CR118" i="27"/>
  <c r="CP118" i="27"/>
  <c r="CN118" i="27"/>
  <c r="CO118" i="27" s="1"/>
  <c r="CL118" i="27"/>
  <c r="CM118" i="27" s="1"/>
  <c r="CJ118" i="27"/>
  <c r="CK118" i="27" s="1"/>
  <c r="CH118" i="27"/>
  <c r="CG118" i="27"/>
  <c r="DD117" i="27"/>
  <c r="DE117" i="27" s="1"/>
  <c r="DB117" i="27"/>
  <c r="DC117" i="27" s="1"/>
  <c r="CZ117" i="27"/>
  <c r="DA117" i="27" s="1"/>
  <c r="CX117" i="27"/>
  <c r="CY117" i="27" s="1"/>
  <c r="CV117" i="27"/>
  <c r="CW117" i="27" s="1"/>
  <c r="CT117" i="27"/>
  <c r="CR117" i="27"/>
  <c r="CP117" i="27"/>
  <c r="CS117" i="27" s="1"/>
  <c r="CN117" i="27"/>
  <c r="CO117" i="27" s="1"/>
  <c r="CL117" i="27"/>
  <c r="CM117" i="27" s="1"/>
  <c r="CJ117" i="27"/>
  <c r="CK117" i="27" s="1"/>
  <c r="CH117" i="27"/>
  <c r="CG117" i="27"/>
  <c r="DD116" i="27"/>
  <c r="DE116" i="27" s="1"/>
  <c r="DB116" i="27"/>
  <c r="DC116" i="27" s="1"/>
  <c r="CZ116" i="27"/>
  <c r="DA116" i="27" s="1"/>
  <c r="CX116" i="27"/>
  <c r="CY116" i="27" s="1"/>
  <c r="CV116" i="27"/>
  <c r="CW116" i="27" s="1"/>
  <c r="CT116" i="27"/>
  <c r="CR116" i="27"/>
  <c r="CP116" i="27"/>
  <c r="CN116" i="27"/>
  <c r="CO116" i="27" s="1"/>
  <c r="CL116" i="27"/>
  <c r="CM116" i="27" s="1"/>
  <c r="CJ116" i="27"/>
  <c r="CK116" i="27" s="1"/>
  <c r="CH116" i="27"/>
  <c r="CG116" i="27"/>
  <c r="DD115" i="27"/>
  <c r="DE115" i="27" s="1"/>
  <c r="DB115" i="27"/>
  <c r="DC115" i="27" s="1"/>
  <c r="CZ115" i="27"/>
  <c r="DA115" i="27" s="1"/>
  <c r="CX115" i="27"/>
  <c r="CY115" i="27" s="1"/>
  <c r="CV115" i="27"/>
  <c r="CW115" i="27" s="1"/>
  <c r="CT115" i="27"/>
  <c r="CR115" i="27"/>
  <c r="CP115" i="27"/>
  <c r="CN115" i="27"/>
  <c r="CO115" i="27" s="1"/>
  <c r="CL115" i="27"/>
  <c r="CM115" i="27" s="1"/>
  <c r="CJ115" i="27"/>
  <c r="CK115" i="27" s="1"/>
  <c r="CH115" i="27"/>
  <c r="CG115" i="27"/>
  <c r="DD114" i="27"/>
  <c r="DE114" i="27" s="1"/>
  <c r="DB114" i="27"/>
  <c r="DC114" i="27" s="1"/>
  <c r="CZ114" i="27"/>
  <c r="DA114" i="27" s="1"/>
  <c r="CX114" i="27"/>
  <c r="CY114" i="27" s="1"/>
  <c r="CV114" i="27"/>
  <c r="CW114" i="27" s="1"/>
  <c r="CT114" i="27"/>
  <c r="CR114" i="27"/>
  <c r="CP114" i="27"/>
  <c r="CS114" i="27" s="1"/>
  <c r="CN114" i="27"/>
  <c r="CO114" i="27" s="1"/>
  <c r="CL114" i="27"/>
  <c r="CM114" i="27" s="1"/>
  <c r="CJ114" i="27"/>
  <c r="CK114" i="27" s="1"/>
  <c r="CH114" i="27"/>
  <c r="CG114" i="27"/>
  <c r="DD113" i="27"/>
  <c r="DE113" i="27" s="1"/>
  <c r="DB113" i="27"/>
  <c r="DC113" i="27" s="1"/>
  <c r="CZ113" i="27"/>
  <c r="DA113" i="27" s="1"/>
  <c r="CX113" i="27"/>
  <c r="CY113" i="27" s="1"/>
  <c r="CV113" i="27"/>
  <c r="CW113" i="27" s="1"/>
  <c r="CT113" i="27"/>
  <c r="CR113" i="27"/>
  <c r="CP113" i="27"/>
  <c r="CS113" i="27" s="1"/>
  <c r="CN113" i="27"/>
  <c r="CO113" i="27" s="1"/>
  <c r="CL113" i="27"/>
  <c r="CM113" i="27" s="1"/>
  <c r="CJ113" i="27"/>
  <c r="CK113" i="27" s="1"/>
  <c r="CH113" i="27"/>
  <c r="CG113" i="27"/>
  <c r="DD112" i="27"/>
  <c r="DE112" i="27" s="1"/>
  <c r="DB112" i="27"/>
  <c r="DC112" i="27" s="1"/>
  <c r="CZ112" i="27"/>
  <c r="DA112" i="27" s="1"/>
  <c r="CX112" i="27"/>
  <c r="CY112" i="27" s="1"/>
  <c r="CV112" i="27"/>
  <c r="CW112" i="27" s="1"/>
  <c r="CT112" i="27"/>
  <c r="CR112" i="27"/>
  <c r="CP112" i="27"/>
  <c r="CU112" i="27" s="1"/>
  <c r="CN112" i="27"/>
  <c r="CO112" i="27" s="1"/>
  <c r="CL112" i="27"/>
  <c r="CM112" i="27" s="1"/>
  <c r="CJ112" i="27"/>
  <c r="CK112" i="27" s="1"/>
  <c r="CH112" i="27"/>
  <c r="CG112" i="27"/>
  <c r="DD111" i="27"/>
  <c r="DE111" i="27" s="1"/>
  <c r="DB111" i="27"/>
  <c r="DC111" i="27" s="1"/>
  <c r="CZ111" i="27"/>
  <c r="DA111" i="27" s="1"/>
  <c r="CX111" i="27"/>
  <c r="CY111" i="27" s="1"/>
  <c r="CV111" i="27"/>
  <c r="CW111" i="27" s="1"/>
  <c r="CT111" i="27"/>
  <c r="CR111" i="27"/>
  <c r="CP111" i="27"/>
  <c r="CN111" i="27"/>
  <c r="CO111" i="27" s="1"/>
  <c r="CL111" i="27"/>
  <c r="CM111" i="27" s="1"/>
  <c r="CJ111" i="27"/>
  <c r="CK111" i="27" s="1"/>
  <c r="CH111" i="27"/>
  <c r="CG111" i="27"/>
  <c r="DD110" i="27"/>
  <c r="DE110" i="27" s="1"/>
  <c r="DB110" i="27"/>
  <c r="DC110" i="27" s="1"/>
  <c r="CZ110" i="27"/>
  <c r="DA110" i="27" s="1"/>
  <c r="CX110" i="27"/>
  <c r="CY110" i="27" s="1"/>
  <c r="CV110" i="27"/>
  <c r="CW110" i="27" s="1"/>
  <c r="CT110" i="27"/>
  <c r="CR110" i="27"/>
  <c r="CP110" i="27"/>
  <c r="CS110" i="27" s="1"/>
  <c r="CN110" i="27"/>
  <c r="CO110" i="27" s="1"/>
  <c r="CL110" i="27"/>
  <c r="CM110" i="27" s="1"/>
  <c r="CJ110" i="27"/>
  <c r="CK110" i="27" s="1"/>
  <c r="CH110" i="27"/>
  <c r="CG110" i="27"/>
  <c r="DD109" i="27"/>
  <c r="DE109" i="27" s="1"/>
  <c r="DB109" i="27"/>
  <c r="DC109" i="27" s="1"/>
  <c r="CZ109" i="27"/>
  <c r="DA109" i="27" s="1"/>
  <c r="CX109" i="27"/>
  <c r="CY109" i="27" s="1"/>
  <c r="CV109" i="27"/>
  <c r="CW109" i="27" s="1"/>
  <c r="CT109" i="27"/>
  <c r="CR109" i="27"/>
  <c r="CP109" i="27"/>
  <c r="CS109" i="27" s="1"/>
  <c r="CN109" i="27"/>
  <c r="CO109" i="27" s="1"/>
  <c r="CL109" i="27"/>
  <c r="CM109" i="27" s="1"/>
  <c r="CJ109" i="27"/>
  <c r="CK109" i="27" s="1"/>
  <c r="CH109" i="27"/>
  <c r="CG109" i="27"/>
  <c r="DD108" i="27"/>
  <c r="DE108" i="27" s="1"/>
  <c r="DB108" i="27"/>
  <c r="DC108" i="27" s="1"/>
  <c r="CZ108" i="27"/>
  <c r="DA108" i="27" s="1"/>
  <c r="CX108" i="27"/>
  <c r="CY108" i="27" s="1"/>
  <c r="CV108" i="27"/>
  <c r="CW108" i="27" s="1"/>
  <c r="CT108" i="27"/>
  <c r="CR108" i="27"/>
  <c r="CP108" i="27"/>
  <c r="CU108" i="27" s="1"/>
  <c r="CN108" i="27"/>
  <c r="CO108" i="27" s="1"/>
  <c r="CL108" i="27"/>
  <c r="CM108" i="27" s="1"/>
  <c r="CJ108" i="27"/>
  <c r="CK108" i="27" s="1"/>
  <c r="CH108" i="27"/>
  <c r="CG108" i="27"/>
  <c r="DD107" i="27"/>
  <c r="DE107" i="27" s="1"/>
  <c r="DB107" i="27"/>
  <c r="DC107" i="27" s="1"/>
  <c r="CZ107" i="27"/>
  <c r="DA107" i="27" s="1"/>
  <c r="CX107" i="27"/>
  <c r="CY107" i="27" s="1"/>
  <c r="CV107" i="27"/>
  <c r="CW107" i="27" s="1"/>
  <c r="CT107" i="27"/>
  <c r="CR107" i="27"/>
  <c r="CP107" i="27"/>
  <c r="CN107" i="27"/>
  <c r="CO107" i="27" s="1"/>
  <c r="CL107" i="27"/>
  <c r="CM107" i="27" s="1"/>
  <c r="CJ107" i="27"/>
  <c r="CK107" i="27" s="1"/>
  <c r="CH107" i="27"/>
  <c r="CG107" i="27"/>
  <c r="DD106" i="27"/>
  <c r="DE106" i="27" s="1"/>
  <c r="DB106" i="27"/>
  <c r="DC106" i="27" s="1"/>
  <c r="CZ106" i="27"/>
  <c r="DA106" i="27" s="1"/>
  <c r="CX106" i="27"/>
  <c r="CY106" i="27" s="1"/>
  <c r="CV106" i="27"/>
  <c r="CW106" i="27" s="1"/>
  <c r="CT106" i="27"/>
  <c r="CR106" i="27"/>
  <c r="CP106" i="27"/>
  <c r="CS106" i="27" s="1"/>
  <c r="CN106" i="27"/>
  <c r="CO106" i="27" s="1"/>
  <c r="CL106" i="27"/>
  <c r="CM106" i="27" s="1"/>
  <c r="CJ106" i="27"/>
  <c r="CK106" i="27" s="1"/>
  <c r="CH106" i="27"/>
  <c r="CG106" i="27"/>
  <c r="DD105" i="27"/>
  <c r="DE105" i="27" s="1"/>
  <c r="DB105" i="27"/>
  <c r="DC105" i="27" s="1"/>
  <c r="CZ105" i="27"/>
  <c r="DA105" i="27" s="1"/>
  <c r="CX105" i="27"/>
  <c r="CY105" i="27" s="1"/>
  <c r="CV105" i="27"/>
  <c r="CW105" i="27" s="1"/>
  <c r="CT105" i="27"/>
  <c r="CR105" i="27"/>
  <c r="CP105" i="27"/>
  <c r="CU105" i="27" s="1"/>
  <c r="CN105" i="27"/>
  <c r="CO105" i="27" s="1"/>
  <c r="CL105" i="27"/>
  <c r="CM105" i="27" s="1"/>
  <c r="CJ105" i="27"/>
  <c r="CK105" i="27" s="1"/>
  <c r="CH105" i="27"/>
  <c r="CG105" i="27"/>
  <c r="DD104" i="27"/>
  <c r="DE104" i="27" s="1"/>
  <c r="DB104" i="27"/>
  <c r="DC104" i="27" s="1"/>
  <c r="CZ104" i="27"/>
  <c r="DA104" i="27" s="1"/>
  <c r="CX104" i="27"/>
  <c r="CY104" i="27" s="1"/>
  <c r="CV104" i="27"/>
  <c r="CW104" i="27" s="1"/>
  <c r="CT104" i="27"/>
  <c r="CR104" i="27"/>
  <c r="CP104" i="27"/>
  <c r="CU104" i="27" s="1"/>
  <c r="CN104" i="27"/>
  <c r="CO104" i="27" s="1"/>
  <c r="CL104" i="27"/>
  <c r="CM104" i="27" s="1"/>
  <c r="CJ104" i="27"/>
  <c r="CK104" i="27" s="1"/>
  <c r="CH104" i="27"/>
  <c r="CG104" i="27"/>
  <c r="DD103" i="27"/>
  <c r="DE103" i="27" s="1"/>
  <c r="DB103" i="27"/>
  <c r="DC103" i="27" s="1"/>
  <c r="CZ103" i="27"/>
  <c r="DA103" i="27" s="1"/>
  <c r="CX103" i="27"/>
  <c r="CY103" i="27" s="1"/>
  <c r="CV103" i="27"/>
  <c r="CW103" i="27" s="1"/>
  <c r="CT103" i="27"/>
  <c r="CR103" i="27"/>
  <c r="CP103" i="27"/>
  <c r="CN103" i="27"/>
  <c r="CO103" i="27" s="1"/>
  <c r="CL103" i="27"/>
  <c r="CM103" i="27" s="1"/>
  <c r="CJ103" i="27"/>
  <c r="CK103" i="27" s="1"/>
  <c r="CH103" i="27"/>
  <c r="CG103" i="27"/>
  <c r="DD102" i="27"/>
  <c r="DE102" i="27" s="1"/>
  <c r="DB102" i="27"/>
  <c r="DC102" i="27" s="1"/>
  <c r="CZ102" i="27"/>
  <c r="DA102" i="27" s="1"/>
  <c r="CX102" i="27"/>
  <c r="CY102" i="27" s="1"/>
  <c r="CV102" i="27"/>
  <c r="CW102" i="27" s="1"/>
  <c r="CT102" i="27"/>
  <c r="CR102" i="27"/>
  <c r="CP102" i="27"/>
  <c r="CU102" i="27" s="1"/>
  <c r="CN102" i="27"/>
  <c r="CO102" i="27" s="1"/>
  <c r="CL102" i="27"/>
  <c r="CM102" i="27" s="1"/>
  <c r="CJ102" i="27"/>
  <c r="CK102" i="27" s="1"/>
  <c r="CH102" i="27"/>
  <c r="CG102" i="27"/>
  <c r="DD101" i="27"/>
  <c r="DE101" i="27" s="1"/>
  <c r="DB101" i="27"/>
  <c r="DC101" i="27" s="1"/>
  <c r="CZ101" i="27"/>
  <c r="DA101" i="27" s="1"/>
  <c r="CX101" i="27"/>
  <c r="CY101" i="27" s="1"/>
  <c r="CV101" i="27"/>
  <c r="CW101" i="27" s="1"/>
  <c r="CT101" i="27"/>
  <c r="CR101" i="27"/>
  <c r="CP101" i="27"/>
  <c r="CS101" i="27" s="1"/>
  <c r="CN101" i="27"/>
  <c r="CO101" i="27" s="1"/>
  <c r="CL101" i="27"/>
  <c r="CM101" i="27" s="1"/>
  <c r="CJ101" i="27"/>
  <c r="CK101" i="27" s="1"/>
  <c r="CH101" i="27"/>
  <c r="CG101" i="27"/>
  <c r="DD100" i="27"/>
  <c r="DE100" i="27" s="1"/>
  <c r="DB100" i="27"/>
  <c r="DC100" i="27" s="1"/>
  <c r="CZ100" i="27"/>
  <c r="DA100" i="27" s="1"/>
  <c r="CX100" i="27"/>
  <c r="CY100" i="27" s="1"/>
  <c r="CV100" i="27"/>
  <c r="CW100" i="27" s="1"/>
  <c r="CT100" i="27"/>
  <c r="CR100" i="27"/>
  <c r="CP100" i="27"/>
  <c r="CN100" i="27"/>
  <c r="CO100" i="27" s="1"/>
  <c r="CL100" i="27"/>
  <c r="CM100" i="27" s="1"/>
  <c r="CJ100" i="27"/>
  <c r="CK100" i="27" s="1"/>
  <c r="CH100" i="27"/>
  <c r="CG100" i="27"/>
  <c r="DD99" i="27"/>
  <c r="DE99" i="27" s="1"/>
  <c r="DB99" i="27"/>
  <c r="DC99" i="27" s="1"/>
  <c r="CZ99" i="27"/>
  <c r="DA99" i="27" s="1"/>
  <c r="CX99" i="27"/>
  <c r="CY99" i="27" s="1"/>
  <c r="CV99" i="27"/>
  <c r="CW99" i="27" s="1"/>
  <c r="CT99" i="27"/>
  <c r="CR99" i="27"/>
  <c r="CP99" i="27"/>
  <c r="CN99" i="27"/>
  <c r="CO99" i="27" s="1"/>
  <c r="CL99" i="27"/>
  <c r="CM99" i="27" s="1"/>
  <c r="CJ99" i="27"/>
  <c r="CK99" i="27" s="1"/>
  <c r="CH99" i="27"/>
  <c r="CG99" i="27"/>
  <c r="DD98" i="27"/>
  <c r="DE98" i="27" s="1"/>
  <c r="DB98" i="27"/>
  <c r="DC98" i="27" s="1"/>
  <c r="CZ98" i="27"/>
  <c r="DA98" i="27" s="1"/>
  <c r="CX98" i="27"/>
  <c r="CY98" i="27" s="1"/>
  <c r="CV98" i="27"/>
  <c r="CW98" i="27" s="1"/>
  <c r="CT98" i="27"/>
  <c r="CR98" i="27"/>
  <c r="CP98" i="27"/>
  <c r="CS98" i="27" s="1"/>
  <c r="CN98" i="27"/>
  <c r="CO98" i="27" s="1"/>
  <c r="CL98" i="27"/>
  <c r="CM98" i="27" s="1"/>
  <c r="CJ98" i="27"/>
  <c r="CK98" i="27" s="1"/>
  <c r="CH98" i="27"/>
  <c r="CG98" i="27"/>
  <c r="DD97" i="27"/>
  <c r="DE97" i="27" s="1"/>
  <c r="DB97" i="27"/>
  <c r="DC97" i="27" s="1"/>
  <c r="CZ97" i="27"/>
  <c r="DA97" i="27" s="1"/>
  <c r="CX97" i="27"/>
  <c r="CY97" i="27" s="1"/>
  <c r="CV97" i="27"/>
  <c r="CW97" i="27" s="1"/>
  <c r="CT97" i="27"/>
  <c r="CR97" i="27"/>
  <c r="CP97" i="27"/>
  <c r="CS97" i="27" s="1"/>
  <c r="CN97" i="27"/>
  <c r="CO97" i="27" s="1"/>
  <c r="CL97" i="27"/>
  <c r="CM97" i="27" s="1"/>
  <c r="CJ97" i="27"/>
  <c r="CK97" i="27" s="1"/>
  <c r="CH97" i="27"/>
  <c r="CG97" i="27"/>
  <c r="DD96" i="27"/>
  <c r="DE96" i="27" s="1"/>
  <c r="DB96" i="27"/>
  <c r="DC96" i="27" s="1"/>
  <c r="CZ96" i="27"/>
  <c r="DA96" i="27" s="1"/>
  <c r="CX96" i="27"/>
  <c r="CY96" i="27" s="1"/>
  <c r="CV96" i="27"/>
  <c r="CW96" i="27" s="1"/>
  <c r="CT96" i="27"/>
  <c r="CR96" i="27"/>
  <c r="CP96" i="27"/>
  <c r="CU96" i="27" s="1"/>
  <c r="CN96" i="27"/>
  <c r="CO96" i="27" s="1"/>
  <c r="CL96" i="27"/>
  <c r="CM96" i="27" s="1"/>
  <c r="CJ96" i="27"/>
  <c r="CK96" i="27" s="1"/>
  <c r="CH96" i="27"/>
  <c r="CG96" i="27"/>
  <c r="DD95" i="27"/>
  <c r="DE95" i="27" s="1"/>
  <c r="DB95" i="27"/>
  <c r="DC95" i="27" s="1"/>
  <c r="CZ95" i="27"/>
  <c r="DA95" i="27" s="1"/>
  <c r="CX95" i="27"/>
  <c r="CY95" i="27" s="1"/>
  <c r="CV95" i="27"/>
  <c r="CW95" i="27" s="1"/>
  <c r="CT95" i="27"/>
  <c r="CR95" i="27"/>
  <c r="CP95" i="27"/>
  <c r="CN95" i="27"/>
  <c r="CO95" i="27" s="1"/>
  <c r="CL95" i="27"/>
  <c r="CM95" i="27" s="1"/>
  <c r="CJ95" i="27"/>
  <c r="CK95" i="27" s="1"/>
  <c r="CH95" i="27"/>
  <c r="CG95" i="27"/>
  <c r="DD94" i="27"/>
  <c r="DE94" i="27" s="1"/>
  <c r="DB94" i="27"/>
  <c r="DC94" i="27" s="1"/>
  <c r="CZ94" i="27"/>
  <c r="DA94" i="27" s="1"/>
  <c r="CX94" i="27"/>
  <c r="CY94" i="27" s="1"/>
  <c r="CV94" i="27"/>
  <c r="CW94" i="27" s="1"/>
  <c r="CT94" i="27"/>
  <c r="CR94" i="27"/>
  <c r="CP94" i="27"/>
  <c r="CU94" i="27" s="1"/>
  <c r="CN94" i="27"/>
  <c r="CO94" i="27" s="1"/>
  <c r="CL94" i="27"/>
  <c r="CM94" i="27" s="1"/>
  <c r="CJ94" i="27"/>
  <c r="CK94" i="27" s="1"/>
  <c r="CH94" i="27"/>
  <c r="CG94" i="27"/>
  <c r="DD93" i="27"/>
  <c r="DE93" i="27" s="1"/>
  <c r="DB93" i="27"/>
  <c r="DC93" i="27" s="1"/>
  <c r="CZ93" i="27"/>
  <c r="DA93" i="27" s="1"/>
  <c r="CX93" i="27"/>
  <c r="CY93" i="27" s="1"/>
  <c r="CV93" i="27"/>
  <c r="CW93" i="27" s="1"/>
  <c r="CT93" i="27"/>
  <c r="CR93" i="27"/>
  <c r="CP93" i="27"/>
  <c r="CS93" i="27" s="1"/>
  <c r="CN93" i="27"/>
  <c r="CO93" i="27" s="1"/>
  <c r="CL93" i="27"/>
  <c r="CM93" i="27" s="1"/>
  <c r="CJ93" i="27"/>
  <c r="CK93" i="27" s="1"/>
  <c r="CH93" i="27"/>
  <c r="CG93" i="27"/>
  <c r="DD92" i="27"/>
  <c r="DE92" i="27" s="1"/>
  <c r="DB92" i="27"/>
  <c r="DC92" i="27" s="1"/>
  <c r="CZ92" i="27"/>
  <c r="DA92" i="27" s="1"/>
  <c r="CX92" i="27"/>
  <c r="CY92" i="27" s="1"/>
  <c r="CV92" i="27"/>
  <c r="CW92" i="27" s="1"/>
  <c r="CT92" i="27"/>
  <c r="CR92" i="27"/>
  <c r="CP92" i="27"/>
  <c r="CN92" i="27"/>
  <c r="CO92" i="27" s="1"/>
  <c r="CL92" i="27"/>
  <c r="CM92" i="27" s="1"/>
  <c r="CJ92" i="27"/>
  <c r="CK92" i="27" s="1"/>
  <c r="CH92" i="27"/>
  <c r="CG92" i="27"/>
  <c r="DD91" i="27"/>
  <c r="DE91" i="27" s="1"/>
  <c r="DB91" i="27"/>
  <c r="DC91" i="27" s="1"/>
  <c r="CZ91" i="27"/>
  <c r="DA91" i="27" s="1"/>
  <c r="CX91" i="27"/>
  <c r="CY91" i="27" s="1"/>
  <c r="CV91" i="27"/>
  <c r="CW91" i="27" s="1"/>
  <c r="CT91" i="27"/>
  <c r="CR91" i="27"/>
  <c r="CP91" i="27"/>
  <c r="CN91" i="27"/>
  <c r="CO91" i="27" s="1"/>
  <c r="CL91" i="27"/>
  <c r="CM91" i="27" s="1"/>
  <c r="CJ91" i="27"/>
  <c r="CK91" i="27" s="1"/>
  <c r="CH91" i="27"/>
  <c r="CG91" i="27"/>
  <c r="DD90" i="27"/>
  <c r="DE90" i="27" s="1"/>
  <c r="DB90" i="27"/>
  <c r="DC90" i="27" s="1"/>
  <c r="CZ90" i="27"/>
  <c r="DA90" i="27" s="1"/>
  <c r="CX90" i="27"/>
  <c r="CY90" i="27" s="1"/>
  <c r="CV90" i="27"/>
  <c r="CW90" i="27" s="1"/>
  <c r="CT90" i="27"/>
  <c r="CR90" i="27"/>
  <c r="CP90" i="27"/>
  <c r="CS90" i="27" s="1"/>
  <c r="CN90" i="27"/>
  <c r="CO90" i="27" s="1"/>
  <c r="CL90" i="27"/>
  <c r="CM90" i="27" s="1"/>
  <c r="CJ90" i="27"/>
  <c r="CK90" i="27" s="1"/>
  <c r="CH90" i="27"/>
  <c r="CG90" i="27"/>
  <c r="DD89" i="27"/>
  <c r="DE89" i="27" s="1"/>
  <c r="DB89" i="27"/>
  <c r="DC89" i="27" s="1"/>
  <c r="CZ89" i="27"/>
  <c r="DA89" i="27" s="1"/>
  <c r="CX89" i="27"/>
  <c r="CY89" i="27" s="1"/>
  <c r="CV89" i="27"/>
  <c r="CW89" i="27" s="1"/>
  <c r="CT89" i="27"/>
  <c r="CR89" i="27"/>
  <c r="CP89" i="27"/>
  <c r="CN89" i="27"/>
  <c r="CO89" i="27" s="1"/>
  <c r="CL89" i="27"/>
  <c r="CM89" i="27" s="1"/>
  <c r="CJ89" i="27"/>
  <c r="CK89" i="27" s="1"/>
  <c r="CH89" i="27"/>
  <c r="CG89" i="27"/>
  <c r="DD88" i="27"/>
  <c r="DE88" i="27" s="1"/>
  <c r="DB88" i="27"/>
  <c r="DC88" i="27" s="1"/>
  <c r="CZ88" i="27"/>
  <c r="DA88" i="27" s="1"/>
  <c r="CX88" i="27"/>
  <c r="CY88" i="27" s="1"/>
  <c r="CV88" i="27"/>
  <c r="CW88" i="27" s="1"/>
  <c r="CT88" i="27"/>
  <c r="CR88" i="27"/>
  <c r="CP88" i="27"/>
  <c r="CS88" i="27" s="1"/>
  <c r="CN88" i="27"/>
  <c r="CO88" i="27" s="1"/>
  <c r="CL88" i="27"/>
  <c r="CM88" i="27" s="1"/>
  <c r="CJ88" i="27"/>
  <c r="CK88" i="27" s="1"/>
  <c r="CH88" i="27"/>
  <c r="CG88" i="27"/>
  <c r="DD87" i="27"/>
  <c r="DE87" i="27" s="1"/>
  <c r="DB87" i="27"/>
  <c r="DC87" i="27" s="1"/>
  <c r="CZ87" i="27"/>
  <c r="DA87" i="27" s="1"/>
  <c r="CX87" i="27"/>
  <c r="CY87" i="27" s="1"/>
  <c r="CV87" i="27"/>
  <c r="CW87" i="27" s="1"/>
  <c r="CT87" i="27"/>
  <c r="CR87" i="27"/>
  <c r="CP87" i="27"/>
  <c r="CN87" i="27"/>
  <c r="CO87" i="27" s="1"/>
  <c r="CL87" i="27"/>
  <c r="CM87" i="27" s="1"/>
  <c r="CJ87" i="27"/>
  <c r="CK87" i="27" s="1"/>
  <c r="CH87" i="27"/>
  <c r="CG87" i="27"/>
  <c r="DD86" i="27"/>
  <c r="DE86" i="27" s="1"/>
  <c r="DB86" i="27"/>
  <c r="DC86" i="27" s="1"/>
  <c r="CZ86" i="27"/>
  <c r="DA86" i="27" s="1"/>
  <c r="CX86" i="27"/>
  <c r="CY86" i="27" s="1"/>
  <c r="CV86" i="27"/>
  <c r="CW86" i="27" s="1"/>
  <c r="CT86" i="27"/>
  <c r="CR86" i="27"/>
  <c r="CP86" i="27"/>
  <c r="CU86" i="27" s="1"/>
  <c r="CN86" i="27"/>
  <c r="CO86" i="27" s="1"/>
  <c r="CL86" i="27"/>
  <c r="CM86" i="27" s="1"/>
  <c r="CJ86" i="27"/>
  <c r="CK86" i="27" s="1"/>
  <c r="CH86" i="27"/>
  <c r="CG86" i="27"/>
  <c r="DD85" i="27"/>
  <c r="DE85" i="27" s="1"/>
  <c r="DB85" i="27"/>
  <c r="DC85" i="27" s="1"/>
  <c r="CZ85" i="27"/>
  <c r="DA85" i="27" s="1"/>
  <c r="CX85" i="27"/>
  <c r="CY85" i="27" s="1"/>
  <c r="CV85" i="27"/>
  <c r="CW85" i="27" s="1"/>
  <c r="CT85" i="27"/>
  <c r="CR85" i="27"/>
  <c r="CP85" i="27"/>
  <c r="CS85" i="27" s="1"/>
  <c r="CN85" i="27"/>
  <c r="CO85" i="27" s="1"/>
  <c r="CL85" i="27"/>
  <c r="CM85" i="27" s="1"/>
  <c r="CJ85" i="27"/>
  <c r="CK85" i="27" s="1"/>
  <c r="CH85" i="27"/>
  <c r="CG85" i="27"/>
  <c r="DD84" i="27"/>
  <c r="DE84" i="27" s="1"/>
  <c r="DB84" i="27"/>
  <c r="DC84" i="27" s="1"/>
  <c r="CZ84" i="27"/>
  <c r="DA84" i="27" s="1"/>
  <c r="CX84" i="27"/>
  <c r="CY84" i="27" s="1"/>
  <c r="CV84" i="27"/>
  <c r="CW84" i="27" s="1"/>
  <c r="CT84" i="27"/>
  <c r="CR84" i="27"/>
  <c r="CP84" i="27"/>
  <c r="CS84" i="27" s="1"/>
  <c r="CN84" i="27"/>
  <c r="CO84" i="27" s="1"/>
  <c r="CL84" i="27"/>
  <c r="CM84" i="27" s="1"/>
  <c r="CJ84" i="27"/>
  <c r="CK84" i="27" s="1"/>
  <c r="CH84" i="27"/>
  <c r="CG84" i="27"/>
  <c r="DD83" i="27"/>
  <c r="DE83" i="27" s="1"/>
  <c r="DB83" i="27"/>
  <c r="DC83" i="27" s="1"/>
  <c r="CZ83" i="27"/>
  <c r="DA83" i="27" s="1"/>
  <c r="CX83" i="27"/>
  <c r="CY83" i="27" s="1"/>
  <c r="CV83" i="27"/>
  <c r="CW83" i="27" s="1"/>
  <c r="CT83" i="27"/>
  <c r="CR83" i="27"/>
  <c r="CP83" i="27"/>
  <c r="CS83" i="27" s="1"/>
  <c r="CN83" i="27"/>
  <c r="CO83" i="27" s="1"/>
  <c r="CL83" i="27"/>
  <c r="CM83" i="27" s="1"/>
  <c r="CJ83" i="27"/>
  <c r="CK83" i="27" s="1"/>
  <c r="CH83" i="27"/>
  <c r="CG83" i="27"/>
  <c r="DD82" i="27"/>
  <c r="DE82" i="27" s="1"/>
  <c r="DB82" i="27"/>
  <c r="DC82" i="27" s="1"/>
  <c r="CZ82" i="27"/>
  <c r="DA82" i="27" s="1"/>
  <c r="CX82" i="27"/>
  <c r="CY82" i="27" s="1"/>
  <c r="CV82" i="27"/>
  <c r="CW82" i="27" s="1"/>
  <c r="CT82" i="27"/>
  <c r="CR82" i="27"/>
  <c r="CP82" i="27"/>
  <c r="CS82" i="27" s="1"/>
  <c r="CN82" i="27"/>
  <c r="CO82" i="27" s="1"/>
  <c r="CL82" i="27"/>
  <c r="CM82" i="27" s="1"/>
  <c r="CJ82" i="27"/>
  <c r="CK82" i="27" s="1"/>
  <c r="CH82" i="27"/>
  <c r="CG82" i="27"/>
  <c r="DD81" i="27"/>
  <c r="DE81" i="27" s="1"/>
  <c r="DB81" i="27"/>
  <c r="DC81" i="27" s="1"/>
  <c r="CZ81" i="27"/>
  <c r="DA81" i="27" s="1"/>
  <c r="CX81" i="27"/>
  <c r="CY81" i="27" s="1"/>
  <c r="CV81" i="27"/>
  <c r="CW81" i="27" s="1"/>
  <c r="CT81" i="27"/>
  <c r="CR81" i="27"/>
  <c r="CP81" i="27"/>
  <c r="CS81" i="27" s="1"/>
  <c r="CN81" i="27"/>
  <c r="CO81" i="27" s="1"/>
  <c r="CL81" i="27"/>
  <c r="CM81" i="27" s="1"/>
  <c r="CJ81" i="27"/>
  <c r="CK81" i="27" s="1"/>
  <c r="CH81" i="27"/>
  <c r="CG81" i="27"/>
  <c r="DD80" i="27"/>
  <c r="DE80" i="27" s="1"/>
  <c r="DB80" i="27"/>
  <c r="DC80" i="27" s="1"/>
  <c r="CZ80" i="27"/>
  <c r="DA80" i="27" s="1"/>
  <c r="CX80" i="27"/>
  <c r="CY80" i="27" s="1"/>
  <c r="CV80" i="27"/>
  <c r="CW80" i="27" s="1"/>
  <c r="CT80" i="27"/>
  <c r="CR80" i="27"/>
  <c r="CP80" i="27"/>
  <c r="CN80" i="27"/>
  <c r="CO80" i="27" s="1"/>
  <c r="CL80" i="27"/>
  <c r="CM80" i="27" s="1"/>
  <c r="CJ80" i="27"/>
  <c r="CK80" i="27" s="1"/>
  <c r="CH80" i="27"/>
  <c r="CG80" i="27"/>
  <c r="DD79" i="27"/>
  <c r="DE79" i="27" s="1"/>
  <c r="DB79" i="27"/>
  <c r="DC79" i="27" s="1"/>
  <c r="CZ79" i="27"/>
  <c r="DA79" i="27" s="1"/>
  <c r="CX79" i="27"/>
  <c r="CY79" i="27" s="1"/>
  <c r="CV79" i="27"/>
  <c r="CW79" i="27" s="1"/>
  <c r="CT79" i="27"/>
  <c r="CR79" i="27"/>
  <c r="CP79" i="27"/>
  <c r="CN79" i="27"/>
  <c r="CO79" i="27" s="1"/>
  <c r="CL79" i="27"/>
  <c r="CM79" i="27" s="1"/>
  <c r="CJ79" i="27"/>
  <c r="CK79" i="27" s="1"/>
  <c r="CH79" i="27"/>
  <c r="CG79" i="27"/>
  <c r="DD78" i="27"/>
  <c r="DE78" i="27" s="1"/>
  <c r="DB78" i="27"/>
  <c r="DC78" i="27" s="1"/>
  <c r="CZ78" i="27"/>
  <c r="DA78" i="27" s="1"/>
  <c r="CX78" i="27"/>
  <c r="CY78" i="27" s="1"/>
  <c r="CV78" i="27"/>
  <c r="CW78" i="27" s="1"/>
  <c r="CT78" i="27"/>
  <c r="CR78" i="27"/>
  <c r="CP78" i="27"/>
  <c r="CS78" i="27" s="1"/>
  <c r="CN78" i="27"/>
  <c r="CO78" i="27" s="1"/>
  <c r="CL78" i="27"/>
  <c r="CM78" i="27" s="1"/>
  <c r="CJ78" i="27"/>
  <c r="CK78" i="27" s="1"/>
  <c r="CH78" i="27"/>
  <c r="CG78" i="27"/>
  <c r="DD77" i="27"/>
  <c r="DE77" i="27" s="1"/>
  <c r="DB77" i="27"/>
  <c r="DC77" i="27" s="1"/>
  <c r="CZ77" i="27"/>
  <c r="DA77" i="27" s="1"/>
  <c r="CX77" i="27"/>
  <c r="CY77" i="27" s="1"/>
  <c r="CV77" i="27"/>
  <c r="CW77" i="27" s="1"/>
  <c r="CT77" i="27"/>
  <c r="CR77" i="27"/>
  <c r="CP77" i="27"/>
  <c r="CS77" i="27" s="1"/>
  <c r="CN77" i="27"/>
  <c r="CO77" i="27" s="1"/>
  <c r="CL77" i="27"/>
  <c r="CM77" i="27" s="1"/>
  <c r="CJ77" i="27"/>
  <c r="CK77" i="27" s="1"/>
  <c r="CH77" i="27"/>
  <c r="CG77" i="27"/>
  <c r="DD76" i="27"/>
  <c r="DE76" i="27" s="1"/>
  <c r="DB76" i="27"/>
  <c r="DC76" i="27" s="1"/>
  <c r="CZ76" i="27"/>
  <c r="DA76" i="27" s="1"/>
  <c r="CX76" i="27"/>
  <c r="CY76" i="27" s="1"/>
  <c r="CV76" i="27"/>
  <c r="CW76" i="27" s="1"/>
  <c r="CT76" i="27"/>
  <c r="CR76" i="27"/>
  <c r="CP76" i="27"/>
  <c r="CU76" i="27" s="1"/>
  <c r="CN76" i="27"/>
  <c r="CO76" i="27" s="1"/>
  <c r="CL76" i="27"/>
  <c r="CM76" i="27" s="1"/>
  <c r="CJ76" i="27"/>
  <c r="CK76" i="27" s="1"/>
  <c r="CH76" i="27"/>
  <c r="CG76" i="27"/>
  <c r="DD75" i="27"/>
  <c r="DE75" i="27" s="1"/>
  <c r="DB75" i="27"/>
  <c r="DC75" i="27" s="1"/>
  <c r="CZ75" i="27"/>
  <c r="DA75" i="27" s="1"/>
  <c r="CX75" i="27"/>
  <c r="CY75" i="27" s="1"/>
  <c r="CV75" i="27"/>
  <c r="CW75" i="27" s="1"/>
  <c r="CT75" i="27"/>
  <c r="CR75" i="27"/>
  <c r="CP75" i="27"/>
  <c r="CN75" i="27"/>
  <c r="CO75" i="27" s="1"/>
  <c r="CL75" i="27"/>
  <c r="CM75" i="27" s="1"/>
  <c r="CJ75" i="27"/>
  <c r="CK75" i="27" s="1"/>
  <c r="CH75" i="27"/>
  <c r="CG75" i="27"/>
  <c r="DD74" i="27"/>
  <c r="DE74" i="27" s="1"/>
  <c r="DB74" i="27"/>
  <c r="DC74" i="27" s="1"/>
  <c r="CZ74" i="27"/>
  <c r="DA74" i="27" s="1"/>
  <c r="CX74" i="27"/>
  <c r="CY74" i="27" s="1"/>
  <c r="CV74" i="27"/>
  <c r="CW74" i="27" s="1"/>
  <c r="CT74" i="27"/>
  <c r="CR74" i="27"/>
  <c r="CP74" i="27"/>
  <c r="CS74" i="27" s="1"/>
  <c r="CN74" i="27"/>
  <c r="CO74" i="27" s="1"/>
  <c r="CL74" i="27"/>
  <c r="CM74" i="27" s="1"/>
  <c r="CJ74" i="27"/>
  <c r="CK74" i="27" s="1"/>
  <c r="CH74" i="27"/>
  <c r="CG74" i="27"/>
  <c r="DD73" i="27"/>
  <c r="DE73" i="27" s="1"/>
  <c r="DB73" i="27"/>
  <c r="DC73" i="27" s="1"/>
  <c r="CZ73" i="27"/>
  <c r="DA73" i="27" s="1"/>
  <c r="CX73" i="27"/>
  <c r="CY73" i="27" s="1"/>
  <c r="CV73" i="27"/>
  <c r="CW73" i="27" s="1"/>
  <c r="CT73" i="27"/>
  <c r="CR73" i="27"/>
  <c r="CP73" i="27"/>
  <c r="CS73" i="27" s="1"/>
  <c r="CN73" i="27"/>
  <c r="CO73" i="27" s="1"/>
  <c r="CL73" i="27"/>
  <c r="CM73" i="27" s="1"/>
  <c r="CJ73" i="27"/>
  <c r="CK73" i="27" s="1"/>
  <c r="CH73" i="27"/>
  <c r="CG73" i="27"/>
  <c r="DD72" i="27"/>
  <c r="DE72" i="27" s="1"/>
  <c r="DB72" i="27"/>
  <c r="DC72" i="27" s="1"/>
  <c r="CZ72" i="27"/>
  <c r="DA72" i="27" s="1"/>
  <c r="CX72" i="27"/>
  <c r="CY72" i="27" s="1"/>
  <c r="CV72" i="27"/>
  <c r="CW72" i="27" s="1"/>
  <c r="CT72" i="27"/>
  <c r="CR72" i="27"/>
  <c r="CP72" i="27"/>
  <c r="CU72" i="27" s="1"/>
  <c r="CN72" i="27"/>
  <c r="CO72" i="27" s="1"/>
  <c r="CL72" i="27"/>
  <c r="CM72" i="27" s="1"/>
  <c r="CJ72" i="27"/>
  <c r="CK72" i="27" s="1"/>
  <c r="CH72" i="27"/>
  <c r="CG72" i="27"/>
  <c r="DD71" i="27"/>
  <c r="DE71" i="27" s="1"/>
  <c r="DB71" i="27"/>
  <c r="DC71" i="27" s="1"/>
  <c r="CZ71" i="27"/>
  <c r="DA71" i="27" s="1"/>
  <c r="CX71" i="27"/>
  <c r="CY71" i="27" s="1"/>
  <c r="CV71" i="27"/>
  <c r="CW71" i="27" s="1"/>
  <c r="CT71" i="27"/>
  <c r="CR71" i="27"/>
  <c r="CP71" i="27"/>
  <c r="CN71" i="27"/>
  <c r="CO71" i="27" s="1"/>
  <c r="CL71" i="27"/>
  <c r="CM71" i="27" s="1"/>
  <c r="CJ71" i="27"/>
  <c r="CK71" i="27" s="1"/>
  <c r="CH71" i="27"/>
  <c r="CG71" i="27"/>
  <c r="DD70" i="27"/>
  <c r="DE70" i="27" s="1"/>
  <c r="DB70" i="27"/>
  <c r="DC70" i="27" s="1"/>
  <c r="CZ70" i="27"/>
  <c r="DA70" i="27" s="1"/>
  <c r="CX70" i="27"/>
  <c r="CY70" i="27" s="1"/>
  <c r="CV70" i="27"/>
  <c r="CW70" i="27" s="1"/>
  <c r="CT70" i="27"/>
  <c r="CR70" i="27"/>
  <c r="CP70" i="27"/>
  <c r="CS70" i="27" s="1"/>
  <c r="CN70" i="27"/>
  <c r="CO70" i="27" s="1"/>
  <c r="CL70" i="27"/>
  <c r="CM70" i="27" s="1"/>
  <c r="CJ70" i="27"/>
  <c r="CK70" i="27" s="1"/>
  <c r="CH70" i="27"/>
  <c r="CG70" i="27"/>
  <c r="DD69" i="27"/>
  <c r="DE69" i="27" s="1"/>
  <c r="DB69" i="27"/>
  <c r="DC69" i="27" s="1"/>
  <c r="CZ69" i="27"/>
  <c r="DA69" i="27" s="1"/>
  <c r="CX69" i="27"/>
  <c r="CY69" i="27" s="1"/>
  <c r="CV69" i="27"/>
  <c r="CW69" i="27" s="1"/>
  <c r="CT69" i="27"/>
  <c r="CR69" i="27"/>
  <c r="CP69" i="27"/>
  <c r="CS69" i="27" s="1"/>
  <c r="CN69" i="27"/>
  <c r="CO69" i="27" s="1"/>
  <c r="CL69" i="27"/>
  <c r="CM69" i="27" s="1"/>
  <c r="CJ69" i="27"/>
  <c r="CK69" i="27" s="1"/>
  <c r="CH69" i="27"/>
  <c r="CG69" i="27"/>
  <c r="DD68" i="27"/>
  <c r="DE68" i="27" s="1"/>
  <c r="DB68" i="27"/>
  <c r="DC68" i="27" s="1"/>
  <c r="CZ68" i="27"/>
  <c r="DA68" i="27" s="1"/>
  <c r="CX68" i="27"/>
  <c r="CY68" i="27" s="1"/>
  <c r="CV68" i="27"/>
  <c r="CW68" i="27" s="1"/>
  <c r="CT68" i="27"/>
  <c r="CR68" i="27"/>
  <c r="CP68" i="27"/>
  <c r="CN68" i="27"/>
  <c r="CO68" i="27" s="1"/>
  <c r="CL68" i="27"/>
  <c r="CM68" i="27" s="1"/>
  <c r="CJ68" i="27"/>
  <c r="CK68" i="27" s="1"/>
  <c r="CH68" i="27"/>
  <c r="CG68" i="27"/>
  <c r="DD67" i="27"/>
  <c r="DE67" i="27" s="1"/>
  <c r="DB67" i="27"/>
  <c r="DC67" i="27" s="1"/>
  <c r="CZ67" i="27"/>
  <c r="DA67" i="27" s="1"/>
  <c r="CX67" i="27"/>
  <c r="CY67" i="27" s="1"/>
  <c r="CV67" i="27"/>
  <c r="CW67" i="27" s="1"/>
  <c r="CT67" i="27"/>
  <c r="CR67" i="27"/>
  <c r="CP67" i="27"/>
  <c r="CN67" i="27"/>
  <c r="CO67" i="27" s="1"/>
  <c r="CL67" i="27"/>
  <c r="CM67" i="27" s="1"/>
  <c r="CJ67" i="27"/>
  <c r="CK67" i="27" s="1"/>
  <c r="CH67" i="27"/>
  <c r="CG67" i="27"/>
  <c r="DD66" i="27"/>
  <c r="DE66" i="27" s="1"/>
  <c r="DB66" i="27"/>
  <c r="DC66" i="27" s="1"/>
  <c r="CZ66" i="27"/>
  <c r="DA66" i="27" s="1"/>
  <c r="CX66" i="27"/>
  <c r="CY66" i="27" s="1"/>
  <c r="CV66" i="27"/>
  <c r="CW66" i="27" s="1"/>
  <c r="CT66" i="27"/>
  <c r="CR66" i="27"/>
  <c r="CP66" i="27"/>
  <c r="CS66" i="27" s="1"/>
  <c r="CN66" i="27"/>
  <c r="CO66" i="27" s="1"/>
  <c r="CL66" i="27"/>
  <c r="CM66" i="27" s="1"/>
  <c r="CJ66" i="27"/>
  <c r="CK66" i="27" s="1"/>
  <c r="CH66" i="27"/>
  <c r="CG66" i="27"/>
  <c r="DD65" i="27"/>
  <c r="DE65" i="27" s="1"/>
  <c r="DB65" i="27"/>
  <c r="DC65" i="27" s="1"/>
  <c r="CZ65" i="27"/>
  <c r="DA65" i="27" s="1"/>
  <c r="CX65" i="27"/>
  <c r="CY65" i="27" s="1"/>
  <c r="CV65" i="27"/>
  <c r="CW65" i="27" s="1"/>
  <c r="CT65" i="27"/>
  <c r="CR65" i="27"/>
  <c r="CP65" i="27"/>
  <c r="CS65" i="27" s="1"/>
  <c r="CN65" i="27"/>
  <c r="CO65" i="27" s="1"/>
  <c r="CL65" i="27"/>
  <c r="CM65" i="27" s="1"/>
  <c r="CJ65" i="27"/>
  <c r="CK65" i="27" s="1"/>
  <c r="CH65" i="27"/>
  <c r="CG65" i="27"/>
  <c r="DD64" i="27"/>
  <c r="DE64" i="27" s="1"/>
  <c r="DB64" i="27"/>
  <c r="DC64" i="27" s="1"/>
  <c r="CZ64" i="27"/>
  <c r="DA64" i="27" s="1"/>
  <c r="CX64" i="27"/>
  <c r="CY64" i="27" s="1"/>
  <c r="CV64" i="27"/>
  <c r="CW64" i="27" s="1"/>
  <c r="CT64" i="27"/>
  <c r="CR64" i="27"/>
  <c r="CP64" i="27"/>
  <c r="CS64" i="27" s="1"/>
  <c r="CN64" i="27"/>
  <c r="CO64" i="27" s="1"/>
  <c r="CL64" i="27"/>
  <c r="CM64" i="27" s="1"/>
  <c r="CJ64" i="27"/>
  <c r="CK64" i="27" s="1"/>
  <c r="CH64" i="27"/>
  <c r="CG64" i="27"/>
  <c r="DD63" i="27"/>
  <c r="DE63" i="27" s="1"/>
  <c r="DB63" i="27"/>
  <c r="DC63" i="27" s="1"/>
  <c r="CZ63" i="27"/>
  <c r="DA63" i="27" s="1"/>
  <c r="CX63" i="27"/>
  <c r="CY63" i="27" s="1"/>
  <c r="CV63" i="27"/>
  <c r="CW63" i="27" s="1"/>
  <c r="CT63" i="27"/>
  <c r="CR63" i="27"/>
  <c r="CP63" i="27"/>
  <c r="CS63" i="27" s="1"/>
  <c r="CN63" i="27"/>
  <c r="CO63" i="27" s="1"/>
  <c r="CL63" i="27"/>
  <c r="CM63" i="27" s="1"/>
  <c r="CJ63" i="27"/>
  <c r="CK63" i="27" s="1"/>
  <c r="CH63" i="27"/>
  <c r="CG63" i="27"/>
  <c r="DD62" i="27"/>
  <c r="DE62" i="27" s="1"/>
  <c r="DB62" i="27"/>
  <c r="DC62" i="27" s="1"/>
  <c r="CZ62" i="27"/>
  <c r="DA62" i="27" s="1"/>
  <c r="CX62" i="27"/>
  <c r="CY62" i="27" s="1"/>
  <c r="CV62" i="27"/>
  <c r="CW62" i="27" s="1"/>
  <c r="CT62" i="27"/>
  <c r="CR62" i="27"/>
  <c r="CP62" i="27"/>
  <c r="CS62" i="27" s="1"/>
  <c r="CN62" i="27"/>
  <c r="CO62" i="27" s="1"/>
  <c r="CL62" i="27"/>
  <c r="CM62" i="27" s="1"/>
  <c r="CJ62" i="27"/>
  <c r="CK62" i="27" s="1"/>
  <c r="CH62" i="27"/>
  <c r="CG62" i="27"/>
  <c r="DD61" i="27"/>
  <c r="DE61" i="27" s="1"/>
  <c r="DB61" i="27"/>
  <c r="DC61" i="27" s="1"/>
  <c r="CZ61" i="27"/>
  <c r="DA61" i="27" s="1"/>
  <c r="CX61" i="27"/>
  <c r="CY61" i="27" s="1"/>
  <c r="CV61" i="27"/>
  <c r="CW61" i="27" s="1"/>
  <c r="CT61" i="27"/>
  <c r="CR61" i="27"/>
  <c r="CP61" i="27"/>
  <c r="CU61" i="27" s="1"/>
  <c r="CN61" i="27"/>
  <c r="CO61" i="27" s="1"/>
  <c r="CL61" i="27"/>
  <c r="CM61" i="27" s="1"/>
  <c r="CJ61" i="27"/>
  <c r="CK61" i="27" s="1"/>
  <c r="CH61" i="27"/>
  <c r="CG61" i="27"/>
  <c r="DD60" i="27"/>
  <c r="DE60" i="27" s="1"/>
  <c r="DB60" i="27"/>
  <c r="DC60" i="27" s="1"/>
  <c r="CZ60" i="27"/>
  <c r="DA60" i="27" s="1"/>
  <c r="CX60" i="27"/>
  <c r="CY60" i="27" s="1"/>
  <c r="CV60" i="27"/>
  <c r="CW60" i="27" s="1"/>
  <c r="CT60" i="27"/>
  <c r="CR60" i="27"/>
  <c r="CP60" i="27"/>
  <c r="CN60" i="27"/>
  <c r="CO60" i="27" s="1"/>
  <c r="CL60" i="27"/>
  <c r="CM60" i="27" s="1"/>
  <c r="CJ60" i="27"/>
  <c r="CK60" i="27" s="1"/>
  <c r="CH60" i="27"/>
  <c r="CG60" i="27"/>
  <c r="DD59" i="27"/>
  <c r="DE59" i="27" s="1"/>
  <c r="DB59" i="27"/>
  <c r="DC59" i="27" s="1"/>
  <c r="CZ59" i="27"/>
  <c r="DA59" i="27" s="1"/>
  <c r="CX59" i="27"/>
  <c r="CY59" i="27" s="1"/>
  <c r="CV59" i="27"/>
  <c r="CW59" i="27" s="1"/>
  <c r="CT59" i="27"/>
  <c r="CR59" i="27"/>
  <c r="CP59" i="27"/>
  <c r="CN59" i="27"/>
  <c r="CO59" i="27" s="1"/>
  <c r="CL59" i="27"/>
  <c r="CM59" i="27" s="1"/>
  <c r="CJ59" i="27"/>
  <c r="CK59" i="27" s="1"/>
  <c r="CH59" i="27"/>
  <c r="CG59" i="27"/>
  <c r="DD58" i="27"/>
  <c r="DE58" i="27" s="1"/>
  <c r="DB58" i="27"/>
  <c r="DC58" i="27" s="1"/>
  <c r="CZ58" i="27"/>
  <c r="DA58" i="27" s="1"/>
  <c r="CX58" i="27"/>
  <c r="CY58" i="27" s="1"/>
  <c r="CV58" i="27"/>
  <c r="CW58" i="27" s="1"/>
  <c r="CT58" i="27"/>
  <c r="CR58" i="27"/>
  <c r="CP58" i="27"/>
  <c r="CN58" i="27"/>
  <c r="CO58" i="27" s="1"/>
  <c r="CL58" i="27"/>
  <c r="CM58" i="27" s="1"/>
  <c r="CJ58" i="27"/>
  <c r="CK58" i="27" s="1"/>
  <c r="CH58" i="27"/>
  <c r="CG58" i="27"/>
  <c r="DD57" i="27"/>
  <c r="DE57" i="27" s="1"/>
  <c r="DB57" i="27"/>
  <c r="DC57" i="27" s="1"/>
  <c r="CZ57" i="27"/>
  <c r="DA57" i="27" s="1"/>
  <c r="CX57" i="27"/>
  <c r="CY57" i="27" s="1"/>
  <c r="CV57" i="27"/>
  <c r="CW57" i="27" s="1"/>
  <c r="CT57" i="27"/>
  <c r="CR57" i="27"/>
  <c r="CP57" i="27"/>
  <c r="CU57" i="27" s="1"/>
  <c r="CN57" i="27"/>
  <c r="CO57" i="27" s="1"/>
  <c r="CL57" i="27"/>
  <c r="CM57" i="27" s="1"/>
  <c r="CJ57" i="27"/>
  <c r="CK57" i="27" s="1"/>
  <c r="CH57" i="27"/>
  <c r="CG57" i="27"/>
  <c r="DD56" i="27"/>
  <c r="DE56" i="27" s="1"/>
  <c r="DB56" i="27"/>
  <c r="DC56" i="27" s="1"/>
  <c r="CZ56" i="27"/>
  <c r="DA56" i="27" s="1"/>
  <c r="CX56" i="27"/>
  <c r="CY56" i="27" s="1"/>
  <c r="CV56" i="27"/>
  <c r="CW56" i="27" s="1"/>
  <c r="CT56" i="27"/>
  <c r="CR56" i="27"/>
  <c r="CP56" i="27"/>
  <c r="CS56" i="27" s="1"/>
  <c r="CN56" i="27"/>
  <c r="CO56" i="27" s="1"/>
  <c r="CL56" i="27"/>
  <c r="CM56" i="27" s="1"/>
  <c r="CJ56" i="27"/>
  <c r="CK56" i="27" s="1"/>
  <c r="CH56" i="27"/>
  <c r="CG56" i="27"/>
  <c r="DD55" i="27"/>
  <c r="DE55" i="27" s="1"/>
  <c r="DB55" i="27"/>
  <c r="DC55" i="27" s="1"/>
  <c r="CZ55" i="27"/>
  <c r="DA55" i="27" s="1"/>
  <c r="CX55" i="27"/>
  <c r="CY55" i="27" s="1"/>
  <c r="CV55" i="27"/>
  <c r="CW55" i="27" s="1"/>
  <c r="CT55" i="27"/>
  <c r="CR55" i="27"/>
  <c r="CP55" i="27"/>
  <c r="CS55" i="27" s="1"/>
  <c r="CN55" i="27"/>
  <c r="CO55" i="27" s="1"/>
  <c r="CL55" i="27"/>
  <c r="CM55" i="27" s="1"/>
  <c r="CJ55" i="27"/>
  <c r="CK55" i="27" s="1"/>
  <c r="CH55" i="27"/>
  <c r="CG55" i="27"/>
  <c r="DD54" i="27"/>
  <c r="DE54" i="27" s="1"/>
  <c r="DB54" i="27"/>
  <c r="DC54" i="27" s="1"/>
  <c r="CZ54" i="27"/>
  <c r="DA54" i="27" s="1"/>
  <c r="CX54" i="27"/>
  <c r="CY54" i="27" s="1"/>
  <c r="CV54" i="27"/>
  <c r="CW54" i="27" s="1"/>
  <c r="CT54" i="27"/>
  <c r="CR54" i="27"/>
  <c r="CP54" i="27"/>
  <c r="CS54" i="27" s="1"/>
  <c r="CN54" i="27"/>
  <c r="CO54" i="27" s="1"/>
  <c r="CL54" i="27"/>
  <c r="CM54" i="27" s="1"/>
  <c r="CJ54" i="27"/>
  <c r="CK54" i="27" s="1"/>
  <c r="CH54" i="27"/>
  <c r="CG54" i="27"/>
  <c r="DD53" i="27"/>
  <c r="DE53" i="27" s="1"/>
  <c r="DB53" i="27"/>
  <c r="DC53" i="27" s="1"/>
  <c r="CZ53" i="27"/>
  <c r="DA53" i="27" s="1"/>
  <c r="CX53" i="27"/>
  <c r="CY53" i="27" s="1"/>
  <c r="CV53" i="27"/>
  <c r="CW53" i="27" s="1"/>
  <c r="CT53" i="27"/>
  <c r="CR53" i="27"/>
  <c r="CP53" i="27"/>
  <c r="CU53" i="27" s="1"/>
  <c r="CN53" i="27"/>
  <c r="CO53" i="27" s="1"/>
  <c r="CL53" i="27"/>
  <c r="CM53" i="27" s="1"/>
  <c r="CJ53" i="27"/>
  <c r="CK53" i="27" s="1"/>
  <c r="CH53" i="27"/>
  <c r="CG53" i="27"/>
  <c r="DD52" i="27"/>
  <c r="DE52" i="27" s="1"/>
  <c r="DB52" i="27"/>
  <c r="DC52" i="27" s="1"/>
  <c r="CZ52" i="27"/>
  <c r="DA52" i="27" s="1"/>
  <c r="CX52" i="27"/>
  <c r="CY52" i="27" s="1"/>
  <c r="CV52" i="27"/>
  <c r="CW52" i="27" s="1"/>
  <c r="CT52" i="27"/>
  <c r="CR52" i="27"/>
  <c r="CP52" i="27"/>
  <c r="CS52" i="27" s="1"/>
  <c r="CN52" i="27"/>
  <c r="CO52" i="27" s="1"/>
  <c r="CL52" i="27"/>
  <c r="CM52" i="27" s="1"/>
  <c r="CJ52" i="27"/>
  <c r="CK52" i="27" s="1"/>
  <c r="CH52" i="27"/>
  <c r="CG52" i="27"/>
  <c r="DD51" i="27"/>
  <c r="DE51" i="27" s="1"/>
  <c r="DB51" i="27"/>
  <c r="DC51" i="27" s="1"/>
  <c r="CZ51" i="27"/>
  <c r="DA51" i="27" s="1"/>
  <c r="CX51" i="27"/>
  <c r="CY51" i="27" s="1"/>
  <c r="CV51" i="27"/>
  <c r="CW51" i="27" s="1"/>
  <c r="CT51" i="27"/>
  <c r="CR51" i="27"/>
  <c r="CP51" i="27"/>
  <c r="CN51" i="27"/>
  <c r="CO51" i="27" s="1"/>
  <c r="CL51" i="27"/>
  <c r="CM51" i="27" s="1"/>
  <c r="CJ51" i="27"/>
  <c r="CK51" i="27" s="1"/>
  <c r="CH51" i="27"/>
  <c r="CG51" i="27"/>
  <c r="DD50" i="27"/>
  <c r="DE50" i="27" s="1"/>
  <c r="DB50" i="27"/>
  <c r="DC50" i="27" s="1"/>
  <c r="CZ50" i="27"/>
  <c r="DA50" i="27" s="1"/>
  <c r="CX50" i="27"/>
  <c r="CY50" i="27" s="1"/>
  <c r="CV50" i="27"/>
  <c r="CW50" i="27" s="1"/>
  <c r="CT50" i="27"/>
  <c r="CR50" i="27"/>
  <c r="CP50" i="27"/>
  <c r="CS50" i="27" s="1"/>
  <c r="CN50" i="27"/>
  <c r="CO50" i="27" s="1"/>
  <c r="CL50" i="27"/>
  <c r="CM50" i="27" s="1"/>
  <c r="CJ50" i="27"/>
  <c r="CK50" i="27" s="1"/>
  <c r="CH50" i="27"/>
  <c r="CG50" i="27"/>
  <c r="DD49" i="27"/>
  <c r="DE49" i="27" s="1"/>
  <c r="DB49" i="27"/>
  <c r="DC49" i="27" s="1"/>
  <c r="CZ49" i="27"/>
  <c r="DA49" i="27" s="1"/>
  <c r="CX49" i="27"/>
  <c r="CY49" i="27" s="1"/>
  <c r="CV49" i="27"/>
  <c r="CW49" i="27" s="1"/>
  <c r="CT49" i="27"/>
  <c r="CR49" i="27"/>
  <c r="CP49" i="27"/>
  <c r="CS49" i="27" s="1"/>
  <c r="CN49" i="27"/>
  <c r="CO49" i="27" s="1"/>
  <c r="CL49" i="27"/>
  <c r="CM49" i="27" s="1"/>
  <c r="CJ49" i="27"/>
  <c r="CK49" i="27" s="1"/>
  <c r="CH49" i="27"/>
  <c r="CG49" i="27"/>
  <c r="DD48" i="27"/>
  <c r="DE48" i="27" s="1"/>
  <c r="DB48" i="27"/>
  <c r="DC48" i="27" s="1"/>
  <c r="CZ48" i="27"/>
  <c r="DA48" i="27" s="1"/>
  <c r="CX48" i="27"/>
  <c r="CY48" i="27" s="1"/>
  <c r="CV48" i="27"/>
  <c r="CW48" i="27" s="1"/>
  <c r="CT48" i="27"/>
  <c r="CR48" i="27"/>
  <c r="CP48" i="27"/>
  <c r="CS48" i="27" s="1"/>
  <c r="CN48" i="27"/>
  <c r="CO48" i="27" s="1"/>
  <c r="CL48" i="27"/>
  <c r="CM48" i="27" s="1"/>
  <c r="CJ48" i="27"/>
  <c r="CK48" i="27" s="1"/>
  <c r="CH48" i="27"/>
  <c r="CG48" i="27"/>
  <c r="DD47" i="27"/>
  <c r="DE47" i="27" s="1"/>
  <c r="DB47" i="27"/>
  <c r="DC47" i="27" s="1"/>
  <c r="CZ47" i="27"/>
  <c r="DA47" i="27" s="1"/>
  <c r="CX47" i="27"/>
  <c r="CY47" i="27" s="1"/>
  <c r="CV47" i="27"/>
  <c r="CW47" i="27" s="1"/>
  <c r="CT47" i="27"/>
  <c r="CR47" i="27"/>
  <c r="CP47" i="27"/>
  <c r="CS47" i="27" s="1"/>
  <c r="CN47" i="27"/>
  <c r="CO47" i="27" s="1"/>
  <c r="CL47" i="27"/>
  <c r="CM47" i="27" s="1"/>
  <c r="CJ47" i="27"/>
  <c r="CK47" i="27" s="1"/>
  <c r="CH47" i="27"/>
  <c r="CG47" i="27"/>
  <c r="DD46" i="27"/>
  <c r="DE46" i="27" s="1"/>
  <c r="DB46" i="27"/>
  <c r="DC46" i="27" s="1"/>
  <c r="CZ46" i="27"/>
  <c r="DA46" i="27" s="1"/>
  <c r="CX46" i="27"/>
  <c r="CY46" i="27" s="1"/>
  <c r="CV46" i="27"/>
  <c r="CW46" i="27" s="1"/>
  <c r="CT46" i="27"/>
  <c r="CR46" i="27"/>
  <c r="CP46" i="27"/>
  <c r="CU46" i="27" s="1"/>
  <c r="CN46" i="27"/>
  <c r="CO46" i="27" s="1"/>
  <c r="CL46" i="27"/>
  <c r="CM46" i="27" s="1"/>
  <c r="CJ46" i="27"/>
  <c r="CK46" i="27" s="1"/>
  <c r="CH46" i="27"/>
  <c r="CG46" i="27"/>
  <c r="DD45" i="27"/>
  <c r="DE45" i="27" s="1"/>
  <c r="DB45" i="27"/>
  <c r="DC45" i="27" s="1"/>
  <c r="CZ45" i="27"/>
  <c r="DA45" i="27" s="1"/>
  <c r="CX45" i="27"/>
  <c r="CY45" i="27" s="1"/>
  <c r="CV45" i="27"/>
  <c r="CW45" i="27" s="1"/>
  <c r="CT45" i="27"/>
  <c r="CR45" i="27"/>
  <c r="CP45" i="27"/>
  <c r="CS45" i="27" s="1"/>
  <c r="CN45" i="27"/>
  <c r="CO45" i="27" s="1"/>
  <c r="CL45" i="27"/>
  <c r="CM45" i="27" s="1"/>
  <c r="CJ45" i="27"/>
  <c r="CK45" i="27" s="1"/>
  <c r="CH45" i="27"/>
  <c r="CG45" i="27"/>
  <c r="DD44" i="27"/>
  <c r="DE44" i="27" s="1"/>
  <c r="DB44" i="27"/>
  <c r="DC44" i="27" s="1"/>
  <c r="CZ44" i="27"/>
  <c r="DA44" i="27" s="1"/>
  <c r="CX44" i="27"/>
  <c r="CY44" i="27" s="1"/>
  <c r="CV44" i="27"/>
  <c r="CW44" i="27" s="1"/>
  <c r="CT44" i="27"/>
  <c r="CR44" i="27"/>
  <c r="CP44" i="27"/>
  <c r="CS44" i="27" s="1"/>
  <c r="CN44" i="27"/>
  <c r="CO44" i="27" s="1"/>
  <c r="CL44" i="27"/>
  <c r="CM44" i="27" s="1"/>
  <c r="CJ44" i="27"/>
  <c r="CK44" i="27" s="1"/>
  <c r="CH44" i="27"/>
  <c r="CG44" i="27"/>
  <c r="DD43" i="27"/>
  <c r="DE43" i="27" s="1"/>
  <c r="DB43" i="27"/>
  <c r="DC43" i="27" s="1"/>
  <c r="CZ43" i="27"/>
  <c r="DA43" i="27" s="1"/>
  <c r="CX43" i="27"/>
  <c r="CY43" i="27" s="1"/>
  <c r="CV43" i="27"/>
  <c r="CW43" i="27" s="1"/>
  <c r="CT43" i="27"/>
  <c r="CR43" i="27"/>
  <c r="CP43" i="27"/>
  <c r="CN43" i="27"/>
  <c r="CO43" i="27" s="1"/>
  <c r="CL43" i="27"/>
  <c r="CM43" i="27" s="1"/>
  <c r="CJ43" i="27"/>
  <c r="CK43" i="27" s="1"/>
  <c r="CH43" i="27"/>
  <c r="CG43" i="27"/>
  <c r="DD42" i="27"/>
  <c r="DE42" i="27" s="1"/>
  <c r="DB42" i="27"/>
  <c r="DC42" i="27" s="1"/>
  <c r="CZ42" i="27"/>
  <c r="DA42" i="27" s="1"/>
  <c r="CX42" i="27"/>
  <c r="CY42" i="27" s="1"/>
  <c r="CV42" i="27"/>
  <c r="CW42" i="27" s="1"/>
  <c r="CT42" i="27"/>
  <c r="CR42" i="27"/>
  <c r="CP42" i="27"/>
  <c r="CU42" i="27" s="1"/>
  <c r="CN42" i="27"/>
  <c r="CO42" i="27" s="1"/>
  <c r="CL42" i="27"/>
  <c r="CM42" i="27" s="1"/>
  <c r="CJ42" i="27"/>
  <c r="CK42" i="27" s="1"/>
  <c r="CH42" i="27"/>
  <c r="CG42" i="27"/>
  <c r="DD41" i="27"/>
  <c r="DE41" i="27" s="1"/>
  <c r="DB41" i="27"/>
  <c r="DC41" i="27" s="1"/>
  <c r="CZ41" i="27"/>
  <c r="DA41" i="27" s="1"/>
  <c r="CX41" i="27"/>
  <c r="CY41" i="27" s="1"/>
  <c r="CV41" i="27"/>
  <c r="CW41" i="27" s="1"/>
  <c r="CT41" i="27"/>
  <c r="CR41" i="27"/>
  <c r="CP41" i="27"/>
  <c r="CS41" i="27" s="1"/>
  <c r="CN41" i="27"/>
  <c r="CO41" i="27" s="1"/>
  <c r="CL41" i="27"/>
  <c r="CM41" i="27" s="1"/>
  <c r="CJ41" i="27"/>
  <c r="CK41" i="27" s="1"/>
  <c r="CH41" i="27"/>
  <c r="CG41" i="27"/>
  <c r="DD40" i="27"/>
  <c r="DE40" i="27" s="1"/>
  <c r="DB40" i="27"/>
  <c r="DC40" i="27" s="1"/>
  <c r="CZ40" i="27"/>
  <c r="DA40" i="27" s="1"/>
  <c r="CX40" i="27"/>
  <c r="CY40" i="27" s="1"/>
  <c r="CV40" i="27"/>
  <c r="CW40" i="27" s="1"/>
  <c r="CT40" i="27"/>
  <c r="CR40" i="27"/>
  <c r="CP40" i="27"/>
  <c r="CU40" i="27" s="1"/>
  <c r="CN40" i="27"/>
  <c r="CO40" i="27" s="1"/>
  <c r="CL40" i="27"/>
  <c r="CM40" i="27" s="1"/>
  <c r="CJ40" i="27"/>
  <c r="CK40" i="27" s="1"/>
  <c r="CH40" i="27"/>
  <c r="CG40" i="27"/>
  <c r="DD39" i="27"/>
  <c r="DE39" i="27" s="1"/>
  <c r="DB39" i="27"/>
  <c r="DC39" i="27" s="1"/>
  <c r="CZ39" i="27"/>
  <c r="DA39" i="27" s="1"/>
  <c r="CX39" i="27"/>
  <c r="CY39" i="27" s="1"/>
  <c r="CV39" i="27"/>
  <c r="CW39" i="27" s="1"/>
  <c r="CT39" i="27"/>
  <c r="CR39" i="27"/>
  <c r="CP39" i="27"/>
  <c r="CU39" i="27" s="1"/>
  <c r="CN39" i="27"/>
  <c r="CO39" i="27" s="1"/>
  <c r="CL39" i="27"/>
  <c r="CM39" i="27" s="1"/>
  <c r="CJ39" i="27"/>
  <c r="CK39" i="27" s="1"/>
  <c r="CH39" i="27"/>
  <c r="CG39" i="27"/>
  <c r="DD38" i="27"/>
  <c r="DE38" i="27" s="1"/>
  <c r="DB38" i="27"/>
  <c r="DC38" i="27" s="1"/>
  <c r="CZ38" i="27"/>
  <c r="DA38" i="27" s="1"/>
  <c r="CX38" i="27"/>
  <c r="CY38" i="27" s="1"/>
  <c r="CV38" i="27"/>
  <c r="CW38" i="27" s="1"/>
  <c r="CT38" i="27"/>
  <c r="CR38" i="27"/>
  <c r="CP38" i="27"/>
  <c r="CS38" i="27" s="1"/>
  <c r="CN38" i="27"/>
  <c r="CO38" i="27" s="1"/>
  <c r="CL38" i="27"/>
  <c r="CM38" i="27" s="1"/>
  <c r="CJ38" i="27"/>
  <c r="CK38" i="27" s="1"/>
  <c r="CH38" i="27"/>
  <c r="CG38" i="27"/>
  <c r="DD37" i="27"/>
  <c r="DE37" i="27" s="1"/>
  <c r="DB37" i="27"/>
  <c r="DC37" i="27" s="1"/>
  <c r="CZ37" i="27"/>
  <c r="DA37" i="27" s="1"/>
  <c r="CX37" i="27"/>
  <c r="CY37" i="27" s="1"/>
  <c r="CV37" i="27"/>
  <c r="CW37" i="27" s="1"/>
  <c r="CT37" i="27"/>
  <c r="CR37" i="27"/>
  <c r="CP37" i="27"/>
  <c r="CN37" i="27"/>
  <c r="CO37" i="27" s="1"/>
  <c r="CL37" i="27"/>
  <c r="CM37" i="27" s="1"/>
  <c r="CJ37" i="27"/>
  <c r="CK37" i="27" s="1"/>
  <c r="CH37" i="27"/>
  <c r="CG37" i="27"/>
  <c r="DD36" i="27"/>
  <c r="DE36" i="27" s="1"/>
  <c r="DB36" i="27"/>
  <c r="DC36" i="27" s="1"/>
  <c r="CZ36" i="27"/>
  <c r="DA36" i="27" s="1"/>
  <c r="CX36" i="27"/>
  <c r="CY36" i="27" s="1"/>
  <c r="CV36" i="27"/>
  <c r="CW36" i="27" s="1"/>
  <c r="CT36" i="27"/>
  <c r="CR36" i="27"/>
  <c r="CP36" i="27"/>
  <c r="CU36" i="27" s="1"/>
  <c r="CN36" i="27"/>
  <c r="CO36" i="27" s="1"/>
  <c r="CL36" i="27"/>
  <c r="CM36" i="27" s="1"/>
  <c r="CJ36" i="27"/>
  <c r="CK36" i="27" s="1"/>
  <c r="CH36" i="27"/>
  <c r="CG36" i="27"/>
  <c r="DD35" i="27"/>
  <c r="DE35" i="27" s="1"/>
  <c r="DB35" i="27"/>
  <c r="DC35" i="27" s="1"/>
  <c r="CZ35" i="27"/>
  <c r="DA35" i="27" s="1"/>
  <c r="CX35" i="27"/>
  <c r="CY35" i="27" s="1"/>
  <c r="CV35" i="27"/>
  <c r="CW35" i="27" s="1"/>
  <c r="CT35" i="27"/>
  <c r="CR35" i="27"/>
  <c r="CP35" i="27"/>
  <c r="CU35" i="27" s="1"/>
  <c r="CN35" i="27"/>
  <c r="CO35" i="27" s="1"/>
  <c r="CL35" i="27"/>
  <c r="CM35" i="27" s="1"/>
  <c r="CJ35" i="27"/>
  <c r="CK35" i="27" s="1"/>
  <c r="CH35" i="27"/>
  <c r="CG35" i="27"/>
  <c r="DD34" i="27"/>
  <c r="DE34" i="27" s="1"/>
  <c r="DB34" i="27"/>
  <c r="DC34" i="27" s="1"/>
  <c r="CZ34" i="27"/>
  <c r="DA34" i="27" s="1"/>
  <c r="CX34" i="27"/>
  <c r="CY34" i="27" s="1"/>
  <c r="CV34" i="27"/>
  <c r="CW34" i="27" s="1"/>
  <c r="CT34" i="27"/>
  <c r="CR34" i="27"/>
  <c r="CP34" i="27"/>
  <c r="CS34" i="27" s="1"/>
  <c r="CN34" i="27"/>
  <c r="CO34" i="27" s="1"/>
  <c r="CL34" i="27"/>
  <c r="CM34" i="27" s="1"/>
  <c r="CJ34" i="27"/>
  <c r="CK34" i="27" s="1"/>
  <c r="CH34" i="27"/>
  <c r="CG34" i="27"/>
  <c r="DD33" i="27"/>
  <c r="DE33" i="27" s="1"/>
  <c r="DB33" i="27"/>
  <c r="DC33" i="27" s="1"/>
  <c r="CZ33" i="27"/>
  <c r="DA33" i="27" s="1"/>
  <c r="CX33" i="27"/>
  <c r="CY33" i="27" s="1"/>
  <c r="CV33" i="27"/>
  <c r="CW33" i="27" s="1"/>
  <c r="CT33" i="27"/>
  <c r="CR33" i="27"/>
  <c r="CP33" i="27"/>
  <c r="CU33" i="27" s="1"/>
  <c r="CN33" i="27"/>
  <c r="CO33" i="27" s="1"/>
  <c r="CL33" i="27"/>
  <c r="CM33" i="27" s="1"/>
  <c r="CJ33" i="27"/>
  <c r="CK33" i="27" s="1"/>
  <c r="CH33" i="27"/>
  <c r="CG33" i="27"/>
  <c r="DD32" i="27"/>
  <c r="DE32" i="27" s="1"/>
  <c r="DB32" i="27"/>
  <c r="DC32" i="27" s="1"/>
  <c r="CZ32" i="27"/>
  <c r="DA32" i="27" s="1"/>
  <c r="CX32" i="27"/>
  <c r="CY32" i="27" s="1"/>
  <c r="CV32" i="27"/>
  <c r="CW32" i="27" s="1"/>
  <c r="CT32" i="27"/>
  <c r="CR32" i="27"/>
  <c r="CP32" i="27"/>
  <c r="CU32" i="27" s="1"/>
  <c r="CN32" i="27"/>
  <c r="CO32" i="27" s="1"/>
  <c r="CL32" i="27"/>
  <c r="CM32" i="27" s="1"/>
  <c r="CJ32" i="27"/>
  <c r="CK32" i="27" s="1"/>
  <c r="CH32" i="27"/>
  <c r="CG32" i="27"/>
  <c r="DD31" i="27"/>
  <c r="DE31" i="27" s="1"/>
  <c r="DB31" i="27"/>
  <c r="DC31" i="27" s="1"/>
  <c r="CZ31" i="27"/>
  <c r="DA31" i="27" s="1"/>
  <c r="CX31" i="27"/>
  <c r="CY31" i="27" s="1"/>
  <c r="CV31" i="27"/>
  <c r="CW31" i="27" s="1"/>
  <c r="CT31" i="27"/>
  <c r="CR31" i="27"/>
  <c r="CP31" i="27"/>
  <c r="CS31" i="27" s="1"/>
  <c r="CN31" i="27"/>
  <c r="CO31" i="27" s="1"/>
  <c r="CL31" i="27"/>
  <c r="CM31" i="27" s="1"/>
  <c r="CJ31" i="27"/>
  <c r="CK31" i="27" s="1"/>
  <c r="CH31" i="27"/>
  <c r="CG31" i="27"/>
  <c r="DD30" i="27"/>
  <c r="DE30" i="27" s="1"/>
  <c r="DB30" i="27"/>
  <c r="DC30" i="27" s="1"/>
  <c r="CZ30" i="27"/>
  <c r="DA30" i="27" s="1"/>
  <c r="CX30" i="27"/>
  <c r="CY30" i="27" s="1"/>
  <c r="CV30" i="27"/>
  <c r="CW30" i="27" s="1"/>
  <c r="CT30" i="27"/>
  <c r="CR30" i="27"/>
  <c r="CP30" i="27"/>
  <c r="CS30" i="27" s="1"/>
  <c r="CN30" i="27"/>
  <c r="CO30" i="27" s="1"/>
  <c r="CL30" i="27"/>
  <c r="CM30" i="27" s="1"/>
  <c r="CJ30" i="27"/>
  <c r="CK30" i="27" s="1"/>
  <c r="CH30" i="27"/>
  <c r="CG30" i="27"/>
  <c r="DD29" i="27"/>
  <c r="DE29" i="27" s="1"/>
  <c r="DB29" i="27"/>
  <c r="DC29" i="27" s="1"/>
  <c r="CZ29" i="27"/>
  <c r="DA29" i="27" s="1"/>
  <c r="CX29" i="27"/>
  <c r="CY29" i="27" s="1"/>
  <c r="CV29" i="27"/>
  <c r="CW29" i="27" s="1"/>
  <c r="CT29" i="27"/>
  <c r="CR29" i="27"/>
  <c r="CP29" i="27"/>
  <c r="CU29" i="27" s="1"/>
  <c r="CN29" i="27"/>
  <c r="CO29" i="27" s="1"/>
  <c r="CL29" i="27"/>
  <c r="CM29" i="27" s="1"/>
  <c r="CJ29" i="27"/>
  <c r="CK29" i="27" s="1"/>
  <c r="CH29" i="27"/>
  <c r="CG29" i="27"/>
  <c r="DD28" i="27"/>
  <c r="DE28" i="27" s="1"/>
  <c r="DB28" i="27"/>
  <c r="DC28" i="27" s="1"/>
  <c r="CZ28" i="27"/>
  <c r="DA28" i="27" s="1"/>
  <c r="CX28" i="27"/>
  <c r="CY28" i="27" s="1"/>
  <c r="CV28" i="27"/>
  <c r="CW28" i="27" s="1"/>
  <c r="CT28" i="27"/>
  <c r="CR28" i="27"/>
  <c r="CP28" i="27"/>
  <c r="CU28" i="27" s="1"/>
  <c r="CN28" i="27"/>
  <c r="CO28" i="27" s="1"/>
  <c r="CL28" i="27"/>
  <c r="CM28" i="27" s="1"/>
  <c r="CJ28" i="27"/>
  <c r="CK28" i="27" s="1"/>
  <c r="CH28" i="27"/>
  <c r="CG28" i="27"/>
  <c r="DD27" i="27"/>
  <c r="DE27" i="27" s="1"/>
  <c r="DB27" i="27"/>
  <c r="DC27" i="27" s="1"/>
  <c r="CZ27" i="27"/>
  <c r="DA27" i="27" s="1"/>
  <c r="CX27" i="27"/>
  <c r="CY27" i="27" s="1"/>
  <c r="CV27" i="27"/>
  <c r="CW27" i="27" s="1"/>
  <c r="CT27" i="27"/>
  <c r="CR27" i="27"/>
  <c r="CP27" i="27"/>
  <c r="CN27" i="27"/>
  <c r="CO27" i="27" s="1"/>
  <c r="CL27" i="27"/>
  <c r="CM27" i="27" s="1"/>
  <c r="CJ27" i="27"/>
  <c r="CK27" i="27" s="1"/>
  <c r="CH27" i="27"/>
  <c r="CG27" i="27"/>
  <c r="DD26" i="27"/>
  <c r="DE26" i="27" s="1"/>
  <c r="DB26" i="27"/>
  <c r="DC26" i="27" s="1"/>
  <c r="CZ26" i="27"/>
  <c r="DA26" i="27" s="1"/>
  <c r="CX26" i="27"/>
  <c r="CY26" i="27" s="1"/>
  <c r="CV26" i="27"/>
  <c r="CW26" i="27" s="1"/>
  <c r="CT26" i="27"/>
  <c r="CR26" i="27"/>
  <c r="CP26" i="27"/>
  <c r="CS26" i="27" s="1"/>
  <c r="CN26" i="27"/>
  <c r="CO26" i="27" s="1"/>
  <c r="CL26" i="27"/>
  <c r="CM26" i="27" s="1"/>
  <c r="CJ26" i="27"/>
  <c r="CK26" i="27" s="1"/>
  <c r="CH26" i="27"/>
  <c r="CG26" i="27"/>
  <c r="DD25" i="27"/>
  <c r="DE25" i="27" s="1"/>
  <c r="DB25" i="27"/>
  <c r="DC25" i="27" s="1"/>
  <c r="CZ25" i="27"/>
  <c r="DA25" i="27" s="1"/>
  <c r="CX25" i="27"/>
  <c r="CY25" i="27" s="1"/>
  <c r="CV25" i="27"/>
  <c r="CW25" i="27" s="1"/>
  <c r="CT25" i="27"/>
  <c r="CR25" i="27"/>
  <c r="CP25" i="27"/>
  <c r="CS25" i="27" s="1"/>
  <c r="CN25" i="27"/>
  <c r="CO25" i="27" s="1"/>
  <c r="CL25" i="27"/>
  <c r="CM25" i="27" s="1"/>
  <c r="CJ25" i="27"/>
  <c r="CK25" i="27" s="1"/>
  <c r="CH25" i="27"/>
  <c r="CG25" i="27"/>
  <c r="DD24" i="27"/>
  <c r="DE24" i="27" s="1"/>
  <c r="DB24" i="27"/>
  <c r="DC24" i="27" s="1"/>
  <c r="CZ24" i="27"/>
  <c r="DA24" i="27" s="1"/>
  <c r="CX24" i="27"/>
  <c r="CY24" i="27" s="1"/>
  <c r="CV24" i="27"/>
  <c r="CW24" i="27" s="1"/>
  <c r="CT24" i="27"/>
  <c r="CR24" i="27"/>
  <c r="CP24" i="27"/>
  <c r="CU24" i="27" s="1"/>
  <c r="CN24" i="27"/>
  <c r="CO24" i="27" s="1"/>
  <c r="CL24" i="27"/>
  <c r="CM24" i="27" s="1"/>
  <c r="CJ24" i="27"/>
  <c r="CK24" i="27" s="1"/>
  <c r="CH24" i="27"/>
  <c r="CG24" i="27"/>
  <c r="DD23" i="27"/>
  <c r="DE23" i="27" s="1"/>
  <c r="DB23" i="27"/>
  <c r="DC23" i="27" s="1"/>
  <c r="CZ23" i="27"/>
  <c r="DA23" i="27" s="1"/>
  <c r="CX23" i="27"/>
  <c r="CY23" i="27" s="1"/>
  <c r="CV23" i="27"/>
  <c r="CW23" i="27" s="1"/>
  <c r="CT23" i="27"/>
  <c r="CR23" i="27"/>
  <c r="CP23" i="27"/>
  <c r="CU23" i="27" s="1"/>
  <c r="CN23" i="27"/>
  <c r="CO23" i="27" s="1"/>
  <c r="CL23" i="27"/>
  <c r="CM23" i="27" s="1"/>
  <c r="CJ23" i="27"/>
  <c r="CK23" i="27" s="1"/>
  <c r="CH23" i="27"/>
  <c r="CG23" i="27"/>
  <c r="DD22" i="27"/>
  <c r="DE22" i="27" s="1"/>
  <c r="DB22" i="27"/>
  <c r="DC22" i="27" s="1"/>
  <c r="CZ22" i="27"/>
  <c r="DA22" i="27" s="1"/>
  <c r="CX22" i="27"/>
  <c r="CY22" i="27" s="1"/>
  <c r="CV22" i="27"/>
  <c r="CW22" i="27" s="1"/>
  <c r="CT22" i="27"/>
  <c r="CR22" i="27"/>
  <c r="CP22" i="27"/>
  <c r="CS22" i="27" s="1"/>
  <c r="CN22" i="27"/>
  <c r="CO22" i="27" s="1"/>
  <c r="CL22" i="27"/>
  <c r="CM22" i="27" s="1"/>
  <c r="CJ22" i="27"/>
  <c r="CK22" i="27" s="1"/>
  <c r="CH22" i="27"/>
  <c r="CG22" i="27"/>
  <c r="DD21" i="27"/>
  <c r="DE21" i="27" s="1"/>
  <c r="DB21" i="27"/>
  <c r="DC21" i="27" s="1"/>
  <c r="CZ21" i="27"/>
  <c r="DA21" i="27" s="1"/>
  <c r="CX21" i="27"/>
  <c r="CY21" i="27" s="1"/>
  <c r="CV21" i="27"/>
  <c r="CW21" i="27" s="1"/>
  <c r="CT21" i="27"/>
  <c r="CR21" i="27"/>
  <c r="CP21" i="27"/>
  <c r="CS21" i="27" s="1"/>
  <c r="CN21" i="27"/>
  <c r="CO21" i="27" s="1"/>
  <c r="CL21" i="27"/>
  <c r="CM21" i="27" s="1"/>
  <c r="CJ21" i="27"/>
  <c r="CK21" i="27" s="1"/>
  <c r="CH21" i="27"/>
  <c r="CG21" i="27"/>
  <c r="DD20" i="27"/>
  <c r="DE20" i="27" s="1"/>
  <c r="DB20" i="27"/>
  <c r="DC20" i="27" s="1"/>
  <c r="CZ20" i="27"/>
  <c r="DA20" i="27" s="1"/>
  <c r="CX20" i="27"/>
  <c r="CY20" i="27" s="1"/>
  <c r="CV20" i="27"/>
  <c r="CW20" i="27" s="1"/>
  <c r="CT20" i="27"/>
  <c r="CR20" i="27"/>
  <c r="CP20" i="27"/>
  <c r="CU20" i="27" s="1"/>
  <c r="CN20" i="27"/>
  <c r="CO20" i="27" s="1"/>
  <c r="CL20" i="27"/>
  <c r="CM20" i="27" s="1"/>
  <c r="CJ20" i="27"/>
  <c r="CK20" i="27" s="1"/>
  <c r="CH20" i="27"/>
  <c r="CG20" i="27"/>
  <c r="DD19" i="27"/>
  <c r="DE19" i="27" s="1"/>
  <c r="DB19" i="27"/>
  <c r="DC19" i="27" s="1"/>
  <c r="CZ19" i="27"/>
  <c r="DA19" i="27" s="1"/>
  <c r="CX19" i="27"/>
  <c r="CY19" i="27" s="1"/>
  <c r="CV19" i="27"/>
  <c r="CW19" i="27" s="1"/>
  <c r="CT19" i="27"/>
  <c r="CR19" i="27"/>
  <c r="CP19" i="27"/>
  <c r="CU19" i="27" s="1"/>
  <c r="CN19" i="27"/>
  <c r="CO19" i="27" s="1"/>
  <c r="CL19" i="27"/>
  <c r="CM19" i="27" s="1"/>
  <c r="CJ19" i="27"/>
  <c r="CK19" i="27" s="1"/>
  <c r="CH19" i="27"/>
  <c r="CG19" i="27"/>
  <c r="DD18" i="27"/>
  <c r="DE18" i="27" s="1"/>
  <c r="DB18" i="27"/>
  <c r="DC18" i="27" s="1"/>
  <c r="CZ18" i="27"/>
  <c r="DA18" i="27" s="1"/>
  <c r="CX18" i="27"/>
  <c r="CY18" i="27" s="1"/>
  <c r="CV18" i="27"/>
  <c r="CW18" i="27" s="1"/>
  <c r="CT18" i="27"/>
  <c r="CR18" i="27"/>
  <c r="CP18" i="27"/>
  <c r="CS18" i="27" s="1"/>
  <c r="CN18" i="27"/>
  <c r="CO18" i="27" s="1"/>
  <c r="CL18" i="27"/>
  <c r="CM18" i="27" s="1"/>
  <c r="CJ18" i="27"/>
  <c r="CK18" i="27" s="1"/>
  <c r="CH18" i="27"/>
  <c r="CG18" i="27"/>
  <c r="DD17" i="27"/>
  <c r="DE17" i="27" s="1"/>
  <c r="DB17" i="27"/>
  <c r="DC17" i="27" s="1"/>
  <c r="CZ17" i="27"/>
  <c r="DA17" i="27" s="1"/>
  <c r="CX17" i="27"/>
  <c r="CY17" i="27" s="1"/>
  <c r="CV17" i="27"/>
  <c r="CW17" i="27" s="1"/>
  <c r="CT17" i="27"/>
  <c r="CR17" i="27"/>
  <c r="CP17" i="27"/>
  <c r="CS17" i="27" s="1"/>
  <c r="CN17" i="27"/>
  <c r="CO17" i="27" s="1"/>
  <c r="CL17" i="27"/>
  <c r="CM17" i="27" s="1"/>
  <c r="CJ17" i="27"/>
  <c r="CK17" i="27" s="1"/>
  <c r="CH17" i="27"/>
  <c r="CG17" i="27"/>
  <c r="DD16" i="27"/>
  <c r="DE16" i="27" s="1"/>
  <c r="DB16" i="27"/>
  <c r="DC16" i="27" s="1"/>
  <c r="CZ16" i="27"/>
  <c r="DA16" i="27" s="1"/>
  <c r="CX16" i="27"/>
  <c r="CY16" i="27" s="1"/>
  <c r="CV16" i="27"/>
  <c r="CW16" i="27" s="1"/>
  <c r="CT16" i="27"/>
  <c r="CR16" i="27"/>
  <c r="CP16" i="27"/>
  <c r="CU16" i="27" s="1"/>
  <c r="CN16" i="27"/>
  <c r="CO16" i="27" s="1"/>
  <c r="CL16" i="27"/>
  <c r="CM16" i="27" s="1"/>
  <c r="CJ16" i="27"/>
  <c r="CK16" i="27" s="1"/>
  <c r="CH16" i="27"/>
  <c r="CG16" i="27"/>
  <c r="DD15" i="27"/>
  <c r="DE15" i="27" s="1"/>
  <c r="DB15" i="27"/>
  <c r="DC15" i="27" s="1"/>
  <c r="CZ15" i="27"/>
  <c r="DA15" i="27" s="1"/>
  <c r="CX15" i="27"/>
  <c r="CY15" i="27" s="1"/>
  <c r="CV15" i="27"/>
  <c r="CW15" i="27" s="1"/>
  <c r="CT15" i="27"/>
  <c r="CR15" i="27"/>
  <c r="CP15" i="27"/>
  <c r="CS15" i="27" s="1"/>
  <c r="CN15" i="27"/>
  <c r="CO15" i="27" s="1"/>
  <c r="CL15" i="27"/>
  <c r="CM15" i="27" s="1"/>
  <c r="CJ15" i="27"/>
  <c r="CK15" i="27" s="1"/>
  <c r="CH15" i="27"/>
  <c r="CG15" i="27"/>
  <c r="DD14" i="27"/>
  <c r="DE14" i="27" s="1"/>
  <c r="DB14" i="27"/>
  <c r="DC14" i="27" s="1"/>
  <c r="CZ14" i="27"/>
  <c r="DA14" i="27" s="1"/>
  <c r="CX14" i="27"/>
  <c r="CY14" i="27" s="1"/>
  <c r="CV14" i="27"/>
  <c r="CW14" i="27" s="1"/>
  <c r="CT14" i="27"/>
  <c r="CR14" i="27"/>
  <c r="CP14" i="27"/>
  <c r="CS14" i="27" s="1"/>
  <c r="CN14" i="27"/>
  <c r="CO14" i="27" s="1"/>
  <c r="CL14" i="27"/>
  <c r="CM14" i="27" s="1"/>
  <c r="CJ14" i="27"/>
  <c r="CK14" i="27" s="1"/>
  <c r="CH14" i="27"/>
  <c r="CG14" i="27"/>
  <c r="DD13" i="27"/>
  <c r="DE13" i="27" s="1"/>
  <c r="DB13" i="27"/>
  <c r="DC13" i="27" s="1"/>
  <c r="CZ13" i="27"/>
  <c r="DA13" i="27" s="1"/>
  <c r="CX13" i="27"/>
  <c r="CY13" i="27" s="1"/>
  <c r="CV13" i="27"/>
  <c r="CW13" i="27" s="1"/>
  <c r="CT13" i="27"/>
  <c r="CR13" i="27"/>
  <c r="CP13" i="27"/>
  <c r="CU13" i="27" s="1"/>
  <c r="CN13" i="27"/>
  <c r="CO13" i="27" s="1"/>
  <c r="CL13" i="27"/>
  <c r="CM13" i="27" s="1"/>
  <c r="CJ13" i="27"/>
  <c r="CK13" i="27" s="1"/>
  <c r="CH13" i="27"/>
  <c r="CG13" i="27"/>
  <c r="DD12" i="27"/>
  <c r="DE12" i="27" s="1"/>
  <c r="DB12" i="27"/>
  <c r="DC12" i="27" s="1"/>
  <c r="CZ12" i="27"/>
  <c r="DA12" i="27" s="1"/>
  <c r="CX12" i="27"/>
  <c r="CY12" i="27" s="1"/>
  <c r="CV12" i="27"/>
  <c r="CW12" i="27" s="1"/>
  <c r="CT12" i="27"/>
  <c r="CR12" i="27"/>
  <c r="CP12" i="27"/>
  <c r="CU12" i="27" s="1"/>
  <c r="CN12" i="27"/>
  <c r="CO12" i="27" s="1"/>
  <c r="CL12" i="27"/>
  <c r="CM12" i="27" s="1"/>
  <c r="CJ12" i="27"/>
  <c r="CK12" i="27" s="1"/>
  <c r="CH12" i="27"/>
  <c r="CG12" i="27"/>
  <c r="DD11" i="27"/>
  <c r="DE11" i="27" s="1"/>
  <c r="DB11" i="27"/>
  <c r="DC11" i="27" s="1"/>
  <c r="CZ11" i="27"/>
  <c r="DA11" i="27" s="1"/>
  <c r="CX11" i="27"/>
  <c r="CY11" i="27" s="1"/>
  <c r="CV11" i="27"/>
  <c r="CW11" i="27" s="1"/>
  <c r="CT11" i="27"/>
  <c r="CR11" i="27"/>
  <c r="CP11" i="27"/>
  <c r="CS11" i="27" s="1"/>
  <c r="CN11" i="27"/>
  <c r="CO11" i="27" s="1"/>
  <c r="CL11" i="27"/>
  <c r="CM11" i="27" s="1"/>
  <c r="CJ11" i="27"/>
  <c r="CK11" i="27" s="1"/>
  <c r="CH11" i="27"/>
  <c r="CG11" i="27"/>
  <c r="DD10" i="27"/>
  <c r="DE10" i="27" s="1"/>
  <c r="DB10" i="27"/>
  <c r="DC10" i="27" s="1"/>
  <c r="CZ10" i="27"/>
  <c r="DA10" i="27" s="1"/>
  <c r="CX10" i="27"/>
  <c r="CY10" i="27" s="1"/>
  <c r="CV10" i="27"/>
  <c r="CW10" i="27" s="1"/>
  <c r="CT10" i="27"/>
  <c r="CR10" i="27"/>
  <c r="CP10" i="27"/>
  <c r="CS10" i="27" s="1"/>
  <c r="CN10" i="27"/>
  <c r="CO10" i="27" s="1"/>
  <c r="CL10" i="27"/>
  <c r="CM10" i="27" s="1"/>
  <c r="CJ10" i="27"/>
  <c r="CK10" i="27" s="1"/>
  <c r="CH10" i="27"/>
  <c r="CG10" i="27"/>
  <c r="DD9" i="27"/>
  <c r="DE9" i="27" s="1"/>
  <c r="DB9" i="27"/>
  <c r="DC9" i="27" s="1"/>
  <c r="CZ9" i="27"/>
  <c r="DA9" i="27" s="1"/>
  <c r="CX9" i="27"/>
  <c r="CY9" i="27" s="1"/>
  <c r="CV9" i="27"/>
  <c r="CW9" i="27" s="1"/>
  <c r="CT9" i="27"/>
  <c r="CR9" i="27"/>
  <c r="CP9" i="27"/>
  <c r="CS9" i="27" s="1"/>
  <c r="CN9" i="27"/>
  <c r="CO9" i="27" s="1"/>
  <c r="CL9" i="27"/>
  <c r="CM9" i="27" s="1"/>
  <c r="CJ9" i="27"/>
  <c r="CK9" i="27" s="1"/>
  <c r="CH9" i="27"/>
  <c r="CG9" i="27"/>
  <c r="DD8" i="27"/>
  <c r="DE8" i="27" s="1"/>
  <c r="DB8" i="27"/>
  <c r="DC8" i="27" s="1"/>
  <c r="CZ8" i="27"/>
  <c r="DA8" i="27" s="1"/>
  <c r="CX8" i="27"/>
  <c r="CY8" i="27" s="1"/>
  <c r="CV8" i="27"/>
  <c r="CW8" i="27" s="1"/>
  <c r="CT8" i="27"/>
  <c r="CR8" i="27"/>
  <c r="CP8" i="27"/>
  <c r="CU8" i="27" s="1"/>
  <c r="CN8" i="27"/>
  <c r="CO8" i="27" s="1"/>
  <c r="CL8" i="27"/>
  <c r="CM8" i="27" s="1"/>
  <c r="CJ8" i="27"/>
  <c r="CK8" i="27" s="1"/>
  <c r="CH8" i="27"/>
  <c r="CG8" i="27"/>
  <c r="DD7" i="27"/>
  <c r="DE7" i="27" s="1"/>
  <c r="DB7" i="27"/>
  <c r="DC7" i="27" s="1"/>
  <c r="CZ7" i="27"/>
  <c r="DA7" i="27" s="1"/>
  <c r="CX7" i="27"/>
  <c r="CY7" i="27" s="1"/>
  <c r="CV7" i="27"/>
  <c r="CW7" i="27" s="1"/>
  <c r="CT7" i="27"/>
  <c r="CR7" i="27"/>
  <c r="CP7" i="27"/>
  <c r="CS7" i="27" s="1"/>
  <c r="CN7" i="27"/>
  <c r="CO7" i="27" s="1"/>
  <c r="CL7" i="27"/>
  <c r="CM7" i="27" s="1"/>
  <c r="CJ7" i="27"/>
  <c r="CK7" i="27" s="1"/>
  <c r="CH7" i="27"/>
  <c r="CG7" i="27"/>
  <c r="DD6" i="27"/>
  <c r="DE6" i="27" s="1"/>
  <c r="DB6" i="27"/>
  <c r="DC6" i="27" s="1"/>
  <c r="CZ6" i="27"/>
  <c r="DA6" i="27" s="1"/>
  <c r="CX6" i="27"/>
  <c r="CY6" i="27" s="1"/>
  <c r="CV6" i="27"/>
  <c r="CW6" i="27" s="1"/>
  <c r="CT6" i="27"/>
  <c r="CR6" i="27"/>
  <c r="CP6" i="27"/>
  <c r="CS6" i="27" s="1"/>
  <c r="CN6" i="27"/>
  <c r="CO6" i="27" s="1"/>
  <c r="CL6" i="27"/>
  <c r="CM6" i="27" s="1"/>
  <c r="CJ6" i="27"/>
  <c r="CK6" i="27" s="1"/>
  <c r="CH6" i="27"/>
  <c r="CG6" i="27"/>
  <c r="DD5" i="27"/>
  <c r="DE5" i="27" s="1"/>
  <c r="DB5" i="27"/>
  <c r="DC5" i="27" s="1"/>
  <c r="CZ5" i="27"/>
  <c r="DA5" i="27" s="1"/>
  <c r="CX5" i="27"/>
  <c r="CY5" i="27" s="1"/>
  <c r="CV5" i="27"/>
  <c r="CW5" i="27" s="1"/>
  <c r="CT5" i="27"/>
  <c r="CR5" i="27"/>
  <c r="CP5" i="27"/>
  <c r="CS5" i="27" s="1"/>
  <c r="CN5" i="27"/>
  <c r="CO5" i="27" s="1"/>
  <c r="CL5" i="27"/>
  <c r="CM5" i="27" s="1"/>
  <c r="CJ5" i="27"/>
  <c r="CK5" i="27" s="1"/>
  <c r="CH5" i="27"/>
  <c r="CG5" i="27"/>
  <c r="DD4" i="27"/>
  <c r="DE4" i="27" s="1"/>
  <c r="DB4" i="27"/>
  <c r="DC4" i="27" s="1"/>
  <c r="CZ4" i="27"/>
  <c r="DA4" i="27" s="1"/>
  <c r="CX4" i="27"/>
  <c r="CY4" i="27" s="1"/>
  <c r="CV4" i="27"/>
  <c r="CW4" i="27" s="1"/>
  <c r="CT4" i="27"/>
  <c r="CR4" i="27"/>
  <c r="CP4" i="27"/>
  <c r="CU4" i="27" s="1"/>
  <c r="CN4" i="27"/>
  <c r="CO4" i="27" s="1"/>
  <c r="CL4" i="27"/>
  <c r="CM4" i="27" s="1"/>
  <c r="CJ4" i="27"/>
  <c r="CK4" i="27" s="1"/>
  <c r="CH4" i="27"/>
  <c r="CG4" i="27"/>
  <c r="DD3" i="27"/>
  <c r="DE3" i="27" s="1"/>
  <c r="DB3" i="27"/>
  <c r="DC3" i="27" s="1"/>
  <c r="CZ3" i="27"/>
  <c r="DA3" i="27" s="1"/>
  <c r="CX3" i="27"/>
  <c r="CY3" i="27" s="1"/>
  <c r="CV3" i="27"/>
  <c r="CW3" i="27" s="1"/>
  <c r="CT3" i="27"/>
  <c r="CR3" i="27"/>
  <c r="CP3" i="27"/>
  <c r="CS3" i="27" s="1"/>
  <c r="CN3" i="27"/>
  <c r="CO3" i="27" s="1"/>
  <c r="CL3" i="27"/>
  <c r="CM3" i="27" s="1"/>
  <c r="CJ3" i="27"/>
  <c r="CK3" i="27" s="1"/>
  <c r="CH3" i="27"/>
  <c r="CG3" i="27"/>
  <c r="DD2" i="27"/>
  <c r="DB2" i="27"/>
  <c r="CZ2" i="27"/>
  <c r="CX2" i="27"/>
  <c r="CY2" i="27" s="1"/>
  <c r="CV2" i="27"/>
  <c r="CT2" i="27"/>
  <c r="CR2" i="27"/>
  <c r="CP2" i="27"/>
  <c r="CU2" i="27" s="1"/>
  <c r="CN2" i="27"/>
  <c r="CO2" i="27" s="1"/>
  <c r="CL2" i="27"/>
  <c r="CM2" i="27" s="1"/>
  <c r="CJ2" i="27"/>
  <c r="CK2" i="27" s="1"/>
  <c r="CH2" i="27"/>
  <c r="CG2" i="27"/>
  <c r="AY252" i="26"/>
  <c r="AW252" i="26"/>
  <c r="AU252" i="26"/>
  <c r="AS252" i="26"/>
  <c r="AQ252" i="26"/>
  <c r="AK252" i="26"/>
  <c r="AY245" i="26"/>
  <c r="AZ245" i="26" s="1"/>
  <c r="AW245" i="26"/>
  <c r="AX245" i="26" s="1"/>
  <c r="AU245" i="26"/>
  <c r="AV245" i="26" s="1"/>
  <c r="AS245" i="26"/>
  <c r="AT245" i="26" s="1"/>
  <c r="AQ245" i="26"/>
  <c r="AR245" i="26" s="1"/>
  <c r="AO245" i="26"/>
  <c r="AM245" i="26"/>
  <c r="AK245" i="26"/>
  <c r="AP245" i="26" s="1"/>
  <c r="AI245" i="26"/>
  <c r="AJ245" i="26" s="1"/>
  <c r="AG245" i="26"/>
  <c r="AH245" i="26" s="1"/>
  <c r="AE245" i="26"/>
  <c r="AF245" i="26" s="1"/>
  <c r="AC245" i="26"/>
  <c r="AB245" i="26"/>
  <c r="AD245" i="26" s="1"/>
  <c r="AY244" i="26"/>
  <c r="AZ244" i="26" s="1"/>
  <c r="AW244" i="26"/>
  <c r="AX244" i="26" s="1"/>
  <c r="AU244" i="26"/>
  <c r="AV244" i="26" s="1"/>
  <c r="AS244" i="26"/>
  <c r="AT244" i="26" s="1"/>
  <c r="AQ244" i="26"/>
  <c r="AR244" i="26" s="1"/>
  <c r="AO244" i="26"/>
  <c r="AM244" i="26"/>
  <c r="AK244" i="26"/>
  <c r="AP244" i="26" s="1"/>
  <c r="AI244" i="26"/>
  <c r="AJ244" i="26" s="1"/>
  <c r="AG244" i="26"/>
  <c r="AH244" i="26" s="1"/>
  <c r="AE244" i="26"/>
  <c r="AF244" i="26" s="1"/>
  <c r="AC244" i="26"/>
  <c r="AB244" i="26"/>
  <c r="AY243" i="26"/>
  <c r="AZ243" i="26" s="1"/>
  <c r="AW243" i="26"/>
  <c r="AX243" i="26" s="1"/>
  <c r="AU243" i="26"/>
  <c r="AV243" i="26" s="1"/>
  <c r="AS243" i="26"/>
  <c r="AT243" i="26" s="1"/>
  <c r="AQ243" i="26"/>
  <c r="AR243" i="26" s="1"/>
  <c r="AO243" i="26"/>
  <c r="AM243" i="26"/>
  <c r="AK243" i="26"/>
  <c r="AN243" i="26" s="1"/>
  <c r="AI243" i="26"/>
  <c r="AJ243" i="26" s="1"/>
  <c r="AG243" i="26"/>
  <c r="AH243" i="26" s="1"/>
  <c r="AE243" i="26"/>
  <c r="AF243" i="26" s="1"/>
  <c r="AC243" i="26"/>
  <c r="AB243" i="26"/>
  <c r="AY242" i="26"/>
  <c r="AZ242" i="26" s="1"/>
  <c r="AW242" i="26"/>
  <c r="AX242" i="26" s="1"/>
  <c r="AU242" i="26"/>
  <c r="AV242" i="26" s="1"/>
  <c r="AS242" i="26"/>
  <c r="AT242" i="26" s="1"/>
  <c r="AQ242" i="26"/>
  <c r="AR242" i="26" s="1"/>
  <c r="AO242" i="26"/>
  <c r="AM242" i="26"/>
  <c r="AK242" i="26"/>
  <c r="AN242" i="26" s="1"/>
  <c r="AI242" i="26"/>
  <c r="AJ242" i="26" s="1"/>
  <c r="AG242" i="26"/>
  <c r="AH242" i="26" s="1"/>
  <c r="AE242" i="26"/>
  <c r="AF242" i="26" s="1"/>
  <c r="AC242" i="26"/>
  <c r="AB242" i="26"/>
  <c r="AY241" i="26"/>
  <c r="AZ241" i="26" s="1"/>
  <c r="AW241" i="26"/>
  <c r="AX241" i="26" s="1"/>
  <c r="AU241" i="26"/>
  <c r="AV241" i="26" s="1"/>
  <c r="AS241" i="26"/>
  <c r="AT241" i="26" s="1"/>
  <c r="AQ241" i="26"/>
  <c r="AR241" i="26" s="1"/>
  <c r="AO241" i="26"/>
  <c r="AM241" i="26"/>
  <c r="AK241" i="26"/>
  <c r="AP241" i="26" s="1"/>
  <c r="AI241" i="26"/>
  <c r="AJ241" i="26" s="1"/>
  <c r="AG241" i="26"/>
  <c r="AH241" i="26" s="1"/>
  <c r="AE241" i="26"/>
  <c r="AF241" i="26" s="1"/>
  <c r="AC241" i="26"/>
  <c r="AB241" i="26"/>
  <c r="AY240" i="26"/>
  <c r="AZ240" i="26" s="1"/>
  <c r="AW240" i="26"/>
  <c r="AX240" i="26" s="1"/>
  <c r="AU240" i="26"/>
  <c r="AV240" i="26" s="1"/>
  <c r="AS240" i="26"/>
  <c r="AT240" i="26" s="1"/>
  <c r="AQ240" i="26"/>
  <c r="AR240" i="26" s="1"/>
  <c r="AO240" i="26"/>
  <c r="AM240" i="26"/>
  <c r="AK240" i="26"/>
  <c r="AP240" i="26" s="1"/>
  <c r="AI240" i="26"/>
  <c r="AJ240" i="26" s="1"/>
  <c r="AG240" i="26"/>
  <c r="AH240" i="26" s="1"/>
  <c r="AE240" i="26"/>
  <c r="AF240" i="26" s="1"/>
  <c r="AC240" i="26"/>
  <c r="AB240" i="26"/>
  <c r="AY239" i="26"/>
  <c r="AZ239" i="26" s="1"/>
  <c r="AW239" i="26"/>
  <c r="AX239" i="26" s="1"/>
  <c r="AU239" i="26"/>
  <c r="AV239" i="26" s="1"/>
  <c r="AS239" i="26"/>
  <c r="AT239" i="26" s="1"/>
  <c r="AQ239" i="26"/>
  <c r="AR239" i="26" s="1"/>
  <c r="AO239" i="26"/>
  <c r="AM239" i="26"/>
  <c r="AK239" i="26"/>
  <c r="AN239" i="26" s="1"/>
  <c r="AI239" i="26"/>
  <c r="AJ239" i="26" s="1"/>
  <c r="AG239" i="26"/>
  <c r="AH239" i="26" s="1"/>
  <c r="AE239" i="26"/>
  <c r="AF239" i="26" s="1"/>
  <c r="AC239" i="26"/>
  <c r="AB239" i="26"/>
  <c r="AY238" i="26"/>
  <c r="AZ238" i="26" s="1"/>
  <c r="AW238" i="26"/>
  <c r="AX238" i="26" s="1"/>
  <c r="AU238" i="26"/>
  <c r="AV238" i="26" s="1"/>
  <c r="AS238" i="26"/>
  <c r="AT238" i="26" s="1"/>
  <c r="AQ238" i="26"/>
  <c r="AR238" i="26" s="1"/>
  <c r="AO238" i="26"/>
  <c r="AM238" i="26"/>
  <c r="AK238" i="26"/>
  <c r="AI238" i="26"/>
  <c r="AJ238" i="26" s="1"/>
  <c r="AG238" i="26"/>
  <c r="AH238" i="26" s="1"/>
  <c r="AE238" i="26"/>
  <c r="AF238" i="26" s="1"/>
  <c r="AC238" i="26"/>
  <c r="AB238" i="26"/>
  <c r="AY237" i="26"/>
  <c r="AZ237" i="26" s="1"/>
  <c r="AW237" i="26"/>
  <c r="AX237" i="26" s="1"/>
  <c r="AU237" i="26"/>
  <c r="AV237" i="26" s="1"/>
  <c r="AS237" i="26"/>
  <c r="AT237" i="26" s="1"/>
  <c r="AQ237" i="26"/>
  <c r="AR237" i="26" s="1"/>
  <c r="AO237" i="26"/>
  <c r="AM237" i="26"/>
  <c r="AK237" i="26"/>
  <c r="AP237" i="26" s="1"/>
  <c r="AI237" i="26"/>
  <c r="AJ237" i="26" s="1"/>
  <c r="AG237" i="26"/>
  <c r="AH237" i="26" s="1"/>
  <c r="AE237" i="26"/>
  <c r="AF237" i="26" s="1"/>
  <c r="AC237" i="26"/>
  <c r="AB237" i="26"/>
  <c r="AY236" i="26"/>
  <c r="AZ236" i="26" s="1"/>
  <c r="AW236" i="26"/>
  <c r="AX236" i="26" s="1"/>
  <c r="AU236" i="26"/>
  <c r="AV236" i="26" s="1"/>
  <c r="AS236" i="26"/>
  <c r="AT236" i="26" s="1"/>
  <c r="AQ236" i="26"/>
  <c r="AR236" i="26" s="1"/>
  <c r="AO236" i="26"/>
  <c r="AM236" i="26"/>
  <c r="AK236" i="26"/>
  <c r="AN236" i="26" s="1"/>
  <c r="AI236" i="26"/>
  <c r="AJ236" i="26" s="1"/>
  <c r="AG236" i="26"/>
  <c r="AH236" i="26" s="1"/>
  <c r="AE236" i="26"/>
  <c r="AF236" i="26" s="1"/>
  <c r="AC236" i="26"/>
  <c r="AB236" i="26"/>
  <c r="AY235" i="26"/>
  <c r="AZ235" i="26" s="1"/>
  <c r="AW235" i="26"/>
  <c r="AX235" i="26" s="1"/>
  <c r="AU235" i="26"/>
  <c r="AV235" i="26" s="1"/>
  <c r="AS235" i="26"/>
  <c r="AT235" i="26" s="1"/>
  <c r="AQ235" i="26"/>
  <c r="AR235" i="26" s="1"/>
  <c r="AO235" i="26"/>
  <c r="AM235" i="26"/>
  <c r="AK235" i="26"/>
  <c r="AN235" i="26" s="1"/>
  <c r="AI235" i="26"/>
  <c r="AJ235" i="26" s="1"/>
  <c r="AG235" i="26"/>
  <c r="AH235" i="26" s="1"/>
  <c r="AE235" i="26"/>
  <c r="AF235" i="26" s="1"/>
  <c r="AC235" i="26"/>
  <c r="AB235" i="26"/>
  <c r="AY234" i="26"/>
  <c r="AZ234" i="26" s="1"/>
  <c r="AW234" i="26"/>
  <c r="AX234" i="26" s="1"/>
  <c r="AU234" i="26"/>
  <c r="AV234" i="26" s="1"/>
  <c r="AS234" i="26"/>
  <c r="AT234" i="26" s="1"/>
  <c r="AQ234" i="26"/>
  <c r="AR234" i="26" s="1"/>
  <c r="AO234" i="26"/>
  <c r="AM234" i="26"/>
  <c r="AK234" i="26"/>
  <c r="AP234" i="26" s="1"/>
  <c r="AI234" i="26"/>
  <c r="AJ234" i="26" s="1"/>
  <c r="AG234" i="26"/>
  <c r="AH234" i="26" s="1"/>
  <c r="AE234" i="26"/>
  <c r="AF234" i="26" s="1"/>
  <c r="AC234" i="26"/>
  <c r="AB234" i="26"/>
  <c r="AY233" i="26"/>
  <c r="AZ233" i="26" s="1"/>
  <c r="AW233" i="26"/>
  <c r="AX233" i="26" s="1"/>
  <c r="AU233" i="26"/>
  <c r="AV233" i="26" s="1"/>
  <c r="AS233" i="26"/>
  <c r="AT233" i="26" s="1"/>
  <c r="AQ233" i="26"/>
  <c r="AR233" i="26" s="1"/>
  <c r="AO233" i="26"/>
  <c r="AM233" i="26"/>
  <c r="AK233" i="26"/>
  <c r="AP233" i="26" s="1"/>
  <c r="AI233" i="26"/>
  <c r="AJ233" i="26" s="1"/>
  <c r="AG233" i="26"/>
  <c r="AH233" i="26" s="1"/>
  <c r="AE233" i="26"/>
  <c r="AF233" i="26" s="1"/>
  <c r="AC233" i="26"/>
  <c r="AB233" i="26"/>
  <c r="AD233" i="26" s="1"/>
  <c r="AY232" i="26"/>
  <c r="AZ232" i="26" s="1"/>
  <c r="AW232" i="26"/>
  <c r="AX232" i="26" s="1"/>
  <c r="AU232" i="26"/>
  <c r="AV232" i="26" s="1"/>
  <c r="AS232" i="26"/>
  <c r="AT232" i="26" s="1"/>
  <c r="AQ232" i="26"/>
  <c r="AR232" i="26" s="1"/>
  <c r="AO232" i="26"/>
  <c r="AM232" i="26"/>
  <c r="AK232" i="26"/>
  <c r="AI232" i="26"/>
  <c r="AJ232" i="26" s="1"/>
  <c r="AG232" i="26"/>
  <c r="AH232" i="26" s="1"/>
  <c r="AE232" i="26"/>
  <c r="AF232" i="26" s="1"/>
  <c r="AC232" i="26"/>
  <c r="AB232" i="26"/>
  <c r="AY231" i="26"/>
  <c r="AZ231" i="26" s="1"/>
  <c r="AW231" i="26"/>
  <c r="AX231" i="26" s="1"/>
  <c r="AU231" i="26"/>
  <c r="AV231" i="26" s="1"/>
  <c r="AS231" i="26"/>
  <c r="AT231" i="26" s="1"/>
  <c r="AQ231" i="26"/>
  <c r="AR231" i="26" s="1"/>
  <c r="AO231" i="26"/>
  <c r="AM231" i="26"/>
  <c r="AK231" i="26"/>
  <c r="AN231" i="26" s="1"/>
  <c r="AI231" i="26"/>
  <c r="AJ231" i="26" s="1"/>
  <c r="AG231" i="26"/>
  <c r="AH231" i="26" s="1"/>
  <c r="AE231" i="26"/>
  <c r="AF231" i="26" s="1"/>
  <c r="AC231" i="26"/>
  <c r="AB231" i="26"/>
  <c r="AY230" i="26"/>
  <c r="AZ230" i="26" s="1"/>
  <c r="AW230" i="26"/>
  <c r="AX230" i="26" s="1"/>
  <c r="AU230" i="26"/>
  <c r="AV230" i="26" s="1"/>
  <c r="AS230" i="26"/>
  <c r="AT230" i="26" s="1"/>
  <c r="AQ230" i="26"/>
  <c r="AR230" i="26" s="1"/>
  <c r="AO230" i="26"/>
  <c r="AM230" i="26"/>
  <c r="AK230" i="26"/>
  <c r="AN230" i="26" s="1"/>
  <c r="AI230" i="26"/>
  <c r="AJ230" i="26" s="1"/>
  <c r="AG230" i="26"/>
  <c r="AH230" i="26" s="1"/>
  <c r="AE230" i="26"/>
  <c r="AF230" i="26" s="1"/>
  <c r="AC230" i="26"/>
  <c r="AB230" i="26"/>
  <c r="AY229" i="26"/>
  <c r="AZ229" i="26" s="1"/>
  <c r="AW229" i="26"/>
  <c r="AX229" i="26" s="1"/>
  <c r="AU229" i="26"/>
  <c r="AV229" i="26" s="1"/>
  <c r="AS229" i="26"/>
  <c r="AT229" i="26" s="1"/>
  <c r="AQ229" i="26"/>
  <c r="AR229" i="26" s="1"/>
  <c r="AO229" i="26"/>
  <c r="AM229" i="26"/>
  <c r="AK229" i="26"/>
  <c r="AP229" i="26" s="1"/>
  <c r="AI229" i="26"/>
  <c r="AJ229" i="26" s="1"/>
  <c r="AG229" i="26"/>
  <c r="AH229" i="26" s="1"/>
  <c r="AE229" i="26"/>
  <c r="AF229" i="26" s="1"/>
  <c r="AC229" i="26"/>
  <c r="AB229" i="26"/>
  <c r="AY228" i="26"/>
  <c r="AZ228" i="26" s="1"/>
  <c r="AW228" i="26"/>
  <c r="AX228" i="26" s="1"/>
  <c r="AU228" i="26"/>
  <c r="AV228" i="26" s="1"/>
  <c r="AS228" i="26"/>
  <c r="AT228" i="26" s="1"/>
  <c r="AQ228" i="26"/>
  <c r="AR228" i="26" s="1"/>
  <c r="AO228" i="26"/>
  <c r="AM228" i="26"/>
  <c r="AK228" i="26"/>
  <c r="AP228" i="26" s="1"/>
  <c r="AI228" i="26"/>
  <c r="AJ228" i="26" s="1"/>
  <c r="AG228" i="26"/>
  <c r="AH228" i="26" s="1"/>
  <c r="AE228" i="26"/>
  <c r="AF228" i="26" s="1"/>
  <c r="AC228" i="26"/>
  <c r="AB228" i="26"/>
  <c r="AY227" i="26"/>
  <c r="AZ227" i="26" s="1"/>
  <c r="AW227" i="26"/>
  <c r="AX227" i="26" s="1"/>
  <c r="AU227" i="26"/>
  <c r="AV227" i="26" s="1"/>
  <c r="AS227" i="26"/>
  <c r="AT227" i="26" s="1"/>
  <c r="AQ227" i="26"/>
  <c r="AR227" i="26" s="1"/>
  <c r="AO227" i="26"/>
  <c r="AM227" i="26"/>
  <c r="AK227" i="26"/>
  <c r="AN227" i="26" s="1"/>
  <c r="AI227" i="26"/>
  <c r="AJ227" i="26" s="1"/>
  <c r="AG227" i="26"/>
  <c r="AH227" i="26" s="1"/>
  <c r="AE227" i="26"/>
  <c r="AF227" i="26" s="1"/>
  <c r="AC227" i="26"/>
  <c r="AB227" i="26"/>
  <c r="AD227" i="26" s="1"/>
  <c r="AY226" i="26"/>
  <c r="AZ226" i="26" s="1"/>
  <c r="AW226" i="26"/>
  <c r="AX226" i="26" s="1"/>
  <c r="AU226" i="26"/>
  <c r="AV226" i="26" s="1"/>
  <c r="AS226" i="26"/>
  <c r="AT226" i="26" s="1"/>
  <c r="AQ226" i="26"/>
  <c r="AR226" i="26" s="1"/>
  <c r="AO226" i="26"/>
  <c r="AM226" i="26"/>
  <c r="AK226" i="26"/>
  <c r="AI226" i="26"/>
  <c r="AJ226" i="26" s="1"/>
  <c r="AG226" i="26"/>
  <c r="AH226" i="26" s="1"/>
  <c r="AE226" i="26"/>
  <c r="AF226" i="26" s="1"/>
  <c r="AC226" i="26"/>
  <c r="AB226" i="26"/>
  <c r="AY225" i="26"/>
  <c r="AZ225" i="26" s="1"/>
  <c r="AW225" i="26"/>
  <c r="AX225" i="26" s="1"/>
  <c r="AU225" i="26"/>
  <c r="AV225" i="26" s="1"/>
  <c r="AS225" i="26"/>
  <c r="AT225" i="26" s="1"/>
  <c r="AQ225" i="26"/>
  <c r="AR225" i="26" s="1"/>
  <c r="AO225" i="26"/>
  <c r="AM225" i="26"/>
  <c r="AK225" i="26"/>
  <c r="AP225" i="26" s="1"/>
  <c r="AI225" i="26"/>
  <c r="AJ225" i="26" s="1"/>
  <c r="AG225" i="26"/>
  <c r="AH225" i="26" s="1"/>
  <c r="AE225" i="26"/>
  <c r="AF225" i="26" s="1"/>
  <c r="AC225" i="26"/>
  <c r="AB225" i="26"/>
  <c r="AY224" i="26"/>
  <c r="AZ224" i="26" s="1"/>
  <c r="AW224" i="26"/>
  <c r="AX224" i="26" s="1"/>
  <c r="AU224" i="26"/>
  <c r="AV224" i="26" s="1"/>
  <c r="AS224" i="26"/>
  <c r="AT224" i="26" s="1"/>
  <c r="AQ224" i="26"/>
  <c r="AR224" i="26" s="1"/>
  <c r="AO224" i="26"/>
  <c r="AM224" i="26"/>
  <c r="AK224" i="26"/>
  <c r="AN224" i="26" s="1"/>
  <c r="AI224" i="26"/>
  <c r="AJ224" i="26" s="1"/>
  <c r="AG224" i="26"/>
  <c r="AH224" i="26" s="1"/>
  <c r="AE224" i="26"/>
  <c r="AF224" i="26" s="1"/>
  <c r="AC224" i="26"/>
  <c r="AB224" i="26"/>
  <c r="AY223" i="26"/>
  <c r="AZ223" i="26" s="1"/>
  <c r="AW223" i="26"/>
  <c r="AX223" i="26" s="1"/>
  <c r="AU223" i="26"/>
  <c r="AV223" i="26" s="1"/>
  <c r="AS223" i="26"/>
  <c r="AT223" i="26" s="1"/>
  <c r="AQ223" i="26"/>
  <c r="AR223" i="26" s="1"/>
  <c r="AO223" i="26"/>
  <c r="AM223" i="26"/>
  <c r="AK223" i="26"/>
  <c r="AN223" i="26" s="1"/>
  <c r="AI223" i="26"/>
  <c r="AJ223" i="26" s="1"/>
  <c r="AG223" i="26"/>
  <c r="AH223" i="26" s="1"/>
  <c r="AE223" i="26"/>
  <c r="AF223" i="26" s="1"/>
  <c r="AC223" i="26"/>
  <c r="AB223" i="26"/>
  <c r="AY222" i="26"/>
  <c r="AZ222" i="26" s="1"/>
  <c r="AW222" i="26"/>
  <c r="AX222" i="26" s="1"/>
  <c r="AU222" i="26"/>
  <c r="AV222" i="26" s="1"/>
  <c r="AS222" i="26"/>
  <c r="AT222" i="26" s="1"/>
  <c r="AQ222" i="26"/>
  <c r="AR222" i="26" s="1"/>
  <c r="AO222" i="26"/>
  <c r="AM222" i="26"/>
  <c r="AK222" i="26"/>
  <c r="AP222" i="26" s="1"/>
  <c r="AI222" i="26"/>
  <c r="AJ222" i="26" s="1"/>
  <c r="AG222" i="26"/>
  <c r="AH222" i="26" s="1"/>
  <c r="AE222" i="26"/>
  <c r="AF222" i="26" s="1"/>
  <c r="AC222" i="26"/>
  <c r="AB222" i="26"/>
  <c r="AY221" i="26"/>
  <c r="AZ221" i="26" s="1"/>
  <c r="AW221" i="26"/>
  <c r="AX221" i="26" s="1"/>
  <c r="AU221" i="26"/>
  <c r="AV221" i="26" s="1"/>
  <c r="AS221" i="26"/>
  <c r="AT221" i="26" s="1"/>
  <c r="AQ221" i="26"/>
  <c r="AR221" i="26" s="1"/>
  <c r="AO221" i="26"/>
  <c r="AM221" i="26"/>
  <c r="AK221" i="26"/>
  <c r="AI221" i="26"/>
  <c r="AJ221" i="26" s="1"/>
  <c r="AG221" i="26"/>
  <c r="AH221" i="26" s="1"/>
  <c r="AE221" i="26"/>
  <c r="AF221" i="26" s="1"/>
  <c r="AC221" i="26"/>
  <c r="AB221" i="26"/>
  <c r="AY220" i="26"/>
  <c r="AZ220" i="26" s="1"/>
  <c r="AW220" i="26"/>
  <c r="AX220" i="26" s="1"/>
  <c r="AU220" i="26"/>
  <c r="AV220" i="26" s="1"/>
  <c r="AS220" i="26"/>
  <c r="AT220" i="26" s="1"/>
  <c r="AQ220" i="26"/>
  <c r="AR220" i="26" s="1"/>
  <c r="AO220" i="26"/>
  <c r="AM220" i="26"/>
  <c r="AK220" i="26"/>
  <c r="AN220" i="26" s="1"/>
  <c r="AI220" i="26"/>
  <c r="AJ220" i="26" s="1"/>
  <c r="AG220" i="26"/>
  <c r="AH220" i="26" s="1"/>
  <c r="AE220" i="26"/>
  <c r="AF220" i="26" s="1"/>
  <c r="AC220" i="26"/>
  <c r="AB220" i="26"/>
  <c r="AY219" i="26"/>
  <c r="AZ219" i="26" s="1"/>
  <c r="AW219" i="26"/>
  <c r="AX219" i="26" s="1"/>
  <c r="AU219" i="26"/>
  <c r="AV219" i="26" s="1"/>
  <c r="AS219" i="26"/>
  <c r="AT219" i="26" s="1"/>
  <c r="AQ219" i="26"/>
  <c r="AR219" i="26" s="1"/>
  <c r="AO219" i="26"/>
  <c r="AM219" i="26"/>
  <c r="AK219" i="26"/>
  <c r="AN219" i="26" s="1"/>
  <c r="AI219" i="26"/>
  <c r="AJ219" i="26" s="1"/>
  <c r="AG219" i="26"/>
  <c r="AH219" i="26" s="1"/>
  <c r="AE219" i="26"/>
  <c r="AF219" i="26" s="1"/>
  <c r="AC219" i="26"/>
  <c r="AB219" i="26"/>
  <c r="AY218" i="26"/>
  <c r="AZ218" i="26" s="1"/>
  <c r="AW218" i="26"/>
  <c r="AX218" i="26" s="1"/>
  <c r="AU218" i="26"/>
  <c r="AV218" i="26" s="1"/>
  <c r="AS218" i="26"/>
  <c r="AT218" i="26" s="1"/>
  <c r="AQ218" i="26"/>
  <c r="AR218" i="26" s="1"/>
  <c r="AO218" i="26"/>
  <c r="AM218" i="26"/>
  <c r="AK218" i="26"/>
  <c r="AP218" i="26" s="1"/>
  <c r="AI218" i="26"/>
  <c r="AJ218" i="26" s="1"/>
  <c r="AG218" i="26"/>
  <c r="AH218" i="26" s="1"/>
  <c r="AE218" i="26"/>
  <c r="AF218" i="26" s="1"/>
  <c r="AC218" i="26"/>
  <c r="AB218" i="26"/>
  <c r="AY217" i="26"/>
  <c r="AZ217" i="26" s="1"/>
  <c r="AW217" i="26"/>
  <c r="AX217" i="26" s="1"/>
  <c r="AU217" i="26"/>
  <c r="AV217" i="26" s="1"/>
  <c r="AS217" i="26"/>
  <c r="AT217" i="26" s="1"/>
  <c r="AQ217" i="26"/>
  <c r="AR217" i="26" s="1"/>
  <c r="AO217" i="26"/>
  <c r="AM217" i="26"/>
  <c r="AK217" i="26"/>
  <c r="AI217" i="26"/>
  <c r="AJ217" i="26" s="1"/>
  <c r="AG217" i="26"/>
  <c r="AH217" i="26" s="1"/>
  <c r="AE217" i="26"/>
  <c r="AF217" i="26" s="1"/>
  <c r="AC217" i="26"/>
  <c r="AB217" i="26"/>
  <c r="AD217" i="26" s="1"/>
  <c r="AY216" i="26"/>
  <c r="AZ216" i="26" s="1"/>
  <c r="AW216" i="26"/>
  <c r="AX216" i="26" s="1"/>
  <c r="AU216" i="26"/>
  <c r="AV216" i="26" s="1"/>
  <c r="AS216" i="26"/>
  <c r="AT216" i="26" s="1"/>
  <c r="AQ216" i="26"/>
  <c r="AR216" i="26" s="1"/>
  <c r="AO216" i="26"/>
  <c r="AM216" i="26"/>
  <c r="AK216" i="26"/>
  <c r="AI216" i="26"/>
  <c r="AJ216" i="26" s="1"/>
  <c r="AG216" i="26"/>
  <c r="AH216" i="26" s="1"/>
  <c r="AE216" i="26"/>
  <c r="AF216" i="26" s="1"/>
  <c r="AC216" i="26"/>
  <c r="AB216" i="26"/>
  <c r="AY215" i="26"/>
  <c r="AZ215" i="26" s="1"/>
  <c r="AW215" i="26"/>
  <c r="AX215" i="26" s="1"/>
  <c r="AU215" i="26"/>
  <c r="AV215" i="26" s="1"/>
  <c r="AS215" i="26"/>
  <c r="AT215" i="26" s="1"/>
  <c r="AQ215" i="26"/>
  <c r="AR215" i="26" s="1"/>
  <c r="AO215" i="26"/>
  <c r="AM215" i="26"/>
  <c r="AK215" i="26"/>
  <c r="AI215" i="26"/>
  <c r="AJ215" i="26" s="1"/>
  <c r="AG215" i="26"/>
  <c r="AH215" i="26" s="1"/>
  <c r="AE215" i="26"/>
  <c r="AF215" i="26" s="1"/>
  <c r="AC215" i="26"/>
  <c r="AB215" i="26"/>
  <c r="AY214" i="26"/>
  <c r="AZ214" i="26" s="1"/>
  <c r="AW214" i="26"/>
  <c r="AX214" i="26" s="1"/>
  <c r="AU214" i="26"/>
  <c r="AV214" i="26" s="1"/>
  <c r="AS214" i="26"/>
  <c r="AT214" i="26" s="1"/>
  <c r="AQ214" i="26"/>
  <c r="AR214" i="26" s="1"/>
  <c r="AO214" i="26"/>
  <c r="AM214" i="26"/>
  <c r="AK214" i="26"/>
  <c r="AP214" i="26" s="1"/>
  <c r="AI214" i="26"/>
  <c r="AJ214" i="26" s="1"/>
  <c r="AG214" i="26"/>
  <c r="AH214" i="26" s="1"/>
  <c r="AE214" i="26"/>
  <c r="AF214" i="26" s="1"/>
  <c r="AC214" i="26"/>
  <c r="AB214" i="26"/>
  <c r="AY213" i="26"/>
  <c r="AZ213" i="26" s="1"/>
  <c r="AW213" i="26"/>
  <c r="AX213" i="26" s="1"/>
  <c r="AU213" i="26"/>
  <c r="AV213" i="26" s="1"/>
  <c r="AS213" i="26"/>
  <c r="AT213" i="26" s="1"/>
  <c r="AQ213" i="26"/>
  <c r="AR213" i="26" s="1"/>
  <c r="AO213" i="26"/>
  <c r="AM213" i="26"/>
  <c r="AK213" i="26"/>
  <c r="AI213" i="26"/>
  <c r="AJ213" i="26" s="1"/>
  <c r="AG213" i="26"/>
  <c r="AH213" i="26" s="1"/>
  <c r="AE213" i="26"/>
  <c r="AF213" i="26" s="1"/>
  <c r="AC213" i="26"/>
  <c r="AB213" i="26"/>
  <c r="AY212" i="26"/>
  <c r="AZ212" i="26" s="1"/>
  <c r="AW212" i="26"/>
  <c r="AX212" i="26" s="1"/>
  <c r="AU212" i="26"/>
  <c r="AV212" i="26" s="1"/>
  <c r="AS212" i="26"/>
  <c r="AT212" i="26" s="1"/>
  <c r="AQ212" i="26"/>
  <c r="AR212" i="26" s="1"/>
  <c r="AO212" i="26"/>
  <c r="AM212" i="26"/>
  <c r="AK212" i="26"/>
  <c r="AI212" i="26"/>
  <c r="AJ212" i="26" s="1"/>
  <c r="AG212" i="26"/>
  <c r="AH212" i="26" s="1"/>
  <c r="AE212" i="26"/>
  <c r="AF212" i="26" s="1"/>
  <c r="AC212" i="26"/>
  <c r="AB212" i="26"/>
  <c r="AY211" i="26"/>
  <c r="AZ211" i="26" s="1"/>
  <c r="AW211" i="26"/>
  <c r="AX211" i="26" s="1"/>
  <c r="AU211" i="26"/>
  <c r="AV211" i="26" s="1"/>
  <c r="AS211" i="26"/>
  <c r="AT211" i="26" s="1"/>
  <c r="AQ211" i="26"/>
  <c r="AR211" i="26" s="1"/>
  <c r="AO211" i="26"/>
  <c r="AM211" i="26"/>
  <c r="AK211" i="26"/>
  <c r="AP211" i="26" s="1"/>
  <c r="AI211" i="26"/>
  <c r="AJ211" i="26" s="1"/>
  <c r="AG211" i="26"/>
  <c r="AH211" i="26" s="1"/>
  <c r="AE211" i="26"/>
  <c r="AF211" i="26" s="1"/>
  <c r="AC211" i="26"/>
  <c r="AB211" i="26"/>
  <c r="AY210" i="26"/>
  <c r="AZ210" i="26" s="1"/>
  <c r="AW210" i="26"/>
  <c r="AX210" i="26" s="1"/>
  <c r="AU210" i="26"/>
  <c r="AV210" i="26" s="1"/>
  <c r="AS210" i="26"/>
  <c r="AT210" i="26" s="1"/>
  <c r="AQ210" i="26"/>
  <c r="AR210" i="26" s="1"/>
  <c r="AO210" i="26"/>
  <c r="AM210" i="26"/>
  <c r="AK210" i="26"/>
  <c r="AP210" i="26" s="1"/>
  <c r="AI210" i="26"/>
  <c r="AJ210" i="26" s="1"/>
  <c r="AG210" i="26"/>
  <c r="AH210" i="26" s="1"/>
  <c r="AE210" i="26"/>
  <c r="AF210" i="26" s="1"/>
  <c r="AC210" i="26"/>
  <c r="AB210" i="26"/>
  <c r="AY209" i="26"/>
  <c r="AZ209" i="26" s="1"/>
  <c r="AW209" i="26"/>
  <c r="AX209" i="26" s="1"/>
  <c r="AU209" i="26"/>
  <c r="AV209" i="26" s="1"/>
  <c r="AS209" i="26"/>
  <c r="AT209" i="26" s="1"/>
  <c r="AQ209" i="26"/>
  <c r="AR209" i="26" s="1"/>
  <c r="AO209" i="26"/>
  <c r="AM209" i="26"/>
  <c r="AK209" i="26"/>
  <c r="AI209" i="26"/>
  <c r="AJ209" i="26" s="1"/>
  <c r="AG209" i="26"/>
  <c r="AH209" i="26" s="1"/>
  <c r="AE209" i="26"/>
  <c r="AF209" i="26" s="1"/>
  <c r="AC209" i="26"/>
  <c r="AB209" i="26"/>
  <c r="AY208" i="26"/>
  <c r="AZ208" i="26" s="1"/>
  <c r="AW208" i="26"/>
  <c r="AX208" i="26" s="1"/>
  <c r="AU208" i="26"/>
  <c r="AV208" i="26" s="1"/>
  <c r="AS208" i="26"/>
  <c r="AT208" i="26" s="1"/>
  <c r="AQ208" i="26"/>
  <c r="AR208" i="26" s="1"/>
  <c r="AO208" i="26"/>
  <c r="AM208" i="26"/>
  <c r="AK208" i="26"/>
  <c r="AI208" i="26"/>
  <c r="AJ208" i="26" s="1"/>
  <c r="AG208" i="26"/>
  <c r="AH208" i="26" s="1"/>
  <c r="AE208" i="26"/>
  <c r="AF208" i="26" s="1"/>
  <c r="AC208" i="26"/>
  <c r="AB208" i="26"/>
  <c r="AY207" i="26"/>
  <c r="AZ207" i="26" s="1"/>
  <c r="AW207" i="26"/>
  <c r="AX207" i="26" s="1"/>
  <c r="AU207" i="26"/>
  <c r="AV207" i="26" s="1"/>
  <c r="AS207" i="26"/>
  <c r="AT207" i="26" s="1"/>
  <c r="AQ207" i="26"/>
  <c r="AR207" i="26" s="1"/>
  <c r="AO207" i="26"/>
  <c r="AM207" i="26"/>
  <c r="AK207" i="26"/>
  <c r="AI207" i="26"/>
  <c r="AJ207" i="26" s="1"/>
  <c r="AG207" i="26"/>
  <c r="AH207" i="26" s="1"/>
  <c r="AE207" i="26"/>
  <c r="AF207" i="26" s="1"/>
  <c r="AC207" i="26"/>
  <c r="AB207" i="26"/>
  <c r="AY206" i="26"/>
  <c r="AZ206" i="26" s="1"/>
  <c r="AW206" i="26"/>
  <c r="AX206" i="26" s="1"/>
  <c r="AU206" i="26"/>
  <c r="AV206" i="26" s="1"/>
  <c r="AS206" i="26"/>
  <c r="AT206" i="26" s="1"/>
  <c r="AQ206" i="26"/>
  <c r="AR206" i="26" s="1"/>
  <c r="AO206" i="26"/>
  <c r="AM206" i="26"/>
  <c r="AK206" i="26"/>
  <c r="AP206" i="26" s="1"/>
  <c r="AI206" i="26"/>
  <c r="AJ206" i="26" s="1"/>
  <c r="AG206" i="26"/>
  <c r="AH206" i="26" s="1"/>
  <c r="AE206" i="26"/>
  <c r="AF206" i="26" s="1"/>
  <c r="AC206" i="26"/>
  <c r="AB206" i="26"/>
  <c r="AY205" i="26"/>
  <c r="AZ205" i="26" s="1"/>
  <c r="AW205" i="26"/>
  <c r="AX205" i="26" s="1"/>
  <c r="AU205" i="26"/>
  <c r="AV205" i="26" s="1"/>
  <c r="AS205" i="26"/>
  <c r="AT205" i="26" s="1"/>
  <c r="AQ205" i="26"/>
  <c r="AR205" i="26" s="1"/>
  <c r="AO205" i="26"/>
  <c r="AM205" i="26"/>
  <c r="AK205" i="26"/>
  <c r="AN205" i="26" s="1"/>
  <c r="AI205" i="26"/>
  <c r="AJ205" i="26" s="1"/>
  <c r="AG205" i="26"/>
  <c r="AH205" i="26" s="1"/>
  <c r="AE205" i="26"/>
  <c r="AF205" i="26" s="1"/>
  <c r="AC205" i="26"/>
  <c r="AB205" i="26"/>
  <c r="AY204" i="26"/>
  <c r="AZ204" i="26" s="1"/>
  <c r="AW204" i="26"/>
  <c r="AX204" i="26" s="1"/>
  <c r="AU204" i="26"/>
  <c r="AV204" i="26" s="1"/>
  <c r="AS204" i="26"/>
  <c r="AT204" i="26" s="1"/>
  <c r="AQ204" i="26"/>
  <c r="AR204" i="26" s="1"/>
  <c r="AO204" i="26"/>
  <c r="AM204" i="26"/>
  <c r="AK204" i="26"/>
  <c r="AI204" i="26"/>
  <c r="AJ204" i="26" s="1"/>
  <c r="AG204" i="26"/>
  <c r="AH204" i="26" s="1"/>
  <c r="AE204" i="26"/>
  <c r="AF204" i="26" s="1"/>
  <c r="AC204" i="26"/>
  <c r="AB204" i="26"/>
  <c r="AY203" i="26"/>
  <c r="AZ203" i="26" s="1"/>
  <c r="AW203" i="26"/>
  <c r="AX203" i="26" s="1"/>
  <c r="AU203" i="26"/>
  <c r="AV203" i="26" s="1"/>
  <c r="AS203" i="26"/>
  <c r="AT203" i="26" s="1"/>
  <c r="AQ203" i="26"/>
  <c r="AR203" i="26" s="1"/>
  <c r="AO203" i="26"/>
  <c r="AM203" i="26"/>
  <c r="AK203" i="26"/>
  <c r="AP203" i="26" s="1"/>
  <c r="AI203" i="26"/>
  <c r="AJ203" i="26" s="1"/>
  <c r="AG203" i="26"/>
  <c r="AH203" i="26" s="1"/>
  <c r="AE203" i="26"/>
  <c r="AF203" i="26" s="1"/>
  <c r="AC203" i="26"/>
  <c r="AB203" i="26"/>
  <c r="AY202" i="26"/>
  <c r="AZ202" i="26" s="1"/>
  <c r="AW202" i="26"/>
  <c r="AX202" i="26" s="1"/>
  <c r="AU202" i="26"/>
  <c r="AV202" i="26" s="1"/>
  <c r="AS202" i="26"/>
  <c r="AT202" i="26" s="1"/>
  <c r="AQ202" i="26"/>
  <c r="AR202" i="26" s="1"/>
  <c r="AO202" i="26"/>
  <c r="AM202" i="26"/>
  <c r="AK202" i="26"/>
  <c r="AP202" i="26" s="1"/>
  <c r="AI202" i="26"/>
  <c r="AJ202" i="26" s="1"/>
  <c r="AG202" i="26"/>
  <c r="AH202" i="26" s="1"/>
  <c r="AE202" i="26"/>
  <c r="AF202" i="26" s="1"/>
  <c r="AC202" i="26"/>
  <c r="AB202" i="26"/>
  <c r="AY201" i="26"/>
  <c r="AZ201" i="26" s="1"/>
  <c r="AW201" i="26"/>
  <c r="AX201" i="26" s="1"/>
  <c r="AU201" i="26"/>
  <c r="AV201" i="26" s="1"/>
  <c r="AS201" i="26"/>
  <c r="AT201" i="26" s="1"/>
  <c r="AQ201" i="26"/>
  <c r="AR201" i="26" s="1"/>
  <c r="AO201" i="26"/>
  <c r="AM201" i="26"/>
  <c r="AK201" i="26"/>
  <c r="AN201" i="26" s="1"/>
  <c r="AI201" i="26"/>
  <c r="AJ201" i="26" s="1"/>
  <c r="AG201" i="26"/>
  <c r="AH201" i="26" s="1"/>
  <c r="AE201" i="26"/>
  <c r="AF201" i="26" s="1"/>
  <c r="AC201" i="26"/>
  <c r="AB201" i="26"/>
  <c r="AY200" i="26"/>
  <c r="AZ200" i="26" s="1"/>
  <c r="AW200" i="26"/>
  <c r="AX200" i="26" s="1"/>
  <c r="AU200" i="26"/>
  <c r="AV200" i="26" s="1"/>
  <c r="AS200" i="26"/>
  <c r="AT200" i="26" s="1"/>
  <c r="AQ200" i="26"/>
  <c r="AR200" i="26" s="1"/>
  <c r="AO200" i="26"/>
  <c r="AM200" i="26"/>
  <c r="AK200" i="26"/>
  <c r="AI200" i="26"/>
  <c r="AJ200" i="26" s="1"/>
  <c r="AG200" i="26"/>
  <c r="AH200" i="26" s="1"/>
  <c r="AE200" i="26"/>
  <c r="AF200" i="26" s="1"/>
  <c r="AC200" i="26"/>
  <c r="AB200" i="26"/>
  <c r="AY199" i="26"/>
  <c r="AZ199" i="26" s="1"/>
  <c r="AW199" i="26"/>
  <c r="AX199" i="26" s="1"/>
  <c r="AU199" i="26"/>
  <c r="AV199" i="26" s="1"/>
  <c r="AS199" i="26"/>
  <c r="AT199" i="26" s="1"/>
  <c r="AQ199" i="26"/>
  <c r="AR199" i="26" s="1"/>
  <c r="AO199" i="26"/>
  <c r="AM199" i="26"/>
  <c r="AK199" i="26"/>
  <c r="AP199" i="26" s="1"/>
  <c r="AI199" i="26"/>
  <c r="AJ199" i="26" s="1"/>
  <c r="AG199" i="26"/>
  <c r="AH199" i="26" s="1"/>
  <c r="AE199" i="26"/>
  <c r="AF199" i="26" s="1"/>
  <c r="AC199" i="26"/>
  <c r="AB199" i="26"/>
  <c r="AY198" i="26"/>
  <c r="AZ198" i="26" s="1"/>
  <c r="AW198" i="26"/>
  <c r="AX198" i="26" s="1"/>
  <c r="AU198" i="26"/>
  <c r="AV198" i="26" s="1"/>
  <c r="AS198" i="26"/>
  <c r="AT198" i="26" s="1"/>
  <c r="AQ198" i="26"/>
  <c r="AR198" i="26" s="1"/>
  <c r="AO198" i="26"/>
  <c r="AM198" i="26"/>
  <c r="AK198" i="26"/>
  <c r="AI198" i="26"/>
  <c r="AJ198" i="26" s="1"/>
  <c r="AG198" i="26"/>
  <c r="AH198" i="26" s="1"/>
  <c r="AE198" i="26"/>
  <c r="AF198" i="26" s="1"/>
  <c r="AC198" i="26"/>
  <c r="AB198" i="26"/>
  <c r="AY197" i="26"/>
  <c r="AZ197" i="26" s="1"/>
  <c r="AW197" i="26"/>
  <c r="AX197" i="26" s="1"/>
  <c r="AU197" i="26"/>
  <c r="AV197" i="26" s="1"/>
  <c r="AS197" i="26"/>
  <c r="AT197" i="26" s="1"/>
  <c r="AQ197" i="26"/>
  <c r="AR197" i="26" s="1"/>
  <c r="AO197" i="26"/>
  <c r="AM197" i="26"/>
  <c r="AK197" i="26"/>
  <c r="AP197" i="26" s="1"/>
  <c r="AI197" i="26"/>
  <c r="AJ197" i="26" s="1"/>
  <c r="AG197" i="26"/>
  <c r="AH197" i="26" s="1"/>
  <c r="AE197" i="26"/>
  <c r="AF197" i="26" s="1"/>
  <c r="AC197" i="26"/>
  <c r="AB197" i="26"/>
  <c r="AY196" i="26"/>
  <c r="AZ196" i="26" s="1"/>
  <c r="AW196" i="26"/>
  <c r="AX196" i="26" s="1"/>
  <c r="AU196" i="26"/>
  <c r="AV196" i="26" s="1"/>
  <c r="AS196" i="26"/>
  <c r="AT196" i="26" s="1"/>
  <c r="AQ196" i="26"/>
  <c r="AR196" i="26" s="1"/>
  <c r="AO196" i="26"/>
  <c r="AM196" i="26"/>
  <c r="AK196" i="26"/>
  <c r="AI196" i="26"/>
  <c r="AJ196" i="26" s="1"/>
  <c r="AG196" i="26"/>
  <c r="AH196" i="26" s="1"/>
  <c r="AE196" i="26"/>
  <c r="AF196" i="26" s="1"/>
  <c r="AC196" i="26"/>
  <c r="AB196" i="26"/>
  <c r="AY195" i="26"/>
  <c r="AZ195" i="26" s="1"/>
  <c r="AW195" i="26"/>
  <c r="AX195" i="26" s="1"/>
  <c r="AU195" i="26"/>
  <c r="AV195" i="26" s="1"/>
  <c r="AS195" i="26"/>
  <c r="AT195" i="26" s="1"/>
  <c r="AQ195" i="26"/>
  <c r="AR195" i="26" s="1"/>
  <c r="AO195" i="26"/>
  <c r="AM195" i="26"/>
  <c r="AK195" i="26"/>
  <c r="AP195" i="26" s="1"/>
  <c r="AI195" i="26"/>
  <c r="AJ195" i="26" s="1"/>
  <c r="AG195" i="26"/>
  <c r="AH195" i="26" s="1"/>
  <c r="AE195" i="26"/>
  <c r="AF195" i="26" s="1"/>
  <c r="AC195" i="26"/>
  <c r="AB195" i="26"/>
  <c r="AY194" i="26"/>
  <c r="AZ194" i="26" s="1"/>
  <c r="AW194" i="26"/>
  <c r="AX194" i="26" s="1"/>
  <c r="AU194" i="26"/>
  <c r="AV194" i="26" s="1"/>
  <c r="AS194" i="26"/>
  <c r="AT194" i="26" s="1"/>
  <c r="AQ194" i="26"/>
  <c r="AR194" i="26" s="1"/>
  <c r="AO194" i="26"/>
  <c r="AM194" i="26"/>
  <c r="AK194" i="26"/>
  <c r="AN194" i="26" s="1"/>
  <c r="AI194" i="26"/>
  <c r="AJ194" i="26" s="1"/>
  <c r="AG194" i="26"/>
  <c r="AH194" i="26" s="1"/>
  <c r="AE194" i="26"/>
  <c r="AF194" i="26" s="1"/>
  <c r="AC194" i="26"/>
  <c r="AB194" i="26"/>
  <c r="AY193" i="26"/>
  <c r="AZ193" i="26" s="1"/>
  <c r="AW193" i="26"/>
  <c r="AX193" i="26" s="1"/>
  <c r="AU193" i="26"/>
  <c r="AV193" i="26" s="1"/>
  <c r="AS193" i="26"/>
  <c r="AT193" i="26" s="1"/>
  <c r="AQ193" i="26"/>
  <c r="AR193" i="26" s="1"/>
  <c r="AO193" i="26"/>
  <c r="AM193" i="26"/>
  <c r="AK193" i="26"/>
  <c r="AI193" i="26"/>
  <c r="AJ193" i="26" s="1"/>
  <c r="AG193" i="26"/>
  <c r="AH193" i="26" s="1"/>
  <c r="AE193" i="26"/>
  <c r="AF193" i="26" s="1"/>
  <c r="AC193" i="26"/>
  <c r="AB193" i="26"/>
  <c r="AY192" i="26"/>
  <c r="AZ192" i="26" s="1"/>
  <c r="AW192" i="26"/>
  <c r="AX192" i="26" s="1"/>
  <c r="AU192" i="26"/>
  <c r="AV192" i="26" s="1"/>
  <c r="AS192" i="26"/>
  <c r="AT192" i="26" s="1"/>
  <c r="AQ192" i="26"/>
  <c r="AR192" i="26" s="1"/>
  <c r="AO192" i="26"/>
  <c r="AM192" i="26"/>
  <c r="AK192" i="26"/>
  <c r="AI192" i="26"/>
  <c r="AJ192" i="26" s="1"/>
  <c r="AG192" i="26"/>
  <c r="AH192" i="26" s="1"/>
  <c r="AE192" i="26"/>
  <c r="AF192" i="26" s="1"/>
  <c r="AC192" i="26"/>
  <c r="AB192" i="26"/>
  <c r="AY191" i="26"/>
  <c r="AZ191" i="26" s="1"/>
  <c r="AW191" i="26"/>
  <c r="AX191" i="26" s="1"/>
  <c r="AU191" i="26"/>
  <c r="AV191" i="26" s="1"/>
  <c r="AS191" i="26"/>
  <c r="AT191" i="26" s="1"/>
  <c r="AQ191" i="26"/>
  <c r="AR191" i="26" s="1"/>
  <c r="AO191" i="26"/>
  <c r="AM191" i="26"/>
  <c r="AK191" i="26"/>
  <c r="AP191" i="26" s="1"/>
  <c r="AI191" i="26"/>
  <c r="AJ191" i="26" s="1"/>
  <c r="AG191" i="26"/>
  <c r="AH191" i="26" s="1"/>
  <c r="AE191" i="26"/>
  <c r="AF191" i="26" s="1"/>
  <c r="AC191" i="26"/>
  <c r="AB191" i="26"/>
  <c r="AD191" i="26" s="1"/>
  <c r="AY190" i="26"/>
  <c r="AZ190" i="26" s="1"/>
  <c r="AW190" i="26"/>
  <c r="AX190" i="26" s="1"/>
  <c r="AU190" i="26"/>
  <c r="AV190" i="26" s="1"/>
  <c r="AS190" i="26"/>
  <c r="AT190" i="26" s="1"/>
  <c r="AQ190" i="26"/>
  <c r="AR190" i="26" s="1"/>
  <c r="AO190" i="26"/>
  <c r="AM190" i="26"/>
  <c r="AK190" i="26"/>
  <c r="AI190" i="26"/>
  <c r="AJ190" i="26" s="1"/>
  <c r="AG190" i="26"/>
  <c r="AH190" i="26" s="1"/>
  <c r="AE190" i="26"/>
  <c r="AF190" i="26" s="1"/>
  <c r="AC190" i="26"/>
  <c r="AB190" i="26"/>
  <c r="AY189" i="26"/>
  <c r="AZ189" i="26" s="1"/>
  <c r="AW189" i="26"/>
  <c r="AX189" i="26" s="1"/>
  <c r="AU189" i="26"/>
  <c r="AV189" i="26" s="1"/>
  <c r="AS189" i="26"/>
  <c r="AT189" i="26" s="1"/>
  <c r="AQ189" i="26"/>
  <c r="AR189" i="26" s="1"/>
  <c r="AO189" i="26"/>
  <c r="AM189" i="26"/>
  <c r="AK189" i="26"/>
  <c r="AN189" i="26" s="1"/>
  <c r="AI189" i="26"/>
  <c r="AJ189" i="26" s="1"/>
  <c r="AG189" i="26"/>
  <c r="AH189" i="26" s="1"/>
  <c r="AE189" i="26"/>
  <c r="AF189" i="26" s="1"/>
  <c r="AC189" i="26"/>
  <c r="AB189" i="26"/>
  <c r="AY188" i="26"/>
  <c r="AZ188" i="26" s="1"/>
  <c r="AW188" i="26"/>
  <c r="AX188" i="26" s="1"/>
  <c r="AU188" i="26"/>
  <c r="AV188" i="26" s="1"/>
  <c r="AS188" i="26"/>
  <c r="AT188" i="26" s="1"/>
  <c r="AQ188" i="26"/>
  <c r="AR188" i="26" s="1"/>
  <c r="AO188" i="26"/>
  <c r="AM188" i="26"/>
  <c r="AK188" i="26"/>
  <c r="AP188" i="26" s="1"/>
  <c r="AI188" i="26"/>
  <c r="AJ188" i="26" s="1"/>
  <c r="AG188" i="26"/>
  <c r="AH188" i="26" s="1"/>
  <c r="AE188" i="26"/>
  <c r="AF188" i="26" s="1"/>
  <c r="AC188" i="26"/>
  <c r="AB188" i="26"/>
  <c r="AY187" i="26"/>
  <c r="AZ187" i="26" s="1"/>
  <c r="AW187" i="26"/>
  <c r="AX187" i="26" s="1"/>
  <c r="AU187" i="26"/>
  <c r="AV187" i="26" s="1"/>
  <c r="AS187" i="26"/>
  <c r="AT187" i="26" s="1"/>
  <c r="AQ187" i="26"/>
  <c r="AR187" i="26" s="1"/>
  <c r="AO187" i="26"/>
  <c r="AM187" i="26"/>
  <c r="AK187" i="26"/>
  <c r="AP187" i="26" s="1"/>
  <c r="AI187" i="26"/>
  <c r="AJ187" i="26" s="1"/>
  <c r="AG187" i="26"/>
  <c r="AH187" i="26" s="1"/>
  <c r="AE187" i="26"/>
  <c r="AF187" i="26" s="1"/>
  <c r="AC187" i="26"/>
  <c r="AB187" i="26"/>
  <c r="AY186" i="26"/>
  <c r="AZ186" i="26" s="1"/>
  <c r="AW186" i="26"/>
  <c r="AX186" i="26" s="1"/>
  <c r="AU186" i="26"/>
  <c r="AV186" i="26" s="1"/>
  <c r="AS186" i="26"/>
  <c r="AT186" i="26" s="1"/>
  <c r="AQ186" i="26"/>
  <c r="AR186" i="26" s="1"/>
  <c r="AO186" i="26"/>
  <c r="AM186" i="26"/>
  <c r="AK186" i="26"/>
  <c r="AP186" i="26" s="1"/>
  <c r="AI186" i="26"/>
  <c r="AJ186" i="26" s="1"/>
  <c r="AG186" i="26"/>
  <c r="AH186" i="26" s="1"/>
  <c r="AE186" i="26"/>
  <c r="AF186" i="26" s="1"/>
  <c r="AC186" i="26"/>
  <c r="AB186" i="26"/>
  <c r="AY185" i="26"/>
  <c r="AZ185" i="26" s="1"/>
  <c r="AW185" i="26"/>
  <c r="AX185" i="26" s="1"/>
  <c r="AU185" i="26"/>
  <c r="AV185" i="26" s="1"/>
  <c r="AS185" i="26"/>
  <c r="AT185" i="26" s="1"/>
  <c r="AQ185" i="26"/>
  <c r="AR185" i="26" s="1"/>
  <c r="AO185" i="26"/>
  <c r="AM185" i="26"/>
  <c r="AK185" i="26"/>
  <c r="AN185" i="26" s="1"/>
  <c r="AI185" i="26"/>
  <c r="AJ185" i="26" s="1"/>
  <c r="AG185" i="26"/>
  <c r="AH185" i="26" s="1"/>
  <c r="AE185" i="26"/>
  <c r="AF185" i="26" s="1"/>
  <c r="AC185" i="26"/>
  <c r="AB185" i="26"/>
  <c r="AY184" i="26"/>
  <c r="AZ184" i="26" s="1"/>
  <c r="AW184" i="26"/>
  <c r="AX184" i="26" s="1"/>
  <c r="AU184" i="26"/>
  <c r="AV184" i="26" s="1"/>
  <c r="AS184" i="26"/>
  <c r="AT184" i="26" s="1"/>
  <c r="AQ184" i="26"/>
  <c r="AR184" i="26" s="1"/>
  <c r="AO184" i="26"/>
  <c r="AM184" i="26"/>
  <c r="AK184" i="26"/>
  <c r="AP184" i="26" s="1"/>
  <c r="AI184" i="26"/>
  <c r="AJ184" i="26" s="1"/>
  <c r="AG184" i="26"/>
  <c r="AH184" i="26" s="1"/>
  <c r="AE184" i="26"/>
  <c r="AF184" i="26" s="1"/>
  <c r="AC184" i="26"/>
  <c r="AB184" i="26"/>
  <c r="AY183" i="26"/>
  <c r="AZ183" i="26" s="1"/>
  <c r="AW183" i="26"/>
  <c r="AX183" i="26" s="1"/>
  <c r="AU183" i="26"/>
  <c r="AV183" i="26" s="1"/>
  <c r="AS183" i="26"/>
  <c r="AT183" i="26" s="1"/>
  <c r="AQ183" i="26"/>
  <c r="AR183" i="26" s="1"/>
  <c r="AO183" i="26"/>
  <c r="AM183" i="26"/>
  <c r="AK183" i="26"/>
  <c r="AP183" i="26" s="1"/>
  <c r="AI183" i="26"/>
  <c r="AJ183" i="26" s="1"/>
  <c r="AG183" i="26"/>
  <c r="AH183" i="26" s="1"/>
  <c r="AE183" i="26"/>
  <c r="AF183" i="26" s="1"/>
  <c r="AC183" i="26"/>
  <c r="AB183" i="26"/>
  <c r="AY182" i="26"/>
  <c r="AZ182" i="26" s="1"/>
  <c r="AW182" i="26"/>
  <c r="AX182" i="26" s="1"/>
  <c r="AU182" i="26"/>
  <c r="AV182" i="26" s="1"/>
  <c r="AS182" i="26"/>
  <c r="AT182" i="26" s="1"/>
  <c r="AQ182" i="26"/>
  <c r="AR182" i="26" s="1"/>
  <c r="AO182" i="26"/>
  <c r="AM182" i="26"/>
  <c r="AK182" i="26"/>
  <c r="AP182" i="26" s="1"/>
  <c r="AI182" i="26"/>
  <c r="AJ182" i="26" s="1"/>
  <c r="AG182" i="26"/>
  <c r="AH182" i="26" s="1"/>
  <c r="AE182" i="26"/>
  <c r="AF182" i="26" s="1"/>
  <c r="AC182" i="26"/>
  <c r="AB182" i="26"/>
  <c r="AY181" i="26"/>
  <c r="AZ181" i="26" s="1"/>
  <c r="AW181" i="26"/>
  <c r="AX181" i="26" s="1"/>
  <c r="AU181" i="26"/>
  <c r="AV181" i="26" s="1"/>
  <c r="AS181" i="26"/>
  <c r="AT181" i="26" s="1"/>
  <c r="AQ181" i="26"/>
  <c r="AR181" i="26" s="1"/>
  <c r="AO181" i="26"/>
  <c r="AM181" i="26"/>
  <c r="AK181" i="26"/>
  <c r="AN181" i="26" s="1"/>
  <c r="AI181" i="26"/>
  <c r="AJ181" i="26" s="1"/>
  <c r="AG181" i="26"/>
  <c r="AH181" i="26" s="1"/>
  <c r="AE181" i="26"/>
  <c r="AF181" i="26" s="1"/>
  <c r="AC181" i="26"/>
  <c r="AB181" i="26"/>
  <c r="AY180" i="26"/>
  <c r="AZ180" i="26" s="1"/>
  <c r="AW180" i="26"/>
  <c r="AX180" i="26" s="1"/>
  <c r="AU180" i="26"/>
  <c r="AV180" i="26" s="1"/>
  <c r="AS180" i="26"/>
  <c r="AT180" i="26" s="1"/>
  <c r="AQ180" i="26"/>
  <c r="AR180" i="26" s="1"/>
  <c r="AO180" i="26"/>
  <c r="AM180" i="26"/>
  <c r="AK180" i="26"/>
  <c r="AI180" i="26"/>
  <c r="AJ180" i="26" s="1"/>
  <c r="AG180" i="26"/>
  <c r="AH180" i="26" s="1"/>
  <c r="AE180" i="26"/>
  <c r="AF180" i="26" s="1"/>
  <c r="AC180" i="26"/>
  <c r="AB180" i="26"/>
  <c r="AY179" i="26"/>
  <c r="AZ179" i="26" s="1"/>
  <c r="AW179" i="26"/>
  <c r="AX179" i="26" s="1"/>
  <c r="AU179" i="26"/>
  <c r="AV179" i="26" s="1"/>
  <c r="AS179" i="26"/>
  <c r="AT179" i="26" s="1"/>
  <c r="AQ179" i="26"/>
  <c r="AR179" i="26" s="1"/>
  <c r="AO179" i="26"/>
  <c r="AM179" i="26"/>
  <c r="AK179" i="26"/>
  <c r="AP179" i="26" s="1"/>
  <c r="AI179" i="26"/>
  <c r="AJ179" i="26" s="1"/>
  <c r="AG179" i="26"/>
  <c r="AH179" i="26" s="1"/>
  <c r="AE179" i="26"/>
  <c r="AF179" i="26" s="1"/>
  <c r="AC179" i="26"/>
  <c r="AB179" i="26"/>
  <c r="AY178" i="26"/>
  <c r="AZ178" i="26" s="1"/>
  <c r="AW178" i="26"/>
  <c r="AX178" i="26" s="1"/>
  <c r="AU178" i="26"/>
  <c r="AV178" i="26" s="1"/>
  <c r="AS178" i="26"/>
  <c r="AT178" i="26" s="1"/>
  <c r="AQ178" i="26"/>
  <c r="AR178" i="26" s="1"/>
  <c r="AO178" i="26"/>
  <c r="AM178" i="26"/>
  <c r="AK178" i="26"/>
  <c r="AI178" i="26"/>
  <c r="AJ178" i="26" s="1"/>
  <c r="AG178" i="26"/>
  <c r="AH178" i="26" s="1"/>
  <c r="AE178" i="26"/>
  <c r="AF178" i="26" s="1"/>
  <c r="AC178" i="26"/>
  <c r="AB178" i="26"/>
  <c r="AY177" i="26"/>
  <c r="AZ177" i="26" s="1"/>
  <c r="AW177" i="26"/>
  <c r="AX177" i="26" s="1"/>
  <c r="AU177" i="26"/>
  <c r="AV177" i="26" s="1"/>
  <c r="AS177" i="26"/>
  <c r="AT177" i="26" s="1"/>
  <c r="AQ177" i="26"/>
  <c r="AR177" i="26" s="1"/>
  <c r="AO177" i="26"/>
  <c r="AM177" i="26"/>
  <c r="AK177" i="26"/>
  <c r="AN177" i="26" s="1"/>
  <c r="AI177" i="26"/>
  <c r="AJ177" i="26" s="1"/>
  <c r="AG177" i="26"/>
  <c r="AH177" i="26" s="1"/>
  <c r="AE177" i="26"/>
  <c r="AF177" i="26" s="1"/>
  <c r="AC177" i="26"/>
  <c r="AB177" i="26"/>
  <c r="AY176" i="26"/>
  <c r="AZ176" i="26" s="1"/>
  <c r="AW176" i="26"/>
  <c r="AX176" i="26" s="1"/>
  <c r="AU176" i="26"/>
  <c r="AV176" i="26" s="1"/>
  <c r="AS176" i="26"/>
  <c r="AT176" i="26" s="1"/>
  <c r="AQ176" i="26"/>
  <c r="AR176" i="26" s="1"/>
  <c r="AO176" i="26"/>
  <c r="AM176" i="26"/>
  <c r="AK176" i="26"/>
  <c r="AP176" i="26" s="1"/>
  <c r="AI176" i="26"/>
  <c r="AJ176" i="26" s="1"/>
  <c r="AG176" i="26"/>
  <c r="AH176" i="26" s="1"/>
  <c r="AE176" i="26"/>
  <c r="AF176" i="26" s="1"/>
  <c r="AC176" i="26"/>
  <c r="AB176" i="26"/>
  <c r="AY175" i="26"/>
  <c r="AZ175" i="26" s="1"/>
  <c r="AW175" i="26"/>
  <c r="AX175" i="26" s="1"/>
  <c r="AU175" i="26"/>
  <c r="AV175" i="26" s="1"/>
  <c r="AS175" i="26"/>
  <c r="AT175" i="26" s="1"/>
  <c r="AQ175" i="26"/>
  <c r="AR175" i="26" s="1"/>
  <c r="AO175" i="26"/>
  <c r="AM175" i="26"/>
  <c r="AK175" i="26"/>
  <c r="AI175" i="26"/>
  <c r="AJ175" i="26" s="1"/>
  <c r="AG175" i="26"/>
  <c r="AH175" i="26" s="1"/>
  <c r="AE175" i="26"/>
  <c r="AF175" i="26" s="1"/>
  <c r="AC175" i="26"/>
  <c r="AB175" i="26"/>
  <c r="AY174" i="26"/>
  <c r="AZ174" i="26" s="1"/>
  <c r="AW174" i="26"/>
  <c r="AX174" i="26" s="1"/>
  <c r="AU174" i="26"/>
  <c r="AV174" i="26" s="1"/>
  <c r="AS174" i="26"/>
  <c r="AT174" i="26" s="1"/>
  <c r="AQ174" i="26"/>
  <c r="AR174" i="26" s="1"/>
  <c r="AO174" i="26"/>
  <c r="AM174" i="26"/>
  <c r="AK174" i="26"/>
  <c r="AI174" i="26"/>
  <c r="AJ174" i="26" s="1"/>
  <c r="AG174" i="26"/>
  <c r="AH174" i="26" s="1"/>
  <c r="AE174" i="26"/>
  <c r="AF174" i="26" s="1"/>
  <c r="AC174" i="26"/>
  <c r="AB174" i="26"/>
  <c r="AY173" i="26"/>
  <c r="AZ173" i="26" s="1"/>
  <c r="AW173" i="26"/>
  <c r="AX173" i="26" s="1"/>
  <c r="AU173" i="26"/>
  <c r="AV173" i="26" s="1"/>
  <c r="AS173" i="26"/>
  <c r="AT173" i="26" s="1"/>
  <c r="AQ173" i="26"/>
  <c r="AR173" i="26" s="1"/>
  <c r="AO173" i="26"/>
  <c r="AM173" i="26"/>
  <c r="AK173" i="26"/>
  <c r="AI173" i="26"/>
  <c r="AJ173" i="26" s="1"/>
  <c r="AG173" i="26"/>
  <c r="AH173" i="26" s="1"/>
  <c r="AE173" i="26"/>
  <c r="AF173" i="26" s="1"/>
  <c r="AC173" i="26"/>
  <c r="AB173" i="26"/>
  <c r="AY172" i="26"/>
  <c r="AZ172" i="26" s="1"/>
  <c r="AW172" i="26"/>
  <c r="AX172" i="26" s="1"/>
  <c r="AU172" i="26"/>
  <c r="AV172" i="26" s="1"/>
  <c r="AS172" i="26"/>
  <c r="AT172" i="26" s="1"/>
  <c r="AQ172" i="26"/>
  <c r="AR172" i="26" s="1"/>
  <c r="AO172" i="26"/>
  <c r="AM172" i="26"/>
  <c r="AK172" i="26"/>
  <c r="AP172" i="26" s="1"/>
  <c r="AI172" i="26"/>
  <c r="AJ172" i="26" s="1"/>
  <c r="AG172" i="26"/>
  <c r="AH172" i="26" s="1"/>
  <c r="AE172" i="26"/>
  <c r="AF172" i="26" s="1"/>
  <c r="AC172" i="26"/>
  <c r="AB172" i="26"/>
  <c r="AY171" i="26"/>
  <c r="AZ171" i="26" s="1"/>
  <c r="AW171" i="26"/>
  <c r="AX171" i="26" s="1"/>
  <c r="AU171" i="26"/>
  <c r="AV171" i="26" s="1"/>
  <c r="AS171" i="26"/>
  <c r="AT171" i="26" s="1"/>
  <c r="AQ171" i="26"/>
  <c r="AR171" i="26" s="1"/>
  <c r="AO171" i="26"/>
  <c r="AM171" i="26"/>
  <c r="AK171" i="26"/>
  <c r="AI171" i="26"/>
  <c r="AJ171" i="26" s="1"/>
  <c r="AG171" i="26"/>
  <c r="AH171" i="26" s="1"/>
  <c r="AE171" i="26"/>
  <c r="AF171" i="26" s="1"/>
  <c r="AC171" i="26"/>
  <c r="AB171" i="26"/>
  <c r="AY170" i="26"/>
  <c r="AZ170" i="26" s="1"/>
  <c r="AW170" i="26"/>
  <c r="AX170" i="26" s="1"/>
  <c r="AU170" i="26"/>
  <c r="AV170" i="26" s="1"/>
  <c r="AS170" i="26"/>
  <c r="AT170" i="26" s="1"/>
  <c r="AQ170" i="26"/>
  <c r="AR170" i="26" s="1"/>
  <c r="AO170" i="26"/>
  <c r="AM170" i="26"/>
  <c r="AK170" i="26"/>
  <c r="AI170" i="26"/>
  <c r="AJ170" i="26" s="1"/>
  <c r="AG170" i="26"/>
  <c r="AH170" i="26" s="1"/>
  <c r="AE170" i="26"/>
  <c r="AF170" i="26" s="1"/>
  <c r="AC170" i="26"/>
  <c r="AB170" i="26"/>
  <c r="AY169" i="26"/>
  <c r="AZ169" i="26" s="1"/>
  <c r="AW169" i="26"/>
  <c r="AX169" i="26" s="1"/>
  <c r="AU169" i="26"/>
  <c r="AV169" i="26" s="1"/>
  <c r="AS169" i="26"/>
  <c r="AT169" i="26" s="1"/>
  <c r="AQ169" i="26"/>
  <c r="AR169" i="26" s="1"/>
  <c r="AO169" i="26"/>
  <c r="AM169" i="26"/>
  <c r="AK169" i="26"/>
  <c r="AI169" i="26"/>
  <c r="AJ169" i="26" s="1"/>
  <c r="AG169" i="26"/>
  <c r="AH169" i="26" s="1"/>
  <c r="AE169" i="26"/>
  <c r="AF169" i="26" s="1"/>
  <c r="AC169" i="26"/>
  <c r="AB169" i="26"/>
  <c r="AY168" i="26"/>
  <c r="AZ168" i="26" s="1"/>
  <c r="AW168" i="26"/>
  <c r="AX168" i="26" s="1"/>
  <c r="AU168" i="26"/>
  <c r="AV168" i="26" s="1"/>
  <c r="AS168" i="26"/>
  <c r="AT168" i="26" s="1"/>
  <c r="AQ168" i="26"/>
  <c r="AR168" i="26" s="1"/>
  <c r="AO168" i="26"/>
  <c r="AM168" i="26"/>
  <c r="AK168" i="26"/>
  <c r="AN168" i="26" s="1"/>
  <c r="AI168" i="26"/>
  <c r="AJ168" i="26" s="1"/>
  <c r="AG168" i="26"/>
  <c r="AH168" i="26" s="1"/>
  <c r="AE168" i="26"/>
  <c r="AF168" i="26" s="1"/>
  <c r="AC168" i="26"/>
  <c r="AB168" i="26"/>
  <c r="AY167" i="26"/>
  <c r="AZ167" i="26" s="1"/>
  <c r="AW167" i="26"/>
  <c r="AX167" i="26" s="1"/>
  <c r="AU167" i="26"/>
  <c r="AV167" i="26" s="1"/>
  <c r="AS167" i="26"/>
  <c r="AT167" i="26" s="1"/>
  <c r="AQ167" i="26"/>
  <c r="AR167" i="26" s="1"/>
  <c r="AO167" i="26"/>
  <c r="AM167" i="26"/>
  <c r="AK167" i="26"/>
  <c r="AI167" i="26"/>
  <c r="AJ167" i="26" s="1"/>
  <c r="AG167" i="26"/>
  <c r="AH167" i="26" s="1"/>
  <c r="AE167" i="26"/>
  <c r="AF167" i="26" s="1"/>
  <c r="AC167" i="26"/>
  <c r="AB167" i="26"/>
  <c r="AY166" i="26"/>
  <c r="AZ166" i="26" s="1"/>
  <c r="AW166" i="26"/>
  <c r="AX166" i="26" s="1"/>
  <c r="AU166" i="26"/>
  <c r="AV166" i="26" s="1"/>
  <c r="AS166" i="26"/>
  <c r="AT166" i="26" s="1"/>
  <c r="AQ166" i="26"/>
  <c r="AR166" i="26" s="1"/>
  <c r="AO166" i="26"/>
  <c r="AM166" i="26"/>
  <c r="AK166" i="26"/>
  <c r="AP166" i="26" s="1"/>
  <c r="AI166" i="26"/>
  <c r="AJ166" i="26" s="1"/>
  <c r="AG166" i="26"/>
  <c r="AH166" i="26" s="1"/>
  <c r="AE166" i="26"/>
  <c r="AF166" i="26" s="1"/>
  <c r="AC166" i="26"/>
  <c r="AB166" i="26"/>
  <c r="AY165" i="26"/>
  <c r="AZ165" i="26" s="1"/>
  <c r="AW165" i="26"/>
  <c r="AX165" i="26" s="1"/>
  <c r="AU165" i="26"/>
  <c r="AV165" i="26" s="1"/>
  <c r="AS165" i="26"/>
  <c r="AT165" i="26" s="1"/>
  <c r="AQ165" i="26"/>
  <c r="AR165" i="26" s="1"/>
  <c r="AO165" i="26"/>
  <c r="AM165" i="26"/>
  <c r="AK165" i="26"/>
  <c r="AP165" i="26" s="1"/>
  <c r="AI165" i="26"/>
  <c r="AJ165" i="26" s="1"/>
  <c r="AG165" i="26"/>
  <c r="AH165" i="26" s="1"/>
  <c r="AE165" i="26"/>
  <c r="AF165" i="26" s="1"/>
  <c r="AC165" i="26"/>
  <c r="AB165" i="26"/>
  <c r="AY164" i="26"/>
  <c r="AZ164" i="26" s="1"/>
  <c r="AW164" i="26"/>
  <c r="AX164" i="26" s="1"/>
  <c r="AU164" i="26"/>
  <c r="AV164" i="26" s="1"/>
  <c r="AS164" i="26"/>
  <c r="AT164" i="26" s="1"/>
  <c r="AQ164" i="26"/>
  <c r="AR164" i="26" s="1"/>
  <c r="AO164" i="26"/>
  <c r="AM164" i="26"/>
  <c r="AK164" i="26"/>
  <c r="AI164" i="26"/>
  <c r="AJ164" i="26" s="1"/>
  <c r="AG164" i="26"/>
  <c r="AH164" i="26" s="1"/>
  <c r="AE164" i="26"/>
  <c r="AF164" i="26" s="1"/>
  <c r="AC164" i="26"/>
  <c r="AB164" i="26"/>
  <c r="AY163" i="26"/>
  <c r="AZ163" i="26" s="1"/>
  <c r="AW163" i="26"/>
  <c r="AX163" i="26" s="1"/>
  <c r="AU163" i="26"/>
  <c r="AV163" i="26" s="1"/>
  <c r="AS163" i="26"/>
  <c r="AT163" i="26" s="1"/>
  <c r="AQ163" i="26"/>
  <c r="AR163" i="26" s="1"/>
  <c r="AO163" i="26"/>
  <c r="AM163" i="26"/>
  <c r="AK163" i="26"/>
  <c r="AN163" i="26" s="1"/>
  <c r="AI163" i="26"/>
  <c r="AJ163" i="26" s="1"/>
  <c r="AG163" i="26"/>
  <c r="AH163" i="26" s="1"/>
  <c r="AE163" i="26"/>
  <c r="AF163" i="26" s="1"/>
  <c r="AC163" i="26"/>
  <c r="AB163" i="26"/>
  <c r="AY162" i="26"/>
  <c r="AZ162" i="26" s="1"/>
  <c r="AW162" i="26"/>
  <c r="AX162" i="26" s="1"/>
  <c r="AU162" i="26"/>
  <c r="AV162" i="26" s="1"/>
  <c r="AS162" i="26"/>
  <c r="AT162" i="26" s="1"/>
  <c r="AQ162" i="26"/>
  <c r="AR162" i="26" s="1"/>
  <c r="AO162" i="26"/>
  <c r="AM162" i="26"/>
  <c r="AK162" i="26"/>
  <c r="AP162" i="26" s="1"/>
  <c r="AI162" i="26"/>
  <c r="AJ162" i="26" s="1"/>
  <c r="AG162" i="26"/>
  <c r="AH162" i="26" s="1"/>
  <c r="AE162" i="26"/>
  <c r="AF162" i="26" s="1"/>
  <c r="AC162" i="26"/>
  <c r="AB162" i="26"/>
  <c r="AY161" i="26"/>
  <c r="AZ161" i="26" s="1"/>
  <c r="AW161" i="26"/>
  <c r="AX161" i="26" s="1"/>
  <c r="AU161" i="26"/>
  <c r="AV161" i="26" s="1"/>
  <c r="AS161" i="26"/>
  <c r="AT161" i="26" s="1"/>
  <c r="AQ161" i="26"/>
  <c r="AR161" i="26" s="1"/>
  <c r="AO161" i="26"/>
  <c r="AM161" i="26"/>
  <c r="AK161" i="26"/>
  <c r="AP161" i="26" s="1"/>
  <c r="AI161" i="26"/>
  <c r="AJ161" i="26" s="1"/>
  <c r="AG161" i="26"/>
  <c r="AH161" i="26" s="1"/>
  <c r="AE161" i="26"/>
  <c r="AF161" i="26" s="1"/>
  <c r="AC161" i="26"/>
  <c r="AB161" i="26"/>
  <c r="AY160" i="26"/>
  <c r="AZ160" i="26" s="1"/>
  <c r="AW160" i="26"/>
  <c r="AX160" i="26" s="1"/>
  <c r="AU160" i="26"/>
  <c r="AV160" i="26" s="1"/>
  <c r="AS160" i="26"/>
  <c r="AT160" i="26" s="1"/>
  <c r="AQ160" i="26"/>
  <c r="AR160" i="26" s="1"/>
  <c r="AO160" i="26"/>
  <c r="AM160" i="26"/>
  <c r="AK160" i="26"/>
  <c r="AI160" i="26"/>
  <c r="AJ160" i="26" s="1"/>
  <c r="AG160" i="26"/>
  <c r="AH160" i="26" s="1"/>
  <c r="AE160" i="26"/>
  <c r="AF160" i="26" s="1"/>
  <c r="AC160" i="26"/>
  <c r="AB160" i="26"/>
  <c r="AY159" i="26"/>
  <c r="AZ159" i="26" s="1"/>
  <c r="AW159" i="26"/>
  <c r="AX159" i="26" s="1"/>
  <c r="AU159" i="26"/>
  <c r="AV159" i="26" s="1"/>
  <c r="AS159" i="26"/>
  <c r="AT159" i="26" s="1"/>
  <c r="AQ159" i="26"/>
  <c r="AR159" i="26" s="1"/>
  <c r="AO159" i="26"/>
  <c r="AM159" i="26"/>
  <c r="AK159" i="26"/>
  <c r="AN159" i="26" s="1"/>
  <c r="AI159" i="26"/>
  <c r="AJ159" i="26" s="1"/>
  <c r="AG159" i="26"/>
  <c r="AH159" i="26" s="1"/>
  <c r="AE159" i="26"/>
  <c r="AF159" i="26" s="1"/>
  <c r="AC159" i="26"/>
  <c r="AB159" i="26"/>
  <c r="AY158" i="26"/>
  <c r="AZ158" i="26" s="1"/>
  <c r="AW158" i="26"/>
  <c r="AX158" i="26" s="1"/>
  <c r="AU158" i="26"/>
  <c r="AV158" i="26" s="1"/>
  <c r="AS158" i="26"/>
  <c r="AT158" i="26" s="1"/>
  <c r="AQ158" i="26"/>
  <c r="AR158" i="26" s="1"/>
  <c r="AO158" i="26"/>
  <c r="AM158" i="26"/>
  <c r="AK158" i="26"/>
  <c r="AP158" i="26" s="1"/>
  <c r="AI158" i="26"/>
  <c r="AJ158" i="26" s="1"/>
  <c r="AG158" i="26"/>
  <c r="AH158" i="26" s="1"/>
  <c r="AE158" i="26"/>
  <c r="AF158" i="26" s="1"/>
  <c r="AC158" i="26"/>
  <c r="AB158" i="26"/>
  <c r="AY157" i="26"/>
  <c r="AZ157" i="26" s="1"/>
  <c r="AW157" i="26"/>
  <c r="AX157" i="26" s="1"/>
  <c r="AU157" i="26"/>
  <c r="AV157" i="26" s="1"/>
  <c r="AS157" i="26"/>
  <c r="AT157" i="26" s="1"/>
  <c r="AQ157" i="26"/>
  <c r="AR157" i="26" s="1"/>
  <c r="AO157" i="26"/>
  <c r="AM157" i="26"/>
  <c r="AK157" i="26"/>
  <c r="AP157" i="26" s="1"/>
  <c r="AI157" i="26"/>
  <c r="AJ157" i="26" s="1"/>
  <c r="AG157" i="26"/>
  <c r="AH157" i="26" s="1"/>
  <c r="AE157" i="26"/>
  <c r="AF157" i="26" s="1"/>
  <c r="AC157" i="26"/>
  <c r="AB157" i="26"/>
  <c r="AY156" i="26"/>
  <c r="AZ156" i="26" s="1"/>
  <c r="AW156" i="26"/>
  <c r="AX156" i="26" s="1"/>
  <c r="AU156" i="26"/>
  <c r="AV156" i="26" s="1"/>
  <c r="AS156" i="26"/>
  <c r="AT156" i="26" s="1"/>
  <c r="AQ156" i="26"/>
  <c r="AR156" i="26" s="1"/>
  <c r="AO156" i="26"/>
  <c r="AM156" i="26"/>
  <c r="AK156" i="26"/>
  <c r="AP156" i="26" s="1"/>
  <c r="AI156" i="26"/>
  <c r="AJ156" i="26" s="1"/>
  <c r="AG156" i="26"/>
  <c r="AH156" i="26" s="1"/>
  <c r="AE156" i="26"/>
  <c r="AF156" i="26" s="1"/>
  <c r="AC156" i="26"/>
  <c r="AB156" i="26"/>
  <c r="AY155" i="26"/>
  <c r="AZ155" i="26" s="1"/>
  <c r="AW155" i="26"/>
  <c r="AX155" i="26" s="1"/>
  <c r="AU155" i="26"/>
  <c r="AV155" i="26" s="1"/>
  <c r="AS155" i="26"/>
  <c r="AT155" i="26" s="1"/>
  <c r="AQ155" i="26"/>
  <c r="AR155" i="26" s="1"/>
  <c r="AO155" i="26"/>
  <c r="AM155" i="26"/>
  <c r="AK155" i="26"/>
  <c r="AN155" i="26" s="1"/>
  <c r="AI155" i="26"/>
  <c r="AJ155" i="26" s="1"/>
  <c r="AG155" i="26"/>
  <c r="AH155" i="26" s="1"/>
  <c r="AE155" i="26"/>
  <c r="AF155" i="26" s="1"/>
  <c r="AC155" i="26"/>
  <c r="AB155" i="26"/>
  <c r="AY154" i="26"/>
  <c r="AZ154" i="26" s="1"/>
  <c r="AW154" i="26"/>
  <c r="AX154" i="26" s="1"/>
  <c r="AU154" i="26"/>
  <c r="AV154" i="26" s="1"/>
  <c r="AS154" i="26"/>
  <c r="AT154" i="26" s="1"/>
  <c r="AQ154" i="26"/>
  <c r="AR154" i="26" s="1"/>
  <c r="AO154" i="26"/>
  <c r="AM154" i="26"/>
  <c r="AK154" i="26"/>
  <c r="AI154" i="26"/>
  <c r="AJ154" i="26" s="1"/>
  <c r="AG154" i="26"/>
  <c r="AH154" i="26" s="1"/>
  <c r="AE154" i="26"/>
  <c r="AF154" i="26" s="1"/>
  <c r="AC154" i="26"/>
  <c r="AB154" i="26"/>
  <c r="AY153" i="26"/>
  <c r="AZ153" i="26" s="1"/>
  <c r="AW153" i="26"/>
  <c r="AX153" i="26" s="1"/>
  <c r="AU153" i="26"/>
  <c r="AV153" i="26" s="1"/>
  <c r="AS153" i="26"/>
  <c r="AT153" i="26" s="1"/>
  <c r="AQ153" i="26"/>
  <c r="AR153" i="26" s="1"/>
  <c r="AO153" i="26"/>
  <c r="AM153" i="26"/>
  <c r="AK153" i="26"/>
  <c r="AP153" i="26" s="1"/>
  <c r="AI153" i="26"/>
  <c r="AJ153" i="26" s="1"/>
  <c r="AG153" i="26"/>
  <c r="AH153" i="26" s="1"/>
  <c r="AE153" i="26"/>
  <c r="AF153" i="26" s="1"/>
  <c r="AC153" i="26"/>
  <c r="AB153" i="26"/>
  <c r="AY152" i="26"/>
  <c r="AZ152" i="26" s="1"/>
  <c r="AW152" i="26"/>
  <c r="AX152" i="26" s="1"/>
  <c r="AU152" i="26"/>
  <c r="AV152" i="26" s="1"/>
  <c r="AS152" i="26"/>
  <c r="AT152" i="26" s="1"/>
  <c r="AQ152" i="26"/>
  <c r="AR152" i="26" s="1"/>
  <c r="AO152" i="26"/>
  <c r="AM152" i="26"/>
  <c r="AK152" i="26"/>
  <c r="AI152" i="26"/>
  <c r="AJ152" i="26" s="1"/>
  <c r="AG152" i="26"/>
  <c r="AH152" i="26" s="1"/>
  <c r="AE152" i="26"/>
  <c r="AF152" i="26" s="1"/>
  <c r="AC152" i="26"/>
  <c r="AB152" i="26"/>
  <c r="AY151" i="26"/>
  <c r="AZ151" i="26" s="1"/>
  <c r="AW151" i="26"/>
  <c r="AX151" i="26" s="1"/>
  <c r="AU151" i="26"/>
  <c r="AV151" i="26" s="1"/>
  <c r="AS151" i="26"/>
  <c r="AT151" i="26" s="1"/>
  <c r="AQ151" i="26"/>
  <c r="AR151" i="26" s="1"/>
  <c r="AO151" i="26"/>
  <c r="AM151" i="26"/>
  <c r="AK151" i="26"/>
  <c r="AN151" i="26" s="1"/>
  <c r="AI151" i="26"/>
  <c r="AJ151" i="26" s="1"/>
  <c r="AG151" i="26"/>
  <c r="AH151" i="26" s="1"/>
  <c r="AE151" i="26"/>
  <c r="AF151" i="26" s="1"/>
  <c r="AC151" i="26"/>
  <c r="AB151" i="26"/>
  <c r="AY150" i="26"/>
  <c r="AZ150" i="26" s="1"/>
  <c r="AW150" i="26"/>
  <c r="AX150" i="26" s="1"/>
  <c r="AU150" i="26"/>
  <c r="AV150" i="26" s="1"/>
  <c r="AS150" i="26"/>
  <c r="AT150" i="26" s="1"/>
  <c r="AQ150" i="26"/>
  <c r="AR150" i="26" s="1"/>
  <c r="AO150" i="26"/>
  <c r="AM150" i="26"/>
  <c r="AK150" i="26"/>
  <c r="AP150" i="26" s="1"/>
  <c r="AI150" i="26"/>
  <c r="AJ150" i="26" s="1"/>
  <c r="AG150" i="26"/>
  <c r="AH150" i="26" s="1"/>
  <c r="AE150" i="26"/>
  <c r="AF150" i="26" s="1"/>
  <c r="AC150" i="26"/>
  <c r="AB150" i="26"/>
  <c r="AY149" i="26"/>
  <c r="AZ149" i="26" s="1"/>
  <c r="AW149" i="26"/>
  <c r="AX149" i="26" s="1"/>
  <c r="AU149" i="26"/>
  <c r="AV149" i="26" s="1"/>
  <c r="AS149" i="26"/>
  <c r="AT149" i="26" s="1"/>
  <c r="AQ149" i="26"/>
  <c r="AR149" i="26" s="1"/>
  <c r="AO149" i="26"/>
  <c r="AM149" i="26"/>
  <c r="AK149" i="26"/>
  <c r="AP149" i="26" s="1"/>
  <c r="AI149" i="26"/>
  <c r="AJ149" i="26" s="1"/>
  <c r="AG149" i="26"/>
  <c r="AH149" i="26" s="1"/>
  <c r="AE149" i="26"/>
  <c r="AF149" i="26" s="1"/>
  <c r="AC149" i="26"/>
  <c r="AB149" i="26"/>
  <c r="AY148" i="26"/>
  <c r="AZ148" i="26" s="1"/>
  <c r="AW148" i="26"/>
  <c r="AX148" i="26" s="1"/>
  <c r="AU148" i="26"/>
  <c r="AV148" i="26" s="1"/>
  <c r="AS148" i="26"/>
  <c r="AT148" i="26" s="1"/>
  <c r="AQ148" i="26"/>
  <c r="AR148" i="26" s="1"/>
  <c r="AO148" i="26"/>
  <c r="AM148" i="26"/>
  <c r="AK148" i="26"/>
  <c r="AN148" i="26" s="1"/>
  <c r="AI148" i="26"/>
  <c r="AJ148" i="26" s="1"/>
  <c r="AG148" i="26"/>
  <c r="AH148" i="26" s="1"/>
  <c r="AE148" i="26"/>
  <c r="AF148" i="26" s="1"/>
  <c r="AC148" i="26"/>
  <c r="AB148" i="26"/>
  <c r="AY147" i="26"/>
  <c r="AZ147" i="26" s="1"/>
  <c r="AW147" i="26"/>
  <c r="AX147" i="26" s="1"/>
  <c r="AU147" i="26"/>
  <c r="AV147" i="26" s="1"/>
  <c r="AS147" i="26"/>
  <c r="AT147" i="26" s="1"/>
  <c r="AQ147" i="26"/>
  <c r="AR147" i="26" s="1"/>
  <c r="AO147" i="26"/>
  <c r="AM147" i="26"/>
  <c r="AK147" i="26"/>
  <c r="AI147" i="26"/>
  <c r="AJ147" i="26" s="1"/>
  <c r="AG147" i="26"/>
  <c r="AH147" i="26" s="1"/>
  <c r="AE147" i="26"/>
  <c r="AF147" i="26" s="1"/>
  <c r="AC147" i="26"/>
  <c r="AB147" i="26"/>
  <c r="AY146" i="26"/>
  <c r="AZ146" i="26" s="1"/>
  <c r="AW146" i="26"/>
  <c r="AX146" i="26" s="1"/>
  <c r="AU146" i="26"/>
  <c r="AV146" i="26" s="1"/>
  <c r="AS146" i="26"/>
  <c r="AT146" i="26" s="1"/>
  <c r="AQ146" i="26"/>
  <c r="AR146" i="26" s="1"/>
  <c r="AO146" i="26"/>
  <c r="AM146" i="26"/>
  <c r="AK146" i="26"/>
  <c r="AI146" i="26"/>
  <c r="AJ146" i="26" s="1"/>
  <c r="AG146" i="26"/>
  <c r="AH146" i="26" s="1"/>
  <c r="AE146" i="26"/>
  <c r="AF146" i="26" s="1"/>
  <c r="AC146" i="26"/>
  <c r="AB146" i="26"/>
  <c r="AY145" i="26"/>
  <c r="AZ145" i="26" s="1"/>
  <c r="AW145" i="26"/>
  <c r="AX145" i="26" s="1"/>
  <c r="AU145" i="26"/>
  <c r="AV145" i="26" s="1"/>
  <c r="AS145" i="26"/>
  <c r="AT145" i="26" s="1"/>
  <c r="AQ145" i="26"/>
  <c r="AR145" i="26" s="1"/>
  <c r="AO145" i="26"/>
  <c r="AM145" i="26"/>
  <c r="AK145" i="26"/>
  <c r="AI145" i="26"/>
  <c r="AJ145" i="26" s="1"/>
  <c r="AG145" i="26"/>
  <c r="AH145" i="26" s="1"/>
  <c r="AE145" i="26"/>
  <c r="AF145" i="26" s="1"/>
  <c r="AC145" i="26"/>
  <c r="AB145" i="26"/>
  <c r="AY144" i="26"/>
  <c r="AZ144" i="26" s="1"/>
  <c r="AW144" i="26"/>
  <c r="AX144" i="26" s="1"/>
  <c r="AU144" i="26"/>
  <c r="AV144" i="26" s="1"/>
  <c r="AS144" i="26"/>
  <c r="AT144" i="26" s="1"/>
  <c r="AQ144" i="26"/>
  <c r="AR144" i="26" s="1"/>
  <c r="AO144" i="26"/>
  <c r="AM144" i="26"/>
  <c r="AK144" i="26"/>
  <c r="AN144" i="26" s="1"/>
  <c r="AI144" i="26"/>
  <c r="AJ144" i="26" s="1"/>
  <c r="AG144" i="26"/>
  <c r="AH144" i="26" s="1"/>
  <c r="AE144" i="26"/>
  <c r="AF144" i="26" s="1"/>
  <c r="AC144" i="26"/>
  <c r="AB144" i="26"/>
  <c r="AY143" i="26"/>
  <c r="AZ143" i="26" s="1"/>
  <c r="AW143" i="26"/>
  <c r="AX143" i="26" s="1"/>
  <c r="AU143" i="26"/>
  <c r="AV143" i="26" s="1"/>
  <c r="AS143" i="26"/>
  <c r="AT143" i="26" s="1"/>
  <c r="AQ143" i="26"/>
  <c r="AR143" i="26" s="1"/>
  <c r="AO143" i="26"/>
  <c r="AM143" i="26"/>
  <c r="AK143" i="26"/>
  <c r="AI143" i="26"/>
  <c r="AJ143" i="26" s="1"/>
  <c r="AG143" i="26"/>
  <c r="AH143" i="26" s="1"/>
  <c r="AE143" i="26"/>
  <c r="AF143" i="26" s="1"/>
  <c r="AC143" i="26"/>
  <c r="AB143" i="26"/>
  <c r="AY142" i="26"/>
  <c r="AZ142" i="26" s="1"/>
  <c r="AW142" i="26"/>
  <c r="AX142" i="26" s="1"/>
  <c r="AU142" i="26"/>
  <c r="AV142" i="26" s="1"/>
  <c r="AS142" i="26"/>
  <c r="AT142" i="26" s="1"/>
  <c r="AQ142" i="26"/>
  <c r="AR142" i="26" s="1"/>
  <c r="AO142" i="26"/>
  <c r="AM142" i="26"/>
  <c r="AK142" i="26"/>
  <c r="AN142" i="26" s="1"/>
  <c r="AI142" i="26"/>
  <c r="AJ142" i="26" s="1"/>
  <c r="AG142" i="26"/>
  <c r="AH142" i="26" s="1"/>
  <c r="AE142" i="26"/>
  <c r="AF142" i="26" s="1"/>
  <c r="AC142" i="26"/>
  <c r="AB142" i="26"/>
  <c r="AY141" i="26"/>
  <c r="AZ141" i="26" s="1"/>
  <c r="AW141" i="26"/>
  <c r="AX141" i="26" s="1"/>
  <c r="AU141" i="26"/>
  <c r="AV141" i="26" s="1"/>
  <c r="AS141" i="26"/>
  <c r="AT141" i="26" s="1"/>
  <c r="AQ141" i="26"/>
  <c r="AR141" i="26" s="1"/>
  <c r="AO141" i="26"/>
  <c r="AM141" i="26"/>
  <c r="AK141" i="26"/>
  <c r="AI141" i="26"/>
  <c r="AJ141" i="26" s="1"/>
  <c r="AG141" i="26"/>
  <c r="AH141" i="26" s="1"/>
  <c r="AE141" i="26"/>
  <c r="AF141" i="26" s="1"/>
  <c r="AC141" i="26"/>
  <c r="AB141" i="26"/>
  <c r="AY140" i="26"/>
  <c r="AZ140" i="26" s="1"/>
  <c r="AW140" i="26"/>
  <c r="AX140" i="26" s="1"/>
  <c r="AU140" i="26"/>
  <c r="AV140" i="26" s="1"/>
  <c r="AS140" i="26"/>
  <c r="AT140" i="26" s="1"/>
  <c r="AQ140" i="26"/>
  <c r="AR140" i="26" s="1"/>
  <c r="AO140" i="26"/>
  <c r="AM140" i="26"/>
  <c r="AK140" i="26"/>
  <c r="AP140" i="26" s="1"/>
  <c r="AI140" i="26"/>
  <c r="AJ140" i="26" s="1"/>
  <c r="AG140" i="26"/>
  <c r="AH140" i="26" s="1"/>
  <c r="AE140" i="26"/>
  <c r="AF140" i="26" s="1"/>
  <c r="AC140" i="26"/>
  <c r="AB140" i="26"/>
  <c r="AY139" i="26"/>
  <c r="AZ139" i="26" s="1"/>
  <c r="AW139" i="26"/>
  <c r="AX139" i="26" s="1"/>
  <c r="AU139" i="26"/>
  <c r="AV139" i="26" s="1"/>
  <c r="AS139" i="26"/>
  <c r="AT139" i="26" s="1"/>
  <c r="AQ139" i="26"/>
  <c r="AR139" i="26" s="1"/>
  <c r="AO139" i="26"/>
  <c r="AM139" i="26"/>
  <c r="AK139" i="26"/>
  <c r="AN139" i="26" s="1"/>
  <c r="AI139" i="26"/>
  <c r="AJ139" i="26" s="1"/>
  <c r="AG139" i="26"/>
  <c r="AH139" i="26" s="1"/>
  <c r="AE139" i="26"/>
  <c r="AF139" i="26" s="1"/>
  <c r="AC139" i="26"/>
  <c r="AB139" i="26"/>
  <c r="AY138" i="26"/>
  <c r="AZ138" i="26" s="1"/>
  <c r="AW138" i="26"/>
  <c r="AX138" i="26" s="1"/>
  <c r="AU138" i="26"/>
  <c r="AV138" i="26" s="1"/>
  <c r="AS138" i="26"/>
  <c r="AT138" i="26" s="1"/>
  <c r="AQ138" i="26"/>
  <c r="AR138" i="26" s="1"/>
  <c r="AO138" i="26"/>
  <c r="AM138" i="26"/>
  <c r="AK138" i="26"/>
  <c r="AI138" i="26"/>
  <c r="AJ138" i="26" s="1"/>
  <c r="AG138" i="26"/>
  <c r="AH138" i="26" s="1"/>
  <c r="AE138" i="26"/>
  <c r="AF138" i="26" s="1"/>
  <c r="AC138" i="26"/>
  <c r="AB138" i="26"/>
  <c r="AY137" i="26"/>
  <c r="AZ137" i="26" s="1"/>
  <c r="AW137" i="26"/>
  <c r="AX137" i="26" s="1"/>
  <c r="AU137" i="26"/>
  <c r="AV137" i="26" s="1"/>
  <c r="AS137" i="26"/>
  <c r="AT137" i="26" s="1"/>
  <c r="AQ137" i="26"/>
  <c r="AR137" i="26" s="1"/>
  <c r="AO137" i="26"/>
  <c r="AM137" i="26"/>
  <c r="AK137" i="26"/>
  <c r="AN137" i="26" s="1"/>
  <c r="AI137" i="26"/>
  <c r="AJ137" i="26" s="1"/>
  <c r="AG137" i="26"/>
  <c r="AH137" i="26" s="1"/>
  <c r="AE137" i="26"/>
  <c r="AF137" i="26" s="1"/>
  <c r="AC137" i="26"/>
  <c r="AB137" i="26"/>
  <c r="AY136" i="26"/>
  <c r="AZ136" i="26" s="1"/>
  <c r="AW136" i="26"/>
  <c r="AX136" i="26" s="1"/>
  <c r="AU136" i="26"/>
  <c r="AV136" i="26" s="1"/>
  <c r="AS136" i="26"/>
  <c r="AT136" i="26" s="1"/>
  <c r="AQ136" i="26"/>
  <c r="AR136" i="26" s="1"/>
  <c r="AO136" i="26"/>
  <c r="AM136" i="26"/>
  <c r="AK136" i="26"/>
  <c r="AP136" i="26" s="1"/>
  <c r="AI136" i="26"/>
  <c r="AJ136" i="26" s="1"/>
  <c r="AG136" i="26"/>
  <c r="AH136" i="26" s="1"/>
  <c r="AE136" i="26"/>
  <c r="AF136" i="26" s="1"/>
  <c r="AC136" i="26"/>
  <c r="AB136" i="26"/>
  <c r="AY135" i="26"/>
  <c r="AZ135" i="26" s="1"/>
  <c r="AW135" i="26"/>
  <c r="AX135" i="26" s="1"/>
  <c r="AU135" i="26"/>
  <c r="AV135" i="26" s="1"/>
  <c r="AS135" i="26"/>
  <c r="AT135" i="26" s="1"/>
  <c r="AQ135" i="26"/>
  <c r="AR135" i="26" s="1"/>
  <c r="AO135" i="26"/>
  <c r="AM135" i="26"/>
  <c r="AK135" i="26"/>
  <c r="AP135" i="26" s="1"/>
  <c r="AI135" i="26"/>
  <c r="AJ135" i="26" s="1"/>
  <c r="AG135" i="26"/>
  <c r="AH135" i="26" s="1"/>
  <c r="AE135" i="26"/>
  <c r="AF135" i="26" s="1"/>
  <c r="AC135" i="26"/>
  <c r="AB135" i="26"/>
  <c r="AY134" i="26"/>
  <c r="AZ134" i="26" s="1"/>
  <c r="AW134" i="26"/>
  <c r="AX134" i="26" s="1"/>
  <c r="AU134" i="26"/>
  <c r="AV134" i="26" s="1"/>
  <c r="AS134" i="26"/>
  <c r="AT134" i="26" s="1"/>
  <c r="AQ134" i="26"/>
  <c r="AR134" i="26" s="1"/>
  <c r="AO134" i="26"/>
  <c r="AM134" i="26"/>
  <c r="AK134" i="26"/>
  <c r="AP134" i="26" s="1"/>
  <c r="AI134" i="26"/>
  <c r="AJ134" i="26" s="1"/>
  <c r="AG134" i="26"/>
  <c r="AH134" i="26" s="1"/>
  <c r="AE134" i="26"/>
  <c r="AF134" i="26" s="1"/>
  <c r="AC134" i="26"/>
  <c r="AB134" i="26"/>
  <c r="AD134" i="26" s="1"/>
  <c r="AY133" i="26"/>
  <c r="AZ133" i="26" s="1"/>
  <c r="AW133" i="26"/>
  <c r="AX133" i="26" s="1"/>
  <c r="AU133" i="26"/>
  <c r="AV133" i="26" s="1"/>
  <c r="AS133" i="26"/>
  <c r="AT133" i="26" s="1"/>
  <c r="AQ133" i="26"/>
  <c r="AR133" i="26" s="1"/>
  <c r="AO133" i="26"/>
  <c r="AM133" i="26"/>
  <c r="AK133" i="26"/>
  <c r="AN133" i="26" s="1"/>
  <c r="AI133" i="26"/>
  <c r="AJ133" i="26" s="1"/>
  <c r="AG133" i="26"/>
  <c r="AH133" i="26" s="1"/>
  <c r="AE133" i="26"/>
  <c r="AF133" i="26" s="1"/>
  <c r="AC133" i="26"/>
  <c r="AB133" i="26"/>
  <c r="AY132" i="26"/>
  <c r="AZ132" i="26" s="1"/>
  <c r="AW132" i="26"/>
  <c r="AX132" i="26" s="1"/>
  <c r="AU132" i="26"/>
  <c r="AV132" i="26" s="1"/>
  <c r="AS132" i="26"/>
  <c r="AT132" i="26" s="1"/>
  <c r="AQ132" i="26"/>
  <c r="AR132" i="26" s="1"/>
  <c r="AO132" i="26"/>
  <c r="AM132" i="26"/>
  <c r="AK132" i="26"/>
  <c r="AN132" i="26" s="1"/>
  <c r="AI132" i="26"/>
  <c r="AJ132" i="26" s="1"/>
  <c r="AG132" i="26"/>
  <c r="AH132" i="26" s="1"/>
  <c r="AE132" i="26"/>
  <c r="AF132" i="26" s="1"/>
  <c r="AC132" i="26"/>
  <c r="AB132" i="26"/>
  <c r="AY131" i="26"/>
  <c r="AZ131" i="26" s="1"/>
  <c r="AW131" i="26"/>
  <c r="AX131" i="26" s="1"/>
  <c r="AU131" i="26"/>
  <c r="AV131" i="26" s="1"/>
  <c r="AS131" i="26"/>
  <c r="AT131" i="26" s="1"/>
  <c r="AQ131" i="26"/>
  <c r="AR131" i="26" s="1"/>
  <c r="AO131" i="26"/>
  <c r="AM131" i="26"/>
  <c r="AK131" i="26"/>
  <c r="AP131" i="26" s="1"/>
  <c r="AI131" i="26"/>
  <c r="AJ131" i="26" s="1"/>
  <c r="AG131" i="26"/>
  <c r="AH131" i="26" s="1"/>
  <c r="AE131" i="26"/>
  <c r="AF131" i="26" s="1"/>
  <c r="AC131" i="26"/>
  <c r="AB131" i="26"/>
  <c r="AY130" i="26"/>
  <c r="AZ130" i="26" s="1"/>
  <c r="AW130" i="26"/>
  <c r="AX130" i="26" s="1"/>
  <c r="AU130" i="26"/>
  <c r="AV130" i="26" s="1"/>
  <c r="AS130" i="26"/>
  <c r="AT130" i="26" s="1"/>
  <c r="AQ130" i="26"/>
  <c r="AR130" i="26" s="1"/>
  <c r="AO130" i="26"/>
  <c r="AM130" i="26"/>
  <c r="AK130" i="26"/>
  <c r="AI130" i="26"/>
  <c r="AJ130" i="26" s="1"/>
  <c r="AG130" i="26"/>
  <c r="AH130" i="26" s="1"/>
  <c r="AE130" i="26"/>
  <c r="AF130" i="26" s="1"/>
  <c r="AC130" i="26"/>
  <c r="AB130" i="26"/>
  <c r="AY129" i="26"/>
  <c r="AZ129" i="26" s="1"/>
  <c r="AW129" i="26"/>
  <c r="AX129" i="26" s="1"/>
  <c r="AU129" i="26"/>
  <c r="AV129" i="26" s="1"/>
  <c r="AS129" i="26"/>
  <c r="AT129" i="26" s="1"/>
  <c r="AQ129" i="26"/>
  <c r="AR129" i="26" s="1"/>
  <c r="AO129" i="26"/>
  <c r="AM129" i="26"/>
  <c r="AK129" i="26"/>
  <c r="AN129" i="26" s="1"/>
  <c r="AI129" i="26"/>
  <c r="AJ129" i="26" s="1"/>
  <c r="AG129" i="26"/>
  <c r="AH129" i="26" s="1"/>
  <c r="AE129" i="26"/>
  <c r="AF129" i="26" s="1"/>
  <c r="AC129" i="26"/>
  <c r="AB129" i="26"/>
  <c r="AY128" i="26"/>
  <c r="AZ128" i="26" s="1"/>
  <c r="AW128" i="26"/>
  <c r="AX128" i="26" s="1"/>
  <c r="AU128" i="26"/>
  <c r="AV128" i="26" s="1"/>
  <c r="AS128" i="26"/>
  <c r="AT128" i="26" s="1"/>
  <c r="AQ128" i="26"/>
  <c r="AR128" i="26" s="1"/>
  <c r="AO128" i="26"/>
  <c r="AM128" i="26"/>
  <c r="AK128" i="26"/>
  <c r="AN128" i="26" s="1"/>
  <c r="AI128" i="26"/>
  <c r="AJ128" i="26" s="1"/>
  <c r="AG128" i="26"/>
  <c r="AH128" i="26" s="1"/>
  <c r="AE128" i="26"/>
  <c r="AF128" i="26" s="1"/>
  <c r="AC128" i="26"/>
  <c r="AB128" i="26"/>
  <c r="AY127" i="26"/>
  <c r="AZ127" i="26" s="1"/>
  <c r="AW127" i="26"/>
  <c r="AX127" i="26" s="1"/>
  <c r="AU127" i="26"/>
  <c r="AV127" i="26" s="1"/>
  <c r="AS127" i="26"/>
  <c r="AT127" i="26" s="1"/>
  <c r="AQ127" i="26"/>
  <c r="AR127" i="26" s="1"/>
  <c r="AO127" i="26"/>
  <c r="AM127" i="26"/>
  <c r="AK127" i="26"/>
  <c r="AP127" i="26" s="1"/>
  <c r="AI127" i="26"/>
  <c r="AJ127" i="26" s="1"/>
  <c r="AG127" i="26"/>
  <c r="AH127" i="26" s="1"/>
  <c r="AE127" i="26"/>
  <c r="AF127" i="26" s="1"/>
  <c r="AC127" i="26"/>
  <c r="AB127" i="26"/>
  <c r="AY126" i="26"/>
  <c r="AZ126" i="26" s="1"/>
  <c r="AW126" i="26"/>
  <c r="AX126" i="26" s="1"/>
  <c r="AU126" i="26"/>
  <c r="AV126" i="26" s="1"/>
  <c r="AS126" i="26"/>
  <c r="AT126" i="26" s="1"/>
  <c r="AQ126" i="26"/>
  <c r="AR126" i="26" s="1"/>
  <c r="AO126" i="26"/>
  <c r="AM126" i="26"/>
  <c r="AK126" i="26"/>
  <c r="AP126" i="26" s="1"/>
  <c r="AI126" i="26"/>
  <c r="AJ126" i="26" s="1"/>
  <c r="AG126" i="26"/>
  <c r="AH126" i="26" s="1"/>
  <c r="AE126" i="26"/>
  <c r="AF126" i="26" s="1"/>
  <c r="AC126" i="26"/>
  <c r="AB126" i="26"/>
  <c r="AY125" i="26"/>
  <c r="AZ125" i="26" s="1"/>
  <c r="AW125" i="26"/>
  <c r="AX125" i="26" s="1"/>
  <c r="AU125" i="26"/>
  <c r="AV125" i="26" s="1"/>
  <c r="AS125" i="26"/>
  <c r="AT125" i="26" s="1"/>
  <c r="AQ125" i="26"/>
  <c r="AR125" i="26" s="1"/>
  <c r="AO125" i="26"/>
  <c r="AM125" i="26"/>
  <c r="AK125" i="26"/>
  <c r="AN125" i="26" s="1"/>
  <c r="AI125" i="26"/>
  <c r="AJ125" i="26" s="1"/>
  <c r="AG125" i="26"/>
  <c r="AH125" i="26" s="1"/>
  <c r="AE125" i="26"/>
  <c r="AF125" i="26" s="1"/>
  <c r="AC125" i="26"/>
  <c r="AB125" i="26"/>
  <c r="AY124" i="26"/>
  <c r="AZ124" i="26" s="1"/>
  <c r="AW124" i="26"/>
  <c r="AX124" i="26" s="1"/>
  <c r="AU124" i="26"/>
  <c r="AV124" i="26" s="1"/>
  <c r="AS124" i="26"/>
  <c r="AT124" i="26" s="1"/>
  <c r="AQ124" i="26"/>
  <c r="AR124" i="26" s="1"/>
  <c r="AO124" i="26"/>
  <c r="AM124" i="26"/>
  <c r="AK124" i="26"/>
  <c r="AN124" i="26" s="1"/>
  <c r="AI124" i="26"/>
  <c r="AJ124" i="26" s="1"/>
  <c r="AG124" i="26"/>
  <c r="AH124" i="26" s="1"/>
  <c r="AE124" i="26"/>
  <c r="AF124" i="26" s="1"/>
  <c r="AC124" i="26"/>
  <c r="AB124" i="26"/>
  <c r="AY123" i="26"/>
  <c r="AZ123" i="26" s="1"/>
  <c r="AW123" i="26"/>
  <c r="AX123" i="26" s="1"/>
  <c r="AU123" i="26"/>
  <c r="AV123" i="26" s="1"/>
  <c r="AS123" i="26"/>
  <c r="AT123" i="26" s="1"/>
  <c r="AQ123" i="26"/>
  <c r="AR123" i="26" s="1"/>
  <c r="AO123" i="26"/>
  <c r="AM123" i="26"/>
  <c r="AK123" i="26"/>
  <c r="AP123" i="26" s="1"/>
  <c r="AI123" i="26"/>
  <c r="AJ123" i="26" s="1"/>
  <c r="AG123" i="26"/>
  <c r="AH123" i="26" s="1"/>
  <c r="AE123" i="26"/>
  <c r="AF123" i="26" s="1"/>
  <c r="AC123" i="26"/>
  <c r="AB123" i="26"/>
  <c r="AY122" i="26"/>
  <c r="AZ122" i="26" s="1"/>
  <c r="AW122" i="26"/>
  <c r="AX122" i="26" s="1"/>
  <c r="AU122" i="26"/>
  <c r="AV122" i="26" s="1"/>
  <c r="AS122" i="26"/>
  <c r="AT122" i="26" s="1"/>
  <c r="AQ122" i="26"/>
  <c r="AR122" i="26" s="1"/>
  <c r="AO122" i="26"/>
  <c r="AM122" i="26"/>
  <c r="AK122" i="26"/>
  <c r="AI122" i="26"/>
  <c r="AJ122" i="26" s="1"/>
  <c r="AG122" i="26"/>
  <c r="AH122" i="26" s="1"/>
  <c r="AE122" i="26"/>
  <c r="AF122" i="26" s="1"/>
  <c r="AC122" i="26"/>
  <c r="AB122" i="26"/>
  <c r="AY121" i="26"/>
  <c r="AZ121" i="26" s="1"/>
  <c r="AW121" i="26"/>
  <c r="AX121" i="26" s="1"/>
  <c r="AU121" i="26"/>
  <c r="AV121" i="26" s="1"/>
  <c r="AS121" i="26"/>
  <c r="AT121" i="26" s="1"/>
  <c r="AQ121" i="26"/>
  <c r="AR121" i="26" s="1"/>
  <c r="AO121" i="26"/>
  <c r="AM121" i="26"/>
  <c r="AK121" i="26"/>
  <c r="AN121" i="26" s="1"/>
  <c r="AI121" i="26"/>
  <c r="AJ121" i="26" s="1"/>
  <c r="AG121" i="26"/>
  <c r="AH121" i="26" s="1"/>
  <c r="AE121" i="26"/>
  <c r="AF121" i="26" s="1"/>
  <c r="AC121" i="26"/>
  <c r="AB121" i="26"/>
  <c r="AY120" i="26"/>
  <c r="AZ120" i="26" s="1"/>
  <c r="AW120" i="26"/>
  <c r="AX120" i="26" s="1"/>
  <c r="AU120" i="26"/>
  <c r="AV120" i="26" s="1"/>
  <c r="AS120" i="26"/>
  <c r="AT120" i="26" s="1"/>
  <c r="AQ120" i="26"/>
  <c r="AR120" i="26" s="1"/>
  <c r="AO120" i="26"/>
  <c r="AM120" i="26"/>
  <c r="AK120" i="26"/>
  <c r="AP120" i="26" s="1"/>
  <c r="AI120" i="26"/>
  <c r="AJ120" i="26" s="1"/>
  <c r="AG120" i="26"/>
  <c r="AH120" i="26" s="1"/>
  <c r="AE120" i="26"/>
  <c r="AF120" i="26" s="1"/>
  <c r="AC120" i="26"/>
  <c r="AB120" i="26"/>
  <c r="AY119" i="26"/>
  <c r="AZ119" i="26" s="1"/>
  <c r="AW119" i="26"/>
  <c r="AX119" i="26" s="1"/>
  <c r="AU119" i="26"/>
  <c r="AV119" i="26" s="1"/>
  <c r="AS119" i="26"/>
  <c r="AT119" i="26" s="1"/>
  <c r="AQ119" i="26"/>
  <c r="AR119" i="26" s="1"/>
  <c r="AO119" i="26"/>
  <c r="AM119" i="26"/>
  <c r="AK119" i="26"/>
  <c r="AP119" i="26" s="1"/>
  <c r="AI119" i="26"/>
  <c r="AJ119" i="26" s="1"/>
  <c r="AG119" i="26"/>
  <c r="AH119" i="26" s="1"/>
  <c r="AE119" i="26"/>
  <c r="AF119" i="26" s="1"/>
  <c r="AC119" i="26"/>
  <c r="AB119" i="26"/>
  <c r="AY118" i="26"/>
  <c r="AZ118" i="26" s="1"/>
  <c r="AW118" i="26"/>
  <c r="AX118" i="26" s="1"/>
  <c r="AU118" i="26"/>
  <c r="AV118" i="26" s="1"/>
  <c r="AS118" i="26"/>
  <c r="AT118" i="26" s="1"/>
  <c r="AQ118" i="26"/>
  <c r="AR118" i="26" s="1"/>
  <c r="AO118" i="26"/>
  <c r="AM118" i="26"/>
  <c r="AK118" i="26"/>
  <c r="AN118" i="26" s="1"/>
  <c r="AI118" i="26"/>
  <c r="AJ118" i="26" s="1"/>
  <c r="AG118" i="26"/>
  <c r="AH118" i="26" s="1"/>
  <c r="AE118" i="26"/>
  <c r="AF118" i="26" s="1"/>
  <c r="AC118" i="26"/>
  <c r="AB118" i="26"/>
  <c r="AY117" i="26"/>
  <c r="AZ117" i="26" s="1"/>
  <c r="AW117" i="26"/>
  <c r="AX117" i="26" s="1"/>
  <c r="AU117" i="26"/>
  <c r="AV117" i="26" s="1"/>
  <c r="AS117" i="26"/>
  <c r="AT117" i="26" s="1"/>
  <c r="AQ117" i="26"/>
  <c r="AR117" i="26" s="1"/>
  <c r="AO117" i="26"/>
  <c r="AM117" i="26"/>
  <c r="AK117" i="26"/>
  <c r="AN117" i="26" s="1"/>
  <c r="AI117" i="26"/>
  <c r="AJ117" i="26" s="1"/>
  <c r="AG117" i="26"/>
  <c r="AH117" i="26" s="1"/>
  <c r="AE117" i="26"/>
  <c r="AF117" i="26" s="1"/>
  <c r="AC117" i="26"/>
  <c r="AB117" i="26"/>
  <c r="AY116" i="26"/>
  <c r="AZ116" i="26" s="1"/>
  <c r="AW116" i="26"/>
  <c r="AX116" i="26" s="1"/>
  <c r="AU116" i="26"/>
  <c r="AV116" i="26" s="1"/>
  <c r="AS116" i="26"/>
  <c r="AT116" i="26" s="1"/>
  <c r="AQ116" i="26"/>
  <c r="AR116" i="26" s="1"/>
  <c r="AO116" i="26"/>
  <c r="AM116" i="26"/>
  <c r="AK116" i="26"/>
  <c r="AN116" i="26" s="1"/>
  <c r="AI116" i="26"/>
  <c r="AJ116" i="26" s="1"/>
  <c r="AG116" i="26"/>
  <c r="AH116" i="26" s="1"/>
  <c r="AE116" i="26"/>
  <c r="AF116" i="26" s="1"/>
  <c r="AC116" i="26"/>
  <c r="AB116" i="26"/>
  <c r="AY115" i="26"/>
  <c r="AZ115" i="26" s="1"/>
  <c r="AW115" i="26"/>
  <c r="AX115" i="26" s="1"/>
  <c r="AU115" i="26"/>
  <c r="AV115" i="26" s="1"/>
  <c r="AS115" i="26"/>
  <c r="AT115" i="26" s="1"/>
  <c r="AQ115" i="26"/>
  <c r="AR115" i="26" s="1"/>
  <c r="AO115" i="26"/>
  <c r="AM115" i="26"/>
  <c r="AK115" i="26"/>
  <c r="AP115" i="26" s="1"/>
  <c r="AI115" i="26"/>
  <c r="AJ115" i="26" s="1"/>
  <c r="AG115" i="26"/>
  <c r="AH115" i="26" s="1"/>
  <c r="AE115" i="26"/>
  <c r="AF115" i="26" s="1"/>
  <c r="AC115" i="26"/>
  <c r="AB115" i="26"/>
  <c r="AY114" i="26"/>
  <c r="AZ114" i="26" s="1"/>
  <c r="AW114" i="26"/>
  <c r="AX114" i="26" s="1"/>
  <c r="AU114" i="26"/>
  <c r="AV114" i="26" s="1"/>
  <c r="AS114" i="26"/>
  <c r="AT114" i="26" s="1"/>
  <c r="AQ114" i="26"/>
  <c r="AR114" i="26" s="1"/>
  <c r="AO114" i="26"/>
  <c r="AM114" i="26"/>
  <c r="AK114" i="26"/>
  <c r="AI114" i="26"/>
  <c r="AJ114" i="26" s="1"/>
  <c r="AG114" i="26"/>
  <c r="AH114" i="26" s="1"/>
  <c r="AE114" i="26"/>
  <c r="AF114" i="26" s="1"/>
  <c r="AC114" i="26"/>
  <c r="AB114" i="26"/>
  <c r="AY113" i="26"/>
  <c r="AZ113" i="26" s="1"/>
  <c r="AW113" i="26"/>
  <c r="AX113" i="26" s="1"/>
  <c r="AU113" i="26"/>
  <c r="AV113" i="26" s="1"/>
  <c r="AS113" i="26"/>
  <c r="AT113" i="26" s="1"/>
  <c r="AQ113" i="26"/>
  <c r="AR113" i="26" s="1"/>
  <c r="AO113" i="26"/>
  <c r="AM113" i="26"/>
  <c r="AK113" i="26"/>
  <c r="AN113" i="26" s="1"/>
  <c r="AI113" i="26"/>
  <c r="AJ113" i="26" s="1"/>
  <c r="AG113" i="26"/>
  <c r="AH113" i="26" s="1"/>
  <c r="AE113" i="26"/>
  <c r="AF113" i="26" s="1"/>
  <c r="AC113" i="26"/>
  <c r="AB113" i="26"/>
  <c r="AY112" i="26"/>
  <c r="AZ112" i="26" s="1"/>
  <c r="AW112" i="26"/>
  <c r="AX112" i="26" s="1"/>
  <c r="AU112" i="26"/>
  <c r="AV112" i="26" s="1"/>
  <c r="AS112" i="26"/>
  <c r="AT112" i="26" s="1"/>
  <c r="AQ112" i="26"/>
  <c r="AR112" i="26" s="1"/>
  <c r="AO112" i="26"/>
  <c r="AM112" i="26"/>
  <c r="AK112" i="26"/>
  <c r="AN112" i="26" s="1"/>
  <c r="AI112" i="26"/>
  <c r="AJ112" i="26" s="1"/>
  <c r="AG112" i="26"/>
  <c r="AH112" i="26" s="1"/>
  <c r="AE112" i="26"/>
  <c r="AF112" i="26" s="1"/>
  <c r="AC112" i="26"/>
  <c r="AB112" i="26"/>
  <c r="AY111" i="26"/>
  <c r="AZ111" i="26" s="1"/>
  <c r="AW111" i="26"/>
  <c r="AX111" i="26" s="1"/>
  <c r="AU111" i="26"/>
  <c r="AV111" i="26" s="1"/>
  <c r="AS111" i="26"/>
  <c r="AT111" i="26" s="1"/>
  <c r="AQ111" i="26"/>
  <c r="AR111" i="26" s="1"/>
  <c r="AO111" i="26"/>
  <c r="AM111" i="26"/>
  <c r="AK111" i="26"/>
  <c r="AP111" i="26" s="1"/>
  <c r="AI111" i="26"/>
  <c r="AJ111" i="26" s="1"/>
  <c r="AG111" i="26"/>
  <c r="AH111" i="26" s="1"/>
  <c r="AE111" i="26"/>
  <c r="AF111" i="26" s="1"/>
  <c r="AC111" i="26"/>
  <c r="AB111" i="26"/>
  <c r="AY110" i="26"/>
  <c r="AZ110" i="26" s="1"/>
  <c r="AW110" i="26"/>
  <c r="AX110" i="26" s="1"/>
  <c r="AU110" i="26"/>
  <c r="AV110" i="26" s="1"/>
  <c r="AS110" i="26"/>
  <c r="AT110" i="26" s="1"/>
  <c r="AQ110" i="26"/>
  <c r="AR110" i="26" s="1"/>
  <c r="AO110" i="26"/>
  <c r="AM110" i="26"/>
  <c r="AK110" i="26"/>
  <c r="AI110" i="26"/>
  <c r="AJ110" i="26" s="1"/>
  <c r="AG110" i="26"/>
  <c r="AH110" i="26" s="1"/>
  <c r="AE110" i="26"/>
  <c r="AF110" i="26" s="1"/>
  <c r="AC110" i="26"/>
  <c r="AB110" i="26"/>
  <c r="AY109" i="26"/>
  <c r="AZ109" i="26" s="1"/>
  <c r="AW109" i="26"/>
  <c r="AX109" i="26" s="1"/>
  <c r="AU109" i="26"/>
  <c r="AV109" i="26" s="1"/>
  <c r="AS109" i="26"/>
  <c r="AT109" i="26" s="1"/>
  <c r="AQ109" i="26"/>
  <c r="AR109" i="26" s="1"/>
  <c r="AO109" i="26"/>
  <c r="AM109" i="26"/>
  <c r="AK109" i="26"/>
  <c r="AN109" i="26" s="1"/>
  <c r="AI109" i="26"/>
  <c r="AJ109" i="26" s="1"/>
  <c r="AG109" i="26"/>
  <c r="AH109" i="26" s="1"/>
  <c r="AE109" i="26"/>
  <c r="AF109" i="26" s="1"/>
  <c r="AC109" i="26"/>
  <c r="AB109" i="26"/>
  <c r="AY108" i="26"/>
  <c r="AZ108" i="26" s="1"/>
  <c r="AW108" i="26"/>
  <c r="AX108" i="26" s="1"/>
  <c r="AU108" i="26"/>
  <c r="AV108" i="26" s="1"/>
  <c r="AS108" i="26"/>
  <c r="AT108" i="26" s="1"/>
  <c r="AQ108" i="26"/>
  <c r="AR108" i="26" s="1"/>
  <c r="AO108" i="26"/>
  <c r="AM108" i="26"/>
  <c r="AK108" i="26"/>
  <c r="AN108" i="26" s="1"/>
  <c r="AI108" i="26"/>
  <c r="AJ108" i="26" s="1"/>
  <c r="AG108" i="26"/>
  <c r="AH108" i="26" s="1"/>
  <c r="AE108" i="26"/>
  <c r="AF108" i="26" s="1"/>
  <c r="AC108" i="26"/>
  <c r="AB108" i="26"/>
  <c r="AY107" i="26"/>
  <c r="AZ107" i="26" s="1"/>
  <c r="AW107" i="26"/>
  <c r="AX107" i="26" s="1"/>
  <c r="AU107" i="26"/>
  <c r="AV107" i="26" s="1"/>
  <c r="AS107" i="26"/>
  <c r="AT107" i="26" s="1"/>
  <c r="AQ107" i="26"/>
  <c r="AR107" i="26" s="1"/>
  <c r="AO107" i="26"/>
  <c r="AM107" i="26"/>
  <c r="AK107" i="26"/>
  <c r="AP107" i="26" s="1"/>
  <c r="AI107" i="26"/>
  <c r="AJ107" i="26" s="1"/>
  <c r="AG107" i="26"/>
  <c r="AH107" i="26" s="1"/>
  <c r="AE107" i="26"/>
  <c r="AF107" i="26" s="1"/>
  <c r="AC107" i="26"/>
  <c r="AB107" i="26"/>
  <c r="AY106" i="26"/>
  <c r="AZ106" i="26" s="1"/>
  <c r="AW106" i="26"/>
  <c r="AX106" i="26" s="1"/>
  <c r="AU106" i="26"/>
  <c r="AV106" i="26" s="1"/>
  <c r="AS106" i="26"/>
  <c r="AT106" i="26" s="1"/>
  <c r="AQ106" i="26"/>
  <c r="AR106" i="26" s="1"/>
  <c r="AO106" i="26"/>
  <c r="AM106" i="26"/>
  <c r="AK106" i="26"/>
  <c r="AP106" i="26" s="1"/>
  <c r="AI106" i="26"/>
  <c r="AJ106" i="26" s="1"/>
  <c r="AG106" i="26"/>
  <c r="AH106" i="26" s="1"/>
  <c r="AE106" i="26"/>
  <c r="AF106" i="26" s="1"/>
  <c r="AC106" i="26"/>
  <c r="AB106" i="26"/>
  <c r="AY105" i="26"/>
  <c r="AZ105" i="26" s="1"/>
  <c r="AW105" i="26"/>
  <c r="AX105" i="26" s="1"/>
  <c r="AU105" i="26"/>
  <c r="AV105" i="26" s="1"/>
  <c r="AS105" i="26"/>
  <c r="AT105" i="26" s="1"/>
  <c r="AQ105" i="26"/>
  <c r="AR105" i="26" s="1"/>
  <c r="AO105" i="26"/>
  <c r="AM105" i="26"/>
  <c r="AK105" i="26"/>
  <c r="AN105" i="26" s="1"/>
  <c r="AI105" i="26"/>
  <c r="AJ105" i="26" s="1"/>
  <c r="AG105" i="26"/>
  <c r="AH105" i="26" s="1"/>
  <c r="AE105" i="26"/>
  <c r="AF105" i="26" s="1"/>
  <c r="AC105" i="26"/>
  <c r="AB105" i="26"/>
  <c r="AY104" i="26"/>
  <c r="AZ104" i="26" s="1"/>
  <c r="AW104" i="26"/>
  <c r="AX104" i="26" s="1"/>
  <c r="AU104" i="26"/>
  <c r="AV104" i="26" s="1"/>
  <c r="AS104" i="26"/>
  <c r="AT104" i="26" s="1"/>
  <c r="AQ104" i="26"/>
  <c r="AR104" i="26" s="1"/>
  <c r="AO104" i="26"/>
  <c r="AM104" i="26"/>
  <c r="AK104" i="26"/>
  <c r="AI104" i="26"/>
  <c r="AJ104" i="26" s="1"/>
  <c r="AG104" i="26"/>
  <c r="AH104" i="26" s="1"/>
  <c r="AE104" i="26"/>
  <c r="AF104" i="26" s="1"/>
  <c r="AC104" i="26"/>
  <c r="AB104" i="26"/>
  <c r="AY103" i="26"/>
  <c r="AZ103" i="26" s="1"/>
  <c r="AW103" i="26"/>
  <c r="AX103" i="26" s="1"/>
  <c r="AU103" i="26"/>
  <c r="AV103" i="26" s="1"/>
  <c r="AS103" i="26"/>
  <c r="AT103" i="26" s="1"/>
  <c r="AQ103" i="26"/>
  <c r="AR103" i="26" s="1"/>
  <c r="AO103" i="26"/>
  <c r="AM103" i="26"/>
  <c r="AK103" i="26"/>
  <c r="AP103" i="26" s="1"/>
  <c r="AI103" i="26"/>
  <c r="AJ103" i="26" s="1"/>
  <c r="AG103" i="26"/>
  <c r="AH103" i="26" s="1"/>
  <c r="AE103" i="26"/>
  <c r="AF103" i="26" s="1"/>
  <c r="AC103" i="26"/>
  <c r="AB103" i="26"/>
  <c r="AY102" i="26"/>
  <c r="AZ102" i="26" s="1"/>
  <c r="AW102" i="26"/>
  <c r="AX102" i="26" s="1"/>
  <c r="AU102" i="26"/>
  <c r="AV102" i="26" s="1"/>
  <c r="AS102" i="26"/>
  <c r="AT102" i="26" s="1"/>
  <c r="AQ102" i="26"/>
  <c r="AR102" i="26" s="1"/>
  <c r="AO102" i="26"/>
  <c r="AM102" i="26"/>
  <c r="AK102" i="26"/>
  <c r="AI102" i="26"/>
  <c r="AJ102" i="26" s="1"/>
  <c r="AG102" i="26"/>
  <c r="AH102" i="26" s="1"/>
  <c r="AE102" i="26"/>
  <c r="AF102" i="26" s="1"/>
  <c r="AC102" i="26"/>
  <c r="AB102" i="26"/>
  <c r="AY101" i="26"/>
  <c r="AZ101" i="26" s="1"/>
  <c r="AW101" i="26"/>
  <c r="AX101" i="26" s="1"/>
  <c r="AU101" i="26"/>
  <c r="AV101" i="26" s="1"/>
  <c r="AS101" i="26"/>
  <c r="AT101" i="26" s="1"/>
  <c r="AQ101" i="26"/>
  <c r="AR101" i="26" s="1"/>
  <c r="AO101" i="26"/>
  <c r="AM101" i="26"/>
  <c r="AK101" i="26"/>
  <c r="AN101" i="26" s="1"/>
  <c r="AI101" i="26"/>
  <c r="AJ101" i="26" s="1"/>
  <c r="AG101" i="26"/>
  <c r="AH101" i="26" s="1"/>
  <c r="AE101" i="26"/>
  <c r="AF101" i="26" s="1"/>
  <c r="AC101" i="26"/>
  <c r="AB101" i="26"/>
  <c r="AY100" i="26"/>
  <c r="AZ100" i="26" s="1"/>
  <c r="AW100" i="26"/>
  <c r="AX100" i="26" s="1"/>
  <c r="AU100" i="26"/>
  <c r="AV100" i="26" s="1"/>
  <c r="AS100" i="26"/>
  <c r="AT100" i="26" s="1"/>
  <c r="AQ100" i="26"/>
  <c r="AR100" i="26" s="1"/>
  <c r="AO100" i="26"/>
  <c r="AM100" i="26"/>
  <c r="AK100" i="26"/>
  <c r="AN100" i="26" s="1"/>
  <c r="AI100" i="26"/>
  <c r="AJ100" i="26" s="1"/>
  <c r="AG100" i="26"/>
  <c r="AH100" i="26" s="1"/>
  <c r="AE100" i="26"/>
  <c r="AF100" i="26" s="1"/>
  <c r="AC100" i="26"/>
  <c r="AB100" i="26"/>
  <c r="AY99" i="26"/>
  <c r="AZ99" i="26" s="1"/>
  <c r="AW99" i="26"/>
  <c r="AX99" i="26" s="1"/>
  <c r="AU99" i="26"/>
  <c r="AV99" i="26" s="1"/>
  <c r="AS99" i="26"/>
  <c r="AT99" i="26" s="1"/>
  <c r="AQ99" i="26"/>
  <c r="AR99" i="26" s="1"/>
  <c r="AO99" i="26"/>
  <c r="AM99" i="26"/>
  <c r="AK99" i="26"/>
  <c r="AP99" i="26" s="1"/>
  <c r="AI99" i="26"/>
  <c r="AJ99" i="26" s="1"/>
  <c r="AG99" i="26"/>
  <c r="AH99" i="26" s="1"/>
  <c r="AE99" i="26"/>
  <c r="AF99" i="26" s="1"/>
  <c r="AC99" i="26"/>
  <c r="AB99" i="26"/>
  <c r="AY98" i="26"/>
  <c r="AZ98" i="26" s="1"/>
  <c r="AW98" i="26"/>
  <c r="AX98" i="26" s="1"/>
  <c r="AU98" i="26"/>
  <c r="AV98" i="26" s="1"/>
  <c r="AS98" i="26"/>
  <c r="AT98" i="26" s="1"/>
  <c r="AQ98" i="26"/>
  <c r="AR98" i="26" s="1"/>
  <c r="AO98" i="26"/>
  <c r="AM98" i="26"/>
  <c r="AK98" i="26"/>
  <c r="AI98" i="26"/>
  <c r="AJ98" i="26" s="1"/>
  <c r="AG98" i="26"/>
  <c r="AH98" i="26" s="1"/>
  <c r="AE98" i="26"/>
  <c r="AF98" i="26" s="1"/>
  <c r="AC98" i="26"/>
  <c r="AB98" i="26"/>
  <c r="AY97" i="26"/>
  <c r="AZ97" i="26" s="1"/>
  <c r="AW97" i="26"/>
  <c r="AX97" i="26" s="1"/>
  <c r="AU97" i="26"/>
  <c r="AV97" i="26" s="1"/>
  <c r="AS97" i="26"/>
  <c r="AT97" i="26" s="1"/>
  <c r="AQ97" i="26"/>
  <c r="AR97" i="26" s="1"/>
  <c r="AO97" i="26"/>
  <c r="AM97" i="26"/>
  <c r="AK97" i="26"/>
  <c r="AN97" i="26" s="1"/>
  <c r="AI97" i="26"/>
  <c r="AJ97" i="26" s="1"/>
  <c r="AG97" i="26"/>
  <c r="AH97" i="26" s="1"/>
  <c r="AE97" i="26"/>
  <c r="AF97" i="26" s="1"/>
  <c r="AC97" i="26"/>
  <c r="AB97" i="26"/>
  <c r="AY96" i="26"/>
  <c r="AZ96" i="26" s="1"/>
  <c r="AW96" i="26"/>
  <c r="AX96" i="26" s="1"/>
  <c r="AU96" i="26"/>
  <c r="AV96" i="26" s="1"/>
  <c r="AS96" i="26"/>
  <c r="AT96" i="26" s="1"/>
  <c r="AQ96" i="26"/>
  <c r="AR96" i="26" s="1"/>
  <c r="AO96" i="26"/>
  <c r="AM96" i="26"/>
  <c r="AK96" i="26"/>
  <c r="AN96" i="26" s="1"/>
  <c r="AI96" i="26"/>
  <c r="AJ96" i="26" s="1"/>
  <c r="AG96" i="26"/>
  <c r="AH96" i="26" s="1"/>
  <c r="AE96" i="26"/>
  <c r="AF96" i="26" s="1"/>
  <c r="AC96" i="26"/>
  <c r="AB96" i="26"/>
  <c r="AY95" i="26"/>
  <c r="AZ95" i="26" s="1"/>
  <c r="AW95" i="26"/>
  <c r="AX95" i="26" s="1"/>
  <c r="AU95" i="26"/>
  <c r="AV95" i="26" s="1"/>
  <c r="AS95" i="26"/>
  <c r="AT95" i="26" s="1"/>
  <c r="AQ95" i="26"/>
  <c r="AR95" i="26" s="1"/>
  <c r="AO95" i="26"/>
  <c r="AM95" i="26"/>
  <c r="AK95" i="26"/>
  <c r="AP95" i="26" s="1"/>
  <c r="AI95" i="26"/>
  <c r="AJ95" i="26" s="1"/>
  <c r="AG95" i="26"/>
  <c r="AH95" i="26" s="1"/>
  <c r="AE95" i="26"/>
  <c r="AF95" i="26" s="1"/>
  <c r="AC95" i="26"/>
  <c r="AB95" i="26"/>
  <c r="AY94" i="26"/>
  <c r="AZ94" i="26" s="1"/>
  <c r="AW94" i="26"/>
  <c r="AX94" i="26" s="1"/>
  <c r="AU94" i="26"/>
  <c r="AV94" i="26" s="1"/>
  <c r="AS94" i="26"/>
  <c r="AT94" i="26" s="1"/>
  <c r="AQ94" i="26"/>
  <c r="AR94" i="26" s="1"/>
  <c r="AO94" i="26"/>
  <c r="AM94" i="26"/>
  <c r="AK94" i="26"/>
  <c r="AN94" i="26" s="1"/>
  <c r="AI94" i="26"/>
  <c r="AJ94" i="26" s="1"/>
  <c r="AG94" i="26"/>
  <c r="AH94" i="26" s="1"/>
  <c r="AE94" i="26"/>
  <c r="AF94" i="26" s="1"/>
  <c r="AC94" i="26"/>
  <c r="AB94" i="26"/>
  <c r="AY93" i="26"/>
  <c r="AZ93" i="26" s="1"/>
  <c r="AW93" i="26"/>
  <c r="AX93" i="26" s="1"/>
  <c r="AU93" i="26"/>
  <c r="AV93" i="26" s="1"/>
  <c r="AS93" i="26"/>
  <c r="AT93" i="26" s="1"/>
  <c r="AQ93" i="26"/>
  <c r="AR93" i="26" s="1"/>
  <c r="AO93" i="26"/>
  <c r="AM93" i="26"/>
  <c r="AK93" i="26"/>
  <c r="AN93" i="26" s="1"/>
  <c r="AI93" i="26"/>
  <c r="AJ93" i="26" s="1"/>
  <c r="AG93" i="26"/>
  <c r="AH93" i="26" s="1"/>
  <c r="AE93" i="26"/>
  <c r="AF93" i="26" s="1"/>
  <c r="AC93" i="26"/>
  <c r="AB93" i="26"/>
  <c r="AY92" i="26"/>
  <c r="AZ92" i="26" s="1"/>
  <c r="AW92" i="26"/>
  <c r="AX92" i="26" s="1"/>
  <c r="AU92" i="26"/>
  <c r="AV92" i="26" s="1"/>
  <c r="AS92" i="26"/>
  <c r="AT92" i="26" s="1"/>
  <c r="AQ92" i="26"/>
  <c r="AR92" i="26" s="1"/>
  <c r="AO92" i="26"/>
  <c r="AM92" i="26"/>
  <c r="AK92" i="26"/>
  <c r="AP92" i="26" s="1"/>
  <c r="AI92" i="26"/>
  <c r="AJ92" i="26" s="1"/>
  <c r="AG92" i="26"/>
  <c r="AH92" i="26" s="1"/>
  <c r="AE92" i="26"/>
  <c r="AF92" i="26" s="1"/>
  <c r="AC92" i="26"/>
  <c r="AB92" i="26"/>
  <c r="AY91" i="26"/>
  <c r="AZ91" i="26" s="1"/>
  <c r="AW91" i="26"/>
  <c r="AX91" i="26" s="1"/>
  <c r="AU91" i="26"/>
  <c r="AV91" i="26" s="1"/>
  <c r="AS91" i="26"/>
  <c r="AT91" i="26" s="1"/>
  <c r="AQ91" i="26"/>
  <c r="AR91" i="26" s="1"/>
  <c r="AO91" i="26"/>
  <c r="AM91" i="26"/>
  <c r="AK91" i="26"/>
  <c r="AP91" i="26" s="1"/>
  <c r="AI91" i="26"/>
  <c r="AJ91" i="26" s="1"/>
  <c r="AG91" i="26"/>
  <c r="AH91" i="26" s="1"/>
  <c r="AE91" i="26"/>
  <c r="AF91" i="26" s="1"/>
  <c r="AC91" i="26"/>
  <c r="AB91" i="26"/>
  <c r="AY90" i="26"/>
  <c r="AZ90" i="26" s="1"/>
  <c r="AW90" i="26"/>
  <c r="AX90" i="26" s="1"/>
  <c r="AU90" i="26"/>
  <c r="AV90" i="26" s="1"/>
  <c r="AS90" i="26"/>
  <c r="AT90" i="26" s="1"/>
  <c r="AQ90" i="26"/>
  <c r="AR90" i="26" s="1"/>
  <c r="AO90" i="26"/>
  <c r="AM90" i="26"/>
  <c r="AK90" i="26"/>
  <c r="AP90" i="26" s="1"/>
  <c r="AI90" i="26"/>
  <c r="AJ90" i="26" s="1"/>
  <c r="AG90" i="26"/>
  <c r="AH90" i="26" s="1"/>
  <c r="AE90" i="26"/>
  <c r="AF90" i="26" s="1"/>
  <c r="AC90" i="26"/>
  <c r="AB90" i="26"/>
  <c r="AY89" i="26"/>
  <c r="AZ89" i="26" s="1"/>
  <c r="AW89" i="26"/>
  <c r="AX89" i="26" s="1"/>
  <c r="AU89" i="26"/>
  <c r="AV89" i="26" s="1"/>
  <c r="AS89" i="26"/>
  <c r="AT89" i="26" s="1"/>
  <c r="AQ89" i="26"/>
  <c r="AR89" i="26" s="1"/>
  <c r="AO89" i="26"/>
  <c r="AM89" i="26"/>
  <c r="AK89" i="26"/>
  <c r="AI89" i="26"/>
  <c r="AJ89" i="26" s="1"/>
  <c r="AG89" i="26"/>
  <c r="AH89" i="26" s="1"/>
  <c r="AE89" i="26"/>
  <c r="AF89" i="26" s="1"/>
  <c r="AC89" i="26"/>
  <c r="AB89" i="26"/>
  <c r="AY88" i="26"/>
  <c r="AZ88" i="26" s="1"/>
  <c r="AW88" i="26"/>
  <c r="AX88" i="26" s="1"/>
  <c r="AU88" i="26"/>
  <c r="AV88" i="26" s="1"/>
  <c r="AS88" i="26"/>
  <c r="AT88" i="26" s="1"/>
  <c r="AQ88" i="26"/>
  <c r="AR88" i="26" s="1"/>
  <c r="AO88" i="26"/>
  <c r="AM88" i="26"/>
  <c r="AK88" i="26"/>
  <c r="AI88" i="26"/>
  <c r="AJ88" i="26" s="1"/>
  <c r="AG88" i="26"/>
  <c r="AH88" i="26" s="1"/>
  <c r="AE88" i="26"/>
  <c r="AF88" i="26" s="1"/>
  <c r="AC88" i="26"/>
  <c r="AB88" i="26"/>
  <c r="AY87" i="26"/>
  <c r="AZ87" i="26" s="1"/>
  <c r="AW87" i="26"/>
  <c r="AX87" i="26" s="1"/>
  <c r="AU87" i="26"/>
  <c r="AV87" i="26" s="1"/>
  <c r="AS87" i="26"/>
  <c r="AT87" i="26" s="1"/>
  <c r="AQ87" i="26"/>
  <c r="AR87" i="26" s="1"/>
  <c r="AO87" i="26"/>
  <c r="AM87" i="26"/>
  <c r="AK87" i="26"/>
  <c r="AI87" i="26"/>
  <c r="AJ87" i="26" s="1"/>
  <c r="AG87" i="26"/>
  <c r="AH87" i="26" s="1"/>
  <c r="AE87" i="26"/>
  <c r="AF87" i="26" s="1"/>
  <c r="AC87" i="26"/>
  <c r="AB87" i="26"/>
  <c r="AY86" i="26"/>
  <c r="AZ86" i="26" s="1"/>
  <c r="AW86" i="26"/>
  <c r="AX86" i="26" s="1"/>
  <c r="AU86" i="26"/>
  <c r="AV86" i="26" s="1"/>
  <c r="AS86" i="26"/>
  <c r="AT86" i="26" s="1"/>
  <c r="AQ86" i="26"/>
  <c r="AR86" i="26" s="1"/>
  <c r="AO86" i="26"/>
  <c r="AM86" i="26"/>
  <c r="AK86" i="26"/>
  <c r="AN86" i="26" s="1"/>
  <c r="AI86" i="26"/>
  <c r="AJ86" i="26" s="1"/>
  <c r="AG86" i="26"/>
  <c r="AH86" i="26" s="1"/>
  <c r="AE86" i="26"/>
  <c r="AF86" i="26" s="1"/>
  <c r="AC86" i="26"/>
  <c r="AB86" i="26"/>
  <c r="AY85" i="26"/>
  <c r="AZ85" i="26" s="1"/>
  <c r="AW85" i="26"/>
  <c r="AX85" i="26" s="1"/>
  <c r="AU85" i="26"/>
  <c r="AV85" i="26" s="1"/>
  <c r="AS85" i="26"/>
  <c r="AT85" i="26" s="1"/>
  <c r="AQ85" i="26"/>
  <c r="AR85" i="26" s="1"/>
  <c r="AO85" i="26"/>
  <c r="AM85" i="26"/>
  <c r="AK85" i="26"/>
  <c r="AI85" i="26"/>
  <c r="AJ85" i="26" s="1"/>
  <c r="AG85" i="26"/>
  <c r="AH85" i="26" s="1"/>
  <c r="AE85" i="26"/>
  <c r="AF85" i="26" s="1"/>
  <c r="AC85" i="26"/>
  <c r="AB85" i="26"/>
  <c r="AY84" i="26"/>
  <c r="AZ84" i="26" s="1"/>
  <c r="AW84" i="26"/>
  <c r="AX84" i="26" s="1"/>
  <c r="AU84" i="26"/>
  <c r="AV84" i="26" s="1"/>
  <c r="AS84" i="26"/>
  <c r="AT84" i="26" s="1"/>
  <c r="AQ84" i="26"/>
  <c r="AR84" i="26" s="1"/>
  <c r="AO84" i="26"/>
  <c r="AM84" i="26"/>
  <c r="AK84" i="26"/>
  <c r="AN84" i="26" s="1"/>
  <c r="AI84" i="26"/>
  <c r="AJ84" i="26" s="1"/>
  <c r="AG84" i="26"/>
  <c r="AH84" i="26" s="1"/>
  <c r="AE84" i="26"/>
  <c r="AF84" i="26" s="1"/>
  <c r="AC84" i="26"/>
  <c r="AB84" i="26"/>
  <c r="AY83" i="26"/>
  <c r="AZ83" i="26" s="1"/>
  <c r="AW83" i="26"/>
  <c r="AX83" i="26" s="1"/>
  <c r="AU83" i="26"/>
  <c r="AV83" i="26" s="1"/>
  <c r="AS83" i="26"/>
  <c r="AT83" i="26" s="1"/>
  <c r="AQ83" i="26"/>
  <c r="AR83" i="26" s="1"/>
  <c r="AO83" i="26"/>
  <c r="AM83" i="26"/>
  <c r="AK83" i="26"/>
  <c r="AN83" i="26" s="1"/>
  <c r="AI83" i="26"/>
  <c r="AJ83" i="26" s="1"/>
  <c r="AG83" i="26"/>
  <c r="AH83" i="26" s="1"/>
  <c r="AE83" i="26"/>
  <c r="AF83" i="26" s="1"/>
  <c r="AC83" i="26"/>
  <c r="AB83" i="26"/>
  <c r="AY82" i="26"/>
  <c r="AZ82" i="26" s="1"/>
  <c r="AW82" i="26"/>
  <c r="AX82" i="26" s="1"/>
  <c r="AU82" i="26"/>
  <c r="AV82" i="26" s="1"/>
  <c r="AS82" i="26"/>
  <c r="AT82" i="26" s="1"/>
  <c r="AQ82" i="26"/>
  <c r="AR82" i="26" s="1"/>
  <c r="AO82" i="26"/>
  <c r="AM82" i="26"/>
  <c r="AK82" i="26"/>
  <c r="AP82" i="26" s="1"/>
  <c r="AI82" i="26"/>
  <c r="AJ82" i="26" s="1"/>
  <c r="AG82" i="26"/>
  <c r="AH82" i="26" s="1"/>
  <c r="AE82" i="26"/>
  <c r="AF82" i="26" s="1"/>
  <c r="AC82" i="26"/>
  <c r="AB82" i="26"/>
  <c r="AY81" i="26"/>
  <c r="AZ81" i="26" s="1"/>
  <c r="AW81" i="26"/>
  <c r="AX81" i="26" s="1"/>
  <c r="AU81" i="26"/>
  <c r="AV81" i="26" s="1"/>
  <c r="AS81" i="26"/>
  <c r="AT81" i="26" s="1"/>
  <c r="AQ81" i="26"/>
  <c r="AR81" i="26" s="1"/>
  <c r="AO81" i="26"/>
  <c r="AM81" i="26"/>
  <c r="AK81" i="26"/>
  <c r="AN81" i="26" s="1"/>
  <c r="AI81" i="26"/>
  <c r="AJ81" i="26" s="1"/>
  <c r="AG81" i="26"/>
  <c r="AH81" i="26" s="1"/>
  <c r="AE81" i="26"/>
  <c r="AF81" i="26" s="1"/>
  <c r="AC81" i="26"/>
  <c r="AB81" i="26"/>
  <c r="AY80" i="26"/>
  <c r="AZ80" i="26" s="1"/>
  <c r="AW80" i="26"/>
  <c r="AX80" i="26" s="1"/>
  <c r="AU80" i="26"/>
  <c r="AV80" i="26" s="1"/>
  <c r="AS80" i="26"/>
  <c r="AT80" i="26" s="1"/>
  <c r="AQ80" i="26"/>
  <c r="AR80" i="26" s="1"/>
  <c r="AO80" i="26"/>
  <c r="AM80" i="26"/>
  <c r="AK80" i="26"/>
  <c r="AN80" i="26" s="1"/>
  <c r="AI80" i="26"/>
  <c r="AJ80" i="26" s="1"/>
  <c r="AG80" i="26"/>
  <c r="AH80" i="26" s="1"/>
  <c r="AE80" i="26"/>
  <c r="AF80" i="26" s="1"/>
  <c r="AC80" i="26"/>
  <c r="AB80" i="26"/>
  <c r="AY79" i="26"/>
  <c r="AZ79" i="26" s="1"/>
  <c r="AW79" i="26"/>
  <c r="AX79" i="26" s="1"/>
  <c r="AU79" i="26"/>
  <c r="AV79" i="26" s="1"/>
  <c r="AS79" i="26"/>
  <c r="AT79" i="26" s="1"/>
  <c r="AQ79" i="26"/>
  <c r="AR79" i="26" s="1"/>
  <c r="AO79" i="26"/>
  <c r="AM79" i="26"/>
  <c r="AK79" i="26"/>
  <c r="AP79" i="26" s="1"/>
  <c r="AI79" i="26"/>
  <c r="AJ79" i="26" s="1"/>
  <c r="AG79" i="26"/>
  <c r="AH79" i="26" s="1"/>
  <c r="AE79" i="26"/>
  <c r="AF79" i="26" s="1"/>
  <c r="AC79" i="26"/>
  <c r="AB79" i="26"/>
  <c r="AY78" i="26"/>
  <c r="AZ78" i="26" s="1"/>
  <c r="AW78" i="26"/>
  <c r="AX78" i="26" s="1"/>
  <c r="AU78" i="26"/>
  <c r="AV78" i="26" s="1"/>
  <c r="AS78" i="26"/>
  <c r="AT78" i="26" s="1"/>
  <c r="AQ78" i="26"/>
  <c r="AR78" i="26" s="1"/>
  <c r="AO78" i="26"/>
  <c r="AM78" i="26"/>
  <c r="AK78" i="26"/>
  <c r="AP78" i="26" s="1"/>
  <c r="AI78" i="26"/>
  <c r="AJ78" i="26" s="1"/>
  <c r="AG78" i="26"/>
  <c r="AH78" i="26" s="1"/>
  <c r="AE78" i="26"/>
  <c r="AF78" i="26" s="1"/>
  <c r="AC78" i="26"/>
  <c r="AB78" i="26"/>
  <c r="AY77" i="26"/>
  <c r="AZ77" i="26" s="1"/>
  <c r="AW77" i="26"/>
  <c r="AX77" i="26" s="1"/>
  <c r="AU77" i="26"/>
  <c r="AV77" i="26" s="1"/>
  <c r="AS77" i="26"/>
  <c r="AT77" i="26" s="1"/>
  <c r="AQ77" i="26"/>
  <c r="AR77" i="26" s="1"/>
  <c r="AO77" i="26"/>
  <c r="AM77" i="26"/>
  <c r="AK77" i="26"/>
  <c r="AN77" i="26" s="1"/>
  <c r="AI77" i="26"/>
  <c r="AJ77" i="26" s="1"/>
  <c r="AG77" i="26"/>
  <c r="AH77" i="26" s="1"/>
  <c r="AE77" i="26"/>
  <c r="AF77" i="26" s="1"/>
  <c r="AC77" i="26"/>
  <c r="AB77" i="26"/>
  <c r="AY76" i="26"/>
  <c r="AZ76" i="26" s="1"/>
  <c r="AW76" i="26"/>
  <c r="AX76" i="26" s="1"/>
  <c r="AU76" i="26"/>
  <c r="AV76" i="26" s="1"/>
  <c r="AS76" i="26"/>
  <c r="AT76" i="26" s="1"/>
  <c r="AQ76" i="26"/>
  <c r="AR76" i="26" s="1"/>
  <c r="AO76" i="26"/>
  <c r="AM76" i="26"/>
  <c r="AK76" i="26"/>
  <c r="AP76" i="26" s="1"/>
  <c r="AI76" i="26"/>
  <c r="AJ76" i="26" s="1"/>
  <c r="AG76" i="26"/>
  <c r="AH76" i="26" s="1"/>
  <c r="AE76" i="26"/>
  <c r="AF76" i="26" s="1"/>
  <c r="AC76" i="26"/>
  <c r="AB76" i="26"/>
  <c r="AY75" i="26"/>
  <c r="AZ75" i="26" s="1"/>
  <c r="AW75" i="26"/>
  <c r="AX75" i="26" s="1"/>
  <c r="AU75" i="26"/>
  <c r="AV75" i="26" s="1"/>
  <c r="AS75" i="26"/>
  <c r="AT75" i="26" s="1"/>
  <c r="AQ75" i="26"/>
  <c r="AR75" i="26" s="1"/>
  <c r="AO75" i="26"/>
  <c r="AM75" i="26"/>
  <c r="AK75" i="26"/>
  <c r="AP75" i="26" s="1"/>
  <c r="AI75" i="26"/>
  <c r="AJ75" i="26" s="1"/>
  <c r="AG75" i="26"/>
  <c r="AH75" i="26" s="1"/>
  <c r="AE75" i="26"/>
  <c r="AF75" i="26" s="1"/>
  <c r="AC75" i="26"/>
  <c r="AB75" i="26"/>
  <c r="AY74" i="26"/>
  <c r="AZ74" i="26" s="1"/>
  <c r="AW74" i="26"/>
  <c r="AX74" i="26" s="1"/>
  <c r="AU74" i="26"/>
  <c r="AV74" i="26" s="1"/>
  <c r="AS74" i="26"/>
  <c r="AT74" i="26" s="1"/>
  <c r="AQ74" i="26"/>
  <c r="AR74" i="26" s="1"/>
  <c r="AO74" i="26"/>
  <c r="AM74" i="26"/>
  <c r="AK74" i="26"/>
  <c r="AN74" i="26" s="1"/>
  <c r="AI74" i="26"/>
  <c r="AJ74" i="26" s="1"/>
  <c r="AG74" i="26"/>
  <c r="AH74" i="26" s="1"/>
  <c r="AE74" i="26"/>
  <c r="AF74" i="26" s="1"/>
  <c r="AC74" i="26"/>
  <c r="AB74" i="26"/>
  <c r="AY73" i="26"/>
  <c r="AZ73" i="26" s="1"/>
  <c r="AW73" i="26"/>
  <c r="AX73" i="26" s="1"/>
  <c r="AU73" i="26"/>
  <c r="AV73" i="26" s="1"/>
  <c r="AS73" i="26"/>
  <c r="AT73" i="26" s="1"/>
  <c r="AQ73" i="26"/>
  <c r="AR73" i="26" s="1"/>
  <c r="AO73" i="26"/>
  <c r="AM73" i="26"/>
  <c r="AK73" i="26"/>
  <c r="AN73" i="26" s="1"/>
  <c r="AI73" i="26"/>
  <c r="AJ73" i="26" s="1"/>
  <c r="AG73" i="26"/>
  <c r="AH73" i="26" s="1"/>
  <c r="AE73" i="26"/>
  <c r="AF73" i="26" s="1"/>
  <c r="AC73" i="26"/>
  <c r="AB73" i="26"/>
  <c r="AY72" i="26"/>
  <c r="AZ72" i="26" s="1"/>
  <c r="AW72" i="26"/>
  <c r="AX72" i="26" s="1"/>
  <c r="AU72" i="26"/>
  <c r="AV72" i="26" s="1"/>
  <c r="AS72" i="26"/>
  <c r="AT72" i="26" s="1"/>
  <c r="AQ72" i="26"/>
  <c r="AR72" i="26" s="1"/>
  <c r="AO72" i="26"/>
  <c r="AM72" i="26"/>
  <c r="AK72" i="26"/>
  <c r="AN72" i="26" s="1"/>
  <c r="AI72" i="26"/>
  <c r="AJ72" i="26" s="1"/>
  <c r="AG72" i="26"/>
  <c r="AH72" i="26" s="1"/>
  <c r="AE72" i="26"/>
  <c r="AF72" i="26" s="1"/>
  <c r="AC72" i="26"/>
  <c r="AB72" i="26"/>
  <c r="AY71" i="26"/>
  <c r="AZ71" i="26" s="1"/>
  <c r="AW71" i="26"/>
  <c r="AX71" i="26" s="1"/>
  <c r="AU71" i="26"/>
  <c r="AV71" i="26" s="1"/>
  <c r="AS71" i="26"/>
  <c r="AT71" i="26" s="1"/>
  <c r="AQ71" i="26"/>
  <c r="AR71" i="26" s="1"/>
  <c r="AO71" i="26"/>
  <c r="AM71" i="26"/>
  <c r="AK71" i="26"/>
  <c r="AP71" i="26" s="1"/>
  <c r="AI71" i="26"/>
  <c r="AJ71" i="26" s="1"/>
  <c r="AG71" i="26"/>
  <c r="AH71" i="26" s="1"/>
  <c r="AE71" i="26"/>
  <c r="AF71" i="26" s="1"/>
  <c r="AC71" i="26"/>
  <c r="AB71" i="26"/>
  <c r="AY70" i="26"/>
  <c r="AZ70" i="26" s="1"/>
  <c r="AW70" i="26"/>
  <c r="AX70" i="26" s="1"/>
  <c r="AU70" i="26"/>
  <c r="AV70" i="26" s="1"/>
  <c r="AS70" i="26"/>
  <c r="AT70" i="26" s="1"/>
  <c r="AQ70" i="26"/>
  <c r="AR70" i="26" s="1"/>
  <c r="AO70" i="26"/>
  <c r="AM70" i="26"/>
  <c r="AK70" i="26"/>
  <c r="AP70" i="26" s="1"/>
  <c r="AI70" i="26"/>
  <c r="AJ70" i="26" s="1"/>
  <c r="AG70" i="26"/>
  <c r="AH70" i="26" s="1"/>
  <c r="AE70" i="26"/>
  <c r="AF70" i="26" s="1"/>
  <c r="AC70" i="26"/>
  <c r="AB70" i="26"/>
  <c r="AY69" i="26"/>
  <c r="AZ69" i="26" s="1"/>
  <c r="AW69" i="26"/>
  <c r="AX69" i="26" s="1"/>
  <c r="AU69" i="26"/>
  <c r="AV69" i="26" s="1"/>
  <c r="AS69" i="26"/>
  <c r="AT69" i="26" s="1"/>
  <c r="AQ69" i="26"/>
  <c r="AR69" i="26" s="1"/>
  <c r="AO69" i="26"/>
  <c r="AM69" i="26"/>
  <c r="AK69" i="26"/>
  <c r="AN69" i="26" s="1"/>
  <c r="AI69" i="26"/>
  <c r="AJ69" i="26" s="1"/>
  <c r="AG69" i="26"/>
  <c r="AH69" i="26" s="1"/>
  <c r="AE69" i="26"/>
  <c r="AF69" i="26" s="1"/>
  <c r="AC69" i="26"/>
  <c r="AB69" i="26"/>
  <c r="AY68" i="26"/>
  <c r="AZ68" i="26" s="1"/>
  <c r="AW68" i="26"/>
  <c r="AX68" i="26" s="1"/>
  <c r="AU68" i="26"/>
  <c r="AV68" i="26" s="1"/>
  <c r="AS68" i="26"/>
  <c r="AT68" i="26" s="1"/>
  <c r="AQ68" i="26"/>
  <c r="AR68" i="26" s="1"/>
  <c r="AO68" i="26"/>
  <c r="AM68" i="26"/>
  <c r="AK68" i="26"/>
  <c r="AN68" i="26" s="1"/>
  <c r="AI68" i="26"/>
  <c r="AJ68" i="26" s="1"/>
  <c r="AG68" i="26"/>
  <c r="AH68" i="26" s="1"/>
  <c r="AE68" i="26"/>
  <c r="AF68" i="26" s="1"/>
  <c r="AC68" i="26"/>
  <c r="AB68" i="26"/>
  <c r="AY67" i="26"/>
  <c r="AZ67" i="26" s="1"/>
  <c r="AW67" i="26"/>
  <c r="AX67" i="26" s="1"/>
  <c r="AU67" i="26"/>
  <c r="AV67" i="26" s="1"/>
  <c r="AS67" i="26"/>
  <c r="AT67" i="26" s="1"/>
  <c r="AQ67" i="26"/>
  <c r="AR67" i="26" s="1"/>
  <c r="AO67" i="26"/>
  <c r="AM67" i="26"/>
  <c r="AK67" i="26"/>
  <c r="AP67" i="26" s="1"/>
  <c r="AI67" i="26"/>
  <c r="AJ67" i="26" s="1"/>
  <c r="AG67" i="26"/>
  <c r="AH67" i="26" s="1"/>
  <c r="AE67" i="26"/>
  <c r="AF67" i="26" s="1"/>
  <c r="AC67" i="26"/>
  <c r="AB67" i="26"/>
  <c r="AY66" i="26"/>
  <c r="AZ66" i="26" s="1"/>
  <c r="AW66" i="26"/>
  <c r="AX66" i="26" s="1"/>
  <c r="AU66" i="26"/>
  <c r="AV66" i="26" s="1"/>
  <c r="AS66" i="26"/>
  <c r="AT66" i="26" s="1"/>
  <c r="AQ66" i="26"/>
  <c r="AR66" i="26" s="1"/>
  <c r="AO66" i="26"/>
  <c r="AM66" i="26"/>
  <c r="AK66" i="26"/>
  <c r="AP66" i="26" s="1"/>
  <c r="AI66" i="26"/>
  <c r="AJ66" i="26" s="1"/>
  <c r="AG66" i="26"/>
  <c r="AH66" i="26" s="1"/>
  <c r="AE66" i="26"/>
  <c r="AF66" i="26" s="1"/>
  <c r="AC66" i="26"/>
  <c r="AB66" i="26"/>
  <c r="AY65" i="26"/>
  <c r="AZ65" i="26" s="1"/>
  <c r="AW65" i="26"/>
  <c r="AX65" i="26" s="1"/>
  <c r="AU65" i="26"/>
  <c r="AV65" i="26" s="1"/>
  <c r="AS65" i="26"/>
  <c r="AT65" i="26" s="1"/>
  <c r="AQ65" i="26"/>
  <c r="AR65" i="26" s="1"/>
  <c r="AO65" i="26"/>
  <c r="AM65" i="26"/>
  <c r="AK65" i="26"/>
  <c r="AN65" i="26" s="1"/>
  <c r="AI65" i="26"/>
  <c r="AJ65" i="26" s="1"/>
  <c r="AG65" i="26"/>
  <c r="AH65" i="26" s="1"/>
  <c r="AE65" i="26"/>
  <c r="AF65" i="26" s="1"/>
  <c r="AC65" i="26"/>
  <c r="AB65" i="26"/>
  <c r="AY64" i="26"/>
  <c r="AZ64" i="26" s="1"/>
  <c r="AW64" i="26"/>
  <c r="AX64" i="26" s="1"/>
  <c r="AU64" i="26"/>
  <c r="AV64" i="26" s="1"/>
  <c r="AS64" i="26"/>
  <c r="AT64" i="26" s="1"/>
  <c r="AQ64" i="26"/>
  <c r="AR64" i="26" s="1"/>
  <c r="AO64" i="26"/>
  <c r="AM64" i="26"/>
  <c r="AK64" i="26"/>
  <c r="AN64" i="26" s="1"/>
  <c r="AI64" i="26"/>
  <c r="AJ64" i="26" s="1"/>
  <c r="AG64" i="26"/>
  <c r="AH64" i="26" s="1"/>
  <c r="AE64" i="26"/>
  <c r="AF64" i="26" s="1"/>
  <c r="AC64" i="26"/>
  <c r="AB64" i="26"/>
  <c r="AD64" i="26" s="1"/>
  <c r="AY63" i="26"/>
  <c r="AZ63" i="26" s="1"/>
  <c r="AW63" i="26"/>
  <c r="AX63" i="26" s="1"/>
  <c r="AU63" i="26"/>
  <c r="AV63" i="26" s="1"/>
  <c r="AS63" i="26"/>
  <c r="AT63" i="26" s="1"/>
  <c r="AQ63" i="26"/>
  <c r="AR63" i="26" s="1"/>
  <c r="AO63" i="26"/>
  <c r="AM63" i="26"/>
  <c r="AK63" i="26"/>
  <c r="AP63" i="26" s="1"/>
  <c r="AI63" i="26"/>
  <c r="AJ63" i="26" s="1"/>
  <c r="AG63" i="26"/>
  <c r="AH63" i="26" s="1"/>
  <c r="AE63" i="26"/>
  <c r="AF63" i="26" s="1"/>
  <c r="AC63" i="26"/>
  <c r="AB63" i="26"/>
  <c r="AY62" i="26"/>
  <c r="AZ62" i="26" s="1"/>
  <c r="AW62" i="26"/>
  <c r="AX62" i="26" s="1"/>
  <c r="AU62" i="26"/>
  <c r="AV62" i="26" s="1"/>
  <c r="AS62" i="26"/>
  <c r="AT62" i="26" s="1"/>
  <c r="AQ62" i="26"/>
  <c r="AR62" i="26" s="1"/>
  <c r="AO62" i="26"/>
  <c r="AM62" i="26"/>
  <c r="AK62" i="26"/>
  <c r="AP62" i="26" s="1"/>
  <c r="AI62" i="26"/>
  <c r="AJ62" i="26" s="1"/>
  <c r="AG62" i="26"/>
  <c r="AH62" i="26" s="1"/>
  <c r="AE62" i="26"/>
  <c r="AF62" i="26" s="1"/>
  <c r="AC62" i="26"/>
  <c r="AB62" i="26"/>
  <c r="AY61" i="26"/>
  <c r="AZ61" i="26" s="1"/>
  <c r="AW61" i="26"/>
  <c r="AX61" i="26" s="1"/>
  <c r="AU61" i="26"/>
  <c r="AV61" i="26" s="1"/>
  <c r="AS61" i="26"/>
  <c r="AT61" i="26" s="1"/>
  <c r="AQ61" i="26"/>
  <c r="AR61" i="26" s="1"/>
  <c r="AO61" i="26"/>
  <c r="AM61" i="26"/>
  <c r="AK61" i="26"/>
  <c r="AN61" i="26" s="1"/>
  <c r="AI61" i="26"/>
  <c r="AJ61" i="26" s="1"/>
  <c r="AG61" i="26"/>
  <c r="AH61" i="26" s="1"/>
  <c r="AE61" i="26"/>
  <c r="AF61" i="26" s="1"/>
  <c r="AC61" i="26"/>
  <c r="AB61" i="26"/>
  <c r="AY60" i="26"/>
  <c r="AZ60" i="26" s="1"/>
  <c r="AW60" i="26"/>
  <c r="AX60" i="26" s="1"/>
  <c r="AU60" i="26"/>
  <c r="AV60" i="26" s="1"/>
  <c r="AS60" i="26"/>
  <c r="AT60" i="26" s="1"/>
  <c r="AQ60" i="26"/>
  <c r="AR60" i="26" s="1"/>
  <c r="AO60" i="26"/>
  <c r="AM60" i="26"/>
  <c r="AK60" i="26"/>
  <c r="AP60" i="26" s="1"/>
  <c r="AI60" i="26"/>
  <c r="AJ60" i="26" s="1"/>
  <c r="AG60" i="26"/>
  <c r="AH60" i="26" s="1"/>
  <c r="AE60" i="26"/>
  <c r="AF60" i="26" s="1"/>
  <c r="AC60" i="26"/>
  <c r="AB60" i="26"/>
  <c r="AY59" i="26"/>
  <c r="AZ59" i="26" s="1"/>
  <c r="AW59" i="26"/>
  <c r="AX59" i="26" s="1"/>
  <c r="AU59" i="26"/>
  <c r="AV59" i="26" s="1"/>
  <c r="AS59" i="26"/>
  <c r="AT59" i="26" s="1"/>
  <c r="AQ59" i="26"/>
  <c r="AR59" i="26" s="1"/>
  <c r="AO59" i="26"/>
  <c r="AM59" i="26"/>
  <c r="AK59" i="26"/>
  <c r="AP59" i="26" s="1"/>
  <c r="AI59" i="26"/>
  <c r="AJ59" i="26" s="1"/>
  <c r="AG59" i="26"/>
  <c r="AH59" i="26" s="1"/>
  <c r="AE59" i="26"/>
  <c r="AF59" i="26" s="1"/>
  <c r="AC59" i="26"/>
  <c r="AB59" i="26"/>
  <c r="AY58" i="26"/>
  <c r="AZ58" i="26" s="1"/>
  <c r="AW58" i="26"/>
  <c r="AX58" i="26" s="1"/>
  <c r="AU58" i="26"/>
  <c r="AV58" i="26" s="1"/>
  <c r="AS58" i="26"/>
  <c r="AT58" i="26" s="1"/>
  <c r="AQ58" i="26"/>
  <c r="AR58" i="26" s="1"/>
  <c r="AO58" i="26"/>
  <c r="AM58" i="26"/>
  <c r="AK58" i="26"/>
  <c r="AN58" i="26" s="1"/>
  <c r="AI58" i="26"/>
  <c r="AJ58" i="26" s="1"/>
  <c r="AG58" i="26"/>
  <c r="AH58" i="26" s="1"/>
  <c r="AE58" i="26"/>
  <c r="AF58" i="26" s="1"/>
  <c r="AC58" i="26"/>
  <c r="AB58" i="26"/>
  <c r="AY57" i="26"/>
  <c r="AZ57" i="26" s="1"/>
  <c r="AW57" i="26"/>
  <c r="AX57" i="26" s="1"/>
  <c r="AU57" i="26"/>
  <c r="AV57" i="26" s="1"/>
  <c r="AS57" i="26"/>
  <c r="AT57" i="26" s="1"/>
  <c r="AQ57" i="26"/>
  <c r="AR57" i="26" s="1"/>
  <c r="AO57" i="26"/>
  <c r="AM57" i="26"/>
  <c r="AK57" i="26"/>
  <c r="AN57" i="26" s="1"/>
  <c r="AI57" i="26"/>
  <c r="AJ57" i="26" s="1"/>
  <c r="AG57" i="26"/>
  <c r="AH57" i="26" s="1"/>
  <c r="AE57" i="26"/>
  <c r="AF57" i="26" s="1"/>
  <c r="AC57" i="26"/>
  <c r="AB57" i="26"/>
  <c r="AY56" i="26"/>
  <c r="AZ56" i="26" s="1"/>
  <c r="AW56" i="26"/>
  <c r="AX56" i="26" s="1"/>
  <c r="AU56" i="26"/>
  <c r="AV56" i="26" s="1"/>
  <c r="AS56" i="26"/>
  <c r="AT56" i="26" s="1"/>
  <c r="AQ56" i="26"/>
  <c r="AR56" i="26" s="1"/>
  <c r="AO56" i="26"/>
  <c r="AM56" i="26"/>
  <c r="AK56" i="26"/>
  <c r="AP56" i="26" s="1"/>
  <c r="AI56" i="26"/>
  <c r="AJ56" i="26" s="1"/>
  <c r="AG56" i="26"/>
  <c r="AH56" i="26" s="1"/>
  <c r="AE56" i="26"/>
  <c r="AF56" i="26" s="1"/>
  <c r="AC56" i="26"/>
  <c r="AB56" i="26"/>
  <c r="AD56" i="26" s="1"/>
  <c r="AY55" i="26"/>
  <c r="AZ55" i="26" s="1"/>
  <c r="AW55" i="26"/>
  <c r="AX55" i="26" s="1"/>
  <c r="AU55" i="26"/>
  <c r="AV55" i="26" s="1"/>
  <c r="AS55" i="26"/>
  <c r="AT55" i="26" s="1"/>
  <c r="AQ55" i="26"/>
  <c r="AR55" i="26" s="1"/>
  <c r="AO55" i="26"/>
  <c r="AM55" i="26"/>
  <c r="AK55" i="26"/>
  <c r="AP55" i="26" s="1"/>
  <c r="AI55" i="26"/>
  <c r="AJ55" i="26" s="1"/>
  <c r="AG55" i="26"/>
  <c r="AH55" i="26" s="1"/>
  <c r="AE55" i="26"/>
  <c r="AF55" i="26" s="1"/>
  <c r="AC55" i="26"/>
  <c r="AB55" i="26"/>
  <c r="AY54" i="26"/>
  <c r="AZ54" i="26" s="1"/>
  <c r="AW54" i="26"/>
  <c r="AX54" i="26" s="1"/>
  <c r="AU54" i="26"/>
  <c r="AV54" i="26" s="1"/>
  <c r="AS54" i="26"/>
  <c r="AT54" i="26" s="1"/>
  <c r="AQ54" i="26"/>
  <c r="AR54" i="26" s="1"/>
  <c r="AO54" i="26"/>
  <c r="AM54" i="26"/>
  <c r="AK54" i="26"/>
  <c r="AP54" i="26" s="1"/>
  <c r="AI54" i="26"/>
  <c r="AJ54" i="26" s="1"/>
  <c r="AG54" i="26"/>
  <c r="AH54" i="26" s="1"/>
  <c r="AE54" i="26"/>
  <c r="AF54" i="26" s="1"/>
  <c r="AC54" i="26"/>
  <c r="AB54" i="26"/>
  <c r="AY53" i="26"/>
  <c r="AZ53" i="26" s="1"/>
  <c r="AW53" i="26"/>
  <c r="AX53" i="26" s="1"/>
  <c r="AU53" i="26"/>
  <c r="AV53" i="26" s="1"/>
  <c r="AS53" i="26"/>
  <c r="AT53" i="26" s="1"/>
  <c r="AQ53" i="26"/>
  <c r="AR53" i="26" s="1"/>
  <c r="AO53" i="26"/>
  <c r="AM53" i="26"/>
  <c r="AK53" i="26"/>
  <c r="AN53" i="26" s="1"/>
  <c r="AI53" i="26"/>
  <c r="AJ53" i="26" s="1"/>
  <c r="AG53" i="26"/>
  <c r="AH53" i="26" s="1"/>
  <c r="AE53" i="26"/>
  <c r="AF53" i="26" s="1"/>
  <c r="AC53" i="26"/>
  <c r="AB53" i="26"/>
  <c r="AY52" i="26"/>
  <c r="AZ52" i="26" s="1"/>
  <c r="AW52" i="26"/>
  <c r="AX52" i="26" s="1"/>
  <c r="AU52" i="26"/>
  <c r="AV52" i="26" s="1"/>
  <c r="AS52" i="26"/>
  <c r="AT52" i="26" s="1"/>
  <c r="AQ52" i="26"/>
  <c r="AR52" i="26" s="1"/>
  <c r="AO52" i="26"/>
  <c r="AM52" i="26"/>
  <c r="AK52" i="26"/>
  <c r="AN52" i="26" s="1"/>
  <c r="AI52" i="26"/>
  <c r="AJ52" i="26" s="1"/>
  <c r="AG52" i="26"/>
  <c r="AH52" i="26" s="1"/>
  <c r="AE52" i="26"/>
  <c r="AF52" i="26" s="1"/>
  <c r="AC52" i="26"/>
  <c r="AB52" i="26"/>
  <c r="AD52" i="26" s="1"/>
  <c r="AY51" i="26"/>
  <c r="AZ51" i="26" s="1"/>
  <c r="AW51" i="26"/>
  <c r="AX51" i="26" s="1"/>
  <c r="AU51" i="26"/>
  <c r="AV51" i="26" s="1"/>
  <c r="AS51" i="26"/>
  <c r="AT51" i="26" s="1"/>
  <c r="AQ51" i="26"/>
  <c r="AR51" i="26" s="1"/>
  <c r="AO51" i="26"/>
  <c r="AM51" i="26"/>
  <c r="AK51" i="26"/>
  <c r="AP51" i="26" s="1"/>
  <c r="AI51" i="26"/>
  <c r="AJ51" i="26" s="1"/>
  <c r="AG51" i="26"/>
  <c r="AH51" i="26" s="1"/>
  <c r="AE51" i="26"/>
  <c r="AF51" i="26" s="1"/>
  <c r="AC51" i="26"/>
  <c r="AB51" i="26"/>
  <c r="AY50" i="26"/>
  <c r="AZ50" i="26" s="1"/>
  <c r="AW50" i="26"/>
  <c r="AX50" i="26" s="1"/>
  <c r="AU50" i="26"/>
  <c r="AV50" i="26" s="1"/>
  <c r="AS50" i="26"/>
  <c r="AT50" i="26" s="1"/>
  <c r="AQ50" i="26"/>
  <c r="AR50" i="26" s="1"/>
  <c r="AO50" i="26"/>
  <c r="AM50" i="26"/>
  <c r="AK50" i="26"/>
  <c r="AP50" i="26" s="1"/>
  <c r="AI50" i="26"/>
  <c r="AJ50" i="26" s="1"/>
  <c r="AG50" i="26"/>
  <c r="AH50" i="26" s="1"/>
  <c r="AE50" i="26"/>
  <c r="AF50" i="26" s="1"/>
  <c r="AC50" i="26"/>
  <c r="AB50" i="26"/>
  <c r="AY49" i="26"/>
  <c r="AZ49" i="26" s="1"/>
  <c r="AW49" i="26"/>
  <c r="AX49" i="26" s="1"/>
  <c r="AU49" i="26"/>
  <c r="AV49" i="26" s="1"/>
  <c r="AS49" i="26"/>
  <c r="AT49" i="26" s="1"/>
  <c r="AQ49" i="26"/>
  <c r="AR49" i="26" s="1"/>
  <c r="AO49" i="26"/>
  <c r="AM49" i="26"/>
  <c r="AK49" i="26"/>
  <c r="AN49" i="26" s="1"/>
  <c r="AI49" i="26"/>
  <c r="AJ49" i="26" s="1"/>
  <c r="AG49" i="26"/>
  <c r="AH49" i="26" s="1"/>
  <c r="AE49" i="26"/>
  <c r="AF49" i="26" s="1"/>
  <c r="AC49" i="26"/>
  <c r="AB49" i="26"/>
  <c r="AY48" i="26"/>
  <c r="AZ48" i="26" s="1"/>
  <c r="AW48" i="26"/>
  <c r="AX48" i="26" s="1"/>
  <c r="AU48" i="26"/>
  <c r="AV48" i="26" s="1"/>
  <c r="AS48" i="26"/>
  <c r="AT48" i="26" s="1"/>
  <c r="AQ48" i="26"/>
  <c r="AR48" i="26" s="1"/>
  <c r="AO48" i="26"/>
  <c r="AM48" i="26"/>
  <c r="AK48" i="26"/>
  <c r="AP48" i="26" s="1"/>
  <c r="AI48" i="26"/>
  <c r="AJ48" i="26" s="1"/>
  <c r="AG48" i="26"/>
  <c r="AH48" i="26" s="1"/>
  <c r="AE48" i="26"/>
  <c r="AF48" i="26" s="1"/>
  <c r="AC48" i="26"/>
  <c r="AB48" i="26"/>
  <c r="AY47" i="26"/>
  <c r="AZ47" i="26" s="1"/>
  <c r="AW47" i="26"/>
  <c r="AX47" i="26" s="1"/>
  <c r="AU47" i="26"/>
  <c r="AV47" i="26" s="1"/>
  <c r="AS47" i="26"/>
  <c r="AT47" i="26" s="1"/>
  <c r="AQ47" i="26"/>
  <c r="AR47" i="26" s="1"/>
  <c r="AO47" i="26"/>
  <c r="AM47" i="26"/>
  <c r="AK47" i="26"/>
  <c r="AP47" i="26" s="1"/>
  <c r="AI47" i="26"/>
  <c r="AJ47" i="26" s="1"/>
  <c r="AG47" i="26"/>
  <c r="AH47" i="26" s="1"/>
  <c r="AE47" i="26"/>
  <c r="AF47" i="26" s="1"/>
  <c r="AC47" i="26"/>
  <c r="AB47" i="26"/>
  <c r="AY46" i="26"/>
  <c r="AZ46" i="26" s="1"/>
  <c r="AW46" i="26"/>
  <c r="AX46" i="26" s="1"/>
  <c r="AU46" i="26"/>
  <c r="AV46" i="26" s="1"/>
  <c r="AS46" i="26"/>
  <c r="AT46" i="26" s="1"/>
  <c r="AQ46" i="26"/>
  <c r="AR46" i="26" s="1"/>
  <c r="AO46" i="26"/>
  <c r="AM46" i="26"/>
  <c r="AK46" i="26"/>
  <c r="AP46" i="26" s="1"/>
  <c r="AI46" i="26"/>
  <c r="AJ46" i="26" s="1"/>
  <c r="AG46" i="26"/>
  <c r="AH46" i="26" s="1"/>
  <c r="AE46" i="26"/>
  <c r="AF46" i="26" s="1"/>
  <c r="AC46" i="26"/>
  <c r="AB46" i="26"/>
  <c r="AY45" i="26"/>
  <c r="AZ45" i="26" s="1"/>
  <c r="AW45" i="26"/>
  <c r="AX45" i="26" s="1"/>
  <c r="AU45" i="26"/>
  <c r="AV45" i="26" s="1"/>
  <c r="AS45" i="26"/>
  <c r="AT45" i="26" s="1"/>
  <c r="AQ45" i="26"/>
  <c r="AR45" i="26" s="1"/>
  <c r="AO45" i="26"/>
  <c r="AM45" i="26"/>
  <c r="AK45" i="26"/>
  <c r="AN45" i="26" s="1"/>
  <c r="AI45" i="26"/>
  <c r="AJ45" i="26" s="1"/>
  <c r="AG45" i="26"/>
  <c r="AH45" i="26" s="1"/>
  <c r="AE45" i="26"/>
  <c r="AF45" i="26" s="1"/>
  <c r="AC45" i="26"/>
  <c r="AB45" i="26"/>
  <c r="AY44" i="26"/>
  <c r="AZ44" i="26" s="1"/>
  <c r="AW44" i="26"/>
  <c r="AX44" i="26" s="1"/>
  <c r="AU44" i="26"/>
  <c r="AV44" i="26" s="1"/>
  <c r="AS44" i="26"/>
  <c r="AT44" i="26" s="1"/>
  <c r="AQ44" i="26"/>
  <c r="AR44" i="26" s="1"/>
  <c r="AO44" i="26"/>
  <c r="AM44" i="26"/>
  <c r="AK44" i="26"/>
  <c r="AP44" i="26" s="1"/>
  <c r="AI44" i="26"/>
  <c r="AJ44" i="26" s="1"/>
  <c r="AG44" i="26"/>
  <c r="AH44" i="26" s="1"/>
  <c r="AE44" i="26"/>
  <c r="AF44" i="26" s="1"/>
  <c r="AC44" i="26"/>
  <c r="AB44" i="26"/>
  <c r="AY43" i="26"/>
  <c r="AZ43" i="26" s="1"/>
  <c r="AW43" i="26"/>
  <c r="AX43" i="26" s="1"/>
  <c r="AU43" i="26"/>
  <c r="AV43" i="26" s="1"/>
  <c r="AS43" i="26"/>
  <c r="AT43" i="26" s="1"/>
  <c r="AQ43" i="26"/>
  <c r="AR43" i="26" s="1"/>
  <c r="AO43" i="26"/>
  <c r="AM43" i="26"/>
  <c r="AK43" i="26"/>
  <c r="AP43" i="26" s="1"/>
  <c r="AI43" i="26"/>
  <c r="AJ43" i="26" s="1"/>
  <c r="AG43" i="26"/>
  <c r="AH43" i="26" s="1"/>
  <c r="AE43" i="26"/>
  <c r="AF43" i="26" s="1"/>
  <c r="AC43" i="26"/>
  <c r="AB43" i="26"/>
  <c r="AY42" i="26"/>
  <c r="AZ42" i="26" s="1"/>
  <c r="AW42" i="26"/>
  <c r="AX42" i="26" s="1"/>
  <c r="AU42" i="26"/>
  <c r="AV42" i="26" s="1"/>
  <c r="AS42" i="26"/>
  <c r="AT42" i="26" s="1"/>
  <c r="AQ42" i="26"/>
  <c r="AR42" i="26" s="1"/>
  <c r="AO42" i="26"/>
  <c r="AM42" i="26"/>
  <c r="AK42" i="26"/>
  <c r="AN42" i="26" s="1"/>
  <c r="AI42" i="26"/>
  <c r="AJ42" i="26" s="1"/>
  <c r="AG42" i="26"/>
  <c r="AH42" i="26" s="1"/>
  <c r="AE42" i="26"/>
  <c r="AF42" i="26" s="1"/>
  <c r="AC42" i="26"/>
  <c r="AB42" i="26"/>
  <c r="AY41" i="26"/>
  <c r="AZ41" i="26" s="1"/>
  <c r="AW41" i="26"/>
  <c r="AX41" i="26" s="1"/>
  <c r="AU41" i="26"/>
  <c r="AV41" i="26" s="1"/>
  <c r="AS41" i="26"/>
  <c r="AT41" i="26" s="1"/>
  <c r="AQ41" i="26"/>
  <c r="AR41" i="26" s="1"/>
  <c r="AO41" i="26"/>
  <c r="AM41" i="26"/>
  <c r="AK41" i="26"/>
  <c r="AN41" i="26" s="1"/>
  <c r="AI41" i="26"/>
  <c r="AJ41" i="26" s="1"/>
  <c r="AG41" i="26"/>
  <c r="AH41" i="26" s="1"/>
  <c r="AE41" i="26"/>
  <c r="AF41" i="26" s="1"/>
  <c r="AC41" i="26"/>
  <c r="AB41" i="26"/>
  <c r="AY40" i="26"/>
  <c r="AZ40" i="26" s="1"/>
  <c r="AW40" i="26"/>
  <c r="AX40" i="26" s="1"/>
  <c r="AU40" i="26"/>
  <c r="AV40" i="26" s="1"/>
  <c r="AS40" i="26"/>
  <c r="AT40" i="26" s="1"/>
  <c r="AQ40" i="26"/>
  <c r="AR40" i="26" s="1"/>
  <c r="AO40" i="26"/>
  <c r="AM40" i="26"/>
  <c r="AK40" i="26"/>
  <c r="AP40" i="26" s="1"/>
  <c r="AI40" i="26"/>
  <c r="AJ40" i="26" s="1"/>
  <c r="AG40" i="26"/>
  <c r="AH40" i="26" s="1"/>
  <c r="AE40" i="26"/>
  <c r="AF40" i="26" s="1"/>
  <c r="AC40" i="26"/>
  <c r="AB40" i="26"/>
  <c r="AY39" i="26"/>
  <c r="AZ39" i="26" s="1"/>
  <c r="AW39" i="26"/>
  <c r="AX39" i="26" s="1"/>
  <c r="AU39" i="26"/>
  <c r="AV39" i="26" s="1"/>
  <c r="AS39" i="26"/>
  <c r="AT39" i="26" s="1"/>
  <c r="AQ39" i="26"/>
  <c r="AR39" i="26" s="1"/>
  <c r="AO39" i="26"/>
  <c r="AM39" i="26"/>
  <c r="AK39" i="26"/>
  <c r="AP39" i="26" s="1"/>
  <c r="AI39" i="26"/>
  <c r="AJ39" i="26" s="1"/>
  <c r="AG39" i="26"/>
  <c r="AH39" i="26" s="1"/>
  <c r="AE39" i="26"/>
  <c r="AF39" i="26" s="1"/>
  <c r="AC39" i="26"/>
  <c r="AB39" i="26"/>
  <c r="AY38" i="26"/>
  <c r="AZ38" i="26" s="1"/>
  <c r="AW38" i="26"/>
  <c r="AX38" i="26" s="1"/>
  <c r="AU38" i="26"/>
  <c r="AV38" i="26" s="1"/>
  <c r="AS38" i="26"/>
  <c r="AT38" i="26" s="1"/>
  <c r="AQ38" i="26"/>
  <c r="AR38" i="26" s="1"/>
  <c r="AO38" i="26"/>
  <c r="AM38" i="26"/>
  <c r="AK38" i="26"/>
  <c r="AP38" i="26" s="1"/>
  <c r="AI38" i="26"/>
  <c r="AJ38" i="26" s="1"/>
  <c r="AG38" i="26"/>
  <c r="AH38" i="26" s="1"/>
  <c r="AE38" i="26"/>
  <c r="AF38" i="26" s="1"/>
  <c r="AC38" i="26"/>
  <c r="AB38" i="26"/>
  <c r="AY37" i="26"/>
  <c r="AZ37" i="26" s="1"/>
  <c r="AW37" i="26"/>
  <c r="AX37" i="26" s="1"/>
  <c r="AU37" i="26"/>
  <c r="AV37" i="26" s="1"/>
  <c r="AS37" i="26"/>
  <c r="AT37" i="26" s="1"/>
  <c r="AQ37" i="26"/>
  <c r="AR37" i="26" s="1"/>
  <c r="AO37" i="26"/>
  <c r="AM37" i="26"/>
  <c r="AK37" i="26"/>
  <c r="AN37" i="26" s="1"/>
  <c r="AI37" i="26"/>
  <c r="AJ37" i="26" s="1"/>
  <c r="AG37" i="26"/>
  <c r="AH37" i="26" s="1"/>
  <c r="AE37" i="26"/>
  <c r="AF37" i="26" s="1"/>
  <c r="AC37" i="26"/>
  <c r="AB37" i="26"/>
  <c r="AY36" i="26"/>
  <c r="AZ36" i="26" s="1"/>
  <c r="AW36" i="26"/>
  <c r="AX36" i="26" s="1"/>
  <c r="AU36" i="26"/>
  <c r="AV36" i="26" s="1"/>
  <c r="AS36" i="26"/>
  <c r="AT36" i="26" s="1"/>
  <c r="AQ36" i="26"/>
  <c r="AR36" i="26" s="1"/>
  <c r="AO36" i="26"/>
  <c r="AM36" i="26"/>
  <c r="AK36" i="26"/>
  <c r="AN36" i="26" s="1"/>
  <c r="AI36" i="26"/>
  <c r="AJ36" i="26" s="1"/>
  <c r="AG36" i="26"/>
  <c r="AH36" i="26" s="1"/>
  <c r="AE36" i="26"/>
  <c r="AF36" i="26" s="1"/>
  <c r="AC36" i="26"/>
  <c r="AB36" i="26"/>
  <c r="AY35" i="26"/>
  <c r="AZ35" i="26" s="1"/>
  <c r="AW35" i="26"/>
  <c r="AX35" i="26" s="1"/>
  <c r="AU35" i="26"/>
  <c r="AV35" i="26" s="1"/>
  <c r="AS35" i="26"/>
  <c r="AT35" i="26" s="1"/>
  <c r="AQ35" i="26"/>
  <c r="AR35" i="26" s="1"/>
  <c r="AO35" i="26"/>
  <c r="AM35" i="26"/>
  <c r="AK35" i="26"/>
  <c r="AP35" i="26" s="1"/>
  <c r="AI35" i="26"/>
  <c r="AJ35" i="26" s="1"/>
  <c r="AG35" i="26"/>
  <c r="AH35" i="26" s="1"/>
  <c r="AE35" i="26"/>
  <c r="AF35" i="26" s="1"/>
  <c r="AC35" i="26"/>
  <c r="AB35" i="26"/>
  <c r="AY34" i="26"/>
  <c r="AZ34" i="26" s="1"/>
  <c r="AW34" i="26"/>
  <c r="AX34" i="26" s="1"/>
  <c r="AU34" i="26"/>
  <c r="AV34" i="26" s="1"/>
  <c r="AS34" i="26"/>
  <c r="AT34" i="26" s="1"/>
  <c r="AQ34" i="26"/>
  <c r="AR34" i="26" s="1"/>
  <c r="AO34" i="26"/>
  <c r="AM34" i="26"/>
  <c r="AK34" i="26"/>
  <c r="AP34" i="26" s="1"/>
  <c r="AI34" i="26"/>
  <c r="AJ34" i="26" s="1"/>
  <c r="AG34" i="26"/>
  <c r="AH34" i="26" s="1"/>
  <c r="AE34" i="26"/>
  <c r="AF34" i="26" s="1"/>
  <c r="AC34" i="26"/>
  <c r="AB34" i="26"/>
  <c r="AY33" i="26"/>
  <c r="AZ33" i="26" s="1"/>
  <c r="AW33" i="26"/>
  <c r="AX33" i="26" s="1"/>
  <c r="AU33" i="26"/>
  <c r="AV33" i="26" s="1"/>
  <c r="AS33" i="26"/>
  <c r="AT33" i="26" s="1"/>
  <c r="AQ33" i="26"/>
  <c r="AR33" i="26" s="1"/>
  <c r="AO33" i="26"/>
  <c r="AM33" i="26"/>
  <c r="AK33" i="26"/>
  <c r="AI33" i="26"/>
  <c r="AJ33" i="26" s="1"/>
  <c r="AG33" i="26"/>
  <c r="AH33" i="26" s="1"/>
  <c r="AE33" i="26"/>
  <c r="AF33" i="26" s="1"/>
  <c r="AC33" i="26"/>
  <c r="AB33" i="26"/>
  <c r="AY32" i="26"/>
  <c r="AZ32" i="26" s="1"/>
  <c r="AW32" i="26"/>
  <c r="AX32" i="26" s="1"/>
  <c r="AU32" i="26"/>
  <c r="AV32" i="26" s="1"/>
  <c r="AS32" i="26"/>
  <c r="AT32" i="26" s="1"/>
  <c r="AQ32" i="26"/>
  <c r="AR32" i="26" s="1"/>
  <c r="AO32" i="26"/>
  <c r="AM32" i="26"/>
  <c r="AK32" i="26"/>
  <c r="AP32" i="26" s="1"/>
  <c r="AI32" i="26"/>
  <c r="AJ32" i="26" s="1"/>
  <c r="AG32" i="26"/>
  <c r="AH32" i="26" s="1"/>
  <c r="AE32" i="26"/>
  <c r="AF32" i="26" s="1"/>
  <c r="AC32" i="26"/>
  <c r="AB32" i="26"/>
  <c r="AY31" i="26"/>
  <c r="AZ31" i="26" s="1"/>
  <c r="AW31" i="26"/>
  <c r="AX31" i="26" s="1"/>
  <c r="AU31" i="26"/>
  <c r="AV31" i="26" s="1"/>
  <c r="AS31" i="26"/>
  <c r="AT31" i="26" s="1"/>
  <c r="AQ31" i="26"/>
  <c r="AR31" i="26" s="1"/>
  <c r="AO31" i="26"/>
  <c r="AM31" i="26"/>
  <c r="AK31" i="26"/>
  <c r="AI31" i="26"/>
  <c r="AJ31" i="26" s="1"/>
  <c r="AG31" i="26"/>
  <c r="AH31" i="26" s="1"/>
  <c r="AE31" i="26"/>
  <c r="AF31" i="26" s="1"/>
  <c r="AC31" i="26"/>
  <c r="AB31" i="26"/>
  <c r="AY30" i="26"/>
  <c r="AZ30" i="26" s="1"/>
  <c r="AW30" i="26"/>
  <c r="AX30" i="26" s="1"/>
  <c r="AU30" i="26"/>
  <c r="AV30" i="26" s="1"/>
  <c r="AS30" i="26"/>
  <c r="AT30" i="26" s="1"/>
  <c r="AQ30" i="26"/>
  <c r="AR30" i="26" s="1"/>
  <c r="AO30" i="26"/>
  <c r="AM30" i="26"/>
  <c r="AK30" i="26"/>
  <c r="AN30" i="26" s="1"/>
  <c r="AI30" i="26"/>
  <c r="AJ30" i="26" s="1"/>
  <c r="AG30" i="26"/>
  <c r="AH30" i="26" s="1"/>
  <c r="AE30" i="26"/>
  <c r="AF30" i="26" s="1"/>
  <c r="AC30" i="26"/>
  <c r="AB30" i="26"/>
  <c r="AY29" i="26"/>
  <c r="AZ29" i="26" s="1"/>
  <c r="AW29" i="26"/>
  <c r="AX29" i="26" s="1"/>
  <c r="AU29" i="26"/>
  <c r="AV29" i="26" s="1"/>
  <c r="AS29" i="26"/>
  <c r="AT29" i="26" s="1"/>
  <c r="AQ29" i="26"/>
  <c r="AR29" i="26" s="1"/>
  <c r="AO29" i="26"/>
  <c r="AM29" i="26"/>
  <c r="AK29" i="26"/>
  <c r="AI29" i="26"/>
  <c r="AJ29" i="26" s="1"/>
  <c r="AG29" i="26"/>
  <c r="AH29" i="26" s="1"/>
  <c r="AE29" i="26"/>
  <c r="AF29" i="26" s="1"/>
  <c r="AC29" i="26"/>
  <c r="AB29" i="26"/>
  <c r="AY28" i="26"/>
  <c r="AZ28" i="26" s="1"/>
  <c r="AW28" i="26"/>
  <c r="AX28" i="26" s="1"/>
  <c r="AU28" i="26"/>
  <c r="AV28" i="26" s="1"/>
  <c r="AS28" i="26"/>
  <c r="AT28" i="26" s="1"/>
  <c r="AQ28" i="26"/>
  <c r="AR28" i="26" s="1"/>
  <c r="AO28" i="26"/>
  <c r="AM28" i="26"/>
  <c r="AK28" i="26"/>
  <c r="AP28" i="26" s="1"/>
  <c r="AI28" i="26"/>
  <c r="AJ28" i="26" s="1"/>
  <c r="AG28" i="26"/>
  <c r="AH28" i="26" s="1"/>
  <c r="AE28" i="26"/>
  <c r="AF28" i="26" s="1"/>
  <c r="AC28" i="26"/>
  <c r="AB28" i="26"/>
  <c r="AY27" i="26"/>
  <c r="AZ27" i="26" s="1"/>
  <c r="AW27" i="26"/>
  <c r="AX27" i="26" s="1"/>
  <c r="AU27" i="26"/>
  <c r="AV27" i="26" s="1"/>
  <c r="AS27" i="26"/>
  <c r="AT27" i="26" s="1"/>
  <c r="AQ27" i="26"/>
  <c r="AR27" i="26" s="1"/>
  <c r="AO27" i="26"/>
  <c r="AM27" i="26"/>
  <c r="AK27" i="26"/>
  <c r="AN27" i="26" s="1"/>
  <c r="AI27" i="26"/>
  <c r="AJ27" i="26" s="1"/>
  <c r="AG27" i="26"/>
  <c r="AH27" i="26" s="1"/>
  <c r="AE27" i="26"/>
  <c r="AF27" i="26" s="1"/>
  <c r="AC27" i="26"/>
  <c r="AB27" i="26"/>
  <c r="AY26" i="26"/>
  <c r="AZ26" i="26" s="1"/>
  <c r="AW26" i="26"/>
  <c r="AX26" i="26" s="1"/>
  <c r="AU26" i="26"/>
  <c r="AV26" i="26" s="1"/>
  <c r="AS26" i="26"/>
  <c r="AT26" i="26" s="1"/>
  <c r="AQ26" i="26"/>
  <c r="AR26" i="26" s="1"/>
  <c r="AO26" i="26"/>
  <c r="AM26" i="26"/>
  <c r="AK26" i="26"/>
  <c r="AP26" i="26" s="1"/>
  <c r="AI26" i="26"/>
  <c r="AJ26" i="26" s="1"/>
  <c r="AG26" i="26"/>
  <c r="AH26" i="26" s="1"/>
  <c r="AE26" i="26"/>
  <c r="AF26" i="26" s="1"/>
  <c r="AC26" i="26"/>
  <c r="AB26" i="26"/>
  <c r="AY25" i="26"/>
  <c r="AZ25" i="26" s="1"/>
  <c r="AW25" i="26"/>
  <c r="AX25" i="26" s="1"/>
  <c r="AU25" i="26"/>
  <c r="AV25" i="26" s="1"/>
  <c r="AS25" i="26"/>
  <c r="AT25" i="26" s="1"/>
  <c r="AQ25" i="26"/>
  <c r="AR25" i="26" s="1"/>
  <c r="AO25" i="26"/>
  <c r="AM25" i="26"/>
  <c r="AK25" i="26"/>
  <c r="AN25" i="26" s="1"/>
  <c r="AI25" i="26"/>
  <c r="AJ25" i="26" s="1"/>
  <c r="AG25" i="26"/>
  <c r="AH25" i="26" s="1"/>
  <c r="AE25" i="26"/>
  <c r="AF25" i="26" s="1"/>
  <c r="AC25" i="26"/>
  <c r="AB25" i="26"/>
  <c r="AY24" i="26"/>
  <c r="AZ24" i="26" s="1"/>
  <c r="AW24" i="26"/>
  <c r="AX24" i="26" s="1"/>
  <c r="AU24" i="26"/>
  <c r="AV24" i="26" s="1"/>
  <c r="AS24" i="26"/>
  <c r="AT24" i="26" s="1"/>
  <c r="AQ24" i="26"/>
  <c r="AR24" i="26" s="1"/>
  <c r="AO24" i="26"/>
  <c r="AM24" i="26"/>
  <c r="AK24" i="26"/>
  <c r="AP24" i="26" s="1"/>
  <c r="AI24" i="26"/>
  <c r="AJ24" i="26" s="1"/>
  <c r="AG24" i="26"/>
  <c r="AH24" i="26" s="1"/>
  <c r="AE24" i="26"/>
  <c r="AF24" i="26" s="1"/>
  <c r="AC24" i="26"/>
  <c r="AB24" i="26"/>
  <c r="AY23" i="26"/>
  <c r="AZ23" i="26" s="1"/>
  <c r="AW23" i="26"/>
  <c r="AX23" i="26" s="1"/>
  <c r="AU23" i="26"/>
  <c r="AV23" i="26" s="1"/>
  <c r="AS23" i="26"/>
  <c r="AT23" i="26" s="1"/>
  <c r="AQ23" i="26"/>
  <c r="AR23" i="26" s="1"/>
  <c r="AO23" i="26"/>
  <c r="AM23" i="26"/>
  <c r="AK23" i="26"/>
  <c r="AP23" i="26" s="1"/>
  <c r="AI23" i="26"/>
  <c r="AJ23" i="26" s="1"/>
  <c r="AG23" i="26"/>
  <c r="AH23" i="26" s="1"/>
  <c r="AE23" i="26"/>
  <c r="AF23" i="26" s="1"/>
  <c r="AC23" i="26"/>
  <c r="AB23" i="26"/>
  <c r="AY22" i="26"/>
  <c r="AZ22" i="26" s="1"/>
  <c r="AW22" i="26"/>
  <c r="AX22" i="26" s="1"/>
  <c r="AU22" i="26"/>
  <c r="AV22" i="26" s="1"/>
  <c r="AS22" i="26"/>
  <c r="AT22" i="26" s="1"/>
  <c r="AQ22" i="26"/>
  <c r="AR22" i="26" s="1"/>
  <c r="AO22" i="26"/>
  <c r="AM22" i="26"/>
  <c r="AK22" i="26"/>
  <c r="AP22" i="26" s="1"/>
  <c r="AI22" i="26"/>
  <c r="AJ22" i="26" s="1"/>
  <c r="AG22" i="26"/>
  <c r="AH22" i="26" s="1"/>
  <c r="AE22" i="26"/>
  <c r="AF22" i="26" s="1"/>
  <c r="AC22" i="26"/>
  <c r="AB22" i="26"/>
  <c r="AY21" i="26"/>
  <c r="AZ21" i="26" s="1"/>
  <c r="AW21" i="26"/>
  <c r="AX21" i="26" s="1"/>
  <c r="AU21" i="26"/>
  <c r="AV21" i="26" s="1"/>
  <c r="AS21" i="26"/>
  <c r="AT21" i="26" s="1"/>
  <c r="AQ21" i="26"/>
  <c r="AR21" i="26" s="1"/>
  <c r="AO21" i="26"/>
  <c r="AM21" i="26"/>
  <c r="AK21" i="26"/>
  <c r="AN21" i="26" s="1"/>
  <c r="AI21" i="26"/>
  <c r="AJ21" i="26" s="1"/>
  <c r="AG21" i="26"/>
  <c r="AH21" i="26" s="1"/>
  <c r="AE21" i="26"/>
  <c r="AF21" i="26" s="1"/>
  <c r="AC21" i="26"/>
  <c r="AB21" i="26"/>
  <c r="AY20" i="26"/>
  <c r="AZ20" i="26" s="1"/>
  <c r="AW20" i="26"/>
  <c r="AX20" i="26" s="1"/>
  <c r="AU20" i="26"/>
  <c r="AV20" i="26" s="1"/>
  <c r="AS20" i="26"/>
  <c r="AT20" i="26" s="1"/>
  <c r="AQ20" i="26"/>
  <c r="AR20" i="26" s="1"/>
  <c r="AO20" i="26"/>
  <c r="AM20" i="26"/>
  <c r="AK20" i="26"/>
  <c r="AP20" i="26" s="1"/>
  <c r="AI20" i="26"/>
  <c r="AJ20" i="26" s="1"/>
  <c r="AG20" i="26"/>
  <c r="AH20" i="26" s="1"/>
  <c r="AE20" i="26"/>
  <c r="AF20" i="26" s="1"/>
  <c r="AC20" i="26"/>
  <c r="AB20" i="26"/>
  <c r="AY19" i="26"/>
  <c r="AZ19" i="26" s="1"/>
  <c r="AW19" i="26"/>
  <c r="AX19" i="26" s="1"/>
  <c r="AU19" i="26"/>
  <c r="AV19" i="26" s="1"/>
  <c r="AS19" i="26"/>
  <c r="AT19" i="26" s="1"/>
  <c r="AQ19" i="26"/>
  <c r="AR19" i="26" s="1"/>
  <c r="AO19" i="26"/>
  <c r="AM19" i="26"/>
  <c r="AK19" i="26"/>
  <c r="AP19" i="26" s="1"/>
  <c r="AI19" i="26"/>
  <c r="AJ19" i="26" s="1"/>
  <c r="AG19" i="26"/>
  <c r="AH19" i="26" s="1"/>
  <c r="AE19" i="26"/>
  <c r="AF19" i="26" s="1"/>
  <c r="AC19" i="26"/>
  <c r="AB19" i="26"/>
  <c r="AY18" i="26"/>
  <c r="AZ18" i="26" s="1"/>
  <c r="AW18" i="26"/>
  <c r="AX18" i="26" s="1"/>
  <c r="AU18" i="26"/>
  <c r="AV18" i="26" s="1"/>
  <c r="AS18" i="26"/>
  <c r="AT18" i="26" s="1"/>
  <c r="AQ18" i="26"/>
  <c r="AR18" i="26" s="1"/>
  <c r="AO18" i="26"/>
  <c r="AM18" i="26"/>
  <c r="AK18" i="26"/>
  <c r="AP18" i="26" s="1"/>
  <c r="AI18" i="26"/>
  <c r="AJ18" i="26" s="1"/>
  <c r="AG18" i="26"/>
  <c r="AH18" i="26" s="1"/>
  <c r="AE18" i="26"/>
  <c r="AF18" i="26" s="1"/>
  <c r="AC18" i="26"/>
  <c r="AB18" i="26"/>
  <c r="AY17" i="26"/>
  <c r="AZ17" i="26" s="1"/>
  <c r="AW17" i="26"/>
  <c r="AX17" i="26" s="1"/>
  <c r="AU17" i="26"/>
  <c r="AV17" i="26" s="1"/>
  <c r="AS17" i="26"/>
  <c r="AT17" i="26" s="1"/>
  <c r="AQ17" i="26"/>
  <c r="AR17" i="26" s="1"/>
  <c r="AO17" i="26"/>
  <c r="AM17" i="26"/>
  <c r="AK17" i="26"/>
  <c r="AN17" i="26" s="1"/>
  <c r="AI17" i="26"/>
  <c r="AJ17" i="26" s="1"/>
  <c r="AG17" i="26"/>
  <c r="AH17" i="26" s="1"/>
  <c r="AE17" i="26"/>
  <c r="AF17" i="26" s="1"/>
  <c r="AC17" i="26"/>
  <c r="AB17" i="26"/>
  <c r="AY16" i="26"/>
  <c r="AZ16" i="26" s="1"/>
  <c r="AW16" i="26"/>
  <c r="AX16" i="26" s="1"/>
  <c r="AU16" i="26"/>
  <c r="AV16" i="26" s="1"/>
  <c r="AS16" i="26"/>
  <c r="AT16" i="26" s="1"/>
  <c r="AQ16" i="26"/>
  <c r="AR16" i="26" s="1"/>
  <c r="AO16" i="26"/>
  <c r="AM16" i="26"/>
  <c r="AK16" i="26"/>
  <c r="AP16" i="26" s="1"/>
  <c r="AI16" i="26"/>
  <c r="AJ16" i="26" s="1"/>
  <c r="AG16" i="26"/>
  <c r="AH16" i="26" s="1"/>
  <c r="AE16" i="26"/>
  <c r="AF16" i="26" s="1"/>
  <c r="AC16" i="26"/>
  <c r="AB16" i="26"/>
  <c r="AY15" i="26"/>
  <c r="AZ15" i="26" s="1"/>
  <c r="AW15" i="26"/>
  <c r="AX15" i="26" s="1"/>
  <c r="AU15" i="26"/>
  <c r="AV15" i="26" s="1"/>
  <c r="AS15" i="26"/>
  <c r="AT15" i="26" s="1"/>
  <c r="AQ15" i="26"/>
  <c r="AR15" i="26" s="1"/>
  <c r="AO15" i="26"/>
  <c r="AM15" i="26"/>
  <c r="AK15" i="26"/>
  <c r="AP15" i="26" s="1"/>
  <c r="AI15" i="26"/>
  <c r="AJ15" i="26" s="1"/>
  <c r="AG15" i="26"/>
  <c r="AH15" i="26" s="1"/>
  <c r="AE15" i="26"/>
  <c r="AF15" i="26" s="1"/>
  <c r="AC15" i="26"/>
  <c r="AB15" i="26"/>
  <c r="AY14" i="26"/>
  <c r="AZ14" i="26" s="1"/>
  <c r="AW14" i="26"/>
  <c r="AX14" i="26" s="1"/>
  <c r="AU14" i="26"/>
  <c r="AV14" i="26" s="1"/>
  <c r="AS14" i="26"/>
  <c r="AT14" i="26" s="1"/>
  <c r="AQ14" i="26"/>
  <c r="AR14" i="26" s="1"/>
  <c r="AO14" i="26"/>
  <c r="AM14" i="26"/>
  <c r="AK14" i="26"/>
  <c r="AP14" i="26" s="1"/>
  <c r="AI14" i="26"/>
  <c r="AJ14" i="26" s="1"/>
  <c r="AG14" i="26"/>
  <c r="AH14" i="26" s="1"/>
  <c r="AE14" i="26"/>
  <c r="AF14" i="26" s="1"/>
  <c r="AC14" i="26"/>
  <c r="AB14" i="26"/>
  <c r="AY13" i="26"/>
  <c r="AZ13" i="26" s="1"/>
  <c r="AW13" i="26"/>
  <c r="AX13" i="26" s="1"/>
  <c r="AU13" i="26"/>
  <c r="AV13" i="26" s="1"/>
  <c r="AS13" i="26"/>
  <c r="AT13" i="26" s="1"/>
  <c r="AQ13" i="26"/>
  <c r="AR13" i="26" s="1"/>
  <c r="AO13" i="26"/>
  <c r="AM13" i="26"/>
  <c r="AK13" i="26"/>
  <c r="AN13" i="26" s="1"/>
  <c r="AI13" i="26"/>
  <c r="AJ13" i="26" s="1"/>
  <c r="AG13" i="26"/>
  <c r="AH13" i="26" s="1"/>
  <c r="AE13" i="26"/>
  <c r="AF13" i="26" s="1"/>
  <c r="AC13" i="26"/>
  <c r="AB13" i="26"/>
  <c r="AY12" i="26"/>
  <c r="AZ12" i="26" s="1"/>
  <c r="AW12" i="26"/>
  <c r="AX12" i="26" s="1"/>
  <c r="AU12" i="26"/>
  <c r="AV12" i="26" s="1"/>
  <c r="AS12" i="26"/>
  <c r="AT12" i="26" s="1"/>
  <c r="AQ12" i="26"/>
  <c r="AR12" i="26" s="1"/>
  <c r="AO12" i="26"/>
  <c r="AM12" i="26"/>
  <c r="AK12" i="26"/>
  <c r="AP12" i="26" s="1"/>
  <c r="AI12" i="26"/>
  <c r="AJ12" i="26" s="1"/>
  <c r="AG12" i="26"/>
  <c r="AH12" i="26" s="1"/>
  <c r="AE12" i="26"/>
  <c r="AF12" i="26" s="1"/>
  <c r="AC12" i="26"/>
  <c r="AB12" i="26"/>
  <c r="AY11" i="26"/>
  <c r="AZ11" i="26" s="1"/>
  <c r="AW11" i="26"/>
  <c r="AX11" i="26" s="1"/>
  <c r="AU11" i="26"/>
  <c r="AV11" i="26" s="1"/>
  <c r="AS11" i="26"/>
  <c r="AT11" i="26" s="1"/>
  <c r="AQ11" i="26"/>
  <c r="AR11" i="26" s="1"/>
  <c r="AO11" i="26"/>
  <c r="AM11" i="26"/>
  <c r="AK11" i="26"/>
  <c r="AP11" i="26" s="1"/>
  <c r="AI11" i="26"/>
  <c r="AJ11" i="26" s="1"/>
  <c r="AG11" i="26"/>
  <c r="AH11" i="26" s="1"/>
  <c r="AE11" i="26"/>
  <c r="AF11" i="26" s="1"/>
  <c r="AC11" i="26"/>
  <c r="AB11" i="26"/>
  <c r="AY10" i="26"/>
  <c r="AZ10" i="26" s="1"/>
  <c r="AW10" i="26"/>
  <c r="AX10" i="26" s="1"/>
  <c r="AU10" i="26"/>
  <c r="AV10" i="26" s="1"/>
  <c r="AS10" i="26"/>
  <c r="AT10" i="26" s="1"/>
  <c r="AQ10" i="26"/>
  <c r="AR10" i="26" s="1"/>
  <c r="AO10" i="26"/>
  <c r="AM10" i="26"/>
  <c r="AK10" i="26"/>
  <c r="AP10" i="26" s="1"/>
  <c r="AI10" i="26"/>
  <c r="AJ10" i="26" s="1"/>
  <c r="AG10" i="26"/>
  <c r="AH10" i="26" s="1"/>
  <c r="AE10" i="26"/>
  <c r="AF10" i="26" s="1"/>
  <c r="AC10" i="26"/>
  <c r="AB10" i="26"/>
  <c r="AY9" i="26"/>
  <c r="AZ9" i="26" s="1"/>
  <c r="AW9" i="26"/>
  <c r="AX9" i="26" s="1"/>
  <c r="AU9" i="26"/>
  <c r="AV9" i="26" s="1"/>
  <c r="AS9" i="26"/>
  <c r="AT9" i="26" s="1"/>
  <c r="AQ9" i="26"/>
  <c r="AR9" i="26" s="1"/>
  <c r="AO9" i="26"/>
  <c r="AM9" i="26"/>
  <c r="AK9" i="26"/>
  <c r="AN9" i="26" s="1"/>
  <c r="AI9" i="26"/>
  <c r="AJ9" i="26" s="1"/>
  <c r="AG9" i="26"/>
  <c r="AH9" i="26" s="1"/>
  <c r="AE9" i="26"/>
  <c r="AF9" i="26" s="1"/>
  <c r="AC9" i="26"/>
  <c r="AB9" i="26"/>
  <c r="AY8" i="26"/>
  <c r="AZ8" i="26" s="1"/>
  <c r="AW8" i="26"/>
  <c r="AX8" i="26" s="1"/>
  <c r="AU8" i="26"/>
  <c r="AV8" i="26" s="1"/>
  <c r="AS8" i="26"/>
  <c r="AT8" i="26" s="1"/>
  <c r="AQ8" i="26"/>
  <c r="AR8" i="26" s="1"/>
  <c r="AO8" i="26"/>
  <c r="AM8" i="26"/>
  <c r="AK8" i="26"/>
  <c r="AN8" i="26" s="1"/>
  <c r="AI8" i="26"/>
  <c r="AJ8" i="26" s="1"/>
  <c r="AG8" i="26"/>
  <c r="AH8" i="26" s="1"/>
  <c r="AE8" i="26"/>
  <c r="AF8" i="26" s="1"/>
  <c r="AC8" i="26"/>
  <c r="AB8" i="26"/>
  <c r="AY7" i="26"/>
  <c r="AZ7" i="26" s="1"/>
  <c r="AW7" i="26"/>
  <c r="AX7" i="26" s="1"/>
  <c r="AU7" i="26"/>
  <c r="AV7" i="26" s="1"/>
  <c r="AS7" i="26"/>
  <c r="AT7" i="26" s="1"/>
  <c r="AQ7" i="26"/>
  <c r="AR7" i="26" s="1"/>
  <c r="AO7" i="26"/>
  <c r="AM7" i="26"/>
  <c r="AK7" i="26"/>
  <c r="AP7" i="26" s="1"/>
  <c r="AI7" i="26"/>
  <c r="AJ7" i="26" s="1"/>
  <c r="AG7" i="26"/>
  <c r="AH7" i="26" s="1"/>
  <c r="AE7" i="26"/>
  <c r="AF7" i="26" s="1"/>
  <c r="AC7" i="26"/>
  <c r="AB7" i="26"/>
  <c r="AY6" i="26"/>
  <c r="AZ6" i="26" s="1"/>
  <c r="AW6" i="26"/>
  <c r="AX6" i="26" s="1"/>
  <c r="AU6" i="26"/>
  <c r="AV6" i="26" s="1"/>
  <c r="AS6" i="26"/>
  <c r="AT6" i="26" s="1"/>
  <c r="AQ6" i="26"/>
  <c r="AR6" i="26" s="1"/>
  <c r="AO6" i="26"/>
  <c r="AM6" i="26"/>
  <c r="AK6" i="26"/>
  <c r="AP6" i="26" s="1"/>
  <c r="AI6" i="26"/>
  <c r="AJ6" i="26" s="1"/>
  <c r="AG6" i="26"/>
  <c r="AH6" i="26" s="1"/>
  <c r="AE6" i="26"/>
  <c r="AF6" i="26" s="1"/>
  <c r="AC6" i="26"/>
  <c r="AB6" i="26"/>
  <c r="AY5" i="26"/>
  <c r="AZ5" i="26" s="1"/>
  <c r="AW5" i="26"/>
  <c r="AX5" i="26" s="1"/>
  <c r="AU5" i="26"/>
  <c r="AV5" i="26" s="1"/>
  <c r="AS5" i="26"/>
  <c r="AT5" i="26" s="1"/>
  <c r="AQ5" i="26"/>
  <c r="AR5" i="26" s="1"/>
  <c r="AO5" i="26"/>
  <c r="AM5" i="26"/>
  <c r="AK5" i="26"/>
  <c r="AN5" i="26" s="1"/>
  <c r="AI5" i="26"/>
  <c r="AJ5" i="26" s="1"/>
  <c r="AG5" i="26"/>
  <c r="AH5" i="26" s="1"/>
  <c r="AE5" i="26"/>
  <c r="AF5" i="26" s="1"/>
  <c r="AC5" i="26"/>
  <c r="AB5" i="26"/>
  <c r="AY4" i="26"/>
  <c r="AZ4" i="26" s="1"/>
  <c r="AW4" i="26"/>
  <c r="AX4" i="26" s="1"/>
  <c r="AU4" i="26"/>
  <c r="AV4" i="26" s="1"/>
  <c r="AS4" i="26"/>
  <c r="AT4" i="26" s="1"/>
  <c r="AQ4" i="26"/>
  <c r="AR4" i="26" s="1"/>
  <c r="AO4" i="26"/>
  <c r="AM4" i="26"/>
  <c r="AK4" i="26"/>
  <c r="AN4" i="26" s="1"/>
  <c r="AI4" i="26"/>
  <c r="AJ4" i="26" s="1"/>
  <c r="AG4" i="26"/>
  <c r="AH4" i="26" s="1"/>
  <c r="AE4" i="26"/>
  <c r="AF4" i="26" s="1"/>
  <c r="AC4" i="26"/>
  <c r="AB4" i="26"/>
  <c r="AY3" i="26"/>
  <c r="AZ3" i="26" s="1"/>
  <c r="AW3" i="26"/>
  <c r="AX3" i="26" s="1"/>
  <c r="AU3" i="26"/>
  <c r="AV3" i="26" s="1"/>
  <c r="AS3" i="26"/>
  <c r="AT3" i="26" s="1"/>
  <c r="AQ3" i="26"/>
  <c r="AR3" i="26" s="1"/>
  <c r="AO3" i="26"/>
  <c r="AM3" i="26"/>
  <c r="AK3" i="26"/>
  <c r="AP3" i="26" s="1"/>
  <c r="AI3" i="26"/>
  <c r="AJ3" i="26" s="1"/>
  <c r="AG3" i="26"/>
  <c r="AH3" i="26" s="1"/>
  <c r="AE3" i="26"/>
  <c r="AF3" i="26" s="1"/>
  <c r="AC3" i="26"/>
  <c r="AB3" i="26"/>
  <c r="AY2" i="26"/>
  <c r="AZ2" i="26" s="1"/>
  <c r="AW2" i="26"/>
  <c r="AU2" i="26"/>
  <c r="AV2" i="26" s="1"/>
  <c r="AS2" i="26"/>
  <c r="AT2" i="26" s="1"/>
  <c r="AQ2" i="26"/>
  <c r="AR2" i="26" s="1"/>
  <c r="AO2" i="26"/>
  <c r="AM2" i="26"/>
  <c r="AK2" i="26"/>
  <c r="AI2" i="26"/>
  <c r="AJ2" i="26" s="1"/>
  <c r="AG2" i="26"/>
  <c r="AH2" i="26" s="1"/>
  <c r="AE2" i="26"/>
  <c r="AF2" i="26" s="1"/>
  <c r="AC2" i="26"/>
  <c r="AB2" i="26"/>
  <c r="AD5" i="27" l="1"/>
  <c r="AD9" i="27"/>
  <c r="AD13" i="27"/>
  <c r="AD17" i="27"/>
  <c r="AD21" i="27"/>
  <c r="AD25" i="27"/>
  <c r="AD29" i="27"/>
  <c r="AD33" i="27"/>
  <c r="AD37" i="27"/>
  <c r="AD41" i="27"/>
  <c r="AD45" i="27"/>
  <c r="AD49" i="27"/>
  <c r="AD53" i="27"/>
  <c r="AH53" i="27" s="1"/>
  <c r="AD57" i="27"/>
  <c r="AH57" i="27" s="1"/>
  <c r="AD61" i="27"/>
  <c r="AD65" i="27"/>
  <c r="AH65" i="27" s="1"/>
  <c r="AD69" i="27"/>
  <c r="AH69" i="27" s="1"/>
  <c r="AD73" i="27"/>
  <c r="AH73" i="27" s="1"/>
  <c r="AD77" i="27"/>
  <c r="AH77" i="27" s="1"/>
  <c r="AD81" i="27"/>
  <c r="AH81" i="27" s="1"/>
  <c r="AD85" i="27"/>
  <c r="AH85" i="27" s="1"/>
  <c r="AD89" i="27"/>
  <c r="AH89" i="27" s="1"/>
  <c r="AD93" i="27"/>
  <c r="AH93" i="27" s="1"/>
  <c r="AD97" i="27"/>
  <c r="AH97" i="27" s="1"/>
  <c r="AD101" i="27"/>
  <c r="AH101" i="27" s="1"/>
  <c r="AD105" i="27"/>
  <c r="AH105" i="27" s="1"/>
  <c r="AD109" i="27"/>
  <c r="AH109" i="27" s="1"/>
  <c r="AD113" i="27"/>
  <c r="AH113" i="27" s="1"/>
  <c r="AD117" i="27"/>
  <c r="AH117" i="27" s="1"/>
  <c r="AD121" i="27"/>
  <c r="AH121" i="27" s="1"/>
  <c r="AD125" i="27"/>
  <c r="AH125" i="27" s="1"/>
  <c r="AD129" i="27"/>
  <c r="AH129" i="27" s="1"/>
  <c r="AD133" i="27"/>
  <c r="AH133" i="27" s="1"/>
  <c r="AD137" i="27"/>
  <c r="AH137" i="27" s="1"/>
  <c r="AD141" i="27"/>
  <c r="AH141" i="27" s="1"/>
  <c r="AD145" i="27"/>
  <c r="AH145" i="27" s="1"/>
  <c r="AD149" i="27"/>
  <c r="AH149" i="27" s="1"/>
  <c r="AD153" i="27"/>
  <c r="AH153" i="27" s="1"/>
  <c r="AD157" i="27"/>
  <c r="AH157" i="27" s="1"/>
  <c r="AD161" i="27"/>
  <c r="AH161" i="27" s="1"/>
  <c r="AD165" i="27"/>
  <c r="AH165" i="27" s="1"/>
  <c r="AD169" i="27"/>
  <c r="AH169" i="27" s="1"/>
  <c r="AD173" i="27"/>
  <c r="AH173" i="27" s="1"/>
  <c r="AD177" i="27"/>
  <c r="AH177" i="27" s="1"/>
  <c r="AD181" i="27"/>
  <c r="AH181" i="27" s="1"/>
  <c r="AD185" i="27"/>
  <c r="AH185" i="27" s="1"/>
  <c r="AD189" i="27"/>
  <c r="AH189" i="27" s="1"/>
  <c r="AD193" i="27"/>
  <c r="AH193" i="27" s="1"/>
  <c r="AD197" i="27"/>
  <c r="AH197" i="27" s="1"/>
  <c r="AD201" i="27"/>
  <c r="AH201" i="27" s="1"/>
  <c r="AD205" i="27"/>
  <c r="AH205" i="27" s="1"/>
  <c r="AD209" i="27"/>
  <c r="AH209" i="27" s="1"/>
  <c r="AD213" i="27"/>
  <c r="AH213" i="27" s="1"/>
  <c r="AD217" i="27"/>
  <c r="AH217" i="27" s="1"/>
  <c r="AD221" i="27"/>
  <c r="AH221" i="27" s="1"/>
  <c r="AD225" i="27"/>
  <c r="AH225" i="27" s="1"/>
  <c r="AD229" i="27"/>
  <c r="AH229" i="27" s="1"/>
  <c r="AD233" i="27"/>
  <c r="AH233" i="27" s="1"/>
  <c r="AD237" i="27"/>
  <c r="AH237" i="27" s="1"/>
  <c r="AD241" i="27"/>
  <c r="AH241" i="27" s="1"/>
  <c r="AD253" i="27"/>
  <c r="AD255" i="27"/>
  <c r="AH255" i="27" s="1"/>
  <c r="AD257" i="27"/>
  <c r="AH257" i="27" s="1"/>
  <c r="AD258" i="27"/>
  <c r="AH258" i="27" s="1"/>
  <c r="AF246" i="27"/>
  <c r="AG246" i="27"/>
  <c r="AH246" i="27" s="1"/>
  <c r="AH2" i="27"/>
  <c r="AG247" i="27"/>
  <c r="AF247" i="27"/>
  <c r="AD249" i="27"/>
  <c r="AH249" i="27" s="1"/>
  <c r="AD260" i="27"/>
  <c r="AD262" i="27"/>
  <c r="AH262" i="27" s="1"/>
  <c r="AD4" i="27"/>
  <c r="AD8" i="27"/>
  <c r="AD12" i="27"/>
  <c r="AD16" i="27"/>
  <c r="AD20" i="27"/>
  <c r="AD24" i="27"/>
  <c r="AD28" i="27"/>
  <c r="AD32" i="27"/>
  <c r="AD36" i="27"/>
  <c r="AD40" i="27"/>
  <c r="AD44" i="27"/>
  <c r="AH44" i="27" s="1"/>
  <c r="AD48" i="27"/>
  <c r="AD52" i="27"/>
  <c r="AD56" i="27"/>
  <c r="AH56" i="27" s="1"/>
  <c r="AD60" i="27"/>
  <c r="AD64" i="27"/>
  <c r="AH64" i="27" s="1"/>
  <c r="AD68" i="27"/>
  <c r="AH68" i="27" s="1"/>
  <c r="AD72" i="27"/>
  <c r="AH72" i="27" s="1"/>
  <c r="AD76" i="27"/>
  <c r="AH76" i="27" s="1"/>
  <c r="AD80" i="27"/>
  <c r="AH80" i="27" s="1"/>
  <c r="AD84" i="27"/>
  <c r="AH84" i="27" s="1"/>
  <c r="AD88" i="27"/>
  <c r="AH88" i="27" s="1"/>
  <c r="AD92" i="27"/>
  <c r="AH92" i="27" s="1"/>
  <c r="AD96" i="27"/>
  <c r="AH96" i="27" s="1"/>
  <c r="AD100" i="27"/>
  <c r="AH100" i="27" s="1"/>
  <c r="AD104" i="27"/>
  <c r="AH104" i="27" s="1"/>
  <c r="AD108" i="27"/>
  <c r="AH108" i="27" s="1"/>
  <c r="AD112" i="27"/>
  <c r="AH112" i="27" s="1"/>
  <c r="AD116" i="27"/>
  <c r="AH116" i="27" s="1"/>
  <c r="AD120" i="27"/>
  <c r="AH120" i="27" s="1"/>
  <c r="AD124" i="27"/>
  <c r="AH124" i="27" s="1"/>
  <c r="AD128" i="27"/>
  <c r="AH128" i="27" s="1"/>
  <c r="AD132" i="27"/>
  <c r="AH132" i="27" s="1"/>
  <c r="AD136" i="27"/>
  <c r="AH136" i="27" s="1"/>
  <c r="AD140" i="27"/>
  <c r="AH140" i="27" s="1"/>
  <c r="AD144" i="27"/>
  <c r="AH144" i="27" s="1"/>
  <c r="AD148" i="27"/>
  <c r="AH148" i="27" s="1"/>
  <c r="AD152" i="27"/>
  <c r="AH152" i="27" s="1"/>
  <c r="AD156" i="27"/>
  <c r="AH156" i="27" s="1"/>
  <c r="AD160" i="27"/>
  <c r="AH160" i="27" s="1"/>
  <c r="AD164" i="27"/>
  <c r="AH164" i="27" s="1"/>
  <c r="AD168" i="27"/>
  <c r="AH168" i="27" s="1"/>
  <c r="AD172" i="27"/>
  <c r="AH172" i="27" s="1"/>
  <c r="AD176" i="27"/>
  <c r="AH176" i="27" s="1"/>
  <c r="AD180" i="27"/>
  <c r="AH180" i="27" s="1"/>
  <c r="AD184" i="27"/>
  <c r="AH184" i="27" s="1"/>
  <c r="AD188" i="27"/>
  <c r="AH188" i="27" s="1"/>
  <c r="AD192" i="27"/>
  <c r="AH192" i="27" s="1"/>
  <c r="AD196" i="27"/>
  <c r="AH196" i="27" s="1"/>
  <c r="AD200" i="27"/>
  <c r="AH200" i="27" s="1"/>
  <c r="AD204" i="27"/>
  <c r="AH204" i="27" s="1"/>
  <c r="AD208" i="27"/>
  <c r="AH208" i="27" s="1"/>
  <c r="AD212" i="27"/>
  <c r="AH212" i="27" s="1"/>
  <c r="AD216" i="27"/>
  <c r="AH216" i="27" s="1"/>
  <c r="AD220" i="27"/>
  <c r="AH220" i="27" s="1"/>
  <c r="AD224" i="27"/>
  <c r="AH224" i="27" s="1"/>
  <c r="AD228" i="27"/>
  <c r="AH228" i="27" s="1"/>
  <c r="AD232" i="27"/>
  <c r="AH232" i="27" s="1"/>
  <c r="AD236" i="27"/>
  <c r="AH236" i="27" s="1"/>
  <c r="AD240" i="27"/>
  <c r="AH240" i="27" s="1"/>
  <c r="AD244" i="27"/>
  <c r="AH244" i="27" s="1"/>
  <c r="AD248" i="27"/>
  <c r="AH248" i="27" s="1"/>
  <c r="AD246" i="27"/>
  <c r="AD6" i="27"/>
  <c r="AD10" i="27"/>
  <c r="AD14" i="27"/>
  <c r="AH14" i="27" s="1"/>
  <c r="AD18" i="27"/>
  <c r="AD22" i="27"/>
  <c r="AD26" i="27"/>
  <c r="AD30" i="27"/>
  <c r="AD34" i="27"/>
  <c r="AD38" i="27"/>
  <c r="AD42" i="27"/>
  <c r="AD46" i="27"/>
  <c r="AD50" i="27"/>
  <c r="AD54" i="27"/>
  <c r="AH54" i="27" s="1"/>
  <c r="AD58" i="27"/>
  <c r="AH58" i="27" s="1"/>
  <c r="AD62" i="27"/>
  <c r="AH62" i="27" s="1"/>
  <c r="AD66" i="27"/>
  <c r="AH66" i="27" s="1"/>
  <c r="AD70" i="27"/>
  <c r="AH70" i="27" s="1"/>
  <c r="AD74" i="27"/>
  <c r="AH74" i="27" s="1"/>
  <c r="AD78" i="27"/>
  <c r="AH78" i="27" s="1"/>
  <c r="AD82" i="27"/>
  <c r="AH82" i="27" s="1"/>
  <c r="AD86" i="27"/>
  <c r="AH86" i="27" s="1"/>
  <c r="AD90" i="27"/>
  <c r="AH90" i="27" s="1"/>
  <c r="AD94" i="27"/>
  <c r="AH94" i="27" s="1"/>
  <c r="AD98" i="27"/>
  <c r="AD102" i="27"/>
  <c r="AH102" i="27" s="1"/>
  <c r="AD106" i="27"/>
  <c r="AH106" i="27" s="1"/>
  <c r="AD110" i="27"/>
  <c r="AH110" i="27" s="1"/>
  <c r="AD114" i="27"/>
  <c r="AH114" i="27" s="1"/>
  <c r="AD118" i="27"/>
  <c r="AH118" i="27" s="1"/>
  <c r="AD122" i="27"/>
  <c r="AH122" i="27" s="1"/>
  <c r="AD126" i="27"/>
  <c r="AH126" i="27" s="1"/>
  <c r="AD130" i="27"/>
  <c r="AH130" i="27" s="1"/>
  <c r="AD134" i="27"/>
  <c r="AH134" i="27" s="1"/>
  <c r="AD138" i="27"/>
  <c r="AH138" i="27" s="1"/>
  <c r="AD142" i="27"/>
  <c r="AH142" i="27" s="1"/>
  <c r="AD146" i="27"/>
  <c r="AH146" i="27" s="1"/>
  <c r="AD150" i="27"/>
  <c r="AH150" i="27" s="1"/>
  <c r="AD154" i="27"/>
  <c r="AH154" i="27" s="1"/>
  <c r="AD158" i="27"/>
  <c r="AH158" i="27" s="1"/>
  <c r="AD162" i="27"/>
  <c r="AH162" i="27" s="1"/>
  <c r="AD166" i="27"/>
  <c r="AH166" i="27" s="1"/>
  <c r="AD170" i="27"/>
  <c r="AH170" i="27" s="1"/>
  <c r="AD174" i="27"/>
  <c r="AH174" i="27" s="1"/>
  <c r="AD178" i="27"/>
  <c r="AH178" i="27" s="1"/>
  <c r="AD182" i="27"/>
  <c r="AH182" i="27" s="1"/>
  <c r="AD186" i="27"/>
  <c r="AH186" i="27" s="1"/>
  <c r="AD190" i="27"/>
  <c r="AH190" i="27" s="1"/>
  <c r="AD194" i="27"/>
  <c r="AH194" i="27" s="1"/>
  <c r="AD198" i="27"/>
  <c r="AH198" i="27" s="1"/>
  <c r="AD202" i="27"/>
  <c r="AH202" i="27" s="1"/>
  <c r="AD206" i="27"/>
  <c r="AH206" i="27" s="1"/>
  <c r="AD210" i="27"/>
  <c r="AH210" i="27" s="1"/>
  <c r="AD214" i="27"/>
  <c r="AH214" i="27" s="1"/>
  <c r="AD218" i="27"/>
  <c r="AH218" i="27" s="1"/>
  <c r="AD222" i="27"/>
  <c r="AH222" i="27" s="1"/>
  <c r="AD226" i="27"/>
  <c r="AH226" i="27" s="1"/>
  <c r="AD230" i="27"/>
  <c r="AH230" i="27" s="1"/>
  <c r="AD234" i="27"/>
  <c r="AH234" i="27" s="1"/>
  <c r="AD238" i="27"/>
  <c r="AH238" i="27" s="1"/>
  <c r="AD242" i="27"/>
  <c r="AH242" i="27" s="1"/>
  <c r="AD250" i="27"/>
  <c r="AH250" i="27" s="1"/>
  <c r="AD3" i="27"/>
  <c r="AD7" i="27"/>
  <c r="AD11" i="27"/>
  <c r="AD15" i="27"/>
  <c r="AD19" i="27"/>
  <c r="AD23" i="27"/>
  <c r="AD27" i="27"/>
  <c r="AD31" i="27"/>
  <c r="AD35" i="27"/>
  <c r="AH35" i="27" s="1"/>
  <c r="AD39" i="27"/>
  <c r="AD43" i="27"/>
  <c r="AD47" i="27"/>
  <c r="AD51" i="27"/>
  <c r="AD55" i="27"/>
  <c r="AH55" i="27" s="1"/>
  <c r="AD59" i="27"/>
  <c r="AH59" i="27" s="1"/>
  <c r="AD63" i="27"/>
  <c r="AH63" i="27" s="1"/>
  <c r="AD67" i="27"/>
  <c r="AH67" i="27" s="1"/>
  <c r="AD71" i="27"/>
  <c r="AH71" i="27" s="1"/>
  <c r="AD75" i="27"/>
  <c r="AH75" i="27" s="1"/>
  <c r="AD79" i="27"/>
  <c r="AH79" i="27" s="1"/>
  <c r="AD83" i="27"/>
  <c r="AH83" i="27" s="1"/>
  <c r="AD87" i="27"/>
  <c r="AH87" i="27" s="1"/>
  <c r="AD91" i="27"/>
  <c r="AH91" i="27" s="1"/>
  <c r="AD95" i="27"/>
  <c r="AH95" i="27" s="1"/>
  <c r="AD99" i="27"/>
  <c r="AH99" i="27" s="1"/>
  <c r="AD103" i="27"/>
  <c r="AH103" i="27" s="1"/>
  <c r="AD107" i="27"/>
  <c r="AH107" i="27" s="1"/>
  <c r="AD111" i="27"/>
  <c r="AH111" i="27" s="1"/>
  <c r="AD115" i="27"/>
  <c r="AH115" i="27" s="1"/>
  <c r="AD119" i="27"/>
  <c r="AH119" i="27" s="1"/>
  <c r="AD123" i="27"/>
  <c r="AH123" i="27" s="1"/>
  <c r="AD127" i="27"/>
  <c r="AH127" i="27" s="1"/>
  <c r="AD131" i="27"/>
  <c r="AH131" i="27" s="1"/>
  <c r="AD135" i="27"/>
  <c r="AH135" i="27" s="1"/>
  <c r="AD139" i="27"/>
  <c r="AH139" i="27" s="1"/>
  <c r="AD143" i="27"/>
  <c r="AH143" i="27" s="1"/>
  <c r="AD147" i="27"/>
  <c r="AH147" i="27" s="1"/>
  <c r="AD151" i="27"/>
  <c r="AH151" i="27" s="1"/>
  <c r="AD155" i="27"/>
  <c r="AH155" i="27" s="1"/>
  <c r="AD159" i="27"/>
  <c r="AH159" i="27" s="1"/>
  <c r="AD163" i="27"/>
  <c r="AH163" i="27" s="1"/>
  <c r="AD167" i="27"/>
  <c r="AH167" i="27" s="1"/>
  <c r="AD171" i="27"/>
  <c r="AH171" i="27" s="1"/>
  <c r="AD175" i="27"/>
  <c r="AH175" i="27" s="1"/>
  <c r="AD179" i="27"/>
  <c r="AH179" i="27" s="1"/>
  <c r="AD183" i="27"/>
  <c r="AH183" i="27" s="1"/>
  <c r="AD187" i="27"/>
  <c r="AH187" i="27" s="1"/>
  <c r="AD191" i="27"/>
  <c r="AH191" i="27" s="1"/>
  <c r="AD195" i="27"/>
  <c r="AH195" i="27" s="1"/>
  <c r="AD199" i="27"/>
  <c r="AH199" i="27" s="1"/>
  <c r="AD203" i="27"/>
  <c r="AH203" i="27" s="1"/>
  <c r="AD207" i="27"/>
  <c r="AH207" i="27" s="1"/>
  <c r="AD211" i="27"/>
  <c r="AH211" i="27" s="1"/>
  <c r="AD215" i="27"/>
  <c r="AH215" i="27" s="1"/>
  <c r="AD219" i="27"/>
  <c r="AH219" i="27" s="1"/>
  <c r="AD223" i="27"/>
  <c r="AH223" i="27" s="1"/>
  <c r="AD227" i="27"/>
  <c r="AH227" i="27" s="1"/>
  <c r="AD231" i="27"/>
  <c r="AH231" i="27" s="1"/>
  <c r="AD235" i="27"/>
  <c r="AH235" i="27" s="1"/>
  <c r="AD239" i="27"/>
  <c r="AH239" i="27" s="1"/>
  <c r="AD243" i="27"/>
  <c r="AH243" i="27" s="1"/>
  <c r="AD247" i="27"/>
  <c r="AD251" i="27"/>
  <c r="AH251" i="27" s="1"/>
  <c r="AD252" i="27"/>
  <c r="AH252" i="27" s="1"/>
  <c r="AD254" i="27"/>
  <c r="AD256" i="27"/>
  <c r="AH256" i="27" s="1"/>
  <c r="AD259" i="27"/>
  <c r="AH259" i="27" s="1"/>
  <c r="AD261" i="27"/>
  <c r="AD263" i="27"/>
  <c r="AH263" i="27" s="1"/>
  <c r="CI147" i="27"/>
  <c r="CI100" i="27"/>
  <c r="CI140" i="27"/>
  <c r="CI150" i="27"/>
  <c r="CI222" i="27"/>
  <c r="AD235" i="26"/>
  <c r="AD195" i="26"/>
  <c r="AD16" i="26"/>
  <c r="AD36" i="26"/>
  <c r="AD8" i="26"/>
  <c r="AD12" i="26"/>
  <c r="AD34" i="26"/>
  <c r="AD58" i="26"/>
  <c r="AD74" i="26"/>
  <c r="AD90" i="26"/>
  <c r="AD101" i="26"/>
  <c r="AD125" i="26"/>
  <c r="AD162" i="26"/>
  <c r="AD222" i="26"/>
  <c r="AD226" i="26"/>
  <c r="AN12" i="26"/>
  <c r="AD17" i="26"/>
  <c r="AD21" i="26"/>
  <c r="AD81" i="26"/>
  <c r="AD108" i="26"/>
  <c r="AD116" i="26"/>
  <c r="AD128" i="26"/>
  <c r="AD160" i="26"/>
  <c r="AD168" i="26"/>
  <c r="AD172" i="26"/>
  <c r="AD224" i="26"/>
  <c r="AN82" i="26"/>
  <c r="AD143" i="26"/>
  <c r="AD80" i="26"/>
  <c r="AD112" i="26"/>
  <c r="B262" i="28"/>
  <c r="D246" i="28"/>
  <c r="Z246" i="28"/>
  <c r="T246" i="28"/>
  <c r="J246" i="28"/>
  <c r="P246" i="28"/>
  <c r="L246" i="28"/>
  <c r="N246" i="28"/>
  <c r="V246" i="28"/>
  <c r="X246" i="28"/>
  <c r="F246" i="28"/>
  <c r="R246" i="28"/>
  <c r="CI49" i="27"/>
  <c r="CI53" i="27"/>
  <c r="CI57" i="27"/>
  <c r="CI61" i="27"/>
  <c r="CI89" i="27"/>
  <c r="CI93" i="27"/>
  <c r="CI97" i="27"/>
  <c r="CI109" i="27"/>
  <c r="CI164" i="27"/>
  <c r="AU267" i="27"/>
  <c r="BC267" i="27"/>
  <c r="BS267" i="27"/>
  <c r="CI43" i="27"/>
  <c r="CI47" i="27"/>
  <c r="CI103" i="27"/>
  <c r="CI227" i="27"/>
  <c r="CI231" i="27"/>
  <c r="AQ267" i="27"/>
  <c r="AM267" i="27"/>
  <c r="BK267" i="27"/>
  <c r="CA267" i="27"/>
  <c r="CI42" i="27"/>
  <c r="CI46" i="27"/>
  <c r="CI50" i="27"/>
  <c r="BG267" i="27"/>
  <c r="BW267" i="27"/>
  <c r="AL8" i="26"/>
  <c r="AP8" i="26"/>
  <c r="AN62" i="26"/>
  <c r="AY267" i="27"/>
  <c r="BO267" i="27"/>
  <c r="CI181" i="27"/>
  <c r="CI244" i="27"/>
  <c r="AA165" i="10"/>
  <c r="CS39" i="27"/>
  <c r="CI68" i="27"/>
  <c r="CI92" i="27"/>
  <c r="CI96" i="27"/>
  <c r="CQ98" i="27"/>
  <c r="CI105" i="27"/>
  <c r="CI110" i="27"/>
  <c r="CI118" i="27"/>
  <c r="CI202" i="27"/>
  <c r="CI209" i="27"/>
  <c r="CI267" i="27"/>
  <c r="CI2" i="27"/>
  <c r="CI6" i="27"/>
  <c r="CI10" i="27"/>
  <c r="CI14" i="27"/>
  <c r="CI18" i="27"/>
  <c r="CI56" i="27"/>
  <c r="CI64" i="27"/>
  <c r="CI67" i="27"/>
  <c r="CI71" i="27"/>
  <c r="CI82" i="27"/>
  <c r="CI143" i="27"/>
  <c r="CI152" i="27"/>
  <c r="CI154" i="27"/>
  <c r="CI157" i="27"/>
  <c r="CI167" i="27"/>
  <c r="CI171" i="27"/>
  <c r="CI174" i="27"/>
  <c r="CI183" i="27"/>
  <c r="CI186" i="27"/>
  <c r="CI205" i="27"/>
  <c r="CI213" i="27"/>
  <c r="CI235" i="27"/>
  <c r="AA110" i="8"/>
  <c r="CI133" i="27"/>
  <c r="CI159" i="27"/>
  <c r="CI162" i="27"/>
  <c r="CI165" i="27"/>
  <c r="CI196" i="27"/>
  <c r="CI200" i="27"/>
  <c r="CI203" i="27"/>
  <c r="CI214" i="27"/>
  <c r="CI219" i="27"/>
  <c r="CI241" i="27"/>
  <c r="AA161" i="19"/>
  <c r="CI5" i="27"/>
  <c r="CI9" i="27"/>
  <c r="CI13" i="27"/>
  <c r="CI17" i="27"/>
  <c r="CI21" i="27"/>
  <c r="CI25" i="27"/>
  <c r="CI29" i="27"/>
  <c r="CI33" i="27"/>
  <c r="CI37" i="27"/>
  <c r="CI74" i="27"/>
  <c r="CI79" i="27"/>
  <c r="CI81" i="27"/>
  <c r="CI83" i="27"/>
  <c r="CI86" i="27"/>
  <c r="CI90" i="27"/>
  <c r="CI112" i="27"/>
  <c r="CI119" i="27"/>
  <c r="CI122" i="27"/>
  <c r="CI126" i="27"/>
  <c r="CI170" i="27"/>
  <c r="CI173" i="27"/>
  <c r="CI177" i="27"/>
  <c r="CI189" i="27"/>
  <c r="CI208" i="27"/>
  <c r="CI212" i="27"/>
  <c r="CI216" i="27"/>
  <c r="CI233" i="27"/>
  <c r="CI238" i="27"/>
  <c r="CI242" i="27"/>
  <c r="AA245" i="26"/>
  <c r="AA201" i="20"/>
  <c r="CI3" i="27"/>
  <c r="CI7" i="27"/>
  <c r="CI11" i="27"/>
  <c r="CI15" i="27"/>
  <c r="CI19" i="27"/>
  <c r="CI22" i="27"/>
  <c r="CI26" i="27"/>
  <c r="CI30" i="27"/>
  <c r="CI34" i="27"/>
  <c r="CI38" i="27"/>
  <c r="CI44" i="27"/>
  <c r="CI48" i="27"/>
  <c r="CI51" i="27"/>
  <c r="CI54" i="27"/>
  <c r="CI58" i="27"/>
  <c r="CI62" i="27"/>
  <c r="CI65" i="27"/>
  <c r="CI72" i="27"/>
  <c r="CI75" i="27"/>
  <c r="CI78" i="27"/>
  <c r="CI80" i="27"/>
  <c r="CI84" i="27"/>
  <c r="CI87" i="27"/>
  <c r="CQ90" i="27"/>
  <c r="CI94" i="27"/>
  <c r="CI98" i="27"/>
  <c r="CI101" i="27"/>
  <c r="CI106" i="27"/>
  <c r="CI111" i="27"/>
  <c r="CI113" i="27"/>
  <c r="CI116" i="27"/>
  <c r="CI120" i="27"/>
  <c r="CI123" i="27"/>
  <c r="CI127" i="27"/>
  <c r="CI131" i="27"/>
  <c r="CI135" i="27"/>
  <c r="CI138" i="27"/>
  <c r="CI142" i="27"/>
  <c r="CI145" i="27"/>
  <c r="CI148" i="27"/>
  <c r="CI153" i="27"/>
  <c r="CI155" i="27"/>
  <c r="CI158" i="27"/>
  <c r="CI160" i="27"/>
  <c r="CI163" i="27"/>
  <c r="CI168" i="27"/>
  <c r="CI175" i="27"/>
  <c r="CI187" i="27"/>
  <c r="CI190" i="27"/>
  <c r="CI194" i="27"/>
  <c r="CI198" i="27"/>
  <c r="CI201" i="27"/>
  <c r="CI204" i="27"/>
  <c r="CI207" i="27"/>
  <c r="CI211" i="27"/>
  <c r="CI224" i="27"/>
  <c r="CI226" i="27"/>
  <c r="CI229" i="27"/>
  <c r="CI232" i="27"/>
  <c r="CI236" i="27"/>
  <c r="CI243" i="27"/>
  <c r="CI23" i="27"/>
  <c r="CI27" i="27"/>
  <c r="CI31" i="27"/>
  <c r="CI35" i="27"/>
  <c r="CI39" i="27"/>
  <c r="CI41" i="27"/>
  <c r="CI45" i="27"/>
  <c r="CI59" i="27"/>
  <c r="CI66" i="27"/>
  <c r="CI70" i="27"/>
  <c r="CI76" i="27"/>
  <c r="CI85" i="27"/>
  <c r="CI88" i="27"/>
  <c r="CI95" i="27"/>
  <c r="CI102" i="27"/>
  <c r="CI104" i="27"/>
  <c r="CI114" i="27"/>
  <c r="CI117" i="27"/>
  <c r="CI121" i="27"/>
  <c r="CI124" i="27"/>
  <c r="CI132" i="27"/>
  <c r="CI136" i="27"/>
  <c r="CI139" i="27"/>
  <c r="CI146" i="27"/>
  <c r="CI149" i="27"/>
  <c r="CI151" i="27"/>
  <c r="CI156" i="27"/>
  <c r="CI161" i="27"/>
  <c r="CI166" i="27"/>
  <c r="CI169" i="27"/>
  <c r="CI172" i="27"/>
  <c r="CI179" i="27"/>
  <c r="CI185" i="27"/>
  <c r="CI191" i="27"/>
  <c r="CI195" i="27"/>
  <c r="CI199" i="27"/>
  <c r="CI215" i="27"/>
  <c r="CI221" i="27"/>
  <c r="CI225" i="27"/>
  <c r="CI230" i="27"/>
  <c r="CI234" i="27"/>
  <c r="CI237" i="27"/>
  <c r="CI240" i="27"/>
  <c r="AA245" i="24"/>
  <c r="AA243" i="23"/>
  <c r="CI108" i="27"/>
  <c r="CI130" i="27"/>
  <c r="CI134" i="27"/>
  <c r="CQ136" i="27"/>
  <c r="CI137" i="27"/>
  <c r="CI141" i="27"/>
  <c r="CI144" i="27"/>
  <c r="CI193" i="27"/>
  <c r="CI197" i="27"/>
  <c r="CI217" i="27"/>
  <c r="CI239" i="27"/>
  <c r="H246" i="28"/>
  <c r="AA38" i="4"/>
  <c r="AA89" i="7"/>
  <c r="AA90" i="9"/>
  <c r="AN38" i="26"/>
  <c r="AN40" i="26"/>
  <c r="AN150" i="26"/>
  <c r="CQ88" i="27"/>
  <c r="CU88" i="27"/>
  <c r="CS96" i="27"/>
  <c r="CS112" i="27"/>
  <c r="CQ205" i="27"/>
  <c r="AL40" i="26"/>
  <c r="AL64" i="26"/>
  <c r="CQ96" i="27"/>
  <c r="CQ117" i="27"/>
  <c r="CQ131" i="27"/>
  <c r="CQ212" i="27"/>
  <c r="CQ230" i="27"/>
  <c r="AA172" i="11"/>
  <c r="AP64" i="26"/>
  <c r="AN184" i="26"/>
  <c r="AN203" i="26"/>
  <c r="CQ5" i="27"/>
  <c r="CS33" i="27"/>
  <c r="CS139" i="27"/>
  <c r="CQ164" i="27"/>
  <c r="CQ225" i="27"/>
  <c r="AA188" i="12"/>
  <c r="AD83" i="26"/>
  <c r="AN120" i="26"/>
  <c r="AD159" i="26"/>
  <c r="AD55" i="26"/>
  <c r="AL82" i="26"/>
  <c r="AL124" i="26"/>
  <c r="AN176" i="26"/>
  <c r="AL224" i="26"/>
  <c r="AL230" i="26"/>
  <c r="AN28" i="26"/>
  <c r="AN126" i="26"/>
  <c r="AN166" i="26"/>
  <c r="AL220" i="26"/>
  <c r="AN222" i="26"/>
  <c r="AD225" i="26"/>
  <c r="CS151" i="27"/>
  <c r="CQ151" i="27"/>
  <c r="CS173" i="27"/>
  <c r="CU135" i="27"/>
  <c r="CQ135" i="27"/>
  <c r="CS135" i="27"/>
  <c r="CS155" i="27"/>
  <c r="CQ155" i="27"/>
  <c r="CS167" i="27"/>
  <c r="CQ167" i="27"/>
  <c r="CU196" i="27"/>
  <c r="CQ196" i="27"/>
  <c r="CS196" i="27"/>
  <c r="CQ9" i="27"/>
  <c r="CS156" i="27"/>
  <c r="CQ156" i="27"/>
  <c r="CS51" i="27"/>
  <c r="CQ51" i="27"/>
  <c r="CS76" i="27"/>
  <c r="CQ76" i="27"/>
  <c r="CI12" i="27"/>
  <c r="CS19" i="27"/>
  <c r="CS140" i="27"/>
  <c r="CQ140" i="27"/>
  <c r="CS168" i="27"/>
  <c r="CQ168" i="27"/>
  <c r="CU175" i="27"/>
  <c r="CQ175" i="27"/>
  <c r="CS175" i="27"/>
  <c r="CS181" i="27"/>
  <c r="CQ181" i="27"/>
  <c r="CS59" i="27"/>
  <c r="CQ59" i="27"/>
  <c r="CS171" i="27"/>
  <c r="CQ171" i="27"/>
  <c r="CS179" i="27"/>
  <c r="CS122" i="27"/>
  <c r="CU212" i="27"/>
  <c r="CU225" i="27"/>
  <c r="CI73" i="27"/>
  <c r="CI77" i="27"/>
  <c r="CU131" i="27"/>
  <c r="CS211" i="27"/>
  <c r="CQ19" i="27"/>
  <c r="CI36" i="27"/>
  <c r="CS42" i="27"/>
  <c r="CU50" i="27"/>
  <c r="CQ54" i="27"/>
  <c r="CQ62" i="27"/>
  <c r="CU11" i="27"/>
  <c r="CU5" i="27"/>
  <c r="CU9" i="27"/>
  <c r="CS13" i="27"/>
  <c r="CI20" i="27"/>
  <c r="CS23" i="27"/>
  <c r="CS29" i="27"/>
  <c r="CS35" i="27"/>
  <c r="CS46" i="27"/>
  <c r="CQ50" i="27"/>
  <c r="CS53" i="27"/>
  <c r="CS61" i="27"/>
  <c r="CU80" i="27"/>
  <c r="CQ80" i="27"/>
  <c r="CS80" i="27"/>
  <c r="CQ11" i="27"/>
  <c r="CQ13" i="27"/>
  <c r="CQ29" i="27"/>
  <c r="CQ35" i="27"/>
  <c r="CQ46" i="27"/>
  <c r="CU54" i="27"/>
  <c r="CU62" i="27"/>
  <c r="CS72" i="27"/>
  <c r="CQ72" i="27"/>
  <c r="CQ82" i="27"/>
  <c r="CQ106" i="27"/>
  <c r="CQ112" i="27"/>
  <c r="CQ114" i="27"/>
  <c r="CQ124" i="27"/>
  <c r="CI128" i="27"/>
  <c r="CQ139" i="27"/>
  <c r="CQ147" i="27"/>
  <c r="CS159" i="27"/>
  <c r="CQ159" i="27"/>
  <c r="CS104" i="27"/>
  <c r="CS123" i="27"/>
  <c r="CS163" i="27"/>
  <c r="CQ163" i="27"/>
  <c r="CU185" i="27"/>
  <c r="CQ185" i="27"/>
  <c r="CS185" i="27"/>
  <c r="CS187" i="27"/>
  <c r="CQ187" i="27"/>
  <c r="CU191" i="27"/>
  <c r="CQ191" i="27"/>
  <c r="CS191" i="27"/>
  <c r="CU203" i="27"/>
  <c r="CS203" i="27"/>
  <c r="CS223" i="27"/>
  <c r="CQ223" i="27"/>
  <c r="CS227" i="27"/>
  <c r="CQ227" i="27"/>
  <c r="CU119" i="27"/>
  <c r="CU189" i="27"/>
  <c r="CS189" i="27"/>
  <c r="CS213" i="27"/>
  <c r="CQ213" i="27"/>
  <c r="CU215" i="27"/>
  <c r="CS215" i="27"/>
  <c r="CS219" i="27"/>
  <c r="CQ219" i="27"/>
  <c r="CU233" i="27"/>
  <c r="CQ233" i="27"/>
  <c r="CS233" i="27"/>
  <c r="CQ93" i="27"/>
  <c r="CQ101" i="27"/>
  <c r="CQ104" i="27"/>
  <c r="CQ109" i="27"/>
  <c r="CQ119" i="27"/>
  <c r="CQ123" i="27"/>
  <c r="CQ132" i="27"/>
  <c r="CQ143" i="27"/>
  <c r="CS160" i="27"/>
  <c r="CQ160" i="27"/>
  <c r="CU204" i="27"/>
  <c r="CQ204" i="27"/>
  <c r="CS204" i="27"/>
  <c r="CS235" i="27"/>
  <c r="CQ235" i="27"/>
  <c r="CU167" i="27"/>
  <c r="CU171" i="27"/>
  <c r="CI176" i="27"/>
  <c r="CQ193" i="27"/>
  <c r="CU181" i="27"/>
  <c r="CI188" i="27"/>
  <c r="CI192" i="27"/>
  <c r="CQ7" i="27"/>
  <c r="CU7" i="27"/>
  <c r="CI8" i="27"/>
  <c r="CQ15" i="27"/>
  <c r="CI16" i="27"/>
  <c r="CU58" i="27"/>
  <c r="CQ58" i="27"/>
  <c r="CS58" i="27"/>
  <c r="CQ3" i="27"/>
  <c r="CU3" i="27"/>
  <c r="CI4" i="27"/>
  <c r="CU21" i="27"/>
  <c r="CQ21" i="27"/>
  <c r="CU25" i="27"/>
  <c r="CU27" i="27"/>
  <c r="CQ27" i="27"/>
  <c r="CU31" i="27"/>
  <c r="CU37" i="27"/>
  <c r="CQ37" i="27"/>
  <c r="CU41" i="27"/>
  <c r="CQ25" i="27"/>
  <c r="CQ31" i="27"/>
  <c r="CI32" i="27"/>
  <c r="CQ41" i="27"/>
  <c r="CU68" i="27"/>
  <c r="CQ68" i="27"/>
  <c r="CS68" i="27"/>
  <c r="CU15" i="27"/>
  <c r="CU17" i="27"/>
  <c r="CQ17" i="27"/>
  <c r="CS27" i="27"/>
  <c r="CS37" i="27"/>
  <c r="CS43" i="27"/>
  <c r="CQ43" i="27"/>
  <c r="CS89" i="27"/>
  <c r="CQ89" i="27"/>
  <c r="CU92" i="27"/>
  <c r="CQ92" i="27"/>
  <c r="CS92" i="27"/>
  <c r="CU130" i="27"/>
  <c r="CS130" i="27"/>
  <c r="CU81" i="27"/>
  <c r="CU85" i="27"/>
  <c r="CS100" i="27"/>
  <c r="CU100" i="27"/>
  <c r="CQ100" i="27"/>
  <c r="CS102" i="27"/>
  <c r="CQ102" i="27"/>
  <c r="CS116" i="27"/>
  <c r="CU116" i="27"/>
  <c r="CQ116" i="27"/>
  <c r="CU118" i="27"/>
  <c r="CQ118" i="27"/>
  <c r="CS128" i="27"/>
  <c r="CQ128" i="27"/>
  <c r="CU142" i="27"/>
  <c r="CS142" i="27"/>
  <c r="CS148" i="27"/>
  <c r="CQ148" i="27"/>
  <c r="CI28" i="27"/>
  <c r="CI55" i="27"/>
  <c r="CS57" i="27"/>
  <c r="CI63" i="27"/>
  <c r="CI69" i="27"/>
  <c r="CQ81" i="27"/>
  <c r="CQ85" i="27"/>
  <c r="CS94" i="27"/>
  <c r="CQ94" i="27"/>
  <c r="CS105" i="27"/>
  <c r="CQ105" i="27"/>
  <c r="CU138" i="27"/>
  <c r="CS138" i="27"/>
  <c r="CQ23" i="27"/>
  <c r="CI24" i="27"/>
  <c r="CQ33" i="27"/>
  <c r="CQ39" i="27"/>
  <c r="CI40" i="27"/>
  <c r="CQ42" i="27"/>
  <c r="CQ47" i="27"/>
  <c r="CU84" i="27"/>
  <c r="CQ84" i="27"/>
  <c r="CS86" i="27"/>
  <c r="CQ86" i="27"/>
  <c r="CU89" i="27"/>
  <c r="CU134" i="27"/>
  <c r="CS134" i="27"/>
  <c r="CS144" i="27"/>
  <c r="CQ144" i="27"/>
  <c r="CS152" i="27"/>
  <c r="CQ152" i="27"/>
  <c r="CU90" i="27"/>
  <c r="CU93" i="27"/>
  <c r="CU106" i="27"/>
  <c r="CS108" i="27"/>
  <c r="CU109" i="27"/>
  <c r="CS126" i="27"/>
  <c r="CS127" i="27"/>
  <c r="CU158" i="27"/>
  <c r="CS158" i="27"/>
  <c r="CU97" i="27"/>
  <c r="CU110" i="27"/>
  <c r="CU113" i="27"/>
  <c r="CU146" i="27"/>
  <c r="CS146" i="27"/>
  <c r="CU150" i="27"/>
  <c r="CS150" i="27"/>
  <c r="CU154" i="27"/>
  <c r="CS154" i="27"/>
  <c r="CS183" i="27"/>
  <c r="CU183" i="27"/>
  <c r="CQ183" i="27"/>
  <c r="CU229" i="27"/>
  <c r="CQ229" i="27"/>
  <c r="CS229" i="27"/>
  <c r="CS239" i="27"/>
  <c r="CQ239" i="27"/>
  <c r="CU239" i="27"/>
  <c r="CQ97" i="27"/>
  <c r="CU98" i="27"/>
  <c r="CU101" i="27"/>
  <c r="CQ108" i="27"/>
  <c r="CQ110" i="27"/>
  <c r="CQ113" i="27"/>
  <c r="CU114" i="27"/>
  <c r="CU117" i="27"/>
  <c r="CQ127" i="27"/>
  <c r="CU132" i="27"/>
  <c r="CU136" i="27"/>
  <c r="CU140" i="27"/>
  <c r="CU143" i="27"/>
  <c r="CU147" i="27"/>
  <c r="CU151" i="27"/>
  <c r="CU155" i="27"/>
  <c r="CS177" i="27"/>
  <c r="CU177" i="27"/>
  <c r="CQ177" i="27"/>
  <c r="CS162" i="27"/>
  <c r="CS166" i="27"/>
  <c r="CS170" i="27"/>
  <c r="CI184" i="27"/>
  <c r="CS197" i="27"/>
  <c r="CQ197" i="27"/>
  <c r="CS231" i="27"/>
  <c r="CQ231" i="27"/>
  <c r="CS234" i="27"/>
  <c r="CQ234" i="27"/>
  <c r="CU238" i="27"/>
  <c r="CQ238" i="27"/>
  <c r="CS238" i="27"/>
  <c r="CU156" i="27"/>
  <c r="CU160" i="27"/>
  <c r="CU164" i="27"/>
  <c r="CU168" i="27"/>
  <c r="CQ179" i="27"/>
  <c r="CI180" i="27"/>
  <c r="CQ189" i="27"/>
  <c r="CU216" i="27"/>
  <c r="CQ216" i="27"/>
  <c r="CS216" i="27"/>
  <c r="CS217" i="27"/>
  <c r="CQ217" i="27"/>
  <c r="CS243" i="27"/>
  <c r="CQ243" i="27"/>
  <c r="CU200" i="27"/>
  <c r="CQ200" i="27"/>
  <c r="CS200" i="27"/>
  <c r="CS201" i="27"/>
  <c r="CQ201" i="27"/>
  <c r="CU207" i="27"/>
  <c r="CS207" i="27"/>
  <c r="CU242" i="27"/>
  <c r="CQ242" i="27"/>
  <c r="CS242" i="27"/>
  <c r="CS199" i="27"/>
  <c r="CU205" i="27"/>
  <c r="CQ208" i="27"/>
  <c r="CU208" i="27"/>
  <c r="CQ209" i="27"/>
  <c r="CI210" i="27"/>
  <c r="CQ218" i="27"/>
  <c r="CQ221" i="27"/>
  <c r="CU221" i="27"/>
  <c r="CQ222" i="27"/>
  <c r="CI223" i="27"/>
  <c r="CQ226" i="27"/>
  <c r="CU227" i="27"/>
  <c r="CU230" i="27"/>
  <c r="CS237" i="27"/>
  <c r="CS241" i="27"/>
  <c r="CS267" i="27"/>
  <c r="CU213" i="27"/>
  <c r="CI218" i="27"/>
  <c r="CU219" i="27"/>
  <c r="CU235" i="27"/>
  <c r="CU209" i="27"/>
  <c r="CU222" i="27"/>
  <c r="CU226" i="27"/>
  <c r="DB269" i="27"/>
  <c r="DB270" i="27"/>
  <c r="CU69" i="27"/>
  <c r="CU77" i="27"/>
  <c r="CU107" i="27"/>
  <c r="CQ107" i="27"/>
  <c r="CS107" i="27"/>
  <c r="CQ2" i="27"/>
  <c r="DC2" i="27"/>
  <c r="CS4" i="27"/>
  <c r="CQ6" i="27"/>
  <c r="CU6" i="27"/>
  <c r="CS8" i="27"/>
  <c r="CQ10" i="27"/>
  <c r="CU10" i="27"/>
  <c r="CS12" i="27"/>
  <c r="CQ14" i="27"/>
  <c r="CU14" i="27"/>
  <c r="CS16" i="27"/>
  <c r="CQ18" i="27"/>
  <c r="CU18" i="27"/>
  <c r="CS20" i="27"/>
  <c r="CQ22" i="27"/>
  <c r="CU22" i="27"/>
  <c r="CS24" i="27"/>
  <c r="CQ26" i="27"/>
  <c r="CU26" i="27"/>
  <c r="CS28" i="27"/>
  <c r="CQ30" i="27"/>
  <c r="CU30" i="27"/>
  <c r="CS32" i="27"/>
  <c r="CQ34" i="27"/>
  <c r="CU34" i="27"/>
  <c r="CS36" i="27"/>
  <c r="CQ38" i="27"/>
  <c r="CU38" i="27"/>
  <c r="CS40" i="27"/>
  <c r="CQ44" i="27"/>
  <c r="CU44" i="27"/>
  <c r="CQ48" i="27"/>
  <c r="CU48" i="27"/>
  <c r="CQ55" i="27"/>
  <c r="CU59" i="27"/>
  <c r="CI60" i="27"/>
  <c r="CU64" i="27"/>
  <c r="CQ64" i="27"/>
  <c r="CU67" i="27"/>
  <c r="CQ67" i="27"/>
  <c r="CS67" i="27"/>
  <c r="CQ69" i="27"/>
  <c r="CU70" i="27"/>
  <c r="CQ70" i="27"/>
  <c r="CU75" i="27"/>
  <c r="CQ75" i="27"/>
  <c r="CS75" i="27"/>
  <c r="CQ77" i="27"/>
  <c r="CU78" i="27"/>
  <c r="CQ78" i="27"/>
  <c r="CU55" i="27"/>
  <c r="CU60" i="27"/>
  <c r="CQ60" i="27"/>
  <c r="CZ270" i="27"/>
  <c r="CZ269" i="27"/>
  <c r="CU52" i="27"/>
  <c r="CQ52" i="27"/>
  <c r="CS60" i="27"/>
  <c r="CU63" i="27"/>
  <c r="CU65" i="27"/>
  <c r="CU73" i="27"/>
  <c r="CP269" i="27"/>
  <c r="CP270" i="27"/>
  <c r="CX270" i="27"/>
  <c r="CX269" i="27"/>
  <c r="CU91" i="27"/>
  <c r="CQ91" i="27"/>
  <c r="CS91" i="27"/>
  <c r="CV269" i="27"/>
  <c r="CV270" i="27"/>
  <c r="DD269" i="27"/>
  <c r="DD270" i="27"/>
  <c r="CS2" i="27"/>
  <c r="CW2" i="27"/>
  <c r="DA2" i="27"/>
  <c r="DE2" i="27"/>
  <c r="CQ4" i="27"/>
  <c r="CQ8" i="27"/>
  <c r="CQ12" i="27"/>
  <c r="CQ16" i="27"/>
  <c r="CQ20" i="27"/>
  <c r="CQ24" i="27"/>
  <c r="CQ28" i="27"/>
  <c r="CQ32" i="27"/>
  <c r="CQ36" i="27"/>
  <c r="CQ40" i="27"/>
  <c r="CU43" i="27"/>
  <c r="CU45" i="27"/>
  <c r="CQ45" i="27"/>
  <c r="CU47" i="27"/>
  <c r="CU49" i="27"/>
  <c r="CQ49" i="27"/>
  <c r="CU51" i="27"/>
  <c r="CI52" i="27"/>
  <c r="CU56" i="27"/>
  <c r="CQ56" i="27"/>
  <c r="CQ63" i="27"/>
  <c r="CQ65" i="27"/>
  <c r="CU66" i="27"/>
  <c r="CQ66" i="27"/>
  <c r="CU71" i="27"/>
  <c r="CQ71" i="27"/>
  <c r="CS71" i="27"/>
  <c r="CQ73" i="27"/>
  <c r="CU74" i="27"/>
  <c r="CQ74" i="27"/>
  <c r="CU79" i="27"/>
  <c r="CQ79" i="27"/>
  <c r="CS79" i="27"/>
  <c r="CU83" i="27"/>
  <c r="CQ83" i="27"/>
  <c r="CI91" i="27"/>
  <c r="CU95" i="27"/>
  <c r="CQ95" i="27"/>
  <c r="CS95" i="27"/>
  <c r="CI107" i="27"/>
  <c r="CU111" i="27"/>
  <c r="CQ111" i="27"/>
  <c r="CS111" i="27"/>
  <c r="CQ53" i="27"/>
  <c r="CQ57" i="27"/>
  <c r="CQ61" i="27"/>
  <c r="CU99" i="27"/>
  <c r="CQ99" i="27"/>
  <c r="CS99" i="27"/>
  <c r="CU115" i="27"/>
  <c r="CQ115" i="27"/>
  <c r="CS115" i="27"/>
  <c r="CU125" i="27"/>
  <c r="CQ125" i="27"/>
  <c r="CS125" i="27"/>
  <c r="CU82" i="27"/>
  <c r="CU87" i="27"/>
  <c r="CQ87" i="27"/>
  <c r="CS87" i="27"/>
  <c r="CI99" i="27"/>
  <c r="CU103" i="27"/>
  <c r="CQ103" i="27"/>
  <c r="CS103" i="27"/>
  <c r="CI115" i="27"/>
  <c r="CS120" i="27"/>
  <c r="CQ120" i="27"/>
  <c r="CS118" i="27"/>
  <c r="CU128" i="27"/>
  <c r="CI129" i="27"/>
  <c r="CU121" i="27"/>
  <c r="CQ121" i="27"/>
  <c r="CS121" i="27"/>
  <c r="CU124" i="27"/>
  <c r="CI125" i="27"/>
  <c r="CU129" i="27"/>
  <c r="CQ129" i="27"/>
  <c r="CS129" i="27"/>
  <c r="CQ122" i="27"/>
  <c r="CQ126" i="27"/>
  <c r="CQ130" i="27"/>
  <c r="CQ134" i="27"/>
  <c r="CQ138" i="27"/>
  <c r="CQ142" i="27"/>
  <c r="CQ146" i="27"/>
  <c r="CQ150" i="27"/>
  <c r="CQ154" i="27"/>
  <c r="CQ158" i="27"/>
  <c r="CQ162" i="27"/>
  <c r="CQ166" i="27"/>
  <c r="CQ170" i="27"/>
  <c r="CQ173" i="27"/>
  <c r="CU176" i="27"/>
  <c r="CQ176" i="27"/>
  <c r="CS176" i="27"/>
  <c r="CS133" i="27"/>
  <c r="CS137" i="27"/>
  <c r="CS141" i="27"/>
  <c r="CS145" i="27"/>
  <c r="CS149" i="27"/>
  <c r="CS153" i="27"/>
  <c r="CS157" i="27"/>
  <c r="CS161" i="27"/>
  <c r="CS165" i="27"/>
  <c r="CS169" i="27"/>
  <c r="CI178" i="27"/>
  <c r="CI182" i="27"/>
  <c r="CU172" i="27"/>
  <c r="CU174" i="27"/>
  <c r="CQ174" i="27"/>
  <c r="CS178" i="27"/>
  <c r="CU178" i="27"/>
  <c r="CQ178" i="27"/>
  <c r="CS182" i="27"/>
  <c r="CU182" i="27"/>
  <c r="CQ182" i="27"/>
  <c r="CQ133" i="27"/>
  <c r="CQ137" i="27"/>
  <c r="CQ141" i="27"/>
  <c r="CQ145" i="27"/>
  <c r="CQ149" i="27"/>
  <c r="CQ153" i="27"/>
  <c r="CQ157" i="27"/>
  <c r="CQ161" i="27"/>
  <c r="CQ165" i="27"/>
  <c r="CQ169" i="27"/>
  <c r="CQ172" i="27"/>
  <c r="CS180" i="27"/>
  <c r="CS184" i="27"/>
  <c r="CQ186" i="27"/>
  <c r="CU186" i="27"/>
  <c r="CS188" i="27"/>
  <c r="CQ190" i="27"/>
  <c r="CU190" i="27"/>
  <c r="CS192" i="27"/>
  <c r="CQ194" i="27"/>
  <c r="CU194" i="27"/>
  <c r="CQ198" i="27"/>
  <c r="CU198" i="27"/>
  <c r="CU202" i="27"/>
  <c r="CQ202" i="27"/>
  <c r="CS202" i="27"/>
  <c r="CI206" i="27"/>
  <c r="CU214" i="27"/>
  <c r="CQ214" i="27"/>
  <c r="CS214" i="27"/>
  <c r="CQ180" i="27"/>
  <c r="CQ184" i="27"/>
  <c r="CQ188" i="27"/>
  <c r="CQ192" i="27"/>
  <c r="CU193" i="27"/>
  <c r="CU195" i="27"/>
  <c r="CQ195" i="27"/>
  <c r="CU197" i="27"/>
  <c r="CU210" i="27"/>
  <c r="CQ210" i="27"/>
  <c r="CS210" i="27"/>
  <c r="CU206" i="27"/>
  <c r="CQ206" i="27"/>
  <c r="CS206" i="27"/>
  <c r="CI220" i="27"/>
  <c r="CI228" i="27"/>
  <c r="CU232" i="27"/>
  <c r="CQ232" i="27"/>
  <c r="CS232" i="27"/>
  <c r="CU224" i="27"/>
  <c r="CQ224" i="27"/>
  <c r="CU236" i="27"/>
  <c r="CQ236" i="27"/>
  <c r="CS236" i="27"/>
  <c r="CU240" i="27"/>
  <c r="CQ240" i="27"/>
  <c r="CS240" i="27"/>
  <c r="CU244" i="27"/>
  <c r="CQ244" i="27"/>
  <c r="CS244" i="27"/>
  <c r="CQ199" i="27"/>
  <c r="CQ203" i="27"/>
  <c r="CQ207" i="27"/>
  <c r="CQ211" i="27"/>
  <c r="CQ215" i="27"/>
  <c r="CU218" i="27"/>
  <c r="CU220" i="27"/>
  <c r="CQ220" i="27"/>
  <c r="CU223" i="27"/>
  <c r="CS224" i="27"/>
  <c r="CU228" i="27"/>
  <c r="CQ228" i="27"/>
  <c r="CS228" i="27"/>
  <c r="CQ237" i="27"/>
  <c r="CQ241" i="27"/>
  <c r="CQ267" i="27"/>
  <c r="AP108" i="26"/>
  <c r="AD5" i="26"/>
  <c r="AL13" i="26"/>
  <c r="AN16" i="26"/>
  <c r="AD24" i="26"/>
  <c r="AN24" i="26"/>
  <c r="AN32" i="26"/>
  <c r="AD44" i="26"/>
  <c r="AD48" i="26"/>
  <c r="AN54" i="26"/>
  <c r="AD61" i="26"/>
  <c r="AD68" i="26"/>
  <c r="AL86" i="26"/>
  <c r="AD88" i="26"/>
  <c r="AD92" i="26"/>
  <c r="AN92" i="26"/>
  <c r="AD96" i="26"/>
  <c r="AD97" i="26"/>
  <c r="AL118" i="26"/>
  <c r="AD120" i="26"/>
  <c r="AD132" i="26"/>
  <c r="AL142" i="26"/>
  <c r="AP142" i="26"/>
  <c r="AL148" i="26"/>
  <c r="AD150" i="26"/>
  <c r="AN158" i="26"/>
  <c r="AL168" i="26"/>
  <c r="AP168" i="26"/>
  <c r="AD170" i="26"/>
  <c r="AD181" i="26"/>
  <c r="AD190" i="26"/>
  <c r="AD209" i="26"/>
  <c r="AD211" i="26"/>
  <c r="AD240" i="26"/>
  <c r="AD13" i="26"/>
  <c r="AL24" i="26"/>
  <c r="AD37" i="26"/>
  <c r="AD42" i="26"/>
  <c r="AD53" i="26"/>
  <c r="AL54" i="26"/>
  <c r="AD66" i="26"/>
  <c r="AD71" i="26"/>
  <c r="AD72" i="26"/>
  <c r="AL92" i="26"/>
  <c r="AD105" i="26"/>
  <c r="AL108" i="26"/>
  <c r="AD110" i="26"/>
  <c r="AL132" i="26"/>
  <c r="AD133" i="26"/>
  <c r="AN134" i="26"/>
  <c r="AN140" i="26"/>
  <c r="AL158" i="26"/>
  <c r="AD178" i="26"/>
  <c r="AD183" i="26"/>
  <c r="AN186" i="26"/>
  <c r="AN199" i="26"/>
  <c r="AD221" i="26"/>
  <c r="AN228" i="26"/>
  <c r="AN244" i="26"/>
  <c r="AN48" i="26"/>
  <c r="AP86" i="26"/>
  <c r="AN106" i="26"/>
  <c r="AP118" i="26"/>
  <c r="AP148" i="26"/>
  <c r="AD180" i="26"/>
  <c r="AD186" i="26"/>
  <c r="AD193" i="26"/>
  <c r="AD213" i="26"/>
  <c r="AD215" i="26"/>
  <c r="AD231" i="26"/>
  <c r="AD232" i="26"/>
  <c r="AD236" i="26"/>
  <c r="AD241" i="26"/>
  <c r="AL4" i="26"/>
  <c r="AP4" i="26"/>
  <c r="AL5" i="26"/>
  <c r="AL16" i="26"/>
  <c r="AL21" i="26"/>
  <c r="AD27" i="26"/>
  <c r="AL32" i="26"/>
  <c r="AL62" i="26"/>
  <c r="AD63" i="26"/>
  <c r="AL72" i="26"/>
  <c r="AP72" i="26"/>
  <c r="AN88" i="26"/>
  <c r="AL88" i="26"/>
  <c r="AP102" i="26"/>
  <c r="AN102" i="26"/>
  <c r="AN130" i="26"/>
  <c r="AP130" i="26"/>
  <c r="AL130" i="26"/>
  <c r="AD4" i="26"/>
  <c r="AD9" i="26"/>
  <c r="AL12" i="26"/>
  <c r="AL17" i="26"/>
  <c r="AD20" i="26"/>
  <c r="AN20" i="26"/>
  <c r="AD25" i="26"/>
  <c r="AL28" i="26"/>
  <c r="AD30" i="26"/>
  <c r="AD35" i="26"/>
  <c r="AL38" i="26"/>
  <c r="AD40" i="26"/>
  <c r="AD45" i="26"/>
  <c r="AN46" i="26"/>
  <c r="AL48" i="26"/>
  <c r="AD50" i="26"/>
  <c r="AN56" i="26"/>
  <c r="AD60" i="26"/>
  <c r="AD69" i="26"/>
  <c r="AN70" i="26"/>
  <c r="AN76" i="26"/>
  <c r="AD78" i="26"/>
  <c r="AN114" i="26"/>
  <c r="AP114" i="26"/>
  <c r="AL114" i="26"/>
  <c r="AN98" i="26"/>
  <c r="AP98" i="26"/>
  <c r="AL98" i="26"/>
  <c r="AL9" i="26"/>
  <c r="AL20" i="26"/>
  <c r="AL25" i="26"/>
  <c r="AL46" i="26"/>
  <c r="AD47" i="26"/>
  <c r="AL56" i="26"/>
  <c r="AL70" i="26"/>
  <c r="AL76" i="26"/>
  <c r="AD104" i="26"/>
  <c r="AD115" i="26"/>
  <c r="AN215" i="26"/>
  <c r="AL215" i="26"/>
  <c r="AD84" i="26"/>
  <c r="AL94" i="26"/>
  <c r="AD99" i="26"/>
  <c r="AD100" i="26"/>
  <c r="AD102" i="26"/>
  <c r="AD106" i="26"/>
  <c r="AL106" i="26"/>
  <c r="AD107" i="26"/>
  <c r="AL116" i="26"/>
  <c r="AD117" i="26"/>
  <c r="AL120" i="26"/>
  <c r="AL126" i="26"/>
  <c r="AD130" i="26"/>
  <c r="AD136" i="26"/>
  <c r="AD138" i="26"/>
  <c r="AL140" i="26"/>
  <c r="AD142" i="26"/>
  <c r="AL150" i="26"/>
  <c r="AN211" i="26"/>
  <c r="AL211" i="26"/>
  <c r="AD113" i="26"/>
  <c r="AD124" i="26"/>
  <c r="AD144" i="26"/>
  <c r="AN164" i="26"/>
  <c r="AP164" i="26"/>
  <c r="AL164" i="26"/>
  <c r="AN178" i="26"/>
  <c r="AP178" i="26"/>
  <c r="AL178" i="26"/>
  <c r="AP209" i="26"/>
  <c r="AN209" i="26"/>
  <c r="AD154" i="26"/>
  <c r="AN156" i="26"/>
  <c r="AD161" i="26"/>
  <c r="AP205" i="26"/>
  <c r="AP230" i="26"/>
  <c r="AD234" i="26"/>
  <c r="AL236" i="26"/>
  <c r="AD238" i="26"/>
  <c r="AN240" i="26"/>
  <c r="AL166" i="26"/>
  <c r="AL184" i="26"/>
  <c r="AP201" i="26"/>
  <c r="AL205" i="26"/>
  <c r="AD206" i="26"/>
  <c r="AL228" i="26"/>
  <c r="AN234" i="26"/>
  <c r="AP242" i="26"/>
  <c r="AD151" i="26"/>
  <c r="AD152" i="26"/>
  <c r="AD153" i="26"/>
  <c r="AL156" i="26"/>
  <c r="AD158" i="26"/>
  <c r="AD163" i="26"/>
  <c r="AL176" i="26"/>
  <c r="AD182" i="26"/>
  <c r="AL186" i="26"/>
  <c r="AD188" i="26"/>
  <c r="AD197" i="26"/>
  <c r="AN197" i="26"/>
  <c r="AL199" i="26"/>
  <c r="AL201" i="26"/>
  <c r="AD202" i="26"/>
  <c r="AD203" i="26"/>
  <c r="AP220" i="26"/>
  <c r="AD223" i="26"/>
  <c r="AP224" i="26"/>
  <c r="AD228" i="26"/>
  <c r="AD239" i="26"/>
  <c r="AL240" i="26"/>
  <c r="AL242" i="26"/>
  <c r="AD244" i="26"/>
  <c r="AP236" i="26"/>
  <c r="AN11" i="26"/>
  <c r="AN19" i="26"/>
  <c r="AN23" i="26"/>
  <c r="AN3" i="26"/>
  <c r="AN7" i="26"/>
  <c r="AN15" i="26"/>
  <c r="AD2" i="26"/>
  <c r="AP5" i="26"/>
  <c r="AD6" i="26"/>
  <c r="AP9" i="26"/>
  <c r="AD10" i="26"/>
  <c r="AP13" i="26"/>
  <c r="AD14" i="26"/>
  <c r="AP17" i="26"/>
  <c r="AD18" i="26"/>
  <c r="AP21" i="26"/>
  <c r="AD22" i="26"/>
  <c r="AP25" i="26"/>
  <c r="AD26" i="26"/>
  <c r="AL30" i="26"/>
  <c r="AP30" i="26"/>
  <c r="AD31" i="26"/>
  <c r="AD32" i="26"/>
  <c r="AN34" i="26"/>
  <c r="AL36" i="26"/>
  <c r="AP36" i="26"/>
  <c r="AD38" i="26"/>
  <c r="AD39" i="26"/>
  <c r="AL42" i="26"/>
  <c r="AP42" i="26"/>
  <c r="AD43" i="26"/>
  <c r="AN44" i="26"/>
  <c r="AD49" i="26"/>
  <c r="AN50" i="26"/>
  <c r="AL52" i="26"/>
  <c r="AP52" i="26"/>
  <c r="AD54" i="26"/>
  <c r="AL58" i="26"/>
  <c r="AP58" i="26"/>
  <c r="AD59" i="26"/>
  <c r="AN60" i="26"/>
  <c r="AD65" i="26"/>
  <c r="AN66" i="26"/>
  <c r="AL68" i="26"/>
  <c r="AP68" i="26"/>
  <c r="AD70" i="26"/>
  <c r="AL74" i="26"/>
  <c r="AP74" i="26"/>
  <c r="AD75" i="26"/>
  <c r="AD76" i="26"/>
  <c r="AD77" i="26"/>
  <c r="AN78" i="26"/>
  <c r="AL80" i="26"/>
  <c r="AP80" i="26"/>
  <c r="AD82" i="26"/>
  <c r="AL84" i="26"/>
  <c r="AP84" i="26"/>
  <c r="AD86" i="26"/>
  <c r="AP88" i="26"/>
  <c r="AN90" i="26"/>
  <c r="AD94" i="26"/>
  <c r="AP104" i="26"/>
  <c r="AL104" i="26"/>
  <c r="AN104" i="26"/>
  <c r="AP110" i="26"/>
  <c r="AL110" i="26"/>
  <c r="AN110" i="26"/>
  <c r="AP122" i="26"/>
  <c r="AL122" i="26"/>
  <c r="AN122" i="26"/>
  <c r="AD146" i="26"/>
  <c r="AP146" i="26"/>
  <c r="AL146" i="26"/>
  <c r="AN146" i="26"/>
  <c r="AD3" i="26"/>
  <c r="AD7" i="26"/>
  <c r="AD11" i="26"/>
  <c r="AD15" i="26"/>
  <c r="AD19" i="26"/>
  <c r="AD23" i="26"/>
  <c r="AL27" i="26"/>
  <c r="AD28" i="26"/>
  <c r="AL34" i="26"/>
  <c r="AD41" i="26"/>
  <c r="AL44" i="26"/>
  <c r="AD46" i="26"/>
  <c r="AL50" i="26"/>
  <c r="AD51" i="26"/>
  <c r="AD57" i="26"/>
  <c r="AL60" i="26"/>
  <c r="AD62" i="26"/>
  <c r="AL66" i="26"/>
  <c r="AD67" i="26"/>
  <c r="AD73" i="26"/>
  <c r="AL78" i="26"/>
  <c r="AD79" i="26"/>
  <c r="AL90" i="26"/>
  <c r="AP94" i="26"/>
  <c r="AD95" i="26"/>
  <c r="AP96" i="26"/>
  <c r="AL96" i="26"/>
  <c r="AP100" i="26"/>
  <c r="AL100" i="26"/>
  <c r="AN136" i="26"/>
  <c r="AL136" i="26"/>
  <c r="AP138" i="26"/>
  <c r="AL138" i="26"/>
  <c r="AN138" i="26"/>
  <c r="AP128" i="26"/>
  <c r="AN160" i="26"/>
  <c r="AP160" i="26"/>
  <c r="AL160" i="26"/>
  <c r="AN170" i="26"/>
  <c r="AP170" i="26"/>
  <c r="AL170" i="26"/>
  <c r="AN174" i="26"/>
  <c r="AP174" i="26"/>
  <c r="AL174" i="26"/>
  <c r="AN207" i="26"/>
  <c r="AP207" i="26"/>
  <c r="AL207" i="26"/>
  <c r="AN232" i="26"/>
  <c r="AP232" i="26"/>
  <c r="AL232" i="26"/>
  <c r="AD98" i="26"/>
  <c r="AL102" i="26"/>
  <c r="AD103" i="26"/>
  <c r="AD109" i="26"/>
  <c r="AL112" i="26"/>
  <c r="AP112" i="26"/>
  <c r="AD114" i="26"/>
  <c r="AD121" i="26"/>
  <c r="AD123" i="26"/>
  <c r="AL128" i="26"/>
  <c r="AD135" i="26"/>
  <c r="AD137" i="26"/>
  <c r="AD140" i="26"/>
  <c r="AL144" i="26"/>
  <c r="AP144" i="26"/>
  <c r="AP152" i="26"/>
  <c r="AL152" i="26"/>
  <c r="AN180" i="26"/>
  <c r="AP180" i="26"/>
  <c r="AL180" i="26"/>
  <c r="AN190" i="26"/>
  <c r="AP190" i="26"/>
  <c r="AL190" i="26"/>
  <c r="AN193" i="26"/>
  <c r="AP193" i="26"/>
  <c r="AL193" i="26"/>
  <c r="AD111" i="26"/>
  <c r="AP116" i="26"/>
  <c r="AD118" i="26"/>
  <c r="AD119" i="26"/>
  <c r="AD122" i="26"/>
  <c r="AP124" i="26"/>
  <c r="AD126" i="26"/>
  <c r="AD127" i="26"/>
  <c r="AD129" i="26"/>
  <c r="AD131" i="26"/>
  <c r="AP132" i="26"/>
  <c r="AD139" i="26"/>
  <c r="AD147" i="26"/>
  <c r="AD148" i="26"/>
  <c r="AN152" i="26"/>
  <c r="AN154" i="26"/>
  <c r="AP154" i="26"/>
  <c r="AL154" i="26"/>
  <c r="AD174" i="26"/>
  <c r="AD155" i="26"/>
  <c r="AD156" i="26"/>
  <c r="AD157" i="26"/>
  <c r="AN162" i="26"/>
  <c r="AD166" i="26"/>
  <c r="AN172" i="26"/>
  <c r="AD176" i="26"/>
  <c r="AD177" i="26"/>
  <c r="AN182" i="26"/>
  <c r="AD187" i="26"/>
  <c r="AN188" i="26"/>
  <c r="AD192" i="26"/>
  <c r="AD194" i="26"/>
  <c r="AN195" i="26"/>
  <c r="AD207" i="26"/>
  <c r="AN226" i="26"/>
  <c r="AP226" i="26"/>
  <c r="AL226" i="26"/>
  <c r="AL162" i="26"/>
  <c r="AD164" i="26"/>
  <c r="AD165" i="26"/>
  <c r="AL172" i="26"/>
  <c r="AD179" i="26"/>
  <c r="AL182" i="26"/>
  <c r="AD184" i="26"/>
  <c r="AD185" i="26"/>
  <c r="AL188" i="26"/>
  <c r="AD189" i="26"/>
  <c r="AL195" i="26"/>
  <c r="AN213" i="26"/>
  <c r="AP213" i="26"/>
  <c r="AL213" i="26"/>
  <c r="AN217" i="26"/>
  <c r="AP217" i="26"/>
  <c r="AL217" i="26"/>
  <c r="AD219" i="26"/>
  <c r="AN238" i="26"/>
  <c r="AP238" i="26"/>
  <c r="AL238" i="26"/>
  <c r="AD204" i="26"/>
  <c r="AD214" i="26"/>
  <c r="AD218" i="26"/>
  <c r="AL197" i="26"/>
  <c r="AD198" i="26"/>
  <c r="AD199" i="26"/>
  <c r="AL203" i="26"/>
  <c r="AD205" i="26"/>
  <c r="AL209" i="26"/>
  <c r="AD210" i="26"/>
  <c r="AL222" i="26"/>
  <c r="AD229" i="26"/>
  <c r="AL234" i="26"/>
  <c r="AL244" i="26"/>
  <c r="AD201" i="26"/>
  <c r="AD212" i="26"/>
  <c r="AP215" i="26"/>
  <c r="AD220" i="26"/>
  <c r="AD230" i="26"/>
  <c r="AD237" i="26"/>
  <c r="AD242" i="26"/>
  <c r="AD243" i="26"/>
  <c r="AK247" i="26"/>
  <c r="AK248" i="26"/>
  <c r="AL2" i="26"/>
  <c r="AQ247" i="26"/>
  <c r="AQ248" i="26"/>
  <c r="AU248" i="26"/>
  <c r="AU247" i="26"/>
  <c r="AY247" i="26"/>
  <c r="AY248" i="26"/>
  <c r="AL3" i="26"/>
  <c r="AL7" i="26"/>
  <c r="AL11" i="26"/>
  <c r="AL15" i="26"/>
  <c r="AL19" i="26"/>
  <c r="AL23" i="26"/>
  <c r="AD29" i="26"/>
  <c r="AD33" i="26"/>
  <c r="AS248" i="26"/>
  <c r="AS247" i="26"/>
  <c r="AN2" i="26"/>
  <c r="AN6" i="26"/>
  <c r="AN10" i="26"/>
  <c r="AN14" i="26"/>
  <c r="AN18" i="26"/>
  <c r="AN22" i="26"/>
  <c r="AN26" i="26"/>
  <c r="AP27" i="26"/>
  <c r="AN29" i="26"/>
  <c r="AP29" i="26"/>
  <c r="AL29" i="26"/>
  <c r="AN33" i="26"/>
  <c r="AP33" i="26"/>
  <c r="AL33" i="26"/>
  <c r="AW247" i="26"/>
  <c r="AW248" i="26"/>
  <c r="AP2" i="26"/>
  <c r="AX2" i="26"/>
  <c r="AL6" i="26"/>
  <c r="AL10" i="26"/>
  <c r="AL14" i="26"/>
  <c r="AL18" i="26"/>
  <c r="AL22" i="26"/>
  <c r="AL26" i="26"/>
  <c r="AP31" i="26"/>
  <c r="AL31" i="26"/>
  <c r="AN31" i="26"/>
  <c r="AN35" i="26"/>
  <c r="AL37" i="26"/>
  <c r="AP37" i="26"/>
  <c r="AN39" i="26"/>
  <c r="AL41" i="26"/>
  <c r="AP41" i="26"/>
  <c r="AN43" i="26"/>
  <c r="AL45" i="26"/>
  <c r="AP45" i="26"/>
  <c r="AN47" i="26"/>
  <c r="AL49" i="26"/>
  <c r="AP49" i="26"/>
  <c r="AN51" i="26"/>
  <c r="AL53" i="26"/>
  <c r="AP53" i="26"/>
  <c r="AN55" i="26"/>
  <c r="AL57" i="26"/>
  <c r="AP57" i="26"/>
  <c r="AN59" i="26"/>
  <c r="AL61" i="26"/>
  <c r="AP61" i="26"/>
  <c r="AN63" i="26"/>
  <c r="AL65" i="26"/>
  <c r="AP65" i="26"/>
  <c r="AN67" i="26"/>
  <c r="AL69" i="26"/>
  <c r="AP69" i="26"/>
  <c r="AN71" i="26"/>
  <c r="AL73" i="26"/>
  <c r="AP73" i="26"/>
  <c r="AN75" i="26"/>
  <c r="AL77" i="26"/>
  <c r="AP77" i="26"/>
  <c r="AN79" i="26"/>
  <c r="AL81" i="26"/>
  <c r="AP81" i="26"/>
  <c r="AD87" i="26"/>
  <c r="AD91" i="26"/>
  <c r="AP83" i="26"/>
  <c r="AP87" i="26"/>
  <c r="AL87" i="26"/>
  <c r="AN87" i="26"/>
  <c r="AL35" i="26"/>
  <c r="AL39" i="26"/>
  <c r="AL43" i="26"/>
  <c r="AL47" i="26"/>
  <c r="AL51" i="26"/>
  <c r="AL55" i="26"/>
  <c r="AL59" i="26"/>
  <c r="AL63" i="26"/>
  <c r="AL67" i="26"/>
  <c r="AL71" i="26"/>
  <c r="AL75" i="26"/>
  <c r="AL79" i="26"/>
  <c r="AL83" i="26"/>
  <c r="AD85" i="26"/>
  <c r="AD89" i="26"/>
  <c r="AD93" i="26"/>
  <c r="AN85" i="26"/>
  <c r="AP85" i="26"/>
  <c r="AL85" i="26"/>
  <c r="AN89" i="26"/>
  <c r="AP89" i="26"/>
  <c r="AL89" i="26"/>
  <c r="AN91" i="26"/>
  <c r="AL93" i="26"/>
  <c r="AP93" i="26"/>
  <c r="AN95" i="26"/>
  <c r="AL97" i="26"/>
  <c r="AP97" i="26"/>
  <c r="AN99" i="26"/>
  <c r="AL101" i="26"/>
  <c r="AP101" i="26"/>
  <c r="AN103" i="26"/>
  <c r="AL105" i="26"/>
  <c r="AP105" i="26"/>
  <c r="AN107" i="26"/>
  <c r="AL109" i="26"/>
  <c r="AP109" i="26"/>
  <c r="AN111" i="26"/>
  <c r="AL113" i="26"/>
  <c r="AP113" i="26"/>
  <c r="AN115" i="26"/>
  <c r="AL117" i="26"/>
  <c r="AP117" i="26"/>
  <c r="AN119" i="26"/>
  <c r="AL121" i="26"/>
  <c r="AP121" i="26"/>
  <c r="AN123" i="26"/>
  <c r="AL125" i="26"/>
  <c r="AP125" i="26"/>
  <c r="AN127" i="26"/>
  <c r="AL129" i="26"/>
  <c r="AP129" i="26"/>
  <c r="AN131" i="26"/>
  <c r="AL133" i="26"/>
  <c r="AP133" i="26"/>
  <c r="AN135" i="26"/>
  <c r="AL137" i="26"/>
  <c r="AP137" i="26"/>
  <c r="AL139" i="26"/>
  <c r="AD141" i="26"/>
  <c r="AD145" i="26"/>
  <c r="AD149" i="26"/>
  <c r="AL134" i="26"/>
  <c r="AP141" i="26"/>
  <c r="AL141" i="26"/>
  <c r="AN141" i="26"/>
  <c r="AP145" i="26"/>
  <c r="AL145" i="26"/>
  <c r="AN145" i="26"/>
  <c r="AL91" i="26"/>
  <c r="AL95" i="26"/>
  <c r="AL99" i="26"/>
  <c r="AL103" i="26"/>
  <c r="AL107" i="26"/>
  <c r="AL111" i="26"/>
  <c r="AL115" i="26"/>
  <c r="AL119" i="26"/>
  <c r="AL123" i="26"/>
  <c r="AL127" i="26"/>
  <c r="AL131" i="26"/>
  <c r="AL135" i="26"/>
  <c r="AP139" i="26"/>
  <c r="AN143" i="26"/>
  <c r="AP143" i="26"/>
  <c r="AL143" i="26"/>
  <c r="AN147" i="26"/>
  <c r="AP147" i="26"/>
  <c r="AL147" i="26"/>
  <c r="AN169" i="26"/>
  <c r="AP169" i="26"/>
  <c r="AL169" i="26"/>
  <c r="AN173" i="26"/>
  <c r="AP173" i="26"/>
  <c r="AL173" i="26"/>
  <c r="AN149" i="26"/>
  <c r="AL151" i="26"/>
  <c r="AP151" i="26"/>
  <c r="AN153" i="26"/>
  <c r="AL155" i="26"/>
  <c r="AP155" i="26"/>
  <c r="AN157" i="26"/>
  <c r="AL159" i="26"/>
  <c r="AP159" i="26"/>
  <c r="AN161" i="26"/>
  <c r="AL163" i="26"/>
  <c r="AP163" i="26"/>
  <c r="AN165" i="26"/>
  <c r="AD167" i="26"/>
  <c r="AD171" i="26"/>
  <c r="AD175" i="26"/>
  <c r="AP167" i="26"/>
  <c r="AL167" i="26"/>
  <c r="AN167" i="26"/>
  <c r="AP171" i="26"/>
  <c r="AL171" i="26"/>
  <c r="AN171" i="26"/>
  <c r="AP175" i="26"/>
  <c r="AL175" i="26"/>
  <c r="AN175" i="26"/>
  <c r="AL149" i="26"/>
  <c r="AL153" i="26"/>
  <c r="AL157" i="26"/>
  <c r="AL161" i="26"/>
  <c r="AL165" i="26"/>
  <c r="AD169" i="26"/>
  <c r="AD173" i="26"/>
  <c r="AL177" i="26"/>
  <c r="AP177" i="26"/>
  <c r="AN179" i="26"/>
  <c r="AL181" i="26"/>
  <c r="AP181" i="26"/>
  <c r="AN183" i="26"/>
  <c r="AL185" i="26"/>
  <c r="AP185" i="26"/>
  <c r="AN187" i="26"/>
  <c r="AL189" i="26"/>
  <c r="AP189" i="26"/>
  <c r="AN191" i="26"/>
  <c r="AD208" i="26"/>
  <c r="AN212" i="26"/>
  <c r="AP212" i="26"/>
  <c r="AL212" i="26"/>
  <c r="AP192" i="26"/>
  <c r="AL192" i="26"/>
  <c r="AP194" i="26"/>
  <c r="AP198" i="26"/>
  <c r="AL198" i="26"/>
  <c r="AN198" i="26"/>
  <c r="AN208" i="26"/>
  <c r="AP208" i="26"/>
  <c r="AL208" i="26"/>
  <c r="AL179" i="26"/>
  <c r="AL183" i="26"/>
  <c r="AL187" i="26"/>
  <c r="AL191" i="26"/>
  <c r="AL194" i="26"/>
  <c r="AD196" i="26"/>
  <c r="AD200" i="26"/>
  <c r="AN204" i="26"/>
  <c r="AP204" i="26"/>
  <c r="AL204" i="26"/>
  <c r="AD216" i="26"/>
  <c r="AN192" i="26"/>
  <c r="AN196" i="26"/>
  <c r="AP196" i="26"/>
  <c r="AL196" i="26"/>
  <c r="AN200" i="26"/>
  <c r="AP200" i="26"/>
  <c r="AL200" i="26"/>
  <c r="AN216" i="26"/>
  <c r="AP216" i="26"/>
  <c r="AL216" i="26"/>
  <c r="AN202" i="26"/>
  <c r="AN206" i="26"/>
  <c r="AN210" i="26"/>
  <c r="AN214" i="26"/>
  <c r="AN218" i="26"/>
  <c r="AP221" i="26"/>
  <c r="AL221" i="26"/>
  <c r="AN221" i="26"/>
  <c r="AL202" i="26"/>
  <c r="AL206" i="26"/>
  <c r="AL210" i="26"/>
  <c r="AL214" i="26"/>
  <c r="AL218" i="26"/>
  <c r="AP219" i="26"/>
  <c r="AL219" i="26"/>
  <c r="AL223" i="26"/>
  <c r="AP223" i="26"/>
  <c r="AN225" i="26"/>
  <c r="AL227" i="26"/>
  <c r="AP227" i="26"/>
  <c r="AN229" i="26"/>
  <c r="AL231" i="26"/>
  <c r="AP231" i="26"/>
  <c r="AN233" i="26"/>
  <c r="AL235" i="26"/>
  <c r="AP235" i="26"/>
  <c r="AN237" i="26"/>
  <c r="AL239" i="26"/>
  <c r="AP239" i="26"/>
  <c r="AN241" i="26"/>
  <c r="AL243" i="26"/>
  <c r="AP243" i="26"/>
  <c r="AN245" i="26"/>
  <c r="AL225" i="26"/>
  <c r="AL229" i="26"/>
  <c r="AL233" i="26"/>
  <c r="AL237" i="26"/>
  <c r="AL241" i="26"/>
  <c r="AL245" i="26"/>
  <c r="Q245" i="24"/>
  <c r="AH247" i="27" l="1"/>
  <c r="CA270" i="27"/>
  <c r="Y246" i="24"/>
  <c r="Y243" i="23"/>
  <c r="X243" i="23"/>
  <c r="W243" i="23"/>
  <c r="V243" i="23"/>
  <c r="U243" i="23"/>
  <c r="Q243" i="23"/>
  <c r="AN245" i="17" l="1"/>
  <c r="AL245" i="17"/>
  <c r="AN244" i="17"/>
  <c r="AL244" i="17"/>
  <c r="AN243" i="17"/>
  <c r="AL243" i="17"/>
  <c r="AN242" i="17"/>
  <c r="AL242" i="17"/>
  <c r="AN241" i="17"/>
  <c r="AL241" i="17"/>
  <c r="AN240" i="17"/>
  <c r="AL240" i="17"/>
  <c r="AN239" i="17"/>
  <c r="AL239" i="17"/>
  <c r="AN238" i="17"/>
  <c r="AL238" i="17"/>
  <c r="AN237" i="17"/>
  <c r="AL237" i="17"/>
  <c r="AN236" i="17"/>
  <c r="AL236" i="17"/>
  <c r="AN235" i="17"/>
  <c r="AL235" i="17"/>
  <c r="AN234" i="17"/>
  <c r="AL234" i="17"/>
  <c r="AN233" i="17"/>
  <c r="AL233" i="17"/>
  <c r="AN232" i="17"/>
  <c r="AL232" i="17"/>
  <c r="AN231" i="17"/>
  <c r="AL231" i="17"/>
  <c r="AN230" i="17"/>
  <c r="AL230" i="17"/>
  <c r="AN229" i="17"/>
  <c r="AL229" i="17"/>
  <c r="AN228" i="17"/>
  <c r="AL228" i="17"/>
  <c r="AN227" i="17"/>
  <c r="AL227" i="17"/>
  <c r="AN226" i="17"/>
  <c r="AL226" i="17"/>
  <c r="AN225" i="17"/>
  <c r="AL225" i="17"/>
  <c r="AN224" i="17"/>
  <c r="AL224" i="17"/>
  <c r="AN223" i="17"/>
  <c r="AL223" i="17"/>
  <c r="AN222" i="17"/>
  <c r="AL222" i="17"/>
  <c r="AN221" i="17"/>
  <c r="AL221" i="17"/>
  <c r="AN220" i="17"/>
  <c r="AL220" i="17"/>
  <c r="AN219" i="17"/>
  <c r="AL219" i="17"/>
  <c r="AN218" i="17"/>
  <c r="AL218" i="17"/>
  <c r="AN217" i="17"/>
  <c r="AL217" i="17"/>
  <c r="AN216" i="17"/>
  <c r="AL216" i="17"/>
  <c r="AN215" i="17"/>
  <c r="AL215" i="17"/>
  <c r="AN214" i="17"/>
  <c r="AL214" i="17"/>
  <c r="AN213" i="17"/>
  <c r="AL213" i="17"/>
  <c r="AN212" i="17"/>
  <c r="AL212" i="17"/>
  <c r="AN211" i="17"/>
  <c r="AL211" i="17"/>
  <c r="AN210" i="17"/>
  <c r="AL210" i="17"/>
  <c r="AN209" i="17"/>
  <c r="AL209" i="17"/>
  <c r="AN208" i="17"/>
  <c r="AL208" i="17"/>
  <c r="AN207" i="17"/>
  <c r="AL207" i="17"/>
  <c r="AN206" i="17"/>
  <c r="AL206" i="17"/>
  <c r="AN205" i="17"/>
  <c r="AL205" i="17"/>
  <c r="AN204" i="17"/>
  <c r="AL204" i="17"/>
  <c r="AN203" i="17"/>
  <c r="AL203" i="17"/>
  <c r="AN202" i="17"/>
  <c r="AL202" i="17"/>
  <c r="AN201" i="17"/>
  <c r="AL201" i="17"/>
  <c r="AN200" i="17"/>
  <c r="AL200" i="17"/>
  <c r="AN199" i="17"/>
  <c r="AL199" i="17"/>
  <c r="AN198" i="17"/>
  <c r="AL198" i="17"/>
  <c r="AN197" i="17"/>
  <c r="AL197" i="17"/>
  <c r="AN196" i="17"/>
  <c r="AL196" i="17"/>
  <c r="AN195" i="17"/>
  <c r="AL195" i="17"/>
  <c r="AN194" i="17"/>
  <c r="AL194" i="17"/>
  <c r="AN193" i="17"/>
  <c r="AL193" i="17"/>
  <c r="AN192" i="17"/>
  <c r="AL192" i="17"/>
  <c r="AN191" i="17"/>
  <c r="AL191" i="17"/>
  <c r="AN190" i="17"/>
  <c r="AL190" i="17"/>
  <c r="AN189" i="17"/>
  <c r="AL189" i="17"/>
  <c r="AN188" i="17"/>
  <c r="AL188" i="17"/>
  <c r="AN187" i="17"/>
  <c r="AL187" i="17"/>
  <c r="AN186" i="17"/>
  <c r="AL186" i="17"/>
  <c r="AN185" i="17"/>
  <c r="AL185" i="17"/>
  <c r="AN184" i="17"/>
  <c r="AL184" i="17"/>
  <c r="AN183" i="17"/>
  <c r="AL183" i="17"/>
  <c r="AN182" i="17"/>
  <c r="AL182" i="17"/>
  <c r="AN181" i="17"/>
  <c r="AL181" i="17"/>
  <c r="AN180" i="17"/>
  <c r="AL180" i="17"/>
  <c r="AN179" i="17"/>
  <c r="AL179" i="17"/>
  <c r="AN178" i="17"/>
  <c r="AL178" i="17"/>
  <c r="AN177" i="17"/>
  <c r="AL177" i="17"/>
  <c r="AN176" i="17"/>
  <c r="AL176" i="17"/>
  <c r="AN175" i="17"/>
  <c r="AL175" i="17"/>
  <c r="AN174" i="17"/>
  <c r="AL174" i="17"/>
  <c r="AN173" i="17"/>
  <c r="AL173" i="17"/>
  <c r="AN172" i="17"/>
  <c r="AL172" i="17"/>
  <c r="AN171" i="17"/>
  <c r="AL171" i="17"/>
  <c r="AN170" i="17"/>
  <c r="AL170" i="17"/>
  <c r="AN169" i="17"/>
  <c r="AL169" i="17"/>
  <c r="AN168" i="17"/>
  <c r="AL168" i="17"/>
  <c r="AN167" i="17"/>
  <c r="AL167" i="17"/>
  <c r="AN166" i="17"/>
  <c r="AL166" i="17"/>
  <c r="AN165" i="17"/>
  <c r="AL165" i="17"/>
  <c r="AN164" i="17"/>
  <c r="AL164" i="17"/>
  <c r="AN163" i="17"/>
  <c r="AL163" i="17"/>
  <c r="AN162" i="17"/>
  <c r="AL162" i="17"/>
  <c r="AN161" i="17"/>
  <c r="AL161" i="17"/>
  <c r="AN160" i="17"/>
  <c r="AL160" i="17"/>
  <c r="AN159" i="17"/>
  <c r="AL159" i="17"/>
  <c r="AN158" i="17"/>
  <c r="AL158" i="17"/>
  <c r="AN157" i="17"/>
  <c r="AL157" i="17"/>
  <c r="AN156" i="17"/>
  <c r="AL156" i="17"/>
  <c r="AN155" i="17"/>
  <c r="AL155" i="17"/>
  <c r="AN154" i="17"/>
  <c r="AL154" i="17"/>
  <c r="AN153" i="17"/>
  <c r="AL153" i="17"/>
  <c r="AN152" i="17"/>
  <c r="AL152" i="17"/>
  <c r="AN151" i="17"/>
  <c r="AL151" i="17"/>
  <c r="AN150" i="17"/>
  <c r="AL150" i="17"/>
  <c r="AN149" i="17"/>
  <c r="AL149" i="17"/>
  <c r="AN148" i="17"/>
  <c r="AL148" i="17"/>
  <c r="AN147" i="17"/>
  <c r="AL147" i="17"/>
  <c r="AN146" i="17"/>
  <c r="AL146" i="17"/>
  <c r="AN145" i="17"/>
  <c r="AL145" i="17"/>
  <c r="AN144" i="17"/>
  <c r="AL144" i="17"/>
  <c r="AN143" i="17"/>
  <c r="AL143" i="17"/>
  <c r="AN142" i="17"/>
  <c r="AL142" i="17"/>
  <c r="AN141" i="17"/>
  <c r="AL141" i="17"/>
  <c r="AN140" i="17"/>
  <c r="AL140" i="17"/>
  <c r="AN139" i="17"/>
  <c r="AL139" i="17"/>
  <c r="AN138" i="17"/>
  <c r="AL138" i="17"/>
  <c r="AN137" i="17"/>
  <c r="AL137" i="17"/>
  <c r="AN136" i="17"/>
  <c r="AL136" i="17"/>
  <c r="AN135" i="17"/>
  <c r="AL135" i="17"/>
  <c r="AN134" i="17"/>
  <c r="AL134" i="17"/>
  <c r="AN133" i="17"/>
  <c r="AL133" i="17"/>
  <c r="AN132" i="17"/>
  <c r="AL132" i="17"/>
  <c r="AN131" i="17"/>
  <c r="AL131" i="17"/>
  <c r="AN130" i="17"/>
  <c r="AL130" i="17"/>
  <c r="AN129" i="17"/>
  <c r="AL129" i="17"/>
  <c r="AN128" i="17"/>
  <c r="AL128" i="17"/>
  <c r="AN127" i="17"/>
  <c r="AL127" i="17"/>
  <c r="AN126" i="17"/>
  <c r="AL126" i="17"/>
  <c r="AN125" i="17"/>
  <c r="AL125" i="17"/>
  <c r="AN124" i="17"/>
  <c r="AL124" i="17"/>
  <c r="AN123" i="17"/>
  <c r="AL123" i="17"/>
  <c r="AN122" i="17"/>
  <c r="AL122" i="17"/>
  <c r="AN121" i="17"/>
  <c r="AL121" i="17"/>
  <c r="AN120" i="17"/>
  <c r="AL120" i="17"/>
  <c r="AN119" i="17"/>
  <c r="AL119" i="17"/>
  <c r="AN118" i="17"/>
  <c r="AL118" i="17"/>
  <c r="AN117" i="17"/>
  <c r="AL117" i="17"/>
  <c r="AN116" i="17"/>
  <c r="AL116" i="17"/>
  <c r="AN115" i="17"/>
  <c r="AL115" i="17"/>
  <c r="AN114" i="17"/>
  <c r="AL114" i="17"/>
  <c r="AN113" i="17"/>
  <c r="AL113" i="17"/>
  <c r="AN112" i="17"/>
  <c r="AL112" i="17"/>
  <c r="AN111" i="17"/>
  <c r="AL111" i="17"/>
  <c r="AN110" i="17"/>
  <c r="AL110" i="17"/>
  <c r="AN109" i="17"/>
  <c r="AL109" i="17"/>
  <c r="AN108" i="17"/>
  <c r="AL108" i="17"/>
  <c r="AN107" i="17"/>
  <c r="AL107" i="17"/>
  <c r="AN106" i="17"/>
  <c r="AL106" i="17"/>
  <c r="AN105" i="17"/>
  <c r="AL105" i="17"/>
  <c r="AN104" i="17"/>
  <c r="AL104" i="17"/>
  <c r="AN103" i="17"/>
  <c r="AL103" i="17"/>
  <c r="AN102" i="17"/>
  <c r="AL102" i="17"/>
  <c r="AN101" i="17"/>
  <c r="AL101" i="17"/>
  <c r="AN100" i="17"/>
  <c r="AL100" i="17"/>
  <c r="AN99" i="17"/>
  <c r="AL99" i="17"/>
  <c r="AN98" i="17"/>
  <c r="AL98" i="17"/>
  <c r="AN97" i="17"/>
  <c r="AL97" i="17"/>
  <c r="AN96" i="17"/>
  <c r="AL96" i="17"/>
  <c r="AN95" i="17"/>
  <c r="AL95" i="17"/>
  <c r="AN94" i="17"/>
  <c r="AL94" i="17"/>
  <c r="AN93" i="17"/>
  <c r="AL93" i="17"/>
  <c r="AN92" i="17"/>
  <c r="AL92" i="17"/>
  <c r="AN91" i="17"/>
  <c r="AL91" i="17"/>
  <c r="AN90" i="17"/>
  <c r="AL90" i="17"/>
  <c r="AN89" i="17"/>
  <c r="AL89" i="17"/>
  <c r="AN88" i="17"/>
  <c r="AL88" i="17"/>
  <c r="AN87" i="17"/>
  <c r="AL87" i="17"/>
  <c r="AN86" i="17"/>
  <c r="AL86" i="17"/>
  <c r="AN85" i="17"/>
  <c r="AL85" i="17"/>
  <c r="AN84" i="17"/>
  <c r="AL84" i="17"/>
  <c r="AN83" i="17"/>
  <c r="AL83" i="17"/>
  <c r="AN82" i="17"/>
  <c r="AL82" i="17"/>
  <c r="AN81" i="17"/>
  <c r="AL81" i="17"/>
  <c r="AN80" i="17"/>
  <c r="AL80" i="17"/>
  <c r="AN79" i="17"/>
  <c r="AL79" i="17"/>
  <c r="AN78" i="17"/>
  <c r="AL78" i="17"/>
  <c r="AN77" i="17"/>
  <c r="AL77" i="17"/>
  <c r="AN76" i="17"/>
  <c r="AL76" i="17"/>
  <c r="AN75" i="17"/>
  <c r="AL75" i="17"/>
  <c r="AN74" i="17"/>
  <c r="AL74" i="17"/>
  <c r="AN73" i="17"/>
  <c r="AL73" i="17"/>
  <c r="AN72" i="17"/>
  <c r="AL72" i="17"/>
  <c r="AN71" i="17"/>
  <c r="AL71" i="17"/>
  <c r="AN70" i="17"/>
  <c r="AL70" i="17"/>
  <c r="AN69" i="17"/>
  <c r="AL69" i="17"/>
  <c r="AN68" i="17"/>
  <c r="AL68" i="17"/>
  <c r="AN67" i="17"/>
  <c r="AL67" i="17"/>
  <c r="AN66" i="17"/>
  <c r="AL66" i="17"/>
  <c r="AN65" i="17"/>
  <c r="AL65" i="17"/>
  <c r="AN64" i="17"/>
  <c r="AL64" i="17"/>
  <c r="AN63" i="17"/>
  <c r="AL63" i="17"/>
  <c r="AN62" i="17"/>
  <c r="AL62" i="17"/>
  <c r="AN61" i="17"/>
  <c r="AL61" i="17"/>
  <c r="AN60" i="17"/>
  <c r="AL60" i="17"/>
  <c r="AN59" i="17"/>
  <c r="AL59" i="17"/>
  <c r="AN58" i="17"/>
  <c r="AL58" i="17"/>
  <c r="AN57" i="17"/>
  <c r="AL57" i="17"/>
  <c r="AN56" i="17"/>
  <c r="AL56" i="17"/>
  <c r="AN55" i="17"/>
  <c r="AL55" i="17"/>
  <c r="AN54" i="17"/>
  <c r="AL54" i="17"/>
  <c r="AN53" i="17"/>
  <c r="AL53" i="17"/>
  <c r="AN52" i="17"/>
  <c r="AL52" i="17"/>
  <c r="AN51" i="17"/>
  <c r="AL51" i="17"/>
  <c r="AN50" i="17"/>
  <c r="AL50" i="17"/>
  <c r="AN49" i="17"/>
  <c r="AL49" i="17"/>
  <c r="AN48" i="17"/>
  <c r="AL48" i="17"/>
  <c r="AN47" i="17"/>
  <c r="AL47" i="17"/>
  <c r="AN46" i="17"/>
  <c r="AL46" i="17"/>
  <c r="AN45" i="17"/>
  <c r="AL45" i="17"/>
  <c r="AN44" i="17"/>
  <c r="AL44" i="17"/>
  <c r="AN43" i="17"/>
  <c r="AL43" i="17"/>
  <c r="AN42" i="17"/>
  <c r="AL42" i="17"/>
  <c r="AN41" i="17"/>
  <c r="AL41" i="17"/>
  <c r="AN40" i="17"/>
  <c r="AL40" i="17"/>
  <c r="AN39" i="17"/>
  <c r="AL39" i="17"/>
  <c r="AN38" i="17"/>
  <c r="AL38" i="17"/>
  <c r="AN37" i="17"/>
  <c r="AL37" i="17"/>
  <c r="AN36" i="17"/>
  <c r="AL36" i="17"/>
  <c r="AN35" i="17"/>
  <c r="AL35" i="17"/>
  <c r="AN34" i="17"/>
  <c r="AL34" i="17"/>
  <c r="AN33" i="17"/>
  <c r="AL33" i="17"/>
  <c r="AN32" i="17"/>
  <c r="AL32" i="17"/>
  <c r="AN31" i="17"/>
  <c r="AL31" i="17"/>
  <c r="AN30" i="17"/>
  <c r="AL30" i="17"/>
  <c r="AN29" i="17"/>
  <c r="AL29" i="17"/>
  <c r="AN28" i="17"/>
  <c r="AL28" i="17"/>
  <c r="AN27" i="17"/>
  <c r="AL27" i="17"/>
  <c r="AN26" i="17"/>
  <c r="AL26" i="17"/>
  <c r="AN25" i="17"/>
  <c r="AL25" i="17"/>
  <c r="AN24" i="17"/>
  <c r="AL24" i="17"/>
  <c r="AN23" i="17"/>
  <c r="AL23" i="17"/>
  <c r="AN22" i="17"/>
  <c r="AL22" i="17"/>
  <c r="AN21" i="17"/>
  <c r="AL21" i="17"/>
  <c r="AN20" i="17"/>
  <c r="AL20" i="17"/>
  <c r="AN19" i="17"/>
  <c r="AL19" i="17"/>
  <c r="AN18" i="17"/>
  <c r="AL18" i="17"/>
  <c r="AN17" i="17"/>
  <c r="AL17" i="17"/>
  <c r="AN16" i="17"/>
  <c r="AL16" i="17"/>
  <c r="AN15" i="17"/>
  <c r="AL15" i="17"/>
  <c r="AN14" i="17"/>
  <c r="AL14" i="17"/>
  <c r="AN13" i="17"/>
  <c r="AL13" i="17"/>
  <c r="AN12" i="17"/>
  <c r="AL12" i="17"/>
  <c r="AN11" i="17"/>
  <c r="AL11" i="17"/>
  <c r="AN10" i="17"/>
  <c r="AL10" i="17"/>
  <c r="AN9" i="17"/>
  <c r="AL9" i="17"/>
  <c r="AN8" i="17"/>
  <c r="AL8" i="17"/>
  <c r="AN7" i="17"/>
  <c r="AL7" i="17"/>
  <c r="AN6" i="17"/>
  <c r="AL6" i="17"/>
  <c r="AN5" i="17"/>
  <c r="AL5" i="17"/>
  <c r="AN4" i="17"/>
  <c r="AL4" i="17"/>
  <c r="AN3" i="17"/>
  <c r="AL3" i="17"/>
  <c r="AN2" i="17"/>
  <c r="AL2" i="17"/>
  <c r="AC245" i="17" l="1"/>
  <c r="AB245" i="17"/>
  <c r="AA245" i="17"/>
  <c r="AB244" i="17"/>
  <c r="AC244" i="17" s="1"/>
  <c r="AA244" i="17"/>
  <c r="AB243" i="17"/>
  <c r="AA243" i="17"/>
  <c r="AC243" i="17" s="1"/>
  <c r="AB242" i="17"/>
  <c r="AA242" i="17"/>
  <c r="AC242" i="17" s="1"/>
  <c r="AB241" i="17"/>
  <c r="AA241" i="17"/>
  <c r="AC241" i="17" s="1"/>
  <c r="AB240" i="17"/>
  <c r="AC240" i="17" s="1"/>
  <c r="AA240" i="17"/>
  <c r="AB239" i="17"/>
  <c r="AA239" i="17"/>
  <c r="AC239" i="17" s="1"/>
  <c r="AB238" i="17"/>
  <c r="AA238" i="17"/>
  <c r="AC238" i="17" s="1"/>
  <c r="AB237" i="17"/>
  <c r="AA237" i="17"/>
  <c r="AC237" i="17" s="1"/>
  <c r="AB236" i="17"/>
  <c r="AA236" i="17"/>
  <c r="AB235" i="17"/>
  <c r="AA235" i="17"/>
  <c r="AC235" i="17" s="1"/>
  <c r="AB234" i="17"/>
  <c r="AA234" i="17"/>
  <c r="AC234" i="17" s="1"/>
  <c r="AC233" i="17"/>
  <c r="AB233" i="17"/>
  <c r="AA233" i="17"/>
  <c r="AB232" i="17"/>
  <c r="AA232" i="17"/>
  <c r="AB231" i="17"/>
  <c r="AA231" i="17"/>
  <c r="AC231" i="17" s="1"/>
  <c r="AB230" i="17"/>
  <c r="AA230" i="17"/>
  <c r="AC230" i="17" s="1"/>
  <c r="AC229" i="17"/>
  <c r="AB229" i="17"/>
  <c r="AA229" i="17"/>
  <c r="AB228" i="17"/>
  <c r="AC228" i="17" s="1"/>
  <c r="AA228" i="17"/>
  <c r="AB227" i="17"/>
  <c r="AA227" i="17"/>
  <c r="AC227" i="17" s="1"/>
  <c r="AB226" i="17"/>
  <c r="AA226" i="17"/>
  <c r="AC226" i="17" s="1"/>
  <c r="AB225" i="17"/>
  <c r="AA225" i="17"/>
  <c r="AC225" i="17" s="1"/>
  <c r="AB224" i="17"/>
  <c r="AC224" i="17" s="1"/>
  <c r="AA224" i="17"/>
  <c r="AB223" i="17"/>
  <c r="AA223" i="17"/>
  <c r="AC223" i="17" s="1"/>
  <c r="AB222" i="17"/>
  <c r="AA222" i="17"/>
  <c r="AC222" i="17" s="1"/>
  <c r="AB221" i="17"/>
  <c r="AA221" i="17"/>
  <c r="AC221" i="17" s="1"/>
  <c r="AB220" i="17"/>
  <c r="AA220" i="17"/>
  <c r="AB219" i="17"/>
  <c r="AA219" i="17"/>
  <c r="AC219" i="17" s="1"/>
  <c r="AB218" i="17"/>
  <c r="AA218" i="17"/>
  <c r="AC218" i="17" s="1"/>
  <c r="AC217" i="17"/>
  <c r="AB217" i="17"/>
  <c r="AA217" i="17"/>
  <c r="AB216" i="17"/>
  <c r="AA216" i="17"/>
  <c r="AB215" i="17"/>
  <c r="AA215" i="17"/>
  <c r="AC215" i="17" s="1"/>
  <c r="AB214" i="17"/>
  <c r="AA214" i="17"/>
  <c r="AC214" i="17" s="1"/>
  <c r="AC213" i="17"/>
  <c r="AB213" i="17"/>
  <c r="AA213" i="17"/>
  <c r="AB212" i="17"/>
  <c r="AC212" i="17" s="1"/>
  <c r="AA212" i="17"/>
  <c r="AB211" i="17"/>
  <c r="AA211" i="17"/>
  <c r="AC211" i="17" s="1"/>
  <c r="AB210" i="17"/>
  <c r="AA210" i="17"/>
  <c r="AC210" i="17" s="1"/>
  <c r="AB209" i="17"/>
  <c r="AA209" i="17"/>
  <c r="AC209" i="17" s="1"/>
  <c r="AB208" i="17"/>
  <c r="AC208" i="17" s="1"/>
  <c r="AA208" i="17"/>
  <c r="AB207" i="17"/>
  <c r="AA207" i="17"/>
  <c r="AC207" i="17" s="1"/>
  <c r="AB206" i="17"/>
  <c r="AA206" i="17"/>
  <c r="AC206" i="17" s="1"/>
  <c r="AB205" i="17"/>
  <c r="AA205" i="17"/>
  <c r="AC205" i="17" s="1"/>
  <c r="AB204" i="17"/>
  <c r="AA204" i="17"/>
  <c r="AB203" i="17"/>
  <c r="AA203" i="17"/>
  <c r="AC203" i="17" s="1"/>
  <c r="AB202" i="17"/>
  <c r="AA202" i="17"/>
  <c r="AC202" i="17" s="1"/>
  <c r="AC201" i="17"/>
  <c r="AB201" i="17"/>
  <c r="AA201" i="17"/>
  <c r="AB200" i="17"/>
  <c r="AA200" i="17"/>
  <c r="AB199" i="17"/>
  <c r="AA199" i="17"/>
  <c r="AC199" i="17" s="1"/>
  <c r="AB198" i="17"/>
  <c r="AA198" i="17"/>
  <c r="AC198" i="17" s="1"/>
  <c r="AC197" i="17"/>
  <c r="AB197" i="17"/>
  <c r="AA197" i="17"/>
  <c r="AB196" i="17"/>
  <c r="AC196" i="17" s="1"/>
  <c r="AA196" i="17"/>
  <c r="AB195" i="17"/>
  <c r="AA195" i="17"/>
  <c r="AC195" i="17" s="1"/>
  <c r="AB194" i="17"/>
  <c r="AA194" i="17"/>
  <c r="AC194" i="17" s="1"/>
  <c r="AB193" i="17"/>
  <c r="AA193" i="17"/>
  <c r="AC193" i="17" s="1"/>
  <c r="AB192" i="17"/>
  <c r="AC192" i="17" s="1"/>
  <c r="AA192" i="17"/>
  <c r="AB191" i="17"/>
  <c r="AA191" i="17"/>
  <c r="AC191" i="17" s="1"/>
  <c r="AB190" i="17"/>
  <c r="AA190" i="17"/>
  <c r="AC190" i="17" s="1"/>
  <c r="AB189" i="17"/>
  <c r="AA189" i="17"/>
  <c r="AC189" i="17" s="1"/>
  <c r="AB188" i="17"/>
  <c r="AA188" i="17"/>
  <c r="AB187" i="17"/>
  <c r="AA187" i="17"/>
  <c r="AC187" i="17" s="1"/>
  <c r="AB186" i="17"/>
  <c r="AA186" i="17"/>
  <c r="AC186" i="17" s="1"/>
  <c r="AC185" i="17"/>
  <c r="AB185" i="17"/>
  <c r="AA185" i="17"/>
  <c r="AB184" i="17"/>
  <c r="AA184" i="17"/>
  <c r="AB183" i="17"/>
  <c r="AA183" i="17"/>
  <c r="AC183" i="17" s="1"/>
  <c r="AB182" i="17"/>
  <c r="AA182" i="17"/>
  <c r="AC182" i="17" s="1"/>
  <c r="AC181" i="17"/>
  <c r="AB181" i="17"/>
  <c r="AA181" i="17"/>
  <c r="AC180" i="17"/>
  <c r="AB180" i="17"/>
  <c r="AA180" i="17"/>
  <c r="AB179" i="17"/>
  <c r="AA179" i="17"/>
  <c r="AB178" i="17"/>
  <c r="AA178" i="17"/>
  <c r="AC178" i="17" s="1"/>
  <c r="AB177" i="17"/>
  <c r="AA177" i="17"/>
  <c r="AC177" i="17" s="1"/>
  <c r="AB176" i="17"/>
  <c r="AA176" i="17"/>
  <c r="AB175" i="17"/>
  <c r="AA175" i="17"/>
  <c r="AC175" i="17" s="1"/>
  <c r="AB174" i="17"/>
  <c r="AA174" i="17"/>
  <c r="AC174" i="17" s="1"/>
  <c r="AC173" i="17"/>
  <c r="AB173" i="17"/>
  <c r="AA173" i="17"/>
  <c r="AB172" i="17"/>
  <c r="AA172" i="17"/>
  <c r="AC172" i="17" s="1"/>
  <c r="AB171" i="17"/>
  <c r="AA171" i="17"/>
  <c r="AB170" i="17"/>
  <c r="AA170" i="17"/>
  <c r="AC170" i="17" s="1"/>
  <c r="AB169" i="17"/>
  <c r="AA169" i="17"/>
  <c r="AC169" i="17" s="1"/>
  <c r="AB168" i="17"/>
  <c r="AC168" i="17" s="1"/>
  <c r="AA168" i="17"/>
  <c r="AB167" i="17"/>
  <c r="AA167" i="17"/>
  <c r="AC167" i="17" s="1"/>
  <c r="AB166" i="17"/>
  <c r="AA166" i="17"/>
  <c r="AC166" i="17" s="1"/>
  <c r="AB165" i="17"/>
  <c r="AA165" i="17"/>
  <c r="AC165" i="17" s="1"/>
  <c r="AB164" i="17"/>
  <c r="AA164" i="17"/>
  <c r="AC164" i="17" s="1"/>
  <c r="AB163" i="17"/>
  <c r="AA163" i="17"/>
  <c r="AB162" i="17"/>
  <c r="AA162" i="17"/>
  <c r="AC162" i="17" s="1"/>
  <c r="AC161" i="17"/>
  <c r="AB161" i="17"/>
  <c r="AA161" i="17"/>
  <c r="AB160" i="17"/>
  <c r="AC160" i="17" s="1"/>
  <c r="AA160" i="17"/>
  <c r="AB159" i="17"/>
  <c r="AA159" i="17"/>
  <c r="AC159" i="17" s="1"/>
  <c r="AB158" i="17"/>
  <c r="AA158" i="17"/>
  <c r="AC158" i="17" s="1"/>
  <c r="AB157" i="17"/>
  <c r="AA157" i="17"/>
  <c r="AC157" i="17" s="1"/>
  <c r="AC156" i="17"/>
  <c r="AB156" i="17"/>
  <c r="AA156" i="17"/>
  <c r="AB155" i="17"/>
  <c r="AA155" i="17"/>
  <c r="AB154" i="17"/>
  <c r="AA154" i="17"/>
  <c r="AC154" i="17" s="1"/>
  <c r="AC153" i="17"/>
  <c r="AB153" i="17"/>
  <c r="AA153" i="17"/>
  <c r="AB152" i="17"/>
  <c r="AA152" i="17"/>
  <c r="AB151" i="17"/>
  <c r="AA151" i="17"/>
  <c r="AC151" i="17" s="1"/>
  <c r="AB150" i="17"/>
  <c r="AA150" i="17"/>
  <c r="AC150" i="17" s="1"/>
  <c r="AC149" i="17"/>
  <c r="AB149" i="17"/>
  <c r="AA149" i="17"/>
  <c r="AC148" i="17"/>
  <c r="AB148" i="17"/>
  <c r="AA148" i="17"/>
  <c r="AB147" i="17"/>
  <c r="AA147" i="17"/>
  <c r="AB146" i="17"/>
  <c r="AA146" i="17"/>
  <c r="AC146" i="17" s="1"/>
  <c r="AB145" i="17"/>
  <c r="AA145" i="17"/>
  <c r="AC145" i="17" s="1"/>
  <c r="AB144" i="17"/>
  <c r="AA144" i="17"/>
  <c r="AB143" i="17"/>
  <c r="AA143" i="17"/>
  <c r="AC143" i="17" s="1"/>
  <c r="AB142" i="17"/>
  <c r="AA142" i="17"/>
  <c r="AC142" i="17" s="1"/>
  <c r="AC141" i="17"/>
  <c r="AB141" i="17"/>
  <c r="AA141" i="17"/>
  <c r="AB140" i="17"/>
  <c r="AA140" i="17"/>
  <c r="AC140" i="17" s="1"/>
  <c r="AB139" i="17"/>
  <c r="AA139" i="17"/>
  <c r="AB138" i="17"/>
  <c r="AA138" i="17"/>
  <c r="AC138" i="17" s="1"/>
  <c r="AB137" i="17"/>
  <c r="AA137" i="17"/>
  <c r="AC137" i="17" s="1"/>
  <c r="AB136" i="17"/>
  <c r="AC136" i="17" s="1"/>
  <c r="AA136" i="17"/>
  <c r="AB135" i="17"/>
  <c r="AA135" i="17"/>
  <c r="AC135" i="17" s="1"/>
  <c r="AB134" i="17"/>
  <c r="AA134" i="17"/>
  <c r="AC134" i="17" s="1"/>
  <c r="AB133" i="17"/>
  <c r="AA133" i="17"/>
  <c r="AC133" i="17" s="1"/>
  <c r="AB132" i="17"/>
  <c r="AA132" i="17"/>
  <c r="AC132" i="17" s="1"/>
  <c r="AB131" i="17"/>
  <c r="AA131" i="17"/>
  <c r="AB130" i="17"/>
  <c r="AA130" i="17"/>
  <c r="AC130" i="17" s="1"/>
  <c r="AC129" i="17"/>
  <c r="AB129" i="17"/>
  <c r="AA129" i="17"/>
  <c r="AB128" i="17"/>
  <c r="AC128" i="17" s="1"/>
  <c r="AA128" i="17"/>
  <c r="AB127" i="17"/>
  <c r="AA127" i="17"/>
  <c r="AC127" i="17" s="1"/>
  <c r="AB126" i="17"/>
  <c r="AA126" i="17"/>
  <c r="AC126" i="17" s="1"/>
  <c r="AB125" i="17"/>
  <c r="AA125" i="17"/>
  <c r="AC125" i="17" s="1"/>
  <c r="AC124" i="17"/>
  <c r="AB124" i="17"/>
  <c r="AA124" i="17"/>
  <c r="AB123" i="17"/>
  <c r="AA123" i="17"/>
  <c r="AB122" i="17"/>
  <c r="AA122" i="17"/>
  <c r="AC122" i="17" s="1"/>
  <c r="AC121" i="17"/>
  <c r="AB121" i="17"/>
  <c r="AA121" i="17"/>
  <c r="AB120" i="17"/>
  <c r="AA120" i="17"/>
  <c r="AB119" i="17"/>
  <c r="AA119" i="17"/>
  <c r="AC119" i="17" s="1"/>
  <c r="AB118" i="17"/>
  <c r="AA118" i="17"/>
  <c r="AB117" i="17"/>
  <c r="AA117" i="17"/>
  <c r="AC117" i="17" s="1"/>
  <c r="AB116" i="17"/>
  <c r="AA116" i="17"/>
  <c r="AC116" i="17" s="1"/>
  <c r="AB115" i="17"/>
  <c r="AA115" i="17"/>
  <c r="AC115" i="17" s="1"/>
  <c r="AB114" i="17"/>
  <c r="AA114" i="17"/>
  <c r="AC114" i="17" s="1"/>
  <c r="AB113" i="17"/>
  <c r="AA113" i="17"/>
  <c r="AC113" i="17" s="1"/>
  <c r="AC112" i="17"/>
  <c r="AB112" i="17"/>
  <c r="AA112" i="17"/>
  <c r="AB111" i="17"/>
  <c r="AC111" i="17" s="1"/>
  <c r="AA111" i="17"/>
  <c r="AB110" i="17"/>
  <c r="AA110" i="17"/>
  <c r="AC110" i="17" s="1"/>
  <c r="AC109" i="17"/>
  <c r="AB109" i="17"/>
  <c r="AA109" i="17"/>
  <c r="AB108" i="17"/>
  <c r="AA108" i="17"/>
  <c r="AB107" i="17"/>
  <c r="AA107" i="17"/>
  <c r="AC107" i="17" s="1"/>
  <c r="AB106" i="17"/>
  <c r="AA106" i="17"/>
  <c r="AC105" i="17"/>
  <c r="AB105" i="17"/>
  <c r="AA105" i="17"/>
  <c r="AB104" i="17"/>
  <c r="AC104" i="17" s="1"/>
  <c r="AA104" i="17"/>
  <c r="AB103" i="17"/>
  <c r="AA103" i="17"/>
  <c r="AC103" i="17" s="1"/>
  <c r="AB102" i="17"/>
  <c r="AA102" i="17"/>
  <c r="AB101" i="17"/>
  <c r="AA101" i="17"/>
  <c r="AC101" i="17" s="1"/>
  <c r="AC100" i="17"/>
  <c r="AB100" i="17"/>
  <c r="AA100" i="17"/>
  <c r="AB99" i="17"/>
  <c r="AA99" i="17"/>
  <c r="AC99" i="17" s="1"/>
  <c r="AB98" i="17"/>
  <c r="AA98" i="17"/>
  <c r="AC98" i="17" s="1"/>
  <c r="AB97" i="17"/>
  <c r="AA97" i="17"/>
  <c r="AC97" i="17" s="1"/>
  <c r="AB96" i="17"/>
  <c r="AA96" i="17"/>
  <c r="AC96" i="17" s="1"/>
  <c r="AB95" i="17"/>
  <c r="AC95" i="17" s="1"/>
  <c r="AA95" i="17"/>
  <c r="AB94" i="17"/>
  <c r="AA94" i="17"/>
  <c r="AC94" i="17" s="1"/>
  <c r="AC93" i="17"/>
  <c r="AB93" i="17"/>
  <c r="AA93" i="17"/>
  <c r="AB92" i="17"/>
  <c r="AC92" i="17" s="1"/>
  <c r="AA92" i="17"/>
  <c r="AB91" i="17"/>
  <c r="AA91" i="17"/>
  <c r="AC91" i="17" s="1"/>
  <c r="AB90" i="17"/>
  <c r="AA90" i="17"/>
  <c r="AB89" i="17"/>
  <c r="AA89" i="17"/>
  <c r="AC89" i="17" s="1"/>
  <c r="AB88" i="17"/>
  <c r="AC88" i="17" s="1"/>
  <c r="AA88" i="17"/>
  <c r="AB87" i="17"/>
  <c r="AA87" i="17"/>
  <c r="AC87" i="17" s="1"/>
  <c r="AB86" i="17"/>
  <c r="AA86" i="17"/>
  <c r="AB85" i="17"/>
  <c r="AA85" i="17"/>
  <c r="AC85" i="17" s="1"/>
  <c r="AC84" i="17"/>
  <c r="AB84" i="17"/>
  <c r="AA84" i="17"/>
  <c r="AC83" i="17"/>
  <c r="AB83" i="17"/>
  <c r="AA83" i="17"/>
  <c r="AB82" i="17"/>
  <c r="AA82" i="17"/>
  <c r="AC82" i="17" s="1"/>
  <c r="AB81" i="17"/>
  <c r="AA81" i="17"/>
  <c r="AC81" i="17" s="1"/>
  <c r="AB80" i="17"/>
  <c r="AA80" i="17"/>
  <c r="AC80" i="17" s="1"/>
  <c r="AB79" i="17"/>
  <c r="AA79" i="17"/>
  <c r="AB78" i="17"/>
  <c r="AA78" i="17"/>
  <c r="AC78" i="17" s="1"/>
  <c r="AB77" i="17"/>
  <c r="AA77" i="17"/>
  <c r="AC77" i="17" s="1"/>
  <c r="AB76" i="17"/>
  <c r="AC76" i="17" s="1"/>
  <c r="AA76" i="17"/>
  <c r="AB75" i="17"/>
  <c r="AA75" i="17"/>
  <c r="AC75" i="17" s="1"/>
  <c r="AB74" i="17"/>
  <c r="AA74" i="17"/>
  <c r="AB73" i="17"/>
  <c r="AA73" i="17"/>
  <c r="AC73" i="17" s="1"/>
  <c r="AB72" i="17"/>
  <c r="AA72" i="17"/>
  <c r="AB71" i="17"/>
  <c r="AA71" i="17"/>
  <c r="AC71" i="17" s="1"/>
  <c r="AB70" i="17"/>
  <c r="AA70" i="17"/>
  <c r="AB69" i="17"/>
  <c r="AA69" i="17"/>
  <c r="AC69" i="17" s="1"/>
  <c r="AB68" i="17"/>
  <c r="AA68" i="17"/>
  <c r="AC68" i="17" s="1"/>
  <c r="AC67" i="17"/>
  <c r="AB67" i="17"/>
  <c r="AA67" i="17"/>
  <c r="AB66" i="17"/>
  <c r="AA66" i="17"/>
  <c r="AC66" i="17" s="1"/>
  <c r="AB65" i="17"/>
  <c r="AA65" i="17"/>
  <c r="AC65" i="17" s="1"/>
  <c r="AC64" i="17"/>
  <c r="AB64" i="17"/>
  <c r="AA64" i="17"/>
  <c r="AB63" i="17"/>
  <c r="AA63" i="17"/>
  <c r="AB62" i="17"/>
  <c r="AA62" i="17"/>
  <c r="AC62" i="17" s="1"/>
  <c r="AB61" i="17"/>
  <c r="AA61" i="17"/>
  <c r="AC61" i="17" s="1"/>
  <c r="AB60" i="17"/>
  <c r="AA60" i="17"/>
  <c r="AB59" i="17"/>
  <c r="AA59" i="17"/>
  <c r="AC59" i="17" s="1"/>
  <c r="AB58" i="17"/>
  <c r="AA58" i="17"/>
  <c r="AC57" i="17"/>
  <c r="AB57" i="17"/>
  <c r="AA57" i="17"/>
  <c r="AB56" i="17"/>
  <c r="AA56" i="17"/>
  <c r="AB55" i="17"/>
  <c r="AA55" i="17"/>
  <c r="AC55" i="17" s="1"/>
  <c r="AB54" i="17"/>
  <c r="AA54" i="17"/>
  <c r="AB53" i="17"/>
  <c r="AA53" i="17"/>
  <c r="AC53" i="17" s="1"/>
  <c r="AB52" i="17"/>
  <c r="AA52" i="17"/>
  <c r="AC52" i="17" s="1"/>
  <c r="AB51" i="17"/>
  <c r="AA51" i="17"/>
  <c r="AC51" i="17" s="1"/>
  <c r="AB50" i="17"/>
  <c r="AA50" i="17"/>
  <c r="AC50" i="17" s="1"/>
  <c r="AB49" i="17"/>
  <c r="AA49" i="17"/>
  <c r="AC49" i="17" s="1"/>
  <c r="AC48" i="17"/>
  <c r="AB48" i="17"/>
  <c r="AA48" i="17"/>
  <c r="AB47" i="17"/>
  <c r="AC47" i="17" s="1"/>
  <c r="AA47" i="17"/>
  <c r="AB46" i="17"/>
  <c r="AA46" i="17"/>
  <c r="AC46" i="17" s="1"/>
  <c r="AC45" i="17"/>
  <c r="AB45" i="17"/>
  <c r="AA45" i="17"/>
  <c r="AB44" i="17"/>
  <c r="AA44" i="17"/>
  <c r="AB43" i="17"/>
  <c r="AA43" i="17"/>
  <c r="AC43" i="17" s="1"/>
  <c r="AB42" i="17"/>
  <c r="AA42" i="17"/>
  <c r="AC41" i="17"/>
  <c r="AB41" i="17"/>
  <c r="AA41" i="17"/>
  <c r="AB40" i="17"/>
  <c r="AC40" i="17" s="1"/>
  <c r="AA40" i="17"/>
  <c r="AB39" i="17"/>
  <c r="AA39" i="17"/>
  <c r="AC39" i="17" s="1"/>
  <c r="AB38" i="17"/>
  <c r="AA38" i="17"/>
  <c r="AB37" i="17"/>
  <c r="AA37" i="17"/>
  <c r="AC37" i="17" s="1"/>
  <c r="AC36" i="17"/>
  <c r="AB36" i="17"/>
  <c r="AA36" i="17"/>
  <c r="AB35" i="17"/>
  <c r="AA35" i="17"/>
  <c r="AC35" i="17" s="1"/>
  <c r="AB34" i="17"/>
  <c r="AA34" i="17"/>
  <c r="AC34" i="17" s="1"/>
  <c r="AB33" i="17"/>
  <c r="AA33" i="17"/>
  <c r="AC33" i="17" s="1"/>
  <c r="AB31" i="17"/>
  <c r="AA31" i="17"/>
  <c r="AC31" i="17" s="1"/>
  <c r="AB30" i="17"/>
  <c r="AA30" i="17"/>
  <c r="AC30" i="17" s="1"/>
  <c r="AB29" i="17"/>
  <c r="AA29" i="17"/>
  <c r="AC29" i="17" s="1"/>
  <c r="AC28" i="17"/>
  <c r="AB28" i="17"/>
  <c r="AA28" i="17"/>
  <c r="AB27" i="17"/>
  <c r="AA27" i="17"/>
  <c r="AC27" i="17" s="1"/>
  <c r="AB26" i="17"/>
  <c r="AA26" i="17"/>
  <c r="AC26" i="17" s="1"/>
  <c r="AB25" i="17"/>
  <c r="AA25" i="17"/>
  <c r="AC25" i="17" s="1"/>
  <c r="AB24" i="17"/>
  <c r="AA24" i="17"/>
  <c r="AC24" i="17" s="1"/>
  <c r="AC23" i="17"/>
  <c r="AB23" i="17"/>
  <c r="AA23" i="17"/>
  <c r="AB22" i="17"/>
  <c r="AA22" i="17"/>
  <c r="AC22" i="17" s="1"/>
  <c r="AB21" i="17"/>
  <c r="AA21" i="17"/>
  <c r="AC21" i="17" s="1"/>
  <c r="AB20" i="17"/>
  <c r="AA20" i="17"/>
  <c r="AC20" i="17" s="1"/>
  <c r="AB19" i="17"/>
  <c r="AA19" i="17"/>
  <c r="AB18" i="17"/>
  <c r="AA18" i="17"/>
  <c r="AC18" i="17" s="1"/>
  <c r="AB17" i="17"/>
  <c r="AA17" i="17"/>
  <c r="AC17" i="17" s="1"/>
  <c r="AC16" i="17"/>
  <c r="AB16" i="17"/>
  <c r="AA16" i="17"/>
  <c r="AB15" i="17"/>
  <c r="AA15" i="17"/>
  <c r="AB14" i="17"/>
  <c r="AA14" i="17"/>
  <c r="AC14" i="17" s="1"/>
  <c r="AB13" i="17"/>
  <c r="AA13" i="17"/>
  <c r="AC13" i="17" s="1"/>
  <c r="AC12" i="17"/>
  <c r="AB12" i="17"/>
  <c r="AA12" i="17"/>
  <c r="AB11" i="17"/>
  <c r="AA11" i="17"/>
  <c r="AB10" i="17"/>
  <c r="AA10" i="17"/>
  <c r="AC10" i="17" s="1"/>
  <c r="AB9" i="17"/>
  <c r="AA9" i="17"/>
  <c r="AC9" i="17" s="1"/>
  <c r="AB8" i="17"/>
  <c r="AA8" i="17"/>
  <c r="AC8" i="17" s="1"/>
  <c r="AC7" i="17"/>
  <c r="AB7" i="17"/>
  <c r="AA7" i="17"/>
  <c r="AB6" i="17"/>
  <c r="AA6" i="17"/>
  <c r="AC6" i="17" s="1"/>
  <c r="AB5" i="17"/>
  <c r="AA5" i="17"/>
  <c r="AC5" i="17" s="1"/>
  <c r="AC4" i="17"/>
  <c r="AB4" i="17"/>
  <c r="AA4" i="17"/>
  <c r="AB3" i="17"/>
  <c r="AA3" i="17"/>
  <c r="AB2" i="17"/>
  <c r="AA2" i="17"/>
  <c r="AC2" i="17" s="1"/>
  <c r="AA32" i="17"/>
  <c r="AC32" i="17" s="1"/>
  <c r="AC11" i="17" l="1"/>
  <c r="AC44" i="17"/>
  <c r="AC56" i="17"/>
  <c r="AC63" i="17"/>
  <c r="AC108" i="17"/>
  <c r="AC120" i="17"/>
  <c r="AC152" i="17"/>
  <c r="AC184" i="17"/>
  <c r="AC200" i="17"/>
  <c r="AC216" i="17"/>
  <c r="AC232" i="17"/>
  <c r="AC3" i="17"/>
  <c r="AC15" i="17"/>
  <c r="AC19" i="17"/>
  <c r="AC60" i="17"/>
  <c r="AC72" i="17"/>
  <c r="AC79" i="17"/>
  <c r="AC144" i="17"/>
  <c r="AC176" i="17"/>
  <c r="AC188" i="17"/>
  <c r="AC204" i="17"/>
  <c r="AC220" i="17"/>
  <c r="AC236" i="17"/>
  <c r="AC42" i="17"/>
  <c r="AC58" i="17"/>
  <c r="AC74" i="17"/>
  <c r="AC90" i="17"/>
  <c r="AC106" i="17"/>
  <c r="AC38" i="17"/>
  <c r="AC54" i="17"/>
  <c r="AC70" i="17"/>
  <c r="AC86" i="17"/>
  <c r="AC102" i="17"/>
  <c r="AC118" i="17"/>
  <c r="AC123" i="17"/>
  <c r="AC131" i="17"/>
  <c r="AC139" i="17"/>
  <c r="AC147" i="17"/>
  <c r="AC155" i="17"/>
  <c r="AC163" i="17"/>
  <c r="AC171" i="17"/>
  <c r="AC179" i="17"/>
  <c r="AX245" i="17"/>
  <c r="AY245" i="17" s="1"/>
  <c r="AV245" i="17"/>
  <c r="AW245" i="17" s="1"/>
  <c r="AT245" i="17"/>
  <c r="AU245" i="17" s="1"/>
  <c r="AR245" i="17"/>
  <c r="AS245" i="17" s="1"/>
  <c r="AX244" i="17"/>
  <c r="AY244" i="17" s="1"/>
  <c r="AV244" i="17"/>
  <c r="AW244" i="17" s="1"/>
  <c r="AT244" i="17"/>
  <c r="AU244" i="17" s="1"/>
  <c r="AR244" i="17"/>
  <c r="AS244" i="17" s="1"/>
  <c r="AX243" i="17"/>
  <c r="AY243" i="17" s="1"/>
  <c r="AV243" i="17"/>
  <c r="AW243" i="17" s="1"/>
  <c r="AT243" i="17"/>
  <c r="AU243" i="17" s="1"/>
  <c r="AR243" i="17"/>
  <c r="AS243" i="17" s="1"/>
  <c r="AX242" i="17"/>
  <c r="AY242" i="17" s="1"/>
  <c r="AV242" i="17"/>
  <c r="AW242" i="17" s="1"/>
  <c r="AT242" i="17"/>
  <c r="AU242" i="17" s="1"/>
  <c r="AR242" i="17"/>
  <c r="AS242" i="17" s="1"/>
  <c r="AX241" i="17"/>
  <c r="AY241" i="17" s="1"/>
  <c r="AV241" i="17"/>
  <c r="AW241" i="17" s="1"/>
  <c r="AT241" i="17"/>
  <c r="AU241" i="17" s="1"/>
  <c r="AR241" i="17"/>
  <c r="AS241" i="17" s="1"/>
  <c r="AX240" i="17"/>
  <c r="AY240" i="17" s="1"/>
  <c r="AV240" i="17"/>
  <c r="AW240" i="17" s="1"/>
  <c r="AT240" i="17"/>
  <c r="AU240" i="17" s="1"/>
  <c r="AR240" i="17"/>
  <c r="AS240" i="17" s="1"/>
  <c r="AX239" i="17"/>
  <c r="AY239" i="17" s="1"/>
  <c r="AV239" i="17"/>
  <c r="AW239" i="17" s="1"/>
  <c r="AT239" i="17"/>
  <c r="AU239" i="17" s="1"/>
  <c r="AR239" i="17"/>
  <c r="AS239" i="17" s="1"/>
  <c r="AX238" i="17"/>
  <c r="AY238" i="17" s="1"/>
  <c r="AV238" i="17"/>
  <c r="AW238" i="17" s="1"/>
  <c r="AT238" i="17"/>
  <c r="AU238" i="17" s="1"/>
  <c r="AR238" i="17"/>
  <c r="AS238" i="17" s="1"/>
  <c r="AX237" i="17"/>
  <c r="AY237" i="17" s="1"/>
  <c r="AV237" i="17"/>
  <c r="AW237" i="17" s="1"/>
  <c r="AT237" i="17"/>
  <c r="AU237" i="17" s="1"/>
  <c r="AR237" i="17"/>
  <c r="AS237" i="17" s="1"/>
  <c r="AX236" i="17"/>
  <c r="AY236" i="17" s="1"/>
  <c r="AV236" i="17"/>
  <c r="AW236" i="17" s="1"/>
  <c r="AT236" i="17"/>
  <c r="AU236" i="17" s="1"/>
  <c r="AR236" i="17"/>
  <c r="AS236" i="17" s="1"/>
  <c r="AX235" i="17"/>
  <c r="AY235" i="17" s="1"/>
  <c r="AV235" i="17"/>
  <c r="AW235" i="17" s="1"/>
  <c r="AT235" i="17"/>
  <c r="AU235" i="17" s="1"/>
  <c r="AR235" i="17"/>
  <c r="AS235" i="17" s="1"/>
  <c r="AX234" i="17"/>
  <c r="AY234" i="17" s="1"/>
  <c r="AV234" i="17"/>
  <c r="AW234" i="17" s="1"/>
  <c r="AT234" i="17"/>
  <c r="AU234" i="17" s="1"/>
  <c r="AR234" i="17"/>
  <c r="AS234" i="17" s="1"/>
  <c r="AX233" i="17"/>
  <c r="AY233" i="17" s="1"/>
  <c r="AV233" i="17"/>
  <c r="AW233" i="17" s="1"/>
  <c r="AT233" i="17"/>
  <c r="AU233" i="17" s="1"/>
  <c r="AR233" i="17"/>
  <c r="AS233" i="17" s="1"/>
  <c r="AX232" i="17"/>
  <c r="AY232" i="17" s="1"/>
  <c r="AV232" i="17"/>
  <c r="AW232" i="17" s="1"/>
  <c r="AT232" i="17"/>
  <c r="AU232" i="17" s="1"/>
  <c r="AR232" i="17"/>
  <c r="AS232" i="17" s="1"/>
  <c r="AX231" i="17"/>
  <c r="AY231" i="17" s="1"/>
  <c r="AV231" i="17"/>
  <c r="AW231" i="17" s="1"/>
  <c r="AT231" i="17"/>
  <c r="AU231" i="17" s="1"/>
  <c r="AR231" i="17"/>
  <c r="AS231" i="17" s="1"/>
  <c r="AX230" i="17"/>
  <c r="AY230" i="17" s="1"/>
  <c r="AV230" i="17"/>
  <c r="AW230" i="17" s="1"/>
  <c r="AT230" i="17"/>
  <c r="AU230" i="17" s="1"/>
  <c r="AR230" i="17"/>
  <c r="AS230" i="17" s="1"/>
  <c r="AX229" i="17"/>
  <c r="AY229" i="17" s="1"/>
  <c r="AV229" i="17"/>
  <c r="AW229" i="17" s="1"/>
  <c r="AT229" i="17"/>
  <c r="AU229" i="17" s="1"/>
  <c r="AR229" i="17"/>
  <c r="AS229" i="17" s="1"/>
  <c r="AX228" i="17"/>
  <c r="AY228" i="17" s="1"/>
  <c r="AV228" i="17"/>
  <c r="AW228" i="17" s="1"/>
  <c r="AT228" i="17"/>
  <c r="AU228" i="17" s="1"/>
  <c r="AR228" i="17"/>
  <c r="AS228" i="17" s="1"/>
  <c r="AX227" i="17"/>
  <c r="AY227" i="17" s="1"/>
  <c r="AV227" i="17"/>
  <c r="AW227" i="17" s="1"/>
  <c r="AT227" i="17"/>
  <c r="AU227" i="17" s="1"/>
  <c r="AR227" i="17"/>
  <c r="AS227" i="17" s="1"/>
  <c r="AX226" i="17"/>
  <c r="AY226" i="17" s="1"/>
  <c r="AV226" i="17"/>
  <c r="AW226" i="17" s="1"/>
  <c r="AT226" i="17"/>
  <c r="AU226" i="17" s="1"/>
  <c r="AR226" i="17"/>
  <c r="AS226" i="17" s="1"/>
  <c r="AX225" i="17"/>
  <c r="AY225" i="17" s="1"/>
  <c r="AV225" i="17"/>
  <c r="AW225" i="17" s="1"/>
  <c r="AT225" i="17"/>
  <c r="AU225" i="17" s="1"/>
  <c r="AR225" i="17"/>
  <c r="AS225" i="17" s="1"/>
  <c r="AX224" i="17"/>
  <c r="AY224" i="17" s="1"/>
  <c r="AV224" i="17"/>
  <c r="AW224" i="17" s="1"/>
  <c r="AT224" i="17"/>
  <c r="AU224" i="17" s="1"/>
  <c r="AR224" i="17"/>
  <c r="AS224" i="17" s="1"/>
  <c r="AX223" i="17"/>
  <c r="AY223" i="17" s="1"/>
  <c r="AV223" i="17"/>
  <c r="AW223" i="17" s="1"/>
  <c r="AT223" i="17"/>
  <c r="AU223" i="17" s="1"/>
  <c r="AR223" i="17"/>
  <c r="AS223" i="17" s="1"/>
  <c r="AX222" i="17"/>
  <c r="AY222" i="17" s="1"/>
  <c r="AV222" i="17"/>
  <c r="AW222" i="17" s="1"/>
  <c r="AT222" i="17"/>
  <c r="AU222" i="17" s="1"/>
  <c r="AR222" i="17"/>
  <c r="AS222" i="17" s="1"/>
  <c r="AX221" i="17"/>
  <c r="AY221" i="17" s="1"/>
  <c r="AV221" i="17"/>
  <c r="AW221" i="17" s="1"/>
  <c r="AT221" i="17"/>
  <c r="AU221" i="17" s="1"/>
  <c r="AR221" i="17"/>
  <c r="AS221" i="17" s="1"/>
  <c r="AX220" i="17"/>
  <c r="AY220" i="17" s="1"/>
  <c r="AV220" i="17"/>
  <c r="AW220" i="17" s="1"/>
  <c r="AT220" i="17"/>
  <c r="AU220" i="17" s="1"/>
  <c r="AR220" i="17"/>
  <c r="AS220" i="17" s="1"/>
  <c r="AX219" i="17"/>
  <c r="AY219" i="17" s="1"/>
  <c r="AV219" i="17"/>
  <c r="AW219" i="17" s="1"/>
  <c r="AT219" i="17"/>
  <c r="AU219" i="17" s="1"/>
  <c r="AR219" i="17"/>
  <c r="AS219" i="17" s="1"/>
  <c r="AX218" i="17"/>
  <c r="AY218" i="17" s="1"/>
  <c r="AV218" i="17"/>
  <c r="AW218" i="17" s="1"/>
  <c r="AT218" i="17"/>
  <c r="AU218" i="17" s="1"/>
  <c r="AR218" i="17"/>
  <c r="AS218" i="17" s="1"/>
  <c r="AX217" i="17"/>
  <c r="AY217" i="17" s="1"/>
  <c r="AV217" i="17"/>
  <c r="AW217" i="17" s="1"/>
  <c r="AT217" i="17"/>
  <c r="AU217" i="17" s="1"/>
  <c r="AR217" i="17"/>
  <c r="AS217" i="17" s="1"/>
  <c r="AX216" i="17"/>
  <c r="AY216" i="17" s="1"/>
  <c r="AV216" i="17"/>
  <c r="AW216" i="17" s="1"/>
  <c r="AT216" i="17"/>
  <c r="AU216" i="17" s="1"/>
  <c r="AR216" i="17"/>
  <c r="AS216" i="17" s="1"/>
  <c r="AX215" i="17"/>
  <c r="AY215" i="17" s="1"/>
  <c r="AW215" i="17"/>
  <c r="AV215" i="17"/>
  <c r="AT215" i="17"/>
  <c r="AU215" i="17" s="1"/>
  <c r="AR215" i="17"/>
  <c r="AS215" i="17" s="1"/>
  <c r="AX214" i="17"/>
  <c r="AY214" i="17" s="1"/>
  <c r="AV214" i="17"/>
  <c r="AW214" i="17" s="1"/>
  <c r="AT214" i="17"/>
  <c r="AU214" i="17" s="1"/>
  <c r="AR214" i="17"/>
  <c r="AS214" i="17" s="1"/>
  <c r="AX213" i="17"/>
  <c r="AY213" i="17" s="1"/>
  <c r="AV213" i="17"/>
  <c r="AW213" i="17" s="1"/>
  <c r="AT213" i="17"/>
  <c r="AU213" i="17" s="1"/>
  <c r="AR213" i="17"/>
  <c r="AS213" i="17" s="1"/>
  <c r="AX212" i="17"/>
  <c r="AY212" i="17" s="1"/>
  <c r="AV212" i="17"/>
  <c r="AW212" i="17" s="1"/>
  <c r="AT212" i="17"/>
  <c r="AU212" i="17" s="1"/>
  <c r="AR212" i="17"/>
  <c r="AS212" i="17" s="1"/>
  <c r="AX211" i="17"/>
  <c r="AY211" i="17" s="1"/>
  <c r="AV211" i="17"/>
  <c r="AW211" i="17" s="1"/>
  <c r="AT211" i="17"/>
  <c r="AU211" i="17" s="1"/>
  <c r="AR211" i="17"/>
  <c r="AS211" i="17" s="1"/>
  <c r="AX210" i="17"/>
  <c r="AY210" i="17" s="1"/>
  <c r="AV210" i="17"/>
  <c r="AW210" i="17" s="1"/>
  <c r="AT210" i="17"/>
  <c r="AU210" i="17" s="1"/>
  <c r="AR210" i="17"/>
  <c r="AS210" i="17" s="1"/>
  <c r="AX209" i="17"/>
  <c r="AY209" i="17" s="1"/>
  <c r="AV209" i="17"/>
  <c r="AW209" i="17" s="1"/>
  <c r="AT209" i="17"/>
  <c r="AU209" i="17" s="1"/>
  <c r="AR209" i="17"/>
  <c r="AS209" i="17" s="1"/>
  <c r="AX208" i="17"/>
  <c r="AY208" i="17" s="1"/>
  <c r="AV208" i="17"/>
  <c r="AW208" i="17" s="1"/>
  <c r="AT208" i="17"/>
  <c r="AU208" i="17" s="1"/>
  <c r="AR208" i="17"/>
  <c r="AS208" i="17" s="1"/>
  <c r="AX207" i="17"/>
  <c r="AY207" i="17" s="1"/>
  <c r="AV207" i="17"/>
  <c r="AW207" i="17" s="1"/>
  <c r="AT207" i="17"/>
  <c r="AU207" i="17" s="1"/>
  <c r="AR207" i="17"/>
  <c r="AS207" i="17" s="1"/>
  <c r="AX206" i="17"/>
  <c r="AY206" i="17" s="1"/>
  <c r="AV206" i="17"/>
  <c r="AW206" i="17" s="1"/>
  <c r="AT206" i="17"/>
  <c r="AU206" i="17" s="1"/>
  <c r="AR206" i="17"/>
  <c r="AS206" i="17" s="1"/>
  <c r="AX205" i="17"/>
  <c r="AY205" i="17" s="1"/>
  <c r="AV205" i="17"/>
  <c r="AW205" i="17" s="1"/>
  <c r="AT205" i="17"/>
  <c r="AU205" i="17" s="1"/>
  <c r="AR205" i="17"/>
  <c r="AS205" i="17" s="1"/>
  <c r="AX204" i="17"/>
  <c r="AY204" i="17" s="1"/>
  <c r="AV204" i="17"/>
  <c r="AW204" i="17" s="1"/>
  <c r="AT204" i="17"/>
  <c r="AU204" i="17" s="1"/>
  <c r="AR204" i="17"/>
  <c r="AS204" i="17" s="1"/>
  <c r="AX203" i="17"/>
  <c r="AY203" i="17" s="1"/>
  <c r="AV203" i="17"/>
  <c r="AW203" i="17" s="1"/>
  <c r="AT203" i="17"/>
  <c r="AU203" i="17" s="1"/>
  <c r="AR203" i="17"/>
  <c r="AS203" i="17" s="1"/>
  <c r="AX202" i="17"/>
  <c r="AY202" i="17" s="1"/>
  <c r="AV202" i="17"/>
  <c r="AW202" i="17" s="1"/>
  <c r="AT202" i="17"/>
  <c r="AU202" i="17" s="1"/>
  <c r="AR202" i="17"/>
  <c r="AS202" i="17" s="1"/>
  <c r="AX201" i="17"/>
  <c r="AY201" i="17" s="1"/>
  <c r="AV201" i="17"/>
  <c r="AW201" i="17" s="1"/>
  <c r="AT201" i="17"/>
  <c r="AU201" i="17" s="1"/>
  <c r="AS201" i="17"/>
  <c r="AR201" i="17"/>
  <c r="AX200" i="17"/>
  <c r="AY200" i="17" s="1"/>
  <c r="AV200" i="17"/>
  <c r="AW200" i="17" s="1"/>
  <c r="AT200" i="17"/>
  <c r="AU200" i="17" s="1"/>
  <c r="AR200" i="17"/>
  <c r="AS200" i="17" s="1"/>
  <c r="AX199" i="17"/>
  <c r="AY199" i="17" s="1"/>
  <c r="AV199" i="17"/>
  <c r="AW199" i="17" s="1"/>
  <c r="AT199" i="17"/>
  <c r="AU199" i="17" s="1"/>
  <c r="AR199" i="17"/>
  <c r="AS199" i="17" s="1"/>
  <c r="AX198" i="17"/>
  <c r="AY198" i="17" s="1"/>
  <c r="AV198" i="17"/>
  <c r="AW198" i="17" s="1"/>
  <c r="AT198" i="17"/>
  <c r="AU198" i="17" s="1"/>
  <c r="AR198" i="17"/>
  <c r="AS198" i="17" s="1"/>
  <c r="AX197" i="17"/>
  <c r="AY197" i="17" s="1"/>
  <c r="AV197" i="17"/>
  <c r="AW197" i="17" s="1"/>
  <c r="AT197" i="17"/>
  <c r="AU197" i="17" s="1"/>
  <c r="AR197" i="17"/>
  <c r="AS197" i="17" s="1"/>
  <c r="AX196" i="17"/>
  <c r="AY196" i="17" s="1"/>
  <c r="AV196" i="17"/>
  <c r="AW196" i="17" s="1"/>
  <c r="AT196" i="17"/>
  <c r="AU196" i="17" s="1"/>
  <c r="AR196" i="17"/>
  <c r="AS196" i="17" s="1"/>
  <c r="AX195" i="17"/>
  <c r="AY195" i="17" s="1"/>
  <c r="AV195" i="17"/>
  <c r="AW195" i="17" s="1"/>
  <c r="AT195" i="17"/>
  <c r="AU195" i="17" s="1"/>
  <c r="AR195" i="17"/>
  <c r="AS195" i="17" s="1"/>
  <c r="AX194" i="17"/>
  <c r="AY194" i="17" s="1"/>
  <c r="AV194" i="17"/>
  <c r="AW194" i="17" s="1"/>
  <c r="AT194" i="17"/>
  <c r="AU194" i="17" s="1"/>
  <c r="AR194" i="17"/>
  <c r="AS194" i="17" s="1"/>
  <c r="AX193" i="17"/>
  <c r="AY193" i="17" s="1"/>
  <c r="AV193" i="17"/>
  <c r="AW193" i="17" s="1"/>
  <c r="AT193" i="17"/>
  <c r="AU193" i="17" s="1"/>
  <c r="AR193" i="17"/>
  <c r="AS193" i="17" s="1"/>
  <c r="AX192" i="17"/>
  <c r="AY192" i="17" s="1"/>
  <c r="AV192" i="17"/>
  <c r="AW192" i="17" s="1"/>
  <c r="AT192" i="17"/>
  <c r="AU192" i="17" s="1"/>
  <c r="AR192" i="17"/>
  <c r="AS192" i="17" s="1"/>
  <c r="AX191" i="17"/>
  <c r="AY191" i="17" s="1"/>
  <c r="AV191" i="17"/>
  <c r="AW191" i="17" s="1"/>
  <c r="AT191" i="17"/>
  <c r="AU191" i="17" s="1"/>
  <c r="AR191" i="17"/>
  <c r="AS191" i="17" s="1"/>
  <c r="AX190" i="17"/>
  <c r="AY190" i="17" s="1"/>
  <c r="AV190" i="17"/>
  <c r="AW190" i="17" s="1"/>
  <c r="AT190" i="17"/>
  <c r="AU190" i="17" s="1"/>
  <c r="AR190" i="17"/>
  <c r="AS190" i="17" s="1"/>
  <c r="AX189" i="17"/>
  <c r="AY189" i="17" s="1"/>
  <c r="AV189" i="17"/>
  <c r="AW189" i="17" s="1"/>
  <c r="AT189" i="17"/>
  <c r="AU189" i="17" s="1"/>
  <c r="AR189" i="17"/>
  <c r="AS189" i="17" s="1"/>
  <c r="AX188" i="17"/>
  <c r="AY188" i="17" s="1"/>
  <c r="AV188" i="17"/>
  <c r="AW188" i="17" s="1"/>
  <c r="AT188" i="17"/>
  <c r="AU188" i="17" s="1"/>
  <c r="AR188" i="17"/>
  <c r="AS188" i="17" s="1"/>
  <c r="AX187" i="17"/>
  <c r="AY187" i="17" s="1"/>
  <c r="AV187" i="17"/>
  <c r="AW187" i="17" s="1"/>
  <c r="AT187" i="17"/>
  <c r="AU187" i="17" s="1"/>
  <c r="AR187" i="17"/>
  <c r="AS187" i="17" s="1"/>
  <c r="AX186" i="17"/>
  <c r="AY186" i="17" s="1"/>
  <c r="AV186" i="17"/>
  <c r="AW186" i="17" s="1"/>
  <c r="AT186" i="17"/>
  <c r="AU186" i="17" s="1"/>
  <c r="AR186" i="17"/>
  <c r="AS186" i="17" s="1"/>
  <c r="AX185" i="17"/>
  <c r="AY185" i="17" s="1"/>
  <c r="AV185" i="17"/>
  <c r="AW185" i="17" s="1"/>
  <c r="AT185" i="17"/>
  <c r="AU185" i="17" s="1"/>
  <c r="AR185" i="17"/>
  <c r="AS185" i="17" s="1"/>
  <c r="AX184" i="17"/>
  <c r="AY184" i="17" s="1"/>
  <c r="AV184" i="17"/>
  <c r="AW184" i="17" s="1"/>
  <c r="AT184" i="17"/>
  <c r="AU184" i="17" s="1"/>
  <c r="AR184" i="17"/>
  <c r="AS184" i="17" s="1"/>
  <c r="AX183" i="17"/>
  <c r="AY183" i="17" s="1"/>
  <c r="AV183" i="17"/>
  <c r="AW183" i="17" s="1"/>
  <c r="AT183" i="17"/>
  <c r="AU183" i="17" s="1"/>
  <c r="AR183" i="17"/>
  <c r="AS183" i="17" s="1"/>
  <c r="AX182" i="17"/>
  <c r="AY182" i="17" s="1"/>
  <c r="AV182" i="17"/>
  <c r="AW182" i="17" s="1"/>
  <c r="AT182" i="17"/>
  <c r="AU182" i="17" s="1"/>
  <c r="AR182" i="17"/>
  <c r="AS182" i="17" s="1"/>
  <c r="AX181" i="17"/>
  <c r="AY181" i="17" s="1"/>
  <c r="AV181" i="17"/>
  <c r="AW181" i="17" s="1"/>
  <c r="AT181" i="17"/>
  <c r="AU181" i="17" s="1"/>
  <c r="AR181" i="17"/>
  <c r="AS181" i="17" s="1"/>
  <c r="AX180" i="17"/>
  <c r="AY180" i="17" s="1"/>
  <c r="AV180" i="17"/>
  <c r="AW180" i="17" s="1"/>
  <c r="AT180" i="17"/>
  <c r="AU180" i="17" s="1"/>
  <c r="AR180" i="17"/>
  <c r="AS180" i="17" s="1"/>
  <c r="AX179" i="17"/>
  <c r="AY179" i="17" s="1"/>
  <c r="AV179" i="17"/>
  <c r="AW179" i="17" s="1"/>
  <c r="AT179" i="17"/>
  <c r="AU179" i="17" s="1"/>
  <c r="AR179" i="17"/>
  <c r="AS179" i="17" s="1"/>
  <c r="AX178" i="17"/>
  <c r="AY178" i="17" s="1"/>
  <c r="AV178" i="17"/>
  <c r="AW178" i="17" s="1"/>
  <c r="AT178" i="17"/>
  <c r="AU178" i="17" s="1"/>
  <c r="AR178" i="17"/>
  <c r="AS178" i="17" s="1"/>
  <c r="AX177" i="17"/>
  <c r="AY177" i="17" s="1"/>
  <c r="AV177" i="17"/>
  <c r="AW177" i="17" s="1"/>
  <c r="AT177" i="17"/>
  <c r="AU177" i="17" s="1"/>
  <c r="AR177" i="17"/>
  <c r="AS177" i="17" s="1"/>
  <c r="AX176" i="17"/>
  <c r="AY176" i="17" s="1"/>
  <c r="AV176" i="17"/>
  <c r="AW176" i="17" s="1"/>
  <c r="AT176" i="17"/>
  <c r="AU176" i="17" s="1"/>
  <c r="AR176" i="17"/>
  <c r="AS176" i="17" s="1"/>
  <c r="AX175" i="17"/>
  <c r="AY175" i="17" s="1"/>
  <c r="AV175" i="17"/>
  <c r="AW175" i="17" s="1"/>
  <c r="AT175" i="17"/>
  <c r="AU175" i="17" s="1"/>
  <c r="AR175" i="17"/>
  <c r="AS175" i="17" s="1"/>
  <c r="AX174" i="17"/>
  <c r="AY174" i="17" s="1"/>
  <c r="AV174" i="17"/>
  <c r="AW174" i="17" s="1"/>
  <c r="AT174" i="17"/>
  <c r="AU174" i="17" s="1"/>
  <c r="AR174" i="17"/>
  <c r="AS174" i="17" s="1"/>
  <c r="AX173" i="17"/>
  <c r="AY173" i="17" s="1"/>
  <c r="AV173" i="17"/>
  <c r="AW173" i="17" s="1"/>
  <c r="AT173" i="17"/>
  <c r="AU173" i="17" s="1"/>
  <c r="AR173" i="17"/>
  <c r="AS173" i="17" s="1"/>
  <c r="AX172" i="17"/>
  <c r="AY172" i="17" s="1"/>
  <c r="AV172" i="17"/>
  <c r="AW172" i="17" s="1"/>
  <c r="AT172" i="17"/>
  <c r="AU172" i="17" s="1"/>
  <c r="AR172" i="17"/>
  <c r="AS172" i="17" s="1"/>
  <c r="AX171" i="17"/>
  <c r="AY171" i="17" s="1"/>
  <c r="AV171" i="17"/>
  <c r="AW171" i="17" s="1"/>
  <c r="AT171" i="17"/>
  <c r="AU171" i="17" s="1"/>
  <c r="AR171" i="17"/>
  <c r="AS171" i="17" s="1"/>
  <c r="AX170" i="17"/>
  <c r="AY170" i="17" s="1"/>
  <c r="AV170" i="17"/>
  <c r="AW170" i="17" s="1"/>
  <c r="AT170" i="17"/>
  <c r="AU170" i="17" s="1"/>
  <c r="AR170" i="17"/>
  <c r="AS170" i="17" s="1"/>
  <c r="AX169" i="17"/>
  <c r="AY169" i="17" s="1"/>
  <c r="AV169" i="17"/>
  <c r="AW169" i="17" s="1"/>
  <c r="AT169" i="17"/>
  <c r="AU169" i="17" s="1"/>
  <c r="AR169" i="17"/>
  <c r="AS169" i="17" s="1"/>
  <c r="AX168" i="17"/>
  <c r="AY168" i="17" s="1"/>
  <c r="AV168" i="17"/>
  <c r="AW168" i="17" s="1"/>
  <c r="AT168" i="17"/>
  <c r="AU168" i="17" s="1"/>
  <c r="AR168" i="17"/>
  <c r="AS168" i="17" s="1"/>
  <c r="AX167" i="17"/>
  <c r="AY167" i="17" s="1"/>
  <c r="AV167" i="17"/>
  <c r="AW167" i="17" s="1"/>
  <c r="AT167" i="17"/>
  <c r="AU167" i="17" s="1"/>
  <c r="AR167" i="17"/>
  <c r="AS167" i="17" s="1"/>
  <c r="AX166" i="17"/>
  <c r="AY166" i="17" s="1"/>
  <c r="AV166" i="17"/>
  <c r="AW166" i="17" s="1"/>
  <c r="AT166" i="17"/>
  <c r="AU166" i="17" s="1"/>
  <c r="AR166" i="17"/>
  <c r="AS166" i="17" s="1"/>
  <c r="AX165" i="17"/>
  <c r="AY165" i="17" s="1"/>
  <c r="AV165" i="17"/>
  <c r="AW165" i="17" s="1"/>
  <c r="AT165" i="17"/>
  <c r="AU165" i="17" s="1"/>
  <c r="AR165" i="17"/>
  <c r="AS165" i="17" s="1"/>
  <c r="AX164" i="17"/>
  <c r="AY164" i="17" s="1"/>
  <c r="AV164" i="17"/>
  <c r="AW164" i="17" s="1"/>
  <c r="AT164" i="17"/>
  <c r="AU164" i="17" s="1"/>
  <c r="AR164" i="17"/>
  <c r="AS164" i="17" s="1"/>
  <c r="AX163" i="17"/>
  <c r="AY163" i="17" s="1"/>
  <c r="AV163" i="17"/>
  <c r="AW163" i="17" s="1"/>
  <c r="AT163" i="17"/>
  <c r="AU163" i="17" s="1"/>
  <c r="AR163" i="17"/>
  <c r="AS163" i="17" s="1"/>
  <c r="AX162" i="17"/>
  <c r="AY162" i="17" s="1"/>
  <c r="AV162" i="17"/>
  <c r="AW162" i="17" s="1"/>
  <c r="AT162" i="17"/>
  <c r="AU162" i="17" s="1"/>
  <c r="AR162" i="17"/>
  <c r="AS162" i="17" s="1"/>
  <c r="AX161" i="17"/>
  <c r="AY161" i="17" s="1"/>
  <c r="AV161" i="17"/>
  <c r="AW161" i="17" s="1"/>
  <c r="AT161" i="17"/>
  <c r="AU161" i="17" s="1"/>
  <c r="AR161" i="17"/>
  <c r="AS161" i="17" s="1"/>
  <c r="AX160" i="17"/>
  <c r="AY160" i="17" s="1"/>
  <c r="AV160" i="17"/>
  <c r="AW160" i="17" s="1"/>
  <c r="AT160" i="17"/>
  <c r="AU160" i="17" s="1"/>
  <c r="AR160" i="17"/>
  <c r="AS160" i="17" s="1"/>
  <c r="AX159" i="17"/>
  <c r="AY159" i="17" s="1"/>
  <c r="AV159" i="17"/>
  <c r="AW159" i="17" s="1"/>
  <c r="AT159" i="17"/>
  <c r="AU159" i="17" s="1"/>
  <c r="AR159" i="17"/>
  <c r="AS159" i="17" s="1"/>
  <c r="AX158" i="17"/>
  <c r="AY158" i="17" s="1"/>
  <c r="AV158" i="17"/>
  <c r="AW158" i="17" s="1"/>
  <c r="AT158" i="17"/>
  <c r="AU158" i="17" s="1"/>
  <c r="AR158" i="17"/>
  <c r="AS158" i="17" s="1"/>
  <c r="AX157" i="17"/>
  <c r="AY157" i="17" s="1"/>
  <c r="AV157" i="17"/>
  <c r="AW157" i="17" s="1"/>
  <c r="AT157" i="17"/>
  <c r="AU157" i="17" s="1"/>
  <c r="AR157" i="17"/>
  <c r="AS157" i="17" s="1"/>
  <c r="AX156" i="17"/>
  <c r="AY156" i="17" s="1"/>
  <c r="AV156" i="17"/>
  <c r="AW156" i="17" s="1"/>
  <c r="AT156" i="17"/>
  <c r="AU156" i="17" s="1"/>
  <c r="AR156" i="17"/>
  <c r="AS156" i="17" s="1"/>
  <c r="AX155" i="17"/>
  <c r="AY155" i="17" s="1"/>
  <c r="AV155" i="17"/>
  <c r="AW155" i="17" s="1"/>
  <c r="AT155" i="17"/>
  <c r="AU155" i="17" s="1"/>
  <c r="AR155" i="17"/>
  <c r="AS155" i="17" s="1"/>
  <c r="AX154" i="17"/>
  <c r="AY154" i="17" s="1"/>
  <c r="AV154" i="17"/>
  <c r="AW154" i="17" s="1"/>
  <c r="AT154" i="17"/>
  <c r="AU154" i="17" s="1"/>
  <c r="AR154" i="17"/>
  <c r="AS154" i="17" s="1"/>
  <c r="AX153" i="17"/>
  <c r="AY153" i="17" s="1"/>
  <c r="AV153" i="17"/>
  <c r="AW153" i="17" s="1"/>
  <c r="AT153" i="17"/>
  <c r="AU153" i="17" s="1"/>
  <c r="AR153" i="17"/>
  <c r="AS153" i="17" s="1"/>
  <c r="AX152" i="17"/>
  <c r="AY152" i="17" s="1"/>
  <c r="AV152" i="17"/>
  <c r="AW152" i="17" s="1"/>
  <c r="AT152" i="17"/>
  <c r="AU152" i="17" s="1"/>
  <c r="AR152" i="17"/>
  <c r="AS152" i="17" s="1"/>
  <c r="AX151" i="17"/>
  <c r="AY151" i="17" s="1"/>
  <c r="AV151" i="17"/>
  <c r="AW151" i="17" s="1"/>
  <c r="AT151" i="17"/>
  <c r="AU151" i="17" s="1"/>
  <c r="AR151" i="17"/>
  <c r="AS151" i="17" s="1"/>
  <c r="AX150" i="17"/>
  <c r="AY150" i="17" s="1"/>
  <c r="AV150" i="17"/>
  <c r="AW150" i="17" s="1"/>
  <c r="AT150" i="17"/>
  <c r="AU150" i="17" s="1"/>
  <c r="AR150" i="17"/>
  <c r="AS150" i="17" s="1"/>
  <c r="AX149" i="17"/>
  <c r="AY149" i="17" s="1"/>
  <c r="AV149" i="17"/>
  <c r="AW149" i="17" s="1"/>
  <c r="AT149" i="17"/>
  <c r="AU149" i="17" s="1"/>
  <c r="AR149" i="17"/>
  <c r="AS149" i="17" s="1"/>
  <c r="AX148" i="17"/>
  <c r="AY148" i="17" s="1"/>
  <c r="AV148" i="17"/>
  <c r="AW148" i="17" s="1"/>
  <c r="AT148" i="17"/>
  <c r="AU148" i="17" s="1"/>
  <c r="AR148" i="17"/>
  <c r="AS148" i="17" s="1"/>
  <c r="AX147" i="17"/>
  <c r="AY147" i="17" s="1"/>
  <c r="AV147" i="17"/>
  <c r="AW147" i="17" s="1"/>
  <c r="AT147" i="17"/>
  <c r="AU147" i="17" s="1"/>
  <c r="AR147" i="17"/>
  <c r="AS147" i="17" s="1"/>
  <c r="AX146" i="17"/>
  <c r="AY146" i="17" s="1"/>
  <c r="AV146" i="17"/>
  <c r="AW146" i="17" s="1"/>
  <c r="AT146" i="17"/>
  <c r="AU146" i="17" s="1"/>
  <c r="AR146" i="17"/>
  <c r="AS146" i="17" s="1"/>
  <c r="AX145" i="17"/>
  <c r="AY145" i="17" s="1"/>
  <c r="AV145" i="17"/>
  <c r="AW145" i="17" s="1"/>
  <c r="AT145" i="17"/>
  <c r="AU145" i="17" s="1"/>
  <c r="AR145" i="17"/>
  <c r="AS145" i="17" s="1"/>
  <c r="AX144" i="17"/>
  <c r="AY144" i="17" s="1"/>
  <c r="AV144" i="17"/>
  <c r="AW144" i="17" s="1"/>
  <c r="AT144" i="17"/>
  <c r="AU144" i="17" s="1"/>
  <c r="AR144" i="17"/>
  <c r="AS144" i="17" s="1"/>
  <c r="AX143" i="17"/>
  <c r="AY143" i="17" s="1"/>
  <c r="AV143" i="17"/>
  <c r="AW143" i="17" s="1"/>
  <c r="AT143" i="17"/>
  <c r="AU143" i="17" s="1"/>
  <c r="AR143" i="17"/>
  <c r="AS143" i="17" s="1"/>
  <c r="AX142" i="17"/>
  <c r="AY142" i="17" s="1"/>
  <c r="AV142" i="17"/>
  <c r="AW142" i="17" s="1"/>
  <c r="AT142" i="17"/>
  <c r="AU142" i="17" s="1"/>
  <c r="AR142" i="17"/>
  <c r="AS142" i="17" s="1"/>
  <c r="AX141" i="17"/>
  <c r="AY141" i="17" s="1"/>
  <c r="AV141" i="17"/>
  <c r="AW141" i="17" s="1"/>
  <c r="AT141" i="17"/>
  <c r="AU141" i="17" s="1"/>
  <c r="AR141" i="17"/>
  <c r="AS141" i="17" s="1"/>
  <c r="AX140" i="17"/>
  <c r="AY140" i="17" s="1"/>
  <c r="AV140" i="17"/>
  <c r="AW140" i="17" s="1"/>
  <c r="AT140" i="17"/>
  <c r="AU140" i="17" s="1"/>
  <c r="AR140" i="17"/>
  <c r="AS140" i="17" s="1"/>
  <c r="AX139" i="17"/>
  <c r="AY139" i="17" s="1"/>
  <c r="AV139" i="17"/>
  <c r="AW139" i="17" s="1"/>
  <c r="AT139" i="17"/>
  <c r="AU139" i="17" s="1"/>
  <c r="AR139" i="17"/>
  <c r="AS139" i="17" s="1"/>
  <c r="AX138" i="17"/>
  <c r="AY138" i="17" s="1"/>
  <c r="AV138" i="17"/>
  <c r="AW138" i="17" s="1"/>
  <c r="AT138" i="17"/>
  <c r="AU138" i="17" s="1"/>
  <c r="AR138" i="17"/>
  <c r="AS138" i="17" s="1"/>
  <c r="AX137" i="17"/>
  <c r="AY137" i="17" s="1"/>
  <c r="AV137" i="17"/>
  <c r="AW137" i="17" s="1"/>
  <c r="AT137" i="17"/>
  <c r="AU137" i="17" s="1"/>
  <c r="AR137" i="17"/>
  <c r="AS137" i="17" s="1"/>
  <c r="AX136" i="17"/>
  <c r="AY136" i="17" s="1"/>
  <c r="AV136" i="17"/>
  <c r="AW136" i="17" s="1"/>
  <c r="AT136" i="17"/>
  <c r="AU136" i="17" s="1"/>
  <c r="AR136" i="17"/>
  <c r="AS136" i="17" s="1"/>
  <c r="AX135" i="17"/>
  <c r="AY135" i="17" s="1"/>
  <c r="AV135" i="17"/>
  <c r="AW135" i="17" s="1"/>
  <c r="AT135" i="17"/>
  <c r="AU135" i="17" s="1"/>
  <c r="AR135" i="17"/>
  <c r="AS135" i="17" s="1"/>
  <c r="AX134" i="17"/>
  <c r="AY134" i="17" s="1"/>
  <c r="AV134" i="17"/>
  <c r="AW134" i="17" s="1"/>
  <c r="AT134" i="17"/>
  <c r="AU134" i="17" s="1"/>
  <c r="AR134" i="17"/>
  <c r="AS134" i="17" s="1"/>
  <c r="AX133" i="17"/>
  <c r="AY133" i="17" s="1"/>
  <c r="AV133" i="17"/>
  <c r="AW133" i="17" s="1"/>
  <c r="AT133" i="17"/>
  <c r="AU133" i="17" s="1"/>
  <c r="AR133" i="17"/>
  <c r="AS133" i="17" s="1"/>
  <c r="AX132" i="17"/>
  <c r="AY132" i="17" s="1"/>
  <c r="AV132" i="17"/>
  <c r="AW132" i="17" s="1"/>
  <c r="AT132" i="17"/>
  <c r="AU132" i="17" s="1"/>
  <c r="AR132" i="17"/>
  <c r="AS132" i="17" s="1"/>
  <c r="AX131" i="17"/>
  <c r="AY131" i="17" s="1"/>
  <c r="AV131" i="17"/>
  <c r="AW131" i="17" s="1"/>
  <c r="AT131" i="17"/>
  <c r="AU131" i="17" s="1"/>
  <c r="AR131" i="17"/>
  <c r="AS131" i="17" s="1"/>
  <c r="AX130" i="17"/>
  <c r="AY130" i="17" s="1"/>
  <c r="AV130" i="17"/>
  <c r="AW130" i="17" s="1"/>
  <c r="AT130" i="17"/>
  <c r="AU130" i="17" s="1"/>
  <c r="AR130" i="17"/>
  <c r="AS130" i="17" s="1"/>
  <c r="AX129" i="17"/>
  <c r="AY129" i="17" s="1"/>
  <c r="AV129" i="17"/>
  <c r="AW129" i="17" s="1"/>
  <c r="AT129" i="17"/>
  <c r="AU129" i="17" s="1"/>
  <c r="AR129" i="17"/>
  <c r="AS129" i="17" s="1"/>
  <c r="AX128" i="17"/>
  <c r="AY128" i="17" s="1"/>
  <c r="AV128" i="17"/>
  <c r="AW128" i="17" s="1"/>
  <c r="AT128" i="17"/>
  <c r="AU128" i="17" s="1"/>
  <c r="AR128" i="17"/>
  <c r="AS128" i="17" s="1"/>
  <c r="AX127" i="17"/>
  <c r="AY127" i="17" s="1"/>
  <c r="AV127" i="17"/>
  <c r="AW127" i="17" s="1"/>
  <c r="AT127" i="17"/>
  <c r="AU127" i="17" s="1"/>
  <c r="AR127" i="17"/>
  <c r="AS127" i="17" s="1"/>
  <c r="AX126" i="17"/>
  <c r="AY126" i="17" s="1"/>
  <c r="AV126" i="17"/>
  <c r="AW126" i="17" s="1"/>
  <c r="AT126" i="17"/>
  <c r="AU126" i="17" s="1"/>
  <c r="AR126" i="17"/>
  <c r="AS126" i="17" s="1"/>
  <c r="AX125" i="17"/>
  <c r="AY125" i="17" s="1"/>
  <c r="AV125" i="17"/>
  <c r="AW125" i="17" s="1"/>
  <c r="AT125" i="17"/>
  <c r="AU125" i="17" s="1"/>
  <c r="AR125" i="17"/>
  <c r="AS125" i="17" s="1"/>
  <c r="AX124" i="17"/>
  <c r="AY124" i="17" s="1"/>
  <c r="AV124" i="17"/>
  <c r="AW124" i="17" s="1"/>
  <c r="AT124" i="17"/>
  <c r="AU124" i="17" s="1"/>
  <c r="AR124" i="17"/>
  <c r="AS124" i="17" s="1"/>
  <c r="AX123" i="17"/>
  <c r="AY123" i="17" s="1"/>
  <c r="AV123" i="17"/>
  <c r="AW123" i="17" s="1"/>
  <c r="AT123" i="17"/>
  <c r="AU123" i="17" s="1"/>
  <c r="AR123" i="17"/>
  <c r="AS123" i="17" s="1"/>
  <c r="AX122" i="17"/>
  <c r="AY122" i="17" s="1"/>
  <c r="AV122" i="17"/>
  <c r="AW122" i="17" s="1"/>
  <c r="AT122" i="17"/>
  <c r="AU122" i="17" s="1"/>
  <c r="AR122" i="17"/>
  <c r="AS122" i="17" s="1"/>
  <c r="AX121" i="17"/>
  <c r="AY121" i="17" s="1"/>
  <c r="AV121" i="17"/>
  <c r="AW121" i="17" s="1"/>
  <c r="AT121" i="17"/>
  <c r="AU121" i="17" s="1"/>
  <c r="AR121" i="17"/>
  <c r="AS121" i="17" s="1"/>
  <c r="AX120" i="17"/>
  <c r="AY120" i="17" s="1"/>
  <c r="AV120" i="17"/>
  <c r="AW120" i="17" s="1"/>
  <c r="AT120" i="17"/>
  <c r="AU120" i="17" s="1"/>
  <c r="AR120" i="17"/>
  <c r="AS120" i="17" s="1"/>
  <c r="AX119" i="17"/>
  <c r="AY119" i="17" s="1"/>
  <c r="AV119" i="17"/>
  <c r="AW119" i="17" s="1"/>
  <c r="AT119" i="17"/>
  <c r="AU119" i="17" s="1"/>
  <c r="AR119" i="17"/>
  <c r="AS119" i="17" s="1"/>
  <c r="AX118" i="17"/>
  <c r="AY118" i="17" s="1"/>
  <c r="AV118" i="17"/>
  <c r="AW118" i="17" s="1"/>
  <c r="AT118" i="17"/>
  <c r="AU118" i="17" s="1"/>
  <c r="AR118" i="17"/>
  <c r="AS118" i="17" s="1"/>
  <c r="AX117" i="17"/>
  <c r="AY117" i="17" s="1"/>
  <c r="AV117" i="17"/>
  <c r="AW117" i="17" s="1"/>
  <c r="AT117" i="17"/>
  <c r="AU117" i="17" s="1"/>
  <c r="AR117" i="17"/>
  <c r="AS117" i="17" s="1"/>
  <c r="AX116" i="17"/>
  <c r="AY116" i="17" s="1"/>
  <c r="AV116" i="17"/>
  <c r="AW116" i="17" s="1"/>
  <c r="AT116" i="17"/>
  <c r="AU116" i="17" s="1"/>
  <c r="AR116" i="17"/>
  <c r="AS116" i="17" s="1"/>
  <c r="AX115" i="17"/>
  <c r="AY115" i="17" s="1"/>
  <c r="AV115" i="17"/>
  <c r="AW115" i="17" s="1"/>
  <c r="AT115" i="17"/>
  <c r="AU115" i="17" s="1"/>
  <c r="AR115" i="17"/>
  <c r="AS115" i="17" s="1"/>
  <c r="AX114" i="17"/>
  <c r="AY114" i="17" s="1"/>
  <c r="AV114" i="17"/>
  <c r="AW114" i="17" s="1"/>
  <c r="AT114" i="17"/>
  <c r="AU114" i="17" s="1"/>
  <c r="AR114" i="17"/>
  <c r="AS114" i="17" s="1"/>
  <c r="AX113" i="17"/>
  <c r="AY113" i="17" s="1"/>
  <c r="AV113" i="17"/>
  <c r="AW113" i="17" s="1"/>
  <c r="AT113" i="17"/>
  <c r="AU113" i="17" s="1"/>
  <c r="AR113" i="17"/>
  <c r="AS113" i="17" s="1"/>
  <c r="AX112" i="17"/>
  <c r="AY112" i="17" s="1"/>
  <c r="AV112" i="17"/>
  <c r="AW112" i="17" s="1"/>
  <c r="AT112" i="17"/>
  <c r="AU112" i="17" s="1"/>
  <c r="AR112" i="17"/>
  <c r="AS112" i="17" s="1"/>
  <c r="AX111" i="17"/>
  <c r="AY111" i="17" s="1"/>
  <c r="AV111" i="17"/>
  <c r="AW111" i="17" s="1"/>
  <c r="AT111" i="17"/>
  <c r="AU111" i="17" s="1"/>
  <c r="AR111" i="17"/>
  <c r="AS111" i="17" s="1"/>
  <c r="AX110" i="17"/>
  <c r="AY110" i="17" s="1"/>
  <c r="AV110" i="17"/>
  <c r="AW110" i="17" s="1"/>
  <c r="AT110" i="17"/>
  <c r="AU110" i="17" s="1"/>
  <c r="AR110" i="17"/>
  <c r="AS110" i="17" s="1"/>
  <c r="AX109" i="17"/>
  <c r="AY109" i="17" s="1"/>
  <c r="AV109" i="17"/>
  <c r="AW109" i="17" s="1"/>
  <c r="AT109" i="17"/>
  <c r="AU109" i="17" s="1"/>
  <c r="AR109" i="17"/>
  <c r="AS109" i="17" s="1"/>
  <c r="AX108" i="17"/>
  <c r="AY108" i="17" s="1"/>
  <c r="AV108" i="17"/>
  <c r="AW108" i="17" s="1"/>
  <c r="AT108" i="17"/>
  <c r="AU108" i="17" s="1"/>
  <c r="AR108" i="17"/>
  <c r="AS108" i="17" s="1"/>
  <c r="AX107" i="17"/>
  <c r="AY107" i="17" s="1"/>
  <c r="AV107" i="17"/>
  <c r="AW107" i="17" s="1"/>
  <c r="AT107" i="17"/>
  <c r="AU107" i="17" s="1"/>
  <c r="AR107" i="17"/>
  <c r="AS107" i="17" s="1"/>
  <c r="AX106" i="17"/>
  <c r="AY106" i="17" s="1"/>
  <c r="AV106" i="17"/>
  <c r="AW106" i="17" s="1"/>
  <c r="AT106" i="17"/>
  <c r="AU106" i="17" s="1"/>
  <c r="AR106" i="17"/>
  <c r="AS106" i="17" s="1"/>
  <c r="AX105" i="17"/>
  <c r="AY105" i="17" s="1"/>
  <c r="AV105" i="17"/>
  <c r="AW105" i="17" s="1"/>
  <c r="AT105" i="17"/>
  <c r="AU105" i="17" s="1"/>
  <c r="AR105" i="17"/>
  <c r="AS105" i="17" s="1"/>
  <c r="AX104" i="17"/>
  <c r="AY104" i="17" s="1"/>
  <c r="AV104" i="17"/>
  <c r="AW104" i="17" s="1"/>
  <c r="AT104" i="17"/>
  <c r="AU104" i="17" s="1"/>
  <c r="AR104" i="17"/>
  <c r="AS104" i="17" s="1"/>
  <c r="AX103" i="17"/>
  <c r="AY103" i="17" s="1"/>
  <c r="AV103" i="17"/>
  <c r="AW103" i="17" s="1"/>
  <c r="AT103" i="17"/>
  <c r="AU103" i="17" s="1"/>
  <c r="AR103" i="17"/>
  <c r="AS103" i="17" s="1"/>
  <c r="AX102" i="17"/>
  <c r="AY102" i="17" s="1"/>
  <c r="AV102" i="17"/>
  <c r="AW102" i="17" s="1"/>
  <c r="AT102" i="17"/>
  <c r="AU102" i="17" s="1"/>
  <c r="AR102" i="17"/>
  <c r="AS102" i="17" s="1"/>
  <c r="AX101" i="17"/>
  <c r="AY101" i="17" s="1"/>
  <c r="AV101" i="17"/>
  <c r="AW101" i="17" s="1"/>
  <c r="AT101" i="17"/>
  <c r="AU101" i="17" s="1"/>
  <c r="AR101" i="17"/>
  <c r="AS101" i="17" s="1"/>
  <c r="AX100" i="17"/>
  <c r="AY100" i="17" s="1"/>
  <c r="AV100" i="17"/>
  <c r="AW100" i="17" s="1"/>
  <c r="AT100" i="17"/>
  <c r="AU100" i="17" s="1"/>
  <c r="AR100" i="17"/>
  <c r="AS100" i="17" s="1"/>
  <c r="AX99" i="17"/>
  <c r="AY99" i="17" s="1"/>
  <c r="AV99" i="17"/>
  <c r="AW99" i="17" s="1"/>
  <c r="AT99" i="17"/>
  <c r="AU99" i="17" s="1"/>
  <c r="AR99" i="17"/>
  <c r="AS99" i="17" s="1"/>
  <c r="AX98" i="17"/>
  <c r="AY98" i="17" s="1"/>
  <c r="AV98" i="17"/>
  <c r="AW98" i="17" s="1"/>
  <c r="AT98" i="17"/>
  <c r="AU98" i="17" s="1"/>
  <c r="AR98" i="17"/>
  <c r="AS98" i="17" s="1"/>
  <c r="AX97" i="17"/>
  <c r="AY97" i="17" s="1"/>
  <c r="AW97" i="17"/>
  <c r="AV97" i="17"/>
  <c r="AT97" i="17"/>
  <c r="AU97" i="17" s="1"/>
  <c r="AR97" i="17"/>
  <c r="AS97" i="17" s="1"/>
  <c r="AX96" i="17"/>
  <c r="AY96" i="17" s="1"/>
  <c r="AV96" i="17"/>
  <c r="AW96" i="17" s="1"/>
  <c r="AT96" i="17"/>
  <c r="AU96" i="17" s="1"/>
  <c r="AR96" i="17"/>
  <c r="AS96" i="17" s="1"/>
  <c r="AX95" i="17"/>
  <c r="AY95" i="17" s="1"/>
  <c r="AV95" i="17"/>
  <c r="AW95" i="17" s="1"/>
  <c r="AT95" i="17"/>
  <c r="AU95" i="17" s="1"/>
  <c r="AR95" i="17"/>
  <c r="AS95" i="17" s="1"/>
  <c r="AX94" i="17"/>
  <c r="AY94" i="17" s="1"/>
  <c r="AV94" i="17"/>
  <c r="AW94" i="17" s="1"/>
  <c r="AT94" i="17"/>
  <c r="AU94" i="17" s="1"/>
  <c r="AR94" i="17"/>
  <c r="AS94" i="17" s="1"/>
  <c r="AX93" i="17"/>
  <c r="AY93" i="17" s="1"/>
  <c r="AV93" i="17"/>
  <c r="AW93" i="17" s="1"/>
  <c r="AT93" i="17"/>
  <c r="AU93" i="17" s="1"/>
  <c r="AR93" i="17"/>
  <c r="AS93" i="17" s="1"/>
  <c r="AX92" i="17"/>
  <c r="AY92" i="17" s="1"/>
  <c r="AV92" i="17"/>
  <c r="AW92" i="17" s="1"/>
  <c r="AT92" i="17"/>
  <c r="AU92" i="17" s="1"/>
  <c r="AR92" i="17"/>
  <c r="AS92" i="17" s="1"/>
  <c r="AX91" i="17"/>
  <c r="AY91" i="17" s="1"/>
  <c r="AV91" i="17"/>
  <c r="AW91" i="17" s="1"/>
  <c r="AT91" i="17"/>
  <c r="AU91" i="17" s="1"/>
  <c r="AR91" i="17"/>
  <c r="AS91" i="17" s="1"/>
  <c r="AX90" i="17"/>
  <c r="AY90" i="17" s="1"/>
  <c r="AV90" i="17"/>
  <c r="AW90" i="17" s="1"/>
  <c r="AT90" i="17"/>
  <c r="AU90" i="17" s="1"/>
  <c r="AR90" i="17"/>
  <c r="AS90" i="17" s="1"/>
  <c r="AX89" i="17"/>
  <c r="AY89" i="17" s="1"/>
  <c r="AV89" i="17"/>
  <c r="AW89" i="17" s="1"/>
  <c r="AT89" i="17"/>
  <c r="AU89" i="17" s="1"/>
  <c r="AR89" i="17"/>
  <c r="AS89" i="17" s="1"/>
  <c r="AX88" i="17"/>
  <c r="AY88" i="17" s="1"/>
  <c r="AV88" i="17"/>
  <c r="AW88" i="17" s="1"/>
  <c r="AT88" i="17"/>
  <c r="AU88" i="17" s="1"/>
  <c r="AR88" i="17"/>
  <c r="AS88" i="17" s="1"/>
  <c r="AX87" i="17"/>
  <c r="AY87" i="17" s="1"/>
  <c r="AV87" i="17"/>
  <c r="AW87" i="17" s="1"/>
  <c r="AT87" i="17"/>
  <c r="AU87" i="17" s="1"/>
  <c r="AR87" i="17"/>
  <c r="AS87" i="17" s="1"/>
  <c r="AX86" i="17"/>
  <c r="AY86" i="17" s="1"/>
  <c r="AV86" i="17"/>
  <c r="AW86" i="17" s="1"/>
  <c r="AT86" i="17"/>
  <c r="AU86" i="17" s="1"/>
  <c r="AR86" i="17"/>
  <c r="AS86" i="17" s="1"/>
  <c r="AX85" i="17"/>
  <c r="AY85" i="17" s="1"/>
  <c r="AV85" i="17"/>
  <c r="AW85" i="17" s="1"/>
  <c r="AT85" i="17"/>
  <c r="AU85" i="17" s="1"/>
  <c r="AR85" i="17"/>
  <c r="AS85" i="17" s="1"/>
  <c r="AX84" i="17"/>
  <c r="AY84" i="17" s="1"/>
  <c r="AV84" i="17"/>
  <c r="AW84" i="17" s="1"/>
  <c r="AT84" i="17"/>
  <c r="AU84" i="17" s="1"/>
  <c r="AR84" i="17"/>
  <c r="AS84" i="17" s="1"/>
  <c r="AX83" i="17"/>
  <c r="AY83" i="17" s="1"/>
  <c r="AV83" i="17"/>
  <c r="AW83" i="17" s="1"/>
  <c r="AT83" i="17"/>
  <c r="AU83" i="17" s="1"/>
  <c r="AR83" i="17"/>
  <c r="AS83" i="17" s="1"/>
  <c r="AX82" i="17"/>
  <c r="AY82" i="17" s="1"/>
  <c r="AV82" i="17"/>
  <c r="AW82" i="17" s="1"/>
  <c r="AT82" i="17"/>
  <c r="AU82" i="17" s="1"/>
  <c r="AR82" i="17"/>
  <c r="AS82" i="17" s="1"/>
  <c r="AX81" i="17"/>
  <c r="AY81" i="17" s="1"/>
  <c r="AV81" i="17"/>
  <c r="AW81" i="17" s="1"/>
  <c r="AT81" i="17"/>
  <c r="AU81" i="17" s="1"/>
  <c r="AR81" i="17"/>
  <c r="AS81" i="17" s="1"/>
  <c r="AX80" i="17"/>
  <c r="AY80" i="17" s="1"/>
  <c r="AV80" i="17"/>
  <c r="AW80" i="17" s="1"/>
  <c r="AT80" i="17"/>
  <c r="AU80" i="17" s="1"/>
  <c r="AR80" i="17"/>
  <c r="AS80" i="17" s="1"/>
  <c r="AX79" i="17"/>
  <c r="AY79" i="17" s="1"/>
  <c r="AV79" i="17"/>
  <c r="AW79" i="17" s="1"/>
  <c r="AT79" i="17"/>
  <c r="AU79" i="17" s="1"/>
  <c r="AR79" i="17"/>
  <c r="AS79" i="17" s="1"/>
  <c r="AX78" i="17"/>
  <c r="AY78" i="17" s="1"/>
  <c r="AV78" i="17"/>
  <c r="AW78" i="17" s="1"/>
  <c r="AT78" i="17"/>
  <c r="AU78" i="17" s="1"/>
  <c r="AR78" i="17"/>
  <c r="AS78" i="17" s="1"/>
  <c r="AX77" i="17"/>
  <c r="AY77" i="17" s="1"/>
  <c r="AV77" i="17"/>
  <c r="AW77" i="17" s="1"/>
  <c r="AT77" i="17"/>
  <c r="AU77" i="17" s="1"/>
  <c r="AR77" i="17"/>
  <c r="AS77" i="17" s="1"/>
  <c r="AX76" i="17"/>
  <c r="AY76" i="17" s="1"/>
  <c r="AV76" i="17"/>
  <c r="AW76" i="17" s="1"/>
  <c r="AT76" i="17"/>
  <c r="AU76" i="17" s="1"/>
  <c r="AR76" i="17"/>
  <c r="AS76" i="17" s="1"/>
  <c r="AX75" i="17"/>
  <c r="AY75" i="17" s="1"/>
  <c r="AV75" i="17"/>
  <c r="AW75" i="17" s="1"/>
  <c r="AT75" i="17"/>
  <c r="AU75" i="17" s="1"/>
  <c r="AR75" i="17"/>
  <c r="AS75" i="17" s="1"/>
  <c r="AX74" i="17"/>
  <c r="AY74" i="17" s="1"/>
  <c r="AV74" i="17"/>
  <c r="AW74" i="17" s="1"/>
  <c r="AT74" i="17"/>
  <c r="AU74" i="17" s="1"/>
  <c r="AR74" i="17"/>
  <c r="AS74" i="17" s="1"/>
  <c r="AX73" i="17"/>
  <c r="AY73" i="17" s="1"/>
  <c r="AV73" i="17"/>
  <c r="AW73" i="17" s="1"/>
  <c r="AT73" i="17"/>
  <c r="AU73" i="17" s="1"/>
  <c r="AR73" i="17"/>
  <c r="AS73" i="17" s="1"/>
  <c r="AX72" i="17"/>
  <c r="AY72" i="17" s="1"/>
  <c r="AV72" i="17"/>
  <c r="AW72" i="17" s="1"/>
  <c r="AT72" i="17"/>
  <c r="AU72" i="17" s="1"/>
  <c r="AR72" i="17"/>
  <c r="AS72" i="17" s="1"/>
  <c r="AX71" i="17"/>
  <c r="AY71" i="17" s="1"/>
  <c r="AV71" i="17"/>
  <c r="AW71" i="17" s="1"/>
  <c r="AT71" i="17"/>
  <c r="AU71" i="17" s="1"/>
  <c r="AR71" i="17"/>
  <c r="AS71" i="17" s="1"/>
  <c r="AX70" i="17"/>
  <c r="AY70" i="17" s="1"/>
  <c r="AV70" i="17"/>
  <c r="AW70" i="17" s="1"/>
  <c r="AT70" i="17"/>
  <c r="AU70" i="17" s="1"/>
  <c r="AR70" i="17"/>
  <c r="AS70" i="17" s="1"/>
  <c r="AX69" i="17"/>
  <c r="AY69" i="17" s="1"/>
  <c r="AV69" i="17"/>
  <c r="AW69" i="17" s="1"/>
  <c r="AT69" i="17"/>
  <c r="AU69" i="17" s="1"/>
  <c r="AR69" i="17"/>
  <c r="AS69" i="17" s="1"/>
  <c r="AX68" i="17"/>
  <c r="AY68" i="17" s="1"/>
  <c r="AV68" i="17"/>
  <c r="AW68" i="17" s="1"/>
  <c r="AT68" i="17"/>
  <c r="AU68" i="17" s="1"/>
  <c r="AR68" i="17"/>
  <c r="AS68" i="17" s="1"/>
  <c r="AX67" i="17"/>
  <c r="AY67" i="17" s="1"/>
  <c r="AV67" i="17"/>
  <c r="AW67" i="17" s="1"/>
  <c r="AT67" i="17"/>
  <c r="AU67" i="17" s="1"/>
  <c r="AR67" i="17"/>
  <c r="AS67" i="17" s="1"/>
  <c r="AX66" i="17"/>
  <c r="AY66" i="17" s="1"/>
  <c r="AV66" i="17"/>
  <c r="AW66" i="17" s="1"/>
  <c r="AT66" i="17"/>
  <c r="AU66" i="17" s="1"/>
  <c r="AR66" i="17"/>
  <c r="AS66" i="17" s="1"/>
  <c r="AX65" i="17"/>
  <c r="AY65" i="17" s="1"/>
  <c r="AV65" i="17"/>
  <c r="AW65" i="17" s="1"/>
  <c r="AT65" i="17"/>
  <c r="AU65" i="17" s="1"/>
  <c r="AR65" i="17"/>
  <c r="AS65" i="17" s="1"/>
  <c r="AX64" i="17"/>
  <c r="AY64" i="17" s="1"/>
  <c r="AV64" i="17"/>
  <c r="AW64" i="17" s="1"/>
  <c r="AT64" i="17"/>
  <c r="AU64" i="17" s="1"/>
  <c r="AR64" i="17"/>
  <c r="AS64" i="17" s="1"/>
  <c r="AX63" i="17"/>
  <c r="AY63" i="17" s="1"/>
  <c r="AV63" i="17"/>
  <c r="AW63" i="17" s="1"/>
  <c r="AT63" i="17"/>
  <c r="AU63" i="17" s="1"/>
  <c r="AR63" i="17"/>
  <c r="AS63" i="17" s="1"/>
  <c r="AX62" i="17"/>
  <c r="AY62" i="17" s="1"/>
  <c r="AV62" i="17"/>
  <c r="AW62" i="17" s="1"/>
  <c r="AT62" i="17"/>
  <c r="AU62" i="17" s="1"/>
  <c r="AR62" i="17"/>
  <c r="AS62" i="17" s="1"/>
  <c r="AX61" i="17"/>
  <c r="AY61" i="17" s="1"/>
  <c r="AV61" i="17"/>
  <c r="AW61" i="17" s="1"/>
  <c r="AT61" i="17"/>
  <c r="AU61" i="17" s="1"/>
  <c r="AR61" i="17"/>
  <c r="AS61" i="17" s="1"/>
  <c r="AX60" i="17"/>
  <c r="AY60" i="17" s="1"/>
  <c r="AV60" i="17"/>
  <c r="AW60" i="17" s="1"/>
  <c r="AT60" i="17"/>
  <c r="AU60" i="17" s="1"/>
  <c r="AR60" i="17"/>
  <c r="AS60" i="17" s="1"/>
  <c r="AX59" i="17"/>
  <c r="AY59" i="17" s="1"/>
  <c r="AV59" i="17"/>
  <c r="AW59" i="17" s="1"/>
  <c r="AT59" i="17"/>
  <c r="AU59" i="17" s="1"/>
  <c r="AR59" i="17"/>
  <c r="AS59" i="17" s="1"/>
  <c r="AX58" i="17"/>
  <c r="AY58" i="17" s="1"/>
  <c r="AV58" i="17"/>
  <c r="AW58" i="17" s="1"/>
  <c r="AT58" i="17"/>
  <c r="AU58" i="17" s="1"/>
  <c r="AR58" i="17"/>
  <c r="AS58" i="17" s="1"/>
  <c r="AX57" i="17"/>
  <c r="AY57" i="17" s="1"/>
  <c r="AV57" i="17"/>
  <c r="AW57" i="17" s="1"/>
  <c r="AT57" i="17"/>
  <c r="AU57" i="17" s="1"/>
  <c r="AR57" i="17"/>
  <c r="AS57" i="17" s="1"/>
  <c r="AX56" i="17"/>
  <c r="AY56" i="17" s="1"/>
  <c r="AV56" i="17"/>
  <c r="AW56" i="17" s="1"/>
  <c r="AT56" i="17"/>
  <c r="AU56" i="17" s="1"/>
  <c r="AR56" i="17"/>
  <c r="AS56" i="17" s="1"/>
  <c r="AX55" i="17"/>
  <c r="AY55" i="17" s="1"/>
  <c r="AV55" i="17"/>
  <c r="AW55" i="17" s="1"/>
  <c r="AT55" i="17"/>
  <c r="AU55" i="17" s="1"/>
  <c r="AR55" i="17"/>
  <c r="AS55" i="17" s="1"/>
  <c r="AX54" i="17"/>
  <c r="AY54" i="17" s="1"/>
  <c r="AV54" i="17"/>
  <c r="AW54" i="17" s="1"/>
  <c r="AT54" i="17"/>
  <c r="AU54" i="17" s="1"/>
  <c r="AR54" i="17"/>
  <c r="AS54" i="17" s="1"/>
  <c r="AX53" i="17"/>
  <c r="AY53" i="17" s="1"/>
  <c r="AV53" i="17"/>
  <c r="AW53" i="17" s="1"/>
  <c r="AT53" i="17"/>
  <c r="AU53" i="17" s="1"/>
  <c r="AR53" i="17"/>
  <c r="AS53" i="17" s="1"/>
  <c r="AX52" i="17"/>
  <c r="AY52" i="17" s="1"/>
  <c r="AV52" i="17"/>
  <c r="AW52" i="17" s="1"/>
  <c r="AT52" i="17"/>
  <c r="AU52" i="17" s="1"/>
  <c r="AR52" i="17"/>
  <c r="AS52" i="17" s="1"/>
  <c r="AX51" i="17"/>
  <c r="AY51" i="17" s="1"/>
  <c r="AV51" i="17"/>
  <c r="AW51" i="17" s="1"/>
  <c r="AT51" i="17"/>
  <c r="AU51" i="17" s="1"/>
  <c r="AR51" i="17"/>
  <c r="AS51" i="17" s="1"/>
  <c r="AX50" i="17"/>
  <c r="AY50" i="17" s="1"/>
  <c r="AV50" i="17"/>
  <c r="AW50" i="17" s="1"/>
  <c r="AT50" i="17"/>
  <c r="AU50" i="17" s="1"/>
  <c r="AR50" i="17"/>
  <c r="AS50" i="17" s="1"/>
  <c r="AX49" i="17"/>
  <c r="AY49" i="17" s="1"/>
  <c r="AV49" i="17"/>
  <c r="AW49" i="17" s="1"/>
  <c r="AT49" i="17"/>
  <c r="AU49" i="17" s="1"/>
  <c r="AR49" i="17"/>
  <c r="AS49" i="17" s="1"/>
  <c r="AX48" i="17"/>
  <c r="AY48" i="17" s="1"/>
  <c r="AV48" i="17"/>
  <c r="AW48" i="17" s="1"/>
  <c r="AT48" i="17"/>
  <c r="AU48" i="17" s="1"/>
  <c r="AR48" i="17"/>
  <c r="AS48" i="17" s="1"/>
  <c r="AX47" i="17"/>
  <c r="AY47" i="17" s="1"/>
  <c r="AV47" i="17"/>
  <c r="AW47" i="17" s="1"/>
  <c r="AT47" i="17"/>
  <c r="AU47" i="17" s="1"/>
  <c r="AR47" i="17"/>
  <c r="AS47" i="17" s="1"/>
  <c r="AX46" i="17"/>
  <c r="AY46" i="17" s="1"/>
  <c r="AV46" i="17"/>
  <c r="AW46" i="17" s="1"/>
  <c r="AT46" i="17"/>
  <c r="AU46" i="17" s="1"/>
  <c r="AR46" i="17"/>
  <c r="AS46" i="17" s="1"/>
  <c r="AX45" i="17"/>
  <c r="AY45" i="17" s="1"/>
  <c r="AV45" i="17"/>
  <c r="AW45" i="17" s="1"/>
  <c r="AT45" i="17"/>
  <c r="AU45" i="17" s="1"/>
  <c r="AR45" i="17"/>
  <c r="AS45" i="17" s="1"/>
  <c r="AX44" i="17"/>
  <c r="AY44" i="17" s="1"/>
  <c r="AV44" i="17"/>
  <c r="AW44" i="17" s="1"/>
  <c r="AT44" i="17"/>
  <c r="AU44" i="17" s="1"/>
  <c r="AR44" i="17"/>
  <c r="AS44" i="17" s="1"/>
  <c r="AX43" i="17"/>
  <c r="AY43" i="17" s="1"/>
  <c r="AV43" i="17"/>
  <c r="AW43" i="17" s="1"/>
  <c r="AT43" i="17"/>
  <c r="AU43" i="17" s="1"/>
  <c r="AR43" i="17"/>
  <c r="AS43" i="17" s="1"/>
  <c r="AX42" i="17"/>
  <c r="AY42" i="17" s="1"/>
  <c r="AV42" i="17"/>
  <c r="AW42" i="17" s="1"/>
  <c r="AT42" i="17"/>
  <c r="AU42" i="17" s="1"/>
  <c r="AR42" i="17"/>
  <c r="AS42" i="17" s="1"/>
  <c r="AX41" i="17"/>
  <c r="AY41" i="17" s="1"/>
  <c r="AV41" i="17"/>
  <c r="AW41" i="17" s="1"/>
  <c r="AT41" i="17"/>
  <c r="AU41" i="17" s="1"/>
  <c r="AR41" i="17"/>
  <c r="AS41" i="17" s="1"/>
  <c r="AX40" i="17"/>
  <c r="AY40" i="17" s="1"/>
  <c r="AV40" i="17"/>
  <c r="AW40" i="17" s="1"/>
  <c r="AT40" i="17"/>
  <c r="AU40" i="17" s="1"/>
  <c r="AR40" i="17"/>
  <c r="AS40" i="17" s="1"/>
  <c r="AX39" i="17"/>
  <c r="AY39" i="17" s="1"/>
  <c r="AW39" i="17"/>
  <c r="AV39" i="17"/>
  <c r="AT39" i="17"/>
  <c r="AU39" i="17" s="1"/>
  <c r="AR39" i="17"/>
  <c r="AS39" i="17" s="1"/>
  <c r="AX38" i="17"/>
  <c r="AY38" i="17" s="1"/>
  <c r="AV38" i="17"/>
  <c r="AW38" i="17" s="1"/>
  <c r="AT38" i="17"/>
  <c r="AU38" i="17" s="1"/>
  <c r="AR38" i="17"/>
  <c r="AS38" i="17" s="1"/>
  <c r="AX37" i="17"/>
  <c r="AY37" i="17" s="1"/>
  <c r="AV37" i="17"/>
  <c r="AW37" i="17" s="1"/>
  <c r="AT37" i="17"/>
  <c r="AU37" i="17" s="1"/>
  <c r="AR37" i="17"/>
  <c r="AS37" i="17" s="1"/>
  <c r="AX36" i="17"/>
  <c r="AY36" i="17" s="1"/>
  <c r="AV36" i="17"/>
  <c r="AW36" i="17" s="1"/>
  <c r="AT36" i="17"/>
  <c r="AU36" i="17" s="1"/>
  <c r="AR36" i="17"/>
  <c r="AS36" i="17" s="1"/>
  <c r="AX35" i="17"/>
  <c r="AY35" i="17" s="1"/>
  <c r="AV35" i="17"/>
  <c r="AW35" i="17" s="1"/>
  <c r="AT35" i="17"/>
  <c r="AU35" i="17" s="1"/>
  <c r="AR35" i="17"/>
  <c r="AS35" i="17" s="1"/>
  <c r="AX34" i="17"/>
  <c r="AY34" i="17" s="1"/>
  <c r="AV34" i="17"/>
  <c r="AW34" i="17" s="1"/>
  <c r="AT34" i="17"/>
  <c r="AU34" i="17" s="1"/>
  <c r="AR34" i="17"/>
  <c r="AS34" i="17" s="1"/>
  <c r="AX33" i="17"/>
  <c r="AY33" i="17" s="1"/>
  <c r="AV33" i="17"/>
  <c r="AW33" i="17" s="1"/>
  <c r="AT33" i="17"/>
  <c r="AU33" i="17" s="1"/>
  <c r="AR33" i="17"/>
  <c r="AS33" i="17" s="1"/>
  <c r="AX32" i="17"/>
  <c r="AY32" i="17" s="1"/>
  <c r="AV32" i="17"/>
  <c r="AW32" i="17" s="1"/>
  <c r="AT32" i="17"/>
  <c r="AU32" i="17" s="1"/>
  <c r="AR32" i="17"/>
  <c r="AS32" i="17" s="1"/>
  <c r="AX31" i="17"/>
  <c r="AY31" i="17" s="1"/>
  <c r="AV31" i="17"/>
  <c r="AW31" i="17" s="1"/>
  <c r="AT31" i="17"/>
  <c r="AU31" i="17" s="1"/>
  <c r="AR31" i="17"/>
  <c r="AS31" i="17" s="1"/>
  <c r="AX30" i="17"/>
  <c r="AY30" i="17" s="1"/>
  <c r="AV30" i="17"/>
  <c r="AW30" i="17" s="1"/>
  <c r="AT30" i="17"/>
  <c r="AU30" i="17" s="1"/>
  <c r="AR30" i="17"/>
  <c r="AS30" i="17" s="1"/>
  <c r="AX29" i="17"/>
  <c r="AY29" i="17" s="1"/>
  <c r="AV29" i="17"/>
  <c r="AW29" i="17" s="1"/>
  <c r="AT29" i="17"/>
  <c r="AU29" i="17" s="1"/>
  <c r="AR29" i="17"/>
  <c r="AS29" i="17" s="1"/>
  <c r="AX28" i="17"/>
  <c r="AY28" i="17" s="1"/>
  <c r="AV28" i="17"/>
  <c r="AW28" i="17" s="1"/>
  <c r="AT28" i="17"/>
  <c r="AU28" i="17" s="1"/>
  <c r="AR28" i="17"/>
  <c r="AS28" i="17" s="1"/>
  <c r="AX27" i="17"/>
  <c r="AY27" i="17" s="1"/>
  <c r="AV27" i="17"/>
  <c r="AW27" i="17" s="1"/>
  <c r="AT27" i="17"/>
  <c r="AU27" i="17" s="1"/>
  <c r="AR27" i="17"/>
  <c r="AS27" i="17" s="1"/>
  <c r="AX26" i="17"/>
  <c r="AY26" i="17" s="1"/>
  <c r="AV26" i="17"/>
  <c r="AW26" i="17" s="1"/>
  <c r="AT26" i="17"/>
  <c r="AU26" i="17" s="1"/>
  <c r="AR26" i="17"/>
  <c r="AS26" i="17" s="1"/>
  <c r="AX25" i="17"/>
  <c r="AY25" i="17" s="1"/>
  <c r="AV25" i="17"/>
  <c r="AW25" i="17" s="1"/>
  <c r="AT25" i="17"/>
  <c r="AU25" i="17" s="1"/>
  <c r="AR25" i="17"/>
  <c r="AS25" i="17" s="1"/>
  <c r="AX24" i="17"/>
  <c r="AY24" i="17" s="1"/>
  <c r="AV24" i="17"/>
  <c r="AW24" i="17" s="1"/>
  <c r="AT24" i="17"/>
  <c r="AU24" i="17" s="1"/>
  <c r="AR24" i="17"/>
  <c r="AS24" i="17" s="1"/>
  <c r="AX23" i="17"/>
  <c r="AY23" i="17" s="1"/>
  <c r="AV23" i="17"/>
  <c r="AW23" i="17" s="1"/>
  <c r="AT23" i="17"/>
  <c r="AU23" i="17" s="1"/>
  <c r="AR23" i="17"/>
  <c r="AS23" i="17" s="1"/>
  <c r="AX22" i="17"/>
  <c r="AY22" i="17" s="1"/>
  <c r="AV22" i="17"/>
  <c r="AW22" i="17" s="1"/>
  <c r="AT22" i="17"/>
  <c r="AU22" i="17" s="1"/>
  <c r="AR22" i="17"/>
  <c r="AS22" i="17" s="1"/>
  <c r="AX21" i="17"/>
  <c r="AY21" i="17" s="1"/>
  <c r="AV21" i="17"/>
  <c r="AW21" i="17" s="1"/>
  <c r="AT21" i="17"/>
  <c r="AU21" i="17" s="1"/>
  <c r="AR21" i="17"/>
  <c r="AS21" i="17" s="1"/>
  <c r="AX20" i="17"/>
  <c r="AY20" i="17" s="1"/>
  <c r="AV20" i="17"/>
  <c r="AW20" i="17" s="1"/>
  <c r="AT20" i="17"/>
  <c r="AU20" i="17" s="1"/>
  <c r="AR20" i="17"/>
  <c r="AS20" i="17" s="1"/>
  <c r="AX19" i="17"/>
  <c r="AY19" i="17" s="1"/>
  <c r="AV19" i="17"/>
  <c r="AW19" i="17" s="1"/>
  <c r="AT19" i="17"/>
  <c r="AU19" i="17" s="1"/>
  <c r="AR19" i="17"/>
  <c r="AS19" i="17" s="1"/>
  <c r="AX18" i="17"/>
  <c r="AY18" i="17" s="1"/>
  <c r="AV18" i="17"/>
  <c r="AW18" i="17" s="1"/>
  <c r="AT18" i="17"/>
  <c r="AU18" i="17" s="1"/>
  <c r="AR18" i="17"/>
  <c r="AS18" i="17" s="1"/>
  <c r="AX17" i="17"/>
  <c r="AY17" i="17" s="1"/>
  <c r="AV17" i="17"/>
  <c r="AW17" i="17" s="1"/>
  <c r="AT17" i="17"/>
  <c r="AU17" i="17" s="1"/>
  <c r="AR17" i="17"/>
  <c r="AS17" i="17" s="1"/>
  <c r="AX16" i="17"/>
  <c r="AY16" i="17" s="1"/>
  <c r="AV16" i="17"/>
  <c r="AW16" i="17" s="1"/>
  <c r="AT16" i="17"/>
  <c r="AU16" i="17" s="1"/>
  <c r="AR16" i="17"/>
  <c r="AS16" i="17" s="1"/>
  <c r="AX15" i="17"/>
  <c r="AY15" i="17" s="1"/>
  <c r="AV15" i="17"/>
  <c r="AW15" i="17" s="1"/>
  <c r="AT15" i="17"/>
  <c r="AU15" i="17" s="1"/>
  <c r="AR15" i="17"/>
  <c r="AS15" i="17" s="1"/>
  <c r="AX14" i="17"/>
  <c r="AY14" i="17" s="1"/>
  <c r="AV14" i="17"/>
  <c r="AW14" i="17" s="1"/>
  <c r="AT14" i="17"/>
  <c r="AU14" i="17" s="1"/>
  <c r="AR14" i="17"/>
  <c r="AS14" i="17" s="1"/>
  <c r="AX13" i="17"/>
  <c r="AY13" i="17" s="1"/>
  <c r="AV13" i="17"/>
  <c r="AW13" i="17" s="1"/>
  <c r="AT13" i="17"/>
  <c r="AU13" i="17" s="1"/>
  <c r="AR13" i="17"/>
  <c r="AS13" i="17" s="1"/>
  <c r="AX12" i="17"/>
  <c r="AY12" i="17" s="1"/>
  <c r="AV12" i="17"/>
  <c r="AW12" i="17" s="1"/>
  <c r="AT12" i="17"/>
  <c r="AU12" i="17" s="1"/>
  <c r="AR12" i="17"/>
  <c r="AS12" i="17" s="1"/>
  <c r="AX11" i="17"/>
  <c r="AY11" i="17" s="1"/>
  <c r="AV11" i="17"/>
  <c r="AW11" i="17" s="1"/>
  <c r="AT11" i="17"/>
  <c r="AU11" i="17" s="1"/>
  <c r="AR11" i="17"/>
  <c r="AS11" i="17" s="1"/>
  <c r="AX10" i="17"/>
  <c r="AY10" i="17" s="1"/>
  <c r="AV10" i="17"/>
  <c r="AW10" i="17" s="1"/>
  <c r="AT10" i="17"/>
  <c r="AU10" i="17" s="1"/>
  <c r="AR10" i="17"/>
  <c r="AS10" i="17" s="1"/>
  <c r="AX9" i="17"/>
  <c r="AY9" i="17" s="1"/>
  <c r="AV9" i="17"/>
  <c r="AW9" i="17" s="1"/>
  <c r="AT9" i="17"/>
  <c r="AU9" i="17" s="1"/>
  <c r="AR9" i="17"/>
  <c r="AS9" i="17" s="1"/>
  <c r="AX8" i="17"/>
  <c r="AY8" i="17" s="1"/>
  <c r="AV8" i="17"/>
  <c r="AW8" i="17" s="1"/>
  <c r="AT8" i="17"/>
  <c r="AU8" i="17" s="1"/>
  <c r="AR8" i="17"/>
  <c r="AS8" i="17" s="1"/>
  <c r="AX7" i="17"/>
  <c r="AY7" i="17" s="1"/>
  <c r="AV7" i="17"/>
  <c r="AW7" i="17" s="1"/>
  <c r="AT7" i="17"/>
  <c r="AU7" i="17" s="1"/>
  <c r="AR7" i="17"/>
  <c r="AS7" i="17" s="1"/>
  <c r="AX6" i="17"/>
  <c r="AY6" i="17" s="1"/>
  <c r="AV6" i="17"/>
  <c r="AW6" i="17" s="1"/>
  <c r="AT6" i="17"/>
  <c r="AU6" i="17" s="1"/>
  <c r="AR6" i="17"/>
  <c r="AS6" i="17" s="1"/>
  <c r="AX5" i="17"/>
  <c r="AY5" i="17" s="1"/>
  <c r="AV5" i="17"/>
  <c r="AW5" i="17" s="1"/>
  <c r="AT5" i="17"/>
  <c r="AU5" i="17" s="1"/>
  <c r="AR5" i="17"/>
  <c r="AS5" i="17" s="1"/>
  <c r="AX4" i="17"/>
  <c r="AY4" i="17" s="1"/>
  <c r="AV4" i="17"/>
  <c r="AW4" i="17" s="1"/>
  <c r="AT4" i="17"/>
  <c r="AU4" i="17" s="1"/>
  <c r="AR4" i="17"/>
  <c r="AS4" i="17" s="1"/>
  <c r="AX3" i="17"/>
  <c r="AY3" i="17" s="1"/>
  <c r="AV3" i="17"/>
  <c r="AW3" i="17" s="1"/>
  <c r="AT3" i="17"/>
  <c r="AU3" i="17" s="1"/>
  <c r="AR3" i="17"/>
  <c r="AS3" i="17" s="1"/>
  <c r="AX2" i="17"/>
  <c r="AY2" i="17" s="1"/>
  <c r="AV2" i="17"/>
  <c r="AW2" i="17" s="1"/>
  <c r="AT2" i="17"/>
  <c r="AU2" i="17" s="1"/>
  <c r="AR2" i="17"/>
  <c r="AS2" i="17" s="1"/>
  <c r="AP245" i="17"/>
  <c r="AQ245" i="17" s="1"/>
  <c r="AP244" i="17"/>
  <c r="AQ244" i="17" s="1"/>
  <c r="AP243" i="17"/>
  <c r="AQ243" i="17" s="1"/>
  <c r="AP242" i="17"/>
  <c r="AQ242" i="17" s="1"/>
  <c r="AP241" i="17"/>
  <c r="AQ241" i="17" s="1"/>
  <c r="AP240" i="17"/>
  <c r="AQ240" i="17" s="1"/>
  <c r="AP239" i="17"/>
  <c r="AQ239" i="17" s="1"/>
  <c r="AP238" i="17"/>
  <c r="AQ238" i="17" s="1"/>
  <c r="AP237" i="17"/>
  <c r="AQ237" i="17" s="1"/>
  <c r="AP236" i="17"/>
  <c r="AQ236" i="17" s="1"/>
  <c r="AP235" i="17"/>
  <c r="AQ235" i="17" s="1"/>
  <c r="AP234" i="17"/>
  <c r="AQ234" i="17" s="1"/>
  <c r="AP233" i="17"/>
  <c r="AQ233" i="17" s="1"/>
  <c r="AP232" i="17"/>
  <c r="AQ232" i="17" s="1"/>
  <c r="AP231" i="17"/>
  <c r="AQ231" i="17" s="1"/>
  <c r="AP230" i="17"/>
  <c r="AQ230" i="17" s="1"/>
  <c r="AP229" i="17"/>
  <c r="AQ229" i="17" s="1"/>
  <c r="AP228" i="17"/>
  <c r="AQ228" i="17" s="1"/>
  <c r="AP227" i="17"/>
  <c r="AQ227" i="17" s="1"/>
  <c r="AP226" i="17"/>
  <c r="AQ226" i="17" s="1"/>
  <c r="AP225" i="17"/>
  <c r="AQ225" i="17" s="1"/>
  <c r="AP224" i="17"/>
  <c r="AQ224" i="17" s="1"/>
  <c r="AP223" i="17"/>
  <c r="AQ223" i="17" s="1"/>
  <c r="AP222" i="17"/>
  <c r="AQ222" i="17" s="1"/>
  <c r="AP221" i="17"/>
  <c r="AQ221" i="17" s="1"/>
  <c r="AP220" i="17"/>
  <c r="AQ220" i="17" s="1"/>
  <c r="AP219" i="17"/>
  <c r="AQ219" i="17" s="1"/>
  <c r="AP218" i="17"/>
  <c r="AQ218" i="17" s="1"/>
  <c r="AP217" i="17"/>
  <c r="AQ217" i="17" s="1"/>
  <c r="AP216" i="17"/>
  <c r="AQ216" i="17" s="1"/>
  <c r="AP215" i="17"/>
  <c r="AQ215" i="17" s="1"/>
  <c r="AP214" i="17"/>
  <c r="AQ214" i="17" s="1"/>
  <c r="AP213" i="17"/>
  <c r="AQ213" i="17" s="1"/>
  <c r="AP212" i="17"/>
  <c r="AQ212" i="17" s="1"/>
  <c r="AP211" i="17"/>
  <c r="AQ211" i="17" s="1"/>
  <c r="AP210" i="17"/>
  <c r="AQ210" i="17" s="1"/>
  <c r="AP209" i="17"/>
  <c r="AQ209" i="17" s="1"/>
  <c r="AP208" i="17"/>
  <c r="AQ208" i="17" s="1"/>
  <c r="AP207" i="17"/>
  <c r="AQ207" i="17" s="1"/>
  <c r="AP206" i="17"/>
  <c r="AQ206" i="17" s="1"/>
  <c r="AP205" i="17"/>
  <c r="AQ205" i="17" s="1"/>
  <c r="AP204" i="17"/>
  <c r="AQ204" i="17" s="1"/>
  <c r="AP203" i="17"/>
  <c r="AQ203" i="17" s="1"/>
  <c r="AP202" i="17"/>
  <c r="AQ202" i="17" s="1"/>
  <c r="AP201" i="17"/>
  <c r="AQ201" i="17" s="1"/>
  <c r="AP200" i="17"/>
  <c r="AQ200" i="17" s="1"/>
  <c r="AP199" i="17"/>
  <c r="AQ199" i="17" s="1"/>
  <c r="AP198" i="17"/>
  <c r="AQ198" i="17" s="1"/>
  <c r="AP197" i="17"/>
  <c r="AQ197" i="17" s="1"/>
  <c r="AP196" i="17"/>
  <c r="AQ196" i="17" s="1"/>
  <c r="AP195" i="17"/>
  <c r="AQ195" i="17" s="1"/>
  <c r="AP194" i="17"/>
  <c r="AQ194" i="17" s="1"/>
  <c r="AP193" i="17"/>
  <c r="AQ193" i="17" s="1"/>
  <c r="AP192" i="17"/>
  <c r="AQ192" i="17" s="1"/>
  <c r="AP191" i="17"/>
  <c r="AQ191" i="17" s="1"/>
  <c r="AP190" i="17"/>
  <c r="AQ190" i="17" s="1"/>
  <c r="AP189" i="17"/>
  <c r="AQ189" i="17" s="1"/>
  <c r="AP188" i="17"/>
  <c r="AQ188" i="17" s="1"/>
  <c r="AP187" i="17"/>
  <c r="AQ187" i="17" s="1"/>
  <c r="AP186" i="17"/>
  <c r="AQ186" i="17" s="1"/>
  <c r="AP185" i="17"/>
  <c r="AQ185" i="17" s="1"/>
  <c r="AP184" i="17"/>
  <c r="AQ184" i="17" s="1"/>
  <c r="AP183" i="17"/>
  <c r="AQ183" i="17" s="1"/>
  <c r="AP182" i="17"/>
  <c r="AQ182" i="17" s="1"/>
  <c r="AP181" i="17"/>
  <c r="AQ181" i="17" s="1"/>
  <c r="AP180" i="17"/>
  <c r="AQ180" i="17" s="1"/>
  <c r="AP179" i="17"/>
  <c r="AQ179" i="17" s="1"/>
  <c r="AP178" i="17"/>
  <c r="AQ178" i="17" s="1"/>
  <c r="AP177" i="17"/>
  <c r="AQ177" i="17" s="1"/>
  <c r="AP176" i="17"/>
  <c r="AQ176" i="17" s="1"/>
  <c r="AP175" i="17"/>
  <c r="AQ175" i="17" s="1"/>
  <c r="AP174" i="17"/>
  <c r="AQ174" i="17" s="1"/>
  <c r="AP173" i="17"/>
  <c r="AQ173" i="17" s="1"/>
  <c r="AP172" i="17"/>
  <c r="AQ172" i="17" s="1"/>
  <c r="AP171" i="17"/>
  <c r="AQ171" i="17" s="1"/>
  <c r="AP170" i="17"/>
  <c r="AQ170" i="17" s="1"/>
  <c r="AP169" i="17"/>
  <c r="AQ169" i="17" s="1"/>
  <c r="AP168" i="17"/>
  <c r="AQ168" i="17" s="1"/>
  <c r="AP167" i="17"/>
  <c r="AQ167" i="17" s="1"/>
  <c r="AP166" i="17"/>
  <c r="AQ166" i="17" s="1"/>
  <c r="AP165" i="17"/>
  <c r="AQ165" i="17" s="1"/>
  <c r="AP164" i="17"/>
  <c r="AQ164" i="17" s="1"/>
  <c r="AP163" i="17"/>
  <c r="AQ163" i="17" s="1"/>
  <c r="AP162" i="17"/>
  <c r="AQ162" i="17" s="1"/>
  <c r="AP161" i="17"/>
  <c r="AQ161" i="17" s="1"/>
  <c r="AP160" i="17"/>
  <c r="AQ160" i="17" s="1"/>
  <c r="AP159" i="17"/>
  <c r="AQ159" i="17" s="1"/>
  <c r="AP158" i="17"/>
  <c r="AQ158" i="17" s="1"/>
  <c r="AP157" i="17"/>
  <c r="AQ157" i="17" s="1"/>
  <c r="AP156" i="17"/>
  <c r="AQ156" i="17" s="1"/>
  <c r="AP155" i="17"/>
  <c r="AQ155" i="17" s="1"/>
  <c r="AP154" i="17"/>
  <c r="AQ154" i="17" s="1"/>
  <c r="AP153" i="17"/>
  <c r="AQ153" i="17" s="1"/>
  <c r="AP152" i="17"/>
  <c r="AQ152" i="17" s="1"/>
  <c r="AP151" i="17"/>
  <c r="AQ151" i="17" s="1"/>
  <c r="AP150" i="17"/>
  <c r="AQ150" i="17" s="1"/>
  <c r="AP149" i="17"/>
  <c r="AQ149" i="17" s="1"/>
  <c r="AP148" i="17"/>
  <c r="AQ148" i="17" s="1"/>
  <c r="AP147" i="17"/>
  <c r="AQ147" i="17" s="1"/>
  <c r="AP146" i="17"/>
  <c r="AQ146" i="17" s="1"/>
  <c r="AP145" i="17"/>
  <c r="AQ145" i="17" s="1"/>
  <c r="AP144" i="17"/>
  <c r="AQ144" i="17" s="1"/>
  <c r="AP143" i="17"/>
  <c r="AQ143" i="17" s="1"/>
  <c r="AP142" i="17"/>
  <c r="AQ142" i="17" s="1"/>
  <c r="AP141" i="17"/>
  <c r="AQ141" i="17" s="1"/>
  <c r="AP140" i="17"/>
  <c r="AQ140" i="17" s="1"/>
  <c r="AP139" i="17"/>
  <c r="AQ139" i="17" s="1"/>
  <c r="AP138" i="17"/>
  <c r="AQ138" i="17" s="1"/>
  <c r="AP137" i="17"/>
  <c r="AQ137" i="17" s="1"/>
  <c r="AP136" i="17"/>
  <c r="AQ136" i="17" s="1"/>
  <c r="AP135" i="17"/>
  <c r="AQ135" i="17" s="1"/>
  <c r="AP134" i="17"/>
  <c r="AQ134" i="17" s="1"/>
  <c r="AP133" i="17"/>
  <c r="AQ133" i="17" s="1"/>
  <c r="AP132" i="17"/>
  <c r="AQ132" i="17" s="1"/>
  <c r="AP131" i="17"/>
  <c r="AQ131" i="17" s="1"/>
  <c r="AP130" i="17"/>
  <c r="AQ130" i="17" s="1"/>
  <c r="AP129" i="17"/>
  <c r="AQ129" i="17" s="1"/>
  <c r="AP128" i="17"/>
  <c r="AQ128" i="17" s="1"/>
  <c r="AP127" i="17"/>
  <c r="AQ127" i="17" s="1"/>
  <c r="AP126" i="17"/>
  <c r="AQ126" i="17" s="1"/>
  <c r="AP125" i="17"/>
  <c r="AQ125" i="17" s="1"/>
  <c r="AP124" i="17"/>
  <c r="AQ124" i="17" s="1"/>
  <c r="AP123" i="17"/>
  <c r="AQ123" i="17" s="1"/>
  <c r="AP122" i="17"/>
  <c r="AQ122" i="17" s="1"/>
  <c r="AP121" i="17"/>
  <c r="AQ121" i="17" s="1"/>
  <c r="AP120" i="17"/>
  <c r="AQ120" i="17" s="1"/>
  <c r="AP119" i="17"/>
  <c r="AQ119" i="17" s="1"/>
  <c r="AP118" i="17"/>
  <c r="AQ118" i="17" s="1"/>
  <c r="AP117" i="17"/>
  <c r="AQ117" i="17" s="1"/>
  <c r="AP116" i="17"/>
  <c r="AQ116" i="17" s="1"/>
  <c r="AP115" i="17"/>
  <c r="AQ115" i="17" s="1"/>
  <c r="AP114" i="17"/>
  <c r="AQ114" i="17" s="1"/>
  <c r="AP113" i="17"/>
  <c r="AQ113" i="17" s="1"/>
  <c r="AP112" i="17"/>
  <c r="AQ112" i="17" s="1"/>
  <c r="AP111" i="17"/>
  <c r="AQ111" i="17" s="1"/>
  <c r="AP110" i="17"/>
  <c r="AQ110" i="17" s="1"/>
  <c r="AP109" i="17"/>
  <c r="AQ109" i="17" s="1"/>
  <c r="AP108" i="17"/>
  <c r="AQ108" i="17" s="1"/>
  <c r="AP107" i="17"/>
  <c r="AQ107" i="17" s="1"/>
  <c r="AP106" i="17"/>
  <c r="AQ106" i="17" s="1"/>
  <c r="AP105" i="17"/>
  <c r="AQ105" i="17" s="1"/>
  <c r="AP104" i="17"/>
  <c r="AQ104" i="17" s="1"/>
  <c r="AP103" i="17"/>
  <c r="AQ103" i="17" s="1"/>
  <c r="AP102" i="17"/>
  <c r="AQ102" i="17" s="1"/>
  <c r="AP101" i="17"/>
  <c r="AQ101" i="17" s="1"/>
  <c r="AP100" i="17"/>
  <c r="AQ100" i="17" s="1"/>
  <c r="AP99" i="17"/>
  <c r="AQ99" i="17" s="1"/>
  <c r="AP98" i="17"/>
  <c r="AQ98" i="17" s="1"/>
  <c r="AP97" i="17"/>
  <c r="AQ97" i="17" s="1"/>
  <c r="AP96" i="17"/>
  <c r="AQ96" i="17" s="1"/>
  <c r="AP95" i="17"/>
  <c r="AQ95" i="17" s="1"/>
  <c r="AP94" i="17"/>
  <c r="AQ94" i="17" s="1"/>
  <c r="AP93" i="17"/>
  <c r="AQ93" i="17" s="1"/>
  <c r="AP92" i="17"/>
  <c r="AQ92" i="17" s="1"/>
  <c r="AP91" i="17"/>
  <c r="AQ91" i="17" s="1"/>
  <c r="AP90" i="17"/>
  <c r="AQ90" i="17" s="1"/>
  <c r="AP89" i="17"/>
  <c r="AQ89" i="17" s="1"/>
  <c r="AP88" i="17"/>
  <c r="AQ88" i="17" s="1"/>
  <c r="AP87" i="17"/>
  <c r="AQ87" i="17" s="1"/>
  <c r="AP86" i="17"/>
  <c r="AQ86" i="17" s="1"/>
  <c r="AP85" i="17"/>
  <c r="AQ85" i="17" s="1"/>
  <c r="AP84" i="17"/>
  <c r="AQ84" i="17" s="1"/>
  <c r="AP83" i="17"/>
  <c r="AQ83" i="17" s="1"/>
  <c r="AP82" i="17"/>
  <c r="AQ82" i="17" s="1"/>
  <c r="AP81" i="17"/>
  <c r="AQ81" i="17" s="1"/>
  <c r="AP80" i="17"/>
  <c r="AQ80" i="17" s="1"/>
  <c r="AP79" i="17"/>
  <c r="AQ79" i="17" s="1"/>
  <c r="AP78" i="17"/>
  <c r="AQ78" i="17" s="1"/>
  <c r="AP77" i="17"/>
  <c r="AQ77" i="17" s="1"/>
  <c r="AP76" i="17"/>
  <c r="AQ76" i="17" s="1"/>
  <c r="AP75" i="17"/>
  <c r="AQ75" i="17" s="1"/>
  <c r="AP74" i="17"/>
  <c r="AQ74" i="17" s="1"/>
  <c r="AP73" i="17"/>
  <c r="AQ73" i="17" s="1"/>
  <c r="AP72" i="17"/>
  <c r="AQ72" i="17" s="1"/>
  <c r="AP71" i="17"/>
  <c r="AQ71" i="17" s="1"/>
  <c r="AP70" i="17"/>
  <c r="AQ70" i="17" s="1"/>
  <c r="AP69" i="17"/>
  <c r="AQ69" i="17" s="1"/>
  <c r="AP68" i="17"/>
  <c r="AQ68" i="17" s="1"/>
  <c r="AP67" i="17"/>
  <c r="AQ67" i="17" s="1"/>
  <c r="AP66" i="17"/>
  <c r="AQ66" i="17" s="1"/>
  <c r="AP65" i="17"/>
  <c r="AQ65" i="17" s="1"/>
  <c r="AP64" i="17"/>
  <c r="AQ64" i="17" s="1"/>
  <c r="AP63" i="17"/>
  <c r="AQ63" i="17" s="1"/>
  <c r="AP62" i="17"/>
  <c r="AQ62" i="17" s="1"/>
  <c r="AP61" i="17"/>
  <c r="AQ61" i="17" s="1"/>
  <c r="AP60" i="17"/>
  <c r="AQ60" i="17" s="1"/>
  <c r="AP59" i="17"/>
  <c r="AQ59" i="17" s="1"/>
  <c r="AP58" i="17"/>
  <c r="AQ58" i="17" s="1"/>
  <c r="AP57" i="17"/>
  <c r="AQ57" i="17" s="1"/>
  <c r="AP56" i="17"/>
  <c r="AQ56" i="17" s="1"/>
  <c r="AP55" i="17"/>
  <c r="AQ55" i="17" s="1"/>
  <c r="AP54" i="17"/>
  <c r="AQ54" i="17" s="1"/>
  <c r="AP53" i="17"/>
  <c r="AQ53" i="17" s="1"/>
  <c r="AP52" i="17"/>
  <c r="AQ52" i="17" s="1"/>
  <c r="AP51" i="17"/>
  <c r="AQ51" i="17" s="1"/>
  <c r="AP50" i="17"/>
  <c r="AQ50" i="17" s="1"/>
  <c r="AP49" i="17"/>
  <c r="AQ49" i="17" s="1"/>
  <c r="AP48" i="17"/>
  <c r="AQ48" i="17" s="1"/>
  <c r="AP47" i="17"/>
  <c r="AQ47" i="17" s="1"/>
  <c r="AP46" i="17"/>
  <c r="AQ46" i="17" s="1"/>
  <c r="AP45" i="17"/>
  <c r="AQ45" i="17" s="1"/>
  <c r="AP44" i="17"/>
  <c r="AQ44" i="17" s="1"/>
  <c r="AP43" i="17"/>
  <c r="AQ43" i="17" s="1"/>
  <c r="AP42" i="17"/>
  <c r="AQ42" i="17" s="1"/>
  <c r="AP41" i="17"/>
  <c r="AQ41" i="17" s="1"/>
  <c r="AP40" i="17"/>
  <c r="AQ40" i="17" s="1"/>
  <c r="AP39" i="17"/>
  <c r="AQ39" i="17" s="1"/>
  <c r="AP38" i="17"/>
  <c r="AQ38" i="17" s="1"/>
  <c r="AP37" i="17"/>
  <c r="AQ37" i="17" s="1"/>
  <c r="AP36" i="17"/>
  <c r="AQ36" i="17" s="1"/>
  <c r="AP35" i="17"/>
  <c r="AQ35" i="17" s="1"/>
  <c r="AP34" i="17"/>
  <c r="AQ34" i="17" s="1"/>
  <c r="AP33" i="17"/>
  <c r="AQ33" i="17" s="1"/>
  <c r="AP32" i="17"/>
  <c r="AQ32" i="17" s="1"/>
  <c r="AP31" i="17"/>
  <c r="AQ31" i="17" s="1"/>
  <c r="AP30" i="17"/>
  <c r="AQ30" i="17" s="1"/>
  <c r="AP29" i="17"/>
  <c r="AQ29" i="17" s="1"/>
  <c r="AP28" i="17"/>
  <c r="AQ28" i="17" s="1"/>
  <c r="AP27" i="17"/>
  <c r="AQ27" i="17" s="1"/>
  <c r="AP26" i="17"/>
  <c r="AQ26" i="17" s="1"/>
  <c r="AP25" i="17"/>
  <c r="AQ25" i="17" s="1"/>
  <c r="AP24" i="17"/>
  <c r="AQ24" i="17" s="1"/>
  <c r="AP23" i="17"/>
  <c r="AQ23" i="17" s="1"/>
  <c r="AP22" i="17"/>
  <c r="AQ22" i="17" s="1"/>
  <c r="AP21" i="17"/>
  <c r="AQ21" i="17" s="1"/>
  <c r="AP20" i="17"/>
  <c r="AQ20" i="17" s="1"/>
  <c r="AP19" i="17"/>
  <c r="AQ19" i="17" s="1"/>
  <c r="AP18" i="17"/>
  <c r="AQ18" i="17" s="1"/>
  <c r="AP17" i="17"/>
  <c r="AQ17" i="17" s="1"/>
  <c r="AP16" i="17"/>
  <c r="AQ16" i="17" s="1"/>
  <c r="AP15" i="17"/>
  <c r="AQ15" i="17" s="1"/>
  <c r="AP14" i="17"/>
  <c r="AQ14" i="17" s="1"/>
  <c r="AP13" i="17"/>
  <c r="AQ13" i="17" s="1"/>
  <c r="AP12" i="17"/>
  <c r="AQ12" i="17" s="1"/>
  <c r="AP11" i="17"/>
  <c r="AQ11" i="17" s="1"/>
  <c r="AP10" i="17"/>
  <c r="AQ10" i="17" s="1"/>
  <c r="AP9" i="17"/>
  <c r="AQ9" i="17" s="1"/>
  <c r="AP8" i="17"/>
  <c r="AQ8" i="17" s="1"/>
  <c r="AP7" i="17"/>
  <c r="AQ7" i="17" s="1"/>
  <c r="AP6" i="17"/>
  <c r="AQ6" i="17" s="1"/>
  <c r="AP5" i="17"/>
  <c r="AQ5" i="17" s="1"/>
  <c r="AP4" i="17"/>
  <c r="AQ4" i="17" s="1"/>
  <c r="AP3" i="17"/>
  <c r="AQ3" i="17" s="1"/>
  <c r="AP2" i="17"/>
  <c r="AQ2" i="17" s="1"/>
  <c r="AJ245" i="17"/>
  <c r="AJ244" i="17"/>
  <c r="AJ243" i="17"/>
  <c r="AJ242" i="17"/>
  <c r="AJ241" i="17"/>
  <c r="AJ240" i="17"/>
  <c r="AJ239" i="17"/>
  <c r="AJ238" i="17"/>
  <c r="AJ237" i="17"/>
  <c r="AJ236" i="17"/>
  <c r="AJ235" i="17"/>
  <c r="AJ234" i="17"/>
  <c r="AJ233" i="17"/>
  <c r="AJ232" i="17"/>
  <c r="AJ231" i="17"/>
  <c r="AJ230" i="17"/>
  <c r="AJ229" i="17"/>
  <c r="AJ228" i="17"/>
  <c r="AJ227" i="17"/>
  <c r="AJ226" i="17"/>
  <c r="AJ225" i="17"/>
  <c r="AJ224" i="17"/>
  <c r="AJ223" i="17"/>
  <c r="AJ222" i="17"/>
  <c r="AJ221" i="17"/>
  <c r="AJ220" i="17"/>
  <c r="AJ219" i="17"/>
  <c r="AJ218" i="17"/>
  <c r="AJ217" i="17"/>
  <c r="AJ216" i="17"/>
  <c r="AJ215" i="17"/>
  <c r="AJ214" i="17"/>
  <c r="AJ213" i="17"/>
  <c r="AJ212" i="17"/>
  <c r="AJ211" i="17"/>
  <c r="AJ210" i="17"/>
  <c r="AJ209" i="17"/>
  <c r="AJ208" i="17"/>
  <c r="AJ207" i="17"/>
  <c r="AJ206" i="17"/>
  <c r="AJ205" i="17"/>
  <c r="AJ204" i="17"/>
  <c r="AJ203" i="17"/>
  <c r="AJ202" i="17"/>
  <c r="AJ201" i="17"/>
  <c r="AJ200" i="17"/>
  <c r="AJ199" i="17"/>
  <c r="AJ198" i="17"/>
  <c r="AJ197" i="17"/>
  <c r="AJ196" i="17"/>
  <c r="AJ195" i="17"/>
  <c r="AJ194" i="17"/>
  <c r="AJ193" i="17"/>
  <c r="AJ192" i="17"/>
  <c r="AJ191" i="17"/>
  <c r="AJ190" i="17"/>
  <c r="AJ189" i="17"/>
  <c r="AJ188" i="17"/>
  <c r="AJ187" i="17"/>
  <c r="AJ186" i="17"/>
  <c r="AK186" i="17" s="1"/>
  <c r="AJ185" i="17"/>
  <c r="AJ184" i="17"/>
  <c r="AJ183" i="17"/>
  <c r="AJ182" i="17"/>
  <c r="AJ181" i="17"/>
  <c r="AJ180" i="17"/>
  <c r="AJ179" i="17"/>
  <c r="AJ178" i="17"/>
  <c r="AJ177" i="17"/>
  <c r="AJ176" i="17"/>
  <c r="AJ175" i="17"/>
  <c r="AJ174" i="17"/>
  <c r="AJ173" i="17"/>
  <c r="AJ172" i="17"/>
  <c r="AJ171" i="17"/>
  <c r="AJ170" i="17"/>
  <c r="AJ169" i="17"/>
  <c r="AJ168" i="17"/>
  <c r="AJ167" i="17"/>
  <c r="AJ166" i="17"/>
  <c r="AJ165" i="17"/>
  <c r="AJ164" i="17"/>
  <c r="AJ163" i="17"/>
  <c r="AJ162" i="17"/>
  <c r="AJ161" i="17"/>
  <c r="AJ160" i="17"/>
  <c r="AJ159" i="17"/>
  <c r="AJ158" i="17"/>
  <c r="AJ157" i="17"/>
  <c r="AJ156" i="17"/>
  <c r="AJ155" i="17"/>
  <c r="AJ154" i="17"/>
  <c r="AJ153" i="17"/>
  <c r="AJ152" i="17"/>
  <c r="AJ151" i="17"/>
  <c r="AJ150" i="17"/>
  <c r="AJ149" i="17"/>
  <c r="AJ148" i="17"/>
  <c r="AJ147" i="17"/>
  <c r="AJ146" i="17"/>
  <c r="AJ145" i="17"/>
  <c r="AJ144" i="17"/>
  <c r="AJ143" i="17"/>
  <c r="AJ142" i="17"/>
  <c r="AJ141" i="17"/>
  <c r="AJ140" i="17"/>
  <c r="AJ139" i="17"/>
  <c r="AJ138" i="17"/>
  <c r="AJ137" i="17"/>
  <c r="AJ136" i="17"/>
  <c r="AJ135" i="17"/>
  <c r="AJ134" i="17"/>
  <c r="AJ133" i="17"/>
  <c r="AJ132" i="17"/>
  <c r="AJ131" i="17"/>
  <c r="AJ130" i="17"/>
  <c r="AJ129" i="17"/>
  <c r="AJ128" i="17"/>
  <c r="AJ127" i="17"/>
  <c r="AJ126" i="17"/>
  <c r="AJ125" i="17"/>
  <c r="AJ124" i="17"/>
  <c r="AJ123" i="17"/>
  <c r="AJ122" i="17"/>
  <c r="AJ121" i="17"/>
  <c r="AJ120" i="17"/>
  <c r="AJ119" i="17"/>
  <c r="AJ118" i="17"/>
  <c r="AJ117" i="17"/>
  <c r="AJ116" i="17"/>
  <c r="AJ115" i="17"/>
  <c r="AJ114" i="17"/>
  <c r="AJ113" i="17"/>
  <c r="AJ112" i="17"/>
  <c r="AJ111" i="17"/>
  <c r="AJ110" i="17"/>
  <c r="AJ109" i="17"/>
  <c r="AJ108" i="17"/>
  <c r="AJ107" i="17"/>
  <c r="AJ106" i="17"/>
  <c r="AJ105" i="17"/>
  <c r="AJ104" i="17"/>
  <c r="AJ103" i="17"/>
  <c r="AJ102" i="17"/>
  <c r="AJ101" i="17"/>
  <c r="AJ100" i="17"/>
  <c r="AJ99" i="17"/>
  <c r="AJ98" i="17"/>
  <c r="AJ97" i="17"/>
  <c r="AJ96" i="17"/>
  <c r="AJ95" i="17"/>
  <c r="AJ94" i="17"/>
  <c r="AJ93" i="17"/>
  <c r="AJ92" i="17"/>
  <c r="AJ91" i="17"/>
  <c r="AJ90" i="17"/>
  <c r="AJ89" i="17"/>
  <c r="AJ88" i="17"/>
  <c r="AJ87" i="17"/>
  <c r="AJ86" i="17"/>
  <c r="AJ85" i="17"/>
  <c r="AJ84" i="17"/>
  <c r="AJ83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11" i="17"/>
  <c r="AJ10" i="17"/>
  <c r="AJ9" i="17"/>
  <c r="AJ8" i="17"/>
  <c r="AJ7" i="17"/>
  <c r="AJ6" i="17"/>
  <c r="AJ5" i="17"/>
  <c r="AJ4" i="17"/>
  <c r="AJ3" i="17"/>
  <c r="AJ2" i="17"/>
  <c r="AH245" i="17"/>
  <c r="AI245" i="17" s="1"/>
  <c r="AH244" i="17"/>
  <c r="AI244" i="17" s="1"/>
  <c r="AH243" i="17"/>
  <c r="AI243" i="17" s="1"/>
  <c r="AH242" i="17"/>
  <c r="AI242" i="17" s="1"/>
  <c r="AH241" i="17"/>
  <c r="AI241" i="17" s="1"/>
  <c r="AH240" i="17"/>
  <c r="AI240" i="17" s="1"/>
  <c r="AH239" i="17"/>
  <c r="AI239" i="17" s="1"/>
  <c r="AH238" i="17"/>
  <c r="AI238" i="17" s="1"/>
  <c r="AH237" i="17"/>
  <c r="AI237" i="17" s="1"/>
  <c r="AH236" i="17"/>
  <c r="AI236" i="17" s="1"/>
  <c r="AH235" i="17"/>
  <c r="AI235" i="17" s="1"/>
  <c r="AH234" i="17"/>
  <c r="AI234" i="17" s="1"/>
  <c r="AH233" i="17"/>
  <c r="AI233" i="17" s="1"/>
  <c r="AH232" i="17"/>
  <c r="AI232" i="17" s="1"/>
  <c r="AH231" i="17"/>
  <c r="AI231" i="17" s="1"/>
  <c r="AH230" i="17"/>
  <c r="AI230" i="17" s="1"/>
  <c r="AH229" i="17"/>
  <c r="AI229" i="17" s="1"/>
  <c r="AH228" i="17"/>
  <c r="AI228" i="17" s="1"/>
  <c r="AH227" i="17"/>
  <c r="AI227" i="17" s="1"/>
  <c r="AH226" i="17"/>
  <c r="AI226" i="17" s="1"/>
  <c r="AH225" i="17"/>
  <c r="AI225" i="17" s="1"/>
  <c r="AH224" i="17"/>
  <c r="AI224" i="17" s="1"/>
  <c r="AH223" i="17"/>
  <c r="AI223" i="17" s="1"/>
  <c r="AH222" i="17"/>
  <c r="AI222" i="17" s="1"/>
  <c r="AH221" i="17"/>
  <c r="AI221" i="17" s="1"/>
  <c r="AH220" i="17"/>
  <c r="AI220" i="17" s="1"/>
  <c r="AH219" i="17"/>
  <c r="AI219" i="17" s="1"/>
  <c r="AH218" i="17"/>
  <c r="AI218" i="17" s="1"/>
  <c r="AH217" i="17"/>
  <c r="AI217" i="17" s="1"/>
  <c r="AH216" i="17"/>
  <c r="AI216" i="17" s="1"/>
  <c r="AH215" i="17"/>
  <c r="AI215" i="17" s="1"/>
  <c r="AH214" i="17"/>
  <c r="AI214" i="17" s="1"/>
  <c r="AH213" i="17"/>
  <c r="AI213" i="17" s="1"/>
  <c r="AH212" i="17"/>
  <c r="AI212" i="17" s="1"/>
  <c r="AH211" i="17"/>
  <c r="AI211" i="17" s="1"/>
  <c r="AH210" i="17"/>
  <c r="AI210" i="17" s="1"/>
  <c r="AH209" i="17"/>
  <c r="AI209" i="17" s="1"/>
  <c r="AH208" i="17"/>
  <c r="AI208" i="17" s="1"/>
  <c r="AH207" i="17"/>
  <c r="AI207" i="17" s="1"/>
  <c r="AH206" i="17"/>
  <c r="AI206" i="17" s="1"/>
  <c r="AH205" i="17"/>
  <c r="AI205" i="17" s="1"/>
  <c r="AH204" i="17"/>
  <c r="AI204" i="17" s="1"/>
  <c r="AH203" i="17"/>
  <c r="AI203" i="17" s="1"/>
  <c r="AH202" i="17"/>
  <c r="AI202" i="17" s="1"/>
  <c r="AH201" i="17"/>
  <c r="AI201" i="17" s="1"/>
  <c r="AH200" i="17"/>
  <c r="AI200" i="17" s="1"/>
  <c r="AH199" i="17"/>
  <c r="AI199" i="17" s="1"/>
  <c r="AH198" i="17"/>
  <c r="AI198" i="17" s="1"/>
  <c r="AH197" i="17"/>
  <c r="AI197" i="17" s="1"/>
  <c r="AH196" i="17"/>
  <c r="AI196" i="17" s="1"/>
  <c r="AH195" i="17"/>
  <c r="AI195" i="17" s="1"/>
  <c r="AH194" i="17"/>
  <c r="AI194" i="17" s="1"/>
  <c r="AH193" i="17"/>
  <c r="AI193" i="17" s="1"/>
  <c r="AH192" i="17"/>
  <c r="AI192" i="17" s="1"/>
  <c r="AH191" i="17"/>
  <c r="AI191" i="17" s="1"/>
  <c r="AH190" i="17"/>
  <c r="AI190" i="17" s="1"/>
  <c r="AH189" i="17"/>
  <c r="AI189" i="17" s="1"/>
  <c r="AH188" i="17"/>
  <c r="AI188" i="17" s="1"/>
  <c r="AH187" i="17"/>
  <c r="AI187" i="17" s="1"/>
  <c r="AH186" i="17"/>
  <c r="AI186" i="17" s="1"/>
  <c r="AH185" i="17"/>
  <c r="AI185" i="17" s="1"/>
  <c r="AH184" i="17"/>
  <c r="AI184" i="17" s="1"/>
  <c r="AH183" i="17"/>
  <c r="AI183" i="17" s="1"/>
  <c r="AH182" i="17"/>
  <c r="AI182" i="17" s="1"/>
  <c r="AH181" i="17"/>
  <c r="AI181" i="17" s="1"/>
  <c r="AH180" i="17"/>
  <c r="AI180" i="17" s="1"/>
  <c r="AH179" i="17"/>
  <c r="AI179" i="17" s="1"/>
  <c r="AH178" i="17"/>
  <c r="AI178" i="17" s="1"/>
  <c r="AH177" i="17"/>
  <c r="AI177" i="17" s="1"/>
  <c r="AH176" i="17"/>
  <c r="AI176" i="17" s="1"/>
  <c r="AH175" i="17"/>
  <c r="AI175" i="17" s="1"/>
  <c r="AH174" i="17"/>
  <c r="AI174" i="17" s="1"/>
  <c r="AH173" i="17"/>
  <c r="AI173" i="17" s="1"/>
  <c r="AH172" i="17"/>
  <c r="AI172" i="17" s="1"/>
  <c r="AH171" i="17"/>
  <c r="AI171" i="17" s="1"/>
  <c r="AH170" i="17"/>
  <c r="AI170" i="17" s="1"/>
  <c r="AH169" i="17"/>
  <c r="AI169" i="17" s="1"/>
  <c r="AH168" i="17"/>
  <c r="AI168" i="17" s="1"/>
  <c r="AH167" i="17"/>
  <c r="AI167" i="17" s="1"/>
  <c r="AH166" i="17"/>
  <c r="AI166" i="17" s="1"/>
  <c r="AH165" i="17"/>
  <c r="AI165" i="17" s="1"/>
  <c r="AH164" i="17"/>
  <c r="AI164" i="17" s="1"/>
  <c r="AH163" i="17"/>
  <c r="AI163" i="17" s="1"/>
  <c r="AH162" i="17"/>
  <c r="AI162" i="17" s="1"/>
  <c r="AH161" i="17"/>
  <c r="AI161" i="17" s="1"/>
  <c r="AH160" i="17"/>
  <c r="AI160" i="17" s="1"/>
  <c r="AH159" i="17"/>
  <c r="AI159" i="17" s="1"/>
  <c r="AH158" i="17"/>
  <c r="AI158" i="17" s="1"/>
  <c r="AH157" i="17"/>
  <c r="AI157" i="17" s="1"/>
  <c r="AH156" i="17"/>
  <c r="AI156" i="17" s="1"/>
  <c r="AH155" i="17"/>
  <c r="AI155" i="17" s="1"/>
  <c r="AH154" i="17"/>
  <c r="AI154" i="17" s="1"/>
  <c r="AH153" i="17"/>
  <c r="AI153" i="17" s="1"/>
  <c r="AH152" i="17"/>
  <c r="AI152" i="17" s="1"/>
  <c r="AH151" i="17"/>
  <c r="AI151" i="17" s="1"/>
  <c r="AH150" i="17"/>
  <c r="AI150" i="17" s="1"/>
  <c r="AH149" i="17"/>
  <c r="AI149" i="17" s="1"/>
  <c r="AH148" i="17"/>
  <c r="AI148" i="17" s="1"/>
  <c r="AH147" i="17"/>
  <c r="AI147" i="17" s="1"/>
  <c r="AH146" i="17"/>
  <c r="AI146" i="17" s="1"/>
  <c r="AH145" i="17"/>
  <c r="AI145" i="17" s="1"/>
  <c r="AH144" i="17"/>
  <c r="AI144" i="17" s="1"/>
  <c r="AH143" i="17"/>
  <c r="AI143" i="17" s="1"/>
  <c r="AH142" i="17"/>
  <c r="AI142" i="17" s="1"/>
  <c r="AH141" i="17"/>
  <c r="AI141" i="17" s="1"/>
  <c r="AH140" i="17"/>
  <c r="AI140" i="17" s="1"/>
  <c r="AH139" i="17"/>
  <c r="AI139" i="17" s="1"/>
  <c r="AH138" i="17"/>
  <c r="AI138" i="17" s="1"/>
  <c r="AH137" i="17"/>
  <c r="AI137" i="17" s="1"/>
  <c r="AH136" i="17"/>
  <c r="AI136" i="17" s="1"/>
  <c r="AH135" i="17"/>
  <c r="AI135" i="17" s="1"/>
  <c r="AH134" i="17"/>
  <c r="AI134" i="17" s="1"/>
  <c r="AH133" i="17"/>
  <c r="AI133" i="17" s="1"/>
  <c r="AH132" i="17"/>
  <c r="AI132" i="17" s="1"/>
  <c r="AH131" i="17"/>
  <c r="AI131" i="17" s="1"/>
  <c r="AH130" i="17"/>
  <c r="AI130" i="17" s="1"/>
  <c r="AH129" i="17"/>
  <c r="AI129" i="17" s="1"/>
  <c r="AH128" i="17"/>
  <c r="AI128" i="17" s="1"/>
  <c r="AH127" i="17"/>
  <c r="AI127" i="17" s="1"/>
  <c r="AH126" i="17"/>
  <c r="AI126" i="17" s="1"/>
  <c r="AH125" i="17"/>
  <c r="AI125" i="17" s="1"/>
  <c r="AH124" i="17"/>
  <c r="AI124" i="17" s="1"/>
  <c r="AH123" i="17"/>
  <c r="AI123" i="17" s="1"/>
  <c r="AH122" i="17"/>
  <c r="AI122" i="17" s="1"/>
  <c r="AH121" i="17"/>
  <c r="AI121" i="17" s="1"/>
  <c r="AH120" i="17"/>
  <c r="AI120" i="17" s="1"/>
  <c r="AH119" i="17"/>
  <c r="AI119" i="17" s="1"/>
  <c r="AH118" i="17"/>
  <c r="AI118" i="17" s="1"/>
  <c r="AH117" i="17"/>
  <c r="AI117" i="17" s="1"/>
  <c r="AH116" i="17"/>
  <c r="AI116" i="17" s="1"/>
  <c r="AH115" i="17"/>
  <c r="AI115" i="17" s="1"/>
  <c r="AH114" i="17"/>
  <c r="AI114" i="17" s="1"/>
  <c r="AH113" i="17"/>
  <c r="AI113" i="17" s="1"/>
  <c r="AH112" i="17"/>
  <c r="AI112" i="17" s="1"/>
  <c r="AH111" i="17"/>
  <c r="AI111" i="17" s="1"/>
  <c r="AH110" i="17"/>
  <c r="AI110" i="17" s="1"/>
  <c r="AH109" i="17"/>
  <c r="AI109" i="17" s="1"/>
  <c r="AH108" i="17"/>
  <c r="AI108" i="17" s="1"/>
  <c r="AH107" i="17"/>
  <c r="AI107" i="17" s="1"/>
  <c r="AH106" i="17"/>
  <c r="AI106" i="17" s="1"/>
  <c r="AH105" i="17"/>
  <c r="AI105" i="17" s="1"/>
  <c r="AH104" i="17"/>
  <c r="AI104" i="17" s="1"/>
  <c r="AH103" i="17"/>
  <c r="AI103" i="17" s="1"/>
  <c r="AH102" i="17"/>
  <c r="AI102" i="17" s="1"/>
  <c r="AH101" i="17"/>
  <c r="AI101" i="17" s="1"/>
  <c r="AH100" i="17"/>
  <c r="AI100" i="17" s="1"/>
  <c r="AH99" i="17"/>
  <c r="AI99" i="17" s="1"/>
  <c r="AH98" i="17"/>
  <c r="AI98" i="17" s="1"/>
  <c r="AH97" i="17"/>
  <c r="AI97" i="17" s="1"/>
  <c r="AH96" i="17"/>
  <c r="AI96" i="17" s="1"/>
  <c r="AH95" i="17"/>
  <c r="AI95" i="17" s="1"/>
  <c r="AH94" i="17"/>
  <c r="AI94" i="17" s="1"/>
  <c r="AH93" i="17"/>
  <c r="AI93" i="17" s="1"/>
  <c r="AH92" i="17"/>
  <c r="AI92" i="17" s="1"/>
  <c r="AH91" i="17"/>
  <c r="AI91" i="17" s="1"/>
  <c r="AH90" i="17"/>
  <c r="AI90" i="17" s="1"/>
  <c r="AH89" i="17"/>
  <c r="AI89" i="17" s="1"/>
  <c r="AH88" i="17"/>
  <c r="AI88" i="17" s="1"/>
  <c r="AH87" i="17"/>
  <c r="AI87" i="17" s="1"/>
  <c r="AH86" i="17"/>
  <c r="AI86" i="17" s="1"/>
  <c r="AH85" i="17"/>
  <c r="AI85" i="17" s="1"/>
  <c r="AH84" i="17"/>
  <c r="AI84" i="17" s="1"/>
  <c r="AH83" i="17"/>
  <c r="AI83" i="17" s="1"/>
  <c r="AH82" i="17"/>
  <c r="AI82" i="17" s="1"/>
  <c r="AH81" i="17"/>
  <c r="AI81" i="17" s="1"/>
  <c r="AH80" i="17"/>
  <c r="AI80" i="17" s="1"/>
  <c r="AH79" i="17"/>
  <c r="AI79" i="17" s="1"/>
  <c r="AH78" i="17"/>
  <c r="AI78" i="17" s="1"/>
  <c r="AH77" i="17"/>
  <c r="AI77" i="17" s="1"/>
  <c r="AH76" i="17"/>
  <c r="AI76" i="17" s="1"/>
  <c r="AH75" i="17"/>
  <c r="AI75" i="17" s="1"/>
  <c r="AH74" i="17"/>
  <c r="AI74" i="17" s="1"/>
  <c r="AH73" i="17"/>
  <c r="AI73" i="17" s="1"/>
  <c r="AH72" i="17"/>
  <c r="AI72" i="17" s="1"/>
  <c r="AH71" i="17"/>
  <c r="AI71" i="17" s="1"/>
  <c r="AH70" i="17"/>
  <c r="AI70" i="17" s="1"/>
  <c r="AH69" i="17"/>
  <c r="AI69" i="17" s="1"/>
  <c r="AH68" i="17"/>
  <c r="AI68" i="17" s="1"/>
  <c r="AH67" i="17"/>
  <c r="AI67" i="17" s="1"/>
  <c r="AH66" i="17"/>
  <c r="AI66" i="17" s="1"/>
  <c r="AH65" i="17"/>
  <c r="AI65" i="17" s="1"/>
  <c r="AH64" i="17"/>
  <c r="AI64" i="17" s="1"/>
  <c r="AH63" i="17"/>
  <c r="AI63" i="17" s="1"/>
  <c r="AH62" i="17"/>
  <c r="AI62" i="17" s="1"/>
  <c r="AH61" i="17"/>
  <c r="AI61" i="17" s="1"/>
  <c r="AH60" i="17"/>
  <c r="AI60" i="17" s="1"/>
  <c r="AH59" i="17"/>
  <c r="AI59" i="17" s="1"/>
  <c r="AH58" i="17"/>
  <c r="AI58" i="17" s="1"/>
  <c r="AH57" i="17"/>
  <c r="AI57" i="17" s="1"/>
  <c r="AH56" i="17"/>
  <c r="AI56" i="17" s="1"/>
  <c r="AH55" i="17"/>
  <c r="AI55" i="17" s="1"/>
  <c r="AH54" i="17"/>
  <c r="AI54" i="17" s="1"/>
  <c r="AH53" i="17"/>
  <c r="AI53" i="17" s="1"/>
  <c r="AH52" i="17"/>
  <c r="AI52" i="17" s="1"/>
  <c r="AH51" i="17"/>
  <c r="AI51" i="17" s="1"/>
  <c r="AH50" i="17"/>
  <c r="AI50" i="17" s="1"/>
  <c r="AI49" i="17"/>
  <c r="AH49" i="17"/>
  <c r="AH48" i="17"/>
  <c r="AI48" i="17" s="1"/>
  <c r="AH47" i="17"/>
  <c r="AI47" i="17" s="1"/>
  <c r="AH46" i="17"/>
  <c r="AI46" i="17" s="1"/>
  <c r="AH45" i="17"/>
  <c r="AI45" i="17" s="1"/>
  <c r="AH44" i="17"/>
  <c r="AI44" i="17" s="1"/>
  <c r="AH43" i="17"/>
  <c r="AI43" i="17" s="1"/>
  <c r="AH42" i="17"/>
  <c r="AI42" i="17" s="1"/>
  <c r="AH41" i="17"/>
  <c r="AI41" i="17" s="1"/>
  <c r="AH40" i="17"/>
  <c r="AI40" i="17" s="1"/>
  <c r="AH39" i="17"/>
  <c r="AI39" i="17" s="1"/>
  <c r="AH38" i="17"/>
  <c r="AI38" i="17" s="1"/>
  <c r="AH37" i="17"/>
  <c r="AI37" i="17" s="1"/>
  <c r="AH36" i="17"/>
  <c r="AI36" i="17" s="1"/>
  <c r="AH35" i="17"/>
  <c r="AI35" i="17" s="1"/>
  <c r="AH34" i="17"/>
  <c r="AI34" i="17" s="1"/>
  <c r="AH33" i="17"/>
  <c r="AI33" i="17" s="1"/>
  <c r="AH32" i="17"/>
  <c r="AI32" i="17" s="1"/>
  <c r="AH31" i="17"/>
  <c r="AI31" i="17" s="1"/>
  <c r="AH30" i="17"/>
  <c r="AI30" i="17" s="1"/>
  <c r="AH29" i="17"/>
  <c r="AI29" i="17" s="1"/>
  <c r="AH28" i="17"/>
  <c r="AI28" i="17" s="1"/>
  <c r="AH27" i="17"/>
  <c r="AI27" i="17" s="1"/>
  <c r="AH26" i="17"/>
  <c r="AI26" i="17" s="1"/>
  <c r="AH25" i="17"/>
  <c r="AI25" i="17" s="1"/>
  <c r="AH24" i="17"/>
  <c r="AI24" i="17" s="1"/>
  <c r="AH23" i="17"/>
  <c r="AI23" i="17" s="1"/>
  <c r="AH22" i="17"/>
  <c r="AI22" i="17" s="1"/>
  <c r="AH21" i="17"/>
  <c r="AI21" i="17" s="1"/>
  <c r="AH20" i="17"/>
  <c r="AI20" i="17" s="1"/>
  <c r="AH19" i="17"/>
  <c r="AI19" i="17" s="1"/>
  <c r="AH18" i="17"/>
  <c r="AI18" i="17" s="1"/>
  <c r="AH17" i="17"/>
  <c r="AI17" i="17" s="1"/>
  <c r="AH16" i="17"/>
  <c r="AI16" i="17" s="1"/>
  <c r="AH15" i="17"/>
  <c r="AI15" i="17" s="1"/>
  <c r="AH14" i="17"/>
  <c r="AI14" i="17" s="1"/>
  <c r="AH13" i="17"/>
  <c r="AI13" i="17" s="1"/>
  <c r="AH12" i="17"/>
  <c r="AI12" i="17" s="1"/>
  <c r="AH11" i="17"/>
  <c r="AI11" i="17" s="1"/>
  <c r="AH10" i="17"/>
  <c r="AI10" i="17" s="1"/>
  <c r="AH9" i="17"/>
  <c r="AI9" i="17" s="1"/>
  <c r="AH8" i="17"/>
  <c r="AI8" i="17" s="1"/>
  <c r="AH7" i="17"/>
  <c r="AI7" i="17" s="1"/>
  <c r="AH6" i="17"/>
  <c r="AI6" i="17" s="1"/>
  <c r="AH5" i="17"/>
  <c r="AI5" i="17" s="1"/>
  <c r="AH4" i="17"/>
  <c r="AI4" i="17" s="1"/>
  <c r="AH3" i="17"/>
  <c r="AI3" i="17" s="1"/>
  <c r="AG202" i="17"/>
  <c r="AG138" i="17"/>
  <c r="AG127" i="17"/>
  <c r="AG27" i="17"/>
  <c r="AG10" i="17"/>
  <c r="AH2" i="17"/>
  <c r="AI2" i="17" s="1"/>
  <c r="AF245" i="17"/>
  <c r="AG245" i="17" s="1"/>
  <c r="AF244" i="17"/>
  <c r="AG244" i="17" s="1"/>
  <c r="AF243" i="17"/>
  <c r="AG243" i="17" s="1"/>
  <c r="AF242" i="17"/>
  <c r="AG242" i="17" s="1"/>
  <c r="AF241" i="17"/>
  <c r="AG241" i="17" s="1"/>
  <c r="AF240" i="17"/>
  <c r="AG240" i="17" s="1"/>
  <c r="AF239" i="17"/>
  <c r="AG239" i="17" s="1"/>
  <c r="AF238" i="17"/>
  <c r="AG238" i="17" s="1"/>
  <c r="AF237" i="17"/>
  <c r="AG237" i="17" s="1"/>
  <c r="AF236" i="17"/>
  <c r="AG236" i="17" s="1"/>
  <c r="AF235" i="17"/>
  <c r="AG235" i="17" s="1"/>
  <c r="AF234" i="17"/>
  <c r="AG234" i="17" s="1"/>
  <c r="AF233" i="17"/>
  <c r="AG233" i="17" s="1"/>
  <c r="AF232" i="17"/>
  <c r="AG232" i="17" s="1"/>
  <c r="AF231" i="17"/>
  <c r="AG231" i="17" s="1"/>
  <c r="AF230" i="17"/>
  <c r="AG230" i="17" s="1"/>
  <c r="AF229" i="17"/>
  <c r="AG229" i="17" s="1"/>
  <c r="AF228" i="17"/>
  <c r="AG228" i="17" s="1"/>
  <c r="AF227" i="17"/>
  <c r="AG227" i="17" s="1"/>
  <c r="AF226" i="17"/>
  <c r="AG226" i="17" s="1"/>
  <c r="AF225" i="17"/>
  <c r="AG225" i="17" s="1"/>
  <c r="AF224" i="17"/>
  <c r="AG224" i="17" s="1"/>
  <c r="AF223" i="17"/>
  <c r="AG223" i="17" s="1"/>
  <c r="AF222" i="17"/>
  <c r="AG222" i="17" s="1"/>
  <c r="AF221" i="17"/>
  <c r="AG221" i="17" s="1"/>
  <c r="AF220" i="17"/>
  <c r="AG220" i="17" s="1"/>
  <c r="AF219" i="17"/>
  <c r="AG219" i="17" s="1"/>
  <c r="AF218" i="17"/>
  <c r="AG218" i="17" s="1"/>
  <c r="AF217" i="17"/>
  <c r="AG217" i="17" s="1"/>
  <c r="AF216" i="17"/>
  <c r="AG216" i="17" s="1"/>
  <c r="AF215" i="17"/>
  <c r="AG215" i="17" s="1"/>
  <c r="AF214" i="17"/>
  <c r="AG214" i="17" s="1"/>
  <c r="AF213" i="17"/>
  <c r="AG213" i="17" s="1"/>
  <c r="AF212" i="17"/>
  <c r="AG212" i="17" s="1"/>
  <c r="AF211" i="17"/>
  <c r="AG211" i="17" s="1"/>
  <c r="AF210" i="17"/>
  <c r="AG210" i="17" s="1"/>
  <c r="AF209" i="17"/>
  <c r="AG209" i="17" s="1"/>
  <c r="AF208" i="17"/>
  <c r="AG208" i="17" s="1"/>
  <c r="AF207" i="17"/>
  <c r="AG207" i="17" s="1"/>
  <c r="AF206" i="17"/>
  <c r="AG206" i="17" s="1"/>
  <c r="AF205" i="17"/>
  <c r="AG205" i="17" s="1"/>
  <c r="AF204" i="17"/>
  <c r="AG204" i="17" s="1"/>
  <c r="AF203" i="17"/>
  <c r="AG203" i="17" s="1"/>
  <c r="AF202" i="17"/>
  <c r="AF201" i="17"/>
  <c r="AG201" i="17" s="1"/>
  <c r="AF200" i="17"/>
  <c r="AG200" i="17" s="1"/>
  <c r="AF199" i="17"/>
  <c r="AG199" i="17" s="1"/>
  <c r="AF198" i="17"/>
  <c r="AG198" i="17" s="1"/>
  <c r="AF197" i="17"/>
  <c r="AG197" i="17" s="1"/>
  <c r="AF196" i="17"/>
  <c r="AG196" i="17" s="1"/>
  <c r="AF195" i="17"/>
  <c r="AG195" i="17" s="1"/>
  <c r="AF194" i="17"/>
  <c r="AG194" i="17" s="1"/>
  <c r="AF193" i="17"/>
  <c r="AG193" i="17" s="1"/>
  <c r="AF192" i="17"/>
  <c r="AG192" i="17" s="1"/>
  <c r="AF191" i="17"/>
  <c r="AG191" i="17" s="1"/>
  <c r="AF190" i="17"/>
  <c r="AG190" i="17" s="1"/>
  <c r="AF189" i="17"/>
  <c r="AG189" i="17" s="1"/>
  <c r="AF188" i="17"/>
  <c r="AG188" i="17" s="1"/>
  <c r="AF187" i="17"/>
  <c r="AG187" i="17" s="1"/>
  <c r="AF186" i="17"/>
  <c r="AG186" i="17" s="1"/>
  <c r="AF185" i="17"/>
  <c r="AG185" i="17" s="1"/>
  <c r="AF184" i="17"/>
  <c r="AG184" i="17" s="1"/>
  <c r="AF183" i="17"/>
  <c r="AG183" i="17" s="1"/>
  <c r="AF182" i="17"/>
  <c r="AG182" i="17" s="1"/>
  <c r="AF181" i="17"/>
  <c r="AG181" i="17" s="1"/>
  <c r="AF180" i="17"/>
  <c r="AG180" i="17" s="1"/>
  <c r="AF179" i="17"/>
  <c r="AG179" i="17" s="1"/>
  <c r="AF178" i="17"/>
  <c r="AG178" i="17" s="1"/>
  <c r="AF177" i="17"/>
  <c r="AG177" i="17" s="1"/>
  <c r="AF176" i="17"/>
  <c r="AG176" i="17" s="1"/>
  <c r="AF175" i="17"/>
  <c r="AG175" i="17" s="1"/>
  <c r="AF174" i="17"/>
  <c r="AG174" i="17" s="1"/>
  <c r="AF173" i="17"/>
  <c r="AG173" i="17" s="1"/>
  <c r="AF172" i="17"/>
  <c r="AG172" i="17" s="1"/>
  <c r="AF171" i="17"/>
  <c r="AG171" i="17" s="1"/>
  <c r="AF170" i="17"/>
  <c r="AG170" i="17" s="1"/>
  <c r="AF169" i="17"/>
  <c r="AG169" i="17" s="1"/>
  <c r="AF168" i="17"/>
  <c r="AG168" i="17" s="1"/>
  <c r="AF167" i="17"/>
  <c r="AG167" i="17" s="1"/>
  <c r="AF166" i="17"/>
  <c r="AG166" i="17" s="1"/>
  <c r="AF165" i="17"/>
  <c r="AG165" i="17" s="1"/>
  <c r="AF164" i="17"/>
  <c r="AG164" i="17" s="1"/>
  <c r="AF163" i="17"/>
  <c r="AG163" i="17" s="1"/>
  <c r="AF162" i="17"/>
  <c r="AG162" i="17" s="1"/>
  <c r="AF161" i="17"/>
  <c r="AG161" i="17" s="1"/>
  <c r="AF160" i="17"/>
  <c r="AG160" i="17" s="1"/>
  <c r="AF159" i="17"/>
  <c r="AG159" i="17" s="1"/>
  <c r="AF158" i="17"/>
  <c r="AG158" i="17" s="1"/>
  <c r="AF157" i="17"/>
  <c r="AG157" i="17" s="1"/>
  <c r="AF156" i="17"/>
  <c r="AG156" i="17" s="1"/>
  <c r="AF155" i="17"/>
  <c r="AG155" i="17" s="1"/>
  <c r="AF154" i="17"/>
  <c r="AG154" i="17" s="1"/>
  <c r="AF153" i="17"/>
  <c r="AG153" i="17" s="1"/>
  <c r="AF152" i="17"/>
  <c r="AG152" i="17" s="1"/>
  <c r="AF151" i="17"/>
  <c r="AG151" i="17" s="1"/>
  <c r="AF150" i="17"/>
  <c r="AG150" i="17" s="1"/>
  <c r="AF149" i="17"/>
  <c r="AG149" i="17" s="1"/>
  <c r="AF148" i="17"/>
  <c r="AG148" i="17" s="1"/>
  <c r="AF147" i="17"/>
  <c r="AG147" i="17" s="1"/>
  <c r="AF146" i="17"/>
  <c r="AG146" i="17" s="1"/>
  <c r="AF145" i="17"/>
  <c r="AG145" i="17" s="1"/>
  <c r="AF144" i="17"/>
  <c r="AG144" i="17" s="1"/>
  <c r="AF143" i="17"/>
  <c r="AG143" i="17" s="1"/>
  <c r="AF142" i="17"/>
  <c r="AG142" i="17" s="1"/>
  <c r="AF141" i="17"/>
  <c r="AG141" i="17" s="1"/>
  <c r="AF140" i="17"/>
  <c r="AG140" i="17" s="1"/>
  <c r="AF139" i="17"/>
  <c r="AG139" i="17" s="1"/>
  <c r="AF138" i="17"/>
  <c r="AF137" i="17"/>
  <c r="AG137" i="17" s="1"/>
  <c r="AF136" i="17"/>
  <c r="AG136" i="17" s="1"/>
  <c r="AF135" i="17"/>
  <c r="AG135" i="17" s="1"/>
  <c r="AF134" i="17"/>
  <c r="AG134" i="17" s="1"/>
  <c r="AF133" i="17"/>
  <c r="AG133" i="17" s="1"/>
  <c r="AF132" i="17"/>
  <c r="AG132" i="17" s="1"/>
  <c r="AF131" i="17"/>
  <c r="AG131" i="17" s="1"/>
  <c r="AF130" i="17"/>
  <c r="AG130" i="17" s="1"/>
  <c r="AF129" i="17"/>
  <c r="AG129" i="17" s="1"/>
  <c r="AF128" i="17"/>
  <c r="AG128" i="17" s="1"/>
  <c r="AF127" i="17"/>
  <c r="AF126" i="17"/>
  <c r="AG126" i="17" s="1"/>
  <c r="AF125" i="17"/>
  <c r="AG125" i="17" s="1"/>
  <c r="AF124" i="17"/>
  <c r="AG124" i="17" s="1"/>
  <c r="AF123" i="17"/>
  <c r="AG123" i="17" s="1"/>
  <c r="AF122" i="17"/>
  <c r="AG122" i="17" s="1"/>
  <c r="AF121" i="17"/>
  <c r="AG121" i="17" s="1"/>
  <c r="AF120" i="17"/>
  <c r="AG120" i="17" s="1"/>
  <c r="AF119" i="17"/>
  <c r="AG119" i="17" s="1"/>
  <c r="AF118" i="17"/>
  <c r="AG118" i="17" s="1"/>
  <c r="AF117" i="17"/>
  <c r="AG117" i="17" s="1"/>
  <c r="AF116" i="17"/>
  <c r="AG116" i="17" s="1"/>
  <c r="AF115" i="17"/>
  <c r="AG115" i="17" s="1"/>
  <c r="AF114" i="17"/>
  <c r="AG114" i="17" s="1"/>
  <c r="AF113" i="17"/>
  <c r="AG113" i="17" s="1"/>
  <c r="AF112" i="17"/>
  <c r="AG112" i="17" s="1"/>
  <c r="AF111" i="17"/>
  <c r="AG111" i="17" s="1"/>
  <c r="AF110" i="17"/>
  <c r="AG110" i="17" s="1"/>
  <c r="AF109" i="17"/>
  <c r="AG109" i="17" s="1"/>
  <c r="AF108" i="17"/>
  <c r="AG108" i="17" s="1"/>
  <c r="AF107" i="17"/>
  <c r="AG107" i="17" s="1"/>
  <c r="AF106" i="17"/>
  <c r="AG106" i="17" s="1"/>
  <c r="AF105" i="17"/>
  <c r="AG105" i="17" s="1"/>
  <c r="AF104" i="17"/>
  <c r="AG104" i="17" s="1"/>
  <c r="AF103" i="17"/>
  <c r="AG103" i="17" s="1"/>
  <c r="AF102" i="17"/>
  <c r="AG102" i="17" s="1"/>
  <c r="AF101" i="17"/>
  <c r="AG101" i="17" s="1"/>
  <c r="AF100" i="17"/>
  <c r="AG100" i="17" s="1"/>
  <c r="AF99" i="17"/>
  <c r="AG99" i="17" s="1"/>
  <c r="AF98" i="17"/>
  <c r="AG98" i="17" s="1"/>
  <c r="AF97" i="17"/>
  <c r="AG97" i="17" s="1"/>
  <c r="AF96" i="17"/>
  <c r="AG96" i="17" s="1"/>
  <c r="AF95" i="17"/>
  <c r="AG95" i="17" s="1"/>
  <c r="AF94" i="17"/>
  <c r="AG94" i="17" s="1"/>
  <c r="AF93" i="17"/>
  <c r="AG93" i="17" s="1"/>
  <c r="AF92" i="17"/>
  <c r="AG92" i="17" s="1"/>
  <c r="AF91" i="17"/>
  <c r="AG91" i="17" s="1"/>
  <c r="AF90" i="17"/>
  <c r="AG90" i="17" s="1"/>
  <c r="AF89" i="17"/>
  <c r="AG89" i="17" s="1"/>
  <c r="AF88" i="17"/>
  <c r="AG88" i="17" s="1"/>
  <c r="AF87" i="17"/>
  <c r="AG87" i="17" s="1"/>
  <c r="AF86" i="17"/>
  <c r="AG86" i="17" s="1"/>
  <c r="AF85" i="17"/>
  <c r="AG85" i="17" s="1"/>
  <c r="AF84" i="17"/>
  <c r="AG84" i="17" s="1"/>
  <c r="AF83" i="17"/>
  <c r="AG83" i="17" s="1"/>
  <c r="AF82" i="17"/>
  <c r="AG82" i="17" s="1"/>
  <c r="AF81" i="17"/>
  <c r="AG81" i="17" s="1"/>
  <c r="AF80" i="17"/>
  <c r="AG80" i="17" s="1"/>
  <c r="AF79" i="17"/>
  <c r="AG79" i="17" s="1"/>
  <c r="AF78" i="17"/>
  <c r="AG78" i="17" s="1"/>
  <c r="AF77" i="17"/>
  <c r="AG77" i="17" s="1"/>
  <c r="AF76" i="17"/>
  <c r="AG76" i="17" s="1"/>
  <c r="AF75" i="17"/>
  <c r="AG75" i="17" s="1"/>
  <c r="AF74" i="17"/>
  <c r="AG74" i="17" s="1"/>
  <c r="AF73" i="17"/>
  <c r="AG73" i="17" s="1"/>
  <c r="AF72" i="17"/>
  <c r="AG72" i="17" s="1"/>
  <c r="AF71" i="17"/>
  <c r="AG71" i="17" s="1"/>
  <c r="AF70" i="17"/>
  <c r="AG70" i="17" s="1"/>
  <c r="AF69" i="17"/>
  <c r="AG69" i="17" s="1"/>
  <c r="AF68" i="17"/>
  <c r="AG68" i="17" s="1"/>
  <c r="AF67" i="17"/>
  <c r="AG67" i="17" s="1"/>
  <c r="AF66" i="17"/>
  <c r="AG66" i="17" s="1"/>
  <c r="AF65" i="17"/>
  <c r="AG65" i="17" s="1"/>
  <c r="AF64" i="17"/>
  <c r="AG64" i="17" s="1"/>
  <c r="AF63" i="17"/>
  <c r="AG63" i="17" s="1"/>
  <c r="AF62" i="17"/>
  <c r="AG62" i="17" s="1"/>
  <c r="AF61" i="17"/>
  <c r="AG61" i="17" s="1"/>
  <c r="AF60" i="17"/>
  <c r="AG60" i="17" s="1"/>
  <c r="AF59" i="17"/>
  <c r="AG59" i="17" s="1"/>
  <c r="AF58" i="17"/>
  <c r="AG58" i="17" s="1"/>
  <c r="AF57" i="17"/>
  <c r="AG57" i="17" s="1"/>
  <c r="AF56" i="17"/>
  <c r="AG56" i="17" s="1"/>
  <c r="AF55" i="17"/>
  <c r="AG55" i="17" s="1"/>
  <c r="AF54" i="17"/>
  <c r="AG54" i="17" s="1"/>
  <c r="AF53" i="17"/>
  <c r="AG53" i="17" s="1"/>
  <c r="AF52" i="17"/>
  <c r="AG52" i="17" s="1"/>
  <c r="AF51" i="17"/>
  <c r="AG51" i="17" s="1"/>
  <c r="AF50" i="17"/>
  <c r="AG50" i="17" s="1"/>
  <c r="AF49" i="17"/>
  <c r="AG49" i="17" s="1"/>
  <c r="AF48" i="17"/>
  <c r="AG48" i="17" s="1"/>
  <c r="AF47" i="17"/>
  <c r="AG47" i="17" s="1"/>
  <c r="AF46" i="17"/>
  <c r="AG46" i="17" s="1"/>
  <c r="AF45" i="17"/>
  <c r="AG45" i="17" s="1"/>
  <c r="AF44" i="17"/>
  <c r="AG44" i="17" s="1"/>
  <c r="AF43" i="17"/>
  <c r="AG43" i="17" s="1"/>
  <c r="AF42" i="17"/>
  <c r="AG42" i="17" s="1"/>
  <c r="AF41" i="17"/>
  <c r="AG41" i="17" s="1"/>
  <c r="AF40" i="17"/>
  <c r="AG40" i="17" s="1"/>
  <c r="AF39" i="17"/>
  <c r="AG39" i="17" s="1"/>
  <c r="AF38" i="17"/>
  <c r="AG38" i="17" s="1"/>
  <c r="AF37" i="17"/>
  <c r="AG37" i="17" s="1"/>
  <c r="AF36" i="17"/>
  <c r="AG36" i="17" s="1"/>
  <c r="AF35" i="17"/>
  <c r="AG35" i="17" s="1"/>
  <c r="AF34" i="17"/>
  <c r="AG34" i="17" s="1"/>
  <c r="AF33" i="17"/>
  <c r="AG33" i="17" s="1"/>
  <c r="AF32" i="17"/>
  <c r="AG32" i="17" s="1"/>
  <c r="AF31" i="17"/>
  <c r="AG31" i="17" s="1"/>
  <c r="AF30" i="17"/>
  <c r="AG30" i="17" s="1"/>
  <c r="AF29" i="17"/>
  <c r="AG29" i="17" s="1"/>
  <c r="AF28" i="17"/>
  <c r="AG28" i="17" s="1"/>
  <c r="AF27" i="17"/>
  <c r="AF26" i="17"/>
  <c r="AG26" i="17" s="1"/>
  <c r="AF25" i="17"/>
  <c r="AG25" i="17" s="1"/>
  <c r="AF24" i="17"/>
  <c r="AG24" i="17" s="1"/>
  <c r="AF23" i="17"/>
  <c r="AG23" i="17" s="1"/>
  <c r="AF22" i="17"/>
  <c r="AG22" i="17" s="1"/>
  <c r="AF21" i="17"/>
  <c r="AG21" i="17" s="1"/>
  <c r="AF20" i="17"/>
  <c r="AG20" i="17" s="1"/>
  <c r="AF19" i="17"/>
  <c r="AG19" i="17" s="1"/>
  <c r="AF18" i="17"/>
  <c r="AG18" i="17" s="1"/>
  <c r="AF17" i="17"/>
  <c r="AG17" i="17" s="1"/>
  <c r="AF16" i="17"/>
  <c r="AG16" i="17" s="1"/>
  <c r="AF15" i="17"/>
  <c r="AG15" i="17" s="1"/>
  <c r="AF14" i="17"/>
  <c r="AG14" i="17" s="1"/>
  <c r="AF13" i="17"/>
  <c r="AG13" i="17" s="1"/>
  <c r="AF12" i="17"/>
  <c r="AG12" i="17" s="1"/>
  <c r="AF11" i="17"/>
  <c r="AG11" i="17" s="1"/>
  <c r="AF10" i="17"/>
  <c r="AF9" i="17"/>
  <c r="AG9" i="17" s="1"/>
  <c r="AF8" i="17"/>
  <c r="AG8" i="17" s="1"/>
  <c r="AF7" i="17"/>
  <c r="AG7" i="17" s="1"/>
  <c r="AF6" i="17"/>
  <c r="AG6" i="17" s="1"/>
  <c r="AF5" i="17"/>
  <c r="AG5" i="17" s="1"/>
  <c r="AF4" i="17"/>
  <c r="AG4" i="17" s="1"/>
  <c r="AF3" i="17"/>
  <c r="AG3" i="17" s="1"/>
  <c r="AF2" i="17"/>
  <c r="AG2" i="17" s="1"/>
  <c r="AD245" i="17"/>
  <c r="AE245" i="17" s="1"/>
  <c r="AD244" i="17"/>
  <c r="AE244" i="17" s="1"/>
  <c r="AD243" i="17"/>
  <c r="AE243" i="17" s="1"/>
  <c r="AD242" i="17"/>
  <c r="AE242" i="17" s="1"/>
  <c r="AD241" i="17"/>
  <c r="AE241" i="17" s="1"/>
  <c r="AD240" i="17"/>
  <c r="AE240" i="17" s="1"/>
  <c r="AD239" i="17"/>
  <c r="AE239" i="17" s="1"/>
  <c r="AD238" i="17"/>
  <c r="AE238" i="17" s="1"/>
  <c r="AD237" i="17"/>
  <c r="AE237" i="17" s="1"/>
  <c r="AD236" i="17"/>
  <c r="AE236" i="17" s="1"/>
  <c r="AD235" i="17"/>
  <c r="AE235" i="17" s="1"/>
  <c r="AD234" i="17"/>
  <c r="AE234" i="17" s="1"/>
  <c r="AD233" i="17"/>
  <c r="AE233" i="17" s="1"/>
  <c r="AD232" i="17"/>
  <c r="AE232" i="17" s="1"/>
  <c r="AD231" i="17"/>
  <c r="AE231" i="17" s="1"/>
  <c r="AD230" i="17"/>
  <c r="AE230" i="17" s="1"/>
  <c r="AD229" i="17"/>
  <c r="AE229" i="17" s="1"/>
  <c r="AD228" i="17"/>
  <c r="AE228" i="17" s="1"/>
  <c r="AD227" i="17"/>
  <c r="AE227" i="17" s="1"/>
  <c r="AD226" i="17"/>
  <c r="AE226" i="17" s="1"/>
  <c r="AD225" i="17"/>
  <c r="AE225" i="17" s="1"/>
  <c r="AD224" i="17"/>
  <c r="AE224" i="17" s="1"/>
  <c r="AD223" i="17"/>
  <c r="AE223" i="17" s="1"/>
  <c r="AD222" i="17"/>
  <c r="AE222" i="17" s="1"/>
  <c r="AD221" i="17"/>
  <c r="AE221" i="17" s="1"/>
  <c r="AD220" i="17"/>
  <c r="AE220" i="17" s="1"/>
  <c r="AD219" i="17"/>
  <c r="AE219" i="17" s="1"/>
  <c r="AD218" i="17"/>
  <c r="AE218" i="17" s="1"/>
  <c r="AD217" i="17"/>
  <c r="AE217" i="17" s="1"/>
  <c r="AD216" i="17"/>
  <c r="AE216" i="17" s="1"/>
  <c r="AD215" i="17"/>
  <c r="AE215" i="17" s="1"/>
  <c r="AD214" i="17"/>
  <c r="AE214" i="17" s="1"/>
  <c r="AD213" i="17"/>
  <c r="AE213" i="17" s="1"/>
  <c r="AD212" i="17"/>
  <c r="AE212" i="17" s="1"/>
  <c r="AE211" i="17"/>
  <c r="AD211" i="17"/>
  <c r="AD210" i="17"/>
  <c r="AE210" i="17" s="1"/>
  <c r="AD209" i="17"/>
  <c r="AE209" i="17" s="1"/>
  <c r="AD208" i="17"/>
  <c r="AE208" i="17" s="1"/>
  <c r="AD207" i="17"/>
  <c r="AE207" i="17" s="1"/>
  <c r="AD206" i="17"/>
  <c r="AE206" i="17" s="1"/>
  <c r="AD205" i="17"/>
  <c r="AE205" i="17" s="1"/>
  <c r="AD204" i="17"/>
  <c r="AE204" i="17" s="1"/>
  <c r="AD203" i="17"/>
  <c r="AE203" i="17" s="1"/>
  <c r="AD202" i="17"/>
  <c r="AE202" i="17" s="1"/>
  <c r="AD201" i="17"/>
  <c r="AE201" i="17" s="1"/>
  <c r="AD200" i="17"/>
  <c r="AE200" i="17" s="1"/>
  <c r="AD199" i="17"/>
  <c r="AE199" i="17" s="1"/>
  <c r="AD198" i="17"/>
  <c r="AE198" i="17" s="1"/>
  <c r="AD197" i="17"/>
  <c r="AE197" i="17" s="1"/>
  <c r="AD196" i="17"/>
  <c r="AE196" i="17" s="1"/>
  <c r="AD195" i="17"/>
  <c r="AE195" i="17" s="1"/>
  <c r="AD194" i="17"/>
  <c r="AE194" i="17" s="1"/>
  <c r="AD193" i="17"/>
  <c r="AE193" i="17" s="1"/>
  <c r="AD192" i="17"/>
  <c r="AE192" i="17" s="1"/>
  <c r="AD191" i="17"/>
  <c r="AE191" i="17" s="1"/>
  <c r="AD190" i="17"/>
  <c r="AE190" i="17" s="1"/>
  <c r="AD189" i="17"/>
  <c r="AE189" i="17" s="1"/>
  <c r="AD188" i="17"/>
  <c r="AE188" i="17" s="1"/>
  <c r="AD187" i="17"/>
  <c r="AE187" i="17" s="1"/>
  <c r="AD186" i="17"/>
  <c r="AE186" i="17" s="1"/>
  <c r="AD185" i="17"/>
  <c r="AE185" i="17" s="1"/>
  <c r="AD184" i="17"/>
  <c r="AE184" i="17" s="1"/>
  <c r="AD183" i="17"/>
  <c r="AE183" i="17" s="1"/>
  <c r="AD182" i="17"/>
  <c r="AE182" i="17" s="1"/>
  <c r="AD181" i="17"/>
  <c r="AE181" i="17" s="1"/>
  <c r="AD180" i="17"/>
  <c r="AE180" i="17" s="1"/>
  <c r="AD179" i="17"/>
  <c r="AE179" i="17" s="1"/>
  <c r="AD178" i="17"/>
  <c r="AE178" i="17" s="1"/>
  <c r="AD177" i="17"/>
  <c r="AE177" i="17" s="1"/>
  <c r="AD176" i="17"/>
  <c r="AE176" i="17" s="1"/>
  <c r="AD175" i="17"/>
  <c r="AE175" i="17" s="1"/>
  <c r="AD174" i="17"/>
  <c r="AE174" i="17" s="1"/>
  <c r="AD173" i="17"/>
  <c r="AE173" i="17" s="1"/>
  <c r="AD172" i="17"/>
  <c r="AE172" i="17" s="1"/>
  <c r="AD171" i="17"/>
  <c r="AE171" i="17" s="1"/>
  <c r="AD170" i="17"/>
  <c r="AE170" i="17" s="1"/>
  <c r="AD169" i="17"/>
  <c r="AE169" i="17" s="1"/>
  <c r="AD168" i="17"/>
  <c r="AE168" i="17" s="1"/>
  <c r="AD167" i="17"/>
  <c r="AE167" i="17" s="1"/>
  <c r="AD166" i="17"/>
  <c r="AE166" i="17" s="1"/>
  <c r="AD165" i="17"/>
  <c r="AE165" i="17" s="1"/>
  <c r="AD164" i="17"/>
  <c r="AE164" i="17" s="1"/>
  <c r="AD163" i="17"/>
  <c r="AE163" i="17" s="1"/>
  <c r="AD162" i="17"/>
  <c r="AE162" i="17" s="1"/>
  <c r="AD161" i="17"/>
  <c r="AE161" i="17" s="1"/>
  <c r="AD160" i="17"/>
  <c r="AE160" i="17" s="1"/>
  <c r="AD159" i="17"/>
  <c r="AE159" i="17" s="1"/>
  <c r="AD158" i="17"/>
  <c r="AE158" i="17" s="1"/>
  <c r="AD157" i="17"/>
  <c r="AE157" i="17" s="1"/>
  <c r="AD156" i="17"/>
  <c r="AE156" i="17" s="1"/>
  <c r="AD155" i="17"/>
  <c r="AE155" i="17" s="1"/>
  <c r="AD154" i="17"/>
  <c r="AE154" i="17" s="1"/>
  <c r="AD153" i="17"/>
  <c r="AE153" i="17" s="1"/>
  <c r="AD152" i="17"/>
  <c r="AE152" i="17" s="1"/>
  <c r="AD151" i="17"/>
  <c r="AE151" i="17" s="1"/>
  <c r="AD150" i="17"/>
  <c r="AE150" i="17" s="1"/>
  <c r="AD149" i="17"/>
  <c r="AE149" i="17" s="1"/>
  <c r="AD148" i="17"/>
  <c r="AE148" i="17" s="1"/>
  <c r="AD147" i="17"/>
  <c r="AE147" i="17" s="1"/>
  <c r="AD146" i="17"/>
  <c r="AE146" i="17" s="1"/>
  <c r="AD145" i="17"/>
  <c r="AE145" i="17" s="1"/>
  <c r="AD144" i="17"/>
  <c r="AE144" i="17" s="1"/>
  <c r="AD143" i="17"/>
  <c r="AE143" i="17" s="1"/>
  <c r="AD142" i="17"/>
  <c r="AE142" i="17" s="1"/>
  <c r="AD141" i="17"/>
  <c r="AE141" i="17" s="1"/>
  <c r="AD140" i="17"/>
  <c r="AE140" i="17" s="1"/>
  <c r="AD139" i="17"/>
  <c r="AE139" i="17" s="1"/>
  <c r="AD138" i="17"/>
  <c r="AE138" i="17" s="1"/>
  <c r="AD137" i="17"/>
  <c r="AE137" i="17" s="1"/>
  <c r="AD136" i="17"/>
  <c r="AE136" i="17" s="1"/>
  <c r="AD135" i="17"/>
  <c r="AE135" i="17" s="1"/>
  <c r="AD134" i="17"/>
  <c r="AE134" i="17" s="1"/>
  <c r="AD133" i="17"/>
  <c r="AE133" i="17" s="1"/>
  <c r="AD132" i="17"/>
  <c r="AE132" i="17" s="1"/>
  <c r="AD131" i="17"/>
  <c r="AE131" i="17" s="1"/>
  <c r="AD130" i="17"/>
  <c r="AE130" i="17" s="1"/>
  <c r="AD129" i="17"/>
  <c r="AE129" i="17" s="1"/>
  <c r="AD128" i="17"/>
  <c r="AE128" i="17" s="1"/>
  <c r="AD127" i="17"/>
  <c r="AE127" i="17" s="1"/>
  <c r="AD126" i="17"/>
  <c r="AE126" i="17" s="1"/>
  <c r="AD125" i="17"/>
  <c r="AE125" i="17" s="1"/>
  <c r="AD124" i="17"/>
  <c r="AE124" i="17" s="1"/>
  <c r="AD123" i="17"/>
  <c r="AE123" i="17" s="1"/>
  <c r="AD122" i="17"/>
  <c r="AE122" i="17" s="1"/>
  <c r="AD121" i="17"/>
  <c r="AE121" i="17" s="1"/>
  <c r="AD120" i="17"/>
  <c r="AE120" i="17" s="1"/>
  <c r="AD119" i="17"/>
  <c r="AE119" i="17" s="1"/>
  <c r="AD118" i="17"/>
  <c r="AE118" i="17" s="1"/>
  <c r="AD117" i="17"/>
  <c r="AE117" i="17" s="1"/>
  <c r="AD116" i="17"/>
  <c r="AE116" i="17" s="1"/>
  <c r="AD115" i="17"/>
  <c r="AE115" i="17" s="1"/>
  <c r="AD114" i="17"/>
  <c r="AE114" i="17" s="1"/>
  <c r="AD113" i="17"/>
  <c r="AE113" i="17" s="1"/>
  <c r="AD112" i="17"/>
  <c r="AE112" i="17" s="1"/>
  <c r="AD111" i="17"/>
  <c r="AE111" i="17" s="1"/>
  <c r="AD110" i="17"/>
  <c r="AE110" i="17" s="1"/>
  <c r="AD109" i="17"/>
  <c r="AE109" i="17" s="1"/>
  <c r="AD108" i="17"/>
  <c r="AE108" i="17" s="1"/>
  <c r="AD107" i="17"/>
  <c r="AE107" i="17" s="1"/>
  <c r="AD106" i="17"/>
  <c r="AE106" i="17" s="1"/>
  <c r="AD105" i="17"/>
  <c r="AE105" i="17" s="1"/>
  <c r="AD104" i="17"/>
  <c r="AE104" i="17" s="1"/>
  <c r="AD103" i="17"/>
  <c r="AE103" i="17" s="1"/>
  <c r="AD102" i="17"/>
  <c r="AE102" i="17" s="1"/>
  <c r="AD101" i="17"/>
  <c r="AE101" i="17" s="1"/>
  <c r="AD100" i="17"/>
  <c r="AE100" i="17" s="1"/>
  <c r="AD99" i="17"/>
  <c r="AE99" i="17" s="1"/>
  <c r="AD98" i="17"/>
  <c r="AE98" i="17" s="1"/>
  <c r="AD97" i="17"/>
  <c r="AE97" i="17" s="1"/>
  <c r="AD96" i="17"/>
  <c r="AE96" i="17" s="1"/>
  <c r="AD95" i="17"/>
  <c r="AE95" i="17" s="1"/>
  <c r="AD94" i="17"/>
  <c r="AE94" i="17" s="1"/>
  <c r="AD93" i="17"/>
  <c r="AE93" i="17" s="1"/>
  <c r="AD92" i="17"/>
  <c r="AE92" i="17" s="1"/>
  <c r="AE91" i="17"/>
  <c r="AD91" i="17"/>
  <c r="AD90" i="17"/>
  <c r="AE90" i="17" s="1"/>
  <c r="AD89" i="17"/>
  <c r="AE89" i="17" s="1"/>
  <c r="AD88" i="17"/>
  <c r="AE88" i="17" s="1"/>
  <c r="AD87" i="17"/>
  <c r="AE87" i="17" s="1"/>
  <c r="AD86" i="17"/>
  <c r="AE86" i="17" s="1"/>
  <c r="AD85" i="17"/>
  <c r="AE85" i="17" s="1"/>
  <c r="AD84" i="17"/>
  <c r="AE84" i="17" s="1"/>
  <c r="AD83" i="17"/>
  <c r="AE83" i="17" s="1"/>
  <c r="AD82" i="17"/>
  <c r="AE82" i="17" s="1"/>
  <c r="AD81" i="17"/>
  <c r="AE81" i="17" s="1"/>
  <c r="AD80" i="17"/>
  <c r="AE80" i="17" s="1"/>
  <c r="AD79" i="17"/>
  <c r="AE79" i="17" s="1"/>
  <c r="AD78" i="17"/>
  <c r="AE78" i="17" s="1"/>
  <c r="AD77" i="17"/>
  <c r="AE77" i="17" s="1"/>
  <c r="AD76" i="17"/>
  <c r="AE76" i="17" s="1"/>
  <c r="AD75" i="17"/>
  <c r="AE75" i="17" s="1"/>
  <c r="AD74" i="17"/>
  <c r="AE74" i="17" s="1"/>
  <c r="AD73" i="17"/>
  <c r="AE73" i="17" s="1"/>
  <c r="AD72" i="17"/>
  <c r="AE72" i="17" s="1"/>
  <c r="AD71" i="17"/>
  <c r="AE71" i="17" s="1"/>
  <c r="AD70" i="17"/>
  <c r="AE70" i="17" s="1"/>
  <c r="AD69" i="17"/>
  <c r="AE69" i="17" s="1"/>
  <c r="AD68" i="17"/>
  <c r="AE68" i="17" s="1"/>
  <c r="AD67" i="17"/>
  <c r="AE67" i="17" s="1"/>
  <c r="AD66" i="17"/>
  <c r="AE66" i="17" s="1"/>
  <c r="AE65" i="17"/>
  <c r="AD65" i="17"/>
  <c r="AD64" i="17"/>
  <c r="AE64" i="17" s="1"/>
  <c r="AD63" i="17"/>
  <c r="AE63" i="17" s="1"/>
  <c r="AD62" i="17"/>
  <c r="AE62" i="17" s="1"/>
  <c r="AD61" i="17"/>
  <c r="AE61" i="17" s="1"/>
  <c r="AD60" i="17"/>
  <c r="AE60" i="17" s="1"/>
  <c r="AD59" i="17"/>
  <c r="AE59" i="17" s="1"/>
  <c r="AD58" i="17"/>
  <c r="AE58" i="17" s="1"/>
  <c r="AE57" i="17"/>
  <c r="AD57" i="17"/>
  <c r="AD56" i="17"/>
  <c r="AE56" i="17" s="1"/>
  <c r="AD55" i="17"/>
  <c r="AE55" i="17" s="1"/>
  <c r="AD54" i="17"/>
  <c r="AE54" i="17" s="1"/>
  <c r="AD53" i="17"/>
  <c r="AE53" i="17" s="1"/>
  <c r="AD52" i="17"/>
  <c r="AE52" i="17" s="1"/>
  <c r="AD51" i="17"/>
  <c r="AE51" i="17" s="1"/>
  <c r="AD50" i="17"/>
  <c r="AE50" i="17" s="1"/>
  <c r="AD49" i="17"/>
  <c r="AE49" i="17" s="1"/>
  <c r="AD48" i="17"/>
  <c r="AE48" i="17" s="1"/>
  <c r="AD47" i="17"/>
  <c r="AE47" i="17" s="1"/>
  <c r="AD46" i="17"/>
  <c r="AE46" i="17" s="1"/>
  <c r="AD45" i="17"/>
  <c r="AE45" i="17" s="1"/>
  <c r="AD44" i="17"/>
  <c r="AE44" i="17" s="1"/>
  <c r="AD43" i="17"/>
  <c r="AE43" i="17" s="1"/>
  <c r="AD42" i="17"/>
  <c r="AE42" i="17" s="1"/>
  <c r="AD41" i="17"/>
  <c r="AE41" i="17" s="1"/>
  <c r="AD40" i="17"/>
  <c r="AE40" i="17" s="1"/>
  <c r="AD39" i="17"/>
  <c r="AE39" i="17" s="1"/>
  <c r="AD38" i="17"/>
  <c r="AE38" i="17" s="1"/>
  <c r="AD37" i="17"/>
  <c r="AE37" i="17" s="1"/>
  <c r="AD36" i="17"/>
  <c r="AE36" i="17" s="1"/>
  <c r="AD35" i="17"/>
  <c r="AE35" i="17" s="1"/>
  <c r="AD34" i="17"/>
  <c r="AE34" i="17" s="1"/>
  <c r="AE33" i="17"/>
  <c r="AD33" i="17"/>
  <c r="AD32" i="17"/>
  <c r="AE32" i="17" s="1"/>
  <c r="AD31" i="17"/>
  <c r="AE31" i="17" s="1"/>
  <c r="AD30" i="17"/>
  <c r="AE30" i="17" s="1"/>
  <c r="AD29" i="17"/>
  <c r="AE29" i="17" s="1"/>
  <c r="AD28" i="17"/>
  <c r="AE28" i="17" s="1"/>
  <c r="AD27" i="17"/>
  <c r="AE27" i="17" s="1"/>
  <c r="AD26" i="17"/>
  <c r="AE26" i="17" s="1"/>
  <c r="AE25" i="17"/>
  <c r="AD25" i="17"/>
  <c r="AD24" i="17"/>
  <c r="AE24" i="17" s="1"/>
  <c r="AD23" i="17"/>
  <c r="AE23" i="17" s="1"/>
  <c r="AD22" i="17"/>
  <c r="AE22" i="17" s="1"/>
  <c r="AD21" i="17"/>
  <c r="AE21" i="17" s="1"/>
  <c r="AD20" i="17"/>
  <c r="AE20" i="17" s="1"/>
  <c r="AD19" i="17"/>
  <c r="AE19" i="17" s="1"/>
  <c r="AD18" i="17"/>
  <c r="AE18" i="17" s="1"/>
  <c r="AD17" i="17"/>
  <c r="AE17" i="17" s="1"/>
  <c r="AD16" i="17"/>
  <c r="AE16" i="17" s="1"/>
  <c r="AD15" i="17"/>
  <c r="AE15" i="17" s="1"/>
  <c r="AD14" i="17"/>
  <c r="AE14" i="17" s="1"/>
  <c r="AD13" i="17"/>
  <c r="AE13" i="17" s="1"/>
  <c r="AD12" i="17"/>
  <c r="AE12" i="17" s="1"/>
  <c r="AD11" i="17"/>
  <c r="AE11" i="17" s="1"/>
  <c r="AD10" i="17"/>
  <c r="AE10" i="17" s="1"/>
  <c r="AD9" i="17"/>
  <c r="AE9" i="17" s="1"/>
  <c r="AD8" i="17"/>
  <c r="AE8" i="17" s="1"/>
  <c r="AD7" i="17"/>
  <c r="AE7" i="17" s="1"/>
  <c r="AD6" i="17"/>
  <c r="AE6" i="17" s="1"/>
  <c r="AD5" i="17"/>
  <c r="AE5" i="17" s="1"/>
  <c r="AD4" i="17"/>
  <c r="AE4" i="17" s="1"/>
  <c r="AD3" i="17"/>
  <c r="AE3" i="17" s="1"/>
  <c r="AD2" i="17"/>
  <c r="AE2" i="17" s="1"/>
  <c r="AK5" i="17" l="1"/>
  <c r="AM5" i="17"/>
  <c r="AO5" i="17"/>
  <c r="AK9" i="17"/>
  <c r="AM9" i="17"/>
  <c r="AO9" i="17"/>
  <c r="AK13" i="17"/>
  <c r="AM13" i="17"/>
  <c r="AO13" i="17"/>
  <c r="AK17" i="17"/>
  <c r="AM17" i="17"/>
  <c r="AO17" i="17"/>
  <c r="AK21" i="17"/>
  <c r="AM21" i="17"/>
  <c r="AO21" i="17"/>
  <c r="AK25" i="17"/>
  <c r="AM25" i="17"/>
  <c r="AO25" i="17"/>
  <c r="AK29" i="17"/>
  <c r="AM29" i="17"/>
  <c r="AO29" i="17"/>
  <c r="AK33" i="17"/>
  <c r="AM33" i="17"/>
  <c r="AO33" i="17"/>
  <c r="AK37" i="17"/>
  <c r="AM37" i="17"/>
  <c r="AO37" i="17"/>
  <c r="AK41" i="17"/>
  <c r="AM41" i="17"/>
  <c r="AO41" i="17"/>
  <c r="AK45" i="17"/>
  <c r="AM45" i="17"/>
  <c r="AO45" i="17"/>
  <c r="AK49" i="17"/>
  <c r="AM49" i="17"/>
  <c r="AO49" i="17"/>
  <c r="AK53" i="17"/>
  <c r="AM53" i="17"/>
  <c r="AO53" i="17"/>
  <c r="AK57" i="17"/>
  <c r="AM57" i="17"/>
  <c r="AO57" i="17"/>
  <c r="AK61" i="17"/>
  <c r="AM61" i="17"/>
  <c r="AO61" i="17"/>
  <c r="AK65" i="17"/>
  <c r="AM65" i="17"/>
  <c r="AO65" i="17"/>
  <c r="AK69" i="17"/>
  <c r="AM69" i="17"/>
  <c r="AO69" i="17"/>
  <c r="AK73" i="17"/>
  <c r="AO73" i="17"/>
  <c r="AM73" i="17"/>
  <c r="AK77" i="17"/>
  <c r="AM77" i="17"/>
  <c r="AO77" i="17"/>
  <c r="AK81" i="17"/>
  <c r="AM81" i="17"/>
  <c r="AO81" i="17"/>
  <c r="AK85" i="17"/>
  <c r="AO85" i="17"/>
  <c r="AM85" i="17"/>
  <c r="AK89" i="17"/>
  <c r="AM89" i="17"/>
  <c r="AO89" i="17"/>
  <c r="AK93" i="17"/>
  <c r="AO93" i="17"/>
  <c r="AM93" i="17"/>
  <c r="AK97" i="17"/>
  <c r="AO97" i="17"/>
  <c r="AM97" i="17"/>
  <c r="AK101" i="17"/>
  <c r="AO101" i="17"/>
  <c r="AM101" i="17"/>
  <c r="AK105" i="17"/>
  <c r="AM105" i="17"/>
  <c r="AO105" i="17"/>
  <c r="AK109" i="17"/>
  <c r="AO109" i="17"/>
  <c r="AM109" i="17"/>
  <c r="AK113" i="17"/>
  <c r="AM113" i="17"/>
  <c r="AO113" i="17"/>
  <c r="AK117" i="17"/>
  <c r="AM117" i="17"/>
  <c r="AO117" i="17"/>
  <c r="AK121" i="17"/>
  <c r="AO121" i="17"/>
  <c r="AM121" i="17"/>
  <c r="AK125" i="17"/>
  <c r="AM125" i="17"/>
  <c r="AO125" i="17"/>
  <c r="AK129" i="17"/>
  <c r="AO129" i="17"/>
  <c r="AM129" i="17"/>
  <c r="AK133" i="17"/>
  <c r="AM133" i="17"/>
  <c r="AO133" i="17"/>
  <c r="AK137" i="17"/>
  <c r="AO137" i="17"/>
  <c r="AM137" i="17"/>
  <c r="AK140" i="17"/>
  <c r="AM140" i="17"/>
  <c r="AO140" i="17"/>
  <c r="AK144" i="17"/>
  <c r="AO144" i="17"/>
  <c r="AM144" i="17"/>
  <c r="AK148" i="17"/>
  <c r="AO148" i="17"/>
  <c r="AM148" i="17"/>
  <c r="AK152" i="17"/>
  <c r="AO152" i="17"/>
  <c r="AM152" i="17"/>
  <c r="AK156" i="17"/>
  <c r="AO156" i="17"/>
  <c r="AM156" i="17"/>
  <c r="AK160" i="17"/>
  <c r="AM160" i="17"/>
  <c r="AO160" i="17"/>
  <c r="AK164" i="17"/>
  <c r="AO164" i="17"/>
  <c r="AM164" i="17"/>
  <c r="AK168" i="17"/>
  <c r="AO168" i="17"/>
  <c r="AM168" i="17"/>
  <c r="AK172" i="17"/>
  <c r="AO172" i="17"/>
  <c r="AM172" i="17"/>
  <c r="AK176" i="17"/>
  <c r="AO176" i="17"/>
  <c r="AM176" i="17"/>
  <c r="AK180" i="17"/>
  <c r="AO180" i="17"/>
  <c r="AM180" i="17"/>
  <c r="AK184" i="17"/>
  <c r="AO184" i="17"/>
  <c r="AM184" i="17"/>
  <c r="AK187" i="17"/>
  <c r="AO187" i="17"/>
  <c r="AM187" i="17"/>
  <c r="AK191" i="17"/>
  <c r="AO191" i="17"/>
  <c r="AM191" i="17"/>
  <c r="AK195" i="17"/>
  <c r="AO195" i="17"/>
  <c r="AM195" i="17"/>
  <c r="AK199" i="17"/>
  <c r="AO199" i="17"/>
  <c r="AM199" i="17"/>
  <c r="AK203" i="17"/>
  <c r="AO203" i="17"/>
  <c r="AM203" i="17"/>
  <c r="AK207" i="17"/>
  <c r="AO207" i="17"/>
  <c r="AM207" i="17"/>
  <c r="AK211" i="17"/>
  <c r="AO211" i="17"/>
  <c r="AM211" i="17"/>
  <c r="AK215" i="17"/>
  <c r="AO215" i="17"/>
  <c r="AM215" i="17"/>
  <c r="AK219" i="17"/>
  <c r="AO219" i="17"/>
  <c r="AM219" i="17"/>
  <c r="AK223" i="17"/>
  <c r="AO223" i="17"/>
  <c r="AM223" i="17"/>
  <c r="AK227" i="17"/>
  <c r="AO227" i="17"/>
  <c r="AM227" i="17"/>
  <c r="AK231" i="17"/>
  <c r="AO231" i="17"/>
  <c r="AM231" i="17"/>
  <c r="AK235" i="17"/>
  <c r="AO235" i="17"/>
  <c r="AM235" i="17"/>
  <c r="AK239" i="17"/>
  <c r="AO239" i="17"/>
  <c r="AM239" i="17"/>
  <c r="AK243" i="17"/>
  <c r="AO243" i="17"/>
  <c r="AM243" i="17"/>
  <c r="AK6" i="17"/>
  <c r="AM6" i="17"/>
  <c r="AO6" i="17"/>
  <c r="AK14" i="17"/>
  <c r="AM14" i="17"/>
  <c r="AO14" i="17"/>
  <c r="AK22" i="17"/>
  <c r="AM22" i="17"/>
  <c r="AO22" i="17"/>
  <c r="AK26" i="17"/>
  <c r="AO26" i="17"/>
  <c r="AM26" i="17"/>
  <c r="AK30" i="17"/>
  <c r="AM30" i="17"/>
  <c r="AO30" i="17"/>
  <c r="AK34" i="17"/>
  <c r="AM34" i="17"/>
  <c r="AO34" i="17"/>
  <c r="AK38" i="17"/>
  <c r="AM38" i="17"/>
  <c r="AO38" i="17"/>
  <c r="AK42" i="17"/>
  <c r="AM42" i="17"/>
  <c r="AO42" i="17"/>
  <c r="AK46" i="17"/>
  <c r="AM46" i="17"/>
  <c r="AO46" i="17"/>
  <c r="AK50" i="17"/>
  <c r="AM50" i="17"/>
  <c r="AO50" i="17"/>
  <c r="AK54" i="17"/>
  <c r="AM54" i="17"/>
  <c r="AO54" i="17"/>
  <c r="AK58" i="17"/>
  <c r="AM58" i="17"/>
  <c r="AO58" i="17"/>
  <c r="AK62" i="17"/>
  <c r="AO62" i="17"/>
  <c r="AM62" i="17"/>
  <c r="AK66" i="17"/>
  <c r="AO66" i="17"/>
  <c r="AM66" i="17"/>
  <c r="AK70" i="17"/>
  <c r="AO70" i="17"/>
  <c r="AM70" i="17"/>
  <c r="AK74" i="17"/>
  <c r="AO74" i="17"/>
  <c r="AM74" i="17"/>
  <c r="AK78" i="17"/>
  <c r="AO78" i="17"/>
  <c r="AM78" i="17"/>
  <c r="AK82" i="17"/>
  <c r="AO82" i="17"/>
  <c r="AM82" i="17"/>
  <c r="AK86" i="17"/>
  <c r="AM86" i="17"/>
  <c r="AO86" i="17"/>
  <c r="AK90" i="17"/>
  <c r="AO90" i="17"/>
  <c r="AM90" i="17"/>
  <c r="AK94" i="17"/>
  <c r="AM94" i="17"/>
  <c r="AO94" i="17"/>
  <c r="AK98" i="17"/>
  <c r="AO98" i="17"/>
  <c r="AM98" i="17"/>
  <c r="AK102" i="17"/>
  <c r="AO102" i="17"/>
  <c r="AM102" i="17"/>
  <c r="AK106" i="17"/>
  <c r="AO106" i="17"/>
  <c r="AM106" i="17"/>
  <c r="AK110" i="17"/>
  <c r="AO110" i="17"/>
  <c r="AM110" i="17"/>
  <c r="AK114" i="17"/>
  <c r="AO114" i="17"/>
  <c r="AM114" i="17"/>
  <c r="AK118" i="17"/>
  <c r="AO118" i="17"/>
  <c r="AM118" i="17"/>
  <c r="AK122" i="17"/>
  <c r="AM122" i="17"/>
  <c r="AO122" i="17"/>
  <c r="AK126" i="17"/>
  <c r="AO126" i="17"/>
  <c r="AM126" i="17"/>
  <c r="AK130" i="17"/>
  <c r="AO130" i="17"/>
  <c r="AM130" i="17"/>
  <c r="AK134" i="17"/>
  <c r="AO134" i="17"/>
  <c r="AM134" i="17"/>
  <c r="AO138" i="17"/>
  <c r="AM138" i="17"/>
  <c r="AK141" i="17"/>
  <c r="AO141" i="17"/>
  <c r="AM141" i="17"/>
  <c r="AK145" i="17"/>
  <c r="AO145" i="17"/>
  <c r="AM145" i="17"/>
  <c r="AK149" i="17"/>
  <c r="AO149" i="17"/>
  <c r="AM149" i="17"/>
  <c r="AK153" i="17"/>
  <c r="AO153" i="17"/>
  <c r="AM153" i="17"/>
  <c r="AK157" i="17"/>
  <c r="AO157" i="17"/>
  <c r="AM157" i="17"/>
  <c r="AK161" i="17"/>
  <c r="AO161" i="17"/>
  <c r="AM161" i="17"/>
  <c r="AK165" i="17"/>
  <c r="AO165" i="17"/>
  <c r="AM165" i="17"/>
  <c r="AK169" i="17"/>
  <c r="AO169" i="17"/>
  <c r="AM169" i="17"/>
  <c r="AK173" i="17"/>
  <c r="AO173" i="17"/>
  <c r="AM173" i="17"/>
  <c r="AK177" i="17"/>
  <c r="AO177" i="17"/>
  <c r="AM177" i="17"/>
  <c r="AK181" i="17"/>
  <c r="AO181" i="17"/>
  <c r="AM181" i="17"/>
  <c r="AK185" i="17"/>
  <c r="AO185" i="17"/>
  <c r="AM185" i="17"/>
  <c r="AK188" i="17"/>
  <c r="AO188" i="17"/>
  <c r="AM188" i="17"/>
  <c r="AK192" i="17"/>
  <c r="AO192" i="17"/>
  <c r="AM192" i="17"/>
  <c r="AK196" i="17"/>
  <c r="AO196" i="17"/>
  <c r="AM196" i="17"/>
  <c r="AK200" i="17"/>
  <c r="AO200" i="17"/>
  <c r="AM200" i="17"/>
  <c r="AK204" i="17"/>
  <c r="AO204" i="17"/>
  <c r="AM204" i="17"/>
  <c r="AK208" i="17"/>
  <c r="AO208" i="17"/>
  <c r="AM208" i="17"/>
  <c r="AK212" i="17"/>
  <c r="AO212" i="17"/>
  <c r="AM212" i="17"/>
  <c r="AK216" i="17"/>
  <c r="AO216" i="17"/>
  <c r="AM216" i="17"/>
  <c r="AK220" i="17"/>
  <c r="AO220" i="17"/>
  <c r="AM220" i="17"/>
  <c r="AK224" i="17"/>
  <c r="AO224" i="17"/>
  <c r="AM224" i="17"/>
  <c r="AK228" i="17"/>
  <c r="AO228" i="17"/>
  <c r="AM228" i="17"/>
  <c r="AK232" i="17"/>
  <c r="AO232" i="17"/>
  <c r="AM232" i="17"/>
  <c r="AK236" i="17"/>
  <c r="AO236" i="17"/>
  <c r="AM236" i="17"/>
  <c r="AK240" i="17"/>
  <c r="AO240" i="17"/>
  <c r="AM240" i="17"/>
  <c r="AK244" i="17"/>
  <c r="AO244" i="17"/>
  <c r="AM244" i="17"/>
  <c r="AK2" i="17"/>
  <c r="AO2" i="17"/>
  <c r="AM2" i="17"/>
  <c r="AK10" i="17"/>
  <c r="AO10" i="17"/>
  <c r="AM10" i="17"/>
  <c r="AK18" i="17"/>
  <c r="AM18" i="17"/>
  <c r="AO18" i="17"/>
  <c r="AK3" i="17"/>
  <c r="AM3" i="17"/>
  <c r="AO3" i="17"/>
  <c r="AK7" i="17"/>
  <c r="AM7" i="17"/>
  <c r="AO7" i="17"/>
  <c r="AK11" i="17"/>
  <c r="AM11" i="17"/>
  <c r="AO11" i="17"/>
  <c r="AK15" i="17"/>
  <c r="AM15" i="17"/>
  <c r="AO15" i="17"/>
  <c r="AK19" i="17"/>
  <c r="AM19" i="17"/>
  <c r="AO19" i="17"/>
  <c r="AK23" i="17"/>
  <c r="AM23" i="17"/>
  <c r="AO23" i="17"/>
  <c r="AK27" i="17"/>
  <c r="AM27" i="17"/>
  <c r="AO27" i="17"/>
  <c r="AK31" i="17"/>
  <c r="AM31" i="17"/>
  <c r="AO31" i="17"/>
  <c r="AK35" i="17"/>
  <c r="AM35" i="17"/>
  <c r="AO35" i="17"/>
  <c r="AK39" i="17"/>
  <c r="AM39" i="17"/>
  <c r="AO39" i="17"/>
  <c r="AK43" i="17"/>
  <c r="AM43" i="17"/>
  <c r="AO43" i="17"/>
  <c r="AK47" i="17"/>
  <c r="AM47" i="17"/>
  <c r="AO47" i="17"/>
  <c r="AK51" i="17"/>
  <c r="AM51" i="17"/>
  <c r="AO51" i="17"/>
  <c r="AK55" i="17"/>
  <c r="AM55" i="17"/>
  <c r="AO55" i="17"/>
  <c r="AK59" i="17"/>
  <c r="AO59" i="17"/>
  <c r="AM59" i="17"/>
  <c r="AK63" i="17"/>
  <c r="AM63" i="17"/>
  <c r="AO63" i="17"/>
  <c r="AK67" i="17"/>
  <c r="AM67" i="17"/>
  <c r="AO67" i="17"/>
  <c r="AK71" i="17"/>
  <c r="AO71" i="17"/>
  <c r="AM71" i="17"/>
  <c r="AK75" i="17"/>
  <c r="AM75" i="17"/>
  <c r="AO75" i="17"/>
  <c r="AK79" i="17"/>
  <c r="AM79" i="17"/>
  <c r="AO79" i="17"/>
  <c r="AK83" i="17"/>
  <c r="AM83" i="17"/>
  <c r="AO83" i="17"/>
  <c r="AK87" i="17"/>
  <c r="AO87" i="17"/>
  <c r="AM87" i="17"/>
  <c r="AK91" i="17"/>
  <c r="AO91" i="17"/>
  <c r="AM91" i="17"/>
  <c r="AK95" i="17"/>
  <c r="AO95" i="17"/>
  <c r="AM95" i="17"/>
  <c r="AK99" i="17"/>
  <c r="AM99" i="17"/>
  <c r="AO99" i="17"/>
  <c r="AK103" i="17"/>
  <c r="AM103" i="17"/>
  <c r="AO103" i="17"/>
  <c r="AK107" i="17"/>
  <c r="AO107" i="17"/>
  <c r="AM107" i="17"/>
  <c r="AK111" i="17"/>
  <c r="AM111" i="17"/>
  <c r="AO111" i="17"/>
  <c r="AK115" i="17"/>
  <c r="AM115" i="17"/>
  <c r="AO115" i="17"/>
  <c r="AK119" i="17"/>
  <c r="AO119" i="17"/>
  <c r="AM119" i="17"/>
  <c r="AK123" i="17"/>
  <c r="AO123" i="17"/>
  <c r="AM123" i="17"/>
  <c r="AK127" i="17"/>
  <c r="AO127" i="17"/>
  <c r="AM127" i="17"/>
  <c r="AK131" i="17"/>
  <c r="AO131" i="17"/>
  <c r="AM131" i="17"/>
  <c r="AK135" i="17"/>
  <c r="AO135" i="17"/>
  <c r="AM135" i="17"/>
  <c r="AK138" i="17"/>
  <c r="AK142" i="17"/>
  <c r="AO142" i="17"/>
  <c r="AM142" i="17"/>
  <c r="AK146" i="17"/>
  <c r="AO146" i="17"/>
  <c r="AM146" i="17"/>
  <c r="AK150" i="17"/>
  <c r="AO150" i="17"/>
  <c r="AM150" i="17"/>
  <c r="AK154" i="17"/>
  <c r="AO154" i="17"/>
  <c r="AM154" i="17"/>
  <c r="AK158" i="17"/>
  <c r="AO158" i="17"/>
  <c r="AM158" i="17"/>
  <c r="AK162" i="17"/>
  <c r="AO162" i="17"/>
  <c r="AM162" i="17"/>
  <c r="AK166" i="17"/>
  <c r="AO166" i="17"/>
  <c r="AM166" i="17"/>
  <c r="AK170" i="17"/>
  <c r="AO170" i="17"/>
  <c r="AM170" i="17"/>
  <c r="AK174" i="17"/>
  <c r="AO174" i="17"/>
  <c r="AM174" i="17"/>
  <c r="AK178" i="17"/>
  <c r="AO178" i="17"/>
  <c r="AM178" i="17"/>
  <c r="AK182" i="17"/>
  <c r="AO182" i="17"/>
  <c r="AM182" i="17"/>
  <c r="AO186" i="17"/>
  <c r="AM186" i="17"/>
  <c r="AK189" i="17"/>
  <c r="AO189" i="17"/>
  <c r="AM189" i="17"/>
  <c r="AK193" i="17"/>
  <c r="AO193" i="17"/>
  <c r="AM193" i="17"/>
  <c r="AK197" i="17"/>
  <c r="AO197" i="17"/>
  <c r="AM197" i="17"/>
  <c r="AK201" i="17"/>
  <c r="AO201" i="17"/>
  <c r="AM201" i="17"/>
  <c r="AK205" i="17"/>
  <c r="AO205" i="17"/>
  <c r="AM205" i="17"/>
  <c r="AK209" i="17"/>
  <c r="AO209" i="17"/>
  <c r="AM209" i="17"/>
  <c r="AK213" i="17"/>
  <c r="AO213" i="17"/>
  <c r="AM213" i="17"/>
  <c r="AK217" i="17"/>
  <c r="AO217" i="17"/>
  <c r="AM217" i="17"/>
  <c r="AK221" i="17"/>
  <c r="AO221" i="17"/>
  <c r="AM221" i="17"/>
  <c r="AK225" i="17"/>
  <c r="AO225" i="17"/>
  <c r="AM225" i="17"/>
  <c r="AK229" i="17"/>
  <c r="AO229" i="17"/>
  <c r="AM229" i="17"/>
  <c r="AK233" i="17"/>
  <c r="AO233" i="17"/>
  <c r="AM233" i="17"/>
  <c r="AK237" i="17"/>
  <c r="AO237" i="17"/>
  <c r="AM237" i="17"/>
  <c r="AK241" i="17"/>
  <c r="AO241" i="17"/>
  <c r="AM241" i="17"/>
  <c r="AK245" i="17"/>
  <c r="AO245" i="17"/>
  <c r="AM245" i="17"/>
  <c r="AK4" i="17"/>
  <c r="AO4" i="17"/>
  <c r="AM4" i="17"/>
  <c r="AK8" i="17"/>
  <c r="AM8" i="17"/>
  <c r="AO8" i="17"/>
  <c r="AK12" i="17"/>
  <c r="AO12" i="17"/>
  <c r="AM12" i="17"/>
  <c r="AK16" i="17"/>
  <c r="AM16" i="17"/>
  <c r="AO16" i="17"/>
  <c r="AK20" i="17"/>
  <c r="AM20" i="17"/>
  <c r="AO20" i="17"/>
  <c r="AK24" i="17"/>
  <c r="AM24" i="17"/>
  <c r="AO24" i="17"/>
  <c r="AK28" i="17"/>
  <c r="AM28" i="17"/>
  <c r="AO28" i="17"/>
  <c r="AK32" i="17"/>
  <c r="AM32" i="17"/>
  <c r="AO32" i="17"/>
  <c r="AK36" i="17"/>
  <c r="AM36" i="17"/>
  <c r="AO36" i="17"/>
  <c r="AK40" i="17"/>
  <c r="AM40" i="17"/>
  <c r="AO40" i="17"/>
  <c r="AK44" i="17"/>
  <c r="AM44" i="17"/>
  <c r="AO44" i="17"/>
  <c r="AK48" i="17"/>
  <c r="AM48" i="17"/>
  <c r="AO48" i="17"/>
  <c r="AK52" i="17"/>
  <c r="AM52" i="17"/>
  <c r="AO52" i="17"/>
  <c r="AK56" i="17"/>
  <c r="AM56" i="17"/>
  <c r="AO56" i="17"/>
  <c r="AK60" i="17"/>
  <c r="AO60" i="17"/>
  <c r="AM60" i="17"/>
  <c r="AK64" i="17"/>
  <c r="AO64" i="17"/>
  <c r="AM64" i="17"/>
  <c r="AK68" i="17"/>
  <c r="AO68" i="17"/>
  <c r="AM68" i="17"/>
  <c r="AK72" i="17"/>
  <c r="AM72" i="17"/>
  <c r="AO72" i="17"/>
  <c r="AK76" i="17"/>
  <c r="AO76" i="17"/>
  <c r="AM76" i="17"/>
  <c r="AK80" i="17"/>
  <c r="AO80" i="17"/>
  <c r="AM80" i="17"/>
  <c r="AK84" i="17"/>
  <c r="AO84" i="17"/>
  <c r="AM84" i="17"/>
  <c r="AK88" i="17"/>
  <c r="AM88" i="17"/>
  <c r="AO88" i="17"/>
  <c r="AK92" i="17"/>
  <c r="AM92" i="17"/>
  <c r="AO92" i="17"/>
  <c r="AK96" i="17"/>
  <c r="AM96" i="17"/>
  <c r="AO96" i="17"/>
  <c r="AK100" i="17"/>
  <c r="AM100" i="17"/>
  <c r="AO100" i="17"/>
  <c r="AK104" i="17"/>
  <c r="AO104" i="17"/>
  <c r="AM104" i="17"/>
  <c r="AK108" i="17"/>
  <c r="AM108" i="17"/>
  <c r="AO108" i="17"/>
  <c r="AK112" i="17"/>
  <c r="AO112" i="17"/>
  <c r="AM112" i="17"/>
  <c r="AK116" i="17"/>
  <c r="AO116" i="17"/>
  <c r="AM116" i="17"/>
  <c r="AK120" i="17"/>
  <c r="AM120" i="17"/>
  <c r="AO120" i="17"/>
  <c r="AK124" i="17"/>
  <c r="AO124" i="17"/>
  <c r="AM124" i="17"/>
  <c r="AK128" i="17"/>
  <c r="AM128" i="17"/>
  <c r="AO128" i="17"/>
  <c r="AK132" i="17"/>
  <c r="AO132" i="17"/>
  <c r="AM132" i="17"/>
  <c r="AK136" i="17"/>
  <c r="AO136" i="17"/>
  <c r="AM136" i="17"/>
  <c r="AK139" i="17"/>
  <c r="AO139" i="17"/>
  <c r="AM139" i="17"/>
  <c r="AK143" i="17"/>
  <c r="AO143" i="17"/>
  <c r="AM143" i="17"/>
  <c r="AK147" i="17"/>
  <c r="AO147" i="17"/>
  <c r="AM147" i="17"/>
  <c r="AK151" i="17"/>
  <c r="AO151" i="17"/>
  <c r="AM151" i="17"/>
  <c r="AK155" i="17"/>
  <c r="AO155" i="17"/>
  <c r="AM155" i="17"/>
  <c r="AK159" i="17"/>
  <c r="AO159" i="17"/>
  <c r="AM159" i="17"/>
  <c r="AK163" i="17"/>
  <c r="AO163" i="17"/>
  <c r="AM163" i="17"/>
  <c r="AK167" i="17"/>
  <c r="AO167" i="17"/>
  <c r="AM167" i="17"/>
  <c r="AK171" i="17"/>
  <c r="AO171" i="17"/>
  <c r="AM171" i="17"/>
  <c r="AK175" i="17"/>
  <c r="AO175" i="17"/>
  <c r="AM175" i="17"/>
  <c r="AK179" i="17"/>
  <c r="AO179" i="17"/>
  <c r="AM179" i="17"/>
  <c r="AK183" i="17"/>
  <c r="AO183" i="17"/>
  <c r="AM183" i="17"/>
  <c r="AK190" i="17"/>
  <c r="AO190" i="17"/>
  <c r="AM190" i="17"/>
  <c r="AK194" i="17"/>
  <c r="AO194" i="17"/>
  <c r="AM194" i="17"/>
  <c r="AK198" i="17"/>
  <c r="AO198" i="17"/>
  <c r="AM198" i="17"/>
  <c r="AK202" i="17"/>
  <c r="AO202" i="17"/>
  <c r="AM202" i="17"/>
  <c r="AK206" i="17"/>
  <c r="AO206" i="17"/>
  <c r="AM206" i="17"/>
  <c r="AK210" i="17"/>
  <c r="AO210" i="17"/>
  <c r="AM210" i="17"/>
  <c r="AK214" i="17"/>
  <c r="AO214" i="17"/>
  <c r="AM214" i="17"/>
  <c r="AK218" i="17"/>
  <c r="AO218" i="17"/>
  <c r="AM218" i="17"/>
  <c r="AK222" i="17"/>
  <c r="AO222" i="17"/>
  <c r="AM222" i="17"/>
  <c r="AK226" i="17"/>
  <c r="AO226" i="17"/>
  <c r="AM226" i="17"/>
  <c r="AK230" i="17"/>
  <c r="AO230" i="17"/>
  <c r="AM230" i="17"/>
  <c r="AK234" i="17"/>
  <c r="AO234" i="17"/>
  <c r="AM234" i="17"/>
  <c r="AK238" i="17"/>
  <c r="AO238" i="17"/>
  <c r="AM238" i="17"/>
  <c r="AK242" i="17"/>
  <c r="AO242" i="17"/>
  <c r="AM242" i="17"/>
  <c r="AX252" i="17"/>
  <c r="AV252" i="17"/>
  <c r="AT252" i="17"/>
  <c r="AR252" i="17"/>
  <c r="AP252" i="17"/>
  <c r="AJ252" i="17"/>
  <c r="AB32" i="17"/>
  <c r="AR248" i="17" l="1"/>
  <c r="AX247" i="17"/>
  <c r="AX248" i="17"/>
  <c r="AJ248" i="17"/>
  <c r="AJ247" i="17"/>
  <c r="AV248" i="17"/>
  <c r="AV247" i="17"/>
  <c r="AT248" i="17"/>
  <c r="AT247" i="17"/>
  <c r="AP247" i="17"/>
  <c r="AP248" i="17"/>
  <c r="AR247" i="17"/>
  <c r="Q188" i="12" l="1"/>
  <c r="U188" i="12"/>
  <c r="V188" i="12"/>
  <c r="W188" i="12"/>
  <c r="X188" i="12"/>
  <c r="AM194" i="12" l="1"/>
  <c r="AK194" i="12"/>
  <c r="AI194" i="12"/>
  <c r="AG194" i="12"/>
  <c r="AE194" i="12"/>
  <c r="AC194" i="12"/>
  <c r="Y188" i="12"/>
  <c r="Y172" i="11" l="1"/>
  <c r="X172" i="11"/>
  <c r="W172" i="11"/>
  <c r="V172" i="11"/>
  <c r="U172" i="11"/>
  <c r="Q172" i="11"/>
  <c r="AI189" i="12" l="1"/>
  <c r="AE189" i="12"/>
  <c r="AC190" i="12"/>
  <c r="AM189" i="12"/>
  <c r="AK189" i="12"/>
  <c r="AG189" i="12"/>
  <c r="AI190" i="12"/>
  <c r="AG190" i="12"/>
  <c r="AC189" i="12"/>
  <c r="AE190" i="12"/>
  <c r="AM190" i="12"/>
  <c r="AK190" i="12"/>
  <c r="Y165" i="10"/>
  <c r="X165" i="10"/>
  <c r="W165" i="10"/>
  <c r="V165" i="10"/>
  <c r="U165" i="10"/>
  <c r="Q165" i="10"/>
  <c r="Y110" i="8" l="1"/>
  <c r="X110" i="8"/>
  <c r="W110" i="8"/>
  <c r="V110" i="8"/>
  <c r="U110" i="8"/>
  <c r="Q110" i="8"/>
  <c r="Y89" i="7" l="1"/>
  <c r="X89" i="7"/>
  <c r="W89" i="7"/>
  <c r="V89" i="7"/>
  <c r="U89" i="7"/>
  <c r="Q89" i="7"/>
  <c r="Y38" i="4" l="1"/>
  <c r="X38" i="4"/>
  <c r="W38" i="4"/>
  <c r="V38" i="4"/>
  <c r="U38" i="4"/>
  <c r="Q38" i="4"/>
</calcChain>
</file>

<file path=xl/sharedStrings.xml><?xml version="1.0" encoding="utf-8"?>
<sst xmlns="http://schemas.openxmlformats.org/spreadsheetml/2006/main" count="68035" uniqueCount="5199">
  <si>
    <t>MONTH</t>
  </si>
  <si>
    <t>YEAR</t>
  </si>
  <si>
    <t>MODEL
NAME</t>
  </si>
  <si>
    <t>SERIAL
NUMBER</t>
  </si>
  <si>
    <t>CUSTOMER
NUMBER</t>
  </si>
  <si>
    <t>INSTALL
DATE</t>
  </si>
  <si>
    <t>CONTACT
NAME</t>
  </si>
  <si>
    <t>ADDRESS</t>
  </si>
  <si>
    <t>CITY</t>
  </si>
  <si>
    <t>STATE</t>
  </si>
  <si>
    <t>ZIP
CODE</t>
  </si>
  <si>
    <t>B/W
BEGINNING
READ</t>
  </si>
  <si>
    <t>B/W
END
READ</t>
  </si>
  <si>
    <t>B/W
VOLUME</t>
  </si>
  <si>
    <t>B/W
OVERAGE</t>
  </si>
  <si>
    <t>CLR
BEGINNING
READ</t>
  </si>
  <si>
    <t>CLR
END
READ</t>
  </si>
  <si>
    <t>CLR
VOLUME</t>
  </si>
  <si>
    <t>CLR
OVERAGE</t>
  </si>
  <si>
    <t>MISC
CHARGES</t>
  </si>
  <si>
    <t>TOTAL</t>
  </si>
  <si>
    <t>TAX</t>
  </si>
  <si>
    <t>TOTAL
AMOUNT</t>
  </si>
  <si>
    <t>Sep</t>
  </si>
  <si>
    <t>2015</t>
  </si>
  <si>
    <t>5955APT</t>
  </si>
  <si>
    <t>A2M605679</t>
  </si>
  <si>
    <t>722169489</t>
  </si>
  <si>
    <t>Diego Mazariegos</t>
  </si>
  <si>
    <t>5057 WOODWARD AVE</t>
  </si>
  <si>
    <t>DETROIT</t>
  </si>
  <si>
    <t>MI</t>
  </si>
  <si>
    <t xml:space="preserve">48202  </t>
  </si>
  <si>
    <t>A2M637794</t>
  </si>
  <si>
    <t>722054707</t>
  </si>
  <si>
    <t>5201 CASS AVE</t>
  </si>
  <si>
    <t>A2M637805</t>
  </si>
  <si>
    <t>A2M637851</t>
  </si>
  <si>
    <t>722226107</t>
  </si>
  <si>
    <t>Kimberly McNutt</t>
  </si>
  <si>
    <t>3939 WOODWARD AVE</t>
  </si>
  <si>
    <t xml:space="preserve">48201  </t>
  </si>
  <si>
    <t>A2M638814</t>
  </si>
  <si>
    <t>722085123</t>
  </si>
  <si>
    <t>440 BURROUGHS ST</t>
  </si>
  <si>
    <t>A2M640406</t>
  </si>
  <si>
    <t>722117959</t>
  </si>
  <si>
    <t>5229 CASS AVE</t>
  </si>
  <si>
    <t>3610DN</t>
  </si>
  <si>
    <t>A4T043042</t>
  </si>
  <si>
    <t>722165586</t>
  </si>
  <si>
    <t>471 W PALMER ST</t>
  </si>
  <si>
    <t>A4T551011</t>
  </si>
  <si>
    <t>A4T551834</t>
  </si>
  <si>
    <t>A4T551835</t>
  </si>
  <si>
    <t>A4T551837</t>
  </si>
  <si>
    <t>WC3655X</t>
  </si>
  <si>
    <t>C7X231536</t>
  </si>
  <si>
    <t>C7X231537</t>
  </si>
  <si>
    <t>C7X231747</t>
  </si>
  <si>
    <t>C7X232533</t>
  </si>
  <si>
    <t>C7X232535</t>
  </si>
  <si>
    <t>722069929</t>
  </si>
  <si>
    <t>4500 CASS AVE</t>
  </si>
  <si>
    <t>C7X232537</t>
  </si>
  <si>
    <t>C7X232583</t>
  </si>
  <si>
    <t>C7X232675</t>
  </si>
  <si>
    <t>722054756</t>
  </si>
  <si>
    <t>5557 CASS AVE</t>
  </si>
  <si>
    <t>WC6655X</t>
  </si>
  <si>
    <t>E1B938093</t>
  </si>
  <si>
    <t>E1B938095</t>
  </si>
  <si>
    <t>722069127</t>
  </si>
  <si>
    <t>474 FERRY MALL</t>
  </si>
  <si>
    <t>E1B938124</t>
  </si>
  <si>
    <t>E1B938188</t>
  </si>
  <si>
    <t>W7855PT</t>
  </si>
  <si>
    <t>MX4750728</t>
  </si>
  <si>
    <t>MX4750761</t>
  </si>
  <si>
    <t>MX4751982</t>
  </si>
  <si>
    <t>MX4752021</t>
  </si>
  <si>
    <t>MX4752042</t>
  </si>
  <si>
    <t>MX4752043</t>
  </si>
  <si>
    <t>722070133</t>
  </si>
  <si>
    <t>5700 CASS AVE RM 220</t>
  </si>
  <si>
    <t>MX4756090</t>
  </si>
  <si>
    <t>MX4757555</t>
  </si>
  <si>
    <t>MX4757560</t>
  </si>
  <si>
    <t>MX4757561</t>
  </si>
  <si>
    <t>MX4759382</t>
  </si>
  <si>
    <t>MX4759503</t>
  </si>
  <si>
    <t>strSerialNumber</t>
  </si>
  <si>
    <t>PONumber</t>
  </si>
  <si>
    <t>72LVGNB</t>
  </si>
  <si>
    <t/>
  </si>
  <si>
    <t>72LW38Z</t>
  </si>
  <si>
    <t>A2M620404</t>
  </si>
  <si>
    <t>P0741782</t>
  </si>
  <si>
    <t>A2M620434</t>
  </si>
  <si>
    <t>P0739143</t>
  </si>
  <si>
    <t>A2M620556</t>
  </si>
  <si>
    <t>P0760857</t>
  </si>
  <si>
    <t>A2M620999</t>
  </si>
  <si>
    <t>P0739162</t>
  </si>
  <si>
    <t>A2M626135</t>
  </si>
  <si>
    <t>P0772275</t>
  </si>
  <si>
    <t>A2M637755</t>
  </si>
  <si>
    <t>P0736236</t>
  </si>
  <si>
    <t>P0771686</t>
  </si>
  <si>
    <t>P0739928 </t>
  </si>
  <si>
    <t>A2M638237</t>
  </si>
  <si>
    <t>P0734753</t>
  </si>
  <si>
    <t>A2M638379</t>
  </si>
  <si>
    <t>P0772285</t>
  </si>
  <si>
    <t>P0752725</t>
  </si>
  <si>
    <t>A2M639132</t>
  </si>
  <si>
    <t>P0742067</t>
  </si>
  <si>
    <t>A2M641763</t>
  </si>
  <si>
    <t>P0764261</t>
  </si>
  <si>
    <t>A2M643283</t>
  </si>
  <si>
    <t>A2M643416</t>
  </si>
  <si>
    <t>A2M644835</t>
  </si>
  <si>
    <t>P0773788</t>
  </si>
  <si>
    <t>A2M646193</t>
  </si>
  <si>
    <t>P0770462</t>
  </si>
  <si>
    <t>A2M652203</t>
  </si>
  <si>
    <t>A2M653069</t>
  </si>
  <si>
    <t>P0771368</t>
  </si>
  <si>
    <t>A2M653618</t>
  </si>
  <si>
    <t>P0766606</t>
  </si>
  <si>
    <t>A2M653778</t>
  </si>
  <si>
    <t>P0770679</t>
  </si>
  <si>
    <t>A2M654892</t>
  </si>
  <si>
    <t>P0751628</t>
  </si>
  <si>
    <t>A2M657586</t>
  </si>
  <si>
    <t>P0770683</t>
  </si>
  <si>
    <t>A2M657652</t>
  </si>
  <si>
    <t>A2M657685</t>
  </si>
  <si>
    <t>P0768367</t>
  </si>
  <si>
    <t>A2M657689</t>
  </si>
  <si>
    <t>A2M657840</t>
  </si>
  <si>
    <t>A2M728911</t>
  </si>
  <si>
    <t>A2M728928</t>
  </si>
  <si>
    <t>A2M728930</t>
  </si>
  <si>
    <t>A2M728984</t>
  </si>
  <si>
    <t>A2M729093</t>
  </si>
  <si>
    <t>A2M729191</t>
  </si>
  <si>
    <t>A2M729944</t>
  </si>
  <si>
    <t>A2M730041</t>
  </si>
  <si>
    <t>A2M730261</t>
  </si>
  <si>
    <t>A2M730283</t>
  </si>
  <si>
    <t>A4T025085</t>
  </si>
  <si>
    <t>P0742695</t>
  </si>
  <si>
    <t>A4T550082</t>
  </si>
  <si>
    <t>P0743508</t>
  </si>
  <si>
    <t>A4T551753</t>
  </si>
  <si>
    <t>P0745373</t>
  </si>
  <si>
    <t>A4T553359</t>
  </si>
  <si>
    <t>A4T553361</t>
  </si>
  <si>
    <t>A4T553362</t>
  </si>
  <si>
    <t>A4T553363</t>
  </si>
  <si>
    <t>A4T553364</t>
  </si>
  <si>
    <t>A4T553366</t>
  </si>
  <si>
    <t>A4T553705</t>
  </si>
  <si>
    <t>P0770568</t>
  </si>
  <si>
    <t>A4T555067</t>
  </si>
  <si>
    <t>75522162</t>
  </si>
  <si>
    <t>A4T555330</t>
  </si>
  <si>
    <t>A4T555470</t>
  </si>
  <si>
    <t>A4T555898</t>
  </si>
  <si>
    <t>P0771802</t>
  </si>
  <si>
    <t>A4T555900</t>
  </si>
  <si>
    <t>A4T555901</t>
  </si>
  <si>
    <t>A4T555902</t>
  </si>
  <si>
    <t>A4T555903</t>
  </si>
  <si>
    <t>A4T555904</t>
  </si>
  <si>
    <t>A4T555905</t>
  </si>
  <si>
    <t>A4T555906</t>
  </si>
  <si>
    <t>A4T555930</t>
  </si>
  <si>
    <t>A4T556660</t>
  </si>
  <si>
    <t>A4T556663</t>
  </si>
  <si>
    <t>A4T556665</t>
  </si>
  <si>
    <t>P0770668</t>
  </si>
  <si>
    <t>A4T556667</t>
  </si>
  <si>
    <t>A4T556668</t>
  </si>
  <si>
    <t>A4T556670</t>
  </si>
  <si>
    <t>P0770262</t>
  </si>
  <si>
    <t>A4T558069</t>
  </si>
  <si>
    <t>A4T558074</t>
  </si>
  <si>
    <t>A4T558076</t>
  </si>
  <si>
    <t>A4T558870</t>
  </si>
  <si>
    <t>A4T559956</t>
  </si>
  <si>
    <t>P0765965</t>
  </si>
  <si>
    <t>AB9784249</t>
  </si>
  <si>
    <t>P0742931</t>
  </si>
  <si>
    <t>AB9785154</t>
  </si>
  <si>
    <t>P0770671</t>
  </si>
  <si>
    <t>AB9785762</t>
  </si>
  <si>
    <t>AB9785774</t>
  </si>
  <si>
    <t>AB9786230</t>
  </si>
  <si>
    <t>AE9555252</t>
  </si>
  <si>
    <t>P0744898</t>
  </si>
  <si>
    <t>AE9558364</t>
  </si>
  <si>
    <t>C7X223315</t>
  </si>
  <si>
    <t>C7X230795</t>
  </si>
  <si>
    <t>P0771792</t>
  </si>
  <si>
    <t>C7X230864</t>
  </si>
  <si>
    <t>C7X230972</t>
  </si>
  <si>
    <t>P0736281</t>
  </si>
  <si>
    <t>C7X233504</t>
  </si>
  <si>
    <t>C7X234365</t>
  </si>
  <si>
    <t>P0739206</t>
  </si>
  <si>
    <t>C7X236084</t>
  </si>
  <si>
    <t>C7X236087</t>
  </si>
  <si>
    <t>C7X236613</t>
  </si>
  <si>
    <t>c7x241541</t>
  </si>
  <si>
    <t>P0742933</t>
  </si>
  <si>
    <t>C7X248057</t>
  </si>
  <si>
    <t>C7X248085</t>
  </si>
  <si>
    <t>C7X248086</t>
  </si>
  <si>
    <t>C7X249381</t>
  </si>
  <si>
    <t>C7X253515</t>
  </si>
  <si>
    <t>C7X253519</t>
  </si>
  <si>
    <t>CN2BCB4G14</t>
  </si>
  <si>
    <t>CNB9F32283</t>
  </si>
  <si>
    <t>CNB9G54051</t>
  </si>
  <si>
    <t>CNBC64N06G</t>
  </si>
  <si>
    <t>CNBC75907F</t>
  </si>
  <si>
    <t>P0771291</t>
  </si>
  <si>
    <t>CNBCCD7257</t>
  </si>
  <si>
    <t>CNCCBB11T9</t>
  </si>
  <si>
    <t>CNDX015785</t>
  </si>
  <si>
    <t>CNGS498102</t>
  </si>
  <si>
    <t>CNJ6D2WQVL</t>
  </si>
  <si>
    <t>D6X461730</t>
  </si>
  <si>
    <t>D6X461735</t>
  </si>
  <si>
    <t>D6X461739</t>
  </si>
  <si>
    <t>D6X461755</t>
  </si>
  <si>
    <t>P0742456</t>
  </si>
  <si>
    <t>D6X461756</t>
  </si>
  <si>
    <t>D6X463112</t>
  </si>
  <si>
    <t>DPX362944</t>
  </si>
  <si>
    <t>E1B270959</t>
  </si>
  <si>
    <t>E1B271041</t>
  </si>
  <si>
    <t>E1B271042</t>
  </si>
  <si>
    <t>E1B271065</t>
  </si>
  <si>
    <t>E1B271439</t>
  </si>
  <si>
    <t>E1B271537</t>
  </si>
  <si>
    <t>E1B271543</t>
  </si>
  <si>
    <t>E1B271544</t>
  </si>
  <si>
    <t>E1B271550</t>
  </si>
  <si>
    <t>E1B271553</t>
  </si>
  <si>
    <t>E1B271554</t>
  </si>
  <si>
    <t>E1B937459</t>
  </si>
  <si>
    <t>P0771783</t>
  </si>
  <si>
    <t>E1B937611</t>
  </si>
  <si>
    <t>E1B937729</t>
  </si>
  <si>
    <t>E1B938243</t>
  </si>
  <si>
    <t>P0738639</t>
  </si>
  <si>
    <t>E1B938295</t>
  </si>
  <si>
    <t>E1B939815</t>
  </si>
  <si>
    <t>E1B939826</t>
  </si>
  <si>
    <t>E1B939985</t>
  </si>
  <si>
    <t>E1B939986</t>
  </si>
  <si>
    <t>E1B940018</t>
  </si>
  <si>
    <t>E1B940505</t>
  </si>
  <si>
    <t>E1B942522</t>
  </si>
  <si>
    <t>E1B963930</t>
  </si>
  <si>
    <t>E1B963985</t>
  </si>
  <si>
    <t>P0770460</t>
  </si>
  <si>
    <t>E1B967081</t>
  </si>
  <si>
    <t>E1B967535</t>
  </si>
  <si>
    <t>P0767801</t>
  </si>
  <si>
    <t>E1B967739</t>
  </si>
  <si>
    <t>EX7424626</t>
  </si>
  <si>
    <t>P0773387</t>
  </si>
  <si>
    <t>EX9300008</t>
  </si>
  <si>
    <t>JP4LD17788</t>
  </si>
  <si>
    <t>JPBCC6X26Z</t>
  </si>
  <si>
    <t>JPGGR17336</t>
  </si>
  <si>
    <t>KPA025061</t>
  </si>
  <si>
    <t>LX5696924</t>
  </si>
  <si>
    <t>LX5699637</t>
  </si>
  <si>
    <t>MX4353169</t>
  </si>
  <si>
    <t>P0743429</t>
  </si>
  <si>
    <t>MX4466975</t>
  </si>
  <si>
    <t>MX4467209</t>
  </si>
  <si>
    <t>MX4467293</t>
  </si>
  <si>
    <t>P0771218</t>
  </si>
  <si>
    <t>MX4468393</t>
  </si>
  <si>
    <t>MX4468548</t>
  </si>
  <si>
    <t>MX4468558</t>
  </si>
  <si>
    <t>MX4468728</t>
  </si>
  <si>
    <t>MX4468745</t>
  </si>
  <si>
    <t>MX4468749</t>
  </si>
  <si>
    <t>MX4468763</t>
  </si>
  <si>
    <t>MX4738651</t>
  </si>
  <si>
    <t>MX4747078</t>
  </si>
  <si>
    <t>P0747726</t>
  </si>
  <si>
    <t>MX4751949</t>
  </si>
  <si>
    <t>P0732491</t>
  </si>
  <si>
    <t>MX4755420</t>
  </si>
  <si>
    <t>MX4755484</t>
  </si>
  <si>
    <t>MX4755489</t>
  </si>
  <si>
    <t>MX4755492</t>
  </si>
  <si>
    <t>MX4756038</t>
  </si>
  <si>
    <t>P0770472</t>
  </si>
  <si>
    <t>MX4762380</t>
  </si>
  <si>
    <t>P0766749</t>
  </si>
  <si>
    <t>MX4762519</t>
  </si>
  <si>
    <t>MX4762520</t>
  </si>
  <si>
    <t>MX4762560</t>
  </si>
  <si>
    <t>MX4762787</t>
  </si>
  <si>
    <t>MX4762827</t>
  </si>
  <si>
    <t>MX4764213</t>
  </si>
  <si>
    <t>P0771216</t>
  </si>
  <si>
    <t>MX4764255</t>
  </si>
  <si>
    <t>P0773145</t>
  </si>
  <si>
    <t>MX4764347</t>
  </si>
  <si>
    <t>MX4764362</t>
  </si>
  <si>
    <t>P0771790</t>
  </si>
  <si>
    <t>MX4764365</t>
  </si>
  <si>
    <t>MX4764398</t>
  </si>
  <si>
    <t>MX4770540</t>
  </si>
  <si>
    <t>P0771326</t>
  </si>
  <si>
    <t>MX4770623</t>
  </si>
  <si>
    <t>MX4771115</t>
  </si>
  <si>
    <t>MX4771117</t>
  </si>
  <si>
    <t>MX4772227</t>
  </si>
  <si>
    <t>MX4772234</t>
  </si>
  <si>
    <t>P0770490</t>
  </si>
  <si>
    <t>MX4772245</t>
  </si>
  <si>
    <t>P0770509</t>
  </si>
  <si>
    <t>MX4772251</t>
  </si>
  <si>
    <t>MX4772263</t>
  </si>
  <si>
    <t>MX4772585</t>
  </si>
  <si>
    <t>MX4772586</t>
  </si>
  <si>
    <t>MX4772674</t>
  </si>
  <si>
    <t>MX4772787</t>
  </si>
  <si>
    <t>MX4773560</t>
  </si>
  <si>
    <t>P0756010</t>
  </si>
  <si>
    <t>MX4773582</t>
  </si>
  <si>
    <t>MX4773630</t>
  </si>
  <si>
    <t>P0771212</t>
  </si>
  <si>
    <t>MX4776922</t>
  </si>
  <si>
    <t>P0771295</t>
  </si>
  <si>
    <t>MX4777267</t>
  </si>
  <si>
    <t>P0770593</t>
  </si>
  <si>
    <t>MX4778879</t>
  </si>
  <si>
    <t>USNC090608</t>
  </si>
  <si>
    <t>VNB3276297</t>
  </si>
  <si>
    <t>VNB3D59434</t>
  </si>
  <si>
    <t>VNB3F13061</t>
  </si>
  <si>
    <t>VNB3F13714</t>
  </si>
  <si>
    <t>VNB3M20487</t>
  </si>
  <si>
    <t>PO NUMBER</t>
  </si>
  <si>
    <t>A2M643406</t>
  </si>
  <si>
    <t>INVOICE #</t>
  </si>
  <si>
    <t>WAY2001I5A</t>
  </si>
  <si>
    <t>WAY2001I5AA</t>
  </si>
  <si>
    <t>WAY2001I5AB</t>
  </si>
  <si>
    <t>WAY2001I5AC</t>
  </si>
  <si>
    <t>WAY2001I5AD</t>
  </si>
  <si>
    <t>WAY2001I5AE</t>
  </si>
  <si>
    <t>WAY2001I5AF</t>
  </si>
  <si>
    <t>WAY2001I5AG</t>
  </si>
  <si>
    <t>WAY2001I5AH</t>
  </si>
  <si>
    <t>WAY2001I5AI</t>
  </si>
  <si>
    <t>BILLTOID</t>
  </si>
  <si>
    <t>Oct</t>
  </si>
  <si>
    <t>4622DN</t>
  </si>
  <si>
    <t>722085099</t>
  </si>
  <si>
    <t>WAY2001J5AA</t>
  </si>
  <si>
    <t>6135 WOODWARD AVE</t>
  </si>
  <si>
    <t>WAY2001J5AB</t>
  </si>
  <si>
    <t>722069481</t>
  </si>
  <si>
    <t>WAY2001J5AC</t>
  </si>
  <si>
    <t>906 W WARREN AVE</t>
  </si>
  <si>
    <t>48201</t>
  </si>
  <si>
    <t>722068780</t>
  </si>
  <si>
    <t>WAY2001J5AD</t>
  </si>
  <si>
    <t>656 W KIRBY ST</t>
  </si>
  <si>
    <t>48202</t>
  </si>
  <si>
    <t>WAY2001J5AE</t>
  </si>
  <si>
    <t>722269891</t>
  </si>
  <si>
    <t>WAY2001J5AF</t>
  </si>
  <si>
    <t>60 W HANCOCK ST</t>
  </si>
  <si>
    <t>722068939</t>
  </si>
  <si>
    <t>WAY2001J5AG</t>
  </si>
  <si>
    <t>5221 GULLEN MALL</t>
  </si>
  <si>
    <t>WAY2001J5AH</t>
  </si>
  <si>
    <t>WAY2001J5AI</t>
  </si>
  <si>
    <t>WAY2001J5AJ</t>
  </si>
  <si>
    <t>WAY2001J5AK</t>
  </si>
  <si>
    <t>Detroit</t>
  </si>
  <si>
    <t>6700DT</t>
  </si>
  <si>
    <t>WAY2001J5AL</t>
  </si>
  <si>
    <t>C7X230798</t>
  </si>
  <si>
    <t>WAY2001J5AM</t>
  </si>
  <si>
    <t>WAY2001J5AN</t>
  </si>
  <si>
    <t>722069036</t>
  </si>
  <si>
    <t>WAY2001J5AO</t>
  </si>
  <si>
    <t>540 E CANFIELD ST</t>
  </si>
  <si>
    <t>WAY2001J5AP</t>
  </si>
  <si>
    <t>WAY2001J5AQ</t>
  </si>
  <si>
    <t>722368289</t>
  </si>
  <si>
    <t>WAY2001J5AR</t>
  </si>
  <si>
    <t>2727 2ND AVE</t>
  </si>
  <si>
    <t>WAY2001J5AS</t>
  </si>
  <si>
    <t>722356821</t>
  </si>
  <si>
    <t>WAY2001J5AT</t>
  </si>
  <si>
    <t>1200 HOLDEN ST</t>
  </si>
  <si>
    <t>722105681</t>
  </si>
  <si>
    <t>WAY2001J5AU</t>
  </si>
  <si>
    <t>4201 SAINT ANTOINE</t>
  </si>
  <si>
    <t>722315330</t>
  </si>
  <si>
    <t>WAY2001J5AV</t>
  </si>
  <si>
    <t>5425 WOODWARD AVE</t>
  </si>
  <si>
    <t>WAY2001J5AW</t>
  </si>
  <si>
    <t>WC5335PT</t>
  </si>
  <si>
    <t>AE9555250</t>
  </si>
  <si>
    <t>721592012</t>
  </si>
  <si>
    <t>WAY2001J5AX</t>
  </si>
  <si>
    <t>5925 WOODWARD AVE FL</t>
  </si>
  <si>
    <t>WAY2001J5AY</t>
  </si>
  <si>
    <t>WAY2001J5AZ</t>
  </si>
  <si>
    <t>WAY2001J5BA</t>
  </si>
  <si>
    <t>722068756</t>
  </si>
  <si>
    <t>WAY2001J5BB</t>
  </si>
  <si>
    <t>5050 ANTHONY WAYNE</t>
  </si>
  <si>
    <t>721681062</t>
  </si>
  <si>
    <t>5925 WOODWARD AVE</t>
  </si>
  <si>
    <t>Mi</t>
  </si>
  <si>
    <t>722275930</t>
  </si>
  <si>
    <t>4815 4TH ST</t>
  </si>
  <si>
    <t>4622</t>
  </si>
  <si>
    <t>722285848</t>
  </si>
  <si>
    <t>KIMBERLY MCNUTT</t>
  </si>
  <si>
    <t>4855 4TH ST</t>
  </si>
  <si>
    <t>722285772</t>
  </si>
  <si>
    <t>818 W HANCOCK ST</t>
  </si>
  <si>
    <t>WAY2001J5BC</t>
  </si>
  <si>
    <t>WAY2001J5BD</t>
  </si>
  <si>
    <t>WAY2001J5A</t>
  </si>
  <si>
    <t>Nov</t>
  </si>
  <si>
    <t>WAY2001K5AA</t>
  </si>
  <si>
    <t>W7845PT</t>
  </si>
  <si>
    <t>WAY2001K5AB</t>
  </si>
  <si>
    <t>WAY2001K5AC</t>
  </si>
  <si>
    <t>WAY2001K5AD</t>
  </si>
  <si>
    <t>WAY2001K5AE</t>
  </si>
  <si>
    <t>WAY2001K5AF</t>
  </si>
  <si>
    <t>WAY2001K5AG</t>
  </si>
  <si>
    <t>Color laser jet ente</t>
  </si>
  <si>
    <t>5221 Gullen Mall</t>
  </si>
  <si>
    <t>WAY2001K5AH</t>
  </si>
  <si>
    <t>WAY2001K5AIJ</t>
  </si>
  <si>
    <t>WAY2001K5AI</t>
  </si>
  <si>
    <t>WAY2001K5AJ</t>
  </si>
  <si>
    <t>WAY2001K5AK</t>
  </si>
  <si>
    <t>WAY2001K5AL</t>
  </si>
  <si>
    <t>WAY2001K5AM</t>
  </si>
  <si>
    <t>WAY2001K5AN</t>
  </si>
  <si>
    <t>WAY2001K5AO</t>
  </si>
  <si>
    <t>WAY2001K5AP</t>
  </si>
  <si>
    <t>WAY2001K5AQ</t>
  </si>
  <si>
    <t>722461928</t>
  </si>
  <si>
    <t>WAY2001K5A</t>
  </si>
  <si>
    <t>WAY2001K5AR</t>
  </si>
  <si>
    <t>WAY2001K5AS</t>
  </si>
  <si>
    <t>WAY2001K5AT</t>
  </si>
  <si>
    <t>WAY2001K5AU</t>
  </si>
  <si>
    <t>5865APT</t>
  </si>
  <si>
    <t>WAY2001K5AV</t>
  </si>
  <si>
    <t>722435708</t>
  </si>
  <si>
    <t>4756 CASS AVE</t>
  </si>
  <si>
    <t>WAY2001K5AW</t>
  </si>
  <si>
    <t>WAY2001K5AX</t>
  </si>
  <si>
    <t>WAY2001K5AY</t>
  </si>
  <si>
    <t>5945APT</t>
  </si>
  <si>
    <t>722421914</t>
  </si>
  <si>
    <t>WAY2001K5AZ</t>
  </si>
  <si>
    <t>722285673</t>
  </si>
  <si>
    <t>WAY2001K5BA</t>
  </si>
  <si>
    <t>WAY2001K5BB</t>
  </si>
  <si>
    <t>A4T039807</t>
  </si>
  <si>
    <t>AB9781392</t>
  </si>
  <si>
    <t>AE9555250_MV1</t>
  </si>
  <si>
    <t>AE9555250_MV2</t>
  </si>
  <si>
    <t>Color laser jet 1600</t>
  </si>
  <si>
    <t>D6X457767</t>
  </si>
  <si>
    <t>5550DT</t>
  </si>
  <si>
    <t xml:space="preserve">W7225PT     </t>
  </si>
  <si>
    <t>LANITA STEWART</t>
  </si>
  <si>
    <t>5925 Woodward Ave</t>
  </si>
  <si>
    <t>MX4747119</t>
  </si>
  <si>
    <t>722391893</t>
  </si>
  <si>
    <t>Dec</t>
  </si>
  <si>
    <t>722450715</t>
  </si>
  <si>
    <t>722450756</t>
  </si>
  <si>
    <t>100 ANTOINETTE ST</t>
  </si>
  <si>
    <t>A2M647862</t>
  </si>
  <si>
    <t>722435682</t>
  </si>
  <si>
    <t xml:space="preserve">4622DN      </t>
  </si>
  <si>
    <t>722444734</t>
  </si>
  <si>
    <t>Phaser 6600DN</t>
  </si>
  <si>
    <t>XL1373039</t>
  </si>
  <si>
    <t>471 West Palmer Aven</t>
  </si>
  <si>
    <t>XL1373162</t>
  </si>
  <si>
    <t>Jan</t>
  </si>
  <si>
    <t>2016</t>
  </si>
  <si>
    <t>WAY2001A6AA</t>
  </si>
  <si>
    <t>WAY2001A6AB</t>
  </si>
  <si>
    <t>WAY2001A6AC</t>
  </si>
  <si>
    <t>WAY2001A6AD</t>
  </si>
  <si>
    <t>WAY2001A6AE</t>
  </si>
  <si>
    <t>WAY2001A6AF</t>
  </si>
  <si>
    <t>WAY2001A6AG</t>
  </si>
  <si>
    <t>WAY2001A6AH</t>
  </si>
  <si>
    <t>WAY2001A6AI</t>
  </si>
  <si>
    <t>WAY2001A6AJ</t>
  </si>
  <si>
    <t>WAY2001A6AK</t>
  </si>
  <si>
    <t>WAY2001A6AL</t>
  </si>
  <si>
    <t>WAY2001A6A</t>
  </si>
  <si>
    <t>WAY2001A6AM</t>
  </si>
  <si>
    <t>WAY2001A6AN</t>
  </si>
  <si>
    <t>WAY2001A6AO</t>
  </si>
  <si>
    <t>722595436</t>
  </si>
  <si>
    <t>5104 GULLEN MALL</t>
  </si>
  <si>
    <t>WAY2001A6AP</t>
  </si>
  <si>
    <t>WAY2001A6AQ</t>
  </si>
  <si>
    <t>WAY2001A6AR</t>
  </si>
  <si>
    <t>722520749</t>
  </si>
  <si>
    <t>WAY2001A6AS</t>
  </si>
  <si>
    <t>WAY2001A6AT</t>
  </si>
  <si>
    <t>722070166</t>
  </si>
  <si>
    <t>259 MACK AVE</t>
  </si>
  <si>
    <t>WAY2001A6AU</t>
  </si>
  <si>
    <t>WAY2001A6AV</t>
  </si>
  <si>
    <t>722594959</t>
  </si>
  <si>
    <t>WAY2001A6AW</t>
  </si>
  <si>
    <t>722536182</t>
  </si>
  <si>
    <t>5101 CASS AVE</t>
  </si>
  <si>
    <t>722590999</t>
  </si>
  <si>
    <t>5447 WOODWARD AVE</t>
  </si>
  <si>
    <t>WAY2001A6AX</t>
  </si>
  <si>
    <t>WAY2001A6AY</t>
  </si>
  <si>
    <t>722577350</t>
  </si>
  <si>
    <t>87 E FERRY ST</t>
  </si>
  <si>
    <t>722577327</t>
  </si>
  <si>
    <t>100 E PALMER ST</t>
  </si>
  <si>
    <t>WAY2001A6AZ</t>
  </si>
  <si>
    <t>WAY2001A6BA</t>
  </si>
  <si>
    <t>WAY2001A6BB</t>
  </si>
  <si>
    <t>WAY2001A6B</t>
  </si>
  <si>
    <t>722577335</t>
  </si>
  <si>
    <t>71 E FERRY ST</t>
  </si>
  <si>
    <t>WAY2001A6BC</t>
  </si>
  <si>
    <t xml:space="preserve">WC6655X     </t>
  </si>
  <si>
    <t>E1B270679</t>
  </si>
  <si>
    <t>E1B270694</t>
  </si>
  <si>
    <t>722068814</t>
  </si>
  <si>
    <t>5439 WOODWARD AVE</t>
  </si>
  <si>
    <t>WAY2001A6BD</t>
  </si>
  <si>
    <t>WAY2001A6BE</t>
  </si>
  <si>
    <t>WAY2001A6BF</t>
  </si>
  <si>
    <t>722068731</t>
  </si>
  <si>
    <t>42 W WARREN AVE</t>
  </si>
  <si>
    <t>PURCHASE ORDER</t>
  </si>
  <si>
    <t>Apr</t>
  </si>
  <si>
    <t>WAY2001D6C</t>
  </si>
  <si>
    <t>WAY2001D6D</t>
  </si>
  <si>
    <t xml:space="preserve">LaserJet Enterprise </t>
  </si>
  <si>
    <t>100 Antoinette Avenu</t>
  </si>
  <si>
    <t>Color LaserJet CP352</t>
  </si>
  <si>
    <t>5925 Woodward Avenue</t>
  </si>
  <si>
    <t>LaserJet 4000TN</t>
  </si>
  <si>
    <t>5057 Woodward Avenue</t>
  </si>
  <si>
    <t>WAY2001D6E</t>
  </si>
  <si>
    <t>WAY2001D6F</t>
  </si>
  <si>
    <t>WAY2001D6G</t>
  </si>
  <si>
    <t>WAY2001D6H</t>
  </si>
  <si>
    <t>WAY2001D6I</t>
  </si>
  <si>
    <t>721276756</t>
  </si>
  <si>
    <t>WAY2001D6J</t>
  </si>
  <si>
    <t>14601 E 12 Mile RD</t>
  </si>
  <si>
    <t>Warren</t>
  </si>
  <si>
    <t>48088</t>
  </si>
  <si>
    <t>WAY2001D6K</t>
  </si>
  <si>
    <t>14602 E 12 Mile RD</t>
  </si>
  <si>
    <t>WAY2001D6L</t>
  </si>
  <si>
    <t>WAY2001D6M</t>
  </si>
  <si>
    <t>721246221</t>
  </si>
  <si>
    <t>WAY2001D6N</t>
  </si>
  <si>
    <t>5700 CASS AVE</t>
  </si>
  <si>
    <t>WAY2001D6O</t>
  </si>
  <si>
    <t>WAY2001D6P</t>
  </si>
  <si>
    <t>WAY2001D6Q</t>
  </si>
  <si>
    <t>WAY2001D6R</t>
  </si>
  <si>
    <t>720922798</t>
  </si>
  <si>
    <t>WAY2001D6S</t>
  </si>
  <si>
    <t>91 W FOREST AVE</t>
  </si>
  <si>
    <t>WAY2001D6T</t>
  </si>
  <si>
    <t>721606440</t>
  </si>
  <si>
    <t>WAY2001D6U</t>
  </si>
  <si>
    <t>50 E canfield ST</t>
  </si>
  <si>
    <t>WAY2001D6A</t>
  </si>
  <si>
    <t>WAY2001D6V</t>
  </si>
  <si>
    <t>WAY2001D6W</t>
  </si>
  <si>
    <t>WAY2001D6X</t>
  </si>
  <si>
    <t>722657830</t>
  </si>
  <si>
    <t>WAY2001D6Y</t>
  </si>
  <si>
    <t>60 FARNSWORTH ST</t>
  </si>
  <si>
    <t>WAY2001D6Z</t>
  </si>
  <si>
    <t>WAY2001D6AA</t>
  </si>
  <si>
    <t>WAY2001D6AB</t>
  </si>
  <si>
    <t>WAY2001D6AC</t>
  </si>
  <si>
    <t>722657897</t>
  </si>
  <si>
    <t>WAY2001D6AD</t>
  </si>
  <si>
    <t>4841 CASS AVE</t>
  </si>
  <si>
    <t>WAY2001D6AF</t>
  </si>
  <si>
    <t>722528437</t>
  </si>
  <si>
    <t>WAY2001D6AG</t>
  </si>
  <si>
    <t>5510 WOODWARD AVE</t>
  </si>
  <si>
    <t>WAY2001D6AH</t>
  </si>
  <si>
    <t>WAY2001D6AI</t>
  </si>
  <si>
    <t>WAY2001D6AJ</t>
  </si>
  <si>
    <t>WAY2001D6AK</t>
  </si>
  <si>
    <t>WAY2001D6AL</t>
  </si>
  <si>
    <t>WAY2001D6AM</t>
  </si>
  <si>
    <t>WAY2001D6AN</t>
  </si>
  <si>
    <t>WAY2001D6AO</t>
  </si>
  <si>
    <t>WAY2001D6AP</t>
  </si>
  <si>
    <t>WAY2001D6AQ</t>
  </si>
  <si>
    <t>WAY2001D6AR</t>
  </si>
  <si>
    <t>WAY2001D6AS</t>
  </si>
  <si>
    <t>Color LaserJet CP350</t>
  </si>
  <si>
    <t>WAY2001D6AT</t>
  </si>
  <si>
    <t>LaserJet M3035 MFP</t>
  </si>
  <si>
    <t>722637857</t>
  </si>
  <si>
    <t>WAY2001D6AU</t>
  </si>
  <si>
    <t>WAY2001D6AV</t>
  </si>
  <si>
    <t>WAY2001D6AW</t>
  </si>
  <si>
    <t>LaserJetP1200</t>
  </si>
  <si>
    <t>100 East Palmer Aven</t>
  </si>
  <si>
    <t>WAY2001D6AX</t>
  </si>
  <si>
    <t>WAY2001D6AY</t>
  </si>
  <si>
    <t>WAY2001D6AZ</t>
  </si>
  <si>
    <t>WAY2001D6BA</t>
  </si>
  <si>
    <t>WAY2001D6BB</t>
  </si>
  <si>
    <t>WAY2001D6BC</t>
  </si>
  <si>
    <t>WAY2001D6BD</t>
  </si>
  <si>
    <t>WAY2001D6BE</t>
  </si>
  <si>
    <t>721117786</t>
  </si>
  <si>
    <t>WAY2001D6BF</t>
  </si>
  <si>
    <t>5150 ANTHONY WAYNE</t>
  </si>
  <si>
    <t>WAY2001D6BG</t>
  </si>
  <si>
    <t>May</t>
  </si>
  <si>
    <t>WAY2001E6B</t>
  </si>
  <si>
    <t>WAY2001E6C</t>
  </si>
  <si>
    <t>WAY2001E6D</t>
  </si>
  <si>
    <t>WAY2001E6E</t>
  </si>
  <si>
    <t>WAY2001E6F</t>
  </si>
  <si>
    <t>WAY2001E6G</t>
  </si>
  <si>
    <t>WAY2001E6H</t>
  </si>
  <si>
    <t>WAY2001E6I</t>
  </si>
  <si>
    <t>WAY2001E6J</t>
  </si>
  <si>
    <t>WAY2001E6K</t>
  </si>
  <si>
    <t>WAY2001E6A</t>
  </si>
  <si>
    <t>WAY2001E6M</t>
  </si>
  <si>
    <t>WAY2001E6N</t>
  </si>
  <si>
    <t>WAY2001E6O</t>
  </si>
  <si>
    <t>WAY2001E6P</t>
  </si>
  <si>
    <t>WAY2001E6Q</t>
  </si>
  <si>
    <t>WAY2001E6S</t>
  </si>
  <si>
    <t>WAY2001E6T</t>
  </si>
  <si>
    <t>WAY2001E6U</t>
  </si>
  <si>
    <t>WAY2001E6V</t>
  </si>
  <si>
    <t>WAY2001E6W</t>
  </si>
  <si>
    <t>WAY2001E6X</t>
  </si>
  <si>
    <t>WAY2001E6Y</t>
  </si>
  <si>
    <t>WAY2001E6Z</t>
  </si>
  <si>
    <t>WAY2001E6AB</t>
  </si>
  <si>
    <t>WAY2001E6AC</t>
  </si>
  <si>
    <t>WAY2001E6AD</t>
  </si>
  <si>
    <t>Josue Diaz</t>
  </si>
  <si>
    <t>WAY2001E6AF</t>
  </si>
  <si>
    <t>WAY2001E6AG</t>
  </si>
  <si>
    <t>WAY2001E6AH</t>
  </si>
  <si>
    <t>WAY2001E6AI</t>
  </si>
  <si>
    <t>WAY2001E6AJ</t>
  </si>
  <si>
    <t>WAY2001E6AK</t>
  </si>
  <si>
    <t>WAY2001E6AL</t>
  </si>
  <si>
    <t>WAY2001E6AM</t>
  </si>
  <si>
    <t>WAY2001E6AN</t>
  </si>
  <si>
    <t>WAY2001E6AO</t>
  </si>
  <si>
    <t>WAY2001E6AP</t>
  </si>
  <si>
    <t>WAY2001E6AQ</t>
  </si>
  <si>
    <t>WAY2001E6AR</t>
  </si>
  <si>
    <t>WAY2001E6AS</t>
  </si>
  <si>
    <t>WAY2001E6AT</t>
  </si>
  <si>
    <t>WAY2001E6AU</t>
  </si>
  <si>
    <t>WAY2001E6AV</t>
  </si>
  <si>
    <t>WAY2001E6AW</t>
  </si>
  <si>
    <t>WAY2001E6AX</t>
  </si>
  <si>
    <t>WAY2001E6AY</t>
  </si>
  <si>
    <t>WAY2001E6AZ</t>
  </si>
  <si>
    <t>WAY2001E6BA</t>
  </si>
  <si>
    <t>WAY2001E6BB</t>
  </si>
  <si>
    <t>WAY2001E6BC</t>
  </si>
  <si>
    <t>WAY2001E6BD</t>
  </si>
  <si>
    <t>WAY2001E6BE</t>
  </si>
  <si>
    <t>WAY2001E6BF</t>
  </si>
  <si>
    <t>WAY2001E6BG</t>
  </si>
  <si>
    <t>WAY2001E6BH</t>
  </si>
  <si>
    <t>721721314</t>
  </si>
  <si>
    <t>16836 NEWBURGH RD</t>
  </si>
  <si>
    <t>LIVONIA</t>
  </si>
  <si>
    <t>48154</t>
  </si>
  <si>
    <t>722657970</t>
  </si>
  <si>
    <t>5743 WOODWARD AVE</t>
  </si>
  <si>
    <t>Color laser jet cp40</t>
  </si>
  <si>
    <t>5557 Cass Ave</t>
  </si>
  <si>
    <t>722814068</t>
  </si>
  <si>
    <t>87 E CANFIELD ST</t>
  </si>
  <si>
    <t>722813979</t>
  </si>
  <si>
    <t>5244 GULLEN MALL</t>
  </si>
  <si>
    <t>722845625</t>
  </si>
  <si>
    <t>5400 GULLEN MALL</t>
  </si>
  <si>
    <t>laser jet p2035</t>
  </si>
  <si>
    <t>722069150</t>
  </si>
  <si>
    <t>5244 Gullen Mall</t>
  </si>
  <si>
    <t>Check Apr</t>
  </si>
  <si>
    <t>Check Jan</t>
  </si>
  <si>
    <t>Check Dec</t>
  </si>
  <si>
    <t>Check Nov</t>
  </si>
  <si>
    <t>Check Oct</t>
  </si>
  <si>
    <t>Check Sep</t>
  </si>
  <si>
    <t>Lines</t>
  </si>
  <si>
    <t>Jan Err</t>
  </si>
  <si>
    <t>Apr Err</t>
  </si>
  <si>
    <t>Dec Err</t>
  </si>
  <si>
    <t>Oct Err</t>
  </si>
  <si>
    <t>Nov Err</t>
  </si>
  <si>
    <t>=count(a2:a187)</t>
  </si>
  <si>
    <t>Jun</t>
  </si>
  <si>
    <t>722857422</t>
  </si>
  <si>
    <t>3901 CHRYSLER DR</t>
  </si>
  <si>
    <t>Jason Davis</t>
  </si>
  <si>
    <t>Barbara Hale</t>
  </si>
  <si>
    <t>722657947</t>
  </si>
  <si>
    <t>5454 CASS AVE</t>
  </si>
  <si>
    <t xml:space="preserve">5855APT     </t>
  </si>
  <si>
    <t>CLARESSA ADAMS</t>
  </si>
  <si>
    <t>W7225PT</t>
  </si>
  <si>
    <t>722245263</t>
  </si>
  <si>
    <t>LaserJet 2200</t>
  </si>
  <si>
    <t>87 East Ferry avenue</t>
  </si>
  <si>
    <t>Phaser 6180MFP</t>
  </si>
  <si>
    <t>5050 Anthony Wayne D</t>
  </si>
  <si>
    <t xml:space="preserve">3610DN      </t>
  </si>
  <si>
    <t>Supplies</t>
  </si>
  <si>
    <t>A2M641763 STAPLES</t>
  </si>
  <si>
    <t>Color laser jet cp20</t>
  </si>
  <si>
    <t>5557 Cass ave</t>
  </si>
  <si>
    <t>Laserjet P2035N</t>
  </si>
  <si>
    <t>Officejet Pro 8600 P</t>
  </si>
  <si>
    <t>722814035</t>
  </si>
  <si>
    <t>722124328</t>
  </si>
  <si>
    <t>5048 GULLEN MALL</t>
  </si>
  <si>
    <t xml:space="preserve">WC5335PT    </t>
  </si>
  <si>
    <t>PAM PETER</t>
  </si>
  <si>
    <t>Tammy Cooper</t>
  </si>
  <si>
    <t>LaserJet Enterprise</t>
  </si>
  <si>
    <t>Kimberly Mcnutt</t>
  </si>
  <si>
    <t>722749835</t>
  </si>
  <si>
    <t>4809 WOODWARD AVE</t>
  </si>
  <si>
    <t xml:space="preserve">W7845PT     </t>
  </si>
  <si>
    <t>TOYNA SMITH</t>
  </si>
  <si>
    <t xml:space="preserve">W7855PT     </t>
  </si>
  <si>
    <t>Color LaserJet ente</t>
  </si>
  <si>
    <t>E260d</t>
  </si>
  <si>
    <t>722950433</t>
  </si>
  <si>
    <t>3901 BEAUBIEN ST</t>
  </si>
  <si>
    <t>LaserJet P1200</t>
  </si>
  <si>
    <t>E1B938309</t>
  </si>
  <si>
    <t>E1B938310</t>
  </si>
  <si>
    <t>E1B938373</t>
  </si>
  <si>
    <t>E1B938379</t>
  </si>
  <si>
    <t>E1B938880</t>
  </si>
  <si>
    <t>E1B938903</t>
  </si>
  <si>
    <t>E1B938914</t>
  </si>
  <si>
    <t>E1B938921</t>
  </si>
  <si>
    <t>E1B938922</t>
  </si>
  <si>
    <t>E1B939094</t>
  </si>
  <si>
    <t>E1B939097</t>
  </si>
  <si>
    <t>E1B939100</t>
  </si>
  <si>
    <t>LX5819261</t>
  </si>
  <si>
    <t>LX5819274</t>
  </si>
  <si>
    <t>LX5819277</t>
  </si>
  <si>
    <t>LX5819298</t>
  </si>
  <si>
    <t>LX5819320</t>
  </si>
  <si>
    <t>LX5819363</t>
  </si>
  <si>
    <t>LX5819369</t>
  </si>
  <si>
    <t>LX5819374</t>
  </si>
  <si>
    <t>LX5819377</t>
  </si>
  <si>
    <t>LX5819379</t>
  </si>
  <si>
    <t xml:space="preserve">5955APT     </t>
  </si>
  <si>
    <t>D6X461740</t>
  </si>
  <si>
    <t>D6X461930</t>
  </si>
  <si>
    <t>D6X461947</t>
  </si>
  <si>
    <t>D6X461958</t>
  </si>
  <si>
    <t>D6X461970</t>
  </si>
  <si>
    <t>D6X462177</t>
  </si>
  <si>
    <t>D6X462193</t>
  </si>
  <si>
    <t>D6X462195</t>
  </si>
  <si>
    <t>D6X462200</t>
  </si>
  <si>
    <t>D6X461917</t>
  </si>
  <si>
    <t>D6X461974</t>
  </si>
  <si>
    <t>D6X461980</t>
  </si>
  <si>
    <t>D6X462183</t>
  </si>
  <si>
    <t>D6X462192</t>
  </si>
  <si>
    <t>E1B937532</t>
  </si>
  <si>
    <t>E1B937547</t>
  </si>
  <si>
    <t>E1B937586</t>
  </si>
  <si>
    <t>E1B937588</t>
  </si>
  <si>
    <t>E1B938370</t>
  </si>
  <si>
    <t>E1B938911</t>
  </si>
  <si>
    <t>E1B939099</t>
  </si>
  <si>
    <t>E1B937648</t>
  </si>
  <si>
    <t>E1B938240</t>
  </si>
  <si>
    <t>E1B938253</t>
  </si>
  <si>
    <t>E1B938254</t>
  </si>
  <si>
    <t>E1B938255</t>
  </si>
  <si>
    <t>E1B938256</t>
  </si>
  <si>
    <t>E1B938264</t>
  </si>
  <si>
    <t>E1B938265</t>
  </si>
  <si>
    <t>E1B938293</t>
  </si>
  <si>
    <t>E1B938296</t>
  </si>
  <si>
    <t>Jul</t>
  </si>
  <si>
    <t>3901 Beaubien St</t>
  </si>
  <si>
    <t>Aug</t>
  </si>
  <si>
    <t>LaserJet 1200</t>
  </si>
  <si>
    <t>CNCY180170</t>
  </si>
  <si>
    <t>A2M736907</t>
  </si>
  <si>
    <t>Strauss, David</t>
  </si>
  <si>
    <t>PO Number</t>
  </si>
  <si>
    <t xml:space="preserve"> </t>
  </si>
  <si>
    <t>P0739928</t>
  </si>
  <si>
    <t>Check July</t>
  </si>
  <si>
    <t>July Err</t>
  </si>
  <si>
    <t>Check June</t>
  </si>
  <si>
    <t>June Err</t>
  </si>
  <si>
    <t>Check May</t>
  </si>
  <si>
    <t>May Err</t>
  </si>
  <si>
    <t>August</t>
  </si>
  <si>
    <t>Sep Err</t>
  </si>
  <si>
    <t>User</t>
  </si>
  <si>
    <t>Serial Number</t>
  </si>
  <si>
    <t>PO or Requisition Number?</t>
  </si>
  <si>
    <t>Device: Manufacturer (Device)</t>
  </si>
  <si>
    <t>Model Name</t>
  </si>
  <si>
    <t>Building</t>
  </si>
  <si>
    <t>In Scope</t>
  </si>
  <si>
    <t>Printer: Printer Location</t>
  </si>
  <si>
    <t>Site Name</t>
  </si>
  <si>
    <t>Primary Customer Contact Email</t>
  </si>
  <si>
    <t>Primary Customer Contact First Name</t>
  </si>
  <si>
    <t>Primary Customer Contact Last Name</t>
  </si>
  <si>
    <t>Price Plan (Service Plan)</t>
  </si>
  <si>
    <t>IPv4 Address</t>
  </si>
  <si>
    <t>Alex Stephens</t>
  </si>
  <si>
    <t>P0779968</t>
  </si>
  <si>
    <t>Xerox</t>
  </si>
  <si>
    <t>Phaser 3610DN-PGPK</t>
  </si>
  <si>
    <t>Computing Services</t>
  </si>
  <si>
    <t>Yes</t>
  </si>
  <si>
    <t>C&amp;IT Bldg, Annex area, room 160</t>
  </si>
  <si>
    <t>USA/Detroit/MI/5925 Woodward Ave/Computing Services/Fl-1</t>
  </si>
  <si>
    <t>aa5483@wayne.edu</t>
  </si>
  <si>
    <t>Alex</t>
  </si>
  <si>
    <t>Stephen</t>
  </si>
  <si>
    <t>WSU-USA-OptIn-PHASER-Pcount-Mono (WSU-USA-Standard Services-NON-XRXMFD)</t>
  </si>
  <si>
    <t>141.217.4.45</t>
  </si>
  <si>
    <t>WorkCentre 6655X-PGPK</t>
  </si>
  <si>
    <t>C&amp;IT Bldg, Mezz open hall, East</t>
  </si>
  <si>
    <t>USA/Detroit/MI/5925 Woodward Ave/Computing Services/Fl-Mezz</t>
  </si>
  <si>
    <t>WSU-USA-OptIn-XRXMFD-Split (WSU-USA-Standard Services-XRXMFD)</t>
  </si>
  <si>
    <t>141.217.4.84</t>
  </si>
  <si>
    <t>HP</t>
  </si>
  <si>
    <t>5957 Woodward</t>
  </si>
  <si>
    <t>Training trailer, reception area</t>
  </si>
  <si>
    <t>USA/Detroit/MI/5957 Woodward Ave/5957 Woodward/Fl-1</t>
  </si>
  <si>
    <t>WSU-USA-Interim-3rdParty-Pcount-Mono (WSU-USA-Standard Services-NON-XRXMFD)</t>
  </si>
  <si>
    <t>141.217.22.136</t>
  </si>
  <si>
    <t>LaserJet Enterprise 600 Printer M602m</t>
  </si>
  <si>
    <t>100 Antoinette</t>
  </si>
  <si>
    <t>C&amp;IT Bldg, Annex area, room 150</t>
  </si>
  <si>
    <t>USA/Detroit/MI/100 Antoinette Ave/100 Antoinette/Fl-1</t>
  </si>
  <si>
    <t>141.217.4.170</t>
  </si>
  <si>
    <t>Color LaserJet CP3525</t>
  </si>
  <si>
    <t>C&amp;IT Bldg, CIO's office, room 293</t>
  </si>
  <si>
    <t>USA/Detroit/MI/5925 Woodward Ave/Computing Services/Fl-2</t>
  </si>
  <si>
    <t>WSU-USA-Interim-3rdParty-Color-Split (WSU-USA-Standard Services-NON-XRXMFD)</t>
  </si>
  <si>
    <t>141.217.4.40</t>
  </si>
  <si>
    <t>Phaser 4622DN-PGPK</t>
  </si>
  <si>
    <t>C&amp;IT Bldg, 3rd Floor, Cube 313.51</t>
  </si>
  <si>
    <t>USA/Detroit/MI/5925 Woodward Ave/Computing Services/Fl-3</t>
  </si>
  <si>
    <t>141.217.4.55</t>
  </si>
  <si>
    <t>WorkCentre 7855-PGPK</t>
  </si>
  <si>
    <t>C&amp;IT Bldg 1St Floor Hall Room 109</t>
  </si>
  <si>
    <t>141.217.4.60</t>
  </si>
  <si>
    <t>141.217.4.169</t>
  </si>
  <si>
    <t>C&amp;IT Bldg, 3rd Floor, Cube 313.11</t>
  </si>
  <si>
    <t>141.217.4.43</t>
  </si>
  <si>
    <t>C&amp;IT Bldg, 1st Floor, room 175</t>
  </si>
  <si>
    <t>141.217.4.95</t>
  </si>
  <si>
    <t>C&amp;IT Bldg, 3rd Floor near 313.02</t>
  </si>
  <si>
    <t>141.217.4.68</t>
  </si>
  <si>
    <t>WorkCentre 7845-PGPK</t>
  </si>
  <si>
    <t>C&amp;IT Bldg, 2nd Floor, room 298</t>
  </si>
  <si>
    <t>Stephens</t>
  </si>
  <si>
    <t>141.217.4.145</t>
  </si>
  <si>
    <t>Alex Stephens/Stephen Wassef</t>
  </si>
  <si>
    <t>Student Center</t>
  </si>
  <si>
    <t>5221 Gullen Mall, Detroit, MI, Student Center, room 007</t>
  </si>
  <si>
    <t>USA/Detroit/MI/5221 Gullen Mall/Student Center/Fl-7</t>
  </si>
  <si>
    <t>swassef@wayne.edu</t>
  </si>
  <si>
    <t>Wassef</t>
  </si>
  <si>
    <t>141.217.82.95</t>
  </si>
  <si>
    <t>Andrew S. Kaufman</t>
  </si>
  <si>
    <t>Xerox 3610</t>
  </si>
  <si>
    <t>University Press</t>
  </si>
  <si>
    <t>Leonard N. Simons Bldg. 1st. Floor</t>
  </si>
  <si>
    <t>Andrew</t>
  </si>
  <si>
    <t>Kaufman</t>
  </si>
  <si>
    <t>Xerox 6655</t>
  </si>
  <si>
    <t>Andrew Thomas Murrell</t>
  </si>
  <si>
    <t>Phaser 6180MFP-D-PGPK</t>
  </si>
  <si>
    <t>Engineering</t>
  </si>
  <si>
    <t>USA/Detroit/MI/5050 Anthony Wayne Drive/Engineering/Fl-2</t>
  </si>
  <si>
    <t>amurrell@wayne.edu</t>
  </si>
  <si>
    <t>Connect</t>
  </si>
  <si>
    <t>Services</t>
  </si>
  <si>
    <t>WSU-USA--OptIn-PHASER-Split (WSU-USA-Standard Services-NON-XRXMFD)</t>
  </si>
  <si>
    <t>172.21.16.200</t>
  </si>
  <si>
    <t>WorkCentre 5945-PGPK</t>
  </si>
  <si>
    <t>Bioengineering</t>
  </si>
  <si>
    <t>Bioengineering 2nd Floor Copy Center</t>
  </si>
  <si>
    <t>USA/Detroit/MI/818 West Hancock Ave/Bioengineering/Fl-2</t>
  </si>
  <si>
    <t>WSU-USA-OptIn-XRXMFD-Pcount-Mono (WSU-USA-Standard Services-XRXMFD)</t>
  </si>
  <si>
    <t>172.20.17.31</t>
  </si>
  <si>
    <t>5057 Woodward</t>
  </si>
  <si>
    <t>USA/Detroit/MI/5057 Woodward Ave/5057 Woodward/Fl-3</t>
  </si>
  <si>
    <t>172.30.3.30</t>
  </si>
  <si>
    <t>172.30.3.31</t>
  </si>
  <si>
    <t>172.30.3.32</t>
  </si>
  <si>
    <t>WorkCentre 3655X-PGPK</t>
  </si>
  <si>
    <t>Macabees 14th floor near room14200.10</t>
  </si>
  <si>
    <t>USA/Detroit/MI/5057 Woodward Ave/5057 Woodward/Fl-14</t>
  </si>
  <si>
    <t>172.30.3.28</t>
  </si>
  <si>
    <t>14th floor</t>
  </si>
  <si>
    <t>USA/Detroit/MI/5057 Woodward Ave/5057 Woodward/Fl-2</t>
  </si>
  <si>
    <t>172.30.3.29</t>
  </si>
  <si>
    <t>WorkCentre 5955-PGPK</t>
  </si>
  <si>
    <t>Engineering Tech</t>
  </si>
  <si>
    <t>Engineering Technology, Room 1159.2</t>
  </si>
  <si>
    <t>USA/Detroit/MI/4855 Fourth St/Engineering Tech/Fl-1</t>
  </si>
  <si>
    <t>172.20.17.10</t>
  </si>
  <si>
    <t>Engineering Tech Reception Room 1159</t>
  </si>
  <si>
    <t>172.20.17.11</t>
  </si>
  <si>
    <t>M E B</t>
  </si>
  <si>
    <t>Manufacturing Engineering Building, 2nd Floor, Room 2030.1</t>
  </si>
  <si>
    <t>USA/Detroit/MI/4815 Fourth St/M E B/Fl-2</t>
  </si>
  <si>
    <t>172.20.17.50</t>
  </si>
  <si>
    <t>172.20.17.30</t>
  </si>
  <si>
    <t>Bioengineering 2nd Floor, Room 2218</t>
  </si>
  <si>
    <t>172.20.17.32</t>
  </si>
  <si>
    <t>Engineering, Room 2021</t>
  </si>
  <si>
    <t>USA/Detroit/MI/4855 Fourth St/Engineering Tech/Fl-2</t>
  </si>
  <si>
    <t>WSU-USA-Student1Card-NonMFD-Pcount-Mono (WSU-USA-Standard Services-NON-XRXMFD)</t>
  </si>
  <si>
    <t>192.168.54.93</t>
  </si>
  <si>
    <t>WorkCentre 3655S-PGPK</t>
  </si>
  <si>
    <t>Engineering 2nd floor Alcove</t>
  </si>
  <si>
    <t>172.20.17.73</t>
  </si>
  <si>
    <t>Main Engineering Room 2410</t>
  </si>
  <si>
    <t>172.20.17.72</t>
  </si>
  <si>
    <t>Engineering 2nd floor workroom 2169</t>
  </si>
  <si>
    <t>141.217.24.102</t>
  </si>
  <si>
    <t>USA/Detroit/MI/5050 Anthony Wayne Drive/Engineering/Fl-1</t>
  </si>
  <si>
    <t>141.217.24.101</t>
  </si>
  <si>
    <t>Engineering, outside 1514</t>
  </si>
  <si>
    <t>192.168.54.92</t>
  </si>
  <si>
    <t>EDC 1st Floor, ENGG 1527</t>
  </si>
  <si>
    <t>172.20.17.71</t>
  </si>
  <si>
    <t>Main Engineering 1155</t>
  </si>
  <si>
    <t>172.20.17.70</t>
  </si>
  <si>
    <t>Engineering, Room 2060</t>
  </si>
  <si>
    <t>192.168.54.94</t>
  </si>
  <si>
    <t>ENGG 3137</t>
  </si>
  <si>
    <t>USA/Detroit/MI/5050 Anthony Wayne Drive/Engineering/Fl-3</t>
  </si>
  <si>
    <t>172.20.17.74</t>
  </si>
  <si>
    <t xml:space="preserve">Engineering Workroom 3169 </t>
  </si>
  <si>
    <t>141.217.24.103</t>
  </si>
  <si>
    <t>Murrell</t>
  </si>
  <si>
    <t>172.20.17.51</t>
  </si>
  <si>
    <t>Angela Wisniewski/Petrice Hughey</t>
  </si>
  <si>
    <t>FAB</t>
  </si>
  <si>
    <t>Fab Bldg !st floor Room 1078</t>
  </si>
  <si>
    <t>USA/Detroit/MI/656 West Kirby Ave/FAB/Fl-1</t>
  </si>
  <si>
    <t>ab6929@wayne.edu</t>
  </si>
  <si>
    <t>Angela</t>
  </si>
  <si>
    <t>Wisniewski</t>
  </si>
  <si>
    <t>141.217.213.24</t>
  </si>
  <si>
    <t>Anita Knight</t>
  </si>
  <si>
    <t>P0781227</t>
  </si>
  <si>
    <t>Mortuary Science</t>
  </si>
  <si>
    <t>USA/Detroit/MI/5439 Woodward Ave/Mortuary Science/Fl-4</t>
  </si>
  <si>
    <t>cc7068@wayne.edu</t>
  </si>
  <si>
    <t>Anita</t>
  </si>
  <si>
    <t>Knight</t>
  </si>
  <si>
    <t>141.217.19.23</t>
  </si>
  <si>
    <t>Audra Kovalchuk</t>
  </si>
  <si>
    <t>WorkCentre 7855</t>
  </si>
  <si>
    <t>Welcome Center</t>
  </si>
  <si>
    <t>Welcome Center Second Floor</t>
  </si>
  <si>
    <t>USA/Detroit/MI/42 West Warren Ave/Welcome Center/Fl-2</t>
  </si>
  <si>
    <t>au4680@wayne.edu</t>
  </si>
  <si>
    <t>Audra</t>
  </si>
  <si>
    <t>Kovalchuk</t>
  </si>
  <si>
    <t>141.217.52.89</t>
  </si>
  <si>
    <t>AAB</t>
  </si>
  <si>
    <t>machine location not set</t>
  </si>
  <si>
    <t>USA/Detroit/MI/5700 Cass Ave/AAB/Fl-2</t>
  </si>
  <si>
    <t>bi3936@wayne.edu</t>
  </si>
  <si>
    <t>Barbara</t>
  </si>
  <si>
    <t>Hale</t>
  </si>
  <si>
    <t>WSU-USA-OptOut-WC5845-Pcount-Mono (WSU-USA-Standard Services-NON-XRXMFD)</t>
  </si>
  <si>
    <t>141.217.12.123</t>
  </si>
  <si>
    <t>Ben Phillips</t>
  </si>
  <si>
    <t>P0776506</t>
  </si>
  <si>
    <t>Rackham</t>
  </si>
  <si>
    <t>USA/Detroit/MI/60 Farnsworth Ave/Rackham/Fl-1</t>
  </si>
  <si>
    <t>benjamin.phillips3@wayne.edu</t>
  </si>
  <si>
    <t>Ben</t>
  </si>
  <si>
    <t>Phillips</t>
  </si>
  <si>
    <t>141.217.40.187</t>
  </si>
  <si>
    <t>Brian Rottermond/Nakia Robinson</t>
  </si>
  <si>
    <t>5700 Cass ave 3rd floor Internal Audit</t>
  </si>
  <si>
    <t>USA/Detroit/MI/5700 Cass Ave/AAB/Fl-3</t>
  </si>
  <si>
    <t>rottermond@wayne.edu</t>
  </si>
  <si>
    <t>Brian</t>
  </si>
  <si>
    <t>Rottermond</t>
  </si>
  <si>
    <t>WSU-USA-Student1Card-MFD-Split (WSU-USA-Standard Services-XRXMFD)</t>
  </si>
  <si>
    <t>141.217.12.155</t>
  </si>
  <si>
    <t>Sausha Kellogg</t>
  </si>
  <si>
    <t>AT0211417</t>
  </si>
  <si>
    <t>P0745098</t>
  </si>
  <si>
    <t>Phaser 7800GX-PGPK</t>
  </si>
  <si>
    <t>machine</t>
  </si>
  <si>
    <t>csiladi@wayne.edu</t>
  </si>
  <si>
    <t>Catherine</t>
  </si>
  <si>
    <t>Siladi</t>
  </si>
  <si>
    <t>141.217.12.248</t>
  </si>
  <si>
    <t>Chemika Buffington</t>
  </si>
  <si>
    <t>Applebaum Pharmacy</t>
  </si>
  <si>
    <t>USA/Detroit/MI/259 Mack Ave/Applebaum Pharmacy/Fl-5</t>
  </si>
  <si>
    <t>aj0513@wayne.edu</t>
  </si>
  <si>
    <t>Chemika</t>
  </si>
  <si>
    <t>Buffington</t>
  </si>
  <si>
    <t>141.217.208.187</t>
  </si>
  <si>
    <t>141.217.208.197</t>
  </si>
  <si>
    <t>Cheryl Warren-Hambrick</t>
  </si>
  <si>
    <t>P0739566-July,Aug,Sept 2015 &amp; P0739824-FY16</t>
  </si>
  <si>
    <t>Purdy Library</t>
  </si>
  <si>
    <t>USA/Detroit/MI/5244 Gullen Mall/Purdy Library/Fl-4</t>
  </si>
  <si>
    <t>CAN.Wayne.State.DCA@xerox.com</t>
  </si>
  <si>
    <t>DCA</t>
  </si>
  <si>
    <t>Wayne State</t>
  </si>
  <si>
    <t>192.168.54.67</t>
  </si>
  <si>
    <t>UnderGraduate Library</t>
  </si>
  <si>
    <t>USA/Detroit/MI/5155 Gullen Mall/UnderGraduate Library/Fl-2</t>
  </si>
  <si>
    <t>192.168.54.78</t>
  </si>
  <si>
    <t>University Tower</t>
  </si>
  <si>
    <t>USA/Detroit/MI/4500/4600 Cass Ave/University Tower/Fl-1</t>
  </si>
  <si>
    <t>ac3905@wayne.edu</t>
  </si>
  <si>
    <t>Cheryl</t>
  </si>
  <si>
    <t>Warren-Hambrick</t>
  </si>
  <si>
    <t>192.168.58.62</t>
  </si>
  <si>
    <t>USA/Detroit/MI/5155 Gullen Mall/UnderGraduate Library/Fl-3</t>
  </si>
  <si>
    <t>192.168.54.80</t>
  </si>
  <si>
    <t>WorkCentre 7225-PGPK</t>
  </si>
  <si>
    <t>USA/Detroit/MI/5221 Gullen Mall/Student Center/Fl-3</t>
  </si>
  <si>
    <t>192.168.56.92</t>
  </si>
  <si>
    <t>USA/Detroit/MI/5244 Gullen Mall/Purdy Library/Fl-2</t>
  </si>
  <si>
    <t>192.168.54.65</t>
  </si>
  <si>
    <t>USA/Detroit/MI/5244 Gullen Mall/Purdy Library/Fl-3</t>
  </si>
  <si>
    <t>192.168.54.66</t>
  </si>
  <si>
    <t>USA/Detroit/MI/5155 Gullen Mall/UnderGraduate Library/Fl-1</t>
  </si>
  <si>
    <t>192.168.54.72</t>
  </si>
  <si>
    <t>192.168.54.77</t>
  </si>
  <si>
    <t>192.168.54.74</t>
  </si>
  <si>
    <t>192.168.54.73</t>
  </si>
  <si>
    <t>192.168.54.76</t>
  </si>
  <si>
    <t>192.168.54.75</t>
  </si>
  <si>
    <t>Prentis</t>
  </si>
  <si>
    <t>USA/MI/Detroit/5201 Cass Ave/Prentis/Fl-B</t>
  </si>
  <si>
    <t>192.168.62.48</t>
  </si>
  <si>
    <t>Towers Residence Hall</t>
  </si>
  <si>
    <t>Towers Residence Lobby</t>
  </si>
  <si>
    <t>USA/Detroit/MI/655 West Kirby Avenue/Towers Residence Hall/Fl-1</t>
  </si>
  <si>
    <t>192.168.54.87</t>
  </si>
  <si>
    <t>Scott Hall</t>
  </si>
  <si>
    <t>USA/Detroit/MI/540 East Canfield Ave/Scott Hall/Fl-1</t>
  </si>
  <si>
    <t>146.9.9.32</t>
  </si>
  <si>
    <t>192.168.54.79</t>
  </si>
  <si>
    <t>USA/Detroit/MI/42 West Warren Ave/Welcome Center/Fl-1</t>
  </si>
  <si>
    <t>192.168.62.47</t>
  </si>
  <si>
    <t>192.168.54.71</t>
  </si>
  <si>
    <t>USA/Detroit/MI/5244 Gullen Mall/Purdy Library/Fl-1</t>
  </si>
  <si>
    <t>192.168.54.63</t>
  </si>
  <si>
    <t>192.168.54.64</t>
  </si>
  <si>
    <t>192.168.54.62</t>
  </si>
  <si>
    <t>Kresge Library</t>
  </si>
  <si>
    <t>USA/Detroit/MI/5294 Gullen Mall/Kresge Library/Fl-1</t>
  </si>
  <si>
    <t>192.168.54.69</t>
  </si>
  <si>
    <t>192.168.54.68</t>
  </si>
  <si>
    <t>Law Library</t>
  </si>
  <si>
    <t>USA/MI/Detroit/474 Ferry Mall/Law Library/Fl-1</t>
  </si>
  <si>
    <t>192.168.56.93</t>
  </si>
  <si>
    <t>Cohn</t>
  </si>
  <si>
    <t>USA/Detroit/MI/5557 Cass Ave/Cohn/Fl-2</t>
  </si>
  <si>
    <t>141.217.179.52</t>
  </si>
  <si>
    <t>Macomb Ctr</t>
  </si>
  <si>
    <t>MEC-RM116</t>
  </si>
  <si>
    <t>USA/Detroit/MI/16480 Hall Road/Macomb Ctr/Fl-1</t>
  </si>
  <si>
    <t>WSU-USA-Student1Card-MFD-Pcount-Mono (WSU-USA-Standard Services-XRXMFD)</t>
  </si>
  <si>
    <t>141.217.55.16</t>
  </si>
  <si>
    <t>USA/Detroit/MI/5294 Gullen Mall/Kresge Library/Fl-2</t>
  </si>
  <si>
    <t>192.168.54.70</t>
  </si>
  <si>
    <t>192.168.54.83</t>
  </si>
  <si>
    <t>Chatsworth</t>
  </si>
  <si>
    <t>USA/Detroit/MI/630 Williams Mall/Chatsworth/Fl-1</t>
  </si>
  <si>
    <t>192.168.54.86</t>
  </si>
  <si>
    <t>Atchison Hall</t>
  </si>
  <si>
    <t>USA/Detroit/MI/5110 Anthony Wayne Dr/Atchison Hall/Fl-1</t>
  </si>
  <si>
    <t>192.168.54.84</t>
  </si>
  <si>
    <t>DeRoy Apts</t>
  </si>
  <si>
    <t>USA/Detroit/MI/5200 Anthony Wayne Dr/DeRoy Apts/Fl-1</t>
  </si>
  <si>
    <t>192.168.54.85</t>
  </si>
  <si>
    <t>Ghafari Hall</t>
  </si>
  <si>
    <t>USA/Detroit/MI/695 Williams Mall/Ghafari Hall/Fl-1</t>
  </si>
  <si>
    <t>192.168.54.88</t>
  </si>
  <si>
    <t>192.168.56.94</t>
  </si>
  <si>
    <t>USA/MI/Detroit/5201 Cass Ave/Prentis/Fl-3</t>
  </si>
  <si>
    <t>192.168.62.54</t>
  </si>
  <si>
    <t>Science &amp; Eng Library</t>
  </si>
  <si>
    <t>USA/Detroit/MI/5048 Gullen Mall/Science &amp; Eng Library/Fl-3</t>
  </si>
  <si>
    <t>192.168.62.49</t>
  </si>
  <si>
    <t>Old Main</t>
  </si>
  <si>
    <t>USA/Detroit/MI/4841 Cass Ave/Old Main/Fl-2</t>
  </si>
  <si>
    <t>192.168.58.64</t>
  </si>
  <si>
    <t>USA/Detroit/MI/259 Mack Ave/Applebaum Pharmacy/Fl-B</t>
  </si>
  <si>
    <t>192.168.60.66</t>
  </si>
  <si>
    <t>141.217.210.81</t>
  </si>
  <si>
    <t>Mazurek Educ Commons</t>
  </si>
  <si>
    <t>USA/Detroit/MI/320 East Canfield Ave/Mazurek Educ Commons/Fl-1</t>
  </si>
  <si>
    <t>146.9.153.134</t>
  </si>
  <si>
    <t>Manoogian</t>
  </si>
  <si>
    <t>USA/Detroit/MI/906 West Warren Ave/Manoogian/Fl-3</t>
  </si>
  <si>
    <t>192.168.64.84</t>
  </si>
  <si>
    <t>Cheryl Warren-Hambrick/Anita Knight</t>
  </si>
  <si>
    <t>P0739566 &amp; P0739824 and 75282998</t>
  </si>
  <si>
    <t>192.168.52.51</t>
  </si>
  <si>
    <t>Oakland Center</t>
  </si>
  <si>
    <t>USA/Detroit/MI/33737 West Twelve Mile Rd/Oakland Center/Fl-1</t>
  </si>
  <si>
    <t>141.217.128.87</t>
  </si>
  <si>
    <t>Computer :Lab Room 202 Farmington</t>
  </si>
  <si>
    <t>141.217.128.88</t>
  </si>
  <si>
    <t>ATEC - Advan Tech Educ Ct</t>
  </si>
  <si>
    <t>USA/Detroit/MI/14601 East Twelve Mile Rd/ATEC-Advan Tech Educ Ct/Fl-1</t>
  </si>
  <si>
    <t>141.217.71.45</t>
  </si>
  <si>
    <t>141.217.172.96</t>
  </si>
  <si>
    <t>192.168.56.95</t>
  </si>
  <si>
    <t>146.9.153.136</t>
  </si>
  <si>
    <t>192.168.54.82</t>
  </si>
  <si>
    <t>Applebaum Pharmacy Basement</t>
  </si>
  <si>
    <t>192.168.60.64</t>
  </si>
  <si>
    <t>Claressa Adams</t>
  </si>
  <si>
    <t>WorkCentre 5855-PGPK</t>
  </si>
  <si>
    <t>UGL 1685 - WSU Advising</t>
  </si>
  <si>
    <t>c.adams@wayne.edu</t>
  </si>
  <si>
    <t xml:space="preserve">Claressa </t>
  </si>
  <si>
    <t>Adams</t>
  </si>
  <si>
    <t>WSU-USA-OptOut-W5855-Pcount-Mono (WSU-USA-Standard Services-NON-XRXMFD)</t>
  </si>
  <si>
    <t>141.217.172.245</t>
  </si>
  <si>
    <t>Danny De Rose/Tinley Daniel</t>
  </si>
  <si>
    <t>P0777782</t>
  </si>
  <si>
    <t>Music 1321.6</t>
  </si>
  <si>
    <t>USA/Detroit/MI/4841 Cass Ave/Old Main/Fl-1</t>
  </si>
  <si>
    <t>bb9260@wayne.edu</t>
  </si>
  <si>
    <t>Danny</t>
  </si>
  <si>
    <t>De Rose</t>
  </si>
  <si>
    <t>141.217.134.214</t>
  </si>
  <si>
    <t>DCA Wayne State (Student Print)</t>
  </si>
  <si>
    <t>In Storage at C&amp;IT</t>
  </si>
  <si>
    <t>WorkCentre 5335 Copier/Printer/Scanner-PGPK</t>
  </si>
  <si>
    <t>Denise Walker</t>
  </si>
  <si>
    <t>Room 201 Rackham</t>
  </si>
  <si>
    <t>USA/Detroit/MI/60 Farnsworth Ave/Rackham/Fl-2</t>
  </si>
  <si>
    <t>ab9758@wayne.edu</t>
  </si>
  <si>
    <t>Denise</t>
  </si>
  <si>
    <t>Walker</t>
  </si>
  <si>
    <t>141.217.40.33</t>
  </si>
  <si>
    <t>Doris King</t>
  </si>
  <si>
    <t>FAB Room 1150</t>
  </si>
  <si>
    <t>ad5513@wyane.edu</t>
  </si>
  <si>
    <t xml:space="preserve">Doris </t>
  </si>
  <si>
    <t>King</t>
  </si>
  <si>
    <t>Phaser 6700DT-PGPK</t>
  </si>
  <si>
    <t>Diane Kudla</t>
  </si>
  <si>
    <t>Chemistry</t>
  </si>
  <si>
    <t>USA/Detroit/MI/5101 Cass Avenue/Chemistry/Fl-2</t>
  </si>
  <si>
    <t>ac2630@wayne.edu</t>
  </si>
  <si>
    <t>Diane</t>
  </si>
  <si>
    <t>Kudla</t>
  </si>
  <si>
    <t>141.217.27.38</t>
  </si>
  <si>
    <t>Erik Nordberg</t>
  </si>
  <si>
    <t>Reuther Library</t>
  </si>
  <si>
    <t>Rm 325</t>
  </si>
  <si>
    <t>USA/Detroit/MI/5401 Cass Ave/Reuther Library/Fl-3</t>
  </si>
  <si>
    <t>erik.nordberg@wayne.edu</t>
  </si>
  <si>
    <t>Erik</t>
  </si>
  <si>
    <t>Nordberg</t>
  </si>
  <si>
    <t>141.217.112.106</t>
  </si>
  <si>
    <t>Ferna Childs</t>
  </si>
  <si>
    <t>Prentis School of Buisness 2nd Floor Deans Office Room 226.3</t>
  </si>
  <si>
    <t>USA/MI/Detroit/5201 Cass Ave/Prentis/Fl-2</t>
  </si>
  <si>
    <t>ferna.childs@wayne.edu</t>
  </si>
  <si>
    <t>Ferna</t>
  </si>
  <si>
    <t>Childs</t>
  </si>
  <si>
    <t>141.217.78.34</t>
  </si>
  <si>
    <t>Gerri White</t>
  </si>
  <si>
    <t>Rands House</t>
  </si>
  <si>
    <t>Rand House 1st floor room 117</t>
  </si>
  <si>
    <t>USA/MI/Detroit/5229 Cass Ave/Rands House/Fl-1</t>
  </si>
  <si>
    <t>ac1769@wayne.edu</t>
  </si>
  <si>
    <t>Gerri</t>
  </si>
  <si>
    <t>White</t>
  </si>
  <si>
    <t>141.217.78.163</t>
  </si>
  <si>
    <t>Israel Sexton</t>
  </si>
  <si>
    <t>USA/Detroit/MI/5057 Woodward Ave/5057 Woodward/Fl-6</t>
  </si>
  <si>
    <t>fz6418@wayne.edu</t>
  </si>
  <si>
    <t>Israel</t>
  </si>
  <si>
    <t>Sexton</t>
  </si>
  <si>
    <t>141.217.60.234</t>
  </si>
  <si>
    <t>USA/Detroit/MI/259 Mack Ave/Applebaum Pharmacy/Fl-2</t>
  </si>
  <si>
    <t>141.217.60.235</t>
  </si>
  <si>
    <t>Jackie Wiartalla</t>
  </si>
  <si>
    <t>MX4338950</t>
  </si>
  <si>
    <t>P0742927</t>
  </si>
  <si>
    <t>5700 Cass, Room 4900</t>
  </si>
  <si>
    <t>USA/Detroit/MI/5700 Cass Ave/AAB/Fl-4</t>
  </si>
  <si>
    <t>fb8938@wayne.edu</t>
  </si>
  <si>
    <t>Jackie</t>
  </si>
  <si>
    <t>Wiartalla</t>
  </si>
  <si>
    <t>141.217.13.50</t>
  </si>
  <si>
    <t>Jacqueline Patterson</t>
  </si>
  <si>
    <t>P0774597</t>
  </si>
  <si>
    <t>USA/Detroit/MI/5057 Woodward Ave/5057 Woodward/Fl-7</t>
  </si>
  <si>
    <t>ad0884@wayne.edu</t>
  </si>
  <si>
    <t>Jacqueline</t>
  </si>
  <si>
    <t>Patterson</t>
  </si>
  <si>
    <t>141.217.61.13</t>
  </si>
  <si>
    <t>Maccabee Bldg 7th Floor room 7910.1</t>
  </si>
  <si>
    <t>141.217.62.116</t>
  </si>
  <si>
    <t>Janather Mason</t>
  </si>
  <si>
    <t>Research/Tech Park</t>
  </si>
  <si>
    <t>USA/Detroit/MI/440 Burroughs Ave/Research/Tech Park/Fl-2</t>
  </si>
  <si>
    <t>jcmason@med.wayne.edu</t>
  </si>
  <si>
    <t>Janather</t>
  </si>
  <si>
    <t>Mason</t>
  </si>
  <si>
    <t>10.1.9.32</t>
  </si>
  <si>
    <t>Janet Harris</t>
  </si>
  <si>
    <t>ab7146@wayne.edu</t>
  </si>
  <si>
    <t>Janet</t>
  </si>
  <si>
    <t>Harris</t>
  </si>
  <si>
    <t>141.217.60.105</t>
  </si>
  <si>
    <t>141.217.60.40</t>
  </si>
  <si>
    <t>Janine Ann Dunlop</t>
  </si>
  <si>
    <t>Linsell House</t>
  </si>
  <si>
    <t>Linsell House Gullen Mall</t>
  </si>
  <si>
    <t>USA/Detroit/MI/5104 Gullen Mall/Linsell House/Fl-1</t>
  </si>
  <si>
    <t>ac8727@wayne.edu</t>
  </si>
  <si>
    <t>Janine Ann</t>
  </si>
  <si>
    <t>Dunlop</t>
  </si>
  <si>
    <t>141.217.30.16</t>
  </si>
  <si>
    <t>USA/Detroit/MI/5104 Gullen Mall/Linsell House/Fl-2</t>
  </si>
  <si>
    <t>141.217.30.25</t>
  </si>
  <si>
    <t>Jennifer Leonard</t>
  </si>
  <si>
    <t>WorkCentre 6655</t>
  </si>
  <si>
    <t>FAB Room 2226</t>
  </si>
  <si>
    <t>Jennifer</t>
  </si>
  <si>
    <t>Leonard</t>
  </si>
  <si>
    <t>Jill Mcgrath</t>
  </si>
  <si>
    <t>HEALTH EDUCATION CENTER</t>
  </si>
  <si>
    <t>Detroit Med Center 9th Floor Room 9A</t>
  </si>
  <si>
    <t>USA/Detroit/MI/4201 St. Antoine Street/University Health Center/Fl-9</t>
  </si>
  <si>
    <t>ai0022@wayne.edu</t>
  </si>
  <si>
    <t>Jill</t>
  </si>
  <si>
    <t>Mcgrath</t>
  </si>
  <si>
    <t>146.9.58.161</t>
  </si>
  <si>
    <t>Joann Jones</t>
  </si>
  <si>
    <t>MX4745348</t>
  </si>
  <si>
    <t>P0768013</t>
  </si>
  <si>
    <t>5700 Cass, Room 4602</t>
  </si>
  <si>
    <t>ab5920@wayne.edu</t>
  </si>
  <si>
    <t>Joann</t>
  </si>
  <si>
    <t>Jones</t>
  </si>
  <si>
    <t>141.217.12.235</t>
  </si>
  <si>
    <t>Jody Cooper</t>
  </si>
  <si>
    <t>WorkCentre 5865-PGPK</t>
  </si>
  <si>
    <t>5057 Woodward Ave, Detroit, MI, OVPR</t>
  </si>
  <si>
    <t>USA/Detroit/MI/5057 Woodward Ave/5057 Woodward/Fl-13</t>
  </si>
  <si>
    <t>eh2715@wayne.edu</t>
  </si>
  <si>
    <t>Jody</t>
  </si>
  <si>
    <t>Cooper</t>
  </si>
  <si>
    <t>141.217.60.108</t>
  </si>
  <si>
    <t>IBIO-!st Floor</t>
  </si>
  <si>
    <t>141.217.60.46</t>
  </si>
  <si>
    <t>141.217.60.41</t>
  </si>
  <si>
    <t>141.217.60.193</t>
  </si>
  <si>
    <t>141.217.60.45</t>
  </si>
  <si>
    <t>141.217.60.44</t>
  </si>
  <si>
    <t>141.217.60.233</t>
  </si>
  <si>
    <t>141.217.60.43</t>
  </si>
  <si>
    <t>John Addison</t>
  </si>
  <si>
    <t>Alumni House</t>
  </si>
  <si>
    <t>Alumni House Presidential Apartment</t>
  </si>
  <si>
    <t>USA/MI/Detroit/441 Gilmour Mall/Alumni House</t>
  </si>
  <si>
    <t>john.addison@wayne.edu</t>
  </si>
  <si>
    <t>John</t>
  </si>
  <si>
    <t>Addison</t>
  </si>
  <si>
    <t>141.217.145.38</t>
  </si>
  <si>
    <t>Tierney Alumni House</t>
  </si>
  <si>
    <t>USA/Detroit/MI/5510 Woodward/Tierney Alumni House/FL-2</t>
  </si>
  <si>
    <t>141.217.33.134</t>
  </si>
  <si>
    <t>Karen Vest</t>
  </si>
  <si>
    <t>MX4482251</t>
  </si>
  <si>
    <t>P0779080</t>
  </si>
  <si>
    <t>WorkCentre 7855 PT</t>
  </si>
  <si>
    <t>Government &amp; Community Affairs Room 4092</t>
  </si>
  <si>
    <t>karen.vest@wayne.edu</t>
  </si>
  <si>
    <t xml:space="preserve">Karen </t>
  </si>
  <si>
    <t>Vest</t>
  </si>
  <si>
    <t>Kelly Young</t>
  </si>
  <si>
    <t>Manoogian Bldg Comm. Studies and Forensics Room 546</t>
  </si>
  <si>
    <t>USA/Detroit/MI/906 West Warren Ave/Manoogian/Fl-5</t>
  </si>
  <si>
    <t>aj6438@wayne.edu</t>
  </si>
  <si>
    <t>Kelly</t>
  </si>
  <si>
    <t>Young</t>
  </si>
  <si>
    <t>141.217.170.93</t>
  </si>
  <si>
    <t>Laverna Patrick</t>
  </si>
  <si>
    <t>USA/MI/Detroit/5447 Woodward Ave</t>
  </si>
  <si>
    <t>ac0843@wayne.edu</t>
  </si>
  <si>
    <t>Juanitta</t>
  </si>
  <si>
    <t>Hill</t>
  </si>
  <si>
    <t>141.217.49.179</t>
  </si>
  <si>
    <t>WSU 4756 Cass Ave  Room 224</t>
  </si>
  <si>
    <t>aa6525@wayne.edu</t>
  </si>
  <si>
    <t>Laverna</t>
  </si>
  <si>
    <t>Patrick</t>
  </si>
  <si>
    <t>141.217.49.167</t>
  </si>
  <si>
    <t>5447 Woodward</t>
  </si>
  <si>
    <t>Room 177</t>
  </si>
  <si>
    <t>Leo Lieberman</t>
  </si>
  <si>
    <t>1200 Holden</t>
  </si>
  <si>
    <t>1200 Holden Copy Room</t>
  </si>
  <si>
    <t>USA/Detroit/MI/1200 Holden/1200 Holden/Fl-1</t>
  </si>
  <si>
    <t>Leo.Lieberman@Wayne.edu</t>
  </si>
  <si>
    <t>Leo</t>
  </si>
  <si>
    <t>Lieberman</t>
  </si>
  <si>
    <t>141.217.22.16</t>
  </si>
  <si>
    <t>1200 Holden Ave.Shipping and Receiving</t>
  </si>
  <si>
    <t>141.217.22.17</t>
  </si>
  <si>
    <t>Lori Ibarra</t>
  </si>
  <si>
    <t>fv4154@wayne.edu</t>
  </si>
  <si>
    <t>Lori</t>
  </si>
  <si>
    <t>Ibarra</t>
  </si>
  <si>
    <t>141.217.60.104</t>
  </si>
  <si>
    <t>141.217.60.151</t>
  </si>
  <si>
    <t>Lydia Knight</t>
  </si>
  <si>
    <t>Scott Hall 2375</t>
  </si>
  <si>
    <t>USA/Detroit/MI/540 East Canfield Ave/Scott Hall/Fl-2</t>
  </si>
  <si>
    <t>lknight@med.wayne.edu</t>
  </si>
  <si>
    <t>Lydia</t>
  </si>
  <si>
    <t>146.9.9.202</t>
  </si>
  <si>
    <t>Lynnetta Smith</t>
  </si>
  <si>
    <t>USA/Detroit/MI/4841 Cass Ave/Old Main/Fl-3</t>
  </si>
  <si>
    <t>Lynnetta.Smith@wayne.edu</t>
  </si>
  <si>
    <t>Lynnetta</t>
  </si>
  <si>
    <t>Smith</t>
  </si>
  <si>
    <t>141.217.132.54</t>
  </si>
  <si>
    <t>141.217.132.33</t>
  </si>
  <si>
    <t>Margaret Ogg</t>
  </si>
  <si>
    <t>Manoogian Room 131</t>
  </si>
  <si>
    <t>USA/Detroit/MI/906 West Warren Ave/Manoogian/Fl-1</t>
  </si>
  <si>
    <t>ax8800@wayne.edu</t>
  </si>
  <si>
    <t>Margaret</t>
  </si>
  <si>
    <t>Ogg</t>
  </si>
  <si>
    <t>141.217.170.96</t>
  </si>
  <si>
    <t>Marsha Moore</t>
  </si>
  <si>
    <t>Prentis RM002 - Advising</t>
  </si>
  <si>
    <t>ag3408@wayne.edu</t>
  </si>
  <si>
    <t>Marsha</t>
  </si>
  <si>
    <t>Moore</t>
  </si>
  <si>
    <t>141.217.78.248</t>
  </si>
  <si>
    <t>Prentis School of Buisness Room 200</t>
  </si>
  <si>
    <t>141.217.78.247</t>
  </si>
  <si>
    <t>A2M635970</t>
  </si>
  <si>
    <t>Mary Rose Forsyth</t>
  </si>
  <si>
    <t xml:space="preserve">6/21/16-Email from Mary Rose Forsyth. This machine was a demo not in good condition and any copies made during the training were not the Dept.'s responsibility.  Received replacement device.  </t>
  </si>
  <si>
    <t>2727 2nd Ave. ste 138 MATEC</t>
  </si>
  <si>
    <t>USA/Detroit/MI/5050 Anthony Wayne Drive/Engineering/Fl-B</t>
  </si>
  <si>
    <t>forsyth@sun.science.wayne.edu</t>
  </si>
  <si>
    <t>Mary Rose</t>
  </si>
  <si>
    <t>Forsyth</t>
  </si>
  <si>
    <t xml:space="preserve">P0760857 </t>
  </si>
  <si>
    <t>BACP</t>
  </si>
  <si>
    <t>Matec-2727 2nd Blvd Room 142</t>
  </si>
  <si>
    <t>USA/Detroit/MI/2727 Second Boulevard/BACP/Fl-1</t>
  </si>
  <si>
    <t>141.217.115.19</t>
  </si>
  <si>
    <t>Matthew Orr</t>
  </si>
  <si>
    <t>E1B936116</t>
  </si>
  <si>
    <t>P0770685</t>
  </si>
  <si>
    <t>Fab Bldg 4th floor room 4001</t>
  </si>
  <si>
    <t>USA/Detroit/MI/656 West Kirby Ave/FAB/Fl-4</t>
  </si>
  <si>
    <t>ba5782@wayne.edu</t>
  </si>
  <si>
    <t>Matthew</t>
  </si>
  <si>
    <t>Orr</t>
  </si>
  <si>
    <t>141.217.212.169</t>
  </si>
  <si>
    <t>Maurice Clark</t>
  </si>
  <si>
    <t>Color LaserJet CP3505</t>
  </si>
  <si>
    <t>fg8033@wayne.edu</t>
  </si>
  <si>
    <t>Maurice</t>
  </si>
  <si>
    <t>Clark</t>
  </si>
  <si>
    <t>141.217.60.237</t>
  </si>
  <si>
    <t>141.217.60.109</t>
  </si>
  <si>
    <t>USA/Detroit/MI/5057 Woodward Ave/5057 Woodward/Fl-12</t>
  </si>
  <si>
    <t>141.217.61.17</t>
  </si>
  <si>
    <t>Mercedes Hendrickson</t>
  </si>
  <si>
    <t>Woodward Gardens</t>
  </si>
  <si>
    <t>3939 Woodward 3rd floor 335</t>
  </si>
  <si>
    <t>USA/Detroit/MI/3939 Woodward/Woodward Gardens/Fl-3</t>
  </si>
  <si>
    <t>mhendric@med.wayne.edu</t>
  </si>
  <si>
    <t>Mercedes</t>
  </si>
  <si>
    <t>Hendrickson</t>
  </si>
  <si>
    <t>146.9.214.33</t>
  </si>
  <si>
    <t>Misbah Islam</t>
  </si>
  <si>
    <t>Law School</t>
  </si>
  <si>
    <t>Law School 471 W Palmer St 3rd Floor, Detroit, MI</t>
  </si>
  <si>
    <t>USA/MI/Detroit/471 West Palmer Ave/Law School/Fl-3</t>
  </si>
  <si>
    <t>misbah@wayne.edu</t>
  </si>
  <si>
    <t>Misbah</t>
  </si>
  <si>
    <t>Islam</t>
  </si>
  <si>
    <t>141.217.85.27</t>
  </si>
  <si>
    <t>6/17/16-Device may be added to P0742695 per Misbah and Theresa.</t>
  </si>
  <si>
    <t>Law Clinic</t>
  </si>
  <si>
    <t>USA/MI/Detroit/471 West Palmer Ave/Law School/Fl-1</t>
  </si>
  <si>
    <t>141.217.85.38</t>
  </si>
  <si>
    <t>Law School Admission Office room 1215</t>
  </si>
  <si>
    <t>141.217.85.40</t>
  </si>
  <si>
    <t>Law SChool Records and Registration Room 1223</t>
  </si>
  <si>
    <t>141.217.85.36</t>
  </si>
  <si>
    <t>141.217.85.46</t>
  </si>
  <si>
    <t>USA/MI/Detroit/471 West Palmer Ave/Law School/Fl-2</t>
  </si>
  <si>
    <t>141.217.85.11</t>
  </si>
  <si>
    <t>Law School Profesional Publications Room 2209</t>
  </si>
  <si>
    <t>141.217.85.25</t>
  </si>
  <si>
    <t>Room 3258</t>
  </si>
  <si>
    <t>141.217.85.47</t>
  </si>
  <si>
    <t>Law Library Copy room Floor 3 room 314</t>
  </si>
  <si>
    <t>141.217.85.48</t>
  </si>
  <si>
    <t>rsadasivan@wayne.edu</t>
  </si>
  <si>
    <t>Rajeev</t>
  </si>
  <si>
    <t>Sadasivan</t>
  </si>
  <si>
    <t>141.217.85.34</t>
  </si>
  <si>
    <t>3rd Floor Mail Room, Law Library Building</t>
  </si>
  <si>
    <t>USA/MI/Detroit/474 Ferry Mall/Law Library/Fl-3</t>
  </si>
  <si>
    <t>lawit@wayne.edu</t>
  </si>
  <si>
    <t>Group</t>
  </si>
  <si>
    <t>Law IT</t>
  </si>
  <si>
    <t>141.217.85.43</t>
  </si>
  <si>
    <t>141.217.85.41</t>
  </si>
  <si>
    <t>141.217.85.42</t>
  </si>
  <si>
    <t>141.217.85.45</t>
  </si>
  <si>
    <t>Monique Burkman</t>
  </si>
  <si>
    <t>Prentis School of Buisness Room 300.1</t>
  </si>
  <si>
    <t>ab7356@wayne.edu</t>
  </si>
  <si>
    <t>Monique</t>
  </si>
  <si>
    <t>Burkman</t>
  </si>
  <si>
    <t>141.217.78.158</t>
  </si>
  <si>
    <t>141.217.78.159</t>
  </si>
  <si>
    <t>Prentis School of Buisness (Basement)</t>
  </si>
  <si>
    <t>141.217.78.39</t>
  </si>
  <si>
    <t>Monique Jones</t>
  </si>
  <si>
    <t>60 W Hancock</t>
  </si>
  <si>
    <t>60 W Hancock Room 100</t>
  </si>
  <si>
    <t>USA/Detroit/MI/60 West Hancock Ave/60 W Hancock/Fl-1</t>
  </si>
  <si>
    <t>Mogreen@med.wayne.edu</t>
  </si>
  <si>
    <t>141.217.30.106</t>
  </si>
  <si>
    <t>Namhee Shin</t>
  </si>
  <si>
    <t>Scott Hall Room 2105</t>
  </si>
  <si>
    <t>av3631@wayne.edu</t>
  </si>
  <si>
    <t>Namhee</t>
  </si>
  <si>
    <t>Shin</t>
  </si>
  <si>
    <t>146.9.9.122</t>
  </si>
  <si>
    <t>2309 Scott Hall</t>
  </si>
  <si>
    <t>146.9.9.123</t>
  </si>
  <si>
    <t>Nicole Morris</t>
  </si>
  <si>
    <t>ATEC-RM141</t>
  </si>
  <si>
    <t>bb4210@wayne.edu</t>
  </si>
  <si>
    <t>Nicole</t>
  </si>
  <si>
    <t>Morris</t>
  </si>
  <si>
    <t>141.217.70.86</t>
  </si>
  <si>
    <t>ATEC-RM102</t>
  </si>
  <si>
    <t>141.217.70.83</t>
  </si>
  <si>
    <t>Nikki Wright</t>
  </si>
  <si>
    <t>P0775952</t>
  </si>
  <si>
    <t>FAB 4th floor Room 4320</t>
  </si>
  <si>
    <t>nikki.wright@wayne.edu</t>
  </si>
  <si>
    <t>Nikki</t>
  </si>
  <si>
    <t>Wright</t>
  </si>
  <si>
    <t>141.217.113.43</t>
  </si>
  <si>
    <t>Parth Dholakia</t>
  </si>
  <si>
    <t>IBio Building</t>
  </si>
  <si>
    <t>IBIO-First floor</t>
  </si>
  <si>
    <t>USA/Detroit/MI/6135 Woodward Ave/6135 Woodward/Fl-1</t>
  </si>
  <si>
    <t>ee3037@wayne.edu</t>
  </si>
  <si>
    <t>Parth</t>
  </si>
  <si>
    <t>Dholakia</t>
  </si>
  <si>
    <t>141.217.100.80</t>
  </si>
  <si>
    <t>141.217.100.73</t>
  </si>
  <si>
    <t>IBIO 1st Floor</t>
  </si>
  <si>
    <t>141.217.100.83</t>
  </si>
  <si>
    <t>IBIO-3rd floor</t>
  </si>
  <si>
    <t>USA/Detroit/MI/6135 Woodward Ave/6135 Woodward/Fl-3</t>
  </si>
  <si>
    <t>141.217.102.61</t>
  </si>
  <si>
    <t>IBIO !st Flr Hall</t>
  </si>
  <si>
    <t>141.217.100.84</t>
  </si>
  <si>
    <t>141.217.100.86</t>
  </si>
  <si>
    <t>!st Floor Offive IBIO</t>
  </si>
  <si>
    <t>141.217.100.67</t>
  </si>
  <si>
    <t>141.217.100.85</t>
  </si>
  <si>
    <t>IBIO SECOND FL.</t>
  </si>
  <si>
    <t>USA/Detroit/MI/6135 Woodward Ave/6135 Woodward/Fl-2</t>
  </si>
  <si>
    <t>141.217.100.70</t>
  </si>
  <si>
    <t>IBIO 2nd Fl.</t>
  </si>
  <si>
    <t>141.217.100.66</t>
  </si>
  <si>
    <t>2nd Floor Robert Pearson Area</t>
  </si>
  <si>
    <t>141.217.100.68</t>
  </si>
  <si>
    <t>3rd. Floor</t>
  </si>
  <si>
    <t>141.217.100.82</t>
  </si>
  <si>
    <t>IBIO2nd Floor</t>
  </si>
  <si>
    <t>141.217.100.69</t>
  </si>
  <si>
    <t>Parth Dholakia/Don Foshey</t>
  </si>
  <si>
    <t>C7X230798 replaced by C7X241541</t>
  </si>
  <si>
    <t>Basement DLAR</t>
  </si>
  <si>
    <t>USA/Detroit/MI/6135 Woodward Ave/6135 Woodward/Basement</t>
  </si>
  <si>
    <t>141.217.103.59</t>
  </si>
  <si>
    <t>IBIO 2nd Floor</t>
  </si>
  <si>
    <t>141.217.102.23</t>
  </si>
  <si>
    <t>IBIO 2nd floor</t>
  </si>
  <si>
    <t>141.217.100.77</t>
  </si>
  <si>
    <t>Pat Wegner</t>
  </si>
  <si>
    <t>AAB 5700 Cass Ave Detroit MI Purchasing</t>
  </si>
  <si>
    <t>ac1552@wayne.edu</t>
  </si>
  <si>
    <t>Pat</t>
  </si>
  <si>
    <t>Wegner</t>
  </si>
  <si>
    <t>141.217.12.59</t>
  </si>
  <si>
    <t>AAB Disbursements</t>
  </si>
  <si>
    <t>141.217.12.60</t>
  </si>
  <si>
    <t>Pat Wegner/Joann Jones</t>
  </si>
  <si>
    <t>AE9553282</t>
  </si>
  <si>
    <t>P0769534</t>
  </si>
  <si>
    <t>AAB Accounts Payable Room 4107</t>
  </si>
  <si>
    <t>141.217.12.127</t>
  </si>
  <si>
    <t>Petar Lazic</t>
  </si>
  <si>
    <t>Student Center Room 680</t>
  </si>
  <si>
    <t>USA/Detroit/MI/5221 Gullen Mall/Student Center/Fl-6</t>
  </si>
  <si>
    <t>ah2642@wayne.edu</t>
  </si>
  <si>
    <t>Petar</t>
  </si>
  <si>
    <t>Lazic</t>
  </si>
  <si>
    <t>141.217.82.71</t>
  </si>
  <si>
    <t>Placidia Frierson</t>
  </si>
  <si>
    <t>pfrierson@wayne.edu</t>
  </si>
  <si>
    <t>Placidia</t>
  </si>
  <si>
    <t>Frierson</t>
  </si>
  <si>
    <t>141.217.106.194</t>
  </si>
  <si>
    <t>Richard Lerman</t>
  </si>
  <si>
    <t>CP&amp;P Room 240 2nd Fl</t>
  </si>
  <si>
    <t>USA/MI/Detroit/5229 Cass Ave/Rands House/Fl-2</t>
  </si>
  <si>
    <t>ad3722@wayne.edu</t>
  </si>
  <si>
    <t>Richard</t>
  </si>
  <si>
    <t>Lerman</t>
  </si>
  <si>
    <t>141.217.78.154</t>
  </si>
  <si>
    <t>141.217.78.22</t>
  </si>
  <si>
    <t>Prentis School of Buisness (Mezzanine)</t>
  </si>
  <si>
    <t>USA/MI/Detroit/5201 Cass Ave/Prentis/Fl-M</t>
  </si>
  <si>
    <t>141.217.78.111</t>
  </si>
  <si>
    <t>Prentis Hall 1st Fl</t>
  </si>
  <si>
    <t>USA/MI/Detroit/5201 Cass Ave/Prentis/Fl-1</t>
  </si>
  <si>
    <t>141.217.78.14</t>
  </si>
  <si>
    <t>Prentis School of Buisness Room 328.1</t>
  </si>
  <si>
    <t>141.217.78.43</t>
  </si>
  <si>
    <t>Rand House Acct  Chair Office room 100</t>
  </si>
  <si>
    <t>141.217.78.144</t>
  </si>
  <si>
    <t>141.217.78.98</t>
  </si>
  <si>
    <t>Rand House Acct. Lab room 200</t>
  </si>
  <si>
    <t>141.217.78.37</t>
  </si>
  <si>
    <t>Robert Moon</t>
  </si>
  <si>
    <t>5425 Woodward</t>
  </si>
  <si>
    <t>USA/Detroit/MI/5425 Woodward Ave/5425 Woodward/Fl-3</t>
  </si>
  <si>
    <t>Robmoon@wayne.edu</t>
  </si>
  <si>
    <t>Robert</t>
  </si>
  <si>
    <t>Moon</t>
  </si>
  <si>
    <t>141.217.177.96</t>
  </si>
  <si>
    <t>5425 Woodward 3rd Floor rm 300</t>
  </si>
  <si>
    <t>141.217.177.79</t>
  </si>
  <si>
    <t>Robert Wright</t>
  </si>
  <si>
    <t>ab3914@wayne.edu</t>
  </si>
  <si>
    <t>141.217.60.68</t>
  </si>
  <si>
    <t>Romeleo Nardo/Lavinia Lamar-Smith</t>
  </si>
  <si>
    <t>76358290-Sent email to Lavinia regarding progress on requisition approval.</t>
  </si>
  <si>
    <t>ab4125@wayne.edu</t>
  </si>
  <si>
    <t>Romeleo</t>
  </si>
  <si>
    <t>Nardo</t>
  </si>
  <si>
    <t>141.217.52.52</t>
  </si>
  <si>
    <t>Ryan Carlson</t>
  </si>
  <si>
    <t>Admin area Commons</t>
  </si>
  <si>
    <t>ryan.carlson@wayne.edu</t>
  </si>
  <si>
    <t>Ryan</t>
  </si>
  <si>
    <t>Carlson</t>
  </si>
  <si>
    <t>141.217.119.20</t>
  </si>
  <si>
    <t>Production Office</t>
  </si>
  <si>
    <t>141.217.119.22</t>
  </si>
  <si>
    <t>WDET News Room</t>
  </si>
  <si>
    <t>141.217.119.21</t>
  </si>
  <si>
    <t>Sabrina Stennis-Jefferson</t>
  </si>
  <si>
    <t>Maccabees Room 2022</t>
  </si>
  <si>
    <t>stennis@wayne.edu</t>
  </si>
  <si>
    <t>Sabrina</t>
  </si>
  <si>
    <t>Stennis-Jefferson</t>
  </si>
  <si>
    <t>141.217.61.15</t>
  </si>
  <si>
    <t>Shelly Clifton</t>
  </si>
  <si>
    <t>College of Nursing - 3North Copy Room</t>
  </si>
  <si>
    <t>USA/Detroit/MI/5557 Cass Ave/Cohn/Fl-3</t>
  </si>
  <si>
    <t>ft1712@wayne.edu</t>
  </si>
  <si>
    <t>Shelly</t>
  </si>
  <si>
    <t>Clifton</t>
  </si>
  <si>
    <t>141.217.178.22</t>
  </si>
  <si>
    <t>Syed Aamir Hussain/Rose Foster</t>
  </si>
  <si>
    <t>Knapp</t>
  </si>
  <si>
    <t>USA/Detroit/MI/87 East Ferry Ave/Knapp/Fl-1</t>
  </si>
  <si>
    <t>hussain@wayne.edu</t>
  </si>
  <si>
    <t>Syed Aamir</t>
  </si>
  <si>
    <t>Hussain</t>
  </si>
  <si>
    <t>141.217.86.49</t>
  </si>
  <si>
    <t>141.217.86.51</t>
  </si>
  <si>
    <t>Knapp ECC</t>
  </si>
  <si>
    <t>141.217.86.52</t>
  </si>
  <si>
    <t>ECC-Class3</t>
  </si>
  <si>
    <t>141.217.86.53</t>
  </si>
  <si>
    <t>Syed Aamir Hussain/Carol Talbott</t>
  </si>
  <si>
    <t>Knapp 87 W Ferry Ave, Detroit, MI</t>
  </si>
  <si>
    <t>141.217.86.55</t>
  </si>
  <si>
    <t>Knapp #119</t>
  </si>
  <si>
    <t>141.217.86.54</t>
  </si>
  <si>
    <t>Freer House</t>
  </si>
  <si>
    <t>Freer House 71 Ferry St, Detroit, MI</t>
  </si>
  <si>
    <t>USA/Detroit/MI/71 East Ferry Ave/Freer House/Fl-A</t>
  </si>
  <si>
    <t>141.217.86.14</t>
  </si>
  <si>
    <t>USA/Detroit/MI/71 East Ferry Ave/Freer House/Fl-2</t>
  </si>
  <si>
    <t>141.217.86.63</t>
  </si>
  <si>
    <t>Freer 2nd Floor</t>
  </si>
  <si>
    <t>141.217.86.67</t>
  </si>
  <si>
    <t>USA/Detroit/MI/71 East Ferry Ave/Freer House/Fl-1</t>
  </si>
  <si>
    <t>141.217.86.59</t>
  </si>
  <si>
    <t>Skillman</t>
  </si>
  <si>
    <t>USA/Detroit/MI/100 East Palmer Ave/Skillman/Fl-3</t>
  </si>
  <si>
    <t>141.217.86.16</t>
  </si>
  <si>
    <t>141.217.86.19</t>
  </si>
  <si>
    <t>Skillman 100 W Palmer Ave, Detroit, MI</t>
  </si>
  <si>
    <t>USA/Detroit/MI/100 East Palmer Ave/Skillman/Fl-1</t>
  </si>
  <si>
    <t>141.217.86.80</t>
  </si>
  <si>
    <t>Skillman 3rd Floor</t>
  </si>
  <si>
    <t>USA/Detroit/MI/100 East Palmer Ave/Skillman/Fl-2</t>
  </si>
  <si>
    <t>141.217.86.69</t>
  </si>
  <si>
    <t>Knapp 242</t>
  </si>
  <si>
    <t>USA/Detroit/MI/87 East Ferry Ave/Knapp/Fl-2</t>
  </si>
  <si>
    <t>141.217.86.33</t>
  </si>
  <si>
    <t>Knapp 87 W Ferry Ave Basement, Detroit, MI</t>
  </si>
  <si>
    <t>USA/Detroit/MI/87 East Ferry Ave/Knapp/Fl-B</t>
  </si>
  <si>
    <t>141.217.86.180</t>
  </si>
  <si>
    <t>141.217.86.65</t>
  </si>
  <si>
    <t>141.217.86.30</t>
  </si>
  <si>
    <t>141.217.86.72</t>
  </si>
  <si>
    <t>141.217.86.61</t>
  </si>
  <si>
    <t>Knapp 052</t>
  </si>
  <si>
    <t>141.217.86.76</t>
  </si>
  <si>
    <t>141.217.86.73</t>
  </si>
  <si>
    <t>Knapp 218</t>
  </si>
  <si>
    <t>141.217.86.38</t>
  </si>
  <si>
    <t>Knapp 87 W Ferry Ave 2nd Floor, Detroit, MI</t>
  </si>
  <si>
    <t>141.217.86.57</t>
  </si>
  <si>
    <t>141.217.86.56</t>
  </si>
  <si>
    <t>RazLabPrinter</t>
  </si>
  <si>
    <t>141.217.86.34</t>
  </si>
  <si>
    <t>Tammy Cooper/Dawn Kissel</t>
  </si>
  <si>
    <t>FJVS</t>
  </si>
  <si>
    <t>USA/Detroit/MI/50 E Canfield/Fl-1</t>
  </si>
  <si>
    <t>tcooper@med.wayne.edu</t>
  </si>
  <si>
    <t>Tammy</t>
  </si>
  <si>
    <t>WSU-USA-OptOut-WC5335-Pcount-Mono (WSU-USA-Standard Services-NON-XRXMFD)</t>
  </si>
  <si>
    <t>146.9.16.64</t>
  </si>
  <si>
    <t>Tanya Vines</t>
  </si>
  <si>
    <t>Thompson Home</t>
  </si>
  <si>
    <t>Student Center 5th Floor Behind CAPS front desk</t>
  </si>
  <si>
    <t>USA/Detroit/MI/4756 Cass Ave/Thompson Home/Fl-1</t>
  </si>
  <si>
    <t>ag1802@wayne.edu</t>
  </si>
  <si>
    <t>Tanya</t>
  </si>
  <si>
    <t>Vines</t>
  </si>
  <si>
    <t>141.217.93.6</t>
  </si>
  <si>
    <t>Color LaserJet Enterprise CM4540f MFP</t>
  </si>
  <si>
    <t>USA/Detroit/MI/5221 Gullen Mall/Student Center/Fl-5</t>
  </si>
  <si>
    <t>tvines@wayne.edu</t>
  </si>
  <si>
    <t>141.217.93.10</t>
  </si>
  <si>
    <t>Theresa Vaughn</t>
  </si>
  <si>
    <t>In storage at C&amp;IT</t>
  </si>
  <si>
    <t>Warehouse</t>
  </si>
  <si>
    <t>USA/Detroit/MI/5925 Woodward Ave/Warehouse</t>
  </si>
  <si>
    <t>Theresa.Vaughn@xerox.com</t>
  </si>
  <si>
    <t>Theresa</t>
  </si>
  <si>
    <t>Vaughn</t>
  </si>
  <si>
    <t>Tinley Daniel/Cheryl Warren-Hambrick</t>
  </si>
  <si>
    <t xml:space="preserve">P0770748 </t>
  </si>
  <si>
    <t>ae8141@wayne.edu</t>
  </si>
  <si>
    <t>Tinley</t>
  </si>
  <si>
    <t>Daniel</t>
  </si>
  <si>
    <t>141.217.212.220</t>
  </si>
  <si>
    <t>P0770748</t>
  </si>
  <si>
    <t>USA/Detroit/MI/4756 Cass Ave/Thompson Home/Fl-B</t>
  </si>
  <si>
    <t>192.168.58.63</t>
  </si>
  <si>
    <t>Tonya Smith</t>
  </si>
  <si>
    <t>Parking Structure</t>
  </si>
  <si>
    <t>WSU Parking Structure 8 Business Office</t>
  </si>
  <si>
    <t>USA/MI/Detroit/91 West Forest Ave</t>
  </si>
  <si>
    <t>ab0771@wayne.edu</t>
  </si>
  <si>
    <t>Tonya</t>
  </si>
  <si>
    <t>141.217.59.16</t>
  </si>
  <si>
    <t>Yvonne Maxwell</t>
  </si>
  <si>
    <t>FAB 3rd Floor Dept of Uurban Sudies and Planning Room 3201</t>
  </si>
  <si>
    <t>USA/Detroit/MI/656 West Kirby Ave/FAB/Fl-3</t>
  </si>
  <si>
    <t>ad0919@wayne.edu</t>
  </si>
  <si>
    <t>Yvonne</t>
  </si>
  <si>
    <t>Maxwell</t>
  </si>
  <si>
    <t>141.217.212.20</t>
  </si>
  <si>
    <t xml:space="preserve">Model </t>
  </si>
  <si>
    <t>Serial</t>
  </si>
  <si>
    <t>PO</t>
  </si>
  <si>
    <t>Asset List</t>
  </si>
  <si>
    <t>Check Aug</t>
  </si>
  <si>
    <t>On List</t>
  </si>
  <si>
    <t>Needed</t>
  </si>
  <si>
    <t>Feb</t>
  </si>
  <si>
    <t>WAY2001B6B</t>
  </si>
  <si>
    <t>WAY2001B6C</t>
  </si>
  <si>
    <t>WAY2001B6D</t>
  </si>
  <si>
    <t>WAY2001B6E</t>
  </si>
  <si>
    <t>WAY2001B6F</t>
  </si>
  <si>
    <t>WAY2001B6G</t>
  </si>
  <si>
    <t>WAY2001B6H</t>
  </si>
  <si>
    <t>WAY2001B6I</t>
  </si>
  <si>
    <t>WAY2001B6J</t>
  </si>
  <si>
    <t>WAY2001B6K</t>
  </si>
  <si>
    <t>WAY2001B6L</t>
  </si>
  <si>
    <t>WAY2001B6M</t>
  </si>
  <si>
    <t>WAY2001B6N</t>
  </si>
  <si>
    <t>WAY2001B6O</t>
  </si>
  <si>
    <t>WAY2001B6P</t>
  </si>
  <si>
    <t>WAY2001B6Q</t>
  </si>
  <si>
    <t>WAY2001B6R</t>
  </si>
  <si>
    <t>WAY2001B6S</t>
  </si>
  <si>
    <t>WAY2001B6T</t>
  </si>
  <si>
    <t>WAY2001B6U</t>
  </si>
  <si>
    <t>WAY2001B6V</t>
  </si>
  <si>
    <t>WAY2001B6W</t>
  </si>
  <si>
    <t>WAY2001B6X</t>
  </si>
  <si>
    <t>WAY2001B6Y</t>
  </si>
  <si>
    <t>WAY2001B6Z</t>
  </si>
  <si>
    <t>WAY2001B6AA</t>
  </si>
  <si>
    <t>WAY2001B6AB</t>
  </si>
  <si>
    <t>WAY2001B6AC</t>
  </si>
  <si>
    <t>WAY2001B6AD</t>
  </si>
  <si>
    <t>WAY2001B6AE</t>
  </si>
  <si>
    <t>WAY2001B6AF</t>
  </si>
  <si>
    <t>WAY2001B6AG</t>
  </si>
  <si>
    <t>WAY2001B6AH</t>
  </si>
  <si>
    <t>WAY2001B6AI</t>
  </si>
  <si>
    <t>WAY2001B6AJ</t>
  </si>
  <si>
    <t>WAY2001B6AK</t>
  </si>
  <si>
    <t>WAY2001B6A</t>
  </si>
  <si>
    <t>WAY2001B6AL</t>
  </si>
  <si>
    <t>WAY2001B6AM</t>
  </si>
  <si>
    <t>WAY2001B6AN</t>
  </si>
  <si>
    <t>WAY2001B6AO</t>
  </si>
  <si>
    <t>WAY2001B6AP</t>
  </si>
  <si>
    <t>WAY2001B6AQ</t>
  </si>
  <si>
    <t>WAY2001B6AS</t>
  </si>
  <si>
    <t>WAY2001B6AT</t>
  </si>
  <si>
    <t>WAY2001B6AU</t>
  </si>
  <si>
    <t>Mar</t>
  </si>
  <si>
    <t>WAY2001C6B</t>
  </si>
  <si>
    <t>WAY2001C6C</t>
  </si>
  <si>
    <t>WAY2001C6D</t>
  </si>
  <si>
    <t>WAY2001C6E</t>
  </si>
  <si>
    <t>WAY2001C6F</t>
  </si>
  <si>
    <t>WAY2001C6G</t>
  </si>
  <si>
    <t>WAY2001C6H</t>
  </si>
  <si>
    <t>WAY2001C6I</t>
  </si>
  <si>
    <t>WAY2001C6J</t>
  </si>
  <si>
    <t>WAY2001C6K</t>
  </si>
  <si>
    <t>WAY2001C6L</t>
  </si>
  <si>
    <t>WAY2001C6A</t>
  </si>
  <si>
    <t>WAY2001C6N</t>
  </si>
  <si>
    <t>WAY2001C6O</t>
  </si>
  <si>
    <t>WAY2001C6P</t>
  </si>
  <si>
    <t>WAY2001C6Q</t>
  </si>
  <si>
    <t>WAY2001C6R</t>
  </si>
  <si>
    <t>WAY2001C6S</t>
  </si>
  <si>
    <t>WAY2001C6T</t>
  </si>
  <si>
    <t>WAY2001C6U</t>
  </si>
  <si>
    <t>WAY2001C6V</t>
  </si>
  <si>
    <t>WAY2001C6W</t>
  </si>
  <si>
    <t>WAY2001C6BB</t>
  </si>
  <si>
    <t>WAY2001C6X</t>
  </si>
  <si>
    <t>WAY2001C6Y</t>
  </si>
  <si>
    <t>WAY2001C6Z</t>
  </si>
  <si>
    <t>WAY2001C6AA</t>
  </si>
  <si>
    <t>WAY2001C6AB</t>
  </si>
  <si>
    <t>WAY2001C6AC</t>
  </si>
  <si>
    <t>WAY2001C6AD</t>
  </si>
  <si>
    <t>WAY2001C6AE</t>
  </si>
  <si>
    <t>WAY2001C6AF</t>
  </si>
  <si>
    <t>WAY2001C6AG</t>
  </si>
  <si>
    <t>WAY2001C6AH</t>
  </si>
  <si>
    <t>WAY2001C6AI</t>
  </si>
  <si>
    <t>WAY2001C6AJ</t>
  </si>
  <si>
    <t>WAY2001C6AK</t>
  </si>
  <si>
    <t>WAY2001C6AL</t>
  </si>
  <si>
    <t>WAY2001C6AM</t>
  </si>
  <si>
    <t>WAY2001C6AN</t>
  </si>
  <si>
    <t>WAY2001C6AO</t>
  </si>
  <si>
    <t>WAY2001C6AP</t>
  </si>
  <si>
    <t>WAY2001C6AQ</t>
  </si>
  <si>
    <t>WAY2001C6AS</t>
  </si>
  <si>
    <t>WAY2001C6AT</t>
  </si>
  <si>
    <t>WAY2001C6AU</t>
  </si>
  <si>
    <t>WAY2001C6AV</t>
  </si>
  <si>
    <t>WAY2001C6AW</t>
  </si>
  <si>
    <t>WAY2001C6AX</t>
  </si>
  <si>
    <t>WAY2001C6AY</t>
  </si>
  <si>
    <t>WAY2001C6AZ</t>
  </si>
  <si>
    <t>WAY2001C6BA</t>
  </si>
  <si>
    <t>Check Mar</t>
  </si>
  <si>
    <t>Mar Err</t>
  </si>
  <si>
    <t>Check Feb</t>
  </si>
  <si>
    <t>Feb Err</t>
  </si>
  <si>
    <t>INVOICE NUMBER</t>
  </si>
  <si>
    <t>WAY2001L5B</t>
  </si>
  <si>
    <t>WAY2001L5C</t>
  </si>
  <si>
    <t>WAY2001L5D</t>
  </si>
  <si>
    <t>WAY2001L5E</t>
  </si>
  <si>
    <t>WAY2001L5F</t>
  </si>
  <si>
    <t>WAY2001L5G</t>
  </si>
  <si>
    <t>WAY2001L5H</t>
  </si>
  <si>
    <t>WAY2001L5I</t>
  </si>
  <si>
    <t>WAY2001L5J</t>
  </si>
  <si>
    <t>WAY2001L5K</t>
  </si>
  <si>
    <t>WAY2001L5L</t>
  </si>
  <si>
    <t>WAY2001L5M</t>
  </si>
  <si>
    <t>WAY2001L5N</t>
  </si>
  <si>
    <t>WAY2001L5O</t>
  </si>
  <si>
    <t>WAY2001L5P</t>
  </si>
  <si>
    <t>WAY2001L5Q</t>
  </si>
  <si>
    <t>WAY2001L5R</t>
  </si>
  <si>
    <t>WAY2001L5S</t>
  </si>
  <si>
    <t>WAY2001L5AE</t>
  </si>
  <si>
    <t>WAY2001L5T</t>
  </si>
  <si>
    <t>WAY2001L5U</t>
  </si>
  <si>
    <t>WAY2001L5V</t>
  </si>
  <si>
    <t>WAY2001L5W</t>
  </si>
  <si>
    <t>WAY2001L5X</t>
  </si>
  <si>
    <t>WAY2001L5Y</t>
  </si>
  <si>
    <t>WAY2001L5Z</t>
  </si>
  <si>
    <t>WAY2001L5AA</t>
  </si>
  <si>
    <t>WAY2001L5AB</t>
  </si>
  <si>
    <t>WAY2001L5AC</t>
  </si>
  <si>
    <t>WAY2001L5AD</t>
  </si>
  <si>
    <t>WAY2001L5A</t>
  </si>
  <si>
    <t>WAY2001F6C</t>
  </si>
  <si>
    <t>WAY2001F6A</t>
  </si>
  <si>
    <t>WAY2001F6D</t>
  </si>
  <si>
    <t>WAY2001F6E</t>
  </si>
  <si>
    <t>WAY2001F6F</t>
  </si>
  <si>
    <t>WAY2001F6G</t>
  </si>
  <si>
    <t>WAY2001F6H</t>
  </si>
  <si>
    <t>WAY2001F6I</t>
  </si>
  <si>
    <t>WAY2001F6J</t>
  </si>
  <si>
    <t>WAY2001F6K</t>
  </si>
  <si>
    <t>WAY2001F6L</t>
  </si>
  <si>
    <t>WAY2001F6M</t>
  </si>
  <si>
    <t>WAY2001F6N</t>
  </si>
  <si>
    <t>WAY2001F6O</t>
  </si>
  <si>
    <t>WAY2001F6P</t>
  </si>
  <si>
    <t>WAY2001F6Q</t>
  </si>
  <si>
    <t>WAY2001F6R</t>
  </si>
  <si>
    <t>WAY2001F6S</t>
  </si>
  <si>
    <t>WAY2001F6T</t>
  </si>
  <si>
    <t>WAY2001F6U</t>
  </si>
  <si>
    <t>WAY2001F6V</t>
  </si>
  <si>
    <t>WAY2001F6W</t>
  </si>
  <si>
    <t>WAY2001F6X</t>
  </si>
  <si>
    <t>WAY2001F6Y</t>
  </si>
  <si>
    <t>WAY2001F6Z</t>
  </si>
  <si>
    <t>WAY2001F6AA</t>
  </si>
  <si>
    <t>WAY2001F6AB</t>
  </si>
  <si>
    <t>WAY2001F6AC</t>
  </si>
  <si>
    <t>WAY2001F6AD</t>
  </si>
  <si>
    <t>WAY2001F6AE</t>
  </si>
  <si>
    <t>WAY2001F6AF</t>
  </si>
  <si>
    <t>WAY2001F6AG</t>
  </si>
  <si>
    <t>WAY2001F6AH</t>
  </si>
  <si>
    <t>WAY2001F6AI</t>
  </si>
  <si>
    <t>WAY2001F6AJ</t>
  </si>
  <si>
    <t>WAY2001F6AK</t>
  </si>
  <si>
    <t>WAY2001F6AL</t>
  </si>
  <si>
    <t>WAY2001F6AM</t>
  </si>
  <si>
    <t>WAY2001F6AN</t>
  </si>
  <si>
    <t>WAY2001F6AO</t>
  </si>
  <si>
    <t>WAY2001F6AP</t>
  </si>
  <si>
    <t>WAY2001F6AQ</t>
  </si>
  <si>
    <t>WAY2001F6AR</t>
  </si>
  <si>
    <t>WAY2001F6AS</t>
  </si>
  <si>
    <t>WAY2001F6AT</t>
  </si>
  <si>
    <t>WAY2001F6AU</t>
  </si>
  <si>
    <t>WAY2001F6AV</t>
  </si>
  <si>
    <t>WAY2001F6AW</t>
  </si>
  <si>
    <t>WAY2001F6AX</t>
  </si>
  <si>
    <t>WAY2001F6AY</t>
  </si>
  <si>
    <t>WAY2001F6AZ</t>
  </si>
  <si>
    <t>A2M643406 STAPLES</t>
  </si>
  <si>
    <t>WAY2001F6BA</t>
  </si>
  <si>
    <t>WAY2001F6BB</t>
  </si>
  <si>
    <t>WAY2001F6BC</t>
  </si>
  <si>
    <t>WAY2001F6BD</t>
  </si>
  <si>
    <t>WAY2001F6BE</t>
  </si>
  <si>
    <t>WAY2001F6BF</t>
  </si>
  <si>
    <t>WAY2001F6BG</t>
  </si>
  <si>
    <t>WAY2001F6BH</t>
  </si>
  <si>
    <t>WAY2001F6BI</t>
  </si>
  <si>
    <t>WAY2001F6BJ</t>
  </si>
  <si>
    <t>WAY2001F6BK</t>
  </si>
  <si>
    <t>WAY2001F6BL</t>
  </si>
  <si>
    <t>WAY2001F6BM</t>
  </si>
  <si>
    <t>WAY2001F6BN</t>
  </si>
  <si>
    <t>WAY2001G6C</t>
  </si>
  <si>
    <t>WAY2001G6A</t>
  </si>
  <si>
    <t>WAY2001G6D</t>
  </si>
  <si>
    <t>WAY2001G6E</t>
  </si>
  <si>
    <t>WAY2001G6F</t>
  </si>
  <si>
    <t>WAY2001G6G</t>
  </si>
  <si>
    <t>WAY2001G6H</t>
  </si>
  <si>
    <t>WAY2001G6I</t>
  </si>
  <si>
    <t>WAY2001G6J</t>
  </si>
  <si>
    <t>WAY2001G6K</t>
  </si>
  <si>
    <t>WAY2001G6L</t>
  </si>
  <si>
    <t>WAY2001G6M</t>
  </si>
  <si>
    <t>WAY2001G6N</t>
  </si>
  <si>
    <t>WAY2001G6O</t>
  </si>
  <si>
    <t>WAY2001G6P</t>
  </si>
  <si>
    <t>WAY2001G6Q</t>
  </si>
  <si>
    <t>WAY2001G6R</t>
  </si>
  <si>
    <t>WAY2001G6S</t>
  </si>
  <si>
    <t>WAY2001G6T</t>
  </si>
  <si>
    <t>WAY2001G6U</t>
  </si>
  <si>
    <t>WAY2001G6V</t>
  </si>
  <si>
    <t>WAY2001G6W</t>
  </si>
  <si>
    <t>WAY2001G6X</t>
  </si>
  <si>
    <t>WAY2001G6Y</t>
  </si>
  <si>
    <t>WAY2001G6Z</t>
  </si>
  <si>
    <t>WAY2001G6AA</t>
  </si>
  <si>
    <t>WAY2001G6AB</t>
  </si>
  <si>
    <t>WAY2001G6AC</t>
  </si>
  <si>
    <t>WAY2001G6AD</t>
  </si>
  <si>
    <t>WAY2001G6AE</t>
  </si>
  <si>
    <t>WAY2001G6AF</t>
  </si>
  <si>
    <t>WAY2001G6AG</t>
  </si>
  <si>
    <t>WAY2001G6AH</t>
  </si>
  <si>
    <t>WAY2001G6AI</t>
  </si>
  <si>
    <t>WAY2001G6AJ</t>
  </si>
  <si>
    <t>WAY2001G6AK</t>
  </si>
  <si>
    <t>WAY2001G6AL</t>
  </si>
  <si>
    <t>WAY2001G6AM</t>
  </si>
  <si>
    <t>WAY2001G6AN</t>
  </si>
  <si>
    <t>WAY2001G6AO</t>
  </si>
  <si>
    <t>WAY2001G6AP</t>
  </si>
  <si>
    <t>P</t>
  </si>
  <si>
    <t>WAY2001G6AQ</t>
  </si>
  <si>
    <t>WAY2001G6AR</t>
  </si>
  <si>
    <t>WAY2001G6AS</t>
  </si>
  <si>
    <t>WAY2001G6AT</t>
  </si>
  <si>
    <t>WAY2001G6AU</t>
  </si>
  <si>
    <t>WAY2001G6AV</t>
  </si>
  <si>
    <t>WAY2001G6AW</t>
  </si>
  <si>
    <t>WAY2001G6AX</t>
  </si>
  <si>
    <t>WAY2001G6AY</t>
  </si>
  <si>
    <t>WAY2001G6AZ</t>
  </si>
  <si>
    <t>WAY2001G6BA</t>
  </si>
  <si>
    <t>WAY2001G6BB</t>
  </si>
  <si>
    <t>WAY2001G6BC</t>
  </si>
  <si>
    <t>WAY2001G6BD</t>
  </si>
  <si>
    <t>WAY2001G6BE</t>
  </si>
  <si>
    <t>WAY2001G6BF</t>
  </si>
  <si>
    <t>WAY2001G6BG</t>
  </si>
  <si>
    <t>WAY2001G6BH</t>
  </si>
  <si>
    <t>WAY2001G6BI</t>
  </si>
  <si>
    <t>WAY2001G6BJ</t>
  </si>
  <si>
    <t>WAY2001G6BK</t>
  </si>
  <si>
    <t>WAY2001G6BL</t>
  </si>
  <si>
    <t>WAY2001G6BM</t>
  </si>
  <si>
    <t>WAY2001G6BN</t>
  </si>
  <si>
    <t>WAY2001G6BO</t>
  </si>
  <si>
    <t>WAY2001G6BP</t>
  </si>
  <si>
    <t>WAY2001H6BN</t>
  </si>
  <si>
    <t>WAY2001H6BM</t>
  </si>
  <si>
    <t>WAY2001H6BL</t>
  </si>
  <si>
    <t>WAY2001H6BK</t>
  </si>
  <si>
    <t>WAY2001H6BJ</t>
  </si>
  <si>
    <t>WAY2001H6BI</t>
  </si>
  <si>
    <t>WAY2001H6BH</t>
  </si>
  <si>
    <t>P0774587</t>
  </si>
  <si>
    <t>WAY2001H6BG</t>
  </si>
  <si>
    <t>WAY2001H6BF</t>
  </si>
  <si>
    <t>WAY2001H6BE</t>
  </si>
  <si>
    <t>WAY2001H6BD</t>
  </si>
  <si>
    <t>WAY2001H6BC</t>
  </si>
  <si>
    <t>WAY2001H6BB</t>
  </si>
  <si>
    <t>WAY2001H6BA</t>
  </si>
  <si>
    <t>WAY2001H6AZ</t>
  </si>
  <si>
    <t>WAY2001H6AY</t>
  </si>
  <si>
    <t>WAY2001H6AX</t>
  </si>
  <si>
    <t>WAY2001H6AW</t>
  </si>
  <si>
    <t>WAY2001H6AV</t>
  </si>
  <si>
    <t>WAY2001H6AU</t>
  </si>
  <si>
    <t>WAY2001H6AT</t>
  </si>
  <si>
    <t>WAY2001H6AS</t>
  </si>
  <si>
    <t>WAY2001H6AR</t>
  </si>
  <si>
    <t>WAY2001H6AQ</t>
  </si>
  <si>
    <t>WAY2001H6AP</t>
  </si>
  <si>
    <t>WAY2001H6AO</t>
  </si>
  <si>
    <t>WAY2001H6AN</t>
  </si>
  <si>
    <t>WAY2001H6AM</t>
  </si>
  <si>
    <t>WAY2001H6AL</t>
  </si>
  <si>
    <t>WAY2001H6AK</t>
  </si>
  <si>
    <t>WAY2001H6AJ</t>
  </si>
  <si>
    <t>WAY2001H6AI</t>
  </si>
  <si>
    <t>WAY2001H6AH</t>
  </si>
  <si>
    <t>WAY2001H6AG</t>
  </si>
  <si>
    <t>WAY2001H6AF</t>
  </si>
  <si>
    <t>WAY2001H6AE</t>
  </si>
  <si>
    <t>WAY2001H6AD</t>
  </si>
  <si>
    <t>WAY2001H6AC</t>
  </si>
  <si>
    <t>WAY2001H6AB</t>
  </si>
  <si>
    <t>WAY2001H6AA</t>
  </si>
  <si>
    <t>WAY2001H6Z</t>
  </si>
  <si>
    <t>WAY2001H6Y</t>
  </si>
  <si>
    <t>WAY2001H6X</t>
  </si>
  <si>
    <t>WAY2001H6W</t>
  </si>
  <si>
    <t>WAY2001H6V</t>
  </si>
  <si>
    <t>WAY2001H6U</t>
  </si>
  <si>
    <t>WAY2001H6T</t>
  </si>
  <si>
    <t>WAY2001H6S</t>
  </si>
  <si>
    <t>WAY2001H6R</t>
  </si>
  <si>
    <t>WAY2001H6Q</t>
  </si>
  <si>
    <t>WAY2001H6P</t>
  </si>
  <si>
    <t>WAY2001H6O</t>
  </si>
  <si>
    <t>WAY2001H6N</t>
  </si>
  <si>
    <t>WAY2001H6M</t>
  </si>
  <si>
    <t>WAY2001H6L</t>
  </si>
  <si>
    <t>WAY2001H6K</t>
  </si>
  <si>
    <t>WAY2001H6J</t>
  </si>
  <si>
    <t>WAY2001H6I</t>
  </si>
  <si>
    <t>WAY2001H6H</t>
  </si>
  <si>
    <t>WAY2001H6G</t>
  </si>
  <si>
    <t>WAY2001H6F</t>
  </si>
  <si>
    <t>WAY2001H6E</t>
  </si>
  <si>
    <t>WAY2001H6D</t>
  </si>
  <si>
    <t>WAY2001H6C</t>
  </si>
  <si>
    <t>WAY2001H6A</t>
  </si>
  <si>
    <t>WAY2001H6B</t>
  </si>
  <si>
    <t>76358290</t>
  </si>
  <si>
    <t>July</t>
  </si>
  <si>
    <t>June</t>
  </si>
  <si>
    <t>Sept</t>
  </si>
  <si>
    <t>.</t>
  </si>
  <si>
    <t>Aug SERIAL
NUMBER</t>
  </si>
  <si>
    <t>July SERIAL
NUMBER</t>
  </si>
  <si>
    <t>June SERIAL
NUMBER</t>
  </si>
  <si>
    <t>Serial Check</t>
  </si>
  <si>
    <t>YTD SERIAL
NUMBER</t>
  </si>
  <si>
    <t>Apr SERIAL
NUMBER</t>
  </si>
  <si>
    <t>May SERIAL
NUMBER</t>
  </si>
  <si>
    <t>A2M647862 x2</t>
  </si>
  <si>
    <t>Feb SERIAL
NUMBER</t>
  </si>
  <si>
    <t>Mar SERIAL
NUMBER</t>
  </si>
  <si>
    <t>MX4764213 x2</t>
  </si>
  <si>
    <t>A2M620556 x2</t>
  </si>
  <si>
    <t>A2M620556 x3</t>
  </si>
  <si>
    <t>EX9300008 x2</t>
  </si>
  <si>
    <t>Jan SERIAL
NUMBER</t>
  </si>
  <si>
    <t>Nov SERIAL
NUMBER</t>
  </si>
  <si>
    <t>A2M626135 x2</t>
  </si>
  <si>
    <t>Oct SERIAL
NUMBER</t>
  </si>
  <si>
    <t>Sept SERIAL
NUMBER</t>
  </si>
  <si>
    <t>Dec SERIAL
NUMBER</t>
  </si>
  <si>
    <t>C7X223315 x2</t>
  </si>
  <si>
    <t>PO/Requisition Number</t>
  </si>
  <si>
    <t>Manufacturer</t>
  </si>
  <si>
    <t>Model</t>
  </si>
  <si>
    <t>Printer Location</t>
  </si>
  <si>
    <t>USA/Detroit/MI/4809 Woodward Ave/Simons/Fl-1</t>
  </si>
  <si>
    <t>akaufman@wayne.edu</t>
  </si>
  <si>
    <t>USA/Detroit/MI/5048 Gullen Mall/Science &amp; Eng Library/Fl-B</t>
  </si>
  <si>
    <t>USA/Detroit/MI/656 West Kirby Ave/FAB/Fl-2</t>
  </si>
  <si>
    <t>aa7076@wayne.edu</t>
  </si>
  <si>
    <t>WSU-USA-OptOut-W7855-Color-Split (WSU-USA-Standard Services-NON-XRXMFD)</t>
  </si>
  <si>
    <t>Sharon Miller</t>
  </si>
  <si>
    <t>A2M625911</t>
  </si>
  <si>
    <t>P0781641</t>
  </si>
  <si>
    <t>WorkCentre 5955</t>
  </si>
  <si>
    <t>FAB Room 2074</t>
  </si>
  <si>
    <t>Lynnetta R. Smith</t>
  </si>
  <si>
    <t>Theatre and Dance</t>
  </si>
  <si>
    <t>lrsmith@wayne.edu</t>
  </si>
  <si>
    <t xml:space="preserve"> Lynnetta</t>
  </si>
  <si>
    <t>141.217.132.158</t>
  </si>
  <si>
    <t>Angela Strickland</t>
  </si>
  <si>
    <t>University Services</t>
  </si>
  <si>
    <t>No</t>
  </si>
  <si>
    <t>USA/Detroit/MI/5454 Cass Ave/University Services/Fl-1b</t>
  </si>
  <si>
    <t>Angela.Strickland@wayne.edu</t>
  </si>
  <si>
    <t>Strickland</t>
  </si>
  <si>
    <t>WSU-AllRegions-NoAssets (WSU-AllRegions-NoAssets)</t>
  </si>
  <si>
    <t>141.217.161.23</t>
  </si>
  <si>
    <t>Julie Giroux</t>
  </si>
  <si>
    <t>Tolan Medical Office Bldg</t>
  </si>
  <si>
    <t>USA/Detroit/MI/3901 Walter P.Chrysler Dr/Tolan Medical Office Bldg/Fl-5</t>
  </si>
  <si>
    <t>jgiroux@med.wayne.edu</t>
  </si>
  <si>
    <t>Julie</t>
  </si>
  <si>
    <t>Giroux</t>
  </si>
  <si>
    <t>192.168.11.202</t>
  </si>
  <si>
    <t>141.217.161.22</t>
  </si>
  <si>
    <t>Adam Greene</t>
  </si>
  <si>
    <t>USA/Detroit/MI/5454 Cass Ave/University Services/Fl-2</t>
  </si>
  <si>
    <t>ev0495@wayne.edu</t>
  </si>
  <si>
    <t>Adam</t>
  </si>
  <si>
    <t>Greene</t>
  </si>
  <si>
    <t>141.217.161.68</t>
  </si>
  <si>
    <t>Custodial / Grounds</t>
  </si>
  <si>
    <t>USA/Detroit/MI/5743 Woodward Ave/Custodial / Grounds/Fl-1</t>
  </si>
  <si>
    <t>141.217.153.52</t>
  </si>
  <si>
    <t>Lana Streeter</t>
  </si>
  <si>
    <t>RM. 14</t>
  </si>
  <si>
    <t>ao4851@wayne.edu</t>
  </si>
  <si>
    <t>Lana</t>
  </si>
  <si>
    <t>Streeter</t>
  </si>
  <si>
    <t>141.217.30.135</t>
  </si>
  <si>
    <t>Walter John Pociask</t>
  </si>
  <si>
    <t>300 Hallway</t>
  </si>
  <si>
    <t>wpociask@wayne.edu</t>
  </si>
  <si>
    <t>Walter John</t>
  </si>
  <si>
    <t>Pociask</t>
  </si>
  <si>
    <t>USA/Detroit/MI/5557 Cass Ave/Cohn/Fl-1</t>
  </si>
  <si>
    <t>David Strauss</t>
  </si>
  <si>
    <t>davidstrauss@wayne.edu</t>
  </si>
  <si>
    <t>David</t>
  </si>
  <si>
    <t>Strauss</t>
  </si>
  <si>
    <t>HP Color LaserJet CP2025dn</t>
  </si>
  <si>
    <t>141.217.178.153</t>
  </si>
  <si>
    <t>XSM System Default</t>
  </si>
  <si>
    <t>141.217.41.35</t>
  </si>
  <si>
    <t>87 E Canfield</t>
  </si>
  <si>
    <t>USA/MI/Detroit/87 E Canfield Ave/Fl-1</t>
  </si>
  <si>
    <t>141.217.30.138</t>
  </si>
  <si>
    <t>Kim Dale</t>
  </si>
  <si>
    <t>PURDY KRESGE</t>
  </si>
  <si>
    <t>USA/MI/Detroit/5265 CASS AVE</t>
  </si>
  <si>
    <t>av4996@wayne.edu</t>
  </si>
  <si>
    <t>Kim</t>
  </si>
  <si>
    <t>Dale</t>
  </si>
  <si>
    <t>141.217.54.161</t>
  </si>
  <si>
    <t>141.217.178.13</t>
  </si>
  <si>
    <t>141.217.178.29</t>
  </si>
  <si>
    <t>Engineering Basement room 0504.10</t>
  </si>
  <si>
    <t>172.20.17.75</t>
  </si>
  <si>
    <t>141.217.161.63</t>
  </si>
  <si>
    <t>141.217.178.49</t>
  </si>
  <si>
    <t>141.217.179.67</t>
  </si>
  <si>
    <t>141.217.178.164</t>
  </si>
  <si>
    <t>USA/Detroit/MI/3901 Walter P.Chrysler Dr/Tolan Medical Office Bldg/Fl-1</t>
  </si>
  <si>
    <t>Gayle Reynolds</t>
  </si>
  <si>
    <t>WELCOME CENTER 428</t>
  </si>
  <si>
    <t>USA/Detroit/MI/42 West Warren Ave/Welcome Center/Fl-4</t>
  </si>
  <si>
    <t>greynolds@wayne.edu</t>
  </si>
  <si>
    <t>Gayle</t>
  </si>
  <si>
    <t>Reynolds</t>
  </si>
  <si>
    <t>141.217.52.146</t>
  </si>
  <si>
    <t>USA/Detroit/MI/3901 Walter P.Chrysler Dr/Tolan Medical Office Bldg/Fl-2</t>
  </si>
  <si>
    <t>146.9.232.23</t>
  </si>
  <si>
    <t>USA/Detroit/MI/3901 Walter P.Chrysler Dr/Tolan Medical Office Bldg/Fl-3</t>
  </si>
  <si>
    <t>146.9.232.22</t>
  </si>
  <si>
    <t>Uzma Khan</t>
  </si>
  <si>
    <t>F.A.B. 3054</t>
  </si>
  <si>
    <t>ah8453@wayne.edu</t>
  </si>
  <si>
    <t>Uzma</t>
  </si>
  <si>
    <t>Khan</t>
  </si>
  <si>
    <t>141.217.213.7</t>
  </si>
  <si>
    <t>146.9.232.26</t>
  </si>
  <si>
    <t>Welcome Center Fl 1</t>
  </si>
  <si>
    <t>141.217.52.147</t>
  </si>
  <si>
    <t>146.9.232.12</t>
  </si>
  <si>
    <t>Lexmark</t>
  </si>
  <si>
    <t>USA/Detroit/MI/5557 Cass Ave/Cohn/Fl-G</t>
  </si>
  <si>
    <t>Suzanne Manji</t>
  </si>
  <si>
    <t>USA/MI/Livonia/16836 Newburgh Rd #27/Fl-1</t>
  </si>
  <si>
    <t>smanji@med.wayne.edu</t>
  </si>
  <si>
    <t>Suzanne</t>
  </si>
  <si>
    <t>Manji</t>
  </si>
  <si>
    <t>172.16.10.58</t>
  </si>
  <si>
    <t>141.217.161.58</t>
  </si>
  <si>
    <t xml:space="preserve">_x000D_
        </t>
  </si>
  <si>
    <t>141.217.179.97</t>
  </si>
  <si>
    <t>141.217.178.147</t>
  </si>
  <si>
    <t>141.217.5.214</t>
  </si>
  <si>
    <t>141.217.178.165</t>
  </si>
  <si>
    <t>Amy Hays</t>
  </si>
  <si>
    <t>Art Building</t>
  </si>
  <si>
    <t>USA/Detroit/MI/5400 Gullen Mall/Art Building/Fl-1</t>
  </si>
  <si>
    <t>ab7855@wayne.edu</t>
  </si>
  <si>
    <t>Amy</t>
  </si>
  <si>
    <t>Hays</t>
  </si>
  <si>
    <t>141.217.145.39</t>
  </si>
  <si>
    <t>192.168.11.219</t>
  </si>
  <si>
    <t>141.217.178.16</t>
  </si>
  <si>
    <t>141.217.7.33</t>
  </si>
  <si>
    <t>146.9.232.25</t>
  </si>
  <si>
    <t>141.217.178.30</t>
  </si>
  <si>
    <t>Letter</t>
  </si>
  <si>
    <t>Shelley Clifton</t>
  </si>
  <si>
    <t>Monthly Cost Estimate with SN V2 - College of Nursing</t>
  </si>
  <si>
    <t>Monthly Cost Estimate with SN V2 A2M625911</t>
  </si>
  <si>
    <t>Unknown</t>
  </si>
  <si>
    <t>Monthly Cost Estimate with SN V2 A2M643416</t>
  </si>
  <si>
    <t>Monthly Cost Estimate with SN V2 A2M736907</t>
  </si>
  <si>
    <t>Monthly Cost Estimate with SN V2 AE9558364</t>
  </si>
  <si>
    <t>Monthly Cost Estimate with SN V2 Angela C. Strickland</t>
  </si>
  <si>
    <t>Monthly Cost Estimate with SN V2 Anthropology Dept</t>
  </si>
  <si>
    <t>Justin Munson</t>
  </si>
  <si>
    <t>Monthly Cost Estimate with SN V2 Athletics</t>
  </si>
  <si>
    <t>Monthly Cost Estimate with SN V2 C7X253515</t>
  </si>
  <si>
    <t>Monthly Cost Estimate with SN V2 C7X253519</t>
  </si>
  <si>
    <t>Monthly Cost Estimate with SN V2 CNCY180170</t>
  </si>
  <si>
    <t>Monthly Cost Estimate with SN V2 Gayle Reynolds</t>
  </si>
  <si>
    <t>Tamara Taylor</t>
  </si>
  <si>
    <t>Monthly Cost Estimate with SN V2 LX5699637</t>
  </si>
  <si>
    <t>Monthly Cost Estimate with SN V2 MX4466975</t>
  </si>
  <si>
    <t xml:space="preserve">Monthly Cost Estimate with SN V2 MX4468745 </t>
  </si>
  <si>
    <t>Monthly Cost Estimate with SN V2 Theater &amp; Dance</t>
  </si>
  <si>
    <t>Monthly Cost Estimate with SN V2 Tolan Medical</t>
  </si>
  <si>
    <t>Storage</t>
  </si>
  <si>
    <t>Wayne State - OTL - Monthly Cost Estimate with SN V2</t>
  </si>
  <si>
    <t>Monthly Cost Estimate with SN V2 CNBC64N06G</t>
  </si>
  <si>
    <t>Master PO</t>
  </si>
  <si>
    <t>Call</t>
  </si>
  <si>
    <t>WAY2001H6BO</t>
  </si>
  <si>
    <t>WAY2001G6BQ</t>
  </si>
  <si>
    <t>WAY2001G6BR</t>
  </si>
  <si>
    <t>CustName</t>
  </si>
  <si>
    <t>CustomerNumber</t>
  </si>
  <si>
    <t>InvDate</t>
  </si>
  <si>
    <t>InvNo</t>
  </si>
  <si>
    <t>InvAmt</t>
  </si>
  <si>
    <t>SN</t>
  </si>
  <si>
    <t>WAYNE STATE</t>
  </si>
  <si>
    <t>306032871</t>
  </si>
  <si>
    <t>082130389</t>
  </si>
  <si>
    <t>FKA636777</t>
  </si>
  <si>
    <t>P0695080</t>
  </si>
  <si>
    <t>084172107</t>
  </si>
  <si>
    <t>P0736622</t>
  </si>
  <si>
    <t>085746328</t>
  </si>
  <si>
    <t>307460550</t>
  </si>
  <si>
    <t>081314993</t>
  </si>
  <si>
    <t>NN0004434</t>
  </si>
  <si>
    <t>P0686672</t>
  </si>
  <si>
    <t>084206466</t>
  </si>
  <si>
    <t>084605399</t>
  </si>
  <si>
    <t>700317373</t>
  </si>
  <si>
    <t>082089221</t>
  </si>
  <si>
    <t>VDR537199</t>
  </si>
  <si>
    <t>P0696553</t>
  </si>
  <si>
    <t>082581812</t>
  </si>
  <si>
    <t>082631033</t>
  </si>
  <si>
    <t>WAYNE STATE UNIV.</t>
  </si>
  <si>
    <t>705801256</t>
  </si>
  <si>
    <t>081476423</t>
  </si>
  <si>
    <t>MYP030564</t>
  </si>
  <si>
    <t>P0695081</t>
  </si>
  <si>
    <t>085777061</t>
  </si>
  <si>
    <t>P0736627</t>
  </si>
  <si>
    <t>085920446</t>
  </si>
  <si>
    <t>ANN ARBOR DISTRICT</t>
  </si>
  <si>
    <t>709663769</t>
  </si>
  <si>
    <t>086195404</t>
  </si>
  <si>
    <t>TFN697905</t>
  </si>
  <si>
    <t>714262</t>
  </si>
  <si>
    <t>720764729</t>
  </si>
  <si>
    <t>085964714</t>
  </si>
  <si>
    <t>143064628</t>
  </si>
  <si>
    <t>X906416</t>
  </si>
  <si>
    <t>179960992811</t>
  </si>
  <si>
    <t>143064626</t>
  </si>
  <si>
    <t>X906375</t>
  </si>
  <si>
    <t>143064635</t>
  </si>
  <si>
    <t>X906414</t>
  </si>
  <si>
    <t>143064633</t>
  </si>
  <si>
    <t>X906373</t>
  </si>
  <si>
    <t>721158616</t>
  </si>
  <si>
    <t>085920459</t>
  </si>
  <si>
    <t>PO686440</t>
  </si>
  <si>
    <t>083154893</t>
  </si>
  <si>
    <t>P0689604</t>
  </si>
  <si>
    <t>143064652</t>
  </si>
  <si>
    <t>X906433</t>
  </si>
  <si>
    <t>143064648</t>
  </si>
  <si>
    <t>X906331</t>
  </si>
  <si>
    <t>143064644</t>
  </si>
  <si>
    <t>X906288</t>
  </si>
  <si>
    <t>143064646</t>
  </si>
  <si>
    <t>X906290</t>
  </si>
  <si>
    <t>143064654</t>
  </si>
  <si>
    <t>X906435</t>
  </si>
  <si>
    <t>143064650</t>
  </si>
  <si>
    <t>X906333</t>
  </si>
  <si>
    <t>721329910</t>
  </si>
  <si>
    <t>084707701</t>
  </si>
  <si>
    <t>MX1426740</t>
  </si>
  <si>
    <t>P0702921</t>
  </si>
  <si>
    <t>085113525</t>
  </si>
  <si>
    <t>085523454</t>
  </si>
  <si>
    <t>085920460</t>
  </si>
  <si>
    <t>721356764</t>
  </si>
  <si>
    <t>083507456</t>
  </si>
  <si>
    <t>A2M621210</t>
  </si>
  <si>
    <t>P0748155</t>
  </si>
  <si>
    <t>083919120</t>
  </si>
  <si>
    <t>084321597</t>
  </si>
  <si>
    <t>084707702</t>
  </si>
  <si>
    <t>085113526</t>
  </si>
  <si>
    <t>085523455</t>
  </si>
  <si>
    <t>085920461</t>
  </si>
  <si>
    <t>721356897</t>
  </si>
  <si>
    <t>085523456</t>
  </si>
  <si>
    <t>MX4731592</t>
  </si>
  <si>
    <t>085920462</t>
  </si>
  <si>
    <t>WAYNE STATE UNIV</t>
  </si>
  <si>
    <t>721370781</t>
  </si>
  <si>
    <t>077460758</t>
  </si>
  <si>
    <t>A2M621171</t>
  </si>
  <si>
    <t>P0692258</t>
  </si>
  <si>
    <t>079246150</t>
  </si>
  <si>
    <t>079679091</t>
  </si>
  <si>
    <t>080107399</t>
  </si>
  <si>
    <t>080568959</t>
  </si>
  <si>
    <t>081004194</t>
  </si>
  <si>
    <t>081745760</t>
  </si>
  <si>
    <t>081876170</t>
  </si>
  <si>
    <t>082700564</t>
  </si>
  <si>
    <t>083109209</t>
  </si>
  <si>
    <t>083507458</t>
  </si>
  <si>
    <t>083919122</t>
  </si>
  <si>
    <t>084321599</t>
  </si>
  <si>
    <t>084707704</t>
  </si>
  <si>
    <t>085113528</t>
  </si>
  <si>
    <t>085523457</t>
  </si>
  <si>
    <t>085920463</t>
  </si>
  <si>
    <t>721499341</t>
  </si>
  <si>
    <t>085523459</t>
  </si>
  <si>
    <t>MX4738881</t>
  </si>
  <si>
    <t>P0752556</t>
  </si>
  <si>
    <t>085920465</t>
  </si>
  <si>
    <t>721578706</t>
  </si>
  <si>
    <t>080107403</t>
  </si>
  <si>
    <t>AAP175076</t>
  </si>
  <si>
    <t>085523460</t>
  </si>
  <si>
    <t>P0702976</t>
  </si>
  <si>
    <t>085920466</t>
  </si>
  <si>
    <t>082700568</t>
  </si>
  <si>
    <t>P0704602</t>
  </si>
  <si>
    <t>083109213</t>
  </si>
  <si>
    <t>083507462</t>
  </si>
  <si>
    <t>143064673</t>
  </si>
  <si>
    <t>X906408</t>
  </si>
  <si>
    <t>143064671</t>
  </si>
  <si>
    <t>X906341</t>
  </si>
  <si>
    <t>721651651</t>
  </si>
  <si>
    <t>085920467</t>
  </si>
  <si>
    <t>A2M625337</t>
  </si>
  <si>
    <t>P0706208</t>
  </si>
  <si>
    <t>721702405</t>
  </si>
  <si>
    <t>083109215</t>
  </si>
  <si>
    <t>MX4740672</t>
  </si>
  <si>
    <t>P0708461</t>
  </si>
  <si>
    <t>084321605</t>
  </si>
  <si>
    <t>085920468</t>
  </si>
  <si>
    <t>PO763371</t>
  </si>
  <si>
    <t>143064695</t>
  </si>
  <si>
    <t>X906381</t>
  </si>
  <si>
    <t>721971018</t>
  </si>
  <si>
    <t>082502051</t>
  </si>
  <si>
    <t>AE9561463</t>
  </si>
  <si>
    <t>P0715058</t>
  </si>
  <si>
    <t>082700572</t>
  </si>
  <si>
    <t>084321607</t>
  </si>
  <si>
    <t>143064734</t>
  </si>
  <si>
    <t>X906170</t>
  </si>
  <si>
    <t>143064766</t>
  </si>
  <si>
    <t>X906308</t>
  </si>
  <si>
    <t>143064758</t>
  </si>
  <si>
    <t>X906269</t>
  </si>
  <si>
    <t>143064769</t>
  </si>
  <si>
    <t>X906322</t>
  </si>
  <si>
    <t>143064762</t>
  </si>
  <si>
    <t>X906279</t>
  </si>
  <si>
    <t>143064782</t>
  </si>
  <si>
    <t>X906410</t>
  </si>
  <si>
    <t>143064730</t>
  </si>
  <si>
    <t>X906148</t>
  </si>
  <si>
    <t>143064742</t>
  </si>
  <si>
    <t>X906192</t>
  </si>
  <si>
    <t>143064774</t>
  </si>
  <si>
    <t>X906351</t>
  </si>
  <si>
    <t>143064753</t>
  </si>
  <si>
    <t>X906223</t>
  </si>
  <si>
    <t>143064736</t>
  </si>
  <si>
    <t>X906174</t>
  </si>
  <si>
    <t>143064718</t>
  </si>
  <si>
    <t>X906104</t>
  </si>
  <si>
    <t>143064780</t>
  </si>
  <si>
    <t>X906389</t>
  </si>
  <si>
    <t>143064719</t>
  </si>
  <si>
    <t>X906105</t>
  </si>
  <si>
    <t>143064726</t>
  </si>
  <si>
    <t>X906140</t>
  </si>
  <si>
    <t>143064732</t>
  </si>
  <si>
    <t>X906159</t>
  </si>
  <si>
    <t>143064746</t>
  </si>
  <si>
    <t>X906199</t>
  </si>
  <si>
    <t>143064772</t>
  </si>
  <si>
    <t>X906344</t>
  </si>
  <si>
    <t>143064786</t>
  </si>
  <si>
    <t>X906441</t>
  </si>
  <si>
    <t>143064760</t>
  </si>
  <si>
    <t>X906275</t>
  </si>
  <si>
    <t>143064764</t>
  </si>
  <si>
    <t>X906304</t>
  </si>
  <si>
    <t>143064728</t>
  </si>
  <si>
    <t>X906144</t>
  </si>
  <si>
    <t>143064778</t>
  </si>
  <si>
    <t>X906377</t>
  </si>
  <si>
    <t>143064754</t>
  </si>
  <si>
    <t>X906225</t>
  </si>
  <si>
    <t>143064756</t>
  </si>
  <si>
    <t>X906259</t>
  </si>
  <si>
    <t>143064784</t>
  </si>
  <si>
    <t>X906418</t>
  </si>
  <si>
    <t>143064744</t>
  </si>
  <si>
    <t>X906194</t>
  </si>
  <si>
    <t>143064768</t>
  </si>
  <si>
    <t>X906312</t>
  </si>
  <si>
    <t>143064721</t>
  </si>
  <si>
    <t>X906111</t>
  </si>
  <si>
    <t>143064776</t>
  </si>
  <si>
    <t>X906355</t>
  </si>
  <si>
    <t>143064738</t>
  </si>
  <si>
    <t>X906176</t>
  </si>
  <si>
    <t>143064724</t>
  </si>
  <si>
    <t>X906132</t>
  </si>
  <si>
    <t>143064806</t>
  </si>
  <si>
    <t>X906398</t>
  </si>
  <si>
    <t>143064804</t>
  </si>
  <si>
    <t>X906396</t>
  </si>
  <si>
    <t>143064810</t>
  </si>
  <si>
    <t>X906439</t>
  </si>
  <si>
    <t>143064808</t>
  </si>
  <si>
    <t>X906400</t>
  </si>
  <si>
    <t>143064788</t>
  </si>
  <si>
    <t>X906107</t>
  </si>
  <si>
    <t>143064795</t>
  </si>
  <si>
    <t>X906215</t>
  </si>
  <si>
    <t>143064794</t>
  </si>
  <si>
    <t>X906190</t>
  </si>
  <si>
    <t>143064792</t>
  </si>
  <si>
    <t>X906172</t>
  </si>
  <si>
    <t>143064798</t>
  </si>
  <si>
    <t>X906277</t>
  </si>
  <si>
    <t>143064802</t>
  </si>
  <si>
    <t>X906379</t>
  </si>
  <si>
    <t>143064800</t>
  </si>
  <si>
    <t>X906306</t>
  </si>
  <si>
    <t>143064790</t>
  </si>
  <si>
    <t>X906146</t>
  </si>
  <si>
    <t>143064812</t>
  </si>
  <si>
    <t>X906443</t>
  </si>
  <si>
    <t>143064826</t>
  </si>
  <si>
    <t>X906197</t>
  </si>
  <si>
    <t>143064821</t>
  </si>
  <si>
    <t>X906157</t>
  </si>
  <si>
    <t>143064830</t>
  </si>
  <si>
    <t>X906212</t>
  </si>
  <si>
    <t>143064815</t>
  </si>
  <si>
    <t>X906117</t>
  </si>
  <si>
    <t>143064840</t>
  </si>
  <si>
    <t>X906324</t>
  </si>
  <si>
    <t>143064836</t>
  </si>
  <si>
    <t>X906271</t>
  </si>
  <si>
    <t>143064846</t>
  </si>
  <si>
    <t>X906392</t>
  </si>
  <si>
    <t>143064842</t>
  </si>
  <si>
    <t>X906346</t>
  </si>
  <si>
    <t>143064820</t>
  </si>
  <si>
    <t>X906142</t>
  </si>
  <si>
    <t>143064813</t>
  </si>
  <si>
    <t>X906098</t>
  </si>
  <si>
    <t>143064832</t>
  </si>
  <si>
    <t>X906240</t>
  </si>
  <si>
    <t>143064844</t>
  </si>
  <si>
    <t>X906363</t>
  </si>
  <si>
    <t>143064838</t>
  </si>
  <si>
    <t>X906320</t>
  </si>
  <si>
    <t>143064828</t>
  </si>
  <si>
    <t>X906205</t>
  </si>
  <si>
    <t>143064823</t>
  </si>
  <si>
    <t>X906167</t>
  </si>
  <si>
    <t>143064834</t>
  </si>
  <si>
    <t>X906248</t>
  </si>
  <si>
    <t>143064818</t>
  </si>
  <si>
    <t>X906129</t>
  </si>
  <si>
    <t>143064848</t>
  </si>
  <si>
    <t>X906426</t>
  </si>
  <si>
    <t>143064865</t>
  </si>
  <si>
    <t>X906206</t>
  </si>
  <si>
    <t>143064874</t>
  </si>
  <si>
    <t>X906298</t>
  </si>
  <si>
    <t>143064870</t>
  </si>
  <si>
    <t>X906253</t>
  </si>
  <si>
    <t>143064880</t>
  </si>
  <si>
    <t>X906369</t>
  </si>
  <si>
    <t>143064850</t>
  </si>
  <si>
    <t>X906102</t>
  </si>
  <si>
    <t>143064882</t>
  </si>
  <si>
    <t>X906383</t>
  </si>
  <si>
    <t>143064862</t>
  </si>
  <si>
    <t>X906183</t>
  </si>
  <si>
    <t>143064858</t>
  </si>
  <si>
    <t>X906155</t>
  </si>
  <si>
    <t>143064852</t>
  </si>
  <si>
    <t>X906113</t>
  </si>
  <si>
    <t>143064867</t>
  </si>
  <si>
    <t>X906227</t>
  </si>
  <si>
    <t>143064864</t>
  </si>
  <si>
    <t>X906196</t>
  </si>
  <si>
    <t>143064876</t>
  </si>
  <si>
    <t>X906314</t>
  </si>
  <si>
    <t>143064856</t>
  </si>
  <si>
    <t>X906136</t>
  </si>
  <si>
    <t>143064859</t>
  </si>
  <si>
    <t>X906161</t>
  </si>
  <si>
    <t>143064878</t>
  </si>
  <si>
    <t>X906357</t>
  </si>
  <si>
    <t>143064869</t>
  </si>
  <si>
    <t>X906242</t>
  </si>
  <si>
    <t>143064884</t>
  </si>
  <si>
    <t>X906420</t>
  </si>
  <si>
    <t>143064854</t>
  </si>
  <si>
    <t>X906123</t>
  </si>
  <si>
    <t>143064886</t>
  </si>
  <si>
    <t>X906115</t>
  </si>
  <si>
    <t>143064896</t>
  </si>
  <si>
    <t>X906244</t>
  </si>
  <si>
    <t>143064890</t>
  </si>
  <si>
    <t>X906163</t>
  </si>
  <si>
    <t>143064900</t>
  </si>
  <si>
    <t>X906359</t>
  </si>
  <si>
    <t>143064894</t>
  </si>
  <si>
    <t>X906236</t>
  </si>
  <si>
    <t>143064888</t>
  </si>
  <si>
    <t>X906125</t>
  </si>
  <si>
    <t>143064898</t>
  </si>
  <si>
    <t>X906316</t>
  </si>
  <si>
    <t>143064892</t>
  </si>
  <si>
    <t>X906201</t>
  </si>
  <si>
    <t>143064902</t>
  </si>
  <si>
    <t>X906422</t>
  </si>
  <si>
    <t>143064908</t>
  </si>
  <si>
    <t>X906185</t>
  </si>
  <si>
    <t>143064918</t>
  </si>
  <si>
    <t>X906385</t>
  </si>
  <si>
    <t>143064910</t>
  </si>
  <si>
    <t>X906208</t>
  </si>
  <si>
    <t>143064912</t>
  </si>
  <si>
    <t>X906255</t>
  </si>
  <si>
    <t>143064916</t>
  </si>
  <si>
    <t>X906371</t>
  </si>
  <si>
    <t>143064914</t>
  </si>
  <si>
    <t>X906300</t>
  </si>
  <si>
    <t>143064906</t>
  </si>
  <si>
    <t>X906168</t>
  </si>
  <si>
    <t>143064904</t>
  </si>
  <si>
    <t>X906138</t>
  </si>
  <si>
    <t>143064925</t>
  </si>
  <si>
    <t>X906134</t>
  </si>
  <si>
    <t>143064944</t>
  </si>
  <si>
    <t>X906353</t>
  </si>
  <si>
    <t>143064922</t>
  </si>
  <si>
    <t>X906109</t>
  </si>
  <si>
    <t>143064948</t>
  </si>
  <si>
    <t>X906412</t>
  </si>
  <si>
    <t>143064940</t>
  </si>
  <si>
    <t>X906310</t>
  </si>
  <si>
    <t>143064923</t>
  </si>
  <si>
    <t>X906130</t>
  </si>
  <si>
    <t>143064936</t>
  </si>
  <si>
    <t>X906281</t>
  </si>
  <si>
    <t>143064958</t>
  </si>
  <si>
    <t>X906238</t>
  </si>
  <si>
    <t>143064950</t>
  </si>
  <si>
    <t>X906120</t>
  </si>
  <si>
    <t>143064966</t>
  </si>
  <si>
    <t>X906424</t>
  </si>
  <si>
    <t>143064956</t>
  </si>
  <si>
    <t>X906203</t>
  </si>
  <si>
    <t>143064960</t>
  </si>
  <si>
    <t>X906246</t>
  </si>
  <si>
    <t>143064962</t>
  </si>
  <si>
    <t>X906318</t>
  </si>
  <si>
    <t>143064954</t>
  </si>
  <si>
    <t>X906165</t>
  </si>
  <si>
    <t>143064964</t>
  </si>
  <si>
    <t>X906361</t>
  </si>
  <si>
    <t>143064952</t>
  </si>
  <si>
    <t>X906127</t>
  </si>
  <si>
    <t>722355955</t>
  </si>
  <si>
    <t>138513519</t>
  </si>
  <si>
    <t>138513511</t>
  </si>
  <si>
    <t>138513520</t>
  </si>
  <si>
    <t>138513514</t>
  </si>
  <si>
    <t>138513502</t>
  </si>
  <si>
    <t>138513510</t>
  </si>
  <si>
    <t>138513516</t>
  </si>
  <si>
    <t>138513513</t>
  </si>
  <si>
    <t>138513489</t>
  </si>
  <si>
    <t>138513501</t>
  </si>
  <si>
    <t>138513515</t>
  </si>
  <si>
    <t>138513437</t>
  </si>
  <si>
    <t>138513508</t>
  </si>
  <si>
    <t>138513500</t>
  </si>
  <si>
    <t>138513512</t>
  </si>
  <si>
    <t>138513435</t>
  </si>
  <si>
    <t>138513503</t>
  </si>
  <si>
    <t>138513436</t>
  </si>
  <si>
    <t>138513509</t>
  </si>
  <si>
    <t>138513506</t>
  </si>
  <si>
    <t>138513444</t>
  </si>
  <si>
    <t>138513518</t>
  </si>
  <si>
    <t>138513443</t>
  </si>
  <si>
    <t>138513441</t>
  </si>
  <si>
    <t>139031827</t>
  </si>
  <si>
    <t>139031943</t>
  </si>
  <si>
    <t>139031927</t>
  </si>
  <si>
    <t>139031926</t>
  </si>
  <si>
    <t>139031928</t>
  </si>
  <si>
    <t>139031903</t>
  </si>
  <si>
    <t>139031902</t>
  </si>
  <si>
    <t>139031939</t>
  </si>
  <si>
    <t>139031929</t>
  </si>
  <si>
    <t>139031894</t>
  </si>
  <si>
    <t>139031923</t>
  </si>
  <si>
    <t>139031898</t>
  </si>
  <si>
    <t>139031881</t>
  </si>
  <si>
    <t>139031942</t>
  </si>
  <si>
    <t>139031828</t>
  </si>
  <si>
    <t>139031938</t>
  </si>
  <si>
    <t>139031936</t>
  </si>
  <si>
    <t>139031831</t>
  </si>
  <si>
    <t>139031839</t>
  </si>
  <si>
    <t>139031826</t>
  </si>
  <si>
    <t>139031900</t>
  </si>
  <si>
    <t>139031897</t>
  </si>
  <si>
    <t>139031888</t>
  </si>
  <si>
    <t>139031895</t>
  </si>
  <si>
    <t>139031934</t>
  </si>
  <si>
    <t>139031909</t>
  </si>
  <si>
    <t>139031848</t>
  </si>
  <si>
    <t>139031908</t>
  </si>
  <si>
    <t>139031940</t>
  </si>
  <si>
    <t>139031893</t>
  </si>
  <si>
    <t>139031840</t>
  </si>
  <si>
    <t>139031879</t>
  </si>
  <si>
    <t>139031847</t>
  </si>
  <si>
    <t>139031901</t>
  </si>
  <si>
    <t>139031919</t>
  </si>
  <si>
    <t>139031918</t>
  </si>
  <si>
    <t>139031922</t>
  </si>
  <si>
    <t>139031882</t>
  </si>
  <si>
    <t>139031829</t>
  </si>
  <si>
    <t>139031885</t>
  </si>
  <si>
    <t>139031886</t>
  </si>
  <si>
    <t>139031837</t>
  </si>
  <si>
    <t>139031891</t>
  </si>
  <si>
    <t>139031941</t>
  </si>
  <si>
    <t>139031921</t>
  </si>
  <si>
    <t>139031896</t>
  </si>
  <si>
    <t>139031892</t>
  </si>
  <si>
    <t>139031875</t>
  </si>
  <si>
    <t>139031863</t>
  </si>
  <si>
    <t>139031917</t>
  </si>
  <si>
    <t>139031869</t>
  </si>
  <si>
    <t>139031905</t>
  </si>
  <si>
    <t>139031864</t>
  </si>
  <si>
    <t>139031823</t>
  </si>
  <si>
    <t>139031821</t>
  </si>
  <si>
    <t>139031944</t>
  </si>
  <si>
    <t>139031833</t>
  </si>
  <si>
    <t>139031866</t>
  </si>
  <si>
    <t>139031884</t>
  </si>
  <si>
    <t>139031838</t>
  </si>
  <si>
    <t>139031862</t>
  </si>
  <si>
    <t>139031834</t>
  </si>
  <si>
    <t>139031825</t>
  </si>
  <si>
    <t>139031832</t>
  </si>
  <si>
    <t>139031835</t>
  </si>
  <si>
    <t>139031931</t>
  </si>
  <si>
    <t>139031872</t>
  </si>
  <si>
    <t>139031935</t>
  </si>
  <si>
    <t>139031868</t>
  </si>
  <si>
    <t>139031924</t>
  </si>
  <si>
    <t>139031851</t>
  </si>
  <si>
    <t>139031867</t>
  </si>
  <si>
    <t>139031803</t>
  </si>
  <si>
    <t>139031920</t>
  </si>
  <si>
    <t>139031912</t>
  </si>
  <si>
    <t>139031887</t>
  </si>
  <si>
    <t>139031822</t>
  </si>
  <si>
    <t>139031871</t>
  </si>
  <si>
    <t>139031899</t>
  </si>
  <si>
    <t>139031878</t>
  </si>
  <si>
    <t>139031932</t>
  </si>
  <si>
    <t>139031836</t>
  </si>
  <si>
    <t>139031925</t>
  </si>
  <si>
    <t>139031913</t>
  </si>
  <si>
    <t>139031937</t>
  </si>
  <si>
    <t>139031804</t>
  </si>
  <si>
    <t>N/A</t>
  </si>
  <si>
    <t>139031849</t>
  </si>
  <si>
    <t>139031830</t>
  </si>
  <si>
    <t>139032171</t>
  </si>
  <si>
    <t>139031876</t>
  </si>
  <si>
    <t>139031933</t>
  </si>
  <si>
    <t>139031816</t>
  </si>
  <si>
    <t>139031802</t>
  </si>
  <si>
    <t>139031824</t>
  </si>
  <si>
    <t>139031906</t>
  </si>
  <si>
    <t>139031844</t>
  </si>
  <si>
    <t>139031850</t>
  </si>
  <si>
    <t>139031843</t>
  </si>
  <si>
    <t>139031874</t>
  </si>
  <si>
    <t>139031818</t>
  </si>
  <si>
    <t>139031865</t>
  </si>
  <si>
    <t>139031915</t>
  </si>
  <si>
    <t>139031890</t>
  </si>
  <si>
    <t>139031889</t>
  </si>
  <si>
    <t>139031870</t>
  </si>
  <si>
    <t>139031817</t>
  </si>
  <si>
    <t>139031910</t>
  </si>
  <si>
    <t>139031858</t>
  </si>
  <si>
    <t>139031845</t>
  </si>
  <si>
    <t>139031811</t>
  </si>
  <si>
    <t>139031854</t>
  </si>
  <si>
    <t>139031883</t>
  </si>
  <si>
    <t>139031860</t>
  </si>
  <si>
    <t>139031814</t>
  </si>
  <si>
    <t>139031861</t>
  </si>
  <si>
    <t>139031916</t>
  </si>
  <si>
    <t>139031846</t>
  </si>
  <si>
    <t>139031859</t>
  </si>
  <si>
    <t>139031930</t>
  </si>
  <si>
    <t>139031813</t>
  </si>
  <si>
    <t>139031857</t>
  </si>
  <si>
    <t>139031852</t>
  </si>
  <si>
    <t>139031855</t>
  </si>
  <si>
    <t>139031856</t>
  </si>
  <si>
    <t>139031853</t>
  </si>
  <si>
    <t>139473854</t>
  </si>
  <si>
    <t>139473830</t>
  </si>
  <si>
    <t>139473838</t>
  </si>
  <si>
    <t>139473864</t>
  </si>
  <si>
    <t>139473778</t>
  </si>
  <si>
    <t>139473865</t>
  </si>
  <si>
    <t>139473826</t>
  </si>
  <si>
    <t>139473828</t>
  </si>
  <si>
    <t>139473849</t>
  </si>
  <si>
    <t>139473761</t>
  </si>
  <si>
    <t>139473884</t>
  </si>
  <si>
    <t>139473829</t>
  </si>
  <si>
    <t>139473896</t>
  </si>
  <si>
    <t>139473840</t>
  </si>
  <si>
    <t>139473895</t>
  </si>
  <si>
    <t>139473891</t>
  </si>
  <si>
    <t>139473878</t>
  </si>
  <si>
    <t>139473847</t>
  </si>
  <si>
    <t>139473836</t>
  </si>
  <si>
    <t>139473862</t>
  </si>
  <si>
    <t>139473861</t>
  </si>
  <si>
    <t>139473890</t>
  </si>
  <si>
    <t>139473834</t>
  </si>
  <si>
    <t>139473852</t>
  </si>
  <si>
    <t>139473857</t>
  </si>
  <si>
    <t>139473839</t>
  </si>
  <si>
    <t>139473825</t>
  </si>
  <si>
    <t>139473763</t>
  </si>
  <si>
    <t>139473853</t>
  </si>
  <si>
    <t>139473814</t>
  </si>
  <si>
    <t>139473762</t>
  </si>
  <si>
    <t>139473881</t>
  </si>
  <si>
    <t>139473885</t>
  </si>
  <si>
    <t>139473779</t>
  </si>
  <si>
    <t>139473856</t>
  </si>
  <si>
    <t>139473841</t>
  </si>
  <si>
    <t>139473894</t>
  </si>
  <si>
    <t>139473867</t>
  </si>
  <si>
    <t>139473866</t>
  </si>
  <si>
    <t>139473886</t>
  </si>
  <si>
    <t>139473879</t>
  </si>
  <si>
    <t>139473837</t>
  </si>
  <si>
    <t>139473817</t>
  </si>
  <si>
    <t>139473772</t>
  </si>
  <si>
    <t>139473835</t>
  </si>
  <si>
    <t>139473827</t>
  </si>
  <si>
    <t>139473874</t>
  </si>
  <si>
    <t>139473859</t>
  </si>
  <si>
    <t>139473855</t>
  </si>
  <si>
    <t>139473868</t>
  </si>
  <si>
    <t>139473876</t>
  </si>
  <si>
    <t>139473775</t>
  </si>
  <si>
    <t>139473851</t>
  </si>
  <si>
    <t>139473756</t>
  </si>
  <si>
    <t>139473848</t>
  </si>
  <si>
    <t>139473863</t>
  </si>
  <si>
    <t>139473882</t>
  </si>
  <si>
    <t>139473765</t>
  </si>
  <si>
    <t>139473883</t>
  </si>
  <si>
    <t>139473811</t>
  </si>
  <si>
    <t>139473777</t>
  </si>
  <si>
    <t>139473844</t>
  </si>
  <si>
    <t>139473767</t>
  </si>
  <si>
    <t>139473833</t>
  </si>
  <si>
    <t>139473745</t>
  </si>
  <si>
    <t>139473757</t>
  </si>
  <si>
    <t>139473860</t>
  </si>
  <si>
    <t>139473769</t>
  </si>
  <si>
    <t>139473754</t>
  </si>
  <si>
    <t>139473893</t>
  </si>
  <si>
    <t>139473832</t>
  </si>
  <si>
    <t>139473743</t>
  </si>
  <si>
    <t>139473744</t>
  </si>
  <si>
    <t>139473758</t>
  </si>
  <si>
    <t>139473845</t>
  </si>
  <si>
    <t>139473875</t>
  </si>
  <si>
    <t>139473869</t>
  </si>
  <si>
    <t>139473768</t>
  </si>
  <si>
    <t>139473880</t>
  </si>
  <si>
    <t>139473753</t>
  </si>
  <si>
    <t>139473870</t>
  </si>
  <si>
    <t>139970248</t>
  </si>
  <si>
    <t>139970301</t>
  </si>
  <si>
    <t>139970317</t>
  </si>
  <si>
    <t>139970286</t>
  </si>
  <si>
    <t>139970284</t>
  </si>
  <si>
    <t>139970237</t>
  </si>
  <si>
    <t>139970279</t>
  </si>
  <si>
    <t>139970330</t>
  </si>
  <si>
    <t>139970281</t>
  </si>
  <si>
    <t>139970292</t>
  </si>
  <si>
    <t>139970299</t>
  </si>
  <si>
    <t>139970238</t>
  </si>
  <si>
    <t>139970335</t>
  </si>
  <si>
    <t>139970342</t>
  </si>
  <si>
    <t>139970293</t>
  </si>
  <si>
    <t>139970235</t>
  </si>
  <si>
    <t>139970312</t>
  </si>
  <si>
    <t>139970282</t>
  </si>
  <si>
    <t>139970239</t>
  </si>
  <si>
    <t>139970294</t>
  </si>
  <si>
    <t>139970291</t>
  </si>
  <si>
    <t>139970333</t>
  </si>
  <si>
    <t>139970343</t>
  </si>
  <si>
    <t>139970268</t>
  </si>
  <si>
    <t>139970308</t>
  </si>
  <si>
    <t>139970316</t>
  </si>
  <si>
    <t>139970323</t>
  </si>
  <si>
    <t>139970280</t>
  </si>
  <si>
    <t>139970338</t>
  </si>
  <si>
    <t>139970315</t>
  </si>
  <si>
    <t>139970320</t>
  </si>
  <si>
    <t>139970289</t>
  </si>
  <si>
    <t>139970307</t>
  </si>
  <si>
    <t>139970246</t>
  </si>
  <si>
    <t>139970350</t>
  </si>
  <si>
    <t>139970318</t>
  </si>
  <si>
    <t>139970283</t>
  </si>
  <si>
    <t>139970242</t>
  </si>
  <si>
    <t>139970290</t>
  </si>
  <si>
    <t>139970295</t>
  </si>
  <si>
    <t>139970328</t>
  </si>
  <si>
    <t>139970231</t>
  </si>
  <si>
    <t>139970319</t>
  </si>
  <si>
    <t>139970336</t>
  </si>
  <si>
    <t>139970266</t>
  </si>
  <si>
    <t>139970298</t>
  </si>
  <si>
    <t>139970313</t>
  </si>
  <si>
    <t>139970348</t>
  </si>
  <si>
    <t>139970334</t>
  </si>
  <si>
    <t>139970337</t>
  </si>
  <si>
    <t>139970244</t>
  </si>
  <si>
    <t>139970271</t>
  </si>
  <si>
    <t>139970310</t>
  </si>
  <si>
    <t>139970314</t>
  </si>
  <si>
    <t>139970331</t>
  </si>
  <si>
    <t>139970327</t>
  </si>
  <si>
    <t>139970345</t>
  </si>
  <si>
    <t>139970226</t>
  </si>
  <si>
    <t>139970306</t>
  </si>
  <si>
    <t>139970300</t>
  </si>
  <si>
    <t>139970321</t>
  </si>
  <si>
    <t>139970247</t>
  </si>
  <si>
    <t>139970311</t>
  </si>
  <si>
    <t>139970227</t>
  </si>
  <si>
    <t>139970234</t>
  </si>
  <si>
    <t>139970224</t>
  </si>
  <si>
    <t>139970288</t>
  </si>
  <si>
    <t>139970349</t>
  </si>
  <si>
    <t>139970228</t>
  </si>
  <si>
    <t>139970332</t>
  </si>
  <si>
    <t>139970287</t>
  </si>
  <si>
    <t>139970302</t>
  </si>
  <si>
    <t>139970233</t>
  </si>
  <si>
    <t>139970232</t>
  </si>
  <si>
    <t>139970223</t>
  </si>
  <si>
    <t>139970322</t>
  </si>
  <si>
    <t>140443001</t>
  </si>
  <si>
    <t>140442994</t>
  </si>
  <si>
    <t>140442962</t>
  </si>
  <si>
    <t>140442913</t>
  </si>
  <si>
    <t>140442968</t>
  </si>
  <si>
    <t>140442969</t>
  </si>
  <si>
    <t>140443038</t>
  </si>
  <si>
    <t>140442920</t>
  </si>
  <si>
    <t>140442961</t>
  </si>
  <si>
    <t>140442982</t>
  </si>
  <si>
    <t>140442975</t>
  </si>
  <si>
    <t>140442909</t>
  </si>
  <si>
    <t>140442960</t>
  </si>
  <si>
    <t>140443004</t>
  </si>
  <si>
    <t>140442900</t>
  </si>
  <si>
    <t>140443015</t>
  </si>
  <si>
    <t>140442907</t>
  </si>
  <si>
    <t>140442976</t>
  </si>
  <si>
    <t>140443008</t>
  </si>
  <si>
    <t>140443016</t>
  </si>
  <si>
    <t>140442964</t>
  </si>
  <si>
    <t>140442908</t>
  </si>
  <si>
    <t>140442990</t>
  </si>
  <si>
    <t>140443036</t>
  </si>
  <si>
    <t>140443012</t>
  </si>
  <si>
    <t>140442970</t>
  </si>
  <si>
    <t>140442967</t>
  </si>
  <si>
    <t>140442989</t>
  </si>
  <si>
    <t>140442951</t>
  </si>
  <si>
    <t>140443041</t>
  </si>
  <si>
    <t>140442973</t>
  </si>
  <si>
    <t>140443013</t>
  </si>
  <si>
    <t>140443023</t>
  </si>
  <si>
    <t>140443026</t>
  </si>
  <si>
    <t>140443025</t>
  </si>
  <si>
    <t>140442998</t>
  </si>
  <si>
    <t>140443000</t>
  </si>
  <si>
    <t>140443011</t>
  </si>
  <si>
    <t>140442971</t>
  </si>
  <si>
    <t>140443021</t>
  </si>
  <si>
    <t>140443003</t>
  </si>
  <si>
    <t>140442984</t>
  </si>
  <si>
    <t>140442985</t>
  </si>
  <si>
    <t>140443014</t>
  </si>
  <si>
    <t>140443009</t>
  </si>
  <si>
    <t>140442995</t>
  </si>
  <si>
    <t>140442917</t>
  </si>
  <si>
    <t>140442904</t>
  </si>
  <si>
    <t>140442977</t>
  </si>
  <si>
    <t>140442999</t>
  </si>
  <si>
    <t>140442881</t>
  </si>
  <si>
    <t>140443028</t>
  </si>
  <si>
    <t>140442966</t>
  </si>
  <si>
    <t>140442911</t>
  </si>
  <si>
    <t>140442899</t>
  </si>
  <si>
    <t>140443020</t>
  </si>
  <si>
    <t>140442986</t>
  </si>
  <si>
    <t>140443005</t>
  </si>
  <si>
    <t>140443027</t>
  </si>
  <si>
    <t>140442919</t>
  </si>
  <si>
    <t>140442987</t>
  </si>
  <si>
    <t>140442947</t>
  </si>
  <si>
    <t>140442893</t>
  </si>
  <si>
    <t>140442915</t>
  </si>
  <si>
    <t>140443002</t>
  </si>
  <si>
    <t>140442991</t>
  </si>
  <si>
    <t>140442953</t>
  </si>
  <si>
    <t>140442974</t>
  </si>
  <si>
    <t>140443029</t>
  </si>
  <si>
    <t>140442996</t>
  </si>
  <si>
    <t>140443022</t>
  </si>
  <si>
    <t>140442983</t>
  </si>
  <si>
    <t>140442890</t>
  </si>
  <si>
    <t>140442905</t>
  </si>
  <si>
    <t>140442972</t>
  </si>
  <si>
    <t>140443024</t>
  </si>
  <si>
    <t>140442896</t>
  </si>
  <si>
    <t>140442992</t>
  </si>
  <si>
    <t>140442891</t>
  </si>
  <si>
    <t>140442978</t>
  </si>
  <si>
    <t>140442963</t>
  </si>
  <si>
    <t>140443006</t>
  </si>
  <si>
    <t>140443031</t>
  </si>
  <si>
    <t>140443040</t>
  </si>
  <si>
    <t>140442902</t>
  </si>
  <si>
    <t>140443017</t>
  </si>
  <si>
    <t>140442997</t>
  </si>
  <si>
    <t>140442906</t>
  </si>
  <si>
    <t>140442895</t>
  </si>
  <si>
    <t>140443030</t>
  </si>
  <si>
    <t>140442894</t>
  </si>
  <si>
    <t>140442880</t>
  </si>
  <si>
    <t>140915346</t>
  </si>
  <si>
    <t>140915345</t>
  </si>
  <si>
    <t>140915341</t>
  </si>
  <si>
    <t>140915402</t>
  </si>
  <si>
    <t>140915304</t>
  </si>
  <si>
    <t>140915312</t>
  </si>
  <si>
    <t>140915332</t>
  </si>
  <si>
    <t>140915316</t>
  </si>
  <si>
    <t>140915408</t>
  </si>
  <si>
    <t>140915244</t>
  </si>
  <si>
    <t>140915409</t>
  </si>
  <si>
    <t>140915321</t>
  </si>
  <si>
    <t>140915250</t>
  </si>
  <si>
    <t>140915413</t>
  </si>
  <si>
    <t>140915350</t>
  </si>
  <si>
    <t>140915418</t>
  </si>
  <si>
    <t>140915295</t>
  </si>
  <si>
    <t>140915231</t>
  </si>
  <si>
    <t>140915414</t>
  </si>
  <si>
    <t>140915398</t>
  </si>
  <si>
    <t>140915324</t>
  </si>
  <si>
    <t>140915422</t>
  </si>
  <si>
    <t>140915340</t>
  </si>
  <si>
    <t>140915349</t>
  </si>
  <si>
    <t>140915331</t>
  </si>
  <si>
    <t>140915366</t>
  </si>
  <si>
    <t>140915339</t>
  </si>
  <si>
    <t>140915423</t>
  </si>
  <si>
    <t>140915362</t>
  </si>
  <si>
    <t>140915425</t>
  </si>
  <si>
    <t>140915420</t>
  </si>
  <si>
    <t>140915412</t>
  </si>
  <si>
    <t>140915401</t>
  </si>
  <si>
    <t>140915313</t>
  </si>
  <si>
    <t>140915417</t>
  </si>
  <si>
    <t>140915383</t>
  </si>
  <si>
    <t>140915310</t>
  </si>
  <si>
    <t>140915426</t>
  </si>
  <si>
    <t>140915311</t>
  </si>
  <si>
    <t>140915232</t>
  </si>
  <si>
    <t>140915391</t>
  </si>
  <si>
    <t>140915411</t>
  </si>
  <si>
    <t>140915424</t>
  </si>
  <si>
    <t>140915367</t>
  </si>
  <si>
    <t>140915421</t>
  </si>
  <si>
    <t>140915330</t>
  </si>
  <si>
    <t>140915230</t>
  </si>
  <si>
    <t>140915318</t>
  </si>
  <si>
    <t>140915307</t>
  </si>
  <si>
    <t>140915407</t>
  </si>
  <si>
    <t>140915360</t>
  </si>
  <si>
    <t>140915290</t>
  </si>
  <si>
    <t>140915416</t>
  </si>
  <si>
    <t>140915410</t>
  </si>
  <si>
    <t>140915233</t>
  </si>
  <si>
    <t>140915357</t>
  </si>
  <si>
    <t>140915382</t>
  </si>
  <si>
    <t>140915336</t>
  </si>
  <si>
    <t>140915429</t>
  </si>
  <si>
    <t>140915303</t>
  </si>
  <si>
    <t>140915380</t>
  </si>
  <si>
    <t>140915364</t>
  </si>
  <si>
    <t>140915344</t>
  </si>
  <si>
    <t>140915399</t>
  </si>
  <si>
    <t>140915405</t>
  </si>
  <si>
    <t>140915338</t>
  </si>
  <si>
    <t>140915397</t>
  </si>
  <si>
    <t>140915379</t>
  </si>
  <si>
    <t>140915315</t>
  </si>
  <si>
    <t>140915251</t>
  </si>
  <si>
    <t>140915355</t>
  </si>
  <si>
    <t>140915377</t>
  </si>
  <si>
    <t>140915434</t>
  </si>
  <si>
    <t>140915419</t>
  </si>
  <si>
    <t>140915431</t>
  </si>
  <si>
    <t>140915400</t>
  </si>
  <si>
    <t>140915329</t>
  </si>
  <si>
    <t>140915309</t>
  </si>
  <si>
    <t>140915325</t>
  </si>
  <si>
    <t>140915381</t>
  </si>
  <si>
    <t>140915396</t>
  </si>
  <si>
    <t>140915373</t>
  </si>
  <si>
    <t>140915308</t>
  </si>
  <si>
    <t>140915433</t>
  </si>
  <si>
    <t>140915363</t>
  </si>
  <si>
    <t>140915351</t>
  </si>
  <si>
    <t>140915358</t>
  </si>
  <si>
    <t>140915319</t>
  </si>
  <si>
    <t>140915289</t>
  </si>
  <si>
    <t>140915430</t>
  </si>
  <si>
    <t>140915239</t>
  </si>
  <si>
    <t>140915229</t>
  </si>
  <si>
    <t>140915297</t>
  </si>
  <si>
    <t>140915314</t>
  </si>
  <si>
    <t>140915354</t>
  </si>
  <si>
    <t>140915389</t>
  </si>
  <si>
    <t>140915384</t>
  </si>
  <si>
    <t>140915296</t>
  </si>
  <si>
    <t>140915404</t>
  </si>
  <si>
    <t>140915365</t>
  </si>
  <si>
    <t>140915243</t>
  </si>
  <si>
    <t>140915361</t>
  </si>
  <si>
    <t>140915253</t>
  </si>
  <si>
    <t>140915347</t>
  </si>
  <si>
    <t>140915285</t>
  </si>
  <si>
    <t>140915427</t>
  </si>
  <si>
    <t>140915374</t>
  </si>
  <si>
    <t>140915342</t>
  </si>
  <si>
    <t>140915403</t>
  </si>
  <si>
    <t>140915247</t>
  </si>
  <si>
    <t>140915394</t>
  </si>
  <si>
    <t>140915428</t>
  </si>
  <si>
    <t>140915337</t>
  </si>
  <si>
    <t>140915378</t>
  </si>
  <si>
    <t>140915221</t>
  </si>
  <si>
    <t>140915298</t>
  </si>
  <si>
    <t>140915415</t>
  </si>
  <si>
    <t>140915223</t>
  </si>
  <si>
    <t>140915204</t>
  </si>
  <si>
    <t>140915432</t>
  </si>
  <si>
    <t>140915225</t>
  </si>
  <si>
    <t>140915203</t>
  </si>
  <si>
    <t>140915334</t>
  </si>
  <si>
    <t>140915224</t>
  </si>
  <si>
    <t>140915216</t>
  </si>
  <si>
    <t>140915352</t>
  </si>
  <si>
    <t>140915234</t>
  </si>
  <si>
    <t>140915306</t>
  </si>
  <si>
    <t>140915335</t>
  </si>
  <si>
    <t>140915248</t>
  </si>
  <si>
    <t>140915375</t>
  </si>
  <si>
    <t>140915323</t>
  </si>
  <si>
    <t>140915353</t>
  </si>
  <si>
    <t>140915395</t>
  </si>
  <si>
    <t>140915237</t>
  </si>
  <si>
    <t>140915348</t>
  </si>
  <si>
    <t>140915376</t>
  </si>
  <si>
    <t>140915359</t>
  </si>
  <si>
    <t>140915305</t>
  </si>
  <si>
    <t>140915215</t>
  </si>
  <si>
    <t>140915236</t>
  </si>
  <si>
    <t>141405484</t>
  </si>
  <si>
    <t>141405456</t>
  </si>
  <si>
    <t>141405503</t>
  </si>
  <si>
    <t>141405450</t>
  </si>
  <si>
    <t>141405583</t>
  </si>
  <si>
    <t>141405496</t>
  </si>
  <si>
    <t>141405453</t>
  </si>
  <si>
    <t>141405399</t>
  </si>
  <si>
    <t>141405486</t>
  </si>
  <si>
    <t>141405584</t>
  </si>
  <si>
    <t>141405581</t>
  </si>
  <si>
    <t>141405560</t>
  </si>
  <si>
    <t>141405555</t>
  </si>
  <si>
    <t>141405529</t>
  </si>
  <si>
    <t>141405387</t>
  </si>
  <si>
    <t>141405463</t>
  </si>
  <si>
    <t>141405567</t>
  </si>
  <si>
    <t>141405585</t>
  </si>
  <si>
    <t>141405557</t>
  </si>
  <si>
    <t>141405577</t>
  </si>
  <si>
    <t>141405542</t>
  </si>
  <si>
    <t>141405510</t>
  </si>
  <si>
    <t>141405582</t>
  </si>
  <si>
    <t>141405502</t>
  </si>
  <si>
    <t>141405388</t>
  </si>
  <si>
    <t>141405573</t>
  </si>
  <si>
    <t>141405462</t>
  </si>
  <si>
    <t>141405461</t>
  </si>
  <si>
    <t>141405579</t>
  </si>
  <si>
    <t>141405569</t>
  </si>
  <si>
    <t>141405568</t>
  </si>
  <si>
    <t>141405459</t>
  </si>
  <si>
    <t>141405497</t>
  </si>
  <si>
    <t>141405519</t>
  </si>
  <si>
    <t>141405578</t>
  </si>
  <si>
    <t>141405386</t>
  </si>
  <si>
    <t>141405544</t>
  </si>
  <si>
    <t>141405436</t>
  </si>
  <si>
    <t>141405574</t>
  </si>
  <si>
    <t>141405397</t>
  </si>
  <si>
    <t>141405442</t>
  </si>
  <si>
    <t>141405522</t>
  </si>
  <si>
    <t>141405528</t>
  </si>
  <si>
    <t>141405495</t>
  </si>
  <si>
    <t>141405572</t>
  </si>
  <si>
    <t>141405575</t>
  </si>
  <si>
    <t>141405562</t>
  </si>
  <si>
    <t>141405523</t>
  </si>
  <si>
    <t>141405389</t>
  </si>
  <si>
    <t>141405500</t>
  </si>
  <si>
    <t>141405540</t>
  </si>
  <si>
    <t>141405556</t>
  </si>
  <si>
    <t>141405571</t>
  </si>
  <si>
    <t>141405532</t>
  </si>
  <si>
    <t>141405501</t>
  </si>
  <si>
    <t>141405576</t>
  </si>
  <si>
    <t>141405558</t>
  </si>
  <si>
    <t>141405566</t>
  </si>
  <si>
    <t>141405514</t>
  </si>
  <si>
    <t>141405447</t>
  </si>
  <si>
    <t>141405506</t>
  </si>
  <si>
    <t>141405452</t>
  </si>
  <si>
    <t>141405494</t>
  </si>
  <si>
    <t>141405591</t>
  </si>
  <si>
    <t>141405559</t>
  </si>
  <si>
    <t>141405394</t>
  </si>
  <si>
    <t>141405597</t>
  </si>
  <si>
    <t>141405390</t>
  </si>
  <si>
    <t>141405465</t>
  </si>
  <si>
    <t>141405526</t>
  </si>
  <si>
    <t>141405400</t>
  </si>
  <si>
    <t>141405437</t>
  </si>
  <si>
    <t>141405539</t>
  </si>
  <si>
    <t>141405498</t>
  </si>
  <si>
    <t>141405508</t>
  </si>
  <si>
    <t>141405586</t>
  </si>
  <si>
    <t>141405541</t>
  </si>
  <si>
    <t>141405513</t>
  </si>
  <si>
    <t>141405460</t>
  </si>
  <si>
    <t>141405515</t>
  </si>
  <si>
    <t>141405570</t>
  </si>
  <si>
    <t>141405538</t>
  </si>
  <si>
    <t>141405372</t>
  </si>
  <si>
    <t>141405565</t>
  </si>
  <si>
    <t>141405455</t>
  </si>
  <si>
    <t>141405380</t>
  </si>
  <si>
    <t>141405589</t>
  </si>
  <si>
    <t>141405504</t>
  </si>
  <si>
    <t>141405587</t>
  </si>
  <si>
    <t>141405451</t>
  </si>
  <si>
    <t>141405357</t>
  </si>
  <si>
    <t>141405525</t>
  </si>
  <si>
    <t>141405580</t>
  </si>
  <si>
    <t>141405590</t>
  </si>
  <si>
    <t>141405543</t>
  </si>
  <si>
    <t>141405552</t>
  </si>
  <si>
    <t>141405396</t>
  </si>
  <si>
    <t>141405512</t>
  </si>
  <si>
    <t>141405392</t>
  </si>
  <si>
    <t>141405458</t>
  </si>
  <si>
    <t>141405563</t>
  </si>
  <si>
    <t>141405509</t>
  </si>
  <si>
    <t>141405482</t>
  </si>
  <si>
    <t>141405534</t>
  </si>
  <si>
    <t>141405443</t>
  </si>
  <si>
    <t>141405490</t>
  </si>
  <si>
    <t>141405537</t>
  </si>
  <si>
    <t>141405488</t>
  </si>
  <si>
    <t>141405448</t>
  </si>
  <si>
    <t>141405376</t>
  </si>
  <si>
    <t>141405499</t>
  </si>
  <si>
    <t>141405358</t>
  </si>
  <si>
    <t>141405533</t>
  </si>
  <si>
    <t>141405493</t>
  </si>
  <si>
    <t>141405401</t>
  </si>
  <si>
    <t>141405564</t>
  </si>
  <si>
    <t>141405536</t>
  </si>
  <si>
    <t>141405561</t>
  </si>
  <si>
    <t>141405432</t>
  </si>
  <si>
    <t>141405374</t>
  </si>
  <si>
    <t>141405588</t>
  </si>
  <si>
    <t>141405520</t>
  </si>
  <si>
    <t>141405375</t>
  </si>
  <si>
    <t>141405383</t>
  </si>
  <si>
    <t>141405464</t>
  </si>
  <si>
    <t>141405487</t>
  </si>
  <si>
    <t>141405551</t>
  </si>
  <si>
    <t>141405492</t>
  </si>
  <si>
    <t>141405385</t>
  </si>
  <si>
    <t>141405505</t>
  </si>
  <si>
    <t>141405366</t>
  </si>
  <si>
    <t>141405369</t>
  </si>
  <si>
    <t>141405535</t>
  </si>
  <si>
    <t>141405457</t>
  </si>
  <si>
    <t>141405517</t>
  </si>
  <si>
    <t>141405507</t>
  </si>
  <si>
    <t>141405384</t>
  </si>
  <si>
    <t>141860020</t>
  </si>
  <si>
    <t>141860069</t>
  </si>
  <si>
    <t>141860027</t>
  </si>
  <si>
    <t>141860070</t>
  </si>
  <si>
    <t>141860268</t>
  </si>
  <si>
    <t>141860042</t>
  </si>
  <si>
    <t>141860273</t>
  </si>
  <si>
    <t>141860024</t>
  </si>
  <si>
    <t>141860072</t>
  </si>
  <si>
    <t>141860282</t>
  </si>
  <si>
    <t>141860034</t>
  </si>
  <si>
    <t>141860043</t>
  </si>
  <si>
    <t>141859950</t>
  </si>
  <si>
    <t>141860223</t>
  </si>
  <si>
    <t>141860278</t>
  </si>
  <si>
    <t>141860269</t>
  </si>
  <si>
    <t>141859967</t>
  </si>
  <si>
    <t>141860250</t>
  </si>
  <si>
    <t>141860110</t>
  </si>
  <si>
    <t>141860025</t>
  </si>
  <si>
    <t>141860021</t>
  </si>
  <si>
    <t>141860242</t>
  </si>
  <si>
    <t>141860283</t>
  </si>
  <si>
    <t>141860071</t>
  </si>
  <si>
    <t>141860088</t>
  </si>
  <si>
    <t>141860286</t>
  </si>
  <si>
    <t>141860247</t>
  </si>
  <si>
    <t>141860280</t>
  </si>
  <si>
    <t>141860274</t>
  </si>
  <si>
    <t>141860270</t>
  </si>
  <si>
    <t>141860022</t>
  </si>
  <si>
    <t>141860078</t>
  </si>
  <si>
    <t>141860281</t>
  </si>
  <si>
    <t>141860225</t>
  </si>
  <si>
    <t>141860272</t>
  </si>
  <si>
    <t>141859948</t>
  </si>
  <si>
    <t>141860267</t>
  </si>
  <si>
    <t>141860111</t>
  </si>
  <si>
    <t>141860059</t>
  </si>
  <si>
    <t>141860256</t>
  </si>
  <si>
    <t>141860085</t>
  </si>
  <si>
    <t>141860277</t>
  </si>
  <si>
    <t>141860003</t>
  </si>
  <si>
    <t>141859961</t>
  </si>
  <si>
    <t>141860284</t>
  </si>
  <si>
    <t>141860221</t>
  </si>
  <si>
    <t>141860308</t>
  </si>
  <si>
    <t>141860287</t>
  </si>
  <si>
    <t>141860271</t>
  </si>
  <si>
    <t>141860275</t>
  </si>
  <si>
    <t>141859949</t>
  </si>
  <si>
    <t>141860246</t>
  </si>
  <si>
    <t>141860063</t>
  </si>
  <si>
    <t>141860248</t>
  </si>
  <si>
    <t>141859957</t>
  </si>
  <si>
    <t>141860031</t>
  </si>
  <si>
    <t>141860012</t>
  </si>
  <si>
    <t>141860014</t>
  </si>
  <si>
    <t>141860091</t>
  </si>
  <si>
    <t>141859968</t>
  </si>
  <si>
    <t>141860098</t>
  </si>
  <si>
    <t>141860291</t>
  </si>
  <si>
    <t>141860289</t>
  </si>
  <si>
    <t>141860290</t>
  </si>
  <si>
    <t>141860058</t>
  </si>
  <si>
    <t>141860120</t>
  </si>
  <si>
    <t>141860007</t>
  </si>
  <si>
    <t>141860068</t>
  </si>
  <si>
    <t>141860297</t>
  </si>
  <si>
    <t>141860064</t>
  </si>
  <si>
    <t>141860032</t>
  </si>
  <si>
    <t>141860030</t>
  </si>
  <si>
    <t>141860215</t>
  </si>
  <si>
    <t>141860073</t>
  </si>
  <si>
    <t>141860061</t>
  </si>
  <si>
    <t>141859825</t>
  </si>
  <si>
    <t>141860083</t>
  </si>
  <si>
    <t>141860279</t>
  </si>
  <si>
    <t>141860219</t>
  </si>
  <si>
    <t>141860249</t>
  </si>
  <si>
    <t>141860074</t>
  </si>
  <si>
    <t>141859947</t>
  </si>
  <si>
    <t>141859824</t>
  </si>
  <si>
    <t>141859964</t>
  </si>
  <si>
    <t>141860026</t>
  </si>
  <si>
    <t>141860099</t>
  </si>
  <si>
    <t>141860252</t>
  </si>
  <si>
    <t>141860076</t>
  </si>
  <si>
    <t>141860037</t>
  </si>
  <si>
    <t>141860090</t>
  </si>
  <si>
    <t>141860255</t>
  </si>
  <si>
    <t>141860217</t>
  </si>
  <si>
    <t>141860302</t>
  </si>
  <si>
    <t>141860060</t>
  </si>
  <si>
    <t>141860253</t>
  </si>
  <si>
    <t>141860057</t>
  </si>
  <si>
    <t>141859965</t>
  </si>
  <si>
    <t>141860222</t>
  </si>
  <si>
    <t>141860045</t>
  </si>
  <si>
    <t>141859960</t>
  </si>
  <si>
    <t>141860296</t>
  </si>
  <si>
    <t>141860220</t>
  </si>
  <si>
    <t>141860011</t>
  </si>
  <si>
    <t>141860224</t>
  </si>
  <si>
    <t>141860023</t>
  </si>
  <si>
    <t>141860285</t>
  </si>
  <si>
    <t>141860015</t>
  </si>
  <si>
    <t>141860254</t>
  </si>
  <si>
    <t>141860135</t>
  </si>
  <si>
    <t>141860001</t>
  </si>
  <si>
    <t>141860112</t>
  </si>
  <si>
    <t>CW070439</t>
  </si>
  <si>
    <t>141860062</t>
  </si>
  <si>
    <t>141860309</t>
  </si>
  <si>
    <t>141860245</t>
  </si>
  <si>
    <t>141859970</t>
  </si>
  <si>
    <t>141860084</t>
  </si>
  <si>
    <t>141860307</t>
  </si>
  <si>
    <t>141860067</t>
  </si>
  <si>
    <t>141860082</t>
  </si>
  <si>
    <t>141859932</t>
  </si>
  <si>
    <t>141860310</t>
  </si>
  <si>
    <t>141860218</t>
  </si>
  <si>
    <t>141860089</t>
  </si>
  <si>
    <t>141859925</t>
  </si>
  <si>
    <t>141860288</t>
  </si>
  <si>
    <t>141859953</t>
  </si>
  <si>
    <t>141860066</t>
  </si>
  <si>
    <t>141859955</t>
  </si>
  <si>
    <t>141859934</t>
  </si>
  <si>
    <t>141859931</t>
  </si>
  <si>
    <t>141860295</t>
  </si>
  <si>
    <t>141860216</t>
  </si>
  <si>
    <t>141860075</t>
  </si>
  <si>
    <t>141860251</t>
  </si>
  <si>
    <t>141860029</t>
  </si>
  <si>
    <t>141859935</t>
  </si>
  <si>
    <t>141859952</t>
  </si>
  <si>
    <t>141860046</t>
  </si>
  <si>
    <t>141860086</t>
  </si>
  <si>
    <t>141860028</t>
  </si>
  <si>
    <t>141860077</t>
  </si>
  <si>
    <t>141859929</t>
  </si>
  <si>
    <t>141859956</t>
  </si>
  <si>
    <t>141860276</t>
  </si>
  <si>
    <t>142430864</t>
  </si>
  <si>
    <t>142430861</t>
  </si>
  <si>
    <t>142430867</t>
  </si>
  <si>
    <t>142430889</t>
  </si>
  <si>
    <t>142430871</t>
  </si>
  <si>
    <t>142430774</t>
  </si>
  <si>
    <t>142430872</t>
  </si>
  <si>
    <t>142430920</t>
  </si>
  <si>
    <t>142430950</t>
  </si>
  <si>
    <t>142430857</t>
  </si>
  <si>
    <t>142430777</t>
  </si>
  <si>
    <t>142430967</t>
  </si>
  <si>
    <t>142430952</t>
  </si>
  <si>
    <t>142430964</t>
  </si>
  <si>
    <t>142430936</t>
  </si>
  <si>
    <t>142430912</t>
  </si>
  <si>
    <t>142430803</t>
  </si>
  <si>
    <t>142430957</t>
  </si>
  <si>
    <t>142430923</t>
  </si>
  <si>
    <t>142430856</t>
  </si>
  <si>
    <t>142430939</t>
  </si>
  <si>
    <t>142430776</t>
  </si>
  <si>
    <t>142430951</t>
  </si>
  <si>
    <t>142430928</t>
  </si>
  <si>
    <t>142430958</t>
  </si>
  <si>
    <t>142430773</t>
  </si>
  <si>
    <t>142430963</t>
  </si>
  <si>
    <t>142430924</t>
  </si>
  <si>
    <t>142430775</t>
  </si>
  <si>
    <t>142430868</t>
  </si>
  <si>
    <t>142430969</t>
  </si>
  <si>
    <t>142430982</t>
  </si>
  <si>
    <t>142430791</t>
  </si>
  <si>
    <t>142430971</t>
  </si>
  <si>
    <t>142430887</t>
  </si>
  <si>
    <t>142430913</t>
  </si>
  <si>
    <t>142430955</t>
  </si>
  <si>
    <t>142430929</t>
  </si>
  <si>
    <t>142430901</t>
  </si>
  <si>
    <t>142430892</t>
  </si>
  <si>
    <t>142430789</t>
  </si>
  <si>
    <t>142430953</t>
  </si>
  <si>
    <t>142430970</t>
  </si>
  <si>
    <t>142430894</t>
  </si>
  <si>
    <t>142430873</t>
  </si>
  <si>
    <t>142430837</t>
  </si>
  <si>
    <t>142430956</t>
  </si>
  <si>
    <t>142430946</t>
  </si>
  <si>
    <t>142430795</t>
  </si>
  <si>
    <t>142430890</t>
  </si>
  <si>
    <t>142430782</t>
  </si>
  <si>
    <t>142430801</t>
  </si>
  <si>
    <t>142430935</t>
  </si>
  <si>
    <t>142430972</t>
  </si>
  <si>
    <t>142430790</t>
  </si>
  <si>
    <t>142430978</t>
  </si>
  <si>
    <t>142430900</t>
  </si>
  <si>
    <t>142430886</t>
  </si>
  <si>
    <t>142430858</t>
  </si>
  <si>
    <t>142430911</t>
  </si>
  <si>
    <t>142430937</t>
  </si>
  <si>
    <t>142430880</t>
  </si>
  <si>
    <t>142430860</t>
  </si>
  <si>
    <t>142430855</t>
  </si>
  <si>
    <t>142430915</t>
  </si>
  <si>
    <t>142430846</t>
  </si>
  <si>
    <t>142430863</t>
  </si>
  <si>
    <t>142430897</t>
  </si>
  <si>
    <t>142430921</t>
  </si>
  <si>
    <t>142430904</t>
  </si>
  <si>
    <t>142430908</t>
  </si>
  <si>
    <t>142430881</t>
  </si>
  <si>
    <t>142430899</t>
  </si>
  <si>
    <t>142430938</t>
  </si>
  <si>
    <t>142430891</t>
  </si>
  <si>
    <t>142430859</t>
  </si>
  <si>
    <t>142430949</t>
  </si>
  <si>
    <t>142430780</t>
  </si>
  <si>
    <t>142430926</t>
  </si>
  <si>
    <t>142430869</t>
  </si>
  <si>
    <t>142430944</t>
  </si>
  <si>
    <t>142430940</t>
  </si>
  <si>
    <t>142430848</t>
  </si>
  <si>
    <t>142430948</t>
  </si>
  <si>
    <t>142430960</t>
  </si>
  <si>
    <t>142430975</t>
  </si>
  <si>
    <t>142430981</t>
  </si>
  <si>
    <t>142430918</t>
  </si>
  <si>
    <t>142430966</t>
  </si>
  <si>
    <t>142430798</t>
  </si>
  <si>
    <t>142430854</t>
  </si>
  <si>
    <t>142430752</t>
  </si>
  <si>
    <t>142430925</t>
  </si>
  <si>
    <t>142430927</t>
  </si>
  <si>
    <t>142430841</t>
  </si>
  <si>
    <t>142430976</t>
  </si>
  <si>
    <t>142430965</t>
  </si>
  <si>
    <t>142430917</t>
  </si>
  <si>
    <t>142430785</t>
  </si>
  <si>
    <t>142430802</t>
  </si>
  <si>
    <t>142430907</t>
  </si>
  <si>
    <t>142430835</t>
  </si>
  <si>
    <t>142430942</t>
  </si>
  <si>
    <t>142430849</t>
  </si>
  <si>
    <t>142430878</t>
  </si>
  <si>
    <t>142430885</t>
  </si>
  <si>
    <t>142430797</t>
  </si>
  <si>
    <t>142430793</t>
  </si>
  <si>
    <t>142430968</t>
  </si>
  <si>
    <t>142430930</t>
  </si>
  <si>
    <t>142430943</t>
  </si>
  <si>
    <t>142430916</t>
  </si>
  <si>
    <t>142430905</t>
  </si>
  <si>
    <t>142430959</t>
  </si>
  <si>
    <t>142430974</t>
  </si>
  <si>
    <t>142430947</t>
  </si>
  <si>
    <t>142430845</t>
  </si>
  <si>
    <t>142430895</t>
  </si>
  <si>
    <t>142430910</t>
  </si>
  <si>
    <t>142430898</t>
  </si>
  <si>
    <t>142430751</t>
  </si>
  <si>
    <t>142430756</t>
  </si>
  <si>
    <t>142430883</t>
  </si>
  <si>
    <t>142430853</t>
  </si>
  <si>
    <t>142430922</t>
  </si>
  <si>
    <t>142430870</t>
  </si>
  <si>
    <t>142430977</t>
  </si>
  <si>
    <t>142430979</t>
  </si>
  <si>
    <t>142430983</t>
  </si>
  <si>
    <t>142430888</t>
  </si>
  <si>
    <t>142430941</t>
  </si>
  <si>
    <t>142430879</t>
  </si>
  <si>
    <t>142430980</t>
  </si>
  <si>
    <t>142430764</t>
  </si>
  <si>
    <t>142430766</t>
  </si>
  <si>
    <t>142430884</t>
  </si>
  <si>
    <t>142430865</t>
  </si>
  <si>
    <t>142430763</t>
  </si>
  <si>
    <t>142430875</t>
  </si>
  <si>
    <t>142430962</t>
  </si>
  <si>
    <t>142430786</t>
  </si>
  <si>
    <t>142430866</t>
  </si>
  <si>
    <t>142430761</t>
  </si>
  <si>
    <t>142430919</t>
  </si>
  <si>
    <t>142430973</t>
  </si>
  <si>
    <t>142430809</t>
  </si>
  <si>
    <t>142430961</t>
  </si>
  <si>
    <t>142430893</t>
  </si>
  <si>
    <t>142430788</t>
  </si>
  <si>
    <t>142430954</t>
  </si>
  <si>
    <t>142430903</t>
  </si>
  <si>
    <t>142430772</t>
  </si>
  <si>
    <t>142430896</t>
  </si>
  <si>
    <t>142430762</t>
  </si>
  <si>
    <t>142430787</t>
  </si>
  <si>
    <t>142961808</t>
  </si>
  <si>
    <t>142961859</t>
  </si>
  <si>
    <t>142961780</t>
  </si>
  <si>
    <t>142961909</t>
  </si>
  <si>
    <t>142961879</t>
  </si>
  <si>
    <t>142961822</t>
  </si>
  <si>
    <t>142961911</t>
  </si>
  <si>
    <t>142961910</t>
  </si>
  <si>
    <t>142961727</t>
  </si>
  <si>
    <t>P0739824</t>
  </si>
  <si>
    <t>142961908</t>
  </si>
  <si>
    <t>142961884</t>
  </si>
  <si>
    <t>142961791</t>
  </si>
  <si>
    <t>142961883</t>
  </si>
  <si>
    <t>142961866</t>
  </si>
  <si>
    <t>142961788</t>
  </si>
  <si>
    <t>142961885</t>
  </si>
  <si>
    <t>142961730</t>
  </si>
  <si>
    <t>142961825</t>
  </si>
  <si>
    <t>142961841</t>
  </si>
  <si>
    <t>142961882</t>
  </si>
  <si>
    <t>142961755</t>
  </si>
  <si>
    <t>142961868</t>
  </si>
  <si>
    <t>142961775</t>
  </si>
  <si>
    <t>142961874</t>
  </si>
  <si>
    <t>142961715</t>
  </si>
  <si>
    <t>142961756</t>
  </si>
  <si>
    <t>142961784</t>
  </si>
  <si>
    <t>142961912</t>
  </si>
  <si>
    <t>142961794</t>
  </si>
  <si>
    <t>142961887</t>
  </si>
  <si>
    <t>142961870</t>
  </si>
  <si>
    <t>142961844</t>
  </si>
  <si>
    <t>142961787</t>
  </si>
  <si>
    <t>142961846</t>
  </si>
  <si>
    <t>142961692</t>
  </si>
  <si>
    <t>142961690</t>
  </si>
  <si>
    <t>142961804</t>
  </si>
  <si>
    <t>142961811</t>
  </si>
  <si>
    <t>142961778</t>
  </si>
  <si>
    <t>142961718</t>
  </si>
  <si>
    <t>142961712</t>
  </si>
  <si>
    <t>142961745</t>
  </si>
  <si>
    <t>142961888</t>
  </si>
  <si>
    <t>142961818</t>
  </si>
  <si>
    <t>142961684</t>
  </si>
  <si>
    <t>142961830</t>
  </si>
  <si>
    <t>142961903</t>
  </si>
  <si>
    <t>142961827</t>
  </si>
  <si>
    <t>142961869</t>
  </si>
  <si>
    <t>142961717</t>
  </si>
  <si>
    <t>142961831</t>
  </si>
  <si>
    <t>142961751</t>
  </si>
  <si>
    <t>142961713</t>
  </si>
  <si>
    <t>142961856</t>
  </si>
  <si>
    <t>142961814</t>
  </si>
  <si>
    <t>142961872</t>
  </si>
  <si>
    <t>142961679</t>
  </si>
  <si>
    <t>142961848</t>
  </si>
  <si>
    <t>142961873</t>
  </si>
  <si>
    <t>142961861</t>
  </si>
  <si>
    <t>142961762</t>
  </si>
  <si>
    <t>142961851</t>
  </si>
  <si>
    <t>142961893</t>
  </si>
  <si>
    <t>142961781</t>
  </si>
  <si>
    <t>142961771</t>
  </si>
  <si>
    <t>142961714</t>
  </si>
  <si>
    <t>142961880</t>
  </si>
  <si>
    <t>142961875</t>
  </si>
  <si>
    <t>142961704</t>
  </si>
  <si>
    <t>142961849</t>
  </si>
  <si>
    <t>142961812</t>
  </si>
  <si>
    <t>142961901</t>
  </si>
  <si>
    <t>142961820</t>
  </si>
  <si>
    <t>142961823</t>
  </si>
  <si>
    <t>142961716</t>
  </si>
  <si>
    <t>142961813</t>
  </si>
  <si>
    <t>142961705</t>
  </si>
  <si>
    <t>142961900</t>
  </si>
  <si>
    <t>142961723</t>
  </si>
  <si>
    <t>142961726</t>
  </si>
  <si>
    <t>142961806</t>
  </si>
  <si>
    <t>142961902</t>
  </si>
  <si>
    <t>142961720</t>
  </si>
  <si>
    <t>142961722</t>
  </si>
  <si>
    <t>75302622</t>
  </si>
  <si>
    <t>142961680</t>
  </si>
  <si>
    <t>142961708</t>
  </si>
  <si>
    <t>142961735</t>
  </si>
  <si>
    <t>142961765</t>
  </si>
  <si>
    <t>142961754</t>
  </si>
  <si>
    <t>142961894</t>
  </si>
  <si>
    <t>142961805</t>
  </si>
  <si>
    <t>142961739</t>
  </si>
  <si>
    <t>142961862</t>
  </si>
  <si>
    <t>142961768</t>
  </si>
  <si>
    <t>142961860</t>
  </si>
  <si>
    <t>142961728</t>
  </si>
  <si>
    <t>142961785</t>
  </si>
  <si>
    <t>142961697</t>
  </si>
  <si>
    <t>142961789</t>
  </si>
  <si>
    <t>142961764</t>
  </si>
  <si>
    <t>142961899</t>
  </si>
  <si>
    <t>142961750</t>
  </si>
  <si>
    <t>142961803</t>
  </si>
  <si>
    <t>142961783</t>
  </si>
  <si>
    <t>142961863</t>
  </si>
  <si>
    <t>142961829</t>
  </si>
  <si>
    <t>142961792</t>
  </si>
  <si>
    <t>142961815</t>
  </si>
  <si>
    <t>142961845</t>
  </si>
  <si>
    <t>142961753</t>
  </si>
  <si>
    <t>142961774</t>
  </si>
  <si>
    <t>142961913</t>
  </si>
  <si>
    <t>142961876</t>
  </si>
  <si>
    <t>142961782</t>
  </si>
  <si>
    <t>142961703</t>
  </si>
  <si>
    <t>142961736</t>
  </si>
  <si>
    <t>142961904</t>
  </si>
  <si>
    <t>142961758</t>
  </si>
  <si>
    <t>142961721</t>
  </si>
  <si>
    <t>142961786</t>
  </si>
  <si>
    <t>142961850</t>
  </si>
  <si>
    <t>142961731</t>
  </si>
  <si>
    <t>142961897</t>
  </si>
  <si>
    <t>142961807</t>
  </si>
  <si>
    <t>142961719</t>
  </si>
  <si>
    <t>142961779</t>
  </si>
  <si>
    <t>142961707</t>
  </si>
  <si>
    <t>142961790</t>
  </si>
  <si>
    <t>142961691</t>
  </si>
  <si>
    <t>142961773</t>
  </si>
  <si>
    <t>142961824</t>
  </si>
  <si>
    <t>142961826</t>
  </si>
  <si>
    <t>142961864</t>
  </si>
  <si>
    <t>142961738</t>
  </si>
  <si>
    <t>142961678</t>
  </si>
  <si>
    <t>142961834</t>
  </si>
  <si>
    <t>142961881</t>
  </si>
  <si>
    <t>142961734</t>
  </si>
  <si>
    <t>142961886</t>
  </si>
  <si>
    <t>142961801</t>
  </si>
  <si>
    <t>142961895</t>
  </si>
  <si>
    <t>142961763</t>
  </si>
  <si>
    <t>142961865</t>
  </si>
  <si>
    <t>142961706</t>
  </si>
  <si>
    <t>142961892</t>
  </si>
  <si>
    <t>142961857</t>
  </si>
  <si>
    <t>142961797</t>
  </si>
  <si>
    <t>142961817</t>
  </si>
  <si>
    <t>142962149</t>
  </si>
  <si>
    <t>142961725</t>
  </si>
  <si>
    <t>142961752</t>
  </si>
  <si>
    <t>142961889</t>
  </si>
  <si>
    <t>142961729</t>
  </si>
  <si>
    <t>142961724</t>
  </si>
  <si>
    <t>142961694</t>
  </si>
  <si>
    <t>142961795</t>
  </si>
  <si>
    <t>142961838</t>
  </si>
  <si>
    <t>142961699</t>
  </si>
  <si>
    <t>142961769</t>
  </si>
  <si>
    <t>142961772</t>
  </si>
  <si>
    <t>142961701</t>
  </si>
  <si>
    <t>142961686</t>
  </si>
  <si>
    <t>142961689</t>
  </si>
  <si>
    <t>142961759</t>
  </si>
  <si>
    <t>142961819</t>
  </si>
  <si>
    <t>142961809</t>
  </si>
  <si>
    <t>142961852</t>
  </si>
  <si>
    <t>142961877</t>
  </si>
  <si>
    <t>142961837</t>
  </si>
  <si>
    <t>142961802</t>
  </si>
  <si>
    <t>142961828</t>
  </si>
  <si>
    <t>142961896</t>
  </si>
  <si>
    <t>142961749</t>
  </si>
  <si>
    <t>142961858</t>
  </si>
  <si>
    <t>142961906</t>
  </si>
  <si>
    <t>142961744</t>
  </si>
  <si>
    <t>142961733</t>
  </si>
  <si>
    <t>142961871</t>
  </si>
  <si>
    <t>142961800</t>
  </si>
  <si>
    <t>142961767</t>
  </si>
  <si>
    <t>142961843</t>
  </si>
  <si>
    <t>142961695</t>
  </si>
  <si>
    <t>142961687</t>
  </si>
  <si>
    <t>142961698</t>
  </si>
  <si>
    <t>142961833</t>
  </si>
  <si>
    <t>142961810</t>
  </si>
  <si>
    <t>142961799</t>
  </si>
  <si>
    <t>142961760</t>
  </si>
  <si>
    <t>142961676</t>
  </si>
  <si>
    <t>142961757</t>
  </si>
  <si>
    <t>142961681</t>
  </si>
  <si>
    <t>142961748</t>
  </si>
  <si>
    <t>142961761</t>
  </si>
  <si>
    <t>142961693</t>
  </si>
  <si>
    <t>142961742</t>
  </si>
  <si>
    <t>142961770</t>
  </si>
  <si>
    <t>142961737</t>
  </si>
  <si>
    <t>142961842</t>
  </si>
  <si>
    <t>142961853</t>
  </si>
  <si>
    <t>142961743</t>
  </si>
  <si>
    <t>142961793</t>
  </si>
  <si>
    <t>142961836</t>
  </si>
  <si>
    <t>142961685</t>
  </si>
  <si>
    <t>142961777</t>
  </si>
  <si>
    <t>142961711</t>
  </si>
  <si>
    <t>142961688</t>
  </si>
  <si>
    <t>142961766</t>
  </si>
  <si>
    <t>142961898</t>
  </si>
  <si>
    <t>142961700</t>
  </si>
  <si>
    <t>142961702</t>
  </si>
  <si>
    <t>142961816</t>
  </si>
  <si>
    <t>142961709</t>
  </si>
  <si>
    <t>142961839</t>
  </si>
  <si>
    <t>142961840</t>
  </si>
  <si>
    <t>142961798</t>
  </si>
  <si>
    <t>142961671</t>
  </si>
  <si>
    <t>142961878</t>
  </si>
  <si>
    <t>142961905</t>
  </si>
  <si>
    <t>142961847</t>
  </si>
  <si>
    <t>142961855</t>
  </si>
  <si>
    <t>142961835</t>
  </si>
  <si>
    <t>142961854</t>
  </si>
  <si>
    <t>142961776</t>
  </si>
  <si>
    <t>142961682</t>
  </si>
  <si>
    <t>142961732</t>
  </si>
  <si>
    <t>142961890</t>
  </si>
  <si>
    <t>142961747</t>
  </si>
  <si>
    <t>142961740</t>
  </si>
  <si>
    <t>142961710</t>
  </si>
  <si>
    <t>142961821</t>
  </si>
  <si>
    <t>142961891</t>
  </si>
  <si>
    <t>142961741</t>
  </si>
  <si>
    <t>142961746</t>
  </si>
  <si>
    <t>142961696</t>
  </si>
  <si>
    <t>142961832</t>
  </si>
  <si>
    <t>143374668</t>
  </si>
  <si>
    <t>143374667</t>
  </si>
  <si>
    <t>143374845</t>
  </si>
  <si>
    <t>143374698</t>
  </si>
  <si>
    <t>143374899</t>
  </si>
  <si>
    <t>143374660</t>
  </si>
  <si>
    <t>143374617</t>
  </si>
  <si>
    <t>143374699</t>
  </si>
  <si>
    <t>143374872</t>
  </si>
  <si>
    <t>143374878</t>
  </si>
  <si>
    <t>143374886</t>
  </si>
  <si>
    <t>143374918</t>
  </si>
  <si>
    <t>143374618</t>
  </si>
  <si>
    <t>143374644</t>
  </si>
  <si>
    <t>143374633</t>
  </si>
  <si>
    <t>143374714</t>
  </si>
  <si>
    <t>143374995</t>
  </si>
  <si>
    <t>143374653</t>
  </si>
  <si>
    <t>143375000</t>
  </si>
  <si>
    <t>143374917</t>
  </si>
  <si>
    <t>143374585</t>
  </si>
  <si>
    <t>143374606</t>
  </si>
  <si>
    <t>143374542</t>
  </si>
  <si>
    <t>143374652</t>
  </si>
  <si>
    <t>143374642</t>
  </si>
  <si>
    <t>143374559</t>
  </si>
  <si>
    <t>143374670</t>
  </si>
  <si>
    <t>143374648</t>
  </si>
  <si>
    <t>143374735</t>
  </si>
  <si>
    <t>143374694</t>
  </si>
  <si>
    <t>143374594</t>
  </si>
  <si>
    <t>143374658</t>
  </si>
  <si>
    <t>143374912</t>
  </si>
  <si>
    <t>143374655</t>
  </si>
  <si>
    <t>143374900</t>
  </si>
  <si>
    <t>143374582</t>
  </si>
  <si>
    <t>143374911</t>
  </si>
  <si>
    <t>143374723</t>
  </si>
  <si>
    <t>143374874</t>
  </si>
  <si>
    <t>143375003</t>
  </si>
  <si>
    <t>143374623</t>
  </si>
  <si>
    <t>143374922</t>
  </si>
  <si>
    <t>143374540</t>
  </si>
  <si>
    <t>143374905</t>
  </si>
  <si>
    <t>143374849</t>
  </si>
  <si>
    <t>143374613</t>
  </si>
  <si>
    <t>143374901</t>
  </si>
  <si>
    <t>143374581</t>
  </si>
  <si>
    <t>143374576</t>
  </si>
  <si>
    <t>143374904</t>
  </si>
  <si>
    <t>143374684</t>
  </si>
  <si>
    <t>143374700</t>
  </si>
  <si>
    <t>143374603</t>
  </si>
  <si>
    <t>143374921</t>
  </si>
  <si>
    <t>143374695</t>
  </si>
  <si>
    <t>143374641</t>
  </si>
  <si>
    <t>143374898</t>
  </si>
  <si>
    <t>143374578</t>
  </si>
  <si>
    <t>143374654</t>
  </si>
  <si>
    <t>143374588</t>
  </si>
  <si>
    <t>143374579</t>
  </si>
  <si>
    <t>143374544</t>
  </si>
  <si>
    <t>143374558</t>
  </si>
  <si>
    <t>143374736</t>
  </si>
  <si>
    <t>143374907</t>
  </si>
  <si>
    <t>143374858</t>
  </si>
  <si>
    <t>143374600</t>
  </si>
  <si>
    <t>143374715</t>
  </si>
  <si>
    <t>143374553</t>
  </si>
  <si>
    <t>143374631</t>
  </si>
  <si>
    <t>143374650</t>
  </si>
  <si>
    <t>143374709</t>
  </si>
  <si>
    <t>143374622</t>
  </si>
  <si>
    <t>143374552</t>
  </si>
  <si>
    <t>143374853</t>
  </si>
  <si>
    <t>143374593</t>
  </si>
  <si>
    <t>143374856</t>
  </si>
  <si>
    <t>143374580</t>
  </si>
  <si>
    <t>143374936</t>
  </si>
  <si>
    <t>143374697</t>
  </si>
  <si>
    <t>143374616</t>
  </si>
  <si>
    <t>143374906</t>
  </si>
  <si>
    <t>143374651</t>
  </si>
  <si>
    <t>143374691</t>
  </si>
  <si>
    <t>143374577</t>
  </si>
  <si>
    <t>143374591</t>
  </si>
  <si>
    <t>143374626</t>
  </si>
  <si>
    <t>143374916</t>
  </si>
  <si>
    <t>143374851</t>
  </si>
  <si>
    <t>143374629</t>
  </si>
  <si>
    <t>143374639</t>
  </si>
  <si>
    <t>143374349</t>
  </si>
  <si>
    <t>143374621</t>
  </si>
  <si>
    <t>143374575</t>
  </si>
  <si>
    <t>143374632</t>
  </si>
  <si>
    <t>143374873</t>
  </si>
  <si>
    <t>143374586</t>
  </si>
  <si>
    <t>143374659</t>
  </si>
  <si>
    <t>143375002</t>
  </si>
  <si>
    <t>143374696</t>
  </si>
  <si>
    <t>143374711</t>
  </si>
  <si>
    <t>143374619</t>
  </si>
  <si>
    <t>143374690</t>
  </si>
  <si>
    <t>143374708</t>
  </si>
  <si>
    <t>143374903</t>
  </si>
  <si>
    <t>143374625</t>
  </si>
  <si>
    <t>143374599</t>
  </si>
  <si>
    <t>143374656</t>
  </si>
  <si>
    <t>143374592</t>
  </si>
  <si>
    <t>143374876</t>
  </si>
  <si>
    <t>143374875</t>
  </si>
  <si>
    <t>143374713</t>
  </si>
  <si>
    <t>143374877</t>
  </si>
  <si>
    <t>143374643</t>
  </si>
  <si>
    <t>143374944</t>
  </si>
  <si>
    <t>143374987</t>
  </si>
  <si>
    <t>143374348</t>
  </si>
  <si>
    <t>143374584</t>
  </si>
  <si>
    <t>143374605</t>
  </si>
  <si>
    <t>143374539</t>
  </si>
  <si>
    <t>143374669</t>
  </si>
  <si>
    <t>143374994</t>
  </si>
  <si>
    <t>143374637</t>
  </si>
  <si>
    <t>143374583</t>
  </si>
  <si>
    <t>143374601</t>
  </si>
  <si>
    <t>143374649</t>
  </si>
  <si>
    <t>143374657</t>
  </si>
  <si>
    <t>143374587</t>
  </si>
  <si>
    <t>143374879</t>
  </si>
  <si>
    <t>143374930</t>
  </si>
  <si>
    <t>143374549</t>
  </si>
  <si>
    <t>143374685</t>
  </si>
  <si>
    <t>143374846</t>
  </si>
  <si>
    <t>143374884</t>
  </si>
  <si>
    <t>143374920</t>
  </si>
  <si>
    <t>143374939</t>
  </si>
  <si>
    <t>143374986</t>
  </si>
  <si>
    <t>143374647</t>
  </si>
  <si>
    <t>143374571</t>
  </si>
  <si>
    <t>143374661</t>
  </si>
  <si>
    <t>143374688</t>
  </si>
  <si>
    <t>143374551</t>
  </si>
  <si>
    <t>143374687</t>
  </si>
  <si>
    <t>143374941</t>
  </si>
  <si>
    <t>143374942</t>
  </si>
  <si>
    <t>143374935</t>
  </si>
  <si>
    <t>143374597</t>
  </si>
  <si>
    <t>143374438</t>
  </si>
  <si>
    <t>143374590</t>
  </si>
  <si>
    <t>143374909</t>
  </si>
  <si>
    <t>143374762</t>
  </si>
  <si>
    <t>143374712</t>
  </si>
  <si>
    <t>143374620</t>
  </si>
  <si>
    <t>143374674</t>
  </si>
  <si>
    <t>143374908</t>
  </si>
  <si>
    <t>143374666</t>
  </si>
  <si>
    <t>143374692</t>
  </si>
  <si>
    <t>143374919</t>
  </si>
  <si>
    <t>143374663</t>
  </si>
  <si>
    <t>143374570</t>
  </si>
  <si>
    <t>143374923</t>
  </si>
  <si>
    <t>143374850</t>
  </si>
  <si>
    <t>143374560</t>
  </si>
  <si>
    <t>143374545</t>
  </si>
  <si>
    <t>143374686</t>
  </si>
  <si>
    <t>143374683</t>
  </si>
  <si>
    <t>143374913</t>
  </si>
  <si>
    <t>143374910</t>
  </si>
  <si>
    <t>143374598</t>
  </si>
  <si>
    <t>143374993</t>
  </si>
  <si>
    <t>143374704</t>
  </si>
  <si>
    <t>143374630</t>
  </si>
  <si>
    <t>143374628</t>
  </si>
  <si>
    <t>143374840</t>
  </si>
  <si>
    <t>143374638</t>
  </si>
  <si>
    <t>143374689</t>
  </si>
  <si>
    <t>143374550</t>
  </si>
  <si>
    <t>143375005</t>
  </si>
  <si>
    <t>143374682</t>
  </si>
  <si>
    <t>143374547</t>
  </si>
  <si>
    <t>143374634</t>
  </si>
  <si>
    <t>143374344</t>
  </si>
  <si>
    <t>143374871</t>
  </si>
  <si>
    <t>143374608</t>
  </si>
  <si>
    <t>143374589</t>
  </si>
  <si>
    <t>143375267</t>
  </si>
  <si>
    <t>143374673</t>
  </si>
  <si>
    <t>143374537</t>
  </si>
  <si>
    <t>143374940</t>
  </si>
  <si>
    <t>143374595</t>
  </si>
  <si>
    <t>143374705</t>
  </si>
  <si>
    <t>143374883</t>
  </si>
  <si>
    <t>143374555</t>
  </si>
  <si>
    <t>143374607</t>
  </si>
  <si>
    <t>143374636</t>
  </si>
  <si>
    <t>143374880</t>
  </si>
  <si>
    <t>143374640</t>
  </si>
  <si>
    <t>143374885</t>
  </si>
  <si>
    <t>143374741</t>
  </si>
  <si>
    <t>143374615</t>
  </si>
  <si>
    <t>143374857</t>
  </si>
  <si>
    <t>143374999</t>
  </si>
  <si>
    <t>143374627</t>
  </si>
  <si>
    <t>143374681</t>
  </si>
  <si>
    <t>143374541</t>
  </si>
  <si>
    <t>143374556</t>
  </si>
  <si>
    <t>143374722</t>
  </si>
  <si>
    <t>143374429</t>
  </si>
  <si>
    <t>143374329</t>
  </si>
  <si>
    <t>143375004</t>
  </si>
  <si>
    <t>143374943</t>
  </si>
  <si>
    <t>143374538</t>
  </si>
  <si>
    <t>143375006</t>
  </si>
  <si>
    <t>143374915</t>
  </si>
  <si>
    <t>143374914</t>
  </si>
  <si>
    <t>143374610</t>
  </si>
  <si>
    <t>143374841</t>
  </si>
  <si>
    <t>143374839</t>
  </si>
  <si>
    <t>143374693</t>
  </si>
  <si>
    <t>143374847</t>
  </si>
  <si>
    <t>143374701</t>
  </si>
  <si>
    <t>143374604</t>
  </si>
  <si>
    <t>143374882</t>
  </si>
  <si>
    <t>143374543</t>
  </si>
  <si>
    <t>143374430</t>
  </si>
  <si>
    <t>143374671</t>
  </si>
  <si>
    <t>143375001</t>
  </si>
  <si>
    <t>143374848</t>
  </si>
  <si>
    <t>143374546</t>
  </si>
  <si>
    <t>143374635</t>
  </si>
  <si>
    <t>143374843</t>
  </si>
  <si>
    <t>143374710</t>
  </si>
  <si>
    <t>143374614</t>
  </si>
  <si>
    <t>143374467</t>
  </si>
  <si>
    <t>143374572</t>
  </si>
  <si>
    <t>143373907</t>
  </si>
  <si>
    <t>143374996</t>
  </si>
  <si>
    <t>143374574</t>
  </si>
  <si>
    <t>143374646</t>
  </si>
  <si>
    <t>143374624</t>
  </si>
  <si>
    <t>143374902</t>
  </si>
  <si>
    <t>143375013</t>
  </si>
  <si>
    <t>143374557</t>
  </si>
  <si>
    <t>143374844</t>
  </si>
  <si>
    <t>143374612</t>
  </si>
  <si>
    <t>143374645</t>
  </si>
  <si>
    <t>143374929</t>
  </si>
  <si>
    <t>143374554</t>
  </si>
  <si>
    <t>143374928</t>
  </si>
  <si>
    <t>143374602</t>
  </si>
  <si>
    <t>143374881</t>
  </si>
  <si>
    <t>143374596</t>
  </si>
  <si>
    <t>143374609</t>
  </si>
  <si>
    <t>143374573</t>
  </si>
  <si>
    <t>143374852</t>
  </si>
  <si>
    <t>143374611</t>
  </si>
  <si>
    <t>143374548</t>
  </si>
  <si>
    <t>143374737</t>
  </si>
  <si>
    <t>143919438</t>
  </si>
  <si>
    <t>143919447</t>
  </si>
  <si>
    <t>143919586</t>
  </si>
  <si>
    <t>143919477</t>
  </si>
  <si>
    <t>143919476</t>
  </si>
  <si>
    <t>143919355</t>
  </si>
  <si>
    <t>143919569</t>
  </si>
  <si>
    <t>143919354</t>
  </si>
  <si>
    <t>143919442</t>
  </si>
  <si>
    <t>143919550</t>
  </si>
  <si>
    <t>143919391</t>
  </si>
  <si>
    <t>143919587</t>
  </si>
  <si>
    <t>143919408</t>
  </si>
  <si>
    <t>143919578</t>
  </si>
  <si>
    <t>143919564</t>
  </si>
  <si>
    <t>143919440</t>
  </si>
  <si>
    <t>143919555</t>
  </si>
  <si>
    <t>143919473</t>
  </si>
  <si>
    <t>143919628</t>
  </si>
  <si>
    <t>143919519</t>
  </si>
  <si>
    <t>143919582</t>
  </si>
  <si>
    <t>143919407</t>
  </si>
  <si>
    <t>143919588</t>
  </si>
  <si>
    <t>143919401</t>
  </si>
  <si>
    <t>143919389</t>
  </si>
  <si>
    <t>143919492</t>
  </si>
  <si>
    <t>143919290</t>
  </si>
  <si>
    <t>143919568</t>
  </si>
  <si>
    <t>143919635</t>
  </si>
  <si>
    <t>143919450</t>
  </si>
  <si>
    <t>143919439</t>
  </si>
  <si>
    <t>143919373</t>
  </si>
  <si>
    <t>143919332</t>
  </si>
  <si>
    <t>143919465</t>
  </si>
  <si>
    <t>143919435</t>
  </si>
  <si>
    <t>143919379</t>
  </si>
  <si>
    <t>143919400</t>
  </si>
  <si>
    <t>143919570</t>
  </si>
  <si>
    <t>143919363</t>
  </si>
  <si>
    <t>143919429</t>
  </si>
  <si>
    <t>143919367</t>
  </si>
  <si>
    <t>143919590</t>
  </si>
  <si>
    <t>143919448</t>
  </si>
  <si>
    <t>143919339</t>
  </si>
  <si>
    <t>143919567</t>
  </si>
  <si>
    <t>143919552</t>
  </si>
  <si>
    <t>143919525</t>
  </si>
  <si>
    <t>143919377</t>
  </si>
  <si>
    <t>143919576</t>
  </si>
  <si>
    <t>143919368</t>
  </si>
  <si>
    <t>143919575</t>
  </si>
  <si>
    <t>143919474</t>
  </si>
  <si>
    <t>143919441</t>
  </si>
  <si>
    <t>143919353</t>
  </si>
  <si>
    <t>143919534</t>
  </si>
  <si>
    <t>143919426</t>
  </si>
  <si>
    <t>143919577</t>
  </si>
  <si>
    <t>143919470</t>
  </si>
  <si>
    <t>143919462</t>
  </si>
  <si>
    <t>143919529</t>
  </si>
  <si>
    <t>143919390</t>
  </si>
  <si>
    <t>143919404</t>
  </si>
  <si>
    <t>143919574</t>
  </si>
  <si>
    <t>143919406</t>
  </si>
  <si>
    <t>143919485</t>
  </si>
  <si>
    <t>143919499</t>
  </si>
  <si>
    <t>143919289</t>
  </si>
  <si>
    <t>143919498</t>
  </si>
  <si>
    <t>143919583</t>
  </si>
  <si>
    <t>143919589</t>
  </si>
  <si>
    <t>143919336</t>
  </si>
  <si>
    <t>143919478</t>
  </si>
  <si>
    <t>143919345</t>
  </si>
  <si>
    <t>143919433</t>
  </si>
  <si>
    <t>143919364</t>
  </si>
  <si>
    <t>143919375</t>
  </si>
  <si>
    <t>143919615</t>
  </si>
  <si>
    <t>143919636</t>
  </si>
  <si>
    <t>143919479</t>
  </si>
  <si>
    <t>143919487</t>
  </si>
  <si>
    <t>143919416</t>
  </si>
  <si>
    <t>143919352</t>
  </si>
  <si>
    <t>143919573</t>
  </si>
  <si>
    <t>143919602</t>
  </si>
  <si>
    <t>143919365</t>
  </si>
  <si>
    <t>143919467</t>
  </si>
  <si>
    <t>143919584</t>
  </si>
  <si>
    <t>143919535</t>
  </si>
  <si>
    <t>143919436</t>
  </si>
  <si>
    <t>143919366</t>
  </si>
  <si>
    <t>143919402</t>
  </si>
  <si>
    <t>143919579</t>
  </si>
  <si>
    <t>143919358</t>
  </si>
  <si>
    <t>143919464</t>
  </si>
  <si>
    <t>143919346</t>
  </si>
  <si>
    <t>143919475</t>
  </si>
  <si>
    <t>143919414</t>
  </si>
  <si>
    <t>143919422</t>
  </si>
  <si>
    <t>143919403</t>
  </si>
  <si>
    <t>143919378</t>
  </si>
  <si>
    <t>143919386</t>
  </si>
  <si>
    <t>143919580</t>
  </si>
  <si>
    <t>143919530</t>
  </si>
  <si>
    <t>143919556</t>
  </si>
  <si>
    <t>143919640</t>
  </si>
  <si>
    <t>143919443</t>
  </si>
  <si>
    <t>143919362</t>
  </si>
  <si>
    <t>143919371</t>
  </si>
  <si>
    <t>143919335</t>
  </si>
  <si>
    <t>143919469</t>
  </si>
  <si>
    <t>143919410</t>
  </si>
  <si>
    <t>143919455</t>
  </si>
  <si>
    <t>143919493</t>
  </si>
  <si>
    <t>143919616</t>
  </si>
  <si>
    <t>143919533</t>
  </si>
  <si>
    <t>143919619</t>
  </si>
  <si>
    <t>143919431</t>
  </si>
  <si>
    <t>143919459</t>
  </si>
  <si>
    <t>143919551</t>
  </si>
  <si>
    <t>143919517</t>
  </si>
  <si>
    <t>143919626</t>
  </si>
  <si>
    <t>143919597</t>
  </si>
  <si>
    <t>143919508</t>
  </si>
  <si>
    <t>143919505</t>
  </si>
  <si>
    <t>143919509</t>
  </si>
  <si>
    <t>143919314</t>
  </si>
  <si>
    <t>143919494</t>
  </si>
  <si>
    <t>143919585</t>
  </si>
  <si>
    <t>143919531</t>
  </si>
  <si>
    <t>143919554</t>
  </si>
  <si>
    <t>143919641</t>
  </si>
  <si>
    <t>143919411</t>
  </si>
  <si>
    <t>143919528</t>
  </si>
  <si>
    <t>143919526</t>
  </si>
  <si>
    <t>143919430</t>
  </si>
  <si>
    <t>143919520</t>
  </si>
  <si>
    <t>143919514</t>
  </si>
  <si>
    <t>143919612</t>
  </si>
  <si>
    <t>143919434</t>
  </si>
  <si>
    <t>143919372</t>
  </si>
  <si>
    <t>143919553</t>
  </si>
  <si>
    <t>143919384</t>
  </si>
  <si>
    <t>143919313</t>
  </si>
  <si>
    <t>143919369</t>
  </si>
  <si>
    <t>143919420</t>
  </si>
  <si>
    <t>143919454</t>
  </si>
  <si>
    <t>143919432</t>
  </si>
  <si>
    <t>143919591</t>
  </si>
  <si>
    <t>143919490</t>
  </si>
  <si>
    <t>143919491</t>
  </si>
  <si>
    <t>143919561</t>
  </si>
  <si>
    <t>143919466</t>
  </si>
  <si>
    <t>143919322</t>
  </si>
  <si>
    <t>143919347</t>
  </si>
  <si>
    <t>143919357</t>
  </si>
  <si>
    <t>143919625</t>
  </si>
  <si>
    <t>143919337</t>
  </si>
  <si>
    <t>143919496</t>
  </si>
  <si>
    <t>143919592</t>
  </si>
  <si>
    <t>143919548</t>
  </si>
  <si>
    <t>143919424</t>
  </si>
  <si>
    <t>143919546</t>
  </si>
  <si>
    <t>143919620</t>
  </si>
  <si>
    <t>143919545</t>
  </si>
  <si>
    <t>143919383</t>
  </si>
  <si>
    <t>143919463</t>
  </si>
  <si>
    <t>143919381</t>
  </si>
  <si>
    <t>143919376</t>
  </si>
  <si>
    <t>143919500</t>
  </si>
  <si>
    <t>143919437</t>
  </si>
  <si>
    <t>143919637</t>
  </si>
  <si>
    <t>143919639</t>
  </si>
  <si>
    <t>143920151</t>
  </si>
  <si>
    <t>143919549</t>
  </si>
  <si>
    <t>143919484</t>
  </si>
  <si>
    <t>143919527</t>
  </si>
  <si>
    <t>143919557</t>
  </si>
  <si>
    <t>143919374</t>
  </si>
  <si>
    <t>143919614</t>
  </si>
  <si>
    <t>143919370</t>
  </si>
  <si>
    <t>143919380</t>
  </si>
  <si>
    <t>143919415</t>
  </si>
  <si>
    <t>143919344</t>
  </si>
  <si>
    <t>143919596</t>
  </si>
  <si>
    <t>143919405</t>
  </si>
  <si>
    <t>143919412</t>
  </si>
  <si>
    <t>143919388</t>
  </si>
  <si>
    <t>143919572</t>
  </si>
  <si>
    <t>143919631</t>
  </si>
  <si>
    <t>143919348</t>
  </si>
  <si>
    <t>143919486</t>
  </si>
  <si>
    <t>143919604</t>
  </si>
  <si>
    <t>143919460</t>
  </si>
  <si>
    <t>143919518</t>
  </si>
  <si>
    <t>143919511</t>
  </si>
  <si>
    <t>143919338</t>
  </si>
  <si>
    <t>143919418</t>
  </si>
  <si>
    <t>143919521</t>
  </si>
  <si>
    <t>143919547</t>
  </si>
  <si>
    <t>143919421</t>
  </si>
  <si>
    <t>143919356</t>
  </si>
  <si>
    <t>143919397</t>
  </si>
  <si>
    <t>143919458</t>
  </si>
  <si>
    <t>143919350</t>
  </si>
  <si>
    <t>143919571</t>
  </si>
  <si>
    <t>143919595</t>
  </si>
  <si>
    <t>143919423</t>
  </si>
  <si>
    <t>143919413</t>
  </si>
  <si>
    <t>143919461</t>
  </si>
  <si>
    <t>143919399</t>
  </si>
  <si>
    <t>143919393</t>
  </si>
  <si>
    <t>143919286</t>
  </si>
  <si>
    <t>143919468</t>
  </si>
  <si>
    <t>143919342</t>
  </si>
  <si>
    <t>143919544</t>
  </si>
  <si>
    <t>143919611</t>
  </si>
  <si>
    <t>143919385</t>
  </si>
  <si>
    <t>143919333</t>
  </si>
  <si>
    <t>143919419</t>
  </si>
  <si>
    <t>143919396</t>
  </si>
  <si>
    <t>143919515</t>
  </si>
  <si>
    <t>143919444</t>
  </si>
  <si>
    <t>143919451</t>
  </si>
  <si>
    <t>143919603</t>
  </si>
  <si>
    <t>143919449</t>
  </si>
  <si>
    <t>143919638</t>
  </si>
  <si>
    <t>143919480</t>
  </si>
  <si>
    <t>143919613</t>
  </si>
  <si>
    <t>143919341</t>
  </si>
  <si>
    <t>143919471</t>
  </si>
  <si>
    <t>143919510</t>
  </si>
  <si>
    <t>143919343</t>
  </si>
  <si>
    <t>143919340</t>
  </si>
  <si>
    <t>143919472</t>
  </si>
  <si>
    <t>143919312</t>
  </si>
  <si>
    <t>143919351</t>
  </si>
  <si>
    <t>143919334</t>
  </si>
  <si>
    <t>143919489</t>
  </si>
  <si>
    <t>143919516</t>
  </si>
  <si>
    <t>143919581</t>
  </si>
  <si>
    <t>143919398</t>
  </si>
  <si>
    <t>143919409</t>
  </si>
  <si>
    <t>143919648</t>
  </si>
  <si>
    <t>143919394</t>
  </si>
  <si>
    <t>143919361</t>
  </si>
  <si>
    <t>143919359</t>
  </si>
  <si>
    <t>143919428</t>
  </si>
  <si>
    <t>143919382</t>
  </si>
  <si>
    <t>143919349</t>
  </si>
  <si>
    <t>143919627</t>
  </si>
  <si>
    <t>143919417</t>
  </si>
  <si>
    <t>143919387</t>
  </si>
  <si>
    <t>143919427</t>
  </si>
  <si>
    <t>143919360</t>
  </si>
  <si>
    <t>143919395</t>
  </si>
  <si>
    <t>143919513</t>
  </si>
  <si>
    <t>143919392</t>
  </si>
  <si>
    <t>143919522</t>
  </si>
  <si>
    <t>143919523</t>
  </si>
  <si>
    <t>144440487</t>
  </si>
  <si>
    <t>144440577</t>
  </si>
  <si>
    <t>144440483</t>
  </si>
  <si>
    <t>144440459</t>
  </si>
  <si>
    <t>144440594</t>
  </si>
  <si>
    <t>144440600</t>
  </si>
  <si>
    <t>144440578</t>
  </si>
  <si>
    <t>144440527</t>
  </si>
  <si>
    <t>144440477</t>
  </si>
  <si>
    <t>144440507</t>
  </si>
  <si>
    <t>144440404</t>
  </si>
  <si>
    <t>144440645</t>
  </si>
  <si>
    <t>144440403</t>
  </si>
  <si>
    <t>144440595</t>
  </si>
  <si>
    <t>144440602</t>
  </si>
  <si>
    <t>144440444</t>
  </si>
  <si>
    <t>144440420</t>
  </si>
  <si>
    <t>144440601</t>
  </si>
  <si>
    <t>144440458</t>
  </si>
  <si>
    <t>144440482</t>
  </si>
  <si>
    <t>144440406</t>
  </si>
  <si>
    <t>144440591</t>
  </si>
  <si>
    <t>144440488</t>
  </si>
  <si>
    <t>144440409</t>
  </si>
  <si>
    <t>144440468</t>
  </si>
  <si>
    <t>144440469</t>
  </si>
  <si>
    <t>144440605</t>
  </si>
  <si>
    <t>144440927</t>
  </si>
  <si>
    <t>144440481</t>
  </si>
  <si>
    <t>144440926</t>
  </si>
  <si>
    <t>144440580</t>
  </si>
  <si>
    <t>144440407</t>
  </si>
  <si>
    <t>144440599</t>
  </si>
  <si>
    <t>144440471</t>
  </si>
  <si>
    <t>144440649</t>
  </si>
  <si>
    <t>144440533</t>
  </si>
  <si>
    <t>144440606</t>
  </si>
  <si>
    <t>144440604</t>
  </si>
  <si>
    <t>144440556</t>
  </si>
  <si>
    <t>144440470</t>
  </si>
  <si>
    <t>144440589</t>
  </si>
  <si>
    <t>144440636</t>
  </si>
  <si>
    <t>144440514</t>
  </si>
  <si>
    <t>144440593</t>
  </si>
  <si>
    <t>144440382</t>
  </si>
  <si>
    <t>144440390</t>
  </si>
  <si>
    <t>144440597</t>
  </si>
  <si>
    <t>144440498</t>
  </si>
  <si>
    <t>144440554</t>
  </si>
  <si>
    <t>144440550</t>
  </si>
  <si>
    <t>144440379</t>
  </si>
  <si>
    <t>144440639</t>
  </si>
  <si>
    <t>144440419</t>
  </si>
  <si>
    <t>144440447</t>
  </si>
  <si>
    <t>144440512</t>
  </si>
  <si>
    <t>144440414</t>
  </si>
  <si>
    <t>144440532</t>
  </si>
  <si>
    <t>144440443</t>
  </si>
  <si>
    <t>144440375</t>
  </si>
  <si>
    <t>144440547</t>
  </si>
  <si>
    <t>144440561</t>
  </si>
  <si>
    <t>144440432</t>
  </si>
  <si>
    <t>144440408</t>
  </si>
  <si>
    <t>144440454</t>
  </si>
  <si>
    <t>144440484</t>
  </si>
  <si>
    <t>144440511</t>
  </si>
  <si>
    <t>144440405</t>
  </si>
  <si>
    <t>144440615</t>
  </si>
  <si>
    <t>144440596</t>
  </si>
  <si>
    <t>144440449</t>
  </si>
  <si>
    <t>144440430</t>
  </si>
  <si>
    <t>144440607</t>
  </si>
  <si>
    <t>144440480</t>
  </si>
  <si>
    <t>144440551</t>
  </si>
  <si>
    <t>144440388</t>
  </si>
  <si>
    <t>144440428</t>
  </si>
  <si>
    <t>144440445</t>
  </si>
  <si>
    <t>144440367</t>
  </si>
  <si>
    <t>144440562</t>
  </si>
  <si>
    <t>144440494</t>
  </si>
  <si>
    <t>144440544</t>
  </si>
  <si>
    <t>144440521</t>
  </si>
  <si>
    <t>144440478</t>
  </si>
  <si>
    <t>144440516</t>
  </si>
  <si>
    <t>144440558</t>
  </si>
  <si>
    <t>144440515</t>
  </si>
  <si>
    <t>144440598</t>
  </si>
  <si>
    <t>144440570</t>
  </si>
  <si>
    <t>144440501</t>
  </si>
  <si>
    <t>144440505</t>
  </si>
  <si>
    <t>144440464</t>
  </si>
  <si>
    <t>144440632</t>
  </si>
  <si>
    <t>144440637</t>
  </si>
  <si>
    <t>144440416</t>
  </si>
  <si>
    <t>144440490</t>
  </si>
  <si>
    <t>144440579</t>
  </si>
  <si>
    <t>144440448</t>
  </si>
  <si>
    <t>144440391</t>
  </si>
  <si>
    <t>144440502</t>
  </si>
  <si>
    <t>144440506</t>
  </si>
  <si>
    <t>144440422</t>
  </si>
  <si>
    <t>144440528</t>
  </si>
  <si>
    <t>144440374</t>
  </si>
  <si>
    <t>144440519</t>
  </si>
  <si>
    <t>144440463</t>
  </si>
  <si>
    <t>144440520</t>
  </si>
  <si>
    <t>144440592</t>
  </si>
  <si>
    <t>144440472</t>
  </si>
  <si>
    <t>144440524</t>
  </si>
  <si>
    <t>144440585</t>
  </si>
  <si>
    <t>144440384</t>
  </si>
  <si>
    <t>144440413</t>
  </si>
  <si>
    <t>144440431</t>
  </si>
  <si>
    <t>144440410</t>
  </si>
  <si>
    <t>144440411</t>
  </si>
  <si>
    <t>144440496</t>
  </si>
  <si>
    <t>144440476</t>
  </si>
  <si>
    <t>144440513</t>
  </si>
  <si>
    <t>144440581</t>
  </si>
  <si>
    <t>144440555</t>
  </si>
  <si>
    <t>144440500</t>
  </si>
  <si>
    <t>144440560</t>
  </si>
  <si>
    <t>144440503</t>
  </si>
  <si>
    <t>144440400</t>
  </si>
  <si>
    <t>144440621</t>
  </si>
  <si>
    <t>144440590</t>
  </si>
  <si>
    <t>144440473</t>
  </si>
  <si>
    <t>144440368</t>
  </si>
  <si>
    <t>144440569</t>
  </si>
  <si>
    <t>144440418</t>
  </si>
  <si>
    <t>144440571</t>
  </si>
  <si>
    <t>144440603</t>
  </si>
  <si>
    <t>144440489</t>
  </si>
  <si>
    <t>144440576</t>
  </si>
  <si>
    <t>144440552</t>
  </si>
  <si>
    <t>144440446</t>
  </si>
  <si>
    <t>144440536</t>
  </si>
  <si>
    <t>144440525</t>
  </si>
  <si>
    <t>144440393</t>
  </si>
  <si>
    <t>144440548</t>
  </si>
  <si>
    <t>144440529</t>
  </si>
  <si>
    <t>144440479</t>
  </si>
  <si>
    <t>144440626</t>
  </si>
  <si>
    <t>144440608</t>
  </si>
  <si>
    <t>144440433</t>
  </si>
  <si>
    <t>144440398</t>
  </si>
  <si>
    <t>144440452</t>
  </si>
  <si>
    <t>144440455</t>
  </si>
  <si>
    <t>144440381</t>
  </si>
  <si>
    <t>144440457</t>
  </si>
  <si>
    <t>144440611</t>
  </si>
  <si>
    <t>144440549</t>
  </si>
  <si>
    <t>144440631</t>
  </si>
  <si>
    <t>144440526</t>
  </si>
  <si>
    <t>144440535</t>
  </si>
  <si>
    <t>144440412</t>
  </si>
  <si>
    <t>144440582</t>
  </si>
  <si>
    <t>144440417</t>
  </si>
  <si>
    <t>144440624</t>
  </si>
  <si>
    <t>144440491</t>
  </si>
  <si>
    <t>144440425</t>
  </si>
  <si>
    <t>144440553</t>
  </si>
  <si>
    <t>144440427</t>
  </si>
  <si>
    <t>144440465</t>
  </si>
  <si>
    <t>144440493</t>
  </si>
  <si>
    <t>144440461</t>
  </si>
  <si>
    <t>144440537</t>
  </si>
  <si>
    <t>144440647</t>
  </si>
  <si>
    <t>144440453</t>
  </si>
  <si>
    <t>144440557</t>
  </si>
  <si>
    <t>144440485</t>
  </si>
  <si>
    <t>144440462</t>
  </si>
  <si>
    <t>144440518</t>
  </si>
  <si>
    <t>144440451</t>
  </si>
  <si>
    <t>144440467</t>
  </si>
  <si>
    <t>144440610</t>
  </si>
  <si>
    <t>144440575</t>
  </si>
  <si>
    <t>144440928</t>
  </si>
  <si>
    <t>144440392</t>
  </si>
  <si>
    <t>144440421</t>
  </si>
  <si>
    <t>144440456</t>
  </si>
  <si>
    <t>144440380</t>
  </si>
  <si>
    <t>144440643</t>
  </si>
  <si>
    <t>144440434</t>
  </si>
  <si>
    <t>144440395</t>
  </si>
  <si>
    <t>144440617</t>
  </si>
  <si>
    <t>144440415</t>
  </si>
  <si>
    <t>144440389</t>
  </si>
  <si>
    <t>144440573</t>
  </si>
  <si>
    <t>144440365</t>
  </si>
  <si>
    <t>144440397</t>
  </si>
  <si>
    <t>144440616</t>
  </si>
  <si>
    <t>144440534</t>
  </si>
  <si>
    <t>144440574</t>
  </si>
  <si>
    <t>144440545</t>
  </si>
  <si>
    <t>144440442</t>
  </si>
  <si>
    <t>144440387</t>
  </si>
  <si>
    <t>144440504</t>
  </si>
  <si>
    <t>144440542</t>
  </si>
  <si>
    <t>144440543</t>
  </si>
  <si>
    <t>144440623</t>
  </si>
  <si>
    <t>144440386</t>
  </si>
  <si>
    <t>144440450</t>
  </si>
  <si>
    <t>144440572</t>
  </si>
  <si>
    <t>144440538</t>
  </si>
  <si>
    <t>144440546</t>
  </si>
  <si>
    <t>144440439</t>
  </si>
  <si>
    <t>144440497</t>
  </si>
  <si>
    <t>144440424</t>
  </si>
  <si>
    <t>144440499</t>
  </si>
  <si>
    <t>144440620</t>
  </si>
  <si>
    <t>144440385</t>
  </si>
  <si>
    <t>144440509</t>
  </si>
  <si>
    <t>144440622</t>
  </si>
  <si>
    <t>144440440</t>
  </si>
  <si>
    <t>144440609</t>
  </si>
  <si>
    <t>144440460</t>
  </si>
  <si>
    <t>144440383</t>
  </si>
  <si>
    <t>144440638</t>
  </si>
  <si>
    <t>144440466</t>
  </si>
  <si>
    <t>144440523</t>
  </si>
  <si>
    <t>144440429</t>
  </si>
  <si>
    <t>144440394</t>
  </si>
  <si>
    <t>144440475</t>
  </si>
  <si>
    <t>144440399</t>
  </si>
  <si>
    <t>144440402</t>
  </si>
  <si>
    <t>144440510</t>
  </si>
  <si>
    <t>144440363</t>
  </si>
  <si>
    <t>144440396</t>
  </si>
  <si>
    <t>144440378</t>
  </si>
  <si>
    <t>144440437</t>
  </si>
  <si>
    <t>144440635</t>
  </si>
  <si>
    <t>144440541</t>
  </si>
  <si>
    <t>144440373</t>
  </si>
  <si>
    <t>144440377</t>
  </si>
  <si>
    <t>144440474</t>
  </si>
  <si>
    <t>144440517</t>
  </si>
  <si>
    <t>144440641</t>
  </si>
  <si>
    <t>144440426</t>
  </si>
  <si>
    <t>144440539</t>
  </si>
  <si>
    <t>144440320</t>
  </si>
  <si>
    <t>144440438</t>
  </si>
  <si>
    <t>144440441</t>
  </si>
  <si>
    <t>144440423</t>
  </si>
  <si>
    <t>144440401</t>
  </si>
  <si>
    <t>144440436</t>
  </si>
  <si>
    <t>144440435</t>
  </si>
  <si>
    <t>144440625</t>
  </si>
  <si>
    <t>143065021</t>
  </si>
  <si>
    <t>X906150</t>
  </si>
  <si>
    <t>143065026</t>
  </si>
  <si>
    <t>X906229</t>
  </si>
  <si>
    <t>143065022</t>
  </si>
  <si>
    <t>X906151</t>
  </si>
  <si>
    <t>143065030</t>
  </si>
  <si>
    <t>X906292</t>
  </si>
  <si>
    <t>143065033</t>
  </si>
  <si>
    <t>X906402</t>
  </si>
  <si>
    <t>143065024</t>
  </si>
  <si>
    <t>X906179</t>
  </si>
  <si>
    <t>143065032</t>
  </si>
  <si>
    <t>X906335</t>
  </si>
  <si>
    <t>143065307</t>
  </si>
  <si>
    <t>X906214</t>
  </si>
  <si>
    <t>143065329</t>
  </si>
  <si>
    <t>X906387</t>
  </si>
  <si>
    <t>143065333</t>
  </si>
  <si>
    <t>X906406</t>
  </si>
  <si>
    <t>143065311</t>
  </si>
  <si>
    <t>X906257</t>
  </si>
  <si>
    <t>143065317</t>
  </si>
  <si>
    <t>X906296</t>
  </si>
  <si>
    <t>143065324</t>
  </si>
  <si>
    <t>X906342</t>
  </si>
  <si>
    <t>143065323</t>
  </si>
  <si>
    <t>X906339</t>
  </si>
  <si>
    <t>143065331</t>
  </si>
  <si>
    <t>X906394</t>
  </si>
  <si>
    <t>143065319</t>
  </si>
  <si>
    <t>X906302</t>
  </si>
  <si>
    <t>143065321</t>
  </si>
  <si>
    <t>X906326</t>
  </si>
  <si>
    <t>143065313</t>
  </si>
  <si>
    <t>X906266</t>
  </si>
  <si>
    <t>143065326</t>
  </si>
  <si>
    <t>X906348</t>
  </si>
  <si>
    <t>143065315</t>
  </si>
  <si>
    <t>X906273</t>
  </si>
  <si>
    <t>143065337</t>
  </si>
  <si>
    <t>X906221</t>
  </si>
  <si>
    <t>143065335</t>
  </si>
  <si>
    <t>X906219</t>
  </si>
  <si>
    <t>143065340</t>
  </si>
  <si>
    <t>X906250</t>
  </si>
  <si>
    <t>143065343</t>
  </si>
  <si>
    <t>X906282</t>
  </si>
  <si>
    <t>143065353</t>
  </si>
  <si>
    <t>X906428</t>
  </si>
  <si>
    <t>143065351</t>
  </si>
  <si>
    <t>X906390</t>
  </si>
  <si>
    <t>143065345</t>
  </si>
  <si>
    <t>X906284</t>
  </si>
  <si>
    <t>143065342</t>
  </si>
  <si>
    <t>X906252</t>
  </si>
  <si>
    <t>143065348</t>
  </si>
  <si>
    <t>X906365</t>
  </si>
  <si>
    <t>143065350</t>
  </si>
  <si>
    <t>X906367</t>
  </si>
  <si>
    <t>722683422</t>
  </si>
  <si>
    <t>084707711</t>
  </si>
  <si>
    <t>A2M657029</t>
  </si>
  <si>
    <t>P0748663</t>
  </si>
  <si>
    <t>085523465</t>
  </si>
  <si>
    <t>085920471</t>
  </si>
  <si>
    <t>143065381</t>
  </si>
  <si>
    <t>X906437</t>
  </si>
  <si>
    <t>722987385</t>
  </si>
  <si>
    <t>086190495</t>
  </si>
  <si>
    <t>MX4482372</t>
  </si>
  <si>
    <t>P0773744</t>
  </si>
  <si>
    <t>722990520</t>
  </si>
  <si>
    <t>086162570</t>
  </si>
  <si>
    <t>AT0214208</t>
  </si>
  <si>
    <t>P0774046</t>
  </si>
  <si>
    <t>086162572</t>
  </si>
  <si>
    <t>AT0214226</t>
  </si>
  <si>
    <t>2 AA</t>
  </si>
  <si>
    <t>48160829101095 </t>
  </si>
  <si>
    <t>48160829101094 </t>
  </si>
  <si>
    <t>48160829101093 </t>
  </si>
  <si>
    <t>48160829101092 </t>
  </si>
  <si>
    <t>2 AB</t>
  </si>
  <si>
    <t>48160829101091 </t>
  </si>
  <si>
    <t>48160829101090 </t>
  </si>
  <si>
    <t>48160829101089 </t>
  </si>
  <si>
    <t>48160829101088 </t>
  </si>
  <si>
    <t>Lender ID</t>
  </si>
  <si>
    <t>SN/SO #</t>
  </si>
  <si>
    <t>PO No</t>
  </si>
  <si>
    <t>Previous Pmt Date</t>
  </si>
  <si>
    <t>Application Date</t>
  </si>
  <si>
    <t>App/Pay Code</t>
  </si>
  <si>
    <t>Payment Amount</t>
  </si>
  <si>
    <t>Invoice Amount</t>
  </si>
  <si>
    <t>Invoice Code</t>
  </si>
  <si>
    <t>Invoice No</t>
  </si>
  <si>
    <t>Cashbook ID</t>
  </si>
  <si>
    <t>Check Amount</t>
  </si>
  <si>
    <t>Customer No</t>
  </si>
  <si>
    <t>Customer Name</t>
  </si>
  <si>
    <t>Bank Site</t>
  </si>
  <si>
    <t>Xerox Cashbook - Excel Export</t>
  </si>
  <si>
    <t>XEROX Official Use Only</t>
  </si>
  <si>
    <t>Inv</t>
  </si>
  <si>
    <t>Paid?</t>
  </si>
  <si>
    <t>Unpaid?</t>
  </si>
  <si>
    <t>P0787989</t>
  </si>
  <si>
    <t>P0786917</t>
  </si>
  <si>
    <t>P0784938</t>
  </si>
  <si>
    <t>P0783574</t>
  </si>
  <si>
    <r>
      <t xml:space="preserve">P0743429 </t>
    </r>
    <r>
      <rPr>
        <sz val="10"/>
        <color indexed="10"/>
        <rFont val="Arial"/>
        <family val="2"/>
      </rPr>
      <t>&amp; P0786777</t>
    </r>
  </si>
  <si>
    <t>P0770683  ???</t>
  </si>
  <si>
    <r>
      <t xml:space="preserve">P0771295 / </t>
    </r>
    <r>
      <rPr>
        <sz val="10"/>
        <color indexed="10"/>
        <rFont val="Arial"/>
        <family val="2"/>
      </rPr>
      <t>79288434</t>
    </r>
  </si>
  <si>
    <r>
      <t xml:space="preserve">P0770683 </t>
    </r>
    <r>
      <rPr>
        <sz val="10"/>
        <color rgb="FFFF0000"/>
        <rFont val="Arial"/>
        <family val="2"/>
      </rPr>
      <t>79917369 / 79923139</t>
    </r>
  </si>
  <si>
    <t>Total Sep 15 - Aug 2016</t>
  </si>
  <si>
    <t>Calculated Test - End Balances</t>
  </si>
  <si>
    <t>OK to Pay?</t>
  </si>
  <si>
    <t>Purchasing System</t>
  </si>
  <si>
    <r>
      <rPr>
        <b/>
        <sz val="10"/>
        <color theme="1"/>
        <rFont val="Andale WT"/>
        <family val="2"/>
      </rPr>
      <t>As Of:</t>
    </r>
    <r>
      <rPr>
        <b/>
        <sz val="10"/>
        <color theme="1"/>
        <rFont val="Andale WT"/>
        <family val="2"/>
      </rPr>
      <t>Oct 13, 2016</t>
    </r>
  </si>
  <si>
    <r>
      <rPr>
        <b/>
        <sz val="12"/>
        <color theme="1"/>
        <rFont val="Andale WT"/>
        <family val="2"/>
      </rPr>
      <t xml:space="preserve"> </t>
    </r>
    <r>
      <rPr>
        <b/>
        <sz val="12"/>
        <color theme="1"/>
        <rFont val="Andale WT"/>
        <family val="2"/>
      </rPr>
      <t>Open /Closed PO</t>
    </r>
    <r>
      <rPr>
        <b/>
        <sz val="12"/>
        <color theme="1"/>
        <rFont val="Andale WT"/>
        <family val="2"/>
      </rPr>
      <t xml:space="preserve">   </t>
    </r>
  </si>
  <si>
    <r>
      <rPr>
        <b/>
        <sz val="10"/>
        <color theme="1"/>
        <rFont val="Andale WT"/>
        <family val="2"/>
      </rPr>
      <t xml:space="preserve">Time: </t>
    </r>
    <r>
      <rPr>
        <b/>
        <sz val="10"/>
        <color theme="1"/>
        <rFont val="Andale WT"/>
        <family val="2"/>
      </rPr>
      <t>4:01:25 PM</t>
    </r>
  </si>
  <si>
    <t>By Index, Vendor or ORG</t>
  </si>
  <si>
    <r>
      <rPr>
        <b/>
        <sz val="10"/>
        <color theme="1"/>
        <rFont val="Andale WT"/>
        <family val="2"/>
      </rPr>
      <t xml:space="preserve">Report ID: </t>
    </r>
    <r>
      <rPr>
        <b/>
        <sz val="10"/>
        <color theme="1"/>
        <rFont val="Andale WT"/>
        <family val="2"/>
      </rPr>
      <t>FPO034</t>
    </r>
  </si>
  <si>
    <t>Finance Management System</t>
  </si>
  <si>
    <t>PO Create Date: From Jan 1, 2014 To Oct 13, 2016</t>
  </si>
  <si>
    <t>PO Class: All</t>
  </si>
  <si>
    <t>Vendor ID: 003380391, 003570438, 003588425</t>
  </si>
  <si>
    <t>Index: All</t>
  </si>
  <si>
    <t>SCD and Title</t>
  </si>
  <si>
    <t>H_SCD</t>
  </si>
  <si>
    <t>Index</t>
  </si>
  <si>
    <t>Orgn Code</t>
  </si>
  <si>
    <t>Fund</t>
  </si>
  <si>
    <t>Account</t>
  </si>
  <si>
    <t>Fiscal Year</t>
  </si>
  <si>
    <t>Document Open / Closed</t>
  </si>
  <si>
    <t>Enc Open / Closed</t>
  </si>
  <si>
    <t>Vendor ID</t>
  </si>
  <si>
    <t>Vendor Name</t>
  </si>
  <si>
    <t>PO Order Date</t>
  </si>
  <si>
    <t>Original Amount</t>
  </si>
  <si>
    <t>Current Enc Balance</t>
  </si>
  <si>
    <t>Total Amended</t>
  </si>
  <si>
    <t>Total Paid</t>
  </si>
  <si>
    <t>Last PO Activity Date</t>
  </si>
  <si>
    <t>PO Create Date</t>
  </si>
  <si>
    <t>Last Invoice Trans Date</t>
  </si>
  <si>
    <t>AA16-School of Business Administration</t>
  </si>
  <si>
    <t>H16</t>
  </si>
  <si>
    <t>120021</t>
  </si>
  <si>
    <t>16A12</t>
  </si>
  <si>
    <t>111010</t>
  </si>
  <si>
    <t>72161</t>
  </si>
  <si>
    <t>Closed</t>
  </si>
  <si>
    <t>P0749314</t>
  </si>
  <si>
    <t>003570438</t>
  </si>
  <si>
    <t>Xerox Corporation</t>
  </si>
  <si>
    <t>72172</t>
  </si>
  <si>
    <t>Open</t>
  </si>
  <si>
    <t>120351</t>
  </si>
  <si>
    <t>16B71</t>
  </si>
  <si>
    <t>111015</t>
  </si>
  <si>
    <t>721F3</t>
  </si>
  <si>
    <t>AA05-College of Engineering</t>
  </si>
  <si>
    <t>H05</t>
  </si>
  <si>
    <t>121616</t>
  </si>
  <si>
    <t>05AK</t>
  </si>
  <si>
    <t>111030</t>
  </si>
  <si>
    <t>122101</t>
  </si>
  <si>
    <t>05K1</t>
  </si>
  <si>
    <t>721F1</t>
  </si>
  <si>
    <t>EO31-President</t>
  </si>
  <si>
    <t>H31</t>
  </si>
  <si>
    <t>122911</t>
  </si>
  <si>
    <t>92J31</t>
  </si>
  <si>
    <t>111505</t>
  </si>
  <si>
    <t>721E4</t>
  </si>
  <si>
    <t>2017</t>
  </si>
  <si>
    <t>123451</t>
  </si>
  <si>
    <t>92J16</t>
  </si>
  <si>
    <t>72164</t>
  </si>
  <si>
    <t>AA07-Law School</t>
  </si>
  <si>
    <t>H07</t>
  </si>
  <si>
    <t>124371</t>
  </si>
  <si>
    <t>07A21</t>
  </si>
  <si>
    <t>111050</t>
  </si>
  <si>
    <t>AA04-College Fine, Performing+Comm Arts</t>
  </si>
  <si>
    <t>H04</t>
  </si>
  <si>
    <t>124841</t>
  </si>
  <si>
    <t>04B1</t>
  </si>
  <si>
    <t>111035</t>
  </si>
  <si>
    <t>P0695082</t>
  </si>
  <si>
    <t>P0736197</t>
  </si>
  <si>
    <t>124842</t>
  </si>
  <si>
    <t>04B11</t>
  </si>
  <si>
    <t>AA12-College of Liberal Arts &amp; Sciences</t>
  </si>
  <si>
    <t>H12</t>
  </si>
  <si>
    <t>125141</t>
  </si>
  <si>
    <t>03F1</t>
  </si>
  <si>
    <t>111170</t>
  </si>
  <si>
    <t>2014</t>
  </si>
  <si>
    <t>P0686440</t>
  </si>
  <si>
    <t>125381</t>
  </si>
  <si>
    <t>66F1</t>
  </si>
  <si>
    <t>111840</t>
  </si>
  <si>
    <t>125861</t>
  </si>
  <si>
    <t>12L1</t>
  </si>
  <si>
    <t>111168</t>
  </si>
  <si>
    <t>P0689203</t>
  </si>
  <si>
    <t>P0783533</t>
  </si>
  <si>
    <t>126266</t>
  </si>
  <si>
    <t>04D2</t>
  </si>
  <si>
    <t>P0785123</t>
  </si>
  <si>
    <t>126611</t>
  </si>
  <si>
    <t>12H1</t>
  </si>
  <si>
    <t>711</t>
  </si>
  <si>
    <t>P0760858</t>
  </si>
  <si>
    <t>126731</t>
  </si>
  <si>
    <t>12N1</t>
  </si>
  <si>
    <t>721A</t>
  </si>
  <si>
    <t>126941</t>
  </si>
  <si>
    <t>04G6</t>
  </si>
  <si>
    <t>111038</t>
  </si>
  <si>
    <t>127151</t>
  </si>
  <si>
    <t>12B1</t>
  </si>
  <si>
    <t>127211</t>
  </si>
  <si>
    <t>04G1</t>
  </si>
  <si>
    <t>P0751020</t>
  </si>
  <si>
    <t>127571</t>
  </si>
  <si>
    <t>03D1</t>
  </si>
  <si>
    <t>127988</t>
  </si>
  <si>
    <t>04A4</t>
  </si>
  <si>
    <t>AA20-Educ Outreach/International Program</t>
  </si>
  <si>
    <t>H20</t>
  </si>
  <si>
    <t>128151</t>
  </si>
  <si>
    <t>20A2</t>
  </si>
  <si>
    <t>111180</t>
  </si>
  <si>
    <t>P0785218</t>
  </si>
  <si>
    <t>128161</t>
  </si>
  <si>
    <t>20C</t>
  </si>
  <si>
    <t>P0688894</t>
  </si>
  <si>
    <t>003380391</t>
  </si>
  <si>
    <t>P0689605</t>
  </si>
  <si>
    <t>P0785819</t>
  </si>
  <si>
    <t>128271</t>
  </si>
  <si>
    <t>20B11</t>
  </si>
  <si>
    <t>P0660746</t>
  </si>
  <si>
    <t>P0661030</t>
  </si>
  <si>
    <t>P0708750</t>
  </si>
  <si>
    <t>P0752695</t>
  </si>
  <si>
    <t>P0785818</t>
  </si>
  <si>
    <t>P0785821</t>
  </si>
  <si>
    <t>128436</t>
  </si>
  <si>
    <t>20B14</t>
  </si>
  <si>
    <t>P0785820</t>
  </si>
  <si>
    <t>AA06-School of Medicine</t>
  </si>
  <si>
    <t>H06</t>
  </si>
  <si>
    <t>132817</t>
  </si>
  <si>
    <t>06BF2</t>
  </si>
  <si>
    <t>111220</t>
  </si>
  <si>
    <t>132821</t>
  </si>
  <si>
    <t>06A531</t>
  </si>
  <si>
    <t>132839</t>
  </si>
  <si>
    <t>06A538</t>
  </si>
  <si>
    <t>P0785262</t>
  </si>
  <si>
    <t>132843</t>
  </si>
  <si>
    <t>06A522</t>
  </si>
  <si>
    <t>P0786069</t>
  </si>
  <si>
    <t>132911</t>
  </si>
  <si>
    <t>06A56</t>
  </si>
  <si>
    <t>P0783575</t>
  </si>
  <si>
    <t>133331</t>
  </si>
  <si>
    <t>06A521</t>
  </si>
  <si>
    <t>P0785508</t>
  </si>
  <si>
    <t>133811</t>
  </si>
  <si>
    <t>06B31</t>
  </si>
  <si>
    <t>P0701642</t>
  </si>
  <si>
    <t>134381</t>
  </si>
  <si>
    <t>06CP11</t>
  </si>
  <si>
    <t>134921</t>
  </si>
  <si>
    <t>06C51</t>
  </si>
  <si>
    <t>135347</t>
  </si>
  <si>
    <t>06AA4</t>
  </si>
  <si>
    <t>P0699365</t>
  </si>
  <si>
    <t>P0741801</t>
  </si>
  <si>
    <t>AA15-College of Nursing</t>
  </si>
  <si>
    <t>H15</t>
  </si>
  <si>
    <t>135511</t>
  </si>
  <si>
    <t>15A1</t>
  </si>
  <si>
    <t>111230</t>
  </si>
  <si>
    <t>P0704068</t>
  </si>
  <si>
    <t>AA18-College Pharmacy+Health Sciences</t>
  </si>
  <si>
    <t>H18</t>
  </si>
  <si>
    <t>136561</t>
  </si>
  <si>
    <t>19A11</t>
  </si>
  <si>
    <t>111250</t>
  </si>
  <si>
    <t>P0691251</t>
  </si>
  <si>
    <t>136597</t>
  </si>
  <si>
    <t>19AA1</t>
  </si>
  <si>
    <t>136621</t>
  </si>
  <si>
    <t>19A21</t>
  </si>
  <si>
    <t>AA13-School of Social Work</t>
  </si>
  <si>
    <t>137101</t>
  </si>
  <si>
    <t>13A8</t>
  </si>
  <si>
    <t>111270</t>
  </si>
  <si>
    <t>137191</t>
  </si>
  <si>
    <t>13B1</t>
  </si>
  <si>
    <t>P0781079</t>
  </si>
  <si>
    <t>32E-Graduate School</t>
  </si>
  <si>
    <t>137641</t>
  </si>
  <si>
    <t>09R11</t>
  </si>
  <si>
    <t>111460</t>
  </si>
  <si>
    <t>P0700628</t>
  </si>
  <si>
    <t>AA32-Provost+Sr VP for Acad Affairs</t>
  </si>
  <si>
    <t>H32</t>
  </si>
  <si>
    <t>140121</t>
  </si>
  <si>
    <t>32A11</t>
  </si>
  <si>
    <t>111780</t>
  </si>
  <si>
    <t>P0699409</t>
  </si>
  <si>
    <t>P0699412</t>
  </si>
  <si>
    <t>P0771590</t>
  </si>
  <si>
    <t>140210</t>
  </si>
  <si>
    <t>32P</t>
  </si>
  <si>
    <t>111788</t>
  </si>
  <si>
    <t>P0785833</t>
  </si>
  <si>
    <t>140220</t>
  </si>
  <si>
    <t>32A22</t>
  </si>
  <si>
    <t>111484</t>
  </si>
  <si>
    <t>140404</t>
  </si>
  <si>
    <t>32A26</t>
  </si>
  <si>
    <t>140446</t>
  </si>
  <si>
    <t>32A33</t>
  </si>
  <si>
    <t>142551</t>
  </si>
  <si>
    <t>11E410</t>
  </si>
  <si>
    <t>142897</t>
  </si>
  <si>
    <t>06CK17</t>
  </si>
  <si>
    <t>11F410</t>
  </si>
  <si>
    <t>RE09-VP for Research</t>
  </si>
  <si>
    <t>H09</t>
  </si>
  <si>
    <t>146242</t>
  </si>
  <si>
    <t>69A45</t>
  </si>
  <si>
    <t>111440</t>
  </si>
  <si>
    <t>146301</t>
  </si>
  <si>
    <t>69A31</t>
  </si>
  <si>
    <t>111455</t>
  </si>
  <si>
    <t>72166</t>
  </si>
  <si>
    <t>146601</t>
  </si>
  <si>
    <t>09A11</t>
  </si>
  <si>
    <t>111415</t>
  </si>
  <si>
    <t>146609</t>
  </si>
  <si>
    <t>09A1A</t>
  </si>
  <si>
    <t>146610</t>
  </si>
  <si>
    <t>09A1H</t>
  </si>
  <si>
    <t>111414</t>
  </si>
  <si>
    <t>146655</t>
  </si>
  <si>
    <t>09A1M</t>
  </si>
  <si>
    <t>146688</t>
  </si>
  <si>
    <t>09L11</t>
  </si>
  <si>
    <t>111425</t>
  </si>
  <si>
    <t>721Y8</t>
  </si>
  <si>
    <t>146689</t>
  </si>
  <si>
    <t>06B51</t>
  </si>
  <si>
    <t>146871</t>
  </si>
  <si>
    <t>92F11</t>
  </si>
  <si>
    <t>111487</t>
  </si>
  <si>
    <t>146901</t>
  </si>
  <si>
    <t>92F14</t>
  </si>
  <si>
    <t>115015</t>
  </si>
  <si>
    <t>SA92-Assoc VP Stud Srvs &amp; Undergrad Affr</t>
  </si>
  <si>
    <t>H92</t>
  </si>
  <si>
    <t>146991</t>
  </si>
  <si>
    <t>92F15</t>
  </si>
  <si>
    <t>111485</t>
  </si>
  <si>
    <t>P0780460</t>
  </si>
  <si>
    <t>147171</t>
  </si>
  <si>
    <t>92B33</t>
  </si>
  <si>
    <t>111494</t>
  </si>
  <si>
    <t>147571</t>
  </si>
  <si>
    <t>92B34</t>
  </si>
  <si>
    <t>111786</t>
  </si>
  <si>
    <t>P0685474</t>
  </si>
  <si>
    <t>CT25-Vice President for C+IT</t>
  </si>
  <si>
    <t>H25</t>
  </si>
  <si>
    <t>153378</t>
  </si>
  <si>
    <t>25E</t>
  </si>
  <si>
    <t>111560</t>
  </si>
  <si>
    <t>157573</t>
  </si>
  <si>
    <t>09N11</t>
  </si>
  <si>
    <t>157601</t>
  </si>
  <si>
    <t>32A1B</t>
  </si>
  <si>
    <t>P0699337</t>
  </si>
  <si>
    <t>P0699342</t>
  </si>
  <si>
    <t>FA33-VP for Finance &amp; Business Operation</t>
  </si>
  <si>
    <t>H33</t>
  </si>
  <si>
    <t>160001</t>
  </si>
  <si>
    <t>33A11</t>
  </si>
  <si>
    <t>113011</t>
  </si>
  <si>
    <t>P0671091</t>
  </si>
  <si>
    <t>P0671092</t>
  </si>
  <si>
    <t>47IA-Internal Audit</t>
  </si>
  <si>
    <t>160211</t>
  </si>
  <si>
    <t>47A1</t>
  </si>
  <si>
    <t>113020</t>
  </si>
  <si>
    <t>161321</t>
  </si>
  <si>
    <t>82A111</t>
  </si>
  <si>
    <t>113100</t>
  </si>
  <si>
    <t>161471</t>
  </si>
  <si>
    <t>82A43</t>
  </si>
  <si>
    <t>P0698074</t>
  </si>
  <si>
    <t>161801</t>
  </si>
  <si>
    <t>09Q5</t>
  </si>
  <si>
    <t>111450</t>
  </si>
  <si>
    <t>162371</t>
  </si>
  <si>
    <t>82A31</t>
  </si>
  <si>
    <t>162911</t>
  </si>
  <si>
    <t>43A51</t>
  </si>
  <si>
    <t>113130</t>
  </si>
  <si>
    <t>P0762768</t>
  </si>
  <si>
    <t>162951</t>
  </si>
  <si>
    <t>43A31</t>
  </si>
  <si>
    <t>113120</t>
  </si>
  <si>
    <t>163091</t>
  </si>
  <si>
    <t>43A431</t>
  </si>
  <si>
    <t>88VPGC-VP+General Counsel</t>
  </si>
  <si>
    <t>167781</t>
  </si>
  <si>
    <t>76A</t>
  </si>
  <si>
    <t>114050</t>
  </si>
  <si>
    <t>DE86-VP Development &amp; Alumni Affairs</t>
  </si>
  <si>
    <t>H86</t>
  </si>
  <si>
    <t>168100</t>
  </si>
  <si>
    <t>86B36A</t>
  </si>
  <si>
    <t>114080</t>
  </si>
  <si>
    <t>168246</t>
  </si>
  <si>
    <t>86BS</t>
  </si>
  <si>
    <t>87D-Marketing Services</t>
  </si>
  <si>
    <t>168421</t>
  </si>
  <si>
    <t>87D1</t>
  </si>
  <si>
    <t>114011</t>
  </si>
  <si>
    <t>170091</t>
  </si>
  <si>
    <t>31C</t>
  </si>
  <si>
    <t>115010</t>
  </si>
  <si>
    <t>170661</t>
  </si>
  <si>
    <t>75A1</t>
  </si>
  <si>
    <t>115050</t>
  </si>
  <si>
    <t>P0763371</t>
  </si>
  <si>
    <t>P0783576</t>
  </si>
  <si>
    <t>37A-Government Affairs</t>
  </si>
  <si>
    <t>170873</t>
  </si>
  <si>
    <t>37A5</t>
  </si>
  <si>
    <t>115060</t>
  </si>
  <si>
    <t>171291</t>
  </si>
  <si>
    <t>88A1</t>
  </si>
  <si>
    <t>115070</t>
  </si>
  <si>
    <t>192853</t>
  </si>
  <si>
    <t>06CEC</t>
  </si>
  <si>
    <t>1181RX</t>
  </si>
  <si>
    <t>220891</t>
  </si>
  <si>
    <t>04D1</t>
  </si>
  <si>
    <t>1203G</t>
  </si>
  <si>
    <t>220986</t>
  </si>
  <si>
    <t>1203X</t>
  </si>
  <si>
    <t>221668</t>
  </si>
  <si>
    <t>06CKF1</t>
  </si>
  <si>
    <t>120LI</t>
  </si>
  <si>
    <t>P0783572</t>
  </si>
  <si>
    <t>AA02-College of Education</t>
  </si>
  <si>
    <t>H02</t>
  </si>
  <si>
    <t>223170</t>
  </si>
  <si>
    <t>02E1</t>
  </si>
  <si>
    <t>130AH</t>
  </si>
  <si>
    <t>223928</t>
  </si>
  <si>
    <t>04E1</t>
  </si>
  <si>
    <t>130BNM</t>
  </si>
  <si>
    <t>225117</t>
  </si>
  <si>
    <t>09X2</t>
  </si>
  <si>
    <t>130S15</t>
  </si>
  <si>
    <t>227379</t>
  </si>
  <si>
    <t>52A1</t>
  </si>
  <si>
    <t>375</t>
  </si>
  <si>
    <t>227601</t>
  </si>
  <si>
    <t>46A31</t>
  </si>
  <si>
    <t>3781</t>
  </si>
  <si>
    <t>P0678434</t>
  </si>
  <si>
    <t>P0678436</t>
  </si>
  <si>
    <t>P0786777</t>
  </si>
  <si>
    <t>87E-WDET-FM Radio</t>
  </si>
  <si>
    <t>H72</t>
  </si>
  <si>
    <t>227801</t>
  </si>
  <si>
    <t>87E11</t>
  </si>
  <si>
    <t>391</t>
  </si>
  <si>
    <t>227930</t>
  </si>
  <si>
    <t>43A714</t>
  </si>
  <si>
    <t>3764</t>
  </si>
  <si>
    <t>P0739566</t>
  </si>
  <si>
    <t>300570</t>
  </si>
  <si>
    <t>92B41</t>
  </si>
  <si>
    <t>2C4X1</t>
  </si>
  <si>
    <t>P0687601</t>
  </si>
  <si>
    <t>P0742878</t>
  </si>
  <si>
    <t>336328</t>
  </si>
  <si>
    <t>06CM1</t>
  </si>
  <si>
    <t>2311A</t>
  </si>
  <si>
    <t>P0710543</t>
  </si>
  <si>
    <t>355081</t>
  </si>
  <si>
    <t>06AI1</t>
  </si>
  <si>
    <t>2MML6</t>
  </si>
  <si>
    <t>72133</t>
  </si>
  <si>
    <t>P0731168</t>
  </si>
  <si>
    <t>370147</t>
  </si>
  <si>
    <t>06C791</t>
  </si>
  <si>
    <t>23N481</t>
  </si>
  <si>
    <t>370148</t>
  </si>
  <si>
    <t>06C771</t>
  </si>
  <si>
    <t>23N491</t>
  </si>
  <si>
    <t>370159</t>
  </si>
  <si>
    <t>09A1</t>
  </si>
  <si>
    <t>23N4K1</t>
  </si>
  <si>
    <t>P0722833</t>
  </si>
  <si>
    <t>370215</t>
  </si>
  <si>
    <t>23N631</t>
  </si>
  <si>
    <t>410378</t>
  </si>
  <si>
    <t>25RCP1</t>
  </si>
  <si>
    <t>422773</t>
  </si>
  <si>
    <t>25RKV1</t>
  </si>
  <si>
    <t>P0758944</t>
  </si>
  <si>
    <t>444497</t>
  </si>
  <si>
    <t>09T1</t>
  </si>
  <si>
    <t>280FE</t>
  </si>
  <si>
    <t>445183</t>
  </si>
  <si>
    <t>03T9</t>
  </si>
  <si>
    <t>2813E</t>
  </si>
  <si>
    <t>447062</t>
  </si>
  <si>
    <t>2902T</t>
  </si>
  <si>
    <t>447646</t>
  </si>
  <si>
    <t>290EF1</t>
  </si>
  <si>
    <t>P0761924</t>
  </si>
  <si>
    <t>771813</t>
  </si>
  <si>
    <t>42A11</t>
  </si>
  <si>
    <t>702C1</t>
  </si>
  <si>
    <t>P0688889</t>
  </si>
  <si>
    <t>Overall</t>
  </si>
  <si>
    <r>
      <rPr>
        <sz val="10"/>
        <color theme="1"/>
        <rFont val="Andale WT"/>
        <family val="2"/>
      </rPr>
      <t xml:space="preserve">- </t>
    </r>
    <r>
      <rPr>
        <sz val="10"/>
        <color theme="1"/>
        <rFont val="Andale WT"/>
        <family val="2"/>
      </rPr>
      <t>1</t>
    </r>
    <r>
      <rPr>
        <sz val="10"/>
        <color theme="1"/>
        <rFont val="Andale WT"/>
        <family val="2"/>
      </rPr>
      <t xml:space="preserve"> -</t>
    </r>
  </si>
  <si>
    <t>Amount Paid</t>
  </si>
  <si>
    <t>Amended 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</si>
</sst>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mm/dd/yyyy"/>
    <numFmt numFmtId="165" formatCode="&quot;$&quot;#,##0.00"/>
    <numFmt numFmtId="166" formatCode="&quot;$&quot;#,##0.00;\(&quot;$&quot;#,##0.00\)"/>
    <numFmt numFmtId="167" formatCode="dd\-mmm\-yy"/>
    <numFmt numFmtId="168" formatCode="mmm\ d\,\ yyyy"/>
    <numFmt numFmtId="169" formatCode="#,##0.########"/>
    <numFmt numFmtId="170" formatCode="#0.########"/>
  </numFmts>
  <fonts count="33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8"/>
      <color rgb="FF0070C0"/>
      <name val="Arial"/>
      <family val="2"/>
    </font>
    <font>
      <b/>
      <sz val="11"/>
      <color rgb="FF00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theme="1"/>
      <name val="Tahoma"/>
      <family val="2"/>
    </font>
    <font>
      <b/>
      <sz val="12"/>
      <color theme="1"/>
      <name val="Andale WT"/>
      <family val="2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sz val="10"/>
      <color rgb="FF999999"/>
      <name val="Andale WT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6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9FFEC"/>
        <bgColor indexed="64"/>
      </patternFill>
    </fill>
    <fill>
      <patternFill patternType="solid">
        <fgColor rgb="FFF9D5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FFFCA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D9FF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FE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</borders>
  <cellStyleXfs count="6">
    <xf numFmtId="0" fontId="0" fillId="0" borderId="0"/>
    <xf numFmtId="0" fontId="3" fillId="0" borderId="0"/>
    <xf numFmtId="0" fontId="7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44" fontId="16" fillId="0" borderId="0" applyFont="0" applyFill="0" applyBorder="0" applyAlignment="0" applyProtection="0"/>
    <xf numFmtId="0" fontId="28" fillId="0" borderId="0"/>
  </cellStyleXfs>
  <cellXfs count="13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49" fontId="1" fillId="0" borderId="1" xfId="0" applyNumberFormat="1" applyFont="1" applyBorder="1" applyAlignment="1"/>
    <xf numFmtId="164" fontId="1" fillId="0" borderId="1" xfId="0" applyNumberFormat="1" applyFont="1" applyBorder="1" applyAlignment="1"/>
    <xf numFmtId="3" fontId="1" fillId="0" borderId="1" xfId="0" applyNumberFormat="1" applyFont="1" applyBorder="1" applyAlignment="1"/>
    <xf numFmtId="7" fontId="1" fillId="0" borderId="1" xfId="0" applyNumberFormat="1" applyFont="1" applyBorder="1" applyAlignment="1"/>
    <xf numFmtId="0" fontId="1" fillId="0" borderId="1" xfId="0" applyFont="1" applyBorder="1" applyAlignment="1"/>
    <xf numFmtId="7" fontId="2" fillId="2" borderId="1" xfId="0" applyNumberFormat="1" applyFont="1" applyFill="1" applyBorder="1" applyAlignment="1"/>
    <xf numFmtId="49" fontId="2" fillId="0" borderId="1" xfId="0" applyNumberFormat="1" applyFont="1" applyBorder="1" applyAlignment="1"/>
    <xf numFmtId="0" fontId="4" fillId="3" borderId="2" xfId="1" applyFont="1" applyFill="1" applyBorder="1" applyAlignment="1">
      <alignment horizontal="center"/>
    </xf>
    <xf numFmtId="0" fontId="4" fillId="0" borderId="3" xfId="1" applyFont="1" applyFill="1" applyBorder="1" applyAlignment="1">
      <alignment wrapText="1"/>
    </xf>
    <xf numFmtId="0" fontId="1" fillId="0" borderId="1" xfId="0" applyNumberFormat="1" applyFont="1" applyBorder="1" applyAlignment="1"/>
    <xf numFmtId="49" fontId="1" fillId="0" borderId="1" xfId="0" applyNumberFormat="1" applyFont="1" applyFill="1" applyBorder="1" applyAlignment="1"/>
    <xf numFmtId="0" fontId="1" fillId="0" borderId="1" xfId="0" applyNumberFormat="1" applyFont="1" applyFill="1" applyBorder="1" applyAlignment="1"/>
    <xf numFmtId="7" fontId="1" fillId="4" borderId="1" xfId="0" applyNumberFormat="1" applyFont="1" applyFill="1" applyBorder="1" applyAlignment="1"/>
    <xf numFmtId="164" fontId="1" fillId="0" borderId="1" xfId="0" applyNumberFormat="1" applyFont="1" applyFill="1" applyBorder="1" applyAlignment="1"/>
    <xf numFmtId="3" fontId="1" fillId="0" borderId="1" xfId="0" applyNumberFormat="1" applyFont="1" applyFill="1" applyBorder="1" applyAlignment="1"/>
    <xf numFmtId="7" fontId="1" fillId="0" borderId="1" xfId="0" applyNumberFormat="1" applyFont="1" applyFill="1" applyBorder="1" applyAlignment="1"/>
    <xf numFmtId="0" fontId="0" fillId="0" borderId="1" xfId="0" applyFill="1" applyBorder="1"/>
    <xf numFmtId="0" fontId="2" fillId="2" borderId="1" xfId="0" applyNumberFormat="1" applyFont="1" applyFill="1" applyBorder="1" applyAlignment="1">
      <alignment horizontal="center" wrapText="1"/>
    </xf>
    <xf numFmtId="0" fontId="2" fillId="2" borderId="1" xfId="0" applyNumberFormat="1" applyFont="1" applyFill="1" applyBorder="1" applyAlignment="1">
      <alignment horizontal="left" wrapText="1"/>
    </xf>
    <xf numFmtId="0" fontId="1" fillId="0" borderId="1" xfId="0" applyNumberFormat="1" applyFont="1" applyBorder="1" applyAlignment="1">
      <alignment horizontal="left"/>
    </xf>
    <xf numFmtId="49" fontId="1" fillId="0" borderId="0" xfId="0" applyNumberFormat="1" applyFont="1" applyBorder="1" applyAlignment="1"/>
    <xf numFmtId="0" fontId="1" fillId="0" borderId="1" xfId="0" applyNumberFormat="1" applyFont="1" applyFill="1" applyBorder="1" applyAlignment="1">
      <alignment horizontal="left"/>
    </xf>
    <xf numFmtId="0" fontId="0" fillId="0" borderId="0" xfId="0" applyFill="1"/>
    <xf numFmtId="49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2" fillId="5" borderId="4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0" fillId="0" borderId="0" xfId="0" applyNumberFormat="1" applyAlignment="1">
      <alignment horizontal="right" indent="1"/>
    </xf>
    <xf numFmtId="0" fontId="5" fillId="0" borderId="0" xfId="0" applyFont="1" applyAlignment="1">
      <alignment horizontal="center"/>
    </xf>
    <xf numFmtId="0" fontId="8" fillId="6" borderId="1" xfId="2" applyNumberFormat="1" applyFont="1" applyFill="1" applyBorder="1" applyAlignment="1">
      <alignment horizontal="left" vertical="center" wrapText="1" indent="1"/>
    </xf>
    <xf numFmtId="0" fontId="8" fillId="7" borderId="1" xfId="2" applyNumberFormat="1" applyFont="1" applyFill="1" applyBorder="1" applyAlignment="1">
      <alignment horizontal="left" vertical="center" wrapText="1" indent="1"/>
    </xf>
    <xf numFmtId="0" fontId="8" fillId="6" borderId="1" xfId="2" applyNumberFormat="1" applyFont="1" applyFill="1" applyBorder="1" applyAlignment="1">
      <alignment vertical="center" wrapText="1"/>
    </xf>
    <xf numFmtId="0" fontId="7" fillId="0" borderId="0" xfId="2" applyAlignment="1">
      <alignment vertical="center" wrapText="1"/>
    </xf>
    <xf numFmtId="0" fontId="7" fillId="0" borderId="0" xfId="2" applyAlignment="1">
      <alignment horizontal="left" vertical="center" wrapText="1" indent="1"/>
    </xf>
    <xf numFmtId="0" fontId="7" fillId="7" borderId="5" xfId="2" applyFill="1" applyBorder="1" applyAlignment="1">
      <alignment horizontal="left" vertical="center" wrapText="1" indent="1"/>
    </xf>
    <xf numFmtId="0" fontId="10" fillId="0" borderId="0" xfId="3" applyFont="1" applyAlignment="1">
      <alignment vertical="center" wrapText="1"/>
    </xf>
    <xf numFmtId="0" fontId="9" fillId="0" borderId="0" xfId="3" applyAlignment="1">
      <alignment vertical="center" wrapText="1"/>
    </xf>
    <xf numFmtId="0" fontId="7" fillId="0" borderId="0" xfId="2" applyFill="1" applyAlignment="1">
      <alignment horizontal="left" vertical="center" wrapText="1" indent="1"/>
    </xf>
    <xf numFmtId="0" fontId="7" fillId="8" borderId="5" xfId="2" applyFill="1" applyBorder="1" applyAlignment="1">
      <alignment horizontal="left" vertical="center" wrapText="1" indent="1"/>
    </xf>
    <xf numFmtId="0" fontId="7" fillId="9" borderId="0" xfId="2" applyFill="1" applyAlignment="1">
      <alignment horizontal="left" vertical="center" wrapText="1" indent="1"/>
    </xf>
    <xf numFmtId="0" fontId="7" fillId="9" borderId="0" xfId="2" applyFill="1" applyAlignment="1">
      <alignment vertical="center" wrapText="1"/>
    </xf>
    <xf numFmtId="0" fontId="11" fillId="0" borderId="0" xfId="3" applyFont="1" applyAlignment="1">
      <alignment vertical="center" wrapText="1"/>
    </xf>
    <xf numFmtId="0" fontId="7" fillId="0" borderId="0" xfId="2" applyFill="1" applyAlignment="1">
      <alignment vertical="center" wrapText="1"/>
    </xf>
    <xf numFmtId="0" fontId="7" fillId="7" borderId="0" xfId="2" applyFill="1" applyAlignment="1">
      <alignment horizontal="left" vertical="center" wrapText="1" indent="1"/>
    </xf>
    <xf numFmtId="0" fontId="6" fillId="0" borderId="0" xfId="0" applyFont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2" borderId="4" xfId="0" applyFont="1" applyFill="1" applyBorder="1" applyAlignment="1">
      <alignment horizontal="center" wrapText="1"/>
    </xf>
    <xf numFmtId="3" fontId="1" fillId="0" borderId="0" xfId="0" applyNumberFormat="1" applyFont="1" applyBorder="1" applyAlignment="1"/>
    <xf numFmtId="3" fontId="1" fillId="0" borderId="0" xfId="0" applyNumberFormat="1" applyFont="1" applyFill="1" applyBorder="1" applyAlignment="1"/>
    <xf numFmtId="0" fontId="1" fillId="0" borderId="0" xfId="0" applyFont="1" applyBorder="1" applyAlignment="1"/>
    <xf numFmtId="3" fontId="1" fillId="0" borderId="6" xfId="0" applyNumberFormat="1" applyFont="1" applyBorder="1" applyAlignment="1"/>
    <xf numFmtId="3" fontId="1" fillId="0" borderId="6" xfId="0" applyNumberFormat="1" applyFont="1" applyFill="1" applyBorder="1" applyAlignment="1"/>
    <xf numFmtId="165" fontId="1" fillId="0" borderId="0" xfId="0" applyNumberFormat="1" applyFont="1" applyBorder="1" applyAlignment="1"/>
    <xf numFmtId="165" fontId="0" fillId="0" borderId="0" xfId="0" applyNumberFormat="1"/>
    <xf numFmtId="165" fontId="1" fillId="0" borderId="7" xfId="0" applyNumberFormat="1" applyFont="1" applyBorder="1" applyAlignment="1"/>
    <xf numFmtId="49" fontId="12" fillId="0" borderId="1" xfId="0" applyNumberFormat="1" applyFont="1" applyBorder="1" applyAlignment="1"/>
    <xf numFmtId="0" fontId="2" fillId="10" borderId="4" xfId="0" applyFont="1" applyFill="1" applyBorder="1" applyAlignment="1">
      <alignment horizontal="center" wrapText="1"/>
    </xf>
    <xf numFmtId="7" fontId="2" fillId="0" borderId="1" xfId="0" applyNumberFormat="1" applyFont="1" applyBorder="1" applyAlignment="1"/>
    <xf numFmtId="7" fontId="13" fillId="2" borderId="1" xfId="0" applyNumberFormat="1" applyFont="1" applyFill="1" applyBorder="1" applyAlignment="1"/>
    <xf numFmtId="49" fontId="1" fillId="11" borderId="1" xfId="0" applyNumberFormat="1" applyFont="1" applyFill="1" applyBorder="1" applyAlignment="1"/>
    <xf numFmtId="49" fontId="12" fillId="11" borderId="1" xfId="0" applyNumberFormat="1" applyFont="1" applyFill="1" applyBorder="1" applyAlignment="1"/>
    <xf numFmtId="7" fontId="0" fillId="0" borderId="0" xfId="0" applyNumberFormat="1"/>
    <xf numFmtId="165" fontId="14" fillId="0" borderId="0" xfId="0" applyNumberFormat="1" applyFont="1"/>
    <xf numFmtId="0" fontId="15" fillId="0" borderId="0" xfId="2" applyFont="1">
      <alignment vertical="center"/>
    </xf>
    <xf numFmtId="0" fontId="7" fillId="0" borderId="0" xfId="2">
      <alignment vertical="center"/>
    </xf>
    <xf numFmtId="0" fontId="7" fillId="8" borderId="0" xfId="2" applyFill="1">
      <alignment vertical="center"/>
    </xf>
    <xf numFmtId="0" fontId="7" fillId="8" borderId="8" xfId="2" applyFill="1" applyBorder="1">
      <alignment vertical="center"/>
    </xf>
    <xf numFmtId="0" fontId="7" fillId="8" borderId="8" xfId="2" applyFill="1" applyBorder="1" applyAlignment="1">
      <alignment horizontal="left" vertical="center" indent="1"/>
    </xf>
    <xf numFmtId="0" fontId="2" fillId="2" borderId="1" xfId="0" applyFont="1" applyFill="1" applyBorder="1" applyAlignment="1">
      <alignment horizontal="center" vertical="center" wrapText="1"/>
    </xf>
    <xf numFmtId="166" fontId="2" fillId="2" borderId="9" xfId="4" applyNumberFormat="1" applyFont="1" applyFill="1" applyBorder="1" applyAlignment="1"/>
    <xf numFmtId="3" fontId="1" fillId="0" borderId="9" xfId="0" applyNumberFormat="1" applyFont="1" applyBorder="1" applyAlignment="1"/>
    <xf numFmtId="0" fontId="17" fillId="2" borderId="2" xfId="1" applyFont="1" applyFill="1" applyBorder="1" applyAlignment="1">
      <alignment horizontal="center" vertical="center"/>
    </xf>
    <xf numFmtId="0" fontId="17" fillId="0" borderId="3" xfId="1" applyFont="1" applyFill="1" applyBorder="1" applyAlignment="1">
      <alignment vertical="center" wrapText="1"/>
    </xf>
    <xf numFmtId="167" fontId="17" fillId="0" borderId="3" xfId="1" applyNumberFormat="1" applyFont="1" applyFill="1" applyBorder="1" applyAlignment="1">
      <alignment horizontal="right" vertical="center" wrapText="1"/>
    </xf>
    <xf numFmtId="0" fontId="17" fillId="0" borderId="3" xfId="1" applyFont="1" applyFill="1" applyBorder="1" applyAlignment="1">
      <alignment horizontal="right" vertical="center" wrapText="1"/>
    </xf>
    <xf numFmtId="0" fontId="3" fillId="0" borderId="0" xfId="1"/>
    <xf numFmtId="0" fontId="18" fillId="12" borderId="0" xfId="0" applyFont="1" applyFill="1"/>
    <xf numFmtId="0" fontId="19" fillId="12" borderId="10" xfId="0" applyFont="1" applyFill="1" applyBorder="1" applyAlignment="1">
      <alignment wrapText="1"/>
    </xf>
    <xf numFmtId="14" fontId="19" fillId="12" borderId="10" xfId="0" applyNumberFormat="1" applyFont="1" applyFill="1" applyBorder="1" applyAlignment="1">
      <alignment horizontal="center" wrapText="1"/>
    </xf>
    <xf numFmtId="0" fontId="19" fillId="12" borderId="10" xfId="0" applyFont="1" applyFill="1" applyBorder="1" applyAlignment="1">
      <alignment horizontal="center" wrapText="1"/>
    </xf>
    <xf numFmtId="8" fontId="19" fillId="12" borderId="10" xfId="0" applyNumberFormat="1" applyFont="1" applyFill="1" applyBorder="1" applyAlignment="1">
      <alignment horizontal="center" wrapText="1"/>
    </xf>
    <xf numFmtId="0" fontId="20" fillId="13" borderId="10" xfId="0" applyFont="1" applyFill="1" applyBorder="1" applyAlignment="1">
      <alignment horizontal="center" vertical="center" wrapText="1"/>
    </xf>
    <xf numFmtId="0" fontId="19" fillId="12" borderId="0" xfId="0" applyFont="1" applyFill="1" applyAlignment="1">
      <alignment horizontal="left" wrapText="1"/>
    </xf>
    <xf numFmtId="7" fontId="23" fillId="2" borderId="1" xfId="0" applyNumberFormat="1" applyFont="1" applyFill="1" applyBorder="1" applyAlignment="1"/>
    <xf numFmtId="165" fontId="2" fillId="14" borderId="4" xfId="0" applyNumberFormat="1" applyFont="1" applyFill="1" applyBorder="1" applyAlignment="1">
      <alignment horizontal="center" wrapText="1"/>
    </xf>
    <xf numFmtId="165" fontId="2" fillId="15" borderId="4" xfId="0" applyNumberFormat="1" applyFont="1" applyFill="1" applyBorder="1" applyAlignment="1">
      <alignment horizontal="center" wrapText="1"/>
    </xf>
    <xf numFmtId="165" fontId="2" fillId="11" borderId="4" xfId="0" applyNumberFormat="1" applyFont="1" applyFill="1" applyBorder="1" applyAlignment="1">
      <alignment horizontal="center" wrapText="1"/>
    </xf>
    <xf numFmtId="165" fontId="2" fillId="16" borderId="4" xfId="0" applyNumberFormat="1" applyFont="1" applyFill="1" applyBorder="1" applyAlignment="1">
      <alignment horizontal="center" wrapText="1"/>
    </xf>
    <xf numFmtId="165" fontId="17" fillId="2" borderId="2" xfId="1" applyNumberFormat="1" applyFont="1" applyFill="1" applyBorder="1" applyAlignment="1">
      <alignment horizontal="center" vertical="center"/>
    </xf>
    <xf numFmtId="165" fontId="17" fillId="0" borderId="3" xfId="1" applyNumberFormat="1" applyFont="1" applyFill="1" applyBorder="1" applyAlignment="1">
      <alignment horizontal="right" vertical="center" wrapText="1"/>
    </xf>
    <xf numFmtId="8" fontId="24" fillId="12" borderId="0" xfId="0" applyNumberFormat="1" applyFont="1" applyFill="1"/>
    <xf numFmtId="49" fontId="23" fillId="0" borderId="1" xfId="0" applyNumberFormat="1" applyFont="1" applyBorder="1" applyAlignment="1"/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vertical="center"/>
    </xf>
    <xf numFmtId="0" fontId="25" fillId="8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" fillId="8" borderId="1" xfId="0" applyNumberFormat="1" applyFont="1" applyFill="1" applyBorder="1" applyAlignment="1">
      <alignment horizontal="left"/>
    </xf>
    <xf numFmtId="165" fontId="1" fillId="0" borderId="7" xfId="0" applyNumberFormat="1" applyFont="1" applyBorder="1" applyAlignment="1">
      <alignment horizontal="center"/>
    </xf>
    <xf numFmtId="7" fontId="13" fillId="2" borderId="1" xfId="0" applyNumberFormat="1" applyFont="1" applyFill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5"/>
    <xf numFmtId="0" fontId="31" fillId="0" borderId="17" xfId="5" applyFont="1" applyBorder="1" applyAlignment="1">
      <alignment vertical="top"/>
    </xf>
    <xf numFmtId="168" fontId="31" fillId="0" borderId="17" xfId="5" applyNumberFormat="1" applyFont="1" applyBorder="1" applyAlignment="1">
      <alignment vertical="top"/>
    </xf>
    <xf numFmtId="4" fontId="31" fillId="0" borderId="17" xfId="5" applyNumberFormat="1" applyFont="1" applyBorder="1" applyAlignment="1">
      <alignment vertical="top"/>
    </xf>
    <xf numFmtId="0" fontId="28" fillId="0" borderId="17" xfId="5" applyBorder="1"/>
    <xf numFmtId="169" fontId="30" fillId="0" borderId="17" xfId="5" applyNumberFormat="1" applyFont="1" applyBorder="1" applyAlignment="1">
      <alignment vertical="center"/>
    </xf>
    <xf numFmtId="170" fontId="30" fillId="0" borderId="17" xfId="5" applyNumberFormat="1" applyFont="1" applyBorder="1" applyAlignment="1">
      <alignment vertical="center"/>
    </xf>
    <xf numFmtId="0" fontId="30" fillId="16" borderId="17" xfId="5" applyFont="1" applyFill="1" applyBorder="1" applyAlignment="1">
      <alignment horizontal="center" vertical="top"/>
    </xf>
    <xf numFmtId="0" fontId="30" fillId="16" borderId="17" xfId="5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0" fillId="0" borderId="0" xfId="5" applyFont="1" applyAlignment="1">
      <alignment vertical="center"/>
    </xf>
    <xf numFmtId="0" fontId="28" fillId="0" borderId="0" xfId="5"/>
    <xf numFmtId="0" fontId="29" fillId="0" borderId="0" xfId="5" applyFont="1" applyAlignment="1">
      <alignment horizontal="center" vertical="top"/>
    </xf>
    <xf numFmtId="0" fontId="30" fillId="0" borderId="0" xfId="5" applyFont="1" applyAlignment="1">
      <alignment horizontal="right" vertical="center"/>
    </xf>
    <xf numFmtId="0" fontId="31" fillId="0" borderId="0" xfId="5" applyFont="1" applyAlignment="1">
      <alignment horizontal="left" vertical="center"/>
    </xf>
    <xf numFmtId="168" fontId="31" fillId="0" borderId="0" xfId="5" applyNumberFormat="1" applyFont="1" applyAlignment="1">
      <alignment horizontal="left" vertical="top"/>
    </xf>
    <xf numFmtId="0" fontId="31" fillId="0" borderId="0" xfId="5" applyFont="1" applyAlignment="1">
      <alignment horizontal="center" vertical="top"/>
    </xf>
    <xf numFmtId="19" fontId="31" fillId="0" borderId="0" xfId="5" applyNumberFormat="1" applyFont="1" applyAlignment="1">
      <alignment horizontal="right" vertical="top"/>
    </xf>
    <xf numFmtId="0" fontId="32" fillId="0" borderId="17" xfId="5" applyFont="1" applyBorder="1" applyAlignment="1">
      <alignment vertical="center"/>
    </xf>
    <xf numFmtId="0" fontId="28" fillId="0" borderId="18" xfId="5" applyBorder="1"/>
    <xf numFmtId="0" fontId="28" fillId="0" borderId="19" xfId="5" applyBorder="1"/>
    <xf numFmtId="0" fontId="28" fillId="0" borderId="20" xfId="5" applyBorder="1"/>
    <xf numFmtId="0" fontId="21" fillId="13" borderId="16" xfId="0" applyFont="1" applyFill="1" applyBorder="1" applyAlignment="1">
      <alignment horizontal="center" wrapText="1"/>
    </xf>
    <xf numFmtId="0" fontId="21" fillId="13" borderId="15" xfId="0" applyFont="1" applyFill="1" applyBorder="1" applyAlignment="1">
      <alignment horizontal="center" wrapText="1"/>
    </xf>
    <xf numFmtId="0" fontId="21" fillId="13" borderId="14" xfId="0" applyFont="1" applyFill="1" applyBorder="1" applyAlignment="1">
      <alignment horizontal="center" wrapText="1"/>
    </xf>
    <xf numFmtId="0" fontId="21" fillId="13" borderId="13" xfId="0" applyFont="1" applyFill="1" applyBorder="1" applyAlignment="1">
      <alignment horizontal="center" wrapText="1"/>
    </xf>
    <xf numFmtId="0" fontId="21" fillId="13" borderId="12" xfId="0" applyFont="1" applyFill="1" applyBorder="1" applyAlignment="1">
      <alignment horizontal="center" wrapText="1"/>
    </xf>
    <xf numFmtId="0" fontId="21" fillId="13" borderId="11" xfId="0" applyFont="1" applyFill="1" applyBorder="1" applyAlignment="1">
      <alignment horizontal="center" wrapText="1"/>
    </xf>
    <xf numFmtId="0" fontId="22" fillId="12" borderId="0" xfId="0" applyFont="1" applyFill="1" applyAlignment="1">
      <alignment horizontal="right" wrapText="1"/>
    </xf>
    <xf numFmtId="0" fontId="18" fillId="12" borderId="0" xfId="0" applyFont="1" applyFill="1"/>
  </cellXfs>
  <cellStyles count="6">
    <cellStyle name="Currency" xfId="4" builtinId="4"/>
    <cellStyle name="Hyperlink" xfId="3" builtinId="8"/>
    <cellStyle name="Normal" xfId="0" builtinId="0"/>
    <cellStyle name="Normal 2" xfId="2"/>
    <cellStyle name="Normal 3" xfId="5"/>
    <cellStyle name="Normal_Sheet1" xfId="1"/>
  </cellStyles>
  <dxfs count="0"/>
  <tableStyles count="0" defaultTableStyle="TableStyleMedium2" defaultPivotStyle="PivotStyleLight16"/>
  <colors>
    <mruColors>
      <color rgb="FFF47710"/>
      <color rgb="FFFFEBFF"/>
      <color rgb="FFFFFFE5"/>
      <color rgb="FFFF8989"/>
      <color rgb="FFCCFFCC"/>
      <color rgb="FFD9FFFF"/>
      <color rgb="FF3FCDFF"/>
      <color rgb="FFF7994B"/>
      <color rgb="FFB3FFD5"/>
      <color rgb="FF9FFF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571625" cy="523874"/>
    <xdr:pic>
      <xdr:nvPicPr>
        <xdr:cNvPr id="2" name="wsu_wordmark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1571625" cy="52387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ab7356@wayne.edu" TargetMode="External"/><Relationship Id="rId21" Type="http://schemas.openxmlformats.org/officeDocument/2006/relationships/hyperlink" Target="mailto:eh2715@wayne.edu" TargetMode="External"/><Relationship Id="rId34" Type="http://schemas.openxmlformats.org/officeDocument/2006/relationships/hyperlink" Target="mailto:ac3905@wayne.edu" TargetMode="External"/><Relationship Id="rId42" Type="http://schemas.openxmlformats.org/officeDocument/2006/relationships/hyperlink" Target="mailto:ac3905@wayne.edu" TargetMode="External"/><Relationship Id="rId47" Type="http://schemas.openxmlformats.org/officeDocument/2006/relationships/hyperlink" Target="mailto:ac3905@wayne.edu" TargetMode="External"/><Relationship Id="rId50" Type="http://schemas.openxmlformats.org/officeDocument/2006/relationships/hyperlink" Target="mailto:ac3905@wayne.edu" TargetMode="External"/><Relationship Id="rId55" Type="http://schemas.openxmlformats.org/officeDocument/2006/relationships/hyperlink" Target="mailto:ac3905@wayne.edu" TargetMode="External"/><Relationship Id="rId63" Type="http://schemas.openxmlformats.org/officeDocument/2006/relationships/hyperlink" Target="mailto:ab6929@wayne.edu" TargetMode="External"/><Relationship Id="rId68" Type="http://schemas.openxmlformats.org/officeDocument/2006/relationships/printerSettings" Target="../printerSettings/printerSettings23.bin"/><Relationship Id="rId7" Type="http://schemas.openxmlformats.org/officeDocument/2006/relationships/hyperlink" Target="mailto:aa5483@wayne.edu" TargetMode="External"/><Relationship Id="rId2" Type="http://schemas.openxmlformats.org/officeDocument/2006/relationships/hyperlink" Target="mailto:amurrell@wayne.edu" TargetMode="External"/><Relationship Id="rId16" Type="http://schemas.openxmlformats.org/officeDocument/2006/relationships/hyperlink" Target="mailto:ac3905@wayne.edu" TargetMode="External"/><Relationship Id="rId29" Type="http://schemas.openxmlformats.org/officeDocument/2006/relationships/hyperlink" Target="mailto:ac3905@wayne.edu" TargetMode="External"/><Relationship Id="rId11" Type="http://schemas.openxmlformats.org/officeDocument/2006/relationships/hyperlink" Target="mailto:ac3905@wayne.edu" TargetMode="External"/><Relationship Id="rId24" Type="http://schemas.openxmlformats.org/officeDocument/2006/relationships/hyperlink" Target="mailto:ae8141@wayne.edu" TargetMode="External"/><Relationship Id="rId32" Type="http://schemas.openxmlformats.org/officeDocument/2006/relationships/hyperlink" Target="mailto:ac3905@wayne.edu" TargetMode="External"/><Relationship Id="rId37" Type="http://schemas.openxmlformats.org/officeDocument/2006/relationships/hyperlink" Target="mailto:ac3905@wayne.edu" TargetMode="External"/><Relationship Id="rId40" Type="http://schemas.openxmlformats.org/officeDocument/2006/relationships/hyperlink" Target="mailto:ac3905@wayne.edu" TargetMode="External"/><Relationship Id="rId45" Type="http://schemas.openxmlformats.org/officeDocument/2006/relationships/hyperlink" Target="mailto:ac3905@wayne.edu" TargetMode="External"/><Relationship Id="rId53" Type="http://schemas.openxmlformats.org/officeDocument/2006/relationships/hyperlink" Target="mailto:ac3905@wayne.edu" TargetMode="External"/><Relationship Id="rId58" Type="http://schemas.openxmlformats.org/officeDocument/2006/relationships/hyperlink" Target="mailto:ac3905@wayne.edu" TargetMode="External"/><Relationship Id="rId66" Type="http://schemas.openxmlformats.org/officeDocument/2006/relationships/hyperlink" Target="mailto:ad0884@wayne.edu" TargetMode="External"/><Relationship Id="rId5" Type="http://schemas.openxmlformats.org/officeDocument/2006/relationships/hyperlink" Target="mailto:amurrell@wayne.edu" TargetMode="External"/><Relationship Id="rId61" Type="http://schemas.openxmlformats.org/officeDocument/2006/relationships/hyperlink" Target="mailto:fb8938@wayne.edu" TargetMode="External"/><Relationship Id="rId19" Type="http://schemas.openxmlformats.org/officeDocument/2006/relationships/hyperlink" Target="mailto:fg8033@wayne.edu" TargetMode="External"/><Relationship Id="rId14" Type="http://schemas.openxmlformats.org/officeDocument/2006/relationships/hyperlink" Target="mailto:ac3905@wayne.edu" TargetMode="External"/><Relationship Id="rId22" Type="http://schemas.openxmlformats.org/officeDocument/2006/relationships/hyperlink" Target="mailto:eh2715@wayne.edu" TargetMode="External"/><Relationship Id="rId27" Type="http://schemas.openxmlformats.org/officeDocument/2006/relationships/hyperlink" Target="mailto:ac3905@wayne.edu" TargetMode="External"/><Relationship Id="rId30" Type="http://schemas.openxmlformats.org/officeDocument/2006/relationships/hyperlink" Target="mailto:ac3905@wayne.edu" TargetMode="External"/><Relationship Id="rId35" Type="http://schemas.openxmlformats.org/officeDocument/2006/relationships/hyperlink" Target="mailto:ac3905@wayne.edu" TargetMode="External"/><Relationship Id="rId43" Type="http://schemas.openxmlformats.org/officeDocument/2006/relationships/hyperlink" Target="mailto:ac3905@wayne.edu" TargetMode="External"/><Relationship Id="rId48" Type="http://schemas.openxmlformats.org/officeDocument/2006/relationships/hyperlink" Target="mailto:ac3905@wayne.edu" TargetMode="External"/><Relationship Id="rId56" Type="http://schemas.openxmlformats.org/officeDocument/2006/relationships/hyperlink" Target="mailto:ac3905@wayne.edu" TargetMode="External"/><Relationship Id="rId64" Type="http://schemas.openxmlformats.org/officeDocument/2006/relationships/hyperlink" Target="mailto:c.adams@wayne.edu" TargetMode="External"/><Relationship Id="rId8" Type="http://schemas.openxmlformats.org/officeDocument/2006/relationships/hyperlink" Target="mailto:aa5483@wayne.edu" TargetMode="External"/><Relationship Id="rId51" Type="http://schemas.openxmlformats.org/officeDocument/2006/relationships/hyperlink" Target="mailto:ac3905@wayne.edu" TargetMode="External"/><Relationship Id="rId3" Type="http://schemas.openxmlformats.org/officeDocument/2006/relationships/hyperlink" Target="mailto:amurrell@wayne.edu" TargetMode="External"/><Relationship Id="rId12" Type="http://schemas.openxmlformats.org/officeDocument/2006/relationships/hyperlink" Target="mailto:ac3905@wayne.edu" TargetMode="External"/><Relationship Id="rId17" Type="http://schemas.openxmlformats.org/officeDocument/2006/relationships/hyperlink" Target="mailto:ac3905@wayne.edu" TargetMode="External"/><Relationship Id="rId25" Type="http://schemas.openxmlformats.org/officeDocument/2006/relationships/hyperlink" Target="mailto:ae8141@wayne.edu" TargetMode="External"/><Relationship Id="rId33" Type="http://schemas.openxmlformats.org/officeDocument/2006/relationships/hyperlink" Target="mailto:ac3905@wayne.edu" TargetMode="External"/><Relationship Id="rId38" Type="http://schemas.openxmlformats.org/officeDocument/2006/relationships/hyperlink" Target="mailto:ac3905@wayne.edu" TargetMode="External"/><Relationship Id="rId46" Type="http://schemas.openxmlformats.org/officeDocument/2006/relationships/hyperlink" Target="mailto:ac3905@wayne.edu" TargetMode="External"/><Relationship Id="rId59" Type="http://schemas.openxmlformats.org/officeDocument/2006/relationships/hyperlink" Target="mailto:ad5513@wyane.edu" TargetMode="External"/><Relationship Id="rId67" Type="http://schemas.openxmlformats.org/officeDocument/2006/relationships/hyperlink" Target="mailto:karen.vest@wayne.edu" TargetMode="External"/><Relationship Id="rId20" Type="http://schemas.openxmlformats.org/officeDocument/2006/relationships/hyperlink" Target="mailto:fg8033@wayne.edu" TargetMode="External"/><Relationship Id="rId41" Type="http://schemas.openxmlformats.org/officeDocument/2006/relationships/hyperlink" Target="mailto:ac3905@wayne.edu" TargetMode="External"/><Relationship Id="rId54" Type="http://schemas.openxmlformats.org/officeDocument/2006/relationships/hyperlink" Target="mailto:ac3905@wayne.edu" TargetMode="External"/><Relationship Id="rId62" Type="http://schemas.openxmlformats.org/officeDocument/2006/relationships/hyperlink" Target="mailto:ab5920@wayne.edu" TargetMode="External"/><Relationship Id="rId1" Type="http://schemas.openxmlformats.org/officeDocument/2006/relationships/hyperlink" Target="mailto:amurrell@wayne.edu" TargetMode="External"/><Relationship Id="rId6" Type="http://schemas.openxmlformats.org/officeDocument/2006/relationships/hyperlink" Target="mailto:amurrell@wayne.edu" TargetMode="External"/><Relationship Id="rId15" Type="http://schemas.openxmlformats.org/officeDocument/2006/relationships/hyperlink" Target="mailto:ac3905@wayne.edu" TargetMode="External"/><Relationship Id="rId23" Type="http://schemas.openxmlformats.org/officeDocument/2006/relationships/hyperlink" Target="mailto:bb9260@wayne.edu" TargetMode="External"/><Relationship Id="rId28" Type="http://schemas.openxmlformats.org/officeDocument/2006/relationships/hyperlink" Target="mailto:ac3905@wayne.edu" TargetMode="External"/><Relationship Id="rId36" Type="http://schemas.openxmlformats.org/officeDocument/2006/relationships/hyperlink" Target="mailto:ac3905@wayne.edu" TargetMode="External"/><Relationship Id="rId49" Type="http://schemas.openxmlformats.org/officeDocument/2006/relationships/hyperlink" Target="mailto:ac3905@wayne.edu" TargetMode="External"/><Relationship Id="rId57" Type="http://schemas.openxmlformats.org/officeDocument/2006/relationships/hyperlink" Target="mailto:ac3905@wayne.edu" TargetMode="External"/><Relationship Id="rId10" Type="http://schemas.openxmlformats.org/officeDocument/2006/relationships/hyperlink" Target="mailto:ft1712@wayne.edu" TargetMode="External"/><Relationship Id="rId31" Type="http://schemas.openxmlformats.org/officeDocument/2006/relationships/hyperlink" Target="mailto:ac3905@wayne.edu" TargetMode="External"/><Relationship Id="rId44" Type="http://schemas.openxmlformats.org/officeDocument/2006/relationships/hyperlink" Target="mailto:ac3905@wayne.edu" TargetMode="External"/><Relationship Id="rId52" Type="http://schemas.openxmlformats.org/officeDocument/2006/relationships/hyperlink" Target="mailto:ac3905@wayne.edu" TargetMode="External"/><Relationship Id="rId60" Type="http://schemas.openxmlformats.org/officeDocument/2006/relationships/hyperlink" Target="mailto:ad5513@wyane.edu" TargetMode="External"/><Relationship Id="rId65" Type="http://schemas.openxmlformats.org/officeDocument/2006/relationships/hyperlink" Target="mailto:ad0884@wayne.edu" TargetMode="External"/><Relationship Id="rId4" Type="http://schemas.openxmlformats.org/officeDocument/2006/relationships/hyperlink" Target="mailto:amurrell@wayne.edu" TargetMode="External"/><Relationship Id="rId9" Type="http://schemas.openxmlformats.org/officeDocument/2006/relationships/hyperlink" Target="mailto:cc7068@wayne.edu" TargetMode="External"/><Relationship Id="rId13" Type="http://schemas.openxmlformats.org/officeDocument/2006/relationships/hyperlink" Target="mailto:ac3905@wayne.edu" TargetMode="External"/><Relationship Id="rId18" Type="http://schemas.openxmlformats.org/officeDocument/2006/relationships/hyperlink" Target="mailto:ac3905@wayne.edu" TargetMode="External"/><Relationship Id="rId39" Type="http://schemas.openxmlformats.org/officeDocument/2006/relationships/hyperlink" Target="mailto:ac3905@wayne.ed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710"/>
  </sheetPr>
  <dimension ref="A1:DE274"/>
  <sheetViews>
    <sheetView showGridLines="0" tabSelected="1" zoomScaleNormal="100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C2" sqref="C2"/>
    </sheetView>
  </sheetViews>
  <sheetFormatPr defaultRowHeight="15"/>
  <cols>
    <col min="1" max="1" width="5.7109375" style="29" customWidth="1"/>
    <col min="2" max="2" width="8.5703125" customWidth="1"/>
    <col min="3" max="3" width="7.7109375" customWidth="1"/>
    <col min="4" max="4" width="16.85546875" customWidth="1"/>
    <col min="5" max="5" width="11" bestFit="1" customWidth="1"/>
    <col min="6" max="6" width="10.7109375" customWidth="1"/>
    <col min="7" max="7" width="11.42578125" style="27" bestFit="1" customWidth="1"/>
    <col min="8" max="8" width="11.42578125" style="27" customWidth="1"/>
    <col min="9" max="9" width="13.140625" customWidth="1"/>
    <col min="10" max="10" width="12.140625" bestFit="1" customWidth="1"/>
    <col min="11" max="11" width="15.5703125" bestFit="1" customWidth="1"/>
    <col min="12" max="12" width="20.28515625" bestFit="1" customWidth="1"/>
    <col min="13" max="13" width="7.7109375" bestFit="1" customWidth="1"/>
    <col min="14" max="14" width="8.5703125" bestFit="1" customWidth="1"/>
    <col min="15" max="15" width="9.7109375" bestFit="1" customWidth="1"/>
    <col min="16" max="18" width="9.140625" customWidth="1"/>
    <col min="19" max="19" width="10.7109375" customWidth="1"/>
    <col min="20" max="21" width="9.140625" customWidth="1"/>
    <col min="22" max="22" width="7.5703125" bestFit="1" customWidth="1"/>
    <col min="23" max="23" width="10.7109375" customWidth="1"/>
    <col min="24" max="24" width="8.28515625" bestFit="1" customWidth="1"/>
    <col min="25" max="25" width="10.7109375" customWidth="1"/>
    <col min="26" max="26" width="5.42578125" bestFit="1" customWidth="1"/>
    <col min="27" max="27" width="10.7109375" customWidth="1"/>
    <col min="28" max="28" width="8" customWidth="1"/>
    <col min="29" max="29" width="3.28515625" customWidth="1"/>
    <col min="30" max="31" width="11" style="58" customWidth="1"/>
    <col min="32" max="34" width="11" style="105" customWidth="1"/>
    <col min="35" max="35" width="11" style="58" customWidth="1"/>
    <col min="36" max="38" width="13" style="58" customWidth="1"/>
    <col min="39" max="40" width="11" style="58" customWidth="1"/>
    <col min="41" max="42" width="13" style="58" customWidth="1"/>
    <col min="43" max="44" width="11" style="58" customWidth="1"/>
    <col min="45" max="46" width="13" style="58" customWidth="1"/>
    <col min="47" max="48" width="11" style="58" customWidth="1"/>
    <col min="49" max="50" width="13" style="58" customWidth="1"/>
    <col min="51" max="52" width="11" style="58" customWidth="1"/>
    <col min="53" max="54" width="13" style="58" customWidth="1"/>
    <col min="55" max="56" width="11" style="58" customWidth="1"/>
    <col min="57" max="58" width="13" style="58" customWidth="1"/>
    <col min="59" max="60" width="11" style="58" customWidth="1"/>
    <col min="61" max="62" width="13" style="58" customWidth="1"/>
    <col min="63" max="64" width="11" style="58" customWidth="1"/>
    <col min="65" max="66" width="13" style="58" customWidth="1"/>
    <col min="67" max="68" width="11" style="58" customWidth="1"/>
    <col min="69" max="70" width="13" style="58" customWidth="1"/>
    <col min="71" max="71" width="11" style="58" customWidth="1"/>
    <col min="72" max="72" width="13.42578125" style="58" customWidth="1"/>
    <col min="73" max="74" width="13" style="58" customWidth="1"/>
    <col min="75" max="76" width="11" style="58" customWidth="1"/>
    <col min="77" max="78" width="13" style="58" customWidth="1"/>
    <col min="79" max="80" width="11" style="58" customWidth="1"/>
    <col min="81" max="82" width="13" style="58" customWidth="1"/>
    <col min="83" max="84" width="8" customWidth="1"/>
    <col min="85" max="85" width="13.140625" style="29" customWidth="1"/>
    <col min="86" max="86" width="14.5703125" bestFit="1" customWidth="1"/>
    <col min="87" max="87" width="12.85546875" customWidth="1"/>
    <col min="88" max="109" width="9.140625" style="29"/>
  </cols>
  <sheetData>
    <row r="1" spans="1:109" ht="25.5" customHeight="1">
      <c r="A1" s="1" t="s">
        <v>2159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20" t="s">
        <v>568</v>
      </c>
      <c r="H1" s="20" t="s">
        <v>2293</v>
      </c>
      <c r="I1" s="19" t="s">
        <v>1878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368</v>
      </c>
      <c r="AC1" s="51"/>
      <c r="AD1" s="92" t="s">
        <v>4769</v>
      </c>
      <c r="AE1" s="92" t="s">
        <v>4770</v>
      </c>
      <c r="AF1" s="92" t="s">
        <v>5198</v>
      </c>
      <c r="AG1" s="92" t="s">
        <v>5197</v>
      </c>
      <c r="AH1" s="90" t="s">
        <v>4771</v>
      </c>
      <c r="AI1" s="89" t="s">
        <v>855</v>
      </c>
      <c r="AJ1" s="89" t="s">
        <v>4758</v>
      </c>
      <c r="AK1" s="89" t="s">
        <v>4759</v>
      </c>
      <c r="AL1" s="89" t="s">
        <v>4760</v>
      </c>
      <c r="AM1" s="90" t="s">
        <v>2112</v>
      </c>
      <c r="AN1" s="90"/>
      <c r="AO1" s="90" t="s">
        <v>4759</v>
      </c>
      <c r="AP1" s="90" t="s">
        <v>4760</v>
      </c>
      <c r="AQ1" s="91" t="s">
        <v>2113</v>
      </c>
      <c r="AR1" s="91" t="s">
        <v>4758</v>
      </c>
      <c r="AS1" s="91" t="s">
        <v>4759</v>
      </c>
      <c r="AT1" s="91" t="s">
        <v>4760</v>
      </c>
      <c r="AU1" s="92" t="s">
        <v>657</v>
      </c>
      <c r="AV1" s="92" t="s">
        <v>4758</v>
      </c>
      <c r="AW1" s="92" t="s">
        <v>4759</v>
      </c>
      <c r="AX1" s="92" t="s">
        <v>4760</v>
      </c>
      <c r="AY1" s="89" t="s">
        <v>569</v>
      </c>
      <c r="AZ1" s="89" t="s">
        <v>4758</v>
      </c>
      <c r="BA1" s="89" t="s">
        <v>4759</v>
      </c>
      <c r="BB1" s="89" t="s">
        <v>4760</v>
      </c>
      <c r="BC1" s="90" t="s">
        <v>1821</v>
      </c>
      <c r="BD1" s="90" t="s">
        <v>4758</v>
      </c>
      <c r="BE1" s="90" t="s">
        <v>4759</v>
      </c>
      <c r="BF1" s="90" t="s">
        <v>4760</v>
      </c>
      <c r="BG1" s="91" t="s">
        <v>1774</v>
      </c>
      <c r="BH1" s="91" t="s">
        <v>4758</v>
      </c>
      <c r="BI1" s="91" t="s">
        <v>4759</v>
      </c>
      <c r="BJ1" s="91" t="s">
        <v>4760</v>
      </c>
      <c r="BK1" s="92" t="s">
        <v>509</v>
      </c>
      <c r="BL1" s="92" t="s">
        <v>4758</v>
      </c>
      <c r="BM1" s="92" t="s">
        <v>4759</v>
      </c>
      <c r="BN1" s="92" t="s">
        <v>4760</v>
      </c>
      <c r="BO1" s="89" t="s">
        <v>497</v>
      </c>
      <c r="BP1" s="89" t="s">
        <v>4758</v>
      </c>
      <c r="BQ1" s="89" t="s">
        <v>4759</v>
      </c>
      <c r="BR1" s="89" t="s">
        <v>4760</v>
      </c>
      <c r="BS1" s="90" t="s">
        <v>444</v>
      </c>
      <c r="BT1" s="90" t="s">
        <v>4758</v>
      </c>
      <c r="BU1" s="90" t="s">
        <v>4759</v>
      </c>
      <c r="BV1" s="90" t="s">
        <v>4760</v>
      </c>
      <c r="BW1" s="91" t="s">
        <v>369</v>
      </c>
      <c r="BX1" s="91" t="s">
        <v>4758</v>
      </c>
      <c r="BY1" s="91" t="s">
        <v>4759</v>
      </c>
      <c r="BZ1" s="91" t="s">
        <v>4760</v>
      </c>
      <c r="CA1" s="92" t="s">
        <v>2114</v>
      </c>
      <c r="CB1" s="92" t="s">
        <v>4758</v>
      </c>
      <c r="CC1" s="92" t="s">
        <v>4759</v>
      </c>
      <c r="CD1" s="92" t="s">
        <v>4760</v>
      </c>
      <c r="CE1" s="51"/>
      <c r="CF1" s="51"/>
      <c r="CG1" s="28" t="s">
        <v>1770</v>
      </c>
      <c r="CH1" s="28" t="s">
        <v>855</v>
      </c>
      <c r="CI1" s="28" t="s">
        <v>1771</v>
      </c>
      <c r="CJ1" s="28" t="s">
        <v>849</v>
      </c>
      <c r="CK1" s="28" t="s">
        <v>850</v>
      </c>
      <c r="CL1" s="28" t="s">
        <v>851</v>
      </c>
      <c r="CM1" s="28" t="s">
        <v>852</v>
      </c>
      <c r="CN1" s="28" t="s">
        <v>853</v>
      </c>
      <c r="CO1" s="28" t="s">
        <v>854</v>
      </c>
      <c r="CP1" s="28" t="s">
        <v>732</v>
      </c>
      <c r="CQ1" s="28" t="s">
        <v>740</v>
      </c>
      <c r="CR1" s="28" t="s">
        <v>1874</v>
      </c>
      <c r="CS1" s="28" t="s">
        <v>1875</v>
      </c>
      <c r="CT1" s="28" t="s">
        <v>1876</v>
      </c>
      <c r="CU1" s="28" t="s">
        <v>1877</v>
      </c>
      <c r="CV1" s="28" t="s">
        <v>733</v>
      </c>
      <c r="CW1" s="28" t="s">
        <v>739</v>
      </c>
      <c r="CX1" s="28" t="s">
        <v>734</v>
      </c>
      <c r="CY1" s="28" t="s">
        <v>741</v>
      </c>
      <c r="CZ1" s="28" t="s">
        <v>735</v>
      </c>
      <c r="DA1" s="28" t="s">
        <v>743</v>
      </c>
      <c r="DB1" s="28" t="s">
        <v>736</v>
      </c>
      <c r="DC1" s="28" t="s">
        <v>742</v>
      </c>
      <c r="DD1" s="28" t="s">
        <v>737</v>
      </c>
      <c r="DE1" s="28" t="s">
        <v>856</v>
      </c>
    </row>
    <row r="2" spans="1:109">
      <c r="A2" s="115">
        <v>1</v>
      </c>
      <c r="B2" s="2" t="s">
        <v>841</v>
      </c>
      <c r="C2" s="2" t="s">
        <v>510</v>
      </c>
      <c r="D2" s="2" t="s">
        <v>25</v>
      </c>
      <c r="E2" s="2" t="s">
        <v>125</v>
      </c>
      <c r="F2" s="2" t="s">
        <v>566</v>
      </c>
      <c r="G2" s="21" t="s">
        <v>2111</v>
      </c>
      <c r="H2" s="21" t="str">
        <f>IFERROR(VLOOKUP($E2,'Wayne Master'!$B$1:$C$315,2,FALSE),"not on master")</f>
        <v>P0783574</v>
      </c>
      <c r="I2" s="11" t="s">
        <v>2110</v>
      </c>
      <c r="J2" s="3">
        <v>42360</v>
      </c>
      <c r="K2" s="2" t="s">
        <v>39</v>
      </c>
      <c r="L2" s="2" t="s">
        <v>567</v>
      </c>
      <c r="M2" s="2" t="s">
        <v>30</v>
      </c>
      <c r="N2" s="2" t="s">
        <v>31</v>
      </c>
      <c r="O2" s="2" t="s">
        <v>41</v>
      </c>
      <c r="P2" s="4">
        <v>22102</v>
      </c>
      <c r="Q2" s="4">
        <v>25339</v>
      </c>
      <c r="R2" s="4">
        <v>3237</v>
      </c>
      <c r="S2" s="5">
        <v>54.71</v>
      </c>
      <c r="T2" s="4">
        <v>0</v>
      </c>
      <c r="U2" s="4">
        <v>0</v>
      </c>
      <c r="V2" s="4">
        <v>0</v>
      </c>
      <c r="W2" s="5">
        <v>0</v>
      </c>
      <c r="X2" s="5">
        <v>0</v>
      </c>
      <c r="Y2" s="14">
        <v>54.71</v>
      </c>
      <c r="Z2" s="14">
        <v>0</v>
      </c>
      <c r="AA2" s="14">
        <v>54.71</v>
      </c>
      <c r="AB2" s="4">
        <v>24580</v>
      </c>
      <c r="AC2" s="55"/>
      <c r="AD2" s="59">
        <f>SUM(AI2,AM2,AQ2,AU2,AY2,BC2,BG2,BK2,BO2,BS2,BW2,CA2)</f>
        <v>427.96000000000004</v>
      </c>
      <c r="AE2" s="59">
        <f>(Q2*0.0169)+(U2*0.0598)</f>
        <v>428.22909999999996</v>
      </c>
      <c r="AF2" s="102">
        <f>IFERROR(IFERROR(VLOOKUP($G2,'FPO034'!$J$9:$Q$196,7,FALSE),(VLOOKUP($H2,'FPO034'!$J$9:$Q$196,7,FALSE))),"No PO")</f>
        <v>784.08</v>
      </c>
      <c r="AG2" s="102">
        <f>IFERROR(IFERROR(VLOOKUP($G2,'FPO034'!$J$9:$Q$196,8,FALSE),(VLOOKUP($H2,'FPO034'!$J$9:$Q$196,8,FALSE))),"No PO")</f>
        <v>0</v>
      </c>
      <c r="AH2" s="102" t="str">
        <f>IF(AG2&lt;&gt;0,"No",IF(AD2&gt;AF2,"No",IF(AD2/AE2&lt;1,"--",IF(AD2/AE2&lt;1.02,"Maybe","No"))))</f>
        <v>--</v>
      </c>
      <c r="AI2" s="59">
        <f>IFERROR(VLOOKUP($E2,'Rev2 Aug 16'!$D$1:$Z$300,22,FALSE),"-")</f>
        <v>54.71</v>
      </c>
      <c r="AJ2" s="59" t="str">
        <f>IFERROR(VLOOKUP($E2,'Rev2 Aug 16'!$D$1:$Z$300,5,FALSE),"-")</f>
        <v>WAY2001H6B</v>
      </c>
      <c r="AK2" s="59" t="str">
        <f>IFERROR(VLOOKUP(AJ2,'Paid Invoices'!$F$6:$I$381,3,FALSE),"")</f>
        <v/>
      </c>
      <c r="AL2" s="59" t="str">
        <f>IFERROR(VLOOKUP(AJ2,'Open Invoices'!$D$1:$E$3000,2,FALSE),"")</f>
        <v/>
      </c>
      <c r="AM2" s="59">
        <f>IFERROR(VLOOKUP($E2,'Rev2 July 16'!$D$1:$Z$300,22,FALSE),"-")</f>
        <v>45.63</v>
      </c>
      <c r="AN2" s="59" t="str">
        <f>IFERROR(VLOOKUP($E2,'Rev2 July 16'!$D$1:$Z$300,5,FALSE),"-")</f>
        <v>WAY2001G6C</v>
      </c>
      <c r="AO2" s="59" t="str">
        <f>IFERROR(VLOOKUP(AN2,'Paid Invoices'!$F$6:$I$381,3,FALSE),"")</f>
        <v/>
      </c>
      <c r="AP2" s="59" t="str">
        <f>IFERROR(VLOOKUP(AN2,'Open Invoices'!$D$1:$E$3000,2,FALSE),"")</f>
        <v/>
      </c>
      <c r="AQ2" s="59">
        <f>IFERROR(VLOOKUP($E2,'Rev June 16'!$D$1:$Z$300,22,FALSE),"-")</f>
        <v>45.78</v>
      </c>
      <c r="AR2" s="59" t="str">
        <f>IFERROR(VLOOKUP($E2,'Rev June 16'!$D$1:$Z$300,4,FALSE),"-")</f>
        <v>WAY2001F6C</v>
      </c>
      <c r="AS2" s="59" t="str">
        <f>IFERROR(VLOOKUP(AR2,'Paid Invoices'!$F$6:$I$381,3,FALSE),"")</f>
        <v/>
      </c>
      <c r="AT2" s="59" t="str">
        <f>IFERROR(VLOOKUP(AR2,'Open Invoices'!$D$1:$E$3000,2,FALSE),"")</f>
        <v/>
      </c>
      <c r="AU2" s="59">
        <f>IFERROR(VLOOKUP($E2,'May 2016'!$D$1:$Z$300,22,FALSE),"-")</f>
        <v>45.97</v>
      </c>
      <c r="AV2" s="59" t="str">
        <f>IFERROR(VLOOKUP($E2,'May 2016'!$D$1:$Z$300,4,FALSE),"-")</f>
        <v>WAY2001E6A</v>
      </c>
      <c r="AW2" s="59" t="str">
        <f>IFERROR(VLOOKUP(AV2,'Paid Invoices'!$F$6:$I$381,3,FALSE),"")</f>
        <v/>
      </c>
      <c r="AX2" s="59" t="str">
        <f>IFERROR(VLOOKUP(AV2,'Open Invoices'!$D$1:$E$3000,2,FALSE),"")</f>
        <v/>
      </c>
      <c r="AY2" s="59">
        <f>IFERROR(VLOOKUP($E2,'Apr 2016'!$D$1:$Z$300,22,FALSE),"-")</f>
        <v>62.65</v>
      </c>
      <c r="AZ2" s="59" t="str">
        <f>IFERROR(VLOOKUP($E2,'Apr 2016'!$D$1:$Z$300,4,FALSE),"-")</f>
        <v>WAY2001D6A</v>
      </c>
      <c r="BA2" s="59" t="str">
        <f>IFERROR(VLOOKUP(AZ2,'Paid Invoices'!$F$6:$I$381,3,FALSE),"")</f>
        <v/>
      </c>
      <c r="BB2" s="59" t="str">
        <f>IFERROR(VLOOKUP(AZ2,'Open Invoices'!$D$1:$E$3000,2,FALSE),"")</f>
        <v/>
      </c>
      <c r="BC2" s="59">
        <f>IFERROR(VLOOKUP($E2,'Mar 2016'!$D$1:$Z$300,22,FALSE),"-")</f>
        <v>55.01</v>
      </c>
      <c r="BD2" s="59" t="str">
        <f>IFERROR(VLOOKUP($E2,'Mar 2016'!$D$1:$Z$300,4,FALSE),"-")</f>
        <v>WAY2001C6A</v>
      </c>
      <c r="BE2" s="59" t="str">
        <f>IFERROR(VLOOKUP(BD2,'Paid Invoices'!$F$6:$I$381,3,FALSE),"")</f>
        <v/>
      </c>
      <c r="BF2" s="59" t="str">
        <f>IFERROR(VLOOKUP(BD2,'Open Invoices'!$D$1:$E$3000,2,FALSE),"")</f>
        <v/>
      </c>
      <c r="BG2" s="59">
        <f>IFERROR(VLOOKUP($E2,'Feb 2016'!$D$1:$Z$300,22,FALSE),"-")</f>
        <v>64.790000000000006</v>
      </c>
      <c r="BH2" s="59" t="str">
        <f>IFERROR(VLOOKUP($E2,'Feb 2016'!$D$1:$Z$300,4,FALSE),"-")</f>
        <v>WAY2001B6A</v>
      </c>
      <c r="BI2" s="59" t="str">
        <f>IFERROR(VLOOKUP(BH2,'Paid Invoices'!$F$6:$I$381,3,FALSE),"")</f>
        <v/>
      </c>
      <c r="BJ2" s="59" t="str">
        <f>IFERROR(VLOOKUP(BH2,'Open Invoices'!$D$1:$E$3000,2,FALSE),"")</f>
        <v/>
      </c>
      <c r="BK2" s="59">
        <f>IFERROR(VLOOKUP($E2,'Jan 2016'!$D$1:$Z$300,22,FALSE),"-")</f>
        <v>53.42</v>
      </c>
      <c r="BL2" s="59" t="str">
        <f>IFERROR(VLOOKUP($E2,'Jan 2016'!$D$1:$Z$300,4,FALSE),"-")</f>
        <v>WAY2001A6A</v>
      </c>
      <c r="BM2" s="59" t="str">
        <f>IFERROR(VLOOKUP(BL2,'Paid Invoices'!$F$6:$I$381,3,FALSE),"")</f>
        <v/>
      </c>
      <c r="BN2" s="59" t="str">
        <f>IFERROR(VLOOKUP(BL2,'Open Invoices'!$D$1:$E$3000,2,FALSE),"")</f>
        <v/>
      </c>
      <c r="BO2" s="59" t="str">
        <f>IFERROR(VLOOKUP($E2,'Dec 2015'!$D$1:$Z$300,22,FALSE),"-")</f>
        <v>-</v>
      </c>
      <c r="BP2" s="59" t="str">
        <f>IFERROR(VLOOKUP($E2,'Dec 2015'!$D$1:$Z$300,4,FALSE),"-")</f>
        <v>-</v>
      </c>
      <c r="BQ2" s="59" t="str">
        <f>IFERROR(VLOOKUP(BP2,'Paid Invoices'!$F$6:$I$381,3,FALSE),"")</f>
        <v/>
      </c>
      <c r="BR2" s="59" t="str">
        <f>IFERROR(VLOOKUP(BP2,'Open Invoices'!$D$1:$E$3000,2,FALSE),"")</f>
        <v/>
      </c>
      <c r="BS2" s="59" t="str">
        <f>IFERROR(VLOOKUP($E2,'Nov 2015'!$D$1:$Z$300,22,FALSE),"-")</f>
        <v>-</v>
      </c>
      <c r="BT2" s="59" t="str">
        <f>IFERROR(VLOOKUP($E2,'Nov 2015'!$D$1:$Z$300,4,FALSE),"-")</f>
        <v>-</v>
      </c>
      <c r="BU2" s="59" t="str">
        <f>IFERROR(VLOOKUP(BT2,'Paid Invoices'!$F$6:$I$381,3,FALSE),"")</f>
        <v/>
      </c>
      <c r="BV2" s="59" t="str">
        <f>IFERROR(VLOOKUP(BT2,'Open Invoices'!$D$1:$E$3000,2,FALSE),"")</f>
        <v/>
      </c>
      <c r="BW2" s="59" t="str">
        <f>IFERROR(VLOOKUP($E2,'Oct 2015'!$D$1:$Z$300,22,FALSE),"-")</f>
        <v>-</v>
      </c>
      <c r="BX2" s="59" t="str">
        <f>IFERROR(VLOOKUP($E2,'Oct 2015'!$D$1:$Z$300,4,FALSE),"-")</f>
        <v>-</v>
      </c>
      <c r="BY2" s="59" t="str">
        <f>IFERROR(VLOOKUP(BX2,'Paid Invoices'!$F$6:$I$381,3,FALSE),"")</f>
        <v/>
      </c>
      <c r="BZ2" s="59" t="str">
        <f>IFERROR(VLOOKUP(BX2,'Open Invoices'!$D$1:$E$3000,2,FALSE),"")</f>
        <v/>
      </c>
      <c r="CA2" s="59" t="str">
        <f>IFERROR(VLOOKUP($E2,'Sep 2015'!$D$1:$Z$300,22,FALSE),"-")</f>
        <v>-</v>
      </c>
      <c r="CB2" s="59" t="str">
        <f>IFERROR(VLOOKUP($E2,'Sep 2015'!$D$1:$Z$300,4,FALSE),"-")</f>
        <v>-</v>
      </c>
      <c r="CC2" s="59" t="str">
        <f>IFERROR(VLOOKUP(CB2,'Paid Invoices'!$F$6:$I$381,3,FALSE),"")</f>
        <v/>
      </c>
      <c r="CD2" s="59" t="str">
        <f>IFERROR(VLOOKUP(CB2,'Open Invoices'!$D$1:$E$3000,2,FALSE),"")</f>
        <v/>
      </c>
      <c r="CE2" s="52"/>
      <c r="CF2" s="52" t="s">
        <v>2115</v>
      </c>
      <c r="CG2" s="49" t="str">
        <f>IFERROR(IFERROR(VLOOKUP($E2,'Asset Group  All Assets'!$B$1:$C$500,2,FALSE),(VLOOKUP($E2,'Missing-WSU-POs'!$B$1:$D$500,3,FALSE))),"?")</f>
        <v>76358290-Sent email to Lavinia regarding progress on requisition approval.</v>
      </c>
      <c r="CH2" s="31" t="str">
        <f>IF(G2="","",G2)</f>
        <v>76358290</v>
      </c>
      <c r="CI2" s="31" t="str">
        <f>IF(CG2=CH2,"","Wrong PO")</f>
        <v>Wrong PO</v>
      </c>
      <c r="CJ2" s="29" t="str">
        <f>IFERROR(IF(VLOOKUP($E2,'Org July 2016 '!$D$1:$Z$500,3,FALSE)=G2,"-","Wrong PO"),"new")</f>
        <v>Wrong PO</v>
      </c>
      <c r="CK2" s="32">
        <f>IF(CJ2="wrong PO",(VLOOKUP($E2,'Org July 2016 '!$D$1:$Z$500,3,FALSE)),"")</f>
        <v>0</v>
      </c>
      <c r="CL2" s="29" t="str">
        <f>IFERROR(IF(VLOOKUP($E2,'Org June 2016 '!$D$1:$Z$500,3,FALSE)=G2,"-","Wrong PO"),"new")</f>
        <v>Wrong PO</v>
      </c>
      <c r="CM2" s="32">
        <f>IF(CL2="wrong PO",(VLOOKUP($E2,'Org June 2016 '!$D$1:$Z$500,3,FALSE)),"")</f>
        <v>0</v>
      </c>
      <c r="CN2" s="29" t="str">
        <f>IFERROR(IF(VLOOKUP($E2,'May 2016'!D1:Z500,3,FALSE)=G2,"-","Wrong PO"),"new")</f>
        <v>Wrong PO</v>
      </c>
      <c r="CO2" s="32">
        <f>IF(CN2="wrong PO",(VLOOKUP($E2,'May 2016'!D1:Z500,3,FALSE)),"")</f>
        <v>0</v>
      </c>
      <c r="CP2" s="29" t="str">
        <f>IFERROR(IF(VLOOKUP($E2,'Apr 2016'!$D$1:$Z$500,3,FALSE)=G2,"-","Wrong PO"),"new")</f>
        <v>Wrong PO</v>
      </c>
      <c r="CQ2" s="32">
        <f>IF(CP2="wrong PO",(VLOOKUP($E2,'Apr 2016'!$D$1:$Z$500,3,FALSE)),"")</f>
        <v>0</v>
      </c>
      <c r="CR2" s="32" t="str">
        <f>IFERROR(IF(VLOOKUP($E2,'Mar 2016'!$D$1:$Z$500,3,FALSE)=G2,"-","Wrong PO"),"new")</f>
        <v>Wrong PO</v>
      </c>
      <c r="CS2" s="32">
        <f>IF(CP2="wrong PO",(VLOOKUP($E2,'Mar 2016'!$D$1:$Z$500,3,FALSE)),"")</f>
        <v>0</v>
      </c>
      <c r="CT2" s="32" t="str">
        <f>IFERROR(IF(VLOOKUP($E2,'Feb 2016'!$D$1:$Z$500,3,FALSE)=G2,"-","Wrong PO"),"new")</f>
        <v>Wrong PO</v>
      </c>
      <c r="CU2" s="32">
        <f>IF(CP2="wrong PO",(VLOOKUP($E2,'Feb 2016'!$D$1:$Z$500,3,FALSE)),"")</f>
        <v>0</v>
      </c>
      <c r="CV2" s="29" t="str">
        <f>IFERROR(IF(VLOOKUP($E2,'Jan 2016'!$D$1:$Z$500,3,FALSE)=G2,"-","Wrong PO"),"new")</f>
        <v>Wrong PO</v>
      </c>
      <c r="CW2" s="32">
        <f>IF(CV2="wrong PO",(VLOOKUP($E2,'Jan 2016'!$D$1:$Z$500,3,FALSE)),"")</f>
        <v>0</v>
      </c>
      <c r="CX2" s="29" t="str">
        <f>IFERROR(IF(VLOOKUP($E2,'Dec 2015'!$D$1:$Z$500,3,FALSE)=G2,"-","Wrong PO"),"new")</f>
        <v>new</v>
      </c>
      <c r="CY2" s="32" t="str">
        <f>IF(CX2="wrong PO",(VLOOKUP($E2,'Dec 2015'!$D$1:$Z$500,3,FALSE)),"")</f>
        <v/>
      </c>
      <c r="CZ2" s="29" t="str">
        <f>IFERROR(IF(VLOOKUP($E2,'Nov 2015'!$D$1:$Z$500,3,FALSE)=G2,"-","Wrong PO"),"new")</f>
        <v>new</v>
      </c>
      <c r="DA2" s="32" t="str">
        <f>IF(CZ2="wrong PO",(VLOOKUP($E2,'Nov 2015'!$D$1:$Z$500,3,FALSE)),"")</f>
        <v/>
      </c>
      <c r="DB2" s="29" t="str">
        <f>IFERROR(IF(VLOOKUP($E2,'Oct 2015'!$D$1:$Z$500,3,FALSE)=G2,"-","Wrong PO"),"new")</f>
        <v>new</v>
      </c>
      <c r="DC2" s="32" t="str">
        <f>IF(DB2="wrong PO",(VLOOKUP($E2,'Oct 2015'!$D$1:$Z$500,3,FALSE)),"")</f>
        <v/>
      </c>
      <c r="DD2" s="29" t="str">
        <f>IFERROR(IF(VLOOKUP($E2,'Sep 2015'!$D$1:$Z$500,3,FALSE)=G2,"-","Wrong PO"),"new")</f>
        <v>new</v>
      </c>
      <c r="DE2" s="32" t="str">
        <f>IF(DD2="wrong PO",(VLOOKUP($E2,'Sep 2015'!$D$1:$Z$500,3,FALSE)),"")</f>
        <v/>
      </c>
    </row>
    <row r="3" spans="1:109">
      <c r="A3" s="115">
        <v>13</v>
      </c>
      <c r="B3" s="2" t="s">
        <v>841</v>
      </c>
      <c r="C3" s="2" t="s">
        <v>510</v>
      </c>
      <c r="D3" s="2" t="s">
        <v>25</v>
      </c>
      <c r="E3" s="2" t="s">
        <v>148</v>
      </c>
      <c r="F3" s="2" t="s">
        <v>504</v>
      </c>
      <c r="G3" s="21" t="s">
        <v>94</v>
      </c>
      <c r="H3" s="21" t="str">
        <f>IFERROR(VLOOKUP($E3,'Wayne Master'!$B$1:$C$315,2,FALSE),"not on master")</f>
        <v>P0787989</v>
      </c>
      <c r="I3" s="11" t="s">
        <v>2109</v>
      </c>
      <c r="J3" s="3">
        <v>42501</v>
      </c>
      <c r="K3" s="2" t="s">
        <v>685</v>
      </c>
      <c r="L3" s="2" t="s">
        <v>381</v>
      </c>
      <c r="M3" s="2" t="s">
        <v>30</v>
      </c>
      <c r="N3" s="2" t="s">
        <v>31</v>
      </c>
      <c r="O3" s="2" t="s">
        <v>32</v>
      </c>
      <c r="P3" s="4">
        <v>7095</v>
      </c>
      <c r="Q3" s="4">
        <v>8917</v>
      </c>
      <c r="R3" s="4">
        <v>1822</v>
      </c>
      <c r="S3" s="5">
        <v>30.79</v>
      </c>
      <c r="T3" s="4">
        <v>1</v>
      </c>
      <c r="U3" s="4">
        <v>1</v>
      </c>
      <c r="V3" s="4">
        <v>0</v>
      </c>
      <c r="W3" s="5">
        <v>0</v>
      </c>
      <c r="X3" s="5">
        <v>0</v>
      </c>
      <c r="Y3" s="14">
        <v>30.79</v>
      </c>
      <c r="Z3" s="14">
        <v>0</v>
      </c>
      <c r="AA3" s="14">
        <v>30.79</v>
      </c>
      <c r="AB3" s="4">
        <v>24580</v>
      </c>
      <c r="AC3" s="55"/>
      <c r="AD3" s="59">
        <f>SUM(AI3,AM3,AQ3,AU3,AY3,BC3,BG3,BK3,BO3,BS3,BW3,CA3)</f>
        <v>150.52999999999997</v>
      </c>
      <c r="AE3" s="59">
        <f>(Q3*0.0169)+(U3*0.0598)</f>
        <v>150.75709999999998</v>
      </c>
      <c r="AF3" s="102">
        <f>IFERROR(IFERROR(VLOOKUP($G3,'FPO034'!$J$9:$Q$196,7,FALSE),(VLOOKUP($H3,'FPO034'!$J$9:$Q$196,7,FALSE))),"No PO")</f>
        <v>1750</v>
      </c>
      <c r="AG3" s="102">
        <f>IFERROR(IFERROR(VLOOKUP($G3,'FPO034'!$J$9:$Q$196,8,FALSE),(VLOOKUP($H3,'FPO034'!$J$9:$Q$196,8,FALSE))),"No PO")</f>
        <v>0</v>
      </c>
      <c r="AH3" s="102" t="str">
        <f>IF(AG3&lt;&gt;0,"No",IF(AD3&gt;AF3,"No",IF(AD3/AE3&lt;1,"--",IF(AD3/AE3&lt;1.02,"Maybe","No"))))</f>
        <v>--</v>
      </c>
      <c r="AI3" s="59">
        <f>IFERROR(VLOOKUP($E3,'Rev2 Aug 16'!$D$1:$Z$300,22,FALSE),"-")</f>
        <v>30.79</v>
      </c>
      <c r="AJ3" s="59" t="str">
        <f>IFERROR(VLOOKUP($E3,'Rev2 Aug 16'!$D$1:$Z$300,5,FALSE),"-")</f>
        <v>WAY2001H6A</v>
      </c>
      <c r="AK3" s="59" t="str">
        <f>IFERROR(VLOOKUP(AJ3,'Paid Invoices'!$F$6:$I$381,3,FALSE),"")</f>
        <v/>
      </c>
      <c r="AL3" s="59" t="str">
        <f>IFERROR(VLOOKUP(AJ3,'Open Invoices'!$D$1:$E$3000,2,FALSE),"")</f>
        <v/>
      </c>
      <c r="AM3" s="59">
        <f>IFERROR(VLOOKUP($E3,'Rev2 July 16'!$D$1:$Z$300,22,FALSE),"-")</f>
        <v>39.78</v>
      </c>
      <c r="AN3" s="59" t="str">
        <f>IFERROR(VLOOKUP($E3,'Rev2 July 16'!$D$1:$Z$300,5,FALSE),"-")</f>
        <v>WAY2001G6A</v>
      </c>
      <c r="AO3" s="59" t="str">
        <f>IFERROR(VLOOKUP(AN3,'Paid Invoices'!$F$6:$I$381,3,FALSE),"")</f>
        <v/>
      </c>
      <c r="AP3" s="59" t="str">
        <f>IFERROR(VLOOKUP(AN3,'Open Invoices'!$D$1:$E$3000,2,FALSE),"")</f>
        <v/>
      </c>
      <c r="AQ3" s="59">
        <f>IFERROR(VLOOKUP($E3,'Rev June 16'!$D$1:$Z$300,22,FALSE),"-")</f>
        <v>76.95</v>
      </c>
      <c r="AR3" s="59" t="str">
        <f>IFERROR(VLOOKUP($E3,'Rev June 16'!$D$1:$Z$300,4,FALSE),"-")</f>
        <v>WAY2001F6A</v>
      </c>
      <c r="AS3" s="59" t="str">
        <f>IFERROR(VLOOKUP(AR3,'Paid Invoices'!$F$6:$I$381,3,FALSE),"")</f>
        <v/>
      </c>
      <c r="AT3" s="59" t="str">
        <f>IFERROR(VLOOKUP(AR3,'Open Invoices'!$D$1:$E$3000,2,FALSE),"")</f>
        <v/>
      </c>
      <c r="AU3" s="59">
        <f>IFERROR(VLOOKUP($E3,'May 2016'!$D$1:$Z$300,22,FALSE),"-")</f>
        <v>3.01</v>
      </c>
      <c r="AV3" s="59" t="str">
        <f>IFERROR(VLOOKUP($E3,'May 2016'!$D$1:$Z$300,4,FALSE),"-")</f>
        <v>WAY2001E6A</v>
      </c>
      <c r="AW3" s="59" t="str">
        <f>IFERROR(VLOOKUP(AV3,'Paid Invoices'!$F$6:$I$381,3,FALSE),"")</f>
        <v/>
      </c>
      <c r="AX3" s="59" t="str">
        <f>IFERROR(VLOOKUP(AV3,'Open Invoices'!$D$1:$E$3000,2,FALSE),"")</f>
        <v/>
      </c>
      <c r="AY3" s="59" t="str">
        <f>IFERROR(VLOOKUP($E3,'Apr 2016'!$D$1:$Z$300,22,FALSE),"-")</f>
        <v>-</v>
      </c>
      <c r="AZ3" s="59" t="str">
        <f>IFERROR(VLOOKUP($E3,'Apr 2016'!$D$1:$Z$300,4,FALSE),"-")</f>
        <v>-</v>
      </c>
      <c r="BA3" s="59" t="str">
        <f>IFERROR(VLOOKUP(AZ3,'Paid Invoices'!$F$6:$I$381,3,FALSE),"")</f>
        <v/>
      </c>
      <c r="BB3" s="59" t="str">
        <f>IFERROR(VLOOKUP(AZ3,'Open Invoices'!$D$1:$E$3000,2,FALSE),"")</f>
        <v/>
      </c>
      <c r="BC3" s="59" t="str">
        <f>IFERROR(VLOOKUP($E3,'Mar 2016'!$D$1:$Z$300,22,FALSE),"-")</f>
        <v>-</v>
      </c>
      <c r="BD3" s="59" t="str">
        <f>IFERROR(VLOOKUP($E3,'Mar 2016'!$D$1:$Z$300,4,FALSE),"-")</f>
        <v>-</v>
      </c>
      <c r="BE3" s="59" t="str">
        <f>IFERROR(VLOOKUP(BD3,'Paid Invoices'!$F$6:$I$381,3,FALSE),"")</f>
        <v/>
      </c>
      <c r="BF3" s="59" t="str">
        <f>IFERROR(VLOOKUP(BD3,'Open Invoices'!$D$1:$E$3000,2,FALSE),"")</f>
        <v/>
      </c>
      <c r="BG3" s="59" t="str">
        <f>IFERROR(VLOOKUP($E3,'Feb 2016'!$D$1:$Z$300,22,FALSE),"-")</f>
        <v>-</v>
      </c>
      <c r="BH3" s="59" t="str">
        <f>IFERROR(VLOOKUP($E3,'Feb 2016'!$D$1:$Z$300,4,FALSE),"-")</f>
        <v>-</v>
      </c>
      <c r="BI3" s="59" t="str">
        <f>IFERROR(VLOOKUP(BH3,'Paid Invoices'!$F$6:$I$381,3,FALSE),"")</f>
        <v/>
      </c>
      <c r="BJ3" s="59" t="str">
        <f>IFERROR(VLOOKUP(BH3,'Open Invoices'!$D$1:$E$3000,2,FALSE),"")</f>
        <v/>
      </c>
      <c r="BK3" s="59" t="str">
        <f>IFERROR(VLOOKUP($E3,'Jan 2016'!$D$1:$Z$300,22,FALSE),"-")</f>
        <v>-</v>
      </c>
      <c r="BL3" s="59" t="str">
        <f>IFERROR(VLOOKUP($E3,'Jan 2016'!$D$1:$Z$300,4,FALSE),"-")</f>
        <v>-</v>
      </c>
      <c r="BM3" s="59" t="str">
        <f>IFERROR(VLOOKUP(BL3,'Paid Invoices'!$F$6:$I$381,3,FALSE),"")</f>
        <v/>
      </c>
      <c r="BN3" s="59" t="str">
        <f>IFERROR(VLOOKUP(BL3,'Open Invoices'!$D$1:$E$3000,2,FALSE),"")</f>
        <v/>
      </c>
      <c r="BO3" s="59" t="str">
        <f>IFERROR(VLOOKUP($E3,'Dec 2015'!$D$1:$Z$300,22,FALSE),"-")</f>
        <v>-</v>
      </c>
      <c r="BP3" s="59" t="str">
        <f>IFERROR(VLOOKUP($E3,'Dec 2015'!$D$1:$Z$300,4,FALSE),"-")</f>
        <v>-</v>
      </c>
      <c r="BQ3" s="59" t="str">
        <f>IFERROR(VLOOKUP(BP3,'Paid Invoices'!$F$6:$I$381,3,FALSE),"")</f>
        <v/>
      </c>
      <c r="BR3" s="59" t="str">
        <f>IFERROR(VLOOKUP(BP3,'Open Invoices'!$D$1:$E$3000,2,FALSE),"")</f>
        <v/>
      </c>
      <c r="BS3" s="59" t="str">
        <f>IFERROR(VLOOKUP($E3,'Nov 2015'!$D$1:$Z$300,22,FALSE),"-")</f>
        <v>-</v>
      </c>
      <c r="BT3" s="59" t="str">
        <f>IFERROR(VLOOKUP($E3,'Nov 2015'!$D$1:$Z$300,4,FALSE),"-")</f>
        <v>-</v>
      </c>
      <c r="BU3" s="59" t="str">
        <f>IFERROR(VLOOKUP(BT3,'Paid Invoices'!$F$6:$I$381,3,FALSE),"")</f>
        <v/>
      </c>
      <c r="BV3" s="59" t="str">
        <f>IFERROR(VLOOKUP(BT3,'Open Invoices'!$D$1:$E$3000,2,FALSE),"")</f>
        <v/>
      </c>
      <c r="BW3" s="59" t="str">
        <f>IFERROR(VLOOKUP($E3,'Oct 2015'!$D$1:$Z$300,22,FALSE),"-")</f>
        <v>-</v>
      </c>
      <c r="BX3" s="59" t="str">
        <f>IFERROR(VLOOKUP($E3,'Oct 2015'!$D$1:$Z$300,4,FALSE),"-")</f>
        <v>-</v>
      </c>
      <c r="BY3" s="59" t="str">
        <f>IFERROR(VLOOKUP(BX3,'Paid Invoices'!$F$6:$I$381,3,FALSE),"")</f>
        <v/>
      </c>
      <c r="BZ3" s="59" t="str">
        <f>IFERROR(VLOOKUP(BX3,'Open Invoices'!$D$1:$E$3000,2,FALSE),"")</f>
        <v/>
      </c>
      <c r="CA3" s="59" t="str">
        <f>IFERROR(VLOOKUP($E3,'Sep 2015'!$D$1:$Z$300,22,FALSE),"-")</f>
        <v>-</v>
      </c>
      <c r="CB3" s="59" t="str">
        <f>IFERROR(VLOOKUP($E3,'Sep 2015'!$D$1:$Z$300,4,FALSE),"-")</f>
        <v>-</v>
      </c>
      <c r="CC3" s="59" t="str">
        <f>IFERROR(VLOOKUP(CB3,'Paid Invoices'!$F$6:$I$381,3,FALSE),"")</f>
        <v/>
      </c>
      <c r="CD3" s="59" t="str">
        <f>IFERROR(VLOOKUP(CB3,'Open Invoices'!$D$1:$E$3000,2,FALSE),"")</f>
        <v/>
      </c>
      <c r="CE3" s="52"/>
      <c r="CF3" s="52" t="s">
        <v>2115</v>
      </c>
      <c r="CG3" s="49" t="str">
        <f>IFERROR(IFERROR(VLOOKUP($E3,'Asset Group  All Assets'!$B$1:$C$500,2,FALSE),(VLOOKUP($E3,'Missing-WSU-POs'!$B$1:$D$500,3,FALSE))),"?")</f>
        <v>Needed</v>
      </c>
      <c r="CH3" s="31" t="str">
        <f>IF(G3="","",G3)</f>
        <v/>
      </c>
      <c r="CI3" s="31" t="str">
        <f>IF(CG3=CH3,"","Wrong PO")</f>
        <v>Wrong PO</v>
      </c>
      <c r="CJ3" s="29" t="str">
        <f>IFERROR(IF(VLOOKUP($E3,'Org July 2016 '!$D$1:$Z$500,3,FALSE)=G3,"-","Wrong PO"),"new")</f>
        <v>-</v>
      </c>
      <c r="CK3" s="32" t="str">
        <f>IF(CJ3="wrong PO",(VLOOKUP($E3,'Org July 2016 '!$D$1:$Z$500,3,FALSE)),"")</f>
        <v/>
      </c>
      <c r="CL3" s="29" t="str">
        <f>IFERROR(IF(VLOOKUP($E3,'Org June 2016 '!$D$1:$Z$500,3,FALSE)=G3,"-","Wrong PO"),"new")</f>
        <v>-</v>
      </c>
      <c r="CM3" s="32" t="str">
        <f>IF(CL3="wrong PO",(VLOOKUP($E3,'Org June 2016 '!$D$1:$Z$500,3,FALSE)),"")</f>
        <v/>
      </c>
      <c r="CN3" s="29" t="str">
        <f>IFERROR(IF(VLOOKUP($E3,'May 2016'!D13:Z512,3,FALSE)=G3,"-","Wrong PO"),"new")</f>
        <v>-</v>
      </c>
      <c r="CO3" s="32" t="str">
        <f>IF(CN3="wrong PO",(VLOOKUP($E3,'May 2016'!D13:Z512,3,FALSE)),"")</f>
        <v/>
      </c>
      <c r="CP3" s="29" t="str">
        <f>IFERROR(IF(VLOOKUP($E3,'Apr 2016'!$D$1:$Z$500,3,FALSE)=G3,"-","Wrong PO"),"new")</f>
        <v>new</v>
      </c>
      <c r="CQ3" s="32" t="str">
        <f>IF(CP3="wrong PO",(VLOOKUP($E3,'Apr 2016'!$D$1:$Z$500,3,FALSE)),"")</f>
        <v/>
      </c>
      <c r="CR3" s="32" t="str">
        <f>IFERROR(IF(VLOOKUP($E3,'Mar 2016'!$D$1:$Z$500,3,FALSE)=G3,"-","Wrong PO"),"new")</f>
        <v>new</v>
      </c>
      <c r="CS3" s="32" t="str">
        <f>IF(CP3="wrong PO",(VLOOKUP($E3,'Mar 2016'!$D$1:$Z$500,3,FALSE)),"")</f>
        <v/>
      </c>
      <c r="CT3" s="32" t="str">
        <f>IFERROR(IF(VLOOKUP($E3,'Feb 2016'!$D$1:$Z$500,3,FALSE)=G3,"-","Wrong PO"),"new")</f>
        <v>new</v>
      </c>
      <c r="CU3" s="32" t="str">
        <f>IF(CP3="wrong PO",(VLOOKUP($E3,'Feb 2016'!$D$1:$Z$500,3,FALSE)),"")</f>
        <v/>
      </c>
      <c r="CV3" s="29" t="str">
        <f>IFERROR(IF(VLOOKUP($E3,'Jan 2016'!$D$1:$Z$500,3,FALSE)=G3,"-","Wrong PO"),"new")</f>
        <v>new</v>
      </c>
      <c r="CW3" s="32" t="str">
        <f>IF(CV3="wrong PO",(VLOOKUP($E3,'Jan 2016'!$D$1:$Z$500,3,FALSE)),"")</f>
        <v/>
      </c>
      <c r="CX3" s="29" t="str">
        <f>IFERROR(IF(VLOOKUP($E3,'Dec 2015'!$D$1:$Z$500,3,FALSE)=G3,"-","Wrong PO"),"new")</f>
        <v>new</v>
      </c>
      <c r="CY3" s="32" t="str">
        <f>IF(CX3="wrong PO",(VLOOKUP($E3,'Dec 2015'!$D$1:$Z$500,3,FALSE)),"")</f>
        <v/>
      </c>
      <c r="CZ3" s="29" t="str">
        <f>IFERROR(IF(VLOOKUP($E3,'Nov 2015'!$D$1:$Z$500,3,FALSE)=G3,"-","Wrong PO"),"new")</f>
        <v>new</v>
      </c>
      <c r="DA3" s="32" t="str">
        <f>IF(CZ3="wrong PO",(VLOOKUP($E3,'Nov 2015'!$D$1:$Z$500,3,FALSE)),"")</f>
        <v/>
      </c>
      <c r="DB3" s="29" t="str">
        <f>IFERROR(IF(VLOOKUP($E3,'Oct 2015'!$D$1:$Z$500,3,FALSE)=G3,"-","Wrong PO"),"new")</f>
        <v>new</v>
      </c>
      <c r="DC3" s="32" t="str">
        <f>IF(DB3="wrong PO",(VLOOKUP($E3,'Oct 2015'!$D$1:$Z$500,3,FALSE)),"")</f>
        <v/>
      </c>
      <c r="DD3" s="29" t="str">
        <f>IFERROR(IF(VLOOKUP($E3,'Sep 2015'!$D$1:$Z$500,3,FALSE)=G3,"-","Wrong PO"),"new")</f>
        <v>new</v>
      </c>
      <c r="DE3" s="32" t="str">
        <f>IF(DD3="wrong PO",(VLOOKUP($E3,'Sep 2015'!$D$1:$Z$500,3,FALSE)),"")</f>
        <v/>
      </c>
    </row>
    <row r="4" spans="1:109">
      <c r="A4" s="115">
        <v>34</v>
      </c>
      <c r="B4" s="2" t="s">
        <v>841</v>
      </c>
      <c r="C4" s="2" t="s">
        <v>510</v>
      </c>
      <c r="D4" s="2" t="s">
        <v>492</v>
      </c>
      <c r="E4" s="2" t="s">
        <v>282</v>
      </c>
      <c r="F4" s="2" t="s">
        <v>430</v>
      </c>
      <c r="G4" s="21" t="s">
        <v>94</v>
      </c>
      <c r="H4" s="21" t="str">
        <f>IFERROR(VLOOKUP($E4,'Wayne Master'!$B$1:$C$315,2,FALSE),"not on master")</f>
        <v>P0784938</v>
      </c>
      <c r="I4" s="11" t="s">
        <v>2109</v>
      </c>
      <c r="J4" s="3">
        <v>42195</v>
      </c>
      <c r="K4" s="2" t="s">
        <v>493</v>
      </c>
      <c r="L4" s="2" t="s">
        <v>494</v>
      </c>
      <c r="M4" s="2" t="s">
        <v>30</v>
      </c>
      <c r="N4" s="2" t="s">
        <v>31</v>
      </c>
      <c r="O4" s="2" t="s">
        <v>382</v>
      </c>
      <c r="P4" s="4">
        <v>292</v>
      </c>
      <c r="Q4" s="4">
        <v>292</v>
      </c>
      <c r="R4" s="4">
        <v>0</v>
      </c>
      <c r="S4" s="5">
        <v>0</v>
      </c>
      <c r="T4" s="4">
        <v>352</v>
      </c>
      <c r="U4" s="4">
        <v>352</v>
      </c>
      <c r="V4" s="4">
        <v>0</v>
      </c>
      <c r="W4" s="5">
        <v>0</v>
      </c>
      <c r="X4" s="5">
        <v>0</v>
      </c>
      <c r="Y4" s="14">
        <v>0</v>
      </c>
      <c r="Z4" s="14">
        <v>0</v>
      </c>
      <c r="AA4" s="14">
        <v>0</v>
      </c>
      <c r="AB4" s="4">
        <v>24580</v>
      </c>
      <c r="AC4" s="55"/>
      <c r="AD4" s="59">
        <f>SUM(AI4,AM4,AQ4,AU4,AY4,BC4,BG4,BK4,BO4,BS4,BW4,CA4)</f>
        <v>0</v>
      </c>
      <c r="AE4" s="59">
        <f>(Q4*0.0169)+(U4*0.0598)</f>
        <v>25.984399999999997</v>
      </c>
      <c r="AF4" s="102">
        <f>IFERROR(IFERROR(VLOOKUP($G4,'FPO034'!$J$9:$Q$196,7,FALSE),(VLOOKUP($H4,'FPO034'!$J$9:$Q$196,7,FALSE))),"No PO")</f>
        <v>2271.38</v>
      </c>
      <c r="AG4" s="102">
        <f>IFERROR(IFERROR(VLOOKUP($G4,'FPO034'!$J$9:$Q$196,8,FALSE),(VLOOKUP($H4,'FPO034'!$J$9:$Q$196,8,FALSE))),"No PO")</f>
        <v>0</v>
      </c>
      <c r="AH4" s="102" t="str">
        <f>IF(AG4&lt;&gt;0,"No",IF(AD4&gt;AF4,"No",IF(AD4/AE4&lt;1,"--",IF(AD4/AE4&lt;1.02,"Maybe","No"))))</f>
        <v>--</v>
      </c>
      <c r="AI4" s="59" t="str">
        <f>IFERROR(VLOOKUP($E4,'Rev2 Aug 16'!$D$1:$Z$300,22,FALSE),"-")</f>
        <v>-</v>
      </c>
      <c r="AJ4" s="59" t="str">
        <f>IFERROR(VLOOKUP($E4,'Rev2 Aug 16'!$D$1:$Z$300,5,FALSE),"-")</f>
        <v>-</v>
      </c>
      <c r="AK4" s="59" t="str">
        <f>IFERROR(VLOOKUP(AJ4,'Paid Invoices'!$F$6:$I$381,3,FALSE),"")</f>
        <v/>
      </c>
      <c r="AL4" s="59" t="str">
        <f>IFERROR(VLOOKUP(AJ4,'Open Invoices'!$D$1:$E$3000,2,FALSE),"")</f>
        <v/>
      </c>
      <c r="AM4" s="59" t="str">
        <f>IFERROR(VLOOKUP($E4,'Rev2 July 16'!$D$1:$Z$300,22,FALSE),"-")</f>
        <v>-</v>
      </c>
      <c r="AN4" s="59" t="str">
        <f>IFERROR(VLOOKUP($E4,'Rev2 July 16'!$D$1:$Z$300,5,FALSE),"-")</f>
        <v>-</v>
      </c>
      <c r="AO4" s="59" t="str">
        <f>IFERROR(VLOOKUP(AN4,'Paid Invoices'!$F$6:$I$381,3,FALSE),"")</f>
        <v/>
      </c>
      <c r="AP4" s="59" t="str">
        <f>IFERROR(VLOOKUP(AN4,'Open Invoices'!$D$1:$E$3000,2,FALSE),"")</f>
        <v/>
      </c>
      <c r="AQ4" s="59" t="str">
        <f>IFERROR(VLOOKUP($E4,'Rev June 16'!$D$1:$Z$300,22,FALSE),"-")</f>
        <v>-</v>
      </c>
      <c r="AR4" s="59" t="str">
        <f>IFERROR(VLOOKUP($E4,'Rev June 16'!$D$1:$Z$300,4,FALSE),"-")</f>
        <v>-</v>
      </c>
      <c r="AS4" s="59" t="str">
        <f>IFERROR(VLOOKUP(AR4,'Paid Invoices'!$F$6:$I$381,3,FALSE),"")</f>
        <v/>
      </c>
      <c r="AT4" s="59" t="str">
        <f>IFERROR(VLOOKUP(AR4,'Open Invoices'!$D$1:$E$3000,2,FALSE),"")</f>
        <v/>
      </c>
      <c r="AU4" s="59" t="str">
        <f>IFERROR(VLOOKUP($E4,'May 2016'!$D$1:$Z$300,22,FALSE),"-")</f>
        <v>-</v>
      </c>
      <c r="AV4" s="59" t="str">
        <f>IFERROR(VLOOKUP($E4,'May 2016'!$D$1:$Z$300,4,FALSE),"-")</f>
        <v>-</v>
      </c>
      <c r="AW4" s="59" t="str">
        <f>IFERROR(VLOOKUP(AV4,'Paid Invoices'!$F$6:$I$381,3,FALSE),"")</f>
        <v/>
      </c>
      <c r="AX4" s="59" t="str">
        <f>IFERROR(VLOOKUP(AV4,'Open Invoices'!$D$1:$E$3000,2,FALSE),"")</f>
        <v/>
      </c>
      <c r="AY4" s="59" t="str">
        <f>IFERROR(VLOOKUP($E4,'Apr 2016'!$D$1:$Z$300,22,FALSE),"-")</f>
        <v>-</v>
      </c>
      <c r="AZ4" s="59" t="str">
        <f>IFERROR(VLOOKUP($E4,'Apr 2016'!$D$1:$Z$300,4,FALSE),"-")</f>
        <v>-</v>
      </c>
      <c r="BA4" s="59" t="str">
        <f>IFERROR(VLOOKUP(AZ4,'Paid Invoices'!$F$6:$I$381,3,FALSE),"")</f>
        <v/>
      </c>
      <c r="BB4" s="59" t="str">
        <f>IFERROR(VLOOKUP(AZ4,'Open Invoices'!$D$1:$E$3000,2,FALSE),"")</f>
        <v/>
      </c>
      <c r="BC4" s="59" t="str">
        <f>IFERROR(VLOOKUP($E4,'Mar 2016'!$D$1:$Z$300,22,FALSE),"-")</f>
        <v>-</v>
      </c>
      <c r="BD4" s="59" t="str">
        <f>IFERROR(VLOOKUP($E4,'Mar 2016'!$D$1:$Z$300,4,FALSE),"-")</f>
        <v>-</v>
      </c>
      <c r="BE4" s="59" t="str">
        <f>IFERROR(VLOOKUP(BD4,'Paid Invoices'!$F$6:$I$381,3,FALSE),"")</f>
        <v/>
      </c>
      <c r="BF4" s="59" t="str">
        <f>IFERROR(VLOOKUP(BD4,'Open Invoices'!$D$1:$E$3000,2,FALSE),"")</f>
        <v/>
      </c>
      <c r="BG4" s="59" t="str">
        <f>IFERROR(VLOOKUP($E4,'Feb 2016'!$D$1:$Z$300,22,FALSE),"-")</f>
        <v>-</v>
      </c>
      <c r="BH4" s="59" t="str">
        <f>IFERROR(VLOOKUP($E4,'Feb 2016'!$D$1:$Z$300,4,FALSE),"-")</f>
        <v>-</v>
      </c>
      <c r="BI4" s="59" t="str">
        <f>IFERROR(VLOOKUP(BH4,'Paid Invoices'!$F$6:$I$381,3,FALSE),"")</f>
        <v/>
      </c>
      <c r="BJ4" s="59" t="str">
        <f>IFERROR(VLOOKUP(BH4,'Open Invoices'!$D$1:$E$3000,2,FALSE),"")</f>
        <v/>
      </c>
      <c r="BK4" s="59" t="str">
        <f>IFERROR(VLOOKUP($E4,'Jan 2016'!$D$1:$Z$300,22,FALSE),"-")</f>
        <v>-</v>
      </c>
      <c r="BL4" s="59" t="str">
        <f>IFERROR(VLOOKUP($E4,'Jan 2016'!$D$1:$Z$300,4,FALSE),"-")</f>
        <v>-</v>
      </c>
      <c r="BM4" s="59" t="str">
        <f>IFERROR(VLOOKUP(BL4,'Paid Invoices'!$F$6:$I$381,3,FALSE),"")</f>
        <v/>
      </c>
      <c r="BN4" s="59" t="str">
        <f>IFERROR(VLOOKUP(BL4,'Open Invoices'!$D$1:$E$3000,2,FALSE),"")</f>
        <v/>
      </c>
      <c r="BO4" s="59" t="str">
        <f>IFERROR(VLOOKUP($E4,'Dec 2015'!$D$1:$Z$300,22,FALSE),"-")</f>
        <v>-</v>
      </c>
      <c r="BP4" s="59" t="str">
        <f>IFERROR(VLOOKUP($E4,'Dec 2015'!$D$1:$Z$300,4,FALSE),"-")</f>
        <v>-</v>
      </c>
      <c r="BQ4" s="59" t="str">
        <f>IFERROR(VLOOKUP(BP4,'Paid Invoices'!$F$6:$I$381,3,FALSE),"")</f>
        <v/>
      </c>
      <c r="BR4" s="59" t="str">
        <f>IFERROR(VLOOKUP(BP4,'Open Invoices'!$D$1:$E$3000,2,FALSE),"")</f>
        <v/>
      </c>
      <c r="BS4" s="59">
        <f>IFERROR(VLOOKUP($E4,'Nov 2015'!$D$1:$Z$300,22,FALSE),"-")</f>
        <v>0</v>
      </c>
      <c r="BT4" s="59" t="str">
        <f>IFERROR(VLOOKUP($E4,'Nov 2015'!$D$1:$Z$300,4,FALSE),"-")</f>
        <v>WAY2001K5A</v>
      </c>
      <c r="BU4" s="59" t="str">
        <f>IFERROR(VLOOKUP(BT4,'Paid Invoices'!$F$6:$I$381,3,FALSE),"")</f>
        <v/>
      </c>
      <c r="BV4" s="59" t="str">
        <f>IFERROR(VLOOKUP(BT4,'Open Invoices'!$D$1:$E$3000,2,FALSE),"")</f>
        <v/>
      </c>
      <c r="BW4" s="59" t="str">
        <f>IFERROR(VLOOKUP($E4,'Oct 2015'!$D$1:$Z$300,22,FALSE),"-")</f>
        <v>-</v>
      </c>
      <c r="BX4" s="59" t="str">
        <f>IFERROR(VLOOKUP($E4,'Oct 2015'!$D$1:$Z$300,4,FALSE),"-")</f>
        <v>-</v>
      </c>
      <c r="BY4" s="59" t="str">
        <f>IFERROR(VLOOKUP(BX4,'Paid Invoices'!$F$6:$I$381,3,FALSE),"")</f>
        <v/>
      </c>
      <c r="BZ4" s="59" t="str">
        <f>IFERROR(VLOOKUP(BX4,'Open Invoices'!$D$1:$E$3000,2,FALSE),"")</f>
        <v/>
      </c>
      <c r="CA4" s="59" t="str">
        <f>IFERROR(VLOOKUP($E4,'Sep 2015'!$D$1:$Z$300,22,FALSE),"-")</f>
        <v>-</v>
      </c>
      <c r="CB4" s="59" t="str">
        <f>IFERROR(VLOOKUP($E4,'Sep 2015'!$D$1:$Z$300,4,FALSE),"-")</f>
        <v>-</v>
      </c>
      <c r="CC4" s="59" t="str">
        <f>IFERROR(VLOOKUP(CB4,'Paid Invoices'!$F$6:$I$381,3,FALSE),"")</f>
        <v/>
      </c>
      <c r="CD4" s="59" t="str">
        <f>IFERROR(VLOOKUP(CB4,'Open Invoices'!$D$1:$E$3000,2,FALSE),"")</f>
        <v/>
      </c>
      <c r="CE4" s="52"/>
      <c r="CF4" s="52" t="s">
        <v>2115</v>
      </c>
      <c r="CG4" s="49" t="str">
        <f>IFERROR(IFERROR(VLOOKUP($E4,'Asset Group  All Assets'!$B$1:$C$500,2,FALSE),(VLOOKUP($E4,'Missing-WSU-POs'!$B$1:$D$500,3,FALSE))),"?")</f>
        <v>Needed</v>
      </c>
      <c r="CH4" s="31" t="str">
        <f>IF(G4="","",G4)</f>
        <v/>
      </c>
      <c r="CI4" s="31" t="str">
        <f>IF(CG4=CH4,"","Wrong PO")</f>
        <v>Wrong PO</v>
      </c>
      <c r="CJ4" s="29" t="str">
        <f>IFERROR(IF(VLOOKUP($E4,'Org July 2016 '!$D$1:$Z$500,3,FALSE)=G4,"-","Wrong PO"),"new")</f>
        <v>-</v>
      </c>
      <c r="CK4" s="32" t="str">
        <f>IF(CJ4="wrong PO",(VLOOKUP($E4,'Org July 2016 '!$D$1:$Z$500,3,FALSE)),"")</f>
        <v/>
      </c>
      <c r="CL4" s="29" t="str">
        <f>IFERROR(IF(VLOOKUP($E4,'Org June 2016 '!$D$1:$Z$500,3,FALSE)=G4,"-","Wrong PO"),"new")</f>
        <v>-</v>
      </c>
      <c r="CM4" s="32" t="str">
        <f>IF(CL4="wrong PO",(VLOOKUP($E4,'Org June 2016 '!$D$1:$Z$500,3,FALSE)),"")</f>
        <v/>
      </c>
      <c r="CN4" s="29" t="str">
        <f>IFERROR(IF(VLOOKUP($E4,'May 2016'!D34:Z533,3,FALSE)=G4,"-","Wrong PO"),"new")</f>
        <v>new</v>
      </c>
      <c r="CO4" s="32" t="str">
        <f>IF(CN4="wrong PO",(VLOOKUP($E4,'May 2016'!D34:Z533,3,FALSE)),"")</f>
        <v/>
      </c>
      <c r="CP4" s="29" t="str">
        <f>IFERROR(IF(VLOOKUP($E4,'Apr 2016'!$D$1:$Z$500,3,FALSE)=G4,"-","Wrong PO"),"new")</f>
        <v>new</v>
      </c>
      <c r="CQ4" s="32" t="str">
        <f>IF(CP4="wrong PO",(VLOOKUP($E4,'Apr 2016'!$D$1:$Z$500,3,FALSE)),"")</f>
        <v/>
      </c>
      <c r="CR4" s="32" t="str">
        <f>IFERROR(IF(VLOOKUP($E4,'Mar 2016'!$D$1:$Z$500,3,FALSE)=G4,"-","Wrong PO"),"new")</f>
        <v>new</v>
      </c>
      <c r="CS4" s="32" t="str">
        <f>IF(CP4="wrong PO",(VLOOKUP($E4,'Mar 2016'!$D$1:$Z$500,3,FALSE)),"")</f>
        <v/>
      </c>
      <c r="CT4" s="32" t="str">
        <f>IFERROR(IF(VLOOKUP($E4,'Feb 2016'!$D$1:$Z$500,3,FALSE)=G4,"-","Wrong PO"),"new")</f>
        <v>new</v>
      </c>
      <c r="CU4" s="32" t="str">
        <f>IF(CP4="wrong PO",(VLOOKUP($E4,'Feb 2016'!$D$1:$Z$500,3,FALSE)),"")</f>
        <v/>
      </c>
      <c r="CV4" s="29" t="str">
        <f>IFERROR(IF(VLOOKUP($E4,'Jan 2016'!$D$1:$Z$500,3,FALSE)=G4,"-","Wrong PO"),"new")</f>
        <v>new</v>
      </c>
      <c r="CW4" s="32" t="str">
        <f>IF(CV4="wrong PO",(VLOOKUP($E4,'Jan 2016'!$D$1:$Z$500,3,FALSE)),"")</f>
        <v/>
      </c>
      <c r="CX4" s="29" t="str">
        <f>IFERROR(IF(VLOOKUP($E4,'Dec 2015'!$D$1:$Z$500,3,FALSE)=G4,"-","Wrong PO"),"new")</f>
        <v>new</v>
      </c>
      <c r="CY4" s="32" t="str">
        <f>IF(CX4="wrong PO",(VLOOKUP($E4,'Dec 2015'!$D$1:$Z$500,3,FALSE)),"")</f>
        <v/>
      </c>
      <c r="CZ4" s="29" t="str">
        <f>IFERROR(IF(VLOOKUP($E4,'Nov 2015'!$D$1:$Z$500,3,FALSE)=G4,"-","Wrong PO"),"new")</f>
        <v>-</v>
      </c>
      <c r="DA4" s="32" t="str">
        <f>IF(CZ4="wrong PO",(VLOOKUP($E4,'Nov 2015'!$D$1:$Z$500,3,FALSE)),"")</f>
        <v/>
      </c>
      <c r="DB4" s="29" t="str">
        <f>IFERROR(IF(VLOOKUP($E4,'Oct 2015'!$D$1:$Z$500,3,FALSE)=G4,"-","Wrong PO"),"new")</f>
        <v>new</v>
      </c>
      <c r="DC4" s="32" t="str">
        <f>IF(DB4="wrong PO",(VLOOKUP($E4,'Oct 2015'!$D$1:$Z$500,3,FALSE)),"")</f>
        <v/>
      </c>
      <c r="DD4" s="29" t="str">
        <f>IFERROR(IF(VLOOKUP($E4,'Sep 2015'!$D$1:$Z$500,3,FALSE)=G4,"-","Wrong PO"),"new")</f>
        <v>new</v>
      </c>
      <c r="DE4" s="32" t="str">
        <f>IF(DD4="wrong PO",(VLOOKUP($E4,'Sep 2015'!$D$1:$Z$500,3,FALSE)),"")</f>
        <v/>
      </c>
    </row>
    <row r="5" spans="1:109">
      <c r="A5" s="115">
        <v>43</v>
      </c>
      <c r="B5" s="2" t="s">
        <v>841</v>
      </c>
      <c r="C5" s="2" t="s">
        <v>510</v>
      </c>
      <c r="D5" s="2" t="s">
        <v>76</v>
      </c>
      <c r="E5" s="2" t="s">
        <v>495</v>
      </c>
      <c r="F5" s="2" t="s">
        <v>496</v>
      </c>
      <c r="G5" s="21" t="s">
        <v>94</v>
      </c>
      <c r="H5" s="21" t="str">
        <f>IFERROR(VLOOKUP($E5,'Wayne Master'!$B$1:$C$315,2,FALSE),"not on master")</f>
        <v>P0786917</v>
      </c>
      <c r="I5" s="11" t="s">
        <v>2109</v>
      </c>
      <c r="J5" s="3">
        <v>42284</v>
      </c>
      <c r="K5" s="2" t="s">
        <v>39</v>
      </c>
      <c r="L5" s="2" t="s">
        <v>389</v>
      </c>
      <c r="M5" s="2" t="s">
        <v>30</v>
      </c>
      <c r="N5" s="2" t="s">
        <v>31</v>
      </c>
      <c r="O5" s="2" t="s">
        <v>32</v>
      </c>
      <c r="P5" s="4">
        <v>2</v>
      </c>
      <c r="Q5" s="4">
        <v>2</v>
      </c>
      <c r="R5" s="4">
        <v>0</v>
      </c>
      <c r="S5" s="5">
        <v>0</v>
      </c>
      <c r="T5" s="4">
        <v>4</v>
      </c>
      <c r="U5" s="4">
        <v>4</v>
      </c>
      <c r="V5" s="4">
        <v>0</v>
      </c>
      <c r="W5" s="5">
        <v>0</v>
      </c>
      <c r="X5" s="5">
        <v>0</v>
      </c>
      <c r="Y5" s="14">
        <v>0</v>
      </c>
      <c r="Z5" s="14">
        <v>0</v>
      </c>
      <c r="AA5" s="14">
        <v>0</v>
      </c>
      <c r="AB5" s="4">
        <v>24580</v>
      </c>
      <c r="AC5" s="55"/>
      <c r="AD5" s="59">
        <f>SUM(AI5,AM5,AQ5,AU5,AY5,BC5,BG5,BK5,BO5,BS5,BW5,CA5)</f>
        <v>0</v>
      </c>
      <c r="AE5" s="59">
        <f>(Q5*0.0169)+(U5*0.0598)</f>
        <v>0.27300000000000002</v>
      </c>
      <c r="AF5" s="102">
        <f>IFERROR(IFERROR(VLOOKUP($G5,'FPO034'!$J$9:$Q$196,7,FALSE),(VLOOKUP($H5,'FPO034'!$J$9:$Q$196,7,FALSE))),"No PO")</f>
        <v>2301</v>
      </c>
      <c r="AG5" s="102">
        <f>IFERROR(IFERROR(VLOOKUP($G5,'FPO034'!$J$9:$Q$196,8,FALSE),(VLOOKUP($H5,'FPO034'!$J$9:$Q$196,8,FALSE))),"No PO")</f>
        <v>0</v>
      </c>
      <c r="AH5" s="102" t="str">
        <f>IF(AG5&lt;&gt;0,"No",IF(AD5&gt;AF5,"No",IF(AD5/AE5&lt;1,"--",IF(AD5/AE5&lt;1.02,"Maybe","No"))))</f>
        <v>--</v>
      </c>
      <c r="AI5" s="59" t="str">
        <f>IFERROR(VLOOKUP($E5,'Rev2 Aug 16'!$D$1:$Z$300,22,FALSE),"-")</f>
        <v>-</v>
      </c>
      <c r="AJ5" s="59" t="str">
        <f>IFERROR(VLOOKUP($E5,'Rev2 Aug 16'!$D$1:$Z$300,5,FALSE),"-")</f>
        <v>-</v>
      </c>
      <c r="AK5" s="59" t="str">
        <f>IFERROR(VLOOKUP(AJ5,'Paid Invoices'!$F$6:$I$381,3,FALSE),"")</f>
        <v/>
      </c>
      <c r="AL5" s="59" t="str">
        <f>IFERROR(VLOOKUP(AJ5,'Open Invoices'!$D$1:$E$3000,2,FALSE),"")</f>
        <v/>
      </c>
      <c r="AM5" s="59" t="str">
        <f>IFERROR(VLOOKUP($E5,'Rev2 July 16'!$D$1:$Z$300,22,FALSE),"-")</f>
        <v>-</v>
      </c>
      <c r="AN5" s="59" t="str">
        <f>IFERROR(VLOOKUP($E5,'Rev2 July 16'!$D$1:$Z$300,5,FALSE),"-")</f>
        <v>-</v>
      </c>
      <c r="AO5" s="59" t="str">
        <f>IFERROR(VLOOKUP(AN5,'Paid Invoices'!$F$6:$I$381,3,FALSE),"")</f>
        <v/>
      </c>
      <c r="AP5" s="59" t="str">
        <f>IFERROR(VLOOKUP(AN5,'Open Invoices'!$D$1:$E$3000,2,FALSE),"")</f>
        <v/>
      </c>
      <c r="AQ5" s="59">
        <f>IFERROR(VLOOKUP($E5,'Rev June 16'!$D$1:$Z$300,22,FALSE),"-")</f>
        <v>0</v>
      </c>
      <c r="AR5" s="59" t="str">
        <f>IFERROR(VLOOKUP($E5,'Rev June 16'!$D$1:$Z$300,4,FALSE),"-")</f>
        <v>WAY2001F6A</v>
      </c>
      <c r="AS5" s="59" t="str">
        <f>IFERROR(VLOOKUP(AR5,'Paid Invoices'!$F$6:$I$381,3,FALSE),"")</f>
        <v/>
      </c>
      <c r="AT5" s="59" t="str">
        <f>IFERROR(VLOOKUP(AR5,'Open Invoices'!$D$1:$E$3000,2,FALSE),"")</f>
        <v/>
      </c>
      <c r="AU5" s="59" t="str">
        <f>IFERROR(VLOOKUP($E5,'May 2016'!$D$1:$Z$300,22,FALSE),"-")</f>
        <v>-</v>
      </c>
      <c r="AV5" s="59" t="str">
        <f>IFERROR(VLOOKUP($E5,'May 2016'!$D$1:$Z$300,4,FALSE),"-")</f>
        <v>-</v>
      </c>
      <c r="AW5" s="59" t="str">
        <f>IFERROR(VLOOKUP(AV5,'Paid Invoices'!$F$6:$I$381,3,FALSE),"")</f>
        <v/>
      </c>
      <c r="AX5" s="59" t="str">
        <f>IFERROR(VLOOKUP(AV5,'Open Invoices'!$D$1:$E$3000,2,FALSE),"")</f>
        <v/>
      </c>
      <c r="AY5" s="59" t="str">
        <f>IFERROR(VLOOKUP($E5,'Apr 2016'!$D$1:$Z$300,22,FALSE),"-")</f>
        <v>-</v>
      </c>
      <c r="AZ5" s="59" t="str">
        <f>IFERROR(VLOOKUP($E5,'Apr 2016'!$D$1:$Z$300,4,FALSE),"-")</f>
        <v>-</v>
      </c>
      <c r="BA5" s="59" t="str">
        <f>IFERROR(VLOOKUP(AZ5,'Paid Invoices'!$F$6:$I$381,3,FALSE),"")</f>
        <v/>
      </c>
      <c r="BB5" s="59" t="str">
        <f>IFERROR(VLOOKUP(AZ5,'Open Invoices'!$D$1:$E$3000,2,FALSE),"")</f>
        <v/>
      </c>
      <c r="BC5" s="59">
        <f>IFERROR(VLOOKUP($E5,'Mar 2016'!$D$1:$Z$300,22,FALSE),"-")</f>
        <v>0</v>
      </c>
      <c r="BD5" s="59" t="str">
        <f>IFERROR(VLOOKUP($E5,'Mar 2016'!$D$1:$Z$300,4,FALSE),"-")</f>
        <v>WAY2001C6AG</v>
      </c>
      <c r="BE5" s="59" t="str">
        <f>IFERROR(VLOOKUP(BD5,'Paid Invoices'!$F$6:$I$381,3,FALSE),"")</f>
        <v/>
      </c>
      <c r="BF5" s="59" t="str">
        <f>IFERROR(VLOOKUP(BD5,'Open Invoices'!$D$1:$E$3000,2,FALSE),"")</f>
        <v/>
      </c>
      <c r="BG5" s="59" t="str">
        <f>IFERROR(VLOOKUP($E5,'Feb 2016'!$D$1:$Z$300,22,FALSE),"-")</f>
        <v>-</v>
      </c>
      <c r="BH5" s="59" t="str">
        <f>IFERROR(VLOOKUP($E5,'Feb 2016'!$D$1:$Z$300,4,FALSE),"-")</f>
        <v>-</v>
      </c>
      <c r="BI5" s="59" t="str">
        <f>IFERROR(VLOOKUP(BH5,'Paid Invoices'!$F$6:$I$381,3,FALSE),"")</f>
        <v/>
      </c>
      <c r="BJ5" s="59" t="str">
        <f>IFERROR(VLOOKUP(BH5,'Open Invoices'!$D$1:$E$3000,2,FALSE),"")</f>
        <v/>
      </c>
      <c r="BK5" s="59">
        <f>IFERROR(VLOOKUP($E5,'Jan 2016'!$D$1:$Z$300,22,FALSE),"-")</f>
        <v>0</v>
      </c>
      <c r="BL5" s="59" t="str">
        <f>IFERROR(VLOOKUP($E5,'Jan 2016'!$D$1:$Z$300,4,FALSE),"-")</f>
        <v>WAY2001A6AU</v>
      </c>
      <c r="BM5" s="59" t="str">
        <f>IFERROR(VLOOKUP(BL5,'Paid Invoices'!$F$6:$I$381,3,FALSE),"")</f>
        <v/>
      </c>
      <c r="BN5" s="59" t="str">
        <f>IFERROR(VLOOKUP(BL5,'Open Invoices'!$D$1:$E$3000,2,FALSE),"")</f>
        <v/>
      </c>
      <c r="BO5" s="59" t="str">
        <f>IFERROR(VLOOKUP($E5,'Dec 2015'!$D$1:$Z$300,22,FALSE),"-")</f>
        <v>-</v>
      </c>
      <c r="BP5" s="59" t="str">
        <f>IFERROR(VLOOKUP($E5,'Dec 2015'!$D$1:$Z$300,4,FALSE),"-")</f>
        <v>-</v>
      </c>
      <c r="BQ5" s="59" t="str">
        <f>IFERROR(VLOOKUP(BP5,'Paid Invoices'!$F$6:$I$381,3,FALSE),"")</f>
        <v/>
      </c>
      <c r="BR5" s="59" t="str">
        <f>IFERROR(VLOOKUP(BP5,'Open Invoices'!$D$1:$E$3000,2,FALSE),"")</f>
        <v/>
      </c>
      <c r="BS5" s="59">
        <f>IFERROR(VLOOKUP($E5,'Nov 2015'!$D$1:$Z$300,22,FALSE),"-")</f>
        <v>0</v>
      </c>
      <c r="BT5" s="59" t="str">
        <f>IFERROR(VLOOKUP($E5,'Nov 2015'!$D$1:$Z$300,4,FALSE),"-")</f>
        <v>WAY2001K5A</v>
      </c>
      <c r="BU5" s="59" t="str">
        <f>IFERROR(VLOOKUP(BT5,'Paid Invoices'!$F$6:$I$381,3,FALSE),"")</f>
        <v/>
      </c>
      <c r="BV5" s="59" t="str">
        <f>IFERROR(VLOOKUP(BT5,'Open Invoices'!$D$1:$E$3000,2,FALSE),"")</f>
        <v/>
      </c>
      <c r="BW5" s="59" t="str">
        <f>IFERROR(VLOOKUP($E5,'Oct 2015'!$D$1:$Z$300,22,FALSE),"-")</f>
        <v>-</v>
      </c>
      <c r="BX5" s="59" t="str">
        <f>IFERROR(VLOOKUP($E5,'Oct 2015'!$D$1:$Z$300,4,FALSE),"-")</f>
        <v>-</v>
      </c>
      <c r="BY5" s="59" t="str">
        <f>IFERROR(VLOOKUP(BX5,'Paid Invoices'!$F$6:$I$381,3,FALSE),"")</f>
        <v/>
      </c>
      <c r="BZ5" s="59" t="str">
        <f>IFERROR(VLOOKUP(BX5,'Open Invoices'!$D$1:$E$3000,2,FALSE),"")</f>
        <v/>
      </c>
      <c r="CA5" s="59" t="str">
        <f>IFERROR(VLOOKUP($E5,'Sep 2015'!$D$1:$Z$300,22,FALSE),"-")</f>
        <v>-</v>
      </c>
      <c r="CB5" s="59" t="str">
        <f>IFERROR(VLOOKUP($E5,'Sep 2015'!$D$1:$Z$300,4,FALSE),"-")</f>
        <v>-</v>
      </c>
      <c r="CC5" s="59" t="str">
        <f>IFERROR(VLOOKUP(CB5,'Paid Invoices'!$F$6:$I$381,3,FALSE),"")</f>
        <v/>
      </c>
      <c r="CD5" s="59" t="str">
        <f>IFERROR(VLOOKUP(CB5,'Open Invoices'!$D$1:$E$3000,2,FALSE),"")</f>
        <v/>
      </c>
      <c r="CE5" s="52"/>
      <c r="CF5" s="52" t="s">
        <v>2115</v>
      </c>
      <c r="CG5" s="49" t="str">
        <f>IFERROR(IFERROR(VLOOKUP($E5,'Asset Group  All Assets'!$B$1:$C$500,2,FALSE),(VLOOKUP($E5,'Missing-WSU-POs'!$B$1:$D$500,3,FALSE))),"?")</f>
        <v>Needed</v>
      </c>
      <c r="CH5" s="31" t="str">
        <f>IF(G5="","",G5)</f>
        <v/>
      </c>
      <c r="CI5" s="31" t="str">
        <f>IF(CG5=CH5,"","Wrong PO")</f>
        <v>Wrong PO</v>
      </c>
      <c r="CJ5" s="29" t="str">
        <f>IFERROR(IF(VLOOKUP($E5,'Org July 2016 '!$D$1:$Z$500,3,FALSE)=G5,"-","Wrong PO"),"new")</f>
        <v>new</v>
      </c>
      <c r="CK5" s="32" t="str">
        <f>IF(CJ5="wrong PO",(VLOOKUP($E5,'Org July 2016 '!$D$1:$Z$500,3,FALSE)),"")</f>
        <v/>
      </c>
      <c r="CL5" s="29" t="str">
        <f>IFERROR(IF(VLOOKUP($E5,'Org June 2016 '!$D$1:$Z$500,3,FALSE)=G5,"-","Wrong PO"),"new")</f>
        <v>new</v>
      </c>
      <c r="CM5" s="32" t="str">
        <f>IF(CL5="wrong PO",(VLOOKUP($E5,'Org June 2016 '!$D$1:$Z$500,3,FALSE)),"")</f>
        <v/>
      </c>
      <c r="CN5" s="29" t="str">
        <f>IFERROR(IF(VLOOKUP($E5,'May 2016'!D43:Z542,3,FALSE)=G5,"-","Wrong PO"),"new")</f>
        <v>new</v>
      </c>
      <c r="CO5" s="32" t="str">
        <f>IF(CN5="wrong PO",(VLOOKUP($E5,'May 2016'!D43:Z542,3,FALSE)),"")</f>
        <v/>
      </c>
      <c r="CP5" s="29" t="str">
        <f>IFERROR(IF(VLOOKUP($E5,'Apr 2016'!$D$1:$Z$500,3,FALSE)=G5,"-","Wrong PO"),"new")</f>
        <v>new</v>
      </c>
      <c r="CQ5" s="32" t="str">
        <f>IF(CP5="wrong PO",(VLOOKUP($E5,'Apr 2016'!$D$1:$Z$500,3,FALSE)),"")</f>
        <v/>
      </c>
      <c r="CR5" s="32" t="str">
        <f>IFERROR(IF(VLOOKUP($E5,'Mar 2016'!$D$1:$Z$500,3,FALSE)=G5,"-","Wrong PO"),"new")</f>
        <v>Wrong PO</v>
      </c>
      <c r="CS5" s="32" t="str">
        <f>IF(CP5="wrong PO",(VLOOKUP($E5,'Mar 2016'!$D$1:$Z$500,3,FALSE)),"")</f>
        <v/>
      </c>
      <c r="CT5" s="32" t="str">
        <f>IFERROR(IF(VLOOKUP($E5,'Feb 2016'!$D$1:$Z$500,3,FALSE)=G5,"-","Wrong PO"),"new")</f>
        <v>new</v>
      </c>
      <c r="CU5" s="32" t="str">
        <f>IF(CP5="wrong PO",(VLOOKUP($E5,'Feb 2016'!$D$1:$Z$500,3,FALSE)),"")</f>
        <v/>
      </c>
      <c r="CV5" s="29" t="str">
        <f>IFERROR(IF(VLOOKUP($E5,'Jan 2016'!$D$1:$Z$500,3,FALSE)=G5,"-","Wrong PO"),"new")</f>
        <v>Wrong PO</v>
      </c>
      <c r="CW5" s="32" t="str">
        <f>IF(CV5="wrong PO",(VLOOKUP($E5,'Jan 2016'!$D$1:$Z$500,3,FALSE)),"")</f>
        <v>P0770568</v>
      </c>
      <c r="CX5" s="29" t="str">
        <f>IFERROR(IF(VLOOKUP($E5,'Dec 2015'!$D$1:$Z$500,3,FALSE)=G5,"-","Wrong PO"),"new")</f>
        <v>new</v>
      </c>
      <c r="CY5" s="32" t="str">
        <f>IF(CX5="wrong PO",(VLOOKUP($E5,'Dec 2015'!$D$1:$Z$500,3,FALSE)),"")</f>
        <v/>
      </c>
      <c r="CZ5" s="29" t="str">
        <f>IFERROR(IF(VLOOKUP($E5,'Nov 2015'!$D$1:$Z$500,3,FALSE)=G5,"-","Wrong PO"),"new")</f>
        <v>-</v>
      </c>
      <c r="DA5" s="32" t="str">
        <f>IF(CZ5="wrong PO",(VLOOKUP($E5,'Nov 2015'!$D$1:$Z$500,3,FALSE)),"")</f>
        <v/>
      </c>
      <c r="DB5" s="29" t="str">
        <f>IFERROR(IF(VLOOKUP($E5,'Oct 2015'!$D$1:$Z$500,3,FALSE)=G5,"-","Wrong PO"),"new")</f>
        <v>new</v>
      </c>
      <c r="DC5" s="32" t="str">
        <f>IF(DB5="wrong PO",(VLOOKUP($E5,'Oct 2015'!$D$1:$Z$500,3,FALSE)),"")</f>
        <v/>
      </c>
      <c r="DD5" s="29" t="str">
        <f>IFERROR(IF(VLOOKUP($E5,'Sep 2015'!$D$1:$Z$500,3,FALSE)=G5,"-","Wrong PO"),"new")</f>
        <v>new</v>
      </c>
      <c r="DE5" s="32" t="str">
        <f>IF(DD5="wrong PO",(VLOOKUP($E5,'Sep 2015'!$D$1:$Z$500,3,FALSE)),"")</f>
        <v/>
      </c>
    </row>
    <row r="6" spans="1:109">
      <c r="A6" s="115">
        <v>52</v>
      </c>
      <c r="B6" s="2" t="s">
        <v>841</v>
      </c>
      <c r="C6" s="2" t="s">
        <v>510</v>
      </c>
      <c r="D6" s="2" t="s">
        <v>76</v>
      </c>
      <c r="E6" s="2" t="s">
        <v>82</v>
      </c>
      <c r="F6" s="2" t="s">
        <v>83</v>
      </c>
      <c r="G6" s="21" t="s">
        <v>300</v>
      </c>
      <c r="H6" s="21" t="str">
        <f>IFERROR(VLOOKUP($E6,'Wayne Master'!$B$1:$C$315,2,FALSE),"not on master")</f>
        <v>P0732491</v>
      </c>
      <c r="I6" s="11" t="s">
        <v>2108</v>
      </c>
      <c r="J6" s="3">
        <v>42192</v>
      </c>
      <c r="K6" s="2" t="s">
        <v>28</v>
      </c>
      <c r="L6" s="2" t="s">
        <v>84</v>
      </c>
      <c r="M6" s="2" t="s">
        <v>30</v>
      </c>
      <c r="N6" s="2" t="s">
        <v>31</v>
      </c>
      <c r="O6" s="2" t="s">
        <v>32</v>
      </c>
      <c r="P6" s="4">
        <v>14067</v>
      </c>
      <c r="Q6" s="4">
        <v>16217</v>
      </c>
      <c r="R6" s="4">
        <v>2150</v>
      </c>
      <c r="S6" s="5">
        <v>36.340000000000003</v>
      </c>
      <c r="T6" s="4">
        <v>36375</v>
      </c>
      <c r="U6" s="4">
        <v>42141</v>
      </c>
      <c r="V6" s="4">
        <v>5766</v>
      </c>
      <c r="W6" s="5">
        <v>344.81</v>
      </c>
      <c r="X6" s="5">
        <v>0</v>
      </c>
      <c r="Y6" s="14">
        <v>381.15</v>
      </c>
      <c r="Z6" s="14">
        <v>0</v>
      </c>
      <c r="AA6" s="14">
        <v>381.15</v>
      </c>
      <c r="AB6" s="4">
        <v>24580</v>
      </c>
      <c r="AC6" s="55"/>
      <c r="AD6" s="59">
        <f>SUM(AI6,AM6,AQ6,AU6,AY6,BC6,BG6,BK6,BO6,BS6,BW6,CA6)</f>
        <v>2793.3500000000008</v>
      </c>
      <c r="AE6" s="59">
        <f>(Q6*0.0169)+(U6*0.0598)</f>
        <v>2794.0990999999999</v>
      </c>
      <c r="AF6" s="102">
        <f>IFERROR(IFERROR(VLOOKUP($G6,'FPO034'!$J$9:$Q$196,7,FALSE),(VLOOKUP($H6,'FPO034'!$J$9:$Q$196,7,FALSE))),"No PO")</f>
        <v>3143.53</v>
      </c>
      <c r="AG6" s="102">
        <f>IFERROR(IFERROR(VLOOKUP($G6,'FPO034'!$J$9:$Q$196,8,FALSE),(VLOOKUP($H6,'FPO034'!$J$9:$Q$196,8,FALSE))),"No PO")</f>
        <v>0</v>
      </c>
      <c r="AH6" s="102" t="str">
        <f>IF(AG6&lt;&gt;0,"No",IF(AD6&gt;AF6,"No",IF(AD6/AE6&lt;1,"--",IF(AD6/AE6&lt;1.02,"Maybe","No"))))</f>
        <v>--</v>
      </c>
      <c r="AI6" s="59">
        <f>IFERROR(VLOOKUP($E6,'Rev2 Aug 16'!$D$1:$Z$300,22,FALSE),"-")</f>
        <v>381.15</v>
      </c>
      <c r="AJ6" s="59" t="str">
        <f>IFERROR(VLOOKUP($E6,'Rev2 Aug 16'!$D$1:$Z$300,5,FALSE),"-")</f>
        <v>WAY2001H6C</v>
      </c>
      <c r="AK6" s="59" t="str">
        <f>IFERROR(VLOOKUP(AJ6,'Paid Invoices'!$F$6:$I$381,3,FALSE),"")</f>
        <v/>
      </c>
      <c r="AL6" s="59" t="str">
        <f>IFERROR(VLOOKUP(AJ6,'Open Invoices'!$D$1:$E$3000,2,FALSE),"")</f>
        <v/>
      </c>
      <c r="AM6" s="59">
        <f>IFERROR(VLOOKUP($E6,'Rev2 July 16'!$D$1:$Z$300,22,FALSE),"-")</f>
        <v>227.56</v>
      </c>
      <c r="AN6" s="59" t="str">
        <f>IFERROR(VLOOKUP($E6,'Rev2 July 16'!$D$1:$Z$300,5,FALSE),"-")</f>
        <v>WAY2001G6D</v>
      </c>
      <c r="AO6" s="59" t="str">
        <f>IFERROR(VLOOKUP(AN6,'Paid Invoices'!$F$6:$I$381,3,FALSE),"")</f>
        <v/>
      </c>
      <c r="AP6" s="59" t="str">
        <f>IFERROR(VLOOKUP(AN6,'Open Invoices'!$D$1:$E$3000,2,FALSE),"")</f>
        <v/>
      </c>
      <c r="AQ6" s="59">
        <f>IFERROR(VLOOKUP($E6,'Rev June 16'!$D$1:$Z$300,22,FALSE),"-")</f>
        <v>237.08</v>
      </c>
      <c r="AR6" s="59" t="str">
        <f>IFERROR(VLOOKUP($E6,'Rev June 16'!$D$1:$Z$300,4,FALSE),"-")</f>
        <v>WAY2001F6D</v>
      </c>
      <c r="AS6" s="59" t="str">
        <f>IFERROR(VLOOKUP(AR6,'Paid Invoices'!$F$6:$I$381,3,FALSE),"")</f>
        <v/>
      </c>
      <c r="AT6" s="59" t="str">
        <f>IFERROR(VLOOKUP(AR6,'Open Invoices'!$D$1:$E$3000,2,FALSE),"")</f>
        <v/>
      </c>
      <c r="AU6" s="59">
        <f>IFERROR(VLOOKUP($E6,'May 2016'!$D$1:$Z$300,22,FALSE),"-")</f>
        <v>347.82</v>
      </c>
      <c r="AV6" s="59" t="str">
        <f>IFERROR(VLOOKUP($E6,'May 2016'!$D$1:$Z$300,4,FALSE),"-")</f>
        <v>WAY2001E6D</v>
      </c>
      <c r="AW6" s="59" t="str">
        <f>IFERROR(VLOOKUP(AV6,'Paid Invoices'!$F$6:$I$381,3,FALSE),"")</f>
        <v/>
      </c>
      <c r="AX6" s="59" t="str">
        <f>IFERROR(VLOOKUP(AV6,'Open Invoices'!$D$1:$E$3000,2,FALSE),"")</f>
        <v/>
      </c>
      <c r="AY6" s="59">
        <f>IFERROR(VLOOKUP($E6,'Apr 2016'!$D$1:$Z$300,22,FALSE),"-")</f>
        <v>187.73</v>
      </c>
      <c r="AZ6" s="59" t="str">
        <f>IFERROR(VLOOKUP($E6,'Apr 2016'!$D$1:$Z$300,4,FALSE),"-")</f>
        <v>WAY2001D6E</v>
      </c>
      <c r="BA6" s="59" t="str">
        <f>IFERROR(VLOOKUP(AZ6,'Paid Invoices'!$F$6:$I$381,3,FALSE),"")</f>
        <v/>
      </c>
      <c r="BB6" s="59" t="str">
        <f>IFERROR(VLOOKUP(AZ6,'Open Invoices'!$D$1:$E$3000,2,FALSE),"")</f>
        <v/>
      </c>
      <c r="BC6" s="59">
        <f>IFERROR(VLOOKUP($E6,'Mar 2016'!$D$1:$Z$300,22,FALSE),"-")</f>
        <v>275.86</v>
      </c>
      <c r="BD6" s="59" t="str">
        <f>IFERROR(VLOOKUP($E6,'Mar 2016'!$D$1:$Z$300,4,FALSE),"-")</f>
        <v>WAY2001C6D</v>
      </c>
      <c r="BE6" s="59" t="str">
        <f>IFERROR(VLOOKUP(BD6,'Paid Invoices'!$F$6:$I$381,3,FALSE),"")</f>
        <v/>
      </c>
      <c r="BF6" s="59" t="str">
        <f>IFERROR(VLOOKUP(BD6,'Open Invoices'!$D$1:$E$3000,2,FALSE),"")</f>
        <v/>
      </c>
      <c r="BG6" s="59">
        <f>IFERROR(VLOOKUP($E6,'Feb 2016'!$D$1:$Z$300,22,FALSE),"-")</f>
        <v>121.96</v>
      </c>
      <c r="BH6" s="59" t="str">
        <f>IFERROR(VLOOKUP($E6,'Feb 2016'!$D$1:$Z$300,4,FALSE),"-")</f>
        <v>WAY2001B6C</v>
      </c>
      <c r="BI6" s="59" t="str">
        <f>IFERROR(VLOOKUP(BH6,'Paid Invoices'!$F$6:$I$381,3,FALSE),"")</f>
        <v/>
      </c>
      <c r="BJ6" s="59" t="str">
        <f>IFERROR(VLOOKUP(BH6,'Open Invoices'!$D$1:$E$3000,2,FALSE),"")</f>
        <v/>
      </c>
      <c r="BK6" s="59">
        <f>IFERROR(VLOOKUP($E6,'Jan 2016'!$D$1:$Z$300,22,FALSE),"-")</f>
        <v>190.46</v>
      </c>
      <c r="BL6" s="59" t="str">
        <f>IFERROR(VLOOKUP($E6,'Jan 2016'!$D$1:$Z$300,4,FALSE),"-")</f>
        <v>WAY2001A6AB</v>
      </c>
      <c r="BM6" s="59" t="str">
        <f>IFERROR(VLOOKUP(BL6,'Paid Invoices'!$F$6:$I$381,3,FALSE),"")</f>
        <v/>
      </c>
      <c r="BN6" s="59" t="str">
        <f>IFERROR(VLOOKUP(BL6,'Open Invoices'!$D$1:$E$3000,2,FALSE),"")</f>
        <v/>
      </c>
      <c r="BO6" s="59">
        <f>IFERROR(VLOOKUP($E6,'Dec 2015'!$D$1:$Z$300,22,FALSE),"-")</f>
        <v>310.77999999999997</v>
      </c>
      <c r="BP6" s="59" t="str">
        <f>IFERROR(VLOOKUP($E6,'Dec 2015'!$D$1:$Z$300,4,FALSE),"-")</f>
        <v>WAY2001L5C</v>
      </c>
      <c r="BQ6" s="59" t="str">
        <f>IFERROR(VLOOKUP(BP6,'Paid Invoices'!$F$6:$I$381,3,FALSE),"")</f>
        <v/>
      </c>
      <c r="BR6" s="59" t="str">
        <f>IFERROR(VLOOKUP(BP6,'Open Invoices'!$D$1:$E$3000,2,FALSE),"")</f>
        <v/>
      </c>
      <c r="BS6" s="59">
        <f>IFERROR(VLOOKUP($E6,'Nov 2015'!$D$1:$Z$300,22,FALSE),"-")</f>
        <v>136.72999999999999</v>
      </c>
      <c r="BT6" s="59" t="str">
        <f>IFERROR(VLOOKUP($E6,'Nov 2015'!$D$1:$Z$300,4,FALSE),"-")</f>
        <v>WAY2001K5AB</v>
      </c>
      <c r="BU6" s="59" t="str">
        <f>IFERROR(VLOOKUP(BT6,'Paid Invoices'!$F$6:$I$381,3,FALSE),"")</f>
        <v/>
      </c>
      <c r="BV6" s="59" t="str">
        <f>IFERROR(VLOOKUP(BT6,'Open Invoices'!$D$1:$E$3000,2,FALSE),"")</f>
        <v/>
      </c>
      <c r="BW6" s="59">
        <f>IFERROR(VLOOKUP($E6,'Oct 2015'!$D$1:$Z$300,22,FALSE),"-")</f>
        <v>274.42</v>
      </c>
      <c r="BX6" s="59" t="str">
        <f>IFERROR(VLOOKUP($E6,'Oct 2015'!$D$1:$Z$300,4,FALSE),"-")</f>
        <v>WAY2001J5AB</v>
      </c>
      <c r="BY6" s="59" t="str">
        <f>IFERROR(VLOOKUP(BX6,'Paid Invoices'!$F$6:$I$381,3,FALSE),"")</f>
        <v/>
      </c>
      <c r="BZ6" s="59" t="str">
        <f>IFERROR(VLOOKUP(BX6,'Open Invoices'!$D$1:$E$3000,2,FALSE),"")</f>
        <v/>
      </c>
      <c r="CA6" s="59">
        <f>IFERROR(VLOOKUP($E6,'Sep 2015'!$D$1:$Z$300,22,FALSE),"-")</f>
        <v>101.8</v>
      </c>
      <c r="CB6" s="59" t="str">
        <f>IFERROR(VLOOKUP($E6,'Sep 2015'!$D$1:$Z$300,4,FALSE),"-")</f>
        <v>WAY2001I5AA</v>
      </c>
      <c r="CC6" s="59" t="str">
        <f>IFERROR(VLOOKUP(CB6,'Paid Invoices'!$F$6:$I$381,3,FALSE),"")</f>
        <v/>
      </c>
      <c r="CD6" s="59" t="str">
        <f>IFERROR(VLOOKUP(CB6,'Open Invoices'!$D$1:$E$3000,2,FALSE),"")</f>
        <v/>
      </c>
      <c r="CE6" s="52"/>
      <c r="CF6" s="52" t="s">
        <v>2115</v>
      </c>
      <c r="CG6" s="49" t="str">
        <f>IFERROR(IFERROR(VLOOKUP($E6,'Asset Group  All Assets'!$B$1:$C$500,2,FALSE),(VLOOKUP($E6,'Missing-WSU-POs'!$B$1:$D$500,3,FALSE))),"?")</f>
        <v>P0732491</v>
      </c>
      <c r="CH6" s="31" t="str">
        <f>IF(G6="","",G6)</f>
        <v>P0732491</v>
      </c>
      <c r="CI6" s="31" t="str">
        <f>IF(CG6=CH6,"","Wrong PO")</f>
        <v/>
      </c>
      <c r="CJ6" s="29" t="str">
        <f>IFERROR(IF(VLOOKUP($E6,'Org July 2016 '!$D$1:$Z$500,3,FALSE)=G6,"-","Wrong PO"),"new")</f>
        <v>Wrong PO</v>
      </c>
      <c r="CK6" s="32">
        <f>IF(CJ6="wrong PO",(VLOOKUP($E6,'Org July 2016 '!$D$1:$Z$500,3,FALSE)),"")</f>
        <v>0</v>
      </c>
      <c r="CL6" s="29" t="str">
        <f>IFERROR(IF(VLOOKUP($E6,'Org June 2016 '!$D$1:$Z$500,3,FALSE)=G6,"-","Wrong PO"),"new")</f>
        <v>Wrong PO</v>
      </c>
      <c r="CM6" s="32">
        <f>IF(CL6="wrong PO",(VLOOKUP($E6,'Org June 2016 '!$D$1:$Z$500,3,FALSE)),"")</f>
        <v>0</v>
      </c>
      <c r="CN6" s="29" t="str">
        <f>IFERROR(IF(VLOOKUP($E6,'May 2016'!D52:Z551,3,FALSE)=G6,"-","Wrong PO"),"new")</f>
        <v>new</v>
      </c>
      <c r="CO6" s="32" t="str">
        <f>IF(CN6="wrong PO",(VLOOKUP($E6,'May 2016'!D52:Z551,3,FALSE)),"")</f>
        <v/>
      </c>
      <c r="CP6" s="29" t="str">
        <f>IFERROR(IF(VLOOKUP($E6,'Apr 2016'!$D$1:$Z$500,3,FALSE)=G6,"-","Wrong PO"),"new")</f>
        <v>-</v>
      </c>
      <c r="CQ6" s="32" t="str">
        <f>IF(CP6="wrong PO",(VLOOKUP($E6,'Apr 2016'!$D$1:$Z$500,3,FALSE)),"")</f>
        <v/>
      </c>
      <c r="CR6" s="32" t="str">
        <f>IFERROR(IF(VLOOKUP($E6,'Mar 2016'!$D$1:$Z$500,3,FALSE)=G6,"-","Wrong PO"),"new")</f>
        <v>-</v>
      </c>
      <c r="CS6" s="32" t="str">
        <f>IF(CP6="wrong PO",(VLOOKUP($E6,'Mar 2016'!$D$1:$Z$500,3,FALSE)),"")</f>
        <v/>
      </c>
      <c r="CT6" s="32" t="str">
        <f>IFERROR(IF(VLOOKUP($E6,'Feb 2016'!$D$1:$Z$500,3,FALSE)=G6,"-","Wrong PO"),"new")</f>
        <v>-</v>
      </c>
      <c r="CU6" s="32" t="str">
        <f>IF(CP6="wrong PO",(VLOOKUP($E6,'Feb 2016'!$D$1:$Z$500,3,FALSE)),"")</f>
        <v/>
      </c>
      <c r="CV6" s="29" t="str">
        <f>IFERROR(IF(VLOOKUP($E6,'Jan 2016'!$D$1:$Z$500,3,FALSE)=G6,"-","Wrong PO"),"new")</f>
        <v>-</v>
      </c>
      <c r="CW6" s="32" t="str">
        <f>IF(CV6="wrong PO",(VLOOKUP($E6,'Jan 2016'!$D$1:$Z$500,3,FALSE)),"")</f>
        <v/>
      </c>
      <c r="CX6" s="29" t="str">
        <f>IFERROR(IF(VLOOKUP($E6,'Dec 2015'!$D$1:$Z$500,3,FALSE)=G6,"-","Wrong PO"),"new")</f>
        <v>-</v>
      </c>
      <c r="CY6" s="32" t="str">
        <f>IF(CX6="wrong PO",(VLOOKUP($E6,'Dec 2015'!$D$1:$Z$500,3,FALSE)),"")</f>
        <v/>
      </c>
      <c r="CZ6" s="29" t="str">
        <f>IFERROR(IF(VLOOKUP($E6,'Nov 2015'!$D$1:$Z$500,3,FALSE)=G6,"-","Wrong PO"),"new")</f>
        <v>-</v>
      </c>
      <c r="DA6" s="32" t="str">
        <f>IF(CZ6="wrong PO",(VLOOKUP($E6,'Nov 2015'!$D$1:$Z$500,3,FALSE)),"")</f>
        <v/>
      </c>
      <c r="DB6" s="29" t="str">
        <f>IFERROR(IF(VLOOKUP($E6,'Oct 2015'!$D$1:$Z$500,3,FALSE)=G6,"-","Wrong PO"),"new")</f>
        <v>-</v>
      </c>
      <c r="DC6" s="32" t="str">
        <f>IF(DB6="wrong PO",(VLOOKUP($E6,'Oct 2015'!$D$1:$Z$500,3,FALSE)),"")</f>
        <v/>
      </c>
      <c r="DD6" s="29" t="str">
        <f>IFERROR(IF(VLOOKUP($E6,'Sep 2015'!$D$1:$Z$500,3,FALSE)=G6,"-","Wrong PO"),"new")</f>
        <v>-</v>
      </c>
      <c r="DE6" s="32" t="str">
        <f>IF(DD6="wrong PO",(VLOOKUP($E6,'Sep 2015'!$D$1:$Z$500,3,FALSE)),"")</f>
        <v/>
      </c>
    </row>
    <row r="7" spans="1:109">
      <c r="A7" s="115">
        <v>53</v>
      </c>
      <c r="B7" s="2" t="s">
        <v>841</v>
      </c>
      <c r="C7" s="2" t="s">
        <v>510</v>
      </c>
      <c r="D7" s="2" t="s">
        <v>25</v>
      </c>
      <c r="E7" s="2" t="s">
        <v>110</v>
      </c>
      <c r="F7" s="2" t="s">
        <v>375</v>
      </c>
      <c r="G7" s="21" t="s">
        <v>111</v>
      </c>
      <c r="H7" s="21" t="str">
        <f>IFERROR(VLOOKUP($E7,'Wayne Master'!$B$1:$C$315,2,FALSE),"not on master")</f>
        <v>P0734753</v>
      </c>
      <c r="I7" s="11" t="s">
        <v>2107</v>
      </c>
      <c r="J7" s="3">
        <v>42227</v>
      </c>
      <c r="K7" s="2" t="s">
        <v>39</v>
      </c>
      <c r="L7" s="2" t="s">
        <v>377</v>
      </c>
      <c r="M7" s="2" t="s">
        <v>30</v>
      </c>
      <c r="N7" s="2" t="s">
        <v>31</v>
      </c>
      <c r="O7" s="2" t="s">
        <v>378</v>
      </c>
      <c r="P7" s="4">
        <v>54850</v>
      </c>
      <c r="Q7" s="4">
        <v>56275</v>
      </c>
      <c r="R7" s="4">
        <v>1425</v>
      </c>
      <c r="S7" s="5">
        <v>24.08</v>
      </c>
      <c r="T7" s="4">
        <v>0</v>
      </c>
      <c r="U7" s="4">
        <v>0</v>
      </c>
      <c r="V7" s="4">
        <v>0</v>
      </c>
      <c r="W7" s="5">
        <v>0</v>
      </c>
      <c r="X7" s="5">
        <v>0</v>
      </c>
      <c r="Y7" s="14">
        <v>24.08</v>
      </c>
      <c r="Z7" s="14">
        <v>0</v>
      </c>
      <c r="AA7" s="14">
        <v>24.08</v>
      </c>
      <c r="AB7" s="4">
        <v>24580</v>
      </c>
      <c r="AC7" s="55"/>
      <c r="AD7" s="59">
        <f>SUM(AI7,AM7,AQ7,AU7,AY7,BC7,BG7,BK7,BO7,BS7,BW7,CA7)</f>
        <v>950.9799999999999</v>
      </c>
      <c r="AE7" s="59">
        <f>(Q7*0.0169)+(U7*0.0598)</f>
        <v>951.0474999999999</v>
      </c>
      <c r="AF7" s="102">
        <f>IFERROR(IFERROR(VLOOKUP($G7,'FPO034'!$J$9:$Q$196,7,FALSE),(VLOOKUP($H7,'FPO034'!$J$9:$Q$196,7,FALSE))),"No PO")</f>
        <v>2205.04</v>
      </c>
      <c r="AG7" s="102">
        <f>IFERROR(IFERROR(VLOOKUP($G7,'FPO034'!$J$9:$Q$196,8,FALSE),(VLOOKUP($H7,'FPO034'!$J$9:$Q$196,8,FALSE))),"No PO")</f>
        <v>0</v>
      </c>
      <c r="AH7" s="102" t="str">
        <f>IF(AG7&lt;&gt;0,"No",IF(AD7&gt;AF7,"No",IF(AD7/AE7&lt;1,"--",IF(AD7/AE7&lt;1.02,"Maybe","No"))))</f>
        <v>--</v>
      </c>
      <c r="AI7" s="59">
        <f>IFERROR(VLOOKUP($E7,'Rev2 Aug 16'!$D$1:$Z$300,22,FALSE),"-")</f>
        <v>24.08</v>
      </c>
      <c r="AJ7" s="59" t="str">
        <f>IFERROR(VLOOKUP($E7,'Rev2 Aug 16'!$D$1:$Z$300,5,FALSE),"-")</f>
        <v>WAY2001H6D</v>
      </c>
      <c r="AK7" s="59" t="str">
        <f>IFERROR(VLOOKUP(AJ7,'Paid Invoices'!$F$6:$I$381,3,FALSE),"")</f>
        <v/>
      </c>
      <c r="AL7" s="59" t="str">
        <f>IFERROR(VLOOKUP(AJ7,'Open Invoices'!$D$1:$E$3000,2,FALSE),"")</f>
        <v/>
      </c>
      <c r="AM7" s="59">
        <f>IFERROR(VLOOKUP($E7,'Rev2 July 16'!$D$1:$Z$300,22,FALSE),"-")</f>
        <v>19.989999999999998</v>
      </c>
      <c r="AN7" s="59" t="str">
        <f>IFERROR(VLOOKUP($E7,'Rev2 July 16'!$D$1:$Z$300,5,FALSE),"-")</f>
        <v>WAY2001G6E</v>
      </c>
      <c r="AO7" s="59" t="str">
        <f>IFERROR(VLOOKUP(AN7,'Paid Invoices'!$F$6:$I$381,3,FALSE),"")</f>
        <v/>
      </c>
      <c r="AP7" s="59" t="str">
        <f>IFERROR(VLOOKUP(AN7,'Open Invoices'!$D$1:$E$3000,2,FALSE),"")</f>
        <v/>
      </c>
      <c r="AQ7" s="59">
        <f>IFERROR(VLOOKUP($E7,'Rev June 16'!$D$1:$Z$300,22,FALSE),"-")</f>
        <v>38.58</v>
      </c>
      <c r="AR7" s="59" t="str">
        <f>IFERROR(VLOOKUP($E7,'Rev June 16'!$D$1:$Z$300,4,FALSE),"-")</f>
        <v>WAY2001F6E</v>
      </c>
      <c r="AS7" s="59" t="str">
        <f>IFERROR(VLOOKUP(AR7,'Paid Invoices'!$F$6:$I$381,3,FALSE),"")</f>
        <v/>
      </c>
      <c r="AT7" s="59" t="str">
        <f>IFERROR(VLOOKUP(AR7,'Open Invoices'!$D$1:$E$3000,2,FALSE),"")</f>
        <v/>
      </c>
      <c r="AU7" s="59">
        <f>IFERROR(VLOOKUP($E7,'May 2016'!$D$1:$Z$300,22,FALSE),"-")</f>
        <v>68.48</v>
      </c>
      <c r="AV7" s="59" t="str">
        <f>IFERROR(VLOOKUP($E7,'May 2016'!$D$1:$Z$300,4,FALSE),"-")</f>
        <v>WAY2001E6E</v>
      </c>
      <c r="AW7" s="59" t="str">
        <f>IFERROR(VLOOKUP(AV7,'Paid Invoices'!$F$6:$I$381,3,FALSE),"")</f>
        <v/>
      </c>
      <c r="AX7" s="59" t="str">
        <f>IFERROR(VLOOKUP(AV7,'Open Invoices'!$D$1:$E$3000,2,FALSE),"")</f>
        <v/>
      </c>
      <c r="AY7" s="59">
        <f>IFERROR(VLOOKUP($E7,'Apr 2016'!$D$1:$Z$300,22,FALSE),"-")</f>
        <v>119.91</v>
      </c>
      <c r="AZ7" s="59" t="str">
        <f>IFERROR(VLOOKUP($E7,'Apr 2016'!$D$1:$Z$300,4,FALSE),"-")</f>
        <v>WAY2001D6F</v>
      </c>
      <c r="BA7" s="59" t="str">
        <f>IFERROR(VLOOKUP(AZ7,'Paid Invoices'!$F$6:$I$381,3,FALSE),"")</f>
        <v/>
      </c>
      <c r="BB7" s="59" t="str">
        <f>IFERROR(VLOOKUP(AZ7,'Open Invoices'!$D$1:$E$3000,2,FALSE),"")</f>
        <v/>
      </c>
      <c r="BC7" s="59">
        <f>IFERROR(VLOOKUP($E7,'Mar 2016'!$D$1:$Z$300,22,FALSE),"-")</f>
        <v>160.65</v>
      </c>
      <c r="BD7" s="59" t="str">
        <f>IFERROR(VLOOKUP($E7,'Mar 2016'!$D$1:$Z$300,4,FALSE),"-")</f>
        <v>WAY2001C6E</v>
      </c>
      <c r="BE7" s="59" t="str">
        <f>IFERROR(VLOOKUP(BD7,'Paid Invoices'!$F$6:$I$381,3,FALSE),"")</f>
        <v/>
      </c>
      <c r="BF7" s="59" t="str">
        <f>IFERROR(VLOOKUP(BD7,'Open Invoices'!$D$1:$E$3000,2,FALSE),"")</f>
        <v/>
      </c>
      <c r="BG7" s="59">
        <f>IFERROR(VLOOKUP($E7,'Feb 2016'!$D$1:$Z$300,22,FALSE),"-")</f>
        <v>103.23</v>
      </c>
      <c r="BH7" s="59" t="str">
        <f>IFERROR(VLOOKUP($E7,'Feb 2016'!$D$1:$Z$300,4,FALSE),"-")</f>
        <v>WAY2001B6D</v>
      </c>
      <c r="BI7" s="59" t="str">
        <f>IFERROR(VLOOKUP(BH7,'Paid Invoices'!$F$6:$I$381,3,FALSE),"")</f>
        <v/>
      </c>
      <c r="BJ7" s="59" t="str">
        <f>IFERROR(VLOOKUP(BH7,'Open Invoices'!$D$1:$E$3000,2,FALSE),"")</f>
        <v/>
      </c>
      <c r="BK7" s="59">
        <f>IFERROR(VLOOKUP($E7,'Jan 2016'!$D$1:$Z$300,22,FALSE),"-")</f>
        <v>63</v>
      </c>
      <c r="BL7" s="59" t="str">
        <f>IFERROR(VLOOKUP($E7,'Jan 2016'!$D$1:$Z$300,4,FALSE),"-")</f>
        <v>WAY2001A6AC</v>
      </c>
      <c r="BM7" s="59" t="str">
        <f>IFERROR(VLOOKUP(BL7,'Paid Invoices'!$F$6:$I$381,3,FALSE),"")</f>
        <v/>
      </c>
      <c r="BN7" s="59" t="str">
        <f>IFERROR(VLOOKUP(BL7,'Open Invoices'!$D$1:$E$3000,2,FALSE),"")</f>
        <v/>
      </c>
      <c r="BO7" s="59">
        <f>IFERROR(VLOOKUP($E7,'Dec 2015'!$D$1:$Z$300,22,FALSE),"-")</f>
        <v>52.1</v>
      </c>
      <c r="BP7" s="59" t="str">
        <f>IFERROR(VLOOKUP($E7,'Dec 2015'!$D$1:$Z$300,4,FALSE),"-")</f>
        <v>WAY2001L5D</v>
      </c>
      <c r="BQ7" s="59" t="str">
        <f>IFERROR(VLOOKUP(BP7,'Paid Invoices'!$F$6:$I$381,3,FALSE),"")</f>
        <v/>
      </c>
      <c r="BR7" s="59" t="str">
        <f>IFERROR(VLOOKUP(BP7,'Open Invoices'!$D$1:$E$3000,2,FALSE),"")</f>
        <v/>
      </c>
      <c r="BS7" s="59">
        <f>IFERROR(VLOOKUP($E7,'Nov 2015'!$D$1:$Z$300,22,FALSE),"-")</f>
        <v>113.3</v>
      </c>
      <c r="BT7" s="59" t="str">
        <f>IFERROR(VLOOKUP($E7,'Nov 2015'!$D$1:$Z$300,4,FALSE),"-")</f>
        <v>WAY2001K5AC</v>
      </c>
      <c r="BU7" s="59" t="str">
        <f>IFERROR(VLOOKUP(BT7,'Paid Invoices'!$F$6:$I$381,3,FALSE),"")</f>
        <v/>
      </c>
      <c r="BV7" s="59" t="str">
        <f>IFERROR(VLOOKUP(BT7,'Open Invoices'!$D$1:$E$3000,2,FALSE),"")</f>
        <v/>
      </c>
      <c r="BW7" s="59">
        <f>IFERROR(VLOOKUP($E7,'Oct 2015'!$D$1:$Z$300,22,FALSE),"-")</f>
        <v>187.66</v>
      </c>
      <c r="BX7" s="59" t="str">
        <f>IFERROR(VLOOKUP($E7,'Oct 2015'!$D$1:$Z$300,4,FALSE),"-")</f>
        <v>WAY2001J5AC</v>
      </c>
      <c r="BY7" s="59" t="str">
        <f>IFERROR(VLOOKUP(BX7,'Paid Invoices'!$F$6:$I$381,3,FALSE),"")</f>
        <v/>
      </c>
      <c r="BZ7" s="59" t="str">
        <f>IFERROR(VLOOKUP(BX7,'Open Invoices'!$D$1:$E$3000,2,FALSE),"")</f>
        <v/>
      </c>
      <c r="CA7" s="59" t="str">
        <f>IFERROR(VLOOKUP($E7,'Sep 2015'!$D$1:$Z$300,22,FALSE),"-")</f>
        <v>-</v>
      </c>
      <c r="CB7" s="59" t="str">
        <f>IFERROR(VLOOKUP($E7,'Sep 2015'!$D$1:$Z$300,4,FALSE),"-")</f>
        <v>-</v>
      </c>
      <c r="CC7" s="59" t="str">
        <f>IFERROR(VLOOKUP(CB7,'Paid Invoices'!$F$6:$I$381,3,FALSE),"")</f>
        <v/>
      </c>
      <c r="CD7" s="59" t="str">
        <f>IFERROR(VLOOKUP(CB7,'Open Invoices'!$D$1:$E$3000,2,FALSE),"")</f>
        <v/>
      </c>
      <c r="CE7" s="52"/>
      <c r="CF7" s="52" t="s">
        <v>2115</v>
      </c>
      <c r="CG7" s="49" t="str">
        <f>IFERROR(IFERROR(VLOOKUP($E7,'Asset Group  All Assets'!$B$1:$C$500,2,FALSE),(VLOOKUP($E7,'Missing-WSU-POs'!$B$1:$D$500,3,FALSE))),"?")</f>
        <v>P0734753</v>
      </c>
      <c r="CH7" s="31" t="str">
        <f>IF(G7="","",G7)</f>
        <v>P0734753</v>
      </c>
      <c r="CI7" s="31" t="str">
        <f>IF(CG7=CH7,"","Wrong PO")</f>
        <v/>
      </c>
      <c r="CJ7" s="29" t="str">
        <f>IFERROR(IF(VLOOKUP($E7,'Org July 2016 '!$D$1:$Z$500,3,FALSE)=G7,"-","Wrong PO"),"new")</f>
        <v>Wrong PO</v>
      </c>
      <c r="CK7" s="32">
        <f>IF(CJ7="wrong PO",(VLOOKUP($E7,'Org July 2016 '!$D$1:$Z$500,3,FALSE)),"")</f>
        <v>0</v>
      </c>
      <c r="CL7" s="29" t="str">
        <f>IFERROR(IF(VLOOKUP($E7,'Org June 2016 '!$D$1:$Z$500,3,FALSE)=G7,"-","Wrong PO"),"new")</f>
        <v>Wrong PO</v>
      </c>
      <c r="CM7" s="32">
        <f>IF(CL7="wrong PO",(VLOOKUP($E7,'Org June 2016 '!$D$1:$Z$500,3,FALSE)),"")</f>
        <v>0</v>
      </c>
      <c r="CN7" s="29" t="str">
        <f>IFERROR(IF(VLOOKUP($E7,'May 2016'!D53:Z552,3,FALSE)=G7,"-","Wrong PO"),"new")</f>
        <v>new</v>
      </c>
      <c r="CO7" s="32" t="str">
        <f>IF(CN7="wrong PO",(VLOOKUP($E7,'May 2016'!D53:Z552,3,FALSE)),"")</f>
        <v/>
      </c>
      <c r="CP7" s="29" t="str">
        <f>IFERROR(IF(VLOOKUP($E7,'Apr 2016'!$D$1:$Z$500,3,FALSE)=G7,"-","Wrong PO"),"new")</f>
        <v>-</v>
      </c>
      <c r="CQ7" s="32" t="str">
        <f>IF(CP7="wrong PO",(VLOOKUP($E7,'Apr 2016'!$D$1:$Z$500,3,FALSE)),"")</f>
        <v/>
      </c>
      <c r="CR7" s="32" t="str">
        <f>IFERROR(IF(VLOOKUP($E7,'Mar 2016'!$D$1:$Z$500,3,FALSE)=G7,"-","Wrong PO"),"new")</f>
        <v>-</v>
      </c>
      <c r="CS7" s="32" t="str">
        <f>IF(CP7="wrong PO",(VLOOKUP($E7,'Mar 2016'!$D$1:$Z$500,3,FALSE)),"")</f>
        <v/>
      </c>
      <c r="CT7" s="32" t="str">
        <f>IFERROR(IF(VLOOKUP($E7,'Feb 2016'!$D$1:$Z$500,3,FALSE)=G7,"-","Wrong PO"),"new")</f>
        <v>-</v>
      </c>
      <c r="CU7" s="32" t="str">
        <f>IF(CP7="wrong PO",(VLOOKUP($E7,'Feb 2016'!$D$1:$Z$500,3,FALSE)),"")</f>
        <v/>
      </c>
      <c r="CV7" s="29" t="str">
        <f>IFERROR(IF(VLOOKUP($E7,'Jan 2016'!$D$1:$Z$500,3,FALSE)=G7,"-","Wrong PO"),"new")</f>
        <v>-</v>
      </c>
      <c r="CW7" s="32" t="str">
        <f>IF(CV7="wrong PO",(VLOOKUP($E7,'Jan 2016'!$D$1:$Z$500,3,FALSE)),"")</f>
        <v/>
      </c>
      <c r="CX7" s="29" t="str">
        <f>IFERROR(IF(VLOOKUP($E7,'Dec 2015'!$D$1:$Z$500,3,FALSE)=G7,"-","Wrong PO"),"new")</f>
        <v>-</v>
      </c>
      <c r="CY7" s="32" t="str">
        <f>IF(CX7="wrong PO",(VLOOKUP($E7,'Dec 2015'!$D$1:$Z$500,3,FALSE)),"")</f>
        <v/>
      </c>
      <c r="CZ7" s="29" t="str">
        <f>IFERROR(IF(VLOOKUP($E7,'Nov 2015'!$D$1:$Z$500,3,FALSE)=G7,"-","Wrong PO"),"new")</f>
        <v>-</v>
      </c>
      <c r="DA7" s="32" t="str">
        <f>IF(CZ7="wrong PO",(VLOOKUP($E7,'Nov 2015'!$D$1:$Z$500,3,FALSE)),"")</f>
        <v/>
      </c>
      <c r="DB7" s="29" t="str">
        <f>IFERROR(IF(VLOOKUP($E7,'Oct 2015'!$D$1:$Z$500,3,FALSE)=G7,"-","Wrong PO"),"new")</f>
        <v>-</v>
      </c>
      <c r="DC7" s="32" t="str">
        <f>IF(DB7="wrong PO",(VLOOKUP($E7,'Oct 2015'!$D$1:$Z$500,3,FALSE)),"")</f>
        <v/>
      </c>
      <c r="DD7" s="29" t="str">
        <f>IFERROR(IF(VLOOKUP($E7,'Sep 2015'!$D$1:$Z$500,3,FALSE)=G7,"-","Wrong PO"),"new")</f>
        <v>new</v>
      </c>
      <c r="DE7" s="32" t="str">
        <f>IF(DD7="wrong PO",(VLOOKUP($E7,'Sep 2015'!$D$1:$Z$500,3,FALSE)),"")</f>
        <v/>
      </c>
    </row>
    <row r="8" spans="1:109">
      <c r="A8" s="115">
        <v>54</v>
      </c>
      <c r="B8" s="2" t="s">
        <v>841</v>
      </c>
      <c r="C8" s="2" t="s">
        <v>510</v>
      </c>
      <c r="D8" s="2" t="s">
        <v>25</v>
      </c>
      <c r="E8" s="2" t="s">
        <v>106</v>
      </c>
      <c r="F8" s="2" t="s">
        <v>379</v>
      </c>
      <c r="G8" s="21" t="s">
        <v>107</v>
      </c>
      <c r="H8" s="21" t="str">
        <f>IFERROR(VLOOKUP($E8,'Wayne Master'!$B$1:$C$315,2,FALSE),"not on master")</f>
        <v>P0736236</v>
      </c>
      <c r="I8" s="11" t="s">
        <v>2106</v>
      </c>
      <c r="J8" s="3">
        <v>42234</v>
      </c>
      <c r="K8" s="2" t="s">
        <v>39</v>
      </c>
      <c r="L8" s="2" t="s">
        <v>619</v>
      </c>
      <c r="M8" s="2" t="s">
        <v>30</v>
      </c>
      <c r="N8" s="2" t="s">
        <v>31</v>
      </c>
      <c r="O8" s="2" t="s">
        <v>378</v>
      </c>
      <c r="P8" s="4">
        <v>37588</v>
      </c>
      <c r="Q8" s="4">
        <v>38899</v>
      </c>
      <c r="R8" s="4">
        <v>1311</v>
      </c>
      <c r="S8" s="14">
        <v>22.16</v>
      </c>
      <c r="T8" s="4">
        <v>0</v>
      </c>
      <c r="U8" s="4">
        <v>0</v>
      </c>
      <c r="V8" s="4">
        <v>0</v>
      </c>
      <c r="W8" s="5">
        <v>0</v>
      </c>
      <c r="X8" s="5">
        <v>0</v>
      </c>
      <c r="Y8" s="14">
        <v>22.16</v>
      </c>
      <c r="Z8" s="14">
        <v>0</v>
      </c>
      <c r="AA8" s="14">
        <v>22.16</v>
      </c>
      <c r="AB8" s="4">
        <v>24580</v>
      </c>
      <c r="AC8" s="55"/>
      <c r="AD8" s="59">
        <f>SUM(AI8,AM8,AQ8,AU8,AY8,BC8,BG8,BK8,BO8,BS8,BW8,CA8)</f>
        <v>657.30000000000007</v>
      </c>
      <c r="AE8" s="59">
        <f>(Q8*0.0169)+(U8*0.0598)</f>
        <v>657.39309999999989</v>
      </c>
      <c r="AF8" s="102">
        <f>IFERROR(IFERROR(VLOOKUP($G8,'FPO034'!$J$9:$Q$196,7,FALSE),(VLOOKUP($H8,'FPO034'!$J$9:$Q$196,7,FALSE))),"No PO")</f>
        <v>2989.44</v>
      </c>
      <c r="AG8" s="102">
        <f>IFERROR(IFERROR(VLOOKUP($G8,'FPO034'!$J$9:$Q$196,8,FALSE),(VLOOKUP($H8,'FPO034'!$J$9:$Q$196,8,FALSE))),"No PO")</f>
        <v>0</v>
      </c>
      <c r="AH8" s="102" t="str">
        <f>IF(AG8&lt;&gt;0,"No",IF(AD8&gt;AF8,"No",IF(AD8/AE8&lt;1,"--",IF(AD8/AE8&lt;1.02,"Maybe","No"))))</f>
        <v>--</v>
      </c>
      <c r="AI8" s="59">
        <f>IFERROR(VLOOKUP($E8,'Rev2 Aug 16'!$D$1:$Z$300,22,FALSE),"-")</f>
        <v>22.16</v>
      </c>
      <c r="AJ8" s="59" t="str">
        <f>IFERROR(VLOOKUP($E8,'Rev2 Aug 16'!$D$1:$Z$300,5,FALSE),"-")</f>
        <v>WAY2001H6E</v>
      </c>
      <c r="AK8" s="59" t="str">
        <f>IFERROR(VLOOKUP(AJ8,'Paid Invoices'!$F$6:$I$381,3,FALSE),"")</f>
        <v/>
      </c>
      <c r="AL8" s="59" t="str">
        <f>IFERROR(VLOOKUP(AJ8,'Open Invoices'!$D$1:$E$3000,2,FALSE),"")</f>
        <v/>
      </c>
      <c r="AM8" s="59">
        <f>IFERROR(VLOOKUP($E8,'Rev2 July 16'!$D$1:$Z$300,22,FALSE),"-")</f>
        <v>25.08</v>
      </c>
      <c r="AN8" s="59" t="str">
        <f>IFERROR(VLOOKUP($E8,'Rev2 July 16'!$D$1:$Z$300,5,FALSE),"-")</f>
        <v>WAY2001G6F</v>
      </c>
      <c r="AO8" s="59" t="str">
        <f>IFERROR(VLOOKUP(AN8,'Paid Invoices'!$F$6:$I$381,3,FALSE),"")</f>
        <v/>
      </c>
      <c r="AP8" s="59" t="str">
        <f>IFERROR(VLOOKUP(AN8,'Open Invoices'!$D$1:$E$3000,2,FALSE),"")</f>
        <v/>
      </c>
      <c r="AQ8" s="59">
        <f>IFERROR(VLOOKUP($E8,'Rev June 16'!$D$1:$Z$300,22,FALSE),"-")</f>
        <v>15.73</v>
      </c>
      <c r="AR8" s="59" t="str">
        <f>IFERROR(VLOOKUP($E8,'Rev June 16'!$D$1:$Z$300,4,FALSE),"-")</f>
        <v>WAY2001F6F</v>
      </c>
      <c r="AS8" s="59" t="str">
        <f>IFERROR(VLOOKUP(AR8,'Paid Invoices'!$F$6:$I$381,3,FALSE),"")</f>
        <v/>
      </c>
      <c r="AT8" s="59" t="str">
        <f>IFERROR(VLOOKUP(AR8,'Open Invoices'!$D$1:$E$3000,2,FALSE),"")</f>
        <v/>
      </c>
      <c r="AU8" s="59">
        <f>IFERROR(VLOOKUP($E8,'May 2016'!$D$1:$Z$300,22,FALSE),"-")</f>
        <v>73.45</v>
      </c>
      <c r="AV8" s="59" t="str">
        <f>IFERROR(VLOOKUP($E8,'May 2016'!$D$1:$Z$300,4,FALSE),"-")</f>
        <v>WAY2001E6F</v>
      </c>
      <c r="AW8" s="59" t="str">
        <f>IFERROR(VLOOKUP(AV8,'Paid Invoices'!$F$6:$I$381,3,FALSE),"")</f>
        <v/>
      </c>
      <c r="AX8" s="59" t="str">
        <f>IFERROR(VLOOKUP(AV8,'Open Invoices'!$D$1:$E$3000,2,FALSE),"")</f>
        <v/>
      </c>
      <c r="AY8" s="59">
        <f>IFERROR(VLOOKUP($E8,'Apr 2016'!$D$1:$Z$300,22,FALSE),"-")</f>
        <v>100.67</v>
      </c>
      <c r="AZ8" s="59" t="str">
        <f>IFERROR(VLOOKUP($E8,'Apr 2016'!$D$1:$Z$300,4,FALSE),"-")</f>
        <v>WAY2001D6G</v>
      </c>
      <c r="BA8" s="59" t="str">
        <f>IFERROR(VLOOKUP(AZ8,'Paid Invoices'!$F$6:$I$381,3,FALSE),"")</f>
        <v/>
      </c>
      <c r="BB8" s="59" t="str">
        <f>IFERROR(VLOOKUP(AZ8,'Open Invoices'!$D$1:$E$3000,2,FALSE),"")</f>
        <v/>
      </c>
      <c r="BC8" s="59">
        <f>IFERROR(VLOOKUP($E8,'Mar 2016'!$D$1:$Z$300,22,FALSE),"-")</f>
        <v>72.53</v>
      </c>
      <c r="BD8" s="59" t="str">
        <f>IFERROR(VLOOKUP($E8,'Mar 2016'!$D$1:$Z$300,4,FALSE),"-")</f>
        <v>WAY2001C6F</v>
      </c>
      <c r="BE8" s="59" t="str">
        <f>IFERROR(VLOOKUP(BD8,'Paid Invoices'!$F$6:$I$381,3,FALSE),"")</f>
        <v/>
      </c>
      <c r="BF8" s="59" t="str">
        <f>IFERROR(VLOOKUP(BD8,'Open Invoices'!$D$1:$E$3000,2,FALSE),"")</f>
        <v/>
      </c>
      <c r="BG8" s="59">
        <f>IFERROR(VLOOKUP($E8,'Feb 2016'!$D$1:$Z$300,22,FALSE),"-")</f>
        <v>93.02</v>
      </c>
      <c r="BH8" s="59" t="str">
        <f>IFERROR(VLOOKUP($E8,'Feb 2016'!$D$1:$Z$300,4,FALSE),"-")</f>
        <v>WAY2001B6E</v>
      </c>
      <c r="BI8" s="59" t="str">
        <f>IFERROR(VLOOKUP(BH8,'Paid Invoices'!$F$6:$I$381,3,FALSE),"")</f>
        <v/>
      </c>
      <c r="BJ8" s="59" t="str">
        <f>IFERROR(VLOOKUP(BH8,'Open Invoices'!$D$1:$E$3000,2,FALSE),"")</f>
        <v/>
      </c>
      <c r="BK8" s="59">
        <f>IFERROR(VLOOKUP($E8,'Jan 2016'!$D$1:$Z$300,22,FALSE),"-")</f>
        <v>50.13</v>
      </c>
      <c r="BL8" s="59" t="str">
        <f>IFERROR(VLOOKUP($E8,'Jan 2016'!$D$1:$Z$300,4,FALSE),"-")</f>
        <v>WAY2001A6AD</v>
      </c>
      <c r="BM8" s="59" t="str">
        <f>IFERROR(VLOOKUP(BL8,'Paid Invoices'!$F$6:$I$381,3,FALSE),"")</f>
        <v/>
      </c>
      <c r="BN8" s="59" t="str">
        <f>IFERROR(VLOOKUP(BL8,'Open Invoices'!$D$1:$E$3000,2,FALSE),"")</f>
        <v/>
      </c>
      <c r="BO8" s="59">
        <f>IFERROR(VLOOKUP($E8,'Dec 2015'!$D$1:$Z$300,22,FALSE),"-")</f>
        <v>33.6</v>
      </c>
      <c r="BP8" s="59" t="str">
        <f>IFERROR(VLOOKUP($E8,'Dec 2015'!$D$1:$Z$300,4,FALSE),"-")</f>
        <v>WAY2001L5E</v>
      </c>
      <c r="BQ8" s="59" t="str">
        <f>IFERROR(VLOOKUP(BP8,'Paid Invoices'!$F$6:$I$381,3,FALSE),"")</f>
        <v/>
      </c>
      <c r="BR8" s="59" t="str">
        <f>IFERROR(VLOOKUP(BP8,'Open Invoices'!$D$1:$E$3000,2,FALSE),"")</f>
        <v/>
      </c>
      <c r="BS8" s="59">
        <f>IFERROR(VLOOKUP($E8,'Nov 2015'!$D$1:$Z$300,22,FALSE),"-")</f>
        <v>64.459999999999994</v>
      </c>
      <c r="BT8" s="59" t="str">
        <f>IFERROR(VLOOKUP($E8,'Nov 2015'!$D$1:$Z$300,4,FALSE),"-")</f>
        <v>WAY2001K5AD</v>
      </c>
      <c r="BU8" s="59" t="str">
        <f>IFERROR(VLOOKUP(BT8,'Paid Invoices'!$F$6:$I$381,3,FALSE),"")</f>
        <v/>
      </c>
      <c r="BV8" s="59" t="str">
        <f>IFERROR(VLOOKUP(BT8,'Open Invoices'!$D$1:$E$3000,2,FALSE),"")</f>
        <v/>
      </c>
      <c r="BW8" s="59">
        <f>IFERROR(VLOOKUP($E8,'Oct 2015'!$D$1:$Z$300,22,FALSE),"-")</f>
        <v>106.47</v>
      </c>
      <c r="BX8" s="59" t="str">
        <f>IFERROR(VLOOKUP($E8,'Oct 2015'!$D$1:$Z$300,4,FALSE),"-")</f>
        <v>WAY2001J5AD</v>
      </c>
      <c r="BY8" s="59" t="str">
        <f>IFERROR(VLOOKUP(BX8,'Paid Invoices'!$F$6:$I$381,3,FALSE),"")</f>
        <v/>
      </c>
      <c r="BZ8" s="59" t="str">
        <f>IFERROR(VLOOKUP(BX8,'Open Invoices'!$D$1:$E$3000,2,FALSE),"")</f>
        <v/>
      </c>
      <c r="CA8" s="59" t="str">
        <f>IFERROR(VLOOKUP($E8,'Sep 2015'!$D$1:$Z$300,22,FALSE),"-")</f>
        <v>-</v>
      </c>
      <c r="CB8" s="59" t="str">
        <f>IFERROR(VLOOKUP($E8,'Sep 2015'!$D$1:$Z$300,4,FALSE),"-")</f>
        <v>-</v>
      </c>
      <c r="CC8" s="59" t="str">
        <f>IFERROR(VLOOKUP(CB8,'Paid Invoices'!$F$6:$I$381,3,FALSE),"")</f>
        <v/>
      </c>
      <c r="CD8" s="59" t="str">
        <f>IFERROR(VLOOKUP(CB8,'Open Invoices'!$D$1:$E$3000,2,FALSE),"")</f>
        <v/>
      </c>
      <c r="CE8" s="52"/>
      <c r="CF8" s="52" t="s">
        <v>2115</v>
      </c>
      <c r="CG8" s="49" t="str">
        <f>IFERROR(IFERROR(VLOOKUP($E8,'Asset Group  All Assets'!$B$1:$C$500,2,FALSE),(VLOOKUP($E8,'Missing-WSU-POs'!$B$1:$D$500,3,FALSE))),"?")</f>
        <v>P0736236</v>
      </c>
      <c r="CH8" s="31" t="str">
        <f>IF(G8="","",G8)</f>
        <v>P0736236</v>
      </c>
      <c r="CI8" s="31" t="str">
        <f>IF(CG8=CH8,"","Wrong PO")</f>
        <v/>
      </c>
      <c r="CJ8" s="29" t="str">
        <f>IFERROR(IF(VLOOKUP($E8,'Org July 2016 '!$D$1:$Z$500,3,FALSE)=G8,"-","Wrong PO"),"new")</f>
        <v>Wrong PO</v>
      </c>
      <c r="CK8" s="32">
        <f>IF(CJ8="wrong PO",(VLOOKUP($E8,'Org July 2016 '!$D$1:$Z$500,3,FALSE)),"")</f>
        <v>0</v>
      </c>
      <c r="CL8" s="29" t="str">
        <f>IFERROR(IF(VLOOKUP($E8,'Org June 2016 '!$D$1:$Z$500,3,FALSE)=G8,"-","Wrong PO"),"new")</f>
        <v>Wrong PO</v>
      </c>
      <c r="CM8" s="32">
        <f>IF(CL8="wrong PO",(VLOOKUP($E8,'Org June 2016 '!$D$1:$Z$500,3,FALSE)),"")</f>
        <v>0</v>
      </c>
      <c r="CN8" s="29" t="str">
        <f>IFERROR(IF(VLOOKUP($E8,'May 2016'!D54:Z553,3,FALSE)=G8,"-","Wrong PO"),"new")</f>
        <v>new</v>
      </c>
      <c r="CO8" s="32" t="str">
        <f>IF(CN8="wrong PO",(VLOOKUP($E8,'May 2016'!D54:Z553,3,FALSE)),"")</f>
        <v/>
      </c>
      <c r="CP8" s="29" t="str">
        <f>IFERROR(IF(VLOOKUP($E8,'Apr 2016'!$D$1:$Z$500,3,FALSE)=G8,"-","Wrong PO"),"new")</f>
        <v>-</v>
      </c>
      <c r="CQ8" s="32" t="str">
        <f>IF(CP8="wrong PO",(VLOOKUP($E8,'Apr 2016'!$D$1:$Z$500,3,FALSE)),"")</f>
        <v/>
      </c>
      <c r="CR8" s="32" t="str">
        <f>IFERROR(IF(VLOOKUP($E8,'Mar 2016'!$D$1:$Z$500,3,FALSE)=G8,"-","Wrong PO"),"new")</f>
        <v>-</v>
      </c>
      <c r="CS8" s="32" t="str">
        <f>IF(CP8="wrong PO",(VLOOKUP($E8,'Mar 2016'!$D$1:$Z$500,3,FALSE)),"")</f>
        <v/>
      </c>
      <c r="CT8" s="32" t="str">
        <f>IFERROR(IF(VLOOKUP($E8,'Feb 2016'!$D$1:$Z$500,3,FALSE)=G8,"-","Wrong PO"),"new")</f>
        <v>-</v>
      </c>
      <c r="CU8" s="32" t="str">
        <f>IF(CP8="wrong PO",(VLOOKUP($E8,'Feb 2016'!$D$1:$Z$500,3,FALSE)),"")</f>
        <v/>
      </c>
      <c r="CV8" s="29" t="str">
        <f>IFERROR(IF(VLOOKUP($E8,'Jan 2016'!$D$1:$Z$500,3,FALSE)=G8,"-","Wrong PO"),"new")</f>
        <v>-</v>
      </c>
      <c r="CW8" s="32" t="str">
        <f>IF(CV8="wrong PO",(VLOOKUP($E8,'Jan 2016'!$D$1:$Z$500,3,FALSE)),"")</f>
        <v/>
      </c>
      <c r="CX8" s="29" t="str">
        <f>IFERROR(IF(VLOOKUP($E8,'Dec 2015'!$D$1:$Z$500,3,FALSE)=G8,"-","Wrong PO"),"new")</f>
        <v>-</v>
      </c>
      <c r="CY8" s="32" t="str">
        <f>IF(CX8="wrong PO",(VLOOKUP($E8,'Dec 2015'!$D$1:$Z$500,3,FALSE)),"")</f>
        <v/>
      </c>
      <c r="CZ8" s="29" t="str">
        <f>IFERROR(IF(VLOOKUP($E8,'Nov 2015'!$D$1:$Z$500,3,FALSE)=G8,"-","Wrong PO"),"new")</f>
        <v>-</v>
      </c>
      <c r="DA8" s="32" t="str">
        <f>IF(CZ8="wrong PO",(VLOOKUP($E8,'Nov 2015'!$D$1:$Z$500,3,FALSE)),"")</f>
        <v/>
      </c>
      <c r="DB8" s="29" t="str">
        <f>IFERROR(IF(VLOOKUP($E8,'Oct 2015'!$D$1:$Z$500,3,FALSE)=G8,"-","Wrong PO"),"new")</f>
        <v>-</v>
      </c>
      <c r="DC8" s="32" t="str">
        <f>IF(DB8="wrong PO",(VLOOKUP($E8,'Oct 2015'!$D$1:$Z$500,3,FALSE)),"")</f>
        <v/>
      </c>
      <c r="DD8" s="29" t="str">
        <f>IFERROR(IF(VLOOKUP($E8,'Sep 2015'!$D$1:$Z$500,3,FALSE)=G8,"-","Wrong PO"),"new")</f>
        <v>new</v>
      </c>
      <c r="DE8" s="32" t="str">
        <f>IF(DD8="wrong PO",(VLOOKUP($E8,'Sep 2015'!$D$1:$Z$500,3,FALSE)),"")</f>
        <v/>
      </c>
    </row>
    <row r="9" spans="1:109">
      <c r="A9" s="115">
        <v>55</v>
      </c>
      <c r="B9" s="2" t="s">
        <v>841</v>
      </c>
      <c r="C9" s="2" t="s">
        <v>510</v>
      </c>
      <c r="D9" s="2" t="s">
        <v>56</v>
      </c>
      <c r="E9" s="2" t="s">
        <v>61</v>
      </c>
      <c r="F9" s="2" t="s">
        <v>62</v>
      </c>
      <c r="G9" s="21" t="s">
        <v>208</v>
      </c>
      <c r="H9" s="21" t="str">
        <f>IFERROR(VLOOKUP($E9,'Wayne Master'!$B$1:$C$315,2,FALSE),"not on master")</f>
        <v>P0736281</v>
      </c>
      <c r="I9" s="11" t="s">
        <v>2105</v>
      </c>
      <c r="J9" s="3">
        <v>42205</v>
      </c>
      <c r="K9" s="2" t="s">
        <v>28</v>
      </c>
      <c r="L9" s="2" t="s">
        <v>63</v>
      </c>
      <c r="M9" s="2" t="s">
        <v>30</v>
      </c>
      <c r="N9" s="2" t="s">
        <v>31</v>
      </c>
      <c r="O9" s="2" t="s">
        <v>41</v>
      </c>
      <c r="P9" s="4">
        <v>10286</v>
      </c>
      <c r="Q9" s="4">
        <v>11153</v>
      </c>
      <c r="R9" s="4">
        <v>867</v>
      </c>
      <c r="S9" s="5">
        <v>14.65</v>
      </c>
      <c r="T9" s="4">
        <v>0</v>
      </c>
      <c r="U9" s="4">
        <v>0</v>
      </c>
      <c r="V9" s="4">
        <v>0</v>
      </c>
      <c r="W9" s="5">
        <v>0</v>
      </c>
      <c r="X9" s="5">
        <v>0</v>
      </c>
      <c r="Y9" s="14">
        <v>14.65</v>
      </c>
      <c r="Z9" s="14">
        <v>0</v>
      </c>
      <c r="AA9" s="14">
        <v>14.65</v>
      </c>
      <c r="AB9" s="4">
        <v>24580</v>
      </c>
      <c r="AC9" s="55"/>
      <c r="AD9" s="59">
        <f>SUM(AI9,AM9,AQ9,AU9,AY9,BC9,BG9,BK9,BO9,BS9,BW9,CA9)</f>
        <v>188.4</v>
      </c>
      <c r="AE9" s="59">
        <f>(Q9*0.0169)+(U9*0.0598)</f>
        <v>188.48569999999998</v>
      </c>
      <c r="AF9" s="102">
        <f>IFERROR(IFERROR(VLOOKUP($G9,'FPO034'!$J$9:$Q$196,7,FALSE),(VLOOKUP($H9,'FPO034'!$J$9:$Q$196,7,FALSE))),"No PO")</f>
        <v>3875.19</v>
      </c>
      <c r="AG9" s="102">
        <f>IFERROR(IFERROR(VLOOKUP($G9,'FPO034'!$J$9:$Q$196,8,FALSE),(VLOOKUP($H9,'FPO034'!$J$9:$Q$196,8,FALSE))),"No PO")</f>
        <v>0</v>
      </c>
      <c r="AH9" s="102" t="str">
        <f>IF(AG9&lt;&gt;0,"No",IF(AD9&gt;AF9,"No",IF(AD9/AE9&lt;1,"--",IF(AD9/AE9&lt;1.02,"Maybe","No"))))</f>
        <v>--</v>
      </c>
      <c r="AI9" s="59">
        <f>IFERROR(VLOOKUP($E9,'Rev2 Aug 16'!$D$1:$Z$300,22,FALSE),"-")</f>
        <v>14.65</v>
      </c>
      <c r="AJ9" s="59" t="str">
        <f>IFERROR(VLOOKUP($E9,'Rev2 Aug 16'!$D$1:$Z$300,5,FALSE),"-")</f>
        <v>WAY2001H6F</v>
      </c>
      <c r="AK9" s="59" t="str">
        <f>IFERROR(VLOOKUP(AJ9,'Paid Invoices'!$F$6:$I$381,3,FALSE),"")</f>
        <v/>
      </c>
      <c r="AL9" s="59" t="str">
        <f>IFERROR(VLOOKUP(AJ9,'Open Invoices'!$D$1:$E$3000,2,FALSE),"")</f>
        <v/>
      </c>
      <c r="AM9" s="59">
        <f>IFERROR(VLOOKUP($E9,'Rev2 July 16'!$D$1:$Z$300,22,FALSE),"-")</f>
        <v>12.98</v>
      </c>
      <c r="AN9" s="59" t="str">
        <f>IFERROR(VLOOKUP($E9,'Rev2 July 16'!$D$1:$Z$300,5,FALSE),"-")</f>
        <v>WAY2001G6G</v>
      </c>
      <c r="AO9" s="59" t="str">
        <f>IFERROR(VLOOKUP(AN9,'Paid Invoices'!$F$6:$I$381,3,FALSE),"")</f>
        <v/>
      </c>
      <c r="AP9" s="59" t="str">
        <f>IFERROR(VLOOKUP(AN9,'Open Invoices'!$D$1:$E$3000,2,FALSE),"")</f>
        <v/>
      </c>
      <c r="AQ9" s="59">
        <f>IFERROR(VLOOKUP($E9,'Rev June 16'!$D$1:$Z$300,22,FALSE),"-")</f>
        <v>9.3000000000000007</v>
      </c>
      <c r="AR9" s="59" t="str">
        <f>IFERROR(VLOOKUP($E9,'Rev June 16'!$D$1:$Z$300,4,FALSE),"-")</f>
        <v>WAY2001F6G</v>
      </c>
      <c r="AS9" s="59" t="str">
        <f>IFERROR(VLOOKUP(AR9,'Paid Invoices'!$F$6:$I$381,3,FALSE),"")</f>
        <v/>
      </c>
      <c r="AT9" s="59" t="str">
        <f>IFERROR(VLOOKUP(AR9,'Open Invoices'!$D$1:$E$3000,2,FALSE),"")</f>
        <v/>
      </c>
      <c r="AU9" s="59">
        <f>IFERROR(VLOOKUP($E9,'May 2016'!$D$1:$Z$300,22,FALSE),"-")</f>
        <v>16.260000000000002</v>
      </c>
      <c r="AV9" s="59" t="str">
        <f>IFERROR(VLOOKUP($E9,'May 2016'!$D$1:$Z$300,4,FALSE),"-")</f>
        <v>WAY2001E6G</v>
      </c>
      <c r="AW9" s="59" t="str">
        <f>IFERROR(VLOOKUP(AV9,'Paid Invoices'!$F$6:$I$381,3,FALSE),"")</f>
        <v/>
      </c>
      <c r="AX9" s="59" t="str">
        <f>IFERROR(VLOOKUP(AV9,'Open Invoices'!$D$1:$E$3000,2,FALSE),"")</f>
        <v/>
      </c>
      <c r="AY9" s="59">
        <f>IFERROR(VLOOKUP($E9,'Apr 2016'!$D$1:$Z$300,22,FALSE),"-")</f>
        <v>14.5</v>
      </c>
      <c r="AZ9" s="59" t="str">
        <f>IFERROR(VLOOKUP($E9,'Apr 2016'!$D$1:$Z$300,4,FALSE),"-")</f>
        <v>WAY2001D6H</v>
      </c>
      <c r="BA9" s="59" t="str">
        <f>IFERROR(VLOOKUP(AZ9,'Paid Invoices'!$F$6:$I$381,3,FALSE),"")</f>
        <v/>
      </c>
      <c r="BB9" s="59" t="str">
        <f>IFERROR(VLOOKUP(AZ9,'Open Invoices'!$D$1:$E$3000,2,FALSE),"")</f>
        <v/>
      </c>
      <c r="BC9" s="59">
        <f>IFERROR(VLOOKUP($E9,'Mar 2016'!$D$1:$Z$300,22,FALSE),"-")</f>
        <v>11.07</v>
      </c>
      <c r="BD9" s="59" t="str">
        <f>IFERROR(VLOOKUP($E9,'Mar 2016'!$D$1:$Z$300,4,FALSE),"-")</f>
        <v>WAY2001C6G</v>
      </c>
      <c r="BE9" s="59" t="str">
        <f>IFERROR(VLOOKUP(BD9,'Paid Invoices'!$F$6:$I$381,3,FALSE),"")</f>
        <v/>
      </c>
      <c r="BF9" s="59" t="str">
        <f>IFERROR(VLOOKUP(BD9,'Open Invoices'!$D$1:$E$3000,2,FALSE),"")</f>
        <v/>
      </c>
      <c r="BG9" s="59">
        <f>IFERROR(VLOOKUP($E9,'Feb 2016'!$D$1:$Z$300,22,FALSE),"-")</f>
        <v>12.54</v>
      </c>
      <c r="BH9" s="59" t="str">
        <f>IFERROR(VLOOKUP($E9,'Feb 2016'!$D$1:$Z$300,4,FALSE),"-")</f>
        <v>WAY2001B6F</v>
      </c>
      <c r="BI9" s="59" t="str">
        <f>IFERROR(VLOOKUP(BH9,'Paid Invoices'!$F$6:$I$381,3,FALSE),"")</f>
        <v/>
      </c>
      <c r="BJ9" s="59" t="str">
        <f>IFERROR(VLOOKUP(BH9,'Open Invoices'!$D$1:$E$3000,2,FALSE),"")</f>
        <v/>
      </c>
      <c r="BK9" s="59">
        <f>IFERROR(VLOOKUP($E9,'Jan 2016'!$D$1:$Z$300,22,FALSE),"-")</f>
        <v>13.18</v>
      </c>
      <c r="BL9" s="59" t="str">
        <f>IFERROR(VLOOKUP($E9,'Jan 2016'!$D$1:$Z$300,4,FALSE),"-")</f>
        <v>WAY2001A6AE</v>
      </c>
      <c r="BM9" s="59" t="str">
        <f>IFERROR(VLOOKUP(BL9,'Paid Invoices'!$F$6:$I$381,3,FALSE),"")</f>
        <v/>
      </c>
      <c r="BN9" s="59" t="str">
        <f>IFERROR(VLOOKUP(BL9,'Open Invoices'!$D$1:$E$3000,2,FALSE),"")</f>
        <v/>
      </c>
      <c r="BO9" s="59">
        <f>IFERROR(VLOOKUP($E9,'Dec 2015'!$D$1:$Z$300,22,FALSE),"-")</f>
        <v>10.78</v>
      </c>
      <c r="BP9" s="59" t="str">
        <f>IFERROR(VLOOKUP($E9,'Dec 2015'!$D$1:$Z$300,4,FALSE),"-")</f>
        <v>WAY2001L5F</v>
      </c>
      <c r="BQ9" s="59" t="str">
        <f>IFERROR(VLOOKUP(BP9,'Paid Invoices'!$F$6:$I$381,3,FALSE),"")</f>
        <v/>
      </c>
      <c r="BR9" s="59" t="str">
        <f>IFERROR(VLOOKUP(BP9,'Open Invoices'!$D$1:$E$3000,2,FALSE),"")</f>
        <v/>
      </c>
      <c r="BS9" s="59">
        <f>IFERROR(VLOOKUP($E9,'Nov 2015'!$D$1:$Z$300,22,FALSE),"-")</f>
        <v>17.440000000000001</v>
      </c>
      <c r="BT9" s="59" t="str">
        <f>IFERROR(VLOOKUP($E9,'Nov 2015'!$D$1:$Z$300,4,FALSE),"-")</f>
        <v>WAY2001K5AE</v>
      </c>
      <c r="BU9" s="59" t="str">
        <f>IFERROR(VLOOKUP(BT9,'Paid Invoices'!$F$6:$I$381,3,FALSE),"")</f>
        <v/>
      </c>
      <c r="BV9" s="59" t="str">
        <f>IFERROR(VLOOKUP(BT9,'Open Invoices'!$D$1:$E$3000,2,FALSE),"")</f>
        <v/>
      </c>
      <c r="BW9" s="59">
        <f>IFERROR(VLOOKUP($E9,'Oct 2015'!$D$1:$Z$300,22,FALSE),"-")</f>
        <v>44.01</v>
      </c>
      <c r="BX9" s="59" t="str">
        <f>IFERROR(VLOOKUP($E9,'Oct 2015'!$D$1:$Z$300,4,FALSE),"-")</f>
        <v>WAY2001J5AE</v>
      </c>
      <c r="BY9" s="59" t="str">
        <f>IFERROR(VLOOKUP(BX9,'Paid Invoices'!$F$6:$I$381,3,FALSE),"")</f>
        <v/>
      </c>
      <c r="BZ9" s="59" t="str">
        <f>IFERROR(VLOOKUP(BX9,'Open Invoices'!$D$1:$E$3000,2,FALSE),"")</f>
        <v/>
      </c>
      <c r="CA9" s="59">
        <f>IFERROR(VLOOKUP($E9,'Sep 2015'!$D$1:$Z$300,22,FALSE),"-")</f>
        <v>11.69</v>
      </c>
      <c r="CB9" s="59" t="str">
        <f>IFERROR(VLOOKUP($E9,'Sep 2015'!$D$1:$Z$300,4,FALSE),"-")</f>
        <v>WAY2001I5AB</v>
      </c>
      <c r="CC9" s="59" t="str">
        <f>IFERROR(VLOOKUP(CB9,'Paid Invoices'!$F$6:$I$381,3,FALSE),"")</f>
        <v/>
      </c>
      <c r="CD9" s="59" t="str">
        <f>IFERROR(VLOOKUP(CB9,'Open Invoices'!$D$1:$E$3000,2,FALSE),"")</f>
        <v/>
      </c>
      <c r="CE9" s="52"/>
      <c r="CF9" s="52" t="s">
        <v>2115</v>
      </c>
      <c r="CG9" s="49" t="str">
        <f>IFERROR(IFERROR(VLOOKUP($E9,'Asset Group  All Assets'!$B$1:$C$500,2,FALSE),(VLOOKUP($E9,'Missing-WSU-POs'!$B$1:$D$500,3,FALSE))),"?")</f>
        <v>P0736281</v>
      </c>
      <c r="CH9" s="31" t="str">
        <f>IF(G9="","",G9)</f>
        <v>P0736281</v>
      </c>
      <c r="CI9" s="31" t="str">
        <f>IF(CG9=CH9,"","Wrong PO")</f>
        <v/>
      </c>
      <c r="CJ9" s="29" t="str">
        <f>IFERROR(IF(VLOOKUP($E9,'Org July 2016 '!$D$1:$Z$500,3,FALSE)=G9,"-","Wrong PO"),"new")</f>
        <v>Wrong PO</v>
      </c>
      <c r="CK9" s="32">
        <f>IF(CJ9="wrong PO",(VLOOKUP($E9,'Org July 2016 '!$D$1:$Z$500,3,FALSE)),"")</f>
        <v>0</v>
      </c>
      <c r="CL9" s="29" t="str">
        <f>IFERROR(IF(VLOOKUP($E9,'Org June 2016 '!$D$1:$Z$500,3,FALSE)=G9,"-","Wrong PO"),"new")</f>
        <v>Wrong PO</v>
      </c>
      <c r="CM9" s="32">
        <f>IF(CL9="wrong PO",(VLOOKUP($E9,'Org June 2016 '!$D$1:$Z$500,3,FALSE)),"")</f>
        <v>0</v>
      </c>
      <c r="CN9" s="29" t="str">
        <f>IFERROR(IF(VLOOKUP($E9,'May 2016'!D55:Z554,3,FALSE)=G9,"-","Wrong PO"),"new")</f>
        <v>new</v>
      </c>
      <c r="CO9" s="32" t="str">
        <f>IF(CN9="wrong PO",(VLOOKUP($E9,'May 2016'!D55:Z554,3,FALSE)),"")</f>
        <v/>
      </c>
      <c r="CP9" s="29" t="str">
        <f>IFERROR(IF(VLOOKUP($E9,'Apr 2016'!$D$1:$Z$500,3,FALSE)=G9,"-","Wrong PO"),"new")</f>
        <v>-</v>
      </c>
      <c r="CQ9" s="32" t="str">
        <f>IF(CP9="wrong PO",(VLOOKUP($E9,'Apr 2016'!$D$1:$Z$500,3,FALSE)),"")</f>
        <v/>
      </c>
      <c r="CR9" s="32" t="str">
        <f>IFERROR(IF(VLOOKUP($E9,'Mar 2016'!$D$1:$Z$500,3,FALSE)=G9,"-","Wrong PO"),"new")</f>
        <v>-</v>
      </c>
      <c r="CS9" s="32" t="str">
        <f>IF(CP9="wrong PO",(VLOOKUP($E9,'Mar 2016'!$D$1:$Z$500,3,FALSE)),"")</f>
        <v/>
      </c>
      <c r="CT9" s="32" t="str">
        <f>IFERROR(IF(VLOOKUP($E9,'Feb 2016'!$D$1:$Z$500,3,FALSE)=G9,"-","Wrong PO"),"new")</f>
        <v>-</v>
      </c>
      <c r="CU9" s="32" t="str">
        <f>IF(CP9="wrong PO",(VLOOKUP($E9,'Feb 2016'!$D$1:$Z$500,3,FALSE)),"")</f>
        <v/>
      </c>
      <c r="CV9" s="29" t="str">
        <f>IFERROR(IF(VLOOKUP($E9,'Jan 2016'!$D$1:$Z$500,3,FALSE)=G9,"-","Wrong PO"),"new")</f>
        <v>-</v>
      </c>
      <c r="CW9" s="32" t="str">
        <f>IF(CV9="wrong PO",(VLOOKUP($E9,'Jan 2016'!$D$1:$Z$500,3,FALSE)),"")</f>
        <v/>
      </c>
      <c r="CX9" s="29" t="str">
        <f>IFERROR(IF(VLOOKUP($E9,'Dec 2015'!$D$1:$Z$500,3,FALSE)=G9,"-","Wrong PO"),"new")</f>
        <v>-</v>
      </c>
      <c r="CY9" s="32" t="str">
        <f>IF(CX9="wrong PO",(VLOOKUP($E9,'Dec 2015'!$D$1:$Z$500,3,FALSE)),"")</f>
        <v/>
      </c>
      <c r="CZ9" s="29" t="str">
        <f>IFERROR(IF(VLOOKUP($E9,'Nov 2015'!$D$1:$Z$500,3,FALSE)=G9,"-","Wrong PO"),"new")</f>
        <v>-</v>
      </c>
      <c r="DA9" s="32" t="str">
        <f>IF(CZ9="wrong PO",(VLOOKUP($E9,'Nov 2015'!$D$1:$Z$500,3,FALSE)),"")</f>
        <v/>
      </c>
      <c r="DB9" s="29" t="str">
        <f>IFERROR(IF(VLOOKUP($E9,'Oct 2015'!$D$1:$Z$500,3,FALSE)=G9,"-","Wrong PO"),"new")</f>
        <v>-</v>
      </c>
      <c r="DC9" s="32" t="str">
        <f>IF(DB9="wrong PO",(VLOOKUP($E9,'Oct 2015'!$D$1:$Z$500,3,FALSE)),"")</f>
        <v/>
      </c>
      <c r="DD9" s="29" t="str">
        <f>IFERROR(IF(VLOOKUP($E9,'Sep 2015'!$D$1:$Z$500,3,FALSE)=G9,"-","Wrong PO"),"new")</f>
        <v>-</v>
      </c>
      <c r="DE9" s="32" t="str">
        <f>IF(DD9="wrong PO",(VLOOKUP($E9,'Sep 2015'!$D$1:$Z$500,3,FALSE)),"")</f>
        <v/>
      </c>
    </row>
    <row r="10" spans="1:109">
      <c r="A10" s="115">
        <v>56</v>
      </c>
      <c r="B10" s="2" t="s">
        <v>841</v>
      </c>
      <c r="C10" s="2" t="s">
        <v>510</v>
      </c>
      <c r="D10" s="2" t="s">
        <v>56</v>
      </c>
      <c r="E10" s="2" t="s">
        <v>65</v>
      </c>
      <c r="F10" s="2" t="s">
        <v>62</v>
      </c>
      <c r="G10" s="21" t="s">
        <v>208</v>
      </c>
      <c r="H10" s="21" t="str">
        <f>IFERROR(VLOOKUP($E10,'Wayne Master'!$B$1:$C$315,2,FALSE),"not on master")</f>
        <v>P0736281</v>
      </c>
      <c r="I10" s="11" t="s">
        <v>2105</v>
      </c>
      <c r="J10" s="3">
        <v>42205</v>
      </c>
      <c r="K10" s="2" t="s">
        <v>28</v>
      </c>
      <c r="L10" s="2" t="s">
        <v>63</v>
      </c>
      <c r="M10" s="2" t="s">
        <v>30</v>
      </c>
      <c r="N10" s="2" t="s">
        <v>31</v>
      </c>
      <c r="O10" s="2" t="s">
        <v>41</v>
      </c>
      <c r="P10" s="4">
        <v>47501</v>
      </c>
      <c r="Q10" s="4">
        <v>52041</v>
      </c>
      <c r="R10" s="4">
        <v>4540</v>
      </c>
      <c r="S10" s="5">
        <v>76.73</v>
      </c>
      <c r="T10" s="4">
        <v>0</v>
      </c>
      <c r="U10" s="4">
        <v>0</v>
      </c>
      <c r="V10" s="4">
        <v>0</v>
      </c>
      <c r="W10" s="5">
        <v>0</v>
      </c>
      <c r="X10" s="5">
        <v>0</v>
      </c>
      <c r="Y10" s="14">
        <v>76.73</v>
      </c>
      <c r="Z10" s="14">
        <v>0</v>
      </c>
      <c r="AA10" s="14">
        <v>76.73</v>
      </c>
      <c r="AB10" s="4">
        <v>24580</v>
      </c>
      <c r="AC10" s="55"/>
      <c r="AD10" s="59">
        <f>SUM(AI10,AM10,AQ10,AU10,AY10,BC10,BG10,BK10,BO10,BS10,BW10,CA10)</f>
        <v>874.41</v>
      </c>
      <c r="AE10" s="59">
        <f>(Q10*0.0169)+(U10*0.0598)</f>
        <v>879.49289999999996</v>
      </c>
      <c r="AF10" s="102">
        <f>IFERROR(IFERROR(VLOOKUP($G10,'FPO034'!$J$9:$Q$196,7,FALSE),(VLOOKUP($H10,'FPO034'!$J$9:$Q$196,7,FALSE))),"No PO")</f>
        <v>3875.19</v>
      </c>
      <c r="AG10" s="102">
        <f>IFERROR(IFERROR(VLOOKUP($G10,'FPO034'!$J$9:$Q$196,8,FALSE),(VLOOKUP($H10,'FPO034'!$J$9:$Q$196,8,FALSE))),"No PO")</f>
        <v>0</v>
      </c>
      <c r="AH10" s="102" t="str">
        <f>IF(AG10&lt;&gt;0,"No",IF(AD10&gt;AF10,"No",IF(AD10/AE10&lt;1,"--",IF(AD10/AE10&lt;1.02,"Maybe","No"))))</f>
        <v>--</v>
      </c>
      <c r="AI10" s="59">
        <f>IFERROR(VLOOKUP($E10,'Rev2 Aug 16'!$D$1:$Z$300,22,FALSE),"-")</f>
        <v>76.73</v>
      </c>
      <c r="AJ10" s="59" t="str">
        <f>IFERROR(VLOOKUP($E10,'Rev2 Aug 16'!$D$1:$Z$300,5,FALSE),"-")</f>
        <v>WAY2001H6F</v>
      </c>
      <c r="AK10" s="59" t="str">
        <f>IFERROR(VLOOKUP(AJ10,'Paid Invoices'!$F$6:$I$381,3,FALSE),"")</f>
        <v/>
      </c>
      <c r="AL10" s="59" t="str">
        <f>IFERROR(VLOOKUP(AJ10,'Open Invoices'!$D$1:$E$3000,2,FALSE),"")</f>
        <v/>
      </c>
      <c r="AM10" s="59">
        <f>IFERROR(VLOOKUP($E10,'Rev2 July 16'!$D$1:$Z$300,22,FALSE),"-")</f>
        <v>71.709999999999994</v>
      </c>
      <c r="AN10" s="59" t="str">
        <f>IFERROR(VLOOKUP($E10,'Rev2 July 16'!$D$1:$Z$300,5,FALSE),"-")</f>
        <v>WAY2001G6G</v>
      </c>
      <c r="AO10" s="59" t="str">
        <f>IFERROR(VLOOKUP(AN10,'Paid Invoices'!$F$6:$I$381,3,FALSE),"")</f>
        <v/>
      </c>
      <c r="AP10" s="59" t="str">
        <f>IFERROR(VLOOKUP(AN10,'Open Invoices'!$D$1:$E$3000,2,FALSE),"")</f>
        <v/>
      </c>
      <c r="AQ10" s="59">
        <f>IFERROR(VLOOKUP($E10,'Rev June 16'!$D$1:$Z$300,22,FALSE),"-")</f>
        <v>60.89</v>
      </c>
      <c r="AR10" s="59" t="str">
        <f>IFERROR(VLOOKUP($E10,'Rev June 16'!$D$1:$Z$300,4,FALSE),"-")</f>
        <v>WAY2001F6G</v>
      </c>
      <c r="AS10" s="59" t="str">
        <f>IFERROR(VLOOKUP(AR10,'Paid Invoices'!$F$6:$I$381,3,FALSE),"")</f>
        <v/>
      </c>
      <c r="AT10" s="59" t="str">
        <f>IFERROR(VLOOKUP(AR10,'Open Invoices'!$D$1:$E$3000,2,FALSE),"")</f>
        <v/>
      </c>
      <c r="AU10" s="59">
        <f>IFERROR(VLOOKUP($E10,'May 2016'!$D$1:$Z$300,22,FALSE),"-")</f>
        <v>66.64</v>
      </c>
      <c r="AV10" s="59" t="str">
        <f>IFERROR(VLOOKUP($E10,'May 2016'!$D$1:$Z$300,4,FALSE),"-")</f>
        <v>WAY2001E6G</v>
      </c>
      <c r="AW10" s="59" t="str">
        <f>IFERROR(VLOOKUP(AV10,'Paid Invoices'!$F$6:$I$381,3,FALSE),"")</f>
        <v/>
      </c>
      <c r="AX10" s="59" t="str">
        <f>IFERROR(VLOOKUP(AV10,'Open Invoices'!$D$1:$E$3000,2,FALSE),"")</f>
        <v/>
      </c>
      <c r="AY10" s="59">
        <f>IFERROR(VLOOKUP($E10,'Apr 2016'!$D$1:$Z$300,22,FALSE),"-")</f>
        <v>65.08</v>
      </c>
      <c r="AZ10" s="59" t="str">
        <f>IFERROR(VLOOKUP($E10,'Apr 2016'!$D$1:$Z$300,4,FALSE),"-")</f>
        <v>WAY2001D6H</v>
      </c>
      <c r="BA10" s="59" t="str">
        <f>IFERROR(VLOOKUP(AZ10,'Paid Invoices'!$F$6:$I$381,3,FALSE),"")</f>
        <v/>
      </c>
      <c r="BB10" s="59" t="str">
        <f>IFERROR(VLOOKUP(AZ10,'Open Invoices'!$D$1:$E$3000,2,FALSE),"")</f>
        <v/>
      </c>
      <c r="BC10" s="59">
        <f>IFERROR(VLOOKUP($E10,'Mar 2016'!$D$1:$Z$300,22,FALSE),"-")</f>
        <v>52.15</v>
      </c>
      <c r="BD10" s="59" t="str">
        <f>IFERROR(VLOOKUP($E10,'Mar 2016'!$D$1:$Z$300,4,FALSE),"-")</f>
        <v>WAY2001C6G</v>
      </c>
      <c r="BE10" s="59" t="str">
        <f>IFERROR(VLOOKUP(BD10,'Paid Invoices'!$F$6:$I$381,3,FALSE),"")</f>
        <v/>
      </c>
      <c r="BF10" s="59" t="str">
        <f>IFERROR(VLOOKUP(BD10,'Open Invoices'!$D$1:$E$3000,2,FALSE),"")</f>
        <v/>
      </c>
      <c r="BG10" s="59">
        <f>IFERROR(VLOOKUP($E10,'Feb 2016'!$D$1:$Z$300,22,FALSE),"-")</f>
        <v>63.34</v>
      </c>
      <c r="BH10" s="59" t="str">
        <f>IFERROR(VLOOKUP($E10,'Feb 2016'!$D$1:$Z$300,4,FALSE),"-")</f>
        <v>WAY2001B6F</v>
      </c>
      <c r="BI10" s="59" t="str">
        <f>IFERROR(VLOOKUP(BH10,'Paid Invoices'!$F$6:$I$381,3,FALSE),"")</f>
        <v/>
      </c>
      <c r="BJ10" s="59" t="str">
        <f>IFERROR(VLOOKUP(BH10,'Open Invoices'!$D$1:$E$3000,2,FALSE),"")</f>
        <v/>
      </c>
      <c r="BK10" s="59">
        <f>IFERROR(VLOOKUP($E10,'Jan 2016'!$D$1:$Z$300,22,FALSE),"-")</f>
        <v>49.8</v>
      </c>
      <c r="BL10" s="59" t="str">
        <f>IFERROR(VLOOKUP($E10,'Jan 2016'!$D$1:$Z$300,4,FALSE),"-")</f>
        <v>WAY2001A6AE</v>
      </c>
      <c r="BM10" s="59" t="str">
        <f>IFERROR(VLOOKUP(BL10,'Paid Invoices'!$F$6:$I$381,3,FALSE),"")</f>
        <v/>
      </c>
      <c r="BN10" s="59" t="str">
        <f>IFERROR(VLOOKUP(BL10,'Open Invoices'!$D$1:$E$3000,2,FALSE),"")</f>
        <v/>
      </c>
      <c r="BO10" s="59">
        <f>IFERROR(VLOOKUP($E10,'Dec 2015'!$D$1:$Z$300,22,FALSE),"-")</f>
        <v>68.28</v>
      </c>
      <c r="BP10" s="59" t="str">
        <f>IFERROR(VLOOKUP($E10,'Dec 2015'!$D$1:$Z$300,4,FALSE),"-")</f>
        <v>WAY2001L5F</v>
      </c>
      <c r="BQ10" s="59" t="str">
        <f>IFERROR(VLOOKUP(BP10,'Paid Invoices'!$F$6:$I$381,3,FALSE),"")</f>
        <v/>
      </c>
      <c r="BR10" s="59" t="str">
        <f>IFERROR(VLOOKUP(BP10,'Open Invoices'!$D$1:$E$3000,2,FALSE),"")</f>
        <v/>
      </c>
      <c r="BS10" s="59">
        <f>IFERROR(VLOOKUP($E10,'Nov 2015'!$D$1:$Z$300,22,FALSE),"-")</f>
        <v>82.27</v>
      </c>
      <c r="BT10" s="59" t="str">
        <f>IFERROR(VLOOKUP($E10,'Nov 2015'!$D$1:$Z$300,4,FALSE),"-")</f>
        <v>WAY2001K5AE</v>
      </c>
      <c r="BU10" s="59" t="str">
        <f>IFERROR(VLOOKUP(BT10,'Paid Invoices'!$F$6:$I$381,3,FALSE),"")</f>
        <v/>
      </c>
      <c r="BV10" s="59" t="str">
        <f>IFERROR(VLOOKUP(BT10,'Open Invoices'!$D$1:$E$3000,2,FALSE),"")</f>
        <v/>
      </c>
      <c r="BW10" s="59">
        <f>IFERROR(VLOOKUP($E10,'Oct 2015'!$D$1:$Z$300,22,FALSE),"-")</f>
        <v>152.18</v>
      </c>
      <c r="BX10" s="59" t="str">
        <f>IFERROR(VLOOKUP($E10,'Oct 2015'!$D$1:$Z$300,4,FALSE),"-")</f>
        <v>WAY2001J5AE</v>
      </c>
      <c r="BY10" s="59" t="str">
        <f>IFERROR(VLOOKUP(BX10,'Paid Invoices'!$F$6:$I$381,3,FALSE),"")</f>
        <v/>
      </c>
      <c r="BZ10" s="59" t="str">
        <f>IFERROR(VLOOKUP(BX10,'Open Invoices'!$D$1:$E$3000,2,FALSE),"")</f>
        <v/>
      </c>
      <c r="CA10" s="59">
        <f>IFERROR(VLOOKUP($E10,'Sep 2015'!$D$1:$Z$300,22,FALSE),"-")</f>
        <v>65.34</v>
      </c>
      <c r="CB10" s="59" t="str">
        <f>IFERROR(VLOOKUP($E10,'Sep 2015'!$D$1:$Z$300,4,FALSE),"-")</f>
        <v>WAY2001I5AB</v>
      </c>
      <c r="CC10" s="59" t="str">
        <f>IFERROR(VLOOKUP(CB10,'Paid Invoices'!$F$6:$I$381,3,FALSE),"")</f>
        <v/>
      </c>
      <c r="CD10" s="59" t="str">
        <f>IFERROR(VLOOKUP(CB10,'Open Invoices'!$D$1:$E$3000,2,FALSE),"")</f>
        <v/>
      </c>
      <c r="CE10" s="52"/>
      <c r="CF10" s="52" t="s">
        <v>2115</v>
      </c>
      <c r="CG10" s="49" t="str">
        <f>IFERROR(IFERROR(VLOOKUP($E10,'Asset Group  All Assets'!$B$1:$C$500,2,FALSE),(VLOOKUP($E10,'Missing-WSU-POs'!$B$1:$D$500,3,FALSE))),"?")</f>
        <v>P0736281</v>
      </c>
      <c r="CH10" s="31" t="str">
        <f>IF(G10="","",G10)</f>
        <v>P0736281</v>
      </c>
      <c r="CI10" s="31" t="str">
        <f>IF(CG10=CH10,"","Wrong PO")</f>
        <v/>
      </c>
      <c r="CJ10" s="29" t="str">
        <f>IFERROR(IF(VLOOKUP($E10,'Org July 2016 '!$D$1:$Z$500,3,FALSE)=G10,"-","Wrong PO"),"new")</f>
        <v>Wrong PO</v>
      </c>
      <c r="CK10" s="32">
        <f>IF(CJ10="wrong PO",(VLOOKUP($E10,'Org July 2016 '!$D$1:$Z$500,3,FALSE)),"")</f>
        <v>0</v>
      </c>
      <c r="CL10" s="29" t="str">
        <f>IFERROR(IF(VLOOKUP($E10,'Org June 2016 '!$D$1:$Z$500,3,FALSE)=G10,"-","Wrong PO"),"new")</f>
        <v>Wrong PO</v>
      </c>
      <c r="CM10" s="32">
        <f>IF(CL10="wrong PO",(VLOOKUP($E10,'Org June 2016 '!$D$1:$Z$500,3,FALSE)),"")</f>
        <v>0</v>
      </c>
      <c r="CN10" s="29" t="str">
        <f>IFERROR(IF(VLOOKUP($E10,'May 2016'!D56:Z555,3,FALSE)=G10,"-","Wrong PO"),"new")</f>
        <v>new</v>
      </c>
      <c r="CO10" s="32" t="str">
        <f>IF(CN10="wrong PO",(VLOOKUP($E10,'May 2016'!D56:Z555,3,FALSE)),"")</f>
        <v/>
      </c>
      <c r="CP10" s="29" t="str">
        <f>IFERROR(IF(VLOOKUP($E10,'Apr 2016'!$D$1:$Z$500,3,FALSE)=G10,"-","Wrong PO"),"new")</f>
        <v>-</v>
      </c>
      <c r="CQ10" s="32" t="str">
        <f>IF(CP10="wrong PO",(VLOOKUP($E10,'Apr 2016'!$D$1:$Z$500,3,FALSE)),"")</f>
        <v/>
      </c>
      <c r="CR10" s="32" t="str">
        <f>IFERROR(IF(VLOOKUP($E10,'Mar 2016'!$D$1:$Z$500,3,FALSE)=G10,"-","Wrong PO"),"new")</f>
        <v>-</v>
      </c>
      <c r="CS10" s="32" t="str">
        <f>IF(CP10="wrong PO",(VLOOKUP($E10,'Mar 2016'!$D$1:$Z$500,3,FALSE)),"")</f>
        <v/>
      </c>
      <c r="CT10" s="32" t="str">
        <f>IFERROR(IF(VLOOKUP($E10,'Feb 2016'!$D$1:$Z$500,3,FALSE)=G10,"-","Wrong PO"),"new")</f>
        <v>-</v>
      </c>
      <c r="CU10" s="32" t="str">
        <f>IF(CP10="wrong PO",(VLOOKUP($E10,'Feb 2016'!$D$1:$Z$500,3,FALSE)),"")</f>
        <v/>
      </c>
      <c r="CV10" s="29" t="str">
        <f>IFERROR(IF(VLOOKUP($E10,'Jan 2016'!$D$1:$Z$500,3,FALSE)=G10,"-","Wrong PO"),"new")</f>
        <v>-</v>
      </c>
      <c r="CW10" s="32" t="str">
        <f>IF(CV10="wrong PO",(VLOOKUP($E10,'Jan 2016'!$D$1:$Z$500,3,FALSE)),"")</f>
        <v/>
      </c>
      <c r="CX10" s="29" t="str">
        <f>IFERROR(IF(VLOOKUP($E10,'Dec 2015'!$D$1:$Z$500,3,FALSE)=G10,"-","Wrong PO"),"new")</f>
        <v>-</v>
      </c>
      <c r="CY10" s="32" t="str">
        <f>IF(CX10="wrong PO",(VLOOKUP($E10,'Dec 2015'!$D$1:$Z$500,3,FALSE)),"")</f>
        <v/>
      </c>
      <c r="CZ10" s="29" t="str">
        <f>IFERROR(IF(VLOOKUP($E10,'Nov 2015'!$D$1:$Z$500,3,FALSE)=G10,"-","Wrong PO"),"new")</f>
        <v>-</v>
      </c>
      <c r="DA10" s="32" t="str">
        <f>IF(CZ10="wrong PO",(VLOOKUP($E10,'Nov 2015'!$D$1:$Z$500,3,FALSE)),"")</f>
        <v/>
      </c>
      <c r="DB10" s="29" t="str">
        <f>IFERROR(IF(VLOOKUP($E10,'Oct 2015'!$D$1:$Z$500,3,FALSE)=G10,"-","Wrong PO"),"new")</f>
        <v>-</v>
      </c>
      <c r="DC10" s="32" t="str">
        <f>IF(DB10="wrong PO",(VLOOKUP($E10,'Oct 2015'!$D$1:$Z$500,3,FALSE)),"")</f>
        <v/>
      </c>
      <c r="DD10" s="29" t="str">
        <f>IFERROR(IF(VLOOKUP($E10,'Sep 2015'!$D$1:$Z$500,3,FALSE)=G10,"-","Wrong PO"),"new")</f>
        <v>-</v>
      </c>
      <c r="DE10" s="32" t="str">
        <f>IF(DD10="wrong PO",(VLOOKUP($E10,'Sep 2015'!$D$1:$Z$500,3,FALSE)),"")</f>
        <v/>
      </c>
    </row>
    <row r="11" spans="1:109">
      <c r="A11" s="115">
        <v>57</v>
      </c>
      <c r="B11" s="2" t="s">
        <v>841</v>
      </c>
      <c r="C11" s="2" t="s">
        <v>510</v>
      </c>
      <c r="D11" s="2" t="s">
        <v>76</v>
      </c>
      <c r="E11" s="2" t="s">
        <v>81</v>
      </c>
      <c r="F11" s="2" t="s">
        <v>62</v>
      </c>
      <c r="G11" s="21" t="s">
        <v>208</v>
      </c>
      <c r="H11" s="21" t="str">
        <f>IFERROR(VLOOKUP($E11,'Wayne Master'!$B$1:$C$315,2,FALSE),"not on master")</f>
        <v>P0736281</v>
      </c>
      <c r="I11" s="11" t="s">
        <v>2105</v>
      </c>
      <c r="J11" s="3">
        <v>42205</v>
      </c>
      <c r="K11" s="2" t="s">
        <v>28</v>
      </c>
      <c r="L11" s="2" t="s">
        <v>63</v>
      </c>
      <c r="M11" s="2" t="s">
        <v>30</v>
      </c>
      <c r="N11" s="2" t="s">
        <v>31</v>
      </c>
      <c r="O11" s="2" t="s">
        <v>41</v>
      </c>
      <c r="P11" s="4">
        <v>82803</v>
      </c>
      <c r="Q11" s="4">
        <v>88287</v>
      </c>
      <c r="R11" s="4">
        <v>5484</v>
      </c>
      <c r="S11" s="5">
        <v>92.68</v>
      </c>
      <c r="T11" s="4">
        <v>7316</v>
      </c>
      <c r="U11" s="4">
        <v>7813</v>
      </c>
      <c r="V11" s="4">
        <v>497</v>
      </c>
      <c r="W11" s="5">
        <v>29.72</v>
      </c>
      <c r="X11" s="5">
        <v>0</v>
      </c>
      <c r="Y11" s="14">
        <v>122.4</v>
      </c>
      <c r="Z11" s="14">
        <v>0</v>
      </c>
      <c r="AA11" s="14">
        <v>122.4</v>
      </c>
      <c r="AB11" s="4">
        <v>24580</v>
      </c>
      <c r="AC11" s="55"/>
      <c r="AD11" s="59">
        <f>SUM(AI11,AM11,AQ11,AU11,AY11,BC11,BG11,BK11,BO11,BS11,BW11,CA11)</f>
        <v>1958.3799999999999</v>
      </c>
      <c r="AE11" s="59">
        <f>(Q11*0.0169)+(U11*0.0598)</f>
        <v>1959.2676999999999</v>
      </c>
      <c r="AF11" s="102">
        <f>IFERROR(IFERROR(VLOOKUP($G11,'FPO034'!$J$9:$Q$196,7,FALSE),(VLOOKUP($H11,'FPO034'!$J$9:$Q$196,7,FALSE))),"No PO")</f>
        <v>3875.19</v>
      </c>
      <c r="AG11" s="102">
        <f>IFERROR(IFERROR(VLOOKUP($G11,'FPO034'!$J$9:$Q$196,8,FALSE),(VLOOKUP($H11,'FPO034'!$J$9:$Q$196,8,FALSE))),"No PO")</f>
        <v>0</v>
      </c>
      <c r="AH11" s="102" t="str">
        <f>IF(AG11&lt;&gt;0,"No",IF(AD11&gt;AF11,"No",IF(AD11/AE11&lt;1,"--",IF(AD11/AE11&lt;1.02,"Maybe","No"))))</f>
        <v>--</v>
      </c>
      <c r="AI11" s="59">
        <f>IFERROR(VLOOKUP($E11,'Rev2 Aug 16'!$D$1:$Z$300,22,FALSE),"-")</f>
        <v>122.4</v>
      </c>
      <c r="AJ11" s="59" t="str">
        <f>IFERROR(VLOOKUP($E11,'Rev2 Aug 16'!$D$1:$Z$300,5,FALSE),"-")</f>
        <v>WAY2001H6F</v>
      </c>
      <c r="AK11" s="59" t="str">
        <f>IFERROR(VLOOKUP(AJ11,'Paid Invoices'!$F$6:$I$381,3,FALSE),"")</f>
        <v/>
      </c>
      <c r="AL11" s="59" t="str">
        <f>IFERROR(VLOOKUP(AJ11,'Open Invoices'!$D$1:$E$3000,2,FALSE),"")</f>
        <v/>
      </c>
      <c r="AM11" s="59">
        <f>IFERROR(VLOOKUP($E11,'Rev2 July 16'!$D$1:$Z$300,22,FALSE),"-")</f>
        <v>128.43</v>
      </c>
      <c r="AN11" s="59" t="str">
        <f>IFERROR(VLOOKUP($E11,'Rev2 July 16'!$D$1:$Z$300,5,FALSE),"-")</f>
        <v>WAY2001G6G</v>
      </c>
      <c r="AO11" s="59" t="str">
        <f>IFERROR(VLOOKUP(AN11,'Paid Invoices'!$F$6:$I$381,3,FALSE),"")</f>
        <v/>
      </c>
      <c r="AP11" s="59" t="str">
        <f>IFERROR(VLOOKUP(AN11,'Open Invoices'!$D$1:$E$3000,2,FALSE),"")</f>
        <v/>
      </c>
      <c r="AQ11" s="59">
        <f>IFERROR(VLOOKUP($E11,'Rev June 16'!$D$1:$Z$300,22,FALSE),"-")</f>
        <v>149.57</v>
      </c>
      <c r="AR11" s="59" t="str">
        <f>IFERROR(VLOOKUP($E11,'Rev June 16'!$D$1:$Z$300,4,FALSE),"-")</f>
        <v>WAY2001F6G</v>
      </c>
      <c r="AS11" s="59" t="str">
        <f>IFERROR(VLOOKUP(AR11,'Paid Invoices'!$F$6:$I$381,3,FALSE),"")</f>
        <v/>
      </c>
      <c r="AT11" s="59" t="str">
        <f>IFERROR(VLOOKUP(AR11,'Open Invoices'!$D$1:$E$3000,2,FALSE),"")</f>
        <v/>
      </c>
      <c r="AU11" s="59">
        <f>IFERROR(VLOOKUP($E11,'May 2016'!$D$1:$Z$300,22,FALSE),"-")</f>
        <v>185.33</v>
      </c>
      <c r="AV11" s="59" t="str">
        <f>IFERROR(VLOOKUP($E11,'May 2016'!$D$1:$Z$300,4,FALSE),"-")</f>
        <v>WAY2001E6G</v>
      </c>
      <c r="AW11" s="59" t="str">
        <f>IFERROR(VLOOKUP(AV11,'Paid Invoices'!$F$6:$I$381,3,FALSE),"")</f>
        <v/>
      </c>
      <c r="AX11" s="59" t="str">
        <f>IFERROR(VLOOKUP(AV11,'Open Invoices'!$D$1:$E$3000,2,FALSE),"")</f>
        <v/>
      </c>
      <c r="AY11" s="59">
        <f>IFERROR(VLOOKUP($E11,'Apr 2016'!$D$1:$Z$300,22,FALSE),"-")</f>
        <v>182.06</v>
      </c>
      <c r="AZ11" s="59" t="str">
        <f>IFERROR(VLOOKUP($E11,'Apr 2016'!$D$1:$Z$300,4,FALSE),"-")</f>
        <v>WAY2001D6H</v>
      </c>
      <c r="BA11" s="59" t="str">
        <f>IFERROR(VLOOKUP(AZ11,'Paid Invoices'!$F$6:$I$381,3,FALSE),"")</f>
        <v/>
      </c>
      <c r="BB11" s="59" t="str">
        <f>IFERROR(VLOOKUP(AZ11,'Open Invoices'!$D$1:$E$3000,2,FALSE),"")</f>
        <v/>
      </c>
      <c r="BC11" s="59">
        <f>IFERROR(VLOOKUP($E11,'Mar 2016'!$D$1:$Z$300,22,FALSE),"-")</f>
        <v>151.55000000000001</v>
      </c>
      <c r="BD11" s="59" t="str">
        <f>IFERROR(VLOOKUP($E11,'Mar 2016'!$D$1:$Z$300,4,FALSE),"-")</f>
        <v>WAY2001C6G</v>
      </c>
      <c r="BE11" s="59" t="str">
        <f>IFERROR(VLOOKUP(BD11,'Paid Invoices'!$F$6:$I$381,3,FALSE),"")</f>
        <v/>
      </c>
      <c r="BF11" s="59" t="str">
        <f>IFERROR(VLOOKUP(BD11,'Open Invoices'!$D$1:$E$3000,2,FALSE),"")</f>
        <v/>
      </c>
      <c r="BG11" s="59">
        <f>IFERROR(VLOOKUP($E11,'Feb 2016'!$D$1:$Z$300,22,FALSE),"-")</f>
        <v>182.9</v>
      </c>
      <c r="BH11" s="59" t="str">
        <f>IFERROR(VLOOKUP($E11,'Feb 2016'!$D$1:$Z$300,4,FALSE),"-")</f>
        <v>WAY2001B6F</v>
      </c>
      <c r="BI11" s="59" t="str">
        <f>IFERROR(VLOOKUP(BH11,'Paid Invoices'!$F$6:$I$381,3,FALSE),"")</f>
        <v/>
      </c>
      <c r="BJ11" s="59" t="str">
        <f>IFERROR(VLOOKUP(BH11,'Open Invoices'!$D$1:$E$3000,2,FALSE),"")</f>
        <v/>
      </c>
      <c r="BK11" s="59">
        <f>IFERROR(VLOOKUP($E11,'Jan 2016'!$D$1:$Z$300,22,FALSE),"-")</f>
        <v>124.77</v>
      </c>
      <c r="BL11" s="59" t="str">
        <f>IFERROR(VLOOKUP($E11,'Jan 2016'!$D$1:$Z$300,4,FALSE),"-")</f>
        <v>WAY2001A6AE</v>
      </c>
      <c r="BM11" s="59" t="str">
        <f>IFERROR(VLOOKUP(BL11,'Paid Invoices'!$F$6:$I$381,3,FALSE),"")</f>
        <v/>
      </c>
      <c r="BN11" s="59" t="str">
        <f>IFERROR(VLOOKUP(BL11,'Open Invoices'!$D$1:$E$3000,2,FALSE),"")</f>
        <v/>
      </c>
      <c r="BO11" s="59">
        <f>IFERROR(VLOOKUP($E11,'Dec 2015'!$D$1:$Z$300,22,FALSE),"-")</f>
        <v>145.56</v>
      </c>
      <c r="BP11" s="59" t="str">
        <f>IFERROR(VLOOKUP($E11,'Dec 2015'!$D$1:$Z$300,4,FALSE),"-")</f>
        <v>WAY2001L5F</v>
      </c>
      <c r="BQ11" s="59" t="str">
        <f>IFERROR(VLOOKUP(BP11,'Paid Invoices'!$F$6:$I$381,3,FALSE),"")</f>
        <v/>
      </c>
      <c r="BR11" s="59" t="str">
        <f>IFERROR(VLOOKUP(BP11,'Open Invoices'!$D$1:$E$3000,2,FALSE),"")</f>
        <v/>
      </c>
      <c r="BS11" s="59">
        <f>IFERROR(VLOOKUP($E11,'Nov 2015'!$D$1:$Z$300,22,FALSE),"-")</f>
        <v>164.75</v>
      </c>
      <c r="BT11" s="59" t="str">
        <f>IFERROR(VLOOKUP($E11,'Nov 2015'!$D$1:$Z$300,4,FALSE),"-")</f>
        <v>WAY2001K5AE</v>
      </c>
      <c r="BU11" s="59" t="str">
        <f>IFERROR(VLOOKUP(BT11,'Paid Invoices'!$F$6:$I$381,3,FALSE),"")</f>
        <v/>
      </c>
      <c r="BV11" s="59" t="str">
        <f>IFERROR(VLOOKUP(BT11,'Open Invoices'!$D$1:$E$3000,2,FALSE),"")</f>
        <v/>
      </c>
      <c r="BW11" s="59">
        <f>IFERROR(VLOOKUP($E11,'Oct 2015'!$D$1:$Z$300,22,FALSE),"-")</f>
        <v>330.01</v>
      </c>
      <c r="BX11" s="59" t="str">
        <f>IFERROR(VLOOKUP($E11,'Oct 2015'!$D$1:$Z$300,4,FALSE),"-")</f>
        <v>WAY2001J5AE</v>
      </c>
      <c r="BY11" s="59" t="str">
        <f>IFERROR(VLOOKUP(BX11,'Paid Invoices'!$F$6:$I$381,3,FALSE),"")</f>
        <v/>
      </c>
      <c r="BZ11" s="59" t="str">
        <f>IFERROR(VLOOKUP(BX11,'Open Invoices'!$D$1:$E$3000,2,FALSE),"")</f>
        <v/>
      </c>
      <c r="CA11" s="59">
        <f>IFERROR(VLOOKUP($E11,'Sep 2015'!$D$1:$Z$300,22,FALSE),"-")</f>
        <v>91.05</v>
      </c>
      <c r="CB11" s="59" t="str">
        <f>IFERROR(VLOOKUP($E11,'Sep 2015'!$D$1:$Z$300,4,FALSE),"-")</f>
        <v>WAY2001I5AB</v>
      </c>
      <c r="CC11" s="59" t="str">
        <f>IFERROR(VLOOKUP(CB11,'Paid Invoices'!$F$6:$I$381,3,FALSE),"")</f>
        <v/>
      </c>
      <c r="CD11" s="59" t="str">
        <f>IFERROR(VLOOKUP(CB11,'Open Invoices'!$D$1:$E$3000,2,FALSE),"")</f>
        <v/>
      </c>
      <c r="CE11" s="52"/>
      <c r="CF11" s="52" t="s">
        <v>2115</v>
      </c>
      <c r="CG11" s="49" t="str">
        <f>IFERROR(IFERROR(VLOOKUP($E11,'Asset Group  All Assets'!$B$1:$C$500,2,FALSE),(VLOOKUP($E11,'Missing-WSU-POs'!$B$1:$D$500,3,FALSE))),"?")</f>
        <v>P0736281</v>
      </c>
      <c r="CH11" s="31" t="str">
        <f>IF(G11="","",G11)</f>
        <v>P0736281</v>
      </c>
      <c r="CI11" s="31" t="str">
        <f>IF(CG11=CH11,"","Wrong PO")</f>
        <v/>
      </c>
      <c r="CJ11" s="29" t="str">
        <f>IFERROR(IF(VLOOKUP($E11,'Org July 2016 '!$D$1:$Z$500,3,FALSE)=G11,"-","Wrong PO"),"new")</f>
        <v>Wrong PO</v>
      </c>
      <c r="CK11" s="32">
        <f>IF(CJ11="wrong PO",(VLOOKUP($E11,'Org July 2016 '!$D$1:$Z$500,3,FALSE)),"")</f>
        <v>0</v>
      </c>
      <c r="CL11" s="29" t="str">
        <f>IFERROR(IF(VLOOKUP($E11,'Org June 2016 '!$D$1:$Z$500,3,FALSE)=G11,"-","Wrong PO"),"new")</f>
        <v>Wrong PO</v>
      </c>
      <c r="CM11" s="32">
        <f>IF(CL11="wrong PO",(VLOOKUP($E11,'Org June 2016 '!$D$1:$Z$500,3,FALSE)),"")</f>
        <v>0</v>
      </c>
      <c r="CN11" s="29" t="str">
        <f>IFERROR(IF(VLOOKUP($E11,'May 2016'!D57:Z556,3,FALSE)=G11,"-","Wrong PO"),"new")</f>
        <v>new</v>
      </c>
      <c r="CO11" s="32" t="str">
        <f>IF(CN11="wrong PO",(VLOOKUP($E11,'May 2016'!D57:Z556,3,FALSE)),"")</f>
        <v/>
      </c>
      <c r="CP11" s="29" t="str">
        <f>IFERROR(IF(VLOOKUP($E11,'Apr 2016'!$D$1:$Z$500,3,FALSE)=G11,"-","Wrong PO"),"new")</f>
        <v>-</v>
      </c>
      <c r="CQ11" s="32" t="str">
        <f>IF(CP11="wrong PO",(VLOOKUP($E11,'Apr 2016'!$D$1:$Z$500,3,FALSE)),"")</f>
        <v/>
      </c>
      <c r="CR11" s="32" t="str">
        <f>IFERROR(IF(VLOOKUP($E11,'Mar 2016'!$D$1:$Z$500,3,FALSE)=G11,"-","Wrong PO"),"new")</f>
        <v>-</v>
      </c>
      <c r="CS11" s="32" t="str">
        <f>IF(CP11="wrong PO",(VLOOKUP($E11,'Mar 2016'!$D$1:$Z$500,3,FALSE)),"")</f>
        <v/>
      </c>
      <c r="CT11" s="32" t="str">
        <f>IFERROR(IF(VLOOKUP($E11,'Feb 2016'!$D$1:$Z$500,3,FALSE)=G11,"-","Wrong PO"),"new")</f>
        <v>-</v>
      </c>
      <c r="CU11" s="32" t="str">
        <f>IF(CP11="wrong PO",(VLOOKUP($E11,'Feb 2016'!$D$1:$Z$500,3,FALSE)),"")</f>
        <v/>
      </c>
      <c r="CV11" s="29" t="str">
        <f>IFERROR(IF(VLOOKUP($E11,'Jan 2016'!$D$1:$Z$500,3,FALSE)=G11,"-","Wrong PO"),"new")</f>
        <v>-</v>
      </c>
      <c r="CW11" s="32" t="str">
        <f>IF(CV11="wrong PO",(VLOOKUP($E11,'Jan 2016'!$D$1:$Z$500,3,FALSE)),"")</f>
        <v/>
      </c>
      <c r="CX11" s="29" t="str">
        <f>IFERROR(IF(VLOOKUP($E11,'Dec 2015'!$D$1:$Z$500,3,FALSE)=G11,"-","Wrong PO"),"new")</f>
        <v>-</v>
      </c>
      <c r="CY11" s="32" t="str">
        <f>IF(CX11="wrong PO",(VLOOKUP($E11,'Dec 2015'!$D$1:$Z$500,3,FALSE)),"")</f>
        <v/>
      </c>
      <c r="CZ11" s="29" t="str">
        <f>IFERROR(IF(VLOOKUP($E11,'Nov 2015'!$D$1:$Z$500,3,FALSE)=G11,"-","Wrong PO"),"new")</f>
        <v>-</v>
      </c>
      <c r="DA11" s="32" t="str">
        <f>IF(CZ11="wrong PO",(VLOOKUP($E11,'Nov 2015'!$D$1:$Z$500,3,FALSE)),"")</f>
        <v/>
      </c>
      <c r="DB11" s="29" t="str">
        <f>IFERROR(IF(VLOOKUP($E11,'Oct 2015'!$D$1:$Z$500,3,FALSE)=G11,"-","Wrong PO"),"new")</f>
        <v>-</v>
      </c>
      <c r="DC11" s="32" t="str">
        <f>IF(DB11="wrong PO",(VLOOKUP($E11,'Oct 2015'!$D$1:$Z$500,3,FALSE)),"")</f>
        <v/>
      </c>
      <c r="DD11" s="29" t="str">
        <f>IFERROR(IF(VLOOKUP($E11,'Sep 2015'!$D$1:$Z$500,3,FALSE)=G11,"-","Wrong PO"),"new")</f>
        <v>-</v>
      </c>
      <c r="DE11" s="32" t="str">
        <f>IF(DD11="wrong PO",(VLOOKUP($E11,'Sep 2015'!$D$1:$Z$500,3,FALSE)),"")</f>
        <v/>
      </c>
    </row>
    <row r="12" spans="1:109">
      <c r="A12" s="115">
        <v>61</v>
      </c>
      <c r="B12" s="2" t="s">
        <v>841</v>
      </c>
      <c r="C12" s="2" t="s">
        <v>510</v>
      </c>
      <c r="D12" s="2" t="s">
        <v>56</v>
      </c>
      <c r="E12" s="2" t="s">
        <v>210</v>
      </c>
      <c r="F12" s="2" t="s">
        <v>387</v>
      </c>
      <c r="G12" s="21" t="s">
        <v>211</v>
      </c>
      <c r="H12" s="21" t="str">
        <f>IFERROR(VLOOKUP($E12,'Wayne Master'!$B$1:$C$315,2,FALSE),"not on master")</f>
        <v>P0739206</v>
      </c>
      <c r="I12" s="11" t="s">
        <v>2101</v>
      </c>
      <c r="J12" s="3">
        <v>42262</v>
      </c>
      <c r="K12" s="2" t="s">
        <v>39</v>
      </c>
      <c r="L12" s="2" t="s">
        <v>389</v>
      </c>
      <c r="M12" s="2" t="s">
        <v>30</v>
      </c>
      <c r="N12" s="2" t="s">
        <v>31</v>
      </c>
      <c r="O12" s="2" t="s">
        <v>32</v>
      </c>
      <c r="P12" s="4">
        <v>49682</v>
      </c>
      <c r="Q12" s="4">
        <v>53531</v>
      </c>
      <c r="R12" s="4">
        <v>3849</v>
      </c>
      <c r="S12" s="5">
        <v>65.05</v>
      </c>
      <c r="T12" s="4">
        <v>0</v>
      </c>
      <c r="U12" s="4">
        <v>0</v>
      </c>
      <c r="V12" s="4">
        <v>0</v>
      </c>
      <c r="W12" s="5">
        <v>0</v>
      </c>
      <c r="X12" s="5">
        <v>0</v>
      </c>
      <c r="Y12" s="14">
        <v>65.05</v>
      </c>
      <c r="Z12" s="14">
        <v>0</v>
      </c>
      <c r="AA12" s="14">
        <v>65.05</v>
      </c>
      <c r="AB12" s="4">
        <v>24580</v>
      </c>
      <c r="AC12" s="55"/>
      <c r="AD12" s="59">
        <f>SUM(AI12,AM12,AQ12,AU12,AY12,BC12,BG12,BK12,BO12,BS12,BW12,CA12)</f>
        <v>904.54000000000019</v>
      </c>
      <c r="AE12" s="59">
        <f>(Q12*0.0169)+(U12*0.0598)</f>
        <v>904.67389999999989</v>
      </c>
      <c r="AF12" s="102">
        <f>IFERROR(IFERROR(VLOOKUP($G12,'FPO034'!$J$9:$Q$196,7,FALSE),(VLOOKUP($H12,'FPO034'!$J$9:$Q$196,7,FALSE))),"No PO")</f>
        <v>1979.5</v>
      </c>
      <c r="AG12" s="102">
        <f>IFERROR(IFERROR(VLOOKUP($G12,'FPO034'!$J$9:$Q$196,8,FALSE),(VLOOKUP($H12,'FPO034'!$J$9:$Q$196,8,FALSE))),"No PO")</f>
        <v>0</v>
      </c>
      <c r="AH12" s="102" t="str">
        <f>IF(AG12&lt;&gt;0,"No",IF(AD12&gt;AF12,"No",IF(AD12/AE12&lt;1,"--",IF(AD12/AE12&lt;1.02,"Maybe","No"))))</f>
        <v>--</v>
      </c>
      <c r="AI12" s="59">
        <f>IFERROR(VLOOKUP($E12,'Rev2 Aug 16'!$D$1:$Z$300,22,FALSE),"-")</f>
        <v>65.05</v>
      </c>
      <c r="AJ12" s="59" t="str">
        <f>IFERROR(VLOOKUP($E12,'Rev2 Aug 16'!$D$1:$Z$300,5,FALSE),"-")</f>
        <v>WAY2001H6J</v>
      </c>
      <c r="AK12" s="59" t="str">
        <f>IFERROR(VLOOKUP(AJ12,'Paid Invoices'!$F$6:$I$381,3,FALSE),"")</f>
        <v/>
      </c>
      <c r="AL12" s="59" t="str">
        <f>IFERROR(VLOOKUP(AJ12,'Open Invoices'!$D$1:$E$3000,2,FALSE),"")</f>
        <v/>
      </c>
      <c r="AM12" s="59">
        <f>IFERROR(VLOOKUP($E12,'Rev2 July 16'!$D$1:$Z$300,22,FALSE),"-")</f>
        <v>91.02</v>
      </c>
      <c r="AN12" s="59" t="str">
        <f>IFERROR(VLOOKUP($E12,'Rev2 July 16'!$D$1:$Z$300,5,FALSE),"-")</f>
        <v>WAY2001G6K</v>
      </c>
      <c r="AO12" s="59" t="str">
        <f>IFERROR(VLOOKUP(AN12,'Paid Invoices'!$F$6:$I$381,3,FALSE),"")</f>
        <v/>
      </c>
      <c r="AP12" s="59" t="str">
        <f>IFERROR(VLOOKUP(AN12,'Open Invoices'!$D$1:$E$3000,2,FALSE),"")</f>
        <v/>
      </c>
      <c r="AQ12" s="59">
        <f>IFERROR(VLOOKUP($E12,'Rev June 16'!$D$1:$Z$300,22,FALSE),"-")</f>
        <v>72.010000000000005</v>
      </c>
      <c r="AR12" s="59" t="str">
        <f>IFERROR(VLOOKUP($E12,'Rev June 16'!$D$1:$Z$300,4,FALSE),"-")</f>
        <v>WAY2001F6K</v>
      </c>
      <c r="AS12" s="59" t="str">
        <f>IFERROR(VLOOKUP(AR12,'Paid Invoices'!$F$6:$I$381,3,FALSE),"")</f>
        <v/>
      </c>
      <c r="AT12" s="59" t="str">
        <f>IFERROR(VLOOKUP(AR12,'Open Invoices'!$D$1:$E$3000,2,FALSE),"")</f>
        <v/>
      </c>
      <c r="AU12" s="59">
        <f>IFERROR(VLOOKUP($E12,'May 2016'!$D$1:$Z$300,22,FALSE),"-")</f>
        <v>73.41</v>
      </c>
      <c r="AV12" s="59" t="str">
        <f>IFERROR(VLOOKUP($E12,'May 2016'!$D$1:$Z$300,4,FALSE),"-")</f>
        <v>WAY2001E6K</v>
      </c>
      <c r="AW12" s="59" t="str">
        <f>IFERROR(VLOOKUP(AV12,'Paid Invoices'!$F$6:$I$381,3,FALSE),"")</f>
        <v/>
      </c>
      <c r="AX12" s="59" t="str">
        <f>IFERROR(VLOOKUP(AV12,'Open Invoices'!$D$1:$E$3000,2,FALSE),"")</f>
        <v/>
      </c>
      <c r="AY12" s="59">
        <f>IFERROR(VLOOKUP($E12,'Apr 2016'!$D$1:$Z$300,22,FALSE),"-")</f>
        <v>87.66</v>
      </c>
      <c r="AZ12" s="59" t="str">
        <f>IFERROR(VLOOKUP($E12,'Apr 2016'!$D$1:$Z$300,4,FALSE),"-")</f>
        <v>WAY2001D6L</v>
      </c>
      <c r="BA12" s="59" t="str">
        <f>IFERROR(VLOOKUP(AZ12,'Paid Invoices'!$F$6:$I$381,3,FALSE),"")</f>
        <v/>
      </c>
      <c r="BB12" s="59" t="str">
        <f>IFERROR(VLOOKUP(AZ12,'Open Invoices'!$D$1:$E$3000,2,FALSE),"")</f>
        <v/>
      </c>
      <c r="BC12" s="59">
        <f>IFERROR(VLOOKUP($E12,'Mar 2016'!$D$1:$Z$300,22,FALSE),"-")</f>
        <v>69.040000000000006</v>
      </c>
      <c r="BD12" s="59" t="str">
        <f>IFERROR(VLOOKUP($E12,'Mar 2016'!$D$1:$Z$300,4,FALSE),"-")</f>
        <v>WAY2001C6K</v>
      </c>
      <c r="BE12" s="59" t="str">
        <f>IFERROR(VLOOKUP(BD12,'Paid Invoices'!$F$6:$I$381,3,FALSE),"")</f>
        <v/>
      </c>
      <c r="BF12" s="59" t="str">
        <f>IFERROR(VLOOKUP(BD12,'Open Invoices'!$D$1:$E$3000,2,FALSE),"")</f>
        <v/>
      </c>
      <c r="BG12" s="59">
        <f>IFERROR(VLOOKUP($E12,'Feb 2016'!$D$1:$Z$300,22,FALSE),"-")</f>
        <v>119.5</v>
      </c>
      <c r="BH12" s="59" t="str">
        <f>IFERROR(VLOOKUP($E12,'Feb 2016'!$D$1:$Z$300,4,FALSE),"-")</f>
        <v>WAY2001B6H</v>
      </c>
      <c r="BI12" s="59" t="str">
        <f>IFERROR(VLOOKUP(BH12,'Paid Invoices'!$F$6:$I$381,3,FALSE),"")</f>
        <v/>
      </c>
      <c r="BJ12" s="59" t="str">
        <f>IFERROR(VLOOKUP(BH12,'Open Invoices'!$D$1:$E$3000,2,FALSE),"")</f>
        <v/>
      </c>
      <c r="BK12" s="59">
        <f>IFERROR(VLOOKUP($E12,'Jan 2016'!$D$1:$Z$300,22,FALSE),"-")</f>
        <v>72.599999999999994</v>
      </c>
      <c r="BL12" s="59" t="str">
        <f>IFERROR(VLOOKUP($E12,'Jan 2016'!$D$1:$Z$300,4,FALSE),"-")</f>
        <v>WAY2001A6AG</v>
      </c>
      <c r="BM12" s="59" t="str">
        <f>IFERROR(VLOOKUP(BL12,'Paid Invoices'!$F$6:$I$381,3,FALSE),"")</f>
        <v/>
      </c>
      <c r="BN12" s="59" t="str">
        <f>IFERROR(VLOOKUP(BL12,'Open Invoices'!$D$1:$E$3000,2,FALSE),"")</f>
        <v/>
      </c>
      <c r="BO12" s="59">
        <f>IFERROR(VLOOKUP($E12,'Dec 2015'!$D$1:$Z$300,22,FALSE),"-")</f>
        <v>64.709999999999994</v>
      </c>
      <c r="BP12" s="59" t="str">
        <f>IFERROR(VLOOKUP($E12,'Dec 2015'!$D$1:$Z$300,4,FALSE),"-")</f>
        <v>WAY2001L5H</v>
      </c>
      <c r="BQ12" s="59" t="str">
        <f>IFERROR(VLOOKUP(BP12,'Paid Invoices'!$F$6:$I$381,3,FALSE),"")</f>
        <v/>
      </c>
      <c r="BR12" s="59" t="str">
        <f>IFERROR(VLOOKUP(BP12,'Open Invoices'!$D$1:$E$3000,2,FALSE),"")</f>
        <v/>
      </c>
      <c r="BS12" s="59">
        <f>IFERROR(VLOOKUP($E12,'Nov 2015'!$D$1:$Z$300,22,FALSE),"-")</f>
        <v>82.95</v>
      </c>
      <c r="BT12" s="59" t="str">
        <f>IFERROR(VLOOKUP($E12,'Nov 2015'!$D$1:$Z$300,4,FALSE),"-")</f>
        <v>WAY2001K5AG</v>
      </c>
      <c r="BU12" s="59" t="str">
        <f>IFERROR(VLOOKUP(BT12,'Paid Invoices'!$F$6:$I$381,3,FALSE),"")</f>
        <v/>
      </c>
      <c r="BV12" s="59" t="str">
        <f>IFERROR(VLOOKUP(BT12,'Open Invoices'!$D$1:$E$3000,2,FALSE),"")</f>
        <v/>
      </c>
      <c r="BW12" s="59">
        <f>IFERROR(VLOOKUP($E12,'Oct 2015'!$D$1:$Z$300,22,FALSE),"-")</f>
        <v>106.59</v>
      </c>
      <c r="BX12" s="59" t="str">
        <f>IFERROR(VLOOKUP($E12,'Oct 2015'!$D$1:$Z$300,4,FALSE),"-")</f>
        <v>WAY2001J5AG</v>
      </c>
      <c r="BY12" s="59" t="str">
        <f>IFERROR(VLOOKUP(BX12,'Paid Invoices'!$F$6:$I$381,3,FALSE),"")</f>
        <v/>
      </c>
      <c r="BZ12" s="59" t="str">
        <f>IFERROR(VLOOKUP(BX12,'Open Invoices'!$D$1:$E$3000,2,FALSE),"")</f>
        <v/>
      </c>
      <c r="CA12" s="59" t="str">
        <f>IFERROR(VLOOKUP($E12,'Sep 2015'!$D$1:$Z$300,22,FALSE),"-")</f>
        <v>-</v>
      </c>
      <c r="CB12" s="59" t="str">
        <f>IFERROR(VLOOKUP($E12,'Sep 2015'!$D$1:$Z$300,4,FALSE),"-")</f>
        <v>-</v>
      </c>
      <c r="CC12" s="59" t="str">
        <f>IFERROR(VLOOKUP(CB12,'Paid Invoices'!$F$6:$I$381,3,FALSE),"")</f>
        <v/>
      </c>
      <c r="CD12" s="59" t="str">
        <f>IFERROR(VLOOKUP(CB12,'Open Invoices'!$D$1:$E$3000,2,FALSE),"")</f>
        <v/>
      </c>
      <c r="CE12" s="52"/>
      <c r="CF12" s="52" t="s">
        <v>2115</v>
      </c>
      <c r="CG12" s="49" t="str">
        <f>IFERROR(IFERROR(VLOOKUP($E12,'Asset Group  All Assets'!$B$1:$C$500,2,FALSE),(VLOOKUP($E12,'Missing-WSU-POs'!$B$1:$D$500,3,FALSE))),"?")</f>
        <v>P0739206</v>
      </c>
      <c r="CH12" s="31" t="str">
        <f>IF(G12="","",G12)</f>
        <v>P0739206</v>
      </c>
      <c r="CI12" s="31" t="str">
        <f>IF(CG12=CH12,"","Wrong PO")</f>
        <v/>
      </c>
      <c r="CJ12" s="29" t="str">
        <f>IFERROR(IF(VLOOKUP($E12,'Org July 2016 '!$D$1:$Z$500,3,FALSE)=G12,"-","Wrong PO"),"new")</f>
        <v>Wrong PO</v>
      </c>
      <c r="CK12" s="32">
        <f>IF(CJ12="wrong PO",(VLOOKUP($E12,'Org July 2016 '!$D$1:$Z$500,3,FALSE)),"")</f>
        <v>0</v>
      </c>
      <c r="CL12" s="29" t="str">
        <f>IFERROR(IF(VLOOKUP($E12,'Org June 2016 '!$D$1:$Z$500,3,FALSE)=G12,"-","Wrong PO"),"new")</f>
        <v>Wrong PO</v>
      </c>
      <c r="CM12" s="32">
        <f>IF(CL12="wrong PO",(VLOOKUP($E12,'Org June 2016 '!$D$1:$Z$500,3,FALSE)),"")</f>
        <v>0</v>
      </c>
      <c r="CN12" s="29" t="str">
        <f>IFERROR(IF(VLOOKUP($E12,'May 2016'!D61:Z560,3,FALSE)=G12,"-","Wrong PO"),"new")</f>
        <v>new</v>
      </c>
      <c r="CO12" s="32" t="str">
        <f>IF(CN12="wrong PO",(VLOOKUP($E12,'May 2016'!D61:Z560,3,FALSE)),"")</f>
        <v/>
      </c>
      <c r="CP12" s="29" t="str">
        <f>IFERROR(IF(VLOOKUP($E12,'Apr 2016'!$D$1:$Z$500,3,FALSE)=G12,"-","Wrong PO"),"new")</f>
        <v>-</v>
      </c>
      <c r="CQ12" s="32" t="str">
        <f>IF(CP12="wrong PO",(VLOOKUP($E12,'Apr 2016'!$D$1:$Z$500,3,FALSE)),"")</f>
        <v/>
      </c>
      <c r="CR12" s="32" t="str">
        <f>IFERROR(IF(VLOOKUP($E12,'Mar 2016'!$D$1:$Z$500,3,FALSE)=G12,"-","Wrong PO"),"new")</f>
        <v>-</v>
      </c>
      <c r="CS12" s="32" t="str">
        <f>IF(CP12="wrong PO",(VLOOKUP($E12,'Mar 2016'!$D$1:$Z$500,3,FALSE)),"")</f>
        <v/>
      </c>
      <c r="CT12" s="32" t="str">
        <f>IFERROR(IF(VLOOKUP($E12,'Feb 2016'!$D$1:$Z$500,3,FALSE)=G12,"-","Wrong PO"),"new")</f>
        <v>-</v>
      </c>
      <c r="CU12" s="32" t="str">
        <f>IF(CP12="wrong PO",(VLOOKUP($E12,'Feb 2016'!$D$1:$Z$500,3,FALSE)),"")</f>
        <v/>
      </c>
      <c r="CV12" s="29" t="str">
        <f>IFERROR(IF(VLOOKUP($E12,'Jan 2016'!$D$1:$Z$500,3,FALSE)=G12,"-","Wrong PO"),"new")</f>
        <v>-</v>
      </c>
      <c r="CW12" s="32" t="str">
        <f>IF(CV12="wrong PO",(VLOOKUP($E12,'Jan 2016'!$D$1:$Z$500,3,FALSE)),"")</f>
        <v/>
      </c>
      <c r="CX12" s="29" t="str">
        <f>IFERROR(IF(VLOOKUP($E12,'Dec 2015'!$D$1:$Z$500,3,FALSE)=G12,"-","Wrong PO"),"new")</f>
        <v>-</v>
      </c>
      <c r="CY12" s="32" t="str">
        <f>IF(CX12="wrong PO",(VLOOKUP($E12,'Dec 2015'!$D$1:$Z$500,3,FALSE)),"")</f>
        <v/>
      </c>
      <c r="CZ12" s="29" t="str">
        <f>IFERROR(IF(VLOOKUP($E12,'Nov 2015'!$D$1:$Z$500,3,FALSE)=G12,"-","Wrong PO"),"new")</f>
        <v>-</v>
      </c>
      <c r="DA12" s="32" t="str">
        <f>IF(CZ12="wrong PO",(VLOOKUP($E12,'Nov 2015'!$D$1:$Z$500,3,FALSE)),"")</f>
        <v/>
      </c>
      <c r="DB12" s="29" t="str">
        <f>IFERROR(IF(VLOOKUP($E12,'Oct 2015'!$D$1:$Z$500,3,FALSE)=G12,"-","Wrong PO"),"new")</f>
        <v>-</v>
      </c>
      <c r="DC12" s="32" t="str">
        <f>IF(DB12="wrong PO",(VLOOKUP($E12,'Oct 2015'!$D$1:$Z$500,3,FALSE)),"")</f>
        <v/>
      </c>
      <c r="DD12" s="29" t="str">
        <f>IFERROR(IF(VLOOKUP($E12,'Sep 2015'!$D$1:$Z$500,3,FALSE)=G12,"-","Wrong PO"),"new")</f>
        <v>new</v>
      </c>
      <c r="DE12" s="32" t="str">
        <f>IF(DD12="wrong PO",(VLOOKUP($E12,'Sep 2015'!$D$1:$Z$500,3,FALSE)),"")</f>
        <v/>
      </c>
    </row>
    <row r="13" spans="1:109">
      <c r="A13" s="115">
        <v>63</v>
      </c>
      <c r="B13" s="2" t="s">
        <v>841</v>
      </c>
      <c r="C13" s="2" t="s">
        <v>510</v>
      </c>
      <c r="D13" s="2" t="s">
        <v>25</v>
      </c>
      <c r="E13" s="2" t="s">
        <v>37</v>
      </c>
      <c r="F13" s="2" t="s">
        <v>38</v>
      </c>
      <c r="G13" s="21" t="s">
        <v>848</v>
      </c>
      <c r="H13" s="21" t="str">
        <f>IFERROR(VLOOKUP($E13,'Wayne Master'!$B$1:$C$315,2,FALSE),"not on master")</f>
        <v>P0739928 </v>
      </c>
      <c r="I13" s="11" t="s">
        <v>2100</v>
      </c>
      <c r="J13" s="3">
        <v>42220</v>
      </c>
      <c r="K13" s="2" t="s">
        <v>39</v>
      </c>
      <c r="L13" s="2" t="s">
        <v>40</v>
      </c>
      <c r="M13" s="2" t="s">
        <v>30</v>
      </c>
      <c r="N13" s="2" t="s">
        <v>31</v>
      </c>
      <c r="O13" s="2" t="s">
        <v>378</v>
      </c>
      <c r="P13" s="4">
        <v>57624</v>
      </c>
      <c r="Q13" s="4">
        <v>61867</v>
      </c>
      <c r="R13" s="4">
        <v>4243</v>
      </c>
      <c r="S13" s="5">
        <v>71.709999999999994</v>
      </c>
      <c r="T13" s="4">
        <v>0</v>
      </c>
      <c r="U13" s="4">
        <v>0</v>
      </c>
      <c r="V13" s="4">
        <v>0</v>
      </c>
      <c r="W13" s="5">
        <v>0</v>
      </c>
      <c r="X13" s="5">
        <v>0</v>
      </c>
      <c r="Y13" s="14">
        <v>71.709999999999994</v>
      </c>
      <c r="Z13" s="14">
        <v>0</v>
      </c>
      <c r="AA13" s="14">
        <v>71.709999999999994</v>
      </c>
      <c r="AB13" s="4">
        <v>24580</v>
      </c>
      <c r="AC13" s="55"/>
      <c r="AD13" s="59">
        <f>SUM(AI13,AM13,AQ13,AU13,AY13,BC13,BG13,BK13,BO13,BS13,BW13,CA13)</f>
        <v>1045.29</v>
      </c>
      <c r="AE13" s="59">
        <f>(Q13*0.0169)+(U13*0.0598)</f>
        <v>1045.5522999999998</v>
      </c>
      <c r="AF13" s="102">
        <f>IFERROR(IFERROR(VLOOKUP($G13,'FPO034'!$J$9:$Q$196,7,FALSE),(VLOOKUP($H13,'FPO034'!$J$9:$Q$196,7,FALSE))),"No PO")</f>
        <v>2973.66</v>
      </c>
      <c r="AG13" s="102">
        <f>IFERROR(IFERROR(VLOOKUP($G13,'FPO034'!$J$9:$Q$196,8,FALSE),(VLOOKUP($H13,'FPO034'!$J$9:$Q$196,8,FALSE))),"No PO")</f>
        <v>0</v>
      </c>
      <c r="AH13" s="102" t="str">
        <f>IF(AG13&lt;&gt;0,"No",IF(AD13&gt;AF13,"No",IF(AD13/AE13&lt;1,"--",IF(AD13/AE13&lt;1.02,"Maybe","No"))))</f>
        <v>--</v>
      </c>
      <c r="AI13" s="59">
        <f>IFERROR(VLOOKUP($E13,'Rev2 Aug 16'!$D$1:$Z$300,22,FALSE),"-")</f>
        <v>71.709999999999994</v>
      </c>
      <c r="AJ13" s="59" t="str">
        <f>IFERROR(VLOOKUP($E13,'Rev2 Aug 16'!$D$1:$Z$300,5,FALSE),"-")</f>
        <v>WAY2001H6K</v>
      </c>
      <c r="AK13" s="59" t="str">
        <f>IFERROR(VLOOKUP(AJ13,'Paid Invoices'!$F$6:$I$381,3,FALSE),"")</f>
        <v/>
      </c>
      <c r="AL13" s="59" t="str">
        <f>IFERROR(VLOOKUP(AJ13,'Open Invoices'!$D$1:$E$3000,2,FALSE),"")</f>
        <v/>
      </c>
      <c r="AM13" s="59">
        <f>IFERROR(VLOOKUP($E13,'Rev2 July 16'!$D$1:$Z$300,22,FALSE),"-")</f>
        <v>71.64</v>
      </c>
      <c r="AN13" s="59" t="str">
        <f>IFERROR(VLOOKUP($E13,'Rev2 July 16'!$D$1:$Z$300,5,FALSE),"-")</f>
        <v>WAY2001G6L</v>
      </c>
      <c r="AO13" s="59" t="str">
        <f>IFERROR(VLOOKUP(AN13,'Paid Invoices'!$F$6:$I$381,3,FALSE),"")</f>
        <v/>
      </c>
      <c r="AP13" s="59" t="str">
        <f>IFERROR(VLOOKUP(AN13,'Open Invoices'!$D$1:$E$3000,2,FALSE),"")</f>
        <v/>
      </c>
      <c r="AQ13" s="59">
        <f>IFERROR(VLOOKUP($E13,'Rev June 16'!$D$1:$Z$300,22,FALSE),"-")</f>
        <v>64.540000000000006</v>
      </c>
      <c r="AR13" s="59" t="str">
        <f>IFERROR(VLOOKUP($E13,'Rev June 16'!$D$1:$Z$300,4,FALSE),"-")</f>
        <v>WAY2001F6L</v>
      </c>
      <c r="AS13" s="59" t="str">
        <f>IFERROR(VLOOKUP(AR13,'Paid Invoices'!$F$6:$I$381,3,FALSE),"")</f>
        <v/>
      </c>
      <c r="AT13" s="59" t="str">
        <f>IFERROR(VLOOKUP(AR13,'Open Invoices'!$D$1:$E$3000,2,FALSE),"")</f>
        <v/>
      </c>
      <c r="AU13" s="59">
        <f>IFERROR(VLOOKUP($E13,'May 2016'!$D$1:$Z$300,22,FALSE),"-")</f>
        <v>95.45</v>
      </c>
      <c r="AV13" s="59" t="str">
        <f>IFERROR(VLOOKUP($E13,'May 2016'!$D$1:$Z$300,4,FALSE),"-")</f>
        <v>WAY2001E6A</v>
      </c>
      <c r="AW13" s="59" t="str">
        <f>IFERROR(VLOOKUP(AV13,'Paid Invoices'!$F$6:$I$381,3,FALSE),"")</f>
        <v/>
      </c>
      <c r="AX13" s="59" t="str">
        <f>IFERROR(VLOOKUP(AV13,'Open Invoices'!$D$1:$E$3000,2,FALSE),"")</f>
        <v/>
      </c>
      <c r="AY13" s="59">
        <f>IFERROR(VLOOKUP($E13,'Apr 2016'!$D$1:$Z$300,22,FALSE),"-")</f>
        <v>148.08000000000001</v>
      </c>
      <c r="AZ13" s="59" t="str">
        <f>IFERROR(VLOOKUP($E13,'Apr 2016'!$D$1:$Z$300,4,FALSE),"-")</f>
        <v>WAY2001D6M</v>
      </c>
      <c r="BA13" s="59" t="str">
        <f>IFERROR(VLOOKUP(AZ13,'Paid Invoices'!$F$6:$I$381,3,FALSE),"")</f>
        <v/>
      </c>
      <c r="BB13" s="59" t="str">
        <f>IFERROR(VLOOKUP(AZ13,'Open Invoices'!$D$1:$E$3000,2,FALSE),"")</f>
        <v/>
      </c>
      <c r="BC13" s="59">
        <f>IFERROR(VLOOKUP($E13,'Mar 2016'!$D$1:$Z$300,22,FALSE),"-")</f>
        <v>72.430000000000007</v>
      </c>
      <c r="BD13" s="59" t="str">
        <f>IFERROR(VLOOKUP($E13,'Mar 2016'!$D$1:$Z$300,4,FALSE),"-")</f>
        <v>WAY2001C6L</v>
      </c>
      <c r="BE13" s="59" t="str">
        <f>IFERROR(VLOOKUP(BD13,'Paid Invoices'!$F$6:$I$381,3,FALSE),"")</f>
        <v/>
      </c>
      <c r="BF13" s="59" t="str">
        <f>IFERROR(VLOOKUP(BD13,'Open Invoices'!$D$1:$E$3000,2,FALSE),"")</f>
        <v/>
      </c>
      <c r="BG13" s="59">
        <f>IFERROR(VLOOKUP($E13,'Feb 2016'!$D$1:$Z$300,22,FALSE),"-")</f>
        <v>85.56</v>
      </c>
      <c r="BH13" s="59" t="str">
        <f>IFERROR(VLOOKUP($E13,'Feb 2016'!$D$1:$Z$300,4,FALSE),"-")</f>
        <v>WAY2001B6I</v>
      </c>
      <c r="BI13" s="59" t="str">
        <f>IFERROR(VLOOKUP(BH13,'Paid Invoices'!$F$6:$I$381,3,FALSE),"")</f>
        <v/>
      </c>
      <c r="BJ13" s="59" t="str">
        <f>IFERROR(VLOOKUP(BH13,'Open Invoices'!$D$1:$E$3000,2,FALSE),"")</f>
        <v/>
      </c>
      <c r="BK13" s="59">
        <f>IFERROR(VLOOKUP($E13,'Jan 2016'!$D$1:$Z$300,22,FALSE),"-")</f>
        <v>78.599999999999994</v>
      </c>
      <c r="BL13" s="59" t="str">
        <f>IFERROR(VLOOKUP($E13,'Jan 2016'!$D$1:$Z$300,4,FALSE),"-")</f>
        <v>WAY2001A6AH</v>
      </c>
      <c r="BM13" s="59" t="str">
        <f>IFERROR(VLOOKUP(BL13,'Paid Invoices'!$F$6:$I$381,3,FALSE),"")</f>
        <v/>
      </c>
      <c r="BN13" s="59" t="str">
        <f>IFERROR(VLOOKUP(BL13,'Open Invoices'!$D$1:$E$3000,2,FALSE),"")</f>
        <v/>
      </c>
      <c r="BO13" s="59">
        <f>IFERROR(VLOOKUP($E13,'Dec 2015'!$D$1:$Z$300,22,FALSE),"-")</f>
        <v>87.37</v>
      </c>
      <c r="BP13" s="59" t="str">
        <f>IFERROR(VLOOKUP($E13,'Dec 2015'!$D$1:$Z$300,4,FALSE),"-")</f>
        <v>WAY2001L5I</v>
      </c>
      <c r="BQ13" s="59" t="str">
        <f>IFERROR(VLOOKUP(BP13,'Paid Invoices'!$F$6:$I$381,3,FALSE),"")</f>
        <v/>
      </c>
      <c r="BR13" s="59" t="str">
        <f>IFERROR(VLOOKUP(BP13,'Open Invoices'!$D$1:$E$3000,2,FALSE),"")</f>
        <v/>
      </c>
      <c r="BS13" s="59">
        <f>IFERROR(VLOOKUP($E13,'Nov 2015'!$D$1:$Z$300,22,FALSE),"-")</f>
        <v>74.28</v>
      </c>
      <c r="BT13" s="59" t="str">
        <f>IFERROR(VLOOKUP($E13,'Nov 2015'!$D$1:$Z$300,4,FALSE),"-")</f>
        <v>WAY2001K5AH</v>
      </c>
      <c r="BU13" s="59" t="str">
        <f>IFERROR(VLOOKUP(BT13,'Paid Invoices'!$F$6:$I$381,3,FALSE),"")</f>
        <v/>
      </c>
      <c r="BV13" s="59" t="str">
        <f>IFERROR(VLOOKUP(BT13,'Open Invoices'!$D$1:$E$3000,2,FALSE),"")</f>
        <v/>
      </c>
      <c r="BW13" s="59">
        <f>IFERROR(VLOOKUP($E13,'Oct 2015'!$D$1:$Z$300,22,FALSE),"-")</f>
        <v>195.43</v>
      </c>
      <c r="BX13" s="59" t="str">
        <f>IFERROR(VLOOKUP($E13,'Oct 2015'!$D$1:$Z$300,4,FALSE),"-")</f>
        <v>WAY2001J5AH</v>
      </c>
      <c r="BY13" s="59" t="str">
        <f>IFERROR(VLOOKUP(BX13,'Paid Invoices'!$F$6:$I$381,3,FALSE),"")</f>
        <v/>
      </c>
      <c r="BZ13" s="59" t="str">
        <f>IFERROR(VLOOKUP(BX13,'Open Invoices'!$D$1:$E$3000,2,FALSE),"")</f>
        <v/>
      </c>
      <c r="CA13" s="59">
        <f>IFERROR(VLOOKUP($E13,'Sep 2015'!$D$1:$Z$300,22,FALSE),"-")</f>
        <v>0.2</v>
      </c>
      <c r="CB13" s="59" t="str">
        <f>IFERROR(VLOOKUP($E13,'Sep 2015'!$D$1:$Z$300,4,FALSE),"-")</f>
        <v>WAY2001I5AC</v>
      </c>
      <c r="CC13" s="59" t="str">
        <f>IFERROR(VLOOKUP(CB13,'Paid Invoices'!$F$6:$I$381,3,FALSE),"")</f>
        <v/>
      </c>
      <c r="CD13" s="59" t="str">
        <f>IFERROR(VLOOKUP(CB13,'Open Invoices'!$D$1:$E$3000,2,FALSE),"")</f>
        <v/>
      </c>
      <c r="CE13" s="52"/>
      <c r="CF13" s="52" t="s">
        <v>2115</v>
      </c>
      <c r="CG13" s="49" t="str">
        <f>IFERROR(IFERROR(VLOOKUP($E13,'Asset Group  All Assets'!$B$1:$C$500,2,FALSE),(VLOOKUP($E13,'Missing-WSU-POs'!$B$1:$D$500,3,FALSE))),"?")</f>
        <v>P0739928 </v>
      </c>
      <c r="CH13" s="31" t="str">
        <f>IF(G13="","",G13)</f>
        <v>P0739928</v>
      </c>
      <c r="CI13" s="31" t="str">
        <f>IF(CG13=CH13,"","Wrong PO")</f>
        <v>Wrong PO</v>
      </c>
      <c r="CJ13" s="29" t="str">
        <f>IFERROR(IF(VLOOKUP($E13,'Org July 2016 '!$D$1:$Z$500,3,FALSE)=G13,"-","Wrong PO"),"new")</f>
        <v>Wrong PO</v>
      </c>
      <c r="CK13" s="32">
        <f>IF(CJ13="wrong PO",(VLOOKUP($E13,'Org July 2016 '!$D$1:$Z$500,3,FALSE)),"")</f>
        <v>0</v>
      </c>
      <c r="CL13" s="29" t="str">
        <f>IFERROR(IF(VLOOKUP($E13,'Org June 2016 '!$D$1:$Z$500,3,FALSE)=G13,"-","Wrong PO"),"new")</f>
        <v>Wrong PO</v>
      </c>
      <c r="CM13" s="32">
        <f>IF(CL13="wrong PO",(VLOOKUP($E13,'Org June 2016 '!$D$1:$Z$500,3,FALSE)),"")</f>
        <v>0</v>
      </c>
      <c r="CN13" s="29" t="str">
        <f>IFERROR(IF(VLOOKUP($E13,'May 2016'!D63:Z562,3,FALSE)=G13,"-","Wrong PO"),"new")</f>
        <v>new</v>
      </c>
      <c r="CO13" s="32" t="str">
        <f>IF(CN13="wrong PO",(VLOOKUP($E13,'May 2016'!D63:Z562,3,FALSE)),"")</f>
        <v/>
      </c>
      <c r="CP13" s="29" t="str">
        <f>IFERROR(IF(VLOOKUP($E13,'Apr 2016'!$D$1:$Z$500,3,FALSE)=G13,"-","Wrong PO"),"new")</f>
        <v>Wrong PO</v>
      </c>
      <c r="CQ13" s="32" t="str">
        <f>IF(CP13="wrong PO",(VLOOKUP($E13,'Apr 2016'!$D$1:$Z$500,3,FALSE)),"")</f>
        <v>P0739928 </v>
      </c>
      <c r="CR13" s="32" t="str">
        <f>IFERROR(IF(VLOOKUP($E13,'Mar 2016'!$D$1:$Z$500,3,FALSE)=G13,"-","Wrong PO"),"new")</f>
        <v>Wrong PO</v>
      </c>
      <c r="CS13" s="32" t="str">
        <f>IF(CP13="wrong PO",(VLOOKUP($E13,'Mar 2016'!$D$1:$Z$500,3,FALSE)),"")</f>
        <v>P0739928 </v>
      </c>
      <c r="CT13" s="32" t="str">
        <f>IFERROR(IF(VLOOKUP($E13,'Feb 2016'!$D$1:$Z$500,3,FALSE)=G13,"-","Wrong PO"),"new")</f>
        <v>Wrong PO</v>
      </c>
      <c r="CU13" s="32" t="str">
        <f>IF(CP13="wrong PO",(VLOOKUP($E13,'Feb 2016'!$D$1:$Z$500,3,FALSE)),"")</f>
        <v>P0739928 </v>
      </c>
      <c r="CV13" s="29" t="str">
        <f>IFERROR(IF(VLOOKUP($E13,'Jan 2016'!$D$1:$Z$500,3,FALSE)=G13,"-","Wrong PO"),"new")</f>
        <v>Wrong PO</v>
      </c>
      <c r="CW13" s="32" t="str">
        <f>IF(CV13="wrong PO",(VLOOKUP($E13,'Jan 2016'!$D$1:$Z$500,3,FALSE)),"")</f>
        <v>P0739928 </v>
      </c>
      <c r="CX13" s="29" t="str">
        <f>IFERROR(IF(VLOOKUP($E13,'Dec 2015'!$D$1:$Z$500,3,FALSE)=G13,"-","Wrong PO"),"new")</f>
        <v>Wrong PO</v>
      </c>
      <c r="CY13" s="32" t="str">
        <f>IF(CX13="wrong PO",(VLOOKUP($E13,'Dec 2015'!$D$1:$Z$500,3,FALSE)),"")</f>
        <v>P0739928 </v>
      </c>
      <c r="CZ13" s="29" t="str">
        <f>IFERROR(IF(VLOOKUP($E13,'Nov 2015'!$D$1:$Z$500,3,FALSE)=G13,"-","Wrong PO"),"new")</f>
        <v>Wrong PO</v>
      </c>
      <c r="DA13" s="32" t="str">
        <f>IF(CZ13="wrong PO",(VLOOKUP($E13,'Nov 2015'!$D$1:$Z$500,3,FALSE)),"")</f>
        <v>P0739928 </v>
      </c>
      <c r="DB13" s="29" t="str">
        <f>IFERROR(IF(VLOOKUP($E13,'Oct 2015'!$D$1:$Z$500,3,FALSE)=G13,"-","Wrong PO"),"new")</f>
        <v>Wrong PO</v>
      </c>
      <c r="DC13" s="32" t="str">
        <f>IF(DB13="wrong PO",(VLOOKUP($E13,'Oct 2015'!$D$1:$Z$500,3,FALSE)),"")</f>
        <v>P0739928 </v>
      </c>
      <c r="DD13" s="29" t="str">
        <f>IFERROR(IF(VLOOKUP($E13,'Sep 2015'!$D$1:$Z$500,3,FALSE)=G13,"-","Wrong PO"),"new")</f>
        <v>Wrong PO</v>
      </c>
      <c r="DE13" s="32" t="str">
        <f>IF(DD13="wrong PO",(VLOOKUP($E13,'Sep 2015'!$D$1:$Z$500,3,FALSE)),"")</f>
        <v>P0739928 </v>
      </c>
    </row>
    <row r="14" spans="1:109">
      <c r="A14" s="115">
        <v>65</v>
      </c>
      <c r="B14" s="2" t="s">
        <v>841</v>
      </c>
      <c r="C14" s="2" t="s">
        <v>510</v>
      </c>
      <c r="D14" s="2" t="s">
        <v>25</v>
      </c>
      <c r="E14" s="2" t="s">
        <v>115</v>
      </c>
      <c r="F14" s="2" t="s">
        <v>371</v>
      </c>
      <c r="G14" s="21" t="s">
        <v>116</v>
      </c>
      <c r="H14" s="21" t="str">
        <f>IFERROR(VLOOKUP($E14,'Wayne Master'!$B$1:$C$315,2,FALSE),"not on master")</f>
        <v>P0742067</v>
      </c>
      <c r="I14" s="11" t="s">
        <v>2098</v>
      </c>
      <c r="J14" s="3">
        <v>42198</v>
      </c>
      <c r="K14" s="2" t="s">
        <v>28</v>
      </c>
      <c r="L14" s="2" t="s">
        <v>373</v>
      </c>
      <c r="M14" s="2" t="s">
        <v>30</v>
      </c>
      <c r="N14" s="2" t="s">
        <v>31</v>
      </c>
      <c r="O14" s="2" t="s">
        <v>32</v>
      </c>
      <c r="P14" s="4">
        <v>852</v>
      </c>
      <c r="Q14" s="4">
        <v>857</v>
      </c>
      <c r="R14" s="4">
        <v>5</v>
      </c>
      <c r="S14" s="5">
        <v>0.08</v>
      </c>
      <c r="T14" s="4">
        <v>0</v>
      </c>
      <c r="U14" s="4">
        <v>0</v>
      </c>
      <c r="V14" s="4">
        <v>0</v>
      </c>
      <c r="W14" s="5">
        <v>0</v>
      </c>
      <c r="X14" s="5">
        <v>0</v>
      </c>
      <c r="Y14" s="14">
        <v>0.08</v>
      </c>
      <c r="Z14" s="14">
        <v>0</v>
      </c>
      <c r="AA14" s="14">
        <v>0.08</v>
      </c>
      <c r="AB14" s="4">
        <v>24580</v>
      </c>
      <c r="AC14" s="55"/>
      <c r="AD14" s="59">
        <f>SUM(AI14,AM14,AQ14,AU14,AY14,BC14,BG14,BK14,BO14,BS14,BW14,CA14)</f>
        <v>14.3</v>
      </c>
      <c r="AE14" s="59">
        <f>(Q14*0.0169)+(U14*0.0598)</f>
        <v>14.483299999999998</v>
      </c>
      <c r="AF14" s="102">
        <f>IFERROR(IFERROR(VLOOKUP($G14,'FPO034'!$J$9:$Q$196,7,FALSE),(VLOOKUP($H14,'FPO034'!$J$9:$Q$196,7,FALSE))),"No PO")</f>
        <v>11458.2</v>
      </c>
      <c r="AG14" s="102">
        <f>IFERROR(IFERROR(VLOOKUP($G14,'FPO034'!$J$9:$Q$196,8,FALSE),(VLOOKUP($H14,'FPO034'!$J$9:$Q$196,8,FALSE))),"No PO")</f>
        <v>0</v>
      </c>
      <c r="AH14" s="102" t="str">
        <f>IF(AG14&lt;&gt;0,"No",IF(AD14&gt;AF14,"No",IF(AD14/AE14&lt;1,"--",IF(AD14/AE14&lt;1.02,"Maybe","No"))))</f>
        <v>--</v>
      </c>
      <c r="AI14" s="59">
        <f>IFERROR(VLOOKUP($E14,'Rev2 Aug 16'!$D$1:$Z$300,22,FALSE),"-")</f>
        <v>0.08</v>
      </c>
      <c r="AJ14" s="59" t="str">
        <f>IFERROR(VLOOKUP($E14,'Rev2 Aug 16'!$D$1:$Z$300,5,FALSE),"-")</f>
        <v>WAY2001H6M</v>
      </c>
      <c r="AK14" s="59" t="str">
        <f>IFERROR(VLOOKUP(AJ14,'Paid Invoices'!$F$6:$I$381,3,FALSE),"")</f>
        <v/>
      </c>
      <c r="AL14" s="59" t="str">
        <f>IFERROR(VLOOKUP(AJ14,'Open Invoices'!$D$1:$E$3000,2,FALSE),"")</f>
        <v/>
      </c>
      <c r="AM14" s="59">
        <f>IFERROR(VLOOKUP($E14,'Rev2 July 16'!$D$1:$Z$300,22,FALSE),"-")</f>
        <v>7.0000000000000007E-2</v>
      </c>
      <c r="AN14" s="59" t="str">
        <f>IFERROR(VLOOKUP($E14,'Rev2 July 16'!$D$1:$Z$300,5,FALSE),"-")</f>
        <v>WAY2001G6N</v>
      </c>
      <c r="AO14" s="59" t="str">
        <f>IFERROR(VLOOKUP(AN14,'Paid Invoices'!$F$6:$I$381,3,FALSE),"")</f>
        <v/>
      </c>
      <c r="AP14" s="59" t="str">
        <f>IFERROR(VLOOKUP(AN14,'Open Invoices'!$D$1:$E$3000,2,FALSE),"")</f>
        <v/>
      </c>
      <c r="AQ14" s="59">
        <f>IFERROR(VLOOKUP($E14,'Rev June 16'!$D$1:$Z$300,22,FALSE),"-")</f>
        <v>0</v>
      </c>
      <c r="AR14" s="59" t="str">
        <f>IFERROR(VLOOKUP($E14,'Rev June 16'!$D$1:$Z$300,4,FALSE),"-")</f>
        <v>WAY2001F6N</v>
      </c>
      <c r="AS14" s="59" t="str">
        <f>IFERROR(VLOOKUP(AR14,'Paid Invoices'!$F$6:$I$381,3,FALSE),"")</f>
        <v/>
      </c>
      <c r="AT14" s="59" t="str">
        <f>IFERROR(VLOOKUP(AR14,'Open Invoices'!$D$1:$E$3000,2,FALSE),"")</f>
        <v/>
      </c>
      <c r="AU14" s="59">
        <f>IFERROR(VLOOKUP($E14,'May 2016'!$D$1:$Z$300,22,FALSE),"-")</f>
        <v>0.24</v>
      </c>
      <c r="AV14" s="59" t="str">
        <f>IFERROR(VLOOKUP($E14,'May 2016'!$D$1:$Z$300,4,FALSE),"-")</f>
        <v>WAY2001E6N</v>
      </c>
      <c r="AW14" s="59" t="str">
        <f>IFERROR(VLOOKUP(AV14,'Paid Invoices'!$F$6:$I$381,3,FALSE),"")</f>
        <v/>
      </c>
      <c r="AX14" s="59" t="str">
        <f>IFERROR(VLOOKUP(AV14,'Open Invoices'!$D$1:$E$3000,2,FALSE),"")</f>
        <v/>
      </c>
      <c r="AY14" s="59">
        <f>IFERROR(VLOOKUP($E14,'Apr 2016'!$D$1:$Z$300,22,FALSE),"-")</f>
        <v>0.69</v>
      </c>
      <c r="AZ14" s="59" t="str">
        <f>IFERROR(VLOOKUP($E14,'Apr 2016'!$D$1:$Z$300,4,FALSE),"-")</f>
        <v>WAY2001D6O</v>
      </c>
      <c r="BA14" s="59" t="str">
        <f>IFERROR(VLOOKUP(AZ14,'Paid Invoices'!$F$6:$I$381,3,FALSE),"")</f>
        <v/>
      </c>
      <c r="BB14" s="59" t="str">
        <f>IFERROR(VLOOKUP(AZ14,'Open Invoices'!$D$1:$E$3000,2,FALSE),"")</f>
        <v/>
      </c>
      <c r="BC14" s="59">
        <f>IFERROR(VLOOKUP($E14,'Mar 2016'!$D$1:$Z$300,22,FALSE),"-")</f>
        <v>1.22</v>
      </c>
      <c r="BD14" s="59" t="str">
        <f>IFERROR(VLOOKUP($E14,'Mar 2016'!$D$1:$Z$300,4,FALSE),"-")</f>
        <v>WAY2001C6N</v>
      </c>
      <c r="BE14" s="59" t="str">
        <f>IFERROR(VLOOKUP(BD14,'Paid Invoices'!$F$6:$I$381,3,FALSE),"")</f>
        <v/>
      </c>
      <c r="BF14" s="59" t="str">
        <f>IFERROR(VLOOKUP(BD14,'Open Invoices'!$D$1:$E$3000,2,FALSE),"")</f>
        <v/>
      </c>
      <c r="BG14" s="59">
        <f>IFERROR(VLOOKUP($E14,'Feb 2016'!$D$1:$Z$300,22,FALSE),"-")</f>
        <v>4.66</v>
      </c>
      <c r="BH14" s="59" t="str">
        <f>IFERROR(VLOOKUP($E14,'Feb 2016'!$D$1:$Z$300,4,FALSE),"-")</f>
        <v>WAY2001B6J</v>
      </c>
      <c r="BI14" s="59" t="str">
        <f>IFERROR(VLOOKUP(BH14,'Paid Invoices'!$F$6:$I$381,3,FALSE),"")</f>
        <v/>
      </c>
      <c r="BJ14" s="59" t="str">
        <f>IFERROR(VLOOKUP(BH14,'Open Invoices'!$D$1:$E$3000,2,FALSE),"")</f>
        <v/>
      </c>
      <c r="BK14" s="59">
        <f>IFERROR(VLOOKUP($E14,'Jan 2016'!$D$1:$Z$300,22,FALSE),"-")</f>
        <v>0.56000000000000005</v>
      </c>
      <c r="BL14" s="59" t="str">
        <f>IFERROR(VLOOKUP($E14,'Jan 2016'!$D$1:$Z$300,4,FALSE),"-")</f>
        <v>WAY2001A6AI</v>
      </c>
      <c r="BM14" s="59" t="str">
        <f>IFERROR(VLOOKUP(BL14,'Paid Invoices'!$F$6:$I$381,3,FALSE),"")</f>
        <v/>
      </c>
      <c r="BN14" s="59" t="str">
        <f>IFERROR(VLOOKUP(BL14,'Open Invoices'!$D$1:$E$3000,2,FALSE),"")</f>
        <v/>
      </c>
      <c r="BO14" s="59">
        <f>IFERROR(VLOOKUP($E14,'Dec 2015'!$D$1:$Z$300,22,FALSE),"-")</f>
        <v>1.44</v>
      </c>
      <c r="BP14" s="59" t="str">
        <f>IFERROR(VLOOKUP($E14,'Dec 2015'!$D$1:$Z$300,4,FALSE),"-")</f>
        <v>WAY2001L5J</v>
      </c>
      <c r="BQ14" s="59" t="str">
        <f>IFERROR(VLOOKUP(BP14,'Paid Invoices'!$F$6:$I$381,3,FALSE),"")</f>
        <v/>
      </c>
      <c r="BR14" s="59" t="str">
        <f>IFERROR(VLOOKUP(BP14,'Open Invoices'!$D$1:$E$3000,2,FALSE),"")</f>
        <v/>
      </c>
      <c r="BS14" s="59">
        <f>IFERROR(VLOOKUP($E14,'Nov 2015'!$D$1:$Z$300,22,FALSE),"-")</f>
        <v>1.88</v>
      </c>
      <c r="BT14" s="59" t="str">
        <f>IFERROR(VLOOKUP($E14,'Nov 2015'!$D$1:$Z$300,4,FALSE),"-")</f>
        <v>WAY2001K5AIJ</v>
      </c>
      <c r="BU14" s="59" t="str">
        <f>IFERROR(VLOOKUP(BT14,'Paid Invoices'!$F$6:$I$381,3,FALSE),"")</f>
        <v/>
      </c>
      <c r="BV14" s="59" t="str">
        <f>IFERROR(VLOOKUP(BT14,'Open Invoices'!$D$1:$E$3000,2,FALSE),"")</f>
        <v/>
      </c>
      <c r="BW14" s="59">
        <f>IFERROR(VLOOKUP($E14,'Oct 2015'!$D$1:$Z$300,22,FALSE),"-")</f>
        <v>3.46</v>
      </c>
      <c r="BX14" s="59" t="str">
        <f>IFERROR(VLOOKUP($E14,'Oct 2015'!$D$1:$Z$300,4,FALSE),"-")</f>
        <v>WAY2001J5AI</v>
      </c>
      <c r="BY14" s="59" t="str">
        <f>IFERROR(VLOOKUP(BX14,'Paid Invoices'!$F$6:$I$381,3,FALSE),"")</f>
        <v/>
      </c>
      <c r="BZ14" s="59" t="str">
        <f>IFERROR(VLOOKUP(BX14,'Open Invoices'!$D$1:$E$3000,2,FALSE),"")</f>
        <v/>
      </c>
      <c r="CA14" s="59" t="str">
        <f>IFERROR(VLOOKUP($E14,'Sep 2015'!$D$1:$Z$300,22,FALSE),"-")</f>
        <v>-</v>
      </c>
      <c r="CB14" s="59" t="str">
        <f>IFERROR(VLOOKUP($E14,'Sep 2015'!$D$1:$Z$300,4,FALSE),"-")</f>
        <v>-</v>
      </c>
      <c r="CC14" s="59" t="str">
        <f>IFERROR(VLOOKUP(CB14,'Paid Invoices'!$F$6:$I$381,3,FALSE),"")</f>
        <v/>
      </c>
      <c r="CD14" s="59" t="str">
        <f>IFERROR(VLOOKUP(CB14,'Open Invoices'!$D$1:$E$3000,2,FALSE),"")</f>
        <v/>
      </c>
      <c r="CE14" s="52"/>
      <c r="CF14" s="52" t="s">
        <v>2115</v>
      </c>
      <c r="CG14" s="49" t="str">
        <f>IFERROR(IFERROR(VLOOKUP($E14,'Asset Group  All Assets'!$B$1:$C$500,2,FALSE),(VLOOKUP($E14,'Missing-WSU-POs'!$B$1:$D$500,3,FALSE))),"?")</f>
        <v>P0742067</v>
      </c>
      <c r="CH14" s="31" t="str">
        <f>IF(G14="","",G14)</f>
        <v>P0742067</v>
      </c>
      <c r="CI14" s="31" t="str">
        <f>IF(CG14=CH14,"","Wrong PO")</f>
        <v/>
      </c>
      <c r="CJ14" s="29" t="str">
        <f>IFERROR(IF(VLOOKUP($E14,'Org July 2016 '!$D$1:$Z$500,3,FALSE)=G14,"-","Wrong PO"),"new")</f>
        <v>Wrong PO</v>
      </c>
      <c r="CK14" s="32">
        <f>IF(CJ14="wrong PO",(VLOOKUP($E14,'Org July 2016 '!$D$1:$Z$500,3,FALSE)),"")</f>
        <v>0</v>
      </c>
      <c r="CL14" s="29" t="str">
        <f>IFERROR(IF(VLOOKUP($E14,'Org June 2016 '!$D$1:$Z$500,3,FALSE)=G14,"-","Wrong PO"),"new")</f>
        <v>Wrong PO</v>
      </c>
      <c r="CM14" s="32">
        <f>IF(CL14="wrong PO",(VLOOKUP($E14,'Org June 2016 '!$D$1:$Z$500,3,FALSE)),"")</f>
        <v>0</v>
      </c>
      <c r="CN14" s="29" t="str">
        <f>IFERROR(IF(VLOOKUP($E14,'May 2016'!D65:Z564,3,FALSE)=G14,"-","Wrong PO"),"new")</f>
        <v>new</v>
      </c>
      <c r="CO14" s="32" t="str">
        <f>IF(CN14="wrong PO",(VLOOKUP($E14,'May 2016'!D65:Z564,3,FALSE)),"")</f>
        <v/>
      </c>
      <c r="CP14" s="29" t="str">
        <f>IFERROR(IF(VLOOKUP($E14,'Apr 2016'!$D$1:$Z$500,3,FALSE)=G14,"-","Wrong PO"),"new")</f>
        <v>-</v>
      </c>
      <c r="CQ14" s="32" t="str">
        <f>IF(CP14="wrong PO",(VLOOKUP($E14,'Apr 2016'!$D$1:$Z$500,3,FALSE)),"")</f>
        <v/>
      </c>
      <c r="CR14" s="32" t="str">
        <f>IFERROR(IF(VLOOKUP($E14,'Mar 2016'!$D$1:$Z$500,3,FALSE)=G14,"-","Wrong PO"),"new")</f>
        <v>-</v>
      </c>
      <c r="CS14" s="32" t="str">
        <f>IF(CP14="wrong PO",(VLOOKUP($E14,'Mar 2016'!$D$1:$Z$500,3,FALSE)),"")</f>
        <v/>
      </c>
      <c r="CT14" s="32" t="str">
        <f>IFERROR(IF(VLOOKUP($E14,'Feb 2016'!$D$1:$Z$500,3,FALSE)=G14,"-","Wrong PO"),"new")</f>
        <v>-</v>
      </c>
      <c r="CU14" s="32" t="str">
        <f>IF(CP14="wrong PO",(VLOOKUP($E14,'Feb 2016'!$D$1:$Z$500,3,FALSE)),"")</f>
        <v/>
      </c>
      <c r="CV14" s="29" t="str">
        <f>IFERROR(IF(VLOOKUP($E14,'Jan 2016'!$D$1:$Z$500,3,FALSE)=G14,"-","Wrong PO"),"new")</f>
        <v>-</v>
      </c>
      <c r="CW14" s="32" t="str">
        <f>IF(CV14="wrong PO",(VLOOKUP($E14,'Jan 2016'!$D$1:$Z$500,3,FALSE)),"")</f>
        <v/>
      </c>
      <c r="CX14" s="29" t="str">
        <f>IFERROR(IF(VLOOKUP($E14,'Dec 2015'!$D$1:$Z$500,3,FALSE)=G14,"-","Wrong PO"),"new")</f>
        <v>-</v>
      </c>
      <c r="CY14" s="32" t="str">
        <f>IF(CX14="wrong PO",(VLOOKUP($E14,'Dec 2015'!$D$1:$Z$500,3,FALSE)),"")</f>
        <v/>
      </c>
      <c r="CZ14" s="29" t="str">
        <f>IFERROR(IF(VLOOKUP($E14,'Nov 2015'!$D$1:$Z$500,3,FALSE)=G14,"-","Wrong PO"),"new")</f>
        <v>-</v>
      </c>
      <c r="DA14" s="32" t="str">
        <f>IF(CZ14="wrong PO",(VLOOKUP($E14,'Nov 2015'!$D$1:$Z$500,3,FALSE)),"")</f>
        <v/>
      </c>
      <c r="DB14" s="29" t="str">
        <f>IFERROR(IF(VLOOKUP($E14,'Oct 2015'!$D$1:$Z$500,3,FALSE)=G14,"-","Wrong PO"),"new")</f>
        <v>-</v>
      </c>
      <c r="DC14" s="32" t="str">
        <f>IF(DB14="wrong PO",(VLOOKUP($E14,'Oct 2015'!$D$1:$Z$500,3,FALSE)),"")</f>
        <v/>
      </c>
      <c r="DD14" s="29" t="str">
        <f>IFERROR(IF(VLOOKUP($E14,'Sep 2015'!$D$1:$Z$500,3,FALSE)=G14,"-","Wrong PO"),"new")</f>
        <v>new</v>
      </c>
      <c r="DE14" s="32" t="str">
        <f>IF(DD14="wrong PO",(VLOOKUP($E14,'Sep 2015'!$D$1:$Z$500,3,FALSE)),"")</f>
        <v/>
      </c>
    </row>
    <row r="15" spans="1:109">
      <c r="A15" s="115">
        <v>66</v>
      </c>
      <c r="B15" s="2" t="s">
        <v>841</v>
      </c>
      <c r="C15" s="2" t="s">
        <v>510</v>
      </c>
      <c r="D15" s="2" t="s">
        <v>69</v>
      </c>
      <c r="E15" s="2" t="s">
        <v>255</v>
      </c>
      <c r="F15" s="2" t="s">
        <v>371</v>
      </c>
      <c r="G15" s="21" t="s">
        <v>116</v>
      </c>
      <c r="H15" s="21" t="str">
        <f>IFERROR(VLOOKUP($E15,'Wayne Master'!$B$1:$C$315,2,FALSE),"not on master")</f>
        <v>P0742067</v>
      </c>
      <c r="I15" s="11" t="s">
        <v>2098</v>
      </c>
      <c r="J15" s="3">
        <v>42199</v>
      </c>
      <c r="K15" s="2" t="s">
        <v>28</v>
      </c>
      <c r="L15" s="2" t="s">
        <v>373</v>
      </c>
      <c r="M15" s="2" t="s">
        <v>30</v>
      </c>
      <c r="N15" s="2" t="s">
        <v>31</v>
      </c>
      <c r="O15" s="2" t="s">
        <v>32</v>
      </c>
      <c r="P15" s="4">
        <v>3699</v>
      </c>
      <c r="Q15" s="4">
        <v>3986</v>
      </c>
      <c r="R15" s="4">
        <v>287</v>
      </c>
      <c r="S15" s="5">
        <v>4.8499999999999996</v>
      </c>
      <c r="T15" s="4">
        <v>7189</v>
      </c>
      <c r="U15" s="4">
        <v>7801</v>
      </c>
      <c r="V15" s="4">
        <v>612</v>
      </c>
      <c r="W15" s="5">
        <v>36.6</v>
      </c>
      <c r="X15" s="5">
        <v>0</v>
      </c>
      <c r="Y15" s="14">
        <v>41.45</v>
      </c>
      <c r="Z15" s="14">
        <v>0</v>
      </c>
      <c r="AA15" s="14">
        <v>41.45</v>
      </c>
      <c r="AB15" s="4">
        <v>24580</v>
      </c>
      <c r="AC15" s="55"/>
      <c r="AD15" s="59">
        <f>SUM(AI15,AM15,AQ15,AU15,AY15,BC15,BG15,BK15,BO15,BS15,BW15,CA15)</f>
        <v>533.56999999999994</v>
      </c>
      <c r="AE15" s="59">
        <f>(Q15*0.0169)+(U15*0.0598)</f>
        <v>533.86320000000001</v>
      </c>
      <c r="AF15" s="102">
        <f>IFERROR(IFERROR(VLOOKUP($G15,'FPO034'!$J$9:$Q$196,7,FALSE),(VLOOKUP($H15,'FPO034'!$J$9:$Q$196,7,FALSE))),"No PO")</f>
        <v>11458.2</v>
      </c>
      <c r="AG15" s="102">
        <f>IFERROR(IFERROR(VLOOKUP($G15,'FPO034'!$J$9:$Q$196,8,FALSE),(VLOOKUP($H15,'FPO034'!$J$9:$Q$196,8,FALSE))),"No PO")</f>
        <v>0</v>
      </c>
      <c r="AH15" s="102" t="str">
        <f>IF(AG15&lt;&gt;0,"No",IF(AD15&gt;AF15,"No",IF(AD15/AE15&lt;1,"--",IF(AD15/AE15&lt;1.02,"Maybe","No"))))</f>
        <v>--</v>
      </c>
      <c r="AI15" s="59">
        <f>IFERROR(VLOOKUP($E15,'Rev2 Aug 16'!$D$1:$Z$300,22,FALSE),"-")</f>
        <v>41.45</v>
      </c>
      <c r="AJ15" s="59" t="str">
        <f>IFERROR(VLOOKUP($E15,'Rev2 Aug 16'!$D$1:$Z$300,5,FALSE),"-")</f>
        <v>WAY2001H6M</v>
      </c>
      <c r="AK15" s="59" t="str">
        <f>IFERROR(VLOOKUP(AJ15,'Paid Invoices'!$F$6:$I$381,3,FALSE),"")</f>
        <v/>
      </c>
      <c r="AL15" s="59" t="str">
        <f>IFERROR(VLOOKUP(AJ15,'Open Invoices'!$D$1:$E$3000,2,FALSE),"")</f>
        <v/>
      </c>
      <c r="AM15" s="59">
        <f>IFERROR(VLOOKUP($E15,'Rev2 July 16'!$D$1:$Z$300,22,FALSE),"-")</f>
        <v>31.75</v>
      </c>
      <c r="AN15" s="59" t="str">
        <f>IFERROR(VLOOKUP($E15,'Rev2 July 16'!$D$1:$Z$300,5,FALSE),"-")</f>
        <v>WAY2001G6N</v>
      </c>
      <c r="AO15" s="59" t="str">
        <f>IFERROR(VLOOKUP(AN15,'Paid Invoices'!$F$6:$I$381,3,FALSE),"")</f>
        <v/>
      </c>
      <c r="AP15" s="59" t="str">
        <f>IFERROR(VLOOKUP(AN15,'Open Invoices'!$D$1:$E$3000,2,FALSE),"")</f>
        <v/>
      </c>
      <c r="AQ15" s="59">
        <f>IFERROR(VLOOKUP($E15,'Rev June 16'!$D$1:$Z$300,22,FALSE),"-")</f>
        <v>37.47</v>
      </c>
      <c r="AR15" s="59" t="str">
        <f>IFERROR(VLOOKUP($E15,'Rev June 16'!$D$1:$Z$300,4,FALSE),"-")</f>
        <v>WAY2001F6N</v>
      </c>
      <c r="AS15" s="59" t="str">
        <f>IFERROR(VLOOKUP(AR15,'Paid Invoices'!$F$6:$I$381,3,FALSE),"")</f>
        <v/>
      </c>
      <c r="AT15" s="59" t="str">
        <f>IFERROR(VLOOKUP(AR15,'Open Invoices'!$D$1:$E$3000,2,FALSE),"")</f>
        <v/>
      </c>
      <c r="AU15" s="59">
        <f>IFERROR(VLOOKUP($E15,'May 2016'!$D$1:$Z$300,22,FALSE),"-")</f>
        <v>54.89</v>
      </c>
      <c r="AV15" s="59" t="str">
        <f>IFERROR(VLOOKUP($E15,'May 2016'!$D$1:$Z$300,4,FALSE),"-")</f>
        <v>WAY2001E6N</v>
      </c>
      <c r="AW15" s="59" t="str">
        <f>IFERROR(VLOOKUP(AV15,'Paid Invoices'!$F$6:$I$381,3,FALSE),"")</f>
        <v/>
      </c>
      <c r="AX15" s="59" t="str">
        <f>IFERROR(VLOOKUP(AV15,'Open Invoices'!$D$1:$E$3000,2,FALSE),"")</f>
        <v/>
      </c>
      <c r="AY15" s="59">
        <f>IFERROR(VLOOKUP($E15,'Apr 2016'!$D$1:$Z$300,22,FALSE),"-")</f>
        <v>116.6</v>
      </c>
      <c r="AZ15" s="59" t="str">
        <f>IFERROR(VLOOKUP($E15,'Apr 2016'!$D$1:$Z$300,4,FALSE),"-")</f>
        <v>WAY2001D6O</v>
      </c>
      <c r="BA15" s="59" t="str">
        <f>IFERROR(VLOOKUP(AZ15,'Paid Invoices'!$F$6:$I$381,3,FALSE),"")</f>
        <v/>
      </c>
      <c r="BB15" s="59" t="str">
        <f>IFERROR(VLOOKUP(AZ15,'Open Invoices'!$D$1:$E$3000,2,FALSE),"")</f>
        <v/>
      </c>
      <c r="BC15" s="59">
        <f>IFERROR(VLOOKUP($E15,'Mar 2016'!$D$1:$Z$300,22,FALSE),"-")</f>
        <v>44.77</v>
      </c>
      <c r="BD15" s="59" t="str">
        <f>IFERROR(VLOOKUP($E15,'Mar 2016'!$D$1:$Z$300,4,FALSE),"-")</f>
        <v>WAY2001C6N</v>
      </c>
      <c r="BE15" s="59" t="str">
        <f>IFERROR(VLOOKUP(BD15,'Paid Invoices'!$F$6:$I$381,3,FALSE),"")</f>
        <v/>
      </c>
      <c r="BF15" s="59" t="str">
        <f>IFERROR(VLOOKUP(BD15,'Open Invoices'!$D$1:$E$3000,2,FALSE),"")</f>
        <v/>
      </c>
      <c r="BG15" s="59">
        <f>IFERROR(VLOOKUP($E15,'Feb 2016'!$D$1:$Z$300,22,FALSE),"-")</f>
        <v>42.37</v>
      </c>
      <c r="BH15" s="59" t="str">
        <f>IFERROR(VLOOKUP($E15,'Feb 2016'!$D$1:$Z$300,4,FALSE),"-")</f>
        <v>WAY2001B6J</v>
      </c>
      <c r="BI15" s="59" t="str">
        <f>IFERROR(VLOOKUP(BH15,'Paid Invoices'!$F$6:$I$381,3,FALSE),"")</f>
        <v/>
      </c>
      <c r="BJ15" s="59" t="str">
        <f>IFERROR(VLOOKUP(BH15,'Open Invoices'!$D$1:$E$3000,2,FALSE),"")</f>
        <v/>
      </c>
      <c r="BK15" s="59">
        <f>IFERROR(VLOOKUP($E15,'Jan 2016'!$D$1:$Z$300,22,FALSE),"-")</f>
        <v>26.47</v>
      </c>
      <c r="BL15" s="59" t="str">
        <f>IFERROR(VLOOKUP($E15,'Jan 2016'!$D$1:$Z$300,4,FALSE),"-")</f>
        <v>WAY2001A6AI</v>
      </c>
      <c r="BM15" s="59" t="str">
        <f>IFERROR(VLOOKUP(BL15,'Paid Invoices'!$F$6:$I$381,3,FALSE),"")</f>
        <v/>
      </c>
      <c r="BN15" s="59" t="str">
        <f>IFERROR(VLOOKUP(BL15,'Open Invoices'!$D$1:$E$3000,2,FALSE),"")</f>
        <v/>
      </c>
      <c r="BO15" s="59">
        <f>IFERROR(VLOOKUP($E15,'Dec 2015'!$D$1:$Z$300,22,FALSE),"-")</f>
        <v>33.64</v>
      </c>
      <c r="BP15" s="59" t="str">
        <f>IFERROR(VLOOKUP($E15,'Dec 2015'!$D$1:$Z$300,4,FALSE),"-")</f>
        <v>WAY2001L5J</v>
      </c>
      <c r="BQ15" s="59" t="str">
        <f>IFERROR(VLOOKUP(BP15,'Paid Invoices'!$F$6:$I$381,3,FALSE),"")</f>
        <v/>
      </c>
      <c r="BR15" s="59" t="str">
        <f>IFERROR(VLOOKUP(BP15,'Open Invoices'!$D$1:$E$3000,2,FALSE),"")</f>
        <v/>
      </c>
      <c r="BS15" s="59">
        <f>IFERROR(VLOOKUP($E15,'Nov 2015'!$D$1:$Z$300,22,FALSE),"-")</f>
        <v>69.66</v>
      </c>
      <c r="BT15" s="59" t="str">
        <f>IFERROR(VLOOKUP($E15,'Nov 2015'!$D$1:$Z$300,4,FALSE),"-")</f>
        <v>WAY2001K5AI</v>
      </c>
      <c r="BU15" s="59" t="str">
        <f>IFERROR(VLOOKUP(BT15,'Paid Invoices'!$F$6:$I$381,3,FALSE),"")</f>
        <v/>
      </c>
      <c r="BV15" s="59" t="str">
        <f>IFERROR(VLOOKUP(BT15,'Open Invoices'!$D$1:$E$3000,2,FALSE),"")</f>
        <v/>
      </c>
      <c r="BW15" s="59">
        <f>IFERROR(VLOOKUP($E15,'Oct 2015'!$D$1:$Z$300,22,FALSE),"-")</f>
        <v>34.5</v>
      </c>
      <c r="BX15" s="59" t="str">
        <f>IFERROR(VLOOKUP($E15,'Oct 2015'!$D$1:$Z$300,4,FALSE),"-")</f>
        <v>WAY2001J5AI</v>
      </c>
      <c r="BY15" s="59" t="str">
        <f>IFERROR(VLOOKUP(BX15,'Paid Invoices'!$F$6:$I$381,3,FALSE),"")</f>
        <v/>
      </c>
      <c r="BZ15" s="59" t="str">
        <f>IFERROR(VLOOKUP(BX15,'Open Invoices'!$D$1:$E$3000,2,FALSE),"")</f>
        <v/>
      </c>
      <c r="CA15" s="59" t="str">
        <f>IFERROR(VLOOKUP($E15,'Sep 2015'!$D$1:$Z$300,22,FALSE),"-")</f>
        <v>-</v>
      </c>
      <c r="CB15" s="59" t="str">
        <f>IFERROR(VLOOKUP($E15,'Sep 2015'!$D$1:$Z$300,4,FALSE),"-")</f>
        <v>-</v>
      </c>
      <c r="CC15" s="59" t="str">
        <f>IFERROR(VLOOKUP(CB15,'Paid Invoices'!$F$6:$I$381,3,FALSE),"")</f>
        <v/>
      </c>
      <c r="CD15" s="59" t="str">
        <f>IFERROR(VLOOKUP(CB15,'Open Invoices'!$D$1:$E$3000,2,FALSE),"")</f>
        <v/>
      </c>
      <c r="CE15" s="52"/>
      <c r="CF15" s="52" t="s">
        <v>2115</v>
      </c>
      <c r="CG15" s="49" t="str">
        <f>IFERROR(IFERROR(VLOOKUP($E15,'Asset Group  All Assets'!$B$1:$C$500,2,FALSE),(VLOOKUP($E15,'Missing-WSU-POs'!$B$1:$D$500,3,FALSE))),"?")</f>
        <v>P0742067</v>
      </c>
      <c r="CH15" s="31" t="str">
        <f>IF(G15="","",G15)</f>
        <v>P0742067</v>
      </c>
      <c r="CI15" s="31" t="str">
        <f>IF(CG15=CH15,"","Wrong PO")</f>
        <v/>
      </c>
      <c r="CJ15" s="29" t="str">
        <f>IFERROR(IF(VLOOKUP($E15,'Org July 2016 '!$D$1:$Z$500,3,FALSE)=G15,"-","Wrong PO"),"new")</f>
        <v>Wrong PO</v>
      </c>
      <c r="CK15" s="32">
        <f>IF(CJ15="wrong PO",(VLOOKUP($E15,'Org July 2016 '!$D$1:$Z$500,3,FALSE)),"")</f>
        <v>0</v>
      </c>
      <c r="CL15" s="29" t="str">
        <f>IFERROR(IF(VLOOKUP($E15,'Org June 2016 '!$D$1:$Z$500,3,FALSE)=G15,"-","Wrong PO"),"new")</f>
        <v>Wrong PO</v>
      </c>
      <c r="CM15" s="32">
        <f>IF(CL15="wrong PO",(VLOOKUP($E15,'Org June 2016 '!$D$1:$Z$500,3,FALSE)),"")</f>
        <v>0</v>
      </c>
      <c r="CN15" s="29" t="str">
        <f>IFERROR(IF(VLOOKUP($E15,'May 2016'!D66:Z565,3,FALSE)=G15,"-","Wrong PO"),"new")</f>
        <v>new</v>
      </c>
      <c r="CO15" s="32" t="str">
        <f>IF(CN15="wrong PO",(VLOOKUP($E15,'May 2016'!D66:Z565,3,FALSE)),"")</f>
        <v/>
      </c>
      <c r="CP15" s="29" t="str">
        <f>IFERROR(IF(VLOOKUP($E15,'Apr 2016'!$D$1:$Z$500,3,FALSE)=G15,"-","Wrong PO"),"new")</f>
        <v>-</v>
      </c>
      <c r="CQ15" s="32" t="str">
        <f>IF(CP15="wrong PO",(VLOOKUP($E15,'Apr 2016'!$D$1:$Z$500,3,FALSE)),"")</f>
        <v/>
      </c>
      <c r="CR15" s="32" t="str">
        <f>IFERROR(IF(VLOOKUP($E15,'Mar 2016'!$D$1:$Z$500,3,FALSE)=G15,"-","Wrong PO"),"new")</f>
        <v>-</v>
      </c>
      <c r="CS15" s="32" t="str">
        <f>IF(CP15="wrong PO",(VLOOKUP($E15,'Mar 2016'!$D$1:$Z$500,3,FALSE)),"")</f>
        <v/>
      </c>
      <c r="CT15" s="32" t="str">
        <f>IFERROR(IF(VLOOKUP($E15,'Feb 2016'!$D$1:$Z$500,3,FALSE)=G15,"-","Wrong PO"),"new")</f>
        <v>-</v>
      </c>
      <c r="CU15" s="32" t="str">
        <f>IF(CP15="wrong PO",(VLOOKUP($E15,'Feb 2016'!$D$1:$Z$500,3,FALSE)),"")</f>
        <v/>
      </c>
      <c r="CV15" s="29" t="str">
        <f>IFERROR(IF(VLOOKUP($E15,'Jan 2016'!$D$1:$Z$500,3,FALSE)=G15,"-","Wrong PO"),"new")</f>
        <v>-</v>
      </c>
      <c r="CW15" s="32" t="str">
        <f>IF(CV15="wrong PO",(VLOOKUP($E15,'Jan 2016'!$D$1:$Z$500,3,FALSE)),"")</f>
        <v/>
      </c>
      <c r="CX15" s="29" t="str">
        <f>IFERROR(IF(VLOOKUP($E15,'Dec 2015'!$D$1:$Z$500,3,FALSE)=G15,"-","Wrong PO"),"new")</f>
        <v>-</v>
      </c>
      <c r="CY15" s="32" t="str">
        <f>IF(CX15="wrong PO",(VLOOKUP($E15,'Dec 2015'!$D$1:$Z$500,3,FALSE)),"")</f>
        <v/>
      </c>
      <c r="CZ15" s="29" t="str">
        <f>IFERROR(IF(VLOOKUP($E15,'Nov 2015'!$D$1:$Z$500,3,FALSE)=G15,"-","Wrong PO"),"new")</f>
        <v>-</v>
      </c>
      <c r="DA15" s="32" t="str">
        <f>IF(CZ15="wrong PO",(VLOOKUP($E15,'Nov 2015'!$D$1:$Z$500,3,FALSE)),"")</f>
        <v/>
      </c>
      <c r="DB15" s="29" t="str">
        <f>IFERROR(IF(VLOOKUP($E15,'Oct 2015'!$D$1:$Z$500,3,FALSE)=G15,"-","Wrong PO"),"new")</f>
        <v>-</v>
      </c>
      <c r="DC15" s="32" t="str">
        <f>IF(DB15="wrong PO",(VLOOKUP($E15,'Oct 2015'!$D$1:$Z$500,3,FALSE)),"")</f>
        <v/>
      </c>
      <c r="DD15" s="29" t="str">
        <f>IFERROR(IF(VLOOKUP($E15,'Sep 2015'!$D$1:$Z$500,3,FALSE)=G15,"-","Wrong PO"),"new")</f>
        <v>new</v>
      </c>
      <c r="DE15" s="32" t="str">
        <f>IF(DD15="wrong PO",(VLOOKUP($E15,'Sep 2015'!$D$1:$Z$500,3,FALSE)),"")</f>
        <v/>
      </c>
    </row>
    <row r="16" spans="1:109">
      <c r="A16" s="115">
        <v>67</v>
      </c>
      <c r="B16" s="2" t="s">
        <v>841</v>
      </c>
      <c r="C16" s="2" t="s">
        <v>510</v>
      </c>
      <c r="D16" s="2" t="s">
        <v>69</v>
      </c>
      <c r="E16" s="2" t="s">
        <v>256</v>
      </c>
      <c r="F16" s="2" t="s">
        <v>371</v>
      </c>
      <c r="G16" s="21" t="s">
        <v>116</v>
      </c>
      <c r="H16" s="21" t="str">
        <f>IFERROR(VLOOKUP($E16,'Wayne Master'!$B$1:$C$315,2,FALSE),"not on master")</f>
        <v>P0742067</v>
      </c>
      <c r="I16" s="11" t="s">
        <v>2098</v>
      </c>
      <c r="J16" s="3">
        <v>42199</v>
      </c>
      <c r="K16" s="2" t="s">
        <v>28</v>
      </c>
      <c r="L16" s="2" t="s">
        <v>373</v>
      </c>
      <c r="M16" s="2" t="s">
        <v>30</v>
      </c>
      <c r="N16" s="2" t="s">
        <v>31</v>
      </c>
      <c r="O16" s="2" t="s">
        <v>32</v>
      </c>
      <c r="P16" s="4">
        <v>611</v>
      </c>
      <c r="Q16" s="4">
        <v>674</v>
      </c>
      <c r="R16" s="4">
        <v>63</v>
      </c>
      <c r="S16" s="5">
        <v>1.06</v>
      </c>
      <c r="T16" s="4">
        <v>1944</v>
      </c>
      <c r="U16" s="4">
        <v>2071</v>
      </c>
      <c r="V16" s="4">
        <v>127</v>
      </c>
      <c r="W16" s="5">
        <v>7.59</v>
      </c>
      <c r="X16" s="5">
        <v>0</v>
      </c>
      <c r="Y16" s="14">
        <v>8.65</v>
      </c>
      <c r="Z16" s="14">
        <v>0</v>
      </c>
      <c r="AA16" s="14">
        <v>8.65</v>
      </c>
      <c r="AB16" s="4">
        <v>24580</v>
      </c>
      <c r="AC16" s="55"/>
      <c r="AD16" s="59">
        <f>SUM(AI16,AM16,AQ16,AU16,AY16,BC16,BG16,BK16,BO16,BS16,BW16,CA16)</f>
        <v>134.99999999999997</v>
      </c>
      <c r="AE16" s="59">
        <f>(Q16*0.0169)+(U16*0.0598)</f>
        <v>135.2364</v>
      </c>
      <c r="AF16" s="102">
        <f>IFERROR(IFERROR(VLOOKUP($G16,'FPO034'!$J$9:$Q$196,7,FALSE),(VLOOKUP($H16,'FPO034'!$J$9:$Q$196,7,FALSE))),"No PO")</f>
        <v>11458.2</v>
      </c>
      <c r="AG16" s="102">
        <f>IFERROR(IFERROR(VLOOKUP($G16,'FPO034'!$J$9:$Q$196,8,FALSE),(VLOOKUP($H16,'FPO034'!$J$9:$Q$196,8,FALSE))),"No PO")</f>
        <v>0</v>
      </c>
      <c r="AH16" s="102" t="str">
        <f>IF(AG16&lt;&gt;0,"No",IF(AD16&gt;AF16,"No",IF(AD16/AE16&lt;1,"--",IF(AD16/AE16&lt;1.02,"Maybe","No"))))</f>
        <v>--</v>
      </c>
      <c r="AI16" s="59">
        <f>IFERROR(VLOOKUP($E16,'Rev2 Aug 16'!$D$1:$Z$300,22,FALSE),"-")</f>
        <v>8.65</v>
      </c>
      <c r="AJ16" s="59" t="str">
        <f>IFERROR(VLOOKUP($E16,'Rev2 Aug 16'!$D$1:$Z$300,5,FALSE),"-")</f>
        <v>WAY2001H6M</v>
      </c>
      <c r="AK16" s="59" t="str">
        <f>IFERROR(VLOOKUP(AJ16,'Paid Invoices'!$F$6:$I$381,3,FALSE),"")</f>
        <v/>
      </c>
      <c r="AL16" s="59" t="str">
        <f>IFERROR(VLOOKUP(AJ16,'Open Invoices'!$D$1:$E$3000,2,FALSE),"")</f>
        <v/>
      </c>
      <c r="AM16" s="59">
        <f>IFERROR(VLOOKUP($E16,'Rev2 July 16'!$D$1:$Z$300,22,FALSE),"-")</f>
        <v>7.91</v>
      </c>
      <c r="AN16" s="59" t="str">
        <f>IFERROR(VLOOKUP($E16,'Rev2 July 16'!$D$1:$Z$300,5,FALSE),"-")</f>
        <v>WAY2001G6N</v>
      </c>
      <c r="AO16" s="59" t="str">
        <f>IFERROR(VLOOKUP(AN16,'Paid Invoices'!$F$6:$I$381,3,FALSE),"")</f>
        <v/>
      </c>
      <c r="AP16" s="59" t="str">
        <f>IFERROR(VLOOKUP(AN16,'Open Invoices'!$D$1:$E$3000,2,FALSE),"")</f>
        <v/>
      </c>
      <c r="AQ16" s="59">
        <f>IFERROR(VLOOKUP($E16,'Rev June 16'!$D$1:$Z$300,22,FALSE),"-")</f>
        <v>1.74</v>
      </c>
      <c r="AR16" s="59" t="str">
        <f>IFERROR(VLOOKUP($E16,'Rev June 16'!$D$1:$Z$300,4,FALSE),"-")</f>
        <v>WAY2001F6N</v>
      </c>
      <c r="AS16" s="59" t="str">
        <f>IFERROR(VLOOKUP(AR16,'Paid Invoices'!$F$6:$I$381,3,FALSE),"")</f>
        <v/>
      </c>
      <c r="AT16" s="59" t="str">
        <f>IFERROR(VLOOKUP(AR16,'Open Invoices'!$D$1:$E$3000,2,FALSE),"")</f>
        <v/>
      </c>
      <c r="AU16" s="59">
        <f>IFERROR(VLOOKUP($E16,'May 2016'!$D$1:$Z$300,22,FALSE),"-")</f>
        <v>29.92</v>
      </c>
      <c r="AV16" s="59" t="str">
        <f>IFERROR(VLOOKUP($E16,'May 2016'!$D$1:$Z$300,4,FALSE),"-")</f>
        <v>WAY2001E6N</v>
      </c>
      <c r="AW16" s="59" t="str">
        <f>IFERROR(VLOOKUP(AV16,'Paid Invoices'!$F$6:$I$381,3,FALSE),"")</f>
        <v/>
      </c>
      <c r="AX16" s="59" t="str">
        <f>IFERROR(VLOOKUP(AV16,'Open Invoices'!$D$1:$E$3000,2,FALSE),"")</f>
        <v/>
      </c>
      <c r="AY16" s="59">
        <f>IFERROR(VLOOKUP($E16,'Apr 2016'!$D$1:$Z$300,22,FALSE),"-")</f>
        <v>7.01</v>
      </c>
      <c r="AZ16" s="59" t="str">
        <f>IFERROR(VLOOKUP($E16,'Apr 2016'!$D$1:$Z$300,4,FALSE),"-")</f>
        <v>WAY2001D6O</v>
      </c>
      <c r="BA16" s="59" t="str">
        <f>IFERROR(VLOOKUP(AZ16,'Paid Invoices'!$F$6:$I$381,3,FALSE),"")</f>
        <v/>
      </c>
      <c r="BB16" s="59" t="str">
        <f>IFERROR(VLOOKUP(AZ16,'Open Invoices'!$D$1:$E$3000,2,FALSE),"")</f>
        <v/>
      </c>
      <c r="BC16" s="59">
        <f>IFERROR(VLOOKUP($E16,'Mar 2016'!$D$1:$Z$300,22,FALSE),"-")</f>
        <v>5.8</v>
      </c>
      <c r="BD16" s="59" t="str">
        <f>IFERROR(VLOOKUP($E16,'Mar 2016'!$D$1:$Z$300,4,FALSE),"-")</f>
        <v>WAY2001C6N</v>
      </c>
      <c r="BE16" s="59" t="str">
        <f>IFERROR(VLOOKUP(BD16,'Paid Invoices'!$F$6:$I$381,3,FALSE),"")</f>
        <v/>
      </c>
      <c r="BF16" s="59" t="str">
        <f>IFERROR(VLOOKUP(BD16,'Open Invoices'!$D$1:$E$3000,2,FALSE),"")</f>
        <v/>
      </c>
      <c r="BG16" s="59">
        <f>IFERROR(VLOOKUP($E16,'Feb 2016'!$D$1:$Z$300,22,FALSE),"-")</f>
        <v>6.9</v>
      </c>
      <c r="BH16" s="59" t="str">
        <f>IFERROR(VLOOKUP($E16,'Feb 2016'!$D$1:$Z$300,4,FALSE),"-")</f>
        <v>WAY2001B6J</v>
      </c>
      <c r="BI16" s="59" t="str">
        <f>IFERROR(VLOOKUP(BH16,'Paid Invoices'!$F$6:$I$381,3,FALSE),"")</f>
        <v/>
      </c>
      <c r="BJ16" s="59" t="str">
        <f>IFERROR(VLOOKUP(BH16,'Open Invoices'!$D$1:$E$3000,2,FALSE),"")</f>
        <v/>
      </c>
      <c r="BK16" s="59">
        <f>IFERROR(VLOOKUP($E16,'Jan 2016'!$D$1:$Z$300,22,FALSE),"-")</f>
        <v>2.35</v>
      </c>
      <c r="BL16" s="59" t="str">
        <f>IFERROR(VLOOKUP($E16,'Jan 2016'!$D$1:$Z$300,4,FALSE),"-")</f>
        <v>WAY2001A6AI</v>
      </c>
      <c r="BM16" s="59" t="str">
        <f>IFERROR(VLOOKUP(BL16,'Paid Invoices'!$F$6:$I$381,3,FALSE),"")</f>
        <v/>
      </c>
      <c r="BN16" s="59" t="str">
        <f>IFERROR(VLOOKUP(BL16,'Open Invoices'!$D$1:$E$3000,2,FALSE),"")</f>
        <v/>
      </c>
      <c r="BO16" s="59">
        <f>IFERROR(VLOOKUP($E16,'Dec 2015'!$D$1:$Z$300,22,FALSE),"-")</f>
        <v>7.21</v>
      </c>
      <c r="BP16" s="59" t="str">
        <f>IFERROR(VLOOKUP($E16,'Dec 2015'!$D$1:$Z$300,4,FALSE),"-")</f>
        <v>WAY2001L5J</v>
      </c>
      <c r="BQ16" s="59" t="str">
        <f>IFERROR(VLOOKUP(BP16,'Paid Invoices'!$F$6:$I$381,3,FALSE),"")</f>
        <v/>
      </c>
      <c r="BR16" s="59" t="str">
        <f>IFERROR(VLOOKUP(BP16,'Open Invoices'!$D$1:$E$3000,2,FALSE),"")</f>
        <v/>
      </c>
      <c r="BS16" s="59">
        <f>IFERROR(VLOOKUP($E16,'Nov 2015'!$D$1:$Z$300,22,FALSE),"-")</f>
        <v>13.61</v>
      </c>
      <c r="BT16" s="59" t="str">
        <f>IFERROR(VLOOKUP($E16,'Nov 2015'!$D$1:$Z$300,4,FALSE),"-")</f>
        <v>WAY2001K5AI</v>
      </c>
      <c r="BU16" s="59" t="str">
        <f>IFERROR(VLOOKUP(BT16,'Paid Invoices'!$F$6:$I$381,3,FALSE),"")</f>
        <v/>
      </c>
      <c r="BV16" s="59" t="str">
        <f>IFERROR(VLOOKUP(BT16,'Open Invoices'!$D$1:$E$3000,2,FALSE),"")</f>
        <v/>
      </c>
      <c r="BW16" s="59">
        <f>IFERROR(VLOOKUP($E16,'Oct 2015'!$D$1:$Z$300,22,FALSE),"-")</f>
        <v>43.9</v>
      </c>
      <c r="BX16" s="59" t="str">
        <f>IFERROR(VLOOKUP($E16,'Oct 2015'!$D$1:$Z$300,4,FALSE),"-")</f>
        <v>WAY2001J5AI</v>
      </c>
      <c r="BY16" s="59" t="str">
        <f>IFERROR(VLOOKUP(BX16,'Paid Invoices'!$F$6:$I$381,3,FALSE),"")</f>
        <v/>
      </c>
      <c r="BZ16" s="59" t="str">
        <f>IFERROR(VLOOKUP(BX16,'Open Invoices'!$D$1:$E$3000,2,FALSE),"")</f>
        <v/>
      </c>
      <c r="CA16" s="59" t="str">
        <f>IFERROR(VLOOKUP($E16,'Sep 2015'!$D$1:$Z$300,22,FALSE),"-")</f>
        <v>-</v>
      </c>
      <c r="CB16" s="59" t="str">
        <f>IFERROR(VLOOKUP($E16,'Sep 2015'!$D$1:$Z$300,4,FALSE),"-")</f>
        <v>-</v>
      </c>
      <c r="CC16" s="59" t="str">
        <f>IFERROR(VLOOKUP(CB16,'Paid Invoices'!$F$6:$I$381,3,FALSE),"")</f>
        <v/>
      </c>
      <c r="CD16" s="59" t="str">
        <f>IFERROR(VLOOKUP(CB16,'Open Invoices'!$D$1:$E$3000,2,FALSE),"")</f>
        <v/>
      </c>
      <c r="CE16" s="52"/>
      <c r="CF16" s="52" t="s">
        <v>2115</v>
      </c>
      <c r="CG16" s="49" t="str">
        <f>IFERROR(IFERROR(VLOOKUP($E16,'Asset Group  All Assets'!$B$1:$C$500,2,FALSE),(VLOOKUP($E16,'Missing-WSU-POs'!$B$1:$D$500,3,FALSE))),"?")</f>
        <v>P0742067</v>
      </c>
      <c r="CH16" s="31" t="str">
        <f>IF(G16="","",G16)</f>
        <v>P0742067</v>
      </c>
      <c r="CI16" s="31" t="str">
        <f>IF(CG16=CH16,"","Wrong PO")</f>
        <v/>
      </c>
      <c r="CJ16" s="29" t="str">
        <f>IFERROR(IF(VLOOKUP($E16,'Org July 2016 '!$D$1:$Z$500,3,FALSE)=G16,"-","Wrong PO"),"new")</f>
        <v>Wrong PO</v>
      </c>
      <c r="CK16" s="32">
        <f>IF(CJ16="wrong PO",(VLOOKUP($E16,'Org July 2016 '!$D$1:$Z$500,3,FALSE)),"")</f>
        <v>0</v>
      </c>
      <c r="CL16" s="29" t="str">
        <f>IFERROR(IF(VLOOKUP($E16,'Org June 2016 '!$D$1:$Z$500,3,FALSE)=G16,"-","Wrong PO"),"new")</f>
        <v>Wrong PO</v>
      </c>
      <c r="CM16" s="32">
        <f>IF(CL16="wrong PO",(VLOOKUP($E16,'Org June 2016 '!$D$1:$Z$500,3,FALSE)),"")</f>
        <v>0</v>
      </c>
      <c r="CN16" s="29" t="str">
        <f>IFERROR(IF(VLOOKUP($E16,'May 2016'!D67:Z566,3,FALSE)=G16,"-","Wrong PO"),"new")</f>
        <v>new</v>
      </c>
      <c r="CO16" s="32" t="str">
        <f>IF(CN16="wrong PO",(VLOOKUP($E16,'May 2016'!D67:Z566,3,FALSE)),"")</f>
        <v/>
      </c>
      <c r="CP16" s="29" t="str">
        <f>IFERROR(IF(VLOOKUP($E16,'Apr 2016'!$D$1:$Z$500,3,FALSE)=G16,"-","Wrong PO"),"new")</f>
        <v>-</v>
      </c>
      <c r="CQ16" s="32" t="str">
        <f>IF(CP16="wrong PO",(VLOOKUP($E16,'Apr 2016'!$D$1:$Z$500,3,FALSE)),"")</f>
        <v/>
      </c>
      <c r="CR16" s="32" t="str">
        <f>IFERROR(IF(VLOOKUP($E16,'Mar 2016'!$D$1:$Z$500,3,FALSE)=G16,"-","Wrong PO"),"new")</f>
        <v>-</v>
      </c>
      <c r="CS16" s="32" t="str">
        <f>IF(CP16="wrong PO",(VLOOKUP($E16,'Mar 2016'!$D$1:$Z$500,3,FALSE)),"")</f>
        <v/>
      </c>
      <c r="CT16" s="32" t="str">
        <f>IFERROR(IF(VLOOKUP($E16,'Feb 2016'!$D$1:$Z$500,3,FALSE)=G16,"-","Wrong PO"),"new")</f>
        <v>-</v>
      </c>
      <c r="CU16" s="32" t="str">
        <f>IF(CP16="wrong PO",(VLOOKUP($E16,'Feb 2016'!$D$1:$Z$500,3,FALSE)),"")</f>
        <v/>
      </c>
      <c r="CV16" s="29" t="str">
        <f>IFERROR(IF(VLOOKUP($E16,'Jan 2016'!$D$1:$Z$500,3,FALSE)=G16,"-","Wrong PO"),"new")</f>
        <v>-</v>
      </c>
      <c r="CW16" s="32" t="str">
        <f>IF(CV16="wrong PO",(VLOOKUP($E16,'Jan 2016'!$D$1:$Z$500,3,FALSE)),"")</f>
        <v/>
      </c>
      <c r="CX16" s="29" t="str">
        <f>IFERROR(IF(VLOOKUP($E16,'Dec 2015'!$D$1:$Z$500,3,FALSE)=G16,"-","Wrong PO"),"new")</f>
        <v>-</v>
      </c>
      <c r="CY16" s="32" t="str">
        <f>IF(CX16="wrong PO",(VLOOKUP($E16,'Dec 2015'!$D$1:$Z$500,3,FALSE)),"")</f>
        <v/>
      </c>
      <c r="CZ16" s="29" t="str">
        <f>IFERROR(IF(VLOOKUP($E16,'Nov 2015'!$D$1:$Z$500,3,FALSE)=G16,"-","Wrong PO"),"new")</f>
        <v>-</v>
      </c>
      <c r="DA16" s="32" t="str">
        <f>IF(CZ16="wrong PO",(VLOOKUP($E16,'Nov 2015'!$D$1:$Z$500,3,FALSE)),"")</f>
        <v/>
      </c>
      <c r="DB16" s="29" t="str">
        <f>IFERROR(IF(VLOOKUP($E16,'Oct 2015'!$D$1:$Z$500,3,FALSE)=G16,"-","Wrong PO"),"new")</f>
        <v>-</v>
      </c>
      <c r="DC16" s="32" t="str">
        <f>IF(DB16="wrong PO",(VLOOKUP($E16,'Oct 2015'!$D$1:$Z$500,3,FALSE)),"")</f>
        <v/>
      </c>
      <c r="DD16" s="29" t="str">
        <f>IFERROR(IF(VLOOKUP($E16,'Sep 2015'!$D$1:$Z$500,3,FALSE)=G16,"-","Wrong PO"),"new")</f>
        <v>new</v>
      </c>
      <c r="DE16" s="32" t="str">
        <f>IF(DD16="wrong PO",(VLOOKUP($E16,'Sep 2015'!$D$1:$Z$500,3,FALSE)),"")</f>
        <v/>
      </c>
    </row>
    <row r="17" spans="1:109">
      <c r="A17" s="115">
        <v>68</v>
      </c>
      <c r="B17" s="2" t="s">
        <v>841</v>
      </c>
      <c r="C17" s="2" t="s">
        <v>510</v>
      </c>
      <c r="D17" s="2" t="s">
        <v>76</v>
      </c>
      <c r="E17" s="2" t="s">
        <v>301</v>
      </c>
      <c r="F17" s="2" t="s">
        <v>371</v>
      </c>
      <c r="G17" s="21" t="s">
        <v>116</v>
      </c>
      <c r="H17" s="21" t="str">
        <f>IFERROR(VLOOKUP($E17,'Wayne Master'!$B$1:$C$315,2,FALSE),"not on master")</f>
        <v>P0742067</v>
      </c>
      <c r="I17" s="11" t="s">
        <v>2098</v>
      </c>
      <c r="J17" s="3">
        <v>42199</v>
      </c>
      <c r="K17" s="2" t="s">
        <v>28</v>
      </c>
      <c r="L17" s="2" t="s">
        <v>373</v>
      </c>
      <c r="M17" s="2" t="s">
        <v>30</v>
      </c>
      <c r="N17" s="2" t="s">
        <v>31</v>
      </c>
      <c r="O17" s="2" t="s">
        <v>32</v>
      </c>
      <c r="P17" s="4">
        <v>9004</v>
      </c>
      <c r="Q17" s="4">
        <v>10396</v>
      </c>
      <c r="R17" s="4">
        <v>1392</v>
      </c>
      <c r="S17" s="5">
        <v>23.52</v>
      </c>
      <c r="T17" s="4">
        <v>5655</v>
      </c>
      <c r="U17" s="4">
        <v>6372</v>
      </c>
      <c r="V17" s="4">
        <v>717</v>
      </c>
      <c r="W17" s="5">
        <v>42.88</v>
      </c>
      <c r="X17" s="5">
        <v>0</v>
      </c>
      <c r="Y17" s="14">
        <v>66.400000000000006</v>
      </c>
      <c r="Z17" s="14">
        <v>0</v>
      </c>
      <c r="AA17" s="14">
        <v>66.400000000000006</v>
      </c>
      <c r="AB17" s="4">
        <v>24580</v>
      </c>
      <c r="AC17" s="55"/>
      <c r="AD17" s="59">
        <f>SUM(AI17,AM17,AQ17,AU17,AY17,BC17,BG17,BK17,BO17,BS17,BW17,CA17)</f>
        <v>556.2600000000001</v>
      </c>
      <c r="AE17" s="59">
        <f>(Q17*0.0169)+(U17*0.0598)</f>
        <v>556.73799999999994</v>
      </c>
      <c r="AF17" s="102">
        <f>IFERROR(IFERROR(VLOOKUP($G17,'FPO034'!$J$9:$Q$196,7,FALSE),(VLOOKUP($H17,'FPO034'!$J$9:$Q$196,7,FALSE))),"No PO")</f>
        <v>11458.2</v>
      </c>
      <c r="AG17" s="102">
        <f>IFERROR(IFERROR(VLOOKUP($G17,'FPO034'!$J$9:$Q$196,8,FALSE),(VLOOKUP($H17,'FPO034'!$J$9:$Q$196,8,FALSE))),"No PO")</f>
        <v>0</v>
      </c>
      <c r="AH17" s="102" t="str">
        <f>IF(AG17&lt;&gt;0,"No",IF(AD17&gt;AF17,"No",IF(AD17/AE17&lt;1,"--",IF(AD17/AE17&lt;1.02,"Maybe","No"))))</f>
        <v>--</v>
      </c>
      <c r="AI17" s="59">
        <f>IFERROR(VLOOKUP($E17,'Rev2 Aug 16'!$D$1:$Z$300,22,FALSE),"-")</f>
        <v>66.400000000000006</v>
      </c>
      <c r="AJ17" s="59" t="str">
        <f>IFERROR(VLOOKUP($E17,'Rev2 Aug 16'!$D$1:$Z$300,5,FALSE),"-")</f>
        <v>WAY2001H6M</v>
      </c>
      <c r="AK17" s="59" t="str">
        <f>IFERROR(VLOOKUP(AJ17,'Paid Invoices'!$F$6:$I$381,3,FALSE),"")</f>
        <v/>
      </c>
      <c r="AL17" s="59" t="str">
        <f>IFERROR(VLOOKUP(AJ17,'Open Invoices'!$D$1:$E$3000,2,FALSE),"")</f>
        <v/>
      </c>
      <c r="AM17" s="59">
        <f>IFERROR(VLOOKUP($E17,'Rev2 July 16'!$D$1:$Z$300,22,FALSE),"-")</f>
        <v>23.06</v>
      </c>
      <c r="AN17" s="59" t="str">
        <f>IFERROR(VLOOKUP($E17,'Rev2 July 16'!$D$1:$Z$300,5,FALSE),"-")</f>
        <v>WAY2001G6N</v>
      </c>
      <c r="AO17" s="59" t="str">
        <f>IFERROR(VLOOKUP(AN17,'Paid Invoices'!$F$6:$I$381,3,FALSE),"")</f>
        <v/>
      </c>
      <c r="AP17" s="59" t="str">
        <f>IFERROR(VLOOKUP(AN17,'Open Invoices'!$D$1:$E$3000,2,FALSE),"")</f>
        <v/>
      </c>
      <c r="AQ17" s="59">
        <f>IFERROR(VLOOKUP($E17,'Rev June 16'!$D$1:$Z$300,22,FALSE),"-")</f>
        <v>45.65</v>
      </c>
      <c r="AR17" s="59" t="str">
        <f>IFERROR(VLOOKUP($E17,'Rev June 16'!$D$1:$Z$300,4,FALSE),"-")</f>
        <v>WAY2001F6N</v>
      </c>
      <c r="AS17" s="59" t="str">
        <f>IFERROR(VLOOKUP(AR17,'Paid Invoices'!$F$6:$I$381,3,FALSE),"")</f>
        <v/>
      </c>
      <c r="AT17" s="59" t="str">
        <f>IFERROR(VLOOKUP(AR17,'Open Invoices'!$D$1:$E$3000,2,FALSE),"")</f>
        <v/>
      </c>
      <c r="AU17" s="59">
        <f>IFERROR(VLOOKUP($E17,'May 2016'!$D$1:$Z$300,22,FALSE),"-")</f>
        <v>33.130000000000003</v>
      </c>
      <c r="AV17" s="59" t="str">
        <f>IFERROR(VLOOKUP($E17,'May 2016'!$D$1:$Z$300,4,FALSE),"-")</f>
        <v>WAY2001E6N</v>
      </c>
      <c r="AW17" s="59" t="str">
        <f>IFERROR(VLOOKUP(AV17,'Paid Invoices'!$F$6:$I$381,3,FALSE),"")</f>
        <v/>
      </c>
      <c r="AX17" s="59" t="str">
        <f>IFERROR(VLOOKUP(AV17,'Open Invoices'!$D$1:$E$3000,2,FALSE),"")</f>
        <v/>
      </c>
      <c r="AY17" s="59">
        <f>IFERROR(VLOOKUP($E17,'Apr 2016'!$D$1:$Z$300,22,FALSE),"-")</f>
        <v>67.73</v>
      </c>
      <c r="AZ17" s="59" t="str">
        <f>IFERROR(VLOOKUP($E17,'Apr 2016'!$D$1:$Z$300,4,FALSE),"-")</f>
        <v>WAY2001D6O</v>
      </c>
      <c r="BA17" s="59" t="str">
        <f>IFERROR(VLOOKUP(AZ17,'Paid Invoices'!$F$6:$I$381,3,FALSE),"")</f>
        <v/>
      </c>
      <c r="BB17" s="59" t="str">
        <f>IFERROR(VLOOKUP(AZ17,'Open Invoices'!$D$1:$E$3000,2,FALSE),"")</f>
        <v/>
      </c>
      <c r="BC17" s="59">
        <f>IFERROR(VLOOKUP($E17,'Mar 2016'!$D$1:$Z$300,22,FALSE),"-")</f>
        <v>52.06</v>
      </c>
      <c r="BD17" s="59" t="str">
        <f>IFERROR(VLOOKUP($E17,'Mar 2016'!$D$1:$Z$300,4,FALSE),"-")</f>
        <v>WAY2001C6N</v>
      </c>
      <c r="BE17" s="59" t="str">
        <f>IFERROR(VLOOKUP(BD17,'Paid Invoices'!$F$6:$I$381,3,FALSE),"")</f>
        <v/>
      </c>
      <c r="BF17" s="59" t="str">
        <f>IFERROR(VLOOKUP(BD17,'Open Invoices'!$D$1:$E$3000,2,FALSE),"")</f>
        <v/>
      </c>
      <c r="BG17" s="59">
        <f>IFERROR(VLOOKUP($E17,'Feb 2016'!$D$1:$Z$300,22,FALSE),"-")</f>
        <v>23.82</v>
      </c>
      <c r="BH17" s="59" t="str">
        <f>IFERROR(VLOOKUP($E17,'Feb 2016'!$D$1:$Z$300,4,FALSE),"-")</f>
        <v>WAY2001B6J</v>
      </c>
      <c r="BI17" s="59" t="str">
        <f>IFERROR(VLOOKUP(BH17,'Paid Invoices'!$F$6:$I$381,3,FALSE),"")</f>
        <v/>
      </c>
      <c r="BJ17" s="59" t="str">
        <f>IFERROR(VLOOKUP(BH17,'Open Invoices'!$D$1:$E$3000,2,FALSE),"")</f>
        <v/>
      </c>
      <c r="BK17" s="59">
        <f>IFERROR(VLOOKUP($E17,'Jan 2016'!$D$1:$Z$300,22,FALSE),"-")</f>
        <v>1.47</v>
      </c>
      <c r="BL17" s="59" t="str">
        <f>IFERROR(VLOOKUP($E17,'Jan 2016'!$D$1:$Z$300,4,FALSE),"-")</f>
        <v>WAY2001A6AI</v>
      </c>
      <c r="BM17" s="59" t="str">
        <f>IFERROR(VLOOKUP(BL17,'Paid Invoices'!$F$6:$I$381,3,FALSE),"")</f>
        <v/>
      </c>
      <c r="BN17" s="59" t="str">
        <f>IFERROR(VLOOKUP(BL17,'Open Invoices'!$D$1:$E$3000,2,FALSE),"")</f>
        <v/>
      </c>
      <c r="BO17" s="59">
        <f>IFERROR(VLOOKUP($E17,'Dec 2015'!$D$1:$Z$300,22,FALSE),"-")</f>
        <v>5.48</v>
      </c>
      <c r="BP17" s="59" t="str">
        <f>IFERROR(VLOOKUP($E17,'Dec 2015'!$D$1:$Z$300,4,FALSE),"-")</f>
        <v>WAY2001L5J</v>
      </c>
      <c r="BQ17" s="59" t="str">
        <f>IFERROR(VLOOKUP(BP17,'Paid Invoices'!$F$6:$I$381,3,FALSE),"")</f>
        <v/>
      </c>
      <c r="BR17" s="59" t="str">
        <f>IFERROR(VLOOKUP(BP17,'Open Invoices'!$D$1:$E$3000,2,FALSE),"")</f>
        <v/>
      </c>
      <c r="BS17" s="59">
        <f>IFERROR(VLOOKUP($E17,'Nov 2015'!$D$1:$Z$300,22,FALSE),"-")</f>
        <v>60.59</v>
      </c>
      <c r="BT17" s="59" t="str">
        <f>IFERROR(VLOOKUP($E17,'Nov 2015'!$D$1:$Z$300,4,FALSE),"-")</f>
        <v>WAY2001K5AI</v>
      </c>
      <c r="BU17" s="59" t="str">
        <f>IFERROR(VLOOKUP(BT17,'Paid Invoices'!$F$6:$I$381,3,FALSE),"")</f>
        <v/>
      </c>
      <c r="BV17" s="59" t="str">
        <f>IFERROR(VLOOKUP(BT17,'Open Invoices'!$D$1:$E$3000,2,FALSE),"")</f>
        <v/>
      </c>
      <c r="BW17" s="59">
        <f>IFERROR(VLOOKUP($E17,'Oct 2015'!$D$1:$Z$300,22,FALSE),"-")</f>
        <v>176.87</v>
      </c>
      <c r="BX17" s="59" t="str">
        <f>IFERROR(VLOOKUP($E17,'Oct 2015'!$D$1:$Z$300,4,FALSE),"-")</f>
        <v>WAY2001J5AI</v>
      </c>
      <c r="BY17" s="59" t="str">
        <f>IFERROR(VLOOKUP(BX17,'Paid Invoices'!$F$6:$I$381,3,FALSE),"")</f>
        <v/>
      </c>
      <c r="BZ17" s="59" t="str">
        <f>IFERROR(VLOOKUP(BX17,'Open Invoices'!$D$1:$E$3000,2,FALSE),"")</f>
        <v/>
      </c>
      <c r="CA17" s="59" t="str">
        <f>IFERROR(VLOOKUP($E17,'Sep 2015'!$D$1:$Z$300,22,FALSE),"-")</f>
        <v>-</v>
      </c>
      <c r="CB17" s="59" t="str">
        <f>IFERROR(VLOOKUP($E17,'Sep 2015'!$D$1:$Z$300,4,FALSE),"-")</f>
        <v>-</v>
      </c>
      <c r="CC17" s="59" t="str">
        <f>IFERROR(VLOOKUP(CB17,'Paid Invoices'!$F$6:$I$381,3,FALSE),"")</f>
        <v/>
      </c>
      <c r="CD17" s="59" t="str">
        <f>IFERROR(VLOOKUP(CB17,'Open Invoices'!$D$1:$E$3000,2,FALSE),"")</f>
        <v/>
      </c>
      <c r="CE17" s="52"/>
      <c r="CF17" s="52" t="s">
        <v>2115</v>
      </c>
      <c r="CG17" s="49" t="str">
        <f>IFERROR(IFERROR(VLOOKUP($E17,'Asset Group  All Assets'!$B$1:$C$500,2,FALSE),(VLOOKUP($E17,'Missing-WSU-POs'!$B$1:$D$500,3,FALSE))),"?")</f>
        <v>P0742067</v>
      </c>
      <c r="CH17" s="31" t="str">
        <f>IF(G17="","",G17)</f>
        <v>P0742067</v>
      </c>
      <c r="CI17" s="31" t="str">
        <f>IF(CG17=CH17,"","Wrong PO")</f>
        <v/>
      </c>
      <c r="CJ17" s="29" t="str">
        <f>IFERROR(IF(VLOOKUP($E17,'Org July 2016 '!$D$1:$Z$500,3,FALSE)=G17,"-","Wrong PO"),"new")</f>
        <v>Wrong PO</v>
      </c>
      <c r="CK17" s="32">
        <f>IF(CJ17="wrong PO",(VLOOKUP($E17,'Org July 2016 '!$D$1:$Z$500,3,FALSE)),"")</f>
        <v>0</v>
      </c>
      <c r="CL17" s="29" t="str">
        <f>IFERROR(IF(VLOOKUP($E17,'Org June 2016 '!$D$1:$Z$500,3,FALSE)=G17,"-","Wrong PO"),"new")</f>
        <v>Wrong PO</v>
      </c>
      <c r="CM17" s="32">
        <f>IF(CL17="wrong PO",(VLOOKUP($E17,'Org June 2016 '!$D$1:$Z$500,3,FALSE)),"")</f>
        <v>0</v>
      </c>
      <c r="CN17" s="29" t="str">
        <f>IFERROR(IF(VLOOKUP($E17,'May 2016'!D68:Z567,3,FALSE)=G17,"-","Wrong PO"),"new")</f>
        <v>new</v>
      </c>
      <c r="CO17" s="32" t="str">
        <f>IF(CN17="wrong PO",(VLOOKUP($E17,'May 2016'!D68:Z567,3,FALSE)),"")</f>
        <v/>
      </c>
      <c r="CP17" s="29" t="str">
        <f>IFERROR(IF(VLOOKUP($E17,'Apr 2016'!$D$1:$Z$500,3,FALSE)=G17,"-","Wrong PO"),"new")</f>
        <v>-</v>
      </c>
      <c r="CQ17" s="32" t="str">
        <f>IF(CP17="wrong PO",(VLOOKUP($E17,'Apr 2016'!$D$1:$Z$500,3,FALSE)),"")</f>
        <v/>
      </c>
      <c r="CR17" s="32" t="str">
        <f>IFERROR(IF(VLOOKUP($E17,'Mar 2016'!$D$1:$Z$500,3,FALSE)=G17,"-","Wrong PO"),"new")</f>
        <v>-</v>
      </c>
      <c r="CS17" s="32" t="str">
        <f>IF(CP17="wrong PO",(VLOOKUP($E17,'Mar 2016'!$D$1:$Z$500,3,FALSE)),"")</f>
        <v/>
      </c>
      <c r="CT17" s="32" t="str">
        <f>IFERROR(IF(VLOOKUP($E17,'Feb 2016'!$D$1:$Z$500,3,FALSE)=G17,"-","Wrong PO"),"new")</f>
        <v>-</v>
      </c>
      <c r="CU17" s="32" t="str">
        <f>IF(CP17="wrong PO",(VLOOKUP($E17,'Feb 2016'!$D$1:$Z$500,3,FALSE)),"")</f>
        <v/>
      </c>
      <c r="CV17" s="29" t="str">
        <f>IFERROR(IF(VLOOKUP($E17,'Jan 2016'!$D$1:$Z$500,3,FALSE)=G17,"-","Wrong PO"),"new")</f>
        <v>-</v>
      </c>
      <c r="CW17" s="32" t="str">
        <f>IF(CV17="wrong PO",(VLOOKUP($E17,'Jan 2016'!$D$1:$Z$500,3,FALSE)),"")</f>
        <v/>
      </c>
      <c r="CX17" s="29" t="str">
        <f>IFERROR(IF(VLOOKUP($E17,'Dec 2015'!$D$1:$Z$500,3,FALSE)=G17,"-","Wrong PO"),"new")</f>
        <v>-</v>
      </c>
      <c r="CY17" s="32" t="str">
        <f>IF(CX17="wrong PO",(VLOOKUP($E17,'Dec 2015'!$D$1:$Z$500,3,FALSE)),"")</f>
        <v/>
      </c>
      <c r="CZ17" s="29" t="str">
        <f>IFERROR(IF(VLOOKUP($E17,'Nov 2015'!$D$1:$Z$500,3,FALSE)=G17,"-","Wrong PO"),"new")</f>
        <v>-</v>
      </c>
      <c r="DA17" s="32" t="str">
        <f>IF(CZ17="wrong PO",(VLOOKUP($E17,'Nov 2015'!$D$1:$Z$500,3,FALSE)),"")</f>
        <v/>
      </c>
      <c r="DB17" s="29" t="str">
        <f>IFERROR(IF(VLOOKUP($E17,'Oct 2015'!$D$1:$Z$500,3,FALSE)=G17,"-","Wrong PO"),"new")</f>
        <v>-</v>
      </c>
      <c r="DC17" s="32" t="str">
        <f>IF(DB17="wrong PO",(VLOOKUP($E17,'Oct 2015'!$D$1:$Z$500,3,FALSE)),"")</f>
        <v/>
      </c>
      <c r="DD17" s="29" t="str">
        <f>IFERROR(IF(VLOOKUP($E17,'Sep 2015'!$D$1:$Z$500,3,FALSE)=G17,"-","Wrong PO"),"new")</f>
        <v>new</v>
      </c>
      <c r="DE17" s="32" t="str">
        <f>IF(DD17="wrong PO",(VLOOKUP($E17,'Sep 2015'!$D$1:$Z$500,3,FALSE)),"")</f>
        <v/>
      </c>
    </row>
    <row r="18" spans="1:109">
      <c r="A18" s="115">
        <v>69</v>
      </c>
      <c r="B18" s="2" t="s">
        <v>841</v>
      </c>
      <c r="C18" s="2" t="s">
        <v>510</v>
      </c>
      <c r="D18" s="2" t="s">
        <v>76</v>
      </c>
      <c r="E18" s="2" t="s">
        <v>303</v>
      </c>
      <c r="F18" s="2" t="s">
        <v>371</v>
      </c>
      <c r="G18" s="21" t="s">
        <v>116</v>
      </c>
      <c r="H18" s="21" t="str">
        <f>IFERROR(VLOOKUP($E18,'Wayne Master'!$B$1:$C$315,2,FALSE),"not on master")</f>
        <v>P0742067</v>
      </c>
      <c r="I18" s="11" t="s">
        <v>2098</v>
      </c>
      <c r="J18" s="3">
        <v>42199</v>
      </c>
      <c r="K18" s="2" t="s">
        <v>28</v>
      </c>
      <c r="L18" s="2" t="s">
        <v>373</v>
      </c>
      <c r="M18" s="2" t="s">
        <v>30</v>
      </c>
      <c r="N18" s="2" t="s">
        <v>31</v>
      </c>
      <c r="O18" s="2" t="s">
        <v>32</v>
      </c>
      <c r="P18" s="4">
        <v>71444</v>
      </c>
      <c r="Q18" s="4">
        <v>79489</v>
      </c>
      <c r="R18" s="4">
        <v>8045</v>
      </c>
      <c r="S18" s="5">
        <v>135.96</v>
      </c>
      <c r="T18" s="4">
        <v>43881</v>
      </c>
      <c r="U18" s="4">
        <v>50697</v>
      </c>
      <c r="V18" s="4">
        <v>6816</v>
      </c>
      <c r="W18" s="5">
        <v>407.6</v>
      </c>
      <c r="X18" s="5">
        <v>0</v>
      </c>
      <c r="Y18" s="14">
        <v>543.55999999999995</v>
      </c>
      <c r="Z18" s="14">
        <v>0</v>
      </c>
      <c r="AA18" s="14">
        <v>543.55999999999995</v>
      </c>
      <c r="AB18" s="4">
        <v>24580</v>
      </c>
      <c r="AC18" s="55"/>
      <c r="AD18" s="59">
        <f>SUM(AI18,AM18,AQ18,AU18,AY18,BC18,BG18,BK18,BO18,BS18,BW18,CA18)</f>
        <v>4374.3</v>
      </c>
      <c r="AE18" s="59">
        <f>(Q18*0.0169)+(U18*0.0598)</f>
        <v>4375.0447000000004</v>
      </c>
      <c r="AF18" s="102">
        <f>IFERROR(IFERROR(VLOOKUP($G18,'FPO034'!$J$9:$Q$196,7,FALSE),(VLOOKUP($H18,'FPO034'!$J$9:$Q$196,7,FALSE))),"No PO")</f>
        <v>11458.2</v>
      </c>
      <c r="AG18" s="102">
        <f>IFERROR(IFERROR(VLOOKUP($G18,'FPO034'!$J$9:$Q$196,8,FALSE),(VLOOKUP($H18,'FPO034'!$J$9:$Q$196,8,FALSE))),"No PO")</f>
        <v>0</v>
      </c>
      <c r="AH18" s="102" t="str">
        <f>IF(AG18&lt;&gt;0,"No",IF(AD18&gt;AF18,"No",IF(AD18/AE18&lt;1,"--",IF(AD18/AE18&lt;1.02,"Maybe","No"))))</f>
        <v>--</v>
      </c>
      <c r="AI18" s="59">
        <f>IFERROR(VLOOKUP($E18,'Rev2 Aug 16'!$D$1:$Z$300,22,FALSE),"-")</f>
        <v>543.55999999999995</v>
      </c>
      <c r="AJ18" s="59" t="str">
        <f>IFERROR(VLOOKUP($E18,'Rev2 Aug 16'!$D$1:$Z$300,5,FALSE),"-")</f>
        <v>WAY2001H6M</v>
      </c>
      <c r="AK18" s="59" t="str">
        <f>IFERROR(VLOOKUP(AJ18,'Paid Invoices'!$F$6:$I$381,3,FALSE),"")</f>
        <v/>
      </c>
      <c r="AL18" s="59" t="str">
        <f>IFERROR(VLOOKUP(AJ18,'Open Invoices'!$D$1:$E$3000,2,FALSE),"")</f>
        <v/>
      </c>
      <c r="AM18" s="59">
        <f>IFERROR(VLOOKUP($E18,'Rev2 July 16'!$D$1:$Z$300,22,FALSE),"-")</f>
        <v>356.94</v>
      </c>
      <c r="AN18" s="59" t="str">
        <f>IFERROR(VLOOKUP($E18,'Rev2 July 16'!$D$1:$Z$300,5,FALSE),"-")</f>
        <v>WAY2001G6N</v>
      </c>
      <c r="AO18" s="59" t="str">
        <f>IFERROR(VLOOKUP(AN18,'Paid Invoices'!$F$6:$I$381,3,FALSE),"")</f>
        <v/>
      </c>
      <c r="AP18" s="59" t="str">
        <f>IFERROR(VLOOKUP(AN18,'Open Invoices'!$D$1:$E$3000,2,FALSE),"")</f>
        <v/>
      </c>
      <c r="AQ18" s="59">
        <f>IFERROR(VLOOKUP($E18,'Rev June 16'!$D$1:$Z$300,22,FALSE),"-")</f>
        <v>374.65</v>
      </c>
      <c r="AR18" s="59" t="str">
        <f>IFERROR(VLOOKUP($E18,'Rev June 16'!$D$1:$Z$300,4,FALSE),"-")</f>
        <v>WAY2001F6N</v>
      </c>
      <c r="AS18" s="59" t="str">
        <f>IFERROR(VLOOKUP(AR18,'Paid Invoices'!$F$6:$I$381,3,FALSE),"")</f>
        <v/>
      </c>
      <c r="AT18" s="59" t="str">
        <f>IFERROR(VLOOKUP(AR18,'Open Invoices'!$D$1:$E$3000,2,FALSE),"")</f>
        <v/>
      </c>
      <c r="AU18" s="59">
        <f>IFERROR(VLOOKUP($E18,'May 2016'!$D$1:$Z$300,22,FALSE),"-")</f>
        <v>306.47000000000003</v>
      </c>
      <c r="AV18" s="59" t="str">
        <f>IFERROR(VLOOKUP($E18,'May 2016'!$D$1:$Z$300,4,FALSE),"-")</f>
        <v>WAY2001E6N</v>
      </c>
      <c r="AW18" s="59" t="str">
        <f>IFERROR(VLOOKUP(AV18,'Paid Invoices'!$F$6:$I$381,3,FALSE),"")</f>
        <v/>
      </c>
      <c r="AX18" s="59" t="str">
        <f>IFERROR(VLOOKUP(AV18,'Open Invoices'!$D$1:$E$3000,2,FALSE),"")</f>
        <v/>
      </c>
      <c r="AY18" s="59">
        <f>IFERROR(VLOOKUP($E18,'Apr 2016'!$D$1:$Z$300,22,FALSE),"-")</f>
        <v>560.74</v>
      </c>
      <c r="AZ18" s="59" t="str">
        <f>IFERROR(VLOOKUP($E18,'Apr 2016'!$D$1:$Z$300,4,FALSE),"-")</f>
        <v>WAY2001D6O</v>
      </c>
      <c r="BA18" s="59" t="str">
        <f>IFERROR(VLOOKUP(AZ18,'Paid Invoices'!$F$6:$I$381,3,FALSE),"")</f>
        <v/>
      </c>
      <c r="BB18" s="59" t="str">
        <f>IFERROR(VLOOKUP(AZ18,'Open Invoices'!$D$1:$E$3000,2,FALSE),"")</f>
        <v/>
      </c>
      <c r="BC18" s="59">
        <f>IFERROR(VLOOKUP($E18,'Mar 2016'!$D$1:$Z$300,22,FALSE),"-")</f>
        <v>449.02</v>
      </c>
      <c r="BD18" s="59" t="str">
        <f>IFERROR(VLOOKUP($E18,'Mar 2016'!$D$1:$Z$300,4,FALSE),"-")</f>
        <v>WAY2001C6N</v>
      </c>
      <c r="BE18" s="59" t="str">
        <f>IFERROR(VLOOKUP(BD18,'Paid Invoices'!$F$6:$I$381,3,FALSE),"")</f>
        <v/>
      </c>
      <c r="BF18" s="59" t="str">
        <f>IFERROR(VLOOKUP(BD18,'Open Invoices'!$D$1:$E$3000,2,FALSE),"")</f>
        <v/>
      </c>
      <c r="BG18" s="59">
        <f>IFERROR(VLOOKUP($E18,'Feb 2016'!$D$1:$Z$300,22,FALSE),"-")</f>
        <v>440.27</v>
      </c>
      <c r="BH18" s="59" t="str">
        <f>IFERROR(VLOOKUP($E18,'Feb 2016'!$D$1:$Z$300,4,FALSE),"-")</f>
        <v>WAY2001B6J</v>
      </c>
      <c r="BI18" s="59" t="str">
        <f>IFERROR(VLOOKUP(BH18,'Paid Invoices'!$F$6:$I$381,3,FALSE),"")</f>
        <v/>
      </c>
      <c r="BJ18" s="59" t="str">
        <f>IFERROR(VLOOKUP(BH18,'Open Invoices'!$D$1:$E$3000,2,FALSE),"")</f>
        <v/>
      </c>
      <c r="BK18" s="59">
        <f>IFERROR(VLOOKUP($E18,'Jan 2016'!$D$1:$Z$300,22,FALSE),"-")</f>
        <v>273.17</v>
      </c>
      <c r="BL18" s="59" t="str">
        <f>IFERROR(VLOOKUP($E18,'Jan 2016'!$D$1:$Z$300,4,FALSE),"-")</f>
        <v>WAY2001A6AI</v>
      </c>
      <c r="BM18" s="59" t="str">
        <f>IFERROR(VLOOKUP(BL18,'Paid Invoices'!$F$6:$I$381,3,FALSE),"")</f>
        <v/>
      </c>
      <c r="BN18" s="59" t="str">
        <f>IFERROR(VLOOKUP(BL18,'Open Invoices'!$D$1:$E$3000,2,FALSE),"")</f>
        <v/>
      </c>
      <c r="BO18" s="59">
        <f>IFERROR(VLOOKUP($E18,'Dec 2015'!$D$1:$Z$300,22,FALSE),"-")</f>
        <v>291.98</v>
      </c>
      <c r="BP18" s="59" t="str">
        <f>IFERROR(VLOOKUP($E18,'Dec 2015'!$D$1:$Z$300,4,FALSE),"-")</f>
        <v>WAY2001L5J</v>
      </c>
      <c r="BQ18" s="59" t="str">
        <f>IFERROR(VLOOKUP(BP18,'Paid Invoices'!$F$6:$I$381,3,FALSE),"")</f>
        <v/>
      </c>
      <c r="BR18" s="59" t="str">
        <f>IFERROR(VLOOKUP(BP18,'Open Invoices'!$D$1:$E$3000,2,FALSE),"")</f>
        <v/>
      </c>
      <c r="BS18" s="59">
        <f>IFERROR(VLOOKUP($E18,'Nov 2015'!$D$1:$Z$300,22,FALSE),"-")</f>
        <v>322.64999999999998</v>
      </c>
      <c r="BT18" s="59" t="str">
        <f>IFERROR(VLOOKUP($E18,'Nov 2015'!$D$1:$Z$300,4,FALSE),"-")</f>
        <v>WAY2001K5AI</v>
      </c>
      <c r="BU18" s="59" t="str">
        <f>IFERROR(VLOOKUP(BT18,'Paid Invoices'!$F$6:$I$381,3,FALSE),"")</f>
        <v/>
      </c>
      <c r="BV18" s="59" t="str">
        <f>IFERROR(VLOOKUP(BT18,'Open Invoices'!$D$1:$E$3000,2,FALSE),"")</f>
        <v/>
      </c>
      <c r="BW18" s="59">
        <f>IFERROR(VLOOKUP($E18,'Oct 2015'!$D$1:$Z$300,22,FALSE),"-")</f>
        <v>454.85</v>
      </c>
      <c r="BX18" s="59" t="str">
        <f>IFERROR(VLOOKUP($E18,'Oct 2015'!$D$1:$Z$300,4,FALSE),"-")</f>
        <v>WAY2001J5AI</v>
      </c>
      <c r="BY18" s="59" t="str">
        <f>IFERROR(VLOOKUP(BX18,'Paid Invoices'!$F$6:$I$381,3,FALSE),"")</f>
        <v/>
      </c>
      <c r="BZ18" s="59" t="str">
        <f>IFERROR(VLOOKUP(BX18,'Open Invoices'!$D$1:$E$3000,2,FALSE),"")</f>
        <v/>
      </c>
      <c r="CA18" s="59" t="str">
        <f>IFERROR(VLOOKUP($E18,'Sep 2015'!$D$1:$Z$300,22,FALSE),"-")</f>
        <v>-</v>
      </c>
      <c r="CB18" s="59" t="str">
        <f>IFERROR(VLOOKUP($E18,'Sep 2015'!$D$1:$Z$300,4,FALSE),"-")</f>
        <v>-</v>
      </c>
      <c r="CC18" s="59" t="str">
        <f>IFERROR(VLOOKUP(CB18,'Paid Invoices'!$F$6:$I$381,3,FALSE),"")</f>
        <v/>
      </c>
      <c r="CD18" s="59" t="str">
        <f>IFERROR(VLOOKUP(CB18,'Open Invoices'!$D$1:$E$3000,2,FALSE),"")</f>
        <v/>
      </c>
      <c r="CE18" s="52"/>
      <c r="CF18" s="52" t="s">
        <v>2115</v>
      </c>
      <c r="CG18" s="49" t="str">
        <f>IFERROR(IFERROR(VLOOKUP($E18,'Asset Group  All Assets'!$B$1:$C$500,2,FALSE),(VLOOKUP($E18,'Missing-WSU-POs'!$B$1:$D$500,3,FALSE))),"?")</f>
        <v>P0742067</v>
      </c>
      <c r="CH18" s="31" t="str">
        <f>IF(G18="","",G18)</f>
        <v>P0742067</v>
      </c>
      <c r="CI18" s="31" t="str">
        <f>IF(CG18=CH18,"","Wrong PO")</f>
        <v/>
      </c>
      <c r="CJ18" s="29" t="str">
        <f>IFERROR(IF(VLOOKUP($E18,'Org July 2016 '!$D$1:$Z$500,3,FALSE)=G18,"-","Wrong PO"),"new")</f>
        <v>Wrong PO</v>
      </c>
      <c r="CK18" s="32">
        <f>IF(CJ18="wrong PO",(VLOOKUP($E18,'Org July 2016 '!$D$1:$Z$500,3,FALSE)),"")</f>
        <v>0</v>
      </c>
      <c r="CL18" s="29" t="str">
        <f>IFERROR(IF(VLOOKUP($E18,'Org June 2016 '!$D$1:$Z$500,3,FALSE)=G18,"-","Wrong PO"),"new")</f>
        <v>Wrong PO</v>
      </c>
      <c r="CM18" s="32">
        <f>IF(CL18="wrong PO",(VLOOKUP($E18,'Org June 2016 '!$D$1:$Z$500,3,FALSE)),"")</f>
        <v>0</v>
      </c>
      <c r="CN18" s="29" t="str">
        <f>IFERROR(IF(VLOOKUP($E18,'May 2016'!D69:Z568,3,FALSE)=G18,"-","Wrong PO"),"new")</f>
        <v>new</v>
      </c>
      <c r="CO18" s="32" t="str">
        <f>IF(CN18="wrong PO",(VLOOKUP($E18,'May 2016'!D69:Z568,3,FALSE)),"")</f>
        <v/>
      </c>
      <c r="CP18" s="29" t="str">
        <f>IFERROR(IF(VLOOKUP($E18,'Apr 2016'!$D$1:$Z$500,3,FALSE)=G18,"-","Wrong PO"),"new")</f>
        <v>-</v>
      </c>
      <c r="CQ18" s="32" t="str">
        <f>IF(CP18="wrong PO",(VLOOKUP($E18,'Apr 2016'!$D$1:$Z$500,3,FALSE)),"")</f>
        <v/>
      </c>
      <c r="CR18" s="32" t="str">
        <f>IFERROR(IF(VLOOKUP($E18,'Mar 2016'!$D$1:$Z$500,3,FALSE)=G18,"-","Wrong PO"),"new")</f>
        <v>-</v>
      </c>
      <c r="CS18" s="32" t="str">
        <f>IF(CP18="wrong PO",(VLOOKUP($E18,'Mar 2016'!$D$1:$Z$500,3,FALSE)),"")</f>
        <v/>
      </c>
      <c r="CT18" s="32" t="str">
        <f>IFERROR(IF(VLOOKUP($E18,'Feb 2016'!$D$1:$Z$500,3,FALSE)=G18,"-","Wrong PO"),"new")</f>
        <v>-</v>
      </c>
      <c r="CU18" s="32" t="str">
        <f>IF(CP18="wrong PO",(VLOOKUP($E18,'Feb 2016'!$D$1:$Z$500,3,FALSE)),"")</f>
        <v/>
      </c>
      <c r="CV18" s="29" t="str">
        <f>IFERROR(IF(VLOOKUP($E18,'Jan 2016'!$D$1:$Z$500,3,FALSE)=G18,"-","Wrong PO"),"new")</f>
        <v>-</v>
      </c>
      <c r="CW18" s="32" t="str">
        <f>IF(CV18="wrong PO",(VLOOKUP($E18,'Jan 2016'!$D$1:$Z$500,3,FALSE)),"")</f>
        <v/>
      </c>
      <c r="CX18" s="29" t="str">
        <f>IFERROR(IF(VLOOKUP($E18,'Dec 2015'!$D$1:$Z$500,3,FALSE)=G18,"-","Wrong PO"),"new")</f>
        <v>-</v>
      </c>
      <c r="CY18" s="32" t="str">
        <f>IF(CX18="wrong PO",(VLOOKUP($E18,'Dec 2015'!$D$1:$Z$500,3,FALSE)),"")</f>
        <v/>
      </c>
      <c r="CZ18" s="29" t="str">
        <f>IFERROR(IF(VLOOKUP($E18,'Nov 2015'!$D$1:$Z$500,3,FALSE)=G18,"-","Wrong PO"),"new")</f>
        <v>-</v>
      </c>
      <c r="DA18" s="32" t="str">
        <f>IF(CZ18="wrong PO",(VLOOKUP($E18,'Nov 2015'!$D$1:$Z$500,3,FALSE)),"")</f>
        <v/>
      </c>
      <c r="DB18" s="29" t="str">
        <f>IFERROR(IF(VLOOKUP($E18,'Oct 2015'!$D$1:$Z$500,3,FALSE)=G18,"-","Wrong PO"),"new")</f>
        <v>-</v>
      </c>
      <c r="DC18" s="32" t="str">
        <f>IF(DB18="wrong PO",(VLOOKUP($E18,'Oct 2015'!$D$1:$Z$500,3,FALSE)),"")</f>
        <v/>
      </c>
      <c r="DD18" s="29" t="str">
        <f>IFERROR(IF(VLOOKUP($E18,'Sep 2015'!$D$1:$Z$500,3,FALSE)=G18,"-","Wrong PO"),"new")</f>
        <v>new</v>
      </c>
      <c r="DE18" s="32" t="str">
        <f>IF(DD18="wrong PO",(VLOOKUP($E18,'Sep 2015'!$D$1:$Z$500,3,FALSE)),"")</f>
        <v/>
      </c>
    </row>
    <row r="19" spans="1:109">
      <c r="A19" s="115">
        <v>70</v>
      </c>
      <c r="B19" s="2" t="s">
        <v>841</v>
      </c>
      <c r="C19" s="2" t="s">
        <v>510</v>
      </c>
      <c r="D19" s="2" t="s">
        <v>76</v>
      </c>
      <c r="E19" s="2" t="s">
        <v>304</v>
      </c>
      <c r="F19" s="2" t="s">
        <v>371</v>
      </c>
      <c r="G19" s="21" t="s">
        <v>116</v>
      </c>
      <c r="H19" s="21" t="str">
        <f>IFERROR(VLOOKUP($E19,'Wayne Master'!$B$1:$C$315,2,FALSE),"not on master")</f>
        <v>P0742067</v>
      </c>
      <c r="I19" s="11" t="s">
        <v>2098</v>
      </c>
      <c r="J19" s="3">
        <v>42198</v>
      </c>
      <c r="K19" s="2" t="s">
        <v>28</v>
      </c>
      <c r="L19" s="2" t="s">
        <v>373</v>
      </c>
      <c r="M19" s="2" t="s">
        <v>30</v>
      </c>
      <c r="N19" s="2" t="s">
        <v>31</v>
      </c>
      <c r="O19" s="2" t="s">
        <v>32</v>
      </c>
      <c r="P19" s="4">
        <v>39956</v>
      </c>
      <c r="Q19" s="4">
        <v>44990</v>
      </c>
      <c r="R19" s="4">
        <v>5034</v>
      </c>
      <c r="S19" s="5">
        <v>85.07</v>
      </c>
      <c r="T19" s="4">
        <v>35541</v>
      </c>
      <c r="U19" s="4">
        <v>39526</v>
      </c>
      <c r="V19" s="4">
        <v>3985</v>
      </c>
      <c r="W19" s="5">
        <v>238.3</v>
      </c>
      <c r="X19" s="5">
        <v>0</v>
      </c>
      <c r="Y19" s="14">
        <v>323.37</v>
      </c>
      <c r="Z19" s="14">
        <v>0</v>
      </c>
      <c r="AA19" s="14">
        <v>323.37</v>
      </c>
      <c r="AB19" s="4">
        <v>24580</v>
      </c>
      <c r="AC19" s="55"/>
      <c r="AD19" s="59">
        <f>SUM(AI19,AM19,AQ19,AU19,AY19,BC19,BG19,BK19,BO19,BS19,BW19,CA19)</f>
        <v>3123.5</v>
      </c>
      <c r="AE19" s="59">
        <f>(Q19*0.0169)+(U19*0.0598)</f>
        <v>3123.9857999999995</v>
      </c>
      <c r="AF19" s="102">
        <f>IFERROR(IFERROR(VLOOKUP($G19,'FPO034'!$J$9:$Q$196,7,FALSE),(VLOOKUP($H19,'FPO034'!$J$9:$Q$196,7,FALSE))),"No PO")</f>
        <v>11458.2</v>
      </c>
      <c r="AG19" s="102">
        <f>IFERROR(IFERROR(VLOOKUP($G19,'FPO034'!$J$9:$Q$196,8,FALSE),(VLOOKUP($H19,'FPO034'!$J$9:$Q$196,8,FALSE))),"No PO")</f>
        <v>0</v>
      </c>
      <c r="AH19" s="102" t="str">
        <f>IF(AG19&lt;&gt;0,"No",IF(AD19&gt;AF19,"No",IF(AD19/AE19&lt;1,"--",IF(AD19/AE19&lt;1.02,"Maybe","No"))))</f>
        <v>--</v>
      </c>
      <c r="AI19" s="59">
        <f>IFERROR(VLOOKUP($E19,'Rev2 Aug 16'!$D$1:$Z$300,22,FALSE),"-")</f>
        <v>323.37</v>
      </c>
      <c r="AJ19" s="59" t="str">
        <f>IFERROR(VLOOKUP($E19,'Rev2 Aug 16'!$D$1:$Z$300,5,FALSE),"-")</f>
        <v>WAY2001H6M</v>
      </c>
      <c r="AK19" s="59" t="str">
        <f>IFERROR(VLOOKUP(AJ19,'Paid Invoices'!$F$6:$I$381,3,FALSE),"")</f>
        <v/>
      </c>
      <c r="AL19" s="59" t="str">
        <f>IFERROR(VLOOKUP(AJ19,'Open Invoices'!$D$1:$E$3000,2,FALSE),"")</f>
        <v/>
      </c>
      <c r="AM19" s="59">
        <f>IFERROR(VLOOKUP($E19,'Rev2 July 16'!$D$1:$Z$300,22,FALSE),"-")</f>
        <v>265.49</v>
      </c>
      <c r="AN19" s="59" t="str">
        <f>IFERROR(VLOOKUP($E19,'Rev2 July 16'!$D$1:$Z$300,5,FALSE),"-")</f>
        <v>WAY2001G6N</v>
      </c>
      <c r="AO19" s="59" t="str">
        <f>IFERROR(VLOOKUP(AN19,'Paid Invoices'!$F$6:$I$381,3,FALSE),"")</f>
        <v/>
      </c>
      <c r="AP19" s="59" t="str">
        <f>IFERROR(VLOOKUP(AN19,'Open Invoices'!$D$1:$E$3000,2,FALSE),"")</f>
        <v/>
      </c>
      <c r="AQ19" s="59">
        <f>IFERROR(VLOOKUP($E19,'Rev June 16'!$D$1:$Z$300,22,FALSE),"-")</f>
        <v>227.38</v>
      </c>
      <c r="AR19" s="59" t="str">
        <f>IFERROR(VLOOKUP($E19,'Rev June 16'!$D$1:$Z$300,4,FALSE),"-")</f>
        <v>WAY2001F6N</v>
      </c>
      <c r="AS19" s="59" t="str">
        <f>IFERROR(VLOOKUP(AR19,'Paid Invoices'!$F$6:$I$381,3,FALSE),"")</f>
        <v/>
      </c>
      <c r="AT19" s="59" t="str">
        <f>IFERROR(VLOOKUP(AR19,'Open Invoices'!$D$1:$E$3000,2,FALSE),"")</f>
        <v/>
      </c>
      <c r="AU19" s="59">
        <f>IFERROR(VLOOKUP($E19,'May 2016'!$D$1:$Z$300,22,FALSE),"-")</f>
        <v>356.88</v>
      </c>
      <c r="AV19" s="59" t="str">
        <f>IFERROR(VLOOKUP($E19,'May 2016'!$D$1:$Z$300,4,FALSE),"-")</f>
        <v>WAY2001E6N</v>
      </c>
      <c r="AW19" s="59" t="str">
        <f>IFERROR(VLOOKUP(AV19,'Paid Invoices'!$F$6:$I$381,3,FALSE),"")</f>
        <v/>
      </c>
      <c r="AX19" s="59" t="str">
        <f>IFERROR(VLOOKUP(AV19,'Open Invoices'!$D$1:$E$3000,2,FALSE),"")</f>
        <v/>
      </c>
      <c r="AY19" s="59">
        <f>IFERROR(VLOOKUP($E19,'Apr 2016'!$D$1:$Z$300,22,FALSE),"-")</f>
        <v>330.31</v>
      </c>
      <c r="AZ19" s="59" t="str">
        <f>IFERROR(VLOOKUP($E19,'Apr 2016'!$D$1:$Z$300,4,FALSE),"-")</f>
        <v>WAY2001D6O</v>
      </c>
      <c r="BA19" s="59" t="str">
        <f>IFERROR(VLOOKUP(AZ19,'Paid Invoices'!$F$6:$I$381,3,FALSE),"")</f>
        <v/>
      </c>
      <c r="BB19" s="59" t="str">
        <f>IFERROR(VLOOKUP(AZ19,'Open Invoices'!$D$1:$E$3000,2,FALSE),"")</f>
        <v/>
      </c>
      <c r="BC19" s="59">
        <f>IFERROR(VLOOKUP($E19,'Mar 2016'!$D$1:$Z$300,22,FALSE),"-")</f>
        <v>297.69</v>
      </c>
      <c r="BD19" s="59" t="str">
        <f>IFERROR(VLOOKUP($E19,'Mar 2016'!$D$1:$Z$300,4,FALSE),"-")</f>
        <v>WAY2001C6N</v>
      </c>
      <c r="BE19" s="59" t="str">
        <f>IFERROR(VLOOKUP(BD19,'Paid Invoices'!$F$6:$I$381,3,FALSE),"")</f>
        <v/>
      </c>
      <c r="BF19" s="59" t="str">
        <f>IFERROR(VLOOKUP(BD19,'Open Invoices'!$D$1:$E$3000,2,FALSE),"")</f>
        <v/>
      </c>
      <c r="BG19" s="59">
        <f>IFERROR(VLOOKUP($E19,'Feb 2016'!$D$1:$Z$300,22,FALSE),"-")</f>
        <v>286.17</v>
      </c>
      <c r="BH19" s="59" t="str">
        <f>IFERROR(VLOOKUP($E19,'Feb 2016'!$D$1:$Z$300,4,FALSE),"-")</f>
        <v>WAY2001B6J</v>
      </c>
      <c r="BI19" s="59" t="str">
        <f>IFERROR(VLOOKUP(BH19,'Paid Invoices'!$F$6:$I$381,3,FALSE),"")</f>
        <v/>
      </c>
      <c r="BJ19" s="59" t="str">
        <f>IFERROR(VLOOKUP(BH19,'Open Invoices'!$D$1:$E$3000,2,FALSE),"")</f>
        <v/>
      </c>
      <c r="BK19" s="59">
        <f>IFERROR(VLOOKUP($E19,'Jan 2016'!$D$1:$Z$300,22,FALSE),"-")</f>
        <v>173.2</v>
      </c>
      <c r="BL19" s="59" t="str">
        <f>IFERROR(VLOOKUP($E19,'Jan 2016'!$D$1:$Z$300,4,FALSE),"-")</f>
        <v>WAY2001A6AI</v>
      </c>
      <c r="BM19" s="59" t="str">
        <f>IFERROR(VLOOKUP(BL19,'Paid Invoices'!$F$6:$I$381,3,FALSE),"")</f>
        <v/>
      </c>
      <c r="BN19" s="59" t="str">
        <f>IFERROR(VLOOKUP(BL19,'Open Invoices'!$D$1:$E$3000,2,FALSE),"")</f>
        <v/>
      </c>
      <c r="BO19" s="59">
        <f>IFERROR(VLOOKUP($E19,'Dec 2015'!$D$1:$Z$300,22,FALSE),"-")</f>
        <v>208.66</v>
      </c>
      <c r="BP19" s="59" t="str">
        <f>IFERROR(VLOOKUP($E19,'Dec 2015'!$D$1:$Z$300,4,FALSE),"-")</f>
        <v>WAY2001L5J</v>
      </c>
      <c r="BQ19" s="59" t="str">
        <f>IFERROR(VLOOKUP(BP19,'Paid Invoices'!$F$6:$I$381,3,FALSE),"")</f>
        <v/>
      </c>
      <c r="BR19" s="59" t="str">
        <f>IFERROR(VLOOKUP(BP19,'Open Invoices'!$D$1:$E$3000,2,FALSE),"")</f>
        <v/>
      </c>
      <c r="BS19" s="59">
        <f>IFERROR(VLOOKUP($E19,'Nov 2015'!$D$1:$Z$300,22,FALSE),"-")</f>
        <v>216.26</v>
      </c>
      <c r="BT19" s="59" t="str">
        <f>IFERROR(VLOOKUP($E19,'Nov 2015'!$D$1:$Z$300,4,FALSE),"-")</f>
        <v>WAY2001K5AI</v>
      </c>
      <c r="BU19" s="59" t="str">
        <f>IFERROR(VLOOKUP(BT19,'Paid Invoices'!$F$6:$I$381,3,FALSE),"")</f>
        <v/>
      </c>
      <c r="BV19" s="59" t="str">
        <f>IFERROR(VLOOKUP(BT19,'Open Invoices'!$D$1:$E$3000,2,FALSE),"")</f>
        <v/>
      </c>
      <c r="BW19" s="59">
        <f>IFERROR(VLOOKUP($E19,'Oct 2015'!$D$1:$Z$300,22,FALSE),"-")</f>
        <v>438.09</v>
      </c>
      <c r="BX19" s="59" t="str">
        <f>IFERROR(VLOOKUP($E19,'Oct 2015'!$D$1:$Z$300,4,FALSE),"-")</f>
        <v>WAY2001J5AI</v>
      </c>
      <c r="BY19" s="59" t="str">
        <f>IFERROR(VLOOKUP(BX19,'Paid Invoices'!$F$6:$I$381,3,FALSE),"")</f>
        <v/>
      </c>
      <c r="BZ19" s="59" t="str">
        <f>IFERROR(VLOOKUP(BX19,'Open Invoices'!$D$1:$E$3000,2,FALSE),"")</f>
        <v/>
      </c>
      <c r="CA19" s="59" t="str">
        <f>IFERROR(VLOOKUP($E19,'Sep 2015'!$D$1:$Z$300,22,FALSE),"-")</f>
        <v>-</v>
      </c>
      <c r="CB19" s="59" t="str">
        <f>IFERROR(VLOOKUP($E19,'Sep 2015'!$D$1:$Z$300,4,FALSE),"-")</f>
        <v>-</v>
      </c>
      <c r="CC19" s="59" t="str">
        <f>IFERROR(VLOOKUP(CB19,'Paid Invoices'!$F$6:$I$381,3,FALSE),"")</f>
        <v/>
      </c>
      <c r="CD19" s="59" t="str">
        <f>IFERROR(VLOOKUP(CB19,'Open Invoices'!$D$1:$E$3000,2,FALSE),"")</f>
        <v/>
      </c>
      <c r="CE19" s="52"/>
      <c r="CF19" s="52" t="s">
        <v>2115</v>
      </c>
      <c r="CG19" s="49" t="str">
        <f>IFERROR(IFERROR(VLOOKUP($E19,'Asset Group  All Assets'!$B$1:$C$500,2,FALSE),(VLOOKUP($E19,'Missing-WSU-POs'!$B$1:$D$500,3,FALSE))),"?")</f>
        <v>P0742067</v>
      </c>
      <c r="CH19" s="31" t="str">
        <f>IF(G19="","",G19)</f>
        <v>P0742067</v>
      </c>
      <c r="CI19" s="31" t="str">
        <f>IF(CG19=CH19,"","Wrong PO")</f>
        <v/>
      </c>
      <c r="CJ19" s="29" t="str">
        <f>IFERROR(IF(VLOOKUP($E19,'Org July 2016 '!$D$1:$Z$500,3,FALSE)=G19,"-","Wrong PO"),"new")</f>
        <v>Wrong PO</v>
      </c>
      <c r="CK19" s="32">
        <f>IF(CJ19="wrong PO",(VLOOKUP($E19,'Org July 2016 '!$D$1:$Z$500,3,FALSE)),"")</f>
        <v>0</v>
      </c>
      <c r="CL19" s="29" t="str">
        <f>IFERROR(IF(VLOOKUP($E19,'Org June 2016 '!$D$1:$Z$500,3,FALSE)=G19,"-","Wrong PO"),"new")</f>
        <v>Wrong PO</v>
      </c>
      <c r="CM19" s="32">
        <f>IF(CL19="wrong PO",(VLOOKUP($E19,'Org June 2016 '!$D$1:$Z$500,3,FALSE)),"")</f>
        <v>0</v>
      </c>
      <c r="CN19" s="29" t="str">
        <f>IFERROR(IF(VLOOKUP($E19,'May 2016'!D70:Z569,3,FALSE)=G19,"-","Wrong PO"),"new")</f>
        <v>new</v>
      </c>
      <c r="CO19" s="32" t="str">
        <f>IF(CN19="wrong PO",(VLOOKUP($E19,'May 2016'!D70:Z569,3,FALSE)),"")</f>
        <v/>
      </c>
      <c r="CP19" s="29" t="str">
        <f>IFERROR(IF(VLOOKUP($E19,'Apr 2016'!$D$1:$Z$500,3,FALSE)=G19,"-","Wrong PO"),"new")</f>
        <v>-</v>
      </c>
      <c r="CQ19" s="32" t="str">
        <f>IF(CP19="wrong PO",(VLOOKUP($E19,'Apr 2016'!$D$1:$Z$500,3,FALSE)),"")</f>
        <v/>
      </c>
      <c r="CR19" s="32" t="str">
        <f>IFERROR(IF(VLOOKUP($E19,'Mar 2016'!$D$1:$Z$500,3,FALSE)=G19,"-","Wrong PO"),"new")</f>
        <v>-</v>
      </c>
      <c r="CS19" s="32" t="str">
        <f>IF(CP19="wrong PO",(VLOOKUP($E19,'Mar 2016'!$D$1:$Z$500,3,FALSE)),"")</f>
        <v/>
      </c>
      <c r="CT19" s="32" t="str">
        <f>IFERROR(IF(VLOOKUP($E19,'Feb 2016'!$D$1:$Z$500,3,FALSE)=G19,"-","Wrong PO"),"new")</f>
        <v>-</v>
      </c>
      <c r="CU19" s="32" t="str">
        <f>IF(CP19="wrong PO",(VLOOKUP($E19,'Feb 2016'!$D$1:$Z$500,3,FALSE)),"")</f>
        <v/>
      </c>
      <c r="CV19" s="29" t="str">
        <f>IFERROR(IF(VLOOKUP($E19,'Jan 2016'!$D$1:$Z$500,3,FALSE)=G19,"-","Wrong PO"),"new")</f>
        <v>-</v>
      </c>
      <c r="CW19" s="32" t="str">
        <f>IF(CV19="wrong PO",(VLOOKUP($E19,'Jan 2016'!$D$1:$Z$500,3,FALSE)),"")</f>
        <v/>
      </c>
      <c r="CX19" s="29" t="str">
        <f>IFERROR(IF(VLOOKUP($E19,'Dec 2015'!$D$1:$Z$500,3,FALSE)=G19,"-","Wrong PO"),"new")</f>
        <v>-</v>
      </c>
      <c r="CY19" s="32" t="str">
        <f>IF(CX19="wrong PO",(VLOOKUP($E19,'Dec 2015'!$D$1:$Z$500,3,FALSE)),"")</f>
        <v/>
      </c>
      <c r="CZ19" s="29" t="str">
        <f>IFERROR(IF(VLOOKUP($E19,'Nov 2015'!$D$1:$Z$500,3,FALSE)=G19,"-","Wrong PO"),"new")</f>
        <v>-</v>
      </c>
      <c r="DA19" s="32" t="str">
        <f>IF(CZ19="wrong PO",(VLOOKUP($E19,'Nov 2015'!$D$1:$Z$500,3,FALSE)),"")</f>
        <v/>
      </c>
      <c r="DB19" s="29" t="str">
        <f>IFERROR(IF(VLOOKUP($E19,'Oct 2015'!$D$1:$Z$500,3,FALSE)=G19,"-","Wrong PO"),"new")</f>
        <v>-</v>
      </c>
      <c r="DC19" s="32" t="str">
        <f>IF(DB19="wrong PO",(VLOOKUP($E19,'Oct 2015'!$D$1:$Z$500,3,FALSE)),"")</f>
        <v/>
      </c>
      <c r="DD19" s="29" t="str">
        <f>IFERROR(IF(VLOOKUP($E19,'Sep 2015'!$D$1:$Z$500,3,FALSE)=G19,"-","Wrong PO"),"new")</f>
        <v>new</v>
      </c>
      <c r="DE19" s="32" t="str">
        <f>IF(DD19="wrong PO",(VLOOKUP($E19,'Sep 2015'!$D$1:$Z$500,3,FALSE)),"")</f>
        <v/>
      </c>
    </row>
    <row r="20" spans="1:109">
      <c r="A20" s="115">
        <v>71</v>
      </c>
      <c r="B20" s="2" t="s">
        <v>841</v>
      </c>
      <c r="C20" s="2" t="s">
        <v>510</v>
      </c>
      <c r="D20" s="2" t="s">
        <v>370</v>
      </c>
      <c r="E20" s="2" t="s">
        <v>237</v>
      </c>
      <c r="F20" s="2" t="s">
        <v>371</v>
      </c>
      <c r="G20" s="21" t="s">
        <v>238</v>
      </c>
      <c r="H20" s="21" t="str">
        <f>IFERROR(VLOOKUP($E20,'Wayne Master'!$B$1:$C$315,2,FALSE),"not on master")</f>
        <v>P0742456</v>
      </c>
      <c r="I20" s="11" t="s">
        <v>2097</v>
      </c>
      <c r="J20" s="3">
        <v>42199</v>
      </c>
      <c r="K20" s="2" t="s">
        <v>28</v>
      </c>
      <c r="L20" s="2" t="s">
        <v>373</v>
      </c>
      <c r="M20" s="2" t="s">
        <v>30</v>
      </c>
      <c r="N20" s="2" t="s">
        <v>31</v>
      </c>
      <c r="O20" s="2" t="s">
        <v>32</v>
      </c>
      <c r="P20" s="4">
        <v>23512</v>
      </c>
      <c r="Q20" s="4">
        <v>24234</v>
      </c>
      <c r="R20" s="4">
        <v>722</v>
      </c>
      <c r="S20" s="5">
        <v>12.2</v>
      </c>
      <c r="T20" s="4">
        <v>0</v>
      </c>
      <c r="U20" s="4">
        <v>0</v>
      </c>
      <c r="V20" s="4">
        <v>0</v>
      </c>
      <c r="W20" s="5">
        <v>0</v>
      </c>
      <c r="X20" s="5">
        <v>0</v>
      </c>
      <c r="Y20" s="14">
        <v>12.2</v>
      </c>
      <c r="Z20" s="14">
        <v>0</v>
      </c>
      <c r="AA20" s="14">
        <v>12.2</v>
      </c>
      <c r="AB20" s="4">
        <v>24580</v>
      </c>
      <c r="AC20" s="55"/>
      <c r="AD20" s="59">
        <f>SUM(AI20,AM20,AQ20,AU20,AY20,BC20,BG20,BK20,BO20,BS20,BW20,CA20)</f>
        <v>409.51000000000005</v>
      </c>
      <c r="AE20" s="59">
        <f>(Q20*0.0169)+(U20*0.0598)</f>
        <v>409.55459999999994</v>
      </c>
      <c r="AF20" s="102">
        <f>IFERROR(IFERROR(VLOOKUP($G20,'FPO034'!$J$9:$Q$196,7,FALSE),(VLOOKUP($H20,'FPO034'!$J$9:$Q$196,7,FALSE))),"No PO")</f>
        <v>1014</v>
      </c>
      <c r="AG20" s="102">
        <f>IFERROR(IFERROR(VLOOKUP($G20,'FPO034'!$J$9:$Q$196,8,FALSE),(VLOOKUP($H20,'FPO034'!$J$9:$Q$196,8,FALSE))),"No PO")</f>
        <v>0</v>
      </c>
      <c r="AH20" s="102" t="str">
        <f>IF(AG20&lt;&gt;0,"No",IF(AD20&gt;AF20,"No",IF(AD20/AE20&lt;1,"--",IF(AD20/AE20&lt;1.02,"Maybe","No"))))</f>
        <v>--</v>
      </c>
      <c r="AI20" s="59">
        <f>IFERROR(VLOOKUP($E20,'Rev2 Aug 16'!$D$1:$Z$300,22,FALSE),"-")</f>
        <v>12.2</v>
      </c>
      <c r="AJ20" s="59" t="str">
        <f>IFERROR(VLOOKUP($E20,'Rev2 Aug 16'!$D$1:$Z$300,5,FALSE),"-")</f>
        <v>WAY2001H6N</v>
      </c>
      <c r="AK20" s="59" t="str">
        <f>IFERROR(VLOOKUP(AJ20,'Paid Invoices'!$F$6:$I$381,3,FALSE),"")</f>
        <v/>
      </c>
      <c r="AL20" s="59" t="str">
        <f>IFERROR(VLOOKUP(AJ20,'Open Invoices'!$D$1:$E$3000,2,FALSE),"")</f>
        <v/>
      </c>
      <c r="AM20" s="59">
        <f>IFERROR(VLOOKUP($E20,'Rev2 July 16'!$D$1:$Z$300,22,FALSE),"-")</f>
        <v>15.06</v>
      </c>
      <c r="AN20" s="59" t="str">
        <f>IFERROR(VLOOKUP($E20,'Rev2 July 16'!$D$1:$Z$300,5,FALSE),"-")</f>
        <v>WAY2001G6O</v>
      </c>
      <c r="AO20" s="59" t="str">
        <f>IFERROR(VLOOKUP(AN20,'Paid Invoices'!$F$6:$I$381,3,FALSE),"")</f>
        <v/>
      </c>
      <c r="AP20" s="59" t="str">
        <f>IFERROR(VLOOKUP(AN20,'Open Invoices'!$D$1:$E$3000,2,FALSE),"")</f>
        <v/>
      </c>
      <c r="AQ20" s="59">
        <f>IFERROR(VLOOKUP($E20,'Rev June 16'!$D$1:$Z$300,22,FALSE),"-")</f>
        <v>23.34</v>
      </c>
      <c r="AR20" s="59" t="str">
        <f>IFERROR(VLOOKUP($E20,'Rev June 16'!$D$1:$Z$300,4,FALSE),"-")</f>
        <v>WAY2001F6O</v>
      </c>
      <c r="AS20" s="59" t="str">
        <f>IFERROR(VLOOKUP(AR20,'Paid Invoices'!$F$6:$I$381,3,FALSE),"")</f>
        <v/>
      </c>
      <c r="AT20" s="59" t="str">
        <f>IFERROR(VLOOKUP(AR20,'Open Invoices'!$D$1:$E$3000,2,FALSE),"")</f>
        <v/>
      </c>
      <c r="AU20" s="59">
        <f>IFERROR(VLOOKUP($E20,'May 2016'!$D$1:$Z$300,22,FALSE),"-")</f>
        <v>27.95</v>
      </c>
      <c r="AV20" s="59" t="str">
        <f>IFERROR(VLOOKUP($E20,'May 2016'!$D$1:$Z$300,4,FALSE),"-")</f>
        <v>WAY2001E6O</v>
      </c>
      <c r="AW20" s="59" t="str">
        <f>IFERROR(VLOOKUP(AV20,'Paid Invoices'!$F$6:$I$381,3,FALSE),"")</f>
        <v/>
      </c>
      <c r="AX20" s="59" t="str">
        <f>IFERROR(VLOOKUP(AV20,'Open Invoices'!$D$1:$E$3000,2,FALSE),"")</f>
        <v/>
      </c>
      <c r="AY20" s="59">
        <f>IFERROR(VLOOKUP($E20,'Apr 2016'!$D$1:$Z$300,22,FALSE),"-")</f>
        <v>34.75</v>
      </c>
      <c r="AZ20" s="59" t="str">
        <f>IFERROR(VLOOKUP($E20,'Apr 2016'!$D$1:$Z$300,4,FALSE),"-")</f>
        <v>WAY2001D6P</v>
      </c>
      <c r="BA20" s="59" t="str">
        <f>IFERROR(VLOOKUP(AZ20,'Paid Invoices'!$F$6:$I$381,3,FALSE),"")</f>
        <v/>
      </c>
      <c r="BB20" s="59" t="str">
        <f>IFERROR(VLOOKUP(AZ20,'Open Invoices'!$D$1:$E$3000,2,FALSE),"")</f>
        <v/>
      </c>
      <c r="BC20" s="59">
        <f>IFERROR(VLOOKUP($E20,'Mar 2016'!$D$1:$Z$300,22,FALSE),"-")</f>
        <v>35.44</v>
      </c>
      <c r="BD20" s="59" t="str">
        <f>IFERROR(VLOOKUP($E20,'Mar 2016'!$D$1:$Z$300,4,FALSE),"-")</f>
        <v>WAY2001C6O</v>
      </c>
      <c r="BE20" s="59" t="str">
        <f>IFERROR(VLOOKUP(BD20,'Paid Invoices'!$F$6:$I$381,3,FALSE),"")</f>
        <v/>
      </c>
      <c r="BF20" s="59" t="str">
        <f>IFERROR(VLOOKUP(BD20,'Open Invoices'!$D$1:$E$3000,2,FALSE),"")</f>
        <v/>
      </c>
      <c r="BG20" s="59">
        <f>IFERROR(VLOOKUP($E20,'Feb 2016'!$D$1:$Z$300,22,FALSE),"-")</f>
        <v>30.61</v>
      </c>
      <c r="BH20" s="59" t="str">
        <f>IFERROR(VLOOKUP($E20,'Feb 2016'!$D$1:$Z$300,4,FALSE),"-")</f>
        <v>WAY2001B6K</v>
      </c>
      <c r="BI20" s="59" t="str">
        <f>IFERROR(VLOOKUP(BH20,'Paid Invoices'!$F$6:$I$381,3,FALSE),"")</f>
        <v/>
      </c>
      <c r="BJ20" s="59" t="str">
        <f>IFERROR(VLOOKUP(BH20,'Open Invoices'!$D$1:$E$3000,2,FALSE),"")</f>
        <v/>
      </c>
      <c r="BK20" s="59">
        <f>IFERROR(VLOOKUP($E20,'Jan 2016'!$D$1:$Z$300,22,FALSE),"-")</f>
        <v>28.49</v>
      </c>
      <c r="BL20" s="59" t="str">
        <f>IFERROR(VLOOKUP($E20,'Jan 2016'!$D$1:$Z$300,4,FALSE),"-")</f>
        <v>WAY2001A6AJ</v>
      </c>
      <c r="BM20" s="59" t="str">
        <f>IFERROR(VLOOKUP(BL20,'Paid Invoices'!$F$6:$I$381,3,FALSE),"")</f>
        <v/>
      </c>
      <c r="BN20" s="59" t="str">
        <f>IFERROR(VLOOKUP(BL20,'Open Invoices'!$D$1:$E$3000,2,FALSE),"")</f>
        <v/>
      </c>
      <c r="BO20" s="59">
        <f>IFERROR(VLOOKUP($E20,'Dec 2015'!$D$1:$Z$300,22,FALSE),"-")</f>
        <v>27.43</v>
      </c>
      <c r="BP20" s="59" t="str">
        <f>IFERROR(VLOOKUP($E20,'Dec 2015'!$D$1:$Z$300,4,FALSE),"-")</f>
        <v>WAY2001L5K</v>
      </c>
      <c r="BQ20" s="59" t="str">
        <f>IFERROR(VLOOKUP(BP20,'Paid Invoices'!$F$6:$I$381,3,FALSE),"")</f>
        <v/>
      </c>
      <c r="BR20" s="59" t="str">
        <f>IFERROR(VLOOKUP(BP20,'Open Invoices'!$D$1:$E$3000,2,FALSE),"")</f>
        <v/>
      </c>
      <c r="BS20" s="59">
        <f>IFERROR(VLOOKUP($E20,'Nov 2015'!$D$1:$Z$300,22,FALSE),"-")</f>
        <v>40.36</v>
      </c>
      <c r="BT20" s="59" t="str">
        <f>IFERROR(VLOOKUP($E20,'Nov 2015'!$D$1:$Z$300,4,FALSE),"-")</f>
        <v>WAY2001K5AJ</v>
      </c>
      <c r="BU20" s="59" t="str">
        <f>IFERROR(VLOOKUP(BT20,'Paid Invoices'!$F$6:$I$381,3,FALSE),"")</f>
        <v/>
      </c>
      <c r="BV20" s="59" t="str">
        <f>IFERROR(VLOOKUP(BT20,'Open Invoices'!$D$1:$E$3000,2,FALSE),"")</f>
        <v/>
      </c>
      <c r="BW20" s="59">
        <f>IFERROR(VLOOKUP($E20,'Oct 2015'!$D$1:$Z$300,22,FALSE),"-")</f>
        <v>133.88</v>
      </c>
      <c r="BX20" s="59" t="str">
        <f>IFERROR(VLOOKUP($E20,'Oct 2015'!$D$1:$Z$300,4,FALSE),"-")</f>
        <v>WAY2001J5AJ</v>
      </c>
      <c r="BY20" s="59" t="str">
        <f>IFERROR(VLOOKUP(BX20,'Paid Invoices'!$F$6:$I$381,3,FALSE),"")</f>
        <v/>
      </c>
      <c r="BZ20" s="59" t="str">
        <f>IFERROR(VLOOKUP(BX20,'Open Invoices'!$D$1:$E$3000,2,FALSE),"")</f>
        <v/>
      </c>
      <c r="CA20" s="59" t="str">
        <f>IFERROR(VLOOKUP($E20,'Sep 2015'!$D$1:$Z$300,22,FALSE),"-")</f>
        <v>-</v>
      </c>
      <c r="CB20" s="59" t="str">
        <f>IFERROR(VLOOKUP($E20,'Sep 2015'!$D$1:$Z$300,4,FALSE),"-")</f>
        <v>-</v>
      </c>
      <c r="CC20" s="59" t="str">
        <f>IFERROR(VLOOKUP(CB20,'Paid Invoices'!$F$6:$I$381,3,FALSE),"")</f>
        <v/>
      </c>
      <c r="CD20" s="59" t="str">
        <f>IFERROR(VLOOKUP(CB20,'Open Invoices'!$D$1:$E$3000,2,FALSE),"")</f>
        <v/>
      </c>
      <c r="CE20" s="52"/>
      <c r="CF20" s="52" t="s">
        <v>2115</v>
      </c>
      <c r="CG20" s="49" t="str">
        <f>IFERROR(IFERROR(VLOOKUP($E20,'Asset Group  All Assets'!$B$1:$C$500,2,FALSE),(VLOOKUP($E20,'Missing-WSU-POs'!$B$1:$D$500,3,FALSE))),"?")</f>
        <v>P0742456</v>
      </c>
      <c r="CH20" s="31" t="str">
        <f>IF(G20="","",G20)</f>
        <v>P0742456</v>
      </c>
      <c r="CI20" s="31" t="str">
        <f>IF(CG20=CH20,"","Wrong PO")</f>
        <v/>
      </c>
      <c r="CJ20" s="29" t="str">
        <f>IFERROR(IF(VLOOKUP($E20,'Org July 2016 '!$D$1:$Z$500,3,FALSE)=G20,"-","Wrong PO"),"new")</f>
        <v>Wrong PO</v>
      </c>
      <c r="CK20" s="32">
        <f>IF(CJ20="wrong PO",(VLOOKUP($E20,'Org July 2016 '!$D$1:$Z$500,3,FALSE)),"")</f>
        <v>0</v>
      </c>
      <c r="CL20" s="29" t="str">
        <f>IFERROR(IF(VLOOKUP($E20,'Org June 2016 '!$D$1:$Z$500,3,FALSE)=G20,"-","Wrong PO"),"new")</f>
        <v>Wrong PO</v>
      </c>
      <c r="CM20" s="32">
        <f>IF(CL20="wrong PO",(VLOOKUP($E20,'Org June 2016 '!$D$1:$Z$500,3,FALSE)),"")</f>
        <v>0</v>
      </c>
      <c r="CN20" s="29" t="str">
        <f>IFERROR(IF(VLOOKUP($E20,'May 2016'!D71:Z570,3,FALSE)=G20,"-","Wrong PO"),"new")</f>
        <v>new</v>
      </c>
      <c r="CO20" s="32" t="str">
        <f>IF(CN20="wrong PO",(VLOOKUP($E20,'May 2016'!D71:Z570,3,FALSE)),"")</f>
        <v/>
      </c>
      <c r="CP20" s="29" t="str">
        <f>IFERROR(IF(VLOOKUP($E20,'Apr 2016'!$D$1:$Z$500,3,FALSE)=G20,"-","Wrong PO"),"new")</f>
        <v>-</v>
      </c>
      <c r="CQ20" s="32" t="str">
        <f>IF(CP20="wrong PO",(VLOOKUP($E20,'Apr 2016'!$D$1:$Z$500,3,FALSE)),"")</f>
        <v/>
      </c>
      <c r="CR20" s="32" t="str">
        <f>IFERROR(IF(VLOOKUP($E20,'Mar 2016'!$D$1:$Z$500,3,FALSE)=G20,"-","Wrong PO"),"new")</f>
        <v>-</v>
      </c>
      <c r="CS20" s="32" t="str">
        <f>IF(CP20="wrong PO",(VLOOKUP($E20,'Mar 2016'!$D$1:$Z$500,3,FALSE)),"")</f>
        <v/>
      </c>
      <c r="CT20" s="32" t="str">
        <f>IFERROR(IF(VLOOKUP($E20,'Feb 2016'!$D$1:$Z$500,3,FALSE)=G20,"-","Wrong PO"),"new")</f>
        <v>-</v>
      </c>
      <c r="CU20" s="32" t="str">
        <f>IF(CP20="wrong PO",(VLOOKUP($E20,'Feb 2016'!$D$1:$Z$500,3,FALSE)),"")</f>
        <v/>
      </c>
      <c r="CV20" s="29" t="str">
        <f>IFERROR(IF(VLOOKUP($E20,'Jan 2016'!$D$1:$Z$500,3,FALSE)=G20,"-","Wrong PO"),"new")</f>
        <v>-</v>
      </c>
      <c r="CW20" s="32" t="str">
        <f>IF(CV20="wrong PO",(VLOOKUP($E20,'Jan 2016'!$D$1:$Z$500,3,FALSE)),"")</f>
        <v/>
      </c>
      <c r="CX20" s="29" t="str">
        <f>IFERROR(IF(VLOOKUP($E20,'Dec 2015'!$D$1:$Z$500,3,FALSE)=G20,"-","Wrong PO"),"new")</f>
        <v>-</v>
      </c>
      <c r="CY20" s="32" t="str">
        <f>IF(CX20="wrong PO",(VLOOKUP($E20,'Dec 2015'!$D$1:$Z$500,3,FALSE)),"")</f>
        <v/>
      </c>
      <c r="CZ20" s="29" t="str">
        <f>IFERROR(IF(VLOOKUP($E20,'Nov 2015'!$D$1:$Z$500,3,FALSE)=G20,"-","Wrong PO"),"new")</f>
        <v>-</v>
      </c>
      <c r="DA20" s="32" t="str">
        <f>IF(CZ20="wrong PO",(VLOOKUP($E20,'Nov 2015'!$D$1:$Z$500,3,FALSE)),"")</f>
        <v/>
      </c>
      <c r="DB20" s="29" t="str">
        <f>IFERROR(IF(VLOOKUP($E20,'Oct 2015'!$D$1:$Z$500,3,FALSE)=G20,"-","Wrong PO"),"new")</f>
        <v>-</v>
      </c>
      <c r="DC20" s="32" t="str">
        <f>IF(DB20="wrong PO",(VLOOKUP($E20,'Oct 2015'!$D$1:$Z$500,3,FALSE)),"")</f>
        <v/>
      </c>
      <c r="DD20" s="29" t="str">
        <f>IFERROR(IF(VLOOKUP($E20,'Sep 2015'!$D$1:$Z$500,3,FALSE)=G20,"-","Wrong PO"),"new")</f>
        <v>new</v>
      </c>
      <c r="DE20" s="32" t="str">
        <f>IF(DD20="wrong PO",(VLOOKUP($E20,'Sep 2015'!$D$1:$Z$500,3,FALSE)),"")</f>
        <v/>
      </c>
    </row>
    <row r="21" spans="1:109">
      <c r="A21" s="115">
        <v>72</v>
      </c>
      <c r="B21" s="2" t="s">
        <v>841</v>
      </c>
      <c r="C21" s="2" t="s">
        <v>510</v>
      </c>
      <c r="D21" s="22" t="s">
        <v>48</v>
      </c>
      <c r="E21" s="2" t="s">
        <v>151</v>
      </c>
      <c r="F21" s="2" t="s">
        <v>50</v>
      </c>
      <c r="G21" s="21" t="s">
        <v>152</v>
      </c>
      <c r="H21" s="21" t="str">
        <f>IFERROR(VLOOKUP($E21,'Wayne Master'!$B$1:$C$315,2,FALSE),"not on master")</f>
        <v>P0742695</v>
      </c>
      <c r="I21" s="11" t="s">
        <v>2096</v>
      </c>
      <c r="J21" s="3">
        <v>42223</v>
      </c>
      <c r="K21" s="2"/>
      <c r="L21" s="2" t="s">
        <v>51</v>
      </c>
      <c r="M21" s="2" t="s">
        <v>394</v>
      </c>
      <c r="N21" s="2" t="s">
        <v>31</v>
      </c>
      <c r="O21" s="2" t="s">
        <v>382</v>
      </c>
      <c r="P21" s="4">
        <v>48027</v>
      </c>
      <c r="Q21" s="4">
        <v>48027</v>
      </c>
      <c r="R21" s="4">
        <v>0</v>
      </c>
      <c r="S21" s="5">
        <v>0</v>
      </c>
      <c r="T21" s="4">
        <v>0</v>
      </c>
      <c r="U21" s="4">
        <v>0</v>
      </c>
      <c r="V21" s="4">
        <v>0</v>
      </c>
      <c r="W21" s="5">
        <v>0</v>
      </c>
      <c r="X21" s="5">
        <v>0</v>
      </c>
      <c r="Y21" s="14">
        <v>0</v>
      </c>
      <c r="Z21" s="14">
        <v>0</v>
      </c>
      <c r="AA21" s="14">
        <v>0</v>
      </c>
      <c r="AB21" s="4">
        <v>24580</v>
      </c>
      <c r="AC21" s="55"/>
      <c r="AD21" s="59">
        <f>SUM(AI21,AM21,AQ21,AU21,AY21,BC21,BG21,BK21,BO21,BS21,BW21,CA21)</f>
        <v>19.72</v>
      </c>
      <c r="AE21" s="59">
        <f>(Q21*0.0169)+(U21*0.0598)</f>
        <v>811.65629999999987</v>
      </c>
      <c r="AF21" s="102">
        <f>IFERROR(IFERROR(VLOOKUP($G21,'FPO034'!$J$9:$Q$196,7,FALSE),(VLOOKUP($H21,'FPO034'!$J$9:$Q$196,7,FALSE))),"No PO")</f>
        <v>21598.32</v>
      </c>
      <c r="AG21" s="102">
        <f>IFERROR(IFERROR(VLOOKUP($G21,'FPO034'!$J$9:$Q$196,8,FALSE),(VLOOKUP($H21,'FPO034'!$J$9:$Q$196,8,FALSE))),"No PO")</f>
        <v>0</v>
      </c>
      <c r="AH21" s="102" t="str">
        <f>IF(AG21&lt;&gt;0,"No",IF(AD21&gt;AF21,"No",IF(AD21/AE21&lt;1,"--",IF(AD21/AE21&lt;1.02,"Maybe","No"))))</f>
        <v>--</v>
      </c>
      <c r="AI21" s="59" t="str">
        <f>IFERROR(VLOOKUP($E21,'Rev2 Aug 16'!$D$1:$Z$300,22,FALSE),"-")</f>
        <v>-</v>
      </c>
      <c r="AJ21" s="59" t="str">
        <f>IFERROR(VLOOKUP($E21,'Rev2 Aug 16'!$D$1:$Z$300,5,FALSE),"-")</f>
        <v>-</v>
      </c>
      <c r="AK21" s="59" t="str">
        <f>IFERROR(VLOOKUP(AJ21,'Paid Invoices'!$F$6:$I$381,3,FALSE),"")</f>
        <v/>
      </c>
      <c r="AL21" s="59" t="str">
        <f>IFERROR(VLOOKUP(AJ21,'Open Invoices'!$D$1:$E$3000,2,FALSE),"")</f>
        <v/>
      </c>
      <c r="AM21" s="59" t="str">
        <f>IFERROR(VLOOKUP($E21,'Rev2 July 16'!$D$1:$Z$300,22,FALSE),"-")</f>
        <v>-</v>
      </c>
      <c r="AN21" s="59" t="str">
        <f>IFERROR(VLOOKUP($E21,'Rev2 July 16'!$D$1:$Z$300,5,FALSE),"-")</f>
        <v>-</v>
      </c>
      <c r="AO21" s="59" t="str">
        <f>IFERROR(VLOOKUP(AN21,'Paid Invoices'!$F$6:$I$381,3,FALSE),"")</f>
        <v/>
      </c>
      <c r="AP21" s="59" t="str">
        <f>IFERROR(VLOOKUP(AN21,'Open Invoices'!$D$1:$E$3000,2,FALSE),"")</f>
        <v/>
      </c>
      <c r="AQ21" s="59">
        <f>IFERROR(VLOOKUP($E21,'Rev June 16'!$D$1:$Z$300,22,FALSE),"-")</f>
        <v>0</v>
      </c>
      <c r="AR21" s="59" t="str">
        <f>IFERROR(VLOOKUP($E21,'Rev June 16'!$D$1:$Z$300,4,FALSE),"-")</f>
        <v>WAY2001F6P</v>
      </c>
      <c r="AS21" s="59" t="str">
        <f>IFERROR(VLOOKUP(AR21,'Paid Invoices'!$F$6:$I$381,3,FALSE),"")</f>
        <v/>
      </c>
      <c r="AT21" s="59" t="str">
        <f>IFERROR(VLOOKUP(AR21,'Open Invoices'!$D$1:$E$3000,2,FALSE),"")</f>
        <v/>
      </c>
      <c r="AU21" s="59" t="str">
        <f>IFERROR(VLOOKUP($E21,'May 2016'!$D$1:$Z$300,22,FALSE),"-")</f>
        <v>-</v>
      </c>
      <c r="AV21" s="59" t="str">
        <f>IFERROR(VLOOKUP($E21,'May 2016'!$D$1:$Z$300,4,FALSE),"-")</f>
        <v>-</v>
      </c>
      <c r="AW21" s="59" t="str">
        <f>IFERROR(VLOOKUP(AV21,'Paid Invoices'!$F$6:$I$381,3,FALSE),"")</f>
        <v/>
      </c>
      <c r="AX21" s="59" t="str">
        <f>IFERROR(VLOOKUP(AV21,'Open Invoices'!$D$1:$E$3000,2,FALSE),"")</f>
        <v/>
      </c>
      <c r="AY21" s="59" t="str">
        <f>IFERROR(VLOOKUP($E21,'Apr 2016'!$D$1:$Z$300,22,FALSE),"-")</f>
        <v>-</v>
      </c>
      <c r="AZ21" s="59" t="str">
        <f>IFERROR(VLOOKUP($E21,'Apr 2016'!$D$1:$Z$300,4,FALSE),"-")</f>
        <v>-</v>
      </c>
      <c r="BA21" s="59" t="str">
        <f>IFERROR(VLOOKUP(AZ21,'Paid Invoices'!$F$6:$I$381,3,FALSE),"")</f>
        <v/>
      </c>
      <c r="BB21" s="59" t="str">
        <f>IFERROR(VLOOKUP(AZ21,'Open Invoices'!$D$1:$E$3000,2,FALSE),"")</f>
        <v/>
      </c>
      <c r="BC21" s="59">
        <f>IFERROR(VLOOKUP($E21,'Mar 2016'!$D$1:$Z$300,22,FALSE),"-")</f>
        <v>0</v>
      </c>
      <c r="BD21" s="59" t="str">
        <f>IFERROR(VLOOKUP($E21,'Mar 2016'!$D$1:$Z$300,4,FALSE),"-")</f>
        <v>WAY2001C6P</v>
      </c>
      <c r="BE21" s="59" t="str">
        <f>IFERROR(VLOOKUP(BD21,'Paid Invoices'!$F$6:$I$381,3,FALSE),"")</f>
        <v/>
      </c>
      <c r="BF21" s="59" t="str">
        <f>IFERROR(VLOOKUP(BD21,'Open Invoices'!$D$1:$E$3000,2,FALSE),"")</f>
        <v/>
      </c>
      <c r="BG21" s="59" t="str">
        <f>IFERROR(VLOOKUP($E21,'Feb 2016'!$D$1:$Z$300,22,FALSE),"-")</f>
        <v>-</v>
      </c>
      <c r="BH21" s="59" t="str">
        <f>IFERROR(VLOOKUP($E21,'Feb 2016'!$D$1:$Z$300,4,FALSE),"-")</f>
        <v>-</v>
      </c>
      <c r="BI21" s="59" t="str">
        <f>IFERROR(VLOOKUP(BH21,'Paid Invoices'!$F$6:$I$381,3,FALSE),"")</f>
        <v/>
      </c>
      <c r="BJ21" s="59" t="str">
        <f>IFERROR(VLOOKUP(BH21,'Open Invoices'!$D$1:$E$3000,2,FALSE),"")</f>
        <v/>
      </c>
      <c r="BK21" s="59">
        <f>IFERROR(VLOOKUP($E21,'Jan 2016'!$D$1:$Z$300,22,FALSE),"-")</f>
        <v>0</v>
      </c>
      <c r="BL21" s="59" t="str">
        <f>IFERROR(VLOOKUP($E21,'Jan 2016'!$D$1:$Z$300,4,FALSE),"-")</f>
        <v>WAY2001A6AK</v>
      </c>
      <c r="BM21" s="59" t="str">
        <f>IFERROR(VLOOKUP(BL21,'Paid Invoices'!$F$6:$I$381,3,FALSE),"")</f>
        <v/>
      </c>
      <c r="BN21" s="59" t="str">
        <f>IFERROR(VLOOKUP(BL21,'Open Invoices'!$D$1:$E$3000,2,FALSE),"")</f>
        <v/>
      </c>
      <c r="BO21" s="59" t="str">
        <f>IFERROR(VLOOKUP($E21,'Dec 2015'!$D$1:$Z$300,22,FALSE),"-")</f>
        <v>-</v>
      </c>
      <c r="BP21" s="59" t="str">
        <f>IFERROR(VLOOKUP($E21,'Dec 2015'!$D$1:$Z$300,4,FALSE),"-")</f>
        <v>-</v>
      </c>
      <c r="BQ21" s="59" t="str">
        <f>IFERROR(VLOOKUP(BP21,'Paid Invoices'!$F$6:$I$381,3,FALSE),"")</f>
        <v/>
      </c>
      <c r="BR21" s="59" t="str">
        <f>IFERROR(VLOOKUP(BP21,'Open Invoices'!$D$1:$E$3000,2,FALSE),"")</f>
        <v/>
      </c>
      <c r="BS21" s="59">
        <f>IFERROR(VLOOKUP($E21,'Nov 2015'!$D$1:$Z$300,22,FALSE),"-")</f>
        <v>0</v>
      </c>
      <c r="BT21" s="59" t="str">
        <f>IFERROR(VLOOKUP($E21,'Nov 2015'!$D$1:$Z$300,4,FALSE),"-")</f>
        <v>WAY2001K5AK</v>
      </c>
      <c r="BU21" s="59" t="str">
        <f>IFERROR(VLOOKUP(BT21,'Paid Invoices'!$F$6:$I$381,3,FALSE),"")</f>
        <v/>
      </c>
      <c r="BV21" s="59" t="str">
        <f>IFERROR(VLOOKUP(BT21,'Open Invoices'!$D$1:$E$3000,2,FALSE),"")</f>
        <v/>
      </c>
      <c r="BW21" s="59">
        <f>IFERROR(VLOOKUP($E21,'Oct 2015'!$D$1:$Z$300,22,FALSE),"-")</f>
        <v>19.72</v>
      </c>
      <c r="BX21" s="59" t="str">
        <f>IFERROR(VLOOKUP($E21,'Oct 2015'!$D$1:$Z$300,4,FALSE),"-")</f>
        <v>WAY2001J5AK</v>
      </c>
      <c r="BY21" s="59" t="str">
        <f>IFERROR(VLOOKUP(BX21,'Paid Invoices'!$F$6:$I$381,3,FALSE),"")</f>
        <v/>
      </c>
      <c r="BZ21" s="59" t="str">
        <f>IFERROR(VLOOKUP(BX21,'Open Invoices'!$D$1:$E$3000,2,FALSE),"")</f>
        <v/>
      </c>
      <c r="CA21" s="59" t="str">
        <f>IFERROR(VLOOKUP($E21,'Sep 2015'!$D$1:$Z$300,22,FALSE),"-")</f>
        <v>-</v>
      </c>
      <c r="CB21" s="59" t="str">
        <f>IFERROR(VLOOKUP($E21,'Sep 2015'!$D$1:$Z$300,4,FALSE),"-")</f>
        <v>-</v>
      </c>
      <c r="CC21" s="59" t="str">
        <f>IFERROR(VLOOKUP(CB21,'Paid Invoices'!$F$6:$I$381,3,FALSE),"")</f>
        <v/>
      </c>
      <c r="CD21" s="59" t="str">
        <f>IFERROR(VLOOKUP(CB21,'Open Invoices'!$D$1:$E$3000,2,FALSE),"")</f>
        <v/>
      </c>
      <c r="CE21" s="52"/>
      <c r="CF21" s="52" t="s">
        <v>2115</v>
      </c>
      <c r="CG21" s="49" t="str">
        <f>IFERROR(IFERROR(VLOOKUP($E21,'Asset Group  All Assets'!$B$1:$C$500,2,FALSE),(VLOOKUP($E21,'Missing-WSU-POs'!$B$1:$D$500,3,FALSE))),"?")</f>
        <v>6/17/16-Device may be added to P0742695 per Misbah and Theresa.</v>
      </c>
      <c r="CH21" s="31" t="str">
        <f>IF(G21="","",G21)</f>
        <v>P0742695</v>
      </c>
      <c r="CI21" s="31" t="str">
        <f>IF(CG21=CH21,"","Wrong PO")</f>
        <v>Wrong PO</v>
      </c>
      <c r="CJ21" s="29" t="str">
        <f>IFERROR(IF(VLOOKUP($E21,'Org July 2016 '!$D$1:$Z$500,3,FALSE)=G21,"-","Wrong PO"),"new")</f>
        <v>Wrong PO</v>
      </c>
      <c r="CK21" s="32">
        <f>IF(CJ21="wrong PO",(VLOOKUP($E21,'Org July 2016 '!$D$1:$Z$500,3,FALSE)),"")</f>
        <v>0</v>
      </c>
      <c r="CL21" s="29" t="str">
        <f>IFERROR(IF(VLOOKUP($E21,'Org June 2016 '!$D$1:$Z$500,3,FALSE)=G21,"-","Wrong PO"),"new")</f>
        <v>Wrong PO</v>
      </c>
      <c r="CM21" s="32">
        <f>IF(CL21="wrong PO",(VLOOKUP($E21,'Org June 2016 '!$D$1:$Z$500,3,FALSE)),"")</f>
        <v>0</v>
      </c>
      <c r="CN21" s="29" t="str">
        <f>IFERROR(IF(VLOOKUP($E21,'May 2016'!D72:Z571,3,FALSE)=G21,"-","Wrong PO"),"new")</f>
        <v>new</v>
      </c>
      <c r="CO21" s="32" t="str">
        <f>IF(CN21="wrong PO",(VLOOKUP($E21,'May 2016'!D72:Z571,3,FALSE)),"")</f>
        <v/>
      </c>
      <c r="CP21" s="29" t="str">
        <f>IFERROR(IF(VLOOKUP($E21,'Apr 2016'!$D$1:$Z$500,3,FALSE)=G21,"-","Wrong PO"),"new")</f>
        <v>new</v>
      </c>
      <c r="CQ21" s="32" t="str">
        <f>IF(CP21="wrong PO",(VLOOKUP($E21,'Apr 2016'!$D$1:$Z$500,3,FALSE)),"")</f>
        <v/>
      </c>
      <c r="CR21" s="32" t="str">
        <f>IFERROR(IF(VLOOKUP($E21,'Mar 2016'!$D$1:$Z$500,3,FALSE)=G21,"-","Wrong PO"),"new")</f>
        <v>-</v>
      </c>
      <c r="CS21" s="32" t="str">
        <f>IF(CP21="wrong PO",(VLOOKUP($E21,'Mar 2016'!$D$1:$Z$500,3,FALSE)),"")</f>
        <v/>
      </c>
      <c r="CT21" s="32" t="str">
        <f>IFERROR(IF(VLOOKUP($E21,'Feb 2016'!$D$1:$Z$500,3,FALSE)=G21,"-","Wrong PO"),"new")</f>
        <v>new</v>
      </c>
      <c r="CU21" s="32" t="str">
        <f>IF(CP21="wrong PO",(VLOOKUP($E21,'Feb 2016'!$D$1:$Z$500,3,FALSE)),"")</f>
        <v/>
      </c>
      <c r="CV21" s="29" t="str">
        <f>IFERROR(IF(VLOOKUP($E21,'Jan 2016'!$D$1:$Z$500,3,FALSE)=G21,"-","Wrong PO"),"new")</f>
        <v>-</v>
      </c>
      <c r="CW21" s="32" t="str">
        <f>IF(CV21="wrong PO",(VLOOKUP($E21,'Jan 2016'!$D$1:$Z$500,3,FALSE)),"")</f>
        <v/>
      </c>
      <c r="CX21" s="29" t="str">
        <f>IFERROR(IF(VLOOKUP($E21,'Dec 2015'!$D$1:$Z$500,3,FALSE)=G21,"-","Wrong PO"),"new")</f>
        <v>new</v>
      </c>
      <c r="CY21" s="32" t="str">
        <f>IF(CX21="wrong PO",(VLOOKUP($E21,'Dec 2015'!$D$1:$Z$500,3,FALSE)),"")</f>
        <v/>
      </c>
      <c r="CZ21" s="29" t="str">
        <f>IFERROR(IF(VLOOKUP($E21,'Nov 2015'!$D$1:$Z$500,3,FALSE)=G21,"-","Wrong PO"),"new")</f>
        <v>-</v>
      </c>
      <c r="DA21" s="32" t="str">
        <f>IF(CZ21="wrong PO",(VLOOKUP($E21,'Nov 2015'!$D$1:$Z$500,3,FALSE)),"")</f>
        <v/>
      </c>
      <c r="DB21" s="29" t="str">
        <f>IFERROR(IF(VLOOKUP($E21,'Oct 2015'!$D$1:$Z$500,3,FALSE)=G21,"-","Wrong PO"),"new")</f>
        <v>-</v>
      </c>
      <c r="DC21" s="32" t="str">
        <f>IF(DB21="wrong PO",(VLOOKUP($E21,'Oct 2015'!$D$1:$Z$500,3,FALSE)),"")</f>
        <v/>
      </c>
      <c r="DD21" s="29" t="str">
        <f>IFERROR(IF(VLOOKUP($E21,'Sep 2015'!$D$1:$Z$500,3,FALSE)=G21,"-","Wrong PO"),"new")</f>
        <v>new</v>
      </c>
      <c r="DE21" s="32" t="str">
        <f>IF(DD21="wrong PO",(VLOOKUP($E21,'Sep 2015'!$D$1:$Z$500,3,FALSE)),"")</f>
        <v/>
      </c>
    </row>
    <row r="22" spans="1:109">
      <c r="A22" s="115">
        <v>73</v>
      </c>
      <c r="B22" s="2" t="s">
        <v>841</v>
      </c>
      <c r="C22" s="2" t="s">
        <v>510</v>
      </c>
      <c r="D22" s="2" t="s">
        <v>48</v>
      </c>
      <c r="E22" s="2" t="s">
        <v>49</v>
      </c>
      <c r="F22" s="2" t="s">
        <v>50</v>
      </c>
      <c r="G22" s="21" t="s">
        <v>152</v>
      </c>
      <c r="H22" s="21" t="str">
        <f>IFERROR(VLOOKUP($E22,'Wayne Master'!$B$1:$C$315,2,FALSE),"not on master")</f>
        <v>P0742695</v>
      </c>
      <c r="I22" s="11" t="s">
        <v>2096</v>
      </c>
      <c r="J22" s="3">
        <v>42215</v>
      </c>
      <c r="K22" s="2" t="s">
        <v>28</v>
      </c>
      <c r="L22" s="2" t="s">
        <v>51</v>
      </c>
      <c r="M22" s="2" t="s">
        <v>30</v>
      </c>
      <c r="N22" s="2" t="s">
        <v>31</v>
      </c>
      <c r="O22" s="2" t="s">
        <v>32</v>
      </c>
      <c r="P22" s="4">
        <v>53078</v>
      </c>
      <c r="Q22" s="4">
        <v>54849</v>
      </c>
      <c r="R22" s="4">
        <v>1771</v>
      </c>
      <c r="S22" s="5">
        <v>29.93</v>
      </c>
      <c r="T22" s="4">
        <v>1</v>
      </c>
      <c r="U22" s="4">
        <v>1</v>
      </c>
      <c r="V22" s="4">
        <v>0</v>
      </c>
      <c r="W22" s="5">
        <v>0</v>
      </c>
      <c r="X22" s="5">
        <v>0</v>
      </c>
      <c r="Y22" s="14">
        <v>29.93</v>
      </c>
      <c r="Z22" s="14">
        <v>0</v>
      </c>
      <c r="AA22" s="14">
        <v>29.93</v>
      </c>
      <c r="AB22" s="4">
        <v>24580</v>
      </c>
      <c r="AC22" s="55"/>
      <c r="AD22" s="59">
        <f>SUM(AI22,AM22,AQ22,AU22,AY22,BC22,BG22,BK22,BO22,BS22,BW22,CA22)</f>
        <v>926.93999999999994</v>
      </c>
      <c r="AE22" s="59">
        <f>(Q22*0.0169)+(U22*0.0598)</f>
        <v>927.00789999999995</v>
      </c>
      <c r="AF22" s="102">
        <f>IFERROR(IFERROR(VLOOKUP($G22,'FPO034'!$J$9:$Q$196,7,FALSE),(VLOOKUP($H22,'FPO034'!$J$9:$Q$196,7,FALSE))),"No PO")</f>
        <v>21598.32</v>
      </c>
      <c r="AG22" s="102">
        <f>IFERROR(IFERROR(VLOOKUP($G22,'FPO034'!$J$9:$Q$196,8,FALSE),(VLOOKUP($H22,'FPO034'!$J$9:$Q$196,8,FALSE))),"No PO")</f>
        <v>0</v>
      </c>
      <c r="AH22" s="102" t="str">
        <f>IF(AG22&lt;&gt;0,"No",IF(AD22&gt;AF22,"No",IF(AD22/AE22&lt;1,"--",IF(AD22/AE22&lt;1.02,"Maybe","No"))))</f>
        <v>--</v>
      </c>
      <c r="AI22" s="59">
        <f>IFERROR(VLOOKUP($E22,'Rev2 Aug 16'!$D$1:$Z$300,22,FALSE),"-")</f>
        <v>29.93</v>
      </c>
      <c r="AJ22" s="59" t="str">
        <f>IFERROR(VLOOKUP($E22,'Rev2 Aug 16'!$D$1:$Z$300,5,FALSE),"-")</f>
        <v>WAY2001H6O</v>
      </c>
      <c r="AK22" s="59" t="str">
        <f>IFERROR(VLOOKUP(AJ22,'Paid Invoices'!$F$6:$I$381,3,FALSE),"")</f>
        <v/>
      </c>
      <c r="AL22" s="59" t="str">
        <f>IFERROR(VLOOKUP(AJ22,'Open Invoices'!$D$1:$E$3000,2,FALSE),"")</f>
        <v/>
      </c>
      <c r="AM22" s="59">
        <f>IFERROR(VLOOKUP($E22,'Rev2 July 16'!$D$1:$Z$300,22,FALSE),"-")</f>
        <v>78.84</v>
      </c>
      <c r="AN22" s="59" t="str">
        <f>IFERROR(VLOOKUP($E22,'Rev2 July 16'!$D$1:$Z$300,5,FALSE),"-")</f>
        <v>WAY2001G6P</v>
      </c>
      <c r="AO22" s="59" t="str">
        <f>IFERROR(VLOOKUP(AN22,'Paid Invoices'!$F$6:$I$381,3,FALSE),"")</f>
        <v/>
      </c>
      <c r="AP22" s="59" t="str">
        <f>IFERROR(VLOOKUP(AN22,'Open Invoices'!$D$1:$E$3000,2,FALSE),"")</f>
        <v/>
      </c>
      <c r="AQ22" s="59">
        <f>IFERROR(VLOOKUP($E22,'Rev June 16'!$D$1:$Z$300,22,FALSE),"-")</f>
        <v>43.99</v>
      </c>
      <c r="AR22" s="59" t="str">
        <f>IFERROR(VLOOKUP($E22,'Rev June 16'!$D$1:$Z$300,4,FALSE),"-")</f>
        <v>WAY2001F6P</v>
      </c>
      <c r="AS22" s="59" t="str">
        <f>IFERROR(VLOOKUP(AR22,'Paid Invoices'!$F$6:$I$381,3,FALSE),"")</f>
        <v/>
      </c>
      <c r="AT22" s="59" t="str">
        <f>IFERROR(VLOOKUP(AR22,'Open Invoices'!$D$1:$E$3000,2,FALSE),"")</f>
        <v/>
      </c>
      <c r="AU22" s="59">
        <f>IFERROR(VLOOKUP($E22,'May 2016'!$D$1:$Z$300,22,FALSE),"-")</f>
        <v>72.72</v>
      </c>
      <c r="AV22" s="59" t="str">
        <f>IFERROR(VLOOKUP($E22,'May 2016'!$D$1:$Z$300,4,FALSE),"-")</f>
        <v>WAY2001E6P</v>
      </c>
      <c r="AW22" s="59" t="str">
        <f>IFERROR(VLOOKUP(AV22,'Paid Invoices'!$F$6:$I$381,3,FALSE),"")</f>
        <v/>
      </c>
      <c r="AX22" s="59" t="str">
        <f>IFERROR(VLOOKUP(AV22,'Open Invoices'!$D$1:$E$3000,2,FALSE),"")</f>
        <v/>
      </c>
      <c r="AY22" s="59">
        <f>IFERROR(VLOOKUP($E22,'Apr 2016'!$D$1:$Z$300,22,FALSE),"-")</f>
        <v>85.68</v>
      </c>
      <c r="AZ22" s="59" t="str">
        <f>IFERROR(VLOOKUP($E22,'Apr 2016'!$D$1:$Z$300,4,FALSE),"-")</f>
        <v>WAY2001D6Q</v>
      </c>
      <c r="BA22" s="59" t="str">
        <f>IFERROR(VLOOKUP(AZ22,'Paid Invoices'!$F$6:$I$381,3,FALSE),"")</f>
        <v/>
      </c>
      <c r="BB22" s="59" t="str">
        <f>IFERROR(VLOOKUP(AZ22,'Open Invoices'!$D$1:$E$3000,2,FALSE),"")</f>
        <v/>
      </c>
      <c r="BC22" s="59">
        <f>IFERROR(VLOOKUP($E22,'Mar 2016'!$D$1:$Z$300,22,FALSE),"-")</f>
        <v>96.87</v>
      </c>
      <c r="BD22" s="59" t="str">
        <f>IFERROR(VLOOKUP($E22,'Mar 2016'!$D$1:$Z$300,4,FALSE),"-")</f>
        <v>WAY2001C6P</v>
      </c>
      <c r="BE22" s="59" t="str">
        <f>IFERROR(VLOOKUP(BD22,'Paid Invoices'!$F$6:$I$381,3,FALSE),"")</f>
        <v/>
      </c>
      <c r="BF22" s="59" t="str">
        <f>IFERROR(VLOOKUP(BD22,'Open Invoices'!$D$1:$E$3000,2,FALSE),"")</f>
        <v/>
      </c>
      <c r="BG22" s="59">
        <f>IFERROR(VLOOKUP($E22,'Feb 2016'!$D$1:$Z$300,22,FALSE),"-")</f>
        <v>112.47</v>
      </c>
      <c r="BH22" s="59" t="str">
        <f>IFERROR(VLOOKUP($E22,'Feb 2016'!$D$1:$Z$300,4,FALSE),"-")</f>
        <v>WAY2001B6L</v>
      </c>
      <c r="BI22" s="59" t="str">
        <f>IFERROR(VLOOKUP(BH22,'Paid Invoices'!$F$6:$I$381,3,FALSE),"")</f>
        <v/>
      </c>
      <c r="BJ22" s="59" t="str">
        <f>IFERROR(VLOOKUP(BH22,'Open Invoices'!$D$1:$E$3000,2,FALSE),"")</f>
        <v/>
      </c>
      <c r="BK22" s="59">
        <f>IFERROR(VLOOKUP($E22,'Jan 2016'!$D$1:$Z$300,22,FALSE),"-")</f>
        <v>61.8</v>
      </c>
      <c r="BL22" s="59" t="str">
        <f>IFERROR(VLOOKUP($E22,'Jan 2016'!$D$1:$Z$300,4,FALSE),"-")</f>
        <v>WAY2001A6AK</v>
      </c>
      <c r="BM22" s="59" t="str">
        <f>IFERROR(VLOOKUP(BL22,'Paid Invoices'!$F$6:$I$381,3,FALSE),"")</f>
        <v/>
      </c>
      <c r="BN22" s="59" t="str">
        <f>IFERROR(VLOOKUP(BL22,'Open Invoices'!$D$1:$E$3000,2,FALSE),"")</f>
        <v/>
      </c>
      <c r="BO22" s="59">
        <f>IFERROR(VLOOKUP($E22,'Dec 2015'!$D$1:$Z$300,22,FALSE),"-")</f>
        <v>76.61</v>
      </c>
      <c r="BP22" s="59" t="str">
        <f>IFERROR(VLOOKUP($E22,'Dec 2015'!$D$1:$Z$300,4,FALSE),"-")</f>
        <v>WAY2001L5L</v>
      </c>
      <c r="BQ22" s="59" t="str">
        <f>IFERROR(VLOOKUP(BP22,'Paid Invoices'!$F$6:$I$381,3,FALSE),"")</f>
        <v/>
      </c>
      <c r="BR22" s="59" t="str">
        <f>IFERROR(VLOOKUP(BP22,'Open Invoices'!$D$1:$E$3000,2,FALSE),"")</f>
        <v/>
      </c>
      <c r="BS22" s="59">
        <f>IFERROR(VLOOKUP($E22,'Nov 2015'!$D$1:$Z$300,22,FALSE),"-")</f>
        <v>89</v>
      </c>
      <c r="BT22" s="59" t="str">
        <f>IFERROR(VLOOKUP($E22,'Nov 2015'!$D$1:$Z$300,4,FALSE),"-")</f>
        <v>WAY2001K5AK</v>
      </c>
      <c r="BU22" s="59" t="str">
        <f>IFERROR(VLOOKUP(BT22,'Paid Invoices'!$F$6:$I$381,3,FALSE),"")</f>
        <v/>
      </c>
      <c r="BV22" s="59" t="str">
        <f>IFERROR(VLOOKUP(BT22,'Open Invoices'!$D$1:$E$3000,2,FALSE),"")</f>
        <v/>
      </c>
      <c r="BW22" s="59">
        <f>IFERROR(VLOOKUP($E22,'Oct 2015'!$D$1:$Z$300,22,FALSE),"-")</f>
        <v>166.74</v>
      </c>
      <c r="BX22" s="59" t="str">
        <f>IFERROR(VLOOKUP($E22,'Oct 2015'!$D$1:$Z$300,4,FALSE),"-")</f>
        <v>WAY2001J5AK</v>
      </c>
      <c r="BY22" s="59" t="str">
        <f>IFERROR(VLOOKUP(BX22,'Paid Invoices'!$F$6:$I$381,3,FALSE),"")</f>
        <v/>
      </c>
      <c r="BZ22" s="59" t="str">
        <f>IFERROR(VLOOKUP(BX22,'Open Invoices'!$D$1:$E$3000,2,FALSE),"")</f>
        <v/>
      </c>
      <c r="CA22" s="59">
        <f>IFERROR(VLOOKUP($E22,'Sep 2015'!$D$1:$Z$300,22,FALSE),"-")</f>
        <v>12.29</v>
      </c>
      <c r="CB22" s="59" t="str">
        <f>IFERROR(VLOOKUP($E22,'Sep 2015'!$D$1:$Z$300,4,FALSE),"-")</f>
        <v>WAY2001I5AD</v>
      </c>
      <c r="CC22" s="59" t="str">
        <f>IFERROR(VLOOKUP(CB22,'Paid Invoices'!$F$6:$I$381,3,FALSE),"")</f>
        <v/>
      </c>
      <c r="CD22" s="59" t="str">
        <f>IFERROR(VLOOKUP(CB22,'Open Invoices'!$D$1:$E$3000,2,FALSE),"")</f>
        <v/>
      </c>
      <c r="CE22" s="52"/>
      <c r="CF22" s="52" t="s">
        <v>2115</v>
      </c>
      <c r="CG22" s="49" t="str">
        <f>IFERROR(IFERROR(VLOOKUP($E22,'Asset Group  All Assets'!$B$1:$C$500,2,FALSE),(VLOOKUP($E22,'Missing-WSU-POs'!$B$1:$D$500,3,FALSE))),"?")</f>
        <v>P0742695</v>
      </c>
      <c r="CH22" s="31" t="str">
        <f>IF(G22="","",G22)</f>
        <v>P0742695</v>
      </c>
      <c r="CI22" s="31" t="str">
        <f>IF(CG22=CH22,"","Wrong PO")</f>
        <v/>
      </c>
      <c r="CJ22" s="29" t="str">
        <f>IFERROR(IF(VLOOKUP($E22,'Org July 2016 '!$D$1:$Z$500,3,FALSE)=G22,"-","Wrong PO"),"new")</f>
        <v>Wrong PO</v>
      </c>
      <c r="CK22" s="32">
        <f>IF(CJ22="wrong PO",(VLOOKUP($E22,'Org July 2016 '!$D$1:$Z$500,3,FALSE)),"")</f>
        <v>0</v>
      </c>
      <c r="CL22" s="29" t="str">
        <f>IFERROR(IF(VLOOKUP($E22,'Org June 2016 '!$D$1:$Z$500,3,FALSE)=G22,"-","Wrong PO"),"new")</f>
        <v>Wrong PO</v>
      </c>
      <c r="CM22" s="32">
        <f>IF(CL22="wrong PO",(VLOOKUP($E22,'Org June 2016 '!$D$1:$Z$500,3,FALSE)),"")</f>
        <v>0</v>
      </c>
      <c r="CN22" s="29" t="str">
        <f>IFERROR(IF(VLOOKUP($E22,'May 2016'!D73:Z572,3,FALSE)=G22,"-","Wrong PO"),"new")</f>
        <v>new</v>
      </c>
      <c r="CO22" s="32" t="str">
        <f>IF(CN22="wrong PO",(VLOOKUP($E22,'May 2016'!D73:Z572,3,FALSE)),"")</f>
        <v/>
      </c>
      <c r="CP22" s="29" t="str">
        <f>IFERROR(IF(VLOOKUP($E22,'Apr 2016'!$D$1:$Z$500,3,FALSE)=G22,"-","Wrong PO"),"new")</f>
        <v>-</v>
      </c>
      <c r="CQ22" s="32" t="str">
        <f>IF(CP22="wrong PO",(VLOOKUP($E22,'Apr 2016'!$D$1:$Z$500,3,FALSE)),"")</f>
        <v/>
      </c>
      <c r="CR22" s="32" t="str">
        <f>IFERROR(IF(VLOOKUP($E22,'Mar 2016'!$D$1:$Z$500,3,FALSE)=G22,"-","Wrong PO"),"new")</f>
        <v>-</v>
      </c>
      <c r="CS22" s="32" t="str">
        <f>IF(CP22="wrong PO",(VLOOKUP($E22,'Mar 2016'!$D$1:$Z$500,3,FALSE)),"")</f>
        <v/>
      </c>
      <c r="CT22" s="32" t="str">
        <f>IFERROR(IF(VLOOKUP($E22,'Feb 2016'!$D$1:$Z$500,3,FALSE)=G22,"-","Wrong PO"),"new")</f>
        <v>-</v>
      </c>
      <c r="CU22" s="32" t="str">
        <f>IF(CP22="wrong PO",(VLOOKUP($E22,'Feb 2016'!$D$1:$Z$500,3,FALSE)),"")</f>
        <v/>
      </c>
      <c r="CV22" s="29" t="str">
        <f>IFERROR(IF(VLOOKUP($E22,'Jan 2016'!$D$1:$Z$500,3,FALSE)=G22,"-","Wrong PO"),"new")</f>
        <v>-</v>
      </c>
      <c r="CW22" s="32" t="str">
        <f>IF(CV22="wrong PO",(VLOOKUP($E22,'Jan 2016'!$D$1:$Z$500,3,FALSE)),"")</f>
        <v/>
      </c>
      <c r="CX22" s="29" t="str">
        <f>IFERROR(IF(VLOOKUP($E22,'Dec 2015'!$D$1:$Z$500,3,FALSE)=G22,"-","Wrong PO"),"new")</f>
        <v>-</v>
      </c>
      <c r="CY22" s="32" t="str">
        <f>IF(CX22="wrong PO",(VLOOKUP($E22,'Dec 2015'!$D$1:$Z$500,3,FALSE)),"")</f>
        <v/>
      </c>
      <c r="CZ22" s="29" t="str">
        <f>IFERROR(IF(VLOOKUP($E22,'Nov 2015'!$D$1:$Z$500,3,FALSE)=G22,"-","Wrong PO"),"new")</f>
        <v>-</v>
      </c>
      <c r="DA22" s="32" t="str">
        <f>IF(CZ22="wrong PO",(VLOOKUP($E22,'Nov 2015'!$D$1:$Z$500,3,FALSE)),"")</f>
        <v/>
      </c>
      <c r="DB22" s="29" t="str">
        <f>IFERROR(IF(VLOOKUP($E22,'Oct 2015'!$D$1:$Z$500,3,FALSE)=G22,"-","Wrong PO"),"new")</f>
        <v>-</v>
      </c>
      <c r="DC22" s="32" t="str">
        <f>IF(DB22="wrong PO",(VLOOKUP($E22,'Oct 2015'!$D$1:$Z$500,3,FALSE)),"")</f>
        <v/>
      </c>
      <c r="DD22" s="29" t="str">
        <f>IFERROR(IF(VLOOKUP($E22,'Sep 2015'!$D$1:$Z$500,3,FALSE)=G22,"-","Wrong PO"),"new")</f>
        <v>-</v>
      </c>
      <c r="DE22" s="32" t="str">
        <f>IF(DD22="wrong PO",(VLOOKUP($E22,'Sep 2015'!$D$1:$Z$500,3,FALSE)),"")</f>
        <v/>
      </c>
    </row>
    <row r="23" spans="1:109">
      <c r="A23" s="115">
        <v>74</v>
      </c>
      <c r="B23" s="2" t="s">
        <v>841</v>
      </c>
      <c r="C23" s="2" t="s">
        <v>510</v>
      </c>
      <c r="D23" s="2" t="s">
        <v>48</v>
      </c>
      <c r="E23" s="2" t="s">
        <v>53</v>
      </c>
      <c r="F23" s="2" t="s">
        <v>50</v>
      </c>
      <c r="G23" s="21" t="s">
        <v>152</v>
      </c>
      <c r="H23" s="21" t="str">
        <f>IFERROR(VLOOKUP($E23,'Wayne Master'!$B$1:$C$315,2,FALSE),"not on master")</f>
        <v>P0742695</v>
      </c>
      <c r="I23" s="11" t="s">
        <v>2096</v>
      </c>
      <c r="J23" s="3">
        <v>42214</v>
      </c>
      <c r="K23" s="2" t="s">
        <v>28</v>
      </c>
      <c r="L23" s="2" t="s">
        <v>51</v>
      </c>
      <c r="M23" s="2" t="s">
        <v>30</v>
      </c>
      <c r="N23" s="2" t="s">
        <v>31</v>
      </c>
      <c r="O23" s="2" t="s">
        <v>32</v>
      </c>
      <c r="P23" s="4">
        <v>15439</v>
      </c>
      <c r="Q23" s="4">
        <v>16806</v>
      </c>
      <c r="R23" s="4">
        <v>1367</v>
      </c>
      <c r="S23" s="5">
        <v>23.1</v>
      </c>
      <c r="T23" s="4">
        <v>0</v>
      </c>
      <c r="U23" s="4">
        <v>0</v>
      </c>
      <c r="V23" s="4">
        <v>0</v>
      </c>
      <c r="W23" s="5">
        <v>0</v>
      </c>
      <c r="X23" s="5">
        <v>0</v>
      </c>
      <c r="Y23" s="14">
        <v>23.1</v>
      </c>
      <c r="Z23" s="14">
        <v>0</v>
      </c>
      <c r="AA23" s="14">
        <v>23.1</v>
      </c>
      <c r="AB23" s="4">
        <v>24580</v>
      </c>
      <c r="AC23" s="55"/>
      <c r="AD23" s="59">
        <f>SUM(AI23,AM23,AQ23,AU23,AY23,BC23,BG23,BK23,BO23,BS23,BW23,CA23)</f>
        <v>283.96000000000004</v>
      </c>
      <c r="AE23" s="59">
        <f>(Q23*0.0169)+(U23*0.0598)</f>
        <v>284.02139999999997</v>
      </c>
      <c r="AF23" s="102">
        <f>IFERROR(IFERROR(VLOOKUP($G23,'FPO034'!$J$9:$Q$196,7,FALSE),(VLOOKUP($H23,'FPO034'!$J$9:$Q$196,7,FALSE))),"No PO")</f>
        <v>21598.32</v>
      </c>
      <c r="AG23" s="102">
        <f>IFERROR(IFERROR(VLOOKUP($G23,'FPO034'!$J$9:$Q$196,8,FALSE),(VLOOKUP($H23,'FPO034'!$J$9:$Q$196,8,FALSE))),"No PO")</f>
        <v>0</v>
      </c>
      <c r="AH23" s="102" t="str">
        <f>IF(AG23&lt;&gt;0,"No",IF(AD23&gt;AF23,"No",IF(AD23/AE23&lt;1,"--",IF(AD23/AE23&lt;1.02,"Maybe","No"))))</f>
        <v>--</v>
      </c>
      <c r="AI23" s="59">
        <f>IFERROR(VLOOKUP($E23,'Rev2 Aug 16'!$D$1:$Z$300,22,FALSE),"-")</f>
        <v>23.1</v>
      </c>
      <c r="AJ23" s="59" t="str">
        <f>IFERROR(VLOOKUP($E23,'Rev2 Aug 16'!$D$1:$Z$300,5,FALSE),"-")</f>
        <v>WAY2001H6O</v>
      </c>
      <c r="AK23" s="59" t="str">
        <f>IFERROR(VLOOKUP(AJ23,'Paid Invoices'!$F$6:$I$381,3,FALSE),"")</f>
        <v/>
      </c>
      <c r="AL23" s="59" t="str">
        <f>IFERROR(VLOOKUP(AJ23,'Open Invoices'!$D$1:$E$3000,2,FALSE),"")</f>
        <v/>
      </c>
      <c r="AM23" s="59">
        <f>IFERROR(VLOOKUP($E23,'Rev2 July 16'!$D$1:$Z$300,22,FALSE),"-")</f>
        <v>17.690000000000001</v>
      </c>
      <c r="AN23" s="59" t="str">
        <f>IFERROR(VLOOKUP($E23,'Rev2 July 16'!$D$1:$Z$300,5,FALSE),"-")</f>
        <v>WAY2001G6P</v>
      </c>
      <c r="AO23" s="59" t="str">
        <f>IFERROR(VLOOKUP(AN23,'Paid Invoices'!$F$6:$I$381,3,FALSE),"")</f>
        <v/>
      </c>
      <c r="AP23" s="59" t="str">
        <f>IFERROR(VLOOKUP(AN23,'Open Invoices'!$D$1:$E$3000,2,FALSE),"")</f>
        <v/>
      </c>
      <c r="AQ23" s="59">
        <f>IFERROR(VLOOKUP($E23,'Rev June 16'!$D$1:$Z$300,22,FALSE),"-")</f>
        <v>19.329999999999998</v>
      </c>
      <c r="AR23" s="59" t="str">
        <f>IFERROR(VLOOKUP($E23,'Rev June 16'!$D$1:$Z$300,4,FALSE),"-")</f>
        <v>WAY2001F6P</v>
      </c>
      <c r="AS23" s="59" t="str">
        <f>IFERROR(VLOOKUP(AR23,'Paid Invoices'!$F$6:$I$381,3,FALSE),"")</f>
        <v/>
      </c>
      <c r="AT23" s="59" t="str">
        <f>IFERROR(VLOOKUP(AR23,'Open Invoices'!$D$1:$E$3000,2,FALSE),"")</f>
        <v/>
      </c>
      <c r="AU23" s="59">
        <f>IFERROR(VLOOKUP($E23,'May 2016'!$D$1:$Z$300,22,FALSE),"-")</f>
        <v>23.36</v>
      </c>
      <c r="AV23" s="59" t="str">
        <f>IFERROR(VLOOKUP($E23,'May 2016'!$D$1:$Z$300,4,FALSE),"-")</f>
        <v>WAY2001E6P</v>
      </c>
      <c r="AW23" s="59" t="str">
        <f>IFERROR(VLOOKUP(AV23,'Paid Invoices'!$F$6:$I$381,3,FALSE),"")</f>
        <v/>
      </c>
      <c r="AX23" s="59" t="str">
        <f>IFERROR(VLOOKUP(AV23,'Open Invoices'!$D$1:$E$3000,2,FALSE),"")</f>
        <v/>
      </c>
      <c r="AY23" s="59">
        <f>IFERROR(VLOOKUP($E23,'Apr 2016'!$D$1:$Z$300,22,FALSE),"-")</f>
        <v>33.869999999999997</v>
      </c>
      <c r="AZ23" s="59" t="str">
        <f>IFERROR(VLOOKUP($E23,'Apr 2016'!$D$1:$Z$300,4,FALSE),"-")</f>
        <v>WAY2001D6Q</v>
      </c>
      <c r="BA23" s="59" t="str">
        <f>IFERROR(VLOOKUP(AZ23,'Paid Invoices'!$F$6:$I$381,3,FALSE),"")</f>
        <v/>
      </c>
      <c r="BB23" s="59" t="str">
        <f>IFERROR(VLOOKUP(AZ23,'Open Invoices'!$D$1:$E$3000,2,FALSE),"")</f>
        <v/>
      </c>
      <c r="BC23" s="59">
        <f>IFERROR(VLOOKUP($E23,'Mar 2016'!$D$1:$Z$300,22,FALSE),"-")</f>
        <v>30.15</v>
      </c>
      <c r="BD23" s="59" t="str">
        <f>IFERROR(VLOOKUP($E23,'Mar 2016'!$D$1:$Z$300,4,FALSE),"-")</f>
        <v>WAY2001C6P</v>
      </c>
      <c r="BE23" s="59" t="str">
        <f>IFERROR(VLOOKUP(BD23,'Paid Invoices'!$F$6:$I$381,3,FALSE),"")</f>
        <v/>
      </c>
      <c r="BF23" s="59" t="str">
        <f>IFERROR(VLOOKUP(BD23,'Open Invoices'!$D$1:$E$3000,2,FALSE),"")</f>
        <v/>
      </c>
      <c r="BG23" s="59">
        <f>IFERROR(VLOOKUP($E23,'Feb 2016'!$D$1:$Z$300,22,FALSE),"-")</f>
        <v>41.95</v>
      </c>
      <c r="BH23" s="59" t="str">
        <f>IFERROR(VLOOKUP($E23,'Feb 2016'!$D$1:$Z$300,4,FALSE),"-")</f>
        <v>WAY2001B6L</v>
      </c>
      <c r="BI23" s="59" t="str">
        <f>IFERROR(VLOOKUP(BH23,'Paid Invoices'!$F$6:$I$381,3,FALSE),"")</f>
        <v/>
      </c>
      <c r="BJ23" s="59" t="str">
        <f>IFERROR(VLOOKUP(BH23,'Open Invoices'!$D$1:$E$3000,2,FALSE),"")</f>
        <v/>
      </c>
      <c r="BK23" s="59">
        <f>IFERROR(VLOOKUP($E23,'Jan 2016'!$D$1:$Z$300,22,FALSE),"-")</f>
        <v>12.96</v>
      </c>
      <c r="BL23" s="59" t="str">
        <f>IFERROR(VLOOKUP($E23,'Jan 2016'!$D$1:$Z$300,4,FALSE),"-")</f>
        <v>WAY2001A6AK</v>
      </c>
      <c r="BM23" s="59" t="str">
        <f>IFERROR(VLOOKUP(BL23,'Paid Invoices'!$F$6:$I$381,3,FALSE),"")</f>
        <v/>
      </c>
      <c r="BN23" s="59" t="str">
        <f>IFERROR(VLOOKUP(BL23,'Open Invoices'!$D$1:$E$3000,2,FALSE),"")</f>
        <v/>
      </c>
      <c r="BO23" s="59">
        <f>IFERROR(VLOOKUP($E23,'Dec 2015'!$D$1:$Z$300,22,FALSE),"-")</f>
        <v>23.27</v>
      </c>
      <c r="BP23" s="59" t="str">
        <f>IFERROR(VLOOKUP($E23,'Dec 2015'!$D$1:$Z$300,4,FALSE),"-")</f>
        <v>WAY2001L5L</v>
      </c>
      <c r="BQ23" s="59" t="str">
        <f>IFERROR(VLOOKUP(BP23,'Paid Invoices'!$F$6:$I$381,3,FALSE),"")</f>
        <v/>
      </c>
      <c r="BR23" s="59" t="str">
        <f>IFERROR(VLOOKUP(BP23,'Open Invoices'!$D$1:$E$3000,2,FALSE),"")</f>
        <v/>
      </c>
      <c r="BS23" s="59">
        <f>IFERROR(VLOOKUP($E23,'Nov 2015'!$D$1:$Z$300,22,FALSE),"-")</f>
        <v>11.1</v>
      </c>
      <c r="BT23" s="59" t="str">
        <f>IFERROR(VLOOKUP($E23,'Nov 2015'!$D$1:$Z$300,4,FALSE),"-")</f>
        <v>WAY2001K5AK</v>
      </c>
      <c r="BU23" s="59" t="str">
        <f>IFERROR(VLOOKUP(BT23,'Paid Invoices'!$F$6:$I$381,3,FALSE),"")</f>
        <v/>
      </c>
      <c r="BV23" s="59" t="str">
        <f>IFERROR(VLOOKUP(BT23,'Open Invoices'!$D$1:$E$3000,2,FALSE),"")</f>
        <v/>
      </c>
      <c r="BW23" s="59">
        <f>IFERROR(VLOOKUP($E23,'Oct 2015'!$D$1:$Z$300,22,FALSE),"-")</f>
        <v>38.950000000000003</v>
      </c>
      <c r="BX23" s="59" t="str">
        <f>IFERROR(VLOOKUP($E23,'Oct 2015'!$D$1:$Z$300,4,FALSE),"-")</f>
        <v>WAY2001J5AK</v>
      </c>
      <c r="BY23" s="59" t="str">
        <f>IFERROR(VLOOKUP(BX23,'Paid Invoices'!$F$6:$I$381,3,FALSE),"")</f>
        <v/>
      </c>
      <c r="BZ23" s="59" t="str">
        <f>IFERROR(VLOOKUP(BX23,'Open Invoices'!$D$1:$E$3000,2,FALSE),"")</f>
        <v/>
      </c>
      <c r="CA23" s="59">
        <f>IFERROR(VLOOKUP($E23,'Sep 2015'!$D$1:$Z$300,22,FALSE),"-")</f>
        <v>8.23</v>
      </c>
      <c r="CB23" s="59" t="str">
        <f>IFERROR(VLOOKUP($E23,'Sep 2015'!$D$1:$Z$300,4,FALSE),"-")</f>
        <v>WAY2001I5AD</v>
      </c>
      <c r="CC23" s="59" t="str">
        <f>IFERROR(VLOOKUP(CB23,'Paid Invoices'!$F$6:$I$381,3,FALSE),"")</f>
        <v/>
      </c>
      <c r="CD23" s="59" t="str">
        <f>IFERROR(VLOOKUP(CB23,'Open Invoices'!$D$1:$E$3000,2,FALSE),"")</f>
        <v/>
      </c>
      <c r="CE23" s="52"/>
      <c r="CF23" s="52" t="s">
        <v>2115</v>
      </c>
      <c r="CG23" s="49" t="str">
        <f>IFERROR(IFERROR(VLOOKUP($E23,'Asset Group  All Assets'!$B$1:$C$500,2,FALSE),(VLOOKUP($E23,'Missing-WSU-POs'!$B$1:$D$500,3,FALSE))),"?")</f>
        <v>P0742695</v>
      </c>
      <c r="CH23" s="31" t="str">
        <f>IF(G23="","",G23)</f>
        <v>P0742695</v>
      </c>
      <c r="CI23" s="31" t="str">
        <f>IF(CG23=CH23,"","Wrong PO")</f>
        <v/>
      </c>
      <c r="CJ23" s="29" t="str">
        <f>IFERROR(IF(VLOOKUP($E23,'Org July 2016 '!$D$1:$Z$500,3,FALSE)=G23,"-","Wrong PO"),"new")</f>
        <v>Wrong PO</v>
      </c>
      <c r="CK23" s="32">
        <f>IF(CJ23="wrong PO",(VLOOKUP($E23,'Org July 2016 '!$D$1:$Z$500,3,FALSE)),"")</f>
        <v>0</v>
      </c>
      <c r="CL23" s="29" t="str">
        <f>IFERROR(IF(VLOOKUP($E23,'Org June 2016 '!$D$1:$Z$500,3,FALSE)=G23,"-","Wrong PO"),"new")</f>
        <v>Wrong PO</v>
      </c>
      <c r="CM23" s="32">
        <f>IF(CL23="wrong PO",(VLOOKUP($E23,'Org June 2016 '!$D$1:$Z$500,3,FALSE)),"")</f>
        <v>0</v>
      </c>
      <c r="CN23" s="29" t="str">
        <f>IFERROR(IF(VLOOKUP($E23,'May 2016'!D74:Z573,3,FALSE)=G23,"-","Wrong PO"),"new")</f>
        <v>new</v>
      </c>
      <c r="CO23" s="32" t="str">
        <f>IF(CN23="wrong PO",(VLOOKUP($E23,'May 2016'!D74:Z573,3,FALSE)),"")</f>
        <v/>
      </c>
      <c r="CP23" s="29" t="str">
        <f>IFERROR(IF(VLOOKUP($E23,'Apr 2016'!$D$1:$Z$500,3,FALSE)=G23,"-","Wrong PO"),"new")</f>
        <v>-</v>
      </c>
      <c r="CQ23" s="32" t="str">
        <f>IF(CP23="wrong PO",(VLOOKUP($E23,'Apr 2016'!$D$1:$Z$500,3,FALSE)),"")</f>
        <v/>
      </c>
      <c r="CR23" s="32" t="str">
        <f>IFERROR(IF(VLOOKUP($E23,'Mar 2016'!$D$1:$Z$500,3,FALSE)=G23,"-","Wrong PO"),"new")</f>
        <v>-</v>
      </c>
      <c r="CS23" s="32" t="str">
        <f>IF(CP23="wrong PO",(VLOOKUP($E23,'Mar 2016'!$D$1:$Z$500,3,FALSE)),"")</f>
        <v/>
      </c>
      <c r="CT23" s="32" t="str">
        <f>IFERROR(IF(VLOOKUP($E23,'Feb 2016'!$D$1:$Z$500,3,FALSE)=G23,"-","Wrong PO"),"new")</f>
        <v>-</v>
      </c>
      <c r="CU23" s="32" t="str">
        <f>IF(CP23="wrong PO",(VLOOKUP($E23,'Feb 2016'!$D$1:$Z$500,3,FALSE)),"")</f>
        <v/>
      </c>
      <c r="CV23" s="29" t="str">
        <f>IFERROR(IF(VLOOKUP($E23,'Jan 2016'!$D$1:$Z$500,3,FALSE)=G23,"-","Wrong PO"),"new")</f>
        <v>-</v>
      </c>
      <c r="CW23" s="32" t="str">
        <f>IF(CV23="wrong PO",(VLOOKUP($E23,'Jan 2016'!$D$1:$Z$500,3,FALSE)),"")</f>
        <v/>
      </c>
      <c r="CX23" s="29" t="str">
        <f>IFERROR(IF(VLOOKUP($E23,'Dec 2015'!$D$1:$Z$500,3,FALSE)=G23,"-","Wrong PO"),"new")</f>
        <v>-</v>
      </c>
      <c r="CY23" s="32" t="str">
        <f>IF(CX23="wrong PO",(VLOOKUP($E23,'Dec 2015'!$D$1:$Z$500,3,FALSE)),"")</f>
        <v/>
      </c>
      <c r="CZ23" s="29" t="str">
        <f>IFERROR(IF(VLOOKUP($E23,'Nov 2015'!$D$1:$Z$500,3,FALSE)=G23,"-","Wrong PO"),"new")</f>
        <v>-</v>
      </c>
      <c r="DA23" s="32" t="str">
        <f>IF(CZ23="wrong PO",(VLOOKUP($E23,'Nov 2015'!$D$1:$Z$500,3,FALSE)),"")</f>
        <v/>
      </c>
      <c r="DB23" s="29" t="str">
        <f>IFERROR(IF(VLOOKUP($E23,'Oct 2015'!$D$1:$Z$500,3,FALSE)=G23,"-","Wrong PO"),"new")</f>
        <v>-</v>
      </c>
      <c r="DC23" s="32" t="str">
        <f>IF(DB23="wrong PO",(VLOOKUP($E23,'Oct 2015'!$D$1:$Z$500,3,FALSE)),"")</f>
        <v/>
      </c>
      <c r="DD23" s="29" t="str">
        <f>IFERROR(IF(VLOOKUP($E23,'Sep 2015'!$D$1:$Z$500,3,FALSE)=G23,"-","Wrong PO"),"new")</f>
        <v>-</v>
      </c>
      <c r="DE23" s="32" t="str">
        <f>IF(DD23="wrong PO",(VLOOKUP($E23,'Sep 2015'!$D$1:$Z$500,3,FALSE)),"")</f>
        <v/>
      </c>
    </row>
    <row r="24" spans="1:109">
      <c r="A24" s="115">
        <v>75</v>
      </c>
      <c r="B24" s="2" t="s">
        <v>841</v>
      </c>
      <c r="C24" s="2" t="s">
        <v>510</v>
      </c>
      <c r="D24" s="2" t="s">
        <v>48</v>
      </c>
      <c r="E24" s="2" t="s">
        <v>54</v>
      </c>
      <c r="F24" s="2" t="s">
        <v>50</v>
      </c>
      <c r="G24" s="21" t="s">
        <v>152</v>
      </c>
      <c r="H24" s="21" t="str">
        <f>IFERROR(VLOOKUP($E24,'Wayne Master'!$B$1:$C$315,2,FALSE),"not on master")</f>
        <v>P0742695</v>
      </c>
      <c r="I24" s="11" t="s">
        <v>2096</v>
      </c>
      <c r="J24" s="3">
        <v>42214</v>
      </c>
      <c r="K24" s="2" t="s">
        <v>28</v>
      </c>
      <c r="L24" s="2" t="s">
        <v>51</v>
      </c>
      <c r="M24" s="2" t="s">
        <v>30</v>
      </c>
      <c r="N24" s="2" t="s">
        <v>31</v>
      </c>
      <c r="O24" s="2" t="s">
        <v>32</v>
      </c>
      <c r="P24" s="4">
        <v>7931</v>
      </c>
      <c r="Q24" s="4">
        <v>8757</v>
      </c>
      <c r="R24" s="4">
        <v>826</v>
      </c>
      <c r="S24" s="5">
        <v>13.96</v>
      </c>
      <c r="T24" s="4">
        <v>0</v>
      </c>
      <c r="U24" s="4">
        <v>0</v>
      </c>
      <c r="V24" s="4">
        <v>0</v>
      </c>
      <c r="W24" s="5">
        <v>0</v>
      </c>
      <c r="X24" s="5">
        <v>0</v>
      </c>
      <c r="Y24" s="14">
        <v>13.96</v>
      </c>
      <c r="Z24" s="14">
        <v>0</v>
      </c>
      <c r="AA24" s="14">
        <v>13.96</v>
      </c>
      <c r="AB24" s="4">
        <v>24580</v>
      </c>
      <c r="AC24" s="55"/>
      <c r="AD24" s="59">
        <f>SUM(AI24,AM24,AQ24,AU24,AY24,BC24,BG24,BK24,BO24,BS24,BW24,CA24)</f>
        <v>147.93</v>
      </c>
      <c r="AE24" s="59">
        <f>(Q24*0.0169)+(U24*0.0598)</f>
        <v>147.99329999999998</v>
      </c>
      <c r="AF24" s="102">
        <f>IFERROR(IFERROR(VLOOKUP($G24,'FPO034'!$J$9:$Q$196,7,FALSE),(VLOOKUP($H24,'FPO034'!$J$9:$Q$196,7,FALSE))),"No PO")</f>
        <v>21598.32</v>
      </c>
      <c r="AG24" s="102">
        <f>IFERROR(IFERROR(VLOOKUP($G24,'FPO034'!$J$9:$Q$196,8,FALSE),(VLOOKUP($H24,'FPO034'!$J$9:$Q$196,8,FALSE))),"No PO")</f>
        <v>0</v>
      </c>
      <c r="AH24" s="102" t="str">
        <f>IF(AG24&lt;&gt;0,"No",IF(AD24&gt;AF24,"No",IF(AD24/AE24&lt;1,"--",IF(AD24/AE24&lt;1.02,"Maybe","No"))))</f>
        <v>--</v>
      </c>
      <c r="AI24" s="59">
        <f>IFERROR(VLOOKUP($E24,'Rev2 Aug 16'!$D$1:$Z$300,22,FALSE),"-")</f>
        <v>13.96</v>
      </c>
      <c r="AJ24" s="59" t="str">
        <f>IFERROR(VLOOKUP($E24,'Rev2 Aug 16'!$D$1:$Z$300,5,FALSE),"-")</f>
        <v>WAY2001H6O</v>
      </c>
      <c r="AK24" s="59" t="str">
        <f>IFERROR(VLOOKUP(AJ24,'Paid Invoices'!$F$6:$I$381,3,FALSE),"")</f>
        <v/>
      </c>
      <c r="AL24" s="59" t="str">
        <f>IFERROR(VLOOKUP(AJ24,'Open Invoices'!$D$1:$E$3000,2,FALSE),"")</f>
        <v/>
      </c>
      <c r="AM24" s="59">
        <f>IFERROR(VLOOKUP($E24,'Rev2 July 16'!$D$1:$Z$300,22,FALSE),"-")</f>
        <v>11.12</v>
      </c>
      <c r="AN24" s="59" t="str">
        <f>IFERROR(VLOOKUP($E24,'Rev2 July 16'!$D$1:$Z$300,5,FALSE),"-")</f>
        <v>WAY2001G6P</v>
      </c>
      <c r="AO24" s="59" t="str">
        <f>IFERROR(VLOOKUP(AN24,'Paid Invoices'!$F$6:$I$381,3,FALSE),"")</f>
        <v/>
      </c>
      <c r="AP24" s="59" t="str">
        <f>IFERROR(VLOOKUP(AN24,'Open Invoices'!$D$1:$E$3000,2,FALSE),"")</f>
        <v/>
      </c>
      <c r="AQ24" s="59">
        <f>IFERROR(VLOOKUP($E24,'Rev June 16'!$D$1:$Z$300,22,FALSE),"-")</f>
        <v>14.82</v>
      </c>
      <c r="AR24" s="59" t="str">
        <f>IFERROR(VLOOKUP($E24,'Rev June 16'!$D$1:$Z$300,4,FALSE),"-")</f>
        <v>WAY2001F6P</v>
      </c>
      <c r="AS24" s="59" t="str">
        <f>IFERROR(VLOOKUP(AR24,'Paid Invoices'!$F$6:$I$381,3,FALSE),"")</f>
        <v/>
      </c>
      <c r="AT24" s="59" t="str">
        <f>IFERROR(VLOOKUP(AR24,'Open Invoices'!$D$1:$E$3000,2,FALSE),"")</f>
        <v/>
      </c>
      <c r="AU24" s="59">
        <f>IFERROR(VLOOKUP($E24,'May 2016'!$D$1:$Z$300,22,FALSE),"-")</f>
        <v>9.73</v>
      </c>
      <c r="AV24" s="59" t="str">
        <f>IFERROR(VLOOKUP($E24,'May 2016'!$D$1:$Z$300,4,FALSE),"-")</f>
        <v>WAY2001E6P</v>
      </c>
      <c r="AW24" s="59" t="str">
        <f>IFERROR(VLOOKUP(AV24,'Paid Invoices'!$F$6:$I$381,3,FALSE),"")</f>
        <v/>
      </c>
      <c r="AX24" s="59" t="str">
        <f>IFERROR(VLOOKUP(AV24,'Open Invoices'!$D$1:$E$3000,2,FALSE),"")</f>
        <v/>
      </c>
      <c r="AY24" s="59">
        <f>IFERROR(VLOOKUP($E24,'Apr 2016'!$D$1:$Z$300,22,FALSE),"-")</f>
        <v>12.56</v>
      </c>
      <c r="AZ24" s="59" t="str">
        <f>IFERROR(VLOOKUP($E24,'Apr 2016'!$D$1:$Z$300,4,FALSE),"-")</f>
        <v>WAY2001D6Q</v>
      </c>
      <c r="BA24" s="59" t="str">
        <f>IFERROR(VLOOKUP(AZ24,'Paid Invoices'!$F$6:$I$381,3,FALSE),"")</f>
        <v/>
      </c>
      <c r="BB24" s="59" t="str">
        <f>IFERROR(VLOOKUP(AZ24,'Open Invoices'!$D$1:$E$3000,2,FALSE),"")</f>
        <v/>
      </c>
      <c r="BC24" s="59">
        <f>IFERROR(VLOOKUP($E24,'Mar 2016'!$D$1:$Z$300,22,FALSE),"-")</f>
        <v>12.89</v>
      </c>
      <c r="BD24" s="59" t="str">
        <f>IFERROR(VLOOKUP($E24,'Mar 2016'!$D$1:$Z$300,4,FALSE),"-")</f>
        <v>WAY2001C6P</v>
      </c>
      <c r="BE24" s="59" t="str">
        <f>IFERROR(VLOOKUP(BD24,'Paid Invoices'!$F$6:$I$381,3,FALSE),"")</f>
        <v/>
      </c>
      <c r="BF24" s="59" t="str">
        <f>IFERROR(VLOOKUP(BD24,'Open Invoices'!$D$1:$E$3000,2,FALSE),"")</f>
        <v/>
      </c>
      <c r="BG24" s="59">
        <f>IFERROR(VLOOKUP($E24,'Feb 2016'!$D$1:$Z$300,22,FALSE),"-")</f>
        <v>9.85</v>
      </c>
      <c r="BH24" s="59" t="str">
        <f>IFERROR(VLOOKUP($E24,'Feb 2016'!$D$1:$Z$300,4,FALSE),"-")</f>
        <v>WAY2001B6L</v>
      </c>
      <c r="BI24" s="59" t="str">
        <f>IFERROR(VLOOKUP(BH24,'Paid Invoices'!$F$6:$I$381,3,FALSE),"")</f>
        <v/>
      </c>
      <c r="BJ24" s="59" t="str">
        <f>IFERROR(VLOOKUP(BH24,'Open Invoices'!$D$1:$E$3000,2,FALSE),"")</f>
        <v/>
      </c>
      <c r="BK24" s="59">
        <f>IFERROR(VLOOKUP($E24,'Jan 2016'!$D$1:$Z$300,22,FALSE),"-")</f>
        <v>8.57</v>
      </c>
      <c r="BL24" s="59" t="str">
        <f>IFERROR(VLOOKUP($E24,'Jan 2016'!$D$1:$Z$300,4,FALSE),"-")</f>
        <v>WAY2001A6AK</v>
      </c>
      <c r="BM24" s="59" t="str">
        <f>IFERROR(VLOOKUP(BL24,'Paid Invoices'!$F$6:$I$381,3,FALSE),"")</f>
        <v/>
      </c>
      <c r="BN24" s="59" t="str">
        <f>IFERROR(VLOOKUP(BL24,'Open Invoices'!$D$1:$E$3000,2,FALSE),"")</f>
        <v/>
      </c>
      <c r="BO24" s="59">
        <f>IFERROR(VLOOKUP($E24,'Dec 2015'!$D$1:$Z$300,22,FALSE),"-")</f>
        <v>12.08</v>
      </c>
      <c r="BP24" s="59" t="str">
        <f>IFERROR(VLOOKUP($E24,'Dec 2015'!$D$1:$Z$300,4,FALSE),"-")</f>
        <v>WAY2001L5L</v>
      </c>
      <c r="BQ24" s="59" t="str">
        <f>IFERROR(VLOOKUP(BP24,'Paid Invoices'!$F$6:$I$381,3,FALSE),"")</f>
        <v/>
      </c>
      <c r="BR24" s="59" t="str">
        <f>IFERROR(VLOOKUP(BP24,'Open Invoices'!$D$1:$E$3000,2,FALSE),"")</f>
        <v/>
      </c>
      <c r="BS24" s="59">
        <f>IFERROR(VLOOKUP($E24,'Nov 2015'!$D$1:$Z$300,22,FALSE),"-")</f>
        <v>16</v>
      </c>
      <c r="BT24" s="59" t="str">
        <f>IFERROR(VLOOKUP($E24,'Nov 2015'!$D$1:$Z$300,4,FALSE),"-")</f>
        <v>WAY2001K5AK</v>
      </c>
      <c r="BU24" s="59" t="str">
        <f>IFERROR(VLOOKUP(BT24,'Paid Invoices'!$F$6:$I$381,3,FALSE),"")</f>
        <v/>
      </c>
      <c r="BV24" s="59" t="str">
        <f>IFERROR(VLOOKUP(BT24,'Open Invoices'!$D$1:$E$3000,2,FALSE),"")</f>
        <v/>
      </c>
      <c r="BW24" s="59">
        <f>IFERROR(VLOOKUP($E24,'Oct 2015'!$D$1:$Z$300,22,FALSE),"-")</f>
        <v>20.94</v>
      </c>
      <c r="BX24" s="59" t="str">
        <f>IFERROR(VLOOKUP($E24,'Oct 2015'!$D$1:$Z$300,4,FALSE),"-")</f>
        <v>WAY2001J5AK</v>
      </c>
      <c r="BY24" s="59" t="str">
        <f>IFERROR(VLOOKUP(BX24,'Paid Invoices'!$F$6:$I$381,3,FALSE),"")</f>
        <v/>
      </c>
      <c r="BZ24" s="59" t="str">
        <f>IFERROR(VLOOKUP(BX24,'Open Invoices'!$D$1:$E$3000,2,FALSE),"")</f>
        <v/>
      </c>
      <c r="CA24" s="59">
        <f>IFERROR(VLOOKUP($E24,'Sep 2015'!$D$1:$Z$300,22,FALSE),"-")</f>
        <v>5.41</v>
      </c>
      <c r="CB24" s="59" t="str">
        <f>IFERROR(VLOOKUP($E24,'Sep 2015'!$D$1:$Z$300,4,FALSE),"-")</f>
        <v>WAY2001I5AD</v>
      </c>
      <c r="CC24" s="59" t="str">
        <f>IFERROR(VLOOKUP(CB24,'Paid Invoices'!$F$6:$I$381,3,FALSE),"")</f>
        <v/>
      </c>
      <c r="CD24" s="59" t="str">
        <f>IFERROR(VLOOKUP(CB24,'Open Invoices'!$D$1:$E$3000,2,FALSE),"")</f>
        <v/>
      </c>
      <c r="CE24" s="52"/>
      <c r="CF24" s="52" t="s">
        <v>2115</v>
      </c>
      <c r="CG24" s="49" t="str">
        <f>IFERROR(IFERROR(VLOOKUP($E24,'Asset Group  All Assets'!$B$1:$C$500,2,FALSE),(VLOOKUP($E24,'Missing-WSU-POs'!$B$1:$D$500,3,FALSE))),"?")</f>
        <v>P0742695</v>
      </c>
      <c r="CH24" s="31" t="str">
        <f>IF(G24="","",G24)</f>
        <v>P0742695</v>
      </c>
      <c r="CI24" s="31" t="str">
        <f>IF(CG24=CH24,"","Wrong PO")</f>
        <v/>
      </c>
      <c r="CJ24" s="29" t="str">
        <f>IFERROR(IF(VLOOKUP($E24,'Org July 2016 '!$D$1:$Z$500,3,FALSE)=G24,"-","Wrong PO"),"new")</f>
        <v>Wrong PO</v>
      </c>
      <c r="CK24" s="32">
        <f>IF(CJ24="wrong PO",(VLOOKUP($E24,'Org July 2016 '!$D$1:$Z$500,3,FALSE)),"")</f>
        <v>0</v>
      </c>
      <c r="CL24" s="29" t="str">
        <f>IFERROR(IF(VLOOKUP($E24,'Org June 2016 '!$D$1:$Z$500,3,FALSE)=G24,"-","Wrong PO"),"new")</f>
        <v>Wrong PO</v>
      </c>
      <c r="CM24" s="32">
        <f>IF(CL24="wrong PO",(VLOOKUP($E24,'Org June 2016 '!$D$1:$Z$500,3,FALSE)),"")</f>
        <v>0</v>
      </c>
      <c r="CN24" s="29" t="str">
        <f>IFERROR(IF(VLOOKUP($E24,'May 2016'!D75:Z574,3,FALSE)=G24,"-","Wrong PO"),"new")</f>
        <v>new</v>
      </c>
      <c r="CO24" s="32" t="str">
        <f>IF(CN24="wrong PO",(VLOOKUP($E24,'May 2016'!D75:Z574,3,FALSE)),"")</f>
        <v/>
      </c>
      <c r="CP24" s="29" t="str">
        <f>IFERROR(IF(VLOOKUP($E24,'Apr 2016'!$D$1:$Z$500,3,FALSE)=G24,"-","Wrong PO"),"new")</f>
        <v>-</v>
      </c>
      <c r="CQ24" s="32" t="str">
        <f>IF(CP24="wrong PO",(VLOOKUP($E24,'Apr 2016'!$D$1:$Z$500,3,FALSE)),"")</f>
        <v/>
      </c>
      <c r="CR24" s="32" t="str">
        <f>IFERROR(IF(VLOOKUP($E24,'Mar 2016'!$D$1:$Z$500,3,FALSE)=G24,"-","Wrong PO"),"new")</f>
        <v>-</v>
      </c>
      <c r="CS24" s="32" t="str">
        <f>IF(CP24="wrong PO",(VLOOKUP($E24,'Mar 2016'!$D$1:$Z$500,3,FALSE)),"")</f>
        <v/>
      </c>
      <c r="CT24" s="32" t="str">
        <f>IFERROR(IF(VLOOKUP($E24,'Feb 2016'!$D$1:$Z$500,3,FALSE)=G24,"-","Wrong PO"),"new")</f>
        <v>-</v>
      </c>
      <c r="CU24" s="32" t="str">
        <f>IF(CP24="wrong PO",(VLOOKUP($E24,'Feb 2016'!$D$1:$Z$500,3,FALSE)),"")</f>
        <v/>
      </c>
      <c r="CV24" s="29" t="str">
        <f>IFERROR(IF(VLOOKUP($E24,'Jan 2016'!$D$1:$Z$500,3,FALSE)=G24,"-","Wrong PO"),"new")</f>
        <v>-</v>
      </c>
      <c r="CW24" s="32" t="str">
        <f>IF(CV24="wrong PO",(VLOOKUP($E24,'Jan 2016'!$D$1:$Z$500,3,FALSE)),"")</f>
        <v/>
      </c>
      <c r="CX24" s="29" t="str">
        <f>IFERROR(IF(VLOOKUP($E24,'Dec 2015'!$D$1:$Z$500,3,FALSE)=G24,"-","Wrong PO"),"new")</f>
        <v>-</v>
      </c>
      <c r="CY24" s="32" t="str">
        <f>IF(CX24="wrong PO",(VLOOKUP($E24,'Dec 2015'!$D$1:$Z$500,3,FALSE)),"")</f>
        <v/>
      </c>
      <c r="CZ24" s="29" t="str">
        <f>IFERROR(IF(VLOOKUP($E24,'Nov 2015'!$D$1:$Z$500,3,FALSE)=G24,"-","Wrong PO"),"new")</f>
        <v>-</v>
      </c>
      <c r="DA24" s="32" t="str">
        <f>IF(CZ24="wrong PO",(VLOOKUP($E24,'Nov 2015'!$D$1:$Z$500,3,FALSE)),"")</f>
        <v/>
      </c>
      <c r="DB24" s="29" t="str">
        <f>IFERROR(IF(VLOOKUP($E24,'Oct 2015'!$D$1:$Z$500,3,FALSE)=G24,"-","Wrong PO"),"new")</f>
        <v>-</v>
      </c>
      <c r="DC24" s="32" t="str">
        <f>IF(DB24="wrong PO",(VLOOKUP($E24,'Oct 2015'!$D$1:$Z$500,3,FALSE)),"")</f>
        <v/>
      </c>
      <c r="DD24" s="29" t="str">
        <f>IFERROR(IF(VLOOKUP($E24,'Sep 2015'!$D$1:$Z$500,3,FALSE)=G24,"-","Wrong PO"),"new")</f>
        <v>-</v>
      </c>
      <c r="DE24" s="32" t="str">
        <f>IF(DD24="wrong PO",(VLOOKUP($E24,'Sep 2015'!$D$1:$Z$500,3,FALSE)),"")</f>
        <v/>
      </c>
    </row>
    <row r="25" spans="1:109">
      <c r="A25" s="115">
        <v>76</v>
      </c>
      <c r="B25" s="2" t="s">
        <v>841</v>
      </c>
      <c r="C25" s="2" t="s">
        <v>510</v>
      </c>
      <c r="D25" s="2" t="s">
        <v>48</v>
      </c>
      <c r="E25" s="2" t="s">
        <v>55</v>
      </c>
      <c r="F25" s="2" t="s">
        <v>50</v>
      </c>
      <c r="G25" s="21" t="s">
        <v>152</v>
      </c>
      <c r="H25" s="21" t="str">
        <f>IFERROR(VLOOKUP($E25,'Wayne Master'!$B$1:$C$315,2,FALSE),"not on master")</f>
        <v>P0742695</v>
      </c>
      <c r="I25" s="11" t="s">
        <v>2096</v>
      </c>
      <c r="J25" s="3">
        <v>42215</v>
      </c>
      <c r="K25" s="2" t="s">
        <v>28</v>
      </c>
      <c r="L25" s="2" t="s">
        <v>51</v>
      </c>
      <c r="M25" s="2" t="s">
        <v>30</v>
      </c>
      <c r="N25" s="2" t="s">
        <v>31</v>
      </c>
      <c r="O25" s="2" t="s">
        <v>32</v>
      </c>
      <c r="P25" s="4">
        <v>59</v>
      </c>
      <c r="Q25" s="4">
        <v>156</v>
      </c>
      <c r="R25" s="4">
        <v>97</v>
      </c>
      <c r="S25" s="5">
        <v>1.64</v>
      </c>
      <c r="T25" s="4">
        <v>1</v>
      </c>
      <c r="U25" s="4">
        <v>1</v>
      </c>
      <c r="V25" s="4">
        <v>0</v>
      </c>
      <c r="W25" s="5">
        <v>0</v>
      </c>
      <c r="X25" s="5">
        <v>0</v>
      </c>
      <c r="Y25" s="14">
        <v>1.64</v>
      </c>
      <c r="Z25" s="14">
        <v>0</v>
      </c>
      <c r="AA25" s="14">
        <v>1.64</v>
      </c>
      <c r="AB25" s="4">
        <v>24580</v>
      </c>
      <c r="AC25" s="55"/>
      <c r="AD25" s="59">
        <f>SUM(AI25,AM25,AQ25,AU25,AY25,BC25,BG25,BK25,BO25,BS25,BW25,CA25)</f>
        <v>2.6199999999999997</v>
      </c>
      <c r="AE25" s="59">
        <f>(Q25*0.0169)+(U25*0.0598)</f>
        <v>2.6961999999999997</v>
      </c>
      <c r="AF25" s="102">
        <f>IFERROR(IFERROR(VLOOKUP($G25,'FPO034'!$J$9:$Q$196,7,FALSE),(VLOOKUP($H25,'FPO034'!$J$9:$Q$196,7,FALSE))),"No PO")</f>
        <v>21598.32</v>
      </c>
      <c r="AG25" s="102">
        <f>IFERROR(IFERROR(VLOOKUP($G25,'FPO034'!$J$9:$Q$196,8,FALSE),(VLOOKUP($H25,'FPO034'!$J$9:$Q$196,8,FALSE))),"No PO")</f>
        <v>0</v>
      </c>
      <c r="AH25" s="102" t="str">
        <f>IF(AG25&lt;&gt;0,"No",IF(AD25&gt;AF25,"No",IF(AD25/AE25&lt;1,"--",IF(AD25/AE25&lt;1.02,"Maybe","No"))))</f>
        <v>--</v>
      </c>
      <c r="AI25" s="59">
        <f>IFERROR(VLOOKUP($E25,'Rev2 Aug 16'!$D$1:$Z$300,22,FALSE),"-")</f>
        <v>1.64</v>
      </c>
      <c r="AJ25" s="59" t="str">
        <f>IFERROR(VLOOKUP($E25,'Rev2 Aug 16'!$D$1:$Z$300,5,FALSE),"-")</f>
        <v>WAY2001H6O</v>
      </c>
      <c r="AK25" s="59" t="str">
        <f>IFERROR(VLOOKUP(AJ25,'Paid Invoices'!$F$6:$I$381,3,FALSE),"")</f>
        <v/>
      </c>
      <c r="AL25" s="59" t="str">
        <f>IFERROR(VLOOKUP(AJ25,'Open Invoices'!$D$1:$E$3000,2,FALSE),"")</f>
        <v/>
      </c>
      <c r="AM25" s="59" t="str">
        <f>IFERROR(VLOOKUP($E25,'Rev2 July 16'!$D$1:$Z$300,22,FALSE),"-")</f>
        <v>-</v>
      </c>
      <c r="AN25" s="59" t="str">
        <f>IFERROR(VLOOKUP($E25,'Rev2 July 16'!$D$1:$Z$300,5,FALSE),"-")</f>
        <v>-</v>
      </c>
      <c r="AO25" s="59" t="str">
        <f>IFERROR(VLOOKUP(AN25,'Paid Invoices'!$F$6:$I$381,3,FALSE),"")</f>
        <v/>
      </c>
      <c r="AP25" s="59" t="str">
        <f>IFERROR(VLOOKUP(AN25,'Open Invoices'!$D$1:$E$3000,2,FALSE),"")</f>
        <v/>
      </c>
      <c r="AQ25" s="59">
        <f>IFERROR(VLOOKUP($E25,'Rev June 16'!$D$1:$Z$300,22,FALSE),"-")</f>
        <v>0</v>
      </c>
      <c r="AR25" s="59" t="str">
        <f>IFERROR(VLOOKUP($E25,'Rev June 16'!$D$1:$Z$300,4,FALSE),"-")</f>
        <v>WAY2001F6P</v>
      </c>
      <c r="AS25" s="59" t="str">
        <f>IFERROR(VLOOKUP(AR25,'Paid Invoices'!$F$6:$I$381,3,FALSE),"")</f>
        <v/>
      </c>
      <c r="AT25" s="59" t="str">
        <f>IFERROR(VLOOKUP(AR25,'Open Invoices'!$D$1:$E$3000,2,FALSE),"")</f>
        <v/>
      </c>
      <c r="AU25" s="59">
        <f>IFERROR(VLOOKUP($E25,'May 2016'!$D$1:$Z$300,22,FALSE),"-")</f>
        <v>0.32</v>
      </c>
      <c r="AV25" s="59" t="str">
        <f>IFERROR(VLOOKUP($E25,'May 2016'!$D$1:$Z$300,4,FALSE),"-")</f>
        <v>WAY2001E6P</v>
      </c>
      <c r="AW25" s="59" t="str">
        <f>IFERROR(VLOOKUP(AV25,'Paid Invoices'!$F$6:$I$381,3,FALSE),"")</f>
        <v/>
      </c>
      <c r="AX25" s="59" t="str">
        <f>IFERROR(VLOOKUP(AV25,'Open Invoices'!$D$1:$E$3000,2,FALSE),"")</f>
        <v/>
      </c>
      <c r="AY25" s="59" t="str">
        <f>IFERROR(VLOOKUP($E25,'Apr 2016'!$D$1:$Z$300,22,FALSE),"-")</f>
        <v>-</v>
      </c>
      <c r="AZ25" s="59" t="str">
        <f>IFERROR(VLOOKUP($E25,'Apr 2016'!$D$1:$Z$300,4,FALSE),"-")</f>
        <v>-</v>
      </c>
      <c r="BA25" s="59" t="str">
        <f>IFERROR(VLOOKUP(AZ25,'Paid Invoices'!$F$6:$I$381,3,FALSE),"")</f>
        <v/>
      </c>
      <c r="BB25" s="59" t="str">
        <f>IFERROR(VLOOKUP(AZ25,'Open Invoices'!$D$1:$E$3000,2,FALSE),"")</f>
        <v/>
      </c>
      <c r="BC25" s="59">
        <f>IFERROR(VLOOKUP($E25,'Mar 2016'!$D$1:$Z$300,22,FALSE),"-")</f>
        <v>0.12</v>
      </c>
      <c r="BD25" s="59" t="str">
        <f>IFERROR(VLOOKUP($E25,'Mar 2016'!$D$1:$Z$300,4,FALSE),"-")</f>
        <v>WAY2001C6P</v>
      </c>
      <c r="BE25" s="59" t="str">
        <f>IFERROR(VLOOKUP(BD25,'Paid Invoices'!$F$6:$I$381,3,FALSE),"")</f>
        <v/>
      </c>
      <c r="BF25" s="59" t="str">
        <f>IFERROR(VLOOKUP(BD25,'Open Invoices'!$D$1:$E$3000,2,FALSE),"")</f>
        <v/>
      </c>
      <c r="BG25" s="59">
        <f>IFERROR(VLOOKUP($E25,'Feb 2016'!$D$1:$Z$300,22,FALSE),"-")</f>
        <v>0.24</v>
      </c>
      <c r="BH25" s="59" t="str">
        <f>IFERROR(VLOOKUP($E25,'Feb 2016'!$D$1:$Z$300,4,FALSE),"-")</f>
        <v>WAY2001B6L</v>
      </c>
      <c r="BI25" s="59" t="str">
        <f>IFERROR(VLOOKUP(BH25,'Paid Invoices'!$F$6:$I$381,3,FALSE),"")</f>
        <v/>
      </c>
      <c r="BJ25" s="59" t="str">
        <f>IFERROR(VLOOKUP(BH25,'Open Invoices'!$D$1:$E$3000,2,FALSE),"")</f>
        <v/>
      </c>
      <c r="BK25" s="59">
        <f>IFERROR(VLOOKUP($E25,'Jan 2016'!$D$1:$Z$300,22,FALSE),"-")</f>
        <v>0</v>
      </c>
      <c r="BL25" s="59" t="str">
        <f>IFERROR(VLOOKUP($E25,'Jan 2016'!$D$1:$Z$300,4,FALSE),"-")</f>
        <v>WAY2001A6AK</v>
      </c>
      <c r="BM25" s="59" t="str">
        <f>IFERROR(VLOOKUP(BL25,'Paid Invoices'!$F$6:$I$381,3,FALSE),"")</f>
        <v/>
      </c>
      <c r="BN25" s="59" t="str">
        <f>IFERROR(VLOOKUP(BL25,'Open Invoices'!$D$1:$E$3000,2,FALSE),"")</f>
        <v/>
      </c>
      <c r="BO25" s="59">
        <f>IFERROR(VLOOKUP($E25,'Dec 2015'!$D$1:$Z$300,22,FALSE),"-")</f>
        <v>0.03</v>
      </c>
      <c r="BP25" s="59" t="str">
        <f>IFERROR(VLOOKUP($E25,'Dec 2015'!$D$1:$Z$300,4,FALSE),"-")</f>
        <v>WAY2001L5L</v>
      </c>
      <c r="BQ25" s="59" t="str">
        <f>IFERROR(VLOOKUP(BP25,'Paid Invoices'!$F$6:$I$381,3,FALSE),"")</f>
        <v/>
      </c>
      <c r="BR25" s="59" t="str">
        <f>IFERROR(VLOOKUP(BP25,'Open Invoices'!$D$1:$E$3000,2,FALSE),"")</f>
        <v/>
      </c>
      <c r="BS25" s="59">
        <f>IFERROR(VLOOKUP($E25,'Nov 2015'!$D$1:$Z$300,22,FALSE),"-")</f>
        <v>0.03</v>
      </c>
      <c r="BT25" s="59" t="str">
        <f>IFERROR(VLOOKUP($E25,'Nov 2015'!$D$1:$Z$300,4,FALSE),"-")</f>
        <v>WAY2001K5AK</v>
      </c>
      <c r="BU25" s="59" t="str">
        <f>IFERROR(VLOOKUP(BT25,'Paid Invoices'!$F$6:$I$381,3,FALSE),"")</f>
        <v/>
      </c>
      <c r="BV25" s="59" t="str">
        <f>IFERROR(VLOOKUP(BT25,'Open Invoices'!$D$1:$E$3000,2,FALSE),"")</f>
        <v/>
      </c>
      <c r="BW25" s="59">
        <f>IFERROR(VLOOKUP($E25,'Oct 2015'!$D$1:$Z$300,22,FALSE),"-")</f>
        <v>0.19</v>
      </c>
      <c r="BX25" s="59" t="str">
        <f>IFERROR(VLOOKUP($E25,'Oct 2015'!$D$1:$Z$300,4,FALSE),"-")</f>
        <v>WAY2001J5AK</v>
      </c>
      <c r="BY25" s="59" t="str">
        <f>IFERROR(VLOOKUP(BX25,'Paid Invoices'!$F$6:$I$381,3,FALSE),"")</f>
        <v/>
      </c>
      <c r="BZ25" s="59" t="str">
        <f>IFERROR(VLOOKUP(BX25,'Open Invoices'!$D$1:$E$3000,2,FALSE),"")</f>
        <v/>
      </c>
      <c r="CA25" s="59">
        <f>IFERROR(VLOOKUP($E25,'Sep 2015'!$D$1:$Z$300,22,FALSE),"-")</f>
        <v>0.05</v>
      </c>
      <c r="CB25" s="59" t="str">
        <f>IFERROR(VLOOKUP($E25,'Sep 2015'!$D$1:$Z$300,4,FALSE),"-")</f>
        <v>WAY2001I5AD</v>
      </c>
      <c r="CC25" s="59" t="str">
        <f>IFERROR(VLOOKUP(CB25,'Paid Invoices'!$F$6:$I$381,3,FALSE),"")</f>
        <v/>
      </c>
      <c r="CD25" s="59" t="str">
        <f>IFERROR(VLOOKUP(CB25,'Open Invoices'!$D$1:$E$3000,2,FALSE),"")</f>
        <v/>
      </c>
      <c r="CE25" s="52"/>
      <c r="CF25" s="52" t="s">
        <v>2115</v>
      </c>
      <c r="CG25" s="49" t="str">
        <f>IFERROR(IFERROR(VLOOKUP($E25,'Asset Group  All Assets'!$B$1:$C$500,2,FALSE),(VLOOKUP($E25,'Missing-WSU-POs'!$B$1:$D$500,3,FALSE))),"?")</f>
        <v>P0742695</v>
      </c>
      <c r="CH25" s="31" t="str">
        <f>IF(G25="","",G25)</f>
        <v>P0742695</v>
      </c>
      <c r="CI25" s="31" t="str">
        <f>IF(CG25=CH25,"","Wrong PO")</f>
        <v/>
      </c>
      <c r="CJ25" s="29" t="str">
        <f>IFERROR(IF(VLOOKUP($E25,'Org July 2016 '!$D$1:$Z$500,3,FALSE)=G25,"-","Wrong PO"),"new")</f>
        <v>Wrong PO</v>
      </c>
      <c r="CK25" s="32">
        <f>IF(CJ25="wrong PO",(VLOOKUP($E25,'Org July 2016 '!$D$1:$Z$500,3,FALSE)),"")</f>
        <v>0</v>
      </c>
      <c r="CL25" s="29" t="str">
        <f>IFERROR(IF(VLOOKUP($E25,'Org June 2016 '!$D$1:$Z$500,3,FALSE)=G25,"-","Wrong PO"),"new")</f>
        <v>Wrong PO</v>
      </c>
      <c r="CM25" s="32">
        <f>IF(CL25="wrong PO",(VLOOKUP($E25,'Org June 2016 '!$D$1:$Z$500,3,FALSE)),"")</f>
        <v>0</v>
      </c>
      <c r="CN25" s="29" t="str">
        <f>IFERROR(IF(VLOOKUP($E25,'May 2016'!D76:Z575,3,FALSE)=G25,"-","Wrong PO"),"new")</f>
        <v>new</v>
      </c>
      <c r="CO25" s="32" t="str">
        <f>IF(CN25="wrong PO",(VLOOKUP($E25,'May 2016'!D76:Z575,3,FALSE)),"")</f>
        <v/>
      </c>
      <c r="CP25" s="29" t="str">
        <f>IFERROR(IF(VLOOKUP($E25,'Apr 2016'!$D$1:$Z$500,3,FALSE)=G25,"-","Wrong PO"),"new")</f>
        <v>new</v>
      </c>
      <c r="CQ25" s="32" t="str">
        <f>IF(CP25="wrong PO",(VLOOKUP($E25,'Apr 2016'!$D$1:$Z$500,3,FALSE)),"")</f>
        <v/>
      </c>
      <c r="CR25" s="32" t="str">
        <f>IFERROR(IF(VLOOKUP($E25,'Mar 2016'!$D$1:$Z$500,3,FALSE)=G25,"-","Wrong PO"),"new")</f>
        <v>-</v>
      </c>
      <c r="CS25" s="32" t="str">
        <f>IF(CP25="wrong PO",(VLOOKUP($E25,'Mar 2016'!$D$1:$Z$500,3,FALSE)),"")</f>
        <v/>
      </c>
      <c r="CT25" s="32" t="str">
        <f>IFERROR(IF(VLOOKUP($E25,'Feb 2016'!$D$1:$Z$500,3,FALSE)=G25,"-","Wrong PO"),"new")</f>
        <v>-</v>
      </c>
      <c r="CU25" s="32" t="str">
        <f>IF(CP25="wrong PO",(VLOOKUP($E25,'Feb 2016'!$D$1:$Z$500,3,FALSE)),"")</f>
        <v/>
      </c>
      <c r="CV25" s="29" t="str">
        <f>IFERROR(IF(VLOOKUP($E25,'Jan 2016'!$D$1:$Z$500,3,FALSE)=G25,"-","Wrong PO"),"new")</f>
        <v>-</v>
      </c>
      <c r="CW25" s="32" t="str">
        <f>IF(CV25="wrong PO",(VLOOKUP($E25,'Jan 2016'!$D$1:$Z$500,3,FALSE)),"")</f>
        <v/>
      </c>
      <c r="CX25" s="29" t="str">
        <f>IFERROR(IF(VLOOKUP($E25,'Dec 2015'!$D$1:$Z$500,3,FALSE)=G25,"-","Wrong PO"),"new")</f>
        <v>-</v>
      </c>
      <c r="CY25" s="32" t="str">
        <f>IF(CX25="wrong PO",(VLOOKUP($E25,'Dec 2015'!$D$1:$Z$500,3,FALSE)),"")</f>
        <v/>
      </c>
      <c r="CZ25" s="29" t="str">
        <f>IFERROR(IF(VLOOKUP($E25,'Nov 2015'!$D$1:$Z$500,3,FALSE)=G25,"-","Wrong PO"),"new")</f>
        <v>-</v>
      </c>
      <c r="DA25" s="32" t="str">
        <f>IF(CZ25="wrong PO",(VLOOKUP($E25,'Nov 2015'!$D$1:$Z$500,3,FALSE)),"")</f>
        <v/>
      </c>
      <c r="DB25" s="29" t="str">
        <f>IFERROR(IF(VLOOKUP($E25,'Oct 2015'!$D$1:$Z$500,3,FALSE)=G25,"-","Wrong PO"),"new")</f>
        <v>-</v>
      </c>
      <c r="DC25" s="32" t="str">
        <f>IF(DB25="wrong PO",(VLOOKUP($E25,'Oct 2015'!$D$1:$Z$500,3,FALSE)),"")</f>
        <v/>
      </c>
      <c r="DD25" s="29" t="str">
        <f>IFERROR(IF(VLOOKUP($E25,'Sep 2015'!$D$1:$Z$500,3,FALSE)=G25,"-","Wrong PO"),"new")</f>
        <v>-</v>
      </c>
      <c r="DE25" s="32" t="str">
        <f>IF(DD25="wrong PO",(VLOOKUP($E25,'Sep 2015'!$D$1:$Z$500,3,FALSE)),"")</f>
        <v/>
      </c>
    </row>
    <row r="26" spans="1:109">
      <c r="A26" s="115">
        <v>77</v>
      </c>
      <c r="B26" s="2" t="s">
        <v>841</v>
      </c>
      <c r="C26" s="2" t="s">
        <v>510</v>
      </c>
      <c r="D26" s="2" t="s">
        <v>395</v>
      </c>
      <c r="E26" s="2" t="s">
        <v>198</v>
      </c>
      <c r="F26" s="2" t="s">
        <v>50</v>
      </c>
      <c r="G26" s="21" t="s">
        <v>152</v>
      </c>
      <c r="H26" s="21" t="str">
        <f>IFERROR(VLOOKUP($E26,'Wayne Master'!$B$1:$C$315,2,FALSE),"not on master")</f>
        <v>P0742695</v>
      </c>
      <c r="I26" s="11" t="s">
        <v>2096</v>
      </c>
      <c r="J26" s="3">
        <v>42389</v>
      </c>
      <c r="K26" s="2" t="s">
        <v>39</v>
      </c>
      <c r="L26" s="2" t="s">
        <v>51</v>
      </c>
      <c r="M26" s="2" t="s">
        <v>30</v>
      </c>
      <c r="N26" s="2" t="s">
        <v>31</v>
      </c>
      <c r="O26" s="2" t="s">
        <v>32</v>
      </c>
      <c r="P26" s="4">
        <v>6748</v>
      </c>
      <c r="Q26" s="4">
        <v>7658</v>
      </c>
      <c r="R26" s="4">
        <v>910</v>
      </c>
      <c r="S26" s="5">
        <v>15.38</v>
      </c>
      <c r="T26" s="4">
        <v>2941</v>
      </c>
      <c r="U26" s="4">
        <v>3738</v>
      </c>
      <c r="V26" s="4">
        <v>797</v>
      </c>
      <c r="W26" s="5">
        <v>47.66</v>
      </c>
      <c r="X26" s="5">
        <v>0</v>
      </c>
      <c r="Y26" s="14">
        <v>63.04</v>
      </c>
      <c r="Z26" s="14">
        <v>0</v>
      </c>
      <c r="AA26" s="14">
        <v>63.04</v>
      </c>
      <c r="AB26" s="4">
        <v>24580</v>
      </c>
      <c r="AC26" s="55"/>
      <c r="AD26" s="59">
        <f>SUM(AI26,AM26,AQ26,AU26,AY26,BC26,BG26,BK26,BO26,BS26,BW26,CA26)</f>
        <v>352.81</v>
      </c>
      <c r="AE26" s="59">
        <f>(Q26*0.0169)+(U26*0.0598)</f>
        <v>352.95259999999996</v>
      </c>
      <c r="AF26" s="102">
        <f>IFERROR(IFERROR(VLOOKUP($G26,'FPO034'!$J$9:$Q$196,7,FALSE),(VLOOKUP($H26,'FPO034'!$J$9:$Q$196,7,FALSE))),"No PO")</f>
        <v>21598.32</v>
      </c>
      <c r="AG26" s="102">
        <f>IFERROR(IFERROR(VLOOKUP($G26,'FPO034'!$J$9:$Q$196,8,FALSE),(VLOOKUP($H26,'FPO034'!$J$9:$Q$196,8,FALSE))),"No PO")</f>
        <v>0</v>
      </c>
      <c r="AH26" s="102" t="str">
        <f>IF(AG26&lt;&gt;0,"No",IF(AD26&gt;AF26,"No",IF(AD26/AE26&lt;1,"--",IF(AD26/AE26&lt;1.02,"Maybe","No"))))</f>
        <v>--</v>
      </c>
      <c r="AI26" s="59">
        <f>IFERROR(VLOOKUP($E26,'Rev2 Aug 16'!$D$1:$Z$300,22,FALSE),"-")</f>
        <v>63.04</v>
      </c>
      <c r="AJ26" s="59" t="str">
        <f>IFERROR(VLOOKUP($E26,'Rev2 Aug 16'!$D$1:$Z$300,5,FALSE),"-")</f>
        <v>WAY2001H6O</v>
      </c>
      <c r="AK26" s="59" t="str">
        <f>IFERROR(VLOOKUP(AJ26,'Paid Invoices'!$F$6:$I$381,3,FALSE),"")</f>
        <v/>
      </c>
      <c r="AL26" s="59" t="str">
        <f>IFERROR(VLOOKUP(AJ26,'Open Invoices'!$D$1:$E$3000,2,FALSE),"")</f>
        <v/>
      </c>
      <c r="AM26" s="59">
        <f>IFERROR(VLOOKUP($E26,'Rev2 July 16'!$D$1:$Z$300,22,FALSE),"-")</f>
        <v>38.71</v>
      </c>
      <c r="AN26" s="59" t="str">
        <f>IFERROR(VLOOKUP($E26,'Rev2 July 16'!$D$1:$Z$300,5,FALSE),"-")</f>
        <v>WAY2001G6P</v>
      </c>
      <c r="AO26" s="59" t="str">
        <f>IFERROR(VLOOKUP(AN26,'Paid Invoices'!$F$6:$I$381,3,FALSE),"")</f>
        <v/>
      </c>
      <c r="AP26" s="59" t="str">
        <f>IFERROR(VLOOKUP(AN26,'Open Invoices'!$D$1:$E$3000,2,FALSE),"")</f>
        <v/>
      </c>
      <c r="AQ26" s="59">
        <f>IFERROR(VLOOKUP($E26,'Rev June 16'!$D$1:$Z$300,22,FALSE),"-")</f>
        <v>63.83</v>
      </c>
      <c r="AR26" s="59" t="str">
        <f>IFERROR(VLOOKUP($E26,'Rev June 16'!$D$1:$Z$300,4,FALSE),"-")</f>
        <v>WAY2001F6P</v>
      </c>
      <c r="AS26" s="59" t="str">
        <f>IFERROR(VLOOKUP(AR26,'Paid Invoices'!$F$6:$I$381,3,FALSE),"")</f>
        <v/>
      </c>
      <c r="AT26" s="59" t="str">
        <f>IFERROR(VLOOKUP(AR26,'Open Invoices'!$D$1:$E$3000,2,FALSE),"")</f>
        <v/>
      </c>
      <c r="AU26" s="59">
        <f>IFERROR(VLOOKUP($E26,'May 2016'!$D$1:$Z$300,22,FALSE),"-")</f>
        <v>72.650000000000006</v>
      </c>
      <c r="AV26" s="59" t="str">
        <f>IFERROR(VLOOKUP($E26,'May 2016'!$D$1:$Z$300,4,FALSE),"-")</f>
        <v>WAY2001E6P</v>
      </c>
      <c r="AW26" s="59" t="str">
        <f>IFERROR(VLOOKUP(AV26,'Paid Invoices'!$F$6:$I$381,3,FALSE),"")</f>
        <v/>
      </c>
      <c r="AX26" s="59" t="str">
        <f>IFERROR(VLOOKUP(AV26,'Open Invoices'!$D$1:$E$3000,2,FALSE),"")</f>
        <v/>
      </c>
      <c r="AY26" s="59">
        <f>IFERROR(VLOOKUP($E26,'Apr 2016'!$D$1:$Z$300,22,FALSE),"-")</f>
        <v>53.59</v>
      </c>
      <c r="AZ26" s="59" t="str">
        <f>IFERROR(VLOOKUP($E26,'Apr 2016'!$D$1:$Z$300,4,FALSE),"-")</f>
        <v>WAY2001D6Q</v>
      </c>
      <c r="BA26" s="59" t="str">
        <f>IFERROR(VLOOKUP(AZ26,'Paid Invoices'!$F$6:$I$381,3,FALSE),"")</f>
        <v/>
      </c>
      <c r="BB26" s="59" t="str">
        <f>IFERROR(VLOOKUP(AZ26,'Open Invoices'!$D$1:$E$3000,2,FALSE),"")</f>
        <v/>
      </c>
      <c r="BC26" s="59">
        <f>IFERROR(VLOOKUP($E26,'Mar 2016'!$D$1:$Z$300,22,FALSE),"-")</f>
        <v>41.86</v>
      </c>
      <c r="BD26" s="59" t="str">
        <f>IFERROR(VLOOKUP($E26,'Mar 2016'!$D$1:$Z$300,4,FALSE),"-")</f>
        <v>WAY2001C6P</v>
      </c>
      <c r="BE26" s="59" t="str">
        <f>IFERROR(VLOOKUP(BD26,'Paid Invoices'!$F$6:$I$381,3,FALSE),"")</f>
        <v/>
      </c>
      <c r="BF26" s="59" t="str">
        <f>IFERROR(VLOOKUP(BD26,'Open Invoices'!$D$1:$E$3000,2,FALSE),"")</f>
        <v/>
      </c>
      <c r="BG26" s="59">
        <f>IFERROR(VLOOKUP($E26,'Feb 2016'!$D$1:$Z$300,22,FALSE),"-")</f>
        <v>19.13</v>
      </c>
      <c r="BH26" s="59" t="str">
        <f>IFERROR(VLOOKUP($E26,'Feb 2016'!$D$1:$Z$300,4,FALSE),"-")</f>
        <v>WAY2001B6L</v>
      </c>
      <c r="BI26" s="59" t="str">
        <f>IFERROR(VLOOKUP(BH26,'Paid Invoices'!$F$6:$I$381,3,FALSE),"")</f>
        <v/>
      </c>
      <c r="BJ26" s="59" t="str">
        <f>IFERROR(VLOOKUP(BH26,'Open Invoices'!$D$1:$E$3000,2,FALSE),"")</f>
        <v/>
      </c>
      <c r="BK26" s="59" t="str">
        <f>IFERROR(VLOOKUP($E26,'Jan 2016'!$D$1:$Z$300,22,FALSE),"-")</f>
        <v>-</v>
      </c>
      <c r="BL26" s="59" t="str">
        <f>IFERROR(VLOOKUP($E26,'Jan 2016'!$D$1:$Z$300,4,FALSE),"-")</f>
        <v>-</v>
      </c>
      <c r="BM26" s="59" t="str">
        <f>IFERROR(VLOOKUP(BL26,'Paid Invoices'!$F$6:$I$381,3,FALSE),"")</f>
        <v/>
      </c>
      <c r="BN26" s="59" t="str">
        <f>IFERROR(VLOOKUP(BL26,'Open Invoices'!$D$1:$E$3000,2,FALSE),"")</f>
        <v/>
      </c>
      <c r="BO26" s="59" t="str">
        <f>IFERROR(VLOOKUP($E26,'Dec 2015'!$D$1:$Z$300,22,FALSE),"-")</f>
        <v>-</v>
      </c>
      <c r="BP26" s="59" t="str">
        <f>IFERROR(VLOOKUP($E26,'Dec 2015'!$D$1:$Z$300,4,FALSE),"-")</f>
        <v>-</v>
      </c>
      <c r="BQ26" s="59" t="str">
        <f>IFERROR(VLOOKUP(BP26,'Paid Invoices'!$F$6:$I$381,3,FALSE),"")</f>
        <v/>
      </c>
      <c r="BR26" s="59" t="str">
        <f>IFERROR(VLOOKUP(BP26,'Open Invoices'!$D$1:$E$3000,2,FALSE),"")</f>
        <v/>
      </c>
      <c r="BS26" s="59" t="str">
        <f>IFERROR(VLOOKUP($E26,'Nov 2015'!$D$1:$Z$300,22,FALSE),"-")</f>
        <v>-</v>
      </c>
      <c r="BT26" s="59" t="str">
        <f>IFERROR(VLOOKUP($E26,'Nov 2015'!$D$1:$Z$300,4,FALSE),"-")</f>
        <v>-</v>
      </c>
      <c r="BU26" s="59" t="str">
        <f>IFERROR(VLOOKUP(BT26,'Paid Invoices'!$F$6:$I$381,3,FALSE),"")</f>
        <v/>
      </c>
      <c r="BV26" s="59" t="str">
        <f>IFERROR(VLOOKUP(BT26,'Open Invoices'!$D$1:$E$3000,2,FALSE),"")</f>
        <v/>
      </c>
      <c r="BW26" s="59" t="str">
        <f>IFERROR(VLOOKUP($E26,'Oct 2015'!$D$1:$Z$300,22,FALSE),"-")</f>
        <v>-</v>
      </c>
      <c r="BX26" s="59" t="str">
        <f>IFERROR(VLOOKUP($E26,'Oct 2015'!$D$1:$Z$300,4,FALSE),"-")</f>
        <v>-</v>
      </c>
      <c r="BY26" s="59" t="str">
        <f>IFERROR(VLOOKUP(BX26,'Paid Invoices'!$F$6:$I$381,3,FALSE),"")</f>
        <v/>
      </c>
      <c r="BZ26" s="59" t="str">
        <f>IFERROR(VLOOKUP(BX26,'Open Invoices'!$D$1:$E$3000,2,FALSE),"")</f>
        <v/>
      </c>
      <c r="CA26" s="59" t="str">
        <f>IFERROR(VLOOKUP($E26,'Sep 2015'!$D$1:$Z$300,22,FALSE),"-")</f>
        <v>-</v>
      </c>
      <c r="CB26" s="59" t="str">
        <f>IFERROR(VLOOKUP($E26,'Sep 2015'!$D$1:$Z$300,4,FALSE),"-")</f>
        <v>-</v>
      </c>
      <c r="CC26" s="59" t="str">
        <f>IFERROR(VLOOKUP(CB26,'Paid Invoices'!$F$6:$I$381,3,FALSE),"")</f>
        <v/>
      </c>
      <c r="CD26" s="59" t="str">
        <f>IFERROR(VLOOKUP(CB26,'Open Invoices'!$D$1:$E$3000,2,FALSE),"")</f>
        <v/>
      </c>
      <c r="CE26" s="52"/>
      <c r="CF26" s="52" t="s">
        <v>2115</v>
      </c>
      <c r="CG26" s="49" t="str">
        <f>IFERROR(IFERROR(VLOOKUP($E26,'Asset Group  All Assets'!$B$1:$C$500,2,FALSE),(VLOOKUP($E26,'Missing-WSU-POs'!$B$1:$D$500,3,FALSE))),"?")</f>
        <v>P0742695</v>
      </c>
      <c r="CH26" s="31" t="str">
        <f>IF(G26="","",G26)</f>
        <v>P0742695</v>
      </c>
      <c r="CI26" s="31" t="str">
        <f>IF(CG26=CH26,"","Wrong PO")</f>
        <v/>
      </c>
      <c r="CJ26" s="29" t="str">
        <f>IFERROR(IF(VLOOKUP($E26,'Org July 2016 '!$D$1:$Z$500,3,FALSE)=G26,"-","Wrong PO"),"new")</f>
        <v>Wrong PO</v>
      </c>
      <c r="CK26" s="32">
        <f>IF(CJ26="wrong PO",(VLOOKUP($E26,'Org July 2016 '!$D$1:$Z$500,3,FALSE)),"")</f>
        <v>0</v>
      </c>
      <c r="CL26" s="29" t="str">
        <f>IFERROR(IF(VLOOKUP($E26,'Org June 2016 '!$D$1:$Z$500,3,FALSE)=G26,"-","Wrong PO"),"new")</f>
        <v>Wrong PO</v>
      </c>
      <c r="CM26" s="32">
        <f>IF(CL26="wrong PO",(VLOOKUP($E26,'Org June 2016 '!$D$1:$Z$500,3,FALSE)),"")</f>
        <v>0</v>
      </c>
      <c r="CN26" s="29" t="str">
        <f>IFERROR(IF(VLOOKUP($E26,'May 2016'!D77:Z576,3,FALSE)=G26,"-","Wrong PO"),"new")</f>
        <v>new</v>
      </c>
      <c r="CO26" s="32" t="str">
        <f>IF(CN26="wrong PO",(VLOOKUP($E26,'May 2016'!D77:Z576,3,FALSE)),"")</f>
        <v/>
      </c>
      <c r="CP26" s="29" t="str">
        <f>IFERROR(IF(VLOOKUP($E26,'Apr 2016'!$D$1:$Z$500,3,FALSE)=G26,"-","Wrong PO"),"new")</f>
        <v>-</v>
      </c>
      <c r="CQ26" s="32" t="str">
        <f>IF(CP26="wrong PO",(VLOOKUP($E26,'Apr 2016'!$D$1:$Z$500,3,FALSE)),"")</f>
        <v/>
      </c>
      <c r="CR26" s="32" t="str">
        <f>IFERROR(IF(VLOOKUP($E26,'Mar 2016'!$D$1:$Z$500,3,FALSE)=G26,"-","Wrong PO"),"new")</f>
        <v>-</v>
      </c>
      <c r="CS26" s="32" t="str">
        <f>IF(CP26="wrong PO",(VLOOKUP($E26,'Mar 2016'!$D$1:$Z$500,3,FALSE)),"")</f>
        <v/>
      </c>
      <c r="CT26" s="32" t="str">
        <f>IFERROR(IF(VLOOKUP($E26,'Feb 2016'!$D$1:$Z$500,3,FALSE)=G26,"-","Wrong PO"),"new")</f>
        <v>-</v>
      </c>
      <c r="CU26" s="32" t="str">
        <f>IF(CP26="wrong PO",(VLOOKUP($E26,'Feb 2016'!$D$1:$Z$500,3,FALSE)),"")</f>
        <v/>
      </c>
      <c r="CV26" s="29" t="str">
        <f>IFERROR(IF(VLOOKUP($E26,'Jan 2016'!$D$1:$Z$500,3,FALSE)=G26,"-","Wrong PO"),"new")</f>
        <v>new</v>
      </c>
      <c r="CW26" s="32" t="str">
        <f>IF(CV26="wrong PO",(VLOOKUP($E26,'Jan 2016'!$D$1:$Z$500,3,FALSE)),"")</f>
        <v/>
      </c>
      <c r="CX26" s="29" t="str">
        <f>IFERROR(IF(VLOOKUP($E26,'Dec 2015'!$D$1:$Z$500,3,FALSE)=G26,"-","Wrong PO"),"new")</f>
        <v>new</v>
      </c>
      <c r="CY26" s="32" t="str">
        <f>IF(CX26="wrong PO",(VLOOKUP($E26,'Dec 2015'!$D$1:$Z$500,3,FALSE)),"")</f>
        <v/>
      </c>
      <c r="CZ26" s="29" t="str">
        <f>IFERROR(IF(VLOOKUP($E26,'Nov 2015'!$D$1:$Z$500,3,FALSE)=G26,"-","Wrong PO"),"new")</f>
        <v>new</v>
      </c>
      <c r="DA26" s="32" t="str">
        <f>IF(CZ26="wrong PO",(VLOOKUP($E26,'Nov 2015'!$D$1:$Z$500,3,FALSE)),"")</f>
        <v/>
      </c>
      <c r="DB26" s="29" t="str">
        <f>IFERROR(IF(VLOOKUP($E26,'Oct 2015'!$D$1:$Z$500,3,FALSE)=G26,"-","Wrong PO"),"new")</f>
        <v>new</v>
      </c>
      <c r="DC26" s="32" t="str">
        <f>IF(DB26="wrong PO",(VLOOKUP($E26,'Oct 2015'!$D$1:$Z$500,3,FALSE)),"")</f>
        <v/>
      </c>
      <c r="DD26" s="29" t="str">
        <f>IFERROR(IF(VLOOKUP($E26,'Sep 2015'!$D$1:$Z$500,3,FALSE)=G26,"-","Wrong PO"),"new")</f>
        <v>new</v>
      </c>
      <c r="DE26" s="32" t="str">
        <f>IF(DD26="wrong PO",(VLOOKUP($E26,'Sep 2015'!$D$1:$Z$500,3,FALSE)),"")</f>
        <v/>
      </c>
    </row>
    <row r="27" spans="1:109">
      <c r="A27" s="115">
        <v>78</v>
      </c>
      <c r="B27" s="2" t="s">
        <v>841</v>
      </c>
      <c r="C27" s="2" t="s">
        <v>510</v>
      </c>
      <c r="D27" s="2" t="s">
        <v>56</v>
      </c>
      <c r="E27" s="2" t="s">
        <v>57</v>
      </c>
      <c r="F27" s="2" t="s">
        <v>50</v>
      </c>
      <c r="G27" s="21" t="s">
        <v>152</v>
      </c>
      <c r="H27" s="21" t="str">
        <f>IFERROR(VLOOKUP($E27,'Wayne Master'!$B$1:$C$315,2,FALSE),"not on master")</f>
        <v>P0742695</v>
      </c>
      <c r="I27" s="11" t="s">
        <v>2096</v>
      </c>
      <c r="J27" s="3">
        <v>42214</v>
      </c>
      <c r="K27" s="2" t="s">
        <v>28</v>
      </c>
      <c r="L27" s="2" t="s">
        <v>51</v>
      </c>
      <c r="M27" s="2" t="s">
        <v>30</v>
      </c>
      <c r="N27" s="2" t="s">
        <v>31</v>
      </c>
      <c r="O27" s="2" t="s">
        <v>32</v>
      </c>
      <c r="P27" s="4">
        <v>69324</v>
      </c>
      <c r="Q27" s="4">
        <v>72486</v>
      </c>
      <c r="R27" s="4">
        <v>3162</v>
      </c>
      <c r="S27" s="5">
        <v>53.44</v>
      </c>
      <c r="T27" s="4">
        <v>0</v>
      </c>
      <c r="U27" s="4">
        <v>0</v>
      </c>
      <c r="V27" s="4">
        <v>0</v>
      </c>
      <c r="W27" s="5">
        <v>0</v>
      </c>
      <c r="X27" s="5">
        <v>0</v>
      </c>
      <c r="Y27" s="14">
        <v>53.44</v>
      </c>
      <c r="Z27" s="14">
        <v>0</v>
      </c>
      <c r="AA27" s="14">
        <v>53.44</v>
      </c>
      <c r="AB27" s="4">
        <v>24580</v>
      </c>
      <c r="AC27" s="55"/>
      <c r="AD27" s="59">
        <f>SUM(AI27,AM27,AQ27,AU27,AY27,BC27,BG27,BK27,BO27,BS27,BW27,CA27)</f>
        <v>1224.82</v>
      </c>
      <c r="AE27" s="59">
        <f>(Q27*0.0169)+(U27*0.0598)</f>
        <v>1225.0133999999998</v>
      </c>
      <c r="AF27" s="102">
        <f>IFERROR(IFERROR(VLOOKUP($G27,'FPO034'!$J$9:$Q$196,7,FALSE),(VLOOKUP($H27,'FPO034'!$J$9:$Q$196,7,FALSE))),"No PO")</f>
        <v>21598.32</v>
      </c>
      <c r="AG27" s="102">
        <f>IFERROR(IFERROR(VLOOKUP($G27,'FPO034'!$J$9:$Q$196,8,FALSE),(VLOOKUP($H27,'FPO034'!$J$9:$Q$196,8,FALSE))),"No PO")</f>
        <v>0</v>
      </c>
      <c r="AH27" s="102" t="str">
        <f>IF(AG27&lt;&gt;0,"No",IF(AD27&gt;AF27,"No",IF(AD27/AE27&lt;1,"--",IF(AD27/AE27&lt;1.02,"Maybe","No"))))</f>
        <v>--</v>
      </c>
      <c r="AI27" s="59">
        <f>IFERROR(VLOOKUP($E27,'Rev2 Aug 16'!$D$1:$Z$300,22,FALSE),"-")</f>
        <v>53.44</v>
      </c>
      <c r="AJ27" s="59" t="str">
        <f>IFERROR(VLOOKUP($E27,'Rev2 Aug 16'!$D$1:$Z$300,5,FALSE),"-")</f>
        <v>WAY2001H6O</v>
      </c>
      <c r="AK27" s="59" t="str">
        <f>IFERROR(VLOOKUP(AJ27,'Paid Invoices'!$F$6:$I$381,3,FALSE),"")</f>
        <v/>
      </c>
      <c r="AL27" s="59" t="str">
        <f>IFERROR(VLOOKUP(AJ27,'Open Invoices'!$D$1:$E$3000,2,FALSE),"")</f>
        <v/>
      </c>
      <c r="AM27" s="59">
        <f>IFERROR(VLOOKUP($E27,'Rev2 July 16'!$D$1:$Z$300,22,FALSE),"-")</f>
        <v>64.3</v>
      </c>
      <c r="AN27" s="59" t="str">
        <f>IFERROR(VLOOKUP($E27,'Rev2 July 16'!$D$1:$Z$300,5,FALSE),"-")</f>
        <v>WAY2001G6P</v>
      </c>
      <c r="AO27" s="59" t="str">
        <f>IFERROR(VLOOKUP(AN27,'Paid Invoices'!$F$6:$I$381,3,FALSE),"")</f>
        <v/>
      </c>
      <c r="AP27" s="59" t="str">
        <f>IFERROR(VLOOKUP(AN27,'Open Invoices'!$D$1:$E$3000,2,FALSE),"")</f>
        <v/>
      </c>
      <c r="AQ27" s="59">
        <f>IFERROR(VLOOKUP($E27,'Rev June 16'!$D$1:$Z$300,22,FALSE),"-")</f>
        <v>93.86</v>
      </c>
      <c r="AR27" s="59" t="str">
        <f>IFERROR(VLOOKUP($E27,'Rev June 16'!$D$1:$Z$300,4,FALSE),"-")</f>
        <v>WAY2001F6P</v>
      </c>
      <c r="AS27" s="59" t="str">
        <f>IFERROR(VLOOKUP(AR27,'Paid Invoices'!$F$6:$I$381,3,FALSE),"")</f>
        <v/>
      </c>
      <c r="AT27" s="59" t="str">
        <f>IFERROR(VLOOKUP(AR27,'Open Invoices'!$D$1:$E$3000,2,FALSE),"")</f>
        <v/>
      </c>
      <c r="AU27" s="59">
        <f>IFERROR(VLOOKUP($E27,'May 2016'!$D$1:$Z$300,22,FALSE),"-")</f>
        <v>198.34</v>
      </c>
      <c r="AV27" s="59" t="str">
        <f>IFERROR(VLOOKUP($E27,'May 2016'!$D$1:$Z$300,4,FALSE),"-")</f>
        <v>WAY2001E6P</v>
      </c>
      <c r="AW27" s="59" t="str">
        <f>IFERROR(VLOOKUP(AV27,'Paid Invoices'!$F$6:$I$381,3,FALSE),"")</f>
        <v/>
      </c>
      <c r="AX27" s="59" t="str">
        <f>IFERROR(VLOOKUP(AV27,'Open Invoices'!$D$1:$E$3000,2,FALSE),"")</f>
        <v/>
      </c>
      <c r="AY27" s="59">
        <f>IFERROR(VLOOKUP($E27,'Apr 2016'!$D$1:$Z$300,22,FALSE),"-")</f>
        <v>129.44</v>
      </c>
      <c r="AZ27" s="59" t="str">
        <f>IFERROR(VLOOKUP($E27,'Apr 2016'!$D$1:$Z$300,4,FALSE),"-")</f>
        <v>WAY2001D6Q</v>
      </c>
      <c r="BA27" s="59" t="str">
        <f>IFERROR(VLOOKUP(AZ27,'Paid Invoices'!$F$6:$I$381,3,FALSE),"")</f>
        <v/>
      </c>
      <c r="BB27" s="59" t="str">
        <f>IFERROR(VLOOKUP(AZ27,'Open Invoices'!$D$1:$E$3000,2,FALSE),"")</f>
        <v/>
      </c>
      <c r="BC27" s="59">
        <f>IFERROR(VLOOKUP($E27,'Mar 2016'!$D$1:$Z$300,22,FALSE),"-")</f>
        <v>109.51</v>
      </c>
      <c r="BD27" s="59" t="str">
        <f>IFERROR(VLOOKUP($E27,'Mar 2016'!$D$1:$Z$300,4,FALSE),"-")</f>
        <v>WAY2001C6P</v>
      </c>
      <c r="BE27" s="59" t="str">
        <f>IFERROR(VLOOKUP(BD27,'Paid Invoices'!$F$6:$I$381,3,FALSE),"")</f>
        <v/>
      </c>
      <c r="BF27" s="59" t="str">
        <f>IFERROR(VLOOKUP(BD27,'Open Invoices'!$D$1:$E$3000,2,FALSE),"")</f>
        <v/>
      </c>
      <c r="BG27" s="59">
        <f>IFERROR(VLOOKUP($E27,'Feb 2016'!$D$1:$Z$300,22,FALSE),"-")</f>
        <v>150.97999999999999</v>
      </c>
      <c r="BH27" s="59" t="str">
        <f>IFERROR(VLOOKUP($E27,'Feb 2016'!$D$1:$Z$300,4,FALSE),"-")</f>
        <v>WAY2001B6L</v>
      </c>
      <c r="BI27" s="59" t="str">
        <f>IFERROR(VLOOKUP(BH27,'Paid Invoices'!$F$6:$I$381,3,FALSE),"")</f>
        <v/>
      </c>
      <c r="BJ27" s="59" t="str">
        <f>IFERROR(VLOOKUP(BH27,'Open Invoices'!$D$1:$E$3000,2,FALSE),"")</f>
        <v/>
      </c>
      <c r="BK27" s="59">
        <f>IFERROR(VLOOKUP($E27,'Jan 2016'!$D$1:$Z$300,22,FALSE),"-")</f>
        <v>58.36</v>
      </c>
      <c r="BL27" s="59" t="str">
        <f>IFERROR(VLOOKUP($E27,'Jan 2016'!$D$1:$Z$300,4,FALSE),"-")</f>
        <v>WAY2001A6AK</v>
      </c>
      <c r="BM27" s="59" t="str">
        <f>IFERROR(VLOOKUP(BL27,'Paid Invoices'!$F$6:$I$381,3,FALSE),"")</f>
        <v/>
      </c>
      <c r="BN27" s="59" t="str">
        <f>IFERROR(VLOOKUP(BL27,'Open Invoices'!$D$1:$E$3000,2,FALSE),"")</f>
        <v/>
      </c>
      <c r="BO27" s="59">
        <f>IFERROR(VLOOKUP($E27,'Dec 2015'!$D$1:$Z$300,22,FALSE),"-")</f>
        <v>97.73</v>
      </c>
      <c r="BP27" s="59" t="str">
        <f>IFERROR(VLOOKUP($E27,'Dec 2015'!$D$1:$Z$300,4,FALSE),"-")</f>
        <v>WAY2001L5L</v>
      </c>
      <c r="BQ27" s="59" t="str">
        <f>IFERROR(VLOOKUP(BP27,'Paid Invoices'!$F$6:$I$381,3,FALSE),"")</f>
        <v/>
      </c>
      <c r="BR27" s="59" t="str">
        <f>IFERROR(VLOOKUP(BP27,'Open Invoices'!$D$1:$E$3000,2,FALSE),"")</f>
        <v/>
      </c>
      <c r="BS27" s="59">
        <f>IFERROR(VLOOKUP($E27,'Nov 2015'!$D$1:$Z$300,22,FALSE),"-")</f>
        <v>76.59</v>
      </c>
      <c r="BT27" s="59" t="str">
        <f>IFERROR(VLOOKUP($E27,'Nov 2015'!$D$1:$Z$300,4,FALSE),"-")</f>
        <v>WAY2001K5AK</v>
      </c>
      <c r="BU27" s="59" t="str">
        <f>IFERROR(VLOOKUP(BT27,'Paid Invoices'!$F$6:$I$381,3,FALSE),"")</f>
        <v/>
      </c>
      <c r="BV27" s="59" t="str">
        <f>IFERROR(VLOOKUP(BT27,'Open Invoices'!$D$1:$E$3000,2,FALSE),"")</f>
        <v/>
      </c>
      <c r="BW27" s="59">
        <f>IFERROR(VLOOKUP($E27,'Oct 2015'!$D$1:$Z$300,22,FALSE),"-")</f>
        <v>148.16</v>
      </c>
      <c r="BX27" s="59" t="str">
        <f>IFERROR(VLOOKUP($E27,'Oct 2015'!$D$1:$Z$300,4,FALSE),"-")</f>
        <v>WAY2001J5AK</v>
      </c>
      <c r="BY27" s="59" t="str">
        <f>IFERROR(VLOOKUP(BX27,'Paid Invoices'!$F$6:$I$381,3,FALSE),"")</f>
        <v/>
      </c>
      <c r="BZ27" s="59" t="str">
        <f>IFERROR(VLOOKUP(BX27,'Open Invoices'!$D$1:$E$3000,2,FALSE),"")</f>
        <v/>
      </c>
      <c r="CA27" s="59">
        <f>IFERROR(VLOOKUP($E27,'Sep 2015'!$D$1:$Z$300,22,FALSE),"-")</f>
        <v>44.11</v>
      </c>
      <c r="CB27" s="59" t="str">
        <f>IFERROR(VLOOKUP($E27,'Sep 2015'!$D$1:$Z$300,4,FALSE),"-")</f>
        <v>WAY2001I5AD</v>
      </c>
      <c r="CC27" s="59" t="str">
        <f>IFERROR(VLOOKUP(CB27,'Paid Invoices'!$F$6:$I$381,3,FALSE),"")</f>
        <v/>
      </c>
      <c r="CD27" s="59" t="str">
        <f>IFERROR(VLOOKUP(CB27,'Open Invoices'!$D$1:$E$3000,2,FALSE),"")</f>
        <v/>
      </c>
      <c r="CE27" s="52"/>
      <c r="CF27" s="52" t="s">
        <v>2115</v>
      </c>
      <c r="CG27" s="49" t="str">
        <f>IFERROR(IFERROR(VLOOKUP($E27,'Asset Group  All Assets'!$B$1:$C$500,2,FALSE),(VLOOKUP($E27,'Missing-WSU-POs'!$B$1:$D$500,3,FALSE))),"?")</f>
        <v>P0742695</v>
      </c>
      <c r="CH27" s="31" t="str">
        <f>IF(G27="","",G27)</f>
        <v>P0742695</v>
      </c>
      <c r="CI27" s="31" t="str">
        <f>IF(CG27=CH27,"","Wrong PO")</f>
        <v/>
      </c>
      <c r="CJ27" s="29" t="str">
        <f>IFERROR(IF(VLOOKUP($E27,'Org July 2016 '!$D$1:$Z$500,3,FALSE)=G27,"-","Wrong PO"),"new")</f>
        <v>Wrong PO</v>
      </c>
      <c r="CK27" s="32">
        <f>IF(CJ27="wrong PO",(VLOOKUP($E27,'Org July 2016 '!$D$1:$Z$500,3,FALSE)),"")</f>
        <v>0</v>
      </c>
      <c r="CL27" s="29" t="str">
        <f>IFERROR(IF(VLOOKUP($E27,'Org June 2016 '!$D$1:$Z$500,3,FALSE)=G27,"-","Wrong PO"),"new")</f>
        <v>Wrong PO</v>
      </c>
      <c r="CM27" s="32">
        <f>IF(CL27="wrong PO",(VLOOKUP($E27,'Org June 2016 '!$D$1:$Z$500,3,FALSE)),"")</f>
        <v>0</v>
      </c>
      <c r="CN27" s="29" t="str">
        <f>IFERROR(IF(VLOOKUP($E27,'May 2016'!D78:Z577,3,FALSE)=G27,"-","Wrong PO"),"new")</f>
        <v>new</v>
      </c>
      <c r="CO27" s="32" t="str">
        <f>IF(CN27="wrong PO",(VLOOKUP($E27,'May 2016'!D78:Z577,3,FALSE)),"")</f>
        <v/>
      </c>
      <c r="CP27" s="29" t="str">
        <f>IFERROR(IF(VLOOKUP($E27,'Apr 2016'!$D$1:$Z$500,3,FALSE)=G27,"-","Wrong PO"),"new")</f>
        <v>-</v>
      </c>
      <c r="CQ27" s="32" t="str">
        <f>IF(CP27="wrong PO",(VLOOKUP($E27,'Apr 2016'!$D$1:$Z$500,3,FALSE)),"")</f>
        <v/>
      </c>
      <c r="CR27" s="32" t="str">
        <f>IFERROR(IF(VLOOKUP($E27,'Mar 2016'!$D$1:$Z$500,3,FALSE)=G27,"-","Wrong PO"),"new")</f>
        <v>-</v>
      </c>
      <c r="CS27" s="32" t="str">
        <f>IF(CP27="wrong PO",(VLOOKUP($E27,'Mar 2016'!$D$1:$Z$500,3,FALSE)),"")</f>
        <v/>
      </c>
      <c r="CT27" s="32" t="str">
        <f>IFERROR(IF(VLOOKUP($E27,'Feb 2016'!$D$1:$Z$500,3,FALSE)=G27,"-","Wrong PO"),"new")</f>
        <v>-</v>
      </c>
      <c r="CU27" s="32" t="str">
        <f>IF(CP27="wrong PO",(VLOOKUP($E27,'Feb 2016'!$D$1:$Z$500,3,FALSE)),"")</f>
        <v/>
      </c>
      <c r="CV27" s="29" t="str">
        <f>IFERROR(IF(VLOOKUP($E27,'Jan 2016'!$D$1:$Z$500,3,FALSE)=G27,"-","Wrong PO"),"new")</f>
        <v>-</v>
      </c>
      <c r="CW27" s="32" t="str">
        <f>IF(CV27="wrong PO",(VLOOKUP($E27,'Jan 2016'!$D$1:$Z$500,3,FALSE)),"")</f>
        <v/>
      </c>
      <c r="CX27" s="29" t="str">
        <f>IFERROR(IF(VLOOKUP($E27,'Dec 2015'!$D$1:$Z$500,3,FALSE)=G27,"-","Wrong PO"),"new")</f>
        <v>-</v>
      </c>
      <c r="CY27" s="32" t="str">
        <f>IF(CX27="wrong PO",(VLOOKUP($E27,'Dec 2015'!$D$1:$Z$500,3,FALSE)),"")</f>
        <v/>
      </c>
      <c r="CZ27" s="29" t="str">
        <f>IFERROR(IF(VLOOKUP($E27,'Nov 2015'!$D$1:$Z$500,3,FALSE)=G27,"-","Wrong PO"),"new")</f>
        <v>-</v>
      </c>
      <c r="DA27" s="32" t="str">
        <f>IF(CZ27="wrong PO",(VLOOKUP($E27,'Nov 2015'!$D$1:$Z$500,3,FALSE)),"")</f>
        <v/>
      </c>
      <c r="DB27" s="29" t="str">
        <f>IFERROR(IF(VLOOKUP($E27,'Oct 2015'!$D$1:$Z$500,3,FALSE)=G27,"-","Wrong PO"),"new")</f>
        <v>-</v>
      </c>
      <c r="DC27" s="32" t="str">
        <f>IF(DB27="wrong PO",(VLOOKUP($E27,'Oct 2015'!$D$1:$Z$500,3,FALSE)),"")</f>
        <v/>
      </c>
      <c r="DD27" s="29" t="str">
        <f>IFERROR(IF(VLOOKUP($E27,'Sep 2015'!$D$1:$Z$500,3,FALSE)=G27,"-","Wrong PO"),"new")</f>
        <v>-</v>
      </c>
      <c r="DE27" s="32" t="str">
        <f>IF(DD27="wrong PO",(VLOOKUP($E27,'Sep 2015'!$D$1:$Z$500,3,FALSE)),"")</f>
        <v/>
      </c>
    </row>
    <row r="28" spans="1:109">
      <c r="A28" s="115">
        <v>79</v>
      </c>
      <c r="B28" s="2" t="s">
        <v>841</v>
      </c>
      <c r="C28" s="2" t="s">
        <v>510</v>
      </c>
      <c r="D28" s="2" t="s">
        <v>56</v>
      </c>
      <c r="E28" s="2" t="s">
        <v>58</v>
      </c>
      <c r="F28" s="2" t="s">
        <v>50</v>
      </c>
      <c r="G28" s="21" t="s">
        <v>152</v>
      </c>
      <c r="H28" s="21" t="str">
        <f>IFERROR(VLOOKUP($E28,'Wayne Master'!$B$1:$C$315,2,FALSE),"not on master")</f>
        <v>P0742695</v>
      </c>
      <c r="I28" s="11" t="s">
        <v>2096</v>
      </c>
      <c r="J28" s="3">
        <v>42214</v>
      </c>
      <c r="K28" s="2" t="s">
        <v>28</v>
      </c>
      <c r="L28" s="2" t="s">
        <v>51</v>
      </c>
      <c r="M28" s="2" t="s">
        <v>30</v>
      </c>
      <c r="N28" s="2" t="s">
        <v>31</v>
      </c>
      <c r="O28" s="2" t="s">
        <v>32</v>
      </c>
      <c r="P28" s="4">
        <v>19396</v>
      </c>
      <c r="Q28" s="4">
        <v>20092</v>
      </c>
      <c r="R28" s="4">
        <v>696</v>
      </c>
      <c r="S28" s="5">
        <v>11.76</v>
      </c>
      <c r="T28" s="4">
        <v>0</v>
      </c>
      <c r="U28" s="4">
        <v>0</v>
      </c>
      <c r="V28" s="4">
        <v>0</v>
      </c>
      <c r="W28" s="5">
        <v>0</v>
      </c>
      <c r="X28" s="5">
        <v>0</v>
      </c>
      <c r="Y28" s="14">
        <v>11.76</v>
      </c>
      <c r="Z28" s="14">
        <v>0</v>
      </c>
      <c r="AA28" s="14">
        <v>11.76</v>
      </c>
      <c r="AB28" s="4">
        <v>24580</v>
      </c>
      <c r="AC28" s="55"/>
      <c r="AD28" s="59">
        <f>SUM(AI28,AM28,AQ28,AU28,AY28,BC28,BG28,BK28,BO28,BS28,BW28,CA28)</f>
        <v>339.36999999999995</v>
      </c>
      <c r="AE28" s="59">
        <f>(Q28*0.0169)+(U28*0.0598)</f>
        <v>339.55479999999994</v>
      </c>
      <c r="AF28" s="102">
        <f>IFERROR(IFERROR(VLOOKUP($G28,'FPO034'!$J$9:$Q$196,7,FALSE),(VLOOKUP($H28,'FPO034'!$J$9:$Q$196,7,FALSE))),"No PO")</f>
        <v>21598.32</v>
      </c>
      <c r="AG28" s="102">
        <f>IFERROR(IFERROR(VLOOKUP($G28,'FPO034'!$J$9:$Q$196,8,FALSE),(VLOOKUP($H28,'FPO034'!$J$9:$Q$196,8,FALSE))),"No PO")</f>
        <v>0</v>
      </c>
      <c r="AH28" s="102" t="str">
        <f>IF(AG28&lt;&gt;0,"No",IF(AD28&gt;AF28,"No",IF(AD28/AE28&lt;1,"--",IF(AD28/AE28&lt;1.02,"Maybe","No"))))</f>
        <v>--</v>
      </c>
      <c r="AI28" s="59">
        <f>IFERROR(VLOOKUP($E28,'Rev2 Aug 16'!$D$1:$Z$300,22,FALSE),"-")</f>
        <v>11.76</v>
      </c>
      <c r="AJ28" s="59" t="str">
        <f>IFERROR(VLOOKUP($E28,'Rev2 Aug 16'!$D$1:$Z$300,5,FALSE),"-")</f>
        <v>WAY2001H6O</v>
      </c>
      <c r="AK28" s="59" t="str">
        <f>IFERROR(VLOOKUP(AJ28,'Paid Invoices'!$F$6:$I$381,3,FALSE),"")</f>
        <v/>
      </c>
      <c r="AL28" s="59" t="str">
        <f>IFERROR(VLOOKUP(AJ28,'Open Invoices'!$D$1:$E$3000,2,FALSE),"")</f>
        <v/>
      </c>
      <c r="AM28" s="59">
        <f>IFERROR(VLOOKUP($E28,'Rev2 July 16'!$D$1:$Z$300,22,FALSE),"-")</f>
        <v>48.89</v>
      </c>
      <c r="AN28" s="59" t="str">
        <f>IFERROR(VLOOKUP($E28,'Rev2 July 16'!$D$1:$Z$300,5,FALSE),"-")</f>
        <v>WAY2001G6P</v>
      </c>
      <c r="AO28" s="59" t="str">
        <f>IFERROR(VLOOKUP(AN28,'Paid Invoices'!$F$6:$I$381,3,FALSE),"")</f>
        <v/>
      </c>
      <c r="AP28" s="59" t="str">
        <f>IFERROR(VLOOKUP(AN28,'Open Invoices'!$D$1:$E$3000,2,FALSE),"")</f>
        <v/>
      </c>
      <c r="AQ28" s="59">
        <f>IFERROR(VLOOKUP($E28,'Rev June 16'!$D$1:$Z$300,22,FALSE),"-")</f>
        <v>26.65</v>
      </c>
      <c r="AR28" s="59" t="str">
        <f>IFERROR(VLOOKUP($E28,'Rev June 16'!$D$1:$Z$300,4,FALSE),"-")</f>
        <v>WAY2001F6P</v>
      </c>
      <c r="AS28" s="59" t="str">
        <f>IFERROR(VLOOKUP(AR28,'Paid Invoices'!$F$6:$I$381,3,FALSE),"")</f>
        <v/>
      </c>
      <c r="AT28" s="59" t="str">
        <f>IFERROR(VLOOKUP(AR28,'Open Invoices'!$D$1:$E$3000,2,FALSE),"")</f>
        <v/>
      </c>
      <c r="AU28" s="59">
        <f>IFERROR(VLOOKUP($E28,'May 2016'!$D$1:$Z$300,22,FALSE),"-")</f>
        <v>28.43</v>
      </c>
      <c r="AV28" s="59" t="str">
        <f>IFERROR(VLOOKUP($E28,'May 2016'!$D$1:$Z$300,4,FALSE),"-")</f>
        <v>WAY2001E6P</v>
      </c>
      <c r="AW28" s="59" t="str">
        <f>IFERROR(VLOOKUP(AV28,'Paid Invoices'!$F$6:$I$381,3,FALSE),"")</f>
        <v/>
      </c>
      <c r="AX28" s="59" t="str">
        <f>IFERROR(VLOOKUP(AV28,'Open Invoices'!$D$1:$E$3000,2,FALSE),"")</f>
        <v/>
      </c>
      <c r="AY28" s="59">
        <f>IFERROR(VLOOKUP($E28,'Apr 2016'!$D$1:$Z$300,22,FALSE),"-")</f>
        <v>25.37</v>
      </c>
      <c r="AZ28" s="59" t="str">
        <f>IFERROR(VLOOKUP($E28,'Apr 2016'!$D$1:$Z$300,4,FALSE),"-")</f>
        <v>WAY2001D6Q</v>
      </c>
      <c r="BA28" s="59" t="str">
        <f>IFERROR(VLOOKUP(AZ28,'Paid Invoices'!$F$6:$I$381,3,FALSE),"")</f>
        <v/>
      </c>
      <c r="BB28" s="59" t="str">
        <f>IFERROR(VLOOKUP(AZ28,'Open Invoices'!$D$1:$E$3000,2,FALSE),"")</f>
        <v/>
      </c>
      <c r="BC28" s="59">
        <f>IFERROR(VLOOKUP($E28,'Mar 2016'!$D$1:$Z$300,22,FALSE),"-")</f>
        <v>16.829999999999998</v>
      </c>
      <c r="BD28" s="59" t="str">
        <f>IFERROR(VLOOKUP($E28,'Mar 2016'!$D$1:$Z$300,4,FALSE),"-")</f>
        <v>WAY2001C6P</v>
      </c>
      <c r="BE28" s="59" t="str">
        <f>IFERROR(VLOOKUP(BD28,'Paid Invoices'!$F$6:$I$381,3,FALSE),"")</f>
        <v/>
      </c>
      <c r="BF28" s="59" t="str">
        <f>IFERROR(VLOOKUP(BD28,'Open Invoices'!$D$1:$E$3000,2,FALSE),"")</f>
        <v/>
      </c>
      <c r="BG28" s="59">
        <f>IFERROR(VLOOKUP($E28,'Feb 2016'!$D$1:$Z$300,22,FALSE),"-")</f>
        <v>33.28</v>
      </c>
      <c r="BH28" s="59" t="str">
        <f>IFERROR(VLOOKUP($E28,'Feb 2016'!$D$1:$Z$300,4,FALSE),"-")</f>
        <v>WAY2001B6L</v>
      </c>
      <c r="BI28" s="59" t="str">
        <f>IFERROR(VLOOKUP(BH28,'Paid Invoices'!$F$6:$I$381,3,FALSE),"")</f>
        <v/>
      </c>
      <c r="BJ28" s="59" t="str">
        <f>IFERROR(VLOOKUP(BH28,'Open Invoices'!$D$1:$E$3000,2,FALSE),"")</f>
        <v/>
      </c>
      <c r="BK28" s="59">
        <f>IFERROR(VLOOKUP($E28,'Jan 2016'!$D$1:$Z$300,22,FALSE),"-")</f>
        <v>31.21</v>
      </c>
      <c r="BL28" s="59" t="str">
        <f>IFERROR(VLOOKUP($E28,'Jan 2016'!$D$1:$Z$300,4,FALSE),"-")</f>
        <v>WAY2001A6AK</v>
      </c>
      <c r="BM28" s="59" t="str">
        <f>IFERROR(VLOOKUP(BL28,'Paid Invoices'!$F$6:$I$381,3,FALSE),"")</f>
        <v/>
      </c>
      <c r="BN28" s="59" t="str">
        <f>IFERROR(VLOOKUP(BL28,'Open Invoices'!$D$1:$E$3000,2,FALSE),"")</f>
        <v/>
      </c>
      <c r="BO28" s="59">
        <f>IFERROR(VLOOKUP($E28,'Dec 2015'!$D$1:$Z$300,22,FALSE),"-")</f>
        <v>27.01</v>
      </c>
      <c r="BP28" s="59" t="str">
        <f>IFERROR(VLOOKUP($E28,'Dec 2015'!$D$1:$Z$300,4,FALSE),"-")</f>
        <v>WAY2001L5L</v>
      </c>
      <c r="BQ28" s="59" t="str">
        <f>IFERROR(VLOOKUP(BP28,'Paid Invoices'!$F$6:$I$381,3,FALSE),"")</f>
        <v/>
      </c>
      <c r="BR28" s="59" t="str">
        <f>IFERROR(VLOOKUP(BP28,'Open Invoices'!$D$1:$E$3000,2,FALSE),"")</f>
        <v/>
      </c>
      <c r="BS28" s="59">
        <f>IFERROR(VLOOKUP($E28,'Nov 2015'!$D$1:$Z$300,22,FALSE),"-")</f>
        <v>30.15</v>
      </c>
      <c r="BT28" s="59" t="str">
        <f>IFERROR(VLOOKUP($E28,'Nov 2015'!$D$1:$Z$300,4,FALSE),"-")</f>
        <v>WAY2001K5AK</v>
      </c>
      <c r="BU28" s="59" t="str">
        <f>IFERROR(VLOOKUP(BT28,'Paid Invoices'!$F$6:$I$381,3,FALSE),"")</f>
        <v/>
      </c>
      <c r="BV28" s="59" t="str">
        <f>IFERROR(VLOOKUP(BT28,'Open Invoices'!$D$1:$E$3000,2,FALSE),"")</f>
        <v/>
      </c>
      <c r="BW28" s="59">
        <f>IFERROR(VLOOKUP($E28,'Oct 2015'!$D$1:$Z$300,22,FALSE),"-")</f>
        <v>49.77</v>
      </c>
      <c r="BX28" s="59" t="str">
        <f>IFERROR(VLOOKUP($E28,'Oct 2015'!$D$1:$Z$300,4,FALSE),"-")</f>
        <v>WAY2001J5AK</v>
      </c>
      <c r="BY28" s="59" t="str">
        <f>IFERROR(VLOOKUP(BX28,'Paid Invoices'!$F$6:$I$381,3,FALSE),"")</f>
        <v/>
      </c>
      <c r="BZ28" s="59" t="str">
        <f>IFERROR(VLOOKUP(BX28,'Open Invoices'!$D$1:$E$3000,2,FALSE),"")</f>
        <v/>
      </c>
      <c r="CA28" s="59">
        <f>IFERROR(VLOOKUP($E28,'Sep 2015'!$D$1:$Z$300,22,FALSE),"-")</f>
        <v>10.02</v>
      </c>
      <c r="CB28" s="59" t="str">
        <f>IFERROR(VLOOKUP($E28,'Sep 2015'!$D$1:$Z$300,4,FALSE),"-")</f>
        <v>WAY2001I5AD</v>
      </c>
      <c r="CC28" s="59" t="str">
        <f>IFERROR(VLOOKUP(CB28,'Paid Invoices'!$F$6:$I$381,3,FALSE),"")</f>
        <v/>
      </c>
      <c r="CD28" s="59" t="str">
        <f>IFERROR(VLOOKUP(CB28,'Open Invoices'!$D$1:$E$3000,2,FALSE),"")</f>
        <v/>
      </c>
      <c r="CE28" s="52"/>
      <c r="CF28" s="52" t="s">
        <v>2115</v>
      </c>
      <c r="CG28" s="49" t="str">
        <f>IFERROR(IFERROR(VLOOKUP($E28,'Asset Group  All Assets'!$B$1:$C$500,2,FALSE),(VLOOKUP($E28,'Missing-WSU-POs'!$B$1:$D$500,3,FALSE))),"?")</f>
        <v>P0742695</v>
      </c>
      <c r="CH28" s="31" t="str">
        <f>IF(G28="","",G28)</f>
        <v>P0742695</v>
      </c>
      <c r="CI28" s="31" t="str">
        <f>IF(CG28=CH28,"","Wrong PO")</f>
        <v/>
      </c>
      <c r="CJ28" s="29" t="str">
        <f>IFERROR(IF(VLOOKUP($E28,'Org July 2016 '!$D$1:$Z$500,3,FALSE)=G28,"-","Wrong PO"),"new")</f>
        <v>Wrong PO</v>
      </c>
      <c r="CK28" s="32">
        <f>IF(CJ28="wrong PO",(VLOOKUP($E28,'Org July 2016 '!$D$1:$Z$500,3,FALSE)),"")</f>
        <v>0</v>
      </c>
      <c r="CL28" s="29" t="str">
        <f>IFERROR(IF(VLOOKUP($E28,'Org June 2016 '!$D$1:$Z$500,3,FALSE)=G28,"-","Wrong PO"),"new")</f>
        <v>Wrong PO</v>
      </c>
      <c r="CM28" s="32">
        <f>IF(CL28="wrong PO",(VLOOKUP($E28,'Org June 2016 '!$D$1:$Z$500,3,FALSE)),"")</f>
        <v>0</v>
      </c>
      <c r="CN28" s="29" t="str">
        <f>IFERROR(IF(VLOOKUP($E28,'May 2016'!D79:Z578,3,FALSE)=G28,"-","Wrong PO"),"new")</f>
        <v>new</v>
      </c>
      <c r="CO28" s="32" t="str">
        <f>IF(CN28="wrong PO",(VLOOKUP($E28,'May 2016'!D79:Z578,3,FALSE)),"")</f>
        <v/>
      </c>
      <c r="CP28" s="29" t="str">
        <f>IFERROR(IF(VLOOKUP($E28,'Apr 2016'!$D$1:$Z$500,3,FALSE)=G28,"-","Wrong PO"),"new")</f>
        <v>-</v>
      </c>
      <c r="CQ28" s="32" t="str">
        <f>IF(CP28="wrong PO",(VLOOKUP($E28,'Apr 2016'!$D$1:$Z$500,3,FALSE)),"")</f>
        <v/>
      </c>
      <c r="CR28" s="32" t="str">
        <f>IFERROR(IF(VLOOKUP($E28,'Mar 2016'!$D$1:$Z$500,3,FALSE)=G28,"-","Wrong PO"),"new")</f>
        <v>-</v>
      </c>
      <c r="CS28" s="32" t="str">
        <f>IF(CP28="wrong PO",(VLOOKUP($E28,'Mar 2016'!$D$1:$Z$500,3,FALSE)),"")</f>
        <v/>
      </c>
      <c r="CT28" s="32" t="str">
        <f>IFERROR(IF(VLOOKUP($E28,'Feb 2016'!$D$1:$Z$500,3,FALSE)=G28,"-","Wrong PO"),"new")</f>
        <v>-</v>
      </c>
      <c r="CU28" s="32" t="str">
        <f>IF(CP28="wrong PO",(VLOOKUP($E28,'Feb 2016'!$D$1:$Z$500,3,FALSE)),"")</f>
        <v/>
      </c>
      <c r="CV28" s="29" t="str">
        <f>IFERROR(IF(VLOOKUP($E28,'Jan 2016'!$D$1:$Z$500,3,FALSE)=G28,"-","Wrong PO"),"new")</f>
        <v>-</v>
      </c>
      <c r="CW28" s="32" t="str">
        <f>IF(CV28="wrong PO",(VLOOKUP($E28,'Jan 2016'!$D$1:$Z$500,3,FALSE)),"")</f>
        <v/>
      </c>
      <c r="CX28" s="29" t="str">
        <f>IFERROR(IF(VLOOKUP($E28,'Dec 2015'!$D$1:$Z$500,3,FALSE)=G28,"-","Wrong PO"),"new")</f>
        <v>-</v>
      </c>
      <c r="CY28" s="32" t="str">
        <f>IF(CX28="wrong PO",(VLOOKUP($E28,'Dec 2015'!$D$1:$Z$500,3,FALSE)),"")</f>
        <v/>
      </c>
      <c r="CZ28" s="29" t="str">
        <f>IFERROR(IF(VLOOKUP($E28,'Nov 2015'!$D$1:$Z$500,3,FALSE)=G28,"-","Wrong PO"),"new")</f>
        <v>-</v>
      </c>
      <c r="DA28" s="32" t="str">
        <f>IF(CZ28="wrong PO",(VLOOKUP($E28,'Nov 2015'!$D$1:$Z$500,3,FALSE)),"")</f>
        <v/>
      </c>
      <c r="DB28" s="29" t="str">
        <f>IFERROR(IF(VLOOKUP($E28,'Oct 2015'!$D$1:$Z$500,3,FALSE)=G28,"-","Wrong PO"),"new")</f>
        <v>-</v>
      </c>
      <c r="DC28" s="32" t="str">
        <f>IF(DB28="wrong PO",(VLOOKUP($E28,'Oct 2015'!$D$1:$Z$500,3,FALSE)),"")</f>
        <v/>
      </c>
      <c r="DD28" s="29" t="str">
        <f>IFERROR(IF(VLOOKUP($E28,'Sep 2015'!$D$1:$Z$500,3,FALSE)=G28,"-","Wrong PO"),"new")</f>
        <v>-</v>
      </c>
      <c r="DE28" s="32" t="str">
        <f>IF(DD28="wrong PO",(VLOOKUP($E28,'Sep 2015'!$D$1:$Z$500,3,FALSE)),"")</f>
        <v/>
      </c>
    </row>
    <row r="29" spans="1:109">
      <c r="A29" s="115">
        <v>80</v>
      </c>
      <c r="B29" s="2" t="s">
        <v>841</v>
      </c>
      <c r="C29" s="2" t="s">
        <v>510</v>
      </c>
      <c r="D29" s="2" t="s">
        <v>56</v>
      </c>
      <c r="E29" s="2" t="s">
        <v>59</v>
      </c>
      <c r="F29" s="2" t="s">
        <v>50</v>
      </c>
      <c r="G29" s="21" t="s">
        <v>152</v>
      </c>
      <c r="H29" s="21" t="str">
        <f>IFERROR(VLOOKUP($E29,'Wayne Master'!$B$1:$C$315,2,FALSE),"not on master")</f>
        <v>P0742695</v>
      </c>
      <c r="I29" s="11" t="s">
        <v>2096</v>
      </c>
      <c r="J29" s="3">
        <v>42215</v>
      </c>
      <c r="K29" s="2" t="s">
        <v>28</v>
      </c>
      <c r="L29" s="2" t="s">
        <v>51</v>
      </c>
      <c r="M29" s="2" t="s">
        <v>30</v>
      </c>
      <c r="N29" s="2" t="s">
        <v>31</v>
      </c>
      <c r="O29" s="2" t="s">
        <v>32</v>
      </c>
      <c r="P29" s="4">
        <v>16824</v>
      </c>
      <c r="Q29" s="4">
        <v>24790</v>
      </c>
      <c r="R29" s="4">
        <v>7966</v>
      </c>
      <c r="S29" s="5">
        <v>134.63</v>
      </c>
      <c r="T29" s="4">
        <v>2</v>
      </c>
      <c r="U29" s="4">
        <v>2</v>
      </c>
      <c r="V29" s="4">
        <v>0</v>
      </c>
      <c r="W29" s="5">
        <v>0</v>
      </c>
      <c r="X29" s="5">
        <v>0</v>
      </c>
      <c r="Y29" s="14">
        <v>134.63</v>
      </c>
      <c r="Z29" s="14">
        <v>0</v>
      </c>
      <c r="AA29" s="14">
        <v>134.63</v>
      </c>
      <c r="AB29" s="4">
        <v>24580</v>
      </c>
      <c r="AC29" s="55"/>
      <c r="AD29" s="59">
        <f>SUM(AI29,AM29,AQ29,AU29,AY29,BC29,BG29,BK29,BO29,BS29,BW29,CA29)</f>
        <v>418.93999999999994</v>
      </c>
      <c r="AE29" s="59">
        <f>(Q29*0.0169)+(U29*0.0598)</f>
        <v>419.07059999999996</v>
      </c>
      <c r="AF29" s="102">
        <f>IFERROR(IFERROR(VLOOKUP($G29,'FPO034'!$J$9:$Q$196,7,FALSE),(VLOOKUP($H29,'FPO034'!$J$9:$Q$196,7,FALSE))),"No PO")</f>
        <v>21598.32</v>
      </c>
      <c r="AG29" s="102">
        <f>IFERROR(IFERROR(VLOOKUP($G29,'FPO034'!$J$9:$Q$196,8,FALSE),(VLOOKUP($H29,'FPO034'!$J$9:$Q$196,8,FALSE))),"No PO")</f>
        <v>0</v>
      </c>
      <c r="AH29" s="102" t="str">
        <f>IF(AG29&lt;&gt;0,"No",IF(AD29&gt;AF29,"No",IF(AD29/AE29&lt;1,"--",IF(AD29/AE29&lt;1.02,"Maybe","No"))))</f>
        <v>--</v>
      </c>
      <c r="AI29" s="59">
        <f>IFERROR(VLOOKUP($E29,'Rev2 Aug 16'!$D$1:$Z$300,22,FALSE),"-")</f>
        <v>134.63</v>
      </c>
      <c r="AJ29" s="59" t="str">
        <f>IFERROR(VLOOKUP($E29,'Rev2 Aug 16'!$D$1:$Z$300,5,FALSE),"-")</f>
        <v>WAY2001H6O</v>
      </c>
      <c r="AK29" s="59" t="str">
        <f>IFERROR(VLOOKUP(AJ29,'Paid Invoices'!$F$6:$I$381,3,FALSE),"")</f>
        <v/>
      </c>
      <c r="AL29" s="59" t="str">
        <f>IFERROR(VLOOKUP(AJ29,'Open Invoices'!$D$1:$E$3000,2,FALSE),"")</f>
        <v/>
      </c>
      <c r="AM29" s="59">
        <f>IFERROR(VLOOKUP($E29,'Rev2 July 16'!$D$1:$Z$300,22,FALSE),"-")</f>
        <v>47.44</v>
      </c>
      <c r="AN29" s="59" t="str">
        <f>IFERROR(VLOOKUP($E29,'Rev2 July 16'!$D$1:$Z$300,5,FALSE),"-")</f>
        <v>WAY2001G6P</v>
      </c>
      <c r="AO29" s="59" t="str">
        <f>IFERROR(VLOOKUP(AN29,'Paid Invoices'!$F$6:$I$381,3,FALSE),"")</f>
        <v/>
      </c>
      <c r="AP29" s="59" t="str">
        <f>IFERROR(VLOOKUP(AN29,'Open Invoices'!$D$1:$E$3000,2,FALSE),"")</f>
        <v/>
      </c>
      <c r="AQ29" s="59">
        <f>IFERROR(VLOOKUP($E29,'Rev June 16'!$D$1:$Z$300,22,FALSE),"-")</f>
        <v>54.71</v>
      </c>
      <c r="AR29" s="59" t="str">
        <f>IFERROR(VLOOKUP($E29,'Rev June 16'!$D$1:$Z$300,4,FALSE),"-")</f>
        <v>WAY2001F6P</v>
      </c>
      <c r="AS29" s="59" t="str">
        <f>IFERROR(VLOOKUP(AR29,'Paid Invoices'!$F$6:$I$381,3,FALSE),"")</f>
        <v/>
      </c>
      <c r="AT29" s="59" t="str">
        <f>IFERROR(VLOOKUP(AR29,'Open Invoices'!$D$1:$E$3000,2,FALSE),"")</f>
        <v/>
      </c>
      <c r="AU29" s="59">
        <f>IFERROR(VLOOKUP($E29,'May 2016'!$D$1:$Z$300,22,FALSE),"-")</f>
        <v>37.549999999999997</v>
      </c>
      <c r="AV29" s="59" t="str">
        <f>IFERROR(VLOOKUP($E29,'May 2016'!$D$1:$Z$300,4,FALSE),"-")</f>
        <v>WAY2001E6P</v>
      </c>
      <c r="AW29" s="59" t="str">
        <f>IFERROR(VLOOKUP(AV29,'Paid Invoices'!$F$6:$I$381,3,FALSE),"")</f>
        <v/>
      </c>
      <c r="AX29" s="59" t="str">
        <f>IFERROR(VLOOKUP(AV29,'Open Invoices'!$D$1:$E$3000,2,FALSE),"")</f>
        <v/>
      </c>
      <c r="AY29" s="59">
        <f>IFERROR(VLOOKUP($E29,'Apr 2016'!$D$1:$Z$300,22,FALSE),"-")</f>
        <v>40.39</v>
      </c>
      <c r="AZ29" s="59" t="str">
        <f>IFERROR(VLOOKUP($E29,'Apr 2016'!$D$1:$Z$300,4,FALSE),"-")</f>
        <v>WAY2001D6Q</v>
      </c>
      <c r="BA29" s="59" t="str">
        <f>IFERROR(VLOOKUP(AZ29,'Paid Invoices'!$F$6:$I$381,3,FALSE),"")</f>
        <v/>
      </c>
      <c r="BB29" s="59" t="str">
        <f>IFERROR(VLOOKUP(AZ29,'Open Invoices'!$D$1:$E$3000,2,FALSE),"")</f>
        <v/>
      </c>
      <c r="BC29" s="59">
        <f>IFERROR(VLOOKUP($E29,'Mar 2016'!$D$1:$Z$300,22,FALSE),"-")</f>
        <v>25.06</v>
      </c>
      <c r="BD29" s="59" t="str">
        <f>IFERROR(VLOOKUP($E29,'Mar 2016'!$D$1:$Z$300,4,FALSE),"-")</f>
        <v>WAY2001C6P</v>
      </c>
      <c r="BE29" s="59" t="str">
        <f>IFERROR(VLOOKUP(BD29,'Paid Invoices'!$F$6:$I$381,3,FALSE),"")</f>
        <v/>
      </c>
      <c r="BF29" s="59" t="str">
        <f>IFERROR(VLOOKUP(BD29,'Open Invoices'!$D$1:$E$3000,2,FALSE),"")</f>
        <v/>
      </c>
      <c r="BG29" s="59">
        <f>IFERROR(VLOOKUP($E29,'Feb 2016'!$D$1:$Z$300,22,FALSE),"-")</f>
        <v>3.84</v>
      </c>
      <c r="BH29" s="59" t="str">
        <f>IFERROR(VLOOKUP($E29,'Feb 2016'!$D$1:$Z$300,4,FALSE),"-")</f>
        <v>WAY2001B6L</v>
      </c>
      <c r="BI29" s="59" t="str">
        <f>IFERROR(VLOOKUP(BH29,'Paid Invoices'!$F$6:$I$381,3,FALSE),"")</f>
        <v/>
      </c>
      <c r="BJ29" s="59" t="str">
        <f>IFERROR(VLOOKUP(BH29,'Open Invoices'!$D$1:$E$3000,2,FALSE),"")</f>
        <v/>
      </c>
      <c r="BK29" s="59">
        <f>IFERROR(VLOOKUP($E29,'Jan 2016'!$D$1:$Z$300,22,FALSE),"-")</f>
        <v>31.27</v>
      </c>
      <c r="BL29" s="59" t="str">
        <f>IFERROR(VLOOKUP($E29,'Jan 2016'!$D$1:$Z$300,4,FALSE),"-")</f>
        <v>WAY2001A6AK</v>
      </c>
      <c r="BM29" s="59" t="str">
        <f>IFERROR(VLOOKUP(BL29,'Paid Invoices'!$F$6:$I$381,3,FALSE),"")</f>
        <v/>
      </c>
      <c r="BN29" s="59" t="str">
        <f>IFERROR(VLOOKUP(BL29,'Open Invoices'!$D$1:$E$3000,2,FALSE),"")</f>
        <v/>
      </c>
      <c r="BO29" s="59">
        <f>IFERROR(VLOOKUP($E29,'Dec 2015'!$D$1:$Z$300,22,FALSE),"-")</f>
        <v>11.37</v>
      </c>
      <c r="BP29" s="59" t="str">
        <f>IFERROR(VLOOKUP($E29,'Dec 2015'!$D$1:$Z$300,4,FALSE),"-")</f>
        <v>WAY2001L5L</v>
      </c>
      <c r="BQ29" s="59" t="str">
        <f>IFERROR(VLOOKUP(BP29,'Paid Invoices'!$F$6:$I$381,3,FALSE),"")</f>
        <v/>
      </c>
      <c r="BR29" s="59" t="str">
        <f>IFERROR(VLOOKUP(BP29,'Open Invoices'!$D$1:$E$3000,2,FALSE),"")</f>
        <v/>
      </c>
      <c r="BS29" s="59">
        <f>IFERROR(VLOOKUP($E29,'Nov 2015'!$D$1:$Z$300,22,FALSE),"-")</f>
        <v>12.2</v>
      </c>
      <c r="BT29" s="59" t="str">
        <f>IFERROR(VLOOKUP($E29,'Nov 2015'!$D$1:$Z$300,4,FALSE),"-")</f>
        <v>WAY2001K5AK</v>
      </c>
      <c r="BU29" s="59" t="str">
        <f>IFERROR(VLOOKUP(BT29,'Paid Invoices'!$F$6:$I$381,3,FALSE),"")</f>
        <v/>
      </c>
      <c r="BV29" s="59" t="str">
        <f>IFERROR(VLOOKUP(BT29,'Open Invoices'!$D$1:$E$3000,2,FALSE),"")</f>
        <v/>
      </c>
      <c r="BW29" s="59">
        <f>IFERROR(VLOOKUP($E29,'Oct 2015'!$D$1:$Z$300,22,FALSE),"-")</f>
        <v>19.91</v>
      </c>
      <c r="BX29" s="59" t="str">
        <f>IFERROR(VLOOKUP($E29,'Oct 2015'!$D$1:$Z$300,4,FALSE),"-")</f>
        <v>WAY2001J5AK</v>
      </c>
      <c r="BY29" s="59" t="str">
        <f>IFERROR(VLOOKUP(BX29,'Paid Invoices'!$F$6:$I$381,3,FALSE),"")</f>
        <v/>
      </c>
      <c r="BZ29" s="59" t="str">
        <f>IFERROR(VLOOKUP(BX29,'Open Invoices'!$D$1:$E$3000,2,FALSE),"")</f>
        <v/>
      </c>
      <c r="CA29" s="59">
        <f>IFERROR(VLOOKUP($E29,'Sep 2015'!$D$1:$Z$300,22,FALSE),"-")</f>
        <v>0.56999999999999995</v>
      </c>
      <c r="CB29" s="59" t="str">
        <f>IFERROR(VLOOKUP($E29,'Sep 2015'!$D$1:$Z$300,4,FALSE),"-")</f>
        <v>WAY2001I5AD</v>
      </c>
      <c r="CC29" s="59" t="str">
        <f>IFERROR(VLOOKUP(CB29,'Paid Invoices'!$F$6:$I$381,3,FALSE),"")</f>
        <v/>
      </c>
      <c r="CD29" s="59" t="str">
        <f>IFERROR(VLOOKUP(CB29,'Open Invoices'!$D$1:$E$3000,2,FALSE),"")</f>
        <v/>
      </c>
      <c r="CE29" s="52"/>
      <c r="CF29" s="52" t="s">
        <v>2115</v>
      </c>
      <c r="CG29" s="49" t="str">
        <f>IFERROR(IFERROR(VLOOKUP($E29,'Asset Group  All Assets'!$B$1:$C$500,2,FALSE),(VLOOKUP($E29,'Missing-WSU-POs'!$B$1:$D$500,3,FALSE))),"?")</f>
        <v>P0742695</v>
      </c>
      <c r="CH29" s="31" t="str">
        <f>IF(G29="","",G29)</f>
        <v>P0742695</v>
      </c>
      <c r="CI29" s="31" t="str">
        <f>IF(CG29=CH29,"","Wrong PO")</f>
        <v/>
      </c>
      <c r="CJ29" s="29" t="str">
        <f>IFERROR(IF(VLOOKUP($E29,'Org July 2016 '!$D$1:$Z$500,3,FALSE)=G29,"-","Wrong PO"),"new")</f>
        <v>Wrong PO</v>
      </c>
      <c r="CK29" s="32">
        <f>IF(CJ29="wrong PO",(VLOOKUP($E29,'Org July 2016 '!$D$1:$Z$500,3,FALSE)),"")</f>
        <v>0</v>
      </c>
      <c r="CL29" s="29" t="str">
        <f>IFERROR(IF(VLOOKUP($E29,'Org June 2016 '!$D$1:$Z$500,3,FALSE)=G29,"-","Wrong PO"),"new")</f>
        <v>Wrong PO</v>
      </c>
      <c r="CM29" s="32">
        <f>IF(CL29="wrong PO",(VLOOKUP($E29,'Org June 2016 '!$D$1:$Z$500,3,FALSE)),"")</f>
        <v>0</v>
      </c>
      <c r="CN29" s="29" t="str">
        <f>IFERROR(IF(VLOOKUP($E29,'May 2016'!D80:Z579,3,FALSE)=G29,"-","Wrong PO"),"new")</f>
        <v>new</v>
      </c>
      <c r="CO29" s="32" t="str">
        <f>IF(CN29="wrong PO",(VLOOKUP($E29,'May 2016'!D80:Z579,3,FALSE)),"")</f>
        <v/>
      </c>
      <c r="CP29" s="29" t="str">
        <f>IFERROR(IF(VLOOKUP($E29,'Apr 2016'!$D$1:$Z$500,3,FALSE)=G29,"-","Wrong PO"),"new")</f>
        <v>-</v>
      </c>
      <c r="CQ29" s="32" t="str">
        <f>IF(CP29="wrong PO",(VLOOKUP($E29,'Apr 2016'!$D$1:$Z$500,3,FALSE)),"")</f>
        <v/>
      </c>
      <c r="CR29" s="32" t="str">
        <f>IFERROR(IF(VLOOKUP($E29,'Mar 2016'!$D$1:$Z$500,3,FALSE)=G29,"-","Wrong PO"),"new")</f>
        <v>-</v>
      </c>
      <c r="CS29" s="32" t="str">
        <f>IF(CP29="wrong PO",(VLOOKUP($E29,'Mar 2016'!$D$1:$Z$500,3,FALSE)),"")</f>
        <v/>
      </c>
      <c r="CT29" s="32" t="str">
        <f>IFERROR(IF(VLOOKUP($E29,'Feb 2016'!$D$1:$Z$500,3,FALSE)=G29,"-","Wrong PO"),"new")</f>
        <v>-</v>
      </c>
      <c r="CU29" s="32" t="str">
        <f>IF(CP29="wrong PO",(VLOOKUP($E29,'Feb 2016'!$D$1:$Z$500,3,FALSE)),"")</f>
        <v/>
      </c>
      <c r="CV29" s="29" t="str">
        <f>IFERROR(IF(VLOOKUP($E29,'Jan 2016'!$D$1:$Z$500,3,FALSE)=G29,"-","Wrong PO"),"new")</f>
        <v>-</v>
      </c>
      <c r="CW29" s="32" t="str">
        <f>IF(CV29="wrong PO",(VLOOKUP($E29,'Jan 2016'!$D$1:$Z$500,3,FALSE)),"")</f>
        <v/>
      </c>
      <c r="CX29" s="29" t="str">
        <f>IFERROR(IF(VLOOKUP($E29,'Dec 2015'!$D$1:$Z$500,3,FALSE)=G29,"-","Wrong PO"),"new")</f>
        <v>-</v>
      </c>
      <c r="CY29" s="32" t="str">
        <f>IF(CX29="wrong PO",(VLOOKUP($E29,'Dec 2015'!$D$1:$Z$500,3,FALSE)),"")</f>
        <v/>
      </c>
      <c r="CZ29" s="29" t="str">
        <f>IFERROR(IF(VLOOKUP($E29,'Nov 2015'!$D$1:$Z$500,3,FALSE)=G29,"-","Wrong PO"),"new")</f>
        <v>-</v>
      </c>
      <c r="DA29" s="32" t="str">
        <f>IF(CZ29="wrong PO",(VLOOKUP($E29,'Nov 2015'!$D$1:$Z$500,3,FALSE)),"")</f>
        <v/>
      </c>
      <c r="DB29" s="29" t="str">
        <f>IFERROR(IF(VLOOKUP($E29,'Oct 2015'!$D$1:$Z$500,3,FALSE)=G29,"-","Wrong PO"),"new")</f>
        <v>-</v>
      </c>
      <c r="DC29" s="32" t="str">
        <f>IF(DB29="wrong PO",(VLOOKUP($E29,'Oct 2015'!$D$1:$Z$500,3,FALSE)),"")</f>
        <v/>
      </c>
      <c r="DD29" s="29" t="str">
        <f>IFERROR(IF(VLOOKUP($E29,'Sep 2015'!$D$1:$Z$500,3,FALSE)=G29,"-","Wrong PO"),"new")</f>
        <v>-</v>
      </c>
      <c r="DE29" s="32" t="str">
        <f>IF(DD29="wrong PO",(VLOOKUP($E29,'Sep 2015'!$D$1:$Z$500,3,FALSE)),"")</f>
        <v/>
      </c>
    </row>
    <row r="30" spans="1:109">
      <c r="A30" s="115">
        <v>81</v>
      </c>
      <c r="B30" s="2" t="s">
        <v>841</v>
      </c>
      <c r="C30" s="2" t="s">
        <v>510</v>
      </c>
      <c r="D30" s="2" t="s">
        <v>69</v>
      </c>
      <c r="E30" s="2" t="s">
        <v>242</v>
      </c>
      <c r="F30" s="2" t="s">
        <v>50</v>
      </c>
      <c r="G30" s="21" t="s">
        <v>152</v>
      </c>
      <c r="H30" s="21" t="str">
        <f>IFERROR(VLOOKUP($E30,'Wayne Master'!$B$1:$C$315,2,FALSE),"not on master")</f>
        <v>P0742695</v>
      </c>
      <c r="I30" s="11" t="s">
        <v>2096</v>
      </c>
      <c r="J30" s="3">
        <v>42389</v>
      </c>
      <c r="K30" s="2" t="s">
        <v>39</v>
      </c>
      <c r="L30" s="2" t="s">
        <v>51</v>
      </c>
      <c r="M30" s="2" t="s">
        <v>30</v>
      </c>
      <c r="N30" s="2" t="s">
        <v>31</v>
      </c>
      <c r="O30" s="2" t="s">
        <v>32</v>
      </c>
      <c r="P30" s="4">
        <v>14315</v>
      </c>
      <c r="Q30" s="4">
        <v>14624</v>
      </c>
      <c r="R30" s="4">
        <v>309</v>
      </c>
      <c r="S30" s="5">
        <v>5.22</v>
      </c>
      <c r="T30" s="4">
        <v>397</v>
      </c>
      <c r="U30" s="4">
        <v>413</v>
      </c>
      <c r="V30" s="4">
        <v>16</v>
      </c>
      <c r="W30" s="5">
        <v>0.96</v>
      </c>
      <c r="X30" s="5">
        <v>0</v>
      </c>
      <c r="Y30" s="14">
        <v>6.18</v>
      </c>
      <c r="Z30" s="14">
        <v>0</v>
      </c>
      <c r="AA30" s="14">
        <v>6.18</v>
      </c>
      <c r="AB30" s="4">
        <v>24580</v>
      </c>
      <c r="AC30" s="55"/>
      <c r="AD30" s="59">
        <f>SUM(AI30,AM30,AQ30,AU30,AY30,BC30,BG30,BK30,BO30,BS30,BW30,CA30)</f>
        <v>271.72000000000003</v>
      </c>
      <c r="AE30" s="59">
        <f>(Q30*0.0169)+(U30*0.0598)</f>
        <v>271.84299999999996</v>
      </c>
      <c r="AF30" s="102">
        <f>IFERROR(IFERROR(VLOOKUP($G30,'FPO034'!$J$9:$Q$196,7,FALSE),(VLOOKUP($H30,'FPO034'!$J$9:$Q$196,7,FALSE))),"No PO")</f>
        <v>21598.32</v>
      </c>
      <c r="AG30" s="102">
        <f>IFERROR(IFERROR(VLOOKUP($G30,'FPO034'!$J$9:$Q$196,8,FALSE),(VLOOKUP($H30,'FPO034'!$J$9:$Q$196,8,FALSE))),"No PO")</f>
        <v>0</v>
      </c>
      <c r="AH30" s="102" t="str">
        <f>IF(AG30&lt;&gt;0,"No",IF(AD30&gt;AF30,"No",IF(AD30/AE30&lt;1,"--",IF(AD30/AE30&lt;1.02,"Maybe","No"))))</f>
        <v>--</v>
      </c>
      <c r="AI30" s="59">
        <f>IFERROR(VLOOKUP($E30,'Rev2 Aug 16'!$D$1:$Z$300,22,FALSE),"-")</f>
        <v>6.18</v>
      </c>
      <c r="AJ30" s="59" t="str">
        <f>IFERROR(VLOOKUP($E30,'Rev2 Aug 16'!$D$1:$Z$300,5,FALSE),"-")</f>
        <v>WAY2001H6O</v>
      </c>
      <c r="AK30" s="59" t="str">
        <f>IFERROR(VLOOKUP(AJ30,'Paid Invoices'!$F$6:$I$381,3,FALSE),"")</f>
        <v/>
      </c>
      <c r="AL30" s="59" t="str">
        <f>IFERROR(VLOOKUP(AJ30,'Open Invoices'!$D$1:$E$3000,2,FALSE),"")</f>
        <v/>
      </c>
      <c r="AM30" s="59">
        <f>IFERROR(VLOOKUP($E30,'Rev2 July 16'!$D$1:$Z$300,22,FALSE),"-")</f>
        <v>4.22</v>
      </c>
      <c r="AN30" s="59" t="str">
        <f>IFERROR(VLOOKUP($E30,'Rev2 July 16'!$D$1:$Z$300,5,FALSE),"-")</f>
        <v>WAY2001G6P</v>
      </c>
      <c r="AO30" s="59" t="str">
        <f>IFERROR(VLOOKUP(AN30,'Paid Invoices'!$F$6:$I$381,3,FALSE),"")</f>
        <v/>
      </c>
      <c r="AP30" s="59" t="str">
        <f>IFERROR(VLOOKUP(AN30,'Open Invoices'!$D$1:$E$3000,2,FALSE),"")</f>
        <v/>
      </c>
      <c r="AQ30" s="59">
        <f>IFERROR(VLOOKUP($E30,'Rev June 16'!$D$1:$Z$300,22,FALSE),"-")</f>
        <v>3.87</v>
      </c>
      <c r="AR30" s="59" t="str">
        <f>IFERROR(VLOOKUP($E30,'Rev June 16'!$D$1:$Z$300,4,FALSE),"-")</f>
        <v>WAY2001F6P</v>
      </c>
      <c r="AS30" s="59" t="str">
        <f>IFERROR(VLOOKUP(AR30,'Paid Invoices'!$F$6:$I$381,3,FALSE),"")</f>
        <v/>
      </c>
      <c r="AT30" s="59" t="str">
        <f>IFERROR(VLOOKUP(AR30,'Open Invoices'!$D$1:$E$3000,2,FALSE),"")</f>
        <v/>
      </c>
      <c r="AU30" s="59">
        <f>IFERROR(VLOOKUP($E30,'May 2016'!$D$1:$Z$300,22,FALSE),"-")</f>
        <v>167.79</v>
      </c>
      <c r="AV30" s="59" t="str">
        <f>IFERROR(VLOOKUP($E30,'May 2016'!$D$1:$Z$300,4,FALSE),"-")</f>
        <v>WAY2001E6P</v>
      </c>
      <c r="AW30" s="59" t="str">
        <f>IFERROR(VLOOKUP(AV30,'Paid Invoices'!$F$6:$I$381,3,FALSE),"")</f>
        <v/>
      </c>
      <c r="AX30" s="59" t="str">
        <f>IFERROR(VLOOKUP(AV30,'Open Invoices'!$D$1:$E$3000,2,FALSE),"")</f>
        <v/>
      </c>
      <c r="AY30" s="59">
        <f>IFERROR(VLOOKUP($E30,'Apr 2016'!$D$1:$Z$300,22,FALSE),"-")</f>
        <v>78.55</v>
      </c>
      <c r="AZ30" s="59" t="str">
        <f>IFERROR(VLOOKUP($E30,'Apr 2016'!$D$1:$Z$300,4,FALSE),"-")</f>
        <v>WAY2001D6Q</v>
      </c>
      <c r="BA30" s="59" t="str">
        <f>IFERROR(VLOOKUP(AZ30,'Paid Invoices'!$F$6:$I$381,3,FALSE),"")</f>
        <v/>
      </c>
      <c r="BB30" s="59" t="str">
        <f>IFERROR(VLOOKUP(AZ30,'Open Invoices'!$D$1:$E$3000,2,FALSE),"")</f>
        <v/>
      </c>
      <c r="BC30" s="59">
        <f>IFERROR(VLOOKUP($E30,'Mar 2016'!$D$1:$Z$300,22,FALSE),"-")</f>
        <v>8.06</v>
      </c>
      <c r="BD30" s="59" t="str">
        <f>IFERROR(VLOOKUP($E30,'Mar 2016'!$D$1:$Z$300,4,FALSE),"-")</f>
        <v>WAY2001C6P</v>
      </c>
      <c r="BE30" s="59" t="str">
        <f>IFERROR(VLOOKUP(BD30,'Paid Invoices'!$F$6:$I$381,3,FALSE),"")</f>
        <v/>
      </c>
      <c r="BF30" s="59" t="str">
        <f>IFERROR(VLOOKUP(BD30,'Open Invoices'!$D$1:$E$3000,2,FALSE),"")</f>
        <v/>
      </c>
      <c r="BG30" s="59">
        <f>IFERROR(VLOOKUP($E30,'Feb 2016'!$D$1:$Z$300,22,FALSE),"-")</f>
        <v>3.05</v>
      </c>
      <c r="BH30" s="59" t="str">
        <f>IFERROR(VLOOKUP($E30,'Feb 2016'!$D$1:$Z$300,4,FALSE),"-")</f>
        <v>WAY2001B6L</v>
      </c>
      <c r="BI30" s="59" t="str">
        <f>IFERROR(VLOOKUP(BH30,'Paid Invoices'!$F$6:$I$381,3,FALSE),"")</f>
        <v/>
      </c>
      <c r="BJ30" s="59" t="str">
        <f>IFERROR(VLOOKUP(BH30,'Open Invoices'!$D$1:$E$3000,2,FALSE),"")</f>
        <v/>
      </c>
      <c r="BK30" s="59" t="str">
        <f>IFERROR(VLOOKUP($E30,'Jan 2016'!$D$1:$Z$300,22,FALSE),"-")</f>
        <v>-</v>
      </c>
      <c r="BL30" s="59" t="str">
        <f>IFERROR(VLOOKUP($E30,'Jan 2016'!$D$1:$Z$300,4,FALSE),"-")</f>
        <v>-</v>
      </c>
      <c r="BM30" s="59" t="str">
        <f>IFERROR(VLOOKUP(BL30,'Paid Invoices'!$F$6:$I$381,3,FALSE),"")</f>
        <v/>
      </c>
      <c r="BN30" s="59" t="str">
        <f>IFERROR(VLOOKUP(BL30,'Open Invoices'!$D$1:$E$3000,2,FALSE),"")</f>
        <v/>
      </c>
      <c r="BO30" s="59" t="str">
        <f>IFERROR(VLOOKUP($E30,'Dec 2015'!$D$1:$Z$300,22,FALSE),"-")</f>
        <v>-</v>
      </c>
      <c r="BP30" s="59" t="str">
        <f>IFERROR(VLOOKUP($E30,'Dec 2015'!$D$1:$Z$300,4,FALSE),"-")</f>
        <v>-</v>
      </c>
      <c r="BQ30" s="59" t="str">
        <f>IFERROR(VLOOKUP(BP30,'Paid Invoices'!$F$6:$I$381,3,FALSE),"")</f>
        <v/>
      </c>
      <c r="BR30" s="59" t="str">
        <f>IFERROR(VLOOKUP(BP30,'Open Invoices'!$D$1:$E$3000,2,FALSE),"")</f>
        <v/>
      </c>
      <c r="BS30" s="59" t="str">
        <f>IFERROR(VLOOKUP($E30,'Nov 2015'!$D$1:$Z$300,22,FALSE),"-")</f>
        <v>-</v>
      </c>
      <c r="BT30" s="59" t="str">
        <f>IFERROR(VLOOKUP($E30,'Nov 2015'!$D$1:$Z$300,4,FALSE),"-")</f>
        <v>-</v>
      </c>
      <c r="BU30" s="59" t="str">
        <f>IFERROR(VLOOKUP(BT30,'Paid Invoices'!$F$6:$I$381,3,FALSE),"")</f>
        <v/>
      </c>
      <c r="BV30" s="59" t="str">
        <f>IFERROR(VLOOKUP(BT30,'Open Invoices'!$D$1:$E$3000,2,FALSE),"")</f>
        <v/>
      </c>
      <c r="BW30" s="59" t="str">
        <f>IFERROR(VLOOKUP($E30,'Oct 2015'!$D$1:$Z$300,22,FALSE),"-")</f>
        <v>-</v>
      </c>
      <c r="BX30" s="59" t="str">
        <f>IFERROR(VLOOKUP($E30,'Oct 2015'!$D$1:$Z$300,4,FALSE),"-")</f>
        <v>-</v>
      </c>
      <c r="BY30" s="59" t="str">
        <f>IFERROR(VLOOKUP(BX30,'Paid Invoices'!$F$6:$I$381,3,FALSE),"")</f>
        <v/>
      </c>
      <c r="BZ30" s="59" t="str">
        <f>IFERROR(VLOOKUP(BX30,'Open Invoices'!$D$1:$E$3000,2,FALSE),"")</f>
        <v/>
      </c>
      <c r="CA30" s="59" t="str">
        <f>IFERROR(VLOOKUP($E30,'Sep 2015'!$D$1:$Z$300,22,FALSE),"-")</f>
        <v>-</v>
      </c>
      <c r="CB30" s="59" t="str">
        <f>IFERROR(VLOOKUP($E30,'Sep 2015'!$D$1:$Z$300,4,FALSE),"-")</f>
        <v>-</v>
      </c>
      <c r="CC30" s="59" t="str">
        <f>IFERROR(VLOOKUP(CB30,'Paid Invoices'!$F$6:$I$381,3,FALSE),"")</f>
        <v/>
      </c>
      <c r="CD30" s="59" t="str">
        <f>IFERROR(VLOOKUP(CB30,'Open Invoices'!$D$1:$E$3000,2,FALSE),"")</f>
        <v/>
      </c>
      <c r="CE30" s="52"/>
      <c r="CF30" s="52" t="s">
        <v>2115</v>
      </c>
      <c r="CG30" s="49" t="str">
        <f>IFERROR(IFERROR(VLOOKUP($E30,'Asset Group  All Assets'!$B$1:$C$500,2,FALSE),(VLOOKUP($E30,'Missing-WSU-POs'!$B$1:$D$500,3,FALSE))),"?")</f>
        <v>P0742695</v>
      </c>
      <c r="CH30" s="31" t="str">
        <f>IF(G30="","",G30)</f>
        <v>P0742695</v>
      </c>
      <c r="CI30" s="31" t="str">
        <f>IF(CG30=CH30,"","Wrong PO")</f>
        <v/>
      </c>
      <c r="CJ30" s="29" t="str">
        <f>IFERROR(IF(VLOOKUP($E30,'Org July 2016 '!$D$1:$Z$500,3,FALSE)=G30,"-","Wrong PO"),"new")</f>
        <v>Wrong PO</v>
      </c>
      <c r="CK30" s="32">
        <f>IF(CJ30="wrong PO",(VLOOKUP($E30,'Org July 2016 '!$D$1:$Z$500,3,FALSE)),"")</f>
        <v>0</v>
      </c>
      <c r="CL30" s="29" t="str">
        <f>IFERROR(IF(VLOOKUP($E30,'Org June 2016 '!$D$1:$Z$500,3,FALSE)=G30,"-","Wrong PO"),"new")</f>
        <v>Wrong PO</v>
      </c>
      <c r="CM30" s="32">
        <f>IF(CL30="wrong PO",(VLOOKUP($E30,'Org June 2016 '!$D$1:$Z$500,3,FALSE)),"")</f>
        <v>0</v>
      </c>
      <c r="CN30" s="29" t="str">
        <f>IFERROR(IF(VLOOKUP($E30,'May 2016'!D81:Z580,3,FALSE)=G30,"-","Wrong PO"),"new")</f>
        <v>new</v>
      </c>
      <c r="CO30" s="32" t="str">
        <f>IF(CN30="wrong PO",(VLOOKUP($E30,'May 2016'!D81:Z580,3,FALSE)),"")</f>
        <v/>
      </c>
      <c r="CP30" s="29" t="str">
        <f>IFERROR(IF(VLOOKUP($E30,'Apr 2016'!$D$1:$Z$500,3,FALSE)=G30,"-","Wrong PO"),"new")</f>
        <v>-</v>
      </c>
      <c r="CQ30" s="32" t="str">
        <f>IF(CP30="wrong PO",(VLOOKUP($E30,'Apr 2016'!$D$1:$Z$500,3,FALSE)),"")</f>
        <v/>
      </c>
      <c r="CR30" s="32" t="str">
        <f>IFERROR(IF(VLOOKUP($E30,'Mar 2016'!$D$1:$Z$500,3,FALSE)=G30,"-","Wrong PO"),"new")</f>
        <v>-</v>
      </c>
      <c r="CS30" s="32" t="str">
        <f>IF(CP30="wrong PO",(VLOOKUP($E30,'Mar 2016'!$D$1:$Z$500,3,FALSE)),"")</f>
        <v/>
      </c>
      <c r="CT30" s="32" t="str">
        <f>IFERROR(IF(VLOOKUP($E30,'Feb 2016'!$D$1:$Z$500,3,FALSE)=G30,"-","Wrong PO"),"new")</f>
        <v>-</v>
      </c>
      <c r="CU30" s="32" t="str">
        <f>IF(CP30="wrong PO",(VLOOKUP($E30,'Feb 2016'!$D$1:$Z$500,3,FALSE)),"")</f>
        <v/>
      </c>
      <c r="CV30" s="29" t="str">
        <f>IFERROR(IF(VLOOKUP($E30,'Jan 2016'!$D$1:$Z$500,3,FALSE)=G30,"-","Wrong PO"),"new")</f>
        <v>new</v>
      </c>
      <c r="CW30" s="32" t="str">
        <f>IF(CV30="wrong PO",(VLOOKUP($E30,'Jan 2016'!$D$1:$Z$500,3,FALSE)),"")</f>
        <v/>
      </c>
      <c r="CX30" s="29" t="str">
        <f>IFERROR(IF(VLOOKUP($E30,'Dec 2015'!$D$1:$Z$500,3,FALSE)=G30,"-","Wrong PO"),"new")</f>
        <v>new</v>
      </c>
      <c r="CY30" s="32" t="str">
        <f>IF(CX30="wrong PO",(VLOOKUP($E30,'Dec 2015'!$D$1:$Z$500,3,FALSE)),"")</f>
        <v/>
      </c>
      <c r="CZ30" s="29" t="str">
        <f>IFERROR(IF(VLOOKUP($E30,'Nov 2015'!$D$1:$Z$500,3,FALSE)=G30,"-","Wrong PO"),"new")</f>
        <v>new</v>
      </c>
      <c r="DA30" s="32" t="str">
        <f>IF(CZ30="wrong PO",(VLOOKUP($E30,'Nov 2015'!$D$1:$Z$500,3,FALSE)),"")</f>
        <v/>
      </c>
      <c r="DB30" s="29" t="str">
        <f>IFERROR(IF(VLOOKUP($E30,'Oct 2015'!$D$1:$Z$500,3,FALSE)=G30,"-","Wrong PO"),"new")</f>
        <v>new</v>
      </c>
      <c r="DC30" s="32" t="str">
        <f>IF(DB30="wrong PO",(VLOOKUP($E30,'Oct 2015'!$D$1:$Z$500,3,FALSE)),"")</f>
        <v/>
      </c>
      <c r="DD30" s="29" t="str">
        <f>IFERROR(IF(VLOOKUP($E30,'Sep 2015'!$D$1:$Z$500,3,FALSE)=G30,"-","Wrong PO"),"new")</f>
        <v>new</v>
      </c>
      <c r="DE30" s="32" t="str">
        <f>IF(DD30="wrong PO",(VLOOKUP($E30,'Sep 2015'!$D$1:$Z$500,3,FALSE)),"")</f>
        <v/>
      </c>
    </row>
    <row r="31" spans="1:109">
      <c r="A31" s="115">
        <v>82</v>
      </c>
      <c r="B31" s="2" t="s">
        <v>841</v>
      </c>
      <c r="C31" s="2" t="s">
        <v>510</v>
      </c>
      <c r="D31" s="2" t="s">
        <v>69</v>
      </c>
      <c r="E31" s="2" t="s">
        <v>71</v>
      </c>
      <c r="F31" s="2" t="s">
        <v>72</v>
      </c>
      <c r="G31" s="21" t="s">
        <v>152</v>
      </c>
      <c r="H31" s="21" t="str">
        <f>IFERROR(VLOOKUP($E31,'Wayne Master'!$B$1:$C$315,2,FALSE),"not on master")</f>
        <v>P0742695</v>
      </c>
      <c r="I31" s="11" t="s">
        <v>2096</v>
      </c>
      <c r="J31" s="3">
        <v>42194</v>
      </c>
      <c r="K31" s="2" t="s">
        <v>28</v>
      </c>
      <c r="L31" s="2" t="s">
        <v>73</v>
      </c>
      <c r="M31" s="2" t="s">
        <v>30</v>
      </c>
      <c r="N31" s="2" t="s">
        <v>31</v>
      </c>
      <c r="O31" s="2" t="s">
        <v>32</v>
      </c>
      <c r="P31" s="4">
        <v>12598</v>
      </c>
      <c r="Q31" s="4">
        <v>13869</v>
      </c>
      <c r="R31" s="4">
        <v>1271</v>
      </c>
      <c r="S31" s="5">
        <v>21.48</v>
      </c>
      <c r="T31" s="4">
        <v>7860</v>
      </c>
      <c r="U31" s="4">
        <v>8274</v>
      </c>
      <c r="V31" s="4">
        <v>414</v>
      </c>
      <c r="W31" s="5">
        <v>24.76</v>
      </c>
      <c r="X31" s="5">
        <v>0</v>
      </c>
      <c r="Y31" s="14">
        <v>46.24</v>
      </c>
      <c r="Z31" s="14">
        <v>0</v>
      </c>
      <c r="AA31" s="14">
        <v>46.24</v>
      </c>
      <c r="AB31" s="4">
        <v>24580</v>
      </c>
      <c r="AC31" s="55"/>
      <c r="AD31" s="59">
        <f>SUM(AI31,AM31,AQ31,AU31,AY31,BC31,BG31,BK31,BO31,BS31,BW31,CA31)</f>
        <v>729.01</v>
      </c>
      <c r="AE31" s="59">
        <f>(Q31*0.0169)+(U31*0.0598)</f>
        <v>729.17129999999997</v>
      </c>
      <c r="AF31" s="102">
        <f>IFERROR(IFERROR(VLOOKUP($G31,'FPO034'!$J$9:$Q$196,7,FALSE),(VLOOKUP($H31,'FPO034'!$J$9:$Q$196,7,FALSE))),"No PO")</f>
        <v>21598.32</v>
      </c>
      <c r="AG31" s="102">
        <f>IFERROR(IFERROR(VLOOKUP($G31,'FPO034'!$J$9:$Q$196,8,FALSE),(VLOOKUP($H31,'FPO034'!$J$9:$Q$196,8,FALSE))),"No PO")</f>
        <v>0</v>
      </c>
      <c r="AH31" s="102" t="str">
        <f>IF(AG31&lt;&gt;0,"No",IF(AD31&gt;AF31,"No",IF(AD31/AE31&lt;1,"--",IF(AD31/AE31&lt;1.02,"Maybe","No"))))</f>
        <v>--</v>
      </c>
      <c r="AI31" s="59">
        <f>IFERROR(VLOOKUP($E31,'Rev2 Aug 16'!$D$1:$Z$300,22,FALSE),"-")</f>
        <v>46.24</v>
      </c>
      <c r="AJ31" s="59" t="str">
        <f>IFERROR(VLOOKUP($E31,'Rev2 Aug 16'!$D$1:$Z$300,5,FALSE),"-")</f>
        <v>WAY2001H6O</v>
      </c>
      <c r="AK31" s="59" t="str">
        <f>IFERROR(VLOOKUP(AJ31,'Paid Invoices'!$F$6:$I$381,3,FALSE),"")</f>
        <v/>
      </c>
      <c r="AL31" s="59" t="str">
        <f>IFERROR(VLOOKUP(AJ31,'Open Invoices'!$D$1:$E$3000,2,FALSE),"")</f>
        <v/>
      </c>
      <c r="AM31" s="59">
        <f>IFERROR(VLOOKUP($E31,'Rev2 July 16'!$D$1:$Z$300,22,FALSE),"-")</f>
        <v>20.079999999999998</v>
      </c>
      <c r="AN31" s="59" t="str">
        <f>IFERROR(VLOOKUP($E31,'Rev2 July 16'!$D$1:$Z$300,5,FALSE),"-")</f>
        <v>WAY2001G6P</v>
      </c>
      <c r="AO31" s="59" t="str">
        <f>IFERROR(VLOOKUP(AN31,'Paid Invoices'!$F$6:$I$381,3,FALSE),"")</f>
        <v/>
      </c>
      <c r="AP31" s="59" t="str">
        <f>IFERROR(VLOOKUP(AN31,'Open Invoices'!$D$1:$E$3000,2,FALSE),"")</f>
        <v/>
      </c>
      <c r="AQ31" s="59">
        <f>IFERROR(VLOOKUP($E31,'Rev June 16'!$D$1:$Z$300,22,FALSE),"-")</f>
        <v>41.75</v>
      </c>
      <c r="AR31" s="59" t="str">
        <f>IFERROR(VLOOKUP($E31,'Rev June 16'!$D$1:$Z$300,4,FALSE),"-")</f>
        <v>WAY2001F6P</v>
      </c>
      <c r="AS31" s="59" t="str">
        <f>IFERROR(VLOOKUP(AR31,'Paid Invoices'!$F$6:$I$381,3,FALSE),"")</f>
        <v/>
      </c>
      <c r="AT31" s="59" t="str">
        <f>IFERROR(VLOOKUP(AR31,'Open Invoices'!$D$1:$E$3000,2,FALSE),"")</f>
        <v/>
      </c>
      <c r="AU31" s="59">
        <f>IFERROR(VLOOKUP($E31,'May 2016'!$D$1:$Z$300,22,FALSE),"-")</f>
        <v>80.67</v>
      </c>
      <c r="AV31" s="59" t="str">
        <f>IFERROR(VLOOKUP($E31,'May 2016'!$D$1:$Z$300,4,FALSE),"-")</f>
        <v>WAY2001E6P</v>
      </c>
      <c r="AW31" s="59" t="str">
        <f>IFERROR(VLOOKUP(AV31,'Paid Invoices'!$F$6:$I$381,3,FALSE),"")</f>
        <v/>
      </c>
      <c r="AX31" s="59" t="str">
        <f>IFERROR(VLOOKUP(AV31,'Open Invoices'!$D$1:$E$3000,2,FALSE),"")</f>
        <v/>
      </c>
      <c r="AY31" s="59">
        <f>IFERROR(VLOOKUP($E31,'Apr 2016'!$D$1:$Z$300,22,FALSE),"-")</f>
        <v>122.98</v>
      </c>
      <c r="AZ31" s="59" t="str">
        <f>IFERROR(VLOOKUP($E31,'Apr 2016'!$D$1:$Z$300,4,FALSE),"-")</f>
        <v>WAY2001D6Q</v>
      </c>
      <c r="BA31" s="59" t="str">
        <f>IFERROR(VLOOKUP(AZ31,'Paid Invoices'!$F$6:$I$381,3,FALSE),"")</f>
        <v/>
      </c>
      <c r="BB31" s="59" t="str">
        <f>IFERROR(VLOOKUP(AZ31,'Open Invoices'!$D$1:$E$3000,2,FALSE),"")</f>
        <v/>
      </c>
      <c r="BC31" s="59">
        <f>IFERROR(VLOOKUP($E31,'Mar 2016'!$D$1:$Z$300,22,FALSE),"-")</f>
        <v>55.35</v>
      </c>
      <c r="BD31" s="59" t="str">
        <f>IFERROR(VLOOKUP($E31,'Mar 2016'!$D$1:$Z$300,4,FALSE),"-")</f>
        <v>WAY2001C6P</v>
      </c>
      <c r="BE31" s="59" t="str">
        <f>IFERROR(VLOOKUP(BD31,'Paid Invoices'!$F$6:$I$381,3,FALSE),"")</f>
        <v/>
      </c>
      <c r="BF31" s="59" t="str">
        <f>IFERROR(VLOOKUP(BD31,'Open Invoices'!$D$1:$E$3000,2,FALSE),"")</f>
        <v/>
      </c>
      <c r="BG31" s="59">
        <f>IFERROR(VLOOKUP($E31,'Feb 2016'!$D$1:$Z$300,22,FALSE),"-")</f>
        <v>65.38</v>
      </c>
      <c r="BH31" s="59" t="str">
        <f>IFERROR(VLOOKUP($E31,'Feb 2016'!$D$1:$Z$300,4,FALSE),"-")</f>
        <v>WAY2001B6L</v>
      </c>
      <c r="BI31" s="59" t="str">
        <f>IFERROR(VLOOKUP(BH31,'Paid Invoices'!$F$6:$I$381,3,FALSE),"")</f>
        <v/>
      </c>
      <c r="BJ31" s="59" t="str">
        <f>IFERROR(VLOOKUP(BH31,'Open Invoices'!$D$1:$E$3000,2,FALSE),"")</f>
        <v/>
      </c>
      <c r="BK31" s="59">
        <f>IFERROR(VLOOKUP($E31,'Jan 2016'!$D$1:$Z$300,22,FALSE),"-")</f>
        <v>42.64</v>
      </c>
      <c r="BL31" s="59" t="str">
        <f>IFERROR(VLOOKUP($E31,'Jan 2016'!$D$1:$Z$300,4,FALSE),"-")</f>
        <v>WAY2001A6AK</v>
      </c>
      <c r="BM31" s="59" t="str">
        <f>IFERROR(VLOOKUP(BL31,'Paid Invoices'!$F$6:$I$381,3,FALSE),"")</f>
        <v/>
      </c>
      <c r="BN31" s="59" t="str">
        <f>IFERROR(VLOOKUP(BL31,'Open Invoices'!$D$1:$E$3000,2,FALSE),"")</f>
        <v/>
      </c>
      <c r="BO31" s="59">
        <f>IFERROR(VLOOKUP($E31,'Dec 2015'!$D$1:$Z$300,22,FALSE),"-")</f>
        <v>34.619999999999997</v>
      </c>
      <c r="BP31" s="59" t="str">
        <f>IFERROR(VLOOKUP($E31,'Dec 2015'!$D$1:$Z$300,4,FALSE),"-")</f>
        <v>WAY2001L5L</v>
      </c>
      <c r="BQ31" s="59" t="str">
        <f>IFERROR(VLOOKUP(BP31,'Paid Invoices'!$F$6:$I$381,3,FALSE),"")</f>
        <v/>
      </c>
      <c r="BR31" s="59" t="str">
        <f>IFERROR(VLOOKUP(BP31,'Open Invoices'!$D$1:$E$3000,2,FALSE),"")</f>
        <v/>
      </c>
      <c r="BS31" s="59">
        <f>IFERROR(VLOOKUP($E31,'Nov 2015'!$D$1:$Z$300,22,FALSE),"-")</f>
        <v>38.15</v>
      </c>
      <c r="BT31" s="59" t="str">
        <f>IFERROR(VLOOKUP($E31,'Nov 2015'!$D$1:$Z$300,4,FALSE),"-")</f>
        <v>WAY2001K5AK</v>
      </c>
      <c r="BU31" s="59" t="str">
        <f>IFERROR(VLOOKUP(BT31,'Paid Invoices'!$F$6:$I$381,3,FALSE),"")</f>
        <v/>
      </c>
      <c r="BV31" s="59" t="str">
        <f>IFERROR(VLOOKUP(BT31,'Open Invoices'!$D$1:$E$3000,2,FALSE),"")</f>
        <v/>
      </c>
      <c r="BW31" s="59">
        <f>IFERROR(VLOOKUP($E31,'Oct 2015'!$D$1:$Z$300,22,FALSE),"-")</f>
        <v>137.54</v>
      </c>
      <c r="BX31" s="59" t="str">
        <f>IFERROR(VLOOKUP($E31,'Oct 2015'!$D$1:$Z$300,4,FALSE),"-")</f>
        <v>WAY2001J5AK</v>
      </c>
      <c r="BY31" s="59" t="str">
        <f>IFERROR(VLOOKUP(BX31,'Paid Invoices'!$F$6:$I$381,3,FALSE),"")</f>
        <v/>
      </c>
      <c r="BZ31" s="59" t="str">
        <f>IFERROR(VLOOKUP(BX31,'Open Invoices'!$D$1:$E$3000,2,FALSE),"")</f>
        <v/>
      </c>
      <c r="CA31" s="59">
        <f>IFERROR(VLOOKUP($E31,'Sep 2015'!$D$1:$Z$300,22,FALSE),"-")</f>
        <v>43.61</v>
      </c>
      <c r="CB31" s="59" t="str">
        <f>IFERROR(VLOOKUP($E31,'Sep 2015'!$D$1:$Z$300,4,FALSE),"-")</f>
        <v>WAY2001I5AD</v>
      </c>
      <c r="CC31" s="59" t="str">
        <f>IFERROR(VLOOKUP(CB31,'Paid Invoices'!$F$6:$I$381,3,FALSE),"")</f>
        <v/>
      </c>
      <c r="CD31" s="59" t="str">
        <f>IFERROR(VLOOKUP(CB31,'Open Invoices'!$D$1:$E$3000,2,FALSE),"")</f>
        <v/>
      </c>
      <c r="CE31" s="52"/>
      <c r="CF31" s="52" t="s">
        <v>2115</v>
      </c>
      <c r="CG31" s="49" t="str">
        <f>IFERROR(IFERROR(VLOOKUP($E31,'Asset Group  All Assets'!$B$1:$C$500,2,FALSE),(VLOOKUP($E31,'Missing-WSU-POs'!$B$1:$D$500,3,FALSE))),"?")</f>
        <v>P0742695</v>
      </c>
      <c r="CH31" s="31" t="str">
        <f>IF(G31="","",G31)</f>
        <v>P0742695</v>
      </c>
      <c r="CI31" s="31" t="str">
        <f>IF(CG31=CH31,"","Wrong PO")</f>
        <v/>
      </c>
      <c r="CJ31" s="29" t="str">
        <f>IFERROR(IF(VLOOKUP($E31,'Org July 2016 '!$D$1:$Z$500,3,FALSE)=G31,"-","Wrong PO"),"new")</f>
        <v>Wrong PO</v>
      </c>
      <c r="CK31" s="32">
        <f>IF(CJ31="wrong PO",(VLOOKUP($E31,'Org July 2016 '!$D$1:$Z$500,3,FALSE)),"")</f>
        <v>0</v>
      </c>
      <c r="CL31" s="29" t="str">
        <f>IFERROR(IF(VLOOKUP($E31,'Org June 2016 '!$D$1:$Z$500,3,FALSE)=G31,"-","Wrong PO"),"new")</f>
        <v>Wrong PO</v>
      </c>
      <c r="CM31" s="32">
        <f>IF(CL31="wrong PO",(VLOOKUP($E31,'Org June 2016 '!$D$1:$Z$500,3,FALSE)),"")</f>
        <v>0</v>
      </c>
      <c r="CN31" s="29" t="str">
        <f>IFERROR(IF(VLOOKUP($E31,'May 2016'!D82:Z581,3,FALSE)=G31,"-","Wrong PO"),"new")</f>
        <v>new</v>
      </c>
      <c r="CO31" s="32" t="str">
        <f>IF(CN31="wrong PO",(VLOOKUP($E31,'May 2016'!D82:Z581,3,FALSE)),"")</f>
        <v/>
      </c>
      <c r="CP31" s="29" t="str">
        <f>IFERROR(IF(VLOOKUP($E31,'Apr 2016'!$D$1:$Z$500,3,FALSE)=G31,"-","Wrong PO"),"new")</f>
        <v>-</v>
      </c>
      <c r="CQ31" s="32" t="str">
        <f>IF(CP31="wrong PO",(VLOOKUP($E31,'Apr 2016'!$D$1:$Z$500,3,FALSE)),"")</f>
        <v/>
      </c>
      <c r="CR31" s="32" t="str">
        <f>IFERROR(IF(VLOOKUP($E31,'Mar 2016'!$D$1:$Z$500,3,FALSE)=G31,"-","Wrong PO"),"new")</f>
        <v>-</v>
      </c>
      <c r="CS31" s="32" t="str">
        <f>IF(CP31="wrong PO",(VLOOKUP($E31,'Mar 2016'!$D$1:$Z$500,3,FALSE)),"")</f>
        <v/>
      </c>
      <c r="CT31" s="32" t="str">
        <f>IFERROR(IF(VLOOKUP($E31,'Feb 2016'!$D$1:$Z$500,3,FALSE)=G31,"-","Wrong PO"),"new")</f>
        <v>-</v>
      </c>
      <c r="CU31" s="32" t="str">
        <f>IF(CP31="wrong PO",(VLOOKUP($E31,'Feb 2016'!$D$1:$Z$500,3,FALSE)),"")</f>
        <v/>
      </c>
      <c r="CV31" s="29" t="str">
        <f>IFERROR(IF(VLOOKUP($E31,'Jan 2016'!$D$1:$Z$500,3,FALSE)=G31,"-","Wrong PO"),"new")</f>
        <v>-</v>
      </c>
      <c r="CW31" s="32" t="str">
        <f>IF(CV31="wrong PO",(VLOOKUP($E31,'Jan 2016'!$D$1:$Z$500,3,FALSE)),"")</f>
        <v/>
      </c>
      <c r="CX31" s="29" t="str">
        <f>IFERROR(IF(VLOOKUP($E31,'Dec 2015'!$D$1:$Z$500,3,FALSE)=G31,"-","Wrong PO"),"new")</f>
        <v>-</v>
      </c>
      <c r="CY31" s="32" t="str">
        <f>IF(CX31="wrong PO",(VLOOKUP($E31,'Dec 2015'!$D$1:$Z$500,3,FALSE)),"")</f>
        <v/>
      </c>
      <c r="CZ31" s="29" t="str">
        <f>IFERROR(IF(VLOOKUP($E31,'Nov 2015'!$D$1:$Z$500,3,FALSE)=G31,"-","Wrong PO"),"new")</f>
        <v>-</v>
      </c>
      <c r="DA31" s="32" t="str">
        <f>IF(CZ31="wrong PO",(VLOOKUP($E31,'Nov 2015'!$D$1:$Z$500,3,FALSE)),"")</f>
        <v/>
      </c>
      <c r="DB31" s="29" t="str">
        <f>IFERROR(IF(VLOOKUP($E31,'Oct 2015'!$D$1:$Z$500,3,FALSE)=G31,"-","Wrong PO"),"new")</f>
        <v>-</v>
      </c>
      <c r="DC31" s="32" t="str">
        <f>IF(DB31="wrong PO",(VLOOKUP($E31,'Oct 2015'!$D$1:$Z$500,3,FALSE)),"")</f>
        <v/>
      </c>
      <c r="DD31" s="29" t="str">
        <f>IFERROR(IF(VLOOKUP($E31,'Sep 2015'!$D$1:$Z$500,3,FALSE)=G31,"-","Wrong PO"),"new")</f>
        <v>-</v>
      </c>
      <c r="DE31" s="32" t="str">
        <f>IF(DD31="wrong PO",(VLOOKUP($E31,'Sep 2015'!$D$1:$Z$500,3,FALSE)),"")</f>
        <v/>
      </c>
    </row>
    <row r="32" spans="1:109">
      <c r="A32" s="115">
        <v>83</v>
      </c>
      <c r="B32" s="2" t="s">
        <v>841</v>
      </c>
      <c r="C32" s="2" t="s">
        <v>510</v>
      </c>
      <c r="D32" s="2" t="s">
        <v>76</v>
      </c>
      <c r="E32" s="2" t="s">
        <v>85</v>
      </c>
      <c r="F32" s="2" t="s">
        <v>50</v>
      </c>
      <c r="G32" s="21" t="s">
        <v>152</v>
      </c>
      <c r="H32" s="21" t="str">
        <f>IFERROR(VLOOKUP($E32,'Wayne Master'!$B$1:$C$315,2,FALSE),"not on master")</f>
        <v>P0742695</v>
      </c>
      <c r="I32" s="11" t="s">
        <v>2096</v>
      </c>
      <c r="J32" s="3">
        <v>42193</v>
      </c>
      <c r="K32" s="2" t="s">
        <v>28</v>
      </c>
      <c r="L32" s="2" t="s">
        <v>51</v>
      </c>
      <c r="M32" s="2" t="s">
        <v>30</v>
      </c>
      <c r="N32" s="2" t="s">
        <v>31</v>
      </c>
      <c r="O32" s="2" t="s">
        <v>32</v>
      </c>
      <c r="P32" s="4">
        <v>83195</v>
      </c>
      <c r="Q32" s="4">
        <v>85613</v>
      </c>
      <c r="R32" s="4">
        <v>2418</v>
      </c>
      <c r="S32" s="5">
        <v>40.86</v>
      </c>
      <c r="T32" s="4">
        <v>34588</v>
      </c>
      <c r="U32" s="4">
        <v>35685</v>
      </c>
      <c r="V32" s="4">
        <v>1097</v>
      </c>
      <c r="W32" s="5">
        <v>65.599999999999994</v>
      </c>
      <c r="X32" s="5">
        <v>0</v>
      </c>
      <c r="Y32" s="14">
        <v>106.46</v>
      </c>
      <c r="Z32" s="14">
        <v>0</v>
      </c>
      <c r="AA32" s="14">
        <v>106.46</v>
      </c>
      <c r="AB32" s="4">
        <v>24580</v>
      </c>
      <c r="AC32" s="55"/>
      <c r="AD32" s="59">
        <f>SUM(AI32,AM32,AQ32,AU32,AY32,BC32,BG32,BK32,BO32,BS32,BW32,CA32)</f>
        <v>3580.42</v>
      </c>
      <c r="AE32" s="59">
        <f>(Q32*0.0169)+(U32*0.0598)</f>
        <v>3580.8226999999997</v>
      </c>
      <c r="AF32" s="102">
        <f>IFERROR(IFERROR(VLOOKUP($G32,'FPO034'!$J$9:$Q$196,7,FALSE),(VLOOKUP($H32,'FPO034'!$J$9:$Q$196,7,FALSE))),"No PO")</f>
        <v>21598.32</v>
      </c>
      <c r="AG32" s="102">
        <f>IFERROR(IFERROR(VLOOKUP($G32,'FPO034'!$J$9:$Q$196,8,FALSE),(VLOOKUP($H32,'FPO034'!$J$9:$Q$196,8,FALSE))),"No PO")</f>
        <v>0</v>
      </c>
      <c r="AH32" s="102" t="str">
        <f>IF(AG32&lt;&gt;0,"No",IF(AD32&gt;AF32,"No",IF(AD32/AE32&lt;1,"--",IF(AD32/AE32&lt;1.02,"Maybe","No"))))</f>
        <v>--</v>
      </c>
      <c r="AI32" s="59">
        <f>IFERROR(VLOOKUP($E32,'Rev2 Aug 16'!$D$1:$Z$300,22,FALSE),"-")</f>
        <v>106.46</v>
      </c>
      <c r="AJ32" s="59" t="str">
        <f>IFERROR(VLOOKUP($E32,'Rev2 Aug 16'!$D$1:$Z$300,5,FALSE),"-")</f>
        <v>WAY2001H6O</v>
      </c>
      <c r="AK32" s="59" t="str">
        <f>IFERROR(VLOOKUP(AJ32,'Paid Invoices'!$F$6:$I$381,3,FALSE),"")</f>
        <v/>
      </c>
      <c r="AL32" s="59" t="str">
        <f>IFERROR(VLOOKUP(AJ32,'Open Invoices'!$D$1:$E$3000,2,FALSE),"")</f>
        <v/>
      </c>
      <c r="AM32" s="59">
        <f>IFERROR(VLOOKUP($E32,'Rev2 July 16'!$D$1:$Z$300,22,FALSE),"-")</f>
        <v>64.53</v>
      </c>
      <c r="AN32" s="59" t="str">
        <f>IFERROR(VLOOKUP($E32,'Rev2 July 16'!$D$1:$Z$300,5,FALSE),"-")</f>
        <v>WAY2001G6P</v>
      </c>
      <c r="AO32" s="59" t="str">
        <f>IFERROR(VLOOKUP(AN32,'Paid Invoices'!$F$6:$I$381,3,FALSE),"")</f>
        <v/>
      </c>
      <c r="AP32" s="59" t="str">
        <f>IFERROR(VLOOKUP(AN32,'Open Invoices'!$D$1:$E$3000,2,FALSE),"")</f>
        <v/>
      </c>
      <c r="AQ32" s="59">
        <f>IFERROR(VLOOKUP($E32,'Rev June 16'!$D$1:$Z$300,22,FALSE),"-")</f>
        <v>292.19</v>
      </c>
      <c r="AR32" s="59" t="str">
        <f>IFERROR(VLOOKUP($E32,'Rev June 16'!$D$1:$Z$300,4,FALSE),"-")</f>
        <v>WAY2001F6P</v>
      </c>
      <c r="AS32" s="59" t="str">
        <f>IFERROR(VLOOKUP(AR32,'Paid Invoices'!$F$6:$I$381,3,FALSE),"")</f>
        <v/>
      </c>
      <c r="AT32" s="59" t="str">
        <f>IFERROR(VLOOKUP(AR32,'Open Invoices'!$D$1:$E$3000,2,FALSE),"")</f>
        <v/>
      </c>
      <c r="AU32" s="59">
        <f>IFERROR(VLOOKUP($E32,'May 2016'!$D$1:$Z$300,22,FALSE),"-")</f>
        <v>233.9</v>
      </c>
      <c r="AV32" s="59" t="str">
        <f>IFERROR(VLOOKUP($E32,'May 2016'!$D$1:$Z$300,4,FALSE),"-")</f>
        <v>WAY2001E6P</v>
      </c>
      <c r="AW32" s="59" t="str">
        <f>IFERROR(VLOOKUP(AV32,'Paid Invoices'!$F$6:$I$381,3,FALSE),"")</f>
        <v/>
      </c>
      <c r="AX32" s="59" t="str">
        <f>IFERROR(VLOOKUP(AV32,'Open Invoices'!$D$1:$E$3000,2,FALSE),"")</f>
        <v/>
      </c>
      <c r="AY32" s="59">
        <f>IFERROR(VLOOKUP($E32,'Apr 2016'!$D$1:$Z$300,22,FALSE),"-")</f>
        <v>511.19</v>
      </c>
      <c r="AZ32" s="59" t="str">
        <f>IFERROR(VLOOKUP($E32,'Apr 2016'!$D$1:$Z$300,4,FALSE),"-")</f>
        <v>WAY2001D6Q</v>
      </c>
      <c r="BA32" s="59" t="str">
        <f>IFERROR(VLOOKUP(AZ32,'Paid Invoices'!$F$6:$I$381,3,FALSE),"")</f>
        <v/>
      </c>
      <c r="BB32" s="59" t="str">
        <f>IFERROR(VLOOKUP(AZ32,'Open Invoices'!$D$1:$E$3000,2,FALSE),"")</f>
        <v/>
      </c>
      <c r="BC32" s="59">
        <f>IFERROR(VLOOKUP($E32,'Mar 2016'!$D$1:$Z$300,22,FALSE),"-")</f>
        <v>351.64</v>
      </c>
      <c r="BD32" s="59" t="str">
        <f>IFERROR(VLOOKUP($E32,'Mar 2016'!$D$1:$Z$300,4,FALSE),"-")</f>
        <v>WAY2001C6P</v>
      </c>
      <c r="BE32" s="59" t="str">
        <f>IFERROR(VLOOKUP(BD32,'Paid Invoices'!$F$6:$I$381,3,FALSE),"")</f>
        <v/>
      </c>
      <c r="BF32" s="59" t="str">
        <f>IFERROR(VLOOKUP(BD32,'Open Invoices'!$D$1:$E$3000,2,FALSE),"")</f>
        <v/>
      </c>
      <c r="BG32" s="59">
        <f>IFERROR(VLOOKUP($E32,'Feb 2016'!$D$1:$Z$300,22,FALSE),"-")</f>
        <v>351.63</v>
      </c>
      <c r="BH32" s="59" t="str">
        <f>IFERROR(VLOOKUP($E32,'Feb 2016'!$D$1:$Z$300,4,FALSE),"-")</f>
        <v>WAY2001B6L</v>
      </c>
      <c r="BI32" s="59" t="str">
        <f>IFERROR(VLOOKUP(BH32,'Paid Invoices'!$F$6:$I$381,3,FALSE),"")</f>
        <v/>
      </c>
      <c r="BJ32" s="59" t="str">
        <f>IFERROR(VLOOKUP(BH32,'Open Invoices'!$D$1:$E$3000,2,FALSE),"")</f>
        <v/>
      </c>
      <c r="BK32" s="59">
        <f>IFERROR(VLOOKUP($E32,'Jan 2016'!$D$1:$Z$300,22,FALSE),"-")</f>
        <v>204.33</v>
      </c>
      <c r="BL32" s="59" t="str">
        <f>IFERROR(VLOOKUP($E32,'Jan 2016'!$D$1:$Z$300,4,FALSE),"-")</f>
        <v>WAY2001A6AK</v>
      </c>
      <c r="BM32" s="59" t="str">
        <f>IFERROR(VLOOKUP(BL32,'Paid Invoices'!$F$6:$I$381,3,FALSE),"")</f>
        <v/>
      </c>
      <c r="BN32" s="59" t="str">
        <f>IFERROR(VLOOKUP(BL32,'Open Invoices'!$D$1:$E$3000,2,FALSE),"")</f>
        <v/>
      </c>
      <c r="BO32" s="59">
        <f>IFERROR(VLOOKUP($E32,'Dec 2015'!$D$1:$Z$300,22,FALSE),"-")</f>
        <v>245.52</v>
      </c>
      <c r="BP32" s="59" t="str">
        <f>IFERROR(VLOOKUP($E32,'Dec 2015'!$D$1:$Z$300,4,FALSE),"-")</f>
        <v>WAY2001L5L</v>
      </c>
      <c r="BQ32" s="59" t="str">
        <f>IFERROR(VLOOKUP(BP32,'Paid Invoices'!$F$6:$I$381,3,FALSE),"")</f>
        <v/>
      </c>
      <c r="BR32" s="59" t="str">
        <f>IFERROR(VLOOKUP(BP32,'Open Invoices'!$D$1:$E$3000,2,FALSE),"")</f>
        <v/>
      </c>
      <c r="BS32" s="59">
        <f>IFERROR(VLOOKUP($E32,'Nov 2015'!$D$1:$Z$300,22,FALSE),"-")</f>
        <v>392.38</v>
      </c>
      <c r="BT32" s="59" t="str">
        <f>IFERROR(VLOOKUP($E32,'Nov 2015'!$D$1:$Z$300,4,FALSE),"-")</f>
        <v>WAY2001K5AK</v>
      </c>
      <c r="BU32" s="59" t="str">
        <f>IFERROR(VLOOKUP(BT32,'Paid Invoices'!$F$6:$I$381,3,FALSE),"")</f>
        <v/>
      </c>
      <c r="BV32" s="59" t="str">
        <f>IFERROR(VLOOKUP(BT32,'Open Invoices'!$D$1:$E$3000,2,FALSE),"")</f>
        <v/>
      </c>
      <c r="BW32" s="59">
        <f>IFERROR(VLOOKUP($E32,'Oct 2015'!$D$1:$Z$300,22,FALSE),"-")</f>
        <v>603.98</v>
      </c>
      <c r="BX32" s="59" t="str">
        <f>IFERROR(VLOOKUP($E32,'Oct 2015'!$D$1:$Z$300,4,FALSE),"-")</f>
        <v>WAY2001J5AK</v>
      </c>
      <c r="BY32" s="59" t="str">
        <f>IFERROR(VLOOKUP(BX32,'Paid Invoices'!$F$6:$I$381,3,FALSE),"")</f>
        <v/>
      </c>
      <c r="BZ32" s="59" t="str">
        <f>IFERROR(VLOOKUP(BX32,'Open Invoices'!$D$1:$E$3000,2,FALSE),"")</f>
        <v/>
      </c>
      <c r="CA32" s="59">
        <f>IFERROR(VLOOKUP($E32,'Sep 2015'!$D$1:$Z$300,22,FALSE),"-")</f>
        <v>222.67</v>
      </c>
      <c r="CB32" s="59" t="str">
        <f>IFERROR(VLOOKUP($E32,'Sep 2015'!$D$1:$Z$300,4,FALSE),"-")</f>
        <v>WAY2001I5AD</v>
      </c>
      <c r="CC32" s="59" t="str">
        <f>IFERROR(VLOOKUP(CB32,'Paid Invoices'!$F$6:$I$381,3,FALSE),"")</f>
        <v/>
      </c>
      <c r="CD32" s="59" t="str">
        <f>IFERROR(VLOOKUP(CB32,'Open Invoices'!$D$1:$E$3000,2,FALSE),"")</f>
        <v/>
      </c>
      <c r="CE32" s="52"/>
      <c r="CF32" s="52" t="s">
        <v>2115</v>
      </c>
      <c r="CG32" s="49" t="str">
        <f>IFERROR(IFERROR(VLOOKUP($E32,'Asset Group  All Assets'!$B$1:$C$500,2,FALSE),(VLOOKUP($E32,'Missing-WSU-POs'!$B$1:$D$500,3,FALSE))),"?")</f>
        <v>P0742695</v>
      </c>
      <c r="CH32" s="31" t="str">
        <f>IF(G32="","",G32)</f>
        <v>P0742695</v>
      </c>
      <c r="CI32" s="31" t="str">
        <f>IF(CG32=CH32,"","Wrong PO")</f>
        <v/>
      </c>
      <c r="CJ32" s="29" t="str">
        <f>IFERROR(IF(VLOOKUP($E32,'Org July 2016 '!$D$1:$Z$500,3,FALSE)=G32,"-","Wrong PO"),"new")</f>
        <v>Wrong PO</v>
      </c>
      <c r="CK32" s="32">
        <f>IF(CJ32="wrong PO",(VLOOKUP($E32,'Org July 2016 '!$D$1:$Z$500,3,FALSE)),"")</f>
        <v>0</v>
      </c>
      <c r="CL32" s="29" t="str">
        <f>IFERROR(IF(VLOOKUP($E32,'Org June 2016 '!$D$1:$Z$500,3,FALSE)=G32,"-","Wrong PO"),"new")</f>
        <v>Wrong PO</v>
      </c>
      <c r="CM32" s="32">
        <f>IF(CL32="wrong PO",(VLOOKUP($E32,'Org June 2016 '!$D$1:$Z$500,3,FALSE)),"")</f>
        <v>0</v>
      </c>
      <c r="CN32" s="29" t="str">
        <f>IFERROR(IF(VLOOKUP($E32,'May 2016'!D83:Z582,3,FALSE)=G32,"-","Wrong PO"),"new")</f>
        <v>new</v>
      </c>
      <c r="CO32" s="32" t="str">
        <f>IF(CN32="wrong PO",(VLOOKUP($E32,'May 2016'!D83:Z582,3,FALSE)),"")</f>
        <v/>
      </c>
      <c r="CP32" s="29" t="str">
        <f>IFERROR(IF(VLOOKUP($E32,'Apr 2016'!$D$1:$Z$500,3,FALSE)=G32,"-","Wrong PO"),"new")</f>
        <v>-</v>
      </c>
      <c r="CQ32" s="32" t="str">
        <f>IF(CP32="wrong PO",(VLOOKUP($E32,'Apr 2016'!$D$1:$Z$500,3,FALSE)),"")</f>
        <v/>
      </c>
      <c r="CR32" s="32" t="str">
        <f>IFERROR(IF(VLOOKUP($E32,'Mar 2016'!$D$1:$Z$500,3,FALSE)=G32,"-","Wrong PO"),"new")</f>
        <v>-</v>
      </c>
      <c r="CS32" s="32" t="str">
        <f>IF(CP32="wrong PO",(VLOOKUP($E32,'Mar 2016'!$D$1:$Z$500,3,FALSE)),"")</f>
        <v/>
      </c>
      <c r="CT32" s="32" t="str">
        <f>IFERROR(IF(VLOOKUP($E32,'Feb 2016'!$D$1:$Z$500,3,FALSE)=G32,"-","Wrong PO"),"new")</f>
        <v>-</v>
      </c>
      <c r="CU32" s="32" t="str">
        <f>IF(CP32="wrong PO",(VLOOKUP($E32,'Feb 2016'!$D$1:$Z$500,3,FALSE)),"")</f>
        <v/>
      </c>
      <c r="CV32" s="29" t="str">
        <f>IFERROR(IF(VLOOKUP($E32,'Jan 2016'!$D$1:$Z$500,3,FALSE)=G32,"-","Wrong PO"),"new")</f>
        <v>-</v>
      </c>
      <c r="CW32" s="32" t="str">
        <f>IF(CV32="wrong PO",(VLOOKUP($E32,'Jan 2016'!$D$1:$Z$500,3,FALSE)),"")</f>
        <v/>
      </c>
      <c r="CX32" s="29" t="str">
        <f>IFERROR(IF(VLOOKUP($E32,'Dec 2015'!$D$1:$Z$500,3,FALSE)=G32,"-","Wrong PO"),"new")</f>
        <v>-</v>
      </c>
      <c r="CY32" s="32" t="str">
        <f>IF(CX32="wrong PO",(VLOOKUP($E32,'Dec 2015'!$D$1:$Z$500,3,FALSE)),"")</f>
        <v/>
      </c>
      <c r="CZ32" s="29" t="str">
        <f>IFERROR(IF(VLOOKUP($E32,'Nov 2015'!$D$1:$Z$500,3,FALSE)=G32,"-","Wrong PO"),"new")</f>
        <v>-</v>
      </c>
      <c r="DA32" s="32" t="str">
        <f>IF(CZ32="wrong PO",(VLOOKUP($E32,'Nov 2015'!$D$1:$Z$500,3,FALSE)),"")</f>
        <v/>
      </c>
      <c r="DB32" s="29" t="str">
        <f>IFERROR(IF(VLOOKUP($E32,'Oct 2015'!$D$1:$Z$500,3,FALSE)=G32,"-","Wrong PO"),"new")</f>
        <v>-</v>
      </c>
      <c r="DC32" s="32" t="str">
        <f>IF(DB32="wrong PO",(VLOOKUP($E32,'Oct 2015'!$D$1:$Z$500,3,FALSE)),"")</f>
        <v/>
      </c>
      <c r="DD32" s="29" t="str">
        <f>IFERROR(IF(VLOOKUP($E32,'Sep 2015'!$D$1:$Z$500,3,FALSE)=G32,"-","Wrong PO"),"new")</f>
        <v>-</v>
      </c>
      <c r="DE32" s="32" t="str">
        <f>IF(DD32="wrong PO",(VLOOKUP($E32,'Sep 2015'!$D$1:$Z$500,3,FALSE)),"")</f>
        <v/>
      </c>
    </row>
    <row r="33" spans="1:109">
      <c r="A33" s="115">
        <v>84</v>
      </c>
      <c r="B33" s="2" t="s">
        <v>841</v>
      </c>
      <c r="C33" s="2" t="s">
        <v>510</v>
      </c>
      <c r="D33" s="2" t="s">
        <v>76</v>
      </c>
      <c r="E33" s="2" t="s">
        <v>86</v>
      </c>
      <c r="F33" s="2" t="s">
        <v>72</v>
      </c>
      <c r="G33" s="21" t="s">
        <v>152</v>
      </c>
      <c r="H33" s="21" t="str">
        <f>IFERROR(VLOOKUP($E33,'Wayne Master'!$B$1:$C$315,2,FALSE),"not on master")</f>
        <v>P0742695</v>
      </c>
      <c r="I33" s="11" t="s">
        <v>2096</v>
      </c>
      <c r="J33" s="3">
        <v>42194</v>
      </c>
      <c r="K33" s="2" t="s">
        <v>28</v>
      </c>
      <c r="L33" s="2" t="s">
        <v>73</v>
      </c>
      <c r="M33" s="2" t="s">
        <v>30</v>
      </c>
      <c r="N33" s="2" t="s">
        <v>31</v>
      </c>
      <c r="O33" s="2" t="s">
        <v>32</v>
      </c>
      <c r="P33" s="4">
        <v>197781</v>
      </c>
      <c r="Q33" s="4">
        <v>205759</v>
      </c>
      <c r="R33" s="4">
        <v>7978</v>
      </c>
      <c r="S33" s="5">
        <v>134.83000000000001</v>
      </c>
      <c r="T33" s="4">
        <v>67079</v>
      </c>
      <c r="U33" s="4">
        <v>70359</v>
      </c>
      <c r="V33" s="4">
        <v>3280</v>
      </c>
      <c r="W33" s="5">
        <v>196.14</v>
      </c>
      <c r="X33" s="5">
        <v>0</v>
      </c>
      <c r="Y33" s="14">
        <v>330.97</v>
      </c>
      <c r="Z33" s="14">
        <v>0</v>
      </c>
      <c r="AA33" s="14">
        <v>330.97</v>
      </c>
      <c r="AB33" s="4">
        <v>24580</v>
      </c>
      <c r="AC33" s="55"/>
      <c r="AD33" s="59">
        <f>SUM(AI33,AM33,AQ33,AU33,AY33,BC33,BG33,BK33,BO33,BS33,BW33,CA33)</f>
        <v>7684.05</v>
      </c>
      <c r="AE33" s="59">
        <f>(Q33*0.0169)+(U33*0.0598)</f>
        <v>7684.7952999999998</v>
      </c>
      <c r="AF33" s="102">
        <f>IFERROR(IFERROR(VLOOKUP($G33,'FPO034'!$J$9:$Q$196,7,FALSE),(VLOOKUP($H33,'FPO034'!$J$9:$Q$196,7,FALSE))),"No PO")</f>
        <v>21598.32</v>
      </c>
      <c r="AG33" s="102">
        <f>IFERROR(IFERROR(VLOOKUP($G33,'FPO034'!$J$9:$Q$196,8,FALSE),(VLOOKUP($H33,'FPO034'!$J$9:$Q$196,8,FALSE))),"No PO")</f>
        <v>0</v>
      </c>
      <c r="AH33" s="102" t="str">
        <f>IF(AG33&lt;&gt;0,"No",IF(AD33&gt;AF33,"No",IF(AD33/AE33&lt;1,"--",IF(AD33/AE33&lt;1.02,"Maybe","No"))))</f>
        <v>--</v>
      </c>
      <c r="AI33" s="59">
        <f>IFERROR(VLOOKUP($E33,'Rev2 Aug 16'!$D$1:$Z$300,22,FALSE),"-")</f>
        <v>330.97</v>
      </c>
      <c r="AJ33" s="59" t="str">
        <f>IFERROR(VLOOKUP($E33,'Rev2 Aug 16'!$D$1:$Z$300,5,FALSE),"-")</f>
        <v>WAY2001H6O</v>
      </c>
      <c r="AK33" s="59" t="str">
        <f>IFERROR(VLOOKUP(AJ33,'Paid Invoices'!$F$6:$I$381,3,FALSE),"")</f>
        <v/>
      </c>
      <c r="AL33" s="59" t="str">
        <f>IFERROR(VLOOKUP(AJ33,'Open Invoices'!$D$1:$E$3000,2,FALSE),"")</f>
        <v/>
      </c>
      <c r="AM33" s="59">
        <f>IFERROR(VLOOKUP($E33,'Rev2 July 16'!$D$1:$Z$300,22,FALSE),"-")</f>
        <v>516.98</v>
      </c>
      <c r="AN33" s="59" t="str">
        <f>IFERROR(VLOOKUP($E33,'Rev2 July 16'!$D$1:$Z$300,5,FALSE),"-")</f>
        <v>WAY2001G6P</v>
      </c>
      <c r="AO33" s="59" t="str">
        <f>IFERROR(VLOOKUP(AN33,'Paid Invoices'!$F$6:$I$381,3,FALSE),"")</f>
        <v/>
      </c>
      <c r="AP33" s="59" t="str">
        <f>IFERROR(VLOOKUP(AN33,'Open Invoices'!$D$1:$E$3000,2,FALSE),"")</f>
        <v/>
      </c>
      <c r="AQ33" s="59">
        <f>IFERROR(VLOOKUP($E33,'Rev June 16'!$D$1:$Z$300,22,FALSE),"-")</f>
        <v>392.25</v>
      </c>
      <c r="AR33" s="59" t="str">
        <f>IFERROR(VLOOKUP($E33,'Rev June 16'!$D$1:$Z$300,4,FALSE),"-")</f>
        <v>WAY2001F6P</v>
      </c>
      <c r="AS33" s="59" t="str">
        <f>IFERROR(VLOOKUP(AR33,'Paid Invoices'!$F$6:$I$381,3,FALSE),"")</f>
        <v/>
      </c>
      <c r="AT33" s="59" t="str">
        <f>IFERROR(VLOOKUP(AR33,'Open Invoices'!$D$1:$E$3000,2,FALSE),"")</f>
        <v/>
      </c>
      <c r="AU33" s="59">
        <f>IFERROR(VLOOKUP($E33,'May 2016'!$D$1:$Z$300,22,FALSE),"-")</f>
        <v>998.96</v>
      </c>
      <c r="AV33" s="59" t="str">
        <f>IFERROR(VLOOKUP($E33,'May 2016'!$D$1:$Z$300,4,FALSE),"-")</f>
        <v>WAY2001E6P</v>
      </c>
      <c r="AW33" s="59" t="str">
        <f>IFERROR(VLOOKUP(AV33,'Paid Invoices'!$F$6:$I$381,3,FALSE),"")</f>
        <v/>
      </c>
      <c r="AX33" s="59" t="str">
        <f>IFERROR(VLOOKUP(AV33,'Open Invoices'!$D$1:$E$3000,2,FALSE),"")</f>
        <v/>
      </c>
      <c r="AY33" s="59">
        <f>IFERROR(VLOOKUP($E33,'Apr 2016'!$D$1:$Z$300,22,FALSE),"-")</f>
        <v>585.21</v>
      </c>
      <c r="AZ33" s="59" t="str">
        <f>IFERROR(VLOOKUP($E33,'Apr 2016'!$D$1:$Z$300,4,FALSE),"-")</f>
        <v>WAY2001D6Q</v>
      </c>
      <c r="BA33" s="59" t="str">
        <f>IFERROR(VLOOKUP(AZ33,'Paid Invoices'!$F$6:$I$381,3,FALSE),"")</f>
        <v/>
      </c>
      <c r="BB33" s="59" t="str">
        <f>IFERROR(VLOOKUP(AZ33,'Open Invoices'!$D$1:$E$3000,2,FALSE),"")</f>
        <v/>
      </c>
      <c r="BC33" s="59">
        <f>IFERROR(VLOOKUP($E33,'Mar 2016'!$D$1:$Z$300,22,FALSE),"-")</f>
        <v>749.54</v>
      </c>
      <c r="BD33" s="59" t="str">
        <f>IFERROR(VLOOKUP($E33,'Mar 2016'!$D$1:$Z$300,4,FALSE),"-")</f>
        <v>WAY2001C6P</v>
      </c>
      <c r="BE33" s="59" t="str">
        <f>IFERROR(VLOOKUP(BD33,'Paid Invoices'!$F$6:$I$381,3,FALSE),"")</f>
        <v/>
      </c>
      <c r="BF33" s="59" t="str">
        <f>IFERROR(VLOOKUP(BD33,'Open Invoices'!$D$1:$E$3000,2,FALSE),"")</f>
        <v/>
      </c>
      <c r="BG33" s="59">
        <f>IFERROR(VLOOKUP($E33,'Feb 2016'!$D$1:$Z$300,22,FALSE),"-")</f>
        <v>889.09</v>
      </c>
      <c r="BH33" s="59" t="str">
        <f>IFERROR(VLOOKUP($E33,'Feb 2016'!$D$1:$Z$300,4,FALSE),"-")</f>
        <v>WAY2001B6L</v>
      </c>
      <c r="BI33" s="59" t="str">
        <f>IFERROR(VLOOKUP(BH33,'Paid Invoices'!$F$6:$I$381,3,FALSE),"")</f>
        <v/>
      </c>
      <c r="BJ33" s="59" t="str">
        <f>IFERROR(VLOOKUP(BH33,'Open Invoices'!$D$1:$E$3000,2,FALSE),"")</f>
        <v/>
      </c>
      <c r="BK33" s="59">
        <f>IFERROR(VLOOKUP($E33,'Jan 2016'!$D$1:$Z$300,22,FALSE),"-")</f>
        <v>425.33</v>
      </c>
      <c r="BL33" s="59" t="str">
        <f>IFERROR(VLOOKUP($E33,'Jan 2016'!$D$1:$Z$300,4,FALSE),"-")</f>
        <v>WAY2001A6AK</v>
      </c>
      <c r="BM33" s="59" t="str">
        <f>IFERROR(VLOOKUP(BL33,'Paid Invoices'!$F$6:$I$381,3,FALSE),"")</f>
        <v/>
      </c>
      <c r="BN33" s="59" t="str">
        <f>IFERROR(VLOOKUP(BL33,'Open Invoices'!$D$1:$E$3000,2,FALSE),"")</f>
        <v/>
      </c>
      <c r="BO33" s="59">
        <f>IFERROR(VLOOKUP($E33,'Dec 2015'!$D$1:$Z$300,22,FALSE),"-")</f>
        <v>792.16</v>
      </c>
      <c r="BP33" s="59" t="str">
        <f>IFERROR(VLOOKUP($E33,'Dec 2015'!$D$1:$Z$300,4,FALSE),"-")</f>
        <v>WAY2001L5L</v>
      </c>
      <c r="BQ33" s="59" t="str">
        <f>IFERROR(VLOOKUP(BP33,'Paid Invoices'!$F$6:$I$381,3,FALSE),"")</f>
        <v/>
      </c>
      <c r="BR33" s="59" t="str">
        <f>IFERROR(VLOOKUP(BP33,'Open Invoices'!$D$1:$E$3000,2,FALSE),"")</f>
        <v/>
      </c>
      <c r="BS33" s="59">
        <f>IFERROR(VLOOKUP($E33,'Nov 2015'!$D$1:$Z$300,22,FALSE),"-")</f>
        <v>804.64</v>
      </c>
      <c r="BT33" s="59" t="str">
        <f>IFERROR(VLOOKUP($E33,'Nov 2015'!$D$1:$Z$300,4,FALSE),"-")</f>
        <v>WAY2001K5AK</v>
      </c>
      <c r="BU33" s="59" t="str">
        <f>IFERROR(VLOOKUP(BT33,'Paid Invoices'!$F$6:$I$381,3,FALSE),"")</f>
        <v/>
      </c>
      <c r="BV33" s="59" t="str">
        <f>IFERROR(VLOOKUP(BT33,'Open Invoices'!$D$1:$E$3000,2,FALSE),"")</f>
        <v/>
      </c>
      <c r="BW33" s="59">
        <f>IFERROR(VLOOKUP($E33,'Oct 2015'!$D$1:$Z$300,22,FALSE),"-")</f>
        <v>927.91</v>
      </c>
      <c r="BX33" s="59" t="str">
        <f>IFERROR(VLOOKUP($E33,'Oct 2015'!$D$1:$Z$300,4,FALSE),"-")</f>
        <v>WAY2001J5AK</v>
      </c>
      <c r="BY33" s="59" t="str">
        <f>IFERROR(VLOOKUP(BX33,'Paid Invoices'!$F$6:$I$381,3,FALSE),"")</f>
        <v/>
      </c>
      <c r="BZ33" s="59" t="str">
        <f>IFERROR(VLOOKUP(BX33,'Open Invoices'!$D$1:$E$3000,2,FALSE),"")</f>
        <v/>
      </c>
      <c r="CA33" s="59">
        <f>IFERROR(VLOOKUP($E33,'Sep 2015'!$D$1:$Z$300,22,FALSE),"-")</f>
        <v>271.01</v>
      </c>
      <c r="CB33" s="59" t="str">
        <f>IFERROR(VLOOKUP($E33,'Sep 2015'!$D$1:$Z$300,4,FALSE),"-")</f>
        <v>WAY2001I5AD</v>
      </c>
      <c r="CC33" s="59" t="str">
        <f>IFERROR(VLOOKUP(CB33,'Paid Invoices'!$F$6:$I$381,3,FALSE),"")</f>
        <v/>
      </c>
      <c r="CD33" s="59" t="str">
        <f>IFERROR(VLOOKUP(CB33,'Open Invoices'!$D$1:$E$3000,2,FALSE),"")</f>
        <v/>
      </c>
      <c r="CE33" s="52"/>
      <c r="CF33" s="52" t="s">
        <v>2115</v>
      </c>
      <c r="CG33" s="49" t="str">
        <f>IFERROR(IFERROR(VLOOKUP($E33,'Asset Group  All Assets'!$B$1:$C$500,2,FALSE),(VLOOKUP($E33,'Missing-WSU-POs'!$B$1:$D$500,3,FALSE))),"?")</f>
        <v>P0742695</v>
      </c>
      <c r="CH33" s="31" t="str">
        <f>IF(G33="","",G33)</f>
        <v>P0742695</v>
      </c>
      <c r="CI33" s="31" t="str">
        <f>IF(CG33=CH33,"","Wrong PO")</f>
        <v/>
      </c>
      <c r="CJ33" s="29" t="str">
        <f>IFERROR(IF(VLOOKUP($E33,'Org July 2016 '!$D$1:$Z$500,3,FALSE)=G33,"-","Wrong PO"),"new")</f>
        <v>Wrong PO</v>
      </c>
      <c r="CK33" s="32">
        <f>IF(CJ33="wrong PO",(VLOOKUP($E33,'Org July 2016 '!$D$1:$Z$500,3,FALSE)),"")</f>
        <v>0</v>
      </c>
      <c r="CL33" s="29" t="str">
        <f>IFERROR(IF(VLOOKUP($E33,'Org June 2016 '!$D$1:$Z$500,3,FALSE)=G33,"-","Wrong PO"),"new")</f>
        <v>Wrong PO</v>
      </c>
      <c r="CM33" s="32">
        <f>IF(CL33="wrong PO",(VLOOKUP($E33,'Org June 2016 '!$D$1:$Z$500,3,FALSE)),"")</f>
        <v>0</v>
      </c>
      <c r="CN33" s="29" t="str">
        <f>IFERROR(IF(VLOOKUP($E33,'May 2016'!D84:Z583,3,FALSE)=G33,"-","Wrong PO"),"new")</f>
        <v>new</v>
      </c>
      <c r="CO33" s="32" t="str">
        <f>IF(CN33="wrong PO",(VLOOKUP($E33,'May 2016'!D84:Z583,3,FALSE)),"")</f>
        <v/>
      </c>
      <c r="CP33" s="29" t="str">
        <f>IFERROR(IF(VLOOKUP($E33,'Apr 2016'!$D$1:$Z$500,3,FALSE)=G33,"-","Wrong PO"),"new")</f>
        <v>-</v>
      </c>
      <c r="CQ33" s="32" t="str">
        <f>IF(CP33="wrong PO",(VLOOKUP($E33,'Apr 2016'!$D$1:$Z$500,3,FALSE)),"")</f>
        <v/>
      </c>
      <c r="CR33" s="32" t="str">
        <f>IFERROR(IF(VLOOKUP($E33,'Mar 2016'!$D$1:$Z$500,3,FALSE)=G33,"-","Wrong PO"),"new")</f>
        <v>-</v>
      </c>
      <c r="CS33" s="32" t="str">
        <f>IF(CP33="wrong PO",(VLOOKUP($E33,'Mar 2016'!$D$1:$Z$500,3,FALSE)),"")</f>
        <v/>
      </c>
      <c r="CT33" s="32" t="str">
        <f>IFERROR(IF(VLOOKUP($E33,'Feb 2016'!$D$1:$Z$500,3,FALSE)=G33,"-","Wrong PO"),"new")</f>
        <v>-</v>
      </c>
      <c r="CU33" s="32" t="str">
        <f>IF(CP33="wrong PO",(VLOOKUP($E33,'Feb 2016'!$D$1:$Z$500,3,FALSE)),"")</f>
        <v/>
      </c>
      <c r="CV33" s="29" t="str">
        <f>IFERROR(IF(VLOOKUP($E33,'Jan 2016'!$D$1:$Z$500,3,FALSE)=G33,"-","Wrong PO"),"new")</f>
        <v>-</v>
      </c>
      <c r="CW33" s="32" t="str">
        <f>IF(CV33="wrong PO",(VLOOKUP($E33,'Jan 2016'!$D$1:$Z$500,3,FALSE)),"")</f>
        <v/>
      </c>
      <c r="CX33" s="29" t="str">
        <f>IFERROR(IF(VLOOKUP($E33,'Dec 2015'!$D$1:$Z$500,3,FALSE)=G33,"-","Wrong PO"),"new")</f>
        <v>-</v>
      </c>
      <c r="CY33" s="32" t="str">
        <f>IF(CX33="wrong PO",(VLOOKUP($E33,'Dec 2015'!$D$1:$Z$500,3,FALSE)),"")</f>
        <v/>
      </c>
      <c r="CZ33" s="29" t="str">
        <f>IFERROR(IF(VLOOKUP($E33,'Nov 2015'!$D$1:$Z$500,3,FALSE)=G33,"-","Wrong PO"),"new")</f>
        <v>-</v>
      </c>
      <c r="DA33" s="32" t="str">
        <f>IF(CZ33="wrong PO",(VLOOKUP($E33,'Nov 2015'!$D$1:$Z$500,3,FALSE)),"")</f>
        <v/>
      </c>
      <c r="DB33" s="29" t="str">
        <f>IFERROR(IF(VLOOKUP($E33,'Oct 2015'!$D$1:$Z$500,3,FALSE)=G33,"-","Wrong PO"),"new")</f>
        <v>-</v>
      </c>
      <c r="DC33" s="32" t="str">
        <f>IF(DB33="wrong PO",(VLOOKUP($E33,'Oct 2015'!$D$1:$Z$500,3,FALSE)),"")</f>
        <v/>
      </c>
      <c r="DD33" s="29" t="str">
        <f>IFERROR(IF(VLOOKUP($E33,'Sep 2015'!$D$1:$Z$500,3,FALSE)=G33,"-","Wrong PO"),"new")</f>
        <v>-</v>
      </c>
      <c r="DE33" s="32" t="str">
        <f>IF(DD33="wrong PO",(VLOOKUP($E33,'Sep 2015'!$D$1:$Z$500,3,FALSE)),"")</f>
        <v/>
      </c>
    </row>
    <row r="34" spans="1:109">
      <c r="A34" s="115">
        <v>85</v>
      </c>
      <c r="B34" s="2" t="s">
        <v>841</v>
      </c>
      <c r="C34" s="2" t="s">
        <v>510</v>
      </c>
      <c r="D34" s="2" t="s">
        <v>76</v>
      </c>
      <c r="E34" s="2" t="s">
        <v>89</v>
      </c>
      <c r="F34" s="2" t="s">
        <v>50</v>
      </c>
      <c r="G34" s="21" t="s">
        <v>152</v>
      </c>
      <c r="H34" s="21" t="str">
        <f>IFERROR(VLOOKUP($E34,'Wayne Master'!$B$1:$C$315,2,FALSE),"not on master")</f>
        <v>P0742695</v>
      </c>
      <c r="I34" s="11" t="s">
        <v>2096</v>
      </c>
      <c r="J34" s="3">
        <v>42214</v>
      </c>
      <c r="K34" s="2" t="s">
        <v>28</v>
      </c>
      <c r="L34" s="2" t="s">
        <v>51</v>
      </c>
      <c r="M34" s="2" t="s">
        <v>30</v>
      </c>
      <c r="N34" s="2" t="s">
        <v>31</v>
      </c>
      <c r="O34" s="2" t="s">
        <v>32</v>
      </c>
      <c r="P34" s="4">
        <v>44986</v>
      </c>
      <c r="Q34" s="4">
        <v>47962</v>
      </c>
      <c r="R34" s="4">
        <v>2976</v>
      </c>
      <c r="S34" s="5">
        <v>50.29</v>
      </c>
      <c r="T34" s="4">
        <v>14646</v>
      </c>
      <c r="U34" s="4">
        <v>15344</v>
      </c>
      <c r="V34" s="4">
        <v>698</v>
      </c>
      <c r="W34" s="5">
        <v>41.74</v>
      </c>
      <c r="X34" s="5">
        <v>0</v>
      </c>
      <c r="Y34" s="14">
        <v>92.03</v>
      </c>
      <c r="Z34" s="14">
        <v>0</v>
      </c>
      <c r="AA34" s="14">
        <v>92.03</v>
      </c>
      <c r="AB34" s="4">
        <v>24580</v>
      </c>
      <c r="AC34" s="55"/>
      <c r="AD34" s="59">
        <f>SUM(AI34,AM34,AQ34,AU34,AY34,BC34,BG34,BK34,BO34,BS34,BW34,CA34)</f>
        <v>1727.33</v>
      </c>
      <c r="AE34" s="59">
        <f>(Q34*0.0169)+(U34*0.0598)</f>
        <v>1728.1289999999999</v>
      </c>
      <c r="AF34" s="102">
        <f>IFERROR(IFERROR(VLOOKUP($G34,'FPO034'!$J$9:$Q$196,7,FALSE),(VLOOKUP($H34,'FPO034'!$J$9:$Q$196,7,FALSE))),"No PO")</f>
        <v>21598.32</v>
      </c>
      <c r="AG34" s="102">
        <f>IFERROR(IFERROR(VLOOKUP($G34,'FPO034'!$J$9:$Q$196,8,FALSE),(VLOOKUP($H34,'FPO034'!$J$9:$Q$196,8,FALSE))),"No PO")</f>
        <v>0</v>
      </c>
      <c r="AH34" s="102" t="str">
        <f>IF(AG34&lt;&gt;0,"No",IF(AD34&gt;AF34,"No",IF(AD34/AE34&lt;1,"--",IF(AD34/AE34&lt;1.02,"Maybe","No"))))</f>
        <v>--</v>
      </c>
      <c r="AI34" s="59">
        <f>IFERROR(VLOOKUP($E34,'Rev2 Aug 16'!$D$1:$Z$300,22,FALSE),"-")</f>
        <v>92.03</v>
      </c>
      <c r="AJ34" s="59" t="str">
        <f>IFERROR(VLOOKUP($E34,'Rev2 Aug 16'!$D$1:$Z$300,5,FALSE),"-")</f>
        <v>WAY2001H6O</v>
      </c>
      <c r="AK34" s="59" t="str">
        <f>IFERROR(VLOOKUP(AJ34,'Paid Invoices'!$F$6:$I$381,3,FALSE),"")</f>
        <v/>
      </c>
      <c r="AL34" s="59" t="str">
        <f>IFERROR(VLOOKUP(AJ34,'Open Invoices'!$D$1:$E$3000,2,FALSE),"")</f>
        <v/>
      </c>
      <c r="AM34" s="59">
        <f>IFERROR(VLOOKUP($E34,'Rev2 July 16'!$D$1:$Z$300,22,FALSE),"-")</f>
        <v>132.16999999999999</v>
      </c>
      <c r="AN34" s="59" t="str">
        <f>IFERROR(VLOOKUP($E34,'Rev2 July 16'!$D$1:$Z$300,5,FALSE),"-")</f>
        <v>WAY2001G6P</v>
      </c>
      <c r="AO34" s="59" t="str">
        <f>IFERROR(VLOOKUP(AN34,'Paid Invoices'!$F$6:$I$381,3,FALSE),"")</f>
        <v/>
      </c>
      <c r="AP34" s="59" t="str">
        <f>IFERROR(VLOOKUP(AN34,'Open Invoices'!$D$1:$E$3000,2,FALSE),"")</f>
        <v/>
      </c>
      <c r="AQ34" s="59">
        <f>IFERROR(VLOOKUP($E34,'Rev June 16'!$D$1:$Z$300,22,FALSE),"-")</f>
        <v>143.51</v>
      </c>
      <c r="AR34" s="59" t="str">
        <f>IFERROR(VLOOKUP($E34,'Rev June 16'!$D$1:$Z$300,4,FALSE),"-")</f>
        <v>WAY2001F6P</v>
      </c>
      <c r="AS34" s="59" t="str">
        <f>IFERROR(VLOOKUP(AR34,'Paid Invoices'!$F$6:$I$381,3,FALSE),"")</f>
        <v/>
      </c>
      <c r="AT34" s="59" t="str">
        <f>IFERROR(VLOOKUP(AR34,'Open Invoices'!$D$1:$E$3000,2,FALSE),"")</f>
        <v/>
      </c>
      <c r="AU34" s="59">
        <f>IFERROR(VLOOKUP($E34,'May 2016'!$D$1:$Z$300,22,FALSE),"-")</f>
        <v>110.5</v>
      </c>
      <c r="AV34" s="59" t="str">
        <f>IFERROR(VLOOKUP($E34,'May 2016'!$D$1:$Z$300,4,FALSE),"-")</f>
        <v>WAY2001E6P</v>
      </c>
      <c r="AW34" s="59" t="str">
        <f>IFERROR(VLOOKUP(AV34,'Paid Invoices'!$F$6:$I$381,3,FALSE),"")</f>
        <v/>
      </c>
      <c r="AX34" s="59" t="str">
        <f>IFERROR(VLOOKUP(AV34,'Open Invoices'!$D$1:$E$3000,2,FALSE),"")</f>
        <v/>
      </c>
      <c r="AY34" s="59">
        <f>IFERROR(VLOOKUP($E34,'Apr 2016'!$D$1:$Z$300,22,FALSE),"-")</f>
        <v>238.19</v>
      </c>
      <c r="AZ34" s="59" t="str">
        <f>IFERROR(VLOOKUP($E34,'Apr 2016'!$D$1:$Z$300,4,FALSE),"-")</f>
        <v>WAY2001D6Q</v>
      </c>
      <c r="BA34" s="59" t="str">
        <f>IFERROR(VLOOKUP(AZ34,'Paid Invoices'!$F$6:$I$381,3,FALSE),"")</f>
        <v/>
      </c>
      <c r="BB34" s="59" t="str">
        <f>IFERROR(VLOOKUP(AZ34,'Open Invoices'!$D$1:$E$3000,2,FALSE),"")</f>
        <v/>
      </c>
      <c r="BC34" s="59">
        <f>IFERROR(VLOOKUP($E34,'Mar 2016'!$D$1:$Z$300,22,FALSE),"-")</f>
        <v>119.52</v>
      </c>
      <c r="BD34" s="59" t="str">
        <f>IFERROR(VLOOKUP($E34,'Mar 2016'!$D$1:$Z$300,4,FALSE),"-")</f>
        <v>WAY2001C6P</v>
      </c>
      <c r="BE34" s="59" t="str">
        <f>IFERROR(VLOOKUP(BD34,'Paid Invoices'!$F$6:$I$381,3,FALSE),"")</f>
        <v/>
      </c>
      <c r="BF34" s="59" t="str">
        <f>IFERROR(VLOOKUP(BD34,'Open Invoices'!$D$1:$E$3000,2,FALSE),"")</f>
        <v/>
      </c>
      <c r="BG34" s="59">
        <f>IFERROR(VLOOKUP($E34,'Feb 2016'!$D$1:$Z$300,22,FALSE),"-")</f>
        <v>231.76</v>
      </c>
      <c r="BH34" s="59" t="str">
        <f>IFERROR(VLOOKUP($E34,'Feb 2016'!$D$1:$Z$300,4,FALSE),"-")</f>
        <v>WAY2001B6L</v>
      </c>
      <c r="BI34" s="59" t="str">
        <f>IFERROR(VLOOKUP(BH34,'Paid Invoices'!$F$6:$I$381,3,FALSE),"")</f>
        <v/>
      </c>
      <c r="BJ34" s="59" t="str">
        <f>IFERROR(VLOOKUP(BH34,'Open Invoices'!$D$1:$E$3000,2,FALSE),"")</f>
        <v/>
      </c>
      <c r="BK34" s="59">
        <f>IFERROR(VLOOKUP($E34,'Jan 2016'!$D$1:$Z$300,22,FALSE),"-")</f>
        <v>82.09</v>
      </c>
      <c r="BL34" s="59" t="str">
        <f>IFERROR(VLOOKUP($E34,'Jan 2016'!$D$1:$Z$300,4,FALSE),"-")</f>
        <v>WAY2001A6AK</v>
      </c>
      <c r="BM34" s="59" t="str">
        <f>IFERROR(VLOOKUP(BL34,'Paid Invoices'!$F$6:$I$381,3,FALSE),"")</f>
        <v/>
      </c>
      <c r="BN34" s="59" t="str">
        <f>IFERROR(VLOOKUP(BL34,'Open Invoices'!$D$1:$E$3000,2,FALSE),"")</f>
        <v/>
      </c>
      <c r="BO34" s="59">
        <f>IFERROR(VLOOKUP($E34,'Dec 2015'!$D$1:$Z$300,22,FALSE),"-")</f>
        <v>73.87</v>
      </c>
      <c r="BP34" s="59" t="str">
        <f>IFERROR(VLOOKUP($E34,'Dec 2015'!$D$1:$Z$300,4,FALSE),"-")</f>
        <v>WAY2001L5L</v>
      </c>
      <c r="BQ34" s="59" t="str">
        <f>IFERROR(VLOOKUP(BP34,'Paid Invoices'!$F$6:$I$381,3,FALSE),"")</f>
        <v/>
      </c>
      <c r="BR34" s="59" t="str">
        <f>IFERROR(VLOOKUP(BP34,'Open Invoices'!$D$1:$E$3000,2,FALSE),"")</f>
        <v/>
      </c>
      <c r="BS34" s="59">
        <f>IFERROR(VLOOKUP($E34,'Nov 2015'!$D$1:$Z$300,22,FALSE),"-")</f>
        <v>74.55</v>
      </c>
      <c r="BT34" s="59" t="str">
        <f>IFERROR(VLOOKUP($E34,'Nov 2015'!$D$1:$Z$300,4,FALSE),"-")</f>
        <v>WAY2001K5AK</v>
      </c>
      <c r="BU34" s="59" t="str">
        <f>IFERROR(VLOOKUP(BT34,'Paid Invoices'!$F$6:$I$381,3,FALSE),"")</f>
        <v/>
      </c>
      <c r="BV34" s="59" t="str">
        <f>IFERROR(VLOOKUP(BT34,'Open Invoices'!$D$1:$E$3000,2,FALSE),"")</f>
        <v/>
      </c>
      <c r="BW34" s="59">
        <f>IFERROR(VLOOKUP($E34,'Oct 2015'!$D$1:$Z$300,22,FALSE),"-")</f>
        <v>390.41</v>
      </c>
      <c r="BX34" s="59" t="str">
        <f>IFERROR(VLOOKUP($E34,'Oct 2015'!$D$1:$Z$300,4,FALSE),"-")</f>
        <v>WAY2001J5AK</v>
      </c>
      <c r="BY34" s="59" t="str">
        <f>IFERROR(VLOOKUP(BX34,'Paid Invoices'!$F$6:$I$381,3,FALSE),"")</f>
        <v/>
      </c>
      <c r="BZ34" s="59" t="str">
        <f>IFERROR(VLOOKUP(BX34,'Open Invoices'!$D$1:$E$3000,2,FALSE),"")</f>
        <v/>
      </c>
      <c r="CA34" s="59">
        <f>IFERROR(VLOOKUP($E34,'Sep 2015'!$D$1:$Z$300,22,FALSE),"-")</f>
        <v>38.729999999999997</v>
      </c>
      <c r="CB34" s="59" t="str">
        <f>IFERROR(VLOOKUP($E34,'Sep 2015'!$D$1:$Z$300,4,FALSE),"-")</f>
        <v>WAY2001I5AD</v>
      </c>
      <c r="CC34" s="59" t="str">
        <f>IFERROR(VLOOKUP(CB34,'Paid Invoices'!$F$6:$I$381,3,FALSE),"")</f>
        <v/>
      </c>
      <c r="CD34" s="59" t="str">
        <f>IFERROR(VLOOKUP(CB34,'Open Invoices'!$D$1:$E$3000,2,FALSE),"")</f>
        <v/>
      </c>
      <c r="CE34" s="52"/>
      <c r="CF34" s="52" t="s">
        <v>2115</v>
      </c>
      <c r="CG34" s="49" t="str">
        <f>IFERROR(IFERROR(VLOOKUP($E34,'Asset Group  All Assets'!$B$1:$C$500,2,FALSE),(VLOOKUP($E34,'Missing-WSU-POs'!$B$1:$D$500,3,FALSE))),"?")</f>
        <v>P0742695</v>
      </c>
      <c r="CH34" s="31" t="str">
        <f>IF(G34="","",G34)</f>
        <v>P0742695</v>
      </c>
      <c r="CI34" s="31" t="str">
        <f>IF(CG34=CH34,"","Wrong PO")</f>
        <v/>
      </c>
      <c r="CJ34" s="29" t="str">
        <f>IFERROR(IF(VLOOKUP($E34,'Org July 2016 '!$D$1:$Z$500,3,FALSE)=G34,"-","Wrong PO"),"new")</f>
        <v>Wrong PO</v>
      </c>
      <c r="CK34" s="32">
        <f>IF(CJ34="wrong PO",(VLOOKUP($E34,'Org July 2016 '!$D$1:$Z$500,3,FALSE)),"")</f>
        <v>0</v>
      </c>
      <c r="CL34" s="29" t="str">
        <f>IFERROR(IF(VLOOKUP($E34,'Org June 2016 '!$D$1:$Z$500,3,FALSE)=G34,"-","Wrong PO"),"new")</f>
        <v>Wrong PO</v>
      </c>
      <c r="CM34" s="32">
        <f>IF(CL34="wrong PO",(VLOOKUP($E34,'Org June 2016 '!$D$1:$Z$500,3,FALSE)),"")</f>
        <v>0</v>
      </c>
      <c r="CN34" s="29" t="str">
        <f>IFERROR(IF(VLOOKUP($E34,'May 2016'!D85:Z584,3,FALSE)=G34,"-","Wrong PO"),"new")</f>
        <v>new</v>
      </c>
      <c r="CO34" s="32" t="str">
        <f>IF(CN34="wrong PO",(VLOOKUP($E34,'May 2016'!D85:Z584,3,FALSE)),"")</f>
        <v/>
      </c>
      <c r="CP34" s="29" t="str">
        <f>IFERROR(IF(VLOOKUP($E34,'Apr 2016'!$D$1:$Z$500,3,FALSE)=G34,"-","Wrong PO"),"new")</f>
        <v>-</v>
      </c>
      <c r="CQ34" s="32" t="str">
        <f>IF(CP34="wrong PO",(VLOOKUP($E34,'Apr 2016'!$D$1:$Z$500,3,FALSE)),"")</f>
        <v/>
      </c>
      <c r="CR34" s="32" t="str">
        <f>IFERROR(IF(VLOOKUP($E34,'Mar 2016'!$D$1:$Z$500,3,FALSE)=G34,"-","Wrong PO"),"new")</f>
        <v>-</v>
      </c>
      <c r="CS34" s="32" t="str">
        <f>IF(CP34="wrong PO",(VLOOKUP($E34,'Mar 2016'!$D$1:$Z$500,3,FALSE)),"")</f>
        <v/>
      </c>
      <c r="CT34" s="32" t="str">
        <f>IFERROR(IF(VLOOKUP($E34,'Feb 2016'!$D$1:$Z$500,3,FALSE)=G34,"-","Wrong PO"),"new")</f>
        <v>-</v>
      </c>
      <c r="CU34" s="32" t="str">
        <f>IF(CP34="wrong PO",(VLOOKUP($E34,'Feb 2016'!$D$1:$Z$500,3,FALSE)),"")</f>
        <v/>
      </c>
      <c r="CV34" s="29" t="str">
        <f>IFERROR(IF(VLOOKUP($E34,'Jan 2016'!$D$1:$Z$500,3,FALSE)=G34,"-","Wrong PO"),"new")</f>
        <v>-</v>
      </c>
      <c r="CW34" s="32" t="str">
        <f>IF(CV34="wrong PO",(VLOOKUP($E34,'Jan 2016'!$D$1:$Z$500,3,FALSE)),"")</f>
        <v/>
      </c>
      <c r="CX34" s="29" t="str">
        <f>IFERROR(IF(VLOOKUP($E34,'Dec 2015'!$D$1:$Z$500,3,FALSE)=G34,"-","Wrong PO"),"new")</f>
        <v>-</v>
      </c>
      <c r="CY34" s="32" t="str">
        <f>IF(CX34="wrong PO",(VLOOKUP($E34,'Dec 2015'!$D$1:$Z$500,3,FALSE)),"")</f>
        <v/>
      </c>
      <c r="CZ34" s="29" t="str">
        <f>IFERROR(IF(VLOOKUP($E34,'Nov 2015'!$D$1:$Z$500,3,FALSE)=G34,"-","Wrong PO"),"new")</f>
        <v>-</v>
      </c>
      <c r="DA34" s="32" t="str">
        <f>IF(CZ34="wrong PO",(VLOOKUP($E34,'Nov 2015'!$D$1:$Z$500,3,FALSE)),"")</f>
        <v/>
      </c>
      <c r="DB34" s="29" t="str">
        <f>IFERROR(IF(VLOOKUP($E34,'Oct 2015'!$D$1:$Z$500,3,FALSE)=G34,"-","Wrong PO"),"new")</f>
        <v>-</v>
      </c>
      <c r="DC34" s="32" t="str">
        <f>IF(DB34="wrong PO",(VLOOKUP($E34,'Oct 2015'!$D$1:$Z$500,3,FALSE)),"")</f>
        <v/>
      </c>
      <c r="DD34" s="29" t="str">
        <f>IFERROR(IF(VLOOKUP($E34,'Sep 2015'!$D$1:$Z$500,3,FALSE)=G34,"-","Wrong PO"),"new")</f>
        <v>-</v>
      </c>
      <c r="DE34" s="32" t="str">
        <f>IF(DD34="wrong PO",(VLOOKUP($E34,'Sep 2015'!$D$1:$Z$500,3,FALSE)),"")</f>
        <v/>
      </c>
    </row>
    <row r="35" spans="1:109">
      <c r="A35" s="115">
        <v>86</v>
      </c>
      <c r="B35" s="2" t="s">
        <v>841</v>
      </c>
      <c r="C35" s="2" t="s">
        <v>510</v>
      </c>
      <c r="D35" s="2" t="s">
        <v>76</v>
      </c>
      <c r="E35" s="2" t="s">
        <v>90</v>
      </c>
      <c r="F35" s="2" t="s">
        <v>50</v>
      </c>
      <c r="G35" s="21" t="s">
        <v>152</v>
      </c>
      <c r="H35" s="21" t="str">
        <f>IFERROR(VLOOKUP($E35,'Wayne Master'!$B$1:$C$315,2,FALSE),"not on master")</f>
        <v>P0742695</v>
      </c>
      <c r="I35" s="11" t="s">
        <v>2096</v>
      </c>
      <c r="J35" s="3">
        <v>42215</v>
      </c>
      <c r="K35" s="2" t="s">
        <v>28</v>
      </c>
      <c r="L35" s="2" t="s">
        <v>51</v>
      </c>
      <c r="M35" s="2" t="s">
        <v>30</v>
      </c>
      <c r="N35" s="2" t="s">
        <v>31</v>
      </c>
      <c r="O35" s="2" t="s">
        <v>32</v>
      </c>
      <c r="P35" s="4">
        <v>95499</v>
      </c>
      <c r="Q35" s="4">
        <v>99412</v>
      </c>
      <c r="R35" s="4">
        <v>3913</v>
      </c>
      <c r="S35" s="5">
        <v>66.13</v>
      </c>
      <c r="T35" s="4">
        <v>24633</v>
      </c>
      <c r="U35" s="4">
        <v>25592</v>
      </c>
      <c r="V35" s="4">
        <v>959</v>
      </c>
      <c r="W35" s="5">
        <v>57.35</v>
      </c>
      <c r="X35" s="5">
        <v>0</v>
      </c>
      <c r="Y35" s="14">
        <v>123.48</v>
      </c>
      <c r="Z35" s="14">
        <v>0</v>
      </c>
      <c r="AA35" s="14">
        <v>123.48</v>
      </c>
      <c r="AB35" s="4">
        <v>24580</v>
      </c>
      <c r="AC35" s="55"/>
      <c r="AD35" s="59">
        <f>SUM(AI35,AM35,AQ35,AU35,AY35,BC35,BG35,BK35,BO35,BS35,BW35,CA35)</f>
        <v>3210.3</v>
      </c>
      <c r="AE35" s="59">
        <f>(Q35*0.0169)+(U35*0.0598)</f>
        <v>3210.4643999999998</v>
      </c>
      <c r="AF35" s="102">
        <f>IFERROR(IFERROR(VLOOKUP($G35,'FPO034'!$J$9:$Q$196,7,FALSE),(VLOOKUP($H35,'FPO034'!$J$9:$Q$196,7,FALSE))),"No PO")</f>
        <v>21598.32</v>
      </c>
      <c r="AG35" s="102">
        <f>IFERROR(IFERROR(VLOOKUP($G35,'FPO034'!$J$9:$Q$196,8,FALSE),(VLOOKUP($H35,'FPO034'!$J$9:$Q$196,8,FALSE))),"No PO")</f>
        <v>0</v>
      </c>
      <c r="AH35" s="102" t="str">
        <f>IF(AG35&lt;&gt;0,"No",IF(AD35&gt;AF35,"No",IF(AD35/AE35&lt;1,"--",IF(AD35/AE35&lt;1.02,"Maybe","No"))))</f>
        <v>--</v>
      </c>
      <c r="AI35" s="59">
        <f>IFERROR(VLOOKUP($E35,'Rev2 Aug 16'!$D$1:$Z$300,22,FALSE),"-")</f>
        <v>123.48</v>
      </c>
      <c r="AJ35" s="59" t="str">
        <f>IFERROR(VLOOKUP($E35,'Rev2 Aug 16'!$D$1:$Z$300,5,FALSE),"-")</f>
        <v>WAY2001H6O</v>
      </c>
      <c r="AK35" s="59" t="str">
        <f>IFERROR(VLOOKUP(AJ35,'Paid Invoices'!$F$6:$I$381,3,FALSE),"")</f>
        <v/>
      </c>
      <c r="AL35" s="59" t="str">
        <f>IFERROR(VLOOKUP(AJ35,'Open Invoices'!$D$1:$E$3000,2,FALSE),"")</f>
        <v/>
      </c>
      <c r="AM35" s="59">
        <f>IFERROR(VLOOKUP($E35,'Rev2 July 16'!$D$1:$Z$300,22,FALSE),"-")</f>
        <v>81.680000000000007</v>
      </c>
      <c r="AN35" s="59" t="str">
        <f>IFERROR(VLOOKUP($E35,'Rev2 July 16'!$D$1:$Z$300,5,FALSE),"-")</f>
        <v>WAY2001G6P</v>
      </c>
      <c r="AO35" s="59" t="str">
        <f>IFERROR(VLOOKUP(AN35,'Paid Invoices'!$F$6:$I$381,3,FALSE),"")</f>
        <v/>
      </c>
      <c r="AP35" s="59" t="str">
        <f>IFERROR(VLOOKUP(AN35,'Open Invoices'!$D$1:$E$3000,2,FALSE),"")</f>
        <v/>
      </c>
      <c r="AQ35" s="59">
        <f>IFERROR(VLOOKUP($E35,'Rev June 16'!$D$1:$Z$300,22,FALSE),"-")</f>
        <v>121</v>
      </c>
      <c r="AR35" s="59" t="str">
        <f>IFERROR(VLOOKUP($E35,'Rev June 16'!$D$1:$Z$300,4,FALSE),"-")</f>
        <v>WAY2001F6P</v>
      </c>
      <c r="AS35" s="59" t="str">
        <f>IFERROR(VLOOKUP(AR35,'Paid Invoices'!$F$6:$I$381,3,FALSE),"")</f>
        <v/>
      </c>
      <c r="AT35" s="59" t="str">
        <f>IFERROR(VLOOKUP(AR35,'Open Invoices'!$D$1:$E$3000,2,FALSE),"")</f>
        <v/>
      </c>
      <c r="AU35" s="59">
        <f>IFERROR(VLOOKUP($E35,'May 2016'!$D$1:$Z$300,22,FALSE),"-")</f>
        <v>279.33999999999997</v>
      </c>
      <c r="AV35" s="59" t="str">
        <f>IFERROR(VLOOKUP($E35,'May 2016'!$D$1:$Z$300,4,FALSE),"-")</f>
        <v>WAY2001E6P</v>
      </c>
      <c r="AW35" s="59" t="str">
        <f>IFERROR(VLOOKUP(AV35,'Paid Invoices'!$F$6:$I$381,3,FALSE),"")</f>
        <v/>
      </c>
      <c r="AX35" s="59" t="str">
        <f>IFERROR(VLOOKUP(AV35,'Open Invoices'!$D$1:$E$3000,2,FALSE),"")</f>
        <v/>
      </c>
      <c r="AY35" s="59">
        <f>IFERROR(VLOOKUP($E35,'Apr 2016'!$D$1:$Z$300,22,FALSE),"-")</f>
        <v>145.53</v>
      </c>
      <c r="AZ35" s="59" t="str">
        <f>IFERROR(VLOOKUP($E35,'Apr 2016'!$D$1:$Z$300,4,FALSE),"-")</f>
        <v>WAY2001D6Q</v>
      </c>
      <c r="BA35" s="59" t="str">
        <f>IFERROR(VLOOKUP(AZ35,'Paid Invoices'!$F$6:$I$381,3,FALSE),"")</f>
        <v/>
      </c>
      <c r="BB35" s="59" t="str">
        <f>IFERROR(VLOOKUP(AZ35,'Open Invoices'!$D$1:$E$3000,2,FALSE),"")</f>
        <v/>
      </c>
      <c r="BC35" s="59">
        <f>IFERROR(VLOOKUP($E35,'Mar 2016'!$D$1:$Z$300,22,FALSE),"-")</f>
        <v>314.86</v>
      </c>
      <c r="BD35" s="59" t="str">
        <f>IFERROR(VLOOKUP($E35,'Mar 2016'!$D$1:$Z$300,4,FALSE),"-")</f>
        <v>WAY2001C6P</v>
      </c>
      <c r="BE35" s="59" t="str">
        <f>IFERROR(VLOOKUP(BD35,'Paid Invoices'!$F$6:$I$381,3,FALSE),"")</f>
        <v/>
      </c>
      <c r="BF35" s="59" t="str">
        <f>IFERROR(VLOOKUP(BD35,'Open Invoices'!$D$1:$E$3000,2,FALSE),"")</f>
        <v/>
      </c>
      <c r="BG35" s="59">
        <f>IFERROR(VLOOKUP($E35,'Feb 2016'!$D$1:$Z$300,22,FALSE),"-")</f>
        <v>320.41000000000003</v>
      </c>
      <c r="BH35" s="59" t="str">
        <f>IFERROR(VLOOKUP($E35,'Feb 2016'!$D$1:$Z$300,4,FALSE),"-")</f>
        <v>WAY2001B6L</v>
      </c>
      <c r="BI35" s="59" t="str">
        <f>IFERROR(VLOOKUP(BH35,'Paid Invoices'!$F$6:$I$381,3,FALSE),"")</f>
        <v/>
      </c>
      <c r="BJ35" s="59" t="str">
        <f>IFERROR(VLOOKUP(BH35,'Open Invoices'!$D$1:$E$3000,2,FALSE),"")</f>
        <v/>
      </c>
      <c r="BK35" s="59">
        <f>IFERROR(VLOOKUP($E35,'Jan 2016'!$D$1:$Z$300,22,FALSE),"-")</f>
        <v>207.34</v>
      </c>
      <c r="BL35" s="59" t="str">
        <f>IFERROR(VLOOKUP($E35,'Jan 2016'!$D$1:$Z$300,4,FALSE),"-")</f>
        <v>WAY2001A6AK</v>
      </c>
      <c r="BM35" s="59" t="str">
        <f>IFERROR(VLOOKUP(BL35,'Paid Invoices'!$F$6:$I$381,3,FALSE),"")</f>
        <v/>
      </c>
      <c r="BN35" s="59" t="str">
        <f>IFERROR(VLOOKUP(BL35,'Open Invoices'!$D$1:$E$3000,2,FALSE),"")</f>
        <v/>
      </c>
      <c r="BO35" s="59">
        <f>IFERROR(VLOOKUP($E35,'Dec 2015'!$D$1:$Z$300,22,FALSE),"-")</f>
        <v>141.75</v>
      </c>
      <c r="BP35" s="59" t="str">
        <f>IFERROR(VLOOKUP($E35,'Dec 2015'!$D$1:$Z$300,4,FALSE),"-")</f>
        <v>WAY2001L5L</v>
      </c>
      <c r="BQ35" s="59" t="str">
        <f>IFERROR(VLOOKUP(BP35,'Paid Invoices'!$F$6:$I$381,3,FALSE),"")</f>
        <v/>
      </c>
      <c r="BR35" s="59" t="str">
        <f>IFERROR(VLOOKUP(BP35,'Open Invoices'!$D$1:$E$3000,2,FALSE),"")</f>
        <v/>
      </c>
      <c r="BS35" s="59">
        <f>IFERROR(VLOOKUP($E35,'Nov 2015'!$D$1:$Z$300,22,FALSE),"-")</f>
        <v>264.70999999999998</v>
      </c>
      <c r="BT35" s="59" t="str">
        <f>IFERROR(VLOOKUP($E35,'Nov 2015'!$D$1:$Z$300,4,FALSE),"-")</f>
        <v>WAY2001K5AK</v>
      </c>
      <c r="BU35" s="59" t="str">
        <f>IFERROR(VLOOKUP(BT35,'Paid Invoices'!$F$6:$I$381,3,FALSE),"")</f>
        <v/>
      </c>
      <c r="BV35" s="59" t="str">
        <f>IFERROR(VLOOKUP(BT35,'Open Invoices'!$D$1:$E$3000,2,FALSE),"")</f>
        <v/>
      </c>
      <c r="BW35" s="59">
        <f>IFERROR(VLOOKUP($E35,'Oct 2015'!$D$1:$Z$300,22,FALSE),"-")</f>
        <v>1107.17</v>
      </c>
      <c r="BX35" s="59" t="str">
        <f>IFERROR(VLOOKUP($E35,'Oct 2015'!$D$1:$Z$300,4,FALSE),"-")</f>
        <v>WAY2001J5AK</v>
      </c>
      <c r="BY35" s="59" t="str">
        <f>IFERROR(VLOOKUP(BX35,'Paid Invoices'!$F$6:$I$381,3,FALSE),"")</f>
        <v/>
      </c>
      <c r="BZ35" s="59" t="str">
        <f>IFERROR(VLOOKUP(BX35,'Open Invoices'!$D$1:$E$3000,2,FALSE),"")</f>
        <v/>
      </c>
      <c r="CA35" s="59">
        <f>IFERROR(VLOOKUP($E35,'Sep 2015'!$D$1:$Z$300,22,FALSE),"-")</f>
        <v>103.03</v>
      </c>
      <c r="CB35" s="59" t="str">
        <f>IFERROR(VLOOKUP($E35,'Sep 2015'!$D$1:$Z$300,4,FALSE),"-")</f>
        <v>WAY2001I5AD</v>
      </c>
      <c r="CC35" s="59" t="str">
        <f>IFERROR(VLOOKUP(CB35,'Paid Invoices'!$F$6:$I$381,3,FALSE),"")</f>
        <v/>
      </c>
      <c r="CD35" s="59" t="str">
        <f>IFERROR(VLOOKUP(CB35,'Open Invoices'!$D$1:$E$3000,2,FALSE),"")</f>
        <v/>
      </c>
      <c r="CE35" s="52"/>
      <c r="CF35" s="52" t="s">
        <v>2115</v>
      </c>
      <c r="CG35" s="49" t="str">
        <f>IFERROR(IFERROR(VLOOKUP($E35,'Asset Group  All Assets'!$B$1:$C$500,2,FALSE),(VLOOKUP($E35,'Missing-WSU-POs'!$B$1:$D$500,3,FALSE))),"?")</f>
        <v>P0742695</v>
      </c>
      <c r="CH35" s="31" t="str">
        <f>IF(G35="","",G35)</f>
        <v>P0742695</v>
      </c>
      <c r="CI35" s="31" t="str">
        <f>IF(CG35=CH35,"","Wrong PO")</f>
        <v/>
      </c>
      <c r="CJ35" s="29" t="str">
        <f>IFERROR(IF(VLOOKUP($E35,'Org July 2016 '!$D$1:$Z$500,3,FALSE)=G35,"-","Wrong PO"),"new")</f>
        <v>Wrong PO</v>
      </c>
      <c r="CK35" s="32">
        <f>IF(CJ35="wrong PO",(VLOOKUP($E35,'Org July 2016 '!$D$1:$Z$500,3,FALSE)),"")</f>
        <v>0</v>
      </c>
      <c r="CL35" s="29" t="str">
        <f>IFERROR(IF(VLOOKUP($E35,'Org June 2016 '!$D$1:$Z$500,3,FALSE)=G35,"-","Wrong PO"),"new")</f>
        <v>Wrong PO</v>
      </c>
      <c r="CM35" s="32">
        <f>IF(CL35="wrong PO",(VLOOKUP($E35,'Org June 2016 '!$D$1:$Z$500,3,FALSE)),"")</f>
        <v>0</v>
      </c>
      <c r="CN35" s="29" t="str">
        <f>IFERROR(IF(VLOOKUP($E35,'May 2016'!D86:Z585,3,FALSE)=G35,"-","Wrong PO"),"new")</f>
        <v>new</v>
      </c>
      <c r="CO35" s="32" t="str">
        <f>IF(CN35="wrong PO",(VLOOKUP($E35,'May 2016'!D86:Z585,3,FALSE)),"")</f>
        <v/>
      </c>
      <c r="CP35" s="29" t="str">
        <f>IFERROR(IF(VLOOKUP($E35,'Apr 2016'!$D$1:$Z$500,3,FALSE)=G35,"-","Wrong PO"),"new")</f>
        <v>-</v>
      </c>
      <c r="CQ35" s="32" t="str">
        <f>IF(CP35="wrong PO",(VLOOKUP($E35,'Apr 2016'!$D$1:$Z$500,3,FALSE)),"")</f>
        <v/>
      </c>
      <c r="CR35" s="32" t="str">
        <f>IFERROR(IF(VLOOKUP($E35,'Mar 2016'!$D$1:$Z$500,3,FALSE)=G35,"-","Wrong PO"),"new")</f>
        <v>-</v>
      </c>
      <c r="CS35" s="32" t="str">
        <f>IF(CP35="wrong PO",(VLOOKUP($E35,'Mar 2016'!$D$1:$Z$500,3,FALSE)),"")</f>
        <v/>
      </c>
      <c r="CT35" s="32" t="str">
        <f>IFERROR(IF(VLOOKUP($E35,'Feb 2016'!$D$1:$Z$500,3,FALSE)=G35,"-","Wrong PO"),"new")</f>
        <v>-</v>
      </c>
      <c r="CU35" s="32" t="str">
        <f>IF(CP35="wrong PO",(VLOOKUP($E35,'Feb 2016'!$D$1:$Z$500,3,FALSE)),"")</f>
        <v/>
      </c>
      <c r="CV35" s="29" t="str">
        <f>IFERROR(IF(VLOOKUP($E35,'Jan 2016'!$D$1:$Z$500,3,FALSE)=G35,"-","Wrong PO"),"new")</f>
        <v>-</v>
      </c>
      <c r="CW35" s="32" t="str">
        <f>IF(CV35="wrong PO",(VLOOKUP($E35,'Jan 2016'!$D$1:$Z$500,3,FALSE)),"")</f>
        <v/>
      </c>
      <c r="CX35" s="29" t="str">
        <f>IFERROR(IF(VLOOKUP($E35,'Dec 2015'!$D$1:$Z$500,3,FALSE)=G35,"-","Wrong PO"),"new")</f>
        <v>-</v>
      </c>
      <c r="CY35" s="32" t="str">
        <f>IF(CX35="wrong PO",(VLOOKUP($E35,'Dec 2015'!$D$1:$Z$500,3,FALSE)),"")</f>
        <v/>
      </c>
      <c r="CZ35" s="29" t="str">
        <f>IFERROR(IF(VLOOKUP($E35,'Nov 2015'!$D$1:$Z$500,3,FALSE)=G35,"-","Wrong PO"),"new")</f>
        <v>-</v>
      </c>
      <c r="DA35" s="32" t="str">
        <f>IF(CZ35="wrong PO",(VLOOKUP($E35,'Nov 2015'!$D$1:$Z$500,3,FALSE)),"")</f>
        <v/>
      </c>
      <c r="DB35" s="29" t="str">
        <f>IFERROR(IF(VLOOKUP($E35,'Oct 2015'!$D$1:$Z$500,3,FALSE)=G35,"-","Wrong PO"),"new")</f>
        <v>-</v>
      </c>
      <c r="DC35" s="32" t="str">
        <f>IF(DB35="wrong PO",(VLOOKUP($E35,'Oct 2015'!$D$1:$Z$500,3,FALSE)),"")</f>
        <v/>
      </c>
      <c r="DD35" s="29" t="str">
        <f>IFERROR(IF(VLOOKUP($E35,'Sep 2015'!$D$1:$Z$500,3,FALSE)=G35,"-","Wrong PO"),"new")</f>
        <v>-</v>
      </c>
      <c r="DE35" s="32" t="str">
        <f>IF(DD35="wrong PO",(VLOOKUP($E35,'Sep 2015'!$D$1:$Z$500,3,FALSE)),"")</f>
        <v/>
      </c>
    </row>
    <row r="36" spans="1:109">
      <c r="A36" s="115">
        <v>87</v>
      </c>
      <c r="B36" s="2" t="s">
        <v>841</v>
      </c>
      <c r="C36" s="2" t="s">
        <v>510</v>
      </c>
      <c r="D36" s="2" t="s">
        <v>395</v>
      </c>
      <c r="E36" s="2" t="s">
        <v>193</v>
      </c>
      <c r="F36" s="2" t="s">
        <v>371</v>
      </c>
      <c r="G36" s="21" t="s">
        <v>194</v>
      </c>
      <c r="H36" s="21" t="str">
        <f>IFERROR(VLOOKUP($E36,'Wayne Master'!$B$1:$C$315,2,FALSE),"not on master")</f>
        <v>P0742931</v>
      </c>
      <c r="I36" s="11" t="s">
        <v>2095</v>
      </c>
      <c r="J36" s="3">
        <v>42198</v>
      </c>
      <c r="K36" s="2" t="s">
        <v>28</v>
      </c>
      <c r="L36" s="2" t="s">
        <v>373</v>
      </c>
      <c r="M36" s="2" t="s">
        <v>30</v>
      </c>
      <c r="N36" s="2" t="s">
        <v>31</v>
      </c>
      <c r="O36" s="2" t="s">
        <v>32</v>
      </c>
      <c r="P36" s="4">
        <v>968</v>
      </c>
      <c r="Q36" s="4">
        <v>979</v>
      </c>
      <c r="R36" s="4">
        <v>11</v>
      </c>
      <c r="S36" s="5">
        <v>0.19</v>
      </c>
      <c r="T36" s="4">
        <v>1889</v>
      </c>
      <c r="U36" s="4">
        <v>1927</v>
      </c>
      <c r="V36" s="4">
        <v>38</v>
      </c>
      <c r="W36" s="5">
        <v>2.27</v>
      </c>
      <c r="X36" s="5">
        <v>0</v>
      </c>
      <c r="Y36" s="14">
        <v>2.46</v>
      </c>
      <c r="Z36" s="14">
        <v>0</v>
      </c>
      <c r="AA36" s="14">
        <v>2.46</v>
      </c>
      <c r="AB36" s="4">
        <v>24580</v>
      </c>
      <c r="AC36" s="55"/>
      <c r="AD36" s="59">
        <f>SUM(AI36,AM36,AQ36,AU36,AY36,BC36,BG36,BK36,BO36,BS36,BW36,CA36)</f>
        <v>131.63</v>
      </c>
      <c r="AE36" s="59">
        <f>(Q36*0.0169)+(U36*0.0598)</f>
        <v>131.77969999999999</v>
      </c>
      <c r="AF36" s="102">
        <f>IFERROR(IFERROR(VLOOKUP($G36,'FPO034'!$J$9:$Q$196,7,FALSE),(VLOOKUP($H36,'FPO034'!$J$9:$Q$196,7,FALSE))),"No PO")</f>
        <v>2218.8000000000002</v>
      </c>
      <c r="AG36" s="102">
        <f>IFERROR(IFERROR(VLOOKUP($G36,'FPO034'!$J$9:$Q$196,8,FALSE),(VLOOKUP($H36,'FPO034'!$J$9:$Q$196,8,FALSE))),"No PO")</f>
        <v>0</v>
      </c>
      <c r="AH36" s="102" t="str">
        <f>IF(AG36&lt;&gt;0,"No",IF(AD36&gt;AF36,"No",IF(AD36/AE36&lt;1,"--",IF(AD36/AE36&lt;1.02,"Maybe","No"))))</f>
        <v>--</v>
      </c>
      <c r="AI36" s="59">
        <f>IFERROR(VLOOKUP($E36,'Rev2 Aug 16'!$D$1:$Z$300,22,FALSE),"-")</f>
        <v>2.46</v>
      </c>
      <c r="AJ36" s="59" t="str">
        <f>IFERROR(VLOOKUP($E36,'Rev2 Aug 16'!$D$1:$Z$300,5,FALSE),"-")</f>
        <v>WAY2001H6P</v>
      </c>
      <c r="AK36" s="59" t="str">
        <f>IFERROR(VLOOKUP(AJ36,'Paid Invoices'!$F$6:$I$381,3,FALSE),"")</f>
        <v/>
      </c>
      <c r="AL36" s="59" t="str">
        <f>IFERROR(VLOOKUP(AJ36,'Open Invoices'!$D$1:$E$3000,2,FALSE),"")</f>
        <v/>
      </c>
      <c r="AM36" s="59">
        <f>IFERROR(VLOOKUP($E36,'Rev2 July 16'!$D$1:$Z$300,22,FALSE),"-")</f>
        <v>10.63</v>
      </c>
      <c r="AN36" s="59" t="str">
        <f>IFERROR(VLOOKUP($E36,'Rev2 July 16'!$D$1:$Z$300,5,FALSE),"-")</f>
        <v>WAY2001G6Q</v>
      </c>
      <c r="AO36" s="59" t="str">
        <f>IFERROR(VLOOKUP(AN36,'Paid Invoices'!$F$6:$I$381,3,FALSE),"")</f>
        <v/>
      </c>
      <c r="AP36" s="59" t="str">
        <f>IFERROR(VLOOKUP(AN36,'Open Invoices'!$D$1:$E$3000,2,FALSE),"")</f>
        <v/>
      </c>
      <c r="AQ36" s="59">
        <f>IFERROR(VLOOKUP($E36,'Rev June 16'!$D$1:$Z$300,22,FALSE),"-")</f>
        <v>0</v>
      </c>
      <c r="AR36" s="59" t="str">
        <f>IFERROR(VLOOKUP($E36,'Rev June 16'!$D$1:$Z$300,4,FALSE),"-")</f>
        <v>WAY2001F6Q</v>
      </c>
      <c r="AS36" s="59" t="str">
        <f>IFERROR(VLOOKUP(AR36,'Paid Invoices'!$F$6:$I$381,3,FALSE),"")</f>
        <v/>
      </c>
      <c r="AT36" s="59" t="str">
        <f>IFERROR(VLOOKUP(AR36,'Open Invoices'!$D$1:$E$3000,2,FALSE),"")</f>
        <v/>
      </c>
      <c r="AU36" s="59">
        <f>IFERROR(VLOOKUP($E36,'May 2016'!$D$1:$Z$300,22,FALSE),"-")</f>
        <v>118.36</v>
      </c>
      <c r="AV36" s="59" t="str">
        <f>IFERROR(VLOOKUP($E36,'May 2016'!$D$1:$Z$300,4,FALSE),"-")</f>
        <v>WAY2001E6Q</v>
      </c>
      <c r="AW36" s="59" t="str">
        <f>IFERROR(VLOOKUP(AV36,'Paid Invoices'!$F$6:$I$381,3,FALSE),"")</f>
        <v/>
      </c>
      <c r="AX36" s="59" t="str">
        <f>IFERROR(VLOOKUP(AV36,'Open Invoices'!$D$1:$E$3000,2,FALSE),"")</f>
        <v/>
      </c>
      <c r="AY36" s="59" t="str">
        <f>IFERROR(VLOOKUP($E36,'Apr 2016'!$D$1:$Z$300,22,FALSE),"-")</f>
        <v>-</v>
      </c>
      <c r="AZ36" s="59" t="str">
        <f>IFERROR(VLOOKUP($E36,'Apr 2016'!$D$1:$Z$300,4,FALSE),"-")</f>
        <v>-</v>
      </c>
      <c r="BA36" s="59" t="str">
        <f>IFERROR(VLOOKUP(AZ36,'Paid Invoices'!$F$6:$I$381,3,FALSE),"")</f>
        <v/>
      </c>
      <c r="BB36" s="59" t="str">
        <f>IFERROR(VLOOKUP(AZ36,'Open Invoices'!$D$1:$E$3000,2,FALSE),"")</f>
        <v/>
      </c>
      <c r="BC36" s="59">
        <f>IFERROR(VLOOKUP($E36,'Mar 2016'!$D$1:$Z$300,22,FALSE),"-")</f>
        <v>0</v>
      </c>
      <c r="BD36" s="59" t="str">
        <f>IFERROR(VLOOKUP($E36,'Mar 2016'!$D$1:$Z$300,4,FALSE),"-")</f>
        <v>WAY2001C6Q</v>
      </c>
      <c r="BE36" s="59" t="str">
        <f>IFERROR(VLOOKUP(BD36,'Paid Invoices'!$F$6:$I$381,3,FALSE),"")</f>
        <v/>
      </c>
      <c r="BF36" s="59" t="str">
        <f>IFERROR(VLOOKUP(BD36,'Open Invoices'!$D$1:$E$3000,2,FALSE),"")</f>
        <v/>
      </c>
      <c r="BG36" s="59" t="str">
        <f>IFERROR(VLOOKUP($E36,'Feb 2016'!$D$1:$Z$300,22,FALSE),"-")</f>
        <v>-</v>
      </c>
      <c r="BH36" s="59" t="str">
        <f>IFERROR(VLOOKUP($E36,'Feb 2016'!$D$1:$Z$300,4,FALSE),"-")</f>
        <v>-</v>
      </c>
      <c r="BI36" s="59" t="str">
        <f>IFERROR(VLOOKUP(BH36,'Paid Invoices'!$F$6:$I$381,3,FALSE),"")</f>
        <v/>
      </c>
      <c r="BJ36" s="59" t="str">
        <f>IFERROR(VLOOKUP(BH36,'Open Invoices'!$D$1:$E$3000,2,FALSE),"")</f>
        <v/>
      </c>
      <c r="BK36" s="59">
        <f>IFERROR(VLOOKUP($E36,'Jan 2016'!$D$1:$Z$300,22,FALSE),"-")</f>
        <v>0</v>
      </c>
      <c r="BL36" s="59" t="str">
        <f>IFERROR(VLOOKUP($E36,'Jan 2016'!$D$1:$Z$300,4,FALSE),"-")</f>
        <v>WAY2001A6AL</v>
      </c>
      <c r="BM36" s="59" t="str">
        <f>IFERROR(VLOOKUP(BL36,'Paid Invoices'!$F$6:$I$381,3,FALSE),"")</f>
        <v/>
      </c>
      <c r="BN36" s="59" t="str">
        <f>IFERROR(VLOOKUP(BL36,'Open Invoices'!$D$1:$E$3000,2,FALSE),"")</f>
        <v/>
      </c>
      <c r="BO36" s="59" t="str">
        <f>IFERROR(VLOOKUP($E36,'Dec 2015'!$D$1:$Z$300,22,FALSE),"-")</f>
        <v>-</v>
      </c>
      <c r="BP36" s="59" t="str">
        <f>IFERROR(VLOOKUP($E36,'Dec 2015'!$D$1:$Z$300,4,FALSE),"-")</f>
        <v>-</v>
      </c>
      <c r="BQ36" s="59" t="str">
        <f>IFERROR(VLOOKUP(BP36,'Paid Invoices'!$F$6:$I$381,3,FALSE),"")</f>
        <v/>
      </c>
      <c r="BR36" s="59" t="str">
        <f>IFERROR(VLOOKUP(BP36,'Open Invoices'!$D$1:$E$3000,2,FALSE),"")</f>
        <v/>
      </c>
      <c r="BS36" s="59">
        <f>IFERROR(VLOOKUP($E36,'Nov 2015'!$D$1:$Z$300,22,FALSE),"-")</f>
        <v>0</v>
      </c>
      <c r="BT36" s="59" t="str">
        <f>IFERROR(VLOOKUP($E36,'Nov 2015'!$D$1:$Z$300,4,FALSE),"-")</f>
        <v>WAY2001K5AL</v>
      </c>
      <c r="BU36" s="59" t="str">
        <f>IFERROR(VLOOKUP(BT36,'Paid Invoices'!$F$6:$I$381,3,FALSE),"")</f>
        <v/>
      </c>
      <c r="BV36" s="59" t="str">
        <f>IFERROR(VLOOKUP(BT36,'Open Invoices'!$D$1:$E$3000,2,FALSE),"")</f>
        <v/>
      </c>
      <c r="BW36" s="59">
        <f>IFERROR(VLOOKUP($E36,'Oct 2015'!$D$1:$Z$300,22,FALSE),"-")</f>
        <v>0.18</v>
      </c>
      <c r="BX36" s="59" t="str">
        <f>IFERROR(VLOOKUP($E36,'Oct 2015'!$D$1:$Z$300,4,FALSE),"-")</f>
        <v>WAY2001J5AL</v>
      </c>
      <c r="BY36" s="59" t="str">
        <f>IFERROR(VLOOKUP(BX36,'Paid Invoices'!$F$6:$I$381,3,FALSE),"")</f>
        <v/>
      </c>
      <c r="BZ36" s="59" t="str">
        <f>IFERROR(VLOOKUP(BX36,'Open Invoices'!$D$1:$E$3000,2,FALSE),"")</f>
        <v/>
      </c>
      <c r="CA36" s="59" t="str">
        <f>IFERROR(VLOOKUP($E36,'Sep 2015'!$D$1:$Z$300,22,FALSE),"-")</f>
        <v>-</v>
      </c>
      <c r="CB36" s="59" t="str">
        <f>IFERROR(VLOOKUP($E36,'Sep 2015'!$D$1:$Z$300,4,FALSE),"-")</f>
        <v>-</v>
      </c>
      <c r="CC36" s="59" t="str">
        <f>IFERROR(VLOOKUP(CB36,'Paid Invoices'!$F$6:$I$381,3,FALSE),"")</f>
        <v/>
      </c>
      <c r="CD36" s="59" t="str">
        <f>IFERROR(VLOOKUP(CB36,'Open Invoices'!$D$1:$E$3000,2,FALSE),"")</f>
        <v/>
      </c>
      <c r="CE36" s="52"/>
      <c r="CF36" s="52" t="s">
        <v>2115</v>
      </c>
      <c r="CG36" s="49" t="str">
        <f>IFERROR(IFERROR(VLOOKUP($E36,'Asset Group  All Assets'!$B$1:$C$500,2,FALSE),(VLOOKUP($E36,'Missing-WSU-POs'!$B$1:$D$500,3,FALSE))),"?")</f>
        <v>P0742931</v>
      </c>
      <c r="CH36" s="31" t="str">
        <f>IF(G36="","",G36)</f>
        <v>P0742931</v>
      </c>
      <c r="CI36" s="31" t="str">
        <f>IF(CG36=CH36,"","Wrong PO")</f>
        <v/>
      </c>
      <c r="CJ36" s="29" t="str">
        <f>IFERROR(IF(VLOOKUP($E36,'Org July 2016 '!$D$1:$Z$500,3,FALSE)=G36,"-","Wrong PO"),"new")</f>
        <v>Wrong PO</v>
      </c>
      <c r="CK36" s="32">
        <f>IF(CJ36="wrong PO",(VLOOKUP($E36,'Org July 2016 '!$D$1:$Z$500,3,FALSE)),"")</f>
        <v>0</v>
      </c>
      <c r="CL36" s="29" t="str">
        <f>IFERROR(IF(VLOOKUP($E36,'Org June 2016 '!$D$1:$Z$500,3,FALSE)=G36,"-","Wrong PO"),"new")</f>
        <v>Wrong PO</v>
      </c>
      <c r="CM36" s="32">
        <f>IF(CL36="wrong PO",(VLOOKUP($E36,'Org June 2016 '!$D$1:$Z$500,3,FALSE)),"")</f>
        <v>0</v>
      </c>
      <c r="CN36" s="29" t="str">
        <f>IFERROR(IF(VLOOKUP($E36,'May 2016'!D87:Z586,3,FALSE)=G36,"-","Wrong PO"),"new")</f>
        <v>new</v>
      </c>
      <c r="CO36" s="32" t="str">
        <f>IF(CN36="wrong PO",(VLOOKUP($E36,'May 2016'!D87:Z586,3,FALSE)),"")</f>
        <v/>
      </c>
      <c r="CP36" s="29" t="str">
        <f>IFERROR(IF(VLOOKUP($E36,'Apr 2016'!$D$1:$Z$500,3,FALSE)=G36,"-","Wrong PO"),"new")</f>
        <v>new</v>
      </c>
      <c r="CQ36" s="32" t="str">
        <f>IF(CP36="wrong PO",(VLOOKUP($E36,'Apr 2016'!$D$1:$Z$500,3,FALSE)),"")</f>
        <v/>
      </c>
      <c r="CR36" s="32" t="str">
        <f>IFERROR(IF(VLOOKUP($E36,'Mar 2016'!$D$1:$Z$500,3,FALSE)=G36,"-","Wrong PO"),"new")</f>
        <v>-</v>
      </c>
      <c r="CS36" s="32" t="str">
        <f>IF(CP36="wrong PO",(VLOOKUP($E36,'Mar 2016'!$D$1:$Z$500,3,FALSE)),"")</f>
        <v/>
      </c>
      <c r="CT36" s="32" t="str">
        <f>IFERROR(IF(VLOOKUP($E36,'Feb 2016'!$D$1:$Z$500,3,FALSE)=G36,"-","Wrong PO"),"new")</f>
        <v>new</v>
      </c>
      <c r="CU36" s="32" t="str">
        <f>IF(CP36="wrong PO",(VLOOKUP($E36,'Feb 2016'!$D$1:$Z$500,3,FALSE)),"")</f>
        <v/>
      </c>
      <c r="CV36" s="29" t="str">
        <f>IFERROR(IF(VLOOKUP($E36,'Jan 2016'!$D$1:$Z$500,3,FALSE)=G36,"-","Wrong PO"),"new")</f>
        <v>-</v>
      </c>
      <c r="CW36" s="32" t="str">
        <f>IF(CV36="wrong PO",(VLOOKUP($E36,'Jan 2016'!$D$1:$Z$500,3,FALSE)),"")</f>
        <v/>
      </c>
      <c r="CX36" s="29" t="str">
        <f>IFERROR(IF(VLOOKUP($E36,'Dec 2015'!$D$1:$Z$500,3,FALSE)=G36,"-","Wrong PO"),"new")</f>
        <v>new</v>
      </c>
      <c r="CY36" s="32" t="str">
        <f>IF(CX36="wrong PO",(VLOOKUP($E36,'Dec 2015'!$D$1:$Z$500,3,FALSE)),"")</f>
        <v/>
      </c>
      <c r="CZ36" s="29" t="str">
        <f>IFERROR(IF(VLOOKUP($E36,'Nov 2015'!$D$1:$Z$500,3,FALSE)=G36,"-","Wrong PO"),"new")</f>
        <v>-</v>
      </c>
      <c r="DA36" s="32" t="str">
        <f>IF(CZ36="wrong PO",(VLOOKUP($E36,'Nov 2015'!$D$1:$Z$500,3,FALSE)),"")</f>
        <v/>
      </c>
      <c r="DB36" s="29" t="str">
        <f>IFERROR(IF(VLOOKUP($E36,'Oct 2015'!$D$1:$Z$500,3,FALSE)=G36,"-","Wrong PO"),"new")</f>
        <v>-</v>
      </c>
      <c r="DC36" s="32" t="str">
        <f>IF(DB36="wrong PO",(VLOOKUP($E36,'Oct 2015'!$D$1:$Z$500,3,FALSE)),"")</f>
        <v/>
      </c>
      <c r="DD36" s="29" t="str">
        <f>IFERROR(IF(VLOOKUP($E36,'Sep 2015'!$D$1:$Z$500,3,FALSE)=G36,"-","Wrong PO"),"new")</f>
        <v>new</v>
      </c>
      <c r="DE36" s="32" t="str">
        <f>IF(DD36="wrong PO",(VLOOKUP($E36,'Sep 2015'!$D$1:$Z$500,3,FALSE)),"")</f>
        <v/>
      </c>
    </row>
    <row r="37" spans="1:109">
      <c r="A37" s="115">
        <v>88</v>
      </c>
      <c r="B37" s="2" t="s">
        <v>841</v>
      </c>
      <c r="C37" s="2" t="s">
        <v>510</v>
      </c>
      <c r="D37" s="2" t="s">
        <v>56</v>
      </c>
      <c r="E37" s="2" t="s">
        <v>207</v>
      </c>
      <c r="F37" s="2" t="s">
        <v>371</v>
      </c>
      <c r="G37" s="21" t="s">
        <v>194</v>
      </c>
      <c r="H37" s="21" t="str">
        <f>IFERROR(VLOOKUP($E37,'Wayne Master'!$B$1:$C$315,2,FALSE),"not on master")</f>
        <v>P0742931</v>
      </c>
      <c r="I37" s="11" t="s">
        <v>2095</v>
      </c>
      <c r="J37" s="3">
        <v>42198</v>
      </c>
      <c r="K37" s="2" t="s">
        <v>28</v>
      </c>
      <c r="L37" s="2" t="s">
        <v>373</v>
      </c>
      <c r="M37" s="2" t="s">
        <v>30</v>
      </c>
      <c r="N37" s="2" t="s">
        <v>31</v>
      </c>
      <c r="O37" s="2" t="s">
        <v>32</v>
      </c>
      <c r="P37" s="4">
        <v>1694</v>
      </c>
      <c r="Q37" s="4">
        <v>1963</v>
      </c>
      <c r="R37" s="4">
        <v>269</v>
      </c>
      <c r="S37" s="5">
        <v>4.55</v>
      </c>
      <c r="T37" s="4">
        <v>0</v>
      </c>
      <c r="U37" s="4">
        <v>0</v>
      </c>
      <c r="V37" s="4">
        <v>0</v>
      </c>
      <c r="W37" s="5">
        <v>0</v>
      </c>
      <c r="X37" s="5">
        <v>0</v>
      </c>
      <c r="Y37" s="14">
        <v>4.55</v>
      </c>
      <c r="Z37" s="14">
        <v>0</v>
      </c>
      <c r="AA37" s="14">
        <v>4.55</v>
      </c>
      <c r="AB37" s="4">
        <v>24580</v>
      </c>
      <c r="AC37" s="55"/>
      <c r="AD37" s="59">
        <f>SUM(AI37,AM37,AQ37,AU37,AY37,BC37,BG37,BK37,BO37,BS37,BW37,CA37)</f>
        <v>33.130000000000003</v>
      </c>
      <c r="AE37" s="59">
        <f>(Q37*0.0169)+(U37*0.0598)</f>
        <v>33.174699999999994</v>
      </c>
      <c r="AF37" s="102">
        <f>IFERROR(IFERROR(VLOOKUP($G37,'FPO034'!$J$9:$Q$196,7,FALSE),(VLOOKUP($H37,'FPO034'!$J$9:$Q$196,7,FALSE))),"No PO")</f>
        <v>2218.8000000000002</v>
      </c>
      <c r="AG37" s="102">
        <f>IFERROR(IFERROR(VLOOKUP($G37,'FPO034'!$J$9:$Q$196,8,FALSE),(VLOOKUP($H37,'FPO034'!$J$9:$Q$196,8,FALSE))),"No PO")</f>
        <v>0</v>
      </c>
      <c r="AH37" s="102" t="str">
        <f>IF(AG37&lt;&gt;0,"No",IF(AD37&gt;AF37,"No",IF(AD37/AE37&lt;1,"--",IF(AD37/AE37&lt;1.02,"Maybe","No"))))</f>
        <v>--</v>
      </c>
      <c r="AI37" s="59">
        <f>IFERROR(VLOOKUP($E37,'Rev2 Aug 16'!$D$1:$Z$300,22,FALSE),"-")</f>
        <v>4.55</v>
      </c>
      <c r="AJ37" s="59" t="str">
        <f>IFERROR(VLOOKUP($E37,'Rev2 Aug 16'!$D$1:$Z$300,5,FALSE),"-")</f>
        <v>WAY2001H6P</v>
      </c>
      <c r="AK37" s="59" t="str">
        <f>IFERROR(VLOOKUP(AJ37,'Paid Invoices'!$F$6:$I$381,3,FALSE),"")</f>
        <v/>
      </c>
      <c r="AL37" s="59" t="str">
        <f>IFERROR(VLOOKUP(AJ37,'Open Invoices'!$D$1:$E$3000,2,FALSE),"")</f>
        <v/>
      </c>
      <c r="AM37" s="59">
        <f>IFERROR(VLOOKUP($E37,'Rev2 July 16'!$D$1:$Z$300,22,FALSE),"-")</f>
        <v>5.29</v>
      </c>
      <c r="AN37" s="59" t="str">
        <f>IFERROR(VLOOKUP($E37,'Rev2 July 16'!$D$1:$Z$300,5,FALSE),"-")</f>
        <v>WAY2001G6Q</v>
      </c>
      <c r="AO37" s="59" t="str">
        <f>IFERROR(VLOOKUP(AN37,'Paid Invoices'!$F$6:$I$381,3,FALSE),"")</f>
        <v/>
      </c>
      <c r="AP37" s="59" t="str">
        <f>IFERROR(VLOOKUP(AN37,'Open Invoices'!$D$1:$E$3000,2,FALSE),"")</f>
        <v/>
      </c>
      <c r="AQ37" s="59">
        <f>IFERROR(VLOOKUP($E37,'Rev June 16'!$D$1:$Z$300,22,FALSE),"-")</f>
        <v>3.09</v>
      </c>
      <c r="AR37" s="59" t="str">
        <f>IFERROR(VLOOKUP($E37,'Rev June 16'!$D$1:$Z$300,4,FALSE),"-")</f>
        <v>WAY2001F6Q</v>
      </c>
      <c r="AS37" s="59" t="str">
        <f>IFERROR(VLOOKUP(AR37,'Paid Invoices'!$F$6:$I$381,3,FALSE),"")</f>
        <v/>
      </c>
      <c r="AT37" s="59" t="str">
        <f>IFERROR(VLOOKUP(AR37,'Open Invoices'!$D$1:$E$3000,2,FALSE),"")</f>
        <v/>
      </c>
      <c r="AU37" s="59">
        <f>IFERROR(VLOOKUP($E37,'May 2016'!$D$1:$Z$300,22,FALSE),"-")</f>
        <v>1.32</v>
      </c>
      <c r="AV37" s="59" t="str">
        <f>IFERROR(VLOOKUP($E37,'May 2016'!$D$1:$Z$300,4,FALSE),"-")</f>
        <v>WAY2001E6Q</v>
      </c>
      <c r="AW37" s="59" t="str">
        <f>IFERROR(VLOOKUP(AV37,'Paid Invoices'!$F$6:$I$381,3,FALSE),"")</f>
        <v/>
      </c>
      <c r="AX37" s="59" t="str">
        <f>IFERROR(VLOOKUP(AV37,'Open Invoices'!$D$1:$E$3000,2,FALSE),"")</f>
        <v/>
      </c>
      <c r="AY37" s="59">
        <f>IFERROR(VLOOKUP($E37,'Apr 2016'!$D$1:$Z$300,22,FALSE),"-")</f>
        <v>2.57</v>
      </c>
      <c r="AZ37" s="59" t="str">
        <f>IFERROR(VLOOKUP($E37,'Apr 2016'!$D$1:$Z$300,4,FALSE),"-")</f>
        <v>WAY2001D6R</v>
      </c>
      <c r="BA37" s="59" t="str">
        <f>IFERROR(VLOOKUP(AZ37,'Paid Invoices'!$F$6:$I$381,3,FALSE),"")</f>
        <v/>
      </c>
      <c r="BB37" s="59" t="str">
        <f>IFERROR(VLOOKUP(AZ37,'Open Invoices'!$D$1:$E$3000,2,FALSE),"")</f>
        <v/>
      </c>
      <c r="BC37" s="59">
        <f>IFERROR(VLOOKUP($E37,'Mar 2016'!$D$1:$Z$300,22,FALSE),"-")</f>
        <v>4.53</v>
      </c>
      <c r="BD37" s="59" t="str">
        <f>IFERROR(VLOOKUP($E37,'Mar 2016'!$D$1:$Z$300,4,FALSE),"-")</f>
        <v>WAY2001C6Q</v>
      </c>
      <c r="BE37" s="59" t="str">
        <f>IFERROR(VLOOKUP(BD37,'Paid Invoices'!$F$6:$I$381,3,FALSE),"")</f>
        <v/>
      </c>
      <c r="BF37" s="59" t="str">
        <f>IFERROR(VLOOKUP(BD37,'Open Invoices'!$D$1:$E$3000,2,FALSE),"")</f>
        <v/>
      </c>
      <c r="BG37" s="59">
        <f>IFERROR(VLOOKUP($E37,'Feb 2016'!$D$1:$Z$300,22,FALSE),"-")</f>
        <v>7.28</v>
      </c>
      <c r="BH37" s="59" t="str">
        <f>IFERROR(VLOOKUP($E37,'Feb 2016'!$D$1:$Z$300,4,FALSE),"-")</f>
        <v>WAY2001B6M</v>
      </c>
      <c r="BI37" s="59" t="str">
        <f>IFERROR(VLOOKUP(BH37,'Paid Invoices'!$F$6:$I$381,3,FALSE),"")</f>
        <v/>
      </c>
      <c r="BJ37" s="59" t="str">
        <f>IFERROR(VLOOKUP(BH37,'Open Invoices'!$D$1:$E$3000,2,FALSE),"")</f>
        <v/>
      </c>
      <c r="BK37" s="59">
        <f>IFERROR(VLOOKUP($E37,'Jan 2016'!$D$1:$Z$300,22,FALSE),"-")</f>
        <v>0.76</v>
      </c>
      <c r="BL37" s="59" t="str">
        <f>IFERROR(VLOOKUP($E37,'Jan 2016'!$D$1:$Z$300,4,FALSE),"-")</f>
        <v>WAY2001A6AL</v>
      </c>
      <c r="BM37" s="59" t="str">
        <f>IFERROR(VLOOKUP(BL37,'Paid Invoices'!$F$6:$I$381,3,FALSE),"")</f>
        <v/>
      </c>
      <c r="BN37" s="59" t="str">
        <f>IFERROR(VLOOKUP(BL37,'Open Invoices'!$D$1:$E$3000,2,FALSE),"")</f>
        <v/>
      </c>
      <c r="BO37" s="59">
        <f>IFERROR(VLOOKUP($E37,'Dec 2015'!$D$1:$Z$300,22,FALSE),"-")</f>
        <v>1.23</v>
      </c>
      <c r="BP37" s="59" t="str">
        <f>IFERROR(VLOOKUP($E37,'Dec 2015'!$D$1:$Z$300,4,FALSE),"-")</f>
        <v>WAY2001L5M</v>
      </c>
      <c r="BQ37" s="59" t="str">
        <f>IFERROR(VLOOKUP(BP37,'Paid Invoices'!$F$6:$I$381,3,FALSE),"")</f>
        <v/>
      </c>
      <c r="BR37" s="59" t="str">
        <f>IFERROR(VLOOKUP(BP37,'Open Invoices'!$D$1:$E$3000,2,FALSE),"")</f>
        <v/>
      </c>
      <c r="BS37" s="59">
        <f>IFERROR(VLOOKUP($E37,'Nov 2015'!$D$1:$Z$300,22,FALSE),"-")</f>
        <v>0.79</v>
      </c>
      <c r="BT37" s="59" t="str">
        <f>IFERROR(VLOOKUP($E37,'Nov 2015'!$D$1:$Z$300,4,FALSE),"-")</f>
        <v>WAY2001K5AL</v>
      </c>
      <c r="BU37" s="59" t="str">
        <f>IFERROR(VLOOKUP(BT37,'Paid Invoices'!$F$6:$I$381,3,FALSE),"")</f>
        <v/>
      </c>
      <c r="BV37" s="59" t="str">
        <f>IFERROR(VLOOKUP(BT37,'Open Invoices'!$D$1:$E$3000,2,FALSE),"")</f>
        <v/>
      </c>
      <c r="BW37" s="59">
        <f>IFERROR(VLOOKUP($E37,'Oct 2015'!$D$1:$Z$300,22,FALSE),"-")</f>
        <v>1.72</v>
      </c>
      <c r="BX37" s="59" t="str">
        <f>IFERROR(VLOOKUP($E37,'Oct 2015'!$D$1:$Z$300,4,FALSE),"-")</f>
        <v>WAY2001J5AL</v>
      </c>
      <c r="BY37" s="59" t="str">
        <f>IFERROR(VLOOKUP(BX37,'Paid Invoices'!$F$6:$I$381,3,FALSE),"")</f>
        <v/>
      </c>
      <c r="BZ37" s="59" t="str">
        <f>IFERROR(VLOOKUP(BX37,'Open Invoices'!$D$1:$E$3000,2,FALSE),"")</f>
        <v/>
      </c>
      <c r="CA37" s="59" t="str">
        <f>IFERROR(VLOOKUP($E37,'Sep 2015'!$D$1:$Z$300,22,FALSE),"-")</f>
        <v>-</v>
      </c>
      <c r="CB37" s="59" t="str">
        <f>IFERROR(VLOOKUP($E37,'Sep 2015'!$D$1:$Z$300,4,FALSE),"-")</f>
        <v>-</v>
      </c>
      <c r="CC37" s="59" t="str">
        <f>IFERROR(VLOOKUP(CB37,'Paid Invoices'!$F$6:$I$381,3,FALSE),"")</f>
        <v/>
      </c>
      <c r="CD37" s="59" t="str">
        <f>IFERROR(VLOOKUP(CB37,'Open Invoices'!$D$1:$E$3000,2,FALSE),"")</f>
        <v/>
      </c>
      <c r="CE37" s="52"/>
      <c r="CF37" s="52" t="s">
        <v>2115</v>
      </c>
      <c r="CG37" s="49" t="str">
        <f>IFERROR(IFERROR(VLOOKUP($E37,'Asset Group  All Assets'!$B$1:$C$500,2,FALSE),(VLOOKUP($E37,'Missing-WSU-POs'!$B$1:$D$500,3,FALSE))),"?")</f>
        <v>P0742931</v>
      </c>
      <c r="CH37" s="31" t="str">
        <f>IF(G37="","",G37)</f>
        <v>P0742931</v>
      </c>
      <c r="CI37" s="31" t="str">
        <f>IF(CG37=CH37,"","Wrong PO")</f>
        <v/>
      </c>
      <c r="CJ37" s="29" t="str">
        <f>IFERROR(IF(VLOOKUP($E37,'Org July 2016 '!$D$1:$Z$500,3,FALSE)=G37,"-","Wrong PO"),"new")</f>
        <v>Wrong PO</v>
      </c>
      <c r="CK37" s="32">
        <f>IF(CJ37="wrong PO",(VLOOKUP($E37,'Org July 2016 '!$D$1:$Z$500,3,FALSE)),"")</f>
        <v>0</v>
      </c>
      <c r="CL37" s="29" t="str">
        <f>IFERROR(IF(VLOOKUP($E37,'Org June 2016 '!$D$1:$Z$500,3,FALSE)=G37,"-","Wrong PO"),"new")</f>
        <v>Wrong PO</v>
      </c>
      <c r="CM37" s="32">
        <f>IF(CL37="wrong PO",(VLOOKUP($E37,'Org June 2016 '!$D$1:$Z$500,3,FALSE)),"")</f>
        <v>0</v>
      </c>
      <c r="CN37" s="29" t="str">
        <f>IFERROR(IF(VLOOKUP($E37,'May 2016'!D88:Z587,3,FALSE)=G37,"-","Wrong PO"),"new")</f>
        <v>new</v>
      </c>
      <c r="CO37" s="32" t="str">
        <f>IF(CN37="wrong PO",(VLOOKUP($E37,'May 2016'!D88:Z587,3,FALSE)),"")</f>
        <v/>
      </c>
      <c r="CP37" s="29" t="str">
        <f>IFERROR(IF(VLOOKUP($E37,'Apr 2016'!$D$1:$Z$500,3,FALSE)=G37,"-","Wrong PO"),"new")</f>
        <v>-</v>
      </c>
      <c r="CQ37" s="32" t="str">
        <f>IF(CP37="wrong PO",(VLOOKUP($E37,'Apr 2016'!$D$1:$Z$500,3,FALSE)),"")</f>
        <v/>
      </c>
      <c r="CR37" s="32" t="str">
        <f>IFERROR(IF(VLOOKUP($E37,'Mar 2016'!$D$1:$Z$500,3,FALSE)=G37,"-","Wrong PO"),"new")</f>
        <v>-</v>
      </c>
      <c r="CS37" s="32" t="str">
        <f>IF(CP37="wrong PO",(VLOOKUP($E37,'Mar 2016'!$D$1:$Z$500,3,FALSE)),"")</f>
        <v/>
      </c>
      <c r="CT37" s="32" t="str">
        <f>IFERROR(IF(VLOOKUP($E37,'Feb 2016'!$D$1:$Z$500,3,FALSE)=G37,"-","Wrong PO"),"new")</f>
        <v>-</v>
      </c>
      <c r="CU37" s="32" t="str">
        <f>IF(CP37="wrong PO",(VLOOKUP($E37,'Feb 2016'!$D$1:$Z$500,3,FALSE)),"")</f>
        <v/>
      </c>
      <c r="CV37" s="29" t="str">
        <f>IFERROR(IF(VLOOKUP($E37,'Jan 2016'!$D$1:$Z$500,3,FALSE)=G37,"-","Wrong PO"),"new")</f>
        <v>-</v>
      </c>
      <c r="CW37" s="32" t="str">
        <f>IF(CV37="wrong PO",(VLOOKUP($E37,'Jan 2016'!$D$1:$Z$500,3,FALSE)),"")</f>
        <v/>
      </c>
      <c r="CX37" s="29" t="str">
        <f>IFERROR(IF(VLOOKUP($E37,'Dec 2015'!$D$1:$Z$500,3,FALSE)=G37,"-","Wrong PO"),"new")</f>
        <v>-</v>
      </c>
      <c r="CY37" s="32" t="str">
        <f>IF(CX37="wrong PO",(VLOOKUP($E37,'Dec 2015'!$D$1:$Z$500,3,FALSE)),"")</f>
        <v/>
      </c>
      <c r="CZ37" s="29" t="str">
        <f>IFERROR(IF(VLOOKUP($E37,'Nov 2015'!$D$1:$Z$500,3,FALSE)=G37,"-","Wrong PO"),"new")</f>
        <v>-</v>
      </c>
      <c r="DA37" s="32" t="str">
        <f>IF(CZ37="wrong PO",(VLOOKUP($E37,'Nov 2015'!$D$1:$Z$500,3,FALSE)),"")</f>
        <v/>
      </c>
      <c r="DB37" s="29" t="str">
        <f>IFERROR(IF(VLOOKUP($E37,'Oct 2015'!$D$1:$Z$500,3,FALSE)=G37,"-","Wrong PO"),"new")</f>
        <v>-</v>
      </c>
      <c r="DC37" s="32" t="str">
        <f>IF(DB37="wrong PO",(VLOOKUP($E37,'Oct 2015'!$D$1:$Z$500,3,FALSE)),"")</f>
        <v/>
      </c>
      <c r="DD37" s="29" t="str">
        <f>IFERROR(IF(VLOOKUP($E37,'Sep 2015'!$D$1:$Z$500,3,FALSE)=G37,"-","Wrong PO"),"new")</f>
        <v>new</v>
      </c>
      <c r="DE37" s="32" t="str">
        <f>IF(DD37="wrong PO",(VLOOKUP($E37,'Sep 2015'!$D$1:$Z$500,3,FALSE)),"")</f>
        <v/>
      </c>
    </row>
    <row r="38" spans="1:109">
      <c r="A38" s="115">
        <v>90</v>
      </c>
      <c r="B38" s="2" t="s">
        <v>841</v>
      </c>
      <c r="C38" s="2" t="s">
        <v>510</v>
      </c>
      <c r="D38" s="2" t="s">
        <v>48</v>
      </c>
      <c r="E38" s="2" t="s">
        <v>153</v>
      </c>
      <c r="F38" s="2" t="s">
        <v>371</v>
      </c>
      <c r="G38" s="21" t="s">
        <v>154</v>
      </c>
      <c r="H38" s="21" t="str">
        <f>IFERROR(VLOOKUP($E38,'Wayne Master'!$B$1:$C$315,2,FALSE),"not on master")</f>
        <v>P0743508</v>
      </c>
      <c r="I38" s="11" t="s">
        <v>2093</v>
      </c>
      <c r="J38" s="3">
        <v>42198</v>
      </c>
      <c r="K38" s="2" t="s">
        <v>28</v>
      </c>
      <c r="L38" s="2" t="s">
        <v>373</v>
      </c>
      <c r="M38" s="2" t="s">
        <v>30</v>
      </c>
      <c r="N38" s="2" t="s">
        <v>31</v>
      </c>
      <c r="O38" s="2" t="s">
        <v>32</v>
      </c>
      <c r="P38" s="4">
        <v>22</v>
      </c>
      <c r="Q38" s="4">
        <v>22</v>
      </c>
      <c r="R38" s="4">
        <v>0</v>
      </c>
      <c r="S38" s="5">
        <v>0</v>
      </c>
      <c r="T38" s="4">
        <v>0</v>
      </c>
      <c r="U38" s="4">
        <v>0</v>
      </c>
      <c r="V38" s="4">
        <v>0</v>
      </c>
      <c r="W38" s="5">
        <v>0</v>
      </c>
      <c r="X38" s="5">
        <v>0</v>
      </c>
      <c r="Y38" s="14">
        <v>0</v>
      </c>
      <c r="Z38" s="14">
        <v>0</v>
      </c>
      <c r="AA38" s="14">
        <v>0</v>
      </c>
      <c r="AB38" s="4">
        <v>24580</v>
      </c>
      <c r="AC38" s="55"/>
      <c r="AD38" s="59">
        <f>SUM(AI38,AM38,AQ38,AU38,AY38,BC38,BG38,BK38,BO38,BS38,BW38,CA38)</f>
        <v>0.31</v>
      </c>
      <c r="AE38" s="59">
        <f>(Q38*0.0169)+(U38*0.0598)</f>
        <v>0.37179999999999996</v>
      </c>
      <c r="AF38" s="102">
        <f>IFERROR(IFERROR(VLOOKUP($G38,'FPO034'!$J$9:$Q$196,7,FALSE),(VLOOKUP($H38,'FPO034'!$J$9:$Q$196,7,FALSE))),"No PO")</f>
        <v>5850</v>
      </c>
      <c r="AG38" s="102">
        <f>IFERROR(IFERROR(VLOOKUP($G38,'FPO034'!$J$9:$Q$196,8,FALSE),(VLOOKUP($H38,'FPO034'!$J$9:$Q$196,8,FALSE))),"No PO")</f>
        <v>0</v>
      </c>
      <c r="AH38" s="102" t="str">
        <f>IF(AG38&lt;&gt;0,"No",IF(AD38&gt;AF38,"No",IF(AD38/AE38&lt;1,"--",IF(AD38/AE38&lt;1.02,"Maybe","No"))))</f>
        <v>--</v>
      </c>
      <c r="AI38" s="59" t="str">
        <f>IFERROR(VLOOKUP($E38,'Rev2 Aug 16'!$D$1:$Z$300,22,FALSE),"-")</f>
        <v>-</v>
      </c>
      <c r="AJ38" s="59" t="str">
        <f>IFERROR(VLOOKUP($E38,'Rev2 Aug 16'!$D$1:$Z$300,5,FALSE),"-")</f>
        <v>-</v>
      </c>
      <c r="AK38" s="59" t="str">
        <f>IFERROR(VLOOKUP(AJ38,'Paid Invoices'!$F$6:$I$381,3,FALSE),"")</f>
        <v/>
      </c>
      <c r="AL38" s="59" t="str">
        <f>IFERROR(VLOOKUP(AJ38,'Open Invoices'!$D$1:$E$3000,2,FALSE),"")</f>
        <v/>
      </c>
      <c r="AM38" s="59" t="str">
        <f>IFERROR(VLOOKUP($E38,'Rev2 July 16'!$D$1:$Z$300,22,FALSE),"-")</f>
        <v>-</v>
      </c>
      <c r="AN38" s="59" t="str">
        <f>IFERROR(VLOOKUP($E38,'Rev2 July 16'!$D$1:$Z$300,5,FALSE),"-")</f>
        <v>-</v>
      </c>
      <c r="AO38" s="59" t="str">
        <f>IFERROR(VLOOKUP(AN38,'Paid Invoices'!$F$6:$I$381,3,FALSE),"")</f>
        <v/>
      </c>
      <c r="AP38" s="59" t="str">
        <f>IFERROR(VLOOKUP(AN38,'Open Invoices'!$D$1:$E$3000,2,FALSE),"")</f>
        <v/>
      </c>
      <c r="AQ38" s="59">
        <f>IFERROR(VLOOKUP($E38,'Rev June 16'!$D$1:$Z$300,22,FALSE),"-")</f>
        <v>0</v>
      </c>
      <c r="AR38" s="59" t="str">
        <f>IFERROR(VLOOKUP($E38,'Rev June 16'!$D$1:$Z$300,4,FALSE),"-")</f>
        <v>WAY2001F6T</v>
      </c>
      <c r="AS38" s="59" t="str">
        <f>IFERROR(VLOOKUP(AR38,'Paid Invoices'!$F$6:$I$381,3,FALSE),"")</f>
        <v/>
      </c>
      <c r="AT38" s="59" t="str">
        <f>IFERROR(VLOOKUP(AR38,'Open Invoices'!$D$1:$E$3000,2,FALSE),"")</f>
        <v/>
      </c>
      <c r="AU38" s="59" t="str">
        <f>IFERROR(VLOOKUP($E38,'May 2016'!$D$1:$Z$300,22,FALSE),"-")</f>
        <v>-</v>
      </c>
      <c r="AV38" s="59" t="str">
        <f>IFERROR(VLOOKUP($E38,'May 2016'!$D$1:$Z$300,4,FALSE),"-")</f>
        <v>-</v>
      </c>
      <c r="AW38" s="59" t="str">
        <f>IFERROR(VLOOKUP(AV38,'Paid Invoices'!$F$6:$I$381,3,FALSE),"")</f>
        <v/>
      </c>
      <c r="AX38" s="59" t="str">
        <f>IFERROR(VLOOKUP(AV38,'Open Invoices'!$D$1:$E$3000,2,FALSE),"")</f>
        <v/>
      </c>
      <c r="AY38" s="59">
        <f>IFERROR(VLOOKUP($E38,'Apr 2016'!$D$1:$Z$300,22,FALSE),"-")</f>
        <v>0.03</v>
      </c>
      <c r="AZ38" s="59" t="str">
        <f>IFERROR(VLOOKUP($E38,'Apr 2016'!$D$1:$Z$300,4,FALSE),"-")</f>
        <v>WAY2001D6T</v>
      </c>
      <c r="BA38" s="59" t="str">
        <f>IFERROR(VLOOKUP(AZ38,'Paid Invoices'!$F$6:$I$381,3,FALSE),"")</f>
        <v/>
      </c>
      <c r="BB38" s="59" t="str">
        <f>IFERROR(VLOOKUP(AZ38,'Open Invoices'!$D$1:$E$3000,2,FALSE),"")</f>
        <v/>
      </c>
      <c r="BC38" s="59">
        <f>IFERROR(VLOOKUP($E38,'Mar 2016'!$D$1:$Z$300,22,FALSE),"-")</f>
        <v>0.03</v>
      </c>
      <c r="BD38" s="59" t="str">
        <f>IFERROR(VLOOKUP($E38,'Mar 2016'!$D$1:$Z$300,4,FALSE),"-")</f>
        <v>WAY2001C6R</v>
      </c>
      <c r="BE38" s="59" t="str">
        <f>IFERROR(VLOOKUP(BD38,'Paid Invoices'!$F$6:$I$381,3,FALSE),"")</f>
        <v/>
      </c>
      <c r="BF38" s="59" t="str">
        <f>IFERROR(VLOOKUP(BD38,'Open Invoices'!$D$1:$E$3000,2,FALSE),"")</f>
        <v/>
      </c>
      <c r="BG38" s="59" t="str">
        <f>IFERROR(VLOOKUP($E38,'Feb 2016'!$D$1:$Z$300,22,FALSE),"-")</f>
        <v>-</v>
      </c>
      <c r="BH38" s="59" t="str">
        <f>IFERROR(VLOOKUP($E38,'Feb 2016'!$D$1:$Z$300,4,FALSE),"-")</f>
        <v>-</v>
      </c>
      <c r="BI38" s="59" t="str">
        <f>IFERROR(VLOOKUP(BH38,'Paid Invoices'!$F$6:$I$381,3,FALSE),"")</f>
        <v/>
      </c>
      <c r="BJ38" s="59" t="str">
        <f>IFERROR(VLOOKUP(BH38,'Open Invoices'!$D$1:$E$3000,2,FALSE),"")</f>
        <v/>
      </c>
      <c r="BK38" s="59">
        <f>IFERROR(VLOOKUP($E38,'Jan 2016'!$D$1:$Z$300,22,FALSE),"-")</f>
        <v>0</v>
      </c>
      <c r="BL38" s="59" t="str">
        <f>IFERROR(VLOOKUP($E38,'Jan 2016'!$D$1:$Z$300,4,FALSE),"-")</f>
        <v>WAY2001A6AM</v>
      </c>
      <c r="BM38" s="59" t="str">
        <f>IFERROR(VLOOKUP(BL38,'Paid Invoices'!$F$6:$I$381,3,FALSE),"")</f>
        <v/>
      </c>
      <c r="BN38" s="59" t="str">
        <f>IFERROR(VLOOKUP(BL38,'Open Invoices'!$D$1:$E$3000,2,FALSE),"")</f>
        <v/>
      </c>
      <c r="BO38" s="59" t="str">
        <f>IFERROR(VLOOKUP($E38,'Dec 2015'!$D$1:$Z$300,22,FALSE),"-")</f>
        <v>-</v>
      </c>
      <c r="BP38" s="59" t="str">
        <f>IFERROR(VLOOKUP($E38,'Dec 2015'!$D$1:$Z$300,4,FALSE),"-")</f>
        <v>-</v>
      </c>
      <c r="BQ38" s="59" t="str">
        <f>IFERROR(VLOOKUP(BP38,'Paid Invoices'!$F$6:$I$381,3,FALSE),"")</f>
        <v/>
      </c>
      <c r="BR38" s="59" t="str">
        <f>IFERROR(VLOOKUP(BP38,'Open Invoices'!$D$1:$E$3000,2,FALSE),"")</f>
        <v/>
      </c>
      <c r="BS38" s="59">
        <f>IFERROR(VLOOKUP($E38,'Nov 2015'!$D$1:$Z$300,22,FALSE),"-")</f>
        <v>0</v>
      </c>
      <c r="BT38" s="59" t="str">
        <f>IFERROR(VLOOKUP($E38,'Nov 2015'!$D$1:$Z$300,4,FALSE),"-")</f>
        <v>WAY2001K5AN</v>
      </c>
      <c r="BU38" s="59" t="str">
        <f>IFERROR(VLOOKUP(BT38,'Paid Invoices'!$F$6:$I$381,3,FALSE),"")</f>
        <v/>
      </c>
      <c r="BV38" s="59" t="str">
        <f>IFERROR(VLOOKUP(BT38,'Open Invoices'!$D$1:$E$3000,2,FALSE),"")</f>
        <v/>
      </c>
      <c r="BW38" s="59">
        <f>IFERROR(VLOOKUP($E38,'Oct 2015'!$D$1:$Z$300,22,FALSE),"-")</f>
        <v>0.25</v>
      </c>
      <c r="BX38" s="59" t="str">
        <f>IFERROR(VLOOKUP($E38,'Oct 2015'!$D$1:$Z$300,4,FALSE),"-")</f>
        <v>WAY2001J5AN</v>
      </c>
      <c r="BY38" s="59" t="str">
        <f>IFERROR(VLOOKUP(BX38,'Paid Invoices'!$F$6:$I$381,3,FALSE),"")</f>
        <v/>
      </c>
      <c r="BZ38" s="59" t="str">
        <f>IFERROR(VLOOKUP(BX38,'Open Invoices'!$D$1:$E$3000,2,FALSE),"")</f>
        <v/>
      </c>
      <c r="CA38" s="59" t="str">
        <f>IFERROR(VLOOKUP($E38,'Sep 2015'!$D$1:$Z$300,22,FALSE),"-")</f>
        <v>-</v>
      </c>
      <c r="CB38" s="59" t="str">
        <f>IFERROR(VLOOKUP($E38,'Sep 2015'!$D$1:$Z$300,4,FALSE),"-")</f>
        <v>-</v>
      </c>
      <c r="CC38" s="59" t="str">
        <f>IFERROR(VLOOKUP(CB38,'Paid Invoices'!$F$6:$I$381,3,FALSE),"")</f>
        <v/>
      </c>
      <c r="CD38" s="59" t="str">
        <f>IFERROR(VLOOKUP(CB38,'Open Invoices'!$D$1:$E$3000,2,FALSE),"")</f>
        <v/>
      </c>
      <c r="CE38" s="52"/>
      <c r="CF38" s="52" t="s">
        <v>2115</v>
      </c>
      <c r="CG38" s="49" t="str">
        <f>IFERROR(IFERROR(VLOOKUP($E38,'Asset Group  All Assets'!$B$1:$C$500,2,FALSE),(VLOOKUP($E38,'Missing-WSU-POs'!$B$1:$D$500,3,FALSE))),"?")</f>
        <v>P0743508</v>
      </c>
      <c r="CH38" s="31" t="str">
        <f>IF(G38="","",G38)</f>
        <v>P0743508</v>
      </c>
      <c r="CI38" s="31" t="str">
        <f>IF(CG38=CH38,"","Wrong PO")</f>
        <v/>
      </c>
      <c r="CJ38" s="29" t="str">
        <f>IFERROR(IF(VLOOKUP($E38,'Org July 2016 '!$D$1:$Z$500,3,FALSE)=G38,"-","Wrong PO"),"new")</f>
        <v>Wrong PO</v>
      </c>
      <c r="CK38" s="32">
        <f>IF(CJ38="wrong PO",(VLOOKUP($E38,'Org July 2016 '!$D$1:$Z$500,3,FALSE)),"")</f>
        <v>0</v>
      </c>
      <c r="CL38" s="29" t="str">
        <f>IFERROR(IF(VLOOKUP($E38,'Org June 2016 '!$D$1:$Z$500,3,FALSE)=G38,"-","Wrong PO"),"new")</f>
        <v>Wrong PO</v>
      </c>
      <c r="CM38" s="32">
        <f>IF(CL38="wrong PO",(VLOOKUP($E38,'Org June 2016 '!$D$1:$Z$500,3,FALSE)),"")</f>
        <v>0</v>
      </c>
      <c r="CN38" s="29" t="str">
        <f>IFERROR(IF(VLOOKUP($E38,'May 2016'!D90:Z589,3,FALSE)=G38,"-","Wrong PO"),"new")</f>
        <v>new</v>
      </c>
      <c r="CO38" s="32" t="str">
        <f>IF(CN38="wrong PO",(VLOOKUP($E38,'May 2016'!D90:Z589,3,FALSE)),"")</f>
        <v/>
      </c>
      <c r="CP38" s="29" t="str">
        <f>IFERROR(IF(VLOOKUP($E38,'Apr 2016'!$D$1:$Z$500,3,FALSE)=G38,"-","Wrong PO"),"new")</f>
        <v>-</v>
      </c>
      <c r="CQ38" s="32" t="str">
        <f>IF(CP38="wrong PO",(VLOOKUP($E38,'Apr 2016'!$D$1:$Z$500,3,FALSE)),"")</f>
        <v/>
      </c>
      <c r="CR38" s="32" t="str">
        <f>IFERROR(IF(VLOOKUP($E38,'Mar 2016'!$D$1:$Z$500,3,FALSE)=G38,"-","Wrong PO"),"new")</f>
        <v>-</v>
      </c>
      <c r="CS38" s="32" t="str">
        <f>IF(CP38="wrong PO",(VLOOKUP($E38,'Mar 2016'!$D$1:$Z$500,3,FALSE)),"")</f>
        <v/>
      </c>
      <c r="CT38" s="32" t="str">
        <f>IFERROR(IF(VLOOKUP($E38,'Feb 2016'!$D$1:$Z$500,3,FALSE)=G38,"-","Wrong PO"),"new")</f>
        <v>new</v>
      </c>
      <c r="CU38" s="32" t="str">
        <f>IF(CP38="wrong PO",(VLOOKUP($E38,'Feb 2016'!$D$1:$Z$500,3,FALSE)),"")</f>
        <v/>
      </c>
      <c r="CV38" s="29" t="str">
        <f>IFERROR(IF(VLOOKUP($E38,'Jan 2016'!$D$1:$Z$500,3,FALSE)=G38,"-","Wrong PO"),"new")</f>
        <v>-</v>
      </c>
      <c r="CW38" s="32" t="str">
        <f>IF(CV38="wrong PO",(VLOOKUP($E38,'Jan 2016'!$D$1:$Z$500,3,FALSE)),"")</f>
        <v/>
      </c>
      <c r="CX38" s="29" t="str">
        <f>IFERROR(IF(VLOOKUP($E38,'Dec 2015'!$D$1:$Z$500,3,FALSE)=G38,"-","Wrong PO"),"new")</f>
        <v>new</v>
      </c>
      <c r="CY38" s="32" t="str">
        <f>IF(CX38="wrong PO",(VLOOKUP($E38,'Dec 2015'!$D$1:$Z$500,3,FALSE)),"")</f>
        <v/>
      </c>
      <c r="CZ38" s="29" t="str">
        <f>IFERROR(IF(VLOOKUP($E38,'Nov 2015'!$D$1:$Z$500,3,FALSE)=G38,"-","Wrong PO"),"new")</f>
        <v>-</v>
      </c>
      <c r="DA38" s="32" t="str">
        <f>IF(CZ38="wrong PO",(VLOOKUP($E38,'Nov 2015'!$D$1:$Z$500,3,FALSE)),"")</f>
        <v/>
      </c>
      <c r="DB38" s="29" t="str">
        <f>IFERROR(IF(VLOOKUP($E38,'Oct 2015'!$D$1:$Z$500,3,FALSE)=G38,"-","Wrong PO"),"new")</f>
        <v>-</v>
      </c>
      <c r="DC38" s="32" t="str">
        <f>IF(DB38="wrong PO",(VLOOKUP($E38,'Oct 2015'!$D$1:$Z$500,3,FALSE)),"")</f>
        <v/>
      </c>
      <c r="DD38" s="29" t="str">
        <f>IFERROR(IF(VLOOKUP($E38,'Sep 2015'!$D$1:$Z$500,3,FALSE)=G38,"-","Wrong PO"),"new")</f>
        <v>new</v>
      </c>
      <c r="DE38" s="32" t="str">
        <f>IF(DD38="wrong PO",(VLOOKUP($E38,'Sep 2015'!$D$1:$Z$500,3,FALSE)),"")</f>
        <v/>
      </c>
    </row>
    <row r="39" spans="1:109">
      <c r="A39" s="115">
        <v>91</v>
      </c>
      <c r="B39" s="2" t="s">
        <v>841</v>
      </c>
      <c r="C39" s="2" t="s">
        <v>510</v>
      </c>
      <c r="D39" s="2" t="s">
        <v>370</v>
      </c>
      <c r="E39" s="2" t="s">
        <v>236</v>
      </c>
      <c r="F39" s="2" t="s">
        <v>371</v>
      </c>
      <c r="G39" s="21" t="s">
        <v>154</v>
      </c>
      <c r="H39" s="21" t="str">
        <f>IFERROR(VLOOKUP($E39,'Wayne Master'!$B$1:$C$315,2,FALSE),"not on master")</f>
        <v>P0743508</v>
      </c>
      <c r="I39" s="11" t="s">
        <v>2093</v>
      </c>
      <c r="J39" s="3">
        <v>42198</v>
      </c>
      <c r="K39" s="2" t="s">
        <v>28</v>
      </c>
      <c r="L39" s="2" t="s">
        <v>373</v>
      </c>
      <c r="M39" s="2" t="s">
        <v>30</v>
      </c>
      <c r="N39" s="2" t="s">
        <v>31</v>
      </c>
      <c r="O39" s="2" t="s">
        <v>32</v>
      </c>
      <c r="P39" s="4">
        <v>177</v>
      </c>
      <c r="Q39" s="4">
        <v>277</v>
      </c>
      <c r="R39" s="4">
        <v>100</v>
      </c>
      <c r="S39" s="5">
        <v>1.69</v>
      </c>
      <c r="T39" s="4">
        <v>0</v>
      </c>
      <c r="U39" s="4">
        <v>0</v>
      </c>
      <c r="V39" s="4">
        <v>0</v>
      </c>
      <c r="W39" s="5">
        <v>0</v>
      </c>
      <c r="X39" s="5">
        <v>0</v>
      </c>
      <c r="Y39" s="14">
        <v>1.69</v>
      </c>
      <c r="Z39" s="14">
        <v>0</v>
      </c>
      <c r="AA39" s="14">
        <v>1.69</v>
      </c>
      <c r="AB39" s="4">
        <v>24580</v>
      </c>
      <c r="AC39" s="55"/>
      <c r="AD39" s="59">
        <f>SUM(AI39,AM39,AQ39,AU39,AY39,BC39,BG39,BK39,BO39,BS39,BW39,CA39)</f>
        <v>4.5900000000000007</v>
      </c>
      <c r="AE39" s="59">
        <f>(Q39*0.0169)+(U39*0.0598)</f>
        <v>4.6812999999999994</v>
      </c>
      <c r="AF39" s="102">
        <f>IFERROR(IFERROR(VLOOKUP($G39,'FPO034'!$J$9:$Q$196,7,FALSE),(VLOOKUP($H39,'FPO034'!$J$9:$Q$196,7,FALSE))),"No PO")</f>
        <v>5850</v>
      </c>
      <c r="AG39" s="102">
        <f>IFERROR(IFERROR(VLOOKUP($G39,'FPO034'!$J$9:$Q$196,8,FALSE),(VLOOKUP($H39,'FPO034'!$J$9:$Q$196,8,FALSE))),"No PO")</f>
        <v>0</v>
      </c>
      <c r="AH39" s="102" t="str">
        <f>IF(AG39&lt;&gt;0,"No",IF(AD39&gt;AF39,"No",IF(AD39/AE39&lt;1,"--",IF(AD39/AE39&lt;1.02,"Maybe","No"))))</f>
        <v>--</v>
      </c>
      <c r="AI39" s="59">
        <f>IFERROR(VLOOKUP($E39,'Rev2 Aug 16'!$D$1:$Z$300,22,FALSE),"-")</f>
        <v>1.69</v>
      </c>
      <c r="AJ39" s="59" t="str">
        <f>IFERROR(VLOOKUP($E39,'Rev2 Aug 16'!$D$1:$Z$300,5,FALSE),"-")</f>
        <v>WAY2001H6R</v>
      </c>
      <c r="AK39" s="59" t="str">
        <f>IFERROR(VLOOKUP(AJ39,'Paid Invoices'!$F$6:$I$381,3,FALSE),"")</f>
        <v/>
      </c>
      <c r="AL39" s="59" t="str">
        <f>IFERROR(VLOOKUP(AJ39,'Open Invoices'!$D$1:$E$3000,2,FALSE),"")</f>
        <v/>
      </c>
      <c r="AM39" s="59">
        <f>IFERROR(VLOOKUP($E39,'Rev2 July 16'!$D$1:$Z$300,22,FALSE),"-")</f>
        <v>1.76</v>
      </c>
      <c r="AN39" s="59" t="str">
        <f>IFERROR(VLOOKUP($E39,'Rev2 July 16'!$D$1:$Z$300,5,FALSE),"-")</f>
        <v>WAY2001G6T</v>
      </c>
      <c r="AO39" s="59" t="str">
        <f>IFERROR(VLOOKUP(AN39,'Paid Invoices'!$F$6:$I$381,3,FALSE),"")</f>
        <v/>
      </c>
      <c r="AP39" s="59" t="str">
        <f>IFERROR(VLOOKUP(AN39,'Open Invoices'!$D$1:$E$3000,2,FALSE),"")</f>
        <v/>
      </c>
      <c r="AQ39" s="59">
        <f>IFERROR(VLOOKUP($E39,'Rev June 16'!$D$1:$Z$300,22,FALSE),"-")</f>
        <v>0.28999999999999998</v>
      </c>
      <c r="AR39" s="59" t="str">
        <f>IFERROR(VLOOKUP($E39,'Rev June 16'!$D$1:$Z$300,4,FALSE),"-")</f>
        <v>WAY2001F6T</v>
      </c>
      <c r="AS39" s="59" t="str">
        <f>IFERROR(VLOOKUP(AR39,'Paid Invoices'!$F$6:$I$381,3,FALSE),"")</f>
        <v/>
      </c>
      <c r="AT39" s="59" t="str">
        <f>IFERROR(VLOOKUP(AR39,'Open Invoices'!$D$1:$E$3000,2,FALSE),"")</f>
        <v/>
      </c>
      <c r="AU39" s="59">
        <f>IFERROR(VLOOKUP($E39,'May 2016'!$D$1:$Z$300,22,FALSE),"-")</f>
        <v>0.22</v>
      </c>
      <c r="AV39" s="59" t="str">
        <f>IFERROR(VLOOKUP($E39,'May 2016'!$D$1:$Z$300,4,FALSE),"-")</f>
        <v>WAY2001E6T</v>
      </c>
      <c r="AW39" s="59" t="str">
        <f>IFERROR(VLOOKUP(AV39,'Paid Invoices'!$F$6:$I$381,3,FALSE),"")</f>
        <v/>
      </c>
      <c r="AX39" s="59" t="str">
        <f>IFERROR(VLOOKUP(AV39,'Open Invoices'!$D$1:$E$3000,2,FALSE),"")</f>
        <v/>
      </c>
      <c r="AY39" s="59" t="str">
        <f>IFERROR(VLOOKUP($E39,'Apr 2016'!$D$1:$Z$300,22,FALSE),"-")</f>
        <v>-</v>
      </c>
      <c r="AZ39" s="59" t="str">
        <f>IFERROR(VLOOKUP($E39,'Apr 2016'!$D$1:$Z$300,4,FALSE),"-")</f>
        <v>-</v>
      </c>
      <c r="BA39" s="59" t="str">
        <f>IFERROR(VLOOKUP(AZ39,'Paid Invoices'!$F$6:$I$381,3,FALSE),"")</f>
        <v/>
      </c>
      <c r="BB39" s="59" t="str">
        <f>IFERROR(VLOOKUP(AZ39,'Open Invoices'!$D$1:$E$3000,2,FALSE),"")</f>
        <v/>
      </c>
      <c r="BC39" s="59">
        <f>IFERROR(VLOOKUP($E39,'Mar 2016'!$D$1:$Z$300,22,FALSE),"-")</f>
        <v>0.14000000000000001</v>
      </c>
      <c r="BD39" s="59" t="str">
        <f>IFERROR(VLOOKUP($E39,'Mar 2016'!$D$1:$Z$300,4,FALSE),"-")</f>
        <v>WAY2001C6R</v>
      </c>
      <c r="BE39" s="59" t="str">
        <f>IFERROR(VLOOKUP(BD39,'Paid Invoices'!$F$6:$I$381,3,FALSE),"")</f>
        <v/>
      </c>
      <c r="BF39" s="59" t="str">
        <f>IFERROR(VLOOKUP(BD39,'Open Invoices'!$D$1:$E$3000,2,FALSE),"")</f>
        <v/>
      </c>
      <c r="BG39" s="59">
        <f>IFERROR(VLOOKUP($E39,'Feb 2016'!$D$1:$Z$300,22,FALSE),"-")</f>
        <v>0.24</v>
      </c>
      <c r="BH39" s="59" t="str">
        <f>IFERROR(VLOOKUP($E39,'Feb 2016'!$D$1:$Z$300,4,FALSE),"-")</f>
        <v>WAY2001B6O</v>
      </c>
      <c r="BI39" s="59" t="str">
        <f>IFERROR(VLOOKUP(BH39,'Paid Invoices'!$F$6:$I$381,3,FALSE),"")</f>
        <v/>
      </c>
      <c r="BJ39" s="59" t="str">
        <f>IFERROR(VLOOKUP(BH39,'Open Invoices'!$D$1:$E$3000,2,FALSE),"")</f>
        <v/>
      </c>
      <c r="BK39" s="59">
        <f>IFERROR(VLOOKUP($E39,'Jan 2016'!$D$1:$Z$300,22,FALSE),"-")</f>
        <v>0</v>
      </c>
      <c r="BL39" s="59" t="str">
        <f>IFERROR(VLOOKUP($E39,'Jan 2016'!$D$1:$Z$300,4,FALSE),"-")</f>
        <v>WAY2001A6AM</v>
      </c>
      <c r="BM39" s="59" t="str">
        <f>IFERROR(VLOOKUP(BL39,'Paid Invoices'!$F$6:$I$381,3,FALSE),"")</f>
        <v/>
      </c>
      <c r="BN39" s="59" t="str">
        <f>IFERROR(VLOOKUP(BL39,'Open Invoices'!$D$1:$E$3000,2,FALSE),"")</f>
        <v/>
      </c>
      <c r="BO39" s="59">
        <f>IFERROR(VLOOKUP($E39,'Dec 2015'!$D$1:$Z$300,22,FALSE),"-")</f>
        <v>0.03</v>
      </c>
      <c r="BP39" s="59" t="str">
        <f>IFERROR(VLOOKUP($E39,'Dec 2015'!$D$1:$Z$300,4,FALSE),"-")</f>
        <v>WAY2001L5O</v>
      </c>
      <c r="BQ39" s="59" t="str">
        <f>IFERROR(VLOOKUP(BP39,'Paid Invoices'!$F$6:$I$381,3,FALSE),"")</f>
        <v/>
      </c>
      <c r="BR39" s="59" t="str">
        <f>IFERROR(VLOOKUP(BP39,'Open Invoices'!$D$1:$E$3000,2,FALSE),"")</f>
        <v/>
      </c>
      <c r="BS39" s="59">
        <f>IFERROR(VLOOKUP($E39,'Nov 2015'!$D$1:$Z$300,22,FALSE),"-")</f>
        <v>0.14000000000000001</v>
      </c>
      <c r="BT39" s="59" t="str">
        <f>IFERROR(VLOOKUP($E39,'Nov 2015'!$D$1:$Z$300,4,FALSE),"-")</f>
        <v>WAY2001K5AN</v>
      </c>
      <c r="BU39" s="59" t="str">
        <f>IFERROR(VLOOKUP(BT39,'Paid Invoices'!$F$6:$I$381,3,FALSE),"")</f>
        <v/>
      </c>
      <c r="BV39" s="59" t="str">
        <f>IFERROR(VLOOKUP(BT39,'Open Invoices'!$D$1:$E$3000,2,FALSE),"")</f>
        <v/>
      </c>
      <c r="BW39" s="59">
        <f>IFERROR(VLOOKUP($E39,'Oct 2015'!$D$1:$Z$300,22,FALSE),"-")</f>
        <v>0.08</v>
      </c>
      <c r="BX39" s="59" t="str">
        <f>IFERROR(VLOOKUP($E39,'Oct 2015'!$D$1:$Z$300,4,FALSE),"-")</f>
        <v>WAY2001J5AN</v>
      </c>
      <c r="BY39" s="59" t="str">
        <f>IFERROR(VLOOKUP(BX39,'Paid Invoices'!$F$6:$I$381,3,FALSE),"")</f>
        <v/>
      </c>
      <c r="BZ39" s="59" t="str">
        <f>IFERROR(VLOOKUP(BX39,'Open Invoices'!$D$1:$E$3000,2,FALSE),"")</f>
        <v/>
      </c>
      <c r="CA39" s="59" t="str">
        <f>IFERROR(VLOOKUP($E39,'Sep 2015'!$D$1:$Z$300,22,FALSE),"-")</f>
        <v>-</v>
      </c>
      <c r="CB39" s="59" t="str">
        <f>IFERROR(VLOOKUP($E39,'Sep 2015'!$D$1:$Z$300,4,FALSE),"-")</f>
        <v>-</v>
      </c>
      <c r="CC39" s="59" t="str">
        <f>IFERROR(VLOOKUP(CB39,'Paid Invoices'!$F$6:$I$381,3,FALSE),"")</f>
        <v/>
      </c>
      <c r="CD39" s="59" t="str">
        <f>IFERROR(VLOOKUP(CB39,'Open Invoices'!$D$1:$E$3000,2,FALSE),"")</f>
        <v/>
      </c>
      <c r="CE39" s="52"/>
      <c r="CF39" s="52" t="s">
        <v>2115</v>
      </c>
      <c r="CG39" s="49" t="str">
        <f>IFERROR(IFERROR(VLOOKUP($E39,'Asset Group  All Assets'!$B$1:$C$500,2,FALSE),(VLOOKUP($E39,'Missing-WSU-POs'!$B$1:$D$500,3,FALSE))),"?")</f>
        <v>P0743508</v>
      </c>
      <c r="CH39" s="31" t="str">
        <f>IF(G39="","",G39)</f>
        <v>P0743508</v>
      </c>
      <c r="CI39" s="31" t="str">
        <f>IF(CG39=CH39,"","Wrong PO")</f>
        <v/>
      </c>
      <c r="CJ39" s="29" t="str">
        <f>IFERROR(IF(VLOOKUP($E39,'Org July 2016 '!$D$1:$Z$500,3,FALSE)=G39,"-","Wrong PO"),"new")</f>
        <v>Wrong PO</v>
      </c>
      <c r="CK39" s="32">
        <f>IF(CJ39="wrong PO",(VLOOKUP($E39,'Org July 2016 '!$D$1:$Z$500,3,FALSE)),"")</f>
        <v>0</v>
      </c>
      <c r="CL39" s="29" t="str">
        <f>IFERROR(IF(VLOOKUP($E39,'Org June 2016 '!$D$1:$Z$500,3,FALSE)=G39,"-","Wrong PO"),"new")</f>
        <v>Wrong PO</v>
      </c>
      <c r="CM39" s="32">
        <f>IF(CL39="wrong PO",(VLOOKUP($E39,'Org June 2016 '!$D$1:$Z$500,3,FALSE)),"")</f>
        <v>0</v>
      </c>
      <c r="CN39" s="29" t="str">
        <f>IFERROR(IF(VLOOKUP($E39,'May 2016'!D91:Z590,3,FALSE)=G39,"-","Wrong PO"),"new")</f>
        <v>new</v>
      </c>
      <c r="CO39" s="32" t="str">
        <f>IF(CN39="wrong PO",(VLOOKUP($E39,'May 2016'!D91:Z590,3,FALSE)),"")</f>
        <v/>
      </c>
      <c r="CP39" s="29" t="str">
        <f>IFERROR(IF(VLOOKUP($E39,'Apr 2016'!$D$1:$Z$500,3,FALSE)=G39,"-","Wrong PO"),"new")</f>
        <v>new</v>
      </c>
      <c r="CQ39" s="32" t="str">
        <f>IF(CP39="wrong PO",(VLOOKUP($E39,'Apr 2016'!$D$1:$Z$500,3,FALSE)),"")</f>
        <v/>
      </c>
      <c r="CR39" s="32" t="str">
        <f>IFERROR(IF(VLOOKUP($E39,'Mar 2016'!$D$1:$Z$500,3,FALSE)=G39,"-","Wrong PO"),"new")</f>
        <v>-</v>
      </c>
      <c r="CS39" s="32" t="str">
        <f>IF(CP39="wrong PO",(VLOOKUP($E39,'Mar 2016'!$D$1:$Z$500,3,FALSE)),"")</f>
        <v/>
      </c>
      <c r="CT39" s="32" t="str">
        <f>IFERROR(IF(VLOOKUP($E39,'Feb 2016'!$D$1:$Z$500,3,FALSE)=G39,"-","Wrong PO"),"new")</f>
        <v>-</v>
      </c>
      <c r="CU39" s="32" t="str">
        <f>IF(CP39="wrong PO",(VLOOKUP($E39,'Feb 2016'!$D$1:$Z$500,3,FALSE)),"")</f>
        <v/>
      </c>
      <c r="CV39" s="29" t="str">
        <f>IFERROR(IF(VLOOKUP($E39,'Jan 2016'!$D$1:$Z$500,3,FALSE)=G39,"-","Wrong PO"),"new")</f>
        <v>-</v>
      </c>
      <c r="CW39" s="32" t="str">
        <f>IF(CV39="wrong PO",(VLOOKUP($E39,'Jan 2016'!$D$1:$Z$500,3,FALSE)),"")</f>
        <v/>
      </c>
      <c r="CX39" s="29" t="str">
        <f>IFERROR(IF(VLOOKUP($E39,'Dec 2015'!$D$1:$Z$500,3,FALSE)=G39,"-","Wrong PO"),"new")</f>
        <v>-</v>
      </c>
      <c r="CY39" s="32" t="str">
        <f>IF(CX39="wrong PO",(VLOOKUP($E39,'Dec 2015'!$D$1:$Z$500,3,FALSE)),"")</f>
        <v/>
      </c>
      <c r="CZ39" s="29" t="str">
        <f>IFERROR(IF(VLOOKUP($E39,'Nov 2015'!$D$1:$Z$500,3,FALSE)=G39,"-","Wrong PO"),"new")</f>
        <v>-</v>
      </c>
      <c r="DA39" s="32" t="str">
        <f>IF(CZ39="wrong PO",(VLOOKUP($E39,'Nov 2015'!$D$1:$Z$500,3,FALSE)),"")</f>
        <v/>
      </c>
      <c r="DB39" s="29" t="str">
        <f>IFERROR(IF(VLOOKUP($E39,'Oct 2015'!$D$1:$Z$500,3,FALSE)=G39,"-","Wrong PO"),"new")</f>
        <v>-</v>
      </c>
      <c r="DC39" s="32" t="str">
        <f>IF(DB39="wrong PO",(VLOOKUP($E39,'Oct 2015'!$D$1:$Z$500,3,FALSE)),"")</f>
        <v/>
      </c>
      <c r="DD39" s="29" t="str">
        <f>IFERROR(IF(VLOOKUP($E39,'Sep 2015'!$D$1:$Z$500,3,FALSE)=G39,"-","Wrong PO"),"new")</f>
        <v>new</v>
      </c>
      <c r="DE39" s="32" t="str">
        <f>IF(DD39="wrong PO",(VLOOKUP($E39,'Sep 2015'!$D$1:$Z$500,3,FALSE)),"")</f>
        <v/>
      </c>
    </row>
    <row r="40" spans="1:109">
      <c r="A40" s="115">
        <v>92</v>
      </c>
      <c r="B40" s="2" t="s">
        <v>841</v>
      </c>
      <c r="C40" s="2" t="s">
        <v>510</v>
      </c>
      <c r="D40" s="2" t="s">
        <v>69</v>
      </c>
      <c r="E40" s="2" t="s">
        <v>259</v>
      </c>
      <c r="F40" s="2" t="s">
        <v>371</v>
      </c>
      <c r="G40" s="21" t="s">
        <v>154</v>
      </c>
      <c r="H40" s="21" t="str">
        <f>IFERROR(VLOOKUP($E40,'Wayne Master'!$B$1:$C$315,2,FALSE),"not on master")</f>
        <v>P0743508</v>
      </c>
      <c r="I40" s="11" t="s">
        <v>2093</v>
      </c>
      <c r="J40" s="3">
        <v>42198</v>
      </c>
      <c r="K40" s="2" t="s">
        <v>28</v>
      </c>
      <c r="L40" s="2" t="s">
        <v>373</v>
      </c>
      <c r="M40" s="2" t="s">
        <v>30</v>
      </c>
      <c r="N40" s="2" t="s">
        <v>31</v>
      </c>
      <c r="O40" s="2" t="s">
        <v>32</v>
      </c>
      <c r="P40" s="4">
        <v>5376</v>
      </c>
      <c r="Q40" s="4">
        <v>6218</v>
      </c>
      <c r="R40" s="4">
        <v>842</v>
      </c>
      <c r="S40" s="5">
        <v>14.23</v>
      </c>
      <c r="T40" s="4">
        <v>3364</v>
      </c>
      <c r="U40" s="4">
        <v>3889</v>
      </c>
      <c r="V40" s="4">
        <v>525</v>
      </c>
      <c r="W40" s="5">
        <v>31.4</v>
      </c>
      <c r="X40" s="5">
        <v>0</v>
      </c>
      <c r="Y40" s="14">
        <v>45.63</v>
      </c>
      <c r="Z40" s="14">
        <v>0</v>
      </c>
      <c r="AA40" s="14">
        <v>45.63</v>
      </c>
      <c r="AB40" s="4">
        <v>24580</v>
      </c>
      <c r="AC40" s="55"/>
      <c r="AD40" s="59">
        <f>SUM(AI40,AM40,AQ40,AU40,AY40,BC40,BG40,BK40,BO40,BS40,BW40,CA40)</f>
        <v>337.44000000000005</v>
      </c>
      <c r="AE40" s="59">
        <f>(Q40*0.0169)+(U40*0.0598)</f>
        <v>337.64639999999997</v>
      </c>
      <c r="AF40" s="102">
        <f>IFERROR(IFERROR(VLOOKUP($G40,'FPO034'!$J$9:$Q$196,7,FALSE),(VLOOKUP($H40,'FPO034'!$J$9:$Q$196,7,FALSE))),"No PO")</f>
        <v>5850</v>
      </c>
      <c r="AG40" s="102">
        <f>IFERROR(IFERROR(VLOOKUP($G40,'FPO034'!$J$9:$Q$196,8,FALSE),(VLOOKUP($H40,'FPO034'!$J$9:$Q$196,8,FALSE))),"No PO")</f>
        <v>0</v>
      </c>
      <c r="AH40" s="102" t="str">
        <f>IF(AG40&lt;&gt;0,"No",IF(AD40&gt;AF40,"No",IF(AD40/AE40&lt;1,"--",IF(AD40/AE40&lt;1.02,"Maybe","No"))))</f>
        <v>--</v>
      </c>
      <c r="AI40" s="59">
        <f>IFERROR(VLOOKUP($E40,'Rev2 Aug 16'!$D$1:$Z$300,22,FALSE),"-")</f>
        <v>45.63</v>
      </c>
      <c r="AJ40" s="59" t="str">
        <f>IFERROR(VLOOKUP($E40,'Rev2 Aug 16'!$D$1:$Z$300,5,FALSE),"-")</f>
        <v>WAY2001H6R</v>
      </c>
      <c r="AK40" s="59" t="str">
        <f>IFERROR(VLOOKUP(AJ40,'Paid Invoices'!$F$6:$I$381,3,FALSE),"")</f>
        <v/>
      </c>
      <c r="AL40" s="59" t="str">
        <f>IFERROR(VLOOKUP(AJ40,'Open Invoices'!$D$1:$E$3000,2,FALSE),"")</f>
        <v/>
      </c>
      <c r="AM40" s="59">
        <f>IFERROR(VLOOKUP($E40,'Rev2 July 16'!$D$1:$Z$300,22,FALSE),"-")</f>
        <v>44.31</v>
      </c>
      <c r="AN40" s="59" t="str">
        <f>IFERROR(VLOOKUP($E40,'Rev2 July 16'!$D$1:$Z$300,5,FALSE),"-")</f>
        <v>WAY2001G6T</v>
      </c>
      <c r="AO40" s="59" t="str">
        <f>IFERROR(VLOOKUP(AN40,'Paid Invoices'!$F$6:$I$381,3,FALSE),"")</f>
        <v/>
      </c>
      <c r="AP40" s="59" t="str">
        <f>IFERROR(VLOOKUP(AN40,'Open Invoices'!$D$1:$E$3000,2,FALSE),"")</f>
        <v/>
      </c>
      <c r="AQ40" s="59">
        <f>IFERROR(VLOOKUP($E40,'Rev June 16'!$D$1:$Z$300,22,FALSE),"-")</f>
        <v>28.62</v>
      </c>
      <c r="AR40" s="59" t="str">
        <f>IFERROR(VLOOKUP($E40,'Rev June 16'!$D$1:$Z$300,4,FALSE),"-")</f>
        <v>WAY2001F6T</v>
      </c>
      <c r="AS40" s="59" t="str">
        <f>IFERROR(VLOOKUP(AR40,'Paid Invoices'!$F$6:$I$381,3,FALSE),"")</f>
        <v/>
      </c>
      <c r="AT40" s="59" t="str">
        <f>IFERROR(VLOOKUP(AR40,'Open Invoices'!$D$1:$E$3000,2,FALSE),"")</f>
        <v/>
      </c>
      <c r="AU40" s="59">
        <f>IFERROR(VLOOKUP($E40,'May 2016'!$D$1:$Z$300,22,FALSE),"-")</f>
        <v>26.1</v>
      </c>
      <c r="AV40" s="59" t="str">
        <f>IFERROR(VLOOKUP($E40,'May 2016'!$D$1:$Z$300,4,FALSE),"-")</f>
        <v>WAY2001E6T</v>
      </c>
      <c r="AW40" s="59" t="str">
        <f>IFERROR(VLOOKUP(AV40,'Paid Invoices'!$F$6:$I$381,3,FALSE),"")</f>
        <v/>
      </c>
      <c r="AX40" s="59" t="str">
        <f>IFERROR(VLOOKUP(AV40,'Open Invoices'!$D$1:$E$3000,2,FALSE),"")</f>
        <v/>
      </c>
      <c r="AY40" s="59">
        <f>IFERROR(VLOOKUP($E40,'Apr 2016'!$D$1:$Z$300,22,FALSE),"-")</f>
        <v>40.71</v>
      </c>
      <c r="AZ40" s="59" t="str">
        <f>IFERROR(VLOOKUP($E40,'Apr 2016'!$D$1:$Z$300,4,FALSE),"-")</f>
        <v>WAY2001D6T</v>
      </c>
      <c r="BA40" s="59" t="str">
        <f>IFERROR(VLOOKUP(AZ40,'Paid Invoices'!$F$6:$I$381,3,FALSE),"")</f>
        <v/>
      </c>
      <c r="BB40" s="59" t="str">
        <f>IFERROR(VLOOKUP(AZ40,'Open Invoices'!$D$1:$E$3000,2,FALSE),"")</f>
        <v/>
      </c>
      <c r="BC40" s="59">
        <f>IFERROR(VLOOKUP($E40,'Mar 2016'!$D$1:$Z$300,22,FALSE),"-")</f>
        <v>76.97</v>
      </c>
      <c r="BD40" s="59" t="str">
        <f>IFERROR(VLOOKUP($E40,'Mar 2016'!$D$1:$Z$300,4,FALSE),"-")</f>
        <v>WAY2001C6R</v>
      </c>
      <c r="BE40" s="59" t="str">
        <f>IFERROR(VLOOKUP(BD40,'Paid Invoices'!$F$6:$I$381,3,FALSE),"")</f>
        <v/>
      </c>
      <c r="BF40" s="59" t="str">
        <f>IFERROR(VLOOKUP(BD40,'Open Invoices'!$D$1:$E$3000,2,FALSE),"")</f>
        <v/>
      </c>
      <c r="BG40" s="59">
        <f>IFERROR(VLOOKUP($E40,'Feb 2016'!$D$1:$Z$300,22,FALSE),"-")</f>
        <v>49.11</v>
      </c>
      <c r="BH40" s="59" t="str">
        <f>IFERROR(VLOOKUP($E40,'Feb 2016'!$D$1:$Z$300,4,FALSE),"-")</f>
        <v>WAY2001B6O</v>
      </c>
      <c r="BI40" s="59" t="str">
        <f>IFERROR(VLOOKUP(BH40,'Paid Invoices'!$F$6:$I$381,3,FALSE),"")</f>
        <v/>
      </c>
      <c r="BJ40" s="59" t="str">
        <f>IFERROR(VLOOKUP(BH40,'Open Invoices'!$D$1:$E$3000,2,FALSE),"")</f>
        <v/>
      </c>
      <c r="BK40" s="59">
        <f>IFERROR(VLOOKUP($E40,'Jan 2016'!$D$1:$Z$300,22,FALSE),"-")</f>
        <v>7.22</v>
      </c>
      <c r="BL40" s="59" t="str">
        <f>IFERROR(VLOOKUP($E40,'Jan 2016'!$D$1:$Z$300,4,FALSE),"-")</f>
        <v>WAY2001A6AM</v>
      </c>
      <c r="BM40" s="59" t="str">
        <f>IFERROR(VLOOKUP(BL40,'Paid Invoices'!$F$6:$I$381,3,FALSE),"")</f>
        <v/>
      </c>
      <c r="BN40" s="59" t="str">
        <f>IFERROR(VLOOKUP(BL40,'Open Invoices'!$D$1:$E$3000,2,FALSE),"")</f>
        <v/>
      </c>
      <c r="BO40" s="59">
        <f>IFERROR(VLOOKUP($E40,'Dec 2015'!$D$1:$Z$300,22,FALSE),"-")</f>
        <v>4.2699999999999996</v>
      </c>
      <c r="BP40" s="59" t="str">
        <f>IFERROR(VLOOKUP($E40,'Dec 2015'!$D$1:$Z$300,4,FALSE),"-")</f>
        <v>WAY2001L5O</v>
      </c>
      <c r="BQ40" s="59" t="str">
        <f>IFERROR(VLOOKUP(BP40,'Paid Invoices'!$F$6:$I$381,3,FALSE),"")</f>
        <v/>
      </c>
      <c r="BR40" s="59" t="str">
        <f>IFERROR(VLOOKUP(BP40,'Open Invoices'!$D$1:$E$3000,2,FALSE),"")</f>
        <v/>
      </c>
      <c r="BS40" s="59">
        <f>IFERROR(VLOOKUP($E40,'Nov 2015'!$D$1:$Z$300,22,FALSE),"-")</f>
        <v>5.43</v>
      </c>
      <c r="BT40" s="59" t="str">
        <f>IFERROR(VLOOKUP($E40,'Nov 2015'!$D$1:$Z$300,4,FALSE),"-")</f>
        <v>WAY2001K5AN</v>
      </c>
      <c r="BU40" s="59" t="str">
        <f>IFERROR(VLOOKUP(BT40,'Paid Invoices'!$F$6:$I$381,3,FALSE),"")</f>
        <v/>
      </c>
      <c r="BV40" s="59" t="str">
        <f>IFERROR(VLOOKUP(BT40,'Open Invoices'!$D$1:$E$3000,2,FALSE),"")</f>
        <v/>
      </c>
      <c r="BW40" s="59">
        <f>IFERROR(VLOOKUP($E40,'Oct 2015'!$D$1:$Z$300,22,FALSE),"-")</f>
        <v>9.07</v>
      </c>
      <c r="BX40" s="59" t="str">
        <f>IFERROR(VLOOKUP($E40,'Oct 2015'!$D$1:$Z$300,4,FALSE),"-")</f>
        <v>WAY2001J5AN</v>
      </c>
      <c r="BY40" s="59" t="str">
        <f>IFERROR(VLOOKUP(BX40,'Paid Invoices'!$F$6:$I$381,3,FALSE),"")</f>
        <v/>
      </c>
      <c r="BZ40" s="59" t="str">
        <f>IFERROR(VLOOKUP(BX40,'Open Invoices'!$D$1:$E$3000,2,FALSE),"")</f>
        <v/>
      </c>
      <c r="CA40" s="59" t="str">
        <f>IFERROR(VLOOKUP($E40,'Sep 2015'!$D$1:$Z$300,22,FALSE),"-")</f>
        <v>-</v>
      </c>
      <c r="CB40" s="59" t="str">
        <f>IFERROR(VLOOKUP($E40,'Sep 2015'!$D$1:$Z$300,4,FALSE),"-")</f>
        <v>-</v>
      </c>
      <c r="CC40" s="59" t="str">
        <f>IFERROR(VLOOKUP(CB40,'Paid Invoices'!$F$6:$I$381,3,FALSE),"")</f>
        <v/>
      </c>
      <c r="CD40" s="59" t="str">
        <f>IFERROR(VLOOKUP(CB40,'Open Invoices'!$D$1:$E$3000,2,FALSE),"")</f>
        <v/>
      </c>
      <c r="CE40" s="52"/>
      <c r="CF40" s="52" t="s">
        <v>2115</v>
      </c>
      <c r="CG40" s="49" t="str">
        <f>IFERROR(IFERROR(VLOOKUP($E40,'Asset Group  All Assets'!$B$1:$C$500,2,FALSE),(VLOOKUP($E40,'Missing-WSU-POs'!$B$1:$D$500,3,FALSE))),"?")</f>
        <v>P0743508</v>
      </c>
      <c r="CH40" s="31" t="str">
        <f>IF(G40="","",G40)</f>
        <v>P0743508</v>
      </c>
      <c r="CI40" s="31" t="str">
        <f>IF(CG40=CH40,"","Wrong PO")</f>
        <v/>
      </c>
      <c r="CJ40" s="29" t="str">
        <f>IFERROR(IF(VLOOKUP($E40,'Org July 2016 '!$D$1:$Z$500,3,FALSE)=G40,"-","Wrong PO"),"new")</f>
        <v>Wrong PO</v>
      </c>
      <c r="CK40" s="32">
        <f>IF(CJ40="wrong PO",(VLOOKUP($E40,'Org July 2016 '!$D$1:$Z$500,3,FALSE)),"")</f>
        <v>0</v>
      </c>
      <c r="CL40" s="29" t="str">
        <f>IFERROR(IF(VLOOKUP($E40,'Org June 2016 '!$D$1:$Z$500,3,FALSE)=G40,"-","Wrong PO"),"new")</f>
        <v>Wrong PO</v>
      </c>
      <c r="CM40" s="32">
        <f>IF(CL40="wrong PO",(VLOOKUP($E40,'Org June 2016 '!$D$1:$Z$500,3,FALSE)),"")</f>
        <v>0</v>
      </c>
      <c r="CN40" s="29" t="str">
        <f>IFERROR(IF(VLOOKUP($E40,'May 2016'!D92:Z591,3,FALSE)=G40,"-","Wrong PO"),"new")</f>
        <v>new</v>
      </c>
      <c r="CO40" s="32" t="str">
        <f>IF(CN40="wrong PO",(VLOOKUP($E40,'May 2016'!D92:Z591,3,FALSE)),"")</f>
        <v/>
      </c>
      <c r="CP40" s="29" t="str">
        <f>IFERROR(IF(VLOOKUP($E40,'Apr 2016'!$D$1:$Z$500,3,FALSE)=G40,"-","Wrong PO"),"new")</f>
        <v>-</v>
      </c>
      <c r="CQ40" s="32" t="str">
        <f>IF(CP40="wrong PO",(VLOOKUP($E40,'Apr 2016'!$D$1:$Z$500,3,FALSE)),"")</f>
        <v/>
      </c>
      <c r="CR40" s="32" t="str">
        <f>IFERROR(IF(VLOOKUP($E40,'Mar 2016'!$D$1:$Z$500,3,FALSE)=G40,"-","Wrong PO"),"new")</f>
        <v>-</v>
      </c>
      <c r="CS40" s="32" t="str">
        <f>IF(CP40="wrong PO",(VLOOKUP($E40,'Mar 2016'!$D$1:$Z$500,3,FALSE)),"")</f>
        <v/>
      </c>
      <c r="CT40" s="32" t="str">
        <f>IFERROR(IF(VLOOKUP($E40,'Feb 2016'!$D$1:$Z$500,3,FALSE)=G40,"-","Wrong PO"),"new")</f>
        <v>-</v>
      </c>
      <c r="CU40" s="32" t="str">
        <f>IF(CP40="wrong PO",(VLOOKUP($E40,'Feb 2016'!$D$1:$Z$500,3,FALSE)),"")</f>
        <v/>
      </c>
      <c r="CV40" s="29" t="str">
        <f>IFERROR(IF(VLOOKUP($E40,'Jan 2016'!$D$1:$Z$500,3,FALSE)=G40,"-","Wrong PO"),"new")</f>
        <v>-</v>
      </c>
      <c r="CW40" s="32" t="str">
        <f>IF(CV40="wrong PO",(VLOOKUP($E40,'Jan 2016'!$D$1:$Z$500,3,FALSE)),"")</f>
        <v/>
      </c>
      <c r="CX40" s="29" t="str">
        <f>IFERROR(IF(VLOOKUP($E40,'Dec 2015'!$D$1:$Z$500,3,FALSE)=G40,"-","Wrong PO"),"new")</f>
        <v>-</v>
      </c>
      <c r="CY40" s="32" t="str">
        <f>IF(CX40="wrong PO",(VLOOKUP($E40,'Dec 2015'!$D$1:$Z$500,3,FALSE)),"")</f>
        <v/>
      </c>
      <c r="CZ40" s="29" t="str">
        <f>IFERROR(IF(VLOOKUP($E40,'Nov 2015'!$D$1:$Z$500,3,FALSE)=G40,"-","Wrong PO"),"new")</f>
        <v>-</v>
      </c>
      <c r="DA40" s="32" t="str">
        <f>IF(CZ40="wrong PO",(VLOOKUP($E40,'Nov 2015'!$D$1:$Z$500,3,FALSE)),"")</f>
        <v/>
      </c>
      <c r="DB40" s="29" t="str">
        <f>IFERROR(IF(VLOOKUP($E40,'Oct 2015'!$D$1:$Z$500,3,FALSE)=G40,"-","Wrong PO"),"new")</f>
        <v>-</v>
      </c>
      <c r="DC40" s="32" t="str">
        <f>IF(DB40="wrong PO",(VLOOKUP($E40,'Oct 2015'!$D$1:$Z$500,3,FALSE)),"")</f>
        <v/>
      </c>
      <c r="DD40" s="29" t="str">
        <f>IFERROR(IF(VLOOKUP($E40,'Sep 2015'!$D$1:$Z$500,3,FALSE)=G40,"-","Wrong PO"),"new")</f>
        <v>new</v>
      </c>
      <c r="DE40" s="32" t="str">
        <f>IF(DD40="wrong PO",(VLOOKUP($E40,'Sep 2015'!$D$1:$Z$500,3,FALSE)),"")</f>
        <v/>
      </c>
    </row>
    <row r="41" spans="1:109">
      <c r="A41" s="115">
        <v>93</v>
      </c>
      <c r="B41" s="2" t="s">
        <v>841</v>
      </c>
      <c r="C41" s="2" t="s">
        <v>510</v>
      </c>
      <c r="D41" s="2" t="s">
        <v>76</v>
      </c>
      <c r="E41" s="2" t="s">
        <v>302</v>
      </c>
      <c r="F41" s="2" t="s">
        <v>371</v>
      </c>
      <c r="G41" s="21" t="s">
        <v>154</v>
      </c>
      <c r="H41" s="21" t="str">
        <f>IFERROR(VLOOKUP($E41,'Wayne Master'!$B$1:$C$315,2,FALSE),"not on master")</f>
        <v>P0743508</v>
      </c>
      <c r="I41" s="11" t="s">
        <v>2093</v>
      </c>
      <c r="J41" s="3">
        <v>42199</v>
      </c>
      <c r="K41" s="2" t="s">
        <v>28</v>
      </c>
      <c r="L41" s="2" t="s">
        <v>373</v>
      </c>
      <c r="M41" s="2" t="s">
        <v>30</v>
      </c>
      <c r="N41" s="2" t="s">
        <v>31</v>
      </c>
      <c r="O41" s="2" t="s">
        <v>32</v>
      </c>
      <c r="P41" s="4">
        <v>143</v>
      </c>
      <c r="Q41" s="4">
        <v>145</v>
      </c>
      <c r="R41" s="4">
        <v>2</v>
      </c>
      <c r="S41" s="5">
        <v>0.03</v>
      </c>
      <c r="T41" s="4">
        <v>33</v>
      </c>
      <c r="U41" s="4">
        <v>33</v>
      </c>
      <c r="V41" s="4">
        <v>0</v>
      </c>
      <c r="W41" s="5">
        <v>0</v>
      </c>
      <c r="X41" s="5">
        <v>0</v>
      </c>
      <c r="Y41" s="14">
        <v>0.03</v>
      </c>
      <c r="Z41" s="14">
        <v>0</v>
      </c>
      <c r="AA41" s="14">
        <v>0.03</v>
      </c>
      <c r="AB41" s="4">
        <v>24580</v>
      </c>
      <c r="AC41" s="55"/>
      <c r="AD41" s="59">
        <f>SUM(AI41,AM41,AQ41,AU41,AY41,BC41,BG41,BK41,BO41,BS41,BW41,CA41)</f>
        <v>3.6899999999999995</v>
      </c>
      <c r="AE41" s="59">
        <f>(Q41*0.0169)+(U41*0.0598)</f>
        <v>4.4238999999999997</v>
      </c>
      <c r="AF41" s="102">
        <f>IFERROR(IFERROR(VLOOKUP($G41,'FPO034'!$J$9:$Q$196,7,FALSE),(VLOOKUP($H41,'FPO034'!$J$9:$Q$196,7,FALSE))),"No PO")</f>
        <v>5850</v>
      </c>
      <c r="AG41" s="102">
        <f>IFERROR(IFERROR(VLOOKUP($G41,'FPO034'!$J$9:$Q$196,8,FALSE),(VLOOKUP($H41,'FPO034'!$J$9:$Q$196,8,FALSE))),"No PO")</f>
        <v>0</v>
      </c>
      <c r="AH41" s="102" t="str">
        <f>IF(AG41&lt;&gt;0,"No",IF(AD41&gt;AF41,"No",IF(AD41/AE41&lt;1,"--",IF(AD41/AE41&lt;1.02,"Maybe","No"))))</f>
        <v>--</v>
      </c>
      <c r="AI41" s="59">
        <f>IFERROR(VLOOKUP($E41,'Rev2 Aug 16'!$D$1:$Z$300,22,FALSE),"-")</f>
        <v>0.03</v>
      </c>
      <c r="AJ41" s="59" t="str">
        <f>IFERROR(VLOOKUP($E41,'Rev2 Aug 16'!$D$1:$Z$300,5,FALSE),"-")</f>
        <v>WAY2001H6R</v>
      </c>
      <c r="AK41" s="59" t="str">
        <f>IFERROR(VLOOKUP(AJ41,'Paid Invoices'!$F$6:$I$381,3,FALSE),"")</f>
        <v/>
      </c>
      <c r="AL41" s="59" t="str">
        <f>IFERROR(VLOOKUP(AJ41,'Open Invoices'!$D$1:$E$3000,2,FALSE),"")</f>
        <v/>
      </c>
      <c r="AM41" s="59">
        <f>IFERROR(VLOOKUP($E41,'Rev2 July 16'!$D$1:$Z$300,22,FALSE),"-")</f>
        <v>0.42</v>
      </c>
      <c r="AN41" s="59" t="str">
        <f>IFERROR(VLOOKUP($E41,'Rev2 July 16'!$D$1:$Z$300,5,FALSE),"-")</f>
        <v>WAY2001G6T</v>
      </c>
      <c r="AO41" s="59" t="str">
        <f>IFERROR(VLOOKUP(AN41,'Paid Invoices'!$F$6:$I$381,3,FALSE),"")</f>
        <v/>
      </c>
      <c r="AP41" s="59" t="str">
        <f>IFERROR(VLOOKUP(AN41,'Open Invoices'!$D$1:$E$3000,2,FALSE),"")</f>
        <v/>
      </c>
      <c r="AQ41" s="59">
        <f>IFERROR(VLOOKUP($E41,'Rev June 16'!$D$1:$Z$300,22,FALSE),"-")</f>
        <v>7.0000000000000007E-2</v>
      </c>
      <c r="AR41" s="59" t="str">
        <f>IFERROR(VLOOKUP($E41,'Rev June 16'!$D$1:$Z$300,4,FALSE),"-")</f>
        <v>WAY2001F6T</v>
      </c>
      <c r="AS41" s="59" t="str">
        <f>IFERROR(VLOOKUP(AR41,'Paid Invoices'!$F$6:$I$381,3,FALSE),"")</f>
        <v/>
      </c>
      <c r="AT41" s="59" t="str">
        <f>IFERROR(VLOOKUP(AR41,'Open Invoices'!$D$1:$E$3000,2,FALSE),"")</f>
        <v/>
      </c>
      <c r="AU41" s="59">
        <f>IFERROR(VLOOKUP($E41,'May 2016'!$D$1:$Z$300,22,FALSE),"-")</f>
        <v>7.0000000000000007E-2</v>
      </c>
      <c r="AV41" s="59" t="str">
        <f>IFERROR(VLOOKUP($E41,'May 2016'!$D$1:$Z$300,4,FALSE),"-")</f>
        <v>WAY2001E6T</v>
      </c>
      <c r="AW41" s="59" t="str">
        <f>IFERROR(VLOOKUP(AV41,'Paid Invoices'!$F$6:$I$381,3,FALSE),"")</f>
        <v/>
      </c>
      <c r="AX41" s="59" t="str">
        <f>IFERROR(VLOOKUP(AV41,'Open Invoices'!$D$1:$E$3000,2,FALSE),"")</f>
        <v/>
      </c>
      <c r="AY41" s="59">
        <f>IFERROR(VLOOKUP($E41,'Apr 2016'!$D$1:$Z$300,22,FALSE),"-")</f>
        <v>0.05</v>
      </c>
      <c r="AZ41" s="59" t="str">
        <f>IFERROR(VLOOKUP($E41,'Apr 2016'!$D$1:$Z$300,4,FALSE),"-")</f>
        <v>WAY2001D6T</v>
      </c>
      <c r="BA41" s="59" t="str">
        <f>IFERROR(VLOOKUP(AZ41,'Paid Invoices'!$F$6:$I$381,3,FALSE),"")</f>
        <v/>
      </c>
      <c r="BB41" s="59" t="str">
        <f>IFERROR(VLOOKUP(AZ41,'Open Invoices'!$D$1:$E$3000,2,FALSE),"")</f>
        <v/>
      </c>
      <c r="BC41" s="59">
        <f>IFERROR(VLOOKUP($E41,'Mar 2016'!$D$1:$Z$300,22,FALSE),"-")</f>
        <v>0.03</v>
      </c>
      <c r="BD41" s="59" t="str">
        <f>IFERROR(VLOOKUP($E41,'Mar 2016'!$D$1:$Z$300,4,FALSE),"-")</f>
        <v>WAY2001C6R</v>
      </c>
      <c r="BE41" s="59" t="str">
        <f>IFERROR(VLOOKUP(BD41,'Paid Invoices'!$F$6:$I$381,3,FALSE),"")</f>
        <v/>
      </c>
      <c r="BF41" s="59" t="str">
        <f>IFERROR(VLOOKUP(BD41,'Open Invoices'!$D$1:$E$3000,2,FALSE),"")</f>
        <v/>
      </c>
      <c r="BG41" s="59">
        <f>IFERROR(VLOOKUP($E41,'Feb 2016'!$D$1:$Z$300,22,FALSE),"-")</f>
        <v>0.19</v>
      </c>
      <c r="BH41" s="59" t="str">
        <f>IFERROR(VLOOKUP($E41,'Feb 2016'!$D$1:$Z$300,4,FALSE),"-")</f>
        <v>WAY2001B6O</v>
      </c>
      <c r="BI41" s="59" t="str">
        <f>IFERROR(VLOOKUP(BH41,'Paid Invoices'!$F$6:$I$381,3,FALSE),"")</f>
        <v/>
      </c>
      <c r="BJ41" s="59" t="str">
        <f>IFERROR(VLOOKUP(BH41,'Open Invoices'!$D$1:$E$3000,2,FALSE),"")</f>
        <v/>
      </c>
      <c r="BK41" s="59">
        <f>IFERROR(VLOOKUP($E41,'Jan 2016'!$D$1:$Z$300,22,FALSE),"-")</f>
        <v>0.12</v>
      </c>
      <c r="BL41" s="59" t="str">
        <f>IFERROR(VLOOKUP($E41,'Jan 2016'!$D$1:$Z$300,4,FALSE),"-")</f>
        <v>WAY2001A6AM</v>
      </c>
      <c r="BM41" s="59" t="str">
        <f>IFERROR(VLOOKUP(BL41,'Paid Invoices'!$F$6:$I$381,3,FALSE),"")</f>
        <v/>
      </c>
      <c r="BN41" s="59" t="str">
        <f>IFERROR(VLOOKUP(BL41,'Open Invoices'!$D$1:$E$3000,2,FALSE),"")</f>
        <v/>
      </c>
      <c r="BO41" s="59">
        <f>IFERROR(VLOOKUP($E41,'Dec 2015'!$D$1:$Z$300,22,FALSE),"-")</f>
        <v>0.03</v>
      </c>
      <c r="BP41" s="59" t="str">
        <f>IFERROR(VLOOKUP($E41,'Dec 2015'!$D$1:$Z$300,4,FALSE),"-")</f>
        <v>WAY2001L5O</v>
      </c>
      <c r="BQ41" s="59" t="str">
        <f>IFERROR(VLOOKUP(BP41,'Paid Invoices'!$F$6:$I$381,3,FALSE),"")</f>
        <v/>
      </c>
      <c r="BR41" s="59" t="str">
        <f>IFERROR(VLOOKUP(BP41,'Open Invoices'!$D$1:$E$3000,2,FALSE),"")</f>
        <v/>
      </c>
      <c r="BS41" s="59">
        <f>IFERROR(VLOOKUP($E41,'Nov 2015'!$D$1:$Z$300,22,FALSE),"-")</f>
        <v>0.15</v>
      </c>
      <c r="BT41" s="59" t="str">
        <f>IFERROR(VLOOKUP($E41,'Nov 2015'!$D$1:$Z$300,4,FALSE),"-")</f>
        <v>WAY2001K5AN</v>
      </c>
      <c r="BU41" s="59" t="str">
        <f>IFERROR(VLOOKUP(BT41,'Paid Invoices'!$F$6:$I$381,3,FALSE),"")</f>
        <v/>
      </c>
      <c r="BV41" s="59" t="str">
        <f>IFERROR(VLOOKUP(BT41,'Open Invoices'!$D$1:$E$3000,2,FALSE),"")</f>
        <v/>
      </c>
      <c r="BW41" s="59">
        <f>IFERROR(VLOOKUP($E41,'Oct 2015'!$D$1:$Z$300,22,FALSE),"-")</f>
        <v>2.5299999999999998</v>
      </c>
      <c r="BX41" s="59" t="str">
        <f>IFERROR(VLOOKUP($E41,'Oct 2015'!$D$1:$Z$300,4,FALSE),"-")</f>
        <v>WAY2001J5AN</v>
      </c>
      <c r="BY41" s="59" t="str">
        <f>IFERROR(VLOOKUP(BX41,'Paid Invoices'!$F$6:$I$381,3,FALSE),"")</f>
        <v/>
      </c>
      <c r="BZ41" s="59" t="str">
        <f>IFERROR(VLOOKUP(BX41,'Open Invoices'!$D$1:$E$3000,2,FALSE),"")</f>
        <v/>
      </c>
      <c r="CA41" s="59" t="str">
        <f>IFERROR(VLOOKUP($E41,'Sep 2015'!$D$1:$Z$300,22,FALSE),"-")</f>
        <v>-</v>
      </c>
      <c r="CB41" s="59" t="str">
        <f>IFERROR(VLOOKUP($E41,'Sep 2015'!$D$1:$Z$300,4,FALSE),"-")</f>
        <v>-</v>
      </c>
      <c r="CC41" s="59" t="str">
        <f>IFERROR(VLOOKUP(CB41,'Paid Invoices'!$F$6:$I$381,3,FALSE),"")</f>
        <v/>
      </c>
      <c r="CD41" s="59" t="str">
        <f>IFERROR(VLOOKUP(CB41,'Open Invoices'!$D$1:$E$3000,2,FALSE),"")</f>
        <v/>
      </c>
      <c r="CE41" s="52"/>
      <c r="CF41" s="52" t="s">
        <v>2115</v>
      </c>
      <c r="CG41" s="49" t="str">
        <f>IFERROR(IFERROR(VLOOKUP($E41,'Asset Group  All Assets'!$B$1:$C$500,2,FALSE),(VLOOKUP($E41,'Missing-WSU-POs'!$B$1:$D$500,3,FALSE))),"?")</f>
        <v>P0743508</v>
      </c>
      <c r="CH41" s="31" t="str">
        <f>IF(G41="","",G41)</f>
        <v>P0743508</v>
      </c>
      <c r="CI41" s="31" t="str">
        <f>IF(CG41=CH41,"","Wrong PO")</f>
        <v/>
      </c>
      <c r="CJ41" s="29" t="str">
        <f>IFERROR(IF(VLOOKUP($E41,'Org July 2016 '!$D$1:$Z$500,3,FALSE)=G41,"-","Wrong PO"),"new")</f>
        <v>Wrong PO</v>
      </c>
      <c r="CK41" s="32">
        <f>IF(CJ41="wrong PO",(VLOOKUP($E41,'Org July 2016 '!$D$1:$Z$500,3,FALSE)),"")</f>
        <v>0</v>
      </c>
      <c r="CL41" s="29" t="str">
        <f>IFERROR(IF(VLOOKUP($E41,'Org June 2016 '!$D$1:$Z$500,3,FALSE)=G41,"-","Wrong PO"),"new")</f>
        <v>Wrong PO</v>
      </c>
      <c r="CM41" s="32">
        <f>IF(CL41="wrong PO",(VLOOKUP($E41,'Org June 2016 '!$D$1:$Z$500,3,FALSE)),"")</f>
        <v>0</v>
      </c>
      <c r="CN41" s="29" t="str">
        <f>IFERROR(IF(VLOOKUP($E41,'May 2016'!D93:Z592,3,FALSE)=G41,"-","Wrong PO"),"new")</f>
        <v>new</v>
      </c>
      <c r="CO41" s="32" t="str">
        <f>IF(CN41="wrong PO",(VLOOKUP($E41,'May 2016'!D93:Z592,3,FALSE)),"")</f>
        <v/>
      </c>
      <c r="CP41" s="29" t="str">
        <f>IFERROR(IF(VLOOKUP($E41,'Apr 2016'!$D$1:$Z$500,3,FALSE)=G41,"-","Wrong PO"),"new")</f>
        <v>-</v>
      </c>
      <c r="CQ41" s="32" t="str">
        <f>IF(CP41="wrong PO",(VLOOKUP($E41,'Apr 2016'!$D$1:$Z$500,3,FALSE)),"")</f>
        <v/>
      </c>
      <c r="CR41" s="32" t="str">
        <f>IFERROR(IF(VLOOKUP($E41,'Mar 2016'!$D$1:$Z$500,3,FALSE)=G41,"-","Wrong PO"),"new")</f>
        <v>-</v>
      </c>
      <c r="CS41" s="32" t="str">
        <f>IF(CP41="wrong PO",(VLOOKUP($E41,'Mar 2016'!$D$1:$Z$500,3,FALSE)),"")</f>
        <v/>
      </c>
      <c r="CT41" s="32" t="str">
        <f>IFERROR(IF(VLOOKUP($E41,'Feb 2016'!$D$1:$Z$500,3,FALSE)=G41,"-","Wrong PO"),"new")</f>
        <v>-</v>
      </c>
      <c r="CU41" s="32" t="str">
        <f>IF(CP41="wrong PO",(VLOOKUP($E41,'Feb 2016'!$D$1:$Z$500,3,FALSE)),"")</f>
        <v/>
      </c>
      <c r="CV41" s="29" t="str">
        <f>IFERROR(IF(VLOOKUP($E41,'Jan 2016'!$D$1:$Z$500,3,FALSE)=G41,"-","Wrong PO"),"new")</f>
        <v>-</v>
      </c>
      <c r="CW41" s="32" t="str">
        <f>IF(CV41="wrong PO",(VLOOKUP($E41,'Jan 2016'!$D$1:$Z$500,3,FALSE)),"")</f>
        <v/>
      </c>
      <c r="CX41" s="29" t="str">
        <f>IFERROR(IF(VLOOKUP($E41,'Dec 2015'!$D$1:$Z$500,3,FALSE)=G41,"-","Wrong PO"),"new")</f>
        <v>-</v>
      </c>
      <c r="CY41" s="32" t="str">
        <f>IF(CX41="wrong PO",(VLOOKUP($E41,'Dec 2015'!$D$1:$Z$500,3,FALSE)),"")</f>
        <v/>
      </c>
      <c r="CZ41" s="29" t="str">
        <f>IFERROR(IF(VLOOKUP($E41,'Nov 2015'!$D$1:$Z$500,3,FALSE)=G41,"-","Wrong PO"),"new")</f>
        <v>-</v>
      </c>
      <c r="DA41" s="32" t="str">
        <f>IF(CZ41="wrong PO",(VLOOKUP($E41,'Nov 2015'!$D$1:$Z$500,3,FALSE)),"")</f>
        <v/>
      </c>
      <c r="DB41" s="29" t="str">
        <f>IFERROR(IF(VLOOKUP($E41,'Oct 2015'!$D$1:$Z$500,3,FALSE)=G41,"-","Wrong PO"),"new")</f>
        <v>-</v>
      </c>
      <c r="DC41" s="32" t="str">
        <f>IF(DB41="wrong PO",(VLOOKUP($E41,'Oct 2015'!$D$1:$Z$500,3,FALSE)),"")</f>
        <v/>
      </c>
      <c r="DD41" s="29" t="str">
        <f>IFERROR(IF(VLOOKUP($E41,'Sep 2015'!$D$1:$Z$500,3,FALSE)=G41,"-","Wrong PO"),"new")</f>
        <v>new</v>
      </c>
      <c r="DE41" s="32" t="str">
        <f>IF(DD41="wrong PO",(VLOOKUP($E41,'Sep 2015'!$D$1:$Z$500,3,FALSE)),"")</f>
        <v/>
      </c>
    </row>
    <row r="42" spans="1:109">
      <c r="A42" s="115">
        <v>94</v>
      </c>
      <c r="B42" s="2" t="s">
        <v>841</v>
      </c>
      <c r="C42" s="2" t="s">
        <v>510</v>
      </c>
      <c r="D42" s="2" t="s">
        <v>419</v>
      </c>
      <c r="E42" s="2" t="s">
        <v>200</v>
      </c>
      <c r="F42" s="2" t="s">
        <v>603</v>
      </c>
      <c r="G42" s="21" t="s">
        <v>201</v>
      </c>
      <c r="H42" s="21" t="str">
        <f>IFERROR(VLOOKUP($E42,'Wayne Master'!$B$1:$C$315,2,FALSE),"not on master")</f>
        <v>P0744898</v>
      </c>
      <c r="I42" s="11" t="s">
        <v>2092</v>
      </c>
      <c r="J42" s="3">
        <v>42424</v>
      </c>
      <c r="K42" s="2" t="s">
        <v>772</v>
      </c>
      <c r="L42" s="2" t="s">
        <v>605</v>
      </c>
      <c r="M42" s="2" t="s">
        <v>394</v>
      </c>
      <c r="N42" s="2" t="s">
        <v>31</v>
      </c>
      <c r="O42" s="2" t="s">
        <v>378</v>
      </c>
      <c r="P42" s="4">
        <v>62847</v>
      </c>
      <c r="Q42" s="4">
        <v>70138</v>
      </c>
      <c r="R42" s="4">
        <v>7291</v>
      </c>
      <c r="S42" s="5">
        <v>35.729999999999997</v>
      </c>
      <c r="T42" s="4">
        <v>0</v>
      </c>
      <c r="U42" s="4">
        <v>0</v>
      </c>
      <c r="V42" s="4">
        <v>0</v>
      </c>
      <c r="W42" s="5">
        <v>0</v>
      </c>
      <c r="X42" s="5">
        <v>0</v>
      </c>
      <c r="Y42" s="14">
        <v>35.729999999999997</v>
      </c>
      <c r="Z42" s="14">
        <v>0</v>
      </c>
      <c r="AA42" s="14">
        <v>35.729999999999997</v>
      </c>
      <c r="AB42" s="4">
        <v>24580</v>
      </c>
      <c r="AC42" s="55"/>
      <c r="AD42" s="59">
        <f>SUM(AI42,AM42,AQ42,AU42,AY42,BC42,BG42,BK42,BO42,BS42,BW42,CA42)</f>
        <v>382.51</v>
      </c>
      <c r="AE42" s="59">
        <f>(Q42*0.0169)+(U42*0.0598)</f>
        <v>1185.3321999999998</v>
      </c>
      <c r="AF42" s="102">
        <f>IFERROR(IFERROR(VLOOKUP($G42,'FPO034'!$J$9:$Q$196,7,FALSE),(VLOOKUP($H42,'FPO034'!$J$9:$Q$196,7,FALSE))),"No PO")</f>
        <v>1646.4</v>
      </c>
      <c r="AG42" s="102">
        <f>IFERROR(IFERROR(VLOOKUP($G42,'FPO034'!$J$9:$Q$196,8,FALSE),(VLOOKUP($H42,'FPO034'!$J$9:$Q$196,8,FALSE))),"No PO")</f>
        <v>0</v>
      </c>
      <c r="AH42" s="102" t="str">
        <f>IF(AG42&lt;&gt;0,"No",IF(AD42&gt;AF42,"No",IF(AD42/AE42&lt;1,"--",IF(AD42/AE42&lt;1.02,"Maybe","No"))))</f>
        <v>--</v>
      </c>
      <c r="AI42" s="59">
        <f>IFERROR(VLOOKUP($E42,'Rev2 Aug 16'!$D$1:$Z$300,22,FALSE),"-")</f>
        <v>35.729999999999997</v>
      </c>
      <c r="AJ42" s="59" t="str">
        <f>IFERROR(VLOOKUP($E42,'Rev2 Aug 16'!$D$1:$Z$300,5,FALSE),"-")</f>
        <v>WAY2001H6S</v>
      </c>
      <c r="AK42" s="59" t="str">
        <f>IFERROR(VLOOKUP(AJ42,'Paid Invoices'!$F$6:$I$381,3,FALSE),"")</f>
        <v/>
      </c>
      <c r="AL42" s="59" t="str">
        <f>IFERROR(VLOOKUP(AJ42,'Open Invoices'!$D$1:$E$3000,2,FALSE),"")</f>
        <v/>
      </c>
      <c r="AM42" s="59">
        <f>IFERROR(VLOOKUP($E42,'Rev2 July 16'!$D$1:$Z$300,22,FALSE),"-")</f>
        <v>52.51</v>
      </c>
      <c r="AN42" s="59" t="str">
        <f>IFERROR(VLOOKUP($E42,'Rev2 July 16'!$D$1:$Z$300,5,FALSE),"-")</f>
        <v>WAY2001G6U</v>
      </c>
      <c r="AO42" s="59" t="str">
        <f>IFERROR(VLOOKUP(AN42,'Paid Invoices'!$F$6:$I$381,3,FALSE),"")</f>
        <v/>
      </c>
      <c r="AP42" s="59" t="str">
        <f>IFERROR(VLOOKUP(AN42,'Open Invoices'!$D$1:$E$3000,2,FALSE),"")</f>
        <v/>
      </c>
      <c r="AQ42" s="59">
        <f>IFERROR(VLOOKUP($E42,'Rev June 16'!$D$1:$Z$300,22,FALSE),"-")</f>
        <v>0</v>
      </c>
      <c r="AR42" s="59" t="str">
        <f>IFERROR(VLOOKUP($E42,'Rev June 16'!$D$1:$Z$300,4,FALSE),"-")</f>
        <v>WAY2001F6U</v>
      </c>
      <c r="AS42" s="59" t="str">
        <f>IFERROR(VLOOKUP(AR42,'Paid Invoices'!$F$6:$I$381,3,FALSE),"")</f>
        <v/>
      </c>
      <c r="AT42" s="59" t="str">
        <f>IFERROR(VLOOKUP(AR42,'Open Invoices'!$D$1:$E$3000,2,FALSE),"")</f>
        <v/>
      </c>
      <c r="AU42" s="59">
        <f>IFERROR(VLOOKUP($E42,'May 2016'!$D$1:$Z$300,22,FALSE),"-")</f>
        <v>117.39</v>
      </c>
      <c r="AV42" s="59" t="str">
        <f>IFERROR(VLOOKUP($E42,'May 2016'!$D$1:$Z$300,4,FALSE),"-")</f>
        <v>WAY2001E6U</v>
      </c>
      <c r="AW42" s="59" t="str">
        <f>IFERROR(VLOOKUP(AV42,'Paid Invoices'!$F$6:$I$381,3,FALSE),"")</f>
        <v/>
      </c>
      <c r="AX42" s="59" t="str">
        <f>IFERROR(VLOOKUP(AV42,'Open Invoices'!$D$1:$E$3000,2,FALSE),"")</f>
        <v/>
      </c>
      <c r="AY42" s="59">
        <f>IFERROR(VLOOKUP($E42,'Apr 2016'!$D$1:$Z$300,22,FALSE),"-")</f>
        <v>176.88</v>
      </c>
      <c r="AZ42" s="59" t="str">
        <f>IFERROR(VLOOKUP($E42,'Apr 2016'!$D$1:$Z$300,4,FALSE),"-")</f>
        <v>WAY2001D6U</v>
      </c>
      <c r="BA42" s="59" t="str">
        <f>IFERROR(VLOOKUP(AZ42,'Paid Invoices'!$F$6:$I$381,3,FALSE),"")</f>
        <v/>
      </c>
      <c r="BB42" s="59" t="str">
        <f>IFERROR(VLOOKUP(AZ42,'Open Invoices'!$D$1:$E$3000,2,FALSE),"")</f>
        <v/>
      </c>
      <c r="BC42" s="59">
        <f>IFERROR(VLOOKUP($E42,'Mar 2016'!$D$1:$Z$300,22,FALSE),"-")</f>
        <v>0</v>
      </c>
      <c r="BD42" s="59" t="str">
        <f>IFERROR(VLOOKUP($E42,'Mar 2016'!$D$1:$Z$300,4,FALSE),"-")</f>
        <v>WAY2001C6A</v>
      </c>
      <c r="BE42" s="59" t="str">
        <f>IFERROR(VLOOKUP(BD42,'Paid Invoices'!$F$6:$I$381,3,FALSE),"")</f>
        <v/>
      </c>
      <c r="BF42" s="59" t="str">
        <f>IFERROR(VLOOKUP(BD42,'Open Invoices'!$D$1:$E$3000,2,FALSE),"")</f>
        <v/>
      </c>
      <c r="BG42" s="59" t="str">
        <f>IFERROR(VLOOKUP($E42,'Feb 2016'!$D$1:$Z$300,22,FALSE),"-")</f>
        <v>-</v>
      </c>
      <c r="BH42" s="59" t="str">
        <f>IFERROR(VLOOKUP($E42,'Feb 2016'!$D$1:$Z$300,4,FALSE),"-")</f>
        <v>-</v>
      </c>
      <c r="BI42" s="59" t="str">
        <f>IFERROR(VLOOKUP(BH42,'Paid Invoices'!$F$6:$I$381,3,FALSE),"")</f>
        <v/>
      </c>
      <c r="BJ42" s="59" t="str">
        <f>IFERROR(VLOOKUP(BH42,'Open Invoices'!$D$1:$E$3000,2,FALSE),"")</f>
        <v/>
      </c>
      <c r="BK42" s="59" t="str">
        <f>IFERROR(VLOOKUP($E42,'Jan 2016'!$D$1:$Z$300,22,FALSE),"-")</f>
        <v>-</v>
      </c>
      <c r="BL42" s="59" t="str">
        <f>IFERROR(VLOOKUP($E42,'Jan 2016'!$D$1:$Z$300,4,FALSE),"-")</f>
        <v>-</v>
      </c>
      <c r="BM42" s="59" t="str">
        <f>IFERROR(VLOOKUP(BL42,'Paid Invoices'!$F$6:$I$381,3,FALSE),"")</f>
        <v/>
      </c>
      <c r="BN42" s="59" t="str">
        <f>IFERROR(VLOOKUP(BL42,'Open Invoices'!$D$1:$E$3000,2,FALSE),"")</f>
        <v/>
      </c>
      <c r="BO42" s="59" t="str">
        <f>IFERROR(VLOOKUP($E42,'Dec 2015'!$D$1:$Z$300,22,FALSE),"-")</f>
        <v>-</v>
      </c>
      <c r="BP42" s="59" t="str">
        <f>IFERROR(VLOOKUP($E42,'Dec 2015'!$D$1:$Z$300,4,FALSE),"-")</f>
        <v>-</v>
      </c>
      <c r="BQ42" s="59" t="str">
        <f>IFERROR(VLOOKUP(BP42,'Paid Invoices'!$F$6:$I$381,3,FALSE),"")</f>
        <v/>
      </c>
      <c r="BR42" s="59" t="str">
        <f>IFERROR(VLOOKUP(BP42,'Open Invoices'!$D$1:$E$3000,2,FALSE),"")</f>
        <v/>
      </c>
      <c r="BS42" s="59" t="str">
        <f>IFERROR(VLOOKUP($E42,'Nov 2015'!$D$1:$Z$300,22,FALSE),"-")</f>
        <v>-</v>
      </c>
      <c r="BT42" s="59" t="str">
        <f>IFERROR(VLOOKUP($E42,'Nov 2015'!$D$1:$Z$300,4,FALSE),"-")</f>
        <v>-</v>
      </c>
      <c r="BU42" s="59" t="str">
        <f>IFERROR(VLOOKUP(BT42,'Paid Invoices'!$F$6:$I$381,3,FALSE),"")</f>
        <v/>
      </c>
      <c r="BV42" s="59" t="str">
        <f>IFERROR(VLOOKUP(BT42,'Open Invoices'!$D$1:$E$3000,2,FALSE),"")</f>
        <v/>
      </c>
      <c r="BW42" s="59" t="str">
        <f>IFERROR(VLOOKUP($E42,'Oct 2015'!$D$1:$Z$300,22,FALSE),"-")</f>
        <v>-</v>
      </c>
      <c r="BX42" s="59" t="str">
        <f>IFERROR(VLOOKUP($E42,'Oct 2015'!$D$1:$Z$300,4,FALSE),"-")</f>
        <v>-</v>
      </c>
      <c r="BY42" s="59" t="str">
        <f>IFERROR(VLOOKUP(BX42,'Paid Invoices'!$F$6:$I$381,3,FALSE),"")</f>
        <v/>
      </c>
      <c r="BZ42" s="59" t="str">
        <f>IFERROR(VLOOKUP(BX42,'Open Invoices'!$D$1:$E$3000,2,FALSE),"")</f>
        <v/>
      </c>
      <c r="CA42" s="59" t="str">
        <f>IFERROR(VLOOKUP($E42,'Sep 2015'!$D$1:$Z$300,22,FALSE),"-")</f>
        <v>-</v>
      </c>
      <c r="CB42" s="59" t="str">
        <f>IFERROR(VLOOKUP($E42,'Sep 2015'!$D$1:$Z$300,4,FALSE),"-")</f>
        <v>-</v>
      </c>
      <c r="CC42" s="59" t="str">
        <f>IFERROR(VLOOKUP(CB42,'Paid Invoices'!$F$6:$I$381,3,FALSE),"")</f>
        <v/>
      </c>
      <c r="CD42" s="59" t="str">
        <f>IFERROR(VLOOKUP(CB42,'Open Invoices'!$D$1:$E$3000,2,FALSE),"")</f>
        <v/>
      </c>
      <c r="CE42" s="52"/>
      <c r="CF42" s="52" t="s">
        <v>2115</v>
      </c>
      <c r="CG42" s="49" t="str">
        <f>IFERROR(IFERROR(VLOOKUP($E42,'Asset Group  All Assets'!$B$1:$C$500,2,FALSE),(VLOOKUP($E42,'Missing-WSU-POs'!$B$1:$D$500,3,FALSE))),"?")</f>
        <v>P0744898</v>
      </c>
      <c r="CH42" s="31" t="str">
        <f>IF(G42="","",G42)</f>
        <v>P0744898</v>
      </c>
      <c r="CI42" s="31" t="str">
        <f>IF(CG42=CH42,"","Wrong PO")</f>
        <v/>
      </c>
      <c r="CJ42" s="29" t="str">
        <f>IFERROR(IF(VLOOKUP($E42,'Org July 2016 '!$D$1:$Z$500,3,FALSE)=G42,"-","Wrong PO"),"new")</f>
        <v>Wrong PO</v>
      </c>
      <c r="CK42" s="32">
        <f>IF(CJ42="wrong PO",(VLOOKUP($E42,'Org July 2016 '!$D$1:$Z$500,3,FALSE)),"")</f>
        <v>0</v>
      </c>
      <c r="CL42" s="29" t="str">
        <f>IFERROR(IF(VLOOKUP($E42,'Org June 2016 '!$D$1:$Z$500,3,FALSE)=G42,"-","Wrong PO"),"new")</f>
        <v>Wrong PO</v>
      </c>
      <c r="CM42" s="32">
        <f>IF(CL42="wrong PO",(VLOOKUP($E42,'Org June 2016 '!$D$1:$Z$500,3,FALSE)),"")</f>
        <v>0</v>
      </c>
      <c r="CN42" s="29" t="str">
        <f>IFERROR(IF(VLOOKUP($E42,'May 2016'!D94:Z593,3,FALSE)=G42,"-","Wrong PO"),"new")</f>
        <v>new</v>
      </c>
      <c r="CO42" s="32" t="str">
        <f>IF(CN42="wrong PO",(VLOOKUP($E42,'May 2016'!D94:Z593,3,FALSE)),"")</f>
        <v/>
      </c>
      <c r="CP42" s="29" t="str">
        <f>IFERROR(IF(VLOOKUP($E42,'Apr 2016'!$D$1:$Z$500,3,FALSE)=G42,"-","Wrong PO"),"new")</f>
        <v>-</v>
      </c>
      <c r="CQ42" s="32" t="str">
        <f>IF(CP42="wrong PO",(VLOOKUP($E42,'Apr 2016'!$D$1:$Z$500,3,FALSE)),"")</f>
        <v/>
      </c>
      <c r="CR42" s="32" t="str">
        <f>IFERROR(IF(VLOOKUP($E42,'Mar 2016'!$D$1:$Z$500,3,FALSE)=G42,"-","Wrong PO"),"new")</f>
        <v>-</v>
      </c>
      <c r="CS42" s="32" t="str">
        <f>IF(CP42="wrong PO",(VLOOKUP($E42,'Mar 2016'!$D$1:$Z$500,3,FALSE)),"")</f>
        <v/>
      </c>
      <c r="CT42" s="32" t="str">
        <f>IFERROR(IF(VLOOKUP($E42,'Feb 2016'!$D$1:$Z$500,3,FALSE)=G42,"-","Wrong PO"),"new")</f>
        <v>new</v>
      </c>
      <c r="CU42" s="32" t="str">
        <f>IF(CP42="wrong PO",(VLOOKUP($E42,'Feb 2016'!$D$1:$Z$500,3,FALSE)),"")</f>
        <v/>
      </c>
      <c r="CV42" s="29" t="str">
        <f>IFERROR(IF(VLOOKUP($E42,'Jan 2016'!$D$1:$Z$500,3,FALSE)=G42,"-","Wrong PO"),"new")</f>
        <v>new</v>
      </c>
      <c r="CW42" s="32" t="str">
        <f>IF(CV42="wrong PO",(VLOOKUP($E42,'Jan 2016'!$D$1:$Z$500,3,FALSE)),"")</f>
        <v/>
      </c>
      <c r="CX42" s="29" t="str">
        <f>IFERROR(IF(VLOOKUP($E42,'Dec 2015'!$D$1:$Z$500,3,FALSE)=G42,"-","Wrong PO"),"new")</f>
        <v>new</v>
      </c>
      <c r="CY42" s="32" t="str">
        <f>IF(CX42="wrong PO",(VLOOKUP($E42,'Dec 2015'!$D$1:$Z$500,3,FALSE)),"")</f>
        <v/>
      </c>
      <c r="CZ42" s="29" t="str">
        <f>IFERROR(IF(VLOOKUP($E42,'Nov 2015'!$D$1:$Z$500,3,FALSE)=G42,"-","Wrong PO"),"new")</f>
        <v>new</v>
      </c>
      <c r="DA42" s="32" t="str">
        <f>IF(CZ42="wrong PO",(VLOOKUP($E42,'Nov 2015'!$D$1:$Z$500,3,FALSE)),"")</f>
        <v/>
      </c>
      <c r="DB42" s="29" t="str">
        <f>IFERROR(IF(VLOOKUP($E42,'Oct 2015'!$D$1:$Z$500,3,FALSE)=G42,"-","Wrong PO"),"new")</f>
        <v>new</v>
      </c>
      <c r="DC42" s="32" t="str">
        <f>IF(DB42="wrong PO",(VLOOKUP($E42,'Oct 2015'!$D$1:$Z$500,3,FALSE)),"")</f>
        <v/>
      </c>
      <c r="DD42" s="29" t="str">
        <f>IFERROR(IF(VLOOKUP($E42,'Sep 2015'!$D$1:$Z$500,3,FALSE)=G42,"-","Wrong PO"),"new")</f>
        <v>new</v>
      </c>
      <c r="DE42" s="32" t="str">
        <f>IF(DD42="wrong PO",(VLOOKUP($E42,'Sep 2015'!$D$1:$Z$500,3,FALSE)),"")</f>
        <v/>
      </c>
    </row>
    <row r="43" spans="1:109">
      <c r="A43" s="115">
        <v>95</v>
      </c>
      <c r="B43" s="2" t="s">
        <v>841</v>
      </c>
      <c r="C43" s="2" t="s">
        <v>510</v>
      </c>
      <c r="D43" s="2" t="s">
        <v>48</v>
      </c>
      <c r="E43" s="2" t="s">
        <v>155</v>
      </c>
      <c r="F43" s="2" t="s">
        <v>400</v>
      </c>
      <c r="G43" s="21" t="s">
        <v>156</v>
      </c>
      <c r="H43" s="21" t="str">
        <f>IFERROR(VLOOKUP($E43,'Wayne Master'!$B$1:$C$315,2,FALSE),"not on master")</f>
        <v>P0745373</v>
      </c>
      <c r="I43" s="11" t="s">
        <v>2091</v>
      </c>
      <c r="J43" s="3">
        <v>42248</v>
      </c>
      <c r="K43" s="2" t="s">
        <v>39</v>
      </c>
      <c r="L43" s="2" t="s">
        <v>402</v>
      </c>
      <c r="M43" s="2" t="s">
        <v>30</v>
      </c>
      <c r="N43" s="2" t="s">
        <v>31</v>
      </c>
      <c r="O43" s="2" t="s">
        <v>41</v>
      </c>
      <c r="P43" s="4">
        <v>583</v>
      </c>
      <c r="Q43" s="4">
        <v>687</v>
      </c>
      <c r="R43" s="4">
        <v>104</v>
      </c>
      <c r="S43" s="5">
        <v>1.76</v>
      </c>
      <c r="T43" s="4">
        <v>0</v>
      </c>
      <c r="U43" s="4">
        <v>0</v>
      </c>
      <c r="V43" s="4">
        <v>0</v>
      </c>
      <c r="W43" s="5">
        <v>0</v>
      </c>
      <c r="X43" s="5">
        <v>0</v>
      </c>
      <c r="Y43" s="14">
        <v>1.76</v>
      </c>
      <c r="Z43" s="14">
        <v>0</v>
      </c>
      <c r="AA43" s="14">
        <v>1.76</v>
      </c>
      <c r="AB43" s="4">
        <v>24580</v>
      </c>
      <c r="AC43" s="55"/>
      <c r="AD43" s="59">
        <f>SUM(AI43,AM43,AQ43,AU43,AY43,BC43,BG43,BK43,BO43,BS43,BW43,CA43)</f>
        <v>11.180000000000001</v>
      </c>
      <c r="AE43" s="59">
        <f>(Q43*0.0169)+(U43*0.0598)</f>
        <v>11.610299999999999</v>
      </c>
      <c r="AF43" s="102">
        <f>IFERROR(IFERROR(VLOOKUP($G43,'FPO034'!$J$9:$Q$196,7,FALSE),(VLOOKUP($H43,'FPO034'!$J$9:$Q$196,7,FALSE))),"No PO")</f>
        <v>372.07</v>
      </c>
      <c r="AG43" s="102">
        <f>IFERROR(IFERROR(VLOOKUP($G43,'FPO034'!$J$9:$Q$196,8,FALSE),(VLOOKUP($H43,'FPO034'!$J$9:$Q$196,8,FALSE))),"No PO")</f>
        <v>0</v>
      </c>
      <c r="AH43" s="102" t="str">
        <f>IF(AG43&lt;&gt;0,"No",IF(AD43&gt;AF43,"No",IF(AD43/AE43&lt;1,"--",IF(AD43/AE43&lt;1.02,"Maybe","No"))))</f>
        <v>--</v>
      </c>
      <c r="AI43" s="59">
        <f>IFERROR(VLOOKUP($E43,'Rev2 Aug 16'!$D$1:$Z$300,22,FALSE),"-")</f>
        <v>1.76</v>
      </c>
      <c r="AJ43" s="59" t="str">
        <f>IFERROR(VLOOKUP($E43,'Rev2 Aug 16'!$D$1:$Z$300,5,FALSE),"-")</f>
        <v>WAY2001H6T</v>
      </c>
      <c r="AK43" s="59" t="str">
        <f>IFERROR(VLOOKUP(AJ43,'Paid Invoices'!$F$6:$I$381,3,FALSE),"")</f>
        <v/>
      </c>
      <c r="AL43" s="59" t="str">
        <f>IFERROR(VLOOKUP(AJ43,'Open Invoices'!$D$1:$E$3000,2,FALSE),"")</f>
        <v/>
      </c>
      <c r="AM43" s="59">
        <f>IFERROR(VLOOKUP($E43,'Rev2 July 16'!$D$1:$Z$300,22,FALSE),"-")</f>
        <v>1.66</v>
      </c>
      <c r="AN43" s="59" t="str">
        <f>IFERROR(VLOOKUP($E43,'Rev2 July 16'!$D$1:$Z$300,5,FALSE),"-")</f>
        <v>WAY2001G6V</v>
      </c>
      <c r="AO43" s="59" t="str">
        <f>IFERROR(VLOOKUP(AN43,'Paid Invoices'!$F$6:$I$381,3,FALSE),"")</f>
        <v/>
      </c>
      <c r="AP43" s="59" t="str">
        <f>IFERROR(VLOOKUP(AN43,'Open Invoices'!$D$1:$E$3000,2,FALSE),"")</f>
        <v/>
      </c>
      <c r="AQ43" s="59" t="str">
        <f>IFERROR(VLOOKUP($E43,'Rev June 16'!$D$1:$Z$300,22,FALSE),"-")</f>
        <v>-</v>
      </c>
      <c r="AR43" s="59" t="str">
        <f>IFERROR(VLOOKUP($E43,'Rev June 16'!$D$1:$Z$300,4,FALSE),"-")</f>
        <v>-</v>
      </c>
      <c r="AS43" s="59" t="str">
        <f>IFERROR(VLOOKUP(AR43,'Paid Invoices'!$F$6:$I$381,3,FALSE),"")</f>
        <v/>
      </c>
      <c r="AT43" s="59" t="str">
        <f>IFERROR(VLOOKUP(AR43,'Open Invoices'!$D$1:$E$3000,2,FALSE),"")</f>
        <v/>
      </c>
      <c r="AU43" s="59">
        <f>IFERROR(VLOOKUP($E43,'May 2016'!$D$1:$Z$300,22,FALSE),"-")</f>
        <v>2.48</v>
      </c>
      <c r="AV43" s="59" t="str">
        <f>IFERROR(VLOOKUP($E43,'May 2016'!$D$1:$Z$300,4,FALSE),"-")</f>
        <v>WAY2001E6V</v>
      </c>
      <c r="AW43" s="59" t="str">
        <f>IFERROR(VLOOKUP(AV43,'Paid Invoices'!$F$6:$I$381,3,FALSE),"")</f>
        <v/>
      </c>
      <c r="AX43" s="59" t="str">
        <f>IFERROR(VLOOKUP(AV43,'Open Invoices'!$D$1:$E$3000,2,FALSE),"")</f>
        <v/>
      </c>
      <c r="AY43" s="59">
        <f>IFERROR(VLOOKUP($E43,'Apr 2016'!$D$1:$Z$300,22,FALSE),"-")</f>
        <v>1.98</v>
      </c>
      <c r="AZ43" s="59" t="str">
        <f>IFERROR(VLOOKUP($E43,'Apr 2016'!$D$1:$Z$300,4,FALSE),"-")</f>
        <v>WAY2001D6A</v>
      </c>
      <c r="BA43" s="59" t="str">
        <f>IFERROR(VLOOKUP(AZ43,'Paid Invoices'!$F$6:$I$381,3,FALSE),"")</f>
        <v/>
      </c>
      <c r="BB43" s="59" t="str">
        <f>IFERROR(VLOOKUP(AZ43,'Open Invoices'!$D$1:$E$3000,2,FALSE),"")</f>
        <v/>
      </c>
      <c r="BC43" s="59">
        <f>IFERROR(VLOOKUP($E43,'Mar 2016'!$D$1:$Z$300,22,FALSE),"-")</f>
        <v>0.37</v>
      </c>
      <c r="BD43" s="59" t="str">
        <f>IFERROR(VLOOKUP($E43,'Mar 2016'!$D$1:$Z$300,4,FALSE),"-")</f>
        <v>WAY2001C6S</v>
      </c>
      <c r="BE43" s="59" t="str">
        <f>IFERROR(VLOOKUP(BD43,'Paid Invoices'!$F$6:$I$381,3,FALSE),"")</f>
        <v/>
      </c>
      <c r="BF43" s="59" t="str">
        <f>IFERROR(VLOOKUP(BD43,'Open Invoices'!$D$1:$E$3000,2,FALSE),"")</f>
        <v/>
      </c>
      <c r="BG43" s="59">
        <f>IFERROR(VLOOKUP($E43,'Feb 2016'!$D$1:$Z$300,22,FALSE),"-")</f>
        <v>0.71</v>
      </c>
      <c r="BH43" s="59" t="str">
        <f>IFERROR(VLOOKUP($E43,'Feb 2016'!$D$1:$Z$300,4,FALSE),"-")</f>
        <v>WAY2001B6P</v>
      </c>
      <c r="BI43" s="59" t="str">
        <f>IFERROR(VLOOKUP(BH43,'Paid Invoices'!$F$6:$I$381,3,FALSE),"")</f>
        <v/>
      </c>
      <c r="BJ43" s="59" t="str">
        <f>IFERROR(VLOOKUP(BH43,'Open Invoices'!$D$1:$E$3000,2,FALSE),"")</f>
        <v/>
      </c>
      <c r="BK43" s="59">
        <f>IFERROR(VLOOKUP($E43,'Jan 2016'!$D$1:$Z$300,22,FALSE),"-")</f>
        <v>1.3</v>
      </c>
      <c r="BL43" s="59" t="str">
        <f>IFERROR(VLOOKUP($E43,'Jan 2016'!$D$1:$Z$300,4,FALSE),"-")</f>
        <v>WAY2001A6AN</v>
      </c>
      <c r="BM43" s="59" t="str">
        <f>IFERROR(VLOOKUP(BL43,'Paid Invoices'!$F$6:$I$381,3,FALSE),"")</f>
        <v/>
      </c>
      <c r="BN43" s="59" t="str">
        <f>IFERROR(VLOOKUP(BL43,'Open Invoices'!$D$1:$E$3000,2,FALSE),"")</f>
        <v/>
      </c>
      <c r="BO43" s="59">
        <f>IFERROR(VLOOKUP($E43,'Dec 2015'!$D$1:$Z$300,22,FALSE),"-")</f>
        <v>0.02</v>
      </c>
      <c r="BP43" s="59" t="str">
        <f>IFERROR(VLOOKUP($E43,'Dec 2015'!$D$1:$Z$300,4,FALSE),"-")</f>
        <v>WAY2001L5P</v>
      </c>
      <c r="BQ43" s="59" t="str">
        <f>IFERROR(VLOOKUP(BP43,'Paid Invoices'!$F$6:$I$381,3,FALSE),"")</f>
        <v/>
      </c>
      <c r="BR43" s="59" t="str">
        <f>IFERROR(VLOOKUP(BP43,'Open Invoices'!$D$1:$E$3000,2,FALSE),"")</f>
        <v/>
      </c>
      <c r="BS43" s="59">
        <f>IFERROR(VLOOKUP($E43,'Nov 2015'!$D$1:$Z$300,22,FALSE),"-")</f>
        <v>0.22</v>
      </c>
      <c r="BT43" s="59" t="str">
        <f>IFERROR(VLOOKUP($E43,'Nov 2015'!$D$1:$Z$300,4,FALSE),"-")</f>
        <v>WAY2001K5AO</v>
      </c>
      <c r="BU43" s="59" t="str">
        <f>IFERROR(VLOOKUP(BT43,'Paid Invoices'!$F$6:$I$381,3,FALSE),"")</f>
        <v/>
      </c>
      <c r="BV43" s="59" t="str">
        <f>IFERROR(VLOOKUP(BT43,'Open Invoices'!$D$1:$E$3000,2,FALSE),"")</f>
        <v/>
      </c>
      <c r="BW43" s="59">
        <f>IFERROR(VLOOKUP($E43,'Oct 2015'!$D$1:$Z$300,22,FALSE),"-")</f>
        <v>0.68</v>
      </c>
      <c r="BX43" s="59" t="str">
        <f>IFERROR(VLOOKUP($E43,'Oct 2015'!$D$1:$Z$300,4,FALSE),"-")</f>
        <v>WAY2001J5AO</v>
      </c>
      <c r="BY43" s="59" t="str">
        <f>IFERROR(VLOOKUP(BX43,'Paid Invoices'!$F$6:$I$381,3,FALSE),"")</f>
        <v/>
      </c>
      <c r="BZ43" s="59" t="str">
        <f>IFERROR(VLOOKUP(BX43,'Open Invoices'!$D$1:$E$3000,2,FALSE),"")</f>
        <v/>
      </c>
      <c r="CA43" s="59" t="str">
        <f>IFERROR(VLOOKUP($E43,'Sep 2015'!$D$1:$Z$300,22,FALSE),"-")</f>
        <v>-</v>
      </c>
      <c r="CB43" s="59" t="str">
        <f>IFERROR(VLOOKUP($E43,'Sep 2015'!$D$1:$Z$300,4,FALSE),"-")</f>
        <v>-</v>
      </c>
      <c r="CC43" s="59" t="str">
        <f>IFERROR(VLOOKUP(CB43,'Paid Invoices'!$F$6:$I$381,3,FALSE),"")</f>
        <v/>
      </c>
      <c r="CD43" s="59" t="str">
        <f>IFERROR(VLOOKUP(CB43,'Open Invoices'!$D$1:$E$3000,2,FALSE),"")</f>
        <v/>
      </c>
      <c r="CE43" s="52"/>
      <c r="CF43" s="52" t="s">
        <v>2115</v>
      </c>
      <c r="CG43" s="49" t="str">
        <f>IFERROR(IFERROR(VLOOKUP($E43,'Asset Group  All Assets'!$B$1:$C$500,2,FALSE),(VLOOKUP($E43,'Missing-WSU-POs'!$B$1:$D$500,3,FALSE))),"?")</f>
        <v>P0745373</v>
      </c>
      <c r="CH43" s="31" t="str">
        <f>IF(G43="","",G43)</f>
        <v>P0745373</v>
      </c>
      <c r="CI43" s="31" t="str">
        <f>IF(CG43=CH43,"","Wrong PO")</f>
        <v/>
      </c>
      <c r="CJ43" s="29" t="str">
        <f>IFERROR(IF(VLOOKUP($E43,'Org July 2016 '!$D$1:$Z$500,3,FALSE)=G43,"-","Wrong PO"),"new")</f>
        <v>Wrong PO</v>
      </c>
      <c r="CK43" s="32">
        <f>IF(CJ43="wrong PO",(VLOOKUP($E43,'Org July 2016 '!$D$1:$Z$500,3,FALSE)),"")</f>
        <v>0</v>
      </c>
      <c r="CL43" s="29" t="str">
        <f>IFERROR(IF(VLOOKUP($E43,'Org June 2016 '!$D$1:$Z$500,3,FALSE)=G43,"-","Wrong PO"),"new")</f>
        <v>Wrong PO</v>
      </c>
      <c r="CM43" s="32">
        <f>IF(CL43="wrong PO",(VLOOKUP($E43,'Org June 2016 '!$D$1:$Z$500,3,FALSE)),"")</f>
        <v>0</v>
      </c>
      <c r="CN43" s="29" t="str">
        <f>IFERROR(IF(VLOOKUP($E43,'May 2016'!D95:Z594,3,FALSE)=G43,"-","Wrong PO"),"new")</f>
        <v>new</v>
      </c>
      <c r="CO43" s="32" t="str">
        <f>IF(CN43="wrong PO",(VLOOKUP($E43,'May 2016'!D95:Z594,3,FALSE)),"")</f>
        <v/>
      </c>
      <c r="CP43" s="29" t="str">
        <f>IFERROR(IF(VLOOKUP($E43,'Apr 2016'!$D$1:$Z$500,3,FALSE)=G43,"-","Wrong PO"),"new")</f>
        <v>-</v>
      </c>
      <c r="CQ43" s="32" t="str">
        <f>IF(CP43="wrong PO",(VLOOKUP($E43,'Apr 2016'!$D$1:$Z$500,3,FALSE)),"")</f>
        <v/>
      </c>
      <c r="CR43" s="32" t="str">
        <f>IFERROR(IF(VLOOKUP($E43,'Mar 2016'!$D$1:$Z$500,3,FALSE)=G43,"-","Wrong PO"),"new")</f>
        <v>-</v>
      </c>
      <c r="CS43" s="32" t="str">
        <f>IF(CP43="wrong PO",(VLOOKUP($E43,'Mar 2016'!$D$1:$Z$500,3,FALSE)),"")</f>
        <v/>
      </c>
      <c r="CT43" s="32" t="str">
        <f>IFERROR(IF(VLOOKUP($E43,'Feb 2016'!$D$1:$Z$500,3,FALSE)=G43,"-","Wrong PO"),"new")</f>
        <v>-</v>
      </c>
      <c r="CU43" s="32" t="str">
        <f>IF(CP43="wrong PO",(VLOOKUP($E43,'Feb 2016'!$D$1:$Z$500,3,FALSE)),"")</f>
        <v/>
      </c>
      <c r="CV43" s="29" t="str">
        <f>IFERROR(IF(VLOOKUP($E43,'Jan 2016'!$D$1:$Z$500,3,FALSE)=G43,"-","Wrong PO"),"new")</f>
        <v>-</v>
      </c>
      <c r="CW43" s="32" t="str">
        <f>IF(CV43="wrong PO",(VLOOKUP($E43,'Jan 2016'!$D$1:$Z$500,3,FALSE)),"")</f>
        <v/>
      </c>
      <c r="CX43" s="29" t="str">
        <f>IFERROR(IF(VLOOKUP($E43,'Dec 2015'!$D$1:$Z$500,3,FALSE)=G43,"-","Wrong PO"),"new")</f>
        <v>-</v>
      </c>
      <c r="CY43" s="32" t="str">
        <f>IF(CX43="wrong PO",(VLOOKUP($E43,'Dec 2015'!$D$1:$Z$500,3,FALSE)),"")</f>
        <v/>
      </c>
      <c r="CZ43" s="29" t="str">
        <f>IFERROR(IF(VLOOKUP($E43,'Nov 2015'!$D$1:$Z$500,3,FALSE)=G43,"-","Wrong PO"),"new")</f>
        <v>-</v>
      </c>
      <c r="DA43" s="32" t="str">
        <f>IF(CZ43="wrong PO",(VLOOKUP($E43,'Nov 2015'!$D$1:$Z$500,3,FALSE)),"")</f>
        <v/>
      </c>
      <c r="DB43" s="29" t="str">
        <f>IFERROR(IF(VLOOKUP($E43,'Oct 2015'!$D$1:$Z$500,3,FALSE)=G43,"-","Wrong PO"),"new")</f>
        <v>-</v>
      </c>
      <c r="DC43" s="32" t="str">
        <f>IF(DB43="wrong PO",(VLOOKUP($E43,'Oct 2015'!$D$1:$Z$500,3,FALSE)),"")</f>
        <v/>
      </c>
      <c r="DD43" s="29" t="str">
        <f>IFERROR(IF(VLOOKUP($E43,'Sep 2015'!$D$1:$Z$500,3,FALSE)=G43,"-","Wrong PO"),"new")</f>
        <v>new</v>
      </c>
      <c r="DE43" s="32" t="str">
        <f>IF(DD43="wrong PO",(VLOOKUP($E43,'Sep 2015'!$D$1:$Z$500,3,FALSE)),"")</f>
        <v/>
      </c>
    </row>
    <row r="44" spans="1:109">
      <c r="A44" s="115">
        <v>96</v>
      </c>
      <c r="B44" s="2" t="s">
        <v>841</v>
      </c>
      <c r="C44" s="2" t="s">
        <v>510</v>
      </c>
      <c r="D44" s="2" t="s">
        <v>69</v>
      </c>
      <c r="E44" s="2" t="s">
        <v>264</v>
      </c>
      <c r="F44" s="2" t="s">
        <v>400</v>
      </c>
      <c r="G44" s="21" t="s">
        <v>156</v>
      </c>
      <c r="H44" s="21" t="str">
        <f>IFERROR(VLOOKUP($E44,'Wayne Master'!$B$1:$C$315,2,FALSE),"not on master")</f>
        <v>P0745373</v>
      </c>
      <c r="I44" s="11" t="s">
        <v>2091</v>
      </c>
      <c r="J44" s="3">
        <v>42248</v>
      </c>
      <c r="K44" s="2" t="s">
        <v>39</v>
      </c>
      <c r="L44" s="2" t="s">
        <v>402</v>
      </c>
      <c r="M44" s="2" t="s">
        <v>30</v>
      </c>
      <c r="N44" s="2" t="s">
        <v>31</v>
      </c>
      <c r="O44" s="2" t="s">
        <v>41</v>
      </c>
      <c r="P44" s="4">
        <v>3940</v>
      </c>
      <c r="Q44" s="4">
        <v>4263</v>
      </c>
      <c r="R44" s="4">
        <v>323</v>
      </c>
      <c r="S44" s="5">
        <v>5.46</v>
      </c>
      <c r="T44" s="4">
        <v>3854</v>
      </c>
      <c r="U44" s="4">
        <v>4014</v>
      </c>
      <c r="V44" s="4">
        <v>160</v>
      </c>
      <c r="W44" s="5">
        <v>9.57</v>
      </c>
      <c r="X44" s="5">
        <v>0</v>
      </c>
      <c r="Y44" s="14">
        <v>15.03</v>
      </c>
      <c r="Z44" s="14">
        <v>0</v>
      </c>
      <c r="AA44" s="14">
        <v>15.03</v>
      </c>
      <c r="AB44" s="4">
        <v>24580</v>
      </c>
      <c r="AC44" s="55"/>
      <c r="AD44" s="59">
        <f>SUM(AI44,AM44,AQ44,AU44,AY44,BC44,BG44,BK44,BO44,BS44,BW44,CA44)</f>
        <v>290.22000000000003</v>
      </c>
      <c r="AE44" s="59">
        <f>(Q44*0.0169)+(U44*0.0598)</f>
        <v>312.08189999999996</v>
      </c>
      <c r="AF44" s="102">
        <f>IFERROR(IFERROR(VLOOKUP($G44,'FPO034'!$J$9:$Q$196,7,FALSE),(VLOOKUP($H44,'FPO034'!$J$9:$Q$196,7,FALSE))),"No PO")</f>
        <v>372.07</v>
      </c>
      <c r="AG44" s="102">
        <f>IFERROR(IFERROR(VLOOKUP($G44,'FPO034'!$J$9:$Q$196,8,FALSE),(VLOOKUP($H44,'FPO034'!$J$9:$Q$196,8,FALSE))),"No PO")</f>
        <v>0</v>
      </c>
      <c r="AH44" s="102" t="str">
        <f>IF(AG44&lt;&gt;0,"No",IF(AD44&gt;AF44,"No",IF(AD44/AE44&lt;1,"--",IF(AD44/AE44&lt;1.02,"Maybe","No"))))</f>
        <v>--</v>
      </c>
      <c r="AI44" s="59">
        <f>IFERROR(VLOOKUP($E44,'Rev2 Aug 16'!$D$1:$Z$300,22,FALSE),"-")</f>
        <v>15.03</v>
      </c>
      <c r="AJ44" s="59" t="str">
        <f>IFERROR(VLOOKUP($E44,'Rev2 Aug 16'!$D$1:$Z$300,5,FALSE),"-")</f>
        <v>WAY2001H6T</v>
      </c>
      <c r="AK44" s="59" t="str">
        <f>IFERROR(VLOOKUP(AJ44,'Paid Invoices'!$F$6:$I$381,3,FALSE),"")</f>
        <v/>
      </c>
      <c r="AL44" s="59" t="str">
        <f>IFERROR(VLOOKUP(AJ44,'Open Invoices'!$D$1:$E$3000,2,FALSE),"")</f>
        <v/>
      </c>
      <c r="AM44" s="59">
        <f>IFERROR(VLOOKUP($E44,'Rev2 July 16'!$D$1:$Z$300,22,FALSE),"-")</f>
        <v>20.34</v>
      </c>
      <c r="AN44" s="59" t="str">
        <f>IFERROR(VLOOKUP($E44,'Rev2 July 16'!$D$1:$Z$300,5,FALSE),"-")</f>
        <v>WAY2001G6V</v>
      </c>
      <c r="AO44" s="59" t="str">
        <f>IFERROR(VLOOKUP(AN44,'Paid Invoices'!$F$6:$I$381,3,FALSE),"")</f>
        <v/>
      </c>
      <c r="AP44" s="59" t="str">
        <f>IFERROR(VLOOKUP(AN44,'Open Invoices'!$D$1:$E$3000,2,FALSE),"")</f>
        <v/>
      </c>
      <c r="AQ44" s="59" t="str">
        <f>IFERROR(VLOOKUP($E44,'Rev June 16'!$D$1:$Z$300,22,FALSE),"-")</f>
        <v>-</v>
      </c>
      <c r="AR44" s="59" t="str">
        <f>IFERROR(VLOOKUP($E44,'Rev June 16'!$D$1:$Z$300,4,FALSE),"-")</f>
        <v>-</v>
      </c>
      <c r="AS44" s="59" t="str">
        <f>IFERROR(VLOOKUP(AR44,'Paid Invoices'!$F$6:$I$381,3,FALSE),"")</f>
        <v/>
      </c>
      <c r="AT44" s="59" t="str">
        <f>IFERROR(VLOOKUP(AR44,'Open Invoices'!$D$1:$E$3000,2,FALSE),"")</f>
        <v/>
      </c>
      <c r="AU44" s="59">
        <f>IFERROR(VLOOKUP($E44,'May 2016'!$D$1:$Z$300,22,FALSE),"-")</f>
        <v>20.77</v>
      </c>
      <c r="AV44" s="59" t="str">
        <f>IFERROR(VLOOKUP($E44,'May 2016'!$D$1:$Z$300,4,FALSE),"-")</f>
        <v>WAY2001E6V</v>
      </c>
      <c r="AW44" s="59" t="str">
        <f>IFERROR(VLOOKUP(AV44,'Paid Invoices'!$F$6:$I$381,3,FALSE),"")</f>
        <v/>
      </c>
      <c r="AX44" s="59" t="str">
        <f>IFERROR(VLOOKUP(AV44,'Open Invoices'!$D$1:$E$3000,2,FALSE),"")</f>
        <v/>
      </c>
      <c r="AY44" s="59">
        <f>IFERROR(VLOOKUP($E44,'Apr 2016'!$D$1:$Z$300,22,FALSE),"-")</f>
        <v>30.92</v>
      </c>
      <c r="AZ44" s="59" t="str">
        <f>IFERROR(VLOOKUP($E44,'Apr 2016'!$D$1:$Z$300,4,FALSE),"-")</f>
        <v>WAY2001D6V</v>
      </c>
      <c r="BA44" s="59" t="str">
        <f>IFERROR(VLOOKUP(AZ44,'Paid Invoices'!$F$6:$I$381,3,FALSE),"")</f>
        <v/>
      </c>
      <c r="BB44" s="59" t="str">
        <f>IFERROR(VLOOKUP(AZ44,'Open Invoices'!$D$1:$E$3000,2,FALSE),"")</f>
        <v/>
      </c>
      <c r="BC44" s="59">
        <f>IFERROR(VLOOKUP($E44,'Mar 2016'!$D$1:$Z$300,22,FALSE),"-")</f>
        <v>34.49</v>
      </c>
      <c r="BD44" s="59" t="str">
        <f>IFERROR(VLOOKUP($E44,'Mar 2016'!$D$1:$Z$300,4,FALSE),"-")</f>
        <v>WAY2001C6S</v>
      </c>
      <c r="BE44" s="59" t="str">
        <f>IFERROR(VLOOKUP(BD44,'Paid Invoices'!$F$6:$I$381,3,FALSE),"")</f>
        <v/>
      </c>
      <c r="BF44" s="59" t="str">
        <f>IFERROR(VLOOKUP(BD44,'Open Invoices'!$D$1:$E$3000,2,FALSE),"")</f>
        <v/>
      </c>
      <c r="BG44" s="59">
        <f>IFERROR(VLOOKUP($E44,'Feb 2016'!$D$1:$Z$300,22,FALSE),"-")</f>
        <v>37.549999999999997</v>
      </c>
      <c r="BH44" s="59" t="str">
        <f>IFERROR(VLOOKUP($E44,'Feb 2016'!$D$1:$Z$300,4,FALSE),"-")</f>
        <v>WAY2001B6P</v>
      </c>
      <c r="BI44" s="59" t="str">
        <f>IFERROR(VLOOKUP(BH44,'Paid Invoices'!$F$6:$I$381,3,FALSE),"")</f>
        <v/>
      </c>
      <c r="BJ44" s="59" t="str">
        <f>IFERROR(VLOOKUP(BH44,'Open Invoices'!$D$1:$E$3000,2,FALSE),"")</f>
        <v/>
      </c>
      <c r="BK44" s="59">
        <f>IFERROR(VLOOKUP($E44,'Jan 2016'!$D$1:$Z$300,22,FALSE),"-")</f>
        <v>42.44</v>
      </c>
      <c r="BL44" s="59" t="str">
        <f>IFERROR(VLOOKUP($E44,'Jan 2016'!$D$1:$Z$300,4,FALSE),"-")</f>
        <v>WAY2001A6AN</v>
      </c>
      <c r="BM44" s="59" t="str">
        <f>IFERROR(VLOOKUP(BL44,'Paid Invoices'!$F$6:$I$381,3,FALSE),"")</f>
        <v/>
      </c>
      <c r="BN44" s="59" t="str">
        <f>IFERROR(VLOOKUP(BL44,'Open Invoices'!$D$1:$E$3000,2,FALSE),"")</f>
        <v/>
      </c>
      <c r="BO44" s="59">
        <f>IFERROR(VLOOKUP($E44,'Dec 2015'!$D$1:$Z$300,22,FALSE),"-")</f>
        <v>30.66</v>
      </c>
      <c r="BP44" s="59" t="str">
        <f>IFERROR(VLOOKUP($E44,'Dec 2015'!$D$1:$Z$300,4,FALSE),"-")</f>
        <v>WAY2001L5P</v>
      </c>
      <c r="BQ44" s="59" t="str">
        <f>IFERROR(VLOOKUP(BP44,'Paid Invoices'!$F$6:$I$381,3,FALSE),"")</f>
        <v/>
      </c>
      <c r="BR44" s="59" t="str">
        <f>IFERROR(VLOOKUP(BP44,'Open Invoices'!$D$1:$E$3000,2,FALSE),"")</f>
        <v/>
      </c>
      <c r="BS44" s="59">
        <f>IFERROR(VLOOKUP($E44,'Nov 2015'!$D$1:$Z$300,22,FALSE),"-")</f>
        <v>26.24</v>
      </c>
      <c r="BT44" s="59" t="str">
        <f>IFERROR(VLOOKUP($E44,'Nov 2015'!$D$1:$Z$300,4,FALSE),"-")</f>
        <v>WAY2001K5AO</v>
      </c>
      <c r="BU44" s="59" t="str">
        <f>IFERROR(VLOOKUP(BT44,'Paid Invoices'!$F$6:$I$381,3,FALSE),"")</f>
        <v/>
      </c>
      <c r="BV44" s="59" t="str">
        <f>IFERROR(VLOOKUP(BT44,'Open Invoices'!$D$1:$E$3000,2,FALSE),"")</f>
        <v/>
      </c>
      <c r="BW44" s="59">
        <f>IFERROR(VLOOKUP($E44,'Oct 2015'!$D$1:$Z$300,22,FALSE),"-")</f>
        <v>31.78</v>
      </c>
      <c r="BX44" s="59" t="str">
        <f>IFERROR(VLOOKUP($E44,'Oct 2015'!$D$1:$Z$300,4,FALSE),"-")</f>
        <v>WAY2001J5AO</v>
      </c>
      <c r="BY44" s="59" t="str">
        <f>IFERROR(VLOOKUP(BX44,'Paid Invoices'!$F$6:$I$381,3,FALSE),"")</f>
        <v/>
      </c>
      <c r="BZ44" s="59" t="str">
        <f>IFERROR(VLOOKUP(BX44,'Open Invoices'!$D$1:$E$3000,2,FALSE),"")</f>
        <v/>
      </c>
      <c r="CA44" s="59" t="str">
        <f>IFERROR(VLOOKUP($E44,'Sep 2015'!$D$1:$Z$300,22,FALSE),"-")</f>
        <v>-</v>
      </c>
      <c r="CB44" s="59" t="str">
        <f>IFERROR(VLOOKUP($E44,'Sep 2015'!$D$1:$Z$300,4,FALSE),"-")</f>
        <v>-</v>
      </c>
      <c r="CC44" s="59" t="str">
        <f>IFERROR(VLOOKUP(CB44,'Paid Invoices'!$F$6:$I$381,3,FALSE),"")</f>
        <v/>
      </c>
      <c r="CD44" s="59" t="str">
        <f>IFERROR(VLOOKUP(CB44,'Open Invoices'!$D$1:$E$3000,2,FALSE),"")</f>
        <v/>
      </c>
      <c r="CE44" s="52"/>
      <c r="CF44" s="52" t="s">
        <v>2115</v>
      </c>
      <c r="CG44" s="49" t="str">
        <f>IFERROR(IFERROR(VLOOKUP($E44,'Asset Group  All Assets'!$B$1:$C$500,2,FALSE),(VLOOKUP($E44,'Missing-WSU-POs'!$B$1:$D$500,3,FALSE))),"?")</f>
        <v>P0745373</v>
      </c>
      <c r="CH44" s="31" t="str">
        <f>IF(G44="","",G44)</f>
        <v>P0745373</v>
      </c>
      <c r="CI44" s="31" t="str">
        <f>IF(CG44=CH44,"","Wrong PO")</f>
        <v/>
      </c>
      <c r="CJ44" s="29" t="str">
        <f>IFERROR(IF(VLOOKUP($E44,'Org July 2016 '!$D$1:$Z$500,3,FALSE)=G44,"-","Wrong PO"),"new")</f>
        <v>Wrong PO</v>
      </c>
      <c r="CK44" s="32">
        <f>IF(CJ44="wrong PO",(VLOOKUP($E44,'Org July 2016 '!$D$1:$Z$500,3,FALSE)),"")</f>
        <v>0</v>
      </c>
      <c r="CL44" s="29" t="str">
        <f>IFERROR(IF(VLOOKUP($E44,'Org June 2016 '!$D$1:$Z$500,3,FALSE)=G44,"-","Wrong PO"),"new")</f>
        <v>Wrong PO</v>
      </c>
      <c r="CM44" s="32">
        <f>IF(CL44="wrong PO",(VLOOKUP($E44,'Org June 2016 '!$D$1:$Z$500,3,FALSE)),"")</f>
        <v>0</v>
      </c>
      <c r="CN44" s="29" t="str">
        <f>IFERROR(IF(VLOOKUP($E44,'May 2016'!D96:Z595,3,FALSE)=G44,"-","Wrong PO"),"new")</f>
        <v>new</v>
      </c>
      <c r="CO44" s="32" t="str">
        <f>IF(CN44="wrong PO",(VLOOKUP($E44,'May 2016'!D96:Z595,3,FALSE)),"")</f>
        <v/>
      </c>
      <c r="CP44" s="29" t="str">
        <f>IFERROR(IF(VLOOKUP($E44,'Apr 2016'!$D$1:$Z$500,3,FALSE)=G44,"-","Wrong PO"),"new")</f>
        <v>-</v>
      </c>
      <c r="CQ44" s="32" t="str">
        <f>IF(CP44="wrong PO",(VLOOKUP($E44,'Apr 2016'!$D$1:$Z$500,3,FALSE)),"")</f>
        <v/>
      </c>
      <c r="CR44" s="32" t="str">
        <f>IFERROR(IF(VLOOKUP($E44,'Mar 2016'!$D$1:$Z$500,3,FALSE)=G44,"-","Wrong PO"),"new")</f>
        <v>-</v>
      </c>
      <c r="CS44" s="32" t="str">
        <f>IF(CP44="wrong PO",(VLOOKUP($E44,'Mar 2016'!$D$1:$Z$500,3,FALSE)),"")</f>
        <v/>
      </c>
      <c r="CT44" s="32" t="str">
        <f>IFERROR(IF(VLOOKUP($E44,'Feb 2016'!$D$1:$Z$500,3,FALSE)=G44,"-","Wrong PO"),"new")</f>
        <v>-</v>
      </c>
      <c r="CU44" s="32" t="str">
        <f>IF(CP44="wrong PO",(VLOOKUP($E44,'Feb 2016'!$D$1:$Z$500,3,FALSE)),"")</f>
        <v/>
      </c>
      <c r="CV44" s="29" t="str">
        <f>IFERROR(IF(VLOOKUP($E44,'Jan 2016'!$D$1:$Z$500,3,FALSE)=G44,"-","Wrong PO"),"new")</f>
        <v>-</v>
      </c>
      <c r="CW44" s="32" t="str">
        <f>IF(CV44="wrong PO",(VLOOKUP($E44,'Jan 2016'!$D$1:$Z$500,3,FALSE)),"")</f>
        <v/>
      </c>
      <c r="CX44" s="29" t="str">
        <f>IFERROR(IF(VLOOKUP($E44,'Dec 2015'!$D$1:$Z$500,3,FALSE)=G44,"-","Wrong PO"),"new")</f>
        <v>-</v>
      </c>
      <c r="CY44" s="32" t="str">
        <f>IF(CX44="wrong PO",(VLOOKUP($E44,'Dec 2015'!$D$1:$Z$500,3,FALSE)),"")</f>
        <v/>
      </c>
      <c r="CZ44" s="29" t="str">
        <f>IFERROR(IF(VLOOKUP($E44,'Nov 2015'!$D$1:$Z$500,3,FALSE)=G44,"-","Wrong PO"),"new")</f>
        <v>-</v>
      </c>
      <c r="DA44" s="32" t="str">
        <f>IF(CZ44="wrong PO",(VLOOKUP($E44,'Nov 2015'!$D$1:$Z$500,3,FALSE)),"")</f>
        <v/>
      </c>
      <c r="DB44" s="29" t="str">
        <f>IFERROR(IF(VLOOKUP($E44,'Oct 2015'!$D$1:$Z$500,3,FALSE)=G44,"-","Wrong PO"),"new")</f>
        <v>-</v>
      </c>
      <c r="DC44" s="32" t="str">
        <f>IF(DB44="wrong PO",(VLOOKUP($E44,'Oct 2015'!$D$1:$Z$500,3,FALSE)),"")</f>
        <v/>
      </c>
      <c r="DD44" s="29" t="str">
        <f>IFERROR(IF(VLOOKUP($E44,'Sep 2015'!$D$1:$Z$500,3,FALSE)=G44,"-","Wrong PO"),"new")</f>
        <v>new</v>
      </c>
      <c r="DE44" s="32" t="str">
        <f>IF(DD44="wrong PO",(VLOOKUP($E44,'Sep 2015'!$D$1:$Z$500,3,FALSE)),"")</f>
        <v/>
      </c>
    </row>
    <row r="45" spans="1:109">
      <c r="A45" s="115">
        <v>98</v>
      </c>
      <c r="B45" s="2" t="s">
        <v>841</v>
      </c>
      <c r="C45" s="2" t="s">
        <v>510</v>
      </c>
      <c r="D45" s="2" t="s">
        <v>25</v>
      </c>
      <c r="E45" s="2" t="s">
        <v>132</v>
      </c>
      <c r="F45" s="2" t="s">
        <v>527</v>
      </c>
      <c r="G45" s="21" t="s">
        <v>133</v>
      </c>
      <c r="H45" s="21" t="str">
        <f>IFERROR(VLOOKUP($E45,'Wayne Master'!$B$1:$C$315,2,FALSE),"not on master")</f>
        <v>P0751628</v>
      </c>
      <c r="I45" s="11" t="s">
        <v>2089</v>
      </c>
      <c r="J45" s="3">
        <v>42389</v>
      </c>
      <c r="K45" s="2" t="s">
        <v>39</v>
      </c>
      <c r="L45" s="2" t="s">
        <v>528</v>
      </c>
      <c r="M45" s="2" t="s">
        <v>30</v>
      </c>
      <c r="N45" s="2" t="s">
        <v>31</v>
      </c>
      <c r="O45" s="2" t="s">
        <v>32</v>
      </c>
      <c r="P45" s="4">
        <v>17438</v>
      </c>
      <c r="Q45" s="4">
        <v>19327</v>
      </c>
      <c r="R45" s="4">
        <v>1889</v>
      </c>
      <c r="S45" s="5">
        <v>31.92</v>
      </c>
      <c r="T45" s="4">
        <v>0</v>
      </c>
      <c r="U45" s="4">
        <v>0</v>
      </c>
      <c r="V45" s="4">
        <v>0</v>
      </c>
      <c r="W45" s="5">
        <v>0</v>
      </c>
      <c r="X45" s="5">
        <v>0</v>
      </c>
      <c r="Y45" s="14">
        <v>31.92</v>
      </c>
      <c r="Z45" s="14">
        <v>0</v>
      </c>
      <c r="AA45" s="14">
        <v>31.92</v>
      </c>
      <c r="AB45" s="4">
        <v>24580</v>
      </c>
      <c r="AC45" s="55"/>
      <c r="AD45" s="59">
        <f>SUM(AI45,AM45,AQ45,AU45,AY45,BC45,BG45,BK45,BO45,BS45,BW45,CA45)</f>
        <v>326.07999999999993</v>
      </c>
      <c r="AE45" s="59">
        <f>(Q45*0.0169)+(U45*0.0598)</f>
        <v>326.62629999999996</v>
      </c>
      <c r="AF45" s="102">
        <f>IFERROR(IFERROR(VLOOKUP($G45,'FPO034'!$J$9:$Q$196,7,FALSE),(VLOOKUP($H45,'FPO034'!$J$9:$Q$196,7,FALSE))),"No PO")</f>
        <v>1934.82</v>
      </c>
      <c r="AG45" s="102">
        <f>IFERROR(IFERROR(VLOOKUP($G45,'FPO034'!$J$9:$Q$196,8,FALSE),(VLOOKUP($H45,'FPO034'!$J$9:$Q$196,8,FALSE))),"No PO")</f>
        <v>0</v>
      </c>
      <c r="AH45" s="102" t="str">
        <f>IF(AG45&lt;&gt;0,"No",IF(AD45&gt;AF45,"No",IF(AD45/AE45&lt;1,"--",IF(AD45/AE45&lt;1.02,"Maybe","No"))))</f>
        <v>--</v>
      </c>
      <c r="AI45" s="59">
        <f>IFERROR(VLOOKUP($E45,'Rev2 Aug 16'!$D$1:$Z$300,22,FALSE),"-")</f>
        <v>31.92</v>
      </c>
      <c r="AJ45" s="59" t="str">
        <f>IFERROR(VLOOKUP($E45,'Rev2 Aug 16'!$D$1:$Z$300,5,FALSE),"-")</f>
        <v>WAY2001H6V</v>
      </c>
      <c r="AK45" s="59" t="str">
        <f>IFERROR(VLOOKUP(AJ45,'Paid Invoices'!$F$6:$I$381,3,FALSE),"")</f>
        <v/>
      </c>
      <c r="AL45" s="59" t="str">
        <f>IFERROR(VLOOKUP(AJ45,'Open Invoices'!$D$1:$E$3000,2,FALSE),"")</f>
        <v/>
      </c>
      <c r="AM45" s="59">
        <f>IFERROR(VLOOKUP($E45,'Rev2 July 16'!$D$1:$Z$300,22,FALSE),"-")</f>
        <v>36.4</v>
      </c>
      <c r="AN45" s="59" t="str">
        <f>IFERROR(VLOOKUP($E45,'Rev2 July 16'!$D$1:$Z$300,5,FALSE),"-")</f>
        <v>WAY2001G6X</v>
      </c>
      <c r="AO45" s="59" t="str">
        <f>IFERROR(VLOOKUP(AN45,'Paid Invoices'!$F$6:$I$381,3,FALSE),"")</f>
        <v/>
      </c>
      <c r="AP45" s="59" t="str">
        <f>IFERROR(VLOOKUP(AN45,'Open Invoices'!$D$1:$E$3000,2,FALSE),"")</f>
        <v/>
      </c>
      <c r="AQ45" s="59">
        <f>IFERROR(VLOOKUP($E45,'Rev June 16'!$D$1:$Z$300,22,FALSE),"-")</f>
        <v>62.63</v>
      </c>
      <c r="AR45" s="59" t="str">
        <f>IFERROR(VLOOKUP($E45,'Rev June 16'!$D$1:$Z$300,4,FALSE),"-")</f>
        <v>WAY2001F6W</v>
      </c>
      <c r="AS45" s="59" t="str">
        <f>IFERROR(VLOOKUP(AR45,'Paid Invoices'!$F$6:$I$381,3,FALSE),"")</f>
        <v/>
      </c>
      <c r="AT45" s="59" t="str">
        <f>IFERROR(VLOOKUP(AR45,'Open Invoices'!$D$1:$E$3000,2,FALSE),"")</f>
        <v/>
      </c>
      <c r="AU45" s="59">
        <f>IFERROR(VLOOKUP($E45,'May 2016'!$D$1:$Z$300,22,FALSE),"-")</f>
        <v>51.04</v>
      </c>
      <c r="AV45" s="59" t="str">
        <f>IFERROR(VLOOKUP($E45,'May 2016'!$D$1:$Z$300,4,FALSE),"-")</f>
        <v>WAY2001E6X</v>
      </c>
      <c r="AW45" s="59" t="str">
        <f>IFERROR(VLOOKUP(AV45,'Paid Invoices'!$F$6:$I$381,3,FALSE),"")</f>
        <v/>
      </c>
      <c r="AX45" s="59" t="str">
        <f>IFERROR(VLOOKUP(AV45,'Open Invoices'!$D$1:$E$3000,2,FALSE),"")</f>
        <v/>
      </c>
      <c r="AY45" s="59">
        <f>IFERROR(VLOOKUP($E45,'Apr 2016'!$D$1:$Z$300,22,FALSE),"-")</f>
        <v>38.82</v>
      </c>
      <c r="AZ45" s="59" t="str">
        <f>IFERROR(VLOOKUP($E45,'Apr 2016'!$D$1:$Z$300,4,FALSE),"-")</f>
        <v>WAY2001D6X</v>
      </c>
      <c r="BA45" s="59" t="str">
        <f>IFERROR(VLOOKUP(AZ45,'Paid Invoices'!$F$6:$I$381,3,FALSE),"")</f>
        <v/>
      </c>
      <c r="BB45" s="59" t="str">
        <f>IFERROR(VLOOKUP(AZ45,'Open Invoices'!$D$1:$E$3000,2,FALSE),"")</f>
        <v/>
      </c>
      <c r="BC45" s="59">
        <f>IFERROR(VLOOKUP($E45,'Mar 2016'!$D$1:$Z$300,22,FALSE),"-")</f>
        <v>67.11</v>
      </c>
      <c r="BD45" s="59" t="str">
        <f>IFERROR(VLOOKUP($E45,'Mar 2016'!$D$1:$Z$300,4,FALSE),"-")</f>
        <v>WAY2001C6U</v>
      </c>
      <c r="BE45" s="59" t="str">
        <f>IFERROR(VLOOKUP(BD45,'Paid Invoices'!$F$6:$I$381,3,FALSE),"")</f>
        <v/>
      </c>
      <c r="BF45" s="59" t="str">
        <f>IFERROR(VLOOKUP(BD45,'Open Invoices'!$D$1:$E$3000,2,FALSE),"")</f>
        <v/>
      </c>
      <c r="BG45" s="59">
        <f>IFERROR(VLOOKUP($E45,'Feb 2016'!$D$1:$Z$300,22,FALSE),"-")</f>
        <v>38.159999999999997</v>
      </c>
      <c r="BH45" s="59" t="str">
        <f>IFERROR(VLOOKUP($E45,'Feb 2016'!$D$1:$Z$300,4,FALSE),"-")</f>
        <v>WAY2001B6R</v>
      </c>
      <c r="BI45" s="59" t="str">
        <f>IFERROR(VLOOKUP(BH45,'Paid Invoices'!$F$6:$I$381,3,FALSE),"")</f>
        <v/>
      </c>
      <c r="BJ45" s="59" t="str">
        <f>IFERROR(VLOOKUP(BH45,'Open Invoices'!$D$1:$E$3000,2,FALSE),"")</f>
        <v/>
      </c>
      <c r="BK45" s="59">
        <f>IFERROR(VLOOKUP($E45,'Jan 2016'!$D$1:$Z$300,22,FALSE),"-")</f>
        <v>0</v>
      </c>
      <c r="BL45" s="59" t="str">
        <f>IFERROR(VLOOKUP($E45,'Jan 2016'!$D$1:$Z$300,4,FALSE),"-")</f>
        <v>WAY2001A6A</v>
      </c>
      <c r="BM45" s="59" t="str">
        <f>IFERROR(VLOOKUP(BL45,'Paid Invoices'!$F$6:$I$381,3,FALSE),"")</f>
        <v/>
      </c>
      <c r="BN45" s="59" t="str">
        <f>IFERROR(VLOOKUP(BL45,'Open Invoices'!$D$1:$E$3000,2,FALSE),"")</f>
        <v/>
      </c>
      <c r="BO45" s="59" t="str">
        <f>IFERROR(VLOOKUP($E45,'Dec 2015'!$D$1:$Z$300,22,FALSE),"-")</f>
        <v>-</v>
      </c>
      <c r="BP45" s="59" t="str">
        <f>IFERROR(VLOOKUP($E45,'Dec 2015'!$D$1:$Z$300,4,FALSE),"-")</f>
        <v>-</v>
      </c>
      <c r="BQ45" s="59" t="str">
        <f>IFERROR(VLOOKUP(BP45,'Paid Invoices'!$F$6:$I$381,3,FALSE),"")</f>
        <v/>
      </c>
      <c r="BR45" s="59" t="str">
        <f>IFERROR(VLOOKUP(BP45,'Open Invoices'!$D$1:$E$3000,2,FALSE),"")</f>
        <v/>
      </c>
      <c r="BS45" s="59" t="str">
        <f>IFERROR(VLOOKUP($E45,'Nov 2015'!$D$1:$Z$300,22,FALSE),"-")</f>
        <v>-</v>
      </c>
      <c r="BT45" s="59" t="str">
        <f>IFERROR(VLOOKUP($E45,'Nov 2015'!$D$1:$Z$300,4,FALSE),"-")</f>
        <v>-</v>
      </c>
      <c r="BU45" s="59" t="str">
        <f>IFERROR(VLOOKUP(BT45,'Paid Invoices'!$F$6:$I$381,3,FALSE),"")</f>
        <v/>
      </c>
      <c r="BV45" s="59" t="str">
        <f>IFERROR(VLOOKUP(BT45,'Open Invoices'!$D$1:$E$3000,2,FALSE),"")</f>
        <v/>
      </c>
      <c r="BW45" s="59" t="str">
        <f>IFERROR(VLOOKUP($E45,'Oct 2015'!$D$1:$Z$300,22,FALSE),"-")</f>
        <v>-</v>
      </c>
      <c r="BX45" s="59" t="str">
        <f>IFERROR(VLOOKUP($E45,'Oct 2015'!$D$1:$Z$300,4,FALSE),"-")</f>
        <v>-</v>
      </c>
      <c r="BY45" s="59" t="str">
        <f>IFERROR(VLOOKUP(BX45,'Paid Invoices'!$F$6:$I$381,3,FALSE),"")</f>
        <v/>
      </c>
      <c r="BZ45" s="59" t="str">
        <f>IFERROR(VLOOKUP(BX45,'Open Invoices'!$D$1:$E$3000,2,FALSE),"")</f>
        <v/>
      </c>
      <c r="CA45" s="59" t="str">
        <f>IFERROR(VLOOKUP($E45,'Sep 2015'!$D$1:$Z$300,22,FALSE),"-")</f>
        <v>-</v>
      </c>
      <c r="CB45" s="59" t="str">
        <f>IFERROR(VLOOKUP($E45,'Sep 2015'!$D$1:$Z$300,4,FALSE),"-")</f>
        <v>-</v>
      </c>
      <c r="CC45" s="59" t="str">
        <f>IFERROR(VLOOKUP(CB45,'Paid Invoices'!$F$6:$I$381,3,FALSE),"")</f>
        <v/>
      </c>
      <c r="CD45" s="59" t="str">
        <f>IFERROR(VLOOKUP(CB45,'Open Invoices'!$D$1:$E$3000,2,FALSE),"")</f>
        <v/>
      </c>
      <c r="CE45" s="52"/>
      <c r="CF45" s="52" t="s">
        <v>2115</v>
      </c>
      <c r="CG45" s="49" t="str">
        <f>IFERROR(IFERROR(VLOOKUP($E45,'Asset Group  All Assets'!$B$1:$C$500,2,FALSE),(VLOOKUP($E45,'Missing-WSU-POs'!$B$1:$D$500,3,FALSE))),"?")</f>
        <v>P0751628</v>
      </c>
      <c r="CH45" s="31" t="str">
        <f>IF(G45="","",G45)</f>
        <v>P0751628</v>
      </c>
      <c r="CI45" s="31" t="str">
        <f>IF(CG45=CH45,"","Wrong PO")</f>
        <v/>
      </c>
      <c r="CJ45" s="29" t="str">
        <f>IFERROR(IF(VLOOKUP($E45,'Org July 2016 '!$D$1:$Z$500,3,FALSE)=G45,"-","Wrong PO"),"new")</f>
        <v>Wrong PO</v>
      </c>
      <c r="CK45" s="32">
        <f>IF(CJ45="wrong PO",(VLOOKUP($E45,'Org July 2016 '!$D$1:$Z$500,3,FALSE)),"")</f>
        <v>0</v>
      </c>
      <c r="CL45" s="29" t="str">
        <f>IFERROR(IF(VLOOKUP($E45,'Org June 2016 '!$D$1:$Z$500,3,FALSE)=G45,"-","Wrong PO"),"new")</f>
        <v>Wrong PO</v>
      </c>
      <c r="CM45" s="32">
        <f>IF(CL45="wrong PO",(VLOOKUP($E45,'Org June 2016 '!$D$1:$Z$500,3,FALSE)),"")</f>
        <v>0</v>
      </c>
      <c r="CN45" s="29" t="str">
        <f>IFERROR(IF(VLOOKUP($E45,'May 2016'!D98:Z597,3,FALSE)=G45,"-","Wrong PO"),"new")</f>
        <v>new</v>
      </c>
      <c r="CO45" s="32" t="str">
        <f>IF(CN45="wrong PO",(VLOOKUP($E45,'May 2016'!D98:Z597,3,FALSE)),"")</f>
        <v/>
      </c>
      <c r="CP45" s="29" t="str">
        <f>IFERROR(IF(VLOOKUP($E45,'Apr 2016'!$D$1:$Z$500,3,FALSE)=G45,"-","Wrong PO"),"new")</f>
        <v>-</v>
      </c>
      <c r="CQ45" s="32" t="str">
        <f>IF(CP45="wrong PO",(VLOOKUP($E45,'Apr 2016'!$D$1:$Z$500,3,FALSE)),"")</f>
        <v/>
      </c>
      <c r="CR45" s="32" t="str">
        <f>IFERROR(IF(VLOOKUP($E45,'Mar 2016'!$D$1:$Z$500,3,FALSE)=G45,"-","Wrong PO"),"new")</f>
        <v>-</v>
      </c>
      <c r="CS45" s="32" t="str">
        <f>IF(CP45="wrong PO",(VLOOKUP($E45,'Mar 2016'!$D$1:$Z$500,3,FALSE)),"")</f>
        <v/>
      </c>
      <c r="CT45" s="32" t="str">
        <f>IFERROR(IF(VLOOKUP($E45,'Feb 2016'!$D$1:$Z$500,3,FALSE)=G45,"-","Wrong PO"),"new")</f>
        <v>-</v>
      </c>
      <c r="CU45" s="32" t="str">
        <f>IF(CP45="wrong PO",(VLOOKUP($E45,'Feb 2016'!$D$1:$Z$500,3,FALSE)),"")</f>
        <v/>
      </c>
      <c r="CV45" s="29" t="str">
        <f>IFERROR(IF(VLOOKUP($E45,'Jan 2016'!$D$1:$Z$500,3,FALSE)=G45,"-","Wrong PO"),"new")</f>
        <v>-</v>
      </c>
      <c r="CW45" s="32" t="str">
        <f>IF(CV45="wrong PO",(VLOOKUP($E45,'Jan 2016'!$D$1:$Z$500,3,FALSE)),"")</f>
        <v/>
      </c>
      <c r="CX45" s="29" t="str">
        <f>IFERROR(IF(VLOOKUP($E45,'Dec 2015'!$D$1:$Z$500,3,FALSE)=G45,"-","Wrong PO"),"new")</f>
        <v>new</v>
      </c>
      <c r="CY45" s="32" t="str">
        <f>IF(CX45="wrong PO",(VLOOKUP($E45,'Dec 2015'!$D$1:$Z$500,3,FALSE)),"")</f>
        <v/>
      </c>
      <c r="CZ45" s="29" t="str">
        <f>IFERROR(IF(VLOOKUP($E45,'Nov 2015'!$D$1:$Z$500,3,FALSE)=G45,"-","Wrong PO"),"new")</f>
        <v>new</v>
      </c>
      <c r="DA45" s="32" t="str">
        <f>IF(CZ45="wrong PO",(VLOOKUP($E45,'Nov 2015'!$D$1:$Z$500,3,FALSE)),"")</f>
        <v/>
      </c>
      <c r="DB45" s="29" t="str">
        <f>IFERROR(IF(VLOOKUP($E45,'Oct 2015'!$D$1:$Z$500,3,FALSE)=G45,"-","Wrong PO"),"new")</f>
        <v>new</v>
      </c>
      <c r="DC45" s="32" t="str">
        <f>IF(DB45="wrong PO",(VLOOKUP($E45,'Oct 2015'!$D$1:$Z$500,3,FALSE)),"")</f>
        <v/>
      </c>
      <c r="DD45" s="29" t="str">
        <f>IFERROR(IF(VLOOKUP($E45,'Sep 2015'!$D$1:$Z$500,3,FALSE)=G45,"-","Wrong PO"),"new")</f>
        <v>new</v>
      </c>
      <c r="DE45" s="32" t="str">
        <f>IF(DD45="wrong PO",(VLOOKUP($E45,'Sep 2015'!$D$1:$Z$500,3,FALSE)),"")</f>
        <v/>
      </c>
    </row>
    <row r="46" spans="1:109">
      <c r="A46" s="115">
        <v>100</v>
      </c>
      <c r="B46" s="2" t="s">
        <v>841</v>
      </c>
      <c r="C46" s="2" t="s">
        <v>510</v>
      </c>
      <c r="D46" s="2" t="s">
        <v>25</v>
      </c>
      <c r="E46" s="2" t="s">
        <v>42</v>
      </c>
      <c r="F46" s="2" t="s">
        <v>43</v>
      </c>
      <c r="G46" s="21" t="s">
        <v>114</v>
      </c>
      <c r="H46" s="21" t="str">
        <f>IFERROR(VLOOKUP($E46,'Wayne Master'!$B$1:$C$315,2,FALSE),"not on master")</f>
        <v>P0752725</v>
      </c>
      <c r="I46" s="11" t="s">
        <v>2088</v>
      </c>
      <c r="J46" s="3">
        <v>42181</v>
      </c>
      <c r="K46" s="2" t="s">
        <v>28</v>
      </c>
      <c r="L46" s="2" t="s">
        <v>44</v>
      </c>
      <c r="M46" s="2" t="s">
        <v>30</v>
      </c>
      <c r="N46" s="2" t="s">
        <v>31</v>
      </c>
      <c r="O46" s="2" t="s">
        <v>32</v>
      </c>
      <c r="P46" s="4">
        <v>19472</v>
      </c>
      <c r="Q46" s="4">
        <v>20638</v>
      </c>
      <c r="R46" s="4">
        <v>1166</v>
      </c>
      <c r="S46" s="5">
        <v>19.71</v>
      </c>
      <c r="T46" s="4">
        <v>0</v>
      </c>
      <c r="U46" s="4">
        <v>0</v>
      </c>
      <c r="V46" s="4">
        <v>0</v>
      </c>
      <c r="W46" s="5">
        <v>0</v>
      </c>
      <c r="X46" s="5">
        <v>0</v>
      </c>
      <c r="Y46" s="14">
        <v>19.71</v>
      </c>
      <c r="Z46" s="14">
        <v>0</v>
      </c>
      <c r="AA46" s="14">
        <v>19.71</v>
      </c>
      <c r="AB46" s="4">
        <v>24580</v>
      </c>
      <c r="AC46" s="55"/>
      <c r="AD46" s="59">
        <f>SUM(AI46,AM46,AQ46,AU46,AY46,BC46,BG46,BK46,BO46,BS46,BW46,CA46)</f>
        <v>348.49</v>
      </c>
      <c r="AE46" s="59">
        <f>(Q46*0.0169)+(U46*0.0598)</f>
        <v>348.78219999999999</v>
      </c>
      <c r="AF46" s="102">
        <f>IFERROR(IFERROR(VLOOKUP($G46,'FPO034'!$J$9:$Q$196,7,FALSE),(VLOOKUP($H46,'FPO034'!$J$9:$Q$196,7,FALSE))),"No PO")</f>
        <v>614.12</v>
      </c>
      <c r="AG46" s="102">
        <f>IFERROR(IFERROR(VLOOKUP($G46,'FPO034'!$J$9:$Q$196,8,FALSE),(VLOOKUP($H46,'FPO034'!$J$9:$Q$196,8,FALSE))),"No PO")</f>
        <v>0</v>
      </c>
      <c r="AH46" s="102" t="str">
        <f>IF(AG46&lt;&gt;0,"No",IF(AD46&gt;AF46,"No",IF(AD46/AE46&lt;1,"--",IF(AD46/AE46&lt;1.02,"Maybe","No"))))</f>
        <v>--</v>
      </c>
      <c r="AI46" s="59">
        <f>IFERROR(VLOOKUP($E46,'Rev2 Aug 16'!$D$1:$Z$300,22,FALSE),"-")</f>
        <v>19.71</v>
      </c>
      <c r="AJ46" s="59" t="str">
        <f>IFERROR(VLOOKUP($E46,'Rev2 Aug 16'!$D$1:$Z$300,5,FALSE),"-")</f>
        <v>WAY2001H6W</v>
      </c>
      <c r="AK46" s="59" t="str">
        <f>IFERROR(VLOOKUP(AJ46,'Paid Invoices'!$F$6:$I$381,3,FALSE),"")</f>
        <v/>
      </c>
      <c r="AL46" s="59" t="str">
        <f>IFERROR(VLOOKUP(AJ46,'Open Invoices'!$D$1:$E$3000,2,FALSE),"")</f>
        <v/>
      </c>
      <c r="AM46" s="59">
        <f>IFERROR(VLOOKUP($E46,'Rev2 July 16'!$D$1:$Z$300,22,FALSE),"-")</f>
        <v>46.09</v>
      </c>
      <c r="AN46" s="59" t="str">
        <f>IFERROR(VLOOKUP($E46,'Rev2 July 16'!$D$1:$Z$300,5,FALSE),"-")</f>
        <v>WAY2001G6Y</v>
      </c>
      <c r="AO46" s="59" t="str">
        <f>IFERROR(VLOOKUP(AN46,'Paid Invoices'!$F$6:$I$381,3,FALSE),"")</f>
        <v/>
      </c>
      <c r="AP46" s="59" t="str">
        <f>IFERROR(VLOOKUP(AN46,'Open Invoices'!$D$1:$E$3000,2,FALSE),"")</f>
        <v/>
      </c>
      <c r="AQ46" s="59" t="str">
        <f>IFERROR(VLOOKUP($E46,'Rev June 16'!$D$1:$Z$300,22,FALSE),"-")</f>
        <v>-</v>
      </c>
      <c r="AR46" s="59" t="str">
        <f>IFERROR(VLOOKUP($E46,'Rev June 16'!$D$1:$Z$300,4,FALSE),"-")</f>
        <v>-</v>
      </c>
      <c r="AS46" s="59" t="str">
        <f>IFERROR(VLOOKUP(AR46,'Paid Invoices'!$F$6:$I$381,3,FALSE),"")</f>
        <v/>
      </c>
      <c r="AT46" s="59" t="str">
        <f>IFERROR(VLOOKUP(AR46,'Open Invoices'!$D$1:$E$3000,2,FALSE),"")</f>
        <v/>
      </c>
      <c r="AU46" s="59">
        <f>IFERROR(VLOOKUP($E46,'May 2016'!$D$1:$Z$300,22,FALSE),"-")</f>
        <v>46.86</v>
      </c>
      <c r="AV46" s="59" t="str">
        <f>IFERROR(VLOOKUP($E46,'May 2016'!$D$1:$Z$300,4,FALSE),"-")</f>
        <v>WAY2001E6Y</v>
      </c>
      <c r="AW46" s="59" t="str">
        <f>IFERROR(VLOOKUP(AV46,'Paid Invoices'!$F$6:$I$381,3,FALSE),"")</f>
        <v/>
      </c>
      <c r="AX46" s="59" t="str">
        <f>IFERROR(VLOOKUP(AV46,'Open Invoices'!$D$1:$E$3000,2,FALSE),"")</f>
        <v/>
      </c>
      <c r="AY46" s="59" t="str">
        <f>IFERROR(VLOOKUP($E46,'Apr 2016'!$D$1:$Z$300,22,FALSE),"-")</f>
        <v>-</v>
      </c>
      <c r="AZ46" s="59" t="str">
        <f>IFERROR(VLOOKUP($E46,'Apr 2016'!$D$1:$Z$300,4,FALSE),"-")</f>
        <v>-</v>
      </c>
      <c r="BA46" s="59" t="str">
        <f>IFERROR(VLOOKUP(AZ46,'Paid Invoices'!$F$6:$I$381,3,FALSE),"")</f>
        <v/>
      </c>
      <c r="BB46" s="59" t="str">
        <f>IFERROR(VLOOKUP(AZ46,'Open Invoices'!$D$1:$E$3000,2,FALSE),"")</f>
        <v/>
      </c>
      <c r="BC46" s="59">
        <f>IFERROR(VLOOKUP($E46,'Mar 2016'!$D$1:$Z$300,22,FALSE),"-")</f>
        <v>33.65</v>
      </c>
      <c r="BD46" s="59" t="str">
        <f>IFERROR(VLOOKUP($E46,'Mar 2016'!$D$1:$Z$300,4,FALSE),"-")</f>
        <v>WAY2001C6V</v>
      </c>
      <c r="BE46" s="59" t="str">
        <f>IFERROR(VLOOKUP(BD46,'Paid Invoices'!$F$6:$I$381,3,FALSE),"")</f>
        <v/>
      </c>
      <c r="BF46" s="59" t="str">
        <f>IFERROR(VLOOKUP(BD46,'Open Invoices'!$D$1:$E$3000,2,FALSE),"")</f>
        <v/>
      </c>
      <c r="BG46" s="59">
        <f>IFERROR(VLOOKUP($E46,'Feb 2016'!$D$1:$Z$300,22,FALSE),"-")</f>
        <v>10.83</v>
      </c>
      <c r="BH46" s="59" t="str">
        <f>IFERROR(VLOOKUP($E46,'Feb 2016'!$D$1:$Z$300,4,FALSE),"-")</f>
        <v>WAY2001B6S</v>
      </c>
      <c r="BI46" s="59" t="str">
        <f>IFERROR(VLOOKUP(BH46,'Paid Invoices'!$F$6:$I$381,3,FALSE),"")</f>
        <v/>
      </c>
      <c r="BJ46" s="59" t="str">
        <f>IFERROR(VLOOKUP(BH46,'Open Invoices'!$D$1:$E$3000,2,FALSE),"")</f>
        <v/>
      </c>
      <c r="BK46" s="59">
        <f>IFERROR(VLOOKUP($E46,'Jan 2016'!$D$1:$Z$300,22,FALSE),"-")</f>
        <v>18.760000000000002</v>
      </c>
      <c r="BL46" s="59" t="str">
        <f>IFERROR(VLOOKUP($E46,'Jan 2016'!$D$1:$Z$300,4,FALSE),"-")</f>
        <v>WAY2001A6AP</v>
      </c>
      <c r="BM46" s="59" t="str">
        <f>IFERROR(VLOOKUP(BL46,'Paid Invoices'!$F$6:$I$381,3,FALSE),"")</f>
        <v/>
      </c>
      <c r="BN46" s="59" t="str">
        <f>IFERROR(VLOOKUP(BL46,'Open Invoices'!$D$1:$E$3000,2,FALSE),"")</f>
        <v/>
      </c>
      <c r="BO46" s="59">
        <f>IFERROR(VLOOKUP($E46,'Dec 2015'!$D$1:$Z$300,22,FALSE),"-")</f>
        <v>34.54</v>
      </c>
      <c r="BP46" s="59" t="str">
        <f>IFERROR(VLOOKUP($E46,'Dec 2015'!$D$1:$Z$300,4,FALSE),"-")</f>
        <v>WAY2001L5R</v>
      </c>
      <c r="BQ46" s="59" t="str">
        <f>IFERROR(VLOOKUP(BP46,'Paid Invoices'!$F$6:$I$381,3,FALSE),"")</f>
        <v/>
      </c>
      <c r="BR46" s="59" t="str">
        <f>IFERROR(VLOOKUP(BP46,'Open Invoices'!$D$1:$E$3000,2,FALSE),"")</f>
        <v/>
      </c>
      <c r="BS46" s="59">
        <f>IFERROR(VLOOKUP($E46,'Nov 2015'!$D$1:$Z$300,22,FALSE),"-")</f>
        <v>30.98</v>
      </c>
      <c r="BT46" s="59" t="str">
        <f>IFERROR(VLOOKUP($E46,'Nov 2015'!$D$1:$Z$300,4,FALSE),"-")</f>
        <v>WAY2001K5AQ</v>
      </c>
      <c r="BU46" s="59" t="str">
        <f>IFERROR(VLOOKUP(BT46,'Paid Invoices'!$F$6:$I$381,3,FALSE),"")</f>
        <v/>
      </c>
      <c r="BV46" s="59" t="str">
        <f>IFERROR(VLOOKUP(BT46,'Open Invoices'!$D$1:$E$3000,2,FALSE),"")</f>
        <v/>
      </c>
      <c r="BW46" s="59">
        <f>IFERROR(VLOOKUP($E46,'Oct 2015'!$D$1:$Z$300,22,FALSE),"-")</f>
        <v>63.48</v>
      </c>
      <c r="BX46" s="59" t="str">
        <f>IFERROR(VLOOKUP($E46,'Oct 2015'!$D$1:$Z$300,4,FALSE),"-")</f>
        <v>WAY2001J5AQ</v>
      </c>
      <c r="BY46" s="59" t="str">
        <f>IFERROR(VLOOKUP(BX46,'Paid Invoices'!$F$6:$I$381,3,FALSE),"")</f>
        <v/>
      </c>
      <c r="BZ46" s="59" t="str">
        <f>IFERROR(VLOOKUP(BX46,'Open Invoices'!$D$1:$E$3000,2,FALSE),"")</f>
        <v/>
      </c>
      <c r="CA46" s="59">
        <f>IFERROR(VLOOKUP($E46,'Sep 2015'!$D$1:$Z$300,22,FALSE),"-")</f>
        <v>43.59</v>
      </c>
      <c r="CB46" s="59" t="str">
        <f>IFERROR(VLOOKUP($E46,'Sep 2015'!$D$1:$Z$300,4,FALSE),"-")</f>
        <v>WAY2001I5AF</v>
      </c>
      <c r="CC46" s="59" t="str">
        <f>IFERROR(VLOOKUP(CB46,'Paid Invoices'!$F$6:$I$381,3,FALSE),"")</f>
        <v/>
      </c>
      <c r="CD46" s="59" t="str">
        <f>IFERROR(VLOOKUP(CB46,'Open Invoices'!$D$1:$E$3000,2,FALSE),"")</f>
        <v/>
      </c>
      <c r="CE46" s="52"/>
      <c r="CF46" s="52" t="s">
        <v>2115</v>
      </c>
      <c r="CG46" s="49" t="str">
        <f>IFERROR(IFERROR(VLOOKUP($E46,'Asset Group  All Assets'!$B$1:$C$500,2,FALSE),(VLOOKUP($E46,'Missing-WSU-POs'!$B$1:$D$500,3,FALSE))),"?")</f>
        <v>P0752725</v>
      </c>
      <c r="CH46" s="31" t="str">
        <f>IF(G46="","",G46)</f>
        <v>P0752725</v>
      </c>
      <c r="CI46" s="31" t="str">
        <f>IF(CG46=CH46,"","Wrong PO")</f>
        <v/>
      </c>
      <c r="CJ46" s="29" t="str">
        <f>IFERROR(IF(VLOOKUP($E46,'Org July 2016 '!$D$1:$Z$500,3,FALSE)=G46,"-","Wrong PO"),"new")</f>
        <v>Wrong PO</v>
      </c>
      <c r="CK46" s="32">
        <f>IF(CJ46="wrong PO",(VLOOKUP($E46,'Org July 2016 '!$D$1:$Z$500,3,FALSE)),"")</f>
        <v>0</v>
      </c>
      <c r="CL46" s="29" t="str">
        <f>IFERROR(IF(VLOOKUP($E46,'Org June 2016 '!$D$1:$Z$500,3,FALSE)=G46,"-","Wrong PO"),"new")</f>
        <v>Wrong PO</v>
      </c>
      <c r="CM46" s="32">
        <f>IF(CL46="wrong PO",(VLOOKUP($E46,'Org June 2016 '!$D$1:$Z$500,3,FALSE)),"")</f>
        <v>0</v>
      </c>
      <c r="CN46" s="29" t="str">
        <f>IFERROR(IF(VLOOKUP($E46,'May 2016'!D100:Z599,3,FALSE)=G46,"-","Wrong PO"),"new")</f>
        <v>new</v>
      </c>
      <c r="CO46" s="32" t="str">
        <f>IF(CN46="wrong PO",(VLOOKUP($E46,'May 2016'!D100:Z599,3,FALSE)),"")</f>
        <v/>
      </c>
      <c r="CP46" s="29" t="str">
        <f>IFERROR(IF(VLOOKUP($E46,'Apr 2016'!$D$1:$Z$500,3,FALSE)=G46,"-","Wrong PO"),"new")</f>
        <v>new</v>
      </c>
      <c r="CQ46" s="32" t="str">
        <f>IF(CP46="wrong PO",(VLOOKUP($E46,'Apr 2016'!$D$1:$Z$500,3,FALSE)),"")</f>
        <v/>
      </c>
      <c r="CR46" s="32" t="str">
        <f>IFERROR(IF(VLOOKUP($E46,'Mar 2016'!$D$1:$Z$500,3,FALSE)=G46,"-","Wrong PO"),"new")</f>
        <v>-</v>
      </c>
      <c r="CS46" s="32" t="str">
        <f>IF(CP46="wrong PO",(VLOOKUP($E46,'Mar 2016'!$D$1:$Z$500,3,FALSE)),"")</f>
        <v/>
      </c>
      <c r="CT46" s="32" t="str">
        <f>IFERROR(IF(VLOOKUP($E46,'Feb 2016'!$D$1:$Z$500,3,FALSE)=G46,"-","Wrong PO"),"new")</f>
        <v>-</v>
      </c>
      <c r="CU46" s="32" t="str">
        <f>IF(CP46="wrong PO",(VLOOKUP($E46,'Feb 2016'!$D$1:$Z$500,3,FALSE)),"")</f>
        <v/>
      </c>
      <c r="CV46" s="29" t="str">
        <f>IFERROR(IF(VLOOKUP($E46,'Jan 2016'!$D$1:$Z$500,3,FALSE)=G46,"-","Wrong PO"),"new")</f>
        <v>-</v>
      </c>
      <c r="CW46" s="32" t="str">
        <f>IF(CV46="wrong PO",(VLOOKUP($E46,'Jan 2016'!$D$1:$Z$500,3,FALSE)),"")</f>
        <v/>
      </c>
      <c r="CX46" s="29" t="str">
        <f>IFERROR(IF(VLOOKUP($E46,'Dec 2015'!$D$1:$Z$500,3,FALSE)=G46,"-","Wrong PO"),"new")</f>
        <v>-</v>
      </c>
      <c r="CY46" s="32" t="str">
        <f>IF(CX46="wrong PO",(VLOOKUP($E46,'Dec 2015'!$D$1:$Z$500,3,FALSE)),"")</f>
        <v/>
      </c>
      <c r="CZ46" s="29" t="str">
        <f>IFERROR(IF(VLOOKUP($E46,'Nov 2015'!$D$1:$Z$500,3,FALSE)=G46,"-","Wrong PO"),"new")</f>
        <v>-</v>
      </c>
      <c r="DA46" s="32" t="str">
        <f>IF(CZ46="wrong PO",(VLOOKUP($E46,'Nov 2015'!$D$1:$Z$500,3,FALSE)),"")</f>
        <v/>
      </c>
      <c r="DB46" s="29" t="str">
        <f>IFERROR(IF(VLOOKUP($E46,'Oct 2015'!$D$1:$Z$500,3,FALSE)=G46,"-","Wrong PO"),"new")</f>
        <v>-</v>
      </c>
      <c r="DC46" s="32" t="str">
        <f>IF(DB46="wrong PO",(VLOOKUP($E46,'Oct 2015'!$D$1:$Z$500,3,FALSE)),"")</f>
        <v/>
      </c>
      <c r="DD46" s="29" t="str">
        <f>IFERROR(IF(VLOOKUP($E46,'Sep 2015'!$D$1:$Z$500,3,FALSE)=G46,"-","Wrong PO"),"new")</f>
        <v>-</v>
      </c>
      <c r="DE46" s="32" t="str">
        <f>IF(DD46="wrong PO",(VLOOKUP($E46,'Sep 2015'!$D$1:$Z$500,3,FALSE)),"")</f>
        <v/>
      </c>
    </row>
    <row r="47" spans="1:109">
      <c r="A47" s="115">
        <v>101</v>
      </c>
      <c r="B47" s="2" t="s">
        <v>841</v>
      </c>
      <c r="C47" s="2" t="s">
        <v>510</v>
      </c>
      <c r="D47" s="2" t="s">
        <v>76</v>
      </c>
      <c r="E47" s="2" t="s">
        <v>339</v>
      </c>
      <c r="F47" s="2" t="s">
        <v>610</v>
      </c>
      <c r="G47" s="21" t="s">
        <v>340</v>
      </c>
      <c r="H47" s="21" t="str">
        <f>IFERROR(VLOOKUP($E47,'Wayne Master'!$B$1:$C$315,2,FALSE),"not on master")</f>
        <v>P0756010</v>
      </c>
      <c r="I47" s="11" t="s">
        <v>2087</v>
      </c>
      <c r="J47" s="3">
        <v>42425</v>
      </c>
      <c r="K47" s="2" t="s">
        <v>39</v>
      </c>
      <c r="L47" s="2" t="s">
        <v>612</v>
      </c>
      <c r="M47" s="2" t="s">
        <v>30</v>
      </c>
      <c r="N47" s="2" t="s">
        <v>31</v>
      </c>
      <c r="O47" s="2" t="s">
        <v>32</v>
      </c>
      <c r="P47" s="4">
        <v>19490</v>
      </c>
      <c r="Q47" s="4">
        <v>24445</v>
      </c>
      <c r="R47" s="4">
        <v>4955</v>
      </c>
      <c r="S47" s="5">
        <v>83.74</v>
      </c>
      <c r="T47" s="4">
        <v>3073</v>
      </c>
      <c r="U47" s="4">
        <v>4005</v>
      </c>
      <c r="V47" s="4">
        <v>932</v>
      </c>
      <c r="W47" s="5">
        <v>55.73</v>
      </c>
      <c r="X47" s="5">
        <v>0</v>
      </c>
      <c r="Y47" s="14">
        <v>139.47</v>
      </c>
      <c r="Z47" s="14">
        <v>0</v>
      </c>
      <c r="AA47" s="14">
        <v>139.47</v>
      </c>
      <c r="AB47" s="4">
        <v>24580</v>
      </c>
      <c r="AC47" s="55"/>
      <c r="AD47" s="59">
        <f>SUM(AI47,AM47,AQ47,AU47,AY47,BC47,BG47,BK47,BO47,BS47,BW47,CA47)</f>
        <v>651.3900000000001</v>
      </c>
      <c r="AE47" s="59">
        <f>(Q47*0.0169)+(U47*0.0598)</f>
        <v>652.6194999999999</v>
      </c>
      <c r="AF47" s="102">
        <f>IFERROR(IFERROR(VLOOKUP($G47,'FPO034'!$J$9:$Q$196,7,FALSE),(VLOOKUP($H47,'FPO034'!$J$9:$Q$196,7,FALSE))),"No PO")</f>
        <v>5616</v>
      </c>
      <c r="AG47" s="102">
        <f>IFERROR(IFERROR(VLOOKUP($G47,'FPO034'!$J$9:$Q$196,8,FALSE),(VLOOKUP($H47,'FPO034'!$J$9:$Q$196,8,FALSE))),"No PO")</f>
        <v>0</v>
      </c>
      <c r="AH47" s="102" t="str">
        <f>IF(AG47&lt;&gt;0,"No",IF(AD47&gt;AF47,"No",IF(AD47/AE47&lt;1,"--",IF(AD47/AE47&lt;1.02,"Maybe","No"))))</f>
        <v>--</v>
      </c>
      <c r="AI47" s="59">
        <f>IFERROR(VLOOKUP($E47,'Rev2 Aug 16'!$D$1:$Z$300,22,FALSE),"-")</f>
        <v>139.47</v>
      </c>
      <c r="AJ47" s="59" t="str">
        <f>IFERROR(VLOOKUP($E47,'Rev2 Aug 16'!$D$1:$Z$300,5,FALSE),"-")</f>
        <v>WAY2001H6X</v>
      </c>
      <c r="AK47" s="59" t="str">
        <f>IFERROR(VLOOKUP(AJ47,'Paid Invoices'!$F$6:$I$381,3,FALSE),"")</f>
        <v/>
      </c>
      <c r="AL47" s="59" t="str">
        <f>IFERROR(VLOOKUP(AJ47,'Open Invoices'!$D$1:$E$3000,2,FALSE),"")</f>
        <v/>
      </c>
      <c r="AM47" s="59">
        <f>IFERROR(VLOOKUP($E47,'Rev2 July 16'!$D$1:$Z$300,22,FALSE),"-")</f>
        <v>100.05</v>
      </c>
      <c r="AN47" s="59" t="str">
        <f>IFERROR(VLOOKUP($E47,'Rev2 July 16'!$D$1:$Z$300,5,FALSE),"-")</f>
        <v>WAY2001G6Z</v>
      </c>
      <c r="AO47" s="59" t="str">
        <f>IFERROR(VLOOKUP(AN47,'Paid Invoices'!$F$6:$I$381,3,FALSE),"")</f>
        <v/>
      </c>
      <c r="AP47" s="59" t="str">
        <f>IFERROR(VLOOKUP(AN47,'Open Invoices'!$D$1:$E$3000,2,FALSE),"")</f>
        <v/>
      </c>
      <c r="AQ47" s="59">
        <f>IFERROR(VLOOKUP($E47,'Rev June 16'!$D$1:$Z$300,22,FALSE),"-")</f>
        <v>101.29</v>
      </c>
      <c r="AR47" s="59" t="str">
        <f>IFERROR(VLOOKUP($E47,'Rev June 16'!$D$1:$Z$300,4,FALSE),"-")</f>
        <v>WAY2001F6X</v>
      </c>
      <c r="AS47" s="59" t="str">
        <f>IFERROR(VLOOKUP(AR47,'Paid Invoices'!$F$6:$I$381,3,FALSE),"")</f>
        <v/>
      </c>
      <c r="AT47" s="59" t="str">
        <f>IFERROR(VLOOKUP(AR47,'Open Invoices'!$D$1:$E$3000,2,FALSE),"")</f>
        <v/>
      </c>
      <c r="AU47" s="59">
        <f>IFERROR(VLOOKUP($E47,'May 2016'!$D$1:$Z$300,22,FALSE),"-")</f>
        <v>132.16</v>
      </c>
      <c r="AV47" s="59" t="str">
        <f>IFERROR(VLOOKUP($E47,'May 2016'!$D$1:$Z$300,4,FALSE),"-")</f>
        <v>WAY2001E6Z</v>
      </c>
      <c r="AW47" s="59" t="str">
        <f>IFERROR(VLOOKUP(AV47,'Paid Invoices'!$F$6:$I$381,3,FALSE),"")</f>
        <v/>
      </c>
      <c r="AX47" s="59" t="str">
        <f>IFERROR(VLOOKUP(AV47,'Open Invoices'!$D$1:$E$3000,2,FALSE),"")</f>
        <v/>
      </c>
      <c r="AY47" s="59">
        <f>IFERROR(VLOOKUP($E47,'Apr 2016'!$D$1:$Z$300,22,FALSE),"-")</f>
        <v>145.22999999999999</v>
      </c>
      <c r="AZ47" s="59" t="str">
        <f>IFERROR(VLOOKUP($E47,'Apr 2016'!$D$1:$Z$300,4,FALSE),"-")</f>
        <v>WAY2001D6Y</v>
      </c>
      <c r="BA47" s="59" t="str">
        <f>IFERROR(VLOOKUP(AZ47,'Paid Invoices'!$F$6:$I$381,3,FALSE),"")</f>
        <v/>
      </c>
      <c r="BB47" s="59" t="str">
        <f>IFERROR(VLOOKUP(AZ47,'Open Invoices'!$D$1:$E$3000,2,FALSE),"")</f>
        <v/>
      </c>
      <c r="BC47" s="59">
        <f>IFERROR(VLOOKUP($E47,'Mar 2016'!$D$1:$Z$300,22,FALSE),"-")</f>
        <v>33.19</v>
      </c>
      <c r="BD47" s="59" t="str">
        <f>IFERROR(VLOOKUP($E47,'Mar 2016'!$D$1:$Z$300,4,FALSE),"-")</f>
        <v>WAY2001C6W</v>
      </c>
      <c r="BE47" s="59" t="str">
        <f>IFERROR(VLOOKUP(BD47,'Paid Invoices'!$F$6:$I$381,3,FALSE),"")</f>
        <v/>
      </c>
      <c r="BF47" s="59" t="str">
        <f>IFERROR(VLOOKUP(BD47,'Open Invoices'!$D$1:$E$3000,2,FALSE),"")</f>
        <v/>
      </c>
      <c r="BG47" s="59" t="str">
        <f>IFERROR(VLOOKUP($E47,'Feb 2016'!$D$1:$Z$300,22,FALSE),"-")</f>
        <v>-</v>
      </c>
      <c r="BH47" s="59" t="str">
        <f>IFERROR(VLOOKUP($E47,'Feb 2016'!$D$1:$Z$300,4,FALSE),"-")</f>
        <v>-</v>
      </c>
      <c r="BI47" s="59" t="str">
        <f>IFERROR(VLOOKUP(BH47,'Paid Invoices'!$F$6:$I$381,3,FALSE),"")</f>
        <v/>
      </c>
      <c r="BJ47" s="59" t="str">
        <f>IFERROR(VLOOKUP(BH47,'Open Invoices'!$D$1:$E$3000,2,FALSE),"")</f>
        <v/>
      </c>
      <c r="BK47" s="59" t="str">
        <f>IFERROR(VLOOKUP($E47,'Jan 2016'!$D$1:$Z$300,22,FALSE),"-")</f>
        <v>-</v>
      </c>
      <c r="BL47" s="59" t="str">
        <f>IFERROR(VLOOKUP($E47,'Jan 2016'!$D$1:$Z$300,4,FALSE),"-")</f>
        <v>-</v>
      </c>
      <c r="BM47" s="59" t="str">
        <f>IFERROR(VLOOKUP(BL47,'Paid Invoices'!$F$6:$I$381,3,FALSE),"")</f>
        <v/>
      </c>
      <c r="BN47" s="59" t="str">
        <f>IFERROR(VLOOKUP(BL47,'Open Invoices'!$D$1:$E$3000,2,FALSE),"")</f>
        <v/>
      </c>
      <c r="BO47" s="59" t="str">
        <f>IFERROR(VLOOKUP($E47,'Dec 2015'!$D$1:$Z$300,22,FALSE),"-")</f>
        <v>-</v>
      </c>
      <c r="BP47" s="59" t="str">
        <f>IFERROR(VLOOKUP($E47,'Dec 2015'!$D$1:$Z$300,4,FALSE),"-")</f>
        <v>-</v>
      </c>
      <c r="BQ47" s="59" t="str">
        <f>IFERROR(VLOOKUP(BP47,'Paid Invoices'!$F$6:$I$381,3,FALSE),"")</f>
        <v/>
      </c>
      <c r="BR47" s="59" t="str">
        <f>IFERROR(VLOOKUP(BP47,'Open Invoices'!$D$1:$E$3000,2,FALSE),"")</f>
        <v/>
      </c>
      <c r="BS47" s="59" t="str">
        <f>IFERROR(VLOOKUP($E47,'Nov 2015'!$D$1:$Z$300,22,FALSE),"-")</f>
        <v>-</v>
      </c>
      <c r="BT47" s="59" t="str">
        <f>IFERROR(VLOOKUP($E47,'Nov 2015'!$D$1:$Z$300,4,FALSE),"-")</f>
        <v>-</v>
      </c>
      <c r="BU47" s="59" t="str">
        <f>IFERROR(VLOOKUP(BT47,'Paid Invoices'!$F$6:$I$381,3,FALSE),"")</f>
        <v/>
      </c>
      <c r="BV47" s="59" t="str">
        <f>IFERROR(VLOOKUP(BT47,'Open Invoices'!$D$1:$E$3000,2,FALSE),"")</f>
        <v/>
      </c>
      <c r="BW47" s="59" t="str">
        <f>IFERROR(VLOOKUP($E47,'Oct 2015'!$D$1:$Z$300,22,FALSE),"-")</f>
        <v>-</v>
      </c>
      <c r="BX47" s="59" t="str">
        <f>IFERROR(VLOOKUP($E47,'Oct 2015'!$D$1:$Z$300,4,FALSE),"-")</f>
        <v>-</v>
      </c>
      <c r="BY47" s="59" t="str">
        <f>IFERROR(VLOOKUP(BX47,'Paid Invoices'!$F$6:$I$381,3,FALSE),"")</f>
        <v/>
      </c>
      <c r="BZ47" s="59" t="str">
        <f>IFERROR(VLOOKUP(BX47,'Open Invoices'!$D$1:$E$3000,2,FALSE),"")</f>
        <v/>
      </c>
      <c r="CA47" s="59" t="str">
        <f>IFERROR(VLOOKUP($E47,'Sep 2015'!$D$1:$Z$300,22,FALSE),"-")</f>
        <v>-</v>
      </c>
      <c r="CB47" s="59" t="str">
        <f>IFERROR(VLOOKUP($E47,'Sep 2015'!$D$1:$Z$300,4,FALSE),"-")</f>
        <v>-</v>
      </c>
      <c r="CC47" s="59" t="str">
        <f>IFERROR(VLOOKUP(CB47,'Paid Invoices'!$F$6:$I$381,3,FALSE),"")</f>
        <v/>
      </c>
      <c r="CD47" s="59" t="str">
        <f>IFERROR(VLOOKUP(CB47,'Open Invoices'!$D$1:$E$3000,2,FALSE),"")</f>
        <v/>
      </c>
      <c r="CE47" s="52"/>
      <c r="CF47" s="52" t="s">
        <v>2115</v>
      </c>
      <c r="CG47" s="49" t="str">
        <f>IFERROR(IFERROR(VLOOKUP($E47,'Asset Group  All Assets'!$B$1:$C$500,2,FALSE),(VLOOKUP($E47,'Missing-WSU-POs'!$B$1:$D$500,3,FALSE))),"?")</f>
        <v>P0756010</v>
      </c>
      <c r="CH47" s="31" t="str">
        <f>IF(G47="","",G47)</f>
        <v>P0756010</v>
      </c>
      <c r="CI47" s="31" t="str">
        <f>IF(CG47=CH47,"","Wrong PO")</f>
        <v/>
      </c>
      <c r="CJ47" s="29" t="str">
        <f>IFERROR(IF(VLOOKUP($E47,'Org July 2016 '!$D$1:$Z$500,3,FALSE)=G47,"-","Wrong PO"),"new")</f>
        <v>Wrong PO</v>
      </c>
      <c r="CK47" s="32">
        <f>IF(CJ47="wrong PO",(VLOOKUP($E47,'Org July 2016 '!$D$1:$Z$500,3,FALSE)),"")</f>
        <v>0</v>
      </c>
      <c r="CL47" s="29" t="str">
        <f>IFERROR(IF(VLOOKUP($E47,'Org June 2016 '!$D$1:$Z$500,3,FALSE)=G47,"-","Wrong PO"),"new")</f>
        <v>Wrong PO</v>
      </c>
      <c r="CM47" s="32">
        <f>IF(CL47="wrong PO",(VLOOKUP($E47,'Org June 2016 '!$D$1:$Z$500,3,FALSE)),"")</f>
        <v>0</v>
      </c>
      <c r="CN47" s="29" t="str">
        <f>IFERROR(IF(VLOOKUP($E47,'May 2016'!D101:Z600,3,FALSE)=G47,"-","Wrong PO"),"new")</f>
        <v>new</v>
      </c>
      <c r="CO47" s="32" t="str">
        <f>IF(CN47="wrong PO",(VLOOKUP($E47,'May 2016'!D101:Z600,3,FALSE)),"")</f>
        <v/>
      </c>
      <c r="CP47" s="29" t="str">
        <f>IFERROR(IF(VLOOKUP($E47,'Apr 2016'!$D$1:$Z$500,3,FALSE)=G47,"-","Wrong PO"),"new")</f>
        <v>-</v>
      </c>
      <c r="CQ47" s="32" t="str">
        <f>IF(CP47="wrong PO",(VLOOKUP($E47,'Apr 2016'!$D$1:$Z$500,3,FALSE)),"")</f>
        <v/>
      </c>
      <c r="CR47" s="32" t="str">
        <f>IFERROR(IF(VLOOKUP($E47,'Mar 2016'!$D$1:$Z$500,3,FALSE)=G47,"-","Wrong PO"),"new")</f>
        <v>-</v>
      </c>
      <c r="CS47" s="32" t="str">
        <f>IF(CP47="wrong PO",(VLOOKUP($E47,'Mar 2016'!$D$1:$Z$500,3,FALSE)),"")</f>
        <v/>
      </c>
      <c r="CT47" s="32" t="str">
        <f>IFERROR(IF(VLOOKUP($E47,'Feb 2016'!$D$1:$Z$500,3,FALSE)=G47,"-","Wrong PO"),"new")</f>
        <v>new</v>
      </c>
      <c r="CU47" s="32" t="str">
        <f>IF(CP47="wrong PO",(VLOOKUP($E47,'Feb 2016'!$D$1:$Z$500,3,FALSE)),"")</f>
        <v/>
      </c>
      <c r="CV47" s="29" t="str">
        <f>IFERROR(IF(VLOOKUP($E47,'Jan 2016'!$D$1:$Z$500,3,FALSE)=G47,"-","Wrong PO"),"new")</f>
        <v>new</v>
      </c>
      <c r="CW47" s="32" t="str">
        <f>IF(CV47="wrong PO",(VLOOKUP($E47,'Jan 2016'!$D$1:$Z$500,3,FALSE)),"")</f>
        <v/>
      </c>
      <c r="CX47" s="29" t="str">
        <f>IFERROR(IF(VLOOKUP($E47,'Dec 2015'!$D$1:$Z$500,3,FALSE)=G47,"-","Wrong PO"),"new")</f>
        <v>new</v>
      </c>
      <c r="CY47" s="32" t="str">
        <f>IF(CX47="wrong PO",(VLOOKUP($E47,'Dec 2015'!$D$1:$Z$500,3,FALSE)),"")</f>
        <v/>
      </c>
      <c r="CZ47" s="29" t="str">
        <f>IFERROR(IF(VLOOKUP($E47,'Nov 2015'!$D$1:$Z$500,3,FALSE)=G47,"-","Wrong PO"),"new")</f>
        <v>new</v>
      </c>
      <c r="DA47" s="32" t="str">
        <f>IF(CZ47="wrong PO",(VLOOKUP($E47,'Nov 2015'!$D$1:$Z$500,3,FALSE)),"")</f>
        <v/>
      </c>
      <c r="DB47" s="29" t="str">
        <f>IFERROR(IF(VLOOKUP($E47,'Oct 2015'!$D$1:$Z$500,3,FALSE)=G47,"-","Wrong PO"),"new")</f>
        <v>new</v>
      </c>
      <c r="DC47" s="32" t="str">
        <f>IF(DB47="wrong PO",(VLOOKUP($E47,'Oct 2015'!$D$1:$Z$500,3,FALSE)),"")</f>
        <v/>
      </c>
      <c r="DD47" s="29" t="str">
        <f>IFERROR(IF(VLOOKUP($E47,'Sep 2015'!$D$1:$Z$500,3,FALSE)=G47,"-","Wrong PO"),"new")</f>
        <v>new</v>
      </c>
      <c r="DE47" s="32" t="str">
        <f>IF(DD47="wrong PO",(VLOOKUP($E47,'Sep 2015'!$D$1:$Z$500,3,FALSE)),"")</f>
        <v/>
      </c>
    </row>
    <row r="48" spans="1:109">
      <c r="A48" s="115">
        <v>104</v>
      </c>
      <c r="B48" s="2" t="s">
        <v>841</v>
      </c>
      <c r="C48" s="2" t="s">
        <v>510</v>
      </c>
      <c r="D48" s="2" t="s">
        <v>25</v>
      </c>
      <c r="E48" s="2" t="s">
        <v>117</v>
      </c>
      <c r="F48" s="2" t="s">
        <v>83</v>
      </c>
      <c r="G48" s="21" t="s">
        <v>118</v>
      </c>
      <c r="H48" s="21" t="str">
        <f>IFERROR(VLOOKUP($E48,'Wayne Master'!$B$1:$C$315,2,FALSE),"not on master")</f>
        <v>P0764261</v>
      </c>
      <c r="I48" s="11" t="s">
        <v>2085</v>
      </c>
      <c r="J48" s="3">
        <v>42390</v>
      </c>
      <c r="K48" s="2" t="s">
        <v>39</v>
      </c>
      <c r="L48" s="2" t="s">
        <v>84</v>
      </c>
      <c r="M48" s="2" t="s">
        <v>30</v>
      </c>
      <c r="N48" s="2" t="s">
        <v>31</v>
      </c>
      <c r="O48" s="2" t="s">
        <v>32</v>
      </c>
      <c r="P48" s="4">
        <v>12110</v>
      </c>
      <c r="Q48" s="4">
        <v>20588</v>
      </c>
      <c r="R48" s="4">
        <v>8478</v>
      </c>
      <c r="S48" s="5">
        <v>143.28</v>
      </c>
      <c r="T48" s="4">
        <v>0</v>
      </c>
      <c r="U48" s="4">
        <v>0</v>
      </c>
      <c r="V48" s="4">
        <v>0</v>
      </c>
      <c r="W48" s="5">
        <v>0</v>
      </c>
      <c r="X48" s="5">
        <v>0</v>
      </c>
      <c r="Y48" s="14">
        <v>143.28</v>
      </c>
      <c r="Z48" s="14">
        <v>0</v>
      </c>
      <c r="AA48" s="14">
        <v>143.28</v>
      </c>
      <c r="AB48" s="4">
        <v>24580</v>
      </c>
      <c r="AC48" s="55"/>
      <c r="AD48" s="59">
        <f>SUM(AI48,AM48,AQ48,AU48,AY48,BC48,BG48,BK48,BO48,BS48,BW48,CA48)</f>
        <v>347.81</v>
      </c>
      <c r="AE48" s="59">
        <f>(Q48*0.0169)+(U48*0.0598)</f>
        <v>347.93719999999996</v>
      </c>
      <c r="AF48" s="102">
        <f>IFERROR(IFERROR(VLOOKUP($G48,'FPO034'!$J$9:$Q$196,7,FALSE),(VLOOKUP($H48,'FPO034'!$J$9:$Q$196,7,FALSE))),"No PO")</f>
        <v>810</v>
      </c>
      <c r="AG48" s="102">
        <f>IFERROR(IFERROR(VLOOKUP($G48,'FPO034'!$J$9:$Q$196,8,FALSE),(VLOOKUP($H48,'FPO034'!$J$9:$Q$196,8,FALSE))),"No PO")</f>
        <v>0</v>
      </c>
      <c r="AH48" s="102" t="str">
        <f>IF(AG48&lt;&gt;0,"No",IF(AD48&gt;AF48,"No",IF(AD48/AE48&lt;1,"--",IF(AD48/AE48&lt;1.02,"Maybe","No"))))</f>
        <v>--</v>
      </c>
      <c r="AI48" s="59">
        <f>IFERROR(VLOOKUP($E48,'Rev2 Aug 16'!$D$1:$Z$300,22,FALSE),"-")</f>
        <v>143.28</v>
      </c>
      <c r="AJ48" s="59" t="str">
        <f>IFERROR(VLOOKUP($E48,'Rev2 Aug 16'!$D$1:$Z$300,5,FALSE),"-")</f>
        <v>WAY2001H6AA</v>
      </c>
      <c r="AK48" s="59" t="str">
        <f>IFERROR(VLOOKUP(AJ48,'Paid Invoices'!$F$6:$I$381,3,FALSE),"")</f>
        <v/>
      </c>
      <c r="AL48" s="59" t="str">
        <f>IFERROR(VLOOKUP(AJ48,'Open Invoices'!$D$1:$E$3000,2,FALSE),"")</f>
        <v/>
      </c>
      <c r="AM48" s="59">
        <f>IFERROR(VLOOKUP($E48,'Rev2 July 16'!$D$1:$Z$300,22,FALSE),"-")</f>
        <v>113.89</v>
      </c>
      <c r="AN48" s="59" t="str">
        <f>IFERROR(VLOOKUP($E48,'Rev2 July 16'!$D$1:$Z$300,5,FALSE),"-")</f>
        <v>WAY2001G6AB</v>
      </c>
      <c r="AO48" s="59" t="str">
        <f>IFERROR(VLOOKUP(AN48,'Paid Invoices'!$F$6:$I$381,3,FALSE),"")</f>
        <v/>
      </c>
      <c r="AP48" s="59" t="str">
        <f>IFERROR(VLOOKUP(AN48,'Open Invoices'!$D$1:$E$3000,2,FALSE),"")</f>
        <v/>
      </c>
      <c r="AQ48" s="59">
        <f>IFERROR(VLOOKUP($E48,'Rev June 16'!$D$1:$Z$300,22,FALSE),"-")</f>
        <v>20.03</v>
      </c>
      <c r="AR48" s="59" t="str">
        <f>IFERROR(VLOOKUP($E48,'Rev June 16'!$D$1:$Z$300,4,FALSE),"-")</f>
        <v>WAY2001F6AA</v>
      </c>
      <c r="AS48" s="59" t="str">
        <f>IFERROR(VLOOKUP(AR48,'Paid Invoices'!$F$6:$I$381,3,FALSE),"")</f>
        <v/>
      </c>
      <c r="AT48" s="59" t="str">
        <f>IFERROR(VLOOKUP(AR48,'Open Invoices'!$D$1:$E$3000,2,FALSE),"")</f>
        <v/>
      </c>
      <c r="AU48" s="59">
        <f>IFERROR(VLOOKUP($E48,'May 2016'!$D$1:$Z$300,22,FALSE),"-")</f>
        <v>30.77</v>
      </c>
      <c r="AV48" s="59" t="str">
        <f>IFERROR(VLOOKUP($E48,'May 2016'!$D$1:$Z$300,4,FALSE),"-")</f>
        <v>WAY2001E6AB</v>
      </c>
      <c r="AW48" s="59" t="str">
        <f>IFERROR(VLOOKUP(AV48,'Paid Invoices'!$F$6:$I$381,3,FALSE),"")</f>
        <v/>
      </c>
      <c r="AX48" s="59" t="str">
        <f>IFERROR(VLOOKUP(AV48,'Open Invoices'!$D$1:$E$3000,2,FALSE),"")</f>
        <v/>
      </c>
      <c r="AY48" s="59">
        <f>IFERROR(VLOOKUP($E48,'Apr 2016'!$D$1:$Z$300,22,FALSE),"-")</f>
        <v>26.77</v>
      </c>
      <c r="AZ48" s="59" t="str">
        <f>IFERROR(VLOOKUP($E48,'Apr 2016'!$D$1:$Z$300,4,FALSE),"-")</f>
        <v>WAY2001D6AA</v>
      </c>
      <c r="BA48" s="59" t="str">
        <f>IFERROR(VLOOKUP(AZ48,'Paid Invoices'!$F$6:$I$381,3,FALSE),"")</f>
        <v/>
      </c>
      <c r="BB48" s="59" t="str">
        <f>IFERROR(VLOOKUP(AZ48,'Open Invoices'!$D$1:$E$3000,2,FALSE),"")</f>
        <v/>
      </c>
      <c r="BC48" s="59">
        <f>IFERROR(VLOOKUP($E48,'Mar 2016'!$D$1:$Z$300,22,FALSE),"-")</f>
        <v>11.48</v>
      </c>
      <c r="BD48" s="59" t="str">
        <f>IFERROR(VLOOKUP($E48,'Mar 2016'!$D$1:$Z$300,4,FALSE),"-")</f>
        <v>WAY2001C6X</v>
      </c>
      <c r="BE48" s="59" t="str">
        <f>IFERROR(VLOOKUP(BD48,'Paid Invoices'!$F$6:$I$381,3,FALSE),"")</f>
        <v/>
      </c>
      <c r="BF48" s="59" t="str">
        <f>IFERROR(VLOOKUP(BD48,'Open Invoices'!$D$1:$E$3000,2,FALSE),"")</f>
        <v/>
      </c>
      <c r="BG48" s="59">
        <f>IFERROR(VLOOKUP($E48,'Feb 2016'!$D$1:$Z$300,22,FALSE),"-")</f>
        <v>1.59</v>
      </c>
      <c r="BH48" s="59" t="str">
        <f>IFERROR(VLOOKUP($E48,'Feb 2016'!$D$1:$Z$300,4,FALSE),"-")</f>
        <v>WAY2001B6U</v>
      </c>
      <c r="BI48" s="59" t="str">
        <f>IFERROR(VLOOKUP(BH48,'Paid Invoices'!$F$6:$I$381,3,FALSE),"")</f>
        <v/>
      </c>
      <c r="BJ48" s="59" t="str">
        <f>IFERROR(VLOOKUP(BH48,'Open Invoices'!$D$1:$E$3000,2,FALSE),"")</f>
        <v/>
      </c>
      <c r="BK48" s="59">
        <f>IFERROR(VLOOKUP($E48,'Jan 2016'!$D$1:$Z$300,22,FALSE),"-")</f>
        <v>0</v>
      </c>
      <c r="BL48" s="59" t="str">
        <f>IFERROR(VLOOKUP($E48,'Jan 2016'!$D$1:$Z$300,4,FALSE),"-")</f>
        <v>WAY2001A6A</v>
      </c>
      <c r="BM48" s="59" t="str">
        <f>IFERROR(VLOOKUP(BL48,'Paid Invoices'!$F$6:$I$381,3,FALSE),"")</f>
        <v/>
      </c>
      <c r="BN48" s="59" t="str">
        <f>IFERROR(VLOOKUP(BL48,'Open Invoices'!$D$1:$E$3000,2,FALSE),"")</f>
        <v/>
      </c>
      <c r="BO48" s="59" t="str">
        <f>IFERROR(VLOOKUP($E48,'Dec 2015'!$D$1:$Z$300,22,FALSE),"-")</f>
        <v>-</v>
      </c>
      <c r="BP48" s="59" t="str">
        <f>IFERROR(VLOOKUP($E48,'Dec 2015'!$D$1:$Z$300,4,FALSE),"-")</f>
        <v>-</v>
      </c>
      <c r="BQ48" s="59" t="str">
        <f>IFERROR(VLOOKUP(BP48,'Paid Invoices'!$F$6:$I$381,3,FALSE),"")</f>
        <v/>
      </c>
      <c r="BR48" s="59" t="str">
        <f>IFERROR(VLOOKUP(BP48,'Open Invoices'!$D$1:$E$3000,2,FALSE),"")</f>
        <v/>
      </c>
      <c r="BS48" s="59" t="str">
        <f>IFERROR(VLOOKUP($E48,'Nov 2015'!$D$1:$Z$300,22,FALSE),"-")</f>
        <v>-</v>
      </c>
      <c r="BT48" s="59" t="str">
        <f>IFERROR(VLOOKUP($E48,'Nov 2015'!$D$1:$Z$300,4,FALSE),"-")</f>
        <v>-</v>
      </c>
      <c r="BU48" s="59" t="str">
        <f>IFERROR(VLOOKUP(BT48,'Paid Invoices'!$F$6:$I$381,3,FALSE),"")</f>
        <v/>
      </c>
      <c r="BV48" s="59" t="str">
        <f>IFERROR(VLOOKUP(BT48,'Open Invoices'!$D$1:$E$3000,2,FALSE),"")</f>
        <v/>
      </c>
      <c r="BW48" s="59" t="str">
        <f>IFERROR(VLOOKUP($E48,'Oct 2015'!$D$1:$Z$300,22,FALSE),"-")</f>
        <v>-</v>
      </c>
      <c r="BX48" s="59" t="str">
        <f>IFERROR(VLOOKUP($E48,'Oct 2015'!$D$1:$Z$300,4,FALSE),"-")</f>
        <v>-</v>
      </c>
      <c r="BY48" s="59" t="str">
        <f>IFERROR(VLOOKUP(BX48,'Paid Invoices'!$F$6:$I$381,3,FALSE),"")</f>
        <v/>
      </c>
      <c r="BZ48" s="59" t="str">
        <f>IFERROR(VLOOKUP(BX48,'Open Invoices'!$D$1:$E$3000,2,FALSE),"")</f>
        <v/>
      </c>
      <c r="CA48" s="59" t="str">
        <f>IFERROR(VLOOKUP($E48,'Sep 2015'!$D$1:$Z$300,22,FALSE),"-")</f>
        <v>-</v>
      </c>
      <c r="CB48" s="59" t="str">
        <f>IFERROR(VLOOKUP($E48,'Sep 2015'!$D$1:$Z$300,4,FALSE),"-")</f>
        <v>-</v>
      </c>
      <c r="CC48" s="59" t="str">
        <f>IFERROR(VLOOKUP(CB48,'Paid Invoices'!$F$6:$I$381,3,FALSE),"")</f>
        <v/>
      </c>
      <c r="CD48" s="59" t="str">
        <f>IFERROR(VLOOKUP(CB48,'Open Invoices'!$D$1:$E$3000,2,FALSE),"")</f>
        <v/>
      </c>
      <c r="CE48" s="52"/>
      <c r="CF48" s="52" t="s">
        <v>2115</v>
      </c>
      <c r="CG48" s="49" t="str">
        <f>IFERROR(IFERROR(VLOOKUP($E48,'Asset Group  All Assets'!$B$1:$C$500,2,FALSE),(VLOOKUP($E48,'Missing-WSU-POs'!$B$1:$D$500,3,FALSE))),"?")</f>
        <v>P0764261</v>
      </c>
      <c r="CH48" s="31" t="str">
        <f>IF(G48="","",G48)</f>
        <v>P0764261</v>
      </c>
      <c r="CI48" s="31" t="str">
        <f>IF(CG48=CH48,"","Wrong PO")</f>
        <v/>
      </c>
      <c r="CJ48" s="29" t="str">
        <f>IFERROR(IF(VLOOKUP($E48,'Org July 2016 '!$D$1:$Z$500,3,FALSE)=G48,"-","Wrong PO"),"new")</f>
        <v>Wrong PO</v>
      </c>
      <c r="CK48" s="32">
        <f>IF(CJ48="wrong PO",(VLOOKUP($E48,'Org July 2016 '!$D$1:$Z$500,3,FALSE)),"")</f>
        <v>0</v>
      </c>
      <c r="CL48" s="29" t="str">
        <f>IFERROR(IF(VLOOKUP($E48,'Org June 2016 '!$D$1:$Z$500,3,FALSE)=G48,"-","Wrong PO"),"new")</f>
        <v>Wrong PO</v>
      </c>
      <c r="CM48" s="32">
        <f>IF(CL48="wrong PO",(VLOOKUP($E48,'Org June 2016 '!$D$1:$Z$500,3,FALSE)),"")</f>
        <v>0</v>
      </c>
      <c r="CN48" s="29" t="str">
        <f>IFERROR(IF(VLOOKUP($E48,'May 2016'!D104:Z603,3,FALSE)=G48,"-","Wrong PO"),"new")</f>
        <v>new</v>
      </c>
      <c r="CO48" s="32" t="str">
        <f>IF(CN48="wrong PO",(VLOOKUP($E48,'May 2016'!D104:Z603,3,FALSE)),"")</f>
        <v/>
      </c>
      <c r="CP48" s="29" t="str">
        <f>IFERROR(IF(VLOOKUP($E48,'Apr 2016'!$D$1:$Z$500,3,FALSE)=G48,"-","Wrong PO"),"new")</f>
        <v>-</v>
      </c>
      <c r="CQ48" s="32" t="str">
        <f>IF(CP48="wrong PO",(VLOOKUP($E48,'Apr 2016'!$D$1:$Z$500,3,FALSE)),"")</f>
        <v/>
      </c>
      <c r="CR48" s="32" t="str">
        <f>IFERROR(IF(VLOOKUP($E48,'Mar 2016'!$D$1:$Z$500,3,FALSE)=G48,"-","Wrong PO"),"new")</f>
        <v>-</v>
      </c>
      <c r="CS48" s="32" t="str">
        <f>IF(CP48="wrong PO",(VLOOKUP($E48,'Mar 2016'!$D$1:$Z$500,3,FALSE)),"")</f>
        <v/>
      </c>
      <c r="CT48" s="32" t="str">
        <f>IFERROR(IF(VLOOKUP($E48,'Feb 2016'!$D$1:$Z$500,3,FALSE)=G48,"-","Wrong PO"),"new")</f>
        <v>-</v>
      </c>
      <c r="CU48" s="32" t="str">
        <f>IF(CP48="wrong PO",(VLOOKUP($E48,'Feb 2016'!$D$1:$Z$500,3,FALSE)),"")</f>
        <v/>
      </c>
      <c r="CV48" s="29" t="str">
        <f>IFERROR(IF(VLOOKUP($E48,'Jan 2016'!$D$1:$Z$500,3,FALSE)=G48,"-","Wrong PO"),"new")</f>
        <v>-</v>
      </c>
      <c r="CW48" s="32" t="str">
        <f>IF(CV48="wrong PO",(VLOOKUP($E48,'Jan 2016'!$D$1:$Z$500,3,FALSE)),"")</f>
        <v/>
      </c>
      <c r="CX48" s="29" t="str">
        <f>IFERROR(IF(VLOOKUP($E48,'Dec 2015'!$D$1:$Z$500,3,FALSE)=G48,"-","Wrong PO"),"new")</f>
        <v>new</v>
      </c>
      <c r="CY48" s="32" t="str">
        <f>IF(CX48="wrong PO",(VLOOKUP($E48,'Dec 2015'!$D$1:$Z$500,3,FALSE)),"")</f>
        <v/>
      </c>
      <c r="CZ48" s="29" t="str">
        <f>IFERROR(IF(VLOOKUP($E48,'Nov 2015'!$D$1:$Z$500,3,FALSE)=G48,"-","Wrong PO"),"new")</f>
        <v>new</v>
      </c>
      <c r="DA48" s="32" t="str">
        <f>IF(CZ48="wrong PO",(VLOOKUP($E48,'Nov 2015'!$D$1:$Z$500,3,FALSE)),"")</f>
        <v/>
      </c>
      <c r="DB48" s="29" t="str">
        <f>IFERROR(IF(VLOOKUP($E48,'Oct 2015'!$D$1:$Z$500,3,FALSE)=G48,"-","Wrong PO"),"new")</f>
        <v>new</v>
      </c>
      <c r="DC48" s="32" t="str">
        <f>IF(DB48="wrong PO",(VLOOKUP($E48,'Oct 2015'!$D$1:$Z$500,3,FALSE)),"")</f>
        <v/>
      </c>
      <c r="DD48" s="29" t="str">
        <f>IFERROR(IF(VLOOKUP($E48,'Sep 2015'!$D$1:$Z$500,3,FALSE)=G48,"-","Wrong PO"),"new")</f>
        <v>new</v>
      </c>
      <c r="DE48" s="32" t="str">
        <f>IF(DD48="wrong PO",(VLOOKUP($E48,'Sep 2015'!$D$1:$Z$500,3,FALSE)),"")</f>
        <v/>
      </c>
    </row>
    <row r="49" spans="1:109">
      <c r="A49" s="115">
        <v>105</v>
      </c>
      <c r="B49" s="2" t="s">
        <v>841</v>
      </c>
      <c r="C49" s="2" t="s">
        <v>510</v>
      </c>
      <c r="D49" s="2" t="s">
        <v>48</v>
      </c>
      <c r="E49" s="2" t="s">
        <v>191</v>
      </c>
      <c r="F49" s="2" t="s">
        <v>775</v>
      </c>
      <c r="G49" s="21" t="s">
        <v>192</v>
      </c>
      <c r="H49" s="21" t="str">
        <f>IFERROR(VLOOKUP($E49,'Wayne Master'!$B$1:$C$315,2,FALSE),"not on master")</f>
        <v>P0765965</v>
      </c>
      <c r="I49" s="11" t="s">
        <v>2084</v>
      </c>
      <c r="J49" s="3">
        <v>42524</v>
      </c>
      <c r="K49" s="2" t="s">
        <v>39</v>
      </c>
      <c r="L49" s="2" t="s">
        <v>776</v>
      </c>
      <c r="M49" s="2" t="s">
        <v>30</v>
      </c>
      <c r="N49" s="2" t="s">
        <v>31</v>
      </c>
      <c r="O49" s="2" t="s">
        <v>41</v>
      </c>
      <c r="P49" s="4">
        <v>1816</v>
      </c>
      <c r="Q49" s="4">
        <v>3419</v>
      </c>
      <c r="R49" s="4">
        <v>1603</v>
      </c>
      <c r="S49" s="5">
        <v>27.09</v>
      </c>
      <c r="T49" s="4">
        <v>1</v>
      </c>
      <c r="U49" s="4">
        <v>1</v>
      </c>
      <c r="V49" s="4">
        <v>0</v>
      </c>
      <c r="W49" s="5">
        <v>0</v>
      </c>
      <c r="X49" s="5">
        <v>0</v>
      </c>
      <c r="Y49" s="14">
        <v>27.09</v>
      </c>
      <c r="Z49" s="14">
        <v>0</v>
      </c>
      <c r="AA49" s="14">
        <v>27.09</v>
      </c>
      <c r="AB49" s="4">
        <v>24580</v>
      </c>
      <c r="AC49" s="55"/>
      <c r="AD49" s="59">
        <f>SUM(AI49,AM49,AQ49,AU49,AY49,BC49,BG49,BK49,BO49,BS49,BW49,CA49)</f>
        <v>57.61</v>
      </c>
      <c r="AE49" s="59">
        <f>(Q49*0.0169)+(U49*0.0598)</f>
        <v>57.840899999999998</v>
      </c>
      <c r="AF49" s="102">
        <f>IFERROR(IFERROR(VLOOKUP($G49,'FPO034'!$J$9:$Q$196,7,FALSE),(VLOOKUP($H49,'FPO034'!$J$9:$Q$196,7,FALSE))),"No PO")</f>
        <v>958.24</v>
      </c>
      <c r="AG49" s="102">
        <f>IFERROR(IFERROR(VLOOKUP($G49,'FPO034'!$J$9:$Q$196,8,FALSE),(VLOOKUP($H49,'FPO034'!$J$9:$Q$196,8,FALSE))),"No PO")</f>
        <v>0</v>
      </c>
      <c r="AH49" s="102" t="str">
        <f>IF(AG49&lt;&gt;0,"No",IF(AD49&gt;AF49,"No",IF(AD49/AE49&lt;1,"--",IF(AD49/AE49&lt;1.02,"Maybe","No"))))</f>
        <v>--</v>
      </c>
      <c r="AI49" s="59">
        <f>IFERROR(VLOOKUP($E49,'Rev2 Aug 16'!$D$1:$Z$300,22,FALSE),"-")</f>
        <v>27.09</v>
      </c>
      <c r="AJ49" s="59" t="str">
        <f>IFERROR(VLOOKUP($E49,'Rev2 Aug 16'!$D$1:$Z$300,5,FALSE),"-")</f>
        <v>WAY2001H6AB</v>
      </c>
      <c r="AK49" s="59" t="str">
        <f>IFERROR(VLOOKUP(AJ49,'Paid Invoices'!$F$6:$I$381,3,FALSE),"")</f>
        <v/>
      </c>
      <c r="AL49" s="59" t="str">
        <f>IFERROR(VLOOKUP(AJ49,'Open Invoices'!$D$1:$E$3000,2,FALSE),"")</f>
        <v/>
      </c>
      <c r="AM49" s="59">
        <f>IFERROR(VLOOKUP($E49,'Rev2 July 16'!$D$1:$Z$300,22,FALSE),"-")</f>
        <v>24.86</v>
      </c>
      <c r="AN49" s="59" t="str">
        <f>IFERROR(VLOOKUP($E49,'Rev2 July 16'!$D$1:$Z$300,5,FALSE),"-")</f>
        <v>WAY2001G6AC</v>
      </c>
      <c r="AO49" s="59" t="str">
        <f>IFERROR(VLOOKUP(AN49,'Paid Invoices'!$F$6:$I$381,3,FALSE),"")</f>
        <v/>
      </c>
      <c r="AP49" s="59" t="str">
        <f>IFERROR(VLOOKUP(AN49,'Open Invoices'!$D$1:$E$3000,2,FALSE),"")</f>
        <v/>
      </c>
      <c r="AQ49" s="59">
        <f>IFERROR(VLOOKUP($E49,'Rev June 16'!$D$1:$Z$300,22,FALSE),"-")</f>
        <v>5.66</v>
      </c>
      <c r="AR49" s="59" t="str">
        <f>IFERROR(VLOOKUP($E49,'Rev June 16'!$D$1:$Z$300,4,FALSE),"-")</f>
        <v>WAY2001F6AB</v>
      </c>
      <c r="AS49" s="59" t="str">
        <f>IFERROR(VLOOKUP(AR49,'Paid Invoices'!$F$6:$I$381,3,FALSE),"")</f>
        <v/>
      </c>
      <c r="AT49" s="59" t="str">
        <f>IFERROR(VLOOKUP(AR49,'Open Invoices'!$D$1:$E$3000,2,FALSE),"")</f>
        <v/>
      </c>
      <c r="AU49" s="59" t="str">
        <f>IFERROR(VLOOKUP($E49,'May 2016'!$D$1:$Z$300,22,FALSE),"-")</f>
        <v>-</v>
      </c>
      <c r="AV49" s="59" t="str">
        <f>IFERROR(VLOOKUP($E49,'May 2016'!$D$1:$Z$300,4,FALSE),"-")</f>
        <v>-</v>
      </c>
      <c r="AW49" s="59" t="str">
        <f>IFERROR(VLOOKUP(AV49,'Paid Invoices'!$F$6:$I$381,3,FALSE),"")</f>
        <v/>
      </c>
      <c r="AX49" s="59" t="str">
        <f>IFERROR(VLOOKUP(AV49,'Open Invoices'!$D$1:$E$3000,2,FALSE),"")</f>
        <v/>
      </c>
      <c r="AY49" s="59" t="str">
        <f>IFERROR(VLOOKUP($E49,'Apr 2016'!$D$1:$Z$300,22,FALSE),"-")</f>
        <v>-</v>
      </c>
      <c r="AZ49" s="59" t="str">
        <f>IFERROR(VLOOKUP($E49,'Apr 2016'!$D$1:$Z$300,4,FALSE),"-")</f>
        <v>-</v>
      </c>
      <c r="BA49" s="59" t="str">
        <f>IFERROR(VLOOKUP(AZ49,'Paid Invoices'!$F$6:$I$381,3,FALSE),"")</f>
        <v/>
      </c>
      <c r="BB49" s="59" t="str">
        <f>IFERROR(VLOOKUP(AZ49,'Open Invoices'!$D$1:$E$3000,2,FALSE),"")</f>
        <v/>
      </c>
      <c r="BC49" s="59" t="str">
        <f>IFERROR(VLOOKUP($E49,'Mar 2016'!$D$1:$Z$300,22,FALSE),"-")</f>
        <v>-</v>
      </c>
      <c r="BD49" s="59" t="str">
        <f>IFERROR(VLOOKUP($E49,'Mar 2016'!$D$1:$Z$300,4,FALSE),"-")</f>
        <v>-</v>
      </c>
      <c r="BE49" s="59" t="str">
        <f>IFERROR(VLOOKUP(BD49,'Paid Invoices'!$F$6:$I$381,3,FALSE),"")</f>
        <v/>
      </c>
      <c r="BF49" s="59" t="str">
        <f>IFERROR(VLOOKUP(BD49,'Open Invoices'!$D$1:$E$3000,2,FALSE),"")</f>
        <v/>
      </c>
      <c r="BG49" s="59" t="str">
        <f>IFERROR(VLOOKUP($E49,'Feb 2016'!$D$1:$Z$300,22,FALSE),"-")</f>
        <v>-</v>
      </c>
      <c r="BH49" s="59" t="str">
        <f>IFERROR(VLOOKUP($E49,'Feb 2016'!$D$1:$Z$300,4,FALSE),"-")</f>
        <v>-</v>
      </c>
      <c r="BI49" s="59" t="str">
        <f>IFERROR(VLOOKUP(BH49,'Paid Invoices'!$F$6:$I$381,3,FALSE),"")</f>
        <v/>
      </c>
      <c r="BJ49" s="59" t="str">
        <f>IFERROR(VLOOKUP(BH49,'Open Invoices'!$D$1:$E$3000,2,FALSE),"")</f>
        <v/>
      </c>
      <c r="BK49" s="59" t="str">
        <f>IFERROR(VLOOKUP($E49,'Jan 2016'!$D$1:$Z$300,22,FALSE),"-")</f>
        <v>-</v>
      </c>
      <c r="BL49" s="59" t="str">
        <f>IFERROR(VLOOKUP($E49,'Jan 2016'!$D$1:$Z$300,4,FALSE),"-")</f>
        <v>-</v>
      </c>
      <c r="BM49" s="59" t="str">
        <f>IFERROR(VLOOKUP(BL49,'Paid Invoices'!$F$6:$I$381,3,FALSE),"")</f>
        <v/>
      </c>
      <c r="BN49" s="59" t="str">
        <f>IFERROR(VLOOKUP(BL49,'Open Invoices'!$D$1:$E$3000,2,FALSE),"")</f>
        <v/>
      </c>
      <c r="BO49" s="59" t="str">
        <f>IFERROR(VLOOKUP($E49,'Dec 2015'!$D$1:$Z$300,22,FALSE),"-")</f>
        <v>-</v>
      </c>
      <c r="BP49" s="59" t="str">
        <f>IFERROR(VLOOKUP($E49,'Dec 2015'!$D$1:$Z$300,4,FALSE),"-")</f>
        <v>-</v>
      </c>
      <c r="BQ49" s="59" t="str">
        <f>IFERROR(VLOOKUP(BP49,'Paid Invoices'!$F$6:$I$381,3,FALSE),"")</f>
        <v/>
      </c>
      <c r="BR49" s="59" t="str">
        <f>IFERROR(VLOOKUP(BP49,'Open Invoices'!$D$1:$E$3000,2,FALSE),"")</f>
        <v/>
      </c>
      <c r="BS49" s="59" t="str">
        <f>IFERROR(VLOOKUP($E49,'Nov 2015'!$D$1:$Z$300,22,FALSE),"-")</f>
        <v>-</v>
      </c>
      <c r="BT49" s="59" t="str">
        <f>IFERROR(VLOOKUP($E49,'Nov 2015'!$D$1:$Z$300,4,FALSE),"-")</f>
        <v>-</v>
      </c>
      <c r="BU49" s="59" t="str">
        <f>IFERROR(VLOOKUP(BT49,'Paid Invoices'!$F$6:$I$381,3,FALSE),"")</f>
        <v/>
      </c>
      <c r="BV49" s="59" t="str">
        <f>IFERROR(VLOOKUP(BT49,'Open Invoices'!$D$1:$E$3000,2,FALSE),"")</f>
        <v/>
      </c>
      <c r="BW49" s="59" t="str">
        <f>IFERROR(VLOOKUP($E49,'Oct 2015'!$D$1:$Z$300,22,FALSE),"-")</f>
        <v>-</v>
      </c>
      <c r="BX49" s="59" t="str">
        <f>IFERROR(VLOOKUP($E49,'Oct 2015'!$D$1:$Z$300,4,FALSE),"-")</f>
        <v>-</v>
      </c>
      <c r="BY49" s="59" t="str">
        <f>IFERROR(VLOOKUP(BX49,'Paid Invoices'!$F$6:$I$381,3,FALSE),"")</f>
        <v/>
      </c>
      <c r="BZ49" s="59" t="str">
        <f>IFERROR(VLOOKUP(BX49,'Open Invoices'!$D$1:$E$3000,2,FALSE),"")</f>
        <v/>
      </c>
      <c r="CA49" s="59" t="str">
        <f>IFERROR(VLOOKUP($E49,'Sep 2015'!$D$1:$Z$300,22,FALSE),"-")</f>
        <v>-</v>
      </c>
      <c r="CB49" s="59" t="str">
        <f>IFERROR(VLOOKUP($E49,'Sep 2015'!$D$1:$Z$300,4,FALSE),"-")</f>
        <v>-</v>
      </c>
      <c r="CC49" s="59" t="str">
        <f>IFERROR(VLOOKUP(CB49,'Paid Invoices'!$F$6:$I$381,3,FALSE),"")</f>
        <v/>
      </c>
      <c r="CD49" s="59" t="str">
        <f>IFERROR(VLOOKUP(CB49,'Open Invoices'!$D$1:$E$3000,2,FALSE),"")</f>
        <v/>
      </c>
      <c r="CE49" s="52"/>
      <c r="CF49" s="52" t="s">
        <v>2115</v>
      </c>
      <c r="CG49" s="49" t="str">
        <f>IFERROR(IFERROR(VLOOKUP($E49,'Asset Group  All Assets'!$B$1:$C$500,2,FALSE),(VLOOKUP($E49,'Missing-WSU-POs'!$B$1:$D$500,3,FALSE))),"?")</f>
        <v>P0765965</v>
      </c>
      <c r="CH49" s="31" t="str">
        <f>IF(G49="","",G49)</f>
        <v>P0765965</v>
      </c>
      <c r="CI49" s="31" t="str">
        <f>IF(CG49=CH49,"","Wrong PO")</f>
        <v/>
      </c>
      <c r="CJ49" s="29" t="str">
        <f>IFERROR(IF(VLOOKUP($E49,'Org July 2016 '!$D$1:$Z$500,3,FALSE)=G49,"-","Wrong PO"),"new")</f>
        <v>Wrong PO</v>
      </c>
      <c r="CK49" s="32">
        <f>IF(CJ49="wrong PO",(VLOOKUP($E49,'Org July 2016 '!$D$1:$Z$500,3,FALSE)),"")</f>
        <v>0</v>
      </c>
      <c r="CL49" s="29" t="str">
        <f>IFERROR(IF(VLOOKUP($E49,'Org June 2016 '!$D$1:$Z$500,3,FALSE)=G49,"-","Wrong PO"),"new")</f>
        <v>Wrong PO</v>
      </c>
      <c r="CM49" s="32">
        <f>IF(CL49="wrong PO",(VLOOKUP($E49,'Org June 2016 '!$D$1:$Z$500,3,FALSE)),"")</f>
        <v>0</v>
      </c>
      <c r="CN49" s="29" t="str">
        <f>IFERROR(IF(VLOOKUP($E49,'May 2016'!D105:Z604,3,FALSE)=G49,"-","Wrong PO"),"new")</f>
        <v>new</v>
      </c>
      <c r="CO49" s="32" t="str">
        <f>IF(CN49="wrong PO",(VLOOKUP($E49,'May 2016'!D105:Z604,3,FALSE)),"")</f>
        <v/>
      </c>
      <c r="CP49" s="29" t="str">
        <f>IFERROR(IF(VLOOKUP($E49,'Apr 2016'!$D$1:$Z$500,3,FALSE)=G49,"-","Wrong PO"),"new")</f>
        <v>new</v>
      </c>
      <c r="CQ49" s="32" t="str">
        <f>IF(CP49="wrong PO",(VLOOKUP($E49,'Apr 2016'!$D$1:$Z$500,3,FALSE)),"")</f>
        <v/>
      </c>
      <c r="CR49" s="32" t="str">
        <f>IFERROR(IF(VLOOKUP($E49,'Mar 2016'!$D$1:$Z$500,3,FALSE)=G49,"-","Wrong PO"),"new")</f>
        <v>new</v>
      </c>
      <c r="CS49" s="32" t="str">
        <f>IF(CP49="wrong PO",(VLOOKUP($E49,'Mar 2016'!$D$1:$Z$500,3,FALSE)),"")</f>
        <v/>
      </c>
      <c r="CT49" s="32" t="str">
        <f>IFERROR(IF(VLOOKUP($E49,'Feb 2016'!$D$1:$Z$500,3,FALSE)=G49,"-","Wrong PO"),"new")</f>
        <v>new</v>
      </c>
      <c r="CU49" s="32" t="str">
        <f>IF(CP49="wrong PO",(VLOOKUP($E49,'Feb 2016'!$D$1:$Z$500,3,FALSE)),"")</f>
        <v/>
      </c>
      <c r="CV49" s="29" t="str">
        <f>IFERROR(IF(VLOOKUP($E49,'Jan 2016'!$D$1:$Z$500,3,FALSE)=G49,"-","Wrong PO"),"new")</f>
        <v>new</v>
      </c>
      <c r="CW49" s="32" t="str">
        <f>IF(CV49="wrong PO",(VLOOKUP($E49,'Jan 2016'!$D$1:$Z$500,3,FALSE)),"")</f>
        <v/>
      </c>
      <c r="CX49" s="29" t="str">
        <f>IFERROR(IF(VLOOKUP($E49,'Dec 2015'!$D$1:$Z$500,3,FALSE)=G49,"-","Wrong PO"),"new")</f>
        <v>new</v>
      </c>
      <c r="CY49" s="32" t="str">
        <f>IF(CX49="wrong PO",(VLOOKUP($E49,'Dec 2015'!$D$1:$Z$500,3,FALSE)),"")</f>
        <v/>
      </c>
      <c r="CZ49" s="29" t="str">
        <f>IFERROR(IF(VLOOKUP($E49,'Nov 2015'!$D$1:$Z$500,3,FALSE)=G49,"-","Wrong PO"),"new")</f>
        <v>new</v>
      </c>
      <c r="DA49" s="32" t="str">
        <f>IF(CZ49="wrong PO",(VLOOKUP($E49,'Nov 2015'!$D$1:$Z$500,3,FALSE)),"")</f>
        <v/>
      </c>
      <c r="DB49" s="29" t="str">
        <f>IFERROR(IF(VLOOKUP($E49,'Oct 2015'!$D$1:$Z$500,3,FALSE)=G49,"-","Wrong PO"),"new")</f>
        <v>new</v>
      </c>
      <c r="DC49" s="32" t="str">
        <f>IF(DB49="wrong PO",(VLOOKUP($E49,'Oct 2015'!$D$1:$Z$500,3,FALSE)),"")</f>
        <v/>
      </c>
      <c r="DD49" s="29" t="str">
        <f>IFERROR(IF(VLOOKUP($E49,'Sep 2015'!$D$1:$Z$500,3,FALSE)=G49,"-","Wrong PO"),"new")</f>
        <v>new</v>
      </c>
      <c r="DE49" s="32" t="str">
        <f>IF(DD49="wrong PO",(VLOOKUP($E49,'Sep 2015'!$D$1:$Z$500,3,FALSE)),"")</f>
        <v/>
      </c>
    </row>
    <row r="50" spans="1:109">
      <c r="A50" s="115">
        <v>106</v>
      </c>
      <c r="B50" s="2" t="s">
        <v>841</v>
      </c>
      <c r="C50" s="2" t="s">
        <v>510</v>
      </c>
      <c r="D50" s="2" t="s">
        <v>69</v>
      </c>
      <c r="E50" s="2" t="s">
        <v>270</v>
      </c>
      <c r="F50" s="2" t="s">
        <v>775</v>
      </c>
      <c r="G50" s="21" t="s">
        <v>192</v>
      </c>
      <c r="H50" s="21" t="str">
        <f>IFERROR(VLOOKUP($E50,'Wayne Master'!$B$1:$C$315,2,FALSE),"not on master")</f>
        <v>P0765965</v>
      </c>
      <c r="I50" s="11" t="s">
        <v>2084</v>
      </c>
      <c r="J50" s="3">
        <v>42524</v>
      </c>
      <c r="K50" s="2" t="s">
        <v>39</v>
      </c>
      <c r="L50" s="2" t="s">
        <v>776</v>
      </c>
      <c r="M50" s="2" t="s">
        <v>30</v>
      </c>
      <c r="N50" s="2" t="s">
        <v>31</v>
      </c>
      <c r="O50" s="2" t="s">
        <v>41</v>
      </c>
      <c r="P50" s="4">
        <v>1551</v>
      </c>
      <c r="Q50" s="4">
        <v>2533</v>
      </c>
      <c r="R50" s="4">
        <v>982</v>
      </c>
      <c r="S50" s="5">
        <v>16.600000000000001</v>
      </c>
      <c r="T50" s="4">
        <v>557</v>
      </c>
      <c r="U50" s="4">
        <v>1315</v>
      </c>
      <c r="V50" s="4">
        <v>758</v>
      </c>
      <c r="W50" s="5">
        <v>45.33</v>
      </c>
      <c r="X50" s="5">
        <v>0</v>
      </c>
      <c r="Y50" s="14">
        <v>61.93</v>
      </c>
      <c r="Z50" s="14">
        <v>0</v>
      </c>
      <c r="AA50" s="14">
        <v>61.93</v>
      </c>
      <c r="AB50" s="4">
        <v>24580</v>
      </c>
      <c r="AC50" s="55"/>
      <c r="AD50" s="59">
        <f>SUM(AI50,AM50,AQ50,AU50,AY50,BC50,BG50,BK50,BO50,BS50,BW50,CA50)</f>
        <v>121.22</v>
      </c>
      <c r="AE50" s="59">
        <f>(Q50*0.0169)+(U50*0.0598)</f>
        <v>121.4447</v>
      </c>
      <c r="AF50" s="102">
        <f>IFERROR(IFERROR(VLOOKUP($G50,'FPO034'!$J$9:$Q$196,7,FALSE),(VLOOKUP($H50,'FPO034'!$J$9:$Q$196,7,FALSE))),"No PO")</f>
        <v>958.24</v>
      </c>
      <c r="AG50" s="102">
        <f>IFERROR(IFERROR(VLOOKUP($G50,'FPO034'!$J$9:$Q$196,8,FALSE),(VLOOKUP($H50,'FPO034'!$J$9:$Q$196,8,FALSE))),"No PO")</f>
        <v>0</v>
      </c>
      <c r="AH50" s="102" t="str">
        <f>IF(AG50&lt;&gt;0,"No",IF(AD50&gt;AF50,"No",IF(AD50/AE50&lt;1,"--",IF(AD50/AE50&lt;1.02,"Maybe","No"))))</f>
        <v>--</v>
      </c>
      <c r="AI50" s="59">
        <f>IFERROR(VLOOKUP($E50,'Rev2 Aug 16'!$D$1:$Z$300,22,FALSE),"-")</f>
        <v>61.93</v>
      </c>
      <c r="AJ50" s="59" t="str">
        <f>IFERROR(VLOOKUP($E50,'Rev2 Aug 16'!$D$1:$Z$300,5,FALSE),"-")</f>
        <v>WAY2001H6AB</v>
      </c>
      <c r="AK50" s="59" t="str">
        <f>IFERROR(VLOOKUP(AJ50,'Paid Invoices'!$F$6:$I$381,3,FALSE),"")</f>
        <v/>
      </c>
      <c r="AL50" s="59" t="str">
        <f>IFERROR(VLOOKUP(AJ50,'Open Invoices'!$D$1:$E$3000,2,FALSE),"")</f>
        <v/>
      </c>
      <c r="AM50" s="59">
        <f>IFERROR(VLOOKUP($E50,'Rev2 July 16'!$D$1:$Z$300,22,FALSE),"-")</f>
        <v>43.93</v>
      </c>
      <c r="AN50" s="59" t="str">
        <f>IFERROR(VLOOKUP($E50,'Rev2 July 16'!$D$1:$Z$300,5,FALSE),"-")</f>
        <v>WAY2001G6AC</v>
      </c>
      <c r="AO50" s="59" t="str">
        <f>IFERROR(VLOOKUP(AN50,'Paid Invoices'!$F$6:$I$381,3,FALSE),"")</f>
        <v/>
      </c>
      <c r="AP50" s="59" t="str">
        <f>IFERROR(VLOOKUP(AN50,'Open Invoices'!$D$1:$E$3000,2,FALSE),"")</f>
        <v/>
      </c>
      <c r="AQ50" s="59">
        <f>IFERROR(VLOOKUP($E50,'Rev June 16'!$D$1:$Z$300,22,FALSE),"-")</f>
        <v>15.36</v>
      </c>
      <c r="AR50" s="59" t="str">
        <f>IFERROR(VLOOKUP($E50,'Rev June 16'!$D$1:$Z$300,4,FALSE),"-")</f>
        <v>WAY2001F6AB</v>
      </c>
      <c r="AS50" s="59" t="str">
        <f>IFERROR(VLOOKUP(AR50,'Paid Invoices'!$F$6:$I$381,3,FALSE),"")</f>
        <v/>
      </c>
      <c r="AT50" s="59" t="str">
        <f>IFERROR(VLOOKUP(AR50,'Open Invoices'!$D$1:$E$3000,2,FALSE),"")</f>
        <v/>
      </c>
      <c r="AU50" s="59" t="str">
        <f>IFERROR(VLOOKUP($E50,'May 2016'!$D$1:$Z$300,22,FALSE),"-")</f>
        <v>-</v>
      </c>
      <c r="AV50" s="59" t="str">
        <f>IFERROR(VLOOKUP($E50,'May 2016'!$D$1:$Z$300,4,FALSE),"-")</f>
        <v>-</v>
      </c>
      <c r="AW50" s="59" t="str">
        <f>IFERROR(VLOOKUP(AV50,'Paid Invoices'!$F$6:$I$381,3,FALSE),"")</f>
        <v/>
      </c>
      <c r="AX50" s="59" t="str">
        <f>IFERROR(VLOOKUP(AV50,'Open Invoices'!$D$1:$E$3000,2,FALSE),"")</f>
        <v/>
      </c>
      <c r="AY50" s="59" t="str">
        <f>IFERROR(VLOOKUP($E50,'Apr 2016'!$D$1:$Z$300,22,FALSE),"-")</f>
        <v>-</v>
      </c>
      <c r="AZ50" s="59" t="str">
        <f>IFERROR(VLOOKUP($E50,'Apr 2016'!$D$1:$Z$300,4,FALSE),"-")</f>
        <v>-</v>
      </c>
      <c r="BA50" s="59" t="str">
        <f>IFERROR(VLOOKUP(AZ50,'Paid Invoices'!$F$6:$I$381,3,FALSE),"")</f>
        <v/>
      </c>
      <c r="BB50" s="59" t="str">
        <f>IFERROR(VLOOKUP(AZ50,'Open Invoices'!$D$1:$E$3000,2,FALSE),"")</f>
        <v/>
      </c>
      <c r="BC50" s="59" t="str">
        <f>IFERROR(VLOOKUP($E50,'Mar 2016'!$D$1:$Z$300,22,FALSE),"-")</f>
        <v>-</v>
      </c>
      <c r="BD50" s="59" t="str">
        <f>IFERROR(VLOOKUP($E50,'Mar 2016'!$D$1:$Z$300,4,FALSE),"-")</f>
        <v>-</v>
      </c>
      <c r="BE50" s="59" t="str">
        <f>IFERROR(VLOOKUP(BD50,'Paid Invoices'!$F$6:$I$381,3,FALSE),"")</f>
        <v/>
      </c>
      <c r="BF50" s="59" t="str">
        <f>IFERROR(VLOOKUP(BD50,'Open Invoices'!$D$1:$E$3000,2,FALSE),"")</f>
        <v/>
      </c>
      <c r="BG50" s="59" t="str">
        <f>IFERROR(VLOOKUP($E50,'Feb 2016'!$D$1:$Z$300,22,FALSE),"-")</f>
        <v>-</v>
      </c>
      <c r="BH50" s="59" t="str">
        <f>IFERROR(VLOOKUP($E50,'Feb 2016'!$D$1:$Z$300,4,FALSE),"-")</f>
        <v>-</v>
      </c>
      <c r="BI50" s="59" t="str">
        <f>IFERROR(VLOOKUP(BH50,'Paid Invoices'!$F$6:$I$381,3,FALSE),"")</f>
        <v/>
      </c>
      <c r="BJ50" s="59" t="str">
        <f>IFERROR(VLOOKUP(BH50,'Open Invoices'!$D$1:$E$3000,2,FALSE),"")</f>
        <v/>
      </c>
      <c r="BK50" s="59" t="str">
        <f>IFERROR(VLOOKUP($E50,'Jan 2016'!$D$1:$Z$300,22,FALSE),"-")</f>
        <v>-</v>
      </c>
      <c r="BL50" s="59" t="str">
        <f>IFERROR(VLOOKUP($E50,'Jan 2016'!$D$1:$Z$300,4,FALSE),"-")</f>
        <v>-</v>
      </c>
      <c r="BM50" s="59" t="str">
        <f>IFERROR(VLOOKUP(BL50,'Paid Invoices'!$F$6:$I$381,3,FALSE),"")</f>
        <v/>
      </c>
      <c r="BN50" s="59" t="str">
        <f>IFERROR(VLOOKUP(BL50,'Open Invoices'!$D$1:$E$3000,2,FALSE),"")</f>
        <v/>
      </c>
      <c r="BO50" s="59" t="str">
        <f>IFERROR(VLOOKUP($E50,'Dec 2015'!$D$1:$Z$300,22,FALSE),"-")</f>
        <v>-</v>
      </c>
      <c r="BP50" s="59" t="str">
        <f>IFERROR(VLOOKUP($E50,'Dec 2015'!$D$1:$Z$300,4,FALSE),"-")</f>
        <v>-</v>
      </c>
      <c r="BQ50" s="59" t="str">
        <f>IFERROR(VLOOKUP(BP50,'Paid Invoices'!$F$6:$I$381,3,FALSE),"")</f>
        <v/>
      </c>
      <c r="BR50" s="59" t="str">
        <f>IFERROR(VLOOKUP(BP50,'Open Invoices'!$D$1:$E$3000,2,FALSE),"")</f>
        <v/>
      </c>
      <c r="BS50" s="59" t="str">
        <f>IFERROR(VLOOKUP($E50,'Nov 2015'!$D$1:$Z$300,22,FALSE),"-")</f>
        <v>-</v>
      </c>
      <c r="BT50" s="59" t="str">
        <f>IFERROR(VLOOKUP($E50,'Nov 2015'!$D$1:$Z$300,4,FALSE),"-")</f>
        <v>-</v>
      </c>
      <c r="BU50" s="59" t="str">
        <f>IFERROR(VLOOKUP(BT50,'Paid Invoices'!$F$6:$I$381,3,FALSE),"")</f>
        <v/>
      </c>
      <c r="BV50" s="59" t="str">
        <f>IFERROR(VLOOKUP(BT50,'Open Invoices'!$D$1:$E$3000,2,FALSE),"")</f>
        <v/>
      </c>
      <c r="BW50" s="59" t="str">
        <f>IFERROR(VLOOKUP($E50,'Oct 2015'!$D$1:$Z$300,22,FALSE),"-")</f>
        <v>-</v>
      </c>
      <c r="BX50" s="59" t="str">
        <f>IFERROR(VLOOKUP($E50,'Oct 2015'!$D$1:$Z$300,4,FALSE),"-")</f>
        <v>-</v>
      </c>
      <c r="BY50" s="59" t="str">
        <f>IFERROR(VLOOKUP(BX50,'Paid Invoices'!$F$6:$I$381,3,FALSE),"")</f>
        <v/>
      </c>
      <c r="BZ50" s="59" t="str">
        <f>IFERROR(VLOOKUP(BX50,'Open Invoices'!$D$1:$E$3000,2,FALSE),"")</f>
        <v/>
      </c>
      <c r="CA50" s="59" t="str">
        <f>IFERROR(VLOOKUP($E50,'Sep 2015'!$D$1:$Z$300,22,FALSE),"-")</f>
        <v>-</v>
      </c>
      <c r="CB50" s="59" t="str">
        <f>IFERROR(VLOOKUP($E50,'Sep 2015'!$D$1:$Z$300,4,FALSE),"-")</f>
        <v>-</v>
      </c>
      <c r="CC50" s="59" t="str">
        <f>IFERROR(VLOOKUP(CB50,'Paid Invoices'!$F$6:$I$381,3,FALSE),"")</f>
        <v/>
      </c>
      <c r="CD50" s="59" t="str">
        <f>IFERROR(VLOOKUP(CB50,'Open Invoices'!$D$1:$E$3000,2,FALSE),"")</f>
        <v/>
      </c>
      <c r="CE50" s="52"/>
      <c r="CF50" s="52" t="s">
        <v>2115</v>
      </c>
      <c r="CG50" s="49" t="str">
        <f>IFERROR(IFERROR(VLOOKUP($E50,'Asset Group  All Assets'!$B$1:$C$500,2,FALSE),(VLOOKUP($E50,'Missing-WSU-POs'!$B$1:$D$500,3,FALSE))),"?")</f>
        <v>P0765965</v>
      </c>
      <c r="CH50" s="31" t="str">
        <f>IF(G50="","",G50)</f>
        <v>P0765965</v>
      </c>
      <c r="CI50" s="31" t="str">
        <f>IF(CG50=CH50,"","Wrong PO")</f>
        <v/>
      </c>
      <c r="CJ50" s="29" t="str">
        <f>IFERROR(IF(VLOOKUP($E50,'Org July 2016 '!$D$1:$Z$500,3,FALSE)=G50,"-","Wrong PO"),"new")</f>
        <v>Wrong PO</v>
      </c>
      <c r="CK50" s="32">
        <f>IF(CJ50="wrong PO",(VLOOKUP($E50,'Org July 2016 '!$D$1:$Z$500,3,FALSE)),"")</f>
        <v>0</v>
      </c>
      <c r="CL50" s="29" t="str">
        <f>IFERROR(IF(VLOOKUP($E50,'Org June 2016 '!$D$1:$Z$500,3,FALSE)=G50,"-","Wrong PO"),"new")</f>
        <v>Wrong PO</v>
      </c>
      <c r="CM50" s="32">
        <f>IF(CL50="wrong PO",(VLOOKUP($E50,'Org June 2016 '!$D$1:$Z$500,3,FALSE)),"")</f>
        <v>0</v>
      </c>
      <c r="CN50" s="29" t="str">
        <f>IFERROR(IF(VLOOKUP($E50,'May 2016'!D106:Z605,3,FALSE)=G50,"-","Wrong PO"),"new")</f>
        <v>new</v>
      </c>
      <c r="CO50" s="32" t="str">
        <f>IF(CN50="wrong PO",(VLOOKUP($E50,'May 2016'!D106:Z605,3,FALSE)),"")</f>
        <v/>
      </c>
      <c r="CP50" s="29" t="str">
        <f>IFERROR(IF(VLOOKUP($E50,'Apr 2016'!$D$1:$Z$500,3,FALSE)=G50,"-","Wrong PO"),"new")</f>
        <v>new</v>
      </c>
      <c r="CQ50" s="32" t="str">
        <f>IF(CP50="wrong PO",(VLOOKUP($E50,'Apr 2016'!$D$1:$Z$500,3,FALSE)),"")</f>
        <v/>
      </c>
      <c r="CR50" s="32" t="str">
        <f>IFERROR(IF(VLOOKUP($E50,'Mar 2016'!$D$1:$Z$500,3,FALSE)=G50,"-","Wrong PO"),"new")</f>
        <v>new</v>
      </c>
      <c r="CS50" s="32" t="str">
        <f>IF(CP50="wrong PO",(VLOOKUP($E50,'Mar 2016'!$D$1:$Z$500,3,FALSE)),"")</f>
        <v/>
      </c>
      <c r="CT50" s="32" t="str">
        <f>IFERROR(IF(VLOOKUP($E50,'Feb 2016'!$D$1:$Z$500,3,FALSE)=G50,"-","Wrong PO"),"new")</f>
        <v>new</v>
      </c>
      <c r="CU50" s="32" t="str">
        <f>IF(CP50="wrong PO",(VLOOKUP($E50,'Feb 2016'!$D$1:$Z$500,3,FALSE)),"")</f>
        <v/>
      </c>
      <c r="CV50" s="29" t="str">
        <f>IFERROR(IF(VLOOKUP($E50,'Jan 2016'!$D$1:$Z$500,3,FALSE)=G50,"-","Wrong PO"),"new")</f>
        <v>new</v>
      </c>
      <c r="CW50" s="32" t="str">
        <f>IF(CV50="wrong PO",(VLOOKUP($E50,'Jan 2016'!$D$1:$Z$500,3,FALSE)),"")</f>
        <v/>
      </c>
      <c r="CX50" s="29" t="str">
        <f>IFERROR(IF(VLOOKUP($E50,'Dec 2015'!$D$1:$Z$500,3,FALSE)=G50,"-","Wrong PO"),"new")</f>
        <v>new</v>
      </c>
      <c r="CY50" s="32" t="str">
        <f>IF(CX50="wrong PO",(VLOOKUP($E50,'Dec 2015'!$D$1:$Z$500,3,FALSE)),"")</f>
        <v/>
      </c>
      <c r="CZ50" s="29" t="str">
        <f>IFERROR(IF(VLOOKUP($E50,'Nov 2015'!$D$1:$Z$500,3,FALSE)=G50,"-","Wrong PO"),"new")</f>
        <v>new</v>
      </c>
      <c r="DA50" s="32" t="str">
        <f>IF(CZ50="wrong PO",(VLOOKUP($E50,'Nov 2015'!$D$1:$Z$500,3,FALSE)),"")</f>
        <v/>
      </c>
      <c r="DB50" s="29" t="str">
        <f>IFERROR(IF(VLOOKUP($E50,'Oct 2015'!$D$1:$Z$500,3,FALSE)=G50,"-","Wrong PO"),"new")</f>
        <v>new</v>
      </c>
      <c r="DC50" s="32" t="str">
        <f>IF(DB50="wrong PO",(VLOOKUP($E50,'Oct 2015'!$D$1:$Z$500,3,FALSE)),"")</f>
        <v/>
      </c>
      <c r="DD50" s="29" t="str">
        <f>IFERROR(IF(VLOOKUP($E50,'Sep 2015'!$D$1:$Z$500,3,FALSE)=G50,"-","Wrong PO"),"new")</f>
        <v>new</v>
      </c>
      <c r="DE50" s="32" t="str">
        <f>IF(DD50="wrong PO",(VLOOKUP($E50,'Sep 2015'!$D$1:$Z$500,3,FALSE)),"")</f>
        <v/>
      </c>
    </row>
    <row r="51" spans="1:109">
      <c r="A51" s="115">
        <v>107</v>
      </c>
      <c r="B51" s="2" t="s">
        <v>841</v>
      </c>
      <c r="C51" s="2" t="s">
        <v>510</v>
      </c>
      <c r="D51" s="2" t="s">
        <v>25</v>
      </c>
      <c r="E51" s="2" t="s">
        <v>128</v>
      </c>
      <c r="F51" s="2" t="s">
        <v>83</v>
      </c>
      <c r="G51" s="21" t="s">
        <v>129</v>
      </c>
      <c r="H51" s="21" t="str">
        <f>IFERROR(VLOOKUP($E51,'Wayne Master'!$B$1:$C$315,2,FALSE),"not on master")</f>
        <v>P0766606</v>
      </c>
      <c r="I51" s="11" t="s">
        <v>2083</v>
      </c>
      <c r="J51" s="3">
        <v>42390</v>
      </c>
      <c r="K51" s="2" t="s">
        <v>39</v>
      </c>
      <c r="L51" s="2" t="s">
        <v>84</v>
      </c>
      <c r="M51" s="2" t="s">
        <v>30</v>
      </c>
      <c r="N51" s="2" t="s">
        <v>31</v>
      </c>
      <c r="O51" s="2" t="s">
        <v>32</v>
      </c>
      <c r="P51" s="4">
        <v>32191</v>
      </c>
      <c r="Q51" s="4">
        <v>37823</v>
      </c>
      <c r="R51" s="4">
        <v>5632</v>
      </c>
      <c r="S51" s="5">
        <v>95.18</v>
      </c>
      <c r="T51" s="4">
        <v>0</v>
      </c>
      <c r="U51" s="4">
        <v>0</v>
      </c>
      <c r="V51" s="4">
        <v>0</v>
      </c>
      <c r="W51" s="5">
        <v>0</v>
      </c>
      <c r="X51" s="5">
        <v>0</v>
      </c>
      <c r="Y51" s="14">
        <v>95.18</v>
      </c>
      <c r="Z51" s="14">
        <v>0</v>
      </c>
      <c r="AA51" s="14">
        <v>95.18</v>
      </c>
      <c r="AB51" s="4">
        <v>24580</v>
      </c>
      <c r="AC51" s="55"/>
      <c r="AD51" s="59">
        <f>SUM(AI51,AM51,AQ51,AU51,AY51,BC51,BG51,BK51,BO51,BS51,BW51,CA51)</f>
        <v>638.92000000000007</v>
      </c>
      <c r="AE51" s="59">
        <f>(Q51*0.0169)+(U51*0.0598)</f>
        <v>639.20869999999991</v>
      </c>
      <c r="AF51" s="102">
        <f>IFERROR(IFERROR(VLOOKUP($G51,'FPO034'!$J$9:$Q$196,7,FALSE),(VLOOKUP($H51,'FPO034'!$J$9:$Q$196,7,FALSE))),"No PO")</f>
        <v>1150</v>
      </c>
      <c r="AG51" s="102">
        <f>IFERROR(IFERROR(VLOOKUP($G51,'FPO034'!$J$9:$Q$196,8,FALSE),(VLOOKUP($H51,'FPO034'!$J$9:$Q$196,8,FALSE))),"No PO")</f>
        <v>0</v>
      </c>
      <c r="AH51" s="102" t="str">
        <f>IF(AG51&lt;&gt;0,"No",IF(AD51&gt;AF51,"No",IF(AD51/AE51&lt;1,"--",IF(AD51/AE51&lt;1.02,"Maybe","No"))))</f>
        <v>--</v>
      </c>
      <c r="AI51" s="59">
        <f>IFERROR(VLOOKUP($E51,'Rev2 Aug 16'!$D$1:$Z$300,22,FALSE),"-")</f>
        <v>95.18</v>
      </c>
      <c r="AJ51" s="59" t="str">
        <f>IFERROR(VLOOKUP($E51,'Rev2 Aug 16'!$D$1:$Z$300,5,FALSE),"-")</f>
        <v>WAY2001H6AC</v>
      </c>
      <c r="AK51" s="59" t="str">
        <f>IFERROR(VLOOKUP(AJ51,'Paid Invoices'!$F$6:$I$381,3,FALSE),"")</f>
        <v/>
      </c>
      <c r="AL51" s="59" t="str">
        <f>IFERROR(VLOOKUP(AJ51,'Open Invoices'!$D$1:$E$3000,2,FALSE),"")</f>
        <v/>
      </c>
      <c r="AM51" s="59">
        <f>IFERROR(VLOOKUP($E51,'Rev2 July 16'!$D$1:$Z$300,22,FALSE),"-")</f>
        <v>83.59</v>
      </c>
      <c r="AN51" s="59" t="str">
        <f>IFERROR(VLOOKUP($E51,'Rev2 July 16'!$D$1:$Z$300,5,FALSE),"-")</f>
        <v>WAY2001G6AD</v>
      </c>
      <c r="AO51" s="59" t="str">
        <f>IFERROR(VLOOKUP(AN51,'Paid Invoices'!$F$6:$I$381,3,FALSE),"")</f>
        <v/>
      </c>
      <c r="AP51" s="59" t="str">
        <f>IFERROR(VLOOKUP(AN51,'Open Invoices'!$D$1:$E$3000,2,FALSE),"")</f>
        <v/>
      </c>
      <c r="AQ51" s="59">
        <f>IFERROR(VLOOKUP($E51,'Rev June 16'!$D$1:$Z$300,22,FALSE),"-")</f>
        <v>77.45</v>
      </c>
      <c r="AR51" s="59" t="str">
        <f>IFERROR(VLOOKUP($E51,'Rev June 16'!$D$1:$Z$300,4,FALSE),"-")</f>
        <v>WAY2001F6AC</v>
      </c>
      <c r="AS51" s="59" t="str">
        <f>IFERROR(VLOOKUP(AR51,'Paid Invoices'!$F$6:$I$381,3,FALSE),"")</f>
        <v/>
      </c>
      <c r="AT51" s="59" t="str">
        <f>IFERROR(VLOOKUP(AR51,'Open Invoices'!$D$1:$E$3000,2,FALSE),"")</f>
        <v/>
      </c>
      <c r="AU51" s="59">
        <f>IFERROR(VLOOKUP($E51,'May 2016'!$D$1:$Z$300,22,FALSE),"-")</f>
        <v>88.76</v>
      </c>
      <c r="AV51" s="59" t="str">
        <f>IFERROR(VLOOKUP($E51,'May 2016'!$D$1:$Z$300,4,FALSE),"-")</f>
        <v>WAY2001E6AC</v>
      </c>
      <c r="AW51" s="59" t="str">
        <f>IFERROR(VLOOKUP(AV51,'Paid Invoices'!$F$6:$I$381,3,FALSE),"")</f>
        <v/>
      </c>
      <c r="AX51" s="59" t="str">
        <f>IFERROR(VLOOKUP(AV51,'Open Invoices'!$D$1:$E$3000,2,FALSE),"")</f>
        <v/>
      </c>
      <c r="AY51" s="59">
        <f>IFERROR(VLOOKUP($E51,'Apr 2016'!$D$1:$Z$300,22,FALSE),"-")</f>
        <v>112.67</v>
      </c>
      <c r="AZ51" s="59" t="str">
        <f>IFERROR(VLOOKUP($E51,'Apr 2016'!$D$1:$Z$300,4,FALSE),"-")</f>
        <v>WAY2001D6AB</v>
      </c>
      <c r="BA51" s="59" t="str">
        <f>IFERROR(VLOOKUP(AZ51,'Paid Invoices'!$F$6:$I$381,3,FALSE),"")</f>
        <v/>
      </c>
      <c r="BB51" s="59" t="str">
        <f>IFERROR(VLOOKUP(AZ51,'Open Invoices'!$D$1:$E$3000,2,FALSE),"")</f>
        <v/>
      </c>
      <c r="BC51" s="59">
        <f>IFERROR(VLOOKUP($E51,'Mar 2016'!$D$1:$Z$300,22,FALSE),"-")</f>
        <v>94.66</v>
      </c>
      <c r="BD51" s="59" t="str">
        <f>IFERROR(VLOOKUP($E51,'Mar 2016'!$D$1:$Z$300,4,FALSE),"-")</f>
        <v>WAY2001C6Y</v>
      </c>
      <c r="BE51" s="59" t="str">
        <f>IFERROR(VLOOKUP(BD51,'Paid Invoices'!$F$6:$I$381,3,FALSE),"")</f>
        <v/>
      </c>
      <c r="BF51" s="59" t="str">
        <f>IFERROR(VLOOKUP(BD51,'Open Invoices'!$D$1:$E$3000,2,FALSE),"")</f>
        <v/>
      </c>
      <c r="BG51" s="59">
        <f>IFERROR(VLOOKUP($E51,'Feb 2016'!$D$1:$Z$300,22,FALSE),"-")</f>
        <v>86.61</v>
      </c>
      <c r="BH51" s="59" t="str">
        <f>IFERROR(VLOOKUP($E51,'Feb 2016'!$D$1:$Z$300,4,FALSE),"-")</f>
        <v>WAY2001B6V</v>
      </c>
      <c r="BI51" s="59" t="str">
        <f>IFERROR(VLOOKUP(BH51,'Paid Invoices'!$F$6:$I$381,3,FALSE),"")</f>
        <v/>
      </c>
      <c r="BJ51" s="59" t="str">
        <f>IFERROR(VLOOKUP(BH51,'Open Invoices'!$D$1:$E$3000,2,FALSE),"")</f>
        <v/>
      </c>
      <c r="BK51" s="59" t="str">
        <f>IFERROR(VLOOKUP($E51,'Jan 2016'!$D$1:$Z$300,22,FALSE),"-")</f>
        <v>-</v>
      </c>
      <c r="BL51" s="59" t="str">
        <f>IFERROR(VLOOKUP($E51,'Jan 2016'!$D$1:$Z$300,4,FALSE),"-")</f>
        <v>-</v>
      </c>
      <c r="BM51" s="59" t="str">
        <f>IFERROR(VLOOKUP(BL51,'Paid Invoices'!$F$6:$I$381,3,FALSE),"")</f>
        <v/>
      </c>
      <c r="BN51" s="59" t="str">
        <f>IFERROR(VLOOKUP(BL51,'Open Invoices'!$D$1:$E$3000,2,FALSE),"")</f>
        <v/>
      </c>
      <c r="BO51" s="59" t="str">
        <f>IFERROR(VLOOKUP($E51,'Dec 2015'!$D$1:$Z$300,22,FALSE),"-")</f>
        <v>-</v>
      </c>
      <c r="BP51" s="59" t="str">
        <f>IFERROR(VLOOKUP($E51,'Dec 2015'!$D$1:$Z$300,4,FALSE),"-")</f>
        <v>-</v>
      </c>
      <c r="BQ51" s="59" t="str">
        <f>IFERROR(VLOOKUP(BP51,'Paid Invoices'!$F$6:$I$381,3,FALSE),"")</f>
        <v/>
      </c>
      <c r="BR51" s="59" t="str">
        <f>IFERROR(VLOOKUP(BP51,'Open Invoices'!$D$1:$E$3000,2,FALSE),"")</f>
        <v/>
      </c>
      <c r="BS51" s="59" t="str">
        <f>IFERROR(VLOOKUP($E51,'Nov 2015'!$D$1:$Z$300,22,FALSE),"-")</f>
        <v>-</v>
      </c>
      <c r="BT51" s="59" t="str">
        <f>IFERROR(VLOOKUP($E51,'Nov 2015'!$D$1:$Z$300,4,FALSE),"-")</f>
        <v>-</v>
      </c>
      <c r="BU51" s="59" t="str">
        <f>IFERROR(VLOOKUP(BT51,'Paid Invoices'!$F$6:$I$381,3,FALSE),"")</f>
        <v/>
      </c>
      <c r="BV51" s="59" t="str">
        <f>IFERROR(VLOOKUP(BT51,'Open Invoices'!$D$1:$E$3000,2,FALSE),"")</f>
        <v/>
      </c>
      <c r="BW51" s="59" t="str">
        <f>IFERROR(VLOOKUP($E51,'Oct 2015'!$D$1:$Z$300,22,FALSE),"-")</f>
        <v>-</v>
      </c>
      <c r="BX51" s="59" t="str">
        <f>IFERROR(VLOOKUP($E51,'Oct 2015'!$D$1:$Z$300,4,FALSE),"-")</f>
        <v>-</v>
      </c>
      <c r="BY51" s="59" t="str">
        <f>IFERROR(VLOOKUP(BX51,'Paid Invoices'!$F$6:$I$381,3,FALSE),"")</f>
        <v/>
      </c>
      <c r="BZ51" s="59" t="str">
        <f>IFERROR(VLOOKUP(BX51,'Open Invoices'!$D$1:$E$3000,2,FALSE),"")</f>
        <v/>
      </c>
      <c r="CA51" s="59" t="str">
        <f>IFERROR(VLOOKUP($E51,'Sep 2015'!$D$1:$Z$300,22,FALSE),"-")</f>
        <v>-</v>
      </c>
      <c r="CB51" s="59" t="str">
        <f>IFERROR(VLOOKUP($E51,'Sep 2015'!$D$1:$Z$300,4,FALSE),"-")</f>
        <v>-</v>
      </c>
      <c r="CC51" s="59" t="str">
        <f>IFERROR(VLOOKUP(CB51,'Paid Invoices'!$F$6:$I$381,3,FALSE),"")</f>
        <v/>
      </c>
      <c r="CD51" s="59" t="str">
        <f>IFERROR(VLOOKUP(CB51,'Open Invoices'!$D$1:$E$3000,2,FALSE),"")</f>
        <v/>
      </c>
      <c r="CE51" s="52"/>
      <c r="CF51" s="52" t="s">
        <v>2115</v>
      </c>
      <c r="CG51" s="49" t="str">
        <f>IFERROR(IFERROR(VLOOKUP($E51,'Asset Group  All Assets'!$B$1:$C$500,2,FALSE),(VLOOKUP($E51,'Missing-WSU-POs'!$B$1:$D$500,3,FALSE))),"?")</f>
        <v>P0766606</v>
      </c>
      <c r="CH51" s="31" t="str">
        <f>IF(G51="","",G51)</f>
        <v>P0766606</v>
      </c>
      <c r="CI51" s="31" t="str">
        <f>IF(CG51=CH51,"","Wrong PO")</f>
        <v/>
      </c>
      <c r="CJ51" s="29" t="str">
        <f>IFERROR(IF(VLOOKUP($E51,'Org July 2016 '!$D$1:$Z$500,3,FALSE)=G51,"-","Wrong PO"),"new")</f>
        <v>Wrong PO</v>
      </c>
      <c r="CK51" s="32">
        <f>IF(CJ51="wrong PO",(VLOOKUP($E51,'Org July 2016 '!$D$1:$Z$500,3,FALSE)),"")</f>
        <v>0</v>
      </c>
      <c r="CL51" s="29" t="str">
        <f>IFERROR(IF(VLOOKUP($E51,'Org June 2016 '!$D$1:$Z$500,3,FALSE)=G51,"-","Wrong PO"),"new")</f>
        <v>Wrong PO</v>
      </c>
      <c r="CM51" s="32">
        <f>IF(CL51="wrong PO",(VLOOKUP($E51,'Org June 2016 '!$D$1:$Z$500,3,FALSE)),"")</f>
        <v>0</v>
      </c>
      <c r="CN51" s="29" t="str">
        <f>IFERROR(IF(VLOOKUP($E51,'May 2016'!D107:Z606,3,FALSE)=G51,"-","Wrong PO"),"new")</f>
        <v>new</v>
      </c>
      <c r="CO51" s="32" t="str">
        <f>IF(CN51="wrong PO",(VLOOKUP($E51,'May 2016'!D107:Z606,3,FALSE)),"")</f>
        <v/>
      </c>
      <c r="CP51" s="29" t="str">
        <f>IFERROR(IF(VLOOKUP($E51,'Apr 2016'!$D$1:$Z$500,3,FALSE)=G51,"-","Wrong PO"),"new")</f>
        <v>-</v>
      </c>
      <c r="CQ51" s="32" t="str">
        <f>IF(CP51="wrong PO",(VLOOKUP($E51,'Apr 2016'!$D$1:$Z$500,3,FALSE)),"")</f>
        <v/>
      </c>
      <c r="CR51" s="32" t="str">
        <f>IFERROR(IF(VLOOKUP($E51,'Mar 2016'!$D$1:$Z$500,3,FALSE)=G51,"-","Wrong PO"),"new")</f>
        <v>-</v>
      </c>
      <c r="CS51" s="32" t="str">
        <f>IF(CP51="wrong PO",(VLOOKUP($E51,'Mar 2016'!$D$1:$Z$500,3,FALSE)),"")</f>
        <v/>
      </c>
      <c r="CT51" s="32" t="str">
        <f>IFERROR(IF(VLOOKUP($E51,'Feb 2016'!$D$1:$Z$500,3,FALSE)=G51,"-","Wrong PO"),"new")</f>
        <v>-</v>
      </c>
      <c r="CU51" s="32" t="str">
        <f>IF(CP51="wrong PO",(VLOOKUP($E51,'Feb 2016'!$D$1:$Z$500,3,FALSE)),"")</f>
        <v/>
      </c>
      <c r="CV51" s="29" t="str">
        <f>IFERROR(IF(VLOOKUP($E51,'Jan 2016'!$D$1:$Z$500,3,FALSE)=G51,"-","Wrong PO"),"new")</f>
        <v>new</v>
      </c>
      <c r="CW51" s="32" t="str">
        <f>IF(CV51="wrong PO",(VLOOKUP($E51,'Jan 2016'!$D$1:$Z$500,3,FALSE)),"")</f>
        <v/>
      </c>
      <c r="CX51" s="29" t="str">
        <f>IFERROR(IF(VLOOKUP($E51,'Dec 2015'!$D$1:$Z$500,3,FALSE)=G51,"-","Wrong PO"),"new")</f>
        <v>new</v>
      </c>
      <c r="CY51" s="32" t="str">
        <f>IF(CX51="wrong PO",(VLOOKUP($E51,'Dec 2015'!$D$1:$Z$500,3,FALSE)),"")</f>
        <v/>
      </c>
      <c r="CZ51" s="29" t="str">
        <f>IFERROR(IF(VLOOKUP($E51,'Nov 2015'!$D$1:$Z$500,3,FALSE)=G51,"-","Wrong PO"),"new")</f>
        <v>new</v>
      </c>
      <c r="DA51" s="32" t="str">
        <f>IF(CZ51="wrong PO",(VLOOKUP($E51,'Nov 2015'!$D$1:$Z$500,3,FALSE)),"")</f>
        <v/>
      </c>
      <c r="DB51" s="29" t="str">
        <f>IFERROR(IF(VLOOKUP($E51,'Oct 2015'!$D$1:$Z$500,3,FALSE)=G51,"-","Wrong PO"),"new")</f>
        <v>new</v>
      </c>
      <c r="DC51" s="32" t="str">
        <f>IF(DB51="wrong PO",(VLOOKUP($E51,'Oct 2015'!$D$1:$Z$500,3,FALSE)),"")</f>
        <v/>
      </c>
      <c r="DD51" s="29" t="str">
        <f>IFERROR(IF(VLOOKUP($E51,'Sep 2015'!$D$1:$Z$500,3,FALSE)=G51,"-","Wrong PO"),"new")</f>
        <v>new</v>
      </c>
      <c r="DE51" s="32" t="str">
        <f>IF(DD51="wrong PO",(VLOOKUP($E51,'Sep 2015'!$D$1:$Z$500,3,FALSE)),"")</f>
        <v/>
      </c>
    </row>
    <row r="52" spans="1:109">
      <c r="A52" s="115">
        <v>108</v>
      </c>
      <c r="B52" s="2" t="s">
        <v>841</v>
      </c>
      <c r="C52" s="2" t="s">
        <v>510</v>
      </c>
      <c r="D52" s="2" t="s">
        <v>76</v>
      </c>
      <c r="E52" s="2" t="s">
        <v>307</v>
      </c>
      <c r="F52" s="2" t="s">
        <v>27</v>
      </c>
      <c r="G52" s="21" t="s">
        <v>308</v>
      </c>
      <c r="H52" s="21" t="str">
        <f>IFERROR(VLOOKUP($E52,'Wayne Master'!$B$1:$C$315,2,FALSE),"not on master")</f>
        <v>P0766749</v>
      </c>
      <c r="I52" s="11" t="s">
        <v>2082</v>
      </c>
      <c r="J52" s="3">
        <v>42248</v>
      </c>
      <c r="K52" s="2" t="s">
        <v>39</v>
      </c>
      <c r="L52" s="2" t="s">
        <v>29</v>
      </c>
      <c r="M52" s="2" t="s">
        <v>30</v>
      </c>
      <c r="N52" s="2" t="s">
        <v>31</v>
      </c>
      <c r="O52" s="2" t="s">
        <v>32</v>
      </c>
      <c r="P52" s="4">
        <v>22474</v>
      </c>
      <c r="Q52" s="4">
        <v>24262</v>
      </c>
      <c r="R52" s="4">
        <v>1788</v>
      </c>
      <c r="S52" s="5">
        <v>30.22</v>
      </c>
      <c r="T52" s="4">
        <v>7109</v>
      </c>
      <c r="U52" s="4">
        <v>10240</v>
      </c>
      <c r="V52" s="4">
        <v>3131</v>
      </c>
      <c r="W52" s="5">
        <v>187.23</v>
      </c>
      <c r="X52" s="5">
        <v>0</v>
      </c>
      <c r="Y52" s="14">
        <v>217.45</v>
      </c>
      <c r="Z52" s="14">
        <v>0</v>
      </c>
      <c r="AA52" s="14">
        <v>217.45</v>
      </c>
      <c r="AB52" s="4">
        <v>24580</v>
      </c>
      <c r="AC52" s="55"/>
      <c r="AD52" s="59">
        <f>SUM(AI52,AM52,AQ52,AU52,AY52,BC52,BG52,BK52,BO52,BS52,BW52,CA52)</f>
        <v>1021.6400000000001</v>
      </c>
      <c r="AE52" s="59">
        <f>(Q52*0.0169)+(U52*0.0598)</f>
        <v>1022.3797999999999</v>
      </c>
      <c r="AF52" s="102">
        <f>IFERROR(IFERROR(VLOOKUP($G52,'FPO034'!$J$9:$Q$196,7,FALSE),(VLOOKUP($H52,'FPO034'!$J$9:$Q$196,7,FALSE))),"No PO")</f>
        <v>4413.3599999999997</v>
      </c>
      <c r="AG52" s="102">
        <f>IFERROR(IFERROR(VLOOKUP($G52,'FPO034'!$J$9:$Q$196,8,FALSE),(VLOOKUP($H52,'FPO034'!$J$9:$Q$196,8,FALSE))),"No PO")</f>
        <v>0</v>
      </c>
      <c r="AH52" s="102" t="str">
        <f>IF(AG52&lt;&gt;0,"No",IF(AD52&gt;AF52,"No",IF(AD52/AE52&lt;1,"--",IF(AD52/AE52&lt;1.02,"Maybe","No"))))</f>
        <v>--</v>
      </c>
      <c r="AI52" s="59">
        <f>IFERROR(VLOOKUP($E52,'Rev2 Aug 16'!$D$1:$Z$300,22,FALSE),"-")</f>
        <v>217.45</v>
      </c>
      <c r="AJ52" s="59" t="str">
        <f>IFERROR(VLOOKUP($E52,'Rev2 Aug 16'!$D$1:$Z$300,5,FALSE),"-")</f>
        <v>WAY2001H6AD</v>
      </c>
      <c r="AK52" s="59" t="str">
        <f>IFERROR(VLOOKUP(AJ52,'Paid Invoices'!$F$6:$I$381,3,FALSE),"")</f>
        <v/>
      </c>
      <c r="AL52" s="59" t="str">
        <f>IFERROR(VLOOKUP(AJ52,'Open Invoices'!$D$1:$E$3000,2,FALSE),"")</f>
        <v/>
      </c>
      <c r="AM52" s="59">
        <f>IFERROR(VLOOKUP($E52,'Rev2 July 16'!$D$1:$Z$300,22,FALSE),"-")</f>
        <v>58.18</v>
      </c>
      <c r="AN52" s="59" t="str">
        <f>IFERROR(VLOOKUP($E52,'Rev2 July 16'!$D$1:$Z$300,5,FALSE),"-")</f>
        <v>WAY2001G6AE</v>
      </c>
      <c r="AO52" s="59" t="str">
        <f>IFERROR(VLOOKUP(AN52,'Paid Invoices'!$F$6:$I$381,3,FALSE),"")</f>
        <v/>
      </c>
      <c r="AP52" s="59" t="str">
        <f>IFERROR(VLOOKUP(AN52,'Open Invoices'!$D$1:$E$3000,2,FALSE),"")</f>
        <v/>
      </c>
      <c r="AQ52" s="59">
        <f>IFERROR(VLOOKUP($E52,'Rev June 16'!$D$1:$Z$300,22,FALSE),"-")</f>
        <v>84.57</v>
      </c>
      <c r="AR52" s="59" t="str">
        <f>IFERROR(VLOOKUP($E52,'Rev June 16'!$D$1:$Z$300,4,FALSE),"-")</f>
        <v>WAY2001F6AD</v>
      </c>
      <c r="AS52" s="59" t="str">
        <f>IFERROR(VLOOKUP(AR52,'Paid Invoices'!$F$6:$I$381,3,FALSE),"")</f>
        <v/>
      </c>
      <c r="AT52" s="59" t="str">
        <f>IFERROR(VLOOKUP(AR52,'Open Invoices'!$D$1:$E$3000,2,FALSE),"")</f>
        <v/>
      </c>
      <c r="AU52" s="59">
        <f>IFERROR(VLOOKUP($E52,'May 2016'!$D$1:$Z$300,22,FALSE),"-")</f>
        <v>89.79</v>
      </c>
      <c r="AV52" s="59" t="str">
        <f>IFERROR(VLOOKUP($E52,'May 2016'!$D$1:$Z$300,4,FALSE),"-")</f>
        <v>WAY2001E6AD</v>
      </c>
      <c r="AW52" s="59" t="str">
        <f>IFERROR(VLOOKUP(AV52,'Paid Invoices'!$F$6:$I$381,3,FALSE),"")</f>
        <v/>
      </c>
      <c r="AX52" s="59" t="str">
        <f>IFERROR(VLOOKUP(AV52,'Open Invoices'!$D$1:$E$3000,2,FALSE),"")</f>
        <v/>
      </c>
      <c r="AY52" s="59">
        <f>IFERROR(VLOOKUP($E52,'Apr 2016'!$D$1:$Z$300,22,FALSE),"-")</f>
        <v>61.61</v>
      </c>
      <c r="AZ52" s="59" t="str">
        <f>IFERROR(VLOOKUP($E52,'Apr 2016'!$D$1:$Z$300,4,FALSE),"-")</f>
        <v>WAY2001D6AC</v>
      </c>
      <c r="BA52" s="59" t="str">
        <f>IFERROR(VLOOKUP(AZ52,'Paid Invoices'!$F$6:$I$381,3,FALSE),"")</f>
        <v/>
      </c>
      <c r="BB52" s="59" t="str">
        <f>IFERROR(VLOOKUP(AZ52,'Open Invoices'!$D$1:$E$3000,2,FALSE),"")</f>
        <v/>
      </c>
      <c r="BC52" s="59">
        <f>IFERROR(VLOOKUP($E52,'Mar 2016'!$D$1:$Z$300,22,FALSE),"-")</f>
        <v>58.4</v>
      </c>
      <c r="BD52" s="59" t="str">
        <f>IFERROR(VLOOKUP($E52,'Mar 2016'!$D$1:$Z$300,4,FALSE),"-")</f>
        <v>WAY2001C6Z</v>
      </c>
      <c r="BE52" s="59" t="str">
        <f>IFERROR(VLOOKUP(BD52,'Paid Invoices'!$F$6:$I$381,3,FALSE),"")</f>
        <v/>
      </c>
      <c r="BF52" s="59" t="str">
        <f>IFERROR(VLOOKUP(BD52,'Open Invoices'!$D$1:$E$3000,2,FALSE),"")</f>
        <v/>
      </c>
      <c r="BG52" s="59">
        <f>IFERROR(VLOOKUP($E52,'Feb 2016'!$D$1:$Z$300,22,FALSE),"-")</f>
        <v>102.28</v>
      </c>
      <c r="BH52" s="59" t="str">
        <f>IFERROR(VLOOKUP($E52,'Feb 2016'!$D$1:$Z$300,4,FALSE),"-")</f>
        <v>WAY2001B6W</v>
      </c>
      <c r="BI52" s="59" t="str">
        <f>IFERROR(VLOOKUP(BH52,'Paid Invoices'!$F$6:$I$381,3,FALSE),"")</f>
        <v/>
      </c>
      <c r="BJ52" s="59" t="str">
        <f>IFERROR(VLOOKUP(BH52,'Open Invoices'!$D$1:$E$3000,2,FALSE),"")</f>
        <v/>
      </c>
      <c r="BK52" s="59">
        <f>IFERROR(VLOOKUP($E52,'Jan 2016'!$D$1:$Z$300,22,FALSE),"-")</f>
        <v>40.65</v>
      </c>
      <c r="BL52" s="59" t="str">
        <f>IFERROR(VLOOKUP($E52,'Jan 2016'!$D$1:$Z$300,4,FALSE),"-")</f>
        <v>WAY2001A6AR</v>
      </c>
      <c r="BM52" s="59" t="str">
        <f>IFERROR(VLOOKUP(BL52,'Paid Invoices'!$F$6:$I$381,3,FALSE),"")</f>
        <v/>
      </c>
      <c r="BN52" s="59" t="str">
        <f>IFERROR(VLOOKUP(BL52,'Open Invoices'!$D$1:$E$3000,2,FALSE),"")</f>
        <v/>
      </c>
      <c r="BO52" s="59">
        <f>IFERROR(VLOOKUP($E52,'Dec 2015'!$D$1:$Z$300,22,FALSE),"-")</f>
        <v>23.7</v>
      </c>
      <c r="BP52" s="59" t="str">
        <f>IFERROR(VLOOKUP($E52,'Dec 2015'!$D$1:$Z$300,4,FALSE),"-")</f>
        <v>WAY2001L5S</v>
      </c>
      <c r="BQ52" s="59" t="str">
        <f>IFERROR(VLOOKUP(BP52,'Paid Invoices'!$F$6:$I$381,3,FALSE),"")</f>
        <v/>
      </c>
      <c r="BR52" s="59" t="str">
        <f>IFERROR(VLOOKUP(BP52,'Open Invoices'!$D$1:$E$3000,2,FALSE),"")</f>
        <v/>
      </c>
      <c r="BS52" s="59">
        <f>IFERROR(VLOOKUP($E52,'Nov 2015'!$D$1:$Z$300,22,FALSE),"-")</f>
        <v>78.209999999999994</v>
      </c>
      <c r="BT52" s="59" t="str">
        <f>IFERROR(VLOOKUP($E52,'Nov 2015'!$D$1:$Z$300,4,FALSE),"-")</f>
        <v>WAY2001K5AR</v>
      </c>
      <c r="BU52" s="59" t="str">
        <f>IFERROR(VLOOKUP(BT52,'Paid Invoices'!$F$6:$I$381,3,FALSE),"")</f>
        <v/>
      </c>
      <c r="BV52" s="59" t="str">
        <f>IFERROR(VLOOKUP(BT52,'Open Invoices'!$D$1:$E$3000,2,FALSE),"")</f>
        <v/>
      </c>
      <c r="BW52" s="59">
        <f>IFERROR(VLOOKUP($E52,'Oct 2015'!$D$1:$Z$300,22,FALSE),"-")</f>
        <v>206.8</v>
      </c>
      <c r="BX52" s="59" t="str">
        <f>IFERROR(VLOOKUP($E52,'Oct 2015'!$D$1:$Z$300,4,FALSE),"-")</f>
        <v>WAY2001J5AS</v>
      </c>
      <c r="BY52" s="59" t="str">
        <f>IFERROR(VLOOKUP(BX52,'Paid Invoices'!$F$6:$I$381,3,FALSE),"")</f>
        <v/>
      </c>
      <c r="BZ52" s="59" t="str">
        <f>IFERROR(VLOOKUP(BX52,'Open Invoices'!$D$1:$E$3000,2,FALSE),"")</f>
        <v/>
      </c>
      <c r="CA52" s="59" t="str">
        <f>IFERROR(VLOOKUP($E52,'Sep 2015'!$D$1:$Z$300,22,FALSE),"-")</f>
        <v>-</v>
      </c>
      <c r="CB52" s="59" t="str">
        <f>IFERROR(VLOOKUP($E52,'Sep 2015'!$D$1:$Z$300,4,FALSE),"-")</f>
        <v>-</v>
      </c>
      <c r="CC52" s="59" t="str">
        <f>IFERROR(VLOOKUP(CB52,'Paid Invoices'!$F$6:$I$381,3,FALSE),"")</f>
        <v/>
      </c>
      <c r="CD52" s="59" t="str">
        <f>IFERROR(VLOOKUP(CB52,'Open Invoices'!$D$1:$E$3000,2,FALSE),"")</f>
        <v/>
      </c>
      <c r="CE52" s="52"/>
      <c r="CF52" s="52" t="s">
        <v>2115</v>
      </c>
      <c r="CG52" s="49" t="str">
        <f>IFERROR(IFERROR(VLOOKUP($E52,'Asset Group  All Assets'!$B$1:$C$500,2,FALSE),(VLOOKUP($E52,'Missing-WSU-POs'!$B$1:$D$500,3,FALSE))),"?")</f>
        <v>P0766749</v>
      </c>
      <c r="CH52" s="31" t="str">
        <f>IF(G52="","",G52)</f>
        <v>P0766749</v>
      </c>
      <c r="CI52" s="31" t="str">
        <f>IF(CG52=CH52,"","Wrong PO")</f>
        <v/>
      </c>
      <c r="CJ52" s="29" t="str">
        <f>IFERROR(IF(VLOOKUP($E52,'Org July 2016 '!$D$1:$Z$500,3,FALSE)=G52,"-","Wrong PO"),"new")</f>
        <v>Wrong PO</v>
      </c>
      <c r="CK52" s="32">
        <f>IF(CJ52="wrong PO",(VLOOKUP($E52,'Org July 2016 '!$D$1:$Z$500,3,FALSE)),"")</f>
        <v>0</v>
      </c>
      <c r="CL52" s="29" t="str">
        <f>IFERROR(IF(VLOOKUP($E52,'Org June 2016 '!$D$1:$Z$500,3,FALSE)=G52,"-","Wrong PO"),"new")</f>
        <v>Wrong PO</v>
      </c>
      <c r="CM52" s="32">
        <f>IF(CL52="wrong PO",(VLOOKUP($E52,'Org June 2016 '!$D$1:$Z$500,3,FALSE)),"")</f>
        <v>0</v>
      </c>
      <c r="CN52" s="29" t="str">
        <f>IFERROR(IF(VLOOKUP($E52,'May 2016'!D108:Z607,3,FALSE)=G52,"-","Wrong PO"),"new")</f>
        <v>new</v>
      </c>
      <c r="CO52" s="32" t="str">
        <f>IF(CN52="wrong PO",(VLOOKUP($E52,'May 2016'!D108:Z607,3,FALSE)),"")</f>
        <v/>
      </c>
      <c r="CP52" s="29" t="str">
        <f>IFERROR(IF(VLOOKUP($E52,'Apr 2016'!$D$1:$Z$500,3,FALSE)=G52,"-","Wrong PO"),"new")</f>
        <v>-</v>
      </c>
      <c r="CQ52" s="32" t="str">
        <f>IF(CP52="wrong PO",(VLOOKUP($E52,'Apr 2016'!$D$1:$Z$500,3,FALSE)),"")</f>
        <v/>
      </c>
      <c r="CR52" s="32" t="str">
        <f>IFERROR(IF(VLOOKUP($E52,'Mar 2016'!$D$1:$Z$500,3,FALSE)=G52,"-","Wrong PO"),"new")</f>
        <v>-</v>
      </c>
      <c r="CS52" s="32" t="str">
        <f>IF(CP52="wrong PO",(VLOOKUP($E52,'Mar 2016'!$D$1:$Z$500,3,FALSE)),"")</f>
        <v/>
      </c>
      <c r="CT52" s="32" t="str">
        <f>IFERROR(IF(VLOOKUP($E52,'Feb 2016'!$D$1:$Z$500,3,FALSE)=G52,"-","Wrong PO"),"new")</f>
        <v>-</v>
      </c>
      <c r="CU52" s="32" t="str">
        <f>IF(CP52="wrong PO",(VLOOKUP($E52,'Feb 2016'!$D$1:$Z$500,3,FALSE)),"")</f>
        <v/>
      </c>
      <c r="CV52" s="29" t="str">
        <f>IFERROR(IF(VLOOKUP($E52,'Jan 2016'!$D$1:$Z$500,3,FALSE)=G52,"-","Wrong PO"),"new")</f>
        <v>-</v>
      </c>
      <c r="CW52" s="32" t="str">
        <f>IF(CV52="wrong PO",(VLOOKUP($E52,'Jan 2016'!$D$1:$Z$500,3,FALSE)),"")</f>
        <v/>
      </c>
      <c r="CX52" s="29" t="str">
        <f>IFERROR(IF(VLOOKUP($E52,'Dec 2015'!$D$1:$Z$500,3,FALSE)=G52,"-","Wrong PO"),"new")</f>
        <v>-</v>
      </c>
      <c r="CY52" s="32" t="str">
        <f>IF(CX52="wrong PO",(VLOOKUP($E52,'Dec 2015'!$D$1:$Z$500,3,FALSE)),"")</f>
        <v/>
      </c>
      <c r="CZ52" s="29" t="str">
        <f>IFERROR(IF(VLOOKUP($E52,'Nov 2015'!$D$1:$Z$500,3,FALSE)=G52,"-","Wrong PO"),"new")</f>
        <v>-</v>
      </c>
      <c r="DA52" s="32" t="str">
        <f>IF(CZ52="wrong PO",(VLOOKUP($E52,'Nov 2015'!$D$1:$Z$500,3,FALSE)),"")</f>
        <v/>
      </c>
      <c r="DB52" s="29" t="str">
        <f>IFERROR(IF(VLOOKUP($E52,'Oct 2015'!$D$1:$Z$500,3,FALSE)=G52,"-","Wrong PO"),"new")</f>
        <v>-</v>
      </c>
      <c r="DC52" s="32" t="str">
        <f>IF(DB52="wrong PO",(VLOOKUP($E52,'Oct 2015'!$D$1:$Z$500,3,FALSE)),"")</f>
        <v/>
      </c>
      <c r="DD52" s="29" t="str">
        <f>IFERROR(IF(VLOOKUP($E52,'Sep 2015'!$D$1:$Z$500,3,FALSE)=G52,"-","Wrong PO"),"new")</f>
        <v>new</v>
      </c>
      <c r="DE52" s="32" t="str">
        <f>IF(DD52="wrong PO",(VLOOKUP($E52,'Sep 2015'!$D$1:$Z$500,3,FALSE)),"")</f>
        <v/>
      </c>
    </row>
    <row r="53" spans="1:109">
      <c r="A53" s="115">
        <v>109</v>
      </c>
      <c r="B53" s="2" t="s">
        <v>841</v>
      </c>
      <c r="C53" s="2" t="s">
        <v>510</v>
      </c>
      <c r="D53" s="2" t="s">
        <v>69</v>
      </c>
      <c r="E53" s="2" t="s">
        <v>271</v>
      </c>
      <c r="F53" s="2" t="s">
        <v>504</v>
      </c>
      <c r="G53" s="21" t="s">
        <v>272</v>
      </c>
      <c r="H53" s="21" t="str">
        <f>IFERROR(VLOOKUP($E53,'Wayne Master'!$B$1:$C$315,2,FALSE),"not on master")</f>
        <v>P0767801</v>
      </c>
      <c r="I53" s="11" t="s">
        <v>2081</v>
      </c>
      <c r="J53" s="3">
        <v>42501</v>
      </c>
      <c r="K53" s="2" t="s">
        <v>685</v>
      </c>
      <c r="L53" s="2" t="s">
        <v>381</v>
      </c>
      <c r="M53" s="2" t="s">
        <v>30</v>
      </c>
      <c r="N53" s="2" t="s">
        <v>31</v>
      </c>
      <c r="O53" s="2" t="s">
        <v>32</v>
      </c>
      <c r="P53" s="4">
        <v>19</v>
      </c>
      <c r="Q53" s="4">
        <v>20</v>
      </c>
      <c r="R53" s="4">
        <v>1</v>
      </c>
      <c r="S53" s="5">
        <v>0.02</v>
      </c>
      <c r="T53" s="4">
        <v>33</v>
      </c>
      <c r="U53" s="4">
        <v>39</v>
      </c>
      <c r="V53" s="4">
        <v>6</v>
      </c>
      <c r="W53" s="5">
        <v>0.36</v>
      </c>
      <c r="X53" s="5">
        <v>0</v>
      </c>
      <c r="Y53" s="14">
        <v>0.38</v>
      </c>
      <c r="Z53" s="14">
        <v>0</v>
      </c>
      <c r="AA53" s="14">
        <v>0.38</v>
      </c>
      <c r="AB53" s="4">
        <v>24580</v>
      </c>
      <c r="AC53" s="55"/>
      <c r="AD53" s="59">
        <f>SUM(AI53,AM53,AQ53,AU53,AY53,BC53,BG53,BK53,BO53,BS53,BW53,CA53)</f>
        <v>2.4500000000000002</v>
      </c>
      <c r="AE53" s="59">
        <f>(Q53*0.0169)+(U53*0.0598)</f>
        <v>2.6701999999999999</v>
      </c>
      <c r="AF53" s="102">
        <f>IFERROR(IFERROR(VLOOKUP($G53,'FPO034'!$J$9:$Q$196,7,FALSE),(VLOOKUP($H53,'FPO034'!$J$9:$Q$196,7,FALSE))),"No PO")</f>
        <v>108.68</v>
      </c>
      <c r="AG53" s="102">
        <f>IFERROR(IFERROR(VLOOKUP($G53,'FPO034'!$J$9:$Q$196,8,FALSE),(VLOOKUP($H53,'FPO034'!$J$9:$Q$196,8,FALSE))),"No PO")</f>
        <v>0</v>
      </c>
      <c r="AH53" s="102" t="str">
        <f>IF(AG53&lt;&gt;0,"No",IF(AD53&gt;AF53,"No",IF(AD53/AE53&lt;1,"--",IF(AD53/AE53&lt;1.02,"Maybe","No"))))</f>
        <v>--</v>
      </c>
      <c r="AI53" s="59">
        <f>IFERROR(VLOOKUP($E53,'Rev2 Aug 16'!$D$1:$Z$300,22,FALSE),"-")</f>
        <v>0.38</v>
      </c>
      <c r="AJ53" s="59" t="str">
        <f>IFERROR(VLOOKUP($E53,'Rev2 Aug 16'!$D$1:$Z$300,5,FALSE),"-")</f>
        <v>WAY2001H6AE</v>
      </c>
      <c r="AK53" s="59" t="str">
        <f>IFERROR(VLOOKUP(AJ53,'Paid Invoices'!$F$6:$I$381,3,FALSE),"")</f>
        <v/>
      </c>
      <c r="AL53" s="59" t="str">
        <f>IFERROR(VLOOKUP(AJ53,'Open Invoices'!$D$1:$E$3000,2,FALSE),"")</f>
        <v/>
      </c>
      <c r="AM53" s="59">
        <f>IFERROR(VLOOKUP($E53,'Rev2 July 16'!$D$1:$Z$300,22,FALSE),"-")</f>
        <v>0.03</v>
      </c>
      <c r="AN53" s="59" t="str">
        <f>IFERROR(VLOOKUP($E53,'Rev2 July 16'!$D$1:$Z$300,5,FALSE),"-")</f>
        <v>WAY2001G6AF</v>
      </c>
      <c r="AO53" s="59" t="str">
        <f>IFERROR(VLOOKUP(AN53,'Paid Invoices'!$F$6:$I$381,3,FALSE),"")</f>
        <v/>
      </c>
      <c r="AP53" s="59" t="str">
        <f>IFERROR(VLOOKUP(AN53,'Open Invoices'!$D$1:$E$3000,2,FALSE),"")</f>
        <v/>
      </c>
      <c r="AQ53" s="59">
        <f>IFERROR(VLOOKUP($E53,'Rev June 16'!$D$1:$Z$300,22,FALSE),"-")</f>
        <v>0.9</v>
      </c>
      <c r="AR53" s="59" t="str">
        <f>IFERROR(VLOOKUP($E53,'Rev June 16'!$D$1:$Z$300,4,FALSE),"-")</f>
        <v>WAY2001F6AE</v>
      </c>
      <c r="AS53" s="59" t="str">
        <f>IFERROR(VLOOKUP(AR53,'Paid Invoices'!$F$6:$I$381,3,FALSE),"")</f>
        <v/>
      </c>
      <c r="AT53" s="59" t="str">
        <f>IFERROR(VLOOKUP(AR53,'Open Invoices'!$D$1:$E$3000,2,FALSE),"")</f>
        <v/>
      </c>
      <c r="AU53" s="59">
        <f>IFERROR(VLOOKUP($E53,'May 2016'!$D$1:$Z$300,22,FALSE),"-")</f>
        <v>1.1399999999999999</v>
      </c>
      <c r="AV53" s="59" t="str">
        <f>IFERROR(VLOOKUP($E53,'May 2016'!$D$1:$Z$300,4,FALSE),"-")</f>
        <v>WAY2001E6A</v>
      </c>
      <c r="AW53" s="59" t="str">
        <f>IFERROR(VLOOKUP(AV53,'Paid Invoices'!$F$6:$I$381,3,FALSE),"")</f>
        <v/>
      </c>
      <c r="AX53" s="59" t="str">
        <f>IFERROR(VLOOKUP(AV53,'Open Invoices'!$D$1:$E$3000,2,FALSE),"")</f>
        <v/>
      </c>
      <c r="AY53" s="59" t="str">
        <f>IFERROR(VLOOKUP($E53,'Apr 2016'!$D$1:$Z$300,22,FALSE),"-")</f>
        <v>-</v>
      </c>
      <c r="AZ53" s="59" t="str">
        <f>IFERROR(VLOOKUP($E53,'Apr 2016'!$D$1:$Z$300,4,FALSE),"-")</f>
        <v>-</v>
      </c>
      <c r="BA53" s="59" t="str">
        <f>IFERROR(VLOOKUP(AZ53,'Paid Invoices'!$F$6:$I$381,3,FALSE),"")</f>
        <v/>
      </c>
      <c r="BB53" s="59" t="str">
        <f>IFERROR(VLOOKUP(AZ53,'Open Invoices'!$D$1:$E$3000,2,FALSE),"")</f>
        <v/>
      </c>
      <c r="BC53" s="59" t="str">
        <f>IFERROR(VLOOKUP($E53,'Mar 2016'!$D$1:$Z$300,22,FALSE),"-")</f>
        <v>-</v>
      </c>
      <c r="BD53" s="59" t="str">
        <f>IFERROR(VLOOKUP($E53,'Mar 2016'!$D$1:$Z$300,4,FALSE),"-")</f>
        <v>-</v>
      </c>
      <c r="BE53" s="59" t="str">
        <f>IFERROR(VLOOKUP(BD53,'Paid Invoices'!$F$6:$I$381,3,FALSE),"")</f>
        <v/>
      </c>
      <c r="BF53" s="59" t="str">
        <f>IFERROR(VLOOKUP(BD53,'Open Invoices'!$D$1:$E$3000,2,FALSE),"")</f>
        <v/>
      </c>
      <c r="BG53" s="59" t="str">
        <f>IFERROR(VLOOKUP($E53,'Feb 2016'!$D$1:$Z$300,22,FALSE),"-")</f>
        <v>-</v>
      </c>
      <c r="BH53" s="59" t="str">
        <f>IFERROR(VLOOKUP($E53,'Feb 2016'!$D$1:$Z$300,4,FALSE),"-")</f>
        <v>-</v>
      </c>
      <c r="BI53" s="59" t="str">
        <f>IFERROR(VLOOKUP(BH53,'Paid Invoices'!$F$6:$I$381,3,FALSE),"")</f>
        <v/>
      </c>
      <c r="BJ53" s="59" t="str">
        <f>IFERROR(VLOOKUP(BH53,'Open Invoices'!$D$1:$E$3000,2,FALSE),"")</f>
        <v/>
      </c>
      <c r="BK53" s="59" t="str">
        <f>IFERROR(VLOOKUP($E53,'Jan 2016'!$D$1:$Z$300,22,FALSE),"-")</f>
        <v>-</v>
      </c>
      <c r="BL53" s="59" t="str">
        <f>IFERROR(VLOOKUP($E53,'Jan 2016'!$D$1:$Z$300,4,FALSE),"-")</f>
        <v>-</v>
      </c>
      <c r="BM53" s="59" t="str">
        <f>IFERROR(VLOOKUP(BL53,'Paid Invoices'!$F$6:$I$381,3,FALSE),"")</f>
        <v/>
      </c>
      <c r="BN53" s="59" t="str">
        <f>IFERROR(VLOOKUP(BL53,'Open Invoices'!$D$1:$E$3000,2,FALSE),"")</f>
        <v/>
      </c>
      <c r="BO53" s="59" t="str">
        <f>IFERROR(VLOOKUP($E53,'Dec 2015'!$D$1:$Z$300,22,FALSE),"-")</f>
        <v>-</v>
      </c>
      <c r="BP53" s="59" t="str">
        <f>IFERROR(VLOOKUP($E53,'Dec 2015'!$D$1:$Z$300,4,FALSE),"-")</f>
        <v>-</v>
      </c>
      <c r="BQ53" s="59" t="str">
        <f>IFERROR(VLOOKUP(BP53,'Paid Invoices'!$F$6:$I$381,3,FALSE),"")</f>
        <v/>
      </c>
      <c r="BR53" s="59" t="str">
        <f>IFERROR(VLOOKUP(BP53,'Open Invoices'!$D$1:$E$3000,2,FALSE),"")</f>
        <v/>
      </c>
      <c r="BS53" s="59" t="str">
        <f>IFERROR(VLOOKUP($E53,'Nov 2015'!$D$1:$Z$300,22,FALSE),"-")</f>
        <v>-</v>
      </c>
      <c r="BT53" s="59" t="str">
        <f>IFERROR(VLOOKUP($E53,'Nov 2015'!$D$1:$Z$300,4,FALSE),"-")</f>
        <v>-</v>
      </c>
      <c r="BU53" s="59" t="str">
        <f>IFERROR(VLOOKUP(BT53,'Paid Invoices'!$F$6:$I$381,3,FALSE),"")</f>
        <v/>
      </c>
      <c r="BV53" s="59" t="str">
        <f>IFERROR(VLOOKUP(BT53,'Open Invoices'!$D$1:$E$3000,2,FALSE),"")</f>
        <v/>
      </c>
      <c r="BW53" s="59" t="str">
        <f>IFERROR(VLOOKUP($E53,'Oct 2015'!$D$1:$Z$300,22,FALSE),"-")</f>
        <v>-</v>
      </c>
      <c r="BX53" s="59" t="str">
        <f>IFERROR(VLOOKUP($E53,'Oct 2015'!$D$1:$Z$300,4,FALSE),"-")</f>
        <v>-</v>
      </c>
      <c r="BY53" s="59" t="str">
        <f>IFERROR(VLOOKUP(BX53,'Paid Invoices'!$F$6:$I$381,3,FALSE),"")</f>
        <v/>
      </c>
      <c r="BZ53" s="59" t="str">
        <f>IFERROR(VLOOKUP(BX53,'Open Invoices'!$D$1:$E$3000,2,FALSE),"")</f>
        <v/>
      </c>
      <c r="CA53" s="59" t="str">
        <f>IFERROR(VLOOKUP($E53,'Sep 2015'!$D$1:$Z$300,22,FALSE),"-")</f>
        <v>-</v>
      </c>
      <c r="CB53" s="59" t="str">
        <f>IFERROR(VLOOKUP($E53,'Sep 2015'!$D$1:$Z$300,4,FALSE),"-")</f>
        <v>-</v>
      </c>
      <c r="CC53" s="59" t="str">
        <f>IFERROR(VLOOKUP(CB53,'Paid Invoices'!$F$6:$I$381,3,FALSE),"")</f>
        <v/>
      </c>
      <c r="CD53" s="59" t="str">
        <f>IFERROR(VLOOKUP(CB53,'Open Invoices'!$D$1:$E$3000,2,FALSE),"")</f>
        <v/>
      </c>
      <c r="CE53" s="52"/>
      <c r="CF53" s="52" t="s">
        <v>2115</v>
      </c>
      <c r="CG53" s="49" t="str">
        <f>IFERROR(IFERROR(VLOOKUP($E53,'Asset Group  All Assets'!$B$1:$C$500,2,FALSE),(VLOOKUP($E53,'Missing-WSU-POs'!$B$1:$D$500,3,FALSE))),"?")</f>
        <v>P0767801</v>
      </c>
      <c r="CH53" s="31" t="str">
        <f>IF(G53="","",G53)</f>
        <v>P0767801</v>
      </c>
      <c r="CI53" s="31" t="str">
        <f>IF(CG53=CH53,"","Wrong PO")</f>
        <v/>
      </c>
      <c r="CJ53" s="29" t="str">
        <f>IFERROR(IF(VLOOKUP($E53,'Org July 2016 '!$D$1:$Z$500,3,FALSE)=G53,"-","Wrong PO"),"new")</f>
        <v>Wrong PO</v>
      </c>
      <c r="CK53" s="32">
        <f>IF(CJ53="wrong PO",(VLOOKUP($E53,'Org July 2016 '!$D$1:$Z$500,3,FALSE)),"")</f>
        <v>0</v>
      </c>
      <c r="CL53" s="29" t="str">
        <f>IFERROR(IF(VLOOKUP($E53,'Org June 2016 '!$D$1:$Z$500,3,FALSE)=G53,"-","Wrong PO"),"new")</f>
        <v>Wrong PO</v>
      </c>
      <c r="CM53" s="32">
        <f>IF(CL53="wrong PO",(VLOOKUP($E53,'Org June 2016 '!$D$1:$Z$500,3,FALSE)),"")</f>
        <v>0</v>
      </c>
      <c r="CN53" s="29" t="str">
        <f>IFERROR(IF(VLOOKUP($E53,'May 2016'!D109:Z608,3,FALSE)=G53,"-","Wrong PO"),"new")</f>
        <v>new</v>
      </c>
      <c r="CO53" s="32" t="str">
        <f>IF(CN53="wrong PO",(VLOOKUP($E53,'May 2016'!D109:Z608,3,FALSE)),"")</f>
        <v/>
      </c>
      <c r="CP53" s="29" t="str">
        <f>IFERROR(IF(VLOOKUP($E53,'Apr 2016'!$D$1:$Z$500,3,FALSE)=G53,"-","Wrong PO"),"new")</f>
        <v>new</v>
      </c>
      <c r="CQ53" s="32" t="str">
        <f>IF(CP53="wrong PO",(VLOOKUP($E53,'Apr 2016'!$D$1:$Z$500,3,FALSE)),"")</f>
        <v/>
      </c>
      <c r="CR53" s="32" t="str">
        <f>IFERROR(IF(VLOOKUP($E53,'Mar 2016'!$D$1:$Z$500,3,FALSE)=G53,"-","Wrong PO"),"new")</f>
        <v>new</v>
      </c>
      <c r="CS53" s="32" t="str">
        <f>IF(CP53="wrong PO",(VLOOKUP($E53,'Mar 2016'!$D$1:$Z$500,3,FALSE)),"")</f>
        <v/>
      </c>
      <c r="CT53" s="32" t="str">
        <f>IFERROR(IF(VLOOKUP($E53,'Feb 2016'!$D$1:$Z$500,3,FALSE)=G53,"-","Wrong PO"),"new")</f>
        <v>new</v>
      </c>
      <c r="CU53" s="32" t="str">
        <f>IF(CP53="wrong PO",(VLOOKUP($E53,'Feb 2016'!$D$1:$Z$500,3,FALSE)),"")</f>
        <v/>
      </c>
      <c r="CV53" s="29" t="str">
        <f>IFERROR(IF(VLOOKUP($E53,'Jan 2016'!$D$1:$Z$500,3,FALSE)=G53,"-","Wrong PO"),"new")</f>
        <v>new</v>
      </c>
      <c r="CW53" s="32" t="str">
        <f>IF(CV53="wrong PO",(VLOOKUP($E53,'Jan 2016'!$D$1:$Z$500,3,FALSE)),"")</f>
        <v/>
      </c>
      <c r="CX53" s="29" t="str">
        <f>IFERROR(IF(VLOOKUP($E53,'Dec 2015'!$D$1:$Z$500,3,FALSE)=G53,"-","Wrong PO"),"new")</f>
        <v>new</v>
      </c>
      <c r="CY53" s="32" t="str">
        <f>IF(CX53="wrong PO",(VLOOKUP($E53,'Dec 2015'!$D$1:$Z$500,3,FALSE)),"")</f>
        <v/>
      </c>
      <c r="CZ53" s="29" t="str">
        <f>IFERROR(IF(VLOOKUP($E53,'Nov 2015'!$D$1:$Z$500,3,FALSE)=G53,"-","Wrong PO"),"new")</f>
        <v>new</v>
      </c>
      <c r="DA53" s="32" t="str">
        <f>IF(CZ53="wrong PO",(VLOOKUP($E53,'Nov 2015'!$D$1:$Z$500,3,FALSE)),"")</f>
        <v/>
      </c>
      <c r="DB53" s="29" t="str">
        <f>IFERROR(IF(VLOOKUP($E53,'Oct 2015'!$D$1:$Z$500,3,FALSE)=G53,"-","Wrong PO"),"new")</f>
        <v>new</v>
      </c>
      <c r="DC53" s="32" t="str">
        <f>IF(DB53="wrong PO",(VLOOKUP($E53,'Oct 2015'!$D$1:$Z$500,3,FALSE)),"")</f>
        <v/>
      </c>
      <c r="DD53" s="29" t="str">
        <f>IFERROR(IF(VLOOKUP($E53,'Sep 2015'!$D$1:$Z$500,3,FALSE)=G53,"-","Wrong PO"),"new")</f>
        <v>new</v>
      </c>
      <c r="DE53" s="32" t="str">
        <f>IF(DD53="wrong PO",(VLOOKUP($E53,'Sep 2015'!$D$1:$Z$500,3,FALSE)),"")</f>
        <v/>
      </c>
    </row>
    <row r="54" spans="1:109">
      <c r="A54" s="115">
        <v>110</v>
      </c>
      <c r="B54" s="2" t="s">
        <v>841</v>
      </c>
      <c r="C54" s="2" t="s">
        <v>510</v>
      </c>
      <c r="D54" s="2" t="s">
        <v>25</v>
      </c>
      <c r="E54" s="2" t="s">
        <v>137</v>
      </c>
      <c r="F54" s="2" t="s">
        <v>617</v>
      </c>
      <c r="G54" s="21" t="s">
        <v>138</v>
      </c>
      <c r="H54" s="21" t="str">
        <f>IFERROR(VLOOKUP($E54,'Wayne Master'!$B$1:$C$315,2,FALSE),"not on master")</f>
        <v>P0768367</v>
      </c>
      <c r="I54" s="11" t="s">
        <v>2080</v>
      </c>
      <c r="J54" s="3">
        <v>42450</v>
      </c>
      <c r="K54" s="2" t="s">
        <v>39</v>
      </c>
      <c r="L54" s="2" t="s">
        <v>619</v>
      </c>
      <c r="M54" s="2" t="s">
        <v>30</v>
      </c>
      <c r="N54" s="2" t="s">
        <v>31</v>
      </c>
      <c r="O54" s="2" t="s">
        <v>378</v>
      </c>
      <c r="P54" s="4">
        <v>23474</v>
      </c>
      <c r="Q54" s="4">
        <v>24025</v>
      </c>
      <c r="R54" s="4">
        <v>551</v>
      </c>
      <c r="S54" s="5">
        <v>9.31</v>
      </c>
      <c r="T54" s="4">
        <v>0</v>
      </c>
      <c r="U54" s="4">
        <v>0</v>
      </c>
      <c r="V54" s="4">
        <v>0</v>
      </c>
      <c r="W54" s="5">
        <v>0</v>
      </c>
      <c r="X54" s="5">
        <v>0</v>
      </c>
      <c r="Y54" s="14">
        <v>9.31</v>
      </c>
      <c r="Z54" s="14">
        <v>0</v>
      </c>
      <c r="AA54" s="14">
        <v>9.31</v>
      </c>
      <c r="AB54" s="4">
        <v>24580</v>
      </c>
      <c r="AC54" s="55"/>
      <c r="AD54" s="59">
        <f>SUM(AI54,AM54,AQ54,AU54,AY54,BC54,BG54,BK54,BO54,BS54,BW54,CA54)</f>
        <v>405.73</v>
      </c>
      <c r="AE54" s="59">
        <f>(Q54*0.0169)+(U54*0.0598)</f>
        <v>406.02249999999998</v>
      </c>
      <c r="AF54" s="102">
        <f>IFERROR(IFERROR(VLOOKUP($G54,'FPO034'!$J$9:$Q$196,7,FALSE),(VLOOKUP($H54,'FPO034'!$J$9:$Q$196,7,FALSE))),"No PO")</f>
        <v>2608.8000000000002</v>
      </c>
      <c r="AG54" s="102">
        <f>IFERROR(IFERROR(VLOOKUP($G54,'FPO034'!$J$9:$Q$196,8,FALSE),(VLOOKUP($H54,'FPO034'!$J$9:$Q$196,8,FALSE))),"No PO")</f>
        <v>0</v>
      </c>
      <c r="AH54" s="102" t="str">
        <f>IF(AG54&lt;&gt;0,"No",IF(AD54&gt;AF54,"No",IF(AD54/AE54&lt;1,"--",IF(AD54/AE54&lt;1.02,"Maybe","No"))))</f>
        <v>--</v>
      </c>
      <c r="AI54" s="59">
        <f>IFERROR(VLOOKUP($E54,'Rev2 Aug 16'!$D$1:$Z$300,22,FALSE),"-")</f>
        <v>9.31</v>
      </c>
      <c r="AJ54" s="59" t="str">
        <f>IFERROR(VLOOKUP($E54,'Rev2 Aug 16'!$D$1:$Z$300,5,FALSE),"-")</f>
        <v>WAY2001H6AF</v>
      </c>
      <c r="AK54" s="59" t="str">
        <f>IFERROR(VLOOKUP(AJ54,'Paid Invoices'!$F$6:$I$381,3,FALSE),"")</f>
        <v/>
      </c>
      <c r="AL54" s="59" t="str">
        <f>IFERROR(VLOOKUP(AJ54,'Open Invoices'!$D$1:$E$3000,2,FALSE),"")</f>
        <v/>
      </c>
      <c r="AM54" s="59">
        <f>IFERROR(VLOOKUP($E54,'Rev2 July 16'!$D$1:$Z$300,22,FALSE),"-")</f>
        <v>48.96</v>
      </c>
      <c r="AN54" s="59" t="str">
        <f>IFERROR(VLOOKUP($E54,'Rev2 July 16'!$D$1:$Z$300,5,FALSE),"-")</f>
        <v>WAY2001G6AG</v>
      </c>
      <c r="AO54" s="59" t="str">
        <f>IFERROR(VLOOKUP(AN54,'Paid Invoices'!$F$6:$I$381,3,FALSE),"")</f>
        <v/>
      </c>
      <c r="AP54" s="59" t="str">
        <f>IFERROR(VLOOKUP(AN54,'Open Invoices'!$D$1:$E$3000,2,FALSE),"")</f>
        <v/>
      </c>
      <c r="AQ54" s="59">
        <f>IFERROR(VLOOKUP($E54,'Rev June 16'!$D$1:$Z$300,22,FALSE),"-")</f>
        <v>14.09</v>
      </c>
      <c r="AR54" s="59" t="str">
        <f>IFERROR(VLOOKUP($E54,'Rev June 16'!$D$1:$Z$300,4,FALSE),"-")</f>
        <v>WAY2001F6AF</v>
      </c>
      <c r="AS54" s="59" t="str">
        <f>IFERROR(VLOOKUP(AR54,'Paid Invoices'!$F$6:$I$381,3,FALSE),"")</f>
        <v/>
      </c>
      <c r="AT54" s="59" t="str">
        <f>IFERROR(VLOOKUP(AR54,'Open Invoices'!$D$1:$E$3000,2,FALSE),"")</f>
        <v/>
      </c>
      <c r="AU54" s="59">
        <f>IFERROR(VLOOKUP($E54,'May 2016'!$D$1:$Z$300,22,FALSE),"-")</f>
        <v>198.85</v>
      </c>
      <c r="AV54" s="59" t="str">
        <f>IFERROR(VLOOKUP($E54,'May 2016'!$D$1:$Z$300,4,FALSE),"-")</f>
        <v>WAY2001E6AF</v>
      </c>
      <c r="AW54" s="59" t="str">
        <f>IFERROR(VLOOKUP(AV54,'Paid Invoices'!$F$6:$I$381,3,FALSE),"")</f>
        <v/>
      </c>
      <c r="AX54" s="59" t="str">
        <f>IFERROR(VLOOKUP(AV54,'Open Invoices'!$D$1:$E$3000,2,FALSE),"")</f>
        <v/>
      </c>
      <c r="AY54" s="59">
        <f>IFERROR(VLOOKUP($E54,'Apr 2016'!$D$1:$Z$300,22,FALSE),"-")</f>
        <v>134.52000000000001</v>
      </c>
      <c r="AZ54" s="59" t="str">
        <f>IFERROR(VLOOKUP($E54,'Apr 2016'!$D$1:$Z$300,4,FALSE),"-")</f>
        <v>WAY2001D6AD</v>
      </c>
      <c r="BA54" s="59" t="str">
        <f>IFERROR(VLOOKUP(AZ54,'Paid Invoices'!$F$6:$I$381,3,FALSE),"")</f>
        <v/>
      </c>
      <c r="BB54" s="59" t="str">
        <f>IFERROR(VLOOKUP(AZ54,'Open Invoices'!$D$1:$E$3000,2,FALSE),"")</f>
        <v/>
      </c>
      <c r="BC54" s="59">
        <f>IFERROR(VLOOKUP($E54,'Mar 2016'!$D$1:$Z$300,22,FALSE),"-")</f>
        <v>0</v>
      </c>
      <c r="BD54" s="59" t="str">
        <f>IFERROR(VLOOKUP($E54,'Mar 2016'!$D$1:$Z$300,4,FALSE),"-")</f>
        <v>WAY2001C6A</v>
      </c>
      <c r="BE54" s="59" t="str">
        <f>IFERROR(VLOOKUP(BD54,'Paid Invoices'!$F$6:$I$381,3,FALSE),"")</f>
        <v/>
      </c>
      <c r="BF54" s="59" t="str">
        <f>IFERROR(VLOOKUP(BD54,'Open Invoices'!$D$1:$E$3000,2,FALSE),"")</f>
        <v/>
      </c>
      <c r="BG54" s="59" t="str">
        <f>IFERROR(VLOOKUP($E54,'Feb 2016'!$D$1:$Z$300,22,FALSE),"-")</f>
        <v>-</v>
      </c>
      <c r="BH54" s="59" t="str">
        <f>IFERROR(VLOOKUP($E54,'Feb 2016'!$D$1:$Z$300,4,FALSE),"-")</f>
        <v>-</v>
      </c>
      <c r="BI54" s="59" t="str">
        <f>IFERROR(VLOOKUP(BH54,'Paid Invoices'!$F$6:$I$381,3,FALSE),"")</f>
        <v/>
      </c>
      <c r="BJ54" s="59" t="str">
        <f>IFERROR(VLOOKUP(BH54,'Open Invoices'!$D$1:$E$3000,2,FALSE),"")</f>
        <v/>
      </c>
      <c r="BK54" s="59" t="str">
        <f>IFERROR(VLOOKUP($E54,'Jan 2016'!$D$1:$Z$300,22,FALSE),"-")</f>
        <v>-</v>
      </c>
      <c r="BL54" s="59" t="str">
        <f>IFERROR(VLOOKUP($E54,'Jan 2016'!$D$1:$Z$300,4,FALSE),"-")</f>
        <v>-</v>
      </c>
      <c r="BM54" s="59" t="str">
        <f>IFERROR(VLOOKUP(BL54,'Paid Invoices'!$F$6:$I$381,3,FALSE),"")</f>
        <v/>
      </c>
      <c r="BN54" s="59" t="str">
        <f>IFERROR(VLOOKUP(BL54,'Open Invoices'!$D$1:$E$3000,2,FALSE),"")</f>
        <v/>
      </c>
      <c r="BO54" s="59" t="str">
        <f>IFERROR(VLOOKUP($E54,'Dec 2015'!$D$1:$Z$300,22,FALSE),"-")</f>
        <v>-</v>
      </c>
      <c r="BP54" s="59" t="str">
        <f>IFERROR(VLOOKUP($E54,'Dec 2015'!$D$1:$Z$300,4,FALSE),"-")</f>
        <v>-</v>
      </c>
      <c r="BQ54" s="59" t="str">
        <f>IFERROR(VLOOKUP(BP54,'Paid Invoices'!$F$6:$I$381,3,FALSE),"")</f>
        <v/>
      </c>
      <c r="BR54" s="59" t="str">
        <f>IFERROR(VLOOKUP(BP54,'Open Invoices'!$D$1:$E$3000,2,FALSE),"")</f>
        <v/>
      </c>
      <c r="BS54" s="59" t="str">
        <f>IFERROR(VLOOKUP($E54,'Nov 2015'!$D$1:$Z$300,22,FALSE),"-")</f>
        <v>-</v>
      </c>
      <c r="BT54" s="59" t="str">
        <f>IFERROR(VLOOKUP($E54,'Nov 2015'!$D$1:$Z$300,4,FALSE),"-")</f>
        <v>-</v>
      </c>
      <c r="BU54" s="59" t="str">
        <f>IFERROR(VLOOKUP(BT54,'Paid Invoices'!$F$6:$I$381,3,FALSE),"")</f>
        <v/>
      </c>
      <c r="BV54" s="59" t="str">
        <f>IFERROR(VLOOKUP(BT54,'Open Invoices'!$D$1:$E$3000,2,FALSE),"")</f>
        <v/>
      </c>
      <c r="BW54" s="59" t="str">
        <f>IFERROR(VLOOKUP($E54,'Oct 2015'!$D$1:$Z$300,22,FALSE),"-")</f>
        <v>-</v>
      </c>
      <c r="BX54" s="59" t="str">
        <f>IFERROR(VLOOKUP($E54,'Oct 2015'!$D$1:$Z$300,4,FALSE),"-")</f>
        <v>-</v>
      </c>
      <c r="BY54" s="59" t="str">
        <f>IFERROR(VLOOKUP(BX54,'Paid Invoices'!$F$6:$I$381,3,FALSE),"")</f>
        <v/>
      </c>
      <c r="BZ54" s="59" t="str">
        <f>IFERROR(VLOOKUP(BX54,'Open Invoices'!$D$1:$E$3000,2,FALSE),"")</f>
        <v/>
      </c>
      <c r="CA54" s="59" t="str">
        <f>IFERROR(VLOOKUP($E54,'Sep 2015'!$D$1:$Z$300,22,FALSE),"-")</f>
        <v>-</v>
      </c>
      <c r="CB54" s="59" t="str">
        <f>IFERROR(VLOOKUP($E54,'Sep 2015'!$D$1:$Z$300,4,FALSE),"-")</f>
        <v>-</v>
      </c>
      <c r="CC54" s="59" t="str">
        <f>IFERROR(VLOOKUP(CB54,'Paid Invoices'!$F$6:$I$381,3,FALSE),"")</f>
        <v/>
      </c>
      <c r="CD54" s="59" t="str">
        <f>IFERROR(VLOOKUP(CB54,'Open Invoices'!$D$1:$E$3000,2,FALSE),"")</f>
        <v/>
      </c>
      <c r="CE54" s="52"/>
      <c r="CF54" s="52" t="s">
        <v>2115</v>
      </c>
      <c r="CG54" s="49" t="str">
        <f>IFERROR(IFERROR(VLOOKUP($E54,'Asset Group  All Assets'!$B$1:$C$500,2,FALSE),(VLOOKUP($E54,'Missing-WSU-POs'!$B$1:$D$500,3,FALSE))),"?")</f>
        <v>P0768367</v>
      </c>
      <c r="CH54" s="31" t="str">
        <f>IF(G54="","",G54)</f>
        <v>P0768367</v>
      </c>
      <c r="CI54" s="31" t="str">
        <f>IF(CG54=CH54,"","Wrong PO")</f>
        <v/>
      </c>
      <c r="CJ54" s="29" t="str">
        <f>IFERROR(IF(VLOOKUP($E54,'Org July 2016 '!$D$1:$Z$500,3,FALSE)=G54,"-","Wrong PO"),"new")</f>
        <v>Wrong PO</v>
      </c>
      <c r="CK54" s="32">
        <f>IF(CJ54="wrong PO",(VLOOKUP($E54,'Org July 2016 '!$D$1:$Z$500,3,FALSE)),"")</f>
        <v>0</v>
      </c>
      <c r="CL54" s="29" t="str">
        <f>IFERROR(IF(VLOOKUP($E54,'Org June 2016 '!$D$1:$Z$500,3,FALSE)=G54,"-","Wrong PO"),"new")</f>
        <v>Wrong PO</v>
      </c>
      <c r="CM54" s="32">
        <f>IF(CL54="wrong PO",(VLOOKUP($E54,'Org June 2016 '!$D$1:$Z$500,3,FALSE)),"")</f>
        <v>0</v>
      </c>
      <c r="CN54" s="29" t="str">
        <f>IFERROR(IF(VLOOKUP($E54,'May 2016'!D110:Z609,3,FALSE)=G54,"-","Wrong PO"),"new")</f>
        <v>new</v>
      </c>
      <c r="CO54" s="32" t="str">
        <f>IF(CN54="wrong PO",(VLOOKUP($E54,'May 2016'!D110:Z609,3,FALSE)),"")</f>
        <v/>
      </c>
      <c r="CP54" s="29" t="str">
        <f>IFERROR(IF(VLOOKUP($E54,'Apr 2016'!$D$1:$Z$500,3,FALSE)=G54,"-","Wrong PO"),"new")</f>
        <v>-</v>
      </c>
      <c r="CQ54" s="32" t="str">
        <f>IF(CP54="wrong PO",(VLOOKUP($E54,'Apr 2016'!$D$1:$Z$500,3,FALSE)),"")</f>
        <v/>
      </c>
      <c r="CR54" s="32" t="str">
        <f>IFERROR(IF(VLOOKUP($E54,'Mar 2016'!$D$1:$Z$500,3,FALSE)=G54,"-","Wrong PO"),"new")</f>
        <v>-</v>
      </c>
      <c r="CS54" s="32" t="str">
        <f>IF(CP54="wrong PO",(VLOOKUP($E54,'Mar 2016'!$D$1:$Z$500,3,FALSE)),"")</f>
        <v/>
      </c>
      <c r="CT54" s="32" t="str">
        <f>IFERROR(IF(VLOOKUP($E54,'Feb 2016'!$D$1:$Z$500,3,FALSE)=G54,"-","Wrong PO"),"new")</f>
        <v>new</v>
      </c>
      <c r="CU54" s="32" t="str">
        <f>IF(CP54="wrong PO",(VLOOKUP($E54,'Feb 2016'!$D$1:$Z$500,3,FALSE)),"")</f>
        <v/>
      </c>
      <c r="CV54" s="29" t="str">
        <f>IFERROR(IF(VLOOKUP($E54,'Jan 2016'!$D$1:$Z$500,3,FALSE)=G54,"-","Wrong PO"),"new")</f>
        <v>new</v>
      </c>
      <c r="CW54" s="32" t="str">
        <f>IF(CV54="wrong PO",(VLOOKUP($E54,'Jan 2016'!$D$1:$Z$500,3,FALSE)),"")</f>
        <v/>
      </c>
      <c r="CX54" s="29" t="str">
        <f>IFERROR(IF(VLOOKUP($E54,'Dec 2015'!$D$1:$Z$500,3,FALSE)=G54,"-","Wrong PO"),"new")</f>
        <v>new</v>
      </c>
      <c r="CY54" s="32" t="str">
        <f>IF(CX54="wrong PO",(VLOOKUP($E54,'Dec 2015'!$D$1:$Z$500,3,FALSE)),"")</f>
        <v/>
      </c>
      <c r="CZ54" s="29" t="str">
        <f>IFERROR(IF(VLOOKUP($E54,'Nov 2015'!$D$1:$Z$500,3,FALSE)=G54,"-","Wrong PO"),"new")</f>
        <v>new</v>
      </c>
      <c r="DA54" s="32" t="str">
        <f>IF(CZ54="wrong PO",(VLOOKUP($E54,'Nov 2015'!$D$1:$Z$500,3,FALSE)),"")</f>
        <v/>
      </c>
      <c r="DB54" s="29" t="str">
        <f>IFERROR(IF(VLOOKUP($E54,'Oct 2015'!$D$1:$Z$500,3,FALSE)=G54,"-","Wrong PO"),"new")</f>
        <v>new</v>
      </c>
      <c r="DC54" s="32" t="str">
        <f>IF(DB54="wrong PO",(VLOOKUP($E54,'Oct 2015'!$D$1:$Z$500,3,FALSE)),"")</f>
        <v/>
      </c>
      <c r="DD54" s="29" t="str">
        <f>IFERROR(IF(VLOOKUP($E54,'Sep 2015'!$D$1:$Z$500,3,FALSE)=G54,"-","Wrong PO"),"new")</f>
        <v>new</v>
      </c>
      <c r="DE54" s="32" t="str">
        <f>IF(DD54="wrong PO",(VLOOKUP($E54,'Sep 2015'!$D$1:$Z$500,3,FALSE)),"")</f>
        <v/>
      </c>
    </row>
    <row r="55" spans="1:109">
      <c r="A55" s="115">
        <v>111</v>
      </c>
      <c r="B55" s="2" t="s">
        <v>841</v>
      </c>
      <c r="C55" s="2" t="s">
        <v>510</v>
      </c>
      <c r="D55" s="2" t="s">
        <v>76</v>
      </c>
      <c r="E55" s="2" t="s">
        <v>336</v>
      </c>
      <c r="F55" s="2" t="s">
        <v>617</v>
      </c>
      <c r="G55" s="21" t="s">
        <v>138</v>
      </c>
      <c r="H55" s="21" t="str">
        <f>IFERROR(VLOOKUP($E55,'Wayne Master'!$B$1:$C$315,2,FALSE),"not on master")</f>
        <v>P0768367</v>
      </c>
      <c r="I55" s="11" t="s">
        <v>2080</v>
      </c>
      <c r="J55" s="3">
        <v>42450</v>
      </c>
      <c r="K55" s="2" t="s">
        <v>39</v>
      </c>
      <c r="L55" s="2" t="s">
        <v>619</v>
      </c>
      <c r="M55" s="2" t="s">
        <v>30</v>
      </c>
      <c r="N55" s="2" t="s">
        <v>31</v>
      </c>
      <c r="O55" s="2" t="s">
        <v>378</v>
      </c>
      <c r="P55" s="4">
        <v>24452</v>
      </c>
      <c r="Q55" s="4">
        <v>26764</v>
      </c>
      <c r="R55" s="4">
        <v>2312</v>
      </c>
      <c r="S55" s="5">
        <v>39.07</v>
      </c>
      <c r="T55" s="4">
        <v>4784</v>
      </c>
      <c r="U55" s="4">
        <v>7292</v>
      </c>
      <c r="V55" s="4">
        <v>2508</v>
      </c>
      <c r="W55" s="5">
        <v>149.97999999999999</v>
      </c>
      <c r="X55" s="5">
        <v>0</v>
      </c>
      <c r="Y55" s="14">
        <v>189.05</v>
      </c>
      <c r="Z55" s="14">
        <v>0</v>
      </c>
      <c r="AA55" s="14">
        <v>189.05</v>
      </c>
      <c r="AB55" s="4">
        <v>24580</v>
      </c>
      <c r="AC55" s="55"/>
      <c r="AD55" s="59">
        <f>SUM(AI55,AM55,AQ55,AU55,AY55,BC55,BG55,BK55,BO55,BS55,BW55,CA55)</f>
        <v>887.66</v>
      </c>
      <c r="AE55" s="59">
        <f>(Q55*0.0169)+(U55*0.0598)</f>
        <v>888.3732</v>
      </c>
      <c r="AF55" s="102">
        <f>IFERROR(IFERROR(VLOOKUP($G55,'FPO034'!$J$9:$Q$196,7,FALSE),(VLOOKUP($H55,'FPO034'!$J$9:$Q$196,7,FALSE))),"No PO")</f>
        <v>2608.8000000000002</v>
      </c>
      <c r="AG55" s="102">
        <f>IFERROR(IFERROR(VLOOKUP($G55,'FPO034'!$J$9:$Q$196,8,FALSE),(VLOOKUP($H55,'FPO034'!$J$9:$Q$196,8,FALSE))),"No PO")</f>
        <v>0</v>
      </c>
      <c r="AH55" s="102" t="str">
        <f>IF(AG55&lt;&gt;0,"No",IF(AD55&gt;AF55,"No",IF(AD55/AE55&lt;1,"--",IF(AD55/AE55&lt;1.02,"Maybe","No"))))</f>
        <v>--</v>
      </c>
      <c r="AI55" s="59">
        <f>IFERROR(VLOOKUP($E55,'Rev2 Aug 16'!$D$1:$Z$300,22,FALSE),"-")</f>
        <v>189.05</v>
      </c>
      <c r="AJ55" s="59" t="str">
        <f>IFERROR(VLOOKUP($E55,'Rev2 Aug 16'!$D$1:$Z$300,5,FALSE),"-")</f>
        <v>WAY2001H6AF</v>
      </c>
      <c r="AK55" s="59" t="str">
        <f>IFERROR(VLOOKUP(AJ55,'Paid Invoices'!$F$6:$I$381,3,FALSE),"")</f>
        <v/>
      </c>
      <c r="AL55" s="59" t="str">
        <f>IFERROR(VLOOKUP(AJ55,'Open Invoices'!$D$1:$E$3000,2,FALSE),"")</f>
        <v/>
      </c>
      <c r="AM55" s="59">
        <f>IFERROR(VLOOKUP($E55,'Rev2 July 16'!$D$1:$Z$300,22,FALSE),"-")</f>
        <v>149.44999999999999</v>
      </c>
      <c r="AN55" s="59" t="str">
        <f>IFERROR(VLOOKUP($E55,'Rev2 July 16'!$D$1:$Z$300,5,FALSE),"-")</f>
        <v>WAY2001G6AG</v>
      </c>
      <c r="AO55" s="59" t="str">
        <f>IFERROR(VLOOKUP(AN55,'Paid Invoices'!$F$6:$I$381,3,FALSE),"")</f>
        <v/>
      </c>
      <c r="AP55" s="59" t="str">
        <f>IFERROR(VLOOKUP(AN55,'Open Invoices'!$D$1:$E$3000,2,FALSE),"")</f>
        <v/>
      </c>
      <c r="AQ55" s="59">
        <f>IFERROR(VLOOKUP($E55,'Rev June 16'!$D$1:$Z$300,22,FALSE),"-")</f>
        <v>241.67</v>
      </c>
      <c r="AR55" s="59" t="str">
        <f>IFERROR(VLOOKUP($E55,'Rev June 16'!$D$1:$Z$300,4,FALSE),"-")</f>
        <v>WAY2001F6AF</v>
      </c>
      <c r="AS55" s="59" t="str">
        <f>IFERROR(VLOOKUP(AR55,'Paid Invoices'!$F$6:$I$381,3,FALSE),"")</f>
        <v/>
      </c>
      <c r="AT55" s="59" t="str">
        <f>IFERROR(VLOOKUP(AR55,'Open Invoices'!$D$1:$E$3000,2,FALSE),"")</f>
        <v/>
      </c>
      <c r="AU55" s="59">
        <f>IFERROR(VLOOKUP($E55,'May 2016'!$D$1:$Z$300,22,FALSE),"-")</f>
        <v>132.76</v>
      </c>
      <c r="AV55" s="59" t="str">
        <f>IFERROR(VLOOKUP($E55,'May 2016'!$D$1:$Z$300,4,FALSE),"-")</f>
        <v>WAY2001E6AF</v>
      </c>
      <c r="AW55" s="59" t="str">
        <f>IFERROR(VLOOKUP(AV55,'Paid Invoices'!$F$6:$I$381,3,FALSE),"")</f>
        <v/>
      </c>
      <c r="AX55" s="59" t="str">
        <f>IFERROR(VLOOKUP(AV55,'Open Invoices'!$D$1:$E$3000,2,FALSE),"")</f>
        <v/>
      </c>
      <c r="AY55" s="59">
        <f>IFERROR(VLOOKUP($E55,'Apr 2016'!$D$1:$Z$300,22,FALSE),"-")</f>
        <v>174.73</v>
      </c>
      <c r="AZ55" s="59" t="str">
        <f>IFERROR(VLOOKUP($E55,'Apr 2016'!$D$1:$Z$300,4,FALSE),"-")</f>
        <v>WAY2001D6AD</v>
      </c>
      <c r="BA55" s="59" t="str">
        <f>IFERROR(VLOOKUP(AZ55,'Paid Invoices'!$F$6:$I$381,3,FALSE),"")</f>
        <v/>
      </c>
      <c r="BB55" s="59" t="str">
        <f>IFERROR(VLOOKUP(AZ55,'Open Invoices'!$D$1:$E$3000,2,FALSE),"")</f>
        <v/>
      </c>
      <c r="BC55" s="59">
        <f>IFERROR(VLOOKUP($E55,'Mar 2016'!$D$1:$Z$300,22,FALSE),"-")</f>
        <v>0</v>
      </c>
      <c r="BD55" s="59" t="str">
        <f>IFERROR(VLOOKUP($E55,'Mar 2016'!$D$1:$Z$300,4,FALSE),"-")</f>
        <v>WAY2001C6A</v>
      </c>
      <c r="BE55" s="59" t="str">
        <f>IFERROR(VLOOKUP(BD55,'Paid Invoices'!$F$6:$I$381,3,FALSE),"")</f>
        <v/>
      </c>
      <c r="BF55" s="59" t="str">
        <f>IFERROR(VLOOKUP(BD55,'Open Invoices'!$D$1:$E$3000,2,FALSE),"")</f>
        <v/>
      </c>
      <c r="BG55" s="59" t="str">
        <f>IFERROR(VLOOKUP($E55,'Feb 2016'!$D$1:$Z$300,22,FALSE),"-")</f>
        <v>-</v>
      </c>
      <c r="BH55" s="59" t="str">
        <f>IFERROR(VLOOKUP($E55,'Feb 2016'!$D$1:$Z$300,4,FALSE),"-")</f>
        <v>-</v>
      </c>
      <c r="BI55" s="59" t="str">
        <f>IFERROR(VLOOKUP(BH55,'Paid Invoices'!$F$6:$I$381,3,FALSE),"")</f>
        <v/>
      </c>
      <c r="BJ55" s="59" t="str">
        <f>IFERROR(VLOOKUP(BH55,'Open Invoices'!$D$1:$E$3000,2,FALSE),"")</f>
        <v/>
      </c>
      <c r="BK55" s="59" t="str">
        <f>IFERROR(VLOOKUP($E55,'Jan 2016'!$D$1:$Z$300,22,FALSE),"-")</f>
        <v>-</v>
      </c>
      <c r="BL55" s="59" t="str">
        <f>IFERROR(VLOOKUP($E55,'Jan 2016'!$D$1:$Z$300,4,FALSE),"-")</f>
        <v>-</v>
      </c>
      <c r="BM55" s="59" t="str">
        <f>IFERROR(VLOOKUP(BL55,'Paid Invoices'!$F$6:$I$381,3,FALSE),"")</f>
        <v/>
      </c>
      <c r="BN55" s="59" t="str">
        <f>IFERROR(VLOOKUP(BL55,'Open Invoices'!$D$1:$E$3000,2,FALSE),"")</f>
        <v/>
      </c>
      <c r="BO55" s="59" t="str">
        <f>IFERROR(VLOOKUP($E55,'Dec 2015'!$D$1:$Z$300,22,FALSE),"-")</f>
        <v>-</v>
      </c>
      <c r="BP55" s="59" t="str">
        <f>IFERROR(VLOOKUP($E55,'Dec 2015'!$D$1:$Z$300,4,FALSE),"-")</f>
        <v>-</v>
      </c>
      <c r="BQ55" s="59" t="str">
        <f>IFERROR(VLOOKUP(BP55,'Paid Invoices'!$F$6:$I$381,3,FALSE),"")</f>
        <v/>
      </c>
      <c r="BR55" s="59" t="str">
        <f>IFERROR(VLOOKUP(BP55,'Open Invoices'!$D$1:$E$3000,2,FALSE),"")</f>
        <v/>
      </c>
      <c r="BS55" s="59" t="str">
        <f>IFERROR(VLOOKUP($E55,'Nov 2015'!$D$1:$Z$300,22,FALSE),"-")</f>
        <v>-</v>
      </c>
      <c r="BT55" s="59" t="str">
        <f>IFERROR(VLOOKUP($E55,'Nov 2015'!$D$1:$Z$300,4,FALSE),"-")</f>
        <v>-</v>
      </c>
      <c r="BU55" s="59" t="str">
        <f>IFERROR(VLOOKUP(BT55,'Paid Invoices'!$F$6:$I$381,3,FALSE),"")</f>
        <v/>
      </c>
      <c r="BV55" s="59" t="str">
        <f>IFERROR(VLOOKUP(BT55,'Open Invoices'!$D$1:$E$3000,2,FALSE),"")</f>
        <v/>
      </c>
      <c r="BW55" s="59" t="str">
        <f>IFERROR(VLOOKUP($E55,'Oct 2015'!$D$1:$Z$300,22,FALSE),"-")</f>
        <v>-</v>
      </c>
      <c r="BX55" s="59" t="str">
        <f>IFERROR(VLOOKUP($E55,'Oct 2015'!$D$1:$Z$300,4,FALSE),"-")</f>
        <v>-</v>
      </c>
      <c r="BY55" s="59" t="str">
        <f>IFERROR(VLOOKUP(BX55,'Paid Invoices'!$F$6:$I$381,3,FALSE),"")</f>
        <v/>
      </c>
      <c r="BZ55" s="59" t="str">
        <f>IFERROR(VLOOKUP(BX55,'Open Invoices'!$D$1:$E$3000,2,FALSE),"")</f>
        <v/>
      </c>
      <c r="CA55" s="59" t="str">
        <f>IFERROR(VLOOKUP($E55,'Sep 2015'!$D$1:$Z$300,22,FALSE),"-")</f>
        <v>-</v>
      </c>
      <c r="CB55" s="59" t="str">
        <f>IFERROR(VLOOKUP($E55,'Sep 2015'!$D$1:$Z$300,4,FALSE),"-")</f>
        <v>-</v>
      </c>
      <c r="CC55" s="59" t="str">
        <f>IFERROR(VLOOKUP(CB55,'Paid Invoices'!$F$6:$I$381,3,FALSE),"")</f>
        <v/>
      </c>
      <c r="CD55" s="59" t="str">
        <f>IFERROR(VLOOKUP(CB55,'Open Invoices'!$D$1:$E$3000,2,FALSE),"")</f>
        <v/>
      </c>
      <c r="CE55" s="52"/>
      <c r="CF55" s="52" t="s">
        <v>2115</v>
      </c>
      <c r="CG55" s="49" t="str">
        <f>IFERROR(IFERROR(VLOOKUP($E55,'Asset Group  All Assets'!$B$1:$C$500,2,FALSE),(VLOOKUP($E55,'Missing-WSU-POs'!$B$1:$D$500,3,FALSE))),"?")</f>
        <v>P0768367</v>
      </c>
      <c r="CH55" s="31" t="str">
        <f>IF(G55="","",G55)</f>
        <v>P0768367</v>
      </c>
      <c r="CI55" s="31" t="str">
        <f>IF(CG55=CH55,"","Wrong PO")</f>
        <v/>
      </c>
      <c r="CJ55" s="29" t="str">
        <f>IFERROR(IF(VLOOKUP($E55,'Org July 2016 '!$D$1:$Z$500,3,FALSE)=G55,"-","Wrong PO"),"new")</f>
        <v>Wrong PO</v>
      </c>
      <c r="CK55" s="32">
        <f>IF(CJ55="wrong PO",(VLOOKUP($E55,'Org July 2016 '!$D$1:$Z$500,3,FALSE)),"")</f>
        <v>0</v>
      </c>
      <c r="CL55" s="29" t="str">
        <f>IFERROR(IF(VLOOKUP($E55,'Org June 2016 '!$D$1:$Z$500,3,FALSE)=G55,"-","Wrong PO"),"new")</f>
        <v>Wrong PO</v>
      </c>
      <c r="CM55" s="32">
        <f>IF(CL55="wrong PO",(VLOOKUP($E55,'Org June 2016 '!$D$1:$Z$500,3,FALSE)),"")</f>
        <v>0</v>
      </c>
      <c r="CN55" s="29" t="str">
        <f>IFERROR(IF(VLOOKUP($E55,'May 2016'!D111:Z610,3,FALSE)=G55,"-","Wrong PO"),"new")</f>
        <v>new</v>
      </c>
      <c r="CO55" s="32" t="str">
        <f>IF(CN55="wrong PO",(VLOOKUP($E55,'May 2016'!D111:Z610,3,FALSE)),"")</f>
        <v/>
      </c>
      <c r="CP55" s="29" t="str">
        <f>IFERROR(IF(VLOOKUP($E55,'Apr 2016'!$D$1:$Z$500,3,FALSE)=G55,"-","Wrong PO"),"new")</f>
        <v>-</v>
      </c>
      <c r="CQ55" s="32" t="str">
        <f>IF(CP55="wrong PO",(VLOOKUP($E55,'Apr 2016'!$D$1:$Z$500,3,FALSE)),"")</f>
        <v/>
      </c>
      <c r="CR55" s="32" t="str">
        <f>IFERROR(IF(VLOOKUP($E55,'Mar 2016'!$D$1:$Z$500,3,FALSE)=G55,"-","Wrong PO"),"new")</f>
        <v>-</v>
      </c>
      <c r="CS55" s="32" t="str">
        <f>IF(CP55="wrong PO",(VLOOKUP($E55,'Mar 2016'!$D$1:$Z$500,3,FALSE)),"")</f>
        <v/>
      </c>
      <c r="CT55" s="32" t="str">
        <f>IFERROR(IF(VLOOKUP($E55,'Feb 2016'!$D$1:$Z$500,3,FALSE)=G55,"-","Wrong PO"),"new")</f>
        <v>new</v>
      </c>
      <c r="CU55" s="32" t="str">
        <f>IF(CP55="wrong PO",(VLOOKUP($E55,'Feb 2016'!$D$1:$Z$500,3,FALSE)),"")</f>
        <v/>
      </c>
      <c r="CV55" s="29" t="str">
        <f>IFERROR(IF(VLOOKUP($E55,'Jan 2016'!$D$1:$Z$500,3,FALSE)=G55,"-","Wrong PO"),"new")</f>
        <v>new</v>
      </c>
      <c r="CW55" s="32" t="str">
        <f>IF(CV55="wrong PO",(VLOOKUP($E55,'Jan 2016'!$D$1:$Z$500,3,FALSE)),"")</f>
        <v/>
      </c>
      <c r="CX55" s="29" t="str">
        <f>IFERROR(IF(VLOOKUP($E55,'Dec 2015'!$D$1:$Z$500,3,FALSE)=G55,"-","Wrong PO"),"new")</f>
        <v>new</v>
      </c>
      <c r="CY55" s="32" t="str">
        <f>IF(CX55="wrong PO",(VLOOKUP($E55,'Dec 2015'!$D$1:$Z$500,3,FALSE)),"")</f>
        <v/>
      </c>
      <c r="CZ55" s="29" t="str">
        <f>IFERROR(IF(VLOOKUP($E55,'Nov 2015'!$D$1:$Z$500,3,FALSE)=G55,"-","Wrong PO"),"new")</f>
        <v>new</v>
      </c>
      <c r="DA55" s="32" t="str">
        <f>IF(CZ55="wrong PO",(VLOOKUP($E55,'Nov 2015'!$D$1:$Z$500,3,FALSE)),"")</f>
        <v/>
      </c>
      <c r="DB55" s="29" t="str">
        <f>IFERROR(IF(VLOOKUP($E55,'Oct 2015'!$D$1:$Z$500,3,FALSE)=G55,"-","Wrong PO"),"new")</f>
        <v>new</v>
      </c>
      <c r="DC55" s="32" t="str">
        <f>IF(DB55="wrong PO",(VLOOKUP($E55,'Oct 2015'!$D$1:$Z$500,3,FALSE)),"")</f>
        <v/>
      </c>
      <c r="DD55" s="29" t="str">
        <f>IFERROR(IF(VLOOKUP($E55,'Sep 2015'!$D$1:$Z$500,3,FALSE)=G55,"-","Wrong PO"),"new")</f>
        <v>new</v>
      </c>
      <c r="DE55" s="32" t="str">
        <f>IF(DD55="wrong PO",(VLOOKUP($E55,'Sep 2015'!$D$1:$Z$500,3,FALSE)),"")</f>
        <v/>
      </c>
    </row>
    <row r="56" spans="1:109">
      <c r="A56" s="115">
        <v>112</v>
      </c>
      <c r="B56" s="2" t="s">
        <v>841</v>
      </c>
      <c r="C56" s="2" t="s">
        <v>510</v>
      </c>
      <c r="D56" s="2" t="s">
        <v>48</v>
      </c>
      <c r="E56" s="2" t="s">
        <v>185</v>
      </c>
      <c r="F56" s="2" t="s">
        <v>532</v>
      </c>
      <c r="G56" s="21" t="s">
        <v>186</v>
      </c>
      <c r="H56" s="21" t="str">
        <f>IFERROR(VLOOKUP($E56,'Wayne Master'!$B$1:$C$315,2,FALSE),"not on master")</f>
        <v>P0770262</v>
      </c>
      <c r="I56" s="11" t="s">
        <v>2079</v>
      </c>
      <c r="J56" s="3">
        <v>42375</v>
      </c>
      <c r="K56" s="2" t="s">
        <v>39</v>
      </c>
      <c r="L56" s="2" t="s">
        <v>29</v>
      </c>
      <c r="M56" s="2" t="s">
        <v>30</v>
      </c>
      <c r="N56" s="2" t="s">
        <v>31</v>
      </c>
      <c r="O56" s="2" t="s">
        <v>32</v>
      </c>
      <c r="P56" s="4">
        <v>672</v>
      </c>
      <c r="Q56" s="4">
        <v>689</v>
      </c>
      <c r="R56" s="4">
        <v>17</v>
      </c>
      <c r="S56" s="5">
        <v>0.28999999999999998</v>
      </c>
      <c r="T56" s="4">
        <v>0</v>
      </c>
      <c r="U56" s="4">
        <v>0</v>
      </c>
      <c r="V56" s="4">
        <v>0</v>
      </c>
      <c r="W56" s="5">
        <v>0</v>
      </c>
      <c r="X56" s="5">
        <v>0</v>
      </c>
      <c r="Y56" s="14">
        <v>0.28999999999999998</v>
      </c>
      <c r="Z56" s="14">
        <v>0</v>
      </c>
      <c r="AA56" s="14">
        <v>0.28999999999999998</v>
      </c>
      <c r="AB56" s="4">
        <v>24580</v>
      </c>
      <c r="AC56" s="55"/>
      <c r="AD56" s="59">
        <f>SUM(AI56,AM56,AQ56,AU56,AY56,BC56,BG56,BK56,BO56,BS56,BW56,CA56)</f>
        <v>11.600000000000001</v>
      </c>
      <c r="AE56" s="59">
        <f>(Q56*0.0169)+(U56*0.0598)</f>
        <v>11.644099999999998</v>
      </c>
      <c r="AF56" s="102">
        <f>IFERROR(IFERROR(VLOOKUP($G56,'FPO034'!$J$9:$Q$196,7,FALSE),(VLOOKUP($H56,'FPO034'!$J$9:$Q$196,7,FALSE))),"No PO")</f>
        <v>1866.04</v>
      </c>
      <c r="AG56" s="102">
        <f>IFERROR(IFERROR(VLOOKUP($G56,'FPO034'!$J$9:$Q$196,8,FALSE),(VLOOKUP($H56,'FPO034'!$J$9:$Q$196,8,FALSE))),"No PO")</f>
        <v>0</v>
      </c>
      <c r="AH56" s="102" t="str">
        <f>IF(AG56&lt;&gt;0,"No",IF(AD56&gt;AF56,"No",IF(AD56/AE56&lt;1,"--",IF(AD56/AE56&lt;1.02,"Maybe","No"))))</f>
        <v>--</v>
      </c>
      <c r="AI56" s="59">
        <f>IFERROR(VLOOKUP($E56,'Rev2 Aug 16'!$D$1:$Z$300,22,FALSE),"-")</f>
        <v>0.28999999999999998</v>
      </c>
      <c r="AJ56" s="59" t="str">
        <f>IFERROR(VLOOKUP($E56,'Rev2 Aug 16'!$D$1:$Z$300,5,FALSE),"-")</f>
        <v>WAY2001H6AG</v>
      </c>
      <c r="AK56" s="59" t="str">
        <f>IFERROR(VLOOKUP(AJ56,'Paid Invoices'!$F$6:$I$381,3,FALSE),"")</f>
        <v/>
      </c>
      <c r="AL56" s="59" t="str">
        <f>IFERROR(VLOOKUP(AJ56,'Open Invoices'!$D$1:$E$3000,2,FALSE),"")</f>
        <v/>
      </c>
      <c r="AM56" s="59">
        <f>IFERROR(VLOOKUP($E56,'Rev2 July 16'!$D$1:$Z$300,22,FALSE),"-")</f>
        <v>0.2</v>
      </c>
      <c r="AN56" s="59" t="str">
        <f>IFERROR(VLOOKUP($E56,'Rev2 July 16'!$D$1:$Z$300,5,FALSE),"-")</f>
        <v>WAY2001G6AH</v>
      </c>
      <c r="AO56" s="59" t="str">
        <f>IFERROR(VLOOKUP(AN56,'Paid Invoices'!$F$6:$I$381,3,FALSE),"")</f>
        <v/>
      </c>
      <c r="AP56" s="59" t="str">
        <f>IFERROR(VLOOKUP(AN56,'Open Invoices'!$D$1:$E$3000,2,FALSE),"")</f>
        <v/>
      </c>
      <c r="AQ56" s="59">
        <f>IFERROR(VLOOKUP($E56,'Rev June 16'!$D$1:$Z$300,22,FALSE),"-")</f>
        <v>0</v>
      </c>
      <c r="AR56" s="59" t="str">
        <f>IFERROR(VLOOKUP($E56,'Rev June 16'!$D$1:$Z$300,4,FALSE),"-")</f>
        <v>WAY2001F6AG</v>
      </c>
      <c r="AS56" s="59" t="str">
        <f>IFERROR(VLOOKUP(AR56,'Paid Invoices'!$F$6:$I$381,3,FALSE),"")</f>
        <v/>
      </c>
      <c r="AT56" s="59" t="str">
        <f>IFERROR(VLOOKUP(AR56,'Open Invoices'!$D$1:$E$3000,2,FALSE),"")</f>
        <v/>
      </c>
      <c r="AU56" s="59">
        <f>IFERROR(VLOOKUP($E56,'May 2016'!$D$1:$Z$300,22,FALSE),"-")</f>
        <v>3.72</v>
      </c>
      <c r="AV56" s="59" t="str">
        <f>IFERROR(VLOOKUP($E56,'May 2016'!$D$1:$Z$300,4,FALSE),"-")</f>
        <v>WAY2001E6A</v>
      </c>
      <c r="AW56" s="59" t="str">
        <f>IFERROR(VLOOKUP(AV56,'Paid Invoices'!$F$6:$I$381,3,FALSE),"")</f>
        <v/>
      </c>
      <c r="AX56" s="59" t="str">
        <f>IFERROR(VLOOKUP(AV56,'Open Invoices'!$D$1:$E$3000,2,FALSE),"")</f>
        <v/>
      </c>
      <c r="AY56" s="59">
        <f>IFERROR(VLOOKUP($E56,'Apr 2016'!$D$1:$Z$300,22,FALSE),"-")</f>
        <v>2.21</v>
      </c>
      <c r="AZ56" s="59" t="str">
        <f>IFERROR(VLOOKUP($E56,'Apr 2016'!$D$1:$Z$300,4,FALSE),"-")</f>
        <v>WAY2001D6AF</v>
      </c>
      <c r="BA56" s="59" t="str">
        <f>IFERROR(VLOOKUP(AZ56,'Paid Invoices'!$F$6:$I$381,3,FALSE),"")</f>
        <v/>
      </c>
      <c r="BB56" s="59" t="str">
        <f>IFERROR(VLOOKUP(AZ56,'Open Invoices'!$D$1:$E$3000,2,FALSE),"")</f>
        <v/>
      </c>
      <c r="BC56" s="59">
        <f>IFERROR(VLOOKUP($E56,'Mar 2016'!$D$1:$Z$300,22,FALSE),"-")</f>
        <v>0.56999999999999995</v>
      </c>
      <c r="BD56" s="59" t="str">
        <f>IFERROR(VLOOKUP($E56,'Mar 2016'!$D$1:$Z$300,4,FALSE),"-")</f>
        <v>WAY2001C6AA</v>
      </c>
      <c r="BE56" s="59" t="str">
        <f>IFERROR(VLOOKUP(BD56,'Paid Invoices'!$F$6:$I$381,3,FALSE),"")</f>
        <v/>
      </c>
      <c r="BF56" s="59" t="str">
        <f>IFERROR(VLOOKUP(BD56,'Open Invoices'!$D$1:$E$3000,2,FALSE),"")</f>
        <v/>
      </c>
      <c r="BG56" s="59">
        <f>IFERROR(VLOOKUP($E56,'Feb 2016'!$D$1:$Z$300,22,FALSE),"-")</f>
        <v>4.6100000000000003</v>
      </c>
      <c r="BH56" s="59" t="str">
        <f>IFERROR(VLOOKUP($E56,'Feb 2016'!$D$1:$Z$300,4,FALSE),"-")</f>
        <v>WAY2001B6X</v>
      </c>
      <c r="BI56" s="59" t="str">
        <f>IFERROR(VLOOKUP(BH56,'Paid Invoices'!$F$6:$I$381,3,FALSE),"")</f>
        <v/>
      </c>
      <c r="BJ56" s="59" t="str">
        <f>IFERROR(VLOOKUP(BH56,'Open Invoices'!$D$1:$E$3000,2,FALSE),"")</f>
        <v/>
      </c>
      <c r="BK56" s="59">
        <f>IFERROR(VLOOKUP($E56,'Jan 2016'!$D$1:$Z$300,22,FALSE),"-")</f>
        <v>0</v>
      </c>
      <c r="BL56" s="59" t="str">
        <f>IFERROR(VLOOKUP($E56,'Jan 2016'!$D$1:$Z$300,4,FALSE),"-")</f>
        <v>WAY2001A6A</v>
      </c>
      <c r="BM56" s="59" t="str">
        <f>IFERROR(VLOOKUP(BL56,'Paid Invoices'!$F$6:$I$381,3,FALSE),"")</f>
        <v/>
      </c>
      <c r="BN56" s="59" t="str">
        <f>IFERROR(VLOOKUP(BL56,'Open Invoices'!$D$1:$E$3000,2,FALSE),"")</f>
        <v/>
      </c>
      <c r="BO56" s="59" t="str">
        <f>IFERROR(VLOOKUP($E56,'Dec 2015'!$D$1:$Z$300,22,FALSE),"-")</f>
        <v>-</v>
      </c>
      <c r="BP56" s="59" t="str">
        <f>IFERROR(VLOOKUP($E56,'Dec 2015'!$D$1:$Z$300,4,FALSE),"-")</f>
        <v>-</v>
      </c>
      <c r="BQ56" s="59" t="str">
        <f>IFERROR(VLOOKUP(BP56,'Paid Invoices'!$F$6:$I$381,3,FALSE),"")</f>
        <v/>
      </c>
      <c r="BR56" s="59" t="str">
        <f>IFERROR(VLOOKUP(BP56,'Open Invoices'!$D$1:$E$3000,2,FALSE),"")</f>
        <v/>
      </c>
      <c r="BS56" s="59" t="str">
        <f>IFERROR(VLOOKUP($E56,'Nov 2015'!$D$1:$Z$300,22,FALSE),"-")</f>
        <v>-</v>
      </c>
      <c r="BT56" s="59" t="str">
        <f>IFERROR(VLOOKUP($E56,'Nov 2015'!$D$1:$Z$300,4,FALSE),"-")</f>
        <v>-</v>
      </c>
      <c r="BU56" s="59" t="str">
        <f>IFERROR(VLOOKUP(BT56,'Paid Invoices'!$F$6:$I$381,3,FALSE),"")</f>
        <v/>
      </c>
      <c r="BV56" s="59" t="str">
        <f>IFERROR(VLOOKUP(BT56,'Open Invoices'!$D$1:$E$3000,2,FALSE),"")</f>
        <v/>
      </c>
      <c r="BW56" s="59" t="str">
        <f>IFERROR(VLOOKUP($E56,'Oct 2015'!$D$1:$Z$300,22,FALSE),"-")</f>
        <v>-</v>
      </c>
      <c r="BX56" s="59" t="str">
        <f>IFERROR(VLOOKUP($E56,'Oct 2015'!$D$1:$Z$300,4,FALSE),"-")</f>
        <v>-</v>
      </c>
      <c r="BY56" s="59" t="str">
        <f>IFERROR(VLOOKUP(BX56,'Paid Invoices'!$F$6:$I$381,3,FALSE),"")</f>
        <v/>
      </c>
      <c r="BZ56" s="59" t="str">
        <f>IFERROR(VLOOKUP(BX56,'Open Invoices'!$D$1:$E$3000,2,FALSE),"")</f>
        <v/>
      </c>
      <c r="CA56" s="59" t="str">
        <f>IFERROR(VLOOKUP($E56,'Sep 2015'!$D$1:$Z$300,22,FALSE),"-")</f>
        <v>-</v>
      </c>
      <c r="CB56" s="59" t="str">
        <f>IFERROR(VLOOKUP($E56,'Sep 2015'!$D$1:$Z$300,4,FALSE),"-")</f>
        <v>-</v>
      </c>
      <c r="CC56" s="59" t="str">
        <f>IFERROR(VLOOKUP(CB56,'Paid Invoices'!$F$6:$I$381,3,FALSE),"")</f>
        <v/>
      </c>
      <c r="CD56" s="59" t="str">
        <f>IFERROR(VLOOKUP(CB56,'Open Invoices'!$D$1:$E$3000,2,FALSE),"")</f>
        <v/>
      </c>
      <c r="CE56" s="52"/>
      <c r="CF56" s="52" t="s">
        <v>2115</v>
      </c>
      <c r="CG56" s="49" t="str">
        <f>IFERROR(IFERROR(VLOOKUP($E56,'Asset Group  All Assets'!$B$1:$C$500,2,FALSE),(VLOOKUP($E56,'Missing-WSU-POs'!$B$1:$D$500,3,FALSE))),"?")</f>
        <v>P0770262</v>
      </c>
      <c r="CH56" s="31" t="str">
        <f>IF(G56="","",G56)</f>
        <v>P0770262</v>
      </c>
      <c r="CI56" s="31" t="str">
        <f>IF(CG56=CH56,"","Wrong PO")</f>
        <v/>
      </c>
      <c r="CJ56" s="29" t="str">
        <f>IFERROR(IF(VLOOKUP($E56,'Org July 2016 '!$D$1:$Z$500,3,FALSE)=G56,"-","Wrong PO"),"new")</f>
        <v>Wrong PO</v>
      </c>
      <c r="CK56" s="32">
        <f>IF(CJ56="wrong PO",(VLOOKUP($E56,'Org July 2016 '!$D$1:$Z$500,3,FALSE)),"")</f>
        <v>0</v>
      </c>
      <c r="CL56" s="29" t="str">
        <f>IFERROR(IF(VLOOKUP($E56,'Org June 2016 '!$D$1:$Z$500,3,FALSE)=G56,"-","Wrong PO"),"new")</f>
        <v>Wrong PO</v>
      </c>
      <c r="CM56" s="32">
        <f>IF(CL56="wrong PO",(VLOOKUP($E56,'Org June 2016 '!$D$1:$Z$500,3,FALSE)),"")</f>
        <v>0</v>
      </c>
      <c r="CN56" s="29" t="str">
        <f>IFERROR(IF(VLOOKUP($E56,'May 2016'!D112:Z611,3,FALSE)=G56,"-","Wrong PO"),"new")</f>
        <v>new</v>
      </c>
      <c r="CO56" s="32" t="str">
        <f>IF(CN56="wrong PO",(VLOOKUP($E56,'May 2016'!D112:Z611,3,FALSE)),"")</f>
        <v/>
      </c>
      <c r="CP56" s="29" t="str">
        <f>IFERROR(IF(VLOOKUP($E56,'Apr 2016'!$D$1:$Z$500,3,FALSE)=G56,"-","Wrong PO"),"new")</f>
        <v>-</v>
      </c>
      <c r="CQ56" s="32" t="str">
        <f>IF(CP56="wrong PO",(VLOOKUP($E56,'Apr 2016'!$D$1:$Z$500,3,FALSE)),"")</f>
        <v/>
      </c>
      <c r="CR56" s="32" t="str">
        <f>IFERROR(IF(VLOOKUP($E56,'Mar 2016'!$D$1:$Z$500,3,FALSE)=G56,"-","Wrong PO"),"new")</f>
        <v>-</v>
      </c>
      <c r="CS56" s="32" t="str">
        <f>IF(CP56="wrong PO",(VLOOKUP($E56,'Mar 2016'!$D$1:$Z$500,3,FALSE)),"")</f>
        <v/>
      </c>
      <c r="CT56" s="32" t="str">
        <f>IFERROR(IF(VLOOKUP($E56,'Feb 2016'!$D$1:$Z$500,3,FALSE)=G56,"-","Wrong PO"),"new")</f>
        <v>-</v>
      </c>
      <c r="CU56" s="32" t="str">
        <f>IF(CP56="wrong PO",(VLOOKUP($E56,'Feb 2016'!$D$1:$Z$500,3,FALSE)),"")</f>
        <v/>
      </c>
      <c r="CV56" s="29" t="str">
        <f>IFERROR(IF(VLOOKUP($E56,'Jan 2016'!$D$1:$Z$500,3,FALSE)=G56,"-","Wrong PO"),"new")</f>
        <v>-</v>
      </c>
      <c r="CW56" s="32" t="str">
        <f>IF(CV56="wrong PO",(VLOOKUP($E56,'Jan 2016'!$D$1:$Z$500,3,FALSE)),"")</f>
        <v/>
      </c>
      <c r="CX56" s="29" t="str">
        <f>IFERROR(IF(VLOOKUP($E56,'Dec 2015'!$D$1:$Z$500,3,FALSE)=G56,"-","Wrong PO"),"new")</f>
        <v>new</v>
      </c>
      <c r="CY56" s="32" t="str">
        <f>IF(CX56="wrong PO",(VLOOKUP($E56,'Dec 2015'!$D$1:$Z$500,3,FALSE)),"")</f>
        <v/>
      </c>
      <c r="CZ56" s="29" t="str">
        <f>IFERROR(IF(VLOOKUP($E56,'Nov 2015'!$D$1:$Z$500,3,FALSE)=G56,"-","Wrong PO"),"new")</f>
        <v>new</v>
      </c>
      <c r="DA56" s="32" t="str">
        <f>IF(CZ56="wrong PO",(VLOOKUP($E56,'Nov 2015'!$D$1:$Z$500,3,FALSE)),"")</f>
        <v/>
      </c>
      <c r="DB56" s="29" t="str">
        <f>IFERROR(IF(VLOOKUP($E56,'Oct 2015'!$D$1:$Z$500,3,FALSE)=G56,"-","Wrong PO"),"new")</f>
        <v>new</v>
      </c>
      <c r="DC56" s="32" t="str">
        <f>IF(DB56="wrong PO",(VLOOKUP($E56,'Oct 2015'!$D$1:$Z$500,3,FALSE)),"")</f>
        <v/>
      </c>
      <c r="DD56" s="29" t="str">
        <f>IFERROR(IF(VLOOKUP($E56,'Sep 2015'!$D$1:$Z$500,3,FALSE)=G56,"-","Wrong PO"),"new")</f>
        <v>new</v>
      </c>
      <c r="DE56" s="32" t="str">
        <f>IF(DD56="wrong PO",(VLOOKUP($E56,'Sep 2015'!$D$1:$Z$500,3,FALSE)),"")</f>
        <v/>
      </c>
    </row>
    <row r="57" spans="1:109">
      <c r="A57" s="115">
        <v>113</v>
      </c>
      <c r="B57" s="2" t="s">
        <v>841</v>
      </c>
      <c r="C57" s="2" t="s">
        <v>510</v>
      </c>
      <c r="D57" s="2" t="s">
        <v>76</v>
      </c>
      <c r="E57" s="2" t="s">
        <v>328</v>
      </c>
      <c r="F57" s="2" t="s">
        <v>532</v>
      </c>
      <c r="G57" s="21" t="s">
        <v>186</v>
      </c>
      <c r="H57" s="21" t="str">
        <f>IFERROR(VLOOKUP($E57,'Wayne Master'!$B$1:$C$315,2,FALSE),"not on master")</f>
        <v>P0770262</v>
      </c>
      <c r="I57" s="11" t="s">
        <v>2079</v>
      </c>
      <c r="J57" s="3">
        <v>42375</v>
      </c>
      <c r="K57" s="2" t="s">
        <v>39</v>
      </c>
      <c r="L57" s="2" t="s">
        <v>29</v>
      </c>
      <c r="M57" s="2" t="s">
        <v>30</v>
      </c>
      <c r="N57" s="2" t="s">
        <v>31</v>
      </c>
      <c r="O57" s="2" t="s">
        <v>32</v>
      </c>
      <c r="P57" s="4">
        <v>8448</v>
      </c>
      <c r="Q57" s="4">
        <v>9257</v>
      </c>
      <c r="R57" s="4">
        <v>809</v>
      </c>
      <c r="S57" s="5">
        <v>13.67</v>
      </c>
      <c r="T57" s="4">
        <v>12208</v>
      </c>
      <c r="U57" s="4">
        <v>14273</v>
      </c>
      <c r="V57" s="4">
        <v>2065</v>
      </c>
      <c r="W57" s="5">
        <v>123.49</v>
      </c>
      <c r="X57" s="5">
        <v>0</v>
      </c>
      <c r="Y57" s="14">
        <v>137.16</v>
      </c>
      <c r="Z57" s="14">
        <v>0</v>
      </c>
      <c r="AA57" s="14">
        <v>137.16</v>
      </c>
      <c r="AB57" s="4">
        <v>24580</v>
      </c>
      <c r="AC57" s="55"/>
      <c r="AD57" s="59">
        <f>SUM(AI57,AM57,AQ57,AU57,AY57,BC57,BG57,BK57,BO57,BS57,BW57,CA57)</f>
        <v>1008.72</v>
      </c>
      <c r="AE57" s="59">
        <f>(Q57*0.0169)+(U57*0.0598)</f>
        <v>1009.9687</v>
      </c>
      <c r="AF57" s="102">
        <f>IFERROR(IFERROR(VLOOKUP($G57,'FPO034'!$J$9:$Q$196,7,FALSE),(VLOOKUP($H57,'FPO034'!$J$9:$Q$196,7,FALSE))),"No PO")</f>
        <v>1866.04</v>
      </c>
      <c r="AG57" s="102">
        <f>IFERROR(IFERROR(VLOOKUP($G57,'FPO034'!$J$9:$Q$196,8,FALSE),(VLOOKUP($H57,'FPO034'!$J$9:$Q$196,8,FALSE))),"No PO")</f>
        <v>0</v>
      </c>
      <c r="AH57" s="102" t="str">
        <f>IF(AG57&lt;&gt;0,"No",IF(AD57&gt;AF57,"No",IF(AD57/AE57&lt;1,"--",IF(AD57/AE57&lt;1.02,"Maybe","No"))))</f>
        <v>--</v>
      </c>
      <c r="AI57" s="59">
        <f>IFERROR(VLOOKUP($E57,'Rev2 Aug 16'!$D$1:$Z$300,22,FALSE),"-")</f>
        <v>137.16</v>
      </c>
      <c r="AJ57" s="59" t="str">
        <f>IFERROR(VLOOKUP($E57,'Rev2 Aug 16'!$D$1:$Z$300,5,FALSE),"-")</f>
        <v>WAY2001H6AG</v>
      </c>
      <c r="AK57" s="59" t="str">
        <f>IFERROR(VLOOKUP(AJ57,'Paid Invoices'!$F$6:$I$381,3,FALSE),"")</f>
        <v/>
      </c>
      <c r="AL57" s="59" t="str">
        <f>IFERROR(VLOOKUP(AJ57,'Open Invoices'!$D$1:$E$3000,2,FALSE),"")</f>
        <v/>
      </c>
      <c r="AM57" s="59">
        <f>IFERROR(VLOOKUP($E57,'Rev2 July 16'!$D$1:$Z$300,22,FALSE),"-")</f>
        <v>109.02</v>
      </c>
      <c r="AN57" s="59" t="str">
        <f>IFERROR(VLOOKUP($E57,'Rev2 July 16'!$D$1:$Z$300,5,FALSE),"-")</f>
        <v>WAY2001G6AH</v>
      </c>
      <c r="AO57" s="59" t="str">
        <f>IFERROR(VLOOKUP(AN57,'Paid Invoices'!$F$6:$I$381,3,FALSE),"")</f>
        <v/>
      </c>
      <c r="AP57" s="59" t="str">
        <f>IFERROR(VLOOKUP(AN57,'Open Invoices'!$D$1:$E$3000,2,FALSE),"")</f>
        <v/>
      </c>
      <c r="AQ57" s="59">
        <f>IFERROR(VLOOKUP($E57,'Rev June 16'!$D$1:$Z$300,22,FALSE),"-")</f>
        <v>184.51</v>
      </c>
      <c r="AR57" s="59" t="str">
        <f>IFERROR(VLOOKUP($E57,'Rev June 16'!$D$1:$Z$300,4,FALSE),"-")</f>
        <v>WAY2001F6AG</v>
      </c>
      <c r="AS57" s="59" t="str">
        <f>IFERROR(VLOOKUP(AR57,'Paid Invoices'!$F$6:$I$381,3,FALSE),"")</f>
        <v/>
      </c>
      <c r="AT57" s="59" t="str">
        <f>IFERROR(VLOOKUP(AR57,'Open Invoices'!$D$1:$E$3000,2,FALSE),"")</f>
        <v/>
      </c>
      <c r="AU57" s="59">
        <f>IFERROR(VLOOKUP($E57,'May 2016'!$D$1:$Z$300,22,FALSE),"-")</f>
        <v>173.69</v>
      </c>
      <c r="AV57" s="59" t="str">
        <f>IFERROR(VLOOKUP($E57,'May 2016'!$D$1:$Z$300,4,FALSE),"-")</f>
        <v>WAY2001E6A</v>
      </c>
      <c r="AW57" s="59" t="str">
        <f>IFERROR(VLOOKUP(AV57,'Paid Invoices'!$F$6:$I$381,3,FALSE),"")</f>
        <v/>
      </c>
      <c r="AX57" s="59" t="str">
        <f>IFERROR(VLOOKUP(AV57,'Open Invoices'!$D$1:$E$3000,2,FALSE),"")</f>
        <v/>
      </c>
      <c r="AY57" s="59">
        <f>IFERROR(VLOOKUP($E57,'Apr 2016'!$D$1:$Z$300,22,FALSE),"-")</f>
        <v>136.74</v>
      </c>
      <c r="AZ57" s="59" t="str">
        <f>IFERROR(VLOOKUP($E57,'Apr 2016'!$D$1:$Z$300,4,FALSE),"-")</f>
        <v>WAY2001D6AF</v>
      </c>
      <c r="BA57" s="59" t="str">
        <f>IFERROR(VLOOKUP(AZ57,'Paid Invoices'!$F$6:$I$381,3,FALSE),"")</f>
        <v/>
      </c>
      <c r="BB57" s="59" t="str">
        <f>IFERROR(VLOOKUP(AZ57,'Open Invoices'!$D$1:$E$3000,2,FALSE),"")</f>
        <v/>
      </c>
      <c r="BC57" s="59">
        <f>IFERROR(VLOOKUP($E57,'Mar 2016'!$D$1:$Z$300,22,FALSE),"-")</f>
        <v>134.74</v>
      </c>
      <c r="BD57" s="59" t="str">
        <f>IFERROR(VLOOKUP($E57,'Mar 2016'!$D$1:$Z$300,4,FALSE),"-")</f>
        <v>WAY2001C6AA</v>
      </c>
      <c r="BE57" s="59" t="str">
        <f>IFERROR(VLOOKUP(BD57,'Paid Invoices'!$F$6:$I$381,3,FALSE),"")</f>
        <v/>
      </c>
      <c r="BF57" s="59" t="str">
        <f>IFERROR(VLOOKUP(BD57,'Open Invoices'!$D$1:$E$3000,2,FALSE),"")</f>
        <v/>
      </c>
      <c r="BG57" s="59">
        <f>IFERROR(VLOOKUP($E57,'Feb 2016'!$D$1:$Z$300,22,FALSE),"-")</f>
        <v>132.86000000000001</v>
      </c>
      <c r="BH57" s="59" t="str">
        <f>IFERROR(VLOOKUP($E57,'Feb 2016'!$D$1:$Z$300,4,FALSE),"-")</f>
        <v>WAY2001B6X</v>
      </c>
      <c r="BI57" s="59" t="str">
        <f>IFERROR(VLOOKUP(BH57,'Paid Invoices'!$F$6:$I$381,3,FALSE),"")</f>
        <v/>
      </c>
      <c r="BJ57" s="59" t="str">
        <f>IFERROR(VLOOKUP(BH57,'Open Invoices'!$D$1:$E$3000,2,FALSE),"")</f>
        <v/>
      </c>
      <c r="BK57" s="59">
        <f>IFERROR(VLOOKUP($E57,'Jan 2016'!$D$1:$Z$300,22,FALSE),"-")</f>
        <v>0</v>
      </c>
      <c r="BL57" s="59" t="str">
        <f>IFERROR(VLOOKUP($E57,'Jan 2016'!$D$1:$Z$300,4,FALSE),"-")</f>
        <v>WAY2001A6A</v>
      </c>
      <c r="BM57" s="59" t="str">
        <f>IFERROR(VLOOKUP(BL57,'Paid Invoices'!$F$6:$I$381,3,FALSE),"")</f>
        <v/>
      </c>
      <c r="BN57" s="59" t="str">
        <f>IFERROR(VLOOKUP(BL57,'Open Invoices'!$D$1:$E$3000,2,FALSE),"")</f>
        <v/>
      </c>
      <c r="BO57" s="59" t="str">
        <f>IFERROR(VLOOKUP($E57,'Dec 2015'!$D$1:$Z$300,22,FALSE),"-")</f>
        <v>-</v>
      </c>
      <c r="BP57" s="59" t="str">
        <f>IFERROR(VLOOKUP($E57,'Dec 2015'!$D$1:$Z$300,4,FALSE),"-")</f>
        <v>-</v>
      </c>
      <c r="BQ57" s="59" t="str">
        <f>IFERROR(VLOOKUP(BP57,'Paid Invoices'!$F$6:$I$381,3,FALSE),"")</f>
        <v/>
      </c>
      <c r="BR57" s="59" t="str">
        <f>IFERROR(VLOOKUP(BP57,'Open Invoices'!$D$1:$E$3000,2,FALSE),"")</f>
        <v/>
      </c>
      <c r="BS57" s="59" t="str">
        <f>IFERROR(VLOOKUP($E57,'Nov 2015'!$D$1:$Z$300,22,FALSE),"-")</f>
        <v>-</v>
      </c>
      <c r="BT57" s="59" t="str">
        <f>IFERROR(VLOOKUP($E57,'Nov 2015'!$D$1:$Z$300,4,FALSE),"-")</f>
        <v>-</v>
      </c>
      <c r="BU57" s="59" t="str">
        <f>IFERROR(VLOOKUP(BT57,'Paid Invoices'!$F$6:$I$381,3,FALSE),"")</f>
        <v/>
      </c>
      <c r="BV57" s="59" t="str">
        <f>IFERROR(VLOOKUP(BT57,'Open Invoices'!$D$1:$E$3000,2,FALSE),"")</f>
        <v/>
      </c>
      <c r="BW57" s="59" t="str">
        <f>IFERROR(VLOOKUP($E57,'Oct 2015'!$D$1:$Z$300,22,FALSE),"-")</f>
        <v>-</v>
      </c>
      <c r="BX57" s="59" t="str">
        <f>IFERROR(VLOOKUP($E57,'Oct 2015'!$D$1:$Z$300,4,FALSE),"-")</f>
        <v>-</v>
      </c>
      <c r="BY57" s="59" t="str">
        <f>IFERROR(VLOOKUP(BX57,'Paid Invoices'!$F$6:$I$381,3,FALSE),"")</f>
        <v/>
      </c>
      <c r="BZ57" s="59" t="str">
        <f>IFERROR(VLOOKUP(BX57,'Open Invoices'!$D$1:$E$3000,2,FALSE),"")</f>
        <v/>
      </c>
      <c r="CA57" s="59" t="str">
        <f>IFERROR(VLOOKUP($E57,'Sep 2015'!$D$1:$Z$300,22,FALSE),"-")</f>
        <v>-</v>
      </c>
      <c r="CB57" s="59" t="str">
        <f>IFERROR(VLOOKUP($E57,'Sep 2015'!$D$1:$Z$300,4,FALSE),"-")</f>
        <v>-</v>
      </c>
      <c r="CC57" s="59" t="str">
        <f>IFERROR(VLOOKUP(CB57,'Paid Invoices'!$F$6:$I$381,3,FALSE),"")</f>
        <v/>
      </c>
      <c r="CD57" s="59" t="str">
        <f>IFERROR(VLOOKUP(CB57,'Open Invoices'!$D$1:$E$3000,2,FALSE),"")</f>
        <v/>
      </c>
      <c r="CE57" s="52"/>
      <c r="CF57" s="52" t="s">
        <v>2115</v>
      </c>
      <c r="CG57" s="49" t="str">
        <f>IFERROR(IFERROR(VLOOKUP($E57,'Asset Group  All Assets'!$B$1:$C$500,2,FALSE),(VLOOKUP($E57,'Missing-WSU-POs'!$B$1:$D$500,3,FALSE))),"?")</f>
        <v>P0770262</v>
      </c>
      <c r="CH57" s="31" t="str">
        <f>IF(G57="","",G57)</f>
        <v>P0770262</v>
      </c>
      <c r="CI57" s="31" t="str">
        <f>IF(CG57=CH57,"","Wrong PO")</f>
        <v/>
      </c>
      <c r="CJ57" s="29" t="str">
        <f>IFERROR(IF(VLOOKUP($E57,'Org July 2016 '!$D$1:$Z$500,3,FALSE)=G57,"-","Wrong PO"),"new")</f>
        <v>Wrong PO</v>
      </c>
      <c r="CK57" s="32">
        <f>IF(CJ57="wrong PO",(VLOOKUP($E57,'Org July 2016 '!$D$1:$Z$500,3,FALSE)),"")</f>
        <v>0</v>
      </c>
      <c r="CL57" s="29" t="str">
        <f>IFERROR(IF(VLOOKUP($E57,'Org June 2016 '!$D$1:$Z$500,3,FALSE)=G57,"-","Wrong PO"),"new")</f>
        <v>Wrong PO</v>
      </c>
      <c r="CM57" s="32">
        <f>IF(CL57="wrong PO",(VLOOKUP($E57,'Org June 2016 '!$D$1:$Z$500,3,FALSE)),"")</f>
        <v>0</v>
      </c>
      <c r="CN57" s="29" t="str">
        <f>IFERROR(IF(VLOOKUP($E57,'May 2016'!D113:Z612,3,FALSE)=G57,"-","Wrong PO"),"new")</f>
        <v>new</v>
      </c>
      <c r="CO57" s="32" t="str">
        <f>IF(CN57="wrong PO",(VLOOKUP($E57,'May 2016'!D113:Z612,3,FALSE)),"")</f>
        <v/>
      </c>
      <c r="CP57" s="29" t="str">
        <f>IFERROR(IF(VLOOKUP($E57,'Apr 2016'!$D$1:$Z$500,3,FALSE)=G57,"-","Wrong PO"),"new")</f>
        <v>-</v>
      </c>
      <c r="CQ57" s="32" t="str">
        <f>IF(CP57="wrong PO",(VLOOKUP($E57,'Apr 2016'!$D$1:$Z$500,3,FALSE)),"")</f>
        <v/>
      </c>
      <c r="CR57" s="32" t="str">
        <f>IFERROR(IF(VLOOKUP($E57,'Mar 2016'!$D$1:$Z$500,3,FALSE)=G57,"-","Wrong PO"),"new")</f>
        <v>-</v>
      </c>
      <c r="CS57" s="32" t="str">
        <f>IF(CP57="wrong PO",(VLOOKUP($E57,'Mar 2016'!$D$1:$Z$500,3,FALSE)),"")</f>
        <v/>
      </c>
      <c r="CT57" s="32" t="str">
        <f>IFERROR(IF(VLOOKUP($E57,'Feb 2016'!$D$1:$Z$500,3,FALSE)=G57,"-","Wrong PO"),"new")</f>
        <v>-</v>
      </c>
      <c r="CU57" s="32" t="str">
        <f>IF(CP57="wrong PO",(VLOOKUP($E57,'Feb 2016'!$D$1:$Z$500,3,FALSE)),"")</f>
        <v/>
      </c>
      <c r="CV57" s="29" t="str">
        <f>IFERROR(IF(VLOOKUP($E57,'Jan 2016'!$D$1:$Z$500,3,FALSE)=G57,"-","Wrong PO"),"new")</f>
        <v>-</v>
      </c>
      <c r="CW57" s="32" t="str">
        <f>IF(CV57="wrong PO",(VLOOKUP($E57,'Jan 2016'!$D$1:$Z$500,3,FALSE)),"")</f>
        <v/>
      </c>
      <c r="CX57" s="29" t="str">
        <f>IFERROR(IF(VLOOKUP($E57,'Dec 2015'!$D$1:$Z$500,3,FALSE)=G57,"-","Wrong PO"),"new")</f>
        <v>new</v>
      </c>
      <c r="CY57" s="32" t="str">
        <f>IF(CX57="wrong PO",(VLOOKUP($E57,'Dec 2015'!$D$1:$Z$500,3,FALSE)),"")</f>
        <v/>
      </c>
      <c r="CZ57" s="29" t="str">
        <f>IFERROR(IF(VLOOKUP($E57,'Nov 2015'!$D$1:$Z$500,3,FALSE)=G57,"-","Wrong PO"),"new")</f>
        <v>new</v>
      </c>
      <c r="DA57" s="32" t="str">
        <f>IF(CZ57="wrong PO",(VLOOKUP($E57,'Nov 2015'!$D$1:$Z$500,3,FALSE)),"")</f>
        <v/>
      </c>
      <c r="DB57" s="29" t="str">
        <f>IFERROR(IF(VLOOKUP($E57,'Oct 2015'!$D$1:$Z$500,3,FALSE)=G57,"-","Wrong PO"),"new")</f>
        <v>new</v>
      </c>
      <c r="DC57" s="32" t="str">
        <f>IF(DB57="wrong PO",(VLOOKUP($E57,'Oct 2015'!$D$1:$Z$500,3,FALSE)),"")</f>
        <v/>
      </c>
      <c r="DD57" s="29" t="str">
        <f>IFERROR(IF(VLOOKUP($E57,'Sep 2015'!$D$1:$Z$500,3,FALSE)=G57,"-","Wrong PO"),"new")</f>
        <v>new</v>
      </c>
      <c r="DE57" s="32" t="str">
        <f>IF(DD57="wrong PO",(VLOOKUP($E57,'Sep 2015'!$D$1:$Z$500,3,FALSE)),"")</f>
        <v/>
      </c>
    </row>
    <row r="58" spans="1:109">
      <c r="A58" s="115">
        <v>115</v>
      </c>
      <c r="B58" s="2" t="s">
        <v>841</v>
      </c>
      <c r="C58" s="2" t="s">
        <v>510</v>
      </c>
      <c r="D58" s="2" t="s">
        <v>25</v>
      </c>
      <c r="E58" s="2" t="s">
        <v>123</v>
      </c>
      <c r="F58" s="2" t="s">
        <v>409</v>
      </c>
      <c r="G58" s="21" t="s">
        <v>124</v>
      </c>
      <c r="H58" s="21" t="str">
        <f>IFERROR(VLOOKUP($E58,'Wayne Master'!$B$1:$C$315,2,FALSE),"not on master")</f>
        <v>P0770462</v>
      </c>
      <c r="I58" s="11" t="s">
        <v>2077</v>
      </c>
      <c r="J58" s="3">
        <v>42290</v>
      </c>
      <c r="K58" s="2" t="s">
        <v>39</v>
      </c>
      <c r="L58" s="2" t="s">
        <v>411</v>
      </c>
      <c r="M58" s="2" t="s">
        <v>30</v>
      </c>
      <c r="N58" s="2" t="s">
        <v>31</v>
      </c>
      <c r="O58" s="2" t="s">
        <v>32</v>
      </c>
      <c r="P58" s="4">
        <v>4872</v>
      </c>
      <c r="Q58" s="4">
        <v>5322</v>
      </c>
      <c r="R58" s="4">
        <v>450</v>
      </c>
      <c r="S58" s="14">
        <v>7.61</v>
      </c>
      <c r="T58" s="4">
        <v>0</v>
      </c>
      <c r="U58" s="4">
        <v>0</v>
      </c>
      <c r="V58" s="4">
        <v>0</v>
      </c>
      <c r="W58" s="5">
        <v>0</v>
      </c>
      <c r="X58" s="5">
        <v>0</v>
      </c>
      <c r="Y58" s="14">
        <v>7.61</v>
      </c>
      <c r="Z58" s="14">
        <v>0</v>
      </c>
      <c r="AA58" s="14">
        <v>7.61</v>
      </c>
      <c r="AB58" s="4">
        <v>24580</v>
      </c>
      <c r="AC58" s="55"/>
      <c r="AD58" s="59">
        <f>SUM(AI58,AM58,AQ58,AU58,AY58,BC58,BG58,BK58,BO58,BS58,BW58,CA58)</f>
        <v>89.77</v>
      </c>
      <c r="AE58" s="59">
        <f>(Q58*0.0169)+(U58*0.0598)</f>
        <v>89.941799999999986</v>
      </c>
      <c r="AF58" s="102">
        <f>IFERROR(IFERROR(VLOOKUP($G58,'FPO034'!$J$9:$Q$196,7,FALSE),(VLOOKUP($H58,'FPO034'!$J$9:$Q$196,7,FALSE))),"No PO")</f>
        <v>187.44</v>
      </c>
      <c r="AG58" s="102">
        <f>IFERROR(IFERROR(VLOOKUP($G58,'FPO034'!$J$9:$Q$196,8,FALSE),(VLOOKUP($H58,'FPO034'!$J$9:$Q$196,8,FALSE))),"No PO")</f>
        <v>0</v>
      </c>
      <c r="AH58" s="102" t="str">
        <f>IF(AG58&lt;&gt;0,"No",IF(AD58&gt;AF58,"No",IF(AD58/AE58&lt;1,"--",IF(AD58/AE58&lt;1.02,"Maybe","No"))))</f>
        <v>--</v>
      </c>
      <c r="AI58" s="59">
        <f>IFERROR(VLOOKUP($E58,'Rev2 Aug 16'!$D$1:$Z$300,22,FALSE),"-")</f>
        <v>7.61</v>
      </c>
      <c r="AJ58" s="59" t="str">
        <f>IFERROR(VLOOKUP($E58,'Rev2 Aug 16'!$D$1:$Z$300,5,FALSE),"-")</f>
        <v>WAY2001H6AI</v>
      </c>
      <c r="AK58" s="59" t="str">
        <f>IFERROR(VLOOKUP(AJ58,'Paid Invoices'!$F$6:$I$381,3,FALSE),"")</f>
        <v/>
      </c>
      <c r="AL58" s="59" t="str">
        <f>IFERROR(VLOOKUP(AJ58,'Open Invoices'!$D$1:$E$3000,2,FALSE),"")</f>
        <v/>
      </c>
      <c r="AM58" s="59">
        <f>IFERROR(VLOOKUP($E58,'Rev2 July 16'!$D$1:$Z$300,22,FALSE),"-")</f>
        <v>6.74</v>
      </c>
      <c r="AN58" s="59" t="str">
        <f>IFERROR(VLOOKUP($E58,'Rev2 July 16'!$D$1:$Z$300,5,FALSE),"-")</f>
        <v>WAY2001G6AJ</v>
      </c>
      <c r="AO58" s="59" t="str">
        <f>IFERROR(VLOOKUP(AN58,'Paid Invoices'!$F$6:$I$381,3,FALSE),"")</f>
        <v/>
      </c>
      <c r="AP58" s="59" t="str">
        <f>IFERROR(VLOOKUP(AN58,'Open Invoices'!$D$1:$E$3000,2,FALSE),"")</f>
        <v/>
      </c>
      <c r="AQ58" s="59">
        <f>IFERROR(VLOOKUP($E58,'Rev June 16'!$D$1:$Z$300,22,FALSE),"-")</f>
        <v>6.2</v>
      </c>
      <c r="AR58" s="59" t="str">
        <f>IFERROR(VLOOKUP($E58,'Rev June 16'!$D$1:$Z$300,4,FALSE),"-")</f>
        <v>WAY2001F6AI</v>
      </c>
      <c r="AS58" s="59" t="str">
        <f>IFERROR(VLOOKUP(AR58,'Paid Invoices'!$F$6:$I$381,3,FALSE),"")</f>
        <v/>
      </c>
      <c r="AT58" s="59" t="str">
        <f>IFERROR(VLOOKUP(AR58,'Open Invoices'!$D$1:$E$3000,2,FALSE),"")</f>
        <v/>
      </c>
      <c r="AU58" s="59">
        <f>IFERROR(VLOOKUP($E58,'May 2016'!$D$1:$Z$300,22,FALSE),"-")</f>
        <v>10.210000000000001</v>
      </c>
      <c r="AV58" s="59" t="str">
        <f>IFERROR(VLOOKUP($E58,'May 2016'!$D$1:$Z$300,4,FALSE),"-")</f>
        <v>WAY2001E6AH</v>
      </c>
      <c r="AW58" s="59" t="str">
        <f>IFERROR(VLOOKUP(AV58,'Paid Invoices'!$F$6:$I$381,3,FALSE),"")</f>
        <v/>
      </c>
      <c r="AX58" s="59" t="str">
        <f>IFERROR(VLOOKUP(AV58,'Open Invoices'!$D$1:$E$3000,2,FALSE),"")</f>
        <v/>
      </c>
      <c r="AY58" s="59">
        <f>IFERROR(VLOOKUP($E58,'Apr 2016'!$D$1:$Z$300,22,FALSE),"-")</f>
        <v>12.29</v>
      </c>
      <c r="AZ58" s="59" t="str">
        <f>IFERROR(VLOOKUP($E58,'Apr 2016'!$D$1:$Z$300,4,FALSE),"-")</f>
        <v>WAY2001D6AH</v>
      </c>
      <c r="BA58" s="59" t="str">
        <f>IFERROR(VLOOKUP(AZ58,'Paid Invoices'!$F$6:$I$381,3,FALSE),"")</f>
        <v/>
      </c>
      <c r="BB58" s="59" t="str">
        <f>IFERROR(VLOOKUP(AZ58,'Open Invoices'!$D$1:$E$3000,2,FALSE),"")</f>
        <v/>
      </c>
      <c r="BC58" s="59">
        <f>IFERROR(VLOOKUP($E58,'Mar 2016'!$D$1:$Z$300,22,FALSE),"-")</f>
        <v>12.74</v>
      </c>
      <c r="BD58" s="59" t="str">
        <f>IFERROR(VLOOKUP($E58,'Mar 2016'!$D$1:$Z$300,4,FALSE),"-")</f>
        <v>WAY2001C6AC</v>
      </c>
      <c r="BE58" s="59" t="str">
        <f>IFERROR(VLOOKUP(BD58,'Paid Invoices'!$F$6:$I$381,3,FALSE),"")</f>
        <v/>
      </c>
      <c r="BF58" s="59" t="str">
        <f>IFERROR(VLOOKUP(BD58,'Open Invoices'!$D$1:$E$3000,2,FALSE),"")</f>
        <v/>
      </c>
      <c r="BG58" s="59">
        <f>IFERROR(VLOOKUP($E58,'Feb 2016'!$D$1:$Z$300,22,FALSE),"-")</f>
        <v>8.7899999999999991</v>
      </c>
      <c r="BH58" s="59" t="str">
        <f>IFERROR(VLOOKUP($E58,'Feb 2016'!$D$1:$Z$300,4,FALSE),"-")</f>
        <v>WAY2001B6Z</v>
      </c>
      <c r="BI58" s="59" t="str">
        <f>IFERROR(VLOOKUP(BH58,'Paid Invoices'!$F$6:$I$381,3,FALSE),"")</f>
        <v/>
      </c>
      <c r="BJ58" s="59" t="str">
        <f>IFERROR(VLOOKUP(BH58,'Open Invoices'!$D$1:$E$3000,2,FALSE),"")</f>
        <v/>
      </c>
      <c r="BK58" s="59">
        <f>IFERROR(VLOOKUP($E58,'Jan 2016'!$D$1:$Z$300,22,FALSE),"-")</f>
        <v>6.61</v>
      </c>
      <c r="BL58" s="59" t="str">
        <f>IFERROR(VLOOKUP($E58,'Jan 2016'!$D$1:$Z$300,4,FALSE),"-")</f>
        <v>WAY2001A6AS</v>
      </c>
      <c r="BM58" s="59" t="str">
        <f>IFERROR(VLOOKUP(BL58,'Paid Invoices'!$F$6:$I$381,3,FALSE),"")</f>
        <v/>
      </c>
      <c r="BN58" s="59" t="str">
        <f>IFERROR(VLOOKUP(BL58,'Open Invoices'!$D$1:$E$3000,2,FALSE),"")</f>
        <v/>
      </c>
      <c r="BO58" s="59">
        <f>IFERROR(VLOOKUP($E58,'Dec 2015'!$D$1:$Z$300,22,FALSE),"-")</f>
        <v>7.67</v>
      </c>
      <c r="BP58" s="59" t="str">
        <f>IFERROR(VLOOKUP($E58,'Dec 2015'!$D$1:$Z$300,4,FALSE),"-")</f>
        <v>WAY2001L5T</v>
      </c>
      <c r="BQ58" s="59" t="str">
        <f>IFERROR(VLOOKUP(BP58,'Paid Invoices'!$F$6:$I$381,3,FALSE),"")</f>
        <v/>
      </c>
      <c r="BR58" s="59" t="str">
        <f>IFERROR(VLOOKUP(BP58,'Open Invoices'!$D$1:$E$3000,2,FALSE),"")</f>
        <v/>
      </c>
      <c r="BS58" s="59">
        <f>IFERROR(VLOOKUP($E58,'Nov 2015'!$D$1:$Z$300,22,FALSE),"-")</f>
        <v>10.49</v>
      </c>
      <c r="BT58" s="59" t="str">
        <f>IFERROR(VLOOKUP($E58,'Nov 2015'!$D$1:$Z$300,4,FALSE),"-")</f>
        <v>WAY2001K5AS</v>
      </c>
      <c r="BU58" s="59" t="str">
        <f>IFERROR(VLOOKUP(BT58,'Paid Invoices'!$F$6:$I$381,3,FALSE),"")</f>
        <v/>
      </c>
      <c r="BV58" s="59" t="str">
        <f>IFERROR(VLOOKUP(BT58,'Open Invoices'!$D$1:$E$3000,2,FALSE),"")</f>
        <v/>
      </c>
      <c r="BW58" s="59">
        <f>IFERROR(VLOOKUP($E58,'Oct 2015'!$D$1:$Z$300,22,FALSE),"-")</f>
        <v>0.42</v>
      </c>
      <c r="BX58" s="59" t="str">
        <f>IFERROR(VLOOKUP($E58,'Oct 2015'!$D$1:$Z$300,4,FALSE),"-")</f>
        <v>WAY2001J5AT</v>
      </c>
      <c r="BY58" s="59" t="str">
        <f>IFERROR(VLOOKUP(BX58,'Paid Invoices'!$F$6:$I$381,3,FALSE),"")</f>
        <v/>
      </c>
      <c r="BZ58" s="59" t="str">
        <f>IFERROR(VLOOKUP(BX58,'Open Invoices'!$D$1:$E$3000,2,FALSE),"")</f>
        <v/>
      </c>
      <c r="CA58" s="59" t="str">
        <f>IFERROR(VLOOKUP($E58,'Sep 2015'!$D$1:$Z$300,22,FALSE),"-")</f>
        <v>-</v>
      </c>
      <c r="CB58" s="59" t="str">
        <f>IFERROR(VLOOKUP($E58,'Sep 2015'!$D$1:$Z$300,4,FALSE),"-")</f>
        <v>-</v>
      </c>
      <c r="CC58" s="59" t="str">
        <f>IFERROR(VLOOKUP(CB58,'Paid Invoices'!$F$6:$I$381,3,FALSE),"")</f>
        <v/>
      </c>
      <c r="CD58" s="59" t="str">
        <f>IFERROR(VLOOKUP(CB58,'Open Invoices'!$D$1:$E$3000,2,FALSE),"")</f>
        <v/>
      </c>
      <c r="CE58" s="52"/>
      <c r="CF58" s="52" t="s">
        <v>2115</v>
      </c>
      <c r="CG58" s="49" t="str">
        <f>IFERROR(IFERROR(VLOOKUP($E58,'Asset Group  All Assets'!$B$1:$C$500,2,FALSE),(VLOOKUP($E58,'Missing-WSU-POs'!$B$1:$D$500,3,FALSE))),"?")</f>
        <v>P0770462</v>
      </c>
      <c r="CH58" s="31" t="str">
        <f>IF(G58="","",G58)</f>
        <v>P0770462</v>
      </c>
      <c r="CI58" s="31" t="str">
        <f>IF(CG58=CH58,"","Wrong PO")</f>
        <v/>
      </c>
      <c r="CJ58" s="29" t="str">
        <f>IFERROR(IF(VLOOKUP($E58,'Org July 2016 '!$D$1:$Z$500,3,FALSE)=G58,"-","Wrong PO"),"new")</f>
        <v>Wrong PO</v>
      </c>
      <c r="CK58" s="32">
        <f>IF(CJ58="wrong PO",(VLOOKUP($E58,'Org July 2016 '!$D$1:$Z$500,3,FALSE)),"")</f>
        <v>0</v>
      </c>
      <c r="CL58" s="29" t="str">
        <f>IFERROR(IF(VLOOKUP($E58,'Org June 2016 '!$D$1:$Z$500,3,FALSE)=G58,"-","Wrong PO"),"new")</f>
        <v>Wrong PO</v>
      </c>
      <c r="CM58" s="32">
        <f>IF(CL58="wrong PO",(VLOOKUP($E58,'Org June 2016 '!$D$1:$Z$500,3,FALSE)),"")</f>
        <v>0</v>
      </c>
      <c r="CN58" s="29" t="str">
        <f>IFERROR(IF(VLOOKUP($E58,'May 2016'!D115:Z614,3,FALSE)=G58,"-","Wrong PO"),"new")</f>
        <v>new</v>
      </c>
      <c r="CO58" s="32" t="str">
        <f>IF(CN58="wrong PO",(VLOOKUP($E58,'May 2016'!D115:Z614,3,FALSE)),"")</f>
        <v/>
      </c>
      <c r="CP58" s="29" t="str">
        <f>IFERROR(IF(VLOOKUP($E58,'Apr 2016'!$D$1:$Z$500,3,FALSE)=G58,"-","Wrong PO"),"new")</f>
        <v>-</v>
      </c>
      <c r="CQ58" s="32" t="str">
        <f>IF(CP58="wrong PO",(VLOOKUP($E58,'Apr 2016'!$D$1:$Z$500,3,FALSE)),"")</f>
        <v/>
      </c>
      <c r="CR58" s="32" t="str">
        <f>IFERROR(IF(VLOOKUP($E58,'Mar 2016'!$D$1:$Z$500,3,FALSE)=G58,"-","Wrong PO"),"new")</f>
        <v>-</v>
      </c>
      <c r="CS58" s="32" t="str">
        <f>IF(CP58="wrong PO",(VLOOKUP($E58,'Mar 2016'!$D$1:$Z$500,3,FALSE)),"")</f>
        <v/>
      </c>
      <c r="CT58" s="32" t="str">
        <f>IFERROR(IF(VLOOKUP($E58,'Feb 2016'!$D$1:$Z$500,3,FALSE)=G58,"-","Wrong PO"),"new")</f>
        <v>-</v>
      </c>
      <c r="CU58" s="32" t="str">
        <f>IF(CP58="wrong PO",(VLOOKUP($E58,'Feb 2016'!$D$1:$Z$500,3,FALSE)),"")</f>
        <v/>
      </c>
      <c r="CV58" s="29" t="str">
        <f>IFERROR(IF(VLOOKUP($E58,'Jan 2016'!$D$1:$Z$500,3,FALSE)=G58,"-","Wrong PO"),"new")</f>
        <v>-</v>
      </c>
      <c r="CW58" s="32" t="str">
        <f>IF(CV58="wrong PO",(VLOOKUP($E58,'Jan 2016'!$D$1:$Z$500,3,FALSE)),"")</f>
        <v/>
      </c>
      <c r="CX58" s="29" t="str">
        <f>IFERROR(IF(VLOOKUP($E58,'Dec 2015'!$D$1:$Z$500,3,FALSE)=G58,"-","Wrong PO"),"new")</f>
        <v>-</v>
      </c>
      <c r="CY58" s="32" t="str">
        <f>IF(CX58="wrong PO",(VLOOKUP($E58,'Dec 2015'!$D$1:$Z$500,3,FALSE)),"")</f>
        <v/>
      </c>
      <c r="CZ58" s="29" t="str">
        <f>IFERROR(IF(VLOOKUP($E58,'Nov 2015'!$D$1:$Z$500,3,FALSE)=G58,"-","Wrong PO"),"new")</f>
        <v>-</v>
      </c>
      <c r="DA58" s="32" t="str">
        <f>IF(CZ58="wrong PO",(VLOOKUP($E58,'Nov 2015'!$D$1:$Z$500,3,FALSE)),"")</f>
        <v/>
      </c>
      <c r="DB58" s="29" t="str">
        <f>IFERROR(IF(VLOOKUP($E58,'Oct 2015'!$D$1:$Z$500,3,FALSE)=G58,"-","Wrong PO"),"new")</f>
        <v>-</v>
      </c>
      <c r="DC58" s="32" t="str">
        <f>IF(DB58="wrong PO",(VLOOKUP($E58,'Oct 2015'!$D$1:$Z$500,3,FALSE)),"")</f>
        <v/>
      </c>
      <c r="DD58" s="29" t="str">
        <f>IFERROR(IF(VLOOKUP($E58,'Sep 2015'!$D$1:$Z$500,3,FALSE)=G58,"-","Wrong PO"),"new")</f>
        <v>new</v>
      </c>
      <c r="DE58" s="32" t="str">
        <f>IF(DD58="wrong PO",(VLOOKUP($E58,'Sep 2015'!$D$1:$Z$500,3,FALSE)),"")</f>
        <v/>
      </c>
    </row>
    <row r="59" spans="1:109">
      <c r="A59" s="115">
        <v>116</v>
      </c>
      <c r="B59" s="2" t="s">
        <v>841</v>
      </c>
      <c r="C59" s="2" t="s">
        <v>510</v>
      </c>
      <c r="D59" s="2" t="s">
        <v>56</v>
      </c>
      <c r="E59" s="2" t="s">
        <v>214</v>
      </c>
      <c r="F59" s="2" t="s">
        <v>409</v>
      </c>
      <c r="G59" s="21" t="s">
        <v>124</v>
      </c>
      <c r="H59" s="21" t="str">
        <f>IFERROR(VLOOKUP($E59,'Wayne Master'!$B$1:$C$315,2,FALSE),"not on master")</f>
        <v>P0770462</v>
      </c>
      <c r="I59" s="11" t="s">
        <v>2077</v>
      </c>
      <c r="J59" s="3">
        <v>42290</v>
      </c>
      <c r="K59" s="2" t="s">
        <v>39</v>
      </c>
      <c r="L59" s="2" t="s">
        <v>411</v>
      </c>
      <c r="M59" s="2" t="s">
        <v>30</v>
      </c>
      <c r="N59" s="2" t="s">
        <v>31</v>
      </c>
      <c r="O59" s="2" t="s">
        <v>32</v>
      </c>
      <c r="P59" s="4">
        <v>1588</v>
      </c>
      <c r="Q59" s="4">
        <v>2058</v>
      </c>
      <c r="R59" s="4">
        <v>470</v>
      </c>
      <c r="S59" s="5">
        <v>7.94</v>
      </c>
      <c r="T59" s="4">
        <v>0</v>
      </c>
      <c r="U59" s="4">
        <v>0</v>
      </c>
      <c r="V59" s="4">
        <v>0</v>
      </c>
      <c r="W59" s="5">
        <v>0</v>
      </c>
      <c r="X59" s="5">
        <v>0</v>
      </c>
      <c r="Y59" s="14">
        <v>7.94</v>
      </c>
      <c r="Z59" s="14">
        <v>0</v>
      </c>
      <c r="AA59" s="14">
        <v>7.94</v>
      </c>
      <c r="AB59" s="4">
        <v>24580</v>
      </c>
      <c r="AC59" s="55"/>
      <c r="AD59" s="59">
        <f>SUM(AI59,AM59,AQ59,AU59,AY59,BC59,BG59,BK59,BO59,BS59,BW59,CA59)</f>
        <v>34.599999999999994</v>
      </c>
      <c r="AE59" s="59">
        <f>(Q59*0.0169)+(U59*0.0598)</f>
        <v>34.780199999999994</v>
      </c>
      <c r="AF59" s="102">
        <f>IFERROR(IFERROR(VLOOKUP($G59,'FPO034'!$J$9:$Q$196,7,FALSE),(VLOOKUP($H59,'FPO034'!$J$9:$Q$196,7,FALSE))),"No PO")</f>
        <v>187.44</v>
      </c>
      <c r="AG59" s="102">
        <f>IFERROR(IFERROR(VLOOKUP($G59,'FPO034'!$J$9:$Q$196,8,FALSE),(VLOOKUP($H59,'FPO034'!$J$9:$Q$196,8,FALSE))),"No PO")</f>
        <v>0</v>
      </c>
      <c r="AH59" s="102" t="str">
        <f>IF(AG59&lt;&gt;0,"No",IF(AD59&gt;AF59,"No",IF(AD59/AE59&lt;1,"--",IF(AD59/AE59&lt;1.02,"Maybe","No"))))</f>
        <v>--</v>
      </c>
      <c r="AI59" s="59">
        <f>IFERROR(VLOOKUP($E59,'Rev2 Aug 16'!$D$1:$Z$300,22,FALSE),"-")</f>
        <v>7.94</v>
      </c>
      <c r="AJ59" s="59" t="str">
        <f>IFERROR(VLOOKUP($E59,'Rev2 Aug 16'!$D$1:$Z$300,5,FALSE),"-")</f>
        <v>WAY2001H6AI</v>
      </c>
      <c r="AK59" s="59" t="str">
        <f>IFERROR(VLOOKUP(AJ59,'Paid Invoices'!$F$6:$I$381,3,FALSE),"")</f>
        <v/>
      </c>
      <c r="AL59" s="59" t="str">
        <f>IFERROR(VLOOKUP(AJ59,'Open Invoices'!$D$1:$E$3000,2,FALSE),"")</f>
        <v/>
      </c>
      <c r="AM59" s="59">
        <f>IFERROR(VLOOKUP($E59,'Rev2 July 16'!$D$1:$Z$300,22,FALSE),"-")</f>
        <v>1.49</v>
      </c>
      <c r="AN59" s="59" t="str">
        <f>IFERROR(VLOOKUP($E59,'Rev2 July 16'!$D$1:$Z$300,5,FALSE),"-")</f>
        <v>WAY2001G6AJ</v>
      </c>
      <c r="AO59" s="59" t="str">
        <f>IFERROR(VLOOKUP(AN59,'Paid Invoices'!$F$6:$I$381,3,FALSE),"")</f>
        <v/>
      </c>
      <c r="AP59" s="59" t="str">
        <f>IFERROR(VLOOKUP(AN59,'Open Invoices'!$D$1:$E$3000,2,FALSE),"")</f>
        <v/>
      </c>
      <c r="AQ59" s="59">
        <f>IFERROR(VLOOKUP($E59,'Rev June 16'!$D$1:$Z$300,22,FALSE),"-")</f>
        <v>5.54</v>
      </c>
      <c r="AR59" s="59" t="str">
        <f>IFERROR(VLOOKUP($E59,'Rev June 16'!$D$1:$Z$300,4,FALSE),"-")</f>
        <v>WAY2001F6AI</v>
      </c>
      <c r="AS59" s="59" t="str">
        <f>IFERROR(VLOOKUP(AR59,'Paid Invoices'!$F$6:$I$381,3,FALSE),"")</f>
        <v/>
      </c>
      <c r="AT59" s="59" t="str">
        <f>IFERROR(VLOOKUP(AR59,'Open Invoices'!$D$1:$E$3000,2,FALSE),"")</f>
        <v/>
      </c>
      <c r="AU59" s="59">
        <f>IFERROR(VLOOKUP($E59,'May 2016'!$D$1:$Z$300,22,FALSE),"-")</f>
        <v>1.96</v>
      </c>
      <c r="AV59" s="59" t="str">
        <f>IFERROR(VLOOKUP($E59,'May 2016'!$D$1:$Z$300,4,FALSE),"-")</f>
        <v>WAY2001E6AH</v>
      </c>
      <c r="AW59" s="59" t="str">
        <f>IFERROR(VLOOKUP(AV59,'Paid Invoices'!$F$6:$I$381,3,FALSE),"")</f>
        <v/>
      </c>
      <c r="AX59" s="59" t="str">
        <f>IFERROR(VLOOKUP(AV59,'Open Invoices'!$D$1:$E$3000,2,FALSE),"")</f>
        <v/>
      </c>
      <c r="AY59" s="59">
        <f>IFERROR(VLOOKUP($E59,'Apr 2016'!$D$1:$Z$300,22,FALSE),"-")</f>
        <v>2.4</v>
      </c>
      <c r="AZ59" s="59" t="str">
        <f>IFERROR(VLOOKUP($E59,'Apr 2016'!$D$1:$Z$300,4,FALSE),"-")</f>
        <v>WAY2001D6AH</v>
      </c>
      <c r="BA59" s="59" t="str">
        <f>IFERROR(VLOOKUP(AZ59,'Paid Invoices'!$F$6:$I$381,3,FALSE),"")</f>
        <v/>
      </c>
      <c r="BB59" s="59" t="str">
        <f>IFERROR(VLOOKUP(AZ59,'Open Invoices'!$D$1:$E$3000,2,FALSE),"")</f>
        <v/>
      </c>
      <c r="BC59" s="59">
        <f>IFERROR(VLOOKUP($E59,'Mar 2016'!$D$1:$Z$300,22,FALSE),"-")</f>
        <v>0.71</v>
      </c>
      <c r="BD59" s="59" t="str">
        <f>IFERROR(VLOOKUP($E59,'Mar 2016'!$D$1:$Z$300,4,FALSE),"-")</f>
        <v>WAY2001C6AC</v>
      </c>
      <c r="BE59" s="59" t="str">
        <f>IFERROR(VLOOKUP(BD59,'Paid Invoices'!$F$6:$I$381,3,FALSE),"")</f>
        <v/>
      </c>
      <c r="BF59" s="59" t="str">
        <f>IFERROR(VLOOKUP(BD59,'Open Invoices'!$D$1:$E$3000,2,FALSE),"")</f>
        <v/>
      </c>
      <c r="BG59" s="59">
        <f>IFERROR(VLOOKUP($E59,'Feb 2016'!$D$1:$Z$300,22,FALSE),"-")</f>
        <v>3.58</v>
      </c>
      <c r="BH59" s="59" t="str">
        <f>IFERROR(VLOOKUP($E59,'Feb 2016'!$D$1:$Z$300,4,FALSE),"-")</f>
        <v>WAY2001B6Z</v>
      </c>
      <c r="BI59" s="59" t="str">
        <f>IFERROR(VLOOKUP(BH59,'Paid Invoices'!$F$6:$I$381,3,FALSE),"")</f>
        <v/>
      </c>
      <c r="BJ59" s="59" t="str">
        <f>IFERROR(VLOOKUP(BH59,'Open Invoices'!$D$1:$E$3000,2,FALSE),"")</f>
        <v/>
      </c>
      <c r="BK59" s="59">
        <f>IFERROR(VLOOKUP($E59,'Jan 2016'!$D$1:$Z$300,22,FALSE),"-")</f>
        <v>3.58</v>
      </c>
      <c r="BL59" s="59" t="str">
        <f>IFERROR(VLOOKUP($E59,'Jan 2016'!$D$1:$Z$300,4,FALSE),"-")</f>
        <v>WAY2001A6AS</v>
      </c>
      <c r="BM59" s="59" t="str">
        <f>IFERROR(VLOOKUP(BL59,'Paid Invoices'!$F$6:$I$381,3,FALSE),"")</f>
        <v/>
      </c>
      <c r="BN59" s="59" t="str">
        <f>IFERROR(VLOOKUP(BL59,'Open Invoices'!$D$1:$E$3000,2,FALSE),"")</f>
        <v/>
      </c>
      <c r="BO59" s="59">
        <f>IFERROR(VLOOKUP($E59,'Dec 2015'!$D$1:$Z$300,22,FALSE),"-")</f>
        <v>3.7</v>
      </c>
      <c r="BP59" s="59" t="str">
        <f>IFERROR(VLOOKUP($E59,'Dec 2015'!$D$1:$Z$300,4,FALSE),"-")</f>
        <v>WAY2001L5T</v>
      </c>
      <c r="BQ59" s="59" t="str">
        <f>IFERROR(VLOOKUP(BP59,'Paid Invoices'!$F$6:$I$381,3,FALSE),"")</f>
        <v/>
      </c>
      <c r="BR59" s="59" t="str">
        <f>IFERROR(VLOOKUP(BP59,'Open Invoices'!$D$1:$E$3000,2,FALSE),"")</f>
        <v/>
      </c>
      <c r="BS59" s="59">
        <f>IFERROR(VLOOKUP($E59,'Nov 2015'!$D$1:$Z$300,22,FALSE),"-")</f>
        <v>3.67</v>
      </c>
      <c r="BT59" s="59" t="str">
        <f>IFERROR(VLOOKUP($E59,'Nov 2015'!$D$1:$Z$300,4,FALSE),"-")</f>
        <v>WAY2001K5AS</v>
      </c>
      <c r="BU59" s="59" t="str">
        <f>IFERROR(VLOOKUP(BT59,'Paid Invoices'!$F$6:$I$381,3,FALSE),"")</f>
        <v/>
      </c>
      <c r="BV59" s="59" t="str">
        <f>IFERROR(VLOOKUP(BT59,'Open Invoices'!$D$1:$E$3000,2,FALSE),"")</f>
        <v/>
      </c>
      <c r="BW59" s="59">
        <f>IFERROR(VLOOKUP($E59,'Oct 2015'!$D$1:$Z$300,22,FALSE),"-")</f>
        <v>0.03</v>
      </c>
      <c r="BX59" s="59" t="str">
        <f>IFERROR(VLOOKUP($E59,'Oct 2015'!$D$1:$Z$300,4,FALSE),"-")</f>
        <v>WAY2001J5AT</v>
      </c>
      <c r="BY59" s="59" t="str">
        <f>IFERROR(VLOOKUP(BX59,'Paid Invoices'!$F$6:$I$381,3,FALSE),"")</f>
        <v/>
      </c>
      <c r="BZ59" s="59" t="str">
        <f>IFERROR(VLOOKUP(BX59,'Open Invoices'!$D$1:$E$3000,2,FALSE),"")</f>
        <v/>
      </c>
      <c r="CA59" s="59" t="str">
        <f>IFERROR(VLOOKUP($E59,'Sep 2015'!$D$1:$Z$300,22,FALSE),"-")</f>
        <v>-</v>
      </c>
      <c r="CB59" s="59" t="str">
        <f>IFERROR(VLOOKUP($E59,'Sep 2015'!$D$1:$Z$300,4,FALSE),"-")</f>
        <v>-</v>
      </c>
      <c r="CC59" s="59" t="str">
        <f>IFERROR(VLOOKUP(CB59,'Paid Invoices'!$F$6:$I$381,3,FALSE),"")</f>
        <v/>
      </c>
      <c r="CD59" s="59" t="str">
        <f>IFERROR(VLOOKUP(CB59,'Open Invoices'!$D$1:$E$3000,2,FALSE),"")</f>
        <v/>
      </c>
      <c r="CE59" s="52"/>
      <c r="CF59" s="52" t="s">
        <v>2115</v>
      </c>
      <c r="CG59" s="49" t="str">
        <f>IFERROR(IFERROR(VLOOKUP($E59,'Asset Group  All Assets'!$B$1:$C$500,2,FALSE),(VLOOKUP($E59,'Missing-WSU-POs'!$B$1:$D$500,3,FALSE))),"?")</f>
        <v>P0770462</v>
      </c>
      <c r="CH59" s="31" t="str">
        <f>IF(G59="","",G59)</f>
        <v>P0770462</v>
      </c>
      <c r="CI59" s="31" t="str">
        <f>IF(CG59=CH59,"","Wrong PO")</f>
        <v/>
      </c>
      <c r="CJ59" s="29" t="str">
        <f>IFERROR(IF(VLOOKUP($E59,'Org July 2016 '!$D$1:$Z$500,3,FALSE)=G59,"-","Wrong PO"),"new")</f>
        <v>Wrong PO</v>
      </c>
      <c r="CK59" s="32">
        <f>IF(CJ59="wrong PO",(VLOOKUP($E59,'Org July 2016 '!$D$1:$Z$500,3,FALSE)),"")</f>
        <v>0</v>
      </c>
      <c r="CL59" s="29" t="str">
        <f>IFERROR(IF(VLOOKUP($E59,'Org June 2016 '!$D$1:$Z$500,3,FALSE)=G59,"-","Wrong PO"),"new")</f>
        <v>Wrong PO</v>
      </c>
      <c r="CM59" s="32">
        <f>IF(CL59="wrong PO",(VLOOKUP($E59,'Org June 2016 '!$D$1:$Z$500,3,FALSE)),"")</f>
        <v>0</v>
      </c>
      <c r="CN59" s="29" t="str">
        <f>IFERROR(IF(VLOOKUP($E59,'May 2016'!D116:Z615,3,FALSE)=G59,"-","Wrong PO"),"new")</f>
        <v>new</v>
      </c>
      <c r="CO59" s="32" t="str">
        <f>IF(CN59="wrong PO",(VLOOKUP($E59,'May 2016'!D116:Z615,3,FALSE)),"")</f>
        <v/>
      </c>
      <c r="CP59" s="29" t="str">
        <f>IFERROR(IF(VLOOKUP($E59,'Apr 2016'!$D$1:$Z$500,3,FALSE)=G59,"-","Wrong PO"),"new")</f>
        <v>-</v>
      </c>
      <c r="CQ59" s="32" t="str">
        <f>IF(CP59="wrong PO",(VLOOKUP($E59,'Apr 2016'!$D$1:$Z$500,3,FALSE)),"")</f>
        <v/>
      </c>
      <c r="CR59" s="32" t="str">
        <f>IFERROR(IF(VLOOKUP($E59,'Mar 2016'!$D$1:$Z$500,3,FALSE)=G59,"-","Wrong PO"),"new")</f>
        <v>-</v>
      </c>
      <c r="CS59" s="32" t="str">
        <f>IF(CP59="wrong PO",(VLOOKUP($E59,'Mar 2016'!$D$1:$Z$500,3,FALSE)),"")</f>
        <v/>
      </c>
      <c r="CT59" s="32" t="str">
        <f>IFERROR(IF(VLOOKUP($E59,'Feb 2016'!$D$1:$Z$500,3,FALSE)=G59,"-","Wrong PO"),"new")</f>
        <v>-</v>
      </c>
      <c r="CU59" s="32" t="str">
        <f>IF(CP59="wrong PO",(VLOOKUP($E59,'Feb 2016'!$D$1:$Z$500,3,FALSE)),"")</f>
        <v/>
      </c>
      <c r="CV59" s="29" t="str">
        <f>IFERROR(IF(VLOOKUP($E59,'Jan 2016'!$D$1:$Z$500,3,FALSE)=G59,"-","Wrong PO"),"new")</f>
        <v>-</v>
      </c>
      <c r="CW59" s="32" t="str">
        <f>IF(CV59="wrong PO",(VLOOKUP($E59,'Jan 2016'!$D$1:$Z$500,3,FALSE)),"")</f>
        <v/>
      </c>
      <c r="CX59" s="29" t="str">
        <f>IFERROR(IF(VLOOKUP($E59,'Dec 2015'!$D$1:$Z$500,3,FALSE)=G59,"-","Wrong PO"),"new")</f>
        <v>-</v>
      </c>
      <c r="CY59" s="32" t="str">
        <f>IF(CX59="wrong PO",(VLOOKUP($E59,'Dec 2015'!$D$1:$Z$500,3,FALSE)),"")</f>
        <v/>
      </c>
      <c r="CZ59" s="29" t="str">
        <f>IFERROR(IF(VLOOKUP($E59,'Nov 2015'!$D$1:$Z$500,3,FALSE)=G59,"-","Wrong PO"),"new")</f>
        <v>-</v>
      </c>
      <c r="DA59" s="32" t="str">
        <f>IF(CZ59="wrong PO",(VLOOKUP($E59,'Nov 2015'!$D$1:$Z$500,3,FALSE)),"")</f>
        <v/>
      </c>
      <c r="DB59" s="29" t="str">
        <f>IFERROR(IF(VLOOKUP($E59,'Oct 2015'!$D$1:$Z$500,3,FALSE)=G59,"-","Wrong PO"),"new")</f>
        <v>-</v>
      </c>
      <c r="DC59" s="32" t="str">
        <f>IF(DB59="wrong PO",(VLOOKUP($E59,'Oct 2015'!$D$1:$Z$500,3,FALSE)),"")</f>
        <v/>
      </c>
      <c r="DD59" s="29" t="str">
        <f>IFERROR(IF(VLOOKUP($E59,'Sep 2015'!$D$1:$Z$500,3,FALSE)=G59,"-","Wrong PO"),"new")</f>
        <v>new</v>
      </c>
      <c r="DE59" s="32" t="str">
        <f>IF(DD59="wrong PO",(VLOOKUP($E59,'Sep 2015'!$D$1:$Z$500,3,FALSE)),"")</f>
        <v/>
      </c>
    </row>
    <row r="60" spans="1:109">
      <c r="A60" s="115">
        <v>117</v>
      </c>
      <c r="B60" s="2" t="s">
        <v>841</v>
      </c>
      <c r="C60" s="2" t="s">
        <v>510</v>
      </c>
      <c r="D60" s="2" t="s">
        <v>76</v>
      </c>
      <c r="E60" s="2" t="s">
        <v>305</v>
      </c>
      <c r="F60" s="2" t="s">
        <v>412</v>
      </c>
      <c r="G60" s="21" t="s">
        <v>306</v>
      </c>
      <c r="H60" s="21" t="str">
        <f>IFERROR(VLOOKUP($E60,'Wayne Master'!$B$1:$C$315,2,FALSE),"not on master")</f>
        <v>P0770472</v>
      </c>
      <c r="I60" s="11" t="s">
        <v>2076</v>
      </c>
      <c r="J60" s="3">
        <v>42192</v>
      </c>
      <c r="K60" s="2" t="s">
        <v>28</v>
      </c>
      <c r="L60" s="2" t="s">
        <v>414</v>
      </c>
      <c r="M60" s="2" t="s">
        <v>30</v>
      </c>
      <c r="N60" s="2" t="s">
        <v>31</v>
      </c>
      <c r="O60" s="2" t="s">
        <v>41</v>
      </c>
      <c r="P60" s="4">
        <v>10704</v>
      </c>
      <c r="Q60" s="4">
        <v>11498</v>
      </c>
      <c r="R60" s="4">
        <v>794</v>
      </c>
      <c r="S60" s="5">
        <v>13.42</v>
      </c>
      <c r="T60" s="4">
        <v>14314</v>
      </c>
      <c r="U60" s="4">
        <v>16624</v>
      </c>
      <c r="V60" s="4">
        <v>2310</v>
      </c>
      <c r="W60" s="5">
        <v>138.13999999999999</v>
      </c>
      <c r="X60" s="5">
        <v>0</v>
      </c>
      <c r="Y60" s="14">
        <v>151.56</v>
      </c>
      <c r="Z60" s="14">
        <v>0</v>
      </c>
      <c r="AA60" s="14">
        <v>151.56</v>
      </c>
      <c r="AB60" s="4">
        <v>24580</v>
      </c>
      <c r="AC60" s="55"/>
      <c r="AD60" s="59">
        <f>SUM(AI60,AM60,AQ60,AU60,AY60,BC60,BG60,BK60,BO60,BS60,BW60,CA60)</f>
        <v>1187.69</v>
      </c>
      <c r="AE60" s="59">
        <f>(Q60*0.0169)+(U60*0.0598)</f>
        <v>1188.4313999999999</v>
      </c>
      <c r="AF60" s="102">
        <f>IFERROR(IFERROR(VLOOKUP($G60,'FPO034'!$J$9:$Q$196,7,FALSE),(VLOOKUP($H60,'FPO034'!$J$9:$Q$196,7,FALSE))),"No PO")</f>
        <v>2000</v>
      </c>
      <c r="AG60" s="102">
        <f>IFERROR(IFERROR(VLOOKUP($G60,'FPO034'!$J$9:$Q$196,8,FALSE),(VLOOKUP($H60,'FPO034'!$J$9:$Q$196,8,FALSE))),"No PO")</f>
        <v>0</v>
      </c>
      <c r="AH60" s="102" t="str">
        <f>IF(AG60&lt;&gt;0,"No",IF(AD60&gt;AF60,"No",IF(AD60/AE60&lt;1,"--",IF(AD60/AE60&lt;1.02,"Maybe","No"))))</f>
        <v>--</v>
      </c>
      <c r="AI60" s="59">
        <f>IFERROR(VLOOKUP($E60,'Rev2 Aug 16'!$D$1:$Z$300,22,FALSE),"-")</f>
        <v>151.56</v>
      </c>
      <c r="AJ60" s="59" t="str">
        <f>IFERROR(VLOOKUP($E60,'Rev2 Aug 16'!$D$1:$Z$300,5,FALSE),"-")</f>
        <v>WAY2001H6AJ</v>
      </c>
      <c r="AK60" s="59" t="str">
        <f>IFERROR(VLOOKUP(AJ60,'Paid Invoices'!$F$6:$I$381,3,FALSE),"")</f>
        <v/>
      </c>
      <c r="AL60" s="59" t="str">
        <f>IFERROR(VLOOKUP(AJ60,'Open Invoices'!$D$1:$E$3000,2,FALSE),"")</f>
        <v/>
      </c>
      <c r="AM60" s="59">
        <f>IFERROR(VLOOKUP($E60,'Rev2 July 16'!$D$1:$Z$300,22,FALSE),"-")</f>
        <v>60.83</v>
      </c>
      <c r="AN60" s="59" t="str">
        <f>IFERROR(VLOOKUP($E60,'Rev2 July 16'!$D$1:$Z$300,5,FALSE),"-")</f>
        <v>WAY2001G6AK</v>
      </c>
      <c r="AO60" s="59" t="str">
        <f>IFERROR(VLOOKUP(AN60,'Paid Invoices'!$F$6:$I$381,3,FALSE),"")</f>
        <v/>
      </c>
      <c r="AP60" s="59" t="str">
        <f>IFERROR(VLOOKUP(AN60,'Open Invoices'!$D$1:$E$3000,2,FALSE),"")</f>
        <v/>
      </c>
      <c r="AQ60" s="59">
        <f>IFERROR(VLOOKUP($E60,'Rev June 16'!$D$1:$Z$300,22,FALSE),"-")</f>
        <v>46.36</v>
      </c>
      <c r="AR60" s="59" t="str">
        <f>IFERROR(VLOOKUP($E60,'Rev June 16'!$D$1:$Z$300,4,FALSE),"-")</f>
        <v>WAY2001F6AJ</v>
      </c>
      <c r="AS60" s="59" t="str">
        <f>IFERROR(VLOOKUP(AR60,'Paid Invoices'!$F$6:$I$381,3,FALSE),"")</f>
        <v/>
      </c>
      <c r="AT60" s="59" t="str">
        <f>IFERROR(VLOOKUP(AR60,'Open Invoices'!$D$1:$E$3000,2,FALSE),"")</f>
        <v/>
      </c>
      <c r="AU60" s="59">
        <f>IFERROR(VLOOKUP($E60,'May 2016'!$D$1:$Z$300,22,FALSE),"-")</f>
        <v>124.15</v>
      </c>
      <c r="AV60" s="59" t="str">
        <f>IFERROR(VLOOKUP($E60,'May 2016'!$D$1:$Z$300,4,FALSE),"-")</f>
        <v>WAY2001E6AI</v>
      </c>
      <c r="AW60" s="59" t="str">
        <f>IFERROR(VLOOKUP(AV60,'Paid Invoices'!$F$6:$I$381,3,FALSE),"")</f>
        <v/>
      </c>
      <c r="AX60" s="59" t="str">
        <f>IFERROR(VLOOKUP(AV60,'Open Invoices'!$D$1:$E$3000,2,FALSE),"")</f>
        <v/>
      </c>
      <c r="AY60" s="59">
        <f>IFERROR(VLOOKUP($E60,'Apr 2016'!$D$1:$Z$300,22,FALSE),"-")</f>
        <v>72.77</v>
      </c>
      <c r="AZ60" s="59" t="str">
        <f>IFERROR(VLOOKUP($E60,'Apr 2016'!$D$1:$Z$300,4,FALSE),"-")</f>
        <v>WAY2001D6AI</v>
      </c>
      <c r="BA60" s="59" t="str">
        <f>IFERROR(VLOOKUP(AZ60,'Paid Invoices'!$F$6:$I$381,3,FALSE),"")</f>
        <v/>
      </c>
      <c r="BB60" s="59" t="str">
        <f>IFERROR(VLOOKUP(AZ60,'Open Invoices'!$D$1:$E$3000,2,FALSE),"")</f>
        <v/>
      </c>
      <c r="BC60" s="59">
        <f>IFERROR(VLOOKUP($E60,'Mar 2016'!$D$1:$Z$300,22,FALSE),"-")</f>
        <v>89.53</v>
      </c>
      <c r="BD60" s="59" t="str">
        <f>IFERROR(VLOOKUP($E60,'Mar 2016'!$D$1:$Z$300,4,FALSE),"-")</f>
        <v>WAY2001C6AD</v>
      </c>
      <c r="BE60" s="59" t="str">
        <f>IFERROR(VLOOKUP(BD60,'Paid Invoices'!$F$6:$I$381,3,FALSE),"")</f>
        <v/>
      </c>
      <c r="BF60" s="59" t="str">
        <f>IFERROR(VLOOKUP(BD60,'Open Invoices'!$D$1:$E$3000,2,FALSE),"")</f>
        <v/>
      </c>
      <c r="BG60" s="59">
        <f>IFERROR(VLOOKUP($E60,'Feb 2016'!$D$1:$Z$300,22,FALSE),"-")</f>
        <v>58.21</v>
      </c>
      <c r="BH60" s="59" t="str">
        <f>IFERROR(VLOOKUP($E60,'Feb 2016'!$D$1:$Z$300,4,FALSE),"-")</f>
        <v>WAY2001B6AA</v>
      </c>
      <c r="BI60" s="59" t="str">
        <f>IFERROR(VLOOKUP(BH60,'Paid Invoices'!$F$6:$I$381,3,FALSE),"")</f>
        <v/>
      </c>
      <c r="BJ60" s="59" t="str">
        <f>IFERROR(VLOOKUP(BH60,'Open Invoices'!$D$1:$E$3000,2,FALSE),"")</f>
        <v/>
      </c>
      <c r="BK60" s="59">
        <f>IFERROR(VLOOKUP($E60,'Jan 2016'!$D$1:$Z$300,22,FALSE),"-")</f>
        <v>97</v>
      </c>
      <c r="BL60" s="59" t="str">
        <f>IFERROR(VLOOKUP($E60,'Jan 2016'!$D$1:$Z$300,4,FALSE),"-")</f>
        <v>WAY2001A6AT</v>
      </c>
      <c r="BM60" s="59" t="str">
        <f>IFERROR(VLOOKUP(BL60,'Paid Invoices'!$F$6:$I$381,3,FALSE),"")</f>
        <v/>
      </c>
      <c r="BN60" s="59" t="str">
        <f>IFERROR(VLOOKUP(BL60,'Open Invoices'!$D$1:$E$3000,2,FALSE),"")</f>
        <v/>
      </c>
      <c r="BO60" s="59">
        <f>IFERROR(VLOOKUP($E60,'Dec 2015'!$D$1:$Z$300,22,FALSE),"-")</f>
        <v>52.84</v>
      </c>
      <c r="BP60" s="59" t="str">
        <f>IFERROR(VLOOKUP($E60,'Dec 2015'!$D$1:$Z$300,4,FALSE),"-")</f>
        <v>WAY2001L5U</v>
      </c>
      <c r="BQ60" s="59" t="str">
        <f>IFERROR(VLOOKUP(BP60,'Paid Invoices'!$F$6:$I$381,3,FALSE),"")</f>
        <v/>
      </c>
      <c r="BR60" s="59" t="str">
        <f>IFERROR(VLOOKUP(BP60,'Open Invoices'!$D$1:$E$3000,2,FALSE),"")</f>
        <v/>
      </c>
      <c r="BS60" s="59">
        <f>IFERROR(VLOOKUP($E60,'Nov 2015'!$D$1:$Z$300,22,FALSE),"-")</f>
        <v>127.57</v>
      </c>
      <c r="BT60" s="59" t="str">
        <f>IFERROR(VLOOKUP($E60,'Nov 2015'!$D$1:$Z$300,4,FALSE),"-")</f>
        <v>WAY2001K5AT</v>
      </c>
      <c r="BU60" s="59" t="str">
        <f>IFERROR(VLOOKUP(BT60,'Paid Invoices'!$F$6:$I$381,3,FALSE),"")</f>
        <v/>
      </c>
      <c r="BV60" s="59" t="str">
        <f>IFERROR(VLOOKUP(BT60,'Open Invoices'!$D$1:$E$3000,2,FALSE),"")</f>
        <v/>
      </c>
      <c r="BW60" s="59">
        <f>IFERROR(VLOOKUP($E60,'Oct 2015'!$D$1:$Z$300,22,FALSE),"-")</f>
        <v>306.87</v>
      </c>
      <c r="BX60" s="59" t="str">
        <f>IFERROR(VLOOKUP($E60,'Oct 2015'!$D$1:$Z$300,4,FALSE),"-")</f>
        <v>WAY2001J5AU</v>
      </c>
      <c r="BY60" s="59" t="str">
        <f>IFERROR(VLOOKUP(BX60,'Paid Invoices'!$F$6:$I$381,3,FALSE),"")</f>
        <v/>
      </c>
      <c r="BZ60" s="59" t="str">
        <f>IFERROR(VLOOKUP(BX60,'Open Invoices'!$D$1:$E$3000,2,FALSE),"")</f>
        <v/>
      </c>
      <c r="CA60" s="59" t="str">
        <f>IFERROR(VLOOKUP($E60,'Sep 2015'!$D$1:$Z$300,22,FALSE),"-")</f>
        <v>-</v>
      </c>
      <c r="CB60" s="59" t="str">
        <f>IFERROR(VLOOKUP($E60,'Sep 2015'!$D$1:$Z$300,4,FALSE),"-")</f>
        <v>-</v>
      </c>
      <c r="CC60" s="59" t="str">
        <f>IFERROR(VLOOKUP(CB60,'Paid Invoices'!$F$6:$I$381,3,FALSE),"")</f>
        <v/>
      </c>
      <c r="CD60" s="59" t="str">
        <f>IFERROR(VLOOKUP(CB60,'Open Invoices'!$D$1:$E$3000,2,FALSE),"")</f>
        <v/>
      </c>
      <c r="CE60" s="52"/>
      <c r="CF60" s="52" t="s">
        <v>2115</v>
      </c>
      <c r="CG60" s="49" t="str">
        <f>IFERROR(IFERROR(VLOOKUP($E60,'Asset Group  All Assets'!$B$1:$C$500,2,FALSE),(VLOOKUP($E60,'Missing-WSU-POs'!$B$1:$D$500,3,FALSE))),"?")</f>
        <v>P0770472</v>
      </c>
      <c r="CH60" s="31" t="str">
        <f>IF(G60="","",G60)</f>
        <v>P0770472</v>
      </c>
      <c r="CI60" s="31" t="str">
        <f>IF(CG60=CH60,"","Wrong PO")</f>
        <v/>
      </c>
      <c r="CJ60" s="29" t="str">
        <f>IFERROR(IF(VLOOKUP($E60,'Org July 2016 '!$D$1:$Z$500,3,FALSE)=G60,"-","Wrong PO"),"new")</f>
        <v>Wrong PO</v>
      </c>
      <c r="CK60" s="32">
        <f>IF(CJ60="wrong PO",(VLOOKUP($E60,'Org July 2016 '!$D$1:$Z$500,3,FALSE)),"")</f>
        <v>0</v>
      </c>
      <c r="CL60" s="29" t="str">
        <f>IFERROR(IF(VLOOKUP($E60,'Org June 2016 '!$D$1:$Z$500,3,FALSE)=G60,"-","Wrong PO"),"new")</f>
        <v>Wrong PO</v>
      </c>
      <c r="CM60" s="32">
        <f>IF(CL60="wrong PO",(VLOOKUP($E60,'Org June 2016 '!$D$1:$Z$500,3,FALSE)),"")</f>
        <v>0</v>
      </c>
      <c r="CN60" s="29" t="str">
        <f>IFERROR(IF(VLOOKUP($E60,'May 2016'!D117:Z616,3,FALSE)=G60,"-","Wrong PO"),"new")</f>
        <v>new</v>
      </c>
      <c r="CO60" s="32" t="str">
        <f>IF(CN60="wrong PO",(VLOOKUP($E60,'May 2016'!D117:Z616,3,FALSE)),"")</f>
        <v/>
      </c>
      <c r="CP60" s="29" t="str">
        <f>IFERROR(IF(VLOOKUP($E60,'Apr 2016'!$D$1:$Z$500,3,FALSE)=G60,"-","Wrong PO"),"new")</f>
        <v>-</v>
      </c>
      <c r="CQ60" s="32" t="str">
        <f>IF(CP60="wrong PO",(VLOOKUP($E60,'Apr 2016'!$D$1:$Z$500,3,FALSE)),"")</f>
        <v/>
      </c>
      <c r="CR60" s="32" t="str">
        <f>IFERROR(IF(VLOOKUP($E60,'Mar 2016'!$D$1:$Z$500,3,FALSE)=G60,"-","Wrong PO"),"new")</f>
        <v>-</v>
      </c>
      <c r="CS60" s="32" t="str">
        <f>IF(CP60="wrong PO",(VLOOKUP($E60,'Mar 2016'!$D$1:$Z$500,3,FALSE)),"")</f>
        <v/>
      </c>
      <c r="CT60" s="32" t="str">
        <f>IFERROR(IF(VLOOKUP($E60,'Feb 2016'!$D$1:$Z$500,3,FALSE)=G60,"-","Wrong PO"),"new")</f>
        <v>-</v>
      </c>
      <c r="CU60" s="32" t="str">
        <f>IF(CP60="wrong PO",(VLOOKUP($E60,'Feb 2016'!$D$1:$Z$500,3,FALSE)),"")</f>
        <v/>
      </c>
      <c r="CV60" s="29" t="str">
        <f>IFERROR(IF(VLOOKUP($E60,'Jan 2016'!$D$1:$Z$500,3,FALSE)=G60,"-","Wrong PO"),"new")</f>
        <v>-</v>
      </c>
      <c r="CW60" s="32" t="str">
        <f>IF(CV60="wrong PO",(VLOOKUP($E60,'Jan 2016'!$D$1:$Z$500,3,FALSE)),"")</f>
        <v/>
      </c>
      <c r="CX60" s="29" t="str">
        <f>IFERROR(IF(VLOOKUP($E60,'Dec 2015'!$D$1:$Z$500,3,FALSE)=G60,"-","Wrong PO"),"new")</f>
        <v>-</v>
      </c>
      <c r="CY60" s="32" t="str">
        <f>IF(CX60="wrong PO",(VLOOKUP($E60,'Dec 2015'!$D$1:$Z$500,3,FALSE)),"")</f>
        <v/>
      </c>
      <c r="CZ60" s="29" t="str">
        <f>IFERROR(IF(VLOOKUP($E60,'Nov 2015'!$D$1:$Z$500,3,FALSE)=G60,"-","Wrong PO"),"new")</f>
        <v>-</v>
      </c>
      <c r="DA60" s="32" t="str">
        <f>IF(CZ60="wrong PO",(VLOOKUP($E60,'Nov 2015'!$D$1:$Z$500,3,FALSE)),"")</f>
        <v/>
      </c>
      <c r="DB60" s="29" t="str">
        <f>IFERROR(IF(VLOOKUP($E60,'Oct 2015'!$D$1:$Z$500,3,FALSE)=G60,"-","Wrong PO"),"new")</f>
        <v>-</v>
      </c>
      <c r="DC60" s="32" t="str">
        <f>IF(DB60="wrong PO",(VLOOKUP($E60,'Oct 2015'!$D$1:$Z$500,3,FALSE)),"")</f>
        <v/>
      </c>
      <c r="DD60" s="29" t="str">
        <f>IFERROR(IF(VLOOKUP($E60,'Sep 2015'!$D$1:$Z$500,3,FALSE)=G60,"-","Wrong PO"),"new")</f>
        <v>new</v>
      </c>
      <c r="DE60" s="32" t="str">
        <f>IF(DD60="wrong PO",(VLOOKUP($E60,'Sep 2015'!$D$1:$Z$500,3,FALSE)),"")</f>
        <v/>
      </c>
    </row>
    <row r="61" spans="1:109">
      <c r="A61" s="115">
        <v>118</v>
      </c>
      <c r="B61" s="2" t="s">
        <v>841</v>
      </c>
      <c r="C61" s="2" t="s">
        <v>510</v>
      </c>
      <c r="D61" s="2" t="s">
        <v>76</v>
      </c>
      <c r="E61" s="2" t="s">
        <v>329</v>
      </c>
      <c r="F61" s="2" t="s">
        <v>535</v>
      </c>
      <c r="G61" s="21" t="s">
        <v>330</v>
      </c>
      <c r="H61" s="21" t="str">
        <f>IFERROR(VLOOKUP($E61,'Wayne Master'!$B$1:$C$315,2,FALSE),"not on master")</f>
        <v>P0770490</v>
      </c>
      <c r="I61" s="11" t="s">
        <v>2075</v>
      </c>
      <c r="J61" s="3">
        <v>42376</v>
      </c>
      <c r="K61" s="2" t="s">
        <v>39</v>
      </c>
      <c r="L61" s="2" t="s">
        <v>536</v>
      </c>
      <c r="M61" s="2" t="s">
        <v>30</v>
      </c>
      <c r="N61" s="2" t="s">
        <v>31</v>
      </c>
      <c r="O61" s="2" t="s">
        <v>41</v>
      </c>
      <c r="P61" s="4">
        <v>934</v>
      </c>
      <c r="Q61" s="4">
        <v>1285</v>
      </c>
      <c r="R61" s="4">
        <v>351</v>
      </c>
      <c r="S61" s="5">
        <v>5.93</v>
      </c>
      <c r="T61" s="4">
        <v>3242</v>
      </c>
      <c r="U61" s="4">
        <v>3989</v>
      </c>
      <c r="V61" s="4">
        <v>747</v>
      </c>
      <c r="W61" s="5">
        <v>44.67</v>
      </c>
      <c r="X61" s="5">
        <v>0</v>
      </c>
      <c r="Y61" s="14">
        <v>50.6</v>
      </c>
      <c r="Z61" s="14">
        <v>0</v>
      </c>
      <c r="AA61" s="14">
        <v>50.6</v>
      </c>
      <c r="AB61" s="4">
        <v>24580</v>
      </c>
      <c r="AC61" s="55"/>
      <c r="AD61" s="59">
        <f>SUM(AI61,AM61,AQ61,AU61,AY61,BC61,BG61,BK61,BO61,BS61,BW61,CA61)</f>
        <v>259.42999999999995</v>
      </c>
      <c r="AE61" s="59">
        <f>(Q61*0.0169)+(U61*0.0598)</f>
        <v>260.25869999999998</v>
      </c>
      <c r="AF61" s="102">
        <f>IFERROR(IFERROR(VLOOKUP($G61,'FPO034'!$J$9:$Q$196,7,FALSE),(VLOOKUP($H61,'FPO034'!$J$9:$Q$196,7,FALSE))),"No PO")</f>
        <v>1455.6</v>
      </c>
      <c r="AG61" s="102">
        <f>IFERROR(IFERROR(VLOOKUP($G61,'FPO034'!$J$9:$Q$196,8,FALSE),(VLOOKUP($H61,'FPO034'!$J$9:$Q$196,8,FALSE))),"No PO")</f>
        <v>0</v>
      </c>
      <c r="AH61" s="102" t="str">
        <f>IF(AG61&lt;&gt;0,"No",IF(AD61&gt;AF61,"No",IF(AD61/AE61&lt;1,"--",IF(AD61/AE61&lt;1.02,"Maybe","No"))))</f>
        <v>--</v>
      </c>
      <c r="AI61" s="59">
        <f>IFERROR(VLOOKUP($E61,'Rev2 Aug 16'!$D$1:$Z$300,22,FALSE),"-")</f>
        <v>50.6</v>
      </c>
      <c r="AJ61" s="59" t="str">
        <f>IFERROR(VLOOKUP($E61,'Rev2 Aug 16'!$D$1:$Z$300,5,FALSE),"-")</f>
        <v>WAY2001H6AK</v>
      </c>
      <c r="AK61" s="59" t="str">
        <f>IFERROR(VLOOKUP(AJ61,'Paid Invoices'!$F$6:$I$381,3,FALSE),"")</f>
        <v/>
      </c>
      <c r="AL61" s="59" t="str">
        <f>IFERROR(VLOOKUP(AJ61,'Open Invoices'!$D$1:$E$3000,2,FALSE),"")</f>
        <v/>
      </c>
      <c r="AM61" s="59">
        <f>IFERROR(VLOOKUP($E61,'Rev2 July 16'!$D$1:$Z$300,22,FALSE),"-")</f>
        <v>28.72</v>
      </c>
      <c r="AN61" s="59" t="str">
        <f>IFERROR(VLOOKUP($E61,'Rev2 July 16'!$D$1:$Z$300,5,FALSE),"-")</f>
        <v>WAY2001G6AL</v>
      </c>
      <c r="AO61" s="59" t="str">
        <f>IFERROR(VLOOKUP(AN61,'Paid Invoices'!$F$6:$I$381,3,FALSE),"")</f>
        <v/>
      </c>
      <c r="AP61" s="59" t="str">
        <f>IFERROR(VLOOKUP(AN61,'Open Invoices'!$D$1:$E$3000,2,FALSE),"")</f>
        <v/>
      </c>
      <c r="AQ61" s="59">
        <f>IFERROR(VLOOKUP($E61,'Rev June 16'!$D$1:$Z$300,22,FALSE),"-")</f>
        <v>10.57</v>
      </c>
      <c r="AR61" s="59" t="str">
        <f>IFERROR(VLOOKUP($E61,'Rev June 16'!$D$1:$Z$300,4,FALSE),"-")</f>
        <v>WAY2001F6AK</v>
      </c>
      <c r="AS61" s="59" t="str">
        <f>IFERROR(VLOOKUP(AR61,'Paid Invoices'!$F$6:$I$381,3,FALSE),"")</f>
        <v/>
      </c>
      <c r="AT61" s="59" t="str">
        <f>IFERROR(VLOOKUP(AR61,'Open Invoices'!$D$1:$E$3000,2,FALSE),"")</f>
        <v/>
      </c>
      <c r="AU61" s="59">
        <f>IFERROR(VLOOKUP($E61,'May 2016'!$D$1:$Z$300,22,FALSE),"-")</f>
        <v>49.85</v>
      </c>
      <c r="AV61" s="59" t="str">
        <f>IFERROR(VLOOKUP($E61,'May 2016'!$D$1:$Z$300,4,FALSE),"-")</f>
        <v>WAY2001E6AJ</v>
      </c>
      <c r="AW61" s="59" t="str">
        <f>IFERROR(VLOOKUP(AV61,'Paid Invoices'!$F$6:$I$381,3,FALSE),"")</f>
        <v/>
      </c>
      <c r="AX61" s="59" t="str">
        <f>IFERROR(VLOOKUP(AV61,'Open Invoices'!$D$1:$E$3000,2,FALSE),"")</f>
        <v/>
      </c>
      <c r="AY61" s="59">
        <f>IFERROR(VLOOKUP($E61,'Apr 2016'!$D$1:$Z$300,22,FALSE),"-")</f>
        <v>26.85</v>
      </c>
      <c r="AZ61" s="59" t="str">
        <f>IFERROR(VLOOKUP($E61,'Apr 2016'!$D$1:$Z$300,4,FALSE),"-")</f>
        <v>WAY2001D6AJ</v>
      </c>
      <c r="BA61" s="59" t="str">
        <f>IFERROR(VLOOKUP(AZ61,'Paid Invoices'!$F$6:$I$381,3,FALSE),"")</f>
        <v/>
      </c>
      <c r="BB61" s="59" t="str">
        <f>IFERROR(VLOOKUP(AZ61,'Open Invoices'!$D$1:$E$3000,2,FALSE),"")</f>
        <v/>
      </c>
      <c r="BC61" s="59">
        <f>IFERROR(VLOOKUP($E61,'Mar 2016'!$D$1:$Z$300,22,FALSE),"-")</f>
        <v>27.37</v>
      </c>
      <c r="BD61" s="59" t="str">
        <f>IFERROR(VLOOKUP($E61,'Mar 2016'!$D$1:$Z$300,4,FALSE),"-")</f>
        <v>WAY2001C6AE</v>
      </c>
      <c r="BE61" s="59" t="str">
        <f>IFERROR(VLOOKUP(BD61,'Paid Invoices'!$F$6:$I$381,3,FALSE),"")</f>
        <v/>
      </c>
      <c r="BF61" s="59" t="str">
        <f>IFERROR(VLOOKUP(BD61,'Open Invoices'!$D$1:$E$3000,2,FALSE),"")</f>
        <v/>
      </c>
      <c r="BG61" s="59">
        <f>IFERROR(VLOOKUP($E61,'Feb 2016'!$D$1:$Z$300,22,FALSE),"-")</f>
        <v>65.47</v>
      </c>
      <c r="BH61" s="59" t="str">
        <f>IFERROR(VLOOKUP($E61,'Feb 2016'!$D$1:$Z$300,4,FALSE),"-")</f>
        <v>WAY2001B6AB</v>
      </c>
      <c r="BI61" s="59" t="str">
        <f>IFERROR(VLOOKUP(BH61,'Paid Invoices'!$F$6:$I$381,3,FALSE),"")</f>
        <v/>
      </c>
      <c r="BJ61" s="59" t="str">
        <f>IFERROR(VLOOKUP(BH61,'Open Invoices'!$D$1:$E$3000,2,FALSE),"")</f>
        <v/>
      </c>
      <c r="BK61" s="59">
        <f>IFERROR(VLOOKUP($E61,'Jan 2016'!$D$1:$Z$300,22,FALSE),"-")</f>
        <v>0</v>
      </c>
      <c r="BL61" s="59" t="str">
        <f>IFERROR(VLOOKUP($E61,'Jan 2016'!$D$1:$Z$300,4,FALSE),"-")</f>
        <v>WAY2001A6A</v>
      </c>
      <c r="BM61" s="59" t="str">
        <f>IFERROR(VLOOKUP(BL61,'Paid Invoices'!$F$6:$I$381,3,FALSE),"")</f>
        <v/>
      </c>
      <c r="BN61" s="59" t="str">
        <f>IFERROR(VLOOKUP(BL61,'Open Invoices'!$D$1:$E$3000,2,FALSE),"")</f>
        <v/>
      </c>
      <c r="BO61" s="59" t="str">
        <f>IFERROR(VLOOKUP($E61,'Dec 2015'!$D$1:$Z$300,22,FALSE),"-")</f>
        <v>-</v>
      </c>
      <c r="BP61" s="59" t="str">
        <f>IFERROR(VLOOKUP($E61,'Dec 2015'!$D$1:$Z$300,4,FALSE),"-")</f>
        <v>-</v>
      </c>
      <c r="BQ61" s="59" t="str">
        <f>IFERROR(VLOOKUP(BP61,'Paid Invoices'!$F$6:$I$381,3,FALSE),"")</f>
        <v/>
      </c>
      <c r="BR61" s="59" t="str">
        <f>IFERROR(VLOOKUP(BP61,'Open Invoices'!$D$1:$E$3000,2,FALSE),"")</f>
        <v/>
      </c>
      <c r="BS61" s="59" t="str">
        <f>IFERROR(VLOOKUP($E61,'Nov 2015'!$D$1:$Z$300,22,FALSE),"-")</f>
        <v>-</v>
      </c>
      <c r="BT61" s="59" t="str">
        <f>IFERROR(VLOOKUP($E61,'Nov 2015'!$D$1:$Z$300,4,FALSE),"-")</f>
        <v>-</v>
      </c>
      <c r="BU61" s="59" t="str">
        <f>IFERROR(VLOOKUP(BT61,'Paid Invoices'!$F$6:$I$381,3,FALSE),"")</f>
        <v/>
      </c>
      <c r="BV61" s="59" t="str">
        <f>IFERROR(VLOOKUP(BT61,'Open Invoices'!$D$1:$E$3000,2,FALSE),"")</f>
        <v/>
      </c>
      <c r="BW61" s="59" t="str">
        <f>IFERROR(VLOOKUP($E61,'Oct 2015'!$D$1:$Z$300,22,FALSE),"-")</f>
        <v>-</v>
      </c>
      <c r="BX61" s="59" t="str">
        <f>IFERROR(VLOOKUP($E61,'Oct 2015'!$D$1:$Z$300,4,FALSE),"-")</f>
        <v>-</v>
      </c>
      <c r="BY61" s="59" t="str">
        <f>IFERROR(VLOOKUP(BX61,'Paid Invoices'!$F$6:$I$381,3,FALSE),"")</f>
        <v/>
      </c>
      <c r="BZ61" s="59" t="str">
        <f>IFERROR(VLOOKUP(BX61,'Open Invoices'!$D$1:$E$3000,2,FALSE),"")</f>
        <v/>
      </c>
      <c r="CA61" s="59" t="str">
        <f>IFERROR(VLOOKUP($E61,'Sep 2015'!$D$1:$Z$300,22,FALSE),"-")</f>
        <v>-</v>
      </c>
      <c r="CB61" s="59" t="str">
        <f>IFERROR(VLOOKUP($E61,'Sep 2015'!$D$1:$Z$300,4,FALSE),"-")</f>
        <v>-</v>
      </c>
      <c r="CC61" s="59" t="str">
        <f>IFERROR(VLOOKUP(CB61,'Paid Invoices'!$F$6:$I$381,3,FALSE),"")</f>
        <v/>
      </c>
      <c r="CD61" s="59" t="str">
        <f>IFERROR(VLOOKUP(CB61,'Open Invoices'!$D$1:$E$3000,2,FALSE),"")</f>
        <v/>
      </c>
      <c r="CE61" s="52"/>
      <c r="CF61" s="52" t="s">
        <v>2115</v>
      </c>
      <c r="CG61" s="49" t="str">
        <f>IFERROR(IFERROR(VLOOKUP($E61,'Asset Group  All Assets'!$B$1:$C$500,2,FALSE),(VLOOKUP($E61,'Missing-WSU-POs'!$B$1:$D$500,3,FALSE))),"?")</f>
        <v>P0770490</v>
      </c>
      <c r="CH61" s="31" t="str">
        <f>IF(G61="","",G61)</f>
        <v>P0770490</v>
      </c>
      <c r="CI61" s="31" t="str">
        <f>IF(CG61=CH61,"","Wrong PO")</f>
        <v/>
      </c>
      <c r="CJ61" s="29" t="str">
        <f>IFERROR(IF(VLOOKUP($E61,'Org July 2016 '!$D$1:$Z$500,3,FALSE)=G61,"-","Wrong PO"),"new")</f>
        <v>Wrong PO</v>
      </c>
      <c r="CK61" s="32">
        <f>IF(CJ61="wrong PO",(VLOOKUP($E61,'Org July 2016 '!$D$1:$Z$500,3,FALSE)),"")</f>
        <v>0</v>
      </c>
      <c r="CL61" s="29" t="str">
        <f>IFERROR(IF(VLOOKUP($E61,'Org June 2016 '!$D$1:$Z$500,3,FALSE)=G61,"-","Wrong PO"),"new")</f>
        <v>Wrong PO</v>
      </c>
      <c r="CM61" s="32">
        <f>IF(CL61="wrong PO",(VLOOKUP($E61,'Org June 2016 '!$D$1:$Z$500,3,FALSE)),"")</f>
        <v>0</v>
      </c>
      <c r="CN61" s="29" t="str">
        <f>IFERROR(IF(VLOOKUP($E61,'May 2016'!D118:Z617,3,FALSE)=G61,"-","Wrong PO"),"new")</f>
        <v>new</v>
      </c>
      <c r="CO61" s="32" t="str">
        <f>IF(CN61="wrong PO",(VLOOKUP($E61,'May 2016'!D118:Z617,3,FALSE)),"")</f>
        <v/>
      </c>
      <c r="CP61" s="29" t="str">
        <f>IFERROR(IF(VLOOKUP($E61,'Apr 2016'!$D$1:$Z$500,3,FALSE)=G61,"-","Wrong PO"),"new")</f>
        <v>-</v>
      </c>
      <c r="CQ61" s="32" t="str">
        <f>IF(CP61="wrong PO",(VLOOKUP($E61,'Apr 2016'!$D$1:$Z$500,3,FALSE)),"")</f>
        <v/>
      </c>
      <c r="CR61" s="32" t="str">
        <f>IFERROR(IF(VLOOKUP($E61,'Mar 2016'!$D$1:$Z$500,3,FALSE)=G61,"-","Wrong PO"),"new")</f>
        <v>-</v>
      </c>
      <c r="CS61" s="32" t="str">
        <f>IF(CP61="wrong PO",(VLOOKUP($E61,'Mar 2016'!$D$1:$Z$500,3,FALSE)),"")</f>
        <v/>
      </c>
      <c r="CT61" s="32" t="str">
        <f>IFERROR(IF(VLOOKUP($E61,'Feb 2016'!$D$1:$Z$500,3,FALSE)=G61,"-","Wrong PO"),"new")</f>
        <v>-</v>
      </c>
      <c r="CU61" s="32" t="str">
        <f>IF(CP61="wrong PO",(VLOOKUP($E61,'Feb 2016'!$D$1:$Z$500,3,FALSE)),"")</f>
        <v/>
      </c>
      <c r="CV61" s="29" t="str">
        <f>IFERROR(IF(VLOOKUP($E61,'Jan 2016'!$D$1:$Z$500,3,FALSE)=G61,"-","Wrong PO"),"new")</f>
        <v>-</v>
      </c>
      <c r="CW61" s="32" t="str">
        <f>IF(CV61="wrong PO",(VLOOKUP($E61,'Jan 2016'!$D$1:$Z$500,3,FALSE)),"")</f>
        <v/>
      </c>
      <c r="CX61" s="29" t="str">
        <f>IFERROR(IF(VLOOKUP($E61,'Dec 2015'!$D$1:$Z$500,3,FALSE)=G61,"-","Wrong PO"),"new")</f>
        <v>new</v>
      </c>
      <c r="CY61" s="32" t="str">
        <f>IF(CX61="wrong PO",(VLOOKUP($E61,'Dec 2015'!$D$1:$Z$500,3,FALSE)),"")</f>
        <v/>
      </c>
      <c r="CZ61" s="29" t="str">
        <f>IFERROR(IF(VLOOKUP($E61,'Nov 2015'!$D$1:$Z$500,3,FALSE)=G61,"-","Wrong PO"),"new")</f>
        <v>new</v>
      </c>
      <c r="DA61" s="32" t="str">
        <f>IF(CZ61="wrong PO",(VLOOKUP($E61,'Nov 2015'!$D$1:$Z$500,3,FALSE)),"")</f>
        <v/>
      </c>
      <c r="DB61" s="29" t="str">
        <f>IFERROR(IF(VLOOKUP($E61,'Oct 2015'!$D$1:$Z$500,3,FALSE)=G61,"-","Wrong PO"),"new")</f>
        <v>new</v>
      </c>
      <c r="DC61" s="32" t="str">
        <f>IF(DB61="wrong PO",(VLOOKUP($E61,'Oct 2015'!$D$1:$Z$500,3,FALSE)),"")</f>
        <v/>
      </c>
      <c r="DD61" s="29" t="str">
        <f>IFERROR(IF(VLOOKUP($E61,'Sep 2015'!$D$1:$Z$500,3,FALSE)=G61,"-","Wrong PO"),"new")</f>
        <v>new</v>
      </c>
      <c r="DE61" s="32" t="str">
        <f>IF(DD61="wrong PO",(VLOOKUP($E61,'Sep 2015'!$D$1:$Z$500,3,FALSE)),"")</f>
        <v/>
      </c>
    </row>
    <row r="62" spans="1:109">
      <c r="A62" s="115">
        <v>119</v>
      </c>
      <c r="B62" s="2" t="s">
        <v>841</v>
      </c>
      <c r="C62" s="2" t="s">
        <v>510</v>
      </c>
      <c r="D62" s="2" t="s">
        <v>76</v>
      </c>
      <c r="E62" s="2" t="s">
        <v>331</v>
      </c>
      <c r="F62" s="2" t="s">
        <v>535</v>
      </c>
      <c r="G62" s="21" t="s">
        <v>332</v>
      </c>
      <c r="H62" s="21" t="str">
        <f>IFERROR(VLOOKUP($E62,'Wayne Master'!$B$1:$C$315,2,FALSE),"not on master")</f>
        <v>P0770509</v>
      </c>
      <c r="I62" s="11" t="s">
        <v>2074</v>
      </c>
      <c r="J62" s="3">
        <v>42376</v>
      </c>
      <c r="K62" s="2" t="s">
        <v>39</v>
      </c>
      <c r="L62" s="2" t="s">
        <v>536</v>
      </c>
      <c r="M62" s="2" t="s">
        <v>30</v>
      </c>
      <c r="N62" s="2" t="s">
        <v>31</v>
      </c>
      <c r="O62" s="2" t="s">
        <v>41</v>
      </c>
      <c r="P62" s="4">
        <v>25478</v>
      </c>
      <c r="Q62" s="4">
        <v>30292</v>
      </c>
      <c r="R62" s="4">
        <v>4814</v>
      </c>
      <c r="S62" s="5">
        <v>81.36</v>
      </c>
      <c r="T62" s="4">
        <v>3113</v>
      </c>
      <c r="U62" s="4">
        <v>3419</v>
      </c>
      <c r="V62" s="4">
        <v>306</v>
      </c>
      <c r="W62" s="5">
        <v>18.3</v>
      </c>
      <c r="X62" s="5">
        <v>0</v>
      </c>
      <c r="Y62" s="14">
        <v>99.66</v>
      </c>
      <c r="Z62" s="14">
        <v>0</v>
      </c>
      <c r="AA62" s="14">
        <v>99.66</v>
      </c>
      <c r="AB62" s="4">
        <v>24580</v>
      </c>
      <c r="AC62" s="55"/>
      <c r="AD62" s="59">
        <f>SUM(AI62,AM62,AQ62,AU62,AY62,BC62,BG62,BK62,BO62,BS62,BW62,CA62)</f>
        <v>715.57999999999993</v>
      </c>
      <c r="AE62" s="59">
        <f>(Q62*0.0169)+(U62*0.0598)</f>
        <v>716.39099999999996</v>
      </c>
      <c r="AF62" s="102">
        <f>IFERROR(IFERROR(VLOOKUP($G62,'FPO034'!$J$9:$Q$196,7,FALSE),(VLOOKUP($H62,'FPO034'!$J$9:$Q$196,7,FALSE))),"No PO")</f>
        <v>3960.96</v>
      </c>
      <c r="AG62" s="102">
        <f>IFERROR(IFERROR(VLOOKUP($G62,'FPO034'!$J$9:$Q$196,8,FALSE),(VLOOKUP($H62,'FPO034'!$J$9:$Q$196,8,FALSE))),"No PO")</f>
        <v>0</v>
      </c>
      <c r="AH62" s="102" t="str">
        <f>IF(AG62&lt;&gt;0,"No",IF(AD62&gt;AF62,"No",IF(AD62/AE62&lt;1,"--",IF(AD62/AE62&lt;1.02,"Maybe","No"))))</f>
        <v>--</v>
      </c>
      <c r="AI62" s="59">
        <f>IFERROR(VLOOKUP($E62,'Rev2 Aug 16'!$D$1:$Z$300,22,FALSE),"-")</f>
        <v>99.66</v>
      </c>
      <c r="AJ62" s="59" t="str">
        <f>IFERROR(VLOOKUP($E62,'Rev2 Aug 16'!$D$1:$Z$300,5,FALSE),"-")</f>
        <v>WAY2001H6AL</v>
      </c>
      <c r="AK62" s="59" t="str">
        <f>IFERROR(VLOOKUP(AJ62,'Paid Invoices'!$F$6:$I$381,3,FALSE),"")</f>
        <v/>
      </c>
      <c r="AL62" s="59" t="str">
        <f>IFERROR(VLOOKUP(AJ62,'Open Invoices'!$D$1:$E$3000,2,FALSE),"")</f>
        <v/>
      </c>
      <c r="AM62" s="59">
        <f>IFERROR(VLOOKUP($E62,'Rev2 July 16'!$D$1:$Z$300,22,FALSE),"-")</f>
        <v>78.8</v>
      </c>
      <c r="AN62" s="59" t="str">
        <f>IFERROR(VLOOKUP($E62,'Rev2 July 16'!$D$1:$Z$300,5,FALSE),"-")</f>
        <v>WAY2001G6AM</v>
      </c>
      <c r="AO62" s="59" t="str">
        <f>IFERROR(VLOOKUP(AN62,'Paid Invoices'!$F$6:$I$381,3,FALSE),"")</f>
        <v/>
      </c>
      <c r="AP62" s="59" t="str">
        <f>IFERROR(VLOOKUP(AN62,'Open Invoices'!$D$1:$E$3000,2,FALSE),"")</f>
        <v/>
      </c>
      <c r="AQ62" s="59">
        <f>IFERROR(VLOOKUP($E62,'Rev June 16'!$D$1:$Z$300,22,FALSE),"-")</f>
        <v>78.430000000000007</v>
      </c>
      <c r="AR62" s="59" t="str">
        <f>IFERROR(VLOOKUP($E62,'Rev June 16'!$D$1:$Z$300,4,FALSE),"-")</f>
        <v>WAY2001F6AL</v>
      </c>
      <c r="AS62" s="59" t="str">
        <f>IFERROR(VLOOKUP(AR62,'Paid Invoices'!$F$6:$I$381,3,FALSE),"")</f>
        <v/>
      </c>
      <c r="AT62" s="59" t="str">
        <f>IFERROR(VLOOKUP(AR62,'Open Invoices'!$D$1:$E$3000,2,FALSE),"")</f>
        <v/>
      </c>
      <c r="AU62" s="59">
        <f>IFERROR(VLOOKUP($E62,'May 2016'!$D$1:$Z$300,22,FALSE),"-")</f>
        <v>72.19</v>
      </c>
      <c r="AV62" s="59" t="str">
        <f>IFERROR(VLOOKUP($E62,'May 2016'!$D$1:$Z$300,4,FALSE),"-")</f>
        <v>WAY2001E6AK</v>
      </c>
      <c r="AW62" s="59" t="str">
        <f>IFERROR(VLOOKUP(AV62,'Paid Invoices'!$F$6:$I$381,3,FALSE),"")</f>
        <v/>
      </c>
      <c r="AX62" s="59" t="str">
        <f>IFERROR(VLOOKUP(AV62,'Open Invoices'!$D$1:$E$3000,2,FALSE),"")</f>
        <v/>
      </c>
      <c r="AY62" s="59">
        <f>IFERROR(VLOOKUP($E62,'Apr 2016'!$D$1:$Z$300,22,FALSE),"-")</f>
        <v>119.1</v>
      </c>
      <c r="AZ62" s="59" t="str">
        <f>IFERROR(VLOOKUP($E62,'Apr 2016'!$D$1:$Z$300,4,FALSE),"-")</f>
        <v>WAY2001D6AK</v>
      </c>
      <c r="BA62" s="59" t="str">
        <f>IFERROR(VLOOKUP(AZ62,'Paid Invoices'!$F$6:$I$381,3,FALSE),"")</f>
        <v/>
      </c>
      <c r="BB62" s="59" t="str">
        <f>IFERROR(VLOOKUP(AZ62,'Open Invoices'!$D$1:$E$3000,2,FALSE),"")</f>
        <v/>
      </c>
      <c r="BC62" s="59">
        <f>IFERROR(VLOOKUP($E62,'Mar 2016'!$D$1:$Z$300,22,FALSE),"-")</f>
        <v>101.88</v>
      </c>
      <c r="BD62" s="59" t="str">
        <f>IFERROR(VLOOKUP($E62,'Mar 2016'!$D$1:$Z$300,4,FALSE),"-")</f>
        <v>WAY2001C6AF</v>
      </c>
      <c r="BE62" s="59" t="str">
        <f>IFERROR(VLOOKUP(BD62,'Paid Invoices'!$F$6:$I$381,3,FALSE),"")</f>
        <v/>
      </c>
      <c r="BF62" s="59" t="str">
        <f>IFERROR(VLOOKUP(BD62,'Open Invoices'!$D$1:$E$3000,2,FALSE),"")</f>
        <v/>
      </c>
      <c r="BG62" s="59">
        <f>IFERROR(VLOOKUP($E62,'Feb 2016'!$D$1:$Z$300,22,FALSE),"-")</f>
        <v>165.52</v>
      </c>
      <c r="BH62" s="59" t="str">
        <f>IFERROR(VLOOKUP($E62,'Feb 2016'!$D$1:$Z$300,4,FALSE),"-")</f>
        <v>WAY2001B6AC</v>
      </c>
      <c r="BI62" s="59" t="str">
        <f>IFERROR(VLOOKUP(BH62,'Paid Invoices'!$F$6:$I$381,3,FALSE),"")</f>
        <v/>
      </c>
      <c r="BJ62" s="59" t="str">
        <f>IFERROR(VLOOKUP(BH62,'Open Invoices'!$D$1:$E$3000,2,FALSE),"")</f>
        <v/>
      </c>
      <c r="BK62" s="59">
        <f>IFERROR(VLOOKUP($E62,'Jan 2016'!$D$1:$Z$300,22,FALSE),"-")</f>
        <v>0</v>
      </c>
      <c r="BL62" s="59" t="str">
        <f>IFERROR(VLOOKUP($E62,'Jan 2016'!$D$1:$Z$300,4,FALSE),"-")</f>
        <v>WAY2001A6A</v>
      </c>
      <c r="BM62" s="59" t="str">
        <f>IFERROR(VLOOKUP(BL62,'Paid Invoices'!$F$6:$I$381,3,FALSE),"")</f>
        <v/>
      </c>
      <c r="BN62" s="59" t="str">
        <f>IFERROR(VLOOKUP(BL62,'Open Invoices'!$D$1:$E$3000,2,FALSE),"")</f>
        <v/>
      </c>
      <c r="BO62" s="59" t="str">
        <f>IFERROR(VLOOKUP($E62,'Dec 2015'!$D$1:$Z$300,22,FALSE),"-")</f>
        <v>-</v>
      </c>
      <c r="BP62" s="59" t="str">
        <f>IFERROR(VLOOKUP($E62,'Dec 2015'!$D$1:$Z$300,4,FALSE),"-")</f>
        <v>-</v>
      </c>
      <c r="BQ62" s="59" t="str">
        <f>IFERROR(VLOOKUP(BP62,'Paid Invoices'!$F$6:$I$381,3,FALSE),"")</f>
        <v/>
      </c>
      <c r="BR62" s="59" t="str">
        <f>IFERROR(VLOOKUP(BP62,'Open Invoices'!$D$1:$E$3000,2,FALSE),"")</f>
        <v/>
      </c>
      <c r="BS62" s="59" t="str">
        <f>IFERROR(VLOOKUP($E62,'Nov 2015'!$D$1:$Z$300,22,FALSE),"-")</f>
        <v>-</v>
      </c>
      <c r="BT62" s="59" t="str">
        <f>IFERROR(VLOOKUP($E62,'Nov 2015'!$D$1:$Z$300,4,FALSE),"-")</f>
        <v>-</v>
      </c>
      <c r="BU62" s="59" t="str">
        <f>IFERROR(VLOOKUP(BT62,'Paid Invoices'!$F$6:$I$381,3,FALSE),"")</f>
        <v/>
      </c>
      <c r="BV62" s="59" t="str">
        <f>IFERROR(VLOOKUP(BT62,'Open Invoices'!$D$1:$E$3000,2,FALSE),"")</f>
        <v/>
      </c>
      <c r="BW62" s="59" t="str">
        <f>IFERROR(VLOOKUP($E62,'Oct 2015'!$D$1:$Z$300,22,FALSE),"-")</f>
        <v>-</v>
      </c>
      <c r="BX62" s="59" t="str">
        <f>IFERROR(VLOOKUP($E62,'Oct 2015'!$D$1:$Z$300,4,FALSE),"-")</f>
        <v>-</v>
      </c>
      <c r="BY62" s="59" t="str">
        <f>IFERROR(VLOOKUP(BX62,'Paid Invoices'!$F$6:$I$381,3,FALSE),"")</f>
        <v/>
      </c>
      <c r="BZ62" s="59" t="str">
        <f>IFERROR(VLOOKUP(BX62,'Open Invoices'!$D$1:$E$3000,2,FALSE),"")</f>
        <v/>
      </c>
      <c r="CA62" s="59" t="str">
        <f>IFERROR(VLOOKUP($E62,'Sep 2015'!$D$1:$Z$300,22,FALSE),"-")</f>
        <v>-</v>
      </c>
      <c r="CB62" s="59" t="str">
        <f>IFERROR(VLOOKUP($E62,'Sep 2015'!$D$1:$Z$300,4,FALSE),"-")</f>
        <v>-</v>
      </c>
      <c r="CC62" s="59" t="str">
        <f>IFERROR(VLOOKUP(CB62,'Paid Invoices'!$F$6:$I$381,3,FALSE),"")</f>
        <v/>
      </c>
      <c r="CD62" s="59" t="str">
        <f>IFERROR(VLOOKUP(CB62,'Open Invoices'!$D$1:$E$3000,2,FALSE),"")</f>
        <v/>
      </c>
      <c r="CE62" s="52"/>
      <c r="CF62" s="52" t="s">
        <v>2115</v>
      </c>
      <c r="CG62" s="49" t="str">
        <f>IFERROR(IFERROR(VLOOKUP($E62,'Asset Group  All Assets'!$B$1:$C$500,2,FALSE),(VLOOKUP($E62,'Missing-WSU-POs'!$B$1:$D$500,3,FALSE))),"?")</f>
        <v>P0770509</v>
      </c>
      <c r="CH62" s="31" t="str">
        <f>IF(G62="","",G62)</f>
        <v>P0770509</v>
      </c>
      <c r="CI62" s="31" t="str">
        <f>IF(CG62=CH62,"","Wrong PO")</f>
        <v/>
      </c>
      <c r="CJ62" s="29" t="str">
        <f>IFERROR(IF(VLOOKUP($E62,'Org July 2016 '!$D$1:$Z$500,3,FALSE)=G62,"-","Wrong PO"),"new")</f>
        <v>Wrong PO</v>
      </c>
      <c r="CK62" s="32">
        <f>IF(CJ62="wrong PO",(VLOOKUP($E62,'Org July 2016 '!$D$1:$Z$500,3,FALSE)),"")</f>
        <v>0</v>
      </c>
      <c r="CL62" s="29" t="str">
        <f>IFERROR(IF(VLOOKUP($E62,'Org June 2016 '!$D$1:$Z$500,3,FALSE)=G62,"-","Wrong PO"),"new")</f>
        <v>Wrong PO</v>
      </c>
      <c r="CM62" s="32">
        <f>IF(CL62="wrong PO",(VLOOKUP($E62,'Org June 2016 '!$D$1:$Z$500,3,FALSE)),"")</f>
        <v>0</v>
      </c>
      <c r="CN62" s="29" t="str">
        <f>IFERROR(IF(VLOOKUP($E62,'May 2016'!D119:Z618,3,FALSE)=G62,"-","Wrong PO"),"new")</f>
        <v>new</v>
      </c>
      <c r="CO62" s="32" t="str">
        <f>IF(CN62="wrong PO",(VLOOKUP($E62,'May 2016'!D119:Z618,3,FALSE)),"")</f>
        <v/>
      </c>
      <c r="CP62" s="29" t="str">
        <f>IFERROR(IF(VLOOKUP($E62,'Apr 2016'!$D$1:$Z$500,3,FALSE)=G62,"-","Wrong PO"),"new")</f>
        <v>-</v>
      </c>
      <c r="CQ62" s="32" t="str">
        <f>IF(CP62="wrong PO",(VLOOKUP($E62,'Apr 2016'!$D$1:$Z$500,3,FALSE)),"")</f>
        <v/>
      </c>
      <c r="CR62" s="32" t="str">
        <f>IFERROR(IF(VLOOKUP($E62,'Mar 2016'!$D$1:$Z$500,3,FALSE)=G62,"-","Wrong PO"),"new")</f>
        <v>-</v>
      </c>
      <c r="CS62" s="32" t="str">
        <f>IF(CP62="wrong PO",(VLOOKUP($E62,'Mar 2016'!$D$1:$Z$500,3,FALSE)),"")</f>
        <v/>
      </c>
      <c r="CT62" s="32" t="str">
        <f>IFERROR(IF(VLOOKUP($E62,'Feb 2016'!$D$1:$Z$500,3,FALSE)=G62,"-","Wrong PO"),"new")</f>
        <v>-</v>
      </c>
      <c r="CU62" s="32" t="str">
        <f>IF(CP62="wrong PO",(VLOOKUP($E62,'Feb 2016'!$D$1:$Z$500,3,FALSE)),"")</f>
        <v/>
      </c>
      <c r="CV62" s="29" t="str">
        <f>IFERROR(IF(VLOOKUP($E62,'Jan 2016'!$D$1:$Z$500,3,FALSE)=G62,"-","Wrong PO"),"new")</f>
        <v>-</v>
      </c>
      <c r="CW62" s="32" t="str">
        <f>IF(CV62="wrong PO",(VLOOKUP($E62,'Jan 2016'!$D$1:$Z$500,3,FALSE)),"")</f>
        <v/>
      </c>
      <c r="CX62" s="29" t="str">
        <f>IFERROR(IF(VLOOKUP($E62,'Dec 2015'!$D$1:$Z$500,3,FALSE)=G62,"-","Wrong PO"),"new")</f>
        <v>new</v>
      </c>
      <c r="CY62" s="32" t="str">
        <f>IF(CX62="wrong PO",(VLOOKUP($E62,'Dec 2015'!$D$1:$Z$500,3,FALSE)),"")</f>
        <v/>
      </c>
      <c r="CZ62" s="29" t="str">
        <f>IFERROR(IF(VLOOKUP($E62,'Nov 2015'!$D$1:$Z$500,3,FALSE)=G62,"-","Wrong PO"),"new")</f>
        <v>new</v>
      </c>
      <c r="DA62" s="32" t="str">
        <f>IF(CZ62="wrong PO",(VLOOKUP($E62,'Nov 2015'!$D$1:$Z$500,3,FALSE)),"")</f>
        <v/>
      </c>
      <c r="DB62" s="29" t="str">
        <f>IFERROR(IF(VLOOKUP($E62,'Oct 2015'!$D$1:$Z$500,3,FALSE)=G62,"-","Wrong PO"),"new")</f>
        <v>new</v>
      </c>
      <c r="DC62" s="32" t="str">
        <f>IF(DB62="wrong PO",(VLOOKUP($E62,'Oct 2015'!$D$1:$Z$500,3,FALSE)),"")</f>
        <v/>
      </c>
      <c r="DD62" s="29" t="str">
        <f>IFERROR(IF(VLOOKUP($E62,'Sep 2015'!$D$1:$Z$500,3,FALSE)=G62,"-","Wrong PO"),"new")</f>
        <v>new</v>
      </c>
      <c r="DE62" s="32" t="str">
        <f>IF(DD62="wrong PO",(VLOOKUP($E62,'Sep 2015'!$D$1:$Z$500,3,FALSE)),"")</f>
        <v/>
      </c>
    </row>
    <row r="63" spans="1:109" s="24" customFormat="1">
      <c r="A63" s="115">
        <v>120</v>
      </c>
      <c r="B63" s="2" t="s">
        <v>841</v>
      </c>
      <c r="C63" s="2" t="s">
        <v>510</v>
      </c>
      <c r="D63" s="2" t="s">
        <v>48</v>
      </c>
      <c r="E63" s="2" t="s">
        <v>163</v>
      </c>
      <c r="F63" s="2" t="s">
        <v>415</v>
      </c>
      <c r="G63" s="21" t="s">
        <v>164</v>
      </c>
      <c r="H63" s="21" t="str">
        <f>IFERROR(VLOOKUP($E63,'Wayne Master'!$B$1:$C$315,2,FALSE),"not on master")</f>
        <v>P0770568</v>
      </c>
      <c r="I63" s="11" t="s">
        <v>2073</v>
      </c>
      <c r="J63" s="3">
        <v>42269</v>
      </c>
      <c r="K63" s="2" t="s">
        <v>39</v>
      </c>
      <c r="L63" s="2" t="s">
        <v>417</v>
      </c>
      <c r="M63" s="2" t="s">
        <v>30</v>
      </c>
      <c r="N63" s="2" t="s">
        <v>31</v>
      </c>
      <c r="O63" s="2" t="s">
        <v>32</v>
      </c>
      <c r="P63" s="4">
        <v>13221</v>
      </c>
      <c r="Q63" s="4">
        <v>13221</v>
      </c>
      <c r="R63" s="4">
        <v>0</v>
      </c>
      <c r="S63" s="5">
        <v>0</v>
      </c>
      <c r="T63" s="4">
        <v>0</v>
      </c>
      <c r="U63" s="4">
        <v>0</v>
      </c>
      <c r="V63" s="4">
        <v>0</v>
      </c>
      <c r="W63" s="5">
        <v>0</v>
      </c>
      <c r="X63" s="5">
        <v>0</v>
      </c>
      <c r="Y63" s="14">
        <v>0</v>
      </c>
      <c r="Z63" s="14">
        <v>0</v>
      </c>
      <c r="AA63" s="14">
        <v>0</v>
      </c>
      <c r="AB63" s="4">
        <v>24580</v>
      </c>
      <c r="AC63" s="55"/>
      <c r="AD63" s="59">
        <f>SUM(AI63,AM63,AQ63,AU63,AY63,BC63,BG63,BK63,BO63,BS63,BW63,CA63)</f>
        <v>223.38</v>
      </c>
      <c r="AE63" s="59">
        <f>(Q63*0.0169)+(U63*0.0598)</f>
        <v>223.43489999999997</v>
      </c>
      <c r="AF63" s="102">
        <f>IFERROR(IFERROR(VLOOKUP($G63,'FPO034'!$J$9:$Q$196,7,FALSE),(VLOOKUP($H63,'FPO034'!$J$9:$Q$196,7,FALSE))),"No PO")</f>
        <v>4257.58</v>
      </c>
      <c r="AG63" s="102">
        <f>IFERROR(IFERROR(VLOOKUP($G63,'FPO034'!$J$9:$Q$196,8,FALSE),(VLOOKUP($H63,'FPO034'!$J$9:$Q$196,8,FALSE))),"No PO")</f>
        <v>0</v>
      </c>
      <c r="AH63" s="102" t="str">
        <f>IF(AG63&lt;&gt;0,"No",IF(AD63&gt;AF63,"No",IF(AD63/AE63&lt;1,"--",IF(AD63/AE63&lt;1.02,"Maybe","No"))))</f>
        <v>--</v>
      </c>
      <c r="AI63" s="59" t="str">
        <f>IFERROR(VLOOKUP($E63,'Rev2 Aug 16'!$D$1:$Z$300,22,FALSE),"-")</f>
        <v>-</v>
      </c>
      <c r="AJ63" s="59" t="str">
        <f>IFERROR(VLOOKUP($E63,'Rev2 Aug 16'!$D$1:$Z$300,5,FALSE),"-")</f>
        <v>-</v>
      </c>
      <c r="AK63" s="59" t="str">
        <f>IFERROR(VLOOKUP(AJ63,'Paid Invoices'!$F$6:$I$381,3,FALSE),"")</f>
        <v/>
      </c>
      <c r="AL63" s="59" t="str">
        <f>IFERROR(VLOOKUP(AJ63,'Open Invoices'!$D$1:$E$3000,2,FALSE),"")</f>
        <v/>
      </c>
      <c r="AM63" s="59">
        <f>IFERROR(VLOOKUP($E63,'Rev2 July 16'!$D$1:$Z$300,22,FALSE),"-")</f>
        <v>2.2799999999999998</v>
      </c>
      <c r="AN63" s="59" t="str">
        <f>IFERROR(VLOOKUP($E63,'Rev2 July 16'!$D$1:$Z$300,5,FALSE),"-")</f>
        <v>WAY2001G6AN</v>
      </c>
      <c r="AO63" s="59" t="str">
        <f>IFERROR(VLOOKUP(AN63,'Paid Invoices'!$F$6:$I$381,3,FALSE),"")</f>
        <v/>
      </c>
      <c r="AP63" s="59" t="str">
        <f>IFERROR(VLOOKUP(AN63,'Open Invoices'!$D$1:$E$3000,2,FALSE),"")</f>
        <v/>
      </c>
      <c r="AQ63" s="59">
        <f>IFERROR(VLOOKUP($E63,'Rev June 16'!$D$1:$Z$300,22,FALSE),"-")</f>
        <v>31.01</v>
      </c>
      <c r="AR63" s="59" t="str">
        <f>IFERROR(VLOOKUP($E63,'Rev June 16'!$D$1:$Z$300,4,FALSE),"-")</f>
        <v>WAY2001F6AM</v>
      </c>
      <c r="AS63" s="59" t="str">
        <f>IFERROR(VLOOKUP(AR63,'Paid Invoices'!$F$6:$I$381,3,FALSE),"")</f>
        <v/>
      </c>
      <c r="AT63" s="59" t="str">
        <f>IFERROR(VLOOKUP(AR63,'Open Invoices'!$D$1:$E$3000,2,FALSE),"")</f>
        <v/>
      </c>
      <c r="AU63" s="59">
        <f>IFERROR(VLOOKUP($E63,'May 2016'!$D$1:$Z$300,22,FALSE),"-")</f>
        <v>26.7</v>
      </c>
      <c r="AV63" s="59" t="str">
        <f>IFERROR(VLOOKUP($E63,'May 2016'!$D$1:$Z$300,4,FALSE),"-")</f>
        <v>WAY2001E6AL</v>
      </c>
      <c r="AW63" s="59" t="str">
        <f>IFERROR(VLOOKUP(AV63,'Paid Invoices'!$F$6:$I$381,3,FALSE),"")</f>
        <v/>
      </c>
      <c r="AX63" s="59" t="str">
        <f>IFERROR(VLOOKUP(AV63,'Open Invoices'!$D$1:$E$3000,2,FALSE),"")</f>
        <v/>
      </c>
      <c r="AY63" s="59">
        <f>IFERROR(VLOOKUP($E63,'Apr 2016'!$D$1:$Z$300,22,FALSE),"-")</f>
        <v>31.69</v>
      </c>
      <c r="AZ63" s="59" t="str">
        <f>IFERROR(VLOOKUP($E63,'Apr 2016'!$D$1:$Z$300,4,FALSE),"-")</f>
        <v>WAY2001D6AL</v>
      </c>
      <c r="BA63" s="59" t="str">
        <f>IFERROR(VLOOKUP(AZ63,'Paid Invoices'!$F$6:$I$381,3,FALSE),"")</f>
        <v/>
      </c>
      <c r="BB63" s="59" t="str">
        <f>IFERROR(VLOOKUP(AZ63,'Open Invoices'!$D$1:$E$3000,2,FALSE),"")</f>
        <v/>
      </c>
      <c r="BC63" s="59">
        <f>IFERROR(VLOOKUP($E63,'Mar 2016'!$D$1:$Z$300,22,FALSE),"-")</f>
        <v>33.729999999999997</v>
      </c>
      <c r="BD63" s="59" t="str">
        <f>IFERROR(VLOOKUP($E63,'Mar 2016'!$D$1:$Z$300,4,FALSE),"-")</f>
        <v>WAY2001C6AG</v>
      </c>
      <c r="BE63" s="59" t="str">
        <f>IFERROR(VLOOKUP(BD63,'Paid Invoices'!$F$6:$I$381,3,FALSE),"")</f>
        <v/>
      </c>
      <c r="BF63" s="59" t="str">
        <f>IFERROR(VLOOKUP(BD63,'Open Invoices'!$D$1:$E$3000,2,FALSE),"")</f>
        <v/>
      </c>
      <c r="BG63" s="59">
        <f>IFERROR(VLOOKUP($E63,'Feb 2016'!$D$1:$Z$300,22,FALSE),"-")</f>
        <v>24.01</v>
      </c>
      <c r="BH63" s="59" t="str">
        <f>IFERROR(VLOOKUP($E63,'Feb 2016'!$D$1:$Z$300,4,FALSE),"-")</f>
        <v>WAY2001B6AD</v>
      </c>
      <c r="BI63" s="59" t="str">
        <f>IFERROR(VLOOKUP(BH63,'Paid Invoices'!$F$6:$I$381,3,FALSE),"")</f>
        <v/>
      </c>
      <c r="BJ63" s="59" t="str">
        <f>IFERROR(VLOOKUP(BH63,'Open Invoices'!$D$1:$E$3000,2,FALSE),"")</f>
        <v/>
      </c>
      <c r="BK63" s="59">
        <f>IFERROR(VLOOKUP($E63,'Jan 2016'!$D$1:$Z$300,22,FALSE),"-")</f>
        <v>18.98</v>
      </c>
      <c r="BL63" s="59" t="str">
        <f>IFERROR(VLOOKUP($E63,'Jan 2016'!$D$1:$Z$300,4,FALSE),"-")</f>
        <v>WAY2001A6AU</v>
      </c>
      <c r="BM63" s="59" t="str">
        <f>IFERROR(VLOOKUP(BL63,'Paid Invoices'!$F$6:$I$381,3,FALSE),"")</f>
        <v/>
      </c>
      <c r="BN63" s="59" t="str">
        <f>IFERROR(VLOOKUP(BL63,'Open Invoices'!$D$1:$E$3000,2,FALSE),"")</f>
        <v/>
      </c>
      <c r="BO63" s="59">
        <f>IFERROR(VLOOKUP($E63,'Dec 2015'!$D$1:$Z$300,22,FALSE),"-")</f>
        <v>21.62</v>
      </c>
      <c r="BP63" s="59" t="str">
        <f>IFERROR(VLOOKUP($E63,'Dec 2015'!$D$1:$Z$300,4,FALSE),"-")</f>
        <v>WAY2001L5V</v>
      </c>
      <c r="BQ63" s="59" t="str">
        <f>IFERROR(VLOOKUP(BP63,'Paid Invoices'!$F$6:$I$381,3,FALSE),"")</f>
        <v/>
      </c>
      <c r="BR63" s="59" t="str">
        <f>IFERROR(VLOOKUP(BP63,'Open Invoices'!$D$1:$E$3000,2,FALSE),"")</f>
        <v/>
      </c>
      <c r="BS63" s="59">
        <f>IFERROR(VLOOKUP($E63,'Nov 2015'!$D$1:$Z$300,22,FALSE),"-")</f>
        <v>24.49</v>
      </c>
      <c r="BT63" s="59" t="str">
        <f>IFERROR(VLOOKUP($E63,'Nov 2015'!$D$1:$Z$300,4,FALSE),"-")</f>
        <v>WAY2001K5AU</v>
      </c>
      <c r="BU63" s="59" t="str">
        <f>IFERROR(VLOOKUP(BT63,'Paid Invoices'!$F$6:$I$381,3,FALSE),"")</f>
        <v/>
      </c>
      <c r="BV63" s="59" t="str">
        <f>IFERROR(VLOOKUP(BT63,'Open Invoices'!$D$1:$E$3000,2,FALSE),"")</f>
        <v/>
      </c>
      <c r="BW63" s="59">
        <f>IFERROR(VLOOKUP($E63,'Oct 2015'!$D$1:$Z$300,22,FALSE),"-")</f>
        <v>8.8699999999999992</v>
      </c>
      <c r="BX63" s="59" t="str">
        <f>IFERROR(VLOOKUP($E63,'Oct 2015'!$D$1:$Z$300,4,FALSE),"-")</f>
        <v>WAY2001J5AV</v>
      </c>
      <c r="BY63" s="59" t="str">
        <f>IFERROR(VLOOKUP(BX63,'Paid Invoices'!$F$6:$I$381,3,FALSE),"")</f>
        <v/>
      </c>
      <c r="BZ63" s="59" t="str">
        <f>IFERROR(VLOOKUP(BX63,'Open Invoices'!$D$1:$E$3000,2,FALSE),"")</f>
        <v/>
      </c>
      <c r="CA63" s="59" t="str">
        <f>IFERROR(VLOOKUP($E63,'Sep 2015'!$D$1:$Z$300,22,FALSE),"-")</f>
        <v>-</v>
      </c>
      <c r="CB63" s="59" t="str">
        <f>IFERROR(VLOOKUP($E63,'Sep 2015'!$D$1:$Z$300,4,FALSE),"-")</f>
        <v>-</v>
      </c>
      <c r="CC63" s="59" t="str">
        <f>IFERROR(VLOOKUP(CB63,'Paid Invoices'!$F$6:$I$381,3,FALSE),"")</f>
        <v/>
      </c>
      <c r="CD63" s="59" t="str">
        <f>IFERROR(VLOOKUP(CB63,'Open Invoices'!$D$1:$E$3000,2,FALSE),"")</f>
        <v/>
      </c>
      <c r="CE63" s="52"/>
      <c r="CF63" s="52" t="s">
        <v>2115</v>
      </c>
      <c r="CG63" s="49" t="str">
        <f>IFERROR(IFERROR(VLOOKUP($E63,'Asset Group  All Assets'!$B$1:$C$500,2,FALSE),(VLOOKUP($E63,'Missing-WSU-POs'!$B$1:$D$500,3,FALSE))),"?")</f>
        <v>P0770568</v>
      </c>
      <c r="CH63" s="31" t="str">
        <f>IF(G63="","",G63)</f>
        <v>P0770568</v>
      </c>
      <c r="CI63" s="31" t="str">
        <f>IF(CG63=CH63,"","Wrong PO")</f>
        <v/>
      </c>
      <c r="CJ63" s="29" t="str">
        <f>IFERROR(IF(VLOOKUP($E63,'Org July 2016 '!$D$1:$Z$500,3,FALSE)=G63,"-","Wrong PO"),"new")</f>
        <v>Wrong PO</v>
      </c>
      <c r="CK63" s="32">
        <f>IF(CJ63="wrong PO",(VLOOKUP($E63,'Org July 2016 '!$D$1:$Z$500,3,FALSE)),"")</f>
        <v>0</v>
      </c>
      <c r="CL63" s="29" t="str">
        <f>IFERROR(IF(VLOOKUP($E63,'Org June 2016 '!$D$1:$Z$500,3,FALSE)=G63,"-","Wrong PO"),"new")</f>
        <v>Wrong PO</v>
      </c>
      <c r="CM63" s="32">
        <f>IF(CL63="wrong PO",(VLOOKUP($E63,'Org June 2016 '!$D$1:$Z$500,3,FALSE)),"")</f>
        <v>0</v>
      </c>
      <c r="CN63" s="29" t="str">
        <f>IFERROR(IF(VLOOKUP($E63,'May 2016'!D120:Z619,3,FALSE)=G63,"-","Wrong PO"),"new")</f>
        <v>new</v>
      </c>
      <c r="CO63" s="32" t="str">
        <f>IF(CN63="wrong PO",(VLOOKUP($E63,'May 2016'!D120:Z619,3,FALSE)),"")</f>
        <v/>
      </c>
      <c r="CP63" s="29" t="str">
        <f>IFERROR(IF(VLOOKUP($E63,'Apr 2016'!$D$1:$Z$500,3,FALSE)=G63,"-","Wrong PO"),"new")</f>
        <v>-</v>
      </c>
      <c r="CQ63" s="32" t="str">
        <f>IF(CP63="wrong PO",(VLOOKUP($E63,'Apr 2016'!$D$1:$Z$500,3,FALSE)),"")</f>
        <v/>
      </c>
      <c r="CR63" s="32" t="str">
        <f>IFERROR(IF(VLOOKUP($E63,'Mar 2016'!$D$1:$Z$500,3,FALSE)=G63,"-","Wrong PO"),"new")</f>
        <v>-</v>
      </c>
      <c r="CS63" s="32" t="str">
        <f>IF(CP63="wrong PO",(VLOOKUP($E63,'Mar 2016'!$D$1:$Z$500,3,FALSE)),"")</f>
        <v/>
      </c>
      <c r="CT63" s="32" t="str">
        <f>IFERROR(IF(VLOOKUP($E63,'Feb 2016'!$D$1:$Z$500,3,FALSE)=G63,"-","Wrong PO"),"new")</f>
        <v>-</v>
      </c>
      <c r="CU63" s="32" t="str">
        <f>IF(CP63="wrong PO",(VLOOKUP($E63,'Feb 2016'!$D$1:$Z$500,3,FALSE)),"")</f>
        <v/>
      </c>
      <c r="CV63" s="29" t="str">
        <f>IFERROR(IF(VLOOKUP($E63,'Jan 2016'!$D$1:$Z$500,3,FALSE)=G63,"-","Wrong PO"),"new")</f>
        <v>-</v>
      </c>
      <c r="CW63" s="32" t="str">
        <f>IF(CV63="wrong PO",(VLOOKUP($E63,'Jan 2016'!$D$1:$Z$500,3,FALSE)),"")</f>
        <v/>
      </c>
      <c r="CX63" s="29" t="str">
        <f>IFERROR(IF(VLOOKUP($E63,'Dec 2015'!$D$1:$Z$500,3,FALSE)=G63,"-","Wrong PO"),"new")</f>
        <v>-</v>
      </c>
      <c r="CY63" s="32" t="str">
        <f>IF(CX63="wrong PO",(VLOOKUP($E63,'Dec 2015'!$D$1:$Z$500,3,FALSE)),"")</f>
        <v/>
      </c>
      <c r="CZ63" s="29" t="str">
        <f>IFERROR(IF(VLOOKUP($E63,'Nov 2015'!$D$1:$Z$500,3,FALSE)=G63,"-","Wrong PO"),"new")</f>
        <v>-</v>
      </c>
      <c r="DA63" s="32" t="str">
        <f>IF(CZ63="wrong PO",(VLOOKUP($E63,'Nov 2015'!$D$1:$Z$500,3,FALSE)),"")</f>
        <v/>
      </c>
      <c r="DB63" s="29" t="str">
        <f>IFERROR(IF(VLOOKUP($E63,'Oct 2015'!$D$1:$Z$500,3,FALSE)=G63,"-","Wrong PO"),"new")</f>
        <v>-</v>
      </c>
      <c r="DC63" s="32" t="str">
        <f>IF(DB63="wrong PO",(VLOOKUP($E63,'Oct 2015'!$D$1:$Z$500,3,FALSE)),"")</f>
        <v/>
      </c>
      <c r="DD63" s="29" t="str">
        <f>IFERROR(IF(VLOOKUP($E63,'Sep 2015'!$D$1:$Z$500,3,FALSE)=G63,"-","Wrong PO"),"new")</f>
        <v>new</v>
      </c>
      <c r="DE63" s="32" t="str">
        <f>IF(DD63="wrong PO",(VLOOKUP($E63,'Sep 2015'!$D$1:$Z$500,3,FALSE)),"")</f>
        <v/>
      </c>
    </row>
    <row r="64" spans="1:109">
      <c r="A64" s="115">
        <v>121</v>
      </c>
      <c r="B64" s="2" t="s">
        <v>841</v>
      </c>
      <c r="C64" s="2" t="s">
        <v>510</v>
      </c>
      <c r="D64" s="2" t="s">
        <v>76</v>
      </c>
      <c r="E64" s="2" t="s">
        <v>297</v>
      </c>
      <c r="F64" s="2" t="s">
        <v>415</v>
      </c>
      <c r="G64" s="21" t="s">
        <v>164</v>
      </c>
      <c r="H64" s="21" t="str">
        <f>IFERROR(VLOOKUP($E64,'Wayne Master'!$B$1:$C$315,2,FALSE),"not on master")</f>
        <v>P0770568</v>
      </c>
      <c r="I64" s="11" t="s">
        <v>2073</v>
      </c>
      <c r="J64" s="3">
        <v>42269</v>
      </c>
      <c r="K64" s="2" t="s">
        <v>39</v>
      </c>
      <c r="L64" s="2" t="s">
        <v>417</v>
      </c>
      <c r="M64" s="2" t="s">
        <v>30</v>
      </c>
      <c r="N64" s="2" t="s">
        <v>31</v>
      </c>
      <c r="O64" s="2" t="s">
        <v>32</v>
      </c>
      <c r="P64" s="4">
        <v>21825</v>
      </c>
      <c r="Q64" s="4">
        <v>23367</v>
      </c>
      <c r="R64" s="4">
        <v>1542</v>
      </c>
      <c r="S64" s="5">
        <v>26.06</v>
      </c>
      <c r="T64" s="4">
        <v>6320</v>
      </c>
      <c r="U64" s="4">
        <v>6841</v>
      </c>
      <c r="V64" s="4">
        <v>521</v>
      </c>
      <c r="W64" s="5">
        <v>31.16</v>
      </c>
      <c r="X64" s="5">
        <v>0</v>
      </c>
      <c r="Y64" s="14">
        <v>57.22</v>
      </c>
      <c r="Z64" s="14">
        <v>0</v>
      </c>
      <c r="AA64" s="14">
        <v>57.22</v>
      </c>
      <c r="AB64" s="4">
        <v>24580</v>
      </c>
      <c r="AC64" s="55"/>
      <c r="AD64" s="59">
        <f>SUM(AI64,AM64,AQ64,AU64,AY64,BC64,BG64,BK64,BO64,BS64,BW64,CA64)</f>
        <v>802.95</v>
      </c>
      <c r="AE64" s="59">
        <f>(Q64*0.0169)+(U64*0.0598)</f>
        <v>803.99409999999989</v>
      </c>
      <c r="AF64" s="102">
        <f>IFERROR(IFERROR(VLOOKUP($G64,'FPO034'!$J$9:$Q$196,7,FALSE),(VLOOKUP($H64,'FPO034'!$J$9:$Q$196,7,FALSE))),"No PO")</f>
        <v>4257.58</v>
      </c>
      <c r="AG64" s="102">
        <f>IFERROR(IFERROR(VLOOKUP($G64,'FPO034'!$J$9:$Q$196,8,FALSE),(VLOOKUP($H64,'FPO034'!$J$9:$Q$196,8,FALSE))),"No PO")</f>
        <v>0</v>
      </c>
      <c r="AH64" s="102" t="str">
        <f>IF(AG64&lt;&gt;0,"No",IF(AD64&gt;AF64,"No",IF(AD64/AE64&lt;1,"--",IF(AD64/AE64&lt;1.02,"Maybe","No"))))</f>
        <v>--</v>
      </c>
      <c r="AI64" s="59">
        <f>IFERROR(VLOOKUP($E64,'Rev2 Aug 16'!$D$1:$Z$300,22,FALSE),"-")</f>
        <v>57.22</v>
      </c>
      <c r="AJ64" s="59" t="str">
        <f>IFERROR(VLOOKUP($E64,'Rev2 Aug 16'!$D$1:$Z$300,5,FALSE),"-")</f>
        <v>WAY2001H6AM</v>
      </c>
      <c r="AK64" s="59" t="str">
        <f>IFERROR(VLOOKUP(AJ64,'Paid Invoices'!$F$6:$I$381,3,FALSE),"")</f>
        <v/>
      </c>
      <c r="AL64" s="59" t="str">
        <f>IFERROR(VLOOKUP(AJ64,'Open Invoices'!$D$1:$E$3000,2,FALSE),"")</f>
        <v/>
      </c>
      <c r="AM64" s="59">
        <f>IFERROR(VLOOKUP($E64,'Rev2 July 16'!$D$1:$Z$300,22,FALSE),"-")</f>
        <v>142.84</v>
      </c>
      <c r="AN64" s="59" t="str">
        <f>IFERROR(VLOOKUP($E64,'Rev2 July 16'!$D$1:$Z$300,5,FALSE),"-")</f>
        <v>WAY2001G6AN</v>
      </c>
      <c r="AO64" s="59" t="str">
        <f>IFERROR(VLOOKUP(AN64,'Paid Invoices'!$F$6:$I$381,3,FALSE),"")</f>
        <v/>
      </c>
      <c r="AP64" s="59" t="str">
        <f>IFERROR(VLOOKUP(AN64,'Open Invoices'!$D$1:$E$3000,2,FALSE),"")</f>
        <v/>
      </c>
      <c r="AQ64" s="59">
        <f>IFERROR(VLOOKUP($E64,'Rev June 16'!$D$1:$Z$300,22,FALSE),"-")</f>
        <v>96.66</v>
      </c>
      <c r="AR64" s="59" t="str">
        <f>IFERROR(VLOOKUP($E64,'Rev June 16'!$D$1:$Z$300,4,FALSE),"-")</f>
        <v>WAY2001F6AM</v>
      </c>
      <c r="AS64" s="59" t="str">
        <f>IFERROR(VLOOKUP(AR64,'Paid Invoices'!$F$6:$I$381,3,FALSE),"")</f>
        <v/>
      </c>
      <c r="AT64" s="59" t="str">
        <f>IFERROR(VLOOKUP(AR64,'Open Invoices'!$D$1:$E$3000,2,FALSE),"")</f>
        <v/>
      </c>
      <c r="AU64" s="59">
        <f>IFERROR(VLOOKUP($E64,'May 2016'!$D$1:$Z$300,22,FALSE),"-")</f>
        <v>95.09</v>
      </c>
      <c r="AV64" s="59" t="str">
        <f>IFERROR(VLOOKUP($E64,'May 2016'!$D$1:$Z$300,4,FALSE),"-")</f>
        <v>WAY2001E6AL</v>
      </c>
      <c r="AW64" s="59" t="str">
        <f>IFERROR(VLOOKUP(AV64,'Paid Invoices'!$F$6:$I$381,3,FALSE),"")</f>
        <v/>
      </c>
      <c r="AX64" s="59" t="str">
        <f>IFERROR(VLOOKUP(AV64,'Open Invoices'!$D$1:$E$3000,2,FALSE),"")</f>
        <v/>
      </c>
      <c r="AY64" s="59">
        <f>IFERROR(VLOOKUP($E64,'Apr 2016'!$D$1:$Z$300,22,FALSE),"-")</f>
        <v>67.75</v>
      </c>
      <c r="AZ64" s="59" t="str">
        <f>IFERROR(VLOOKUP($E64,'Apr 2016'!$D$1:$Z$300,4,FALSE),"-")</f>
        <v>WAY2001D6AL</v>
      </c>
      <c r="BA64" s="59" t="str">
        <f>IFERROR(VLOOKUP(AZ64,'Paid Invoices'!$F$6:$I$381,3,FALSE),"")</f>
        <v/>
      </c>
      <c r="BB64" s="59" t="str">
        <f>IFERROR(VLOOKUP(AZ64,'Open Invoices'!$D$1:$E$3000,2,FALSE),"")</f>
        <v/>
      </c>
      <c r="BC64" s="59">
        <f>IFERROR(VLOOKUP($E64,'Mar 2016'!$D$1:$Z$300,22,FALSE),"-")</f>
        <v>61.63</v>
      </c>
      <c r="BD64" s="59" t="str">
        <f>IFERROR(VLOOKUP($E64,'Mar 2016'!$D$1:$Z$300,4,FALSE),"-")</f>
        <v>WAY2001C6AG</v>
      </c>
      <c r="BE64" s="59" t="str">
        <f>IFERROR(VLOOKUP(BD64,'Paid Invoices'!$F$6:$I$381,3,FALSE),"")</f>
        <v/>
      </c>
      <c r="BF64" s="59" t="str">
        <f>IFERROR(VLOOKUP(BD64,'Open Invoices'!$D$1:$E$3000,2,FALSE),"")</f>
        <v/>
      </c>
      <c r="BG64" s="59">
        <f>IFERROR(VLOOKUP($E64,'Feb 2016'!$D$1:$Z$300,22,FALSE),"-")</f>
        <v>92.76</v>
      </c>
      <c r="BH64" s="59" t="str">
        <f>IFERROR(VLOOKUP($E64,'Feb 2016'!$D$1:$Z$300,4,FALSE),"-")</f>
        <v>WAY2001B6AD</v>
      </c>
      <c r="BI64" s="59" t="str">
        <f>IFERROR(VLOOKUP(BH64,'Paid Invoices'!$F$6:$I$381,3,FALSE),"")</f>
        <v/>
      </c>
      <c r="BJ64" s="59" t="str">
        <f>IFERROR(VLOOKUP(BH64,'Open Invoices'!$D$1:$E$3000,2,FALSE),"")</f>
        <v/>
      </c>
      <c r="BK64" s="59">
        <f>IFERROR(VLOOKUP($E64,'Jan 2016'!$D$1:$Z$300,22,FALSE),"-")</f>
        <v>34.270000000000003</v>
      </c>
      <c r="BL64" s="59" t="str">
        <f>IFERROR(VLOOKUP($E64,'Jan 2016'!$D$1:$Z$300,4,FALSE),"-")</f>
        <v>WAY2001A6AU</v>
      </c>
      <c r="BM64" s="59" t="str">
        <f>IFERROR(VLOOKUP(BL64,'Paid Invoices'!$F$6:$I$381,3,FALSE),"")</f>
        <v/>
      </c>
      <c r="BN64" s="59" t="str">
        <f>IFERROR(VLOOKUP(BL64,'Open Invoices'!$D$1:$E$3000,2,FALSE),"")</f>
        <v/>
      </c>
      <c r="BO64" s="59">
        <f>IFERROR(VLOOKUP($E64,'Dec 2015'!$D$1:$Z$300,22,FALSE),"-")</f>
        <v>64.37</v>
      </c>
      <c r="BP64" s="59" t="str">
        <f>IFERROR(VLOOKUP($E64,'Dec 2015'!$D$1:$Z$300,4,FALSE),"-")</f>
        <v>WAY2001L5V</v>
      </c>
      <c r="BQ64" s="59" t="str">
        <f>IFERROR(VLOOKUP(BP64,'Paid Invoices'!$F$6:$I$381,3,FALSE),"")</f>
        <v/>
      </c>
      <c r="BR64" s="59" t="str">
        <f>IFERROR(VLOOKUP(BP64,'Open Invoices'!$D$1:$E$3000,2,FALSE),"")</f>
        <v/>
      </c>
      <c r="BS64" s="59">
        <f>IFERROR(VLOOKUP($E64,'Nov 2015'!$D$1:$Z$300,22,FALSE),"-")</f>
        <v>53.21</v>
      </c>
      <c r="BT64" s="59" t="str">
        <f>IFERROR(VLOOKUP($E64,'Nov 2015'!$D$1:$Z$300,4,FALSE),"-")</f>
        <v>WAY2001K5AU</v>
      </c>
      <c r="BU64" s="59" t="str">
        <f>IFERROR(VLOOKUP(BT64,'Paid Invoices'!$F$6:$I$381,3,FALSE),"")</f>
        <v/>
      </c>
      <c r="BV64" s="59" t="str">
        <f>IFERROR(VLOOKUP(BT64,'Open Invoices'!$D$1:$E$3000,2,FALSE),"")</f>
        <v/>
      </c>
      <c r="BW64" s="59">
        <f>IFERROR(VLOOKUP($E64,'Oct 2015'!$D$1:$Z$300,22,FALSE),"-")</f>
        <v>37.15</v>
      </c>
      <c r="BX64" s="59" t="str">
        <f>IFERROR(VLOOKUP($E64,'Oct 2015'!$D$1:$Z$300,4,FALSE),"-")</f>
        <v>WAY2001J5AV</v>
      </c>
      <c r="BY64" s="59" t="str">
        <f>IFERROR(VLOOKUP(BX64,'Paid Invoices'!$F$6:$I$381,3,FALSE),"")</f>
        <v/>
      </c>
      <c r="BZ64" s="59" t="str">
        <f>IFERROR(VLOOKUP(BX64,'Open Invoices'!$D$1:$E$3000,2,FALSE),"")</f>
        <v/>
      </c>
      <c r="CA64" s="59" t="str">
        <f>IFERROR(VLOOKUP($E64,'Sep 2015'!$D$1:$Z$300,22,FALSE),"-")</f>
        <v>-</v>
      </c>
      <c r="CB64" s="59" t="str">
        <f>IFERROR(VLOOKUP($E64,'Sep 2015'!$D$1:$Z$300,4,FALSE),"-")</f>
        <v>-</v>
      </c>
      <c r="CC64" s="59" t="str">
        <f>IFERROR(VLOOKUP(CB64,'Paid Invoices'!$F$6:$I$381,3,FALSE),"")</f>
        <v/>
      </c>
      <c r="CD64" s="59" t="str">
        <f>IFERROR(VLOOKUP(CB64,'Open Invoices'!$D$1:$E$3000,2,FALSE),"")</f>
        <v/>
      </c>
      <c r="CE64" s="52"/>
      <c r="CF64" s="52" t="s">
        <v>2115</v>
      </c>
      <c r="CG64" s="49" t="str">
        <f>IFERROR(IFERROR(VLOOKUP($E64,'Asset Group  All Assets'!$B$1:$C$500,2,FALSE),(VLOOKUP($E64,'Missing-WSU-POs'!$B$1:$D$500,3,FALSE))),"?")</f>
        <v>P0770568</v>
      </c>
      <c r="CH64" s="31" t="str">
        <f>IF(G64="","",G64)</f>
        <v>P0770568</v>
      </c>
      <c r="CI64" s="31" t="str">
        <f>IF(CG64=CH64,"","Wrong PO")</f>
        <v/>
      </c>
      <c r="CJ64" s="29" t="str">
        <f>IFERROR(IF(VLOOKUP($E64,'Org July 2016 '!$D$1:$Z$500,3,FALSE)=G64,"-","Wrong PO"),"new")</f>
        <v>Wrong PO</v>
      </c>
      <c r="CK64" s="32">
        <f>IF(CJ64="wrong PO",(VLOOKUP($E64,'Org July 2016 '!$D$1:$Z$500,3,FALSE)),"")</f>
        <v>0</v>
      </c>
      <c r="CL64" s="29" t="str">
        <f>IFERROR(IF(VLOOKUP($E64,'Org June 2016 '!$D$1:$Z$500,3,FALSE)=G64,"-","Wrong PO"),"new")</f>
        <v>Wrong PO</v>
      </c>
      <c r="CM64" s="32">
        <f>IF(CL64="wrong PO",(VLOOKUP($E64,'Org June 2016 '!$D$1:$Z$500,3,FALSE)),"")</f>
        <v>0</v>
      </c>
      <c r="CN64" s="29" t="str">
        <f>IFERROR(IF(VLOOKUP($E64,'May 2016'!D121:Z620,3,FALSE)=G64,"-","Wrong PO"),"new")</f>
        <v>new</v>
      </c>
      <c r="CO64" s="32" t="str">
        <f>IF(CN64="wrong PO",(VLOOKUP($E64,'May 2016'!D121:Z620,3,FALSE)),"")</f>
        <v/>
      </c>
      <c r="CP64" s="29" t="str">
        <f>IFERROR(IF(VLOOKUP($E64,'Apr 2016'!$D$1:$Z$500,3,FALSE)=G64,"-","Wrong PO"),"new")</f>
        <v>-</v>
      </c>
      <c r="CQ64" s="32" t="str">
        <f>IF(CP64="wrong PO",(VLOOKUP($E64,'Apr 2016'!$D$1:$Z$500,3,FALSE)),"")</f>
        <v/>
      </c>
      <c r="CR64" s="32" t="str">
        <f>IFERROR(IF(VLOOKUP($E64,'Mar 2016'!$D$1:$Z$500,3,FALSE)=G64,"-","Wrong PO"),"new")</f>
        <v>-</v>
      </c>
      <c r="CS64" s="32" t="str">
        <f>IF(CP64="wrong PO",(VLOOKUP($E64,'Mar 2016'!$D$1:$Z$500,3,FALSE)),"")</f>
        <v/>
      </c>
      <c r="CT64" s="32" t="str">
        <f>IFERROR(IF(VLOOKUP($E64,'Feb 2016'!$D$1:$Z$500,3,FALSE)=G64,"-","Wrong PO"),"new")</f>
        <v>-</v>
      </c>
      <c r="CU64" s="32" t="str">
        <f>IF(CP64="wrong PO",(VLOOKUP($E64,'Feb 2016'!$D$1:$Z$500,3,FALSE)),"")</f>
        <v/>
      </c>
      <c r="CV64" s="29" t="str">
        <f>IFERROR(IF(VLOOKUP($E64,'Jan 2016'!$D$1:$Z$500,3,FALSE)=G64,"-","Wrong PO"),"new")</f>
        <v>-</v>
      </c>
      <c r="CW64" s="32" t="str">
        <f>IF(CV64="wrong PO",(VLOOKUP($E64,'Jan 2016'!$D$1:$Z$500,3,FALSE)),"")</f>
        <v/>
      </c>
      <c r="CX64" s="29" t="str">
        <f>IFERROR(IF(VLOOKUP($E64,'Dec 2015'!$D$1:$Z$500,3,FALSE)=G64,"-","Wrong PO"),"new")</f>
        <v>-</v>
      </c>
      <c r="CY64" s="32" t="str">
        <f>IF(CX64="wrong PO",(VLOOKUP($E64,'Dec 2015'!$D$1:$Z$500,3,FALSE)),"")</f>
        <v/>
      </c>
      <c r="CZ64" s="29" t="str">
        <f>IFERROR(IF(VLOOKUP($E64,'Nov 2015'!$D$1:$Z$500,3,FALSE)=G64,"-","Wrong PO"),"new")</f>
        <v>-</v>
      </c>
      <c r="DA64" s="32" t="str">
        <f>IF(CZ64="wrong PO",(VLOOKUP($E64,'Nov 2015'!$D$1:$Z$500,3,FALSE)),"")</f>
        <v/>
      </c>
      <c r="DB64" s="29" t="str">
        <f>IFERROR(IF(VLOOKUP($E64,'Oct 2015'!$D$1:$Z$500,3,FALSE)=G64,"-","Wrong PO"),"new")</f>
        <v>-</v>
      </c>
      <c r="DC64" s="32" t="str">
        <f>IF(DB64="wrong PO",(VLOOKUP($E64,'Oct 2015'!$D$1:$Z$500,3,FALSE)),"")</f>
        <v/>
      </c>
      <c r="DD64" s="29" t="str">
        <f>IFERROR(IF(VLOOKUP($E64,'Sep 2015'!$D$1:$Z$500,3,FALSE)=G64,"-","Wrong PO"),"new")</f>
        <v>new</v>
      </c>
      <c r="DE64" s="32" t="str">
        <f>IF(DD64="wrong PO",(VLOOKUP($E64,'Sep 2015'!$D$1:$Z$500,3,FALSE)),"")</f>
        <v/>
      </c>
    </row>
    <row r="65" spans="1:109">
      <c r="A65" s="115">
        <v>123</v>
      </c>
      <c r="B65" s="2" t="s">
        <v>841</v>
      </c>
      <c r="C65" s="2" t="s">
        <v>510</v>
      </c>
      <c r="D65" s="2" t="s">
        <v>48</v>
      </c>
      <c r="E65" s="2" t="s">
        <v>181</v>
      </c>
      <c r="F65" s="2" t="s">
        <v>532</v>
      </c>
      <c r="G65" s="21" t="s">
        <v>182</v>
      </c>
      <c r="H65" s="21" t="str">
        <f>IFERROR(VLOOKUP($E65,'Wayne Master'!$B$1:$C$315,2,FALSE),"not on master")</f>
        <v>P0770668</v>
      </c>
      <c r="I65" s="11" t="s">
        <v>2071</v>
      </c>
      <c r="J65" s="3">
        <v>42374</v>
      </c>
      <c r="K65" s="2" t="s">
        <v>39</v>
      </c>
      <c r="L65" s="2" t="s">
        <v>29</v>
      </c>
      <c r="M65" s="2" t="s">
        <v>30</v>
      </c>
      <c r="N65" s="2" t="s">
        <v>31</v>
      </c>
      <c r="O65" s="2" t="s">
        <v>32</v>
      </c>
      <c r="P65" s="4">
        <v>1367</v>
      </c>
      <c r="Q65" s="4">
        <v>1564</v>
      </c>
      <c r="R65" s="4">
        <v>197</v>
      </c>
      <c r="S65" s="5">
        <v>3.33</v>
      </c>
      <c r="T65" s="4">
        <v>0</v>
      </c>
      <c r="U65" s="4">
        <v>0</v>
      </c>
      <c r="V65" s="4">
        <v>0</v>
      </c>
      <c r="W65" s="5">
        <v>0</v>
      </c>
      <c r="X65" s="5">
        <v>0</v>
      </c>
      <c r="Y65" s="14">
        <v>3.33</v>
      </c>
      <c r="Z65" s="14">
        <v>0</v>
      </c>
      <c r="AA65" s="14">
        <v>3.33</v>
      </c>
      <c r="AB65" s="4">
        <v>24580</v>
      </c>
      <c r="AC65" s="55"/>
      <c r="AD65" s="59">
        <f>SUM(AI65,AM65,AQ65,AU65,AY65,BC65,BG65,BK65,BO65,BS65,BW65,CA65)</f>
        <v>26.390000000000004</v>
      </c>
      <c r="AE65" s="59">
        <f>(Q65*0.0169)+(U65*0.0598)</f>
        <v>26.431599999999996</v>
      </c>
      <c r="AF65" s="102">
        <f>IFERROR(IFERROR(VLOOKUP($G65,'FPO034'!$J$9:$Q$196,7,FALSE),(VLOOKUP($H65,'FPO034'!$J$9:$Q$196,7,FALSE))),"No PO")</f>
        <v>588.28</v>
      </c>
      <c r="AG65" s="102">
        <f>IFERROR(IFERROR(VLOOKUP($G65,'FPO034'!$J$9:$Q$196,8,FALSE),(VLOOKUP($H65,'FPO034'!$J$9:$Q$196,8,FALSE))),"No PO")</f>
        <v>0</v>
      </c>
      <c r="AH65" s="102" t="str">
        <f>IF(AG65&lt;&gt;0,"No",IF(AD65&gt;AF65,"No",IF(AD65/AE65&lt;1,"--",IF(AD65/AE65&lt;1.02,"Maybe","No"))))</f>
        <v>--</v>
      </c>
      <c r="AI65" s="59">
        <f>IFERROR(VLOOKUP($E65,'Rev2 Aug 16'!$D$1:$Z$300,22,FALSE),"-")</f>
        <v>3.33</v>
      </c>
      <c r="AJ65" s="59" t="str">
        <f>IFERROR(VLOOKUP($E65,'Rev2 Aug 16'!$D$1:$Z$300,5,FALSE),"-")</f>
        <v>WAY2001H6AO</v>
      </c>
      <c r="AK65" s="59" t="str">
        <f>IFERROR(VLOOKUP(AJ65,'Paid Invoices'!$F$6:$I$381,3,FALSE),"")</f>
        <v/>
      </c>
      <c r="AL65" s="59" t="str">
        <f>IFERROR(VLOOKUP(AJ65,'Open Invoices'!$D$1:$E$3000,2,FALSE),"")</f>
        <v/>
      </c>
      <c r="AM65" s="59">
        <f>IFERROR(VLOOKUP($E65,'Rev2 July 16'!$D$1:$Z$300,22,FALSE),"-")</f>
        <v>2.48</v>
      </c>
      <c r="AN65" s="59" t="str">
        <f>IFERROR(VLOOKUP($E65,'Rev2 July 16'!$D$1:$Z$300,5,FALSE),"-")</f>
        <v>WAY2001G6AP</v>
      </c>
      <c r="AO65" s="59" t="str">
        <f>IFERROR(VLOOKUP(AN65,'Paid Invoices'!$F$6:$I$381,3,FALSE),"")</f>
        <v/>
      </c>
      <c r="AP65" s="59" t="str">
        <f>IFERROR(VLOOKUP(AN65,'Open Invoices'!$D$1:$E$3000,2,FALSE),"")</f>
        <v/>
      </c>
      <c r="AQ65" s="59">
        <f>IFERROR(VLOOKUP($E65,'Rev June 16'!$D$1:$Z$300,22,FALSE),"-")</f>
        <v>8.7200000000000006</v>
      </c>
      <c r="AR65" s="59" t="str">
        <f>IFERROR(VLOOKUP($E65,'Rev June 16'!$D$1:$Z$300,4,FALSE),"-")</f>
        <v>WAY2001F6AO</v>
      </c>
      <c r="AS65" s="59" t="str">
        <f>IFERROR(VLOOKUP(AR65,'Paid Invoices'!$F$6:$I$381,3,FALSE),"")</f>
        <v/>
      </c>
      <c r="AT65" s="59" t="str">
        <f>IFERROR(VLOOKUP(AR65,'Open Invoices'!$D$1:$E$3000,2,FALSE),"")</f>
        <v/>
      </c>
      <c r="AU65" s="59">
        <f>IFERROR(VLOOKUP($E65,'May 2016'!$D$1:$Z$300,22,FALSE),"-")</f>
        <v>1.89</v>
      </c>
      <c r="AV65" s="59" t="str">
        <f>IFERROR(VLOOKUP($E65,'May 2016'!$D$1:$Z$300,4,FALSE),"-")</f>
        <v>WAY2001E6AN</v>
      </c>
      <c r="AW65" s="59" t="str">
        <f>IFERROR(VLOOKUP(AV65,'Paid Invoices'!$F$6:$I$381,3,FALSE),"")</f>
        <v/>
      </c>
      <c r="AX65" s="59" t="str">
        <f>IFERROR(VLOOKUP(AV65,'Open Invoices'!$D$1:$E$3000,2,FALSE),"")</f>
        <v/>
      </c>
      <c r="AY65" s="59">
        <f>IFERROR(VLOOKUP($E65,'Apr 2016'!$D$1:$Z$300,22,FALSE),"-")</f>
        <v>5.78</v>
      </c>
      <c r="AZ65" s="59" t="str">
        <f>IFERROR(VLOOKUP($E65,'Apr 2016'!$D$1:$Z$300,4,FALSE),"-")</f>
        <v>WAY2001D6AN</v>
      </c>
      <c r="BA65" s="59" t="str">
        <f>IFERROR(VLOOKUP(AZ65,'Paid Invoices'!$F$6:$I$381,3,FALSE),"")</f>
        <v/>
      </c>
      <c r="BB65" s="59" t="str">
        <f>IFERROR(VLOOKUP(AZ65,'Open Invoices'!$D$1:$E$3000,2,FALSE),"")</f>
        <v/>
      </c>
      <c r="BC65" s="59">
        <f>IFERROR(VLOOKUP($E65,'Mar 2016'!$D$1:$Z$300,22,FALSE),"-")</f>
        <v>1.98</v>
      </c>
      <c r="BD65" s="59" t="str">
        <f>IFERROR(VLOOKUP($E65,'Mar 2016'!$D$1:$Z$300,4,FALSE),"-")</f>
        <v>WAY2001C6AI</v>
      </c>
      <c r="BE65" s="59" t="str">
        <f>IFERROR(VLOOKUP(BD65,'Paid Invoices'!$F$6:$I$381,3,FALSE),"")</f>
        <v/>
      </c>
      <c r="BF65" s="59" t="str">
        <f>IFERROR(VLOOKUP(BD65,'Open Invoices'!$D$1:$E$3000,2,FALSE),"")</f>
        <v/>
      </c>
      <c r="BG65" s="59">
        <f>IFERROR(VLOOKUP($E65,'Feb 2016'!$D$1:$Z$300,22,FALSE),"-")</f>
        <v>2.21</v>
      </c>
      <c r="BH65" s="59" t="str">
        <f>IFERROR(VLOOKUP($E65,'Feb 2016'!$D$1:$Z$300,4,FALSE),"-")</f>
        <v>WAY2001B6AE</v>
      </c>
      <c r="BI65" s="59" t="str">
        <f>IFERROR(VLOOKUP(BH65,'Paid Invoices'!$F$6:$I$381,3,FALSE),"")</f>
        <v/>
      </c>
      <c r="BJ65" s="59" t="str">
        <f>IFERROR(VLOOKUP(BH65,'Open Invoices'!$D$1:$E$3000,2,FALSE),"")</f>
        <v/>
      </c>
      <c r="BK65" s="59">
        <f>IFERROR(VLOOKUP($E65,'Jan 2016'!$D$1:$Z$300,22,FALSE),"-")</f>
        <v>0</v>
      </c>
      <c r="BL65" s="59" t="str">
        <f>IFERROR(VLOOKUP($E65,'Jan 2016'!$D$1:$Z$300,4,FALSE),"-")</f>
        <v>WAY2001A6A</v>
      </c>
      <c r="BM65" s="59" t="str">
        <f>IFERROR(VLOOKUP(BL65,'Paid Invoices'!$F$6:$I$381,3,FALSE),"")</f>
        <v/>
      </c>
      <c r="BN65" s="59" t="str">
        <f>IFERROR(VLOOKUP(BL65,'Open Invoices'!$D$1:$E$3000,2,FALSE),"")</f>
        <v/>
      </c>
      <c r="BO65" s="59" t="str">
        <f>IFERROR(VLOOKUP($E65,'Dec 2015'!$D$1:$Z$300,22,FALSE),"-")</f>
        <v>-</v>
      </c>
      <c r="BP65" s="59" t="str">
        <f>IFERROR(VLOOKUP($E65,'Dec 2015'!$D$1:$Z$300,4,FALSE),"-")</f>
        <v>-</v>
      </c>
      <c r="BQ65" s="59" t="str">
        <f>IFERROR(VLOOKUP(BP65,'Paid Invoices'!$F$6:$I$381,3,FALSE),"")</f>
        <v/>
      </c>
      <c r="BR65" s="59" t="str">
        <f>IFERROR(VLOOKUP(BP65,'Open Invoices'!$D$1:$E$3000,2,FALSE),"")</f>
        <v/>
      </c>
      <c r="BS65" s="59" t="str">
        <f>IFERROR(VLOOKUP($E65,'Nov 2015'!$D$1:$Z$300,22,FALSE),"-")</f>
        <v>-</v>
      </c>
      <c r="BT65" s="59" t="str">
        <f>IFERROR(VLOOKUP($E65,'Nov 2015'!$D$1:$Z$300,4,FALSE),"-")</f>
        <v>-</v>
      </c>
      <c r="BU65" s="59" t="str">
        <f>IFERROR(VLOOKUP(BT65,'Paid Invoices'!$F$6:$I$381,3,FALSE),"")</f>
        <v/>
      </c>
      <c r="BV65" s="59" t="str">
        <f>IFERROR(VLOOKUP(BT65,'Open Invoices'!$D$1:$E$3000,2,FALSE),"")</f>
        <v/>
      </c>
      <c r="BW65" s="59" t="str">
        <f>IFERROR(VLOOKUP($E65,'Oct 2015'!$D$1:$Z$300,22,FALSE),"-")</f>
        <v>-</v>
      </c>
      <c r="BX65" s="59" t="str">
        <f>IFERROR(VLOOKUP($E65,'Oct 2015'!$D$1:$Z$300,4,FALSE),"-")</f>
        <v>-</v>
      </c>
      <c r="BY65" s="59" t="str">
        <f>IFERROR(VLOOKUP(BX65,'Paid Invoices'!$F$6:$I$381,3,FALSE),"")</f>
        <v/>
      </c>
      <c r="BZ65" s="59" t="str">
        <f>IFERROR(VLOOKUP(BX65,'Open Invoices'!$D$1:$E$3000,2,FALSE),"")</f>
        <v/>
      </c>
      <c r="CA65" s="59" t="str">
        <f>IFERROR(VLOOKUP($E65,'Sep 2015'!$D$1:$Z$300,22,FALSE),"-")</f>
        <v>-</v>
      </c>
      <c r="CB65" s="59" t="str">
        <f>IFERROR(VLOOKUP($E65,'Sep 2015'!$D$1:$Z$300,4,FALSE),"-")</f>
        <v>-</v>
      </c>
      <c r="CC65" s="59" t="str">
        <f>IFERROR(VLOOKUP(CB65,'Paid Invoices'!$F$6:$I$381,3,FALSE),"")</f>
        <v/>
      </c>
      <c r="CD65" s="59" t="str">
        <f>IFERROR(VLOOKUP(CB65,'Open Invoices'!$D$1:$E$3000,2,FALSE),"")</f>
        <v/>
      </c>
      <c r="CE65" s="52"/>
      <c r="CF65" s="52" t="s">
        <v>2115</v>
      </c>
      <c r="CG65" s="49" t="str">
        <f>IFERROR(IFERROR(VLOOKUP($E65,'Asset Group  All Assets'!$B$1:$C$500,2,FALSE),(VLOOKUP($E65,'Missing-WSU-POs'!$B$1:$D$500,3,FALSE))),"?")</f>
        <v>P0770668</v>
      </c>
      <c r="CH65" s="31" t="str">
        <f>IF(G65="","",G65)</f>
        <v>P0770668</v>
      </c>
      <c r="CI65" s="31" t="str">
        <f>IF(CG65=CH65,"","Wrong PO")</f>
        <v/>
      </c>
      <c r="CJ65" s="29" t="str">
        <f>IFERROR(IF(VLOOKUP($E65,'Org July 2016 '!$D$1:$Z$500,3,FALSE)=G65,"-","Wrong PO"),"new")</f>
        <v>Wrong PO</v>
      </c>
      <c r="CK65" s="32">
        <f>IF(CJ65="wrong PO",(VLOOKUP($E65,'Org July 2016 '!$D$1:$Z$500,3,FALSE)),"")</f>
        <v>0</v>
      </c>
      <c r="CL65" s="29" t="str">
        <f>IFERROR(IF(VLOOKUP($E65,'Org June 2016 '!$D$1:$Z$500,3,FALSE)=G65,"-","Wrong PO"),"new")</f>
        <v>Wrong PO</v>
      </c>
      <c r="CM65" s="32">
        <f>IF(CL65="wrong PO",(VLOOKUP($E65,'Org June 2016 '!$D$1:$Z$500,3,FALSE)),"")</f>
        <v>0</v>
      </c>
      <c r="CN65" s="29" t="str">
        <f>IFERROR(IF(VLOOKUP($E65,'May 2016'!D123:Z622,3,FALSE)=G65,"-","Wrong PO"),"new")</f>
        <v>new</v>
      </c>
      <c r="CO65" s="32" t="str">
        <f>IF(CN65="wrong PO",(VLOOKUP($E65,'May 2016'!D123:Z622,3,FALSE)),"")</f>
        <v/>
      </c>
      <c r="CP65" s="29" t="str">
        <f>IFERROR(IF(VLOOKUP($E65,'Apr 2016'!$D$1:$Z$500,3,FALSE)=G65,"-","Wrong PO"),"new")</f>
        <v>-</v>
      </c>
      <c r="CQ65" s="32" t="str">
        <f>IF(CP65="wrong PO",(VLOOKUP($E65,'Apr 2016'!$D$1:$Z$500,3,FALSE)),"")</f>
        <v/>
      </c>
      <c r="CR65" s="32" t="str">
        <f>IFERROR(IF(VLOOKUP($E65,'Mar 2016'!$D$1:$Z$500,3,FALSE)=G65,"-","Wrong PO"),"new")</f>
        <v>-</v>
      </c>
      <c r="CS65" s="32" t="str">
        <f>IF(CP65="wrong PO",(VLOOKUP($E65,'Mar 2016'!$D$1:$Z$500,3,FALSE)),"")</f>
        <v/>
      </c>
      <c r="CT65" s="32" t="str">
        <f>IFERROR(IF(VLOOKUP($E65,'Feb 2016'!$D$1:$Z$500,3,FALSE)=G65,"-","Wrong PO"),"new")</f>
        <v>-</v>
      </c>
      <c r="CU65" s="32" t="str">
        <f>IF(CP65="wrong PO",(VLOOKUP($E65,'Feb 2016'!$D$1:$Z$500,3,FALSE)),"")</f>
        <v/>
      </c>
      <c r="CV65" s="29" t="str">
        <f>IFERROR(IF(VLOOKUP($E65,'Jan 2016'!$D$1:$Z$500,3,FALSE)=G65,"-","Wrong PO"),"new")</f>
        <v>-</v>
      </c>
      <c r="CW65" s="32" t="str">
        <f>IF(CV65="wrong PO",(VLOOKUP($E65,'Jan 2016'!$D$1:$Z$500,3,FALSE)),"")</f>
        <v/>
      </c>
      <c r="CX65" s="29" t="str">
        <f>IFERROR(IF(VLOOKUP($E65,'Dec 2015'!$D$1:$Z$500,3,FALSE)=G65,"-","Wrong PO"),"new")</f>
        <v>new</v>
      </c>
      <c r="CY65" s="32" t="str">
        <f>IF(CX65="wrong PO",(VLOOKUP($E65,'Dec 2015'!$D$1:$Z$500,3,FALSE)),"")</f>
        <v/>
      </c>
      <c r="CZ65" s="29" t="str">
        <f>IFERROR(IF(VLOOKUP($E65,'Nov 2015'!$D$1:$Z$500,3,FALSE)=G65,"-","Wrong PO"),"new")</f>
        <v>new</v>
      </c>
      <c r="DA65" s="32" t="str">
        <f>IF(CZ65="wrong PO",(VLOOKUP($E65,'Nov 2015'!$D$1:$Z$500,3,FALSE)),"")</f>
        <v/>
      </c>
      <c r="DB65" s="29" t="str">
        <f>IFERROR(IF(VLOOKUP($E65,'Oct 2015'!$D$1:$Z$500,3,FALSE)=G65,"-","Wrong PO"),"new")</f>
        <v>new</v>
      </c>
      <c r="DC65" s="32" t="str">
        <f>IF(DB65="wrong PO",(VLOOKUP($E65,'Oct 2015'!$D$1:$Z$500,3,FALSE)),"")</f>
        <v/>
      </c>
      <c r="DD65" s="29" t="str">
        <f>IFERROR(IF(VLOOKUP($E65,'Sep 2015'!$D$1:$Z$500,3,FALSE)=G65,"-","Wrong PO"),"new")</f>
        <v>new</v>
      </c>
      <c r="DE65" s="32" t="str">
        <f>IF(DD65="wrong PO",(VLOOKUP($E65,'Sep 2015'!$D$1:$Z$500,3,FALSE)),"")</f>
        <v/>
      </c>
    </row>
    <row r="66" spans="1:109">
      <c r="A66" s="115">
        <v>124</v>
      </c>
      <c r="B66" s="2" t="s">
        <v>841</v>
      </c>
      <c r="C66" s="2" t="s">
        <v>510</v>
      </c>
      <c r="D66" s="2" t="s">
        <v>69</v>
      </c>
      <c r="E66" s="2" t="s">
        <v>266</v>
      </c>
      <c r="F66" s="2" t="s">
        <v>532</v>
      </c>
      <c r="G66" s="21" t="s">
        <v>182</v>
      </c>
      <c r="H66" s="21" t="str">
        <f>IFERROR(VLOOKUP($E66,'Wayne Master'!$B$1:$C$315,2,FALSE),"not on master")</f>
        <v>P0770668</v>
      </c>
      <c r="I66" s="11" t="s">
        <v>2071</v>
      </c>
      <c r="J66" s="3">
        <v>42376</v>
      </c>
      <c r="K66" s="2" t="s">
        <v>39</v>
      </c>
      <c r="L66" s="2" t="s">
        <v>29</v>
      </c>
      <c r="M66" s="2" t="s">
        <v>30</v>
      </c>
      <c r="N66" s="2" t="s">
        <v>31</v>
      </c>
      <c r="O66" s="2" t="s">
        <v>32</v>
      </c>
      <c r="P66" s="4">
        <v>1543</v>
      </c>
      <c r="Q66" s="4">
        <v>1620</v>
      </c>
      <c r="R66" s="4">
        <v>77</v>
      </c>
      <c r="S66" s="5">
        <v>1.3</v>
      </c>
      <c r="T66" s="4">
        <v>783</v>
      </c>
      <c r="U66" s="4">
        <v>1084</v>
      </c>
      <c r="V66" s="4">
        <v>301</v>
      </c>
      <c r="W66" s="5">
        <v>18</v>
      </c>
      <c r="X66" s="5">
        <v>0</v>
      </c>
      <c r="Y66" s="14">
        <v>19.3</v>
      </c>
      <c r="Z66" s="14">
        <v>0</v>
      </c>
      <c r="AA66" s="14">
        <v>19.3</v>
      </c>
      <c r="AB66" s="4">
        <v>24580</v>
      </c>
      <c r="AC66" s="55"/>
      <c r="AD66" s="59">
        <f>SUM(AI66,AM66,AQ66,AU66,AY66,BC66,BG66,BK66,BO66,BS66,BW66,CA66)</f>
        <v>91.97999999999999</v>
      </c>
      <c r="AE66" s="59">
        <f>(Q66*0.0169)+(U66*0.0598)</f>
        <v>92.2012</v>
      </c>
      <c r="AF66" s="102">
        <f>IFERROR(IFERROR(VLOOKUP($G66,'FPO034'!$J$9:$Q$196,7,FALSE),(VLOOKUP($H66,'FPO034'!$J$9:$Q$196,7,FALSE))),"No PO")</f>
        <v>588.28</v>
      </c>
      <c r="AG66" s="102">
        <f>IFERROR(IFERROR(VLOOKUP($G66,'FPO034'!$J$9:$Q$196,8,FALSE),(VLOOKUP($H66,'FPO034'!$J$9:$Q$196,8,FALSE))),"No PO")</f>
        <v>0</v>
      </c>
      <c r="AH66" s="102" t="str">
        <f>IF(AG66&lt;&gt;0,"No",IF(AD66&gt;AF66,"No",IF(AD66/AE66&lt;1,"--",IF(AD66/AE66&lt;1.02,"Maybe","No"))))</f>
        <v>--</v>
      </c>
      <c r="AI66" s="59">
        <f>IFERROR(VLOOKUP($E66,'Rev2 Aug 16'!$D$1:$Z$300,22,FALSE),"-")</f>
        <v>19.3</v>
      </c>
      <c r="AJ66" s="59" t="str">
        <f>IFERROR(VLOOKUP($E66,'Rev2 Aug 16'!$D$1:$Z$300,5,FALSE),"-")</f>
        <v>WAY2001H6AO</v>
      </c>
      <c r="AK66" s="59" t="str">
        <f>IFERROR(VLOOKUP(AJ66,'Paid Invoices'!$F$6:$I$381,3,FALSE),"")</f>
        <v/>
      </c>
      <c r="AL66" s="59" t="str">
        <f>IFERROR(VLOOKUP(AJ66,'Open Invoices'!$D$1:$E$3000,2,FALSE),"")</f>
        <v/>
      </c>
      <c r="AM66" s="59">
        <f>IFERROR(VLOOKUP($E66,'Rev2 July 16'!$D$1:$Z$300,22,FALSE),"-")</f>
        <v>21</v>
      </c>
      <c r="AN66" s="59" t="str">
        <f>IFERROR(VLOOKUP($E66,'Rev2 July 16'!$D$1:$Z$300,5,FALSE),"-")</f>
        <v>WAY2001G6AP</v>
      </c>
      <c r="AO66" s="59" t="str">
        <f>IFERROR(VLOOKUP(AN66,'Paid Invoices'!$F$6:$I$381,3,FALSE),"")</f>
        <v/>
      </c>
      <c r="AP66" s="59" t="str">
        <f>IFERROR(VLOOKUP(AN66,'Open Invoices'!$D$1:$E$3000,2,FALSE),"")</f>
        <v/>
      </c>
      <c r="AQ66" s="59">
        <f>IFERROR(VLOOKUP($E66,'Rev June 16'!$D$1:$Z$300,22,FALSE),"-")</f>
        <v>7.46</v>
      </c>
      <c r="AR66" s="59" t="str">
        <f>IFERROR(VLOOKUP($E66,'Rev June 16'!$D$1:$Z$300,4,FALSE),"-")</f>
        <v>WAY2001F6AO</v>
      </c>
      <c r="AS66" s="59" t="str">
        <f>IFERROR(VLOOKUP(AR66,'Paid Invoices'!$F$6:$I$381,3,FALSE),"")</f>
        <v/>
      </c>
      <c r="AT66" s="59" t="str">
        <f>IFERROR(VLOOKUP(AR66,'Open Invoices'!$D$1:$E$3000,2,FALSE),"")</f>
        <v/>
      </c>
      <c r="AU66" s="59">
        <f>IFERROR(VLOOKUP($E66,'May 2016'!$D$1:$Z$300,22,FALSE),"-")</f>
        <v>17.559999999999999</v>
      </c>
      <c r="AV66" s="59" t="str">
        <f>IFERROR(VLOOKUP($E66,'May 2016'!$D$1:$Z$300,4,FALSE),"-")</f>
        <v>WAY2001E6AN</v>
      </c>
      <c r="AW66" s="59" t="str">
        <f>IFERROR(VLOOKUP(AV66,'Paid Invoices'!$F$6:$I$381,3,FALSE),"")</f>
        <v/>
      </c>
      <c r="AX66" s="59" t="str">
        <f>IFERROR(VLOOKUP(AV66,'Open Invoices'!$D$1:$E$3000,2,FALSE),"")</f>
        <v/>
      </c>
      <c r="AY66" s="59">
        <f>IFERROR(VLOOKUP($E66,'Apr 2016'!$D$1:$Z$300,22,FALSE),"-")</f>
        <v>3.97</v>
      </c>
      <c r="AZ66" s="59" t="str">
        <f>IFERROR(VLOOKUP($E66,'Apr 2016'!$D$1:$Z$300,4,FALSE),"-")</f>
        <v>WAY2001D6AN</v>
      </c>
      <c r="BA66" s="59" t="str">
        <f>IFERROR(VLOOKUP(AZ66,'Paid Invoices'!$F$6:$I$381,3,FALSE),"")</f>
        <v/>
      </c>
      <c r="BB66" s="59" t="str">
        <f>IFERROR(VLOOKUP(AZ66,'Open Invoices'!$D$1:$E$3000,2,FALSE),"")</f>
        <v/>
      </c>
      <c r="BC66" s="59">
        <f>IFERROR(VLOOKUP($E66,'Mar 2016'!$D$1:$Z$300,22,FALSE),"-")</f>
        <v>14.75</v>
      </c>
      <c r="BD66" s="59" t="str">
        <f>IFERROR(VLOOKUP($E66,'Mar 2016'!$D$1:$Z$300,4,FALSE),"-")</f>
        <v>WAY2001C6AI</v>
      </c>
      <c r="BE66" s="59" t="str">
        <f>IFERROR(VLOOKUP(BD66,'Paid Invoices'!$F$6:$I$381,3,FALSE),"")</f>
        <v/>
      </c>
      <c r="BF66" s="59" t="str">
        <f>IFERROR(VLOOKUP(BD66,'Open Invoices'!$D$1:$E$3000,2,FALSE),"")</f>
        <v/>
      </c>
      <c r="BG66" s="59">
        <f>IFERROR(VLOOKUP($E66,'Feb 2016'!$D$1:$Z$300,22,FALSE),"-")</f>
        <v>7.94</v>
      </c>
      <c r="BH66" s="59" t="str">
        <f>IFERROR(VLOOKUP($E66,'Feb 2016'!$D$1:$Z$300,4,FALSE),"-")</f>
        <v>WAY2001B6AE</v>
      </c>
      <c r="BI66" s="59" t="str">
        <f>IFERROR(VLOOKUP(BH66,'Paid Invoices'!$F$6:$I$381,3,FALSE),"")</f>
        <v/>
      </c>
      <c r="BJ66" s="59" t="str">
        <f>IFERROR(VLOOKUP(BH66,'Open Invoices'!$D$1:$E$3000,2,FALSE),"")</f>
        <v/>
      </c>
      <c r="BK66" s="59" t="str">
        <f>IFERROR(VLOOKUP($E66,'Jan 2016'!$D$1:$Z$300,22,FALSE),"-")</f>
        <v>-</v>
      </c>
      <c r="BL66" s="59" t="str">
        <f>IFERROR(VLOOKUP($E66,'Jan 2016'!$D$1:$Z$300,4,FALSE),"-")</f>
        <v>-</v>
      </c>
      <c r="BM66" s="59" t="str">
        <f>IFERROR(VLOOKUP(BL66,'Paid Invoices'!$F$6:$I$381,3,FALSE),"")</f>
        <v/>
      </c>
      <c r="BN66" s="59" t="str">
        <f>IFERROR(VLOOKUP(BL66,'Open Invoices'!$D$1:$E$3000,2,FALSE),"")</f>
        <v/>
      </c>
      <c r="BO66" s="59" t="str">
        <f>IFERROR(VLOOKUP($E66,'Dec 2015'!$D$1:$Z$300,22,FALSE),"-")</f>
        <v>-</v>
      </c>
      <c r="BP66" s="59" t="str">
        <f>IFERROR(VLOOKUP($E66,'Dec 2015'!$D$1:$Z$300,4,FALSE),"-")</f>
        <v>-</v>
      </c>
      <c r="BQ66" s="59" t="str">
        <f>IFERROR(VLOOKUP(BP66,'Paid Invoices'!$F$6:$I$381,3,FALSE),"")</f>
        <v/>
      </c>
      <c r="BR66" s="59" t="str">
        <f>IFERROR(VLOOKUP(BP66,'Open Invoices'!$D$1:$E$3000,2,FALSE),"")</f>
        <v/>
      </c>
      <c r="BS66" s="59" t="str">
        <f>IFERROR(VLOOKUP($E66,'Nov 2015'!$D$1:$Z$300,22,FALSE),"-")</f>
        <v>-</v>
      </c>
      <c r="BT66" s="59" t="str">
        <f>IFERROR(VLOOKUP($E66,'Nov 2015'!$D$1:$Z$300,4,FALSE),"-")</f>
        <v>-</v>
      </c>
      <c r="BU66" s="59" t="str">
        <f>IFERROR(VLOOKUP(BT66,'Paid Invoices'!$F$6:$I$381,3,FALSE),"")</f>
        <v/>
      </c>
      <c r="BV66" s="59" t="str">
        <f>IFERROR(VLOOKUP(BT66,'Open Invoices'!$D$1:$E$3000,2,FALSE),"")</f>
        <v/>
      </c>
      <c r="BW66" s="59" t="str">
        <f>IFERROR(VLOOKUP($E66,'Oct 2015'!$D$1:$Z$300,22,FALSE),"-")</f>
        <v>-</v>
      </c>
      <c r="BX66" s="59" t="str">
        <f>IFERROR(VLOOKUP($E66,'Oct 2015'!$D$1:$Z$300,4,FALSE),"-")</f>
        <v>-</v>
      </c>
      <c r="BY66" s="59" t="str">
        <f>IFERROR(VLOOKUP(BX66,'Paid Invoices'!$F$6:$I$381,3,FALSE),"")</f>
        <v/>
      </c>
      <c r="BZ66" s="59" t="str">
        <f>IFERROR(VLOOKUP(BX66,'Open Invoices'!$D$1:$E$3000,2,FALSE),"")</f>
        <v/>
      </c>
      <c r="CA66" s="59" t="str">
        <f>IFERROR(VLOOKUP($E66,'Sep 2015'!$D$1:$Z$300,22,FALSE),"-")</f>
        <v>-</v>
      </c>
      <c r="CB66" s="59" t="str">
        <f>IFERROR(VLOOKUP($E66,'Sep 2015'!$D$1:$Z$300,4,FALSE),"-")</f>
        <v>-</v>
      </c>
      <c r="CC66" s="59" t="str">
        <f>IFERROR(VLOOKUP(CB66,'Paid Invoices'!$F$6:$I$381,3,FALSE),"")</f>
        <v/>
      </c>
      <c r="CD66" s="59" t="str">
        <f>IFERROR(VLOOKUP(CB66,'Open Invoices'!$D$1:$E$3000,2,FALSE),"")</f>
        <v/>
      </c>
      <c r="CE66" s="52"/>
      <c r="CF66" s="52" t="s">
        <v>2115</v>
      </c>
      <c r="CG66" s="49" t="str">
        <f>IFERROR(IFERROR(VLOOKUP($E66,'Asset Group  All Assets'!$B$1:$C$500,2,FALSE),(VLOOKUP($E66,'Missing-WSU-POs'!$B$1:$D$500,3,FALSE))),"?")</f>
        <v>P0770668</v>
      </c>
      <c r="CH66" s="31" t="str">
        <f>IF(G66="","",G66)</f>
        <v>P0770668</v>
      </c>
      <c r="CI66" s="31" t="str">
        <f>IF(CG66=CH66,"","Wrong PO")</f>
        <v/>
      </c>
      <c r="CJ66" s="29" t="str">
        <f>IFERROR(IF(VLOOKUP($E66,'Org July 2016 '!$D$1:$Z$500,3,FALSE)=G66,"-","Wrong PO"),"new")</f>
        <v>Wrong PO</v>
      </c>
      <c r="CK66" s="32">
        <f>IF(CJ66="wrong PO",(VLOOKUP($E66,'Org July 2016 '!$D$1:$Z$500,3,FALSE)),"")</f>
        <v>0</v>
      </c>
      <c r="CL66" s="29" t="str">
        <f>IFERROR(IF(VLOOKUP($E66,'Org June 2016 '!$D$1:$Z$500,3,FALSE)=G66,"-","Wrong PO"),"new")</f>
        <v>Wrong PO</v>
      </c>
      <c r="CM66" s="32">
        <f>IF(CL66="wrong PO",(VLOOKUP($E66,'Org June 2016 '!$D$1:$Z$500,3,FALSE)),"")</f>
        <v>0</v>
      </c>
      <c r="CN66" s="29" t="str">
        <f>IFERROR(IF(VLOOKUP($E66,'May 2016'!D124:Z623,3,FALSE)=G66,"-","Wrong PO"),"new")</f>
        <v>new</v>
      </c>
      <c r="CO66" s="32" t="str">
        <f>IF(CN66="wrong PO",(VLOOKUP($E66,'May 2016'!D124:Z623,3,FALSE)),"")</f>
        <v/>
      </c>
      <c r="CP66" s="29" t="str">
        <f>IFERROR(IF(VLOOKUP($E66,'Apr 2016'!$D$1:$Z$500,3,FALSE)=G66,"-","Wrong PO"),"new")</f>
        <v>-</v>
      </c>
      <c r="CQ66" s="32" t="str">
        <f>IF(CP66="wrong PO",(VLOOKUP($E66,'Apr 2016'!$D$1:$Z$500,3,FALSE)),"")</f>
        <v/>
      </c>
      <c r="CR66" s="32" t="str">
        <f>IFERROR(IF(VLOOKUP($E66,'Mar 2016'!$D$1:$Z$500,3,FALSE)=G66,"-","Wrong PO"),"new")</f>
        <v>-</v>
      </c>
      <c r="CS66" s="32" t="str">
        <f>IF(CP66="wrong PO",(VLOOKUP($E66,'Mar 2016'!$D$1:$Z$500,3,FALSE)),"")</f>
        <v/>
      </c>
      <c r="CT66" s="32" t="str">
        <f>IFERROR(IF(VLOOKUP($E66,'Feb 2016'!$D$1:$Z$500,3,FALSE)=G66,"-","Wrong PO"),"new")</f>
        <v>-</v>
      </c>
      <c r="CU66" s="32" t="str">
        <f>IF(CP66="wrong PO",(VLOOKUP($E66,'Feb 2016'!$D$1:$Z$500,3,FALSE)),"")</f>
        <v/>
      </c>
      <c r="CV66" s="29" t="str">
        <f>IFERROR(IF(VLOOKUP($E66,'Jan 2016'!$D$1:$Z$500,3,FALSE)=G66,"-","Wrong PO"),"new")</f>
        <v>new</v>
      </c>
      <c r="CW66" s="32" t="str">
        <f>IF(CV66="wrong PO",(VLOOKUP($E66,'Jan 2016'!$D$1:$Z$500,3,FALSE)),"")</f>
        <v/>
      </c>
      <c r="CX66" s="29" t="str">
        <f>IFERROR(IF(VLOOKUP($E66,'Dec 2015'!$D$1:$Z$500,3,FALSE)=G66,"-","Wrong PO"),"new")</f>
        <v>new</v>
      </c>
      <c r="CY66" s="32" t="str">
        <f>IF(CX66="wrong PO",(VLOOKUP($E66,'Dec 2015'!$D$1:$Z$500,3,FALSE)),"")</f>
        <v/>
      </c>
      <c r="CZ66" s="29" t="str">
        <f>IFERROR(IF(VLOOKUP($E66,'Nov 2015'!$D$1:$Z$500,3,FALSE)=G66,"-","Wrong PO"),"new")</f>
        <v>new</v>
      </c>
      <c r="DA66" s="32" t="str">
        <f>IF(CZ66="wrong PO",(VLOOKUP($E66,'Nov 2015'!$D$1:$Z$500,3,FALSE)),"")</f>
        <v/>
      </c>
      <c r="DB66" s="29" t="str">
        <f>IFERROR(IF(VLOOKUP($E66,'Oct 2015'!$D$1:$Z$500,3,FALSE)=G66,"-","Wrong PO"),"new")</f>
        <v>new</v>
      </c>
      <c r="DC66" s="32" t="str">
        <f>IF(DB66="wrong PO",(VLOOKUP($E66,'Oct 2015'!$D$1:$Z$500,3,FALSE)),"")</f>
        <v/>
      </c>
      <c r="DD66" s="29" t="str">
        <f>IFERROR(IF(VLOOKUP($E66,'Sep 2015'!$D$1:$Z$500,3,FALSE)=G66,"-","Wrong PO"),"new")</f>
        <v>new</v>
      </c>
      <c r="DE66" s="32" t="str">
        <f>IF(DD66="wrong PO",(VLOOKUP($E66,'Sep 2015'!$D$1:$Z$500,3,FALSE)),"")</f>
        <v/>
      </c>
    </row>
    <row r="67" spans="1:109">
      <c r="A67" s="115">
        <v>125</v>
      </c>
      <c r="B67" s="2" t="s">
        <v>841</v>
      </c>
      <c r="C67" s="2" t="s">
        <v>510</v>
      </c>
      <c r="D67" s="2" t="s">
        <v>395</v>
      </c>
      <c r="E67" s="2" t="s">
        <v>195</v>
      </c>
      <c r="F67" s="2" t="s">
        <v>532</v>
      </c>
      <c r="G67" s="21" t="s">
        <v>196</v>
      </c>
      <c r="H67" s="21" t="str">
        <f>IFERROR(VLOOKUP($E67,'Wayne Master'!$B$1:$C$315,2,FALSE),"not on master")</f>
        <v>P0770671</v>
      </c>
      <c r="I67" s="11" t="s">
        <v>2070</v>
      </c>
      <c r="J67" s="3">
        <v>42375</v>
      </c>
      <c r="K67" s="2" t="s">
        <v>39</v>
      </c>
      <c r="L67" s="2" t="s">
        <v>29</v>
      </c>
      <c r="M67" s="2" t="s">
        <v>30</v>
      </c>
      <c r="N67" s="2" t="s">
        <v>31</v>
      </c>
      <c r="O67" s="2" t="s">
        <v>32</v>
      </c>
      <c r="P67" s="4">
        <v>3894</v>
      </c>
      <c r="Q67" s="4">
        <v>4158</v>
      </c>
      <c r="R67" s="4">
        <v>264</v>
      </c>
      <c r="S67" s="5">
        <v>4.46</v>
      </c>
      <c r="T67" s="4">
        <v>5427</v>
      </c>
      <c r="U67" s="4">
        <v>6376</v>
      </c>
      <c r="V67" s="4">
        <v>949</v>
      </c>
      <c r="W67" s="5">
        <v>56.75</v>
      </c>
      <c r="X67" s="5">
        <v>0</v>
      </c>
      <c r="Y67" s="14">
        <v>61.21</v>
      </c>
      <c r="Z67" s="14">
        <v>0</v>
      </c>
      <c r="AA67" s="14">
        <v>61.21</v>
      </c>
      <c r="AB67" s="4">
        <v>24580</v>
      </c>
      <c r="AC67" s="55"/>
      <c r="AD67" s="59">
        <f>SUM(AI67,AM67,AQ67,AU67,AY67,BC67,BG67,BK67,BO67,BS67,BW67,CA67)</f>
        <v>451.47</v>
      </c>
      <c r="AE67" s="59">
        <f>(Q67*0.0169)+(U67*0.0598)</f>
        <v>451.55500000000001</v>
      </c>
      <c r="AF67" s="102">
        <f>IFERROR(IFERROR(VLOOKUP($G67,'FPO034'!$J$9:$Q$196,7,FALSE),(VLOOKUP($H67,'FPO034'!$J$9:$Q$196,7,FALSE))),"No PO")</f>
        <v>3886</v>
      </c>
      <c r="AG67" s="102">
        <f>IFERROR(IFERROR(VLOOKUP($G67,'FPO034'!$J$9:$Q$196,8,FALSE),(VLOOKUP($H67,'FPO034'!$J$9:$Q$196,8,FALSE))),"No PO")</f>
        <v>0</v>
      </c>
      <c r="AH67" s="102" t="str">
        <f>IF(AG67&lt;&gt;0,"No",IF(AD67&gt;AF67,"No",IF(AD67/AE67&lt;1,"--",IF(AD67/AE67&lt;1.02,"Maybe","No"))))</f>
        <v>--</v>
      </c>
      <c r="AI67" s="59">
        <f>IFERROR(VLOOKUP($E67,'Rev2 Aug 16'!$D$1:$Z$300,22,FALSE),"-")</f>
        <v>61.21</v>
      </c>
      <c r="AJ67" s="59" t="str">
        <f>IFERROR(VLOOKUP($E67,'Rev2 Aug 16'!$D$1:$Z$300,5,FALSE),"-")</f>
        <v>WAY2001H6AP</v>
      </c>
      <c r="AK67" s="59" t="str">
        <f>IFERROR(VLOOKUP(AJ67,'Paid Invoices'!$F$6:$I$381,3,FALSE),"")</f>
        <v/>
      </c>
      <c r="AL67" s="59" t="str">
        <f>IFERROR(VLOOKUP(AJ67,'Open Invoices'!$D$1:$E$3000,2,FALSE),"")</f>
        <v/>
      </c>
      <c r="AM67" s="59">
        <f>IFERROR(VLOOKUP($E67,'Rev2 July 16'!$D$1:$Z$300,22,FALSE),"-")</f>
        <v>41.13</v>
      </c>
      <c r="AN67" s="59" t="str">
        <f>IFERROR(VLOOKUP($E67,'Rev2 July 16'!$D$1:$Z$300,5,FALSE),"-")</f>
        <v>WAY2001G6AQ</v>
      </c>
      <c r="AO67" s="59" t="str">
        <f>IFERROR(VLOOKUP(AN67,'Paid Invoices'!$F$6:$I$381,3,FALSE),"")</f>
        <v/>
      </c>
      <c r="AP67" s="59" t="str">
        <f>IFERROR(VLOOKUP(AN67,'Open Invoices'!$D$1:$E$3000,2,FALSE),"")</f>
        <v/>
      </c>
      <c r="AQ67" s="59">
        <f>IFERROR(VLOOKUP($E67,'Rev June 16'!$D$1:$Z$300,22,FALSE),"-")</f>
        <v>85.38</v>
      </c>
      <c r="AR67" s="59" t="str">
        <f>IFERROR(VLOOKUP($E67,'Rev June 16'!$D$1:$Z$300,4,FALSE),"-")</f>
        <v>WAY2001F6AP</v>
      </c>
      <c r="AS67" s="59" t="str">
        <f>IFERROR(VLOOKUP(AR67,'Paid Invoices'!$F$6:$I$381,3,FALSE),"")</f>
        <v/>
      </c>
      <c r="AT67" s="59" t="str">
        <f>IFERROR(VLOOKUP(AR67,'Open Invoices'!$D$1:$E$3000,2,FALSE),"")</f>
        <v/>
      </c>
      <c r="AU67" s="59">
        <f>IFERROR(VLOOKUP($E67,'May 2016'!$D$1:$Z$300,22,FALSE),"-")</f>
        <v>49.56</v>
      </c>
      <c r="AV67" s="59" t="str">
        <f>IFERROR(VLOOKUP($E67,'May 2016'!$D$1:$Z$300,4,FALSE),"-")</f>
        <v>WAY2001E6AO</v>
      </c>
      <c r="AW67" s="59" t="str">
        <f>IFERROR(VLOOKUP(AV67,'Paid Invoices'!$F$6:$I$381,3,FALSE),"")</f>
        <v/>
      </c>
      <c r="AX67" s="59" t="str">
        <f>IFERROR(VLOOKUP(AV67,'Open Invoices'!$D$1:$E$3000,2,FALSE),"")</f>
        <v/>
      </c>
      <c r="AY67" s="59">
        <f>IFERROR(VLOOKUP($E67,'Apr 2016'!$D$1:$Z$300,22,FALSE),"-")</f>
        <v>68.2</v>
      </c>
      <c r="AZ67" s="59" t="str">
        <f>IFERROR(VLOOKUP($E67,'Apr 2016'!$D$1:$Z$300,4,FALSE),"-")</f>
        <v>WAY2001D6AO</v>
      </c>
      <c r="BA67" s="59" t="str">
        <f>IFERROR(VLOOKUP(AZ67,'Paid Invoices'!$F$6:$I$381,3,FALSE),"")</f>
        <v/>
      </c>
      <c r="BB67" s="59" t="str">
        <f>IFERROR(VLOOKUP(AZ67,'Open Invoices'!$D$1:$E$3000,2,FALSE),"")</f>
        <v/>
      </c>
      <c r="BC67" s="59">
        <f>IFERROR(VLOOKUP($E67,'Mar 2016'!$D$1:$Z$300,22,FALSE),"-")</f>
        <v>145.99</v>
      </c>
      <c r="BD67" s="59" t="str">
        <f>IFERROR(VLOOKUP($E67,'Mar 2016'!$D$1:$Z$300,4,FALSE),"-")</f>
        <v>WAY2001C6AJ</v>
      </c>
      <c r="BE67" s="59" t="str">
        <f>IFERROR(VLOOKUP(BD67,'Paid Invoices'!$F$6:$I$381,3,FALSE),"")</f>
        <v/>
      </c>
      <c r="BF67" s="59" t="str">
        <f>IFERROR(VLOOKUP(BD67,'Open Invoices'!$D$1:$E$3000,2,FALSE),"")</f>
        <v/>
      </c>
      <c r="BG67" s="59" t="str">
        <f>IFERROR(VLOOKUP($E67,'Feb 2016'!$D$1:$Z$300,22,FALSE),"-")</f>
        <v>-</v>
      </c>
      <c r="BH67" s="59" t="str">
        <f>IFERROR(VLOOKUP($E67,'Feb 2016'!$D$1:$Z$300,4,FALSE),"-")</f>
        <v>-</v>
      </c>
      <c r="BI67" s="59" t="str">
        <f>IFERROR(VLOOKUP(BH67,'Paid Invoices'!$F$6:$I$381,3,FALSE),"")</f>
        <v/>
      </c>
      <c r="BJ67" s="59" t="str">
        <f>IFERROR(VLOOKUP(BH67,'Open Invoices'!$D$1:$E$3000,2,FALSE),"")</f>
        <v/>
      </c>
      <c r="BK67" s="59" t="str">
        <f>IFERROR(VLOOKUP($E67,'Jan 2016'!$D$1:$Z$300,22,FALSE),"-")</f>
        <v>-</v>
      </c>
      <c r="BL67" s="59" t="str">
        <f>IFERROR(VLOOKUP($E67,'Jan 2016'!$D$1:$Z$300,4,FALSE),"-")</f>
        <v>-</v>
      </c>
      <c r="BM67" s="59" t="str">
        <f>IFERROR(VLOOKUP(BL67,'Paid Invoices'!$F$6:$I$381,3,FALSE),"")</f>
        <v/>
      </c>
      <c r="BN67" s="59" t="str">
        <f>IFERROR(VLOOKUP(BL67,'Open Invoices'!$D$1:$E$3000,2,FALSE),"")</f>
        <v/>
      </c>
      <c r="BO67" s="59" t="str">
        <f>IFERROR(VLOOKUP($E67,'Dec 2015'!$D$1:$Z$300,22,FALSE),"-")</f>
        <v>-</v>
      </c>
      <c r="BP67" s="59" t="str">
        <f>IFERROR(VLOOKUP($E67,'Dec 2015'!$D$1:$Z$300,4,FALSE),"-")</f>
        <v>-</v>
      </c>
      <c r="BQ67" s="59" t="str">
        <f>IFERROR(VLOOKUP(BP67,'Paid Invoices'!$F$6:$I$381,3,FALSE),"")</f>
        <v/>
      </c>
      <c r="BR67" s="59" t="str">
        <f>IFERROR(VLOOKUP(BP67,'Open Invoices'!$D$1:$E$3000,2,FALSE),"")</f>
        <v/>
      </c>
      <c r="BS67" s="59" t="str">
        <f>IFERROR(VLOOKUP($E67,'Nov 2015'!$D$1:$Z$300,22,FALSE),"-")</f>
        <v>-</v>
      </c>
      <c r="BT67" s="59" t="str">
        <f>IFERROR(VLOOKUP($E67,'Nov 2015'!$D$1:$Z$300,4,FALSE),"-")</f>
        <v>-</v>
      </c>
      <c r="BU67" s="59" t="str">
        <f>IFERROR(VLOOKUP(BT67,'Paid Invoices'!$F$6:$I$381,3,FALSE),"")</f>
        <v/>
      </c>
      <c r="BV67" s="59" t="str">
        <f>IFERROR(VLOOKUP(BT67,'Open Invoices'!$D$1:$E$3000,2,FALSE),"")</f>
        <v/>
      </c>
      <c r="BW67" s="59" t="str">
        <f>IFERROR(VLOOKUP($E67,'Oct 2015'!$D$1:$Z$300,22,FALSE),"-")</f>
        <v>-</v>
      </c>
      <c r="BX67" s="59" t="str">
        <f>IFERROR(VLOOKUP($E67,'Oct 2015'!$D$1:$Z$300,4,FALSE),"-")</f>
        <v>-</v>
      </c>
      <c r="BY67" s="59" t="str">
        <f>IFERROR(VLOOKUP(BX67,'Paid Invoices'!$F$6:$I$381,3,FALSE),"")</f>
        <v/>
      </c>
      <c r="BZ67" s="59" t="str">
        <f>IFERROR(VLOOKUP(BX67,'Open Invoices'!$D$1:$E$3000,2,FALSE),"")</f>
        <v/>
      </c>
      <c r="CA67" s="59" t="str">
        <f>IFERROR(VLOOKUP($E67,'Sep 2015'!$D$1:$Z$300,22,FALSE),"-")</f>
        <v>-</v>
      </c>
      <c r="CB67" s="59" t="str">
        <f>IFERROR(VLOOKUP($E67,'Sep 2015'!$D$1:$Z$300,4,FALSE),"-")</f>
        <v>-</v>
      </c>
      <c r="CC67" s="59" t="str">
        <f>IFERROR(VLOOKUP(CB67,'Paid Invoices'!$F$6:$I$381,3,FALSE),"")</f>
        <v/>
      </c>
      <c r="CD67" s="59" t="str">
        <f>IFERROR(VLOOKUP(CB67,'Open Invoices'!$D$1:$E$3000,2,FALSE),"")</f>
        <v/>
      </c>
      <c r="CE67" s="52"/>
      <c r="CF67" s="52" t="s">
        <v>2115</v>
      </c>
      <c r="CG67" s="49" t="str">
        <f>IFERROR(IFERROR(VLOOKUP($E67,'Asset Group  All Assets'!$B$1:$C$500,2,FALSE),(VLOOKUP($E67,'Missing-WSU-POs'!$B$1:$D$500,3,FALSE))),"?")</f>
        <v>P0770671</v>
      </c>
      <c r="CH67" s="31" t="str">
        <f>IF(G67="","",G67)</f>
        <v>P0770671</v>
      </c>
      <c r="CI67" s="31" t="str">
        <f>IF(CG67=CH67,"","Wrong PO")</f>
        <v/>
      </c>
      <c r="CJ67" s="29" t="str">
        <f>IFERROR(IF(VLOOKUP($E67,'Org July 2016 '!$D$1:$Z$500,3,FALSE)=G67,"-","Wrong PO"),"new")</f>
        <v>Wrong PO</v>
      </c>
      <c r="CK67" s="32">
        <f>IF(CJ67="wrong PO",(VLOOKUP($E67,'Org July 2016 '!$D$1:$Z$500,3,FALSE)),"")</f>
        <v>0</v>
      </c>
      <c r="CL67" s="29" t="str">
        <f>IFERROR(IF(VLOOKUP($E67,'Org June 2016 '!$D$1:$Z$500,3,FALSE)=G67,"-","Wrong PO"),"new")</f>
        <v>Wrong PO</v>
      </c>
      <c r="CM67" s="32">
        <f>IF(CL67="wrong PO",(VLOOKUP($E67,'Org June 2016 '!$D$1:$Z$500,3,FALSE)),"")</f>
        <v>0</v>
      </c>
      <c r="CN67" s="29" t="str">
        <f>IFERROR(IF(VLOOKUP($E67,'May 2016'!D125:Z624,3,FALSE)=G67,"-","Wrong PO"),"new")</f>
        <v>new</v>
      </c>
      <c r="CO67" s="32" t="str">
        <f>IF(CN67="wrong PO",(VLOOKUP($E67,'May 2016'!D125:Z624,3,FALSE)),"")</f>
        <v/>
      </c>
      <c r="CP67" s="29" t="str">
        <f>IFERROR(IF(VLOOKUP($E67,'Apr 2016'!$D$1:$Z$500,3,FALSE)=G67,"-","Wrong PO"),"new")</f>
        <v>-</v>
      </c>
      <c r="CQ67" s="32" t="str">
        <f>IF(CP67="wrong PO",(VLOOKUP($E67,'Apr 2016'!$D$1:$Z$500,3,FALSE)),"")</f>
        <v/>
      </c>
      <c r="CR67" s="32" t="str">
        <f>IFERROR(IF(VLOOKUP($E67,'Mar 2016'!$D$1:$Z$500,3,FALSE)=G67,"-","Wrong PO"),"new")</f>
        <v>-</v>
      </c>
      <c r="CS67" s="32" t="str">
        <f>IF(CP67="wrong PO",(VLOOKUP($E67,'Mar 2016'!$D$1:$Z$500,3,FALSE)),"")</f>
        <v/>
      </c>
      <c r="CT67" s="32" t="str">
        <f>IFERROR(IF(VLOOKUP($E67,'Feb 2016'!$D$1:$Z$500,3,FALSE)=G67,"-","Wrong PO"),"new")</f>
        <v>new</v>
      </c>
      <c r="CU67" s="32" t="str">
        <f>IF(CP67="wrong PO",(VLOOKUP($E67,'Feb 2016'!$D$1:$Z$500,3,FALSE)),"")</f>
        <v/>
      </c>
      <c r="CV67" s="29" t="str">
        <f>IFERROR(IF(VLOOKUP($E67,'Jan 2016'!$D$1:$Z$500,3,FALSE)=G67,"-","Wrong PO"),"new")</f>
        <v>new</v>
      </c>
      <c r="CW67" s="32" t="str">
        <f>IF(CV67="wrong PO",(VLOOKUP($E67,'Jan 2016'!$D$1:$Z$500,3,FALSE)),"")</f>
        <v/>
      </c>
      <c r="CX67" s="29" t="str">
        <f>IFERROR(IF(VLOOKUP($E67,'Dec 2015'!$D$1:$Z$500,3,FALSE)=G67,"-","Wrong PO"),"new")</f>
        <v>new</v>
      </c>
      <c r="CY67" s="32" t="str">
        <f>IF(CX67="wrong PO",(VLOOKUP($E67,'Dec 2015'!$D$1:$Z$500,3,FALSE)),"")</f>
        <v/>
      </c>
      <c r="CZ67" s="29" t="str">
        <f>IFERROR(IF(VLOOKUP($E67,'Nov 2015'!$D$1:$Z$500,3,FALSE)=G67,"-","Wrong PO"),"new")</f>
        <v>new</v>
      </c>
      <c r="DA67" s="32" t="str">
        <f>IF(CZ67="wrong PO",(VLOOKUP($E67,'Nov 2015'!$D$1:$Z$500,3,FALSE)),"")</f>
        <v/>
      </c>
      <c r="DB67" s="29" t="str">
        <f>IFERROR(IF(VLOOKUP($E67,'Oct 2015'!$D$1:$Z$500,3,FALSE)=G67,"-","Wrong PO"),"new")</f>
        <v>new</v>
      </c>
      <c r="DC67" s="32" t="str">
        <f>IF(DB67="wrong PO",(VLOOKUP($E67,'Oct 2015'!$D$1:$Z$500,3,FALSE)),"")</f>
        <v/>
      </c>
      <c r="DD67" s="29" t="str">
        <f>IFERROR(IF(VLOOKUP($E67,'Sep 2015'!$D$1:$Z$500,3,FALSE)=G67,"-","Wrong PO"),"new")</f>
        <v>new</v>
      </c>
      <c r="DE67" s="32" t="str">
        <f>IF(DD67="wrong PO",(VLOOKUP($E67,'Sep 2015'!$D$1:$Z$500,3,FALSE)),"")</f>
        <v/>
      </c>
    </row>
    <row r="68" spans="1:109">
      <c r="A68" s="115">
        <v>126</v>
      </c>
      <c r="B68" s="2" t="s">
        <v>841</v>
      </c>
      <c r="C68" s="2" t="s">
        <v>510</v>
      </c>
      <c r="D68" s="2" t="s">
        <v>76</v>
      </c>
      <c r="E68" s="2" t="s">
        <v>337</v>
      </c>
      <c r="F68" s="2" t="s">
        <v>532</v>
      </c>
      <c r="G68" s="21" t="s">
        <v>196</v>
      </c>
      <c r="H68" s="21" t="str">
        <f>IFERROR(VLOOKUP($E68,'Wayne Master'!$B$1:$C$315,2,FALSE),"not on master")</f>
        <v>P0770671</v>
      </c>
      <c r="I68" s="11" t="s">
        <v>2070</v>
      </c>
      <c r="J68" s="3">
        <v>42404</v>
      </c>
      <c r="K68" s="2" t="s">
        <v>39</v>
      </c>
      <c r="L68" s="2" t="s">
        <v>29</v>
      </c>
      <c r="M68" s="2" t="s">
        <v>30</v>
      </c>
      <c r="N68" s="2" t="s">
        <v>31</v>
      </c>
      <c r="O68" s="2" t="s">
        <v>32</v>
      </c>
      <c r="P68" s="4">
        <v>18636</v>
      </c>
      <c r="Q68" s="4">
        <v>20720</v>
      </c>
      <c r="R68" s="4">
        <v>2084</v>
      </c>
      <c r="S68" s="5">
        <v>35.22</v>
      </c>
      <c r="T68" s="4">
        <v>15709</v>
      </c>
      <c r="U68" s="4">
        <v>16157</v>
      </c>
      <c r="V68" s="4">
        <v>448</v>
      </c>
      <c r="W68" s="5">
        <v>26.79</v>
      </c>
      <c r="X68" s="5">
        <v>0</v>
      </c>
      <c r="Y68" s="14">
        <v>62.01</v>
      </c>
      <c r="Z68" s="14">
        <v>0</v>
      </c>
      <c r="AA68" s="14">
        <v>62.01</v>
      </c>
      <c r="AB68" s="4">
        <v>24580</v>
      </c>
      <c r="AC68" s="55"/>
      <c r="AD68" s="59">
        <f>SUM(AI68,AM68,AQ68,AU68,AY68,BC68,BG68,BK68,BO68,BS68,BW68,CA68)</f>
        <v>1243.77</v>
      </c>
      <c r="AE68" s="59">
        <f>(Q68*0.0169)+(U68*0.0598)</f>
        <v>1316.3565999999998</v>
      </c>
      <c r="AF68" s="102">
        <f>IFERROR(IFERROR(VLOOKUP($G68,'FPO034'!$J$9:$Q$196,7,FALSE),(VLOOKUP($H68,'FPO034'!$J$9:$Q$196,7,FALSE))),"No PO")</f>
        <v>3886</v>
      </c>
      <c r="AG68" s="102">
        <f>IFERROR(IFERROR(VLOOKUP($G68,'FPO034'!$J$9:$Q$196,8,FALSE),(VLOOKUP($H68,'FPO034'!$J$9:$Q$196,8,FALSE))),"No PO")</f>
        <v>0</v>
      </c>
      <c r="AH68" s="102" t="str">
        <f>IF(AG68&lt;&gt;0,"No",IF(AD68&gt;AF68,"No",IF(AD68/AE68&lt;1,"--",IF(AD68/AE68&lt;1.02,"Maybe","No"))))</f>
        <v>--</v>
      </c>
      <c r="AI68" s="59">
        <f>IFERROR(VLOOKUP($E68,'Rev2 Aug 16'!$D$1:$Z$300,22,FALSE),"-")</f>
        <v>62.01</v>
      </c>
      <c r="AJ68" s="59" t="str">
        <f>IFERROR(VLOOKUP($E68,'Rev2 Aug 16'!$D$1:$Z$300,5,FALSE),"-")</f>
        <v>WAY2001H6AP</v>
      </c>
      <c r="AK68" s="59" t="str">
        <f>IFERROR(VLOOKUP(AJ68,'Paid Invoices'!$F$6:$I$381,3,FALSE),"")</f>
        <v/>
      </c>
      <c r="AL68" s="59" t="str">
        <f>IFERROR(VLOOKUP(AJ68,'Open Invoices'!$D$1:$E$3000,2,FALSE),"")</f>
        <v/>
      </c>
      <c r="AM68" s="59">
        <f>IFERROR(VLOOKUP($E68,'Rev2 July 16'!$D$1:$Z$300,22,FALSE),"-")</f>
        <v>35.78</v>
      </c>
      <c r="AN68" s="59" t="str">
        <f>IFERROR(VLOOKUP($E68,'Rev2 July 16'!$D$1:$Z$300,5,FALSE),"-")</f>
        <v>WAY2001G6AQ</v>
      </c>
      <c r="AO68" s="59" t="str">
        <f>IFERROR(VLOOKUP(AN68,'Paid Invoices'!$F$6:$I$381,3,FALSE),"")</f>
        <v/>
      </c>
      <c r="AP68" s="59" t="str">
        <f>IFERROR(VLOOKUP(AN68,'Open Invoices'!$D$1:$E$3000,2,FALSE),"")</f>
        <v/>
      </c>
      <c r="AQ68" s="59">
        <f>IFERROR(VLOOKUP($E68,'Rev June 16'!$D$1:$Z$300,22,FALSE),"-")</f>
        <v>62.94</v>
      </c>
      <c r="AR68" s="59" t="str">
        <f>IFERROR(VLOOKUP($E68,'Rev June 16'!$D$1:$Z$300,4,FALSE),"-")</f>
        <v>WAY2001F6AP</v>
      </c>
      <c r="AS68" s="59" t="str">
        <f>IFERROR(VLOOKUP(AR68,'Paid Invoices'!$F$6:$I$381,3,FALSE),"")</f>
        <v/>
      </c>
      <c r="AT68" s="59" t="str">
        <f>IFERROR(VLOOKUP(AR68,'Open Invoices'!$D$1:$E$3000,2,FALSE),"")</f>
        <v/>
      </c>
      <c r="AU68" s="59">
        <f>IFERROR(VLOOKUP($E68,'May 2016'!$D$1:$Z$300,22,FALSE),"-")</f>
        <v>70.290000000000006</v>
      </c>
      <c r="AV68" s="59" t="str">
        <f>IFERROR(VLOOKUP($E68,'May 2016'!$D$1:$Z$300,4,FALSE),"-")</f>
        <v>WAY2001E6AO</v>
      </c>
      <c r="AW68" s="59" t="str">
        <f>IFERROR(VLOOKUP(AV68,'Paid Invoices'!$F$6:$I$381,3,FALSE),"")</f>
        <v/>
      </c>
      <c r="AX68" s="59" t="str">
        <f>IFERROR(VLOOKUP(AV68,'Open Invoices'!$D$1:$E$3000,2,FALSE),"")</f>
        <v/>
      </c>
      <c r="AY68" s="59">
        <f>IFERROR(VLOOKUP($E68,'Apr 2016'!$D$1:$Z$300,22,FALSE),"-")</f>
        <v>320.64999999999998</v>
      </c>
      <c r="AZ68" s="59" t="str">
        <f>IFERROR(VLOOKUP($E68,'Apr 2016'!$D$1:$Z$300,4,FALSE),"-")</f>
        <v>WAY2001D6AO</v>
      </c>
      <c r="BA68" s="59" t="str">
        <f>IFERROR(VLOOKUP(AZ68,'Paid Invoices'!$F$6:$I$381,3,FALSE),"")</f>
        <v/>
      </c>
      <c r="BB68" s="59" t="str">
        <f>IFERROR(VLOOKUP(AZ68,'Open Invoices'!$D$1:$E$3000,2,FALSE),"")</f>
        <v/>
      </c>
      <c r="BC68" s="59">
        <f>IFERROR(VLOOKUP($E68,'Mar 2016'!$D$1:$Z$300,22,FALSE),"-")</f>
        <v>299.99</v>
      </c>
      <c r="BD68" s="59" t="str">
        <f>IFERROR(VLOOKUP($E68,'Mar 2016'!$D$1:$Z$300,4,FALSE),"-")</f>
        <v>WAY2001C6AJ</v>
      </c>
      <c r="BE68" s="59" t="str">
        <f>IFERROR(VLOOKUP(BD68,'Paid Invoices'!$F$6:$I$381,3,FALSE),"")</f>
        <v/>
      </c>
      <c r="BF68" s="59" t="str">
        <f>IFERROR(VLOOKUP(BD68,'Open Invoices'!$D$1:$E$3000,2,FALSE),"")</f>
        <v/>
      </c>
      <c r="BG68" s="59">
        <f>IFERROR(VLOOKUP($E68,'Feb 2016'!$D$1:$Z$300,22,FALSE),"-")</f>
        <v>392.11</v>
      </c>
      <c r="BH68" s="59" t="str">
        <f>IFERROR(VLOOKUP($E68,'Feb 2016'!$D$1:$Z$300,4,FALSE),"-")</f>
        <v>WAY2001B6AF</v>
      </c>
      <c r="BI68" s="59" t="str">
        <f>IFERROR(VLOOKUP(BH68,'Paid Invoices'!$F$6:$I$381,3,FALSE),"")</f>
        <v/>
      </c>
      <c r="BJ68" s="59" t="str">
        <f>IFERROR(VLOOKUP(BH68,'Open Invoices'!$D$1:$E$3000,2,FALSE),"")</f>
        <v/>
      </c>
      <c r="BK68" s="59" t="str">
        <f>IFERROR(VLOOKUP($E68,'Jan 2016'!$D$1:$Z$300,22,FALSE),"-")</f>
        <v>-</v>
      </c>
      <c r="BL68" s="59" t="str">
        <f>IFERROR(VLOOKUP($E68,'Jan 2016'!$D$1:$Z$300,4,FALSE),"-")</f>
        <v>-</v>
      </c>
      <c r="BM68" s="59" t="str">
        <f>IFERROR(VLOOKUP(BL68,'Paid Invoices'!$F$6:$I$381,3,FALSE),"")</f>
        <v/>
      </c>
      <c r="BN68" s="59" t="str">
        <f>IFERROR(VLOOKUP(BL68,'Open Invoices'!$D$1:$E$3000,2,FALSE),"")</f>
        <v/>
      </c>
      <c r="BO68" s="59" t="str">
        <f>IFERROR(VLOOKUP($E68,'Dec 2015'!$D$1:$Z$300,22,FALSE),"-")</f>
        <v>-</v>
      </c>
      <c r="BP68" s="59" t="str">
        <f>IFERROR(VLOOKUP($E68,'Dec 2015'!$D$1:$Z$300,4,FALSE),"-")</f>
        <v>-</v>
      </c>
      <c r="BQ68" s="59" t="str">
        <f>IFERROR(VLOOKUP(BP68,'Paid Invoices'!$F$6:$I$381,3,FALSE),"")</f>
        <v/>
      </c>
      <c r="BR68" s="59" t="str">
        <f>IFERROR(VLOOKUP(BP68,'Open Invoices'!$D$1:$E$3000,2,FALSE),"")</f>
        <v/>
      </c>
      <c r="BS68" s="59" t="str">
        <f>IFERROR(VLOOKUP($E68,'Nov 2015'!$D$1:$Z$300,22,FALSE),"-")</f>
        <v>-</v>
      </c>
      <c r="BT68" s="59" t="str">
        <f>IFERROR(VLOOKUP($E68,'Nov 2015'!$D$1:$Z$300,4,FALSE),"-")</f>
        <v>-</v>
      </c>
      <c r="BU68" s="59" t="str">
        <f>IFERROR(VLOOKUP(BT68,'Paid Invoices'!$F$6:$I$381,3,FALSE),"")</f>
        <v/>
      </c>
      <c r="BV68" s="59" t="str">
        <f>IFERROR(VLOOKUP(BT68,'Open Invoices'!$D$1:$E$3000,2,FALSE),"")</f>
        <v/>
      </c>
      <c r="BW68" s="59" t="str">
        <f>IFERROR(VLOOKUP($E68,'Oct 2015'!$D$1:$Z$300,22,FALSE),"-")</f>
        <v>-</v>
      </c>
      <c r="BX68" s="59" t="str">
        <f>IFERROR(VLOOKUP($E68,'Oct 2015'!$D$1:$Z$300,4,FALSE),"-")</f>
        <v>-</v>
      </c>
      <c r="BY68" s="59" t="str">
        <f>IFERROR(VLOOKUP(BX68,'Paid Invoices'!$F$6:$I$381,3,FALSE),"")</f>
        <v/>
      </c>
      <c r="BZ68" s="59" t="str">
        <f>IFERROR(VLOOKUP(BX68,'Open Invoices'!$D$1:$E$3000,2,FALSE),"")</f>
        <v/>
      </c>
      <c r="CA68" s="59" t="str">
        <f>IFERROR(VLOOKUP($E68,'Sep 2015'!$D$1:$Z$300,22,FALSE),"-")</f>
        <v>-</v>
      </c>
      <c r="CB68" s="59" t="str">
        <f>IFERROR(VLOOKUP($E68,'Sep 2015'!$D$1:$Z$300,4,FALSE),"-")</f>
        <v>-</v>
      </c>
      <c r="CC68" s="59" t="str">
        <f>IFERROR(VLOOKUP(CB68,'Paid Invoices'!$F$6:$I$381,3,FALSE),"")</f>
        <v/>
      </c>
      <c r="CD68" s="59" t="str">
        <f>IFERROR(VLOOKUP(CB68,'Open Invoices'!$D$1:$E$3000,2,FALSE),"")</f>
        <v/>
      </c>
      <c r="CE68" s="52"/>
      <c r="CF68" s="52" t="s">
        <v>2115</v>
      </c>
      <c r="CG68" s="49" t="str">
        <f>IFERROR(IFERROR(VLOOKUP($E68,'Asset Group  All Assets'!$B$1:$C$500,2,FALSE),(VLOOKUP($E68,'Missing-WSU-POs'!$B$1:$D$500,3,FALSE))),"?")</f>
        <v>P0770671</v>
      </c>
      <c r="CH68" s="31" t="str">
        <f>IF(G68="","",G68)</f>
        <v>P0770671</v>
      </c>
      <c r="CI68" s="31" t="str">
        <f>IF(CG68=CH68,"","Wrong PO")</f>
        <v/>
      </c>
      <c r="CJ68" s="29" t="str">
        <f>IFERROR(IF(VLOOKUP($E68,'Org July 2016 '!$D$1:$Z$500,3,FALSE)=G68,"-","Wrong PO"),"new")</f>
        <v>Wrong PO</v>
      </c>
      <c r="CK68" s="32">
        <f>IF(CJ68="wrong PO",(VLOOKUP($E68,'Org July 2016 '!$D$1:$Z$500,3,FALSE)),"")</f>
        <v>0</v>
      </c>
      <c r="CL68" s="29" t="str">
        <f>IFERROR(IF(VLOOKUP($E68,'Org June 2016 '!$D$1:$Z$500,3,FALSE)=G68,"-","Wrong PO"),"new")</f>
        <v>Wrong PO</v>
      </c>
      <c r="CM68" s="32">
        <f>IF(CL68="wrong PO",(VLOOKUP($E68,'Org June 2016 '!$D$1:$Z$500,3,FALSE)),"")</f>
        <v>0</v>
      </c>
      <c r="CN68" s="29" t="str">
        <f>IFERROR(IF(VLOOKUP($E68,'May 2016'!D126:Z625,3,FALSE)=G68,"-","Wrong PO"),"new")</f>
        <v>new</v>
      </c>
      <c r="CO68" s="32" t="str">
        <f>IF(CN68="wrong PO",(VLOOKUP($E68,'May 2016'!D126:Z625,3,FALSE)),"")</f>
        <v/>
      </c>
      <c r="CP68" s="29" t="str">
        <f>IFERROR(IF(VLOOKUP($E68,'Apr 2016'!$D$1:$Z$500,3,FALSE)=G68,"-","Wrong PO"),"new")</f>
        <v>-</v>
      </c>
      <c r="CQ68" s="32" t="str">
        <f>IF(CP68="wrong PO",(VLOOKUP($E68,'Apr 2016'!$D$1:$Z$500,3,FALSE)),"")</f>
        <v/>
      </c>
      <c r="CR68" s="32" t="str">
        <f>IFERROR(IF(VLOOKUP($E68,'Mar 2016'!$D$1:$Z$500,3,FALSE)=G68,"-","Wrong PO"),"new")</f>
        <v>-</v>
      </c>
      <c r="CS68" s="32" t="str">
        <f>IF(CP68="wrong PO",(VLOOKUP($E68,'Mar 2016'!$D$1:$Z$500,3,FALSE)),"")</f>
        <v/>
      </c>
      <c r="CT68" s="32" t="str">
        <f>IFERROR(IF(VLOOKUP($E68,'Feb 2016'!$D$1:$Z$500,3,FALSE)=G68,"-","Wrong PO"),"new")</f>
        <v>-</v>
      </c>
      <c r="CU68" s="32" t="str">
        <f>IF(CP68="wrong PO",(VLOOKUP($E68,'Feb 2016'!$D$1:$Z$500,3,FALSE)),"")</f>
        <v/>
      </c>
      <c r="CV68" s="29" t="str">
        <f>IFERROR(IF(VLOOKUP($E68,'Jan 2016'!$D$1:$Z$500,3,FALSE)=G68,"-","Wrong PO"),"new")</f>
        <v>new</v>
      </c>
      <c r="CW68" s="32" t="str">
        <f>IF(CV68="wrong PO",(VLOOKUP($E68,'Jan 2016'!$D$1:$Z$500,3,FALSE)),"")</f>
        <v/>
      </c>
      <c r="CX68" s="29" t="str">
        <f>IFERROR(IF(VLOOKUP($E68,'Dec 2015'!$D$1:$Z$500,3,FALSE)=G68,"-","Wrong PO"),"new")</f>
        <v>new</v>
      </c>
      <c r="CY68" s="32" t="str">
        <f>IF(CX68="wrong PO",(VLOOKUP($E68,'Dec 2015'!$D$1:$Z$500,3,FALSE)),"")</f>
        <v/>
      </c>
      <c r="CZ68" s="29" t="str">
        <f>IFERROR(IF(VLOOKUP($E68,'Nov 2015'!$D$1:$Z$500,3,FALSE)=G68,"-","Wrong PO"),"new")</f>
        <v>new</v>
      </c>
      <c r="DA68" s="32" t="str">
        <f>IF(CZ68="wrong PO",(VLOOKUP($E68,'Nov 2015'!$D$1:$Z$500,3,FALSE)),"")</f>
        <v/>
      </c>
      <c r="DB68" s="29" t="str">
        <f>IFERROR(IF(VLOOKUP($E68,'Oct 2015'!$D$1:$Z$500,3,FALSE)=G68,"-","Wrong PO"),"new")</f>
        <v>new</v>
      </c>
      <c r="DC68" s="32" t="str">
        <f>IF(DB68="wrong PO",(VLOOKUP($E68,'Oct 2015'!$D$1:$Z$500,3,FALSE)),"")</f>
        <v/>
      </c>
      <c r="DD68" s="29" t="str">
        <f>IFERROR(IF(VLOOKUP($E68,'Sep 2015'!$D$1:$Z$500,3,FALSE)=G68,"-","Wrong PO"),"new")</f>
        <v>new</v>
      </c>
      <c r="DE68" s="32" t="str">
        <f>IF(DD68="wrong PO",(VLOOKUP($E68,'Sep 2015'!$D$1:$Z$500,3,FALSE)),"")</f>
        <v/>
      </c>
    </row>
    <row r="69" spans="1:109">
      <c r="A69" s="115">
        <v>127</v>
      </c>
      <c r="B69" s="2" t="s">
        <v>841</v>
      </c>
      <c r="C69" s="2" t="s">
        <v>510</v>
      </c>
      <c r="D69" s="2" t="s">
        <v>25</v>
      </c>
      <c r="E69" s="2" t="s">
        <v>130</v>
      </c>
      <c r="F69" s="2" t="s">
        <v>532</v>
      </c>
      <c r="G69" s="21" t="s">
        <v>131</v>
      </c>
      <c r="H69" s="21" t="str">
        <f>IFERROR(VLOOKUP($E69,'Wayne Master'!$B$1:$C$315,2,FALSE),"not on master")</f>
        <v>P0770679</v>
      </c>
      <c r="I69" s="11" t="s">
        <v>2069</v>
      </c>
      <c r="J69" s="3">
        <v>42374</v>
      </c>
      <c r="K69" s="2" t="s">
        <v>39</v>
      </c>
      <c r="L69" s="2" t="s">
        <v>29</v>
      </c>
      <c r="M69" s="2" t="s">
        <v>30</v>
      </c>
      <c r="N69" s="2" t="s">
        <v>31</v>
      </c>
      <c r="O69" s="2" t="s">
        <v>32</v>
      </c>
      <c r="P69" s="4">
        <v>31974</v>
      </c>
      <c r="Q69" s="4">
        <v>36342</v>
      </c>
      <c r="R69" s="4">
        <v>4368</v>
      </c>
      <c r="S69" s="5">
        <v>73.819999999999993</v>
      </c>
      <c r="T69" s="4">
        <v>0</v>
      </c>
      <c r="U69" s="4">
        <v>0</v>
      </c>
      <c r="V69" s="4">
        <v>0</v>
      </c>
      <c r="W69" s="5">
        <v>0</v>
      </c>
      <c r="X69" s="5">
        <v>0</v>
      </c>
      <c r="Y69" s="14">
        <v>73.819999999999993</v>
      </c>
      <c r="Z69" s="14">
        <v>0</v>
      </c>
      <c r="AA69" s="14">
        <v>73.819999999999993</v>
      </c>
      <c r="AB69" s="4">
        <v>24580</v>
      </c>
      <c r="AC69" s="55"/>
      <c r="AD69" s="59">
        <f>SUM(AI69,AM69,AQ69,AU69,AY69,BC69,BG69,BK69,BO69,BS69,BW69,CA69)</f>
        <v>613.95000000000005</v>
      </c>
      <c r="AE69" s="59">
        <f>(Q69*0.0169)+(U69*0.0598)</f>
        <v>614.17979999999989</v>
      </c>
      <c r="AF69" s="102">
        <f>IFERROR(IFERROR(VLOOKUP($G69,'FPO034'!$J$9:$Q$196,7,FALSE),(VLOOKUP($H69,'FPO034'!$J$9:$Q$196,7,FALSE))),"No PO")</f>
        <v>6337.96</v>
      </c>
      <c r="AG69" s="102">
        <f>IFERROR(IFERROR(VLOOKUP($G69,'FPO034'!$J$9:$Q$196,8,FALSE),(VLOOKUP($H69,'FPO034'!$J$9:$Q$196,8,FALSE))),"No PO")</f>
        <v>0</v>
      </c>
      <c r="AH69" s="102" t="str">
        <f>IF(AG69&lt;&gt;0,"No",IF(AD69&gt;AF69,"No",IF(AD69/AE69&lt;1,"--",IF(AD69/AE69&lt;1.02,"Maybe","No"))))</f>
        <v>--</v>
      </c>
      <c r="AI69" s="59">
        <f>IFERROR(VLOOKUP($E69,'Rev2 Aug 16'!$D$1:$Z$300,22,FALSE),"-")</f>
        <v>73.819999999999993</v>
      </c>
      <c r="AJ69" s="59" t="str">
        <f>IFERROR(VLOOKUP($E69,'Rev2 Aug 16'!$D$1:$Z$300,5,FALSE),"-")</f>
        <v>WAY2001H6AQ</v>
      </c>
      <c r="AK69" s="59" t="str">
        <f>IFERROR(VLOOKUP(AJ69,'Paid Invoices'!$F$6:$I$381,3,FALSE),"")</f>
        <v/>
      </c>
      <c r="AL69" s="59" t="str">
        <f>IFERROR(VLOOKUP(AJ69,'Open Invoices'!$D$1:$E$3000,2,FALSE),"")</f>
        <v/>
      </c>
      <c r="AM69" s="59">
        <f>IFERROR(VLOOKUP($E69,'Rev2 July 16'!$D$1:$Z$300,22,FALSE),"-")</f>
        <v>88.76</v>
      </c>
      <c r="AN69" s="59" t="str">
        <f>IFERROR(VLOOKUP($E69,'Rev2 July 16'!$D$1:$Z$300,5,FALSE),"-")</f>
        <v>WAY2001G6AR</v>
      </c>
      <c r="AO69" s="59" t="str">
        <f>IFERROR(VLOOKUP(AN69,'Paid Invoices'!$F$6:$I$381,3,FALSE),"")</f>
        <v/>
      </c>
      <c r="AP69" s="59" t="str">
        <f>IFERROR(VLOOKUP(AN69,'Open Invoices'!$D$1:$E$3000,2,FALSE),"")</f>
        <v/>
      </c>
      <c r="AQ69" s="59">
        <f>IFERROR(VLOOKUP($E69,'Rev June 16'!$D$1:$Z$300,22,FALSE),"-")</f>
        <v>48.72</v>
      </c>
      <c r="AR69" s="59" t="str">
        <f>IFERROR(VLOOKUP($E69,'Rev June 16'!$D$1:$Z$300,4,FALSE),"-")</f>
        <v>WAY2001F6AQ</v>
      </c>
      <c r="AS69" s="59" t="str">
        <f>IFERROR(VLOOKUP(AR69,'Paid Invoices'!$F$6:$I$381,3,FALSE),"")</f>
        <v/>
      </c>
      <c r="AT69" s="59" t="str">
        <f>IFERROR(VLOOKUP(AR69,'Open Invoices'!$D$1:$E$3000,2,FALSE),"")</f>
        <v/>
      </c>
      <c r="AU69" s="59">
        <f>IFERROR(VLOOKUP($E69,'May 2016'!$D$1:$Z$300,22,FALSE),"-")</f>
        <v>87.53</v>
      </c>
      <c r="AV69" s="59" t="str">
        <f>IFERROR(VLOOKUP($E69,'May 2016'!$D$1:$Z$300,4,FALSE),"-")</f>
        <v>WAY2001E6AP</v>
      </c>
      <c r="AW69" s="59" t="str">
        <f>IFERROR(VLOOKUP(AV69,'Paid Invoices'!$F$6:$I$381,3,FALSE),"")</f>
        <v/>
      </c>
      <c r="AX69" s="59" t="str">
        <f>IFERROR(VLOOKUP(AV69,'Open Invoices'!$D$1:$E$3000,2,FALSE),"")</f>
        <v/>
      </c>
      <c r="AY69" s="59">
        <f>IFERROR(VLOOKUP($E69,'Apr 2016'!$D$1:$Z$300,22,FALSE),"-")</f>
        <v>119.4</v>
      </c>
      <c r="AZ69" s="59" t="str">
        <f>IFERROR(VLOOKUP($E69,'Apr 2016'!$D$1:$Z$300,4,FALSE),"-")</f>
        <v>WAY2001D6AP</v>
      </c>
      <c r="BA69" s="59" t="str">
        <f>IFERROR(VLOOKUP(AZ69,'Paid Invoices'!$F$6:$I$381,3,FALSE),"")</f>
        <v/>
      </c>
      <c r="BB69" s="59" t="str">
        <f>IFERROR(VLOOKUP(AZ69,'Open Invoices'!$D$1:$E$3000,2,FALSE),"")</f>
        <v/>
      </c>
      <c r="BC69" s="59">
        <f>IFERROR(VLOOKUP($E69,'Mar 2016'!$D$1:$Z$300,22,FALSE),"-")</f>
        <v>82.95</v>
      </c>
      <c r="BD69" s="59" t="str">
        <f>IFERROR(VLOOKUP($E69,'Mar 2016'!$D$1:$Z$300,4,FALSE),"-")</f>
        <v>WAY2001C6AK</v>
      </c>
      <c r="BE69" s="59" t="str">
        <f>IFERROR(VLOOKUP(BD69,'Paid Invoices'!$F$6:$I$381,3,FALSE),"")</f>
        <v/>
      </c>
      <c r="BF69" s="59" t="str">
        <f>IFERROR(VLOOKUP(BD69,'Open Invoices'!$D$1:$E$3000,2,FALSE),"")</f>
        <v/>
      </c>
      <c r="BG69" s="59">
        <f>IFERROR(VLOOKUP($E69,'Feb 2016'!$D$1:$Z$300,22,FALSE),"-")</f>
        <v>112.77</v>
      </c>
      <c r="BH69" s="59" t="str">
        <f>IFERROR(VLOOKUP($E69,'Feb 2016'!$D$1:$Z$300,4,FALSE),"-")</f>
        <v>WAY2001B6AG</v>
      </c>
      <c r="BI69" s="59" t="str">
        <f>IFERROR(VLOOKUP(BH69,'Paid Invoices'!$F$6:$I$381,3,FALSE),"")</f>
        <v/>
      </c>
      <c r="BJ69" s="59" t="str">
        <f>IFERROR(VLOOKUP(BH69,'Open Invoices'!$D$1:$E$3000,2,FALSE),"")</f>
        <v/>
      </c>
      <c r="BK69" s="59">
        <f>IFERROR(VLOOKUP($E69,'Jan 2016'!$D$1:$Z$300,22,FALSE),"-")</f>
        <v>0</v>
      </c>
      <c r="BL69" s="59" t="str">
        <f>IFERROR(VLOOKUP($E69,'Jan 2016'!$D$1:$Z$300,4,FALSE),"-")</f>
        <v>WAY2001A6AV</v>
      </c>
      <c r="BM69" s="59" t="str">
        <f>IFERROR(VLOOKUP(BL69,'Paid Invoices'!$F$6:$I$381,3,FALSE),"")</f>
        <v/>
      </c>
      <c r="BN69" s="59" t="str">
        <f>IFERROR(VLOOKUP(BL69,'Open Invoices'!$D$1:$E$3000,2,FALSE),"")</f>
        <v/>
      </c>
      <c r="BO69" s="59" t="str">
        <f>IFERROR(VLOOKUP($E69,'Dec 2015'!$D$1:$Z$300,22,FALSE),"-")</f>
        <v>-</v>
      </c>
      <c r="BP69" s="59" t="str">
        <f>IFERROR(VLOOKUP($E69,'Dec 2015'!$D$1:$Z$300,4,FALSE),"-")</f>
        <v>-</v>
      </c>
      <c r="BQ69" s="59" t="str">
        <f>IFERROR(VLOOKUP(BP69,'Paid Invoices'!$F$6:$I$381,3,FALSE),"")</f>
        <v/>
      </c>
      <c r="BR69" s="59" t="str">
        <f>IFERROR(VLOOKUP(BP69,'Open Invoices'!$D$1:$E$3000,2,FALSE),"")</f>
        <v/>
      </c>
      <c r="BS69" s="59" t="str">
        <f>IFERROR(VLOOKUP($E69,'Nov 2015'!$D$1:$Z$300,22,FALSE),"-")</f>
        <v>-</v>
      </c>
      <c r="BT69" s="59" t="str">
        <f>IFERROR(VLOOKUP($E69,'Nov 2015'!$D$1:$Z$300,4,FALSE),"-")</f>
        <v>-</v>
      </c>
      <c r="BU69" s="59" t="str">
        <f>IFERROR(VLOOKUP(BT69,'Paid Invoices'!$F$6:$I$381,3,FALSE),"")</f>
        <v/>
      </c>
      <c r="BV69" s="59" t="str">
        <f>IFERROR(VLOOKUP(BT69,'Open Invoices'!$D$1:$E$3000,2,FALSE),"")</f>
        <v/>
      </c>
      <c r="BW69" s="59" t="str">
        <f>IFERROR(VLOOKUP($E69,'Oct 2015'!$D$1:$Z$300,22,FALSE),"-")</f>
        <v>-</v>
      </c>
      <c r="BX69" s="59" t="str">
        <f>IFERROR(VLOOKUP($E69,'Oct 2015'!$D$1:$Z$300,4,FALSE),"-")</f>
        <v>-</v>
      </c>
      <c r="BY69" s="59" t="str">
        <f>IFERROR(VLOOKUP(BX69,'Paid Invoices'!$F$6:$I$381,3,FALSE),"")</f>
        <v/>
      </c>
      <c r="BZ69" s="59" t="str">
        <f>IFERROR(VLOOKUP(BX69,'Open Invoices'!$D$1:$E$3000,2,FALSE),"")</f>
        <v/>
      </c>
      <c r="CA69" s="59" t="str">
        <f>IFERROR(VLOOKUP($E69,'Sep 2015'!$D$1:$Z$300,22,FALSE),"-")</f>
        <v>-</v>
      </c>
      <c r="CB69" s="59" t="str">
        <f>IFERROR(VLOOKUP($E69,'Sep 2015'!$D$1:$Z$300,4,FALSE),"-")</f>
        <v>-</v>
      </c>
      <c r="CC69" s="59" t="str">
        <f>IFERROR(VLOOKUP(CB69,'Paid Invoices'!$F$6:$I$381,3,FALSE),"")</f>
        <v/>
      </c>
      <c r="CD69" s="59" t="str">
        <f>IFERROR(VLOOKUP(CB69,'Open Invoices'!$D$1:$E$3000,2,FALSE),"")</f>
        <v/>
      </c>
      <c r="CE69" s="52"/>
      <c r="CF69" s="52" t="s">
        <v>2115</v>
      </c>
      <c r="CG69" s="49" t="str">
        <f>IFERROR(IFERROR(VLOOKUP($E69,'Asset Group  All Assets'!$B$1:$C$500,2,FALSE),(VLOOKUP($E69,'Missing-WSU-POs'!$B$1:$D$500,3,FALSE))),"?")</f>
        <v>P0770679</v>
      </c>
      <c r="CH69" s="31" t="str">
        <f>IF(G69="","",G69)</f>
        <v>P0770679</v>
      </c>
      <c r="CI69" s="31" t="str">
        <f>IF(CG69=CH69,"","Wrong PO")</f>
        <v/>
      </c>
      <c r="CJ69" s="29" t="str">
        <f>IFERROR(IF(VLOOKUP($E69,'Org July 2016 '!$D$1:$Z$500,3,FALSE)=G69,"-","Wrong PO"),"new")</f>
        <v>Wrong PO</v>
      </c>
      <c r="CK69" s="32">
        <f>IF(CJ69="wrong PO",(VLOOKUP($E69,'Org July 2016 '!$D$1:$Z$500,3,FALSE)),"")</f>
        <v>0</v>
      </c>
      <c r="CL69" s="29" t="str">
        <f>IFERROR(IF(VLOOKUP($E69,'Org June 2016 '!$D$1:$Z$500,3,FALSE)=G69,"-","Wrong PO"),"new")</f>
        <v>Wrong PO</v>
      </c>
      <c r="CM69" s="32">
        <f>IF(CL69="wrong PO",(VLOOKUP($E69,'Org June 2016 '!$D$1:$Z$500,3,FALSE)),"")</f>
        <v>0</v>
      </c>
      <c r="CN69" s="29" t="str">
        <f>IFERROR(IF(VLOOKUP($E69,'May 2016'!D127:Z626,3,FALSE)=G69,"-","Wrong PO"),"new")</f>
        <v>new</v>
      </c>
      <c r="CO69" s="32" t="str">
        <f>IF(CN69="wrong PO",(VLOOKUP($E69,'May 2016'!D127:Z626,3,FALSE)),"")</f>
        <v/>
      </c>
      <c r="CP69" s="29" t="str">
        <f>IFERROR(IF(VLOOKUP($E69,'Apr 2016'!$D$1:$Z$500,3,FALSE)=G69,"-","Wrong PO"),"new")</f>
        <v>-</v>
      </c>
      <c r="CQ69" s="32" t="str">
        <f>IF(CP69="wrong PO",(VLOOKUP($E69,'Apr 2016'!$D$1:$Z$500,3,FALSE)),"")</f>
        <v/>
      </c>
      <c r="CR69" s="32" t="str">
        <f>IFERROR(IF(VLOOKUP($E69,'Mar 2016'!$D$1:$Z$500,3,FALSE)=G69,"-","Wrong PO"),"new")</f>
        <v>-</v>
      </c>
      <c r="CS69" s="32" t="str">
        <f>IF(CP69="wrong PO",(VLOOKUP($E69,'Mar 2016'!$D$1:$Z$500,3,FALSE)),"")</f>
        <v/>
      </c>
      <c r="CT69" s="32" t="str">
        <f>IFERROR(IF(VLOOKUP($E69,'Feb 2016'!$D$1:$Z$500,3,FALSE)=G69,"-","Wrong PO"),"new")</f>
        <v>-</v>
      </c>
      <c r="CU69" s="32" t="str">
        <f>IF(CP69="wrong PO",(VLOOKUP($E69,'Feb 2016'!$D$1:$Z$500,3,FALSE)),"")</f>
        <v/>
      </c>
      <c r="CV69" s="29" t="str">
        <f>IFERROR(IF(VLOOKUP($E69,'Jan 2016'!$D$1:$Z$500,3,FALSE)=G69,"-","Wrong PO"),"new")</f>
        <v>-</v>
      </c>
      <c r="CW69" s="32" t="str">
        <f>IF(CV69="wrong PO",(VLOOKUP($E69,'Jan 2016'!$D$1:$Z$500,3,FALSE)),"")</f>
        <v/>
      </c>
      <c r="CX69" s="29" t="str">
        <f>IFERROR(IF(VLOOKUP($E69,'Dec 2015'!$D$1:$Z$500,3,FALSE)=G69,"-","Wrong PO"),"new")</f>
        <v>new</v>
      </c>
      <c r="CY69" s="32" t="str">
        <f>IF(CX69="wrong PO",(VLOOKUP($E69,'Dec 2015'!$D$1:$Z$500,3,FALSE)),"")</f>
        <v/>
      </c>
      <c r="CZ69" s="29" t="str">
        <f>IFERROR(IF(VLOOKUP($E69,'Nov 2015'!$D$1:$Z$500,3,FALSE)=G69,"-","Wrong PO"),"new")</f>
        <v>new</v>
      </c>
      <c r="DA69" s="32" t="str">
        <f>IF(CZ69="wrong PO",(VLOOKUP($E69,'Nov 2015'!$D$1:$Z$500,3,FALSE)),"")</f>
        <v/>
      </c>
      <c r="DB69" s="29" t="str">
        <f>IFERROR(IF(VLOOKUP($E69,'Oct 2015'!$D$1:$Z$500,3,FALSE)=G69,"-","Wrong PO"),"new")</f>
        <v>new</v>
      </c>
      <c r="DC69" s="32" t="str">
        <f>IF(DB69="wrong PO",(VLOOKUP($E69,'Oct 2015'!$D$1:$Z$500,3,FALSE)),"")</f>
        <v/>
      </c>
      <c r="DD69" s="29" t="str">
        <f>IFERROR(IF(VLOOKUP($E69,'Sep 2015'!$D$1:$Z$500,3,FALSE)=G69,"-","Wrong PO"),"new")</f>
        <v>new</v>
      </c>
      <c r="DE69" s="32" t="str">
        <f>IF(DD69="wrong PO",(VLOOKUP($E69,'Sep 2015'!$D$1:$Z$500,3,FALSE)),"")</f>
        <v/>
      </c>
    </row>
    <row r="70" spans="1:109">
      <c r="A70" s="115">
        <v>128</v>
      </c>
      <c r="B70" s="2" t="s">
        <v>841</v>
      </c>
      <c r="C70" s="2" t="s">
        <v>510</v>
      </c>
      <c r="D70" s="2" t="s">
        <v>48</v>
      </c>
      <c r="E70" s="2" t="s">
        <v>179</v>
      </c>
      <c r="F70" s="2" t="s">
        <v>532</v>
      </c>
      <c r="G70" s="21" t="s">
        <v>131</v>
      </c>
      <c r="H70" s="21" t="str">
        <f>IFERROR(VLOOKUP($E70,'Wayne Master'!$B$1:$C$315,2,FALSE),"not on master")</f>
        <v>P0770679</v>
      </c>
      <c r="I70" s="11" t="s">
        <v>2069</v>
      </c>
      <c r="J70" s="3">
        <v>42374</v>
      </c>
      <c r="K70" s="2" t="s">
        <v>39</v>
      </c>
      <c r="L70" s="2" t="s">
        <v>29</v>
      </c>
      <c r="M70" s="2" t="s">
        <v>30</v>
      </c>
      <c r="N70" s="2" t="s">
        <v>31</v>
      </c>
      <c r="O70" s="2" t="s">
        <v>32</v>
      </c>
      <c r="P70" s="4">
        <v>60</v>
      </c>
      <c r="Q70" s="4">
        <v>66</v>
      </c>
      <c r="R70" s="4">
        <v>6</v>
      </c>
      <c r="S70" s="5">
        <v>0.1</v>
      </c>
      <c r="T70" s="4">
        <v>0</v>
      </c>
      <c r="U70" s="4">
        <v>0</v>
      </c>
      <c r="V70" s="4">
        <v>0</v>
      </c>
      <c r="W70" s="5">
        <v>0</v>
      </c>
      <c r="X70" s="5">
        <v>0</v>
      </c>
      <c r="Y70" s="14">
        <v>0.1</v>
      </c>
      <c r="Z70" s="14">
        <v>0</v>
      </c>
      <c r="AA70" s="14">
        <v>0.1</v>
      </c>
      <c r="AB70" s="4">
        <v>24580</v>
      </c>
      <c r="AC70" s="55"/>
      <c r="AD70" s="59">
        <f>SUM(AI70,AM70,AQ70,AU70,AY70,BC70,BG70,BK70,BO70,BS70,BW70,CA70)</f>
        <v>1.08</v>
      </c>
      <c r="AE70" s="59">
        <f>(Q70*0.0169)+(U70*0.0598)</f>
        <v>1.1153999999999999</v>
      </c>
      <c r="AF70" s="102">
        <f>IFERROR(IFERROR(VLOOKUP($G70,'FPO034'!$J$9:$Q$196,7,FALSE),(VLOOKUP($H70,'FPO034'!$J$9:$Q$196,7,FALSE))),"No PO")</f>
        <v>6337.96</v>
      </c>
      <c r="AG70" s="102">
        <f>IFERROR(IFERROR(VLOOKUP($G70,'FPO034'!$J$9:$Q$196,8,FALSE),(VLOOKUP($H70,'FPO034'!$J$9:$Q$196,8,FALSE))),"No PO")</f>
        <v>0</v>
      </c>
      <c r="AH70" s="102" t="str">
        <f>IF(AG70&lt;&gt;0,"No",IF(AD70&gt;AF70,"No",IF(AD70/AE70&lt;1,"--",IF(AD70/AE70&lt;1.02,"Maybe","No"))))</f>
        <v>--</v>
      </c>
      <c r="AI70" s="59">
        <f>IFERROR(VLOOKUP($E70,'Rev2 Aug 16'!$D$1:$Z$300,22,FALSE),"-")</f>
        <v>0.1</v>
      </c>
      <c r="AJ70" s="59" t="str">
        <f>IFERROR(VLOOKUP($E70,'Rev2 Aug 16'!$D$1:$Z$300,5,FALSE),"-")</f>
        <v>WAY2001H6AQ</v>
      </c>
      <c r="AK70" s="59" t="str">
        <f>IFERROR(VLOOKUP(AJ70,'Paid Invoices'!$F$6:$I$381,3,FALSE),"")</f>
        <v/>
      </c>
      <c r="AL70" s="59" t="str">
        <f>IFERROR(VLOOKUP(AJ70,'Open Invoices'!$D$1:$E$3000,2,FALSE),"")</f>
        <v/>
      </c>
      <c r="AM70" s="59">
        <f>IFERROR(VLOOKUP($E70,'Rev2 July 16'!$D$1:$Z$300,22,FALSE),"-")</f>
        <v>0.12</v>
      </c>
      <c r="AN70" s="59" t="str">
        <f>IFERROR(VLOOKUP($E70,'Rev2 July 16'!$D$1:$Z$300,5,FALSE),"-")</f>
        <v>WAY2001G6AR</v>
      </c>
      <c r="AO70" s="59" t="str">
        <f>IFERROR(VLOOKUP(AN70,'Paid Invoices'!$F$6:$I$381,3,FALSE),"")</f>
        <v/>
      </c>
      <c r="AP70" s="59" t="str">
        <f>IFERROR(VLOOKUP(AN70,'Open Invoices'!$D$1:$E$3000,2,FALSE),"")</f>
        <v/>
      </c>
      <c r="AQ70" s="59">
        <f>IFERROR(VLOOKUP($E70,'Rev June 16'!$D$1:$Z$300,22,FALSE),"-")</f>
        <v>0.03</v>
      </c>
      <c r="AR70" s="59" t="str">
        <f>IFERROR(VLOOKUP($E70,'Rev June 16'!$D$1:$Z$300,4,FALSE),"-")</f>
        <v>WAY2001F6AQ</v>
      </c>
      <c r="AS70" s="59" t="str">
        <f>IFERROR(VLOOKUP(AR70,'Paid Invoices'!$F$6:$I$381,3,FALSE),"")</f>
        <v/>
      </c>
      <c r="AT70" s="59" t="str">
        <f>IFERROR(VLOOKUP(AR70,'Open Invoices'!$D$1:$E$3000,2,FALSE),"")</f>
        <v/>
      </c>
      <c r="AU70" s="59" t="str">
        <f>IFERROR(VLOOKUP($E70,'May 2016'!$D$1:$Z$300,22,FALSE),"-")</f>
        <v>-</v>
      </c>
      <c r="AV70" s="59" t="str">
        <f>IFERROR(VLOOKUP($E70,'May 2016'!$D$1:$Z$300,4,FALSE),"-")</f>
        <v>-</v>
      </c>
      <c r="AW70" s="59" t="str">
        <f>IFERROR(VLOOKUP(AV70,'Paid Invoices'!$F$6:$I$381,3,FALSE),"")</f>
        <v/>
      </c>
      <c r="AX70" s="59" t="str">
        <f>IFERROR(VLOOKUP(AV70,'Open Invoices'!$D$1:$E$3000,2,FALSE),"")</f>
        <v/>
      </c>
      <c r="AY70" s="59" t="str">
        <f>IFERROR(VLOOKUP($E70,'Apr 2016'!$D$1:$Z$300,22,FALSE),"-")</f>
        <v>-</v>
      </c>
      <c r="AZ70" s="59" t="str">
        <f>IFERROR(VLOOKUP($E70,'Apr 2016'!$D$1:$Z$300,4,FALSE),"-")</f>
        <v>-</v>
      </c>
      <c r="BA70" s="59" t="str">
        <f>IFERROR(VLOOKUP(AZ70,'Paid Invoices'!$F$6:$I$381,3,FALSE),"")</f>
        <v/>
      </c>
      <c r="BB70" s="59" t="str">
        <f>IFERROR(VLOOKUP(AZ70,'Open Invoices'!$D$1:$E$3000,2,FALSE),"")</f>
        <v/>
      </c>
      <c r="BC70" s="59">
        <f>IFERROR(VLOOKUP($E70,'Mar 2016'!$D$1:$Z$300,22,FALSE),"-")</f>
        <v>0.69</v>
      </c>
      <c r="BD70" s="59" t="str">
        <f>IFERROR(VLOOKUP($E70,'Mar 2016'!$D$1:$Z$300,4,FALSE),"-")</f>
        <v>WAY2001C6AK</v>
      </c>
      <c r="BE70" s="59" t="str">
        <f>IFERROR(VLOOKUP(BD70,'Paid Invoices'!$F$6:$I$381,3,FALSE),"")</f>
        <v/>
      </c>
      <c r="BF70" s="59" t="str">
        <f>IFERROR(VLOOKUP(BD70,'Open Invoices'!$D$1:$E$3000,2,FALSE),"")</f>
        <v/>
      </c>
      <c r="BG70" s="59">
        <f>IFERROR(VLOOKUP($E70,'Feb 2016'!$D$1:$Z$300,22,FALSE),"-")</f>
        <v>0.14000000000000001</v>
      </c>
      <c r="BH70" s="59" t="str">
        <f>IFERROR(VLOOKUP($E70,'Feb 2016'!$D$1:$Z$300,4,FALSE),"-")</f>
        <v>WAY2001B6AG</v>
      </c>
      <c r="BI70" s="59" t="str">
        <f>IFERROR(VLOOKUP(BH70,'Paid Invoices'!$F$6:$I$381,3,FALSE),"")</f>
        <v/>
      </c>
      <c r="BJ70" s="59" t="str">
        <f>IFERROR(VLOOKUP(BH70,'Open Invoices'!$D$1:$E$3000,2,FALSE),"")</f>
        <v/>
      </c>
      <c r="BK70" s="59">
        <f>IFERROR(VLOOKUP($E70,'Jan 2016'!$D$1:$Z$300,22,FALSE),"-")</f>
        <v>0</v>
      </c>
      <c r="BL70" s="59" t="str">
        <f>IFERROR(VLOOKUP($E70,'Jan 2016'!$D$1:$Z$300,4,FALSE),"-")</f>
        <v>WAY2001A6AV</v>
      </c>
      <c r="BM70" s="59" t="str">
        <f>IFERROR(VLOOKUP(BL70,'Paid Invoices'!$F$6:$I$381,3,FALSE),"")</f>
        <v/>
      </c>
      <c r="BN70" s="59" t="str">
        <f>IFERROR(VLOOKUP(BL70,'Open Invoices'!$D$1:$E$3000,2,FALSE),"")</f>
        <v/>
      </c>
      <c r="BO70" s="59" t="str">
        <f>IFERROR(VLOOKUP($E70,'Dec 2015'!$D$1:$Z$300,22,FALSE),"-")</f>
        <v>-</v>
      </c>
      <c r="BP70" s="59" t="str">
        <f>IFERROR(VLOOKUP($E70,'Dec 2015'!$D$1:$Z$300,4,FALSE),"-")</f>
        <v>-</v>
      </c>
      <c r="BQ70" s="59" t="str">
        <f>IFERROR(VLOOKUP(BP70,'Paid Invoices'!$F$6:$I$381,3,FALSE),"")</f>
        <v/>
      </c>
      <c r="BR70" s="59" t="str">
        <f>IFERROR(VLOOKUP(BP70,'Open Invoices'!$D$1:$E$3000,2,FALSE),"")</f>
        <v/>
      </c>
      <c r="BS70" s="59" t="str">
        <f>IFERROR(VLOOKUP($E70,'Nov 2015'!$D$1:$Z$300,22,FALSE),"-")</f>
        <v>-</v>
      </c>
      <c r="BT70" s="59" t="str">
        <f>IFERROR(VLOOKUP($E70,'Nov 2015'!$D$1:$Z$300,4,FALSE),"-")</f>
        <v>-</v>
      </c>
      <c r="BU70" s="59" t="str">
        <f>IFERROR(VLOOKUP(BT70,'Paid Invoices'!$F$6:$I$381,3,FALSE),"")</f>
        <v/>
      </c>
      <c r="BV70" s="59" t="str">
        <f>IFERROR(VLOOKUP(BT70,'Open Invoices'!$D$1:$E$3000,2,FALSE),"")</f>
        <v/>
      </c>
      <c r="BW70" s="59" t="str">
        <f>IFERROR(VLOOKUP($E70,'Oct 2015'!$D$1:$Z$300,22,FALSE),"-")</f>
        <v>-</v>
      </c>
      <c r="BX70" s="59" t="str">
        <f>IFERROR(VLOOKUP($E70,'Oct 2015'!$D$1:$Z$300,4,FALSE),"-")</f>
        <v>-</v>
      </c>
      <c r="BY70" s="59" t="str">
        <f>IFERROR(VLOOKUP(BX70,'Paid Invoices'!$F$6:$I$381,3,FALSE),"")</f>
        <v/>
      </c>
      <c r="BZ70" s="59" t="str">
        <f>IFERROR(VLOOKUP(BX70,'Open Invoices'!$D$1:$E$3000,2,FALSE),"")</f>
        <v/>
      </c>
      <c r="CA70" s="59" t="str">
        <f>IFERROR(VLOOKUP($E70,'Sep 2015'!$D$1:$Z$300,22,FALSE),"-")</f>
        <v>-</v>
      </c>
      <c r="CB70" s="59" t="str">
        <f>IFERROR(VLOOKUP($E70,'Sep 2015'!$D$1:$Z$300,4,FALSE),"-")</f>
        <v>-</v>
      </c>
      <c r="CC70" s="59" t="str">
        <f>IFERROR(VLOOKUP(CB70,'Paid Invoices'!$F$6:$I$381,3,FALSE),"")</f>
        <v/>
      </c>
      <c r="CD70" s="59" t="str">
        <f>IFERROR(VLOOKUP(CB70,'Open Invoices'!$D$1:$E$3000,2,FALSE),"")</f>
        <v/>
      </c>
      <c r="CE70" s="52"/>
      <c r="CF70" s="52" t="s">
        <v>2115</v>
      </c>
      <c r="CG70" s="49" t="str">
        <f>IFERROR(IFERROR(VLOOKUP($E70,'Asset Group  All Assets'!$B$1:$C$500,2,FALSE),(VLOOKUP($E70,'Missing-WSU-POs'!$B$1:$D$500,3,FALSE))),"?")</f>
        <v>P0770679</v>
      </c>
      <c r="CH70" s="31" t="str">
        <f>IF(G70="","",G70)</f>
        <v>P0770679</v>
      </c>
      <c r="CI70" s="31" t="str">
        <f>IF(CG70=CH70,"","Wrong PO")</f>
        <v/>
      </c>
      <c r="CJ70" s="29" t="str">
        <f>IFERROR(IF(VLOOKUP($E70,'Org July 2016 '!$D$1:$Z$500,3,FALSE)=G70,"-","Wrong PO"),"new")</f>
        <v>Wrong PO</v>
      </c>
      <c r="CK70" s="32">
        <f>IF(CJ70="wrong PO",(VLOOKUP($E70,'Org July 2016 '!$D$1:$Z$500,3,FALSE)),"")</f>
        <v>0</v>
      </c>
      <c r="CL70" s="29" t="str">
        <f>IFERROR(IF(VLOOKUP($E70,'Org June 2016 '!$D$1:$Z$500,3,FALSE)=G70,"-","Wrong PO"),"new")</f>
        <v>Wrong PO</v>
      </c>
      <c r="CM70" s="32">
        <f>IF(CL70="wrong PO",(VLOOKUP($E70,'Org June 2016 '!$D$1:$Z$500,3,FALSE)),"")</f>
        <v>0</v>
      </c>
      <c r="CN70" s="29" t="str">
        <f>IFERROR(IF(VLOOKUP($E70,'May 2016'!D128:Z627,3,FALSE)=G70,"-","Wrong PO"),"new")</f>
        <v>new</v>
      </c>
      <c r="CO70" s="32" t="str">
        <f>IF(CN70="wrong PO",(VLOOKUP($E70,'May 2016'!D128:Z627,3,FALSE)),"")</f>
        <v/>
      </c>
      <c r="CP70" s="29" t="str">
        <f>IFERROR(IF(VLOOKUP($E70,'Apr 2016'!$D$1:$Z$500,3,FALSE)=G70,"-","Wrong PO"),"new")</f>
        <v>new</v>
      </c>
      <c r="CQ70" s="32" t="str">
        <f>IF(CP70="wrong PO",(VLOOKUP($E70,'Apr 2016'!$D$1:$Z$500,3,FALSE)),"")</f>
        <v/>
      </c>
      <c r="CR70" s="32" t="str">
        <f>IFERROR(IF(VLOOKUP($E70,'Mar 2016'!$D$1:$Z$500,3,FALSE)=G70,"-","Wrong PO"),"new")</f>
        <v>-</v>
      </c>
      <c r="CS70" s="32" t="str">
        <f>IF(CP70="wrong PO",(VLOOKUP($E70,'Mar 2016'!$D$1:$Z$500,3,FALSE)),"")</f>
        <v/>
      </c>
      <c r="CT70" s="32" t="str">
        <f>IFERROR(IF(VLOOKUP($E70,'Feb 2016'!$D$1:$Z$500,3,FALSE)=G70,"-","Wrong PO"),"new")</f>
        <v>-</v>
      </c>
      <c r="CU70" s="32" t="str">
        <f>IF(CP70="wrong PO",(VLOOKUP($E70,'Feb 2016'!$D$1:$Z$500,3,FALSE)),"")</f>
        <v/>
      </c>
      <c r="CV70" s="29" t="str">
        <f>IFERROR(IF(VLOOKUP($E70,'Jan 2016'!$D$1:$Z$500,3,FALSE)=G70,"-","Wrong PO"),"new")</f>
        <v>-</v>
      </c>
      <c r="CW70" s="32" t="str">
        <f>IF(CV70="wrong PO",(VLOOKUP($E70,'Jan 2016'!$D$1:$Z$500,3,FALSE)),"")</f>
        <v/>
      </c>
      <c r="CX70" s="29" t="str">
        <f>IFERROR(IF(VLOOKUP($E70,'Dec 2015'!$D$1:$Z$500,3,FALSE)=G70,"-","Wrong PO"),"new")</f>
        <v>new</v>
      </c>
      <c r="CY70" s="32" t="str">
        <f>IF(CX70="wrong PO",(VLOOKUP($E70,'Dec 2015'!$D$1:$Z$500,3,FALSE)),"")</f>
        <v/>
      </c>
      <c r="CZ70" s="29" t="str">
        <f>IFERROR(IF(VLOOKUP($E70,'Nov 2015'!$D$1:$Z$500,3,FALSE)=G70,"-","Wrong PO"),"new")</f>
        <v>new</v>
      </c>
      <c r="DA70" s="32" t="str">
        <f>IF(CZ70="wrong PO",(VLOOKUP($E70,'Nov 2015'!$D$1:$Z$500,3,FALSE)),"")</f>
        <v/>
      </c>
      <c r="DB70" s="29" t="str">
        <f>IFERROR(IF(VLOOKUP($E70,'Oct 2015'!$D$1:$Z$500,3,FALSE)=G70,"-","Wrong PO"),"new")</f>
        <v>new</v>
      </c>
      <c r="DC70" s="32" t="str">
        <f>IF(DB70="wrong PO",(VLOOKUP($E70,'Oct 2015'!$D$1:$Z$500,3,FALSE)),"")</f>
        <v/>
      </c>
      <c r="DD70" s="29" t="str">
        <f>IFERROR(IF(VLOOKUP($E70,'Sep 2015'!$D$1:$Z$500,3,FALSE)=G70,"-","Wrong PO"),"new")</f>
        <v>new</v>
      </c>
      <c r="DE70" s="32" t="str">
        <f>IF(DD70="wrong PO",(VLOOKUP($E70,'Sep 2015'!$D$1:$Z$500,3,FALSE)),"")</f>
        <v/>
      </c>
    </row>
    <row r="71" spans="1:109">
      <c r="A71" s="115">
        <v>129</v>
      </c>
      <c r="B71" s="2" t="s">
        <v>841</v>
      </c>
      <c r="C71" s="2" t="s">
        <v>510</v>
      </c>
      <c r="D71" s="2" t="s">
        <v>48</v>
      </c>
      <c r="E71" s="2" t="s">
        <v>180</v>
      </c>
      <c r="F71" s="2" t="s">
        <v>532</v>
      </c>
      <c r="G71" s="21" t="s">
        <v>131</v>
      </c>
      <c r="H71" s="21" t="str">
        <f>IFERROR(VLOOKUP($E71,'Wayne Master'!$B$1:$C$315,2,FALSE),"not on master")</f>
        <v>P0770679</v>
      </c>
      <c r="I71" s="11" t="s">
        <v>2069</v>
      </c>
      <c r="J71" s="3">
        <v>42374</v>
      </c>
      <c r="K71" s="2" t="s">
        <v>39</v>
      </c>
      <c r="L71" s="2" t="s">
        <v>29</v>
      </c>
      <c r="M71" s="2" t="s">
        <v>30</v>
      </c>
      <c r="N71" s="2" t="s">
        <v>31</v>
      </c>
      <c r="O71" s="2" t="s">
        <v>32</v>
      </c>
      <c r="P71" s="4">
        <v>7949</v>
      </c>
      <c r="Q71" s="4">
        <v>9757</v>
      </c>
      <c r="R71" s="4">
        <v>1808</v>
      </c>
      <c r="S71" s="5">
        <v>30.56</v>
      </c>
      <c r="T71" s="4">
        <v>0</v>
      </c>
      <c r="U71" s="4">
        <v>0</v>
      </c>
      <c r="V71" s="4">
        <v>0</v>
      </c>
      <c r="W71" s="5">
        <v>0</v>
      </c>
      <c r="X71" s="5">
        <v>0</v>
      </c>
      <c r="Y71" s="14">
        <v>30.56</v>
      </c>
      <c r="Z71" s="14">
        <v>0</v>
      </c>
      <c r="AA71" s="14">
        <v>30.56</v>
      </c>
      <c r="AB71" s="4">
        <v>24580</v>
      </c>
      <c r="AC71" s="55"/>
      <c r="AD71" s="59">
        <f>SUM(AI71,AM71,AQ71,AU71,AY71,BC71,BG71,BK71,BO71,BS71,BW71,CA71)</f>
        <v>164.86999999999998</v>
      </c>
      <c r="AE71" s="59">
        <f>(Q71*0.0169)+(U71*0.0598)</f>
        <v>164.89329999999998</v>
      </c>
      <c r="AF71" s="102">
        <f>IFERROR(IFERROR(VLOOKUP($G71,'FPO034'!$J$9:$Q$196,7,FALSE),(VLOOKUP($H71,'FPO034'!$J$9:$Q$196,7,FALSE))),"No PO")</f>
        <v>6337.96</v>
      </c>
      <c r="AG71" s="102">
        <f>IFERROR(IFERROR(VLOOKUP($G71,'FPO034'!$J$9:$Q$196,8,FALSE),(VLOOKUP($H71,'FPO034'!$J$9:$Q$196,8,FALSE))),"No PO")</f>
        <v>0</v>
      </c>
      <c r="AH71" s="102" t="str">
        <f>IF(AG71&lt;&gt;0,"No",IF(AD71&gt;AF71,"No",IF(AD71/AE71&lt;1,"--",IF(AD71/AE71&lt;1.02,"Maybe","No"))))</f>
        <v>--</v>
      </c>
      <c r="AI71" s="59">
        <f>IFERROR(VLOOKUP($E71,'Rev2 Aug 16'!$D$1:$Z$300,22,FALSE),"-")</f>
        <v>30.56</v>
      </c>
      <c r="AJ71" s="59" t="str">
        <f>IFERROR(VLOOKUP($E71,'Rev2 Aug 16'!$D$1:$Z$300,5,FALSE),"-")</f>
        <v>WAY2001H6AQ</v>
      </c>
      <c r="AK71" s="59" t="str">
        <f>IFERROR(VLOOKUP(AJ71,'Paid Invoices'!$F$6:$I$381,3,FALSE),"")</f>
        <v/>
      </c>
      <c r="AL71" s="59" t="str">
        <f>IFERROR(VLOOKUP(AJ71,'Open Invoices'!$D$1:$E$3000,2,FALSE),"")</f>
        <v/>
      </c>
      <c r="AM71" s="59">
        <f>IFERROR(VLOOKUP($E71,'Rev2 July 16'!$D$1:$Z$300,22,FALSE),"-")</f>
        <v>14.8</v>
      </c>
      <c r="AN71" s="59" t="str">
        <f>IFERROR(VLOOKUP($E71,'Rev2 July 16'!$D$1:$Z$300,5,FALSE),"-")</f>
        <v>WAY2001G6AR</v>
      </c>
      <c r="AO71" s="59" t="str">
        <f>IFERROR(VLOOKUP(AN71,'Paid Invoices'!$F$6:$I$381,3,FALSE),"")</f>
        <v/>
      </c>
      <c r="AP71" s="59" t="str">
        <f>IFERROR(VLOOKUP(AN71,'Open Invoices'!$D$1:$E$3000,2,FALSE),"")</f>
        <v/>
      </c>
      <c r="AQ71" s="59">
        <f>IFERROR(VLOOKUP($E71,'Rev June 16'!$D$1:$Z$300,22,FALSE),"-")</f>
        <v>21.13</v>
      </c>
      <c r="AR71" s="59" t="str">
        <f>IFERROR(VLOOKUP($E71,'Rev June 16'!$D$1:$Z$300,4,FALSE),"-")</f>
        <v>WAY2001F6AQ</v>
      </c>
      <c r="AS71" s="59" t="str">
        <f>IFERROR(VLOOKUP(AR71,'Paid Invoices'!$F$6:$I$381,3,FALSE),"")</f>
        <v/>
      </c>
      <c r="AT71" s="59" t="str">
        <f>IFERROR(VLOOKUP(AR71,'Open Invoices'!$D$1:$E$3000,2,FALSE),"")</f>
        <v/>
      </c>
      <c r="AU71" s="59">
        <f>IFERROR(VLOOKUP($E71,'May 2016'!$D$1:$Z$300,22,FALSE),"-")</f>
        <v>20.99</v>
      </c>
      <c r="AV71" s="59" t="str">
        <f>IFERROR(VLOOKUP($E71,'May 2016'!$D$1:$Z$300,4,FALSE),"-")</f>
        <v>WAY2001E6AP</v>
      </c>
      <c r="AW71" s="59" t="str">
        <f>IFERROR(VLOOKUP(AV71,'Paid Invoices'!$F$6:$I$381,3,FALSE),"")</f>
        <v/>
      </c>
      <c r="AX71" s="59" t="str">
        <f>IFERROR(VLOOKUP(AV71,'Open Invoices'!$D$1:$E$3000,2,FALSE),"")</f>
        <v/>
      </c>
      <c r="AY71" s="59">
        <f>IFERROR(VLOOKUP($E71,'Apr 2016'!$D$1:$Z$300,22,FALSE),"-")</f>
        <v>25.13</v>
      </c>
      <c r="AZ71" s="59" t="str">
        <f>IFERROR(VLOOKUP($E71,'Apr 2016'!$D$1:$Z$300,4,FALSE),"-")</f>
        <v>WAY2001D6AP</v>
      </c>
      <c r="BA71" s="59" t="str">
        <f>IFERROR(VLOOKUP(AZ71,'Paid Invoices'!$F$6:$I$381,3,FALSE),"")</f>
        <v/>
      </c>
      <c r="BB71" s="59" t="str">
        <f>IFERROR(VLOOKUP(AZ71,'Open Invoices'!$D$1:$E$3000,2,FALSE),"")</f>
        <v/>
      </c>
      <c r="BC71" s="59">
        <f>IFERROR(VLOOKUP($E71,'Mar 2016'!$D$1:$Z$300,22,FALSE),"-")</f>
        <v>17.95</v>
      </c>
      <c r="BD71" s="59" t="str">
        <f>IFERROR(VLOOKUP($E71,'Mar 2016'!$D$1:$Z$300,4,FALSE),"-")</f>
        <v>WAY2001C6AK</v>
      </c>
      <c r="BE71" s="59" t="str">
        <f>IFERROR(VLOOKUP(BD71,'Paid Invoices'!$F$6:$I$381,3,FALSE),"")</f>
        <v/>
      </c>
      <c r="BF71" s="59" t="str">
        <f>IFERROR(VLOOKUP(BD71,'Open Invoices'!$D$1:$E$3000,2,FALSE),"")</f>
        <v/>
      </c>
      <c r="BG71" s="59">
        <f>IFERROR(VLOOKUP($E71,'Feb 2016'!$D$1:$Z$300,22,FALSE),"-")</f>
        <v>34.31</v>
      </c>
      <c r="BH71" s="59" t="str">
        <f>IFERROR(VLOOKUP($E71,'Feb 2016'!$D$1:$Z$300,4,FALSE),"-")</f>
        <v>WAY2001B6AG</v>
      </c>
      <c r="BI71" s="59" t="str">
        <f>IFERROR(VLOOKUP(BH71,'Paid Invoices'!$F$6:$I$381,3,FALSE),"")</f>
        <v/>
      </c>
      <c r="BJ71" s="59" t="str">
        <f>IFERROR(VLOOKUP(BH71,'Open Invoices'!$D$1:$E$3000,2,FALSE),"")</f>
        <v/>
      </c>
      <c r="BK71" s="59">
        <f>IFERROR(VLOOKUP($E71,'Jan 2016'!$D$1:$Z$300,22,FALSE),"-")</f>
        <v>0</v>
      </c>
      <c r="BL71" s="59" t="str">
        <f>IFERROR(VLOOKUP($E71,'Jan 2016'!$D$1:$Z$300,4,FALSE),"-")</f>
        <v>WAY2001A6AV</v>
      </c>
      <c r="BM71" s="59" t="str">
        <f>IFERROR(VLOOKUP(BL71,'Paid Invoices'!$F$6:$I$381,3,FALSE),"")</f>
        <v/>
      </c>
      <c r="BN71" s="59" t="str">
        <f>IFERROR(VLOOKUP(BL71,'Open Invoices'!$D$1:$E$3000,2,FALSE),"")</f>
        <v/>
      </c>
      <c r="BO71" s="59" t="str">
        <f>IFERROR(VLOOKUP($E71,'Dec 2015'!$D$1:$Z$300,22,FALSE),"-")</f>
        <v>-</v>
      </c>
      <c r="BP71" s="59" t="str">
        <f>IFERROR(VLOOKUP($E71,'Dec 2015'!$D$1:$Z$300,4,FALSE),"-")</f>
        <v>-</v>
      </c>
      <c r="BQ71" s="59" t="str">
        <f>IFERROR(VLOOKUP(BP71,'Paid Invoices'!$F$6:$I$381,3,FALSE),"")</f>
        <v/>
      </c>
      <c r="BR71" s="59" t="str">
        <f>IFERROR(VLOOKUP(BP71,'Open Invoices'!$D$1:$E$3000,2,FALSE),"")</f>
        <v/>
      </c>
      <c r="BS71" s="59" t="str">
        <f>IFERROR(VLOOKUP($E71,'Nov 2015'!$D$1:$Z$300,22,FALSE),"-")</f>
        <v>-</v>
      </c>
      <c r="BT71" s="59" t="str">
        <f>IFERROR(VLOOKUP($E71,'Nov 2015'!$D$1:$Z$300,4,FALSE),"-")</f>
        <v>-</v>
      </c>
      <c r="BU71" s="59" t="str">
        <f>IFERROR(VLOOKUP(BT71,'Paid Invoices'!$F$6:$I$381,3,FALSE),"")</f>
        <v/>
      </c>
      <c r="BV71" s="59" t="str">
        <f>IFERROR(VLOOKUP(BT71,'Open Invoices'!$D$1:$E$3000,2,FALSE),"")</f>
        <v/>
      </c>
      <c r="BW71" s="59" t="str">
        <f>IFERROR(VLOOKUP($E71,'Oct 2015'!$D$1:$Z$300,22,FALSE),"-")</f>
        <v>-</v>
      </c>
      <c r="BX71" s="59" t="str">
        <f>IFERROR(VLOOKUP($E71,'Oct 2015'!$D$1:$Z$300,4,FALSE),"-")</f>
        <v>-</v>
      </c>
      <c r="BY71" s="59" t="str">
        <f>IFERROR(VLOOKUP(BX71,'Paid Invoices'!$F$6:$I$381,3,FALSE),"")</f>
        <v/>
      </c>
      <c r="BZ71" s="59" t="str">
        <f>IFERROR(VLOOKUP(BX71,'Open Invoices'!$D$1:$E$3000,2,FALSE),"")</f>
        <v/>
      </c>
      <c r="CA71" s="59" t="str">
        <f>IFERROR(VLOOKUP($E71,'Sep 2015'!$D$1:$Z$300,22,FALSE),"-")</f>
        <v>-</v>
      </c>
      <c r="CB71" s="59" t="str">
        <f>IFERROR(VLOOKUP($E71,'Sep 2015'!$D$1:$Z$300,4,FALSE),"-")</f>
        <v>-</v>
      </c>
      <c r="CC71" s="59" t="str">
        <f>IFERROR(VLOOKUP(CB71,'Paid Invoices'!$F$6:$I$381,3,FALSE),"")</f>
        <v/>
      </c>
      <c r="CD71" s="59" t="str">
        <f>IFERROR(VLOOKUP(CB71,'Open Invoices'!$D$1:$E$3000,2,FALSE),"")</f>
        <v/>
      </c>
      <c r="CE71" s="52"/>
      <c r="CF71" s="52" t="s">
        <v>2115</v>
      </c>
      <c r="CG71" s="49" t="str">
        <f>IFERROR(IFERROR(VLOOKUP($E71,'Asset Group  All Assets'!$B$1:$C$500,2,FALSE),(VLOOKUP($E71,'Missing-WSU-POs'!$B$1:$D$500,3,FALSE))),"?")</f>
        <v>P0770679</v>
      </c>
      <c r="CH71" s="31" t="str">
        <f>IF(G71="","",G71)</f>
        <v>P0770679</v>
      </c>
      <c r="CI71" s="31" t="str">
        <f>IF(CG71=CH71,"","Wrong PO")</f>
        <v/>
      </c>
      <c r="CJ71" s="29" t="str">
        <f>IFERROR(IF(VLOOKUP($E71,'Org July 2016 '!$D$1:$Z$500,3,FALSE)=G71,"-","Wrong PO"),"new")</f>
        <v>Wrong PO</v>
      </c>
      <c r="CK71" s="32">
        <f>IF(CJ71="wrong PO",(VLOOKUP($E71,'Org July 2016 '!$D$1:$Z$500,3,FALSE)),"")</f>
        <v>0</v>
      </c>
      <c r="CL71" s="29" t="str">
        <f>IFERROR(IF(VLOOKUP($E71,'Org June 2016 '!$D$1:$Z$500,3,FALSE)=G71,"-","Wrong PO"),"new")</f>
        <v>Wrong PO</v>
      </c>
      <c r="CM71" s="32">
        <f>IF(CL71="wrong PO",(VLOOKUP($E71,'Org June 2016 '!$D$1:$Z$500,3,FALSE)),"")</f>
        <v>0</v>
      </c>
      <c r="CN71" s="29" t="str">
        <f>IFERROR(IF(VLOOKUP($E71,'May 2016'!D129:Z628,3,FALSE)=G71,"-","Wrong PO"),"new")</f>
        <v>new</v>
      </c>
      <c r="CO71" s="32" t="str">
        <f>IF(CN71="wrong PO",(VLOOKUP($E71,'May 2016'!D129:Z628,3,FALSE)),"")</f>
        <v/>
      </c>
      <c r="CP71" s="29" t="str">
        <f>IFERROR(IF(VLOOKUP($E71,'Apr 2016'!$D$1:$Z$500,3,FALSE)=G71,"-","Wrong PO"),"new")</f>
        <v>-</v>
      </c>
      <c r="CQ71" s="32" t="str">
        <f>IF(CP71="wrong PO",(VLOOKUP($E71,'Apr 2016'!$D$1:$Z$500,3,FALSE)),"")</f>
        <v/>
      </c>
      <c r="CR71" s="32" t="str">
        <f>IFERROR(IF(VLOOKUP($E71,'Mar 2016'!$D$1:$Z$500,3,FALSE)=G71,"-","Wrong PO"),"new")</f>
        <v>-</v>
      </c>
      <c r="CS71" s="32" t="str">
        <f>IF(CP71="wrong PO",(VLOOKUP($E71,'Mar 2016'!$D$1:$Z$500,3,FALSE)),"")</f>
        <v/>
      </c>
      <c r="CT71" s="32" t="str">
        <f>IFERROR(IF(VLOOKUP($E71,'Feb 2016'!$D$1:$Z$500,3,FALSE)=G71,"-","Wrong PO"),"new")</f>
        <v>-</v>
      </c>
      <c r="CU71" s="32" t="str">
        <f>IF(CP71="wrong PO",(VLOOKUP($E71,'Feb 2016'!$D$1:$Z$500,3,FALSE)),"")</f>
        <v/>
      </c>
      <c r="CV71" s="29" t="str">
        <f>IFERROR(IF(VLOOKUP($E71,'Jan 2016'!$D$1:$Z$500,3,FALSE)=G71,"-","Wrong PO"),"new")</f>
        <v>-</v>
      </c>
      <c r="CW71" s="32" t="str">
        <f>IF(CV71="wrong PO",(VLOOKUP($E71,'Jan 2016'!$D$1:$Z$500,3,FALSE)),"")</f>
        <v/>
      </c>
      <c r="CX71" s="29" t="str">
        <f>IFERROR(IF(VLOOKUP($E71,'Dec 2015'!$D$1:$Z$500,3,FALSE)=G71,"-","Wrong PO"),"new")</f>
        <v>new</v>
      </c>
      <c r="CY71" s="32" t="str">
        <f>IF(CX71="wrong PO",(VLOOKUP($E71,'Dec 2015'!$D$1:$Z$500,3,FALSE)),"")</f>
        <v/>
      </c>
      <c r="CZ71" s="29" t="str">
        <f>IFERROR(IF(VLOOKUP($E71,'Nov 2015'!$D$1:$Z$500,3,FALSE)=G71,"-","Wrong PO"),"new")</f>
        <v>new</v>
      </c>
      <c r="DA71" s="32" t="str">
        <f>IF(CZ71="wrong PO",(VLOOKUP($E71,'Nov 2015'!$D$1:$Z$500,3,FALSE)),"")</f>
        <v/>
      </c>
      <c r="DB71" s="29" t="str">
        <f>IFERROR(IF(VLOOKUP($E71,'Oct 2015'!$D$1:$Z$500,3,FALSE)=G71,"-","Wrong PO"),"new")</f>
        <v>new</v>
      </c>
      <c r="DC71" s="32" t="str">
        <f>IF(DB71="wrong PO",(VLOOKUP($E71,'Oct 2015'!$D$1:$Z$500,3,FALSE)),"")</f>
        <v/>
      </c>
      <c r="DD71" s="29" t="str">
        <f>IFERROR(IF(VLOOKUP($E71,'Sep 2015'!$D$1:$Z$500,3,FALSE)=G71,"-","Wrong PO"),"new")</f>
        <v>new</v>
      </c>
      <c r="DE71" s="32" t="str">
        <f>IF(DD71="wrong PO",(VLOOKUP($E71,'Sep 2015'!$D$1:$Z$500,3,FALSE)),"")</f>
        <v/>
      </c>
    </row>
    <row r="72" spans="1:109">
      <c r="A72" s="115">
        <v>130</v>
      </c>
      <c r="B72" s="2" t="s">
        <v>841</v>
      </c>
      <c r="C72" s="2" t="s">
        <v>510</v>
      </c>
      <c r="D72" s="2" t="s">
        <v>48</v>
      </c>
      <c r="E72" s="2" t="s">
        <v>183</v>
      </c>
      <c r="F72" s="2" t="s">
        <v>532</v>
      </c>
      <c r="G72" s="21" t="s">
        <v>131</v>
      </c>
      <c r="H72" s="21" t="str">
        <f>IFERROR(VLOOKUP($E72,'Wayne Master'!$B$1:$C$315,2,FALSE),"not on master")</f>
        <v>P0770679</v>
      </c>
      <c r="I72" s="11" t="s">
        <v>2069</v>
      </c>
      <c r="J72" s="3">
        <v>42374</v>
      </c>
      <c r="K72" s="2" t="s">
        <v>39</v>
      </c>
      <c r="L72" s="2" t="s">
        <v>29</v>
      </c>
      <c r="M72" s="2" t="s">
        <v>30</v>
      </c>
      <c r="N72" s="2" t="s">
        <v>31</v>
      </c>
      <c r="O72" s="2" t="s">
        <v>32</v>
      </c>
      <c r="P72" s="4">
        <v>9576</v>
      </c>
      <c r="Q72" s="4">
        <v>12304</v>
      </c>
      <c r="R72" s="4">
        <v>2728</v>
      </c>
      <c r="S72" s="5">
        <v>46.1</v>
      </c>
      <c r="T72" s="4">
        <v>0</v>
      </c>
      <c r="U72" s="4">
        <v>0</v>
      </c>
      <c r="V72" s="4">
        <v>0</v>
      </c>
      <c r="W72" s="5">
        <v>0</v>
      </c>
      <c r="X72" s="5">
        <v>0</v>
      </c>
      <c r="Y72" s="14">
        <v>46.1</v>
      </c>
      <c r="Z72" s="14">
        <v>0</v>
      </c>
      <c r="AA72" s="14">
        <v>46.1</v>
      </c>
      <c r="AB72" s="4">
        <v>24580</v>
      </c>
      <c r="AC72" s="55"/>
      <c r="AD72" s="59">
        <f>SUM(AI72,AM72,AQ72,AU72,AY72,BC72,BG72,BK72,BO72,BS72,BW72,CA72)</f>
        <v>207.90999999999997</v>
      </c>
      <c r="AE72" s="59">
        <f>(Q72*0.0169)+(U72*0.0598)</f>
        <v>207.93759999999997</v>
      </c>
      <c r="AF72" s="102">
        <f>IFERROR(IFERROR(VLOOKUP($G72,'FPO034'!$J$9:$Q$196,7,FALSE),(VLOOKUP($H72,'FPO034'!$J$9:$Q$196,7,FALSE))),"No PO")</f>
        <v>6337.96</v>
      </c>
      <c r="AG72" s="102">
        <f>IFERROR(IFERROR(VLOOKUP($G72,'FPO034'!$J$9:$Q$196,8,FALSE),(VLOOKUP($H72,'FPO034'!$J$9:$Q$196,8,FALSE))),"No PO")</f>
        <v>0</v>
      </c>
      <c r="AH72" s="102" t="str">
        <f>IF(AG72&lt;&gt;0,"No",IF(AD72&gt;AF72,"No",IF(AD72/AE72&lt;1,"--",IF(AD72/AE72&lt;1.02,"Maybe","No"))))</f>
        <v>--</v>
      </c>
      <c r="AI72" s="59">
        <f>IFERROR(VLOOKUP($E72,'Rev2 Aug 16'!$D$1:$Z$300,22,FALSE),"-")</f>
        <v>46.1</v>
      </c>
      <c r="AJ72" s="59" t="str">
        <f>IFERROR(VLOOKUP($E72,'Rev2 Aug 16'!$D$1:$Z$300,5,FALSE),"-")</f>
        <v>WAY2001H6AQ</v>
      </c>
      <c r="AK72" s="59" t="str">
        <f>IFERROR(VLOOKUP(AJ72,'Paid Invoices'!$F$6:$I$381,3,FALSE),"")</f>
        <v/>
      </c>
      <c r="AL72" s="59" t="str">
        <f>IFERROR(VLOOKUP(AJ72,'Open Invoices'!$D$1:$E$3000,2,FALSE),"")</f>
        <v/>
      </c>
      <c r="AM72" s="59">
        <f>IFERROR(VLOOKUP($E72,'Rev2 July 16'!$D$1:$Z$300,22,FALSE),"-")</f>
        <v>21.65</v>
      </c>
      <c r="AN72" s="59" t="str">
        <f>IFERROR(VLOOKUP($E72,'Rev2 July 16'!$D$1:$Z$300,5,FALSE),"-")</f>
        <v>WAY2001G6AR</v>
      </c>
      <c r="AO72" s="59" t="str">
        <f>IFERROR(VLOOKUP(AN72,'Paid Invoices'!$F$6:$I$381,3,FALSE),"")</f>
        <v/>
      </c>
      <c r="AP72" s="59" t="str">
        <f>IFERROR(VLOOKUP(AN72,'Open Invoices'!$D$1:$E$3000,2,FALSE),"")</f>
        <v/>
      </c>
      <c r="AQ72" s="59">
        <f>IFERROR(VLOOKUP($E72,'Rev June 16'!$D$1:$Z$300,22,FALSE),"-")</f>
        <v>19.489999999999998</v>
      </c>
      <c r="AR72" s="59" t="str">
        <f>IFERROR(VLOOKUP($E72,'Rev June 16'!$D$1:$Z$300,4,FALSE),"-")</f>
        <v>WAY2001F6AQ</v>
      </c>
      <c r="AS72" s="59" t="str">
        <f>IFERROR(VLOOKUP(AR72,'Paid Invoices'!$F$6:$I$381,3,FALSE),"")</f>
        <v/>
      </c>
      <c r="AT72" s="59" t="str">
        <f>IFERROR(VLOOKUP(AR72,'Open Invoices'!$D$1:$E$3000,2,FALSE),"")</f>
        <v/>
      </c>
      <c r="AU72" s="59">
        <f>IFERROR(VLOOKUP($E72,'May 2016'!$D$1:$Z$300,22,FALSE),"-")</f>
        <v>28.19</v>
      </c>
      <c r="AV72" s="59" t="str">
        <f>IFERROR(VLOOKUP($E72,'May 2016'!$D$1:$Z$300,4,FALSE),"-")</f>
        <v>WAY2001E6AP</v>
      </c>
      <c r="AW72" s="59" t="str">
        <f>IFERROR(VLOOKUP(AV72,'Paid Invoices'!$F$6:$I$381,3,FALSE),"")</f>
        <v/>
      </c>
      <c r="AX72" s="59" t="str">
        <f>IFERROR(VLOOKUP(AV72,'Open Invoices'!$D$1:$E$3000,2,FALSE),"")</f>
        <v/>
      </c>
      <c r="AY72" s="59">
        <f>IFERROR(VLOOKUP($E72,'Apr 2016'!$D$1:$Z$300,22,FALSE),"-")</f>
        <v>26.47</v>
      </c>
      <c r="AZ72" s="59" t="str">
        <f>IFERROR(VLOOKUP($E72,'Apr 2016'!$D$1:$Z$300,4,FALSE),"-")</f>
        <v>WAY2001D6AP</v>
      </c>
      <c r="BA72" s="59" t="str">
        <f>IFERROR(VLOOKUP(AZ72,'Paid Invoices'!$F$6:$I$381,3,FALSE),"")</f>
        <v/>
      </c>
      <c r="BB72" s="59" t="str">
        <f>IFERROR(VLOOKUP(AZ72,'Open Invoices'!$D$1:$E$3000,2,FALSE),"")</f>
        <v/>
      </c>
      <c r="BC72" s="59">
        <f>IFERROR(VLOOKUP($E72,'Mar 2016'!$D$1:$Z$300,22,FALSE),"-")</f>
        <v>26.58</v>
      </c>
      <c r="BD72" s="59" t="str">
        <f>IFERROR(VLOOKUP($E72,'Mar 2016'!$D$1:$Z$300,4,FALSE),"-")</f>
        <v>WAY2001C6AK</v>
      </c>
      <c r="BE72" s="59" t="str">
        <f>IFERROR(VLOOKUP(BD72,'Paid Invoices'!$F$6:$I$381,3,FALSE),"")</f>
        <v/>
      </c>
      <c r="BF72" s="59" t="str">
        <f>IFERROR(VLOOKUP(BD72,'Open Invoices'!$D$1:$E$3000,2,FALSE),"")</f>
        <v/>
      </c>
      <c r="BG72" s="59">
        <f>IFERROR(VLOOKUP($E72,'Feb 2016'!$D$1:$Z$300,22,FALSE),"-")</f>
        <v>29.88</v>
      </c>
      <c r="BH72" s="59" t="str">
        <f>IFERROR(VLOOKUP($E72,'Feb 2016'!$D$1:$Z$300,4,FALSE),"-")</f>
        <v>WAY2001B6AG</v>
      </c>
      <c r="BI72" s="59" t="str">
        <f>IFERROR(VLOOKUP(BH72,'Paid Invoices'!$F$6:$I$381,3,FALSE),"")</f>
        <v/>
      </c>
      <c r="BJ72" s="59" t="str">
        <f>IFERROR(VLOOKUP(BH72,'Open Invoices'!$D$1:$E$3000,2,FALSE),"")</f>
        <v/>
      </c>
      <c r="BK72" s="59">
        <f>IFERROR(VLOOKUP($E72,'Jan 2016'!$D$1:$Z$300,22,FALSE),"-")</f>
        <v>9.5500000000000007</v>
      </c>
      <c r="BL72" s="59" t="str">
        <f>IFERROR(VLOOKUP($E72,'Jan 2016'!$D$1:$Z$300,4,FALSE),"-")</f>
        <v>WAY2001A6AV</v>
      </c>
      <c r="BM72" s="59" t="str">
        <f>IFERROR(VLOOKUP(BL72,'Paid Invoices'!$F$6:$I$381,3,FALSE),"")</f>
        <v/>
      </c>
      <c r="BN72" s="59" t="str">
        <f>IFERROR(VLOOKUP(BL72,'Open Invoices'!$D$1:$E$3000,2,FALSE),"")</f>
        <v/>
      </c>
      <c r="BO72" s="59" t="str">
        <f>IFERROR(VLOOKUP($E72,'Dec 2015'!$D$1:$Z$300,22,FALSE),"-")</f>
        <v>-</v>
      </c>
      <c r="BP72" s="59" t="str">
        <f>IFERROR(VLOOKUP($E72,'Dec 2015'!$D$1:$Z$300,4,FALSE),"-")</f>
        <v>-</v>
      </c>
      <c r="BQ72" s="59" t="str">
        <f>IFERROR(VLOOKUP(BP72,'Paid Invoices'!$F$6:$I$381,3,FALSE),"")</f>
        <v/>
      </c>
      <c r="BR72" s="59" t="str">
        <f>IFERROR(VLOOKUP(BP72,'Open Invoices'!$D$1:$E$3000,2,FALSE),"")</f>
        <v/>
      </c>
      <c r="BS72" s="59" t="str">
        <f>IFERROR(VLOOKUP($E72,'Nov 2015'!$D$1:$Z$300,22,FALSE),"-")</f>
        <v>-</v>
      </c>
      <c r="BT72" s="59" t="str">
        <f>IFERROR(VLOOKUP($E72,'Nov 2015'!$D$1:$Z$300,4,FALSE),"-")</f>
        <v>-</v>
      </c>
      <c r="BU72" s="59" t="str">
        <f>IFERROR(VLOOKUP(BT72,'Paid Invoices'!$F$6:$I$381,3,FALSE),"")</f>
        <v/>
      </c>
      <c r="BV72" s="59" t="str">
        <f>IFERROR(VLOOKUP(BT72,'Open Invoices'!$D$1:$E$3000,2,FALSE),"")</f>
        <v/>
      </c>
      <c r="BW72" s="59" t="str">
        <f>IFERROR(VLOOKUP($E72,'Oct 2015'!$D$1:$Z$300,22,FALSE),"-")</f>
        <v>-</v>
      </c>
      <c r="BX72" s="59" t="str">
        <f>IFERROR(VLOOKUP($E72,'Oct 2015'!$D$1:$Z$300,4,FALSE),"-")</f>
        <v>-</v>
      </c>
      <c r="BY72" s="59" t="str">
        <f>IFERROR(VLOOKUP(BX72,'Paid Invoices'!$F$6:$I$381,3,FALSE),"")</f>
        <v/>
      </c>
      <c r="BZ72" s="59" t="str">
        <f>IFERROR(VLOOKUP(BX72,'Open Invoices'!$D$1:$E$3000,2,FALSE),"")</f>
        <v/>
      </c>
      <c r="CA72" s="59" t="str">
        <f>IFERROR(VLOOKUP($E72,'Sep 2015'!$D$1:$Z$300,22,FALSE),"-")</f>
        <v>-</v>
      </c>
      <c r="CB72" s="59" t="str">
        <f>IFERROR(VLOOKUP($E72,'Sep 2015'!$D$1:$Z$300,4,FALSE),"-")</f>
        <v>-</v>
      </c>
      <c r="CC72" s="59" t="str">
        <f>IFERROR(VLOOKUP(CB72,'Paid Invoices'!$F$6:$I$381,3,FALSE),"")</f>
        <v/>
      </c>
      <c r="CD72" s="59" t="str">
        <f>IFERROR(VLOOKUP(CB72,'Open Invoices'!$D$1:$E$3000,2,FALSE),"")</f>
        <v/>
      </c>
      <c r="CE72" s="52"/>
      <c r="CF72" s="52" t="s">
        <v>2115</v>
      </c>
      <c r="CG72" s="49" t="str">
        <f>IFERROR(IFERROR(VLOOKUP($E72,'Asset Group  All Assets'!$B$1:$C$500,2,FALSE),(VLOOKUP($E72,'Missing-WSU-POs'!$B$1:$D$500,3,FALSE))),"?")</f>
        <v>P0770679</v>
      </c>
      <c r="CH72" s="31" t="str">
        <f>IF(G72="","",G72)</f>
        <v>P0770679</v>
      </c>
      <c r="CI72" s="31" t="str">
        <f>IF(CG72=CH72,"","Wrong PO")</f>
        <v/>
      </c>
      <c r="CJ72" s="29" t="str">
        <f>IFERROR(IF(VLOOKUP($E72,'Org July 2016 '!$D$1:$Z$500,3,FALSE)=G72,"-","Wrong PO"),"new")</f>
        <v>Wrong PO</v>
      </c>
      <c r="CK72" s="32">
        <f>IF(CJ72="wrong PO",(VLOOKUP($E72,'Org July 2016 '!$D$1:$Z$500,3,FALSE)),"")</f>
        <v>0</v>
      </c>
      <c r="CL72" s="29" t="str">
        <f>IFERROR(IF(VLOOKUP($E72,'Org June 2016 '!$D$1:$Z$500,3,FALSE)=G72,"-","Wrong PO"),"new")</f>
        <v>Wrong PO</v>
      </c>
      <c r="CM72" s="32">
        <f>IF(CL72="wrong PO",(VLOOKUP($E72,'Org June 2016 '!$D$1:$Z$500,3,FALSE)),"")</f>
        <v>0</v>
      </c>
      <c r="CN72" s="29" t="str">
        <f>IFERROR(IF(VLOOKUP($E72,'May 2016'!D130:Z629,3,FALSE)=G72,"-","Wrong PO"),"new")</f>
        <v>new</v>
      </c>
      <c r="CO72" s="32" t="str">
        <f>IF(CN72="wrong PO",(VLOOKUP($E72,'May 2016'!D130:Z629,3,FALSE)),"")</f>
        <v/>
      </c>
      <c r="CP72" s="29" t="str">
        <f>IFERROR(IF(VLOOKUP($E72,'Apr 2016'!$D$1:$Z$500,3,FALSE)=G72,"-","Wrong PO"),"new")</f>
        <v>-</v>
      </c>
      <c r="CQ72" s="32" t="str">
        <f>IF(CP72="wrong PO",(VLOOKUP($E72,'Apr 2016'!$D$1:$Z$500,3,FALSE)),"")</f>
        <v/>
      </c>
      <c r="CR72" s="32" t="str">
        <f>IFERROR(IF(VLOOKUP($E72,'Mar 2016'!$D$1:$Z$500,3,FALSE)=G72,"-","Wrong PO"),"new")</f>
        <v>-</v>
      </c>
      <c r="CS72" s="32" t="str">
        <f>IF(CP72="wrong PO",(VLOOKUP($E72,'Mar 2016'!$D$1:$Z$500,3,FALSE)),"")</f>
        <v/>
      </c>
      <c r="CT72" s="32" t="str">
        <f>IFERROR(IF(VLOOKUP($E72,'Feb 2016'!$D$1:$Z$500,3,FALSE)=G72,"-","Wrong PO"),"new")</f>
        <v>-</v>
      </c>
      <c r="CU72" s="32" t="str">
        <f>IF(CP72="wrong PO",(VLOOKUP($E72,'Feb 2016'!$D$1:$Z$500,3,FALSE)),"")</f>
        <v/>
      </c>
      <c r="CV72" s="29" t="str">
        <f>IFERROR(IF(VLOOKUP($E72,'Jan 2016'!$D$1:$Z$500,3,FALSE)=G72,"-","Wrong PO"),"new")</f>
        <v>-</v>
      </c>
      <c r="CW72" s="32" t="str">
        <f>IF(CV72="wrong PO",(VLOOKUP($E72,'Jan 2016'!$D$1:$Z$500,3,FALSE)),"")</f>
        <v/>
      </c>
      <c r="CX72" s="29" t="str">
        <f>IFERROR(IF(VLOOKUP($E72,'Dec 2015'!$D$1:$Z$500,3,FALSE)=G72,"-","Wrong PO"),"new")</f>
        <v>new</v>
      </c>
      <c r="CY72" s="32" t="str">
        <f>IF(CX72="wrong PO",(VLOOKUP($E72,'Dec 2015'!$D$1:$Z$500,3,FALSE)),"")</f>
        <v/>
      </c>
      <c r="CZ72" s="29" t="str">
        <f>IFERROR(IF(VLOOKUP($E72,'Nov 2015'!$D$1:$Z$500,3,FALSE)=G72,"-","Wrong PO"),"new")</f>
        <v>new</v>
      </c>
      <c r="DA72" s="32" t="str">
        <f>IF(CZ72="wrong PO",(VLOOKUP($E72,'Nov 2015'!$D$1:$Z$500,3,FALSE)),"")</f>
        <v/>
      </c>
      <c r="DB72" s="29" t="str">
        <f>IFERROR(IF(VLOOKUP($E72,'Oct 2015'!$D$1:$Z$500,3,FALSE)=G72,"-","Wrong PO"),"new")</f>
        <v>new</v>
      </c>
      <c r="DC72" s="32" t="str">
        <f>IF(DB72="wrong PO",(VLOOKUP($E72,'Oct 2015'!$D$1:$Z$500,3,FALSE)),"")</f>
        <v/>
      </c>
      <c r="DD72" s="29" t="str">
        <f>IFERROR(IF(VLOOKUP($E72,'Sep 2015'!$D$1:$Z$500,3,FALSE)=G72,"-","Wrong PO"),"new")</f>
        <v>new</v>
      </c>
      <c r="DE72" s="32" t="str">
        <f>IF(DD72="wrong PO",(VLOOKUP($E72,'Sep 2015'!$D$1:$Z$500,3,FALSE)),"")</f>
        <v/>
      </c>
    </row>
    <row r="73" spans="1:109">
      <c r="A73" s="115">
        <v>131</v>
      </c>
      <c r="B73" s="2" t="s">
        <v>841</v>
      </c>
      <c r="C73" s="2" t="s">
        <v>510</v>
      </c>
      <c r="D73" s="2" t="s">
        <v>48</v>
      </c>
      <c r="E73" s="2" t="s">
        <v>184</v>
      </c>
      <c r="F73" s="2" t="s">
        <v>532</v>
      </c>
      <c r="G73" s="21" t="s">
        <v>131</v>
      </c>
      <c r="H73" s="21" t="str">
        <f>IFERROR(VLOOKUP($E73,'Wayne Master'!$B$1:$C$315,2,FALSE),"not on master")</f>
        <v>P0770679</v>
      </c>
      <c r="I73" s="11" t="s">
        <v>2069</v>
      </c>
      <c r="J73" s="3">
        <v>42374</v>
      </c>
      <c r="K73" s="2" t="s">
        <v>39</v>
      </c>
      <c r="L73" s="2" t="s">
        <v>29</v>
      </c>
      <c r="M73" s="2" t="s">
        <v>30</v>
      </c>
      <c r="N73" s="2" t="s">
        <v>31</v>
      </c>
      <c r="O73" s="2" t="s">
        <v>32</v>
      </c>
      <c r="P73" s="4">
        <v>13296</v>
      </c>
      <c r="Q73" s="4">
        <v>15562</v>
      </c>
      <c r="R73" s="4">
        <v>2266</v>
      </c>
      <c r="S73" s="5">
        <v>38.299999999999997</v>
      </c>
      <c r="T73" s="4">
        <v>0</v>
      </c>
      <c r="U73" s="4">
        <v>0</v>
      </c>
      <c r="V73" s="4">
        <v>0</v>
      </c>
      <c r="W73" s="5">
        <v>0</v>
      </c>
      <c r="X73" s="5">
        <v>0</v>
      </c>
      <c r="Y73" s="14">
        <v>38.299999999999997</v>
      </c>
      <c r="Z73" s="14">
        <v>0</v>
      </c>
      <c r="AA73" s="14">
        <v>38.299999999999997</v>
      </c>
      <c r="AB73" s="4">
        <v>24580</v>
      </c>
      <c r="AC73" s="55"/>
      <c r="AD73" s="59">
        <f>SUM(AI73,AM73,AQ73,AU73,AY73,BC73,BG73,BK73,BO73,BS73,BW73,CA73)</f>
        <v>262.97000000000003</v>
      </c>
      <c r="AE73" s="59">
        <f>(Q73*0.0169)+(U73*0.0598)</f>
        <v>262.99779999999998</v>
      </c>
      <c r="AF73" s="102">
        <f>IFERROR(IFERROR(VLOOKUP($G73,'FPO034'!$J$9:$Q$196,7,FALSE),(VLOOKUP($H73,'FPO034'!$J$9:$Q$196,7,FALSE))),"No PO")</f>
        <v>6337.96</v>
      </c>
      <c r="AG73" s="102">
        <f>IFERROR(IFERROR(VLOOKUP($G73,'FPO034'!$J$9:$Q$196,8,FALSE),(VLOOKUP($H73,'FPO034'!$J$9:$Q$196,8,FALSE))),"No PO")</f>
        <v>0</v>
      </c>
      <c r="AH73" s="102" t="str">
        <f>IF(AG73&lt;&gt;0,"No",IF(AD73&gt;AF73,"No",IF(AD73/AE73&lt;1,"--",IF(AD73/AE73&lt;1.02,"Maybe","No"))))</f>
        <v>--</v>
      </c>
      <c r="AI73" s="59">
        <f>IFERROR(VLOOKUP($E73,'Rev2 Aug 16'!$D$1:$Z$300,22,FALSE),"-")</f>
        <v>38.299999999999997</v>
      </c>
      <c r="AJ73" s="59" t="str">
        <f>IFERROR(VLOOKUP($E73,'Rev2 Aug 16'!$D$1:$Z$300,5,FALSE),"-")</f>
        <v>WAY2001H6AQ</v>
      </c>
      <c r="AK73" s="59" t="str">
        <f>IFERROR(VLOOKUP(AJ73,'Paid Invoices'!$F$6:$I$381,3,FALSE),"")</f>
        <v/>
      </c>
      <c r="AL73" s="59" t="str">
        <f>IFERROR(VLOOKUP(AJ73,'Open Invoices'!$D$1:$E$3000,2,FALSE),"")</f>
        <v/>
      </c>
      <c r="AM73" s="59">
        <f>IFERROR(VLOOKUP($E73,'Rev2 July 16'!$D$1:$Z$300,22,FALSE),"-")</f>
        <v>21.92</v>
      </c>
      <c r="AN73" s="59" t="str">
        <f>IFERROR(VLOOKUP($E73,'Rev2 July 16'!$D$1:$Z$300,5,FALSE),"-")</f>
        <v>WAY2001G6AR</v>
      </c>
      <c r="AO73" s="59" t="str">
        <f>IFERROR(VLOOKUP(AN73,'Paid Invoices'!$F$6:$I$381,3,FALSE),"")</f>
        <v/>
      </c>
      <c r="AP73" s="59" t="str">
        <f>IFERROR(VLOOKUP(AN73,'Open Invoices'!$D$1:$E$3000,2,FALSE),"")</f>
        <v/>
      </c>
      <c r="AQ73" s="59">
        <f>IFERROR(VLOOKUP($E73,'Rev June 16'!$D$1:$Z$300,22,FALSE),"-")</f>
        <v>30.98</v>
      </c>
      <c r="AR73" s="59" t="str">
        <f>IFERROR(VLOOKUP($E73,'Rev June 16'!$D$1:$Z$300,4,FALSE),"-")</f>
        <v>WAY2001F6AQ</v>
      </c>
      <c r="AS73" s="59" t="str">
        <f>IFERROR(VLOOKUP(AR73,'Paid Invoices'!$F$6:$I$381,3,FALSE),"")</f>
        <v/>
      </c>
      <c r="AT73" s="59" t="str">
        <f>IFERROR(VLOOKUP(AR73,'Open Invoices'!$D$1:$E$3000,2,FALSE),"")</f>
        <v/>
      </c>
      <c r="AU73" s="59">
        <f>IFERROR(VLOOKUP($E73,'May 2016'!$D$1:$Z$300,22,FALSE),"-")</f>
        <v>40.24</v>
      </c>
      <c r="AV73" s="59" t="str">
        <f>IFERROR(VLOOKUP($E73,'May 2016'!$D$1:$Z$300,4,FALSE),"-")</f>
        <v>WAY2001E6AP</v>
      </c>
      <c r="AW73" s="59" t="str">
        <f>IFERROR(VLOOKUP(AV73,'Paid Invoices'!$F$6:$I$381,3,FALSE),"")</f>
        <v/>
      </c>
      <c r="AX73" s="59" t="str">
        <f>IFERROR(VLOOKUP(AV73,'Open Invoices'!$D$1:$E$3000,2,FALSE),"")</f>
        <v/>
      </c>
      <c r="AY73" s="59">
        <f>IFERROR(VLOOKUP($E73,'Apr 2016'!$D$1:$Z$300,22,FALSE),"-")</f>
        <v>56.65</v>
      </c>
      <c r="AZ73" s="59" t="str">
        <f>IFERROR(VLOOKUP($E73,'Apr 2016'!$D$1:$Z$300,4,FALSE),"-")</f>
        <v>WAY2001D6AP</v>
      </c>
      <c r="BA73" s="59" t="str">
        <f>IFERROR(VLOOKUP(AZ73,'Paid Invoices'!$F$6:$I$381,3,FALSE),"")</f>
        <v/>
      </c>
      <c r="BB73" s="59" t="str">
        <f>IFERROR(VLOOKUP(AZ73,'Open Invoices'!$D$1:$E$3000,2,FALSE),"")</f>
        <v/>
      </c>
      <c r="BC73" s="59">
        <f>IFERROR(VLOOKUP($E73,'Mar 2016'!$D$1:$Z$300,22,FALSE),"-")</f>
        <v>33.14</v>
      </c>
      <c r="BD73" s="59" t="str">
        <f>IFERROR(VLOOKUP($E73,'Mar 2016'!$D$1:$Z$300,4,FALSE),"-")</f>
        <v>WAY2001C6AK</v>
      </c>
      <c r="BE73" s="59" t="str">
        <f>IFERROR(VLOOKUP(BD73,'Paid Invoices'!$F$6:$I$381,3,FALSE),"")</f>
        <v/>
      </c>
      <c r="BF73" s="59" t="str">
        <f>IFERROR(VLOOKUP(BD73,'Open Invoices'!$D$1:$E$3000,2,FALSE),"")</f>
        <v/>
      </c>
      <c r="BG73" s="59">
        <f>IFERROR(VLOOKUP($E73,'Feb 2016'!$D$1:$Z$300,22,FALSE),"-")</f>
        <v>41.74</v>
      </c>
      <c r="BH73" s="59" t="str">
        <f>IFERROR(VLOOKUP($E73,'Feb 2016'!$D$1:$Z$300,4,FALSE),"-")</f>
        <v>WAY2001B6AG</v>
      </c>
      <c r="BI73" s="59" t="str">
        <f>IFERROR(VLOOKUP(BH73,'Paid Invoices'!$F$6:$I$381,3,FALSE),"")</f>
        <v/>
      </c>
      <c r="BJ73" s="59" t="str">
        <f>IFERROR(VLOOKUP(BH73,'Open Invoices'!$D$1:$E$3000,2,FALSE),"")</f>
        <v/>
      </c>
      <c r="BK73" s="59">
        <f>IFERROR(VLOOKUP($E73,'Jan 2016'!$D$1:$Z$300,22,FALSE),"-")</f>
        <v>0</v>
      </c>
      <c r="BL73" s="59" t="str">
        <f>IFERROR(VLOOKUP($E73,'Jan 2016'!$D$1:$Z$300,4,FALSE),"-")</f>
        <v>WAY2001A6AV</v>
      </c>
      <c r="BM73" s="59" t="str">
        <f>IFERROR(VLOOKUP(BL73,'Paid Invoices'!$F$6:$I$381,3,FALSE),"")</f>
        <v/>
      </c>
      <c r="BN73" s="59" t="str">
        <f>IFERROR(VLOOKUP(BL73,'Open Invoices'!$D$1:$E$3000,2,FALSE),"")</f>
        <v/>
      </c>
      <c r="BO73" s="59" t="str">
        <f>IFERROR(VLOOKUP($E73,'Dec 2015'!$D$1:$Z$300,22,FALSE),"-")</f>
        <v>-</v>
      </c>
      <c r="BP73" s="59" t="str">
        <f>IFERROR(VLOOKUP($E73,'Dec 2015'!$D$1:$Z$300,4,FALSE),"-")</f>
        <v>-</v>
      </c>
      <c r="BQ73" s="59" t="str">
        <f>IFERROR(VLOOKUP(BP73,'Paid Invoices'!$F$6:$I$381,3,FALSE),"")</f>
        <v/>
      </c>
      <c r="BR73" s="59" t="str">
        <f>IFERROR(VLOOKUP(BP73,'Open Invoices'!$D$1:$E$3000,2,FALSE),"")</f>
        <v/>
      </c>
      <c r="BS73" s="59" t="str">
        <f>IFERROR(VLOOKUP($E73,'Nov 2015'!$D$1:$Z$300,22,FALSE),"-")</f>
        <v>-</v>
      </c>
      <c r="BT73" s="59" t="str">
        <f>IFERROR(VLOOKUP($E73,'Nov 2015'!$D$1:$Z$300,4,FALSE),"-")</f>
        <v>-</v>
      </c>
      <c r="BU73" s="59" t="str">
        <f>IFERROR(VLOOKUP(BT73,'Paid Invoices'!$F$6:$I$381,3,FALSE),"")</f>
        <v/>
      </c>
      <c r="BV73" s="59" t="str">
        <f>IFERROR(VLOOKUP(BT73,'Open Invoices'!$D$1:$E$3000,2,FALSE),"")</f>
        <v/>
      </c>
      <c r="BW73" s="59" t="str">
        <f>IFERROR(VLOOKUP($E73,'Oct 2015'!$D$1:$Z$300,22,FALSE),"-")</f>
        <v>-</v>
      </c>
      <c r="BX73" s="59" t="str">
        <f>IFERROR(VLOOKUP($E73,'Oct 2015'!$D$1:$Z$300,4,FALSE),"-")</f>
        <v>-</v>
      </c>
      <c r="BY73" s="59" t="str">
        <f>IFERROR(VLOOKUP(BX73,'Paid Invoices'!$F$6:$I$381,3,FALSE),"")</f>
        <v/>
      </c>
      <c r="BZ73" s="59" t="str">
        <f>IFERROR(VLOOKUP(BX73,'Open Invoices'!$D$1:$E$3000,2,FALSE),"")</f>
        <v/>
      </c>
      <c r="CA73" s="59" t="str">
        <f>IFERROR(VLOOKUP($E73,'Sep 2015'!$D$1:$Z$300,22,FALSE),"-")</f>
        <v>-</v>
      </c>
      <c r="CB73" s="59" t="str">
        <f>IFERROR(VLOOKUP($E73,'Sep 2015'!$D$1:$Z$300,4,FALSE),"-")</f>
        <v>-</v>
      </c>
      <c r="CC73" s="59" t="str">
        <f>IFERROR(VLOOKUP(CB73,'Paid Invoices'!$F$6:$I$381,3,FALSE),"")</f>
        <v/>
      </c>
      <c r="CD73" s="59" t="str">
        <f>IFERROR(VLOOKUP(CB73,'Open Invoices'!$D$1:$E$3000,2,FALSE),"")</f>
        <v/>
      </c>
      <c r="CE73" s="52"/>
      <c r="CF73" s="52" t="s">
        <v>2115</v>
      </c>
      <c r="CG73" s="49" t="str">
        <f>IFERROR(IFERROR(VLOOKUP($E73,'Asset Group  All Assets'!$B$1:$C$500,2,FALSE),(VLOOKUP($E73,'Missing-WSU-POs'!$B$1:$D$500,3,FALSE))),"?")</f>
        <v>P0770679</v>
      </c>
      <c r="CH73" s="31" t="str">
        <f>IF(G73="","",G73)</f>
        <v>P0770679</v>
      </c>
      <c r="CI73" s="31" t="str">
        <f>IF(CG73=CH73,"","Wrong PO")</f>
        <v/>
      </c>
      <c r="CJ73" s="29" t="str">
        <f>IFERROR(IF(VLOOKUP($E73,'Org July 2016 '!$D$1:$Z$500,3,FALSE)=G73,"-","Wrong PO"),"new")</f>
        <v>Wrong PO</v>
      </c>
      <c r="CK73" s="32">
        <f>IF(CJ73="wrong PO",(VLOOKUP($E73,'Org July 2016 '!$D$1:$Z$500,3,FALSE)),"")</f>
        <v>0</v>
      </c>
      <c r="CL73" s="29" t="str">
        <f>IFERROR(IF(VLOOKUP($E73,'Org June 2016 '!$D$1:$Z$500,3,FALSE)=G73,"-","Wrong PO"),"new")</f>
        <v>Wrong PO</v>
      </c>
      <c r="CM73" s="32">
        <f>IF(CL73="wrong PO",(VLOOKUP($E73,'Org June 2016 '!$D$1:$Z$500,3,FALSE)),"")</f>
        <v>0</v>
      </c>
      <c r="CN73" s="29" t="str">
        <f>IFERROR(IF(VLOOKUP($E73,'May 2016'!D131:Z630,3,FALSE)=G73,"-","Wrong PO"),"new")</f>
        <v>new</v>
      </c>
      <c r="CO73" s="32" t="str">
        <f>IF(CN73="wrong PO",(VLOOKUP($E73,'May 2016'!D131:Z630,3,FALSE)),"")</f>
        <v/>
      </c>
      <c r="CP73" s="29" t="str">
        <f>IFERROR(IF(VLOOKUP($E73,'Apr 2016'!$D$1:$Z$500,3,FALSE)=G73,"-","Wrong PO"),"new")</f>
        <v>-</v>
      </c>
      <c r="CQ73" s="32" t="str">
        <f>IF(CP73="wrong PO",(VLOOKUP($E73,'Apr 2016'!$D$1:$Z$500,3,FALSE)),"")</f>
        <v/>
      </c>
      <c r="CR73" s="32" t="str">
        <f>IFERROR(IF(VLOOKUP($E73,'Mar 2016'!$D$1:$Z$500,3,FALSE)=G73,"-","Wrong PO"),"new")</f>
        <v>-</v>
      </c>
      <c r="CS73" s="32" t="str">
        <f>IF(CP73="wrong PO",(VLOOKUP($E73,'Mar 2016'!$D$1:$Z$500,3,FALSE)),"")</f>
        <v/>
      </c>
      <c r="CT73" s="32" t="str">
        <f>IFERROR(IF(VLOOKUP($E73,'Feb 2016'!$D$1:$Z$500,3,FALSE)=G73,"-","Wrong PO"),"new")</f>
        <v>-</v>
      </c>
      <c r="CU73" s="32" t="str">
        <f>IF(CP73="wrong PO",(VLOOKUP($E73,'Feb 2016'!$D$1:$Z$500,3,FALSE)),"")</f>
        <v/>
      </c>
      <c r="CV73" s="29" t="str">
        <f>IFERROR(IF(VLOOKUP($E73,'Jan 2016'!$D$1:$Z$500,3,FALSE)=G73,"-","Wrong PO"),"new")</f>
        <v>-</v>
      </c>
      <c r="CW73" s="32" t="str">
        <f>IF(CV73="wrong PO",(VLOOKUP($E73,'Jan 2016'!$D$1:$Z$500,3,FALSE)),"")</f>
        <v/>
      </c>
      <c r="CX73" s="29" t="str">
        <f>IFERROR(IF(VLOOKUP($E73,'Dec 2015'!$D$1:$Z$500,3,FALSE)=G73,"-","Wrong PO"),"new")</f>
        <v>new</v>
      </c>
      <c r="CY73" s="32" t="str">
        <f>IF(CX73="wrong PO",(VLOOKUP($E73,'Dec 2015'!$D$1:$Z$500,3,FALSE)),"")</f>
        <v/>
      </c>
      <c r="CZ73" s="29" t="str">
        <f>IFERROR(IF(VLOOKUP($E73,'Nov 2015'!$D$1:$Z$500,3,FALSE)=G73,"-","Wrong PO"),"new")</f>
        <v>new</v>
      </c>
      <c r="DA73" s="32" t="str">
        <f>IF(CZ73="wrong PO",(VLOOKUP($E73,'Nov 2015'!$D$1:$Z$500,3,FALSE)),"")</f>
        <v/>
      </c>
      <c r="DB73" s="29" t="str">
        <f>IFERROR(IF(VLOOKUP($E73,'Oct 2015'!$D$1:$Z$500,3,FALSE)=G73,"-","Wrong PO"),"new")</f>
        <v>new</v>
      </c>
      <c r="DC73" s="32" t="str">
        <f>IF(DB73="wrong PO",(VLOOKUP($E73,'Oct 2015'!$D$1:$Z$500,3,FALSE)),"")</f>
        <v/>
      </c>
      <c r="DD73" s="29" t="str">
        <f>IFERROR(IF(VLOOKUP($E73,'Sep 2015'!$D$1:$Z$500,3,FALSE)=G73,"-","Wrong PO"),"new")</f>
        <v>new</v>
      </c>
      <c r="DE73" s="32" t="str">
        <f>IF(DD73="wrong PO",(VLOOKUP($E73,'Sep 2015'!$D$1:$Z$500,3,FALSE)),"")</f>
        <v/>
      </c>
    </row>
    <row r="74" spans="1:109">
      <c r="A74" s="115">
        <v>132</v>
      </c>
      <c r="B74" s="2" t="s">
        <v>841</v>
      </c>
      <c r="C74" s="2" t="s">
        <v>510</v>
      </c>
      <c r="D74" s="2" t="s">
        <v>370</v>
      </c>
      <c r="E74" s="2" t="s">
        <v>235</v>
      </c>
      <c r="F74" s="2" t="s">
        <v>371</v>
      </c>
      <c r="G74" s="21" t="s">
        <v>131</v>
      </c>
      <c r="H74" s="21" t="str">
        <f>IFERROR(VLOOKUP($E74,'Wayne Master'!$B$1:$C$315,2,FALSE),"not on master")</f>
        <v>P0770679</v>
      </c>
      <c r="I74" s="11" t="s">
        <v>2069</v>
      </c>
      <c r="J74" s="3">
        <v>42198</v>
      </c>
      <c r="K74" s="2" t="s">
        <v>28</v>
      </c>
      <c r="L74" s="2" t="s">
        <v>373</v>
      </c>
      <c r="M74" s="2" t="s">
        <v>30</v>
      </c>
      <c r="N74" s="2" t="s">
        <v>31</v>
      </c>
      <c r="O74" s="2" t="s">
        <v>32</v>
      </c>
      <c r="P74" s="4">
        <v>12192</v>
      </c>
      <c r="Q74" s="4">
        <v>15228</v>
      </c>
      <c r="R74" s="4">
        <v>3036</v>
      </c>
      <c r="S74" s="5">
        <v>51.31</v>
      </c>
      <c r="T74" s="4">
        <v>0</v>
      </c>
      <c r="U74" s="4">
        <v>0</v>
      </c>
      <c r="V74" s="4">
        <v>0</v>
      </c>
      <c r="W74" s="5">
        <v>0</v>
      </c>
      <c r="X74" s="5">
        <v>0</v>
      </c>
      <c r="Y74" s="14">
        <v>51.31</v>
      </c>
      <c r="Z74" s="14">
        <v>0</v>
      </c>
      <c r="AA74" s="14">
        <v>51.31</v>
      </c>
      <c r="AB74" s="4">
        <v>24580</v>
      </c>
      <c r="AC74" s="55"/>
      <c r="AD74" s="59">
        <f>SUM(AI74,AM74,AQ74,AU74,AY74,BC74,BG74,BK74,BO74,BS74,BW74,CA74)</f>
        <v>257.3</v>
      </c>
      <c r="AE74" s="59">
        <f>(Q74*0.0169)+(U74*0.0598)</f>
        <v>257.35319999999996</v>
      </c>
      <c r="AF74" s="102">
        <f>IFERROR(IFERROR(VLOOKUP($G74,'FPO034'!$J$9:$Q$196,7,FALSE),(VLOOKUP($H74,'FPO034'!$J$9:$Q$196,7,FALSE))),"No PO")</f>
        <v>6337.96</v>
      </c>
      <c r="AG74" s="102">
        <f>IFERROR(IFERROR(VLOOKUP($G74,'FPO034'!$J$9:$Q$196,8,FALSE),(VLOOKUP($H74,'FPO034'!$J$9:$Q$196,8,FALSE))),"No PO")</f>
        <v>0</v>
      </c>
      <c r="AH74" s="102" t="str">
        <f>IF(AG74&lt;&gt;0,"No",IF(AD74&gt;AF74,"No",IF(AD74/AE74&lt;1,"--",IF(AD74/AE74&lt;1.02,"Maybe","No"))))</f>
        <v>--</v>
      </c>
      <c r="AI74" s="59">
        <f>IFERROR(VLOOKUP($E74,'Rev2 Aug 16'!$D$1:$Z$300,22,FALSE),"-")</f>
        <v>51.31</v>
      </c>
      <c r="AJ74" s="59" t="str">
        <f>IFERROR(VLOOKUP($E74,'Rev2 Aug 16'!$D$1:$Z$300,5,FALSE),"-")</f>
        <v>WAY2001H6AQ</v>
      </c>
      <c r="AK74" s="59" t="str">
        <f>IFERROR(VLOOKUP(AJ74,'Paid Invoices'!$F$6:$I$381,3,FALSE),"")</f>
        <v/>
      </c>
      <c r="AL74" s="59" t="str">
        <f>IFERROR(VLOOKUP(AJ74,'Open Invoices'!$D$1:$E$3000,2,FALSE),"")</f>
        <v/>
      </c>
      <c r="AM74" s="59">
        <f>IFERROR(VLOOKUP($E74,'Rev2 July 16'!$D$1:$Z$300,22,FALSE),"-")</f>
        <v>32.35</v>
      </c>
      <c r="AN74" s="59" t="str">
        <f>IFERROR(VLOOKUP($E74,'Rev2 July 16'!$D$1:$Z$300,5,FALSE),"-")</f>
        <v>WAY2001G6AR</v>
      </c>
      <c r="AO74" s="59" t="str">
        <f>IFERROR(VLOOKUP(AN74,'Paid Invoices'!$F$6:$I$381,3,FALSE),"")</f>
        <v/>
      </c>
      <c r="AP74" s="59" t="str">
        <f>IFERROR(VLOOKUP(AN74,'Open Invoices'!$D$1:$E$3000,2,FALSE),"")</f>
        <v/>
      </c>
      <c r="AQ74" s="59">
        <f>IFERROR(VLOOKUP($E74,'Rev June 16'!$D$1:$Z$300,22,FALSE),"-")</f>
        <v>39.549999999999997</v>
      </c>
      <c r="AR74" s="59" t="str">
        <f>IFERROR(VLOOKUP($E74,'Rev June 16'!$D$1:$Z$300,4,FALSE),"-")</f>
        <v>WAY2001F6AQ</v>
      </c>
      <c r="AS74" s="59" t="str">
        <f>IFERROR(VLOOKUP(AR74,'Paid Invoices'!$F$6:$I$381,3,FALSE),"")</f>
        <v/>
      </c>
      <c r="AT74" s="59" t="str">
        <f>IFERROR(VLOOKUP(AR74,'Open Invoices'!$D$1:$E$3000,2,FALSE),"")</f>
        <v/>
      </c>
      <c r="AU74" s="59">
        <f>IFERROR(VLOOKUP($E74,'May 2016'!$D$1:$Z$300,22,FALSE),"-")</f>
        <v>29.29</v>
      </c>
      <c r="AV74" s="59" t="str">
        <f>IFERROR(VLOOKUP($E74,'May 2016'!$D$1:$Z$300,4,FALSE),"-")</f>
        <v>WAY2001E6AP</v>
      </c>
      <c r="AW74" s="59" t="str">
        <f>IFERROR(VLOOKUP(AV74,'Paid Invoices'!$F$6:$I$381,3,FALSE),"")</f>
        <v/>
      </c>
      <c r="AX74" s="59" t="str">
        <f>IFERROR(VLOOKUP(AV74,'Open Invoices'!$D$1:$E$3000,2,FALSE),"")</f>
        <v/>
      </c>
      <c r="AY74" s="59">
        <f>IFERROR(VLOOKUP($E74,'Apr 2016'!$D$1:$Z$300,22,FALSE),"-")</f>
        <v>26.63</v>
      </c>
      <c r="AZ74" s="59" t="str">
        <f>IFERROR(VLOOKUP($E74,'Apr 2016'!$D$1:$Z$300,4,FALSE),"-")</f>
        <v>WAY2001D6AP</v>
      </c>
      <c r="BA74" s="59" t="str">
        <f>IFERROR(VLOOKUP(AZ74,'Paid Invoices'!$F$6:$I$381,3,FALSE),"")</f>
        <v/>
      </c>
      <c r="BB74" s="59" t="str">
        <f>IFERROR(VLOOKUP(AZ74,'Open Invoices'!$D$1:$E$3000,2,FALSE),"")</f>
        <v/>
      </c>
      <c r="BC74" s="59">
        <f>IFERROR(VLOOKUP($E74,'Mar 2016'!$D$1:$Z$300,22,FALSE),"-")</f>
        <v>29</v>
      </c>
      <c r="BD74" s="59" t="str">
        <f>IFERROR(VLOOKUP($E74,'Mar 2016'!$D$1:$Z$300,4,FALSE),"-")</f>
        <v>WAY2001C6AK</v>
      </c>
      <c r="BE74" s="59" t="str">
        <f>IFERROR(VLOOKUP(BD74,'Paid Invoices'!$F$6:$I$381,3,FALSE),"")</f>
        <v/>
      </c>
      <c r="BF74" s="59" t="str">
        <f>IFERROR(VLOOKUP(BD74,'Open Invoices'!$D$1:$E$3000,2,FALSE),"")</f>
        <v/>
      </c>
      <c r="BG74" s="59">
        <f>IFERROR(VLOOKUP($E74,'Feb 2016'!$D$1:$Z$300,22,FALSE),"-")</f>
        <v>37.21</v>
      </c>
      <c r="BH74" s="59" t="str">
        <f>IFERROR(VLOOKUP($E74,'Feb 2016'!$D$1:$Z$300,4,FALSE),"-")</f>
        <v>WAY2001B6AG</v>
      </c>
      <c r="BI74" s="59" t="str">
        <f>IFERROR(VLOOKUP(BH74,'Paid Invoices'!$F$6:$I$381,3,FALSE),"")</f>
        <v/>
      </c>
      <c r="BJ74" s="59" t="str">
        <f>IFERROR(VLOOKUP(BH74,'Open Invoices'!$D$1:$E$3000,2,FALSE),"")</f>
        <v/>
      </c>
      <c r="BK74" s="59">
        <f>IFERROR(VLOOKUP($E74,'Jan 2016'!$D$1:$Z$300,22,FALSE),"-")</f>
        <v>11.88</v>
      </c>
      <c r="BL74" s="59" t="str">
        <f>IFERROR(VLOOKUP($E74,'Jan 2016'!$D$1:$Z$300,4,FALSE),"-")</f>
        <v>WAY2001A6AV</v>
      </c>
      <c r="BM74" s="59" t="str">
        <f>IFERROR(VLOOKUP(BL74,'Paid Invoices'!$F$6:$I$381,3,FALSE),"")</f>
        <v/>
      </c>
      <c r="BN74" s="59" t="str">
        <f>IFERROR(VLOOKUP(BL74,'Open Invoices'!$D$1:$E$3000,2,FALSE),"")</f>
        <v/>
      </c>
      <c r="BO74" s="59" t="str">
        <f>IFERROR(VLOOKUP($E74,'Dec 2015'!$D$1:$Z$300,22,FALSE),"-")</f>
        <v>-</v>
      </c>
      <c r="BP74" s="59" t="str">
        <f>IFERROR(VLOOKUP($E74,'Dec 2015'!$D$1:$Z$300,4,FALSE),"-")</f>
        <v>-</v>
      </c>
      <c r="BQ74" s="59" t="str">
        <f>IFERROR(VLOOKUP(BP74,'Paid Invoices'!$F$6:$I$381,3,FALSE),"")</f>
        <v/>
      </c>
      <c r="BR74" s="59" t="str">
        <f>IFERROR(VLOOKUP(BP74,'Open Invoices'!$D$1:$E$3000,2,FALSE),"")</f>
        <v/>
      </c>
      <c r="BS74" s="59">
        <f>IFERROR(VLOOKUP($E74,'Nov 2015'!$D$1:$Z$300,22,FALSE),"-")</f>
        <v>0</v>
      </c>
      <c r="BT74" s="59" t="str">
        <f>IFERROR(VLOOKUP($E74,'Nov 2015'!$D$1:$Z$300,4,FALSE),"-")</f>
        <v>WAY2001K5A</v>
      </c>
      <c r="BU74" s="59" t="str">
        <f>IFERROR(VLOOKUP(BT74,'Paid Invoices'!$F$6:$I$381,3,FALSE),"")</f>
        <v/>
      </c>
      <c r="BV74" s="59" t="str">
        <f>IFERROR(VLOOKUP(BT74,'Open Invoices'!$D$1:$E$3000,2,FALSE),"")</f>
        <v/>
      </c>
      <c r="BW74" s="59">
        <f>IFERROR(VLOOKUP($E74,'Oct 2015'!$D$1:$Z$300,22,FALSE),"-")</f>
        <v>0.08</v>
      </c>
      <c r="BX74" s="59" t="str">
        <f>IFERROR(VLOOKUP($E74,'Oct 2015'!$D$1:$Z$300,4,FALSE),"-")</f>
        <v>WAY2001J5AW</v>
      </c>
      <c r="BY74" s="59" t="str">
        <f>IFERROR(VLOOKUP(BX74,'Paid Invoices'!$F$6:$I$381,3,FALSE),"")</f>
        <v/>
      </c>
      <c r="BZ74" s="59" t="str">
        <f>IFERROR(VLOOKUP(BX74,'Open Invoices'!$D$1:$E$3000,2,FALSE),"")</f>
        <v/>
      </c>
      <c r="CA74" s="59" t="str">
        <f>IFERROR(VLOOKUP($E74,'Sep 2015'!$D$1:$Z$300,22,FALSE),"-")</f>
        <v>-</v>
      </c>
      <c r="CB74" s="59" t="str">
        <f>IFERROR(VLOOKUP($E74,'Sep 2015'!$D$1:$Z$300,4,FALSE),"-")</f>
        <v>-</v>
      </c>
      <c r="CC74" s="59" t="str">
        <f>IFERROR(VLOOKUP(CB74,'Paid Invoices'!$F$6:$I$381,3,FALSE),"")</f>
        <v/>
      </c>
      <c r="CD74" s="59" t="str">
        <f>IFERROR(VLOOKUP(CB74,'Open Invoices'!$D$1:$E$3000,2,FALSE),"")</f>
        <v/>
      </c>
      <c r="CE74" s="52"/>
      <c r="CF74" s="52" t="s">
        <v>2115</v>
      </c>
      <c r="CG74" s="49" t="str">
        <f>IFERROR(IFERROR(VLOOKUP($E74,'Asset Group  All Assets'!$B$1:$C$500,2,FALSE),(VLOOKUP($E74,'Missing-WSU-POs'!$B$1:$D$500,3,FALSE))),"?")</f>
        <v>P0770679</v>
      </c>
      <c r="CH74" s="31" t="str">
        <f>IF(G74="","",G74)</f>
        <v>P0770679</v>
      </c>
      <c r="CI74" s="31" t="str">
        <f>IF(CG74=CH74,"","Wrong PO")</f>
        <v/>
      </c>
      <c r="CJ74" s="29" t="str">
        <f>IFERROR(IF(VLOOKUP($E74,'Org July 2016 '!$D$1:$Z$500,3,FALSE)=G74,"-","Wrong PO"),"new")</f>
        <v>Wrong PO</v>
      </c>
      <c r="CK74" s="32">
        <f>IF(CJ74="wrong PO",(VLOOKUP($E74,'Org July 2016 '!$D$1:$Z$500,3,FALSE)),"")</f>
        <v>0</v>
      </c>
      <c r="CL74" s="29" t="str">
        <f>IFERROR(IF(VLOOKUP($E74,'Org June 2016 '!$D$1:$Z$500,3,FALSE)=G74,"-","Wrong PO"),"new")</f>
        <v>Wrong PO</v>
      </c>
      <c r="CM74" s="32">
        <f>IF(CL74="wrong PO",(VLOOKUP($E74,'Org June 2016 '!$D$1:$Z$500,3,FALSE)),"")</f>
        <v>0</v>
      </c>
      <c r="CN74" s="29" t="str">
        <f>IFERROR(IF(VLOOKUP($E74,'May 2016'!D132:Z631,3,FALSE)=G74,"-","Wrong PO"),"new")</f>
        <v>new</v>
      </c>
      <c r="CO74" s="32" t="str">
        <f>IF(CN74="wrong PO",(VLOOKUP($E74,'May 2016'!D132:Z631,3,FALSE)),"")</f>
        <v/>
      </c>
      <c r="CP74" s="29" t="str">
        <f>IFERROR(IF(VLOOKUP($E74,'Apr 2016'!$D$1:$Z$500,3,FALSE)=G74,"-","Wrong PO"),"new")</f>
        <v>-</v>
      </c>
      <c r="CQ74" s="32" t="str">
        <f>IF(CP74="wrong PO",(VLOOKUP($E74,'Apr 2016'!$D$1:$Z$500,3,FALSE)),"")</f>
        <v/>
      </c>
      <c r="CR74" s="32" t="str">
        <f>IFERROR(IF(VLOOKUP($E74,'Mar 2016'!$D$1:$Z$500,3,FALSE)=G74,"-","Wrong PO"),"new")</f>
        <v>-</v>
      </c>
      <c r="CS74" s="32" t="str">
        <f>IF(CP74="wrong PO",(VLOOKUP($E74,'Mar 2016'!$D$1:$Z$500,3,FALSE)),"")</f>
        <v/>
      </c>
      <c r="CT74" s="32" t="str">
        <f>IFERROR(IF(VLOOKUP($E74,'Feb 2016'!$D$1:$Z$500,3,FALSE)=G74,"-","Wrong PO"),"new")</f>
        <v>-</v>
      </c>
      <c r="CU74" s="32" t="str">
        <f>IF(CP74="wrong PO",(VLOOKUP($E74,'Feb 2016'!$D$1:$Z$500,3,FALSE)),"")</f>
        <v/>
      </c>
      <c r="CV74" s="29" t="str">
        <f>IFERROR(IF(VLOOKUP($E74,'Jan 2016'!$D$1:$Z$500,3,FALSE)=G74,"-","Wrong PO"),"new")</f>
        <v>-</v>
      </c>
      <c r="CW74" s="32" t="str">
        <f>IF(CV74="wrong PO",(VLOOKUP($E74,'Jan 2016'!$D$1:$Z$500,3,FALSE)),"")</f>
        <v/>
      </c>
      <c r="CX74" s="29" t="str">
        <f>IFERROR(IF(VLOOKUP($E74,'Dec 2015'!$D$1:$Z$500,3,FALSE)=G74,"-","Wrong PO"),"new")</f>
        <v>new</v>
      </c>
      <c r="CY74" s="32" t="str">
        <f>IF(CX74="wrong PO",(VLOOKUP($E74,'Dec 2015'!$D$1:$Z$500,3,FALSE)),"")</f>
        <v/>
      </c>
      <c r="CZ74" s="29" t="str">
        <f>IFERROR(IF(VLOOKUP($E74,'Nov 2015'!$D$1:$Z$500,3,FALSE)=G74,"-","Wrong PO"),"new")</f>
        <v>-</v>
      </c>
      <c r="DA74" s="32" t="str">
        <f>IF(CZ74="wrong PO",(VLOOKUP($E74,'Nov 2015'!$D$1:$Z$500,3,FALSE)),"")</f>
        <v/>
      </c>
      <c r="DB74" s="29" t="str">
        <f>IFERROR(IF(VLOOKUP($E74,'Oct 2015'!$D$1:$Z$500,3,FALSE)=G74,"-","Wrong PO"),"new")</f>
        <v>-</v>
      </c>
      <c r="DC74" s="32" t="str">
        <f>IF(DB74="wrong PO",(VLOOKUP($E74,'Oct 2015'!$D$1:$Z$500,3,FALSE)),"")</f>
        <v/>
      </c>
      <c r="DD74" s="29" t="str">
        <f>IFERROR(IF(VLOOKUP($E74,'Sep 2015'!$D$1:$Z$500,3,FALSE)=G74,"-","Wrong PO"),"new")</f>
        <v>new</v>
      </c>
      <c r="DE74" s="32" t="str">
        <f>IF(DD74="wrong PO",(VLOOKUP($E74,'Sep 2015'!$D$1:$Z$500,3,FALSE)),"")</f>
        <v/>
      </c>
    </row>
    <row r="75" spans="1:109">
      <c r="A75" s="115">
        <v>134</v>
      </c>
      <c r="B75" s="2" t="s">
        <v>841</v>
      </c>
      <c r="C75" s="2" t="s">
        <v>510</v>
      </c>
      <c r="D75" s="2" t="s">
        <v>76</v>
      </c>
      <c r="E75" s="2" t="s">
        <v>338</v>
      </c>
      <c r="F75" s="2" t="s">
        <v>532</v>
      </c>
      <c r="G75" s="21" t="s">
        <v>131</v>
      </c>
      <c r="H75" s="21" t="str">
        <f>IFERROR(VLOOKUP($E75,'Wayne Master'!$B$1:$C$315,2,FALSE),"not on master")</f>
        <v>P0770679</v>
      </c>
      <c r="I75" s="11" t="s">
        <v>2069</v>
      </c>
      <c r="J75" s="3">
        <v>42374</v>
      </c>
      <c r="K75" s="2" t="s">
        <v>39</v>
      </c>
      <c r="L75" s="2" t="s">
        <v>29</v>
      </c>
      <c r="M75" s="2" t="s">
        <v>30</v>
      </c>
      <c r="N75" s="2" t="s">
        <v>31</v>
      </c>
      <c r="O75" s="2" t="s">
        <v>32</v>
      </c>
      <c r="P75" s="4">
        <v>17583</v>
      </c>
      <c r="Q75" s="4">
        <v>21068</v>
      </c>
      <c r="R75" s="4">
        <v>3485</v>
      </c>
      <c r="S75" s="5">
        <v>58.9</v>
      </c>
      <c r="T75" s="4">
        <v>3395</v>
      </c>
      <c r="U75" s="4">
        <v>4027</v>
      </c>
      <c r="V75" s="4">
        <v>632</v>
      </c>
      <c r="W75" s="5">
        <v>37.79</v>
      </c>
      <c r="X75" s="5">
        <v>0</v>
      </c>
      <c r="Y75" s="14">
        <v>96.69</v>
      </c>
      <c r="Z75" s="14">
        <v>0</v>
      </c>
      <c r="AA75" s="14">
        <v>96.69</v>
      </c>
      <c r="AB75" s="4">
        <v>24580</v>
      </c>
      <c r="AC75" s="55"/>
      <c r="AD75" s="59">
        <f>SUM(AI75,AM75,AQ75,AU75,AY75,BC75,BG75,BK75,BO75,BS75,BW75,CA75)</f>
        <v>596.52</v>
      </c>
      <c r="AE75" s="59">
        <f>(Q75*0.0169)+(U75*0.0598)</f>
        <v>596.86379999999997</v>
      </c>
      <c r="AF75" s="102">
        <f>IFERROR(IFERROR(VLOOKUP($G75,'FPO034'!$J$9:$Q$196,7,FALSE),(VLOOKUP($H75,'FPO034'!$J$9:$Q$196,7,FALSE))),"No PO")</f>
        <v>6337.96</v>
      </c>
      <c r="AG75" s="102">
        <f>IFERROR(IFERROR(VLOOKUP($G75,'FPO034'!$J$9:$Q$196,8,FALSE),(VLOOKUP($H75,'FPO034'!$J$9:$Q$196,8,FALSE))),"No PO")</f>
        <v>0</v>
      </c>
      <c r="AH75" s="102" t="str">
        <f>IF(AG75&lt;&gt;0,"No",IF(AD75&gt;AF75,"No",IF(AD75/AE75&lt;1,"--",IF(AD75/AE75&lt;1.02,"Maybe","No"))))</f>
        <v>--</v>
      </c>
      <c r="AI75" s="59">
        <f>IFERROR(VLOOKUP($E75,'Rev2 Aug 16'!$D$1:$Z$300,22,FALSE),"-")</f>
        <v>96.69</v>
      </c>
      <c r="AJ75" s="59" t="str">
        <f>IFERROR(VLOOKUP($E75,'Rev2 Aug 16'!$D$1:$Z$300,5,FALSE),"-")</f>
        <v>WAY2001H6AQ</v>
      </c>
      <c r="AK75" s="59" t="str">
        <f>IFERROR(VLOOKUP(AJ75,'Paid Invoices'!$F$6:$I$381,3,FALSE),"")</f>
        <v/>
      </c>
      <c r="AL75" s="59" t="str">
        <f>IFERROR(VLOOKUP(AJ75,'Open Invoices'!$D$1:$E$3000,2,FALSE),"")</f>
        <v/>
      </c>
      <c r="AM75" s="59">
        <f>IFERROR(VLOOKUP($E75,'Rev2 July 16'!$D$1:$Z$300,22,FALSE),"-")</f>
        <v>114.15</v>
      </c>
      <c r="AN75" s="59" t="str">
        <f>IFERROR(VLOOKUP($E75,'Rev2 July 16'!$D$1:$Z$300,5,FALSE),"-")</f>
        <v>WAY2001G6AR</v>
      </c>
      <c r="AO75" s="59" t="str">
        <f>IFERROR(VLOOKUP(AN75,'Paid Invoices'!$F$6:$I$381,3,FALSE),"")</f>
        <v/>
      </c>
      <c r="AP75" s="59" t="str">
        <f>IFERROR(VLOOKUP(AN75,'Open Invoices'!$D$1:$E$3000,2,FALSE),"")</f>
        <v/>
      </c>
      <c r="AQ75" s="59">
        <f>IFERROR(VLOOKUP($E75,'Rev June 16'!$D$1:$Z$300,22,FALSE),"-")</f>
        <v>102.99</v>
      </c>
      <c r="AR75" s="59" t="str">
        <f>IFERROR(VLOOKUP($E75,'Rev June 16'!$D$1:$Z$300,4,FALSE),"-")</f>
        <v>WAY2001F6AQ</v>
      </c>
      <c r="AS75" s="59" t="str">
        <f>IFERROR(VLOOKUP(AR75,'Paid Invoices'!$F$6:$I$381,3,FALSE),"")</f>
        <v/>
      </c>
      <c r="AT75" s="59" t="str">
        <f>IFERROR(VLOOKUP(AR75,'Open Invoices'!$D$1:$E$3000,2,FALSE),"")</f>
        <v/>
      </c>
      <c r="AU75" s="59">
        <f>IFERROR(VLOOKUP($E75,'May 2016'!$D$1:$Z$300,22,FALSE),"-")</f>
        <v>81.150000000000006</v>
      </c>
      <c r="AV75" s="59" t="str">
        <f>IFERROR(VLOOKUP($E75,'May 2016'!$D$1:$Z$300,4,FALSE),"-")</f>
        <v>WAY2001E6AP</v>
      </c>
      <c r="AW75" s="59" t="str">
        <f>IFERROR(VLOOKUP(AV75,'Paid Invoices'!$F$6:$I$381,3,FALSE),"")</f>
        <v/>
      </c>
      <c r="AX75" s="59" t="str">
        <f>IFERROR(VLOOKUP(AV75,'Open Invoices'!$D$1:$E$3000,2,FALSE),"")</f>
        <v/>
      </c>
      <c r="AY75" s="59">
        <f>IFERROR(VLOOKUP($E75,'Apr 2016'!$D$1:$Z$300,22,FALSE),"-")</f>
        <v>85.27</v>
      </c>
      <c r="AZ75" s="59" t="str">
        <f>IFERROR(VLOOKUP($E75,'Apr 2016'!$D$1:$Z$300,4,FALSE),"-")</f>
        <v>WAY2001D6AP</v>
      </c>
      <c r="BA75" s="59" t="str">
        <f>IFERROR(VLOOKUP(AZ75,'Paid Invoices'!$F$6:$I$381,3,FALSE),"")</f>
        <v/>
      </c>
      <c r="BB75" s="59" t="str">
        <f>IFERROR(VLOOKUP(AZ75,'Open Invoices'!$D$1:$E$3000,2,FALSE),"")</f>
        <v/>
      </c>
      <c r="BC75" s="59">
        <f>IFERROR(VLOOKUP($E75,'Mar 2016'!$D$1:$Z$300,22,FALSE),"-")</f>
        <v>67.819999999999993</v>
      </c>
      <c r="BD75" s="59" t="str">
        <f>IFERROR(VLOOKUP($E75,'Mar 2016'!$D$1:$Z$300,4,FALSE),"-")</f>
        <v>WAY2001C6AK</v>
      </c>
      <c r="BE75" s="59" t="str">
        <f>IFERROR(VLOOKUP(BD75,'Paid Invoices'!$F$6:$I$381,3,FALSE),"")</f>
        <v/>
      </c>
      <c r="BF75" s="59" t="str">
        <f>IFERROR(VLOOKUP(BD75,'Open Invoices'!$D$1:$E$3000,2,FALSE),"")</f>
        <v/>
      </c>
      <c r="BG75" s="59">
        <f>IFERROR(VLOOKUP($E75,'Feb 2016'!$D$1:$Z$300,22,FALSE),"-")</f>
        <v>48.45</v>
      </c>
      <c r="BH75" s="59" t="str">
        <f>IFERROR(VLOOKUP($E75,'Feb 2016'!$D$1:$Z$300,4,FALSE),"-")</f>
        <v>WAY2001B6AG</v>
      </c>
      <c r="BI75" s="59" t="str">
        <f>IFERROR(VLOOKUP(BH75,'Paid Invoices'!$F$6:$I$381,3,FALSE),"")</f>
        <v/>
      </c>
      <c r="BJ75" s="59" t="str">
        <f>IFERROR(VLOOKUP(BH75,'Open Invoices'!$D$1:$E$3000,2,FALSE),"")</f>
        <v/>
      </c>
      <c r="BK75" s="59">
        <f>IFERROR(VLOOKUP($E75,'Jan 2016'!$D$1:$Z$300,22,FALSE),"-")</f>
        <v>0</v>
      </c>
      <c r="BL75" s="59" t="str">
        <f>IFERROR(VLOOKUP($E75,'Jan 2016'!$D$1:$Z$300,4,FALSE),"-")</f>
        <v>WAY2001A6AV</v>
      </c>
      <c r="BM75" s="59" t="str">
        <f>IFERROR(VLOOKUP(BL75,'Paid Invoices'!$F$6:$I$381,3,FALSE),"")</f>
        <v/>
      </c>
      <c r="BN75" s="59" t="str">
        <f>IFERROR(VLOOKUP(BL75,'Open Invoices'!$D$1:$E$3000,2,FALSE),"")</f>
        <v/>
      </c>
      <c r="BO75" s="59" t="str">
        <f>IFERROR(VLOOKUP($E75,'Dec 2015'!$D$1:$Z$300,22,FALSE),"-")</f>
        <v>-</v>
      </c>
      <c r="BP75" s="59" t="str">
        <f>IFERROR(VLOOKUP($E75,'Dec 2015'!$D$1:$Z$300,4,FALSE),"-")</f>
        <v>-</v>
      </c>
      <c r="BQ75" s="59" t="str">
        <f>IFERROR(VLOOKUP(BP75,'Paid Invoices'!$F$6:$I$381,3,FALSE),"")</f>
        <v/>
      </c>
      <c r="BR75" s="59" t="str">
        <f>IFERROR(VLOOKUP(BP75,'Open Invoices'!$D$1:$E$3000,2,FALSE),"")</f>
        <v/>
      </c>
      <c r="BS75" s="59" t="str">
        <f>IFERROR(VLOOKUP($E75,'Nov 2015'!$D$1:$Z$300,22,FALSE),"-")</f>
        <v>-</v>
      </c>
      <c r="BT75" s="59" t="str">
        <f>IFERROR(VLOOKUP($E75,'Nov 2015'!$D$1:$Z$300,4,FALSE),"-")</f>
        <v>-</v>
      </c>
      <c r="BU75" s="59" t="str">
        <f>IFERROR(VLOOKUP(BT75,'Paid Invoices'!$F$6:$I$381,3,FALSE),"")</f>
        <v/>
      </c>
      <c r="BV75" s="59" t="str">
        <f>IFERROR(VLOOKUP(BT75,'Open Invoices'!$D$1:$E$3000,2,FALSE),"")</f>
        <v/>
      </c>
      <c r="BW75" s="59" t="str">
        <f>IFERROR(VLOOKUP($E75,'Oct 2015'!$D$1:$Z$300,22,FALSE),"-")</f>
        <v>-</v>
      </c>
      <c r="BX75" s="59" t="str">
        <f>IFERROR(VLOOKUP($E75,'Oct 2015'!$D$1:$Z$300,4,FALSE),"-")</f>
        <v>-</v>
      </c>
      <c r="BY75" s="59" t="str">
        <f>IFERROR(VLOOKUP(BX75,'Paid Invoices'!$F$6:$I$381,3,FALSE),"")</f>
        <v/>
      </c>
      <c r="BZ75" s="59" t="str">
        <f>IFERROR(VLOOKUP(BX75,'Open Invoices'!$D$1:$E$3000,2,FALSE),"")</f>
        <v/>
      </c>
      <c r="CA75" s="59" t="str">
        <f>IFERROR(VLOOKUP($E75,'Sep 2015'!$D$1:$Z$300,22,FALSE),"-")</f>
        <v>-</v>
      </c>
      <c r="CB75" s="59" t="str">
        <f>IFERROR(VLOOKUP($E75,'Sep 2015'!$D$1:$Z$300,4,FALSE),"-")</f>
        <v>-</v>
      </c>
      <c r="CC75" s="59" t="str">
        <f>IFERROR(VLOOKUP(CB75,'Paid Invoices'!$F$6:$I$381,3,FALSE),"")</f>
        <v/>
      </c>
      <c r="CD75" s="59" t="str">
        <f>IFERROR(VLOOKUP(CB75,'Open Invoices'!$D$1:$E$3000,2,FALSE),"")</f>
        <v/>
      </c>
      <c r="CE75" s="52"/>
      <c r="CF75" s="52" t="s">
        <v>2115</v>
      </c>
      <c r="CG75" s="49" t="str">
        <f>IFERROR(IFERROR(VLOOKUP($E75,'Asset Group  All Assets'!$B$1:$C$500,2,FALSE),(VLOOKUP($E75,'Missing-WSU-POs'!$B$1:$D$500,3,FALSE))),"?")</f>
        <v>P0770679</v>
      </c>
      <c r="CH75" s="31" t="str">
        <f>IF(G75="","",G75)</f>
        <v>P0770679</v>
      </c>
      <c r="CI75" s="31" t="str">
        <f>IF(CG75=CH75,"","Wrong PO")</f>
        <v/>
      </c>
      <c r="CJ75" s="29" t="str">
        <f>IFERROR(IF(VLOOKUP($E75,'Org July 2016 '!$D$1:$Z$500,3,FALSE)=G75,"-","Wrong PO"),"new")</f>
        <v>Wrong PO</v>
      </c>
      <c r="CK75" s="32">
        <f>IF(CJ75="wrong PO",(VLOOKUP($E75,'Org July 2016 '!$D$1:$Z$500,3,FALSE)),"")</f>
        <v>0</v>
      </c>
      <c r="CL75" s="29" t="str">
        <f>IFERROR(IF(VLOOKUP($E75,'Org June 2016 '!$D$1:$Z$500,3,FALSE)=G75,"-","Wrong PO"),"new")</f>
        <v>Wrong PO</v>
      </c>
      <c r="CM75" s="32">
        <f>IF(CL75="wrong PO",(VLOOKUP($E75,'Org June 2016 '!$D$1:$Z$500,3,FALSE)),"")</f>
        <v>0</v>
      </c>
      <c r="CN75" s="29" t="str">
        <f>IFERROR(IF(VLOOKUP($E75,'May 2016'!D134:Z633,3,FALSE)=G75,"-","Wrong PO"),"new")</f>
        <v>new</v>
      </c>
      <c r="CO75" s="32" t="str">
        <f>IF(CN75="wrong PO",(VLOOKUP($E75,'May 2016'!D134:Z633,3,FALSE)),"")</f>
        <v/>
      </c>
      <c r="CP75" s="29" t="str">
        <f>IFERROR(IF(VLOOKUP($E75,'Apr 2016'!$D$1:$Z$500,3,FALSE)=G75,"-","Wrong PO"),"new")</f>
        <v>-</v>
      </c>
      <c r="CQ75" s="32" t="str">
        <f>IF(CP75="wrong PO",(VLOOKUP($E75,'Apr 2016'!$D$1:$Z$500,3,FALSE)),"")</f>
        <v/>
      </c>
      <c r="CR75" s="32" t="str">
        <f>IFERROR(IF(VLOOKUP($E75,'Mar 2016'!$D$1:$Z$500,3,FALSE)=G75,"-","Wrong PO"),"new")</f>
        <v>-</v>
      </c>
      <c r="CS75" s="32" t="str">
        <f>IF(CP75="wrong PO",(VLOOKUP($E75,'Mar 2016'!$D$1:$Z$500,3,FALSE)),"")</f>
        <v/>
      </c>
      <c r="CT75" s="32" t="str">
        <f>IFERROR(IF(VLOOKUP($E75,'Feb 2016'!$D$1:$Z$500,3,FALSE)=G75,"-","Wrong PO"),"new")</f>
        <v>-</v>
      </c>
      <c r="CU75" s="32" t="str">
        <f>IF(CP75="wrong PO",(VLOOKUP($E75,'Feb 2016'!$D$1:$Z$500,3,FALSE)),"")</f>
        <v/>
      </c>
      <c r="CV75" s="29" t="str">
        <f>IFERROR(IF(VLOOKUP($E75,'Jan 2016'!$D$1:$Z$500,3,FALSE)=G75,"-","Wrong PO"),"new")</f>
        <v>-</v>
      </c>
      <c r="CW75" s="32" t="str">
        <f>IF(CV75="wrong PO",(VLOOKUP($E75,'Jan 2016'!$D$1:$Z$500,3,FALSE)),"")</f>
        <v/>
      </c>
      <c r="CX75" s="29" t="str">
        <f>IFERROR(IF(VLOOKUP($E75,'Dec 2015'!$D$1:$Z$500,3,FALSE)=G75,"-","Wrong PO"),"new")</f>
        <v>new</v>
      </c>
      <c r="CY75" s="32" t="str">
        <f>IF(CX75="wrong PO",(VLOOKUP($E75,'Dec 2015'!$D$1:$Z$500,3,FALSE)),"")</f>
        <v/>
      </c>
      <c r="CZ75" s="29" t="str">
        <f>IFERROR(IF(VLOOKUP($E75,'Nov 2015'!$D$1:$Z$500,3,FALSE)=G75,"-","Wrong PO"),"new")</f>
        <v>new</v>
      </c>
      <c r="DA75" s="32" t="str">
        <f>IF(CZ75="wrong PO",(VLOOKUP($E75,'Nov 2015'!$D$1:$Z$500,3,FALSE)),"")</f>
        <v/>
      </c>
      <c r="DB75" s="29" t="str">
        <f>IFERROR(IF(VLOOKUP($E75,'Oct 2015'!$D$1:$Z$500,3,FALSE)=G75,"-","Wrong PO"),"new")</f>
        <v>new</v>
      </c>
      <c r="DC75" s="32" t="str">
        <f>IF(DB75="wrong PO",(VLOOKUP($E75,'Oct 2015'!$D$1:$Z$500,3,FALSE)),"")</f>
        <v/>
      </c>
      <c r="DD75" s="29" t="str">
        <f>IFERROR(IF(VLOOKUP($E75,'Sep 2015'!$D$1:$Z$500,3,FALSE)=G75,"-","Wrong PO"),"new")</f>
        <v>new</v>
      </c>
      <c r="DE75" s="32" t="str">
        <f>IF(DD75="wrong PO",(VLOOKUP($E75,'Sep 2015'!$D$1:$Z$500,3,FALSE)),"")</f>
        <v/>
      </c>
    </row>
    <row r="76" spans="1:109">
      <c r="A76" s="115">
        <v>135</v>
      </c>
      <c r="B76" s="2" t="s">
        <v>841</v>
      </c>
      <c r="C76" s="2" t="s">
        <v>510</v>
      </c>
      <c r="D76" s="2" t="s">
        <v>25</v>
      </c>
      <c r="E76" s="2" t="s">
        <v>134</v>
      </c>
      <c r="F76" s="2" t="s">
        <v>504</v>
      </c>
      <c r="G76" s="21" t="s">
        <v>135</v>
      </c>
      <c r="H76" s="21" t="str">
        <f>IFERROR(VLOOKUP($E76,'Wayne Master'!$B$1:$C$315,2,FALSE),"not on master")</f>
        <v>P0770683</v>
      </c>
      <c r="I76" s="11" t="s">
        <v>2068</v>
      </c>
      <c r="J76" s="3">
        <v>42444</v>
      </c>
      <c r="K76" s="2" t="s">
        <v>39</v>
      </c>
      <c r="L76" s="2" t="s">
        <v>381</v>
      </c>
      <c r="M76" s="2" t="s">
        <v>30</v>
      </c>
      <c r="N76" s="2" t="s">
        <v>31</v>
      </c>
      <c r="O76" s="2" t="s">
        <v>32</v>
      </c>
      <c r="P76" s="4">
        <v>16</v>
      </c>
      <c r="Q76" s="4">
        <v>78706</v>
      </c>
      <c r="R76" s="4">
        <v>78690</v>
      </c>
      <c r="S76" s="5">
        <v>1329.86</v>
      </c>
      <c r="T76" s="4">
        <v>0</v>
      </c>
      <c r="U76" s="4">
        <v>0</v>
      </c>
      <c r="V76" s="4">
        <v>0</v>
      </c>
      <c r="W76" s="5">
        <v>0</v>
      </c>
      <c r="X76" s="5">
        <v>0</v>
      </c>
      <c r="Y76" s="14">
        <v>1329.86</v>
      </c>
      <c r="Z76" s="14">
        <v>0</v>
      </c>
      <c r="AA76" s="14">
        <v>1329.86</v>
      </c>
      <c r="AB76" s="4">
        <v>24580</v>
      </c>
      <c r="AC76" s="55"/>
      <c r="AD76" s="59">
        <f>SUM(AI76,AM76,AQ76,AU76,AY76,BC76,BG76,BK76,BO76,BS76,BW76,CA76)</f>
        <v>1329.86</v>
      </c>
      <c r="AE76" s="59">
        <f>(Q76*0.0169)+(U76*0.0598)</f>
        <v>1330.1313999999998</v>
      </c>
      <c r="AF76" s="102">
        <f>IFERROR(IFERROR(VLOOKUP($G76,'FPO034'!$J$9:$Q$196,7,FALSE),(VLOOKUP($H76,'FPO034'!$J$9:$Q$196,7,FALSE))),"No PO")</f>
        <v>11806.8</v>
      </c>
      <c r="AG76" s="102">
        <f>IFERROR(IFERROR(VLOOKUP($G76,'FPO034'!$J$9:$Q$196,8,FALSE),(VLOOKUP($H76,'FPO034'!$J$9:$Q$196,8,FALSE))),"No PO")</f>
        <v>0</v>
      </c>
      <c r="AH76" s="102" t="str">
        <f>IF(AG76&lt;&gt;0,"No",IF(AD76&gt;AF76,"No",IF(AD76/AE76&lt;1,"--",IF(AD76/AE76&lt;1.02,"Maybe","No"))))</f>
        <v>--</v>
      </c>
      <c r="AI76" s="59">
        <f>IFERROR(VLOOKUP($E76,'Rev2 Aug 16'!$D$1:$Z$300,22,FALSE),"-")</f>
        <v>1329.86</v>
      </c>
      <c r="AJ76" s="59" t="str">
        <f>IFERROR(VLOOKUP($E76,'Rev2 Aug 16'!$D$1:$Z$300,5,FALSE),"-")</f>
        <v>WAY2001H6AR</v>
      </c>
      <c r="AK76" s="59" t="str">
        <f>IFERROR(VLOOKUP(AJ76,'Paid Invoices'!$F$6:$I$381,3,FALSE),"")</f>
        <v/>
      </c>
      <c r="AL76" s="59" t="str">
        <f>IFERROR(VLOOKUP(AJ76,'Open Invoices'!$D$1:$E$3000,2,FALSE),"")</f>
        <v/>
      </c>
      <c r="AM76" s="59" t="str">
        <f>IFERROR(VLOOKUP($E76,'Rev2 July 16'!$D$1:$Z$300,22,FALSE),"-")</f>
        <v>-</v>
      </c>
      <c r="AN76" s="59" t="str">
        <f>IFERROR(VLOOKUP($E76,'Rev2 July 16'!$D$1:$Z$300,5,FALSE),"-")</f>
        <v>-</v>
      </c>
      <c r="AO76" s="59" t="str">
        <f>IFERROR(VLOOKUP(AN76,'Paid Invoices'!$F$6:$I$381,3,FALSE),"")</f>
        <v/>
      </c>
      <c r="AP76" s="59" t="str">
        <f>IFERROR(VLOOKUP(AN76,'Open Invoices'!$D$1:$E$3000,2,FALSE),"")</f>
        <v/>
      </c>
      <c r="AQ76" s="59">
        <f>IFERROR(VLOOKUP($E76,'Rev June 16'!$D$1:$Z$300,22,FALSE),"-")</f>
        <v>0</v>
      </c>
      <c r="AR76" s="59" t="str">
        <f>IFERROR(VLOOKUP($E76,'Rev June 16'!$D$1:$Z$300,4,FALSE),"-")</f>
        <v>WAY2001F6AR</v>
      </c>
      <c r="AS76" s="59" t="str">
        <f>IFERROR(VLOOKUP(AR76,'Paid Invoices'!$F$6:$I$381,3,FALSE),"")</f>
        <v/>
      </c>
      <c r="AT76" s="59" t="str">
        <f>IFERROR(VLOOKUP(AR76,'Open Invoices'!$D$1:$E$3000,2,FALSE),"")</f>
        <v/>
      </c>
      <c r="AU76" s="59" t="str">
        <f>IFERROR(VLOOKUP($E76,'May 2016'!$D$1:$Z$300,22,FALSE),"-")</f>
        <v>-</v>
      </c>
      <c r="AV76" s="59" t="str">
        <f>IFERROR(VLOOKUP($E76,'May 2016'!$D$1:$Z$300,4,FALSE),"-")</f>
        <v>-</v>
      </c>
      <c r="AW76" s="59" t="str">
        <f>IFERROR(VLOOKUP(AV76,'Paid Invoices'!$F$6:$I$381,3,FALSE),"")</f>
        <v/>
      </c>
      <c r="AX76" s="59" t="str">
        <f>IFERROR(VLOOKUP(AV76,'Open Invoices'!$D$1:$E$3000,2,FALSE),"")</f>
        <v/>
      </c>
      <c r="AY76" s="59" t="str">
        <f>IFERROR(VLOOKUP($E76,'Apr 2016'!$D$1:$Z$300,22,FALSE),"-")</f>
        <v>-</v>
      </c>
      <c r="AZ76" s="59" t="str">
        <f>IFERROR(VLOOKUP($E76,'Apr 2016'!$D$1:$Z$300,4,FALSE),"-")</f>
        <v>-</v>
      </c>
      <c r="BA76" s="59" t="str">
        <f>IFERROR(VLOOKUP(AZ76,'Paid Invoices'!$F$6:$I$381,3,FALSE),"")</f>
        <v/>
      </c>
      <c r="BB76" s="59" t="str">
        <f>IFERROR(VLOOKUP(AZ76,'Open Invoices'!$D$1:$E$3000,2,FALSE),"")</f>
        <v/>
      </c>
      <c r="BC76" s="59">
        <f>IFERROR(VLOOKUP($E76,'Mar 2016'!$D$1:$Z$300,22,FALSE),"-")</f>
        <v>0</v>
      </c>
      <c r="BD76" s="59" t="str">
        <f>IFERROR(VLOOKUP($E76,'Mar 2016'!$D$1:$Z$300,4,FALSE),"-")</f>
        <v>WAY2001C6AL</v>
      </c>
      <c r="BE76" s="59" t="str">
        <f>IFERROR(VLOOKUP(BD76,'Paid Invoices'!$F$6:$I$381,3,FALSE),"")</f>
        <v/>
      </c>
      <c r="BF76" s="59" t="str">
        <f>IFERROR(VLOOKUP(BD76,'Open Invoices'!$D$1:$E$3000,2,FALSE),"")</f>
        <v/>
      </c>
      <c r="BG76" s="59" t="str">
        <f>IFERROR(VLOOKUP($E76,'Feb 2016'!$D$1:$Z$300,22,FALSE),"-")</f>
        <v>-</v>
      </c>
      <c r="BH76" s="59" t="str">
        <f>IFERROR(VLOOKUP($E76,'Feb 2016'!$D$1:$Z$300,4,FALSE),"-")</f>
        <v>-</v>
      </c>
      <c r="BI76" s="59" t="str">
        <f>IFERROR(VLOOKUP(BH76,'Paid Invoices'!$F$6:$I$381,3,FALSE),"")</f>
        <v/>
      </c>
      <c r="BJ76" s="59" t="str">
        <f>IFERROR(VLOOKUP(BH76,'Open Invoices'!$D$1:$E$3000,2,FALSE),"")</f>
        <v/>
      </c>
      <c r="BK76" s="59" t="str">
        <f>IFERROR(VLOOKUP($E76,'Jan 2016'!$D$1:$Z$300,22,FALSE),"-")</f>
        <v>-</v>
      </c>
      <c r="BL76" s="59" t="str">
        <f>IFERROR(VLOOKUP($E76,'Jan 2016'!$D$1:$Z$300,4,FALSE),"-")</f>
        <v>-</v>
      </c>
      <c r="BM76" s="59" t="str">
        <f>IFERROR(VLOOKUP(BL76,'Paid Invoices'!$F$6:$I$381,3,FALSE),"")</f>
        <v/>
      </c>
      <c r="BN76" s="59" t="str">
        <f>IFERROR(VLOOKUP(BL76,'Open Invoices'!$D$1:$E$3000,2,FALSE),"")</f>
        <v/>
      </c>
      <c r="BO76" s="59" t="str">
        <f>IFERROR(VLOOKUP($E76,'Dec 2015'!$D$1:$Z$300,22,FALSE),"-")</f>
        <v>-</v>
      </c>
      <c r="BP76" s="59" t="str">
        <f>IFERROR(VLOOKUP($E76,'Dec 2015'!$D$1:$Z$300,4,FALSE),"-")</f>
        <v>-</v>
      </c>
      <c r="BQ76" s="59" t="str">
        <f>IFERROR(VLOOKUP(BP76,'Paid Invoices'!$F$6:$I$381,3,FALSE),"")</f>
        <v/>
      </c>
      <c r="BR76" s="59" t="str">
        <f>IFERROR(VLOOKUP(BP76,'Open Invoices'!$D$1:$E$3000,2,FALSE),"")</f>
        <v/>
      </c>
      <c r="BS76" s="59" t="str">
        <f>IFERROR(VLOOKUP($E76,'Nov 2015'!$D$1:$Z$300,22,FALSE),"-")</f>
        <v>-</v>
      </c>
      <c r="BT76" s="59" t="str">
        <f>IFERROR(VLOOKUP($E76,'Nov 2015'!$D$1:$Z$300,4,FALSE),"-")</f>
        <v>-</v>
      </c>
      <c r="BU76" s="59" t="str">
        <f>IFERROR(VLOOKUP(BT76,'Paid Invoices'!$F$6:$I$381,3,FALSE),"")</f>
        <v/>
      </c>
      <c r="BV76" s="59" t="str">
        <f>IFERROR(VLOOKUP(BT76,'Open Invoices'!$D$1:$E$3000,2,FALSE),"")</f>
        <v/>
      </c>
      <c r="BW76" s="59" t="str">
        <f>IFERROR(VLOOKUP($E76,'Oct 2015'!$D$1:$Z$300,22,FALSE),"-")</f>
        <v>-</v>
      </c>
      <c r="BX76" s="59" t="str">
        <f>IFERROR(VLOOKUP($E76,'Oct 2015'!$D$1:$Z$300,4,FALSE),"-")</f>
        <v>-</v>
      </c>
      <c r="BY76" s="59" t="str">
        <f>IFERROR(VLOOKUP(BX76,'Paid Invoices'!$F$6:$I$381,3,FALSE),"")</f>
        <v/>
      </c>
      <c r="BZ76" s="59" t="str">
        <f>IFERROR(VLOOKUP(BX76,'Open Invoices'!$D$1:$E$3000,2,FALSE),"")</f>
        <v/>
      </c>
      <c r="CA76" s="59" t="str">
        <f>IFERROR(VLOOKUP($E76,'Sep 2015'!$D$1:$Z$300,22,FALSE),"-")</f>
        <v>-</v>
      </c>
      <c r="CB76" s="59" t="str">
        <f>IFERROR(VLOOKUP($E76,'Sep 2015'!$D$1:$Z$300,4,FALSE),"-")</f>
        <v>-</v>
      </c>
      <c r="CC76" s="59" t="str">
        <f>IFERROR(VLOOKUP(CB76,'Paid Invoices'!$F$6:$I$381,3,FALSE),"")</f>
        <v/>
      </c>
      <c r="CD76" s="59" t="str">
        <f>IFERROR(VLOOKUP(CB76,'Open Invoices'!$D$1:$E$3000,2,FALSE),"")</f>
        <v/>
      </c>
      <c r="CE76" s="52"/>
      <c r="CF76" s="52" t="s">
        <v>2115</v>
      </c>
      <c r="CG76" s="49" t="str">
        <f>IFERROR(IFERROR(VLOOKUP($E76,'Asset Group  All Assets'!$B$1:$C$500,2,FALSE),(VLOOKUP($E76,'Missing-WSU-POs'!$B$1:$D$500,3,FALSE))),"?")</f>
        <v>P0770683</v>
      </c>
      <c r="CH76" s="31" t="str">
        <f>IF(G76="","",G76)</f>
        <v>P0770683</v>
      </c>
      <c r="CI76" s="31" t="str">
        <f>IF(CG76=CH76,"","Wrong PO")</f>
        <v/>
      </c>
      <c r="CJ76" s="29" t="str">
        <f>IFERROR(IF(VLOOKUP($E76,'Org July 2016 '!$D$1:$Z$500,3,FALSE)=G76,"-","Wrong PO"),"new")</f>
        <v>Wrong PO</v>
      </c>
      <c r="CK76" s="32">
        <f>IF(CJ76="wrong PO",(VLOOKUP($E76,'Org July 2016 '!$D$1:$Z$500,3,FALSE)),"")</f>
        <v>0</v>
      </c>
      <c r="CL76" s="29" t="str">
        <f>IFERROR(IF(VLOOKUP($E76,'Org June 2016 '!$D$1:$Z$500,3,FALSE)=G76,"-","Wrong PO"),"new")</f>
        <v>Wrong PO</v>
      </c>
      <c r="CM76" s="32">
        <f>IF(CL76="wrong PO",(VLOOKUP($E76,'Org June 2016 '!$D$1:$Z$500,3,FALSE)),"")</f>
        <v>0</v>
      </c>
      <c r="CN76" s="29" t="str">
        <f>IFERROR(IF(VLOOKUP($E76,'May 2016'!D135:Z634,3,FALSE)=G76,"-","Wrong PO"),"new")</f>
        <v>new</v>
      </c>
      <c r="CO76" s="32" t="str">
        <f>IF(CN76="wrong PO",(VLOOKUP($E76,'May 2016'!D135:Z634,3,FALSE)),"")</f>
        <v/>
      </c>
      <c r="CP76" s="29" t="str">
        <f>IFERROR(IF(VLOOKUP($E76,'Apr 2016'!$D$1:$Z$500,3,FALSE)=G76,"-","Wrong PO"),"new")</f>
        <v>new</v>
      </c>
      <c r="CQ76" s="32" t="str">
        <f>IF(CP76="wrong PO",(VLOOKUP($E76,'Apr 2016'!$D$1:$Z$500,3,FALSE)),"")</f>
        <v/>
      </c>
      <c r="CR76" s="32" t="str">
        <f>IFERROR(IF(VLOOKUP($E76,'Mar 2016'!$D$1:$Z$500,3,FALSE)=G76,"-","Wrong PO"),"new")</f>
        <v>-</v>
      </c>
      <c r="CS76" s="32" t="str">
        <f>IF(CP76="wrong PO",(VLOOKUP($E76,'Mar 2016'!$D$1:$Z$500,3,FALSE)),"")</f>
        <v/>
      </c>
      <c r="CT76" s="32" t="str">
        <f>IFERROR(IF(VLOOKUP($E76,'Feb 2016'!$D$1:$Z$500,3,FALSE)=G76,"-","Wrong PO"),"new")</f>
        <v>new</v>
      </c>
      <c r="CU76" s="32" t="str">
        <f>IF(CP76="wrong PO",(VLOOKUP($E76,'Feb 2016'!$D$1:$Z$500,3,FALSE)),"")</f>
        <v/>
      </c>
      <c r="CV76" s="29" t="str">
        <f>IFERROR(IF(VLOOKUP($E76,'Jan 2016'!$D$1:$Z$500,3,FALSE)=G76,"-","Wrong PO"),"new")</f>
        <v>new</v>
      </c>
      <c r="CW76" s="32" t="str">
        <f>IF(CV76="wrong PO",(VLOOKUP($E76,'Jan 2016'!$D$1:$Z$500,3,FALSE)),"")</f>
        <v/>
      </c>
      <c r="CX76" s="29" t="str">
        <f>IFERROR(IF(VLOOKUP($E76,'Dec 2015'!$D$1:$Z$500,3,FALSE)=G76,"-","Wrong PO"),"new")</f>
        <v>new</v>
      </c>
      <c r="CY76" s="32" t="str">
        <f>IF(CX76="wrong PO",(VLOOKUP($E76,'Dec 2015'!$D$1:$Z$500,3,FALSE)),"")</f>
        <v/>
      </c>
      <c r="CZ76" s="29" t="str">
        <f>IFERROR(IF(VLOOKUP($E76,'Nov 2015'!$D$1:$Z$500,3,FALSE)=G76,"-","Wrong PO"),"new")</f>
        <v>new</v>
      </c>
      <c r="DA76" s="32" t="str">
        <f>IF(CZ76="wrong PO",(VLOOKUP($E76,'Nov 2015'!$D$1:$Z$500,3,FALSE)),"")</f>
        <v/>
      </c>
      <c r="DB76" s="29" t="str">
        <f>IFERROR(IF(VLOOKUP($E76,'Oct 2015'!$D$1:$Z$500,3,FALSE)=G76,"-","Wrong PO"),"new")</f>
        <v>new</v>
      </c>
      <c r="DC76" s="32" t="str">
        <f>IF(DB76="wrong PO",(VLOOKUP($E76,'Oct 2015'!$D$1:$Z$500,3,FALSE)),"")</f>
        <v/>
      </c>
      <c r="DD76" s="29" t="str">
        <f>IFERROR(IF(VLOOKUP($E76,'Sep 2015'!$D$1:$Z$500,3,FALSE)=G76,"-","Wrong PO"),"new")</f>
        <v>new</v>
      </c>
      <c r="DE76" s="32" t="str">
        <f>IF(DD76="wrong PO",(VLOOKUP($E76,'Sep 2015'!$D$1:$Z$500,3,FALSE)),"")</f>
        <v/>
      </c>
    </row>
    <row r="77" spans="1:109">
      <c r="A77" s="115">
        <v>136</v>
      </c>
      <c r="B77" s="2" t="s">
        <v>841</v>
      </c>
      <c r="C77" s="2" t="s">
        <v>510</v>
      </c>
      <c r="D77" s="2" t="s">
        <v>25</v>
      </c>
      <c r="E77" s="2" t="s">
        <v>139</v>
      </c>
      <c r="F77" s="2" t="s">
        <v>504</v>
      </c>
      <c r="G77" s="21" t="s">
        <v>135</v>
      </c>
      <c r="H77" s="21" t="str">
        <f>IFERROR(VLOOKUP($E77,'Wayne Master'!$B$1:$C$315,2,FALSE),"not on master")</f>
        <v>P0770683</v>
      </c>
      <c r="I77" s="11" t="s">
        <v>2068</v>
      </c>
      <c r="J77" s="3">
        <v>42444</v>
      </c>
      <c r="K77" s="2" t="s">
        <v>39</v>
      </c>
      <c r="L77" s="2" t="s">
        <v>381</v>
      </c>
      <c r="M77" s="2" t="s">
        <v>30</v>
      </c>
      <c r="N77" s="2" t="s">
        <v>31</v>
      </c>
      <c r="O77" s="2" t="s">
        <v>32</v>
      </c>
      <c r="P77" s="4">
        <v>20</v>
      </c>
      <c r="Q77" s="4">
        <v>151981</v>
      </c>
      <c r="R77" s="4">
        <v>151961</v>
      </c>
      <c r="S77" s="5">
        <v>2568.14</v>
      </c>
      <c r="T77" s="4">
        <v>0</v>
      </c>
      <c r="U77" s="4">
        <v>0</v>
      </c>
      <c r="V77" s="4">
        <v>0</v>
      </c>
      <c r="W77" s="5">
        <v>0</v>
      </c>
      <c r="X77" s="5">
        <v>0</v>
      </c>
      <c r="Y77" s="14">
        <v>2568.14</v>
      </c>
      <c r="Z77" s="14">
        <v>0</v>
      </c>
      <c r="AA77" s="14">
        <v>2568.14</v>
      </c>
      <c r="AB77" s="4">
        <v>24580</v>
      </c>
      <c r="AC77" s="55"/>
      <c r="AD77" s="59">
        <f>SUM(AI77,AM77,AQ77,AU77,AY77,BC77,BG77,BK77,BO77,BS77,BW77,CA77)</f>
        <v>2568.14</v>
      </c>
      <c r="AE77" s="59">
        <f>(Q77*0.0169)+(U77*0.0598)</f>
        <v>2568.4788999999996</v>
      </c>
      <c r="AF77" s="102">
        <f>IFERROR(IFERROR(VLOOKUP($G77,'FPO034'!$J$9:$Q$196,7,FALSE),(VLOOKUP($H77,'FPO034'!$J$9:$Q$196,7,FALSE))),"No PO")</f>
        <v>11806.8</v>
      </c>
      <c r="AG77" s="102">
        <f>IFERROR(IFERROR(VLOOKUP($G77,'FPO034'!$J$9:$Q$196,8,FALSE),(VLOOKUP($H77,'FPO034'!$J$9:$Q$196,8,FALSE))),"No PO")</f>
        <v>0</v>
      </c>
      <c r="AH77" s="102" t="str">
        <f>IF(AG77&lt;&gt;0,"No",IF(AD77&gt;AF77,"No",IF(AD77/AE77&lt;1,"--",IF(AD77/AE77&lt;1.02,"Maybe","No"))))</f>
        <v>--</v>
      </c>
      <c r="AI77" s="59">
        <f>IFERROR(VLOOKUP($E77,'Rev2 Aug 16'!$D$1:$Z$300,22,FALSE),"-")</f>
        <v>2568.14</v>
      </c>
      <c r="AJ77" s="59" t="str">
        <f>IFERROR(VLOOKUP($E77,'Rev2 Aug 16'!$D$1:$Z$300,5,FALSE),"-")</f>
        <v>WAY2001H6AR</v>
      </c>
      <c r="AK77" s="59" t="str">
        <f>IFERROR(VLOOKUP(AJ77,'Paid Invoices'!$F$6:$I$381,3,FALSE),"")</f>
        <v/>
      </c>
      <c r="AL77" s="59" t="str">
        <f>IFERROR(VLOOKUP(AJ77,'Open Invoices'!$D$1:$E$3000,2,FALSE),"")</f>
        <v/>
      </c>
      <c r="AM77" s="59" t="str">
        <f>IFERROR(VLOOKUP($E77,'Rev2 July 16'!$D$1:$Z$300,22,FALSE),"-")</f>
        <v>-</v>
      </c>
      <c r="AN77" s="59" t="str">
        <f>IFERROR(VLOOKUP($E77,'Rev2 July 16'!$D$1:$Z$300,5,FALSE),"-")</f>
        <v>-</v>
      </c>
      <c r="AO77" s="59" t="str">
        <f>IFERROR(VLOOKUP(AN77,'Paid Invoices'!$F$6:$I$381,3,FALSE),"")</f>
        <v/>
      </c>
      <c r="AP77" s="59" t="str">
        <f>IFERROR(VLOOKUP(AN77,'Open Invoices'!$D$1:$E$3000,2,FALSE),"")</f>
        <v/>
      </c>
      <c r="AQ77" s="59">
        <f>IFERROR(VLOOKUP($E77,'Rev June 16'!$D$1:$Z$300,22,FALSE),"-")</f>
        <v>0</v>
      </c>
      <c r="AR77" s="59" t="str">
        <f>IFERROR(VLOOKUP($E77,'Rev June 16'!$D$1:$Z$300,4,FALSE),"-")</f>
        <v>WAY2001F6AR</v>
      </c>
      <c r="AS77" s="59" t="str">
        <f>IFERROR(VLOOKUP(AR77,'Paid Invoices'!$F$6:$I$381,3,FALSE),"")</f>
        <v/>
      </c>
      <c r="AT77" s="59" t="str">
        <f>IFERROR(VLOOKUP(AR77,'Open Invoices'!$D$1:$E$3000,2,FALSE),"")</f>
        <v/>
      </c>
      <c r="AU77" s="59" t="str">
        <f>IFERROR(VLOOKUP($E77,'May 2016'!$D$1:$Z$300,22,FALSE),"-")</f>
        <v>-</v>
      </c>
      <c r="AV77" s="59" t="str">
        <f>IFERROR(VLOOKUP($E77,'May 2016'!$D$1:$Z$300,4,FALSE),"-")</f>
        <v>-</v>
      </c>
      <c r="AW77" s="59" t="str">
        <f>IFERROR(VLOOKUP(AV77,'Paid Invoices'!$F$6:$I$381,3,FALSE),"")</f>
        <v/>
      </c>
      <c r="AX77" s="59" t="str">
        <f>IFERROR(VLOOKUP(AV77,'Open Invoices'!$D$1:$E$3000,2,FALSE),"")</f>
        <v/>
      </c>
      <c r="AY77" s="59" t="str">
        <f>IFERROR(VLOOKUP($E77,'Apr 2016'!$D$1:$Z$300,22,FALSE),"-")</f>
        <v>-</v>
      </c>
      <c r="AZ77" s="59" t="str">
        <f>IFERROR(VLOOKUP($E77,'Apr 2016'!$D$1:$Z$300,4,FALSE),"-")</f>
        <v>-</v>
      </c>
      <c r="BA77" s="59" t="str">
        <f>IFERROR(VLOOKUP(AZ77,'Paid Invoices'!$F$6:$I$381,3,FALSE),"")</f>
        <v/>
      </c>
      <c r="BB77" s="59" t="str">
        <f>IFERROR(VLOOKUP(AZ77,'Open Invoices'!$D$1:$E$3000,2,FALSE),"")</f>
        <v/>
      </c>
      <c r="BC77" s="59">
        <f>IFERROR(VLOOKUP($E77,'Mar 2016'!$D$1:$Z$300,22,FALSE),"-")</f>
        <v>0</v>
      </c>
      <c r="BD77" s="59" t="str">
        <f>IFERROR(VLOOKUP($E77,'Mar 2016'!$D$1:$Z$300,4,FALSE),"-")</f>
        <v>WAY2001C6AL</v>
      </c>
      <c r="BE77" s="59" t="str">
        <f>IFERROR(VLOOKUP(BD77,'Paid Invoices'!$F$6:$I$381,3,FALSE),"")</f>
        <v/>
      </c>
      <c r="BF77" s="59" t="str">
        <f>IFERROR(VLOOKUP(BD77,'Open Invoices'!$D$1:$E$3000,2,FALSE),"")</f>
        <v/>
      </c>
      <c r="BG77" s="59" t="str">
        <f>IFERROR(VLOOKUP($E77,'Feb 2016'!$D$1:$Z$300,22,FALSE),"-")</f>
        <v>-</v>
      </c>
      <c r="BH77" s="59" t="str">
        <f>IFERROR(VLOOKUP($E77,'Feb 2016'!$D$1:$Z$300,4,FALSE),"-")</f>
        <v>-</v>
      </c>
      <c r="BI77" s="59" t="str">
        <f>IFERROR(VLOOKUP(BH77,'Paid Invoices'!$F$6:$I$381,3,FALSE),"")</f>
        <v/>
      </c>
      <c r="BJ77" s="59" t="str">
        <f>IFERROR(VLOOKUP(BH77,'Open Invoices'!$D$1:$E$3000,2,FALSE),"")</f>
        <v/>
      </c>
      <c r="BK77" s="59" t="str">
        <f>IFERROR(VLOOKUP($E77,'Jan 2016'!$D$1:$Z$300,22,FALSE),"-")</f>
        <v>-</v>
      </c>
      <c r="BL77" s="59" t="str">
        <f>IFERROR(VLOOKUP($E77,'Jan 2016'!$D$1:$Z$300,4,FALSE),"-")</f>
        <v>-</v>
      </c>
      <c r="BM77" s="59" t="str">
        <f>IFERROR(VLOOKUP(BL77,'Paid Invoices'!$F$6:$I$381,3,FALSE),"")</f>
        <v/>
      </c>
      <c r="BN77" s="59" t="str">
        <f>IFERROR(VLOOKUP(BL77,'Open Invoices'!$D$1:$E$3000,2,FALSE),"")</f>
        <v/>
      </c>
      <c r="BO77" s="59" t="str">
        <f>IFERROR(VLOOKUP($E77,'Dec 2015'!$D$1:$Z$300,22,FALSE),"-")</f>
        <v>-</v>
      </c>
      <c r="BP77" s="59" t="str">
        <f>IFERROR(VLOOKUP($E77,'Dec 2015'!$D$1:$Z$300,4,FALSE),"-")</f>
        <v>-</v>
      </c>
      <c r="BQ77" s="59" t="str">
        <f>IFERROR(VLOOKUP(BP77,'Paid Invoices'!$F$6:$I$381,3,FALSE),"")</f>
        <v/>
      </c>
      <c r="BR77" s="59" t="str">
        <f>IFERROR(VLOOKUP(BP77,'Open Invoices'!$D$1:$E$3000,2,FALSE),"")</f>
        <v/>
      </c>
      <c r="BS77" s="59" t="str">
        <f>IFERROR(VLOOKUP($E77,'Nov 2015'!$D$1:$Z$300,22,FALSE),"-")</f>
        <v>-</v>
      </c>
      <c r="BT77" s="59" t="str">
        <f>IFERROR(VLOOKUP($E77,'Nov 2015'!$D$1:$Z$300,4,FALSE),"-")</f>
        <v>-</v>
      </c>
      <c r="BU77" s="59" t="str">
        <f>IFERROR(VLOOKUP(BT77,'Paid Invoices'!$F$6:$I$381,3,FALSE),"")</f>
        <v/>
      </c>
      <c r="BV77" s="59" t="str">
        <f>IFERROR(VLOOKUP(BT77,'Open Invoices'!$D$1:$E$3000,2,FALSE),"")</f>
        <v/>
      </c>
      <c r="BW77" s="59" t="str">
        <f>IFERROR(VLOOKUP($E77,'Oct 2015'!$D$1:$Z$300,22,FALSE),"-")</f>
        <v>-</v>
      </c>
      <c r="BX77" s="59" t="str">
        <f>IFERROR(VLOOKUP($E77,'Oct 2015'!$D$1:$Z$300,4,FALSE),"-")</f>
        <v>-</v>
      </c>
      <c r="BY77" s="59" t="str">
        <f>IFERROR(VLOOKUP(BX77,'Paid Invoices'!$F$6:$I$381,3,FALSE),"")</f>
        <v/>
      </c>
      <c r="BZ77" s="59" t="str">
        <f>IFERROR(VLOOKUP(BX77,'Open Invoices'!$D$1:$E$3000,2,FALSE),"")</f>
        <v/>
      </c>
      <c r="CA77" s="59" t="str">
        <f>IFERROR(VLOOKUP($E77,'Sep 2015'!$D$1:$Z$300,22,FALSE),"-")</f>
        <v>-</v>
      </c>
      <c r="CB77" s="59" t="str">
        <f>IFERROR(VLOOKUP($E77,'Sep 2015'!$D$1:$Z$300,4,FALSE),"-")</f>
        <v>-</v>
      </c>
      <c r="CC77" s="59" t="str">
        <f>IFERROR(VLOOKUP(CB77,'Paid Invoices'!$F$6:$I$381,3,FALSE),"")</f>
        <v/>
      </c>
      <c r="CD77" s="59" t="str">
        <f>IFERROR(VLOOKUP(CB77,'Open Invoices'!$D$1:$E$3000,2,FALSE),"")</f>
        <v/>
      </c>
      <c r="CE77" s="52"/>
      <c r="CF77" s="52" t="s">
        <v>2115</v>
      </c>
      <c r="CG77" s="49" t="str">
        <f>IFERROR(IFERROR(VLOOKUP($E77,'Asset Group  All Assets'!$B$1:$C$500,2,FALSE),(VLOOKUP($E77,'Missing-WSU-POs'!$B$1:$D$500,3,FALSE))),"?")</f>
        <v>P0770683</v>
      </c>
      <c r="CH77" s="31" t="str">
        <f>IF(G77="","",G77)</f>
        <v>P0770683</v>
      </c>
      <c r="CI77" s="31" t="str">
        <f>IF(CG77=CH77,"","Wrong PO")</f>
        <v/>
      </c>
      <c r="CJ77" s="29" t="str">
        <f>IFERROR(IF(VLOOKUP($E77,'Org July 2016 '!$D$1:$Z$500,3,FALSE)=G77,"-","Wrong PO"),"new")</f>
        <v>Wrong PO</v>
      </c>
      <c r="CK77" s="32">
        <f>IF(CJ77="wrong PO",(VLOOKUP($E77,'Org July 2016 '!$D$1:$Z$500,3,FALSE)),"")</f>
        <v>0</v>
      </c>
      <c r="CL77" s="29" t="str">
        <f>IFERROR(IF(VLOOKUP($E77,'Org June 2016 '!$D$1:$Z$500,3,FALSE)=G77,"-","Wrong PO"),"new")</f>
        <v>Wrong PO</v>
      </c>
      <c r="CM77" s="32">
        <f>IF(CL77="wrong PO",(VLOOKUP($E77,'Org June 2016 '!$D$1:$Z$500,3,FALSE)),"")</f>
        <v>0</v>
      </c>
      <c r="CN77" s="29" t="str">
        <f>IFERROR(IF(VLOOKUP($E77,'May 2016'!D136:Z635,3,FALSE)=G77,"-","Wrong PO"),"new")</f>
        <v>new</v>
      </c>
      <c r="CO77" s="32" t="str">
        <f>IF(CN77="wrong PO",(VLOOKUP($E77,'May 2016'!D136:Z635,3,FALSE)),"")</f>
        <v/>
      </c>
      <c r="CP77" s="29" t="str">
        <f>IFERROR(IF(VLOOKUP($E77,'Apr 2016'!$D$1:$Z$500,3,FALSE)=G77,"-","Wrong PO"),"new")</f>
        <v>new</v>
      </c>
      <c r="CQ77" s="32" t="str">
        <f>IF(CP77="wrong PO",(VLOOKUP($E77,'Apr 2016'!$D$1:$Z$500,3,FALSE)),"")</f>
        <v/>
      </c>
      <c r="CR77" s="32" t="str">
        <f>IFERROR(IF(VLOOKUP($E77,'Mar 2016'!$D$1:$Z$500,3,FALSE)=G77,"-","Wrong PO"),"new")</f>
        <v>-</v>
      </c>
      <c r="CS77" s="32" t="str">
        <f>IF(CP77="wrong PO",(VLOOKUP($E77,'Mar 2016'!$D$1:$Z$500,3,FALSE)),"")</f>
        <v/>
      </c>
      <c r="CT77" s="32" t="str">
        <f>IFERROR(IF(VLOOKUP($E77,'Feb 2016'!$D$1:$Z$500,3,FALSE)=G77,"-","Wrong PO"),"new")</f>
        <v>new</v>
      </c>
      <c r="CU77" s="32" t="str">
        <f>IF(CP77="wrong PO",(VLOOKUP($E77,'Feb 2016'!$D$1:$Z$500,3,FALSE)),"")</f>
        <v/>
      </c>
      <c r="CV77" s="29" t="str">
        <f>IFERROR(IF(VLOOKUP($E77,'Jan 2016'!$D$1:$Z$500,3,FALSE)=G77,"-","Wrong PO"),"new")</f>
        <v>new</v>
      </c>
      <c r="CW77" s="32" t="str">
        <f>IF(CV77="wrong PO",(VLOOKUP($E77,'Jan 2016'!$D$1:$Z$500,3,FALSE)),"")</f>
        <v/>
      </c>
      <c r="CX77" s="29" t="str">
        <f>IFERROR(IF(VLOOKUP($E77,'Dec 2015'!$D$1:$Z$500,3,FALSE)=G77,"-","Wrong PO"),"new")</f>
        <v>new</v>
      </c>
      <c r="CY77" s="32" t="str">
        <f>IF(CX77="wrong PO",(VLOOKUP($E77,'Dec 2015'!$D$1:$Z$500,3,FALSE)),"")</f>
        <v/>
      </c>
      <c r="CZ77" s="29" t="str">
        <f>IFERROR(IF(VLOOKUP($E77,'Nov 2015'!$D$1:$Z$500,3,FALSE)=G77,"-","Wrong PO"),"new")</f>
        <v>new</v>
      </c>
      <c r="DA77" s="32" t="str">
        <f>IF(CZ77="wrong PO",(VLOOKUP($E77,'Nov 2015'!$D$1:$Z$500,3,FALSE)),"")</f>
        <v/>
      </c>
      <c r="DB77" s="29" t="str">
        <f>IFERROR(IF(VLOOKUP($E77,'Oct 2015'!$D$1:$Z$500,3,FALSE)=G77,"-","Wrong PO"),"new")</f>
        <v>new</v>
      </c>
      <c r="DC77" s="32" t="str">
        <f>IF(DB77="wrong PO",(VLOOKUP($E77,'Oct 2015'!$D$1:$Z$500,3,FALSE)),"")</f>
        <v/>
      </c>
      <c r="DD77" s="29" t="str">
        <f>IFERROR(IF(VLOOKUP($E77,'Sep 2015'!$D$1:$Z$500,3,FALSE)=G77,"-","Wrong PO"),"new")</f>
        <v>new</v>
      </c>
      <c r="DE77" s="32" t="str">
        <f>IF(DD77="wrong PO",(VLOOKUP($E77,'Sep 2015'!$D$1:$Z$500,3,FALSE)),"")</f>
        <v/>
      </c>
    </row>
    <row r="78" spans="1:109">
      <c r="A78" s="115">
        <v>137</v>
      </c>
      <c r="B78" s="2" t="s">
        <v>841</v>
      </c>
      <c r="C78" s="2" t="s">
        <v>510</v>
      </c>
      <c r="D78" s="2" t="s">
        <v>25</v>
      </c>
      <c r="E78" s="2" t="s">
        <v>140</v>
      </c>
      <c r="F78" s="2" t="s">
        <v>504</v>
      </c>
      <c r="G78" s="21" t="s">
        <v>135</v>
      </c>
      <c r="H78" s="21" t="str">
        <f>IFERROR(VLOOKUP($E78,'Wayne Master'!$B$1:$C$315,2,FALSE),"not on master")</f>
        <v>P0770683</v>
      </c>
      <c r="I78" s="11" t="s">
        <v>2068</v>
      </c>
      <c r="J78" s="3">
        <v>42444</v>
      </c>
      <c r="K78" s="2" t="s">
        <v>39</v>
      </c>
      <c r="L78" s="2" t="s">
        <v>381</v>
      </c>
      <c r="M78" s="2" t="s">
        <v>30</v>
      </c>
      <c r="N78" s="2" t="s">
        <v>31</v>
      </c>
      <c r="O78" s="2" t="s">
        <v>32</v>
      </c>
      <c r="P78" s="4">
        <v>18</v>
      </c>
      <c r="Q78" s="4">
        <v>55858</v>
      </c>
      <c r="R78" s="4">
        <v>55840</v>
      </c>
      <c r="S78" s="5">
        <v>943.7</v>
      </c>
      <c r="T78" s="4">
        <v>0</v>
      </c>
      <c r="U78" s="4">
        <v>0</v>
      </c>
      <c r="V78" s="4">
        <v>0</v>
      </c>
      <c r="W78" s="5">
        <v>0</v>
      </c>
      <c r="X78" s="5">
        <v>0</v>
      </c>
      <c r="Y78" s="14">
        <v>943.7</v>
      </c>
      <c r="Z78" s="14">
        <v>0</v>
      </c>
      <c r="AA78" s="14">
        <v>943.7</v>
      </c>
      <c r="AB78" s="4">
        <v>24580</v>
      </c>
      <c r="AC78" s="55"/>
      <c r="AD78" s="59">
        <f>SUM(AI78,AM78,AQ78,AU78,AY78,BC78,BG78,BK78,BO78,BS78,BW78,CA78)</f>
        <v>943.7</v>
      </c>
      <c r="AE78" s="59">
        <f>(Q78*0.0169)+(U78*0.0598)</f>
        <v>944.00019999999995</v>
      </c>
      <c r="AF78" s="102">
        <f>IFERROR(IFERROR(VLOOKUP($G78,'FPO034'!$J$9:$Q$196,7,FALSE),(VLOOKUP($H78,'FPO034'!$J$9:$Q$196,7,FALSE))),"No PO")</f>
        <v>11806.8</v>
      </c>
      <c r="AG78" s="102">
        <f>IFERROR(IFERROR(VLOOKUP($G78,'FPO034'!$J$9:$Q$196,8,FALSE),(VLOOKUP($H78,'FPO034'!$J$9:$Q$196,8,FALSE))),"No PO")</f>
        <v>0</v>
      </c>
      <c r="AH78" s="102" t="str">
        <f>IF(AG78&lt;&gt;0,"No",IF(AD78&gt;AF78,"No",IF(AD78/AE78&lt;1,"--",IF(AD78/AE78&lt;1.02,"Maybe","No"))))</f>
        <v>--</v>
      </c>
      <c r="AI78" s="59">
        <f>IFERROR(VLOOKUP($E78,'Rev2 Aug 16'!$D$1:$Z$300,22,FALSE),"-")</f>
        <v>943.7</v>
      </c>
      <c r="AJ78" s="59" t="str">
        <f>IFERROR(VLOOKUP($E78,'Rev2 Aug 16'!$D$1:$Z$300,5,FALSE),"-")</f>
        <v>WAY2001H6AR</v>
      </c>
      <c r="AK78" s="59" t="str">
        <f>IFERROR(VLOOKUP(AJ78,'Paid Invoices'!$F$6:$I$381,3,FALSE),"")</f>
        <v/>
      </c>
      <c r="AL78" s="59" t="str">
        <f>IFERROR(VLOOKUP(AJ78,'Open Invoices'!$D$1:$E$3000,2,FALSE),"")</f>
        <v/>
      </c>
      <c r="AM78" s="59" t="str">
        <f>IFERROR(VLOOKUP($E78,'Rev2 July 16'!$D$1:$Z$300,22,FALSE),"-")</f>
        <v>-</v>
      </c>
      <c r="AN78" s="59" t="str">
        <f>IFERROR(VLOOKUP($E78,'Rev2 July 16'!$D$1:$Z$300,5,FALSE),"-")</f>
        <v>-</v>
      </c>
      <c r="AO78" s="59" t="str">
        <f>IFERROR(VLOOKUP(AN78,'Paid Invoices'!$F$6:$I$381,3,FALSE),"")</f>
        <v/>
      </c>
      <c r="AP78" s="59" t="str">
        <f>IFERROR(VLOOKUP(AN78,'Open Invoices'!$D$1:$E$3000,2,FALSE),"")</f>
        <v/>
      </c>
      <c r="AQ78" s="59">
        <f>IFERROR(VLOOKUP($E78,'Rev June 16'!$D$1:$Z$300,22,FALSE),"-")</f>
        <v>0</v>
      </c>
      <c r="AR78" s="59" t="str">
        <f>IFERROR(VLOOKUP($E78,'Rev June 16'!$D$1:$Z$300,4,FALSE),"-")</f>
        <v>WAY2001F6AR</v>
      </c>
      <c r="AS78" s="59" t="str">
        <f>IFERROR(VLOOKUP(AR78,'Paid Invoices'!$F$6:$I$381,3,FALSE),"")</f>
        <v/>
      </c>
      <c r="AT78" s="59" t="str">
        <f>IFERROR(VLOOKUP(AR78,'Open Invoices'!$D$1:$E$3000,2,FALSE),"")</f>
        <v/>
      </c>
      <c r="AU78" s="59" t="str">
        <f>IFERROR(VLOOKUP($E78,'May 2016'!$D$1:$Z$300,22,FALSE),"-")</f>
        <v>-</v>
      </c>
      <c r="AV78" s="59" t="str">
        <f>IFERROR(VLOOKUP($E78,'May 2016'!$D$1:$Z$300,4,FALSE),"-")</f>
        <v>-</v>
      </c>
      <c r="AW78" s="59" t="str">
        <f>IFERROR(VLOOKUP(AV78,'Paid Invoices'!$F$6:$I$381,3,FALSE),"")</f>
        <v/>
      </c>
      <c r="AX78" s="59" t="str">
        <f>IFERROR(VLOOKUP(AV78,'Open Invoices'!$D$1:$E$3000,2,FALSE),"")</f>
        <v/>
      </c>
      <c r="AY78" s="59" t="str">
        <f>IFERROR(VLOOKUP($E78,'Apr 2016'!$D$1:$Z$300,22,FALSE),"-")</f>
        <v>-</v>
      </c>
      <c r="AZ78" s="59" t="str">
        <f>IFERROR(VLOOKUP($E78,'Apr 2016'!$D$1:$Z$300,4,FALSE),"-")</f>
        <v>-</v>
      </c>
      <c r="BA78" s="59" t="str">
        <f>IFERROR(VLOOKUP(AZ78,'Paid Invoices'!$F$6:$I$381,3,FALSE),"")</f>
        <v/>
      </c>
      <c r="BB78" s="59" t="str">
        <f>IFERROR(VLOOKUP(AZ78,'Open Invoices'!$D$1:$E$3000,2,FALSE),"")</f>
        <v/>
      </c>
      <c r="BC78" s="59">
        <f>IFERROR(VLOOKUP($E78,'Mar 2016'!$D$1:$Z$300,22,FALSE),"-")</f>
        <v>0</v>
      </c>
      <c r="BD78" s="59" t="str">
        <f>IFERROR(VLOOKUP($E78,'Mar 2016'!$D$1:$Z$300,4,FALSE),"-")</f>
        <v>WAY2001C6AL</v>
      </c>
      <c r="BE78" s="59" t="str">
        <f>IFERROR(VLOOKUP(BD78,'Paid Invoices'!$F$6:$I$381,3,FALSE),"")</f>
        <v/>
      </c>
      <c r="BF78" s="59" t="str">
        <f>IFERROR(VLOOKUP(BD78,'Open Invoices'!$D$1:$E$3000,2,FALSE),"")</f>
        <v/>
      </c>
      <c r="BG78" s="59" t="str">
        <f>IFERROR(VLOOKUP($E78,'Feb 2016'!$D$1:$Z$300,22,FALSE),"-")</f>
        <v>-</v>
      </c>
      <c r="BH78" s="59" t="str">
        <f>IFERROR(VLOOKUP($E78,'Feb 2016'!$D$1:$Z$300,4,FALSE),"-")</f>
        <v>-</v>
      </c>
      <c r="BI78" s="59" t="str">
        <f>IFERROR(VLOOKUP(BH78,'Paid Invoices'!$F$6:$I$381,3,FALSE),"")</f>
        <v/>
      </c>
      <c r="BJ78" s="59" t="str">
        <f>IFERROR(VLOOKUP(BH78,'Open Invoices'!$D$1:$E$3000,2,FALSE),"")</f>
        <v/>
      </c>
      <c r="BK78" s="59" t="str">
        <f>IFERROR(VLOOKUP($E78,'Jan 2016'!$D$1:$Z$300,22,FALSE),"-")</f>
        <v>-</v>
      </c>
      <c r="BL78" s="59" t="str">
        <f>IFERROR(VLOOKUP($E78,'Jan 2016'!$D$1:$Z$300,4,FALSE),"-")</f>
        <v>-</v>
      </c>
      <c r="BM78" s="59" t="str">
        <f>IFERROR(VLOOKUP(BL78,'Paid Invoices'!$F$6:$I$381,3,FALSE),"")</f>
        <v/>
      </c>
      <c r="BN78" s="59" t="str">
        <f>IFERROR(VLOOKUP(BL78,'Open Invoices'!$D$1:$E$3000,2,FALSE),"")</f>
        <v/>
      </c>
      <c r="BO78" s="59" t="str">
        <f>IFERROR(VLOOKUP($E78,'Dec 2015'!$D$1:$Z$300,22,FALSE),"-")</f>
        <v>-</v>
      </c>
      <c r="BP78" s="59" t="str">
        <f>IFERROR(VLOOKUP($E78,'Dec 2015'!$D$1:$Z$300,4,FALSE),"-")</f>
        <v>-</v>
      </c>
      <c r="BQ78" s="59" t="str">
        <f>IFERROR(VLOOKUP(BP78,'Paid Invoices'!$F$6:$I$381,3,FALSE),"")</f>
        <v/>
      </c>
      <c r="BR78" s="59" t="str">
        <f>IFERROR(VLOOKUP(BP78,'Open Invoices'!$D$1:$E$3000,2,FALSE),"")</f>
        <v/>
      </c>
      <c r="BS78" s="59" t="str">
        <f>IFERROR(VLOOKUP($E78,'Nov 2015'!$D$1:$Z$300,22,FALSE),"-")</f>
        <v>-</v>
      </c>
      <c r="BT78" s="59" t="str">
        <f>IFERROR(VLOOKUP($E78,'Nov 2015'!$D$1:$Z$300,4,FALSE),"-")</f>
        <v>-</v>
      </c>
      <c r="BU78" s="59" t="str">
        <f>IFERROR(VLOOKUP(BT78,'Paid Invoices'!$F$6:$I$381,3,FALSE),"")</f>
        <v/>
      </c>
      <c r="BV78" s="59" t="str">
        <f>IFERROR(VLOOKUP(BT78,'Open Invoices'!$D$1:$E$3000,2,FALSE),"")</f>
        <v/>
      </c>
      <c r="BW78" s="59" t="str">
        <f>IFERROR(VLOOKUP($E78,'Oct 2015'!$D$1:$Z$300,22,FALSE),"-")</f>
        <v>-</v>
      </c>
      <c r="BX78" s="59" t="str">
        <f>IFERROR(VLOOKUP($E78,'Oct 2015'!$D$1:$Z$300,4,FALSE),"-")</f>
        <v>-</v>
      </c>
      <c r="BY78" s="59" t="str">
        <f>IFERROR(VLOOKUP(BX78,'Paid Invoices'!$F$6:$I$381,3,FALSE),"")</f>
        <v/>
      </c>
      <c r="BZ78" s="59" t="str">
        <f>IFERROR(VLOOKUP(BX78,'Open Invoices'!$D$1:$E$3000,2,FALSE),"")</f>
        <v/>
      </c>
      <c r="CA78" s="59" t="str">
        <f>IFERROR(VLOOKUP($E78,'Sep 2015'!$D$1:$Z$300,22,FALSE),"-")</f>
        <v>-</v>
      </c>
      <c r="CB78" s="59" t="str">
        <f>IFERROR(VLOOKUP($E78,'Sep 2015'!$D$1:$Z$300,4,FALSE),"-")</f>
        <v>-</v>
      </c>
      <c r="CC78" s="59" t="str">
        <f>IFERROR(VLOOKUP(CB78,'Paid Invoices'!$F$6:$I$381,3,FALSE),"")</f>
        <v/>
      </c>
      <c r="CD78" s="59" t="str">
        <f>IFERROR(VLOOKUP(CB78,'Open Invoices'!$D$1:$E$3000,2,FALSE),"")</f>
        <v/>
      </c>
      <c r="CE78" s="52"/>
      <c r="CF78" s="52" t="s">
        <v>2115</v>
      </c>
      <c r="CG78" s="49" t="str">
        <f>IFERROR(IFERROR(VLOOKUP($E78,'Asset Group  All Assets'!$B$1:$C$500,2,FALSE),(VLOOKUP($E78,'Missing-WSU-POs'!$B$1:$D$500,3,FALSE))),"?")</f>
        <v>P0770683</v>
      </c>
      <c r="CH78" s="31" t="str">
        <f>IF(G78="","",G78)</f>
        <v>P0770683</v>
      </c>
      <c r="CI78" s="31" t="str">
        <f>IF(CG78=CH78,"","Wrong PO")</f>
        <v/>
      </c>
      <c r="CJ78" s="29" t="str">
        <f>IFERROR(IF(VLOOKUP($E78,'Org July 2016 '!$D$1:$Z$500,3,FALSE)=G78,"-","Wrong PO"),"new")</f>
        <v>Wrong PO</v>
      </c>
      <c r="CK78" s="32">
        <f>IF(CJ78="wrong PO",(VLOOKUP($E78,'Org July 2016 '!$D$1:$Z$500,3,FALSE)),"")</f>
        <v>0</v>
      </c>
      <c r="CL78" s="29" t="str">
        <f>IFERROR(IF(VLOOKUP($E78,'Org June 2016 '!$D$1:$Z$500,3,FALSE)=G78,"-","Wrong PO"),"new")</f>
        <v>Wrong PO</v>
      </c>
      <c r="CM78" s="32">
        <f>IF(CL78="wrong PO",(VLOOKUP($E78,'Org June 2016 '!$D$1:$Z$500,3,FALSE)),"")</f>
        <v>0</v>
      </c>
      <c r="CN78" s="29" t="str">
        <f>IFERROR(IF(VLOOKUP($E78,'May 2016'!D137:Z636,3,FALSE)=G78,"-","Wrong PO"),"new")</f>
        <v>new</v>
      </c>
      <c r="CO78" s="32" t="str">
        <f>IF(CN78="wrong PO",(VLOOKUP($E78,'May 2016'!D137:Z636,3,FALSE)),"")</f>
        <v/>
      </c>
      <c r="CP78" s="29" t="str">
        <f>IFERROR(IF(VLOOKUP($E78,'Apr 2016'!$D$1:$Z$500,3,FALSE)=G78,"-","Wrong PO"),"new")</f>
        <v>new</v>
      </c>
      <c r="CQ78" s="32" t="str">
        <f>IF(CP78="wrong PO",(VLOOKUP($E78,'Apr 2016'!$D$1:$Z$500,3,FALSE)),"")</f>
        <v/>
      </c>
      <c r="CR78" s="32" t="str">
        <f>IFERROR(IF(VLOOKUP($E78,'Mar 2016'!$D$1:$Z$500,3,FALSE)=G78,"-","Wrong PO"),"new")</f>
        <v>-</v>
      </c>
      <c r="CS78" s="32" t="str">
        <f>IF(CP78="wrong PO",(VLOOKUP($E78,'Mar 2016'!$D$1:$Z$500,3,FALSE)),"")</f>
        <v/>
      </c>
      <c r="CT78" s="32" t="str">
        <f>IFERROR(IF(VLOOKUP($E78,'Feb 2016'!$D$1:$Z$500,3,FALSE)=G78,"-","Wrong PO"),"new")</f>
        <v>new</v>
      </c>
      <c r="CU78" s="32" t="str">
        <f>IF(CP78="wrong PO",(VLOOKUP($E78,'Feb 2016'!$D$1:$Z$500,3,FALSE)),"")</f>
        <v/>
      </c>
      <c r="CV78" s="29" t="str">
        <f>IFERROR(IF(VLOOKUP($E78,'Jan 2016'!$D$1:$Z$500,3,FALSE)=G78,"-","Wrong PO"),"new")</f>
        <v>new</v>
      </c>
      <c r="CW78" s="32" t="str">
        <f>IF(CV78="wrong PO",(VLOOKUP($E78,'Jan 2016'!$D$1:$Z$500,3,FALSE)),"")</f>
        <v/>
      </c>
      <c r="CX78" s="29" t="str">
        <f>IFERROR(IF(VLOOKUP($E78,'Dec 2015'!$D$1:$Z$500,3,FALSE)=G78,"-","Wrong PO"),"new")</f>
        <v>new</v>
      </c>
      <c r="CY78" s="32" t="str">
        <f>IF(CX78="wrong PO",(VLOOKUP($E78,'Dec 2015'!$D$1:$Z$500,3,FALSE)),"")</f>
        <v/>
      </c>
      <c r="CZ78" s="29" t="str">
        <f>IFERROR(IF(VLOOKUP($E78,'Nov 2015'!$D$1:$Z$500,3,FALSE)=G78,"-","Wrong PO"),"new")</f>
        <v>new</v>
      </c>
      <c r="DA78" s="32" t="str">
        <f>IF(CZ78="wrong PO",(VLOOKUP($E78,'Nov 2015'!$D$1:$Z$500,3,FALSE)),"")</f>
        <v/>
      </c>
      <c r="DB78" s="29" t="str">
        <f>IFERROR(IF(VLOOKUP($E78,'Oct 2015'!$D$1:$Z$500,3,FALSE)=G78,"-","Wrong PO"),"new")</f>
        <v>new</v>
      </c>
      <c r="DC78" s="32" t="str">
        <f>IF(DB78="wrong PO",(VLOOKUP($E78,'Oct 2015'!$D$1:$Z$500,3,FALSE)),"")</f>
        <v/>
      </c>
      <c r="DD78" s="29" t="str">
        <f>IFERROR(IF(VLOOKUP($E78,'Sep 2015'!$D$1:$Z$500,3,FALSE)=G78,"-","Wrong PO"),"new")</f>
        <v>new</v>
      </c>
      <c r="DE78" s="32" t="str">
        <f>IF(DD78="wrong PO",(VLOOKUP($E78,'Sep 2015'!$D$1:$Z$500,3,FALSE)),"")</f>
        <v/>
      </c>
    </row>
    <row r="79" spans="1:109">
      <c r="A79" s="115">
        <v>138</v>
      </c>
      <c r="B79" s="2" t="s">
        <v>841</v>
      </c>
      <c r="C79" s="2" t="s">
        <v>510</v>
      </c>
      <c r="D79" s="2" t="s">
        <v>48</v>
      </c>
      <c r="E79" s="2" t="s">
        <v>187</v>
      </c>
      <c r="F79" s="2" t="s">
        <v>504</v>
      </c>
      <c r="G79" s="21" t="s">
        <v>135</v>
      </c>
      <c r="H79" s="21" t="str">
        <f>IFERROR(VLOOKUP($E79,'Wayne Master'!$B$1:$C$315,2,FALSE),"not on master")</f>
        <v>P0770683</v>
      </c>
      <c r="I79" s="11" t="s">
        <v>2068</v>
      </c>
      <c r="J79" s="3">
        <v>42444</v>
      </c>
      <c r="K79" s="2" t="s">
        <v>39</v>
      </c>
      <c r="L79" s="2" t="s">
        <v>381</v>
      </c>
      <c r="M79" s="2" t="s">
        <v>30</v>
      </c>
      <c r="N79" s="2" t="s">
        <v>31</v>
      </c>
      <c r="O79" s="2" t="s">
        <v>32</v>
      </c>
      <c r="P79" s="4">
        <v>2</v>
      </c>
      <c r="Q79" s="4">
        <v>2585</v>
      </c>
      <c r="R79" s="4">
        <v>2583</v>
      </c>
      <c r="S79" s="5">
        <v>43.65</v>
      </c>
      <c r="T79" s="4">
        <v>0</v>
      </c>
      <c r="U79" s="4">
        <v>0</v>
      </c>
      <c r="V79" s="4">
        <v>0</v>
      </c>
      <c r="W79" s="5">
        <v>0</v>
      </c>
      <c r="X79" s="5">
        <v>0</v>
      </c>
      <c r="Y79" s="14">
        <v>43.65</v>
      </c>
      <c r="Z79" s="14">
        <v>0</v>
      </c>
      <c r="AA79" s="14">
        <v>43.65</v>
      </c>
      <c r="AB79" s="4">
        <v>24580</v>
      </c>
      <c r="AC79" s="55"/>
      <c r="AD79" s="59">
        <f>SUM(AI79,AM79,AQ79,AU79,AY79,BC79,BG79,BK79,BO79,BS79,BW79,CA79)</f>
        <v>43.65</v>
      </c>
      <c r="AE79" s="59">
        <f>(Q79*0.0169)+(U79*0.0598)</f>
        <v>43.686499999999995</v>
      </c>
      <c r="AF79" s="102">
        <f>IFERROR(IFERROR(VLOOKUP($G79,'FPO034'!$J$9:$Q$196,7,FALSE),(VLOOKUP($H79,'FPO034'!$J$9:$Q$196,7,FALSE))),"No PO")</f>
        <v>11806.8</v>
      </c>
      <c r="AG79" s="102">
        <f>IFERROR(IFERROR(VLOOKUP($G79,'FPO034'!$J$9:$Q$196,8,FALSE),(VLOOKUP($H79,'FPO034'!$J$9:$Q$196,8,FALSE))),"No PO")</f>
        <v>0</v>
      </c>
      <c r="AH79" s="102" t="str">
        <f>IF(AG79&lt;&gt;0,"No",IF(AD79&gt;AF79,"No",IF(AD79/AE79&lt;1,"--",IF(AD79/AE79&lt;1.02,"Maybe","No"))))</f>
        <v>--</v>
      </c>
      <c r="AI79" s="59">
        <f>IFERROR(VLOOKUP($E79,'Rev2 Aug 16'!$D$1:$Z$300,22,FALSE),"-")</f>
        <v>43.65</v>
      </c>
      <c r="AJ79" s="59" t="str">
        <f>IFERROR(VLOOKUP($E79,'Rev2 Aug 16'!$D$1:$Z$300,5,FALSE),"-")</f>
        <v>WAY2001H6AR</v>
      </c>
      <c r="AK79" s="59" t="str">
        <f>IFERROR(VLOOKUP(AJ79,'Paid Invoices'!$F$6:$I$381,3,FALSE),"")</f>
        <v/>
      </c>
      <c r="AL79" s="59" t="str">
        <f>IFERROR(VLOOKUP(AJ79,'Open Invoices'!$D$1:$E$3000,2,FALSE),"")</f>
        <v/>
      </c>
      <c r="AM79" s="59" t="str">
        <f>IFERROR(VLOOKUP($E79,'Rev2 July 16'!$D$1:$Z$300,22,FALSE),"-")</f>
        <v>-</v>
      </c>
      <c r="AN79" s="59" t="str">
        <f>IFERROR(VLOOKUP($E79,'Rev2 July 16'!$D$1:$Z$300,5,FALSE),"-")</f>
        <v>-</v>
      </c>
      <c r="AO79" s="59" t="str">
        <f>IFERROR(VLOOKUP(AN79,'Paid Invoices'!$F$6:$I$381,3,FALSE),"")</f>
        <v/>
      </c>
      <c r="AP79" s="59" t="str">
        <f>IFERROR(VLOOKUP(AN79,'Open Invoices'!$D$1:$E$3000,2,FALSE),"")</f>
        <v/>
      </c>
      <c r="AQ79" s="59">
        <f>IFERROR(VLOOKUP($E79,'Rev June 16'!$D$1:$Z$300,22,FALSE),"-")</f>
        <v>0</v>
      </c>
      <c r="AR79" s="59" t="str">
        <f>IFERROR(VLOOKUP($E79,'Rev June 16'!$D$1:$Z$300,4,FALSE),"-")</f>
        <v>WAY2001F6AR</v>
      </c>
      <c r="AS79" s="59" t="str">
        <f>IFERROR(VLOOKUP(AR79,'Paid Invoices'!$F$6:$I$381,3,FALSE),"")</f>
        <v/>
      </c>
      <c r="AT79" s="59" t="str">
        <f>IFERROR(VLOOKUP(AR79,'Open Invoices'!$D$1:$E$3000,2,FALSE),"")</f>
        <v/>
      </c>
      <c r="AU79" s="59" t="str">
        <f>IFERROR(VLOOKUP($E79,'May 2016'!$D$1:$Z$300,22,FALSE),"-")</f>
        <v>-</v>
      </c>
      <c r="AV79" s="59" t="str">
        <f>IFERROR(VLOOKUP($E79,'May 2016'!$D$1:$Z$300,4,FALSE),"-")</f>
        <v>-</v>
      </c>
      <c r="AW79" s="59" t="str">
        <f>IFERROR(VLOOKUP(AV79,'Paid Invoices'!$F$6:$I$381,3,FALSE),"")</f>
        <v/>
      </c>
      <c r="AX79" s="59" t="str">
        <f>IFERROR(VLOOKUP(AV79,'Open Invoices'!$D$1:$E$3000,2,FALSE),"")</f>
        <v/>
      </c>
      <c r="AY79" s="59" t="str">
        <f>IFERROR(VLOOKUP($E79,'Apr 2016'!$D$1:$Z$300,22,FALSE),"-")</f>
        <v>-</v>
      </c>
      <c r="AZ79" s="59" t="str">
        <f>IFERROR(VLOOKUP($E79,'Apr 2016'!$D$1:$Z$300,4,FALSE),"-")</f>
        <v>-</v>
      </c>
      <c r="BA79" s="59" t="str">
        <f>IFERROR(VLOOKUP(AZ79,'Paid Invoices'!$F$6:$I$381,3,FALSE),"")</f>
        <v/>
      </c>
      <c r="BB79" s="59" t="str">
        <f>IFERROR(VLOOKUP(AZ79,'Open Invoices'!$D$1:$E$3000,2,FALSE),"")</f>
        <v/>
      </c>
      <c r="BC79" s="59">
        <f>IFERROR(VLOOKUP($E79,'Mar 2016'!$D$1:$Z$300,22,FALSE),"-")</f>
        <v>0</v>
      </c>
      <c r="BD79" s="59" t="str">
        <f>IFERROR(VLOOKUP($E79,'Mar 2016'!$D$1:$Z$300,4,FALSE),"-")</f>
        <v>WAY2001C6AL</v>
      </c>
      <c r="BE79" s="59" t="str">
        <f>IFERROR(VLOOKUP(BD79,'Paid Invoices'!$F$6:$I$381,3,FALSE),"")</f>
        <v/>
      </c>
      <c r="BF79" s="59" t="str">
        <f>IFERROR(VLOOKUP(BD79,'Open Invoices'!$D$1:$E$3000,2,FALSE),"")</f>
        <v/>
      </c>
      <c r="BG79" s="59" t="str">
        <f>IFERROR(VLOOKUP($E79,'Feb 2016'!$D$1:$Z$300,22,FALSE),"-")</f>
        <v>-</v>
      </c>
      <c r="BH79" s="59" t="str">
        <f>IFERROR(VLOOKUP($E79,'Feb 2016'!$D$1:$Z$300,4,FALSE),"-")</f>
        <v>-</v>
      </c>
      <c r="BI79" s="59" t="str">
        <f>IFERROR(VLOOKUP(BH79,'Paid Invoices'!$F$6:$I$381,3,FALSE),"")</f>
        <v/>
      </c>
      <c r="BJ79" s="59" t="str">
        <f>IFERROR(VLOOKUP(BH79,'Open Invoices'!$D$1:$E$3000,2,FALSE),"")</f>
        <v/>
      </c>
      <c r="BK79" s="59" t="str">
        <f>IFERROR(VLOOKUP($E79,'Jan 2016'!$D$1:$Z$300,22,FALSE),"-")</f>
        <v>-</v>
      </c>
      <c r="BL79" s="59" t="str">
        <f>IFERROR(VLOOKUP($E79,'Jan 2016'!$D$1:$Z$300,4,FALSE),"-")</f>
        <v>-</v>
      </c>
      <c r="BM79" s="59" t="str">
        <f>IFERROR(VLOOKUP(BL79,'Paid Invoices'!$F$6:$I$381,3,FALSE),"")</f>
        <v/>
      </c>
      <c r="BN79" s="59" t="str">
        <f>IFERROR(VLOOKUP(BL79,'Open Invoices'!$D$1:$E$3000,2,FALSE),"")</f>
        <v/>
      </c>
      <c r="BO79" s="59" t="str">
        <f>IFERROR(VLOOKUP($E79,'Dec 2015'!$D$1:$Z$300,22,FALSE),"-")</f>
        <v>-</v>
      </c>
      <c r="BP79" s="59" t="str">
        <f>IFERROR(VLOOKUP($E79,'Dec 2015'!$D$1:$Z$300,4,FALSE),"-")</f>
        <v>-</v>
      </c>
      <c r="BQ79" s="59" t="str">
        <f>IFERROR(VLOOKUP(BP79,'Paid Invoices'!$F$6:$I$381,3,FALSE),"")</f>
        <v/>
      </c>
      <c r="BR79" s="59" t="str">
        <f>IFERROR(VLOOKUP(BP79,'Open Invoices'!$D$1:$E$3000,2,FALSE),"")</f>
        <v/>
      </c>
      <c r="BS79" s="59" t="str">
        <f>IFERROR(VLOOKUP($E79,'Nov 2015'!$D$1:$Z$300,22,FALSE),"-")</f>
        <v>-</v>
      </c>
      <c r="BT79" s="59" t="str">
        <f>IFERROR(VLOOKUP($E79,'Nov 2015'!$D$1:$Z$300,4,FALSE),"-")</f>
        <v>-</v>
      </c>
      <c r="BU79" s="59" t="str">
        <f>IFERROR(VLOOKUP(BT79,'Paid Invoices'!$F$6:$I$381,3,FALSE),"")</f>
        <v/>
      </c>
      <c r="BV79" s="59" t="str">
        <f>IFERROR(VLOOKUP(BT79,'Open Invoices'!$D$1:$E$3000,2,FALSE),"")</f>
        <v/>
      </c>
      <c r="BW79" s="59" t="str">
        <f>IFERROR(VLOOKUP($E79,'Oct 2015'!$D$1:$Z$300,22,FALSE),"-")</f>
        <v>-</v>
      </c>
      <c r="BX79" s="59" t="str">
        <f>IFERROR(VLOOKUP($E79,'Oct 2015'!$D$1:$Z$300,4,FALSE),"-")</f>
        <v>-</v>
      </c>
      <c r="BY79" s="59" t="str">
        <f>IFERROR(VLOOKUP(BX79,'Paid Invoices'!$F$6:$I$381,3,FALSE),"")</f>
        <v/>
      </c>
      <c r="BZ79" s="59" t="str">
        <f>IFERROR(VLOOKUP(BX79,'Open Invoices'!$D$1:$E$3000,2,FALSE),"")</f>
        <v/>
      </c>
      <c r="CA79" s="59" t="str">
        <f>IFERROR(VLOOKUP($E79,'Sep 2015'!$D$1:$Z$300,22,FALSE),"-")</f>
        <v>-</v>
      </c>
      <c r="CB79" s="59" t="str">
        <f>IFERROR(VLOOKUP($E79,'Sep 2015'!$D$1:$Z$300,4,FALSE),"-")</f>
        <v>-</v>
      </c>
      <c r="CC79" s="59" t="str">
        <f>IFERROR(VLOOKUP(CB79,'Paid Invoices'!$F$6:$I$381,3,FALSE),"")</f>
        <v/>
      </c>
      <c r="CD79" s="59" t="str">
        <f>IFERROR(VLOOKUP(CB79,'Open Invoices'!$D$1:$E$3000,2,FALSE),"")</f>
        <v/>
      </c>
      <c r="CE79" s="52"/>
      <c r="CF79" s="52" t="s">
        <v>2115</v>
      </c>
      <c r="CG79" s="49" t="str">
        <f>IFERROR(IFERROR(VLOOKUP($E79,'Asset Group  All Assets'!$B$1:$C$500,2,FALSE),(VLOOKUP($E79,'Missing-WSU-POs'!$B$1:$D$500,3,FALSE))),"?")</f>
        <v>P0770683</v>
      </c>
      <c r="CH79" s="31" t="str">
        <f>IF(G79="","",G79)</f>
        <v>P0770683</v>
      </c>
      <c r="CI79" s="31" t="str">
        <f>IF(CG79=CH79,"","Wrong PO")</f>
        <v/>
      </c>
      <c r="CJ79" s="29" t="str">
        <f>IFERROR(IF(VLOOKUP($E79,'Org July 2016 '!$D$1:$Z$500,3,FALSE)=G79,"-","Wrong PO"),"new")</f>
        <v>Wrong PO</v>
      </c>
      <c r="CK79" s="32">
        <f>IF(CJ79="wrong PO",(VLOOKUP($E79,'Org July 2016 '!$D$1:$Z$500,3,FALSE)),"")</f>
        <v>0</v>
      </c>
      <c r="CL79" s="29" t="str">
        <f>IFERROR(IF(VLOOKUP($E79,'Org June 2016 '!$D$1:$Z$500,3,FALSE)=G79,"-","Wrong PO"),"new")</f>
        <v>Wrong PO</v>
      </c>
      <c r="CM79" s="32">
        <f>IF(CL79="wrong PO",(VLOOKUP($E79,'Org June 2016 '!$D$1:$Z$500,3,FALSE)),"")</f>
        <v>0</v>
      </c>
      <c r="CN79" s="29" t="str">
        <f>IFERROR(IF(VLOOKUP($E79,'May 2016'!D138:Z637,3,FALSE)=G79,"-","Wrong PO"),"new")</f>
        <v>new</v>
      </c>
      <c r="CO79" s="32" t="str">
        <f>IF(CN79="wrong PO",(VLOOKUP($E79,'May 2016'!D138:Z637,3,FALSE)),"")</f>
        <v/>
      </c>
      <c r="CP79" s="29" t="str">
        <f>IFERROR(IF(VLOOKUP($E79,'Apr 2016'!$D$1:$Z$500,3,FALSE)=G79,"-","Wrong PO"),"new")</f>
        <v>new</v>
      </c>
      <c r="CQ79" s="32" t="str">
        <f>IF(CP79="wrong PO",(VLOOKUP($E79,'Apr 2016'!$D$1:$Z$500,3,FALSE)),"")</f>
        <v/>
      </c>
      <c r="CR79" s="32" t="str">
        <f>IFERROR(IF(VLOOKUP($E79,'Mar 2016'!$D$1:$Z$500,3,FALSE)=G79,"-","Wrong PO"),"new")</f>
        <v>-</v>
      </c>
      <c r="CS79" s="32" t="str">
        <f>IF(CP79="wrong PO",(VLOOKUP($E79,'Mar 2016'!$D$1:$Z$500,3,FALSE)),"")</f>
        <v/>
      </c>
      <c r="CT79" s="32" t="str">
        <f>IFERROR(IF(VLOOKUP($E79,'Feb 2016'!$D$1:$Z$500,3,FALSE)=G79,"-","Wrong PO"),"new")</f>
        <v>new</v>
      </c>
      <c r="CU79" s="32" t="str">
        <f>IF(CP79="wrong PO",(VLOOKUP($E79,'Feb 2016'!$D$1:$Z$500,3,FALSE)),"")</f>
        <v/>
      </c>
      <c r="CV79" s="29" t="str">
        <f>IFERROR(IF(VLOOKUP($E79,'Jan 2016'!$D$1:$Z$500,3,FALSE)=G79,"-","Wrong PO"),"new")</f>
        <v>new</v>
      </c>
      <c r="CW79" s="32" t="str">
        <f>IF(CV79="wrong PO",(VLOOKUP($E79,'Jan 2016'!$D$1:$Z$500,3,FALSE)),"")</f>
        <v/>
      </c>
      <c r="CX79" s="29" t="str">
        <f>IFERROR(IF(VLOOKUP($E79,'Dec 2015'!$D$1:$Z$500,3,FALSE)=G79,"-","Wrong PO"),"new")</f>
        <v>new</v>
      </c>
      <c r="CY79" s="32" t="str">
        <f>IF(CX79="wrong PO",(VLOOKUP($E79,'Dec 2015'!$D$1:$Z$500,3,FALSE)),"")</f>
        <v/>
      </c>
      <c r="CZ79" s="29" t="str">
        <f>IFERROR(IF(VLOOKUP($E79,'Nov 2015'!$D$1:$Z$500,3,FALSE)=G79,"-","Wrong PO"),"new")</f>
        <v>new</v>
      </c>
      <c r="DA79" s="32" t="str">
        <f>IF(CZ79="wrong PO",(VLOOKUP($E79,'Nov 2015'!$D$1:$Z$500,3,FALSE)),"")</f>
        <v/>
      </c>
      <c r="DB79" s="29" t="str">
        <f>IFERROR(IF(VLOOKUP($E79,'Oct 2015'!$D$1:$Z$500,3,FALSE)=G79,"-","Wrong PO"),"new")</f>
        <v>new</v>
      </c>
      <c r="DC79" s="32" t="str">
        <f>IF(DB79="wrong PO",(VLOOKUP($E79,'Oct 2015'!$D$1:$Z$500,3,FALSE)),"")</f>
        <v/>
      </c>
      <c r="DD79" s="29" t="str">
        <f>IFERROR(IF(VLOOKUP($E79,'Sep 2015'!$D$1:$Z$500,3,FALSE)=G79,"-","Wrong PO"),"new")</f>
        <v>new</v>
      </c>
      <c r="DE79" s="32" t="str">
        <f>IF(DD79="wrong PO",(VLOOKUP($E79,'Sep 2015'!$D$1:$Z$500,3,FALSE)),"")</f>
        <v/>
      </c>
    </row>
    <row r="80" spans="1:109">
      <c r="A80" s="115">
        <v>139</v>
      </c>
      <c r="B80" s="2" t="s">
        <v>841</v>
      </c>
      <c r="C80" s="2" t="s">
        <v>510</v>
      </c>
      <c r="D80" s="2" t="s">
        <v>48</v>
      </c>
      <c r="E80" s="2" t="s">
        <v>188</v>
      </c>
      <c r="F80" s="2" t="s">
        <v>504</v>
      </c>
      <c r="G80" s="21" t="s">
        <v>135</v>
      </c>
      <c r="H80" s="21" t="str">
        <f>IFERROR(VLOOKUP($E80,'Wayne Master'!$B$1:$C$315,2,FALSE),"not on master")</f>
        <v>P0770683</v>
      </c>
      <c r="I80" s="11" t="s">
        <v>2068</v>
      </c>
      <c r="J80" s="3">
        <v>42444</v>
      </c>
      <c r="K80" s="2" t="s">
        <v>39</v>
      </c>
      <c r="L80" s="2" t="s">
        <v>381</v>
      </c>
      <c r="M80" s="2" t="s">
        <v>30</v>
      </c>
      <c r="N80" s="2" t="s">
        <v>31</v>
      </c>
      <c r="O80" s="2" t="s">
        <v>32</v>
      </c>
      <c r="P80" s="4">
        <v>2</v>
      </c>
      <c r="Q80" s="4">
        <v>8846</v>
      </c>
      <c r="R80" s="4">
        <v>8844</v>
      </c>
      <c r="S80" s="5">
        <v>149.46</v>
      </c>
      <c r="T80" s="4">
        <v>0</v>
      </c>
      <c r="U80" s="4">
        <v>0</v>
      </c>
      <c r="V80" s="4">
        <v>0</v>
      </c>
      <c r="W80" s="5">
        <v>0</v>
      </c>
      <c r="X80" s="5">
        <v>0</v>
      </c>
      <c r="Y80" s="14">
        <v>149.46</v>
      </c>
      <c r="Z80" s="14">
        <v>0</v>
      </c>
      <c r="AA80" s="14">
        <v>149.46</v>
      </c>
      <c r="AB80" s="4">
        <v>24580</v>
      </c>
      <c r="AC80" s="55"/>
      <c r="AD80" s="59">
        <f>SUM(AI80,AM80,AQ80,AU80,AY80,BC80,BG80,BK80,BO80,BS80,BW80,CA80)</f>
        <v>149.46</v>
      </c>
      <c r="AE80" s="59">
        <f>(Q80*0.0169)+(U80*0.0598)</f>
        <v>149.4974</v>
      </c>
      <c r="AF80" s="102">
        <f>IFERROR(IFERROR(VLOOKUP($G80,'FPO034'!$J$9:$Q$196,7,FALSE),(VLOOKUP($H80,'FPO034'!$J$9:$Q$196,7,FALSE))),"No PO")</f>
        <v>11806.8</v>
      </c>
      <c r="AG80" s="102">
        <f>IFERROR(IFERROR(VLOOKUP($G80,'FPO034'!$J$9:$Q$196,8,FALSE),(VLOOKUP($H80,'FPO034'!$J$9:$Q$196,8,FALSE))),"No PO")</f>
        <v>0</v>
      </c>
      <c r="AH80" s="102" t="str">
        <f>IF(AG80&lt;&gt;0,"No",IF(AD80&gt;AF80,"No",IF(AD80/AE80&lt;1,"--",IF(AD80/AE80&lt;1.02,"Maybe","No"))))</f>
        <v>--</v>
      </c>
      <c r="AI80" s="59">
        <f>IFERROR(VLOOKUP($E80,'Rev2 Aug 16'!$D$1:$Z$300,22,FALSE),"-")</f>
        <v>149.46</v>
      </c>
      <c r="AJ80" s="59" t="str">
        <f>IFERROR(VLOOKUP($E80,'Rev2 Aug 16'!$D$1:$Z$300,5,FALSE),"-")</f>
        <v>WAY2001H6AR</v>
      </c>
      <c r="AK80" s="59" t="str">
        <f>IFERROR(VLOOKUP(AJ80,'Paid Invoices'!$F$6:$I$381,3,FALSE),"")</f>
        <v/>
      </c>
      <c r="AL80" s="59" t="str">
        <f>IFERROR(VLOOKUP(AJ80,'Open Invoices'!$D$1:$E$3000,2,FALSE),"")</f>
        <v/>
      </c>
      <c r="AM80" s="59" t="str">
        <f>IFERROR(VLOOKUP($E80,'Rev2 July 16'!$D$1:$Z$300,22,FALSE),"-")</f>
        <v>-</v>
      </c>
      <c r="AN80" s="59" t="str">
        <f>IFERROR(VLOOKUP($E80,'Rev2 July 16'!$D$1:$Z$300,5,FALSE),"-")</f>
        <v>-</v>
      </c>
      <c r="AO80" s="59" t="str">
        <f>IFERROR(VLOOKUP(AN80,'Paid Invoices'!$F$6:$I$381,3,FALSE),"")</f>
        <v/>
      </c>
      <c r="AP80" s="59" t="str">
        <f>IFERROR(VLOOKUP(AN80,'Open Invoices'!$D$1:$E$3000,2,FALSE),"")</f>
        <v/>
      </c>
      <c r="AQ80" s="59">
        <f>IFERROR(VLOOKUP($E80,'Rev June 16'!$D$1:$Z$300,22,FALSE),"-")</f>
        <v>0</v>
      </c>
      <c r="AR80" s="59" t="str">
        <f>IFERROR(VLOOKUP($E80,'Rev June 16'!$D$1:$Z$300,4,FALSE),"-")</f>
        <v>WAY2001F6AR</v>
      </c>
      <c r="AS80" s="59" t="str">
        <f>IFERROR(VLOOKUP(AR80,'Paid Invoices'!$F$6:$I$381,3,FALSE),"")</f>
        <v/>
      </c>
      <c r="AT80" s="59" t="str">
        <f>IFERROR(VLOOKUP(AR80,'Open Invoices'!$D$1:$E$3000,2,FALSE),"")</f>
        <v/>
      </c>
      <c r="AU80" s="59" t="str">
        <f>IFERROR(VLOOKUP($E80,'May 2016'!$D$1:$Z$300,22,FALSE),"-")</f>
        <v>-</v>
      </c>
      <c r="AV80" s="59" t="str">
        <f>IFERROR(VLOOKUP($E80,'May 2016'!$D$1:$Z$300,4,FALSE),"-")</f>
        <v>-</v>
      </c>
      <c r="AW80" s="59" t="str">
        <f>IFERROR(VLOOKUP(AV80,'Paid Invoices'!$F$6:$I$381,3,FALSE),"")</f>
        <v/>
      </c>
      <c r="AX80" s="59" t="str">
        <f>IFERROR(VLOOKUP(AV80,'Open Invoices'!$D$1:$E$3000,2,FALSE),"")</f>
        <v/>
      </c>
      <c r="AY80" s="59" t="str">
        <f>IFERROR(VLOOKUP($E80,'Apr 2016'!$D$1:$Z$300,22,FALSE),"-")</f>
        <v>-</v>
      </c>
      <c r="AZ80" s="59" t="str">
        <f>IFERROR(VLOOKUP($E80,'Apr 2016'!$D$1:$Z$300,4,FALSE),"-")</f>
        <v>-</v>
      </c>
      <c r="BA80" s="59" t="str">
        <f>IFERROR(VLOOKUP(AZ80,'Paid Invoices'!$F$6:$I$381,3,FALSE),"")</f>
        <v/>
      </c>
      <c r="BB80" s="59" t="str">
        <f>IFERROR(VLOOKUP(AZ80,'Open Invoices'!$D$1:$E$3000,2,FALSE),"")</f>
        <v/>
      </c>
      <c r="BC80" s="59">
        <f>IFERROR(VLOOKUP($E80,'Mar 2016'!$D$1:$Z$300,22,FALSE),"-")</f>
        <v>0</v>
      </c>
      <c r="BD80" s="59" t="str">
        <f>IFERROR(VLOOKUP($E80,'Mar 2016'!$D$1:$Z$300,4,FALSE),"-")</f>
        <v>WAY2001C6AL</v>
      </c>
      <c r="BE80" s="59" t="str">
        <f>IFERROR(VLOOKUP(BD80,'Paid Invoices'!$F$6:$I$381,3,FALSE),"")</f>
        <v/>
      </c>
      <c r="BF80" s="59" t="str">
        <f>IFERROR(VLOOKUP(BD80,'Open Invoices'!$D$1:$E$3000,2,FALSE),"")</f>
        <v/>
      </c>
      <c r="BG80" s="59" t="str">
        <f>IFERROR(VLOOKUP($E80,'Feb 2016'!$D$1:$Z$300,22,FALSE),"-")</f>
        <v>-</v>
      </c>
      <c r="BH80" s="59" t="str">
        <f>IFERROR(VLOOKUP($E80,'Feb 2016'!$D$1:$Z$300,4,FALSE),"-")</f>
        <v>-</v>
      </c>
      <c r="BI80" s="59" t="str">
        <f>IFERROR(VLOOKUP(BH80,'Paid Invoices'!$F$6:$I$381,3,FALSE),"")</f>
        <v/>
      </c>
      <c r="BJ80" s="59" t="str">
        <f>IFERROR(VLOOKUP(BH80,'Open Invoices'!$D$1:$E$3000,2,FALSE),"")</f>
        <v/>
      </c>
      <c r="BK80" s="59" t="str">
        <f>IFERROR(VLOOKUP($E80,'Jan 2016'!$D$1:$Z$300,22,FALSE),"-")</f>
        <v>-</v>
      </c>
      <c r="BL80" s="59" t="str">
        <f>IFERROR(VLOOKUP($E80,'Jan 2016'!$D$1:$Z$300,4,FALSE),"-")</f>
        <v>-</v>
      </c>
      <c r="BM80" s="59" t="str">
        <f>IFERROR(VLOOKUP(BL80,'Paid Invoices'!$F$6:$I$381,3,FALSE),"")</f>
        <v/>
      </c>
      <c r="BN80" s="59" t="str">
        <f>IFERROR(VLOOKUP(BL80,'Open Invoices'!$D$1:$E$3000,2,FALSE),"")</f>
        <v/>
      </c>
      <c r="BO80" s="59" t="str">
        <f>IFERROR(VLOOKUP($E80,'Dec 2015'!$D$1:$Z$300,22,FALSE),"-")</f>
        <v>-</v>
      </c>
      <c r="BP80" s="59" t="str">
        <f>IFERROR(VLOOKUP($E80,'Dec 2015'!$D$1:$Z$300,4,FALSE),"-")</f>
        <v>-</v>
      </c>
      <c r="BQ80" s="59" t="str">
        <f>IFERROR(VLOOKUP(BP80,'Paid Invoices'!$F$6:$I$381,3,FALSE),"")</f>
        <v/>
      </c>
      <c r="BR80" s="59" t="str">
        <f>IFERROR(VLOOKUP(BP80,'Open Invoices'!$D$1:$E$3000,2,FALSE),"")</f>
        <v/>
      </c>
      <c r="BS80" s="59" t="str">
        <f>IFERROR(VLOOKUP($E80,'Nov 2015'!$D$1:$Z$300,22,FALSE),"-")</f>
        <v>-</v>
      </c>
      <c r="BT80" s="59" t="str">
        <f>IFERROR(VLOOKUP($E80,'Nov 2015'!$D$1:$Z$300,4,FALSE),"-")</f>
        <v>-</v>
      </c>
      <c r="BU80" s="59" t="str">
        <f>IFERROR(VLOOKUP(BT80,'Paid Invoices'!$F$6:$I$381,3,FALSE),"")</f>
        <v/>
      </c>
      <c r="BV80" s="59" t="str">
        <f>IFERROR(VLOOKUP(BT80,'Open Invoices'!$D$1:$E$3000,2,FALSE),"")</f>
        <v/>
      </c>
      <c r="BW80" s="59" t="str">
        <f>IFERROR(VLOOKUP($E80,'Oct 2015'!$D$1:$Z$300,22,FALSE),"-")</f>
        <v>-</v>
      </c>
      <c r="BX80" s="59" t="str">
        <f>IFERROR(VLOOKUP($E80,'Oct 2015'!$D$1:$Z$300,4,FALSE),"-")</f>
        <v>-</v>
      </c>
      <c r="BY80" s="59" t="str">
        <f>IFERROR(VLOOKUP(BX80,'Paid Invoices'!$F$6:$I$381,3,FALSE),"")</f>
        <v/>
      </c>
      <c r="BZ80" s="59" t="str">
        <f>IFERROR(VLOOKUP(BX80,'Open Invoices'!$D$1:$E$3000,2,FALSE),"")</f>
        <v/>
      </c>
      <c r="CA80" s="59" t="str">
        <f>IFERROR(VLOOKUP($E80,'Sep 2015'!$D$1:$Z$300,22,FALSE),"-")</f>
        <v>-</v>
      </c>
      <c r="CB80" s="59" t="str">
        <f>IFERROR(VLOOKUP($E80,'Sep 2015'!$D$1:$Z$300,4,FALSE),"-")</f>
        <v>-</v>
      </c>
      <c r="CC80" s="59" t="str">
        <f>IFERROR(VLOOKUP(CB80,'Paid Invoices'!$F$6:$I$381,3,FALSE),"")</f>
        <v/>
      </c>
      <c r="CD80" s="59" t="str">
        <f>IFERROR(VLOOKUP(CB80,'Open Invoices'!$D$1:$E$3000,2,FALSE),"")</f>
        <v/>
      </c>
      <c r="CE80" s="52"/>
      <c r="CF80" s="52" t="s">
        <v>2115</v>
      </c>
      <c r="CG80" s="49" t="str">
        <f>IFERROR(IFERROR(VLOOKUP($E80,'Asset Group  All Assets'!$B$1:$C$500,2,FALSE),(VLOOKUP($E80,'Missing-WSU-POs'!$B$1:$D$500,3,FALSE))),"?")</f>
        <v>P0770683</v>
      </c>
      <c r="CH80" s="31" t="str">
        <f>IF(G80="","",G80)</f>
        <v>P0770683</v>
      </c>
      <c r="CI80" s="31" t="str">
        <f>IF(CG80=CH80,"","Wrong PO")</f>
        <v/>
      </c>
      <c r="CJ80" s="29" t="str">
        <f>IFERROR(IF(VLOOKUP($E80,'Org July 2016 '!$D$1:$Z$500,3,FALSE)=G80,"-","Wrong PO"),"new")</f>
        <v>Wrong PO</v>
      </c>
      <c r="CK80" s="32">
        <f>IF(CJ80="wrong PO",(VLOOKUP($E80,'Org July 2016 '!$D$1:$Z$500,3,FALSE)),"")</f>
        <v>0</v>
      </c>
      <c r="CL80" s="29" t="str">
        <f>IFERROR(IF(VLOOKUP($E80,'Org June 2016 '!$D$1:$Z$500,3,FALSE)=G80,"-","Wrong PO"),"new")</f>
        <v>Wrong PO</v>
      </c>
      <c r="CM80" s="32">
        <f>IF(CL80="wrong PO",(VLOOKUP($E80,'Org June 2016 '!$D$1:$Z$500,3,FALSE)),"")</f>
        <v>0</v>
      </c>
      <c r="CN80" s="29" t="str">
        <f>IFERROR(IF(VLOOKUP($E80,'May 2016'!D139:Z638,3,FALSE)=G80,"-","Wrong PO"),"new")</f>
        <v>new</v>
      </c>
      <c r="CO80" s="32" t="str">
        <f>IF(CN80="wrong PO",(VLOOKUP($E80,'May 2016'!D139:Z638,3,FALSE)),"")</f>
        <v/>
      </c>
      <c r="CP80" s="29" t="str">
        <f>IFERROR(IF(VLOOKUP($E80,'Apr 2016'!$D$1:$Z$500,3,FALSE)=G80,"-","Wrong PO"),"new")</f>
        <v>new</v>
      </c>
      <c r="CQ80" s="32" t="str">
        <f>IF(CP80="wrong PO",(VLOOKUP($E80,'Apr 2016'!$D$1:$Z$500,3,FALSE)),"")</f>
        <v/>
      </c>
      <c r="CR80" s="32" t="str">
        <f>IFERROR(IF(VLOOKUP($E80,'Mar 2016'!$D$1:$Z$500,3,FALSE)=G80,"-","Wrong PO"),"new")</f>
        <v>-</v>
      </c>
      <c r="CS80" s="32" t="str">
        <f>IF(CP80="wrong PO",(VLOOKUP($E80,'Mar 2016'!$D$1:$Z$500,3,FALSE)),"")</f>
        <v/>
      </c>
      <c r="CT80" s="32" t="str">
        <f>IFERROR(IF(VLOOKUP($E80,'Feb 2016'!$D$1:$Z$500,3,FALSE)=G80,"-","Wrong PO"),"new")</f>
        <v>new</v>
      </c>
      <c r="CU80" s="32" t="str">
        <f>IF(CP80="wrong PO",(VLOOKUP($E80,'Feb 2016'!$D$1:$Z$500,3,FALSE)),"")</f>
        <v/>
      </c>
      <c r="CV80" s="29" t="str">
        <f>IFERROR(IF(VLOOKUP($E80,'Jan 2016'!$D$1:$Z$500,3,FALSE)=G80,"-","Wrong PO"),"new")</f>
        <v>new</v>
      </c>
      <c r="CW80" s="32" t="str">
        <f>IF(CV80="wrong PO",(VLOOKUP($E80,'Jan 2016'!$D$1:$Z$500,3,FALSE)),"")</f>
        <v/>
      </c>
      <c r="CX80" s="29" t="str">
        <f>IFERROR(IF(VLOOKUP($E80,'Dec 2015'!$D$1:$Z$500,3,FALSE)=G80,"-","Wrong PO"),"new")</f>
        <v>new</v>
      </c>
      <c r="CY80" s="32" t="str">
        <f>IF(CX80="wrong PO",(VLOOKUP($E80,'Dec 2015'!$D$1:$Z$500,3,FALSE)),"")</f>
        <v/>
      </c>
      <c r="CZ80" s="29" t="str">
        <f>IFERROR(IF(VLOOKUP($E80,'Nov 2015'!$D$1:$Z$500,3,FALSE)=G80,"-","Wrong PO"),"new")</f>
        <v>new</v>
      </c>
      <c r="DA80" s="32" t="str">
        <f>IF(CZ80="wrong PO",(VLOOKUP($E80,'Nov 2015'!$D$1:$Z$500,3,FALSE)),"")</f>
        <v/>
      </c>
      <c r="DB80" s="29" t="str">
        <f>IFERROR(IF(VLOOKUP($E80,'Oct 2015'!$D$1:$Z$500,3,FALSE)=G80,"-","Wrong PO"),"new")</f>
        <v>new</v>
      </c>
      <c r="DC80" s="32" t="str">
        <f>IF(DB80="wrong PO",(VLOOKUP($E80,'Oct 2015'!$D$1:$Z$500,3,FALSE)),"")</f>
        <v/>
      </c>
      <c r="DD80" s="29" t="str">
        <f>IFERROR(IF(VLOOKUP($E80,'Sep 2015'!$D$1:$Z$500,3,FALSE)=G80,"-","Wrong PO"),"new")</f>
        <v>new</v>
      </c>
      <c r="DE80" s="32" t="str">
        <f>IF(DD80="wrong PO",(VLOOKUP($E80,'Sep 2015'!$D$1:$Z$500,3,FALSE)),"")</f>
        <v/>
      </c>
    </row>
    <row r="81" spans="1:109">
      <c r="A81" s="115">
        <v>140</v>
      </c>
      <c r="B81" s="2" t="s">
        <v>841</v>
      </c>
      <c r="C81" s="2" t="s">
        <v>510</v>
      </c>
      <c r="D81" s="2" t="s">
        <v>48</v>
      </c>
      <c r="E81" s="2" t="s">
        <v>189</v>
      </c>
      <c r="F81" s="2" t="s">
        <v>504</v>
      </c>
      <c r="G81" s="21" t="s">
        <v>135</v>
      </c>
      <c r="H81" s="21" t="str">
        <f>IFERROR(VLOOKUP($E81,'Wayne Master'!$B$1:$C$315,2,FALSE),"not on master")</f>
        <v>P0770683</v>
      </c>
      <c r="I81" s="11" t="s">
        <v>2068</v>
      </c>
      <c r="J81" s="3">
        <v>42444</v>
      </c>
      <c r="K81" s="2" t="s">
        <v>39</v>
      </c>
      <c r="L81" s="2" t="s">
        <v>381</v>
      </c>
      <c r="M81" s="2" t="s">
        <v>30</v>
      </c>
      <c r="N81" s="2" t="s">
        <v>31</v>
      </c>
      <c r="O81" s="2" t="s">
        <v>32</v>
      </c>
      <c r="P81" s="4">
        <v>2</v>
      </c>
      <c r="Q81" s="4">
        <v>14706</v>
      </c>
      <c r="R81" s="4">
        <v>14704</v>
      </c>
      <c r="S81" s="5">
        <v>248.5</v>
      </c>
      <c r="T81" s="4">
        <v>0</v>
      </c>
      <c r="U81" s="4">
        <v>0</v>
      </c>
      <c r="V81" s="4">
        <v>0</v>
      </c>
      <c r="W81" s="5">
        <v>0</v>
      </c>
      <c r="X81" s="5">
        <v>0</v>
      </c>
      <c r="Y81" s="14">
        <v>248.5</v>
      </c>
      <c r="Z81" s="14">
        <v>0</v>
      </c>
      <c r="AA81" s="14">
        <v>248.5</v>
      </c>
      <c r="AB81" s="4">
        <v>24580</v>
      </c>
      <c r="AC81" s="55"/>
      <c r="AD81" s="59">
        <f>SUM(AI81,AM81,AQ81,AU81,AY81,BC81,BG81,BK81,BO81,BS81,BW81,CA81)</f>
        <v>248.5</v>
      </c>
      <c r="AE81" s="59">
        <f>(Q81*0.0169)+(U81*0.0598)</f>
        <v>248.53139999999996</v>
      </c>
      <c r="AF81" s="102">
        <f>IFERROR(IFERROR(VLOOKUP($G81,'FPO034'!$J$9:$Q$196,7,FALSE),(VLOOKUP($H81,'FPO034'!$J$9:$Q$196,7,FALSE))),"No PO")</f>
        <v>11806.8</v>
      </c>
      <c r="AG81" s="102">
        <f>IFERROR(IFERROR(VLOOKUP($G81,'FPO034'!$J$9:$Q$196,8,FALSE),(VLOOKUP($H81,'FPO034'!$J$9:$Q$196,8,FALSE))),"No PO")</f>
        <v>0</v>
      </c>
      <c r="AH81" s="102" t="str">
        <f>IF(AG81&lt;&gt;0,"No",IF(AD81&gt;AF81,"No",IF(AD81/AE81&lt;1,"--",IF(AD81/AE81&lt;1.02,"Maybe","No"))))</f>
        <v>--</v>
      </c>
      <c r="AI81" s="59">
        <f>IFERROR(VLOOKUP($E81,'Rev2 Aug 16'!$D$1:$Z$300,22,FALSE),"-")</f>
        <v>248.5</v>
      </c>
      <c r="AJ81" s="59" t="str">
        <f>IFERROR(VLOOKUP($E81,'Rev2 Aug 16'!$D$1:$Z$300,5,FALSE),"-")</f>
        <v>WAY2001H6AR</v>
      </c>
      <c r="AK81" s="59" t="str">
        <f>IFERROR(VLOOKUP(AJ81,'Paid Invoices'!$F$6:$I$381,3,FALSE),"")</f>
        <v/>
      </c>
      <c r="AL81" s="59" t="str">
        <f>IFERROR(VLOOKUP(AJ81,'Open Invoices'!$D$1:$E$3000,2,FALSE),"")</f>
        <v/>
      </c>
      <c r="AM81" s="59" t="str">
        <f>IFERROR(VLOOKUP($E81,'Rev2 July 16'!$D$1:$Z$300,22,FALSE),"-")</f>
        <v>-</v>
      </c>
      <c r="AN81" s="59" t="str">
        <f>IFERROR(VLOOKUP($E81,'Rev2 July 16'!$D$1:$Z$300,5,FALSE),"-")</f>
        <v>-</v>
      </c>
      <c r="AO81" s="59" t="str">
        <f>IFERROR(VLOOKUP(AN81,'Paid Invoices'!$F$6:$I$381,3,FALSE),"")</f>
        <v/>
      </c>
      <c r="AP81" s="59" t="str">
        <f>IFERROR(VLOOKUP(AN81,'Open Invoices'!$D$1:$E$3000,2,FALSE),"")</f>
        <v/>
      </c>
      <c r="AQ81" s="59">
        <f>IFERROR(VLOOKUP($E81,'Rev June 16'!$D$1:$Z$300,22,FALSE),"-")</f>
        <v>0</v>
      </c>
      <c r="AR81" s="59" t="str">
        <f>IFERROR(VLOOKUP($E81,'Rev June 16'!$D$1:$Z$300,4,FALSE),"-")</f>
        <v>WAY2001F6AR</v>
      </c>
      <c r="AS81" s="59" t="str">
        <f>IFERROR(VLOOKUP(AR81,'Paid Invoices'!$F$6:$I$381,3,FALSE),"")</f>
        <v/>
      </c>
      <c r="AT81" s="59" t="str">
        <f>IFERROR(VLOOKUP(AR81,'Open Invoices'!$D$1:$E$3000,2,FALSE),"")</f>
        <v/>
      </c>
      <c r="AU81" s="59" t="str">
        <f>IFERROR(VLOOKUP($E81,'May 2016'!$D$1:$Z$300,22,FALSE),"-")</f>
        <v>-</v>
      </c>
      <c r="AV81" s="59" t="str">
        <f>IFERROR(VLOOKUP($E81,'May 2016'!$D$1:$Z$300,4,FALSE),"-")</f>
        <v>-</v>
      </c>
      <c r="AW81" s="59" t="str">
        <f>IFERROR(VLOOKUP(AV81,'Paid Invoices'!$F$6:$I$381,3,FALSE),"")</f>
        <v/>
      </c>
      <c r="AX81" s="59" t="str">
        <f>IFERROR(VLOOKUP(AV81,'Open Invoices'!$D$1:$E$3000,2,FALSE),"")</f>
        <v/>
      </c>
      <c r="AY81" s="59" t="str">
        <f>IFERROR(VLOOKUP($E81,'Apr 2016'!$D$1:$Z$300,22,FALSE),"-")</f>
        <v>-</v>
      </c>
      <c r="AZ81" s="59" t="str">
        <f>IFERROR(VLOOKUP($E81,'Apr 2016'!$D$1:$Z$300,4,FALSE),"-")</f>
        <v>-</v>
      </c>
      <c r="BA81" s="59" t="str">
        <f>IFERROR(VLOOKUP(AZ81,'Paid Invoices'!$F$6:$I$381,3,FALSE),"")</f>
        <v/>
      </c>
      <c r="BB81" s="59" t="str">
        <f>IFERROR(VLOOKUP(AZ81,'Open Invoices'!$D$1:$E$3000,2,FALSE),"")</f>
        <v/>
      </c>
      <c r="BC81" s="59">
        <f>IFERROR(VLOOKUP($E81,'Mar 2016'!$D$1:$Z$300,22,FALSE),"-")</f>
        <v>0</v>
      </c>
      <c r="BD81" s="59" t="str">
        <f>IFERROR(VLOOKUP($E81,'Mar 2016'!$D$1:$Z$300,4,FALSE),"-")</f>
        <v>WAY2001C6AL</v>
      </c>
      <c r="BE81" s="59" t="str">
        <f>IFERROR(VLOOKUP(BD81,'Paid Invoices'!$F$6:$I$381,3,FALSE),"")</f>
        <v/>
      </c>
      <c r="BF81" s="59" t="str">
        <f>IFERROR(VLOOKUP(BD81,'Open Invoices'!$D$1:$E$3000,2,FALSE),"")</f>
        <v/>
      </c>
      <c r="BG81" s="59" t="str">
        <f>IFERROR(VLOOKUP($E81,'Feb 2016'!$D$1:$Z$300,22,FALSE),"-")</f>
        <v>-</v>
      </c>
      <c r="BH81" s="59" t="str">
        <f>IFERROR(VLOOKUP($E81,'Feb 2016'!$D$1:$Z$300,4,FALSE),"-")</f>
        <v>-</v>
      </c>
      <c r="BI81" s="59" t="str">
        <f>IFERROR(VLOOKUP(BH81,'Paid Invoices'!$F$6:$I$381,3,FALSE),"")</f>
        <v/>
      </c>
      <c r="BJ81" s="59" t="str">
        <f>IFERROR(VLOOKUP(BH81,'Open Invoices'!$D$1:$E$3000,2,FALSE),"")</f>
        <v/>
      </c>
      <c r="BK81" s="59" t="str">
        <f>IFERROR(VLOOKUP($E81,'Jan 2016'!$D$1:$Z$300,22,FALSE),"-")</f>
        <v>-</v>
      </c>
      <c r="BL81" s="59" t="str">
        <f>IFERROR(VLOOKUP($E81,'Jan 2016'!$D$1:$Z$300,4,FALSE),"-")</f>
        <v>-</v>
      </c>
      <c r="BM81" s="59" t="str">
        <f>IFERROR(VLOOKUP(BL81,'Paid Invoices'!$F$6:$I$381,3,FALSE),"")</f>
        <v/>
      </c>
      <c r="BN81" s="59" t="str">
        <f>IFERROR(VLOOKUP(BL81,'Open Invoices'!$D$1:$E$3000,2,FALSE),"")</f>
        <v/>
      </c>
      <c r="BO81" s="59" t="str">
        <f>IFERROR(VLOOKUP($E81,'Dec 2015'!$D$1:$Z$300,22,FALSE),"-")</f>
        <v>-</v>
      </c>
      <c r="BP81" s="59" t="str">
        <f>IFERROR(VLOOKUP($E81,'Dec 2015'!$D$1:$Z$300,4,FALSE),"-")</f>
        <v>-</v>
      </c>
      <c r="BQ81" s="59" t="str">
        <f>IFERROR(VLOOKUP(BP81,'Paid Invoices'!$F$6:$I$381,3,FALSE),"")</f>
        <v/>
      </c>
      <c r="BR81" s="59" t="str">
        <f>IFERROR(VLOOKUP(BP81,'Open Invoices'!$D$1:$E$3000,2,FALSE),"")</f>
        <v/>
      </c>
      <c r="BS81" s="59" t="str">
        <f>IFERROR(VLOOKUP($E81,'Nov 2015'!$D$1:$Z$300,22,FALSE),"-")</f>
        <v>-</v>
      </c>
      <c r="BT81" s="59" t="str">
        <f>IFERROR(VLOOKUP($E81,'Nov 2015'!$D$1:$Z$300,4,FALSE),"-")</f>
        <v>-</v>
      </c>
      <c r="BU81" s="59" t="str">
        <f>IFERROR(VLOOKUP(BT81,'Paid Invoices'!$F$6:$I$381,3,FALSE),"")</f>
        <v/>
      </c>
      <c r="BV81" s="59" t="str">
        <f>IFERROR(VLOOKUP(BT81,'Open Invoices'!$D$1:$E$3000,2,FALSE),"")</f>
        <v/>
      </c>
      <c r="BW81" s="59" t="str">
        <f>IFERROR(VLOOKUP($E81,'Oct 2015'!$D$1:$Z$300,22,FALSE),"-")</f>
        <v>-</v>
      </c>
      <c r="BX81" s="59" t="str">
        <f>IFERROR(VLOOKUP($E81,'Oct 2015'!$D$1:$Z$300,4,FALSE),"-")</f>
        <v>-</v>
      </c>
      <c r="BY81" s="59" t="str">
        <f>IFERROR(VLOOKUP(BX81,'Paid Invoices'!$F$6:$I$381,3,FALSE),"")</f>
        <v/>
      </c>
      <c r="BZ81" s="59" t="str">
        <f>IFERROR(VLOOKUP(BX81,'Open Invoices'!$D$1:$E$3000,2,FALSE),"")</f>
        <v/>
      </c>
      <c r="CA81" s="59" t="str">
        <f>IFERROR(VLOOKUP($E81,'Sep 2015'!$D$1:$Z$300,22,FALSE),"-")</f>
        <v>-</v>
      </c>
      <c r="CB81" s="59" t="str">
        <f>IFERROR(VLOOKUP($E81,'Sep 2015'!$D$1:$Z$300,4,FALSE),"-")</f>
        <v>-</v>
      </c>
      <c r="CC81" s="59" t="str">
        <f>IFERROR(VLOOKUP(CB81,'Paid Invoices'!$F$6:$I$381,3,FALSE),"")</f>
        <v/>
      </c>
      <c r="CD81" s="59" t="str">
        <f>IFERROR(VLOOKUP(CB81,'Open Invoices'!$D$1:$E$3000,2,FALSE),"")</f>
        <v/>
      </c>
      <c r="CE81" s="52"/>
      <c r="CF81" s="52" t="s">
        <v>2115</v>
      </c>
      <c r="CG81" s="49" t="str">
        <f>IFERROR(IFERROR(VLOOKUP($E81,'Asset Group  All Assets'!$B$1:$C$500,2,FALSE),(VLOOKUP($E81,'Missing-WSU-POs'!$B$1:$D$500,3,FALSE))),"?")</f>
        <v>P0770683</v>
      </c>
      <c r="CH81" s="31" t="str">
        <f>IF(G81="","",G81)</f>
        <v>P0770683</v>
      </c>
      <c r="CI81" s="31" t="str">
        <f>IF(CG81=CH81,"","Wrong PO")</f>
        <v/>
      </c>
      <c r="CJ81" s="29" t="str">
        <f>IFERROR(IF(VLOOKUP($E81,'Org July 2016 '!$D$1:$Z$500,3,FALSE)=G81,"-","Wrong PO"),"new")</f>
        <v>Wrong PO</v>
      </c>
      <c r="CK81" s="32">
        <f>IF(CJ81="wrong PO",(VLOOKUP($E81,'Org July 2016 '!$D$1:$Z$500,3,FALSE)),"")</f>
        <v>0</v>
      </c>
      <c r="CL81" s="29" t="str">
        <f>IFERROR(IF(VLOOKUP($E81,'Org June 2016 '!$D$1:$Z$500,3,FALSE)=G81,"-","Wrong PO"),"new")</f>
        <v>Wrong PO</v>
      </c>
      <c r="CM81" s="32">
        <f>IF(CL81="wrong PO",(VLOOKUP($E81,'Org June 2016 '!$D$1:$Z$500,3,FALSE)),"")</f>
        <v>0</v>
      </c>
      <c r="CN81" s="29" t="str">
        <f>IFERROR(IF(VLOOKUP($E81,'May 2016'!D140:Z639,3,FALSE)=G81,"-","Wrong PO"),"new")</f>
        <v>new</v>
      </c>
      <c r="CO81" s="32" t="str">
        <f>IF(CN81="wrong PO",(VLOOKUP($E81,'May 2016'!D140:Z639,3,FALSE)),"")</f>
        <v/>
      </c>
      <c r="CP81" s="29" t="str">
        <f>IFERROR(IF(VLOOKUP($E81,'Apr 2016'!$D$1:$Z$500,3,FALSE)=G81,"-","Wrong PO"),"new")</f>
        <v>new</v>
      </c>
      <c r="CQ81" s="32" t="str">
        <f>IF(CP81="wrong PO",(VLOOKUP($E81,'Apr 2016'!$D$1:$Z$500,3,FALSE)),"")</f>
        <v/>
      </c>
      <c r="CR81" s="32" t="str">
        <f>IFERROR(IF(VLOOKUP($E81,'Mar 2016'!$D$1:$Z$500,3,FALSE)=G81,"-","Wrong PO"),"new")</f>
        <v>-</v>
      </c>
      <c r="CS81" s="32" t="str">
        <f>IF(CP81="wrong PO",(VLOOKUP($E81,'Mar 2016'!$D$1:$Z$500,3,FALSE)),"")</f>
        <v/>
      </c>
      <c r="CT81" s="32" t="str">
        <f>IFERROR(IF(VLOOKUP($E81,'Feb 2016'!$D$1:$Z$500,3,FALSE)=G81,"-","Wrong PO"),"new")</f>
        <v>new</v>
      </c>
      <c r="CU81" s="32" t="str">
        <f>IF(CP81="wrong PO",(VLOOKUP($E81,'Feb 2016'!$D$1:$Z$500,3,FALSE)),"")</f>
        <v/>
      </c>
      <c r="CV81" s="29" t="str">
        <f>IFERROR(IF(VLOOKUP($E81,'Jan 2016'!$D$1:$Z$500,3,FALSE)=G81,"-","Wrong PO"),"new")</f>
        <v>new</v>
      </c>
      <c r="CW81" s="32" t="str">
        <f>IF(CV81="wrong PO",(VLOOKUP($E81,'Jan 2016'!$D$1:$Z$500,3,FALSE)),"")</f>
        <v/>
      </c>
      <c r="CX81" s="29" t="str">
        <f>IFERROR(IF(VLOOKUP($E81,'Dec 2015'!$D$1:$Z$500,3,FALSE)=G81,"-","Wrong PO"),"new")</f>
        <v>new</v>
      </c>
      <c r="CY81" s="32" t="str">
        <f>IF(CX81="wrong PO",(VLOOKUP($E81,'Dec 2015'!$D$1:$Z$500,3,FALSE)),"")</f>
        <v/>
      </c>
      <c r="CZ81" s="29" t="str">
        <f>IFERROR(IF(VLOOKUP($E81,'Nov 2015'!$D$1:$Z$500,3,FALSE)=G81,"-","Wrong PO"),"new")</f>
        <v>new</v>
      </c>
      <c r="DA81" s="32" t="str">
        <f>IF(CZ81="wrong PO",(VLOOKUP($E81,'Nov 2015'!$D$1:$Z$500,3,FALSE)),"")</f>
        <v/>
      </c>
      <c r="DB81" s="29" t="str">
        <f>IFERROR(IF(VLOOKUP($E81,'Oct 2015'!$D$1:$Z$500,3,FALSE)=G81,"-","Wrong PO"),"new")</f>
        <v>new</v>
      </c>
      <c r="DC81" s="32" t="str">
        <f>IF(DB81="wrong PO",(VLOOKUP($E81,'Oct 2015'!$D$1:$Z$500,3,FALSE)),"")</f>
        <v/>
      </c>
      <c r="DD81" s="29" t="str">
        <f>IFERROR(IF(VLOOKUP($E81,'Sep 2015'!$D$1:$Z$500,3,FALSE)=G81,"-","Wrong PO"),"new")</f>
        <v>new</v>
      </c>
      <c r="DE81" s="32" t="str">
        <f>IF(DD81="wrong PO",(VLOOKUP($E81,'Sep 2015'!$D$1:$Z$500,3,FALSE)),"")</f>
        <v/>
      </c>
    </row>
    <row r="82" spans="1:109">
      <c r="A82" s="115">
        <v>141</v>
      </c>
      <c r="B82" s="2" t="s">
        <v>841</v>
      </c>
      <c r="C82" s="2" t="s">
        <v>510</v>
      </c>
      <c r="D82" s="2" t="s">
        <v>395</v>
      </c>
      <c r="E82" s="2" t="s">
        <v>199</v>
      </c>
      <c r="F82" s="2" t="s">
        <v>504</v>
      </c>
      <c r="G82" s="21" t="s">
        <v>135</v>
      </c>
      <c r="H82" s="21" t="str">
        <f>IFERROR(VLOOKUP($E82,'Wayne Master'!$B$1:$C$315,2,FALSE),"not on master")</f>
        <v>P0770683</v>
      </c>
      <c r="I82" s="11" t="s">
        <v>2068</v>
      </c>
      <c r="J82" s="3">
        <v>42444</v>
      </c>
      <c r="K82" s="2" t="s">
        <v>39</v>
      </c>
      <c r="L82" s="2" t="s">
        <v>381</v>
      </c>
      <c r="M82" s="2" t="s">
        <v>30</v>
      </c>
      <c r="N82" s="2" t="s">
        <v>31</v>
      </c>
      <c r="O82" s="2" t="s">
        <v>32</v>
      </c>
      <c r="P82" s="4">
        <v>4</v>
      </c>
      <c r="Q82" s="4">
        <v>3655</v>
      </c>
      <c r="R82" s="4">
        <v>3651</v>
      </c>
      <c r="S82" s="5">
        <v>61.7</v>
      </c>
      <c r="T82" s="4">
        <v>1</v>
      </c>
      <c r="U82" s="4">
        <v>573</v>
      </c>
      <c r="V82" s="4">
        <v>572</v>
      </c>
      <c r="W82" s="5">
        <v>34.21</v>
      </c>
      <c r="X82" s="5">
        <v>0</v>
      </c>
      <c r="Y82" s="14">
        <v>95.91</v>
      </c>
      <c r="Z82" s="14">
        <v>0</v>
      </c>
      <c r="AA82" s="14">
        <v>95.91</v>
      </c>
      <c r="AB82" s="4">
        <v>24580</v>
      </c>
      <c r="AC82" s="55"/>
      <c r="AD82" s="59">
        <f>SUM(AI82,AM82,AQ82,AU82,AY82,BC82,BG82,BK82,BO82,BS82,BW82,CA82)</f>
        <v>95.91</v>
      </c>
      <c r="AE82" s="59">
        <f>(Q82*0.0169)+(U82*0.0598)</f>
        <v>96.034899999999993</v>
      </c>
      <c r="AF82" s="102">
        <f>IFERROR(IFERROR(VLOOKUP($G82,'FPO034'!$J$9:$Q$196,7,FALSE),(VLOOKUP($H82,'FPO034'!$J$9:$Q$196,7,FALSE))),"No PO")</f>
        <v>11806.8</v>
      </c>
      <c r="AG82" s="102">
        <f>IFERROR(IFERROR(VLOOKUP($G82,'FPO034'!$J$9:$Q$196,8,FALSE),(VLOOKUP($H82,'FPO034'!$J$9:$Q$196,8,FALSE))),"No PO")</f>
        <v>0</v>
      </c>
      <c r="AH82" s="102" t="str">
        <f>IF(AG82&lt;&gt;0,"No",IF(AD82&gt;AF82,"No",IF(AD82/AE82&lt;1,"--",IF(AD82/AE82&lt;1.02,"Maybe","No"))))</f>
        <v>--</v>
      </c>
      <c r="AI82" s="59">
        <f>IFERROR(VLOOKUP($E82,'Rev2 Aug 16'!$D$1:$Z$300,22,FALSE),"-")</f>
        <v>95.91</v>
      </c>
      <c r="AJ82" s="59" t="str">
        <f>IFERROR(VLOOKUP($E82,'Rev2 Aug 16'!$D$1:$Z$300,5,FALSE),"-")</f>
        <v>WAY2001H6AR</v>
      </c>
      <c r="AK82" s="59" t="str">
        <f>IFERROR(VLOOKUP(AJ82,'Paid Invoices'!$F$6:$I$381,3,FALSE),"")</f>
        <v/>
      </c>
      <c r="AL82" s="59" t="str">
        <f>IFERROR(VLOOKUP(AJ82,'Open Invoices'!$D$1:$E$3000,2,FALSE),"")</f>
        <v/>
      </c>
      <c r="AM82" s="59" t="str">
        <f>IFERROR(VLOOKUP($E82,'Rev2 July 16'!$D$1:$Z$300,22,FALSE),"-")</f>
        <v>-</v>
      </c>
      <c r="AN82" s="59" t="str">
        <f>IFERROR(VLOOKUP($E82,'Rev2 July 16'!$D$1:$Z$300,5,FALSE),"-")</f>
        <v>-</v>
      </c>
      <c r="AO82" s="59" t="str">
        <f>IFERROR(VLOOKUP(AN82,'Paid Invoices'!$F$6:$I$381,3,FALSE),"")</f>
        <v/>
      </c>
      <c r="AP82" s="59" t="str">
        <f>IFERROR(VLOOKUP(AN82,'Open Invoices'!$D$1:$E$3000,2,FALSE),"")</f>
        <v/>
      </c>
      <c r="AQ82" s="59">
        <f>IFERROR(VLOOKUP($E82,'Rev June 16'!$D$1:$Z$300,22,FALSE),"-")</f>
        <v>0</v>
      </c>
      <c r="AR82" s="59" t="str">
        <f>IFERROR(VLOOKUP($E82,'Rev June 16'!$D$1:$Z$300,4,FALSE),"-")</f>
        <v>WAY2001F6AR</v>
      </c>
      <c r="AS82" s="59" t="str">
        <f>IFERROR(VLOOKUP(AR82,'Paid Invoices'!$F$6:$I$381,3,FALSE),"")</f>
        <v/>
      </c>
      <c r="AT82" s="59" t="str">
        <f>IFERROR(VLOOKUP(AR82,'Open Invoices'!$D$1:$E$3000,2,FALSE),"")</f>
        <v/>
      </c>
      <c r="AU82" s="59" t="str">
        <f>IFERROR(VLOOKUP($E82,'May 2016'!$D$1:$Z$300,22,FALSE),"-")</f>
        <v>-</v>
      </c>
      <c r="AV82" s="59" t="str">
        <f>IFERROR(VLOOKUP($E82,'May 2016'!$D$1:$Z$300,4,FALSE),"-")</f>
        <v>-</v>
      </c>
      <c r="AW82" s="59" t="str">
        <f>IFERROR(VLOOKUP(AV82,'Paid Invoices'!$F$6:$I$381,3,FALSE),"")</f>
        <v/>
      </c>
      <c r="AX82" s="59" t="str">
        <f>IFERROR(VLOOKUP(AV82,'Open Invoices'!$D$1:$E$3000,2,FALSE),"")</f>
        <v/>
      </c>
      <c r="AY82" s="59" t="str">
        <f>IFERROR(VLOOKUP($E82,'Apr 2016'!$D$1:$Z$300,22,FALSE),"-")</f>
        <v>-</v>
      </c>
      <c r="AZ82" s="59" t="str">
        <f>IFERROR(VLOOKUP($E82,'Apr 2016'!$D$1:$Z$300,4,FALSE),"-")</f>
        <v>-</v>
      </c>
      <c r="BA82" s="59" t="str">
        <f>IFERROR(VLOOKUP(AZ82,'Paid Invoices'!$F$6:$I$381,3,FALSE),"")</f>
        <v/>
      </c>
      <c r="BB82" s="59" t="str">
        <f>IFERROR(VLOOKUP(AZ82,'Open Invoices'!$D$1:$E$3000,2,FALSE),"")</f>
        <v/>
      </c>
      <c r="BC82" s="59" t="str">
        <f>IFERROR(VLOOKUP($E82,'Mar 2016'!$D$1:$Z$300,22,FALSE),"-")</f>
        <v>-</v>
      </c>
      <c r="BD82" s="59" t="str">
        <f>IFERROR(VLOOKUP($E82,'Mar 2016'!$D$1:$Z$300,4,FALSE),"-")</f>
        <v>-</v>
      </c>
      <c r="BE82" s="59" t="str">
        <f>IFERROR(VLOOKUP(BD82,'Paid Invoices'!$F$6:$I$381,3,FALSE),"")</f>
        <v/>
      </c>
      <c r="BF82" s="59" t="str">
        <f>IFERROR(VLOOKUP(BD82,'Open Invoices'!$D$1:$E$3000,2,FALSE),"")</f>
        <v/>
      </c>
      <c r="BG82" s="59" t="str">
        <f>IFERROR(VLOOKUP($E82,'Feb 2016'!$D$1:$Z$300,22,FALSE),"-")</f>
        <v>-</v>
      </c>
      <c r="BH82" s="59" t="str">
        <f>IFERROR(VLOOKUP($E82,'Feb 2016'!$D$1:$Z$300,4,FALSE),"-")</f>
        <v>-</v>
      </c>
      <c r="BI82" s="59" t="str">
        <f>IFERROR(VLOOKUP(BH82,'Paid Invoices'!$F$6:$I$381,3,FALSE),"")</f>
        <v/>
      </c>
      <c r="BJ82" s="59" t="str">
        <f>IFERROR(VLOOKUP(BH82,'Open Invoices'!$D$1:$E$3000,2,FALSE),"")</f>
        <v/>
      </c>
      <c r="BK82" s="59" t="str">
        <f>IFERROR(VLOOKUP($E82,'Jan 2016'!$D$1:$Z$300,22,FALSE),"-")</f>
        <v>-</v>
      </c>
      <c r="BL82" s="59" t="str">
        <f>IFERROR(VLOOKUP($E82,'Jan 2016'!$D$1:$Z$300,4,FALSE),"-")</f>
        <v>-</v>
      </c>
      <c r="BM82" s="59" t="str">
        <f>IFERROR(VLOOKUP(BL82,'Paid Invoices'!$F$6:$I$381,3,FALSE),"")</f>
        <v/>
      </c>
      <c r="BN82" s="59" t="str">
        <f>IFERROR(VLOOKUP(BL82,'Open Invoices'!$D$1:$E$3000,2,FALSE),"")</f>
        <v/>
      </c>
      <c r="BO82" s="59" t="str">
        <f>IFERROR(VLOOKUP($E82,'Dec 2015'!$D$1:$Z$300,22,FALSE),"-")</f>
        <v>-</v>
      </c>
      <c r="BP82" s="59" t="str">
        <f>IFERROR(VLOOKUP($E82,'Dec 2015'!$D$1:$Z$300,4,FALSE),"-")</f>
        <v>-</v>
      </c>
      <c r="BQ82" s="59" t="str">
        <f>IFERROR(VLOOKUP(BP82,'Paid Invoices'!$F$6:$I$381,3,FALSE),"")</f>
        <v/>
      </c>
      <c r="BR82" s="59" t="str">
        <f>IFERROR(VLOOKUP(BP82,'Open Invoices'!$D$1:$E$3000,2,FALSE),"")</f>
        <v/>
      </c>
      <c r="BS82" s="59" t="str">
        <f>IFERROR(VLOOKUP($E82,'Nov 2015'!$D$1:$Z$300,22,FALSE),"-")</f>
        <v>-</v>
      </c>
      <c r="BT82" s="59" t="str">
        <f>IFERROR(VLOOKUP($E82,'Nov 2015'!$D$1:$Z$300,4,FALSE),"-")</f>
        <v>-</v>
      </c>
      <c r="BU82" s="59" t="str">
        <f>IFERROR(VLOOKUP(BT82,'Paid Invoices'!$F$6:$I$381,3,FALSE),"")</f>
        <v/>
      </c>
      <c r="BV82" s="59" t="str">
        <f>IFERROR(VLOOKUP(BT82,'Open Invoices'!$D$1:$E$3000,2,FALSE),"")</f>
        <v/>
      </c>
      <c r="BW82" s="59" t="str">
        <f>IFERROR(VLOOKUP($E82,'Oct 2015'!$D$1:$Z$300,22,FALSE),"-")</f>
        <v>-</v>
      </c>
      <c r="BX82" s="59" t="str">
        <f>IFERROR(VLOOKUP($E82,'Oct 2015'!$D$1:$Z$300,4,FALSE),"-")</f>
        <v>-</v>
      </c>
      <c r="BY82" s="59" t="str">
        <f>IFERROR(VLOOKUP(BX82,'Paid Invoices'!$F$6:$I$381,3,FALSE),"")</f>
        <v/>
      </c>
      <c r="BZ82" s="59" t="str">
        <f>IFERROR(VLOOKUP(BX82,'Open Invoices'!$D$1:$E$3000,2,FALSE),"")</f>
        <v/>
      </c>
      <c r="CA82" s="59" t="str">
        <f>IFERROR(VLOOKUP($E82,'Sep 2015'!$D$1:$Z$300,22,FALSE),"-")</f>
        <v>-</v>
      </c>
      <c r="CB82" s="59" t="str">
        <f>IFERROR(VLOOKUP($E82,'Sep 2015'!$D$1:$Z$300,4,FALSE),"-")</f>
        <v>-</v>
      </c>
      <c r="CC82" s="59" t="str">
        <f>IFERROR(VLOOKUP(CB82,'Paid Invoices'!$F$6:$I$381,3,FALSE),"")</f>
        <v/>
      </c>
      <c r="CD82" s="59" t="str">
        <f>IFERROR(VLOOKUP(CB82,'Open Invoices'!$D$1:$E$3000,2,FALSE),"")</f>
        <v/>
      </c>
      <c r="CE82" s="52"/>
      <c r="CF82" s="52" t="s">
        <v>2115</v>
      </c>
      <c r="CG82" s="49" t="str">
        <f>IFERROR(IFERROR(VLOOKUP($E82,'Asset Group  All Assets'!$B$1:$C$500,2,FALSE),(VLOOKUP($E82,'Missing-WSU-POs'!$B$1:$D$500,3,FALSE))),"?")</f>
        <v>P0770683</v>
      </c>
      <c r="CH82" s="31" t="str">
        <f>IF(G82="","",G82)</f>
        <v>P0770683</v>
      </c>
      <c r="CI82" s="31" t="str">
        <f>IF(CG82=CH82,"","Wrong PO")</f>
        <v/>
      </c>
      <c r="CJ82" s="29" t="str">
        <f>IFERROR(IF(VLOOKUP($E82,'Org July 2016 '!$D$1:$Z$500,3,FALSE)=G82,"-","Wrong PO"),"new")</f>
        <v>Wrong PO</v>
      </c>
      <c r="CK82" s="32">
        <f>IF(CJ82="wrong PO",(VLOOKUP($E82,'Org July 2016 '!$D$1:$Z$500,3,FALSE)),"")</f>
        <v>0</v>
      </c>
      <c r="CL82" s="29" t="str">
        <f>IFERROR(IF(VLOOKUP($E82,'Org June 2016 '!$D$1:$Z$500,3,FALSE)=G82,"-","Wrong PO"),"new")</f>
        <v>Wrong PO</v>
      </c>
      <c r="CM82" s="32">
        <f>IF(CL82="wrong PO",(VLOOKUP($E82,'Org June 2016 '!$D$1:$Z$500,3,FALSE)),"")</f>
        <v>0</v>
      </c>
      <c r="CN82" s="29" t="str">
        <f>IFERROR(IF(VLOOKUP($E82,'May 2016'!D141:Z640,3,FALSE)=G82,"-","Wrong PO"),"new")</f>
        <v>new</v>
      </c>
      <c r="CO82" s="32" t="str">
        <f>IF(CN82="wrong PO",(VLOOKUP($E82,'May 2016'!D141:Z640,3,FALSE)),"")</f>
        <v/>
      </c>
      <c r="CP82" s="29" t="str">
        <f>IFERROR(IF(VLOOKUP($E82,'Apr 2016'!$D$1:$Z$500,3,FALSE)=G82,"-","Wrong PO"),"new")</f>
        <v>new</v>
      </c>
      <c r="CQ82" s="32" t="str">
        <f>IF(CP82="wrong PO",(VLOOKUP($E82,'Apr 2016'!$D$1:$Z$500,3,FALSE)),"")</f>
        <v/>
      </c>
      <c r="CR82" s="32" t="str">
        <f>IFERROR(IF(VLOOKUP($E82,'Mar 2016'!$D$1:$Z$500,3,FALSE)=G82,"-","Wrong PO"),"new")</f>
        <v>new</v>
      </c>
      <c r="CS82" s="32" t="str">
        <f>IF(CP82="wrong PO",(VLOOKUP($E82,'Mar 2016'!$D$1:$Z$500,3,FALSE)),"")</f>
        <v/>
      </c>
      <c r="CT82" s="32" t="str">
        <f>IFERROR(IF(VLOOKUP($E82,'Feb 2016'!$D$1:$Z$500,3,FALSE)=G82,"-","Wrong PO"),"new")</f>
        <v>new</v>
      </c>
      <c r="CU82" s="32" t="str">
        <f>IF(CP82="wrong PO",(VLOOKUP($E82,'Feb 2016'!$D$1:$Z$500,3,FALSE)),"")</f>
        <v/>
      </c>
      <c r="CV82" s="29" t="str">
        <f>IFERROR(IF(VLOOKUP($E82,'Jan 2016'!$D$1:$Z$500,3,FALSE)=G82,"-","Wrong PO"),"new")</f>
        <v>new</v>
      </c>
      <c r="CW82" s="32" t="str">
        <f>IF(CV82="wrong PO",(VLOOKUP($E82,'Jan 2016'!$D$1:$Z$500,3,FALSE)),"")</f>
        <v/>
      </c>
      <c r="CX82" s="29" t="str">
        <f>IFERROR(IF(VLOOKUP($E82,'Dec 2015'!$D$1:$Z$500,3,FALSE)=G82,"-","Wrong PO"),"new")</f>
        <v>new</v>
      </c>
      <c r="CY82" s="32" t="str">
        <f>IF(CX82="wrong PO",(VLOOKUP($E82,'Dec 2015'!$D$1:$Z$500,3,FALSE)),"")</f>
        <v/>
      </c>
      <c r="CZ82" s="29" t="str">
        <f>IFERROR(IF(VLOOKUP($E82,'Nov 2015'!$D$1:$Z$500,3,FALSE)=G82,"-","Wrong PO"),"new")</f>
        <v>new</v>
      </c>
      <c r="DA82" s="32" t="str">
        <f>IF(CZ82="wrong PO",(VLOOKUP($E82,'Nov 2015'!$D$1:$Z$500,3,FALSE)),"")</f>
        <v/>
      </c>
      <c r="DB82" s="29" t="str">
        <f>IFERROR(IF(VLOOKUP($E82,'Oct 2015'!$D$1:$Z$500,3,FALSE)=G82,"-","Wrong PO"),"new")</f>
        <v>new</v>
      </c>
      <c r="DC82" s="32" t="str">
        <f>IF(DB82="wrong PO",(VLOOKUP($E82,'Oct 2015'!$D$1:$Z$500,3,FALSE)),"")</f>
        <v/>
      </c>
      <c r="DD82" s="29" t="str">
        <f>IFERROR(IF(VLOOKUP($E82,'Sep 2015'!$D$1:$Z$500,3,FALSE)=G82,"-","Wrong PO"),"new")</f>
        <v>new</v>
      </c>
      <c r="DE82" s="32" t="str">
        <f>IF(DD82="wrong PO",(VLOOKUP($E82,'Sep 2015'!$D$1:$Z$500,3,FALSE)),"")</f>
        <v/>
      </c>
    </row>
    <row r="83" spans="1:109">
      <c r="A83" s="115">
        <v>142</v>
      </c>
      <c r="B83" s="2" t="s">
        <v>841</v>
      </c>
      <c r="C83" s="2" t="s">
        <v>510</v>
      </c>
      <c r="D83" s="2" t="s">
        <v>56</v>
      </c>
      <c r="E83" s="2" t="s">
        <v>217</v>
      </c>
      <c r="F83" s="2" t="s">
        <v>768</v>
      </c>
      <c r="G83" s="21" t="s">
        <v>135</v>
      </c>
      <c r="H83" s="21" t="str">
        <f>IFERROR(VLOOKUP($E83,'Wayne Master'!$B$1:$C$315,2,FALSE),"not on master")</f>
        <v>P0770683</v>
      </c>
      <c r="I83" s="11" t="s">
        <v>2068</v>
      </c>
      <c r="J83" s="3">
        <v>42444</v>
      </c>
      <c r="K83" s="2" t="s">
        <v>39</v>
      </c>
      <c r="L83" s="2" t="s">
        <v>769</v>
      </c>
      <c r="M83" s="2" t="s">
        <v>30</v>
      </c>
      <c r="N83" s="2" t="s">
        <v>31</v>
      </c>
      <c r="O83" s="2" t="s">
        <v>32</v>
      </c>
      <c r="P83" s="4">
        <v>5828</v>
      </c>
      <c r="Q83" s="4">
        <v>7261</v>
      </c>
      <c r="R83" s="4">
        <v>1433</v>
      </c>
      <c r="S83" s="5">
        <v>24.22</v>
      </c>
      <c r="T83" s="4">
        <v>0</v>
      </c>
      <c r="U83" s="4">
        <v>0</v>
      </c>
      <c r="V83" s="4">
        <v>0</v>
      </c>
      <c r="W83" s="5">
        <v>0</v>
      </c>
      <c r="X83" s="5">
        <v>0</v>
      </c>
      <c r="Y83" s="14">
        <v>24.22</v>
      </c>
      <c r="Z83" s="14">
        <v>0</v>
      </c>
      <c r="AA83" s="14">
        <v>24.22</v>
      </c>
      <c r="AB83" s="4">
        <v>24580</v>
      </c>
      <c r="AC83" s="55"/>
      <c r="AD83" s="59">
        <f>SUM(AI83,AM83,AQ83,AU83,AY83,BC83,BG83,BK83,BO83,BS83,BW83,CA83)</f>
        <v>122.59</v>
      </c>
      <c r="AE83" s="59">
        <f>(Q83*0.0169)+(U83*0.0598)</f>
        <v>122.71089999999998</v>
      </c>
      <c r="AF83" s="102">
        <f>IFERROR(IFERROR(VLOOKUP($G83,'FPO034'!$J$9:$Q$196,7,FALSE),(VLOOKUP($H83,'FPO034'!$J$9:$Q$196,7,FALSE))),"No PO")</f>
        <v>11806.8</v>
      </c>
      <c r="AG83" s="102">
        <f>IFERROR(IFERROR(VLOOKUP($G83,'FPO034'!$J$9:$Q$196,8,FALSE),(VLOOKUP($H83,'FPO034'!$J$9:$Q$196,8,FALSE))),"No PO")</f>
        <v>0</v>
      </c>
      <c r="AH83" s="102" t="str">
        <f>IF(AG83&lt;&gt;0,"No",IF(AD83&gt;AF83,"No",IF(AD83/AE83&lt;1,"--",IF(AD83/AE83&lt;1.02,"Maybe","No"))))</f>
        <v>--</v>
      </c>
      <c r="AI83" s="59">
        <f>IFERROR(VLOOKUP($E83,'Rev2 Aug 16'!$D$1:$Z$300,22,FALSE),"-")</f>
        <v>24.22</v>
      </c>
      <c r="AJ83" s="59" t="str">
        <f>IFERROR(VLOOKUP($E83,'Rev2 Aug 16'!$D$1:$Z$300,5,FALSE),"-")</f>
        <v>WAY2001H6AR</v>
      </c>
      <c r="AK83" s="59" t="str">
        <f>IFERROR(VLOOKUP(AJ83,'Paid Invoices'!$F$6:$I$381,3,FALSE),"")</f>
        <v/>
      </c>
      <c r="AL83" s="59" t="str">
        <f>IFERROR(VLOOKUP(AJ83,'Open Invoices'!$D$1:$E$3000,2,FALSE),"")</f>
        <v/>
      </c>
      <c r="AM83" s="59">
        <f>IFERROR(VLOOKUP($E83,'Rev2 July 16'!$D$1:$Z$300,22,FALSE),"-")</f>
        <v>98.37</v>
      </c>
      <c r="AN83" s="59" t="str">
        <f>IFERROR(VLOOKUP($E83,'Rev2 July 16'!$D$1:$Z$300,5,FALSE),"-")</f>
        <v>WAY2001G6AS</v>
      </c>
      <c r="AO83" s="59" t="str">
        <f>IFERROR(VLOOKUP(AN83,'Paid Invoices'!$F$6:$I$381,3,FALSE),"")</f>
        <v/>
      </c>
      <c r="AP83" s="59" t="str">
        <f>IFERROR(VLOOKUP(AN83,'Open Invoices'!$D$1:$E$3000,2,FALSE),"")</f>
        <v/>
      </c>
      <c r="AQ83" s="59">
        <f>IFERROR(VLOOKUP($E83,'Rev June 16'!$D$1:$Z$300,22,FALSE),"-")</f>
        <v>0</v>
      </c>
      <c r="AR83" s="59" t="str">
        <f>IFERROR(VLOOKUP($E83,'Rev June 16'!$D$1:$Z$300,4,FALSE),"-")</f>
        <v>WAY2001F6AR</v>
      </c>
      <c r="AS83" s="59" t="str">
        <f>IFERROR(VLOOKUP(AR83,'Paid Invoices'!$F$6:$I$381,3,FALSE),"")</f>
        <v/>
      </c>
      <c r="AT83" s="59" t="str">
        <f>IFERROR(VLOOKUP(AR83,'Open Invoices'!$D$1:$E$3000,2,FALSE),"")</f>
        <v/>
      </c>
      <c r="AU83" s="59" t="str">
        <f>IFERROR(VLOOKUP($E83,'May 2016'!$D$1:$Z$300,22,FALSE),"-")</f>
        <v>-</v>
      </c>
      <c r="AV83" s="59" t="str">
        <f>IFERROR(VLOOKUP($E83,'May 2016'!$D$1:$Z$300,4,FALSE),"-")</f>
        <v>-</v>
      </c>
      <c r="AW83" s="59" t="str">
        <f>IFERROR(VLOOKUP(AV83,'Paid Invoices'!$F$6:$I$381,3,FALSE),"")</f>
        <v/>
      </c>
      <c r="AX83" s="59" t="str">
        <f>IFERROR(VLOOKUP(AV83,'Open Invoices'!$D$1:$E$3000,2,FALSE),"")</f>
        <v/>
      </c>
      <c r="AY83" s="59" t="str">
        <f>IFERROR(VLOOKUP($E83,'Apr 2016'!$D$1:$Z$300,22,FALSE),"-")</f>
        <v>-</v>
      </c>
      <c r="AZ83" s="59" t="str">
        <f>IFERROR(VLOOKUP($E83,'Apr 2016'!$D$1:$Z$300,4,FALSE),"-")</f>
        <v>-</v>
      </c>
      <c r="BA83" s="59" t="str">
        <f>IFERROR(VLOOKUP(AZ83,'Paid Invoices'!$F$6:$I$381,3,FALSE),"")</f>
        <v/>
      </c>
      <c r="BB83" s="59" t="str">
        <f>IFERROR(VLOOKUP(AZ83,'Open Invoices'!$D$1:$E$3000,2,FALSE),"")</f>
        <v/>
      </c>
      <c r="BC83" s="59">
        <f>IFERROR(VLOOKUP($E83,'Mar 2016'!$D$1:$Z$300,22,FALSE),"-")</f>
        <v>0</v>
      </c>
      <c r="BD83" s="59" t="str">
        <f>IFERROR(VLOOKUP($E83,'Mar 2016'!$D$1:$Z$300,4,FALSE),"-")</f>
        <v>WAY2001C6AL</v>
      </c>
      <c r="BE83" s="59" t="str">
        <f>IFERROR(VLOOKUP(BD83,'Paid Invoices'!$F$6:$I$381,3,FALSE),"")</f>
        <v/>
      </c>
      <c r="BF83" s="59" t="str">
        <f>IFERROR(VLOOKUP(BD83,'Open Invoices'!$D$1:$E$3000,2,FALSE),"")</f>
        <v/>
      </c>
      <c r="BG83" s="59" t="str">
        <f>IFERROR(VLOOKUP($E83,'Feb 2016'!$D$1:$Z$300,22,FALSE),"-")</f>
        <v>-</v>
      </c>
      <c r="BH83" s="59" t="str">
        <f>IFERROR(VLOOKUP($E83,'Feb 2016'!$D$1:$Z$300,4,FALSE),"-")</f>
        <v>-</v>
      </c>
      <c r="BI83" s="59" t="str">
        <f>IFERROR(VLOOKUP(BH83,'Paid Invoices'!$F$6:$I$381,3,FALSE),"")</f>
        <v/>
      </c>
      <c r="BJ83" s="59" t="str">
        <f>IFERROR(VLOOKUP(BH83,'Open Invoices'!$D$1:$E$3000,2,FALSE),"")</f>
        <v/>
      </c>
      <c r="BK83" s="59" t="str">
        <f>IFERROR(VLOOKUP($E83,'Jan 2016'!$D$1:$Z$300,22,FALSE),"-")</f>
        <v>-</v>
      </c>
      <c r="BL83" s="59" t="str">
        <f>IFERROR(VLOOKUP($E83,'Jan 2016'!$D$1:$Z$300,4,FALSE),"-")</f>
        <v>-</v>
      </c>
      <c r="BM83" s="59" t="str">
        <f>IFERROR(VLOOKUP(BL83,'Paid Invoices'!$F$6:$I$381,3,FALSE),"")</f>
        <v/>
      </c>
      <c r="BN83" s="59" t="str">
        <f>IFERROR(VLOOKUP(BL83,'Open Invoices'!$D$1:$E$3000,2,FALSE),"")</f>
        <v/>
      </c>
      <c r="BO83" s="59" t="str">
        <f>IFERROR(VLOOKUP($E83,'Dec 2015'!$D$1:$Z$300,22,FALSE),"-")</f>
        <v>-</v>
      </c>
      <c r="BP83" s="59" t="str">
        <f>IFERROR(VLOOKUP($E83,'Dec 2015'!$D$1:$Z$300,4,FALSE),"-")</f>
        <v>-</v>
      </c>
      <c r="BQ83" s="59" t="str">
        <f>IFERROR(VLOOKUP(BP83,'Paid Invoices'!$F$6:$I$381,3,FALSE),"")</f>
        <v/>
      </c>
      <c r="BR83" s="59" t="str">
        <f>IFERROR(VLOOKUP(BP83,'Open Invoices'!$D$1:$E$3000,2,FALSE),"")</f>
        <v/>
      </c>
      <c r="BS83" s="59" t="str">
        <f>IFERROR(VLOOKUP($E83,'Nov 2015'!$D$1:$Z$300,22,FALSE),"-")</f>
        <v>-</v>
      </c>
      <c r="BT83" s="59" t="str">
        <f>IFERROR(VLOOKUP($E83,'Nov 2015'!$D$1:$Z$300,4,FALSE),"-")</f>
        <v>-</v>
      </c>
      <c r="BU83" s="59" t="str">
        <f>IFERROR(VLOOKUP(BT83,'Paid Invoices'!$F$6:$I$381,3,FALSE),"")</f>
        <v/>
      </c>
      <c r="BV83" s="59" t="str">
        <f>IFERROR(VLOOKUP(BT83,'Open Invoices'!$D$1:$E$3000,2,FALSE),"")</f>
        <v/>
      </c>
      <c r="BW83" s="59" t="str">
        <f>IFERROR(VLOOKUP($E83,'Oct 2015'!$D$1:$Z$300,22,FALSE),"-")</f>
        <v>-</v>
      </c>
      <c r="BX83" s="59" t="str">
        <f>IFERROR(VLOOKUP($E83,'Oct 2015'!$D$1:$Z$300,4,FALSE),"-")</f>
        <v>-</v>
      </c>
      <c r="BY83" s="59" t="str">
        <f>IFERROR(VLOOKUP(BX83,'Paid Invoices'!$F$6:$I$381,3,FALSE),"")</f>
        <v/>
      </c>
      <c r="BZ83" s="59" t="str">
        <f>IFERROR(VLOOKUP(BX83,'Open Invoices'!$D$1:$E$3000,2,FALSE),"")</f>
        <v/>
      </c>
      <c r="CA83" s="59" t="str">
        <f>IFERROR(VLOOKUP($E83,'Sep 2015'!$D$1:$Z$300,22,FALSE),"-")</f>
        <v>-</v>
      </c>
      <c r="CB83" s="59" t="str">
        <f>IFERROR(VLOOKUP($E83,'Sep 2015'!$D$1:$Z$300,4,FALSE),"-")</f>
        <v>-</v>
      </c>
      <c r="CC83" s="59" t="str">
        <f>IFERROR(VLOOKUP(CB83,'Paid Invoices'!$F$6:$I$381,3,FALSE),"")</f>
        <v/>
      </c>
      <c r="CD83" s="59" t="str">
        <f>IFERROR(VLOOKUP(CB83,'Open Invoices'!$D$1:$E$3000,2,FALSE),"")</f>
        <v/>
      </c>
      <c r="CE83" s="52"/>
      <c r="CF83" s="52" t="s">
        <v>2115</v>
      </c>
      <c r="CG83" s="49" t="str">
        <f>IFERROR(IFERROR(VLOOKUP($E83,'Asset Group  All Assets'!$B$1:$C$500,2,FALSE),(VLOOKUP($E83,'Missing-WSU-POs'!$B$1:$D$500,3,FALSE))),"?")</f>
        <v>P0770683</v>
      </c>
      <c r="CH83" s="31" t="str">
        <f>IF(G83="","",G83)</f>
        <v>P0770683</v>
      </c>
      <c r="CI83" s="31" t="str">
        <f>IF(CG83=CH83,"","Wrong PO")</f>
        <v/>
      </c>
      <c r="CJ83" s="29" t="str">
        <f>IFERROR(IF(VLOOKUP($E83,'Org July 2016 '!$D$1:$Z$500,3,FALSE)=G83,"-","Wrong PO"),"new")</f>
        <v>Wrong PO</v>
      </c>
      <c r="CK83" s="32">
        <f>IF(CJ83="wrong PO",(VLOOKUP($E83,'Org July 2016 '!$D$1:$Z$500,3,FALSE)),"")</f>
        <v>0</v>
      </c>
      <c r="CL83" s="29" t="str">
        <f>IFERROR(IF(VLOOKUP($E83,'Org June 2016 '!$D$1:$Z$500,3,FALSE)=G83,"-","Wrong PO"),"new")</f>
        <v>Wrong PO</v>
      </c>
      <c r="CM83" s="32">
        <f>IF(CL83="wrong PO",(VLOOKUP($E83,'Org June 2016 '!$D$1:$Z$500,3,FALSE)),"")</f>
        <v>0</v>
      </c>
      <c r="CN83" s="29" t="str">
        <f>IFERROR(IF(VLOOKUP($E83,'May 2016'!D142:Z641,3,FALSE)=G83,"-","Wrong PO"),"new")</f>
        <v>new</v>
      </c>
      <c r="CO83" s="32" t="str">
        <f>IF(CN83="wrong PO",(VLOOKUP($E83,'May 2016'!D142:Z641,3,FALSE)),"")</f>
        <v/>
      </c>
      <c r="CP83" s="29" t="str">
        <f>IFERROR(IF(VLOOKUP($E83,'Apr 2016'!$D$1:$Z$500,3,FALSE)=G83,"-","Wrong PO"),"new")</f>
        <v>new</v>
      </c>
      <c r="CQ83" s="32" t="str">
        <f>IF(CP83="wrong PO",(VLOOKUP($E83,'Apr 2016'!$D$1:$Z$500,3,FALSE)),"")</f>
        <v/>
      </c>
      <c r="CR83" s="32" t="str">
        <f>IFERROR(IF(VLOOKUP($E83,'Mar 2016'!$D$1:$Z$500,3,FALSE)=G83,"-","Wrong PO"),"new")</f>
        <v>-</v>
      </c>
      <c r="CS83" s="32" t="str">
        <f>IF(CP83="wrong PO",(VLOOKUP($E83,'Mar 2016'!$D$1:$Z$500,3,FALSE)),"")</f>
        <v/>
      </c>
      <c r="CT83" s="32" t="str">
        <f>IFERROR(IF(VLOOKUP($E83,'Feb 2016'!$D$1:$Z$500,3,FALSE)=G83,"-","Wrong PO"),"new")</f>
        <v>new</v>
      </c>
      <c r="CU83" s="32" t="str">
        <f>IF(CP83="wrong PO",(VLOOKUP($E83,'Feb 2016'!$D$1:$Z$500,3,FALSE)),"")</f>
        <v/>
      </c>
      <c r="CV83" s="29" t="str">
        <f>IFERROR(IF(VLOOKUP($E83,'Jan 2016'!$D$1:$Z$500,3,FALSE)=G83,"-","Wrong PO"),"new")</f>
        <v>new</v>
      </c>
      <c r="CW83" s="32" t="str">
        <f>IF(CV83="wrong PO",(VLOOKUP($E83,'Jan 2016'!$D$1:$Z$500,3,FALSE)),"")</f>
        <v/>
      </c>
      <c r="CX83" s="29" t="str">
        <f>IFERROR(IF(VLOOKUP($E83,'Dec 2015'!$D$1:$Z$500,3,FALSE)=G83,"-","Wrong PO"),"new")</f>
        <v>new</v>
      </c>
      <c r="CY83" s="32" t="str">
        <f>IF(CX83="wrong PO",(VLOOKUP($E83,'Dec 2015'!$D$1:$Z$500,3,FALSE)),"")</f>
        <v/>
      </c>
      <c r="CZ83" s="29" t="str">
        <f>IFERROR(IF(VLOOKUP($E83,'Nov 2015'!$D$1:$Z$500,3,FALSE)=G83,"-","Wrong PO"),"new")</f>
        <v>new</v>
      </c>
      <c r="DA83" s="32" t="str">
        <f>IF(CZ83="wrong PO",(VLOOKUP($E83,'Nov 2015'!$D$1:$Z$500,3,FALSE)),"")</f>
        <v/>
      </c>
      <c r="DB83" s="29" t="str">
        <f>IFERROR(IF(VLOOKUP($E83,'Oct 2015'!$D$1:$Z$500,3,FALSE)=G83,"-","Wrong PO"),"new")</f>
        <v>new</v>
      </c>
      <c r="DC83" s="32" t="str">
        <f>IF(DB83="wrong PO",(VLOOKUP($E83,'Oct 2015'!$D$1:$Z$500,3,FALSE)),"")</f>
        <v/>
      </c>
      <c r="DD83" s="29" t="str">
        <f>IFERROR(IF(VLOOKUP($E83,'Sep 2015'!$D$1:$Z$500,3,FALSE)=G83,"-","Wrong PO"),"new")</f>
        <v>new</v>
      </c>
      <c r="DE83" s="32" t="str">
        <f>IF(DD83="wrong PO",(VLOOKUP($E83,'Sep 2015'!$D$1:$Z$500,3,FALSE)),"")</f>
        <v/>
      </c>
    </row>
    <row r="84" spans="1:109">
      <c r="A84" s="115">
        <v>143</v>
      </c>
      <c r="B84" s="2" t="s">
        <v>841</v>
      </c>
      <c r="C84" s="2" t="s">
        <v>510</v>
      </c>
      <c r="D84" s="2" t="s">
        <v>76</v>
      </c>
      <c r="E84" s="2" t="s">
        <v>77</v>
      </c>
      <c r="F84" s="2" t="s">
        <v>34</v>
      </c>
      <c r="G84" s="21" t="s">
        <v>135</v>
      </c>
      <c r="H84" s="101" t="str">
        <f>IFERROR(VLOOKUP($E84,'Wayne Master'!$B$1:$C$315,2,FALSE),"not on master")</f>
        <v>P0770683  ???</v>
      </c>
      <c r="I84" s="11" t="s">
        <v>2068</v>
      </c>
      <c r="J84" s="3">
        <v>42174</v>
      </c>
      <c r="K84" s="2" t="s">
        <v>28</v>
      </c>
      <c r="L84" s="2" t="s">
        <v>35</v>
      </c>
      <c r="M84" s="2" t="s">
        <v>30</v>
      </c>
      <c r="N84" s="2" t="s">
        <v>31</v>
      </c>
      <c r="O84" s="2" t="s">
        <v>32</v>
      </c>
      <c r="P84" s="4">
        <v>20021</v>
      </c>
      <c r="Q84" s="4">
        <v>20680</v>
      </c>
      <c r="R84" s="4">
        <v>659</v>
      </c>
      <c r="S84" s="5">
        <v>11.14</v>
      </c>
      <c r="T84" s="4">
        <v>2083</v>
      </c>
      <c r="U84" s="4">
        <v>2271</v>
      </c>
      <c r="V84" s="4">
        <v>188</v>
      </c>
      <c r="W84" s="5">
        <v>11.24</v>
      </c>
      <c r="X84" s="5">
        <v>0</v>
      </c>
      <c r="Y84" s="14">
        <v>22.38</v>
      </c>
      <c r="Z84" s="14">
        <v>0</v>
      </c>
      <c r="AA84" s="14">
        <v>22.38</v>
      </c>
      <c r="AB84" s="4">
        <v>24580</v>
      </c>
      <c r="AC84" s="55"/>
      <c r="AD84" s="59">
        <f>SUM(AI84,AM84,AQ84,AU84,AY84,BC84,BG84,BK84,BO84,BS84,BW84,CA84)</f>
        <v>485.00000000000006</v>
      </c>
      <c r="AE84" s="59">
        <f>(Q84*0.0169)+(U84*0.0598)</f>
        <v>485.29779999999994</v>
      </c>
      <c r="AF84" s="102">
        <f>IFERROR(IFERROR(VLOOKUP($G84,'FPO034'!$J$9:$Q$196,7,FALSE),(VLOOKUP($H84,'FPO034'!$J$9:$Q$196,7,FALSE))),"No PO")</f>
        <v>11806.8</v>
      </c>
      <c r="AG84" s="102">
        <f>IFERROR(IFERROR(VLOOKUP($G84,'FPO034'!$J$9:$Q$196,8,FALSE),(VLOOKUP($H84,'FPO034'!$J$9:$Q$196,8,FALSE))),"No PO")</f>
        <v>0</v>
      </c>
      <c r="AH84" s="102" t="str">
        <f>IF(AG84&lt;&gt;0,"No",IF(AD84&gt;AF84,"No",IF(AD84/AE84&lt;1,"--",IF(AD84/AE84&lt;1.02,"Maybe","No"))))</f>
        <v>--</v>
      </c>
      <c r="AI84" s="59">
        <f>IFERROR(VLOOKUP($E84,'Rev2 Aug 16'!$D$1:$Z$300,22,FALSE),"-")</f>
        <v>22.38</v>
      </c>
      <c r="AJ84" s="59" t="str">
        <f>IFERROR(VLOOKUP($E84,'Rev2 Aug 16'!$D$1:$Z$300,5,FALSE),"-")</f>
        <v>WAY2001H6AR</v>
      </c>
      <c r="AK84" s="59" t="str">
        <f>IFERROR(VLOOKUP(AJ84,'Paid Invoices'!$F$6:$I$381,3,FALSE),"")</f>
        <v/>
      </c>
      <c r="AL84" s="59" t="str">
        <f>IFERROR(VLOOKUP(AJ84,'Open Invoices'!$D$1:$E$3000,2,FALSE),"")</f>
        <v/>
      </c>
      <c r="AM84" s="59">
        <f>IFERROR(VLOOKUP($E84,'Rev2 July 16'!$D$1:$Z$300,22,FALSE),"-")</f>
        <v>26.46</v>
      </c>
      <c r="AN84" s="59" t="str">
        <f>IFERROR(VLOOKUP($E84,'Rev2 July 16'!$D$1:$Z$300,5,FALSE),"-")</f>
        <v>WAY2001G6AS</v>
      </c>
      <c r="AO84" s="59" t="str">
        <f>IFERROR(VLOOKUP(AN84,'Paid Invoices'!$F$6:$I$381,3,FALSE),"")</f>
        <v/>
      </c>
      <c r="AP84" s="59" t="str">
        <f>IFERROR(VLOOKUP(AN84,'Open Invoices'!$D$1:$E$3000,2,FALSE),"")</f>
        <v/>
      </c>
      <c r="AQ84" s="59">
        <f>IFERROR(VLOOKUP($E84,'Rev June 16'!$D$1:$Z$300,22,FALSE),"-")</f>
        <v>46.95</v>
      </c>
      <c r="AR84" s="59" t="str">
        <f>IFERROR(VLOOKUP($E84,'Rev June 16'!$D$1:$Z$300,4,FALSE),"-")</f>
        <v>WAY2001F6AR</v>
      </c>
      <c r="AS84" s="59" t="str">
        <f>IFERROR(VLOOKUP(AR84,'Paid Invoices'!$F$6:$I$381,3,FALSE),"")</f>
        <v/>
      </c>
      <c r="AT84" s="59" t="str">
        <f>IFERROR(VLOOKUP(AR84,'Open Invoices'!$D$1:$E$3000,2,FALSE),"")</f>
        <v/>
      </c>
      <c r="AU84" s="59">
        <f>IFERROR(VLOOKUP($E84,'May 2016'!$D$1:$Z$300,22,FALSE),"-")</f>
        <v>43.58</v>
      </c>
      <c r="AV84" s="59" t="str">
        <f>IFERROR(VLOOKUP($E84,'May 2016'!$D$1:$Z$300,4,FALSE),"-")</f>
        <v>WAY2001E6AQ</v>
      </c>
      <c r="AW84" s="59" t="str">
        <f>IFERROR(VLOOKUP(AV84,'Paid Invoices'!$F$6:$I$381,3,FALSE),"")</f>
        <v/>
      </c>
      <c r="AX84" s="59" t="str">
        <f>IFERROR(VLOOKUP(AV84,'Open Invoices'!$D$1:$E$3000,2,FALSE),"")</f>
        <v/>
      </c>
      <c r="AY84" s="59">
        <f>IFERROR(VLOOKUP($E84,'Apr 2016'!$D$1:$Z$300,22,FALSE),"-")</f>
        <v>62.15</v>
      </c>
      <c r="AZ84" s="59" t="str">
        <f>IFERROR(VLOOKUP($E84,'Apr 2016'!$D$1:$Z$300,4,FALSE),"-")</f>
        <v>WAY2001D6AQ</v>
      </c>
      <c r="BA84" s="59" t="str">
        <f>IFERROR(VLOOKUP(AZ84,'Paid Invoices'!$F$6:$I$381,3,FALSE),"")</f>
        <v/>
      </c>
      <c r="BB84" s="59" t="str">
        <f>IFERROR(VLOOKUP(AZ84,'Open Invoices'!$D$1:$E$3000,2,FALSE),"")</f>
        <v/>
      </c>
      <c r="BC84" s="59">
        <f>IFERROR(VLOOKUP($E84,'Mar 2016'!$D$1:$Z$300,22,FALSE),"-")</f>
        <v>46.31</v>
      </c>
      <c r="BD84" s="59" t="str">
        <f>IFERROR(VLOOKUP($E84,'Mar 2016'!$D$1:$Z$300,4,FALSE),"-")</f>
        <v>WAY2001C6AL</v>
      </c>
      <c r="BE84" s="59" t="str">
        <f>IFERROR(VLOOKUP(BD84,'Paid Invoices'!$F$6:$I$381,3,FALSE),"")</f>
        <v/>
      </c>
      <c r="BF84" s="59" t="str">
        <f>IFERROR(VLOOKUP(BD84,'Open Invoices'!$D$1:$E$3000,2,FALSE),"")</f>
        <v/>
      </c>
      <c r="BG84" s="59">
        <f>IFERROR(VLOOKUP($E84,'Feb 2016'!$D$1:$Z$300,22,FALSE),"-")</f>
        <v>45.37</v>
      </c>
      <c r="BH84" s="59" t="str">
        <f>IFERROR(VLOOKUP($E84,'Feb 2016'!$D$1:$Z$300,4,FALSE),"-")</f>
        <v>WAY2001B6AH</v>
      </c>
      <c r="BI84" s="59" t="str">
        <f>IFERROR(VLOOKUP(BH84,'Paid Invoices'!$F$6:$I$381,3,FALSE),"")</f>
        <v/>
      </c>
      <c r="BJ84" s="59" t="str">
        <f>IFERROR(VLOOKUP(BH84,'Open Invoices'!$D$1:$E$3000,2,FALSE),"")</f>
        <v/>
      </c>
      <c r="BK84" s="59">
        <f>IFERROR(VLOOKUP($E84,'Jan 2016'!$D$1:$Z$300,22,FALSE),"-")</f>
        <v>21.03</v>
      </c>
      <c r="BL84" s="59" t="str">
        <f>IFERROR(VLOOKUP($E84,'Jan 2016'!$D$1:$Z$300,4,FALSE),"-")</f>
        <v>WAY2001A6AW</v>
      </c>
      <c r="BM84" s="59" t="str">
        <f>IFERROR(VLOOKUP(BL84,'Paid Invoices'!$F$6:$I$381,3,FALSE),"")</f>
        <v/>
      </c>
      <c r="BN84" s="59" t="str">
        <f>IFERROR(VLOOKUP(BL84,'Open Invoices'!$D$1:$E$3000,2,FALSE),"")</f>
        <v/>
      </c>
      <c r="BO84" s="59">
        <f>IFERROR(VLOOKUP($E84,'Dec 2015'!$D$1:$Z$300,22,FALSE),"-")</f>
        <v>39.380000000000003</v>
      </c>
      <c r="BP84" s="59" t="str">
        <f>IFERROR(VLOOKUP($E84,'Dec 2015'!$D$1:$Z$300,4,FALSE),"-")</f>
        <v>WAY2001L5W</v>
      </c>
      <c r="BQ84" s="59" t="str">
        <f>IFERROR(VLOOKUP(BP84,'Paid Invoices'!$F$6:$I$381,3,FALSE),"")</f>
        <v/>
      </c>
      <c r="BR84" s="59" t="str">
        <f>IFERROR(VLOOKUP(BP84,'Open Invoices'!$D$1:$E$3000,2,FALSE),"")</f>
        <v/>
      </c>
      <c r="BS84" s="59">
        <f>IFERROR(VLOOKUP($E84,'Nov 2015'!$D$1:$Z$300,22,FALSE),"-")</f>
        <v>37.799999999999997</v>
      </c>
      <c r="BT84" s="59" t="str">
        <f>IFERROR(VLOOKUP($E84,'Nov 2015'!$D$1:$Z$300,4,FALSE),"-")</f>
        <v>WAY2001K5AV</v>
      </c>
      <c r="BU84" s="59" t="str">
        <f>IFERROR(VLOOKUP(BT84,'Paid Invoices'!$F$6:$I$381,3,FALSE),"")</f>
        <v/>
      </c>
      <c r="BV84" s="59" t="str">
        <f>IFERROR(VLOOKUP(BT84,'Open Invoices'!$D$1:$E$3000,2,FALSE),"")</f>
        <v/>
      </c>
      <c r="BW84" s="59">
        <f>IFERROR(VLOOKUP($E84,'Oct 2015'!$D$1:$Z$300,22,FALSE),"-")</f>
        <v>57.36</v>
      </c>
      <c r="BX84" s="59" t="str">
        <f>IFERROR(VLOOKUP($E84,'Oct 2015'!$D$1:$Z$300,4,FALSE),"-")</f>
        <v>WAY2001J5AX</v>
      </c>
      <c r="BY84" s="59" t="str">
        <f>IFERROR(VLOOKUP(BX84,'Paid Invoices'!$F$6:$I$381,3,FALSE),"")</f>
        <v/>
      </c>
      <c r="BZ84" s="59" t="str">
        <f>IFERROR(VLOOKUP(BX84,'Open Invoices'!$D$1:$E$3000,2,FALSE),"")</f>
        <v/>
      </c>
      <c r="CA84" s="59">
        <f>IFERROR(VLOOKUP($E84,'Sep 2015'!$D$1:$Z$300,22,FALSE),"-")</f>
        <v>36.229999999999997</v>
      </c>
      <c r="CB84" s="59" t="str">
        <f>IFERROR(VLOOKUP($E84,'Sep 2015'!$D$1:$Z$300,4,FALSE),"-")</f>
        <v>WAY2001I5AG</v>
      </c>
      <c r="CC84" s="59" t="str">
        <f>IFERROR(VLOOKUP(CB84,'Paid Invoices'!$F$6:$I$381,3,FALSE),"")</f>
        <v/>
      </c>
      <c r="CD84" s="59" t="str">
        <f>IFERROR(VLOOKUP(CB84,'Open Invoices'!$D$1:$E$3000,2,FALSE),"")</f>
        <v/>
      </c>
      <c r="CE84" s="52"/>
      <c r="CF84" s="52" t="s">
        <v>2115</v>
      </c>
      <c r="CG84" s="49" t="str">
        <f>IFERROR(IFERROR(VLOOKUP($E84,'Asset Group  All Assets'!$B$1:$C$500,2,FALSE),(VLOOKUP($E84,'Missing-WSU-POs'!$B$1:$D$500,3,FALSE))),"?")</f>
        <v>P0770683</v>
      </c>
      <c r="CH84" s="31" t="str">
        <f>IF(G84="","",G84)</f>
        <v>P0770683</v>
      </c>
      <c r="CI84" s="31" t="str">
        <f>IF(CG84=CH84,"","Wrong PO")</f>
        <v/>
      </c>
      <c r="CJ84" s="29" t="str">
        <f>IFERROR(IF(VLOOKUP($E84,'Org July 2016 '!$D$1:$Z$500,3,FALSE)=G84,"-","Wrong PO"),"new")</f>
        <v>Wrong PO</v>
      </c>
      <c r="CK84" s="32">
        <f>IF(CJ84="wrong PO",(VLOOKUP($E84,'Org July 2016 '!$D$1:$Z$500,3,FALSE)),"")</f>
        <v>0</v>
      </c>
      <c r="CL84" s="29" t="str">
        <f>IFERROR(IF(VLOOKUP($E84,'Org June 2016 '!$D$1:$Z$500,3,FALSE)=G84,"-","Wrong PO"),"new")</f>
        <v>Wrong PO</v>
      </c>
      <c r="CM84" s="32">
        <f>IF(CL84="wrong PO",(VLOOKUP($E84,'Org June 2016 '!$D$1:$Z$500,3,FALSE)),"")</f>
        <v>0</v>
      </c>
      <c r="CN84" s="29" t="str">
        <f>IFERROR(IF(VLOOKUP($E84,'May 2016'!D143:Z642,3,FALSE)=G84,"-","Wrong PO"),"new")</f>
        <v>new</v>
      </c>
      <c r="CO84" s="32" t="str">
        <f>IF(CN84="wrong PO",(VLOOKUP($E84,'May 2016'!D143:Z642,3,FALSE)),"")</f>
        <v/>
      </c>
      <c r="CP84" s="29" t="str">
        <f>IFERROR(IF(VLOOKUP($E84,'Apr 2016'!$D$1:$Z$500,3,FALSE)=G84,"-","Wrong PO"),"new")</f>
        <v>-</v>
      </c>
      <c r="CQ84" s="32" t="str">
        <f>IF(CP84="wrong PO",(VLOOKUP($E84,'Apr 2016'!$D$1:$Z$500,3,FALSE)),"")</f>
        <v/>
      </c>
      <c r="CR84" s="32" t="str">
        <f>IFERROR(IF(VLOOKUP($E84,'Mar 2016'!$D$1:$Z$500,3,FALSE)=G84,"-","Wrong PO"),"new")</f>
        <v>-</v>
      </c>
      <c r="CS84" s="32" t="str">
        <f>IF(CP84="wrong PO",(VLOOKUP($E84,'Mar 2016'!$D$1:$Z$500,3,FALSE)),"")</f>
        <v/>
      </c>
      <c r="CT84" s="32" t="str">
        <f>IFERROR(IF(VLOOKUP($E84,'Feb 2016'!$D$1:$Z$500,3,FALSE)=G84,"-","Wrong PO"),"new")</f>
        <v>-</v>
      </c>
      <c r="CU84" s="32" t="str">
        <f>IF(CP84="wrong PO",(VLOOKUP($E84,'Feb 2016'!$D$1:$Z$500,3,FALSE)),"")</f>
        <v/>
      </c>
      <c r="CV84" s="29" t="str">
        <f>IFERROR(IF(VLOOKUP($E84,'Jan 2016'!$D$1:$Z$500,3,FALSE)=G84,"-","Wrong PO"),"new")</f>
        <v>-</v>
      </c>
      <c r="CW84" s="32" t="str">
        <f>IF(CV84="wrong PO",(VLOOKUP($E84,'Jan 2016'!$D$1:$Z$500,3,FALSE)),"")</f>
        <v/>
      </c>
      <c r="CX84" s="29" t="str">
        <f>IFERROR(IF(VLOOKUP($E84,'Dec 2015'!$D$1:$Z$500,3,FALSE)=G84,"-","Wrong PO"),"new")</f>
        <v>-</v>
      </c>
      <c r="CY84" s="32" t="str">
        <f>IF(CX84="wrong PO",(VLOOKUP($E84,'Dec 2015'!$D$1:$Z$500,3,FALSE)),"")</f>
        <v/>
      </c>
      <c r="CZ84" s="29" t="str">
        <f>IFERROR(IF(VLOOKUP($E84,'Nov 2015'!$D$1:$Z$500,3,FALSE)=G84,"-","Wrong PO"),"new")</f>
        <v>-</v>
      </c>
      <c r="DA84" s="32" t="str">
        <f>IF(CZ84="wrong PO",(VLOOKUP($E84,'Nov 2015'!$D$1:$Z$500,3,FALSE)),"")</f>
        <v/>
      </c>
      <c r="DB84" s="29" t="str">
        <f>IFERROR(IF(VLOOKUP($E84,'Oct 2015'!$D$1:$Z$500,3,FALSE)=G84,"-","Wrong PO"),"new")</f>
        <v>-</v>
      </c>
      <c r="DC84" s="32" t="str">
        <f>IF(DB84="wrong PO",(VLOOKUP($E84,'Oct 2015'!$D$1:$Z$500,3,FALSE)),"")</f>
        <v/>
      </c>
      <c r="DD84" s="29" t="str">
        <f>IFERROR(IF(VLOOKUP($E84,'Sep 2015'!$D$1:$Z$500,3,FALSE)=G84,"-","Wrong PO"),"new")</f>
        <v>-</v>
      </c>
      <c r="DE84" s="32" t="str">
        <f>IF(DD84="wrong PO",(VLOOKUP($E84,'Sep 2015'!$D$1:$Z$500,3,FALSE)),"")</f>
        <v/>
      </c>
    </row>
    <row r="85" spans="1:109">
      <c r="A85" s="115">
        <v>144</v>
      </c>
      <c r="B85" s="2" t="s">
        <v>841</v>
      </c>
      <c r="C85" s="2" t="s">
        <v>510</v>
      </c>
      <c r="D85" s="2" t="s">
        <v>76</v>
      </c>
      <c r="E85" s="2" t="s">
        <v>334</v>
      </c>
      <c r="F85" s="2" t="s">
        <v>541</v>
      </c>
      <c r="G85" s="21" t="s">
        <v>135</v>
      </c>
      <c r="H85" s="101" t="str">
        <f>IFERROR(VLOOKUP($E85,'Wayne Master'!$B$1:$C$315,2,FALSE),"not on master")</f>
        <v>P0770683 79917369 / 79923139</v>
      </c>
      <c r="I85" s="11" t="s">
        <v>2068</v>
      </c>
      <c r="J85" s="3">
        <v>42360</v>
      </c>
      <c r="K85" s="2" t="s">
        <v>39</v>
      </c>
      <c r="L85" s="2" t="s">
        <v>542</v>
      </c>
      <c r="M85" s="2" t="s">
        <v>30</v>
      </c>
      <c r="N85" s="2" t="s">
        <v>31</v>
      </c>
      <c r="O85" s="2" t="s">
        <v>32</v>
      </c>
      <c r="P85" s="4">
        <v>825</v>
      </c>
      <c r="Q85" s="4">
        <v>839</v>
      </c>
      <c r="R85" s="4">
        <v>14</v>
      </c>
      <c r="S85" s="5">
        <v>0.24</v>
      </c>
      <c r="T85" s="4">
        <v>1761</v>
      </c>
      <c r="U85" s="4">
        <v>1761</v>
      </c>
      <c r="V85" s="4">
        <v>0</v>
      </c>
      <c r="W85" s="5">
        <v>0</v>
      </c>
      <c r="X85" s="5">
        <v>0</v>
      </c>
      <c r="Y85" s="14">
        <v>0.24</v>
      </c>
      <c r="Z85" s="14">
        <v>0</v>
      </c>
      <c r="AA85" s="14">
        <v>0.24</v>
      </c>
      <c r="AB85" s="4">
        <v>24580</v>
      </c>
      <c r="AC85" s="55"/>
      <c r="AD85" s="59">
        <f>SUM(AI85,AM85,AQ85,AU85,AY85,BC85,BG85,BK85,BO85,BS85,BW85,CA85)</f>
        <v>118.69</v>
      </c>
      <c r="AE85" s="59">
        <f>(Q85*0.0169)+(U85*0.0598)</f>
        <v>119.48689999999999</v>
      </c>
      <c r="AF85" s="102">
        <f>IFERROR(IFERROR(VLOOKUP($G85,'FPO034'!$J$9:$Q$196,7,FALSE),(VLOOKUP($H85,'FPO034'!$J$9:$Q$196,7,FALSE))),"No PO")</f>
        <v>11806.8</v>
      </c>
      <c r="AG85" s="102">
        <f>IFERROR(IFERROR(VLOOKUP($G85,'FPO034'!$J$9:$Q$196,8,FALSE),(VLOOKUP($H85,'FPO034'!$J$9:$Q$196,8,FALSE))),"No PO")</f>
        <v>0</v>
      </c>
      <c r="AH85" s="102" t="str">
        <f>IF(AG85&lt;&gt;0,"No",IF(AD85&gt;AF85,"No",IF(AD85/AE85&lt;1,"--",IF(AD85/AE85&lt;1.02,"Maybe","No"))))</f>
        <v>--</v>
      </c>
      <c r="AI85" s="59">
        <f>IFERROR(VLOOKUP($E85,'Rev2 Aug 16'!$D$1:$Z$300,22,FALSE),"-")</f>
        <v>0.24</v>
      </c>
      <c r="AJ85" s="59" t="str">
        <f>IFERROR(VLOOKUP($E85,'Rev2 Aug 16'!$D$1:$Z$300,5,FALSE),"-")</f>
        <v>WAY2001H6AR</v>
      </c>
      <c r="AK85" s="59" t="str">
        <f>IFERROR(VLOOKUP(AJ85,'Paid Invoices'!$F$6:$I$381,3,FALSE),"")</f>
        <v/>
      </c>
      <c r="AL85" s="59" t="str">
        <f>IFERROR(VLOOKUP(AJ85,'Open Invoices'!$D$1:$E$3000,2,FALSE),"")</f>
        <v/>
      </c>
      <c r="AM85" s="59">
        <f>IFERROR(VLOOKUP($E85,'Rev2 July 16'!$D$1:$Z$300,22,FALSE),"-")</f>
        <v>0.24</v>
      </c>
      <c r="AN85" s="59" t="str">
        <f>IFERROR(VLOOKUP($E85,'Rev2 July 16'!$D$1:$Z$300,5,FALSE),"-")</f>
        <v>WAY2001G6AS</v>
      </c>
      <c r="AO85" s="59" t="str">
        <f>IFERROR(VLOOKUP(AN85,'Paid Invoices'!$F$6:$I$381,3,FALSE),"")</f>
        <v/>
      </c>
      <c r="AP85" s="59" t="str">
        <f>IFERROR(VLOOKUP(AN85,'Open Invoices'!$D$1:$E$3000,2,FALSE),"")</f>
        <v/>
      </c>
      <c r="AQ85" s="59">
        <f>IFERROR(VLOOKUP($E85,'Rev June 16'!$D$1:$Z$300,22,FALSE),"-")</f>
        <v>0.27</v>
      </c>
      <c r="AR85" s="59" t="str">
        <f>IFERROR(VLOOKUP($E85,'Rev June 16'!$D$1:$Z$300,4,FALSE),"-")</f>
        <v>WAY2001F6AR</v>
      </c>
      <c r="AS85" s="59" t="str">
        <f>IFERROR(VLOOKUP(AR85,'Paid Invoices'!$F$6:$I$381,3,FALSE),"")</f>
        <v/>
      </c>
      <c r="AT85" s="59" t="str">
        <f>IFERROR(VLOOKUP(AR85,'Open Invoices'!$D$1:$E$3000,2,FALSE),"")</f>
        <v/>
      </c>
      <c r="AU85" s="59">
        <f>IFERROR(VLOOKUP($E85,'May 2016'!$D$1:$Z$300,22,FALSE),"-")</f>
        <v>45.26</v>
      </c>
      <c r="AV85" s="59" t="str">
        <f>IFERROR(VLOOKUP($E85,'May 2016'!$D$1:$Z$300,4,FALSE),"-")</f>
        <v>WAY2001E6AQ</v>
      </c>
      <c r="AW85" s="59" t="str">
        <f>IFERROR(VLOOKUP(AV85,'Paid Invoices'!$F$6:$I$381,3,FALSE),"")</f>
        <v/>
      </c>
      <c r="AX85" s="59" t="str">
        <f>IFERROR(VLOOKUP(AV85,'Open Invoices'!$D$1:$E$3000,2,FALSE),"")</f>
        <v/>
      </c>
      <c r="AY85" s="59">
        <f>IFERROR(VLOOKUP($E85,'Apr 2016'!$D$1:$Z$300,22,FALSE),"-")</f>
        <v>13.66</v>
      </c>
      <c r="AZ85" s="59" t="str">
        <f>IFERROR(VLOOKUP($E85,'Apr 2016'!$D$1:$Z$300,4,FALSE),"-")</f>
        <v>WAY2001D6AQ</v>
      </c>
      <c r="BA85" s="59" t="str">
        <f>IFERROR(VLOOKUP(AZ85,'Paid Invoices'!$F$6:$I$381,3,FALSE),"")</f>
        <v/>
      </c>
      <c r="BB85" s="59" t="str">
        <f>IFERROR(VLOOKUP(AZ85,'Open Invoices'!$D$1:$E$3000,2,FALSE),"")</f>
        <v/>
      </c>
      <c r="BC85" s="59">
        <f>IFERROR(VLOOKUP($E85,'Mar 2016'!$D$1:$Z$300,22,FALSE),"-")</f>
        <v>26.89</v>
      </c>
      <c r="BD85" s="59" t="str">
        <f>IFERROR(VLOOKUP($E85,'Mar 2016'!$D$1:$Z$300,4,FALSE),"-")</f>
        <v>WAY2001C6AL</v>
      </c>
      <c r="BE85" s="59" t="str">
        <f>IFERROR(VLOOKUP(BD85,'Paid Invoices'!$F$6:$I$381,3,FALSE),"")</f>
        <v/>
      </c>
      <c r="BF85" s="59" t="str">
        <f>IFERROR(VLOOKUP(BD85,'Open Invoices'!$D$1:$E$3000,2,FALSE),"")</f>
        <v/>
      </c>
      <c r="BG85" s="59">
        <f>IFERROR(VLOOKUP($E85,'Feb 2016'!$D$1:$Z$300,22,FALSE),"-")</f>
        <v>30.89</v>
      </c>
      <c r="BH85" s="59" t="str">
        <f>IFERROR(VLOOKUP($E85,'Feb 2016'!$D$1:$Z$300,4,FALSE),"-")</f>
        <v>WAY2001B6AH</v>
      </c>
      <c r="BI85" s="59" t="str">
        <f>IFERROR(VLOOKUP(BH85,'Paid Invoices'!$F$6:$I$381,3,FALSE),"")</f>
        <v/>
      </c>
      <c r="BJ85" s="59" t="str">
        <f>IFERROR(VLOOKUP(BH85,'Open Invoices'!$D$1:$E$3000,2,FALSE),"")</f>
        <v/>
      </c>
      <c r="BK85" s="59">
        <f>IFERROR(VLOOKUP($E85,'Jan 2016'!$D$1:$Z$300,22,FALSE),"-")</f>
        <v>1.24</v>
      </c>
      <c r="BL85" s="59" t="str">
        <f>IFERROR(VLOOKUP($E85,'Jan 2016'!$D$1:$Z$300,4,FALSE),"-")</f>
        <v>WAY2001A6AW</v>
      </c>
      <c r="BM85" s="59" t="str">
        <f>IFERROR(VLOOKUP(BL85,'Paid Invoices'!$F$6:$I$381,3,FALSE),"")</f>
        <v/>
      </c>
      <c r="BN85" s="59" t="str">
        <f>IFERROR(VLOOKUP(BL85,'Open Invoices'!$D$1:$E$3000,2,FALSE),"")</f>
        <v/>
      </c>
      <c r="BO85" s="59" t="str">
        <f>IFERROR(VLOOKUP($E85,'Dec 2015'!$D$1:$Z$300,22,FALSE),"-")</f>
        <v>-</v>
      </c>
      <c r="BP85" s="59" t="str">
        <f>IFERROR(VLOOKUP($E85,'Dec 2015'!$D$1:$Z$300,4,FALSE),"-")</f>
        <v>-</v>
      </c>
      <c r="BQ85" s="59" t="str">
        <f>IFERROR(VLOOKUP(BP85,'Paid Invoices'!$F$6:$I$381,3,FALSE),"")</f>
        <v/>
      </c>
      <c r="BR85" s="59" t="str">
        <f>IFERROR(VLOOKUP(BP85,'Open Invoices'!$D$1:$E$3000,2,FALSE),"")</f>
        <v/>
      </c>
      <c r="BS85" s="59" t="str">
        <f>IFERROR(VLOOKUP($E85,'Nov 2015'!$D$1:$Z$300,22,FALSE),"-")</f>
        <v>-</v>
      </c>
      <c r="BT85" s="59" t="str">
        <f>IFERROR(VLOOKUP($E85,'Nov 2015'!$D$1:$Z$300,4,FALSE),"-")</f>
        <v>-</v>
      </c>
      <c r="BU85" s="59" t="str">
        <f>IFERROR(VLOOKUP(BT85,'Paid Invoices'!$F$6:$I$381,3,FALSE),"")</f>
        <v/>
      </c>
      <c r="BV85" s="59" t="str">
        <f>IFERROR(VLOOKUP(BT85,'Open Invoices'!$D$1:$E$3000,2,FALSE),"")</f>
        <v/>
      </c>
      <c r="BW85" s="59" t="str">
        <f>IFERROR(VLOOKUP($E85,'Oct 2015'!$D$1:$Z$300,22,FALSE),"-")</f>
        <v>-</v>
      </c>
      <c r="BX85" s="59" t="str">
        <f>IFERROR(VLOOKUP($E85,'Oct 2015'!$D$1:$Z$300,4,FALSE),"-")</f>
        <v>-</v>
      </c>
      <c r="BY85" s="59" t="str">
        <f>IFERROR(VLOOKUP(BX85,'Paid Invoices'!$F$6:$I$381,3,FALSE),"")</f>
        <v/>
      </c>
      <c r="BZ85" s="59" t="str">
        <f>IFERROR(VLOOKUP(BX85,'Open Invoices'!$D$1:$E$3000,2,FALSE),"")</f>
        <v/>
      </c>
      <c r="CA85" s="59" t="str">
        <f>IFERROR(VLOOKUP($E85,'Sep 2015'!$D$1:$Z$300,22,FALSE),"-")</f>
        <v>-</v>
      </c>
      <c r="CB85" s="59" t="str">
        <f>IFERROR(VLOOKUP($E85,'Sep 2015'!$D$1:$Z$300,4,FALSE),"-")</f>
        <v>-</v>
      </c>
      <c r="CC85" s="59" t="str">
        <f>IFERROR(VLOOKUP(CB85,'Paid Invoices'!$F$6:$I$381,3,FALSE),"")</f>
        <v/>
      </c>
      <c r="CD85" s="59" t="str">
        <f>IFERROR(VLOOKUP(CB85,'Open Invoices'!$D$1:$E$3000,2,FALSE),"")</f>
        <v/>
      </c>
      <c r="CE85" s="52"/>
      <c r="CF85" s="52" t="s">
        <v>2115</v>
      </c>
      <c r="CG85" s="49" t="str">
        <f>IFERROR(IFERROR(VLOOKUP($E85,'Asset Group  All Assets'!$B$1:$C$500,2,FALSE),(VLOOKUP($E85,'Missing-WSU-POs'!$B$1:$D$500,3,FALSE))),"?")</f>
        <v>P0770683</v>
      </c>
      <c r="CH85" s="31" t="str">
        <f>IF(G85="","",G85)</f>
        <v>P0770683</v>
      </c>
      <c r="CI85" s="31" t="str">
        <f>IF(CG85=CH85,"","Wrong PO")</f>
        <v/>
      </c>
      <c r="CJ85" s="29" t="str">
        <f>IFERROR(IF(VLOOKUP($E85,'Org July 2016 '!$D$1:$Z$500,3,FALSE)=G85,"-","Wrong PO"),"new")</f>
        <v>Wrong PO</v>
      </c>
      <c r="CK85" s="32">
        <f>IF(CJ85="wrong PO",(VLOOKUP($E85,'Org July 2016 '!$D$1:$Z$500,3,FALSE)),"")</f>
        <v>0</v>
      </c>
      <c r="CL85" s="29" t="str">
        <f>IFERROR(IF(VLOOKUP($E85,'Org June 2016 '!$D$1:$Z$500,3,FALSE)=G85,"-","Wrong PO"),"new")</f>
        <v>Wrong PO</v>
      </c>
      <c r="CM85" s="32">
        <f>IF(CL85="wrong PO",(VLOOKUP($E85,'Org June 2016 '!$D$1:$Z$500,3,FALSE)),"")</f>
        <v>0</v>
      </c>
      <c r="CN85" s="29" t="str">
        <f>IFERROR(IF(VLOOKUP($E85,'May 2016'!D144:Z643,3,FALSE)=G85,"-","Wrong PO"),"new")</f>
        <v>new</v>
      </c>
      <c r="CO85" s="32" t="str">
        <f>IF(CN85="wrong PO",(VLOOKUP($E85,'May 2016'!D144:Z643,3,FALSE)),"")</f>
        <v/>
      </c>
      <c r="CP85" s="29" t="str">
        <f>IFERROR(IF(VLOOKUP($E85,'Apr 2016'!$D$1:$Z$500,3,FALSE)=G85,"-","Wrong PO"),"new")</f>
        <v>-</v>
      </c>
      <c r="CQ85" s="32" t="str">
        <f>IF(CP85="wrong PO",(VLOOKUP($E85,'Apr 2016'!$D$1:$Z$500,3,FALSE)),"")</f>
        <v/>
      </c>
      <c r="CR85" s="32" t="str">
        <f>IFERROR(IF(VLOOKUP($E85,'Mar 2016'!$D$1:$Z$500,3,FALSE)=G85,"-","Wrong PO"),"new")</f>
        <v>-</v>
      </c>
      <c r="CS85" s="32" t="str">
        <f>IF(CP85="wrong PO",(VLOOKUP($E85,'Mar 2016'!$D$1:$Z$500,3,FALSE)),"")</f>
        <v/>
      </c>
      <c r="CT85" s="32" t="str">
        <f>IFERROR(IF(VLOOKUP($E85,'Feb 2016'!$D$1:$Z$500,3,FALSE)=G85,"-","Wrong PO"),"new")</f>
        <v>-</v>
      </c>
      <c r="CU85" s="32" t="str">
        <f>IF(CP85="wrong PO",(VLOOKUP($E85,'Feb 2016'!$D$1:$Z$500,3,FALSE)),"")</f>
        <v/>
      </c>
      <c r="CV85" s="29" t="str">
        <f>IFERROR(IF(VLOOKUP($E85,'Jan 2016'!$D$1:$Z$500,3,FALSE)=G85,"-","Wrong PO"),"new")</f>
        <v>-</v>
      </c>
      <c r="CW85" s="32" t="str">
        <f>IF(CV85="wrong PO",(VLOOKUP($E85,'Jan 2016'!$D$1:$Z$500,3,FALSE)),"")</f>
        <v/>
      </c>
      <c r="CX85" s="29" t="str">
        <f>IFERROR(IF(VLOOKUP($E85,'Dec 2015'!$D$1:$Z$500,3,FALSE)=G85,"-","Wrong PO"),"new")</f>
        <v>new</v>
      </c>
      <c r="CY85" s="32" t="str">
        <f>IF(CX85="wrong PO",(VLOOKUP($E85,'Dec 2015'!$D$1:$Z$500,3,FALSE)),"")</f>
        <v/>
      </c>
      <c r="CZ85" s="29" t="str">
        <f>IFERROR(IF(VLOOKUP($E85,'Nov 2015'!$D$1:$Z$500,3,FALSE)=G85,"-","Wrong PO"),"new")</f>
        <v>new</v>
      </c>
      <c r="DA85" s="32" t="str">
        <f>IF(CZ85="wrong PO",(VLOOKUP($E85,'Nov 2015'!$D$1:$Z$500,3,FALSE)),"")</f>
        <v/>
      </c>
      <c r="DB85" s="29" t="str">
        <f>IFERROR(IF(VLOOKUP($E85,'Oct 2015'!$D$1:$Z$500,3,FALSE)=G85,"-","Wrong PO"),"new")</f>
        <v>new</v>
      </c>
      <c r="DC85" s="32" t="str">
        <f>IF(DB85="wrong PO",(VLOOKUP($E85,'Oct 2015'!$D$1:$Z$500,3,FALSE)),"")</f>
        <v/>
      </c>
      <c r="DD85" s="29" t="str">
        <f>IFERROR(IF(VLOOKUP($E85,'Sep 2015'!$D$1:$Z$500,3,FALSE)=G85,"-","Wrong PO"),"new")</f>
        <v>new</v>
      </c>
      <c r="DE85" s="32" t="str">
        <f>IF(DD85="wrong PO",(VLOOKUP($E85,'Sep 2015'!$D$1:$Z$500,3,FALSE)),"")</f>
        <v/>
      </c>
    </row>
    <row r="86" spans="1:109">
      <c r="A86" s="115">
        <v>146</v>
      </c>
      <c r="B86" s="2" t="s">
        <v>841</v>
      </c>
      <c r="C86" s="2" t="s">
        <v>510</v>
      </c>
      <c r="D86" s="2" t="s">
        <v>76</v>
      </c>
      <c r="E86" s="2" t="s">
        <v>314</v>
      </c>
      <c r="F86" s="2" t="s">
        <v>474</v>
      </c>
      <c r="G86" s="21" t="s">
        <v>315</v>
      </c>
      <c r="H86" s="21" t="str">
        <f>IFERROR(VLOOKUP($E86,'Wayne Master'!$B$1:$C$315,2,FALSE),"not on master")</f>
        <v>P0771216</v>
      </c>
      <c r="I86" s="11" t="s">
        <v>2066</v>
      </c>
      <c r="J86" s="3">
        <v>42326</v>
      </c>
      <c r="K86" s="2" t="s">
        <v>39</v>
      </c>
      <c r="L86" s="2" t="s">
        <v>544</v>
      </c>
      <c r="M86" s="2" t="s">
        <v>30</v>
      </c>
      <c r="N86" s="2" t="s">
        <v>31</v>
      </c>
      <c r="O86" s="2" t="s">
        <v>382</v>
      </c>
      <c r="P86" s="4">
        <v>43127</v>
      </c>
      <c r="Q86" s="4">
        <v>46546</v>
      </c>
      <c r="R86" s="4">
        <v>3419</v>
      </c>
      <c r="S86" s="5">
        <v>57.78</v>
      </c>
      <c r="T86" s="4">
        <v>26202</v>
      </c>
      <c r="U86" s="4">
        <v>28881</v>
      </c>
      <c r="V86" s="4">
        <v>2679</v>
      </c>
      <c r="W86" s="5">
        <v>160.19999999999999</v>
      </c>
      <c r="X86" s="5">
        <v>0</v>
      </c>
      <c r="Y86" s="14">
        <v>217.98</v>
      </c>
      <c r="Z86" s="14">
        <v>0</v>
      </c>
      <c r="AA86" s="14">
        <v>217.98</v>
      </c>
      <c r="AB86" s="4">
        <v>24580</v>
      </c>
      <c r="AC86" s="55"/>
      <c r="AD86" s="59">
        <f>SUM(AI86,AM86,AQ86,AU86,AY86,BC86,BG86,BK86,BO86,BS86,BW86,CA86)</f>
        <v>2433.8000000000002</v>
      </c>
      <c r="AE86" s="59">
        <f>(Q86*0.0169)+(U86*0.0598)</f>
        <v>2513.7111999999997</v>
      </c>
      <c r="AF86" s="102">
        <f>IFERROR(IFERROR(VLOOKUP($G86,'FPO034'!$J$9:$Q$196,7,FALSE),(VLOOKUP($H86,'FPO034'!$J$9:$Q$196,7,FALSE))),"No PO")</f>
        <v>2728.44</v>
      </c>
      <c r="AG86" s="102">
        <f>IFERROR(IFERROR(VLOOKUP($G86,'FPO034'!$J$9:$Q$196,8,FALSE),(VLOOKUP($H86,'FPO034'!$J$9:$Q$196,8,FALSE))),"No PO")</f>
        <v>0</v>
      </c>
      <c r="AH86" s="102" t="str">
        <f>IF(AG86&lt;&gt;0,"No",IF(AD86&gt;AF86,"No",IF(AD86/AE86&lt;1,"--",IF(AD86/AE86&lt;1.02,"Maybe","No"))))</f>
        <v>--</v>
      </c>
      <c r="AI86" s="59">
        <f>IFERROR(VLOOKUP($E86,'Rev2 Aug 16'!$D$1:$Z$300,22,FALSE),"-")</f>
        <v>217.98</v>
      </c>
      <c r="AJ86" s="59" t="str">
        <f>IFERROR(VLOOKUP($E86,'Rev2 Aug 16'!$D$1:$Z$300,5,FALSE),"-")</f>
        <v>WAY2001H6AT</v>
      </c>
      <c r="AK86" s="59" t="str">
        <f>IFERROR(VLOOKUP(AJ86,'Paid Invoices'!$F$6:$I$381,3,FALSE),"")</f>
        <v/>
      </c>
      <c r="AL86" s="59" t="str">
        <f>IFERROR(VLOOKUP(AJ86,'Open Invoices'!$D$1:$E$3000,2,FALSE),"")</f>
        <v/>
      </c>
      <c r="AM86" s="59">
        <f>IFERROR(VLOOKUP($E86,'Rev2 July 16'!$D$1:$Z$300,22,FALSE),"-")</f>
        <v>173.97</v>
      </c>
      <c r="AN86" s="59" t="str">
        <f>IFERROR(VLOOKUP($E86,'Rev2 July 16'!$D$1:$Z$300,5,FALSE),"-")</f>
        <v>WAY2001G6AU</v>
      </c>
      <c r="AO86" s="59" t="str">
        <f>IFERROR(VLOOKUP(AN86,'Paid Invoices'!$F$6:$I$381,3,FALSE),"")</f>
        <v/>
      </c>
      <c r="AP86" s="59" t="str">
        <f>IFERROR(VLOOKUP(AN86,'Open Invoices'!$D$1:$E$3000,2,FALSE),"")</f>
        <v/>
      </c>
      <c r="AQ86" s="59">
        <f>IFERROR(VLOOKUP($E86,'Rev June 16'!$D$1:$Z$300,22,FALSE),"-")</f>
        <v>215.99</v>
      </c>
      <c r="AR86" s="59" t="str">
        <f>IFERROR(VLOOKUP($E86,'Rev June 16'!$D$1:$Z$300,4,FALSE),"-")</f>
        <v>WAY2001F6AT</v>
      </c>
      <c r="AS86" s="59" t="str">
        <f>IFERROR(VLOOKUP(AR86,'Paid Invoices'!$F$6:$I$381,3,FALSE),"")</f>
        <v/>
      </c>
      <c r="AT86" s="59" t="str">
        <f>IFERROR(VLOOKUP(AR86,'Open Invoices'!$D$1:$E$3000,2,FALSE),"")</f>
        <v/>
      </c>
      <c r="AU86" s="59">
        <f>IFERROR(VLOOKUP($E86,'May 2016'!$D$1:$Z$300,22,FALSE),"-")</f>
        <v>391.57</v>
      </c>
      <c r="AV86" s="59" t="str">
        <f>IFERROR(VLOOKUP($E86,'May 2016'!$D$1:$Z$300,4,FALSE),"-")</f>
        <v>WAY2001E6AS</v>
      </c>
      <c r="AW86" s="59" t="str">
        <f>IFERROR(VLOOKUP(AV86,'Paid Invoices'!$F$6:$I$381,3,FALSE),"")</f>
        <v/>
      </c>
      <c r="AX86" s="59" t="str">
        <f>IFERROR(VLOOKUP(AV86,'Open Invoices'!$D$1:$E$3000,2,FALSE),"")</f>
        <v/>
      </c>
      <c r="AY86" s="59">
        <f>IFERROR(VLOOKUP($E86,'Apr 2016'!$D$1:$Z$300,22,FALSE),"-")</f>
        <v>311.5</v>
      </c>
      <c r="AZ86" s="59" t="str">
        <f>IFERROR(VLOOKUP($E86,'Apr 2016'!$D$1:$Z$300,4,FALSE),"-")</f>
        <v>WAY2001D6AS</v>
      </c>
      <c r="BA86" s="59" t="str">
        <f>IFERROR(VLOOKUP(AZ86,'Paid Invoices'!$F$6:$I$381,3,FALSE),"")</f>
        <v/>
      </c>
      <c r="BB86" s="59" t="str">
        <f>IFERROR(VLOOKUP(AZ86,'Open Invoices'!$D$1:$E$3000,2,FALSE),"")</f>
        <v/>
      </c>
      <c r="BC86" s="59">
        <f>IFERROR(VLOOKUP($E86,'Mar 2016'!$D$1:$Z$300,22,FALSE),"-")</f>
        <v>441.21</v>
      </c>
      <c r="BD86" s="59" t="str">
        <f>IFERROR(VLOOKUP($E86,'Mar 2016'!$D$1:$Z$300,4,FALSE),"-")</f>
        <v>WAY2001C6AN</v>
      </c>
      <c r="BE86" s="59" t="str">
        <f>IFERROR(VLOOKUP(BD86,'Paid Invoices'!$F$6:$I$381,3,FALSE),"")</f>
        <v/>
      </c>
      <c r="BF86" s="59" t="str">
        <f>IFERROR(VLOOKUP(BD86,'Open Invoices'!$D$1:$E$3000,2,FALSE),"")</f>
        <v/>
      </c>
      <c r="BG86" s="59">
        <f>IFERROR(VLOOKUP($E86,'Feb 2016'!$D$1:$Z$300,22,FALSE),"-")</f>
        <v>354</v>
      </c>
      <c r="BH86" s="59" t="str">
        <f>IFERROR(VLOOKUP($E86,'Feb 2016'!$D$1:$Z$300,4,FALSE),"-")</f>
        <v>WAY2001B6AJ</v>
      </c>
      <c r="BI86" s="59" t="str">
        <f>IFERROR(VLOOKUP(BH86,'Paid Invoices'!$F$6:$I$381,3,FALSE),"")</f>
        <v/>
      </c>
      <c r="BJ86" s="59" t="str">
        <f>IFERROR(VLOOKUP(BH86,'Open Invoices'!$D$1:$E$3000,2,FALSE),"")</f>
        <v/>
      </c>
      <c r="BK86" s="59">
        <f>IFERROR(VLOOKUP($E86,'Jan 2016'!$D$1:$Z$300,22,FALSE),"-")</f>
        <v>111.87</v>
      </c>
      <c r="BL86" s="59" t="str">
        <f>IFERROR(VLOOKUP($E86,'Jan 2016'!$D$1:$Z$300,4,FALSE),"-")</f>
        <v>WAY2001A6AX</v>
      </c>
      <c r="BM86" s="59" t="str">
        <f>IFERROR(VLOOKUP(BL86,'Paid Invoices'!$F$6:$I$381,3,FALSE),"")</f>
        <v/>
      </c>
      <c r="BN86" s="59" t="str">
        <f>IFERROR(VLOOKUP(BL86,'Open Invoices'!$D$1:$E$3000,2,FALSE),"")</f>
        <v/>
      </c>
      <c r="BO86" s="59">
        <f>IFERROR(VLOOKUP($E86,'Dec 2015'!$D$1:$Z$300,22,FALSE),"-")</f>
        <v>215.71</v>
      </c>
      <c r="BP86" s="59" t="str">
        <f>IFERROR(VLOOKUP($E86,'Dec 2015'!$D$1:$Z$300,4,FALSE),"-")</f>
        <v>WAY2001L5X</v>
      </c>
      <c r="BQ86" s="59" t="str">
        <f>IFERROR(VLOOKUP(BP86,'Paid Invoices'!$F$6:$I$381,3,FALSE),"")</f>
        <v/>
      </c>
      <c r="BR86" s="59" t="str">
        <f>IFERROR(VLOOKUP(BP86,'Open Invoices'!$D$1:$E$3000,2,FALSE),"")</f>
        <v/>
      </c>
      <c r="BS86" s="59">
        <f>IFERROR(VLOOKUP($E86,'Nov 2015'!$D$1:$Z$300,22,FALSE),"-")</f>
        <v>0</v>
      </c>
      <c r="BT86" s="59" t="str">
        <f>IFERROR(VLOOKUP($E86,'Nov 2015'!$D$1:$Z$300,4,FALSE),"-")</f>
        <v>WAY2001K5A</v>
      </c>
      <c r="BU86" s="59" t="str">
        <f>IFERROR(VLOOKUP(BT86,'Paid Invoices'!$F$6:$I$381,3,FALSE),"")</f>
        <v/>
      </c>
      <c r="BV86" s="59" t="str">
        <f>IFERROR(VLOOKUP(BT86,'Open Invoices'!$D$1:$E$3000,2,FALSE),"")</f>
        <v/>
      </c>
      <c r="BW86" s="59" t="str">
        <f>IFERROR(VLOOKUP($E86,'Oct 2015'!$D$1:$Z$300,22,FALSE),"-")</f>
        <v>-</v>
      </c>
      <c r="BX86" s="59" t="str">
        <f>IFERROR(VLOOKUP($E86,'Oct 2015'!$D$1:$Z$300,4,FALSE),"-")</f>
        <v>-</v>
      </c>
      <c r="BY86" s="59" t="str">
        <f>IFERROR(VLOOKUP(BX86,'Paid Invoices'!$F$6:$I$381,3,FALSE),"")</f>
        <v/>
      </c>
      <c r="BZ86" s="59" t="str">
        <f>IFERROR(VLOOKUP(BX86,'Open Invoices'!$D$1:$E$3000,2,FALSE),"")</f>
        <v/>
      </c>
      <c r="CA86" s="59" t="str">
        <f>IFERROR(VLOOKUP($E86,'Sep 2015'!$D$1:$Z$300,22,FALSE),"-")</f>
        <v>-</v>
      </c>
      <c r="CB86" s="59" t="str">
        <f>IFERROR(VLOOKUP($E86,'Sep 2015'!$D$1:$Z$300,4,FALSE),"-")</f>
        <v>-</v>
      </c>
      <c r="CC86" s="59" t="str">
        <f>IFERROR(VLOOKUP(CB86,'Paid Invoices'!$F$6:$I$381,3,FALSE),"")</f>
        <v/>
      </c>
      <c r="CD86" s="59" t="str">
        <f>IFERROR(VLOOKUP(CB86,'Open Invoices'!$D$1:$E$3000,2,FALSE),"")</f>
        <v/>
      </c>
      <c r="CE86" s="52"/>
      <c r="CF86" s="52" t="s">
        <v>2115</v>
      </c>
      <c r="CG86" s="49" t="str">
        <f>IFERROR(IFERROR(VLOOKUP($E86,'Asset Group  All Assets'!$B$1:$C$500,2,FALSE),(VLOOKUP($E86,'Missing-WSU-POs'!$B$1:$D$500,3,FALSE))),"?")</f>
        <v>P0771216</v>
      </c>
      <c r="CH86" s="31" t="str">
        <f>IF(G86="","",G86)</f>
        <v>P0771216</v>
      </c>
      <c r="CI86" s="31" t="str">
        <f>IF(CG86=CH86,"","Wrong PO")</f>
        <v/>
      </c>
      <c r="CJ86" s="29" t="str">
        <f>IFERROR(IF(VLOOKUP($E86,'Org July 2016 '!$D$1:$Z$500,3,FALSE)=G86,"-","Wrong PO"),"new")</f>
        <v>Wrong PO</v>
      </c>
      <c r="CK86" s="32">
        <f>IF(CJ86="wrong PO",(VLOOKUP($E86,'Org July 2016 '!$D$1:$Z$500,3,FALSE)),"")</f>
        <v>0</v>
      </c>
      <c r="CL86" s="29" t="str">
        <f>IFERROR(IF(VLOOKUP($E86,'Org June 2016 '!$D$1:$Z$500,3,FALSE)=G86,"-","Wrong PO"),"new")</f>
        <v>Wrong PO</v>
      </c>
      <c r="CM86" s="32">
        <f>IF(CL86="wrong PO",(VLOOKUP($E86,'Org June 2016 '!$D$1:$Z$500,3,FALSE)),"")</f>
        <v>0</v>
      </c>
      <c r="CN86" s="29" t="str">
        <f>IFERROR(IF(VLOOKUP($E86,'May 2016'!D146:Z645,3,FALSE)=G86,"-","Wrong PO"),"new")</f>
        <v>new</v>
      </c>
      <c r="CO86" s="32" t="str">
        <f>IF(CN86="wrong PO",(VLOOKUP($E86,'May 2016'!D146:Z645,3,FALSE)),"")</f>
        <v/>
      </c>
      <c r="CP86" s="29" t="str">
        <f>IFERROR(IF(VLOOKUP($E86,'Apr 2016'!$D$1:$Z$500,3,FALSE)=G86,"-","Wrong PO"),"new")</f>
        <v>-</v>
      </c>
      <c r="CQ86" s="32" t="str">
        <f>IF(CP86="wrong PO",(VLOOKUP($E86,'Apr 2016'!$D$1:$Z$500,3,FALSE)),"")</f>
        <v/>
      </c>
      <c r="CR86" s="32" t="str">
        <f>IFERROR(IF(VLOOKUP($E86,'Mar 2016'!$D$1:$Z$500,3,FALSE)=G86,"-","Wrong PO"),"new")</f>
        <v>-</v>
      </c>
      <c r="CS86" s="32" t="str">
        <f>IF(CP86="wrong PO",(VLOOKUP($E86,'Mar 2016'!$D$1:$Z$500,3,FALSE)),"")</f>
        <v/>
      </c>
      <c r="CT86" s="32" t="str">
        <f>IFERROR(IF(VLOOKUP($E86,'Feb 2016'!$D$1:$Z$500,3,FALSE)=G86,"-","Wrong PO"),"new")</f>
        <v>-</v>
      </c>
      <c r="CU86" s="32" t="str">
        <f>IF(CP86="wrong PO",(VLOOKUP($E86,'Feb 2016'!$D$1:$Z$500,3,FALSE)),"")</f>
        <v/>
      </c>
      <c r="CV86" s="29" t="str">
        <f>IFERROR(IF(VLOOKUP($E86,'Jan 2016'!$D$1:$Z$500,3,FALSE)=G86,"-","Wrong PO"),"new")</f>
        <v>-</v>
      </c>
      <c r="CW86" s="32" t="str">
        <f>IF(CV86="wrong PO",(VLOOKUP($E86,'Jan 2016'!$D$1:$Z$500,3,FALSE)),"")</f>
        <v/>
      </c>
      <c r="CX86" s="29" t="str">
        <f>IFERROR(IF(VLOOKUP($E86,'Dec 2015'!$D$1:$Z$500,3,FALSE)=G86,"-","Wrong PO"),"new")</f>
        <v>-</v>
      </c>
      <c r="CY86" s="32" t="str">
        <f>IF(CX86="wrong PO",(VLOOKUP($E86,'Dec 2015'!$D$1:$Z$500,3,FALSE)),"")</f>
        <v/>
      </c>
      <c r="CZ86" s="29" t="str">
        <f>IFERROR(IF(VLOOKUP($E86,'Nov 2015'!$D$1:$Z$500,3,FALSE)=G86,"-","Wrong PO"),"new")</f>
        <v>-</v>
      </c>
      <c r="DA86" s="32" t="str">
        <f>IF(CZ86="wrong PO",(VLOOKUP($E86,'Nov 2015'!$D$1:$Z$500,3,FALSE)),"")</f>
        <v/>
      </c>
      <c r="DB86" s="29" t="str">
        <f>IFERROR(IF(VLOOKUP($E86,'Oct 2015'!$D$1:$Z$500,3,FALSE)=G86,"-","Wrong PO"),"new")</f>
        <v>new</v>
      </c>
      <c r="DC86" s="32" t="str">
        <f>IF(DB86="wrong PO",(VLOOKUP($E86,'Oct 2015'!$D$1:$Z$500,3,FALSE)),"")</f>
        <v/>
      </c>
      <c r="DD86" s="29" t="str">
        <f>IFERROR(IF(VLOOKUP($E86,'Sep 2015'!$D$1:$Z$500,3,FALSE)=G86,"-","Wrong PO"),"new")</f>
        <v>new</v>
      </c>
      <c r="DE86" s="32" t="str">
        <f>IF(DD86="wrong PO",(VLOOKUP($E86,'Sep 2015'!$D$1:$Z$500,3,FALSE)),"")</f>
        <v/>
      </c>
    </row>
    <row r="87" spans="1:109">
      <c r="A87" s="115">
        <v>147</v>
      </c>
      <c r="B87" s="2" t="s">
        <v>841</v>
      </c>
      <c r="C87" s="2" t="s">
        <v>510</v>
      </c>
      <c r="D87" s="2" t="s">
        <v>76</v>
      </c>
      <c r="E87" s="2" t="s">
        <v>287</v>
      </c>
      <c r="F87" s="2" t="s">
        <v>474</v>
      </c>
      <c r="G87" s="21" t="s">
        <v>288</v>
      </c>
      <c r="H87" s="21" t="str">
        <f>IFERROR(VLOOKUP($E87,'Wayne Master'!$B$1:$C$315,2,FALSE),"not on master")</f>
        <v>P0771218</v>
      </c>
      <c r="I87" s="11" t="s">
        <v>2065</v>
      </c>
      <c r="J87" s="3">
        <v>42487</v>
      </c>
      <c r="K87" s="2" t="s">
        <v>685</v>
      </c>
      <c r="L87" s="2" t="s">
        <v>544</v>
      </c>
      <c r="M87" s="2" t="s">
        <v>30</v>
      </c>
      <c r="N87" s="2" t="s">
        <v>31</v>
      </c>
      <c r="O87" s="2" t="s">
        <v>32</v>
      </c>
      <c r="P87" s="4">
        <v>2845</v>
      </c>
      <c r="Q87" s="4">
        <v>4697</v>
      </c>
      <c r="R87" s="4">
        <v>1852</v>
      </c>
      <c r="S87" s="5">
        <v>31.3</v>
      </c>
      <c r="T87" s="4">
        <v>2839</v>
      </c>
      <c r="U87" s="4">
        <v>3884</v>
      </c>
      <c r="V87" s="4">
        <v>1045</v>
      </c>
      <c r="W87" s="5">
        <v>62.49</v>
      </c>
      <c r="X87" s="5">
        <v>0</v>
      </c>
      <c r="Y87" s="14">
        <v>93.79</v>
      </c>
      <c r="Z87" s="14">
        <v>0</v>
      </c>
      <c r="AA87" s="14">
        <v>93.79</v>
      </c>
      <c r="AB87" s="4">
        <v>24580</v>
      </c>
      <c r="AC87" s="55"/>
      <c r="AD87" s="59">
        <f>SUM(AI87,AM87,AQ87,AU87,AY87,BC87,BG87,BK87,BO87,BS87,BW87,CA87)</f>
        <v>310.89999999999998</v>
      </c>
      <c r="AE87" s="59">
        <f>(Q87*0.0169)+(U87*0.0598)</f>
        <v>311.64249999999998</v>
      </c>
      <c r="AF87" s="102">
        <f>IFERROR(IFERROR(VLOOKUP($G87,'FPO034'!$J$9:$Q$196,7,FALSE),(VLOOKUP($H87,'FPO034'!$J$9:$Q$196,7,FALSE))),"No PO")</f>
        <v>1488.24</v>
      </c>
      <c r="AG87" s="102">
        <f>IFERROR(IFERROR(VLOOKUP($G87,'FPO034'!$J$9:$Q$196,8,FALSE),(VLOOKUP($H87,'FPO034'!$J$9:$Q$196,8,FALSE))),"No PO")</f>
        <v>0</v>
      </c>
      <c r="AH87" s="102" t="str">
        <f>IF(AG87&lt;&gt;0,"No",IF(AD87&gt;AF87,"No",IF(AD87/AE87&lt;1,"--",IF(AD87/AE87&lt;1.02,"Maybe","No"))))</f>
        <v>--</v>
      </c>
      <c r="AI87" s="59">
        <f>IFERROR(VLOOKUP($E87,'Rev2 Aug 16'!$D$1:$Z$300,22,FALSE),"-")</f>
        <v>93.79</v>
      </c>
      <c r="AJ87" s="59" t="str">
        <f>IFERROR(VLOOKUP($E87,'Rev2 Aug 16'!$D$1:$Z$300,5,FALSE),"-")</f>
        <v>WAY2001H6AU</v>
      </c>
      <c r="AK87" s="59" t="str">
        <f>IFERROR(VLOOKUP(AJ87,'Paid Invoices'!$F$6:$I$381,3,FALSE),"")</f>
        <v/>
      </c>
      <c r="AL87" s="59" t="str">
        <f>IFERROR(VLOOKUP(AJ87,'Open Invoices'!$D$1:$E$3000,2,FALSE),"")</f>
        <v/>
      </c>
      <c r="AM87" s="59">
        <f>IFERROR(VLOOKUP($E87,'Rev2 July 16'!$D$1:$Z$300,22,FALSE),"-")</f>
        <v>73.89</v>
      </c>
      <c r="AN87" s="59" t="str">
        <f>IFERROR(VLOOKUP($E87,'Rev2 July 16'!$D$1:$Z$300,5,FALSE),"-")</f>
        <v>WAY2001G6AV</v>
      </c>
      <c r="AO87" s="59" t="str">
        <f>IFERROR(VLOOKUP(AN87,'Paid Invoices'!$F$6:$I$381,3,FALSE),"")</f>
        <v/>
      </c>
      <c r="AP87" s="59" t="str">
        <f>IFERROR(VLOOKUP(AN87,'Open Invoices'!$D$1:$E$3000,2,FALSE),"")</f>
        <v/>
      </c>
      <c r="AQ87" s="59">
        <f>IFERROR(VLOOKUP($E87,'Rev June 16'!$D$1:$Z$300,22,FALSE),"-")</f>
        <v>90.95</v>
      </c>
      <c r="AR87" s="59" t="str">
        <f>IFERROR(VLOOKUP($E87,'Rev June 16'!$D$1:$Z$300,4,FALSE),"-")</f>
        <v>WAY2001F6AU</v>
      </c>
      <c r="AS87" s="59" t="str">
        <f>IFERROR(VLOOKUP(AR87,'Paid Invoices'!$F$6:$I$381,3,FALSE),"")</f>
        <v/>
      </c>
      <c r="AT87" s="59" t="str">
        <f>IFERROR(VLOOKUP(AR87,'Open Invoices'!$D$1:$E$3000,2,FALSE),"")</f>
        <v/>
      </c>
      <c r="AU87" s="59">
        <f>IFERROR(VLOOKUP($E87,'May 2016'!$D$1:$Z$300,22,FALSE),"-")</f>
        <v>52.27</v>
      </c>
      <c r="AV87" s="59" t="str">
        <f>IFERROR(VLOOKUP($E87,'May 2016'!$D$1:$Z$300,4,FALSE),"-")</f>
        <v>WAY2001E6AT</v>
      </c>
      <c r="AW87" s="59" t="str">
        <f>IFERROR(VLOOKUP(AV87,'Paid Invoices'!$F$6:$I$381,3,FALSE),"")</f>
        <v/>
      </c>
      <c r="AX87" s="59" t="str">
        <f>IFERROR(VLOOKUP(AV87,'Open Invoices'!$D$1:$E$3000,2,FALSE),"")</f>
        <v/>
      </c>
      <c r="AY87" s="59" t="str">
        <f>IFERROR(VLOOKUP($E87,'Apr 2016'!$D$1:$Z$300,22,FALSE),"-")</f>
        <v>-</v>
      </c>
      <c r="AZ87" s="59" t="str">
        <f>IFERROR(VLOOKUP($E87,'Apr 2016'!$D$1:$Z$300,4,FALSE),"-")</f>
        <v>-</v>
      </c>
      <c r="BA87" s="59" t="str">
        <f>IFERROR(VLOOKUP(AZ87,'Paid Invoices'!$F$6:$I$381,3,FALSE),"")</f>
        <v/>
      </c>
      <c r="BB87" s="59" t="str">
        <f>IFERROR(VLOOKUP(AZ87,'Open Invoices'!$D$1:$E$3000,2,FALSE),"")</f>
        <v/>
      </c>
      <c r="BC87" s="59" t="str">
        <f>IFERROR(VLOOKUP($E87,'Mar 2016'!$D$1:$Z$300,22,FALSE),"-")</f>
        <v>-</v>
      </c>
      <c r="BD87" s="59" t="str">
        <f>IFERROR(VLOOKUP($E87,'Mar 2016'!$D$1:$Z$300,4,FALSE),"-")</f>
        <v>-</v>
      </c>
      <c r="BE87" s="59" t="str">
        <f>IFERROR(VLOOKUP(BD87,'Paid Invoices'!$F$6:$I$381,3,FALSE),"")</f>
        <v/>
      </c>
      <c r="BF87" s="59" t="str">
        <f>IFERROR(VLOOKUP(BD87,'Open Invoices'!$D$1:$E$3000,2,FALSE),"")</f>
        <v/>
      </c>
      <c r="BG87" s="59" t="str">
        <f>IFERROR(VLOOKUP($E87,'Feb 2016'!$D$1:$Z$300,22,FALSE),"-")</f>
        <v>-</v>
      </c>
      <c r="BH87" s="59" t="str">
        <f>IFERROR(VLOOKUP($E87,'Feb 2016'!$D$1:$Z$300,4,FALSE),"-")</f>
        <v>-</v>
      </c>
      <c r="BI87" s="59" t="str">
        <f>IFERROR(VLOOKUP(BH87,'Paid Invoices'!$F$6:$I$381,3,FALSE),"")</f>
        <v/>
      </c>
      <c r="BJ87" s="59" t="str">
        <f>IFERROR(VLOOKUP(BH87,'Open Invoices'!$D$1:$E$3000,2,FALSE),"")</f>
        <v/>
      </c>
      <c r="BK87" s="59" t="str">
        <f>IFERROR(VLOOKUP($E87,'Jan 2016'!$D$1:$Z$300,22,FALSE),"-")</f>
        <v>-</v>
      </c>
      <c r="BL87" s="59" t="str">
        <f>IFERROR(VLOOKUP($E87,'Jan 2016'!$D$1:$Z$300,4,FALSE),"-")</f>
        <v>-</v>
      </c>
      <c r="BM87" s="59" t="str">
        <f>IFERROR(VLOOKUP(BL87,'Paid Invoices'!$F$6:$I$381,3,FALSE),"")</f>
        <v/>
      </c>
      <c r="BN87" s="59" t="str">
        <f>IFERROR(VLOOKUP(BL87,'Open Invoices'!$D$1:$E$3000,2,FALSE),"")</f>
        <v/>
      </c>
      <c r="BO87" s="59" t="str">
        <f>IFERROR(VLOOKUP($E87,'Dec 2015'!$D$1:$Z$300,22,FALSE),"-")</f>
        <v>-</v>
      </c>
      <c r="BP87" s="59" t="str">
        <f>IFERROR(VLOOKUP($E87,'Dec 2015'!$D$1:$Z$300,4,FALSE),"-")</f>
        <v>-</v>
      </c>
      <c r="BQ87" s="59" t="str">
        <f>IFERROR(VLOOKUP(BP87,'Paid Invoices'!$F$6:$I$381,3,FALSE),"")</f>
        <v/>
      </c>
      <c r="BR87" s="59" t="str">
        <f>IFERROR(VLOOKUP(BP87,'Open Invoices'!$D$1:$E$3000,2,FALSE),"")</f>
        <v/>
      </c>
      <c r="BS87" s="59" t="str">
        <f>IFERROR(VLOOKUP($E87,'Nov 2015'!$D$1:$Z$300,22,FALSE),"-")</f>
        <v>-</v>
      </c>
      <c r="BT87" s="59" t="str">
        <f>IFERROR(VLOOKUP($E87,'Nov 2015'!$D$1:$Z$300,4,FALSE),"-")</f>
        <v>-</v>
      </c>
      <c r="BU87" s="59" t="str">
        <f>IFERROR(VLOOKUP(BT87,'Paid Invoices'!$F$6:$I$381,3,FALSE),"")</f>
        <v/>
      </c>
      <c r="BV87" s="59" t="str">
        <f>IFERROR(VLOOKUP(BT87,'Open Invoices'!$D$1:$E$3000,2,FALSE),"")</f>
        <v/>
      </c>
      <c r="BW87" s="59" t="str">
        <f>IFERROR(VLOOKUP($E87,'Oct 2015'!$D$1:$Z$300,22,FALSE),"-")</f>
        <v>-</v>
      </c>
      <c r="BX87" s="59" t="str">
        <f>IFERROR(VLOOKUP($E87,'Oct 2015'!$D$1:$Z$300,4,FALSE),"-")</f>
        <v>-</v>
      </c>
      <c r="BY87" s="59" t="str">
        <f>IFERROR(VLOOKUP(BX87,'Paid Invoices'!$F$6:$I$381,3,FALSE),"")</f>
        <v/>
      </c>
      <c r="BZ87" s="59" t="str">
        <f>IFERROR(VLOOKUP(BX87,'Open Invoices'!$D$1:$E$3000,2,FALSE),"")</f>
        <v/>
      </c>
      <c r="CA87" s="59" t="str">
        <f>IFERROR(VLOOKUP($E87,'Sep 2015'!$D$1:$Z$300,22,FALSE),"-")</f>
        <v>-</v>
      </c>
      <c r="CB87" s="59" t="str">
        <f>IFERROR(VLOOKUP($E87,'Sep 2015'!$D$1:$Z$300,4,FALSE),"-")</f>
        <v>-</v>
      </c>
      <c r="CC87" s="59" t="str">
        <f>IFERROR(VLOOKUP(CB87,'Paid Invoices'!$F$6:$I$381,3,FALSE),"")</f>
        <v/>
      </c>
      <c r="CD87" s="59" t="str">
        <f>IFERROR(VLOOKUP(CB87,'Open Invoices'!$D$1:$E$3000,2,FALSE),"")</f>
        <v/>
      </c>
      <c r="CE87" s="52"/>
      <c r="CF87" s="52" t="s">
        <v>2115</v>
      </c>
      <c r="CG87" s="49" t="str">
        <f>IFERROR(IFERROR(VLOOKUP($E87,'Asset Group  All Assets'!$B$1:$C$500,2,FALSE),(VLOOKUP($E87,'Missing-WSU-POs'!$B$1:$D$500,3,FALSE))),"?")</f>
        <v>P0771218</v>
      </c>
      <c r="CH87" s="31" t="str">
        <f>IF(G87="","",G87)</f>
        <v>P0771218</v>
      </c>
      <c r="CI87" s="31" t="str">
        <f>IF(CG87=CH87,"","Wrong PO")</f>
        <v/>
      </c>
      <c r="CJ87" s="29" t="str">
        <f>IFERROR(IF(VLOOKUP($E87,'Org July 2016 '!$D$1:$Z$500,3,FALSE)=G87,"-","Wrong PO"),"new")</f>
        <v>Wrong PO</v>
      </c>
      <c r="CK87" s="32">
        <f>IF(CJ87="wrong PO",(VLOOKUP($E87,'Org July 2016 '!$D$1:$Z$500,3,FALSE)),"")</f>
        <v>0</v>
      </c>
      <c r="CL87" s="29" t="str">
        <f>IFERROR(IF(VLOOKUP($E87,'Org June 2016 '!$D$1:$Z$500,3,FALSE)=G87,"-","Wrong PO"),"new")</f>
        <v>Wrong PO</v>
      </c>
      <c r="CM87" s="32">
        <f>IF(CL87="wrong PO",(VLOOKUP($E87,'Org June 2016 '!$D$1:$Z$500,3,FALSE)),"")</f>
        <v>0</v>
      </c>
      <c r="CN87" s="29" t="str">
        <f>IFERROR(IF(VLOOKUP($E87,'May 2016'!D147:Z646,3,FALSE)=G87,"-","Wrong PO"),"new")</f>
        <v>new</v>
      </c>
      <c r="CO87" s="32" t="str">
        <f>IF(CN87="wrong PO",(VLOOKUP($E87,'May 2016'!D147:Z646,3,FALSE)),"")</f>
        <v/>
      </c>
      <c r="CP87" s="29" t="str">
        <f>IFERROR(IF(VLOOKUP($E87,'Apr 2016'!$D$1:$Z$500,3,FALSE)=G87,"-","Wrong PO"),"new")</f>
        <v>new</v>
      </c>
      <c r="CQ87" s="32" t="str">
        <f>IF(CP87="wrong PO",(VLOOKUP($E87,'Apr 2016'!$D$1:$Z$500,3,FALSE)),"")</f>
        <v/>
      </c>
      <c r="CR87" s="32" t="str">
        <f>IFERROR(IF(VLOOKUP($E87,'Mar 2016'!$D$1:$Z$500,3,FALSE)=G87,"-","Wrong PO"),"new")</f>
        <v>new</v>
      </c>
      <c r="CS87" s="32" t="str">
        <f>IF(CP87="wrong PO",(VLOOKUP($E87,'Mar 2016'!$D$1:$Z$500,3,FALSE)),"")</f>
        <v/>
      </c>
      <c r="CT87" s="32" t="str">
        <f>IFERROR(IF(VLOOKUP($E87,'Feb 2016'!$D$1:$Z$500,3,FALSE)=G87,"-","Wrong PO"),"new")</f>
        <v>new</v>
      </c>
      <c r="CU87" s="32" t="str">
        <f>IF(CP87="wrong PO",(VLOOKUP($E87,'Feb 2016'!$D$1:$Z$500,3,FALSE)),"")</f>
        <v/>
      </c>
      <c r="CV87" s="29" t="str">
        <f>IFERROR(IF(VLOOKUP($E87,'Jan 2016'!$D$1:$Z$500,3,FALSE)=G87,"-","Wrong PO"),"new")</f>
        <v>new</v>
      </c>
      <c r="CW87" s="32" t="str">
        <f>IF(CV87="wrong PO",(VLOOKUP($E87,'Jan 2016'!$D$1:$Z$500,3,FALSE)),"")</f>
        <v/>
      </c>
      <c r="CX87" s="29" t="str">
        <f>IFERROR(IF(VLOOKUP($E87,'Dec 2015'!$D$1:$Z$500,3,FALSE)=G87,"-","Wrong PO"),"new")</f>
        <v>new</v>
      </c>
      <c r="CY87" s="32" t="str">
        <f>IF(CX87="wrong PO",(VLOOKUP($E87,'Dec 2015'!$D$1:$Z$500,3,FALSE)),"")</f>
        <v/>
      </c>
      <c r="CZ87" s="29" t="str">
        <f>IFERROR(IF(VLOOKUP($E87,'Nov 2015'!$D$1:$Z$500,3,FALSE)=G87,"-","Wrong PO"),"new")</f>
        <v>new</v>
      </c>
      <c r="DA87" s="32" t="str">
        <f>IF(CZ87="wrong PO",(VLOOKUP($E87,'Nov 2015'!$D$1:$Z$500,3,FALSE)),"")</f>
        <v/>
      </c>
      <c r="DB87" s="29" t="str">
        <f>IFERROR(IF(VLOOKUP($E87,'Oct 2015'!$D$1:$Z$500,3,FALSE)=G87,"-","Wrong PO"),"new")</f>
        <v>new</v>
      </c>
      <c r="DC87" s="32" t="str">
        <f>IF(DB87="wrong PO",(VLOOKUP($E87,'Oct 2015'!$D$1:$Z$500,3,FALSE)),"")</f>
        <v/>
      </c>
      <c r="DD87" s="29" t="str">
        <f>IFERROR(IF(VLOOKUP($E87,'Sep 2015'!$D$1:$Z$500,3,FALSE)=G87,"-","Wrong PO"),"new")</f>
        <v>new</v>
      </c>
      <c r="DE87" s="32" t="str">
        <f>IF(DD87="wrong PO",(VLOOKUP($E87,'Sep 2015'!$D$1:$Z$500,3,FALSE)),"")</f>
        <v/>
      </c>
    </row>
    <row r="88" spans="1:109">
      <c r="A88" s="115">
        <v>148</v>
      </c>
      <c r="B88" s="2" t="s">
        <v>841</v>
      </c>
      <c r="C88" s="2" t="s">
        <v>510</v>
      </c>
      <c r="D88" s="2" t="s">
        <v>636</v>
      </c>
      <c r="E88" s="2" t="s">
        <v>227</v>
      </c>
      <c r="F88" s="2" t="s">
        <v>27</v>
      </c>
      <c r="G88" s="21" t="s">
        <v>228</v>
      </c>
      <c r="H88" s="21" t="str">
        <f>IFERROR(VLOOKUP($E88,'Wayne Master'!$B$1:$C$315,2,FALSE),"not on master")</f>
        <v>P0771291</v>
      </c>
      <c r="I88" s="11" t="s">
        <v>2064</v>
      </c>
      <c r="J88" s="3">
        <v>42404</v>
      </c>
      <c r="K88" s="2"/>
      <c r="L88" s="2" t="s">
        <v>577</v>
      </c>
      <c r="M88" s="2" t="s">
        <v>394</v>
      </c>
      <c r="N88" s="2" t="s">
        <v>31</v>
      </c>
      <c r="O88" s="2" t="s">
        <v>382</v>
      </c>
      <c r="P88" s="4">
        <v>13627</v>
      </c>
      <c r="Q88" s="4">
        <v>13640</v>
      </c>
      <c r="R88" s="4">
        <v>13</v>
      </c>
      <c r="S88" s="5">
        <v>0.36</v>
      </c>
      <c r="T88" s="4">
        <v>16909</v>
      </c>
      <c r="U88" s="4">
        <v>16972</v>
      </c>
      <c r="V88" s="4">
        <v>63</v>
      </c>
      <c r="W88" s="5">
        <v>5.2</v>
      </c>
      <c r="X88" s="5">
        <v>0</v>
      </c>
      <c r="Y88" s="14">
        <v>5.56</v>
      </c>
      <c r="Z88" s="14">
        <v>0</v>
      </c>
      <c r="AA88" s="14">
        <v>5.56</v>
      </c>
      <c r="AB88" s="4">
        <v>24580</v>
      </c>
      <c r="AC88" s="55"/>
      <c r="AD88" s="59">
        <f>SUM(AI88,AM88,AQ88,AU88,AY88,BC88,BG88,BK88,BO88,BS88,BW88,CA88)</f>
        <v>41.69</v>
      </c>
      <c r="AE88" s="59">
        <f>(Q88*0.0169)+(U88*0.0598)</f>
        <v>1245.4416000000001</v>
      </c>
      <c r="AF88" s="102">
        <f>IFERROR(IFERROR(VLOOKUP($G88,'FPO034'!$J$9:$Q$196,7,FALSE),(VLOOKUP($H88,'FPO034'!$J$9:$Q$196,7,FALSE))),"No PO")</f>
        <v>353.16</v>
      </c>
      <c r="AG88" s="102">
        <f>IFERROR(IFERROR(VLOOKUP($G88,'FPO034'!$J$9:$Q$196,8,FALSE),(VLOOKUP($H88,'FPO034'!$J$9:$Q$196,8,FALSE))),"No PO")</f>
        <v>0</v>
      </c>
      <c r="AH88" s="102" t="str">
        <f>IF(AG88&lt;&gt;0,"No",IF(AD88&gt;AF88,"No",IF(AD88/AE88&lt;1,"--",IF(AD88/AE88&lt;1.02,"Maybe","No"))))</f>
        <v>--</v>
      </c>
      <c r="AI88" s="59">
        <f>IFERROR(VLOOKUP($E88,'Rev2 Aug 16'!$D$1:$Z$300,22,FALSE),"-")</f>
        <v>5.56</v>
      </c>
      <c r="AJ88" s="59" t="str">
        <f>IFERROR(VLOOKUP($E88,'Rev2 Aug 16'!$D$1:$Z$300,5,FALSE),"-")</f>
        <v>WAY2001H6AV</v>
      </c>
      <c r="AK88" s="59" t="str">
        <f>IFERROR(VLOOKUP(AJ88,'Paid Invoices'!$F$6:$I$381,3,FALSE),"")</f>
        <v/>
      </c>
      <c r="AL88" s="59" t="str">
        <f>IFERROR(VLOOKUP(AJ88,'Open Invoices'!$D$1:$E$3000,2,FALSE),"")</f>
        <v/>
      </c>
      <c r="AM88" s="59">
        <f>IFERROR(VLOOKUP($E88,'Rev2 July 16'!$D$1:$Z$300,22,FALSE),"-")</f>
        <v>4.43</v>
      </c>
      <c r="AN88" s="59" t="str">
        <f>IFERROR(VLOOKUP($E88,'Rev2 July 16'!$D$1:$Z$300,5,FALSE),"-")</f>
        <v>WAY2001G6AX</v>
      </c>
      <c r="AO88" s="59" t="str">
        <f>IFERROR(VLOOKUP(AN88,'Paid Invoices'!$F$6:$I$381,3,FALSE),"")</f>
        <v/>
      </c>
      <c r="AP88" s="59" t="str">
        <f>IFERROR(VLOOKUP(AN88,'Open Invoices'!$D$1:$E$3000,2,FALSE),"")</f>
        <v/>
      </c>
      <c r="AQ88" s="59">
        <f>IFERROR(VLOOKUP($E88,'Rev June 16'!$D$1:$Z$300,22,FALSE),"-")</f>
        <v>7.89</v>
      </c>
      <c r="AR88" s="59" t="str">
        <f>IFERROR(VLOOKUP($E88,'Rev June 16'!$D$1:$Z$300,4,FALSE),"-")</f>
        <v>WAY2001F6AV</v>
      </c>
      <c r="AS88" s="59" t="str">
        <f>IFERROR(VLOOKUP(AR88,'Paid Invoices'!$F$6:$I$381,3,FALSE),"")</f>
        <v/>
      </c>
      <c r="AT88" s="59" t="str">
        <f>IFERROR(VLOOKUP(AR88,'Open Invoices'!$D$1:$E$3000,2,FALSE),"")</f>
        <v/>
      </c>
      <c r="AU88" s="59">
        <f>IFERROR(VLOOKUP($E88,'May 2016'!$D$1:$Z$300,22,FALSE),"-")</f>
        <v>11.27</v>
      </c>
      <c r="AV88" s="59" t="str">
        <f>IFERROR(VLOOKUP($E88,'May 2016'!$D$1:$Z$300,4,FALSE),"-")</f>
        <v>WAY2001E6AU</v>
      </c>
      <c r="AW88" s="59" t="str">
        <f>IFERROR(VLOOKUP(AV88,'Paid Invoices'!$F$6:$I$381,3,FALSE),"")</f>
        <v/>
      </c>
      <c r="AX88" s="59" t="str">
        <f>IFERROR(VLOOKUP(AV88,'Open Invoices'!$D$1:$E$3000,2,FALSE),"")</f>
        <v/>
      </c>
      <c r="AY88" s="59">
        <f>IFERROR(VLOOKUP($E88,'Apr 2016'!$D$1:$Z$300,22,FALSE),"-")</f>
        <v>7.95</v>
      </c>
      <c r="AZ88" s="59" t="str">
        <f>IFERROR(VLOOKUP($E88,'Apr 2016'!$D$1:$Z$300,4,FALSE),"-")</f>
        <v>WAY2001D6AT</v>
      </c>
      <c r="BA88" s="59" t="str">
        <f>IFERROR(VLOOKUP(AZ88,'Paid Invoices'!$F$6:$I$381,3,FALSE),"")</f>
        <v/>
      </c>
      <c r="BB88" s="59" t="str">
        <f>IFERROR(VLOOKUP(AZ88,'Open Invoices'!$D$1:$E$3000,2,FALSE),"")</f>
        <v/>
      </c>
      <c r="BC88" s="59">
        <f>IFERROR(VLOOKUP($E88,'Mar 2016'!$D$1:$Z$300,22,FALSE),"-")</f>
        <v>3.11</v>
      </c>
      <c r="BD88" s="59" t="str">
        <f>IFERROR(VLOOKUP($E88,'Mar 2016'!$D$1:$Z$300,4,FALSE),"-")</f>
        <v>WAY2001C6AO</v>
      </c>
      <c r="BE88" s="59" t="str">
        <f>IFERROR(VLOOKUP(BD88,'Paid Invoices'!$F$6:$I$381,3,FALSE),"")</f>
        <v/>
      </c>
      <c r="BF88" s="59" t="str">
        <f>IFERROR(VLOOKUP(BD88,'Open Invoices'!$D$1:$E$3000,2,FALSE),"")</f>
        <v/>
      </c>
      <c r="BG88" s="59">
        <f>IFERROR(VLOOKUP($E88,'Feb 2016'!$D$1:$Z$300,22,FALSE),"-")</f>
        <v>1.48</v>
      </c>
      <c r="BH88" s="59" t="str">
        <f>IFERROR(VLOOKUP($E88,'Feb 2016'!$D$1:$Z$300,4,FALSE),"-")</f>
        <v>WAY2001B6AK</v>
      </c>
      <c r="BI88" s="59" t="str">
        <f>IFERROR(VLOOKUP(BH88,'Paid Invoices'!$F$6:$I$381,3,FALSE),"")</f>
        <v/>
      </c>
      <c r="BJ88" s="59" t="str">
        <f>IFERROR(VLOOKUP(BH88,'Open Invoices'!$D$1:$E$3000,2,FALSE),"")</f>
        <v/>
      </c>
      <c r="BK88" s="59" t="str">
        <f>IFERROR(VLOOKUP($E88,'Jan 2016'!$D$1:$Z$300,22,FALSE),"-")</f>
        <v>-</v>
      </c>
      <c r="BL88" s="59" t="str">
        <f>IFERROR(VLOOKUP($E88,'Jan 2016'!$D$1:$Z$300,4,FALSE),"-")</f>
        <v>-</v>
      </c>
      <c r="BM88" s="59" t="str">
        <f>IFERROR(VLOOKUP(BL88,'Paid Invoices'!$F$6:$I$381,3,FALSE),"")</f>
        <v/>
      </c>
      <c r="BN88" s="59" t="str">
        <f>IFERROR(VLOOKUP(BL88,'Open Invoices'!$D$1:$E$3000,2,FALSE),"")</f>
        <v/>
      </c>
      <c r="BO88" s="59" t="str">
        <f>IFERROR(VLOOKUP($E88,'Dec 2015'!$D$1:$Z$300,22,FALSE),"-")</f>
        <v>-</v>
      </c>
      <c r="BP88" s="59" t="str">
        <f>IFERROR(VLOOKUP($E88,'Dec 2015'!$D$1:$Z$300,4,FALSE),"-")</f>
        <v>-</v>
      </c>
      <c r="BQ88" s="59" t="str">
        <f>IFERROR(VLOOKUP(BP88,'Paid Invoices'!$F$6:$I$381,3,FALSE),"")</f>
        <v/>
      </c>
      <c r="BR88" s="59" t="str">
        <f>IFERROR(VLOOKUP(BP88,'Open Invoices'!$D$1:$E$3000,2,FALSE),"")</f>
        <v/>
      </c>
      <c r="BS88" s="59" t="str">
        <f>IFERROR(VLOOKUP($E88,'Nov 2015'!$D$1:$Z$300,22,FALSE),"-")</f>
        <v>-</v>
      </c>
      <c r="BT88" s="59" t="str">
        <f>IFERROR(VLOOKUP($E88,'Nov 2015'!$D$1:$Z$300,4,FALSE),"-")</f>
        <v>-</v>
      </c>
      <c r="BU88" s="59" t="str">
        <f>IFERROR(VLOOKUP(BT88,'Paid Invoices'!$F$6:$I$381,3,FALSE),"")</f>
        <v/>
      </c>
      <c r="BV88" s="59" t="str">
        <f>IFERROR(VLOOKUP(BT88,'Open Invoices'!$D$1:$E$3000,2,FALSE),"")</f>
        <v/>
      </c>
      <c r="BW88" s="59" t="str">
        <f>IFERROR(VLOOKUP($E88,'Oct 2015'!$D$1:$Z$300,22,FALSE),"-")</f>
        <v>-</v>
      </c>
      <c r="BX88" s="59" t="str">
        <f>IFERROR(VLOOKUP($E88,'Oct 2015'!$D$1:$Z$300,4,FALSE),"-")</f>
        <v>-</v>
      </c>
      <c r="BY88" s="59" t="str">
        <f>IFERROR(VLOOKUP(BX88,'Paid Invoices'!$F$6:$I$381,3,FALSE),"")</f>
        <v/>
      </c>
      <c r="BZ88" s="59" t="str">
        <f>IFERROR(VLOOKUP(BX88,'Open Invoices'!$D$1:$E$3000,2,FALSE),"")</f>
        <v/>
      </c>
      <c r="CA88" s="59" t="str">
        <f>IFERROR(VLOOKUP($E88,'Sep 2015'!$D$1:$Z$300,22,FALSE),"-")</f>
        <v>-</v>
      </c>
      <c r="CB88" s="59" t="str">
        <f>IFERROR(VLOOKUP($E88,'Sep 2015'!$D$1:$Z$300,4,FALSE),"-")</f>
        <v>-</v>
      </c>
      <c r="CC88" s="59" t="str">
        <f>IFERROR(VLOOKUP(CB88,'Paid Invoices'!$F$6:$I$381,3,FALSE),"")</f>
        <v/>
      </c>
      <c r="CD88" s="59" t="str">
        <f>IFERROR(VLOOKUP(CB88,'Open Invoices'!$D$1:$E$3000,2,FALSE),"")</f>
        <v/>
      </c>
      <c r="CE88" s="52"/>
      <c r="CF88" s="52" t="s">
        <v>2115</v>
      </c>
      <c r="CG88" s="49" t="str">
        <f>IFERROR(IFERROR(VLOOKUP($E88,'Asset Group  All Assets'!$B$1:$C$500,2,FALSE),(VLOOKUP($E88,'Missing-WSU-POs'!$B$1:$D$500,3,FALSE))),"?")</f>
        <v>P0771291</v>
      </c>
      <c r="CH88" s="31" t="str">
        <f>IF(G88="","",G88)</f>
        <v>P0771291</v>
      </c>
      <c r="CI88" s="31" t="str">
        <f>IF(CG88=CH88,"","Wrong PO")</f>
        <v/>
      </c>
      <c r="CJ88" s="29" t="str">
        <f>IFERROR(IF(VLOOKUP($E88,'Org July 2016 '!$D$1:$Z$500,3,FALSE)=G88,"-","Wrong PO"),"new")</f>
        <v>Wrong PO</v>
      </c>
      <c r="CK88" s="32">
        <f>IF(CJ88="wrong PO",(VLOOKUP($E88,'Org July 2016 '!$D$1:$Z$500,3,FALSE)),"")</f>
        <v>0</v>
      </c>
      <c r="CL88" s="29" t="str">
        <f>IFERROR(IF(VLOOKUP($E88,'Org June 2016 '!$D$1:$Z$500,3,FALSE)=G88,"-","Wrong PO"),"new")</f>
        <v>Wrong PO</v>
      </c>
      <c r="CM88" s="32">
        <f>IF(CL88="wrong PO",(VLOOKUP($E88,'Org June 2016 '!$D$1:$Z$500,3,FALSE)),"")</f>
        <v>0</v>
      </c>
      <c r="CN88" s="29" t="str">
        <f>IFERROR(IF(VLOOKUP($E88,'May 2016'!D148:Z647,3,FALSE)=G88,"-","Wrong PO"),"new")</f>
        <v>new</v>
      </c>
      <c r="CO88" s="32" t="str">
        <f>IF(CN88="wrong PO",(VLOOKUP($E88,'May 2016'!D148:Z647,3,FALSE)),"")</f>
        <v/>
      </c>
      <c r="CP88" s="29" t="str">
        <f>IFERROR(IF(VLOOKUP($E88,'Apr 2016'!$D$1:$Z$500,3,FALSE)=G88,"-","Wrong PO"),"new")</f>
        <v>-</v>
      </c>
      <c r="CQ88" s="32" t="str">
        <f>IF(CP88="wrong PO",(VLOOKUP($E88,'Apr 2016'!$D$1:$Z$500,3,FALSE)),"")</f>
        <v/>
      </c>
      <c r="CR88" s="32" t="str">
        <f>IFERROR(IF(VLOOKUP($E88,'Mar 2016'!$D$1:$Z$500,3,FALSE)=G88,"-","Wrong PO"),"new")</f>
        <v>-</v>
      </c>
      <c r="CS88" s="32" t="str">
        <f>IF(CP88="wrong PO",(VLOOKUP($E88,'Mar 2016'!$D$1:$Z$500,3,FALSE)),"")</f>
        <v/>
      </c>
      <c r="CT88" s="32" t="str">
        <f>IFERROR(IF(VLOOKUP($E88,'Feb 2016'!$D$1:$Z$500,3,FALSE)=G88,"-","Wrong PO"),"new")</f>
        <v>-</v>
      </c>
      <c r="CU88" s="32" t="str">
        <f>IF(CP88="wrong PO",(VLOOKUP($E88,'Feb 2016'!$D$1:$Z$500,3,FALSE)),"")</f>
        <v/>
      </c>
      <c r="CV88" s="29" t="str">
        <f>IFERROR(IF(VLOOKUP($E88,'Jan 2016'!$D$1:$Z$500,3,FALSE)=G88,"-","Wrong PO"),"new")</f>
        <v>new</v>
      </c>
      <c r="CW88" s="32" t="str">
        <f>IF(CV88="wrong PO",(VLOOKUP($E88,'Jan 2016'!$D$1:$Z$500,3,FALSE)),"")</f>
        <v/>
      </c>
      <c r="CX88" s="29" t="str">
        <f>IFERROR(IF(VLOOKUP($E88,'Dec 2015'!$D$1:$Z$500,3,FALSE)=G88,"-","Wrong PO"),"new")</f>
        <v>new</v>
      </c>
      <c r="CY88" s="32" t="str">
        <f>IF(CX88="wrong PO",(VLOOKUP($E88,'Dec 2015'!$D$1:$Z$500,3,FALSE)),"")</f>
        <v/>
      </c>
      <c r="CZ88" s="29" t="str">
        <f>IFERROR(IF(VLOOKUP($E88,'Nov 2015'!$D$1:$Z$500,3,FALSE)=G88,"-","Wrong PO"),"new")</f>
        <v>new</v>
      </c>
      <c r="DA88" s="32" t="str">
        <f>IF(CZ88="wrong PO",(VLOOKUP($E88,'Nov 2015'!$D$1:$Z$500,3,FALSE)),"")</f>
        <v/>
      </c>
      <c r="DB88" s="29" t="str">
        <f>IFERROR(IF(VLOOKUP($E88,'Oct 2015'!$D$1:$Z$500,3,FALSE)=G88,"-","Wrong PO"),"new")</f>
        <v>new</v>
      </c>
      <c r="DC88" s="32" t="str">
        <f>IF(DB88="wrong PO",(VLOOKUP($E88,'Oct 2015'!$D$1:$Z$500,3,FALSE)),"")</f>
        <v/>
      </c>
      <c r="DD88" s="29" t="str">
        <f>IFERROR(IF(VLOOKUP($E88,'Sep 2015'!$D$1:$Z$500,3,FALSE)=G88,"-","Wrong PO"),"new")</f>
        <v>new</v>
      </c>
      <c r="DE88" s="32" t="str">
        <f>IF(DD88="wrong PO",(VLOOKUP($E88,'Sep 2015'!$D$1:$Z$500,3,FALSE)),"")</f>
        <v/>
      </c>
    </row>
    <row r="89" spans="1:109">
      <c r="A89" s="115">
        <v>149</v>
      </c>
      <c r="B89" s="2" t="s">
        <v>841</v>
      </c>
      <c r="C89" s="2" t="s">
        <v>510</v>
      </c>
      <c r="D89" s="2" t="s">
        <v>638</v>
      </c>
      <c r="E89" s="2" t="s">
        <v>278</v>
      </c>
      <c r="F89" s="2" t="s">
        <v>27</v>
      </c>
      <c r="G89" s="21" t="s">
        <v>228</v>
      </c>
      <c r="H89" s="21" t="str">
        <f>IFERROR(VLOOKUP($E89,'Wayne Master'!$B$1:$C$315,2,FALSE),"not on master")</f>
        <v>P0771291</v>
      </c>
      <c r="I89" s="11" t="s">
        <v>2064</v>
      </c>
      <c r="J89" s="3">
        <v>42410</v>
      </c>
      <c r="K89" s="2"/>
      <c r="L89" s="2" t="s">
        <v>577</v>
      </c>
      <c r="M89" s="2" t="s">
        <v>394</v>
      </c>
      <c r="N89" s="2" t="s">
        <v>31</v>
      </c>
      <c r="O89" s="2" t="s">
        <v>382</v>
      </c>
      <c r="P89" s="4">
        <v>119026</v>
      </c>
      <c r="Q89" s="4">
        <v>119191</v>
      </c>
      <c r="R89" s="4">
        <v>165</v>
      </c>
      <c r="S89" s="5">
        <v>4.54</v>
      </c>
      <c r="T89" s="4">
        <v>0</v>
      </c>
      <c r="U89" s="4">
        <v>0</v>
      </c>
      <c r="V89" s="4">
        <v>0</v>
      </c>
      <c r="W89" s="5">
        <v>0</v>
      </c>
      <c r="X89" s="5">
        <v>0</v>
      </c>
      <c r="Y89" s="14">
        <v>4.54</v>
      </c>
      <c r="Z89" s="14">
        <v>0</v>
      </c>
      <c r="AA89" s="14">
        <v>4.54</v>
      </c>
      <c r="AB89" s="4">
        <v>24580</v>
      </c>
      <c r="AC89" s="55"/>
      <c r="AD89" s="59">
        <f>SUM(AI89,AM89,AQ89,AU89,AY89,BC89,BG89,BK89,BO89,BS89,BW89,CA89)</f>
        <v>36.9</v>
      </c>
      <c r="AE89" s="59">
        <f>(Q89*0.0169)+(U89*0.0598)</f>
        <v>2014.3278999999998</v>
      </c>
      <c r="AF89" s="102">
        <f>IFERROR(IFERROR(VLOOKUP($G89,'FPO034'!$J$9:$Q$196,7,FALSE),(VLOOKUP($H89,'FPO034'!$J$9:$Q$196,7,FALSE))),"No PO")</f>
        <v>353.16</v>
      </c>
      <c r="AG89" s="102">
        <f>IFERROR(IFERROR(VLOOKUP($G89,'FPO034'!$J$9:$Q$196,8,FALSE),(VLOOKUP($H89,'FPO034'!$J$9:$Q$196,8,FALSE))),"No PO")</f>
        <v>0</v>
      </c>
      <c r="AH89" s="102" t="str">
        <f>IF(AG89&lt;&gt;0,"No",IF(AD89&gt;AF89,"No",IF(AD89/AE89&lt;1,"--",IF(AD89/AE89&lt;1.02,"Maybe","No"))))</f>
        <v>--</v>
      </c>
      <c r="AI89" s="59">
        <f>IFERROR(VLOOKUP($E89,'Rev2 Aug 16'!$D$1:$Z$300,22,FALSE),"-")</f>
        <v>4.54</v>
      </c>
      <c r="AJ89" s="59" t="str">
        <f>IFERROR(VLOOKUP($E89,'Rev2 Aug 16'!$D$1:$Z$300,5,FALSE),"-")</f>
        <v>WAY2001H6AV</v>
      </c>
      <c r="AK89" s="59" t="str">
        <f>IFERROR(VLOOKUP(AJ89,'Paid Invoices'!$F$6:$I$381,3,FALSE),"")</f>
        <v/>
      </c>
      <c r="AL89" s="59" t="str">
        <f>IFERROR(VLOOKUP(AJ89,'Open Invoices'!$D$1:$E$3000,2,FALSE),"")</f>
        <v/>
      </c>
      <c r="AM89" s="59">
        <f>IFERROR(VLOOKUP($E89,'Rev2 July 16'!$D$1:$Z$300,22,FALSE),"-")</f>
        <v>1.62</v>
      </c>
      <c r="AN89" s="59" t="str">
        <f>IFERROR(VLOOKUP($E89,'Rev2 July 16'!$D$1:$Z$300,5,FALSE),"-")</f>
        <v>WAY2001G6AW</v>
      </c>
      <c r="AO89" s="59" t="str">
        <f>IFERROR(VLOOKUP(AN89,'Paid Invoices'!$F$6:$I$381,3,FALSE),"")</f>
        <v/>
      </c>
      <c r="AP89" s="59" t="str">
        <f>IFERROR(VLOOKUP(AN89,'Open Invoices'!$D$1:$E$3000,2,FALSE),"")</f>
        <v/>
      </c>
      <c r="AQ89" s="59">
        <f>IFERROR(VLOOKUP($E89,'Rev June 16'!$D$1:$Z$300,22,FALSE),"-")</f>
        <v>3.96</v>
      </c>
      <c r="AR89" s="59" t="str">
        <f>IFERROR(VLOOKUP($E89,'Rev June 16'!$D$1:$Z$300,4,FALSE),"-")</f>
        <v>WAY2001F6AV</v>
      </c>
      <c r="AS89" s="59" t="str">
        <f>IFERROR(VLOOKUP(AR89,'Paid Invoices'!$F$6:$I$381,3,FALSE),"")</f>
        <v/>
      </c>
      <c r="AT89" s="59" t="str">
        <f>IFERROR(VLOOKUP(AR89,'Open Invoices'!$D$1:$E$3000,2,FALSE),"")</f>
        <v/>
      </c>
      <c r="AU89" s="59">
        <f>IFERROR(VLOOKUP($E89,'May 2016'!$D$1:$Z$300,22,FALSE),"-")</f>
        <v>15.81</v>
      </c>
      <c r="AV89" s="59" t="str">
        <f>IFERROR(VLOOKUP($E89,'May 2016'!$D$1:$Z$300,4,FALSE),"-")</f>
        <v>WAY2001E6AU</v>
      </c>
      <c r="AW89" s="59" t="str">
        <f>IFERROR(VLOOKUP(AV89,'Paid Invoices'!$F$6:$I$381,3,FALSE),"")</f>
        <v/>
      </c>
      <c r="AX89" s="59" t="str">
        <f>IFERROR(VLOOKUP(AV89,'Open Invoices'!$D$1:$E$3000,2,FALSE),"")</f>
        <v/>
      </c>
      <c r="AY89" s="59">
        <f>IFERROR(VLOOKUP($E89,'Apr 2016'!$D$1:$Z$300,22,FALSE),"-")</f>
        <v>4.4800000000000004</v>
      </c>
      <c r="AZ89" s="59" t="str">
        <f>IFERROR(VLOOKUP($E89,'Apr 2016'!$D$1:$Z$300,4,FALSE),"-")</f>
        <v>WAY2001D6AT</v>
      </c>
      <c r="BA89" s="59" t="str">
        <f>IFERROR(VLOOKUP(AZ89,'Paid Invoices'!$F$6:$I$381,3,FALSE),"")</f>
        <v/>
      </c>
      <c r="BB89" s="59" t="str">
        <f>IFERROR(VLOOKUP(AZ89,'Open Invoices'!$D$1:$E$3000,2,FALSE),"")</f>
        <v/>
      </c>
      <c r="BC89" s="59">
        <f>IFERROR(VLOOKUP($E89,'Mar 2016'!$D$1:$Z$300,22,FALSE),"-")</f>
        <v>3.6</v>
      </c>
      <c r="BD89" s="59" t="str">
        <f>IFERROR(VLOOKUP($E89,'Mar 2016'!$D$1:$Z$300,4,FALSE),"-")</f>
        <v>WAY2001C6AO</v>
      </c>
      <c r="BE89" s="59" t="str">
        <f>IFERROR(VLOOKUP(BD89,'Paid Invoices'!$F$6:$I$381,3,FALSE),"")</f>
        <v/>
      </c>
      <c r="BF89" s="59" t="str">
        <f>IFERROR(VLOOKUP(BD89,'Open Invoices'!$D$1:$E$3000,2,FALSE),"")</f>
        <v/>
      </c>
      <c r="BG89" s="59">
        <f>IFERROR(VLOOKUP($E89,'Feb 2016'!$D$1:$Z$300,22,FALSE),"-")</f>
        <v>2.89</v>
      </c>
      <c r="BH89" s="59" t="str">
        <f>IFERROR(VLOOKUP($E89,'Feb 2016'!$D$1:$Z$300,4,FALSE),"-")</f>
        <v>WAY2001B6AK</v>
      </c>
      <c r="BI89" s="59" t="str">
        <f>IFERROR(VLOOKUP(BH89,'Paid Invoices'!$F$6:$I$381,3,FALSE),"")</f>
        <v/>
      </c>
      <c r="BJ89" s="59" t="str">
        <f>IFERROR(VLOOKUP(BH89,'Open Invoices'!$D$1:$E$3000,2,FALSE),"")</f>
        <v/>
      </c>
      <c r="BK89" s="59" t="str">
        <f>IFERROR(VLOOKUP($E89,'Jan 2016'!$D$1:$Z$300,22,FALSE),"-")</f>
        <v>-</v>
      </c>
      <c r="BL89" s="59" t="str">
        <f>IFERROR(VLOOKUP($E89,'Jan 2016'!$D$1:$Z$300,4,FALSE),"-")</f>
        <v>-</v>
      </c>
      <c r="BM89" s="59" t="str">
        <f>IFERROR(VLOOKUP(BL89,'Paid Invoices'!$F$6:$I$381,3,FALSE),"")</f>
        <v/>
      </c>
      <c r="BN89" s="59" t="str">
        <f>IFERROR(VLOOKUP(BL89,'Open Invoices'!$D$1:$E$3000,2,FALSE),"")</f>
        <v/>
      </c>
      <c r="BO89" s="59" t="str">
        <f>IFERROR(VLOOKUP($E89,'Dec 2015'!$D$1:$Z$300,22,FALSE),"-")</f>
        <v>-</v>
      </c>
      <c r="BP89" s="59" t="str">
        <f>IFERROR(VLOOKUP($E89,'Dec 2015'!$D$1:$Z$300,4,FALSE),"-")</f>
        <v>-</v>
      </c>
      <c r="BQ89" s="59" t="str">
        <f>IFERROR(VLOOKUP(BP89,'Paid Invoices'!$F$6:$I$381,3,FALSE),"")</f>
        <v/>
      </c>
      <c r="BR89" s="59" t="str">
        <f>IFERROR(VLOOKUP(BP89,'Open Invoices'!$D$1:$E$3000,2,FALSE),"")</f>
        <v/>
      </c>
      <c r="BS89" s="59" t="str">
        <f>IFERROR(VLOOKUP($E89,'Nov 2015'!$D$1:$Z$300,22,FALSE),"-")</f>
        <v>-</v>
      </c>
      <c r="BT89" s="59" t="str">
        <f>IFERROR(VLOOKUP($E89,'Nov 2015'!$D$1:$Z$300,4,FALSE),"-")</f>
        <v>-</v>
      </c>
      <c r="BU89" s="59" t="str">
        <f>IFERROR(VLOOKUP(BT89,'Paid Invoices'!$F$6:$I$381,3,FALSE),"")</f>
        <v/>
      </c>
      <c r="BV89" s="59" t="str">
        <f>IFERROR(VLOOKUP(BT89,'Open Invoices'!$D$1:$E$3000,2,FALSE),"")</f>
        <v/>
      </c>
      <c r="BW89" s="59" t="str">
        <f>IFERROR(VLOOKUP($E89,'Oct 2015'!$D$1:$Z$300,22,FALSE),"-")</f>
        <v>-</v>
      </c>
      <c r="BX89" s="59" t="str">
        <f>IFERROR(VLOOKUP($E89,'Oct 2015'!$D$1:$Z$300,4,FALSE),"-")</f>
        <v>-</v>
      </c>
      <c r="BY89" s="59" t="str">
        <f>IFERROR(VLOOKUP(BX89,'Paid Invoices'!$F$6:$I$381,3,FALSE),"")</f>
        <v/>
      </c>
      <c r="BZ89" s="59" t="str">
        <f>IFERROR(VLOOKUP(BX89,'Open Invoices'!$D$1:$E$3000,2,FALSE),"")</f>
        <v/>
      </c>
      <c r="CA89" s="59" t="str">
        <f>IFERROR(VLOOKUP($E89,'Sep 2015'!$D$1:$Z$300,22,FALSE),"-")</f>
        <v>-</v>
      </c>
      <c r="CB89" s="59" t="str">
        <f>IFERROR(VLOOKUP($E89,'Sep 2015'!$D$1:$Z$300,4,FALSE),"-")</f>
        <v>-</v>
      </c>
      <c r="CC89" s="59" t="str">
        <f>IFERROR(VLOOKUP(CB89,'Paid Invoices'!$F$6:$I$381,3,FALSE),"")</f>
        <v/>
      </c>
      <c r="CD89" s="59" t="str">
        <f>IFERROR(VLOOKUP(CB89,'Open Invoices'!$D$1:$E$3000,2,FALSE),"")</f>
        <v/>
      </c>
      <c r="CE89" s="52"/>
      <c r="CF89" s="52" t="s">
        <v>2115</v>
      </c>
      <c r="CG89" s="49" t="str">
        <f>IFERROR(IFERROR(VLOOKUP($E89,'Asset Group  All Assets'!$B$1:$C$500,2,FALSE),(VLOOKUP($E89,'Missing-WSU-POs'!$B$1:$D$500,3,FALSE))),"?")</f>
        <v>P0771291</v>
      </c>
      <c r="CH89" s="31" t="str">
        <f>IF(G89="","",G89)</f>
        <v>P0771291</v>
      </c>
      <c r="CI89" s="31" t="str">
        <f>IF(CG89=CH89,"","Wrong PO")</f>
        <v/>
      </c>
      <c r="CJ89" s="29" t="str">
        <f>IFERROR(IF(VLOOKUP($E89,'Org July 2016 '!$D$1:$Z$500,3,FALSE)=G89,"-","Wrong PO"),"new")</f>
        <v>Wrong PO</v>
      </c>
      <c r="CK89" s="32">
        <f>IF(CJ89="wrong PO",(VLOOKUP($E89,'Org July 2016 '!$D$1:$Z$500,3,FALSE)),"")</f>
        <v>0</v>
      </c>
      <c r="CL89" s="29" t="str">
        <f>IFERROR(IF(VLOOKUP($E89,'Org June 2016 '!$D$1:$Z$500,3,FALSE)=G89,"-","Wrong PO"),"new")</f>
        <v>Wrong PO</v>
      </c>
      <c r="CM89" s="32">
        <f>IF(CL89="wrong PO",(VLOOKUP($E89,'Org June 2016 '!$D$1:$Z$500,3,FALSE)),"")</f>
        <v>0</v>
      </c>
      <c r="CN89" s="29" t="str">
        <f>IFERROR(IF(VLOOKUP($E89,'May 2016'!D149:Z648,3,FALSE)=G89,"-","Wrong PO"),"new")</f>
        <v>new</v>
      </c>
      <c r="CO89" s="32" t="str">
        <f>IF(CN89="wrong PO",(VLOOKUP($E89,'May 2016'!D149:Z648,3,FALSE)),"")</f>
        <v/>
      </c>
      <c r="CP89" s="29" t="str">
        <f>IFERROR(IF(VLOOKUP($E89,'Apr 2016'!$D$1:$Z$500,3,FALSE)=G89,"-","Wrong PO"),"new")</f>
        <v>-</v>
      </c>
      <c r="CQ89" s="32" t="str">
        <f>IF(CP89="wrong PO",(VLOOKUP($E89,'Apr 2016'!$D$1:$Z$500,3,FALSE)),"")</f>
        <v/>
      </c>
      <c r="CR89" s="32" t="str">
        <f>IFERROR(IF(VLOOKUP($E89,'Mar 2016'!$D$1:$Z$500,3,FALSE)=G89,"-","Wrong PO"),"new")</f>
        <v>-</v>
      </c>
      <c r="CS89" s="32" t="str">
        <f>IF(CP89="wrong PO",(VLOOKUP($E89,'Mar 2016'!$D$1:$Z$500,3,FALSE)),"")</f>
        <v/>
      </c>
      <c r="CT89" s="32" t="str">
        <f>IFERROR(IF(VLOOKUP($E89,'Feb 2016'!$D$1:$Z$500,3,FALSE)=G89,"-","Wrong PO"),"new")</f>
        <v>-</v>
      </c>
      <c r="CU89" s="32" t="str">
        <f>IF(CP89="wrong PO",(VLOOKUP($E89,'Feb 2016'!$D$1:$Z$500,3,FALSE)),"")</f>
        <v/>
      </c>
      <c r="CV89" s="29" t="str">
        <f>IFERROR(IF(VLOOKUP($E89,'Jan 2016'!$D$1:$Z$500,3,FALSE)=G89,"-","Wrong PO"),"new")</f>
        <v>new</v>
      </c>
      <c r="CW89" s="32" t="str">
        <f>IF(CV89="wrong PO",(VLOOKUP($E89,'Jan 2016'!$D$1:$Z$500,3,FALSE)),"")</f>
        <v/>
      </c>
      <c r="CX89" s="29" t="str">
        <f>IFERROR(IF(VLOOKUP($E89,'Dec 2015'!$D$1:$Z$500,3,FALSE)=G89,"-","Wrong PO"),"new")</f>
        <v>new</v>
      </c>
      <c r="CY89" s="32" t="str">
        <f>IF(CX89="wrong PO",(VLOOKUP($E89,'Dec 2015'!$D$1:$Z$500,3,FALSE)),"")</f>
        <v/>
      </c>
      <c r="CZ89" s="29" t="str">
        <f>IFERROR(IF(VLOOKUP($E89,'Nov 2015'!$D$1:$Z$500,3,FALSE)=G89,"-","Wrong PO"),"new")</f>
        <v>new</v>
      </c>
      <c r="DA89" s="32" t="str">
        <f>IF(CZ89="wrong PO",(VLOOKUP($E89,'Nov 2015'!$D$1:$Z$500,3,FALSE)),"")</f>
        <v/>
      </c>
      <c r="DB89" s="29" t="str">
        <f>IFERROR(IF(VLOOKUP($E89,'Oct 2015'!$D$1:$Z$500,3,FALSE)=G89,"-","Wrong PO"),"new")</f>
        <v>new</v>
      </c>
      <c r="DC89" s="32" t="str">
        <f>IF(DB89="wrong PO",(VLOOKUP($E89,'Oct 2015'!$D$1:$Z$500,3,FALSE)),"")</f>
        <v/>
      </c>
      <c r="DD89" s="29" t="str">
        <f>IFERROR(IF(VLOOKUP($E89,'Sep 2015'!$D$1:$Z$500,3,FALSE)=G89,"-","Wrong PO"),"new")</f>
        <v>new</v>
      </c>
      <c r="DE89" s="32" t="str">
        <f>IF(DD89="wrong PO",(VLOOKUP($E89,'Sep 2015'!$D$1:$Z$500,3,FALSE)),"")</f>
        <v/>
      </c>
    </row>
    <row r="90" spans="1:109">
      <c r="A90" s="115">
        <v>150</v>
      </c>
      <c r="B90" s="2" t="s">
        <v>841</v>
      </c>
      <c r="C90" s="2" t="s">
        <v>510</v>
      </c>
      <c r="D90" s="2" t="s">
        <v>76</v>
      </c>
      <c r="E90" s="2" t="s">
        <v>344</v>
      </c>
      <c r="F90" s="2" t="s">
        <v>639</v>
      </c>
      <c r="G90" s="21" t="s">
        <v>345</v>
      </c>
      <c r="H90" s="101" t="str">
        <f>IFERROR(VLOOKUP($E90,'Wayne Master'!$B$1:$C$315,2,FALSE),"not on master")</f>
        <v>P0771295 / 79288434</v>
      </c>
      <c r="I90" s="11" t="s">
        <v>2063</v>
      </c>
      <c r="J90" s="3">
        <v>42425</v>
      </c>
      <c r="K90" s="2" t="s">
        <v>39</v>
      </c>
      <c r="L90" s="2" t="s">
        <v>567</v>
      </c>
      <c r="M90" s="2" t="s">
        <v>30</v>
      </c>
      <c r="N90" s="2" t="s">
        <v>31</v>
      </c>
      <c r="O90" s="2" t="s">
        <v>41</v>
      </c>
      <c r="P90" s="4">
        <v>15168</v>
      </c>
      <c r="Q90" s="4">
        <v>19456</v>
      </c>
      <c r="R90" s="4">
        <v>4288</v>
      </c>
      <c r="S90" s="5">
        <v>72.47</v>
      </c>
      <c r="T90" s="4">
        <v>371</v>
      </c>
      <c r="U90" s="4">
        <v>672</v>
      </c>
      <c r="V90" s="4">
        <v>301</v>
      </c>
      <c r="W90" s="5">
        <v>18</v>
      </c>
      <c r="X90" s="5">
        <v>0</v>
      </c>
      <c r="Y90" s="14">
        <v>90.47</v>
      </c>
      <c r="Z90" s="14">
        <v>0</v>
      </c>
      <c r="AA90" s="14">
        <v>90.47</v>
      </c>
      <c r="AB90" s="4">
        <v>24580</v>
      </c>
      <c r="AC90" s="55"/>
      <c r="AD90" s="59">
        <f>SUM(AI90,AM90,AQ90,AU90,AY90,BC90,BG90,BK90,BO90,BS90,BW90,CA90)</f>
        <v>367.87000000000006</v>
      </c>
      <c r="AE90" s="59">
        <f>(Q90*0.0169)+(U90*0.0598)</f>
        <v>368.99199999999996</v>
      </c>
      <c r="AF90" s="102">
        <f>IFERROR(IFERROR(VLOOKUP($G90,'FPO034'!$J$9:$Q$196,7,FALSE),(VLOOKUP($H90,'FPO034'!$J$9:$Q$196,7,FALSE))),"No PO")</f>
        <v>799.28</v>
      </c>
      <c r="AG90" s="102">
        <f>IFERROR(IFERROR(VLOOKUP($G90,'FPO034'!$J$9:$Q$196,8,FALSE),(VLOOKUP($H90,'FPO034'!$J$9:$Q$196,8,FALSE))),"No PO")</f>
        <v>0</v>
      </c>
      <c r="AH90" s="102" t="str">
        <f>IF(AG90&lt;&gt;0,"No",IF(AD90&gt;AF90,"No",IF(AD90/AE90&lt;1,"--",IF(AD90/AE90&lt;1.02,"Maybe","No"))))</f>
        <v>--</v>
      </c>
      <c r="AI90" s="59">
        <f>IFERROR(VLOOKUP($E90,'Rev2 Aug 16'!$D$1:$Z$300,22,FALSE),"-")</f>
        <v>90.47</v>
      </c>
      <c r="AJ90" s="59" t="str">
        <f>IFERROR(VLOOKUP($E90,'Rev2 Aug 16'!$D$1:$Z$300,5,FALSE),"-")</f>
        <v>WAY2001H6AW</v>
      </c>
      <c r="AK90" s="59" t="str">
        <f>IFERROR(VLOOKUP(AJ90,'Paid Invoices'!$F$6:$I$381,3,FALSE),"")</f>
        <v/>
      </c>
      <c r="AL90" s="59" t="str">
        <f>IFERROR(VLOOKUP(AJ90,'Open Invoices'!$D$1:$E$3000,2,FALSE),"")</f>
        <v/>
      </c>
      <c r="AM90" s="59">
        <f>IFERROR(VLOOKUP($E90,'Rev2 July 16'!$D$1:$Z$300,22,FALSE),"-")</f>
        <v>50.7</v>
      </c>
      <c r="AN90" s="59" t="str">
        <f>IFERROR(VLOOKUP($E90,'Rev2 July 16'!$D$1:$Z$300,5,FALSE),"-")</f>
        <v>WAY2001G6AY</v>
      </c>
      <c r="AO90" s="59" t="str">
        <f>IFERROR(VLOOKUP(AN90,'Paid Invoices'!$F$6:$I$381,3,FALSE),"")</f>
        <v/>
      </c>
      <c r="AP90" s="59" t="str">
        <f>IFERROR(VLOOKUP(AN90,'Open Invoices'!$D$1:$E$3000,2,FALSE),"")</f>
        <v/>
      </c>
      <c r="AQ90" s="59">
        <f>IFERROR(VLOOKUP($E90,'Rev June 16'!$D$1:$Z$300,22,FALSE),"-")</f>
        <v>55.77</v>
      </c>
      <c r="AR90" s="59" t="str">
        <f>IFERROR(VLOOKUP($E90,'Rev June 16'!$D$1:$Z$300,4,FALSE),"-")</f>
        <v>WAY2001F6AW</v>
      </c>
      <c r="AS90" s="59" t="str">
        <f>IFERROR(VLOOKUP(AR90,'Paid Invoices'!$F$6:$I$381,3,FALSE),"")</f>
        <v/>
      </c>
      <c r="AT90" s="59" t="str">
        <f>IFERROR(VLOOKUP(AR90,'Open Invoices'!$D$1:$E$3000,2,FALSE),"")</f>
        <v/>
      </c>
      <c r="AU90" s="59">
        <f>IFERROR(VLOOKUP($E90,'May 2016'!$D$1:$Z$300,22,FALSE),"-")</f>
        <v>61.83</v>
      </c>
      <c r="AV90" s="59" t="str">
        <f>IFERROR(VLOOKUP($E90,'May 2016'!$D$1:$Z$300,4,FALSE),"-")</f>
        <v>WAY2001E6AV</v>
      </c>
      <c r="AW90" s="59" t="str">
        <f>IFERROR(VLOOKUP(AV90,'Paid Invoices'!$F$6:$I$381,3,FALSE),"")</f>
        <v/>
      </c>
      <c r="AX90" s="59" t="str">
        <f>IFERROR(VLOOKUP(AV90,'Open Invoices'!$D$1:$E$3000,2,FALSE),"")</f>
        <v/>
      </c>
      <c r="AY90" s="59">
        <f>IFERROR(VLOOKUP($E90,'Apr 2016'!$D$1:$Z$300,22,FALSE),"-")</f>
        <v>77.739999999999995</v>
      </c>
      <c r="AZ90" s="59" t="str">
        <f>IFERROR(VLOOKUP($E90,'Apr 2016'!$D$1:$Z$300,4,FALSE),"-")</f>
        <v>WAY2001D6AU</v>
      </c>
      <c r="BA90" s="59" t="str">
        <f>IFERROR(VLOOKUP(AZ90,'Paid Invoices'!$F$6:$I$381,3,FALSE),"")</f>
        <v/>
      </c>
      <c r="BB90" s="59" t="str">
        <f>IFERROR(VLOOKUP(AZ90,'Open Invoices'!$D$1:$E$3000,2,FALSE),"")</f>
        <v/>
      </c>
      <c r="BC90" s="59">
        <f>IFERROR(VLOOKUP($E90,'Mar 2016'!$D$1:$Z$300,22,FALSE),"-")</f>
        <v>31.36</v>
      </c>
      <c r="BD90" s="59" t="str">
        <f>IFERROR(VLOOKUP($E90,'Mar 2016'!$D$1:$Z$300,4,FALSE),"-")</f>
        <v>WAY2001C6AP</v>
      </c>
      <c r="BE90" s="59" t="str">
        <f>IFERROR(VLOOKUP(BD90,'Paid Invoices'!$F$6:$I$381,3,FALSE),"")</f>
        <v/>
      </c>
      <c r="BF90" s="59" t="str">
        <f>IFERROR(VLOOKUP(BD90,'Open Invoices'!$D$1:$E$3000,2,FALSE),"")</f>
        <v/>
      </c>
      <c r="BG90" s="59" t="str">
        <f>IFERROR(VLOOKUP($E90,'Feb 2016'!$D$1:$Z$300,22,FALSE),"-")</f>
        <v>-</v>
      </c>
      <c r="BH90" s="59" t="str">
        <f>IFERROR(VLOOKUP($E90,'Feb 2016'!$D$1:$Z$300,4,FALSE),"-")</f>
        <v>-</v>
      </c>
      <c r="BI90" s="59" t="str">
        <f>IFERROR(VLOOKUP(BH90,'Paid Invoices'!$F$6:$I$381,3,FALSE),"")</f>
        <v/>
      </c>
      <c r="BJ90" s="59" t="str">
        <f>IFERROR(VLOOKUP(BH90,'Open Invoices'!$D$1:$E$3000,2,FALSE),"")</f>
        <v/>
      </c>
      <c r="BK90" s="59" t="str">
        <f>IFERROR(VLOOKUP($E90,'Jan 2016'!$D$1:$Z$300,22,FALSE),"-")</f>
        <v>-</v>
      </c>
      <c r="BL90" s="59" t="str">
        <f>IFERROR(VLOOKUP($E90,'Jan 2016'!$D$1:$Z$300,4,FALSE),"-")</f>
        <v>-</v>
      </c>
      <c r="BM90" s="59" t="str">
        <f>IFERROR(VLOOKUP(BL90,'Paid Invoices'!$F$6:$I$381,3,FALSE),"")</f>
        <v/>
      </c>
      <c r="BN90" s="59" t="str">
        <f>IFERROR(VLOOKUP(BL90,'Open Invoices'!$D$1:$E$3000,2,FALSE),"")</f>
        <v/>
      </c>
      <c r="BO90" s="59" t="str">
        <f>IFERROR(VLOOKUP($E90,'Dec 2015'!$D$1:$Z$300,22,FALSE),"-")</f>
        <v>-</v>
      </c>
      <c r="BP90" s="59" t="str">
        <f>IFERROR(VLOOKUP($E90,'Dec 2015'!$D$1:$Z$300,4,FALSE),"-")</f>
        <v>-</v>
      </c>
      <c r="BQ90" s="59" t="str">
        <f>IFERROR(VLOOKUP(BP90,'Paid Invoices'!$F$6:$I$381,3,FALSE),"")</f>
        <v/>
      </c>
      <c r="BR90" s="59" t="str">
        <f>IFERROR(VLOOKUP(BP90,'Open Invoices'!$D$1:$E$3000,2,FALSE),"")</f>
        <v/>
      </c>
      <c r="BS90" s="59" t="str">
        <f>IFERROR(VLOOKUP($E90,'Nov 2015'!$D$1:$Z$300,22,FALSE),"-")</f>
        <v>-</v>
      </c>
      <c r="BT90" s="59" t="str">
        <f>IFERROR(VLOOKUP($E90,'Nov 2015'!$D$1:$Z$300,4,FALSE),"-")</f>
        <v>-</v>
      </c>
      <c r="BU90" s="59" t="str">
        <f>IFERROR(VLOOKUP(BT90,'Paid Invoices'!$F$6:$I$381,3,FALSE),"")</f>
        <v/>
      </c>
      <c r="BV90" s="59" t="str">
        <f>IFERROR(VLOOKUP(BT90,'Open Invoices'!$D$1:$E$3000,2,FALSE),"")</f>
        <v/>
      </c>
      <c r="BW90" s="59" t="str">
        <f>IFERROR(VLOOKUP($E90,'Oct 2015'!$D$1:$Z$300,22,FALSE),"-")</f>
        <v>-</v>
      </c>
      <c r="BX90" s="59" t="str">
        <f>IFERROR(VLOOKUP($E90,'Oct 2015'!$D$1:$Z$300,4,FALSE),"-")</f>
        <v>-</v>
      </c>
      <c r="BY90" s="59" t="str">
        <f>IFERROR(VLOOKUP(BX90,'Paid Invoices'!$F$6:$I$381,3,FALSE),"")</f>
        <v/>
      </c>
      <c r="BZ90" s="59" t="str">
        <f>IFERROR(VLOOKUP(BX90,'Open Invoices'!$D$1:$E$3000,2,FALSE),"")</f>
        <v/>
      </c>
      <c r="CA90" s="59" t="str">
        <f>IFERROR(VLOOKUP($E90,'Sep 2015'!$D$1:$Z$300,22,FALSE),"-")</f>
        <v>-</v>
      </c>
      <c r="CB90" s="59" t="str">
        <f>IFERROR(VLOOKUP($E90,'Sep 2015'!$D$1:$Z$300,4,FALSE),"-")</f>
        <v>-</v>
      </c>
      <c r="CC90" s="59" t="str">
        <f>IFERROR(VLOOKUP(CB90,'Paid Invoices'!$F$6:$I$381,3,FALSE),"")</f>
        <v/>
      </c>
      <c r="CD90" s="59" t="str">
        <f>IFERROR(VLOOKUP(CB90,'Open Invoices'!$D$1:$E$3000,2,FALSE),"")</f>
        <v/>
      </c>
      <c r="CE90" s="52"/>
      <c r="CF90" s="52" t="s">
        <v>2115</v>
      </c>
      <c r="CG90" s="49" t="str">
        <f>IFERROR(IFERROR(VLOOKUP($E90,'Asset Group  All Assets'!$B$1:$C$500,2,FALSE),(VLOOKUP($E90,'Missing-WSU-POs'!$B$1:$D$500,3,FALSE))),"?")</f>
        <v>P0771295</v>
      </c>
      <c r="CH90" s="31" t="str">
        <f>IF(G90="","",G90)</f>
        <v>P0771295</v>
      </c>
      <c r="CI90" s="31" t="str">
        <f>IF(CG90=CH90,"","Wrong PO")</f>
        <v/>
      </c>
      <c r="CJ90" s="29" t="str">
        <f>IFERROR(IF(VLOOKUP($E90,'Org July 2016 '!$D$1:$Z$500,3,FALSE)=G90,"-","Wrong PO"),"new")</f>
        <v>Wrong PO</v>
      </c>
      <c r="CK90" s="32">
        <f>IF(CJ90="wrong PO",(VLOOKUP($E90,'Org July 2016 '!$D$1:$Z$500,3,FALSE)),"")</f>
        <v>0</v>
      </c>
      <c r="CL90" s="29" t="str">
        <f>IFERROR(IF(VLOOKUP($E90,'Org June 2016 '!$D$1:$Z$500,3,FALSE)=G90,"-","Wrong PO"),"new")</f>
        <v>Wrong PO</v>
      </c>
      <c r="CM90" s="32">
        <f>IF(CL90="wrong PO",(VLOOKUP($E90,'Org June 2016 '!$D$1:$Z$500,3,FALSE)),"")</f>
        <v>0</v>
      </c>
      <c r="CN90" s="29" t="str">
        <f>IFERROR(IF(VLOOKUP($E90,'May 2016'!D150:Z649,3,FALSE)=G90,"-","Wrong PO"),"new")</f>
        <v>new</v>
      </c>
      <c r="CO90" s="32" t="str">
        <f>IF(CN90="wrong PO",(VLOOKUP($E90,'May 2016'!D150:Z649,3,FALSE)),"")</f>
        <v/>
      </c>
      <c r="CP90" s="29" t="str">
        <f>IFERROR(IF(VLOOKUP($E90,'Apr 2016'!$D$1:$Z$500,3,FALSE)=G90,"-","Wrong PO"),"new")</f>
        <v>-</v>
      </c>
      <c r="CQ90" s="32" t="str">
        <f>IF(CP90="wrong PO",(VLOOKUP($E90,'Apr 2016'!$D$1:$Z$500,3,FALSE)),"")</f>
        <v/>
      </c>
      <c r="CR90" s="32" t="str">
        <f>IFERROR(IF(VLOOKUP($E90,'Mar 2016'!$D$1:$Z$500,3,FALSE)=G90,"-","Wrong PO"),"new")</f>
        <v>-</v>
      </c>
      <c r="CS90" s="32" t="str">
        <f>IF(CP90="wrong PO",(VLOOKUP($E90,'Mar 2016'!$D$1:$Z$500,3,FALSE)),"")</f>
        <v/>
      </c>
      <c r="CT90" s="32" t="str">
        <f>IFERROR(IF(VLOOKUP($E90,'Feb 2016'!$D$1:$Z$500,3,FALSE)=G90,"-","Wrong PO"),"new")</f>
        <v>new</v>
      </c>
      <c r="CU90" s="32" t="str">
        <f>IF(CP90="wrong PO",(VLOOKUP($E90,'Feb 2016'!$D$1:$Z$500,3,FALSE)),"")</f>
        <v/>
      </c>
      <c r="CV90" s="29" t="str">
        <f>IFERROR(IF(VLOOKUP($E90,'Jan 2016'!$D$1:$Z$500,3,FALSE)=G90,"-","Wrong PO"),"new")</f>
        <v>new</v>
      </c>
      <c r="CW90" s="32" t="str">
        <f>IF(CV90="wrong PO",(VLOOKUP($E90,'Jan 2016'!$D$1:$Z$500,3,FALSE)),"")</f>
        <v/>
      </c>
      <c r="CX90" s="29" t="str">
        <f>IFERROR(IF(VLOOKUP($E90,'Dec 2015'!$D$1:$Z$500,3,FALSE)=G90,"-","Wrong PO"),"new")</f>
        <v>new</v>
      </c>
      <c r="CY90" s="32" t="str">
        <f>IF(CX90="wrong PO",(VLOOKUP($E90,'Dec 2015'!$D$1:$Z$500,3,FALSE)),"")</f>
        <v/>
      </c>
      <c r="CZ90" s="29" t="str">
        <f>IFERROR(IF(VLOOKUP($E90,'Nov 2015'!$D$1:$Z$500,3,FALSE)=G90,"-","Wrong PO"),"new")</f>
        <v>new</v>
      </c>
      <c r="DA90" s="32" t="str">
        <f>IF(CZ90="wrong PO",(VLOOKUP($E90,'Nov 2015'!$D$1:$Z$500,3,FALSE)),"")</f>
        <v/>
      </c>
      <c r="DB90" s="29" t="str">
        <f>IFERROR(IF(VLOOKUP($E90,'Oct 2015'!$D$1:$Z$500,3,FALSE)=G90,"-","Wrong PO"),"new")</f>
        <v>new</v>
      </c>
      <c r="DC90" s="32" t="str">
        <f>IF(DB90="wrong PO",(VLOOKUP($E90,'Oct 2015'!$D$1:$Z$500,3,FALSE)),"")</f>
        <v/>
      </c>
      <c r="DD90" s="29" t="str">
        <f>IFERROR(IF(VLOOKUP($E90,'Sep 2015'!$D$1:$Z$500,3,FALSE)=G90,"-","Wrong PO"),"new")</f>
        <v>new</v>
      </c>
      <c r="DE90" s="32" t="str">
        <f>IF(DD90="wrong PO",(VLOOKUP($E90,'Sep 2015'!$D$1:$Z$500,3,FALSE)),"")</f>
        <v/>
      </c>
    </row>
    <row r="91" spans="1:109">
      <c r="A91" s="115">
        <v>153</v>
      </c>
      <c r="B91" s="2" t="s">
        <v>841</v>
      </c>
      <c r="C91" s="2" t="s">
        <v>510</v>
      </c>
      <c r="D91" s="2" t="s">
        <v>25</v>
      </c>
      <c r="E91" s="2" t="s">
        <v>126</v>
      </c>
      <c r="F91" s="2" t="s">
        <v>547</v>
      </c>
      <c r="G91" s="21" t="s">
        <v>127</v>
      </c>
      <c r="H91" s="21" t="str">
        <f>IFERROR(VLOOKUP($E91,'Wayne Master'!$B$1:$C$315,2,FALSE),"not on master")</f>
        <v>P0771368</v>
      </c>
      <c r="I91" s="11" t="s">
        <v>2061</v>
      </c>
      <c r="J91" s="3">
        <v>42389</v>
      </c>
      <c r="K91" s="2" t="s">
        <v>39</v>
      </c>
      <c r="L91" s="2" t="s">
        <v>548</v>
      </c>
      <c r="M91" s="2" t="s">
        <v>30</v>
      </c>
      <c r="N91" s="2" t="s">
        <v>31</v>
      </c>
      <c r="O91" s="2" t="s">
        <v>32</v>
      </c>
      <c r="P91" s="4">
        <v>17028</v>
      </c>
      <c r="Q91" s="4">
        <v>20487</v>
      </c>
      <c r="R91" s="4">
        <v>3459</v>
      </c>
      <c r="S91" s="5">
        <v>58.46</v>
      </c>
      <c r="T91" s="4">
        <v>7</v>
      </c>
      <c r="U91" s="4">
        <v>7</v>
      </c>
      <c r="V91" s="4">
        <v>0</v>
      </c>
      <c r="W91" s="5">
        <v>0</v>
      </c>
      <c r="X91" s="5">
        <v>0</v>
      </c>
      <c r="Y91" s="14">
        <v>58.46</v>
      </c>
      <c r="Z91" s="14">
        <v>0</v>
      </c>
      <c r="AA91" s="14">
        <v>58.46</v>
      </c>
      <c r="AB91" s="4">
        <v>24580</v>
      </c>
      <c r="AC91" s="55"/>
      <c r="AD91" s="59">
        <f>SUM(AI91,AM91,AQ91,AU91,AY91,BC91,BG91,BK91,BO91,BS91,BW91,CA91)</f>
        <v>345.94000000000005</v>
      </c>
      <c r="AE91" s="59">
        <f>(Q91*0.0169)+(U91*0.0598)</f>
        <v>346.64889999999997</v>
      </c>
      <c r="AF91" s="102">
        <f>IFERROR(IFERROR(VLOOKUP($G91,'FPO034'!$J$9:$Q$196,7,FALSE),(VLOOKUP($H91,'FPO034'!$J$9:$Q$196,7,FALSE))),"No PO")</f>
        <v>4580.16</v>
      </c>
      <c r="AG91" s="102">
        <f>IFERROR(IFERROR(VLOOKUP($G91,'FPO034'!$J$9:$Q$196,8,FALSE),(VLOOKUP($H91,'FPO034'!$J$9:$Q$196,8,FALSE))),"No PO")</f>
        <v>0</v>
      </c>
      <c r="AH91" s="102" t="str">
        <f>IF(AG91&lt;&gt;0,"No",IF(AD91&gt;AF91,"No",IF(AD91/AE91&lt;1,"--",IF(AD91/AE91&lt;1.02,"Maybe","No"))))</f>
        <v>--</v>
      </c>
      <c r="AI91" s="59">
        <f>IFERROR(VLOOKUP($E91,'Rev2 Aug 16'!$D$1:$Z$300,22,FALSE),"-")</f>
        <v>58.46</v>
      </c>
      <c r="AJ91" s="59" t="str">
        <f>IFERROR(VLOOKUP($E91,'Rev2 Aug 16'!$D$1:$Z$300,5,FALSE),"-")</f>
        <v>WAY2001H6AY</v>
      </c>
      <c r="AK91" s="59" t="str">
        <f>IFERROR(VLOOKUP(AJ91,'Paid Invoices'!$F$6:$I$381,3,FALSE),"")</f>
        <v/>
      </c>
      <c r="AL91" s="59" t="str">
        <f>IFERROR(VLOOKUP(AJ91,'Open Invoices'!$D$1:$E$3000,2,FALSE),"")</f>
        <v/>
      </c>
      <c r="AM91" s="59">
        <f>IFERROR(VLOOKUP($E91,'Rev2 July 16'!$D$1:$Z$300,22,FALSE),"-")</f>
        <v>41.34</v>
      </c>
      <c r="AN91" s="59" t="str">
        <f>IFERROR(VLOOKUP($E91,'Rev2 July 16'!$D$1:$Z$300,5,FALSE),"-")</f>
        <v>WAY2001G6BA</v>
      </c>
      <c r="AO91" s="59" t="str">
        <f>IFERROR(VLOOKUP(AN91,'Paid Invoices'!$F$6:$I$381,3,FALSE),"")</f>
        <v/>
      </c>
      <c r="AP91" s="59" t="str">
        <f>IFERROR(VLOOKUP(AN91,'Open Invoices'!$D$1:$E$3000,2,FALSE),"")</f>
        <v/>
      </c>
      <c r="AQ91" s="59">
        <f>IFERROR(VLOOKUP($E91,'Rev June 16'!$D$1:$Z$300,22,FALSE),"-")</f>
        <v>54.16</v>
      </c>
      <c r="AR91" s="59" t="str">
        <f>IFERROR(VLOOKUP($E91,'Rev June 16'!$D$1:$Z$300,4,FALSE),"-")</f>
        <v>WAY2001F6AY</v>
      </c>
      <c r="AS91" s="59" t="str">
        <f>IFERROR(VLOOKUP(AR91,'Paid Invoices'!$F$6:$I$381,3,FALSE),"")</f>
        <v/>
      </c>
      <c r="AT91" s="59" t="str">
        <f>IFERROR(VLOOKUP(AR91,'Open Invoices'!$D$1:$E$3000,2,FALSE),"")</f>
        <v/>
      </c>
      <c r="AU91" s="59">
        <f>IFERROR(VLOOKUP($E91,'May 2016'!$D$1:$Z$300,22,FALSE),"-")</f>
        <v>62.21</v>
      </c>
      <c r="AV91" s="59" t="str">
        <f>IFERROR(VLOOKUP($E91,'May 2016'!$D$1:$Z$300,4,FALSE),"-")</f>
        <v>WAY2001E6AX</v>
      </c>
      <c r="AW91" s="59" t="str">
        <f>IFERROR(VLOOKUP(AV91,'Paid Invoices'!$F$6:$I$381,3,FALSE),"")</f>
        <v/>
      </c>
      <c r="AX91" s="59" t="str">
        <f>IFERROR(VLOOKUP(AV91,'Open Invoices'!$D$1:$E$3000,2,FALSE),"")</f>
        <v/>
      </c>
      <c r="AY91" s="59">
        <f>IFERROR(VLOOKUP($E91,'Apr 2016'!$D$1:$Z$300,22,FALSE),"-")</f>
        <v>32.31</v>
      </c>
      <c r="AZ91" s="59" t="str">
        <f>IFERROR(VLOOKUP($E91,'Apr 2016'!$D$1:$Z$300,4,FALSE),"-")</f>
        <v>WAY2001D6AW</v>
      </c>
      <c r="BA91" s="59" t="str">
        <f>IFERROR(VLOOKUP(AZ91,'Paid Invoices'!$F$6:$I$381,3,FALSE),"")</f>
        <v/>
      </c>
      <c r="BB91" s="59" t="str">
        <f>IFERROR(VLOOKUP(AZ91,'Open Invoices'!$D$1:$E$3000,2,FALSE),"")</f>
        <v/>
      </c>
      <c r="BC91" s="59">
        <f>IFERROR(VLOOKUP($E91,'Mar 2016'!$D$1:$Z$300,22,FALSE),"-")</f>
        <v>58.74</v>
      </c>
      <c r="BD91" s="59" t="str">
        <f>IFERROR(VLOOKUP($E91,'Mar 2016'!$D$1:$Z$300,4,FALSE),"-")</f>
        <v>WAY2001C6AS</v>
      </c>
      <c r="BE91" s="59" t="str">
        <f>IFERROR(VLOOKUP(BD91,'Paid Invoices'!$F$6:$I$381,3,FALSE),"")</f>
        <v/>
      </c>
      <c r="BF91" s="59" t="str">
        <f>IFERROR(VLOOKUP(BD91,'Open Invoices'!$D$1:$E$3000,2,FALSE),"")</f>
        <v/>
      </c>
      <c r="BG91" s="59">
        <f>IFERROR(VLOOKUP($E91,'Feb 2016'!$D$1:$Z$300,22,FALSE),"-")</f>
        <v>38.72</v>
      </c>
      <c r="BH91" s="59" t="str">
        <f>IFERROR(VLOOKUP($E91,'Feb 2016'!$D$1:$Z$300,4,FALSE),"-")</f>
        <v>WAY2001B6AL</v>
      </c>
      <c r="BI91" s="59" t="str">
        <f>IFERROR(VLOOKUP(BH91,'Paid Invoices'!$F$6:$I$381,3,FALSE),"")</f>
        <v/>
      </c>
      <c r="BJ91" s="59" t="str">
        <f>IFERROR(VLOOKUP(BH91,'Open Invoices'!$D$1:$E$3000,2,FALSE),"")</f>
        <v/>
      </c>
      <c r="BK91" s="59">
        <f>IFERROR(VLOOKUP($E91,'Jan 2016'!$D$1:$Z$300,22,FALSE),"-")</f>
        <v>0</v>
      </c>
      <c r="BL91" s="59" t="str">
        <f>IFERROR(VLOOKUP($E91,'Jan 2016'!$D$1:$Z$300,4,FALSE),"-")</f>
        <v>WAY2001A6A</v>
      </c>
      <c r="BM91" s="59" t="str">
        <f>IFERROR(VLOOKUP(BL91,'Paid Invoices'!$F$6:$I$381,3,FALSE),"")</f>
        <v/>
      </c>
      <c r="BN91" s="59" t="str">
        <f>IFERROR(VLOOKUP(BL91,'Open Invoices'!$D$1:$E$3000,2,FALSE),"")</f>
        <v/>
      </c>
      <c r="BO91" s="59" t="str">
        <f>IFERROR(VLOOKUP($E91,'Dec 2015'!$D$1:$Z$300,22,FALSE),"-")</f>
        <v>-</v>
      </c>
      <c r="BP91" s="59" t="str">
        <f>IFERROR(VLOOKUP($E91,'Dec 2015'!$D$1:$Z$300,4,FALSE),"-")</f>
        <v>-</v>
      </c>
      <c r="BQ91" s="59" t="str">
        <f>IFERROR(VLOOKUP(BP91,'Paid Invoices'!$F$6:$I$381,3,FALSE),"")</f>
        <v/>
      </c>
      <c r="BR91" s="59" t="str">
        <f>IFERROR(VLOOKUP(BP91,'Open Invoices'!$D$1:$E$3000,2,FALSE),"")</f>
        <v/>
      </c>
      <c r="BS91" s="59" t="str">
        <f>IFERROR(VLOOKUP($E91,'Nov 2015'!$D$1:$Z$300,22,FALSE),"-")</f>
        <v>-</v>
      </c>
      <c r="BT91" s="59" t="str">
        <f>IFERROR(VLOOKUP($E91,'Nov 2015'!$D$1:$Z$300,4,FALSE),"-")</f>
        <v>-</v>
      </c>
      <c r="BU91" s="59" t="str">
        <f>IFERROR(VLOOKUP(BT91,'Paid Invoices'!$F$6:$I$381,3,FALSE),"")</f>
        <v/>
      </c>
      <c r="BV91" s="59" t="str">
        <f>IFERROR(VLOOKUP(BT91,'Open Invoices'!$D$1:$E$3000,2,FALSE),"")</f>
        <v/>
      </c>
      <c r="BW91" s="59" t="str">
        <f>IFERROR(VLOOKUP($E91,'Oct 2015'!$D$1:$Z$300,22,FALSE),"-")</f>
        <v>-</v>
      </c>
      <c r="BX91" s="59" t="str">
        <f>IFERROR(VLOOKUP($E91,'Oct 2015'!$D$1:$Z$300,4,FALSE),"-")</f>
        <v>-</v>
      </c>
      <c r="BY91" s="59" t="str">
        <f>IFERROR(VLOOKUP(BX91,'Paid Invoices'!$F$6:$I$381,3,FALSE),"")</f>
        <v/>
      </c>
      <c r="BZ91" s="59" t="str">
        <f>IFERROR(VLOOKUP(BX91,'Open Invoices'!$D$1:$E$3000,2,FALSE),"")</f>
        <v/>
      </c>
      <c r="CA91" s="59" t="str">
        <f>IFERROR(VLOOKUP($E91,'Sep 2015'!$D$1:$Z$300,22,FALSE),"-")</f>
        <v>-</v>
      </c>
      <c r="CB91" s="59" t="str">
        <f>IFERROR(VLOOKUP($E91,'Sep 2015'!$D$1:$Z$300,4,FALSE),"-")</f>
        <v>-</v>
      </c>
      <c r="CC91" s="59" t="str">
        <f>IFERROR(VLOOKUP(CB91,'Paid Invoices'!$F$6:$I$381,3,FALSE),"")</f>
        <v/>
      </c>
      <c r="CD91" s="59" t="str">
        <f>IFERROR(VLOOKUP(CB91,'Open Invoices'!$D$1:$E$3000,2,FALSE),"")</f>
        <v/>
      </c>
      <c r="CE91" s="52"/>
      <c r="CF91" s="52" t="s">
        <v>2115</v>
      </c>
      <c r="CG91" s="49" t="str">
        <f>IFERROR(IFERROR(VLOOKUP($E91,'Asset Group  All Assets'!$B$1:$C$500,2,FALSE),(VLOOKUP($E91,'Missing-WSU-POs'!$B$1:$D$500,3,FALSE))),"?")</f>
        <v>P0771368</v>
      </c>
      <c r="CH91" s="31" t="str">
        <f>IF(G91="","",G91)</f>
        <v>P0771368</v>
      </c>
      <c r="CI91" s="31" t="str">
        <f>IF(CG91=CH91,"","Wrong PO")</f>
        <v/>
      </c>
      <c r="CJ91" s="29" t="str">
        <f>IFERROR(IF(VLOOKUP($E91,'Org July 2016 '!$D$1:$Z$500,3,FALSE)=G91,"-","Wrong PO"),"new")</f>
        <v>Wrong PO</v>
      </c>
      <c r="CK91" s="32">
        <f>IF(CJ91="wrong PO",(VLOOKUP($E91,'Org July 2016 '!$D$1:$Z$500,3,FALSE)),"")</f>
        <v>0</v>
      </c>
      <c r="CL91" s="29" t="str">
        <f>IFERROR(IF(VLOOKUP($E91,'Org June 2016 '!$D$1:$Z$500,3,FALSE)=G91,"-","Wrong PO"),"new")</f>
        <v>Wrong PO</v>
      </c>
      <c r="CM91" s="32">
        <f>IF(CL91="wrong PO",(VLOOKUP($E91,'Org June 2016 '!$D$1:$Z$500,3,FALSE)),"")</f>
        <v>0</v>
      </c>
      <c r="CN91" s="29" t="str">
        <f>IFERROR(IF(VLOOKUP($E91,'May 2016'!D153:Z652,3,FALSE)=G91,"-","Wrong PO"),"new")</f>
        <v>new</v>
      </c>
      <c r="CO91" s="32" t="str">
        <f>IF(CN91="wrong PO",(VLOOKUP($E91,'May 2016'!D153:Z652,3,FALSE)),"")</f>
        <v/>
      </c>
      <c r="CP91" s="29" t="str">
        <f>IFERROR(IF(VLOOKUP($E91,'Apr 2016'!$D$1:$Z$500,3,FALSE)=G91,"-","Wrong PO"),"new")</f>
        <v>-</v>
      </c>
      <c r="CQ91" s="32" t="str">
        <f>IF(CP91="wrong PO",(VLOOKUP($E91,'Apr 2016'!$D$1:$Z$500,3,FALSE)),"")</f>
        <v/>
      </c>
      <c r="CR91" s="32" t="str">
        <f>IFERROR(IF(VLOOKUP($E91,'Mar 2016'!$D$1:$Z$500,3,FALSE)=G91,"-","Wrong PO"),"new")</f>
        <v>-</v>
      </c>
      <c r="CS91" s="32" t="str">
        <f>IF(CP91="wrong PO",(VLOOKUP($E91,'Mar 2016'!$D$1:$Z$500,3,FALSE)),"")</f>
        <v/>
      </c>
      <c r="CT91" s="32" t="str">
        <f>IFERROR(IF(VLOOKUP($E91,'Feb 2016'!$D$1:$Z$500,3,FALSE)=G91,"-","Wrong PO"),"new")</f>
        <v>-</v>
      </c>
      <c r="CU91" s="32" t="str">
        <f>IF(CP91="wrong PO",(VLOOKUP($E91,'Feb 2016'!$D$1:$Z$500,3,FALSE)),"")</f>
        <v/>
      </c>
      <c r="CV91" s="29" t="str">
        <f>IFERROR(IF(VLOOKUP($E91,'Jan 2016'!$D$1:$Z$500,3,FALSE)=G91,"-","Wrong PO"),"new")</f>
        <v>-</v>
      </c>
      <c r="CW91" s="32" t="str">
        <f>IF(CV91="wrong PO",(VLOOKUP($E91,'Jan 2016'!$D$1:$Z$500,3,FALSE)),"")</f>
        <v/>
      </c>
      <c r="CX91" s="29" t="str">
        <f>IFERROR(IF(VLOOKUP($E91,'Dec 2015'!$D$1:$Z$500,3,FALSE)=G91,"-","Wrong PO"),"new")</f>
        <v>new</v>
      </c>
      <c r="CY91" s="32" t="str">
        <f>IF(CX91="wrong PO",(VLOOKUP($E91,'Dec 2015'!$D$1:$Z$500,3,FALSE)),"")</f>
        <v/>
      </c>
      <c r="CZ91" s="29" t="str">
        <f>IFERROR(IF(VLOOKUP($E91,'Nov 2015'!$D$1:$Z$500,3,FALSE)=G91,"-","Wrong PO"),"new")</f>
        <v>new</v>
      </c>
      <c r="DA91" s="32" t="str">
        <f>IF(CZ91="wrong PO",(VLOOKUP($E91,'Nov 2015'!$D$1:$Z$500,3,FALSE)),"")</f>
        <v/>
      </c>
      <c r="DB91" s="29" t="str">
        <f>IFERROR(IF(VLOOKUP($E91,'Oct 2015'!$D$1:$Z$500,3,FALSE)=G91,"-","Wrong PO"),"new")</f>
        <v>new</v>
      </c>
      <c r="DC91" s="32" t="str">
        <f>IF(DB91="wrong PO",(VLOOKUP($E91,'Oct 2015'!$D$1:$Z$500,3,FALSE)),"")</f>
        <v/>
      </c>
      <c r="DD91" s="29" t="str">
        <f>IFERROR(IF(VLOOKUP($E91,'Sep 2015'!$D$1:$Z$500,3,FALSE)=G91,"-","Wrong PO"),"new")</f>
        <v>new</v>
      </c>
      <c r="DE91" s="32" t="str">
        <f>IF(DD91="wrong PO",(VLOOKUP($E91,'Sep 2015'!$D$1:$Z$500,3,FALSE)),"")</f>
        <v/>
      </c>
    </row>
    <row r="92" spans="1:109">
      <c r="A92" s="115">
        <v>154</v>
      </c>
      <c r="B92" s="2" t="s">
        <v>841</v>
      </c>
      <c r="C92" s="2" t="s">
        <v>510</v>
      </c>
      <c r="D92" s="2" t="s">
        <v>48</v>
      </c>
      <c r="E92" s="2" t="s">
        <v>174</v>
      </c>
      <c r="F92" s="2" t="s">
        <v>547</v>
      </c>
      <c r="G92" s="21" t="s">
        <v>127</v>
      </c>
      <c r="H92" s="21" t="str">
        <f>IFERROR(VLOOKUP($E92,'Wayne Master'!$B$1:$C$315,2,FALSE),"not on master")</f>
        <v>P0771368</v>
      </c>
      <c r="I92" s="11" t="s">
        <v>2061</v>
      </c>
      <c r="J92" s="3">
        <v>42389</v>
      </c>
      <c r="K92" s="2" t="s">
        <v>39</v>
      </c>
      <c r="L92" s="2" t="s">
        <v>548</v>
      </c>
      <c r="M92" s="2" t="s">
        <v>30</v>
      </c>
      <c r="N92" s="2" t="s">
        <v>31</v>
      </c>
      <c r="O92" s="2" t="s">
        <v>32</v>
      </c>
      <c r="P92" s="4">
        <v>1665</v>
      </c>
      <c r="Q92" s="4">
        <v>2140</v>
      </c>
      <c r="R92" s="4">
        <v>475</v>
      </c>
      <c r="S92" s="5">
        <v>8.0299999999999994</v>
      </c>
      <c r="T92" s="4">
        <v>0</v>
      </c>
      <c r="U92" s="4">
        <v>0</v>
      </c>
      <c r="V92" s="4">
        <v>0</v>
      </c>
      <c r="W92" s="5">
        <v>0</v>
      </c>
      <c r="X92" s="5">
        <v>0</v>
      </c>
      <c r="Y92" s="14">
        <v>8.0299999999999994</v>
      </c>
      <c r="Z92" s="14">
        <v>0</v>
      </c>
      <c r="AA92" s="14">
        <v>8.0299999999999994</v>
      </c>
      <c r="AB92" s="4">
        <v>24580</v>
      </c>
      <c r="AC92" s="55"/>
      <c r="AD92" s="59">
        <f>SUM(AI92,AM92,AQ92,AU92,AY92,BC92,BG92,BK92,BO92,BS92,BW92,CA92)</f>
        <v>36.119999999999997</v>
      </c>
      <c r="AE92" s="59">
        <f>(Q92*0.0169)+(U92*0.0598)</f>
        <v>36.165999999999997</v>
      </c>
      <c r="AF92" s="102">
        <f>IFERROR(IFERROR(VLOOKUP($G92,'FPO034'!$J$9:$Q$196,7,FALSE),(VLOOKUP($H92,'FPO034'!$J$9:$Q$196,7,FALSE))),"No PO")</f>
        <v>4580.16</v>
      </c>
      <c r="AG92" s="102">
        <f>IFERROR(IFERROR(VLOOKUP($G92,'FPO034'!$J$9:$Q$196,8,FALSE),(VLOOKUP($H92,'FPO034'!$J$9:$Q$196,8,FALSE))),"No PO")</f>
        <v>0</v>
      </c>
      <c r="AH92" s="102" t="str">
        <f>IF(AG92&lt;&gt;0,"No",IF(AD92&gt;AF92,"No",IF(AD92/AE92&lt;1,"--",IF(AD92/AE92&lt;1.02,"Maybe","No"))))</f>
        <v>--</v>
      </c>
      <c r="AI92" s="59">
        <f>IFERROR(VLOOKUP($E92,'Rev2 Aug 16'!$D$1:$Z$300,22,FALSE),"-")</f>
        <v>8.0299999999999994</v>
      </c>
      <c r="AJ92" s="59" t="str">
        <f>IFERROR(VLOOKUP($E92,'Rev2 Aug 16'!$D$1:$Z$300,5,FALSE),"-")</f>
        <v>WAY2001H6AY</v>
      </c>
      <c r="AK92" s="59" t="str">
        <f>IFERROR(VLOOKUP(AJ92,'Paid Invoices'!$F$6:$I$381,3,FALSE),"")</f>
        <v/>
      </c>
      <c r="AL92" s="59" t="str">
        <f>IFERROR(VLOOKUP(AJ92,'Open Invoices'!$D$1:$E$3000,2,FALSE),"")</f>
        <v/>
      </c>
      <c r="AM92" s="59">
        <f>IFERROR(VLOOKUP($E92,'Rev2 July 16'!$D$1:$Z$300,22,FALSE),"-")</f>
        <v>4.75</v>
      </c>
      <c r="AN92" s="59" t="str">
        <f>IFERROR(VLOOKUP($E92,'Rev2 July 16'!$D$1:$Z$300,5,FALSE),"-")</f>
        <v>WAY2001G6BA</v>
      </c>
      <c r="AO92" s="59" t="str">
        <f>IFERROR(VLOOKUP(AN92,'Paid Invoices'!$F$6:$I$381,3,FALSE),"")</f>
        <v/>
      </c>
      <c r="AP92" s="59" t="str">
        <f>IFERROR(VLOOKUP(AN92,'Open Invoices'!$D$1:$E$3000,2,FALSE),"")</f>
        <v/>
      </c>
      <c r="AQ92" s="59">
        <f>IFERROR(VLOOKUP($E92,'Rev June 16'!$D$1:$Z$300,22,FALSE),"-")</f>
        <v>2.7</v>
      </c>
      <c r="AR92" s="59" t="str">
        <f>IFERROR(VLOOKUP($E92,'Rev June 16'!$D$1:$Z$300,4,FALSE),"-")</f>
        <v>WAY2001F6AY</v>
      </c>
      <c r="AS92" s="59" t="str">
        <f>IFERROR(VLOOKUP(AR92,'Paid Invoices'!$F$6:$I$381,3,FALSE),"")</f>
        <v/>
      </c>
      <c r="AT92" s="59" t="str">
        <f>IFERROR(VLOOKUP(AR92,'Open Invoices'!$D$1:$E$3000,2,FALSE),"")</f>
        <v/>
      </c>
      <c r="AU92" s="59">
        <f>IFERROR(VLOOKUP($E92,'May 2016'!$D$1:$Z$300,22,FALSE),"-")</f>
        <v>8.69</v>
      </c>
      <c r="AV92" s="59" t="str">
        <f>IFERROR(VLOOKUP($E92,'May 2016'!$D$1:$Z$300,4,FALSE),"-")</f>
        <v>WAY2001E6AX</v>
      </c>
      <c r="AW92" s="59" t="str">
        <f>IFERROR(VLOOKUP(AV92,'Paid Invoices'!$F$6:$I$381,3,FALSE),"")</f>
        <v/>
      </c>
      <c r="AX92" s="59" t="str">
        <f>IFERROR(VLOOKUP(AV92,'Open Invoices'!$D$1:$E$3000,2,FALSE),"")</f>
        <v/>
      </c>
      <c r="AY92" s="59">
        <f>IFERROR(VLOOKUP($E92,'Apr 2016'!$D$1:$Z$300,22,FALSE),"-")</f>
        <v>4.9000000000000004</v>
      </c>
      <c r="AZ92" s="59" t="str">
        <f>IFERROR(VLOOKUP($E92,'Apr 2016'!$D$1:$Z$300,4,FALSE),"-")</f>
        <v>WAY2001D6AW</v>
      </c>
      <c r="BA92" s="59" t="str">
        <f>IFERROR(VLOOKUP(AZ92,'Paid Invoices'!$F$6:$I$381,3,FALSE),"")</f>
        <v/>
      </c>
      <c r="BB92" s="59" t="str">
        <f>IFERROR(VLOOKUP(AZ92,'Open Invoices'!$D$1:$E$3000,2,FALSE),"")</f>
        <v/>
      </c>
      <c r="BC92" s="59">
        <f>IFERROR(VLOOKUP($E92,'Mar 2016'!$D$1:$Z$300,22,FALSE),"-")</f>
        <v>2.72</v>
      </c>
      <c r="BD92" s="59" t="str">
        <f>IFERROR(VLOOKUP($E92,'Mar 2016'!$D$1:$Z$300,4,FALSE),"-")</f>
        <v>WAY2001C6AS</v>
      </c>
      <c r="BE92" s="59" t="str">
        <f>IFERROR(VLOOKUP(BD92,'Paid Invoices'!$F$6:$I$381,3,FALSE),"")</f>
        <v/>
      </c>
      <c r="BF92" s="59" t="str">
        <f>IFERROR(VLOOKUP(BD92,'Open Invoices'!$D$1:$E$3000,2,FALSE),"")</f>
        <v/>
      </c>
      <c r="BG92" s="59">
        <f>IFERROR(VLOOKUP($E92,'Feb 2016'!$D$1:$Z$300,22,FALSE),"-")</f>
        <v>4.33</v>
      </c>
      <c r="BH92" s="59" t="str">
        <f>IFERROR(VLOOKUP($E92,'Feb 2016'!$D$1:$Z$300,4,FALSE),"-")</f>
        <v>WAY2001B6AL</v>
      </c>
      <c r="BI92" s="59" t="str">
        <f>IFERROR(VLOOKUP(BH92,'Paid Invoices'!$F$6:$I$381,3,FALSE),"")</f>
        <v/>
      </c>
      <c r="BJ92" s="59" t="str">
        <f>IFERROR(VLOOKUP(BH92,'Open Invoices'!$D$1:$E$3000,2,FALSE),"")</f>
        <v/>
      </c>
      <c r="BK92" s="59">
        <f>IFERROR(VLOOKUP($E92,'Jan 2016'!$D$1:$Z$300,22,FALSE),"-")</f>
        <v>0</v>
      </c>
      <c r="BL92" s="59" t="str">
        <f>IFERROR(VLOOKUP($E92,'Jan 2016'!$D$1:$Z$300,4,FALSE),"-")</f>
        <v>WAY2001A6A</v>
      </c>
      <c r="BM92" s="59" t="str">
        <f>IFERROR(VLOOKUP(BL92,'Paid Invoices'!$F$6:$I$381,3,FALSE),"")</f>
        <v/>
      </c>
      <c r="BN92" s="59" t="str">
        <f>IFERROR(VLOOKUP(BL92,'Open Invoices'!$D$1:$E$3000,2,FALSE),"")</f>
        <v/>
      </c>
      <c r="BO92" s="59" t="str">
        <f>IFERROR(VLOOKUP($E92,'Dec 2015'!$D$1:$Z$300,22,FALSE),"-")</f>
        <v>-</v>
      </c>
      <c r="BP92" s="59" t="str">
        <f>IFERROR(VLOOKUP($E92,'Dec 2015'!$D$1:$Z$300,4,FALSE),"-")</f>
        <v>-</v>
      </c>
      <c r="BQ92" s="59" t="str">
        <f>IFERROR(VLOOKUP(BP92,'Paid Invoices'!$F$6:$I$381,3,FALSE),"")</f>
        <v/>
      </c>
      <c r="BR92" s="59" t="str">
        <f>IFERROR(VLOOKUP(BP92,'Open Invoices'!$D$1:$E$3000,2,FALSE),"")</f>
        <v/>
      </c>
      <c r="BS92" s="59" t="str">
        <f>IFERROR(VLOOKUP($E92,'Nov 2015'!$D$1:$Z$300,22,FALSE),"-")</f>
        <v>-</v>
      </c>
      <c r="BT92" s="59" t="str">
        <f>IFERROR(VLOOKUP($E92,'Nov 2015'!$D$1:$Z$300,4,FALSE),"-")</f>
        <v>-</v>
      </c>
      <c r="BU92" s="59" t="str">
        <f>IFERROR(VLOOKUP(BT92,'Paid Invoices'!$F$6:$I$381,3,FALSE),"")</f>
        <v/>
      </c>
      <c r="BV92" s="59" t="str">
        <f>IFERROR(VLOOKUP(BT92,'Open Invoices'!$D$1:$E$3000,2,FALSE),"")</f>
        <v/>
      </c>
      <c r="BW92" s="59" t="str">
        <f>IFERROR(VLOOKUP($E92,'Oct 2015'!$D$1:$Z$300,22,FALSE),"-")</f>
        <v>-</v>
      </c>
      <c r="BX92" s="59" t="str">
        <f>IFERROR(VLOOKUP($E92,'Oct 2015'!$D$1:$Z$300,4,FALSE),"-")</f>
        <v>-</v>
      </c>
      <c r="BY92" s="59" t="str">
        <f>IFERROR(VLOOKUP(BX92,'Paid Invoices'!$F$6:$I$381,3,FALSE),"")</f>
        <v/>
      </c>
      <c r="BZ92" s="59" t="str">
        <f>IFERROR(VLOOKUP(BX92,'Open Invoices'!$D$1:$E$3000,2,FALSE),"")</f>
        <v/>
      </c>
      <c r="CA92" s="59" t="str">
        <f>IFERROR(VLOOKUP($E92,'Sep 2015'!$D$1:$Z$300,22,FALSE),"-")</f>
        <v>-</v>
      </c>
      <c r="CB92" s="59" t="str">
        <f>IFERROR(VLOOKUP($E92,'Sep 2015'!$D$1:$Z$300,4,FALSE),"-")</f>
        <v>-</v>
      </c>
      <c r="CC92" s="59" t="str">
        <f>IFERROR(VLOOKUP(CB92,'Paid Invoices'!$F$6:$I$381,3,FALSE),"")</f>
        <v/>
      </c>
      <c r="CD92" s="59" t="str">
        <f>IFERROR(VLOOKUP(CB92,'Open Invoices'!$D$1:$E$3000,2,FALSE),"")</f>
        <v/>
      </c>
      <c r="CE92" s="52"/>
      <c r="CF92" s="52" t="s">
        <v>2115</v>
      </c>
      <c r="CG92" s="49" t="str">
        <f>IFERROR(IFERROR(VLOOKUP($E92,'Asset Group  All Assets'!$B$1:$C$500,2,FALSE),(VLOOKUP($E92,'Missing-WSU-POs'!$B$1:$D$500,3,FALSE))),"?")</f>
        <v>P0771368</v>
      </c>
      <c r="CH92" s="31" t="str">
        <f>IF(G92="","",G92)</f>
        <v>P0771368</v>
      </c>
      <c r="CI92" s="31" t="str">
        <f>IF(CG92=CH92,"","Wrong PO")</f>
        <v/>
      </c>
      <c r="CJ92" s="29" t="str">
        <f>IFERROR(IF(VLOOKUP($E92,'Org July 2016 '!$D$1:$Z$500,3,FALSE)=G92,"-","Wrong PO"),"new")</f>
        <v>Wrong PO</v>
      </c>
      <c r="CK92" s="32">
        <f>IF(CJ92="wrong PO",(VLOOKUP($E92,'Org July 2016 '!$D$1:$Z$500,3,FALSE)),"")</f>
        <v>0</v>
      </c>
      <c r="CL92" s="29" t="str">
        <f>IFERROR(IF(VLOOKUP($E92,'Org June 2016 '!$D$1:$Z$500,3,FALSE)=G92,"-","Wrong PO"),"new")</f>
        <v>Wrong PO</v>
      </c>
      <c r="CM92" s="32">
        <f>IF(CL92="wrong PO",(VLOOKUP($E92,'Org June 2016 '!$D$1:$Z$500,3,FALSE)),"")</f>
        <v>0</v>
      </c>
      <c r="CN92" s="29" t="str">
        <f>IFERROR(IF(VLOOKUP($E92,'May 2016'!D154:Z653,3,FALSE)=G92,"-","Wrong PO"),"new")</f>
        <v>new</v>
      </c>
      <c r="CO92" s="32" t="str">
        <f>IF(CN92="wrong PO",(VLOOKUP($E92,'May 2016'!D154:Z653,3,FALSE)),"")</f>
        <v/>
      </c>
      <c r="CP92" s="29" t="str">
        <f>IFERROR(IF(VLOOKUP($E92,'Apr 2016'!$D$1:$Z$500,3,FALSE)=G92,"-","Wrong PO"),"new")</f>
        <v>-</v>
      </c>
      <c r="CQ92" s="32" t="str">
        <f>IF(CP92="wrong PO",(VLOOKUP($E92,'Apr 2016'!$D$1:$Z$500,3,FALSE)),"")</f>
        <v/>
      </c>
      <c r="CR92" s="32" t="str">
        <f>IFERROR(IF(VLOOKUP($E92,'Mar 2016'!$D$1:$Z$500,3,FALSE)=G92,"-","Wrong PO"),"new")</f>
        <v>-</v>
      </c>
      <c r="CS92" s="32" t="str">
        <f>IF(CP92="wrong PO",(VLOOKUP($E92,'Mar 2016'!$D$1:$Z$500,3,FALSE)),"")</f>
        <v/>
      </c>
      <c r="CT92" s="32" t="str">
        <f>IFERROR(IF(VLOOKUP($E92,'Feb 2016'!$D$1:$Z$500,3,FALSE)=G92,"-","Wrong PO"),"new")</f>
        <v>-</v>
      </c>
      <c r="CU92" s="32" t="str">
        <f>IF(CP92="wrong PO",(VLOOKUP($E92,'Feb 2016'!$D$1:$Z$500,3,FALSE)),"")</f>
        <v/>
      </c>
      <c r="CV92" s="29" t="str">
        <f>IFERROR(IF(VLOOKUP($E92,'Jan 2016'!$D$1:$Z$500,3,FALSE)=G92,"-","Wrong PO"),"new")</f>
        <v>-</v>
      </c>
      <c r="CW92" s="32" t="str">
        <f>IF(CV92="wrong PO",(VLOOKUP($E92,'Jan 2016'!$D$1:$Z$500,3,FALSE)),"")</f>
        <v/>
      </c>
      <c r="CX92" s="29" t="str">
        <f>IFERROR(IF(VLOOKUP($E92,'Dec 2015'!$D$1:$Z$500,3,FALSE)=G92,"-","Wrong PO"),"new")</f>
        <v>new</v>
      </c>
      <c r="CY92" s="32" t="str">
        <f>IF(CX92="wrong PO",(VLOOKUP($E92,'Dec 2015'!$D$1:$Z$500,3,FALSE)),"")</f>
        <v/>
      </c>
      <c r="CZ92" s="29" t="str">
        <f>IFERROR(IF(VLOOKUP($E92,'Nov 2015'!$D$1:$Z$500,3,FALSE)=G92,"-","Wrong PO"),"new")</f>
        <v>new</v>
      </c>
      <c r="DA92" s="32" t="str">
        <f>IF(CZ92="wrong PO",(VLOOKUP($E92,'Nov 2015'!$D$1:$Z$500,3,FALSE)),"")</f>
        <v/>
      </c>
      <c r="DB92" s="29" t="str">
        <f>IFERROR(IF(VLOOKUP($E92,'Oct 2015'!$D$1:$Z$500,3,FALSE)=G92,"-","Wrong PO"),"new")</f>
        <v>new</v>
      </c>
      <c r="DC92" s="32" t="str">
        <f>IF(DB92="wrong PO",(VLOOKUP($E92,'Oct 2015'!$D$1:$Z$500,3,FALSE)),"")</f>
        <v/>
      </c>
      <c r="DD92" s="29" t="str">
        <f>IFERROR(IF(VLOOKUP($E92,'Sep 2015'!$D$1:$Z$500,3,FALSE)=G92,"-","Wrong PO"),"new")</f>
        <v>new</v>
      </c>
      <c r="DE92" s="32" t="str">
        <f>IF(DD92="wrong PO",(VLOOKUP($E92,'Sep 2015'!$D$1:$Z$500,3,FALSE)),"")</f>
        <v/>
      </c>
    </row>
    <row r="93" spans="1:109">
      <c r="A93" s="115">
        <v>155</v>
      </c>
      <c r="B93" s="2" t="s">
        <v>841</v>
      </c>
      <c r="C93" s="2" t="s">
        <v>510</v>
      </c>
      <c r="D93" s="2" t="s">
        <v>48</v>
      </c>
      <c r="E93" s="2" t="s">
        <v>176</v>
      </c>
      <c r="F93" s="2" t="s">
        <v>547</v>
      </c>
      <c r="G93" s="21" t="s">
        <v>127</v>
      </c>
      <c r="H93" s="21" t="str">
        <f>IFERROR(VLOOKUP($E93,'Wayne Master'!$B$1:$C$315,2,FALSE),"not on master")</f>
        <v>P0771368</v>
      </c>
      <c r="I93" s="11" t="s">
        <v>2061</v>
      </c>
      <c r="J93" s="3">
        <v>42389</v>
      </c>
      <c r="K93" s="2" t="s">
        <v>39</v>
      </c>
      <c r="L93" s="2" t="s">
        <v>548</v>
      </c>
      <c r="M93" s="2" t="s">
        <v>30</v>
      </c>
      <c r="N93" s="2" t="s">
        <v>31</v>
      </c>
      <c r="O93" s="2" t="s">
        <v>32</v>
      </c>
      <c r="P93" s="4">
        <v>2754</v>
      </c>
      <c r="Q93" s="4">
        <v>2916</v>
      </c>
      <c r="R93" s="4">
        <v>162</v>
      </c>
      <c r="S93" s="5">
        <v>2.74</v>
      </c>
      <c r="T93" s="4">
        <v>0</v>
      </c>
      <c r="U93" s="4">
        <v>0</v>
      </c>
      <c r="V93" s="4">
        <v>0</v>
      </c>
      <c r="W93" s="5">
        <v>0</v>
      </c>
      <c r="X93" s="5">
        <v>0</v>
      </c>
      <c r="Y93" s="14">
        <v>2.74</v>
      </c>
      <c r="Z93" s="14">
        <v>0</v>
      </c>
      <c r="AA93" s="14">
        <v>2.74</v>
      </c>
      <c r="AB93" s="4">
        <v>24580</v>
      </c>
      <c r="AC93" s="55"/>
      <c r="AD93" s="59">
        <f>SUM(AI93,AM93,AQ93,AU93,AY93,BC93,BG93,BK93,BO93,BS93,BW93,CA93)</f>
        <v>49.230000000000004</v>
      </c>
      <c r="AE93" s="59">
        <f>(Q93*0.0169)+(U93*0.0598)</f>
        <v>49.280399999999993</v>
      </c>
      <c r="AF93" s="102">
        <f>IFERROR(IFERROR(VLOOKUP($G93,'FPO034'!$J$9:$Q$196,7,FALSE),(VLOOKUP($H93,'FPO034'!$J$9:$Q$196,7,FALSE))),"No PO")</f>
        <v>4580.16</v>
      </c>
      <c r="AG93" s="102">
        <f>IFERROR(IFERROR(VLOOKUP($G93,'FPO034'!$J$9:$Q$196,8,FALSE),(VLOOKUP($H93,'FPO034'!$J$9:$Q$196,8,FALSE))),"No PO")</f>
        <v>0</v>
      </c>
      <c r="AH93" s="102" t="str">
        <f>IF(AG93&lt;&gt;0,"No",IF(AD93&gt;AF93,"No",IF(AD93/AE93&lt;1,"--",IF(AD93/AE93&lt;1.02,"Maybe","No"))))</f>
        <v>--</v>
      </c>
      <c r="AI93" s="59">
        <f>IFERROR(VLOOKUP($E93,'Rev2 Aug 16'!$D$1:$Z$300,22,FALSE),"-")</f>
        <v>2.74</v>
      </c>
      <c r="AJ93" s="59" t="str">
        <f>IFERROR(VLOOKUP($E93,'Rev2 Aug 16'!$D$1:$Z$300,5,FALSE),"-")</f>
        <v>WAY2001H6AY</v>
      </c>
      <c r="AK93" s="59" t="str">
        <f>IFERROR(VLOOKUP(AJ93,'Paid Invoices'!$F$6:$I$381,3,FALSE),"")</f>
        <v/>
      </c>
      <c r="AL93" s="59" t="str">
        <f>IFERROR(VLOOKUP(AJ93,'Open Invoices'!$D$1:$E$3000,2,FALSE),"")</f>
        <v/>
      </c>
      <c r="AM93" s="59">
        <f>IFERROR(VLOOKUP($E93,'Rev2 July 16'!$D$1:$Z$300,22,FALSE),"-")</f>
        <v>2.75</v>
      </c>
      <c r="AN93" s="59" t="str">
        <f>IFERROR(VLOOKUP($E93,'Rev2 July 16'!$D$1:$Z$300,5,FALSE),"-")</f>
        <v>WAY2001G6BA</v>
      </c>
      <c r="AO93" s="59" t="str">
        <f>IFERROR(VLOOKUP(AN93,'Paid Invoices'!$F$6:$I$381,3,FALSE),"")</f>
        <v/>
      </c>
      <c r="AP93" s="59" t="str">
        <f>IFERROR(VLOOKUP(AN93,'Open Invoices'!$D$1:$E$3000,2,FALSE),"")</f>
        <v/>
      </c>
      <c r="AQ93" s="59">
        <f>IFERROR(VLOOKUP($E93,'Rev June 16'!$D$1:$Z$300,22,FALSE),"-")</f>
        <v>4.43</v>
      </c>
      <c r="AR93" s="59" t="str">
        <f>IFERROR(VLOOKUP($E93,'Rev June 16'!$D$1:$Z$300,4,FALSE),"-")</f>
        <v>WAY2001F6AY</v>
      </c>
      <c r="AS93" s="59" t="str">
        <f>IFERROR(VLOOKUP(AR93,'Paid Invoices'!$F$6:$I$381,3,FALSE),"")</f>
        <v/>
      </c>
      <c r="AT93" s="59" t="str">
        <f>IFERROR(VLOOKUP(AR93,'Open Invoices'!$D$1:$E$3000,2,FALSE),"")</f>
        <v/>
      </c>
      <c r="AU93" s="59">
        <f>IFERROR(VLOOKUP($E93,'May 2016'!$D$1:$Z$300,22,FALSE),"-")</f>
        <v>4.8</v>
      </c>
      <c r="AV93" s="59" t="str">
        <f>IFERROR(VLOOKUP($E93,'May 2016'!$D$1:$Z$300,4,FALSE),"-")</f>
        <v>WAY2001E6AX</v>
      </c>
      <c r="AW93" s="59" t="str">
        <f>IFERROR(VLOOKUP(AV93,'Paid Invoices'!$F$6:$I$381,3,FALSE),"")</f>
        <v/>
      </c>
      <c r="AX93" s="59" t="str">
        <f>IFERROR(VLOOKUP(AV93,'Open Invoices'!$D$1:$E$3000,2,FALSE),"")</f>
        <v/>
      </c>
      <c r="AY93" s="59">
        <f>IFERROR(VLOOKUP($E93,'Apr 2016'!$D$1:$Z$300,22,FALSE),"-")</f>
        <v>18.86</v>
      </c>
      <c r="AZ93" s="59" t="str">
        <f>IFERROR(VLOOKUP($E93,'Apr 2016'!$D$1:$Z$300,4,FALSE),"-")</f>
        <v>WAY2001D6AW</v>
      </c>
      <c r="BA93" s="59" t="str">
        <f>IFERROR(VLOOKUP(AZ93,'Paid Invoices'!$F$6:$I$381,3,FALSE),"")</f>
        <v/>
      </c>
      <c r="BB93" s="59" t="str">
        <f>IFERROR(VLOOKUP(AZ93,'Open Invoices'!$D$1:$E$3000,2,FALSE),"")</f>
        <v/>
      </c>
      <c r="BC93" s="59">
        <f>IFERROR(VLOOKUP($E93,'Mar 2016'!$D$1:$Z$300,22,FALSE),"-")</f>
        <v>8.67</v>
      </c>
      <c r="BD93" s="59" t="str">
        <f>IFERROR(VLOOKUP($E93,'Mar 2016'!$D$1:$Z$300,4,FALSE),"-")</f>
        <v>WAY2001C6AS</v>
      </c>
      <c r="BE93" s="59" t="str">
        <f>IFERROR(VLOOKUP(BD93,'Paid Invoices'!$F$6:$I$381,3,FALSE),"")</f>
        <v/>
      </c>
      <c r="BF93" s="59" t="str">
        <f>IFERROR(VLOOKUP(BD93,'Open Invoices'!$D$1:$E$3000,2,FALSE),"")</f>
        <v/>
      </c>
      <c r="BG93" s="59">
        <f>IFERROR(VLOOKUP($E93,'Feb 2016'!$D$1:$Z$300,22,FALSE),"-")</f>
        <v>6.98</v>
      </c>
      <c r="BH93" s="59" t="str">
        <f>IFERROR(VLOOKUP($E93,'Feb 2016'!$D$1:$Z$300,4,FALSE),"-")</f>
        <v>WAY2001B6AL</v>
      </c>
      <c r="BI93" s="59" t="str">
        <f>IFERROR(VLOOKUP(BH93,'Paid Invoices'!$F$6:$I$381,3,FALSE),"")</f>
        <v/>
      </c>
      <c r="BJ93" s="59" t="str">
        <f>IFERROR(VLOOKUP(BH93,'Open Invoices'!$D$1:$E$3000,2,FALSE),"")</f>
        <v/>
      </c>
      <c r="BK93" s="59">
        <f>IFERROR(VLOOKUP($E93,'Jan 2016'!$D$1:$Z$300,22,FALSE),"-")</f>
        <v>0</v>
      </c>
      <c r="BL93" s="59" t="str">
        <f>IFERROR(VLOOKUP($E93,'Jan 2016'!$D$1:$Z$300,4,FALSE),"-")</f>
        <v>WAY2001A6A</v>
      </c>
      <c r="BM93" s="59" t="str">
        <f>IFERROR(VLOOKUP(BL93,'Paid Invoices'!$F$6:$I$381,3,FALSE),"")</f>
        <v/>
      </c>
      <c r="BN93" s="59" t="str">
        <f>IFERROR(VLOOKUP(BL93,'Open Invoices'!$D$1:$E$3000,2,FALSE),"")</f>
        <v/>
      </c>
      <c r="BO93" s="59" t="str">
        <f>IFERROR(VLOOKUP($E93,'Dec 2015'!$D$1:$Z$300,22,FALSE),"-")</f>
        <v>-</v>
      </c>
      <c r="BP93" s="59" t="str">
        <f>IFERROR(VLOOKUP($E93,'Dec 2015'!$D$1:$Z$300,4,FALSE),"-")</f>
        <v>-</v>
      </c>
      <c r="BQ93" s="59" t="str">
        <f>IFERROR(VLOOKUP(BP93,'Paid Invoices'!$F$6:$I$381,3,FALSE),"")</f>
        <v/>
      </c>
      <c r="BR93" s="59" t="str">
        <f>IFERROR(VLOOKUP(BP93,'Open Invoices'!$D$1:$E$3000,2,FALSE),"")</f>
        <v/>
      </c>
      <c r="BS93" s="59" t="str">
        <f>IFERROR(VLOOKUP($E93,'Nov 2015'!$D$1:$Z$300,22,FALSE),"-")</f>
        <v>-</v>
      </c>
      <c r="BT93" s="59" t="str">
        <f>IFERROR(VLOOKUP($E93,'Nov 2015'!$D$1:$Z$300,4,FALSE),"-")</f>
        <v>-</v>
      </c>
      <c r="BU93" s="59" t="str">
        <f>IFERROR(VLOOKUP(BT93,'Paid Invoices'!$F$6:$I$381,3,FALSE),"")</f>
        <v/>
      </c>
      <c r="BV93" s="59" t="str">
        <f>IFERROR(VLOOKUP(BT93,'Open Invoices'!$D$1:$E$3000,2,FALSE),"")</f>
        <v/>
      </c>
      <c r="BW93" s="59" t="str">
        <f>IFERROR(VLOOKUP($E93,'Oct 2015'!$D$1:$Z$300,22,FALSE),"-")</f>
        <v>-</v>
      </c>
      <c r="BX93" s="59" t="str">
        <f>IFERROR(VLOOKUP($E93,'Oct 2015'!$D$1:$Z$300,4,FALSE),"-")</f>
        <v>-</v>
      </c>
      <c r="BY93" s="59" t="str">
        <f>IFERROR(VLOOKUP(BX93,'Paid Invoices'!$F$6:$I$381,3,FALSE),"")</f>
        <v/>
      </c>
      <c r="BZ93" s="59" t="str">
        <f>IFERROR(VLOOKUP(BX93,'Open Invoices'!$D$1:$E$3000,2,FALSE),"")</f>
        <v/>
      </c>
      <c r="CA93" s="59" t="str">
        <f>IFERROR(VLOOKUP($E93,'Sep 2015'!$D$1:$Z$300,22,FALSE),"-")</f>
        <v>-</v>
      </c>
      <c r="CB93" s="59" t="str">
        <f>IFERROR(VLOOKUP($E93,'Sep 2015'!$D$1:$Z$300,4,FALSE),"-")</f>
        <v>-</v>
      </c>
      <c r="CC93" s="59" t="str">
        <f>IFERROR(VLOOKUP(CB93,'Paid Invoices'!$F$6:$I$381,3,FALSE),"")</f>
        <v/>
      </c>
      <c r="CD93" s="59" t="str">
        <f>IFERROR(VLOOKUP(CB93,'Open Invoices'!$D$1:$E$3000,2,FALSE),"")</f>
        <v/>
      </c>
      <c r="CE93" s="52"/>
      <c r="CF93" s="52" t="s">
        <v>2115</v>
      </c>
      <c r="CG93" s="49" t="str">
        <f>IFERROR(IFERROR(VLOOKUP($E93,'Asset Group  All Assets'!$B$1:$C$500,2,FALSE),(VLOOKUP($E93,'Missing-WSU-POs'!$B$1:$D$500,3,FALSE))),"?")</f>
        <v>P0771368</v>
      </c>
      <c r="CH93" s="31" t="str">
        <f>IF(G93="","",G93)</f>
        <v>P0771368</v>
      </c>
      <c r="CI93" s="31" t="str">
        <f>IF(CG93=CH93,"","Wrong PO")</f>
        <v/>
      </c>
      <c r="CJ93" s="29" t="str">
        <f>IFERROR(IF(VLOOKUP($E93,'Org July 2016 '!$D$1:$Z$500,3,FALSE)=G93,"-","Wrong PO"),"new")</f>
        <v>Wrong PO</v>
      </c>
      <c r="CK93" s="32">
        <f>IF(CJ93="wrong PO",(VLOOKUP($E93,'Org July 2016 '!$D$1:$Z$500,3,FALSE)),"")</f>
        <v>0</v>
      </c>
      <c r="CL93" s="29" t="str">
        <f>IFERROR(IF(VLOOKUP($E93,'Org June 2016 '!$D$1:$Z$500,3,FALSE)=G93,"-","Wrong PO"),"new")</f>
        <v>Wrong PO</v>
      </c>
      <c r="CM93" s="32">
        <f>IF(CL93="wrong PO",(VLOOKUP($E93,'Org June 2016 '!$D$1:$Z$500,3,FALSE)),"")</f>
        <v>0</v>
      </c>
      <c r="CN93" s="29" t="str">
        <f>IFERROR(IF(VLOOKUP($E93,'May 2016'!D155:Z654,3,FALSE)=G93,"-","Wrong PO"),"new")</f>
        <v>new</v>
      </c>
      <c r="CO93" s="32" t="str">
        <f>IF(CN93="wrong PO",(VLOOKUP($E93,'May 2016'!D155:Z654,3,FALSE)),"")</f>
        <v/>
      </c>
      <c r="CP93" s="29" t="str">
        <f>IFERROR(IF(VLOOKUP($E93,'Apr 2016'!$D$1:$Z$500,3,FALSE)=G93,"-","Wrong PO"),"new")</f>
        <v>-</v>
      </c>
      <c r="CQ93" s="32" t="str">
        <f>IF(CP93="wrong PO",(VLOOKUP($E93,'Apr 2016'!$D$1:$Z$500,3,FALSE)),"")</f>
        <v/>
      </c>
      <c r="CR93" s="32" t="str">
        <f>IFERROR(IF(VLOOKUP($E93,'Mar 2016'!$D$1:$Z$500,3,FALSE)=G93,"-","Wrong PO"),"new")</f>
        <v>-</v>
      </c>
      <c r="CS93" s="32" t="str">
        <f>IF(CP93="wrong PO",(VLOOKUP($E93,'Mar 2016'!$D$1:$Z$500,3,FALSE)),"")</f>
        <v/>
      </c>
      <c r="CT93" s="32" t="str">
        <f>IFERROR(IF(VLOOKUP($E93,'Feb 2016'!$D$1:$Z$500,3,FALSE)=G93,"-","Wrong PO"),"new")</f>
        <v>-</v>
      </c>
      <c r="CU93" s="32" t="str">
        <f>IF(CP93="wrong PO",(VLOOKUP($E93,'Feb 2016'!$D$1:$Z$500,3,FALSE)),"")</f>
        <v/>
      </c>
      <c r="CV93" s="29" t="str">
        <f>IFERROR(IF(VLOOKUP($E93,'Jan 2016'!$D$1:$Z$500,3,FALSE)=G93,"-","Wrong PO"),"new")</f>
        <v>-</v>
      </c>
      <c r="CW93" s="32" t="str">
        <f>IF(CV93="wrong PO",(VLOOKUP($E93,'Jan 2016'!$D$1:$Z$500,3,FALSE)),"")</f>
        <v/>
      </c>
      <c r="CX93" s="29" t="str">
        <f>IFERROR(IF(VLOOKUP($E93,'Dec 2015'!$D$1:$Z$500,3,FALSE)=G93,"-","Wrong PO"),"new")</f>
        <v>new</v>
      </c>
      <c r="CY93" s="32" t="str">
        <f>IF(CX93="wrong PO",(VLOOKUP($E93,'Dec 2015'!$D$1:$Z$500,3,FALSE)),"")</f>
        <v/>
      </c>
      <c r="CZ93" s="29" t="str">
        <f>IFERROR(IF(VLOOKUP($E93,'Nov 2015'!$D$1:$Z$500,3,FALSE)=G93,"-","Wrong PO"),"new")</f>
        <v>new</v>
      </c>
      <c r="DA93" s="32" t="str">
        <f>IF(CZ93="wrong PO",(VLOOKUP($E93,'Nov 2015'!$D$1:$Z$500,3,FALSE)),"")</f>
        <v/>
      </c>
      <c r="DB93" s="29" t="str">
        <f>IFERROR(IF(VLOOKUP($E93,'Oct 2015'!$D$1:$Z$500,3,FALSE)=G93,"-","Wrong PO"),"new")</f>
        <v>new</v>
      </c>
      <c r="DC93" s="32" t="str">
        <f>IF(DB93="wrong PO",(VLOOKUP($E93,'Oct 2015'!$D$1:$Z$500,3,FALSE)),"")</f>
        <v/>
      </c>
      <c r="DD93" s="29" t="str">
        <f>IFERROR(IF(VLOOKUP($E93,'Sep 2015'!$D$1:$Z$500,3,FALSE)=G93,"-","Wrong PO"),"new")</f>
        <v>new</v>
      </c>
      <c r="DE93" s="32" t="str">
        <f>IF(DD93="wrong PO",(VLOOKUP($E93,'Sep 2015'!$D$1:$Z$500,3,FALSE)),"")</f>
        <v/>
      </c>
    </row>
    <row r="94" spans="1:109">
      <c r="A94" s="115">
        <v>156</v>
      </c>
      <c r="B94" s="2" t="s">
        <v>841</v>
      </c>
      <c r="C94" s="2" t="s">
        <v>510</v>
      </c>
      <c r="D94" s="2" t="s">
        <v>48</v>
      </c>
      <c r="E94" s="2" t="s">
        <v>178</v>
      </c>
      <c r="F94" s="2" t="s">
        <v>547</v>
      </c>
      <c r="G94" s="21" t="s">
        <v>127</v>
      </c>
      <c r="H94" s="21" t="str">
        <f>IFERROR(VLOOKUP($E94,'Wayne Master'!$B$1:$C$315,2,FALSE),"not on master")</f>
        <v>P0771368</v>
      </c>
      <c r="I94" s="11" t="s">
        <v>2061</v>
      </c>
      <c r="J94" s="3">
        <v>42388</v>
      </c>
      <c r="K94" s="2" t="s">
        <v>39</v>
      </c>
      <c r="L94" s="2" t="s">
        <v>548</v>
      </c>
      <c r="M94" s="2" t="s">
        <v>30</v>
      </c>
      <c r="N94" s="2" t="s">
        <v>31</v>
      </c>
      <c r="O94" s="2" t="s">
        <v>32</v>
      </c>
      <c r="P94" s="4">
        <v>18728</v>
      </c>
      <c r="Q94" s="4">
        <v>21776</v>
      </c>
      <c r="R94" s="4">
        <v>3048</v>
      </c>
      <c r="S94" s="5">
        <v>51.51</v>
      </c>
      <c r="T94" s="4">
        <v>0</v>
      </c>
      <c r="U94" s="4">
        <v>0</v>
      </c>
      <c r="V94" s="4">
        <v>0</v>
      </c>
      <c r="W94" s="5">
        <v>0</v>
      </c>
      <c r="X94" s="5">
        <v>0</v>
      </c>
      <c r="Y94" s="14">
        <v>51.51</v>
      </c>
      <c r="Z94" s="14">
        <v>0</v>
      </c>
      <c r="AA94" s="14">
        <v>51.51</v>
      </c>
      <c r="AB94" s="4">
        <v>24580</v>
      </c>
      <c r="AC94" s="55"/>
      <c r="AD94" s="59">
        <f>SUM(AI94,AM94,AQ94,AU94,AY94,BC94,BG94,BK94,BO94,BS94,BW94,CA94)</f>
        <v>367.98</v>
      </c>
      <c r="AE94" s="59">
        <f>(Q94*0.0169)+(U94*0.0598)</f>
        <v>368.01439999999997</v>
      </c>
      <c r="AF94" s="102">
        <f>IFERROR(IFERROR(VLOOKUP($G94,'FPO034'!$J$9:$Q$196,7,FALSE),(VLOOKUP($H94,'FPO034'!$J$9:$Q$196,7,FALSE))),"No PO")</f>
        <v>4580.16</v>
      </c>
      <c r="AG94" s="102">
        <f>IFERROR(IFERROR(VLOOKUP($G94,'FPO034'!$J$9:$Q$196,8,FALSE),(VLOOKUP($H94,'FPO034'!$J$9:$Q$196,8,FALSE))),"No PO")</f>
        <v>0</v>
      </c>
      <c r="AH94" s="102" t="str">
        <f>IF(AG94&lt;&gt;0,"No",IF(AD94&gt;AF94,"No",IF(AD94/AE94&lt;1,"--",IF(AD94/AE94&lt;1.02,"Maybe","No"))))</f>
        <v>--</v>
      </c>
      <c r="AI94" s="59">
        <f>IFERROR(VLOOKUP($E94,'Rev2 Aug 16'!$D$1:$Z$300,22,FALSE),"-")</f>
        <v>51.51</v>
      </c>
      <c r="AJ94" s="59" t="str">
        <f>IFERROR(VLOOKUP($E94,'Rev2 Aug 16'!$D$1:$Z$300,5,FALSE),"-")</f>
        <v>WAY2001H6AY</v>
      </c>
      <c r="AK94" s="59" t="str">
        <f>IFERROR(VLOOKUP(AJ94,'Paid Invoices'!$F$6:$I$381,3,FALSE),"")</f>
        <v/>
      </c>
      <c r="AL94" s="59" t="str">
        <f>IFERROR(VLOOKUP(AJ94,'Open Invoices'!$D$1:$E$3000,2,FALSE),"")</f>
        <v/>
      </c>
      <c r="AM94" s="59">
        <f>IFERROR(VLOOKUP($E94,'Rev2 July 16'!$D$1:$Z$300,22,FALSE),"-")</f>
        <v>62.83</v>
      </c>
      <c r="AN94" s="59" t="str">
        <f>IFERROR(VLOOKUP($E94,'Rev2 July 16'!$D$1:$Z$300,5,FALSE),"-")</f>
        <v>WAY2001G6BA</v>
      </c>
      <c r="AO94" s="59" t="str">
        <f>IFERROR(VLOOKUP(AN94,'Paid Invoices'!$F$6:$I$381,3,FALSE),"")</f>
        <v/>
      </c>
      <c r="AP94" s="59" t="str">
        <f>IFERROR(VLOOKUP(AN94,'Open Invoices'!$D$1:$E$3000,2,FALSE),"")</f>
        <v/>
      </c>
      <c r="AQ94" s="59">
        <f>IFERROR(VLOOKUP($E94,'Rev June 16'!$D$1:$Z$300,22,FALSE),"-")</f>
        <v>65.959999999999994</v>
      </c>
      <c r="AR94" s="59" t="str">
        <f>IFERROR(VLOOKUP($E94,'Rev June 16'!$D$1:$Z$300,4,FALSE),"-")</f>
        <v>WAY2001F6AY</v>
      </c>
      <c r="AS94" s="59" t="str">
        <f>IFERROR(VLOOKUP(AR94,'Paid Invoices'!$F$6:$I$381,3,FALSE),"")</f>
        <v/>
      </c>
      <c r="AT94" s="59" t="str">
        <f>IFERROR(VLOOKUP(AR94,'Open Invoices'!$D$1:$E$3000,2,FALSE),"")</f>
        <v/>
      </c>
      <c r="AU94" s="59">
        <f>IFERROR(VLOOKUP($E94,'May 2016'!$D$1:$Z$300,22,FALSE),"-")</f>
        <v>84.82</v>
      </c>
      <c r="AV94" s="59" t="str">
        <f>IFERROR(VLOOKUP($E94,'May 2016'!$D$1:$Z$300,4,FALSE),"-")</f>
        <v>WAY2001E6AX</v>
      </c>
      <c r="AW94" s="59" t="str">
        <f>IFERROR(VLOOKUP(AV94,'Paid Invoices'!$F$6:$I$381,3,FALSE),"")</f>
        <v/>
      </c>
      <c r="AX94" s="59" t="str">
        <f>IFERROR(VLOOKUP(AV94,'Open Invoices'!$D$1:$E$3000,2,FALSE),"")</f>
        <v/>
      </c>
      <c r="AY94" s="59">
        <f>IFERROR(VLOOKUP($E94,'Apr 2016'!$D$1:$Z$300,22,FALSE),"-")</f>
        <v>32.89</v>
      </c>
      <c r="AZ94" s="59" t="str">
        <f>IFERROR(VLOOKUP($E94,'Apr 2016'!$D$1:$Z$300,4,FALSE),"-")</f>
        <v>WAY2001D6AW</v>
      </c>
      <c r="BA94" s="59" t="str">
        <f>IFERROR(VLOOKUP(AZ94,'Paid Invoices'!$F$6:$I$381,3,FALSE),"")</f>
        <v/>
      </c>
      <c r="BB94" s="59" t="str">
        <f>IFERROR(VLOOKUP(AZ94,'Open Invoices'!$D$1:$E$3000,2,FALSE),"")</f>
        <v/>
      </c>
      <c r="BC94" s="59">
        <f>IFERROR(VLOOKUP($E94,'Mar 2016'!$D$1:$Z$300,22,FALSE),"-")</f>
        <v>6.24</v>
      </c>
      <c r="BD94" s="59" t="str">
        <f>IFERROR(VLOOKUP($E94,'Mar 2016'!$D$1:$Z$300,4,FALSE),"-")</f>
        <v>WAY2001C6AS</v>
      </c>
      <c r="BE94" s="59" t="str">
        <f>IFERROR(VLOOKUP(BD94,'Paid Invoices'!$F$6:$I$381,3,FALSE),"")</f>
        <v/>
      </c>
      <c r="BF94" s="59" t="str">
        <f>IFERROR(VLOOKUP(BD94,'Open Invoices'!$D$1:$E$3000,2,FALSE),"")</f>
        <v/>
      </c>
      <c r="BG94" s="59">
        <f>IFERROR(VLOOKUP($E94,'Feb 2016'!$D$1:$Z$300,22,FALSE),"-")</f>
        <v>63.73</v>
      </c>
      <c r="BH94" s="59" t="str">
        <f>IFERROR(VLOOKUP($E94,'Feb 2016'!$D$1:$Z$300,4,FALSE),"-")</f>
        <v>WAY2001B6AL</v>
      </c>
      <c r="BI94" s="59" t="str">
        <f>IFERROR(VLOOKUP(BH94,'Paid Invoices'!$F$6:$I$381,3,FALSE),"")</f>
        <v/>
      </c>
      <c r="BJ94" s="59" t="str">
        <f>IFERROR(VLOOKUP(BH94,'Open Invoices'!$D$1:$E$3000,2,FALSE),"")</f>
        <v/>
      </c>
      <c r="BK94" s="59">
        <f>IFERROR(VLOOKUP($E94,'Jan 2016'!$D$1:$Z$300,22,FALSE),"-")</f>
        <v>0</v>
      </c>
      <c r="BL94" s="59" t="str">
        <f>IFERROR(VLOOKUP($E94,'Jan 2016'!$D$1:$Z$300,4,FALSE),"-")</f>
        <v>WAY2001A6A</v>
      </c>
      <c r="BM94" s="59" t="str">
        <f>IFERROR(VLOOKUP(BL94,'Paid Invoices'!$F$6:$I$381,3,FALSE),"")</f>
        <v/>
      </c>
      <c r="BN94" s="59" t="str">
        <f>IFERROR(VLOOKUP(BL94,'Open Invoices'!$D$1:$E$3000,2,FALSE),"")</f>
        <v/>
      </c>
      <c r="BO94" s="59" t="str">
        <f>IFERROR(VLOOKUP($E94,'Dec 2015'!$D$1:$Z$300,22,FALSE),"-")</f>
        <v>-</v>
      </c>
      <c r="BP94" s="59" t="str">
        <f>IFERROR(VLOOKUP($E94,'Dec 2015'!$D$1:$Z$300,4,FALSE),"-")</f>
        <v>-</v>
      </c>
      <c r="BQ94" s="59" t="str">
        <f>IFERROR(VLOOKUP(BP94,'Paid Invoices'!$F$6:$I$381,3,FALSE),"")</f>
        <v/>
      </c>
      <c r="BR94" s="59" t="str">
        <f>IFERROR(VLOOKUP(BP94,'Open Invoices'!$D$1:$E$3000,2,FALSE),"")</f>
        <v/>
      </c>
      <c r="BS94" s="59" t="str">
        <f>IFERROR(VLOOKUP($E94,'Nov 2015'!$D$1:$Z$300,22,FALSE),"-")</f>
        <v>-</v>
      </c>
      <c r="BT94" s="59" t="str">
        <f>IFERROR(VLOOKUP($E94,'Nov 2015'!$D$1:$Z$300,4,FALSE),"-")</f>
        <v>-</v>
      </c>
      <c r="BU94" s="59" t="str">
        <f>IFERROR(VLOOKUP(BT94,'Paid Invoices'!$F$6:$I$381,3,FALSE),"")</f>
        <v/>
      </c>
      <c r="BV94" s="59" t="str">
        <f>IFERROR(VLOOKUP(BT94,'Open Invoices'!$D$1:$E$3000,2,FALSE),"")</f>
        <v/>
      </c>
      <c r="BW94" s="59" t="str">
        <f>IFERROR(VLOOKUP($E94,'Oct 2015'!$D$1:$Z$300,22,FALSE),"-")</f>
        <v>-</v>
      </c>
      <c r="BX94" s="59" t="str">
        <f>IFERROR(VLOOKUP($E94,'Oct 2015'!$D$1:$Z$300,4,FALSE),"-")</f>
        <v>-</v>
      </c>
      <c r="BY94" s="59" t="str">
        <f>IFERROR(VLOOKUP(BX94,'Paid Invoices'!$F$6:$I$381,3,FALSE),"")</f>
        <v/>
      </c>
      <c r="BZ94" s="59" t="str">
        <f>IFERROR(VLOOKUP(BX94,'Open Invoices'!$D$1:$E$3000,2,FALSE),"")</f>
        <v/>
      </c>
      <c r="CA94" s="59" t="str">
        <f>IFERROR(VLOOKUP($E94,'Sep 2015'!$D$1:$Z$300,22,FALSE),"-")</f>
        <v>-</v>
      </c>
      <c r="CB94" s="59" t="str">
        <f>IFERROR(VLOOKUP($E94,'Sep 2015'!$D$1:$Z$300,4,FALSE),"-")</f>
        <v>-</v>
      </c>
      <c r="CC94" s="59" t="str">
        <f>IFERROR(VLOOKUP(CB94,'Paid Invoices'!$F$6:$I$381,3,FALSE),"")</f>
        <v/>
      </c>
      <c r="CD94" s="59" t="str">
        <f>IFERROR(VLOOKUP(CB94,'Open Invoices'!$D$1:$E$3000,2,FALSE),"")</f>
        <v/>
      </c>
      <c r="CE94" s="52"/>
      <c r="CF94" s="52" t="s">
        <v>2115</v>
      </c>
      <c r="CG94" s="49" t="str">
        <f>IFERROR(IFERROR(VLOOKUP($E94,'Asset Group  All Assets'!$B$1:$C$500,2,FALSE),(VLOOKUP($E94,'Missing-WSU-POs'!$B$1:$D$500,3,FALSE))),"?")</f>
        <v>P0771368</v>
      </c>
      <c r="CH94" s="31" t="str">
        <f>IF(G94="","",G94)</f>
        <v>P0771368</v>
      </c>
      <c r="CI94" s="31" t="str">
        <f>IF(CG94=CH94,"","Wrong PO")</f>
        <v/>
      </c>
      <c r="CJ94" s="29" t="str">
        <f>IFERROR(IF(VLOOKUP($E94,'Org July 2016 '!$D$1:$Z$500,3,FALSE)=G94,"-","Wrong PO"),"new")</f>
        <v>Wrong PO</v>
      </c>
      <c r="CK94" s="32">
        <f>IF(CJ94="wrong PO",(VLOOKUP($E94,'Org July 2016 '!$D$1:$Z$500,3,FALSE)),"")</f>
        <v>0</v>
      </c>
      <c r="CL94" s="29" t="str">
        <f>IFERROR(IF(VLOOKUP($E94,'Org June 2016 '!$D$1:$Z$500,3,FALSE)=G94,"-","Wrong PO"),"new")</f>
        <v>Wrong PO</v>
      </c>
      <c r="CM94" s="32">
        <f>IF(CL94="wrong PO",(VLOOKUP($E94,'Org June 2016 '!$D$1:$Z$500,3,FALSE)),"")</f>
        <v>0</v>
      </c>
      <c r="CN94" s="29" t="str">
        <f>IFERROR(IF(VLOOKUP($E94,'May 2016'!D156:Z655,3,FALSE)=G94,"-","Wrong PO"),"new")</f>
        <v>new</v>
      </c>
      <c r="CO94" s="32" t="str">
        <f>IF(CN94="wrong PO",(VLOOKUP($E94,'May 2016'!D156:Z655,3,FALSE)),"")</f>
        <v/>
      </c>
      <c r="CP94" s="29" t="str">
        <f>IFERROR(IF(VLOOKUP($E94,'Apr 2016'!$D$1:$Z$500,3,FALSE)=G94,"-","Wrong PO"),"new")</f>
        <v>-</v>
      </c>
      <c r="CQ94" s="32" t="str">
        <f>IF(CP94="wrong PO",(VLOOKUP($E94,'Apr 2016'!$D$1:$Z$500,3,FALSE)),"")</f>
        <v/>
      </c>
      <c r="CR94" s="32" t="str">
        <f>IFERROR(IF(VLOOKUP($E94,'Mar 2016'!$D$1:$Z$500,3,FALSE)=G94,"-","Wrong PO"),"new")</f>
        <v>-</v>
      </c>
      <c r="CS94" s="32" t="str">
        <f>IF(CP94="wrong PO",(VLOOKUP($E94,'Mar 2016'!$D$1:$Z$500,3,FALSE)),"")</f>
        <v/>
      </c>
      <c r="CT94" s="32" t="str">
        <f>IFERROR(IF(VLOOKUP($E94,'Feb 2016'!$D$1:$Z$500,3,FALSE)=G94,"-","Wrong PO"),"new")</f>
        <v>-</v>
      </c>
      <c r="CU94" s="32" t="str">
        <f>IF(CP94="wrong PO",(VLOOKUP($E94,'Feb 2016'!$D$1:$Z$500,3,FALSE)),"")</f>
        <v/>
      </c>
      <c r="CV94" s="29" t="str">
        <f>IFERROR(IF(VLOOKUP($E94,'Jan 2016'!$D$1:$Z$500,3,FALSE)=G94,"-","Wrong PO"),"new")</f>
        <v>-</v>
      </c>
      <c r="CW94" s="32" t="str">
        <f>IF(CV94="wrong PO",(VLOOKUP($E94,'Jan 2016'!$D$1:$Z$500,3,FALSE)),"")</f>
        <v/>
      </c>
      <c r="CX94" s="29" t="str">
        <f>IFERROR(IF(VLOOKUP($E94,'Dec 2015'!$D$1:$Z$500,3,FALSE)=G94,"-","Wrong PO"),"new")</f>
        <v>new</v>
      </c>
      <c r="CY94" s="32" t="str">
        <f>IF(CX94="wrong PO",(VLOOKUP($E94,'Dec 2015'!$D$1:$Z$500,3,FALSE)),"")</f>
        <v/>
      </c>
      <c r="CZ94" s="29" t="str">
        <f>IFERROR(IF(VLOOKUP($E94,'Nov 2015'!$D$1:$Z$500,3,FALSE)=G94,"-","Wrong PO"),"new")</f>
        <v>new</v>
      </c>
      <c r="DA94" s="32" t="str">
        <f>IF(CZ94="wrong PO",(VLOOKUP($E94,'Nov 2015'!$D$1:$Z$500,3,FALSE)),"")</f>
        <v/>
      </c>
      <c r="DB94" s="29" t="str">
        <f>IFERROR(IF(VLOOKUP($E94,'Oct 2015'!$D$1:$Z$500,3,FALSE)=G94,"-","Wrong PO"),"new")</f>
        <v>new</v>
      </c>
      <c r="DC94" s="32" t="str">
        <f>IF(DB94="wrong PO",(VLOOKUP($E94,'Oct 2015'!$D$1:$Z$500,3,FALSE)),"")</f>
        <v/>
      </c>
      <c r="DD94" s="29" t="str">
        <f>IFERROR(IF(VLOOKUP($E94,'Sep 2015'!$D$1:$Z$500,3,FALSE)=G94,"-","Wrong PO"),"new")</f>
        <v>new</v>
      </c>
      <c r="DE94" s="32" t="str">
        <f>IF(DD94="wrong PO",(VLOOKUP($E94,'Sep 2015'!$D$1:$Z$500,3,FALSE)),"")</f>
        <v/>
      </c>
    </row>
    <row r="95" spans="1:109">
      <c r="A95" s="115">
        <v>157</v>
      </c>
      <c r="B95" s="2" t="s">
        <v>841</v>
      </c>
      <c r="C95" s="2" t="s">
        <v>510</v>
      </c>
      <c r="D95" s="2" t="s">
        <v>395</v>
      </c>
      <c r="E95" s="2" t="s">
        <v>197</v>
      </c>
      <c r="F95" s="2" t="s">
        <v>547</v>
      </c>
      <c r="G95" s="21" t="s">
        <v>127</v>
      </c>
      <c r="H95" s="21" t="str">
        <f>IFERROR(VLOOKUP($E95,'Wayne Master'!$B$1:$C$315,2,FALSE),"not on master")</f>
        <v>P0771368</v>
      </c>
      <c r="I95" s="11" t="s">
        <v>2061</v>
      </c>
      <c r="J95" s="3">
        <v>42389</v>
      </c>
      <c r="K95" s="2" t="s">
        <v>39</v>
      </c>
      <c r="L95" s="2" t="s">
        <v>548</v>
      </c>
      <c r="M95" s="2" t="s">
        <v>30</v>
      </c>
      <c r="N95" s="2" t="s">
        <v>31</v>
      </c>
      <c r="O95" s="2" t="s">
        <v>32</v>
      </c>
      <c r="P95" s="4">
        <v>1904</v>
      </c>
      <c r="Q95" s="4">
        <v>1959</v>
      </c>
      <c r="R95" s="4">
        <v>55</v>
      </c>
      <c r="S95" s="5">
        <v>0.93</v>
      </c>
      <c r="T95" s="4">
        <v>3558</v>
      </c>
      <c r="U95" s="4">
        <v>3761</v>
      </c>
      <c r="V95" s="4">
        <v>203</v>
      </c>
      <c r="W95" s="5">
        <v>12.14</v>
      </c>
      <c r="X95" s="5">
        <v>0</v>
      </c>
      <c r="Y95" s="14">
        <v>13.07</v>
      </c>
      <c r="Z95" s="14">
        <v>0</v>
      </c>
      <c r="AA95" s="14">
        <v>13.07</v>
      </c>
      <c r="AB95" s="4">
        <v>24580</v>
      </c>
      <c r="AC95" s="55"/>
      <c r="AD95" s="59">
        <f>SUM(AI95,AM95,AQ95,AU95,AY95,BC95,BG95,BK95,BO95,BS95,BW95,CA95)</f>
        <v>257.93</v>
      </c>
      <c r="AE95" s="59">
        <f>(Q95*0.0169)+(U95*0.0598)</f>
        <v>258.01490000000001</v>
      </c>
      <c r="AF95" s="102">
        <f>IFERROR(IFERROR(VLOOKUP($G95,'FPO034'!$J$9:$Q$196,7,FALSE),(VLOOKUP($H95,'FPO034'!$J$9:$Q$196,7,FALSE))),"No PO")</f>
        <v>4580.16</v>
      </c>
      <c r="AG95" s="102">
        <f>IFERROR(IFERROR(VLOOKUP($G95,'FPO034'!$J$9:$Q$196,8,FALSE),(VLOOKUP($H95,'FPO034'!$J$9:$Q$196,8,FALSE))),"No PO")</f>
        <v>0</v>
      </c>
      <c r="AH95" s="102" t="str">
        <f>IF(AG95&lt;&gt;0,"No",IF(AD95&gt;AF95,"No",IF(AD95/AE95&lt;1,"--",IF(AD95/AE95&lt;1.02,"Maybe","No"))))</f>
        <v>--</v>
      </c>
      <c r="AI95" s="59">
        <f>IFERROR(VLOOKUP($E95,'Rev2 Aug 16'!$D$1:$Z$300,22,FALSE),"-")</f>
        <v>13.07</v>
      </c>
      <c r="AJ95" s="59" t="str">
        <f>IFERROR(VLOOKUP($E95,'Rev2 Aug 16'!$D$1:$Z$300,5,FALSE),"-")</f>
        <v>WAY2001H6AY</v>
      </c>
      <c r="AK95" s="59" t="str">
        <f>IFERROR(VLOOKUP(AJ95,'Paid Invoices'!$F$6:$I$381,3,FALSE),"")</f>
        <v/>
      </c>
      <c r="AL95" s="59" t="str">
        <f>IFERROR(VLOOKUP(AJ95,'Open Invoices'!$D$1:$E$3000,2,FALSE),"")</f>
        <v/>
      </c>
      <c r="AM95" s="59">
        <f>IFERROR(VLOOKUP($E95,'Rev2 July 16'!$D$1:$Z$300,22,FALSE),"-")</f>
        <v>59.76</v>
      </c>
      <c r="AN95" s="59" t="str">
        <f>IFERROR(VLOOKUP($E95,'Rev2 July 16'!$D$1:$Z$300,5,FALSE),"-")</f>
        <v>WAY2001G6BA</v>
      </c>
      <c r="AO95" s="59" t="str">
        <f>IFERROR(VLOOKUP(AN95,'Paid Invoices'!$F$6:$I$381,3,FALSE),"")</f>
        <v/>
      </c>
      <c r="AP95" s="59" t="str">
        <f>IFERROR(VLOOKUP(AN95,'Open Invoices'!$D$1:$E$3000,2,FALSE),"")</f>
        <v/>
      </c>
      <c r="AQ95" s="59">
        <f>IFERROR(VLOOKUP($E95,'Rev June 16'!$D$1:$Z$300,22,FALSE),"-")</f>
        <v>35.28</v>
      </c>
      <c r="AR95" s="59" t="str">
        <f>IFERROR(VLOOKUP($E95,'Rev June 16'!$D$1:$Z$300,4,FALSE),"-")</f>
        <v>WAY2001F6AY</v>
      </c>
      <c r="AS95" s="59" t="str">
        <f>IFERROR(VLOOKUP(AR95,'Paid Invoices'!$F$6:$I$381,3,FALSE),"")</f>
        <v/>
      </c>
      <c r="AT95" s="59" t="str">
        <f>IFERROR(VLOOKUP(AR95,'Open Invoices'!$D$1:$E$3000,2,FALSE),"")</f>
        <v/>
      </c>
      <c r="AU95" s="59">
        <f>IFERROR(VLOOKUP($E95,'May 2016'!$D$1:$Z$300,22,FALSE),"-")</f>
        <v>50.45</v>
      </c>
      <c r="AV95" s="59" t="str">
        <f>IFERROR(VLOOKUP($E95,'May 2016'!$D$1:$Z$300,4,FALSE),"-")</f>
        <v>WAY2001E6AX</v>
      </c>
      <c r="AW95" s="59" t="str">
        <f>IFERROR(VLOOKUP(AV95,'Paid Invoices'!$F$6:$I$381,3,FALSE),"")</f>
        <v/>
      </c>
      <c r="AX95" s="59" t="str">
        <f>IFERROR(VLOOKUP(AV95,'Open Invoices'!$D$1:$E$3000,2,FALSE),"")</f>
        <v/>
      </c>
      <c r="AY95" s="59">
        <f>IFERROR(VLOOKUP($E95,'Apr 2016'!$D$1:$Z$300,22,FALSE),"-")</f>
        <v>33.15</v>
      </c>
      <c r="AZ95" s="59" t="str">
        <f>IFERROR(VLOOKUP($E95,'Apr 2016'!$D$1:$Z$300,4,FALSE),"-")</f>
        <v>WAY2001D6AW</v>
      </c>
      <c r="BA95" s="59" t="str">
        <f>IFERROR(VLOOKUP(AZ95,'Paid Invoices'!$F$6:$I$381,3,FALSE),"")</f>
        <v/>
      </c>
      <c r="BB95" s="59" t="str">
        <f>IFERROR(VLOOKUP(AZ95,'Open Invoices'!$D$1:$E$3000,2,FALSE),"")</f>
        <v/>
      </c>
      <c r="BC95" s="59">
        <f>IFERROR(VLOOKUP($E95,'Mar 2016'!$D$1:$Z$300,22,FALSE),"-")</f>
        <v>43.1</v>
      </c>
      <c r="BD95" s="59" t="str">
        <f>IFERROR(VLOOKUP($E95,'Mar 2016'!$D$1:$Z$300,4,FALSE),"-")</f>
        <v>WAY2001C6AS</v>
      </c>
      <c r="BE95" s="59" t="str">
        <f>IFERROR(VLOOKUP(BD95,'Paid Invoices'!$F$6:$I$381,3,FALSE),"")</f>
        <v/>
      </c>
      <c r="BF95" s="59" t="str">
        <f>IFERROR(VLOOKUP(BD95,'Open Invoices'!$D$1:$E$3000,2,FALSE),"")</f>
        <v/>
      </c>
      <c r="BG95" s="59">
        <f>IFERROR(VLOOKUP($E95,'Feb 2016'!$D$1:$Z$300,22,FALSE),"-")</f>
        <v>23.12</v>
      </c>
      <c r="BH95" s="59" t="str">
        <f>IFERROR(VLOOKUP($E95,'Feb 2016'!$D$1:$Z$300,4,FALSE),"-")</f>
        <v>WAY2001B6AL</v>
      </c>
      <c r="BI95" s="59" t="str">
        <f>IFERROR(VLOOKUP(BH95,'Paid Invoices'!$F$6:$I$381,3,FALSE),"")</f>
        <v/>
      </c>
      <c r="BJ95" s="59" t="str">
        <f>IFERROR(VLOOKUP(BH95,'Open Invoices'!$D$1:$E$3000,2,FALSE),"")</f>
        <v/>
      </c>
      <c r="BK95" s="59" t="str">
        <f>IFERROR(VLOOKUP($E95,'Jan 2016'!$D$1:$Z$300,22,FALSE),"-")</f>
        <v>-</v>
      </c>
      <c r="BL95" s="59" t="str">
        <f>IFERROR(VLOOKUP($E95,'Jan 2016'!$D$1:$Z$300,4,FALSE),"-")</f>
        <v>-</v>
      </c>
      <c r="BM95" s="59" t="str">
        <f>IFERROR(VLOOKUP(BL95,'Paid Invoices'!$F$6:$I$381,3,FALSE),"")</f>
        <v/>
      </c>
      <c r="BN95" s="59" t="str">
        <f>IFERROR(VLOOKUP(BL95,'Open Invoices'!$D$1:$E$3000,2,FALSE),"")</f>
        <v/>
      </c>
      <c r="BO95" s="59" t="str">
        <f>IFERROR(VLOOKUP($E95,'Dec 2015'!$D$1:$Z$300,22,FALSE),"-")</f>
        <v>-</v>
      </c>
      <c r="BP95" s="59" t="str">
        <f>IFERROR(VLOOKUP($E95,'Dec 2015'!$D$1:$Z$300,4,FALSE),"-")</f>
        <v>-</v>
      </c>
      <c r="BQ95" s="59" t="str">
        <f>IFERROR(VLOOKUP(BP95,'Paid Invoices'!$F$6:$I$381,3,FALSE),"")</f>
        <v/>
      </c>
      <c r="BR95" s="59" t="str">
        <f>IFERROR(VLOOKUP(BP95,'Open Invoices'!$D$1:$E$3000,2,FALSE),"")</f>
        <v/>
      </c>
      <c r="BS95" s="59" t="str">
        <f>IFERROR(VLOOKUP($E95,'Nov 2015'!$D$1:$Z$300,22,FALSE),"-")</f>
        <v>-</v>
      </c>
      <c r="BT95" s="59" t="str">
        <f>IFERROR(VLOOKUP($E95,'Nov 2015'!$D$1:$Z$300,4,FALSE),"-")</f>
        <v>-</v>
      </c>
      <c r="BU95" s="59" t="str">
        <f>IFERROR(VLOOKUP(BT95,'Paid Invoices'!$F$6:$I$381,3,FALSE),"")</f>
        <v/>
      </c>
      <c r="BV95" s="59" t="str">
        <f>IFERROR(VLOOKUP(BT95,'Open Invoices'!$D$1:$E$3000,2,FALSE),"")</f>
        <v/>
      </c>
      <c r="BW95" s="59" t="str">
        <f>IFERROR(VLOOKUP($E95,'Oct 2015'!$D$1:$Z$300,22,FALSE),"-")</f>
        <v>-</v>
      </c>
      <c r="BX95" s="59" t="str">
        <f>IFERROR(VLOOKUP($E95,'Oct 2015'!$D$1:$Z$300,4,FALSE),"-")</f>
        <v>-</v>
      </c>
      <c r="BY95" s="59" t="str">
        <f>IFERROR(VLOOKUP(BX95,'Paid Invoices'!$F$6:$I$381,3,FALSE),"")</f>
        <v/>
      </c>
      <c r="BZ95" s="59" t="str">
        <f>IFERROR(VLOOKUP(BX95,'Open Invoices'!$D$1:$E$3000,2,FALSE),"")</f>
        <v/>
      </c>
      <c r="CA95" s="59" t="str">
        <f>IFERROR(VLOOKUP($E95,'Sep 2015'!$D$1:$Z$300,22,FALSE),"-")</f>
        <v>-</v>
      </c>
      <c r="CB95" s="59" t="str">
        <f>IFERROR(VLOOKUP($E95,'Sep 2015'!$D$1:$Z$300,4,FALSE),"-")</f>
        <v>-</v>
      </c>
      <c r="CC95" s="59" t="str">
        <f>IFERROR(VLOOKUP(CB95,'Paid Invoices'!$F$6:$I$381,3,FALSE),"")</f>
        <v/>
      </c>
      <c r="CD95" s="59" t="str">
        <f>IFERROR(VLOOKUP(CB95,'Open Invoices'!$D$1:$E$3000,2,FALSE),"")</f>
        <v/>
      </c>
      <c r="CE95" s="52"/>
      <c r="CF95" s="52" t="s">
        <v>2115</v>
      </c>
      <c r="CG95" s="49" t="str">
        <f>IFERROR(IFERROR(VLOOKUP($E95,'Asset Group  All Assets'!$B$1:$C$500,2,FALSE),(VLOOKUP($E95,'Missing-WSU-POs'!$B$1:$D$500,3,FALSE))),"?")</f>
        <v>P0771368</v>
      </c>
      <c r="CH95" s="31" t="str">
        <f>IF(G95="","",G95)</f>
        <v>P0771368</v>
      </c>
      <c r="CI95" s="31" t="str">
        <f>IF(CG95=CH95,"","Wrong PO")</f>
        <v/>
      </c>
      <c r="CJ95" s="29" t="str">
        <f>IFERROR(IF(VLOOKUP($E95,'Org July 2016 '!$D$1:$Z$500,3,FALSE)=G95,"-","Wrong PO"),"new")</f>
        <v>Wrong PO</v>
      </c>
      <c r="CK95" s="32">
        <f>IF(CJ95="wrong PO",(VLOOKUP($E95,'Org July 2016 '!$D$1:$Z$500,3,FALSE)),"")</f>
        <v>0</v>
      </c>
      <c r="CL95" s="29" t="str">
        <f>IFERROR(IF(VLOOKUP($E95,'Org June 2016 '!$D$1:$Z$500,3,FALSE)=G95,"-","Wrong PO"),"new")</f>
        <v>Wrong PO</v>
      </c>
      <c r="CM95" s="32">
        <f>IF(CL95="wrong PO",(VLOOKUP($E95,'Org June 2016 '!$D$1:$Z$500,3,FALSE)),"")</f>
        <v>0</v>
      </c>
      <c r="CN95" s="29" t="str">
        <f>IFERROR(IF(VLOOKUP($E95,'May 2016'!D157:Z656,3,FALSE)=G95,"-","Wrong PO"),"new")</f>
        <v>new</v>
      </c>
      <c r="CO95" s="32" t="str">
        <f>IF(CN95="wrong PO",(VLOOKUP($E95,'May 2016'!D157:Z656,3,FALSE)),"")</f>
        <v/>
      </c>
      <c r="CP95" s="29" t="str">
        <f>IFERROR(IF(VLOOKUP($E95,'Apr 2016'!$D$1:$Z$500,3,FALSE)=G95,"-","Wrong PO"),"new")</f>
        <v>-</v>
      </c>
      <c r="CQ95" s="32" t="str">
        <f>IF(CP95="wrong PO",(VLOOKUP($E95,'Apr 2016'!$D$1:$Z$500,3,FALSE)),"")</f>
        <v/>
      </c>
      <c r="CR95" s="32" t="str">
        <f>IFERROR(IF(VLOOKUP($E95,'Mar 2016'!$D$1:$Z$500,3,FALSE)=G95,"-","Wrong PO"),"new")</f>
        <v>-</v>
      </c>
      <c r="CS95" s="32" t="str">
        <f>IF(CP95="wrong PO",(VLOOKUP($E95,'Mar 2016'!$D$1:$Z$500,3,FALSE)),"")</f>
        <v/>
      </c>
      <c r="CT95" s="32" t="str">
        <f>IFERROR(IF(VLOOKUP($E95,'Feb 2016'!$D$1:$Z$500,3,FALSE)=G95,"-","Wrong PO"),"new")</f>
        <v>-</v>
      </c>
      <c r="CU95" s="32" t="str">
        <f>IF(CP95="wrong PO",(VLOOKUP($E95,'Feb 2016'!$D$1:$Z$500,3,FALSE)),"")</f>
        <v/>
      </c>
      <c r="CV95" s="29" t="str">
        <f>IFERROR(IF(VLOOKUP($E95,'Jan 2016'!$D$1:$Z$500,3,FALSE)=G95,"-","Wrong PO"),"new")</f>
        <v>new</v>
      </c>
      <c r="CW95" s="32" t="str">
        <f>IF(CV95="wrong PO",(VLOOKUP($E95,'Jan 2016'!$D$1:$Z$500,3,FALSE)),"")</f>
        <v/>
      </c>
      <c r="CX95" s="29" t="str">
        <f>IFERROR(IF(VLOOKUP($E95,'Dec 2015'!$D$1:$Z$500,3,FALSE)=G95,"-","Wrong PO"),"new")</f>
        <v>new</v>
      </c>
      <c r="CY95" s="32" t="str">
        <f>IF(CX95="wrong PO",(VLOOKUP($E95,'Dec 2015'!$D$1:$Z$500,3,FALSE)),"")</f>
        <v/>
      </c>
      <c r="CZ95" s="29" t="str">
        <f>IFERROR(IF(VLOOKUP($E95,'Nov 2015'!$D$1:$Z$500,3,FALSE)=G95,"-","Wrong PO"),"new")</f>
        <v>new</v>
      </c>
      <c r="DA95" s="32" t="str">
        <f>IF(CZ95="wrong PO",(VLOOKUP($E95,'Nov 2015'!$D$1:$Z$500,3,FALSE)),"")</f>
        <v/>
      </c>
      <c r="DB95" s="29" t="str">
        <f>IFERROR(IF(VLOOKUP($E95,'Oct 2015'!$D$1:$Z$500,3,FALSE)=G95,"-","Wrong PO"),"new")</f>
        <v>new</v>
      </c>
      <c r="DC95" s="32" t="str">
        <f>IF(DB95="wrong PO",(VLOOKUP($E95,'Oct 2015'!$D$1:$Z$500,3,FALSE)),"")</f>
        <v/>
      </c>
      <c r="DD95" s="29" t="str">
        <f>IFERROR(IF(VLOOKUP($E95,'Sep 2015'!$D$1:$Z$500,3,FALSE)=G95,"-","Wrong PO"),"new")</f>
        <v>new</v>
      </c>
      <c r="DE95" s="32" t="str">
        <f>IF(DD95="wrong PO",(VLOOKUP($E95,'Sep 2015'!$D$1:$Z$500,3,FALSE)),"")</f>
        <v/>
      </c>
    </row>
    <row r="96" spans="1:109">
      <c r="A96" s="115">
        <v>158</v>
      </c>
      <c r="B96" s="2" t="s">
        <v>841</v>
      </c>
      <c r="C96" s="2" t="s">
        <v>510</v>
      </c>
      <c r="D96" s="2" t="s">
        <v>765</v>
      </c>
      <c r="E96" s="2" t="s">
        <v>224</v>
      </c>
      <c r="F96" s="2" t="s">
        <v>547</v>
      </c>
      <c r="G96" s="21" t="s">
        <v>127</v>
      </c>
      <c r="H96" s="21" t="str">
        <f>IFERROR(VLOOKUP($E96,'Wayne Master'!$B$1:$C$315,2,FALSE),"not on master")</f>
        <v>P0771368</v>
      </c>
      <c r="I96" s="11" t="s">
        <v>2061</v>
      </c>
      <c r="J96" s="3">
        <v>42410</v>
      </c>
      <c r="K96" s="2"/>
      <c r="L96" s="2" t="s">
        <v>757</v>
      </c>
      <c r="M96" s="2" t="s">
        <v>394</v>
      </c>
      <c r="N96" s="2" t="s">
        <v>31</v>
      </c>
      <c r="O96" s="2" t="s">
        <v>382</v>
      </c>
      <c r="P96" s="4">
        <v>10718</v>
      </c>
      <c r="Q96" s="4">
        <v>10915</v>
      </c>
      <c r="R96" s="4">
        <v>197</v>
      </c>
      <c r="S96" s="5">
        <v>5.42</v>
      </c>
      <c r="T96" s="4">
        <v>0</v>
      </c>
      <c r="U96" s="4">
        <v>0</v>
      </c>
      <c r="V96" s="4">
        <v>0</v>
      </c>
      <c r="W96" s="5">
        <v>0</v>
      </c>
      <c r="X96" s="5">
        <v>0</v>
      </c>
      <c r="Y96" s="14">
        <v>5.42</v>
      </c>
      <c r="Z96" s="14">
        <v>0</v>
      </c>
      <c r="AA96" s="14">
        <v>5.42</v>
      </c>
      <c r="AB96" s="4">
        <v>24580</v>
      </c>
      <c r="AC96" s="55"/>
      <c r="AD96" s="59">
        <f>SUM(AI96,AM96,AQ96,AU96,AY96,BC96,BG96,BK96,BO96,BS96,BW96,CA96)</f>
        <v>71.28</v>
      </c>
      <c r="AE96" s="59">
        <f>(Q96*0.0169)+(U96*0.0598)</f>
        <v>184.46349999999998</v>
      </c>
      <c r="AF96" s="102">
        <f>IFERROR(IFERROR(VLOOKUP($G96,'FPO034'!$J$9:$Q$196,7,FALSE),(VLOOKUP($H96,'FPO034'!$J$9:$Q$196,7,FALSE))),"No PO")</f>
        <v>4580.16</v>
      </c>
      <c r="AG96" s="102">
        <f>IFERROR(IFERROR(VLOOKUP($G96,'FPO034'!$J$9:$Q$196,8,FALSE),(VLOOKUP($H96,'FPO034'!$J$9:$Q$196,8,FALSE))),"No PO")</f>
        <v>0</v>
      </c>
      <c r="AH96" s="102" t="str">
        <f>IF(AG96&lt;&gt;0,"No",IF(AD96&gt;AF96,"No",IF(AD96/AE96&lt;1,"--",IF(AD96/AE96&lt;1.02,"Maybe","No"))))</f>
        <v>--</v>
      </c>
      <c r="AI96" s="59">
        <f>IFERROR(VLOOKUP($E96,'Rev2 Aug 16'!$D$1:$Z$300,22,FALSE),"-")</f>
        <v>5.42</v>
      </c>
      <c r="AJ96" s="59" t="str">
        <f>IFERROR(VLOOKUP($E96,'Rev2 Aug 16'!$D$1:$Z$300,5,FALSE),"-")</f>
        <v>WAY2001H6AY</v>
      </c>
      <c r="AK96" s="59" t="str">
        <f>IFERROR(VLOOKUP(AJ96,'Paid Invoices'!$F$6:$I$381,3,FALSE),"")</f>
        <v/>
      </c>
      <c r="AL96" s="59" t="str">
        <f>IFERROR(VLOOKUP(AJ96,'Open Invoices'!$D$1:$E$3000,2,FALSE),"")</f>
        <v/>
      </c>
      <c r="AM96" s="59">
        <f>IFERROR(VLOOKUP($E96,'Rev2 July 16'!$D$1:$Z$300,22,FALSE),"-")</f>
        <v>65.86</v>
      </c>
      <c r="AN96" s="59" t="str">
        <f>IFERROR(VLOOKUP($E96,'Rev2 July 16'!$D$1:$Z$300,5,FALSE),"-")</f>
        <v>WAY2001G6BA</v>
      </c>
      <c r="AO96" s="59" t="str">
        <f>IFERROR(VLOOKUP(AN96,'Paid Invoices'!$F$6:$I$381,3,FALSE),"")</f>
        <v/>
      </c>
      <c r="AP96" s="59" t="str">
        <f>IFERROR(VLOOKUP(AN96,'Open Invoices'!$D$1:$E$3000,2,FALSE),"")</f>
        <v/>
      </c>
      <c r="AQ96" s="59">
        <f>IFERROR(VLOOKUP($E96,'Rev June 16'!$D$1:$Z$300,22,FALSE),"-")</f>
        <v>0</v>
      </c>
      <c r="AR96" s="59" t="str">
        <f>IFERROR(VLOOKUP($E96,'Rev June 16'!$D$1:$Z$300,4,FALSE),"-")</f>
        <v>WAY2001F6AY</v>
      </c>
      <c r="AS96" s="59" t="str">
        <f>IFERROR(VLOOKUP(AR96,'Paid Invoices'!$F$6:$I$381,3,FALSE),"")</f>
        <v/>
      </c>
      <c r="AT96" s="59" t="str">
        <f>IFERROR(VLOOKUP(AR96,'Open Invoices'!$D$1:$E$3000,2,FALSE),"")</f>
        <v/>
      </c>
      <c r="AU96" s="59" t="str">
        <f>IFERROR(VLOOKUP($E96,'May 2016'!$D$1:$Z$300,22,FALSE),"-")</f>
        <v>-</v>
      </c>
      <c r="AV96" s="59" t="str">
        <f>IFERROR(VLOOKUP($E96,'May 2016'!$D$1:$Z$300,4,FALSE),"-")</f>
        <v>-</v>
      </c>
      <c r="AW96" s="59" t="str">
        <f>IFERROR(VLOOKUP(AV96,'Paid Invoices'!$F$6:$I$381,3,FALSE),"")</f>
        <v/>
      </c>
      <c r="AX96" s="59" t="str">
        <f>IFERROR(VLOOKUP(AV96,'Open Invoices'!$D$1:$E$3000,2,FALSE),"")</f>
        <v/>
      </c>
      <c r="AY96" s="59" t="str">
        <f>IFERROR(VLOOKUP($E96,'Apr 2016'!$D$1:$Z$300,22,FALSE),"-")</f>
        <v>-</v>
      </c>
      <c r="AZ96" s="59" t="str">
        <f>IFERROR(VLOOKUP($E96,'Apr 2016'!$D$1:$Z$300,4,FALSE),"-")</f>
        <v>-</v>
      </c>
      <c r="BA96" s="59" t="str">
        <f>IFERROR(VLOOKUP(AZ96,'Paid Invoices'!$F$6:$I$381,3,FALSE),"")</f>
        <v/>
      </c>
      <c r="BB96" s="59" t="str">
        <f>IFERROR(VLOOKUP(AZ96,'Open Invoices'!$D$1:$E$3000,2,FALSE),"")</f>
        <v/>
      </c>
      <c r="BC96" s="59">
        <f>IFERROR(VLOOKUP($E96,'Mar 2016'!$D$1:$Z$300,22,FALSE),"-")</f>
        <v>0</v>
      </c>
      <c r="BD96" s="59" t="str">
        <f>IFERROR(VLOOKUP($E96,'Mar 2016'!$D$1:$Z$300,4,FALSE),"-")</f>
        <v>WAY2001C6AS</v>
      </c>
      <c r="BE96" s="59" t="str">
        <f>IFERROR(VLOOKUP(BD96,'Paid Invoices'!$F$6:$I$381,3,FALSE),"")</f>
        <v/>
      </c>
      <c r="BF96" s="59" t="str">
        <f>IFERROR(VLOOKUP(BD96,'Open Invoices'!$D$1:$E$3000,2,FALSE),"")</f>
        <v/>
      </c>
      <c r="BG96" s="59" t="str">
        <f>IFERROR(VLOOKUP($E96,'Feb 2016'!$D$1:$Z$300,22,FALSE),"-")</f>
        <v>-</v>
      </c>
      <c r="BH96" s="59" t="str">
        <f>IFERROR(VLOOKUP($E96,'Feb 2016'!$D$1:$Z$300,4,FALSE),"-")</f>
        <v>-</v>
      </c>
      <c r="BI96" s="59" t="str">
        <f>IFERROR(VLOOKUP(BH96,'Paid Invoices'!$F$6:$I$381,3,FALSE),"")</f>
        <v/>
      </c>
      <c r="BJ96" s="59" t="str">
        <f>IFERROR(VLOOKUP(BH96,'Open Invoices'!$D$1:$E$3000,2,FALSE),"")</f>
        <v/>
      </c>
      <c r="BK96" s="59" t="str">
        <f>IFERROR(VLOOKUP($E96,'Jan 2016'!$D$1:$Z$300,22,FALSE),"-")</f>
        <v>-</v>
      </c>
      <c r="BL96" s="59" t="str">
        <f>IFERROR(VLOOKUP($E96,'Jan 2016'!$D$1:$Z$300,4,FALSE),"-")</f>
        <v>-</v>
      </c>
      <c r="BM96" s="59" t="str">
        <f>IFERROR(VLOOKUP(BL96,'Paid Invoices'!$F$6:$I$381,3,FALSE),"")</f>
        <v/>
      </c>
      <c r="BN96" s="59" t="str">
        <f>IFERROR(VLOOKUP(BL96,'Open Invoices'!$D$1:$E$3000,2,FALSE),"")</f>
        <v/>
      </c>
      <c r="BO96" s="59" t="str">
        <f>IFERROR(VLOOKUP($E96,'Dec 2015'!$D$1:$Z$300,22,FALSE),"-")</f>
        <v>-</v>
      </c>
      <c r="BP96" s="59" t="str">
        <f>IFERROR(VLOOKUP($E96,'Dec 2015'!$D$1:$Z$300,4,FALSE),"-")</f>
        <v>-</v>
      </c>
      <c r="BQ96" s="59" t="str">
        <f>IFERROR(VLOOKUP(BP96,'Paid Invoices'!$F$6:$I$381,3,FALSE),"")</f>
        <v/>
      </c>
      <c r="BR96" s="59" t="str">
        <f>IFERROR(VLOOKUP(BP96,'Open Invoices'!$D$1:$E$3000,2,FALSE),"")</f>
        <v/>
      </c>
      <c r="BS96" s="59" t="str">
        <f>IFERROR(VLOOKUP($E96,'Nov 2015'!$D$1:$Z$300,22,FALSE),"-")</f>
        <v>-</v>
      </c>
      <c r="BT96" s="59" t="str">
        <f>IFERROR(VLOOKUP($E96,'Nov 2015'!$D$1:$Z$300,4,FALSE),"-")</f>
        <v>-</v>
      </c>
      <c r="BU96" s="59" t="str">
        <f>IFERROR(VLOOKUP(BT96,'Paid Invoices'!$F$6:$I$381,3,FALSE),"")</f>
        <v/>
      </c>
      <c r="BV96" s="59" t="str">
        <f>IFERROR(VLOOKUP(BT96,'Open Invoices'!$D$1:$E$3000,2,FALSE),"")</f>
        <v/>
      </c>
      <c r="BW96" s="59" t="str">
        <f>IFERROR(VLOOKUP($E96,'Oct 2015'!$D$1:$Z$300,22,FALSE),"-")</f>
        <v>-</v>
      </c>
      <c r="BX96" s="59" t="str">
        <f>IFERROR(VLOOKUP($E96,'Oct 2015'!$D$1:$Z$300,4,FALSE),"-")</f>
        <v>-</v>
      </c>
      <c r="BY96" s="59" t="str">
        <f>IFERROR(VLOOKUP(BX96,'Paid Invoices'!$F$6:$I$381,3,FALSE),"")</f>
        <v/>
      </c>
      <c r="BZ96" s="59" t="str">
        <f>IFERROR(VLOOKUP(BX96,'Open Invoices'!$D$1:$E$3000,2,FALSE),"")</f>
        <v/>
      </c>
      <c r="CA96" s="59" t="str">
        <f>IFERROR(VLOOKUP($E96,'Sep 2015'!$D$1:$Z$300,22,FALSE),"-")</f>
        <v>-</v>
      </c>
      <c r="CB96" s="59" t="str">
        <f>IFERROR(VLOOKUP($E96,'Sep 2015'!$D$1:$Z$300,4,FALSE),"-")</f>
        <v>-</v>
      </c>
      <c r="CC96" s="59" t="str">
        <f>IFERROR(VLOOKUP(CB96,'Paid Invoices'!$F$6:$I$381,3,FALSE),"")</f>
        <v/>
      </c>
      <c r="CD96" s="59" t="str">
        <f>IFERROR(VLOOKUP(CB96,'Open Invoices'!$D$1:$E$3000,2,FALSE),"")</f>
        <v/>
      </c>
      <c r="CE96" s="52"/>
      <c r="CF96" s="52" t="s">
        <v>2115</v>
      </c>
      <c r="CG96" s="49" t="str">
        <f>IFERROR(IFERROR(VLOOKUP($E96,'Asset Group  All Assets'!$B$1:$C$500,2,FALSE),(VLOOKUP($E96,'Missing-WSU-POs'!$B$1:$D$500,3,FALSE))),"?")</f>
        <v>P0771368</v>
      </c>
      <c r="CH96" s="31" t="str">
        <f>IF(G96="","",G96)</f>
        <v>P0771368</v>
      </c>
      <c r="CI96" s="31" t="str">
        <f>IF(CG96=CH96,"","Wrong PO")</f>
        <v/>
      </c>
      <c r="CJ96" s="29" t="str">
        <f>IFERROR(IF(VLOOKUP($E96,'Org July 2016 '!$D$1:$Z$500,3,FALSE)=G96,"-","Wrong PO"),"new")</f>
        <v>Wrong PO</v>
      </c>
      <c r="CK96" s="32">
        <f>IF(CJ96="wrong PO",(VLOOKUP($E96,'Org July 2016 '!$D$1:$Z$500,3,FALSE)),"")</f>
        <v>0</v>
      </c>
      <c r="CL96" s="29" t="str">
        <f>IFERROR(IF(VLOOKUP($E96,'Org June 2016 '!$D$1:$Z$500,3,FALSE)=G96,"-","Wrong PO"),"new")</f>
        <v>Wrong PO</v>
      </c>
      <c r="CM96" s="32">
        <f>IF(CL96="wrong PO",(VLOOKUP($E96,'Org June 2016 '!$D$1:$Z$500,3,FALSE)),"")</f>
        <v>0</v>
      </c>
      <c r="CN96" s="29" t="str">
        <f>IFERROR(IF(VLOOKUP($E96,'May 2016'!D158:Z657,3,FALSE)=G96,"-","Wrong PO"),"new")</f>
        <v>new</v>
      </c>
      <c r="CO96" s="32" t="str">
        <f>IF(CN96="wrong PO",(VLOOKUP($E96,'May 2016'!D158:Z657,3,FALSE)),"")</f>
        <v/>
      </c>
      <c r="CP96" s="29" t="str">
        <f>IFERROR(IF(VLOOKUP($E96,'Apr 2016'!$D$1:$Z$500,3,FALSE)=G96,"-","Wrong PO"),"new")</f>
        <v>new</v>
      </c>
      <c r="CQ96" s="32" t="str">
        <f>IF(CP96="wrong PO",(VLOOKUP($E96,'Apr 2016'!$D$1:$Z$500,3,FALSE)),"")</f>
        <v/>
      </c>
      <c r="CR96" s="32" t="str">
        <f>IFERROR(IF(VLOOKUP($E96,'Mar 2016'!$D$1:$Z$500,3,FALSE)=G96,"-","Wrong PO"),"new")</f>
        <v>-</v>
      </c>
      <c r="CS96" s="32" t="str">
        <f>IF(CP96="wrong PO",(VLOOKUP($E96,'Mar 2016'!$D$1:$Z$500,3,FALSE)),"")</f>
        <v/>
      </c>
      <c r="CT96" s="32" t="str">
        <f>IFERROR(IF(VLOOKUP($E96,'Feb 2016'!$D$1:$Z$500,3,FALSE)=G96,"-","Wrong PO"),"new")</f>
        <v>new</v>
      </c>
      <c r="CU96" s="32" t="str">
        <f>IF(CP96="wrong PO",(VLOOKUP($E96,'Feb 2016'!$D$1:$Z$500,3,FALSE)),"")</f>
        <v/>
      </c>
      <c r="CV96" s="29" t="str">
        <f>IFERROR(IF(VLOOKUP($E96,'Jan 2016'!$D$1:$Z$500,3,FALSE)=G96,"-","Wrong PO"),"new")</f>
        <v>new</v>
      </c>
      <c r="CW96" s="32" t="str">
        <f>IF(CV96="wrong PO",(VLOOKUP($E96,'Jan 2016'!$D$1:$Z$500,3,FALSE)),"")</f>
        <v/>
      </c>
      <c r="CX96" s="29" t="str">
        <f>IFERROR(IF(VLOOKUP($E96,'Dec 2015'!$D$1:$Z$500,3,FALSE)=G96,"-","Wrong PO"),"new")</f>
        <v>new</v>
      </c>
      <c r="CY96" s="32" t="str">
        <f>IF(CX96="wrong PO",(VLOOKUP($E96,'Dec 2015'!$D$1:$Z$500,3,FALSE)),"")</f>
        <v/>
      </c>
      <c r="CZ96" s="29" t="str">
        <f>IFERROR(IF(VLOOKUP($E96,'Nov 2015'!$D$1:$Z$500,3,FALSE)=G96,"-","Wrong PO"),"new")</f>
        <v>new</v>
      </c>
      <c r="DA96" s="32" t="str">
        <f>IF(CZ96="wrong PO",(VLOOKUP($E96,'Nov 2015'!$D$1:$Z$500,3,FALSE)),"")</f>
        <v/>
      </c>
      <c r="DB96" s="29" t="str">
        <f>IFERROR(IF(VLOOKUP($E96,'Oct 2015'!$D$1:$Z$500,3,FALSE)=G96,"-","Wrong PO"),"new")</f>
        <v>new</v>
      </c>
      <c r="DC96" s="32" t="str">
        <f>IF(DB96="wrong PO",(VLOOKUP($E96,'Oct 2015'!$D$1:$Z$500,3,FALSE)),"")</f>
        <v/>
      </c>
      <c r="DD96" s="29" t="str">
        <f>IFERROR(IF(VLOOKUP($E96,'Sep 2015'!$D$1:$Z$500,3,FALSE)=G96,"-","Wrong PO"),"new")</f>
        <v>new</v>
      </c>
      <c r="DE96" s="32" t="str">
        <f>IF(DD96="wrong PO",(VLOOKUP($E96,'Sep 2015'!$D$1:$Z$500,3,FALSE)),"")</f>
        <v/>
      </c>
    </row>
    <row r="97" spans="1:109">
      <c r="A97" s="115">
        <v>159</v>
      </c>
      <c r="B97" s="2" t="s">
        <v>841</v>
      </c>
      <c r="C97" s="2" t="s">
        <v>510</v>
      </c>
      <c r="D97" s="2" t="s">
        <v>643</v>
      </c>
      <c r="E97" s="2" t="s">
        <v>231</v>
      </c>
      <c r="F97" s="2" t="s">
        <v>549</v>
      </c>
      <c r="G97" s="21" t="s">
        <v>127</v>
      </c>
      <c r="H97" s="21" t="str">
        <f>IFERROR(VLOOKUP($E97,'Wayne Master'!$B$1:$C$315,2,FALSE),"not on master")</f>
        <v>P0771368</v>
      </c>
      <c r="I97" s="11" t="s">
        <v>2061</v>
      </c>
      <c r="J97" s="3">
        <v>42410</v>
      </c>
      <c r="K97" s="2"/>
      <c r="L97" s="2" t="s">
        <v>644</v>
      </c>
      <c r="M97" s="2" t="s">
        <v>394</v>
      </c>
      <c r="N97" s="2" t="s">
        <v>31</v>
      </c>
      <c r="O97" s="2" t="s">
        <v>382</v>
      </c>
      <c r="P97" s="4">
        <v>77752</v>
      </c>
      <c r="Q97" s="4">
        <v>77868</v>
      </c>
      <c r="R97" s="4">
        <v>116</v>
      </c>
      <c r="S97" s="5">
        <v>3.19</v>
      </c>
      <c r="T97" s="4">
        <v>0</v>
      </c>
      <c r="U97" s="4">
        <v>0</v>
      </c>
      <c r="V97" s="4">
        <v>0</v>
      </c>
      <c r="W97" s="5">
        <v>0</v>
      </c>
      <c r="X97" s="5">
        <v>0</v>
      </c>
      <c r="Y97" s="14">
        <v>3.19</v>
      </c>
      <c r="Z97" s="14">
        <v>0</v>
      </c>
      <c r="AA97" s="14">
        <v>3.19</v>
      </c>
      <c r="AB97" s="4">
        <v>24580</v>
      </c>
      <c r="AC97" s="55"/>
      <c r="AD97" s="59">
        <f>SUM(AI97,AM97,AQ97,AU97,AY97,BC97,BG97,BK97,BO97,BS97,BW97,CA97)</f>
        <v>20.45</v>
      </c>
      <c r="AE97" s="59">
        <f>(Q97*0.0169)+(U97*0.0598)</f>
        <v>1315.9691999999998</v>
      </c>
      <c r="AF97" s="102">
        <f>IFERROR(IFERROR(VLOOKUP($G97,'FPO034'!$J$9:$Q$196,7,FALSE),(VLOOKUP($H97,'FPO034'!$J$9:$Q$196,7,FALSE))),"No PO")</f>
        <v>4580.16</v>
      </c>
      <c r="AG97" s="102">
        <f>IFERROR(IFERROR(VLOOKUP($G97,'FPO034'!$J$9:$Q$196,8,FALSE),(VLOOKUP($H97,'FPO034'!$J$9:$Q$196,8,FALSE))),"No PO")</f>
        <v>0</v>
      </c>
      <c r="AH97" s="102" t="str">
        <f>IF(AG97&lt;&gt;0,"No",IF(AD97&gt;AF97,"No",IF(AD97/AE97&lt;1,"--",IF(AD97/AE97&lt;1.02,"Maybe","No"))))</f>
        <v>--</v>
      </c>
      <c r="AI97" s="59">
        <f>IFERROR(VLOOKUP($E97,'Rev2 Aug 16'!$D$1:$Z$300,22,FALSE),"-")</f>
        <v>3.19</v>
      </c>
      <c r="AJ97" s="59" t="str">
        <f>IFERROR(VLOOKUP($E97,'Rev2 Aug 16'!$D$1:$Z$300,5,FALSE),"-")</f>
        <v>WAY2001H6AY</v>
      </c>
      <c r="AK97" s="59" t="str">
        <f>IFERROR(VLOOKUP(AJ97,'Paid Invoices'!$F$6:$I$381,3,FALSE),"")</f>
        <v/>
      </c>
      <c r="AL97" s="59" t="str">
        <f>IFERROR(VLOOKUP(AJ97,'Open Invoices'!$D$1:$E$3000,2,FALSE),"")</f>
        <v/>
      </c>
      <c r="AM97" s="59">
        <f>IFERROR(VLOOKUP($E97,'Rev2 July 16'!$D$1:$Z$300,22,FALSE),"-")</f>
        <v>2.0099999999999998</v>
      </c>
      <c r="AN97" s="59" t="str">
        <f>IFERROR(VLOOKUP($E97,'Rev2 July 16'!$D$1:$Z$300,5,FALSE),"-")</f>
        <v>WAY2001G6BA</v>
      </c>
      <c r="AO97" s="59" t="str">
        <f>IFERROR(VLOOKUP(AN97,'Paid Invoices'!$F$6:$I$381,3,FALSE),"")</f>
        <v/>
      </c>
      <c r="AP97" s="59" t="str">
        <f>IFERROR(VLOOKUP(AN97,'Open Invoices'!$D$1:$E$3000,2,FALSE),"")</f>
        <v/>
      </c>
      <c r="AQ97" s="59">
        <f>IFERROR(VLOOKUP($E97,'Rev June 16'!$D$1:$Z$300,22,FALSE),"-")</f>
        <v>1.43</v>
      </c>
      <c r="AR97" s="59" t="str">
        <f>IFERROR(VLOOKUP($E97,'Rev June 16'!$D$1:$Z$300,4,FALSE),"-")</f>
        <v>WAY2001F6AY</v>
      </c>
      <c r="AS97" s="59" t="str">
        <f>IFERROR(VLOOKUP(AR97,'Paid Invoices'!$F$6:$I$381,3,FALSE),"")</f>
        <v/>
      </c>
      <c r="AT97" s="59" t="str">
        <f>IFERROR(VLOOKUP(AR97,'Open Invoices'!$D$1:$E$3000,2,FALSE),"")</f>
        <v/>
      </c>
      <c r="AU97" s="59">
        <f>IFERROR(VLOOKUP($E97,'May 2016'!$D$1:$Z$300,22,FALSE),"-")</f>
        <v>1.1599999999999999</v>
      </c>
      <c r="AV97" s="59" t="str">
        <f>IFERROR(VLOOKUP($E97,'May 2016'!$D$1:$Z$300,4,FALSE),"-")</f>
        <v>WAY2001E6AX</v>
      </c>
      <c r="AW97" s="59" t="str">
        <f>IFERROR(VLOOKUP(AV97,'Paid Invoices'!$F$6:$I$381,3,FALSE),"")</f>
        <v/>
      </c>
      <c r="AX97" s="59" t="str">
        <f>IFERROR(VLOOKUP(AV97,'Open Invoices'!$D$1:$E$3000,2,FALSE),"")</f>
        <v/>
      </c>
      <c r="AY97" s="59">
        <f>IFERROR(VLOOKUP($E97,'Apr 2016'!$D$1:$Z$300,22,FALSE),"-")</f>
        <v>6.33</v>
      </c>
      <c r="AZ97" s="59" t="str">
        <f>IFERROR(VLOOKUP($E97,'Apr 2016'!$D$1:$Z$300,4,FALSE),"-")</f>
        <v>WAY2001D6AW</v>
      </c>
      <c r="BA97" s="59" t="str">
        <f>IFERROR(VLOOKUP(AZ97,'Paid Invoices'!$F$6:$I$381,3,FALSE),"")</f>
        <v/>
      </c>
      <c r="BB97" s="59" t="str">
        <f>IFERROR(VLOOKUP(AZ97,'Open Invoices'!$D$1:$E$3000,2,FALSE),"")</f>
        <v/>
      </c>
      <c r="BC97" s="59">
        <f>IFERROR(VLOOKUP($E97,'Mar 2016'!$D$1:$Z$300,22,FALSE),"-")</f>
        <v>6.33</v>
      </c>
      <c r="BD97" s="59" t="str">
        <f>IFERROR(VLOOKUP($E97,'Mar 2016'!$D$1:$Z$300,4,FALSE),"-")</f>
        <v>WAY2001C6AS</v>
      </c>
      <c r="BE97" s="59" t="str">
        <f>IFERROR(VLOOKUP(BD97,'Paid Invoices'!$F$6:$I$381,3,FALSE),"")</f>
        <v/>
      </c>
      <c r="BF97" s="59" t="str">
        <f>IFERROR(VLOOKUP(BD97,'Open Invoices'!$D$1:$E$3000,2,FALSE),"")</f>
        <v/>
      </c>
      <c r="BG97" s="59" t="str">
        <f>IFERROR(VLOOKUP($E97,'Feb 2016'!$D$1:$Z$300,22,FALSE),"-")</f>
        <v>-</v>
      </c>
      <c r="BH97" s="59" t="str">
        <f>IFERROR(VLOOKUP($E97,'Feb 2016'!$D$1:$Z$300,4,FALSE),"-")</f>
        <v>-</v>
      </c>
      <c r="BI97" s="59" t="str">
        <f>IFERROR(VLOOKUP(BH97,'Paid Invoices'!$F$6:$I$381,3,FALSE),"")</f>
        <v/>
      </c>
      <c r="BJ97" s="59" t="str">
        <f>IFERROR(VLOOKUP(BH97,'Open Invoices'!$D$1:$E$3000,2,FALSE),"")</f>
        <v/>
      </c>
      <c r="BK97" s="59" t="str">
        <f>IFERROR(VLOOKUP($E97,'Jan 2016'!$D$1:$Z$300,22,FALSE),"-")</f>
        <v>-</v>
      </c>
      <c r="BL97" s="59" t="str">
        <f>IFERROR(VLOOKUP($E97,'Jan 2016'!$D$1:$Z$300,4,FALSE),"-")</f>
        <v>-</v>
      </c>
      <c r="BM97" s="59" t="str">
        <f>IFERROR(VLOOKUP(BL97,'Paid Invoices'!$F$6:$I$381,3,FALSE),"")</f>
        <v/>
      </c>
      <c r="BN97" s="59" t="str">
        <f>IFERROR(VLOOKUP(BL97,'Open Invoices'!$D$1:$E$3000,2,FALSE),"")</f>
        <v/>
      </c>
      <c r="BO97" s="59" t="str">
        <f>IFERROR(VLOOKUP($E97,'Dec 2015'!$D$1:$Z$300,22,FALSE),"-")</f>
        <v>-</v>
      </c>
      <c r="BP97" s="59" t="str">
        <f>IFERROR(VLOOKUP($E97,'Dec 2015'!$D$1:$Z$300,4,FALSE),"-")</f>
        <v>-</v>
      </c>
      <c r="BQ97" s="59" t="str">
        <f>IFERROR(VLOOKUP(BP97,'Paid Invoices'!$F$6:$I$381,3,FALSE),"")</f>
        <v/>
      </c>
      <c r="BR97" s="59" t="str">
        <f>IFERROR(VLOOKUP(BP97,'Open Invoices'!$D$1:$E$3000,2,FALSE),"")</f>
        <v/>
      </c>
      <c r="BS97" s="59" t="str">
        <f>IFERROR(VLOOKUP($E97,'Nov 2015'!$D$1:$Z$300,22,FALSE),"-")</f>
        <v>-</v>
      </c>
      <c r="BT97" s="59" t="str">
        <f>IFERROR(VLOOKUP($E97,'Nov 2015'!$D$1:$Z$300,4,FALSE),"-")</f>
        <v>-</v>
      </c>
      <c r="BU97" s="59" t="str">
        <f>IFERROR(VLOOKUP(BT97,'Paid Invoices'!$F$6:$I$381,3,FALSE),"")</f>
        <v/>
      </c>
      <c r="BV97" s="59" t="str">
        <f>IFERROR(VLOOKUP(BT97,'Open Invoices'!$D$1:$E$3000,2,FALSE),"")</f>
        <v/>
      </c>
      <c r="BW97" s="59" t="str">
        <f>IFERROR(VLOOKUP($E97,'Oct 2015'!$D$1:$Z$300,22,FALSE),"-")</f>
        <v>-</v>
      </c>
      <c r="BX97" s="59" t="str">
        <f>IFERROR(VLOOKUP($E97,'Oct 2015'!$D$1:$Z$300,4,FALSE),"-")</f>
        <v>-</v>
      </c>
      <c r="BY97" s="59" t="str">
        <f>IFERROR(VLOOKUP(BX97,'Paid Invoices'!$F$6:$I$381,3,FALSE),"")</f>
        <v/>
      </c>
      <c r="BZ97" s="59" t="str">
        <f>IFERROR(VLOOKUP(BX97,'Open Invoices'!$D$1:$E$3000,2,FALSE),"")</f>
        <v/>
      </c>
      <c r="CA97" s="59" t="str">
        <f>IFERROR(VLOOKUP($E97,'Sep 2015'!$D$1:$Z$300,22,FALSE),"-")</f>
        <v>-</v>
      </c>
      <c r="CB97" s="59" t="str">
        <f>IFERROR(VLOOKUP($E97,'Sep 2015'!$D$1:$Z$300,4,FALSE),"-")</f>
        <v>-</v>
      </c>
      <c r="CC97" s="59" t="str">
        <f>IFERROR(VLOOKUP(CB97,'Paid Invoices'!$F$6:$I$381,3,FALSE),"")</f>
        <v/>
      </c>
      <c r="CD97" s="59" t="str">
        <f>IFERROR(VLOOKUP(CB97,'Open Invoices'!$D$1:$E$3000,2,FALSE),"")</f>
        <v/>
      </c>
      <c r="CE97" s="52"/>
      <c r="CF97" s="52" t="s">
        <v>2115</v>
      </c>
      <c r="CG97" s="49" t="str">
        <f>IFERROR(IFERROR(VLOOKUP($E97,'Asset Group  All Assets'!$B$1:$C$500,2,FALSE),(VLOOKUP($E97,'Missing-WSU-POs'!$B$1:$D$500,3,FALSE))),"?")</f>
        <v>P0771368</v>
      </c>
      <c r="CH97" s="31" t="str">
        <f>IF(G97="","",G97)</f>
        <v>P0771368</v>
      </c>
      <c r="CI97" s="31" t="str">
        <f>IF(CG97=CH97,"","Wrong PO")</f>
        <v/>
      </c>
      <c r="CJ97" s="29" t="str">
        <f>IFERROR(IF(VLOOKUP($E97,'Org July 2016 '!$D$1:$Z$500,3,FALSE)=G97,"-","Wrong PO"),"new")</f>
        <v>Wrong PO</v>
      </c>
      <c r="CK97" s="32">
        <f>IF(CJ97="wrong PO",(VLOOKUP($E97,'Org July 2016 '!$D$1:$Z$500,3,FALSE)),"")</f>
        <v>0</v>
      </c>
      <c r="CL97" s="29" t="str">
        <f>IFERROR(IF(VLOOKUP($E97,'Org June 2016 '!$D$1:$Z$500,3,FALSE)=G97,"-","Wrong PO"),"new")</f>
        <v>Wrong PO</v>
      </c>
      <c r="CM97" s="32">
        <f>IF(CL97="wrong PO",(VLOOKUP($E97,'Org June 2016 '!$D$1:$Z$500,3,FALSE)),"")</f>
        <v>0</v>
      </c>
      <c r="CN97" s="29" t="str">
        <f>IFERROR(IF(VLOOKUP($E97,'May 2016'!D159:Z658,3,FALSE)=G97,"-","Wrong PO"),"new")</f>
        <v>new</v>
      </c>
      <c r="CO97" s="32" t="str">
        <f>IF(CN97="wrong PO",(VLOOKUP($E97,'May 2016'!D159:Z658,3,FALSE)),"")</f>
        <v/>
      </c>
      <c r="CP97" s="29" t="str">
        <f>IFERROR(IF(VLOOKUP($E97,'Apr 2016'!$D$1:$Z$500,3,FALSE)=G97,"-","Wrong PO"),"new")</f>
        <v>-</v>
      </c>
      <c r="CQ97" s="32" t="str">
        <f>IF(CP97="wrong PO",(VLOOKUP($E97,'Apr 2016'!$D$1:$Z$500,3,FALSE)),"")</f>
        <v/>
      </c>
      <c r="CR97" s="32" t="str">
        <f>IFERROR(IF(VLOOKUP($E97,'Mar 2016'!$D$1:$Z$500,3,FALSE)=G97,"-","Wrong PO"),"new")</f>
        <v>-</v>
      </c>
      <c r="CS97" s="32" t="str">
        <f>IF(CP97="wrong PO",(VLOOKUP($E97,'Mar 2016'!$D$1:$Z$500,3,FALSE)),"")</f>
        <v/>
      </c>
      <c r="CT97" s="32" t="str">
        <f>IFERROR(IF(VLOOKUP($E97,'Feb 2016'!$D$1:$Z$500,3,FALSE)=G97,"-","Wrong PO"),"new")</f>
        <v>new</v>
      </c>
      <c r="CU97" s="32" t="str">
        <f>IF(CP97="wrong PO",(VLOOKUP($E97,'Feb 2016'!$D$1:$Z$500,3,FALSE)),"")</f>
        <v/>
      </c>
      <c r="CV97" s="29" t="str">
        <f>IFERROR(IF(VLOOKUP($E97,'Jan 2016'!$D$1:$Z$500,3,FALSE)=G97,"-","Wrong PO"),"new")</f>
        <v>new</v>
      </c>
      <c r="CW97" s="32" t="str">
        <f>IF(CV97="wrong PO",(VLOOKUP($E97,'Jan 2016'!$D$1:$Z$500,3,FALSE)),"")</f>
        <v/>
      </c>
      <c r="CX97" s="29" t="str">
        <f>IFERROR(IF(VLOOKUP($E97,'Dec 2015'!$D$1:$Z$500,3,FALSE)=G97,"-","Wrong PO"),"new")</f>
        <v>new</v>
      </c>
      <c r="CY97" s="32" t="str">
        <f>IF(CX97="wrong PO",(VLOOKUP($E97,'Dec 2015'!$D$1:$Z$500,3,FALSE)),"")</f>
        <v/>
      </c>
      <c r="CZ97" s="29" t="str">
        <f>IFERROR(IF(VLOOKUP($E97,'Nov 2015'!$D$1:$Z$500,3,FALSE)=G97,"-","Wrong PO"),"new")</f>
        <v>new</v>
      </c>
      <c r="DA97" s="32" t="str">
        <f>IF(CZ97="wrong PO",(VLOOKUP($E97,'Nov 2015'!$D$1:$Z$500,3,FALSE)),"")</f>
        <v/>
      </c>
      <c r="DB97" s="29" t="str">
        <f>IFERROR(IF(VLOOKUP($E97,'Oct 2015'!$D$1:$Z$500,3,FALSE)=G97,"-","Wrong PO"),"new")</f>
        <v>new</v>
      </c>
      <c r="DC97" s="32" t="str">
        <f>IF(DB97="wrong PO",(VLOOKUP($E97,'Oct 2015'!$D$1:$Z$500,3,FALSE)),"")</f>
        <v/>
      </c>
      <c r="DD97" s="29" t="str">
        <f>IFERROR(IF(VLOOKUP($E97,'Sep 2015'!$D$1:$Z$500,3,FALSE)=G97,"-","Wrong PO"),"new")</f>
        <v>new</v>
      </c>
      <c r="DE97" s="32" t="str">
        <f>IF(DD97="wrong PO",(VLOOKUP($E97,'Sep 2015'!$D$1:$Z$500,3,FALSE)),"")</f>
        <v/>
      </c>
    </row>
    <row r="98" spans="1:109">
      <c r="A98" s="115">
        <v>160</v>
      </c>
      <c r="B98" s="2" t="s">
        <v>841</v>
      </c>
      <c r="C98" s="2" t="s">
        <v>510</v>
      </c>
      <c r="D98" s="2" t="s">
        <v>69</v>
      </c>
      <c r="E98" s="2" t="s">
        <v>243</v>
      </c>
      <c r="F98" s="2" t="s">
        <v>547</v>
      </c>
      <c r="G98" s="21" t="s">
        <v>127</v>
      </c>
      <c r="H98" s="21" t="str">
        <f>IFERROR(VLOOKUP($E98,'Wayne Master'!$B$1:$C$315,2,FALSE),"not on master")</f>
        <v>P0771368</v>
      </c>
      <c r="I98" s="11" t="s">
        <v>2061</v>
      </c>
      <c r="J98" s="3">
        <v>42389</v>
      </c>
      <c r="K98" s="2" t="s">
        <v>39</v>
      </c>
      <c r="L98" s="2" t="s">
        <v>548</v>
      </c>
      <c r="M98" s="2" t="s">
        <v>30</v>
      </c>
      <c r="N98" s="2" t="s">
        <v>31</v>
      </c>
      <c r="O98" s="2" t="s">
        <v>32</v>
      </c>
      <c r="P98" s="4">
        <v>405</v>
      </c>
      <c r="Q98" s="4">
        <v>408</v>
      </c>
      <c r="R98" s="4">
        <v>3</v>
      </c>
      <c r="S98" s="5">
        <v>0.05</v>
      </c>
      <c r="T98" s="4">
        <v>1423</v>
      </c>
      <c r="U98" s="4">
        <v>1556</v>
      </c>
      <c r="V98" s="4">
        <v>133</v>
      </c>
      <c r="W98" s="5">
        <v>7.95</v>
      </c>
      <c r="X98" s="5">
        <v>0</v>
      </c>
      <c r="Y98" s="14">
        <v>8</v>
      </c>
      <c r="Z98" s="14">
        <v>0</v>
      </c>
      <c r="AA98" s="14">
        <v>8</v>
      </c>
      <c r="AB98" s="4">
        <v>24580</v>
      </c>
      <c r="AC98" s="55"/>
      <c r="AD98" s="59">
        <f>SUM(AI98,AM98,AQ98,AU98,AY98,BC98,BG98,BK98,BO98,BS98,BW98,CA98)</f>
        <v>99.720000000000013</v>
      </c>
      <c r="AE98" s="59">
        <f>(Q98*0.0169)+(U98*0.0598)</f>
        <v>99.944000000000003</v>
      </c>
      <c r="AF98" s="102">
        <f>IFERROR(IFERROR(VLOOKUP($G98,'FPO034'!$J$9:$Q$196,7,FALSE),(VLOOKUP($H98,'FPO034'!$J$9:$Q$196,7,FALSE))),"No PO")</f>
        <v>4580.16</v>
      </c>
      <c r="AG98" s="102">
        <f>IFERROR(IFERROR(VLOOKUP($G98,'FPO034'!$J$9:$Q$196,8,FALSE),(VLOOKUP($H98,'FPO034'!$J$9:$Q$196,8,FALSE))),"No PO")</f>
        <v>0</v>
      </c>
      <c r="AH98" s="102" t="str">
        <f>IF(AG98&lt;&gt;0,"No",IF(AD98&gt;AF98,"No",IF(AD98/AE98&lt;1,"--",IF(AD98/AE98&lt;1.02,"Maybe","No"))))</f>
        <v>--</v>
      </c>
      <c r="AI98" s="59">
        <f>IFERROR(VLOOKUP($E98,'Rev2 Aug 16'!$D$1:$Z$300,22,FALSE),"-")</f>
        <v>8</v>
      </c>
      <c r="AJ98" s="59" t="str">
        <f>IFERROR(VLOOKUP($E98,'Rev2 Aug 16'!$D$1:$Z$300,5,FALSE),"-")</f>
        <v>WAY2001H6AY</v>
      </c>
      <c r="AK98" s="59" t="str">
        <f>IFERROR(VLOOKUP(AJ98,'Paid Invoices'!$F$6:$I$381,3,FALSE),"")</f>
        <v/>
      </c>
      <c r="AL98" s="59" t="str">
        <f>IFERROR(VLOOKUP(AJ98,'Open Invoices'!$D$1:$E$3000,2,FALSE),"")</f>
        <v/>
      </c>
      <c r="AM98" s="59">
        <f>IFERROR(VLOOKUP($E98,'Rev2 July 16'!$D$1:$Z$300,22,FALSE),"-")</f>
        <v>6.95</v>
      </c>
      <c r="AN98" s="59" t="str">
        <f>IFERROR(VLOOKUP($E98,'Rev2 July 16'!$D$1:$Z$300,5,FALSE),"-")</f>
        <v>WAY2001G6BA</v>
      </c>
      <c r="AO98" s="59" t="str">
        <f>IFERROR(VLOOKUP(AN98,'Paid Invoices'!$F$6:$I$381,3,FALSE),"")</f>
        <v/>
      </c>
      <c r="AP98" s="59" t="str">
        <f>IFERROR(VLOOKUP(AN98,'Open Invoices'!$D$1:$E$3000,2,FALSE),"")</f>
        <v/>
      </c>
      <c r="AQ98" s="59">
        <f>IFERROR(VLOOKUP($E98,'Rev June 16'!$D$1:$Z$300,22,FALSE),"-")</f>
        <v>11.76</v>
      </c>
      <c r="AR98" s="59" t="str">
        <f>IFERROR(VLOOKUP($E98,'Rev June 16'!$D$1:$Z$300,4,FALSE),"-")</f>
        <v>WAY2001F6AY</v>
      </c>
      <c r="AS98" s="59" t="str">
        <f>IFERROR(VLOOKUP(AR98,'Paid Invoices'!$F$6:$I$381,3,FALSE),"")</f>
        <v/>
      </c>
      <c r="AT98" s="59" t="str">
        <f>IFERROR(VLOOKUP(AR98,'Open Invoices'!$D$1:$E$3000,2,FALSE),"")</f>
        <v/>
      </c>
      <c r="AU98" s="59">
        <f>IFERROR(VLOOKUP($E98,'May 2016'!$D$1:$Z$300,22,FALSE),"-")</f>
        <v>53.72</v>
      </c>
      <c r="AV98" s="59" t="str">
        <f>IFERROR(VLOOKUP($E98,'May 2016'!$D$1:$Z$300,4,FALSE),"-")</f>
        <v>WAY2001E6AX</v>
      </c>
      <c r="AW98" s="59" t="str">
        <f>IFERROR(VLOOKUP(AV98,'Paid Invoices'!$F$6:$I$381,3,FALSE),"")</f>
        <v/>
      </c>
      <c r="AX98" s="59" t="str">
        <f>IFERROR(VLOOKUP(AV98,'Open Invoices'!$D$1:$E$3000,2,FALSE),"")</f>
        <v/>
      </c>
      <c r="AY98" s="59">
        <f>IFERROR(VLOOKUP($E98,'Apr 2016'!$D$1:$Z$300,22,FALSE),"-")</f>
        <v>14.39</v>
      </c>
      <c r="AZ98" s="59" t="str">
        <f>IFERROR(VLOOKUP($E98,'Apr 2016'!$D$1:$Z$300,4,FALSE),"-")</f>
        <v>WAY2001D6AW</v>
      </c>
      <c r="BA98" s="59" t="str">
        <f>IFERROR(VLOOKUP(AZ98,'Paid Invoices'!$F$6:$I$381,3,FALSE),"")</f>
        <v/>
      </c>
      <c r="BB98" s="59" t="str">
        <f>IFERROR(VLOOKUP(AZ98,'Open Invoices'!$D$1:$E$3000,2,FALSE),"")</f>
        <v/>
      </c>
      <c r="BC98" s="59">
        <f>IFERROR(VLOOKUP($E98,'Mar 2016'!$D$1:$Z$300,22,FALSE),"-")</f>
        <v>0</v>
      </c>
      <c r="BD98" s="59" t="str">
        <f>IFERROR(VLOOKUP($E98,'Mar 2016'!$D$1:$Z$300,4,FALSE),"-")</f>
        <v>WAY2001C6AS</v>
      </c>
      <c r="BE98" s="59" t="str">
        <f>IFERROR(VLOOKUP(BD98,'Paid Invoices'!$F$6:$I$381,3,FALSE),"")</f>
        <v/>
      </c>
      <c r="BF98" s="59" t="str">
        <f>IFERROR(VLOOKUP(BD98,'Open Invoices'!$D$1:$E$3000,2,FALSE),"")</f>
        <v/>
      </c>
      <c r="BG98" s="59">
        <f>IFERROR(VLOOKUP($E98,'Feb 2016'!$D$1:$Z$300,22,FALSE),"-")</f>
        <v>4.9000000000000004</v>
      </c>
      <c r="BH98" s="59" t="str">
        <f>IFERROR(VLOOKUP($E98,'Feb 2016'!$D$1:$Z$300,4,FALSE),"-")</f>
        <v>WAY2001B6AL</v>
      </c>
      <c r="BI98" s="59" t="str">
        <f>IFERROR(VLOOKUP(BH98,'Paid Invoices'!$F$6:$I$381,3,FALSE),"")</f>
        <v/>
      </c>
      <c r="BJ98" s="59" t="str">
        <f>IFERROR(VLOOKUP(BH98,'Open Invoices'!$D$1:$E$3000,2,FALSE),"")</f>
        <v/>
      </c>
      <c r="BK98" s="59">
        <f>IFERROR(VLOOKUP($E98,'Jan 2016'!$D$1:$Z$300,22,FALSE),"-")</f>
        <v>0</v>
      </c>
      <c r="BL98" s="59" t="str">
        <f>IFERROR(VLOOKUP($E98,'Jan 2016'!$D$1:$Z$300,4,FALSE),"-")</f>
        <v>WAY2001A6A</v>
      </c>
      <c r="BM98" s="59" t="str">
        <f>IFERROR(VLOOKUP(BL98,'Paid Invoices'!$F$6:$I$381,3,FALSE),"")</f>
        <v/>
      </c>
      <c r="BN98" s="59" t="str">
        <f>IFERROR(VLOOKUP(BL98,'Open Invoices'!$D$1:$E$3000,2,FALSE),"")</f>
        <v/>
      </c>
      <c r="BO98" s="59" t="str">
        <f>IFERROR(VLOOKUP($E98,'Dec 2015'!$D$1:$Z$300,22,FALSE),"-")</f>
        <v>-</v>
      </c>
      <c r="BP98" s="59" t="str">
        <f>IFERROR(VLOOKUP($E98,'Dec 2015'!$D$1:$Z$300,4,FALSE),"-")</f>
        <v>-</v>
      </c>
      <c r="BQ98" s="59" t="str">
        <f>IFERROR(VLOOKUP(BP98,'Paid Invoices'!$F$6:$I$381,3,FALSE),"")</f>
        <v/>
      </c>
      <c r="BR98" s="59" t="str">
        <f>IFERROR(VLOOKUP(BP98,'Open Invoices'!$D$1:$E$3000,2,FALSE),"")</f>
        <v/>
      </c>
      <c r="BS98" s="59" t="str">
        <f>IFERROR(VLOOKUP($E98,'Nov 2015'!$D$1:$Z$300,22,FALSE),"-")</f>
        <v>-</v>
      </c>
      <c r="BT98" s="59" t="str">
        <f>IFERROR(VLOOKUP($E98,'Nov 2015'!$D$1:$Z$300,4,FALSE),"-")</f>
        <v>-</v>
      </c>
      <c r="BU98" s="59" t="str">
        <f>IFERROR(VLOOKUP(BT98,'Paid Invoices'!$F$6:$I$381,3,FALSE),"")</f>
        <v/>
      </c>
      <c r="BV98" s="59" t="str">
        <f>IFERROR(VLOOKUP(BT98,'Open Invoices'!$D$1:$E$3000,2,FALSE),"")</f>
        <v/>
      </c>
      <c r="BW98" s="59" t="str">
        <f>IFERROR(VLOOKUP($E98,'Oct 2015'!$D$1:$Z$300,22,FALSE),"-")</f>
        <v>-</v>
      </c>
      <c r="BX98" s="59" t="str">
        <f>IFERROR(VLOOKUP($E98,'Oct 2015'!$D$1:$Z$300,4,FALSE),"-")</f>
        <v>-</v>
      </c>
      <c r="BY98" s="59" t="str">
        <f>IFERROR(VLOOKUP(BX98,'Paid Invoices'!$F$6:$I$381,3,FALSE),"")</f>
        <v/>
      </c>
      <c r="BZ98" s="59" t="str">
        <f>IFERROR(VLOOKUP(BX98,'Open Invoices'!$D$1:$E$3000,2,FALSE),"")</f>
        <v/>
      </c>
      <c r="CA98" s="59" t="str">
        <f>IFERROR(VLOOKUP($E98,'Sep 2015'!$D$1:$Z$300,22,FALSE),"-")</f>
        <v>-</v>
      </c>
      <c r="CB98" s="59" t="str">
        <f>IFERROR(VLOOKUP($E98,'Sep 2015'!$D$1:$Z$300,4,FALSE),"-")</f>
        <v>-</v>
      </c>
      <c r="CC98" s="59" t="str">
        <f>IFERROR(VLOOKUP(CB98,'Paid Invoices'!$F$6:$I$381,3,FALSE),"")</f>
        <v/>
      </c>
      <c r="CD98" s="59" t="str">
        <f>IFERROR(VLOOKUP(CB98,'Open Invoices'!$D$1:$E$3000,2,FALSE),"")</f>
        <v/>
      </c>
      <c r="CE98" s="52"/>
      <c r="CF98" s="52" t="s">
        <v>2115</v>
      </c>
      <c r="CG98" s="49" t="str">
        <f>IFERROR(IFERROR(VLOOKUP($E98,'Asset Group  All Assets'!$B$1:$C$500,2,FALSE),(VLOOKUP($E98,'Missing-WSU-POs'!$B$1:$D$500,3,FALSE))),"?")</f>
        <v>P0771368</v>
      </c>
      <c r="CH98" s="31" t="str">
        <f>IF(G98="","",G98)</f>
        <v>P0771368</v>
      </c>
      <c r="CI98" s="31" t="str">
        <f>IF(CG98=CH98,"","Wrong PO")</f>
        <v/>
      </c>
      <c r="CJ98" s="29" t="str">
        <f>IFERROR(IF(VLOOKUP($E98,'Org July 2016 '!$D$1:$Z$500,3,FALSE)=G98,"-","Wrong PO"),"new")</f>
        <v>Wrong PO</v>
      </c>
      <c r="CK98" s="32">
        <f>IF(CJ98="wrong PO",(VLOOKUP($E98,'Org July 2016 '!$D$1:$Z$500,3,FALSE)),"")</f>
        <v>0</v>
      </c>
      <c r="CL98" s="29" t="str">
        <f>IFERROR(IF(VLOOKUP($E98,'Org June 2016 '!$D$1:$Z$500,3,FALSE)=G98,"-","Wrong PO"),"new")</f>
        <v>Wrong PO</v>
      </c>
      <c r="CM98" s="32">
        <f>IF(CL98="wrong PO",(VLOOKUP($E98,'Org June 2016 '!$D$1:$Z$500,3,FALSE)),"")</f>
        <v>0</v>
      </c>
      <c r="CN98" s="29" t="str">
        <f>IFERROR(IF(VLOOKUP($E98,'May 2016'!D160:Z659,3,FALSE)=G98,"-","Wrong PO"),"new")</f>
        <v>new</v>
      </c>
      <c r="CO98" s="32" t="str">
        <f>IF(CN98="wrong PO",(VLOOKUP($E98,'May 2016'!D160:Z659,3,FALSE)),"")</f>
        <v/>
      </c>
      <c r="CP98" s="29" t="str">
        <f>IFERROR(IF(VLOOKUP($E98,'Apr 2016'!$D$1:$Z$500,3,FALSE)=G98,"-","Wrong PO"),"new")</f>
        <v>-</v>
      </c>
      <c r="CQ98" s="32" t="str">
        <f>IF(CP98="wrong PO",(VLOOKUP($E98,'Apr 2016'!$D$1:$Z$500,3,FALSE)),"")</f>
        <v/>
      </c>
      <c r="CR98" s="32" t="str">
        <f>IFERROR(IF(VLOOKUP($E98,'Mar 2016'!$D$1:$Z$500,3,FALSE)=G98,"-","Wrong PO"),"new")</f>
        <v>-</v>
      </c>
      <c r="CS98" s="32" t="str">
        <f>IF(CP98="wrong PO",(VLOOKUP($E98,'Mar 2016'!$D$1:$Z$500,3,FALSE)),"")</f>
        <v/>
      </c>
      <c r="CT98" s="32" t="str">
        <f>IFERROR(IF(VLOOKUP($E98,'Feb 2016'!$D$1:$Z$500,3,FALSE)=G98,"-","Wrong PO"),"new")</f>
        <v>-</v>
      </c>
      <c r="CU98" s="32" t="str">
        <f>IF(CP98="wrong PO",(VLOOKUP($E98,'Feb 2016'!$D$1:$Z$500,3,FALSE)),"")</f>
        <v/>
      </c>
      <c r="CV98" s="29" t="str">
        <f>IFERROR(IF(VLOOKUP($E98,'Jan 2016'!$D$1:$Z$500,3,FALSE)=G98,"-","Wrong PO"),"new")</f>
        <v>-</v>
      </c>
      <c r="CW98" s="32" t="str">
        <f>IF(CV98="wrong PO",(VLOOKUP($E98,'Jan 2016'!$D$1:$Z$500,3,FALSE)),"")</f>
        <v/>
      </c>
      <c r="CX98" s="29" t="str">
        <f>IFERROR(IF(VLOOKUP($E98,'Dec 2015'!$D$1:$Z$500,3,FALSE)=G98,"-","Wrong PO"),"new")</f>
        <v>new</v>
      </c>
      <c r="CY98" s="32" t="str">
        <f>IF(CX98="wrong PO",(VLOOKUP($E98,'Dec 2015'!$D$1:$Z$500,3,FALSE)),"")</f>
        <v/>
      </c>
      <c r="CZ98" s="29" t="str">
        <f>IFERROR(IF(VLOOKUP($E98,'Nov 2015'!$D$1:$Z$500,3,FALSE)=G98,"-","Wrong PO"),"new")</f>
        <v>new</v>
      </c>
      <c r="DA98" s="32" t="str">
        <f>IF(CZ98="wrong PO",(VLOOKUP($E98,'Nov 2015'!$D$1:$Z$500,3,FALSE)),"")</f>
        <v/>
      </c>
      <c r="DB98" s="29" t="str">
        <f>IFERROR(IF(VLOOKUP($E98,'Oct 2015'!$D$1:$Z$500,3,FALSE)=G98,"-","Wrong PO"),"new")</f>
        <v>new</v>
      </c>
      <c r="DC98" s="32" t="str">
        <f>IF(DB98="wrong PO",(VLOOKUP($E98,'Oct 2015'!$D$1:$Z$500,3,FALSE)),"")</f>
        <v/>
      </c>
      <c r="DD98" s="29" t="str">
        <f>IFERROR(IF(VLOOKUP($E98,'Sep 2015'!$D$1:$Z$500,3,FALSE)=G98,"-","Wrong PO"),"new")</f>
        <v>new</v>
      </c>
      <c r="DE98" s="32" t="str">
        <f>IF(DD98="wrong PO",(VLOOKUP($E98,'Sep 2015'!$D$1:$Z$500,3,FALSE)),"")</f>
        <v/>
      </c>
    </row>
    <row r="99" spans="1:109">
      <c r="A99" s="115">
        <v>161</v>
      </c>
      <c r="B99" s="2" t="s">
        <v>841</v>
      </c>
      <c r="C99" s="2" t="s">
        <v>510</v>
      </c>
      <c r="D99" s="2" t="s">
        <v>69</v>
      </c>
      <c r="E99" s="2" t="s">
        <v>249</v>
      </c>
      <c r="F99" s="2" t="s">
        <v>549</v>
      </c>
      <c r="G99" s="21" t="s">
        <v>127</v>
      </c>
      <c r="H99" s="21" t="str">
        <f>IFERROR(VLOOKUP($E99,'Wayne Master'!$B$1:$C$315,2,FALSE),"not on master")</f>
        <v>P0771368</v>
      </c>
      <c r="I99" s="11" t="s">
        <v>2061</v>
      </c>
      <c r="J99" s="3">
        <v>42391</v>
      </c>
      <c r="K99" s="2" t="s">
        <v>39</v>
      </c>
      <c r="L99" s="2" t="s">
        <v>550</v>
      </c>
      <c r="M99" s="2" t="s">
        <v>30</v>
      </c>
      <c r="N99" s="2" t="s">
        <v>31</v>
      </c>
      <c r="O99" s="2" t="s">
        <v>32</v>
      </c>
      <c r="P99" s="4">
        <v>11</v>
      </c>
      <c r="Q99" s="4">
        <v>15</v>
      </c>
      <c r="R99" s="4">
        <v>4</v>
      </c>
      <c r="S99" s="5">
        <v>7.0000000000000007E-2</v>
      </c>
      <c r="T99" s="4">
        <v>13</v>
      </c>
      <c r="U99" s="4">
        <v>13</v>
      </c>
      <c r="V99" s="4">
        <v>0</v>
      </c>
      <c r="W99" s="5">
        <v>0</v>
      </c>
      <c r="X99" s="5">
        <v>0</v>
      </c>
      <c r="Y99" s="14">
        <v>7.0000000000000007E-2</v>
      </c>
      <c r="Z99" s="14">
        <v>0</v>
      </c>
      <c r="AA99" s="14">
        <v>7.0000000000000007E-2</v>
      </c>
      <c r="AB99" s="4">
        <v>24580</v>
      </c>
      <c r="AC99" s="55"/>
      <c r="AD99" s="59">
        <f>SUM(AI99,AM99,AQ99,AU99,AY99,BC99,BG99,BK99,BO99,BS99,BW99,CA99)</f>
        <v>0.65</v>
      </c>
      <c r="AE99" s="59">
        <f>(Q99*0.0169)+(U99*0.0598)</f>
        <v>1.0308999999999999</v>
      </c>
      <c r="AF99" s="102">
        <f>IFERROR(IFERROR(VLOOKUP($G99,'FPO034'!$J$9:$Q$196,7,FALSE),(VLOOKUP($H99,'FPO034'!$J$9:$Q$196,7,FALSE))),"No PO")</f>
        <v>4580.16</v>
      </c>
      <c r="AG99" s="102">
        <f>IFERROR(IFERROR(VLOOKUP($G99,'FPO034'!$J$9:$Q$196,8,FALSE),(VLOOKUP($H99,'FPO034'!$J$9:$Q$196,8,FALSE))),"No PO")</f>
        <v>0</v>
      </c>
      <c r="AH99" s="102" t="str">
        <f>IF(AG99&lt;&gt;0,"No",IF(AD99&gt;AF99,"No",IF(AD99/AE99&lt;1,"--",IF(AD99/AE99&lt;1.02,"Maybe","No"))))</f>
        <v>--</v>
      </c>
      <c r="AI99" s="59">
        <f>IFERROR(VLOOKUP($E99,'Rev2 Aug 16'!$D$1:$Z$300,22,FALSE),"-")</f>
        <v>7.0000000000000007E-2</v>
      </c>
      <c r="AJ99" s="59" t="str">
        <f>IFERROR(VLOOKUP($E99,'Rev2 Aug 16'!$D$1:$Z$300,5,FALSE),"-")</f>
        <v>WAY2001H6AY</v>
      </c>
      <c r="AK99" s="59" t="str">
        <f>IFERROR(VLOOKUP(AJ99,'Paid Invoices'!$F$6:$I$381,3,FALSE),"")</f>
        <v/>
      </c>
      <c r="AL99" s="59" t="str">
        <f>IFERROR(VLOOKUP(AJ99,'Open Invoices'!$D$1:$E$3000,2,FALSE),"")</f>
        <v/>
      </c>
      <c r="AM99" s="59">
        <f>IFERROR(VLOOKUP($E99,'Rev2 July 16'!$D$1:$Z$300,22,FALSE),"-")</f>
        <v>7.0000000000000007E-2</v>
      </c>
      <c r="AN99" s="59" t="str">
        <f>IFERROR(VLOOKUP($E99,'Rev2 July 16'!$D$1:$Z$300,5,FALSE),"-")</f>
        <v>WAY2001G6BA</v>
      </c>
      <c r="AO99" s="59" t="str">
        <f>IFERROR(VLOOKUP(AN99,'Paid Invoices'!$F$6:$I$381,3,FALSE),"")</f>
        <v/>
      </c>
      <c r="AP99" s="59" t="str">
        <f>IFERROR(VLOOKUP(AN99,'Open Invoices'!$D$1:$E$3000,2,FALSE),"")</f>
        <v/>
      </c>
      <c r="AQ99" s="59">
        <f>IFERROR(VLOOKUP($E99,'Rev June 16'!$D$1:$Z$300,22,FALSE),"-")</f>
        <v>0</v>
      </c>
      <c r="AR99" s="59" t="str">
        <f>IFERROR(VLOOKUP($E99,'Rev June 16'!$D$1:$Z$300,4,FALSE),"-")</f>
        <v>WAY2001F6AY</v>
      </c>
      <c r="AS99" s="59" t="str">
        <f>IFERROR(VLOOKUP(AR99,'Paid Invoices'!$F$6:$I$381,3,FALSE),"")</f>
        <v/>
      </c>
      <c r="AT99" s="59" t="str">
        <f>IFERROR(VLOOKUP(AR99,'Open Invoices'!$D$1:$E$3000,2,FALSE),"")</f>
        <v/>
      </c>
      <c r="AU99" s="59" t="str">
        <f>IFERROR(VLOOKUP($E99,'May 2016'!$D$1:$Z$300,22,FALSE),"-")</f>
        <v>-</v>
      </c>
      <c r="AV99" s="59" t="str">
        <f>IFERROR(VLOOKUP($E99,'May 2016'!$D$1:$Z$300,4,FALSE),"-")</f>
        <v>-</v>
      </c>
      <c r="AW99" s="59" t="str">
        <f>IFERROR(VLOOKUP(AV99,'Paid Invoices'!$F$6:$I$381,3,FALSE),"")</f>
        <v/>
      </c>
      <c r="AX99" s="59" t="str">
        <f>IFERROR(VLOOKUP(AV99,'Open Invoices'!$D$1:$E$3000,2,FALSE),"")</f>
        <v/>
      </c>
      <c r="AY99" s="59">
        <f>IFERROR(VLOOKUP($E99,'Apr 2016'!$D$1:$Z$300,22,FALSE),"-")</f>
        <v>7.0000000000000007E-2</v>
      </c>
      <c r="AZ99" s="59" t="str">
        <f>IFERROR(VLOOKUP($E99,'Apr 2016'!$D$1:$Z$300,4,FALSE),"-")</f>
        <v>WAY2001D6AW</v>
      </c>
      <c r="BA99" s="59" t="str">
        <f>IFERROR(VLOOKUP(AZ99,'Paid Invoices'!$F$6:$I$381,3,FALSE),"")</f>
        <v/>
      </c>
      <c r="BB99" s="59" t="str">
        <f>IFERROR(VLOOKUP(AZ99,'Open Invoices'!$D$1:$E$3000,2,FALSE),"")</f>
        <v/>
      </c>
      <c r="BC99" s="59">
        <f>IFERROR(VLOOKUP($E99,'Mar 2016'!$D$1:$Z$300,22,FALSE),"-")</f>
        <v>0</v>
      </c>
      <c r="BD99" s="59" t="str">
        <f>IFERROR(VLOOKUP($E99,'Mar 2016'!$D$1:$Z$300,4,FALSE),"-")</f>
        <v>WAY2001C6AS</v>
      </c>
      <c r="BE99" s="59" t="str">
        <f>IFERROR(VLOOKUP(BD99,'Paid Invoices'!$F$6:$I$381,3,FALSE),"")</f>
        <v/>
      </c>
      <c r="BF99" s="59" t="str">
        <f>IFERROR(VLOOKUP(BD99,'Open Invoices'!$D$1:$E$3000,2,FALSE),"")</f>
        <v/>
      </c>
      <c r="BG99" s="59">
        <f>IFERROR(VLOOKUP($E99,'Feb 2016'!$D$1:$Z$300,22,FALSE),"-")</f>
        <v>0.44</v>
      </c>
      <c r="BH99" s="59" t="str">
        <f>IFERROR(VLOOKUP($E99,'Feb 2016'!$D$1:$Z$300,4,FALSE),"-")</f>
        <v>WAY2001B6AL</v>
      </c>
      <c r="BI99" s="59" t="str">
        <f>IFERROR(VLOOKUP(BH99,'Paid Invoices'!$F$6:$I$381,3,FALSE),"")</f>
        <v/>
      </c>
      <c r="BJ99" s="59" t="str">
        <f>IFERROR(VLOOKUP(BH99,'Open Invoices'!$D$1:$E$3000,2,FALSE),"")</f>
        <v/>
      </c>
      <c r="BK99" s="59">
        <f>IFERROR(VLOOKUP($E99,'Jan 2016'!$D$1:$Z$300,22,FALSE),"-")</f>
        <v>0</v>
      </c>
      <c r="BL99" s="59" t="str">
        <f>IFERROR(VLOOKUP($E99,'Jan 2016'!$D$1:$Z$300,4,FALSE),"-")</f>
        <v>WAY2001A6A</v>
      </c>
      <c r="BM99" s="59" t="str">
        <f>IFERROR(VLOOKUP(BL99,'Paid Invoices'!$F$6:$I$381,3,FALSE),"")</f>
        <v/>
      </c>
      <c r="BN99" s="59" t="str">
        <f>IFERROR(VLOOKUP(BL99,'Open Invoices'!$D$1:$E$3000,2,FALSE),"")</f>
        <v/>
      </c>
      <c r="BO99" s="59" t="str">
        <f>IFERROR(VLOOKUP($E99,'Dec 2015'!$D$1:$Z$300,22,FALSE),"-")</f>
        <v>-</v>
      </c>
      <c r="BP99" s="59" t="str">
        <f>IFERROR(VLOOKUP($E99,'Dec 2015'!$D$1:$Z$300,4,FALSE),"-")</f>
        <v>-</v>
      </c>
      <c r="BQ99" s="59" t="str">
        <f>IFERROR(VLOOKUP(BP99,'Paid Invoices'!$F$6:$I$381,3,FALSE),"")</f>
        <v/>
      </c>
      <c r="BR99" s="59" t="str">
        <f>IFERROR(VLOOKUP(BP99,'Open Invoices'!$D$1:$E$3000,2,FALSE),"")</f>
        <v/>
      </c>
      <c r="BS99" s="59" t="str">
        <f>IFERROR(VLOOKUP($E99,'Nov 2015'!$D$1:$Z$300,22,FALSE),"-")</f>
        <v>-</v>
      </c>
      <c r="BT99" s="59" t="str">
        <f>IFERROR(VLOOKUP($E99,'Nov 2015'!$D$1:$Z$300,4,FALSE),"-")</f>
        <v>-</v>
      </c>
      <c r="BU99" s="59" t="str">
        <f>IFERROR(VLOOKUP(BT99,'Paid Invoices'!$F$6:$I$381,3,FALSE),"")</f>
        <v/>
      </c>
      <c r="BV99" s="59" t="str">
        <f>IFERROR(VLOOKUP(BT99,'Open Invoices'!$D$1:$E$3000,2,FALSE),"")</f>
        <v/>
      </c>
      <c r="BW99" s="59" t="str">
        <f>IFERROR(VLOOKUP($E99,'Oct 2015'!$D$1:$Z$300,22,FALSE),"-")</f>
        <v>-</v>
      </c>
      <c r="BX99" s="59" t="str">
        <f>IFERROR(VLOOKUP($E99,'Oct 2015'!$D$1:$Z$300,4,FALSE),"-")</f>
        <v>-</v>
      </c>
      <c r="BY99" s="59" t="str">
        <f>IFERROR(VLOOKUP(BX99,'Paid Invoices'!$F$6:$I$381,3,FALSE),"")</f>
        <v/>
      </c>
      <c r="BZ99" s="59" t="str">
        <f>IFERROR(VLOOKUP(BX99,'Open Invoices'!$D$1:$E$3000,2,FALSE),"")</f>
        <v/>
      </c>
      <c r="CA99" s="59" t="str">
        <f>IFERROR(VLOOKUP($E99,'Sep 2015'!$D$1:$Z$300,22,FALSE),"-")</f>
        <v>-</v>
      </c>
      <c r="CB99" s="59" t="str">
        <f>IFERROR(VLOOKUP($E99,'Sep 2015'!$D$1:$Z$300,4,FALSE),"-")</f>
        <v>-</v>
      </c>
      <c r="CC99" s="59" t="str">
        <f>IFERROR(VLOOKUP(CB99,'Paid Invoices'!$F$6:$I$381,3,FALSE),"")</f>
        <v/>
      </c>
      <c r="CD99" s="59" t="str">
        <f>IFERROR(VLOOKUP(CB99,'Open Invoices'!$D$1:$E$3000,2,FALSE),"")</f>
        <v/>
      </c>
      <c r="CE99" s="52"/>
      <c r="CF99" s="52" t="s">
        <v>2115</v>
      </c>
      <c r="CG99" s="49" t="str">
        <f>IFERROR(IFERROR(VLOOKUP($E99,'Asset Group  All Assets'!$B$1:$C$500,2,FALSE),(VLOOKUP($E99,'Missing-WSU-POs'!$B$1:$D$500,3,FALSE))),"?")</f>
        <v>P0771368</v>
      </c>
      <c r="CH99" s="31" t="str">
        <f>IF(G99="","",G99)</f>
        <v>P0771368</v>
      </c>
      <c r="CI99" s="31" t="str">
        <f>IF(CG99=CH99,"","Wrong PO")</f>
        <v/>
      </c>
      <c r="CJ99" s="29" t="str">
        <f>IFERROR(IF(VLOOKUP($E99,'Org July 2016 '!$D$1:$Z$500,3,FALSE)=G99,"-","Wrong PO"),"new")</f>
        <v>Wrong PO</v>
      </c>
      <c r="CK99" s="32">
        <f>IF(CJ99="wrong PO",(VLOOKUP($E99,'Org July 2016 '!$D$1:$Z$500,3,FALSE)),"")</f>
        <v>0</v>
      </c>
      <c r="CL99" s="29" t="str">
        <f>IFERROR(IF(VLOOKUP($E99,'Org June 2016 '!$D$1:$Z$500,3,FALSE)=G99,"-","Wrong PO"),"new")</f>
        <v>Wrong PO</v>
      </c>
      <c r="CM99" s="32">
        <f>IF(CL99="wrong PO",(VLOOKUP($E99,'Org June 2016 '!$D$1:$Z$500,3,FALSE)),"")</f>
        <v>0</v>
      </c>
      <c r="CN99" s="29" t="str">
        <f>IFERROR(IF(VLOOKUP($E99,'May 2016'!D161:Z660,3,FALSE)=G99,"-","Wrong PO"),"new")</f>
        <v>new</v>
      </c>
      <c r="CO99" s="32" t="str">
        <f>IF(CN99="wrong PO",(VLOOKUP($E99,'May 2016'!D161:Z660,3,FALSE)),"")</f>
        <v/>
      </c>
      <c r="CP99" s="29" t="str">
        <f>IFERROR(IF(VLOOKUP($E99,'Apr 2016'!$D$1:$Z$500,3,FALSE)=G99,"-","Wrong PO"),"new")</f>
        <v>-</v>
      </c>
      <c r="CQ99" s="32" t="str">
        <f>IF(CP99="wrong PO",(VLOOKUP($E99,'Apr 2016'!$D$1:$Z$500,3,FALSE)),"")</f>
        <v/>
      </c>
      <c r="CR99" s="32" t="str">
        <f>IFERROR(IF(VLOOKUP($E99,'Mar 2016'!$D$1:$Z$500,3,FALSE)=G99,"-","Wrong PO"),"new")</f>
        <v>-</v>
      </c>
      <c r="CS99" s="32" t="str">
        <f>IF(CP99="wrong PO",(VLOOKUP($E99,'Mar 2016'!$D$1:$Z$500,3,FALSE)),"")</f>
        <v/>
      </c>
      <c r="CT99" s="32" t="str">
        <f>IFERROR(IF(VLOOKUP($E99,'Feb 2016'!$D$1:$Z$500,3,FALSE)=G99,"-","Wrong PO"),"new")</f>
        <v>-</v>
      </c>
      <c r="CU99" s="32" t="str">
        <f>IF(CP99="wrong PO",(VLOOKUP($E99,'Feb 2016'!$D$1:$Z$500,3,FALSE)),"")</f>
        <v/>
      </c>
      <c r="CV99" s="29" t="str">
        <f>IFERROR(IF(VLOOKUP($E99,'Jan 2016'!$D$1:$Z$500,3,FALSE)=G99,"-","Wrong PO"),"new")</f>
        <v>-</v>
      </c>
      <c r="CW99" s="32" t="str">
        <f>IF(CV99="wrong PO",(VLOOKUP($E99,'Jan 2016'!$D$1:$Z$500,3,FALSE)),"")</f>
        <v/>
      </c>
      <c r="CX99" s="29" t="str">
        <f>IFERROR(IF(VLOOKUP($E99,'Dec 2015'!$D$1:$Z$500,3,FALSE)=G99,"-","Wrong PO"),"new")</f>
        <v>new</v>
      </c>
      <c r="CY99" s="32" t="str">
        <f>IF(CX99="wrong PO",(VLOOKUP($E99,'Dec 2015'!$D$1:$Z$500,3,FALSE)),"")</f>
        <v/>
      </c>
      <c r="CZ99" s="29" t="str">
        <f>IFERROR(IF(VLOOKUP($E99,'Nov 2015'!$D$1:$Z$500,3,FALSE)=G99,"-","Wrong PO"),"new")</f>
        <v>new</v>
      </c>
      <c r="DA99" s="32" t="str">
        <f>IF(CZ99="wrong PO",(VLOOKUP($E99,'Nov 2015'!$D$1:$Z$500,3,FALSE)),"")</f>
        <v/>
      </c>
      <c r="DB99" s="29" t="str">
        <f>IFERROR(IF(VLOOKUP($E99,'Oct 2015'!$D$1:$Z$500,3,FALSE)=G99,"-","Wrong PO"),"new")</f>
        <v>new</v>
      </c>
      <c r="DC99" s="32" t="str">
        <f>IF(DB99="wrong PO",(VLOOKUP($E99,'Oct 2015'!$D$1:$Z$500,3,FALSE)),"")</f>
        <v/>
      </c>
      <c r="DD99" s="29" t="str">
        <f>IFERROR(IF(VLOOKUP($E99,'Sep 2015'!$D$1:$Z$500,3,FALSE)=G99,"-","Wrong PO"),"new")</f>
        <v>new</v>
      </c>
      <c r="DE99" s="32" t="str">
        <f>IF(DD99="wrong PO",(VLOOKUP($E99,'Sep 2015'!$D$1:$Z$500,3,FALSE)),"")</f>
        <v/>
      </c>
    </row>
    <row r="100" spans="1:109">
      <c r="A100" s="115">
        <v>162</v>
      </c>
      <c r="B100" s="2" t="s">
        <v>841</v>
      </c>
      <c r="C100" s="2" t="s">
        <v>510</v>
      </c>
      <c r="D100" s="2" t="s">
        <v>69</v>
      </c>
      <c r="E100" s="2" t="s">
        <v>250</v>
      </c>
      <c r="F100" s="2" t="s">
        <v>547</v>
      </c>
      <c r="G100" s="21" t="s">
        <v>127</v>
      </c>
      <c r="H100" s="21" t="str">
        <f>IFERROR(VLOOKUP($E100,'Wayne Master'!$B$1:$C$315,2,FALSE),"not on master")</f>
        <v>P0771368</v>
      </c>
      <c r="I100" s="11" t="s">
        <v>2061</v>
      </c>
      <c r="J100" s="3">
        <v>42389</v>
      </c>
      <c r="K100" s="2" t="s">
        <v>39</v>
      </c>
      <c r="L100" s="2" t="s">
        <v>548</v>
      </c>
      <c r="M100" s="2" t="s">
        <v>30</v>
      </c>
      <c r="N100" s="2" t="s">
        <v>31</v>
      </c>
      <c r="O100" s="2" t="s">
        <v>32</v>
      </c>
      <c r="P100" s="4">
        <v>628</v>
      </c>
      <c r="Q100" s="4">
        <v>631</v>
      </c>
      <c r="R100" s="4">
        <v>3</v>
      </c>
      <c r="S100" s="5">
        <v>0.05</v>
      </c>
      <c r="T100" s="4">
        <v>176</v>
      </c>
      <c r="U100" s="4">
        <v>178</v>
      </c>
      <c r="V100" s="4">
        <v>2</v>
      </c>
      <c r="W100" s="5">
        <v>0.12</v>
      </c>
      <c r="X100" s="5">
        <v>0</v>
      </c>
      <c r="Y100" s="14">
        <v>0.17</v>
      </c>
      <c r="Z100" s="14">
        <v>0</v>
      </c>
      <c r="AA100" s="14">
        <v>0.17</v>
      </c>
      <c r="AB100" s="4">
        <v>24580</v>
      </c>
      <c r="AC100" s="55"/>
      <c r="AD100" s="59">
        <f>SUM(AI100,AM100,AQ100,AU100,AY100,BC100,BG100,BK100,BO100,BS100,BW100,CA100)</f>
        <v>21.07</v>
      </c>
      <c r="AE100" s="59">
        <f>(Q100*0.0169)+(U100*0.0598)</f>
        <v>21.308299999999996</v>
      </c>
      <c r="AF100" s="102">
        <f>IFERROR(IFERROR(VLOOKUP($G100,'FPO034'!$J$9:$Q$196,7,FALSE),(VLOOKUP($H100,'FPO034'!$J$9:$Q$196,7,FALSE))),"No PO")</f>
        <v>4580.16</v>
      </c>
      <c r="AG100" s="102">
        <f>IFERROR(IFERROR(VLOOKUP($G100,'FPO034'!$J$9:$Q$196,8,FALSE),(VLOOKUP($H100,'FPO034'!$J$9:$Q$196,8,FALSE))),"No PO")</f>
        <v>0</v>
      </c>
      <c r="AH100" s="102" t="str">
        <f>IF(AG100&lt;&gt;0,"No",IF(AD100&gt;AF100,"No",IF(AD100/AE100&lt;1,"--",IF(AD100/AE100&lt;1.02,"Maybe","No"))))</f>
        <v>--</v>
      </c>
      <c r="AI100" s="59">
        <f>IFERROR(VLOOKUP($E100,'Rev2 Aug 16'!$D$1:$Z$300,22,FALSE),"-")</f>
        <v>0.17</v>
      </c>
      <c r="AJ100" s="59" t="str">
        <f>IFERROR(VLOOKUP($E100,'Rev2 Aug 16'!$D$1:$Z$300,5,FALSE),"-")</f>
        <v>WAY2001H6AY</v>
      </c>
      <c r="AK100" s="59" t="str">
        <f>IFERROR(VLOOKUP(AJ100,'Paid Invoices'!$F$6:$I$381,3,FALSE),"")</f>
        <v/>
      </c>
      <c r="AL100" s="59" t="str">
        <f>IFERROR(VLOOKUP(AJ100,'Open Invoices'!$D$1:$E$3000,2,FALSE),"")</f>
        <v/>
      </c>
      <c r="AM100" s="59">
        <f>IFERROR(VLOOKUP($E100,'Rev2 July 16'!$D$1:$Z$300,22,FALSE),"-")</f>
        <v>12.82</v>
      </c>
      <c r="AN100" s="59" t="str">
        <f>IFERROR(VLOOKUP($E100,'Rev2 July 16'!$D$1:$Z$300,5,FALSE),"-")</f>
        <v>WAY2001G6BA</v>
      </c>
      <c r="AO100" s="59" t="str">
        <f>IFERROR(VLOOKUP(AN100,'Paid Invoices'!$F$6:$I$381,3,FALSE),"")</f>
        <v/>
      </c>
      <c r="AP100" s="59" t="str">
        <f>IFERROR(VLOOKUP(AN100,'Open Invoices'!$D$1:$E$3000,2,FALSE),"")</f>
        <v/>
      </c>
      <c r="AQ100" s="59">
        <f>IFERROR(VLOOKUP($E100,'Rev June 16'!$D$1:$Z$300,22,FALSE),"-")</f>
        <v>0.19</v>
      </c>
      <c r="AR100" s="59" t="str">
        <f>IFERROR(VLOOKUP($E100,'Rev June 16'!$D$1:$Z$300,4,FALSE),"-")</f>
        <v>WAY2001F6AY</v>
      </c>
      <c r="AS100" s="59" t="str">
        <f>IFERROR(VLOOKUP(AR100,'Paid Invoices'!$F$6:$I$381,3,FALSE),"")</f>
        <v/>
      </c>
      <c r="AT100" s="59" t="str">
        <f>IFERROR(VLOOKUP(AR100,'Open Invoices'!$D$1:$E$3000,2,FALSE),"")</f>
        <v/>
      </c>
      <c r="AU100" s="59">
        <f>IFERROR(VLOOKUP($E100,'May 2016'!$D$1:$Z$300,22,FALSE),"-")</f>
        <v>4.99</v>
      </c>
      <c r="AV100" s="59" t="str">
        <f>IFERROR(VLOOKUP($E100,'May 2016'!$D$1:$Z$300,4,FALSE),"-")</f>
        <v>WAY2001E6AX</v>
      </c>
      <c r="AW100" s="59" t="str">
        <f>IFERROR(VLOOKUP(AV100,'Paid Invoices'!$F$6:$I$381,3,FALSE),"")</f>
        <v/>
      </c>
      <c r="AX100" s="59" t="str">
        <f>IFERROR(VLOOKUP(AV100,'Open Invoices'!$D$1:$E$3000,2,FALSE),"")</f>
        <v/>
      </c>
      <c r="AY100" s="59">
        <f>IFERROR(VLOOKUP($E100,'Apr 2016'!$D$1:$Z$300,22,FALSE),"-")</f>
        <v>0.35</v>
      </c>
      <c r="AZ100" s="59" t="str">
        <f>IFERROR(VLOOKUP($E100,'Apr 2016'!$D$1:$Z$300,4,FALSE),"-")</f>
        <v>WAY2001D6AW</v>
      </c>
      <c r="BA100" s="59" t="str">
        <f>IFERROR(VLOOKUP(AZ100,'Paid Invoices'!$F$6:$I$381,3,FALSE),"")</f>
        <v/>
      </c>
      <c r="BB100" s="59" t="str">
        <f>IFERROR(VLOOKUP(AZ100,'Open Invoices'!$D$1:$E$3000,2,FALSE),"")</f>
        <v/>
      </c>
      <c r="BC100" s="59">
        <f>IFERROR(VLOOKUP($E100,'Mar 2016'!$D$1:$Z$300,22,FALSE),"-")</f>
        <v>0.06</v>
      </c>
      <c r="BD100" s="59" t="str">
        <f>IFERROR(VLOOKUP($E100,'Mar 2016'!$D$1:$Z$300,4,FALSE),"-")</f>
        <v>WAY2001C6AS</v>
      </c>
      <c r="BE100" s="59" t="str">
        <f>IFERROR(VLOOKUP(BD100,'Paid Invoices'!$F$6:$I$381,3,FALSE),"")</f>
        <v/>
      </c>
      <c r="BF100" s="59" t="str">
        <f>IFERROR(VLOOKUP(BD100,'Open Invoices'!$D$1:$E$3000,2,FALSE),"")</f>
        <v/>
      </c>
      <c r="BG100" s="59">
        <f>IFERROR(VLOOKUP($E100,'Feb 2016'!$D$1:$Z$300,22,FALSE),"-")</f>
        <v>2.4900000000000002</v>
      </c>
      <c r="BH100" s="59" t="str">
        <f>IFERROR(VLOOKUP($E100,'Feb 2016'!$D$1:$Z$300,4,FALSE),"-")</f>
        <v>WAY2001B6AL</v>
      </c>
      <c r="BI100" s="59" t="str">
        <f>IFERROR(VLOOKUP(BH100,'Paid Invoices'!$F$6:$I$381,3,FALSE),"")</f>
        <v/>
      </c>
      <c r="BJ100" s="59" t="str">
        <f>IFERROR(VLOOKUP(BH100,'Open Invoices'!$D$1:$E$3000,2,FALSE),"")</f>
        <v/>
      </c>
      <c r="BK100" s="59">
        <f>IFERROR(VLOOKUP($E100,'Jan 2016'!$D$1:$Z$300,22,FALSE),"-")</f>
        <v>0</v>
      </c>
      <c r="BL100" s="59" t="str">
        <f>IFERROR(VLOOKUP($E100,'Jan 2016'!$D$1:$Z$300,4,FALSE),"-")</f>
        <v>WAY2001A6A</v>
      </c>
      <c r="BM100" s="59" t="str">
        <f>IFERROR(VLOOKUP(BL100,'Paid Invoices'!$F$6:$I$381,3,FALSE),"")</f>
        <v/>
      </c>
      <c r="BN100" s="59" t="str">
        <f>IFERROR(VLOOKUP(BL100,'Open Invoices'!$D$1:$E$3000,2,FALSE),"")</f>
        <v/>
      </c>
      <c r="BO100" s="59" t="str">
        <f>IFERROR(VLOOKUP($E100,'Dec 2015'!$D$1:$Z$300,22,FALSE),"-")</f>
        <v>-</v>
      </c>
      <c r="BP100" s="59" t="str">
        <f>IFERROR(VLOOKUP($E100,'Dec 2015'!$D$1:$Z$300,4,FALSE),"-")</f>
        <v>-</v>
      </c>
      <c r="BQ100" s="59" t="str">
        <f>IFERROR(VLOOKUP(BP100,'Paid Invoices'!$F$6:$I$381,3,FALSE),"")</f>
        <v/>
      </c>
      <c r="BR100" s="59" t="str">
        <f>IFERROR(VLOOKUP(BP100,'Open Invoices'!$D$1:$E$3000,2,FALSE),"")</f>
        <v/>
      </c>
      <c r="BS100" s="59" t="str">
        <f>IFERROR(VLOOKUP($E100,'Nov 2015'!$D$1:$Z$300,22,FALSE),"-")</f>
        <v>-</v>
      </c>
      <c r="BT100" s="59" t="str">
        <f>IFERROR(VLOOKUP($E100,'Nov 2015'!$D$1:$Z$300,4,FALSE),"-")</f>
        <v>-</v>
      </c>
      <c r="BU100" s="59" t="str">
        <f>IFERROR(VLOOKUP(BT100,'Paid Invoices'!$F$6:$I$381,3,FALSE),"")</f>
        <v/>
      </c>
      <c r="BV100" s="59" t="str">
        <f>IFERROR(VLOOKUP(BT100,'Open Invoices'!$D$1:$E$3000,2,FALSE),"")</f>
        <v/>
      </c>
      <c r="BW100" s="59" t="str">
        <f>IFERROR(VLOOKUP($E100,'Oct 2015'!$D$1:$Z$300,22,FALSE),"-")</f>
        <v>-</v>
      </c>
      <c r="BX100" s="59" t="str">
        <f>IFERROR(VLOOKUP($E100,'Oct 2015'!$D$1:$Z$300,4,FALSE),"-")</f>
        <v>-</v>
      </c>
      <c r="BY100" s="59" t="str">
        <f>IFERROR(VLOOKUP(BX100,'Paid Invoices'!$F$6:$I$381,3,FALSE),"")</f>
        <v/>
      </c>
      <c r="BZ100" s="59" t="str">
        <f>IFERROR(VLOOKUP(BX100,'Open Invoices'!$D$1:$E$3000,2,FALSE),"")</f>
        <v/>
      </c>
      <c r="CA100" s="59" t="str">
        <f>IFERROR(VLOOKUP($E100,'Sep 2015'!$D$1:$Z$300,22,FALSE),"-")</f>
        <v>-</v>
      </c>
      <c r="CB100" s="59" t="str">
        <f>IFERROR(VLOOKUP($E100,'Sep 2015'!$D$1:$Z$300,4,FALSE),"-")</f>
        <v>-</v>
      </c>
      <c r="CC100" s="59" t="str">
        <f>IFERROR(VLOOKUP(CB100,'Paid Invoices'!$F$6:$I$381,3,FALSE),"")</f>
        <v/>
      </c>
      <c r="CD100" s="59" t="str">
        <f>IFERROR(VLOOKUP(CB100,'Open Invoices'!$D$1:$E$3000,2,FALSE),"")</f>
        <v/>
      </c>
      <c r="CE100" s="52"/>
      <c r="CF100" s="52" t="s">
        <v>2115</v>
      </c>
      <c r="CG100" s="49" t="str">
        <f>IFERROR(IFERROR(VLOOKUP($E100,'Asset Group  All Assets'!$B$1:$C$500,2,FALSE),(VLOOKUP($E100,'Missing-WSU-POs'!$B$1:$D$500,3,FALSE))),"?")</f>
        <v>P0771368</v>
      </c>
      <c r="CH100" s="31" t="str">
        <f>IF(G100="","",G100)</f>
        <v>P0771368</v>
      </c>
      <c r="CI100" s="31" t="str">
        <f>IF(CG100=CH100,"","Wrong PO")</f>
        <v/>
      </c>
      <c r="CJ100" s="29" t="str">
        <f>IFERROR(IF(VLOOKUP($E100,'Org July 2016 '!$D$1:$Z$500,3,FALSE)=G100,"-","Wrong PO"),"new")</f>
        <v>Wrong PO</v>
      </c>
      <c r="CK100" s="32">
        <f>IF(CJ100="wrong PO",(VLOOKUP($E100,'Org July 2016 '!$D$1:$Z$500,3,FALSE)),"")</f>
        <v>0</v>
      </c>
      <c r="CL100" s="29" t="str">
        <f>IFERROR(IF(VLOOKUP($E100,'Org June 2016 '!$D$1:$Z$500,3,FALSE)=G100,"-","Wrong PO"),"new")</f>
        <v>Wrong PO</v>
      </c>
      <c r="CM100" s="32">
        <f>IF(CL100="wrong PO",(VLOOKUP($E100,'Org June 2016 '!$D$1:$Z$500,3,FALSE)),"")</f>
        <v>0</v>
      </c>
      <c r="CN100" s="29" t="str">
        <f>IFERROR(IF(VLOOKUP($E100,'May 2016'!D162:Z661,3,FALSE)=G100,"-","Wrong PO"),"new")</f>
        <v>new</v>
      </c>
      <c r="CO100" s="32" t="str">
        <f>IF(CN100="wrong PO",(VLOOKUP($E100,'May 2016'!D162:Z661,3,FALSE)),"")</f>
        <v/>
      </c>
      <c r="CP100" s="29" t="str">
        <f>IFERROR(IF(VLOOKUP($E100,'Apr 2016'!$D$1:$Z$500,3,FALSE)=G100,"-","Wrong PO"),"new")</f>
        <v>-</v>
      </c>
      <c r="CQ100" s="32" t="str">
        <f>IF(CP100="wrong PO",(VLOOKUP($E100,'Apr 2016'!$D$1:$Z$500,3,FALSE)),"")</f>
        <v/>
      </c>
      <c r="CR100" s="32" t="str">
        <f>IFERROR(IF(VLOOKUP($E100,'Mar 2016'!$D$1:$Z$500,3,FALSE)=G100,"-","Wrong PO"),"new")</f>
        <v>-</v>
      </c>
      <c r="CS100" s="32" t="str">
        <f>IF(CP100="wrong PO",(VLOOKUP($E100,'Mar 2016'!$D$1:$Z$500,3,FALSE)),"")</f>
        <v/>
      </c>
      <c r="CT100" s="32" t="str">
        <f>IFERROR(IF(VLOOKUP($E100,'Feb 2016'!$D$1:$Z$500,3,FALSE)=G100,"-","Wrong PO"),"new")</f>
        <v>-</v>
      </c>
      <c r="CU100" s="32" t="str">
        <f>IF(CP100="wrong PO",(VLOOKUP($E100,'Feb 2016'!$D$1:$Z$500,3,FALSE)),"")</f>
        <v/>
      </c>
      <c r="CV100" s="29" t="str">
        <f>IFERROR(IF(VLOOKUP($E100,'Jan 2016'!$D$1:$Z$500,3,FALSE)=G100,"-","Wrong PO"),"new")</f>
        <v>-</v>
      </c>
      <c r="CW100" s="32" t="str">
        <f>IF(CV100="wrong PO",(VLOOKUP($E100,'Jan 2016'!$D$1:$Z$500,3,FALSE)),"")</f>
        <v/>
      </c>
      <c r="CX100" s="29" t="str">
        <f>IFERROR(IF(VLOOKUP($E100,'Dec 2015'!$D$1:$Z$500,3,FALSE)=G100,"-","Wrong PO"),"new")</f>
        <v>new</v>
      </c>
      <c r="CY100" s="32" t="str">
        <f>IF(CX100="wrong PO",(VLOOKUP($E100,'Dec 2015'!$D$1:$Z$500,3,FALSE)),"")</f>
        <v/>
      </c>
      <c r="CZ100" s="29" t="str">
        <f>IFERROR(IF(VLOOKUP($E100,'Nov 2015'!$D$1:$Z$500,3,FALSE)=G100,"-","Wrong PO"),"new")</f>
        <v>new</v>
      </c>
      <c r="DA100" s="32" t="str">
        <f>IF(CZ100="wrong PO",(VLOOKUP($E100,'Nov 2015'!$D$1:$Z$500,3,FALSE)),"")</f>
        <v/>
      </c>
      <c r="DB100" s="29" t="str">
        <f>IFERROR(IF(VLOOKUP($E100,'Oct 2015'!$D$1:$Z$500,3,FALSE)=G100,"-","Wrong PO"),"new")</f>
        <v>new</v>
      </c>
      <c r="DC100" s="32" t="str">
        <f>IF(DB100="wrong PO",(VLOOKUP($E100,'Oct 2015'!$D$1:$Z$500,3,FALSE)),"")</f>
        <v/>
      </c>
      <c r="DD100" s="29" t="str">
        <f>IFERROR(IF(VLOOKUP($E100,'Sep 2015'!$D$1:$Z$500,3,FALSE)=G100,"-","Wrong PO"),"new")</f>
        <v>new</v>
      </c>
      <c r="DE100" s="32" t="str">
        <f>IF(DD100="wrong PO",(VLOOKUP($E100,'Sep 2015'!$D$1:$Z$500,3,FALSE)),"")</f>
        <v/>
      </c>
    </row>
    <row r="101" spans="1:109">
      <c r="A101" s="115">
        <v>163</v>
      </c>
      <c r="B101" s="2" t="s">
        <v>841</v>
      </c>
      <c r="C101" s="2" t="s">
        <v>510</v>
      </c>
      <c r="D101" s="2" t="s">
        <v>69</v>
      </c>
      <c r="E101" s="2" t="s">
        <v>251</v>
      </c>
      <c r="F101" s="2" t="s">
        <v>547</v>
      </c>
      <c r="G101" s="21" t="s">
        <v>127</v>
      </c>
      <c r="H101" s="21" t="str">
        <f>IFERROR(VLOOKUP($E101,'Wayne Master'!$B$1:$C$315,2,FALSE),"not on master")</f>
        <v>P0771368</v>
      </c>
      <c r="I101" s="11" t="s">
        <v>2061</v>
      </c>
      <c r="J101" s="3">
        <v>42389</v>
      </c>
      <c r="K101" s="2" t="s">
        <v>39</v>
      </c>
      <c r="L101" s="2" t="s">
        <v>548</v>
      </c>
      <c r="M101" s="2" t="s">
        <v>30</v>
      </c>
      <c r="N101" s="2" t="s">
        <v>31</v>
      </c>
      <c r="O101" s="2" t="s">
        <v>32</v>
      </c>
      <c r="P101" s="4">
        <v>241</v>
      </c>
      <c r="Q101" s="4">
        <v>242</v>
      </c>
      <c r="R101" s="4">
        <v>1</v>
      </c>
      <c r="S101" s="5">
        <v>0.02</v>
      </c>
      <c r="T101" s="4">
        <v>129</v>
      </c>
      <c r="U101" s="4">
        <v>140</v>
      </c>
      <c r="V101" s="4">
        <v>11</v>
      </c>
      <c r="W101" s="5">
        <v>0.66</v>
      </c>
      <c r="X101" s="5">
        <v>0</v>
      </c>
      <c r="Y101" s="14">
        <v>0.68</v>
      </c>
      <c r="Z101" s="14">
        <v>0</v>
      </c>
      <c r="AA101" s="14">
        <v>0.68</v>
      </c>
      <c r="AB101" s="4">
        <v>24580</v>
      </c>
      <c r="AC101" s="55"/>
      <c r="AD101" s="59">
        <f>SUM(AI101,AM101,AQ101,AU101,AY101,BC101,BG101,BK101,BO101,BS101,BW101,CA101)</f>
        <v>12.25</v>
      </c>
      <c r="AE101" s="59">
        <f>(Q101*0.0169)+(U101*0.0598)</f>
        <v>12.4618</v>
      </c>
      <c r="AF101" s="102">
        <f>IFERROR(IFERROR(VLOOKUP($G101,'FPO034'!$J$9:$Q$196,7,FALSE),(VLOOKUP($H101,'FPO034'!$J$9:$Q$196,7,FALSE))),"No PO")</f>
        <v>4580.16</v>
      </c>
      <c r="AG101" s="102">
        <f>IFERROR(IFERROR(VLOOKUP($G101,'FPO034'!$J$9:$Q$196,8,FALSE),(VLOOKUP($H101,'FPO034'!$J$9:$Q$196,8,FALSE))),"No PO")</f>
        <v>0</v>
      </c>
      <c r="AH101" s="102" t="str">
        <f>IF(AG101&lt;&gt;0,"No",IF(AD101&gt;AF101,"No",IF(AD101/AE101&lt;1,"--",IF(AD101/AE101&lt;1.02,"Maybe","No"))))</f>
        <v>--</v>
      </c>
      <c r="AI101" s="59">
        <f>IFERROR(VLOOKUP($E101,'Rev2 Aug 16'!$D$1:$Z$300,22,FALSE),"-")</f>
        <v>0.68</v>
      </c>
      <c r="AJ101" s="59" t="str">
        <f>IFERROR(VLOOKUP($E101,'Rev2 Aug 16'!$D$1:$Z$300,5,FALSE),"-")</f>
        <v>WAY2001H6AY</v>
      </c>
      <c r="AK101" s="59" t="str">
        <f>IFERROR(VLOOKUP(AJ101,'Paid Invoices'!$F$6:$I$381,3,FALSE),"")</f>
        <v/>
      </c>
      <c r="AL101" s="59" t="str">
        <f>IFERROR(VLOOKUP(AJ101,'Open Invoices'!$D$1:$E$3000,2,FALSE),"")</f>
        <v/>
      </c>
      <c r="AM101" s="59">
        <f>IFERROR(VLOOKUP($E101,'Rev2 July 16'!$D$1:$Z$300,22,FALSE),"-")</f>
        <v>0.91</v>
      </c>
      <c r="AN101" s="59" t="str">
        <f>IFERROR(VLOOKUP($E101,'Rev2 July 16'!$D$1:$Z$300,5,FALSE),"-")</f>
        <v>WAY2001G6BA</v>
      </c>
      <c r="AO101" s="59" t="str">
        <f>IFERROR(VLOOKUP(AN101,'Paid Invoices'!$F$6:$I$381,3,FALSE),"")</f>
        <v/>
      </c>
      <c r="AP101" s="59" t="str">
        <f>IFERROR(VLOOKUP(AN101,'Open Invoices'!$D$1:$E$3000,2,FALSE),"")</f>
        <v/>
      </c>
      <c r="AQ101" s="59">
        <f>IFERROR(VLOOKUP($E101,'Rev June 16'!$D$1:$Z$300,22,FALSE),"-")</f>
        <v>0.28999999999999998</v>
      </c>
      <c r="AR101" s="59" t="str">
        <f>IFERROR(VLOOKUP($E101,'Rev June 16'!$D$1:$Z$300,4,FALSE),"-")</f>
        <v>WAY2001F6AY</v>
      </c>
      <c r="AS101" s="59" t="str">
        <f>IFERROR(VLOOKUP(AR101,'Paid Invoices'!$F$6:$I$381,3,FALSE),"")</f>
        <v/>
      </c>
      <c r="AT101" s="59" t="str">
        <f>IFERROR(VLOOKUP(AR101,'Open Invoices'!$D$1:$E$3000,2,FALSE),"")</f>
        <v/>
      </c>
      <c r="AU101" s="59">
        <f>IFERROR(VLOOKUP($E101,'May 2016'!$D$1:$Z$300,22,FALSE),"-")</f>
        <v>1.6</v>
      </c>
      <c r="AV101" s="59" t="str">
        <f>IFERROR(VLOOKUP($E101,'May 2016'!$D$1:$Z$300,4,FALSE),"-")</f>
        <v>WAY2001E6AX</v>
      </c>
      <c r="AW101" s="59" t="str">
        <f>IFERROR(VLOOKUP(AV101,'Paid Invoices'!$F$6:$I$381,3,FALSE),"")</f>
        <v/>
      </c>
      <c r="AX101" s="59" t="str">
        <f>IFERROR(VLOOKUP(AV101,'Open Invoices'!$D$1:$E$3000,2,FALSE),"")</f>
        <v/>
      </c>
      <c r="AY101" s="59">
        <f>IFERROR(VLOOKUP($E101,'Apr 2016'!$D$1:$Z$300,22,FALSE),"-")</f>
        <v>4.41</v>
      </c>
      <c r="AZ101" s="59" t="str">
        <f>IFERROR(VLOOKUP($E101,'Apr 2016'!$D$1:$Z$300,4,FALSE),"-")</f>
        <v>WAY2001D6AW</v>
      </c>
      <c r="BA101" s="59" t="str">
        <f>IFERROR(VLOOKUP(AZ101,'Paid Invoices'!$F$6:$I$381,3,FALSE),"")</f>
        <v/>
      </c>
      <c r="BB101" s="59" t="str">
        <f>IFERROR(VLOOKUP(AZ101,'Open Invoices'!$D$1:$E$3000,2,FALSE),"")</f>
        <v/>
      </c>
      <c r="BC101" s="59">
        <f>IFERROR(VLOOKUP($E101,'Mar 2016'!$D$1:$Z$300,22,FALSE),"-")</f>
        <v>0.48</v>
      </c>
      <c r="BD101" s="59" t="str">
        <f>IFERROR(VLOOKUP($E101,'Mar 2016'!$D$1:$Z$300,4,FALSE),"-")</f>
        <v>WAY2001C6AS</v>
      </c>
      <c r="BE101" s="59" t="str">
        <f>IFERROR(VLOOKUP(BD101,'Paid Invoices'!$F$6:$I$381,3,FALSE),"")</f>
        <v/>
      </c>
      <c r="BF101" s="59" t="str">
        <f>IFERROR(VLOOKUP(BD101,'Open Invoices'!$D$1:$E$3000,2,FALSE),"")</f>
        <v/>
      </c>
      <c r="BG101" s="59">
        <f>IFERROR(VLOOKUP($E101,'Feb 2016'!$D$1:$Z$300,22,FALSE),"-")</f>
        <v>3.88</v>
      </c>
      <c r="BH101" s="59" t="str">
        <f>IFERROR(VLOOKUP($E101,'Feb 2016'!$D$1:$Z$300,4,FALSE),"-")</f>
        <v>WAY2001B6AL</v>
      </c>
      <c r="BI101" s="59" t="str">
        <f>IFERROR(VLOOKUP(BH101,'Paid Invoices'!$F$6:$I$381,3,FALSE),"")</f>
        <v/>
      </c>
      <c r="BJ101" s="59" t="str">
        <f>IFERROR(VLOOKUP(BH101,'Open Invoices'!$D$1:$E$3000,2,FALSE),"")</f>
        <v/>
      </c>
      <c r="BK101" s="59">
        <f>IFERROR(VLOOKUP($E101,'Jan 2016'!$D$1:$Z$300,22,FALSE),"-")</f>
        <v>0</v>
      </c>
      <c r="BL101" s="59" t="str">
        <f>IFERROR(VLOOKUP($E101,'Jan 2016'!$D$1:$Z$300,4,FALSE),"-")</f>
        <v>WAY2001A6A</v>
      </c>
      <c r="BM101" s="59" t="str">
        <f>IFERROR(VLOOKUP(BL101,'Paid Invoices'!$F$6:$I$381,3,FALSE),"")</f>
        <v/>
      </c>
      <c r="BN101" s="59" t="str">
        <f>IFERROR(VLOOKUP(BL101,'Open Invoices'!$D$1:$E$3000,2,FALSE),"")</f>
        <v/>
      </c>
      <c r="BO101" s="59" t="str">
        <f>IFERROR(VLOOKUP($E101,'Dec 2015'!$D$1:$Z$300,22,FALSE),"-")</f>
        <v>-</v>
      </c>
      <c r="BP101" s="59" t="str">
        <f>IFERROR(VLOOKUP($E101,'Dec 2015'!$D$1:$Z$300,4,FALSE),"-")</f>
        <v>-</v>
      </c>
      <c r="BQ101" s="59" t="str">
        <f>IFERROR(VLOOKUP(BP101,'Paid Invoices'!$F$6:$I$381,3,FALSE),"")</f>
        <v/>
      </c>
      <c r="BR101" s="59" t="str">
        <f>IFERROR(VLOOKUP(BP101,'Open Invoices'!$D$1:$E$3000,2,FALSE),"")</f>
        <v/>
      </c>
      <c r="BS101" s="59" t="str">
        <f>IFERROR(VLOOKUP($E101,'Nov 2015'!$D$1:$Z$300,22,FALSE),"-")</f>
        <v>-</v>
      </c>
      <c r="BT101" s="59" t="str">
        <f>IFERROR(VLOOKUP($E101,'Nov 2015'!$D$1:$Z$300,4,FALSE),"-")</f>
        <v>-</v>
      </c>
      <c r="BU101" s="59" t="str">
        <f>IFERROR(VLOOKUP(BT101,'Paid Invoices'!$F$6:$I$381,3,FALSE),"")</f>
        <v/>
      </c>
      <c r="BV101" s="59" t="str">
        <f>IFERROR(VLOOKUP(BT101,'Open Invoices'!$D$1:$E$3000,2,FALSE),"")</f>
        <v/>
      </c>
      <c r="BW101" s="59" t="str">
        <f>IFERROR(VLOOKUP($E101,'Oct 2015'!$D$1:$Z$300,22,FALSE),"-")</f>
        <v>-</v>
      </c>
      <c r="BX101" s="59" t="str">
        <f>IFERROR(VLOOKUP($E101,'Oct 2015'!$D$1:$Z$300,4,FALSE),"-")</f>
        <v>-</v>
      </c>
      <c r="BY101" s="59" t="str">
        <f>IFERROR(VLOOKUP(BX101,'Paid Invoices'!$F$6:$I$381,3,FALSE),"")</f>
        <v/>
      </c>
      <c r="BZ101" s="59" t="str">
        <f>IFERROR(VLOOKUP(BX101,'Open Invoices'!$D$1:$E$3000,2,FALSE),"")</f>
        <v/>
      </c>
      <c r="CA101" s="59" t="str">
        <f>IFERROR(VLOOKUP($E101,'Sep 2015'!$D$1:$Z$300,22,FALSE),"-")</f>
        <v>-</v>
      </c>
      <c r="CB101" s="59" t="str">
        <f>IFERROR(VLOOKUP($E101,'Sep 2015'!$D$1:$Z$300,4,FALSE),"-")</f>
        <v>-</v>
      </c>
      <c r="CC101" s="59" t="str">
        <f>IFERROR(VLOOKUP(CB101,'Paid Invoices'!$F$6:$I$381,3,FALSE),"")</f>
        <v/>
      </c>
      <c r="CD101" s="59" t="str">
        <f>IFERROR(VLOOKUP(CB101,'Open Invoices'!$D$1:$E$3000,2,FALSE),"")</f>
        <v/>
      </c>
      <c r="CE101" s="52"/>
      <c r="CF101" s="52" t="s">
        <v>2115</v>
      </c>
      <c r="CG101" s="49" t="str">
        <f>IFERROR(IFERROR(VLOOKUP($E101,'Asset Group  All Assets'!$B$1:$C$500,2,FALSE),(VLOOKUP($E101,'Missing-WSU-POs'!$B$1:$D$500,3,FALSE))),"?")</f>
        <v>P0771368</v>
      </c>
      <c r="CH101" s="31" t="str">
        <f>IF(G101="","",G101)</f>
        <v>P0771368</v>
      </c>
      <c r="CI101" s="31" t="str">
        <f>IF(CG101=CH101,"","Wrong PO")</f>
        <v/>
      </c>
      <c r="CJ101" s="29" t="str">
        <f>IFERROR(IF(VLOOKUP($E101,'Org July 2016 '!$D$1:$Z$500,3,FALSE)=G101,"-","Wrong PO"),"new")</f>
        <v>Wrong PO</v>
      </c>
      <c r="CK101" s="32">
        <f>IF(CJ101="wrong PO",(VLOOKUP($E101,'Org July 2016 '!$D$1:$Z$500,3,FALSE)),"")</f>
        <v>0</v>
      </c>
      <c r="CL101" s="29" t="str">
        <f>IFERROR(IF(VLOOKUP($E101,'Org June 2016 '!$D$1:$Z$500,3,FALSE)=G101,"-","Wrong PO"),"new")</f>
        <v>Wrong PO</v>
      </c>
      <c r="CM101" s="32">
        <f>IF(CL101="wrong PO",(VLOOKUP($E101,'Org June 2016 '!$D$1:$Z$500,3,FALSE)),"")</f>
        <v>0</v>
      </c>
      <c r="CN101" s="29" t="str">
        <f>IFERROR(IF(VLOOKUP($E101,'May 2016'!D163:Z662,3,FALSE)=G101,"-","Wrong PO"),"new")</f>
        <v>new</v>
      </c>
      <c r="CO101" s="32" t="str">
        <f>IF(CN101="wrong PO",(VLOOKUP($E101,'May 2016'!D163:Z662,3,FALSE)),"")</f>
        <v/>
      </c>
      <c r="CP101" s="29" t="str">
        <f>IFERROR(IF(VLOOKUP($E101,'Apr 2016'!$D$1:$Z$500,3,FALSE)=G101,"-","Wrong PO"),"new")</f>
        <v>-</v>
      </c>
      <c r="CQ101" s="32" t="str">
        <f>IF(CP101="wrong PO",(VLOOKUP($E101,'Apr 2016'!$D$1:$Z$500,3,FALSE)),"")</f>
        <v/>
      </c>
      <c r="CR101" s="32" t="str">
        <f>IFERROR(IF(VLOOKUP($E101,'Mar 2016'!$D$1:$Z$500,3,FALSE)=G101,"-","Wrong PO"),"new")</f>
        <v>-</v>
      </c>
      <c r="CS101" s="32" t="str">
        <f>IF(CP101="wrong PO",(VLOOKUP($E101,'Mar 2016'!$D$1:$Z$500,3,FALSE)),"")</f>
        <v/>
      </c>
      <c r="CT101" s="32" t="str">
        <f>IFERROR(IF(VLOOKUP($E101,'Feb 2016'!$D$1:$Z$500,3,FALSE)=G101,"-","Wrong PO"),"new")</f>
        <v>-</v>
      </c>
      <c r="CU101" s="32" t="str">
        <f>IF(CP101="wrong PO",(VLOOKUP($E101,'Feb 2016'!$D$1:$Z$500,3,FALSE)),"")</f>
        <v/>
      </c>
      <c r="CV101" s="29" t="str">
        <f>IFERROR(IF(VLOOKUP($E101,'Jan 2016'!$D$1:$Z$500,3,FALSE)=G101,"-","Wrong PO"),"new")</f>
        <v>-</v>
      </c>
      <c r="CW101" s="32" t="str">
        <f>IF(CV101="wrong PO",(VLOOKUP($E101,'Jan 2016'!$D$1:$Z$500,3,FALSE)),"")</f>
        <v/>
      </c>
      <c r="CX101" s="29" t="str">
        <f>IFERROR(IF(VLOOKUP($E101,'Dec 2015'!$D$1:$Z$500,3,FALSE)=G101,"-","Wrong PO"),"new")</f>
        <v>new</v>
      </c>
      <c r="CY101" s="32" t="str">
        <f>IF(CX101="wrong PO",(VLOOKUP($E101,'Dec 2015'!$D$1:$Z$500,3,FALSE)),"")</f>
        <v/>
      </c>
      <c r="CZ101" s="29" t="str">
        <f>IFERROR(IF(VLOOKUP($E101,'Nov 2015'!$D$1:$Z$500,3,FALSE)=G101,"-","Wrong PO"),"new")</f>
        <v>new</v>
      </c>
      <c r="DA101" s="32" t="str">
        <f>IF(CZ101="wrong PO",(VLOOKUP($E101,'Nov 2015'!$D$1:$Z$500,3,FALSE)),"")</f>
        <v/>
      </c>
      <c r="DB101" s="29" t="str">
        <f>IFERROR(IF(VLOOKUP($E101,'Oct 2015'!$D$1:$Z$500,3,FALSE)=G101,"-","Wrong PO"),"new")</f>
        <v>new</v>
      </c>
      <c r="DC101" s="32" t="str">
        <f>IF(DB101="wrong PO",(VLOOKUP($E101,'Oct 2015'!$D$1:$Z$500,3,FALSE)),"")</f>
        <v/>
      </c>
      <c r="DD101" s="29" t="str">
        <f>IFERROR(IF(VLOOKUP($E101,'Sep 2015'!$D$1:$Z$500,3,FALSE)=G101,"-","Wrong PO"),"new")</f>
        <v>new</v>
      </c>
      <c r="DE101" s="32" t="str">
        <f>IF(DD101="wrong PO",(VLOOKUP($E101,'Sep 2015'!$D$1:$Z$500,3,FALSE)),"")</f>
        <v/>
      </c>
    </row>
    <row r="102" spans="1:109">
      <c r="A102" s="115">
        <v>164</v>
      </c>
      <c r="B102" s="2" t="s">
        <v>841</v>
      </c>
      <c r="C102" s="2" t="s">
        <v>510</v>
      </c>
      <c r="D102" s="2" t="s">
        <v>756</v>
      </c>
      <c r="E102" s="2" t="s">
        <v>279</v>
      </c>
      <c r="F102" s="2" t="s">
        <v>547</v>
      </c>
      <c r="G102" s="21" t="s">
        <v>127</v>
      </c>
      <c r="H102" s="21" t="str">
        <f>IFERROR(VLOOKUP($E102,'Wayne Master'!$B$1:$C$315,2,FALSE),"not on master")</f>
        <v>P0771368</v>
      </c>
      <c r="I102" s="11" t="s">
        <v>2061</v>
      </c>
      <c r="J102" s="3">
        <v>42408</v>
      </c>
      <c r="K102" s="2"/>
      <c r="L102" s="2" t="s">
        <v>757</v>
      </c>
      <c r="M102" s="2" t="s">
        <v>394</v>
      </c>
      <c r="N102" s="2" t="s">
        <v>31</v>
      </c>
      <c r="O102" s="2" t="s">
        <v>382</v>
      </c>
      <c r="P102" s="4">
        <v>86729</v>
      </c>
      <c r="Q102" s="4">
        <v>86749</v>
      </c>
      <c r="R102" s="4">
        <v>20</v>
      </c>
      <c r="S102" s="14">
        <v>0.55000000000000004</v>
      </c>
      <c r="T102" s="4">
        <v>0</v>
      </c>
      <c r="U102" s="4">
        <v>0</v>
      </c>
      <c r="V102" s="4">
        <v>0</v>
      </c>
      <c r="W102" s="5">
        <v>0</v>
      </c>
      <c r="X102" s="5">
        <v>0</v>
      </c>
      <c r="Y102" s="14">
        <v>0.55000000000000004</v>
      </c>
      <c r="Z102" s="14">
        <v>0</v>
      </c>
      <c r="AA102" s="14">
        <v>0.55000000000000004</v>
      </c>
      <c r="AB102" s="4">
        <v>24580</v>
      </c>
      <c r="AC102" s="55"/>
      <c r="AD102" s="59">
        <f>SUM(AI102,AM102,AQ102,AU102,AY102,BC102,BG102,BK102,BO102,BS102,BW102,CA102)</f>
        <v>162.58000000000001</v>
      </c>
      <c r="AE102" s="59">
        <f>(Q102*0.0169)+(U102*0.0598)</f>
        <v>1466.0581</v>
      </c>
      <c r="AF102" s="102">
        <f>IFERROR(IFERROR(VLOOKUP($G102,'FPO034'!$J$9:$Q$196,7,FALSE),(VLOOKUP($H102,'FPO034'!$J$9:$Q$196,7,FALSE))),"No PO")</f>
        <v>4580.16</v>
      </c>
      <c r="AG102" s="102">
        <f>IFERROR(IFERROR(VLOOKUP($G102,'FPO034'!$J$9:$Q$196,8,FALSE),(VLOOKUP($H102,'FPO034'!$J$9:$Q$196,8,FALSE))),"No PO")</f>
        <v>0</v>
      </c>
      <c r="AH102" s="102" t="str">
        <f>IF(AG102&lt;&gt;0,"No",IF(AD102&gt;AF102,"No",IF(AD102/AE102&lt;1,"--",IF(AD102/AE102&lt;1.02,"Maybe","No"))))</f>
        <v>--</v>
      </c>
      <c r="AI102" s="59">
        <f>IFERROR(VLOOKUP($E102,'Rev2 Aug 16'!$D$1:$Z$300,22,FALSE),"-")</f>
        <v>0.55000000000000004</v>
      </c>
      <c r="AJ102" s="59" t="str">
        <f>IFERROR(VLOOKUP($E102,'Rev2 Aug 16'!$D$1:$Z$300,5,FALSE),"-")</f>
        <v>WAY2001H6AY</v>
      </c>
      <c r="AK102" s="59" t="str">
        <f>IFERROR(VLOOKUP(AJ102,'Paid Invoices'!$F$6:$I$381,3,FALSE),"")</f>
        <v/>
      </c>
      <c r="AL102" s="59" t="str">
        <f>IFERROR(VLOOKUP(AJ102,'Open Invoices'!$D$1:$E$3000,2,FALSE),"")</f>
        <v/>
      </c>
      <c r="AM102" s="59">
        <f>IFERROR(VLOOKUP($E102,'Rev2 July 16'!$D$1:$Z$300,22,FALSE),"-")</f>
        <v>162.03</v>
      </c>
      <c r="AN102" s="59" t="str">
        <f>IFERROR(VLOOKUP($E102,'Rev2 July 16'!$D$1:$Z$300,5,FALSE),"-")</f>
        <v>WAY2001G6BA</v>
      </c>
      <c r="AO102" s="59" t="str">
        <f>IFERROR(VLOOKUP(AN102,'Paid Invoices'!$F$6:$I$381,3,FALSE),"")</f>
        <v/>
      </c>
      <c r="AP102" s="59" t="str">
        <f>IFERROR(VLOOKUP(AN102,'Open Invoices'!$D$1:$E$3000,2,FALSE),"")</f>
        <v/>
      </c>
      <c r="AQ102" s="59">
        <f>IFERROR(VLOOKUP($E102,'Rev June 16'!$D$1:$Z$300,22,FALSE),"-")</f>
        <v>0</v>
      </c>
      <c r="AR102" s="59" t="str">
        <f>IFERROR(VLOOKUP($E102,'Rev June 16'!$D$1:$Z$300,4,FALSE),"-")</f>
        <v>WAY2001F6AY</v>
      </c>
      <c r="AS102" s="59" t="str">
        <f>IFERROR(VLOOKUP(AR102,'Paid Invoices'!$F$6:$I$381,3,FALSE),"")</f>
        <v/>
      </c>
      <c r="AT102" s="59" t="str">
        <f>IFERROR(VLOOKUP(AR102,'Open Invoices'!$D$1:$E$3000,2,FALSE),"")</f>
        <v/>
      </c>
      <c r="AU102" s="59" t="str">
        <f>IFERROR(VLOOKUP($E102,'May 2016'!$D$1:$Z$300,22,FALSE),"-")</f>
        <v>-</v>
      </c>
      <c r="AV102" s="59" t="str">
        <f>IFERROR(VLOOKUP($E102,'May 2016'!$D$1:$Z$300,4,FALSE),"-")</f>
        <v>-</v>
      </c>
      <c r="AW102" s="59" t="str">
        <f>IFERROR(VLOOKUP(AV102,'Paid Invoices'!$F$6:$I$381,3,FALSE),"")</f>
        <v/>
      </c>
      <c r="AX102" s="59" t="str">
        <f>IFERROR(VLOOKUP(AV102,'Open Invoices'!$D$1:$E$3000,2,FALSE),"")</f>
        <v/>
      </c>
      <c r="AY102" s="59" t="str">
        <f>IFERROR(VLOOKUP($E102,'Apr 2016'!$D$1:$Z$300,22,FALSE),"-")</f>
        <v>-</v>
      </c>
      <c r="AZ102" s="59" t="str">
        <f>IFERROR(VLOOKUP($E102,'Apr 2016'!$D$1:$Z$300,4,FALSE),"-")</f>
        <v>-</v>
      </c>
      <c r="BA102" s="59" t="str">
        <f>IFERROR(VLOOKUP(AZ102,'Paid Invoices'!$F$6:$I$381,3,FALSE),"")</f>
        <v/>
      </c>
      <c r="BB102" s="59" t="str">
        <f>IFERROR(VLOOKUP(AZ102,'Open Invoices'!$D$1:$E$3000,2,FALSE),"")</f>
        <v/>
      </c>
      <c r="BC102" s="59">
        <f>IFERROR(VLOOKUP($E102,'Mar 2016'!$D$1:$Z$300,22,FALSE),"-")</f>
        <v>0</v>
      </c>
      <c r="BD102" s="59" t="str">
        <f>IFERROR(VLOOKUP($E102,'Mar 2016'!$D$1:$Z$300,4,FALSE),"-")</f>
        <v>WAY2001C6AS</v>
      </c>
      <c r="BE102" s="59" t="str">
        <f>IFERROR(VLOOKUP(BD102,'Paid Invoices'!$F$6:$I$381,3,FALSE),"")</f>
        <v/>
      </c>
      <c r="BF102" s="59" t="str">
        <f>IFERROR(VLOOKUP(BD102,'Open Invoices'!$D$1:$E$3000,2,FALSE),"")</f>
        <v/>
      </c>
      <c r="BG102" s="59" t="str">
        <f>IFERROR(VLOOKUP($E102,'Feb 2016'!$D$1:$Z$300,22,FALSE),"-")</f>
        <v>-</v>
      </c>
      <c r="BH102" s="59" t="str">
        <f>IFERROR(VLOOKUP($E102,'Feb 2016'!$D$1:$Z$300,4,FALSE),"-")</f>
        <v>-</v>
      </c>
      <c r="BI102" s="59" t="str">
        <f>IFERROR(VLOOKUP(BH102,'Paid Invoices'!$F$6:$I$381,3,FALSE),"")</f>
        <v/>
      </c>
      <c r="BJ102" s="59" t="str">
        <f>IFERROR(VLOOKUP(BH102,'Open Invoices'!$D$1:$E$3000,2,FALSE),"")</f>
        <v/>
      </c>
      <c r="BK102" s="59" t="str">
        <f>IFERROR(VLOOKUP($E102,'Jan 2016'!$D$1:$Z$300,22,FALSE),"-")</f>
        <v>-</v>
      </c>
      <c r="BL102" s="59" t="str">
        <f>IFERROR(VLOOKUP($E102,'Jan 2016'!$D$1:$Z$300,4,FALSE),"-")</f>
        <v>-</v>
      </c>
      <c r="BM102" s="59" t="str">
        <f>IFERROR(VLOOKUP(BL102,'Paid Invoices'!$F$6:$I$381,3,FALSE),"")</f>
        <v/>
      </c>
      <c r="BN102" s="59" t="str">
        <f>IFERROR(VLOOKUP(BL102,'Open Invoices'!$D$1:$E$3000,2,FALSE),"")</f>
        <v/>
      </c>
      <c r="BO102" s="59" t="str">
        <f>IFERROR(VLOOKUP($E102,'Dec 2015'!$D$1:$Z$300,22,FALSE),"-")</f>
        <v>-</v>
      </c>
      <c r="BP102" s="59" t="str">
        <f>IFERROR(VLOOKUP($E102,'Dec 2015'!$D$1:$Z$300,4,FALSE),"-")</f>
        <v>-</v>
      </c>
      <c r="BQ102" s="59" t="str">
        <f>IFERROR(VLOOKUP(BP102,'Paid Invoices'!$F$6:$I$381,3,FALSE),"")</f>
        <v/>
      </c>
      <c r="BR102" s="59" t="str">
        <f>IFERROR(VLOOKUP(BP102,'Open Invoices'!$D$1:$E$3000,2,FALSE),"")</f>
        <v/>
      </c>
      <c r="BS102" s="59" t="str">
        <f>IFERROR(VLOOKUP($E102,'Nov 2015'!$D$1:$Z$300,22,FALSE),"-")</f>
        <v>-</v>
      </c>
      <c r="BT102" s="59" t="str">
        <f>IFERROR(VLOOKUP($E102,'Nov 2015'!$D$1:$Z$300,4,FALSE),"-")</f>
        <v>-</v>
      </c>
      <c r="BU102" s="59" t="str">
        <f>IFERROR(VLOOKUP(BT102,'Paid Invoices'!$F$6:$I$381,3,FALSE),"")</f>
        <v/>
      </c>
      <c r="BV102" s="59" t="str">
        <f>IFERROR(VLOOKUP(BT102,'Open Invoices'!$D$1:$E$3000,2,FALSE),"")</f>
        <v/>
      </c>
      <c r="BW102" s="59" t="str">
        <f>IFERROR(VLOOKUP($E102,'Oct 2015'!$D$1:$Z$300,22,FALSE),"-")</f>
        <v>-</v>
      </c>
      <c r="BX102" s="59" t="str">
        <f>IFERROR(VLOOKUP($E102,'Oct 2015'!$D$1:$Z$300,4,FALSE),"-")</f>
        <v>-</v>
      </c>
      <c r="BY102" s="59" t="str">
        <f>IFERROR(VLOOKUP(BX102,'Paid Invoices'!$F$6:$I$381,3,FALSE),"")</f>
        <v/>
      </c>
      <c r="BZ102" s="59" t="str">
        <f>IFERROR(VLOOKUP(BX102,'Open Invoices'!$D$1:$E$3000,2,FALSE),"")</f>
        <v/>
      </c>
      <c r="CA102" s="59" t="str">
        <f>IFERROR(VLOOKUP($E102,'Sep 2015'!$D$1:$Z$300,22,FALSE),"-")</f>
        <v>-</v>
      </c>
      <c r="CB102" s="59" t="str">
        <f>IFERROR(VLOOKUP($E102,'Sep 2015'!$D$1:$Z$300,4,FALSE),"-")</f>
        <v>-</v>
      </c>
      <c r="CC102" s="59" t="str">
        <f>IFERROR(VLOOKUP(CB102,'Paid Invoices'!$F$6:$I$381,3,FALSE),"")</f>
        <v/>
      </c>
      <c r="CD102" s="59" t="str">
        <f>IFERROR(VLOOKUP(CB102,'Open Invoices'!$D$1:$E$3000,2,FALSE),"")</f>
        <v/>
      </c>
      <c r="CE102" s="52"/>
      <c r="CF102" s="52" t="s">
        <v>2115</v>
      </c>
      <c r="CG102" s="49" t="str">
        <f>IFERROR(IFERROR(VLOOKUP($E102,'Asset Group  All Assets'!$B$1:$C$500,2,FALSE),(VLOOKUP($E102,'Missing-WSU-POs'!$B$1:$D$500,3,FALSE))),"?")</f>
        <v>P0771368</v>
      </c>
      <c r="CH102" s="31" t="str">
        <f>IF(G102="","",G102)</f>
        <v>P0771368</v>
      </c>
      <c r="CI102" s="31" t="str">
        <f>IF(CG102=CH102,"","Wrong PO")</f>
        <v/>
      </c>
      <c r="CJ102" s="29" t="str">
        <f>IFERROR(IF(VLOOKUP($E102,'Org July 2016 '!$D$1:$Z$500,3,FALSE)=G102,"-","Wrong PO"),"new")</f>
        <v>Wrong PO</v>
      </c>
      <c r="CK102" s="32">
        <f>IF(CJ102="wrong PO",(VLOOKUP($E102,'Org July 2016 '!$D$1:$Z$500,3,FALSE)),"")</f>
        <v>0</v>
      </c>
      <c r="CL102" s="29" t="str">
        <f>IFERROR(IF(VLOOKUP($E102,'Org June 2016 '!$D$1:$Z$500,3,FALSE)=G102,"-","Wrong PO"),"new")</f>
        <v>Wrong PO</v>
      </c>
      <c r="CM102" s="32">
        <f>IF(CL102="wrong PO",(VLOOKUP($E102,'Org June 2016 '!$D$1:$Z$500,3,FALSE)),"")</f>
        <v>0</v>
      </c>
      <c r="CN102" s="29" t="str">
        <f>IFERROR(IF(VLOOKUP($E102,'May 2016'!D164:Z663,3,FALSE)=G102,"-","Wrong PO"),"new")</f>
        <v>new</v>
      </c>
      <c r="CO102" s="32" t="str">
        <f>IF(CN102="wrong PO",(VLOOKUP($E102,'May 2016'!D164:Z663,3,FALSE)),"")</f>
        <v/>
      </c>
      <c r="CP102" s="29" t="str">
        <f>IFERROR(IF(VLOOKUP($E102,'Apr 2016'!$D$1:$Z$500,3,FALSE)=G102,"-","Wrong PO"),"new")</f>
        <v>new</v>
      </c>
      <c r="CQ102" s="32" t="str">
        <f>IF(CP102="wrong PO",(VLOOKUP($E102,'Apr 2016'!$D$1:$Z$500,3,FALSE)),"")</f>
        <v/>
      </c>
      <c r="CR102" s="32" t="str">
        <f>IFERROR(IF(VLOOKUP($E102,'Mar 2016'!$D$1:$Z$500,3,FALSE)=G102,"-","Wrong PO"),"new")</f>
        <v>-</v>
      </c>
      <c r="CS102" s="32" t="str">
        <f>IF(CP102="wrong PO",(VLOOKUP($E102,'Mar 2016'!$D$1:$Z$500,3,FALSE)),"")</f>
        <v/>
      </c>
      <c r="CT102" s="32" t="str">
        <f>IFERROR(IF(VLOOKUP($E102,'Feb 2016'!$D$1:$Z$500,3,FALSE)=G102,"-","Wrong PO"),"new")</f>
        <v>new</v>
      </c>
      <c r="CU102" s="32" t="str">
        <f>IF(CP102="wrong PO",(VLOOKUP($E102,'Feb 2016'!$D$1:$Z$500,3,FALSE)),"")</f>
        <v/>
      </c>
      <c r="CV102" s="29" t="str">
        <f>IFERROR(IF(VLOOKUP($E102,'Jan 2016'!$D$1:$Z$500,3,FALSE)=G102,"-","Wrong PO"),"new")</f>
        <v>new</v>
      </c>
      <c r="CW102" s="32" t="str">
        <f>IF(CV102="wrong PO",(VLOOKUP($E102,'Jan 2016'!$D$1:$Z$500,3,FALSE)),"")</f>
        <v/>
      </c>
      <c r="CX102" s="29" t="str">
        <f>IFERROR(IF(VLOOKUP($E102,'Dec 2015'!$D$1:$Z$500,3,FALSE)=G102,"-","Wrong PO"),"new")</f>
        <v>new</v>
      </c>
      <c r="CY102" s="32" t="str">
        <f>IF(CX102="wrong PO",(VLOOKUP($E102,'Dec 2015'!$D$1:$Z$500,3,FALSE)),"")</f>
        <v/>
      </c>
      <c r="CZ102" s="29" t="str">
        <f>IFERROR(IF(VLOOKUP($E102,'Nov 2015'!$D$1:$Z$500,3,FALSE)=G102,"-","Wrong PO"),"new")</f>
        <v>new</v>
      </c>
      <c r="DA102" s="32" t="str">
        <f>IF(CZ102="wrong PO",(VLOOKUP($E102,'Nov 2015'!$D$1:$Z$500,3,FALSE)),"")</f>
        <v/>
      </c>
      <c r="DB102" s="29" t="str">
        <f>IFERROR(IF(VLOOKUP($E102,'Oct 2015'!$D$1:$Z$500,3,FALSE)=G102,"-","Wrong PO"),"new")</f>
        <v>new</v>
      </c>
      <c r="DC102" s="32" t="str">
        <f>IF(DB102="wrong PO",(VLOOKUP($E102,'Oct 2015'!$D$1:$Z$500,3,FALSE)),"")</f>
        <v/>
      </c>
      <c r="DD102" s="29" t="str">
        <f>IFERROR(IF(VLOOKUP($E102,'Sep 2015'!$D$1:$Z$500,3,FALSE)=G102,"-","Wrong PO"),"new")</f>
        <v>new</v>
      </c>
      <c r="DE102" s="32" t="str">
        <f>IF(DD102="wrong PO",(VLOOKUP($E102,'Sep 2015'!$D$1:$Z$500,3,FALSE)),"")</f>
        <v/>
      </c>
    </row>
    <row r="103" spans="1:109">
      <c r="A103" s="115">
        <v>165</v>
      </c>
      <c r="B103" s="2" t="s">
        <v>841</v>
      </c>
      <c r="C103" s="2" t="s">
        <v>510</v>
      </c>
      <c r="D103" s="2" t="s">
        <v>76</v>
      </c>
      <c r="E103" s="2" t="s">
        <v>327</v>
      </c>
      <c r="F103" s="2" t="s">
        <v>547</v>
      </c>
      <c r="G103" s="21" t="s">
        <v>127</v>
      </c>
      <c r="H103" s="21" t="str">
        <f>IFERROR(VLOOKUP($E103,'Wayne Master'!$B$1:$C$315,2,FALSE),"not on master")</f>
        <v>P0771368</v>
      </c>
      <c r="I103" s="11" t="s">
        <v>2061</v>
      </c>
      <c r="J103" s="3">
        <v>42388</v>
      </c>
      <c r="K103" s="2" t="s">
        <v>39</v>
      </c>
      <c r="L103" s="2" t="s">
        <v>548</v>
      </c>
      <c r="M103" s="2" t="s">
        <v>30</v>
      </c>
      <c r="N103" s="2" t="s">
        <v>31</v>
      </c>
      <c r="O103" s="2" t="s">
        <v>32</v>
      </c>
      <c r="P103" s="4">
        <v>41758</v>
      </c>
      <c r="Q103" s="4">
        <v>56035</v>
      </c>
      <c r="R103" s="4">
        <v>14277</v>
      </c>
      <c r="S103" s="5">
        <v>241.28</v>
      </c>
      <c r="T103" s="4">
        <v>8699</v>
      </c>
      <c r="U103" s="4">
        <v>8977</v>
      </c>
      <c r="V103" s="4">
        <v>278</v>
      </c>
      <c r="W103" s="5">
        <v>16.62</v>
      </c>
      <c r="X103" s="5">
        <v>0</v>
      </c>
      <c r="Y103" s="14">
        <v>257.89999999999998</v>
      </c>
      <c r="Z103" s="14">
        <v>0</v>
      </c>
      <c r="AA103" s="14">
        <v>257.89999999999998</v>
      </c>
      <c r="AB103" s="4">
        <v>24580</v>
      </c>
      <c r="AC103" s="55"/>
      <c r="AD103" s="59">
        <f>SUM(AI103,AM103,AQ103,AU103,AY103,BC103,BG103,BK103,BO103,BS103,BW103,CA103)</f>
        <v>1482.9299999999998</v>
      </c>
      <c r="AE103" s="59">
        <f>(Q103*0.0169)+(U103*0.0598)</f>
        <v>1483.8161</v>
      </c>
      <c r="AF103" s="102">
        <f>IFERROR(IFERROR(VLOOKUP($G103,'FPO034'!$J$9:$Q$196,7,FALSE),(VLOOKUP($H103,'FPO034'!$J$9:$Q$196,7,FALSE))),"No PO")</f>
        <v>4580.16</v>
      </c>
      <c r="AG103" s="102">
        <f>IFERROR(IFERROR(VLOOKUP($G103,'FPO034'!$J$9:$Q$196,8,FALSE),(VLOOKUP($H103,'FPO034'!$J$9:$Q$196,8,FALSE))),"No PO")</f>
        <v>0</v>
      </c>
      <c r="AH103" s="102" t="str">
        <f>IF(AG103&lt;&gt;0,"No",IF(AD103&gt;AF103,"No",IF(AD103/AE103&lt;1,"--",IF(AD103/AE103&lt;1.02,"Maybe","No"))))</f>
        <v>--</v>
      </c>
      <c r="AI103" s="59">
        <f>IFERROR(VLOOKUP($E103,'Rev2 Aug 16'!$D$1:$Z$300,22,FALSE),"-")</f>
        <v>257.89999999999998</v>
      </c>
      <c r="AJ103" s="59" t="str">
        <f>IFERROR(VLOOKUP($E103,'Rev2 Aug 16'!$D$1:$Z$300,5,FALSE),"-")</f>
        <v>WAY2001H6AY</v>
      </c>
      <c r="AK103" s="59" t="str">
        <f>IFERROR(VLOOKUP(AJ103,'Paid Invoices'!$F$6:$I$381,3,FALSE),"")</f>
        <v/>
      </c>
      <c r="AL103" s="59" t="str">
        <f>IFERROR(VLOOKUP(AJ103,'Open Invoices'!$D$1:$E$3000,2,FALSE),"")</f>
        <v/>
      </c>
      <c r="AM103" s="59">
        <f>IFERROR(VLOOKUP($E103,'Rev2 July 16'!$D$1:$Z$300,22,FALSE),"-")</f>
        <v>166.13</v>
      </c>
      <c r="AN103" s="59" t="str">
        <f>IFERROR(VLOOKUP($E103,'Rev2 July 16'!$D$1:$Z$300,5,FALSE),"-")</f>
        <v>WAY2001G6BA</v>
      </c>
      <c r="AO103" s="59" t="str">
        <f>IFERROR(VLOOKUP(AN103,'Paid Invoices'!$F$6:$I$381,3,FALSE),"")</f>
        <v/>
      </c>
      <c r="AP103" s="59" t="str">
        <f>IFERROR(VLOOKUP(AN103,'Open Invoices'!$D$1:$E$3000,2,FALSE),"")</f>
        <v/>
      </c>
      <c r="AQ103" s="59">
        <f>IFERROR(VLOOKUP($E103,'Rev June 16'!$D$1:$Z$300,22,FALSE),"-")</f>
        <v>319.89</v>
      </c>
      <c r="AR103" s="59" t="str">
        <f>IFERROR(VLOOKUP($E103,'Rev June 16'!$D$1:$Z$300,4,FALSE),"-")</f>
        <v>WAY2001F6AY</v>
      </c>
      <c r="AS103" s="59" t="str">
        <f>IFERROR(VLOOKUP(AR103,'Paid Invoices'!$F$6:$I$381,3,FALSE),"")</f>
        <v/>
      </c>
      <c r="AT103" s="59" t="str">
        <f>IFERROR(VLOOKUP(AR103,'Open Invoices'!$D$1:$E$3000,2,FALSE),"")</f>
        <v/>
      </c>
      <c r="AU103" s="59">
        <f>IFERROR(VLOOKUP($E103,'May 2016'!$D$1:$Z$300,22,FALSE),"-")</f>
        <v>348.04</v>
      </c>
      <c r="AV103" s="59" t="str">
        <f>IFERROR(VLOOKUP($E103,'May 2016'!$D$1:$Z$300,4,FALSE),"-")</f>
        <v>WAY2001E6AX</v>
      </c>
      <c r="AW103" s="59" t="str">
        <f>IFERROR(VLOOKUP(AV103,'Paid Invoices'!$F$6:$I$381,3,FALSE),"")</f>
        <v/>
      </c>
      <c r="AX103" s="59" t="str">
        <f>IFERROR(VLOOKUP(AV103,'Open Invoices'!$D$1:$E$3000,2,FALSE),"")</f>
        <v/>
      </c>
      <c r="AY103" s="59">
        <f>IFERROR(VLOOKUP($E103,'Apr 2016'!$D$1:$Z$300,22,FALSE),"-")</f>
        <v>216.5</v>
      </c>
      <c r="AZ103" s="59" t="str">
        <f>IFERROR(VLOOKUP($E103,'Apr 2016'!$D$1:$Z$300,4,FALSE),"-")</f>
        <v>WAY2001D6AW</v>
      </c>
      <c r="BA103" s="59" t="str">
        <f>IFERROR(VLOOKUP(AZ103,'Paid Invoices'!$F$6:$I$381,3,FALSE),"")</f>
        <v/>
      </c>
      <c r="BB103" s="59" t="str">
        <f>IFERROR(VLOOKUP(AZ103,'Open Invoices'!$D$1:$E$3000,2,FALSE),"")</f>
        <v/>
      </c>
      <c r="BC103" s="59">
        <f>IFERROR(VLOOKUP($E103,'Mar 2016'!$D$1:$Z$300,22,FALSE),"-")</f>
        <v>26.36</v>
      </c>
      <c r="BD103" s="59" t="str">
        <f>IFERROR(VLOOKUP($E103,'Mar 2016'!$D$1:$Z$300,4,FALSE),"-")</f>
        <v>WAY2001C6AS</v>
      </c>
      <c r="BE103" s="59" t="str">
        <f>IFERROR(VLOOKUP(BD103,'Paid Invoices'!$F$6:$I$381,3,FALSE),"")</f>
        <v/>
      </c>
      <c r="BF103" s="59" t="str">
        <f>IFERROR(VLOOKUP(BD103,'Open Invoices'!$D$1:$E$3000,2,FALSE),"")</f>
        <v/>
      </c>
      <c r="BG103" s="59">
        <f>IFERROR(VLOOKUP($E103,'Feb 2016'!$D$1:$Z$300,22,FALSE),"-")</f>
        <v>148.11000000000001</v>
      </c>
      <c r="BH103" s="59" t="str">
        <f>IFERROR(VLOOKUP($E103,'Feb 2016'!$D$1:$Z$300,4,FALSE),"-")</f>
        <v>WAY2001B6AL</v>
      </c>
      <c r="BI103" s="59" t="str">
        <f>IFERROR(VLOOKUP(BH103,'Paid Invoices'!$F$6:$I$381,3,FALSE),"")</f>
        <v/>
      </c>
      <c r="BJ103" s="59" t="str">
        <f>IFERROR(VLOOKUP(BH103,'Open Invoices'!$D$1:$E$3000,2,FALSE),"")</f>
        <v/>
      </c>
      <c r="BK103" s="59">
        <f>IFERROR(VLOOKUP($E103,'Jan 2016'!$D$1:$Z$300,22,FALSE),"-")</f>
        <v>0</v>
      </c>
      <c r="BL103" s="59" t="str">
        <f>IFERROR(VLOOKUP($E103,'Jan 2016'!$D$1:$Z$300,4,FALSE),"-")</f>
        <v>WAY2001A6A</v>
      </c>
      <c r="BM103" s="59" t="str">
        <f>IFERROR(VLOOKUP(BL103,'Paid Invoices'!$F$6:$I$381,3,FALSE),"")</f>
        <v/>
      </c>
      <c r="BN103" s="59" t="str">
        <f>IFERROR(VLOOKUP(BL103,'Open Invoices'!$D$1:$E$3000,2,FALSE),"")</f>
        <v/>
      </c>
      <c r="BO103" s="59" t="str">
        <f>IFERROR(VLOOKUP($E103,'Dec 2015'!$D$1:$Z$300,22,FALSE),"-")</f>
        <v>-</v>
      </c>
      <c r="BP103" s="59" t="str">
        <f>IFERROR(VLOOKUP($E103,'Dec 2015'!$D$1:$Z$300,4,FALSE),"-")</f>
        <v>-</v>
      </c>
      <c r="BQ103" s="59" t="str">
        <f>IFERROR(VLOOKUP(BP103,'Paid Invoices'!$F$6:$I$381,3,FALSE),"")</f>
        <v/>
      </c>
      <c r="BR103" s="59" t="str">
        <f>IFERROR(VLOOKUP(BP103,'Open Invoices'!$D$1:$E$3000,2,FALSE),"")</f>
        <v/>
      </c>
      <c r="BS103" s="59" t="str">
        <f>IFERROR(VLOOKUP($E103,'Nov 2015'!$D$1:$Z$300,22,FALSE),"-")</f>
        <v>-</v>
      </c>
      <c r="BT103" s="59" t="str">
        <f>IFERROR(VLOOKUP($E103,'Nov 2015'!$D$1:$Z$300,4,FALSE),"-")</f>
        <v>-</v>
      </c>
      <c r="BU103" s="59" t="str">
        <f>IFERROR(VLOOKUP(BT103,'Paid Invoices'!$F$6:$I$381,3,FALSE),"")</f>
        <v/>
      </c>
      <c r="BV103" s="59" t="str">
        <f>IFERROR(VLOOKUP(BT103,'Open Invoices'!$D$1:$E$3000,2,FALSE),"")</f>
        <v/>
      </c>
      <c r="BW103" s="59" t="str">
        <f>IFERROR(VLOOKUP($E103,'Oct 2015'!$D$1:$Z$300,22,FALSE),"-")</f>
        <v>-</v>
      </c>
      <c r="BX103" s="59" t="str">
        <f>IFERROR(VLOOKUP($E103,'Oct 2015'!$D$1:$Z$300,4,FALSE),"-")</f>
        <v>-</v>
      </c>
      <c r="BY103" s="59" t="str">
        <f>IFERROR(VLOOKUP(BX103,'Paid Invoices'!$F$6:$I$381,3,FALSE),"")</f>
        <v/>
      </c>
      <c r="BZ103" s="59" t="str">
        <f>IFERROR(VLOOKUP(BX103,'Open Invoices'!$D$1:$E$3000,2,FALSE),"")</f>
        <v/>
      </c>
      <c r="CA103" s="59" t="str">
        <f>IFERROR(VLOOKUP($E103,'Sep 2015'!$D$1:$Z$300,22,FALSE),"-")</f>
        <v>-</v>
      </c>
      <c r="CB103" s="59" t="str">
        <f>IFERROR(VLOOKUP($E103,'Sep 2015'!$D$1:$Z$300,4,FALSE),"-")</f>
        <v>-</v>
      </c>
      <c r="CC103" s="59" t="str">
        <f>IFERROR(VLOOKUP(CB103,'Paid Invoices'!$F$6:$I$381,3,FALSE),"")</f>
        <v/>
      </c>
      <c r="CD103" s="59" t="str">
        <f>IFERROR(VLOOKUP(CB103,'Open Invoices'!$D$1:$E$3000,2,FALSE),"")</f>
        <v/>
      </c>
      <c r="CE103" s="52"/>
      <c r="CF103" s="52" t="s">
        <v>2115</v>
      </c>
      <c r="CG103" s="49" t="str">
        <f>IFERROR(IFERROR(VLOOKUP($E103,'Asset Group  All Assets'!$B$1:$C$500,2,FALSE),(VLOOKUP($E103,'Missing-WSU-POs'!$B$1:$D$500,3,FALSE))),"?")</f>
        <v>P0771368</v>
      </c>
      <c r="CH103" s="31" t="str">
        <f>IF(G103="","",G103)</f>
        <v>P0771368</v>
      </c>
      <c r="CI103" s="31" t="str">
        <f>IF(CG103=CH103,"","Wrong PO")</f>
        <v/>
      </c>
      <c r="CJ103" s="29" t="str">
        <f>IFERROR(IF(VLOOKUP($E103,'Org July 2016 '!$D$1:$Z$500,3,FALSE)=G103,"-","Wrong PO"),"new")</f>
        <v>Wrong PO</v>
      </c>
      <c r="CK103" s="32">
        <f>IF(CJ103="wrong PO",(VLOOKUP($E103,'Org July 2016 '!$D$1:$Z$500,3,FALSE)),"")</f>
        <v>0</v>
      </c>
      <c r="CL103" s="29" t="str">
        <f>IFERROR(IF(VLOOKUP($E103,'Org June 2016 '!$D$1:$Z$500,3,FALSE)=G103,"-","Wrong PO"),"new")</f>
        <v>Wrong PO</v>
      </c>
      <c r="CM103" s="32">
        <f>IF(CL103="wrong PO",(VLOOKUP($E103,'Org June 2016 '!$D$1:$Z$500,3,FALSE)),"")</f>
        <v>0</v>
      </c>
      <c r="CN103" s="29" t="str">
        <f>IFERROR(IF(VLOOKUP($E103,'May 2016'!D165:Z664,3,FALSE)=G103,"-","Wrong PO"),"new")</f>
        <v>new</v>
      </c>
      <c r="CO103" s="32" t="str">
        <f>IF(CN103="wrong PO",(VLOOKUP($E103,'May 2016'!D165:Z664,3,FALSE)),"")</f>
        <v/>
      </c>
      <c r="CP103" s="29" t="str">
        <f>IFERROR(IF(VLOOKUP($E103,'Apr 2016'!$D$1:$Z$500,3,FALSE)=G103,"-","Wrong PO"),"new")</f>
        <v>-</v>
      </c>
      <c r="CQ103" s="32" t="str">
        <f>IF(CP103="wrong PO",(VLOOKUP($E103,'Apr 2016'!$D$1:$Z$500,3,FALSE)),"")</f>
        <v/>
      </c>
      <c r="CR103" s="32" t="str">
        <f>IFERROR(IF(VLOOKUP($E103,'Mar 2016'!$D$1:$Z$500,3,FALSE)=G103,"-","Wrong PO"),"new")</f>
        <v>-</v>
      </c>
      <c r="CS103" s="32" t="str">
        <f>IF(CP103="wrong PO",(VLOOKUP($E103,'Mar 2016'!$D$1:$Z$500,3,FALSE)),"")</f>
        <v/>
      </c>
      <c r="CT103" s="32" t="str">
        <f>IFERROR(IF(VLOOKUP($E103,'Feb 2016'!$D$1:$Z$500,3,FALSE)=G103,"-","Wrong PO"),"new")</f>
        <v>-</v>
      </c>
      <c r="CU103" s="32" t="str">
        <f>IF(CP103="wrong PO",(VLOOKUP($E103,'Feb 2016'!$D$1:$Z$500,3,FALSE)),"")</f>
        <v/>
      </c>
      <c r="CV103" s="29" t="str">
        <f>IFERROR(IF(VLOOKUP($E103,'Jan 2016'!$D$1:$Z$500,3,FALSE)=G103,"-","Wrong PO"),"new")</f>
        <v>-</v>
      </c>
      <c r="CW103" s="32" t="str">
        <f>IF(CV103="wrong PO",(VLOOKUP($E103,'Jan 2016'!$D$1:$Z$500,3,FALSE)),"")</f>
        <v/>
      </c>
      <c r="CX103" s="29" t="str">
        <f>IFERROR(IF(VLOOKUP($E103,'Dec 2015'!$D$1:$Z$500,3,FALSE)=G103,"-","Wrong PO"),"new")</f>
        <v>new</v>
      </c>
      <c r="CY103" s="32" t="str">
        <f>IF(CX103="wrong PO",(VLOOKUP($E103,'Dec 2015'!$D$1:$Z$500,3,FALSE)),"")</f>
        <v/>
      </c>
      <c r="CZ103" s="29" t="str">
        <f>IFERROR(IF(VLOOKUP($E103,'Nov 2015'!$D$1:$Z$500,3,FALSE)=G103,"-","Wrong PO"),"new")</f>
        <v>new</v>
      </c>
      <c r="DA103" s="32" t="str">
        <f>IF(CZ103="wrong PO",(VLOOKUP($E103,'Nov 2015'!$D$1:$Z$500,3,FALSE)),"")</f>
        <v/>
      </c>
      <c r="DB103" s="29" t="str">
        <f>IFERROR(IF(VLOOKUP($E103,'Oct 2015'!$D$1:$Z$500,3,FALSE)=G103,"-","Wrong PO"),"new")</f>
        <v>new</v>
      </c>
      <c r="DC103" s="32" t="str">
        <f>IF(DB103="wrong PO",(VLOOKUP($E103,'Oct 2015'!$D$1:$Z$500,3,FALSE)),"")</f>
        <v/>
      </c>
      <c r="DD103" s="29" t="str">
        <f>IFERROR(IF(VLOOKUP($E103,'Sep 2015'!$D$1:$Z$500,3,FALSE)=G103,"-","Wrong PO"),"new")</f>
        <v>new</v>
      </c>
      <c r="DE103" s="32" t="str">
        <f>IF(DD103="wrong PO",(VLOOKUP($E103,'Sep 2015'!$D$1:$Z$500,3,FALSE)),"")</f>
        <v/>
      </c>
    </row>
    <row r="104" spans="1:109">
      <c r="A104" s="115">
        <v>166</v>
      </c>
      <c r="B104" s="2" t="s">
        <v>841</v>
      </c>
      <c r="C104" s="2" t="s">
        <v>510</v>
      </c>
      <c r="D104" s="2" t="s">
        <v>25</v>
      </c>
      <c r="E104" s="2" t="s">
        <v>33</v>
      </c>
      <c r="F104" s="2" t="s">
        <v>34</v>
      </c>
      <c r="G104" s="21" t="s">
        <v>108</v>
      </c>
      <c r="H104" s="21" t="str">
        <f>IFERROR(VLOOKUP($E104,'Wayne Master'!$B$1:$C$315,2,FALSE),"not on master")</f>
        <v>P0771686</v>
      </c>
      <c r="I104" s="11" t="s">
        <v>2060</v>
      </c>
      <c r="J104" s="3">
        <v>42207</v>
      </c>
      <c r="K104" s="2" t="s">
        <v>28</v>
      </c>
      <c r="L104" s="2" t="s">
        <v>35</v>
      </c>
      <c r="M104" s="2" t="s">
        <v>30</v>
      </c>
      <c r="N104" s="2" t="s">
        <v>31</v>
      </c>
      <c r="O104" s="2" t="s">
        <v>382</v>
      </c>
      <c r="P104" s="4">
        <v>147891</v>
      </c>
      <c r="Q104" s="4">
        <v>159485</v>
      </c>
      <c r="R104" s="4">
        <v>11594</v>
      </c>
      <c r="S104" s="5">
        <v>195.94</v>
      </c>
      <c r="T104" s="4">
        <v>0</v>
      </c>
      <c r="U104" s="4">
        <v>0</v>
      </c>
      <c r="V104" s="4">
        <v>0</v>
      </c>
      <c r="W104" s="5">
        <v>0</v>
      </c>
      <c r="X104" s="5">
        <v>0</v>
      </c>
      <c r="Y104" s="14">
        <v>195.94</v>
      </c>
      <c r="Z104" s="14">
        <v>0</v>
      </c>
      <c r="AA104" s="14">
        <v>195.94</v>
      </c>
      <c r="AB104" s="4">
        <v>24580</v>
      </c>
      <c r="AC104" s="55"/>
      <c r="AD104" s="59">
        <f>SUM(AI104,AM104,AQ104,AU104,AY104,BC104,BG104,BK104,BO104,BS104,BW104,CA104)</f>
        <v>2695.0199999999995</v>
      </c>
      <c r="AE104" s="59">
        <f>(Q104*0.0169)+(U104*0.0598)</f>
        <v>2695.2964999999999</v>
      </c>
      <c r="AF104" s="102">
        <f>IFERROR(IFERROR(VLOOKUP($G104,'FPO034'!$J$9:$Q$196,7,FALSE),(VLOOKUP($H104,'FPO034'!$J$9:$Q$196,7,FALSE))),"No PO")</f>
        <v>39845.519999999997</v>
      </c>
      <c r="AG104" s="102">
        <f>IFERROR(IFERROR(VLOOKUP($G104,'FPO034'!$J$9:$Q$196,8,FALSE),(VLOOKUP($H104,'FPO034'!$J$9:$Q$196,8,FALSE))),"No PO")</f>
        <v>0</v>
      </c>
      <c r="AH104" s="102" t="str">
        <f>IF(AG104&lt;&gt;0,"No",IF(AD104&gt;AF104,"No",IF(AD104/AE104&lt;1,"--",IF(AD104/AE104&lt;1.02,"Maybe","No"))))</f>
        <v>--</v>
      </c>
      <c r="AI104" s="59">
        <f>IFERROR(VLOOKUP($E104,'Rev2 Aug 16'!$D$1:$Z$300,22,FALSE),"-")</f>
        <v>195.94</v>
      </c>
      <c r="AJ104" s="59" t="str">
        <f>IFERROR(VLOOKUP($E104,'Rev2 Aug 16'!$D$1:$Z$300,5,FALSE),"-")</f>
        <v>WAY2001H6AZ</v>
      </c>
      <c r="AK104" s="59" t="str">
        <f>IFERROR(VLOOKUP(AJ104,'Paid Invoices'!$F$6:$I$381,3,FALSE),"")</f>
        <v/>
      </c>
      <c r="AL104" s="59" t="str">
        <f>IFERROR(VLOOKUP(AJ104,'Open Invoices'!$D$1:$E$3000,2,FALSE),"")</f>
        <v/>
      </c>
      <c r="AM104" s="59">
        <f>IFERROR(VLOOKUP($E104,'Rev2 July 16'!$D$1:$Z$300,22,FALSE),"-")</f>
        <v>211.94</v>
      </c>
      <c r="AN104" s="59" t="str">
        <f>IFERROR(VLOOKUP($E104,'Rev2 July 16'!$D$1:$Z$300,5,FALSE),"-")</f>
        <v>WAY2001G6BB</v>
      </c>
      <c r="AO104" s="59" t="str">
        <f>IFERROR(VLOOKUP(AN104,'Paid Invoices'!$F$6:$I$381,3,FALSE),"")</f>
        <v/>
      </c>
      <c r="AP104" s="59" t="str">
        <f>IFERROR(VLOOKUP(AN104,'Open Invoices'!$D$1:$E$3000,2,FALSE),"")</f>
        <v/>
      </c>
      <c r="AQ104" s="59">
        <f>IFERROR(VLOOKUP($E104,'Rev June 16'!$D$1:$Z$300,22,FALSE),"-")</f>
        <v>177.99</v>
      </c>
      <c r="AR104" s="59" t="str">
        <f>IFERROR(VLOOKUP($E104,'Rev June 16'!$D$1:$Z$300,4,FALSE),"-")</f>
        <v>WAY2001F6AZ</v>
      </c>
      <c r="AS104" s="59" t="str">
        <f>IFERROR(VLOOKUP(AR104,'Paid Invoices'!$F$6:$I$381,3,FALSE),"")</f>
        <v/>
      </c>
      <c r="AT104" s="59" t="str">
        <f>IFERROR(VLOOKUP(AR104,'Open Invoices'!$D$1:$E$3000,2,FALSE),"")</f>
        <v/>
      </c>
      <c r="AU104" s="59">
        <f>IFERROR(VLOOKUP($E104,'May 2016'!$D$1:$Z$300,22,FALSE),"-")</f>
        <v>201.18</v>
      </c>
      <c r="AV104" s="59" t="str">
        <f>IFERROR(VLOOKUP($E104,'May 2016'!$D$1:$Z$300,4,FALSE),"-")</f>
        <v>WAY2001E6AY</v>
      </c>
      <c r="AW104" s="59" t="str">
        <f>IFERROR(VLOOKUP(AV104,'Paid Invoices'!$F$6:$I$381,3,FALSE),"")</f>
        <v/>
      </c>
      <c r="AX104" s="59" t="str">
        <f>IFERROR(VLOOKUP(AV104,'Open Invoices'!$D$1:$E$3000,2,FALSE),"")</f>
        <v/>
      </c>
      <c r="AY104" s="59">
        <f>IFERROR(VLOOKUP($E104,'Apr 2016'!$D$1:$Z$300,22,FALSE),"-")</f>
        <v>279.04000000000002</v>
      </c>
      <c r="AZ104" s="59" t="str">
        <f>IFERROR(VLOOKUP($E104,'Apr 2016'!$D$1:$Z$300,4,FALSE),"-")</f>
        <v>WAY2001D6AX</v>
      </c>
      <c r="BA104" s="59" t="str">
        <f>IFERROR(VLOOKUP(AZ104,'Paid Invoices'!$F$6:$I$381,3,FALSE),"")</f>
        <v/>
      </c>
      <c r="BB104" s="59" t="str">
        <f>IFERROR(VLOOKUP(AZ104,'Open Invoices'!$D$1:$E$3000,2,FALSE),"")</f>
        <v/>
      </c>
      <c r="BC104" s="59">
        <f>IFERROR(VLOOKUP($E104,'Mar 2016'!$D$1:$Z$300,22,FALSE),"-")</f>
        <v>231.83</v>
      </c>
      <c r="BD104" s="59" t="str">
        <f>IFERROR(VLOOKUP($E104,'Mar 2016'!$D$1:$Z$300,4,FALSE),"-")</f>
        <v>WAY2001C6AT</v>
      </c>
      <c r="BE104" s="59" t="str">
        <f>IFERROR(VLOOKUP(BD104,'Paid Invoices'!$F$6:$I$381,3,FALSE),"")</f>
        <v/>
      </c>
      <c r="BF104" s="59" t="str">
        <f>IFERROR(VLOOKUP(BD104,'Open Invoices'!$D$1:$E$3000,2,FALSE),"")</f>
        <v/>
      </c>
      <c r="BG104" s="59">
        <f>IFERROR(VLOOKUP($E104,'Feb 2016'!$D$1:$Z$300,22,FALSE),"-")</f>
        <v>231.78</v>
      </c>
      <c r="BH104" s="59" t="str">
        <f>IFERROR(VLOOKUP($E104,'Feb 2016'!$D$1:$Z$300,4,FALSE),"-")</f>
        <v>WAY2001B6AM</v>
      </c>
      <c r="BI104" s="59" t="str">
        <f>IFERROR(VLOOKUP(BH104,'Paid Invoices'!$F$6:$I$381,3,FALSE),"")</f>
        <v/>
      </c>
      <c r="BJ104" s="59" t="str">
        <f>IFERROR(VLOOKUP(BH104,'Open Invoices'!$D$1:$E$3000,2,FALSE),"")</f>
        <v/>
      </c>
      <c r="BK104" s="59">
        <f>IFERROR(VLOOKUP($E104,'Jan 2016'!$D$1:$Z$300,22,FALSE),"-")</f>
        <v>134.79</v>
      </c>
      <c r="BL104" s="59" t="str">
        <f>IFERROR(VLOOKUP($E104,'Jan 2016'!$D$1:$Z$300,4,FALSE),"-")</f>
        <v>WAY2001A6AZ</v>
      </c>
      <c r="BM104" s="59" t="str">
        <f>IFERROR(VLOOKUP(BL104,'Paid Invoices'!$F$6:$I$381,3,FALSE),"")</f>
        <v/>
      </c>
      <c r="BN104" s="59" t="str">
        <f>IFERROR(VLOOKUP(BL104,'Open Invoices'!$D$1:$E$3000,2,FALSE),"")</f>
        <v/>
      </c>
      <c r="BO104" s="59">
        <f>IFERROR(VLOOKUP($E104,'Dec 2015'!$D$1:$Z$300,22,FALSE),"-")</f>
        <v>175.34</v>
      </c>
      <c r="BP104" s="59" t="str">
        <f>IFERROR(VLOOKUP($E104,'Dec 2015'!$D$1:$Z$300,4,FALSE),"-")</f>
        <v>WAY2001L5Y</v>
      </c>
      <c r="BQ104" s="59" t="str">
        <f>IFERROR(VLOOKUP(BP104,'Paid Invoices'!$F$6:$I$381,3,FALSE),"")</f>
        <v/>
      </c>
      <c r="BR104" s="59" t="str">
        <f>IFERROR(VLOOKUP(BP104,'Open Invoices'!$D$1:$E$3000,2,FALSE),"")</f>
        <v/>
      </c>
      <c r="BS104" s="59">
        <f>IFERROR(VLOOKUP($E104,'Nov 2015'!$D$1:$Z$300,22,FALSE),"-")</f>
        <v>257.79000000000002</v>
      </c>
      <c r="BT104" s="59" t="str">
        <f>IFERROR(VLOOKUP($E104,'Nov 2015'!$D$1:$Z$300,4,FALSE),"-")</f>
        <v>WAY2001K5AW</v>
      </c>
      <c r="BU104" s="59" t="str">
        <f>IFERROR(VLOOKUP(BT104,'Paid Invoices'!$F$6:$I$381,3,FALSE),"")</f>
        <v/>
      </c>
      <c r="BV104" s="59" t="str">
        <f>IFERROR(VLOOKUP(BT104,'Open Invoices'!$D$1:$E$3000,2,FALSE),"")</f>
        <v/>
      </c>
      <c r="BW104" s="59">
        <f>IFERROR(VLOOKUP($E104,'Oct 2015'!$D$1:$Z$300,22,FALSE),"-")</f>
        <v>498.28</v>
      </c>
      <c r="BX104" s="59" t="str">
        <f>IFERROR(VLOOKUP($E104,'Oct 2015'!$D$1:$Z$300,4,FALSE),"-")</f>
        <v>WAY2001J5AY</v>
      </c>
      <c r="BY104" s="59" t="str">
        <f>IFERROR(VLOOKUP(BX104,'Paid Invoices'!$F$6:$I$381,3,FALSE),"")</f>
        <v/>
      </c>
      <c r="BZ104" s="59" t="str">
        <f>IFERROR(VLOOKUP(BX104,'Open Invoices'!$D$1:$E$3000,2,FALSE),"")</f>
        <v/>
      </c>
      <c r="CA104" s="59">
        <f>IFERROR(VLOOKUP($E104,'Sep 2015'!$D$1:$Z$300,22,FALSE),"-")</f>
        <v>99.12</v>
      </c>
      <c r="CB104" s="59" t="str">
        <f>IFERROR(VLOOKUP($E104,'Sep 2015'!$D$1:$Z$300,4,FALSE),"-")</f>
        <v>WAY2001I5AH</v>
      </c>
      <c r="CC104" s="59" t="str">
        <f>IFERROR(VLOOKUP(CB104,'Paid Invoices'!$F$6:$I$381,3,FALSE),"")</f>
        <v/>
      </c>
      <c r="CD104" s="59" t="str">
        <f>IFERROR(VLOOKUP(CB104,'Open Invoices'!$D$1:$E$3000,2,FALSE),"")</f>
        <v/>
      </c>
      <c r="CE104" s="52"/>
      <c r="CF104" s="52" t="s">
        <v>2115</v>
      </c>
      <c r="CG104" s="49" t="str">
        <f>IFERROR(IFERROR(VLOOKUP($E104,'Asset Group  All Assets'!$B$1:$C$500,2,FALSE),(VLOOKUP($E104,'Missing-WSU-POs'!$B$1:$D$500,3,FALSE))),"?")</f>
        <v>P0771686</v>
      </c>
      <c r="CH104" s="31" t="str">
        <f>IF(G104="","",G104)</f>
        <v>P0771686</v>
      </c>
      <c r="CI104" s="31" t="str">
        <f>IF(CG104=CH104,"","Wrong PO")</f>
        <v/>
      </c>
      <c r="CJ104" s="29" t="str">
        <f>IFERROR(IF(VLOOKUP($E104,'Org July 2016 '!$D$1:$Z$500,3,FALSE)=G104,"-","Wrong PO"),"new")</f>
        <v>Wrong PO</v>
      </c>
      <c r="CK104" s="32">
        <f>IF(CJ104="wrong PO",(VLOOKUP($E104,'Org July 2016 '!$D$1:$Z$500,3,FALSE)),"")</f>
        <v>0</v>
      </c>
      <c r="CL104" s="29" t="str">
        <f>IFERROR(IF(VLOOKUP($E104,'Org June 2016 '!$D$1:$Z$500,3,FALSE)=G104,"-","Wrong PO"),"new")</f>
        <v>Wrong PO</v>
      </c>
      <c r="CM104" s="32">
        <f>IF(CL104="wrong PO",(VLOOKUP($E104,'Org June 2016 '!$D$1:$Z$500,3,FALSE)),"")</f>
        <v>0</v>
      </c>
      <c r="CN104" s="29" t="str">
        <f>IFERROR(IF(VLOOKUP($E104,'May 2016'!D166:Z665,3,FALSE)=G104,"-","Wrong PO"),"new")</f>
        <v>new</v>
      </c>
      <c r="CO104" s="32" t="str">
        <f>IF(CN104="wrong PO",(VLOOKUP($E104,'May 2016'!D166:Z665,3,FALSE)),"")</f>
        <v/>
      </c>
      <c r="CP104" s="29" t="str">
        <f>IFERROR(IF(VLOOKUP($E104,'Apr 2016'!$D$1:$Z$500,3,FALSE)=G104,"-","Wrong PO"),"new")</f>
        <v>-</v>
      </c>
      <c r="CQ104" s="32" t="str">
        <f>IF(CP104="wrong PO",(VLOOKUP($E104,'Apr 2016'!$D$1:$Z$500,3,FALSE)),"")</f>
        <v/>
      </c>
      <c r="CR104" s="32" t="str">
        <f>IFERROR(IF(VLOOKUP($E104,'Mar 2016'!$D$1:$Z$500,3,FALSE)=G104,"-","Wrong PO"),"new")</f>
        <v>-</v>
      </c>
      <c r="CS104" s="32" t="str">
        <f>IF(CP104="wrong PO",(VLOOKUP($E104,'Mar 2016'!$D$1:$Z$500,3,FALSE)),"")</f>
        <v/>
      </c>
      <c r="CT104" s="32" t="str">
        <f>IFERROR(IF(VLOOKUP($E104,'Feb 2016'!$D$1:$Z$500,3,FALSE)=G104,"-","Wrong PO"),"new")</f>
        <v>-</v>
      </c>
      <c r="CU104" s="32" t="str">
        <f>IF(CP104="wrong PO",(VLOOKUP($E104,'Feb 2016'!$D$1:$Z$500,3,FALSE)),"")</f>
        <v/>
      </c>
      <c r="CV104" s="29" t="str">
        <f>IFERROR(IF(VLOOKUP($E104,'Jan 2016'!$D$1:$Z$500,3,FALSE)=G104,"-","Wrong PO"),"new")</f>
        <v>-</v>
      </c>
      <c r="CW104" s="32" t="str">
        <f>IF(CV104="wrong PO",(VLOOKUP($E104,'Jan 2016'!$D$1:$Z$500,3,FALSE)),"")</f>
        <v/>
      </c>
      <c r="CX104" s="29" t="str">
        <f>IFERROR(IF(VLOOKUP($E104,'Dec 2015'!$D$1:$Z$500,3,FALSE)=G104,"-","Wrong PO"),"new")</f>
        <v>-</v>
      </c>
      <c r="CY104" s="32" t="str">
        <f>IF(CX104="wrong PO",(VLOOKUP($E104,'Dec 2015'!$D$1:$Z$500,3,FALSE)),"")</f>
        <v/>
      </c>
      <c r="CZ104" s="29" t="str">
        <f>IFERROR(IF(VLOOKUP($E104,'Nov 2015'!$D$1:$Z$500,3,FALSE)=G104,"-","Wrong PO"),"new")</f>
        <v>-</v>
      </c>
      <c r="DA104" s="32" t="str">
        <f>IF(CZ104="wrong PO",(VLOOKUP($E104,'Nov 2015'!$D$1:$Z$500,3,FALSE)),"")</f>
        <v/>
      </c>
      <c r="DB104" s="29" t="str">
        <f>IFERROR(IF(VLOOKUP($E104,'Oct 2015'!$D$1:$Z$500,3,FALSE)=G104,"-","Wrong PO"),"new")</f>
        <v>-</v>
      </c>
      <c r="DC104" s="32" t="str">
        <f>IF(DB104="wrong PO",(VLOOKUP($E104,'Oct 2015'!$D$1:$Z$500,3,FALSE)),"")</f>
        <v/>
      </c>
      <c r="DD104" s="29" t="str">
        <f>IFERROR(IF(VLOOKUP($E104,'Sep 2015'!$D$1:$Z$500,3,FALSE)=G104,"-","Wrong PO"),"new")</f>
        <v>-</v>
      </c>
      <c r="DE104" s="32" t="str">
        <f>IF(DD104="wrong PO",(VLOOKUP($E104,'Sep 2015'!$D$1:$Z$500,3,FALSE)),"")</f>
        <v/>
      </c>
    </row>
    <row r="105" spans="1:109">
      <c r="A105" s="115">
        <v>167</v>
      </c>
      <c r="B105" s="2" t="s">
        <v>841</v>
      </c>
      <c r="C105" s="2" t="s">
        <v>510</v>
      </c>
      <c r="D105" s="2" t="s">
        <v>25</v>
      </c>
      <c r="E105" s="2" t="s">
        <v>36</v>
      </c>
      <c r="F105" s="2" t="s">
        <v>34</v>
      </c>
      <c r="G105" s="21" t="s">
        <v>108</v>
      </c>
      <c r="H105" s="21" t="str">
        <f>IFERROR(VLOOKUP($E105,'Wayne Master'!$B$1:$C$315,2,FALSE),"not on master")</f>
        <v>P0771686</v>
      </c>
      <c r="I105" s="11" t="s">
        <v>2060</v>
      </c>
      <c r="J105" s="3">
        <v>42207</v>
      </c>
      <c r="K105" s="2" t="s">
        <v>28</v>
      </c>
      <c r="L105" s="2" t="s">
        <v>35</v>
      </c>
      <c r="M105" s="2" t="s">
        <v>30</v>
      </c>
      <c r="N105" s="2" t="s">
        <v>31</v>
      </c>
      <c r="O105" s="2" t="s">
        <v>382</v>
      </c>
      <c r="P105" s="4">
        <v>152620</v>
      </c>
      <c r="Q105" s="4">
        <v>160586</v>
      </c>
      <c r="R105" s="4">
        <v>7966</v>
      </c>
      <c r="S105" s="5">
        <v>134.63</v>
      </c>
      <c r="T105" s="4">
        <v>0</v>
      </c>
      <c r="U105" s="4">
        <v>0</v>
      </c>
      <c r="V105" s="4">
        <v>0</v>
      </c>
      <c r="W105" s="5">
        <v>0</v>
      </c>
      <c r="X105" s="5">
        <v>0</v>
      </c>
      <c r="Y105" s="14">
        <v>134.63</v>
      </c>
      <c r="Z105" s="14">
        <v>0</v>
      </c>
      <c r="AA105" s="14">
        <v>134.63</v>
      </c>
      <c r="AB105" s="4">
        <v>24580</v>
      </c>
      <c r="AC105" s="55"/>
      <c r="AD105" s="59">
        <f>SUM(AI105,AM105,AQ105,AU105,AY105,BC105,BG105,BK105,BO105,BS105,BW105,CA105)</f>
        <v>2713.63</v>
      </c>
      <c r="AE105" s="59">
        <f>(Q105*0.0169)+(U105*0.0598)</f>
        <v>2713.9033999999997</v>
      </c>
      <c r="AF105" s="102">
        <f>IFERROR(IFERROR(VLOOKUP($G105,'FPO034'!$J$9:$Q$196,7,FALSE),(VLOOKUP($H105,'FPO034'!$J$9:$Q$196,7,FALSE))),"No PO")</f>
        <v>39845.519999999997</v>
      </c>
      <c r="AG105" s="102">
        <f>IFERROR(IFERROR(VLOOKUP($G105,'FPO034'!$J$9:$Q$196,8,FALSE),(VLOOKUP($H105,'FPO034'!$J$9:$Q$196,8,FALSE))),"No PO")</f>
        <v>0</v>
      </c>
      <c r="AH105" s="102" t="str">
        <f>IF(AG105&lt;&gt;0,"No",IF(AD105&gt;AF105,"No",IF(AD105/AE105&lt;1,"--",IF(AD105/AE105&lt;1.02,"Maybe","No"))))</f>
        <v>--</v>
      </c>
      <c r="AI105" s="59">
        <f>IFERROR(VLOOKUP($E105,'Rev2 Aug 16'!$D$1:$Z$300,22,FALSE),"-")</f>
        <v>134.63</v>
      </c>
      <c r="AJ105" s="59" t="str">
        <f>IFERROR(VLOOKUP($E105,'Rev2 Aug 16'!$D$1:$Z$300,5,FALSE),"-")</f>
        <v>WAY2001H6AZ</v>
      </c>
      <c r="AK105" s="59" t="str">
        <f>IFERROR(VLOOKUP(AJ105,'Paid Invoices'!$F$6:$I$381,3,FALSE),"")</f>
        <v/>
      </c>
      <c r="AL105" s="59" t="str">
        <f>IFERROR(VLOOKUP(AJ105,'Open Invoices'!$D$1:$E$3000,2,FALSE),"")</f>
        <v/>
      </c>
      <c r="AM105" s="59">
        <f>IFERROR(VLOOKUP($E105,'Rev2 July 16'!$D$1:$Z$300,22,FALSE),"-")</f>
        <v>81.709999999999994</v>
      </c>
      <c r="AN105" s="59" t="str">
        <f>IFERROR(VLOOKUP($E105,'Rev2 July 16'!$D$1:$Z$300,5,FALSE),"-")</f>
        <v>WAY2001G6BB</v>
      </c>
      <c r="AO105" s="59" t="str">
        <f>IFERROR(VLOOKUP(AN105,'Paid Invoices'!$F$6:$I$381,3,FALSE),"")</f>
        <v/>
      </c>
      <c r="AP105" s="59" t="str">
        <f>IFERROR(VLOOKUP(AN105,'Open Invoices'!$D$1:$E$3000,2,FALSE),"")</f>
        <v/>
      </c>
      <c r="AQ105" s="59">
        <f>IFERROR(VLOOKUP($E105,'Rev June 16'!$D$1:$Z$300,22,FALSE),"-")</f>
        <v>72.94</v>
      </c>
      <c r="AR105" s="59" t="str">
        <f>IFERROR(VLOOKUP($E105,'Rev June 16'!$D$1:$Z$300,4,FALSE),"-")</f>
        <v>WAY2001F6AZ</v>
      </c>
      <c r="AS105" s="59" t="str">
        <f>IFERROR(VLOOKUP(AR105,'Paid Invoices'!$F$6:$I$381,3,FALSE),"")</f>
        <v/>
      </c>
      <c r="AT105" s="59" t="str">
        <f>IFERROR(VLOOKUP(AR105,'Open Invoices'!$D$1:$E$3000,2,FALSE),"")</f>
        <v/>
      </c>
      <c r="AU105" s="59">
        <f>IFERROR(VLOOKUP($E105,'May 2016'!$D$1:$Z$300,22,FALSE),"-")</f>
        <v>361.95</v>
      </c>
      <c r="AV105" s="59" t="str">
        <f>IFERROR(VLOOKUP($E105,'May 2016'!$D$1:$Z$300,4,FALSE),"-")</f>
        <v>WAY2001E6AY</v>
      </c>
      <c r="AW105" s="59" t="str">
        <f>IFERROR(VLOOKUP(AV105,'Paid Invoices'!$F$6:$I$381,3,FALSE),"")</f>
        <v/>
      </c>
      <c r="AX105" s="59" t="str">
        <f>IFERROR(VLOOKUP(AV105,'Open Invoices'!$D$1:$E$3000,2,FALSE),"")</f>
        <v/>
      </c>
      <c r="AY105" s="59">
        <f>IFERROR(VLOOKUP($E105,'Apr 2016'!$D$1:$Z$300,22,FALSE),"-")</f>
        <v>351.71</v>
      </c>
      <c r="AZ105" s="59" t="str">
        <f>IFERROR(VLOOKUP($E105,'Apr 2016'!$D$1:$Z$300,4,FALSE),"-")</f>
        <v>WAY2001D6AX</v>
      </c>
      <c r="BA105" s="59" t="str">
        <f>IFERROR(VLOOKUP(AZ105,'Paid Invoices'!$F$6:$I$381,3,FALSE),"")</f>
        <v/>
      </c>
      <c r="BB105" s="59" t="str">
        <f>IFERROR(VLOOKUP(AZ105,'Open Invoices'!$D$1:$E$3000,2,FALSE),"")</f>
        <v/>
      </c>
      <c r="BC105" s="59">
        <f>IFERROR(VLOOKUP($E105,'Mar 2016'!$D$1:$Z$300,22,FALSE),"-")</f>
        <v>291.61</v>
      </c>
      <c r="BD105" s="59" t="str">
        <f>IFERROR(VLOOKUP($E105,'Mar 2016'!$D$1:$Z$300,4,FALSE),"-")</f>
        <v>WAY2001C6AT</v>
      </c>
      <c r="BE105" s="59" t="str">
        <f>IFERROR(VLOOKUP(BD105,'Paid Invoices'!$F$6:$I$381,3,FALSE),"")</f>
        <v/>
      </c>
      <c r="BF105" s="59" t="str">
        <f>IFERROR(VLOOKUP(BD105,'Open Invoices'!$D$1:$E$3000,2,FALSE),"")</f>
        <v/>
      </c>
      <c r="BG105" s="59">
        <f>IFERROR(VLOOKUP($E105,'Feb 2016'!$D$1:$Z$300,22,FALSE),"-")</f>
        <v>202.28</v>
      </c>
      <c r="BH105" s="59" t="str">
        <f>IFERROR(VLOOKUP($E105,'Feb 2016'!$D$1:$Z$300,4,FALSE),"-")</f>
        <v>WAY2001B6AM</v>
      </c>
      <c r="BI105" s="59" t="str">
        <f>IFERROR(VLOOKUP(BH105,'Paid Invoices'!$F$6:$I$381,3,FALSE),"")</f>
        <v/>
      </c>
      <c r="BJ105" s="59" t="str">
        <f>IFERROR(VLOOKUP(BH105,'Open Invoices'!$D$1:$E$3000,2,FALSE),"")</f>
        <v/>
      </c>
      <c r="BK105" s="59">
        <f>IFERROR(VLOOKUP($E105,'Jan 2016'!$D$1:$Z$300,22,FALSE),"-")</f>
        <v>222.67</v>
      </c>
      <c r="BL105" s="59" t="str">
        <f>IFERROR(VLOOKUP($E105,'Jan 2016'!$D$1:$Z$300,4,FALSE),"-")</f>
        <v>WAY2001A6AZ</v>
      </c>
      <c r="BM105" s="59" t="str">
        <f>IFERROR(VLOOKUP(BL105,'Paid Invoices'!$F$6:$I$381,3,FALSE),"")</f>
        <v/>
      </c>
      <c r="BN105" s="59" t="str">
        <f>IFERROR(VLOOKUP(BL105,'Open Invoices'!$D$1:$E$3000,2,FALSE),"")</f>
        <v/>
      </c>
      <c r="BO105" s="59">
        <f>IFERROR(VLOOKUP($E105,'Dec 2015'!$D$1:$Z$300,22,FALSE),"-")</f>
        <v>236.94</v>
      </c>
      <c r="BP105" s="59" t="str">
        <f>IFERROR(VLOOKUP($E105,'Dec 2015'!$D$1:$Z$300,4,FALSE),"-")</f>
        <v>WAY2001L5Y</v>
      </c>
      <c r="BQ105" s="59" t="str">
        <f>IFERROR(VLOOKUP(BP105,'Paid Invoices'!$F$6:$I$381,3,FALSE),"")</f>
        <v/>
      </c>
      <c r="BR105" s="59" t="str">
        <f>IFERROR(VLOOKUP(BP105,'Open Invoices'!$D$1:$E$3000,2,FALSE),"")</f>
        <v/>
      </c>
      <c r="BS105" s="59">
        <f>IFERROR(VLOOKUP($E105,'Nov 2015'!$D$1:$Z$300,22,FALSE),"-")</f>
        <v>350.24</v>
      </c>
      <c r="BT105" s="59" t="str">
        <f>IFERROR(VLOOKUP($E105,'Nov 2015'!$D$1:$Z$300,4,FALSE),"-")</f>
        <v>WAY2001K5AW</v>
      </c>
      <c r="BU105" s="59" t="str">
        <f>IFERROR(VLOOKUP(BT105,'Paid Invoices'!$F$6:$I$381,3,FALSE),"")</f>
        <v/>
      </c>
      <c r="BV105" s="59" t="str">
        <f>IFERROR(VLOOKUP(BT105,'Open Invoices'!$D$1:$E$3000,2,FALSE),"")</f>
        <v/>
      </c>
      <c r="BW105" s="59">
        <f>IFERROR(VLOOKUP($E105,'Oct 2015'!$D$1:$Z$300,22,FALSE),"-")</f>
        <v>371.41</v>
      </c>
      <c r="BX105" s="59" t="str">
        <f>IFERROR(VLOOKUP($E105,'Oct 2015'!$D$1:$Z$300,4,FALSE),"-")</f>
        <v>WAY2001J5AY</v>
      </c>
      <c r="BY105" s="59" t="str">
        <f>IFERROR(VLOOKUP(BX105,'Paid Invoices'!$F$6:$I$381,3,FALSE),"")</f>
        <v/>
      </c>
      <c r="BZ105" s="59" t="str">
        <f>IFERROR(VLOOKUP(BX105,'Open Invoices'!$D$1:$E$3000,2,FALSE),"")</f>
        <v/>
      </c>
      <c r="CA105" s="59">
        <f>IFERROR(VLOOKUP($E105,'Sep 2015'!$D$1:$Z$300,22,FALSE),"-")</f>
        <v>35.54</v>
      </c>
      <c r="CB105" s="59" t="str">
        <f>IFERROR(VLOOKUP($E105,'Sep 2015'!$D$1:$Z$300,4,FALSE),"-")</f>
        <v>WAY2001I5AH</v>
      </c>
      <c r="CC105" s="59" t="str">
        <f>IFERROR(VLOOKUP(CB105,'Paid Invoices'!$F$6:$I$381,3,FALSE),"")</f>
        <v/>
      </c>
      <c r="CD105" s="59" t="str">
        <f>IFERROR(VLOOKUP(CB105,'Open Invoices'!$D$1:$E$3000,2,FALSE),"")</f>
        <v/>
      </c>
      <c r="CE105" s="52"/>
      <c r="CF105" s="52" t="s">
        <v>2115</v>
      </c>
      <c r="CG105" s="49" t="str">
        <f>IFERROR(IFERROR(VLOOKUP($E105,'Asset Group  All Assets'!$B$1:$C$500,2,FALSE),(VLOOKUP($E105,'Missing-WSU-POs'!$B$1:$D$500,3,FALSE))),"?")</f>
        <v>P0771686</v>
      </c>
      <c r="CH105" s="31" t="str">
        <f>IF(G105="","",G105)</f>
        <v>P0771686</v>
      </c>
      <c r="CI105" s="31" t="str">
        <f>IF(CG105=CH105,"","Wrong PO")</f>
        <v/>
      </c>
      <c r="CJ105" s="29" t="str">
        <f>IFERROR(IF(VLOOKUP($E105,'Org July 2016 '!$D$1:$Z$500,3,FALSE)=G105,"-","Wrong PO"),"new")</f>
        <v>Wrong PO</v>
      </c>
      <c r="CK105" s="32">
        <f>IF(CJ105="wrong PO",(VLOOKUP($E105,'Org July 2016 '!$D$1:$Z$500,3,FALSE)),"")</f>
        <v>0</v>
      </c>
      <c r="CL105" s="29" t="str">
        <f>IFERROR(IF(VLOOKUP($E105,'Org June 2016 '!$D$1:$Z$500,3,FALSE)=G105,"-","Wrong PO"),"new")</f>
        <v>Wrong PO</v>
      </c>
      <c r="CM105" s="32">
        <f>IF(CL105="wrong PO",(VLOOKUP($E105,'Org June 2016 '!$D$1:$Z$500,3,FALSE)),"")</f>
        <v>0</v>
      </c>
      <c r="CN105" s="29" t="str">
        <f>IFERROR(IF(VLOOKUP($E105,'May 2016'!D167:Z666,3,FALSE)=G105,"-","Wrong PO"),"new")</f>
        <v>new</v>
      </c>
      <c r="CO105" s="32" t="str">
        <f>IF(CN105="wrong PO",(VLOOKUP($E105,'May 2016'!D167:Z666,3,FALSE)),"")</f>
        <v/>
      </c>
      <c r="CP105" s="29" t="str">
        <f>IFERROR(IF(VLOOKUP($E105,'Apr 2016'!$D$1:$Z$500,3,FALSE)=G105,"-","Wrong PO"),"new")</f>
        <v>-</v>
      </c>
      <c r="CQ105" s="32" t="str">
        <f>IF(CP105="wrong PO",(VLOOKUP($E105,'Apr 2016'!$D$1:$Z$500,3,FALSE)),"")</f>
        <v/>
      </c>
      <c r="CR105" s="32" t="str">
        <f>IFERROR(IF(VLOOKUP($E105,'Mar 2016'!$D$1:$Z$500,3,FALSE)=G105,"-","Wrong PO"),"new")</f>
        <v>-</v>
      </c>
      <c r="CS105" s="32" t="str">
        <f>IF(CP105="wrong PO",(VLOOKUP($E105,'Mar 2016'!$D$1:$Z$500,3,FALSE)),"")</f>
        <v/>
      </c>
      <c r="CT105" s="32" t="str">
        <f>IFERROR(IF(VLOOKUP($E105,'Feb 2016'!$D$1:$Z$500,3,FALSE)=G105,"-","Wrong PO"),"new")</f>
        <v>-</v>
      </c>
      <c r="CU105" s="32" t="str">
        <f>IF(CP105="wrong PO",(VLOOKUP($E105,'Feb 2016'!$D$1:$Z$500,3,FALSE)),"")</f>
        <v/>
      </c>
      <c r="CV105" s="29" t="str">
        <f>IFERROR(IF(VLOOKUP($E105,'Jan 2016'!$D$1:$Z$500,3,FALSE)=G105,"-","Wrong PO"),"new")</f>
        <v>-</v>
      </c>
      <c r="CW105" s="32" t="str">
        <f>IF(CV105="wrong PO",(VLOOKUP($E105,'Jan 2016'!$D$1:$Z$500,3,FALSE)),"")</f>
        <v/>
      </c>
      <c r="CX105" s="29" t="str">
        <f>IFERROR(IF(VLOOKUP($E105,'Dec 2015'!$D$1:$Z$500,3,FALSE)=G105,"-","Wrong PO"),"new")</f>
        <v>-</v>
      </c>
      <c r="CY105" s="32" t="str">
        <f>IF(CX105="wrong PO",(VLOOKUP($E105,'Dec 2015'!$D$1:$Z$500,3,FALSE)),"")</f>
        <v/>
      </c>
      <c r="CZ105" s="29" t="str">
        <f>IFERROR(IF(VLOOKUP($E105,'Nov 2015'!$D$1:$Z$500,3,FALSE)=G105,"-","Wrong PO"),"new")</f>
        <v>-</v>
      </c>
      <c r="DA105" s="32" t="str">
        <f>IF(CZ105="wrong PO",(VLOOKUP($E105,'Nov 2015'!$D$1:$Z$500,3,FALSE)),"")</f>
        <v/>
      </c>
      <c r="DB105" s="29" t="str">
        <f>IFERROR(IF(VLOOKUP($E105,'Oct 2015'!$D$1:$Z$500,3,FALSE)=G105,"-","Wrong PO"),"new")</f>
        <v>-</v>
      </c>
      <c r="DC105" s="32" t="str">
        <f>IF(DB105="wrong PO",(VLOOKUP($E105,'Oct 2015'!$D$1:$Z$500,3,FALSE)),"")</f>
        <v/>
      </c>
      <c r="DD105" s="29" t="str">
        <f>IFERROR(IF(VLOOKUP($E105,'Sep 2015'!$D$1:$Z$500,3,FALSE)=G105,"-","Wrong PO"),"new")</f>
        <v>-</v>
      </c>
      <c r="DE105" s="32" t="str">
        <f>IF(DD105="wrong PO",(VLOOKUP($E105,'Sep 2015'!$D$1:$Z$500,3,FALSE)),"")</f>
        <v/>
      </c>
    </row>
    <row r="106" spans="1:109">
      <c r="A106" s="115">
        <v>168</v>
      </c>
      <c r="B106" s="2" t="s">
        <v>841</v>
      </c>
      <c r="C106" s="2" t="s">
        <v>510</v>
      </c>
      <c r="D106" s="2" t="s">
        <v>25</v>
      </c>
      <c r="E106" s="2" t="s">
        <v>45</v>
      </c>
      <c r="F106" s="2" t="s">
        <v>46</v>
      </c>
      <c r="G106" s="21" t="s">
        <v>108</v>
      </c>
      <c r="H106" s="21" t="str">
        <f>IFERROR(VLOOKUP($E106,'Wayne Master'!$B$1:$C$315,2,FALSE),"not on master")</f>
        <v>P0771686</v>
      </c>
      <c r="I106" s="11" t="s">
        <v>2060</v>
      </c>
      <c r="J106" s="3">
        <v>42208</v>
      </c>
      <c r="K106" s="2" t="s">
        <v>28</v>
      </c>
      <c r="L106" s="2" t="s">
        <v>47</v>
      </c>
      <c r="M106" s="2" t="s">
        <v>30</v>
      </c>
      <c r="N106" s="2" t="s">
        <v>31</v>
      </c>
      <c r="O106" s="2" t="s">
        <v>32</v>
      </c>
      <c r="P106" s="4">
        <v>206509</v>
      </c>
      <c r="Q106" s="4">
        <v>215689</v>
      </c>
      <c r="R106" s="4">
        <v>9180</v>
      </c>
      <c r="S106" s="5">
        <v>155.13999999999999</v>
      </c>
      <c r="T106" s="4">
        <v>0</v>
      </c>
      <c r="U106" s="4">
        <v>0</v>
      </c>
      <c r="V106" s="4">
        <v>0</v>
      </c>
      <c r="W106" s="5">
        <v>0</v>
      </c>
      <c r="X106" s="5">
        <v>0</v>
      </c>
      <c r="Y106" s="14">
        <v>155.13999999999999</v>
      </c>
      <c r="Z106" s="14">
        <v>0</v>
      </c>
      <c r="AA106" s="14">
        <v>155.13999999999999</v>
      </c>
      <c r="AB106" s="4">
        <v>24580</v>
      </c>
      <c r="AC106" s="55"/>
      <c r="AD106" s="59">
        <f>SUM(AI106,AM106,AQ106,AU106,AY106,BC106,BG106,BK106,BO106,BS106,BW106,CA106)</f>
        <v>3644.75</v>
      </c>
      <c r="AE106" s="59">
        <f>(Q106*0.0169)+(U106*0.0598)</f>
        <v>3645.1440999999995</v>
      </c>
      <c r="AF106" s="102">
        <f>IFERROR(IFERROR(VLOOKUP($G106,'FPO034'!$J$9:$Q$196,7,FALSE),(VLOOKUP($H106,'FPO034'!$J$9:$Q$196,7,FALSE))),"No PO")</f>
        <v>39845.519999999997</v>
      </c>
      <c r="AG106" s="102">
        <f>IFERROR(IFERROR(VLOOKUP($G106,'FPO034'!$J$9:$Q$196,8,FALSE),(VLOOKUP($H106,'FPO034'!$J$9:$Q$196,8,FALSE))),"No PO")</f>
        <v>0</v>
      </c>
      <c r="AH106" s="102" t="str">
        <f>IF(AG106&lt;&gt;0,"No",IF(AD106&gt;AF106,"No",IF(AD106/AE106&lt;1,"--",IF(AD106/AE106&lt;1.02,"Maybe","No"))))</f>
        <v>--</v>
      </c>
      <c r="AI106" s="59">
        <f>IFERROR(VLOOKUP($E106,'Rev2 Aug 16'!$D$1:$Z$300,22,FALSE),"-")</f>
        <v>155.13999999999999</v>
      </c>
      <c r="AJ106" s="59" t="str">
        <f>IFERROR(VLOOKUP($E106,'Rev2 Aug 16'!$D$1:$Z$300,5,FALSE),"-")</f>
        <v>WAY2001H6AZ</v>
      </c>
      <c r="AK106" s="59" t="str">
        <f>IFERROR(VLOOKUP(AJ106,'Paid Invoices'!$F$6:$I$381,3,FALSE),"")</f>
        <v/>
      </c>
      <c r="AL106" s="59" t="str">
        <f>IFERROR(VLOOKUP(AJ106,'Open Invoices'!$D$1:$E$3000,2,FALSE),"")</f>
        <v/>
      </c>
      <c r="AM106" s="59">
        <f>IFERROR(VLOOKUP($E106,'Rev2 July 16'!$D$1:$Z$300,22,FALSE),"-")</f>
        <v>195.41</v>
      </c>
      <c r="AN106" s="59" t="str">
        <f>IFERROR(VLOOKUP($E106,'Rev2 July 16'!$D$1:$Z$300,5,FALSE),"-")</f>
        <v>WAY2001G6BB</v>
      </c>
      <c r="AO106" s="59" t="str">
        <f>IFERROR(VLOOKUP(AN106,'Paid Invoices'!$F$6:$I$381,3,FALSE),"")</f>
        <v/>
      </c>
      <c r="AP106" s="59" t="str">
        <f>IFERROR(VLOOKUP(AN106,'Open Invoices'!$D$1:$E$3000,2,FALSE),"")</f>
        <v/>
      </c>
      <c r="AQ106" s="59">
        <f>IFERROR(VLOOKUP($E106,'Rev June 16'!$D$1:$Z$300,22,FALSE),"-")</f>
        <v>203.88</v>
      </c>
      <c r="AR106" s="59" t="str">
        <f>IFERROR(VLOOKUP($E106,'Rev June 16'!$D$1:$Z$300,4,FALSE),"-")</f>
        <v>WAY2001F6AZ</v>
      </c>
      <c r="AS106" s="59" t="str">
        <f>IFERROR(VLOOKUP(AR106,'Paid Invoices'!$F$6:$I$381,3,FALSE),"")</f>
        <v/>
      </c>
      <c r="AT106" s="59" t="str">
        <f>IFERROR(VLOOKUP(AR106,'Open Invoices'!$D$1:$E$3000,2,FALSE),"")</f>
        <v/>
      </c>
      <c r="AU106" s="59">
        <f>IFERROR(VLOOKUP($E106,'May 2016'!$D$1:$Z$300,22,FALSE),"-")</f>
        <v>344.15</v>
      </c>
      <c r="AV106" s="59" t="str">
        <f>IFERROR(VLOOKUP($E106,'May 2016'!$D$1:$Z$300,4,FALSE),"-")</f>
        <v>WAY2001E6AY</v>
      </c>
      <c r="AW106" s="59" t="str">
        <f>IFERROR(VLOOKUP(AV106,'Paid Invoices'!$F$6:$I$381,3,FALSE),"")</f>
        <v/>
      </c>
      <c r="AX106" s="59" t="str">
        <f>IFERROR(VLOOKUP(AV106,'Open Invoices'!$D$1:$E$3000,2,FALSE),"")</f>
        <v/>
      </c>
      <c r="AY106" s="59">
        <f>IFERROR(VLOOKUP($E106,'Apr 2016'!$D$1:$Z$300,22,FALSE),"-")</f>
        <v>389.73</v>
      </c>
      <c r="AZ106" s="59" t="str">
        <f>IFERROR(VLOOKUP($E106,'Apr 2016'!$D$1:$Z$300,4,FALSE),"-")</f>
        <v>WAY2001D6AX</v>
      </c>
      <c r="BA106" s="59" t="str">
        <f>IFERROR(VLOOKUP(AZ106,'Paid Invoices'!$F$6:$I$381,3,FALSE),"")</f>
        <v/>
      </c>
      <c r="BB106" s="59" t="str">
        <f>IFERROR(VLOOKUP(AZ106,'Open Invoices'!$D$1:$E$3000,2,FALSE),"")</f>
        <v/>
      </c>
      <c r="BC106" s="59">
        <f>IFERROR(VLOOKUP($E106,'Mar 2016'!$D$1:$Z$300,22,FALSE),"-")</f>
        <v>299.3</v>
      </c>
      <c r="BD106" s="59" t="str">
        <f>IFERROR(VLOOKUP($E106,'Mar 2016'!$D$1:$Z$300,4,FALSE),"-")</f>
        <v>WAY2001C6AT</v>
      </c>
      <c r="BE106" s="59" t="str">
        <f>IFERROR(VLOOKUP(BD106,'Paid Invoices'!$F$6:$I$381,3,FALSE),"")</f>
        <v/>
      </c>
      <c r="BF106" s="59" t="str">
        <f>IFERROR(VLOOKUP(BD106,'Open Invoices'!$D$1:$E$3000,2,FALSE),"")</f>
        <v/>
      </c>
      <c r="BG106" s="59">
        <f>IFERROR(VLOOKUP($E106,'Feb 2016'!$D$1:$Z$300,22,FALSE),"-")</f>
        <v>368.66</v>
      </c>
      <c r="BH106" s="59" t="str">
        <f>IFERROR(VLOOKUP($E106,'Feb 2016'!$D$1:$Z$300,4,FALSE),"-")</f>
        <v>WAY2001B6AM</v>
      </c>
      <c r="BI106" s="59" t="str">
        <f>IFERROR(VLOOKUP(BH106,'Paid Invoices'!$F$6:$I$381,3,FALSE),"")</f>
        <v/>
      </c>
      <c r="BJ106" s="59" t="str">
        <f>IFERROR(VLOOKUP(BH106,'Open Invoices'!$D$1:$E$3000,2,FALSE),"")</f>
        <v/>
      </c>
      <c r="BK106" s="59">
        <f>IFERROR(VLOOKUP($E106,'Jan 2016'!$D$1:$Z$300,22,FALSE),"-")</f>
        <v>250.93</v>
      </c>
      <c r="BL106" s="59" t="str">
        <f>IFERROR(VLOOKUP($E106,'Jan 2016'!$D$1:$Z$300,4,FALSE),"-")</f>
        <v>WAY2001A6AZ</v>
      </c>
      <c r="BM106" s="59" t="str">
        <f>IFERROR(VLOOKUP(BL106,'Paid Invoices'!$F$6:$I$381,3,FALSE),"")</f>
        <v/>
      </c>
      <c r="BN106" s="59" t="str">
        <f>IFERROR(VLOOKUP(BL106,'Open Invoices'!$D$1:$E$3000,2,FALSE),"")</f>
        <v/>
      </c>
      <c r="BO106" s="59">
        <f>IFERROR(VLOOKUP($E106,'Dec 2015'!$D$1:$Z$300,22,FALSE),"-")</f>
        <v>328.11</v>
      </c>
      <c r="BP106" s="59" t="str">
        <f>IFERROR(VLOOKUP($E106,'Dec 2015'!$D$1:$Z$300,4,FALSE),"-")</f>
        <v>WAY2001L5Y</v>
      </c>
      <c r="BQ106" s="59" t="str">
        <f>IFERROR(VLOOKUP(BP106,'Paid Invoices'!$F$6:$I$381,3,FALSE),"")</f>
        <v/>
      </c>
      <c r="BR106" s="59" t="str">
        <f>IFERROR(VLOOKUP(BP106,'Open Invoices'!$D$1:$E$3000,2,FALSE),"")</f>
        <v/>
      </c>
      <c r="BS106" s="59">
        <f>IFERROR(VLOOKUP($E106,'Nov 2015'!$D$1:$Z$300,22,FALSE),"-")</f>
        <v>412.14</v>
      </c>
      <c r="BT106" s="59" t="str">
        <f>IFERROR(VLOOKUP($E106,'Nov 2015'!$D$1:$Z$300,4,FALSE),"-")</f>
        <v>WAY2001K5AW</v>
      </c>
      <c r="BU106" s="59" t="str">
        <f>IFERROR(VLOOKUP(BT106,'Paid Invoices'!$F$6:$I$381,3,FALSE),"")</f>
        <v/>
      </c>
      <c r="BV106" s="59" t="str">
        <f>IFERROR(VLOOKUP(BT106,'Open Invoices'!$D$1:$E$3000,2,FALSE),"")</f>
        <v/>
      </c>
      <c r="BW106" s="59">
        <f>IFERROR(VLOOKUP($E106,'Oct 2015'!$D$1:$Z$300,22,FALSE),"-")</f>
        <v>574.77</v>
      </c>
      <c r="BX106" s="59" t="str">
        <f>IFERROR(VLOOKUP($E106,'Oct 2015'!$D$1:$Z$300,4,FALSE),"-")</f>
        <v>WAY2001J5AY</v>
      </c>
      <c r="BY106" s="59" t="str">
        <f>IFERROR(VLOOKUP(BX106,'Paid Invoices'!$F$6:$I$381,3,FALSE),"")</f>
        <v/>
      </c>
      <c r="BZ106" s="59" t="str">
        <f>IFERROR(VLOOKUP(BX106,'Open Invoices'!$D$1:$E$3000,2,FALSE),"")</f>
        <v/>
      </c>
      <c r="CA106" s="59">
        <f>IFERROR(VLOOKUP($E106,'Sep 2015'!$D$1:$Z$300,22,FALSE),"-")</f>
        <v>122.53</v>
      </c>
      <c r="CB106" s="59" t="str">
        <f>IFERROR(VLOOKUP($E106,'Sep 2015'!$D$1:$Z$300,4,FALSE),"-")</f>
        <v>WAY2001I5AH</v>
      </c>
      <c r="CC106" s="59" t="str">
        <f>IFERROR(VLOOKUP(CB106,'Paid Invoices'!$F$6:$I$381,3,FALSE),"")</f>
        <v/>
      </c>
      <c r="CD106" s="59" t="str">
        <f>IFERROR(VLOOKUP(CB106,'Open Invoices'!$D$1:$E$3000,2,FALSE),"")</f>
        <v/>
      </c>
      <c r="CE106" s="52"/>
      <c r="CF106" s="52" t="s">
        <v>2115</v>
      </c>
      <c r="CG106" s="49" t="str">
        <f>IFERROR(IFERROR(VLOOKUP($E106,'Asset Group  All Assets'!$B$1:$C$500,2,FALSE),(VLOOKUP($E106,'Missing-WSU-POs'!$B$1:$D$500,3,FALSE))),"?")</f>
        <v>P0771686</v>
      </c>
      <c r="CH106" s="31" t="str">
        <f>IF(G106="","",G106)</f>
        <v>P0771686</v>
      </c>
      <c r="CI106" s="31" t="str">
        <f>IF(CG106=CH106,"","Wrong PO")</f>
        <v/>
      </c>
      <c r="CJ106" s="29" t="str">
        <f>IFERROR(IF(VLOOKUP($E106,'Org July 2016 '!$D$1:$Z$500,3,FALSE)=G106,"-","Wrong PO"),"new")</f>
        <v>Wrong PO</v>
      </c>
      <c r="CK106" s="32">
        <f>IF(CJ106="wrong PO",(VLOOKUP($E106,'Org July 2016 '!$D$1:$Z$500,3,FALSE)),"")</f>
        <v>0</v>
      </c>
      <c r="CL106" s="29" t="str">
        <f>IFERROR(IF(VLOOKUP($E106,'Org June 2016 '!$D$1:$Z$500,3,FALSE)=G106,"-","Wrong PO"),"new")</f>
        <v>Wrong PO</v>
      </c>
      <c r="CM106" s="32">
        <f>IF(CL106="wrong PO",(VLOOKUP($E106,'Org June 2016 '!$D$1:$Z$500,3,FALSE)),"")</f>
        <v>0</v>
      </c>
      <c r="CN106" s="29" t="str">
        <f>IFERROR(IF(VLOOKUP($E106,'May 2016'!D168:Z667,3,FALSE)=G106,"-","Wrong PO"),"new")</f>
        <v>new</v>
      </c>
      <c r="CO106" s="32" t="str">
        <f>IF(CN106="wrong PO",(VLOOKUP($E106,'May 2016'!D168:Z667,3,FALSE)),"")</f>
        <v/>
      </c>
      <c r="CP106" s="29" t="str">
        <f>IFERROR(IF(VLOOKUP($E106,'Apr 2016'!$D$1:$Z$500,3,FALSE)=G106,"-","Wrong PO"),"new")</f>
        <v>-</v>
      </c>
      <c r="CQ106" s="32" t="str">
        <f>IF(CP106="wrong PO",(VLOOKUP($E106,'Apr 2016'!$D$1:$Z$500,3,FALSE)),"")</f>
        <v/>
      </c>
      <c r="CR106" s="32" t="str">
        <f>IFERROR(IF(VLOOKUP($E106,'Mar 2016'!$D$1:$Z$500,3,FALSE)=G106,"-","Wrong PO"),"new")</f>
        <v>-</v>
      </c>
      <c r="CS106" s="32" t="str">
        <f>IF(CP106="wrong PO",(VLOOKUP($E106,'Mar 2016'!$D$1:$Z$500,3,FALSE)),"")</f>
        <v/>
      </c>
      <c r="CT106" s="32" t="str">
        <f>IFERROR(IF(VLOOKUP($E106,'Feb 2016'!$D$1:$Z$500,3,FALSE)=G106,"-","Wrong PO"),"new")</f>
        <v>-</v>
      </c>
      <c r="CU106" s="32" t="str">
        <f>IF(CP106="wrong PO",(VLOOKUP($E106,'Feb 2016'!$D$1:$Z$500,3,FALSE)),"")</f>
        <v/>
      </c>
      <c r="CV106" s="29" t="str">
        <f>IFERROR(IF(VLOOKUP($E106,'Jan 2016'!$D$1:$Z$500,3,FALSE)=G106,"-","Wrong PO"),"new")</f>
        <v>-</v>
      </c>
      <c r="CW106" s="32" t="str">
        <f>IF(CV106="wrong PO",(VLOOKUP($E106,'Jan 2016'!$D$1:$Z$500,3,FALSE)),"")</f>
        <v/>
      </c>
      <c r="CX106" s="29" t="str">
        <f>IFERROR(IF(VLOOKUP($E106,'Dec 2015'!$D$1:$Z$500,3,FALSE)=G106,"-","Wrong PO"),"new")</f>
        <v>-</v>
      </c>
      <c r="CY106" s="32" t="str">
        <f>IF(CX106="wrong PO",(VLOOKUP($E106,'Dec 2015'!$D$1:$Z$500,3,FALSE)),"")</f>
        <v/>
      </c>
      <c r="CZ106" s="29" t="str">
        <f>IFERROR(IF(VLOOKUP($E106,'Nov 2015'!$D$1:$Z$500,3,FALSE)=G106,"-","Wrong PO"),"new")</f>
        <v>-</v>
      </c>
      <c r="DA106" s="32" t="str">
        <f>IF(CZ106="wrong PO",(VLOOKUP($E106,'Nov 2015'!$D$1:$Z$500,3,FALSE)),"")</f>
        <v/>
      </c>
      <c r="DB106" s="29" t="str">
        <f>IFERROR(IF(VLOOKUP($E106,'Oct 2015'!$D$1:$Z$500,3,FALSE)=G106,"-","Wrong PO"),"new")</f>
        <v>-</v>
      </c>
      <c r="DC106" s="32" t="str">
        <f>IF(DB106="wrong PO",(VLOOKUP($E106,'Oct 2015'!$D$1:$Z$500,3,FALSE)),"")</f>
        <v/>
      </c>
      <c r="DD106" s="29" t="str">
        <f>IFERROR(IF(VLOOKUP($E106,'Sep 2015'!$D$1:$Z$500,3,FALSE)=G106,"-","Wrong PO"),"new")</f>
        <v>-</v>
      </c>
      <c r="DE106" s="32" t="str">
        <f>IF(DD106="wrong PO",(VLOOKUP($E106,'Sep 2015'!$D$1:$Z$500,3,FALSE)),"")</f>
        <v/>
      </c>
    </row>
    <row r="107" spans="1:109">
      <c r="A107" s="115">
        <v>170</v>
      </c>
      <c r="B107" s="2" t="s">
        <v>841</v>
      </c>
      <c r="C107" s="2" t="s">
        <v>510</v>
      </c>
      <c r="D107" s="2" t="s">
        <v>48</v>
      </c>
      <c r="E107" s="2" t="s">
        <v>52</v>
      </c>
      <c r="F107" s="2" t="s">
        <v>46</v>
      </c>
      <c r="G107" s="21" t="s">
        <v>108</v>
      </c>
      <c r="H107" s="21" t="str">
        <f>IFERROR(VLOOKUP($E107,'Wayne Master'!$B$1:$C$315,2,FALSE),"not on master")</f>
        <v>P0771686</v>
      </c>
      <c r="I107" s="11" t="s">
        <v>2060</v>
      </c>
      <c r="J107" s="3">
        <v>42184</v>
      </c>
      <c r="K107" s="2" t="s">
        <v>28</v>
      </c>
      <c r="L107" s="2" t="s">
        <v>47</v>
      </c>
      <c r="M107" s="2" t="s">
        <v>30</v>
      </c>
      <c r="N107" s="2" t="s">
        <v>31</v>
      </c>
      <c r="O107" s="2" t="s">
        <v>32</v>
      </c>
      <c r="P107" s="4">
        <v>1928</v>
      </c>
      <c r="Q107" s="4">
        <v>2003</v>
      </c>
      <c r="R107" s="4">
        <v>75</v>
      </c>
      <c r="S107" s="5">
        <v>1.27</v>
      </c>
      <c r="T107" s="4">
        <v>0</v>
      </c>
      <c r="U107" s="4">
        <v>0</v>
      </c>
      <c r="V107" s="4">
        <v>0</v>
      </c>
      <c r="W107" s="5">
        <v>0</v>
      </c>
      <c r="X107" s="5">
        <v>0</v>
      </c>
      <c r="Y107" s="14">
        <v>1.27</v>
      </c>
      <c r="Z107" s="14">
        <v>0</v>
      </c>
      <c r="AA107" s="14">
        <v>1.27</v>
      </c>
      <c r="AB107" s="4">
        <v>24580</v>
      </c>
      <c r="AC107" s="55"/>
      <c r="AD107" s="59">
        <f>SUM(AI107,AM107,AQ107,AU107,AY107,BC107,BG107,BK107,BO107,BS107,BW107,CA107)</f>
        <v>33.81</v>
      </c>
      <c r="AE107" s="59">
        <f>(Q107*0.0169)+(U107*0.0598)</f>
        <v>33.850699999999996</v>
      </c>
      <c r="AF107" s="102">
        <f>IFERROR(IFERROR(VLOOKUP($G107,'FPO034'!$J$9:$Q$196,7,FALSE),(VLOOKUP($H107,'FPO034'!$J$9:$Q$196,7,FALSE))),"No PO")</f>
        <v>39845.519999999997</v>
      </c>
      <c r="AG107" s="102">
        <f>IFERROR(IFERROR(VLOOKUP($G107,'FPO034'!$J$9:$Q$196,8,FALSE),(VLOOKUP($H107,'FPO034'!$J$9:$Q$196,8,FALSE))),"No PO")</f>
        <v>0</v>
      </c>
      <c r="AH107" s="102" t="str">
        <f>IF(AG107&lt;&gt;0,"No",IF(AD107&gt;AF107,"No",IF(AD107/AE107&lt;1,"--",IF(AD107/AE107&lt;1.02,"Maybe","No"))))</f>
        <v>--</v>
      </c>
      <c r="AI107" s="59">
        <f>IFERROR(VLOOKUP($E107,'Rev2 Aug 16'!$D$1:$Z$300,22,FALSE),"-")</f>
        <v>1.27</v>
      </c>
      <c r="AJ107" s="59" t="str">
        <f>IFERROR(VLOOKUP($E107,'Rev2 Aug 16'!$D$1:$Z$300,5,FALSE),"-")</f>
        <v>WAY2001H6AZ</v>
      </c>
      <c r="AK107" s="59" t="str">
        <f>IFERROR(VLOOKUP(AJ107,'Paid Invoices'!$F$6:$I$381,3,FALSE),"")</f>
        <v/>
      </c>
      <c r="AL107" s="59" t="str">
        <f>IFERROR(VLOOKUP(AJ107,'Open Invoices'!$D$1:$E$3000,2,FALSE),"")</f>
        <v/>
      </c>
      <c r="AM107" s="59">
        <f>IFERROR(VLOOKUP($E107,'Rev2 July 16'!$D$1:$Z$300,22,FALSE),"-")</f>
        <v>1.45</v>
      </c>
      <c r="AN107" s="59" t="str">
        <f>IFERROR(VLOOKUP($E107,'Rev2 July 16'!$D$1:$Z$300,5,FALSE),"-")</f>
        <v>WAY2001G6BB</v>
      </c>
      <c r="AO107" s="59" t="str">
        <f>IFERROR(VLOOKUP(AN107,'Paid Invoices'!$F$6:$I$381,3,FALSE),"")</f>
        <v/>
      </c>
      <c r="AP107" s="59" t="str">
        <f>IFERROR(VLOOKUP(AN107,'Open Invoices'!$D$1:$E$3000,2,FALSE),"")</f>
        <v/>
      </c>
      <c r="AQ107" s="59">
        <f>IFERROR(VLOOKUP($E107,'Rev June 16'!$D$1:$Z$300,22,FALSE),"-")</f>
        <v>2.67</v>
      </c>
      <c r="AR107" s="59" t="str">
        <f>IFERROR(VLOOKUP($E107,'Rev June 16'!$D$1:$Z$300,4,FALSE),"-")</f>
        <v>WAY2001F6AZ</v>
      </c>
      <c r="AS107" s="59" t="str">
        <f>IFERROR(VLOOKUP(AR107,'Paid Invoices'!$F$6:$I$381,3,FALSE),"")</f>
        <v/>
      </c>
      <c r="AT107" s="59" t="str">
        <f>IFERROR(VLOOKUP(AR107,'Open Invoices'!$D$1:$E$3000,2,FALSE),"")</f>
        <v/>
      </c>
      <c r="AU107" s="59">
        <f>IFERROR(VLOOKUP($E107,'May 2016'!$D$1:$Z$300,22,FALSE),"-")</f>
        <v>1.35</v>
      </c>
      <c r="AV107" s="59" t="str">
        <f>IFERROR(VLOOKUP($E107,'May 2016'!$D$1:$Z$300,4,FALSE),"-")</f>
        <v>WAY2001E6AY</v>
      </c>
      <c r="AW107" s="59" t="str">
        <f>IFERROR(VLOOKUP(AV107,'Paid Invoices'!$F$6:$I$381,3,FALSE),"")</f>
        <v/>
      </c>
      <c r="AX107" s="59" t="str">
        <f>IFERROR(VLOOKUP(AV107,'Open Invoices'!$D$1:$E$3000,2,FALSE),"")</f>
        <v/>
      </c>
      <c r="AY107" s="59">
        <f>IFERROR(VLOOKUP($E107,'Apr 2016'!$D$1:$Z$300,22,FALSE),"-")</f>
        <v>3.11</v>
      </c>
      <c r="AZ107" s="59" t="str">
        <f>IFERROR(VLOOKUP($E107,'Apr 2016'!$D$1:$Z$300,4,FALSE),"-")</f>
        <v>WAY2001D6AX</v>
      </c>
      <c r="BA107" s="59" t="str">
        <f>IFERROR(VLOOKUP(AZ107,'Paid Invoices'!$F$6:$I$381,3,FALSE),"")</f>
        <v/>
      </c>
      <c r="BB107" s="59" t="str">
        <f>IFERROR(VLOOKUP(AZ107,'Open Invoices'!$D$1:$E$3000,2,FALSE),"")</f>
        <v/>
      </c>
      <c r="BC107" s="59">
        <f>IFERROR(VLOOKUP($E107,'Mar 2016'!$D$1:$Z$300,22,FALSE),"-")</f>
        <v>2.62</v>
      </c>
      <c r="BD107" s="59" t="str">
        <f>IFERROR(VLOOKUP($E107,'Mar 2016'!$D$1:$Z$300,4,FALSE),"-")</f>
        <v>WAY2001C6AT</v>
      </c>
      <c r="BE107" s="59" t="str">
        <f>IFERROR(VLOOKUP(BD107,'Paid Invoices'!$F$6:$I$381,3,FALSE),"")</f>
        <v/>
      </c>
      <c r="BF107" s="59" t="str">
        <f>IFERROR(VLOOKUP(BD107,'Open Invoices'!$D$1:$E$3000,2,FALSE),"")</f>
        <v/>
      </c>
      <c r="BG107" s="59">
        <f>IFERROR(VLOOKUP($E107,'Feb 2016'!$D$1:$Z$300,22,FALSE),"-")</f>
        <v>4.8499999999999996</v>
      </c>
      <c r="BH107" s="59" t="str">
        <f>IFERROR(VLOOKUP($E107,'Feb 2016'!$D$1:$Z$300,4,FALSE),"-")</f>
        <v>WAY2001B6AM</v>
      </c>
      <c r="BI107" s="59" t="str">
        <f>IFERROR(VLOOKUP(BH107,'Paid Invoices'!$F$6:$I$381,3,FALSE),"")</f>
        <v/>
      </c>
      <c r="BJ107" s="59" t="str">
        <f>IFERROR(VLOOKUP(BH107,'Open Invoices'!$D$1:$E$3000,2,FALSE),"")</f>
        <v/>
      </c>
      <c r="BK107" s="59">
        <f>IFERROR(VLOOKUP($E107,'Jan 2016'!$D$1:$Z$300,22,FALSE),"-")</f>
        <v>2.0299999999999998</v>
      </c>
      <c r="BL107" s="59" t="str">
        <f>IFERROR(VLOOKUP($E107,'Jan 2016'!$D$1:$Z$300,4,FALSE),"-")</f>
        <v>WAY2001A6AZ</v>
      </c>
      <c r="BM107" s="59" t="str">
        <f>IFERROR(VLOOKUP(BL107,'Paid Invoices'!$F$6:$I$381,3,FALSE),"")</f>
        <v/>
      </c>
      <c r="BN107" s="59" t="str">
        <f>IFERROR(VLOOKUP(BL107,'Open Invoices'!$D$1:$E$3000,2,FALSE),"")</f>
        <v/>
      </c>
      <c r="BO107" s="59">
        <f>IFERROR(VLOOKUP($E107,'Dec 2015'!$D$1:$Z$300,22,FALSE),"-")</f>
        <v>1.55</v>
      </c>
      <c r="BP107" s="59" t="str">
        <f>IFERROR(VLOOKUP($E107,'Dec 2015'!$D$1:$Z$300,4,FALSE),"-")</f>
        <v>WAY2001L5Y</v>
      </c>
      <c r="BQ107" s="59" t="str">
        <f>IFERROR(VLOOKUP(BP107,'Paid Invoices'!$F$6:$I$381,3,FALSE),"")</f>
        <v/>
      </c>
      <c r="BR107" s="59" t="str">
        <f>IFERROR(VLOOKUP(BP107,'Open Invoices'!$D$1:$E$3000,2,FALSE),"")</f>
        <v/>
      </c>
      <c r="BS107" s="59">
        <f>IFERROR(VLOOKUP($E107,'Nov 2015'!$D$1:$Z$300,22,FALSE),"-")</f>
        <v>1.08</v>
      </c>
      <c r="BT107" s="59" t="str">
        <f>IFERROR(VLOOKUP($E107,'Nov 2015'!$D$1:$Z$300,4,FALSE),"-")</f>
        <v>WAY2001K5AW</v>
      </c>
      <c r="BU107" s="59" t="str">
        <f>IFERROR(VLOOKUP(BT107,'Paid Invoices'!$F$6:$I$381,3,FALSE),"")</f>
        <v/>
      </c>
      <c r="BV107" s="59" t="str">
        <f>IFERROR(VLOOKUP(BT107,'Open Invoices'!$D$1:$E$3000,2,FALSE),"")</f>
        <v/>
      </c>
      <c r="BW107" s="59">
        <f>IFERROR(VLOOKUP($E107,'Oct 2015'!$D$1:$Z$300,22,FALSE),"-")</f>
        <v>10.9</v>
      </c>
      <c r="BX107" s="59" t="str">
        <f>IFERROR(VLOOKUP($E107,'Oct 2015'!$D$1:$Z$300,4,FALSE),"-")</f>
        <v>WAY2001J5AY</v>
      </c>
      <c r="BY107" s="59" t="str">
        <f>IFERROR(VLOOKUP(BX107,'Paid Invoices'!$F$6:$I$381,3,FALSE),"")</f>
        <v/>
      </c>
      <c r="BZ107" s="59" t="str">
        <f>IFERROR(VLOOKUP(BX107,'Open Invoices'!$D$1:$E$3000,2,FALSE),"")</f>
        <v/>
      </c>
      <c r="CA107" s="59">
        <f>IFERROR(VLOOKUP($E107,'Sep 2015'!$D$1:$Z$300,22,FALSE),"-")</f>
        <v>0.93</v>
      </c>
      <c r="CB107" s="59" t="str">
        <f>IFERROR(VLOOKUP($E107,'Sep 2015'!$D$1:$Z$300,4,FALSE),"-")</f>
        <v>WAY2001I5AH</v>
      </c>
      <c r="CC107" s="59" t="str">
        <f>IFERROR(VLOOKUP(CB107,'Paid Invoices'!$F$6:$I$381,3,FALSE),"")</f>
        <v/>
      </c>
      <c r="CD107" s="59" t="str">
        <f>IFERROR(VLOOKUP(CB107,'Open Invoices'!$D$1:$E$3000,2,FALSE),"")</f>
        <v/>
      </c>
      <c r="CE107" s="52"/>
      <c r="CF107" s="52" t="s">
        <v>2115</v>
      </c>
      <c r="CG107" s="49" t="str">
        <f>IFERROR(IFERROR(VLOOKUP($E107,'Asset Group  All Assets'!$B$1:$C$500,2,FALSE),(VLOOKUP($E107,'Missing-WSU-POs'!$B$1:$D$500,3,FALSE))),"?")</f>
        <v>P0771686</v>
      </c>
      <c r="CH107" s="31" t="str">
        <f>IF(G107="","",G107)</f>
        <v>P0771686</v>
      </c>
      <c r="CI107" s="31" t="str">
        <f>IF(CG107=CH107,"","Wrong PO")</f>
        <v/>
      </c>
      <c r="CJ107" s="29" t="str">
        <f>IFERROR(IF(VLOOKUP($E107,'Org July 2016 '!$D$1:$Z$500,3,FALSE)=G107,"-","Wrong PO"),"new")</f>
        <v>Wrong PO</v>
      </c>
      <c r="CK107" s="32">
        <f>IF(CJ107="wrong PO",(VLOOKUP($E107,'Org July 2016 '!$D$1:$Z$500,3,FALSE)),"")</f>
        <v>0</v>
      </c>
      <c r="CL107" s="29" t="str">
        <f>IFERROR(IF(VLOOKUP($E107,'Org June 2016 '!$D$1:$Z$500,3,FALSE)=G107,"-","Wrong PO"),"new")</f>
        <v>Wrong PO</v>
      </c>
      <c r="CM107" s="32">
        <f>IF(CL107="wrong PO",(VLOOKUP($E107,'Org June 2016 '!$D$1:$Z$500,3,FALSE)),"")</f>
        <v>0</v>
      </c>
      <c r="CN107" s="29" t="str">
        <f>IFERROR(IF(VLOOKUP($E107,'May 2016'!D170:Z669,3,FALSE)=G107,"-","Wrong PO"),"new")</f>
        <v>new</v>
      </c>
      <c r="CO107" s="32" t="str">
        <f>IF(CN107="wrong PO",(VLOOKUP($E107,'May 2016'!D170:Z669,3,FALSE)),"")</f>
        <v/>
      </c>
      <c r="CP107" s="29" t="str">
        <f>IFERROR(IF(VLOOKUP($E107,'Apr 2016'!$D$1:$Z$500,3,FALSE)=G107,"-","Wrong PO"),"new")</f>
        <v>-</v>
      </c>
      <c r="CQ107" s="32" t="str">
        <f>IF(CP107="wrong PO",(VLOOKUP($E107,'Apr 2016'!$D$1:$Z$500,3,FALSE)),"")</f>
        <v/>
      </c>
      <c r="CR107" s="32" t="str">
        <f>IFERROR(IF(VLOOKUP($E107,'Mar 2016'!$D$1:$Z$500,3,FALSE)=G107,"-","Wrong PO"),"new")</f>
        <v>-</v>
      </c>
      <c r="CS107" s="32" t="str">
        <f>IF(CP107="wrong PO",(VLOOKUP($E107,'Mar 2016'!$D$1:$Z$500,3,FALSE)),"")</f>
        <v/>
      </c>
      <c r="CT107" s="32" t="str">
        <f>IFERROR(IF(VLOOKUP($E107,'Feb 2016'!$D$1:$Z$500,3,FALSE)=G107,"-","Wrong PO"),"new")</f>
        <v>-</v>
      </c>
      <c r="CU107" s="32" t="str">
        <f>IF(CP107="wrong PO",(VLOOKUP($E107,'Feb 2016'!$D$1:$Z$500,3,FALSE)),"")</f>
        <v/>
      </c>
      <c r="CV107" s="29" t="str">
        <f>IFERROR(IF(VLOOKUP($E107,'Jan 2016'!$D$1:$Z$500,3,FALSE)=G107,"-","Wrong PO"),"new")</f>
        <v>-</v>
      </c>
      <c r="CW107" s="32" t="str">
        <f>IF(CV107="wrong PO",(VLOOKUP($E107,'Jan 2016'!$D$1:$Z$500,3,FALSE)),"")</f>
        <v/>
      </c>
      <c r="CX107" s="29" t="str">
        <f>IFERROR(IF(VLOOKUP($E107,'Dec 2015'!$D$1:$Z$500,3,FALSE)=G107,"-","Wrong PO"),"new")</f>
        <v>-</v>
      </c>
      <c r="CY107" s="32" t="str">
        <f>IF(CX107="wrong PO",(VLOOKUP($E107,'Dec 2015'!$D$1:$Z$500,3,FALSE)),"")</f>
        <v/>
      </c>
      <c r="CZ107" s="29" t="str">
        <f>IFERROR(IF(VLOOKUP($E107,'Nov 2015'!$D$1:$Z$500,3,FALSE)=G107,"-","Wrong PO"),"new")</f>
        <v>-</v>
      </c>
      <c r="DA107" s="32" t="str">
        <f>IF(CZ107="wrong PO",(VLOOKUP($E107,'Nov 2015'!$D$1:$Z$500,3,FALSE)),"")</f>
        <v/>
      </c>
      <c r="DB107" s="29" t="str">
        <f>IFERROR(IF(VLOOKUP($E107,'Oct 2015'!$D$1:$Z$500,3,FALSE)=G107,"-","Wrong PO"),"new")</f>
        <v>-</v>
      </c>
      <c r="DC107" s="32" t="str">
        <f>IF(DB107="wrong PO",(VLOOKUP($E107,'Oct 2015'!$D$1:$Z$500,3,FALSE)),"")</f>
        <v/>
      </c>
      <c r="DD107" s="29" t="str">
        <f>IFERROR(IF(VLOOKUP($E107,'Sep 2015'!$D$1:$Z$500,3,FALSE)=G107,"-","Wrong PO"),"new")</f>
        <v>-</v>
      </c>
      <c r="DE107" s="32" t="str">
        <f>IF(DD107="wrong PO",(VLOOKUP($E107,'Sep 2015'!$D$1:$Z$500,3,FALSE)),"")</f>
        <v/>
      </c>
    </row>
    <row r="108" spans="1:109">
      <c r="A108" s="115">
        <v>171</v>
      </c>
      <c r="B108" s="2" t="s">
        <v>841</v>
      </c>
      <c r="C108" s="2" t="s">
        <v>510</v>
      </c>
      <c r="D108" s="2" t="s">
        <v>56</v>
      </c>
      <c r="E108" s="2" t="s">
        <v>60</v>
      </c>
      <c r="F108" s="2" t="s">
        <v>46</v>
      </c>
      <c r="G108" s="21" t="s">
        <v>108</v>
      </c>
      <c r="H108" s="21" t="str">
        <f>IFERROR(VLOOKUP($E108,'Wayne Master'!$B$1:$C$315,2,FALSE),"not on master")</f>
        <v>P0771686</v>
      </c>
      <c r="I108" s="11" t="s">
        <v>2060</v>
      </c>
      <c r="J108" s="3">
        <v>42208</v>
      </c>
      <c r="K108" s="2" t="s">
        <v>28</v>
      </c>
      <c r="L108" s="2" t="s">
        <v>47</v>
      </c>
      <c r="M108" s="2" t="s">
        <v>30</v>
      </c>
      <c r="N108" s="2" t="s">
        <v>31</v>
      </c>
      <c r="O108" s="2" t="s">
        <v>32</v>
      </c>
      <c r="P108" s="4">
        <v>1244</v>
      </c>
      <c r="Q108" s="4">
        <v>1420</v>
      </c>
      <c r="R108" s="4">
        <v>176</v>
      </c>
      <c r="S108" s="5">
        <v>2.97</v>
      </c>
      <c r="T108" s="4">
        <v>0</v>
      </c>
      <c r="U108" s="4">
        <v>0</v>
      </c>
      <c r="V108" s="4">
        <v>0</v>
      </c>
      <c r="W108" s="5">
        <v>0</v>
      </c>
      <c r="X108" s="5">
        <v>0</v>
      </c>
      <c r="Y108" s="14">
        <v>2.97</v>
      </c>
      <c r="Z108" s="14">
        <v>0</v>
      </c>
      <c r="AA108" s="14">
        <v>2.97</v>
      </c>
      <c r="AB108" s="4">
        <v>24580</v>
      </c>
      <c r="AC108" s="55"/>
      <c r="AD108" s="59">
        <f>SUM(AI108,AM108,AQ108,AU108,AY108,BC108,BG108,BK108,BO108,BS108,BW108,CA108)</f>
        <v>23.909999999999997</v>
      </c>
      <c r="AE108" s="59">
        <f>(Q108*0.0169)+(U108*0.0598)</f>
        <v>23.997999999999998</v>
      </c>
      <c r="AF108" s="102">
        <f>IFERROR(IFERROR(VLOOKUP($G108,'FPO034'!$J$9:$Q$196,7,FALSE),(VLOOKUP($H108,'FPO034'!$J$9:$Q$196,7,FALSE))),"No PO")</f>
        <v>39845.519999999997</v>
      </c>
      <c r="AG108" s="102">
        <f>IFERROR(IFERROR(VLOOKUP($G108,'FPO034'!$J$9:$Q$196,8,FALSE),(VLOOKUP($H108,'FPO034'!$J$9:$Q$196,8,FALSE))),"No PO")</f>
        <v>0</v>
      </c>
      <c r="AH108" s="102" t="str">
        <f>IF(AG108&lt;&gt;0,"No",IF(AD108&gt;AF108,"No",IF(AD108/AE108&lt;1,"--",IF(AD108/AE108&lt;1.02,"Maybe","No"))))</f>
        <v>--</v>
      </c>
      <c r="AI108" s="59">
        <f>IFERROR(VLOOKUP($E108,'Rev2 Aug 16'!$D$1:$Z$300,22,FALSE),"-")</f>
        <v>2.97</v>
      </c>
      <c r="AJ108" s="59" t="str">
        <f>IFERROR(VLOOKUP($E108,'Rev2 Aug 16'!$D$1:$Z$300,5,FALSE),"-")</f>
        <v>WAY2001H6AZ</v>
      </c>
      <c r="AK108" s="59" t="str">
        <f>IFERROR(VLOOKUP(AJ108,'Paid Invoices'!$F$6:$I$381,3,FALSE),"")</f>
        <v/>
      </c>
      <c r="AL108" s="59" t="str">
        <f>IFERROR(VLOOKUP(AJ108,'Open Invoices'!$D$1:$E$3000,2,FALSE),"")</f>
        <v/>
      </c>
      <c r="AM108" s="59">
        <f>IFERROR(VLOOKUP($E108,'Rev2 July 16'!$D$1:$Z$300,22,FALSE),"-")</f>
        <v>0.03</v>
      </c>
      <c r="AN108" s="59" t="str">
        <f>IFERROR(VLOOKUP($E108,'Rev2 July 16'!$D$1:$Z$300,5,FALSE),"-")</f>
        <v>WAY2001G6BB</v>
      </c>
      <c r="AO108" s="59" t="str">
        <f>IFERROR(VLOOKUP(AN108,'Paid Invoices'!$F$6:$I$381,3,FALSE),"")</f>
        <v/>
      </c>
      <c r="AP108" s="59" t="str">
        <f>IFERROR(VLOOKUP(AN108,'Open Invoices'!$D$1:$E$3000,2,FALSE),"")</f>
        <v/>
      </c>
      <c r="AQ108" s="59">
        <f>IFERROR(VLOOKUP($E108,'Rev June 16'!$D$1:$Z$300,22,FALSE),"-")</f>
        <v>0.2</v>
      </c>
      <c r="AR108" s="59" t="str">
        <f>IFERROR(VLOOKUP($E108,'Rev June 16'!$D$1:$Z$300,4,FALSE),"-")</f>
        <v>WAY2001F6AZ</v>
      </c>
      <c r="AS108" s="59" t="str">
        <f>IFERROR(VLOOKUP(AR108,'Paid Invoices'!$F$6:$I$381,3,FALSE),"")</f>
        <v/>
      </c>
      <c r="AT108" s="59" t="str">
        <f>IFERROR(VLOOKUP(AR108,'Open Invoices'!$D$1:$E$3000,2,FALSE),"")</f>
        <v/>
      </c>
      <c r="AU108" s="59">
        <f>IFERROR(VLOOKUP($E108,'May 2016'!$D$1:$Z$300,22,FALSE),"-")</f>
        <v>0.9</v>
      </c>
      <c r="AV108" s="59" t="str">
        <f>IFERROR(VLOOKUP($E108,'May 2016'!$D$1:$Z$300,4,FALSE),"-")</f>
        <v>WAY2001E6AY</v>
      </c>
      <c r="AW108" s="59" t="str">
        <f>IFERROR(VLOOKUP(AV108,'Paid Invoices'!$F$6:$I$381,3,FALSE),"")</f>
        <v/>
      </c>
      <c r="AX108" s="59" t="str">
        <f>IFERROR(VLOOKUP(AV108,'Open Invoices'!$D$1:$E$3000,2,FALSE),"")</f>
        <v/>
      </c>
      <c r="AY108" s="59">
        <f>IFERROR(VLOOKUP($E108,'Apr 2016'!$D$1:$Z$300,22,FALSE),"-")</f>
        <v>1.34</v>
      </c>
      <c r="AZ108" s="59" t="str">
        <f>IFERROR(VLOOKUP($E108,'Apr 2016'!$D$1:$Z$300,4,FALSE),"-")</f>
        <v>WAY2001D6AX</v>
      </c>
      <c r="BA108" s="59" t="str">
        <f>IFERROR(VLOOKUP(AZ108,'Paid Invoices'!$F$6:$I$381,3,FALSE),"")</f>
        <v/>
      </c>
      <c r="BB108" s="59" t="str">
        <f>IFERROR(VLOOKUP(AZ108,'Open Invoices'!$D$1:$E$3000,2,FALSE),"")</f>
        <v/>
      </c>
      <c r="BC108" s="59">
        <f>IFERROR(VLOOKUP($E108,'Mar 2016'!$D$1:$Z$300,22,FALSE),"-")</f>
        <v>0.46</v>
      </c>
      <c r="BD108" s="59" t="str">
        <f>IFERROR(VLOOKUP($E108,'Mar 2016'!$D$1:$Z$300,4,FALSE),"-")</f>
        <v>WAY2001C6AT</v>
      </c>
      <c r="BE108" s="59" t="str">
        <f>IFERROR(VLOOKUP(BD108,'Paid Invoices'!$F$6:$I$381,3,FALSE),"")</f>
        <v/>
      </c>
      <c r="BF108" s="59" t="str">
        <f>IFERROR(VLOOKUP(BD108,'Open Invoices'!$D$1:$E$3000,2,FALSE),"")</f>
        <v/>
      </c>
      <c r="BG108" s="59">
        <f>IFERROR(VLOOKUP($E108,'Feb 2016'!$D$1:$Z$300,22,FALSE),"-")</f>
        <v>2.23</v>
      </c>
      <c r="BH108" s="59" t="str">
        <f>IFERROR(VLOOKUP($E108,'Feb 2016'!$D$1:$Z$300,4,FALSE),"-")</f>
        <v>WAY2001B6AM</v>
      </c>
      <c r="BI108" s="59" t="str">
        <f>IFERROR(VLOOKUP(BH108,'Paid Invoices'!$F$6:$I$381,3,FALSE),"")</f>
        <v/>
      </c>
      <c r="BJ108" s="59" t="str">
        <f>IFERROR(VLOOKUP(BH108,'Open Invoices'!$D$1:$E$3000,2,FALSE),"")</f>
        <v/>
      </c>
      <c r="BK108" s="59">
        <f>IFERROR(VLOOKUP($E108,'Jan 2016'!$D$1:$Z$300,22,FALSE),"-")</f>
        <v>3.67</v>
      </c>
      <c r="BL108" s="59" t="str">
        <f>IFERROR(VLOOKUP($E108,'Jan 2016'!$D$1:$Z$300,4,FALSE),"-")</f>
        <v>WAY2001A6AZ</v>
      </c>
      <c r="BM108" s="59" t="str">
        <f>IFERROR(VLOOKUP(BL108,'Paid Invoices'!$F$6:$I$381,3,FALSE),"")</f>
        <v/>
      </c>
      <c r="BN108" s="59" t="str">
        <f>IFERROR(VLOOKUP(BL108,'Open Invoices'!$D$1:$E$3000,2,FALSE),"")</f>
        <v/>
      </c>
      <c r="BO108" s="59">
        <f>IFERROR(VLOOKUP($E108,'Dec 2015'!$D$1:$Z$300,22,FALSE),"-")</f>
        <v>2.11</v>
      </c>
      <c r="BP108" s="59" t="str">
        <f>IFERROR(VLOOKUP($E108,'Dec 2015'!$D$1:$Z$300,4,FALSE),"-")</f>
        <v>WAY2001L5Y</v>
      </c>
      <c r="BQ108" s="59" t="str">
        <f>IFERROR(VLOOKUP(BP108,'Paid Invoices'!$F$6:$I$381,3,FALSE),"")</f>
        <v/>
      </c>
      <c r="BR108" s="59" t="str">
        <f>IFERROR(VLOOKUP(BP108,'Open Invoices'!$D$1:$E$3000,2,FALSE),"")</f>
        <v/>
      </c>
      <c r="BS108" s="59">
        <f>IFERROR(VLOOKUP($E108,'Nov 2015'!$D$1:$Z$300,22,FALSE),"-")</f>
        <v>4.8499999999999996</v>
      </c>
      <c r="BT108" s="59" t="str">
        <f>IFERROR(VLOOKUP($E108,'Nov 2015'!$D$1:$Z$300,4,FALSE),"-")</f>
        <v>WAY2001K5AW</v>
      </c>
      <c r="BU108" s="59" t="str">
        <f>IFERROR(VLOOKUP(BT108,'Paid Invoices'!$F$6:$I$381,3,FALSE),"")</f>
        <v/>
      </c>
      <c r="BV108" s="59" t="str">
        <f>IFERROR(VLOOKUP(BT108,'Open Invoices'!$D$1:$E$3000,2,FALSE),"")</f>
        <v/>
      </c>
      <c r="BW108" s="59">
        <f>IFERROR(VLOOKUP($E108,'Oct 2015'!$D$1:$Z$300,22,FALSE),"-")</f>
        <v>3.95</v>
      </c>
      <c r="BX108" s="59" t="str">
        <f>IFERROR(VLOOKUP($E108,'Oct 2015'!$D$1:$Z$300,4,FALSE),"-")</f>
        <v>WAY2001J5AY</v>
      </c>
      <c r="BY108" s="59" t="str">
        <f>IFERROR(VLOOKUP(BX108,'Paid Invoices'!$F$6:$I$381,3,FALSE),"")</f>
        <v/>
      </c>
      <c r="BZ108" s="59" t="str">
        <f>IFERROR(VLOOKUP(BX108,'Open Invoices'!$D$1:$E$3000,2,FALSE),"")</f>
        <v/>
      </c>
      <c r="CA108" s="59">
        <f>IFERROR(VLOOKUP($E108,'Sep 2015'!$D$1:$Z$300,22,FALSE),"-")</f>
        <v>1.2</v>
      </c>
      <c r="CB108" s="59" t="str">
        <f>IFERROR(VLOOKUP($E108,'Sep 2015'!$D$1:$Z$300,4,FALSE),"-")</f>
        <v>WAY2001I5AH</v>
      </c>
      <c r="CC108" s="59" t="str">
        <f>IFERROR(VLOOKUP(CB108,'Paid Invoices'!$F$6:$I$381,3,FALSE),"")</f>
        <v/>
      </c>
      <c r="CD108" s="59" t="str">
        <f>IFERROR(VLOOKUP(CB108,'Open Invoices'!$D$1:$E$3000,2,FALSE),"")</f>
        <v/>
      </c>
      <c r="CE108" s="52"/>
      <c r="CF108" s="52" t="s">
        <v>2115</v>
      </c>
      <c r="CG108" s="49" t="str">
        <f>IFERROR(IFERROR(VLOOKUP($E108,'Asset Group  All Assets'!$B$1:$C$500,2,FALSE),(VLOOKUP($E108,'Missing-WSU-POs'!$B$1:$D$500,3,FALSE))),"?")</f>
        <v>P0771686</v>
      </c>
      <c r="CH108" s="31" t="str">
        <f>IF(G108="","",G108)</f>
        <v>P0771686</v>
      </c>
      <c r="CI108" s="31" t="str">
        <f>IF(CG108=CH108,"","Wrong PO")</f>
        <v/>
      </c>
      <c r="CJ108" s="29" t="str">
        <f>IFERROR(IF(VLOOKUP($E108,'Org July 2016 '!$D$1:$Z$500,3,FALSE)=G108,"-","Wrong PO"),"new")</f>
        <v>Wrong PO</v>
      </c>
      <c r="CK108" s="32">
        <f>IF(CJ108="wrong PO",(VLOOKUP($E108,'Org July 2016 '!$D$1:$Z$500,3,FALSE)),"")</f>
        <v>0</v>
      </c>
      <c r="CL108" s="29" t="str">
        <f>IFERROR(IF(VLOOKUP($E108,'Org June 2016 '!$D$1:$Z$500,3,FALSE)=G108,"-","Wrong PO"),"new")</f>
        <v>Wrong PO</v>
      </c>
      <c r="CM108" s="32">
        <f>IF(CL108="wrong PO",(VLOOKUP($E108,'Org June 2016 '!$D$1:$Z$500,3,FALSE)),"")</f>
        <v>0</v>
      </c>
      <c r="CN108" s="29" t="str">
        <f>IFERROR(IF(VLOOKUP($E108,'May 2016'!D171:Z670,3,FALSE)=G108,"-","Wrong PO"),"new")</f>
        <v>new</v>
      </c>
      <c r="CO108" s="32" t="str">
        <f>IF(CN108="wrong PO",(VLOOKUP($E108,'May 2016'!D171:Z670,3,FALSE)),"")</f>
        <v/>
      </c>
      <c r="CP108" s="29" t="str">
        <f>IFERROR(IF(VLOOKUP($E108,'Apr 2016'!$D$1:$Z$500,3,FALSE)=G108,"-","Wrong PO"),"new")</f>
        <v>-</v>
      </c>
      <c r="CQ108" s="32" t="str">
        <f>IF(CP108="wrong PO",(VLOOKUP($E108,'Apr 2016'!$D$1:$Z$500,3,FALSE)),"")</f>
        <v/>
      </c>
      <c r="CR108" s="32" t="str">
        <f>IFERROR(IF(VLOOKUP($E108,'Mar 2016'!$D$1:$Z$500,3,FALSE)=G108,"-","Wrong PO"),"new")</f>
        <v>-</v>
      </c>
      <c r="CS108" s="32" t="str">
        <f>IF(CP108="wrong PO",(VLOOKUP($E108,'Mar 2016'!$D$1:$Z$500,3,FALSE)),"")</f>
        <v/>
      </c>
      <c r="CT108" s="32" t="str">
        <f>IFERROR(IF(VLOOKUP($E108,'Feb 2016'!$D$1:$Z$500,3,FALSE)=G108,"-","Wrong PO"),"new")</f>
        <v>-</v>
      </c>
      <c r="CU108" s="32" t="str">
        <f>IF(CP108="wrong PO",(VLOOKUP($E108,'Feb 2016'!$D$1:$Z$500,3,FALSE)),"")</f>
        <v/>
      </c>
      <c r="CV108" s="29" t="str">
        <f>IFERROR(IF(VLOOKUP($E108,'Jan 2016'!$D$1:$Z$500,3,FALSE)=G108,"-","Wrong PO"),"new")</f>
        <v>-</v>
      </c>
      <c r="CW108" s="32" t="str">
        <f>IF(CV108="wrong PO",(VLOOKUP($E108,'Jan 2016'!$D$1:$Z$500,3,FALSE)),"")</f>
        <v/>
      </c>
      <c r="CX108" s="29" t="str">
        <f>IFERROR(IF(VLOOKUP($E108,'Dec 2015'!$D$1:$Z$500,3,FALSE)=G108,"-","Wrong PO"),"new")</f>
        <v>-</v>
      </c>
      <c r="CY108" s="32" t="str">
        <f>IF(CX108="wrong PO",(VLOOKUP($E108,'Dec 2015'!$D$1:$Z$500,3,FALSE)),"")</f>
        <v/>
      </c>
      <c r="CZ108" s="29" t="str">
        <f>IFERROR(IF(VLOOKUP($E108,'Nov 2015'!$D$1:$Z$500,3,FALSE)=G108,"-","Wrong PO"),"new")</f>
        <v>-</v>
      </c>
      <c r="DA108" s="32" t="str">
        <f>IF(CZ108="wrong PO",(VLOOKUP($E108,'Nov 2015'!$D$1:$Z$500,3,FALSE)),"")</f>
        <v/>
      </c>
      <c r="DB108" s="29" t="str">
        <f>IFERROR(IF(VLOOKUP($E108,'Oct 2015'!$D$1:$Z$500,3,FALSE)=G108,"-","Wrong PO"),"new")</f>
        <v>-</v>
      </c>
      <c r="DC108" s="32" t="str">
        <f>IF(DB108="wrong PO",(VLOOKUP($E108,'Oct 2015'!$D$1:$Z$500,3,FALSE)),"")</f>
        <v/>
      </c>
      <c r="DD108" s="29" t="str">
        <f>IFERROR(IF(VLOOKUP($E108,'Sep 2015'!$D$1:$Z$500,3,FALSE)=G108,"-","Wrong PO"),"new")</f>
        <v>-</v>
      </c>
      <c r="DE108" s="32" t="str">
        <f>IF(DD108="wrong PO",(VLOOKUP($E108,'Sep 2015'!$D$1:$Z$500,3,FALSE)),"")</f>
        <v/>
      </c>
    </row>
    <row r="109" spans="1:109">
      <c r="A109" s="115">
        <v>172</v>
      </c>
      <c r="B109" s="2" t="s">
        <v>841</v>
      </c>
      <c r="C109" s="2" t="s">
        <v>510</v>
      </c>
      <c r="D109" s="2" t="s">
        <v>56</v>
      </c>
      <c r="E109" s="2" t="s">
        <v>64</v>
      </c>
      <c r="F109" s="2" t="s">
        <v>46</v>
      </c>
      <c r="G109" s="21" t="s">
        <v>108</v>
      </c>
      <c r="H109" s="21" t="str">
        <f>IFERROR(VLOOKUP($E109,'Wayne Master'!$B$1:$C$315,2,FALSE),"not on master")</f>
        <v>P0771686</v>
      </c>
      <c r="I109" s="11" t="s">
        <v>2060</v>
      </c>
      <c r="J109" s="3">
        <v>42208</v>
      </c>
      <c r="K109" s="2" t="s">
        <v>28</v>
      </c>
      <c r="L109" s="2" t="s">
        <v>47</v>
      </c>
      <c r="M109" s="2" t="s">
        <v>30</v>
      </c>
      <c r="N109" s="2" t="s">
        <v>31</v>
      </c>
      <c r="O109" s="2" t="s">
        <v>32</v>
      </c>
      <c r="P109" s="4">
        <v>48483</v>
      </c>
      <c r="Q109" s="4">
        <v>57716</v>
      </c>
      <c r="R109" s="4">
        <v>9233</v>
      </c>
      <c r="S109" s="14">
        <v>156.04</v>
      </c>
      <c r="T109" s="4">
        <v>0</v>
      </c>
      <c r="U109" s="4">
        <v>0</v>
      </c>
      <c r="V109" s="4">
        <v>0</v>
      </c>
      <c r="W109" s="5">
        <v>0</v>
      </c>
      <c r="X109" s="5">
        <v>0</v>
      </c>
      <c r="Y109" s="14">
        <v>156.04</v>
      </c>
      <c r="Z109" s="14">
        <v>0</v>
      </c>
      <c r="AA109" s="14">
        <v>156.04</v>
      </c>
      <c r="AB109" s="4">
        <v>24580</v>
      </c>
      <c r="AC109" s="55"/>
      <c r="AD109" s="59">
        <f>SUM(AI109,AM109,AQ109,AU109,AY109,BC109,BG109,BK109,BO109,BS109,BW109,CA109)</f>
        <v>975.31</v>
      </c>
      <c r="AE109" s="59">
        <f>(Q109*0.0169)+(U109*0.0598)</f>
        <v>975.40039999999988</v>
      </c>
      <c r="AF109" s="102">
        <f>IFERROR(IFERROR(VLOOKUP($G109,'FPO034'!$J$9:$Q$196,7,FALSE),(VLOOKUP($H109,'FPO034'!$J$9:$Q$196,7,FALSE))),"No PO")</f>
        <v>39845.519999999997</v>
      </c>
      <c r="AG109" s="102">
        <f>IFERROR(IFERROR(VLOOKUP($G109,'FPO034'!$J$9:$Q$196,8,FALSE),(VLOOKUP($H109,'FPO034'!$J$9:$Q$196,8,FALSE))),"No PO")</f>
        <v>0</v>
      </c>
      <c r="AH109" s="102" t="str">
        <f>IF(AG109&lt;&gt;0,"No",IF(AD109&gt;AF109,"No",IF(AD109/AE109&lt;1,"--",IF(AD109/AE109&lt;1.02,"Maybe","No"))))</f>
        <v>--</v>
      </c>
      <c r="AI109" s="59">
        <f>IFERROR(VLOOKUP($E109,'Rev2 Aug 16'!$D$1:$Z$300,22,FALSE),"-")</f>
        <v>156.04</v>
      </c>
      <c r="AJ109" s="59" t="str">
        <f>IFERROR(VLOOKUP($E109,'Rev2 Aug 16'!$D$1:$Z$300,5,FALSE),"-")</f>
        <v>WAY2001H6AZ</v>
      </c>
      <c r="AK109" s="59" t="str">
        <f>IFERROR(VLOOKUP(AJ109,'Paid Invoices'!$F$6:$I$381,3,FALSE),"")</f>
        <v/>
      </c>
      <c r="AL109" s="59" t="str">
        <f>IFERROR(VLOOKUP(AJ109,'Open Invoices'!$D$1:$E$3000,2,FALSE),"")</f>
        <v/>
      </c>
      <c r="AM109" s="59">
        <f>IFERROR(VLOOKUP($E109,'Rev2 July 16'!$D$1:$Z$300,22,FALSE),"-")</f>
        <v>27.36</v>
      </c>
      <c r="AN109" s="59" t="str">
        <f>IFERROR(VLOOKUP($E109,'Rev2 July 16'!$D$1:$Z$300,5,FALSE),"-")</f>
        <v>WAY2001G6BB</v>
      </c>
      <c r="AO109" s="59" t="str">
        <f>IFERROR(VLOOKUP(AN109,'Paid Invoices'!$F$6:$I$381,3,FALSE),"")</f>
        <v/>
      </c>
      <c r="AP109" s="59" t="str">
        <f>IFERROR(VLOOKUP(AN109,'Open Invoices'!$D$1:$E$3000,2,FALSE),"")</f>
        <v/>
      </c>
      <c r="AQ109" s="59">
        <f>IFERROR(VLOOKUP($E109,'Rev June 16'!$D$1:$Z$300,22,FALSE),"-")</f>
        <v>31.33</v>
      </c>
      <c r="AR109" s="59" t="str">
        <f>IFERROR(VLOOKUP($E109,'Rev June 16'!$D$1:$Z$300,4,FALSE),"-")</f>
        <v>WAY2001F6AZ</v>
      </c>
      <c r="AS109" s="59" t="str">
        <f>IFERROR(VLOOKUP(AR109,'Paid Invoices'!$F$6:$I$381,3,FALSE),"")</f>
        <v/>
      </c>
      <c r="AT109" s="59" t="str">
        <f>IFERROR(VLOOKUP(AR109,'Open Invoices'!$D$1:$E$3000,2,FALSE),"")</f>
        <v/>
      </c>
      <c r="AU109" s="59">
        <f>IFERROR(VLOOKUP($E109,'May 2016'!$D$1:$Z$300,22,FALSE),"-")</f>
        <v>15.94</v>
      </c>
      <c r="AV109" s="59" t="str">
        <f>IFERROR(VLOOKUP($E109,'May 2016'!$D$1:$Z$300,4,FALSE),"-")</f>
        <v>WAY2001E6AY</v>
      </c>
      <c r="AW109" s="59" t="str">
        <f>IFERROR(VLOOKUP(AV109,'Paid Invoices'!$F$6:$I$381,3,FALSE),"")</f>
        <v/>
      </c>
      <c r="AX109" s="59" t="str">
        <f>IFERROR(VLOOKUP(AV109,'Open Invoices'!$D$1:$E$3000,2,FALSE),"")</f>
        <v/>
      </c>
      <c r="AY109" s="59">
        <f>IFERROR(VLOOKUP($E109,'Apr 2016'!$D$1:$Z$300,22,FALSE),"-")</f>
        <v>96.19</v>
      </c>
      <c r="AZ109" s="59" t="str">
        <f>IFERROR(VLOOKUP($E109,'Apr 2016'!$D$1:$Z$300,4,FALSE),"-")</f>
        <v>WAY2001D6AX</v>
      </c>
      <c r="BA109" s="59" t="str">
        <f>IFERROR(VLOOKUP(AZ109,'Paid Invoices'!$F$6:$I$381,3,FALSE),"")</f>
        <v/>
      </c>
      <c r="BB109" s="59" t="str">
        <f>IFERROR(VLOOKUP(AZ109,'Open Invoices'!$D$1:$E$3000,2,FALSE),"")</f>
        <v/>
      </c>
      <c r="BC109" s="59">
        <f>IFERROR(VLOOKUP($E109,'Mar 2016'!$D$1:$Z$300,22,FALSE),"-")</f>
        <v>101.86</v>
      </c>
      <c r="BD109" s="59" t="str">
        <f>IFERROR(VLOOKUP($E109,'Mar 2016'!$D$1:$Z$300,4,FALSE),"-")</f>
        <v>WAY2001C6AT</v>
      </c>
      <c r="BE109" s="59" t="str">
        <f>IFERROR(VLOOKUP(BD109,'Paid Invoices'!$F$6:$I$381,3,FALSE),"")</f>
        <v/>
      </c>
      <c r="BF109" s="59" t="str">
        <f>IFERROR(VLOOKUP(BD109,'Open Invoices'!$D$1:$E$3000,2,FALSE),"")</f>
        <v/>
      </c>
      <c r="BG109" s="59">
        <f>IFERROR(VLOOKUP($E109,'Feb 2016'!$D$1:$Z$300,22,FALSE),"-")</f>
        <v>43.37</v>
      </c>
      <c r="BH109" s="59" t="str">
        <f>IFERROR(VLOOKUP($E109,'Feb 2016'!$D$1:$Z$300,4,FALSE),"-")</f>
        <v>WAY2001B6AM</v>
      </c>
      <c r="BI109" s="59" t="str">
        <f>IFERROR(VLOOKUP(BH109,'Paid Invoices'!$F$6:$I$381,3,FALSE),"")</f>
        <v/>
      </c>
      <c r="BJ109" s="59" t="str">
        <f>IFERROR(VLOOKUP(BH109,'Open Invoices'!$D$1:$E$3000,2,FALSE),"")</f>
        <v/>
      </c>
      <c r="BK109" s="59">
        <f>IFERROR(VLOOKUP($E109,'Jan 2016'!$D$1:$Z$300,22,FALSE),"-")</f>
        <v>45.83</v>
      </c>
      <c r="BL109" s="59" t="str">
        <f>IFERROR(VLOOKUP($E109,'Jan 2016'!$D$1:$Z$300,4,FALSE),"-")</f>
        <v>WAY2001A6AZ</v>
      </c>
      <c r="BM109" s="59" t="str">
        <f>IFERROR(VLOOKUP(BL109,'Paid Invoices'!$F$6:$I$381,3,FALSE),"")</f>
        <v/>
      </c>
      <c r="BN109" s="59" t="str">
        <f>IFERROR(VLOOKUP(BL109,'Open Invoices'!$D$1:$E$3000,2,FALSE),"")</f>
        <v/>
      </c>
      <c r="BO109" s="59">
        <f>IFERROR(VLOOKUP($E109,'Dec 2015'!$D$1:$Z$300,22,FALSE),"-")</f>
        <v>102.68</v>
      </c>
      <c r="BP109" s="59" t="str">
        <f>IFERROR(VLOOKUP($E109,'Dec 2015'!$D$1:$Z$300,4,FALSE),"-")</f>
        <v>WAY2001L5Y</v>
      </c>
      <c r="BQ109" s="59" t="str">
        <f>IFERROR(VLOOKUP(BP109,'Paid Invoices'!$F$6:$I$381,3,FALSE),"")</f>
        <v/>
      </c>
      <c r="BR109" s="59" t="str">
        <f>IFERROR(VLOOKUP(BP109,'Open Invoices'!$D$1:$E$3000,2,FALSE),"")</f>
        <v/>
      </c>
      <c r="BS109" s="59">
        <f>IFERROR(VLOOKUP($E109,'Nov 2015'!$D$1:$Z$300,22,FALSE),"-")</f>
        <v>90.62</v>
      </c>
      <c r="BT109" s="59" t="str">
        <f>IFERROR(VLOOKUP($E109,'Nov 2015'!$D$1:$Z$300,4,FALSE),"-")</f>
        <v>WAY2001K5AW</v>
      </c>
      <c r="BU109" s="59" t="str">
        <f>IFERROR(VLOOKUP(BT109,'Paid Invoices'!$F$6:$I$381,3,FALSE),"")</f>
        <v/>
      </c>
      <c r="BV109" s="59" t="str">
        <f>IFERROR(VLOOKUP(BT109,'Open Invoices'!$D$1:$E$3000,2,FALSE),"")</f>
        <v/>
      </c>
      <c r="BW109" s="59">
        <f>IFERROR(VLOOKUP($E109,'Oct 2015'!$D$1:$Z$300,22,FALSE),"-")</f>
        <v>172.46</v>
      </c>
      <c r="BX109" s="59" t="str">
        <f>IFERROR(VLOOKUP($E109,'Oct 2015'!$D$1:$Z$300,4,FALSE),"-")</f>
        <v>WAY2001J5AY</v>
      </c>
      <c r="BY109" s="59" t="str">
        <f>IFERROR(VLOOKUP(BX109,'Paid Invoices'!$F$6:$I$381,3,FALSE),"")</f>
        <v/>
      </c>
      <c r="BZ109" s="59" t="str">
        <f>IFERROR(VLOOKUP(BX109,'Open Invoices'!$D$1:$E$3000,2,FALSE),"")</f>
        <v/>
      </c>
      <c r="CA109" s="59">
        <f>IFERROR(VLOOKUP($E109,'Sep 2015'!$D$1:$Z$300,22,FALSE),"-")</f>
        <v>91.63</v>
      </c>
      <c r="CB109" s="59" t="str">
        <f>IFERROR(VLOOKUP($E109,'Sep 2015'!$D$1:$Z$300,4,FALSE),"-")</f>
        <v>WAY2001I5AH</v>
      </c>
      <c r="CC109" s="59" t="str">
        <f>IFERROR(VLOOKUP(CB109,'Paid Invoices'!$F$6:$I$381,3,FALSE),"")</f>
        <v/>
      </c>
      <c r="CD109" s="59" t="str">
        <f>IFERROR(VLOOKUP(CB109,'Open Invoices'!$D$1:$E$3000,2,FALSE),"")</f>
        <v/>
      </c>
      <c r="CE109" s="52"/>
      <c r="CF109" s="52" t="s">
        <v>2115</v>
      </c>
      <c r="CG109" s="49" t="str">
        <f>IFERROR(IFERROR(VLOOKUP($E109,'Asset Group  All Assets'!$B$1:$C$500,2,FALSE),(VLOOKUP($E109,'Missing-WSU-POs'!$B$1:$D$500,3,FALSE))),"?")</f>
        <v>P0771686</v>
      </c>
      <c r="CH109" s="31" t="str">
        <f>IF(G109="","",G109)</f>
        <v>P0771686</v>
      </c>
      <c r="CI109" s="31" t="str">
        <f>IF(CG109=CH109,"","Wrong PO")</f>
        <v/>
      </c>
      <c r="CJ109" s="29" t="str">
        <f>IFERROR(IF(VLOOKUP($E109,'Org July 2016 '!$D$1:$Z$500,3,FALSE)=G109,"-","Wrong PO"),"new")</f>
        <v>Wrong PO</v>
      </c>
      <c r="CK109" s="32">
        <f>IF(CJ109="wrong PO",(VLOOKUP($E109,'Org July 2016 '!$D$1:$Z$500,3,FALSE)),"")</f>
        <v>0</v>
      </c>
      <c r="CL109" s="29" t="str">
        <f>IFERROR(IF(VLOOKUP($E109,'Org June 2016 '!$D$1:$Z$500,3,FALSE)=G109,"-","Wrong PO"),"new")</f>
        <v>Wrong PO</v>
      </c>
      <c r="CM109" s="32">
        <f>IF(CL109="wrong PO",(VLOOKUP($E109,'Org June 2016 '!$D$1:$Z$500,3,FALSE)),"")</f>
        <v>0</v>
      </c>
      <c r="CN109" s="29" t="str">
        <f>IFERROR(IF(VLOOKUP($E109,'May 2016'!D172:Z671,3,FALSE)=G109,"-","Wrong PO"),"new")</f>
        <v>new</v>
      </c>
      <c r="CO109" s="32" t="str">
        <f>IF(CN109="wrong PO",(VLOOKUP($E109,'May 2016'!D172:Z671,3,FALSE)),"")</f>
        <v/>
      </c>
      <c r="CP109" s="29" t="str">
        <f>IFERROR(IF(VLOOKUP($E109,'Apr 2016'!$D$1:$Z$500,3,FALSE)=G109,"-","Wrong PO"),"new")</f>
        <v>-</v>
      </c>
      <c r="CQ109" s="32" t="str">
        <f>IF(CP109="wrong PO",(VLOOKUP($E109,'Apr 2016'!$D$1:$Z$500,3,FALSE)),"")</f>
        <v/>
      </c>
      <c r="CR109" s="32" t="str">
        <f>IFERROR(IF(VLOOKUP($E109,'Mar 2016'!$D$1:$Z$500,3,FALSE)=G109,"-","Wrong PO"),"new")</f>
        <v>-</v>
      </c>
      <c r="CS109" s="32" t="str">
        <f>IF(CP109="wrong PO",(VLOOKUP($E109,'Mar 2016'!$D$1:$Z$500,3,FALSE)),"")</f>
        <v/>
      </c>
      <c r="CT109" s="32" t="str">
        <f>IFERROR(IF(VLOOKUP($E109,'Feb 2016'!$D$1:$Z$500,3,FALSE)=G109,"-","Wrong PO"),"new")</f>
        <v>-</v>
      </c>
      <c r="CU109" s="32" t="str">
        <f>IF(CP109="wrong PO",(VLOOKUP($E109,'Feb 2016'!$D$1:$Z$500,3,FALSE)),"")</f>
        <v/>
      </c>
      <c r="CV109" s="29" t="str">
        <f>IFERROR(IF(VLOOKUP($E109,'Jan 2016'!$D$1:$Z$500,3,FALSE)=G109,"-","Wrong PO"),"new")</f>
        <v>-</v>
      </c>
      <c r="CW109" s="32" t="str">
        <f>IF(CV109="wrong PO",(VLOOKUP($E109,'Jan 2016'!$D$1:$Z$500,3,FALSE)),"")</f>
        <v/>
      </c>
      <c r="CX109" s="29" t="str">
        <f>IFERROR(IF(VLOOKUP($E109,'Dec 2015'!$D$1:$Z$500,3,FALSE)=G109,"-","Wrong PO"),"new")</f>
        <v>-</v>
      </c>
      <c r="CY109" s="32" t="str">
        <f>IF(CX109="wrong PO",(VLOOKUP($E109,'Dec 2015'!$D$1:$Z$500,3,FALSE)),"")</f>
        <v/>
      </c>
      <c r="CZ109" s="29" t="str">
        <f>IFERROR(IF(VLOOKUP($E109,'Nov 2015'!$D$1:$Z$500,3,FALSE)=G109,"-","Wrong PO"),"new")</f>
        <v>-</v>
      </c>
      <c r="DA109" s="32" t="str">
        <f>IF(CZ109="wrong PO",(VLOOKUP($E109,'Nov 2015'!$D$1:$Z$500,3,FALSE)),"")</f>
        <v/>
      </c>
      <c r="DB109" s="29" t="str">
        <f>IFERROR(IF(VLOOKUP($E109,'Oct 2015'!$D$1:$Z$500,3,FALSE)=G109,"-","Wrong PO"),"new")</f>
        <v>-</v>
      </c>
      <c r="DC109" s="32" t="str">
        <f>IF(DB109="wrong PO",(VLOOKUP($E109,'Oct 2015'!$D$1:$Z$500,3,FALSE)),"")</f>
        <v/>
      </c>
      <c r="DD109" s="29" t="str">
        <f>IFERROR(IF(VLOOKUP($E109,'Sep 2015'!$D$1:$Z$500,3,FALSE)=G109,"-","Wrong PO"),"new")</f>
        <v>-</v>
      </c>
      <c r="DE109" s="32" t="str">
        <f>IF(DD109="wrong PO",(VLOOKUP($E109,'Sep 2015'!$D$1:$Z$500,3,FALSE)),"")</f>
        <v/>
      </c>
    </row>
    <row r="110" spans="1:109">
      <c r="A110" s="115">
        <v>173</v>
      </c>
      <c r="B110" s="2" t="s">
        <v>841</v>
      </c>
      <c r="C110" s="2" t="s">
        <v>510</v>
      </c>
      <c r="D110" s="2" t="s">
        <v>69</v>
      </c>
      <c r="E110" s="2" t="s">
        <v>70</v>
      </c>
      <c r="F110" s="2" t="s">
        <v>34</v>
      </c>
      <c r="G110" s="21" t="s">
        <v>108</v>
      </c>
      <c r="H110" s="21" t="str">
        <f>IFERROR(VLOOKUP($E110,'Wayne Master'!$B$1:$C$315,2,FALSE),"not on master")</f>
        <v>P0771686</v>
      </c>
      <c r="I110" s="11" t="s">
        <v>2060</v>
      </c>
      <c r="J110" s="3">
        <v>42184</v>
      </c>
      <c r="K110" s="2" t="s">
        <v>28</v>
      </c>
      <c r="L110" s="2" t="s">
        <v>35</v>
      </c>
      <c r="M110" s="2" t="s">
        <v>30</v>
      </c>
      <c r="N110" s="2" t="s">
        <v>31</v>
      </c>
      <c r="O110" s="2" t="s">
        <v>32</v>
      </c>
      <c r="P110" s="4">
        <v>2980</v>
      </c>
      <c r="Q110" s="4">
        <v>3051</v>
      </c>
      <c r="R110" s="4">
        <v>71</v>
      </c>
      <c r="S110" s="5">
        <v>1.2</v>
      </c>
      <c r="T110" s="4">
        <v>1915</v>
      </c>
      <c r="U110" s="4">
        <v>1945</v>
      </c>
      <c r="V110" s="4">
        <v>30</v>
      </c>
      <c r="W110" s="5">
        <v>1.79</v>
      </c>
      <c r="X110" s="5">
        <v>0</v>
      </c>
      <c r="Y110" s="14">
        <v>2.99</v>
      </c>
      <c r="Z110" s="14">
        <v>0</v>
      </c>
      <c r="AA110" s="14">
        <v>2.99</v>
      </c>
      <c r="AB110" s="4">
        <v>24580</v>
      </c>
      <c r="AC110" s="55"/>
      <c r="AD110" s="59">
        <f>SUM(AI110,AM110,AQ110,AU110,AY110,BC110,BG110,BK110,BO110,BS110,BW110,CA110)</f>
        <v>167.42000000000002</v>
      </c>
      <c r="AE110" s="59">
        <f>(Q110*0.0169)+(U110*0.0598)</f>
        <v>167.87289999999999</v>
      </c>
      <c r="AF110" s="102">
        <f>IFERROR(IFERROR(VLOOKUP($G110,'FPO034'!$J$9:$Q$196,7,FALSE),(VLOOKUP($H110,'FPO034'!$J$9:$Q$196,7,FALSE))),"No PO")</f>
        <v>39845.519999999997</v>
      </c>
      <c r="AG110" s="102">
        <f>IFERROR(IFERROR(VLOOKUP($G110,'FPO034'!$J$9:$Q$196,8,FALSE),(VLOOKUP($H110,'FPO034'!$J$9:$Q$196,8,FALSE))),"No PO")</f>
        <v>0</v>
      </c>
      <c r="AH110" s="102" t="str">
        <f>IF(AG110&lt;&gt;0,"No",IF(AD110&gt;AF110,"No",IF(AD110/AE110&lt;1,"--",IF(AD110/AE110&lt;1.02,"Maybe","No"))))</f>
        <v>--</v>
      </c>
      <c r="AI110" s="59">
        <f>IFERROR(VLOOKUP($E110,'Rev2 Aug 16'!$D$1:$Z$300,22,FALSE),"-")</f>
        <v>2.99</v>
      </c>
      <c r="AJ110" s="59" t="str">
        <f>IFERROR(VLOOKUP($E110,'Rev2 Aug 16'!$D$1:$Z$300,5,FALSE),"-")</f>
        <v>WAY2001H6AZ</v>
      </c>
      <c r="AK110" s="59" t="str">
        <f>IFERROR(VLOOKUP(AJ110,'Paid Invoices'!$F$6:$I$381,3,FALSE),"")</f>
        <v/>
      </c>
      <c r="AL110" s="59" t="str">
        <f>IFERROR(VLOOKUP(AJ110,'Open Invoices'!$D$1:$E$3000,2,FALSE),"")</f>
        <v/>
      </c>
      <c r="AM110" s="59">
        <f>IFERROR(VLOOKUP($E110,'Rev2 July 16'!$D$1:$Z$300,22,FALSE),"-")</f>
        <v>5.62</v>
      </c>
      <c r="AN110" s="59" t="str">
        <f>IFERROR(VLOOKUP($E110,'Rev2 July 16'!$D$1:$Z$300,5,FALSE),"-")</f>
        <v>WAY2001G6BB</v>
      </c>
      <c r="AO110" s="59" t="str">
        <f>IFERROR(VLOOKUP(AN110,'Paid Invoices'!$F$6:$I$381,3,FALSE),"")</f>
        <v/>
      </c>
      <c r="AP110" s="59" t="str">
        <f>IFERROR(VLOOKUP(AN110,'Open Invoices'!$D$1:$E$3000,2,FALSE),"")</f>
        <v/>
      </c>
      <c r="AQ110" s="59">
        <f>IFERROR(VLOOKUP($E110,'Rev June 16'!$D$1:$Z$300,22,FALSE),"-")</f>
        <v>5.54</v>
      </c>
      <c r="AR110" s="59" t="str">
        <f>IFERROR(VLOOKUP($E110,'Rev June 16'!$D$1:$Z$300,4,FALSE),"-")</f>
        <v>WAY2001F6AZ</v>
      </c>
      <c r="AS110" s="59" t="str">
        <f>IFERROR(VLOOKUP(AR110,'Paid Invoices'!$F$6:$I$381,3,FALSE),"")</f>
        <v/>
      </c>
      <c r="AT110" s="59" t="str">
        <f>IFERROR(VLOOKUP(AR110,'Open Invoices'!$D$1:$E$3000,2,FALSE),"")</f>
        <v/>
      </c>
      <c r="AU110" s="59">
        <f>IFERROR(VLOOKUP($E110,'May 2016'!$D$1:$Z$300,22,FALSE),"-")</f>
        <v>26.02</v>
      </c>
      <c r="AV110" s="59" t="str">
        <f>IFERROR(VLOOKUP($E110,'May 2016'!$D$1:$Z$300,4,FALSE),"-")</f>
        <v>WAY2001E6AY</v>
      </c>
      <c r="AW110" s="59" t="str">
        <f>IFERROR(VLOOKUP(AV110,'Paid Invoices'!$F$6:$I$381,3,FALSE),"")</f>
        <v/>
      </c>
      <c r="AX110" s="59" t="str">
        <f>IFERROR(VLOOKUP(AV110,'Open Invoices'!$D$1:$E$3000,2,FALSE),"")</f>
        <v/>
      </c>
      <c r="AY110" s="59">
        <f>IFERROR(VLOOKUP($E110,'Apr 2016'!$D$1:$Z$300,22,FALSE),"-")</f>
        <v>40.630000000000003</v>
      </c>
      <c r="AZ110" s="59" t="str">
        <f>IFERROR(VLOOKUP($E110,'Apr 2016'!$D$1:$Z$300,4,FALSE),"-")</f>
        <v>WAY2001D6AX</v>
      </c>
      <c r="BA110" s="59" t="str">
        <f>IFERROR(VLOOKUP(AZ110,'Paid Invoices'!$F$6:$I$381,3,FALSE),"")</f>
        <v/>
      </c>
      <c r="BB110" s="59" t="str">
        <f>IFERROR(VLOOKUP(AZ110,'Open Invoices'!$D$1:$E$3000,2,FALSE),"")</f>
        <v/>
      </c>
      <c r="BC110" s="59">
        <f>IFERROR(VLOOKUP($E110,'Mar 2016'!$D$1:$Z$300,22,FALSE),"-")</f>
        <v>6.21</v>
      </c>
      <c r="BD110" s="59" t="str">
        <f>IFERROR(VLOOKUP($E110,'Mar 2016'!$D$1:$Z$300,4,FALSE),"-")</f>
        <v>WAY2001C6AT</v>
      </c>
      <c r="BE110" s="59" t="str">
        <f>IFERROR(VLOOKUP(BD110,'Paid Invoices'!$F$6:$I$381,3,FALSE),"")</f>
        <v/>
      </c>
      <c r="BF110" s="59" t="str">
        <f>IFERROR(VLOOKUP(BD110,'Open Invoices'!$D$1:$E$3000,2,FALSE),"")</f>
        <v/>
      </c>
      <c r="BG110" s="59">
        <f>IFERROR(VLOOKUP($E110,'Feb 2016'!$D$1:$Z$300,22,FALSE),"-")</f>
        <v>5.91</v>
      </c>
      <c r="BH110" s="59" t="str">
        <f>IFERROR(VLOOKUP($E110,'Feb 2016'!$D$1:$Z$300,4,FALSE),"-")</f>
        <v>WAY2001B6AM</v>
      </c>
      <c r="BI110" s="59" t="str">
        <f>IFERROR(VLOOKUP(BH110,'Paid Invoices'!$F$6:$I$381,3,FALSE),"")</f>
        <v/>
      </c>
      <c r="BJ110" s="59" t="str">
        <f>IFERROR(VLOOKUP(BH110,'Open Invoices'!$D$1:$E$3000,2,FALSE),"")</f>
        <v/>
      </c>
      <c r="BK110" s="59">
        <f>IFERROR(VLOOKUP($E110,'Jan 2016'!$D$1:$Z$300,22,FALSE),"-")</f>
        <v>3.66</v>
      </c>
      <c r="BL110" s="59" t="str">
        <f>IFERROR(VLOOKUP($E110,'Jan 2016'!$D$1:$Z$300,4,FALSE),"-")</f>
        <v>WAY2001A6AZ</v>
      </c>
      <c r="BM110" s="59" t="str">
        <f>IFERROR(VLOOKUP(BL110,'Paid Invoices'!$F$6:$I$381,3,FALSE),"")</f>
        <v/>
      </c>
      <c r="BN110" s="59" t="str">
        <f>IFERROR(VLOOKUP(BL110,'Open Invoices'!$D$1:$E$3000,2,FALSE),"")</f>
        <v/>
      </c>
      <c r="BO110" s="59">
        <f>IFERROR(VLOOKUP($E110,'Dec 2015'!$D$1:$Z$300,22,FALSE),"-")</f>
        <v>3.67</v>
      </c>
      <c r="BP110" s="59" t="str">
        <f>IFERROR(VLOOKUP($E110,'Dec 2015'!$D$1:$Z$300,4,FALSE),"-")</f>
        <v>WAY2001L5Y</v>
      </c>
      <c r="BQ110" s="59" t="str">
        <f>IFERROR(VLOOKUP(BP110,'Paid Invoices'!$F$6:$I$381,3,FALSE),"")</f>
        <v/>
      </c>
      <c r="BR110" s="59" t="str">
        <f>IFERROR(VLOOKUP(BP110,'Open Invoices'!$D$1:$E$3000,2,FALSE),"")</f>
        <v/>
      </c>
      <c r="BS110" s="59">
        <f>IFERROR(VLOOKUP($E110,'Nov 2015'!$D$1:$Z$300,22,FALSE),"-")</f>
        <v>5.23</v>
      </c>
      <c r="BT110" s="59" t="str">
        <f>IFERROR(VLOOKUP($E110,'Nov 2015'!$D$1:$Z$300,4,FALSE),"-")</f>
        <v>WAY2001K5AW</v>
      </c>
      <c r="BU110" s="59" t="str">
        <f>IFERROR(VLOOKUP(BT110,'Paid Invoices'!$F$6:$I$381,3,FALSE),"")</f>
        <v/>
      </c>
      <c r="BV110" s="59" t="str">
        <f>IFERROR(VLOOKUP(BT110,'Open Invoices'!$D$1:$E$3000,2,FALSE),"")</f>
        <v/>
      </c>
      <c r="BW110" s="59">
        <f>IFERROR(VLOOKUP($E110,'Oct 2015'!$D$1:$Z$300,22,FALSE),"-")</f>
        <v>36.5</v>
      </c>
      <c r="BX110" s="59" t="str">
        <f>IFERROR(VLOOKUP($E110,'Oct 2015'!$D$1:$Z$300,4,FALSE),"-")</f>
        <v>WAY2001J5AY</v>
      </c>
      <c r="BY110" s="59" t="str">
        <f>IFERROR(VLOOKUP(BX110,'Paid Invoices'!$F$6:$I$381,3,FALSE),"")</f>
        <v/>
      </c>
      <c r="BZ110" s="59" t="str">
        <f>IFERROR(VLOOKUP(BX110,'Open Invoices'!$D$1:$E$3000,2,FALSE),"")</f>
        <v/>
      </c>
      <c r="CA110" s="59">
        <f>IFERROR(VLOOKUP($E110,'Sep 2015'!$D$1:$Z$300,22,FALSE),"-")</f>
        <v>25.44</v>
      </c>
      <c r="CB110" s="59" t="str">
        <f>IFERROR(VLOOKUP($E110,'Sep 2015'!$D$1:$Z$300,4,FALSE),"-")</f>
        <v>WAY2001I5AH</v>
      </c>
      <c r="CC110" s="59" t="str">
        <f>IFERROR(VLOOKUP(CB110,'Paid Invoices'!$F$6:$I$381,3,FALSE),"")</f>
        <v/>
      </c>
      <c r="CD110" s="59" t="str">
        <f>IFERROR(VLOOKUP(CB110,'Open Invoices'!$D$1:$E$3000,2,FALSE),"")</f>
        <v/>
      </c>
      <c r="CE110" s="52"/>
      <c r="CF110" s="52" t="s">
        <v>2115</v>
      </c>
      <c r="CG110" s="49" t="str">
        <f>IFERROR(IFERROR(VLOOKUP($E110,'Asset Group  All Assets'!$B$1:$C$500,2,FALSE),(VLOOKUP($E110,'Missing-WSU-POs'!$B$1:$D$500,3,FALSE))),"?")</f>
        <v>P0771686</v>
      </c>
      <c r="CH110" s="31" t="str">
        <f>IF(G110="","",G110)</f>
        <v>P0771686</v>
      </c>
      <c r="CI110" s="31" t="str">
        <f>IF(CG110=CH110,"","Wrong PO")</f>
        <v/>
      </c>
      <c r="CJ110" s="29" t="str">
        <f>IFERROR(IF(VLOOKUP($E110,'Org July 2016 '!$D$1:$Z$500,3,FALSE)=G110,"-","Wrong PO"),"new")</f>
        <v>Wrong PO</v>
      </c>
      <c r="CK110" s="32">
        <f>IF(CJ110="wrong PO",(VLOOKUP($E110,'Org July 2016 '!$D$1:$Z$500,3,FALSE)),"")</f>
        <v>0</v>
      </c>
      <c r="CL110" s="29" t="str">
        <f>IFERROR(IF(VLOOKUP($E110,'Org June 2016 '!$D$1:$Z$500,3,FALSE)=G110,"-","Wrong PO"),"new")</f>
        <v>Wrong PO</v>
      </c>
      <c r="CM110" s="32">
        <f>IF(CL110="wrong PO",(VLOOKUP($E110,'Org June 2016 '!$D$1:$Z$500,3,FALSE)),"")</f>
        <v>0</v>
      </c>
      <c r="CN110" s="29" t="str">
        <f>IFERROR(IF(VLOOKUP($E110,'May 2016'!D173:Z672,3,FALSE)=G110,"-","Wrong PO"),"new")</f>
        <v>new</v>
      </c>
      <c r="CO110" s="32" t="str">
        <f>IF(CN110="wrong PO",(VLOOKUP($E110,'May 2016'!D173:Z672,3,FALSE)),"")</f>
        <v/>
      </c>
      <c r="CP110" s="29" t="str">
        <f>IFERROR(IF(VLOOKUP($E110,'Apr 2016'!$D$1:$Z$500,3,FALSE)=G110,"-","Wrong PO"),"new")</f>
        <v>-</v>
      </c>
      <c r="CQ110" s="32" t="str">
        <f>IF(CP110="wrong PO",(VLOOKUP($E110,'Apr 2016'!$D$1:$Z$500,3,FALSE)),"")</f>
        <v/>
      </c>
      <c r="CR110" s="32" t="str">
        <f>IFERROR(IF(VLOOKUP($E110,'Mar 2016'!$D$1:$Z$500,3,FALSE)=G110,"-","Wrong PO"),"new")</f>
        <v>-</v>
      </c>
      <c r="CS110" s="32" t="str">
        <f>IF(CP110="wrong PO",(VLOOKUP($E110,'Mar 2016'!$D$1:$Z$500,3,FALSE)),"")</f>
        <v/>
      </c>
      <c r="CT110" s="32" t="str">
        <f>IFERROR(IF(VLOOKUP($E110,'Feb 2016'!$D$1:$Z$500,3,FALSE)=G110,"-","Wrong PO"),"new")</f>
        <v>-</v>
      </c>
      <c r="CU110" s="32" t="str">
        <f>IF(CP110="wrong PO",(VLOOKUP($E110,'Feb 2016'!$D$1:$Z$500,3,FALSE)),"")</f>
        <v/>
      </c>
      <c r="CV110" s="29" t="str">
        <f>IFERROR(IF(VLOOKUP($E110,'Jan 2016'!$D$1:$Z$500,3,FALSE)=G110,"-","Wrong PO"),"new")</f>
        <v>-</v>
      </c>
      <c r="CW110" s="32" t="str">
        <f>IF(CV110="wrong PO",(VLOOKUP($E110,'Jan 2016'!$D$1:$Z$500,3,FALSE)),"")</f>
        <v/>
      </c>
      <c r="CX110" s="29" t="str">
        <f>IFERROR(IF(VLOOKUP($E110,'Dec 2015'!$D$1:$Z$500,3,FALSE)=G110,"-","Wrong PO"),"new")</f>
        <v>-</v>
      </c>
      <c r="CY110" s="32" t="str">
        <f>IF(CX110="wrong PO",(VLOOKUP($E110,'Dec 2015'!$D$1:$Z$500,3,FALSE)),"")</f>
        <v/>
      </c>
      <c r="CZ110" s="29" t="str">
        <f>IFERROR(IF(VLOOKUP($E110,'Nov 2015'!$D$1:$Z$500,3,FALSE)=G110,"-","Wrong PO"),"new")</f>
        <v>-</v>
      </c>
      <c r="DA110" s="32" t="str">
        <f>IF(CZ110="wrong PO",(VLOOKUP($E110,'Nov 2015'!$D$1:$Z$500,3,FALSE)),"")</f>
        <v/>
      </c>
      <c r="DB110" s="29" t="str">
        <f>IFERROR(IF(VLOOKUP($E110,'Oct 2015'!$D$1:$Z$500,3,FALSE)=G110,"-","Wrong PO"),"new")</f>
        <v>-</v>
      </c>
      <c r="DC110" s="32" t="str">
        <f>IF(DB110="wrong PO",(VLOOKUP($E110,'Oct 2015'!$D$1:$Z$500,3,FALSE)),"")</f>
        <v/>
      </c>
      <c r="DD110" s="29" t="str">
        <f>IFERROR(IF(VLOOKUP($E110,'Sep 2015'!$D$1:$Z$500,3,FALSE)=G110,"-","Wrong PO"),"new")</f>
        <v>-</v>
      </c>
      <c r="DE110" s="32" t="str">
        <f>IF(DD110="wrong PO",(VLOOKUP($E110,'Sep 2015'!$D$1:$Z$500,3,FALSE)),"")</f>
        <v/>
      </c>
    </row>
    <row r="111" spans="1:109">
      <c r="A111" s="115">
        <v>174</v>
      </c>
      <c r="B111" s="2" t="s">
        <v>841</v>
      </c>
      <c r="C111" s="2" t="s">
        <v>510</v>
      </c>
      <c r="D111" s="2" t="s">
        <v>69</v>
      </c>
      <c r="E111" s="2" t="s">
        <v>74</v>
      </c>
      <c r="F111" s="2" t="s">
        <v>46</v>
      </c>
      <c r="G111" s="21" t="s">
        <v>108</v>
      </c>
      <c r="H111" s="21" t="str">
        <f>IFERROR(VLOOKUP($E111,'Wayne Master'!$B$1:$C$315,2,FALSE),"not on master")</f>
        <v>P0771686</v>
      </c>
      <c r="I111" s="11" t="s">
        <v>2060</v>
      </c>
      <c r="J111" s="3">
        <v>42208</v>
      </c>
      <c r="K111" s="2" t="s">
        <v>28</v>
      </c>
      <c r="L111" s="2" t="s">
        <v>47</v>
      </c>
      <c r="M111" s="2" t="s">
        <v>30</v>
      </c>
      <c r="N111" s="2" t="s">
        <v>31</v>
      </c>
      <c r="O111" s="2" t="s">
        <v>32</v>
      </c>
      <c r="P111" s="4">
        <v>144</v>
      </c>
      <c r="Q111" s="4">
        <v>146</v>
      </c>
      <c r="R111" s="4">
        <v>2</v>
      </c>
      <c r="S111" s="5">
        <v>0.03</v>
      </c>
      <c r="T111" s="4">
        <v>384</v>
      </c>
      <c r="U111" s="4">
        <v>384</v>
      </c>
      <c r="V111" s="4">
        <v>0</v>
      </c>
      <c r="W111" s="5">
        <v>0</v>
      </c>
      <c r="X111" s="5">
        <v>0</v>
      </c>
      <c r="Y111" s="14">
        <v>0.03</v>
      </c>
      <c r="Z111" s="14">
        <v>0</v>
      </c>
      <c r="AA111" s="14">
        <v>0.03</v>
      </c>
      <c r="AB111" s="4">
        <v>24580</v>
      </c>
      <c r="AC111" s="55"/>
      <c r="AD111" s="59">
        <f>SUM(AI111,AM111,AQ111,AU111,AY111,BC111,BG111,BK111,BO111,BS111,BW111,CA111)</f>
        <v>24.46</v>
      </c>
      <c r="AE111" s="59">
        <f>(Q111*0.0169)+(U111*0.0598)</f>
        <v>25.430599999999998</v>
      </c>
      <c r="AF111" s="102">
        <f>IFERROR(IFERROR(VLOOKUP($G111,'FPO034'!$J$9:$Q$196,7,FALSE),(VLOOKUP($H111,'FPO034'!$J$9:$Q$196,7,FALSE))),"No PO")</f>
        <v>39845.519999999997</v>
      </c>
      <c r="AG111" s="102">
        <f>IFERROR(IFERROR(VLOOKUP($G111,'FPO034'!$J$9:$Q$196,8,FALSE),(VLOOKUP($H111,'FPO034'!$J$9:$Q$196,8,FALSE))),"No PO")</f>
        <v>0</v>
      </c>
      <c r="AH111" s="102" t="str">
        <f>IF(AG111&lt;&gt;0,"No",IF(AD111&gt;AF111,"No",IF(AD111/AE111&lt;1,"--",IF(AD111/AE111&lt;1.02,"Maybe","No"))))</f>
        <v>--</v>
      </c>
      <c r="AI111" s="59">
        <f>IFERROR(VLOOKUP($E111,'Rev2 Aug 16'!$D$1:$Z$300,22,FALSE),"-")</f>
        <v>0.03</v>
      </c>
      <c r="AJ111" s="59" t="str">
        <f>IFERROR(VLOOKUP($E111,'Rev2 Aug 16'!$D$1:$Z$300,5,FALSE),"-")</f>
        <v>WAY2001H6AZ</v>
      </c>
      <c r="AK111" s="59" t="str">
        <f>IFERROR(VLOOKUP(AJ111,'Paid Invoices'!$F$6:$I$381,3,FALSE),"")</f>
        <v/>
      </c>
      <c r="AL111" s="59" t="str">
        <f>IFERROR(VLOOKUP(AJ111,'Open Invoices'!$D$1:$E$3000,2,FALSE),"")</f>
        <v/>
      </c>
      <c r="AM111" s="59">
        <f>IFERROR(VLOOKUP($E111,'Rev2 July 16'!$D$1:$Z$300,22,FALSE),"-")</f>
        <v>0.03</v>
      </c>
      <c r="AN111" s="59" t="str">
        <f>IFERROR(VLOOKUP($E111,'Rev2 July 16'!$D$1:$Z$300,5,FALSE),"-")</f>
        <v>WAY2001G6BB</v>
      </c>
      <c r="AO111" s="59" t="str">
        <f>IFERROR(VLOOKUP(AN111,'Paid Invoices'!$F$6:$I$381,3,FALSE),"")</f>
        <v/>
      </c>
      <c r="AP111" s="59" t="str">
        <f>IFERROR(VLOOKUP(AN111,'Open Invoices'!$D$1:$E$3000,2,FALSE),"")</f>
        <v/>
      </c>
      <c r="AQ111" s="59">
        <f>IFERROR(VLOOKUP($E111,'Rev June 16'!$D$1:$Z$300,22,FALSE),"-")</f>
        <v>0</v>
      </c>
      <c r="AR111" s="59" t="str">
        <f>IFERROR(VLOOKUP($E111,'Rev June 16'!$D$1:$Z$300,4,FALSE),"-")</f>
        <v>WAY2001F6AZ</v>
      </c>
      <c r="AS111" s="59" t="str">
        <f>IFERROR(VLOOKUP(AR111,'Paid Invoices'!$F$6:$I$381,3,FALSE),"")</f>
        <v/>
      </c>
      <c r="AT111" s="59" t="str">
        <f>IFERROR(VLOOKUP(AR111,'Open Invoices'!$D$1:$E$3000,2,FALSE),"")</f>
        <v/>
      </c>
      <c r="AU111" s="59">
        <f>IFERROR(VLOOKUP($E111,'May 2016'!$D$1:$Z$300,22,FALSE),"-")</f>
        <v>0.37</v>
      </c>
      <c r="AV111" s="59" t="str">
        <f>IFERROR(VLOOKUP($E111,'May 2016'!$D$1:$Z$300,4,FALSE),"-")</f>
        <v>WAY2001E6AY</v>
      </c>
      <c r="AW111" s="59" t="str">
        <f>IFERROR(VLOOKUP(AV111,'Paid Invoices'!$F$6:$I$381,3,FALSE),"")</f>
        <v/>
      </c>
      <c r="AX111" s="59" t="str">
        <f>IFERROR(VLOOKUP(AV111,'Open Invoices'!$D$1:$E$3000,2,FALSE),"")</f>
        <v/>
      </c>
      <c r="AY111" s="59">
        <f>IFERROR(VLOOKUP($E111,'Apr 2016'!$D$1:$Z$300,22,FALSE),"-")</f>
        <v>0.09</v>
      </c>
      <c r="AZ111" s="59" t="str">
        <f>IFERROR(VLOOKUP($E111,'Apr 2016'!$D$1:$Z$300,4,FALSE),"-")</f>
        <v>WAY2001D6AX</v>
      </c>
      <c r="BA111" s="59" t="str">
        <f>IFERROR(VLOOKUP(AZ111,'Paid Invoices'!$F$6:$I$381,3,FALSE),"")</f>
        <v/>
      </c>
      <c r="BB111" s="59" t="str">
        <f>IFERROR(VLOOKUP(AZ111,'Open Invoices'!$D$1:$E$3000,2,FALSE),"")</f>
        <v/>
      </c>
      <c r="BC111" s="59">
        <f>IFERROR(VLOOKUP($E111,'Mar 2016'!$D$1:$Z$300,22,FALSE),"-")</f>
        <v>0.02</v>
      </c>
      <c r="BD111" s="59" t="str">
        <f>IFERROR(VLOOKUP($E111,'Mar 2016'!$D$1:$Z$300,4,FALSE),"-")</f>
        <v>WAY2001C6AT</v>
      </c>
      <c r="BE111" s="59" t="str">
        <f>IFERROR(VLOOKUP(BD111,'Paid Invoices'!$F$6:$I$381,3,FALSE),"")</f>
        <v/>
      </c>
      <c r="BF111" s="59" t="str">
        <f>IFERROR(VLOOKUP(BD111,'Open Invoices'!$D$1:$E$3000,2,FALSE),"")</f>
        <v/>
      </c>
      <c r="BG111" s="59">
        <f>IFERROR(VLOOKUP($E111,'Feb 2016'!$D$1:$Z$300,22,FALSE),"-")</f>
        <v>0.69</v>
      </c>
      <c r="BH111" s="59" t="str">
        <f>IFERROR(VLOOKUP($E111,'Feb 2016'!$D$1:$Z$300,4,FALSE),"-")</f>
        <v>WAY2001B6AM</v>
      </c>
      <c r="BI111" s="59" t="str">
        <f>IFERROR(VLOOKUP(BH111,'Paid Invoices'!$F$6:$I$381,3,FALSE),"")</f>
        <v/>
      </c>
      <c r="BJ111" s="59" t="str">
        <f>IFERROR(VLOOKUP(BH111,'Open Invoices'!$D$1:$E$3000,2,FALSE),"")</f>
        <v/>
      </c>
      <c r="BK111" s="59">
        <f>IFERROR(VLOOKUP($E111,'Jan 2016'!$D$1:$Z$300,22,FALSE),"-")</f>
        <v>1.94</v>
      </c>
      <c r="BL111" s="59" t="str">
        <f>IFERROR(VLOOKUP($E111,'Jan 2016'!$D$1:$Z$300,4,FALSE),"-")</f>
        <v>WAY2001A6AZ</v>
      </c>
      <c r="BM111" s="59" t="str">
        <f>IFERROR(VLOOKUP(BL111,'Paid Invoices'!$F$6:$I$381,3,FALSE),"")</f>
        <v/>
      </c>
      <c r="BN111" s="59" t="str">
        <f>IFERROR(VLOOKUP(BL111,'Open Invoices'!$D$1:$E$3000,2,FALSE),"")</f>
        <v/>
      </c>
      <c r="BO111" s="59">
        <f>IFERROR(VLOOKUP($E111,'Dec 2015'!$D$1:$Z$300,22,FALSE),"-")</f>
        <v>0.02</v>
      </c>
      <c r="BP111" s="59" t="str">
        <f>IFERROR(VLOOKUP($E111,'Dec 2015'!$D$1:$Z$300,4,FALSE),"-")</f>
        <v>WAY2001L5Y</v>
      </c>
      <c r="BQ111" s="59" t="str">
        <f>IFERROR(VLOOKUP(BP111,'Paid Invoices'!$F$6:$I$381,3,FALSE),"")</f>
        <v/>
      </c>
      <c r="BR111" s="59" t="str">
        <f>IFERROR(VLOOKUP(BP111,'Open Invoices'!$D$1:$E$3000,2,FALSE),"")</f>
        <v/>
      </c>
      <c r="BS111" s="59">
        <f>IFERROR(VLOOKUP($E111,'Nov 2015'!$D$1:$Z$300,22,FALSE),"-")</f>
        <v>0.94</v>
      </c>
      <c r="BT111" s="59" t="str">
        <f>IFERROR(VLOOKUP($E111,'Nov 2015'!$D$1:$Z$300,4,FALSE),"-")</f>
        <v>WAY2001K5AW</v>
      </c>
      <c r="BU111" s="59" t="str">
        <f>IFERROR(VLOOKUP(BT111,'Paid Invoices'!$F$6:$I$381,3,FALSE),"")</f>
        <v/>
      </c>
      <c r="BV111" s="59" t="str">
        <f>IFERROR(VLOOKUP(BT111,'Open Invoices'!$D$1:$E$3000,2,FALSE),"")</f>
        <v/>
      </c>
      <c r="BW111" s="59">
        <f>IFERROR(VLOOKUP($E111,'Oct 2015'!$D$1:$Z$300,22,FALSE),"-")</f>
        <v>8.14</v>
      </c>
      <c r="BX111" s="59" t="str">
        <f>IFERROR(VLOOKUP($E111,'Oct 2015'!$D$1:$Z$300,4,FALSE),"-")</f>
        <v>WAY2001J5AY</v>
      </c>
      <c r="BY111" s="59" t="str">
        <f>IFERROR(VLOOKUP(BX111,'Paid Invoices'!$F$6:$I$381,3,FALSE),"")</f>
        <v/>
      </c>
      <c r="BZ111" s="59" t="str">
        <f>IFERROR(VLOOKUP(BX111,'Open Invoices'!$D$1:$E$3000,2,FALSE),"")</f>
        <v/>
      </c>
      <c r="CA111" s="59">
        <f>IFERROR(VLOOKUP($E111,'Sep 2015'!$D$1:$Z$300,22,FALSE),"-")</f>
        <v>12.19</v>
      </c>
      <c r="CB111" s="59" t="str">
        <f>IFERROR(VLOOKUP($E111,'Sep 2015'!$D$1:$Z$300,4,FALSE),"-")</f>
        <v>WAY2001I5AH</v>
      </c>
      <c r="CC111" s="59" t="str">
        <f>IFERROR(VLOOKUP(CB111,'Paid Invoices'!$F$6:$I$381,3,FALSE),"")</f>
        <v/>
      </c>
      <c r="CD111" s="59" t="str">
        <f>IFERROR(VLOOKUP(CB111,'Open Invoices'!$D$1:$E$3000,2,FALSE),"")</f>
        <v/>
      </c>
      <c r="CE111" s="52"/>
      <c r="CF111" s="52" t="s">
        <v>2115</v>
      </c>
      <c r="CG111" s="49" t="str">
        <f>IFERROR(IFERROR(VLOOKUP($E111,'Asset Group  All Assets'!$B$1:$C$500,2,FALSE),(VLOOKUP($E111,'Missing-WSU-POs'!$B$1:$D$500,3,FALSE))),"?")</f>
        <v>P0771686</v>
      </c>
      <c r="CH111" s="31" t="str">
        <f>IF(G111="","",G111)</f>
        <v>P0771686</v>
      </c>
      <c r="CI111" s="31" t="str">
        <f>IF(CG111=CH111,"","Wrong PO")</f>
        <v/>
      </c>
      <c r="CJ111" s="29" t="str">
        <f>IFERROR(IF(VLOOKUP($E111,'Org July 2016 '!$D$1:$Z$500,3,FALSE)=G111,"-","Wrong PO"),"new")</f>
        <v>Wrong PO</v>
      </c>
      <c r="CK111" s="32">
        <f>IF(CJ111="wrong PO",(VLOOKUP($E111,'Org July 2016 '!$D$1:$Z$500,3,FALSE)),"")</f>
        <v>0</v>
      </c>
      <c r="CL111" s="29" t="str">
        <f>IFERROR(IF(VLOOKUP($E111,'Org June 2016 '!$D$1:$Z$500,3,FALSE)=G111,"-","Wrong PO"),"new")</f>
        <v>Wrong PO</v>
      </c>
      <c r="CM111" s="32">
        <f>IF(CL111="wrong PO",(VLOOKUP($E111,'Org June 2016 '!$D$1:$Z$500,3,FALSE)),"")</f>
        <v>0</v>
      </c>
      <c r="CN111" s="29" t="str">
        <f>IFERROR(IF(VLOOKUP($E111,'May 2016'!D174:Z673,3,FALSE)=G111,"-","Wrong PO"),"new")</f>
        <v>new</v>
      </c>
      <c r="CO111" s="32" t="str">
        <f>IF(CN111="wrong PO",(VLOOKUP($E111,'May 2016'!D174:Z673,3,FALSE)),"")</f>
        <v/>
      </c>
      <c r="CP111" s="29" t="str">
        <f>IFERROR(IF(VLOOKUP($E111,'Apr 2016'!$D$1:$Z$500,3,FALSE)=G111,"-","Wrong PO"),"new")</f>
        <v>-</v>
      </c>
      <c r="CQ111" s="32" t="str">
        <f>IF(CP111="wrong PO",(VLOOKUP($E111,'Apr 2016'!$D$1:$Z$500,3,FALSE)),"")</f>
        <v/>
      </c>
      <c r="CR111" s="32" t="str">
        <f>IFERROR(IF(VLOOKUP($E111,'Mar 2016'!$D$1:$Z$500,3,FALSE)=G111,"-","Wrong PO"),"new")</f>
        <v>-</v>
      </c>
      <c r="CS111" s="32" t="str">
        <f>IF(CP111="wrong PO",(VLOOKUP($E111,'Mar 2016'!$D$1:$Z$500,3,FALSE)),"")</f>
        <v/>
      </c>
      <c r="CT111" s="32" t="str">
        <f>IFERROR(IF(VLOOKUP($E111,'Feb 2016'!$D$1:$Z$500,3,FALSE)=G111,"-","Wrong PO"),"new")</f>
        <v>-</v>
      </c>
      <c r="CU111" s="32" t="str">
        <f>IF(CP111="wrong PO",(VLOOKUP($E111,'Feb 2016'!$D$1:$Z$500,3,FALSE)),"")</f>
        <v/>
      </c>
      <c r="CV111" s="29" t="str">
        <f>IFERROR(IF(VLOOKUP($E111,'Jan 2016'!$D$1:$Z$500,3,FALSE)=G111,"-","Wrong PO"),"new")</f>
        <v>-</v>
      </c>
      <c r="CW111" s="32" t="str">
        <f>IF(CV111="wrong PO",(VLOOKUP($E111,'Jan 2016'!$D$1:$Z$500,3,FALSE)),"")</f>
        <v/>
      </c>
      <c r="CX111" s="29" t="str">
        <f>IFERROR(IF(VLOOKUP($E111,'Dec 2015'!$D$1:$Z$500,3,FALSE)=G111,"-","Wrong PO"),"new")</f>
        <v>-</v>
      </c>
      <c r="CY111" s="32" t="str">
        <f>IF(CX111="wrong PO",(VLOOKUP($E111,'Dec 2015'!$D$1:$Z$500,3,FALSE)),"")</f>
        <v/>
      </c>
      <c r="CZ111" s="29" t="str">
        <f>IFERROR(IF(VLOOKUP($E111,'Nov 2015'!$D$1:$Z$500,3,FALSE)=G111,"-","Wrong PO"),"new")</f>
        <v>-</v>
      </c>
      <c r="DA111" s="32" t="str">
        <f>IF(CZ111="wrong PO",(VLOOKUP($E111,'Nov 2015'!$D$1:$Z$500,3,FALSE)),"")</f>
        <v/>
      </c>
      <c r="DB111" s="29" t="str">
        <f>IFERROR(IF(VLOOKUP($E111,'Oct 2015'!$D$1:$Z$500,3,FALSE)=G111,"-","Wrong PO"),"new")</f>
        <v>-</v>
      </c>
      <c r="DC111" s="32" t="str">
        <f>IF(DB111="wrong PO",(VLOOKUP($E111,'Oct 2015'!$D$1:$Z$500,3,FALSE)),"")</f>
        <v/>
      </c>
      <c r="DD111" s="29" t="str">
        <f>IFERROR(IF(VLOOKUP($E111,'Sep 2015'!$D$1:$Z$500,3,FALSE)=G111,"-","Wrong PO"),"new")</f>
        <v>-</v>
      </c>
      <c r="DE111" s="32" t="str">
        <f>IF(DD111="wrong PO",(VLOOKUP($E111,'Sep 2015'!$D$1:$Z$500,3,FALSE)),"")</f>
        <v/>
      </c>
    </row>
    <row r="112" spans="1:109">
      <c r="A112" s="115">
        <v>175</v>
      </c>
      <c r="B112" s="2" t="s">
        <v>841</v>
      </c>
      <c r="C112" s="2" t="s">
        <v>510</v>
      </c>
      <c r="D112" s="2" t="s">
        <v>69</v>
      </c>
      <c r="E112" s="2" t="s">
        <v>75</v>
      </c>
      <c r="F112" s="2" t="s">
        <v>34</v>
      </c>
      <c r="G112" s="21" t="s">
        <v>108</v>
      </c>
      <c r="H112" s="21" t="str">
        <f>IFERROR(VLOOKUP($E112,'Wayne Master'!$B$1:$C$315,2,FALSE),"not on master")</f>
        <v>P0771686</v>
      </c>
      <c r="I112" s="11" t="s">
        <v>2060</v>
      </c>
      <c r="J112" s="3">
        <v>42207</v>
      </c>
      <c r="K112" s="2" t="s">
        <v>28</v>
      </c>
      <c r="L112" s="2" t="s">
        <v>35</v>
      </c>
      <c r="M112" s="2" t="s">
        <v>30</v>
      </c>
      <c r="N112" s="2" t="s">
        <v>31</v>
      </c>
      <c r="O112" s="2" t="s">
        <v>32</v>
      </c>
      <c r="P112" s="4">
        <v>12686</v>
      </c>
      <c r="Q112" s="4">
        <v>13297</v>
      </c>
      <c r="R112" s="4">
        <v>611</v>
      </c>
      <c r="S112" s="5">
        <v>10.33</v>
      </c>
      <c r="T112" s="4">
        <v>17734</v>
      </c>
      <c r="U112" s="4">
        <v>18493</v>
      </c>
      <c r="V112" s="4">
        <v>759</v>
      </c>
      <c r="W112" s="5">
        <v>45.39</v>
      </c>
      <c r="X112" s="5">
        <v>0</v>
      </c>
      <c r="Y112" s="14">
        <v>55.72</v>
      </c>
      <c r="Z112" s="14">
        <v>0</v>
      </c>
      <c r="AA112" s="14">
        <v>55.72</v>
      </c>
      <c r="AB112" s="4">
        <v>24580</v>
      </c>
      <c r="AC112" s="55"/>
      <c r="AD112" s="59">
        <f>SUM(AI112,AM112,AQ112,AU112,AY112,BC112,BG112,BK112,BO112,BS112,BW112,CA112)</f>
        <v>1330.08</v>
      </c>
      <c r="AE112" s="59">
        <f>(Q112*0.0169)+(U112*0.0598)</f>
        <v>1330.6007</v>
      </c>
      <c r="AF112" s="102">
        <f>IFERROR(IFERROR(VLOOKUP($G112,'FPO034'!$J$9:$Q$196,7,FALSE),(VLOOKUP($H112,'FPO034'!$J$9:$Q$196,7,FALSE))),"No PO")</f>
        <v>39845.519999999997</v>
      </c>
      <c r="AG112" s="102">
        <f>IFERROR(IFERROR(VLOOKUP($G112,'FPO034'!$J$9:$Q$196,8,FALSE),(VLOOKUP($H112,'FPO034'!$J$9:$Q$196,8,FALSE))),"No PO")</f>
        <v>0</v>
      </c>
      <c r="AH112" s="102" t="str">
        <f>IF(AG112&lt;&gt;0,"No",IF(AD112&gt;AF112,"No",IF(AD112/AE112&lt;1,"--",IF(AD112/AE112&lt;1.02,"Maybe","No"))))</f>
        <v>--</v>
      </c>
      <c r="AI112" s="59">
        <f>IFERROR(VLOOKUP($E112,'Rev2 Aug 16'!$D$1:$Z$300,22,FALSE),"-")</f>
        <v>55.72</v>
      </c>
      <c r="AJ112" s="59" t="str">
        <f>IFERROR(VLOOKUP($E112,'Rev2 Aug 16'!$D$1:$Z$300,5,FALSE),"-")</f>
        <v>WAY2001H6AZ</v>
      </c>
      <c r="AK112" s="59" t="str">
        <f>IFERROR(VLOOKUP(AJ112,'Paid Invoices'!$F$6:$I$381,3,FALSE),"")</f>
        <v/>
      </c>
      <c r="AL112" s="59" t="str">
        <f>IFERROR(VLOOKUP(AJ112,'Open Invoices'!$D$1:$E$3000,2,FALSE),"")</f>
        <v/>
      </c>
      <c r="AM112" s="59">
        <f>IFERROR(VLOOKUP($E112,'Rev2 July 16'!$D$1:$Z$300,22,FALSE),"-")</f>
        <v>64.010000000000005</v>
      </c>
      <c r="AN112" s="59" t="str">
        <f>IFERROR(VLOOKUP($E112,'Rev2 July 16'!$D$1:$Z$300,5,FALSE),"-")</f>
        <v>WAY2001G6BB</v>
      </c>
      <c r="AO112" s="59" t="str">
        <f>IFERROR(VLOOKUP(AN112,'Paid Invoices'!$F$6:$I$381,3,FALSE),"")</f>
        <v/>
      </c>
      <c r="AP112" s="59" t="str">
        <f>IFERROR(VLOOKUP(AN112,'Open Invoices'!$D$1:$E$3000,2,FALSE),"")</f>
        <v/>
      </c>
      <c r="AQ112" s="59">
        <f>IFERROR(VLOOKUP($E112,'Rev June 16'!$D$1:$Z$300,22,FALSE),"-")</f>
        <v>82.99</v>
      </c>
      <c r="AR112" s="59" t="str">
        <f>IFERROR(VLOOKUP($E112,'Rev June 16'!$D$1:$Z$300,4,FALSE),"-")</f>
        <v>WAY2001F6AZ</v>
      </c>
      <c r="AS112" s="59" t="str">
        <f>IFERROR(VLOOKUP(AR112,'Paid Invoices'!$F$6:$I$381,3,FALSE),"")</f>
        <v/>
      </c>
      <c r="AT112" s="59" t="str">
        <f>IFERROR(VLOOKUP(AR112,'Open Invoices'!$D$1:$E$3000,2,FALSE),"")</f>
        <v/>
      </c>
      <c r="AU112" s="59">
        <f>IFERROR(VLOOKUP($E112,'May 2016'!$D$1:$Z$300,22,FALSE),"-")</f>
        <v>104.57</v>
      </c>
      <c r="AV112" s="59" t="str">
        <f>IFERROR(VLOOKUP($E112,'May 2016'!$D$1:$Z$300,4,FALSE),"-")</f>
        <v>WAY2001E6AY</v>
      </c>
      <c r="AW112" s="59" t="str">
        <f>IFERROR(VLOOKUP(AV112,'Paid Invoices'!$F$6:$I$381,3,FALSE),"")</f>
        <v/>
      </c>
      <c r="AX112" s="59" t="str">
        <f>IFERROR(VLOOKUP(AV112,'Open Invoices'!$D$1:$E$3000,2,FALSE),"")</f>
        <v/>
      </c>
      <c r="AY112" s="59">
        <f>IFERROR(VLOOKUP($E112,'Apr 2016'!$D$1:$Z$300,22,FALSE),"-")</f>
        <v>210.64</v>
      </c>
      <c r="AZ112" s="59" t="str">
        <f>IFERROR(VLOOKUP($E112,'Apr 2016'!$D$1:$Z$300,4,FALSE),"-")</f>
        <v>WAY2001D6AX</v>
      </c>
      <c r="BA112" s="59" t="str">
        <f>IFERROR(VLOOKUP(AZ112,'Paid Invoices'!$F$6:$I$381,3,FALSE),"")</f>
        <v/>
      </c>
      <c r="BB112" s="59" t="str">
        <f>IFERROR(VLOOKUP(AZ112,'Open Invoices'!$D$1:$E$3000,2,FALSE),"")</f>
        <v/>
      </c>
      <c r="BC112" s="59">
        <f>IFERROR(VLOOKUP($E112,'Mar 2016'!$D$1:$Z$300,22,FALSE),"-")</f>
        <v>47.43</v>
      </c>
      <c r="BD112" s="59" t="str">
        <f>IFERROR(VLOOKUP($E112,'Mar 2016'!$D$1:$Z$300,4,FALSE),"-")</f>
        <v>WAY2001C6AT</v>
      </c>
      <c r="BE112" s="59" t="str">
        <f>IFERROR(VLOOKUP(BD112,'Paid Invoices'!$F$6:$I$381,3,FALSE),"")</f>
        <v/>
      </c>
      <c r="BF112" s="59" t="str">
        <f>IFERROR(VLOOKUP(BD112,'Open Invoices'!$D$1:$E$3000,2,FALSE),"")</f>
        <v/>
      </c>
      <c r="BG112" s="59">
        <f>IFERROR(VLOOKUP($E112,'Feb 2016'!$D$1:$Z$300,22,FALSE),"-")</f>
        <v>165.48</v>
      </c>
      <c r="BH112" s="59" t="str">
        <f>IFERROR(VLOOKUP($E112,'Feb 2016'!$D$1:$Z$300,4,FALSE),"-")</f>
        <v>WAY2001B6AM</v>
      </c>
      <c r="BI112" s="59" t="str">
        <f>IFERROR(VLOOKUP(BH112,'Paid Invoices'!$F$6:$I$381,3,FALSE),"")</f>
        <v/>
      </c>
      <c r="BJ112" s="59" t="str">
        <f>IFERROR(VLOOKUP(BH112,'Open Invoices'!$D$1:$E$3000,2,FALSE),"")</f>
        <v/>
      </c>
      <c r="BK112" s="59">
        <f>IFERROR(VLOOKUP($E112,'Jan 2016'!$D$1:$Z$300,22,FALSE),"-")</f>
        <v>71.84</v>
      </c>
      <c r="BL112" s="59" t="str">
        <f>IFERROR(VLOOKUP($E112,'Jan 2016'!$D$1:$Z$300,4,FALSE),"-")</f>
        <v>WAY2001A6AZ</v>
      </c>
      <c r="BM112" s="59" t="str">
        <f>IFERROR(VLOOKUP(BL112,'Paid Invoices'!$F$6:$I$381,3,FALSE),"")</f>
        <v/>
      </c>
      <c r="BN112" s="59" t="str">
        <f>IFERROR(VLOOKUP(BL112,'Open Invoices'!$D$1:$E$3000,2,FALSE),"")</f>
        <v/>
      </c>
      <c r="BO112" s="59">
        <f>IFERROR(VLOOKUP($E112,'Dec 2015'!$D$1:$Z$300,22,FALSE),"-")</f>
        <v>96.64</v>
      </c>
      <c r="BP112" s="59" t="str">
        <f>IFERROR(VLOOKUP($E112,'Dec 2015'!$D$1:$Z$300,4,FALSE),"-")</f>
        <v>WAY2001L5Y</v>
      </c>
      <c r="BQ112" s="59" t="str">
        <f>IFERROR(VLOOKUP(BP112,'Paid Invoices'!$F$6:$I$381,3,FALSE),"")</f>
        <v/>
      </c>
      <c r="BR112" s="59" t="str">
        <f>IFERROR(VLOOKUP(BP112,'Open Invoices'!$D$1:$E$3000,2,FALSE),"")</f>
        <v/>
      </c>
      <c r="BS112" s="59">
        <f>IFERROR(VLOOKUP($E112,'Nov 2015'!$D$1:$Z$300,22,FALSE),"-")</f>
        <v>90.39</v>
      </c>
      <c r="BT112" s="59" t="str">
        <f>IFERROR(VLOOKUP($E112,'Nov 2015'!$D$1:$Z$300,4,FALSE),"-")</f>
        <v>WAY2001K5AW</v>
      </c>
      <c r="BU112" s="59" t="str">
        <f>IFERROR(VLOOKUP(BT112,'Paid Invoices'!$F$6:$I$381,3,FALSE),"")</f>
        <v/>
      </c>
      <c r="BV112" s="59" t="str">
        <f>IFERROR(VLOOKUP(BT112,'Open Invoices'!$D$1:$E$3000,2,FALSE),"")</f>
        <v/>
      </c>
      <c r="BW112" s="59">
        <f>IFERROR(VLOOKUP($E112,'Oct 2015'!$D$1:$Z$300,22,FALSE),"-")</f>
        <v>277.64999999999998</v>
      </c>
      <c r="BX112" s="59" t="str">
        <f>IFERROR(VLOOKUP($E112,'Oct 2015'!$D$1:$Z$300,4,FALSE),"-")</f>
        <v>WAY2001J5AY</v>
      </c>
      <c r="BY112" s="59" t="str">
        <f>IFERROR(VLOOKUP(BX112,'Paid Invoices'!$F$6:$I$381,3,FALSE),"")</f>
        <v/>
      </c>
      <c r="BZ112" s="59" t="str">
        <f>IFERROR(VLOOKUP(BX112,'Open Invoices'!$D$1:$E$3000,2,FALSE),"")</f>
        <v/>
      </c>
      <c r="CA112" s="59">
        <f>IFERROR(VLOOKUP($E112,'Sep 2015'!$D$1:$Z$300,22,FALSE),"-")</f>
        <v>62.72</v>
      </c>
      <c r="CB112" s="59" t="str">
        <f>IFERROR(VLOOKUP($E112,'Sep 2015'!$D$1:$Z$300,4,FALSE),"-")</f>
        <v>WAY2001I5AH</v>
      </c>
      <c r="CC112" s="59" t="str">
        <f>IFERROR(VLOOKUP(CB112,'Paid Invoices'!$F$6:$I$381,3,FALSE),"")</f>
        <v/>
      </c>
      <c r="CD112" s="59" t="str">
        <f>IFERROR(VLOOKUP(CB112,'Open Invoices'!$D$1:$E$3000,2,FALSE),"")</f>
        <v/>
      </c>
      <c r="CE112" s="52"/>
      <c r="CF112" s="52" t="s">
        <v>2115</v>
      </c>
      <c r="CG112" s="49" t="str">
        <f>IFERROR(IFERROR(VLOOKUP($E112,'Asset Group  All Assets'!$B$1:$C$500,2,FALSE),(VLOOKUP($E112,'Missing-WSU-POs'!$B$1:$D$500,3,FALSE))),"?")</f>
        <v>P0771686</v>
      </c>
      <c r="CH112" s="31" t="str">
        <f>IF(G112="","",G112)</f>
        <v>P0771686</v>
      </c>
      <c r="CI112" s="31" t="str">
        <f>IF(CG112=CH112,"","Wrong PO")</f>
        <v/>
      </c>
      <c r="CJ112" s="29" t="str">
        <f>IFERROR(IF(VLOOKUP($E112,'Org July 2016 '!$D$1:$Z$500,3,FALSE)=G112,"-","Wrong PO"),"new")</f>
        <v>Wrong PO</v>
      </c>
      <c r="CK112" s="32">
        <f>IF(CJ112="wrong PO",(VLOOKUP($E112,'Org July 2016 '!$D$1:$Z$500,3,FALSE)),"")</f>
        <v>0</v>
      </c>
      <c r="CL112" s="29" t="str">
        <f>IFERROR(IF(VLOOKUP($E112,'Org June 2016 '!$D$1:$Z$500,3,FALSE)=G112,"-","Wrong PO"),"new")</f>
        <v>Wrong PO</v>
      </c>
      <c r="CM112" s="32">
        <f>IF(CL112="wrong PO",(VLOOKUP($E112,'Org June 2016 '!$D$1:$Z$500,3,FALSE)),"")</f>
        <v>0</v>
      </c>
      <c r="CN112" s="29" t="str">
        <f>IFERROR(IF(VLOOKUP($E112,'May 2016'!D175:Z674,3,FALSE)=G112,"-","Wrong PO"),"new")</f>
        <v>new</v>
      </c>
      <c r="CO112" s="32" t="str">
        <f>IF(CN112="wrong PO",(VLOOKUP($E112,'May 2016'!D175:Z674,3,FALSE)),"")</f>
        <v/>
      </c>
      <c r="CP112" s="29" t="str">
        <f>IFERROR(IF(VLOOKUP($E112,'Apr 2016'!$D$1:$Z$500,3,FALSE)=G112,"-","Wrong PO"),"new")</f>
        <v>-</v>
      </c>
      <c r="CQ112" s="32" t="str">
        <f>IF(CP112="wrong PO",(VLOOKUP($E112,'Apr 2016'!$D$1:$Z$500,3,FALSE)),"")</f>
        <v/>
      </c>
      <c r="CR112" s="32" t="str">
        <f>IFERROR(IF(VLOOKUP($E112,'Mar 2016'!$D$1:$Z$500,3,FALSE)=G112,"-","Wrong PO"),"new")</f>
        <v>-</v>
      </c>
      <c r="CS112" s="32" t="str">
        <f>IF(CP112="wrong PO",(VLOOKUP($E112,'Mar 2016'!$D$1:$Z$500,3,FALSE)),"")</f>
        <v/>
      </c>
      <c r="CT112" s="32" t="str">
        <f>IFERROR(IF(VLOOKUP($E112,'Feb 2016'!$D$1:$Z$500,3,FALSE)=G112,"-","Wrong PO"),"new")</f>
        <v>-</v>
      </c>
      <c r="CU112" s="32" t="str">
        <f>IF(CP112="wrong PO",(VLOOKUP($E112,'Feb 2016'!$D$1:$Z$500,3,FALSE)),"")</f>
        <v/>
      </c>
      <c r="CV112" s="29" t="str">
        <f>IFERROR(IF(VLOOKUP($E112,'Jan 2016'!$D$1:$Z$500,3,FALSE)=G112,"-","Wrong PO"),"new")</f>
        <v>-</v>
      </c>
      <c r="CW112" s="32" t="str">
        <f>IF(CV112="wrong PO",(VLOOKUP($E112,'Jan 2016'!$D$1:$Z$500,3,FALSE)),"")</f>
        <v/>
      </c>
      <c r="CX112" s="29" t="str">
        <f>IFERROR(IF(VLOOKUP($E112,'Dec 2015'!$D$1:$Z$500,3,FALSE)=G112,"-","Wrong PO"),"new")</f>
        <v>-</v>
      </c>
      <c r="CY112" s="32" t="str">
        <f>IF(CX112="wrong PO",(VLOOKUP($E112,'Dec 2015'!$D$1:$Z$500,3,FALSE)),"")</f>
        <v/>
      </c>
      <c r="CZ112" s="29" t="str">
        <f>IFERROR(IF(VLOOKUP($E112,'Nov 2015'!$D$1:$Z$500,3,FALSE)=G112,"-","Wrong PO"),"new")</f>
        <v>-</v>
      </c>
      <c r="DA112" s="32" t="str">
        <f>IF(CZ112="wrong PO",(VLOOKUP($E112,'Nov 2015'!$D$1:$Z$500,3,FALSE)),"")</f>
        <v/>
      </c>
      <c r="DB112" s="29" t="str">
        <f>IFERROR(IF(VLOOKUP($E112,'Oct 2015'!$D$1:$Z$500,3,FALSE)=G112,"-","Wrong PO"),"new")</f>
        <v>-</v>
      </c>
      <c r="DC112" s="32" t="str">
        <f>IF(DB112="wrong PO",(VLOOKUP($E112,'Oct 2015'!$D$1:$Z$500,3,FALSE)),"")</f>
        <v/>
      </c>
      <c r="DD112" s="29" t="str">
        <f>IFERROR(IF(VLOOKUP($E112,'Sep 2015'!$D$1:$Z$500,3,FALSE)=G112,"-","Wrong PO"),"new")</f>
        <v>-</v>
      </c>
      <c r="DE112" s="32" t="str">
        <f>IF(DD112="wrong PO",(VLOOKUP($E112,'Sep 2015'!$D$1:$Z$500,3,FALSE)),"")</f>
        <v/>
      </c>
    </row>
    <row r="113" spans="1:109">
      <c r="A113" s="115">
        <v>176</v>
      </c>
      <c r="B113" s="2" t="s">
        <v>841</v>
      </c>
      <c r="C113" s="2" t="s">
        <v>510</v>
      </c>
      <c r="D113" s="2" t="s">
        <v>76</v>
      </c>
      <c r="E113" s="2" t="s">
        <v>299</v>
      </c>
      <c r="F113" s="2" t="s">
        <v>34</v>
      </c>
      <c r="G113" s="21" t="s">
        <v>108</v>
      </c>
      <c r="H113" s="21" t="str">
        <f>IFERROR(VLOOKUP($E113,'Wayne Master'!$B$1:$C$315,2,FALSE),"not on master")</f>
        <v>P0771686</v>
      </c>
      <c r="I113" s="11" t="s">
        <v>2060</v>
      </c>
      <c r="J113" s="3">
        <v>42184</v>
      </c>
      <c r="K113" s="2" t="s">
        <v>28</v>
      </c>
      <c r="L113" s="2" t="s">
        <v>35</v>
      </c>
      <c r="M113" s="2" t="s">
        <v>30</v>
      </c>
      <c r="N113" s="2" t="s">
        <v>31</v>
      </c>
      <c r="O113" s="2" t="s">
        <v>32</v>
      </c>
      <c r="P113" s="4">
        <v>4251</v>
      </c>
      <c r="Q113" s="4">
        <v>4421</v>
      </c>
      <c r="R113" s="4">
        <v>170</v>
      </c>
      <c r="S113" s="5">
        <v>2.87</v>
      </c>
      <c r="T113" s="4">
        <v>916</v>
      </c>
      <c r="U113" s="4">
        <v>1004</v>
      </c>
      <c r="V113" s="4">
        <v>88</v>
      </c>
      <c r="W113" s="5">
        <v>5.26</v>
      </c>
      <c r="X113" s="5">
        <v>0</v>
      </c>
      <c r="Y113" s="14">
        <v>8.1300000000000008</v>
      </c>
      <c r="Z113" s="14">
        <v>0</v>
      </c>
      <c r="AA113" s="14">
        <v>8.1300000000000008</v>
      </c>
      <c r="AB113" s="4">
        <v>24580</v>
      </c>
      <c r="AC113" s="55"/>
      <c r="AD113" s="59">
        <f>SUM(AI113,AM113,AQ113,AU113,AY113,BC113,BG113,BK113,BO113,BS113,BW113,CA113)</f>
        <v>111.21</v>
      </c>
      <c r="AE113" s="59">
        <f>(Q113*0.0169)+(U113*0.0598)</f>
        <v>134.75409999999999</v>
      </c>
      <c r="AF113" s="102">
        <f>IFERROR(IFERROR(VLOOKUP($G113,'FPO034'!$J$9:$Q$196,7,FALSE),(VLOOKUP($H113,'FPO034'!$J$9:$Q$196,7,FALSE))),"No PO")</f>
        <v>39845.519999999997</v>
      </c>
      <c r="AG113" s="102">
        <f>IFERROR(IFERROR(VLOOKUP($G113,'FPO034'!$J$9:$Q$196,8,FALSE),(VLOOKUP($H113,'FPO034'!$J$9:$Q$196,8,FALSE))),"No PO")</f>
        <v>0</v>
      </c>
      <c r="AH113" s="102" t="str">
        <f>IF(AG113&lt;&gt;0,"No",IF(AD113&gt;AF113,"No",IF(AD113/AE113&lt;1,"--",IF(AD113/AE113&lt;1.02,"Maybe","No"))))</f>
        <v>--</v>
      </c>
      <c r="AI113" s="59">
        <f>IFERROR(VLOOKUP($E113,'Rev2 Aug 16'!$D$1:$Z$300,22,FALSE),"-")</f>
        <v>8.1300000000000008</v>
      </c>
      <c r="AJ113" s="59" t="str">
        <f>IFERROR(VLOOKUP($E113,'Rev2 Aug 16'!$D$1:$Z$300,5,FALSE),"-")</f>
        <v>WAY2001H6AZ</v>
      </c>
      <c r="AK113" s="59" t="str">
        <f>IFERROR(VLOOKUP(AJ113,'Paid Invoices'!$F$6:$I$381,3,FALSE),"")</f>
        <v/>
      </c>
      <c r="AL113" s="59" t="str">
        <f>IFERROR(VLOOKUP(AJ113,'Open Invoices'!$D$1:$E$3000,2,FALSE),"")</f>
        <v/>
      </c>
      <c r="AM113" s="59">
        <f>IFERROR(VLOOKUP($E113,'Rev2 July 16'!$D$1:$Z$300,22,FALSE),"-")</f>
        <v>2.85</v>
      </c>
      <c r="AN113" s="59" t="str">
        <f>IFERROR(VLOOKUP($E113,'Rev2 July 16'!$D$1:$Z$300,5,FALSE),"-")</f>
        <v>WAY2001G6BB</v>
      </c>
      <c r="AO113" s="59" t="str">
        <f>IFERROR(VLOOKUP(AN113,'Paid Invoices'!$F$6:$I$381,3,FALSE),"")</f>
        <v/>
      </c>
      <c r="AP113" s="59" t="str">
        <f>IFERROR(VLOOKUP(AN113,'Open Invoices'!$D$1:$E$3000,2,FALSE),"")</f>
        <v/>
      </c>
      <c r="AQ113" s="59">
        <f>IFERROR(VLOOKUP($E113,'Rev June 16'!$D$1:$Z$300,22,FALSE),"-")</f>
        <v>3.36</v>
      </c>
      <c r="AR113" s="59" t="str">
        <f>IFERROR(VLOOKUP($E113,'Rev June 16'!$D$1:$Z$300,4,FALSE),"-")</f>
        <v>WAY2001F6AZ</v>
      </c>
      <c r="AS113" s="59" t="str">
        <f>IFERROR(VLOOKUP(AR113,'Paid Invoices'!$F$6:$I$381,3,FALSE),"")</f>
        <v/>
      </c>
      <c r="AT113" s="59" t="str">
        <f>IFERROR(VLOOKUP(AR113,'Open Invoices'!$D$1:$E$3000,2,FALSE),"")</f>
        <v/>
      </c>
      <c r="AU113" s="59">
        <f>IFERROR(VLOOKUP($E113,'May 2016'!$D$1:$Z$300,22,FALSE),"-")</f>
        <v>10.56</v>
      </c>
      <c r="AV113" s="59" t="str">
        <f>IFERROR(VLOOKUP($E113,'May 2016'!$D$1:$Z$300,4,FALSE),"-")</f>
        <v>WAY2001E6AY</v>
      </c>
      <c r="AW113" s="59" t="str">
        <f>IFERROR(VLOOKUP(AV113,'Paid Invoices'!$F$6:$I$381,3,FALSE),"")</f>
        <v/>
      </c>
      <c r="AX113" s="59" t="str">
        <f>IFERROR(VLOOKUP(AV113,'Open Invoices'!$D$1:$E$3000,2,FALSE),"")</f>
        <v/>
      </c>
      <c r="AY113" s="59">
        <f>IFERROR(VLOOKUP($E113,'Apr 2016'!$D$1:$Z$300,22,FALSE),"-")</f>
        <v>16.8</v>
      </c>
      <c r="AZ113" s="59" t="str">
        <f>IFERROR(VLOOKUP($E113,'Apr 2016'!$D$1:$Z$300,4,FALSE),"-")</f>
        <v>WAY2001D6AX</v>
      </c>
      <c r="BA113" s="59" t="str">
        <f>IFERROR(VLOOKUP(AZ113,'Paid Invoices'!$F$6:$I$381,3,FALSE),"")</f>
        <v/>
      </c>
      <c r="BB113" s="59" t="str">
        <f>IFERROR(VLOOKUP(AZ113,'Open Invoices'!$D$1:$E$3000,2,FALSE),"")</f>
        <v/>
      </c>
      <c r="BC113" s="59">
        <f>IFERROR(VLOOKUP($E113,'Mar 2016'!$D$1:$Z$300,22,FALSE),"-")</f>
        <v>5.33</v>
      </c>
      <c r="BD113" s="59" t="str">
        <f>IFERROR(VLOOKUP($E113,'Mar 2016'!$D$1:$Z$300,4,FALSE),"-")</f>
        <v>WAY2001C6AT</v>
      </c>
      <c r="BE113" s="59" t="str">
        <f>IFERROR(VLOOKUP(BD113,'Paid Invoices'!$F$6:$I$381,3,FALSE),"")</f>
        <v/>
      </c>
      <c r="BF113" s="59" t="str">
        <f>IFERROR(VLOOKUP(BD113,'Open Invoices'!$D$1:$E$3000,2,FALSE),"")</f>
        <v/>
      </c>
      <c r="BG113" s="59">
        <f>IFERROR(VLOOKUP($E113,'Feb 2016'!$D$1:$Z$300,22,FALSE),"-")</f>
        <v>7.88</v>
      </c>
      <c r="BH113" s="59" t="str">
        <f>IFERROR(VLOOKUP($E113,'Feb 2016'!$D$1:$Z$300,4,FALSE),"-")</f>
        <v>WAY2001B6AM</v>
      </c>
      <c r="BI113" s="59" t="str">
        <f>IFERROR(VLOOKUP(BH113,'Paid Invoices'!$F$6:$I$381,3,FALSE),"")</f>
        <v/>
      </c>
      <c r="BJ113" s="59" t="str">
        <f>IFERROR(VLOOKUP(BH113,'Open Invoices'!$D$1:$E$3000,2,FALSE),"")</f>
        <v/>
      </c>
      <c r="BK113" s="59">
        <f>IFERROR(VLOOKUP($E113,'Jan 2016'!$D$1:$Z$300,22,FALSE),"-")</f>
        <v>4.3</v>
      </c>
      <c r="BL113" s="59" t="str">
        <f>IFERROR(VLOOKUP($E113,'Jan 2016'!$D$1:$Z$300,4,FALSE),"-")</f>
        <v>WAY2001A6AZ</v>
      </c>
      <c r="BM113" s="59" t="str">
        <f>IFERROR(VLOOKUP(BL113,'Paid Invoices'!$F$6:$I$381,3,FALSE),"")</f>
        <v/>
      </c>
      <c r="BN113" s="59" t="str">
        <f>IFERROR(VLOOKUP(BL113,'Open Invoices'!$D$1:$E$3000,2,FALSE),"")</f>
        <v/>
      </c>
      <c r="BO113" s="59">
        <f>IFERROR(VLOOKUP($E113,'Dec 2015'!$D$1:$Z$300,22,FALSE),"-")</f>
        <v>16.149999999999999</v>
      </c>
      <c r="BP113" s="59" t="str">
        <f>IFERROR(VLOOKUP($E113,'Dec 2015'!$D$1:$Z$300,4,FALSE),"-")</f>
        <v>WAY2001L5Y</v>
      </c>
      <c r="BQ113" s="59" t="str">
        <f>IFERROR(VLOOKUP(BP113,'Paid Invoices'!$F$6:$I$381,3,FALSE),"")</f>
        <v/>
      </c>
      <c r="BR113" s="59" t="str">
        <f>IFERROR(VLOOKUP(BP113,'Open Invoices'!$D$1:$E$3000,2,FALSE),"")</f>
        <v/>
      </c>
      <c r="BS113" s="59">
        <f>IFERROR(VLOOKUP($E113,'Nov 2015'!$D$1:$Z$300,22,FALSE),"-")</f>
        <v>23.66</v>
      </c>
      <c r="BT113" s="59" t="str">
        <f>IFERROR(VLOOKUP($E113,'Nov 2015'!$D$1:$Z$300,4,FALSE),"-")</f>
        <v>WAY2001K5AW</v>
      </c>
      <c r="BU113" s="59" t="str">
        <f>IFERROR(VLOOKUP(BT113,'Paid Invoices'!$F$6:$I$381,3,FALSE),"")</f>
        <v/>
      </c>
      <c r="BV113" s="59" t="str">
        <f>IFERROR(VLOOKUP(BT113,'Open Invoices'!$D$1:$E$3000,2,FALSE),"")</f>
        <v/>
      </c>
      <c r="BW113" s="59">
        <f>IFERROR(VLOOKUP($E113,'Oct 2015'!$D$1:$Z$300,22,FALSE),"-")</f>
        <v>12.19</v>
      </c>
      <c r="BX113" s="59" t="str">
        <f>IFERROR(VLOOKUP($E113,'Oct 2015'!$D$1:$Z$300,4,FALSE),"-")</f>
        <v>WAY2001J5AY</v>
      </c>
      <c r="BY113" s="59" t="str">
        <f>IFERROR(VLOOKUP(BX113,'Paid Invoices'!$F$6:$I$381,3,FALSE),"")</f>
        <v/>
      </c>
      <c r="BZ113" s="59" t="str">
        <f>IFERROR(VLOOKUP(BX113,'Open Invoices'!$D$1:$E$3000,2,FALSE),"")</f>
        <v/>
      </c>
      <c r="CA113" s="59" t="str">
        <f>IFERROR(VLOOKUP($E113,'Sep 2015'!$D$1:$Z$300,22,FALSE),"-")</f>
        <v>-</v>
      </c>
      <c r="CB113" s="59" t="str">
        <f>IFERROR(VLOOKUP($E113,'Sep 2015'!$D$1:$Z$300,4,FALSE),"-")</f>
        <v>-</v>
      </c>
      <c r="CC113" s="59" t="str">
        <f>IFERROR(VLOOKUP(CB113,'Paid Invoices'!$F$6:$I$381,3,FALSE),"")</f>
        <v/>
      </c>
      <c r="CD113" s="59" t="str">
        <f>IFERROR(VLOOKUP(CB113,'Open Invoices'!$D$1:$E$3000,2,FALSE),"")</f>
        <v/>
      </c>
      <c r="CE113" s="52"/>
      <c r="CF113" s="52" t="s">
        <v>2115</v>
      </c>
      <c r="CG113" s="49" t="str">
        <f>IFERROR(IFERROR(VLOOKUP($E113,'Asset Group  All Assets'!$B$1:$C$500,2,FALSE),(VLOOKUP($E113,'Missing-WSU-POs'!$B$1:$D$500,3,FALSE))),"?")</f>
        <v>P0771686</v>
      </c>
      <c r="CH113" s="31" t="str">
        <f>IF(G113="","",G113)</f>
        <v>P0771686</v>
      </c>
      <c r="CI113" s="31" t="str">
        <f>IF(CG113=CH113,"","Wrong PO")</f>
        <v/>
      </c>
      <c r="CJ113" s="29" t="str">
        <f>IFERROR(IF(VLOOKUP($E113,'Org July 2016 '!$D$1:$Z$500,3,FALSE)=G113,"-","Wrong PO"),"new")</f>
        <v>Wrong PO</v>
      </c>
      <c r="CK113" s="32">
        <f>IF(CJ113="wrong PO",(VLOOKUP($E113,'Org July 2016 '!$D$1:$Z$500,3,FALSE)),"")</f>
        <v>0</v>
      </c>
      <c r="CL113" s="29" t="str">
        <f>IFERROR(IF(VLOOKUP($E113,'Org June 2016 '!$D$1:$Z$500,3,FALSE)=G113,"-","Wrong PO"),"new")</f>
        <v>Wrong PO</v>
      </c>
      <c r="CM113" s="32">
        <f>IF(CL113="wrong PO",(VLOOKUP($E113,'Org June 2016 '!$D$1:$Z$500,3,FALSE)),"")</f>
        <v>0</v>
      </c>
      <c r="CN113" s="29" t="str">
        <f>IFERROR(IF(VLOOKUP($E113,'May 2016'!D176:Z675,3,FALSE)=G113,"-","Wrong PO"),"new")</f>
        <v>new</v>
      </c>
      <c r="CO113" s="32" t="str">
        <f>IF(CN113="wrong PO",(VLOOKUP($E113,'May 2016'!D176:Z675,3,FALSE)),"")</f>
        <v/>
      </c>
      <c r="CP113" s="29" t="str">
        <f>IFERROR(IF(VLOOKUP($E113,'Apr 2016'!$D$1:$Z$500,3,FALSE)=G113,"-","Wrong PO"),"new")</f>
        <v>-</v>
      </c>
      <c r="CQ113" s="32" t="str">
        <f>IF(CP113="wrong PO",(VLOOKUP($E113,'Apr 2016'!$D$1:$Z$500,3,FALSE)),"")</f>
        <v/>
      </c>
      <c r="CR113" s="32" t="str">
        <f>IFERROR(IF(VLOOKUP($E113,'Mar 2016'!$D$1:$Z$500,3,FALSE)=G113,"-","Wrong PO"),"new")</f>
        <v>-</v>
      </c>
      <c r="CS113" s="32" t="str">
        <f>IF(CP113="wrong PO",(VLOOKUP($E113,'Mar 2016'!$D$1:$Z$500,3,FALSE)),"")</f>
        <v/>
      </c>
      <c r="CT113" s="32" t="str">
        <f>IFERROR(IF(VLOOKUP($E113,'Feb 2016'!$D$1:$Z$500,3,FALSE)=G113,"-","Wrong PO"),"new")</f>
        <v>-</v>
      </c>
      <c r="CU113" s="32" t="str">
        <f>IF(CP113="wrong PO",(VLOOKUP($E113,'Feb 2016'!$D$1:$Z$500,3,FALSE)),"")</f>
        <v/>
      </c>
      <c r="CV113" s="29" t="str">
        <f>IFERROR(IF(VLOOKUP($E113,'Jan 2016'!$D$1:$Z$500,3,FALSE)=G113,"-","Wrong PO"),"new")</f>
        <v>-</v>
      </c>
      <c r="CW113" s="32" t="str">
        <f>IF(CV113="wrong PO",(VLOOKUP($E113,'Jan 2016'!$D$1:$Z$500,3,FALSE)),"")</f>
        <v/>
      </c>
      <c r="CX113" s="29" t="str">
        <f>IFERROR(IF(VLOOKUP($E113,'Dec 2015'!$D$1:$Z$500,3,FALSE)=G113,"-","Wrong PO"),"new")</f>
        <v>-</v>
      </c>
      <c r="CY113" s="32" t="str">
        <f>IF(CX113="wrong PO",(VLOOKUP($E113,'Dec 2015'!$D$1:$Z$500,3,FALSE)),"")</f>
        <v/>
      </c>
      <c r="CZ113" s="29" t="str">
        <f>IFERROR(IF(VLOOKUP($E113,'Nov 2015'!$D$1:$Z$500,3,FALSE)=G113,"-","Wrong PO"),"new")</f>
        <v>-</v>
      </c>
      <c r="DA113" s="32" t="str">
        <f>IF(CZ113="wrong PO",(VLOOKUP($E113,'Nov 2015'!$D$1:$Z$500,3,FALSE)),"")</f>
        <v/>
      </c>
      <c r="DB113" s="29" t="str">
        <f>IFERROR(IF(VLOOKUP($E113,'Oct 2015'!$D$1:$Z$500,3,FALSE)=G113,"-","Wrong PO"),"new")</f>
        <v>-</v>
      </c>
      <c r="DC113" s="32" t="str">
        <f>IF(DB113="wrong PO",(VLOOKUP($E113,'Oct 2015'!$D$1:$Z$500,3,FALSE)),"")</f>
        <v/>
      </c>
      <c r="DD113" s="29" t="str">
        <f>IFERROR(IF(VLOOKUP($E113,'Sep 2015'!$D$1:$Z$500,3,FALSE)=G113,"-","Wrong PO"),"new")</f>
        <v>new</v>
      </c>
      <c r="DE113" s="32" t="str">
        <f>IF(DD113="wrong PO",(VLOOKUP($E113,'Sep 2015'!$D$1:$Z$500,3,FALSE)),"")</f>
        <v/>
      </c>
    </row>
    <row r="114" spans="1:109">
      <c r="A114" s="115">
        <v>177</v>
      </c>
      <c r="B114" s="2" t="s">
        <v>841</v>
      </c>
      <c r="C114" s="2" t="s">
        <v>510</v>
      </c>
      <c r="D114" s="2" t="s">
        <v>76</v>
      </c>
      <c r="E114" s="2" t="s">
        <v>79</v>
      </c>
      <c r="F114" s="2" t="s">
        <v>46</v>
      </c>
      <c r="G114" s="21" t="s">
        <v>108</v>
      </c>
      <c r="H114" s="21" t="str">
        <f>IFERROR(VLOOKUP($E114,'Wayne Master'!$B$1:$C$315,2,FALSE),"not on master")</f>
        <v>P0771686</v>
      </c>
      <c r="I114" s="11" t="s">
        <v>2060</v>
      </c>
      <c r="J114" s="3">
        <v>42184</v>
      </c>
      <c r="K114" s="2" t="s">
        <v>28</v>
      </c>
      <c r="L114" s="2" t="s">
        <v>47</v>
      </c>
      <c r="M114" s="2" t="s">
        <v>30</v>
      </c>
      <c r="N114" s="2" t="s">
        <v>31</v>
      </c>
      <c r="O114" s="2" t="s">
        <v>32</v>
      </c>
      <c r="P114" s="4">
        <v>25345</v>
      </c>
      <c r="Q114" s="4">
        <v>25345</v>
      </c>
      <c r="R114" s="4">
        <v>0</v>
      </c>
      <c r="S114" s="5">
        <v>0</v>
      </c>
      <c r="T114" s="4">
        <v>6886</v>
      </c>
      <c r="U114" s="4">
        <v>6886</v>
      </c>
      <c r="V114" s="4">
        <v>0</v>
      </c>
      <c r="W114" s="5">
        <v>0</v>
      </c>
      <c r="X114" s="5">
        <v>0</v>
      </c>
      <c r="Y114" s="14">
        <v>0</v>
      </c>
      <c r="Z114" s="14">
        <v>0</v>
      </c>
      <c r="AA114" s="14">
        <v>0</v>
      </c>
      <c r="AB114" s="4">
        <v>24580</v>
      </c>
      <c r="AC114" s="55"/>
      <c r="AD114" s="59">
        <f>SUM(AI114,AM114,AQ114,AU114,AY114,BC114,BG114,BK114,BO114,BS114,BW114,CA114)</f>
        <v>839.77</v>
      </c>
      <c r="AE114" s="59">
        <f>(Q114*0.0169)+(U114*0.0598)</f>
        <v>840.11329999999998</v>
      </c>
      <c r="AF114" s="102">
        <f>IFERROR(IFERROR(VLOOKUP($G114,'FPO034'!$J$9:$Q$196,7,FALSE),(VLOOKUP($H114,'FPO034'!$J$9:$Q$196,7,FALSE))),"No PO")</f>
        <v>39845.519999999997</v>
      </c>
      <c r="AG114" s="102">
        <f>IFERROR(IFERROR(VLOOKUP($G114,'FPO034'!$J$9:$Q$196,8,FALSE),(VLOOKUP($H114,'FPO034'!$J$9:$Q$196,8,FALSE))),"No PO")</f>
        <v>0</v>
      </c>
      <c r="AH114" s="102" t="str">
        <f>IF(AG114&lt;&gt;0,"No",IF(AD114&gt;AF114,"No",IF(AD114/AE114&lt;1,"--",IF(AD114/AE114&lt;1.02,"Maybe","No"))))</f>
        <v>--</v>
      </c>
      <c r="AI114" s="59" t="str">
        <f>IFERROR(VLOOKUP($E114,'Rev2 Aug 16'!$D$1:$Z$300,22,FALSE),"-")</f>
        <v>-</v>
      </c>
      <c r="AJ114" s="59" t="str">
        <f>IFERROR(VLOOKUP($E114,'Rev2 Aug 16'!$D$1:$Z$300,5,FALSE),"-")</f>
        <v>-</v>
      </c>
      <c r="AK114" s="59" t="str">
        <f>IFERROR(VLOOKUP(AJ114,'Paid Invoices'!$F$6:$I$381,3,FALSE),"")</f>
        <v/>
      </c>
      <c r="AL114" s="59" t="str">
        <f>IFERROR(VLOOKUP(AJ114,'Open Invoices'!$D$1:$E$3000,2,FALSE),"")</f>
        <v/>
      </c>
      <c r="AM114" s="59">
        <f>IFERROR(VLOOKUP($E114,'Rev2 July 16'!$D$1:$Z$300,22,FALSE),"-")</f>
        <v>58.17</v>
      </c>
      <c r="AN114" s="59" t="str">
        <f>IFERROR(VLOOKUP($E114,'Rev2 July 16'!$D$1:$Z$300,5,FALSE),"-")</f>
        <v>WAY2001G6BB</v>
      </c>
      <c r="AO114" s="59" t="str">
        <f>IFERROR(VLOOKUP(AN114,'Paid Invoices'!$F$6:$I$381,3,FALSE),"")</f>
        <v/>
      </c>
      <c r="AP114" s="59" t="str">
        <f>IFERROR(VLOOKUP(AN114,'Open Invoices'!$D$1:$E$3000,2,FALSE),"")</f>
        <v/>
      </c>
      <c r="AQ114" s="59">
        <f>IFERROR(VLOOKUP($E114,'Rev June 16'!$D$1:$Z$300,22,FALSE),"-")</f>
        <v>0</v>
      </c>
      <c r="AR114" s="59" t="str">
        <f>IFERROR(VLOOKUP($E114,'Rev June 16'!$D$1:$Z$300,4,FALSE),"-")</f>
        <v>WAY2001F6AZ</v>
      </c>
      <c r="AS114" s="59" t="str">
        <f>IFERROR(VLOOKUP(AR114,'Paid Invoices'!$F$6:$I$381,3,FALSE),"")</f>
        <v/>
      </c>
      <c r="AT114" s="59" t="str">
        <f>IFERROR(VLOOKUP(AR114,'Open Invoices'!$D$1:$E$3000,2,FALSE),"")</f>
        <v/>
      </c>
      <c r="AU114" s="59">
        <f>IFERROR(VLOOKUP($E114,'May 2016'!$D$1:$Z$300,22,FALSE),"-")</f>
        <v>63.17</v>
      </c>
      <c r="AV114" s="59" t="str">
        <f>IFERROR(VLOOKUP($E114,'May 2016'!$D$1:$Z$300,4,FALSE),"-")</f>
        <v>WAY2001E6AY</v>
      </c>
      <c r="AW114" s="59" t="str">
        <f>IFERROR(VLOOKUP(AV114,'Paid Invoices'!$F$6:$I$381,3,FALSE),"")</f>
        <v/>
      </c>
      <c r="AX114" s="59" t="str">
        <f>IFERROR(VLOOKUP(AV114,'Open Invoices'!$D$1:$E$3000,2,FALSE),"")</f>
        <v/>
      </c>
      <c r="AY114" s="59">
        <f>IFERROR(VLOOKUP($E114,'Apr 2016'!$D$1:$Z$300,22,FALSE),"-")</f>
        <v>54.47</v>
      </c>
      <c r="AZ114" s="59" t="str">
        <f>IFERROR(VLOOKUP($E114,'Apr 2016'!$D$1:$Z$300,4,FALSE),"-")</f>
        <v>WAY2001D6AX</v>
      </c>
      <c r="BA114" s="59" t="str">
        <f>IFERROR(VLOOKUP(AZ114,'Paid Invoices'!$F$6:$I$381,3,FALSE),"")</f>
        <v/>
      </c>
      <c r="BB114" s="59" t="str">
        <f>IFERROR(VLOOKUP(AZ114,'Open Invoices'!$D$1:$E$3000,2,FALSE),"")</f>
        <v/>
      </c>
      <c r="BC114" s="59">
        <f>IFERROR(VLOOKUP($E114,'Mar 2016'!$D$1:$Z$300,22,FALSE),"-")</f>
        <v>106.11</v>
      </c>
      <c r="BD114" s="59" t="str">
        <f>IFERROR(VLOOKUP($E114,'Mar 2016'!$D$1:$Z$300,4,FALSE),"-")</f>
        <v>WAY2001C6AT</v>
      </c>
      <c r="BE114" s="59" t="str">
        <f>IFERROR(VLOOKUP(BD114,'Paid Invoices'!$F$6:$I$381,3,FALSE),"")</f>
        <v/>
      </c>
      <c r="BF114" s="59" t="str">
        <f>IFERROR(VLOOKUP(BD114,'Open Invoices'!$D$1:$E$3000,2,FALSE),"")</f>
        <v/>
      </c>
      <c r="BG114" s="59">
        <f>IFERROR(VLOOKUP($E114,'Feb 2016'!$D$1:$Z$300,22,FALSE),"-")</f>
        <v>315.36</v>
      </c>
      <c r="BH114" s="59" t="str">
        <f>IFERROR(VLOOKUP($E114,'Feb 2016'!$D$1:$Z$300,4,FALSE),"-")</f>
        <v>WAY2001B6AM</v>
      </c>
      <c r="BI114" s="59" t="str">
        <f>IFERROR(VLOOKUP(BH114,'Paid Invoices'!$F$6:$I$381,3,FALSE),"")</f>
        <v/>
      </c>
      <c r="BJ114" s="59" t="str">
        <f>IFERROR(VLOOKUP(BH114,'Open Invoices'!$D$1:$E$3000,2,FALSE),"")</f>
        <v/>
      </c>
      <c r="BK114" s="59">
        <f>IFERROR(VLOOKUP($E114,'Jan 2016'!$D$1:$Z$300,22,FALSE),"-")</f>
        <v>0</v>
      </c>
      <c r="BL114" s="59" t="str">
        <f>IFERROR(VLOOKUP($E114,'Jan 2016'!$D$1:$Z$300,4,FALSE),"-")</f>
        <v>WAY2001A6AZ</v>
      </c>
      <c r="BM114" s="59" t="str">
        <f>IFERROR(VLOOKUP(BL114,'Paid Invoices'!$F$6:$I$381,3,FALSE),"")</f>
        <v/>
      </c>
      <c r="BN114" s="59" t="str">
        <f>IFERROR(VLOOKUP(BL114,'Open Invoices'!$D$1:$E$3000,2,FALSE),"")</f>
        <v/>
      </c>
      <c r="BO114" s="59" t="str">
        <f>IFERROR(VLOOKUP($E114,'Dec 2015'!$D$1:$Z$300,22,FALSE),"-")</f>
        <v>-</v>
      </c>
      <c r="BP114" s="59" t="str">
        <f>IFERROR(VLOOKUP($E114,'Dec 2015'!$D$1:$Z$300,4,FALSE),"-")</f>
        <v>-</v>
      </c>
      <c r="BQ114" s="59" t="str">
        <f>IFERROR(VLOOKUP(BP114,'Paid Invoices'!$F$6:$I$381,3,FALSE),"")</f>
        <v/>
      </c>
      <c r="BR114" s="59" t="str">
        <f>IFERROR(VLOOKUP(BP114,'Open Invoices'!$D$1:$E$3000,2,FALSE),"")</f>
        <v/>
      </c>
      <c r="BS114" s="59">
        <f>IFERROR(VLOOKUP($E114,'Nov 2015'!$D$1:$Z$300,22,FALSE),"-")</f>
        <v>0</v>
      </c>
      <c r="BT114" s="59" t="str">
        <f>IFERROR(VLOOKUP($E114,'Nov 2015'!$D$1:$Z$300,4,FALSE),"-")</f>
        <v>WAY2001K5AW</v>
      </c>
      <c r="BU114" s="59" t="str">
        <f>IFERROR(VLOOKUP(BT114,'Paid Invoices'!$F$6:$I$381,3,FALSE),"")</f>
        <v/>
      </c>
      <c r="BV114" s="59" t="str">
        <f>IFERROR(VLOOKUP(BT114,'Open Invoices'!$D$1:$E$3000,2,FALSE),"")</f>
        <v/>
      </c>
      <c r="BW114" s="59">
        <f>IFERROR(VLOOKUP($E114,'Oct 2015'!$D$1:$Z$300,22,FALSE),"-")</f>
        <v>180.18</v>
      </c>
      <c r="BX114" s="59" t="str">
        <f>IFERROR(VLOOKUP($E114,'Oct 2015'!$D$1:$Z$300,4,FALSE),"-")</f>
        <v>WAY2001J5AY</v>
      </c>
      <c r="BY114" s="59" t="str">
        <f>IFERROR(VLOOKUP(BX114,'Paid Invoices'!$F$6:$I$381,3,FALSE),"")</f>
        <v/>
      </c>
      <c r="BZ114" s="59" t="str">
        <f>IFERROR(VLOOKUP(BX114,'Open Invoices'!$D$1:$E$3000,2,FALSE),"")</f>
        <v/>
      </c>
      <c r="CA114" s="59">
        <f>IFERROR(VLOOKUP($E114,'Sep 2015'!$D$1:$Z$300,22,FALSE),"-")</f>
        <v>62.31</v>
      </c>
      <c r="CB114" s="59" t="str">
        <f>IFERROR(VLOOKUP($E114,'Sep 2015'!$D$1:$Z$300,4,FALSE),"-")</f>
        <v>WAY2001I5AH</v>
      </c>
      <c r="CC114" s="59" t="str">
        <f>IFERROR(VLOOKUP(CB114,'Paid Invoices'!$F$6:$I$381,3,FALSE),"")</f>
        <v/>
      </c>
      <c r="CD114" s="59" t="str">
        <f>IFERROR(VLOOKUP(CB114,'Open Invoices'!$D$1:$E$3000,2,FALSE),"")</f>
        <v/>
      </c>
      <c r="CE114" s="52"/>
      <c r="CF114" s="52" t="s">
        <v>2115</v>
      </c>
      <c r="CG114" s="49" t="str">
        <f>IFERROR(IFERROR(VLOOKUP($E114,'Asset Group  All Assets'!$B$1:$C$500,2,FALSE),(VLOOKUP($E114,'Missing-WSU-POs'!$B$1:$D$500,3,FALSE))),"?")</f>
        <v>P0771686</v>
      </c>
      <c r="CH114" s="31" t="str">
        <f>IF(G114="","",G114)</f>
        <v>P0771686</v>
      </c>
      <c r="CI114" s="31" t="str">
        <f>IF(CG114=CH114,"","Wrong PO")</f>
        <v/>
      </c>
      <c r="CJ114" s="29" t="str">
        <f>IFERROR(IF(VLOOKUP($E114,'Org July 2016 '!$D$1:$Z$500,3,FALSE)=G114,"-","Wrong PO"),"new")</f>
        <v>Wrong PO</v>
      </c>
      <c r="CK114" s="32">
        <f>IF(CJ114="wrong PO",(VLOOKUP($E114,'Org July 2016 '!$D$1:$Z$500,3,FALSE)),"")</f>
        <v>0</v>
      </c>
      <c r="CL114" s="29" t="str">
        <f>IFERROR(IF(VLOOKUP($E114,'Org June 2016 '!$D$1:$Z$500,3,FALSE)=G114,"-","Wrong PO"),"new")</f>
        <v>Wrong PO</v>
      </c>
      <c r="CM114" s="32">
        <f>IF(CL114="wrong PO",(VLOOKUP($E114,'Org June 2016 '!$D$1:$Z$500,3,FALSE)),"")</f>
        <v>0</v>
      </c>
      <c r="CN114" s="29" t="str">
        <f>IFERROR(IF(VLOOKUP($E114,'May 2016'!D177:Z676,3,FALSE)=G114,"-","Wrong PO"),"new")</f>
        <v>new</v>
      </c>
      <c r="CO114" s="32" t="str">
        <f>IF(CN114="wrong PO",(VLOOKUP($E114,'May 2016'!D177:Z676,3,FALSE)),"")</f>
        <v/>
      </c>
      <c r="CP114" s="29" t="str">
        <f>IFERROR(IF(VLOOKUP($E114,'Apr 2016'!$D$1:$Z$500,3,FALSE)=G114,"-","Wrong PO"),"new")</f>
        <v>-</v>
      </c>
      <c r="CQ114" s="32" t="str">
        <f>IF(CP114="wrong PO",(VLOOKUP($E114,'Apr 2016'!$D$1:$Z$500,3,FALSE)),"")</f>
        <v/>
      </c>
      <c r="CR114" s="32" t="str">
        <f>IFERROR(IF(VLOOKUP($E114,'Mar 2016'!$D$1:$Z$500,3,FALSE)=G114,"-","Wrong PO"),"new")</f>
        <v>-</v>
      </c>
      <c r="CS114" s="32" t="str">
        <f>IF(CP114="wrong PO",(VLOOKUP($E114,'Mar 2016'!$D$1:$Z$500,3,FALSE)),"")</f>
        <v/>
      </c>
      <c r="CT114" s="32" t="str">
        <f>IFERROR(IF(VLOOKUP($E114,'Feb 2016'!$D$1:$Z$500,3,FALSE)=G114,"-","Wrong PO"),"new")</f>
        <v>-</v>
      </c>
      <c r="CU114" s="32" t="str">
        <f>IF(CP114="wrong PO",(VLOOKUP($E114,'Feb 2016'!$D$1:$Z$500,3,FALSE)),"")</f>
        <v/>
      </c>
      <c r="CV114" s="29" t="str">
        <f>IFERROR(IF(VLOOKUP($E114,'Jan 2016'!$D$1:$Z$500,3,FALSE)=G114,"-","Wrong PO"),"new")</f>
        <v>-</v>
      </c>
      <c r="CW114" s="32" t="str">
        <f>IF(CV114="wrong PO",(VLOOKUP($E114,'Jan 2016'!$D$1:$Z$500,3,FALSE)),"")</f>
        <v/>
      </c>
      <c r="CX114" s="29" t="str">
        <f>IFERROR(IF(VLOOKUP($E114,'Dec 2015'!$D$1:$Z$500,3,FALSE)=G114,"-","Wrong PO"),"new")</f>
        <v>new</v>
      </c>
      <c r="CY114" s="32" t="str">
        <f>IF(CX114="wrong PO",(VLOOKUP($E114,'Dec 2015'!$D$1:$Z$500,3,FALSE)),"")</f>
        <v/>
      </c>
      <c r="CZ114" s="29" t="str">
        <f>IFERROR(IF(VLOOKUP($E114,'Nov 2015'!$D$1:$Z$500,3,FALSE)=G114,"-","Wrong PO"),"new")</f>
        <v>-</v>
      </c>
      <c r="DA114" s="32" t="str">
        <f>IF(CZ114="wrong PO",(VLOOKUP($E114,'Nov 2015'!$D$1:$Z$500,3,FALSE)),"")</f>
        <v/>
      </c>
      <c r="DB114" s="29" t="str">
        <f>IFERROR(IF(VLOOKUP($E114,'Oct 2015'!$D$1:$Z$500,3,FALSE)=G114,"-","Wrong PO"),"new")</f>
        <v>-</v>
      </c>
      <c r="DC114" s="32" t="str">
        <f>IF(DB114="wrong PO",(VLOOKUP($E114,'Oct 2015'!$D$1:$Z$500,3,FALSE)),"")</f>
        <v/>
      </c>
      <c r="DD114" s="29" t="str">
        <f>IFERROR(IF(VLOOKUP($E114,'Sep 2015'!$D$1:$Z$500,3,FALSE)=G114,"-","Wrong PO"),"new")</f>
        <v>-</v>
      </c>
      <c r="DE114" s="32" t="str">
        <f>IF(DD114="wrong PO",(VLOOKUP($E114,'Sep 2015'!$D$1:$Z$500,3,FALSE)),"")</f>
        <v/>
      </c>
    </row>
    <row r="115" spans="1:109">
      <c r="A115" s="115">
        <v>178</v>
      </c>
      <c r="B115" s="2" t="s">
        <v>841</v>
      </c>
      <c r="C115" s="2" t="s">
        <v>510</v>
      </c>
      <c r="D115" s="2" t="s">
        <v>76</v>
      </c>
      <c r="E115" s="2" t="s">
        <v>80</v>
      </c>
      <c r="F115" s="2" t="s">
        <v>34</v>
      </c>
      <c r="G115" s="21" t="s">
        <v>108</v>
      </c>
      <c r="H115" s="21" t="str">
        <f>IFERROR(VLOOKUP($E115,'Wayne Master'!$B$1:$C$315,2,FALSE),"not on master")</f>
        <v>P0771686</v>
      </c>
      <c r="I115" s="11" t="s">
        <v>2060</v>
      </c>
      <c r="J115" s="3">
        <v>42184</v>
      </c>
      <c r="K115" s="2" t="s">
        <v>28</v>
      </c>
      <c r="L115" s="2" t="s">
        <v>35</v>
      </c>
      <c r="M115" s="2" t="s">
        <v>30</v>
      </c>
      <c r="N115" s="2" t="s">
        <v>31</v>
      </c>
      <c r="O115" s="2" t="s">
        <v>32</v>
      </c>
      <c r="P115" s="4">
        <v>43781</v>
      </c>
      <c r="Q115" s="4">
        <v>46411</v>
      </c>
      <c r="R115" s="4">
        <v>2630</v>
      </c>
      <c r="S115" s="5">
        <v>44.45</v>
      </c>
      <c r="T115" s="4">
        <v>12309</v>
      </c>
      <c r="U115" s="4">
        <v>13150</v>
      </c>
      <c r="V115" s="4">
        <v>841</v>
      </c>
      <c r="W115" s="5">
        <v>50.29</v>
      </c>
      <c r="X115" s="5">
        <v>0</v>
      </c>
      <c r="Y115" s="14">
        <v>94.74</v>
      </c>
      <c r="Z115" s="14">
        <v>0</v>
      </c>
      <c r="AA115" s="14">
        <v>94.74</v>
      </c>
      <c r="AB115" s="4">
        <v>24580</v>
      </c>
      <c r="AC115" s="55"/>
      <c r="AD115" s="59">
        <f>SUM(AI115,AM115,AQ115,AU115,AY115,BC115,BG115,BK115,BO115,BS115,BW115,CA115)</f>
        <v>1570.15</v>
      </c>
      <c r="AE115" s="59">
        <f>(Q115*0.0169)+(U115*0.0598)</f>
        <v>1570.7158999999999</v>
      </c>
      <c r="AF115" s="102">
        <f>IFERROR(IFERROR(VLOOKUP($G115,'FPO034'!$J$9:$Q$196,7,FALSE),(VLOOKUP($H115,'FPO034'!$J$9:$Q$196,7,FALSE))),"No PO")</f>
        <v>39845.519999999997</v>
      </c>
      <c r="AG115" s="102">
        <f>IFERROR(IFERROR(VLOOKUP($G115,'FPO034'!$J$9:$Q$196,8,FALSE),(VLOOKUP($H115,'FPO034'!$J$9:$Q$196,8,FALSE))),"No PO")</f>
        <v>0</v>
      </c>
      <c r="AH115" s="102" t="str">
        <f>IF(AG115&lt;&gt;0,"No",IF(AD115&gt;AF115,"No",IF(AD115/AE115&lt;1,"--",IF(AD115/AE115&lt;1.02,"Maybe","No"))))</f>
        <v>--</v>
      </c>
      <c r="AI115" s="59">
        <f>IFERROR(VLOOKUP($E115,'Rev2 Aug 16'!$D$1:$Z$300,22,FALSE),"-")</f>
        <v>94.74</v>
      </c>
      <c r="AJ115" s="59" t="str">
        <f>IFERROR(VLOOKUP($E115,'Rev2 Aug 16'!$D$1:$Z$300,5,FALSE),"-")</f>
        <v>WAY2001H6AZ</v>
      </c>
      <c r="AK115" s="59" t="str">
        <f>IFERROR(VLOOKUP(AJ115,'Paid Invoices'!$F$6:$I$381,3,FALSE),"")</f>
        <v/>
      </c>
      <c r="AL115" s="59" t="str">
        <f>IFERROR(VLOOKUP(AJ115,'Open Invoices'!$D$1:$E$3000,2,FALSE),"")</f>
        <v/>
      </c>
      <c r="AM115" s="59">
        <f>IFERROR(VLOOKUP($E115,'Rev2 July 16'!$D$1:$Z$300,22,FALSE),"-")</f>
        <v>138.88999999999999</v>
      </c>
      <c r="AN115" s="59" t="str">
        <f>IFERROR(VLOOKUP($E115,'Rev2 July 16'!$D$1:$Z$300,5,FALSE),"-")</f>
        <v>WAY2001G6BB</v>
      </c>
      <c r="AO115" s="59" t="str">
        <f>IFERROR(VLOOKUP(AN115,'Paid Invoices'!$F$6:$I$381,3,FALSE),"")</f>
        <v/>
      </c>
      <c r="AP115" s="59" t="str">
        <f>IFERROR(VLOOKUP(AN115,'Open Invoices'!$D$1:$E$3000,2,FALSE),"")</f>
        <v/>
      </c>
      <c r="AQ115" s="59">
        <f>IFERROR(VLOOKUP($E115,'Rev June 16'!$D$1:$Z$300,22,FALSE),"-")</f>
        <v>83.83</v>
      </c>
      <c r="AR115" s="59" t="str">
        <f>IFERROR(VLOOKUP($E115,'Rev June 16'!$D$1:$Z$300,4,FALSE),"-")</f>
        <v>WAY2001F6AZ</v>
      </c>
      <c r="AS115" s="59" t="str">
        <f>IFERROR(VLOOKUP(AR115,'Paid Invoices'!$F$6:$I$381,3,FALSE),"")</f>
        <v/>
      </c>
      <c r="AT115" s="59" t="str">
        <f>IFERROR(VLOOKUP(AR115,'Open Invoices'!$D$1:$E$3000,2,FALSE),"")</f>
        <v/>
      </c>
      <c r="AU115" s="59">
        <f>IFERROR(VLOOKUP($E115,'May 2016'!$D$1:$Z$300,22,FALSE),"-")</f>
        <v>112.63</v>
      </c>
      <c r="AV115" s="59" t="str">
        <f>IFERROR(VLOOKUP($E115,'May 2016'!$D$1:$Z$300,4,FALSE),"-")</f>
        <v>WAY2001E6AY</v>
      </c>
      <c r="AW115" s="59" t="str">
        <f>IFERROR(VLOOKUP(AV115,'Paid Invoices'!$F$6:$I$381,3,FALSE),"")</f>
        <v/>
      </c>
      <c r="AX115" s="59" t="str">
        <f>IFERROR(VLOOKUP(AV115,'Open Invoices'!$D$1:$E$3000,2,FALSE),"")</f>
        <v/>
      </c>
      <c r="AY115" s="59">
        <f>IFERROR(VLOOKUP($E115,'Apr 2016'!$D$1:$Z$300,22,FALSE),"-")</f>
        <v>154.66</v>
      </c>
      <c r="AZ115" s="59" t="str">
        <f>IFERROR(VLOOKUP($E115,'Apr 2016'!$D$1:$Z$300,4,FALSE),"-")</f>
        <v>WAY2001D6AX</v>
      </c>
      <c r="BA115" s="59" t="str">
        <f>IFERROR(VLOOKUP(AZ115,'Paid Invoices'!$F$6:$I$381,3,FALSE),"")</f>
        <v/>
      </c>
      <c r="BB115" s="59" t="str">
        <f>IFERROR(VLOOKUP(AZ115,'Open Invoices'!$D$1:$E$3000,2,FALSE),"")</f>
        <v/>
      </c>
      <c r="BC115" s="59">
        <f>IFERROR(VLOOKUP($E115,'Mar 2016'!$D$1:$Z$300,22,FALSE),"-")</f>
        <v>122.63</v>
      </c>
      <c r="BD115" s="59" t="str">
        <f>IFERROR(VLOOKUP($E115,'Mar 2016'!$D$1:$Z$300,4,FALSE),"-")</f>
        <v>WAY2001C6AT</v>
      </c>
      <c r="BE115" s="59" t="str">
        <f>IFERROR(VLOOKUP(BD115,'Paid Invoices'!$F$6:$I$381,3,FALSE),"")</f>
        <v/>
      </c>
      <c r="BF115" s="59" t="str">
        <f>IFERROR(VLOOKUP(BD115,'Open Invoices'!$D$1:$E$3000,2,FALSE),"")</f>
        <v/>
      </c>
      <c r="BG115" s="59">
        <f>IFERROR(VLOOKUP($E115,'Feb 2016'!$D$1:$Z$300,22,FALSE),"-")</f>
        <v>107.62</v>
      </c>
      <c r="BH115" s="59" t="str">
        <f>IFERROR(VLOOKUP($E115,'Feb 2016'!$D$1:$Z$300,4,FALSE),"-")</f>
        <v>WAY2001B6AM</v>
      </c>
      <c r="BI115" s="59" t="str">
        <f>IFERROR(VLOOKUP(BH115,'Paid Invoices'!$F$6:$I$381,3,FALSE),"")</f>
        <v/>
      </c>
      <c r="BJ115" s="59" t="str">
        <f>IFERROR(VLOOKUP(BH115,'Open Invoices'!$D$1:$E$3000,2,FALSE),"")</f>
        <v/>
      </c>
      <c r="BK115" s="59">
        <f>IFERROR(VLOOKUP($E115,'Jan 2016'!$D$1:$Z$300,22,FALSE),"-")</f>
        <v>99.94</v>
      </c>
      <c r="BL115" s="59" t="str">
        <f>IFERROR(VLOOKUP($E115,'Jan 2016'!$D$1:$Z$300,4,FALSE),"-")</f>
        <v>WAY2001A6AZ</v>
      </c>
      <c r="BM115" s="59" t="str">
        <f>IFERROR(VLOOKUP(BL115,'Paid Invoices'!$F$6:$I$381,3,FALSE),"")</f>
        <v/>
      </c>
      <c r="BN115" s="59" t="str">
        <f>IFERROR(VLOOKUP(BL115,'Open Invoices'!$D$1:$E$3000,2,FALSE),"")</f>
        <v/>
      </c>
      <c r="BO115" s="59">
        <f>IFERROR(VLOOKUP($E115,'Dec 2015'!$D$1:$Z$300,22,FALSE),"-")</f>
        <v>117.92</v>
      </c>
      <c r="BP115" s="59" t="str">
        <f>IFERROR(VLOOKUP($E115,'Dec 2015'!$D$1:$Z$300,4,FALSE),"-")</f>
        <v>WAY2001L5Y</v>
      </c>
      <c r="BQ115" s="59" t="str">
        <f>IFERROR(VLOOKUP(BP115,'Paid Invoices'!$F$6:$I$381,3,FALSE),"")</f>
        <v/>
      </c>
      <c r="BR115" s="59" t="str">
        <f>IFERROR(VLOOKUP(BP115,'Open Invoices'!$D$1:$E$3000,2,FALSE),"")</f>
        <v/>
      </c>
      <c r="BS115" s="59">
        <f>IFERROR(VLOOKUP($E115,'Nov 2015'!$D$1:$Z$300,22,FALSE),"-")</f>
        <v>156.93</v>
      </c>
      <c r="BT115" s="59" t="str">
        <f>IFERROR(VLOOKUP($E115,'Nov 2015'!$D$1:$Z$300,4,FALSE),"-")</f>
        <v>WAY2001K5AW</v>
      </c>
      <c r="BU115" s="59" t="str">
        <f>IFERROR(VLOOKUP(BT115,'Paid Invoices'!$F$6:$I$381,3,FALSE),"")</f>
        <v/>
      </c>
      <c r="BV115" s="59" t="str">
        <f>IFERROR(VLOOKUP(BT115,'Open Invoices'!$D$1:$E$3000,2,FALSE),"")</f>
        <v/>
      </c>
      <c r="BW115" s="59">
        <f>IFERROR(VLOOKUP($E115,'Oct 2015'!$D$1:$Z$300,22,FALSE),"-")</f>
        <v>249.8</v>
      </c>
      <c r="BX115" s="59" t="str">
        <f>IFERROR(VLOOKUP($E115,'Oct 2015'!$D$1:$Z$300,4,FALSE),"-")</f>
        <v>WAY2001J5AY</v>
      </c>
      <c r="BY115" s="59" t="str">
        <f>IFERROR(VLOOKUP(BX115,'Paid Invoices'!$F$6:$I$381,3,FALSE),"")</f>
        <v/>
      </c>
      <c r="BZ115" s="59" t="str">
        <f>IFERROR(VLOOKUP(BX115,'Open Invoices'!$D$1:$E$3000,2,FALSE),"")</f>
        <v/>
      </c>
      <c r="CA115" s="59">
        <f>IFERROR(VLOOKUP($E115,'Sep 2015'!$D$1:$Z$300,22,FALSE),"-")</f>
        <v>130.56</v>
      </c>
      <c r="CB115" s="59" t="str">
        <f>IFERROR(VLOOKUP($E115,'Sep 2015'!$D$1:$Z$300,4,FALSE),"-")</f>
        <v>WAY2001I5AH</v>
      </c>
      <c r="CC115" s="59" t="str">
        <f>IFERROR(VLOOKUP(CB115,'Paid Invoices'!$F$6:$I$381,3,FALSE),"")</f>
        <v/>
      </c>
      <c r="CD115" s="59" t="str">
        <f>IFERROR(VLOOKUP(CB115,'Open Invoices'!$D$1:$E$3000,2,FALSE),"")</f>
        <v/>
      </c>
      <c r="CE115" s="52"/>
      <c r="CF115" s="52" t="s">
        <v>2115</v>
      </c>
      <c r="CG115" s="49" t="str">
        <f>IFERROR(IFERROR(VLOOKUP($E115,'Asset Group  All Assets'!$B$1:$C$500,2,FALSE),(VLOOKUP($E115,'Missing-WSU-POs'!$B$1:$D$500,3,FALSE))),"?")</f>
        <v>P0771686</v>
      </c>
      <c r="CH115" s="31" t="str">
        <f>IF(G115="","",G115)</f>
        <v>P0771686</v>
      </c>
      <c r="CI115" s="31" t="str">
        <f>IF(CG115=CH115,"","Wrong PO")</f>
        <v/>
      </c>
      <c r="CJ115" s="29" t="str">
        <f>IFERROR(IF(VLOOKUP($E115,'Org July 2016 '!$D$1:$Z$500,3,FALSE)=G115,"-","Wrong PO"),"new")</f>
        <v>Wrong PO</v>
      </c>
      <c r="CK115" s="32">
        <f>IF(CJ115="wrong PO",(VLOOKUP($E115,'Org July 2016 '!$D$1:$Z$500,3,FALSE)),"")</f>
        <v>0</v>
      </c>
      <c r="CL115" s="29" t="str">
        <f>IFERROR(IF(VLOOKUP($E115,'Org June 2016 '!$D$1:$Z$500,3,FALSE)=G115,"-","Wrong PO"),"new")</f>
        <v>Wrong PO</v>
      </c>
      <c r="CM115" s="32">
        <f>IF(CL115="wrong PO",(VLOOKUP($E115,'Org June 2016 '!$D$1:$Z$500,3,FALSE)),"")</f>
        <v>0</v>
      </c>
      <c r="CN115" s="29" t="str">
        <f>IFERROR(IF(VLOOKUP($E115,'May 2016'!D178:Z677,3,FALSE)=G115,"-","Wrong PO"),"new")</f>
        <v>new</v>
      </c>
      <c r="CO115" s="32" t="str">
        <f>IF(CN115="wrong PO",(VLOOKUP($E115,'May 2016'!D178:Z677,3,FALSE)),"")</f>
        <v/>
      </c>
      <c r="CP115" s="29" t="str">
        <f>IFERROR(IF(VLOOKUP($E115,'Apr 2016'!$D$1:$Z$500,3,FALSE)=G115,"-","Wrong PO"),"new")</f>
        <v>-</v>
      </c>
      <c r="CQ115" s="32" t="str">
        <f>IF(CP115="wrong PO",(VLOOKUP($E115,'Apr 2016'!$D$1:$Z$500,3,FALSE)),"")</f>
        <v/>
      </c>
      <c r="CR115" s="32" t="str">
        <f>IFERROR(IF(VLOOKUP($E115,'Mar 2016'!$D$1:$Z$500,3,FALSE)=G115,"-","Wrong PO"),"new")</f>
        <v>-</v>
      </c>
      <c r="CS115" s="32" t="str">
        <f>IF(CP115="wrong PO",(VLOOKUP($E115,'Mar 2016'!$D$1:$Z$500,3,FALSE)),"")</f>
        <v/>
      </c>
      <c r="CT115" s="32" t="str">
        <f>IFERROR(IF(VLOOKUP($E115,'Feb 2016'!$D$1:$Z$500,3,FALSE)=G115,"-","Wrong PO"),"new")</f>
        <v>-</v>
      </c>
      <c r="CU115" s="32" t="str">
        <f>IF(CP115="wrong PO",(VLOOKUP($E115,'Feb 2016'!$D$1:$Z$500,3,FALSE)),"")</f>
        <v/>
      </c>
      <c r="CV115" s="29" t="str">
        <f>IFERROR(IF(VLOOKUP($E115,'Jan 2016'!$D$1:$Z$500,3,FALSE)=G115,"-","Wrong PO"),"new")</f>
        <v>-</v>
      </c>
      <c r="CW115" s="32" t="str">
        <f>IF(CV115="wrong PO",(VLOOKUP($E115,'Jan 2016'!$D$1:$Z$500,3,FALSE)),"")</f>
        <v/>
      </c>
      <c r="CX115" s="29" t="str">
        <f>IFERROR(IF(VLOOKUP($E115,'Dec 2015'!$D$1:$Z$500,3,FALSE)=G115,"-","Wrong PO"),"new")</f>
        <v>-</v>
      </c>
      <c r="CY115" s="32" t="str">
        <f>IF(CX115="wrong PO",(VLOOKUP($E115,'Dec 2015'!$D$1:$Z$500,3,FALSE)),"")</f>
        <v/>
      </c>
      <c r="CZ115" s="29" t="str">
        <f>IFERROR(IF(VLOOKUP($E115,'Nov 2015'!$D$1:$Z$500,3,FALSE)=G115,"-","Wrong PO"),"new")</f>
        <v>-</v>
      </c>
      <c r="DA115" s="32" t="str">
        <f>IF(CZ115="wrong PO",(VLOOKUP($E115,'Nov 2015'!$D$1:$Z$500,3,FALSE)),"")</f>
        <v/>
      </c>
      <c r="DB115" s="29" t="str">
        <f>IFERROR(IF(VLOOKUP($E115,'Oct 2015'!$D$1:$Z$500,3,FALSE)=G115,"-","Wrong PO"),"new")</f>
        <v>-</v>
      </c>
      <c r="DC115" s="32" t="str">
        <f>IF(DB115="wrong PO",(VLOOKUP($E115,'Oct 2015'!$D$1:$Z$500,3,FALSE)),"")</f>
        <v/>
      </c>
      <c r="DD115" s="29" t="str">
        <f>IFERROR(IF(VLOOKUP($E115,'Sep 2015'!$D$1:$Z$500,3,FALSE)=G115,"-","Wrong PO"),"new")</f>
        <v>-</v>
      </c>
      <c r="DE115" s="32" t="str">
        <f>IF(DD115="wrong PO",(VLOOKUP($E115,'Sep 2015'!$D$1:$Z$500,3,FALSE)),"")</f>
        <v/>
      </c>
    </row>
    <row r="116" spans="1:109">
      <c r="A116" s="115">
        <v>179</v>
      </c>
      <c r="B116" s="2" t="s">
        <v>841</v>
      </c>
      <c r="C116" s="2" t="s">
        <v>510</v>
      </c>
      <c r="D116" s="2" t="s">
        <v>76</v>
      </c>
      <c r="E116" s="2" t="s">
        <v>87</v>
      </c>
      <c r="F116" s="2" t="s">
        <v>34</v>
      </c>
      <c r="G116" s="21" t="s">
        <v>108</v>
      </c>
      <c r="H116" s="21" t="str">
        <f>IFERROR(VLOOKUP($E116,'Wayne Master'!$B$1:$C$315,2,FALSE),"not on master")</f>
        <v>P0771686</v>
      </c>
      <c r="I116" s="11" t="s">
        <v>2060</v>
      </c>
      <c r="J116" s="3">
        <v>42207</v>
      </c>
      <c r="K116" s="2" t="s">
        <v>28</v>
      </c>
      <c r="L116" s="2" t="s">
        <v>35</v>
      </c>
      <c r="M116" s="2" t="s">
        <v>30</v>
      </c>
      <c r="N116" s="2" t="s">
        <v>31</v>
      </c>
      <c r="O116" s="2" t="s">
        <v>32</v>
      </c>
      <c r="P116" s="4">
        <v>207255</v>
      </c>
      <c r="Q116" s="4">
        <v>213481</v>
      </c>
      <c r="R116" s="4">
        <v>6226</v>
      </c>
      <c r="S116" s="5">
        <v>105.22</v>
      </c>
      <c r="T116" s="4">
        <v>47577</v>
      </c>
      <c r="U116" s="4">
        <v>48168</v>
      </c>
      <c r="V116" s="4">
        <v>591</v>
      </c>
      <c r="W116" s="5">
        <v>35.340000000000003</v>
      </c>
      <c r="X116" s="5">
        <v>0</v>
      </c>
      <c r="Y116" s="14">
        <v>140.56</v>
      </c>
      <c r="Z116" s="14">
        <v>0</v>
      </c>
      <c r="AA116" s="14">
        <v>140.56</v>
      </c>
      <c r="AB116" s="4">
        <v>24580</v>
      </c>
      <c r="AC116" s="55"/>
      <c r="AD116" s="59">
        <f>SUM(AI116,AM116,AQ116,AU116,AY116,BC116,BG116,BK116,BO116,BS116,BW116,CA116)</f>
        <v>6487.3799999999992</v>
      </c>
      <c r="AE116" s="59">
        <f>(Q116*0.0169)+(U116*0.0598)</f>
        <v>6488.2752999999993</v>
      </c>
      <c r="AF116" s="102">
        <f>IFERROR(IFERROR(VLOOKUP($G116,'FPO034'!$J$9:$Q$196,7,FALSE),(VLOOKUP($H116,'FPO034'!$J$9:$Q$196,7,FALSE))),"No PO")</f>
        <v>39845.519999999997</v>
      </c>
      <c r="AG116" s="102">
        <f>IFERROR(IFERROR(VLOOKUP($G116,'FPO034'!$J$9:$Q$196,8,FALSE),(VLOOKUP($H116,'FPO034'!$J$9:$Q$196,8,FALSE))),"No PO")</f>
        <v>0</v>
      </c>
      <c r="AH116" s="102" t="str">
        <f>IF(AG116&lt;&gt;0,"No",IF(AD116&gt;AF116,"No",IF(AD116/AE116&lt;1,"--",IF(AD116/AE116&lt;1.02,"Maybe","No"))))</f>
        <v>--</v>
      </c>
      <c r="AI116" s="59">
        <f>IFERROR(VLOOKUP($E116,'Rev2 Aug 16'!$D$1:$Z$300,22,FALSE),"-")</f>
        <v>140.56</v>
      </c>
      <c r="AJ116" s="59" t="str">
        <f>IFERROR(VLOOKUP($E116,'Rev2 Aug 16'!$D$1:$Z$300,5,FALSE),"-")</f>
        <v>WAY2001H6AZ</v>
      </c>
      <c r="AK116" s="59" t="str">
        <f>IFERROR(VLOOKUP(AJ116,'Paid Invoices'!$F$6:$I$381,3,FALSE),"")</f>
        <v/>
      </c>
      <c r="AL116" s="59" t="str">
        <f>IFERROR(VLOOKUP(AJ116,'Open Invoices'!$D$1:$E$3000,2,FALSE),"")</f>
        <v/>
      </c>
      <c r="AM116" s="59">
        <f>IFERROR(VLOOKUP($E116,'Rev2 July 16'!$D$1:$Z$300,22,FALSE),"-")</f>
        <v>98.82</v>
      </c>
      <c r="AN116" s="59" t="str">
        <f>IFERROR(VLOOKUP($E116,'Rev2 July 16'!$D$1:$Z$300,5,FALSE),"-")</f>
        <v>WAY2001G6BB</v>
      </c>
      <c r="AO116" s="59" t="str">
        <f>IFERROR(VLOOKUP(AN116,'Paid Invoices'!$F$6:$I$381,3,FALSE),"")</f>
        <v/>
      </c>
      <c r="AP116" s="59" t="str">
        <f>IFERROR(VLOOKUP(AN116,'Open Invoices'!$D$1:$E$3000,2,FALSE),"")</f>
        <v/>
      </c>
      <c r="AQ116" s="59">
        <f>IFERROR(VLOOKUP($E116,'Rev June 16'!$D$1:$Z$300,22,FALSE),"-")</f>
        <v>135.09</v>
      </c>
      <c r="AR116" s="59" t="str">
        <f>IFERROR(VLOOKUP($E116,'Rev June 16'!$D$1:$Z$300,4,FALSE),"-")</f>
        <v>WAY2001F6AZ</v>
      </c>
      <c r="AS116" s="59" t="str">
        <f>IFERROR(VLOOKUP(AR116,'Paid Invoices'!$F$6:$I$381,3,FALSE),"")</f>
        <v/>
      </c>
      <c r="AT116" s="59" t="str">
        <f>IFERROR(VLOOKUP(AR116,'Open Invoices'!$D$1:$E$3000,2,FALSE),"")</f>
        <v/>
      </c>
      <c r="AU116" s="59">
        <f>IFERROR(VLOOKUP($E116,'May 2016'!$D$1:$Z$300,22,FALSE),"-")</f>
        <v>822.98</v>
      </c>
      <c r="AV116" s="59" t="str">
        <f>IFERROR(VLOOKUP($E116,'May 2016'!$D$1:$Z$300,4,FALSE),"-")</f>
        <v>WAY2001E6AY</v>
      </c>
      <c r="AW116" s="59" t="str">
        <f>IFERROR(VLOOKUP(AV116,'Paid Invoices'!$F$6:$I$381,3,FALSE),"")</f>
        <v/>
      </c>
      <c r="AX116" s="59" t="str">
        <f>IFERROR(VLOOKUP(AV116,'Open Invoices'!$D$1:$E$3000,2,FALSE),"")</f>
        <v/>
      </c>
      <c r="AY116" s="59">
        <f>IFERROR(VLOOKUP($E116,'Apr 2016'!$D$1:$Z$300,22,FALSE),"-")</f>
        <v>739.3</v>
      </c>
      <c r="AZ116" s="59" t="str">
        <f>IFERROR(VLOOKUP($E116,'Apr 2016'!$D$1:$Z$300,4,FALSE),"-")</f>
        <v>WAY2001D6AX</v>
      </c>
      <c r="BA116" s="59" t="str">
        <f>IFERROR(VLOOKUP(AZ116,'Paid Invoices'!$F$6:$I$381,3,FALSE),"")</f>
        <v/>
      </c>
      <c r="BB116" s="59" t="str">
        <f>IFERROR(VLOOKUP(AZ116,'Open Invoices'!$D$1:$E$3000,2,FALSE),"")</f>
        <v/>
      </c>
      <c r="BC116" s="59">
        <f>IFERROR(VLOOKUP($E116,'Mar 2016'!$D$1:$Z$300,22,FALSE),"-")</f>
        <v>393.32</v>
      </c>
      <c r="BD116" s="59" t="str">
        <f>IFERROR(VLOOKUP($E116,'Mar 2016'!$D$1:$Z$300,4,FALSE),"-")</f>
        <v>WAY2001C6AT</v>
      </c>
      <c r="BE116" s="59" t="str">
        <f>IFERROR(VLOOKUP(BD116,'Paid Invoices'!$F$6:$I$381,3,FALSE),"")</f>
        <v/>
      </c>
      <c r="BF116" s="59" t="str">
        <f>IFERROR(VLOOKUP(BD116,'Open Invoices'!$D$1:$E$3000,2,FALSE),"")</f>
        <v/>
      </c>
      <c r="BG116" s="59">
        <f>IFERROR(VLOOKUP($E116,'Feb 2016'!$D$1:$Z$300,22,FALSE),"-")</f>
        <v>497.46</v>
      </c>
      <c r="BH116" s="59" t="str">
        <f>IFERROR(VLOOKUP($E116,'Feb 2016'!$D$1:$Z$300,4,FALSE),"-")</f>
        <v>WAY2001B6AM</v>
      </c>
      <c r="BI116" s="59" t="str">
        <f>IFERROR(VLOOKUP(BH116,'Paid Invoices'!$F$6:$I$381,3,FALSE),"")</f>
        <v/>
      </c>
      <c r="BJ116" s="59" t="str">
        <f>IFERROR(VLOOKUP(BH116,'Open Invoices'!$D$1:$E$3000,2,FALSE),"")</f>
        <v/>
      </c>
      <c r="BK116" s="59">
        <f>IFERROR(VLOOKUP($E116,'Jan 2016'!$D$1:$Z$300,22,FALSE),"-")</f>
        <v>602.22</v>
      </c>
      <c r="BL116" s="59" t="str">
        <f>IFERROR(VLOOKUP($E116,'Jan 2016'!$D$1:$Z$300,4,FALSE),"-")</f>
        <v>WAY2001A6AZ</v>
      </c>
      <c r="BM116" s="59" t="str">
        <f>IFERROR(VLOOKUP(BL116,'Paid Invoices'!$F$6:$I$381,3,FALSE),"")</f>
        <v/>
      </c>
      <c r="BN116" s="59" t="str">
        <f>IFERROR(VLOOKUP(BL116,'Open Invoices'!$D$1:$E$3000,2,FALSE),"")</f>
        <v/>
      </c>
      <c r="BO116" s="59">
        <f>IFERROR(VLOOKUP($E116,'Dec 2015'!$D$1:$Z$300,22,FALSE),"-")</f>
        <v>637.49</v>
      </c>
      <c r="BP116" s="59" t="str">
        <f>IFERROR(VLOOKUP($E116,'Dec 2015'!$D$1:$Z$300,4,FALSE),"-")</f>
        <v>WAY2001L5Y</v>
      </c>
      <c r="BQ116" s="59" t="str">
        <f>IFERROR(VLOOKUP(BP116,'Paid Invoices'!$F$6:$I$381,3,FALSE),"")</f>
        <v/>
      </c>
      <c r="BR116" s="59" t="str">
        <f>IFERROR(VLOOKUP(BP116,'Open Invoices'!$D$1:$E$3000,2,FALSE),"")</f>
        <v/>
      </c>
      <c r="BS116" s="59">
        <f>IFERROR(VLOOKUP($E116,'Nov 2015'!$D$1:$Z$300,22,FALSE),"-")</f>
        <v>574.78</v>
      </c>
      <c r="BT116" s="59" t="str">
        <f>IFERROR(VLOOKUP($E116,'Nov 2015'!$D$1:$Z$300,4,FALSE),"-")</f>
        <v>WAY2001K5AW</v>
      </c>
      <c r="BU116" s="59" t="str">
        <f>IFERROR(VLOOKUP(BT116,'Paid Invoices'!$F$6:$I$381,3,FALSE),"")</f>
        <v/>
      </c>
      <c r="BV116" s="59" t="str">
        <f>IFERROR(VLOOKUP(BT116,'Open Invoices'!$D$1:$E$3000,2,FALSE),"")</f>
        <v/>
      </c>
      <c r="BW116" s="59">
        <f>IFERROR(VLOOKUP($E116,'Oct 2015'!$D$1:$Z$300,22,FALSE),"-")</f>
        <v>1585.42</v>
      </c>
      <c r="BX116" s="59" t="str">
        <f>IFERROR(VLOOKUP($E116,'Oct 2015'!$D$1:$Z$300,4,FALSE),"-")</f>
        <v>WAY2001J5AY</v>
      </c>
      <c r="BY116" s="59" t="str">
        <f>IFERROR(VLOOKUP(BX116,'Paid Invoices'!$F$6:$I$381,3,FALSE),"")</f>
        <v/>
      </c>
      <c r="BZ116" s="59" t="str">
        <f>IFERROR(VLOOKUP(BX116,'Open Invoices'!$D$1:$E$3000,2,FALSE),"")</f>
        <v/>
      </c>
      <c r="CA116" s="59">
        <f>IFERROR(VLOOKUP($E116,'Sep 2015'!$D$1:$Z$300,22,FALSE),"-")</f>
        <v>259.94</v>
      </c>
      <c r="CB116" s="59" t="str">
        <f>IFERROR(VLOOKUP($E116,'Sep 2015'!$D$1:$Z$300,4,FALSE),"-")</f>
        <v>WAY2001I5AH</v>
      </c>
      <c r="CC116" s="59" t="str">
        <f>IFERROR(VLOOKUP(CB116,'Paid Invoices'!$F$6:$I$381,3,FALSE),"")</f>
        <v/>
      </c>
      <c r="CD116" s="59" t="str">
        <f>IFERROR(VLOOKUP(CB116,'Open Invoices'!$D$1:$E$3000,2,FALSE),"")</f>
        <v/>
      </c>
      <c r="CE116" s="52"/>
      <c r="CF116" s="52" t="s">
        <v>2115</v>
      </c>
      <c r="CG116" s="49" t="str">
        <f>IFERROR(IFERROR(VLOOKUP($E116,'Asset Group  All Assets'!$B$1:$C$500,2,FALSE),(VLOOKUP($E116,'Missing-WSU-POs'!$B$1:$D$500,3,FALSE))),"?")</f>
        <v>P0771686</v>
      </c>
      <c r="CH116" s="31" t="str">
        <f>IF(G116="","",G116)</f>
        <v>P0771686</v>
      </c>
      <c r="CI116" s="31" t="str">
        <f>IF(CG116=CH116,"","Wrong PO")</f>
        <v/>
      </c>
      <c r="CJ116" s="29" t="str">
        <f>IFERROR(IF(VLOOKUP($E116,'Org July 2016 '!$D$1:$Z$500,3,FALSE)=G116,"-","Wrong PO"),"new")</f>
        <v>Wrong PO</v>
      </c>
      <c r="CK116" s="32">
        <f>IF(CJ116="wrong PO",(VLOOKUP($E116,'Org July 2016 '!$D$1:$Z$500,3,FALSE)),"")</f>
        <v>0</v>
      </c>
      <c r="CL116" s="29" t="str">
        <f>IFERROR(IF(VLOOKUP($E116,'Org June 2016 '!$D$1:$Z$500,3,FALSE)=G116,"-","Wrong PO"),"new")</f>
        <v>Wrong PO</v>
      </c>
      <c r="CM116" s="32">
        <f>IF(CL116="wrong PO",(VLOOKUP($E116,'Org June 2016 '!$D$1:$Z$500,3,FALSE)),"")</f>
        <v>0</v>
      </c>
      <c r="CN116" s="29" t="str">
        <f>IFERROR(IF(VLOOKUP($E116,'May 2016'!D179:Z678,3,FALSE)=G116,"-","Wrong PO"),"new")</f>
        <v>new</v>
      </c>
      <c r="CO116" s="32" t="str">
        <f>IF(CN116="wrong PO",(VLOOKUP($E116,'May 2016'!D179:Z678,3,FALSE)),"")</f>
        <v/>
      </c>
      <c r="CP116" s="29" t="str">
        <f>IFERROR(IF(VLOOKUP($E116,'Apr 2016'!$D$1:$Z$500,3,FALSE)=G116,"-","Wrong PO"),"new")</f>
        <v>-</v>
      </c>
      <c r="CQ116" s="32" t="str">
        <f>IF(CP116="wrong PO",(VLOOKUP($E116,'Apr 2016'!$D$1:$Z$500,3,FALSE)),"")</f>
        <v/>
      </c>
      <c r="CR116" s="32" t="str">
        <f>IFERROR(IF(VLOOKUP($E116,'Mar 2016'!$D$1:$Z$500,3,FALSE)=G116,"-","Wrong PO"),"new")</f>
        <v>-</v>
      </c>
      <c r="CS116" s="32" t="str">
        <f>IF(CP116="wrong PO",(VLOOKUP($E116,'Mar 2016'!$D$1:$Z$500,3,FALSE)),"")</f>
        <v/>
      </c>
      <c r="CT116" s="32" t="str">
        <f>IFERROR(IF(VLOOKUP($E116,'Feb 2016'!$D$1:$Z$500,3,FALSE)=G116,"-","Wrong PO"),"new")</f>
        <v>-</v>
      </c>
      <c r="CU116" s="32" t="str">
        <f>IF(CP116="wrong PO",(VLOOKUP($E116,'Feb 2016'!$D$1:$Z$500,3,FALSE)),"")</f>
        <v/>
      </c>
      <c r="CV116" s="29" t="str">
        <f>IFERROR(IF(VLOOKUP($E116,'Jan 2016'!$D$1:$Z$500,3,FALSE)=G116,"-","Wrong PO"),"new")</f>
        <v>-</v>
      </c>
      <c r="CW116" s="32" t="str">
        <f>IF(CV116="wrong PO",(VLOOKUP($E116,'Jan 2016'!$D$1:$Z$500,3,FALSE)),"")</f>
        <v/>
      </c>
      <c r="CX116" s="29" t="str">
        <f>IFERROR(IF(VLOOKUP($E116,'Dec 2015'!$D$1:$Z$500,3,FALSE)=G116,"-","Wrong PO"),"new")</f>
        <v>-</v>
      </c>
      <c r="CY116" s="32" t="str">
        <f>IF(CX116="wrong PO",(VLOOKUP($E116,'Dec 2015'!$D$1:$Z$500,3,FALSE)),"")</f>
        <v/>
      </c>
      <c r="CZ116" s="29" t="str">
        <f>IFERROR(IF(VLOOKUP($E116,'Nov 2015'!$D$1:$Z$500,3,FALSE)=G116,"-","Wrong PO"),"new")</f>
        <v>-</v>
      </c>
      <c r="DA116" s="32" t="str">
        <f>IF(CZ116="wrong PO",(VLOOKUP($E116,'Nov 2015'!$D$1:$Z$500,3,FALSE)),"")</f>
        <v/>
      </c>
      <c r="DB116" s="29" t="str">
        <f>IFERROR(IF(VLOOKUP($E116,'Oct 2015'!$D$1:$Z$500,3,FALSE)=G116,"-","Wrong PO"),"new")</f>
        <v>-</v>
      </c>
      <c r="DC116" s="32" t="str">
        <f>IF(DB116="wrong PO",(VLOOKUP($E116,'Oct 2015'!$D$1:$Z$500,3,FALSE)),"")</f>
        <v/>
      </c>
      <c r="DD116" s="29" t="str">
        <f>IFERROR(IF(VLOOKUP($E116,'Sep 2015'!$D$1:$Z$500,3,FALSE)=G116,"-","Wrong PO"),"new")</f>
        <v>-</v>
      </c>
      <c r="DE116" s="32" t="str">
        <f>IF(DD116="wrong PO",(VLOOKUP($E116,'Sep 2015'!$D$1:$Z$500,3,FALSE)),"")</f>
        <v/>
      </c>
    </row>
    <row r="117" spans="1:109">
      <c r="A117" s="115">
        <v>180</v>
      </c>
      <c r="B117" s="2" t="s">
        <v>841</v>
      </c>
      <c r="C117" s="2" t="s">
        <v>510</v>
      </c>
      <c r="D117" s="2" t="s">
        <v>76</v>
      </c>
      <c r="E117" s="2" t="s">
        <v>88</v>
      </c>
      <c r="F117" s="2" t="s">
        <v>34</v>
      </c>
      <c r="G117" s="21" t="s">
        <v>108</v>
      </c>
      <c r="H117" s="21" t="str">
        <f>IFERROR(VLOOKUP($E117,'Wayne Master'!$B$1:$C$315,2,FALSE),"not on master")</f>
        <v>P0771686</v>
      </c>
      <c r="I117" s="11" t="s">
        <v>2060</v>
      </c>
      <c r="J117" s="3">
        <v>42207</v>
      </c>
      <c r="K117" s="2" t="s">
        <v>28</v>
      </c>
      <c r="L117" s="2" t="s">
        <v>35</v>
      </c>
      <c r="M117" s="2" t="s">
        <v>30</v>
      </c>
      <c r="N117" s="2" t="s">
        <v>31</v>
      </c>
      <c r="O117" s="2" t="s">
        <v>32</v>
      </c>
      <c r="P117" s="4">
        <v>36983</v>
      </c>
      <c r="Q117" s="4">
        <v>39107</v>
      </c>
      <c r="R117" s="4">
        <v>2124</v>
      </c>
      <c r="S117" s="5">
        <v>35.9</v>
      </c>
      <c r="T117" s="4">
        <v>46789</v>
      </c>
      <c r="U117" s="4">
        <v>50136</v>
      </c>
      <c r="V117" s="4">
        <v>3347</v>
      </c>
      <c r="W117" s="5">
        <v>200.15</v>
      </c>
      <c r="X117" s="5">
        <v>0</v>
      </c>
      <c r="Y117" s="14">
        <v>236.05</v>
      </c>
      <c r="Z117" s="14">
        <v>0</v>
      </c>
      <c r="AA117" s="14">
        <v>236.05</v>
      </c>
      <c r="AB117" s="4">
        <v>24580</v>
      </c>
      <c r="AC117" s="55"/>
      <c r="AD117" s="59">
        <f>SUM(AI117,AM117,AQ117,AU117,AY117,BC117,BG117,BK117,BO117,BS117,BW117,CA117)</f>
        <v>3658.3399999999997</v>
      </c>
      <c r="AE117" s="59">
        <f>(Q117*0.0169)+(U117*0.0598)</f>
        <v>3659.0410999999999</v>
      </c>
      <c r="AF117" s="102">
        <f>IFERROR(IFERROR(VLOOKUP($G117,'FPO034'!$J$9:$Q$196,7,FALSE),(VLOOKUP($H117,'FPO034'!$J$9:$Q$196,7,FALSE))),"No PO")</f>
        <v>39845.519999999997</v>
      </c>
      <c r="AG117" s="102">
        <f>IFERROR(IFERROR(VLOOKUP($G117,'FPO034'!$J$9:$Q$196,8,FALSE),(VLOOKUP($H117,'FPO034'!$J$9:$Q$196,8,FALSE))),"No PO")</f>
        <v>0</v>
      </c>
      <c r="AH117" s="102" t="str">
        <f>IF(AG117&lt;&gt;0,"No",IF(AD117&gt;AF117,"No",IF(AD117/AE117&lt;1,"--",IF(AD117/AE117&lt;1.02,"Maybe","No"))))</f>
        <v>--</v>
      </c>
      <c r="AI117" s="59">
        <f>IFERROR(VLOOKUP($E117,'Rev2 Aug 16'!$D$1:$Z$300,22,FALSE),"-")</f>
        <v>236.05</v>
      </c>
      <c r="AJ117" s="59" t="str">
        <f>IFERROR(VLOOKUP($E117,'Rev2 Aug 16'!$D$1:$Z$300,5,FALSE),"-")</f>
        <v>WAY2001H6AZ</v>
      </c>
      <c r="AK117" s="59" t="str">
        <f>IFERROR(VLOOKUP(AJ117,'Paid Invoices'!$F$6:$I$381,3,FALSE),"")</f>
        <v/>
      </c>
      <c r="AL117" s="59" t="str">
        <f>IFERROR(VLOOKUP(AJ117,'Open Invoices'!$D$1:$E$3000,2,FALSE),"")</f>
        <v/>
      </c>
      <c r="AM117" s="59">
        <f>IFERROR(VLOOKUP($E117,'Rev2 July 16'!$D$1:$Z$300,22,FALSE),"-")</f>
        <v>149.51</v>
      </c>
      <c r="AN117" s="59" t="str">
        <f>IFERROR(VLOOKUP($E117,'Rev2 July 16'!$D$1:$Z$300,5,FALSE),"-")</f>
        <v>WAY2001G6BB</v>
      </c>
      <c r="AO117" s="59" t="str">
        <f>IFERROR(VLOOKUP(AN117,'Paid Invoices'!$F$6:$I$381,3,FALSE),"")</f>
        <v/>
      </c>
      <c r="AP117" s="59" t="str">
        <f>IFERROR(VLOOKUP(AN117,'Open Invoices'!$D$1:$E$3000,2,FALSE),"")</f>
        <v/>
      </c>
      <c r="AQ117" s="59">
        <f>IFERROR(VLOOKUP($E117,'Rev June 16'!$D$1:$Z$300,22,FALSE),"-")</f>
        <v>233.68</v>
      </c>
      <c r="AR117" s="59" t="str">
        <f>IFERROR(VLOOKUP($E117,'Rev June 16'!$D$1:$Z$300,4,FALSE),"-")</f>
        <v>WAY2001F6AZ</v>
      </c>
      <c r="AS117" s="59" t="str">
        <f>IFERROR(VLOOKUP(AR117,'Paid Invoices'!$F$6:$I$381,3,FALSE),"")</f>
        <v/>
      </c>
      <c r="AT117" s="59" t="str">
        <f>IFERROR(VLOOKUP(AR117,'Open Invoices'!$D$1:$E$3000,2,FALSE),"")</f>
        <v/>
      </c>
      <c r="AU117" s="59">
        <f>IFERROR(VLOOKUP($E117,'May 2016'!$D$1:$Z$300,22,FALSE),"-")</f>
        <v>320.07</v>
      </c>
      <c r="AV117" s="59" t="str">
        <f>IFERROR(VLOOKUP($E117,'May 2016'!$D$1:$Z$300,4,FALSE),"-")</f>
        <v>WAY2001E6AY</v>
      </c>
      <c r="AW117" s="59" t="str">
        <f>IFERROR(VLOOKUP(AV117,'Paid Invoices'!$F$6:$I$381,3,FALSE),"")</f>
        <v/>
      </c>
      <c r="AX117" s="59" t="str">
        <f>IFERROR(VLOOKUP(AV117,'Open Invoices'!$D$1:$E$3000,2,FALSE),"")</f>
        <v/>
      </c>
      <c r="AY117" s="59">
        <f>IFERROR(VLOOKUP($E117,'Apr 2016'!$D$1:$Z$300,22,FALSE),"-")</f>
        <v>294.45999999999998</v>
      </c>
      <c r="AZ117" s="59" t="str">
        <f>IFERROR(VLOOKUP($E117,'Apr 2016'!$D$1:$Z$300,4,FALSE),"-")</f>
        <v>WAY2001D6AX</v>
      </c>
      <c r="BA117" s="59" t="str">
        <f>IFERROR(VLOOKUP(AZ117,'Paid Invoices'!$F$6:$I$381,3,FALSE),"")</f>
        <v/>
      </c>
      <c r="BB117" s="59" t="str">
        <f>IFERROR(VLOOKUP(AZ117,'Open Invoices'!$D$1:$E$3000,2,FALSE),"")</f>
        <v/>
      </c>
      <c r="BC117" s="59">
        <f>IFERROR(VLOOKUP($E117,'Mar 2016'!$D$1:$Z$300,22,FALSE),"-")</f>
        <v>398.26</v>
      </c>
      <c r="BD117" s="59" t="str">
        <f>IFERROR(VLOOKUP($E117,'Mar 2016'!$D$1:$Z$300,4,FALSE),"-")</f>
        <v>WAY2001C6AT</v>
      </c>
      <c r="BE117" s="59" t="str">
        <f>IFERROR(VLOOKUP(BD117,'Paid Invoices'!$F$6:$I$381,3,FALSE),"")</f>
        <v/>
      </c>
      <c r="BF117" s="59" t="str">
        <f>IFERROR(VLOOKUP(BD117,'Open Invoices'!$D$1:$E$3000,2,FALSE),"")</f>
        <v/>
      </c>
      <c r="BG117" s="59">
        <f>IFERROR(VLOOKUP($E117,'Feb 2016'!$D$1:$Z$300,22,FALSE),"-")</f>
        <v>274.07</v>
      </c>
      <c r="BH117" s="59" t="str">
        <f>IFERROR(VLOOKUP($E117,'Feb 2016'!$D$1:$Z$300,4,FALSE),"-")</f>
        <v>WAY2001B6AM</v>
      </c>
      <c r="BI117" s="59" t="str">
        <f>IFERROR(VLOOKUP(BH117,'Paid Invoices'!$F$6:$I$381,3,FALSE),"")</f>
        <v/>
      </c>
      <c r="BJ117" s="59" t="str">
        <f>IFERROR(VLOOKUP(BH117,'Open Invoices'!$D$1:$E$3000,2,FALSE),"")</f>
        <v/>
      </c>
      <c r="BK117" s="59">
        <f>IFERROR(VLOOKUP($E117,'Jan 2016'!$D$1:$Z$300,22,FALSE),"-")</f>
        <v>195.69</v>
      </c>
      <c r="BL117" s="59" t="str">
        <f>IFERROR(VLOOKUP($E117,'Jan 2016'!$D$1:$Z$300,4,FALSE),"-")</f>
        <v>WAY2001A6AZ</v>
      </c>
      <c r="BM117" s="59" t="str">
        <f>IFERROR(VLOOKUP(BL117,'Paid Invoices'!$F$6:$I$381,3,FALSE),"")</f>
        <v/>
      </c>
      <c r="BN117" s="59" t="str">
        <f>IFERROR(VLOOKUP(BL117,'Open Invoices'!$D$1:$E$3000,2,FALSE),"")</f>
        <v/>
      </c>
      <c r="BO117" s="59">
        <f>IFERROR(VLOOKUP($E117,'Dec 2015'!$D$1:$Z$300,22,FALSE),"-")</f>
        <v>206.83</v>
      </c>
      <c r="BP117" s="59" t="str">
        <f>IFERROR(VLOOKUP($E117,'Dec 2015'!$D$1:$Z$300,4,FALSE),"-")</f>
        <v>WAY2001L5Y</v>
      </c>
      <c r="BQ117" s="59" t="str">
        <f>IFERROR(VLOOKUP(BP117,'Paid Invoices'!$F$6:$I$381,3,FALSE),"")</f>
        <v/>
      </c>
      <c r="BR117" s="59" t="str">
        <f>IFERROR(VLOOKUP(BP117,'Open Invoices'!$D$1:$E$3000,2,FALSE),"")</f>
        <v/>
      </c>
      <c r="BS117" s="59">
        <f>IFERROR(VLOOKUP($E117,'Nov 2015'!$D$1:$Z$300,22,FALSE),"-")</f>
        <v>309.73</v>
      </c>
      <c r="BT117" s="59" t="str">
        <f>IFERROR(VLOOKUP($E117,'Nov 2015'!$D$1:$Z$300,4,FALSE),"-")</f>
        <v>WAY2001K5AW</v>
      </c>
      <c r="BU117" s="59" t="str">
        <f>IFERROR(VLOOKUP(BT117,'Paid Invoices'!$F$6:$I$381,3,FALSE),"")</f>
        <v/>
      </c>
      <c r="BV117" s="59" t="str">
        <f>IFERROR(VLOOKUP(BT117,'Open Invoices'!$D$1:$E$3000,2,FALSE),"")</f>
        <v/>
      </c>
      <c r="BW117" s="59">
        <f>IFERROR(VLOOKUP($E117,'Oct 2015'!$D$1:$Z$300,22,FALSE),"-")</f>
        <v>915.93</v>
      </c>
      <c r="BX117" s="59" t="str">
        <f>IFERROR(VLOOKUP($E117,'Oct 2015'!$D$1:$Z$300,4,FALSE),"-")</f>
        <v>WAY2001J5AY</v>
      </c>
      <c r="BY117" s="59" t="str">
        <f>IFERROR(VLOOKUP(BX117,'Paid Invoices'!$F$6:$I$381,3,FALSE),"")</f>
        <v/>
      </c>
      <c r="BZ117" s="59" t="str">
        <f>IFERROR(VLOOKUP(BX117,'Open Invoices'!$D$1:$E$3000,2,FALSE),"")</f>
        <v/>
      </c>
      <c r="CA117" s="59">
        <f>IFERROR(VLOOKUP($E117,'Sep 2015'!$D$1:$Z$300,22,FALSE),"-")</f>
        <v>124.06</v>
      </c>
      <c r="CB117" s="59" t="str">
        <f>IFERROR(VLOOKUP($E117,'Sep 2015'!$D$1:$Z$300,4,FALSE),"-")</f>
        <v>WAY2001I5AH</v>
      </c>
      <c r="CC117" s="59" t="str">
        <f>IFERROR(VLOOKUP(CB117,'Paid Invoices'!$F$6:$I$381,3,FALSE),"")</f>
        <v/>
      </c>
      <c r="CD117" s="59" t="str">
        <f>IFERROR(VLOOKUP(CB117,'Open Invoices'!$D$1:$E$3000,2,FALSE),"")</f>
        <v/>
      </c>
      <c r="CE117" s="52"/>
      <c r="CF117" s="52" t="s">
        <v>2115</v>
      </c>
      <c r="CG117" s="49" t="str">
        <f>IFERROR(IFERROR(VLOOKUP($E117,'Asset Group  All Assets'!$B$1:$C$500,2,FALSE),(VLOOKUP($E117,'Missing-WSU-POs'!$B$1:$D$500,3,FALSE))),"?")</f>
        <v>P0771686</v>
      </c>
      <c r="CH117" s="31" t="str">
        <f>IF(G117="","",G117)</f>
        <v>P0771686</v>
      </c>
      <c r="CI117" s="31" t="str">
        <f>IF(CG117=CH117,"","Wrong PO")</f>
        <v/>
      </c>
      <c r="CJ117" s="29" t="str">
        <f>IFERROR(IF(VLOOKUP($E117,'Org July 2016 '!$D$1:$Z$500,3,FALSE)=G117,"-","Wrong PO"),"new")</f>
        <v>Wrong PO</v>
      </c>
      <c r="CK117" s="32">
        <f>IF(CJ117="wrong PO",(VLOOKUP($E117,'Org July 2016 '!$D$1:$Z$500,3,FALSE)),"")</f>
        <v>0</v>
      </c>
      <c r="CL117" s="29" t="str">
        <f>IFERROR(IF(VLOOKUP($E117,'Org June 2016 '!$D$1:$Z$500,3,FALSE)=G117,"-","Wrong PO"),"new")</f>
        <v>Wrong PO</v>
      </c>
      <c r="CM117" s="32">
        <f>IF(CL117="wrong PO",(VLOOKUP($E117,'Org June 2016 '!$D$1:$Z$500,3,FALSE)),"")</f>
        <v>0</v>
      </c>
      <c r="CN117" s="29" t="str">
        <f>IFERROR(IF(VLOOKUP($E117,'May 2016'!D180:Z679,3,FALSE)=G117,"-","Wrong PO"),"new")</f>
        <v>new</v>
      </c>
      <c r="CO117" s="32" t="str">
        <f>IF(CN117="wrong PO",(VLOOKUP($E117,'May 2016'!D180:Z679,3,FALSE)),"")</f>
        <v/>
      </c>
      <c r="CP117" s="29" t="str">
        <f>IFERROR(IF(VLOOKUP($E117,'Apr 2016'!$D$1:$Z$500,3,FALSE)=G117,"-","Wrong PO"),"new")</f>
        <v>-</v>
      </c>
      <c r="CQ117" s="32" t="str">
        <f>IF(CP117="wrong PO",(VLOOKUP($E117,'Apr 2016'!$D$1:$Z$500,3,FALSE)),"")</f>
        <v/>
      </c>
      <c r="CR117" s="32" t="str">
        <f>IFERROR(IF(VLOOKUP($E117,'Mar 2016'!$D$1:$Z$500,3,FALSE)=G117,"-","Wrong PO"),"new")</f>
        <v>-</v>
      </c>
      <c r="CS117" s="32" t="str">
        <f>IF(CP117="wrong PO",(VLOOKUP($E117,'Mar 2016'!$D$1:$Z$500,3,FALSE)),"")</f>
        <v/>
      </c>
      <c r="CT117" s="32" t="str">
        <f>IFERROR(IF(VLOOKUP($E117,'Feb 2016'!$D$1:$Z$500,3,FALSE)=G117,"-","Wrong PO"),"new")</f>
        <v>-</v>
      </c>
      <c r="CU117" s="32" t="str">
        <f>IF(CP117="wrong PO",(VLOOKUP($E117,'Feb 2016'!$D$1:$Z$500,3,FALSE)),"")</f>
        <v/>
      </c>
      <c r="CV117" s="29" t="str">
        <f>IFERROR(IF(VLOOKUP($E117,'Jan 2016'!$D$1:$Z$500,3,FALSE)=G117,"-","Wrong PO"),"new")</f>
        <v>-</v>
      </c>
      <c r="CW117" s="32" t="str">
        <f>IF(CV117="wrong PO",(VLOOKUP($E117,'Jan 2016'!$D$1:$Z$500,3,FALSE)),"")</f>
        <v/>
      </c>
      <c r="CX117" s="29" t="str">
        <f>IFERROR(IF(VLOOKUP($E117,'Dec 2015'!$D$1:$Z$500,3,FALSE)=G117,"-","Wrong PO"),"new")</f>
        <v>-</v>
      </c>
      <c r="CY117" s="32" t="str">
        <f>IF(CX117="wrong PO",(VLOOKUP($E117,'Dec 2015'!$D$1:$Z$500,3,FALSE)),"")</f>
        <v/>
      </c>
      <c r="CZ117" s="29" t="str">
        <f>IFERROR(IF(VLOOKUP($E117,'Nov 2015'!$D$1:$Z$500,3,FALSE)=G117,"-","Wrong PO"),"new")</f>
        <v>-</v>
      </c>
      <c r="DA117" s="32" t="str">
        <f>IF(CZ117="wrong PO",(VLOOKUP($E117,'Nov 2015'!$D$1:$Z$500,3,FALSE)),"")</f>
        <v/>
      </c>
      <c r="DB117" s="29" t="str">
        <f>IFERROR(IF(VLOOKUP($E117,'Oct 2015'!$D$1:$Z$500,3,FALSE)=G117,"-","Wrong PO"),"new")</f>
        <v>-</v>
      </c>
      <c r="DC117" s="32" t="str">
        <f>IF(DB117="wrong PO",(VLOOKUP($E117,'Oct 2015'!$D$1:$Z$500,3,FALSE)),"")</f>
        <v/>
      </c>
      <c r="DD117" s="29" t="str">
        <f>IFERROR(IF(VLOOKUP($E117,'Sep 2015'!$D$1:$Z$500,3,FALSE)=G117,"-","Wrong PO"),"new")</f>
        <v>-</v>
      </c>
      <c r="DE117" s="32" t="str">
        <f>IF(DD117="wrong PO",(VLOOKUP($E117,'Sep 2015'!$D$1:$Z$500,3,FALSE)),"")</f>
        <v/>
      </c>
    </row>
    <row r="118" spans="1:109">
      <c r="A118" s="115">
        <v>181</v>
      </c>
      <c r="B118" s="2" t="s">
        <v>841</v>
      </c>
      <c r="C118" s="2" t="s">
        <v>510</v>
      </c>
      <c r="D118" s="2" t="s">
        <v>69</v>
      </c>
      <c r="E118" s="2" t="s">
        <v>253</v>
      </c>
      <c r="F118" s="2" t="s">
        <v>371</v>
      </c>
      <c r="G118" s="21" t="s">
        <v>254</v>
      </c>
      <c r="H118" s="21" t="str">
        <f>IFERROR(VLOOKUP($E118,'Wayne Master'!$B$1:$C$315,2,FALSE),"not on master")</f>
        <v>P0771783</v>
      </c>
      <c r="I118" s="11" t="s">
        <v>2059</v>
      </c>
      <c r="J118" s="3">
        <v>42198</v>
      </c>
      <c r="K118" s="2" t="s">
        <v>28</v>
      </c>
      <c r="L118" s="2" t="s">
        <v>373</v>
      </c>
      <c r="M118" s="2" t="s">
        <v>30</v>
      </c>
      <c r="N118" s="2" t="s">
        <v>31</v>
      </c>
      <c r="O118" s="2" t="s">
        <v>32</v>
      </c>
      <c r="P118" s="4">
        <v>677</v>
      </c>
      <c r="Q118" s="4">
        <v>713</v>
      </c>
      <c r="R118" s="4">
        <v>36</v>
      </c>
      <c r="S118" s="5">
        <v>0.61</v>
      </c>
      <c r="T118" s="4">
        <v>1770</v>
      </c>
      <c r="U118" s="4">
        <v>1850</v>
      </c>
      <c r="V118" s="4">
        <v>80</v>
      </c>
      <c r="W118" s="5">
        <v>4.78</v>
      </c>
      <c r="X118" s="5">
        <v>0</v>
      </c>
      <c r="Y118" s="14">
        <v>5.39</v>
      </c>
      <c r="Z118" s="14">
        <v>0</v>
      </c>
      <c r="AA118" s="14">
        <v>5.39</v>
      </c>
      <c r="AB118" s="4">
        <v>24580</v>
      </c>
      <c r="AC118" s="55"/>
      <c r="AD118" s="59">
        <f>SUM(AI118,AM118,AQ118,AU118,AY118,BC118,BG118,BK118,BO118,BS118,BW118,CA118)</f>
        <v>122.47</v>
      </c>
      <c r="AE118" s="59">
        <f>(Q118*0.0169)+(U118*0.0598)</f>
        <v>122.6797</v>
      </c>
      <c r="AF118" s="102">
        <f>IFERROR(IFERROR(VLOOKUP($G118,'FPO034'!$J$9:$Q$196,7,FALSE),(VLOOKUP($H118,'FPO034'!$J$9:$Q$196,7,FALSE))),"No PO")</f>
        <v>239.83</v>
      </c>
      <c r="AG118" s="102">
        <f>IFERROR(IFERROR(VLOOKUP($G118,'FPO034'!$J$9:$Q$196,8,FALSE),(VLOOKUP($H118,'FPO034'!$J$9:$Q$196,8,FALSE))),"No PO")</f>
        <v>0</v>
      </c>
      <c r="AH118" s="102" t="str">
        <f>IF(AG118&lt;&gt;0,"No",IF(AD118&gt;AF118,"No",IF(AD118/AE118&lt;1,"--",IF(AD118/AE118&lt;1.02,"Maybe","No"))))</f>
        <v>--</v>
      </c>
      <c r="AI118" s="59">
        <f>IFERROR(VLOOKUP($E118,'Rev2 Aug 16'!$D$1:$Z$300,22,FALSE),"-")</f>
        <v>5.39</v>
      </c>
      <c r="AJ118" s="59" t="str">
        <f>IFERROR(VLOOKUP($E118,'Rev2 Aug 16'!$D$1:$Z$300,5,FALSE),"-")</f>
        <v>WAY2001H6BA</v>
      </c>
      <c r="AK118" s="59" t="str">
        <f>IFERROR(VLOOKUP(AJ118,'Paid Invoices'!$F$6:$I$381,3,FALSE),"")</f>
        <v/>
      </c>
      <c r="AL118" s="59" t="str">
        <f>IFERROR(VLOOKUP(AJ118,'Open Invoices'!$D$1:$E$3000,2,FALSE),"")</f>
        <v/>
      </c>
      <c r="AM118" s="59">
        <f>IFERROR(VLOOKUP($E118,'Rev2 July 16'!$D$1:$Z$300,22,FALSE),"-")</f>
        <v>1.49</v>
      </c>
      <c r="AN118" s="59" t="str">
        <f>IFERROR(VLOOKUP($E118,'Rev2 July 16'!$D$1:$Z$300,5,FALSE),"-")</f>
        <v>WAY2001G6BC</v>
      </c>
      <c r="AO118" s="59" t="str">
        <f>IFERROR(VLOOKUP(AN118,'Paid Invoices'!$F$6:$I$381,3,FALSE),"")</f>
        <v/>
      </c>
      <c r="AP118" s="59" t="str">
        <f>IFERROR(VLOOKUP(AN118,'Open Invoices'!$D$1:$E$3000,2,FALSE),"")</f>
        <v/>
      </c>
      <c r="AQ118" s="59">
        <f>IFERROR(VLOOKUP($E118,'Rev June 16'!$D$1:$Z$300,22,FALSE),"-")</f>
        <v>10.49</v>
      </c>
      <c r="AR118" s="59" t="str">
        <f>IFERROR(VLOOKUP($E118,'Rev June 16'!$D$1:$Z$300,4,FALSE),"-")</f>
        <v>WAY2001F6BA</v>
      </c>
      <c r="AS118" s="59" t="str">
        <f>IFERROR(VLOOKUP(AR118,'Paid Invoices'!$F$6:$I$381,3,FALSE),"")</f>
        <v/>
      </c>
      <c r="AT118" s="59" t="str">
        <f>IFERROR(VLOOKUP(AR118,'Open Invoices'!$D$1:$E$3000,2,FALSE),"")</f>
        <v/>
      </c>
      <c r="AU118" s="59">
        <f>IFERROR(VLOOKUP($E118,'May 2016'!$D$1:$Z$300,22,FALSE),"-")</f>
        <v>5.57</v>
      </c>
      <c r="AV118" s="59" t="str">
        <f>IFERROR(VLOOKUP($E118,'May 2016'!$D$1:$Z$300,4,FALSE),"-")</f>
        <v>WAY2001E6AZ</v>
      </c>
      <c r="AW118" s="59" t="str">
        <f>IFERROR(VLOOKUP(AV118,'Paid Invoices'!$F$6:$I$381,3,FALSE),"")</f>
        <v/>
      </c>
      <c r="AX118" s="59" t="str">
        <f>IFERROR(VLOOKUP(AV118,'Open Invoices'!$D$1:$E$3000,2,FALSE),"")</f>
        <v/>
      </c>
      <c r="AY118" s="59">
        <f>IFERROR(VLOOKUP($E118,'Apr 2016'!$D$1:$Z$300,22,FALSE),"-")</f>
        <v>3.4</v>
      </c>
      <c r="AZ118" s="59" t="str">
        <f>IFERROR(VLOOKUP($E118,'Apr 2016'!$D$1:$Z$300,4,FALSE),"-")</f>
        <v>WAY2001D6AY</v>
      </c>
      <c r="BA118" s="59" t="str">
        <f>IFERROR(VLOOKUP(AZ118,'Paid Invoices'!$F$6:$I$381,3,FALSE),"")</f>
        <v/>
      </c>
      <c r="BB118" s="59" t="str">
        <f>IFERROR(VLOOKUP(AZ118,'Open Invoices'!$D$1:$E$3000,2,FALSE),"")</f>
        <v/>
      </c>
      <c r="BC118" s="59">
        <f>IFERROR(VLOOKUP($E118,'Mar 2016'!$D$1:$Z$300,22,FALSE),"-")</f>
        <v>7.28</v>
      </c>
      <c r="BD118" s="59" t="str">
        <f>IFERROR(VLOOKUP($E118,'Mar 2016'!$D$1:$Z$300,4,FALSE),"-")</f>
        <v>WAY2001C6AU</v>
      </c>
      <c r="BE118" s="59" t="str">
        <f>IFERROR(VLOOKUP(BD118,'Paid Invoices'!$F$6:$I$381,3,FALSE),"")</f>
        <v/>
      </c>
      <c r="BF118" s="59" t="str">
        <f>IFERROR(VLOOKUP(BD118,'Open Invoices'!$D$1:$E$3000,2,FALSE),"")</f>
        <v/>
      </c>
      <c r="BG118" s="59">
        <f>IFERROR(VLOOKUP($E118,'Feb 2016'!$D$1:$Z$300,22,FALSE),"-")</f>
        <v>10.92</v>
      </c>
      <c r="BH118" s="59" t="str">
        <f>IFERROR(VLOOKUP($E118,'Feb 2016'!$D$1:$Z$300,4,FALSE),"-")</f>
        <v>WAY2001B6AN</v>
      </c>
      <c r="BI118" s="59" t="str">
        <f>IFERROR(VLOOKUP(BH118,'Paid Invoices'!$F$6:$I$381,3,FALSE),"")</f>
        <v/>
      </c>
      <c r="BJ118" s="59" t="str">
        <f>IFERROR(VLOOKUP(BH118,'Open Invoices'!$D$1:$E$3000,2,FALSE),"")</f>
        <v/>
      </c>
      <c r="BK118" s="59">
        <f>IFERROR(VLOOKUP($E118,'Jan 2016'!$D$1:$Z$300,22,FALSE),"-")</f>
        <v>11.33</v>
      </c>
      <c r="BL118" s="59" t="str">
        <f>IFERROR(VLOOKUP($E118,'Jan 2016'!$D$1:$Z$300,4,FALSE),"-")</f>
        <v>WAY2001A6BA</v>
      </c>
      <c r="BM118" s="59" t="str">
        <f>IFERROR(VLOOKUP(BL118,'Paid Invoices'!$F$6:$I$381,3,FALSE),"")</f>
        <v/>
      </c>
      <c r="BN118" s="59" t="str">
        <f>IFERROR(VLOOKUP(BL118,'Open Invoices'!$D$1:$E$3000,2,FALSE),"")</f>
        <v/>
      </c>
      <c r="BO118" s="59">
        <f>IFERROR(VLOOKUP($E118,'Dec 2015'!$D$1:$Z$300,22,FALSE),"-")</f>
        <v>26.52</v>
      </c>
      <c r="BP118" s="59" t="str">
        <f>IFERROR(VLOOKUP($E118,'Dec 2015'!$D$1:$Z$300,4,FALSE),"-")</f>
        <v>WAY2001L5Z</v>
      </c>
      <c r="BQ118" s="59" t="str">
        <f>IFERROR(VLOOKUP(BP118,'Paid Invoices'!$F$6:$I$381,3,FALSE),"")</f>
        <v/>
      </c>
      <c r="BR118" s="59" t="str">
        <f>IFERROR(VLOOKUP(BP118,'Open Invoices'!$D$1:$E$3000,2,FALSE),"")</f>
        <v/>
      </c>
      <c r="BS118" s="59">
        <f>IFERROR(VLOOKUP($E118,'Nov 2015'!$D$1:$Z$300,22,FALSE),"-")</f>
        <v>10.69</v>
      </c>
      <c r="BT118" s="59" t="str">
        <f>IFERROR(VLOOKUP($E118,'Nov 2015'!$D$1:$Z$300,4,FALSE),"-")</f>
        <v>WAY2001K5AX</v>
      </c>
      <c r="BU118" s="59" t="str">
        <f>IFERROR(VLOOKUP(BT118,'Paid Invoices'!$F$6:$I$381,3,FALSE),"")</f>
        <v/>
      </c>
      <c r="BV118" s="59" t="str">
        <f>IFERROR(VLOOKUP(BT118,'Open Invoices'!$D$1:$E$3000,2,FALSE),"")</f>
        <v/>
      </c>
      <c r="BW118" s="59">
        <f>IFERROR(VLOOKUP($E118,'Oct 2015'!$D$1:$Z$300,22,FALSE),"-")</f>
        <v>29.39</v>
      </c>
      <c r="BX118" s="59" t="str">
        <f>IFERROR(VLOOKUP($E118,'Oct 2015'!$D$1:$Z$300,4,FALSE),"-")</f>
        <v>WAY2001J5AZ</v>
      </c>
      <c r="BY118" s="59" t="str">
        <f>IFERROR(VLOOKUP(BX118,'Paid Invoices'!$F$6:$I$381,3,FALSE),"")</f>
        <v/>
      </c>
      <c r="BZ118" s="59" t="str">
        <f>IFERROR(VLOOKUP(BX118,'Open Invoices'!$D$1:$E$3000,2,FALSE),"")</f>
        <v/>
      </c>
      <c r="CA118" s="59" t="str">
        <f>IFERROR(VLOOKUP($E118,'Sep 2015'!$D$1:$Z$300,22,FALSE),"-")</f>
        <v>-</v>
      </c>
      <c r="CB118" s="59" t="str">
        <f>IFERROR(VLOOKUP($E118,'Sep 2015'!$D$1:$Z$300,4,FALSE),"-")</f>
        <v>-</v>
      </c>
      <c r="CC118" s="59" t="str">
        <f>IFERROR(VLOOKUP(CB118,'Paid Invoices'!$F$6:$I$381,3,FALSE),"")</f>
        <v/>
      </c>
      <c r="CD118" s="59" t="str">
        <f>IFERROR(VLOOKUP(CB118,'Open Invoices'!$D$1:$E$3000,2,FALSE),"")</f>
        <v/>
      </c>
      <c r="CE118" s="52"/>
      <c r="CF118" s="52" t="s">
        <v>2115</v>
      </c>
      <c r="CG118" s="49" t="str">
        <f>IFERROR(IFERROR(VLOOKUP($E118,'Asset Group  All Assets'!$B$1:$C$500,2,FALSE),(VLOOKUP($E118,'Missing-WSU-POs'!$B$1:$D$500,3,FALSE))),"?")</f>
        <v>P0771783</v>
      </c>
      <c r="CH118" s="31" t="str">
        <f>IF(G118="","",G118)</f>
        <v>P0771783</v>
      </c>
      <c r="CI118" s="31" t="str">
        <f>IF(CG118=CH118,"","Wrong PO")</f>
        <v/>
      </c>
      <c r="CJ118" s="29" t="str">
        <f>IFERROR(IF(VLOOKUP($E118,'Org July 2016 '!$D$1:$Z$500,3,FALSE)=G118,"-","Wrong PO"),"new")</f>
        <v>Wrong PO</v>
      </c>
      <c r="CK118" s="32">
        <f>IF(CJ118="wrong PO",(VLOOKUP($E118,'Org July 2016 '!$D$1:$Z$500,3,FALSE)),"")</f>
        <v>0</v>
      </c>
      <c r="CL118" s="29" t="str">
        <f>IFERROR(IF(VLOOKUP($E118,'Org June 2016 '!$D$1:$Z$500,3,FALSE)=G118,"-","Wrong PO"),"new")</f>
        <v>Wrong PO</v>
      </c>
      <c r="CM118" s="32">
        <f>IF(CL118="wrong PO",(VLOOKUP($E118,'Org June 2016 '!$D$1:$Z$500,3,FALSE)),"")</f>
        <v>0</v>
      </c>
      <c r="CN118" s="29" t="str">
        <f>IFERROR(IF(VLOOKUP($E118,'May 2016'!D181:Z680,3,FALSE)=G118,"-","Wrong PO"),"new")</f>
        <v>new</v>
      </c>
      <c r="CO118" s="32" t="str">
        <f>IF(CN118="wrong PO",(VLOOKUP($E118,'May 2016'!D181:Z680,3,FALSE)),"")</f>
        <v/>
      </c>
      <c r="CP118" s="29" t="str">
        <f>IFERROR(IF(VLOOKUP($E118,'Apr 2016'!$D$1:$Z$500,3,FALSE)=G118,"-","Wrong PO"),"new")</f>
        <v>-</v>
      </c>
      <c r="CQ118" s="32" t="str">
        <f>IF(CP118="wrong PO",(VLOOKUP($E118,'Apr 2016'!$D$1:$Z$500,3,FALSE)),"")</f>
        <v/>
      </c>
      <c r="CR118" s="32" t="str">
        <f>IFERROR(IF(VLOOKUP($E118,'Mar 2016'!$D$1:$Z$500,3,FALSE)=G118,"-","Wrong PO"),"new")</f>
        <v>-</v>
      </c>
      <c r="CS118" s="32" t="str">
        <f>IF(CP118="wrong PO",(VLOOKUP($E118,'Mar 2016'!$D$1:$Z$500,3,FALSE)),"")</f>
        <v/>
      </c>
      <c r="CT118" s="32" t="str">
        <f>IFERROR(IF(VLOOKUP($E118,'Feb 2016'!$D$1:$Z$500,3,FALSE)=G118,"-","Wrong PO"),"new")</f>
        <v>-</v>
      </c>
      <c r="CU118" s="32" t="str">
        <f>IF(CP118="wrong PO",(VLOOKUP($E118,'Feb 2016'!$D$1:$Z$500,3,FALSE)),"")</f>
        <v/>
      </c>
      <c r="CV118" s="29" t="str">
        <f>IFERROR(IF(VLOOKUP($E118,'Jan 2016'!$D$1:$Z$500,3,FALSE)=G118,"-","Wrong PO"),"new")</f>
        <v>-</v>
      </c>
      <c r="CW118" s="32" t="str">
        <f>IF(CV118="wrong PO",(VLOOKUP($E118,'Jan 2016'!$D$1:$Z$500,3,FALSE)),"")</f>
        <v/>
      </c>
      <c r="CX118" s="29" t="str">
        <f>IFERROR(IF(VLOOKUP($E118,'Dec 2015'!$D$1:$Z$500,3,FALSE)=G118,"-","Wrong PO"),"new")</f>
        <v>-</v>
      </c>
      <c r="CY118" s="32" t="str">
        <f>IF(CX118="wrong PO",(VLOOKUP($E118,'Dec 2015'!$D$1:$Z$500,3,FALSE)),"")</f>
        <v/>
      </c>
      <c r="CZ118" s="29" t="str">
        <f>IFERROR(IF(VLOOKUP($E118,'Nov 2015'!$D$1:$Z$500,3,FALSE)=G118,"-","Wrong PO"),"new")</f>
        <v>-</v>
      </c>
      <c r="DA118" s="32" t="str">
        <f>IF(CZ118="wrong PO",(VLOOKUP($E118,'Nov 2015'!$D$1:$Z$500,3,FALSE)),"")</f>
        <v/>
      </c>
      <c r="DB118" s="29" t="str">
        <f>IFERROR(IF(VLOOKUP($E118,'Oct 2015'!$D$1:$Z$500,3,FALSE)=G118,"-","Wrong PO"),"new")</f>
        <v>-</v>
      </c>
      <c r="DC118" s="32" t="str">
        <f>IF(DB118="wrong PO",(VLOOKUP($E118,'Oct 2015'!$D$1:$Z$500,3,FALSE)),"")</f>
        <v/>
      </c>
      <c r="DD118" s="29" t="str">
        <f>IFERROR(IF(VLOOKUP($E118,'Sep 2015'!$D$1:$Z$500,3,FALSE)=G118,"-","Wrong PO"),"new")</f>
        <v>new</v>
      </c>
      <c r="DE118" s="32" t="str">
        <f>IF(DD118="wrong PO",(VLOOKUP($E118,'Sep 2015'!$D$1:$Z$500,3,FALSE)),"")</f>
        <v/>
      </c>
    </row>
    <row r="119" spans="1:109">
      <c r="A119" s="115">
        <v>183</v>
      </c>
      <c r="B119" s="2" t="s">
        <v>841</v>
      </c>
      <c r="C119" s="2" t="s">
        <v>510</v>
      </c>
      <c r="D119" s="2" t="s">
        <v>56</v>
      </c>
      <c r="E119" s="2" t="s">
        <v>204</v>
      </c>
      <c r="F119" s="2" t="s">
        <v>371</v>
      </c>
      <c r="G119" s="21" t="s">
        <v>205</v>
      </c>
      <c r="H119" s="21" t="str">
        <f>IFERROR(VLOOKUP($E119,'Wayne Master'!$B$1:$C$315,2,FALSE),"not on master")</f>
        <v>P0771792</v>
      </c>
      <c r="I119" s="11" t="s">
        <v>2057</v>
      </c>
      <c r="J119" s="3">
        <v>42198</v>
      </c>
      <c r="K119" s="2" t="s">
        <v>28</v>
      </c>
      <c r="L119" s="2" t="s">
        <v>373</v>
      </c>
      <c r="M119" s="2" t="s">
        <v>30</v>
      </c>
      <c r="N119" s="2" t="s">
        <v>31</v>
      </c>
      <c r="O119" s="2" t="s">
        <v>32</v>
      </c>
      <c r="P119" s="4">
        <v>4268</v>
      </c>
      <c r="Q119" s="4">
        <v>4285</v>
      </c>
      <c r="R119" s="4">
        <v>17</v>
      </c>
      <c r="S119" s="5">
        <v>0.28999999999999998</v>
      </c>
      <c r="T119" s="4">
        <v>0</v>
      </c>
      <c r="U119" s="4">
        <v>0</v>
      </c>
      <c r="V119" s="4">
        <v>0</v>
      </c>
      <c r="W119" s="5">
        <v>0</v>
      </c>
      <c r="X119" s="5">
        <v>0</v>
      </c>
      <c r="Y119" s="14">
        <v>0.28999999999999998</v>
      </c>
      <c r="Z119" s="14">
        <v>0</v>
      </c>
      <c r="AA119" s="14">
        <v>0.28999999999999998</v>
      </c>
      <c r="AB119" s="4">
        <v>24580</v>
      </c>
      <c r="AC119" s="55"/>
      <c r="AD119" s="59">
        <f>SUM(AI119,AM119,AQ119,AU119,AY119,BC119,BG119,BK119,BO119,BS119,BW119,CA119)</f>
        <v>72.38</v>
      </c>
      <c r="AE119" s="59">
        <f>(Q119*0.0169)+(U119*0.0598)</f>
        <v>72.416499999999999</v>
      </c>
      <c r="AF119" s="102">
        <f>IFERROR(IFERROR(VLOOKUP($G119,'FPO034'!$J$9:$Q$196,7,FALSE),(VLOOKUP($H119,'FPO034'!$J$9:$Q$196,7,FALSE))),"No PO")</f>
        <v>2028</v>
      </c>
      <c r="AG119" s="102">
        <f>IFERROR(IFERROR(VLOOKUP($G119,'FPO034'!$J$9:$Q$196,8,FALSE),(VLOOKUP($H119,'FPO034'!$J$9:$Q$196,8,FALSE))),"No PO")</f>
        <v>0</v>
      </c>
      <c r="AH119" s="102" t="str">
        <f>IF(AG119&lt;&gt;0,"No",IF(AD119&gt;AF119,"No",IF(AD119/AE119&lt;1,"--",IF(AD119/AE119&lt;1.02,"Maybe","No"))))</f>
        <v>--</v>
      </c>
      <c r="AI119" s="59">
        <f>IFERROR(VLOOKUP($E119,'Rev2 Aug 16'!$D$1:$Z$300,22,FALSE),"-")</f>
        <v>0.28999999999999998</v>
      </c>
      <c r="AJ119" s="59" t="str">
        <f>IFERROR(VLOOKUP($E119,'Rev2 Aug 16'!$D$1:$Z$300,5,FALSE),"-")</f>
        <v>WAY2001H6BC</v>
      </c>
      <c r="AK119" s="59" t="str">
        <f>IFERROR(VLOOKUP(AJ119,'Paid Invoices'!$F$6:$I$381,3,FALSE),"")</f>
        <v/>
      </c>
      <c r="AL119" s="59" t="str">
        <f>IFERROR(VLOOKUP(AJ119,'Open Invoices'!$D$1:$E$3000,2,FALSE),"")</f>
        <v/>
      </c>
      <c r="AM119" s="59">
        <f>IFERROR(VLOOKUP($E119,'Rev2 July 16'!$D$1:$Z$300,22,FALSE),"-")</f>
        <v>1.25</v>
      </c>
      <c r="AN119" s="59" t="str">
        <f>IFERROR(VLOOKUP($E119,'Rev2 July 16'!$D$1:$Z$300,5,FALSE),"-")</f>
        <v>WAY2001G6BE</v>
      </c>
      <c r="AO119" s="59" t="str">
        <f>IFERROR(VLOOKUP(AN119,'Paid Invoices'!$F$6:$I$381,3,FALSE),"")</f>
        <v/>
      </c>
      <c r="AP119" s="59" t="str">
        <f>IFERROR(VLOOKUP(AN119,'Open Invoices'!$D$1:$E$3000,2,FALSE),"")</f>
        <v/>
      </c>
      <c r="AQ119" s="59">
        <f>IFERROR(VLOOKUP($E119,'Rev June 16'!$D$1:$Z$300,22,FALSE),"-")</f>
        <v>4.16</v>
      </c>
      <c r="AR119" s="59" t="str">
        <f>IFERROR(VLOOKUP($E119,'Rev June 16'!$D$1:$Z$300,4,FALSE),"-")</f>
        <v>WAY2001F6BC</v>
      </c>
      <c r="AS119" s="59" t="str">
        <f>IFERROR(VLOOKUP(AR119,'Paid Invoices'!$F$6:$I$381,3,FALSE),"")</f>
        <v/>
      </c>
      <c r="AT119" s="59" t="str">
        <f>IFERROR(VLOOKUP(AR119,'Open Invoices'!$D$1:$E$3000,2,FALSE),"")</f>
        <v/>
      </c>
      <c r="AU119" s="59">
        <f>IFERROR(VLOOKUP($E119,'May 2016'!$D$1:$Z$300,22,FALSE),"-")</f>
        <v>3.09</v>
      </c>
      <c r="AV119" s="59" t="str">
        <f>IFERROR(VLOOKUP($E119,'May 2016'!$D$1:$Z$300,4,FALSE),"-")</f>
        <v>WAY2001E6BB</v>
      </c>
      <c r="AW119" s="59" t="str">
        <f>IFERROR(VLOOKUP(AV119,'Paid Invoices'!$F$6:$I$381,3,FALSE),"")</f>
        <v/>
      </c>
      <c r="AX119" s="59" t="str">
        <f>IFERROR(VLOOKUP(AV119,'Open Invoices'!$D$1:$E$3000,2,FALSE),"")</f>
        <v/>
      </c>
      <c r="AY119" s="59">
        <f>IFERROR(VLOOKUP($E119,'Apr 2016'!$D$1:$Z$300,22,FALSE),"-")</f>
        <v>0.24</v>
      </c>
      <c r="AZ119" s="59" t="str">
        <f>IFERROR(VLOOKUP($E119,'Apr 2016'!$D$1:$Z$300,4,FALSE),"-")</f>
        <v>WAY2001D6BA</v>
      </c>
      <c r="BA119" s="59" t="str">
        <f>IFERROR(VLOOKUP(AZ119,'Paid Invoices'!$F$6:$I$381,3,FALSE),"")</f>
        <v/>
      </c>
      <c r="BB119" s="59" t="str">
        <f>IFERROR(VLOOKUP(AZ119,'Open Invoices'!$D$1:$E$3000,2,FALSE),"")</f>
        <v/>
      </c>
      <c r="BC119" s="59">
        <f>IFERROR(VLOOKUP($E119,'Mar 2016'!$D$1:$Z$300,22,FALSE),"-")</f>
        <v>0</v>
      </c>
      <c r="BD119" s="59" t="str">
        <f>IFERROR(VLOOKUP($E119,'Mar 2016'!$D$1:$Z$300,4,FALSE),"-")</f>
        <v>WAY2001C6A</v>
      </c>
      <c r="BE119" s="59" t="str">
        <f>IFERROR(VLOOKUP(BD119,'Paid Invoices'!$F$6:$I$381,3,FALSE),"")</f>
        <v/>
      </c>
      <c r="BF119" s="59" t="str">
        <f>IFERROR(VLOOKUP(BD119,'Open Invoices'!$D$1:$E$3000,2,FALSE),"")</f>
        <v/>
      </c>
      <c r="BG119" s="59" t="str">
        <f>IFERROR(VLOOKUP($E119,'Feb 2016'!$D$1:$Z$300,22,FALSE),"-")</f>
        <v>-</v>
      </c>
      <c r="BH119" s="59" t="str">
        <f>IFERROR(VLOOKUP($E119,'Feb 2016'!$D$1:$Z$300,4,FALSE),"-")</f>
        <v>-</v>
      </c>
      <c r="BI119" s="59" t="str">
        <f>IFERROR(VLOOKUP(BH119,'Paid Invoices'!$F$6:$I$381,3,FALSE),"")</f>
        <v/>
      </c>
      <c r="BJ119" s="59" t="str">
        <f>IFERROR(VLOOKUP(BH119,'Open Invoices'!$D$1:$E$3000,2,FALSE),"")</f>
        <v/>
      </c>
      <c r="BK119" s="59">
        <f>IFERROR(VLOOKUP($E119,'Jan 2016'!$D$1:$Z$300,22,FALSE),"-")</f>
        <v>0</v>
      </c>
      <c r="BL119" s="59" t="str">
        <f>IFERROR(VLOOKUP($E119,'Jan 2016'!$D$1:$Z$300,4,FALSE),"-")</f>
        <v>WAY2001A6B</v>
      </c>
      <c r="BM119" s="59" t="str">
        <f>IFERROR(VLOOKUP(BL119,'Paid Invoices'!$F$6:$I$381,3,FALSE),"")</f>
        <v/>
      </c>
      <c r="BN119" s="59" t="str">
        <f>IFERROR(VLOOKUP(BL119,'Open Invoices'!$D$1:$E$3000,2,FALSE),"")</f>
        <v/>
      </c>
      <c r="BO119" s="59">
        <f>IFERROR(VLOOKUP($E119,'Dec 2015'!$D$1:$Z$300,22,FALSE),"-")</f>
        <v>6.74</v>
      </c>
      <c r="BP119" s="59" t="str">
        <f>IFERROR(VLOOKUP($E119,'Dec 2015'!$D$1:$Z$300,4,FALSE),"-")</f>
        <v>WAY2001L5AA</v>
      </c>
      <c r="BQ119" s="59" t="str">
        <f>IFERROR(VLOOKUP(BP119,'Paid Invoices'!$F$6:$I$381,3,FALSE),"")</f>
        <v/>
      </c>
      <c r="BR119" s="59" t="str">
        <f>IFERROR(VLOOKUP(BP119,'Open Invoices'!$D$1:$E$3000,2,FALSE),"")</f>
        <v/>
      </c>
      <c r="BS119" s="59">
        <f>IFERROR(VLOOKUP($E119,'Nov 2015'!$D$1:$Z$300,22,FALSE),"-")</f>
        <v>14.8</v>
      </c>
      <c r="BT119" s="59" t="str">
        <f>IFERROR(VLOOKUP($E119,'Nov 2015'!$D$1:$Z$300,4,FALSE),"-")</f>
        <v>WAY2001K5AY</v>
      </c>
      <c r="BU119" s="59" t="str">
        <f>IFERROR(VLOOKUP(BT119,'Paid Invoices'!$F$6:$I$381,3,FALSE),"")</f>
        <v/>
      </c>
      <c r="BV119" s="59" t="str">
        <f>IFERROR(VLOOKUP(BT119,'Open Invoices'!$D$1:$E$3000,2,FALSE),"")</f>
        <v/>
      </c>
      <c r="BW119" s="59">
        <f>IFERROR(VLOOKUP($E119,'Oct 2015'!$D$1:$Z$300,22,FALSE),"-")</f>
        <v>41.81</v>
      </c>
      <c r="BX119" s="59" t="str">
        <f>IFERROR(VLOOKUP($E119,'Oct 2015'!$D$1:$Z$300,4,FALSE),"-")</f>
        <v>WAY2001J5BA</v>
      </c>
      <c r="BY119" s="59" t="str">
        <f>IFERROR(VLOOKUP(BX119,'Paid Invoices'!$F$6:$I$381,3,FALSE),"")</f>
        <v/>
      </c>
      <c r="BZ119" s="59" t="str">
        <f>IFERROR(VLOOKUP(BX119,'Open Invoices'!$D$1:$E$3000,2,FALSE),"")</f>
        <v/>
      </c>
      <c r="CA119" s="59" t="str">
        <f>IFERROR(VLOOKUP($E119,'Sep 2015'!$D$1:$Z$300,22,FALSE),"-")</f>
        <v>-</v>
      </c>
      <c r="CB119" s="59" t="str">
        <f>IFERROR(VLOOKUP($E119,'Sep 2015'!$D$1:$Z$300,4,FALSE),"-")</f>
        <v>-</v>
      </c>
      <c r="CC119" s="59" t="str">
        <f>IFERROR(VLOOKUP(CB119,'Paid Invoices'!$F$6:$I$381,3,FALSE),"")</f>
        <v/>
      </c>
      <c r="CD119" s="59" t="str">
        <f>IFERROR(VLOOKUP(CB119,'Open Invoices'!$D$1:$E$3000,2,FALSE),"")</f>
        <v/>
      </c>
      <c r="CE119" s="52"/>
      <c r="CF119" s="52" t="s">
        <v>2115</v>
      </c>
      <c r="CG119" s="49" t="str">
        <f>IFERROR(IFERROR(VLOOKUP($E119,'Asset Group  All Assets'!$B$1:$C$500,2,FALSE),(VLOOKUP($E119,'Missing-WSU-POs'!$B$1:$D$500,3,FALSE))),"?")</f>
        <v>P0771792</v>
      </c>
      <c r="CH119" s="31" t="str">
        <f>IF(G119="","",G119)</f>
        <v>P0771792</v>
      </c>
      <c r="CI119" s="31" t="str">
        <f>IF(CG119=CH119,"","Wrong PO")</f>
        <v/>
      </c>
      <c r="CJ119" s="29" t="str">
        <f>IFERROR(IF(VLOOKUP($E119,'Org July 2016 '!$D$1:$Z$500,3,FALSE)=G119,"-","Wrong PO"),"new")</f>
        <v>Wrong PO</v>
      </c>
      <c r="CK119" s="32">
        <f>IF(CJ119="wrong PO",(VLOOKUP($E119,'Org July 2016 '!$D$1:$Z$500,3,FALSE)),"")</f>
        <v>0</v>
      </c>
      <c r="CL119" s="29" t="str">
        <f>IFERROR(IF(VLOOKUP($E119,'Org June 2016 '!$D$1:$Z$500,3,FALSE)=G119,"-","Wrong PO"),"new")</f>
        <v>Wrong PO</v>
      </c>
      <c r="CM119" s="32">
        <f>IF(CL119="wrong PO",(VLOOKUP($E119,'Org June 2016 '!$D$1:$Z$500,3,FALSE)),"")</f>
        <v>0</v>
      </c>
      <c r="CN119" s="29" t="str">
        <f>IFERROR(IF(VLOOKUP($E119,'May 2016'!D183:Z682,3,FALSE)=G119,"-","Wrong PO"),"new")</f>
        <v>new</v>
      </c>
      <c r="CO119" s="32" t="str">
        <f>IF(CN119="wrong PO",(VLOOKUP($E119,'May 2016'!D183:Z682,3,FALSE)),"")</f>
        <v/>
      </c>
      <c r="CP119" s="29" t="str">
        <f>IFERROR(IF(VLOOKUP($E119,'Apr 2016'!$D$1:$Z$500,3,FALSE)=G119,"-","Wrong PO"),"new")</f>
        <v>-</v>
      </c>
      <c r="CQ119" s="32" t="str">
        <f>IF(CP119="wrong PO",(VLOOKUP($E119,'Apr 2016'!$D$1:$Z$500,3,FALSE)),"")</f>
        <v/>
      </c>
      <c r="CR119" s="32" t="str">
        <f>IFERROR(IF(VLOOKUP($E119,'Mar 2016'!$D$1:$Z$500,3,FALSE)=G119,"-","Wrong PO"),"new")</f>
        <v>-</v>
      </c>
      <c r="CS119" s="32" t="str">
        <f>IF(CP119="wrong PO",(VLOOKUP($E119,'Mar 2016'!$D$1:$Z$500,3,FALSE)),"")</f>
        <v/>
      </c>
      <c r="CT119" s="32" t="str">
        <f>IFERROR(IF(VLOOKUP($E119,'Feb 2016'!$D$1:$Z$500,3,FALSE)=G119,"-","Wrong PO"),"new")</f>
        <v>new</v>
      </c>
      <c r="CU119" s="32" t="str">
        <f>IF(CP119="wrong PO",(VLOOKUP($E119,'Feb 2016'!$D$1:$Z$500,3,FALSE)),"")</f>
        <v/>
      </c>
      <c r="CV119" s="29" t="str">
        <f>IFERROR(IF(VLOOKUP($E119,'Jan 2016'!$D$1:$Z$500,3,FALSE)=G119,"-","Wrong PO"),"new")</f>
        <v>-</v>
      </c>
      <c r="CW119" s="32" t="str">
        <f>IF(CV119="wrong PO",(VLOOKUP($E119,'Jan 2016'!$D$1:$Z$500,3,FALSE)),"")</f>
        <v/>
      </c>
      <c r="CX119" s="29" t="str">
        <f>IFERROR(IF(VLOOKUP($E119,'Dec 2015'!$D$1:$Z$500,3,FALSE)=G119,"-","Wrong PO"),"new")</f>
        <v>-</v>
      </c>
      <c r="CY119" s="32" t="str">
        <f>IF(CX119="wrong PO",(VLOOKUP($E119,'Dec 2015'!$D$1:$Z$500,3,FALSE)),"")</f>
        <v/>
      </c>
      <c r="CZ119" s="29" t="str">
        <f>IFERROR(IF(VLOOKUP($E119,'Nov 2015'!$D$1:$Z$500,3,FALSE)=G119,"-","Wrong PO"),"new")</f>
        <v>-</v>
      </c>
      <c r="DA119" s="32" t="str">
        <f>IF(CZ119="wrong PO",(VLOOKUP($E119,'Nov 2015'!$D$1:$Z$500,3,FALSE)),"")</f>
        <v/>
      </c>
      <c r="DB119" s="29" t="str">
        <f>IFERROR(IF(VLOOKUP($E119,'Oct 2015'!$D$1:$Z$500,3,FALSE)=G119,"-","Wrong PO"),"new")</f>
        <v>-</v>
      </c>
      <c r="DC119" s="32" t="str">
        <f>IF(DB119="wrong PO",(VLOOKUP($E119,'Oct 2015'!$D$1:$Z$500,3,FALSE)),"")</f>
        <v/>
      </c>
      <c r="DD119" s="29" t="str">
        <f>IFERROR(IF(VLOOKUP($E119,'Sep 2015'!$D$1:$Z$500,3,FALSE)=G119,"-","Wrong PO"),"new")</f>
        <v>new</v>
      </c>
      <c r="DE119" s="32" t="str">
        <f>IF(DD119="wrong PO",(VLOOKUP($E119,'Sep 2015'!$D$1:$Z$500,3,FALSE)),"")</f>
        <v/>
      </c>
    </row>
    <row r="120" spans="1:109">
      <c r="A120" s="115">
        <v>184</v>
      </c>
      <c r="B120" s="2" t="s">
        <v>841</v>
      </c>
      <c r="C120" s="2" t="s">
        <v>510</v>
      </c>
      <c r="D120" s="2" t="s">
        <v>56</v>
      </c>
      <c r="E120" s="2" t="s">
        <v>206</v>
      </c>
      <c r="F120" s="2" t="s">
        <v>371</v>
      </c>
      <c r="G120" s="21" t="s">
        <v>205</v>
      </c>
      <c r="H120" s="21" t="str">
        <f>IFERROR(VLOOKUP($E120,'Wayne Master'!$B$1:$C$315,2,FALSE),"not on master")</f>
        <v>P0771792</v>
      </c>
      <c r="I120" s="11" t="s">
        <v>2057</v>
      </c>
      <c r="J120" s="3">
        <v>42199</v>
      </c>
      <c r="K120" s="2" t="s">
        <v>28</v>
      </c>
      <c r="L120" s="2" t="s">
        <v>373</v>
      </c>
      <c r="M120" s="2" t="s">
        <v>30</v>
      </c>
      <c r="N120" s="2" t="s">
        <v>31</v>
      </c>
      <c r="O120" s="2" t="s">
        <v>32</v>
      </c>
      <c r="P120" s="4">
        <v>16708</v>
      </c>
      <c r="Q120" s="4">
        <v>16708</v>
      </c>
      <c r="R120" s="4">
        <v>0</v>
      </c>
      <c r="S120" s="5">
        <v>0</v>
      </c>
      <c r="T120" s="4">
        <v>0</v>
      </c>
      <c r="U120" s="4">
        <v>0</v>
      </c>
      <c r="V120" s="4">
        <v>0</v>
      </c>
      <c r="W120" s="5">
        <v>0</v>
      </c>
      <c r="X120" s="5">
        <v>0</v>
      </c>
      <c r="Y120" s="14">
        <v>0</v>
      </c>
      <c r="Z120" s="14">
        <v>0</v>
      </c>
      <c r="AA120" s="14">
        <v>0</v>
      </c>
      <c r="AB120" s="4">
        <v>24580</v>
      </c>
      <c r="AC120" s="55"/>
      <c r="AD120" s="59">
        <f>SUM(AI120,AM120,AQ120,AU120,AY120,BC120,BG120,BK120,BO120,BS120,BW120,CA120)</f>
        <v>282.27</v>
      </c>
      <c r="AE120" s="59">
        <f>(Q120*0.0169)+(U120*0.0598)</f>
        <v>282.36519999999996</v>
      </c>
      <c r="AF120" s="102">
        <f>IFERROR(IFERROR(VLOOKUP($G120,'FPO034'!$J$9:$Q$196,7,FALSE),(VLOOKUP($H120,'FPO034'!$J$9:$Q$196,7,FALSE))),"No PO")</f>
        <v>2028</v>
      </c>
      <c r="AG120" s="102">
        <f>IFERROR(IFERROR(VLOOKUP($G120,'FPO034'!$J$9:$Q$196,8,FALSE),(VLOOKUP($H120,'FPO034'!$J$9:$Q$196,8,FALSE))),"No PO")</f>
        <v>0</v>
      </c>
      <c r="AH120" s="102" t="str">
        <f>IF(AG120&lt;&gt;0,"No",IF(AD120&gt;AF120,"No",IF(AD120/AE120&lt;1,"--",IF(AD120/AE120&lt;1.02,"Maybe","No"))))</f>
        <v>--</v>
      </c>
      <c r="AI120" s="59" t="str">
        <f>IFERROR(VLOOKUP($E120,'Rev2 Aug 16'!$D$1:$Z$300,22,FALSE),"-")</f>
        <v>-</v>
      </c>
      <c r="AJ120" s="59" t="str">
        <f>IFERROR(VLOOKUP($E120,'Rev2 Aug 16'!$D$1:$Z$300,5,FALSE),"-")</f>
        <v>-</v>
      </c>
      <c r="AK120" s="59" t="str">
        <f>IFERROR(VLOOKUP(AJ120,'Paid Invoices'!$F$6:$I$381,3,FALSE),"")</f>
        <v/>
      </c>
      <c r="AL120" s="59" t="str">
        <f>IFERROR(VLOOKUP(AJ120,'Open Invoices'!$D$1:$E$3000,2,FALSE),"")</f>
        <v/>
      </c>
      <c r="AM120" s="59">
        <f>IFERROR(VLOOKUP($E120,'Rev2 July 16'!$D$1:$Z$300,22,FALSE),"-")</f>
        <v>0.63</v>
      </c>
      <c r="AN120" s="59" t="str">
        <f>IFERROR(VLOOKUP($E120,'Rev2 July 16'!$D$1:$Z$300,5,FALSE),"-")</f>
        <v>WAY2001G6BE</v>
      </c>
      <c r="AO120" s="59" t="str">
        <f>IFERROR(VLOOKUP(AN120,'Paid Invoices'!$F$6:$I$381,3,FALSE),"")</f>
        <v/>
      </c>
      <c r="AP120" s="59" t="str">
        <f>IFERROR(VLOOKUP(AN120,'Open Invoices'!$D$1:$E$3000,2,FALSE),"")</f>
        <v/>
      </c>
      <c r="AQ120" s="59">
        <f>IFERROR(VLOOKUP($E120,'Rev June 16'!$D$1:$Z$300,22,FALSE),"-")</f>
        <v>0</v>
      </c>
      <c r="AR120" s="59" t="str">
        <f>IFERROR(VLOOKUP($E120,'Rev June 16'!$D$1:$Z$300,4,FALSE),"-")</f>
        <v>WAY2001F6BC</v>
      </c>
      <c r="AS120" s="59" t="str">
        <f>IFERROR(VLOOKUP(AR120,'Paid Invoices'!$F$6:$I$381,3,FALSE),"")</f>
        <v/>
      </c>
      <c r="AT120" s="59" t="str">
        <f>IFERROR(VLOOKUP(AR120,'Open Invoices'!$D$1:$E$3000,2,FALSE),"")</f>
        <v/>
      </c>
      <c r="AU120" s="59" t="str">
        <f>IFERROR(VLOOKUP($E120,'May 2016'!$D$1:$Z$300,22,FALSE),"-")</f>
        <v>-</v>
      </c>
      <c r="AV120" s="59" t="str">
        <f>IFERROR(VLOOKUP($E120,'May 2016'!$D$1:$Z$300,4,FALSE),"-")</f>
        <v>-</v>
      </c>
      <c r="AW120" s="59" t="str">
        <f>IFERROR(VLOOKUP(AV120,'Paid Invoices'!$F$6:$I$381,3,FALSE),"")</f>
        <v/>
      </c>
      <c r="AX120" s="59" t="str">
        <f>IFERROR(VLOOKUP(AV120,'Open Invoices'!$D$1:$E$3000,2,FALSE),"")</f>
        <v/>
      </c>
      <c r="AY120" s="59" t="str">
        <f>IFERROR(VLOOKUP($E120,'Apr 2016'!$D$1:$Z$300,22,FALSE),"-")</f>
        <v>-</v>
      </c>
      <c r="AZ120" s="59" t="str">
        <f>IFERROR(VLOOKUP($E120,'Apr 2016'!$D$1:$Z$300,4,FALSE),"-")</f>
        <v>-</v>
      </c>
      <c r="BA120" s="59" t="str">
        <f>IFERROR(VLOOKUP(AZ120,'Paid Invoices'!$F$6:$I$381,3,FALSE),"")</f>
        <v/>
      </c>
      <c r="BB120" s="59" t="str">
        <f>IFERROR(VLOOKUP(AZ120,'Open Invoices'!$D$1:$E$3000,2,FALSE),"")</f>
        <v/>
      </c>
      <c r="BC120" s="59">
        <f>IFERROR(VLOOKUP($E120,'Mar 2016'!$D$1:$Z$300,22,FALSE),"-")</f>
        <v>0</v>
      </c>
      <c r="BD120" s="59" t="str">
        <f>IFERROR(VLOOKUP($E120,'Mar 2016'!$D$1:$Z$300,4,FALSE),"-")</f>
        <v>WAY2001C6A</v>
      </c>
      <c r="BE120" s="59" t="str">
        <f>IFERROR(VLOOKUP(BD120,'Paid Invoices'!$F$6:$I$381,3,FALSE),"")</f>
        <v/>
      </c>
      <c r="BF120" s="59" t="str">
        <f>IFERROR(VLOOKUP(BD120,'Open Invoices'!$D$1:$E$3000,2,FALSE),"")</f>
        <v/>
      </c>
      <c r="BG120" s="59" t="str">
        <f>IFERROR(VLOOKUP($E120,'Feb 2016'!$D$1:$Z$300,22,FALSE),"-")</f>
        <v>-</v>
      </c>
      <c r="BH120" s="59" t="str">
        <f>IFERROR(VLOOKUP($E120,'Feb 2016'!$D$1:$Z$300,4,FALSE),"-")</f>
        <v>-</v>
      </c>
      <c r="BI120" s="59" t="str">
        <f>IFERROR(VLOOKUP(BH120,'Paid Invoices'!$F$6:$I$381,3,FALSE),"")</f>
        <v/>
      </c>
      <c r="BJ120" s="59" t="str">
        <f>IFERROR(VLOOKUP(BH120,'Open Invoices'!$D$1:$E$3000,2,FALSE),"")</f>
        <v/>
      </c>
      <c r="BK120" s="59">
        <f>IFERROR(VLOOKUP($E120,'Jan 2016'!$D$1:$Z$300,22,FALSE),"-")</f>
        <v>0</v>
      </c>
      <c r="BL120" s="59" t="str">
        <f>IFERROR(VLOOKUP($E120,'Jan 2016'!$D$1:$Z$300,4,FALSE),"-")</f>
        <v>WAY2001A6B</v>
      </c>
      <c r="BM120" s="59" t="str">
        <f>IFERROR(VLOOKUP(BL120,'Paid Invoices'!$F$6:$I$381,3,FALSE),"")</f>
        <v/>
      </c>
      <c r="BN120" s="59" t="str">
        <f>IFERROR(VLOOKUP(BL120,'Open Invoices'!$D$1:$E$3000,2,FALSE),"")</f>
        <v/>
      </c>
      <c r="BO120" s="59">
        <f>IFERROR(VLOOKUP($E120,'Dec 2015'!$D$1:$Z$300,22,FALSE),"-")</f>
        <v>18.05</v>
      </c>
      <c r="BP120" s="59" t="str">
        <f>IFERROR(VLOOKUP($E120,'Dec 2015'!$D$1:$Z$300,4,FALSE),"-")</f>
        <v>WAY2001L5AA</v>
      </c>
      <c r="BQ120" s="59" t="str">
        <f>IFERROR(VLOOKUP(BP120,'Paid Invoices'!$F$6:$I$381,3,FALSE),"")</f>
        <v/>
      </c>
      <c r="BR120" s="59" t="str">
        <f>IFERROR(VLOOKUP(BP120,'Open Invoices'!$D$1:$E$3000,2,FALSE),"")</f>
        <v/>
      </c>
      <c r="BS120" s="59">
        <f>IFERROR(VLOOKUP($E120,'Nov 2015'!$D$1:$Z$300,22,FALSE),"-")</f>
        <v>71.89</v>
      </c>
      <c r="BT120" s="59" t="str">
        <f>IFERROR(VLOOKUP($E120,'Nov 2015'!$D$1:$Z$300,4,FALSE),"-")</f>
        <v>WAY2001K5AY</v>
      </c>
      <c r="BU120" s="59" t="str">
        <f>IFERROR(VLOOKUP(BT120,'Paid Invoices'!$F$6:$I$381,3,FALSE),"")</f>
        <v/>
      </c>
      <c r="BV120" s="59" t="str">
        <f>IFERROR(VLOOKUP(BT120,'Open Invoices'!$D$1:$E$3000,2,FALSE),"")</f>
        <v/>
      </c>
      <c r="BW120" s="59">
        <f>IFERROR(VLOOKUP($E120,'Oct 2015'!$D$1:$Z$300,22,FALSE),"-")</f>
        <v>191.7</v>
      </c>
      <c r="BX120" s="59" t="str">
        <f>IFERROR(VLOOKUP($E120,'Oct 2015'!$D$1:$Z$300,4,FALSE),"-")</f>
        <v>WAY2001J5BA</v>
      </c>
      <c r="BY120" s="59" t="str">
        <f>IFERROR(VLOOKUP(BX120,'Paid Invoices'!$F$6:$I$381,3,FALSE),"")</f>
        <v/>
      </c>
      <c r="BZ120" s="59" t="str">
        <f>IFERROR(VLOOKUP(BX120,'Open Invoices'!$D$1:$E$3000,2,FALSE),"")</f>
        <v/>
      </c>
      <c r="CA120" s="59" t="str">
        <f>IFERROR(VLOOKUP($E120,'Sep 2015'!$D$1:$Z$300,22,FALSE),"-")</f>
        <v>-</v>
      </c>
      <c r="CB120" s="59" t="str">
        <f>IFERROR(VLOOKUP($E120,'Sep 2015'!$D$1:$Z$300,4,FALSE),"-")</f>
        <v>-</v>
      </c>
      <c r="CC120" s="59" t="str">
        <f>IFERROR(VLOOKUP(CB120,'Paid Invoices'!$F$6:$I$381,3,FALSE),"")</f>
        <v/>
      </c>
      <c r="CD120" s="59" t="str">
        <f>IFERROR(VLOOKUP(CB120,'Open Invoices'!$D$1:$E$3000,2,FALSE),"")</f>
        <v/>
      </c>
      <c r="CE120" s="52"/>
      <c r="CF120" s="52" t="s">
        <v>2115</v>
      </c>
      <c r="CG120" s="49" t="str">
        <f>IFERROR(IFERROR(VLOOKUP($E120,'Asset Group  All Assets'!$B$1:$C$500,2,FALSE),(VLOOKUP($E120,'Missing-WSU-POs'!$B$1:$D$500,3,FALSE))),"?")</f>
        <v>P0771792</v>
      </c>
      <c r="CH120" s="31" t="str">
        <f>IF(G120="","",G120)</f>
        <v>P0771792</v>
      </c>
      <c r="CI120" s="31" t="str">
        <f>IF(CG120=CH120,"","Wrong PO")</f>
        <v/>
      </c>
      <c r="CJ120" s="29" t="str">
        <f>IFERROR(IF(VLOOKUP($E120,'Org July 2016 '!$D$1:$Z$500,3,FALSE)=G120,"-","Wrong PO"),"new")</f>
        <v>Wrong PO</v>
      </c>
      <c r="CK120" s="32">
        <f>IF(CJ120="wrong PO",(VLOOKUP($E120,'Org July 2016 '!$D$1:$Z$500,3,FALSE)),"")</f>
        <v>0</v>
      </c>
      <c r="CL120" s="29" t="str">
        <f>IFERROR(IF(VLOOKUP($E120,'Org June 2016 '!$D$1:$Z$500,3,FALSE)=G120,"-","Wrong PO"),"new")</f>
        <v>Wrong PO</v>
      </c>
      <c r="CM120" s="32">
        <f>IF(CL120="wrong PO",(VLOOKUP($E120,'Org June 2016 '!$D$1:$Z$500,3,FALSE)),"")</f>
        <v>0</v>
      </c>
      <c r="CN120" s="29" t="str">
        <f>IFERROR(IF(VLOOKUP($E120,'May 2016'!D184:Z683,3,FALSE)=G120,"-","Wrong PO"),"new")</f>
        <v>new</v>
      </c>
      <c r="CO120" s="32" t="str">
        <f>IF(CN120="wrong PO",(VLOOKUP($E120,'May 2016'!D184:Z683,3,FALSE)),"")</f>
        <v/>
      </c>
      <c r="CP120" s="29" t="str">
        <f>IFERROR(IF(VLOOKUP($E120,'Apr 2016'!$D$1:$Z$500,3,FALSE)=G120,"-","Wrong PO"),"new")</f>
        <v>new</v>
      </c>
      <c r="CQ120" s="32" t="str">
        <f>IF(CP120="wrong PO",(VLOOKUP($E120,'Apr 2016'!$D$1:$Z$500,3,FALSE)),"")</f>
        <v/>
      </c>
      <c r="CR120" s="32" t="str">
        <f>IFERROR(IF(VLOOKUP($E120,'Mar 2016'!$D$1:$Z$500,3,FALSE)=G120,"-","Wrong PO"),"new")</f>
        <v>-</v>
      </c>
      <c r="CS120" s="32" t="str">
        <f>IF(CP120="wrong PO",(VLOOKUP($E120,'Mar 2016'!$D$1:$Z$500,3,FALSE)),"")</f>
        <v/>
      </c>
      <c r="CT120" s="32" t="str">
        <f>IFERROR(IF(VLOOKUP($E120,'Feb 2016'!$D$1:$Z$500,3,FALSE)=G120,"-","Wrong PO"),"new")</f>
        <v>new</v>
      </c>
      <c r="CU120" s="32" t="str">
        <f>IF(CP120="wrong PO",(VLOOKUP($E120,'Feb 2016'!$D$1:$Z$500,3,FALSE)),"")</f>
        <v/>
      </c>
      <c r="CV120" s="29" t="str">
        <f>IFERROR(IF(VLOOKUP($E120,'Jan 2016'!$D$1:$Z$500,3,FALSE)=G120,"-","Wrong PO"),"new")</f>
        <v>-</v>
      </c>
      <c r="CW120" s="32" t="str">
        <f>IF(CV120="wrong PO",(VLOOKUP($E120,'Jan 2016'!$D$1:$Z$500,3,FALSE)),"")</f>
        <v/>
      </c>
      <c r="CX120" s="29" t="str">
        <f>IFERROR(IF(VLOOKUP($E120,'Dec 2015'!$D$1:$Z$500,3,FALSE)=G120,"-","Wrong PO"),"new")</f>
        <v>-</v>
      </c>
      <c r="CY120" s="32" t="str">
        <f>IF(CX120="wrong PO",(VLOOKUP($E120,'Dec 2015'!$D$1:$Z$500,3,FALSE)),"")</f>
        <v/>
      </c>
      <c r="CZ120" s="29" t="str">
        <f>IFERROR(IF(VLOOKUP($E120,'Nov 2015'!$D$1:$Z$500,3,FALSE)=G120,"-","Wrong PO"),"new")</f>
        <v>-</v>
      </c>
      <c r="DA120" s="32" t="str">
        <f>IF(CZ120="wrong PO",(VLOOKUP($E120,'Nov 2015'!$D$1:$Z$500,3,FALSE)),"")</f>
        <v/>
      </c>
      <c r="DB120" s="29" t="str">
        <f>IFERROR(IF(VLOOKUP($E120,'Oct 2015'!$D$1:$Z$500,3,FALSE)=G120,"-","Wrong PO"),"new")</f>
        <v>-</v>
      </c>
      <c r="DC120" s="32" t="str">
        <f>IF(DB120="wrong PO",(VLOOKUP($E120,'Oct 2015'!$D$1:$Z$500,3,FALSE)),"")</f>
        <v/>
      </c>
      <c r="DD120" s="29" t="str">
        <f>IFERROR(IF(VLOOKUP($E120,'Sep 2015'!$D$1:$Z$500,3,FALSE)=G120,"-","Wrong PO"),"new")</f>
        <v>new</v>
      </c>
      <c r="DE120" s="32" t="str">
        <f>IF(DD120="wrong PO",(VLOOKUP($E120,'Sep 2015'!$D$1:$Z$500,3,FALSE)),"")</f>
        <v/>
      </c>
    </row>
    <row r="121" spans="1:109">
      <c r="A121" s="115">
        <v>185</v>
      </c>
      <c r="B121" s="2" t="s">
        <v>841</v>
      </c>
      <c r="C121" s="2" t="s">
        <v>510</v>
      </c>
      <c r="D121" s="2" t="s">
        <v>48</v>
      </c>
      <c r="E121" s="2" t="s">
        <v>169</v>
      </c>
      <c r="F121" s="2" t="s">
        <v>555</v>
      </c>
      <c r="G121" s="21" t="s">
        <v>170</v>
      </c>
      <c r="H121" s="21" t="str">
        <f>IFERROR(VLOOKUP($E121,'Wayne Master'!$B$1:$C$315,2,FALSE),"not on master")</f>
        <v>P0771802</v>
      </c>
      <c r="I121" s="11" t="s">
        <v>2056</v>
      </c>
      <c r="J121" s="3">
        <v>42390</v>
      </c>
      <c r="K121" s="2" t="s">
        <v>39</v>
      </c>
      <c r="L121" s="2" t="s">
        <v>556</v>
      </c>
      <c r="M121" s="2" t="s">
        <v>30</v>
      </c>
      <c r="N121" s="2" t="s">
        <v>31</v>
      </c>
      <c r="O121" s="2" t="s">
        <v>32</v>
      </c>
      <c r="P121" s="4">
        <v>5136</v>
      </c>
      <c r="Q121" s="4">
        <v>5812</v>
      </c>
      <c r="R121" s="4">
        <v>676</v>
      </c>
      <c r="S121" s="5">
        <v>11.42</v>
      </c>
      <c r="T121" s="4">
        <v>0</v>
      </c>
      <c r="U121" s="4">
        <v>0</v>
      </c>
      <c r="V121" s="4">
        <v>0</v>
      </c>
      <c r="W121" s="5">
        <v>0</v>
      </c>
      <c r="X121" s="5">
        <v>0</v>
      </c>
      <c r="Y121" s="14">
        <v>11.42</v>
      </c>
      <c r="Z121" s="14">
        <v>0</v>
      </c>
      <c r="AA121" s="14">
        <v>11.42</v>
      </c>
      <c r="AB121" s="4">
        <v>24580</v>
      </c>
      <c r="AC121" s="55"/>
      <c r="AD121" s="59">
        <f>SUM(AI121,AM121,AQ121,AU121,AY121,BC121,BG121,BK121,BO121,BS121,BW121,CA121)</f>
        <v>98.190000000000012</v>
      </c>
      <c r="AE121" s="59">
        <f>(Q121*0.0169)+(U121*0.0598)</f>
        <v>98.222799999999992</v>
      </c>
      <c r="AF121" s="102">
        <f>IFERROR(IFERROR(VLOOKUP($G121,'FPO034'!$J$9:$Q$196,7,FALSE),(VLOOKUP($H121,'FPO034'!$J$9:$Q$196,7,FALSE))),"No PO")</f>
        <v>8814.48</v>
      </c>
      <c r="AG121" s="102">
        <f>IFERROR(IFERROR(VLOOKUP($G121,'FPO034'!$J$9:$Q$196,8,FALSE),(VLOOKUP($H121,'FPO034'!$J$9:$Q$196,8,FALSE))),"No PO")</f>
        <v>0</v>
      </c>
      <c r="AH121" s="102" t="str">
        <f>IF(AG121&lt;&gt;0,"No",IF(AD121&gt;AF121,"No",IF(AD121/AE121&lt;1,"--",IF(AD121/AE121&lt;1.02,"Maybe","No"))))</f>
        <v>--</v>
      </c>
      <c r="AI121" s="59">
        <f>IFERROR(VLOOKUP($E121,'Rev2 Aug 16'!$D$1:$Z$300,22,FALSE),"-")</f>
        <v>11.42</v>
      </c>
      <c r="AJ121" s="59" t="str">
        <f>IFERROR(VLOOKUP($E121,'Rev2 Aug 16'!$D$1:$Z$300,5,FALSE),"-")</f>
        <v>WAY2001H6BD</v>
      </c>
      <c r="AK121" s="59" t="str">
        <f>IFERROR(VLOOKUP(AJ121,'Paid Invoices'!$F$6:$I$381,3,FALSE),"")</f>
        <v/>
      </c>
      <c r="AL121" s="59" t="str">
        <f>IFERROR(VLOOKUP(AJ121,'Open Invoices'!$D$1:$E$3000,2,FALSE),"")</f>
        <v/>
      </c>
      <c r="AM121" s="59">
        <f>IFERROR(VLOOKUP($E121,'Rev2 July 16'!$D$1:$Z$300,22,FALSE),"-")</f>
        <v>19.72</v>
      </c>
      <c r="AN121" s="59" t="str">
        <f>IFERROR(VLOOKUP($E121,'Rev2 July 16'!$D$1:$Z$300,5,FALSE),"-")</f>
        <v>WAY2001G6BF</v>
      </c>
      <c r="AO121" s="59" t="str">
        <f>IFERROR(VLOOKUP(AN121,'Paid Invoices'!$F$6:$I$381,3,FALSE),"")</f>
        <v/>
      </c>
      <c r="AP121" s="59" t="str">
        <f>IFERROR(VLOOKUP(AN121,'Open Invoices'!$D$1:$E$3000,2,FALSE),"")</f>
        <v/>
      </c>
      <c r="AQ121" s="59">
        <f>IFERROR(VLOOKUP($E121,'Rev June 16'!$D$1:$Z$300,22,FALSE),"-")</f>
        <v>7.93</v>
      </c>
      <c r="AR121" s="59" t="str">
        <f>IFERROR(VLOOKUP($E121,'Rev June 16'!$D$1:$Z$300,4,FALSE),"-")</f>
        <v>WAY2001F6BD</v>
      </c>
      <c r="AS121" s="59" t="str">
        <f>IFERROR(VLOOKUP(AR121,'Paid Invoices'!$F$6:$I$381,3,FALSE),"")</f>
        <v/>
      </c>
      <c r="AT121" s="59" t="str">
        <f>IFERROR(VLOOKUP(AR121,'Open Invoices'!$D$1:$E$3000,2,FALSE),"")</f>
        <v/>
      </c>
      <c r="AU121" s="59">
        <f>IFERROR(VLOOKUP($E121,'May 2016'!$D$1:$Z$300,22,FALSE),"-")</f>
        <v>10.34</v>
      </c>
      <c r="AV121" s="59" t="str">
        <f>IFERROR(VLOOKUP($E121,'May 2016'!$D$1:$Z$300,4,FALSE),"-")</f>
        <v>WAY2001E6BC</v>
      </c>
      <c r="AW121" s="59" t="str">
        <f>IFERROR(VLOOKUP(AV121,'Paid Invoices'!$F$6:$I$381,3,FALSE),"")</f>
        <v/>
      </c>
      <c r="AX121" s="59" t="str">
        <f>IFERROR(VLOOKUP(AV121,'Open Invoices'!$D$1:$E$3000,2,FALSE),"")</f>
        <v/>
      </c>
      <c r="AY121" s="59">
        <f>IFERROR(VLOOKUP($E121,'Apr 2016'!$D$1:$Z$300,22,FALSE),"-")</f>
        <v>19.62</v>
      </c>
      <c r="AZ121" s="59" t="str">
        <f>IFERROR(VLOOKUP($E121,'Apr 2016'!$D$1:$Z$300,4,FALSE),"-")</f>
        <v>WAY2001D6A</v>
      </c>
      <c r="BA121" s="59" t="str">
        <f>IFERROR(VLOOKUP(AZ121,'Paid Invoices'!$F$6:$I$381,3,FALSE),"")</f>
        <v/>
      </c>
      <c r="BB121" s="59" t="str">
        <f>IFERROR(VLOOKUP(AZ121,'Open Invoices'!$D$1:$E$3000,2,FALSE),"")</f>
        <v/>
      </c>
      <c r="BC121" s="59">
        <f>IFERROR(VLOOKUP($E121,'Mar 2016'!$D$1:$Z$300,22,FALSE),"-")</f>
        <v>21.18</v>
      </c>
      <c r="BD121" s="59" t="str">
        <f>IFERROR(VLOOKUP($E121,'Mar 2016'!$D$1:$Z$300,4,FALSE),"-")</f>
        <v>WAY2001C6AW</v>
      </c>
      <c r="BE121" s="59" t="str">
        <f>IFERROR(VLOOKUP(BD121,'Paid Invoices'!$F$6:$I$381,3,FALSE),"")</f>
        <v/>
      </c>
      <c r="BF121" s="59" t="str">
        <f>IFERROR(VLOOKUP(BD121,'Open Invoices'!$D$1:$E$3000,2,FALSE),"")</f>
        <v/>
      </c>
      <c r="BG121" s="59">
        <f>IFERROR(VLOOKUP($E121,'Feb 2016'!$D$1:$Z$300,22,FALSE),"-")</f>
        <v>7.98</v>
      </c>
      <c r="BH121" s="59" t="str">
        <f>IFERROR(VLOOKUP($E121,'Feb 2016'!$D$1:$Z$300,4,FALSE),"-")</f>
        <v>WAY2001B6AP</v>
      </c>
      <c r="BI121" s="59" t="str">
        <f>IFERROR(VLOOKUP(BH121,'Paid Invoices'!$F$6:$I$381,3,FALSE),"")</f>
        <v/>
      </c>
      <c r="BJ121" s="59" t="str">
        <f>IFERROR(VLOOKUP(BH121,'Open Invoices'!$D$1:$E$3000,2,FALSE),"")</f>
        <v/>
      </c>
      <c r="BK121" s="59">
        <f>IFERROR(VLOOKUP($E121,'Jan 2016'!$D$1:$Z$300,22,FALSE),"-")</f>
        <v>0</v>
      </c>
      <c r="BL121" s="59" t="str">
        <f>IFERROR(VLOOKUP($E121,'Jan 2016'!$D$1:$Z$300,4,FALSE),"-")</f>
        <v>WAY2001A6B</v>
      </c>
      <c r="BM121" s="59" t="str">
        <f>IFERROR(VLOOKUP(BL121,'Paid Invoices'!$F$6:$I$381,3,FALSE),"")</f>
        <v/>
      </c>
      <c r="BN121" s="59" t="str">
        <f>IFERROR(VLOOKUP(BL121,'Open Invoices'!$D$1:$E$3000,2,FALSE),"")</f>
        <v/>
      </c>
      <c r="BO121" s="59" t="str">
        <f>IFERROR(VLOOKUP($E121,'Dec 2015'!$D$1:$Z$300,22,FALSE),"-")</f>
        <v>-</v>
      </c>
      <c r="BP121" s="59" t="str">
        <f>IFERROR(VLOOKUP($E121,'Dec 2015'!$D$1:$Z$300,4,FALSE),"-")</f>
        <v>-</v>
      </c>
      <c r="BQ121" s="59" t="str">
        <f>IFERROR(VLOOKUP(BP121,'Paid Invoices'!$F$6:$I$381,3,FALSE),"")</f>
        <v/>
      </c>
      <c r="BR121" s="59" t="str">
        <f>IFERROR(VLOOKUP(BP121,'Open Invoices'!$D$1:$E$3000,2,FALSE),"")</f>
        <v/>
      </c>
      <c r="BS121" s="59" t="str">
        <f>IFERROR(VLOOKUP($E121,'Nov 2015'!$D$1:$Z$300,22,FALSE),"-")</f>
        <v>-</v>
      </c>
      <c r="BT121" s="59" t="str">
        <f>IFERROR(VLOOKUP($E121,'Nov 2015'!$D$1:$Z$300,4,FALSE),"-")</f>
        <v>-</v>
      </c>
      <c r="BU121" s="59" t="str">
        <f>IFERROR(VLOOKUP(BT121,'Paid Invoices'!$F$6:$I$381,3,FALSE),"")</f>
        <v/>
      </c>
      <c r="BV121" s="59" t="str">
        <f>IFERROR(VLOOKUP(BT121,'Open Invoices'!$D$1:$E$3000,2,FALSE),"")</f>
        <v/>
      </c>
      <c r="BW121" s="59" t="str">
        <f>IFERROR(VLOOKUP($E121,'Oct 2015'!$D$1:$Z$300,22,FALSE),"-")</f>
        <v>-</v>
      </c>
      <c r="BX121" s="59" t="str">
        <f>IFERROR(VLOOKUP($E121,'Oct 2015'!$D$1:$Z$300,4,FALSE),"-")</f>
        <v>-</v>
      </c>
      <c r="BY121" s="59" t="str">
        <f>IFERROR(VLOOKUP(BX121,'Paid Invoices'!$F$6:$I$381,3,FALSE),"")</f>
        <v/>
      </c>
      <c r="BZ121" s="59" t="str">
        <f>IFERROR(VLOOKUP(BX121,'Open Invoices'!$D$1:$E$3000,2,FALSE),"")</f>
        <v/>
      </c>
      <c r="CA121" s="59" t="str">
        <f>IFERROR(VLOOKUP($E121,'Sep 2015'!$D$1:$Z$300,22,FALSE),"-")</f>
        <v>-</v>
      </c>
      <c r="CB121" s="59" t="str">
        <f>IFERROR(VLOOKUP($E121,'Sep 2015'!$D$1:$Z$300,4,FALSE),"-")</f>
        <v>-</v>
      </c>
      <c r="CC121" s="59" t="str">
        <f>IFERROR(VLOOKUP(CB121,'Paid Invoices'!$F$6:$I$381,3,FALSE),"")</f>
        <v/>
      </c>
      <c r="CD121" s="59" t="str">
        <f>IFERROR(VLOOKUP(CB121,'Open Invoices'!$D$1:$E$3000,2,FALSE),"")</f>
        <v/>
      </c>
      <c r="CE121" s="52"/>
      <c r="CF121" s="52" t="s">
        <v>2115</v>
      </c>
      <c r="CG121" s="49" t="str">
        <f>IFERROR(IFERROR(VLOOKUP($E121,'Asset Group  All Assets'!$B$1:$C$500,2,FALSE),(VLOOKUP($E121,'Missing-WSU-POs'!$B$1:$D$500,3,FALSE))),"?")</f>
        <v>P0771802</v>
      </c>
      <c r="CH121" s="31" t="str">
        <f>IF(G121="","",G121)</f>
        <v>P0771802</v>
      </c>
      <c r="CI121" s="31" t="str">
        <f>IF(CG121=CH121,"","Wrong PO")</f>
        <v/>
      </c>
      <c r="CJ121" s="29" t="str">
        <f>IFERROR(IF(VLOOKUP($E121,'Org July 2016 '!$D$1:$Z$500,3,FALSE)=G121,"-","Wrong PO"),"new")</f>
        <v>Wrong PO</v>
      </c>
      <c r="CK121" s="32">
        <f>IF(CJ121="wrong PO",(VLOOKUP($E121,'Org July 2016 '!$D$1:$Z$500,3,FALSE)),"")</f>
        <v>0</v>
      </c>
      <c r="CL121" s="29" t="str">
        <f>IFERROR(IF(VLOOKUP($E121,'Org June 2016 '!$D$1:$Z$500,3,FALSE)=G121,"-","Wrong PO"),"new")</f>
        <v>Wrong PO</v>
      </c>
      <c r="CM121" s="32">
        <f>IF(CL121="wrong PO",(VLOOKUP($E121,'Org June 2016 '!$D$1:$Z$500,3,FALSE)),"")</f>
        <v>0</v>
      </c>
      <c r="CN121" s="29" t="str">
        <f>IFERROR(IF(VLOOKUP($E121,'May 2016'!D185:Z684,3,FALSE)=G121,"-","Wrong PO"),"new")</f>
        <v>new</v>
      </c>
      <c r="CO121" s="32" t="str">
        <f>IF(CN121="wrong PO",(VLOOKUP($E121,'May 2016'!D185:Z684,3,FALSE)),"")</f>
        <v/>
      </c>
      <c r="CP121" s="29" t="str">
        <f>IFERROR(IF(VLOOKUP($E121,'Apr 2016'!$D$1:$Z$500,3,FALSE)=G121,"-","Wrong PO"),"new")</f>
        <v>-</v>
      </c>
      <c r="CQ121" s="32" t="str">
        <f>IF(CP121="wrong PO",(VLOOKUP($E121,'Apr 2016'!$D$1:$Z$500,3,FALSE)),"")</f>
        <v/>
      </c>
      <c r="CR121" s="32" t="str">
        <f>IFERROR(IF(VLOOKUP($E121,'Mar 2016'!$D$1:$Z$500,3,FALSE)=G121,"-","Wrong PO"),"new")</f>
        <v>-</v>
      </c>
      <c r="CS121" s="32" t="str">
        <f>IF(CP121="wrong PO",(VLOOKUP($E121,'Mar 2016'!$D$1:$Z$500,3,FALSE)),"")</f>
        <v/>
      </c>
      <c r="CT121" s="32" t="str">
        <f>IFERROR(IF(VLOOKUP($E121,'Feb 2016'!$D$1:$Z$500,3,FALSE)=G121,"-","Wrong PO"),"new")</f>
        <v>-</v>
      </c>
      <c r="CU121" s="32" t="str">
        <f>IF(CP121="wrong PO",(VLOOKUP($E121,'Feb 2016'!$D$1:$Z$500,3,FALSE)),"")</f>
        <v/>
      </c>
      <c r="CV121" s="29" t="str">
        <f>IFERROR(IF(VLOOKUP($E121,'Jan 2016'!$D$1:$Z$500,3,FALSE)=G121,"-","Wrong PO"),"new")</f>
        <v>-</v>
      </c>
      <c r="CW121" s="32" t="str">
        <f>IF(CV121="wrong PO",(VLOOKUP($E121,'Jan 2016'!$D$1:$Z$500,3,FALSE)),"")</f>
        <v/>
      </c>
      <c r="CX121" s="29" t="str">
        <f>IFERROR(IF(VLOOKUP($E121,'Dec 2015'!$D$1:$Z$500,3,FALSE)=G121,"-","Wrong PO"),"new")</f>
        <v>new</v>
      </c>
      <c r="CY121" s="32" t="str">
        <f>IF(CX121="wrong PO",(VLOOKUP($E121,'Dec 2015'!$D$1:$Z$500,3,FALSE)),"")</f>
        <v/>
      </c>
      <c r="CZ121" s="29" t="str">
        <f>IFERROR(IF(VLOOKUP($E121,'Nov 2015'!$D$1:$Z$500,3,FALSE)=G121,"-","Wrong PO"),"new")</f>
        <v>new</v>
      </c>
      <c r="DA121" s="32" t="str">
        <f>IF(CZ121="wrong PO",(VLOOKUP($E121,'Nov 2015'!$D$1:$Z$500,3,FALSE)),"")</f>
        <v/>
      </c>
      <c r="DB121" s="29" t="str">
        <f>IFERROR(IF(VLOOKUP($E121,'Oct 2015'!$D$1:$Z$500,3,FALSE)=G121,"-","Wrong PO"),"new")</f>
        <v>new</v>
      </c>
      <c r="DC121" s="32" t="str">
        <f>IF(DB121="wrong PO",(VLOOKUP($E121,'Oct 2015'!$D$1:$Z$500,3,FALSE)),"")</f>
        <v/>
      </c>
      <c r="DD121" s="29" t="str">
        <f>IFERROR(IF(VLOOKUP($E121,'Sep 2015'!$D$1:$Z$500,3,FALSE)=G121,"-","Wrong PO"),"new")</f>
        <v>new</v>
      </c>
      <c r="DE121" s="32" t="str">
        <f>IF(DD121="wrong PO",(VLOOKUP($E121,'Sep 2015'!$D$1:$Z$500,3,FALSE)),"")</f>
        <v/>
      </c>
    </row>
    <row r="122" spans="1:109">
      <c r="A122" s="115">
        <v>186</v>
      </c>
      <c r="B122" s="2" t="s">
        <v>841</v>
      </c>
      <c r="C122" s="2" t="s">
        <v>510</v>
      </c>
      <c r="D122" s="2" t="s">
        <v>48</v>
      </c>
      <c r="E122" s="2" t="s">
        <v>171</v>
      </c>
      <c r="F122" s="2" t="s">
        <v>555</v>
      </c>
      <c r="G122" s="21" t="s">
        <v>170</v>
      </c>
      <c r="H122" s="21" t="str">
        <f>IFERROR(VLOOKUP($E122,'Wayne Master'!$B$1:$C$315,2,FALSE),"not on master")</f>
        <v>P0771802</v>
      </c>
      <c r="I122" s="11" t="s">
        <v>2056</v>
      </c>
      <c r="J122" s="3">
        <v>42390</v>
      </c>
      <c r="K122" s="2" t="s">
        <v>39</v>
      </c>
      <c r="L122" s="2" t="s">
        <v>556</v>
      </c>
      <c r="M122" s="2" t="s">
        <v>30</v>
      </c>
      <c r="N122" s="2" t="s">
        <v>31</v>
      </c>
      <c r="O122" s="2" t="s">
        <v>32</v>
      </c>
      <c r="P122" s="4">
        <v>3347</v>
      </c>
      <c r="Q122" s="4">
        <v>3766</v>
      </c>
      <c r="R122" s="4">
        <v>419</v>
      </c>
      <c r="S122" s="5">
        <v>7.08</v>
      </c>
      <c r="T122" s="4">
        <v>0</v>
      </c>
      <c r="U122" s="4">
        <v>0</v>
      </c>
      <c r="V122" s="4">
        <v>0</v>
      </c>
      <c r="W122" s="5">
        <v>0</v>
      </c>
      <c r="X122" s="5">
        <v>0</v>
      </c>
      <c r="Y122" s="14">
        <v>7.08</v>
      </c>
      <c r="Z122" s="14">
        <v>0</v>
      </c>
      <c r="AA122" s="14">
        <v>7.08</v>
      </c>
      <c r="AB122" s="4">
        <v>24580</v>
      </c>
      <c r="AC122" s="55"/>
      <c r="AD122" s="59">
        <f>SUM(AI122,AM122,AQ122,AU122,AY122,BC122,BG122,BK122,BO122,BS122,BW122,CA122)</f>
        <v>63.61</v>
      </c>
      <c r="AE122" s="59">
        <f>(Q122*0.0169)+(U122*0.0598)</f>
        <v>63.645399999999995</v>
      </c>
      <c r="AF122" s="102">
        <f>IFERROR(IFERROR(VLOOKUP($G122,'FPO034'!$J$9:$Q$196,7,FALSE),(VLOOKUP($H122,'FPO034'!$J$9:$Q$196,7,FALSE))),"No PO")</f>
        <v>8814.48</v>
      </c>
      <c r="AG122" s="102">
        <f>IFERROR(IFERROR(VLOOKUP($G122,'FPO034'!$J$9:$Q$196,8,FALSE),(VLOOKUP($H122,'FPO034'!$J$9:$Q$196,8,FALSE))),"No PO")</f>
        <v>0</v>
      </c>
      <c r="AH122" s="102" t="str">
        <f>IF(AG122&lt;&gt;0,"No",IF(AD122&gt;AF122,"No",IF(AD122/AE122&lt;1,"--",IF(AD122/AE122&lt;1.02,"Maybe","No"))))</f>
        <v>--</v>
      </c>
      <c r="AI122" s="59">
        <f>IFERROR(VLOOKUP($E122,'Rev2 Aug 16'!$D$1:$Z$300,22,FALSE),"-")</f>
        <v>7.08</v>
      </c>
      <c r="AJ122" s="59" t="str">
        <f>IFERROR(VLOOKUP($E122,'Rev2 Aug 16'!$D$1:$Z$300,5,FALSE),"-")</f>
        <v>WAY2001H6BD</v>
      </c>
      <c r="AK122" s="59" t="str">
        <f>IFERROR(VLOOKUP(AJ122,'Paid Invoices'!$F$6:$I$381,3,FALSE),"")</f>
        <v/>
      </c>
      <c r="AL122" s="59" t="str">
        <f>IFERROR(VLOOKUP(AJ122,'Open Invoices'!$D$1:$E$3000,2,FALSE),"")</f>
        <v/>
      </c>
      <c r="AM122" s="59">
        <f>IFERROR(VLOOKUP($E122,'Rev2 July 16'!$D$1:$Z$300,22,FALSE),"-")</f>
        <v>3.46</v>
      </c>
      <c r="AN122" s="59" t="str">
        <f>IFERROR(VLOOKUP($E122,'Rev2 July 16'!$D$1:$Z$300,5,FALSE),"-")</f>
        <v>WAY2001G6BF</v>
      </c>
      <c r="AO122" s="59" t="str">
        <f>IFERROR(VLOOKUP(AN122,'Paid Invoices'!$F$6:$I$381,3,FALSE),"")</f>
        <v/>
      </c>
      <c r="AP122" s="59" t="str">
        <f>IFERROR(VLOOKUP(AN122,'Open Invoices'!$D$1:$E$3000,2,FALSE),"")</f>
        <v/>
      </c>
      <c r="AQ122" s="59">
        <f>IFERROR(VLOOKUP($E122,'Rev June 16'!$D$1:$Z$300,22,FALSE),"-")</f>
        <v>8.31</v>
      </c>
      <c r="AR122" s="59" t="str">
        <f>IFERROR(VLOOKUP($E122,'Rev June 16'!$D$1:$Z$300,4,FALSE),"-")</f>
        <v>WAY2001F6BD</v>
      </c>
      <c r="AS122" s="59" t="str">
        <f>IFERROR(VLOOKUP(AR122,'Paid Invoices'!$F$6:$I$381,3,FALSE),"")</f>
        <v/>
      </c>
      <c r="AT122" s="59" t="str">
        <f>IFERROR(VLOOKUP(AR122,'Open Invoices'!$D$1:$E$3000,2,FALSE),"")</f>
        <v/>
      </c>
      <c r="AU122" s="59">
        <f>IFERROR(VLOOKUP($E122,'May 2016'!$D$1:$Z$300,22,FALSE),"-")</f>
        <v>17.170000000000002</v>
      </c>
      <c r="AV122" s="59" t="str">
        <f>IFERROR(VLOOKUP($E122,'May 2016'!$D$1:$Z$300,4,FALSE),"-")</f>
        <v>WAY2001E6BC</v>
      </c>
      <c r="AW122" s="59" t="str">
        <f>IFERROR(VLOOKUP(AV122,'Paid Invoices'!$F$6:$I$381,3,FALSE),"")</f>
        <v/>
      </c>
      <c r="AX122" s="59" t="str">
        <f>IFERROR(VLOOKUP(AV122,'Open Invoices'!$D$1:$E$3000,2,FALSE),"")</f>
        <v/>
      </c>
      <c r="AY122" s="59">
        <f>IFERROR(VLOOKUP($E122,'Apr 2016'!$D$1:$Z$300,22,FALSE),"-")</f>
        <v>9.67</v>
      </c>
      <c r="AZ122" s="59" t="str">
        <f>IFERROR(VLOOKUP($E122,'Apr 2016'!$D$1:$Z$300,4,FALSE),"-")</f>
        <v>WAY2001D6A</v>
      </c>
      <c r="BA122" s="59" t="str">
        <f>IFERROR(VLOOKUP(AZ122,'Paid Invoices'!$F$6:$I$381,3,FALSE),"")</f>
        <v/>
      </c>
      <c r="BB122" s="59" t="str">
        <f>IFERROR(VLOOKUP(AZ122,'Open Invoices'!$D$1:$E$3000,2,FALSE),"")</f>
        <v/>
      </c>
      <c r="BC122" s="59">
        <f>IFERROR(VLOOKUP($E122,'Mar 2016'!$D$1:$Z$300,22,FALSE),"-")</f>
        <v>13.37</v>
      </c>
      <c r="BD122" s="59" t="str">
        <f>IFERROR(VLOOKUP($E122,'Mar 2016'!$D$1:$Z$300,4,FALSE),"-")</f>
        <v>WAY2001C6AW</v>
      </c>
      <c r="BE122" s="59" t="str">
        <f>IFERROR(VLOOKUP(BD122,'Paid Invoices'!$F$6:$I$381,3,FALSE),"")</f>
        <v/>
      </c>
      <c r="BF122" s="59" t="str">
        <f>IFERROR(VLOOKUP(BD122,'Open Invoices'!$D$1:$E$3000,2,FALSE),"")</f>
        <v/>
      </c>
      <c r="BG122" s="59">
        <f>IFERROR(VLOOKUP($E122,'Feb 2016'!$D$1:$Z$300,22,FALSE),"-")</f>
        <v>4.55</v>
      </c>
      <c r="BH122" s="59" t="str">
        <f>IFERROR(VLOOKUP($E122,'Feb 2016'!$D$1:$Z$300,4,FALSE),"-")</f>
        <v>WAY2001B6AP</v>
      </c>
      <c r="BI122" s="59" t="str">
        <f>IFERROR(VLOOKUP(BH122,'Paid Invoices'!$F$6:$I$381,3,FALSE),"")</f>
        <v/>
      </c>
      <c r="BJ122" s="59" t="str">
        <f>IFERROR(VLOOKUP(BH122,'Open Invoices'!$D$1:$E$3000,2,FALSE),"")</f>
        <v/>
      </c>
      <c r="BK122" s="59">
        <f>IFERROR(VLOOKUP($E122,'Jan 2016'!$D$1:$Z$300,22,FALSE),"-")</f>
        <v>0</v>
      </c>
      <c r="BL122" s="59" t="str">
        <f>IFERROR(VLOOKUP($E122,'Jan 2016'!$D$1:$Z$300,4,FALSE),"-")</f>
        <v>WAY2001A6B</v>
      </c>
      <c r="BM122" s="59" t="str">
        <f>IFERROR(VLOOKUP(BL122,'Paid Invoices'!$F$6:$I$381,3,FALSE),"")</f>
        <v/>
      </c>
      <c r="BN122" s="59" t="str">
        <f>IFERROR(VLOOKUP(BL122,'Open Invoices'!$D$1:$E$3000,2,FALSE),"")</f>
        <v/>
      </c>
      <c r="BO122" s="59" t="str">
        <f>IFERROR(VLOOKUP($E122,'Dec 2015'!$D$1:$Z$300,22,FALSE),"-")</f>
        <v>-</v>
      </c>
      <c r="BP122" s="59" t="str">
        <f>IFERROR(VLOOKUP($E122,'Dec 2015'!$D$1:$Z$300,4,FALSE),"-")</f>
        <v>-</v>
      </c>
      <c r="BQ122" s="59" t="str">
        <f>IFERROR(VLOOKUP(BP122,'Paid Invoices'!$F$6:$I$381,3,FALSE),"")</f>
        <v/>
      </c>
      <c r="BR122" s="59" t="str">
        <f>IFERROR(VLOOKUP(BP122,'Open Invoices'!$D$1:$E$3000,2,FALSE),"")</f>
        <v/>
      </c>
      <c r="BS122" s="59" t="str">
        <f>IFERROR(VLOOKUP($E122,'Nov 2015'!$D$1:$Z$300,22,FALSE),"-")</f>
        <v>-</v>
      </c>
      <c r="BT122" s="59" t="str">
        <f>IFERROR(VLOOKUP($E122,'Nov 2015'!$D$1:$Z$300,4,FALSE),"-")</f>
        <v>-</v>
      </c>
      <c r="BU122" s="59" t="str">
        <f>IFERROR(VLOOKUP(BT122,'Paid Invoices'!$F$6:$I$381,3,FALSE),"")</f>
        <v/>
      </c>
      <c r="BV122" s="59" t="str">
        <f>IFERROR(VLOOKUP(BT122,'Open Invoices'!$D$1:$E$3000,2,FALSE),"")</f>
        <v/>
      </c>
      <c r="BW122" s="59" t="str">
        <f>IFERROR(VLOOKUP($E122,'Oct 2015'!$D$1:$Z$300,22,FALSE),"-")</f>
        <v>-</v>
      </c>
      <c r="BX122" s="59" t="str">
        <f>IFERROR(VLOOKUP($E122,'Oct 2015'!$D$1:$Z$300,4,FALSE),"-")</f>
        <v>-</v>
      </c>
      <c r="BY122" s="59" t="str">
        <f>IFERROR(VLOOKUP(BX122,'Paid Invoices'!$F$6:$I$381,3,FALSE),"")</f>
        <v/>
      </c>
      <c r="BZ122" s="59" t="str">
        <f>IFERROR(VLOOKUP(BX122,'Open Invoices'!$D$1:$E$3000,2,FALSE),"")</f>
        <v/>
      </c>
      <c r="CA122" s="59" t="str">
        <f>IFERROR(VLOOKUP($E122,'Sep 2015'!$D$1:$Z$300,22,FALSE),"-")</f>
        <v>-</v>
      </c>
      <c r="CB122" s="59" t="str">
        <f>IFERROR(VLOOKUP($E122,'Sep 2015'!$D$1:$Z$300,4,FALSE),"-")</f>
        <v>-</v>
      </c>
      <c r="CC122" s="59" t="str">
        <f>IFERROR(VLOOKUP(CB122,'Paid Invoices'!$F$6:$I$381,3,FALSE),"")</f>
        <v/>
      </c>
      <c r="CD122" s="59" t="str">
        <f>IFERROR(VLOOKUP(CB122,'Open Invoices'!$D$1:$E$3000,2,FALSE),"")</f>
        <v/>
      </c>
      <c r="CE122" s="52"/>
      <c r="CF122" s="52" t="s">
        <v>2115</v>
      </c>
      <c r="CG122" s="49" t="str">
        <f>IFERROR(IFERROR(VLOOKUP($E122,'Asset Group  All Assets'!$B$1:$C$500,2,FALSE),(VLOOKUP($E122,'Missing-WSU-POs'!$B$1:$D$500,3,FALSE))),"?")</f>
        <v>P0771802</v>
      </c>
      <c r="CH122" s="31" t="str">
        <f>IF(G122="","",G122)</f>
        <v>P0771802</v>
      </c>
      <c r="CI122" s="31" t="str">
        <f>IF(CG122=CH122,"","Wrong PO")</f>
        <v/>
      </c>
      <c r="CJ122" s="29" t="str">
        <f>IFERROR(IF(VLOOKUP($E122,'Org July 2016 '!$D$1:$Z$500,3,FALSE)=G122,"-","Wrong PO"),"new")</f>
        <v>Wrong PO</v>
      </c>
      <c r="CK122" s="32">
        <f>IF(CJ122="wrong PO",(VLOOKUP($E122,'Org July 2016 '!$D$1:$Z$500,3,FALSE)),"")</f>
        <v>0</v>
      </c>
      <c r="CL122" s="29" t="str">
        <f>IFERROR(IF(VLOOKUP($E122,'Org June 2016 '!$D$1:$Z$500,3,FALSE)=G122,"-","Wrong PO"),"new")</f>
        <v>Wrong PO</v>
      </c>
      <c r="CM122" s="32">
        <f>IF(CL122="wrong PO",(VLOOKUP($E122,'Org June 2016 '!$D$1:$Z$500,3,FALSE)),"")</f>
        <v>0</v>
      </c>
      <c r="CN122" s="29" t="str">
        <f>IFERROR(IF(VLOOKUP($E122,'May 2016'!D186:Z685,3,FALSE)=G122,"-","Wrong PO"),"new")</f>
        <v>new</v>
      </c>
      <c r="CO122" s="32" t="str">
        <f>IF(CN122="wrong PO",(VLOOKUP($E122,'May 2016'!D186:Z685,3,FALSE)),"")</f>
        <v/>
      </c>
      <c r="CP122" s="29" t="str">
        <f>IFERROR(IF(VLOOKUP($E122,'Apr 2016'!$D$1:$Z$500,3,FALSE)=G122,"-","Wrong PO"),"new")</f>
        <v>-</v>
      </c>
      <c r="CQ122" s="32" t="str">
        <f>IF(CP122="wrong PO",(VLOOKUP($E122,'Apr 2016'!$D$1:$Z$500,3,FALSE)),"")</f>
        <v/>
      </c>
      <c r="CR122" s="32" t="str">
        <f>IFERROR(IF(VLOOKUP($E122,'Mar 2016'!$D$1:$Z$500,3,FALSE)=G122,"-","Wrong PO"),"new")</f>
        <v>-</v>
      </c>
      <c r="CS122" s="32" t="str">
        <f>IF(CP122="wrong PO",(VLOOKUP($E122,'Mar 2016'!$D$1:$Z$500,3,FALSE)),"")</f>
        <v/>
      </c>
      <c r="CT122" s="32" t="str">
        <f>IFERROR(IF(VLOOKUP($E122,'Feb 2016'!$D$1:$Z$500,3,FALSE)=G122,"-","Wrong PO"),"new")</f>
        <v>-</v>
      </c>
      <c r="CU122" s="32" t="str">
        <f>IF(CP122="wrong PO",(VLOOKUP($E122,'Feb 2016'!$D$1:$Z$500,3,FALSE)),"")</f>
        <v/>
      </c>
      <c r="CV122" s="29" t="str">
        <f>IFERROR(IF(VLOOKUP($E122,'Jan 2016'!$D$1:$Z$500,3,FALSE)=G122,"-","Wrong PO"),"new")</f>
        <v>-</v>
      </c>
      <c r="CW122" s="32" t="str">
        <f>IF(CV122="wrong PO",(VLOOKUP($E122,'Jan 2016'!$D$1:$Z$500,3,FALSE)),"")</f>
        <v/>
      </c>
      <c r="CX122" s="29" t="str">
        <f>IFERROR(IF(VLOOKUP($E122,'Dec 2015'!$D$1:$Z$500,3,FALSE)=G122,"-","Wrong PO"),"new")</f>
        <v>new</v>
      </c>
      <c r="CY122" s="32" t="str">
        <f>IF(CX122="wrong PO",(VLOOKUP($E122,'Dec 2015'!$D$1:$Z$500,3,FALSE)),"")</f>
        <v/>
      </c>
      <c r="CZ122" s="29" t="str">
        <f>IFERROR(IF(VLOOKUP($E122,'Nov 2015'!$D$1:$Z$500,3,FALSE)=G122,"-","Wrong PO"),"new")</f>
        <v>new</v>
      </c>
      <c r="DA122" s="32" t="str">
        <f>IF(CZ122="wrong PO",(VLOOKUP($E122,'Nov 2015'!$D$1:$Z$500,3,FALSE)),"")</f>
        <v/>
      </c>
      <c r="DB122" s="29" t="str">
        <f>IFERROR(IF(VLOOKUP($E122,'Oct 2015'!$D$1:$Z$500,3,FALSE)=G122,"-","Wrong PO"),"new")</f>
        <v>new</v>
      </c>
      <c r="DC122" s="32" t="str">
        <f>IF(DB122="wrong PO",(VLOOKUP($E122,'Oct 2015'!$D$1:$Z$500,3,FALSE)),"")</f>
        <v/>
      </c>
      <c r="DD122" s="29" t="str">
        <f>IFERROR(IF(VLOOKUP($E122,'Sep 2015'!$D$1:$Z$500,3,FALSE)=G122,"-","Wrong PO"),"new")</f>
        <v>new</v>
      </c>
      <c r="DE122" s="32" t="str">
        <f>IF(DD122="wrong PO",(VLOOKUP($E122,'Sep 2015'!$D$1:$Z$500,3,FALSE)),"")</f>
        <v/>
      </c>
    </row>
    <row r="123" spans="1:109">
      <c r="A123" s="115">
        <v>188</v>
      </c>
      <c r="B123" s="2" t="s">
        <v>841</v>
      </c>
      <c r="C123" s="2" t="s">
        <v>510</v>
      </c>
      <c r="D123" s="2" t="s">
        <v>48</v>
      </c>
      <c r="E123" s="2" t="s">
        <v>173</v>
      </c>
      <c r="F123" s="2" t="s">
        <v>549</v>
      </c>
      <c r="G123" s="21" t="s">
        <v>170</v>
      </c>
      <c r="H123" s="21" t="str">
        <f>IFERROR(VLOOKUP($E123,'Wayne Master'!$B$1:$C$315,2,FALSE),"not on master")</f>
        <v>P0771802</v>
      </c>
      <c r="I123" s="11" t="s">
        <v>2056</v>
      </c>
      <c r="J123" s="3">
        <v>42405</v>
      </c>
      <c r="K123" s="2" t="s">
        <v>39</v>
      </c>
      <c r="L123" s="2" t="s">
        <v>550</v>
      </c>
      <c r="M123" s="2" t="s">
        <v>30</v>
      </c>
      <c r="N123" s="2" t="s">
        <v>31</v>
      </c>
      <c r="O123" s="2" t="s">
        <v>32</v>
      </c>
      <c r="P123" s="4">
        <v>677</v>
      </c>
      <c r="Q123" s="4">
        <v>809</v>
      </c>
      <c r="R123" s="4">
        <v>132</v>
      </c>
      <c r="S123" s="5">
        <v>2.23</v>
      </c>
      <c r="T123" s="4">
        <v>13</v>
      </c>
      <c r="U123" s="4">
        <v>13</v>
      </c>
      <c r="V123" s="4">
        <v>0</v>
      </c>
      <c r="W123" s="5">
        <v>0</v>
      </c>
      <c r="X123" s="5">
        <v>0</v>
      </c>
      <c r="Y123" s="14">
        <v>2.23</v>
      </c>
      <c r="Z123" s="14">
        <v>0</v>
      </c>
      <c r="AA123" s="14">
        <v>2.23</v>
      </c>
      <c r="AB123" s="4">
        <v>24580</v>
      </c>
      <c r="AC123" s="55"/>
      <c r="AD123" s="59">
        <f>SUM(AI123,AM123,AQ123,AU123,AY123,BC123,BG123,BK123,BO123,BS123,BW123,CA123)</f>
        <v>13.51</v>
      </c>
      <c r="AE123" s="59">
        <f>(Q123*0.0169)+(U123*0.0598)</f>
        <v>14.449499999999999</v>
      </c>
      <c r="AF123" s="102">
        <f>IFERROR(IFERROR(VLOOKUP($G123,'FPO034'!$J$9:$Q$196,7,FALSE),(VLOOKUP($H123,'FPO034'!$J$9:$Q$196,7,FALSE))),"No PO")</f>
        <v>8814.48</v>
      </c>
      <c r="AG123" s="102">
        <f>IFERROR(IFERROR(VLOOKUP($G123,'FPO034'!$J$9:$Q$196,8,FALSE),(VLOOKUP($H123,'FPO034'!$J$9:$Q$196,8,FALSE))),"No PO")</f>
        <v>0</v>
      </c>
      <c r="AH123" s="102" t="str">
        <f>IF(AG123&lt;&gt;0,"No",IF(AD123&gt;AF123,"No",IF(AD123/AE123&lt;1,"--",IF(AD123/AE123&lt;1.02,"Maybe","No"))))</f>
        <v>--</v>
      </c>
      <c r="AI123" s="59">
        <f>IFERROR(VLOOKUP($E123,'Rev2 Aug 16'!$D$1:$Z$300,22,FALSE),"-")</f>
        <v>2.23</v>
      </c>
      <c r="AJ123" s="59" t="str">
        <f>IFERROR(VLOOKUP($E123,'Rev2 Aug 16'!$D$1:$Z$300,5,FALSE),"-")</f>
        <v>WAY2001H6BD</v>
      </c>
      <c r="AK123" s="59" t="str">
        <f>IFERROR(VLOOKUP(AJ123,'Paid Invoices'!$F$6:$I$381,3,FALSE),"")</f>
        <v/>
      </c>
      <c r="AL123" s="59" t="str">
        <f>IFERROR(VLOOKUP(AJ123,'Open Invoices'!$D$1:$E$3000,2,FALSE),"")</f>
        <v/>
      </c>
      <c r="AM123" s="59">
        <f>IFERROR(VLOOKUP($E123,'Rev2 July 16'!$D$1:$Z$300,22,FALSE),"-")</f>
        <v>3.23</v>
      </c>
      <c r="AN123" s="59" t="str">
        <f>IFERROR(VLOOKUP($E123,'Rev2 July 16'!$D$1:$Z$300,5,FALSE),"-")</f>
        <v>WAY2001G6BF</v>
      </c>
      <c r="AO123" s="59" t="str">
        <f>IFERROR(VLOOKUP(AN123,'Paid Invoices'!$F$6:$I$381,3,FALSE),"")</f>
        <v/>
      </c>
      <c r="AP123" s="59" t="str">
        <f>IFERROR(VLOOKUP(AN123,'Open Invoices'!$D$1:$E$3000,2,FALSE),"")</f>
        <v/>
      </c>
      <c r="AQ123" s="59">
        <f>IFERROR(VLOOKUP($E123,'Rev June 16'!$D$1:$Z$300,22,FALSE),"-")</f>
        <v>2.81</v>
      </c>
      <c r="AR123" s="59" t="str">
        <f>IFERROR(VLOOKUP($E123,'Rev June 16'!$D$1:$Z$300,4,FALSE),"-")</f>
        <v>WAY2001F6BD</v>
      </c>
      <c r="AS123" s="59" t="str">
        <f>IFERROR(VLOOKUP(AR123,'Paid Invoices'!$F$6:$I$381,3,FALSE),"")</f>
        <v/>
      </c>
      <c r="AT123" s="59" t="str">
        <f>IFERROR(VLOOKUP(AR123,'Open Invoices'!$D$1:$E$3000,2,FALSE),"")</f>
        <v/>
      </c>
      <c r="AU123" s="59">
        <f>IFERROR(VLOOKUP($E123,'May 2016'!$D$1:$Z$300,22,FALSE),"-")</f>
        <v>1.52</v>
      </c>
      <c r="AV123" s="59" t="str">
        <f>IFERROR(VLOOKUP($E123,'May 2016'!$D$1:$Z$300,4,FALSE),"-")</f>
        <v>WAY2001E6BC</v>
      </c>
      <c r="AW123" s="59" t="str">
        <f>IFERROR(VLOOKUP(AV123,'Paid Invoices'!$F$6:$I$381,3,FALSE),"")</f>
        <v/>
      </c>
      <c r="AX123" s="59" t="str">
        <f>IFERROR(VLOOKUP(AV123,'Open Invoices'!$D$1:$E$3000,2,FALSE),"")</f>
        <v/>
      </c>
      <c r="AY123" s="59">
        <f>IFERROR(VLOOKUP($E123,'Apr 2016'!$D$1:$Z$300,22,FALSE),"-")</f>
        <v>1.83</v>
      </c>
      <c r="AZ123" s="59" t="str">
        <f>IFERROR(VLOOKUP($E123,'Apr 2016'!$D$1:$Z$300,4,FALSE),"-")</f>
        <v>WAY2001D6A</v>
      </c>
      <c r="BA123" s="59" t="str">
        <f>IFERROR(VLOOKUP(AZ123,'Paid Invoices'!$F$6:$I$381,3,FALSE),"")</f>
        <v/>
      </c>
      <c r="BB123" s="59" t="str">
        <f>IFERROR(VLOOKUP(AZ123,'Open Invoices'!$D$1:$E$3000,2,FALSE),"")</f>
        <v/>
      </c>
      <c r="BC123" s="59">
        <f>IFERROR(VLOOKUP($E123,'Mar 2016'!$D$1:$Z$300,22,FALSE),"-")</f>
        <v>1.32</v>
      </c>
      <c r="BD123" s="59" t="str">
        <f>IFERROR(VLOOKUP($E123,'Mar 2016'!$D$1:$Z$300,4,FALSE),"-")</f>
        <v>WAY2001C6AW</v>
      </c>
      <c r="BE123" s="59" t="str">
        <f>IFERROR(VLOOKUP(BD123,'Paid Invoices'!$F$6:$I$381,3,FALSE),"")</f>
        <v/>
      </c>
      <c r="BF123" s="59" t="str">
        <f>IFERROR(VLOOKUP(BD123,'Open Invoices'!$D$1:$E$3000,2,FALSE),"")</f>
        <v/>
      </c>
      <c r="BG123" s="59">
        <f>IFERROR(VLOOKUP($E123,'Feb 2016'!$D$1:$Z$300,22,FALSE),"-")</f>
        <v>0.56999999999999995</v>
      </c>
      <c r="BH123" s="59" t="str">
        <f>IFERROR(VLOOKUP($E123,'Feb 2016'!$D$1:$Z$300,4,FALSE),"-")</f>
        <v>WAY2001B6AP</v>
      </c>
      <c r="BI123" s="59" t="str">
        <f>IFERROR(VLOOKUP(BH123,'Paid Invoices'!$F$6:$I$381,3,FALSE),"")</f>
        <v/>
      </c>
      <c r="BJ123" s="59" t="str">
        <f>IFERROR(VLOOKUP(BH123,'Open Invoices'!$D$1:$E$3000,2,FALSE),"")</f>
        <v/>
      </c>
      <c r="BK123" s="59" t="str">
        <f>IFERROR(VLOOKUP($E123,'Jan 2016'!$D$1:$Z$300,22,FALSE),"-")</f>
        <v>-</v>
      </c>
      <c r="BL123" s="59" t="str">
        <f>IFERROR(VLOOKUP($E123,'Jan 2016'!$D$1:$Z$300,4,FALSE),"-")</f>
        <v>-</v>
      </c>
      <c r="BM123" s="59" t="str">
        <f>IFERROR(VLOOKUP(BL123,'Paid Invoices'!$F$6:$I$381,3,FALSE),"")</f>
        <v/>
      </c>
      <c r="BN123" s="59" t="str">
        <f>IFERROR(VLOOKUP(BL123,'Open Invoices'!$D$1:$E$3000,2,FALSE),"")</f>
        <v/>
      </c>
      <c r="BO123" s="59" t="str">
        <f>IFERROR(VLOOKUP($E123,'Dec 2015'!$D$1:$Z$300,22,FALSE),"-")</f>
        <v>-</v>
      </c>
      <c r="BP123" s="59" t="str">
        <f>IFERROR(VLOOKUP($E123,'Dec 2015'!$D$1:$Z$300,4,FALSE),"-")</f>
        <v>-</v>
      </c>
      <c r="BQ123" s="59" t="str">
        <f>IFERROR(VLOOKUP(BP123,'Paid Invoices'!$F$6:$I$381,3,FALSE),"")</f>
        <v/>
      </c>
      <c r="BR123" s="59" t="str">
        <f>IFERROR(VLOOKUP(BP123,'Open Invoices'!$D$1:$E$3000,2,FALSE),"")</f>
        <v/>
      </c>
      <c r="BS123" s="59" t="str">
        <f>IFERROR(VLOOKUP($E123,'Nov 2015'!$D$1:$Z$300,22,FALSE),"-")</f>
        <v>-</v>
      </c>
      <c r="BT123" s="59" t="str">
        <f>IFERROR(VLOOKUP($E123,'Nov 2015'!$D$1:$Z$300,4,FALSE),"-")</f>
        <v>-</v>
      </c>
      <c r="BU123" s="59" t="str">
        <f>IFERROR(VLOOKUP(BT123,'Paid Invoices'!$F$6:$I$381,3,FALSE),"")</f>
        <v/>
      </c>
      <c r="BV123" s="59" t="str">
        <f>IFERROR(VLOOKUP(BT123,'Open Invoices'!$D$1:$E$3000,2,FALSE),"")</f>
        <v/>
      </c>
      <c r="BW123" s="59" t="str">
        <f>IFERROR(VLOOKUP($E123,'Oct 2015'!$D$1:$Z$300,22,FALSE),"-")</f>
        <v>-</v>
      </c>
      <c r="BX123" s="59" t="str">
        <f>IFERROR(VLOOKUP($E123,'Oct 2015'!$D$1:$Z$300,4,FALSE),"-")</f>
        <v>-</v>
      </c>
      <c r="BY123" s="59" t="str">
        <f>IFERROR(VLOOKUP(BX123,'Paid Invoices'!$F$6:$I$381,3,FALSE),"")</f>
        <v/>
      </c>
      <c r="BZ123" s="59" t="str">
        <f>IFERROR(VLOOKUP(BX123,'Open Invoices'!$D$1:$E$3000,2,FALSE),"")</f>
        <v/>
      </c>
      <c r="CA123" s="59" t="str">
        <f>IFERROR(VLOOKUP($E123,'Sep 2015'!$D$1:$Z$300,22,FALSE),"-")</f>
        <v>-</v>
      </c>
      <c r="CB123" s="59" t="str">
        <f>IFERROR(VLOOKUP($E123,'Sep 2015'!$D$1:$Z$300,4,FALSE),"-")</f>
        <v>-</v>
      </c>
      <c r="CC123" s="59" t="str">
        <f>IFERROR(VLOOKUP(CB123,'Paid Invoices'!$F$6:$I$381,3,FALSE),"")</f>
        <v/>
      </c>
      <c r="CD123" s="59" t="str">
        <f>IFERROR(VLOOKUP(CB123,'Open Invoices'!$D$1:$E$3000,2,FALSE),"")</f>
        <v/>
      </c>
      <c r="CE123" s="52"/>
      <c r="CF123" s="52" t="s">
        <v>2115</v>
      </c>
      <c r="CG123" s="49" t="str">
        <f>IFERROR(IFERROR(VLOOKUP($E123,'Asset Group  All Assets'!$B$1:$C$500,2,FALSE),(VLOOKUP($E123,'Missing-WSU-POs'!$B$1:$D$500,3,FALSE))),"?")</f>
        <v>P0771802</v>
      </c>
      <c r="CH123" s="31" t="str">
        <f>IF(G123="","",G123)</f>
        <v>P0771802</v>
      </c>
      <c r="CI123" s="31" t="str">
        <f>IF(CG123=CH123,"","Wrong PO")</f>
        <v/>
      </c>
      <c r="CJ123" s="29" t="str">
        <f>IFERROR(IF(VLOOKUP($E123,'Org July 2016 '!$D$1:$Z$500,3,FALSE)=G123,"-","Wrong PO"),"new")</f>
        <v>Wrong PO</v>
      </c>
      <c r="CK123" s="32">
        <f>IF(CJ123="wrong PO",(VLOOKUP($E123,'Org July 2016 '!$D$1:$Z$500,3,FALSE)),"")</f>
        <v>0</v>
      </c>
      <c r="CL123" s="29" t="str">
        <f>IFERROR(IF(VLOOKUP($E123,'Org June 2016 '!$D$1:$Z$500,3,FALSE)=G123,"-","Wrong PO"),"new")</f>
        <v>Wrong PO</v>
      </c>
      <c r="CM123" s="32">
        <f>IF(CL123="wrong PO",(VLOOKUP($E123,'Org June 2016 '!$D$1:$Z$500,3,FALSE)),"")</f>
        <v>0</v>
      </c>
      <c r="CN123" s="29" t="str">
        <f>IFERROR(IF(VLOOKUP($E123,'May 2016'!D188:Z687,3,FALSE)=G123,"-","Wrong PO"),"new")</f>
        <v>new</v>
      </c>
      <c r="CO123" s="32" t="str">
        <f>IF(CN123="wrong PO",(VLOOKUP($E123,'May 2016'!D188:Z687,3,FALSE)),"")</f>
        <v/>
      </c>
      <c r="CP123" s="29" t="str">
        <f>IFERROR(IF(VLOOKUP($E123,'Apr 2016'!$D$1:$Z$500,3,FALSE)=G123,"-","Wrong PO"),"new")</f>
        <v>-</v>
      </c>
      <c r="CQ123" s="32" t="str">
        <f>IF(CP123="wrong PO",(VLOOKUP($E123,'Apr 2016'!$D$1:$Z$500,3,FALSE)),"")</f>
        <v/>
      </c>
      <c r="CR123" s="32" t="str">
        <f>IFERROR(IF(VLOOKUP($E123,'Mar 2016'!$D$1:$Z$500,3,FALSE)=G123,"-","Wrong PO"),"new")</f>
        <v>-</v>
      </c>
      <c r="CS123" s="32" t="str">
        <f>IF(CP123="wrong PO",(VLOOKUP($E123,'Mar 2016'!$D$1:$Z$500,3,FALSE)),"")</f>
        <v/>
      </c>
      <c r="CT123" s="32" t="str">
        <f>IFERROR(IF(VLOOKUP($E123,'Feb 2016'!$D$1:$Z$500,3,FALSE)=G123,"-","Wrong PO"),"new")</f>
        <v>-</v>
      </c>
      <c r="CU123" s="32" t="str">
        <f>IF(CP123="wrong PO",(VLOOKUP($E123,'Feb 2016'!$D$1:$Z$500,3,FALSE)),"")</f>
        <v/>
      </c>
      <c r="CV123" s="29" t="str">
        <f>IFERROR(IF(VLOOKUP($E123,'Jan 2016'!$D$1:$Z$500,3,FALSE)=G123,"-","Wrong PO"),"new")</f>
        <v>new</v>
      </c>
      <c r="CW123" s="32" t="str">
        <f>IF(CV123="wrong PO",(VLOOKUP($E123,'Jan 2016'!$D$1:$Z$500,3,FALSE)),"")</f>
        <v/>
      </c>
      <c r="CX123" s="29" t="str">
        <f>IFERROR(IF(VLOOKUP($E123,'Dec 2015'!$D$1:$Z$500,3,FALSE)=G123,"-","Wrong PO"),"new")</f>
        <v>new</v>
      </c>
      <c r="CY123" s="32" t="str">
        <f>IF(CX123="wrong PO",(VLOOKUP($E123,'Dec 2015'!$D$1:$Z$500,3,FALSE)),"")</f>
        <v/>
      </c>
      <c r="CZ123" s="29" t="str">
        <f>IFERROR(IF(VLOOKUP($E123,'Nov 2015'!$D$1:$Z$500,3,FALSE)=G123,"-","Wrong PO"),"new")</f>
        <v>new</v>
      </c>
      <c r="DA123" s="32" t="str">
        <f>IF(CZ123="wrong PO",(VLOOKUP($E123,'Nov 2015'!$D$1:$Z$500,3,FALSE)),"")</f>
        <v/>
      </c>
      <c r="DB123" s="29" t="str">
        <f>IFERROR(IF(VLOOKUP($E123,'Oct 2015'!$D$1:$Z$500,3,FALSE)=G123,"-","Wrong PO"),"new")</f>
        <v>new</v>
      </c>
      <c r="DC123" s="32" t="str">
        <f>IF(DB123="wrong PO",(VLOOKUP($E123,'Oct 2015'!$D$1:$Z$500,3,FALSE)),"")</f>
        <v/>
      </c>
      <c r="DD123" s="29" t="str">
        <f>IFERROR(IF(VLOOKUP($E123,'Sep 2015'!$D$1:$Z$500,3,FALSE)=G123,"-","Wrong PO"),"new")</f>
        <v>new</v>
      </c>
      <c r="DE123" s="32" t="str">
        <f>IF(DD123="wrong PO",(VLOOKUP($E123,'Sep 2015'!$D$1:$Z$500,3,FALSE)),"")</f>
        <v/>
      </c>
    </row>
    <row r="124" spans="1:109">
      <c r="A124" s="115">
        <v>189</v>
      </c>
      <c r="B124" s="2" t="s">
        <v>841</v>
      </c>
      <c r="C124" s="2" t="s">
        <v>510</v>
      </c>
      <c r="D124" s="2" t="s">
        <v>48</v>
      </c>
      <c r="E124" s="2" t="s">
        <v>175</v>
      </c>
      <c r="F124" s="2" t="s">
        <v>555</v>
      </c>
      <c r="G124" s="21" t="s">
        <v>170</v>
      </c>
      <c r="H124" s="21" t="str">
        <f>IFERROR(VLOOKUP($E124,'Wayne Master'!$B$1:$C$315,2,FALSE),"not on master")</f>
        <v>P0771802</v>
      </c>
      <c r="I124" s="11" t="s">
        <v>2056</v>
      </c>
      <c r="J124" s="3">
        <v>42390</v>
      </c>
      <c r="K124" s="2" t="s">
        <v>39</v>
      </c>
      <c r="L124" s="2" t="s">
        <v>556</v>
      </c>
      <c r="M124" s="2" t="s">
        <v>30</v>
      </c>
      <c r="N124" s="2" t="s">
        <v>31</v>
      </c>
      <c r="O124" s="2" t="s">
        <v>32</v>
      </c>
      <c r="P124" s="4">
        <v>1191</v>
      </c>
      <c r="Q124" s="4">
        <v>1449</v>
      </c>
      <c r="R124" s="4">
        <v>258</v>
      </c>
      <c r="S124" s="5">
        <v>4.3600000000000003</v>
      </c>
      <c r="T124" s="4">
        <v>0</v>
      </c>
      <c r="U124" s="4">
        <v>0</v>
      </c>
      <c r="V124" s="4">
        <v>0</v>
      </c>
      <c r="W124" s="5">
        <v>0</v>
      </c>
      <c r="X124" s="5">
        <v>0</v>
      </c>
      <c r="Y124" s="14">
        <v>4.3600000000000003</v>
      </c>
      <c r="Z124" s="14">
        <v>0</v>
      </c>
      <c r="AA124" s="14">
        <v>4.3600000000000003</v>
      </c>
      <c r="AB124" s="4">
        <v>24580</v>
      </c>
      <c r="AC124" s="55"/>
      <c r="AD124" s="59">
        <f>SUM(AI124,AM124,AQ124,AU124,AY124,BC124,BG124,BK124,BO124,BS124,BW124,CA124)</f>
        <v>24.47</v>
      </c>
      <c r="AE124" s="59">
        <f>(Q124*0.0169)+(U124*0.0598)</f>
        <v>24.488099999999999</v>
      </c>
      <c r="AF124" s="102">
        <f>IFERROR(IFERROR(VLOOKUP($G124,'FPO034'!$J$9:$Q$196,7,FALSE),(VLOOKUP($H124,'FPO034'!$J$9:$Q$196,7,FALSE))),"No PO")</f>
        <v>8814.48</v>
      </c>
      <c r="AG124" s="102">
        <f>IFERROR(IFERROR(VLOOKUP($G124,'FPO034'!$J$9:$Q$196,8,FALSE),(VLOOKUP($H124,'FPO034'!$J$9:$Q$196,8,FALSE))),"No PO")</f>
        <v>0</v>
      </c>
      <c r="AH124" s="102" t="str">
        <f>IF(AG124&lt;&gt;0,"No",IF(AD124&gt;AF124,"No",IF(AD124/AE124&lt;1,"--",IF(AD124/AE124&lt;1.02,"Maybe","No"))))</f>
        <v>--</v>
      </c>
      <c r="AI124" s="59">
        <f>IFERROR(VLOOKUP($E124,'Rev2 Aug 16'!$D$1:$Z$300,22,FALSE),"-")</f>
        <v>4.3600000000000003</v>
      </c>
      <c r="AJ124" s="59" t="str">
        <f>IFERROR(VLOOKUP($E124,'Rev2 Aug 16'!$D$1:$Z$300,5,FALSE),"-")</f>
        <v>WAY2001H6BD</v>
      </c>
      <c r="AK124" s="59" t="str">
        <f>IFERROR(VLOOKUP(AJ124,'Paid Invoices'!$F$6:$I$381,3,FALSE),"")</f>
        <v/>
      </c>
      <c r="AL124" s="59" t="str">
        <f>IFERROR(VLOOKUP(AJ124,'Open Invoices'!$D$1:$E$3000,2,FALSE),"")</f>
        <v/>
      </c>
      <c r="AM124" s="59">
        <f>IFERROR(VLOOKUP($E124,'Rev2 July 16'!$D$1:$Z$300,22,FALSE),"-")</f>
        <v>2.89</v>
      </c>
      <c r="AN124" s="59" t="str">
        <f>IFERROR(VLOOKUP($E124,'Rev2 July 16'!$D$1:$Z$300,5,FALSE),"-")</f>
        <v>WAY2001G6BF</v>
      </c>
      <c r="AO124" s="59" t="str">
        <f>IFERROR(VLOOKUP(AN124,'Paid Invoices'!$F$6:$I$381,3,FALSE),"")</f>
        <v/>
      </c>
      <c r="AP124" s="59" t="str">
        <f>IFERROR(VLOOKUP(AN124,'Open Invoices'!$D$1:$E$3000,2,FALSE),"")</f>
        <v/>
      </c>
      <c r="AQ124" s="59">
        <f>IFERROR(VLOOKUP($E124,'Rev June 16'!$D$1:$Z$300,22,FALSE),"-")</f>
        <v>1.93</v>
      </c>
      <c r="AR124" s="59" t="str">
        <f>IFERROR(VLOOKUP($E124,'Rev June 16'!$D$1:$Z$300,4,FALSE),"-")</f>
        <v>WAY2001F6BD</v>
      </c>
      <c r="AS124" s="59" t="str">
        <f>IFERROR(VLOOKUP(AR124,'Paid Invoices'!$F$6:$I$381,3,FALSE),"")</f>
        <v/>
      </c>
      <c r="AT124" s="59" t="str">
        <f>IFERROR(VLOOKUP(AR124,'Open Invoices'!$D$1:$E$3000,2,FALSE),"")</f>
        <v/>
      </c>
      <c r="AU124" s="59">
        <f>IFERROR(VLOOKUP($E124,'May 2016'!$D$1:$Z$300,22,FALSE),"-")</f>
        <v>2.57</v>
      </c>
      <c r="AV124" s="59" t="str">
        <f>IFERROR(VLOOKUP($E124,'May 2016'!$D$1:$Z$300,4,FALSE),"-")</f>
        <v>WAY2001E6BC</v>
      </c>
      <c r="AW124" s="59" t="str">
        <f>IFERROR(VLOOKUP(AV124,'Paid Invoices'!$F$6:$I$381,3,FALSE),"")</f>
        <v/>
      </c>
      <c r="AX124" s="59" t="str">
        <f>IFERROR(VLOOKUP(AV124,'Open Invoices'!$D$1:$E$3000,2,FALSE),"")</f>
        <v/>
      </c>
      <c r="AY124" s="59">
        <f>IFERROR(VLOOKUP($E124,'Apr 2016'!$D$1:$Z$300,22,FALSE),"-")</f>
        <v>6.19</v>
      </c>
      <c r="AZ124" s="59" t="str">
        <f>IFERROR(VLOOKUP($E124,'Apr 2016'!$D$1:$Z$300,4,FALSE),"-")</f>
        <v>WAY2001D6A</v>
      </c>
      <c r="BA124" s="59" t="str">
        <f>IFERROR(VLOOKUP(AZ124,'Paid Invoices'!$F$6:$I$381,3,FALSE),"")</f>
        <v/>
      </c>
      <c r="BB124" s="59" t="str">
        <f>IFERROR(VLOOKUP(AZ124,'Open Invoices'!$D$1:$E$3000,2,FALSE),"")</f>
        <v/>
      </c>
      <c r="BC124" s="59">
        <f>IFERROR(VLOOKUP($E124,'Mar 2016'!$D$1:$Z$300,22,FALSE),"-")</f>
        <v>4.38</v>
      </c>
      <c r="BD124" s="59" t="str">
        <f>IFERROR(VLOOKUP($E124,'Mar 2016'!$D$1:$Z$300,4,FALSE),"-")</f>
        <v>WAY2001C6AW</v>
      </c>
      <c r="BE124" s="59" t="str">
        <f>IFERROR(VLOOKUP(BD124,'Paid Invoices'!$F$6:$I$381,3,FALSE),"")</f>
        <v/>
      </c>
      <c r="BF124" s="59" t="str">
        <f>IFERROR(VLOOKUP(BD124,'Open Invoices'!$D$1:$E$3000,2,FALSE),"")</f>
        <v/>
      </c>
      <c r="BG124" s="59">
        <f>IFERROR(VLOOKUP($E124,'Feb 2016'!$D$1:$Z$300,22,FALSE),"-")</f>
        <v>2.15</v>
      </c>
      <c r="BH124" s="59" t="str">
        <f>IFERROR(VLOOKUP($E124,'Feb 2016'!$D$1:$Z$300,4,FALSE),"-")</f>
        <v>WAY2001B6AP</v>
      </c>
      <c r="BI124" s="59" t="str">
        <f>IFERROR(VLOOKUP(BH124,'Paid Invoices'!$F$6:$I$381,3,FALSE),"")</f>
        <v/>
      </c>
      <c r="BJ124" s="59" t="str">
        <f>IFERROR(VLOOKUP(BH124,'Open Invoices'!$D$1:$E$3000,2,FALSE),"")</f>
        <v/>
      </c>
      <c r="BK124" s="59">
        <f>IFERROR(VLOOKUP($E124,'Jan 2016'!$D$1:$Z$300,22,FALSE),"-")</f>
        <v>0</v>
      </c>
      <c r="BL124" s="59" t="str">
        <f>IFERROR(VLOOKUP($E124,'Jan 2016'!$D$1:$Z$300,4,FALSE),"-")</f>
        <v>WAY2001A6B</v>
      </c>
      <c r="BM124" s="59" t="str">
        <f>IFERROR(VLOOKUP(BL124,'Paid Invoices'!$F$6:$I$381,3,FALSE),"")</f>
        <v/>
      </c>
      <c r="BN124" s="59" t="str">
        <f>IFERROR(VLOOKUP(BL124,'Open Invoices'!$D$1:$E$3000,2,FALSE),"")</f>
        <v/>
      </c>
      <c r="BO124" s="59" t="str">
        <f>IFERROR(VLOOKUP($E124,'Dec 2015'!$D$1:$Z$300,22,FALSE),"-")</f>
        <v>-</v>
      </c>
      <c r="BP124" s="59" t="str">
        <f>IFERROR(VLOOKUP($E124,'Dec 2015'!$D$1:$Z$300,4,FALSE),"-")</f>
        <v>-</v>
      </c>
      <c r="BQ124" s="59" t="str">
        <f>IFERROR(VLOOKUP(BP124,'Paid Invoices'!$F$6:$I$381,3,FALSE),"")</f>
        <v/>
      </c>
      <c r="BR124" s="59" t="str">
        <f>IFERROR(VLOOKUP(BP124,'Open Invoices'!$D$1:$E$3000,2,FALSE),"")</f>
        <v/>
      </c>
      <c r="BS124" s="59" t="str">
        <f>IFERROR(VLOOKUP($E124,'Nov 2015'!$D$1:$Z$300,22,FALSE),"-")</f>
        <v>-</v>
      </c>
      <c r="BT124" s="59" t="str">
        <f>IFERROR(VLOOKUP($E124,'Nov 2015'!$D$1:$Z$300,4,FALSE),"-")</f>
        <v>-</v>
      </c>
      <c r="BU124" s="59" t="str">
        <f>IFERROR(VLOOKUP(BT124,'Paid Invoices'!$F$6:$I$381,3,FALSE),"")</f>
        <v/>
      </c>
      <c r="BV124" s="59" t="str">
        <f>IFERROR(VLOOKUP(BT124,'Open Invoices'!$D$1:$E$3000,2,FALSE),"")</f>
        <v/>
      </c>
      <c r="BW124" s="59" t="str">
        <f>IFERROR(VLOOKUP($E124,'Oct 2015'!$D$1:$Z$300,22,FALSE),"-")</f>
        <v>-</v>
      </c>
      <c r="BX124" s="59" t="str">
        <f>IFERROR(VLOOKUP($E124,'Oct 2015'!$D$1:$Z$300,4,FALSE),"-")</f>
        <v>-</v>
      </c>
      <c r="BY124" s="59" t="str">
        <f>IFERROR(VLOOKUP(BX124,'Paid Invoices'!$F$6:$I$381,3,FALSE),"")</f>
        <v/>
      </c>
      <c r="BZ124" s="59" t="str">
        <f>IFERROR(VLOOKUP(BX124,'Open Invoices'!$D$1:$E$3000,2,FALSE),"")</f>
        <v/>
      </c>
      <c r="CA124" s="59" t="str">
        <f>IFERROR(VLOOKUP($E124,'Sep 2015'!$D$1:$Z$300,22,FALSE),"-")</f>
        <v>-</v>
      </c>
      <c r="CB124" s="59" t="str">
        <f>IFERROR(VLOOKUP($E124,'Sep 2015'!$D$1:$Z$300,4,FALSE),"-")</f>
        <v>-</v>
      </c>
      <c r="CC124" s="59" t="str">
        <f>IFERROR(VLOOKUP(CB124,'Paid Invoices'!$F$6:$I$381,3,FALSE),"")</f>
        <v/>
      </c>
      <c r="CD124" s="59" t="str">
        <f>IFERROR(VLOOKUP(CB124,'Open Invoices'!$D$1:$E$3000,2,FALSE),"")</f>
        <v/>
      </c>
      <c r="CE124" s="52"/>
      <c r="CF124" s="52" t="s">
        <v>2115</v>
      </c>
      <c r="CG124" s="49" t="str">
        <f>IFERROR(IFERROR(VLOOKUP($E124,'Asset Group  All Assets'!$B$1:$C$500,2,FALSE),(VLOOKUP($E124,'Missing-WSU-POs'!$B$1:$D$500,3,FALSE))),"?")</f>
        <v>P0771802</v>
      </c>
      <c r="CH124" s="31" t="str">
        <f>IF(G124="","",G124)</f>
        <v>P0771802</v>
      </c>
      <c r="CI124" s="31" t="str">
        <f>IF(CG124=CH124,"","Wrong PO")</f>
        <v/>
      </c>
      <c r="CJ124" s="29" t="str">
        <f>IFERROR(IF(VLOOKUP($E124,'Org July 2016 '!$D$1:$Z$500,3,FALSE)=G124,"-","Wrong PO"),"new")</f>
        <v>Wrong PO</v>
      </c>
      <c r="CK124" s="32">
        <f>IF(CJ124="wrong PO",(VLOOKUP($E124,'Org July 2016 '!$D$1:$Z$500,3,FALSE)),"")</f>
        <v>0</v>
      </c>
      <c r="CL124" s="29" t="str">
        <f>IFERROR(IF(VLOOKUP($E124,'Org June 2016 '!$D$1:$Z$500,3,FALSE)=G124,"-","Wrong PO"),"new")</f>
        <v>Wrong PO</v>
      </c>
      <c r="CM124" s="32">
        <f>IF(CL124="wrong PO",(VLOOKUP($E124,'Org June 2016 '!$D$1:$Z$500,3,FALSE)),"")</f>
        <v>0</v>
      </c>
      <c r="CN124" s="29" t="str">
        <f>IFERROR(IF(VLOOKUP($E124,'May 2016'!D189:Z688,3,FALSE)=G124,"-","Wrong PO"),"new")</f>
        <v>new</v>
      </c>
      <c r="CO124" s="32" t="str">
        <f>IF(CN124="wrong PO",(VLOOKUP($E124,'May 2016'!D189:Z688,3,FALSE)),"")</f>
        <v/>
      </c>
      <c r="CP124" s="29" t="str">
        <f>IFERROR(IF(VLOOKUP($E124,'Apr 2016'!$D$1:$Z$500,3,FALSE)=G124,"-","Wrong PO"),"new")</f>
        <v>-</v>
      </c>
      <c r="CQ124" s="32" t="str">
        <f>IF(CP124="wrong PO",(VLOOKUP($E124,'Apr 2016'!$D$1:$Z$500,3,FALSE)),"")</f>
        <v/>
      </c>
      <c r="CR124" s="32" t="str">
        <f>IFERROR(IF(VLOOKUP($E124,'Mar 2016'!$D$1:$Z$500,3,FALSE)=G124,"-","Wrong PO"),"new")</f>
        <v>-</v>
      </c>
      <c r="CS124" s="32" t="str">
        <f>IF(CP124="wrong PO",(VLOOKUP($E124,'Mar 2016'!$D$1:$Z$500,3,FALSE)),"")</f>
        <v/>
      </c>
      <c r="CT124" s="32" t="str">
        <f>IFERROR(IF(VLOOKUP($E124,'Feb 2016'!$D$1:$Z$500,3,FALSE)=G124,"-","Wrong PO"),"new")</f>
        <v>-</v>
      </c>
      <c r="CU124" s="32" t="str">
        <f>IF(CP124="wrong PO",(VLOOKUP($E124,'Feb 2016'!$D$1:$Z$500,3,FALSE)),"")</f>
        <v/>
      </c>
      <c r="CV124" s="29" t="str">
        <f>IFERROR(IF(VLOOKUP($E124,'Jan 2016'!$D$1:$Z$500,3,FALSE)=G124,"-","Wrong PO"),"new")</f>
        <v>-</v>
      </c>
      <c r="CW124" s="32" t="str">
        <f>IF(CV124="wrong PO",(VLOOKUP($E124,'Jan 2016'!$D$1:$Z$500,3,FALSE)),"")</f>
        <v/>
      </c>
      <c r="CX124" s="29" t="str">
        <f>IFERROR(IF(VLOOKUP($E124,'Dec 2015'!$D$1:$Z$500,3,FALSE)=G124,"-","Wrong PO"),"new")</f>
        <v>new</v>
      </c>
      <c r="CY124" s="32" t="str">
        <f>IF(CX124="wrong PO",(VLOOKUP($E124,'Dec 2015'!$D$1:$Z$500,3,FALSE)),"")</f>
        <v/>
      </c>
      <c r="CZ124" s="29" t="str">
        <f>IFERROR(IF(VLOOKUP($E124,'Nov 2015'!$D$1:$Z$500,3,FALSE)=G124,"-","Wrong PO"),"new")</f>
        <v>new</v>
      </c>
      <c r="DA124" s="32" t="str">
        <f>IF(CZ124="wrong PO",(VLOOKUP($E124,'Nov 2015'!$D$1:$Z$500,3,FALSE)),"")</f>
        <v/>
      </c>
      <c r="DB124" s="29" t="str">
        <f>IFERROR(IF(VLOOKUP($E124,'Oct 2015'!$D$1:$Z$500,3,FALSE)=G124,"-","Wrong PO"),"new")</f>
        <v>new</v>
      </c>
      <c r="DC124" s="32" t="str">
        <f>IF(DB124="wrong PO",(VLOOKUP($E124,'Oct 2015'!$D$1:$Z$500,3,FALSE)),"")</f>
        <v/>
      </c>
      <c r="DD124" s="29" t="str">
        <f>IFERROR(IF(VLOOKUP($E124,'Sep 2015'!$D$1:$Z$500,3,FALSE)=G124,"-","Wrong PO"),"new")</f>
        <v>new</v>
      </c>
      <c r="DE124" s="32" t="str">
        <f>IF(DD124="wrong PO",(VLOOKUP($E124,'Sep 2015'!$D$1:$Z$500,3,FALSE)),"")</f>
        <v/>
      </c>
    </row>
    <row r="125" spans="1:109">
      <c r="A125" s="115">
        <v>190</v>
      </c>
      <c r="B125" s="2" t="s">
        <v>841</v>
      </c>
      <c r="C125" s="2" t="s">
        <v>510</v>
      </c>
      <c r="D125" s="2" t="s">
        <v>48</v>
      </c>
      <c r="E125" s="2" t="s">
        <v>177</v>
      </c>
      <c r="F125" s="2" t="s">
        <v>555</v>
      </c>
      <c r="G125" s="21" t="s">
        <v>170</v>
      </c>
      <c r="H125" s="21" t="str">
        <f>IFERROR(VLOOKUP($E125,'Wayne Master'!$B$1:$C$315,2,FALSE),"not on master")</f>
        <v>P0771802</v>
      </c>
      <c r="I125" s="11" t="s">
        <v>2056</v>
      </c>
      <c r="J125" s="3">
        <v>42390</v>
      </c>
      <c r="K125" s="2" t="s">
        <v>39</v>
      </c>
      <c r="L125" s="2" t="s">
        <v>556</v>
      </c>
      <c r="M125" s="2" t="s">
        <v>30</v>
      </c>
      <c r="N125" s="2" t="s">
        <v>31</v>
      </c>
      <c r="O125" s="2" t="s">
        <v>32</v>
      </c>
      <c r="P125" s="4">
        <v>4841</v>
      </c>
      <c r="Q125" s="4">
        <v>5095</v>
      </c>
      <c r="R125" s="4">
        <v>254</v>
      </c>
      <c r="S125" s="5">
        <v>4.29</v>
      </c>
      <c r="T125" s="4">
        <v>0</v>
      </c>
      <c r="U125" s="4">
        <v>0</v>
      </c>
      <c r="V125" s="4">
        <v>0</v>
      </c>
      <c r="W125" s="5">
        <v>0</v>
      </c>
      <c r="X125" s="5">
        <v>0</v>
      </c>
      <c r="Y125" s="14">
        <v>4.29</v>
      </c>
      <c r="Z125" s="14">
        <v>0</v>
      </c>
      <c r="AA125" s="14">
        <v>4.29</v>
      </c>
      <c r="AB125" s="4">
        <v>24580</v>
      </c>
      <c r="AC125" s="55"/>
      <c r="AD125" s="59">
        <f>SUM(AI125,AM125,AQ125,AU125,AY125,BC125,BG125,BK125,BO125,BS125,BW125,CA125)</f>
        <v>86.079999999999984</v>
      </c>
      <c r="AE125" s="59">
        <f>(Q125*0.0169)+(U125*0.0598)</f>
        <v>86.105499999999992</v>
      </c>
      <c r="AF125" s="102">
        <f>IFERROR(IFERROR(VLOOKUP($G125,'FPO034'!$J$9:$Q$196,7,FALSE),(VLOOKUP($H125,'FPO034'!$J$9:$Q$196,7,FALSE))),"No PO")</f>
        <v>8814.48</v>
      </c>
      <c r="AG125" s="102">
        <f>IFERROR(IFERROR(VLOOKUP($G125,'FPO034'!$J$9:$Q$196,8,FALSE),(VLOOKUP($H125,'FPO034'!$J$9:$Q$196,8,FALSE))),"No PO")</f>
        <v>0</v>
      </c>
      <c r="AH125" s="102" t="str">
        <f>IF(AG125&lt;&gt;0,"No",IF(AD125&gt;AF125,"No",IF(AD125/AE125&lt;1,"--",IF(AD125/AE125&lt;1.02,"Maybe","No"))))</f>
        <v>--</v>
      </c>
      <c r="AI125" s="59">
        <f>IFERROR(VLOOKUP($E125,'Rev2 Aug 16'!$D$1:$Z$300,22,FALSE),"-")</f>
        <v>4.29</v>
      </c>
      <c r="AJ125" s="59" t="str">
        <f>IFERROR(VLOOKUP($E125,'Rev2 Aug 16'!$D$1:$Z$300,5,FALSE),"-")</f>
        <v>WAY2001H6BD</v>
      </c>
      <c r="AK125" s="59" t="str">
        <f>IFERROR(VLOOKUP(AJ125,'Paid Invoices'!$F$6:$I$381,3,FALSE),"")</f>
        <v/>
      </c>
      <c r="AL125" s="59" t="str">
        <f>IFERROR(VLOOKUP(AJ125,'Open Invoices'!$D$1:$E$3000,2,FALSE),"")</f>
        <v/>
      </c>
      <c r="AM125" s="59">
        <f>IFERROR(VLOOKUP($E125,'Rev2 July 16'!$D$1:$Z$300,22,FALSE),"-")</f>
        <v>10.53</v>
      </c>
      <c r="AN125" s="59" t="str">
        <f>IFERROR(VLOOKUP($E125,'Rev2 July 16'!$D$1:$Z$300,5,FALSE),"-")</f>
        <v>WAY2001G6BF</v>
      </c>
      <c r="AO125" s="59" t="str">
        <f>IFERROR(VLOOKUP(AN125,'Paid Invoices'!$F$6:$I$381,3,FALSE),"")</f>
        <v/>
      </c>
      <c r="AP125" s="59" t="str">
        <f>IFERROR(VLOOKUP(AN125,'Open Invoices'!$D$1:$E$3000,2,FALSE),"")</f>
        <v/>
      </c>
      <c r="AQ125" s="59">
        <f>IFERROR(VLOOKUP($E125,'Rev June 16'!$D$1:$Z$300,22,FALSE),"-")</f>
        <v>12.51</v>
      </c>
      <c r="AR125" s="59" t="str">
        <f>IFERROR(VLOOKUP($E125,'Rev June 16'!$D$1:$Z$300,4,FALSE),"-")</f>
        <v>WAY2001F6BD</v>
      </c>
      <c r="AS125" s="59" t="str">
        <f>IFERROR(VLOOKUP(AR125,'Paid Invoices'!$F$6:$I$381,3,FALSE),"")</f>
        <v/>
      </c>
      <c r="AT125" s="59" t="str">
        <f>IFERROR(VLOOKUP(AR125,'Open Invoices'!$D$1:$E$3000,2,FALSE),"")</f>
        <v/>
      </c>
      <c r="AU125" s="59">
        <f>IFERROR(VLOOKUP($E125,'May 2016'!$D$1:$Z$300,22,FALSE),"-")</f>
        <v>13.94</v>
      </c>
      <c r="AV125" s="59" t="str">
        <f>IFERROR(VLOOKUP($E125,'May 2016'!$D$1:$Z$300,4,FALSE),"-")</f>
        <v>WAY2001E6BC</v>
      </c>
      <c r="AW125" s="59" t="str">
        <f>IFERROR(VLOOKUP(AV125,'Paid Invoices'!$F$6:$I$381,3,FALSE),"")</f>
        <v/>
      </c>
      <c r="AX125" s="59" t="str">
        <f>IFERROR(VLOOKUP(AV125,'Open Invoices'!$D$1:$E$3000,2,FALSE),"")</f>
        <v/>
      </c>
      <c r="AY125" s="59">
        <f>IFERROR(VLOOKUP($E125,'Apr 2016'!$D$1:$Z$300,22,FALSE),"-")</f>
        <v>20.94</v>
      </c>
      <c r="AZ125" s="59" t="str">
        <f>IFERROR(VLOOKUP($E125,'Apr 2016'!$D$1:$Z$300,4,FALSE),"-")</f>
        <v>WAY2001D6A</v>
      </c>
      <c r="BA125" s="59" t="str">
        <f>IFERROR(VLOOKUP(AZ125,'Paid Invoices'!$F$6:$I$381,3,FALSE),"")</f>
        <v/>
      </c>
      <c r="BB125" s="59" t="str">
        <f>IFERROR(VLOOKUP(AZ125,'Open Invoices'!$D$1:$E$3000,2,FALSE),"")</f>
        <v/>
      </c>
      <c r="BC125" s="59">
        <f>IFERROR(VLOOKUP($E125,'Mar 2016'!$D$1:$Z$300,22,FALSE),"-")</f>
        <v>11.19</v>
      </c>
      <c r="BD125" s="59" t="str">
        <f>IFERROR(VLOOKUP($E125,'Mar 2016'!$D$1:$Z$300,4,FALSE),"-")</f>
        <v>WAY2001C6AW</v>
      </c>
      <c r="BE125" s="59" t="str">
        <f>IFERROR(VLOOKUP(BD125,'Paid Invoices'!$F$6:$I$381,3,FALSE),"")</f>
        <v/>
      </c>
      <c r="BF125" s="59" t="str">
        <f>IFERROR(VLOOKUP(BD125,'Open Invoices'!$D$1:$E$3000,2,FALSE),"")</f>
        <v/>
      </c>
      <c r="BG125" s="59">
        <f>IFERROR(VLOOKUP($E125,'Feb 2016'!$D$1:$Z$300,22,FALSE),"-")</f>
        <v>12.68</v>
      </c>
      <c r="BH125" s="59" t="str">
        <f>IFERROR(VLOOKUP($E125,'Feb 2016'!$D$1:$Z$300,4,FALSE),"-")</f>
        <v>WAY2001B6AP</v>
      </c>
      <c r="BI125" s="59" t="str">
        <f>IFERROR(VLOOKUP(BH125,'Paid Invoices'!$F$6:$I$381,3,FALSE),"")</f>
        <v/>
      </c>
      <c r="BJ125" s="59" t="str">
        <f>IFERROR(VLOOKUP(BH125,'Open Invoices'!$D$1:$E$3000,2,FALSE),"")</f>
        <v/>
      </c>
      <c r="BK125" s="59">
        <f>IFERROR(VLOOKUP($E125,'Jan 2016'!$D$1:$Z$300,22,FALSE),"-")</f>
        <v>0</v>
      </c>
      <c r="BL125" s="59" t="str">
        <f>IFERROR(VLOOKUP($E125,'Jan 2016'!$D$1:$Z$300,4,FALSE),"-")</f>
        <v>WAY2001A6B</v>
      </c>
      <c r="BM125" s="59" t="str">
        <f>IFERROR(VLOOKUP(BL125,'Paid Invoices'!$F$6:$I$381,3,FALSE),"")</f>
        <v/>
      </c>
      <c r="BN125" s="59" t="str">
        <f>IFERROR(VLOOKUP(BL125,'Open Invoices'!$D$1:$E$3000,2,FALSE),"")</f>
        <v/>
      </c>
      <c r="BO125" s="59" t="str">
        <f>IFERROR(VLOOKUP($E125,'Dec 2015'!$D$1:$Z$300,22,FALSE),"-")</f>
        <v>-</v>
      </c>
      <c r="BP125" s="59" t="str">
        <f>IFERROR(VLOOKUP($E125,'Dec 2015'!$D$1:$Z$300,4,FALSE),"-")</f>
        <v>-</v>
      </c>
      <c r="BQ125" s="59" t="str">
        <f>IFERROR(VLOOKUP(BP125,'Paid Invoices'!$F$6:$I$381,3,FALSE),"")</f>
        <v/>
      </c>
      <c r="BR125" s="59" t="str">
        <f>IFERROR(VLOOKUP(BP125,'Open Invoices'!$D$1:$E$3000,2,FALSE),"")</f>
        <v/>
      </c>
      <c r="BS125" s="59" t="str">
        <f>IFERROR(VLOOKUP($E125,'Nov 2015'!$D$1:$Z$300,22,FALSE),"-")</f>
        <v>-</v>
      </c>
      <c r="BT125" s="59" t="str">
        <f>IFERROR(VLOOKUP($E125,'Nov 2015'!$D$1:$Z$300,4,FALSE),"-")</f>
        <v>-</v>
      </c>
      <c r="BU125" s="59" t="str">
        <f>IFERROR(VLOOKUP(BT125,'Paid Invoices'!$F$6:$I$381,3,FALSE),"")</f>
        <v/>
      </c>
      <c r="BV125" s="59" t="str">
        <f>IFERROR(VLOOKUP(BT125,'Open Invoices'!$D$1:$E$3000,2,FALSE),"")</f>
        <v/>
      </c>
      <c r="BW125" s="59" t="str">
        <f>IFERROR(VLOOKUP($E125,'Oct 2015'!$D$1:$Z$300,22,FALSE),"-")</f>
        <v>-</v>
      </c>
      <c r="BX125" s="59" t="str">
        <f>IFERROR(VLOOKUP($E125,'Oct 2015'!$D$1:$Z$300,4,FALSE),"-")</f>
        <v>-</v>
      </c>
      <c r="BY125" s="59" t="str">
        <f>IFERROR(VLOOKUP(BX125,'Paid Invoices'!$F$6:$I$381,3,FALSE),"")</f>
        <v/>
      </c>
      <c r="BZ125" s="59" t="str">
        <f>IFERROR(VLOOKUP(BX125,'Open Invoices'!$D$1:$E$3000,2,FALSE),"")</f>
        <v/>
      </c>
      <c r="CA125" s="59" t="str">
        <f>IFERROR(VLOOKUP($E125,'Sep 2015'!$D$1:$Z$300,22,FALSE),"-")</f>
        <v>-</v>
      </c>
      <c r="CB125" s="59" t="str">
        <f>IFERROR(VLOOKUP($E125,'Sep 2015'!$D$1:$Z$300,4,FALSE),"-")</f>
        <v>-</v>
      </c>
      <c r="CC125" s="59" t="str">
        <f>IFERROR(VLOOKUP(CB125,'Paid Invoices'!$F$6:$I$381,3,FALSE),"")</f>
        <v/>
      </c>
      <c r="CD125" s="59" t="str">
        <f>IFERROR(VLOOKUP(CB125,'Open Invoices'!$D$1:$E$3000,2,FALSE),"")</f>
        <v/>
      </c>
      <c r="CE125" s="52"/>
      <c r="CF125" s="52" t="s">
        <v>2115</v>
      </c>
      <c r="CG125" s="49" t="str">
        <f>IFERROR(IFERROR(VLOOKUP($E125,'Asset Group  All Assets'!$B$1:$C$500,2,FALSE),(VLOOKUP($E125,'Missing-WSU-POs'!$B$1:$D$500,3,FALSE))),"?")</f>
        <v>P0771802</v>
      </c>
      <c r="CH125" s="31" t="str">
        <f>IF(G125="","",G125)</f>
        <v>P0771802</v>
      </c>
      <c r="CI125" s="31" t="str">
        <f>IF(CG125=CH125,"","Wrong PO")</f>
        <v/>
      </c>
      <c r="CJ125" s="29" t="str">
        <f>IFERROR(IF(VLOOKUP($E125,'Org July 2016 '!$D$1:$Z$500,3,FALSE)=G125,"-","Wrong PO"),"new")</f>
        <v>Wrong PO</v>
      </c>
      <c r="CK125" s="32">
        <f>IF(CJ125="wrong PO",(VLOOKUP($E125,'Org July 2016 '!$D$1:$Z$500,3,FALSE)),"")</f>
        <v>0</v>
      </c>
      <c r="CL125" s="29" t="str">
        <f>IFERROR(IF(VLOOKUP($E125,'Org June 2016 '!$D$1:$Z$500,3,FALSE)=G125,"-","Wrong PO"),"new")</f>
        <v>Wrong PO</v>
      </c>
      <c r="CM125" s="32">
        <f>IF(CL125="wrong PO",(VLOOKUP($E125,'Org June 2016 '!$D$1:$Z$500,3,FALSE)),"")</f>
        <v>0</v>
      </c>
      <c r="CN125" s="29" t="str">
        <f>IFERROR(IF(VLOOKUP($E125,'May 2016'!D190:Z689,3,FALSE)=G125,"-","Wrong PO"),"new")</f>
        <v>new</v>
      </c>
      <c r="CO125" s="32" t="str">
        <f>IF(CN125="wrong PO",(VLOOKUP($E125,'May 2016'!D190:Z689,3,FALSE)),"")</f>
        <v/>
      </c>
      <c r="CP125" s="29" t="str">
        <f>IFERROR(IF(VLOOKUP($E125,'Apr 2016'!$D$1:$Z$500,3,FALSE)=G125,"-","Wrong PO"),"new")</f>
        <v>-</v>
      </c>
      <c r="CQ125" s="32" t="str">
        <f>IF(CP125="wrong PO",(VLOOKUP($E125,'Apr 2016'!$D$1:$Z$500,3,FALSE)),"")</f>
        <v/>
      </c>
      <c r="CR125" s="32" t="str">
        <f>IFERROR(IF(VLOOKUP($E125,'Mar 2016'!$D$1:$Z$500,3,FALSE)=G125,"-","Wrong PO"),"new")</f>
        <v>-</v>
      </c>
      <c r="CS125" s="32" t="str">
        <f>IF(CP125="wrong PO",(VLOOKUP($E125,'Mar 2016'!$D$1:$Z$500,3,FALSE)),"")</f>
        <v/>
      </c>
      <c r="CT125" s="32" t="str">
        <f>IFERROR(IF(VLOOKUP($E125,'Feb 2016'!$D$1:$Z$500,3,FALSE)=G125,"-","Wrong PO"),"new")</f>
        <v>-</v>
      </c>
      <c r="CU125" s="32" t="str">
        <f>IF(CP125="wrong PO",(VLOOKUP($E125,'Feb 2016'!$D$1:$Z$500,3,FALSE)),"")</f>
        <v/>
      </c>
      <c r="CV125" s="29" t="str">
        <f>IFERROR(IF(VLOOKUP($E125,'Jan 2016'!$D$1:$Z$500,3,FALSE)=G125,"-","Wrong PO"),"new")</f>
        <v>-</v>
      </c>
      <c r="CW125" s="32" t="str">
        <f>IF(CV125="wrong PO",(VLOOKUP($E125,'Jan 2016'!$D$1:$Z$500,3,FALSE)),"")</f>
        <v/>
      </c>
      <c r="CX125" s="29" t="str">
        <f>IFERROR(IF(VLOOKUP($E125,'Dec 2015'!$D$1:$Z$500,3,FALSE)=G125,"-","Wrong PO"),"new")</f>
        <v>new</v>
      </c>
      <c r="CY125" s="32" t="str">
        <f>IF(CX125="wrong PO",(VLOOKUP($E125,'Dec 2015'!$D$1:$Z$500,3,FALSE)),"")</f>
        <v/>
      </c>
      <c r="CZ125" s="29" t="str">
        <f>IFERROR(IF(VLOOKUP($E125,'Nov 2015'!$D$1:$Z$500,3,FALSE)=G125,"-","Wrong PO"),"new")</f>
        <v>new</v>
      </c>
      <c r="DA125" s="32" t="str">
        <f>IF(CZ125="wrong PO",(VLOOKUP($E125,'Nov 2015'!$D$1:$Z$500,3,FALSE)),"")</f>
        <v/>
      </c>
      <c r="DB125" s="29" t="str">
        <f>IFERROR(IF(VLOOKUP($E125,'Oct 2015'!$D$1:$Z$500,3,FALSE)=G125,"-","Wrong PO"),"new")</f>
        <v>new</v>
      </c>
      <c r="DC125" s="32" t="str">
        <f>IF(DB125="wrong PO",(VLOOKUP($E125,'Oct 2015'!$D$1:$Z$500,3,FALSE)),"")</f>
        <v/>
      </c>
      <c r="DD125" s="29" t="str">
        <f>IFERROR(IF(VLOOKUP($E125,'Sep 2015'!$D$1:$Z$500,3,FALSE)=G125,"-","Wrong PO"),"new")</f>
        <v>new</v>
      </c>
      <c r="DE125" s="32" t="str">
        <f>IF(DD125="wrong PO",(VLOOKUP($E125,'Sep 2015'!$D$1:$Z$500,3,FALSE)),"")</f>
        <v/>
      </c>
    </row>
    <row r="126" spans="1:109">
      <c r="A126" s="115">
        <v>191</v>
      </c>
      <c r="B126" s="2" t="s">
        <v>841</v>
      </c>
      <c r="C126" s="2" t="s">
        <v>510</v>
      </c>
      <c r="D126" s="2" t="s">
        <v>56</v>
      </c>
      <c r="E126" s="2" t="s">
        <v>209</v>
      </c>
      <c r="F126" s="2" t="s">
        <v>549</v>
      </c>
      <c r="G126" s="21" t="s">
        <v>170</v>
      </c>
      <c r="H126" s="21" t="str">
        <f>IFERROR(VLOOKUP($E126,'Wayne Master'!$B$1:$C$315,2,FALSE),"not on master")</f>
        <v>P0771802</v>
      </c>
      <c r="I126" s="11" t="s">
        <v>2056</v>
      </c>
      <c r="J126" s="3">
        <v>42391</v>
      </c>
      <c r="K126" s="2" t="s">
        <v>39</v>
      </c>
      <c r="L126" s="2" t="s">
        <v>550</v>
      </c>
      <c r="M126" s="2" t="s">
        <v>30</v>
      </c>
      <c r="N126" s="2" t="s">
        <v>31</v>
      </c>
      <c r="O126" s="2" t="s">
        <v>32</v>
      </c>
      <c r="P126" s="4">
        <v>820</v>
      </c>
      <c r="Q126" s="4">
        <v>7392</v>
      </c>
      <c r="R126" s="4">
        <v>6572</v>
      </c>
      <c r="S126" s="5">
        <v>111.07</v>
      </c>
      <c r="T126" s="4">
        <v>0</v>
      </c>
      <c r="U126" s="4">
        <v>0</v>
      </c>
      <c r="V126" s="4">
        <v>0</v>
      </c>
      <c r="W126" s="5">
        <v>0</v>
      </c>
      <c r="X126" s="5">
        <v>0</v>
      </c>
      <c r="Y126" s="14">
        <v>111.07</v>
      </c>
      <c r="Z126" s="14">
        <v>0</v>
      </c>
      <c r="AA126" s="14">
        <v>111.07</v>
      </c>
      <c r="AB126" s="4">
        <v>24580</v>
      </c>
      <c r="AC126" s="55"/>
      <c r="AD126" s="59">
        <f>SUM(AI126,AM126,AQ126,AU126,AY126,BC126,BG126,BK126,BO126,BS126,BW126,CA126)</f>
        <v>124.88999999999999</v>
      </c>
      <c r="AE126" s="59">
        <f>(Q126*0.0169)+(U126*0.0598)</f>
        <v>124.92479999999999</v>
      </c>
      <c r="AF126" s="102">
        <f>IFERROR(IFERROR(VLOOKUP($G126,'FPO034'!$J$9:$Q$196,7,FALSE),(VLOOKUP($H126,'FPO034'!$J$9:$Q$196,7,FALSE))),"No PO")</f>
        <v>8814.48</v>
      </c>
      <c r="AG126" s="102">
        <f>IFERROR(IFERROR(VLOOKUP($G126,'FPO034'!$J$9:$Q$196,8,FALSE),(VLOOKUP($H126,'FPO034'!$J$9:$Q$196,8,FALSE))),"No PO")</f>
        <v>0</v>
      </c>
      <c r="AH126" s="102" t="str">
        <f>IF(AG126&lt;&gt;0,"No",IF(AD126&gt;AF126,"No",IF(AD126/AE126&lt;1,"--",IF(AD126/AE126&lt;1.02,"Maybe","No"))))</f>
        <v>--</v>
      </c>
      <c r="AI126" s="59">
        <f>IFERROR(VLOOKUP($E126,'Rev2 Aug 16'!$D$1:$Z$300,22,FALSE),"-")</f>
        <v>111.07</v>
      </c>
      <c r="AJ126" s="59" t="str">
        <f>IFERROR(VLOOKUP($E126,'Rev2 Aug 16'!$D$1:$Z$300,5,FALSE),"-")</f>
        <v>WAY2001H6BD</v>
      </c>
      <c r="AK126" s="59" t="str">
        <f>IFERROR(VLOOKUP(AJ126,'Paid Invoices'!$F$6:$I$381,3,FALSE),"")</f>
        <v/>
      </c>
      <c r="AL126" s="59" t="str">
        <f>IFERROR(VLOOKUP(AJ126,'Open Invoices'!$D$1:$E$3000,2,FALSE),"")</f>
        <v/>
      </c>
      <c r="AM126" s="59" t="str">
        <f>IFERROR(VLOOKUP($E126,'Rev2 July 16'!$D$1:$Z$300,22,FALSE),"-")</f>
        <v>-</v>
      </c>
      <c r="AN126" s="59" t="str">
        <f>IFERROR(VLOOKUP($E126,'Rev2 July 16'!$D$1:$Z$300,5,FALSE),"-")</f>
        <v>-</v>
      </c>
      <c r="AO126" s="59" t="str">
        <f>IFERROR(VLOOKUP(AN126,'Paid Invoices'!$F$6:$I$381,3,FALSE),"")</f>
        <v/>
      </c>
      <c r="AP126" s="59" t="str">
        <f>IFERROR(VLOOKUP(AN126,'Open Invoices'!$D$1:$E$3000,2,FALSE),"")</f>
        <v/>
      </c>
      <c r="AQ126" s="59">
        <f>IFERROR(VLOOKUP($E126,'Rev June 16'!$D$1:$Z$300,22,FALSE),"-")</f>
        <v>0</v>
      </c>
      <c r="AR126" s="59" t="str">
        <f>IFERROR(VLOOKUP($E126,'Rev June 16'!$D$1:$Z$300,4,FALSE),"-")</f>
        <v>WAY2001F6BD</v>
      </c>
      <c r="AS126" s="59" t="str">
        <f>IFERROR(VLOOKUP(AR126,'Paid Invoices'!$F$6:$I$381,3,FALSE),"")</f>
        <v/>
      </c>
      <c r="AT126" s="59" t="str">
        <f>IFERROR(VLOOKUP(AR126,'Open Invoices'!$D$1:$E$3000,2,FALSE),"")</f>
        <v/>
      </c>
      <c r="AU126" s="59" t="str">
        <f>IFERROR(VLOOKUP($E126,'May 2016'!$D$1:$Z$300,22,FALSE),"-")</f>
        <v>-</v>
      </c>
      <c r="AV126" s="59" t="str">
        <f>IFERROR(VLOOKUP($E126,'May 2016'!$D$1:$Z$300,4,FALSE),"-")</f>
        <v>-</v>
      </c>
      <c r="AW126" s="59" t="str">
        <f>IFERROR(VLOOKUP(AV126,'Paid Invoices'!$F$6:$I$381,3,FALSE),"")</f>
        <v/>
      </c>
      <c r="AX126" s="59" t="str">
        <f>IFERROR(VLOOKUP(AV126,'Open Invoices'!$D$1:$E$3000,2,FALSE),"")</f>
        <v/>
      </c>
      <c r="AY126" s="59" t="str">
        <f>IFERROR(VLOOKUP($E126,'Apr 2016'!$D$1:$Z$300,22,FALSE),"-")</f>
        <v>-</v>
      </c>
      <c r="AZ126" s="59" t="str">
        <f>IFERROR(VLOOKUP($E126,'Apr 2016'!$D$1:$Z$300,4,FALSE),"-")</f>
        <v>-</v>
      </c>
      <c r="BA126" s="59" t="str">
        <f>IFERROR(VLOOKUP(AZ126,'Paid Invoices'!$F$6:$I$381,3,FALSE),"")</f>
        <v/>
      </c>
      <c r="BB126" s="59" t="str">
        <f>IFERROR(VLOOKUP(AZ126,'Open Invoices'!$D$1:$E$3000,2,FALSE),"")</f>
        <v/>
      </c>
      <c r="BC126" s="59">
        <f>IFERROR(VLOOKUP($E126,'Mar 2016'!$D$1:$Z$300,22,FALSE),"-")</f>
        <v>0</v>
      </c>
      <c r="BD126" s="59" t="str">
        <f>IFERROR(VLOOKUP($E126,'Mar 2016'!$D$1:$Z$300,4,FALSE),"-")</f>
        <v>WAY2001C6AW</v>
      </c>
      <c r="BE126" s="59" t="str">
        <f>IFERROR(VLOOKUP(BD126,'Paid Invoices'!$F$6:$I$381,3,FALSE),"")</f>
        <v/>
      </c>
      <c r="BF126" s="59" t="str">
        <f>IFERROR(VLOOKUP(BD126,'Open Invoices'!$D$1:$E$3000,2,FALSE),"")</f>
        <v/>
      </c>
      <c r="BG126" s="59">
        <f>IFERROR(VLOOKUP($E126,'Feb 2016'!$D$1:$Z$300,22,FALSE),"-")</f>
        <v>13.82</v>
      </c>
      <c r="BH126" s="59" t="str">
        <f>IFERROR(VLOOKUP($E126,'Feb 2016'!$D$1:$Z$300,4,FALSE),"-")</f>
        <v>WAY2001B6AP</v>
      </c>
      <c r="BI126" s="59" t="str">
        <f>IFERROR(VLOOKUP(BH126,'Paid Invoices'!$F$6:$I$381,3,FALSE),"")</f>
        <v/>
      </c>
      <c r="BJ126" s="59" t="str">
        <f>IFERROR(VLOOKUP(BH126,'Open Invoices'!$D$1:$E$3000,2,FALSE),"")</f>
        <v/>
      </c>
      <c r="BK126" s="59">
        <f>IFERROR(VLOOKUP($E126,'Jan 2016'!$D$1:$Z$300,22,FALSE),"-")</f>
        <v>0</v>
      </c>
      <c r="BL126" s="59" t="str">
        <f>IFERROR(VLOOKUP($E126,'Jan 2016'!$D$1:$Z$300,4,FALSE),"-")</f>
        <v>WAY2001A6B</v>
      </c>
      <c r="BM126" s="59" t="str">
        <f>IFERROR(VLOOKUP(BL126,'Paid Invoices'!$F$6:$I$381,3,FALSE),"")</f>
        <v/>
      </c>
      <c r="BN126" s="59" t="str">
        <f>IFERROR(VLOOKUP(BL126,'Open Invoices'!$D$1:$E$3000,2,FALSE),"")</f>
        <v/>
      </c>
      <c r="BO126" s="59" t="str">
        <f>IFERROR(VLOOKUP($E126,'Dec 2015'!$D$1:$Z$300,22,FALSE),"-")</f>
        <v>-</v>
      </c>
      <c r="BP126" s="59" t="str">
        <f>IFERROR(VLOOKUP($E126,'Dec 2015'!$D$1:$Z$300,4,FALSE),"-")</f>
        <v>-</v>
      </c>
      <c r="BQ126" s="59" t="str">
        <f>IFERROR(VLOOKUP(BP126,'Paid Invoices'!$F$6:$I$381,3,FALSE),"")</f>
        <v/>
      </c>
      <c r="BR126" s="59" t="str">
        <f>IFERROR(VLOOKUP(BP126,'Open Invoices'!$D$1:$E$3000,2,FALSE),"")</f>
        <v/>
      </c>
      <c r="BS126" s="59" t="str">
        <f>IFERROR(VLOOKUP($E126,'Nov 2015'!$D$1:$Z$300,22,FALSE),"-")</f>
        <v>-</v>
      </c>
      <c r="BT126" s="59" t="str">
        <f>IFERROR(VLOOKUP($E126,'Nov 2015'!$D$1:$Z$300,4,FALSE),"-")</f>
        <v>-</v>
      </c>
      <c r="BU126" s="59" t="str">
        <f>IFERROR(VLOOKUP(BT126,'Paid Invoices'!$F$6:$I$381,3,FALSE),"")</f>
        <v/>
      </c>
      <c r="BV126" s="59" t="str">
        <f>IFERROR(VLOOKUP(BT126,'Open Invoices'!$D$1:$E$3000,2,FALSE),"")</f>
        <v/>
      </c>
      <c r="BW126" s="59" t="str">
        <f>IFERROR(VLOOKUP($E126,'Oct 2015'!$D$1:$Z$300,22,FALSE),"-")</f>
        <v>-</v>
      </c>
      <c r="BX126" s="59" t="str">
        <f>IFERROR(VLOOKUP($E126,'Oct 2015'!$D$1:$Z$300,4,FALSE),"-")</f>
        <v>-</v>
      </c>
      <c r="BY126" s="59" t="str">
        <f>IFERROR(VLOOKUP(BX126,'Paid Invoices'!$F$6:$I$381,3,FALSE),"")</f>
        <v/>
      </c>
      <c r="BZ126" s="59" t="str">
        <f>IFERROR(VLOOKUP(BX126,'Open Invoices'!$D$1:$E$3000,2,FALSE),"")</f>
        <v/>
      </c>
      <c r="CA126" s="59" t="str">
        <f>IFERROR(VLOOKUP($E126,'Sep 2015'!$D$1:$Z$300,22,FALSE),"-")</f>
        <v>-</v>
      </c>
      <c r="CB126" s="59" t="str">
        <f>IFERROR(VLOOKUP($E126,'Sep 2015'!$D$1:$Z$300,4,FALSE),"-")</f>
        <v>-</v>
      </c>
      <c r="CC126" s="59" t="str">
        <f>IFERROR(VLOOKUP(CB126,'Paid Invoices'!$F$6:$I$381,3,FALSE),"")</f>
        <v/>
      </c>
      <c r="CD126" s="59" t="str">
        <f>IFERROR(VLOOKUP(CB126,'Open Invoices'!$D$1:$E$3000,2,FALSE),"")</f>
        <v/>
      </c>
      <c r="CE126" s="52"/>
      <c r="CF126" s="52" t="s">
        <v>2115</v>
      </c>
      <c r="CG126" s="49" t="str">
        <f>IFERROR(IFERROR(VLOOKUP($E126,'Asset Group  All Assets'!$B$1:$C$500,2,FALSE),(VLOOKUP($E126,'Missing-WSU-POs'!$B$1:$D$500,3,FALSE))),"?")</f>
        <v>P0771802</v>
      </c>
      <c r="CH126" s="31" t="str">
        <f>IF(G126="","",G126)</f>
        <v>P0771802</v>
      </c>
      <c r="CI126" s="31" t="str">
        <f>IF(CG126=CH126,"","Wrong PO")</f>
        <v/>
      </c>
      <c r="CJ126" s="29" t="str">
        <f>IFERROR(IF(VLOOKUP($E126,'Org July 2016 '!$D$1:$Z$500,3,FALSE)=G126,"-","Wrong PO"),"new")</f>
        <v>Wrong PO</v>
      </c>
      <c r="CK126" s="32">
        <f>IF(CJ126="wrong PO",(VLOOKUP($E126,'Org July 2016 '!$D$1:$Z$500,3,FALSE)),"")</f>
        <v>0</v>
      </c>
      <c r="CL126" s="29" t="str">
        <f>IFERROR(IF(VLOOKUP($E126,'Org June 2016 '!$D$1:$Z$500,3,FALSE)=G126,"-","Wrong PO"),"new")</f>
        <v>Wrong PO</v>
      </c>
      <c r="CM126" s="32">
        <f>IF(CL126="wrong PO",(VLOOKUP($E126,'Org June 2016 '!$D$1:$Z$500,3,FALSE)),"")</f>
        <v>0</v>
      </c>
      <c r="CN126" s="29" t="str">
        <f>IFERROR(IF(VLOOKUP($E126,'May 2016'!D191:Z690,3,FALSE)=G126,"-","Wrong PO"),"new")</f>
        <v>new</v>
      </c>
      <c r="CO126" s="32" t="str">
        <f>IF(CN126="wrong PO",(VLOOKUP($E126,'May 2016'!D191:Z690,3,FALSE)),"")</f>
        <v/>
      </c>
      <c r="CP126" s="29" t="str">
        <f>IFERROR(IF(VLOOKUP($E126,'Apr 2016'!$D$1:$Z$500,3,FALSE)=G126,"-","Wrong PO"),"new")</f>
        <v>new</v>
      </c>
      <c r="CQ126" s="32" t="str">
        <f>IF(CP126="wrong PO",(VLOOKUP($E126,'Apr 2016'!$D$1:$Z$500,3,FALSE)),"")</f>
        <v/>
      </c>
      <c r="CR126" s="32" t="str">
        <f>IFERROR(IF(VLOOKUP($E126,'Mar 2016'!$D$1:$Z$500,3,FALSE)=G126,"-","Wrong PO"),"new")</f>
        <v>-</v>
      </c>
      <c r="CS126" s="32" t="str">
        <f>IF(CP126="wrong PO",(VLOOKUP($E126,'Mar 2016'!$D$1:$Z$500,3,FALSE)),"")</f>
        <v/>
      </c>
      <c r="CT126" s="32" t="str">
        <f>IFERROR(IF(VLOOKUP($E126,'Feb 2016'!$D$1:$Z$500,3,FALSE)=G126,"-","Wrong PO"),"new")</f>
        <v>-</v>
      </c>
      <c r="CU126" s="32" t="str">
        <f>IF(CP126="wrong PO",(VLOOKUP($E126,'Feb 2016'!$D$1:$Z$500,3,FALSE)),"")</f>
        <v/>
      </c>
      <c r="CV126" s="29" t="str">
        <f>IFERROR(IF(VLOOKUP($E126,'Jan 2016'!$D$1:$Z$500,3,FALSE)=G126,"-","Wrong PO"),"new")</f>
        <v>-</v>
      </c>
      <c r="CW126" s="32" t="str">
        <f>IF(CV126="wrong PO",(VLOOKUP($E126,'Jan 2016'!$D$1:$Z$500,3,FALSE)),"")</f>
        <v/>
      </c>
      <c r="CX126" s="29" t="str">
        <f>IFERROR(IF(VLOOKUP($E126,'Dec 2015'!$D$1:$Z$500,3,FALSE)=G126,"-","Wrong PO"),"new")</f>
        <v>new</v>
      </c>
      <c r="CY126" s="32" t="str">
        <f>IF(CX126="wrong PO",(VLOOKUP($E126,'Dec 2015'!$D$1:$Z$500,3,FALSE)),"")</f>
        <v/>
      </c>
      <c r="CZ126" s="29" t="str">
        <f>IFERROR(IF(VLOOKUP($E126,'Nov 2015'!$D$1:$Z$500,3,FALSE)=G126,"-","Wrong PO"),"new")</f>
        <v>new</v>
      </c>
      <c r="DA126" s="32" t="str">
        <f>IF(CZ126="wrong PO",(VLOOKUP($E126,'Nov 2015'!$D$1:$Z$500,3,FALSE)),"")</f>
        <v/>
      </c>
      <c r="DB126" s="29" t="str">
        <f>IFERROR(IF(VLOOKUP($E126,'Oct 2015'!$D$1:$Z$500,3,FALSE)=G126,"-","Wrong PO"),"new")</f>
        <v>new</v>
      </c>
      <c r="DC126" s="32" t="str">
        <f>IF(DB126="wrong PO",(VLOOKUP($E126,'Oct 2015'!$D$1:$Z$500,3,FALSE)),"")</f>
        <v/>
      </c>
      <c r="DD126" s="29" t="str">
        <f>IFERROR(IF(VLOOKUP($E126,'Sep 2015'!$D$1:$Z$500,3,FALSE)=G126,"-","Wrong PO"),"new")</f>
        <v>new</v>
      </c>
      <c r="DE126" s="32" t="str">
        <f>IF(DD126="wrong PO",(VLOOKUP($E126,'Sep 2015'!$D$1:$Z$500,3,FALSE)),"")</f>
        <v/>
      </c>
    </row>
    <row r="127" spans="1:109">
      <c r="A127" s="115">
        <v>192</v>
      </c>
      <c r="B127" s="2" t="s">
        <v>841</v>
      </c>
      <c r="C127" s="2" t="s">
        <v>510</v>
      </c>
      <c r="D127" s="2" t="s">
        <v>69</v>
      </c>
      <c r="E127" s="2" t="s">
        <v>244</v>
      </c>
      <c r="F127" s="2" t="s">
        <v>547</v>
      </c>
      <c r="G127" s="21" t="s">
        <v>170</v>
      </c>
      <c r="H127" s="21" t="str">
        <f>IFERROR(VLOOKUP($E127,'Wayne Master'!$B$1:$C$315,2,FALSE),"not on master")</f>
        <v>P0771802</v>
      </c>
      <c r="I127" s="11" t="s">
        <v>2056</v>
      </c>
      <c r="J127" s="3">
        <v>42391</v>
      </c>
      <c r="K127" s="2" t="s">
        <v>39</v>
      </c>
      <c r="L127" s="2" t="s">
        <v>548</v>
      </c>
      <c r="M127" s="2" t="s">
        <v>30</v>
      </c>
      <c r="N127" s="2" t="s">
        <v>31</v>
      </c>
      <c r="O127" s="2" t="s">
        <v>32</v>
      </c>
      <c r="P127" s="4">
        <v>153</v>
      </c>
      <c r="Q127" s="4">
        <v>730</v>
      </c>
      <c r="R127" s="4">
        <v>577</v>
      </c>
      <c r="S127" s="5">
        <v>9.75</v>
      </c>
      <c r="T127" s="4">
        <v>1009</v>
      </c>
      <c r="U127" s="4">
        <v>1044</v>
      </c>
      <c r="V127" s="4">
        <v>35</v>
      </c>
      <c r="W127" s="5">
        <v>2.09</v>
      </c>
      <c r="X127" s="5">
        <v>0</v>
      </c>
      <c r="Y127" s="14">
        <v>11.84</v>
      </c>
      <c r="Z127" s="14">
        <v>0</v>
      </c>
      <c r="AA127" s="14">
        <v>11.84</v>
      </c>
      <c r="AB127" s="4">
        <v>24580</v>
      </c>
      <c r="AC127" s="55"/>
      <c r="AD127" s="59">
        <f>SUM(AI127,AM127,AQ127,AU127,AY127,BC127,BG127,BK127,BO127,BS127,BW127,CA127)</f>
        <v>74.510000000000005</v>
      </c>
      <c r="AE127" s="59">
        <f>(Q127*0.0169)+(U127*0.0598)</f>
        <v>74.768199999999993</v>
      </c>
      <c r="AF127" s="102">
        <f>IFERROR(IFERROR(VLOOKUP($G127,'FPO034'!$J$9:$Q$196,7,FALSE),(VLOOKUP($H127,'FPO034'!$J$9:$Q$196,7,FALSE))),"No PO")</f>
        <v>8814.48</v>
      </c>
      <c r="AG127" s="102">
        <f>IFERROR(IFERROR(VLOOKUP($G127,'FPO034'!$J$9:$Q$196,8,FALSE),(VLOOKUP($H127,'FPO034'!$J$9:$Q$196,8,FALSE))),"No PO")</f>
        <v>0</v>
      </c>
      <c r="AH127" s="102" t="str">
        <f>IF(AG127&lt;&gt;0,"No",IF(AD127&gt;AF127,"No",IF(AD127/AE127&lt;1,"--",IF(AD127/AE127&lt;1.02,"Maybe","No"))))</f>
        <v>--</v>
      </c>
      <c r="AI127" s="59">
        <f>IFERROR(VLOOKUP($E127,'Rev2 Aug 16'!$D$1:$Z$300,22,FALSE),"-")</f>
        <v>11.84</v>
      </c>
      <c r="AJ127" s="59" t="str">
        <f>IFERROR(VLOOKUP($E127,'Rev2 Aug 16'!$D$1:$Z$300,5,FALSE),"-")</f>
        <v>WAY2001H6BD</v>
      </c>
      <c r="AK127" s="59" t="str">
        <f>IFERROR(VLOOKUP(AJ127,'Paid Invoices'!$F$6:$I$381,3,FALSE),"")</f>
        <v/>
      </c>
      <c r="AL127" s="59" t="str">
        <f>IFERROR(VLOOKUP(AJ127,'Open Invoices'!$D$1:$E$3000,2,FALSE),"")</f>
        <v/>
      </c>
      <c r="AM127" s="59">
        <f>IFERROR(VLOOKUP($E127,'Rev2 July 16'!$D$1:$Z$300,22,FALSE),"-")</f>
        <v>58.14</v>
      </c>
      <c r="AN127" s="59" t="str">
        <f>IFERROR(VLOOKUP($E127,'Rev2 July 16'!$D$1:$Z$300,5,FALSE),"-")</f>
        <v>WAY2001G6BF</v>
      </c>
      <c r="AO127" s="59" t="str">
        <f>IFERROR(VLOOKUP(AN127,'Paid Invoices'!$F$6:$I$381,3,FALSE),"")</f>
        <v/>
      </c>
      <c r="AP127" s="59" t="str">
        <f>IFERROR(VLOOKUP(AN127,'Open Invoices'!$D$1:$E$3000,2,FALSE),"")</f>
        <v/>
      </c>
      <c r="AQ127" s="59">
        <f>IFERROR(VLOOKUP($E127,'Rev June 16'!$D$1:$Z$300,22,FALSE),"-")</f>
        <v>0</v>
      </c>
      <c r="AR127" s="59" t="str">
        <f>IFERROR(VLOOKUP($E127,'Rev June 16'!$D$1:$Z$300,4,FALSE),"-")</f>
        <v>WAY2001F6BD</v>
      </c>
      <c r="AS127" s="59" t="str">
        <f>IFERROR(VLOOKUP(AR127,'Paid Invoices'!$F$6:$I$381,3,FALSE),"")</f>
        <v/>
      </c>
      <c r="AT127" s="59" t="str">
        <f>IFERROR(VLOOKUP(AR127,'Open Invoices'!$D$1:$E$3000,2,FALSE),"")</f>
        <v/>
      </c>
      <c r="AU127" s="59">
        <f>IFERROR(VLOOKUP($E127,'May 2016'!$D$1:$Z$300,22,FALSE),"-")</f>
        <v>1.52</v>
      </c>
      <c r="AV127" s="59" t="str">
        <f>IFERROR(VLOOKUP($E127,'May 2016'!$D$1:$Z$300,4,FALSE),"-")</f>
        <v>WAY2001E6BC</v>
      </c>
      <c r="AW127" s="59" t="str">
        <f>IFERROR(VLOOKUP(AV127,'Paid Invoices'!$F$6:$I$381,3,FALSE),"")</f>
        <v/>
      </c>
      <c r="AX127" s="59" t="str">
        <f>IFERROR(VLOOKUP(AV127,'Open Invoices'!$D$1:$E$3000,2,FALSE),"")</f>
        <v/>
      </c>
      <c r="AY127" s="59">
        <f>IFERROR(VLOOKUP($E127,'Apr 2016'!$D$1:$Z$300,22,FALSE),"-")</f>
        <v>1.5</v>
      </c>
      <c r="AZ127" s="59" t="str">
        <f>IFERROR(VLOOKUP($E127,'Apr 2016'!$D$1:$Z$300,4,FALSE),"-")</f>
        <v>WAY2001D6A</v>
      </c>
      <c r="BA127" s="59" t="str">
        <f>IFERROR(VLOOKUP(AZ127,'Paid Invoices'!$F$6:$I$381,3,FALSE),"")</f>
        <v/>
      </c>
      <c r="BB127" s="59" t="str">
        <f>IFERROR(VLOOKUP(AZ127,'Open Invoices'!$D$1:$E$3000,2,FALSE),"")</f>
        <v/>
      </c>
      <c r="BC127" s="59">
        <f>IFERROR(VLOOKUP($E127,'Mar 2016'!$D$1:$Z$300,22,FALSE),"-")</f>
        <v>0</v>
      </c>
      <c r="BD127" s="59" t="str">
        <f>IFERROR(VLOOKUP($E127,'Mar 2016'!$D$1:$Z$300,4,FALSE),"-")</f>
        <v>WAY2001C6AW</v>
      </c>
      <c r="BE127" s="59" t="str">
        <f>IFERROR(VLOOKUP(BD127,'Paid Invoices'!$F$6:$I$381,3,FALSE),"")</f>
        <v/>
      </c>
      <c r="BF127" s="59" t="str">
        <f>IFERROR(VLOOKUP(BD127,'Open Invoices'!$D$1:$E$3000,2,FALSE),"")</f>
        <v/>
      </c>
      <c r="BG127" s="59">
        <f>IFERROR(VLOOKUP($E127,'Feb 2016'!$D$1:$Z$300,22,FALSE),"-")</f>
        <v>1.51</v>
      </c>
      <c r="BH127" s="59" t="str">
        <f>IFERROR(VLOOKUP($E127,'Feb 2016'!$D$1:$Z$300,4,FALSE),"-")</f>
        <v>WAY2001B6AP</v>
      </c>
      <c r="BI127" s="59" t="str">
        <f>IFERROR(VLOOKUP(BH127,'Paid Invoices'!$F$6:$I$381,3,FALSE),"")</f>
        <v/>
      </c>
      <c r="BJ127" s="59" t="str">
        <f>IFERROR(VLOOKUP(BH127,'Open Invoices'!$D$1:$E$3000,2,FALSE),"")</f>
        <v/>
      </c>
      <c r="BK127" s="59">
        <f>IFERROR(VLOOKUP($E127,'Jan 2016'!$D$1:$Z$300,22,FALSE),"-")</f>
        <v>0</v>
      </c>
      <c r="BL127" s="59" t="str">
        <f>IFERROR(VLOOKUP($E127,'Jan 2016'!$D$1:$Z$300,4,FALSE),"-")</f>
        <v>WAY2001A6B</v>
      </c>
      <c r="BM127" s="59" t="str">
        <f>IFERROR(VLOOKUP(BL127,'Paid Invoices'!$F$6:$I$381,3,FALSE),"")</f>
        <v/>
      </c>
      <c r="BN127" s="59" t="str">
        <f>IFERROR(VLOOKUP(BL127,'Open Invoices'!$D$1:$E$3000,2,FALSE),"")</f>
        <v/>
      </c>
      <c r="BO127" s="59" t="str">
        <f>IFERROR(VLOOKUP($E127,'Dec 2015'!$D$1:$Z$300,22,FALSE),"-")</f>
        <v>-</v>
      </c>
      <c r="BP127" s="59" t="str">
        <f>IFERROR(VLOOKUP($E127,'Dec 2015'!$D$1:$Z$300,4,FALSE),"-")</f>
        <v>-</v>
      </c>
      <c r="BQ127" s="59" t="str">
        <f>IFERROR(VLOOKUP(BP127,'Paid Invoices'!$F$6:$I$381,3,FALSE),"")</f>
        <v/>
      </c>
      <c r="BR127" s="59" t="str">
        <f>IFERROR(VLOOKUP(BP127,'Open Invoices'!$D$1:$E$3000,2,FALSE),"")</f>
        <v/>
      </c>
      <c r="BS127" s="59" t="str">
        <f>IFERROR(VLOOKUP($E127,'Nov 2015'!$D$1:$Z$300,22,FALSE),"-")</f>
        <v>-</v>
      </c>
      <c r="BT127" s="59" t="str">
        <f>IFERROR(VLOOKUP($E127,'Nov 2015'!$D$1:$Z$300,4,FALSE),"-")</f>
        <v>-</v>
      </c>
      <c r="BU127" s="59" t="str">
        <f>IFERROR(VLOOKUP(BT127,'Paid Invoices'!$F$6:$I$381,3,FALSE),"")</f>
        <v/>
      </c>
      <c r="BV127" s="59" t="str">
        <f>IFERROR(VLOOKUP(BT127,'Open Invoices'!$D$1:$E$3000,2,FALSE),"")</f>
        <v/>
      </c>
      <c r="BW127" s="59" t="str">
        <f>IFERROR(VLOOKUP($E127,'Oct 2015'!$D$1:$Z$300,22,FALSE),"-")</f>
        <v>-</v>
      </c>
      <c r="BX127" s="59" t="str">
        <f>IFERROR(VLOOKUP($E127,'Oct 2015'!$D$1:$Z$300,4,FALSE),"-")</f>
        <v>-</v>
      </c>
      <c r="BY127" s="59" t="str">
        <f>IFERROR(VLOOKUP(BX127,'Paid Invoices'!$F$6:$I$381,3,FALSE),"")</f>
        <v/>
      </c>
      <c r="BZ127" s="59" t="str">
        <f>IFERROR(VLOOKUP(BX127,'Open Invoices'!$D$1:$E$3000,2,FALSE),"")</f>
        <v/>
      </c>
      <c r="CA127" s="59" t="str">
        <f>IFERROR(VLOOKUP($E127,'Sep 2015'!$D$1:$Z$300,22,FALSE),"-")</f>
        <v>-</v>
      </c>
      <c r="CB127" s="59" t="str">
        <f>IFERROR(VLOOKUP($E127,'Sep 2015'!$D$1:$Z$300,4,FALSE),"-")</f>
        <v>-</v>
      </c>
      <c r="CC127" s="59" t="str">
        <f>IFERROR(VLOOKUP(CB127,'Paid Invoices'!$F$6:$I$381,3,FALSE),"")</f>
        <v/>
      </c>
      <c r="CD127" s="59" t="str">
        <f>IFERROR(VLOOKUP(CB127,'Open Invoices'!$D$1:$E$3000,2,FALSE),"")</f>
        <v/>
      </c>
      <c r="CE127" s="52"/>
      <c r="CF127" s="52" t="s">
        <v>2115</v>
      </c>
      <c r="CG127" s="49" t="str">
        <f>IFERROR(IFERROR(VLOOKUP($E127,'Asset Group  All Assets'!$B$1:$C$500,2,FALSE),(VLOOKUP($E127,'Missing-WSU-POs'!$B$1:$D$500,3,FALSE))),"?")</f>
        <v>P0771802</v>
      </c>
      <c r="CH127" s="31" t="str">
        <f>IF(G127="","",G127)</f>
        <v>P0771802</v>
      </c>
      <c r="CI127" s="31" t="str">
        <f>IF(CG127=CH127,"","Wrong PO")</f>
        <v/>
      </c>
      <c r="CJ127" s="29" t="str">
        <f>IFERROR(IF(VLOOKUP($E127,'Org July 2016 '!$D$1:$Z$500,3,FALSE)=G127,"-","Wrong PO"),"new")</f>
        <v>Wrong PO</v>
      </c>
      <c r="CK127" s="32">
        <f>IF(CJ127="wrong PO",(VLOOKUP($E127,'Org July 2016 '!$D$1:$Z$500,3,FALSE)),"")</f>
        <v>0</v>
      </c>
      <c r="CL127" s="29" t="str">
        <f>IFERROR(IF(VLOOKUP($E127,'Org June 2016 '!$D$1:$Z$500,3,FALSE)=G127,"-","Wrong PO"),"new")</f>
        <v>Wrong PO</v>
      </c>
      <c r="CM127" s="32">
        <f>IF(CL127="wrong PO",(VLOOKUP($E127,'Org June 2016 '!$D$1:$Z$500,3,FALSE)),"")</f>
        <v>0</v>
      </c>
      <c r="CN127" s="29" t="str">
        <f>IFERROR(IF(VLOOKUP($E127,'May 2016'!D192:Z691,3,FALSE)=G127,"-","Wrong PO"),"new")</f>
        <v>new</v>
      </c>
      <c r="CO127" s="32" t="str">
        <f>IF(CN127="wrong PO",(VLOOKUP($E127,'May 2016'!D192:Z691,3,FALSE)),"")</f>
        <v/>
      </c>
      <c r="CP127" s="29" t="str">
        <f>IFERROR(IF(VLOOKUP($E127,'Apr 2016'!$D$1:$Z$500,3,FALSE)=G127,"-","Wrong PO"),"new")</f>
        <v>-</v>
      </c>
      <c r="CQ127" s="32" t="str">
        <f>IF(CP127="wrong PO",(VLOOKUP($E127,'Apr 2016'!$D$1:$Z$500,3,FALSE)),"")</f>
        <v/>
      </c>
      <c r="CR127" s="32" t="str">
        <f>IFERROR(IF(VLOOKUP($E127,'Mar 2016'!$D$1:$Z$500,3,FALSE)=G127,"-","Wrong PO"),"new")</f>
        <v>-</v>
      </c>
      <c r="CS127" s="32" t="str">
        <f>IF(CP127="wrong PO",(VLOOKUP($E127,'Mar 2016'!$D$1:$Z$500,3,FALSE)),"")</f>
        <v/>
      </c>
      <c r="CT127" s="32" t="str">
        <f>IFERROR(IF(VLOOKUP($E127,'Feb 2016'!$D$1:$Z$500,3,FALSE)=G127,"-","Wrong PO"),"new")</f>
        <v>-</v>
      </c>
      <c r="CU127" s="32" t="str">
        <f>IF(CP127="wrong PO",(VLOOKUP($E127,'Feb 2016'!$D$1:$Z$500,3,FALSE)),"")</f>
        <v/>
      </c>
      <c r="CV127" s="29" t="str">
        <f>IFERROR(IF(VLOOKUP($E127,'Jan 2016'!$D$1:$Z$500,3,FALSE)=G127,"-","Wrong PO"),"new")</f>
        <v>-</v>
      </c>
      <c r="CW127" s="32" t="str">
        <f>IF(CV127="wrong PO",(VLOOKUP($E127,'Jan 2016'!$D$1:$Z$500,3,FALSE)),"")</f>
        <v/>
      </c>
      <c r="CX127" s="29" t="str">
        <f>IFERROR(IF(VLOOKUP($E127,'Dec 2015'!$D$1:$Z$500,3,FALSE)=G127,"-","Wrong PO"),"new")</f>
        <v>new</v>
      </c>
      <c r="CY127" s="32" t="str">
        <f>IF(CX127="wrong PO",(VLOOKUP($E127,'Dec 2015'!$D$1:$Z$500,3,FALSE)),"")</f>
        <v/>
      </c>
      <c r="CZ127" s="29" t="str">
        <f>IFERROR(IF(VLOOKUP($E127,'Nov 2015'!$D$1:$Z$500,3,FALSE)=G127,"-","Wrong PO"),"new")</f>
        <v>new</v>
      </c>
      <c r="DA127" s="32" t="str">
        <f>IF(CZ127="wrong PO",(VLOOKUP($E127,'Nov 2015'!$D$1:$Z$500,3,FALSE)),"")</f>
        <v/>
      </c>
      <c r="DB127" s="29" t="str">
        <f>IFERROR(IF(VLOOKUP($E127,'Oct 2015'!$D$1:$Z$500,3,FALSE)=G127,"-","Wrong PO"),"new")</f>
        <v>new</v>
      </c>
      <c r="DC127" s="32" t="str">
        <f>IF(DB127="wrong PO",(VLOOKUP($E127,'Oct 2015'!$D$1:$Z$500,3,FALSE)),"")</f>
        <v/>
      </c>
      <c r="DD127" s="29" t="str">
        <f>IFERROR(IF(VLOOKUP($E127,'Sep 2015'!$D$1:$Z$500,3,FALSE)=G127,"-","Wrong PO"),"new")</f>
        <v>new</v>
      </c>
      <c r="DE127" s="32" t="str">
        <f>IF(DD127="wrong PO",(VLOOKUP($E127,'Sep 2015'!$D$1:$Z$500,3,FALSE)),"")</f>
        <v/>
      </c>
    </row>
    <row r="128" spans="1:109">
      <c r="A128" s="115">
        <v>193</v>
      </c>
      <c r="B128" s="2" t="s">
        <v>841</v>
      </c>
      <c r="C128" s="2" t="s">
        <v>510</v>
      </c>
      <c r="D128" s="2" t="s">
        <v>69</v>
      </c>
      <c r="E128" s="2" t="s">
        <v>245</v>
      </c>
      <c r="F128" s="2" t="s">
        <v>547</v>
      </c>
      <c r="G128" s="21" t="s">
        <v>170</v>
      </c>
      <c r="H128" s="21" t="str">
        <f>IFERROR(VLOOKUP($E128,'Wayne Master'!$B$1:$C$315,2,FALSE),"not on master")</f>
        <v>P0771802</v>
      </c>
      <c r="I128" s="11" t="s">
        <v>2056</v>
      </c>
      <c r="J128" s="3">
        <v>42391</v>
      </c>
      <c r="K128" s="2" t="s">
        <v>39</v>
      </c>
      <c r="L128" s="2" t="s">
        <v>548</v>
      </c>
      <c r="M128" s="2" t="s">
        <v>30</v>
      </c>
      <c r="N128" s="2" t="s">
        <v>31</v>
      </c>
      <c r="O128" s="2" t="s">
        <v>32</v>
      </c>
      <c r="P128" s="4">
        <v>10291</v>
      </c>
      <c r="Q128" s="4">
        <v>11723</v>
      </c>
      <c r="R128" s="4">
        <v>1432</v>
      </c>
      <c r="S128" s="5">
        <v>24.2</v>
      </c>
      <c r="T128" s="4">
        <v>2865</v>
      </c>
      <c r="U128" s="4">
        <v>3090</v>
      </c>
      <c r="V128" s="4">
        <v>225</v>
      </c>
      <c r="W128" s="5">
        <v>13.46</v>
      </c>
      <c r="X128" s="5">
        <v>0</v>
      </c>
      <c r="Y128" s="14">
        <v>37.659999999999997</v>
      </c>
      <c r="Z128" s="14">
        <v>0</v>
      </c>
      <c r="AA128" s="14">
        <v>37.659999999999997</v>
      </c>
      <c r="AB128" s="4">
        <v>24580</v>
      </c>
      <c r="AC128" s="55"/>
      <c r="AD128" s="59">
        <f>SUM(AI128,AM128,AQ128,AU128,AY128,BC128,BG128,BK128,BO128,BS128,BW128,CA128)</f>
        <v>382.56</v>
      </c>
      <c r="AE128" s="59">
        <f>(Q128*0.0169)+(U128*0.0598)</f>
        <v>382.90070000000003</v>
      </c>
      <c r="AF128" s="102">
        <f>IFERROR(IFERROR(VLOOKUP($G128,'FPO034'!$J$9:$Q$196,7,FALSE),(VLOOKUP($H128,'FPO034'!$J$9:$Q$196,7,FALSE))),"No PO")</f>
        <v>8814.48</v>
      </c>
      <c r="AG128" s="102">
        <f>IFERROR(IFERROR(VLOOKUP($G128,'FPO034'!$J$9:$Q$196,8,FALSE),(VLOOKUP($H128,'FPO034'!$J$9:$Q$196,8,FALSE))),"No PO")</f>
        <v>0</v>
      </c>
      <c r="AH128" s="102" t="str">
        <f>IF(AG128&lt;&gt;0,"No",IF(AD128&gt;AF128,"No",IF(AD128/AE128&lt;1,"--",IF(AD128/AE128&lt;1.02,"Maybe","No"))))</f>
        <v>--</v>
      </c>
      <c r="AI128" s="59">
        <f>IFERROR(VLOOKUP($E128,'Rev2 Aug 16'!$D$1:$Z$300,22,FALSE),"-")</f>
        <v>37.659999999999997</v>
      </c>
      <c r="AJ128" s="59" t="str">
        <f>IFERROR(VLOOKUP($E128,'Rev2 Aug 16'!$D$1:$Z$300,5,FALSE),"-")</f>
        <v>WAY2001H6BD</v>
      </c>
      <c r="AK128" s="59" t="str">
        <f>IFERROR(VLOOKUP(AJ128,'Paid Invoices'!$F$6:$I$381,3,FALSE),"")</f>
        <v/>
      </c>
      <c r="AL128" s="59" t="str">
        <f>IFERROR(VLOOKUP(AJ128,'Open Invoices'!$D$1:$E$3000,2,FALSE),"")</f>
        <v/>
      </c>
      <c r="AM128" s="59">
        <f>IFERROR(VLOOKUP($E128,'Rev2 July 16'!$D$1:$Z$300,22,FALSE),"-")</f>
        <v>53.85</v>
      </c>
      <c r="AN128" s="59" t="str">
        <f>IFERROR(VLOOKUP($E128,'Rev2 July 16'!$D$1:$Z$300,5,FALSE),"-")</f>
        <v>WAY2001G6BF</v>
      </c>
      <c r="AO128" s="59" t="str">
        <f>IFERROR(VLOOKUP(AN128,'Paid Invoices'!$F$6:$I$381,3,FALSE),"")</f>
        <v/>
      </c>
      <c r="AP128" s="59" t="str">
        <f>IFERROR(VLOOKUP(AN128,'Open Invoices'!$D$1:$E$3000,2,FALSE),"")</f>
        <v/>
      </c>
      <c r="AQ128" s="59">
        <f>IFERROR(VLOOKUP($E128,'Rev June 16'!$D$1:$Z$300,22,FALSE),"-")</f>
        <v>52.6</v>
      </c>
      <c r="AR128" s="59" t="str">
        <f>IFERROR(VLOOKUP($E128,'Rev June 16'!$D$1:$Z$300,4,FALSE),"-")</f>
        <v>WAY2001F6BD</v>
      </c>
      <c r="AS128" s="59" t="str">
        <f>IFERROR(VLOOKUP(AR128,'Paid Invoices'!$F$6:$I$381,3,FALSE),"")</f>
        <v/>
      </c>
      <c r="AT128" s="59" t="str">
        <f>IFERROR(VLOOKUP(AR128,'Open Invoices'!$D$1:$E$3000,2,FALSE),"")</f>
        <v/>
      </c>
      <c r="AU128" s="59">
        <f>IFERROR(VLOOKUP($E128,'May 2016'!$D$1:$Z$300,22,FALSE),"-")</f>
        <v>77.930000000000007</v>
      </c>
      <c r="AV128" s="59" t="str">
        <f>IFERROR(VLOOKUP($E128,'May 2016'!$D$1:$Z$300,4,FALSE),"-")</f>
        <v>WAY2001E6BC</v>
      </c>
      <c r="AW128" s="59" t="str">
        <f>IFERROR(VLOOKUP(AV128,'Paid Invoices'!$F$6:$I$381,3,FALSE),"")</f>
        <v/>
      </c>
      <c r="AX128" s="59" t="str">
        <f>IFERROR(VLOOKUP(AV128,'Open Invoices'!$D$1:$E$3000,2,FALSE),"")</f>
        <v/>
      </c>
      <c r="AY128" s="59">
        <f>IFERROR(VLOOKUP($E128,'Apr 2016'!$D$1:$Z$300,22,FALSE),"-")</f>
        <v>55.83</v>
      </c>
      <c r="AZ128" s="59" t="str">
        <f>IFERROR(VLOOKUP($E128,'Apr 2016'!$D$1:$Z$300,4,FALSE),"-")</f>
        <v>WAY2001D6A</v>
      </c>
      <c r="BA128" s="59" t="str">
        <f>IFERROR(VLOOKUP(AZ128,'Paid Invoices'!$F$6:$I$381,3,FALSE),"")</f>
        <v/>
      </c>
      <c r="BB128" s="59" t="str">
        <f>IFERROR(VLOOKUP(AZ128,'Open Invoices'!$D$1:$E$3000,2,FALSE),"")</f>
        <v/>
      </c>
      <c r="BC128" s="59">
        <f>IFERROR(VLOOKUP($E128,'Mar 2016'!$D$1:$Z$300,22,FALSE),"-")</f>
        <v>66.430000000000007</v>
      </c>
      <c r="BD128" s="59" t="str">
        <f>IFERROR(VLOOKUP($E128,'Mar 2016'!$D$1:$Z$300,4,FALSE),"-")</f>
        <v>WAY2001C6AW</v>
      </c>
      <c r="BE128" s="59" t="str">
        <f>IFERROR(VLOOKUP(BD128,'Paid Invoices'!$F$6:$I$381,3,FALSE),"")</f>
        <v/>
      </c>
      <c r="BF128" s="59" t="str">
        <f>IFERROR(VLOOKUP(BD128,'Open Invoices'!$D$1:$E$3000,2,FALSE),"")</f>
        <v/>
      </c>
      <c r="BG128" s="59">
        <f>IFERROR(VLOOKUP($E128,'Feb 2016'!$D$1:$Z$300,22,FALSE),"-")</f>
        <v>38.26</v>
      </c>
      <c r="BH128" s="59" t="str">
        <f>IFERROR(VLOOKUP($E128,'Feb 2016'!$D$1:$Z$300,4,FALSE),"-")</f>
        <v>WAY2001B6AP</v>
      </c>
      <c r="BI128" s="59" t="str">
        <f>IFERROR(VLOOKUP(BH128,'Paid Invoices'!$F$6:$I$381,3,FALSE),"")</f>
        <v/>
      </c>
      <c r="BJ128" s="59" t="str">
        <f>IFERROR(VLOOKUP(BH128,'Open Invoices'!$D$1:$E$3000,2,FALSE),"")</f>
        <v/>
      </c>
      <c r="BK128" s="59">
        <f>IFERROR(VLOOKUP($E128,'Jan 2016'!$D$1:$Z$300,22,FALSE),"-")</f>
        <v>0</v>
      </c>
      <c r="BL128" s="59" t="str">
        <f>IFERROR(VLOOKUP($E128,'Jan 2016'!$D$1:$Z$300,4,FALSE),"-")</f>
        <v>WAY2001A6B</v>
      </c>
      <c r="BM128" s="59" t="str">
        <f>IFERROR(VLOOKUP(BL128,'Paid Invoices'!$F$6:$I$381,3,FALSE),"")</f>
        <v/>
      </c>
      <c r="BN128" s="59" t="str">
        <f>IFERROR(VLOOKUP(BL128,'Open Invoices'!$D$1:$E$3000,2,FALSE),"")</f>
        <v/>
      </c>
      <c r="BO128" s="59" t="str">
        <f>IFERROR(VLOOKUP($E128,'Dec 2015'!$D$1:$Z$300,22,FALSE),"-")</f>
        <v>-</v>
      </c>
      <c r="BP128" s="59" t="str">
        <f>IFERROR(VLOOKUP($E128,'Dec 2015'!$D$1:$Z$300,4,FALSE),"-")</f>
        <v>-</v>
      </c>
      <c r="BQ128" s="59" t="str">
        <f>IFERROR(VLOOKUP(BP128,'Paid Invoices'!$F$6:$I$381,3,FALSE),"")</f>
        <v/>
      </c>
      <c r="BR128" s="59" t="str">
        <f>IFERROR(VLOOKUP(BP128,'Open Invoices'!$D$1:$E$3000,2,FALSE),"")</f>
        <v/>
      </c>
      <c r="BS128" s="59" t="str">
        <f>IFERROR(VLOOKUP($E128,'Nov 2015'!$D$1:$Z$300,22,FALSE),"-")</f>
        <v>-</v>
      </c>
      <c r="BT128" s="59" t="str">
        <f>IFERROR(VLOOKUP($E128,'Nov 2015'!$D$1:$Z$300,4,FALSE),"-")</f>
        <v>-</v>
      </c>
      <c r="BU128" s="59" t="str">
        <f>IFERROR(VLOOKUP(BT128,'Paid Invoices'!$F$6:$I$381,3,FALSE),"")</f>
        <v/>
      </c>
      <c r="BV128" s="59" t="str">
        <f>IFERROR(VLOOKUP(BT128,'Open Invoices'!$D$1:$E$3000,2,FALSE),"")</f>
        <v/>
      </c>
      <c r="BW128" s="59" t="str">
        <f>IFERROR(VLOOKUP($E128,'Oct 2015'!$D$1:$Z$300,22,FALSE),"-")</f>
        <v>-</v>
      </c>
      <c r="BX128" s="59" t="str">
        <f>IFERROR(VLOOKUP($E128,'Oct 2015'!$D$1:$Z$300,4,FALSE),"-")</f>
        <v>-</v>
      </c>
      <c r="BY128" s="59" t="str">
        <f>IFERROR(VLOOKUP(BX128,'Paid Invoices'!$F$6:$I$381,3,FALSE),"")</f>
        <v/>
      </c>
      <c r="BZ128" s="59" t="str">
        <f>IFERROR(VLOOKUP(BX128,'Open Invoices'!$D$1:$E$3000,2,FALSE),"")</f>
        <v/>
      </c>
      <c r="CA128" s="59" t="str">
        <f>IFERROR(VLOOKUP($E128,'Sep 2015'!$D$1:$Z$300,22,FALSE),"-")</f>
        <v>-</v>
      </c>
      <c r="CB128" s="59" t="str">
        <f>IFERROR(VLOOKUP($E128,'Sep 2015'!$D$1:$Z$300,4,FALSE),"-")</f>
        <v>-</v>
      </c>
      <c r="CC128" s="59" t="str">
        <f>IFERROR(VLOOKUP(CB128,'Paid Invoices'!$F$6:$I$381,3,FALSE),"")</f>
        <v/>
      </c>
      <c r="CD128" s="59" t="str">
        <f>IFERROR(VLOOKUP(CB128,'Open Invoices'!$D$1:$E$3000,2,FALSE),"")</f>
        <v/>
      </c>
      <c r="CE128" s="52"/>
      <c r="CF128" s="52" t="s">
        <v>2115</v>
      </c>
      <c r="CG128" s="49" t="str">
        <f>IFERROR(IFERROR(VLOOKUP($E128,'Asset Group  All Assets'!$B$1:$C$500,2,FALSE),(VLOOKUP($E128,'Missing-WSU-POs'!$B$1:$D$500,3,FALSE))),"?")</f>
        <v>P0771802</v>
      </c>
      <c r="CH128" s="31" t="str">
        <f>IF(G128="","",G128)</f>
        <v>P0771802</v>
      </c>
      <c r="CI128" s="31" t="str">
        <f>IF(CG128=CH128,"","Wrong PO")</f>
        <v/>
      </c>
      <c r="CJ128" s="29" t="str">
        <f>IFERROR(IF(VLOOKUP($E128,'Org July 2016 '!$D$1:$Z$500,3,FALSE)=G128,"-","Wrong PO"),"new")</f>
        <v>Wrong PO</v>
      </c>
      <c r="CK128" s="32">
        <f>IF(CJ128="wrong PO",(VLOOKUP($E128,'Org July 2016 '!$D$1:$Z$500,3,FALSE)),"")</f>
        <v>0</v>
      </c>
      <c r="CL128" s="29" t="str">
        <f>IFERROR(IF(VLOOKUP($E128,'Org June 2016 '!$D$1:$Z$500,3,FALSE)=G128,"-","Wrong PO"),"new")</f>
        <v>Wrong PO</v>
      </c>
      <c r="CM128" s="32">
        <f>IF(CL128="wrong PO",(VLOOKUP($E128,'Org June 2016 '!$D$1:$Z$500,3,FALSE)),"")</f>
        <v>0</v>
      </c>
      <c r="CN128" s="29" t="str">
        <f>IFERROR(IF(VLOOKUP($E128,'May 2016'!D193:Z692,3,FALSE)=G128,"-","Wrong PO"),"new")</f>
        <v>new</v>
      </c>
      <c r="CO128" s="32" t="str">
        <f>IF(CN128="wrong PO",(VLOOKUP($E128,'May 2016'!D193:Z692,3,FALSE)),"")</f>
        <v/>
      </c>
      <c r="CP128" s="29" t="str">
        <f>IFERROR(IF(VLOOKUP($E128,'Apr 2016'!$D$1:$Z$500,3,FALSE)=G128,"-","Wrong PO"),"new")</f>
        <v>-</v>
      </c>
      <c r="CQ128" s="32" t="str">
        <f>IF(CP128="wrong PO",(VLOOKUP($E128,'Apr 2016'!$D$1:$Z$500,3,FALSE)),"")</f>
        <v/>
      </c>
      <c r="CR128" s="32" t="str">
        <f>IFERROR(IF(VLOOKUP($E128,'Mar 2016'!$D$1:$Z$500,3,FALSE)=G128,"-","Wrong PO"),"new")</f>
        <v>-</v>
      </c>
      <c r="CS128" s="32" t="str">
        <f>IF(CP128="wrong PO",(VLOOKUP($E128,'Mar 2016'!$D$1:$Z$500,3,FALSE)),"")</f>
        <v/>
      </c>
      <c r="CT128" s="32" t="str">
        <f>IFERROR(IF(VLOOKUP($E128,'Feb 2016'!$D$1:$Z$500,3,FALSE)=G128,"-","Wrong PO"),"new")</f>
        <v>-</v>
      </c>
      <c r="CU128" s="32" t="str">
        <f>IF(CP128="wrong PO",(VLOOKUP($E128,'Feb 2016'!$D$1:$Z$500,3,FALSE)),"")</f>
        <v/>
      </c>
      <c r="CV128" s="29" t="str">
        <f>IFERROR(IF(VLOOKUP($E128,'Jan 2016'!$D$1:$Z$500,3,FALSE)=G128,"-","Wrong PO"),"new")</f>
        <v>-</v>
      </c>
      <c r="CW128" s="32" t="str">
        <f>IF(CV128="wrong PO",(VLOOKUP($E128,'Jan 2016'!$D$1:$Z$500,3,FALSE)),"")</f>
        <v/>
      </c>
      <c r="CX128" s="29" t="str">
        <f>IFERROR(IF(VLOOKUP($E128,'Dec 2015'!$D$1:$Z$500,3,FALSE)=G128,"-","Wrong PO"),"new")</f>
        <v>new</v>
      </c>
      <c r="CY128" s="32" t="str">
        <f>IF(CX128="wrong PO",(VLOOKUP($E128,'Dec 2015'!$D$1:$Z$500,3,FALSE)),"")</f>
        <v/>
      </c>
      <c r="CZ128" s="29" t="str">
        <f>IFERROR(IF(VLOOKUP($E128,'Nov 2015'!$D$1:$Z$500,3,FALSE)=G128,"-","Wrong PO"),"new")</f>
        <v>new</v>
      </c>
      <c r="DA128" s="32" t="str">
        <f>IF(CZ128="wrong PO",(VLOOKUP($E128,'Nov 2015'!$D$1:$Z$500,3,FALSE)),"")</f>
        <v/>
      </c>
      <c r="DB128" s="29" t="str">
        <f>IFERROR(IF(VLOOKUP($E128,'Oct 2015'!$D$1:$Z$500,3,FALSE)=G128,"-","Wrong PO"),"new")</f>
        <v>new</v>
      </c>
      <c r="DC128" s="32" t="str">
        <f>IF(DB128="wrong PO",(VLOOKUP($E128,'Oct 2015'!$D$1:$Z$500,3,FALSE)),"")</f>
        <v/>
      </c>
      <c r="DD128" s="29" t="str">
        <f>IFERROR(IF(VLOOKUP($E128,'Sep 2015'!$D$1:$Z$500,3,FALSE)=G128,"-","Wrong PO"),"new")</f>
        <v>new</v>
      </c>
      <c r="DE128" s="32" t="str">
        <f>IF(DD128="wrong PO",(VLOOKUP($E128,'Sep 2015'!$D$1:$Z$500,3,FALSE)),"")</f>
        <v/>
      </c>
    </row>
    <row r="129" spans="1:109">
      <c r="A129" s="115">
        <v>194</v>
      </c>
      <c r="B129" s="2" t="s">
        <v>841</v>
      </c>
      <c r="C129" s="2" t="s">
        <v>510</v>
      </c>
      <c r="D129" s="2" t="s">
        <v>69</v>
      </c>
      <c r="E129" s="2" t="s">
        <v>246</v>
      </c>
      <c r="F129" s="2" t="s">
        <v>547</v>
      </c>
      <c r="G129" s="21" t="s">
        <v>170</v>
      </c>
      <c r="H129" s="21" t="str">
        <f>IFERROR(VLOOKUP($E129,'Wayne Master'!$B$1:$C$315,2,FALSE),"not on master")</f>
        <v>P0771802</v>
      </c>
      <c r="I129" s="11" t="s">
        <v>2056</v>
      </c>
      <c r="J129" s="3">
        <v>42388</v>
      </c>
      <c r="K129" s="2" t="s">
        <v>39</v>
      </c>
      <c r="L129" s="2" t="s">
        <v>548</v>
      </c>
      <c r="M129" s="2" t="s">
        <v>30</v>
      </c>
      <c r="N129" s="2" t="s">
        <v>31</v>
      </c>
      <c r="O129" s="2" t="s">
        <v>32</v>
      </c>
      <c r="P129" s="4">
        <v>131</v>
      </c>
      <c r="Q129" s="4">
        <v>131</v>
      </c>
      <c r="R129" s="4">
        <v>0</v>
      </c>
      <c r="S129" s="5">
        <v>0</v>
      </c>
      <c r="T129" s="4">
        <v>310</v>
      </c>
      <c r="U129" s="4">
        <v>310</v>
      </c>
      <c r="V129" s="4">
        <v>0</v>
      </c>
      <c r="W129" s="5">
        <v>0</v>
      </c>
      <c r="X129" s="5">
        <v>0</v>
      </c>
      <c r="Y129" s="14">
        <v>0</v>
      </c>
      <c r="Z129" s="14">
        <v>0</v>
      </c>
      <c r="AA129" s="14">
        <v>0</v>
      </c>
      <c r="AB129" s="4">
        <v>24580</v>
      </c>
      <c r="AC129" s="55"/>
      <c r="AD129" s="59">
        <f>SUM(AI129,AM129,AQ129,AU129,AY129,BC129,BG129,BK129,BO129,BS129,BW129,CA129)</f>
        <v>20.49</v>
      </c>
      <c r="AE129" s="59">
        <f>(Q129*0.0169)+(U129*0.0598)</f>
        <v>20.751899999999999</v>
      </c>
      <c r="AF129" s="102">
        <f>IFERROR(IFERROR(VLOOKUP($G129,'FPO034'!$J$9:$Q$196,7,FALSE),(VLOOKUP($H129,'FPO034'!$J$9:$Q$196,7,FALSE))),"No PO")</f>
        <v>8814.48</v>
      </c>
      <c r="AG129" s="102">
        <f>IFERROR(IFERROR(VLOOKUP($G129,'FPO034'!$J$9:$Q$196,8,FALSE),(VLOOKUP($H129,'FPO034'!$J$9:$Q$196,8,FALSE))),"No PO")</f>
        <v>0</v>
      </c>
      <c r="AH129" s="102" t="str">
        <f>IF(AG129&lt;&gt;0,"No",IF(AD129&gt;AF129,"No",IF(AD129/AE129&lt;1,"--",IF(AD129/AE129&lt;1.02,"Maybe","No"))))</f>
        <v>--</v>
      </c>
      <c r="AI129" s="59" t="str">
        <f>IFERROR(VLOOKUP($E129,'Rev2 Aug 16'!$D$1:$Z$300,22,FALSE),"-")</f>
        <v>-</v>
      </c>
      <c r="AJ129" s="59" t="str">
        <f>IFERROR(VLOOKUP($E129,'Rev2 Aug 16'!$D$1:$Z$300,5,FALSE),"-")</f>
        <v>-</v>
      </c>
      <c r="AK129" s="59" t="str">
        <f>IFERROR(VLOOKUP(AJ129,'Paid Invoices'!$F$6:$I$381,3,FALSE),"")</f>
        <v/>
      </c>
      <c r="AL129" s="59" t="str">
        <f>IFERROR(VLOOKUP(AJ129,'Open Invoices'!$D$1:$E$3000,2,FALSE),"")</f>
        <v/>
      </c>
      <c r="AM129" s="59">
        <f>IFERROR(VLOOKUP($E129,'Rev2 July 16'!$D$1:$Z$300,22,FALSE),"-")</f>
        <v>2.2200000000000002</v>
      </c>
      <c r="AN129" s="59" t="str">
        <f>IFERROR(VLOOKUP($E129,'Rev2 July 16'!$D$1:$Z$300,5,FALSE),"-")</f>
        <v>WAY2001G6BF</v>
      </c>
      <c r="AO129" s="59" t="str">
        <f>IFERROR(VLOOKUP(AN129,'Paid Invoices'!$F$6:$I$381,3,FALSE),"")</f>
        <v/>
      </c>
      <c r="AP129" s="59" t="str">
        <f>IFERROR(VLOOKUP(AN129,'Open Invoices'!$D$1:$E$3000,2,FALSE),"")</f>
        <v/>
      </c>
      <c r="AQ129" s="59">
        <f>IFERROR(VLOOKUP($E129,'Rev June 16'!$D$1:$Z$300,22,FALSE),"-")</f>
        <v>0.98</v>
      </c>
      <c r="AR129" s="59" t="str">
        <f>IFERROR(VLOOKUP($E129,'Rev June 16'!$D$1:$Z$300,4,FALSE),"-")</f>
        <v>WAY2001F6BD</v>
      </c>
      <c r="AS129" s="59" t="str">
        <f>IFERROR(VLOOKUP(AR129,'Paid Invoices'!$F$6:$I$381,3,FALSE),"")</f>
        <v/>
      </c>
      <c r="AT129" s="59" t="str">
        <f>IFERROR(VLOOKUP(AR129,'Open Invoices'!$D$1:$E$3000,2,FALSE),"")</f>
        <v/>
      </c>
      <c r="AU129" s="59">
        <f>IFERROR(VLOOKUP($E129,'May 2016'!$D$1:$Z$300,22,FALSE),"-")</f>
        <v>6.59</v>
      </c>
      <c r="AV129" s="59" t="str">
        <f>IFERROR(VLOOKUP($E129,'May 2016'!$D$1:$Z$300,4,FALSE),"-")</f>
        <v>WAY2001E6BC</v>
      </c>
      <c r="AW129" s="59" t="str">
        <f>IFERROR(VLOOKUP(AV129,'Paid Invoices'!$F$6:$I$381,3,FALSE),"")</f>
        <v/>
      </c>
      <c r="AX129" s="59" t="str">
        <f>IFERROR(VLOOKUP(AV129,'Open Invoices'!$D$1:$E$3000,2,FALSE),"")</f>
        <v/>
      </c>
      <c r="AY129" s="59">
        <f>IFERROR(VLOOKUP($E129,'Apr 2016'!$D$1:$Z$300,22,FALSE),"-")</f>
        <v>5.85</v>
      </c>
      <c r="AZ129" s="59" t="str">
        <f>IFERROR(VLOOKUP($E129,'Apr 2016'!$D$1:$Z$300,4,FALSE),"-")</f>
        <v>WAY2001D6A</v>
      </c>
      <c r="BA129" s="59" t="str">
        <f>IFERROR(VLOOKUP(AZ129,'Paid Invoices'!$F$6:$I$381,3,FALSE),"")</f>
        <v/>
      </c>
      <c r="BB129" s="59" t="str">
        <f>IFERROR(VLOOKUP(AZ129,'Open Invoices'!$D$1:$E$3000,2,FALSE),"")</f>
        <v/>
      </c>
      <c r="BC129" s="59">
        <f>IFERROR(VLOOKUP($E129,'Mar 2016'!$D$1:$Z$300,22,FALSE),"-")</f>
        <v>0.49</v>
      </c>
      <c r="BD129" s="59" t="str">
        <f>IFERROR(VLOOKUP($E129,'Mar 2016'!$D$1:$Z$300,4,FALSE),"-")</f>
        <v>WAY2001C6AW</v>
      </c>
      <c r="BE129" s="59" t="str">
        <f>IFERROR(VLOOKUP(BD129,'Paid Invoices'!$F$6:$I$381,3,FALSE),"")</f>
        <v/>
      </c>
      <c r="BF129" s="59" t="str">
        <f>IFERROR(VLOOKUP(BD129,'Open Invoices'!$D$1:$E$3000,2,FALSE),"")</f>
        <v/>
      </c>
      <c r="BG129" s="59">
        <f>IFERROR(VLOOKUP($E129,'Feb 2016'!$D$1:$Z$300,22,FALSE),"-")</f>
        <v>4.3600000000000003</v>
      </c>
      <c r="BH129" s="59" t="str">
        <f>IFERROR(VLOOKUP($E129,'Feb 2016'!$D$1:$Z$300,4,FALSE),"-")</f>
        <v>WAY2001B6AP</v>
      </c>
      <c r="BI129" s="59" t="str">
        <f>IFERROR(VLOOKUP(BH129,'Paid Invoices'!$F$6:$I$381,3,FALSE),"")</f>
        <v/>
      </c>
      <c r="BJ129" s="59" t="str">
        <f>IFERROR(VLOOKUP(BH129,'Open Invoices'!$D$1:$E$3000,2,FALSE),"")</f>
        <v/>
      </c>
      <c r="BK129" s="59">
        <f>IFERROR(VLOOKUP($E129,'Jan 2016'!$D$1:$Z$300,22,FALSE),"-")</f>
        <v>0</v>
      </c>
      <c r="BL129" s="59" t="str">
        <f>IFERROR(VLOOKUP($E129,'Jan 2016'!$D$1:$Z$300,4,FALSE),"-")</f>
        <v>WAY2001A6B</v>
      </c>
      <c r="BM129" s="59" t="str">
        <f>IFERROR(VLOOKUP(BL129,'Paid Invoices'!$F$6:$I$381,3,FALSE),"")</f>
        <v/>
      </c>
      <c r="BN129" s="59" t="str">
        <f>IFERROR(VLOOKUP(BL129,'Open Invoices'!$D$1:$E$3000,2,FALSE),"")</f>
        <v/>
      </c>
      <c r="BO129" s="59" t="str">
        <f>IFERROR(VLOOKUP($E129,'Dec 2015'!$D$1:$Z$300,22,FALSE),"-")</f>
        <v>-</v>
      </c>
      <c r="BP129" s="59" t="str">
        <f>IFERROR(VLOOKUP($E129,'Dec 2015'!$D$1:$Z$300,4,FALSE),"-")</f>
        <v>-</v>
      </c>
      <c r="BQ129" s="59" t="str">
        <f>IFERROR(VLOOKUP(BP129,'Paid Invoices'!$F$6:$I$381,3,FALSE),"")</f>
        <v/>
      </c>
      <c r="BR129" s="59" t="str">
        <f>IFERROR(VLOOKUP(BP129,'Open Invoices'!$D$1:$E$3000,2,FALSE),"")</f>
        <v/>
      </c>
      <c r="BS129" s="59" t="str">
        <f>IFERROR(VLOOKUP($E129,'Nov 2015'!$D$1:$Z$300,22,FALSE),"-")</f>
        <v>-</v>
      </c>
      <c r="BT129" s="59" t="str">
        <f>IFERROR(VLOOKUP($E129,'Nov 2015'!$D$1:$Z$300,4,FALSE),"-")</f>
        <v>-</v>
      </c>
      <c r="BU129" s="59" t="str">
        <f>IFERROR(VLOOKUP(BT129,'Paid Invoices'!$F$6:$I$381,3,FALSE),"")</f>
        <v/>
      </c>
      <c r="BV129" s="59" t="str">
        <f>IFERROR(VLOOKUP(BT129,'Open Invoices'!$D$1:$E$3000,2,FALSE),"")</f>
        <v/>
      </c>
      <c r="BW129" s="59" t="str">
        <f>IFERROR(VLOOKUP($E129,'Oct 2015'!$D$1:$Z$300,22,FALSE),"-")</f>
        <v>-</v>
      </c>
      <c r="BX129" s="59" t="str">
        <f>IFERROR(VLOOKUP($E129,'Oct 2015'!$D$1:$Z$300,4,FALSE),"-")</f>
        <v>-</v>
      </c>
      <c r="BY129" s="59" t="str">
        <f>IFERROR(VLOOKUP(BX129,'Paid Invoices'!$F$6:$I$381,3,FALSE),"")</f>
        <v/>
      </c>
      <c r="BZ129" s="59" t="str">
        <f>IFERROR(VLOOKUP(BX129,'Open Invoices'!$D$1:$E$3000,2,FALSE),"")</f>
        <v/>
      </c>
      <c r="CA129" s="59" t="str">
        <f>IFERROR(VLOOKUP($E129,'Sep 2015'!$D$1:$Z$300,22,FALSE),"-")</f>
        <v>-</v>
      </c>
      <c r="CB129" s="59" t="str">
        <f>IFERROR(VLOOKUP($E129,'Sep 2015'!$D$1:$Z$300,4,FALSE),"-")</f>
        <v>-</v>
      </c>
      <c r="CC129" s="59" t="str">
        <f>IFERROR(VLOOKUP(CB129,'Paid Invoices'!$F$6:$I$381,3,FALSE),"")</f>
        <v/>
      </c>
      <c r="CD129" s="59" t="str">
        <f>IFERROR(VLOOKUP(CB129,'Open Invoices'!$D$1:$E$3000,2,FALSE),"")</f>
        <v/>
      </c>
      <c r="CE129" s="52"/>
      <c r="CF129" s="52" t="s">
        <v>2115</v>
      </c>
      <c r="CG129" s="49" t="str">
        <f>IFERROR(IFERROR(VLOOKUP($E129,'Asset Group  All Assets'!$B$1:$C$500,2,FALSE),(VLOOKUP($E129,'Missing-WSU-POs'!$B$1:$D$500,3,FALSE))),"?")</f>
        <v>P0771802</v>
      </c>
      <c r="CH129" s="31" t="str">
        <f>IF(G129="","",G129)</f>
        <v>P0771802</v>
      </c>
      <c r="CI129" s="31" t="str">
        <f>IF(CG129=CH129,"","Wrong PO")</f>
        <v/>
      </c>
      <c r="CJ129" s="29" t="str">
        <f>IFERROR(IF(VLOOKUP($E129,'Org July 2016 '!$D$1:$Z$500,3,FALSE)=G129,"-","Wrong PO"),"new")</f>
        <v>Wrong PO</v>
      </c>
      <c r="CK129" s="32">
        <f>IF(CJ129="wrong PO",(VLOOKUP($E129,'Org July 2016 '!$D$1:$Z$500,3,FALSE)),"")</f>
        <v>0</v>
      </c>
      <c r="CL129" s="29" t="str">
        <f>IFERROR(IF(VLOOKUP($E129,'Org June 2016 '!$D$1:$Z$500,3,FALSE)=G129,"-","Wrong PO"),"new")</f>
        <v>Wrong PO</v>
      </c>
      <c r="CM129" s="32">
        <f>IF(CL129="wrong PO",(VLOOKUP($E129,'Org June 2016 '!$D$1:$Z$500,3,FALSE)),"")</f>
        <v>0</v>
      </c>
      <c r="CN129" s="29" t="str">
        <f>IFERROR(IF(VLOOKUP($E129,'May 2016'!D194:Z693,3,FALSE)=G129,"-","Wrong PO"),"new")</f>
        <v>new</v>
      </c>
      <c r="CO129" s="32" t="str">
        <f>IF(CN129="wrong PO",(VLOOKUP($E129,'May 2016'!D194:Z693,3,FALSE)),"")</f>
        <v/>
      </c>
      <c r="CP129" s="29" t="str">
        <f>IFERROR(IF(VLOOKUP($E129,'Apr 2016'!$D$1:$Z$500,3,FALSE)=G129,"-","Wrong PO"),"new")</f>
        <v>-</v>
      </c>
      <c r="CQ129" s="32" t="str">
        <f>IF(CP129="wrong PO",(VLOOKUP($E129,'Apr 2016'!$D$1:$Z$500,3,FALSE)),"")</f>
        <v/>
      </c>
      <c r="CR129" s="32" t="str">
        <f>IFERROR(IF(VLOOKUP($E129,'Mar 2016'!$D$1:$Z$500,3,FALSE)=G129,"-","Wrong PO"),"new")</f>
        <v>-</v>
      </c>
      <c r="CS129" s="32" t="str">
        <f>IF(CP129="wrong PO",(VLOOKUP($E129,'Mar 2016'!$D$1:$Z$500,3,FALSE)),"")</f>
        <v/>
      </c>
      <c r="CT129" s="32" t="str">
        <f>IFERROR(IF(VLOOKUP($E129,'Feb 2016'!$D$1:$Z$500,3,FALSE)=G129,"-","Wrong PO"),"new")</f>
        <v>-</v>
      </c>
      <c r="CU129" s="32" t="str">
        <f>IF(CP129="wrong PO",(VLOOKUP($E129,'Feb 2016'!$D$1:$Z$500,3,FALSE)),"")</f>
        <v/>
      </c>
      <c r="CV129" s="29" t="str">
        <f>IFERROR(IF(VLOOKUP($E129,'Jan 2016'!$D$1:$Z$500,3,FALSE)=G129,"-","Wrong PO"),"new")</f>
        <v>-</v>
      </c>
      <c r="CW129" s="32" t="str">
        <f>IF(CV129="wrong PO",(VLOOKUP($E129,'Jan 2016'!$D$1:$Z$500,3,FALSE)),"")</f>
        <v/>
      </c>
      <c r="CX129" s="29" t="str">
        <f>IFERROR(IF(VLOOKUP($E129,'Dec 2015'!$D$1:$Z$500,3,FALSE)=G129,"-","Wrong PO"),"new")</f>
        <v>new</v>
      </c>
      <c r="CY129" s="32" t="str">
        <f>IF(CX129="wrong PO",(VLOOKUP($E129,'Dec 2015'!$D$1:$Z$500,3,FALSE)),"")</f>
        <v/>
      </c>
      <c r="CZ129" s="29" t="str">
        <f>IFERROR(IF(VLOOKUP($E129,'Nov 2015'!$D$1:$Z$500,3,FALSE)=G129,"-","Wrong PO"),"new")</f>
        <v>new</v>
      </c>
      <c r="DA129" s="32" t="str">
        <f>IF(CZ129="wrong PO",(VLOOKUP($E129,'Nov 2015'!$D$1:$Z$500,3,FALSE)),"")</f>
        <v/>
      </c>
      <c r="DB129" s="29" t="str">
        <f>IFERROR(IF(VLOOKUP($E129,'Oct 2015'!$D$1:$Z$500,3,FALSE)=G129,"-","Wrong PO"),"new")</f>
        <v>new</v>
      </c>
      <c r="DC129" s="32" t="str">
        <f>IF(DB129="wrong PO",(VLOOKUP($E129,'Oct 2015'!$D$1:$Z$500,3,FALSE)),"")</f>
        <v/>
      </c>
      <c r="DD129" s="29" t="str">
        <f>IFERROR(IF(VLOOKUP($E129,'Sep 2015'!$D$1:$Z$500,3,FALSE)=G129,"-","Wrong PO"),"new")</f>
        <v>new</v>
      </c>
      <c r="DE129" s="32" t="str">
        <f>IF(DD129="wrong PO",(VLOOKUP($E129,'Sep 2015'!$D$1:$Z$500,3,FALSE)),"")</f>
        <v/>
      </c>
    </row>
    <row r="130" spans="1:109">
      <c r="A130" s="115">
        <v>195</v>
      </c>
      <c r="B130" s="2" t="s">
        <v>841</v>
      </c>
      <c r="C130" s="2" t="s">
        <v>510</v>
      </c>
      <c r="D130" s="2" t="s">
        <v>69</v>
      </c>
      <c r="E130" s="2" t="s">
        <v>247</v>
      </c>
      <c r="F130" s="2" t="s">
        <v>547</v>
      </c>
      <c r="G130" s="21" t="s">
        <v>170</v>
      </c>
      <c r="H130" s="21" t="str">
        <f>IFERROR(VLOOKUP($E130,'Wayne Master'!$B$1:$C$315,2,FALSE),"not on master")</f>
        <v>P0771802</v>
      </c>
      <c r="I130" s="11" t="s">
        <v>2056</v>
      </c>
      <c r="J130" s="3">
        <v>42388</v>
      </c>
      <c r="K130" s="2" t="s">
        <v>39</v>
      </c>
      <c r="L130" s="2" t="s">
        <v>548</v>
      </c>
      <c r="M130" s="2" t="s">
        <v>30</v>
      </c>
      <c r="N130" s="2" t="s">
        <v>31</v>
      </c>
      <c r="O130" s="2" t="s">
        <v>32</v>
      </c>
      <c r="P130" s="4">
        <v>670</v>
      </c>
      <c r="Q130" s="4">
        <v>672</v>
      </c>
      <c r="R130" s="4">
        <v>2</v>
      </c>
      <c r="S130" s="5">
        <v>0.03</v>
      </c>
      <c r="T130" s="4">
        <v>442</v>
      </c>
      <c r="U130" s="4">
        <v>442</v>
      </c>
      <c r="V130" s="4">
        <v>0</v>
      </c>
      <c r="W130" s="5">
        <v>0</v>
      </c>
      <c r="X130" s="5">
        <v>0</v>
      </c>
      <c r="Y130" s="14">
        <v>0.03</v>
      </c>
      <c r="Z130" s="14">
        <v>0</v>
      </c>
      <c r="AA130" s="14">
        <v>0.03</v>
      </c>
      <c r="AB130" s="4">
        <v>24580</v>
      </c>
      <c r="AC130" s="55"/>
      <c r="AD130" s="59">
        <f>SUM(AI130,AM130,AQ130,AU130,AY130,BC130,BG130,BK130,BO130,BS130,BW130,CA130)</f>
        <v>37.520000000000003</v>
      </c>
      <c r="AE130" s="59">
        <f>(Q130*0.0169)+(U130*0.0598)</f>
        <v>37.788399999999996</v>
      </c>
      <c r="AF130" s="102">
        <f>IFERROR(IFERROR(VLOOKUP($G130,'FPO034'!$J$9:$Q$196,7,FALSE),(VLOOKUP($H130,'FPO034'!$J$9:$Q$196,7,FALSE))),"No PO")</f>
        <v>8814.48</v>
      </c>
      <c r="AG130" s="102">
        <f>IFERROR(IFERROR(VLOOKUP($G130,'FPO034'!$J$9:$Q$196,8,FALSE),(VLOOKUP($H130,'FPO034'!$J$9:$Q$196,8,FALSE))),"No PO")</f>
        <v>0</v>
      </c>
      <c r="AH130" s="102" t="str">
        <f>IF(AG130&lt;&gt;0,"No",IF(AD130&gt;AF130,"No",IF(AD130/AE130&lt;1,"--",IF(AD130/AE130&lt;1.02,"Maybe","No"))))</f>
        <v>--</v>
      </c>
      <c r="AI130" s="59">
        <f>IFERROR(VLOOKUP($E130,'Rev2 Aug 16'!$D$1:$Z$300,22,FALSE),"-")</f>
        <v>0.03</v>
      </c>
      <c r="AJ130" s="59" t="str">
        <f>IFERROR(VLOOKUP($E130,'Rev2 Aug 16'!$D$1:$Z$300,5,FALSE),"-")</f>
        <v>WAY2001H6BD</v>
      </c>
      <c r="AK130" s="59" t="str">
        <f>IFERROR(VLOOKUP(AJ130,'Paid Invoices'!$F$6:$I$381,3,FALSE),"")</f>
        <v/>
      </c>
      <c r="AL130" s="59" t="str">
        <f>IFERROR(VLOOKUP(AJ130,'Open Invoices'!$D$1:$E$3000,2,FALSE),"")</f>
        <v/>
      </c>
      <c r="AM130" s="59">
        <f>IFERROR(VLOOKUP($E130,'Rev2 July 16'!$D$1:$Z$300,22,FALSE),"-")</f>
        <v>1.91</v>
      </c>
      <c r="AN130" s="59" t="str">
        <f>IFERROR(VLOOKUP($E130,'Rev2 July 16'!$D$1:$Z$300,5,FALSE),"-")</f>
        <v>WAY2001G6BF</v>
      </c>
      <c r="AO130" s="59" t="str">
        <f>IFERROR(VLOOKUP(AN130,'Paid Invoices'!$F$6:$I$381,3,FALSE),"")</f>
        <v/>
      </c>
      <c r="AP130" s="59" t="str">
        <f>IFERROR(VLOOKUP(AN130,'Open Invoices'!$D$1:$E$3000,2,FALSE),"")</f>
        <v/>
      </c>
      <c r="AQ130" s="59">
        <f>IFERROR(VLOOKUP($E130,'Rev June 16'!$D$1:$Z$300,22,FALSE),"-")</f>
        <v>0.22</v>
      </c>
      <c r="AR130" s="59" t="str">
        <f>IFERROR(VLOOKUP($E130,'Rev June 16'!$D$1:$Z$300,4,FALSE),"-")</f>
        <v>WAY2001F6BD</v>
      </c>
      <c r="AS130" s="59" t="str">
        <f>IFERROR(VLOOKUP(AR130,'Paid Invoices'!$F$6:$I$381,3,FALSE),"")</f>
        <v/>
      </c>
      <c r="AT130" s="59" t="str">
        <f>IFERROR(VLOOKUP(AR130,'Open Invoices'!$D$1:$E$3000,2,FALSE),"")</f>
        <v/>
      </c>
      <c r="AU130" s="59">
        <f>IFERROR(VLOOKUP($E130,'May 2016'!$D$1:$Z$300,22,FALSE),"-")</f>
        <v>14.83</v>
      </c>
      <c r="AV130" s="59" t="str">
        <f>IFERROR(VLOOKUP($E130,'May 2016'!$D$1:$Z$300,4,FALSE),"-")</f>
        <v>WAY2001E6BC</v>
      </c>
      <c r="AW130" s="59" t="str">
        <f>IFERROR(VLOOKUP(AV130,'Paid Invoices'!$F$6:$I$381,3,FALSE),"")</f>
        <v/>
      </c>
      <c r="AX130" s="59" t="str">
        <f>IFERROR(VLOOKUP(AV130,'Open Invoices'!$D$1:$E$3000,2,FALSE),"")</f>
        <v/>
      </c>
      <c r="AY130" s="59">
        <f>IFERROR(VLOOKUP($E130,'Apr 2016'!$D$1:$Z$300,22,FALSE),"-")</f>
        <v>8.4700000000000006</v>
      </c>
      <c r="AZ130" s="59" t="str">
        <f>IFERROR(VLOOKUP($E130,'Apr 2016'!$D$1:$Z$300,4,FALSE),"-")</f>
        <v>WAY2001D6BB</v>
      </c>
      <c r="BA130" s="59" t="str">
        <f>IFERROR(VLOOKUP(AZ130,'Paid Invoices'!$F$6:$I$381,3,FALSE),"")</f>
        <v/>
      </c>
      <c r="BB130" s="59" t="str">
        <f>IFERROR(VLOOKUP(AZ130,'Open Invoices'!$D$1:$E$3000,2,FALSE),"")</f>
        <v/>
      </c>
      <c r="BC130" s="59">
        <f>IFERROR(VLOOKUP($E130,'Mar 2016'!$D$1:$Z$300,22,FALSE),"-")</f>
        <v>3.19</v>
      </c>
      <c r="BD130" s="59" t="str">
        <f>IFERROR(VLOOKUP($E130,'Mar 2016'!$D$1:$Z$300,4,FALSE),"-")</f>
        <v>WAY2001C6AW</v>
      </c>
      <c r="BE130" s="59" t="str">
        <f>IFERROR(VLOOKUP(BD130,'Paid Invoices'!$F$6:$I$381,3,FALSE),"")</f>
        <v/>
      </c>
      <c r="BF130" s="59" t="str">
        <f>IFERROR(VLOOKUP(BD130,'Open Invoices'!$D$1:$E$3000,2,FALSE),"")</f>
        <v/>
      </c>
      <c r="BG130" s="59">
        <f>IFERROR(VLOOKUP($E130,'Feb 2016'!$D$1:$Z$300,22,FALSE),"-")</f>
        <v>8.8699999999999992</v>
      </c>
      <c r="BH130" s="59" t="str">
        <f>IFERROR(VLOOKUP($E130,'Feb 2016'!$D$1:$Z$300,4,FALSE),"-")</f>
        <v>WAY2001B6AP</v>
      </c>
      <c r="BI130" s="59" t="str">
        <f>IFERROR(VLOOKUP(BH130,'Paid Invoices'!$F$6:$I$381,3,FALSE),"")</f>
        <v/>
      </c>
      <c r="BJ130" s="59" t="str">
        <f>IFERROR(VLOOKUP(BH130,'Open Invoices'!$D$1:$E$3000,2,FALSE),"")</f>
        <v/>
      </c>
      <c r="BK130" s="59">
        <f>IFERROR(VLOOKUP($E130,'Jan 2016'!$D$1:$Z$300,22,FALSE),"-")</f>
        <v>0</v>
      </c>
      <c r="BL130" s="59" t="str">
        <f>IFERROR(VLOOKUP($E130,'Jan 2016'!$D$1:$Z$300,4,FALSE),"-")</f>
        <v>WAY2001A6B</v>
      </c>
      <c r="BM130" s="59" t="str">
        <f>IFERROR(VLOOKUP(BL130,'Paid Invoices'!$F$6:$I$381,3,FALSE),"")</f>
        <v/>
      </c>
      <c r="BN130" s="59" t="str">
        <f>IFERROR(VLOOKUP(BL130,'Open Invoices'!$D$1:$E$3000,2,FALSE),"")</f>
        <v/>
      </c>
      <c r="BO130" s="59" t="str">
        <f>IFERROR(VLOOKUP($E130,'Dec 2015'!$D$1:$Z$300,22,FALSE),"-")</f>
        <v>-</v>
      </c>
      <c r="BP130" s="59" t="str">
        <f>IFERROR(VLOOKUP($E130,'Dec 2015'!$D$1:$Z$300,4,FALSE),"-")</f>
        <v>-</v>
      </c>
      <c r="BQ130" s="59" t="str">
        <f>IFERROR(VLOOKUP(BP130,'Paid Invoices'!$F$6:$I$381,3,FALSE),"")</f>
        <v/>
      </c>
      <c r="BR130" s="59" t="str">
        <f>IFERROR(VLOOKUP(BP130,'Open Invoices'!$D$1:$E$3000,2,FALSE),"")</f>
        <v/>
      </c>
      <c r="BS130" s="59" t="str">
        <f>IFERROR(VLOOKUP($E130,'Nov 2015'!$D$1:$Z$300,22,FALSE),"-")</f>
        <v>-</v>
      </c>
      <c r="BT130" s="59" t="str">
        <f>IFERROR(VLOOKUP($E130,'Nov 2015'!$D$1:$Z$300,4,FALSE),"-")</f>
        <v>-</v>
      </c>
      <c r="BU130" s="59" t="str">
        <f>IFERROR(VLOOKUP(BT130,'Paid Invoices'!$F$6:$I$381,3,FALSE),"")</f>
        <v/>
      </c>
      <c r="BV130" s="59" t="str">
        <f>IFERROR(VLOOKUP(BT130,'Open Invoices'!$D$1:$E$3000,2,FALSE),"")</f>
        <v/>
      </c>
      <c r="BW130" s="59" t="str">
        <f>IFERROR(VLOOKUP($E130,'Oct 2015'!$D$1:$Z$300,22,FALSE),"-")</f>
        <v>-</v>
      </c>
      <c r="BX130" s="59" t="str">
        <f>IFERROR(VLOOKUP($E130,'Oct 2015'!$D$1:$Z$300,4,FALSE),"-")</f>
        <v>-</v>
      </c>
      <c r="BY130" s="59" t="str">
        <f>IFERROR(VLOOKUP(BX130,'Paid Invoices'!$F$6:$I$381,3,FALSE),"")</f>
        <v/>
      </c>
      <c r="BZ130" s="59" t="str">
        <f>IFERROR(VLOOKUP(BX130,'Open Invoices'!$D$1:$E$3000,2,FALSE),"")</f>
        <v/>
      </c>
      <c r="CA130" s="59" t="str">
        <f>IFERROR(VLOOKUP($E130,'Sep 2015'!$D$1:$Z$300,22,FALSE),"-")</f>
        <v>-</v>
      </c>
      <c r="CB130" s="59" t="str">
        <f>IFERROR(VLOOKUP($E130,'Sep 2015'!$D$1:$Z$300,4,FALSE),"-")</f>
        <v>-</v>
      </c>
      <c r="CC130" s="59" t="str">
        <f>IFERROR(VLOOKUP(CB130,'Paid Invoices'!$F$6:$I$381,3,FALSE),"")</f>
        <v/>
      </c>
      <c r="CD130" s="59" t="str">
        <f>IFERROR(VLOOKUP(CB130,'Open Invoices'!$D$1:$E$3000,2,FALSE),"")</f>
        <v/>
      </c>
      <c r="CE130" s="52"/>
      <c r="CF130" s="52" t="s">
        <v>2115</v>
      </c>
      <c r="CG130" s="49" t="str">
        <f>IFERROR(IFERROR(VLOOKUP($E130,'Asset Group  All Assets'!$B$1:$C$500,2,FALSE),(VLOOKUP($E130,'Missing-WSU-POs'!$B$1:$D$500,3,FALSE))),"?")</f>
        <v>P0771802</v>
      </c>
      <c r="CH130" s="31" t="str">
        <f>IF(G130="","",G130)</f>
        <v>P0771802</v>
      </c>
      <c r="CI130" s="31" t="str">
        <f>IF(CG130=CH130,"","Wrong PO")</f>
        <v/>
      </c>
      <c r="CJ130" s="29" t="str">
        <f>IFERROR(IF(VLOOKUP($E130,'Org July 2016 '!$D$1:$Z$500,3,FALSE)=G130,"-","Wrong PO"),"new")</f>
        <v>Wrong PO</v>
      </c>
      <c r="CK130" s="32">
        <f>IF(CJ130="wrong PO",(VLOOKUP($E130,'Org July 2016 '!$D$1:$Z$500,3,FALSE)),"")</f>
        <v>0</v>
      </c>
      <c r="CL130" s="29" t="str">
        <f>IFERROR(IF(VLOOKUP($E130,'Org June 2016 '!$D$1:$Z$500,3,FALSE)=G130,"-","Wrong PO"),"new")</f>
        <v>Wrong PO</v>
      </c>
      <c r="CM130" s="32">
        <f>IF(CL130="wrong PO",(VLOOKUP($E130,'Org June 2016 '!$D$1:$Z$500,3,FALSE)),"")</f>
        <v>0</v>
      </c>
      <c r="CN130" s="29" t="str">
        <f>IFERROR(IF(VLOOKUP($E130,'May 2016'!D195:Z694,3,FALSE)=G130,"-","Wrong PO"),"new")</f>
        <v>new</v>
      </c>
      <c r="CO130" s="32" t="str">
        <f>IF(CN130="wrong PO",(VLOOKUP($E130,'May 2016'!D195:Z694,3,FALSE)),"")</f>
        <v/>
      </c>
      <c r="CP130" s="29" t="str">
        <f>IFERROR(IF(VLOOKUP($E130,'Apr 2016'!$D$1:$Z$500,3,FALSE)=G130,"-","Wrong PO"),"new")</f>
        <v>-</v>
      </c>
      <c r="CQ130" s="32" t="str">
        <f>IF(CP130="wrong PO",(VLOOKUP($E130,'Apr 2016'!$D$1:$Z$500,3,FALSE)),"")</f>
        <v/>
      </c>
      <c r="CR130" s="32" t="str">
        <f>IFERROR(IF(VLOOKUP($E130,'Mar 2016'!$D$1:$Z$500,3,FALSE)=G130,"-","Wrong PO"),"new")</f>
        <v>-</v>
      </c>
      <c r="CS130" s="32" t="str">
        <f>IF(CP130="wrong PO",(VLOOKUP($E130,'Mar 2016'!$D$1:$Z$500,3,FALSE)),"")</f>
        <v/>
      </c>
      <c r="CT130" s="32" t="str">
        <f>IFERROR(IF(VLOOKUP($E130,'Feb 2016'!$D$1:$Z$500,3,FALSE)=G130,"-","Wrong PO"),"new")</f>
        <v>-</v>
      </c>
      <c r="CU130" s="32" t="str">
        <f>IF(CP130="wrong PO",(VLOOKUP($E130,'Feb 2016'!$D$1:$Z$500,3,FALSE)),"")</f>
        <v/>
      </c>
      <c r="CV130" s="29" t="str">
        <f>IFERROR(IF(VLOOKUP($E130,'Jan 2016'!$D$1:$Z$500,3,FALSE)=G130,"-","Wrong PO"),"new")</f>
        <v>-</v>
      </c>
      <c r="CW130" s="32" t="str">
        <f>IF(CV130="wrong PO",(VLOOKUP($E130,'Jan 2016'!$D$1:$Z$500,3,FALSE)),"")</f>
        <v/>
      </c>
      <c r="CX130" s="29" t="str">
        <f>IFERROR(IF(VLOOKUP($E130,'Dec 2015'!$D$1:$Z$500,3,FALSE)=G130,"-","Wrong PO"),"new")</f>
        <v>new</v>
      </c>
      <c r="CY130" s="32" t="str">
        <f>IF(CX130="wrong PO",(VLOOKUP($E130,'Dec 2015'!$D$1:$Z$500,3,FALSE)),"")</f>
        <v/>
      </c>
      <c r="CZ130" s="29" t="str">
        <f>IFERROR(IF(VLOOKUP($E130,'Nov 2015'!$D$1:$Z$500,3,FALSE)=G130,"-","Wrong PO"),"new")</f>
        <v>new</v>
      </c>
      <c r="DA130" s="32" t="str">
        <f>IF(CZ130="wrong PO",(VLOOKUP($E130,'Nov 2015'!$D$1:$Z$500,3,FALSE)),"")</f>
        <v/>
      </c>
      <c r="DB130" s="29" t="str">
        <f>IFERROR(IF(VLOOKUP($E130,'Oct 2015'!$D$1:$Z$500,3,FALSE)=G130,"-","Wrong PO"),"new")</f>
        <v>new</v>
      </c>
      <c r="DC130" s="32" t="str">
        <f>IF(DB130="wrong PO",(VLOOKUP($E130,'Oct 2015'!$D$1:$Z$500,3,FALSE)),"")</f>
        <v/>
      </c>
      <c r="DD130" s="29" t="str">
        <f>IFERROR(IF(VLOOKUP($E130,'Sep 2015'!$D$1:$Z$500,3,FALSE)=G130,"-","Wrong PO"),"new")</f>
        <v>new</v>
      </c>
      <c r="DE130" s="32" t="str">
        <f>IF(DD130="wrong PO",(VLOOKUP($E130,'Sep 2015'!$D$1:$Z$500,3,FALSE)),"")</f>
        <v/>
      </c>
    </row>
    <row r="131" spans="1:109">
      <c r="A131" s="115">
        <v>196</v>
      </c>
      <c r="B131" s="2" t="s">
        <v>841</v>
      </c>
      <c r="C131" s="2" t="s">
        <v>510</v>
      </c>
      <c r="D131" s="2" t="s">
        <v>69</v>
      </c>
      <c r="E131" s="2" t="s">
        <v>248</v>
      </c>
      <c r="F131" s="2" t="s">
        <v>549</v>
      </c>
      <c r="G131" s="21" t="s">
        <v>170</v>
      </c>
      <c r="H131" s="21" t="str">
        <f>IFERROR(VLOOKUP($E131,'Wayne Master'!$B$1:$C$315,2,FALSE),"not on master")</f>
        <v>P0771802</v>
      </c>
      <c r="I131" s="11" t="s">
        <v>2056</v>
      </c>
      <c r="J131" s="3">
        <v>42391</v>
      </c>
      <c r="K131" s="2" t="s">
        <v>39</v>
      </c>
      <c r="L131" s="2" t="s">
        <v>550</v>
      </c>
      <c r="M131" s="2" t="s">
        <v>30</v>
      </c>
      <c r="N131" s="2" t="s">
        <v>31</v>
      </c>
      <c r="O131" s="2" t="s">
        <v>32</v>
      </c>
      <c r="P131" s="4">
        <v>1797</v>
      </c>
      <c r="Q131" s="4">
        <v>1827</v>
      </c>
      <c r="R131" s="4">
        <v>30</v>
      </c>
      <c r="S131" s="5">
        <v>0.51</v>
      </c>
      <c r="T131" s="4">
        <v>231</v>
      </c>
      <c r="U131" s="4">
        <v>241</v>
      </c>
      <c r="V131" s="4">
        <v>10</v>
      </c>
      <c r="W131" s="5">
        <v>0.6</v>
      </c>
      <c r="X131" s="5">
        <v>0</v>
      </c>
      <c r="Y131" s="14">
        <v>1.1100000000000001</v>
      </c>
      <c r="Z131" s="14">
        <v>0</v>
      </c>
      <c r="AA131" s="14">
        <v>1.1100000000000001</v>
      </c>
      <c r="AB131" s="4">
        <v>24580</v>
      </c>
      <c r="AC131" s="55"/>
      <c r="AD131" s="59">
        <f>SUM(AI131,AM131,AQ131,AU131,AY131,BC131,BG131,BK131,BO131,BS131,BW131,CA131)</f>
        <v>44.95</v>
      </c>
      <c r="AE131" s="59">
        <f>(Q131*0.0169)+(U131*0.0598)</f>
        <v>45.2881</v>
      </c>
      <c r="AF131" s="102">
        <f>IFERROR(IFERROR(VLOOKUP($G131,'FPO034'!$J$9:$Q$196,7,FALSE),(VLOOKUP($H131,'FPO034'!$J$9:$Q$196,7,FALSE))),"No PO")</f>
        <v>8814.48</v>
      </c>
      <c r="AG131" s="102">
        <f>IFERROR(IFERROR(VLOOKUP($G131,'FPO034'!$J$9:$Q$196,8,FALSE),(VLOOKUP($H131,'FPO034'!$J$9:$Q$196,8,FALSE))),"No PO")</f>
        <v>0</v>
      </c>
      <c r="AH131" s="102" t="str">
        <f>IF(AG131&lt;&gt;0,"No",IF(AD131&gt;AF131,"No",IF(AD131/AE131&lt;1,"--",IF(AD131/AE131&lt;1.02,"Maybe","No"))))</f>
        <v>--</v>
      </c>
      <c r="AI131" s="59">
        <f>IFERROR(VLOOKUP($E131,'Rev2 Aug 16'!$D$1:$Z$300,22,FALSE),"-")</f>
        <v>1.1100000000000001</v>
      </c>
      <c r="AJ131" s="59" t="str">
        <f>IFERROR(VLOOKUP($E131,'Rev2 Aug 16'!$D$1:$Z$300,5,FALSE),"-")</f>
        <v>WAY2001H6BD</v>
      </c>
      <c r="AK131" s="59" t="str">
        <f>IFERROR(VLOOKUP(AJ131,'Paid Invoices'!$F$6:$I$381,3,FALSE),"")</f>
        <v/>
      </c>
      <c r="AL131" s="59" t="str">
        <f>IFERROR(VLOOKUP(AJ131,'Open Invoices'!$D$1:$E$3000,2,FALSE),"")</f>
        <v/>
      </c>
      <c r="AM131" s="59">
        <f>IFERROR(VLOOKUP($E131,'Rev2 July 16'!$D$1:$Z$300,22,FALSE),"-")</f>
        <v>4.9000000000000004</v>
      </c>
      <c r="AN131" s="59" t="str">
        <f>IFERROR(VLOOKUP($E131,'Rev2 July 16'!$D$1:$Z$300,5,FALSE),"-")</f>
        <v>WAY2001G6BF</v>
      </c>
      <c r="AO131" s="59" t="str">
        <f>IFERROR(VLOOKUP(AN131,'Paid Invoices'!$F$6:$I$381,3,FALSE),"")</f>
        <v/>
      </c>
      <c r="AP131" s="59" t="str">
        <f>IFERROR(VLOOKUP(AN131,'Open Invoices'!$D$1:$E$3000,2,FALSE),"")</f>
        <v/>
      </c>
      <c r="AQ131" s="59">
        <f>IFERROR(VLOOKUP($E131,'Rev June 16'!$D$1:$Z$300,22,FALSE),"-")</f>
        <v>5.98</v>
      </c>
      <c r="AR131" s="59" t="str">
        <f>IFERROR(VLOOKUP($E131,'Rev June 16'!$D$1:$Z$300,4,FALSE),"-")</f>
        <v>WAY2001F6BD</v>
      </c>
      <c r="AS131" s="59" t="str">
        <f>IFERROR(VLOOKUP(AR131,'Paid Invoices'!$F$6:$I$381,3,FALSE),"")</f>
        <v/>
      </c>
      <c r="AT131" s="59" t="str">
        <f>IFERROR(VLOOKUP(AR131,'Open Invoices'!$D$1:$E$3000,2,FALSE),"")</f>
        <v/>
      </c>
      <c r="AU131" s="59">
        <f>IFERROR(VLOOKUP($E131,'May 2016'!$D$1:$Z$300,22,FALSE),"-")</f>
        <v>4.49</v>
      </c>
      <c r="AV131" s="59" t="str">
        <f>IFERROR(VLOOKUP($E131,'May 2016'!$D$1:$Z$300,4,FALSE),"-")</f>
        <v>WAY2001E6BC</v>
      </c>
      <c r="AW131" s="59" t="str">
        <f>IFERROR(VLOOKUP(AV131,'Paid Invoices'!$F$6:$I$381,3,FALSE),"")</f>
        <v/>
      </c>
      <c r="AX131" s="59" t="str">
        <f>IFERROR(VLOOKUP(AV131,'Open Invoices'!$D$1:$E$3000,2,FALSE),"")</f>
        <v/>
      </c>
      <c r="AY131" s="59">
        <f>IFERROR(VLOOKUP($E131,'Apr 2016'!$D$1:$Z$300,22,FALSE),"-")</f>
        <v>10.34</v>
      </c>
      <c r="AZ131" s="59" t="str">
        <f>IFERROR(VLOOKUP($E131,'Apr 2016'!$D$1:$Z$300,4,FALSE),"-")</f>
        <v>WAY2001D6BB</v>
      </c>
      <c r="BA131" s="59" t="str">
        <f>IFERROR(VLOOKUP(AZ131,'Paid Invoices'!$F$6:$I$381,3,FALSE),"")</f>
        <v/>
      </c>
      <c r="BB131" s="59" t="str">
        <f>IFERROR(VLOOKUP(AZ131,'Open Invoices'!$D$1:$E$3000,2,FALSE),"")</f>
        <v/>
      </c>
      <c r="BC131" s="59">
        <f>IFERROR(VLOOKUP($E131,'Mar 2016'!$D$1:$Z$300,22,FALSE),"-")</f>
        <v>7.02</v>
      </c>
      <c r="BD131" s="59" t="str">
        <f>IFERROR(VLOOKUP($E131,'Mar 2016'!$D$1:$Z$300,4,FALSE),"-")</f>
        <v>WAY2001C6AW</v>
      </c>
      <c r="BE131" s="59" t="str">
        <f>IFERROR(VLOOKUP(BD131,'Paid Invoices'!$F$6:$I$381,3,FALSE),"")</f>
        <v/>
      </c>
      <c r="BF131" s="59" t="str">
        <f>IFERROR(VLOOKUP(BD131,'Open Invoices'!$D$1:$E$3000,2,FALSE),"")</f>
        <v/>
      </c>
      <c r="BG131" s="59">
        <f>IFERROR(VLOOKUP($E131,'Feb 2016'!$D$1:$Z$300,22,FALSE),"-")</f>
        <v>11.11</v>
      </c>
      <c r="BH131" s="59" t="str">
        <f>IFERROR(VLOOKUP($E131,'Feb 2016'!$D$1:$Z$300,4,FALSE),"-")</f>
        <v>WAY2001B6AP</v>
      </c>
      <c r="BI131" s="59" t="str">
        <f>IFERROR(VLOOKUP(BH131,'Paid Invoices'!$F$6:$I$381,3,FALSE),"")</f>
        <v/>
      </c>
      <c r="BJ131" s="59" t="str">
        <f>IFERROR(VLOOKUP(BH131,'Open Invoices'!$D$1:$E$3000,2,FALSE),"")</f>
        <v/>
      </c>
      <c r="BK131" s="59">
        <f>IFERROR(VLOOKUP($E131,'Jan 2016'!$D$1:$Z$300,22,FALSE),"-")</f>
        <v>0</v>
      </c>
      <c r="BL131" s="59" t="str">
        <f>IFERROR(VLOOKUP($E131,'Jan 2016'!$D$1:$Z$300,4,FALSE),"-")</f>
        <v>WAY2001A6B</v>
      </c>
      <c r="BM131" s="59" t="str">
        <f>IFERROR(VLOOKUP(BL131,'Paid Invoices'!$F$6:$I$381,3,FALSE),"")</f>
        <v/>
      </c>
      <c r="BN131" s="59" t="str">
        <f>IFERROR(VLOOKUP(BL131,'Open Invoices'!$D$1:$E$3000,2,FALSE),"")</f>
        <v/>
      </c>
      <c r="BO131" s="59" t="str">
        <f>IFERROR(VLOOKUP($E131,'Dec 2015'!$D$1:$Z$300,22,FALSE),"-")</f>
        <v>-</v>
      </c>
      <c r="BP131" s="59" t="str">
        <f>IFERROR(VLOOKUP($E131,'Dec 2015'!$D$1:$Z$300,4,FALSE),"-")</f>
        <v>-</v>
      </c>
      <c r="BQ131" s="59" t="str">
        <f>IFERROR(VLOOKUP(BP131,'Paid Invoices'!$F$6:$I$381,3,FALSE),"")</f>
        <v/>
      </c>
      <c r="BR131" s="59" t="str">
        <f>IFERROR(VLOOKUP(BP131,'Open Invoices'!$D$1:$E$3000,2,FALSE),"")</f>
        <v/>
      </c>
      <c r="BS131" s="59" t="str">
        <f>IFERROR(VLOOKUP($E131,'Nov 2015'!$D$1:$Z$300,22,FALSE),"-")</f>
        <v>-</v>
      </c>
      <c r="BT131" s="59" t="str">
        <f>IFERROR(VLOOKUP($E131,'Nov 2015'!$D$1:$Z$300,4,FALSE),"-")</f>
        <v>-</v>
      </c>
      <c r="BU131" s="59" t="str">
        <f>IFERROR(VLOOKUP(BT131,'Paid Invoices'!$F$6:$I$381,3,FALSE),"")</f>
        <v/>
      </c>
      <c r="BV131" s="59" t="str">
        <f>IFERROR(VLOOKUP(BT131,'Open Invoices'!$D$1:$E$3000,2,FALSE),"")</f>
        <v/>
      </c>
      <c r="BW131" s="59" t="str">
        <f>IFERROR(VLOOKUP($E131,'Oct 2015'!$D$1:$Z$300,22,FALSE),"-")</f>
        <v>-</v>
      </c>
      <c r="BX131" s="59" t="str">
        <f>IFERROR(VLOOKUP($E131,'Oct 2015'!$D$1:$Z$300,4,FALSE),"-")</f>
        <v>-</v>
      </c>
      <c r="BY131" s="59" t="str">
        <f>IFERROR(VLOOKUP(BX131,'Paid Invoices'!$F$6:$I$381,3,FALSE),"")</f>
        <v/>
      </c>
      <c r="BZ131" s="59" t="str">
        <f>IFERROR(VLOOKUP(BX131,'Open Invoices'!$D$1:$E$3000,2,FALSE),"")</f>
        <v/>
      </c>
      <c r="CA131" s="59" t="str">
        <f>IFERROR(VLOOKUP($E131,'Sep 2015'!$D$1:$Z$300,22,FALSE),"-")</f>
        <v>-</v>
      </c>
      <c r="CB131" s="59" t="str">
        <f>IFERROR(VLOOKUP($E131,'Sep 2015'!$D$1:$Z$300,4,FALSE),"-")</f>
        <v>-</v>
      </c>
      <c r="CC131" s="59" t="str">
        <f>IFERROR(VLOOKUP(CB131,'Paid Invoices'!$F$6:$I$381,3,FALSE),"")</f>
        <v/>
      </c>
      <c r="CD131" s="59" t="str">
        <f>IFERROR(VLOOKUP(CB131,'Open Invoices'!$D$1:$E$3000,2,FALSE),"")</f>
        <v/>
      </c>
      <c r="CE131" s="52"/>
      <c r="CF131" s="52" t="s">
        <v>2115</v>
      </c>
      <c r="CG131" s="49" t="str">
        <f>IFERROR(IFERROR(VLOOKUP($E131,'Asset Group  All Assets'!$B$1:$C$500,2,FALSE),(VLOOKUP($E131,'Missing-WSU-POs'!$B$1:$D$500,3,FALSE))),"?")</f>
        <v>P0771802</v>
      </c>
      <c r="CH131" s="31" t="str">
        <f>IF(G131="","",G131)</f>
        <v>P0771802</v>
      </c>
      <c r="CI131" s="31" t="str">
        <f>IF(CG131=CH131,"","Wrong PO")</f>
        <v/>
      </c>
      <c r="CJ131" s="29" t="str">
        <f>IFERROR(IF(VLOOKUP($E131,'Org July 2016 '!$D$1:$Z$500,3,FALSE)=G131,"-","Wrong PO"),"new")</f>
        <v>Wrong PO</v>
      </c>
      <c r="CK131" s="32">
        <f>IF(CJ131="wrong PO",(VLOOKUP($E131,'Org July 2016 '!$D$1:$Z$500,3,FALSE)),"")</f>
        <v>0</v>
      </c>
      <c r="CL131" s="29" t="str">
        <f>IFERROR(IF(VLOOKUP($E131,'Org June 2016 '!$D$1:$Z$500,3,FALSE)=G131,"-","Wrong PO"),"new")</f>
        <v>Wrong PO</v>
      </c>
      <c r="CM131" s="32">
        <f>IF(CL131="wrong PO",(VLOOKUP($E131,'Org June 2016 '!$D$1:$Z$500,3,FALSE)),"")</f>
        <v>0</v>
      </c>
      <c r="CN131" s="29" t="str">
        <f>IFERROR(IF(VLOOKUP($E131,'May 2016'!D196:Z695,3,FALSE)=G131,"-","Wrong PO"),"new")</f>
        <v>new</v>
      </c>
      <c r="CO131" s="32" t="str">
        <f>IF(CN131="wrong PO",(VLOOKUP($E131,'May 2016'!D196:Z695,3,FALSE)),"")</f>
        <v/>
      </c>
      <c r="CP131" s="29" t="str">
        <f>IFERROR(IF(VLOOKUP($E131,'Apr 2016'!$D$1:$Z$500,3,FALSE)=G131,"-","Wrong PO"),"new")</f>
        <v>-</v>
      </c>
      <c r="CQ131" s="32" t="str">
        <f>IF(CP131="wrong PO",(VLOOKUP($E131,'Apr 2016'!$D$1:$Z$500,3,FALSE)),"")</f>
        <v/>
      </c>
      <c r="CR131" s="32" t="str">
        <f>IFERROR(IF(VLOOKUP($E131,'Mar 2016'!$D$1:$Z$500,3,FALSE)=G131,"-","Wrong PO"),"new")</f>
        <v>-</v>
      </c>
      <c r="CS131" s="32" t="str">
        <f>IF(CP131="wrong PO",(VLOOKUP($E131,'Mar 2016'!$D$1:$Z$500,3,FALSE)),"")</f>
        <v/>
      </c>
      <c r="CT131" s="32" t="str">
        <f>IFERROR(IF(VLOOKUP($E131,'Feb 2016'!$D$1:$Z$500,3,FALSE)=G131,"-","Wrong PO"),"new")</f>
        <v>-</v>
      </c>
      <c r="CU131" s="32" t="str">
        <f>IF(CP131="wrong PO",(VLOOKUP($E131,'Feb 2016'!$D$1:$Z$500,3,FALSE)),"")</f>
        <v/>
      </c>
      <c r="CV131" s="29" t="str">
        <f>IFERROR(IF(VLOOKUP($E131,'Jan 2016'!$D$1:$Z$500,3,FALSE)=G131,"-","Wrong PO"),"new")</f>
        <v>-</v>
      </c>
      <c r="CW131" s="32" t="str">
        <f>IF(CV131="wrong PO",(VLOOKUP($E131,'Jan 2016'!$D$1:$Z$500,3,FALSE)),"")</f>
        <v/>
      </c>
      <c r="CX131" s="29" t="str">
        <f>IFERROR(IF(VLOOKUP($E131,'Dec 2015'!$D$1:$Z$500,3,FALSE)=G131,"-","Wrong PO"),"new")</f>
        <v>new</v>
      </c>
      <c r="CY131" s="32" t="str">
        <f>IF(CX131="wrong PO",(VLOOKUP($E131,'Dec 2015'!$D$1:$Z$500,3,FALSE)),"")</f>
        <v/>
      </c>
      <c r="CZ131" s="29" t="str">
        <f>IFERROR(IF(VLOOKUP($E131,'Nov 2015'!$D$1:$Z$500,3,FALSE)=G131,"-","Wrong PO"),"new")</f>
        <v>new</v>
      </c>
      <c r="DA131" s="32" t="str">
        <f>IF(CZ131="wrong PO",(VLOOKUP($E131,'Nov 2015'!$D$1:$Z$500,3,FALSE)),"")</f>
        <v/>
      </c>
      <c r="DB131" s="29" t="str">
        <f>IFERROR(IF(VLOOKUP($E131,'Oct 2015'!$D$1:$Z$500,3,FALSE)=G131,"-","Wrong PO"),"new")</f>
        <v>new</v>
      </c>
      <c r="DC131" s="32" t="str">
        <f>IF(DB131="wrong PO",(VLOOKUP($E131,'Oct 2015'!$D$1:$Z$500,3,FALSE)),"")</f>
        <v/>
      </c>
      <c r="DD131" s="29" t="str">
        <f>IFERROR(IF(VLOOKUP($E131,'Sep 2015'!$D$1:$Z$500,3,FALSE)=G131,"-","Wrong PO"),"new")</f>
        <v>new</v>
      </c>
      <c r="DE131" s="32" t="str">
        <f>IF(DD131="wrong PO",(VLOOKUP($E131,'Sep 2015'!$D$1:$Z$500,3,FALSE)),"")</f>
        <v/>
      </c>
    </row>
    <row r="132" spans="1:109">
      <c r="A132" s="115">
        <v>197</v>
      </c>
      <c r="B132" s="2" t="s">
        <v>841</v>
      </c>
      <c r="C132" s="2" t="s">
        <v>510</v>
      </c>
      <c r="D132" s="2" t="s">
        <v>69</v>
      </c>
      <c r="E132" s="2" t="s">
        <v>252</v>
      </c>
      <c r="F132" s="2" t="s">
        <v>547</v>
      </c>
      <c r="G132" s="21" t="s">
        <v>170</v>
      </c>
      <c r="H132" s="21" t="str">
        <f>IFERROR(VLOOKUP($E132,'Wayne Master'!$B$1:$C$315,2,FALSE),"not on master")</f>
        <v>P0771802</v>
      </c>
      <c r="I132" s="11" t="s">
        <v>2056</v>
      </c>
      <c r="J132" s="3">
        <v>42388</v>
      </c>
      <c r="K132" s="2" t="s">
        <v>39</v>
      </c>
      <c r="L132" s="2" t="s">
        <v>548</v>
      </c>
      <c r="M132" s="2" t="s">
        <v>30</v>
      </c>
      <c r="N132" s="2" t="s">
        <v>31</v>
      </c>
      <c r="O132" s="2" t="s">
        <v>32</v>
      </c>
      <c r="P132" s="4">
        <v>632</v>
      </c>
      <c r="Q132" s="4">
        <v>638</v>
      </c>
      <c r="R132" s="4">
        <v>6</v>
      </c>
      <c r="S132" s="5">
        <v>0.1</v>
      </c>
      <c r="T132" s="4">
        <v>619</v>
      </c>
      <c r="U132" s="4">
        <v>621</v>
      </c>
      <c r="V132" s="4">
        <v>2</v>
      </c>
      <c r="W132" s="5">
        <v>0.12</v>
      </c>
      <c r="X132" s="5">
        <v>0</v>
      </c>
      <c r="Y132" s="14">
        <v>0.22</v>
      </c>
      <c r="Z132" s="14">
        <v>0</v>
      </c>
      <c r="AA132" s="14">
        <v>0.22</v>
      </c>
      <c r="AB132" s="4">
        <v>24580</v>
      </c>
      <c r="AC132" s="55"/>
      <c r="AD132" s="59">
        <f>SUM(AI132,AM132,AQ132,AU132,AY132,BC132,BG132,BK132,BO132,BS132,BW132,CA132)</f>
        <v>47.7</v>
      </c>
      <c r="AE132" s="59">
        <f>(Q132*0.0169)+(U132*0.0598)</f>
        <v>47.917999999999992</v>
      </c>
      <c r="AF132" s="102">
        <f>IFERROR(IFERROR(VLOOKUP($G132,'FPO034'!$J$9:$Q$196,7,FALSE),(VLOOKUP($H132,'FPO034'!$J$9:$Q$196,7,FALSE))),"No PO")</f>
        <v>8814.48</v>
      </c>
      <c r="AG132" s="102">
        <f>IFERROR(IFERROR(VLOOKUP($G132,'FPO034'!$J$9:$Q$196,8,FALSE),(VLOOKUP($H132,'FPO034'!$J$9:$Q$196,8,FALSE))),"No PO")</f>
        <v>0</v>
      </c>
      <c r="AH132" s="102" t="str">
        <f>IF(AG132&lt;&gt;0,"No",IF(AD132&gt;AF132,"No",IF(AD132/AE132&lt;1,"--",IF(AD132/AE132&lt;1.02,"Maybe","No"))))</f>
        <v>--</v>
      </c>
      <c r="AI132" s="59">
        <f>IFERROR(VLOOKUP($E132,'Rev2 Aug 16'!$D$1:$Z$300,22,FALSE),"-")</f>
        <v>0.22</v>
      </c>
      <c r="AJ132" s="59" t="str">
        <f>IFERROR(VLOOKUP($E132,'Rev2 Aug 16'!$D$1:$Z$300,5,FALSE),"-")</f>
        <v>WAY2001H6BD</v>
      </c>
      <c r="AK132" s="59" t="str">
        <f>IFERROR(VLOOKUP(AJ132,'Paid Invoices'!$F$6:$I$381,3,FALSE),"")</f>
        <v/>
      </c>
      <c r="AL132" s="59" t="str">
        <f>IFERROR(VLOOKUP(AJ132,'Open Invoices'!$D$1:$E$3000,2,FALSE),"")</f>
        <v/>
      </c>
      <c r="AM132" s="59">
        <f>IFERROR(VLOOKUP($E132,'Rev2 July 16'!$D$1:$Z$300,22,FALSE),"-")</f>
        <v>0.27</v>
      </c>
      <c r="AN132" s="59" t="str">
        <f>IFERROR(VLOOKUP($E132,'Rev2 July 16'!$D$1:$Z$300,5,FALSE),"-")</f>
        <v>WAY2001G6BF</v>
      </c>
      <c r="AO132" s="59" t="str">
        <f>IFERROR(VLOOKUP(AN132,'Paid Invoices'!$F$6:$I$381,3,FALSE),"")</f>
        <v/>
      </c>
      <c r="AP132" s="59" t="str">
        <f>IFERROR(VLOOKUP(AN132,'Open Invoices'!$D$1:$E$3000,2,FALSE),"")</f>
        <v/>
      </c>
      <c r="AQ132" s="59">
        <f>IFERROR(VLOOKUP($E132,'Rev June 16'!$D$1:$Z$300,22,FALSE),"-")</f>
        <v>0.12</v>
      </c>
      <c r="AR132" s="59" t="str">
        <f>IFERROR(VLOOKUP($E132,'Rev June 16'!$D$1:$Z$300,4,FALSE),"-")</f>
        <v>WAY2001F6BD</v>
      </c>
      <c r="AS132" s="59" t="str">
        <f>IFERROR(VLOOKUP(AR132,'Paid Invoices'!$F$6:$I$381,3,FALSE),"")</f>
        <v/>
      </c>
      <c r="AT132" s="59" t="str">
        <f>IFERROR(VLOOKUP(AR132,'Open Invoices'!$D$1:$E$3000,2,FALSE),"")</f>
        <v/>
      </c>
      <c r="AU132" s="59">
        <f>IFERROR(VLOOKUP($E132,'May 2016'!$D$1:$Z$300,22,FALSE),"-")</f>
        <v>21.12</v>
      </c>
      <c r="AV132" s="59" t="str">
        <f>IFERROR(VLOOKUP($E132,'May 2016'!$D$1:$Z$300,4,FALSE),"-")</f>
        <v>WAY2001E6BC</v>
      </c>
      <c r="AW132" s="59" t="str">
        <f>IFERROR(VLOOKUP(AV132,'Paid Invoices'!$F$6:$I$381,3,FALSE),"")</f>
        <v/>
      </c>
      <c r="AX132" s="59" t="str">
        <f>IFERROR(VLOOKUP(AV132,'Open Invoices'!$D$1:$E$3000,2,FALSE),"")</f>
        <v/>
      </c>
      <c r="AY132" s="59">
        <f>IFERROR(VLOOKUP($E132,'Apr 2016'!$D$1:$Z$300,22,FALSE),"-")</f>
        <v>16.2</v>
      </c>
      <c r="AZ132" s="59" t="str">
        <f>IFERROR(VLOOKUP($E132,'Apr 2016'!$D$1:$Z$300,4,FALSE),"-")</f>
        <v>WAY2001D6BB</v>
      </c>
      <c r="BA132" s="59" t="str">
        <f>IFERROR(VLOOKUP(AZ132,'Paid Invoices'!$F$6:$I$381,3,FALSE),"")</f>
        <v/>
      </c>
      <c r="BB132" s="59" t="str">
        <f>IFERROR(VLOOKUP(AZ132,'Open Invoices'!$D$1:$E$3000,2,FALSE),"")</f>
        <v/>
      </c>
      <c r="BC132" s="59">
        <f>IFERROR(VLOOKUP($E132,'Mar 2016'!$D$1:$Z$300,22,FALSE),"-")</f>
        <v>1.52</v>
      </c>
      <c r="BD132" s="59" t="str">
        <f>IFERROR(VLOOKUP($E132,'Mar 2016'!$D$1:$Z$300,4,FALSE),"-")</f>
        <v>WAY2001C6AW</v>
      </c>
      <c r="BE132" s="59" t="str">
        <f>IFERROR(VLOOKUP(BD132,'Paid Invoices'!$F$6:$I$381,3,FALSE),"")</f>
        <v/>
      </c>
      <c r="BF132" s="59" t="str">
        <f>IFERROR(VLOOKUP(BD132,'Open Invoices'!$D$1:$E$3000,2,FALSE),"")</f>
        <v/>
      </c>
      <c r="BG132" s="59">
        <f>IFERROR(VLOOKUP($E132,'Feb 2016'!$D$1:$Z$300,22,FALSE),"-")</f>
        <v>8.25</v>
      </c>
      <c r="BH132" s="59" t="str">
        <f>IFERROR(VLOOKUP($E132,'Feb 2016'!$D$1:$Z$300,4,FALSE),"-")</f>
        <v>WAY2001B6AP</v>
      </c>
      <c r="BI132" s="59" t="str">
        <f>IFERROR(VLOOKUP(BH132,'Paid Invoices'!$F$6:$I$381,3,FALSE),"")</f>
        <v/>
      </c>
      <c r="BJ132" s="59" t="str">
        <f>IFERROR(VLOOKUP(BH132,'Open Invoices'!$D$1:$E$3000,2,FALSE),"")</f>
        <v/>
      </c>
      <c r="BK132" s="59">
        <f>IFERROR(VLOOKUP($E132,'Jan 2016'!$D$1:$Z$300,22,FALSE),"-")</f>
        <v>0</v>
      </c>
      <c r="BL132" s="59" t="str">
        <f>IFERROR(VLOOKUP($E132,'Jan 2016'!$D$1:$Z$300,4,FALSE),"-")</f>
        <v>WAY2001A6B</v>
      </c>
      <c r="BM132" s="59" t="str">
        <f>IFERROR(VLOOKUP(BL132,'Paid Invoices'!$F$6:$I$381,3,FALSE),"")</f>
        <v/>
      </c>
      <c r="BN132" s="59" t="str">
        <f>IFERROR(VLOOKUP(BL132,'Open Invoices'!$D$1:$E$3000,2,FALSE),"")</f>
        <v/>
      </c>
      <c r="BO132" s="59" t="str">
        <f>IFERROR(VLOOKUP($E132,'Dec 2015'!$D$1:$Z$300,22,FALSE),"-")</f>
        <v>-</v>
      </c>
      <c r="BP132" s="59" t="str">
        <f>IFERROR(VLOOKUP($E132,'Dec 2015'!$D$1:$Z$300,4,FALSE),"-")</f>
        <v>-</v>
      </c>
      <c r="BQ132" s="59" t="str">
        <f>IFERROR(VLOOKUP(BP132,'Paid Invoices'!$F$6:$I$381,3,FALSE),"")</f>
        <v/>
      </c>
      <c r="BR132" s="59" t="str">
        <f>IFERROR(VLOOKUP(BP132,'Open Invoices'!$D$1:$E$3000,2,FALSE),"")</f>
        <v/>
      </c>
      <c r="BS132" s="59" t="str">
        <f>IFERROR(VLOOKUP($E132,'Nov 2015'!$D$1:$Z$300,22,FALSE),"-")</f>
        <v>-</v>
      </c>
      <c r="BT132" s="59" t="str">
        <f>IFERROR(VLOOKUP($E132,'Nov 2015'!$D$1:$Z$300,4,FALSE),"-")</f>
        <v>-</v>
      </c>
      <c r="BU132" s="59" t="str">
        <f>IFERROR(VLOOKUP(BT132,'Paid Invoices'!$F$6:$I$381,3,FALSE),"")</f>
        <v/>
      </c>
      <c r="BV132" s="59" t="str">
        <f>IFERROR(VLOOKUP(BT132,'Open Invoices'!$D$1:$E$3000,2,FALSE),"")</f>
        <v/>
      </c>
      <c r="BW132" s="59" t="str">
        <f>IFERROR(VLOOKUP($E132,'Oct 2015'!$D$1:$Z$300,22,FALSE),"-")</f>
        <v>-</v>
      </c>
      <c r="BX132" s="59" t="str">
        <f>IFERROR(VLOOKUP($E132,'Oct 2015'!$D$1:$Z$300,4,FALSE),"-")</f>
        <v>-</v>
      </c>
      <c r="BY132" s="59" t="str">
        <f>IFERROR(VLOOKUP(BX132,'Paid Invoices'!$F$6:$I$381,3,FALSE),"")</f>
        <v/>
      </c>
      <c r="BZ132" s="59" t="str">
        <f>IFERROR(VLOOKUP(BX132,'Open Invoices'!$D$1:$E$3000,2,FALSE),"")</f>
        <v/>
      </c>
      <c r="CA132" s="59" t="str">
        <f>IFERROR(VLOOKUP($E132,'Sep 2015'!$D$1:$Z$300,22,FALSE),"-")</f>
        <v>-</v>
      </c>
      <c r="CB132" s="59" t="str">
        <f>IFERROR(VLOOKUP($E132,'Sep 2015'!$D$1:$Z$300,4,FALSE),"-")</f>
        <v>-</v>
      </c>
      <c r="CC132" s="59" t="str">
        <f>IFERROR(VLOOKUP(CB132,'Paid Invoices'!$F$6:$I$381,3,FALSE),"")</f>
        <v/>
      </c>
      <c r="CD132" s="59" t="str">
        <f>IFERROR(VLOOKUP(CB132,'Open Invoices'!$D$1:$E$3000,2,FALSE),"")</f>
        <v/>
      </c>
      <c r="CE132" s="52"/>
      <c r="CF132" s="52" t="s">
        <v>2115</v>
      </c>
      <c r="CG132" s="49" t="str">
        <f>IFERROR(IFERROR(VLOOKUP($E132,'Asset Group  All Assets'!$B$1:$C$500,2,FALSE),(VLOOKUP($E132,'Missing-WSU-POs'!$B$1:$D$500,3,FALSE))),"?")</f>
        <v>P0771802</v>
      </c>
      <c r="CH132" s="31" t="str">
        <f>IF(G132="","",G132)</f>
        <v>P0771802</v>
      </c>
      <c r="CI132" s="31" t="str">
        <f>IF(CG132=CH132,"","Wrong PO")</f>
        <v/>
      </c>
      <c r="CJ132" s="29" t="str">
        <f>IFERROR(IF(VLOOKUP($E132,'Org July 2016 '!$D$1:$Z$500,3,FALSE)=G132,"-","Wrong PO"),"new")</f>
        <v>Wrong PO</v>
      </c>
      <c r="CK132" s="32">
        <f>IF(CJ132="wrong PO",(VLOOKUP($E132,'Org July 2016 '!$D$1:$Z$500,3,FALSE)),"")</f>
        <v>0</v>
      </c>
      <c r="CL132" s="29" t="str">
        <f>IFERROR(IF(VLOOKUP($E132,'Org June 2016 '!$D$1:$Z$500,3,FALSE)=G132,"-","Wrong PO"),"new")</f>
        <v>Wrong PO</v>
      </c>
      <c r="CM132" s="32">
        <f>IF(CL132="wrong PO",(VLOOKUP($E132,'Org June 2016 '!$D$1:$Z$500,3,FALSE)),"")</f>
        <v>0</v>
      </c>
      <c r="CN132" s="29" t="str">
        <f>IFERROR(IF(VLOOKUP($E132,'May 2016'!D197:Z696,3,FALSE)=G132,"-","Wrong PO"),"new")</f>
        <v>new</v>
      </c>
      <c r="CO132" s="32" t="str">
        <f>IF(CN132="wrong PO",(VLOOKUP($E132,'May 2016'!D197:Z696,3,FALSE)),"")</f>
        <v/>
      </c>
      <c r="CP132" s="29" t="str">
        <f>IFERROR(IF(VLOOKUP($E132,'Apr 2016'!$D$1:$Z$500,3,FALSE)=G132,"-","Wrong PO"),"new")</f>
        <v>-</v>
      </c>
      <c r="CQ132" s="32" t="str">
        <f>IF(CP132="wrong PO",(VLOOKUP($E132,'Apr 2016'!$D$1:$Z$500,3,FALSE)),"")</f>
        <v/>
      </c>
      <c r="CR132" s="32" t="str">
        <f>IFERROR(IF(VLOOKUP($E132,'Mar 2016'!$D$1:$Z$500,3,FALSE)=G132,"-","Wrong PO"),"new")</f>
        <v>-</v>
      </c>
      <c r="CS132" s="32" t="str">
        <f>IF(CP132="wrong PO",(VLOOKUP($E132,'Mar 2016'!$D$1:$Z$500,3,FALSE)),"")</f>
        <v/>
      </c>
      <c r="CT132" s="32" t="str">
        <f>IFERROR(IF(VLOOKUP($E132,'Feb 2016'!$D$1:$Z$500,3,FALSE)=G132,"-","Wrong PO"),"new")</f>
        <v>-</v>
      </c>
      <c r="CU132" s="32" t="str">
        <f>IF(CP132="wrong PO",(VLOOKUP($E132,'Feb 2016'!$D$1:$Z$500,3,FALSE)),"")</f>
        <v/>
      </c>
      <c r="CV132" s="29" t="str">
        <f>IFERROR(IF(VLOOKUP($E132,'Jan 2016'!$D$1:$Z$500,3,FALSE)=G132,"-","Wrong PO"),"new")</f>
        <v>-</v>
      </c>
      <c r="CW132" s="32" t="str">
        <f>IF(CV132="wrong PO",(VLOOKUP($E132,'Jan 2016'!$D$1:$Z$500,3,FALSE)),"")</f>
        <v/>
      </c>
      <c r="CX132" s="29" t="str">
        <f>IFERROR(IF(VLOOKUP($E132,'Dec 2015'!$D$1:$Z$500,3,FALSE)=G132,"-","Wrong PO"),"new")</f>
        <v>new</v>
      </c>
      <c r="CY132" s="32" t="str">
        <f>IF(CX132="wrong PO",(VLOOKUP($E132,'Dec 2015'!$D$1:$Z$500,3,FALSE)),"")</f>
        <v/>
      </c>
      <c r="CZ132" s="29" t="str">
        <f>IFERROR(IF(VLOOKUP($E132,'Nov 2015'!$D$1:$Z$500,3,FALSE)=G132,"-","Wrong PO"),"new")</f>
        <v>new</v>
      </c>
      <c r="DA132" s="32" t="str">
        <f>IF(CZ132="wrong PO",(VLOOKUP($E132,'Nov 2015'!$D$1:$Z$500,3,FALSE)),"")</f>
        <v/>
      </c>
      <c r="DB132" s="29" t="str">
        <f>IFERROR(IF(VLOOKUP($E132,'Oct 2015'!$D$1:$Z$500,3,FALSE)=G132,"-","Wrong PO"),"new")</f>
        <v>new</v>
      </c>
      <c r="DC132" s="32" t="str">
        <f>IF(DB132="wrong PO",(VLOOKUP($E132,'Oct 2015'!$D$1:$Z$500,3,FALSE)),"")</f>
        <v/>
      </c>
      <c r="DD132" s="29" t="str">
        <f>IFERROR(IF(VLOOKUP($E132,'Sep 2015'!$D$1:$Z$500,3,FALSE)=G132,"-","Wrong PO"),"new")</f>
        <v>new</v>
      </c>
      <c r="DE132" s="32" t="str">
        <f>IF(DD132="wrong PO",(VLOOKUP($E132,'Sep 2015'!$D$1:$Z$500,3,FALSE)),"")</f>
        <v/>
      </c>
    </row>
    <row r="133" spans="1:109">
      <c r="A133" s="115">
        <v>198</v>
      </c>
      <c r="B133" s="2" t="s">
        <v>841</v>
      </c>
      <c r="C133" s="2" t="s">
        <v>510</v>
      </c>
      <c r="D133" s="2" t="s">
        <v>76</v>
      </c>
      <c r="E133" s="2" t="s">
        <v>326</v>
      </c>
      <c r="F133" s="2" t="s">
        <v>547</v>
      </c>
      <c r="G133" s="21" t="s">
        <v>170</v>
      </c>
      <c r="H133" s="21" t="str">
        <f>IFERROR(VLOOKUP($E133,'Wayne Master'!$B$1:$C$315,2,FALSE),"not on master")</f>
        <v>P0771802</v>
      </c>
      <c r="I133" s="11" t="s">
        <v>2056</v>
      </c>
      <c r="J133" s="3">
        <v>42388</v>
      </c>
      <c r="K133" s="2" t="s">
        <v>39</v>
      </c>
      <c r="L133" s="2" t="s">
        <v>548</v>
      </c>
      <c r="M133" s="2" t="s">
        <v>30</v>
      </c>
      <c r="N133" s="2" t="s">
        <v>31</v>
      </c>
      <c r="O133" s="2" t="s">
        <v>32</v>
      </c>
      <c r="P133" s="4">
        <v>26043</v>
      </c>
      <c r="Q133" s="4">
        <v>26093</v>
      </c>
      <c r="R133" s="4">
        <v>50</v>
      </c>
      <c r="S133" s="5">
        <v>0.85</v>
      </c>
      <c r="T133" s="4">
        <v>7487</v>
      </c>
      <c r="U133" s="4">
        <v>7742</v>
      </c>
      <c r="V133" s="4">
        <v>255</v>
      </c>
      <c r="W133" s="5">
        <v>15.25</v>
      </c>
      <c r="X133" s="5">
        <v>0</v>
      </c>
      <c r="Y133" s="14">
        <v>16.100000000000001</v>
      </c>
      <c r="Z133" s="14">
        <v>0</v>
      </c>
      <c r="AA133" s="14">
        <v>16.100000000000001</v>
      </c>
      <c r="AB133" s="4">
        <v>24580</v>
      </c>
      <c r="AC133" s="55"/>
      <c r="AD133" s="59">
        <f>SUM(AI133,AM133,AQ133,AU133,AY133,BC133,BG133,BK133,BO133,BS133,BW133,CA133)</f>
        <v>903.18999999999994</v>
      </c>
      <c r="AE133" s="59">
        <f>(Q133*0.0169)+(U133*0.0598)</f>
        <v>903.94329999999991</v>
      </c>
      <c r="AF133" s="102">
        <f>IFERROR(IFERROR(VLOOKUP($G133,'FPO034'!$J$9:$Q$196,7,FALSE),(VLOOKUP($H133,'FPO034'!$J$9:$Q$196,7,FALSE))),"No PO")</f>
        <v>8814.48</v>
      </c>
      <c r="AG133" s="102">
        <f>IFERROR(IFERROR(VLOOKUP($G133,'FPO034'!$J$9:$Q$196,8,FALSE),(VLOOKUP($H133,'FPO034'!$J$9:$Q$196,8,FALSE))),"No PO")</f>
        <v>0</v>
      </c>
      <c r="AH133" s="102" t="str">
        <f>IF(AG133&lt;&gt;0,"No",IF(AD133&gt;AF133,"No",IF(AD133/AE133&lt;1,"--",IF(AD133/AE133&lt;1.02,"Maybe","No"))))</f>
        <v>--</v>
      </c>
      <c r="AI133" s="59">
        <f>IFERROR(VLOOKUP($E133,'Rev2 Aug 16'!$D$1:$Z$300,22,FALSE),"-")</f>
        <v>16.100000000000001</v>
      </c>
      <c r="AJ133" s="59" t="str">
        <f>IFERROR(VLOOKUP($E133,'Rev2 Aug 16'!$D$1:$Z$300,5,FALSE),"-")</f>
        <v>WAY2001H6BD</v>
      </c>
      <c r="AK133" s="59" t="str">
        <f>IFERROR(VLOOKUP(AJ133,'Paid Invoices'!$F$6:$I$381,3,FALSE),"")</f>
        <v/>
      </c>
      <c r="AL133" s="59" t="str">
        <f>IFERROR(VLOOKUP(AJ133,'Open Invoices'!$D$1:$E$3000,2,FALSE),"")</f>
        <v/>
      </c>
      <c r="AM133" s="59">
        <f>IFERROR(VLOOKUP($E133,'Rev2 July 16'!$D$1:$Z$300,22,FALSE),"-")</f>
        <v>65.040000000000006</v>
      </c>
      <c r="AN133" s="59" t="str">
        <f>IFERROR(VLOOKUP($E133,'Rev2 July 16'!$D$1:$Z$300,5,FALSE),"-")</f>
        <v>WAY2001G6BF</v>
      </c>
      <c r="AO133" s="59" t="str">
        <f>IFERROR(VLOOKUP(AN133,'Paid Invoices'!$F$6:$I$381,3,FALSE),"")</f>
        <v/>
      </c>
      <c r="AP133" s="59" t="str">
        <f>IFERROR(VLOOKUP(AN133,'Open Invoices'!$D$1:$E$3000,2,FALSE),"")</f>
        <v/>
      </c>
      <c r="AQ133" s="59">
        <f>IFERROR(VLOOKUP($E133,'Rev June 16'!$D$1:$Z$300,22,FALSE),"-")</f>
        <v>85.74</v>
      </c>
      <c r="AR133" s="59" t="str">
        <f>IFERROR(VLOOKUP($E133,'Rev June 16'!$D$1:$Z$300,4,FALSE),"-")</f>
        <v>WAY2001F6BD</v>
      </c>
      <c r="AS133" s="59" t="str">
        <f>IFERROR(VLOOKUP(AR133,'Paid Invoices'!$F$6:$I$381,3,FALSE),"")</f>
        <v/>
      </c>
      <c r="AT133" s="59" t="str">
        <f>IFERROR(VLOOKUP(AR133,'Open Invoices'!$D$1:$E$3000,2,FALSE),"")</f>
        <v/>
      </c>
      <c r="AU133" s="59">
        <f>IFERROR(VLOOKUP($E133,'May 2016'!$D$1:$Z$300,22,FALSE),"-")</f>
        <v>499.89</v>
      </c>
      <c r="AV133" s="59" t="str">
        <f>IFERROR(VLOOKUP($E133,'May 2016'!$D$1:$Z$300,4,FALSE),"-")</f>
        <v>WAY2001E6BC</v>
      </c>
      <c r="AW133" s="59" t="str">
        <f>IFERROR(VLOOKUP(AV133,'Paid Invoices'!$F$6:$I$381,3,FALSE),"")</f>
        <v/>
      </c>
      <c r="AX133" s="59" t="str">
        <f>IFERROR(VLOOKUP(AV133,'Open Invoices'!$D$1:$E$3000,2,FALSE),"")</f>
        <v/>
      </c>
      <c r="AY133" s="59">
        <f>IFERROR(VLOOKUP($E133,'Apr 2016'!$D$1:$Z$300,22,FALSE),"-")</f>
        <v>116.64</v>
      </c>
      <c r="AZ133" s="59" t="str">
        <f>IFERROR(VLOOKUP($E133,'Apr 2016'!$D$1:$Z$300,4,FALSE),"-")</f>
        <v>WAY2001D6BB</v>
      </c>
      <c r="BA133" s="59" t="str">
        <f>IFERROR(VLOOKUP(AZ133,'Paid Invoices'!$F$6:$I$381,3,FALSE),"")</f>
        <v/>
      </c>
      <c r="BB133" s="59" t="str">
        <f>IFERROR(VLOOKUP(AZ133,'Open Invoices'!$D$1:$E$3000,2,FALSE),"")</f>
        <v/>
      </c>
      <c r="BC133" s="59">
        <f>IFERROR(VLOOKUP($E133,'Mar 2016'!$D$1:$Z$300,22,FALSE),"-")</f>
        <v>13.65</v>
      </c>
      <c r="BD133" s="59" t="str">
        <f>IFERROR(VLOOKUP($E133,'Mar 2016'!$D$1:$Z$300,4,FALSE),"-")</f>
        <v>WAY2001C6AW</v>
      </c>
      <c r="BE133" s="59" t="str">
        <f>IFERROR(VLOOKUP(BD133,'Paid Invoices'!$F$6:$I$381,3,FALSE),"")</f>
        <v/>
      </c>
      <c r="BF133" s="59" t="str">
        <f>IFERROR(VLOOKUP(BD133,'Open Invoices'!$D$1:$E$3000,2,FALSE),"")</f>
        <v/>
      </c>
      <c r="BG133" s="59">
        <f>IFERROR(VLOOKUP($E133,'Feb 2016'!$D$1:$Z$300,22,FALSE),"-")</f>
        <v>106.13</v>
      </c>
      <c r="BH133" s="59" t="str">
        <f>IFERROR(VLOOKUP($E133,'Feb 2016'!$D$1:$Z$300,4,FALSE),"-")</f>
        <v>WAY2001B6AP</v>
      </c>
      <c r="BI133" s="59" t="str">
        <f>IFERROR(VLOOKUP(BH133,'Paid Invoices'!$F$6:$I$381,3,FALSE),"")</f>
        <v/>
      </c>
      <c r="BJ133" s="59" t="str">
        <f>IFERROR(VLOOKUP(BH133,'Open Invoices'!$D$1:$E$3000,2,FALSE),"")</f>
        <v/>
      </c>
      <c r="BK133" s="59">
        <f>IFERROR(VLOOKUP($E133,'Jan 2016'!$D$1:$Z$300,22,FALSE),"-")</f>
        <v>0</v>
      </c>
      <c r="BL133" s="59" t="str">
        <f>IFERROR(VLOOKUP($E133,'Jan 2016'!$D$1:$Z$300,4,FALSE),"-")</f>
        <v>WAY2001A6B</v>
      </c>
      <c r="BM133" s="59" t="str">
        <f>IFERROR(VLOOKUP(BL133,'Paid Invoices'!$F$6:$I$381,3,FALSE),"")</f>
        <v/>
      </c>
      <c r="BN133" s="59" t="str">
        <f>IFERROR(VLOOKUP(BL133,'Open Invoices'!$D$1:$E$3000,2,FALSE),"")</f>
        <v/>
      </c>
      <c r="BO133" s="59" t="str">
        <f>IFERROR(VLOOKUP($E133,'Dec 2015'!$D$1:$Z$300,22,FALSE),"-")</f>
        <v>-</v>
      </c>
      <c r="BP133" s="59" t="str">
        <f>IFERROR(VLOOKUP($E133,'Dec 2015'!$D$1:$Z$300,4,FALSE),"-")</f>
        <v>-</v>
      </c>
      <c r="BQ133" s="59" t="str">
        <f>IFERROR(VLOOKUP(BP133,'Paid Invoices'!$F$6:$I$381,3,FALSE),"")</f>
        <v/>
      </c>
      <c r="BR133" s="59" t="str">
        <f>IFERROR(VLOOKUP(BP133,'Open Invoices'!$D$1:$E$3000,2,FALSE),"")</f>
        <v/>
      </c>
      <c r="BS133" s="59" t="str">
        <f>IFERROR(VLOOKUP($E133,'Nov 2015'!$D$1:$Z$300,22,FALSE),"-")</f>
        <v>-</v>
      </c>
      <c r="BT133" s="59" t="str">
        <f>IFERROR(VLOOKUP($E133,'Nov 2015'!$D$1:$Z$300,4,FALSE),"-")</f>
        <v>-</v>
      </c>
      <c r="BU133" s="59" t="str">
        <f>IFERROR(VLOOKUP(BT133,'Paid Invoices'!$F$6:$I$381,3,FALSE),"")</f>
        <v/>
      </c>
      <c r="BV133" s="59" t="str">
        <f>IFERROR(VLOOKUP(BT133,'Open Invoices'!$D$1:$E$3000,2,FALSE),"")</f>
        <v/>
      </c>
      <c r="BW133" s="59" t="str">
        <f>IFERROR(VLOOKUP($E133,'Oct 2015'!$D$1:$Z$300,22,FALSE),"-")</f>
        <v>-</v>
      </c>
      <c r="BX133" s="59" t="str">
        <f>IFERROR(VLOOKUP($E133,'Oct 2015'!$D$1:$Z$300,4,FALSE),"-")</f>
        <v>-</v>
      </c>
      <c r="BY133" s="59" t="str">
        <f>IFERROR(VLOOKUP(BX133,'Paid Invoices'!$F$6:$I$381,3,FALSE),"")</f>
        <v/>
      </c>
      <c r="BZ133" s="59" t="str">
        <f>IFERROR(VLOOKUP(BX133,'Open Invoices'!$D$1:$E$3000,2,FALSE),"")</f>
        <v/>
      </c>
      <c r="CA133" s="59" t="str">
        <f>IFERROR(VLOOKUP($E133,'Sep 2015'!$D$1:$Z$300,22,FALSE),"-")</f>
        <v>-</v>
      </c>
      <c r="CB133" s="59" t="str">
        <f>IFERROR(VLOOKUP($E133,'Sep 2015'!$D$1:$Z$300,4,FALSE),"-")</f>
        <v>-</v>
      </c>
      <c r="CC133" s="59" t="str">
        <f>IFERROR(VLOOKUP(CB133,'Paid Invoices'!$F$6:$I$381,3,FALSE),"")</f>
        <v/>
      </c>
      <c r="CD133" s="59" t="str">
        <f>IFERROR(VLOOKUP(CB133,'Open Invoices'!$D$1:$E$3000,2,FALSE),"")</f>
        <v/>
      </c>
      <c r="CE133" s="52"/>
      <c r="CF133" s="52" t="s">
        <v>2115</v>
      </c>
      <c r="CG133" s="49" t="str">
        <f>IFERROR(IFERROR(VLOOKUP($E133,'Asset Group  All Assets'!$B$1:$C$500,2,FALSE),(VLOOKUP($E133,'Missing-WSU-POs'!$B$1:$D$500,3,FALSE))),"?")</f>
        <v>P0771802</v>
      </c>
      <c r="CH133" s="31" t="str">
        <f>IF(G133="","",G133)</f>
        <v>P0771802</v>
      </c>
      <c r="CI133" s="31" t="str">
        <f>IF(CG133=CH133,"","Wrong PO")</f>
        <v/>
      </c>
      <c r="CJ133" s="29" t="str">
        <f>IFERROR(IF(VLOOKUP($E133,'Org July 2016 '!$D$1:$Z$500,3,FALSE)=G133,"-","Wrong PO"),"new")</f>
        <v>Wrong PO</v>
      </c>
      <c r="CK133" s="32">
        <f>IF(CJ133="wrong PO",(VLOOKUP($E133,'Org July 2016 '!$D$1:$Z$500,3,FALSE)),"")</f>
        <v>0</v>
      </c>
      <c r="CL133" s="29" t="str">
        <f>IFERROR(IF(VLOOKUP($E133,'Org June 2016 '!$D$1:$Z$500,3,FALSE)=G133,"-","Wrong PO"),"new")</f>
        <v>Wrong PO</v>
      </c>
      <c r="CM133" s="32">
        <f>IF(CL133="wrong PO",(VLOOKUP($E133,'Org June 2016 '!$D$1:$Z$500,3,FALSE)),"")</f>
        <v>0</v>
      </c>
      <c r="CN133" s="29" t="str">
        <f>IFERROR(IF(VLOOKUP($E133,'May 2016'!D198:Z697,3,FALSE)=G133,"-","Wrong PO"),"new")</f>
        <v>new</v>
      </c>
      <c r="CO133" s="32" t="str">
        <f>IF(CN133="wrong PO",(VLOOKUP($E133,'May 2016'!D198:Z697,3,FALSE)),"")</f>
        <v/>
      </c>
      <c r="CP133" s="29" t="str">
        <f>IFERROR(IF(VLOOKUP($E133,'Apr 2016'!$D$1:$Z$500,3,FALSE)=G133,"-","Wrong PO"),"new")</f>
        <v>-</v>
      </c>
      <c r="CQ133" s="32" t="str">
        <f>IF(CP133="wrong PO",(VLOOKUP($E133,'Apr 2016'!$D$1:$Z$500,3,FALSE)),"")</f>
        <v/>
      </c>
      <c r="CR133" s="32" t="str">
        <f>IFERROR(IF(VLOOKUP($E133,'Mar 2016'!$D$1:$Z$500,3,FALSE)=G133,"-","Wrong PO"),"new")</f>
        <v>-</v>
      </c>
      <c r="CS133" s="32" t="str">
        <f>IF(CP133="wrong PO",(VLOOKUP($E133,'Mar 2016'!$D$1:$Z$500,3,FALSE)),"")</f>
        <v/>
      </c>
      <c r="CT133" s="32" t="str">
        <f>IFERROR(IF(VLOOKUP($E133,'Feb 2016'!$D$1:$Z$500,3,FALSE)=G133,"-","Wrong PO"),"new")</f>
        <v>-</v>
      </c>
      <c r="CU133" s="32" t="str">
        <f>IF(CP133="wrong PO",(VLOOKUP($E133,'Feb 2016'!$D$1:$Z$500,3,FALSE)),"")</f>
        <v/>
      </c>
      <c r="CV133" s="29" t="str">
        <f>IFERROR(IF(VLOOKUP($E133,'Jan 2016'!$D$1:$Z$500,3,FALSE)=G133,"-","Wrong PO"),"new")</f>
        <v>-</v>
      </c>
      <c r="CW133" s="32" t="str">
        <f>IF(CV133="wrong PO",(VLOOKUP($E133,'Jan 2016'!$D$1:$Z$500,3,FALSE)),"")</f>
        <v/>
      </c>
      <c r="CX133" s="29" t="str">
        <f>IFERROR(IF(VLOOKUP($E133,'Dec 2015'!$D$1:$Z$500,3,FALSE)=G133,"-","Wrong PO"),"new")</f>
        <v>new</v>
      </c>
      <c r="CY133" s="32" t="str">
        <f>IF(CX133="wrong PO",(VLOOKUP($E133,'Dec 2015'!$D$1:$Z$500,3,FALSE)),"")</f>
        <v/>
      </c>
      <c r="CZ133" s="29" t="str">
        <f>IFERROR(IF(VLOOKUP($E133,'Nov 2015'!$D$1:$Z$500,3,FALSE)=G133,"-","Wrong PO"),"new")</f>
        <v>new</v>
      </c>
      <c r="DA133" s="32" t="str">
        <f>IF(CZ133="wrong PO",(VLOOKUP($E133,'Nov 2015'!$D$1:$Z$500,3,FALSE)),"")</f>
        <v/>
      </c>
      <c r="DB133" s="29" t="str">
        <f>IFERROR(IF(VLOOKUP($E133,'Oct 2015'!$D$1:$Z$500,3,FALSE)=G133,"-","Wrong PO"),"new")</f>
        <v>new</v>
      </c>
      <c r="DC133" s="32" t="str">
        <f>IF(DB133="wrong PO",(VLOOKUP($E133,'Oct 2015'!$D$1:$Z$500,3,FALSE)),"")</f>
        <v/>
      </c>
      <c r="DD133" s="29" t="str">
        <f>IFERROR(IF(VLOOKUP($E133,'Sep 2015'!$D$1:$Z$500,3,FALSE)=G133,"-","Wrong PO"),"new")</f>
        <v>new</v>
      </c>
      <c r="DE133" s="32" t="str">
        <f>IF(DD133="wrong PO",(VLOOKUP($E133,'Sep 2015'!$D$1:$Z$500,3,FALSE)),"")</f>
        <v/>
      </c>
    </row>
    <row r="134" spans="1:109">
      <c r="A134" s="115">
        <v>199</v>
      </c>
      <c r="B134" s="2" t="s">
        <v>841</v>
      </c>
      <c r="C134" s="2" t="s">
        <v>510</v>
      </c>
      <c r="D134" s="2" t="s">
        <v>76</v>
      </c>
      <c r="E134" s="2" t="s">
        <v>341</v>
      </c>
      <c r="F134" s="2" t="s">
        <v>555</v>
      </c>
      <c r="G134" s="21" t="s">
        <v>170</v>
      </c>
      <c r="H134" s="21" t="str">
        <f>IFERROR(VLOOKUP($E134,'Wayne Master'!$B$1:$C$315,2,FALSE),"not on master")</f>
        <v>P0771802</v>
      </c>
      <c r="I134" s="11" t="s">
        <v>2056</v>
      </c>
      <c r="J134" s="3">
        <v>42390</v>
      </c>
      <c r="K134" s="2" t="s">
        <v>39</v>
      </c>
      <c r="L134" s="2" t="s">
        <v>556</v>
      </c>
      <c r="M134" s="2" t="s">
        <v>30</v>
      </c>
      <c r="N134" s="2" t="s">
        <v>31</v>
      </c>
      <c r="O134" s="2" t="s">
        <v>32</v>
      </c>
      <c r="P134" s="4">
        <v>33225</v>
      </c>
      <c r="Q134" s="4">
        <v>36585</v>
      </c>
      <c r="R134" s="4">
        <v>3360</v>
      </c>
      <c r="S134" s="5">
        <v>56.78</v>
      </c>
      <c r="T134" s="4">
        <v>22843</v>
      </c>
      <c r="U134" s="4">
        <v>23327</v>
      </c>
      <c r="V134" s="4">
        <v>484</v>
      </c>
      <c r="W134" s="5">
        <v>28.94</v>
      </c>
      <c r="X134" s="5">
        <v>0</v>
      </c>
      <c r="Y134" s="14">
        <v>85.72</v>
      </c>
      <c r="Z134" s="14">
        <v>0</v>
      </c>
      <c r="AA134" s="14">
        <v>85.72</v>
      </c>
      <c r="AB134" s="4">
        <v>24580</v>
      </c>
      <c r="AC134" s="55"/>
      <c r="AD134" s="59">
        <f>SUM(AI134,AM134,AQ134,AU134,AY134,BC134,BG134,BK134,BO134,BS134,BW134,CA134)</f>
        <v>2012.34</v>
      </c>
      <c r="AE134" s="59">
        <f>(Q134*0.0169)+(U134*0.0598)</f>
        <v>2013.2411</v>
      </c>
      <c r="AF134" s="102">
        <f>IFERROR(IFERROR(VLOOKUP($G134,'FPO034'!$J$9:$Q$196,7,FALSE),(VLOOKUP($H134,'FPO034'!$J$9:$Q$196,7,FALSE))),"No PO")</f>
        <v>8814.48</v>
      </c>
      <c r="AG134" s="102">
        <f>IFERROR(IFERROR(VLOOKUP($G134,'FPO034'!$J$9:$Q$196,8,FALSE),(VLOOKUP($H134,'FPO034'!$J$9:$Q$196,8,FALSE))),"No PO")</f>
        <v>0</v>
      </c>
      <c r="AH134" s="102" t="str">
        <f>IF(AG134&lt;&gt;0,"No",IF(AD134&gt;AF134,"No",IF(AD134/AE134&lt;1,"--",IF(AD134/AE134&lt;1.02,"Maybe","No"))))</f>
        <v>--</v>
      </c>
      <c r="AI134" s="59">
        <f>IFERROR(VLOOKUP($E134,'Rev2 Aug 16'!$D$1:$Z$300,22,FALSE),"-")</f>
        <v>85.72</v>
      </c>
      <c r="AJ134" s="59" t="str">
        <f>IFERROR(VLOOKUP($E134,'Rev2 Aug 16'!$D$1:$Z$300,5,FALSE),"-")</f>
        <v>WAY2001H6BD</v>
      </c>
      <c r="AK134" s="59" t="str">
        <f>IFERROR(VLOOKUP(AJ134,'Paid Invoices'!$F$6:$I$381,3,FALSE),"")</f>
        <v/>
      </c>
      <c r="AL134" s="59" t="str">
        <f>IFERROR(VLOOKUP(AJ134,'Open Invoices'!$D$1:$E$3000,2,FALSE),"")</f>
        <v/>
      </c>
      <c r="AM134" s="59">
        <f>IFERROR(VLOOKUP($E134,'Rev2 July 16'!$D$1:$Z$300,22,FALSE),"-")</f>
        <v>284.57</v>
      </c>
      <c r="AN134" s="59" t="str">
        <f>IFERROR(VLOOKUP($E134,'Rev2 July 16'!$D$1:$Z$300,5,FALSE),"-")</f>
        <v>WAY2001G6BF</v>
      </c>
      <c r="AO134" s="59" t="str">
        <f>IFERROR(VLOOKUP(AN134,'Paid Invoices'!$F$6:$I$381,3,FALSE),"")</f>
        <v/>
      </c>
      <c r="AP134" s="59" t="str">
        <f>IFERROR(VLOOKUP(AN134,'Open Invoices'!$D$1:$E$3000,2,FALSE),"")</f>
        <v/>
      </c>
      <c r="AQ134" s="59">
        <f>IFERROR(VLOOKUP($E134,'Rev June 16'!$D$1:$Z$300,22,FALSE),"-")</f>
        <v>116.96</v>
      </c>
      <c r="AR134" s="59" t="str">
        <f>IFERROR(VLOOKUP($E134,'Rev June 16'!$D$1:$Z$300,4,FALSE),"-")</f>
        <v>WAY2001F6BD</v>
      </c>
      <c r="AS134" s="59" t="str">
        <f>IFERROR(VLOOKUP(AR134,'Paid Invoices'!$F$6:$I$381,3,FALSE),"")</f>
        <v/>
      </c>
      <c r="AT134" s="59" t="str">
        <f>IFERROR(VLOOKUP(AR134,'Open Invoices'!$D$1:$E$3000,2,FALSE),"")</f>
        <v/>
      </c>
      <c r="AU134" s="59">
        <f>IFERROR(VLOOKUP($E134,'May 2016'!$D$1:$Z$300,22,FALSE),"-")</f>
        <v>550.03</v>
      </c>
      <c r="AV134" s="59" t="str">
        <f>IFERROR(VLOOKUP($E134,'May 2016'!$D$1:$Z$300,4,FALSE),"-")</f>
        <v>WAY2001E6BC</v>
      </c>
      <c r="AW134" s="59" t="str">
        <f>IFERROR(VLOOKUP(AV134,'Paid Invoices'!$F$6:$I$381,3,FALSE),"")</f>
        <v/>
      </c>
      <c r="AX134" s="59" t="str">
        <f>IFERROR(VLOOKUP(AV134,'Open Invoices'!$D$1:$E$3000,2,FALSE),"")</f>
        <v/>
      </c>
      <c r="AY134" s="59">
        <f>IFERROR(VLOOKUP($E134,'Apr 2016'!$D$1:$Z$300,22,FALSE),"-")</f>
        <v>757.56</v>
      </c>
      <c r="AZ134" s="59" t="str">
        <f>IFERROR(VLOOKUP($E134,'Apr 2016'!$D$1:$Z$300,4,FALSE),"-")</f>
        <v>WAY2001D6BB</v>
      </c>
      <c r="BA134" s="59" t="str">
        <f>IFERROR(VLOOKUP(AZ134,'Paid Invoices'!$F$6:$I$381,3,FALSE),"")</f>
        <v/>
      </c>
      <c r="BB134" s="59" t="str">
        <f>IFERROR(VLOOKUP(AZ134,'Open Invoices'!$D$1:$E$3000,2,FALSE),"")</f>
        <v/>
      </c>
      <c r="BC134" s="59">
        <f>IFERROR(VLOOKUP($E134,'Mar 2016'!$D$1:$Z$300,22,FALSE),"-")</f>
        <v>46.97</v>
      </c>
      <c r="BD134" s="59" t="str">
        <f>IFERROR(VLOOKUP($E134,'Mar 2016'!$D$1:$Z$300,4,FALSE),"-")</f>
        <v>WAY2001C6AW</v>
      </c>
      <c r="BE134" s="59" t="str">
        <f>IFERROR(VLOOKUP(BD134,'Paid Invoices'!$F$6:$I$381,3,FALSE),"")</f>
        <v/>
      </c>
      <c r="BF134" s="59" t="str">
        <f>IFERROR(VLOOKUP(BD134,'Open Invoices'!$D$1:$E$3000,2,FALSE),"")</f>
        <v/>
      </c>
      <c r="BG134" s="59">
        <f>IFERROR(VLOOKUP($E134,'Feb 2016'!$D$1:$Z$300,22,FALSE),"-")</f>
        <v>170.53</v>
      </c>
      <c r="BH134" s="59" t="str">
        <f>IFERROR(VLOOKUP($E134,'Feb 2016'!$D$1:$Z$300,4,FALSE),"-")</f>
        <v>WAY2001B6AP</v>
      </c>
      <c r="BI134" s="59" t="str">
        <f>IFERROR(VLOOKUP(BH134,'Paid Invoices'!$F$6:$I$381,3,FALSE),"")</f>
        <v/>
      </c>
      <c r="BJ134" s="59" t="str">
        <f>IFERROR(VLOOKUP(BH134,'Open Invoices'!$D$1:$E$3000,2,FALSE),"")</f>
        <v/>
      </c>
      <c r="BK134" s="59">
        <f>IFERROR(VLOOKUP($E134,'Jan 2016'!$D$1:$Z$300,22,FALSE),"-")</f>
        <v>0</v>
      </c>
      <c r="BL134" s="59" t="str">
        <f>IFERROR(VLOOKUP($E134,'Jan 2016'!$D$1:$Z$300,4,FALSE),"-")</f>
        <v>WAY2001A6B</v>
      </c>
      <c r="BM134" s="59" t="str">
        <f>IFERROR(VLOOKUP(BL134,'Paid Invoices'!$F$6:$I$381,3,FALSE),"")</f>
        <v/>
      </c>
      <c r="BN134" s="59" t="str">
        <f>IFERROR(VLOOKUP(BL134,'Open Invoices'!$D$1:$E$3000,2,FALSE),"")</f>
        <v/>
      </c>
      <c r="BO134" s="59" t="str">
        <f>IFERROR(VLOOKUP($E134,'Dec 2015'!$D$1:$Z$300,22,FALSE),"-")</f>
        <v>-</v>
      </c>
      <c r="BP134" s="59" t="str">
        <f>IFERROR(VLOOKUP($E134,'Dec 2015'!$D$1:$Z$300,4,FALSE),"-")</f>
        <v>-</v>
      </c>
      <c r="BQ134" s="59" t="str">
        <f>IFERROR(VLOOKUP(BP134,'Paid Invoices'!$F$6:$I$381,3,FALSE),"")</f>
        <v/>
      </c>
      <c r="BR134" s="59" t="str">
        <f>IFERROR(VLOOKUP(BP134,'Open Invoices'!$D$1:$E$3000,2,FALSE),"")</f>
        <v/>
      </c>
      <c r="BS134" s="59" t="str">
        <f>IFERROR(VLOOKUP($E134,'Nov 2015'!$D$1:$Z$300,22,FALSE),"-")</f>
        <v>-</v>
      </c>
      <c r="BT134" s="59" t="str">
        <f>IFERROR(VLOOKUP($E134,'Nov 2015'!$D$1:$Z$300,4,FALSE),"-")</f>
        <v>-</v>
      </c>
      <c r="BU134" s="59" t="str">
        <f>IFERROR(VLOOKUP(BT134,'Paid Invoices'!$F$6:$I$381,3,FALSE),"")</f>
        <v/>
      </c>
      <c r="BV134" s="59" t="str">
        <f>IFERROR(VLOOKUP(BT134,'Open Invoices'!$D$1:$E$3000,2,FALSE),"")</f>
        <v/>
      </c>
      <c r="BW134" s="59" t="str">
        <f>IFERROR(VLOOKUP($E134,'Oct 2015'!$D$1:$Z$300,22,FALSE),"-")</f>
        <v>-</v>
      </c>
      <c r="BX134" s="59" t="str">
        <f>IFERROR(VLOOKUP($E134,'Oct 2015'!$D$1:$Z$300,4,FALSE),"-")</f>
        <v>-</v>
      </c>
      <c r="BY134" s="59" t="str">
        <f>IFERROR(VLOOKUP(BX134,'Paid Invoices'!$F$6:$I$381,3,FALSE),"")</f>
        <v/>
      </c>
      <c r="BZ134" s="59" t="str">
        <f>IFERROR(VLOOKUP(BX134,'Open Invoices'!$D$1:$E$3000,2,FALSE),"")</f>
        <v/>
      </c>
      <c r="CA134" s="59" t="str">
        <f>IFERROR(VLOOKUP($E134,'Sep 2015'!$D$1:$Z$300,22,FALSE),"-")</f>
        <v>-</v>
      </c>
      <c r="CB134" s="59" t="str">
        <f>IFERROR(VLOOKUP($E134,'Sep 2015'!$D$1:$Z$300,4,FALSE),"-")</f>
        <v>-</v>
      </c>
      <c r="CC134" s="59" t="str">
        <f>IFERROR(VLOOKUP(CB134,'Paid Invoices'!$F$6:$I$381,3,FALSE),"")</f>
        <v/>
      </c>
      <c r="CD134" s="59" t="str">
        <f>IFERROR(VLOOKUP(CB134,'Open Invoices'!$D$1:$E$3000,2,FALSE),"")</f>
        <v/>
      </c>
      <c r="CE134" s="52"/>
      <c r="CF134" s="52" t="s">
        <v>2115</v>
      </c>
      <c r="CG134" s="49" t="str">
        <f>IFERROR(IFERROR(VLOOKUP($E134,'Asset Group  All Assets'!$B$1:$C$500,2,FALSE),(VLOOKUP($E134,'Missing-WSU-POs'!$B$1:$D$500,3,FALSE))),"?")</f>
        <v>P0771802</v>
      </c>
      <c r="CH134" s="31" t="str">
        <f>IF(G134="","",G134)</f>
        <v>P0771802</v>
      </c>
      <c r="CI134" s="31" t="str">
        <f>IF(CG134=CH134,"","Wrong PO")</f>
        <v/>
      </c>
      <c r="CJ134" s="29" t="str">
        <f>IFERROR(IF(VLOOKUP($E134,'Org July 2016 '!$D$1:$Z$500,3,FALSE)=G134,"-","Wrong PO"),"new")</f>
        <v>Wrong PO</v>
      </c>
      <c r="CK134" s="32">
        <f>IF(CJ134="wrong PO",(VLOOKUP($E134,'Org July 2016 '!$D$1:$Z$500,3,FALSE)),"")</f>
        <v>0</v>
      </c>
      <c r="CL134" s="29" t="str">
        <f>IFERROR(IF(VLOOKUP($E134,'Org June 2016 '!$D$1:$Z$500,3,FALSE)=G134,"-","Wrong PO"),"new")</f>
        <v>Wrong PO</v>
      </c>
      <c r="CM134" s="32">
        <f>IF(CL134="wrong PO",(VLOOKUP($E134,'Org June 2016 '!$D$1:$Z$500,3,FALSE)),"")</f>
        <v>0</v>
      </c>
      <c r="CN134" s="29" t="str">
        <f>IFERROR(IF(VLOOKUP($E134,'May 2016'!D199:Z698,3,FALSE)=G134,"-","Wrong PO"),"new")</f>
        <v>new</v>
      </c>
      <c r="CO134" s="32" t="str">
        <f>IF(CN134="wrong PO",(VLOOKUP($E134,'May 2016'!D199:Z698,3,FALSE)),"")</f>
        <v/>
      </c>
      <c r="CP134" s="29" t="str">
        <f>IFERROR(IF(VLOOKUP($E134,'Apr 2016'!$D$1:$Z$500,3,FALSE)=G134,"-","Wrong PO"),"new")</f>
        <v>-</v>
      </c>
      <c r="CQ134" s="32" t="str">
        <f>IF(CP134="wrong PO",(VLOOKUP($E134,'Apr 2016'!$D$1:$Z$500,3,FALSE)),"")</f>
        <v/>
      </c>
      <c r="CR134" s="32" t="str">
        <f>IFERROR(IF(VLOOKUP($E134,'Mar 2016'!$D$1:$Z$500,3,FALSE)=G134,"-","Wrong PO"),"new")</f>
        <v>-</v>
      </c>
      <c r="CS134" s="32" t="str">
        <f>IF(CP134="wrong PO",(VLOOKUP($E134,'Mar 2016'!$D$1:$Z$500,3,FALSE)),"")</f>
        <v/>
      </c>
      <c r="CT134" s="32" t="str">
        <f>IFERROR(IF(VLOOKUP($E134,'Feb 2016'!$D$1:$Z$500,3,FALSE)=G134,"-","Wrong PO"),"new")</f>
        <v>-</v>
      </c>
      <c r="CU134" s="32" t="str">
        <f>IF(CP134="wrong PO",(VLOOKUP($E134,'Feb 2016'!$D$1:$Z$500,3,FALSE)),"")</f>
        <v/>
      </c>
      <c r="CV134" s="29" t="str">
        <f>IFERROR(IF(VLOOKUP($E134,'Jan 2016'!$D$1:$Z$500,3,FALSE)=G134,"-","Wrong PO"),"new")</f>
        <v>-</v>
      </c>
      <c r="CW134" s="32" t="str">
        <f>IF(CV134="wrong PO",(VLOOKUP($E134,'Jan 2016'!$D$1:$Z$500,3,FALSE)),"")</f>
        <v/>
      </c>
      <c r="CX134" s="29" t="str">
        <f>IFERROR(IF(VLOOKUP($E134,'Dec 2015'!$D$1:$Z$500,3,FALSE)=G134,"-","Wrong PO"),"new")</f>
        <v>new</v>
      </c>
      <c r="CY134" s="32" t="str">
        <f>IF(CX134="wrong PO",(VLOOKUP($E134,'Dec 2015'!$D$1:$Z$500,3,FALSE)),"")</f>
        <v/>
      </c>
      <c r="CZ134" s="29" t="str">
        <f>IFERROR(IF(VLOOKUP($E134,'Nov 2015'!$D$1:$Z$500,3,FALSE)=G134,"-","Wrong PO"),"new")</f>
        <v>new</v>
      </c>
      <c r="DA134" s="32" t="str">
        <f>IF(CZ134="wrong PO",(VLOOKUP($E134,'Nov 2015'!$D$1:$Z$500,3,FALSE)),"")</f>
        <v/>
      </c>
      <c r="DB134" s="29" t="str">
        <f>IFERROR(IF(VLOOKUP($E134,'Oct 2015'!$D$1:$Z$500,3,FALSE)=G134,"-","Wrong PO"),"new")</f>
        <v>new</v>
      </c>
      <c r="DC134" s="32" t="str">
        <f>IF(DB134="wrong PO",(VLOOKUP($E134,'Oct 2015'!$D$1:$Z$500,3,FALSE)),"")</f>
        <v/>
      </c>
      <c r="DD134" s="29" t="str">
        <f>IFERROR(IF(VLOOKUP($E134,'Sep 2015'!$D$1:$Z$500,3,FALSE)=G134,"-","Wrong PO"),"new")</f>
        <v>new</v>
      </c>
      <c r="DE134" s="32" t="str">
        <f>IF(DD134="wrong PO",(VLOOKUP($E134,'Sep 2015'!$D$1:$Z$500,3,FALSE)),"")</f>
        <v/>
      </c>
    </row>
    <row r="135" spans="1:109">
      <c r="A135" s="115">
        <v>200</v>
      </c>
      <c r="B135" s="2" t="s">
        <v>841</v>
      </c>
      <c r="C135" s="2" t="s">
        <v>510</v>
      </c>
      <c r="D135" s="2" t="s">
        <v>479</v>
      </c>
      <c r="E135" s="2" t="s">
        <v>104</v>
      </c>
      <c r="F135" s="2" t="s">
        <v>480</v>
      </c>
      <c r="G135" s="21" t="s">
        <v>105</v>
      </c>
      <c r="H135" s="21" t="str">
        <f>IFERROR(VLOOKUP($E135,'Wayne Master'!$B$1:$C$315,2,FALSE),"not on master")</f>
        <v>P0772275</v>
      </c>
      <c r="I135" s="11" t="s">
        <v>2055</v>
      </c>
      <c r="J135" s="3">
        <v>42158</v>
      </c>
      <c r="K135" s="2" t="s">
        <v>28</v>
      </c>
      <c r="L135" s="2" t="s">
        <v>440</v>
      </c>
      <c r="M135" s="2" t="s">
        <v>30</v>
      </c>
      <c r="N135" s="2" t="s">
        <v>31</v>
      </c>
      <c r="O135" s="2" t="s">
        <v>378</v>
      </c>
      <c r="P135" s="4">
        <v>40884</v>
      </c>
      <c r="Q135" s="4">
        <v>42774</v>
      </c>
      <c r="R135" s="4">
        <v>1890</v>
      </c>
      <c r="S135" s="5">
        <v>31.94</v>
      </c>
      <c r="T135" s="4">
        <v>0</v>
      </c>
      <c r="U135" s="4">
        <v>0</v>
      </c>
      <c r="V135" s="4">
        <v>0</v>
      </c>
      <c r="W135" s="5">
        <v>0</v>
      </c>
      <c r="X135" s="5">
        <v>0</v>
      </c>
      <c r="Y135" s="14">
        <v>31.94</v>
      </c>
      <c r="Z135" s="14">
        <v>0</v>
      </c>
      <c r="AA135" s="14">
        <v>31.94</v>
      </c>
      <c r="AB135" s="4">
        <v>24580</v>
      </c>
      <c r="AC135" s="55"/>
      <c r="AD135" s="59">
        <f>SUM(AI135,AM135,AQ135,AU135,AY135,BC135,BG135,BK135,BO135,BS135,BW135,CA135)</f>
        <v>685.71</v>
      </c>
      <c r="AE135" s="59">
        <f>(Q135*0.0169)+(U135*0.0598)</f>
        <v>722.88059999999996</v>
      </c>
      <c r="AF135" s="102">
        <f>IFERROR(IFERROR(VLOOKUP($G135,'FPO034'!$J$9:$Q$196,7,FALSE),(VLOOKUP($H135,'FPO034'!$J$9:$Q$196,7,FALSE))),"No PO")</f>
        <v>44529.24</v>
      </c>
      <c r="AG135" s="102">
        <f>IFERROR(IFERROR(VLOOKUP($G135,'FPO034'!$J$9:$Q$196,8,FALSE),(VLOOKUP($H135,'FPO034'!$J$9:$Q$196,8,FALSE))),"No PO")</f>
        <v>0</v>
      </c>
      <c r="AH135" s="102" t="str">
        <f>IF(AG135&lt;&gt;0,"No",IF(AD135&gt;AF135,"No",IF(AD135/AE135&lt;1,"--",IF(AD135/AE135&lt;1.02,"Maybe","No"))))</f>
        <v>--</v>
      </c>
      <c r="AI135" s="59">
        <f>IFERROR(VLOOKUP($E135,'Rev2 Aug 16'!$D$1:$Z$300,22,FALSE),"-")</f>
        <v>31.94</v>
      </c>
      <c r="AJ135" s="59" t="str">
        <f>IFERROR(VLOOKUP($E135,'Rev2 Aug 16'!$D$1:$Z$300,5,FALSE),"-")</f>
        <v>WAY2001H6BE</v>
      </c>
      <c r="AK135" s="59" t="str">
        <f>IFERROR(VLOOKUP(AJ135,'Paid Invoices'!$F$6:$I$381,3,FALSE),"")</f>
        <v/>
      </c>
      <c r="AL135" s="59" t="str">
        <f>IFERROR(VLOOKUP(AJ135,'Open Invoices'!$D$1:$E$3000,2,FALSE),"")</f>
        <v/>
      </c>
      <c r="AM135" s="59">
        <f>IFERROR(VLOOKUP($E135,'Rev2 July 16'!$D$1:$Z$300,22,FALSE),"-")</f>
        <v>53.94</v>
      </c>
      <c r="AN135" s="59" t="str">
        <f>IFERROR(VLOOKUP($E135,'Rev2 July 16'!$D$1:$Z$300,5,FALSE),"-")</f>
        <v>WAY2001G6BG</v>
      </c>
      <c r="AO135" s="59" t="str">
        <f>IFERROR(VLOOKUP(AN135,'Paid Invoices'!$F$6:$I$381,3,FALSE),"")</f>
        <v/>
      </c>
      <c r="AP135" s="59" t="str">
        <f>IFERROR(VLOOKUP(AN135,'Open Invoices'!$D$1:$E$3000,2,FALSE),"")</f>
        <v/>
      </c>
      <c r="AQ135" s="59">
        <f>IFERROR(VLOOKUP($E135,'Rev June 16'!$D$1:$Z$300,22,FALSE),"-")</f>
        <v>50.5</v>
      </c>
      <c r="AR135" s="59" t="str">
        <f>IFERROR(VLOOKUP($E135,'Rev June 16'!$D$1:$Z$300,4,FALSE),"-")</f>
        <v>WAY2001F6BE</v>
      </c>
      <c r="AS135" s="59" t="str">
        <f>IFERROR(VLOOKUP(AR135,'Paid Invoices'!$F$6:$I$381,3,FALSE),"")</f>
        <v/>
      </c>
      <c r="AT135" s="59" t="str">
        <f>IFERROR(VLOOKUP(AR135,'Open Invoices'!$D$1:$E$3000,2,FALSE),"")</f>
        <v/>
      </c>
      <c r="AU135" s="59">
        <f>IFERROR(VLOOKUP($E135,'May 2016'!$D$1:$Z$300,22,FALSE),"-")</f>
        <v>82.24</v>
      </c>
      <c r="AV135" s="59" t="str">
        <f>IFERROR(VLOOKUP($E135,'May 2016'!$D$1:$Z$300,4,FALSE),"-")</f>
        <v>WAY2001E6BD</v>
      </c>
      <c r="AW135" s="59" t="str">
        <f>IFERROR(VLOOKUP(AV135,'Paid Invoices'!$F$6:$I$381,3,FALSE),"")</f>
        <v/>
      </c>
      <c r="AX135" s="59" t="str">
        <f>IFERROR(VLOOKUP(AV135,'Open Invoices'!$D$1:$E$3000,2,FALSE),"")</f>
        <v/>
      </c>
      <c r="AY135" s="59">
        <f>IFERROR(VLOOKUP($E135,'Apr 2016'!$D$1:$Z$300,22,FALSE),"-")</f>
        <v>119.45</v>
      </c>
      <c r="AZ135" s="59" t="str">
        <f>IFERROR(VLOOKUP($E135,'Apr 2016'!$D$1:$Z$300,4,FALSE),"-")</f>
        <v>WAY2001D6BC</v>
      </c>
      <c r="BA135" s="59" t="str">
        <f>IFERROR(VLOOKUP(AZ135,'Paid Invoices'!$F$6:$I$381,3,FALSE),"")</f>
        <v/>
      </c>
      <c r="BB135" s="59" t="str">
        <f>IFERROR(VLOOKUP(AZ135,'Open Invoices'!$D$1:$E$3000,2,FALSE),"")</f>
        <v/>
      </c>
      <c r="BC135" s="59">
        <f>IFERROR(VLOOKUP($E135,'Mar 2016'!$D$1:$Z$300,22,FALSE),"-")</f>
        <v>117.61</v>
      </c>
      <c r="BD135" s="59" t="str">
        <f>IFERROR(VLOOKUP($E135,'Mar 2016'!$D$1:$Z$300,4,FALSE),"-")</f>
        <v>WAY2001C6AX</v>
      </c>
      <c r="BE135" s="59" t="str">
        <f>IFERROR(VLOOKUP(BD135,'Paid Invoices'!$F$6:$I$381,3,FALSE),"")</f>
        <v/>
      </c>
      <c r="BF135" s="59" t="str">
        <f>IFERROR(VLOOKUP(BD135,'Open Invoices'!$D$1:$E$3000,2,FALSE),"")</f>
        <v/>
      </c>
      <c r="BG135" s="59">
        <f>IFERROR(VLOOKUP($E135,'Feb 2016'!$D$1:$Z$300,22,FALSE),"-")</f>
        <v>48.54</v>
      </c>
      <c r="BH135" s="59" t="str">
        <f>IFERROR(VLOOKUP($E135,'Feb 2016'!$D$1:$Z$300,4,FALSE),"-")</f>
        <v>WAY2001B6AQ</v>
      </c>
      <c r="BI135" s="59" t="str">
        <f>IFERROR(VLOOKUP(BH135,'Paid Invoices'!$F$6:$I$381,3,FALSE),"")</f>
        <v/>
      </c>
      <c r="BJ135" s="59" t="str">
        <f>IFERROR(VLOOKUP(BH135,'Open Invoices'!$D$1:$E$3000,2,FALSE),"")</f>
        <v/>
      </c>
      <c r="BK135" s="59">
        <f>IFERROR(VLOOKUP($E135,'Jan 2016'!$D$1:$Z$300,22,FALSE),"-")</f>
        <v>56.6</v>
      </c>
      <c r="BL135" s="59" t="str">
        <f>IFERROR(VLOOKUP($E135,'Jan 2016'!$D$1:$Z$300,4,FALSE),"-")</f>
        <v>WAY2001A6BC</v>
      </c>
      <c r="BM135" s="59" t="str">
        <f>IFERROR(VLOOKUP(BL135,'Paid Invoices'!$F$6:$I$381,3,FALSE),"")</f>
        <v/>
      </c>
      <c r="BN135" s="59" t="str">
        <f>IFERROR(VLOOKUP(BL135,'Open Invoices'!$D$1:$E$3000,2,FALSE),"")</f>
        <v/>
      </c>
      <c r="BO135" s="59">
        <f>IFERROR(VLOOKUP($E135,'Dec 2015'!$D$1:$Z$300,22,FALSE),"-")</f>
        <v>92.09</v>
      </c>
      <c r="BP135" s="59" t="str">
        <f>IFERROR(VLOOKUP($E135,'Dec 2015'!$D$1:$Z$300,4,FALSE),"-")</f>
        <v>WAY2001L5AB</v>
      </c>
      <c r="BQ135" s="59" t="str">
        <f>IFERROR(VLOOKUP(BP135,'Paid Invoices'!$F$6:$I$381,3,FALSE),"")</f>
        <v/>
      </c>
      <c r="BR135" s="59" t="str">
        <f>IFERROR(VLOOKUP(BP135,'Open Invoices'!$D$1:$E$3000,2,FALSE),"")</f>
        <v/>
      </c>
      <c r="BS135" s="59">
        <f>IFERROR(VLOOKUP($E135,'Nov 2015'!$D$1:$Z$300,22,FALSE),"-")</f>
        <v>32.799999999999997</v>
      </c>
      <c r="BT135" s="59" t="str">
        <f>IFERROR(VLOOKUP($E135,'Nov 2015'!$D$1:$Z$300,4,FALSE),"-")</f>
        <v>WAY2001K5AZ</v>
      </c>
      <c r="BU135" s="59" t="str">
        <f>IFERROR(VLOOKUP(BT135,'Paid Invoices'!$F$6:$I$381,3,FALSE),"")</f>
        <v/>
      </c>
      <c r="BV135" s="59" t="str">
        <f>IFERROR(VLOOKUP(BT135,'Open Invoices'!$D$1:$E$3000,2,FALSE),"")</f>
        <v/>
      </c>
      <c r="BW135" s="59" t="str">
        <f>IFERROR(VLOOKUP($E135,'Oct 2015'!$D$1:$Z$300,22,FALSE),"-")</f>
        <v>-</v>
      </c>
      <c r="BX135" s="59" t="str">
        <f>IFERROR(VLOOKUP($E135,'Oct 2015'!$D$1:$Z$300,4,FALSE),"-")</f>
        <v>-</v>
      </c>
      <c r="BY135" s="59" t="str">
        <f>IFERROR(VLOOKUP(BX135,'Paid Invoices'!$F$6:$I$381,3,FALSE),"")</f>
        <v/>
      </c>
      <c r="BZ135" s="59" t="str">
        <f>IFERROR(VLOOKUP(BX135,'Open Invoices'!$D$1:$E$3000,2,FALSE),"")</f>
        <v/>
      </c>
      <c r="CA135" s="59" t="str">
        <f>IFERROR(VLOOKUP($E135,'Sep 2015'!$D$1:$Z$300,22,FALSE),"-")</f>
        <v>-</v>
      </c>
      <c r="CB135" s="59" t="str">
        <f>IFERROR(VLOOKUP($E135,'Sep 2015'!$D$1:$Z$300,4,FALSE),"-")</f>
        <v>-</v>
      </c>
      <c r="CC135" s="59" t="str">
        <f>IFERROR(VLOOKUP(CB135,'Paid Invoices'!$F$6:$I$381,3,FALSE),"")</f>
        <v/>
      </c>
      <c r="CD135" s="59" t="str">
        <f>IFERROR(VLOOKUP(CB135,'Open Invoices'!$D$1:$E$3000,2,FALSE),"")</f>
        <v/>
      </c>
      <c r="CE135" s="52"/>
      <c r="CF135" s="52" t="s">
        <v>2115</v>
      </c>
      <c r="CG135" s="49" t="str">
        <f>IFERROR(IFERROR(VLOOKUP($E135,'Asset Group  All Assets'!$B$1:$C$500,2,FALSE),(VLOOKUP($E135,'Missing-WSU-POs'!$B$1:$D$500,3,FALSE))),"?")</f>
        <v>P0772275</v>
      </c>
      <c r="CH135" s="31" t="str">
        <f>IF(G135="","",G135)</f>
        <v>P0772275</v>
      </c>
      <c r="CI135" s="31" t="str">
        <f>IF(CG135=CH135,"","Wrong PO")</f>
        <v/>
      </c>
      <c r="CJ135" s="29" t="str">
        <f>IFERROR(IF(VLOOKUP($E135,'Org July 2016 '!$D$1:$Z$500,3,FALSE)=G135,"-","Wrong PO"),"new")</f>
        <v>Wrong PO</v>
      </c>
      <c r="CK135" s="32">
        <f>IF(CJ135="wrong PO",(VLOOKUP($E135,'Org July 2016 '!$D$1:$Z$500,3,FALSE)),"")</f>
        <v>0</v>
      </c>
      <c r="CL135" s="29" t="str">
        <f>IFERROR(IF(VLOOKUP($E135,'Org June 2016 '!$D$1:$Z$500,3,FALSE)=G135,"-","Wrong PO"),"new")</f>
        <v>Wrong PO</v>
      </c>
      <c r="CM135" s="32">
        <f>IF(CL135="wrong PO",(VLOOKUP($E135,'Org June 2016 '!$D$1:$Z$500,3,FALSE)),"")</f>
        <v>0</v>
      </c>
      <c r="CN135" s="29" t="str">
        <f>IFERROR(IF(VLOOKUP($E135,'May 2016'!D200:Z699,3,FALSE)=G135,"-","Wrong PO"),"new")</f>
        <v>new</v>
      </c>
      <c r="CO135" s="32" t="str">
        <f>IF(CN135="wrong PO",(VLOOKUP($E135,'May 2016'!D200:Z699,3,FALSE)),"")</f>
        <v/>
      </c>
      <c r="CP135" s="29" t="str">
        <f>IFERROR(IF(VLOOKUP($E135,'Apr 2016'!$D$1:$Z$500,3,FALSE)=G135,"-","Wrong PO"),"new")</f>
        <v>-</v>
      </c>
      <c r="CQ135" s="32" t="str">
        <f>IF(CP135="wrong PO",(VLOOKUP($E135,'Apr 2016'!$D$1:$Z$500,3,FALSE)),"")</f>
        <v/>
      </c>
      <c r="CR135" s="32" t="str">
        <f>IFERROR(IF(VLOOKUP($E135,'Mar 2016'!$D$1:$Z$500,3,FALSE)=G135,"-","Wrong PO"),"new")</f>
        <v>-</v>
      </c>
      <c r="CS135" s="32" t="str">
        <f>IF(CP135="wrong PO",(VLOOKUP($E135,'Mar 2016'!$D$1:$Z$500,3,FALSE)),"")</f>
        <v/>
      </c>
      <c r="CT135" s="32" t="str">
        <f>IFERROR(IF(VLOOKUP($E135,'Feb 2016'!$D$1:$Z$500,3,FALSE)=G135,"-","Wrong PO"),"new")</f>
        <v>-</v>
      </c>
      <c r="CU135" s="32" t="str">
        <f>IF(CP135="wrong PO",(VLOOKUP($E135,'Feb 2016'!$D$1:$Z$500,3,FALSE)),"")</f>
        <v/>
      </c>
      <c r="CV135" s="29" t="str">
        <f>IFERROR(IF(VLOOKUP($E135,'Jan 2016'!$D$1:$Z$500,3,FALSE)=G135,"-","Wrong PO"),"new")</f>
        <v>-</v>
      </c>
      <c r="CW135" s="32" t="str">
        <f>IF(CV135="wrong PO",(VLOOKUP($E135,'Jan 2016'!$D$1:$Z$500,3,FALSE)),"")</f>
        <v/>
      </c>
      <c r="CX135" s="29" t="str">
        <f>IFERROR(IF(VLOOKUP($E135,'Dec 2015'!$D$1:$Z$500,3,FALSE)=G135,"-","Wrong PO"),"new")</f>
        <v>-</v>
      </c>
      <c r="CY135" s="32" t="str">
        <f>IF(CX135="wrong PO",(VLOOKUP($E135,'Dec 2015'!$D$1:$Z$500,3,FALSE)),"")</f>
        <v/>
      </c>
      <c r="CZ135" s="29" t="str">
        <f>IFERROR(IF(VLOOKUP($E135,'Nov 2015'!$D$1:$Z$500,3,FALSE)=G135,"-","Wrong PO"),"new")</f>
        <v>-</v>
      </c>
      <c r="DA135" s="32" t="str">
        <f>IF(CZ135="wrong PO",(VLOOKUP($E135,'Nov 2015'!$D$1:$Z$500,3,FALSE)),"")</f>
        <v/>
      </c>
      <c r="DB135" s="29" t="str">
        <f>IFERROR(IF(VLOOKUP($E135,'Oct 2015'!$D$1:$Z$500,3,FALSE)=G135,"-","Wrong PO"),"new")</f>
        <v>new</v>
      </c>
      <c r="DC135" s="32" t="str">
        <f>IF(DB135="wrong PO",(VLOOKUP($E135,'Oct 2015'!$D$1:$Z$500,3,FALSE)),"")</f>
        <v/>
      </c>
      <c r="DD135" s="29" t="str">
        <f>IFERROR(IF(VLOOKUP($E135,'Sep 2015'!$D$1:$Z$500,3,FALSE)=G135,"-","Wrong PO"),"new")</f>
        <v>new</v>
      </c>
      <c r="DE135" s="32" t="str">
        <f>IF(DD135="wrong PO",(VLOOKUP($E135,'Sep 2015'!$D$1:$Z$500,3,FALSE)),"")</f>
        <v/>
      </c>
    </row>
    <row r="136" spans="1:109">
      <c r="A136" s="115">
        <v>201</v>
      </c>
      <c r="B136" s="2" t="s">
        <v>841</v>
      </c>
      <c r="C136" s="2" t="s">
        <v>510</v>
      </c>
      <c r="D136" s="2" t="s">
        <v>25</v>
      </c>
      <c r="E136" s="2" t="s">
        <v>119</v>
      </c>
      <c r="F136" s="2" t="s">
        <v>436</v>
      </c>
      <c r="G136" s="21" t="s">
        <v>105</v>
      </c>
      <c r="H136" s="21" t="str">
        <f>IFERROR(VLOOKUP($E136,'Wayne Master'!$B$1:$C$315,2,FALSE),"not on master")</f>
        <v>P0772275</v>
      </c>
      <c r="I136" s="11" t="s">
        <v>2055</v>
      </c>
      <c r="J136" s="3">
        <v>42256</v>
      </c>
      <c r="K136" s="2" t="s">
        <v>39</v>
      </c>
      <c r="L136" s="2" t="s">
        <v>438</v>
      </c>
      <c r="M136" s="2" t="s">
        <v>30</v>
      </c>
      <c r="N136" s="2" t="s">
        <v>31</v>
      </c>
      <c r="O136" s="2" t="s">
        <v>41</v>
      </c>
      <c r="P136" s="4">
        <v>19814</v>
      </c>
      <c r="Q136" s="4">
        <v>21970</v>
      </c>
      <c r="R136" s="4">
        <v>2156</v>
      </c>
      <c r="S136" s="5">
        <v>36.44</v>
      </c>
      <c r="T136" s="4">
        <v>0</v>
      </c>
      <c r="U136" s="4">
        <v>0</v>
      </c>
      <c r="V136" s="4">
        <v>0</v>
      </c>
      <c r="W136" s="5">
        <v>0</v>
      </c>
      <c r="X136" s="5">
        <v>0</v>
      </c>
      <c r="Y136" s="14">
        <v>36.44</v>
      </c>
      <c r="Z136" s="14">
        <v>0</v>
      </c>
      <c r="AA136" s="14">
        <v>36.44</v>
      </c>
      <c r="AB136" s="4">
        <v>24580</v>
      </c>
      <c r="AC136" s="55"/>
      <c r="AD136" s="59">
        <f>SUM(AI136,AM136,AQ136,AU136,AY136,BC136,BG136,BK136,BO136,BS136,BW136,CA136)</f>
        <v>370.90999999999997</v>
      </c>
      <c r="AE136" s="59">
        <f>(Q136*0.0169)+(U136*0.0598)</f>
        <v>371.29299999999995</v>
      </c>
      <c r="AF136" s="102">
        <f>IFERROR(IFERROR(VLOOKUP($G136,'FPO034'!$J$9:$Q$196,7,FALSE),(VLOOKUP($H136,'FPO034'!$J$9:$Q$196,7,FALSE))),"No PO")</f>
        <v>44529.24</v>
      </c>
      <c r="AG136" s="102">
        <f>IFERROR(IFERROR(VLOOKUP($G136,'FPO034'!$J$9:$Q$196,8,FALSE),(VLOOKUP($H136,'FPO034'!$J$9:$Q$196,8,FALSE))),"No PO")</f>
        <v>0</v>
      </c>
      <c r="AH136" s="102" t="str">
        <f>IF(AG136&lt;&gt;0,"No",IF(AD136&gt;AF136,"No",IF(AD136/AE136&lt;1,"--",IF(AD136/AE136&lt;1.02,"Maybe","No"))))</f>
        <v>--</v>
      </c>
      <c r="AI136" s="59">
        <f>IFERROR(VLOOKUP($E136,'Rev2 Aug 16'!$D$1:$Z$300,22,FALSE),"-")</f>
        <v>36.44</v>
      </c>
      <c r="AJ136" s="59" t="str">
        <f>IFERROR(VLOOKUP($E136,'Rev2 Aug 16'!$D$1:$Z$300,5,FALSE),"-")</f>
        <v>WAY2001H6BE</v>
      </c>
      <c r="AK136" s="59" t="str">
        <f>IFERROR(VLOOKUP(AJ136,'Paid Invoices'!$F$6:$I$381,3,FALSE),"")</f>
        <v/>
      </c>
      <c r="AL136" s="59" t="str">
        <f>IFERROR(VLOOKUP(AJ136,'Open Invoices'!$D$1:$E$3000,2,FALSE),"")</f>
        <v/>
      </c>
      <c r="AM136" s="59">
        <f>IFERROR(VLOOKUP($E136,'Rev2 July 16'!$D$1:$Z$300,22,FALSE),"-")</f>
        <v>7.61</v>
      </c>
      <c r="AN136" s="59" t="str">
        <f>IFERROR(VLOOKUP($E136,'Rev2 July 16'!$D$1:$Z$300,5,FALSE),"-")</f>
        <v>WAY2001G6BG</v>
      </c>
      <c r="AO136" s="59" t="str">
        <f>IFERROR(VLOOKUP(AN136,'Paid Invoices'!$F$6:$I$381,3,FALSE),"")</f>
        <v/>
      </c>
      <c r="AP136" s="59" t="str">
        <f>IFERROR(VLOOKUP(AN136,'Open Invoices'!$D$1:$E$3000,2,FALSE),"")</f>
        <v/>
      </c>
      <c r="AQ136" s="59">
        <f>IFERROR(VLOOKUP($E136,'Rev June 16'!$D$1:$Z$300,22,FALSE),"-")</f>
        <v>5.8</v>
      </c>
      <c r="AR136" s="59" t="str">
        <f>IFERROR(VLOOKUP($E136,'Rev June 16'!$D$1:$Z$300,4,FALSE),"-")</f>
        <v>WAY2001F6BE</v>
      </c>
      <c r="AS136" s="59" t="str">
        <f>IFERROR(VLOOKUP(AR136,'Paid Invoices'!$F$6:$I$381,3,FALSE),"")</f>
        <v/>
      </c>
      <c r="AT136" s="59" t="str">
        <f>IFERROR(VLOOKUP(AR136,'Open Invoices'!$D$1:$E$3000,2,FALSE),"")</f>
        <v/>
      </c>
      <c r="AU136" s="59">
        <f>IFERROR(VLOOKUP($E136,'May 2016'!$D$1:$Z$300,22,FALSE),"-")</f>
        <v>35.24</v>
      </c>
      <c r="AV136" s="59" t="str">
        <f>IFERROR(VLOOKUP($E136,'May 2016'!$D$1:$Z$300,4,FALSE),"-")</f>
        <v>WAY2001E6BD</v>
      </c>
      <c r="AW136" s="59" t="str">
        <f>IFERROR(VLOOKUP(AV136,'Paid Invoices'!$F$6:$I$381,3,FALSE),"")</f>
        <v/>
      </c>
      <c r="AX136" s="59" t="str">
        <f>IFERROR(VLOOKUP(AV136,'Open Invoices'!$D$1:$E$3000,2,FALSE),"")</f>
        <v/>
      </c>
      <c r="AY136" s="59">
        <f>IFERROR(VLOOKUP($E136,'Apr 2016'!$D$1:$Z$300,22,FALSE),"-")</f>
        <v>28.22</v>
      </c>
      <c r="AZ136" s="59" t="str">
        <f>IFERROR(VLOOKUP($E136,'Apr 2016'!$D$1:$Z$300,4,FALSE),"-")</f>
        <v>WAY2001D6BC</v>
      </c>
      <c r="BA136" s="59" t="str">
        <f>IFERROR(VLOOKUP(AZ136,'Paid Invoices'!$F$6:$I$381,3,FALSE),"")</f>
        <v/>
      </c>
      <c r="BB136" s="59" t="str">
        <f>IFERROR(VLOOKUP(AZ136,'Open Invoices'!$D$1:$E$3000,2,FALSE),"")</f>
        <v/>
      </c>
      <c r="BC136" s="59">
        <f>IFERROR(VLOOKUP($E136,'Mar 2016'!$D$1:$Z$300,22,FALSE),"-")</f>
        <v>15.97</v>
      </c>
      <c r="BD136" s="59" t="str">
        <f>IFERROR(VLOOKUP($E136,'Mar 2016'!$D$1:$Z$300,4,FALSE),"-")</f>
        <v>WAY2001C6AX</v>
      </c>
      <c r="BE136" s="59" t="str">
        <f>IFERROR(VLOOKUP(BD136,'Paid Invoices'!$F$6:$I$381,3,FALSE),"")</f>
        <v/>
      </c>
      <c r="BF136" s="59" t="str">
        <f>IFERROR(VLOOKUP(BD136,'Open Invoices'!$D$1:$E$3000,2,FALSE),"")</f>
        <v/>
      </c>
      <c r="BG136" s="59">
        <f>IFERROR(VLOOKUP($E136,'Feb 2016'!$D$1:$Z$300,22,FALSE),"-")</f>
        <v>54.38</v>
      </c>
      <c r="BH136" s="59" t="str">
        <f>IFERROR(VLOOKUP($E136,'Feb 2016'!$D$1:$Z$300,4,FALSE),"-")</f>
        <v>WAY2001B6AQ</v>
      </c>
      <c r="BI136" s="59" t="str">
        <f>IFERROR(VLOOKUP(BH136,'Paid Invoices'!$F$6:$I$381,3,FALSE),"")</f>
        <v/>
      </c>
      <c r="BJ136" s="59" t="str">
        <f>IFERROR(VLOOKUP(BH136,'Open Invoices'!$D$1:$E$3000,2,FALSE),"")</f>
        <v/>
      </c>
      <c r="BK136" s="59">
        <f>IFERROR(VLOOKUP($E136,'Jan 2016'!$D$1:$Z$300,22,FALSE),"-")</f>
        <v>25.84</v>
      </c>
      <c r="BL136" s="59" t="str">
        <f>IFERROR(VLOOKUP($E136,'Jan 2016'!$D$1:$Z$300,4,FALSE),"-")</f>
        <v>WAY2001A6BC</v>
      </c>
      <c r="BM136" s="59" t="str">
        <f>IFERROR(VLOOKUP(BL136,'Paid Invoices'!$F$6:$I$381,3,FALSE),"")</f>
        <v/>
      </c>
      <c r="BN136" s="59" t="str">
        <f>IFERROR(VLOOKUP(BL136,'Open Invoices'!$D$1:$E$3000,2,FALSE),"")</f>
        <v/>
      </c>
      <c r="BO136" s="59">
        <f>IFERROR(VLOOKUP($E136,'Dec 2015'!$D$1:$Z$300,22,FALSE),"-")</f>
        <v>50.26</v>
      </c>
      <c r="BP136" s="59" t="str">
        <f>IFERROR(VLOOKUP($E136,'Dec 2015'!$D$1:$Z$300,4,FALSE),"-")</f>
        <v>WAY2001L5AB</v>
      </c>
      <c r="BQ136" s="59" t="str">
        <f>IFERROR(VLOOKUP(BP136,'Paid Invoices'!$F$6:$I$381,3,FALSE),"")</f>
        <v/>
      </c>
      <c r="BR136" s="59" t="str">
        <f>IFERROR(VLOOKUP(BP136,'Open Invoices'!$D$1:$E$3000,2,FALSE),"")</f>
        <v/>
      </c>
      <c r="BS136" s="59">
        <f>IFERROR(VLOOKUP($E136,'Nov 2015'!$D$1:$Z$300,22,FALSE),"-")</f>
        <v>111.15</v>
      </c>
      <c r="BT136" s="59" t="str">
        <f>IFERROR(VLOOKUP($E136,'Nov 2015'!$D$1:$Z$300,4,FALSE),"-")</f>
        <v>WAY2001K5AZ</v>
      </c>
      <c r="BU136" s="59" t="str">
        <f>IFERROR(VLOOKUP(BT136,'Paid Invoices'!$F$6:$I$381,3,FALSE),"")</f>
        <v/>
      </c>
      <c r="BV136" s="59" t="str">
        <f>IFERROR(VLOOKUP(BT136,'Open Invoices'!$D$1:$E$3000,2,FALSE),"")</f>
        <v/>
      </c>
      <c r="BW136" s="59" t="str">
        <f>IFERROR(VLOOKUP($E136,'Oct 2015'!$D$1:$Z$300,22,FALSE),"-")</f>
        <v>-</v>
      </c>
      <c r="BX136" s="59" t="str">
        <f>IFERROR(VLOOKUP($E136,'Oct 2015'!$D$1:$Z$300,4,FALSE),"-")</f>
        <v>-</v>
      </c>
      <c r="BY136" s="59" t="str">
        <f>IFERROR(VLOOKUP(BX136,'Paid Invoices'!$F$6:$I$381,3,FALSE),"")</f>
        <v/>
      </c>
      <c r="BZ136" s="59" t="str">
        <f>IFERROR(VLOOKUP(BX136,'Open Invoices'!$D$1:$E$3000,2,FALSE),"")</f>
        <v/>
      </c>
      <c r="CA136" s="59" t="str">
        <f>IFERROR(VLOOKUP($E136,'Sep 2015'!$D$1:$Z$300,22,FALSE),"-")</f>
        <v>-</v>
      </c>
      <c r="CB136" s="59" t="str">
        <f>IFERROR(VLOOKUP($E136,'Sep 2015'!$D$1:$Z$300,4,FALSE),"-")</f>
        <v>-</v>
      </c>
      <c r="CC136" s="59" t="str">
        <f>IFERROR(VLOOKUP(CB136,'Paid Invoices'!$F$6:$I$381,3,FALSE),"")</f>
        <v/>
      </c>
      <c r="CD136" s="59" t="str">
        <f>IFERROR(VLOOKUP(CB136,'Open Invoices'!$D$1:$E$3000,2,FALSE),"")</f>
        <v/>
      </c>
      <c r="CE136" s="52"/>
      <c r="CF136" s="52" t="s">
        <v>2115</v>
      </c>
      <c r="CG136" s="49" t="str">
        <f>IFERROR(IFERROR(VLOOKUP($E136,'Asset Group  All Assets'!$B$1:$C$500,2,FALSE),(VLOOKUP($E136,'Missing-WSU-POs'!$B$1:$D$500,3,FALSE))),"?")</f>
        <v>P0772275</v>
      </c>
      <c r="CH136" s="31" t="str">
        <f>IF(G136="","",G136)</f>
        <v>P0772275</v>
      </c>
      <c r="CI136" s="31" t="str">
        <f>IF(CG136=CH136,"","Wrong PO")</f>
        <v/>
      </c>
      <c r="CJ136" s="29" t="str">
        <f>IFERROR(IF(VLOOKUP($E136,'Org July 2016 '!$D$1:$Z$500,3,FALSE)=G136,"-","Wrong PO"),"new")</f>
        <v>Wrong PO</v>
      </c>
      <c r="CK136" s="32">
        <f>IF(CJ136="wrong PO",(VLOOKUP($E136,'Org July 2016 '!$D$1:$Z$500,3,FALSE)),"")</f>
        <v>0</v>
      </c>
      <c r="CL136" s="29" t="str">
        <f>IFERROR(IF(VLOOKUP($E136,'Org June 2016 '!$D$1:$Z$500,3,FALSE)=G136,"-","Wrong PO"),"new")</f>
        <v>Wrong PO</v>
      </c>
      <c r="CM136" s="32">
        <f>IF(CL136="wrong PO",(VLOOKUP($E136,'Org June 2016 '!$D$1:$Z$500,3,FALSE)),"")</f>
        <v>0</v>
      </c>
      <c r="CN136" s="29" t="str">
        <f>IFERROR(IF(VLOOKUP($E136,'May 2016'!D201:Z700,3,FALSE)=G136,"-","Wrong PO"),"new")</f>
        <v>new</v>
      </c>
      <c r="CO136" s="32" t="str">
        <f>IF(CN136="wrong PO",(VLOOKUP($E136,'May 2016'!D201:Z700,3,FALSE)),"")</f>
        <v/>
      </c>
      <c r="CP136" s="29" t="str">
        <f>IFERROR(IF(VLOOKUP($E136,'Apr 2016'!$D$1:$Z$500,3,FALSE)=G136,"-","Wrong PO"),"new")</f>
        <v>-</v>
      </c>
      <c r="CQ136" s="32" t="str">
        <f>IF(CP136="wrong PO",(VLOOKUP($E136,'Apr 2016'!$D$1:$Z$500,3,FALSE)),"")</f>
        <v/>
      </c>
      <c r="CR136" s="32" t="str">
        <f>IFERROR(IF(VLOOKUP($E136,'Mar 2016'!$D$1:$Z$500,3,FALSE)=G136,"-","Wrong PO"),"new")</f>
        <v>-</v>
      </c>
      <c r="CS136" s="32" t="str">
        <f>IF(CP136="wrong PO",(VLOOKUP($E136,'Mar 2016'!$D$1:$Z$500,3,FALSE)),"")</f>
        <v/>
      </c>
      <c r="CT136" s="32" t="str">
        <f>IFERROR(IF(VLOOKUP($E136,'Feb 2016'!$D$1:$Z$500,3,FALSE)=G136,"-","Wrong PO"),"new")</f>
        <v>-</v>
      </c>
      <c r="CU136" s="32" t="str">
        <f>IF(CP136="wrong PO",(VLOOKUP($E136,'Feb 2016'!$D$1:$Z$500,3,FALSE)),"")</f>
        <v/>
      </c>
      <c r="CV136" s="29" t="str">
        <f>IFERROR(IF(VLOOKUP($E136,'Jan 2016'!$D$1:$Z$500,3,FALSE)=G136,"-","Wrong PO"),"new")</f>
        <v>-</v>
      </c>
      <c r="CW136" s="32" t="str">
        <f>IF(CV136="wrong PO",(VLOOKUP($E136,'Jan 2016'!$D$1:$Z$500,3,FALSE)),"")</f>
        <v/>
      </c>
      <c r="CX136" s="29" t="str">
        <f>IFERROR(IF(VLOOKUP($E136,'Dec 2015'!$D$1:$Z$500,3,FALSE)=G136,"-","Wrong PO"),"new")</f>
        <v>-</v>
      </c>
      <c r="CY136" s="32" t="str">
        <f>IF(CX136="wrong PO",(VLOOKUP($E136,'Dec 2015'!$D$1:$Z$500,3,FALSE)),"")</f>
        <v/>
      </c>
      <c r="CZ136" s="29" t="str">
        <f>IFERROR(IF(VLOOKUP($E136,'Nov 2015'!$D$1:$Z$500,3,FALSE)=G136,"-","Wrong PO"),"new")</f>
        <v>-</v>
      </c>
      <c r="DA136" s="32" t="str">
        <f>IF(CZ136="wrong PO",(VLOOKUP($E136,'Nov 2015'!$D$1:$Z$500,3,FALSE)),"")</f>
        <v/>
      </c>
      <c r="DB136" s="29" t="str">
        <f>IFERROR(IF(VLOOKUP($E136,'Oct 2015'!$D$1:$Z$500,3,FALSE)=G136,"-","Wrong PO"),"new")</f>
        <v>new</v>
      </c>
      <c r="DC136" s="32" t="str">
        <f>IF(DB136="wrong PO",(VLOOKUP($E136,'Oct 2015'!$D$1:$Z$500,3,FALSE)),"")</f>
        <v/>
      </c>
      <c r="DD136" s="29" t="str">
        <f>IFERROR(IF(VLOOKUP($E136,'Sep 2015'!$D$1:$Z$500,3,FALSE)=G136,"-","Wrong PO"),"new")</f>
        <v>new</v>
      </c>
      <c r="DE136" s="32" t="str">
        <f>IF(DD136="wrong PO",(VLOOKUP($E136,'Sep 2015'!$D$1:$Z$500,3,FALSE)),"")</f>
        <v/>
      </c>
    </row>
    <row r="137" spans="1:109">
      <c r="A137" s="115">
        <v>202</v>
      </c>
      <c r="B137" s="2" t="s">
        <v>841</v>
      </c>
      <c r="C137" s="2" t="s">
        <v>510</v>
      </c>
      <c r="D137" s="2" t="s">
        <v>48</v>
      </c>
      <c r="E137" s="2" t="s">
        <v>157</v>
      </c>
      <c r="F137" s="2" t="s">
        <v>427</v>
      </c>
      <c r="G137" s="21" t="s">
        <v>105</v>
      </c>
      <c r="H137" s="21" t="str">
        <f>IFERROR(VLOOKUP($E137,'Wayne Master'!$B$1:$C$315,2,FALSE),"not on master")</f>
        <v>P0772275</v>
      </c>
      <c r="I137" s="11" t="s">
        <v>2055</v>
      </c>
      <c r="J137" s="3">
        <v>42257</v>
      </c>
      <c r="K137" s="2" t="s">
        <v>39</v>
      </c>
      <c r="L137" s="2" t="s">
        <v>429</v>
      </c>
      <c r="M137" s="2" t="s">
        <v>30</v>
      </c>
      <c r="N137" s="2" t="s">
        <v>31</v>
      </c>
      <c r="O137" s="2" t="s">
        <v>32</v>
      </c>
      <c r="P137" s="4">
        <v>4127</v>
      </c>
      <c r="Q137" s="4">
        <v>4821</v>
      </c>
      <c r="R137" s="4">
        <v>694</v>
      </c>
      <c r="S137" s="5">
        <v>11.73</v>
      </c>
      <c r="T137" s="4">
        <v>0</v>
      </c>
      <c r="U137" s="4">
        <v>0</v>
      </c>
      <c r="V137" s="4">
        <v>0</v>
      </c>
      <c r="W137" s="5">
        <v>0</v>
      </c>
      <c r="X137" s="5">
        <v>0</v>
      </c>
      <c r="Y137" s="14">
        <v>11.73</v>
      </c>
      <c r="Z137" s="14">
        <v>0</v>
      </c>
      <c r="AA137" s="14">
        <v>11.73</v>
      </c>
      <c r="AB137" s="4">
        <v>24580</v>
      </c>
      <c r="AC137" s="55"/>
      <c r="AD137" s="59">
        <f>SUM(AI137,AM137,AQ137,AU137,AY137,BC137,BG137,BK137,BO137,BS137,BW137,CA137)</f>
        <v>81.309999999999988</v>
      </c>
      <c r="AE137" s="59">
        <f>(Q137*0.0169)+(U137*0.0598)</f>
        <v>81.474899999999991</v>
      </c>
      <c r="AF137" s="102">
        <f>IFERROR(IFERROR(VLOOKUP($G137,'FPO034'!$J$9:$Q$196,7,FALSE),(VLOOKUP($H137,'FPO034'!$J$9:$Q$196,7,FALSE))),"No PO")</f>
        <v>44529.24</v>
      </c>
      <c r="AG137" s="102">
        <f>IFERROR(IFERROR(VLOOKUP($G137,'FPO034'!$J$9:$Q$196,8,FALSE),(VLOOKUP($H137,'FPO034'!$J$9:$Q$196,8,FALSE))),"No PO")</f>
        <v>0</v>
      </c>
      <c r="AH137" s="102" t="str">
        <f>IF(AG137&lt;&gt;0,"No",IF(AD137&gt;AF137,"No",IF(AD137/AE137&lt;1,"--",IF(AD137/AE137&lt;1.02,"Maybe","No"))))</f>
        <v>--</v>
      </c>
      <c r="AI137" s="59">
        <f>IFERROR(VLOOKUP($E137,'Rev2 Aug 16'!$D$1:$Z$300,22,FALSE),"-")</f>
        <v>11.73</v>
      </c>
      <c r="AJ137" s="59" t="str">
        <f>IFERROR(VLOOKUP($E137,'Rev2 Aug 16'!$D$1:$Z$300,5,FALSE),"-")</f>
        <v>WAY2001H6BE</v>
      </c>
      <c r="AK137" s="59" t="str">
        <f>IFERROR(VLOOKUP(AJ137,'Paid Invoices'!$F$6:$I$381,3,FALSE),"")</f>
        <v/>
      </c>
      <c r="AL137" s="59" t="str">
        <f>IFERROR(VLOOKUP(AJ137,'Open Invoices'!$D$1:$E$3000,2,FALSE),"")</f>
        <v/>
      </c>
      <c r="AM137" s="59">
        <f>IFERROR(VLOOKUP($E137,'Rev2 July 16'!$D$1:$Z$300,22,FALSE),"-")</f>
        <v>9.57</v>
      </c>
      <c r="AN137" s="59" t="str">
        <f>IFERROR(VLOOKUP($E137,'Rev2 July 16'!$D$1:$Z$300,5,FALSE),"-")</f>
        <v>WAY2001G6BG</v>
      </c>
      <c r="AO137" s="59" t="str">
        <f>IFERROR(VLOOKUP(AN137,'Paid Invoices'!$F$6:$I$381,3,FALSE),"")</f>
        <v/>
      </c>
      <c r="AP137" s="59" t="str">
        <f>IFERROR(VLOOKUP(AN137,'Open Invoices'!$D$1:$E$3000,2,FALSE),"")</f>
        <v/>
      </c>
      <c r="AQ137" s="59">
        <f>IFERROR(VLOOKUP($E137,'Rev June 16'!$D$1:$Z$300,22,FALSE),"-")</f>
        <v>13.72</v>
      </c>
      <c r="AR137" s="59" t="str">
        <f>IFERROR(VLOOKUP($E137,'Rev June 16'!$D$1:$Z$300,4,FALSE),"-")</f>
        <v>WAY2001F6BE</v>
      </c>
      <c r="AS137" s="59" t="str">
        <f>IFERROR(VLOOKUP(AR137,'Paid Invoices'!$F$6:$I$381,3,FALSE),"")</f>
        <v/>
      </c>
      <c r="AT137" s="59" t="str">
        <f>IFERROR(VLOOKUP(AR137,'Open Invoices'!$D$1:$E$3000,2,FALSE),"")</f>
        <v/>
      </c>
      <c r="AU137" s="59">
        <f>IFERROR(VLOOKUP($E137,'May 2016'!$D$1:$Z$300,22,FALSE),"-")</f>
        <v>12.61</v>
      </c>
      <c r="AV137" s="59" t="str">
        <f>IFERROR(VLOOKUP($E137,'May 2016'!$D$1:$Z$300,4,FALSE),"-")</f>
        <v>WAY2001E6BD</v>
      </c>
      <c r="AW137" s="59" t="str">
        <f>IFERROR(VLOOKUP(AV137,'Paid Invoices'!$F$6:$I$381,3,FALSE),"")</f>
        <v/>
      </c>
      <c r="AX137" s="59" t="str">
        <f>IFERROR(VLOOKUP(AV137,'Open Invoices'!$D$1:$E$3000,2,FALSE),"")</f>
        <v/>
      </c>
      <c r="AY137" s="59">
        <f>IFERROR(VLOOKUP($E137,'Apr 2016'!$D$1:$Z$300,22,FALSE),"-")</f>
        <v>9.84</v>
      </c>
      <c r="AZ137" s="59" t="str">
        <f>IFERROR(VLOOKUP($E137,'Apr 2016'!$D$1:$Z$300,4,FALSE),"-")</f>
        <v>WAY2001D6BC</v>
      </c>
      <c r="BA137" s="59" t="str">
        <f>IFERROR(VLOOKUP(AZ137,'Paid Invoices'!$F$6:$I$381,3,FALSE),"")</f>
        <v/>
      </c>
      <c r="BB137" s="59" t="str">
        <f>IFERROR(VLOOKUP(AZ137,'Open Invoices'!$D$1:$E$3000,2,FALSE),"")</f>
        <v/>
      </c>
      <c r="BC137" s="59">
        <f>IFERROR(VLOOKUP($E137,'Mar 2016'!$D$1:$Z$300,22,FALSE),"-")</f>
        <v>8.91</v>
      </c>
      <c r="BD137" s="59" t="str">
        <f>IFERROR(VLOOKUP($E137,'Mar 2016'!$D$1:$Z$300,4,FALSE),"-")</f>
        <v>WAY2001C6AX</v>
      </c>
      <c r="BE137" s="59" t="str">
        <f>IFERROR(VLOOKUP(BD137,'Paid Invoices'!$F$6:$I$381,3,FALSE),"")</f>
        <v/>
      </c>
      <c r="BF137" s="59" t="str">
        <f>IFERROR(VLOOKUP(BD137,'Open Invoices'!$D$1:$E$3000,2,FALSE),"")</f>
        <v/>
      </c>
      <c r="BG137" s="59">
        <f>IFERROR(VLOOKUP($E137,'Feb 2016'!$D$1:$Z$300,22,FALSE),"-")</f>
        <v>10.71</v>
      </c>
      <c r="BH137" s="59" t="str">
        <f>IFERROR(VLOOKUP($E137,'Feb 2016'!$D$1:$Z$300,4,FALSE),"-")</f>
        <v>WAY2001B6AQ</v>
      </c>
      <c r="BI137" s="59" t="str">
        <f>IFERROR(VLOOKUP(BH137,'Paid Invoices'!$F$6:$I$381,3,FALSE),"")</f>
        <v/>
      </c>
      <c r="BJ137" s="59" t="str">
        <f>IFERROR(VLOOKUP(BH137,'Open Invoices'!$D$1:$E$3000,2,FALSE),"")</f>
        <v/>
      </c>
      <c r="BK137" s="59">
        <f>IFERROR(VLOOKUP($E137,'Jan 2016'!$D$1:$Z$300,22,FALSE),"-")</f>
        <v>3.63</v>
      </c>
      <c r="BL137" s="59" t="str">
        <f>IFERROR(VLOOKUP($E137,'Jan 2016'!$D$1:$Z$300,4,FALSE),"-")</f>
        <v>WAY2001A6BC</v>
      </c>
      <c r="BM137" s="59" t="str">
        <f>IFERROR(VLOOKUP(BL137,'Paid Invoices'!$F$6:$I$381,3,FALSE),"")</f>
        <v/>
      </c>
      <c r="BN137" s="59" t="str">
        <f>IFERROR(VLOOKUP(BL137,'Open Invoices'!$D$1:$E$3000,2,FALSE),"")</f>
        <v/>
      </c>
      <c r="BO137" s="59">
        <f>IFERROR(VLOOKUP($E137,'Dec 2015'!$D$1:$Z$300,22,FALSE),"-")</f>
        <v>0.56999999999999995</v>
      </c>
      <c r="BP137" s="59" t="str">
        <f>IFERROR(VLOOKUP($E137,'Dec 2015'!$D$1:$Z$300,4,FALSE),"-")</f>
        <v>WAY2001L5AB</v>
      </c>
      <c r="BQ137" s="59" t="str">
        <f>IFERROR(VLOOKUP(BP137,'Paid Invoices'!$F$6:$I$381,3,FALSE),"")</f>
        <v/>
      </c>
      <c r="BR137" s="59" t="str">
        <f>IFERROR(VLOOKUP(BP137,'Open Invoices'!$D$1:$E$3000,2,FALSE),"")</f>
        <v/>
      </c>
      <c r="BS137" s="59">
        <f>IFERROR(VLOOKUP($E137,'Nov 2015'!$D$1:$Z$300,22,FALSE),"-")</f>
        <v>0</v>
      </c>
      <c r="BT137" s="59" t="str">
        <f>IFERROR(VLOOKUP($E137,'Nov 2015'!$D$1:$Z$300,4,FALSE),"-")</f>
        <v>WAY2001K5AZ</v>
      </c>
      <c r="BU137" s="59" t="str">
        <f>IFERROR(VLOOKUP(BT137,'Paid Invoices'!$F$6:$I$381,3,FALSE),"")</f>
        <v/>
      </c>
      <c r="BV137" s="59" t="str">
        <f>IFERROR(VLOOKUP(BT137,'Open Invoices'!$D$1:$E$3000,2,FALSE),"")</f>
        <v/>
      </c>
      <c r="BW137" s="59">
        <f>IFERROR(VLOOKUP($E137,'Oct 2015'!$D$1:$Z$300,22,FALSE),"-")</f>
        <v>0.02</v>
      </c>
      <c r="BX137" s="59" t="str">
        <f>IFERROR(VLOOKUP($E137,'Oct 2015'!$D$1:$Z$300,4,FALSE),"-")</f>
        <v>WAY2001J5BB</v>
      </c>
      <c r="BY137" s="59" t="str">
        <f>IFERROR(VLOOKUP(BX137,'Paid Invoices'!$F$6:$I$381,3,FALSE),"")</f>
        <v/>
      </c>
      <c r="BZ137" s="59" t="str">
        <f>IFERROR(VLOOKUP(BX137,'Open Invoices'!$D$1:$E$3000,2,FALSE),"")</f>
        <v/>
      </c>
      <c r="CA137" s="59" t="str">
        <f>IFERROR(VLOOKUP($E137,'Sep 2015'!$D$1:$Z$300,22,FALSE),"-")</f>
        <v>-</v>
      </c>
      <c r="CB137" s="59" t="str">
        <f>IFERROR(VLOOKUP($E137,'Sep 2015'!$D$1:$Z$300,4,FALSE),"-")</f>
        <v>-</v>
      </c>
      <c r="CC137" s="59" t="str">
        <f>IFERROR(VLOOKUP(CB137,'Paid Invoices'!$F$6:$I$381,3,FALSE),"")</f>
        <v/>
      </c>
      <c r="CD137" s="59" t="str">
        <f>IFERROR(VLOOKUP(CB137,'Open Invoices'!$D$1:$E$3000,2,FALSE),"")</f>
        <v/>
      </c>
      <c r="CE137" s="52"/>
      <c r="CF137" s="52" t="s">
        <v>2115</v>
      </c>
      <c r="CG137" s="49" t="str">
        <f>IFERROR(IFERROR(VLOOKUP($E137,'Asset Group  All Assets'!$B$1:$C$500,2,FALSE),(VLOOKUP($E137,'Missing-WSU-POs'!$B$1:$D$500,3,FALSE))),"?")</f>
        <v>P0772275</v>
      </c>
      <c r="CH137" s="31" t="str">
        <f>IF(G137="","",G137)</f>
        <v>P0772275</v>
      </c>
      <c r="CI137" s="31" t="str">
        <f>IF(CG137=CH137,"","Wrong PO")</f>
        <v/>
      </c>
      <c r="CJ137" s="29" t="str">
        <f>IFERROR(IF(VLOOKUP($E137,'Org July 2016 '!$D$1:$Z$500,3,FALSE)=G137,"-","Wrong PO"),"new")</f>
        <v>Wrong PO</v>
      </c>
      <c r="CK137" s="32">
        <f>IF(CJ137="wrong PO",(VLOOKUP($E137,'Org July 2016 '!$D$1:$Z$500,3,FALSE)),"")</f>
        <v>0</v>
      </c>
      <c r="CL137" s="29" t="str">
        <f>IFERROR(IF(VLOOKUP($E137,'Org June 2016 '!$D$1:$Z$500,3,FALSE)=G137,"-","Wrong PO"),"new")</f>
        <v>Wrong PO</v>
      </c>
      <c r="CM137" s="32">
        <f>IF(CL137="wrong PO",(VLOOKUP($E137,'Org June 2016 '!$D$1:$Z$500,3,FALSE)),"")</f>
        <v>0</v>
      </c>
      <c r="CN137" s="29" t="str">
        <f>IFERROR(IF(VLOOKUP($E137,'May 2016'!D202:Z701,3,FALSE)=G137,"-","Wrong PO"),"new")</f>
        <v>new</v>
      </c>
      <c r="CO137" s="32" t="str">
        <f>IF(CN137="wrong PO",(VLOOKUP($E137,'May 2016'!D202:Z701,3,FALSE)),"")</f>
        <v/>
      </c>
      <c r="CP137" s="29" t="str">
        <f>IFERROR(IF(VLOOKUP($E137,'Apr 2016'!$D$1:$Z$500,3,FALSE)=G137,"-","Wrong PO"),"new")</f>
        <v>-</v>
      </c>
      <c r="CQ137" s="32" t="str">
        <f>IF(CP137="wrong PO",(VLOOKUP($E137,'Apr 2016'!$D$1:$Z$500,3,FALSE)),"")</f>
        <v/>
      </c>
      <c r="CR137" s="32" t="str">
        <f>IFERROR(IF(VLOOKUP($E137,'Mar 2016'!$D$1:$Z$500,3,FALSE)=G137,"-","Wrong PO"),"new")</f>
        <v>-</v>
      </c>
      <c r="CS137" s="32" t="str">
        <f>IF(CP137="wrong PO",(VLOOKUP($E137,'Mar 2016'!$D$1:$Z$500,3,FALSE)),"")</f>
        <v/>
      </c>
      <c r="CT137" s="32" t="str">
        <f>IFERROR(IF(VLOOKUP($E137,'Feb 2016'!$D$1:$Z$500,3,FALSE)=G137,"-","Wrong PO"),"new")</f>
        <v>-</v>
      </c>
      <c r="CU137" s="32" t="str">
        <f>IF(CP137="wrong PO",(VLOOKUP($E137,'Feb 2016'!$D$1:$Z$500,3,FALSE)),"")</f>
        <v/>
      </c>
      <c r="CV137" s="29" t="str">
        <f>IFERROR(IF(VLOOKUP($E137,'Jan 2016'!$D$1:$Z$500,3,FALSE)=G137,"-","Wrong PO"),"new")</f>
        <v>-</v>
      </c>
      <c r="CW137" s="32" t="str">
        <f>IF(CV137="wrong PO",(VLOOKUP($E137,'Jan 2016'!$D$1:$Z$500,3,FALSE)),"")</f>
        <v/>
      </c>
      <c r="CX137" s="29" t="str">
        <f>IFERROR(IF(VLOOKUP($E137,'Dec 2015'!$D$1:$Z$500,3,FALSE)=G137,"-","Wrong PO"),"new")</f>
        <v>-</v>
      </c>
      <c r="CY137" s="32" t="str">
        <f>IF(CX137="wrong PO",(VLOOKUP($E137,'Dec 2015'!$D$1:$Z$500,3,FALSE)),"")</f>
        <v/>
      </c>
      <c r="CZ137" s="29" t="str">
        <f>IFERROR(IF(VLOOKUP($E137,'Nov 2015'!$D$1:$Z$500,3,FALSE)=G137,"-","Wrong PO"),"new")</f>
        <v>-</v>
      </c>
      <c r="DA137" s="32" t="str">
        <f>IF(CZ137="wrong PO",(VLOOKUP($E137,'Nov 2015'!$D$1:$Z$500,3,FALSE)),"")</f>
        <v/>
      </c>
      <c r="DB137" s="29" t="str">
        <f>IFERROR(IF(VLOOKUP($E137,'Oct 2015'!$D$1:$Z$500,3,FALSE)=G137,"-","Wrong PO"),"new")</f>
        <v>-</v>
      </c>
      <c r="DC137" s="32" t="str">
        <f>IF(DB137="wrong PO",(VLOOKUP($E137,'Oct 2015'!$D$1:$Z$500,3,FALSE)),"")</f>
        <v/>
      </c>
      <c r="DD137" s="29" t="str">
        <f>IFERROR(IF(VLOOKUP($E137,'Sep 2015'!$D$1:$Z$500,3,FALSE)=G137,"-","Wrong PO"),"new")</f>
        <v>new</v>
      </c>
      <c r="DE137" s="32" t="str">
        <f>IF(DD137="wrong PO",(VLOOKUP($E137,'Sep 2015'!$D$1:$Z$500,3,FALSE)),"")</f>
        <v/>
      </c>
    </row>
    <row r="138" spans="1:109">
      <c r="A138" s="115">
        <v>203</v>
      </c>
      <c r="B138" s="2" t="s">
        <v>841</v>
      </c>
      <c r="C138" s="2" t="s">
        <v>510</v>
      </c>
      <c r="D138" s="2" t="s">
        <v>48</v>
      </c>
      <c r="E138" s="2" t="s">
        <v>158</v>
      </c>
      <c r="F138" s="2" t="s">
        <v>27</v>
      </c>
      <c r="G138" s="21" t="s">
        <v>105</v>
      </c>
      <c r="H138" s="21" t="str">
        <f>IFERROR(VLOOKUP($E138,'Wayne Master'!$B$1:$C$315,2,FALSE),"not on master")</f>
        <v>P0772275</v>
      </c>
      <c r="I138" s="11" t="s">
        <v>2055</v>
      </c>
      <c r="J138" s="3">
        <v>42255</v>
      </c>
      <c r="K138" s="2" t="s">
        <v>39</v>
      </c>
      <c r="L138" s="2" t="s">
        <v>29</v>
      </c>
      <c r="M138" s="2" t="s">
        <v>30</v>
      </c>
      <c r="N138" s="2" t="s">
        <v>31</v>
      </c>
      <c r="O138" s="2" t="s">
        <v>32</v>
      </c>
      <c r="P138" s="4">
        <v>17798</v>
      </c>
      <c r="Q138" s="4">
        <v>18635</v>
      </c>
      <c r="R138" s="4">
        <v>837</v>
      </c>
      <c r="S138" s="5">
        <v>14.15</v>
      </c>
      <c r="T138" s="4">
        <v>1</v>
      </c>
      <c r="U138" s="4">
        <v>1</v>
      </c>
      <c r="V138" s="4">
        <v>0</v>
      </c>
      <c r="W138" s="5">
        <v>0</v>
      </c>
      <c r="X138" s="5">
        <v>0</v>
      </c>
      <c r="Y138" s="14">
        <v>14.15</v>
      </c>
      <c r="Z138" s="14">
        <v>0</v>
      </c>
      <c r="AA138" s="14">
        <v>14.15</v>
      </c>
      <c r="AB138" s="4">
        <v>24580</v>
      </c>
      <c r="AC138" s="55"/>
      <c r="AD138" s="59">
        <f>SUM(AI138,AM138,AQ138,AU138,AY138,BC138,BG138,BK138,BO138,BS138,BW138,CA138)</f>
        <v>314.91000000000003</v>
      </c>
      <c r="AE138" s="59">
        <f>(Q138*0.0169)+(U138*0.0598)</f>
        <v>314.99129999999997</v>
      </c>
      <c r="AF138" s="102">
        <f>IFERROR(IFERROR(VLOOKUP($G138,'FPO034'!$J$9:$Q$196,7,FALSE),(VLOOKUP($H138,'FPO034'!$J$9:$Q$196,7,FALSE))),"No PO")</f>
        <v>44529.24</v>
      </c>
      <c r="AG138" s="102">
        <f>IFERROR(IFERROR(VLOOKUP($G138,'FPO034'!$J$9:$Q$196,8,FALSE),(VLOOKUP($H138,'FPO034'!$J$9:$Q$196,8,FALSE))),"No PO")</f>
        <v>0</v>
      </c>
      <c r="AH138" s="102" t="str">
        <f>IF(AG138&lt;&gt;0,"No",IF(AD138&gt;AF138,"No",IF(AD138/AE138&lt;1,"--",IF(AD138/AE138&lt;1.02,"Maybe","No"))))</f>
        <v>--</v>
      </c>
      <c r="AI138" s="59">
        <f>IFERROR(VLOOKUP($E138,'Rev2 Aug 16'!$D$1:$Z$300,22,FALSE),"-")</f>
        <v>14.15</v>
      </c>
      <c r="AJ138" s="59" t="str">
        <f>IFERROR(VLOOKUP($E138,'Rev2 Aug 16'!$D$1:$Z$300,5,FALSE),"-")</f>
        <v>WAY2001H6BE</v>
      </c>
      <c r="AK138" s="59" t="str">
        <f>IFERROR(VLOOKUP(AJ138,'Paid Invoices'!$F$6:$I$381,3,FALSE),"")</f>
        <v/>
      </c>
      <c r="AL138" s="59" t="str">
        <f>IFERROR(VLOOKUP(AJ138,'Open Invoices'!$D$1:$E$3000,2,FALSE),"")</f>
        <v/>
      </c>
      <c r="AM138" s="59">
        <f>IFERROR(VLOOKUP($E138,'Rev2 July 16'!$D$1:$Z$300,22,FALSE),"-")</f>
        <v>10.38</v>
      </c>
      <c r="AN138" s="59" t="str">
        <f>IFERROR(VLOOKUP($E138,'Rev2 July 16'!$D$1:$Z$300,5,FALSE),"-")</f>
        <v>WAY2001G6BG</v>
      </c>
      <c r="AO138" s="59" t="str">
        <f>IFERROR(VLOOKUP(AN138,'Paid Invoices'!$F$6:$I$381,3,FALSE),"")</f>
        <v/>
      </c>
      <c r="AP138" s="59" t="str">
        <f>IFERROR(VLOOKUP(AN138,'Open Invoices'!$D$1:$E$3000,2,FALSE),"")</f>
        <v/>
      </c>
      <c r="AQ138" s="59">
        <f>IFERROR(VLOOKUP($E138,'Rev June 16'!$D$1:$Z$300,22,FALSE),"-")</f>
        <v>32.520000000000003</v>
      </c>
      <c r="AR138" s="59" t="str">
        <f>IFERROR(VLOOKUP($E138,'Rev June 16'!$D$1:$Z$300,4,FALSE),"-")</f>
        <v>WAY2001F6BE</v>
      </c>
      <c r="AS138" s="59" t="str">
        <f>IFERROR(VLOOKUP(AR138,'Paid Invoices'!$F$6:$I$381,3,FALSE),"")</f>
        <v/>
      </c>
      <c r="AT138" s="59" t="str">
        <f>IFERROR(VLOOKUP(AR138,'Open Invoices'!$D$1:$E$3000,2,FALSE),"")</f>
        <v/>
      </c>
      <c r="AU138" s="59">
        <f>IFERROR(VLOOKUP($E138,'May 2016'!$D$1:$Z$300,22,FALSE),"-")</f>
        <v>33.56</v>
      </c>
      <c r="AV138" s="59" t="str">
        <f>IFERROR(VLOOKUP($E138,'May 2016'!$D$1:$Z$300,4,FALSE),"-")</f>
        <v>WAY2001E6BD</v>
      </c>
      <c r="AW138" s="59" t="str">
        <f>IFERROR(VLOOKUP(AV138,'Paid Invoices'!$F$6:$I$381,3,FALSE),"")</f>
        <v/>
      </c>
      <c r="AX138" s="59" t="str">
        <f>IFERROR(VLOOKUP(AV138,'Open Invoices'!$D$1:$E$3000,2,FALSE),"")</f>
        <v/>
      </c>
      <c r="AY138" s="59">
        <f>IFERROR(VLOOKUP($E138,'Apr 2016'!$D$1:$Z$300,22,FALSE),"-")</f>
        <v>36.130000000000003</v>
      </c>
      <c r="AZ138" s="59" t="str">
        <f>IFERROR(VLOOKUP($E138,'Apr 2016'!$D$1:$Z$300,4,FALSE),"-")</f>
        <v>WAY2001D6BC</v>
      </c>
      <c r="BA138" s="59" t="str">
        <f>IFERROR(VLOOKUP(AZ138,'Paid Invoices'!$F$6:$I$381,3,FALSE),"")</f>
        <v/>
      </c>
      <c r="BB138" s="59" t="str">
        <f>IFERROR(VLOOKUP(AZ138,'Open Invoices'!$D$1:$E$3000,2,FALSE),"")</f>
        <v/>
      </c>
      <c r="BC138" s="59">
        <f>IFERROR(VLOOKUP($E138,'Mar 2016'!$D$1:$Z$300,22,FALSE),"-")</f>
        <v>27.95</v>
      </c>
      <c r="BD138" s="59" t="str">
        <f>IFERROR(VLOOKUP($E138,'Mar 2016'!$D$1:$Z$300,4,FALSE),"-")</f>
        <v>WAY2001C6AX</v>
      </c>
      <c r="BE138" s="59" t="str">
        <f>IFERROR(VLOOKUP(BD138,'Paid Invoices'!$F$6:$I$381,3,FALSE),"")</f>
        <v/>
      </c>
      <c r="BF138" s="59" t="str">
        <f>IFERROR(VLOOKUP(BD138,'Open Invoices'!$D$1:$E$3000,2,FALSE),"")</f>
        <v/>
      </c>
      <c r="BG138" s="59">
        <f>IFERROR(VLOOKUP($E138,'Feb 2016'!$D$1:$Z$300,22,FALSE),"-")</f>
        <v>28.92</v>
      </c>
      <c r="BH138" s="59" t="str">
        <f>IFERROR(VLOOKUP($E138,'Feb 2016'!$D$1:$Z$300,4,FALSE),"-")</f>
        <v>WAY2001B6AQ</v>
      </c>
      <c r="BI138" s="59" t="str">
        <f>IFERROR(VLOOKUP(BH138,'Paid Invoices'!$F$6:$I$381,3,FALSE),"")</f>
        <v/>
      </c>
      <c r="BJ138" s="59" t="str">
        <f>IFERROR(VLOOKUP(BH138,'Open Invoices'!$D$1:$E$3000,2,FALSE),"")</f>
        <v/>
      </c>
      <c r="BK138" s="59">
        <f>IFERROR(VLOOKUP($E138,'Jan 2016'!$D$1:$Z$300,22,FALSE),"-")</f>
        <v>22.29</v>
      </c>
      <c r="BL138" s="59" t="str">
        <f>IFERROR(VLOOKUP($E138,'Jan 2016'!$D$1:$Z$300,4,FALSE),"-")</f>
        <v>WAY2001A6BC</v>
      </c>
      <c r="BM138" s="59" t="str">
        <f>IFERROR(VLOOKUP(BL138,'Paid Invoices'!$F$6:$I$381,3,FALSE),"")</f>
        <v/>
      </c>
      <c r="BN138" s="59" t="str">
        <f>IFERROR(VLOOKUP(BL138,'Open Invoices'!$D$1:$E$3000,2,FALSE),"")</f>
        <v/>
      </c>
      <c r="BO138" s="59">
        <f>IFERROR(VLOOKUP($E138,'Dec 2015'!$D$1:$Z$300,22,FALSE),"-")</f>
        <v>14.86</v>
      </c>
      <c r="BP138" s="59" t="str">
        <f>IFERROR(VLOOKUP($E138,'Dec 2015'!$D$1:$Z$300,4,FALSE),"-")</f>
        <v>WAY2001L5AB</v>
      </c>
      <c r="BQ138" s="59" t="str">
        <f>IFERROR(VLOOKUP(BP138,'Paid Invoices'!$F$6:$I$381,3,FALSE),"")</f>
        <v/>
      </c>
      <c r="BR138" s="59" t="str">
        <f>IFERROR(VLOOKUP(BP138,'Open Invoices'!$D$1:$E$3000,2,FALSE),"")</f>
        <v/>
      </c>
      <c r="BS138" s="59">
        <f>IFERROR(VLOOKUP($E138,'Nov 2015'!$D$1:$Z$300,22,FALSE),"-")</f>
        <v>94.1</v>
      </c>
      <c r="BT138" s="59" t="str">
        <f>IFERROR(VLOOKUP($E138,'Nov 2015'!$D$1:$Z$300,4,FALSE),"-")</f>
        <v>WAY2001K5AZ</v>
      </c>
      <c r="BU138" s="59" t="str">
        <f>IFERROR(VLOOKUP(BT138,'Paid Invoices'!$F$6:$I$381,3,FALSE),"")</f>
        <v/>
      </c>
      <c r="BV138" s="59" t="str">
        <f>IFERROR(VLOOKUP(BT138,'Open Invoices'!$D$1:$E$3000,2,FALSE),"")</f>
        <v/>
      </c>
      <c r="BW138" s="59">
        <f>IFERROR(VLOOKUP($E138,'Oct 2015'!$D$1:$Z$300,22,FALSE),"-")</f>
        <v>0.05</v>
      </c>
      <c r="BX138" s="59" t="str">
        <f>IFERROR(VLOOKUP($E138,'Oct 2015'!$D$1:$Z$300,4,FALSE),"-")</f>
        <v>WAY2001J5BB</v>
      </c>
      <c r="BY138" s="59" t="str">
        <f>IFERROR(VLOOKUP(BX138,'Paid Invoices'!$F$6:$I$381,3,FALSE),"")</f>
        <v/>
      </c>
      <c r="BZ138" s="59" t="str">
        <f>IFERROR(VLOOKUP(BX138,'Open Invoices'!$D$1:$E$3000,2,FALSE),"")</f>
        <v/>
      </c>
      <c r="CA138" s="59" t="str">
        <f>IFERROR(VLOOKUP($E138,'Sep 2015'!$D$1:$Z$300,22,FALSE),"-")</f>
        <v>-</v>
      </c>
      <c r="CB138" s="59" t="str">
        <f>IFERROR(VLOOKUP($E138,'Sep 2015'!$D$1:$Z$300,4,FALSE),"-")</f>
        <v>-</v>
      </c>
      <c r="CC138" s="59" t="str">
        <f>IFERROR(VLOOKUP(CB138,'Paid Invoices'!$F$6:$I$381,3,FALSE),"")</f>
        <v/>
      </c>
      <c r="CD138" s="59" t="str">
        <f>IFERROR(VLOOKUP(CB138,'Open Invoices'!$D$1:$E$3000,2,FALSE),"")</f>
        <v/>
      </c>
      <c r="CE138" s="52"/>
      <c r="CF138" s="52" t="s">
        <v>2115</v>
      </c>
      <c r="CG138" s="49" t="str">
        <f>IFERROR(IFERROR(VLOOKUP($E138,'Asset Group  All Assets'!$B$1:$C$500,2,FALSE),(VLOOKUP($E138,'Missing-WSU-POs'!$B$1:$D$500,3,FALSE))),"?")</f>
        <v>P0772275</v>
      </c>
      <c r="CH138" s="31" t="str">
        <f>IF(G138="","",G138)</f>
        <v>P0772275</v>
      </c>
      <c r="CI138" s="31" t="str">
        <f>IF(CG138=CH138,"","Wrong PO")</f>
        <v/>
      </c>
      <c r="CJ138" s="29" t="str">
        <f>IFERROR(IF(VLOOKUP($E138,'Org July 2016 '!$D$1:$Z$500,3,FALSE)=G138,"-","Wrong PO"),"new")</f>
        <v>Wrong PO</v>
      </c>
      <c r="CK138" s="32">
        <f>IF(CJ138="wrong PO",(VLOOKUP($E138,'Org July 2016 '!$D$1:$Z$500,3,FALSE)),"")</f>
        <v>0</v>
      </c>
      <c r="CL138" s="29" t="str">
        <f>IFERROR(IF(VLOOKUP($E138,'Org June 2016 '!$D$1:$Z$500,3,FALSE)=G138,"-","Wrong PO"),"new")</f>
        <v>Wrong PO</v>
      </c>
      <c r="CM138" s="32">
        <f>IF(CL138="wrong PO",(VLOOKUP($E138,'Org June 2016 '!$D$1:$Z$500,3,FALSE)),"")</f>
        <v>0</v>
      </c>
      <c r="CN138" s="29" t="str">
        <f>IFERROR(IF(VLOOKUP($E138,'May 2016'!D203:Z702,3,FALSE)=G138,"-","Wrong PO"),"new")</f>
        <v>new</v>
      </c>
      <c r="CO138" s="32" t="str">
        <f>IF(CN138="wrong PO",(VLOOKUP($E138,'May 2016'!D203:Z702,3,FALSE)),"")</f>
        <v/>
      </c>
      <c r="CP138" s="29" t="str">
        <f>IFERROR(IF(VLOOKUP($E138,'Apr 2016'!$D$1:$Z$500,3,FALSE)=G138,"-","Wrong PO"),"new")</f>
        <v>-</v>
      </c>
      <c r="CQ138" s="32" t="str">
        <f>IF(CP138="wrong PO",(VLOOKUP($E138,'Apr 2016'!$D$1:$Z$500,3,FALSE)),"")</f>
        <v/>
      </c>
      <c r="CR138" s="32" t="str">
        <f>IFERROR(IF(VLOOKUP($E138,'Mar 2016'!$D$1:$Z$500,3,FALSE)=G138,"-","Wrong PO"),"new")</f>
        <v>-</v>
      </c>
      <c r="CS138" s="32" t="str">
        <f>IF(CP138="wrong PO",(VLOOKUP($E138,'Mar 2016'!$D$1:$Z$500,3,FALSE)),"")</f>
        <v/>
      </c>
      <c r="CT138" s="32" t="str">
        <f>IFERROR(IF(VLOOKUP($E138,'Feb 2016'!$D$1:$Z$500,3,FALSE)=G138,"-","Wrong PO"),"new")</f>
        <v>-</v>
      </c>
      <c r="CU138" s="32" t="str">
        <f>IF(CP138="wrong PO",(VLOOKUP($E138,'Feb 2016'!$D$1:$Z$500,3,FALSE)),"")</f>
        <v/>
      </c>
      <c r="CV138" s="29" t="str">
        <f>IFERROR(IF(VLOOKUP($E138,'Jan 2016'!$D$1:$Z$500,3,FALSE)=G138,"-","Wrong PO"),"new")</f>
        <v>-</v>
      </c>
      <c r="CW138" s="32" t="str">
        <f>IF(CV138="wrong PO",(VLOOKUP($E138,'Jan 2016'!$D$1:$Z$500,3,FALSE)),"")</f>
        <v/>
      </c>
      <c r="CX138" s="29" t="str">
        <f>IFERROR(IF(VLOOKUP($E138,'Dec 2015'!$D$1:$Z$500,3,FALSE)=G138,"-","Wrong PO"),"new")</f>
        <v>-</v>
      </c>
      <c r="CY138" s="32" t="str">
        <f>IF(CX138="wrong PO",(VLOOKUP($E138,'Dec 2015'!$D$1:$Z$500,3,FALSE)),"")</f>
        <v/>
      </c>
      <c r="CZ138" s="29" t="str">
        <f>IFERROR(IF(VLOOKUP($E138,'Nov 2015'!$D$1:$Z$500,3,FALSE)=G138,"-","Wrong PO"),"new")</f>
        <v>-</v>
      </c>
      <c r="DA138" s="32" t="str">
        <f>IF(CZ138="wrong PO",(VLOOKUP($E138,'Nov 2015'!$D$1:$Z$500,3,FALSE)),"")</f>
        <v/>
      </c>
      <c r="DB138" s="29" t="str">
        <f>IFERROR(IF(VLOOKUP($E138,'Oct 2015'!$D$1:$Z$500,3,FALSE)=G138,"-","Wrong PO"),"new")</f>
        <v>-</v>
      </c>
      <c r="DC138" s="32" t="str">
        <f>IF(DB138="wrong PO",(VLOOKUP($E138,'Oct 2015'!$D$1:$Z$500,3,FALSE)),"")</f>
        <v/>
      </c>
      <c r="DD138" s="29" t="str">
        <f>IFERROR(IF(VLOOKUP($E138,'Sep 2015'!$D$1:$Z$500,3,FALSE)=G138,"-","Wrong PO"),"new")</f>
        <v>new</v>
      </c>
      <c r="DE138" s="32" t="str">
        <f>IF(DD138="wrong PO",(VLOOKUP($E138,'Sep 2015'!$D$1:$Z$500,3,FALSE)),"")</f>
        <v/>
      </c>
    </row>
    <row r="139" spans="1:109">
      <c r="A139" s="115">
        <v>204</v>
      </c>
      <c r="B139" s="2" t="s">
        <v>841</v>
      </c>
      <c r="C139" s="2" t="s">
        <v>510</v>
      </c>
      <c r="D139" s="2" t="s">
        <v>48</v>
      </c>
      <c r="E139" s="2" t="s">
        <v>159</v>
      </c>
      <c r="F139" s="2" t="s">
        <v>27</v>
      </c>
      <c r="G139" s="21" t="s">
        <v>105</v>
      </c>
      <c r="H139" s="21" t="str">
        <f>IFERROR(VLOOKUP($E139,'Wayne Master'!$B$1:$C$315,2,FALSE),"not on master")</f>
        <v>P0772275</v>
      </c>
      <c r="I139" s="11" t="s">
        <v>2055</v>
      </c>
      <c r="J139" s="3">
        <v>42255</v>
      </c>
      <c r="K139" s="2" t="s">
        <v>39</v>
      </c>
      <c r="L139" s="2" t="s">
        <v>29</v>
      </c>
      <c r="M139" s="2" t="s">
        <v>30</v>
      </c>
      <c r="N139" s="2" t="s">
        <v>31</v>
      </c>
      <c r="O139" s="2" t="s">
        <v>32</v>
      </c>
      <c r="P139" s="4">
        <v>26</v>
      </c>
      <c r="Q139" s="4">
        <v>29</v>
      </c>
      <c r="R139" s="4">
        <v>3</v>
      </c>
      <c r="S139" s="5">
        <v>0.05</v>
      </c>
      <c r="T139" s="4">
        <v>1</v>
      </c>
      <c r="U139" s="4">
        <v>1</v>
      </c>
      <c r="V139" s="4">
        <v>0</v>
      </c>
      <c r="W139" s="5">
        <v>0</v>
      </c>
      <c r="X139" s="5">
        <v>0</v>
      </c>
      <c r="Y139" s="14">
        <v>0.05</v>
      </c>
      <c r="Z139" s="14">
        <v>0</v>
      </c>
      <c r="AA139" s="14">
        <v>0.05</v>
      </c>
      <c r="AB139" s="4">
        <v>24580</v>
      </c>
      <c r="AC139" s="55"/>
      <c r="AD139" s="59">
        <f>SUM(AI139,AM139,AQ139,AU139,AY139,BC139,BG139,BK139,BO139,BS139,BW139,CA139)</f>
        <v>0.45</v>
      </c>
      <c r="AE139" s="59">
        <f>(Q139*0.0169)+(U139*0.0598)</f>
        <v>0.54989999999999994</v>
      </c>
      <c r="AF139" s="102">
        <f>IFERROR(IFERROR(VLOOKUP($G139,'FPO034'!$J$9:$Q$196,7,FALSE),(VLOOKUP($H139,'FPO034'!$J$9:$Q$196,7,FALSE))),"No PO")</f>
        <v>44529.24</v>
      </c>
      <c r="AG139" s="102">
        <f>IFERROR(IFERROR(VLOOKUP($G139,'FPO034'!$J$9:$Q$196,8,FALSE),(VLOOKUP($H139,'FPO034'!$J$9:$Q$196,8,FALSE))),"No PO")</f>
        <v>0</v>
      </c>
      <c r="AH139" s="102" t="str">
        <f>IF(AG139&lt;&gt;0,"No",IF(AD139&gt;AF139,"No",IF(AD139/AE139&lt;1,"--",IF(AD139/AE139&lt;1.02,"Maybe","No"))))</f>
        <v>--</v>
      </c>
      <c r="AI139" s="59">
        <f>IFERROR(VLOOKUP($E139,'Rev2 Aug 16'!$D$1:$Z$300,22,FALSE),"-")</f>
        <v>0.05</v>
      </c>
      <c r="AJ139" s="59" t="str">
        <f>IFERROR(VLOOKUP($E139,'Rev2 Aug 16'!$D$1:$Z$300,5,FALSE),"-")</f>
        <v>WAY2001H6BE</v>
      </c>
      <c r="AK139" s="59" t="str">
        <f>IFERROR(VLOOKUP(AJ139,'Paid Invoices'!$F$6:$I$381,3,FALSE),"")</f>
        <v/>
      </c>
      <c r="AL139" s="59" t="str">
        <f>IFERROR(VLOOKUP(AJ139,'Open Invoices'!$D$1:$E$3000,2,FALSE),"")</f>
        <v/>
      </c>
      <c r="AM139" s="59">
        <f>IFERROR(VLOOKUP($E139,'Rev2 July 16'!$D$1:$Z$300,22,FALSE),"-")</f>
        <v>0.05</v>
      </c>
      <c r="AN139" s="59" t="str">
        <f>IFERROR(VLOOKUP($E139,'Rev2 July 16'!$D$1:$Z$300,5,FALSE),"-")</f>
        <v>WAY2001G6BG</v>
      </c>
      <c r="AO139" s="59" t="str">
        <f>IFERROR(VLOOKUP(AN139,'Paid Invoices'!$F$6:$I$381,3,FALSE),"")</f>
        <v/>
      </c>
      <c r="AP139" s="59" t="str">
        <f>IFERROR(VLOOKUP(AN139,'Open Invoices'!$D$1:$E$3000,2,FALSE),"")</f>
        <v/>
      </c>
      <c r="AQ139" s="59">
        <f>IFERROR(VLOOKUP($E139,'Rev June 16'!$D$1:$Z$300,22,FALSE),"-")</f>
        <v>0</v>
      </c>
      <c r="AR139" s="59" t="str">
        <f>IFERROR(VLOOKUP($E139,'Rev June 16'!$D$1:$Z$300,4,FALSE),"-")</f>
        <v>WAY2001F6BE</v>
      </c>
      <c r="AS139" s="59" t="str">
        <f>IFERROR(VLOOKUP(AR139,'Paid Invoices'!$F$6:$I$381,3,FALSE),"")</f>
        <v/>
      </c>
      <c r="AT139" s="59" t="str">
        <f>IFERROR(VLOOKUP(AR139,'Open Invoices'!$D$1:$E$3000,2,FALSE),"")</f>
        <v/>
      </c>
      <c r="AU139" s="59" t="str">
        <f>IFERROR(VLOOKUP($E139,'May 2016'!$D$1:$Z$300,22,FALSE),"-")</f>
        <v>-</v>
      </c>
      <c r="AV139" s="59" t="str">
        <f>IFERROR(VLOOKUP($E139,'May 2016'!$D$1:$Z$300,4,FALSE),"-")</f>
        <v>-</v>
      </c>
      <c r="AW139" s="59" t="str">
        <f>IFERROR(VLOOKUP(AV139,'Paid Invoices'!$F$6:$I$381,3,FALSE),"")</f>
        <v/>
      </c>
      <c r="AX139" s="59" t="str">
        <f>IFERROR(VLOOKUP(AV139,'Open Invoices'!$D$1:$E$3000,2,FALSE),"")</f>
        <v/>
      </c>
      <c r="AY139" s="59">
        <f>IFERROR(VLOOKUP($E139,'Apr 2016'!$D$1:$Z$300,22,FALSE),"-")</f>
        <v>0.05</v>
      </c>
      <c r="AZ139" s="59" t="str">
        <f>IFERROR(VLOOKUP($E139,'Apr 2016'!$D$1:$Z$300,4,FALSE),"-")</f>
        <v>WAY2001D6BC</v>
      </c>
      <c r="BA139" s="59" t="str">
        <f>IFERROR(VLOOKUP(AZ139,'Paid Invoices'!$F$6:$I$381,3,FALSE),"")</f>
        <v/>
      </c>
      <c r="BB139" s="59" t="str">
        <f>IFERROR(VLOOKUP(AZ139,'Open Invoices'!$D$1:$E$3000,2,FALSE),"")</f>
        <v/>
      </c>
      <c r="BC139" s="59">
        <f>IFERROR(VLOOKUP($E139,'Mar 2016'!$D$1:$Z$300,22,FALSE),"-")</f>
        <v>0</v>
      </c>
      <c r="BD139" s="59" t="str">
        <f>IFERROR(VLOOKUP($E139,'Mar 2016'!$D$1:$Z$300,4,FALSE),"-")</f>
        <v>WAY2001C6AX</v>
      </c>
      <c r="BE139" s="59" t="str">
        <f>IFERROR(VLOOKUP(BD139,'Paid Invoices'!$F$6:$I$381,3,FALSE),"")</f>
        <v/>
      </c>
      <c r="BF139" s="59" t="str">
        <f>IFERROR(VLOOKUP(BD139,'Open Invoices'!$D$1:$E$3000,2,FALSE),"")</f>
        <v/>
      </c>
      <c r="BG139" s="59">
        <f>IFERROR(VLOOKUP($E139,'Feb 2016'!$D$1:$Z$300,22,FALSE),"-")</f>
        <v>0.03</v>
      </c>
      <c r="BH139" s="59" t="str">
        <f>IFERROR(VLOOKUP($E139,'Feb 2016'!$D$1:$Z$300,4,FALSE),"-")</f>
        <v>WAY2001B6AQ</v>
      </c>
      <c r="BI139" s="59" t="str">
        <f>IFERROR(VLOOKUP(BH139,'Paid Invoices'!$F$6:$I$381,3,FALSE),"")</f>
        <v/>
      </c>
      <c r="BJ139" s="59" t="str">
        <f>IFERROR(VLOOKUP(BH139,'Open Invoices'!$D$1:$E$3000,2,FALSE),"")</f>
        <v/>
      </c>
      <c r="BK139" s="59">
        <f>IFERROR(VLOOKUP($E139,'Jan 2016'!$D$1:$Z$300,22,FALSE),"-")</f>
        <v>0.02</v>
      </c>
      <c r="BL139" s="59" t="str">
        <f>IFERROR(VLOOKUP($E139,'Jan 2016'!$D$1:$Z$300,4,FALSE),"-")</f>
        <v>WAY2001A6BC</v>
      </c>
      <c r="BM139" s="59" t="str">
        <f>IFERROR(VLOOKUP(BL139,'Paid Invoices'!$F$6:$I$381,3,FALSE),"")</f>
        <v/>
      </c>
      <c r="BN139" s="59" t="str">
        <f>IFERROR(VLOOKUP(BL139,'Open Invoices'!$D$1:$E$3000,2,FALSE),"")</f>
        <v/>
      </c>
      <c r="BO139" s="59" t="str">
        <f>IFERROR(VLOOKUP($E139,'Dec 2015'!$D$1:$Z$300,22,FALSE),"-")</f>
        <v>-</v>
      </c>
      <c r="BP139" s="59" t="str">
        <f>IFERROR(VLOOKUP($E139,'Dec 2015'!$D$1:$Z$300,4,FALSE),"-")</f>
        <v>-</v>
      </c>
      <c r="BQ139" s="59" t="str">
        <f>IFERROR(VLOOKUP(BP139,'Paid Invoices'!$F$6:$I$381,3,FALSE),"")</f>
        <v/>
      </c>
      <c r="BR139" s="59" t="str">
        <f>IFERROR(VLOOKUP(BP139,'Open Invoices'!$D$1:$E$3000,2,FALSE),"")</f>
        <v/>
      </c>
      <c r="BS139" s="59">
        <f>IFERROR(VLOOKUP($E139,'Nov 2015'!$D$1:$Z$300,22,FALSE),"-")</f>
        <v>0.2</v>
      </c>
      <c r="BT139" s="59" t="str">
        <f>IFERROR(VLOOKUP($E139,'Nov 2015'!$D$1:$Z$300,4,FALSE),"-")</f>
        <v>WAY2001K5AZ</v>
      </c>
      <c r="BU139" s="59" t="str">
        <f>IFERROR(VLOOKUP(BT139,'Paid Invoices'!$F$6:$I$381,3,FALSE),"")</f>
        <v/>
      </c>
      <c r="BV139" s="59" t="str">
        <f>IFERROR(VLOOKUP(BT139,'Open Invoices'!$D$1:$E$3000,2,FALSE),"")</f>
        <v/>
      </c>
      <c r="BW139" s="59">
        <f>IFERROR(VLOOKUP($E139,'Oct 2015'!$D$1:$Z$300,22,FALSE),"-")</f>
        <v>0.05</v>
      </c>
      <c r="BX139" s="59" t="str">
        <f>IFERROR(VLOOKUP($E139,'Oct 2015'!$D$1:$Z$300,4,FALSE),"-")</f>
        <v>WAY2001J5BB</v>
      </c>
      <c r="BY139" s="59" t="str">
        <f>IFERROR(VLOOKUP(BX139,'Paid Invoices'!$F$6:$I$381,3,FALSE),"")</f>
        <v/>
      </c>
      <c r="BZ139" s="59" t="str">
        <f>IFERROR(VLOOKUP(BX139,'Open Invoices'!$D$1:$E$3000,2,FALSE),"")</f>
        <v/>
      </c>
      <c r="CA139" s="59" t="str">
        <f>IFERROR(VLOOKUP($E139,'Sep 2015'!$D$1:$Z$300,22,FALSE),"-")</f>
        <v>-</v>
      </c>
      <c r="CB139" s="59" t="str">
        <f>IFERROR(VLOOKUP($E139,'Sep 2015'!$D$1:$Z$300,4,FALSE),"-")</f>
        <v>-</v>
      </c>
      <c r="CC139" s="59" t="str">
        <f>IFERROR(VLOOKUP(CB139,'Paid Invoices'!$F$6:$I$381,3,FALSE),"")</f>
        <v/>
      </c>
      <c r="CD139" s="59" t="str">
        <f>IFERROR(VLOOKUP(CB139,'Open Invoices'!$D$1:$E$3000,2,FALSE),"")</f>
        <v/>
      </c>
      <c r="CE139" s="52"/>
      <c r="CF139" s="52" t="s">
        <v>2115</v>
      </c>
      <c r="CG139" s="49" t="str">
        <f>IFERROR(IFERROR(VLOOKUP($E139,'Asset Group  All Assets'!$B$1:$C$500,2,FALSE),(VLOOKUP($E139,'Missing-WSU-POs'!$B$1:$D$500,3,FALSE))),"?")</f>
        <v>P0772275</v>
      </c>
      <c r="CH139" s="31" t="str">
        <f>IF(G139="","",G139)</f>
        <v>P0772275</v>
      </c>
      <c r="CI139" s="31" t="str">
        <f>IF(CG139=CH139,"","Wrong PO")</f>
        <v/>
      </c>
      <c r="CJ139" s="29" t="str">
        <f>IFERROR(IF(VLOOKUP($E139,'Org July 2016 '!$D$1:$Z$500,3,FALSE)=G139,"-","Wrong PO"),"new")</f>
        <v>Wrong PO</v>
      </c>
      <c r="CK139" s="32">
        <f>IF(CJ139="wrong PO",(VLOOKUP($E139,'Org July 2016 '!$D$1:$Z$500,3,FALSE)),"")</f>
        <v>0</v>
      </c>
      <c r="CL139" s="29" t="str">
        <f>IFERROR(IF(VLOOKUP($E139,'Org June 2016 '!$D$1:$Z$500,3,FALSE)=G139,"-","Wrong PO"),"new")</f>
        <v>Wrong PO</v>
      </c>
      <c r="CM139" s="32">
        <f>IF(CL139="wrong PO",(VLOOKUP($E139,'Org June 2016 '!$D$1:$Z$500,3,FALSE)),"")</f>
        <v>0</v>
      </c>
      <c r="CN139" s="29" t="str">
        <f>IFERROR(IF(VLOOKUP($E139,'May 2016'!D204:Z703,3,FALSE)=G139,"-","Wrong PO"),"new")</f>
        <v>new</v>
      </c>
      <c r="CO139" s="32" t="str">
        <f>IF(CN139="wrong PO",(VLOOKUP($E139,'May 2016'!D204:Z703,3,FALSE)),"")</f>
        <v/>
      </c>
      <c r="CP139" s="29" t="str">
        <f>IFERROR(IF(VLOOKUP($E139,'Apr 2016'!$D$1:$Z$500,3,FALSE)=G139,"-","Wrong PO"),"new")</f>
        <v>-</v>
      </c>
      <c r="CQ139" s="32" t="str">
        <f>IF(CP139="wrong PO",(VLOOKUP($E139,'Apr 2016'!$D$1:$Z$500,3,FALSE)),"")</f>
        <v/>
      </c>
      <c r="CR139" s="32" t="str">
        <f>IFERROR(IF(VLOOKUP($E139,'Mar 2016'!$D$1:$Z$500,3,FALSE)=G139,"-","Wrong PO"),"new")</f>
        <v>-</v>
      </c>
      <c r="CS139" s="32" t="str">
        <f>IF(CP139="wrong PO",(VLOOKUP($E139,'Mar 2016'!$D$1:$Z$500,3,FALSE)),"")</f>
        <v/>
      </c>
      <c r="CT139" s="32" t="str">
        <f>IFERROR(IF(VLOOKUP($E139,'Feb 2016'!$D$1:$Z$500,3,FALSE)=G139,"-","Wrong PO"),"new")</f>
        <v>-</v>
      </c>
      <c r="CU139" s="32" t="str">
        <f>IF(CP139="wrong PO",(VLOOKUP($E139,'Feb 2016'!$D$1:$Z$500,3,FALSE)),"")</f>
        <v/>
      </c>
      <c r="CV139" s="29" t="str">
        <f>IFERROR(IF(VLOOKUP($E139,'Jan 2016'!$D$1:$Z$500,3,FALSE)=G139,"-","Wrong PO"),"new")</f>
        <v>-</v>
      </c>
      <c r="CW139" s="32" t="str">
        <f>IF(CV139="wrong PO",(VLOOKUP($E139,'Jan 2016'!$D$1:$Z$500,3,FALSE)),"")</f>
        <v/>
      </c>
      <c r="CX139" s="29" t="str">
        <f>IFERROR(IF(VLOOKUP($E139,'Dec 2015'!$D$1:$Z$500,3,FALSE)=G139,"-","Wrong PO"),"new")</f>
        <v>new</v>
      </c>
      <c r="CY139" s="32" t="str">
        <f>IF(CX139="wrong PO",(VLOOKUP($E139,'Dec 2015'!$D$1:$Z$500,3,FALSE)),"")</f>
        <v/>
      </c>
      <c r="CZ139" s="29" t="str">
        <f>IFERROR(IF(VLOOKUP($E139,'Nov 2015'!$D$1:$Z$500,3,FALSE)=G139,"-","Wrong PO"),"new")</f>
        <v>-</v>
      </c>
      <c r="DA139" s="32" t="str">
        <f>IF(CZ139="wrong PO",(VLOOKUP($E139,'Nov 2015'!$D$1:$Z$500,3,FALSE)),"")</f>
        <v/>
      </c>
      <c r="DB139" s="29" t="str">
        <f>IFERROR(IF(VLOOKUP($E139,'Oct 2015'!$D$1:$Z$500,3,FALSE)=G139,"-","Wrong PO"),"new")</f>
        <v>-</v>
      </c>
      <c r="DC139" s="32" t="str">
        <f>IF(DB139="wrong PO",(VLOOKUP($E139,'Oct 2015'!$D$1:$Z$500,3,FALSE)),"")</f>
        <v/>
      </c>
      <c r="DD139" s="29" t="str">
        <f>IFERROR(IF(VLOOKUP($E139,'Sep 2015'!$D$1:$Z$500,3,FALSE)=G139,"-","Wrong PO"),"new")</f>
        <v>new</v>
      </c>
      <c r="DE139" s="32" t="str">
        <f>IF(DD139="wrong PO",(VLOOKUP($E139,'Sep 2015'!$D$1:$Z$500,3,FALSE)),"")</f>
        <v/>
      </c>
    </row>
    <row r="140" spans="1:109">
      <c r="A140" s="115">
        <v>205</v>
      </c>
      <c r="B140" s="2" t="s">
        <v>841</v>
      </c>
      <c r="C140" s="2" t="s">
        <v>510</v>
      </c>
      <c r="D140" s="2" t="s">
        <v>48</v>
      </c>
      <c r="E140" s="2" t="s">
        <v>160</v>
      </c>
      <c r="F140" s="2" t="s">
        <v>427</v>
      </c>
      <c r="G140" s="21" t="s">
        <v>105</v>
      </c>
      <c r="H140" s="21" t="str">
        <f>IFERROR(VLOOKUP($E140,'Wayne Master'!$B$1:$C$315,2,FALSE),"not on master")</f>
        <v>P0772275</v>
      </c>
      <c r="I140" s="11" t="s">
        <v>2055</v>
      </c>
      <c r="J140" s="3">
        <v>42257</v>
      </c>
      <c r="K140" s="2" t="s">
        <v>39</v>
      </c>
      <c r="L140" s="2" t="s">
        <v>429</v>
      </c>
      <c r="M140" s="2" t="s">
        <v>30</v>
      </c>
      <c r="N140" s="2" t="s">
        <v>31</v>
      </c>
      <c r="O140" s="2" t="s">
        <v>32</v>
      </c>
      <c r="P140" s="4">
        <v>3753</v>
      </c>
      <c r="Q140" s="4">
        <v>4481</v>
      </c>
      <c r="R140" s="4">
        <v>728</v>
      </c>
      <c r="S140" s="5">
        <v>12.3</v>
      </c>
      <c r="T140" s="4">
        <v>0</v>
      </c>
      <c r="U140" s="4">
        <v>0</v>
      </c>
      <c r="V140" s="4">
        <v>0</v>
      </c>
      <c r="W140" s="5">
        <v>0</v>
      </c>
      <c r="X140" s="5">
        <v>0</v>
      </c>
      <c r="Y140" s="14">
        <v>12.3</v>
      </c>
      <c r="Z140" s="14">
        <v>0</v>
      </c>
      <c r="AA140" s="14">
        <v>12.3</v>
      </c>
      <c r="AB140" s="4">
        <v>24580</v>
      </c>
      <c r="AC140" s="55"/>
      <c r="AD140" s="59">
        <f>SUM(AI140,AM140,AQ140,AU140,AY140,BC140,BG140,BK140,BO140,BS140,BW140,CA140)</f>
        <v>75.55</v>
      </c>
      <c r="AE140" s="59">
        <f>(Q140*0.0169)+(U140*0.0598)</f>
        <v>75.728899999999996</v>
      </c>
      <c r="AF140" s="102">
        <f>IFERROR(IFERROR(VLOOKUP($G140,'FPO034'!$J$9:$Q$196,7,FALSE),(VLOOKUP($H140,'FPO034'!$J$9:$Q$196,7,FALSE))),"No PO")</f>
        <v>44529.24</v>
      </c>
      <c r="AG140" s="102">
        <f>IFERROR(IFERROR(VLOOKUP($G140,'FPO034'!$J$9:$Q$196,8,FALSE),(VLOOKUP($H140,'FPO034'!$J$9:$Q$196,8,FALSE))),"No PO")</f>
        <v>0</v>
      </c>
      <c r="AH140" s="102" t="str">
        <f>IF(AG140&lt;&gt;0,"No",IF(AD140&gt;AF140,"No",IF(AD140/AE140&lt;1,"--",IF(AD140/AE140&lt;1.02,"Maybe","No"))))</f>
        <v>--</v>
      </c>
      <c r="AI140" s="59">
        <f>IFERROR(VLOOKUP($E140,'Rev2 Aug 16'!$D$1:$Z$300,22,FALSE),"-")</f>
        <v>12.3</v>
      </c>
      <c r="AJ140" s="59" t="str">
        <f>IFERROR(VLOOKUP($E140,'Rev2 Aug 16'!$D$1:$Z$300,5,FALSE),"-")</f>
        <v>WAY2001H6BE</v>
      </c>
      <c r="AK140" s="59" t="str">
        <f>IFERROR(VLOOKUP(AJ140,'Paid Invoices'!$F$6:$I$381,3,FALSE),"")</f>
        <v/>
      </c>
      <c r="AL140" s="59" t="str">
        <f>IFERROR(VLOOKUP(AJ140,'Open Invoices'!$D$1:$E$3000,2,FALSE),"")</f>
        <v/>
      </c>
      <c r="AM140" s="59">
        <f>IFERROR(VLOOKUP($E140,'Rev2 July 16'!$D$1:$Z$300,22,FALSE),"-")</f>
        <v>3.24</v>
      </c>
      <c r="AN140" s="59" t="str">
        <f>IFERROR(VLOOKUP($E140,'Rev2 July 16'!$D$1:$Z$300,5,FALSE),"-")</f>
        <v>WAY2001G6BG</v>
      </c>
      <c r="AO140" s="59" t="str">
        <f>IFERROR(VLOOKUP(AN140,'Paid Invoices'!$F$6:$I$381,3,FALSE),"")</f>
        <v/>
      </c>
      <c r="AP140" s="59" t="str">
        <f>IFERROR(VLOOKUP(AN140,'Open Invoices'!$D$1:$E$3000,2,FALSE),"")</f>
        <v/>
      </c>
      <c r="AQ140" s="59">
        <f>IFERROR(VLOOKUP($E140,'Rev June 16'!$D$1:$Z$300,22,FALSE),"-")</f>
        <v>6.15</v>
      </c>
      <c r="AR140" s="59" t="str">
        <f>IFERROR(VLOOKUP($E140,'Rev June 16'!$D$1:$Z$300,4,FALSE),"-")</f>
        <v>WAY2001F6BE</v>
      </c>
      <c r="AS140" s="59" t="str">
        <f>IFERROR(VLOOKUP(AR140,'Paid Invoices'!$F$6:$I$381,3,FALSE),"")</f>
        <v/>
      </c>
      <c r="AT140" s="59" t="str">
        <f>IFERROR(VLOOKUP(AR140,'Open Invoices'!$D$1:$E$3000,2,FALSE),"")</f>
        <v/>
      </c>
      <c r="AU140" s="59">
        <f>IFERROR(VLOOKUP($E140,'May 2016'!$D$1:$Z$300,22,FALSE),"-")</f>
        <v>21.38</v>
      </c>
      <c r="AV140" s="59" t="str">
        <f>IFERROR(VLOOKUP($E140,'May 2016'!$D$1:$Z$300,4,FALSE),"-")</f>
        <v>WAY2001E6BD</v>
      </c>
      <c r="AW140" s="59" t="str">
        <f>IFERROR(VLOOKUP(AV140,'Paid Invoices'!$F$6:$I$381,3,FALSE),"")</f>
        <v/>
      </c>
      <c r="AX140" s="59" t="str">
        <f>IFERROR(VLOOKUP(AV140,'Open Invoices'!$D$1:$E$3000,2,FALSE),"")</f>
        <v/>
      </c>
      <c r="AY140" s="59">
        <f>IFERROR(VLOOKUP($E140,'Apr 2016'!$D$1:$Z$300,22,FALSE),"-")</f>
        <v>23.96</v>
      </c>
      <c r="AZ140" s="59" t="str">
        <f>IFERROR(VLOOKUP($E140,'Apr 2016'!$D$1:$Z$300,4,FALSE),"-")</f>
        <v>WAY2001D6BC</v>
      </c>
      <c r="BA140" s="59" t="str">
        <f>IFERROR(VLOOKUP(AZ140,'Paid Invoices'!$F$6:$I$381,3,FALSE),"")</f>
        <v/>
      </c>
      <c r="BB140" s="59" t="str">
        <f>IFERROR(VLOOKUP(AZ140,'Open Invoices'!$D$1:$E$3000,2,FALSE),"")</f>
        <v/>
      </c>
      <c r="BC140" s="59">
        <f>IFERROR(VLOOKUP($E140,'Mar 2016'!$D$1:$Z$300,22,FALSE),"-")</f>
        <v>1.1000000000000001</v>
      </c>
      <c r="BD140" s="59" t="str">
        <f>IFERROR(VLOOKUP($E140,'Mar 2016'!$D$1:$Z$300,4,FALSE),"-")</f>
        <v>WAY2001C6AX</v>
      </c>
      <c r="BE140" s="59" t="str">
        <f>IFERROR(VLOOKUP(BD140,'Paid Invoices'!$F$6:$I$381,3,FALSE),"")</f>
        <v/>
      </c>
      <c r="BF140" s="59" t="str">
        <f>IFERROR(VLOOKUP(BD140,'Open Invoices'!$D$1:$E$3000,2,FALSE),"")</f>
        <v/>
      </c>
      <c r="BG140" s="59">
        <f>IFERROR(VLOOKUP($E140,'Feb 2016'!$D$1:$Z$300,22,FALSE),"-")</f>
        <v>1.89</v>
      </c>
      <c r="BH140" s="59" t="str">
        <f>IFERROR(VLOOKUP($E140,'Feb 2016'!$D$1:$Z$300,4,FALSE),"-")</f>
        <v>WAY2001B6AQ</v>
      </c>
      <c r="BI140" s="59" t="str">
        <f>IFERROR(VLOOKUP(BH140,'Paid Invoices'!$F$6:$I$381,3,FALSE),"")</f>
        <v/>
      </c>
      <c r="BJ140" s="59" t="str">
        <f>IFERROR(VLOOKUP(BH140,'Open Invoices'!$D$1:$E$3000,2,FALSE),"")</f>
        <v/>
      </c>
      <c r="BK140" s="59">
        <f>IFERROR(VLOOKUP($E140,'Jan 2016'!$D$1:$Z$300,22,FALSE),"-")</f>
        <v>2.0299999999999998</v>
      </c>
      <c r="BL140" s="59" t="str">
        <f>IFERROR(VLOOKUP($E140,'Jan 2016'!$D$1:$Z$300,4,FALSE),"-")</f>
        <v>WAY2001A6BC</v>
      </c>
      <c r="BM140" s="59" t="str">
        <f>IFERROR(VLOOKUP(BL140,'Paid Invoices'!$F$6:$I$381,3,FALSE),"")</f>
        <v/>
      </c>
      <c r="BN140" s="59" t="str">
        <f>IFERROR(VLOOKUP(BL140,'Open Invoices'!$D$1:$E$3000,2,FALSE),"")</f>
        <v/>
      </c>
      <c r="BO140" s="59">
        <f>IFERROR(VLOOKUP($E140,'Dec 2015'!$D$1:$Z$300,22,FALSE),"-")</f>
        <v>2.54</v>
      </c>
      <c r="BP140" s="59" t="str">
        <f>IFERROR(VLOOKUP($E140,'Dec 2015'!$D$1:$Z$300,4,FALSE),"-")</f>
        <v>WAY2001L5AB</v>
      </c>
      <c r="BQ140" s="59" t="str">
        <f>IFERROR(VLOOKUP(BP140,'Paid Invoices'!$F$6:$I$381,3,FALSE),"")</f>
        <v/>
      </c>
      <c r="BR140" s="59" t="str">
        <f>IFERROR(VLOOKUP(BP140,'Open Invoices'!$D$1:$E$3000,2,FALSE),"")</f>
        <v/>
      </c>
      <c r="BS140" s="59">
        <f>IFERROR(VLOOKUP($E140,'Nov 2015'!$D$1:$Z$300,22,FALSE),"-")</f>
        <v>0.96</v>
      </c>
      <c r="BT140" s="59" t="str">
        <f>IFERROR(VLOOKUP($E140,'Nov 2015'!$D$1:$Z$300,4,FALSE),"-")</f>
        <v>WAY2001K5AZ</v>
      </c>
      <c r="BU140" s="59" t="str">
        <f>IFERROR(VLOOKUP(BT140,'Paid Invoices'!$F$6:$I$381,3,FALSE),"")</f>
        <v/>
      </c>
      <c r="BV140" s="59" t="str">
        <f>IFERROR(VLOOKUP(BT140,'Open Invoices'!$D$1:$E$3000,2,FALSE),"")</f>
        <v/>
      </c>
      <c r="BW140" s="59" t="str">
        <f>IFERROR(VLOOKUP($E140,'Oct 2015'!$D$1:$Z$300,22,FALSE),"-")</f>
        <v>-</v>
      </c>
      <c r="BX140" s="59" t="str">
        <f>IFERROR(VLOOKUP($E140,'Oct 2015'!$D$1:$Z$300,4,FALSE),"-")</f>
        <v>-</v>
      </c>
      <c r="BY140" s="59" t="str">
        <f>IFERROR(VLOOKUP(BX140,'Paid Invoices'!$F$6:$I$381,3,FALSE),"")</f>
        <v/>
      </c>
      <c r="BZ140" s="59" t="str">
        <f>IFERROR(VLOOKUP(BX140,'Open Invoices'!$D$1:$E$3000,2,FALSE),"")</f>
        <v/>
      </c>
      <c r="CA140" s="59" t="str">
        <f>IFERROR(VLOOKUP($E140,'Sep 2015'!$D$1:$Z$300,22,FALSE),"-")</f>
        <v>-</v>
      </c>
      <c r="CB140" s="59" t="str">
        <f>IFERROR(VLOOKUP($E140,'Sep 2015'!$D$1:$Z$300,4,FALSE),"-")</f>
        <v>-</v>
      </c>
      <c r="CC140" s="59" t="str">
        <f>IFERROR(VLOOKUP(CB140,'Paid Invoices'!$F$6:$I$381,3,FALSE),"")</f>
        <v/>
      </c>
      <c r="CD140" s="59" t="str">
        <f>IFERROR(VLOOKUP(CB140,'Open Invoices'!$D$1:$E$3000,2,FALSE),"")</f>
        <v/>
      </c>
      <c r="CE140" s="52"/>
      <c r="CF140" s="52" t="s">
        <v>2115</v>
      </c>
      <c r="CG140" s="49" t="str">
        <f>IFERROR(IFERROR(VLOOKUP($E140,'Asset Group  All Assets'!$B$1:$C$500,2,FALSE),(VLOOKUP($E140,'Missing-WSU-POs'!$B$1:$D$500,3,FALSE))),"?")</f>
        <v>P0772275</v>
      </c>
      <c r="CH140" s="31" t="str">
        <f>IF(G140="","",G140)</f>
        <v>P0772275</v>
      </c>
      <c r="CI140" s="31" t="str">
        <f>IF(CG140=CH140,"","Wrong PO")</f>
        <v/>
      </c>
      <c r="CJ140" s="29" t="str">
        <f>IFERROR(IF(VLOOKUP($E140,'Org July 2016 '!$D$1:$Z$500,3,FALSE)=G140,"-","Wrong PO"),"new")</f>
        <v>Wrong PO</v>
      </c>
      <c r="CK140" s="32">
        <f>IF(CJ140="wrong PO",(VLOOKUP($E140,'Org July 2016 '!$D$1:$Z$500,3,FALSE)),"")</f>
        <v>0</v>
      </c>
      <c r="CL140" s="29" t="str">
        <f>IFERROR(IF(VLOOKUP($E140,'Org June 2016 '!$D$1:$Z$500,3,FALSE)=G140,"-","Wrong PO"),"new")</f>
        <v>Wrong PO</v>
      </c>
      <c r="CM140" s="32">
        <f>IF(CL140="wrong PO",(VLOOKUP($E140,'Org June 2016 '!$D$1:$Z$500,3,FALSE)),"")</f>
        <v>0</v>
      </c>
      <c r="CN140" s="29" t="str">
        <f>IFERROR(IF(VLOOKUP($E140,'May 2016'!D205:Z704,3,FALSE)=G140,"-","Wrong PO"),"new")</f>
        <v>new</v>
      </c>
      <c r="CO140" s="32" t="str">
        <f>IF(CN140="wrong PO",(VLOOKUP($E140,'May 2016'!D205:Z704,3,FALSE)),"")</f>
        <v/>
      </c>
      <c r="CP140" s="29" t="str">
        <f>IFERROR(IF(VLOOKUP($E140,'Apr 2016'!$D$1:$Z$500,3,FALSE)=G140,"-","Wrong PO"),"new")</f>
        <v>-</v>
      </c>
      <c r="CQ140" s="32" t="str">
        <f>IF(CP140="wrong PO",(VLOOKUP($E140,'Apr 2016'!$D$1:$Z$500,3,FALSE)),"")</f>
        <v/>
      </c>
      <c r="CR140" s="32" t="str">
        <f>IFERROR(IF(VLOOKUP($E140,'Mar 2016'!$D$1:$Z$500,3,FALSE)=G140,"-","Wrong PO"),"new")</f>
        <v>-</v>
      </c>
      <c r="CS140" s="32" t="str">
        <f>IF(CP140="wrong PO",(VLOOKUP($E140,'Mar 2016'!$D$1:$Z$500,3,FALSE)),"")</f>
        <v/>
      </c>
      <c r="CT140" s="32" t="str">
        <f>IFERROR(IF(VLOOKUP($E140,'Feb 2016'!$D$1:$Z$500,3,FALSE)=G140,"-","Wrong PO"),"new")</f>
        <v>-</v>
      </c>
      <c r="CU140" s="32" t="str">
        <f>IF(CP140="wrong PO",(VLOOKUP($E140,'Feb 2016'!$D$1:$Z$500,3,FALSE)),"")</f>
        <v/>
      </c>
      <c r="CV140" s="29" t="str">
        <f>IFERROR(IF(VLOOKUP($E140,'Jan 2016'!$D$1:$Z$500,3,FALSE)=G140,"-","Wrong PO"),"new")</f>
        <v>-</v>
      </c>
      <c r="CW140" s="32" t="str">
        <f>IF(CV140="wrong PO",(VLOOKUP($E140,'Jan 2016'!$D$1:$Z$500,3,FALSE)),"")</f>
        <v/>
      </c>
      <c r="CX140" s="29" t="str">
        <f>IFERROR(IF(VLOOKUP($E140,'Dec 2015'!$D$1:$Z$500,3,FALSE)=G140,"-","Wrong PO"),"new")</f>
        <v>-</v>
      </c>
      <c r="CY140" s="32" t="str">
        <f>IF(CX140="wrong PO",(VLOOKUP($E140,'Dec 2015'!$D$1:$Z$500,3,FALSE)),"")</f>
        <v/>
      </c>
      <c r="CZ140" s="29" t="str">
        <f>IFERROR(IF(VLOOKUP($E140,'Nov 2015'!$D$1:$Z$500,3,FALSE)=G140,"-","Wrong PO"),"new")</f>
        <v>-</v>
      </c>
      <c r="DA140" s="32" t="str">
        <f>IF(CZ140="wrong PO",(VLOOKUP($E140,'Nov 2015'!$D$1:$Z$500,3,FALSE)),"")</f>
        <v/>
      </c>
      <c r="DB140" s="29" t="str">
        <f>IFERROR(IF(VLOOKUP($E140,'Oct 2015'!$D$1:$Z$500,3,FALSE)=G140,"-","Wrong PO"),"new")</f>
        <v>new</v>
      </c>
      <c r="DC140" s="32" t="str">
        <f>IF(DB140="wrong PO",(VLOOKUP($E140,'Oct 2015'!$D$1:$Z$500,3,FALSE)),"")</f>
        <v/>
      </c>
      <c r="DD140" s="29" t="str">
        <f>IFERROR(IF(VLOOKUP($E140,'Sep 2015'!$D$1:$Z$500,3,FALSE)=G140,"-","Wrong PO"),"new")</f>
        <v>new</v>
      </c>
      <c r="DE140" s="32" t="str">
        <f>IF(DD140="wrong PO",(VLOOKUP($E140,'Sep 2015'!$D$1:$Z$500,3,FALSE)),"")</f>
        <v/>
      </c>
    </row>
    <row r="141" spans="1:109">
      <c r="A141" s="115">
        <v>206</v>
      </c>
      <c r="B141" s="2" t="s">
        <v>841</v>
      </c>
      <c r="C141" s="2" t="s">
        <v>510</v>
      </c>
      <c r="D141" s="2" t="s">
        <v>48</v>
      </c>
      <c r="E141" s="2" t="s">
        <v>161</v>
      </c>
      <c r="F141" s="2" t="s">
        <v>27</v>
      </c>
      <c r="G141" s="21" t="s">
        <v>105</v>
      </c>
      <c r="H141" s="21" t="str">
        <f>IFERROR(VLOOKUP($E141,'Wayne Master'!$B$1:$C$315,2,FALSE),"not on master")</f>
        <v>P0772275</v>
      </c>
      <c r="I141" s="11" t="s">
        <v>2055</v>
      </c>
      <c r="J141" s="3">
        <v>42255</v>
      </c>
      <c r="K141" s="2" t="s">
        <v>39</v>
      </c>
      <c r="L141" s="2" t="s">
        <v>29</v>
      </c>
      <c r="M141" s="2" t="s">
        <v>30</v>
      </c>
      <c r="N141" s="2" t="s">
        <v>31</v>
      </c>
      <c r="O141" s="2" t="s">
        <v>32</v>
      </c>
      <c r="P141" s="4">
        <v>33</v>
      </c>
      <c r="Q141" s="4">
        <v>36</v>
      </c>
      <c r="R141" s="4">
        <v>3</v>
      </c>
      <c r="S141" s="5">
        <v>0.05</v>
      </c>
      <c r="T141" s="4">
        <v>1</v>
      </c>
      <c r="U141" s="4">
        <v>1</v>
      </c>
      <c r="V141" s="4">
        <v>0</v>
      </c>
      <c r="W141" s="5">
        <v>0</v>
      </c>
      <c r="X141" s="5">
        <v>0</v>
      </c>
      <c r="Y141" s="14">
        <v>0.05</v>
      </c>
      <c r="Z141" s="14">
        <v>0</v>
      </c>
      <c r="AA141" s="14">
        <v>0.05</v>
      </c>
      <c r="AB141" s="4">
        <v>24580</v>
      </c>
      <c r="AC141" s="55"/>
      <c r="AD141" s="59">
        <f>SUM(AI141,AM141,AQ141,AU141,AY141,BC141,BG141,BK141,BO141,BS141,BW141,CA141)</f>
        <v>0.57000000000000006</v>
      </c>
      <c r="AE141" s="59">
        <f>(Q141*0.0169)+(U141*0.0598)</f>
        <v>0.66819999999999991</v>
      </c>
      <c r="AF141" s="102">
        <f>IFERROR(IFERROR(VLOOKUP($G141,'FPO034'!$J$9:$Q$196,7,FALSE),(VLOOKUP($H141,'FPO034'!$J$9:$Q$196,7,FALSE))),"No PO")</f>
        <v>44529.24</v>
      </c>
      <c r="AG141" s="102">
        <f>IFERROR(IFERROR(VLOOKUP($G141,'FPO034'!$J$9:$Q$196,8,FALSE),(VLOOKUP($H141,'FPO034'!$J$9:$Q$196,8,FALSE))),"No PO")</f>
        <v>0</v>
      </c>
      <c r="AH141" s="102" t="str">
        <f>IF(AG141&lt;&gt;0,"No",IF(AD141&gt;AF141,"No",IF(AD141/AE141&lt;1,"--",IF(AD141/AE141&lt;1.02,"Maybe","No"))))</f>
        <v>--</v>
      </c>
      <c r="AI141" s="59">
        <f>IFERROR(VLOOKUP($E141,'Rev2 Aug 16'!$D$1:$Z$300,22,FALSE),"-")</f>
        <v>0.05</v>
      </c>
      <c r="AJ141" s="59" t="str">
        <f>IFERROR(VLOOKUP($E141,'Rev2 Aug 16'!$D$1:$Z$300,5,FALSE),"-")</f>
        <v>WAY2001H6BE</v>
      </c>
      <c r="AK141" s="59" t="str">
        <f>IFERROR(VLOOKUP(AJ141,'Paid Invoices'!$F$6:$I$381,3,FALSE),"")</f>
        <v/>
      </c>
      <c r="AL141" s="59" t="str">
        <f>IFERROR(VLOOKUP(AJ141,'Open Invoices'!$D$1:$E$3000,2,FALSE),"")</f>
        <v/>
      </c>
      <c r="AM141" s="59">
        <f>IFERROR(VLOOKUP($E141,'Rev2 July 16'!$D$1:$Z$300,22,FALSE),"-")</f>
        <v>0.1</v>
      </c>
      <c r="AN141" s="59" t="str">
        <f>IFERROR(VLOOKUP($E141,'Rev2 July 16'!$D$1:$Z$300,5,FALSE),"-")</f>
        <v>WAY2001G6BG</v>
      </c>
      <c r="AO141" s="59" t="str">
        <f>IFERROR(VLOOKUP(AN141,'Paid Invoices'!$F$6:$I$381,3,FALSE),"")</f>
        <v/>
      </c>
      <c r="AP141" s="59" t="str">
        <f>IFERROR(VLOOKUP(AN141,'Open Invoices'!$D$1:$E$3000,2,FALSE),"")</f>
        <v/>
      </c>
      <c r="AQ141" s="59">
        <f>IFERROR(VLOOKUP($E141,'Rev June 16'!$D$1:$Z$300,22,FALSE),"-")</f>
        <v>0</v>
      </c>
      <c r="AR141" s="59" t="str">
        <f>IFERROR(VLOOKUP($E141,'Rev June 16'!$D$1:$Z$300,4,FALSE),"-")</f>
        <v>WAY2001F6BE</v>
      </c>
      <c r="AS141" s="59" t="str">
        <f>IFERROR(VLOOKUP(AR141,'Paid Invoices'!$F$6:$I$381,3,FALSE),"")</f>
        <v/>
      </c>
      <c r="AT141" s="59" t="str">
        <f>IFERROR(VLOOKUP(AR141,'Open Invoices'!$D$1:$E$3000,2,FALSE),"")</f>
        <v/>
      </c>
      <c r="AU141" s="59" t="str">
        <f>IFERROR(VLOOKUP($E141,'May 2016'!$D$1:$Z$300,22,FALSE),"-")</f>
        <v>-</v>
      </c>
      <c r="AV141" s="59" t="str">
        <f>IFERROR(VLOOKUP($E141,'May 2016'!$D$1:$Z$300,4,FALSE),"-")</f>
        <v>-</v>
      </c>
      <c r="AW141" s="59" t="str">
        <f>IFERROR(VLOOKUP(AV141,'Paid Invoices'!$F$6:$I$381,3,FALSE),"")</f>
        <v/>
      </c>
      <c r="AX141" s="59" t="str">
        <f>IFERROR(VLOOKUP(AV141,'Open Invoices'!$D$1:$E$3000,2,FALSE),"")</f>
        <v/>
      </c>
      <c r="AY141" s="59">
        <f>IFERROR(VLOOKUP($E141,'Apr 2016'!$D$1:$Z$300,22,FALSE),"-")</f>
        <v>7.0000000000000007E-2</v>
      </c>
      <c r="AZ141" s="59" t="str">
        <f>IFERROR(VLOOKUP($E141,'Apr 2016'!$D$1:$Z$300,4,FALSE),"-")</f>
        <v>WAY2001D6BC</v>
      </c>
      <c r="BA141" s="59" t="str">
        <f>IFERROR(VLOOKUP(AZ141,'Paid Invoices'!$F$6:$I$381,3,FALSE),"")</f>
        <v/>
      </c>
      <c r="BB141" s="59" t="str">
        <f>IFERROR(VLOOKUP(AZ141,'Open Invoices'!$D$1:$E$3000,2,FALSE),"")</f>
        <v/>
      </c>
      <c r="BC141" s="59">
        <f>IFERROR(VLOOKUP($E141,'Mar 2016'!$D$1:$Z$300,22,FALSE),"-")</f>
        <v>0</v>
      </c>
      <c r="BD141" s="59" t="str">
        <f>IFERROR(VLOOKUP($E141,'Mar 2016'!$D$1:$Z$300,4,FALSE),"-")</f>
        <v>WAY2001C6AX</v>
      </c>
      <c r="BE141" s="59" t="str">
        <f>IFERROR(VLOOKUP(BD141,'Paid Invoices'!$F$6:$I$381,3,FALSE),"")</f>
        <v/>
      </c>
      <c r="BF141" s="59" t="str">
        <f>IFERROR(VLOOKUP(BD141,'Open Invoices'!$D$1:$E$3000,2,FALSE),"")</f>
        <v/>
      </c>
      <c r="BG141" s="59">
        <f>IFERROR(VLOOKUP($E141,'Feb 2016'!$D$1:$Z$300,22,FALSE),"-")</f>
        <v>0.02</v>
      </c>
      <c r="BH141" s="59" t="str">
        <f>IFERROR(VLOOKUP($E141,'Feb 2016'!$D$1:$Z$300,4,FALSE),"-")</f>
        <v>WAY2001B6AQ</v>
      </c>
      <c r="BI141" s="59" t="str">
        <f>IFERROR(VLOOKUP(BH141,'Paid Invoices'!$F$6:$I$381,3,FALSE),"")</f>
        <v/>
      </c>
      <c r="BJ141" s="59" t="str">
        <f>IFERROR(VLOOKUP(BH141,'Open Invoices'!$D$1:$E$3000,2,FALSE),"")</f>
        <v/>
      </c>
      <c r="BK141" s="59">
        <f>IFERROR(VLOOKUP($E141,'Jan 2016'!$D$1:$Z$300,22,FALSE),"-")</f>
        <v>0.03</v>
      </c>
      <c r="BL141" s="59" t="str">
        <f>IFERROR(VLOOKUP($E141,'Jan 2016'!$D$1:$Z$300,4,FALSE),"-")</f>
        <v>WAY2001A6BC</v>
      </c>
      <c r="BM141" s="59" t="str">
        <f>IFERROR(VLOOKUP(BL141,'Paid Invoices'!$F$6:$I$381,3,FALSE),"")</f>
        <v/>
      </c>
      <c r="BN141" s="59" t="str">
        <f>IFERROR(VLOOKUP(BL141,'Open Invoices'!$D$1:$E$3000,2,FALSE),"")</f>
        <v/>
      </c>
      <c r="BO141" s="59" t="str">
        <f>IFERROR(VLOOKUP($E141,'Dec 2015'!$D$1:$Z$300,22,FALSE),"-")</f>
        <v>-</v>
      </c>
      <c r="BP141" s="59" t="str">
        <f>IFERROR(VLOOKUP($E141,'Dec 2015'!$D$1:$Z$300,4,FALSE),"-")</f>
        <v>-</v>
      </c>
      <c r="BQ141" s="59" t="str">
        <f>IFERROR(VLOOKUP(BP141,'Paid Invoices'!$F$6:$I$381,3,FALSE),"")</f>
        <v/>
      </c>
      <c r="BR141" s="59" t="str">
        <f>IFERROR(VLOOKUP(BP141,'Open Invoices'!$D$1:$E$3000,2,FALSE),"")</f>
        <v/>
      </c>
      <c r="BS141" s="59">
        <f>IFERROR(VLOOKUP($E141,'Nov 2015'!$D$1:$Z$300,22,FALSE),"-")</f>
        <v>0.25</v>
      </c>
      <c r="BT141" s="59" t="str">
        <f>IFERROR(VLOOKUP($E141,'Nov 2015'!$D$1:$Z$300,4,FALSE),"-")</f>
        <v>WAY2001K5AZ</v>
      </c>
      <c r="BU141" s="59" t="str">
        <f>IFERROR(VLOOKUP(BT141,'Paid Invoices'!$F$6:$I$381,3,FALSE),"")</f>
        <v/>
      </c>
      <c r="BV141" s="59" t="str">
        <f>IFERROR(VLOOKUP(BT141,'Open Invoices'!$D$1:$E$3000,2,FALSE),"")</f>
        <v/>
      </c>
      <c r="BW141" s="59">
        <f>IFERROR(VLOOKUP($E141,'Oct 2015'!$D$1:$Z$300,22,FALSE),"-")</f>
        <v>0.05</v>
      </c>
      <c r="BX141" s="59" t="str">
        <f>IFERROR(VLOOKUP($E141,'Oct 2015'!$D$1:$Z$300,4,FALSE),"-")</f>
        <v>WAY2001J5BB</v>
      </c>
      <c r="BY141" s="59" t="str">
        <f>IFERROR(VLOOKUP(BX141,'Paid Invoices'!$F$6:$I$381,3,FALSE),"")</f>
        <v/>
      </c>
      <c r="BZ141" s="59" t="str">
        <f>IFERROR(VLOOKUP(BX141,'Open Invoices'!$D$1:$E$3000,2,FALSE),"")</f>
        <v/>
      </c>
      <c r="CA141" s="59" t="str">
        <f>IFERROR(VLOOKUP($E141,'Sep 2015'!$D$1:$Z$300,22,FALSE),"-")</f>
        <v>-</v>
      </c>
      <c r="CB141" s="59" t="str">
        <f>IFERROR(VLOOKUP($E141,'Sep 2015'!$D$1:$Z$300,4,FALSE),"-")</f>
        <v>-</v>
      </c>
      <c r="CC141" s="59" t="str">
        <f>IFERROR(VLOOKUP(CB141,'Paid Invoices'!$F$6:$I$381,3,FALSE),"")</f>
        <v/>
      </c>
      <c r="CD141" s="59" t="str">
        <f>IFERROR(VLOOKUP(CB141,'Open Invoices'!$D$1:$E$3000,2,FALSE),"")</f>
        <v/>
      </c>
      <c r="CE141" s="52"/>
      <c r="CF141" s="52" t="s">
        <v>2115</v>
      </c>
      <c r="CG141" s="49" t="str">
        <f>IFERROR(IFERROR(VLOOKUP($E141,'Asset Group  All Assets'!$B$1:$C$500,2,FALSE),(VLOOKUP($E141,'Missing-WSU-POs'!$B$1:$D$500,3,FALSE))),"?")</f>
        <v>P0772275</v>
      </c>
      <c r="CH141" s="31" t="str">
        <f>IF(G141="","",G141)</f>
        <v>P0772275</v>
      </c>
      <c r="CI141" s="31" t="str">
        <f>IF(CG141=CH141,"","Wrong PO")</f>
        <v/>
      </c>
      <c r="CJ141" s="29" t="str">
        <f>IFERROR(IF(VLOOKUP($E141,'Org July 2016 '!$D$1:$Z$500,3,FALSE)=G141,"-","Wrong PO"),"new")</f>
        <v>Wrong PO</v>
      </c>
      <c r="CK141" s="32">
        <f>IF(CJ141="wrong PO",(VLOOKUP($E141,'Org July 2016 '!$D$1:$Z$500,3,FALSE)),"")</f>
        <v>0</v>
      </c>
      <c r="CL141" s="29" t="str">
        <f>IFERROR(IF(VLOOKUP($E141,'Org June 2016 '!$D$1:$Z$500,3,FALSE)=G141,"-","Wrong PO"),"new")</f>
        <v>Wrong PO</v>
      </c>
      <c r="CM141" s="32">
        <f>IF(CL141="wrong PO",(VLOOKUP($E141,'Org June 2016 '!$D$1:$Z$500,3,FALSE)),"")</f>
        <v>0</v>
      </c>
      <c r="CN141" s="29" t="str">
        <f>IFERROR(IF(VLOOKUP($E141,'May 2016'!D206:Z705,3,FALSE)=G141,"-","Wrong PO"),"new")</f>
        <v>new</v>
      </c>
      <c r="CO141" s="32" t="str">
        <f>IF(CN141="wrong PO",(VLOOKUP($E141,'May 2016'!D206:Z705,3,FALSE)),"")</f>
        <v/>
      </c>
      <c r="CP141" s="29" t="str">
        <f>IFERROR(IF(VLOOKUP($E141,'Apr 2016'!$D$1:$Z$500,3,FALSE)=G141,"-","Wrong PO"),"new")</f>
        <v>-</v>
      </c>
      <c r="CQ141" s="32" t="str">
        <f>IF(CP141="wrong PO",(VLOOKUP($E141,'Apr 2016'!$D$1:$Z$500,3,FALSE)),"")</f>
        <v/>
      </c>
      <c r="CR141" s="32" t="str">
        <f>IFERROR(IF(VLOOKUP($E141,'Mar 2016'!$D$1:$Z$500,3,FALSE)=G141,"-","Wrong PO"),"new")</f>
        <v>-</v>
      </c>
      <c r="CS141" s="32" t="str">
        <f>IF(CP141="wrong PO",(VLOOKUP($E141,'Mar 2016'!$D$1:$Z$500,3,FALSE)),"")</f>
        <v/>
      </c>
      <c r="CT141" s="32" t="str">
        <f>IFERROR(IF(VLOOKUP($E141,'Feb 2016'!$D$1:$Z$500,3,FALSE)=G141,"-","Wrong PO"),"new")</f>
        <v>-</v>
      </c>
      <c r="CU141" s="32" t="str">
        <f>IF(CP141="wrong PO",(VLOOKUP($E141,'Feb 2016'!$D$1:$Z$500,3,FALSE)),"")</f>
        <v/>
      </c>
      <c r="CV141" s="29" t="str">
        <f>IFERROR(IF(VLOOKUP($E141,'Jan 2016'!$D$1:$Z$500,3,FALSE)=G141,"-","Wrong PO"),"new")</f>
        <v>-</v>
      </c>
      <c r="CW141" s="32" t="str">
        <f>IF(CV141="wrong PO",(VLOOKUP($E141,'Jan 2016'!$D$1:$Z$500,3,FALSE)),"")</f>
        <v/>
      </c>
      <c r="CX141" s="29" t="str">
        <f>IFERROR(IF(VLOOKUP($E141,'Dec 2015'!$D$1:$Z$500,3,FALSE)=G141,"-","Wrong PO"),"new")</f>
        <v>new</v>
      </c>
      <c r="CY141" s="32" t="str">
        <f>IF(CX141="wrong PO",(VLOOKUP($E141,'Dec 2015'!$D$1:$Z$500,3,FALSE)),"")</f>
        <v/>
      </c>
      <c r="CZ141" s="29" t="str">
        <f>IFERROR(IF(VLOOKUP($E141,'Nov 2015'!$D$1:$Z$500,3,FALSE)=G141,"-","Wrong PO"),"new")</f>
        <v>-</v>
      </c>
      <c r="DA141" s="32" t="str">
        <f>IF(CZ141="wrong PO",(VLOOKUP($E141,'Nov 2015'!$D$1:$Z$500,3,FALSE)),"")</f>
        <v/>
      </c>
      <c r="DB141" s="29" t="str">
        <f>IFERROR(IF(VLOOKUP($E141,'Oct 2015'!$D$1:$Z$500,3,FALSE)=G141,"-","Wrong PO"),"new")</f>
        <v>-</v>
      </c>
      <c r="DC141" s="32" t="str">
        <f>IF(DB141="wrong PO",(VLOOKUP($E141,'Oct 2015'!$D$1:$Z$500,3,FALSE)),"")</f>
        <v/>
      </c>
      <c r="DD141" s="29" t="str">
        <f>IFERROR(IF(VLOOKUP($E141,'Sep 2015'!$D$1:$Z$500,3,FALSE)=G141,"-","Wrong PO"),"new")</f>
        <v>new</v>
      </c>
      <c r="DE141" s="32" t="str">
        <f>IF(DD141="wrong PO",(VLOOKUP($E141,'Sep 2015'!$D$1:$Z$500,3,FALSE)),"")</f>
        <v/>
      </c>
    </row>
    <row r="142" spans="1:109">
      <c r="A142" s="115">
        <v>207</v>
      </c>
      <c r="B142" s="2" t="s">
        <v>841</v>
      </c>
      <c r="C142" s="2" t="s">
        <v>510</v>
      </c>
      <c r="D142" s="2" t="s">
        <v>48</v>
      </c>
      <c r="E142" s="2" t="s">
        <v>162</v>
      </c>
      <c r="F142" s="2" t="s">
        <v>427</v>
      </c>
      <c r="G142" s="21" t="s">
        <v>105</v>
      </c>
      <c r="H142" s="21" t="str">
        <f>IFERROR(VLOOKUP($E142,'Wayne Master'!$B$1:$C$315,2,FALSE),"not on master")</f>
        <v>P0772275</v>
      </c>
      <c r="I142" s="11" t="s">
        <v>2055</v>
      </c>
      <c r="J142" s="3">
        <v>42257</v>
      </c>
      <c r="K142" s="2" t="s">
        <v>39</v>
      </c>
      <c r="L142" s="2" t="s">
        <v>429</v>
      </c>
      <c r="M142" s="2" t="s">
        <v>30</v>
      </c>
      <c r="N142" s="2" t="s">
        <v>31</v>
      </c>
      <c r="O142" s="2" t="s">
        <v>32</v>
      </c>
      <c r="P142" s="4">
        <v>3002</v>
      </c>
      <c r="Q142" s="4">
        <v>3157</v>
      </c>
      <c r="R142" s="4">
        <v>155</v>
      </c>
      <c r="S142" s="5">
        <v>2.62</v>
      </c>
      <c r="T142" s="4">
        <v>0</v>
      </c>
      <c r="U142" s="4">
        <v>0</v>
      </c>
      <c r="V142" s="4">
        <v>0</v>
      </c>
      <c r="W142" s="5">
        <v>0</v>
      </c>
      <c r="X142" s="5">
        <v>0</v>
      </c>
      <c r="Y142" s="14">
        <v>2.62</v>
      </c>
      <c r="Z142" s="14">
        <v>0</v>
      </c>
      <c r="AA142" s="14">
        <v>2.62</v>
      </c>
      <c r="AB142" s="4">
        <v>24580</v>
      </c>
      <c r="AC142" s="55"/>
      <c r="AD142" s="59">
        <f>SUM(AI142,AM142,AQ142,AU142,AY142,BC142,BG142,BK142,BO142,BS142,BW142,CA142)</f>
        <v>53.190000000000005</v>
      </c>
      <c r="AE142" s="59">
        <f>(Q142*0.0169)+(U142*0.0598)</f>
        <v>53.353299999999997</v>
      </c>
      <c r="AF142" s="102">
        <f>IFERROR(IFERROR(VLOOKUP($G142,'FPO034'!$J$9:$Q$196,7,FALSE),(VLOOKUP($H142,'FPO034'!$J$9:$Q$196,7,FALSE))),"No PO")</f>
        <v>44529.24</v>
      </c>
      <c r="AG142" s="102">
        <f>IFERROR(IFERROR(VLOOKUP($G142,'FPO034'!$J$9:$Q$196,8,FALSE),(VLOOKUP($H142,'FPO034'!$J$9:$Q$196,8,FALSE))),"No PO")</f>
        <v>0</v>
      </c>
      <c r="AH142" s="102" t="str">
        <f>IF(AG142&lt;&gt;0,"No",IF(AD142&gt;AF142,"No",IF(AD142/AE142&lt;1,"--",IF(AD142/AE142&lt;1.02,"Maybe","No"))))</f>
        <v>--</v>
      </c>
      <c r="AI142" s="59">
        <f>IFERROR(VLOOKUP($E142,'Rev2 Aug 16'!$D$1:$Z$300,22,FALSE),"-")</f>
        <v>2.62</v>
      </c>
      <c r="AJ142" s="59" t="str">
        <f>IFERROR(VLOOKUP($E142,'Rev2 Aug 16'!$D$1:$Z$300,5,FALSE),"-")</f>
        <v>WAY2001H6BE</v>
      </c>
      <c r="AK142" s="59" t="str">
        <f>IFERROR(VLOOKUP(AJ142,'Paid Invoices'!$F$6:$I$381,3,FALSE),"")</f>
        <v/>
      </c>
      <c r="AL142" s="59" t="str">
        <f>IFERROR(VLOOKUP(AJ142,'Open Invoices'!$D$1:$E$3000,2,FALSE),"")</f>
        <v/>
      </c>
      <c r="AM142" s="59">
        <f>IFERROR(VLOOKUP($E142,'Rev2 July 16'!$D$1:$Z$300,22,FALSE),"-")</f>
        <v>2.08</v>
      </c>
      <c r="AN142" s="59" t="str">
        <f>IFERROR(VLOOKUP($E142,'Rev2 July 16'!$D$1:$Z$300,5,FALSE),"-")</f>
        <v>WAY2001G6BG</v>
      </c>
      <c r="AO142" s="59" t="str">
        <f>IFERROR(VLOOKUP(AN142,'Paid Invoices'!$F$6:$I$381,3,FALSE),"")</f>
        <v/>
      </c>
      <c r="AP142" s="59" t="str">
        <f>IFERROR(VLOOKUP(AN142,'Open Invoices'!$D$1:$E$3000,2,FALSE),"")</f>
        <v/>
      </c>
      <c r="AQ142" s="59">
        <f>IFERROR(VLOOKUP($E142,'Rev June 16'!$D$1:$Z$300,22,FALSE),"-")</f>
        <v>4.2300000000000004</v>
      </c>
      <c r="AR142" s="59" t="str">
        <f>IFERROR(VLOOKUP($E142,'Rev June 16'!$D$1:$Z$300,4,FALSE),"-")</f>
        <v>WAY2001F6BE</v>
      </c>
      <c r="AS142" s="59" t="str">
        <f>IFERROR(VLOOKUP(AR142,'Paid Invoices'!$F$6:$I$381,3,FALSE),"")</f>
        <v/>
      </c>
      <c r="AT142" s="59" t="str">
        <f>IFERROR(VLOOKUP(AR142,'Open Invoices'!$D$1:$E$3000,2,FALSE),"")</f>
        <v/>
      </c>
      <c r="AU142" s="59">
        <f>IFERROR(VLOOKUP($E142,'May 2016'!$D$1:$Z$300,22,FALSE),"-")</f>
        <v>6.69</v>
      </c>
      <c r="AV142" s="59" t="str">
        <f>IFERROR(VLOOKUP($E142,'May 2016'!$D$1:$Z$300,4,FALSE),"-")</f>
        <v>WAY2001E6BD</v>
      </c>
      <c r="AW142" s="59" t="str">
        <f>IFERROR(VLOOKUP(AV142,'Paid Invoices'!$F$6:$I$381,3,FALSE),"")</f>
        <v/>
      </c>
      <c r="AX142" s="59" t="str">
        <f>IFERROR(VLOOKUP(AV142,'Open Invoices'!$D$1:$E$3000,2,FALSE),"")</f>
        <v/>
      </c>
      <c r="AY142" s="59">
        <f>IFERROR(VLOOKUP($E142,'Apr 2016'!$D$1:$Z$300,22,FALSE),"-")</f>
        <v>1.45</v>
      </c>
      <c r="AZ142" s="59" t="str">
        <f>IFERROR(VLOOKUP($E142,'Apr 2016'!$D$1:$Z$300,4,FALSE),"-")</f>
        <v>WAY2001D6BC</v>
      </c>
      <c r="BA142" s="59" t="str">
        <f>IFERROR(VLOOKUP(AZ142,'Paid Invoices'!$F$6:$I$381,3,FALSE),"")</f>
        <v/>
      </c>
      <c r="BB142" s="59" t="str">
        <f>IFERROR(VLOOKUP(AZ142,'Open Invoices'!$D$1:$E$3000,2,FALSE),"")</f>
        <v/>
      </c>
      <c r="BC142" s="59">
        <f>IFERROR(VLOOKUP($E142,'Mar 2016'!$D$1:$Z$300,22,FALSE),"-")</f>
        <v>3.62</v>
      </c>
      <c r="BD142" s="59" t="str">
        <f>IFERROR(VLOOKUP($E142,'Mar 2016'!$D$1:$Z$300,4,FALSE),"-")</f>
        <v>WAY2001C6AX</v>
      </c>
      <c r="BE142" s="59" t="str">
        <f>IFERROR(VLOOKUP(BD142,'Paid Invoices'!$F$6:$I$381,3,FALSE),"")</f>
        <v/>
      </c>
      <c r="BF142" s="59" t="str">
        <f>IFERROR(VLOOKUP(BD142,'Open Invoices'!$D$1:$E$3000,2,FALSE),"")</f>
        <v/>
      </c>
      <c r="BG142" s="59">
        <f>IFERROR(VLOOKUP($E142,'Feb 2016'!$D$1:$Z$300,22,FALSE),"-")</f>
        <v>7.79</v>
      </c>
      <c r="BH142" s="59" t="str">
        <f>IFERROR(VLOOKUP($E142,'Feb 2016'!$D$1:$Z$300,4,FALSE),"-")</f>
        <v>WAY2001B6AQ</v>
      </c>
      <c r="BI142" s="59" t="str">
        <f>IFERROR(VLOOKUP(BH142,'Paid Invoices'!$F$6:$I$381,3,FALSE),"")</f>
        <v/>
      </c>
      <c r="BJ142" s="59" t="str">
        <f>IFERROR(VLOOKUP(BH142,'Open Invoices'!$D$1:$E$3000,2,FALSE),"")</f>
        <v/>
      </c>
      <c r="BK142" s="59">
        <f>IFERROR(VLOOKUP($E142,'Jan 2016'!$D$1:$Z$300,22,FALSE),"-")</f>
        <v>3.28</v>
      </c>
      <c r="BL142" s="59" t="str">
        <f>IFERROR(VLOOKUP($E142,'Jan 2016'!$D$1:$Z$300,4,FALSE),"-")</f>
        <v>WAY2001A6BC</v>
      </c>
      <c r="BM142" s="59" t="str">
        <f>IFERROR(VLOOKUP(BL142,'Paid Invoices'!$F$6:$I$381,3,FALSE),"")</f>
        <v/>
      </c>
      <c r="BN142" s="59" t="str">
        <f>IFERROR(VLOOKUP(BL142,'Open Invoices'!$D$1:$E$3000,2,FALSE),"")</f>
        <v/>
      </c>
      <c r="BO142" s="59">
        <f>IFERROR(VLOOKUP($E142,'Dec 2015'!$D$1:$Z$300,22,FALSE),"-")</f>
        <v>5.9</v>
      </c>
      <c r="BP142" s="59" t="str">
        <f>IFERROR(VLOOKUP($E142,'Dec 2015'!$D$1:$Z$300,4,FALSE),"-")</f>
        <v>WAY2001L5AB</v>
      </c>
      <c r="BQ142" s="59" t="str">
        <f>IFERROR(VLOOKUP(BP142,'Paid Invoices'!$F$6:$I$381,3,FALSE),"")</f>
        <v/>
      </c>
      <c r="BR142" s="59" t="str">
        <f>IFERROR(VLOOKUP(BP142,'Open Invoices'!$D$1:$E$3000,2,FALSE),"")</f>
        <v/>
      </c>
      <c r="BS142" s="59">
        <f>IFERROR(VLOOKUP($E142,'Nov 2015'!$D$1:$Z$300,22,FALSE),"-")</f>
        <v>15.53</v>
      </c>
      <c r="BT142" s="59" t="str">
        <f>IFERROR(VLOOKUP($E142,'Nov 2015'!$D$1:$Z$300,4,FALSE),"-")</f>
        <v>WAY2001K5AZ</v>
      </c>
      <c r="BU142" s="59" t="str">
        <f>IFERROR(VLOOKUP(BT142,'Paid Invoices'!$F$6:$I$381,3,FALSE),"")</f>
        <v/>
      </c>
      <c r="BV142" s="59" t="str">
        <f>IFERROR(VLOOKUP(BT142,'Open Invoices'!$D$1:$E$3000,2,FALSE),"")</f>
        <v/>
      </c>
      <c r="BW142" s="59" t="str">
        <f>IFERROR(VLOOKUP($E142,'Oct 2015'!$D$1:$Z$300,22,FALSE),"-")</f>
        <v>-</v>
      </c>
      <c r="BX142" s="59" t="str">
        <f>IFERROR(VLOOKUP($E142,'Oct 2015'!$D$1:$Z$300,4,FALSE),"-")</f>
        <v>-</v>
      </c>
      <c r="BY142" s="59" t="str">
        <f>IFERROR(VLOOKUP(BX142,'Paid Invoices'!$F$6:$I$381,3,FALSE),"")</f>
        <v/>
      </c>
      <c r="BZ142" s="59" t="str">
        <f>IFERROR(VLOOKUP(BX142,'Open Invoices'!$D$1:$E$3000,2,FALSE),"")</f>
        <v/>
      </c>
      <c r="CA142" s="59" t="str">
        <f>IFERROR(VLOOKUP($E142,'Sep 2015'!$D$1:$Z$300,22,FALSE),"-")</f>
        <v>-</v>
      </c>
      <c r="CB142" s="59" t="str">
        <f>IFERROR(VLOOKUP($E142,'Sep 2015'!$D$1:$Z$300,4,FALSE),"-")</f>
        <v>-</v>
      </c>
      <c r="CC142" s="59" t="str">
        <f>IFERROR(VLOOKUP(CB142,'Paid Invoices'!$F$6:$I$381,3,FALSE),"")</f>
        <v/>
      </c>
      <c r="CD142" s="59" t="str">
        <f>IFERROR(VLOOKUP(CB142,'Open Invoices'!$D$1:$E$3000,2,FALSE),"")</f>
        <v/>
      </c>
      <c r="CE142" s="52"/>
      <c r="CF142" s="52" t="s">
        <v>2115</v>
      </c>
      <c r="CG142" s="49" t="str">
        <f>IFERROR(IFERROR(VLOOKUP($E142,'Asset Group  All Assets'!$B$1:$C$500,2,FALSE),(VLOOKUP($E142,'Missing-WSU-POs'!$B$1:$D$500,3,FALSE))),"?")</f>
        <v>P0772275</v>
      </c>
      <c r="CH142" s="31" t="str">
        <f>IF(G142="","",G142)</f>
        <v>P0772275</v>
      </c>
      <c r="CI142" s="31" t="str">
        <f>IF(CG142=CH142,"","Wrong PO")</f>
        <v/>
      </c>
      <c r="CJ142" s="29" t="str">
        <f>IFERROR(IF(VLOOKUP($E142,'Org July 2016 '!$D$1:$Z$500,3,FALSE)=G142,"-","Wrong PO"),"new")</f>
        <v>Wrong PO</v>
      </c>
      <c r="CK142" s="32">
        <f>IF(CJ142="wrong PO",(VLOOKUP($E142,'Org July 2016 '!$D$1:$Z$500,3,FALSE)),"")</f>
        <v>0</v>
      </c>
      <c r="CL142" s="29" t="str">
        <f>IFERROR(IF(VLOOKUP($E142,'Org June 2016 '!$D$1:$Z$500,3,FALSE)=G142,"-","Wrong PO"),"new")</f>
        <v>Wrong PO</v>
      </c>
      <c r="CM142" s="32">
        <f>IF(CL142="wrong PO",(VLOOKUP($E142,'Org June 2016 '!$D$1:$Z$500,3,FALSE)),"")</f>
        <v>0</v>
      </c>
      <c r="CN142" s="29" t="str">
        <f>IFERROR(IF(VLOOKUP($E142,'May 2016'!D207:Z706,3,FALSE)=G142,"-","Wrong PO"),"new")</f>
        <v>new</v>
      </c>
      <c r="CO142" s="32" t="str">
        <f>IF(CN142="wrong PO",(VLOOKUP($E142,'May 2016'!D207:Z706,3,FALSE)),"")</f>
        <v/>
      </c>
      <c r="CP142" s="29" t="str">
        <f>IFERROR(IF(VLOOKUP($E142,'Apr 2016'!$D$1:$Z$500,3,FALSE)=G142,"-","Wrong PO"),"new")</f>
        <v>-</v>
      </c>
      <c r="CQ142" s="32" t="str">
        <f>IF(CP142="wrong PO",(VLOOKUP($E142,'Apr 2016'!$D$1:$Z$500,3,FALSE)),"")</f>
        <v/>
      </c>
      <c r="CR142" s="32" t="str">
        <f>IFERROR(IF(VLOOKUP($E142,'Mar 2016'!$D$1:$Z$500,3,FALSE)=G142,"-","Wrong PO"),"new")</f>
        <v>-</v>
      </c>
      <c r="CS142" s="32" t="str">
        <f>IF(CP142="wrong PO",(VLOOKUP($E142,'Mar 2016'!$D$1:$Z$500,3,FALSE)),"")</f>
        <v/>
      </c>
      <c r="CT142" s="32" t="str">
        <f>IFERROR(IF(VLOOKUP($E142,'Feb 2016'!$D$1:$Z$500,3,FALSE)=G142,"-","Wrong PO"),"new")</f>
        <v>-</v>
      </c>
      <c r="CU142" s="32" t="str">
        <f>IF(CP142="wrong PO",(VLOOKUP($E142,'Feb 2016'!$D$1:$Z$500,3,FALSE)),"")</f>
        <v/>
      </c>
      <c r="CV142" s="29" t="str">
        <f>IFERROR(IF(VLOOKUP($E142,'Jan 2016'!$D$1:$Z$500,3,FALSE)=G142,"-","Wrong PO"),"new")</f>
        <v>-</v>
      </c>
      <c r="CW142" s="32" t="str">
        <f>IF(CV142="wrong PO",(VLOOKUP($E142,'Jan 2016'!$D$1:$Z$500,3,FALSE)),"")</f>
        <v/>
      </c>
      <c r="CX142" s="29" t="str">
        <f>IFERROR(IF(VLOOKUP($E142,'Dec 2015'!$D$1:$Z$500,3,FALSE)=G142,"-","Wrong PO"),"new")</f>
        <v>-</v>
      </c>
      <c r="CY142" s="32" t="str">
        <f>IF(CX142="wrong PO",(VLOOKUP($E142,'Dec 2015'!$D$1:$Z$500,3,FALSE)),"")</f>
        <v/>
      </c>
      <c r="CZ142" s="29" t="str">
        <f>IFERROR(IF(VLOOKUP($E142,'Nov 2015'!$D$1:$Z$500,3,FALSE)=G142,"-","Wrong PO"),"new")</f>
        <v>-</v>
      </c>
      <c r="DA142" s="32" t="str">
        <f>IF(CZ142="wrong PO",(VLOOKUP($E142,'Nov 2015'!$D$1:$Z$500,3,FALSE)),"")</f>
        <v/>
      </c>
      <c r="DB142" s="29" t="str">
        <f>IFERROR(IF(VLOOKUP($E142,'Oct 2015'!$D$1:$Z$500,3,FALSE)=G142,"-","Wrong PO"),"new")</f>
        <v>new</v>
      </c>
      <c r="DC142" s="32" t="str">
        <f>IF(DB142="wrong PO",(VLOOKUP($E142,'Oct 2015'!$D$1:$Z$500,3,FALSE)),"")</f>
        <v/>
      </c>
      <c r="DD142" s="29" t="str">
        <f>IFERROR(IF(VLOOKUP($E142,'Sep 2015'!$D$1:$Z$500,3,FALSE)=G142,"-","Wrong PO"),"new")</f>
        <v>new</v>
      </c>
      <c r="DE142" s="32" t="str">
        <f>IF(DD142="wrong PO",(VLOOKUP($E142,'Sep 2015'!$D$1:$Z$500,3,FALSE)),"")</f>
        <v/>
      </c>
    </row>
    <row r="143" spans="1:109">
      <c r="A143" s="115">
        <v>209</v>
      </c>
      <c r="B143" s="2" t="s">
        <v>841</v>
      </c>
      <c r="C143" s="2" t="s">
        <v>510</v>
      </c>
      <c r="D143" s="2" t="s">
        <v>56</v>
      </c>
      <c r="E143" s="2" t="s">
        <v>212</v>
      </c>
      <c r="F143" s="2" t="s">
        <v>27</v>
      </c>
      <c r="G143" s="21" t="s">
        <v>105</v>
      </c>
      <c r="H143" s="21" t="str">
        <f>IFERROR(VLOOKUP($E143,'Wayne Master'!$B$1:$C$315,2,FALSE),"not on master")</f>
        <v>P0772275</v>
      </c>
      <c r="I143" s="11" t="s">
        <v>2055</v>
      </c>
      <c r="J143" s="3">
        <v>42255</v>
      </c>
      <c r="K143" s="2" t="s">
        <v>39</v>
      </c>
      <c r="L143" s="2" t="s">
        <v>29</v>
      </c>
      <c r="M143" s="2" t="s">
        <v>30</v>
      </c>
      <c r="N143" s="2" t="s">
        <v>31</v>
      </c>
      <c r="O143" s="2" t="s">
        <v>32</v>
      </c>
      <c r="P143" s="4">
        <v>25003</v>
      </c>
      <c r="Q143" s="4">
        <v>25584</v>
      </c>
      <c r="R143" s="4">
        <v>581</v>
      </c>
      <c r="S143" s="5">
        <v>9.82</v>
      </c>
      <c r="T143" s="4">
        <v>0</v>
      </c>
      <c r="U143" s="4">
        <v>0</v>
      </c>
      <c r="V143" s="4">
        <v>0</v>
      </c>
      <c r="W143" s="5">
        <v>0</v>
      </c>
      <c r="X143" s="5">
        <v>0</v>
      </c>
      <c r="Y143" s="14">
        <v>9.82</v>
      </c>
      <c r="Z143" s="14">
        <v>0</v>
      </c>
      <c r="AA143" s="14">
        <v>9.82</v>
      </c>
      <c r="AB143" s="4">
        <v>24580</v>
      </c>
      <c r="AC143" s="55"/>
      <c r="AD143" s="59">
        <f>SUM(AI143,AM143,AQ143,AU143,AY143,BC143,BG143,BK143,BO143,BS143,BW143,CA143)</f>
        <v>432.28000000000003</v>
      </c>
      <c r="AE143" s="59">
        <f>(Q143*0.0169)+(U143*0.0598)</f>
        <v>432.36959999999993</v>
      </c>
      <c r="AF143" s="102">
        <f>IFERROR(IFERROR(VLOOKUP($G143,'FPO034'!$J$9:$Q$196,7,FALSE),(VLOOKUP($H143,'FPO034'!$J$9:$Q$196,7,FALSE))),"No PO")</f>
        <v>44529.24</v>
      </c>
      <c r="AG143" s="102">
        <f>IFERROR(IFERROR(VLOOKUP($G143,'FPO034'!$J$9:$Q$196,8,FALSE),(VLOOKUP($H143,'FPO034'!$J$9:$Q$196,8,FALSE))),"No PO")</f>
        <v>0</v>
      </c>
      <c r="AH143" s="102" t="str">
        <f>IF(AG143&lt;&gt;0,"No",IF(AD143&gt;AF143,"No",IF(AD143/AE143&lt;1,"--",IF(AD143/AE143&lt;1.02,"Maybe","No"))))</f>
        <v>--</v>
      </c>
      <c r="AI143" s="59">
        <f>IFERROR(VLOOKUP($E143,'Rev2 Aug 16'!$D$1:$Z$300,22,FALSE),"-")</f>
        <v>9.82</v>
      </c>
      <c r="AJ143" s="59" t="str">
        <f>IFERROR(VLOOKUP($E143,'Rev2 Aug 16'!$D$1:$Z$300,5,FALSE),"-")</f>
        <v>WAY2001H6BE</v>
      </c>
      <c r="AK143" s="59" t="str">
        <f>IFERROR(VLOOKUP(AJ143,'Paid Invoices'!$F$6:$I$381,3,FALSE),"")</f>
        <v/>
      </c>
      <c r="AL143" s="59" t="str">
        <f>IFERROR(VLOOKUP(AJ143,'Open Invoices'!$D$1:$E$3000,2,FALSE),"")</f>
        <v/>
      </c>
      <c r="AM143" s="59">
        <f>IFERROR(VLOOKUP($E143,'Rev2 July 16'!$D$1:$Z$300,22,FALSE),"-")</f>
        <v>16.12</v>
      </c>
      <c r="AN143" s="59" t="str">
        <f>IFERROR(VLOOKUP($E143,'Rev2 July 16'!$D$1:$Z$300,5,FALSE),"-")</f>
        <v>WAY2001G6BG</v>
      </c>
      <c r="AO143" s="59" t="str">
        <f>IFERROR(VLOOKUP(AN143,'Paid Invoices'!$F$6:$I$381,3,FALSE),"")</f>
        <v/>
      </c>
      <c r="AP143" s="59" t="str">
        <f>IFERROR(VLOOKUP(AN143,'Open Invoices'!$D$1:$E$3000,2,FALSE),"")</f>
        <v/>
      </c>
      <c r="AQ143" s="59">
        <f>IFERROR(VLOOKUP($E143,'Rev June 16'!$D$1:$Z$300,22,FALSE),"-")</f>
        <v>13.72</v>
      </c>
      <c r="AR143" s="59" t="str">
        <f>IFERROR(VLOOKUP($E143,'Rev June 16'!$D$1:$Z$300,4,FALSE),"-")</f>
        <v>WAY2001F6BE</v>
      </c>
      <c r="AS143" s="59" t="str">
        <f>IFERROR(VLOOKUP(AR143,'Paid Invoices'!$F$6:$I$381,3,FALSE),"")</f>
        <v/>
      </c>
      <c r="AT143" s="59" t="str">
        <f>IFERROR(VLOOKUP(AR143,'Open Invoices'!$D$1:$E$3000,2,FALSE),"")</f>
        <v/>
      </c>
      <c r="AU143" s="59">
        <f>IFERROR(VLOOKUP($E143,'May 2016'!$D$1:$Z$300,22,FALSE),"-")</f>
        <v>41.22</v>
      </c>
      <c r="AV143" s="59" t="str">
        <f>IFERROR(VLOOKUP($E143,'May 2016'!$D$1:$Z$300,4,FALSE),"-")</f>
        <v>WAY2001E6BD</v>
      </c>
      <c r="AW143" s="59" t="str">
        <f>IFERROR(VLOOKUP(AV143,'Paid Invoices'!$F$6:$I$381,3,FALSE),"")</f>
        <v/>
      </c>
      <c r="AX143" s="59" t="str">
        <f>IFERROR(VLOOKUP(AV143,'Open Invoices'!$D$1:$E$3000,2,FALSE),"")</f>
        <v/>
      </c>
      <c r="AY143" s="59">
        <f>IFERROR(VLOOKUP($E143,'Apr 2016'!$D$1:$Z$300,22,FALSE),"-")</f>
        <v>71.67</v>
      </c>
      <c r="AZ143" s="59" t="str">
        <f>IFERROR(VLOOKUP($E143,'Apr 2016'!$D$1:$Z$300,4,FALSE),"-")</f>
        <v>WAY2001D6BC</v>
      </c>
      <c r="BA143" s="59" t="str">
        <f>IFERROR(VLOOKUP(AZ143,'Paid Invoices'!$F$6:$I$381,3,FALSE),"")</f>
        <v/>
      </c>
      <c r="BB143" s="59" t="str">
        <f>IFERROR(VLOOKUP(AZ143,'Open Invoices'!$D$1:$E$3000,2,FALSE),"")</f>
        <v/>
      </c>
      <c r="BC143" s="59">
        <f>IFERROR(VLOOKUP($E143,'Mar 2016'!$D$1:$Z$300,22,FALSE),"-")</f>
        <v>85.51</v>
      </c>
      <c r="BD143" s="59" t="str">
        <f>IFERROR(VLOOKUP($E143,'Mar 2016'!$D$1:$Z$300,4,FALSE),"-")</f>
        <v>WAY2001C6AX</v>
      </c>
      <c r="BE143" s="59" t="str">
        <f>IFERROR(VLOOKUP(BD143,'Paid Invoices'!$F$6:$I$381,3,FALSE),"")</f>
        <v/>
      </c>
      <c r="BF143" s="59" t="str">
        <f>IFERROR(VLOOKUP(BD143,'Open Invoices'!$D$1:$E$3000,2,FALSE),"")</f>
        <v/>
      </c>
      <c r="BG143" s="59">
        <f>IFERROR(VLOOKUP($E143,'Feb 2016'!$D$1:$Z$300,22,FALSE),"-")</f>
        <v>55.91</v>
      </c>
      <c r="BH143" s="59" t="str">
        <f>IFERROR(VLOOKUP($E143,'Feb 2016'!$D$1:$Z$300,4,FALSE),"-")</f>
        <v>WAY2001B6AQ</v>
      </c>
      <c r="BI143" s="59" t="str">
        <f>IFERROR(VLOOKUP(BH143,'Paid Invoices'!$F$6:$I$381,3,FALSE),"")</f>
        <v/>
      </c>
      <c r="BJ143" s="59" t="str">
        <f>IFERROR(VLOOKUP(BH143,'Open Invoices'!$D$1:$E$3000,2,FALSE),"")</f>
        <v/>
      </c>
      <c r="BK143" s="59">
        <f>IFERROR(VLOOKUP($E143,'Jan 2016'!$D$1:$Z$300,22,FALSE),"-")</f>
        <v>47.71</v>
      </c>
      <c r="BL143" s="59" t="str">
        <f>IFERROR(VLOOKUP($E143,'Jan 2016'!$D$1:$Z$300,4,FALSE),"-")</f>
        <v>WAY2001A6BC</v>
      </c>
      <c r="BM143" s="59" t="str">
        <f>IFERROR(VLOOKUP(BL143,'Paid Invoices'!$F$6:$I$381,3,FALSE),"")</f>
        <v/>
      </c>
      <c r="BN143" s="59" t="str">
        <f>IFERROR(VLOOKUP(BL143,'Open Invoices'!$D$1:$E$3000,2,FALSE),"")</f>
        <v/>
      </c>
      <c r="BO143" s="59">
        <f>IFERROR(VLOOKUP($E143,'Dec 2015'!$D$1:$Z$300,22,FALSE),"-")</f>
        <v>48.35</v>
      </c>
      <c r="BP143" s="59" t="str">
        <f>IFERROR(VLOOKUP($E143,'Dec 2015'!$D$1:$Z$300,4,FALSE),"-")</f>
        <v>WAY2001L5AB</v>
      </c>
      <c r="BQ143" s="59" t="str">
        <f>IFERROR(VLOOKUP(BP143,'Paid Invoices'!$F$6:$I$381,3,FALSE),"")</f>
        <v/>
      </c>
      <c r="BR143" s="59" t="str">
        <f>IFERROR(VLOOKUP(BP143,'Open Invoices'!$D$1:$E$3000,2,FALSE),"")</f>
        <v/>
      </c>
      <c r="BS143" s="59">
        <f>IFERROR(VLOOKUP($E143,'Nov 2015'!$D$1:$Z$300,22,FALSE),"-")</f>
        <v>42.08</v>
      </c>
      <c r="BT143" s="59" t="str">
        <f>IFERROR(VLOOKUP($E143,'Nov 2015'!$D$1:$Z$300,4,FALSE),"-")</f>
        <v>WAY2001K5AZ</v>
      </c>
      <c r="BU143" s="59" t="str">
        <f>IFERROR(VLOOKUP(BT143,'Paid Invoices'!$F$6:$I$381,3,FALSE),"")</f>
        <v/>
      </c>
      <c r="BV143" s="59" t="str">
        <f>IFERROR(VLOOKUP(BT143,'Open Invoices'!$D$1:$E$3000,2,FALSE),"")</f>
        <v/>
      </c>
      <c r="BW143" s="59">
        <f>IFERROR(VLOOKUP($E143,'Oct 2015'!$D$1:$Z$300,22,FALSE),"-")</f>
        <v>0.17</v>
      </c>
      <c r="BX143" s="59" t="str">
        <f>IFERROR(VLOOKUP($E143,'Oct 2015'!$D$1:$Z$300,4,FALSE),"-")</f>
        <v>WAY2001J5BB</v>
      </c>
      <c r="BY143" s="59" t="str">
        <f>IFERROR(VLOOKUP(BX143,'Paid Invoices'!$F$6:$I$381,3,FALSE),"")</f>
        <v/>
      </c>
      <c r="BZ143" s="59" t="str">
        <f>IFERROR(VLOOKUP(BX143,'Open Invoices'!$D$1:$E$3000,2,FALSE),"")</f>
        <v/>
      </c>
      <c r="CA143" s="59" t="str">
        <f>IFERROR(VLOOKUP($E143,'Sep 2015'!$D$1:$Z$300,22,FALSE),"-")</f>
        <v>-</v>
      </c>
      <c r="CB143" s="59" t="str">
        <f>IFERROR(VLOOKUP($E143,'Sep 2015'!$D$1:$Z$300,4,FALSE),"-")</f>
        <v>-</v>
      </c>
      <c r="CC143" s="59" t="str">
        <f>IFERROR(VLOOKUP(CB143,'Paid Invoices'!$F$6:$I$381,3,FALSE),"")</f>
        <v/>
      </c>
      <c r="CD143" s="59" t="str">
        <f>IFERROR(VLOOKUP(CB143,'Open Invoices'!$D$1:$E$3000,2,FALSE),"")</f>
        <v/>
      </c>
      <c r="CE143" s="52"/>
      <c r="CF143" s="52" t="s">
        <v>2115</v>
      </c>
      <c r="CG143" s="49" t="str">
        <f>IFERROR(IFERROR(VLOOKUP($E143,'Asset Group  All Assets'!$B$1:$C$500,2,FALSE),(VLOOKUP($E143,'Missing-WSU-POs'!$B$1:$D$500,3,FALSE))),"?")</f>
        <v>P0772275</v>
      </c>
      <c r="CH143" s="31" t="str">
        <f>IF(G143="","",G143)</f>
        <v>P0772275</v>
      </c>
      <c r="CI143" s="31" t="str">
        <f>IF(CG143=CH143,"","Wrong PO")</f>
        <v/>
      </c>
      <c r="CJ143" s="29" t="str">
        <f>IFERROR(IF(VLOOKUP($E143,'Org July 2016 '!$D$1:$Z$500,3,FALSE)=G143,"-","Wrong PO"),"new")</f>
        <v>Wrong PO</v>
      </c>
      <c r="CK143" s="32">
        <f>IF(CJ143="wrong PO",(VLOOKUP($E143,'Org July 2016 '!$D$1:$Z$500,3,FALSE)),"")</f>
        <v>0</v>
      </c>
      <c r="CL143" s="29" t="str">
        <f>IFERROR(IF(VLOOKUP($E143,'Org June 2016 '!$D$1:$Z$500,3,FALSE)=G143,"-","Wrong PO"),"new")</f>
        <v>Wrong PO</v>
      </c>
      <c r="CM143" s="32">
        <f>IF(CL143="wrong PO",(VLOOKUP($E143,'Org June 2016 '!$D$1:$Z$500,3,FALSE)),"")</f>
        <v>0</v>
      </c>
      <c r="CN143" s="29" t="str">
        <f>IFERROR(IF(VLOOKUP($E143,'May 2016'!D209:Z708,3,FALSE)=G143,"-","Wrong PO"),"new")</f>
        <v>new</v>
      </c>
      <c r="CO143" s="32" t="str">
        <f>IF(CN143="wrong PO",(VLOOKUP($E143,'May 2016'!D209:Z708,3,FALSE)),"")</f>
        <v/>
      </c>
      <c r="CP143" s="29" t="str">
        <f>IFERROR(IF(VLOOKUP($E143,'Apr 2016'!$D$1:$Z$500,3,FALSE)=G143,"-","Wrong PO"),"new")</f>
        <v>-</v>
      </c>
      <c r="CQ143" s="32" t="str">
        <f>IF(CP143="wrong PO",(VLOOKUP($E143,'Apr 2016'!$D$1:$Z$500,3,FALSE)),"")</f>
        <v/>
      </c>
      <c r="CR143" s="32" t="str">
        <f>IFERROR(IF(VLOOKUP($E143,'Mar 2016'!$D$1:$Z$500,3,FALSE)=G143,"-","Wrong PO"),"new")</f>
        <v>-</v>
      </c>
      <c r="CS143" s="32" t="str">
        <f>IF(CP143="wrong PO",(VLOOKUP($E143,'Mar 2016'!$D$1:$Z$500,3,FALSE)),"")</f>
        <v/>
      </c>
      <c r="CT143" s="32" t="str">
        <f>IFERROR(IF(VLOOKUP($E143,'Feb 2016'!$D$1:$Z$500,3,FALSE)=G143,"-","Wrong PO"),"new")</f>
        <v>-</v>
      </c>
      <c r="CU143" s="32" t="str">
        <f>IF(CP143="wrong PO",(VLOOKUP($E143,'Feb 2016'!$D$1:$Z$500,3,FALSE)),"")</f>
        <v/>
      </c>
      <c r="CV143" s="29" t="str">
        <f>IFERROR(IF(VLOOKUP($E143,'Jan 2016'!$D$1:$Z$500,3,FALSE)=G143,"-","Wrong PO"),"new")</f>
        <v>-</v>
      </c>
      <c r="CW143" s="32" t="str">
        <f>IF(CV143="wrong PO",(VLOOKUP($E143,'Jan 2016'!$D$1:$Z$500,3,FALSE)),"")</f>
        <v/>
      </c>
      <c r="CX143" s="29" t="str">
        <f>IFERROR(IF(VLOOKUP($E143,'Dec 2015'!$D$1:$Z$500,3,FALSE)=G143,"-","Wrong PO"),"new")</f>
        <v>-</v>
      </c>
      <c r="CY143" s="32" t="str">
        <f>IF(CX143="wrong PO",(VLOOKUP($E143,'Dec 2015'!$D$1:$Z$500,3,FALSE)),"")</f>
        <v/>
      </c>
      <c r="CZ143" s="29" t="str">
        <f>IFERROR(IF(VLOOKUP($E143,'Nov 2015'!$D$1:$Z$500,3,FALSE)=G143,"-","Wrong PO"),"new")</f>
        <v>-</v>
      </c>
      <c r="DA143" s="32" t="str">
        <f>IF(CZ143="wrong PO",(VLOOKUP($E143,'Nov 2015'!$D$1:$Z$500,3,FALSE)),"")</f>
        <v/>
      </c>
      <c r="DB143" s="29" t="str">
        <f>IFERROR(IF(VLOOKUP($E143,'Oct 2015'!$D$1:$Z$500,3,FALSE)=G143,"-","Wrong PO"),"new")</f>
        <v>-</v>
      </c>
      <c r="DC143" s="32" t="str">
        <f>IF(DB143="wrong PO",(VLOOKUP($E143,'Oct 2015'!$D$1:$Z$500,3,FALSE)),"")</f>
        <v/>
      </c>
      <c r="DD143" s="29" t="str">
        <f>IFERROR(IF(VLOOKUP($E143,'Sep 2015'!$D$1:$Z$500,3,FALSE)=G143,"-","Wrong PO"),"new")</f>
        <v>new</v>
      </c>
      <c r="DE143" s="32" t="str">
        <f>IF(DD143="wrong PO",(VLOOKUP($E143,'Sep 2015'!$D$1:$Z$500,3,FALSE)),"")</f>
        <v/>
      </c>
    </row>
    <row r="144" spans="1:109">
      <c r="A144" s="115">
        <v>210</v>
      </c>
      <c r="B144" s="2" t="s">
        <v>841</v>
      </c>
      <c r="C144" s="2" t="s">
        <v>510</v>
      </c>
      <c r="D144" s="2" t="s">
        <v>56</v>
      </c>
      <c r="E144" s="2" t="s">
        <v>213</v>
      </c>
      <c r="F144" s="2" t="s">
        <v>427</v>
      </c>
      <c r="G144" s="21" t="s">
        <v>105</v>
      </c>
      <c r="H144" s="21" t="str">
        <f>IFERROR(VLOOKUP($E144,'Wayne Master'!$B$1:$C$315,2,FALSE),"not on master")</f>
        <v>P0772275</v>
      </c>
      <c r="I144" s="11" t="s">
        <v>2055</v>
      </c>
      <c r="J144" s="3">
        <v>42257</v>
      </c>
      <c r="K144" s="2" t="s">
        <v>39</v>
      </c>
      <c r="L144" s="2" t="s">
        <v>429</v>
      </c>
      <c r="M144" s="2" t="s">
        <v>30</v>
      </c>
      <c r="N144" s="2" t="s">
        <v>31</v>
      </c>
      <c r="O144" s="2" t="s">
        <v>32</v>
      </c>
      <c r="P144" s="4">
        <v>21232</v>
      </c>
      <c r="Q144" s="4">
        <v>21490</v>
      </c>
      <c r="R144" s="4">
        <v>258</v>
      </c>
      <c r="S144" s="5">
        <v>4.3600000000000003</v>
      </c>
      <c r="T144" s="4">
        <v>0</v>
      </c>
      <c r="U144" s="4">
        <v>0</v>
      </c>
      <c r="V144" s="4">
        <v>0</v>
      </c>
      <c r="W144" s="5">
        <v>0</v>
      </c>
      <c r="X144" s="5">
        <v>0</v>
      </c>
      <c r="Y144" s="14">
        <v>4.3600000000000003</v>
      </c>
      <c r="Z144" s="14">
        <v>0</v>
      </c>
      <c r="AA144" s="14">
        <v>4.3600000000000003</v>
      </c>
      <c r="AB144" s="4">
        <v>24580</v>
      </c>
      <c r="AC144" s="55"/>
      <c r="AD144" s="59">
        <f>SUM(AI144,AM144,AQ144,AU144,AY144,BC144,BG144,BK144,BO144,BS144,BW144,CA144)</f>
        <v>363.02</v>
      </c>
      <c r="AE144" s="59">
        <f>(Q144*0.0169)+(U144*0.0598)</f>
        <v>363.18099999999998</v>
      </c>
      <c r="AF144" s="102">
        <f>IFERROR(IFERROR(VLOOKUP($G144,'FPO034'!$J$9:$Q$196,7,FALSE),(VLOOKUP($H144,'FPO034'!$J$9:$Q$196,7,FALSE))),"No PO")</f>
        <v>44529.24</v>
      </c>
      <c r="AG144" s="102">
        <f>IFERROR(IFERROR(VLOOKUP($G144,'FPO034'!$J$9:$Q$196,8,FALSE),(VLOOKUP($H144,'FPO034'!$J$9:$Q$196,8,FALSE))),"No PO")</f>
        <v>0</v>
      </c>
      <c r="AH144" s="102" t="str">
        <f>IF(AG144&lt;&gt;0,"No",IF(AD144&gt;AF144,"No",IF(AD144/AE144&lt;1,"--",IF(AD144/AE144&lt;1.02,"Maybe","No"))))</f>
        <v>--</v>
      </c>
      <c r="AI144" s="59">
        <f>IFERROR(VLOOKUP($E144,'Rev2 Aug 16'!$D$1:$Z$300,22,FALSE),"-")</f>
        <v>4.3600000000000003</v>
      </c>
      <c r="AJ144" s="59" t="str">
        <f>IFERROR(VLOOKUP($E144,'Rev2 Aug 16'!$D$1:$Z$300,5,FALSE),"-")</f>
        <v>WAY2001H6BE</v>
      </c>
      <c r="AK144" s="59" t="str">
        <f>IFERROR(VLOOKUP(AJ144,'Paid Invoices'!$F$6:$I$381,3,FALSE),"")</f>
        <v/>
      </c>
      <c r="AL144" s="59" t="str">
        <f>IFERROR(VLOOKUP(AJ144,'Open Invoices'!$D$1:$E$3000,2,FALSE),"")</f>
        <v/>
      </c>
      <c r="AM144" s="59">
        <f>IFERROR(VLOOKUP($E144,'Rev2 July 16'!$D$1:$Z$300,22,FALSE),"-")</f>
        <v>11.36</v>
      </c>
      <c r="AN144" s="59" t="str">
        <f>IFERROR(VLOOKUP($E144,'Rev2 July 16'!$D$1:$Z$300,5,FALSE),"-")</f>
        <v>WAY2001G6BG</v>
      </c>
      <c r="AO144" s="59" t="str">
        <f>IFERROR(VLOOKUP(AN144,'Paid Invoices'!$F$6:$I$381,3,FALSE),"")</f>
        <v/>
      </c>
      <c r="AP144" s="59" t="str">
        <f>IFERROR(VLOOKUP(AN144,'Open Invoices'!$D$1:$E$3000,2,FALSE),"")</f>
        <v/>
      </c>
      <c r="AQ144" s="59">
        <f>IFERROR(VLOOKUP($E144,'Rev June 16'!$D$1:$Z$300,22,FALSE),"-")</f>
        <v>10.9</v>
      </c>
      <c r="AR144" s="59" t="str">
        <f>IFERROR(VLOOKUP($E144,'Rev June 16'!$D$1:$Z$300,4,FALSE),"-")</f>
        <v>WAY2001F6BE</v>
      </c>
      <c r="AS144" s="59" t="str">
        <f>IFERROR(VLOOKUP(AR144,'Paid Invoices'!$F$6:$I$381,3,FALSE),"")</f>
        <v/>
      </c>
      <c r="AT144" s="59" t="str">
        <f>IFERROR(VLOOKUP(AR144,'Open Invoices'!$D$1:$E$3000,2,FALSE),"")</f>
        <v/>
      </c>
      <c r="AU144" s="59">
        <f>IFERROR(VLOOKUP($E144,'May 2016'!$D$1:$Z$300,22,FALSE),"-")</f>
        <v>20.350000000000001</v>
      </c>
      <c r="AV144" s="59" t="str">
        <f>IFERROR(VLOOKUP($E144,'May 2016'!$D$1:$Z$300,4,FALSE),"-")</f>
        <v>WAY2001E6BD</v>
      </c>
      <c r="AW144" s="59" t="str">
        <f>IFERROR(VLOOKUP(AV144,'Paid Invoices'!$F$6:$I$381,3,FALSE),"")</f>
        <v/>
      </c>
      <c r="AX144" s="59" t="str">
        <f>IFERROR(VLOOKUP(AV144,'Open Invoices'!$D$1:$E$3000,2,FALSE),"")</f>
        <v/>
      </c>
      <c r="AY144" s="59">
        <f>IFERROR(VLOOKUP($E144,'Apr 2016'!$D$1:$Z$300,22,FALSE),"-")</f>
        <v>26.6</v>
      </c>
      <c r="AZ144" s="59" t="str">
        <f>IFERROR(VLOOKUP($E144,'Apr 2016'!$D$1:$Z$300,4,FALSE),"-")</f>
        <v>WAY2001D6BC</v>
      </c>
      <c r="BA144" s="59" t="str">
        <f>IFERROR(VLOOKUP(AZ144,'Paid Invoices'!$F$6:$I$381,3,FALSE),"")</f>
        <v/>
      </c>
      <c r="BB144" s="59" t="str">
        <f>IFERROR(VLOOKUP(AZ144,'Open Invoices'!$D$1:$E$3000,2,FALSE),"")</f>
        <v/>
      </c>
      <c r="BC144" s="59">
        <f>IFERROR(VLOOKUP($E144,'Mar 2016'!$D$1:$Z$300,22,FALSE),"-")</f>
        <v>33.21</v>
      </c>
      <c r="BD144" s="59" t="str">
        <f>IFERROR(VLOOKUP($E144,'Mar 2016'!$D$1:$Z$300,4,FALSE),"-")</f>
        <v>WAY2001C6AX</v>
      </c>
      <c r="BE144" s="59" t="str">
        <f>IFERROR(VLOOKUP(BD144,'Paid Invoices'!$F$6:$I$381,3,FALSE),"")</f>
        <v/>
      </c>
      <c r="BF144" s="59" t="str">
        <f>IFERROR(VLOOKUP(BD144,'Open Invoices'!$D$1:$E$3000,2,FALSE),"")</f>
        <v/>
      </c>
      <c r="BG144" s="59">
        <f>IFERROR(VLOOKUP($E144,'Feb 2016'!$D$1:$Z$300,22,FALSE),"-")</f>
        <v>64.56</v>
      </c>
      <c r="BH144" s="59" t="str">
        <f>IFERROR(VLOOKUP($E144,'Feb 2016'!$D$1:$Z$300,4,FALSE),"-")</f>
        <v>WAY2001B6AQ</v>
      </c>
      <c r="BI144" s="59" t="str">
        <f>IFERROR(VLOOKUP(BH144,'Paid Invoices'!$F$6:$I$381,3,FALSE),"")</f>
        <v/>
      </c>
      <c r="BJ144" s="59" t="str">
        <f>IFERROR(VLOOKUP(BH144,'Open Invoices'!$D$1:$E$3000,2,FALSE),"")</f>
        <v/>
      </c>
      <c r="BK144" s="59">
        <f>IFERROR(VLOOKUP($E144,'Jan 2016'!$D$1:$Z$300,22,FALSE),"-")</f>
        <v>45.09</v>
      </c>
      <c r="BL144" s="59" t="str">
        <f>IFERROR(VLOOKUP($E144,'Jan 2016'!$D$1:$Z$300,4,FALSE),"-")</f>
        <v>WAY2001A6BC</v>
      </c>
      <c r="BM144" s="59" t="str">
        <f>IFERROR(VLOOKUP(BL144,'Paid Invoices'!$F$6:$I$381,3,FALSE),"")</f>
        <v/>
      </c>
      <c r="BN144" s="59" t="str">
        <f>IFERROR(VLOOKUP(BL144,'Open Invoices'!$D$1:$E$3000,2,FALSE),"")</f>
        <v/>
      </c>
      <c r="BO144" s="59">
        <f>IFERROR(VLOOKUP($E144,'Dec 2015'!$D$1:$Z$300,22,FALSE),"-")</f>
        <v>37.369999999999997</v>
      </c>
      <c r="BP144" s="59" t="str">
        <f>IFERROR(VLOOKUP($E144,'Dec 2015'!$D$1:$Z$300,4,FALSE),"-")</f>
        <v>WAY2001L5AB</v>
      </c>
      <c r="BQ144" s="59" t="str">
        <f>IFERROR(VLOOKUP(BP144,'Paid Invoices'!$F$6:$I$381,3,FALSE),"")</f>
        <v/>
      </c>
      <c r="BR144" s="59" t="str">
        <f>IFERROR(VLOOKUP(BP144,'Open Invoices'!$D$1:$E$3000,2,FALSE),"")</f>
        <v/>
      </c>
      <c r="BS144" s="59">
        <f>IFERROR(VLOOKUP($E144,'Nov 2015'!$D$1:$Z$300,22,FALSE),"-")</f>
        <v>109.22</v>
      </c>
      <c r="BT144" s="59" t="str">
        <f>IFERROR(VLOOKUP($E144,'Nov 2015'!$D$1:$Z$300,4,FALSE),"-")</f>
        <v>WAY2001K5AZ</v>
      </c>
      <c r="BU144" s="59" t="str">
        <f>IFERROR(VLOOKUP(BT144,'Paid Invoices'!$F$6:$I$381,3,FALSE),"")</f>
        <v/>
      </c>
      <c r="BV144" s="59" t="str">
        <f>IFERROR(VLOOKUP(BT144,'Open Invoices'!$D$1:$E$3000,2,FALSE),"")</f>
        <v/>
      </c>
      <c r="BW144" s="59" t="str">
        <f>IFERROR(VLOOKUP($E144,'Oct 2015'!$D$1:$Z$300,22,FALSE),"-")</f>
        <v>-</v>
      </c>
      <c r="BX144" s="59" t="str">
        <f>IFERROR(VLOOKUP($E144,'Oct 2015'!$D$1:$Z$300,4,FALSE),"-")</f>
        <v>-</v>
      </c>
      <c r="BY144" s="59" t="str">
        <f>IFERROR(VLOOKUP(BX144,'Paid Invoices'!$F$6:$I$381,3,FALSE),"")</f>
        <v/>
      </c>
      <c r="BZ144" s="59" t="str">
        <f>IFERROR(VLOOKUP(BX144,'Open Invoices'!$D$1:$E$3000,2,FALSE),"")</f>
        <v/>
      </c>
      <c r="CA144" s="59" t="str">
        <f>IFERROR(VLOOKUP($E144,'Sep 2015'!$D$1:$Z$300,22,FALSE),"-")</f>
        <v>-</v>
      </c>
      <c r="CB144" s="59" t="str">
        <f>IFERROR(VLOOKUP($E144,'Sep 2015'!$D$1:$Z$300,4,FALSE),"-")</f>
        <v>-</v>
      </c>
      <c r="CC144" s="59" t="str">
        <f>IFERROR(VLOOKUP(CB144,'Paid Invoices'!$F$6:$I$381,3,FALSE),"")</f>
        <v/>
      </c>
      <c r="CD144" s="59" t="str">
        <f>IFERROR(VLOOKUP(CB144,'Open Invoices'!$D$1:$E$3000,2,FALSE),"")</f>
        <v/>
      </c>
      <c r="CE144" s="52"/>
      <c r="CF144" s="52" t="s">
        <v>2115</v>
      </c>
      <c r="CG144" s="49" t="str">
        <f>IFERROR(IFERROR(VLOOKUP($E144,'Asset Group  All Assets'!$B$1:$C$500,2,FALSE),(VLOOKUP($E144,'Missing-WSU-POs'!$B$1:$D$500,3,FALSE))),"?")</f>
        <v>P0772275</v>
      </c>
      <c r="CH144" s="31" t="str">
        <f>IF(G144="","",G144)</f>
        <v>P0772275</v>
      </c>
      <c r="CI144" s="31" t="str">
        <f>IF(CG144=CH144,"","Wrong PO")</f>
        <v/>
      </c>
      <c r="CJ144" s="29" t="str">
        <f>IFERROR(IF(VLOOKUP($E144,'Org July 2016 '!$D$1:$Z$500,3,FALSE)=G144,"-","Wrong PO"),"new")</f>
        <v>Wrong PO</v>
      </c>
      <c r="CK144" s="32">
        <f>IF(CJ144="wrong PO",(VLOOKUP($E144,'Org July 2016 '!$D$1:$Z$500,3,FALSE)),"")</f>
        <v>0</v>
      </c>
      <c r="CL144" s="29" t="str">
        <f>IFERROR(IF(VLOOKUP($E144,'Org June 2016 '!$D$1:$Z$500,3,FALSE)=G144,"-","Wrong PO"),"new")</f>
        <v>Wrong PO</v>
      </c>
      <c r="CM144" s="32">
        <f>IF(CL144="wrong PO",(VLOOKUP($E144,'Org June 2016 '!$D$1:$Z$500,3,FALSE)),"")</f>
        <v>0</v>
      </c>
      <c r="CN144" s="29" t="str">
        <f>IFERROR(IF(VLOOKUP($E144,'May 2016'!D210:Z709,3,FALSE)=G144,"-","Wrong PO"),"new")</f>
        <v>new</v>
      </c>
      <c r="CO144" s="32" t="str">
        <f>IF(CN144="wrong PO",(VLOOKUP($E144,'May 2016'!D210:Z709,3,FALSE)),"")</f>
        <v/>
      </c>
      <c r="CP144" s="29" t="str">
        <f>IFERROR(IF(VLOOKUP($E144,'Apr 2016'!$D$1:$Z$500,3,FALSE)=G144,"-","Wrong PO"),"new")</f>
        <v>-</v>
      </c>
      <c r="CQ144" s="32" t="str">
        <f>IF(CP144="wrong PO",(VLOOKUP($E144,'Apr 2016'!$D$1:$Z$500,3,FALSE)),"")</f>
        <v/>
      </c>
      <c r="CR144" s="32" t="str">
        <f>IFERROR(IF(VLOOKUP($E144,'Mar 2016'!$D$1:$Z$500,3,FALSE)=G144,"-","Wrong PO"),"new")</f>
        <v>-</v>
      </c>
      <c r="CS144" s="32" t="str">
        <f>IF(CP144="wrong PO",(VLOOKUP($E144,'Mar 2016'!$D$1:$Z$500,3,FALSE)),"")</f>
        <v/>
      </c>
      <c r="CT144" s="32" t="str">
        <f>IFERROR(IF(VLOOKUP($E144,'Feb 2016'!$D$1:$Z$500,3,FALSE)=G144,"-","Wrong PO"),"new")</f>
        <v>-</v>
      </c>
      <c r="CU144" s="32" t="str">
        <f>IF(CP144="wrong PO",(VLOOKUP($E144,'Feb 2016'!$D$1:$Z$500,3,FALSE)),"")</f>
        <v/>
      </c>
      <c r="CV144" s="29" t="str">
        <f>IFERROR(IF(VLOOKUP($E144,'Jan 2016'!$D$1:$Z$500,3,FALSE)=G144,"-","Wrong PO"),"new")</f>
        <v>-</v>
      </c>
      <c r="CW144" s="32" t="str">
        <f>IF(CV144="wrong PO",(VLOOKUP($E144,'Jan 2016'!$D$1:$Z$500,3,FALSE)),"")</f>
        <v/>
      </c>
      <c r="CX144" s="29" t="str">
        <f>IFERROR(IF(VLOOKUP($E144,'Dec 2015'!$D$1:$Z$500,3,FALSE)=G144,"-","Wrong PO"),"new")</f>
        <v>-</v>
      </c>
      <c r="CY144" s="32" t="str">
        <f>IF(CX144="wrong PO",(VLOOKUP($E144,'Dec 2015'!$D$1:$Z$500,3,FALSE)),"")</f>
        <v/>
      </c>
      <c r="CZ144" s="29" t="str">
        <f>IFERROR(IF(VLOOKUP($E144,'Nov 2015'!$D$1:$Z$500,3,FALSE)=G144,"-","Wrong PO"),"new")</f>
        <v>-</v>
      </c>
      <c r="DA144" s="32" t="str">
        <f>IF(CZ144="wrong PO",(VLOOKUP($E144,'Nov 2015'!$D$1:$Z$500,3,FALSE)),"")</f>
        <v/>
      </c>
      <c r="DB144" s="29" t="str">
        <f>IFERROR(IF(VLOOKUP($E144,'Oct 2015'!$D$1:$Z$500,3,FALSE)=G144,"-","Wrong PO"),"new")</f>
        <v>new</v>
      </c>
      <c r="DC144" s="32" t="str">
        <f>IF(DB144="wrong PO",(VLOOKUP($E144,'Oct 2015'!$D$1:$Z$500,3,FALSE)),"")</f>
        <v/>
      </c>
      <c r="DD144" s="29" t="str">
        <f>IFERROR(IF(VLOOKUP($E144,'Sep 2015'!$D$1:$Z$500,3,FALSE)=G144,"-","Wrong PO"),"new")</f>
        <v>new</v>
      </c>
      <c r="DE144" s="32" t="str">
        <f>IF(DD144="wrong PO",(VLOOKUP($E144,'Sep 2015'!$D$1:$Z$500,3,FALSE)),"")</f>
        <v/>
      </c>
    </row>
    <row r="145" spans="1:109">
      <c r="A145" s="115">
        <v>211</v>
      </c>
      <c r="B145" s="2" t="s">
        <v>841</v>
      </c>
      <c r="C145" s="2" t="s">
        <v>510</v>
      </c>
      <c r="D145" s="2" t="s">
        <v>758</v>
      </c>
      <c r="E145" s="2" t="s">
        <v>241</v>
      </c>
      <c r="F145" s="2" t="s">
        <v>427</v>
      </c>
      <c r="G145" s="21" t="s">
        <v>105</v>
      </c>
      <c r="H145" s="21" t="str">
        <f>IFERROR(VLOOKUP($E145,'Wayne Master'!$B$1:$C$315,2,FALSE),"not on master")</f>
        <v>P0772275</v>
      </c>
      <c r="I145" s="11" t="s">
        <v>2055</v>
      </c>
      <c r="J145" s="3">
        <v>42512</v>
      </c>
      <c r="K145" s="2"/>
      <c r="L145" s="2" t="s">
        <v>759</v>
      </c>
      <c r="M145" s="2" t="s">
        <v>394</v>
      </c>
      <c r="N145" s="2" t="s">
        <v>31</v>
      </c>
      <c r="O145" s="2" t="s">
        <v>382</v>
      </c>
      <c r="P145" s="4">
        <v>10</v>
      </c>
      <c r="Q145" s="4">
        <v>10</v>
      </c>
      <c r="R145" s="4">
        <v>0</v>
      </c>
      <c r="S145" s="5">
        <v>0</v>
      </c>
      <c r="T145" s="4">
        <v>10</v>
      </c>
      <c r="U145" s="4">
        <v>10</v>
      </c>
      <c r="V145" s="4">
        <v>0</v>
      </c>
      <c r="W145" s="5">
        <v>0</v>
      </c>
      <c r="X145" s="5">
        <v>0</v>
      </c>
      <c r="Y145" s="14">
        <v>0</v>
      </c>
      <c r="Z145" s="14">
        <v>0</v>
      </c>
      <c r="AA145" s="14">
        <v>0</v>
      </c>
      <c r="AB145" s="4">
        <v>24580</v>
      </c>
      <c r="AC145" s="55"/>
      <c r="AD145" s="59">
        <f>SUM(AI145,AM145,AQ145,AU145,AY145,BC145,BG145,BK145,BO145,BS145,BW145,CA145)</f>
        <v>0</v>
      </c>
      <c r="AE145" s="59">
        <f>(Q145*0.0169)+(U145*0.0598)</f>
        <v>0.7669999999999999</v>
      </c>
      <c r="AF145" s="102">
        <f>IFERROR(IFERROR(VLOOKUP($G145,'FPO034'!$J$9:$Q$196,7,FALSE),(VLOOKUP($H145,'FPO034'!$J$9:$Q$196,7,FALSE))),"No PO")</f>
        <v>44529.24</v>
      </c>
      <c r="AG145" s="102">
        <f>IFERROR(IFERROR(VLOOKUP($G145,'FPO034'!$J$9:$Q$196,8,FALSE),(VLOOKUP($H145,'FPO034'!$J$9:$Q$196,8,FALSE))),"No PO")</f>
        <v>0</v>
      </c>
      <c r="AH145" s="102" t="str">
        <f>IF(AG145&lt;&gt;0,"No",IF(AD145&gt;AF145,"No",IF(AD145/AE145&lt;1,"--",IF(AD145/AE145&lt;1.02,"Maybe","No"))))</f>
        <v>--</v>
      </c>
      <c r="AI145" s="59" t="str">
        <f>IFERROR(VLOOKUP($E145,'Rev2 Aug 16'!$D$1:$Z$300,22,FALSE),"-")</f>
        <v>-</v>
      </c>
      <c r="AJ145" s="59" t="str">
        <f>IFERROR(VLOOKUP($E145,'Rev2 Aug 16'!$D$1:$Z$300,5,FALSE),"-")</f>
        <v>-</v>
      </c>
      <c r="AK145" s="59" t="str">
        <f>IFERROR(VLOOKUP(AJ145,'Paid Invoices'!$F$6:$I$381,3,FALSE),"")</f>
        <v/>
      </c>
      <c r="AL145" s="59" t="str">
        <f>IFERROR(VLOOKUP(AJ145,'Open Invoices'!$D$1:$E$3000,2,FALSE),"")</f>
        <v/>
      </c>
      <c r="AM145" s="59" t="str">
        <f>IFERROR(VLOOKUP($E145,'Rev2 July 16'!$D$1:$Z$300,22,FALSE),"-")</f>
        <v>-</v>
      </c>
      <c r="AN145" s="59" t="str">
        <f>IFERROR(VLOOKUP($E145,'Rev2 July 16'!$D$1:$Z$300,5,FALSE),"-")</f>
        <v>-</v>
      </c>
      <c r="AO145" s="59" t="str">
        <f>IFERROR(VLOOKUP(AN145,'Paid Invoices'!$F$6:$I$381,3,FALSE),"")</f>
        <v/>
      </c>
      <c r="AP145" s="59" t="str">
        <f>IFERROR(VLOOKUP(AN145,'Open Invoices'!$D$1:$E$3000,2,FALSE),"")</f>
        <v/>
      </c>
      <c r="AQ145" s="59">
        <f>IFERROR(VLOOKUP($E145,'Rev June 16'!$D$1:$Z$300,22,FALSE),"-")</f>
        <v>0</v>
      </c>
      <c r="AR145" s="59" t="str">
        <f>IFERROR(VLOOKUP($E145,'Rev June 16'!$D$1:$Z$300,4,FALSE),"-")</f>
        <v>WAY2001F6BE</v>
      </c>
      <c r="AS145" s="59" t="str">
        <f>IFERROR(VLOOKUP(AR145,'Paid Invoices'!$F$6:$I$381,3,FALSE),"")</f>
        <v/>
      </c>
      <c r="AT145" s="59" t="str">
        <f>IFERROR(VLOOKUP(AR145,'Open Invoices'!$D$1:$E$3000,2,FALSE),"")</f>
        <v/>
      </c>
      <c r="AU145" s="59" t="str">
        <f>IFERROR(VLOOKUP($E145,'May 2016'!$D$1:$Z$300,22,FALSE),"-")</f>
        <v>-</v>
      </c>
      <c r="AV145" s="59" t="str">
        <f>IFERROR(VLOOKUP($E145,'May 2016'!$D$1:$Z$300,4,FALSE),"-")</f>
        <v>-</v>
      </c>
      <c r="AW145" s="59" t="str">
        <f>IFERROR(VLOOKUP(AV145,'Paid Invoices'!$F$6:$I$381,3,FALSE),"")</f>
        <v/>
      </c>
      <c r="AX145" s="59" t="str">
        <f>IFERROR(VLOOKUP(AV145,'Open Invoices'!$D$1:$E$3000,2,FALSE),"")</f>
        <v/>
      </c>
      <c r="AY145" s="59" t="str">
        <f>IFERROR(VLOOKUP($E145,'Apr 2016'!$D$1:$Z$300,22,FALSE),"-")</f>
        <v>-</v>
      </c>
      <c r="AZ145" s="59" t="str">
        <f>IFERROR(VLOOKUP($E145,'Apr 2016'!$D$1:$Z$300,4,FALSE),"-")</f>
        <v>-</v>
      </c>
      <c r="BA145" s="59" t="str">
        <f>IFERROR(VLOOKUP(AZ145,'Paid Invoices'!$F$6:$I$381,3,FALSE),"")</f>
        <v/>
      </c>
      <c r="BB145" s="59" t="str">
        <f>IFERROR(VLOOKUP(AZ145,'Open Invoices'!$D$1:$E$3000,2,FALSE),"")</f>
        <v/>
      </c>
      <c r="BC145" s="59" t="str">
        <f>IFERROR(VLOOKUP($E145,'Mar 2016'!$D$1:$Z$300,22,FALSE),"-")</f>
        <v>-</v>
      </c>
      <c r="BD145" s="59" t="str">
        <f>IFERROR(VLOOKUP($E145,'Mar 2016'!$D$1:$Z$300,4,FALSE),"-")</f>
        <v>-</v>
      </c>
      <c r="BE145" s="59" t="str">
        <f>IFERROR(VLOOKUP(BD145,'Paid Invoices'!$F$6:$I$381,3,FALSE),"")</f>
        <v/>
      </c>
      <c r="BF145" s="59" t="str">
        <f>IFERROR(VLOOKUP(BD145,'Open Invoices'!$D$1:$E$3000,2,FALSE),"")</f>
        <v/>
      </c>
      <c r="BG145" s="59" t="str">
        <f>IFERROR(VLOOKUP($E145,'Feb 2016'!$D$1:$Z$300,22,FALSE),"-")</f>
        <v>-</v>
      </c>
      <c r="BH145" s="59" t="str">
        <f>IFERROR(VLOOKUP($E145,'Feb 2016'!$D$1:$Z$300,4,FALSE),"-")</f>
        <v>-</v>
      </c>
      <c r="BI145" s="59" t="str">
        <f>IFERROR(VLOOKUP(BH145,'Paid Invoices'!$F$6:$I$381,3,FALSE),"")</f>
        <v/>
      </c>
      <c r="BJ145" s="59" t="str">
        <f>IFERROR(VLOOKUP(BH145,'Open Invoices'!$D$1:$E$3000,2,FALSE),"")</f>
        <v/>
      </c>
      <c r="BK145" s="59" t="str">
        <f>IFERROR(VLOOKUP($E145,'Jan 2016'!$D$1:$Z$300,22,FALSE),"-")</f>
        <v>-</v>
      </c>
      <c r="BL145" s="59" t="str">
        <f>IFERROR(VLOOKUP($E145,'Jan 2016'!$D$1:$Z$300,4,FALSE),"-")</f>
        <v>-</v>
      </c>
      <c r="BM145" s="59" t="str">
        <f>IFERROR(VLOOKUP(BL145,'Paid Invoices'!$F$6:$I$381,3,FALSE),"")</f>
        <v/>
      </c>
      <c r="BN145" s="59" t="str">
        <f>IFERROR(VLOOKUP(BL145,'Open Invoices'!$D$1:$E$3000,2,FALSE),"")</f>
        <v/>
      </c>
      <c r="BO145" s="59" t="str">
        <f>IFERROR(VLOOKUP($E145,'Dec 2015'!$D$1:$Z$300,22,FALSE),"-")</f>
        <v>-</v>
      </c>
      <c r="BP145" s="59" t="str">
        <f>IFERROR(VLOOKUP($E145,'Dec 2015'!$D$1:$Z$300,4,FALSE),"-")</f>
        <v>-</v>
      </c>
      <c r="BQ145" s="59" t="str">
        <f>IFERROR(VLOOKUP(BP145,'Paid Invoices'!$F$6:$I$381,3,FALSE),"")</f>
        <v/>
      </c>
      <c r="BR145" s="59" t="str">
        <f>IFERROR(VLOOKUP(BP145,'Open Invoices'!$D$1:$E$3000,2,FALSE),"")</f>
        <v/>
      </c>
      <c r="BS145" s="59" t="str">
        <f>IFERROR(VLOOKUP($E145,'Nov 2015'!$D$1:$Z$300,22,FALSE),"-")</f>
        <v>-</v>
      </c>
      <c r="BT145" s="59" t="str">
        <f>IFERROR(VLOOKUP($E145,'Nov 2015'!$D$1:$Z$300,4,FALSE),"-")</f>
        <v>-</v>
      </c>
      <c r="BU145" s="59" t="str">
        <f>IFERROR(VLOOKUP(BT145,'Paid Invoices'!$F$6:$I$381,3,FALSE),"")</f>
        <v/>
      </c>
      <c r="BV145" s="59" t="str">
        <f>IFERROR(VLOOKUP(BT145,'Open Invoices'!$D$1:$E$3000,2,FALSE),"")</f>
        <v/>
      </c>
      <c r="BW145" s="59" t="str">
        <f>IFERROR(VLOOKUP($E145,'Oct 2015'!$D$1:$Z$300,22,FALSE),"-")</f>
        <v>-</v>
      </c>
      <c r="BX145" s="59" t="str">
        <f>IFERROR(VLOOKUP($E145,'Oct 2015'!$D$1:$Z$300,4,FALSE),"-")</f>
        <v>-</v>
      </c>
      <c r="BY145" s="59" t="str">
        <f>IFERROR(VLOOKUP(BX145,'Paid Invoices'!$F$6:$I$381,3,FALSE),"")</f>
        <v/>
      </c>
      <c r="BZ145" s="59" t="str">
        <f>IFERROR(VLOOKUP(BX145,'Open Invoices'!$D$1:$E$3000,2,FALSE),"")</f>
        <v/>
      </c>
      <c r="CA145" s="59" t="str">
        <f>IFERROR(VLOOKUP($E145,'Sep 2015'!$D$1:$Z$300,22,FALSE),"-")</f>
        <v>-</v>
      </c>
      <c r="CB145" s="59" t="str">
        <f>IFERROR(VLOOKUP($E145,'Sep 2015'!$D$1:$Z$300,4,FALSE),"-")</f>
        <v>-</v>
      </c>
      <c r="CC145" s="59" t="str">
        <f>IFERROR(VLOOKUP(CB145,'Paid Invoices'!$F$6:$I$381,3,FALSE),"")</f>
        <v/>
      </c>
      <c r="CD145" s="59" t="str">
        <f>IFERROR(VLOOKUP(CB145,'Open Invoices'!$D$1:$E$3000,2,FALSE),"")</f>
        <v/>
      </c>
      <c r="CE145" s="52"/>
      <c r="CF145" s="52" t="s">
        <v>2115</v>
      </c>
      <c r="CG145" s="49" t="str">
        <f>IFERROR(IFERROR(VLOOKUP($E145,'Asset Group  All Assets'!$B$1:$C$500,2,FALSE),(VLOOKUP($E145,'Missing-WSU-POs'!$B$1:$D$500,3,FALSE))),"?")</f>
        <v>P0772275</v>
      </c>
      <c r="CH145" s="31" t="str">
        <f>IF(G145="","",G145)</f>
        <v>P0772275</v>
      </c>
      <c r="CI145" s="31" t="str">
        <f>IF(CG145=CH145,"","Wrong PO")</f>
        <v/>
      </c>
      <c r="CJ145" s="29" t="str">
        <f>IFERROR(IF(VLOOKUP($E145,'Org July 2016 '!$D$1:$Z$500,3,FALSE)=G145,"-","Wrong PO"),"new")</f>
        <v>Wrong PO</v>
      </c>
      <c r="CK145" s="32">
        <f>IF(CJ145="wrong PO",(VLOOKUP($E145,'Org July 2016 '!$D$1:$Z$500,3,FALSE)),"")</f>
        <v>0</v>
      </c>
      <c r="CL145" s="29" t="str">
        <f>IFERROR(IF(VLOOKUP($E145,'Org June 2016 '!$D$1:$Z$500,3,FALSE)=G145,"-","Wrong PO"),"new")</f>
        <v>Wrong PO</v>
      </c>
      <c r="CM145" s="32">
        <f>IF(CL145="wrong PO",(VLOOKUP($E145,'Org June 2016 '!$D$1:$Z$500,3,FALSE)),"")</f>
        <v>0</v>
      </c>
      <c r="CN145" s="29" t="str">
        <f>IFERROR(IF(VLOOKUP($E145,'May 2016'!D211:Z710,3,FALSE)=G145,"-","Wrong PO"),"new")</f>
        <v>new</v>
      </c>
      <c r="CO145" s="32" t="str">
        <f>IF(CN145="wrong PO",(VLOOKUP($E145,'May 2016'!D211:Z710,3,FALSE)),"")</f>
        <v/>
      </c>
      <c r="CP145" s="29" t="str">
        <f>IFERROR(IF(VLOOKUP($E145,'Apr 2016'!$D$1:$Z$500,3,FALSE)=G145,"-","Wrong PO"),"new")</f>
        <v>new</v>
      </c>
      <c r="CQ145" s="32" t="str">
        <f>IF(CP145="wrong PO",(VLOOKUP($E145,'Apr 2016'!$D$1:$Z$500,3,FALSE)),"")</f>
        <v/>
      </c>
      <c r="CR145" s="32" t="str">
        <f>IFERROR(IF(VLOOKUP($E145,'Mar 2016'!$D$1:$Z$500,3,FALSE)=G145,"-","Wrong PO"),"new")</f>
        <v>new</v>
      </c>
      <c r="CS145" s="32" t="str">
        <f>IF(CP145="wrong PO",(VLOOKUP($E145,'Mar 2016'!$D$1:$Z$500,3,FALSE)),"")</f>
        <v/>
      </c>
      <c r="CT145" s="32" t="str">
        <f>IFERROR(IF(VLOOKUP($E145,'Feb 2016'!$D$1:$Z$500,3,FALSE)=G145,"-","Wrong PO"),"new")</f>
        <v>new</v>
      </c>
      <c r="CU145" s="32" t="str">
        <f>IF(CP145="wrong PO",(VLOOKUP($E145,'Feb 2016'!$D$1:$Z$500,3,FALSE)),"")</f>
        <v/>
      </c>
      <c r="CV145" s="29" t="str">
        <f>IFERROR(IF(VLOOKUP($E145,'Jan 2016'!$D$1:$Z$500,3,FALSE)=G145,"-","Wrong PO"),"new")</f>
        <v>new</v>
      </c>
      <c r="CW145" s="32" t="str">
        <f>IF(CV145="wrong PO",(VLOOKUP($E145,'Jan 2016'!$D$1:$Z$500,3,FALSE)),"")</f>
        <v/>
      </c>
      <c r="CX145" s="29" t="str">
        <f>IFERROR(IF(VLOOKUP($E145,'Dec 2015'!$D$1:$Z$500,3,FALSE)=G145,"-","Wrong PO"),"new")</f>
        <v>new</v>
      </c>
      <c r="CY145" s="32" t="str">
        <f>IF(CX145="wrong PO",(VLOOKUP($E145,'Dec 2015'!$D$1:$Z$500,3,FALSE)),"")</f>
        <v/>
      </c>
      <c r="CZ145" s="29" t="str">
        <f>IFERROR(IF(VLOOKUP($E145,'Nov 2015'!$D$1:$Z$500,3,FALSE)=G145,"-","Wrong PO"),"new")</f>
        <v>new</v>
      </c>
      <c r="DA145" s="32" t="str">
        <f>IF(CZ145="wrong PO",(VLOOKUP($E145,'Nov 2015'!$D$1:$Z$500,3,FALSE)),"")</f>
        <v/>
      </c>
      <c r="DB145" s="29" t="str">
        <f>IFERROR(IF(VLOOKUP($E145,'Oct 2015'!$D$1:$Z$500,3,FALSE)=G145,"-","Wrong PO"),"new")</f>
        <v>new</v>
      </c>
      <c r="DC145" s="32" t="str">
        <f>IF(DB145="wrong PO",(VLOOKUP($E145,'Oct 2015'!$D$1:$Z$500,3,FALSE)),"")</f>
        <v/>
      </c>
      <c r="DD145" s="29" t="str">
        <f>IFERROR(IF(VLOOKUP($E145,'Sep 2015'!$D$1:$Z$500,3,FALSE)=G145,"-","Wrong PO"),"new")</f>
        <v>new</v>
      </c>
      <c r="DE145" s="32" t="str">
        <f>IF(DD145="wrong PO",(VLOOKUP($E145,'Sep 2015'!$D$1:$Z$500,3,FALSE)),"")</f>
        <v/>
      </c>
    </row>
    <row r="146" spans="1:109">
      <c r="A146" s="115">
        <v>212</v>
      </c>
      <c r="B146" s="2" t="s">
        <v>841</v>
      </c>
      <c r="C146" s="2" t="s">
        <v>510</v>
      </c>
      <c r="D146" s="2" t="s">
        <v>69</v>
      </c>
      <c r="E146" s="2" t="s">
        <v>260</v>
      </c>
      <c r="F146" s="2" t="s">
        <v>427</v>
      </c>
      <c r="G146" s="21" t="s">
        <v>105</v>
      </c>
      <c r="H146" s="21" t="str">
        <f>IFERROR(VLOOKUP($E146,'Wayne Master'!$B$1:$C$315,2,FALSE),"not on master")</f>
        <v>P0772275</v>
      </c>
      <c r="I146" s="11" t="s">
        <v>2055</v>
      </c>
      <c r="J146" s="3">
        <v>42257</v>
      </c>
      <c r="K146" s="2" t="s">
        <v>39</v>
      </c>
      <c r="L146" s="2" t="s">
        <v>429</v>
      </c>
      <c r="M146" s="2" t="s">
        <v>30</v>
      </c>
      <c r="N146" s="2" t="s">
        <v>31</v>
      </c>
      <c r="O146" s="2" t="s">
        <v>32</v>
      </c>
      <c r="P146" s="4">
        <v>1624</v>
      </c>
      <c r="Q146" s="4">
        <v>1909</v>
      </c>
      <c r="R146" s="4">
        <v>285</v>
      </c>
      <c r="S146" s="5">
        <v>4.82</v>
      </c>
      <c r="T146" s="4">
        <v>5984</v>
      </c>
      <c r="U146" s="4">
        <v>6235</v>
      </c>
      <c r="V146" s="4">
        <v>251</v>
      </c>
      <c r="W146" s="5">
        <v>15.01</v>
      </c>
      <c r="X146" s="5">
        <v>0</v>
      </c>
      <c r="Y146" s="14">
        <v>19.829999999999998</v>
      </c>
      <c r="Z146" s="14">
        <v>0</v>
      </c>
      <c r="AA146" s="14">
        <v>19.829999999999998</v>
      </c>
      <c r="AB146" s="4">
        <v>24580</v>
      </c>
      <c r="AC146" s="55"/>
      <c r="AD146" s="59">
        <f>SUM(AI146,AM146,AQ146,AU146,AY146,BC146,BG146,BK146,BO146,BS146,BW146,CA146)</f>
        <v>404.90000000000009</v>
      </c>
      <c r="AE146" s="59">
        <f>(Q146*0.0169)+(U146*0.0598)</f>
        <v>405.11509999999998</v>
      </c>
      <c r="AF146" s="102">
        <f>IFERROR(IFERROR(VLOOKUP($G146,'FPO034'!$J$9:$Q$196,7,FALSE),(VLOOKUP($H146,'FPO034'!$J$9:$Q$196,7,FALSE))),"No PO")</f>
        <v>44529.24</v>
      </c>
      <c r="AG146" s="102">
        <f>IFERROR(IFERROR(VLOOKUP($G146,'FPO034'!$J$9:$Q$196,8,FALSE),(VLOOKUP($H146,'FPO034'!$J$9:$Q$196,8,FALSE))),"No PO")</f>
        <v>0</v>
      </c>
      <c r="AH146" s="102" t="str">
        <f>IF(AG146&lt;&gt;0,"No",IF(AD146&gt;AF146,"No",IF(AD146/AE146&lt;1,"--",IF(AD146/AE146&lt;1.02,"Maybe","No"))))</f>
        <v>--</v>
      </c>
      <c r="AI146" s="59">
        <f>IFERROR(VLOOKUP($E146,'Rev2 Aug 16'!$D$1:$Z$300,22,FALSE),"-")</f>
        <v>19.829999999999998</v>
      </c>
      <c r="AJ146" s="59" t="str">
        <f>IFERROR(VLOOKUP($E146,'Rev2 Aug 16'!$D$1:$Z$300,5,FALSE),"-")</f>
        <v>WAY2001H6BE</v>
      </c>
      <c r="AK146" s="59" t="str">
        <f>IFERROR(VLOOKUP(AJ146,'Paid Invoices'!$F$6:$I$381,3,FALSE),"")</f>
        <v/>
      </c>
      <c r="AL146" s="59" t="str">
        <f>IFERROR(VLOOKUP(AJ146,'Open Invoices'!$D$1:$E$3000,2,FALSE),"")</f>
        <v/>
      </c>
      <c r="AM146" s="59">
        <f>IFERROR(VLOOKUP($E146,'Rev2 July 16'!$D$1:$Z$300,22,FALSE),"-")</f>
        <v>14.67</v>
      </c>
      <c r="AN146" s="59" t="str">
        <f>IFERROR(VLOOKUP($E146,'Rev2 July 16'!$D$1:$Z$300,5,FALSE),"-")</f>
        <v>WAY2001G6BG</v>
      </c>
      <c r="AO146" s="59" t="str">
        <f>IFERROR(VLOOKUP(AN146,'Paid Invoices'!$F$6:$I$381,3,FALSE),"")</f>
        <v/>
      </c>
      <c r="AP146" s="59" t="str">
        <f>IFERROR(VLOOKUP(AN146,'Open Invoices'!$D$1:$E$3000,2,FALSE),"")</f>
        <v/>
      </c>
      <c r="AQ146" s="59">
        <f>IFERROR(VLOOKUP($E146,'Rev June 16'!$D$1:$Z$300,22,FALSE),"-")</f>
        <v>16.73</v>
      </c>
      <c r="AR146" s="59" t="str">
        <f>IFERROR(VLOOKUP($E146,'Rev June 16'!$D$1:$Z$300,4,FALSE),"-")</f>
        <v>WAY2001F6BE</v>
      </c>
      <c r="AS146" s="59" t="str">
        <f>IFERROR(VLOOKUP(AR146,'Paid Invoices'!$F$6:$I$381,3,FALSE),"")</f>
        <v/>
      </c>
      <c r="AT146" s="59" t="str">
        <f>IFERROR(VLOOKUP(AR146,'Open Invoices'!$D$1:$E$3000,2,FALSE),"")</f>
        <v/>
      </c>
      <c r="AU146" s="59">
        <f>IFERROR(VLOOKUP($E146,'May 2016'!$D$1:$Z$300,22,FALSE),"-")</f>
        <v>66.34</v>
      </c>
      <c r="AV146" s="59" t="str">
        <f>IFERROR(VLOOKUP($E146,'May 2016'!$D$1:$Z$300,4,FALSE),"-")</f>
        <v>WAY2001E6BD</v>
      </c>
      <c r="AW146" s="59" t="str">
        <f>IFERROR(VLOOKUP(AV146,'Paid Invoices'!$F$6:$I$381,3,FALSE),"")</f>
        <v/>
      </c>
      <c r="AX146" s="59" t="str">
        <f>IFERROR(VLOOKUP(AV146,'Open Invoices'!$D$1:$E$3000,2,FALSE),"")</f>
        <v/>
      </c>
      <c r="AY146" s="59">
        <f>IFERROR(VLOOKUP($E146,'Apr 2016'!$D$1:$Z$300,22,FALSE),"-")</f>
        <v>224.11</v>
      </c>
      <c r="AZ146" s="59" t="str">
        <f>IFERROR(VLOOKUP($E146,'Apr 2016'!$D$1:$Z$300,4,FALSE),"-")</f>
        <v>WAY2001D6BC</v>
      </c>
      <c r="BA146" s="59" t="str">
        <f>IFERROR(VLOOKUP(AZ146,'Paid Invoices'!$F$6:$I$381,3,FALSE),"")</f>
        <v/>
      </c>
      <c r="BB146" s="59" t="str">
        <f>IFERROR(VLOOKUP(AZ146,'Open Invoices'!$D$1:$E$3000,2,FALSE),"")</f>
        <v/>
      </c>
      <c r="BC146" s="59">
        <f>IFERROR(VLOOKUP($E146,'Mar 2016'!$D$1:$Z$300,22,FALSE),"-")</f>
        <v>16.41</v>
      </c>
      <c r="BD146" s="59" t="str">
        <f>IFERROR(VLOOKUP($E146,'Mar 2016'!$D$1:$Z$300,4,FALSE),"-")</f>
        <v>WAY2001C6AX</v>
      </c>
      <c r="BE146" s="59" t="str">
        <f>IFERROR(VLOOKUP(BD146,'Paid Invoices'!$F$6:$I$381,3,FALSE),"")</f>
        <v/>
      </c>
      <c r="BF146" s="59" t="str">
        <f>IFERROR(VLOOKUP(BD146,'Open Invoices'!$D$1:$E$3000,2,FALSE),"")</f>
        <v/>
      </c>
      <c r="BG146" s="59">
        <f>IFERROR(VLOOKUP($E146,'Feb 2016'!$D$1:$Z$300,22,FALSE),"-")</f>
        <v>14.37</v>
      </c>
      <c r="BH146" s="59" t="str">
        <f>IFERROR(VLOOKUP($E146,'Feb 2016'!$D$1:$Z$300,4,FALSE),"-")</f>
        <v>WAY2001B6AQ</v>
      </c>
      <c r="BI146" s="59" t="str">
        <f>IFERROR(VLOOKUP(BH146,'Paid Invoices'!$F$6:$I$381,3,FALSE),"")</f>
        <v/>
      </c>
      <c r="BJ146" s="59" t="str">
        <f>IFERROR(VLOOKUP(BH146,'Open Invoices'!$D$1:$E$3000,2,FALSE),"")</f>
        <v/>
      </c>
      <c r="BK146" s="59">
        <f>IFERROR(VLOOKUP($E146,'Jan 2016'!$D$1:$Z$300,22,FALSE),"-")</f>
        <v>7.41</v>
      </c>
      <c r="BL146" s="59" t="str">
        <f>IFERROR(VLOOKUP($E146,'Jan 2016'!$D$1:$Z$300,4,FALSE),"-")</f>
        <v>WAY2001A6BC</v>
      </c>
      <c r="BM146" s="59" t="str">
        <f>IFERROR(VLOOKUP(BL146,'Paid Invoices'!$F$6:$I$381,3,FALSE),"")</f>
        <v/>
      </c>
      <c r="BN146" s="59" t="str">
        <f>IFERROR(VLOOKUP(BL146,'Open Invoices'!$D$1:$E$3000,2,FALSE),"")</f>
        <v/>
      </c>
      <c r="BO146" s="59">
        <f>IFERROR(VLOOKUP($E146,'Dec 2015'!$D$1:$Z$300,22,FALSE),"-")</f>
        <v>4.3099999999999996</v>
      </c>
      <c r="BP146" s="59" t="str">
        <f>IFERROR(VLOOKUP($E146,'Dec 2015'!$D$1:$Z$300,4,FALSE),"-")</f>
        <v>WAY2001L5AB</v>
      </c>
      <c r="BQ146" s="59" t="str">
        <f>IFERROR(VLOOKUP(BP146,'Paid Invoices'!$F$6:$I$381,3,FALSE),"")</f>
        <v/>
      </c>
      <c r="BR146" s="59" t="str">
        <f>IFERROR(VLOOKUP(BP146,'Open Invoices'!$D$1:$E$3000,2,FALSE),"")</f>
        <v/>
      </c>
      <c r="BS146" s="59">
        <f>IFERROR(VLOOKUP($E146,'Nov 2015'!$D$1:$Z$300,22,FALSE),"-")</f>
        <v>20.239999999999998</v>
      </c>
      <c r="BT146" s="59" t="str">
        <f>IFERROR(VLOOKUP($E146,'Nov 2015'!$D$1:$Z$300,4,FALSE),"-")</f>
        <v>WAY2001K5AZ</v>
      </c>
      <c r="BU146" s="59" t="str">
        <f>IFERROR(VLOOKUP(BT146,'Paid Invoices'!$F$6:$I$381,3,FALSE),"")</f>
        <v/>
      </c>
      <c r="BV146" s="59" t="str">
        <f>IFERROR(VLOOKUP(BT146,'Open Invoices'!$D$1:$E$3000,2,FALSE),"")</f>
        <v/>
      </c>
      <c r="BW146" s="59">
        <f>IFERROR(VLOOKUP($E146,'Oct 2015'!$D$1:$Z$300,22,FALSE),"-")</f>
        <v>0.48</v>
      </c>
      <c r="BX146" s="59" t="str">
        <f>IFERROR(VLOOKUP($E146,'Oct 2015'!$D$1:$Z$300,4,FALSE),"-")</f>
        <v>WAY2001J5BB</v>
      </c>
      <c r="BY146" s="59" t="str">
        <f>IFERROR(VLOOKUP(BX146,'Paid Invoices'!$F$6:$I$381,3,FALSE),"")</f>
        <v/>
      </c>
      <c r="BZ146" s="59" t="str">
        <f>IFERROR(VLOOKUP(BX146,'Open Invoices'!$D$1:$E$3000,2,FALSE),"")</f>
        <v/>
      </c>
      <c r="CA146" s="59" t="str">
        <f>IFERROR(VLOOKUP($E146,'Sep 2015'!$D$1:$Z$300,22,FALSE),"-")</f>
        <v>-</v>
      </c>
      <c r="CB146" s="59" t="str">
        <f>IFERROR(VLOOKUP($E146,'Sep 2015'!$D$1:$Z$300,4,FALSE),"-")</f>
        <v>-</v>
      </c>
      <c r="CC146" s="59" t="str">
        <f>IFERROR(VLOOKUP(CB146,'Paid Invoices'!$F$6:$I$381,3,FALSE),"")</f>
        <v/>
      </c>
      <c r="CD146" s="59" t="str">
        <f>IFERROR(VLOOKUP(CB146,'Open Invoices'!$D$1:$E$3000,2,FALSE),"")</f>
        <v/>
      </c>
      <c r="CE146" s="52"/>
      <c r="CF146" s="52" t="s">
        <v>2115</v>
      </c>
      <c r="CG146" s="49" t="str">
        <f>IFERROR(IFERROR(VLOOKUP($E146,'Asset Group  All Assets'!$B$1:$C$500,2,FALSE),(VLOOKUP($E146,'Missing-WSU-POs'!$B$1:$D$500,3,FALSE))),"?")</f>
        <v>P0772275</v>
      </c>
      <c r="CH146" s="31" t="str">
        <f>IF(G146="","",G146)</f>
        <v>P0772275</v>
      </c>
      <c r="CI146" s="31" t="str">
        <f>IF(CG146=CH146,"","Wrong PO")</f>
        <v/>
      </c>
      <c r="CJ146" s="29" t="str">
        <f>IFERROR(IF(VLOOKUP($E146,'Org July 2016 '!$D$1:$Z$500,3,FALSE)=G146,"-","Wrong PO"),"new")</f>
        <v>Wrong PO</v>
      </c>
      <c r="CK146" s="32">
        <f>IF(CJ146="wrong PO",(VLOOKUP($E146,'Org July 2016 '!$D$1:$Z$500,3,FALSE)),"")</f>
        <v>0</v>
      </c>
      <c r="CL146" s="29" t="str">
        <f>IFERROR(IF(VLOOKUP($E146,'Org June 2016 '!$D$1:$Z$500,3,FALSE)=G146,"-","Wrong PO"),"new")</f>
        <v>Wrong PO</v>
      </c>
      <c r="CM146" s="32">
        <f>IF(CL146="wrong PO",(VLOOKUP($E146,'Org June 2016 '!$D$1:$Z$500,3,FALSE)),"")</f>
        <v>0</v>
      </c>
      <c r="CN146" s="29" t="str">
        <f>IFERROR(IF(VLOOKUP($E146,'May 2016'!D212:Z711,3,FALSE)=G146,"-","Wrong PO"),"new")</f>
        <v>new</v>
      </c>
      <c r="CO146" s="32" t="str">
        <f>IF(CN146="wrong PO",(VLOOKUP($E146,'May 2016'!D212:Z711,3,FALSE)),"")</f>
        <v/>
      </c>
      <c r="CP146" s="29" t="str">
        <f>IFERROR(IF(VLOOKUP($E146,'Apr 2016'!$D$1:$Z$500,3,FALSE)=G146,"-","Wrong PO"),"new")</f>
        <v>-</v>
      </c>
      <c r="CQ146" s="32" t="str">
        <f>IF(CP146="wrong PO",(VLOOKUP($E146,'Apr 2016'!$D$1:$Z$500,3,FALSE)),"")</f>
        <v/>
      </c>
      <c r="CR146" s="32" t="str">
        <f>IFERROR(IF(VLOOKUP($E146,'Mar 2016'!$D$1:$Z$500,3,FALSE)=G146,"-","Wrong PO"),"new")</f>
        <v>-</v>
      </c>
      <c r="CS146" s="32" t="str">
        <f>IF(CP146="wrong PO",(VLOOKUP($E146,'Mar 2016'!$D$1:$Z$500,3,FALSE)),"")</f>
        <v/>
      </c>
      <c r="CT146" s="32" t="str">
        <f>IFERROR(IF(VLOOKUP($E146,'Feb 2016'!$D$1:$Z$500,3,FALSE)=G146,"-","Wrong PO"),"new")</f>
        <v>-</v>
      </c>
      <c r="CU146" s="32" t="str">
        <f>IF(CP146="wrong PO",(VLOOKUP($E146,'Feb 2016'!$D$1:$Z$500,3,FALSE)),"")</f>
        <v/>
      </c>
      <c r="CV146" s="29" t="str">
        <f>IFERROR(IF(VLOOKUP($E146,'Jan 2016'!$D$1:$Z$500,3,FALSE)=G146,"-","Wrong PO"),"new")</f>
        <v>-</v>
      </c>
      <c r="CW146" s="32" t="str">
        <f>IF(CV146="wrong PO",(VLOOKUP($E146,'Jan 2016'!$D$1:$Z$500,3,FALSE)),"")</f>
        <v/>
      </c>
      <c r="CX146" s="29" t="str">
        <f>IFERROR(IF(VLOOKUP($E146,'Dec 2015'!$D$1:$Z$500,3,FALSE)=G146,"-","Wrong PO"),"new")</f>
        <v>-</v>
      </c>
      <c r="CY146" s="32" t="str">
        <f>IF(CX146="wrong PO",(VLOOKUP($E146,'Dec 2015'!$D$1:$Z$500,3,FALSE)),"")</f>
        <v/>
      </c>
      <c r="CZ146" s="29" t="str">
        <f>IFERROR(IF(VLOOKUP($E146,'Nov 2015'!$D$1:$Z$500,3,FALSE)=G146,"-","Wrong PO"),"new")</f>
        <v>-</v>
      </c>
      <c r="DA146" s="32" t="str">
        <f>IF(CZ146="wrong PO",(VLOOKUP($E146,'Nov 2015'!$D$1:$Z$500,3,FALSE)),"")</f>
        <v/>
      </c>
      <c r="DB146" s="29" t="str">
        <f>IFERROR(IF(VLOOKUP($E146,'Oct 2015'!$D$1:$Z$500,3,FALSE)=G146,"-","Wrong PO"),"new")</f>
        <v>-</v>
      </c>
      <c r="DC146" s="32" t="str">
        <f>IF(DB146="wrong PO",(VLOOKUP($E146,'Oct 2015'!$D$1:$Z$500,3,FALSE)),"")</f>
        <v/>
      </c>
      <c r="DD146" s="29" t="str">
        <f>IFERROR(IF(VLOOKUP($E146,'Sep 2015'!$D$1:$Z$500,3,FALSE)=G146,"-","Wrong PO"),"new")</f>
        <v>new</v>
      </c>
      <c r="DE146" s="32" t="str">
        <f>IF(DD146="wrong PO",(VLOOKUP($E146,'Sep 2015'!$D$1:$Z$500,3,FALSE)),"")</f>
        <v/>
      </c>
    </row>
    <row r="147" spans="1:109">
      <c r="A147" s="115">
        <v>213</v>
      </c>
      <c r="B147" s="2" t="s">
        <v>841</v>
      </c>
      <c r="C147" s="2" t="s">
        <v>510</v>
      </c>
      <c r="D147" s="2" t="s">
        <v>69</v>
      </c>
      <c r="E147" s="2" t="s">
        <v>261</v>
      </c>
      <c r="F147" s="2" t="s">
        <v>439</v>
      </c>
      <c r="G147" s="21" t="s">
        <v>105</v>
      </c>
      <c r="H147" s="21" t="str">
        <f>IFERROR(VLOOKUP($E147,'Wayne Master'!$B$1:$C$315,2,FALSE),"not on master")</f>
        <v>P0772275</v>
      </c>
      <c r="I147" s="11" t="s">
        <v>2055</v>
      </c>
      <c r="J147" s="3">
        <v>42256</v>
      </c>
      <c r="K147" s="2" t="s">
        <v>39</v>
      </c>
      <c r="L147" s="2" t="s">
        <v>440</v>
      </c>
      <c r="M147" s="2" t="s">
        <v>30</v>
      </c>
      <c r="N147" s="2" t="s">
        <v>31</v>
      </c>
      <c r="O147" s="2" t="s">
        <v>41</v>
      </c>
      <c r="P147" s="4">
        <v>3056</v>
      </c>
      <c r="Q147" s="4">
        <v>3639</v>
      </c>
      <c r="R147" s="4">
        <v>583</v>
      </c>
      <c r="S147" s="5">
        <v>9.85</v>
      </c>
      <c r="T147" s="4">
        <v>1185</v>
      </c>
      <c r="U147" s="4">
        <v>1886</v>
      </c>
      <c r="V147" s="4">
        <v>701</v>
      </c>
      <c r="W147" s="5">
        <v>41.92</v>
      </c>
      <c r="X147" s="5">
        <v>0</v>
      </c>
      <c r="Y147" s="14">
        <v>51.77</v>
      </c>
      <c r="Z147" s="14">
        <v>0</v>
      </c>
      <c r="AA147" s="14">
        <v>51.77</v>
      </c>
      <c r="AB147" s="4">
        <v>24580</v>
      </c>
      <c r="AC147" s="55"/>
      <c r="AD147" s="59">
        <f>SUM(AI147,AM147,AQ147,AU147,AY147,BC147,BG147,BK147,BO147,BS147,BW147,CA147)</f>
        <v>174.05999999999997</v>
      </c>
      <c r="AE147" s="59">
        <f>(Q147*0.0169)+(U147*0.0598)</f>
        <v>174.28189999999998</v>
      </c>
      <c r="AF147" s="102">
        <f>IFERROR(IFERROR(VLOOKUP($G147,'FPO034'!$J$9:$Q$196,7,FALSE),(VLOOKUP($H147,'FPO034'!$J$9:$Q$196,7,FALSE))),"No PO")</f>
        <v>44529.24</v>
      </c>
      <c r="AG147" s="102">
        <f>IFERROR(IFERROR(VLOOKUP($G147,'FPO034'!$J$9:$Q$196,8,FALSE),(VLOOKUP($H147,'FPO034'!$J$9:$Q$196,8,FALSE))),"No PO")</f>
        <v>0</v>
      </c>
      <c r="AH147" s="102" t="str">
        <f>IF(AG147&lt;&gt;0,"No",IF(AD147&gt;AF147,"No",IF(AD147/AE147&lt;1,"--",IF(AD147/AE147&lt;1.02,"Maybe","No"))))</f>
        <v>--</v>
      </c>
      <c r="AI147" s="59">
        <f>IFERROR(VLOOKUP($E147,'Rev2 Aug 16'!$D$1:$Z$300,22,FALSE),"-")</f>
        <v>51.77</v>
      </c>
      <c r="AJ147" s="59" t="str">
        <f>IFERROR(VLOOKUP($E147,'Rev2 Aug 16'!$D$1:$Z$300,5,FALSE),"-")</f>
        <v>WAY2001H6BE</v>
      </c>
      <c r="AK147" s="59" t="str">
        <f>IFERROR(VLOOKUP(AJ147,'Paid Invoices'!$F$6:$I$381,3,FALSE),"")</f>
        <v/>
      </c>
      <c r="AL147" s="59" t="str">
        <f>IFERROR(VLOOKUP(AJ147,'Open Invoices'!$D$1:$E$3000,2,FALSE),"")</f>
        <v/>
      </c>
      <c r="AM147" s="59">
        <f>IFERROR(VLOOKUP($E147,'Rev2 July 16'!$D$1:$Z$300,22,FALSE),"-")</f>
        <v>16.260000000000002</v>
      </c>
      <c r="AN147" s="59" t="str">
        <f>IFERROR(VLOOKUP($E147,'Rev2 July 16'!$D$1:$Z$300,5,FALSE),"-")</f>
        <v>WAY2001G6BG</v>
      </c>
      <c r="AO147" s="59" t="str">
        <f>IFERROR(VLOOKUP(AN147,'Paid Invoices'!$F$6:$I$381,3,FALSE),"")</f>
        <v/>
      </c>
      <c r="AP147" s="59" t="str">
        <f>IFERROR(VLOOKUP(AN147,'Open Invoices'!$D$1:$E$3000,2,FALSE),"")</f>
        <v/>
      </c>
      <c r="AQ147" s="59">
        <f>IFERROR(VLOOKUP($E147,'Rev June 16'!$D$1:$Z$300,22,FALSE),"-")</f>
        <v>13.32</v>
      </c>
      <c r="AR147" s="59" t="str">
        <f>IFERROR(VLOOKUP($E147,'Rev June 16'!$D$1:$Z$300,4,FALSE),"-")</f>
        <v>WAY2001F6BE</v>
      </c>
      <c r="AS147" s="59" t="str">
        <f>IFERROR(VLOOKUP(AR147,'Paid Invoices'!$F$6:$I$381,3,FALSE),"")</f>
        <v/>
      </c>
      <c r="AT147" s="59" t="str">
        <f>IFERROR(VLOOKUP(AR147,'Open Invoices'!$D$1:$E$3000,2,FALSE),"")</f>
        <v/>
      </c>
      <c r="AU147" s="59">
        <f>IFERROR(VLOOKUP($E147,'May 2016'!$D$1:$Z$300,22,FALSE),"-")</f>
        <v>34.659999999999997</v>
      </c>
      <c r="AV147" s="59" t="str">
        <f>IFERROR(VLOOKUP($E147,'May 2016'!$D$1:$Z$300,4,FALSE),"-")</f>
        <v>WAY2001E6BD</v>
      </c>
      <c r="AW147" s="59" t="str">
        <f>IFERROR(VLOOKUP(AV147,'Paid Invoices'!$F$6:$I$381,3,FALSE),"")</f>
        <v/>
      </c>
      <c r="AX147" s="59" t="str">
        <f>IFERROR(VLOOKUP(AV147,'Open Invoices'!$D$1:$E$3000,2,FALSE),"")</f>
        <v/>
      </c>
      <c r="AY147" s="59">
        <f>IFERROR(VLOOKUP($E147,'Apr 2016'!$D$1:$Z$300,22,FALSE),"-")</f>
        <v>4.63</v>
      </c>
      <c r="AZ147" s="59" t="str">
        <f>IFERROR(VLOOKUP($E147,'Apr 2016'!$D$1:$Z$300,4,FALSE),"-")</f>
        <v>WAY2001D6BC</v>
      </c>
      <c r="BA147" s="59" t="str">
        <f>IFERROR(VLOOKUP(AZ147,'Paid Invoices'!$F$6:$I$381,3,FALSE),"")</f>
        <v/>
      </c>
      <c r="BB147" s="59" t="str">
        <f>IFERROR(VLOOKUP(AZ147,'Open Invoices'!$D$1:$E$3000,2,FALSE),"")</f>
        <v/>
      </c>
      <c r="BC147" s="59">
        <f>IFERROR(VLOOKUP($E147,'Mar 2016'!$D$1:$Z$300,22,FALSE),"-")</f>
        <v>8.17</v>
      </c>
      <c r="BD147" s="59" t="str">
        <f>IFERROR(VLOOKUP($E147,'Mar 2016'!$D$1:$Z$300,4,FALSE),"-")</f>
        <v>WAY2001C6AX</v>
      </c>
      <c r="BE147" s="59" t="str">
        <f>IFERROR(VLOOKUP(BD147,'Paid Invoices'!$F$6:$I$381,3,FALSE),"")</f>
        <v/>
      </c>
      <c r="BF147" s="59" t="str">
        <f>IFERROR(VLOOKUP(BD147,'Open Invoices'!$D$1:$E$3000,2,FALSE),"")</f>
        <v/>
      </c>
      <c r="BG147" s="59">
        <f>IFERROR(VLOOKUP($E147,'Feb 2016'!$D$1:$Z$300,22,FALSE),"-")</f>
        <v>11.46</v>
      </c>
      <c r="BH147" s="59" t="str">
        <f>IFERROR(VLOOKUP($E147,'Feb 2016'!$D$1:$Z$300,4,FALSE),"-")</f>
        <v>WAY2001B6AQ</v>
      </c>
      <c r="BI147" s="59" t="str">
        <f>IFERROR(VLOOKUP(BH147,'Paid Invoices'!$F$6:$I$381,3,FALSE),"")</f>
        <v/>
      </c>
      <c r="BJ147" s="59" t="str">
        <f>IFERROR(VLOOKUP(BH147,'Open Invoices'!$D$1:$E$3000,2,FALSE),"")</f>
        <v/>
      </c>
      <c r="BK147" s="59">
        <f>IFERROR(VLOOKUP($E147,'Jan 2016'!$D$1:$Z$300,22,FALSE),"-")</f>
        <v>4.17</v>
      </c>
      <c r="BL147" s="59" t="str">
        <f>IFERROR(VLOOKUP($E147,'Jan 2016'!$D$1:$Z$300,4,FALSE),"-")</f>
        <v>WAY2001A6BC</v>
      </c>
      <c r="BM147" s="59" t="str">
        <f>IFERROR(VLOOKUP(BL147,'Paid Invoices'!$F$6:$I$381,3,FALSE),"")</f>
        <v/>
      </c>
      <c r="BN147" s="59" t="str">
        <f>IFERROR(VLOOKUP(BL147,'Open Invoices'!$D$1:$E$3000,2,FALSE),"")</f>
        <v/>
      </c>
      <c r="BO147" s="59">
        <f>IFERROR(VLOOKUP($E147,'Dec 2015'!$D$1:$Z$300,22,FALSE),"-")</f>
        <v>7.24</v>
      </c>
      <c r="BP147" s="59" t="str">
        <f>IFERROR(VLOOKUP($E147,'Dec 2015'!$D$1:$Z$300,4,FALSE),"-")</f>
        <v>WAY2001L5AB</v>
      </c>
      <c r="BQ147" s="59" t="str">
        <f>IFERROR(VLOOKUP(BP147,'Paid Invoices'!$F$6:$I$381,3,FALSE),"")</f>
        <v/>
      </c>
      <c r="BR147" s="59" t="str">
        <f>IFERROR(VLOOKUP(BP147,'Open Invoices'!$D$1:$E$3000,2,FALSE),"")</f>
        <v/>
      </c>
      <c r="BS147" s="59">
        <f>IFERROR(VLOOKUP($E147,'Nov 2015'!$D$1:$Z$300,22,FALSE),"-")</f>
        <v>21.84</v>
      </c>
      <c r="BT147" s="59" t="str">
        <f>IFERROR(VLOOKUP($E147,'Nov 2015'!$D$1:$Z$300,4,FALSE),"-")</f>
        <v>WAY2001K5AZ</v>
      </c>
      <c r="BU147" s="59" t="str">
        <f>IFERROR(VLOOKUP(BT147,'Paid Invoices'!$F$6:$I$381,3,FALSE),"")</f>
        <v/>
      </c>
      <c r="BV147" s="59" t="str">
        <f>IFERROR(VLOOKUP(BT147,'Open Invoices'!$D$1:$E$3000,2,FALSE),"")</f>
        <v/>
      </c>
      <c r="BW147" s="59">
        <f>IFERROR(VLOOKUP($E147,'Oct 2015'!$D$1:$Z$300,22,FALSE),"-")</f>
        <v>0.54</v>
      </c>
      <c r="BX147" s="59" t="str">
        <f>IFERROR(VLOOKUP($E147,'Oct 2015'!$D$1:$Z$300,4,FALSE),"-")</f>
        <v>WAY2001J5BB</v>
      </c>
      <c r="BY147" s="59" t="str">
        <f>IFERROR(VLOOKUP(BX147,'Paid Invoices'!$F$6:$I$381,3,FALSE),"")</f>
        <v/>
      </c>
      <c r="BZ147" s="59" t="str">
        <f>IFERROR(VLOOKUP(BX147,'Open Invoices'!$D$1:$E$3000,2,FALSE),"")</f>
        <v/>
      </c>
      <c r="CA147" s="59" t="str">
        <f>IFERROR(VLOOKUP($E147,'Sep 2015'!$D$1:$Z$300,22,FALSE),"-")</f>
        <v>-</v>
      </c>
      <c r="CB147" s="59" t="str">
        <f>IFERROR(VLOOKUP($E147,'Sep 2015'!$D$1:$Z$300,4,FALSE),"-")</f>
        <v>-</v>
      </c>
      <c r="CC147" s="59" t="str">
        <f>IFERROR(VLOOKUP(CB147,'Paid Invoices'!$F$6:$I$381,3,FALSE),"")</f>
        <v/>
      </c>
      <c r="CD147" s="59" t="str">
        <f>IFERROR(VLOOKUP(CB147,'Open Invoices'!$D$1:$E$3000,2,FALSE),"")</f>
        <v/>
      </c>
      <c r="CE147" s="52"/>
      <c r="CF147" s="52" t="s">
        <v>2115</v>
      </c>
      <c r="CG147" s="49" t="str">
        <f>IFERROR(IFERROR(VLOOKUP($E147,'Asset Group  All Assets'!$B$1:$C$500,2,FALSE),(VLOOKUP($E147,'Missing-WSU-POs'!$B$1:$D$500,3,FALSE))),"?")</f>
        <v>P0772275</v>
      </c>
      <c r="CH147" s="31" t="str">
        <f>IF(G147="","",G147)</f>
        <v>P0772275</v>
      </c>
      <c r="CI147" s="31" t="str">
        <f>IF(CG147=CH147,"","Wrong PO")</f>
        <v/>
      </c>
      <c r="CJ147" s="29" t="str">
        <f>IFERROR(IF(VLOOKUP($E147,'Org July 2016 '!$D$1:$Z$500,3,FALSE)=G147,"-","Wrong PO"),"new")</f>
        <v>Wrong PO</v>
      </c>
      <c r="CK147" s="32">
        <f>IF(CJ147="wrong PO",(VLOOKUP($E147,'Org July 2016 '!$D$1:$Z$500,3,FALSE)),"")</f>
        <v>0</v>
      </c>
      <c r="CL147" s="29" t="str">
        <f>IFERROR(IF(VLOOKUP($E147,'Org June 2016 '!$D$1:$Z$500,3,FALSE)=G147,"-","Wrong PO"),"new")</f>
        <v>Wrong PO</v>
      </c>
      <c r="CM147" s="32">
        <f>IF(CL147="wrong PO",(VLOOKUP($E147,'Org June 2016 '!$D$1:$Z$500,3,FALSE)),"")</f>
        <v>0</v>
      </c>
      <c r="CN147" s="29" t="str">
        <f>IFERROR(IF(VLOOKUP($E147,'May 2016'!D213:Z712,3,FALSE)=G147,"-","Wrong PO"),"new")</f>
        <v>new</v>
      </c>
      <c r="CO147" s="32" t="str">
        <f>IF(CN147="wrong PO",(VLOOKUP($E147,'May 2016'!D213:Z712,3,FALSE)),"")</f>
        <v/>
      </c>
      <c r="CP147" s="29" t="str">
        <f>IFERROR(IF(VLOOKUP($E147,'Apr 2016'!$D$1:$Z$500,3,FALSE)=G147,"-","Wrong PO"),"new")</f>
        <v>-</v>
      </c>
      <c r="CQ147" s="32" t="str">
        <f>IF(CP147="wrong PO",(VLOOKUP($E147,'Apr 2016'!$D$1:$Z$500,3,FALSE)),"")</f>
        <v/>
      </c>
      <c r="CR147" s="32" t="str">
        <f>IFERROR(IF(VLOOKUP($E147,'Mar 2016'!$D$1:$Z$500,3,FALSE)=G147,"-","Wrong PO"),"new")</f>
        <v>-</v>
      </c>
      <c r="CS147" s="32" t="str">
        <f>IF(CP147="wrong PO",(VLOOKUP($E147,'Mar 2016'!$D$1:$Z$500,3,FALSE)),"")</f>
        <v/>
      </c>
      <c r="CT147" s="32" t="str">
        <f>IFERROR(IF(VLOOKUP($E147,'Feb 2016'!$D$1:$Z$500,3,FALSE)=G147,"-","Wrong PO"),"new")</f>
        <v>-</v>
      </c>
      <c r="CU147" s="32" t="str">
        <f>IF(CP147="wrong PO",(VLOOKUP($E147,'Feb 2016'!$D$1:$Z$500,3,FALSE)),"")</f>
        <v/>
      </c>
      <c r="CV147" s="29" t="str">
        <f>IFERROR(IF(VLOOKUP($E147,'Jan 2016'!$D$1:$Z$500,3,FALSE)=G147,"-","Wrong PO"),"new")</f>
        <v>-</v>
      </c>
      <c r="CW147" s="32" t="str">
        <f>IF(CV147="wrong PO",(VLOOKUP($E147,'Jan 2016'!$D$1:$Z$500,3,FALSE)),"")</f>
        <v/>
      </c>
      <c r="CX147" s="29" t="str">
        <f>IFERROR(IF(VLOOKUP($E147,'Dec 2015'!$D$1:$Z$500,3,FALSE)=G147,"-","Wrong PO"),"new")</f>
        <v>-</v>
      </c>
      <c r="CY147" s="32" t="str">
        <f>IF(CX147="wrong PO",(VLOOKUP($E147,'Dec 2015'!$D$1:$Z$500,3,FALSE)),"")</f>
        <v/>
      </c>
      <c r="CZ147" s="29" t="str">
        <f>IFERROR(IF(VLOOKUP($E147,'Nov 2015'!$D$1:$Z$500,3,FALSE)=G147,"-","Wrong PO"),"new")</f>
        <v>-</v>
      </c>
      <c r="DA147" s="32" t="str">
        <f>IF(CZ147="wrong PO",(VLOOKUP($E147,'Nov 2015'!$D$1:$Z$500,3,FALSE)),"")</f>
        <v/>
      </c>
      <c r="DB147" s="29" t="str">
        <f>IFERROR(IF(VLOOKUP($E147,'Oct 2015'!$D$1:$Z$500,3,FALSE)=G147,"-","Wrong PO"),"new")</f>
        <v>-</v>
      </c>
      <c r="DC147" s="32" t="str">
        <f>IF(DB147="wrong PO",(VLOOKUP($E147,'Oct 2015'!$D$1:$Z$500,3,FALSE)),"")</f>
        <v/>
      </c>
      <c r="DD147" s="29" t="str">
        <f>IFERROR(IF(VLOOKUP($E147,'Sep 2015'!$D$1:$Z$500,3,FALSE)=G147,"-","Wrong PO"),"new")</f>
        <v>new</v>
      </c>
      <c r="DE147" s="32" t="str">
        <f>IF(DD147="wrong PO",(VLOOKUP($E147,'Sep 2015'!$D$1:$Z$500,3,FALSE)),"")</f>
        <v/>
      </c>
    </row>
    <row r="148" spans="1:109">
      <c r="A148" s="115">
        <v>214</v>
      </c>
      <c r="B148" s="2" t="s">
        <v>841</v>
      </c>
      <c r="C148" s="2" t="s">
        <v>510</v>
      </c>
      <c r="D148" s="2" t="s">
        <v>69</v>
      </c>
      <c r="E148" s="2" t="s">
        <v>262</v>
      </c>
      <c r="F148" s="2" t="s">
        <v>439</v>
      </c>
      <c r="G148" s="21" t="s">
        <v>105</v>
      </c>
      <c r="H148" s="21" t="str">
        <f>IFERROR(VLOOKUP($E148,'Wayne Master'!$B$1:$C$315,2,FALSE),"not on master")</f>
        <v>P0772275</v>
      </c>
      <c r="I148" s="11" t="s">
        <v>2055</v>
      </c>
      <c r="J148" s="3">
        <v>42256</v>
      </c>
      <c r="K148" s="2" t="s">
        <v>39</v>
      </c>
      <c r="L148" s="2" t="s">
        <v>440</v>
      </c>
      <c r="M148" s="2" t="s">
        <v>30</v>
      </c>
      <c r="N148" s="2" t="s">
        <v>31</v>
      </c>
      <c r="O148" s="2" t="s">
        <v>41</v>
      </c>
      <c r="P148" s="4">
        <v>9697</v>
      </c>
      <c r="Q148" s="4">
        <v>10145</v>
      </c>
      <c r="R148" s="4">
        <v>448</v>
      </c>
      <c r="S148" s="5">
        <v>7.57</v>
      </c>
      <c r="T148" s="4">
        <v>16843</v>
      </c>
      <c r="U148" s="4">
        <v>17586</v>
      </c>
      <c r="V148" s="4">
        <v>743</v>
      </c>
      <c r="W148" s="5">
        <v>44.43</v>
      </c>
      <c r="X148" s="5">
        <v>0</v>
      </c>
      <c r="Y148" s="14">
        <v>52</v>
      </c>
      <c r="Z148" s="14">
        <v>0</v>
      </c>
      <c r="AA148" s="14">
        <v>52</v>
      </c>
      <c r="AB148" s="4">
        <v>24580</v>
      </c>
      <c r="AC148" s="55"/>
      <c r="AD148" s="59">
        <f>SUM(AI148,AM148,AQ148,AU148,AY148,BC148,BG148,BK148,BO148,BS148,BW148,CA148)</f>
        <v>1222.95</v>
      </c>
      <c r="AE148" s="59">
        <f>(Q148*0.0169)+(U148*0.0598)</f>
        <v>1223.0933</v>
      </c>
      <c r="AF148" s="102">
        <f>IFERROR(IFERROR(VLOOKUP($G148,'FPO034'!$J$9:$Q$196,7,FALSE),(VLOOKUP($H148,'FPO034'!$J$9:$Q$196,7,FALSE))),"No PO")</f>
        <v>44529.24</v>
      </c>
      <c r="AG148" s="102">
        <f>IFERROR(IFERROR(VLOOKUP($G148,'FPO034'!$J$9:$Q$196,8,FALSE),(VLOOKUP($H148,'FPO034'!$J$9:$Q$196,8,FALSE))),"No PO")</f>
        <v>0</v>
      </c>
      <c r="AH148" s="102" t="str">
        <f>IF(AG148&lt;&gt;0,"No",IF(AD148&gt;AF148,"No",IF(AD148/AE148&lt;1,"--",IF(AD148/AE148&lt;1.02,"Maybe","No"))))</f>
        <v>--</v>
      </c>
      <c r="AI148" s="59">
        <f>IFERROR(VLOOKUP($E148,'Rev2 Aug 16'!$D$1:$Z$300,22,FALSE),"-")</f>
        <v>52</v>
      </c>
      <c r="AJ148" s="59" t="str">
        <f>IFERROR(VLOOKUP($E148,'Rev2 Aug 16'!$D$1:$Z$300,5,FALSE),"-")</f>
        <v>WAY2001H6BE</v>
      </c>
      <c r="AK148" s="59" t="str">
        <f>IFERROR(VLOOKUP(AJ148,'Paid Invoices'!$F$6:$I$381,3,FALSE),"")</f>
        <v/>
      </c>
      <c r="AL148" s="59" t="str">
        <f>IFERROR(VLOOKUP(AJ148,'Open Invoices'!$D$1:$E$3000,2,FALSE),"")</f>
        <v/>
      </c>
      <c r="AM148" s="59">
        <f>IFERROR(VLOOKUP($E148,'Rev2 July 16'!$D$1:$Z$300,22,FALSE),"-")</f>
        <v>55.99</v>
      </c>
      <c r="AN148" s="59" t="str">
        <f>IFERROR(VLOOKUP($E148,'Rev2 July 16'!$D$1:$Z$300,5,FALSE),"-")</f>
        <v>WAY2001G6BG</v>
      </c>
      <c r="AO148" s="59" t="str">
        <f>IFERROR(VLOOKUP(AN148,'Paid Invoices'!$F$6:$I$381,3,FALSE),"")</f>
        <v/>
      </c>
      <c r="AP148" s="59" t="str">
        <f>IFERROR(VLOOKUP(AN148,'Open Invoices'!$D$1:$E$3000,2,FALSE),"")</f>
        <v/>
      </c>
      <c r="AQ148" s="59">
        <f>IFERROR(VLOOKUP($E148,'Rev June 16'!$D$1:$Z$300,22,FALSE),"-")</f>
        <v>48.51</v>
      </c>
      <c r="AR148" s="59" t="str">
        <f>IFERROR(VLOOKUP($E148,'Rev June 16'!$D$1:$Z$300,4,FALSE),"-")</f>
        <v>WAY2001F6BE</v>
      </c>
      <c r="AS148" s="59" t="str">
        <f>IFERROR(VLOOKUP(AR148,'Paid Invoices'!$F$6:$I$381,3,FALSE),"")</f>
        <v/>
      </c>
      <c r="AT148" s="59" t="str">
        <f>IFERROR(VLOOKUP(AR148,'Open Invoices'!$D$1:$E$3000,2,FALSE),"")</f>
        <v/>
      </c>
      <c r="AU148" s="59">
        <f>IFERROR(VLOOKUP($E148,'May 2016'!$D$1:$Z$300,22,FALSE),"-")</f>
        <v>84.79</v>
      </c>
      <c r="AV148" s="59" t="str">
        <f>IFERROR(VLOOKUP($E148,'May 2016'!$D$1:$Z$300,4,FALSE),"-")</f>
        <v>WAY2001E6BD</v>
      </c>
      <c r="AW148" s="59" t="str">
        <f>IFERROR(VLOOKUP(AV148,'Paid Invoices'!$F$6:$I$381,3,FALSE),"")</f>
        <v/>
      </c>
      <c r="AX148" s="59" t="str">
        <f>IFERROR(VLOOKUP(AV148,'Open Invoices'!$D$1:$E$3000,2,FALSE),"")</f>
        <v/>
      </c>
      <c r="AY148" s="59">
        <f>IFERROR(VLOOKUP($E148,'Apr 2016'!$D$1:$Z$300,22,FALSE),"-")</f>
        <v>206.71</v>
      </c>
      <c r="AZ148" s="59" t="str">
        <f>IFERROR(VLOOKUP($E148,'Apr 2016'!$D$1:$Z$300,4,FALSE),"-")</f>
        <v>WAY2001D6BC</v>
      </c>
      <c r="BA148" s="59" t="str">
        <f>IFERROR(VLOOKUP(AZ148,'Paid Invoices'!$F$6:$I$381,3,FALSE),"")</f>
        <v/>
      </c>
      <c r="BB148" s="59" t="str">
        <f>IFERROR(VLOOKUP(AZ148,'Open Invoices'!$D$1:$E$3000,2,FALSE),"")</f>
        <v/>
      </c>
      <c r="BC148" s="59">
        <f>IFERROR(VLOOKUP($E148,'Mar 2016'!$D$1:$Z$300,22,FALSE),"-")</f>
        <v>267.3</v>
      </c>
      <c r="BD148" s="59" t="str">
        <f>IFERROR(VLOOKUP($E148,'Mar 2016'!$D$1:$Z$300,4,FALSE),"-")</f>
        <v>WAY2001C6AX</v>
      </c>
      <c r="BE148" s="59" t="str">
        <f>IFERROR(VLOOKUP(BD148,'Paid Invoices'!$F$6:$I$381,3,FALSE),"")</f>
        <v/>
      </c>
      <c r="BF148" s="59" t="str">
        <f>IFERROR(VLOOKUP(BD148,'Open Invoices'!$D$1:$E$3000,2,FALSE),"")</f>
        <v/>
      </c>
      <c r="BG148" s="59">
        <f>IFERROR(VLOOKUP($E148,'Feb 2016'!$D$1:$Z$300,22,FALSE),"-")</f>
        <v>98.42</v>
      </c>
      <c r="BH148" s="59" t="str">
        <f>IFERROR(VLOOKUP($E148,'Feb 2016'!$D$1:$Z$300,4,FALSE),"-")</f>
        <v>WAY2001B6AQ</v>
      </c>
      <c r="BI148" s="59" t="str">
        <f>IFERROR(VLOOKUP(BH148,'Paid Invoices'!$F$6:$I$381,3,FALSE),"")</f>
        <v/>
      </c>
      <c r="BJ148" s="59" t="str">
        <f>IFERROR(VLOOKUP(BH148,'Open Invoices'!$D$1:$E$3000,2,FALSE),"")</f>
        <v/>
      </c>
      <c r="BK148" s="59">
        <f>IFERROR(VLOOKUP($E148,'Jan 2016'!$D$1:$Z$300,22,FALSE),"-")</f>
        <v>36.11</v>
      </c>
      <c r="BL148" s="59" t="str">
        <f>IFERROR(VLOOKUP($E148,'Jan 2016'!$D$1:$Z$300,4,FALSE),"-")</f>
        <v>WAY2001A6BC</v>
      </c>
      <c r="BM148" s="59" t="str">
        <f>IFERROR(VLOOKUP(BL148,'Paid Invoices'!$F$6:$I$381,3,FALSE),"")</f>
        <v/>
      </c>
      <c r="BN148" s="59" t="str">
        <f>IFERROR(VLOOKUP(BL148,'Open Invoices'!$D$1:$E$3000,2,FALSE),"")</f>
        <v/>
      </c>
      <c r="BO148" s="59">
        <f>IFERROR(VLOOKUP($E148,'Dec 2015'!$D$1:$Z$300,22,FALSE),"-")</f>
        <v>62.59</v>
      </c>
      <c r="BP148" s="59" t="str">
        <f>IFERROR(VLOOKUP($E148,'Dec 2015'!$D$1:$Z$300,4,FALSE),"-")</f>
        <v>WAY2001L5AB</v>
      </c>
      <c r="BQ148" s="59" t="str">
        <f>IFERROR(VLOOKUP(BP148,'Paid Invoices'!$F$6:$I$381,3,FALSE),"")</f>
        <v/>
      </c>
      <c r="BR148" s="59" t="str">
        <f>IFERROR(VLOOKUP(BP148,'Open Invoices'!$D$1:$E$3000,2,FALSE),"")</f>
        <v/>
      </c>
      <c r="BS148" s="59">
        <f>IFERROR(VLOOKUP($E148,'Nov 2015'!$D$1:$Z$300,22,FALSE),"-")</f>
        <v>95</v>
      </c>
      <c r="BT148" s="59" t="str">
        <f>IFERROR(VLOOKUP($E148,'Nov 2015'!$D$1:$Z$300,4,FALSE),"-")</f>
        <v>WAY2001K5AZ</v>
      </c>
      <c r="BU148" s="59" t="str">
        <f>IFERROR(VLOOKUP(BT148,'Paid Invoices'!$F$6:$I$381,3,FALSE),"")</f>
        <v/>
      </c>
      <c r="BV148" s="59" t="str">
        <f>IFERROR(VLOOKUP(BT148,'Open Invoices'!$D$1:$E$3000,2,FALSE),"")</f>
        <v/>
      </c>
      <c r="BW148" s="59">
        <f>IFERROR(VLOOKUP($E148,'Oct 2015'!$D$1:$Z$300,22,FALSE),"-")</f>
        <v>215.53</v>
      </c>
      <c r="BX148" s="59" t="str">
        <f>IFERROR(VLOOKUP($E148,'Oct 2015'!$D$1:$Z$300,4,FALSE),"-")</f>
        <v>WAY2001J5BB</v>
      </c>
      <c r="BY148" s="59" t="str">
        <f>IFERROR(VLOOKUP(BX148,'Paid Invoices'!$F$6:$I$381,3,FALSE),"")</f>
        <v/>
      </c>
      <c r="BZ148" s="59" t="str">
        <f>IFERROR(VLOOKUP(BX148,'Open Invoices'!$D$1:$E$3000,2,FALSE),"")</f>
        <v/>
      </c>
      <c r="CA148" s="59" t="str">
        <f>IFERROR(VLOOKUP($E148,'Sep 2015'!$D$1:$Z$300,22,FALSE),"-")</f>
        <v>-</v>
      </c>
      <c r="CB148" s="59" t="str">
        <f>IFERROR(VLOOKUP($E148,'Sep 2015'!$D$1:$Z$300,4,FALSE),"-")</f>
        <v>-</v>
      </c>
      <c r="CC148" s="59" t="str">
        <f>IFERROR(VLOOKUP(CB148,'Paid Invoices'!$F$6:$I$381,3,FALSE),"")</f>
        <v/>
      </c>
      <c r="CD148" s="59" t="str">
        <f>IFERROR(VLOOKUP(CB148,'Open Invoices'!$D$1:$E$3000,2,FALSE),"")</f>
        <v/>
      </c>
      <c r="CE148" s="52"/>
      <c r="CF148" s="52" t="s">
        <v>2115</v>
      </c>
      <c r="CG148" s="49" t="str">
        <f>IFERROR(IFERROR(VLOOKUP($E148,'Asset Group  All Assets'!$B$1:$C$500,2,FALSE),(VLOOKUP($E148,'Missing-WSU-POs'!$B$1:$D$500,3,FALSE))),"?")</f>
        <v>P0772275</v>
      </c>
      <c r="CH148" s="31" t="str">
        <f>IF(G148="","",G148)</f>
        <v>P0772275</v>
      </c>
      <c r="CI148" s="31" t="str">
        <f>IF(CG148=CH148,"","Wrong PO")</f>
        <v/>
      </c>
      <c r="CJ148" s="29" t="str">
        <f>IFERROR(IF(VLOOKUP($E148,'Org July 2016 '!$D$1:$Z$500,3,FALSE)=G148,"-","Wrong PO"),"new")</f>
        <v>Wrong PO</v>
      </c>
      <c r="CK148" s="32">
        <f>IF(CJ148="wrong PO",(VLOOKUP($E148,'Org July 2016 '!$D$1:$Z$500,3,FALSE)),"")</f>
        <v>0</v>
      </c>
      <c r="CL148" s="29" t="str">
        <f>IFERROR(IF(VLOOKUP($E148,'Org June 2016 '!$D$1:$Z$500,3,FALSE)=G148,"-","Wrong PO"),"new")</f>
        <v>Wrong PO</v>
      </c>
      <c r="CM148" s="32">
        <f>IF(CL148="wrong PO",(VLOOKUP($E148,'Org June 2016 '!$D$1:$Z$500,3,FALSE)),"")</f>
        <v>0</v>
      </c>
      <c r="CN148" s="29" t="str">
        <f>IFERROR(IF(VLOOKUP($E148,'May 2016'!D214:Z713,3,FALSE)=G148,"-","Wrong PO"),"new")</f>
        <v>new</v>
      </c>
      <c r="CO148" s="32" t="str">
        <f>IF(CN148="wrong PO",(VLOOKUP($E148,'May 2016'!D214:Z713,3,FALSE)),"")</f>
        <v/>
      </c>
      <c r="CP148" s="29" t="str">
        <f>IFERROR(IF(VLOOKUP($E148,'Apr 2016'!$D$1:$Z$500,3,FALSE)=G148,"-","Wrong PO"),"new")</f>
        <v>-</v>
      </c>
      <c r="CQ148" s="32" t="str">
        <f>IF(CP148="wrong PO",(VLOOKUP($E148,'Apr 2016'!$D$1:$Z$500,3,FALSE)),"")</f>
        <v/>
      </c>
      <c r="CR148" s="32" t="str">
        <f>IFERROR(IF(VLOOKUP($E148,'Mar 2016'!$D$1:$Z$500,3,FALSE)=G148,"-","Wrong PO"),"new")</f>
        <v>-</v>
      </c>
      <c r="CS148" s="32" t="str">
        <f>IF(CP148="wrong PO",(VLOOKUP($E148,'Mar 2016'!$D$1:$Z$500,3,FALSE)),"")</f>
        <v/>
      </c>
      <c r="CT148" s="32" t="str">
        <f>IFERROR(IF(VLOOKUP($E148,'Feb 2016'!$D$1:$Z$500,3,FALSE)=G148,"-","Wrong PO"),"new")</f>
        <v>-</v>
      </c>
      <c r="CU148" s="32" t="str">
        <f>IF(CP148="wrong PO",(VLOOKUP($E148,'Feb 2016'!$D$1:$Z$500,3,FALSE)),"")</f>
        <v/>
      </c>
      <c r="CV148" s="29" t="str">
        <f>IFERROR(IF(VLOOKUP($E148,'Jan 2016'!$D$1:$Z$500,3,FALSE)=G148,"-","Wrong PO"),"new")</f>
        <v>-</v>
      </c>
      <c r="CW148" s="32" t="str">
        <f>IF(CV148="wrong PO",(VLOOKUP($E148,'Jan 2016'!$D$1:$Z$500,3,FALSE)),"")</f>
        <v/>
      </c>
      <c r="CX148" s="29" t="str">
        <f>IFERROR(IF(VLOOKUP($E148,'Dec 2015'!$D$1:$Z$500,3,FALSE)=G148,"-","Wrong PO"),"new")</f>
        <v>-</v>
      </c>
      <c r="CY148" s="32" t="str">
        <f>IF(CX148="wrong PO",(VLOOKUP($E148,'Dec 2015'!$D$1:$Z$500,3,FALSE)),"")</f>
        <v/>
      </c>
      <c r="CZ148" s="29" t="str">
        <f>IFERROR(IF(VLOOKUP($E148,'Nov 2015'!$D$1:$Z$500,3,FALSE)=G148,"-","Wrong PO"),"new")</f>
        <v>-</v>
      </c>
      <c r="DA148" s="32" t="str">
        <f>IF(CZ148="wrong PO",(VLOOKUP($E148,'Nov 2015'!$D$1:$Z$500,3,FALSE)),"")</f>
        <v/>
      </c>
      <c r="DB148" s="29" t="str">
        <f>IFERROR(IF(VLOOKUP($E148,'Oct 2015'!$D$1:$Z$500,3,FALSE)=G148,"-","Wrong PO"),"new")</f>
        <v>-</v>
      </c>
      <c r="DC148" s="32" t="str">
        <f>IF(DB148="wrong PO",(VLOOKUP($E148,'Oct 2015'!$D$1:$Z$500,3,FALSE)),"")</f>
        <v/>
      </c>
      <c r="DD148" s="29" t="str">
        <f>IFERROR(IF(VLOOKUP($E148,'Sep 2015'!$D$1:$Z$500,3,FALSE)=G148,"-","Wrong PO"),"new")</f>
        <v>new</v>
      </c>
      <c r="DE148" s="32" t="str">
        <f>IF(DD148="wrong PO",(VLOOKUP($E148,'Sep 2015'!$D$1:$Z$500,3,FALSE)),"")</f>
        <v/>
      </c>
    </row>
    <row r="149" spans="1:109">
      <c r="A149" s="115">
        <v>215</v>
      </c>
      <c r="B149" s="2" t="s">
        <v>841</v>
      </c>
      <c r="C149" s="2" t="s">
        <v>510</v>
      </c>
      <c r="D149" s="2" t="s">
        <v>69</v>
      </c>
      <c r="E149" s="2" t="s">
        <v>263</v>
      </c>
      <c r="F149" s="2" t="s">
        <v>436</v>
      </c>
      <c r="G149" s="21" t="s">
        <v>105</v>
      </c>
      <c r="H149" s="21" t="str">
        <f>IFERROR(VLOOKUP($E149,'Wayne Master'!$B$1:$C$315,2,FALSE),"not on master")</f>
        <v>P0772275</v>
      </c>
      <c r="I149" s="11" t="s">
        <v>2055</v>
      </c>
      <c r="J149" s="3">
        <v>42256</v>
      </c>
      <c r="K149" s="2" t="s">
        <v>39</v>
      </c>
      <c r="L149" s="2" t="s">
        <v>438</v>
      </c>
      <c r="M149" s="2" t="s">
        <v>30</v>
      </c>
      <c r="N149" s="2" t="s">
        <v>31</v>
      </c>
      <c r="O149" s="2" t="s">
        <v>41</v>
      </c>
      <c r="P149" s="4">
        <v>2101</v>
      </c>
      <c r="Q149" s="4">
        <v>2376</v>
      </c>
      <c r="R149" s="4">
        <v>275</v>
      </c>
      <c r="S149" s="5">
        <v>4.6500000000000004</v>
      </c>
      <c r="T149" s="4">
        <v>3491</v>
      </c>
      <c r="U149" s="4">
        <v>3824</v>
      </c>
      <c r="V149" s="4">
        <v>333</v>
      </c>
      <c r="W149" s="5">
        <v>19.91</v>
      </c>
      <c r="X149" s="5">
        <v>0</v>
      </c>
      <c r="Y149" s="14">
        <v>24.56</v>
      </c>
      <c r="Z149" s="14">
        <v>0</v>
      </c>
      <c r="AA149" s="14">
        <v>24.56</v>
      </c>
      <c r="AB149" s="4">
        <v>24580</v>
      </c>
      <c r="AC149" s="55"/>
      <c r="AD149" s="59">
        <f>SUM(AI149,AM149,AQ149,AU149,AY149,BC149,BG149,BK149,BO149,BS149,BW149,CA149)</f>
        <v>268.72999999999996</v>
      </c>
      <c r="AE149" s="59">
        <f>(Q149*0.0169)+(U149*0.0598)</f>
        <v>268.82959999999997</v>
      </c>
      <c r="AF149" s="102">
        <f>IFERROR(IFERROR(VLOOKUP($G149,'FPO034'!$J$9:$Q$196,7,FALSE),(VLOOKUP($H149,'FPO034'!$J$9:$Q$196,7,FALSE))),"No PO")</f>
        <v>44529.24</v>
      </c>
      <c r="AG149" s="102">
        <f>IFERROR(IFERROR(VLOOKUP($G149,'FPO034'!$J$9:$Q$196,8,FALSE),(VLOOKUP($H149,'FPO034'!$J$9:$Q$196,8,FALSE))),"No PO")</f>
        <v>0</v>
      </c>
      <c r="AH149" s="102" t="str">
        <f>IF(AG149&lt;&gt;0,"No",IF(AD149&gt;AF149,"No",IF(AD149/AE149&lt;1,"--",IF(AD149/AE149&lt;1.02,"Maybe","No"))))</f>
        <v>--</v>
      </c>
      <c r="AI149" s="59">
        <f>IFERROR(VLOOKUP($E149,'Rev2 Aug 16'!$D$1:$Z$300,22,FALSE),"-")</f>
        <v>24.56</v>
      </c>
      <c r="AJ149" s="59" t="str">
        <f>IFERROR(VLOOKUP($E149,'Rev2 Aug 16'!$D$1:$Z$300,5,FALSE),"-")</f>
        <v>WAY2001H6BE</v>
      </c>
      <c r="AK149" s="59" t="str">
        <f>IFERROR(VLOOKUP(AJ149,'Paid Invoices'!$F$6:$I$381,3,FALSE),"")</f>
        <v/>
      </c>
      <c r="AL149" s="59" t="str">
        <f>IFERROR(VLOOKUP(AJ149,'Open Invoices'!$D$1:$E$3000,2,FALSE),"")</f>
        <v/>
      </c>
      <c r="AM149" s="59">
        <f>IFERROR(VLOOKUP($E149,'Rev2 July 16'!$D$1:$Z$300,22,FALSE),"-")</f>
        <v>21.69</v>
      </c>
      <c r="AN149" s="59" t="str">
        <f>IFERROR(VLOOKUP($E149,'Rev2 July 16'!$D$1:$Z$300,5,FALSE),"-")</f>
        <v>WAY2001G6BG</v>
      </c>
      <c r="AO149" s="59" t="str">
        <f>IFERROR(VLOOKUP(AN149,'Paid Invoices'!$F$6:$I$381,3,FALSE),"")</f>
        <v/>
      </c>
      <c r="AP149" s="59" t="str">
        <f>IFERROR(VLOOKUP(AN149,'Open Invoices'!$D$1:$E$3000,2,FALSE),"")</f>
        <v/>
      </c>
      <c r="AQ149" s="59">
        <f>IFERROR(VLOOKUP($E149,'Rev June 16'!$D$1:$Z$300,22,FALSE),"-")</f>
        <v>48.61</v>
      </c>
      <c r="AR149" s="59" t="str">
        <f>IFERROR(VLOOKUP($E149,'Rev June 16'!$D$1:$Z$300,4,FALSE),"-")</f>
        <v>WAY2001F6BE</v>
      </c>
      <c r="AS149" s="59" t="str">
        <f>IFERROR(VLOOKUP(AR149,'Paid Invoices'!$F$6:$I$381,3,FALSE),"")</f>
        <v/>
      </c>
      <c r="AT149" s="59" t="str">
        <f>IFERROR(VLOOKUP(AR149,'Open Invoices'!$D$1:$E$3000,2,FALSE),"")</f>
        <v/>
      </c>
      <c r="AU149" s="59">
        <f>IFERROR(VLOOKUP($E149,'May 2016'!$D$1:$Z$300,22,FALSE),"-")</f>
        <v>67.959999999999994</v>
      </c>
      <c r="AV149" s="59" t="str">
        <f>IFERROR(VLOOKUP($E149,'May 2016'!$D$1:$Z$300,4,FALSE),"-")</f>
        <v>WAY2001E6BD</v>
      </c>
      <c r="AW149" s="59" t="str">
        <f>IFERROR(VLOOKUP(AV149,'Paid Invoices'!$F$6:$I$381,3,FALSE),"")</f>
        <v/>
      </c>
      <c r="AX149" s="59" t="str">
        <f>IFERROR(VLOOKUP(AV149,'Open Invoices'!$D$1:$E$3000,2,FALSE),"")</f>
        <v/>
      </c>
      <c r="AY149" s="59">
        <f>IFERROR(VLOOKUP($E149,'Apr 2016'!$D$1:$Z$300,22,FALSE),"-")</f>
        <v>75.069999999999993</v>
      </c>
      <c r="AZ149" s="59" t="str">
        <f>IFERROR(VLOOKUP($E149,'Apr 2016'!$D$1:$Z$300,4,FALSE),"-")</f>
        <v>WAY2001D6BC</v>
      </c>
      <c r="BA149" s="59" t="str">
        <f>IFERROR(VLOOKUP(AZ149,'Paid Invoices'!$F$6:$I$381,3,FALSE),"")</f>
        <v/>
      </c>
      <c r="BB149" s="59" t="str">
        <f>IFERROR(VLOOKUP(AZ149,'Open Invoices'!$D$1:$E$3000,2,FALSE),"")</f>
        <v/>
      </c>
      <c r="BC149" s="59">
        <f>IFERROR(VLOOKUP($E149,'Mar 2016'!$D$1:$Z$300,22,FALSE),"-")</f>
        <v>11.97</v>
      </c>
      <c r="BD149" s="59" t="str">
        <f>IFERROR(VLOOKUP($E149,'Mar 2016'!$D$1:$Z$300,4,FALSE),"-")</f>
        <v>WAY2001C6AX</v>
      </c>
      <c r="BE149" s="59" t="str">
        <f>IFERROR(VLOOKUP(BD149,'Paid Invoices'!$F$6:$I$381,3,FALSE),"")</f>
        <v/>
      </c>
      <c r="BF149" s="59" t="str">
        <f>IFERROR(VLOOKUP(BD149,'Open Invoices'!$D$1:$E$3000,2,FALSE),"")</f>
        <v/>
      </c>
      <c r="BG149" s="59">
        <f>IFERROR(VLOOKUP($E149,'Feb 2016'!$D$1:$Z$300,22,FALSE),"-")</f>
        <v>3.89</v>
      </c>
      <c r="BH149" s="59" t="str">
        <f>IFERROR(VLOOKUP($E149,'Feb 2016'!$D$1:$Z$300,4,FALSE),"-")</f>
        <v>WAY2001B6AQ</v>
      </c>
      <c r="BI149" s="59" t="str">
        <f>IFERROR(VLOOKUP(BH149,'Paid Invoices'!$F$6:$I$381,3,FALSE),"")</f>
        <v/>
      </c>
      <c r="BJ149" s="59" t="str">
        <f>IFERROR(VLOOKUP(BH149,'Open Invoices'!$D$1:$E$3000,2,FALSE),"")</f>
        <v/>
      </c>
      <c r="BK149" s="59">
        <f>IFERROR(VLOOKUP($E149,'Jan 2016'!$D$1:$Z$300,22,FALSE),"-")</f>
        <v>10.14</v>
      </c>
      <c r="BL149" s="59" t="str">
        <f>IFERROR(VLOOKUP($E149,'Jan 2016'!$D$1:$Z$300,4,FALSE),"-")</f>
        <v>WAY2001A6BC</v>
      </c>
      <c r="BM149" s="59" t="str">
        <f>IFERROR(VLOOKUP(BL149,'Paid Invoices'!$F$6:$I$381,3,FALSE),"")</f>
        <v/>
      </c>
      <c r="BN149" s="59" t="str">
        <f>IFERROR(VLOOKUP(BL149,'Open Invoices'!$D$1:$E$3000,2,FALSE),"")</f>
        <v/>
      </c>
      <c r="BO149" s="59">
        <f>IFERROR(VLOOKUP($E149,'Dec 2015'!$D$1:$Z$300,22,FALSE),"-")</f>
        <v>3.02</v>
      </c>
      <c r="BP149" s="59" t="str">
        <f>IFERROR(VLOOKUP($E149,'Dec 2015'!$D$1:$Z$300,4,FALSE),"-")</f>
        <v>WAY2001L5AB</v>
      </c>
      <c r="BQ149" s="59" t="str">
        <f>IFERROR(VLOOKUP(BP149,'Paid Invoices'!$F$6:$I$381,3,FALSE),"")</f>
        <v/>
      </c>
      <c r="BR149" s="59" t="str">
        <f>IFERROR(VLOOKUP(BP149,'Open Invoices'!$D$1:$E$3000,2,FALSE),"")</f>
        <v/>
      </c>
      <c r="BS149" s="59">
        <f>IFERROR(VLOOKUP($E149,'Nov 2015'!$D$1:$Z$300,22,FALSE),"-")</f>
        <v>1.29</v>
      </c>
      <c r="BT149" s="59" t="str">
        <f>IFERROR(VLOOKUP($E149,'Nov 2015'!$D$1:$Z$300,4,FALSE),"-")</f>
        <v>WAY2001K5AZ</v>
      </c>
      <c r="BU149" s="59" t="str">
        <f>IFERROR(VLOOKUP(BT149,'Paid Invoices'!$F$6:$I$381,3,FALSE),"")</f>
        <v/>
      </c>
      <c r="BV149" s="59" t="str">
        <f>IFERROR(VLOOKUP(BT149,'Open Invoices'!$D$1:$E$3000,2,FALSE),"")</f>
        <v/>
      </c>
      <c r="BW149" s="59">
        <f>IFERROR(VLOOKUP($E149,'Oct 2015'!$D$1:$Z$300,22,FALSE),"-")</f>
        <v>0.53</v>
      </c>
      <c r="BX149" s="59" t="str">
        <f>IFERROR(VLOOKUP($E149,'Oct 2015'!$D$1:$Z$300,4,FALSE),"-")</f>
        <v>WAY2001J5BB</v>
      </c>
      <c r="BY149" s="59" t="str">
        <f>IFERROR(VLOOKUP(BX149,'Paid Invoices'!$F$6:$I$381,3,FALSE),"")</f>
        <v/>
      </c>
      <c r="BZ149" s="59" t="str">
        <f>IFERROR(VLOOKUP(BX149,'Open Invoices'!$D$1:$E$3000,2,FALSE),"")</f>
        <v/>
      </c>
      <c r="CA149" s="59" t="str">
        <f>IFERROR(VLOOKUP($E149,'Sep 2015'!$D$1:$Z$300,22,FALSE),"-")</f>
        <v>-</v>
      </c>
      <c r="CB149" s="59" t="str">
        <f>IFERROR(VLOOKUP($E149,'Sep 2015'!$D$1:$Z$300,4,FALSE),"-")</f>
        <v>-</v>
      </c>
      <c r="CC149" s="59" t="str">
        <f>IFERROR(VLOOKUP(CB149,'Paid Invoices'!$F$6:$I$381,3,FALSE),"")</f>
        <v/>
      </c>
      <c r="CD149" s="59" t="str">
        <f>IFERROR(VLOOKUP(CB149,'Open Invoices'!$D$1:$E$3000,2,FALSE),"")</f>
        <v/>
      </c>
      <c r="CE149" s="52"/>
      <c r="CF149" s="52" t="s">
        <v>2115</v>
      </c>
      <c r="CG149" s="49" t="str">
        <f>IFERROR(IFERROR(VLOOKUP($E149,'Asset Group  All Assets'!$B$1:$C$500,2,FALSE),(VLOOKUP($E149,'Missing-WSU-POs'!$B$1:$D$500,3,FALSE))),"?")</f>
        <v>P0772275</v>
      </c>
      <c r="CH149" s="31" t="str">
        <f>IF(G149="","",G149)</f>
        <v>P0772275</v>
      </c>
      <c r="CI149" s="31" t="str">
        <f>IF(CG149=CH149,"","Wrong PO")</f>
        <v/>
      </c>
      <c r="CJ149" s="29" t="str">
        <f>IFERROR(IF(VLOOKUP($E149,'Org July 2016 '!$D$1:$Z$500,3,FALSE)=G149,"-","Wrong PO"),"new")</f>
        <v>Wrong PO</v>
      </c>
      <c r="CK149" s="32">
        <f>IF(CJ149="wrong PO",(VLOOKUP($E149,'Org July 2016 '!$D$1:$Z$500,3,FALSE)),"")</f>
        <v>0</v>
      </c>
      <c r="CL149" s="29" t="str">
        <f>IFERROR(IF(VLOOKUP($E149,'Org June 2016 '!$D$1:$Z$500,3,FALSE)=G149,"-","Wrong PO"),"new")</f>
        <v>Wrong PO</v>
      </c>
      <c r="CM149" s="32">
        <f>IF(CL149="wrong PO",(VLOOKUP($E149,'Org June 2016 '!$D$1:$Z$500,3,FALSE)),"")</f>
        <v>0</v>
      </c>
      <c r="CN149" s="29" t="str">
        <f>IFERROR(IF(VLOOKUP($E149,'May 2016'!D215:Z714,3,FALSE)=G149,"-","Wrong PO"),"new")</f>
        <v>new</v>
      </c>
      <c r="CO149" s="32" t="str">
        <f>IF(CN149="wrong PO",(VLOOKUP($E149,'May 2016'!D215:Z714,3,FALSE)),"")</f>
        <v/>
      </c>
      <c r="CP149" s="29" t="str">
        <f>IFERROR(IF(VLOOKUP($E149,'Apr 2016'!$D$1:$Z$500,3,FALSE)=G149,"-","Wrong PO"),"new")</f>
        <v>-</v>
      </c>
      <c r="CQ149" s="32" t="str">
        <f>IF(CP149="wrong PO",(VLOOKUP($E149,'Apr 2016'!$D$1:$Z$500,3,FALSE)),"")</f>
        <v/>
      </c>
      <c r="CR149" s="32" t="str">
        <f>IFERROR(IF(VLOOKUP($E149,'Mar 2016'!$D$1:$Z$500,3,FALSE)=G149,"-","Wrong PO"),"new")</f>
        <v>-</v>
      </c>
      <c r="CS149" s="32" t="str">
        <f>IF(CP149="wrong PO",(VLOOKUP($E149,'Mar 2016'!$D$1:$Z$500,3,FALSE)),"")</f>
        <v/>
      </c>
      <c r="CT149" s="32" t="str">
        <f>IFERROR(IF(VLOOKUP($E149,'Feb 2016'!$D$1:$Z$500,3,FALSE)=G149,"-","Wrong PO"),"new")</f>
        <v>-</v>
      </c>
      <c r="CU149" s="32" t="str">
        <f>IF(CP149="wrong PO",(VLOOKUP($E149,'Feb 2016'!$D$1:$Z$500,3,FALSE)),"")</f>
        <v/>
      </c>
      <c r="CV149" s="29" t="str">
        <f>IFERROR(IF(VLOOKUP($E149,'Jan 2016'!$D$1:$Z$500,3,FALSE)=G149,"-","Wrong PO"),"new")</f>
        <v>-</v>
      </c>
      <c r="CW149" s="32" t="str">
        <f>IF(CV149="wrong PO",(VLOOKUP($E149,'Jan 2016'!$D$1:$Z$500,3,FALSE)),"")</f>
        <v/>
      </c>
      <c r="CX149" s="29" t="str">
        <f>IFERROR(IF(VLOOKUP($E149,'Dec 2015'!$D$1:$Z$500,3,FALSE)=G149,"-","Wrong PO"),"new")</f>
        <v>-</v>
      </c>
      <c r="CY149" s="32" t="str">
        <f>IF(CX149="wrong PO",(VLOOKUP($E149,'Dec 2015'!$D$1:$Z$500,3,FALSE)),"")</f>
        <v/>
      </c>
      <c r="CZ149" s="29" t="str">
        <f>IFERROR(IF(VLOOKUP($E149,'Nov 2015'!$D$1:$Z$500,3,FALSE)=G149,"-","Wrong PO"),"new")</f>
        <v>-</v>
      </c>
      <c r="DA149" s="32" t="str">
        <f>IF(CZ149="wrong PO",(VLOOKUP($E149,'Nov 2015'!$D$1:$Z$500,3,FALSE)),"")</f>
        <v/>
      </c>
      <c r="DB149" s="29" t="str">
        <f>IFERROR(IF(VLOOKUP($E149,'Oct 2015'!$D$1:$Z$500,3,FALSE)=G149,"-","Wrong PO"),"new")</f>
        <v>-</v>
      </c>
      <c r="DC149" s="32" t="str">
        <f>IF(DB149="wrong PO",(VLOOKUP($E149,'Oct 2015'!$D$1:$Z$500,3,FALSE)),"")</f>
        <v/>
      </c>
      <c r="DD149" s="29" t="str">
        <f>IFERROR(IF(VLOOKUP($E149,'Sep 2015'!$D$1:$Z$500,3,FALSE)=G149,"-","Wrong PO"),"new")</f>
        <v>new</v>
      </c>
      <c r="DE149" s="32" t="str">
        <f>IF(DD149="wrong PO",(VLOOKUP($E149,'Sep 2015'!$D$1:$Z$500,3,FALSE)),"")</f>
        <v/>
      </c>
    </row>
    <row r="150" spans="1:109">
      <c r="A150" s="115">
        <v>216</v>
      </c>
      <c r="B150" s="2" t="s">
        <v>841</v>
      </c>
      <c r="C150" s="2" t="s">
        <v>510</v>
      </c>
      <c r="D150" s="2" t="s">
        <v>76</v>
      </c>
      <c r="E150" s="2" t="s">
        <v>309</v>
      </c>
      <c r="F150" s="2" t="s">
        <v>482</v>
      </c>
      <c r="G150" s="21" t="s">
        <v>105</v>
      </c>
      <c r="H150" s="21" t="str">
        <f>IFERROR(VLOOKUP($E150,'Wayne Master'!$B$1:$C$315,2,FALSE),"not on master")</f>
        <v>P0772275</v>
      </c>
      <c r="I150" s="11" t="s">
        <v>2055</v>
      </c>
      <c r="J150" s="3">
        <v>42256</v>
      </c>
      <c r="K150" s="2" t="s">
        <v>39</v>
      </c>
      <c r="L150" s="2" t="s">
        <v>434</v>
      </c>
      <c r="M150" s="2" t="s">
        <v>30</v>
      </c>
      <c r="N150" s="2" t="s">
        <v>31</v>
      </c>
      <c r="O150" s="2" t="s">
        <v>41</v>
      </c>
      <c r="P150" s="4">
        <v>131771</v>
      </c>
      <c r="Q150" s="4">
        <v>138209</v>
      </c>
      <c r="R150" s="4">
        <v>6438</v>
      </c>
      <c r="S150" s="5">
        <v>108.8</v>
      </c>
      <c r="T150" s="4">
        <v>28513</v>
      </c>
      <c r="U150" s="4">
        <v>30807</v>
      </c>
      <c r="V150" s="4">
        <v>2294</v>
      </c>
      <c r="W150" s="5">
        <v>137.18</v>
      </c>
      <c r="X150" s="5">
        <v>0</v>
      </c>
      <c r="Y150" s="14">
        <v>245.98</v>
      </c>
      <c r="Z150" s="14">
        <v>0</v>
      </c>
      <c r="AA150" s="14">
        <v>245.98</v>
      </c>
      <c r="AB150" s="4">
        <v>24580</v>
      </c>
      <c r="AC150" s="55"/>
      <c r="AD150" s="59">
        <f>SUM(AI150,AM150,AQ150,AU150,AY150,BC150,BG150,BK150,BO150,BS150,BW150,CA150)</f>
        <v>4177.4699999999993</v>
      </c>
      <c r="AE150" s="59">
        <f>(Q150*0.0169)+(U150*0.0598)</f>
        <v>4177.9906999999994</v>
      </c>
      <c r="AF150" s="102">
        <f>IFERROR(IFERROR(VLOOKUP($G150,'FPO034'!$J$9:$Q$196,7,FALSE),(VLOOKUP($H150,'FPO034'!$J$9:$Q$196,7,FALSE))),"No PO")</f>
        <v>44529.24</v>
      </c>
      <c r="AG150" s="102">
        <f>IFERROR(IFERROR(VLOOKUP($G150,'FPO034'!$J$9:$Q$196,8,FALSE),(VLOOKUP($H150,'FPO034'!$J$9:$Q$196,8,FALSE))),"No PO")</f>
        <v>0</v>
      </c>
      <c r="AH150" s="102" t="str">
        <f>IF(AG150&lt;&gt;0,"No",IF(AD150&gt;AF150,"No",IF(AD150/AE150&lt;1,"--",IF(AD150/AE150&lt;1.02,"Maybe","No"))))</f>
        <v>--</v>
      </c>
      <c r="AI150" s="59">
        <f>IFERROR(VLOOKUP($E150,'Rev2 Aug 16'!$D$1:$Z$300,22,FALSE),"-")</f>
        <v>245.98</v>
      </c>
      <c r="AJ150" s="59" t="str">
        <f>IFERROR(VLOOKUP($E150,'Rev2 Aug 16'!$D$1:$Z$300,5,FALSE),"-")</f>
        <v>WAY2001H6BE</v>
      </c>
      <c r="AK150" s="59" t="str">
        <f>IFERROR(VLOOKUP(AJ150,'Paid Invoices'!$F$6:$I$381,3,FALSE),"")</f>
        <v/>
      </c>
      <c r="AL150" s="59" t="str">
        <f>IFERROR(VLOOKUP(AJ150,'Open Invoices'!$D$1:$E$3000,2,FALSE),"")</f>
        <v/>
      </c>
      <c r="AM150" s="59">
        <f>IFERROR(VLOOKUP($E150,'Rev2 July 16'!$D$1:$Z$300,22,FALSE),"-")</f>
        <v>229.79</v>
      </c>
      <c r="AN150" s="59" t="str">
        <f>IFERROR(VLOOKUP($E150,'Rev2 July 16'!$D$1:$Z$300,5,FALSE),"-")</f>
        <v>WAY2001G6BG</v>
      </c>
      <c r="AO150" s="59" t="str">
        <f>IFERROR(VLOOKUP(AN150,'Paid Invoices'!$F$6:$I$381,3,FALSE),"")</f>
        <v/>
      </c>
      <c r="AP150" s="59" t="str">
        <f>IFERROR(VLOOKUP(AN150,'Open Invoices'!$D$1:$E$3000,2,FALSE),"")</f>
        <v/>
      </c>
      <c r="AQ150" s="59">
        <f>IFERROR(VLOOKUP($E150,'Rev June 16'!$D$1:$Z$300,22,FALSE),"-")</f>
        <v>597.30999999999995</v>
      </c>
      <c r="AR150" s="59" t="str">
        <f>IFERROR(VLOOKUP($E150,'Rev June 16'!$D$1:$Z$300,4,FALSE),"-")</f>
        <v>WAY2001F6BE</v>
      </c>
      <c r="AS150" s="59" t="str">
        <f>IFERROR(VLOOKUP(AR150,'Paid Invoices'!$F$6:$I$381,3,FALSE),"")</f>
        <v/>
      </c>
      <c r="AT150" s="59" t="str">
        <f>IFERROR(VLOOKUP(AR150,'Open Invoices'!$D$1:$E$3000,2,FALSE),"")</f>
        <v/>
      </c>
      <c r="AU150" s="59">
        <f>IFERROR(VLOOKUP($E150,'May 2016'!$D$1:$Z$300,22,FALSE),"-")</f>
        <v>579.9</v>
      </c>
      <c r="AV150" s="59" t="str">
        <f>IFERROR(VLOOKUP($E150,'May 2016'!$D$1:$Z$300,4,FALSE),"-")</f>
        <v>WAY2001E6BD</v>
      </c>
      <c r="AW150" s="59" t="str">
        <f>IFERROR(VLOOKUP(AV150,'Paid Invoices'!$F$6:$I$381,3,FALSE),"")</f>
        <v/>
      </c>
      <c r="AX150" s="59" t="str">
        <f>IFERROR(VLOOKUP(AV150,'Open Invoices'!$D$1:$E$3000,2,FALSE),"")</f>
        <v/>
      </c>
      <c r="AY150" s="59">
        <f>IFERROR(VLOOKUP($E150,'Apr 2016'!$D$1:$Z$300,22,FALSE),"-")</f>
        <v>432.2</v>
      </c>
      <c r="AZ150" s="59" t="str">
        <f>IFERROR(VLOOKUP($E150,'Apr 2016'!$D$1:$Z$300,4,FALSE),"-")</f>
        <v>WAY2001D6BC</v>
      </c>
      <c r="BA150" s="59" t="str">
        <f>IFERROR(VLOOKUP(AZ150,'Paid Invoices'!$F$6:$I$381,3,FALSE),"")</f>
        <v/>
      </c>
      <c r="BB150" s="59" t="str">
        <f>IFERROR(VLOOKUP(AZ150,'Open Invoices'!$D$1:$E$3000,2,FALSE),"")</f>
        <v/>
      </c>
      <c r="BC150" s="59">
        <f>IFERROR(VLOOKUP($E150,'Mar 2016'!$D$1:$Z$300,22,FALSE),"-")</f>
        <v>633.16</v>
      </c>
      <c r="BD150" s="59" t="str">
        <f>IFERROR(VLOOKUP($E150,'Mar 2016'!$D$1:$Z$300,4,FALSE),"-")</f>
        <v>WAY2001C6AX</v>
      </c>
      <c r="BE150" s="59" t="str">
        <f>IFERROR(VLOOKUP(BD150,'Paid Invoices'!$F$6:$I$381,3,FALSE),"")</f>
        <v/>
      </c>
      <c r="BF150" s="59" t="str">
        <f>IFERROR(VLOOKUP(BD150,'Open Invoices'!$D$1:$E$3000,2,FALSE),"")</f>
        <v/>
      </c>
      <c r="BG150" s="59">
        <f>IFERROR(VLOOKUP($E150,'Feb 2016'!$D$1:$Z$300,22,FALSE),"-")</f>
        <v>437.17</v>
      </c>
      <c r="BH150" s="59" t="str">
        <f>IFERROR(VLOOKUP($E150,'Feb 2016'!$D$1:$Z$300,4,FALSE),"-")</f>
        <v>WAY2001B6AQ</v>
      </c>
      <c r="BI150" s="59" t="str">
        <f>IFERROR(VLOOKUP(BH150,'Paid Invoices'!$F$6:$I$381,3,FALSE),"")</f>
        <v/>
      </c>
      <c r="BJ150" s="59" t="str">
        <f>IFERROR(VLOOKUP(BH150,'Open Invoices'!$D$1:$E$3000,2,FALSE),"")</f>
        <v/>
      </c>
      <c r="BK150" s="59">
        <f>IFERROR(VLOOKUP($E150,'Jan 2016'!$D$1:$Z$300,22,FALSE),"-")</f>
        <v>280.18</v>
      </c>
      <c r="BL150" s="59" t="str">
        <f>IFERROR(VLOOKUP($E150,'Jan 2016'!$D$1:$Z$300,4,FALSE),"-")</f>
        <v>WAY2001A6BC</v>
      </c>
      <c r="BM150" s="59" t="str">
        <f>IFERROR(VLOOKUP(BL150,'Paid Invoices'!$F$6:$I$381,3,FALSE),"")</f>
        <v/>
      </c>
      <c r="BN150" s="59" t="str">
        <f>IFERROR(VLOOKUP(BL150,'Open Invoices'!$D$1:$E$3000,2,FALSE),"")</f>
        <v/>
      </c>
      <c r="BO150" s="59">
        <f>IFERROR(VLOOKUP($E150,'Dec 2015'!$D$1:$Z$300,22,FALSE),"-")</f>
        <v>291.39</v>
      </c>
      <c r="BP150" s="59" t="str">
        <f>IFERROR(VLOOKUP($E150,'Dec 2015'!$D$1:$Z$300,4,FALSE),"-")</f>
        <v>WAY2001L5AB</v>
      </c>
      <c r="BQ150" s="59" t="str">
        <f>IFERROR(VLOOKUP(BP150,'Paid Invoices'!$F$6:$I$381,3,FALSE),"")</f>
        <v/>
      </c>
      <c r="BR150" s="59" t="str">
        <f>IFERROR(VLOOKUP(BP150,'Open Invoices'!$D$1:$E$3000,2,FALSE),"")</f>
        <v/>
      </c>
      <c r="BS150" s="59">
        <f>IFERROR(VLOOKUP($E150,'Nov 2015'!$D$1:$Z$300,22,FALSE),"-")</f>
        <v>450.39</v>
      </c>
      <c r="BT150" s="59" t="str">
        <f>IFERROR(VLOOKUP($E150,'Nov 2015'!$D$1:$Z$300,4,FALSE),"-")</f>
        <v>WAY2001K5AZ</v>
      </c>
      <c r="BU150" s="59" t="str">
        <f>IFERROR(VLOOKUP(BT150,'Paid Invoices'!$F$6:$I$381,3,FALSE),"")</f>
        <v/>
      </c>
      <c r="BV150" s="59" t="str">
        <f>IFERROR(VLOOKUP(BT150,'Open Invoices'!$D$1:$E$3000,2,FALSE),"")</f>
        <v/>
      </c>
      <c r="BW150" s="59" t="str">
        <f>IFERROR(VLOOKUP($E150,'Oct 2015'!$D$1:$Z$300,22,FALSE),"-")</f>
        <v>-</v>
      </c>
      <c r="BX150" s="59" t="str">
        <f>IFERROR(VLOOKUP($E150,'Oct 2015'!$D$1:$Z$300,4,FALSE),"-")</f>
        <v>-</v>
      </c>
      <c r="BY150" s="59" t="str">
        <f>IFERROR(VLOOKUP(BX150,'Paid Invoices'!$F$6:$I$381,3,FALSE),"")</f>
        <v/>
      </c>
      <c r="BZ150" s="59" t="str">
        <f>IFERROR(VLOOKUP(BX150,'Open Invoices'!$D$1:$E$3000,2,FALSE),"")</f>
        <v/>
      </c>
      <c r="CA150" s="59" t="str">
        <f>IFERROR(VLOOKUP($E150,'Sep 2015'!$D$1:$Z$300,22,FALSE),"-")</f>
        <v>-</v>
      </c>
      <c r="CB150" s="59" t="str">
        <f>IFERROR(VLOOKUP($E150,'Sep 2015'!$D$1:$Z$300,4,FALSE),"-")</f>
        <v>-</v>
      </c>
      <c r="CC150" s="59" t="str">
        <f>IFERROR(VLOOKUP(CB150,'Paid Invoices'!$F$6:$I$381,3,FALSE),"")</f>
        <v/>
      </c>
      <c r="CD150" s="59" t="str">
        <f>IFERROR(VLOOKUP(CB150,'Open Invoices'!$D$1:$E$3000,2,FALSE),"")</f>
        <v/>
      </c>
      <c r="CE150" s="52"/>
      <c r="CF150" s="52" t="s">
        <v>2115</v>
      </c>
      <c r="CG150" s="49" t="str">
        <f>IFERROR(IFERROR(VLOOKUP($E150,'Asset Group  All Assets'!$B$1:$C$500,2,FALSE),(VLOOKUP($E150,'Missing-WSU-POs'!$B$1:$D$500,3,FALSE))),"?")</f>
        <v>P0772275</v>
      </c>
      <c r="CH150" s="31" t="str">
        <f>IF(G150="","",G150)</f>
        <v>P0772275</v>
      </c>
      <c r="CI150" s="31" t="str">
        <f>IF(CG150=CH150,"","Wrong PO")</f>
        <v/>
      </c>
      <c r="CJ150" s="29" t="str">
        <f>IFERROR(IF(VLOOKUP($E150,'Org July 2016 '!$D$1:$Z$500,3,FALSE)=G150,"-","Wrong PO"),"new")</f>
        <v>Wrong PO</v>
      </c>
      <c r="CK150" s="32">
        <f>IF(CJ150="wrong PO",(VLOOKUP($E150,'Org July 2016 '!$D$1:$Z$500,3,FALSE)),"")</f>
        <v>0</v>
      </c>
      <c r="CL150" s="29" t="str">
        <f>IFERROR(IF(VLOOKUP($E150,'Org June 2016 '!$D$1:$Z$500,3,FALSE)=G150,"-","Wrong PO"),"new")</f>
        <v>Wrong PO</v>
      </c>
      <c r="CM150" s="32">
        <f>IF(CL150="wrong PO",(VLOOKUP($E150,'Org June 2016 '!$D$1:$Z$500,3,FALSE)),"")</f>
        <v>0</v>
      </c>
      <c r="CN150" s="29" t="str">
        <f>IFERROR(IF(VLOOKUP($E150,'May 2016'!D216:Z715,3,FALSE)=G150,"-","Wrong PO"),"new")</f>
        <v>new</v>
      </c>
      <c r="CO150" s="32" t="str">
        <f>IF(CN150="wrong PO",(VLOOKUP($E150,'May 2016'!D216:Z715,3,FALSE)),"")</f>
        <v/>
      </c>
      <c r="CP150" s="29" t="str">
        <f>IFERROR(IF(VLOOKUP($E150,'Apr 2016'!$D$1:$Z$500,3,FALSE)=G150,"-","Wrong PO"),"new")</f>
        <v>-</v>
      </c>
      <c r="CQ150" s="32" t="str">
        <f>IF(CP150="wrong PO",(VLOOKUP($E150,'Apr 2016'!$D$1:$Z$500,3,FALSE)),"")</f>
        <v/>
      </c>
      <c r="CR150" s="32" t="str">
        <f>IFERROR(IF(VLOOKUP($E150,'Mar 2016'!$D$1:$Z$500,3,FALSE)=G150,"-","Wrong PO"),"new")</f>
        <v>-</v>
      </c>
      <c r="CS150" s="32" t="str">
        <f>IF(CP150="wrong PO",(VLOOKUP($E150,'Mar 2016'!$D$1:$Z$500,3,FALSE)),"")</f>
        <v/>
      </c>
      <c r="CT150" s="32" t="str">
        <f>IFERROR(IF(VLOOKUP($E150,'Feb 2016'!$D$1:$Z$500,3,FALSE)=G150,"-","Wrong PO"),"new")</f>
        <v>-</v>
      </c>
      <c r="CU150" s="32" t="str">
        <f>IF(CP150="wrong PO",(VLOOKUP($E150,'Feb 2016'!$D$1:$Z$500,3,FALSE)),"")</f>
        <v/>
      </c>
      <c r="CV150" s="29" t="str">
        <f>IFERROR(IF(VLOOKUP($E150,'Jan 2016'!$D$1:$Z$500,3,FALSE)=G150,"-","Wrong PO"),"new")</f>
        <v>-</v>
      </c>
      <c r="CW150" s="32" t="str">
        <f>IF(CV150="wrong PO",(VLOOKUP($E150,'Jan 2016'!$D$1:$Z$500,3,FALSE)),"")</f>
        <v/>
      </c>
      <c r="CX150" s="29" t="str">
        <f>IFERROR(IF(VLOOKUP($E150,'Dec 2015'!$D$1:$Z$500,3,FALSE)=G150,"-","Wrong PO"),"new")</f>
        <v>-</v>
      </c>
      <c r="CY150" s="32" t="str">
        <f>IF(CX150="wrong PO",(VLOOKUP($E150,'Dec 2015'!$D$1:$Z$500,3,FALSE)),"")</f>
        <v/>
      </c>
      <c r="CZ150" s="29" t="str">
        <f>IFERROR(IF(VLOOKUP($E150,'Nov 2015'!$D$1:$Z$500,3,FALSE)=G150,"-","Wrong PO"),"new")</f>
        <v>-</v>
      </c>
      <c r="DA150" s="32" t="str">
        <f>IF(CZ150="wrong PO",(VLOOKUP($E150,'Nov 2015'!$D$1:$Z$500,3,FALSE)),"")</f>
        <v/>
      </c>
      <c r="DB150" s="29" t="str">
        <f>IFERROR(IF(VLOOKUP($E150,'Oct 2015'!$D$1:$Z$500,3,FALSE)=G150,"-","Wrong PO"),"new")</f>
        <v>new</v>
      </c>
      <c r="DC150" s="32" t="str">
        <f>IF(DB150="wrong PO",(VLOOKUP($E150,'Oct 2015'!$D$1:$Z$500,3,FALSE)),"")</f>
        <v/>
      </c>
      <c r="DD150" s="29" t="str">
        <f>IFERROR(IF(VLOOKUP($E150,'Sep 2015'!$D$1:$Z$500,3,FALSE)=G150,"-","Wrong PO"),"new")</f>
        <v>new</v>
      </c>
      <c r="DE150" s="32" t="str">
        <f>IF(DD150="wrong PO",(VLOOKUP($E150,'Sep 2015'!$D$1:$Z$500,3,FALSE)),"")</f>
        <v/>
      </c>
    </row>
    <row r="151" spans="1:109">
      <c r="A151" s="115">
        <v>217</v>
      </c>
      <c r="B151" s="2" t="s">
        <v>841</v>
      </c>
      <c r="C151" s="2" t="s">
        <v>510</v>
      </c>
      <c r="D151" s="2" t="s">
        <v>76</v>
      </c>
      <c r="E151" s="2" t="s">
        <v>310</v>
      </c>
      <c r="F151" s="2" t="s">
        <v>27</v>
      </c>
      <c r="G151" s="21" t="s">
        <v>105</v>
      </c>
      <c r="H151" s="21" t="str">
        <f>IFERROR(VLOOKUP($E151,'Wayne Master'!$B$1:$C$315,2,FALSE),"not on master")</f>
        <v>P0772275</v>
      </c>
      <c r="I151" s="11" t="s">
        <v>2055</v>
      </c>
      <c r="J151" s="3">
        <v>42255</v>
      </c>
      <c r="K151" s="2" t="s">
        <v>39</v>
      </c>
      <c r="L151" s="2" t="s">
        <v>29</v>
      </c>
      <c r="M151" s="2" t="s">
        <v>30</v>
      </c>
      <c r="N151" s="2" t="s">
        <v>31</v>
      </c>
      <c r="O151" s="2" t="s">
        <v>32</v>
      </c>
      <c r="P151" s="4">
        <v>92196</v>
      </c>
      <c r="Q151" s="4">
        <v>99488</v>
      </c>
      <c r="R151" s="4">
        <v>7292</v>
      </c>
      <c r="S151" s="5">
        <v>123.23</v>
      </c>
      <c r="T151" s="4">
        <v>17666</v>
      </c>
      <c r="U151" s="4">
        <v>19491</v>
      </c>
      <c r="V151" s="4">
        <v>1825</v>
      </c>
      <c r="W151" s="5">
        <v>109.14</v>
      </c>
      <c r="X151" s="5">
        <v>0</v>
      </c>
      <c r="Y151" s="14">
        <v>232.37</v>
      </c>
      <c r="Z151" s="14">
        <v>0</v>
      </c>
      <c r="AA151" s="14">
        <v>232.37</v>
      </c>
      <c r="AB151" s="4">
        <v>24580</v>
      </c>
      <c r="AC151" s="55"/>
      <c r="AD151" s="59">
        <f>SUM(AI151,AM151,AQ151,AU151,AY151,BC151,BG151,BK151,BO151,BS151,BW151,CA151)</f>
        <v>2846.1700000000005</v>
      </c>
      <c r="AE151" s="59">
        <f>(Q151*0.0169)+(U151*0.0598)</f>
        <v>2846.9089999999997</v>
      </c>
      <c r="AF151" s="102">
        <f>IFERROR(IFERROR(VLOOKUP($G151,'FPO034'!$J$9:$Q$196,7,FALSE),(VLOOKUP($H151,'FPO034'!$J$9:$Q$196,7,FALSE))),"No PO")</f>
        <v>44529.24</v>
      </c>
      <c r="AG151" s="102">
        <f>IFERROR(IFERROR(VLOOKUP($G151,'FPO034'!$J$9:$Q$196,8,FALSE),(VLOOKUP($H151,'FPO034'!$J$9:$Q$196,8,FALSE))),"No PO")</f>
        <v>0</v>
      </c>
      <c r="AH151" s="102" t="str">
        <f>IF(AG151&lt;&gt;0,"No",IF(AD151&gt;AF151,"No",IF(AD151/AE151&lt;1,"--",IF(AD151/AE151&lt;1.02,"Maybe","No"))))</f>
        <v>--</v>
      </c>
      <c r="AI151" s="59">
        <f>IFERROR(VLOOKUP($E151,'Rev2 Aug 16'!$D$1:$Z$300,22,FALSE),"-")</f>
        <v>232.37</v>
      </c>
      <c r="AJ151" s="59" t="str">
        <f>IFERROR(VLOOKUP($E151,'Rev2 Aug 16'!$D$1:$Z$300,5,FALSE),"-")</f>
        <v>WAY2001H6BE</v>
      </c>
      <c r="AK151" s="59" t="str">
        <f>IFERROR(VLOOKUP(AJ151,'Paid Invoices'!$F$6:$I$381,3,FALSE),"")</f>
        <v/>
      </c>
      <c r="AL151" s="59" t="str">
        <f>IFERROR(VLOOKUP(AJ151,'Open Invoices'!$D$1:$E$3000,2,FALSE),"")</f>
        <v/>
      </c>
      <c r="AM151" s="59">
        <f>IFERROR(VLOOKUP($E151,'Rev2 July 16'!$D$1:$Z$300,22,FALSE),"-")</f>
        <v>177.01</v>
      </c>
      <c r="AN151" s="59" t="str">
        <f>IFERROR(VLOOKUP($E151,'Rev2 July 16'!$D$1:$Z$300,5,FALSE),"-")</f>
        <v>WAY2001G6BG</v>
      </c>
      <c r="AO151" s="59" t="str">
        <f>IFERROR(VLOOKUP(AN151,'Paid Invoices'!$F$6:$I$381,3,FALSE),"")</f>
        <v/>
      </c>
      <c r="AP151" s="59" t="str">
        <f>IFERROR(VLOOKUP(AN151,'Open Invoices'!$D$1:$E$3000,2,FALSE),"")</f>
        <v/>
      </c>
      <c r="AQ151" s="59">
        <f>IFERROR(VLOOKUP($E151,'Rev June 16'!$D$1:$Z$300,22,FALSE),"-")</f>
        <v>143.04</v>
      </c>
      <c r="AR151" s="59" t="str">
        <f>IFERROR(VLOOKUP($E151,'Rev June 16'!$D$1:$Z$300,4,FALSE),"-")</f>
        <v>WAY2001F6BE</v>
      </c>
      <c r="AS151" s="59" t="str">
        <f>IFERROR(VLOOKUP(AR151,'Paid Invoices'!$F$6:$I$381,3,FALSE),"")</f>
        <v/>
      </c>
      <c r="AT151" s="59" t="str">
        <f>IFERROR(VLOOKUP(AR151,'Open Invoices'!$D$1:$E$3000,2,FALSE),"")</f>
        <v/>
      </c>
      <c r="AU151" s="59">
        <f>IFERROR(VLOOKUP($E151,'May 2016'!$D$1:$Z$300,22,FALSE),"-")</f>
        <v>510.59</v>
      </c>
      <c r="AV151" s="59" t="str">
        <f>IFERROR(VLOOKUP($E151,'May 2016'!$D$1:$Z$300,4,FALSE),"-")</f>
        <v>WAY2001E6BD</v>
      </c>
      <c r="AW151" s="59" t="str">
        <f>IFERROR(VLOOKUP(AV151,'Paid Invoices'!$F$6:$I$381,3,FALSE),"")</f>
        <v/>
      </c>
      <c r="AX151" s="59" t="str">
        <f>IFERROR(VLOOKUP(AV151,'Open Invoices'!$D$1:$E$3000,2,FALSE),"")</f>
        <v/>
      </c>
      <c r="AY151" s="59">
        <f>IFERROR(VLOOKUP($E151,'Apr 2016'!$D$1:$Z$300,22,FALSE),"-")</f>
        <v>317.35000000000002</v>
      </c>
      <c r="AZ151" s="59" t="str">
        <f>IFERROR(VLOOKUP($E151,'Apr 2016'!$D$1:$Z$300,4,FALSE),"-")</f>
        <v>WAY2001D6BC</v>
      </c>
      <c r="BA151" s="59" t="str">
        <f>IFERROR(VLOOKUP(AZ151,'Paid Invoices'!$F$6:$I$381,3,FALSE),"")</f>
        <v/>
      </c>
      <c r="BB151" s="59" t="str">
        <f>IFERROR(VLOOKUP(AZ151,'Open Invoices'!$D$1:$E$3000,2,FALSE),"")</f>
        <v/>
      </c>
      <c r="BC151" s="59">
        <f>IFERROR(VLOOKUP($E151,'Mar 2016'!$D$1:$Z$300,22,FALSE),"-")</f>
        <v>379.38</v>
      </c>
      <c r="BD151" s="59" t="str">
        <f>IFERROR(VLOOKUP($E151,'Mar 2016'!$D$1:$Z$300,4,FALSE),"-")</f>
        <v>WAY2001C6AX</v>
      </c>
      <c r="BE151" s="59" t="str">
        <f>IFERROR(VLOOKUP(BD151,'Paid Invoices'!$F$6:$I$381,3,FALSE),"")</f>
        <v/>
      </c>
      <c r="BF151" s="59" t="str">
        <f>IFERROR(VLOOKUP(BD151,'Open Invoices'!$D$1:$E$3000,2,FALSE),"")</f>
        <v/>
      </c>
      <c r="BG151" s="59">
        <f>IFERROR(VLOOKUP($E151,'Feb 2016'!$D$1:$Z$300,22,FALSE),"-")</f>
        <v>424.57</v>
      </c>
      <c r="BH151" s="59" t="str">
        <f>IFERROR(VLOOKUP($E151,'Feb 2016'!$D$1:$Z$300,4,FALSE),"-")</f>
        <v>WAY2001B6AQ</v>
      </c>
      <c r="BI151" s="59" t="str">
        <f>IFERROR(VLOOKUP(BH151,'Paid Invoices'!$F$6:$I$381,3,FALSE),"")</f>
        <v/>
      </c>
      <c r="BJ151" s="59" t="str">
        <f>IFERROR(VLOOKUP(BH151,'Open Invoices'!$D$1:$E$3000,2,FALSE),"")</f>
        <v/>
      </c>
      <c r="BK151" s="59">
        <f>IFERROR(VLOOKUP($E151,'Jan 2016'!$D$1:$Z$300,22,FALSE),"-")</f>
        <v>102.39</v>
      </c>
      <c r="BL151" s="59" t="str">
        <f>IFERROR(VLOOKUP($E151,'Jan 2016'!$D$1:$Z$300,4,FALSE),"-")</f>
        <v>WAY2001A6BC</v>
      </c>
      <c r="BM151" s="59" t="str">
        <f>IFERROR(VLOOKUP(BL151,'Paid Invoices'!$F$6:$I$381,3,FALSE),"")</f>
        <v/>
      </c>
      <c r="BN151" s="59" t="str">
        <f>IFERROR(VLOOKUP(BL151,'Open Invoices'!$D$1:$E$3000,2,FALSE),"")</f>
        <v/>
      </c>
      <c r="BO151" s="59">
        <f>IFERROR(VLOOKUP($E151,'Dec 2015'!$D$1:$Z$300,22,FALSE),"-")</f>
        <v>126.76</v>
      </c>
      <c r="BP151" s="59" t="str">
        <f>IFERROR(VLOOKUP($E151,'Dec 2015'!$D$1:$Z$300,4,FALSE),"-")</f>
        <v>WAY2001L5AB</v>
      </c>
      <c r="BQ151" s="59" t="str">
        <f>IFERROR(VLOOKUP(BP151,'Paid Invoices'!$F$6:$I$381,3,FALSE),"")</f>
        <v/>
      </c>
      <c r="BR151" s="59" t="str">
        <f>IFERROR(VLOOKUP(BP151,'Open Invoices'!$D$1:$E$3000,2,FALSE),"")</f>
        <v/>
      </c>
      <c r="BS151" s="59">
        <f>IFERROR(VLOOKUP($E151,'Nov 2015'!$D$1:$Z$300,22,FALSE),"-")</f>
        <v>432.71</v>
      </c>
      <c r="BT151" s="59" t="str">
        <f>IFERROR(VLOOKUP($E151,'Nov 2015'!$D$1:$Z$300,4,FALSE),"-")</f>
        <v>WAY2001K5AZ</v>
      </c>
      <c r="BU151" s="59" t="str">
        <f>IFERROR(VLOOKUP(BT151,'Paid Invoices'!$F$6:$I$381,3,FALSE),"")</f>
        <v/>
      </c>
      <c r="BV151" s="59" t="str">
        <f>IFERROR(VLOOKUP(BT151,'Open Invoices'!$D$1:$E$3000,2,FALSE),"")</f>
        <v/>
      </c>
      <c r="BW151" s="59" t="str">
        <f>IFERROR(VLOOKUP($E151,'Oct 2015'!$D$1:$Z$300,22,FALSE),"-")</f>
        <v>-</v>
      </c>
      <c r="BX151" s="59" t="str">
        <f>IFERROR(VLOOKUP($E151,'Oct 2015'!$D$1:$Z$300,4,FALSE),"-")</f>
        <v>-</v>
      </c>
      <c r="BY151" s="59" t="str">
        <f>IFERROR(VLOOKUP(BX151,'Paid Invoices'!$F$6:$I$381,3,FALSE),"")</f>
        <v/>
      </c>
      <c r="BZ151" s="59" t="str">
        <f>IFERROR(VLOOKUP(BX151,'Open Invoices'!$D$1:$E$3000,2,FALSE),"")</f>
        <v/>
      </c>
      <c r="CA151" s="59" t="str">
        <f>IFERROR(VLOOKUP($E151,'Sep 2015'!$D$1:$Z$300,22,FALSE),"-")</f>
        <v>-</v>
      </c>
      <c r="CB151" s="59" t="str">
        <f>IFERROR(VLOOKUP($E151,'Sep 2015'!$D$1:$Z$300,4,FALSE),"-")</f>
        <v>-</v>
      </c>
      <c r="CC151" s="59" t="str">
        <f>IFERROR(VLOOKUP(CB151,'Paid Invoices'!$F$6:$I$381,3,FALSE),"")</f>
        <v/>
      </c>
      <c r="CD151" s="59" t="str">
        <f>IFERROR(VLOOKUP(CB151,'Open Invoices'!$D$1:$E$3000,2,FALSE),"")</f>
        <v/>
      </c>
      <c r="CE151" s="52"/>
      <c r="CF151" s="52" t="s">
        <v>2115</v>
      </c>
      <c r="CG151" s="49" t="str">
        <f>IFERROR(IFERROR(VLOOKUP($E151,'Asset Group  All Assets'!$B$1:$C$500,2,FALSE),(VLOOKUP($E151,'Missing-WSU-POs'!$B$1:$D$500,3,FALSE))),"?")</f>
        <v>P0772275</v>
      </c>
      <c r="CH151" s="31" t="str">
        <f>IF(G151="","",G151)</f>
        <v>P0772275</v>
      </c>
      <c r="CI151" s="31" t="str">
        <f>IF(CG151=CH151,"","Wrong PO")</f>
        <v/>
      </c>
      <c r="CJ151" s="29" t="str">
        <f>IFERROR(IF(VLOOKUP($E151,'Org July 2016 '!$D$1:$Z$500,3,FALSE)=G151,"-","Wrong PO"),"new")</f>
        <v>Wrong PO</v>
      </c>
      <c r="CK151" s="32">
        <f>IF(CJ151="wrong PO",(VLOOKUP($E151,'Org July 2016 '!$D$1:$Z$500,3,FALSE)),"")</f>
        <v>0</v>
      </c>
      <c r="CL151" s="29" t="str">
        <f>IFERROR(IF(VLOOKUP($E151,'Org June 2016 '!$D$1:$Z$500,3,FALSE)=G151,"-","Wrong PO"),"new")</f>
        <v>Wrong PO</v>
      </c>
      <c r="CM151" s="32">
        <f>IF(CL151="wrong PO",(VLOOKUP($E151,'Org June 2016 '!$D$1:$Z$500,3,FALSE)),"")</f>
        <v>0</v>
      </c>
      <c r="CN151" s="29" t="str">
        <f>IFERROR(IF(VLOOKUP($E151,'May 2016'!D217:Z716,3,FALSE)=G151,"-","Wrong PO"),"new")</f>
        <v>new</v>
      </c>
      <c r="CO151" s="32" t="str">
        <f>IF(CN151="wrong PO",(VLOOKUP($E151,'May 2016'!D217:Z716,3,FALSE)),"")</f>
        <v/>
      </c>
      <c r="CP151" s="29" t="str">
        <f>IFERROR(IF(VLOOKUP($E151,'Apr 2016'!$D$1:$Z$500,3,FALSE)=G151,"-","Wrong PO"),"new")</f>
        <v>-</v>
      </c>
      <c r="CQ151" s="32" t="str">
        <f>IF(CP151="wrong PO",(VLOOKUP($E151,'Apr 2016'!$D$1:$Z$500,3,FALSE)),"")</f>
        <v/>
      </c>
      <c r="CR151" s="32" t="str">
        <f>IFERROR(IF(VLOOKUP($E151,'Mar 2016'!$D$1:$Z$500,3,FALSE)=G151,"-","Wrong PO"),"new")</f>
        <v>-</v>
      </c>
      <c r="CS151" s="32" t="str">
        <f>IF(CP151="wrong PO",(VLOOKUP($E151,'Mar 2016'!$D$1:$Z$500,3,FALSE)),"")</f>
        <v/>
      </c>
      <c r="CT151" s="32" t="str">
        <f>IFERROR(IF(VLOOKUP($E151,'Feb 2016'!$D$1:$Z$500,3,FALSE)=G151,"-","Wrong PO"),"new")</f>
        <v>-</v>
      </c>
      <c r="CU151" s="32" t="str">
        <f>IF(CP151="wrong PO",(VLOOKUP($E151,'Feb 2016'!$D$1:$Z$500,3,FALSE)),"")</f>
        <v/>
      </c>
      <c r="CV151" s="29" t="str">
        <f>IFERROR(IF(VLOOKUP($E151,'Jan 2016'!$D$1:$Z$500,3,FALSE)=G151,"-","Wrong PO"),"new")</f>
        <v>-</v>
      </c>
      <c r="CW151" s="32" t="str">
        <f>IF(CV151="wrong PO",(VLOOKUP($E151,'Jan 2016'!$D$1:$Z$500,3,FALSE)),"")</f>
        <v/>
      </c>
      <c r="CX151" s="29" t="str">
        <f>IFERROR(IF(VLOOKUP($E151,'Dec 2015'!$D$1:$Z$500,3,FALSE)=G151,"-","Wrong PO"),"new")</f>
        <v>-</v>
      </c>
      <c r="CY151" s="32" t="str">
        <f>IF(CX151="wrong PO",(VLOOKUP($E151,'Dec 2015'!$D$1:$Z$500,3,FALSE)),"")</f>
        <v/>
      </c>
      <c r="CZ151" s="29" t="str">
        <f>IFERROR(IF(VLOOKUP($E151,'Nov 2015'!$D$1:$Z$500,3,FALSE)=G151,"-","Wrong PO"),"new")</f>
        <v>-</v>
      </c>
      <c r="DA151" s="32" t="str">
        <f>IF(CZ151="wrong PO",(VLOOKUP($E151,'Nov 2015'!$D$1:$Z$500,3,FALSE)),"")</f>
        <v/>
      </c>
      <c r="DB151" s="29" t="str">
        <f>IFERROR(IF(VLOOKUP($E151,'Oct 2015'!$D$1:$Z$500,3,FALSE)=G151,"-","Wrong PO"),"new")</f>
        <v>new</v>
      </c>
      <c r="DC151" s="32" t="str">
        <f>IF(DB151="wrong PO",(VLOOKUP($E151,'Oct 2015'!$D$1:$Z$500,3,FALSE)),"")</f>
        <v/>
      </c>
      <c r="DD151" s="29" t="str">
        <f>IFERROR(IF(VLOOKUP($E151,'Sep 2015'!$D$1:$Z$500,3,FALSE)=G151,"-","Wrong PO"),"new")</f>
        <v>new</v>
      </c>
      <c r="DE151" s="32" t="str">
        <f>IF(DD151="wrong PO",(VLOOKUP($E151,'Sep 2015'!$D$1:$Z$500,3,FALSE)),"")</f>
        <v/>
      </c>
    </row>
    <row r="152" spans="1:109">
      <c r="A152" s="115">
        <v>218</v>
      </c>
      <c r="B152" s="2" t="s">
        <v>841</v>
      </c>
      <c r="C152" s="2" t="s">
        <v>510</v>
      </c>
      <c r="D152" s="2" t="s">
        <v>76</v>
      </c>
      <c r="E152" s="2" t="s">
        <v>311</v>
      </c>
      <c r="F152" s="2" t="s">
        <v>427</v>
      </c>
      <c r="G152" s="21" t="s">
        <v>105</v>
      </c>
      <c r="H152" s="21" t="str">
        <f>IFERROR(VLOOKUP($E152,'Wayne Master'!$B$1:$C$315,2,FALSE),"not on master")</f>
        <v>P0772275</v>
      </c>
      <c r="I152" s="11" t="s">
        <v>2055</v>
      </c>
      <c r="J152" s="3">
        <v>42257</v>
      </c>
      <c r="K152" s="2" t="s">
        <v>39</v>
      </c>
      <c r="L152" s="2" t="s">
        <v>429</v>
      </c>
      <c r="M152" s="2" t="s">
        <v>30</v>
      </c>
      <c r="N152" s="2" t="s">
        <v>31</v>
      </c>
      <c r="O152" s="2" t="s">
        <v>32</v>
      </c>
      <c r="P152" s="4">
        <v>79858</v>
      </c>
      <c r="Q152" s="4">
        <v>85948</v>
      </c>
      <c r="R152" s="4">
        <v>6090</v>
      </c>
      <c r="S152" s="5">
        <v>102.92</v>
      </c>
      <c r="T152" s="4">
        <v>15908</v>
      </c>
      <c r="U152" s="4">
        <v>19564</v>
      </c>
      <c r="V152" s="4">
        <v>3656</v>
      </c>
      <c r="W152" s="5">
        <v>218.63</v>
      </c>
      <c r="X152" s="5">
        <v>0</v>
      </c>
      <c r="Y152" s="14">
        <v>321.55</v>
      </c>
      <c r="Z152" s="14">
        <v>0</v>
      </c>
      <c r="AA152" s="14">
        <v>321.55</v>
      </c>
      <c r="AB152" s="4">
        <v>24580</v>
      </c>
      <c r="AC152" s="55"/>
      <c r="AD152" s="59">
        <f>SUM(AI152,AM152,AQ152,AU152,AY152,BC152,BG152,BK152,BO152,BS152,BW152,CA152)</f>
        <v>2622.23</v>
      </c>
      <c r="AE152" s="59">
        <f>(Q152*0.0169)+(U152*0.0598)</f>
        <v>2622.4484000000002</v>
      </c>
      <c r="AF152" s="102">
        <f>IFERROR(IFERROR(VLOOKUP($G152,'FPO034'!$J$9:$Q$196,7,FALSE),(VLOOKUP($H152,'FPO034'!$J$9:$Q$196,7,FALSE))),"No PO")</f>
        <v>44529.24</v>
      </c>
      <c r="AG152" s="102">
        <f>IFERROR(IFERROR(VLOOKUP($G152,'FPO034'!$J$9:$Q$196,8,FALSE),(VLOOKUP($H152,'FPO034'!$J$9:$Q$196,8,FALSE))),"No PO")</f>
        <v>0</v>
      </c>
      <c r="AH152" s="102" t="str">
        <f>IF(AG152&lt;&gt;0,"No",IF(AD152&gt;AF152,"No",IF(AD152/AE152&lt;1,"--",IF(AD152/AE152&lt;1.02,"Maybe","No"))))</f>
        <v>--</v>
      </c>
      <c r="AI152" s="59">
        <f>IFERROR(VLOOKUP($E152,'Rev2 Aug 16'!$D$1:$Z$300,22,FALSE),"-")</f>
        <v>321.55</v>
      </c>
      <c r="AJ152" s="59" t="str">
        <f>IFERROR(VLOOKUP($E152,'Rev2 Aug 16'!$D$1:$Z$300,5,FALSE),"-")</f>
        <v>WAY2001H6BE</v>
      </c>
      <c r="AK152" s="59" t="str">
        <f>IFERROR(VLOOKUP(AJ152,'Paid Invoices'!$F$6:$I$381,3,FALSE),"")</f>
        <v/>
      </c>
      <c r="AL152" s="59" t="str">
        <f>IFERROR(VLOOKUP(AJ152,'Open Invoices'!$D$1:$E$3000,2,FALSE),"")</f>
        <v/>
      </c>
      <c r="AM152" s="59">
        <f>IFERROR(VLOOKUP($E152,'Rev2 July 16'!$D$1:$Z$300,22,FALSE),"-")</f>
        <v>242.8</v>
      </c>
      <c r="AN152" s="59" t="str">
        <f>IFERROR(VLOOKUP($E152,'Rev2 July 16'!$D$1:$Z$300,5,FALSE),"-")</f>
        <v>WAY2001G6BG</v>
      </c>
      <c r="AO152" s="59" t="str">
        <f>IFERROR(VLOOKUP(AN152,'Paid Invoices'!$F$6:$I$381,3,FALSE),"")</f>
        <v/>
      </c>
      <c r="AP152" s="59" t="str">
        <f>IFERROR(VLOOKUP(AN152,'Open Invoices'!$D$1:$E$3000,2,FALSE),"")</f>
        <v/>
      </c>
      <c r="AQ152" s="59">
        <f>IFERROR(VLOOKUP($E152,'Rev June 16'!$D$1:$Z$300,22,FALSE),"-")</f>
        <v>269.81</v>
      </c>
      <c r="AR152" s="59" t="str">
        <f>IFERROR(VLOOKUP($E152,'Rev June 16'!$D$1:$Z$300,4,FALSE),"-")</f>
        <v>WAY2001F6BE</v>
      </c>
      <c r="AS152" s="59" t="str">
        <f>IFERROR(VLOOKUP(AR152,'Paid Invoices'!$F$6:$I$381,3,FALSE),"")</f>
        <v/>
      </c>
      <c r="AT152" s="59" t="str">
        <f>IFERROR(VLOOKUP(AR152,'Open Invoices'!$D$1:$E$3000,2,FALSE),"")</f>
        <v/>
      </c>
      <c r="AU152" s="59">
        <f>IFERROR(VLOOKUP($E152,'May 2016'!$D$1:$Z$300,22,FALSE),"-")</f>
        <v>356.04</v>
      </c>
      <c r="AV152" s="59" t="str">
        <f>IFERROR(VLOOKUP($E152,'May 2016'!$D$1:$Z$300,4,FALSE),"-")</f>
        <v>WAY2001E6BD</v>
      </c>
      <c r="AW152" s="59" t="str">
        <f>IFERROR(VLOOKUP(AV152,'Paid Invoices'!$F$6:$I$381,3,FALSE),"")</f>
        <v/>
      </c>
      <c r="AX152" s="59" t="str">
        <f>IFERROR(VLOOKUP(AV152,'Open Invoices'!$D$1:$E$3000,2,FALSE),"")</f>
        <v/>
      </c>
      <c r="AY152" s="59">
        <f>IFERROR(VLOOKUP($E152,'Apr 2016'!$D$1:$Z$300,22,FALSE),"-")</f>
        <v>255.67</v>
      </c>
      <c r="AZ152" s="59" t="str">
        <f>IFERROR(VLOOKUP($E152,'Apr 2016'!$D$1:$Z$300,4,FALSE),"-")</f>
        <v>WAY2001D6BC</v>
      </c>
      <c r="BA152" s="59" t="str">
        <f>IFERROR(VLOOKUP(AZ152,'Paid Invoices'!$F$6:$I$381,3,FALSE),"")</f>
        <v/>
      </c>
      <c r="BB152" s="59" t="str">
        <f>IFERROR(VLOOKUP(AZ152,'Open Invoices'!$D$1:$E$3000,2,FALSE),"")</f>
        <v/>
      </c>
      <c r="BC152" s="59">
        <f>IFERROR(VLOOKUP($E152,'Mar 2016'!$D$1:$Z$300,22,FALSE),"-")</f>
        <v>297.29000000000002</v>
      </c>
      <c r="BD152" s="59" t="str">
        <f>IFERROR(VLOOKUP($E152,'Mar 2016'!$D$1:$Z$300,4,FALSE),"-")</f>
        <v>WAY2001C6AX</v>
      </c>
      <c r="BE152" s="59" t="str">
        <f>IFERROR(VLOOKUP(BD152,'Paid Invoices'!$F$6:$I$381,3,FALSE),"")</f>
        <v/>
      </c>
      <c r="BF152" s="59" t="str">
        <f>IFERROR(VLOOKUP(BD152,'Open Invoices'!$D$1:$E$3000,2,FALSE),"")</f>
        <v/>
      </c>
      <c r="BG152" s="59">
        <f>IFERROR(VLOOKUP($E152,'Feb 2016'!$D$1:$Z$300,22,FALSE),"-")</f>
        <v>286.14999999999998</v>
      </c>
      <c r="BH152" s="59" t="str">
        <f>IFERROR(VLOOKUP($E152,'Feb 2016'!$D$1:$Z$300,4,FALSE),"-")</f>
        <v>WAY2001B6AQ</v>
      </c>
      <c r="BI152" s="59" t="str">
        <f>IFERROR(VLOOKUP(BH152,'Paid Invoices'!$F$6:$I$381,3,FALSE),"")</f>
        <v/>
      </c>
      <c r="BJ152" s="59" t="str">
        <f>IFERROR(VLOOKUP(BH152,'Open Invoices'!$D$1:$E$3000,2,FALSE),"")</f>
        <v/>
      </c>
      <c r="BK152" s="59">
        <f>IFERROR(VLOOKUP($E152,'Jan 2016'!$D$1:$Z$300,22,FALSE),"-")</f>
        <v>168.65</v>
      </c>
      <c r="BL152" s="59" t="str">
        <f>IFERROR(VLOOKUP($E152,'Jan 2016'!$D$1:$Z$300,4,FALSE),"-")</f>
        <v>WAY2001A6BC</v>
      </c>
      <c r="BM152" s="59" t="str">
        <f>IFERROR(VLOOKUP(BL152,'Paid Invoices'!$F$6:$I$381,3,FALSE),"")</f>
        <v/>
      </c>
      <c r="BN152" s="59" t="str">
        <f>IFERROR(VLOOKUP(BL152,'Open Invoices'!$D$1:$E$3000,2,FALSE),"")</f>
        <v/>
      </c>
      <c r="BO152" s="59">
        <f>IFERROR(VLOOKUP($E152,'Dec 2015'!$D$1:$Z$300,22,FALSE),"-")</f>
        <v>193.22</v>
      </c>
      <c r="BP152" s="59" t="str">
        <f>IFERROR(VLOOKUP($E152,'Dec 2015'!$D$1:$Z$300,4,FALSE),"-")</f>
        <v>WAY2001L5AB</v>
      </c>
      <c r="BQ152" s="59" t="str">
        <f>IFERROR(VLOOKUP(BP152,'Paid Invoices'!$F$6:$I$381,3,FALSE),"")</f>
        <v/>
      </c>
      <c r="BR152" s="59" t="str">
        <f>IFERROR(VLOOKUP(BP152,'Open Invoices'!$D$1:$E$3000,2,FALSE),"")</f>
        <v/>
      </c>
      <c r="BS152" s="59">
        <f>IFERROR(VLOOKUP($E152,'Nov 2015'!$D$1:$Z$300,22,FALSE),"-")</f>
        <v>154.61000000000001</v>
      </c>
      <c r="BT152" s="59" t="str">
        <f>IFERROR(VLOOKUP($E152,'Nov 2015'!$D$1:$Z$300,4,FALSE),"-")</f>
        <v>WAY2001K5AZ</v>
      </c>
      <c r="BU152" s="59" t="str">
        <f>IFERROR(VLOOKUP(BT152,'Paid Invoices'!$F$6:$I$381,3,FALSE),"")</f>
        <v/>
      </c>
      <c r="BV152" s="59" t="str">
        <f>IFERROR(VLOOKUP(BT152,'Open Invoices'!$D$1:$E$3000,2,FALSE),"")</f>
        <v/>
      </c>
      <c r="BW152" s="59">
        <f>IFERROR(VLOOKUP($E152,'Oct 2015'!$D$1:$Z$300,22,FALSE),"-")</f>
        <v>76.44</v>
      </c>
      <c r="BX152" s="59" t="str">
        <f>IFERROR(VLOOKUP($E152,'Oct 2015'!$D$1:$Z$300,4,FALSE),"-")</f>
        <v>WAY2001J5BB</v>
      </c>
      <c r="BY152" s="59" t="str">
        <f>IFERROR(VLOOKUP(BX152,'Paid Invoices'!$F$6:$I$381,3,FALSE),"")</f>
        <v/>
      </c>
      <c r="BZ152" s="59" t="str">
        <f>IFERROR(VLOOKUP(BX152,'Open Invoices'!$D$1:$E$3000,2,FALSE),"")</f>
        <v/>
      </c>
      <c r="CA152" s="59" t="str">
        <f>IFERROR(VLOOKUP($E152,'Sep 2015'!$D$1:$Z$300,22,FALSE),"-")</f>
        <v>-</v>
      </c>
      <c r="CB152" s="59" t="str">
        <f>IFERROR(VLOOKUP($E152,'Sep 2015'!$D$1:$Z$300,4,FALSE),"-")</f>
        <v>-</v>
      </c>
      <c r="CC152" s="59" t="str">
        <f>IFERROR(VLOOKUP(CB152,'Paid Invoices'!$F$6:$I$381,3,FALSE),"")</f>
        <v/>
      </c>
      <c r="CD152" s="59" t="str">
        <f>IFERROR(VLOOKUP(CB152,'Open Invoices'!$D$1:$E$3000,2,FALSE),"")</f>
        <v/>
      </c>
      <c r="CE152" s="52"/>
      <c r="CF152" s="52" t="s">
        <v>2115</v>
      </c>
      <c r="CG152" s="49" t="str">
        <f>IFERROR(IFERROR(VLOOKUP($E152,'Asset Group  All Assets'!$B$1:$C$500,2,FALSE),(VLOOKUP($E152,'Missing-WSU-POs'!$B$1:$D$500,3,FALSE))),"?")</f>
        <v>P0772275</v>
      </c>
      <c r="CH152" s="31" t="str">
        <f>IF(G152="","",G152)</f>
        <v>P0772275</v>
      </c>
      <c r="CI152" s="31" t="str">
        <f>IF(CG152=CH152,"","Wrong PO")</f>
        <v/>
      </c>
      <c r="CJ152" s="29" t="str">
        <f>IFERROR(IF(VLOOKUP($E152,'Org July 2016 '!$D$1:$Z$500,3,FALSE)=G152,"-","Wrong PO"),"new")</f>
        <v>Wrong PO</v>
      </c>
      <c r="CK152" s="32">
        <f>IF(CJ152="wrong PO",(VLOOKUP($E152,'Org July 2016 '!$D$1:$Z$500,3,FALSE)),"")</f>
        <v>0</v>
      </c>
      <c r="CL152" s="29" t="str">
        <f>IFERROR(IF(VLOOKUP($E152,'Org June 2016 '!$D$1:$Z$500,3,FALSE)=G152,"-","Wrong PO"),"new")</f>
        <v>Wrong PO</v>
      </c>
      <c r="CM152" s="32">
        <f>IF(CL152="wrong PO",(VLOOKUP($E152,'Org June 2016 '!$D$1:$Z$500,3,FALSE)),"")</f>
        <v>0</v>
      </c>
      <c r="CN152" s="29" t="str">
        <f>IFERROR(IF(VLOOKUP($E152,'May 2016'!D218:Z717,3,FALSE)=G152,"-","Wrong PO"),"new")</f>
        <v>new</v>
      </c>
      <c r="CO152" s="32" t="str">
        <f>IF(CN152="wrong PO",(VLOOKUP($E152,'May 2016'!D218:Z717,3,FALSE)),"")</f>
        <v/>
      </c>
      <c r="CP152" s="29" t="str">
        <f>IFERROR(IF(VLOOKUP($E152,'Apr 2016'!$D$1:$Z$500,3,FALSE)=G152,"-","Wrong PO"),"new")</f>
        <v>-</v>
      </c>
      <c r="CQ152" s="32" t="str">
        <f>IF(CP152="wrong PO",(VLOOKUP($E152,'Apr 2016'!$D$1:$Z$500,3,FALSE)),"")</f>
        <v/>
      </c>
      <c r="CR152" s="32" t="str">
        <f>IFERROR(IF(VLOOKUP($E152,'Mar 2016'!$D$1:$Z$500,3,FALSE)=G152,"-","Wrong PO"),"new")</f>
        <v>-</v>
      </c>
      <c r="CS152" s="32" t="str">
        <f>IF(CP152="wrong PO",(VLOOKUP($E152,'Mar 2016'!$D$1:$Z$500,3,FALSE)),"")</f>
        <v/>
      </c>
      <c r="CT152" s="32" t="str">
        <f>IFERROR(IF(VLOOKUP($E152,'Feb 2016'!$D$1:$Z$500,3,FALSE)=G152,"-","Wrong PO"),"new")</f>
        <v>-</v>
      </c>
      <c r="CU152" s="32" t="str">
        <f>IF(CP152="wrong PO",(VLOOKUP($E152,'Feb 2016'!$D$1:$Z$500,3,FALSE)),"")</f>
        <v/>
      </c>
      <c r="CV152" s="29" t="str">
        <f>IFERROR(IF(VLOOKUP($E152,'Jan 2016'!$D$1:$Z$500,3,FALSE)=G152,"-","Wrong PO"),"new")</f>
        <v>-</v>
      </c>
      <c r="CW152" s="32" t="str">
        <f>IF(CV152="wrong PO",(VLOOKUP($E152,'Jan 2016'!$D$1:$Z$500,3,FALSE)),"")</f>
        <v/>
      </c>
      <c r="CX152" s="29" t="str">
        <f>IFERROR(IF(VLOOKUP($E152,'Dec 2015'!$D$1:$Z$500,3,FALSE)=G152,"-","Wrong PO"),"new")</f>
        <v>-</v>
      </c>
      <c r="CY152" s="32" t="str">
        <f>IF(CX152="wrong PO",(VLOOKUP($E152,'Dec 2015'!$D$1:$Z$500,3,FALSE)),"")</f>
        <v/>
      </c>
      <c r="CZ152" s="29" t="str">
        <f>IFERROR(IF(VLOOKUP($E152,'Nov 2015'!$D$1:$Z$500,3,FALSE)=G152,"-","Wrong PO"),"new")</f>
        <v>-</v>
      </c>
      <c r="DA152" s="32" t="str">
        <f>IF(CZ152="wrong PO",(VLOOKUP($E152,'Nov 2015'!$D$1:$Z$500,3,FALSE)),"")</f>
        <v/>
      </c>
      <c r="DB152" s="29" t="str">
        <f>IFERROR(IF(VLOOKUP($E152,'Oct 2015'!$D$1:$Z$500,3,FALSE)=G152,"-","Wrong PO"),"new")</f>
        <v>-</v>
      </c>
      <c r="DC152" s="32" t="str">
        <f>IF(DB152="wrong PO",(VLOOKUP($E152,'Oct 2015'!$D$1:$Z$500,3,FALSE)),"")</f>
        <v/>
      </c>
      <c r="DD152" s="29" t="str">
        <f>IFERROR(IF(VLOOKUP($E152,'Sep 2015'!$D$1:$Z$500,3,FALSE)=G152,"-","Wrong PO"),"new")</f>
        <v>new</v>
      </c>
      <c r="DE152" s="32" t="str">
        <f>IF(DD152="wrong PO",(VLOOKUP($E152,'Sep 2015'!$D$1:$Z$500,3,FALSE)),"")</f>
        <v/>
      </c>
    </row>
    <row r="153" spans="1:109">
      <c r="A153" s="115">
        <v>219</v>
      </c>
      <c r="B153" s="2" t="s">
        <v>841</v>
      </c>
      <c r="C153" s="2" t="s">
        <v>510</v>
      </c>
      <c r="D153" s="2" t="s">
        <v>76</v>
      </c>
      <c r="E153" s="2" t="s">
        <v>312</v>
      </c>
      <c r="F153" s="2" t="s">
        <v>427</v>
      </c>
      <c r="G153" s="21" t="s">
        <v>105</v>
      </c>
      <c r="H153" s="21" t="str">
        <f>IFERROR(VLOOKUP($E153,'Wayne Master'!$B$1:$C$315,2,FALSE),"not on master")</f>
        <v>P0772275</v>
      </c>
      <c r="I153" s="11" t="s">
        <v>2055</v>
      </c>
      <c r="J153" s="3">
        <v>42257</v>
      </c>
      <c r="K153" s="2" t="s">
        <v>39</v>
      </c>
      <c r="L153" s="2" t="s">
        <v>429</v>
      </c>
      <c r="M153" s="2" t="s">
        <v>30</v>
      </c>
      <c r="N153" s="2" t="s">
        <v>31</v>
      </c>
      <c r="O153" s="2" t="s">
        <v>32</v>
      </c>
      <c r="P153" s="4">
        <v>214008</v>
      </c>
      <c r="Q153" s="4">
        <v>230337</v>
      </c>
      <c r="R153" s="4">
        <v>16329</v>
      </c>
      <c r="S153" s="5">
        <v>275.95999999999998</v>
      </c>
      <c r="T153" s="4">
        <v>44280</v>
      </c>
      <c r="U153" s="4">
        <v>50912</v>
      </c>
      <c r="V153" s="4">
        <v>6632</v>
      </c>
      <c r="W153" s="5">
        <v>396.59</v>
      </c>
      <c r="X153" s="5">
        <v>0</v>
      </c>
      <c r="Y153" s="14">
        <v>672.55</v>
      </c>
      <c r="Z153" s="14">
        <v>0</v>
      </c>
      <c r="AA153" s="14">
        <v>672.55</v>
      </c>
      <c r="AB153" s="4">
        <v>24580</v>
      </c>
      <c r="AC153" s="55"/>
      <c r="AD153" s="59">
        <f>SUM(AI153,AM153,AQ153,AU153,AY153,BC153,BG153,BK153,BO153,BS153,BW153,CA153)</f>
        <v>6936.9999999999991</v>
      </c>
      <c r="AE153" s="59">
        <f>(Q153*0.0169)+(U153*0.0598)</f>
        <v>6937.2328999999991</v>
      </c>
      <c r="AF153" s="102">
        <f>IFERROR(IFERROR(VLOOKUP($G153,'FPO034'!$J$9:$Q$196,7,FALSE),(VLOOKUP($H153,'FPO034'!$J$9:$Q$196,7,FALSE))),"No PO")</f>
        <v>44529.24</v>
      </c>
      <c r="AG153" s="102">
        <f>IFERROR(IFERROR(VLOOKUP($G153,'FPO034'!$J$9:$Q$196,8,FALSE),(VLOOKUP($H153,'FPO034'!$J$9:$Q$196,8,FALSE))),"No PO")</f>
        <v>0</v>
      </c>
      <c r="AH153" s="102" t="str">
        <f>IF(AG153&lt;&gt;0,"No",IF(AD153&gt;AF153,"No",IF(AD153/AE153&lt;1,"--",IF(AD153/AE153&lt;1.02,"Maybe","No"))))</f>
        <v>--</v>
      </c>
      <c r="AI153" s="59">
        <f>IFERROR(VLOOKUP($E153,'Rev2 Aug 16'!$D$1:$Z$300,22,FALSE),"-")</f>
        <v>672.55</v>
      </c>
      <c r="AJ153" s="59" t="str">
        <f>IFERROR(VLOOKUP($E153,'Rev2 Aug 16'!$D$1:$Z$300,5,FALSE),"-")</f>
        <v>WAY2001H6BE</v>
      </c>
      <c r="AK153" s="59" t="str">
        <f>IFERROR(VLOOKUP(AJ153,'Paid Invoices'!$F$6:$I$381,3,FALSE),"")</f>
        <v/>
      </c>
      <c r="AL153" s="59" t="str">
        <f>IFERROR(VLOOKUP(AJ153,'Open Invoices'!$D$1:$E$3000,2,FALSE),"")</f>
        <v/>
      </c>
      <c r="AM153" s="59">
        <f>IFERROR(VLOOKUP($E153,'Rev2 July 16'!$D$1:$Z$300,22,FALSE),"-")</f>
        <v>654.48</v>
      </c>
      <c r="AN153" s="59" t="str">
        <f>IFERROR(VLOOKUP($E153,'Rev2 July 16'!$D$1:$Z$300,5,FALSE),"-")</f>
        <v>WAY2001G6BG</v>
      </c>
      <c r="AO153" s="59" t="str">
        <f>IFERROR(VLOOKUP(AN153,'Paid Invoices'!$F$6:$I$381,3,FALSE),"")</f>
        <v/>
      </c>
      <c r="AP153" s="59" t="str">
        <f>IFERROR(VLOOKUP(AN153,'Open Invoices'!$D$1:$E$3000,2,FALSE),"")</f>
        <v/>
      </c>
      <c r="AQ153" s="59">
        <f>IFERROR(VLOOKUP($E153,'Rev June 16'!$D$1:$Z$300,22,FALSE),"-")</f>
        <v>554.26</v>
      </c>
      <c r="AR153" s="59" t="str">
        <f>IFERROR(VLOOKUP($E153,'Rev June 16'!$D$1:$Z$300,4,FALSE),"-")</f>
        <v>WAY2001F6BE</v>
      </c>
      <c r="AS153" s="59" t="str">
        <f>IFERROR(VLOOKUP(AR153,'Paid Invoices'!$F$6:$I$381,3,FALSE),"")</f>
        <v/>
      </c>
      <c r="AT153" s="59" t="str">
        <f>IFERROR(VLOOKUP(AR153,'Open Invoices'!$D$1:$E$3000,2,FALSE),"")</f>
        <v/>
      </c>
      <c r="AU153" s="59">
        <f>IFERROR(VLOOKUP($E153,'May 2016'!$D$1:$Z$300,22,FALSE),"-")</f>
        <v>1062.19</v>
      </c>
      <c r="AV153" s="59" t="str">
        <f>IFERROR(VLOOKUP($E153,'May 2016'!$D$1:$Z$300,4,FALSE),"-")</f>
        <v>WAY2001E6BD</v>
      </c>
      <c r="AW153" s="59" t="str">
        <f>IFERROR(VLOOKUP(AV153,'Paid Invoices'!$F$6:$I$381,3,FALSE),"")</f>
        <v/>
      </c>
      <c r="AX153" s="59" t="str">
        <f>IFERROR(VLOOKUP(AV153,'Open Invoices'!$D$1:$E$3000,2,FALSE),"")</f>
        <v/>
      </c>
      <c r="AY153" s="59">
        <f>IFERROR(VLOOKUP($E153,'Apr 2016'!$D$1:$Z$300,22,FALSE),"-")</f>
        <v>745.31</v>
      </c>
      <c r="AZ153" s="59" t="str">
        <f>IFERROR(VLOOKUP($E153,'Apr 2016'!$D$1:$Z$300,4,FALSE),"-")</f>
        <v>WAY2001D6BC</v>
      </c>
      <c r="BA153" s="59" t="str">
        <f>IFERROR(VLOOKUP(AZ153,'Paid Invoices'!$F$6:$I$381,3,FALSE),"")</f>
        <v/>
      </c>
      <c r="BB153" s="59" t="str">
        <f>IFERROR(VLOOKUP(AZ153,'Open Invoices'!$D$1:$E$3000,2,FALSE),"")</f>
        <v/>
      </c>
      <c r="BC153" s="59">
        <f>IFERROR(VLOOKUP($E153,'Mar 2016'!$D$1:$Z$300,22,FALSE),"-")</f>
        <v>787.57</v>
      </c>
      <c r="BD153" s="59" t="str">
        <f>IFERROR(VLOOKUP($E153,'Mar 2016'!$D$1:$Z$300,4,FALSE),"-")</f>
        <v>WAY2001C6AX</v>
      </c>
      <c r="BE153" s="59" t="str">
        <f>IFERROR(VLOOKUP(BD153,'Paid Invoices'!$F$6:$I$381,3,FALSE),"")</f>
        <v/>
      </c>
      <c r="BF153" s="59" t="str">
        <f>IFERROR(VLOOKUP(BD153,'Open Invoices'!$D$1:$E$3000,2,FALSE),"")</f>
        <v/>
      </c>
      <c r="BG153" s="59">
        <f>IFERROR(VLOOKUP($E153,'Feb 2016'!$D$1:$Z$300,22,FALSE),"-")</f>
        <v>788.03</v>
      </c>
      <c r="BH153" s="59" t="str">
        <f>IFERROR(VLOOKUP($E153,'Feb 2016'!$D$1:$Z$300,4,FALSE),"-")</f>
        <v>WAY2001B6AQ</v>
      </c>
      <c r="BI153" s="59" t="str">
        <f>IFERROR(VLOOKUP(BH153,'Paid Invoices'!$F$6:$I$381,3,FALSE),"")</f>
        <v/>
      </c>
      <c r="BJ153" s="59" t="str">
        <f>IFERROR(VLOOKUP(BH153,'Open Invoices'!$D$1:$E$3000,2,FALSE),"")</f>
        <v/>
      </c>
      <c r="BK153" s="59">
        <f>IFERROR(VLOOKUP($E153,'Jan 2016'!$D$1:$Z$300,22,FALSE),"-")</f>
        <v>543.53</v>
      </c>
      <c r="BL153" s="59" t="str">
        <f>IFERROR(VLOOKUP($E153,'Jan 2016'!$D$1:$Z$300,4,FALSE),"-")</f>
        <v>WAY2001A6BC</v>
      </c>
      <c r="BM153" s="59" t="str">
        <f>IFERROR(VLOOKUP(BL153,'Paid Invoices'!$F$6:$I$381,3,FALSE),"")</f>
        <v/>
      </c>
      <c r="BN153" s="59" t="str">
        <f>IFERROR(VLOOKUP(BL153,'Open Invoices'!$D$1:$E$3000,2,FALSE),"")</f>
        <v/>
      </c>
      <c r="BO153" s="59">
        <f>IFERROR(VLOOKUP($E153,'Dec 2015'!$D$1:$Z$300,22,FALSE),"-")</f>
        <v>378.77</v>
      </c>
      <c r="BP153" s="59" t="str">
        <f>IFERROR(VLOOKUP($E153,'Dec 2015'!$D$1:$Z$300,4,FALSE),"-")</f>
        <v>WAY2001L5AB</v>
      </c>
      <c r="BQ153" s="59" t="str">
        <f>IFERROR(VLOOKUP(BP153,'Paid Invoices'!$F$6:$I$381,3,FALSE),"")</f>
        <v/>
      </c>
      <c r="BR153" s="59" t="str">
        <f>IFERROR(VLOOKUP(BP153,'Open Invoices'!$D$1:$E$3000,2,FALSE),"")</f>
        <v/>
      </c>
      <c r="BS153" s="59">
        <f>IFERROR(VLOOKUP($E153,'Nov 2015'!$D$1:$Z$300,22,FALSE),"-")</f>
        <v>446.97</v>
      </c>
      <c r="BT153" s="59" t="str">
        <f>IFERROR(VLOOKUP($E153,'Nov 2015'!$D$1:$Z$300,4,FALSE),"-")</f>
        <v>WAY2001K5AZ</v>
      </c>
      <c r="BU153" s="59" t="str">
        <f>IFERROR(VLOOKUP(BT153,'Paid Invoices'!$F$6:$I$381,3,FALSE),"")</f>
        <v/>
      </c>
      <c r="BV153" s="59" t="str">
        <f>IFERROR(VLOOKUP(BT153,'Open Invoices'!$D$1:$E$3000,2,FALSE),"")</f>
        <v/>
      </c>
      <c r="BW153" s="59">
        <f>IFERROR(VLOOKUP($E153,'Oct 2015'!$D$1:$Z$300,22,FALSE),"-")</f>
        <v>303.33999999999997</v>
      </c>
      <c r="BX153" s="59" t="str">
        <f>IFERROR(VLOOKUP($E153,'Oct 2015'!$D$1:$Z$300,4,FALSE),"-")</f>
        <v>WAY2001J5BB</v>
      </c>
      <c r="BY153" s="59" t="str">
        <f>IFERROR(VLOOKUP(BX153,'Paid Invoices'!$F$6:$I$381,3,FALSE),"")</f>
        <v/>
      </c>
      <c r="BZ153" s="59" t="str">
        <f>IFERROR(VLOOKUP(BX153,'Open Invoices'!$D$1:$E$3000,2,FALSE),"")</f>
        <v/>
      </c>
      <c r="CA153" s="59" t="str">
        <f>IFERROR(VLOOKUP($E153,'Sep 2015'!$D$1:$Z$300,22,FALSE),"-")</f>
        <v>-</v>
      </c>
      <c r="CB153" s="59" t="str">
        <f>IFERROR(VLOOKUP($E153,'Sep 2015'!$D$1:$Z$300,4,FALSE),"-")</f>
        <v>-</v>
      </c>
      <c r="CC153" s="59" t="str">
        <f>IFERROR(VLOOKUP(CB153,'Paid Invoices'!$F$6:$I$381,3,FALSE),"")</f>
        <v/>
      </c>
      <c r="CD153" s="59" t="str">
        <f>IFERROR(VLOOKUP(CB153,'Open Invoices'!$D$1:$E$3000,2,FALSE),"")</f>
        <v/>
      </c>
      <c r="CE153" s="52"/>
      <c r="CF153" s="52" t="s">
        <v>2115</v>
      </c>
      <c r="CG153" s="49" t="str">
        <f>IFERROR(IFERROR(VLOOKUP($E153,'Asset Group  All Assets'!$B$1:$C$500,2,FALSE),(VLOOKUP($E153,'Missing-WSU-POs'!$B$1:$D$500,3,FALSE))),"?")</f>
        <v>P0772275</v>
      </c>
      <c r="CH153" s="31" t="str">
        <f>IF(G153="","",G153)</f>
        <v>P0772275</v>
      </c>
      <c r="CI153" s="31" t="str">
        <f>IF(CG153=CH153,"","Wrong PO")</f>
        <v/>
      </c>
      <c r="CJ153" s="29" t="str">
        <f>IFERROR(IF(VLOOKUP($E153,'Org July 2016 '!$D$1:$Z$500,3,FALSE)=G153,"-","Wrong PO"),"new")</f>
        <v>Wrong PO</v>
      </c>
      <c r="CK153" s="32">
        <f>IF(CJ153="wrong PO",(VLOOKUP($E153,'Org July 2016 '!$D$1:$Z$500,3,FALSE)),"")</f>
        <v>0</v>
      </c>
      <c r="CL153" s="29" t="str">
        <f>IFERROR(IF(VLOOKUP($E153,'Org June 2016 '!$D$1:$Z$500,3,FALSE)=G153,"-","Wrong PO"),"new")</f>
        <v>Wrong PO</v>
      </c>
      <c r="CM153" s="32">
        <f>IF(CL153="wrong PO",(VLOOKUP($E153,'Org June 2016 '!$D$1:$Z$500,3,FALSE)),"")</f>
        <v>0</v>
      </c>
      <c r="CN153" s="29" t="str">
        <f>IFERROR(IF(VLOOKUP($E153,'May 2016'!D219:Z718,3,FALSE)=G153,"-","Wrong PO"),"new")</f>
        <v>new</v>
      </c>
      <c r="CO153" s="32" t="str">
        <f>IF(CN153="wrong PO",(VLOOKUP($E153,'May 2016'!D219:Z718,3,FALSE)),"")</f>
        <v/>
      </c>
      <c r="CP153" s="29" t="str">
        <f>IFERROR(IF(VLOOKUP($E153,'Apr 2016'!$D$1:$Z$500,3,FALSE)=G153,"-","Wrong PO"),"new")</f>
        <v>-</v>
      </c>
      <c r="CQ153" s="32" t="str">
        <f>IF(CP153="wrong PO",(VLOOKUP($E153,'Apr 2016'!$D$1:$Z$500,3,FALSE)),"")</f>
        <v/>
      </c>
      <c r="CR153" s="32" t="str">
        <f>IFERROR(IF(VLOOKUP($E153,'Mar 2016'!$D$1:$Z$500,3,FALSE)=G153,"-","Wrong PO"),"new")</f>
        <v>-</v>
      </c>
      <c r="CS153" s="32" t="str">
        <f>IF(CP153="wrong PO",(VLOOKUP($E153,'Mar 2016'!$D$1:$Z$500,3,FALSE)),"")</f>
        <v/>
      </c>
      <c r="CT153" s="32" t="str">
        <f>IFERROR(IF(VLOOKUP($E153,'Feb 2016'!$D$1:$Z$500,3,FALSE)=G153,"-","Wrong PO"),"new")</f>
        <v>-</v>
      </c>
      <c r="CU153" s="32" t="str">
        <f>IF(CP153="wrong PO",(VLOOKUP($E153,'Feb 2016'!$D$1:$Z$500,3,FALSE)),"")</f>
        <v/>
      </c>
      <c r="CV153" s="29" t="str">
        <f>IFERROR(IF(VLOOKUP($E153,'Jan 2016'!$D$1:$Z$500,3,FALSE)=G153,"-","Wrong PO"),"new")</f>
        <v>-</v>
      </c>
      <c r="CW153" s="32" t="str">
        <f>IF(CV153="wrong PO",(VLOOKUP($E153,'Jan 2016'!$D$1:$Z$500,3,FALSE)),"")</f>
        <v/>
      </c>
      <c r="CX153" s="29" t="str">
        <f>IFERROR(IF(VLOOKUP($E153,'Dec 2015'!$D$1:$Z$500,3,FALSE)=G153,"-","Wrong PO"),"new")</f>
        <v>-</v>
      </c>
      <c r="CY153" s="32" t="str">
        <f>IF(CX153="wrong PO",(VLOOKUP($E153,'Dec 2015'!$D$1:$Z$500,3,FALSE)),"")</f>
        <v/>
      </c>
      <c r="CZ153" s="29" t="str">
        <f>IFERROR(IF(VLOOKUP($E153,'Nov 2015'!$D$1:$Z$500,3,FALSE)=G153,"-","Wrong PO"),"new")</f>
        <v>-</v>
      </c>
      <c r="DA153" s="32" t="str">
        <f>IF(CZ153="wrong PO",(VLOOKUP($E153,'Nov 2015'!$D$1:$Z$500,3,FALSE)),"")</f>
        <v/>
      </c>
      <c r="DB153" s="29" t="str">
        <f>IFERROR(IF(VLOOKUP($E153,'Oct 2015'!$D$1:$Z$500,3,FALSE)=G153,"-","Wrong PO"),"new")</f>
        <v>-</v>
      </c>
      <c r="DC153" s="32" t="str">
        <f>IF(DB153="wrong PO",(VLOOKUP($E153,'Oct 2015'!$D$1:$Z$500,3,FALSE)),"")</f>
        <v/>
      </c>
      <c r="DD153" s="29" t="str">
        <f>IFERROR(IF(VLOOKUP($E153,'Sep 2015'!$D$1:$Z$500,3,FALSE)=G153,"-","Wrong PO"),"new")</f>
        <v>new</v>
      </c>
      <c r="DE153" s="32" t="str">
        <f>IF(DD153="wrong PO",(VLOOKUP($E153,'Sep 2015'!$D$1:$Z$500,3,FALSE)),"")</f>
        <v/>
      </c>
    </row>
    <row r="154" spans="1:109">
      <c r="A154" s="115">
        <v>220</v>
      </c>
      <c r="B154" s="2" t="s">
        <v>841</v>
      </c>
      <c r="C154" s="2" t="s">
        <v>510</v>
      </c>
      <c r="D154" s="2" t="s">
        <v>76</v>
      </c>
      <c r="E154" s="2" t="s">
        <v>313</v>
      </c>
      <c r="F154" s="2" t="s">
        <v>427</v>
      </c>
      <c r="G154" s="21" t="s">
        <v>105</v>
      </c>
      <c r="H154" s="21" t="str">
        <f>IFERROR(VLOOKUP($E154,'Wayne Master'!$B$1:$C$315,2,FALSE),"not on master")</f>
        <v>P0772275</v>
      </c>
      <c r="I154" s="11" t="s">
        <v>2055</v>
      </c>
      <c r="J154" s="3">
        <v>42257</v>
      </c>
      <c r="K154" s="2" t="s">
        <v>39</v>
      </c>
      <c r="L154" s="2" t="s">
        <v>429</v>
      </c>
      <c r="M154" s="2" t="s">
        <v>30</v>
      </c>
      <c r="N154" s="2" t="s">
        <v>31</v>
      </c>
      <c r="O154" s="2" t="s">
        <v>32</v>
      </c>
      <c r="P154" s="4">
        <v>116334</v>
      </c>
      <c r="Q154" s="4">
        <v>123314</v>
      </c>
      <c r="R154" s="4">
        <v>6980</v>
      </c>
      <c r="S154" s="5">
        <v>117.96</v>
      </c>
      <c r="T154" s="4">
        <v>21591</v>
      </c>
      <c r="U154" s="4">
        <v>24716</v>
      </c>
      <c r="V154" s="4">
        <v>3125</v>
      </c>
      <c r="W154" s="5">
        <v>186.88</v>
      </c>
      <c r="X154" s="5">
        <v>0</v>
      </c>
      <c r="Y154" s="14">
        <v>304.83999999999997</v>
      </c>
      <c r="Z154" s="14">
        <v>0</v>
      </c>
      <c r="AA154" s="14">
        <v>304.83999999999997</v>
      </c>
      <c r="AB154" s="4">
        <v>24580</v>
      </c>
      <c r="AC154" s="55"/>
      <c r="AD154" s="59">
        <f>SUM(AI154,AM154,AQ154,AU154,AY154,BC154,BG154,BK154,BO154,BS154,BW154,CA154)</f>
        <v>3561.7999999999997</v>
      </c>
      <c r="AE154" s="59">
        <f>(Q154*0.0169)+(U154*0.0598)</f>
        <v>3562.0233999999996</v>
      </c>
      <c r="AF154" s="102">
        <f>IFERROR(IFERROR(VLOOKUP($G154,'FPO034'!$J$9:$Q$196,7,FALSE),(VLOOKUP($H154,'FPO034'!$J$9:$Q$196,7,FALSE))),"No PO")</f>
        <v>44529.24</v>
      </c>
      <c r="AG154" s="102">
        <f>IFERROR(IFERROR(VLOOKUP($G154,'FPO034'!$J$9:$Q$196,8,FALSE),(VLOOKUP($H154,'FPO034'!$J$9:$Q$196,8,FALSE))),"No PO")</f>
        <v>0</v>
      </c>
      <c r="AH154" s="102" t="str">
        <f>IF(AG154&lt;&gt;0,"No",IF(AD154&gt;AF154,"No",IF(AD154/AE154&lt;1,"--",IF(AD154/AE154&lt;1.02,"Maybe","No"))))</f>
        <v>--</v>
      </c>
      <c r="AI154" s="59">
        <f>IFERROR(VLOOKUP($E154,'Rev2 Aug 16'!$D$1:$Z$300,22,FALSE),"-")</f>
        <v>304.83999999999997</v>
      </c>
      <c r="AJ154" s="59" t="str">
        <f>IFERROR(VLOOKUP($E154,'Rev2 Aug 16'!$D$1:$Z$300,5,FALSE),"-")</f>
        <v>WAY2001H6BE</v>
      </c>
      <c r="AK154" s="59" t="str">
        <f>IFERROR(VLOOKUP(AJ154,'Paid Invoices'!$F$6:$I$381,3,FALSE),"")</f>
        <v/>
      </c>
      <c r="AL154" s="59" t="str">
        <f>IFERROR(VLOOKUP(AJ154,'Open Invoices'!$D$1:$E$3000,2,FALSE),"")</f>
        <v/>
      </c>
      <c r="AM154" s="59">
        <f>IFERROR(VLOOKUP($E154,'Rev2 July 16'!$D$1:$Z$300,22,FALSE),"-")</f>
        <v>254.61</v>
      </c>
      <c r="AN154" s="59" t="str">
        <f>IFERROR(VLOOKUP($E154,'Rev2 July 16'!$D$1:$Z$300,5,FALSE),"-")</f>
        <v>WAY2001G6BG</v>
      </c>
      <c r="AO154" s="59" t="str">
        <f>IFERROR(VLOOKUP(AN154,'Paid Invoices'!$F$6:$I$381,3,FALSE),"")</f>
        <v/>
      </c>
      <c r="AP154" s="59" t="str">
        <f>IFERROR(VLOOKUP(AN154,'Open Invoices'!$D$1:$E$3000,2,FALSE),"")</f>
        <v/>
      </c>
      <c r="AQ154" s="59">
        <f>IFERROR(VLOOKUP($E154,'Rev June 16'!$D$1:$Z$300,22,FALSE),"-")</f>
        <v>231.38</v>
      </c>
      <c r="AR154" s="59" t="str">
        <f>IFERROR(VLOOKUP($E154,'Rev June 16'!$D$1:$Z$300,4,FALSE),"-")</f>
        <v>WAY2001F6BE</v>
      </c>
      <c r="AS154" s="59" t="str">
        <f>IFERROR(VLOOKUP(AR154,'Paid Invoices'!$F$6:$I$381,3,FALSE),"")</f>
        <v/>
      </c>
      <c r="AT154" s="59" t="str">
        <f>IFERROR(VLOOKUP(AR154,'Open Invoices'!$D$1:$E$3000,2,FALSE),"")</f>
        <v/>
      </c>
      <c r="AU154" s="59">
        <f>IFERROR(VLOOKUP($E154,'May 2016'!$D$1:$Z$300,22,FALSE),"-")</f>
        <v>512.98</v>
      </c>
      <c r="AV154" s="59" t="str">
        <f>IFERROR(VLOOKUP($E154,'May 2016'!$D$1:$Z$300,4,FALSE),"-")</f>
        <v>WAY2001E6BD</v>
      </c>
      <c r="AW154" s="59" t="str">
        <f>IFERROR(VLOOKUP(AV154,'Paid Invoices'!$F$6:$I$381,3,FALSE),"")</f>
        <v/>
      </c>
      <c r="AX154" s="59" t="str">
        <f>IFERROR(VLOOKUP(AV154,'Open Invoices'!$D$1:$E$3000,2,FALSE),"")</f>
        <v/>
      </c>
      <c r="AY154" s="59">
        <f>IFERROR(VLOOKUP($E154,'Apr 2016'!$D$1:$Z$300,22,FALSE),"-")</f>
        <v>382.55</v>
      </c>
      <c r="AZ154" s="59" t="str">
        <f>IFERROR(VLOOKUP($E154,'Apr 2016'!$D$1:$Z$300,4,FALSE),"-")</f>
        <v>WAY2001D6BC</v>
      </c>
      <c r="BA154" s="59" t="str">
        <f>IFERROR(VLOOKUP(AZ154,'Paid Invoices'!$F$6:$I$381,3,FALSE),"")</f>
        <v/>
      </c>
      <c r="BB154" s="59" t="str">
        <f>IFERROR(VLOOKUP(AZ154,'Open Invoices'!$D$1:$E$3000,2,FALSE),"")</f>
        <v/>
      </c>
      <c r="BC154" s="59">
        <f>IFERROR(VLOOKUP($E154,'Mar 2016'!$D$1:$Z$300,22,FALSE),"-")</f>
        <v>354.9</v>
      </c>
      <c r="BD154" s="59" t="str">
        <f>IFERROR(VLOOKUP($E154,'Mar 2016'!$D$1:$Z$300,4,FALSE),"-")</f>
        <v>WAY2001C6AX</v>
      </c>
      <c r="BE154" s="59" t="str">
        <f>IFERROR(VLOOKUP(BD154,'Paid Invoices'!$F$6:$I$381,3,FALSE),"")</f>
        <v/>
      </c>
      <c r="BF154" s="59" t="str">
        <f>IFERROR(VLOOKUP(BD154,'Open Invoices'!$D$1:$E$3000,2,FALSE),"")</f>
        <v/>
      </c>
      <c r="BG154" s="59">
        <f>IFERROR(VLOOKUP($E154,'Feb 2016'!$D$1:$Z$300,22,FALSE),"-")</f>
        <v>415.05</v>
      </c>
      <c r="BH154" s="59" t="str">
        <f>IFERROR(VLOOKUP($E154,'Feb 2016'!$D$1:$Z$300,4,FALSE),"-")</f>
        <v>WAY2001B6AQ</v>
      </c>
      <c r="BI154" s="59" t="str">
        <f>IFERROR(VLOOKUP(BH154,'Paid Invoices'!$F$6:$I$381,3,FALSE),"")</f>
        <v/>
      </c>
      <c r="BJ154" s="59" t="str">
        <f>IFERROR(VLOOKUP(BH154,'Open Invoices'!$D$1:$E$3000,2,FALSE),"")</f>
        <v/>
      </c>
      <c r="BK154" s="59">
        <f>IFERROR(VLOOKUP($E154,'Jan 2016'!$D$1:$Z$300,22,FALSE),"-")</f>
        <v>383.61</v>
      </c>
      <c r="BL154" s="59" t="str">
        <f>IFERROR(VLOOKUP($E154,'Jan 2016'!$D$1:$Z$300,4,FALSE),"-")</f>
        <v>WAY2001A6BC</v>
      </c>
      <c r="BM154" s="59" t="str">
        <f>IFERROR(VLOOKUP(BL154,'Paid Invoices'!$F$6:$I$381,3,FALSE),"")</f>
        <v/>
      </c>
      <c r="BN154" s="59" t="str">
        <f>IFERROR(VLOOKUP(BL154,'Open Invoices'!$D$1:$E$3000,2,FALSE),"")</f>
        <v/>
      </c>
      <c r="BO154" s="59">
        <f>IFERROR(VLOOKUP($E154,'Dec 2015'!$D$1:$Z$300,22,FALSE),"-")</f>
        <v>345.03</v>
      </c>
      <c r="BP154" s="59" t="str">
        <f>IFERROR(VLOOKUP($E154,'Dec 2015'!$D$1:$Z$300,4,FALSE),"-")</f>
        <v>WAY2001L5AB</v>
      </c>
      <c r="BQ154" s="59" t="str">
        <f>IFERROR(VLOOKUP(BP154,'Paid Invoices'!$F$6:$I$381,3,FALSE),"")</f>
        <v/>
      </c>
      <c r="BR154" s="59" t="str">
        <f>IFERROR(VLOOKUP(BP154,'Open Invoices'!$D$1:$E$3000,2,FALSE),"")</f>
        <v/>
      </c>
      <c r="BS154" s="59">
        <f>IFERROR(VLOOKUP($E154,'Nov 2015'!$D$1:$Z$300,22,FALSE),"-")</f>
        <v>279.02</v>
      </c>
      <c r="BT154" s="59" t="str">
        <f>IFERROR(VLOOKUP($E154,'Nov 2015'!$D$1:$Z$300,4,FALSE),"-")</f>
        <v>WAY2001K5AZ</v>
      </c>
      <c r="BU154" s="59" t="str">
        <f>IFERROR(VLOOKUP(BT154,'Paid Invoices'!$F$6:$I$381,3,FALSE),"")</f>
        <v/>
      </c>
      <c r="BV154" s="59" t="str">
        <f>IFERROR(VLOOKUP(BT154,'Open Invoices'!$D$1:$E$3000,2,FALSE),"")</f>
        <v/>
      </c>
      <c r="BW154" s="59">
        <f>IFERROR(VLOOKUP($E154,'Oct 2015'!$D$1:$Z$300,22,FALSE),"-")</f>
        <v>97.83</v>
      </c>
      <c r="BX154" s="59" t="str">
        <f>IFERROR(VLOOKUP($E154,'Oct 2015'!$D$1:$Z$300,4,FALSE),"-")</f>
        <v>WAY2001J5BB</v>
      </c>
      <c r="BY154" s="59" t="str">
        <f>IFERROR(VLOOKUP(BX154,'Paid Invoices'!$F$6:$I$381,3,FALSE),"")</f>
        <v/>
      </c>
      <c r="BZ154" s="59" t="str">
        <f>IFERROR(VLOOKUP(BX154,'Open Invoices'!$D$1:$E$3000,2,FALSE),"")</f>
        <v/>
      </c>
      <c r="CA154" s="59" t="str">
        <f>IFERROR(VLOOKUP($E154,'Sep 2015'!$D$1:$Z$300,22,FALSE),"-")</f>
        <v>-</v>
      </c>
      <c r="CB154" s="59" t="str">
        <f>IFERROR(VLOOKUP($E154,'Sep 2015'!$D$1:$Z$300,4,FALSE),"-")</f>
        <v>-</v>
      </c>
      <c r="CC154" s="59" t="str">
        <f>IFERROR(VLOOKUP(CB154,'Paid Invoices'!$F$6:$I$381,3,FALSE),"")</f>
        <v/>
      </c>
      <c r="CD154" s="59" t="str">
        <f>IFERROR(VLOOKUP(CB154,'Open Invoices'!$D$1:$E$3000,2,FALSE),"")</f>
        <v/>
      </c>
      <c r="CE154" s="52"/>
      <c r="CF154" s="52" t="s">
        <v>2115</v>
      </c>
      <c r="CG154" s="49" t="str">
        <f>IFERROR(IFERROR(VLOOKUP($E154,'Asset Group  All Assets'!$B$1:$C$500,2,FALSE),(VLOOKUP($E154,'Missing-WSU-POs'!$B$1:$D$500,3,FALSE))),"?")</f>
        <v>P0772275</v>
      </c>
      <c r="CH154" s="31" t="str">
        <f>IF(G154="","",G154)</f>
        <v>P0772275</v>
      </c>
      <c r="CI154" s="31" t="str">
        <f>IF(CG154=CH154,"","Wrong PO")</f>
        <v/>
      </c>
      <c r="CJ154" s="29" t="str">
        <f>IFERROR(IF(VLOOKUP($E154,'Org July 2016 '!$D$1:$Z$500,3,FALSE)=G154,"-","Wrong PO"),"new")</f>
        <v>Wrong PO</v>
      </c>
      <c r="CK154" s="32">
        <f>IF(CJ154="wrong PO",(VLOOKUP($E154,'Org July 2016 '!$D$1:$Z$500,3,FALSE)),"")</f>
        <v>0</v>
      </c>
      <c r="CL154" s="29" t="str">
        <f>IFERROR(IF(VLOOKUP($E154,'Org June 2016 '!$D$1:$Z$500,3,FALSE)=G154,"-","Wrong PO"),"new")</f>
        <v>Wrong PO</v>
      </c>
      <c r="CM154" s="32">
        <f>IF(CL154="wrong PO",(VLOOKUP($E154,'Org June 2016 '!$D$1:$Z$500,3,FALSE)),"")</f>
        <v>0</v>
      </c>
      <c r="CN154" s="29" t="str">
        <f>IFERROR(IF(VLOOKUP($E154,'May 2016'!D220:Z719,3,FALSE)=G154,"-","Wrong PO"),"new")</f>
        <v>new</v>
      </c>
      <c r="CO154" s="32" t="str">
        <f>IF(CN154="wrong PO",(VLOOKUP($E154,'May 2016'!D220:Z719,3,FALSE)),"")</f>
        <v/>
      </c>
      <c r="CP154" s="29" t="str">
        <f>IFERROR(IF(VLOOKUP($E154,'Apr 2016'!$D$1:$Z$500,3,FALSE)=G154,"-","Wrong PO"),"new")</f>
        <v>-</v>
      </c>
      <c r="CQ154" s="32" t="str">
        <f>IF(CP154="wrong PO",(VLOOKUP($E154,'Apr 2016'!$D$1:$Z$500,3,FALSE)),"")</f>
        <v/>
      </c>
      <c r="CR154" s="32" t="str">
        <f>IFERROR(IF(VLOOKUP($E154,'Mar 2016'!$D$1:$Z$500,3,FALSE)=G154,"-","Wrong PO"),"new")</f>
        <v>-</v>
      </c>
      <c r="CS154" s="32" t="str">
        <f>IF(CP154="wrong PO",(VLOOKUP($E154,'Mar 2016'!$D$1:$Z$500,3,FALSE)),"")</f>
        <v/>
      </c>
      <c r="CT154" s="32" t="str">
        <f>IFERROR(IF(VLOOKUP($E154,'Feb 2016'!$D$1:$Z$500,3,FALSE)=G154,"-","Wrong PO"),"new")</f>
        <v>-</v>
      </c>
      <c r="CU154" s="32" t="str">
        <f>IF(CP154="wrong PO",(VLOOKUP($E154,'Feb 2016'!$D$1:$Z$500,3,FALSE)),"")</f>
        <v/>
      </c>
      <c r="CV154" s="29" t="str">
        <f>IFERROR(IF(VLOOKUP($E154,'Jan 2016'!$D$1:$Z$500,3,FALSE)=G154,"-","Wrong PO"),"new")</f>
        <v>-</v>
      </c>
      <c r="CW154" s="32" t="str">
        <f>IF(CV154="wrong PO",(VLOOKUP($E154,'Jan 2016'!$D$1:$Z$500,3,FALSE)),"")</f>
        <v/>
      </c>
      <c r="CX154" s="29" t="str">
        <f>IFERROR(IF(VLOOKUP($E154,'Dec 2015'!$D$1:$Z$500,3,FALSE)=G154,"-","Wrong PO"),"new")</f>
        <v>-</v>
      </c>
      <c r="CY154" s="32" t="str">
        <f>IF(CX154="wrong PO",(VLOOKUP($E154,'Dec 2015'!$D$1:$Z$500,3,FALSE)),"")</f>
        <v/>
      </c>
      <c r="CZ154" s="29" t="str">
        <f>IFERROR(IF(VLOOKUP($E154,'Nov 2015'!$D$1:$Z$500,3,FALSE)=G154,"-","Wrong PO"),"new")</f>
        <v>-</v>
      </c>
      <c r="DA154" s="32" t="str">
        <f>IF(CZ154="wrong PO",(VLOOKUP($E154,'Nov 2015'!$D$1:$Z$500,3,FALSE)),"")</f>
        <v/>
      </c>
      <c r="DB154" s="29" t="str">
        <f>IFERROR(IF(VLOOKUP($E154,'Oct 2015'!$D$1:$Z$500,3,FALSE)=G154,"-","Wrong PO"),"new")</f>
        <v>-</v>
      </c>
      <c r="DC154" s="32" t="str">
        <f>IF(DB154="wrong PO",(VLOOKUP($E154,'Oct 2015'!$D$1:$Z$500,3,FALSE)),"")</f>
        <v/>
      </c>
      <c r="DD154" s="29" t="str">
        <f>IFERROR(IF(VLOOKUP($E154,'Sep 2015'!$D$1:$Z$500,3,FALSE)=G154,"-","Wrong PO"),"new")</f>
        <v>new</v>
      </c>
      <c r="DE154" s="32" t="str">
        <f>IF(DD154="wrong PO",(VLOOKUP($E154,'Sep 2015'!$D$1:$Z$500,3,FALSE)),"")</f>
        <v/>
      </c>
    </row>
    <row r="155" spans="1:109">
      <c r="A155" s="115">
        <v>221</v>
      </c>
      <c r="B155" s="2" t="s">
        <v>841</v>
      </c>
      <c r="C155" s="2" t="s">
        <v>510</v>
      </c>
      <c r="D155" s="2" t="s">
        <v>25</v>
      </c>
      <c r="E155" s="2" t="s">
        <v>112</v>
      </c>
      <c r="F155" s="2" t="s">
        <v>62</v>
      </c>
      <c r="G155" s="21" t="s">
        <v>113</v>
      </c>
      <c r="H155" s="21" t="str">
        <f>IFERROR(VLOOKUP($E155,'Wayne Master'!$B$1:$C$315,2,FALSE),"not on master")</f>
        <v>P0772285</v>
      </c>
      <c r="I155" s="11" t="s">
        <v>2054</v>
      </c>
      <c r="J155" s="3">
        <v>42220</v>
      </c>
      <c r="K155" s="2" t="s">
        <v>39</v>
      </c>
      <c r="L155" s="2" t="s">
        <v>63</v>
      </c>
      <c r="M155" s="2" t="s">
        <v>30</v>
      </c>
      <c r="N155" s="2" t="s">
        <v>31</v>
      </c>
      <c r="O155" s="2" t="s">
        <v>378</v>
      </c>
      <c r="P155" s="4">
        <v>40356</v>
      </c>
      <c r="Q155" s="4">
        <v>40961</v>
      </c>
      <c r="R155" s="4">
        <v>605</v>
      </c>
      <c r="S155" s="5">
        <v>10.220000000000001</v>
      </c>
      <c r="T155" s="4">
        <v>0</v>
      </c>
      <c r="U155" s="4">
        <v>0</v>
      </c>
      <c r="V155" s="4">
        <v>0</v>
      </c>
      <c r="W155" s="5">
        <v>0</v>
      </c>
      <c r="X155" s="5">
        <v>0</v>
      </c>
      <c r="Y155" s="14">
        <v>10.220000000000001</v>
      </c>
      <c r="Z155" s="14">
        <v>0</v>
      </c>
      <c r="AA155" s="14">
        <v>10.220000000000001</v>
      </c>
      <c r="AB155" s="4">
        <v>24580</v>
      </c>
      <c r="AC155" s="55"/>
      <c r="AD155" s="59">
        <f>SUM(AI155,AM155,AQ155,AU155,AY155,BC155,BG155,BK155,BO155,BS155,BW155,CA155)</f>
        <v>691.92000000000007</v>
      </c>
      <c r="AE155" s="59">
        <f>(Q155*0.0169)+(U155*0.0598)</f>
        <v>692.2408999999999</v>
      </c>
      <c r="AF155" s="102">
        <f>IFERROR(IFERROR(VLOOKUP($G155,'FPO034'!$J$9:$Q$196,7,FALSE),(VLOOKUP($H155,'FPO034'!$J$9:$Q$196,7,FALSE))),"No PO")</f>
        <v>2434.1999999999998</v>
      </c>
      <c r="AG155" s="102">
        <f>IFERROR(IFERROR(VLOOKUP($G155,'FPO034'!$J$9:$Q$196,8,FALSE),(VLOOKUP($H155,'FPO034'!$J$9:$Q$196,8,FALSE))),"No PO")</f>
        <v>0</v>
      </c>
      <c r="AH155" s="102" t="str">
        <f>IF(AG155&lt;&gt;0,"No",IF(AD155&gt;AF155,"No",IF(AD155/AE155&lt;1,"--",IF(AD155/AE155&lt;1.02,"Maybe","No"))))</f>
        <v>--</v>
      </c>
      <c r="AI155" s="59">
        <f>IFERROR(VLOOKUP($E155,'Rev2 Aug 16'!$D$1:$Z$300,22,FALSE),"-")</f>
        <v>10.220000000000001</v>
      </c>
      <c r="AJ155" s="59" t="str">
        <f>IFERROR(VLOOKUP($E155,'Rev2 Aug 16'!$D$1:$Z$300,5,FALSE),"-")</f>
        <v>WAY2001H6BF</v>
      </c>
      <c r="AK155" s="59" t="str">
        <f>IFERROR(VLOOKUP(AJ155,'Paid Invoices'!$F$6:$I$381,3,FALSE),"")</f>
        <v/>
      </c>
      <c r="AL155" s="59" t="str">
        <f>IFERROR(VLOOKUP(AJ155,'Open Invoices'!$D$1:$E$3000,2,FALSE),"")</f>
        <v/>
      </c>
      <c r="AM155" s="59">
        <f>IFERROR(VLOOKUP($E155,'Rev2 July 16'!$D$1:$Z$300,22,FALSE),"-")</f>
        <v>7.77</v>
      </c>
      <c r="AN155" s="59" t="str">
        <f>IFERROR(VLOOKUP($E155,'Rev2 July 16'!$D$1:$Z$300,5,FALSE),"-")</f>
        <v>WAY2001G6BH</v>
      </c>
      <c r="AO155" s="59" t="str">
        <f>IFERROR(VLOOKUP(AN155,'Paid Invoices'!$F$6:$I$381,3,FALSE),"")</f>
        <v/>
      </c>
      <c r="AP155" s="59" t="str">
        <f>IFERROR(VLOOKUP(AN155,'Open Invoices'!$D$1:$E$3000,2,FALSE),"")</f>
        <v/>
      </c>
      <c r="AQ155" s="59">
        <f>IFERROR(VLOOKUP($E155,'Rev June 16'!$D$1:$Z$300,22,FALSE),"-")</f>
        <v>25.7</v>
      </c>
      <c r="AR155" s="59" t="str">
        <f>IFERROR(VLOOKUP($E155,'Rev June 16'!$D$1:$Z$300,4,FALSE),"-")</f>
        <v>WAY2001F6BF</v>
      </c>
      <c r="AS155" s="59" t="str">
        <f>IFERROR(VLOOKUP(AR155,'Paid Invoices'!$F$6:$I$381,3,FALSE),"")</f>
        <v/>
      </c>
      <c r="AT155" s="59" t="str">
        <f>IFERROR(VLOOKUP(AR155,'Open Invoices'!$D$1:$E$3000,2,FALSE),"")</f>
        <v/>
      </c>
      <c r="AU155" s="59">
        <f>IFERROR(VLOOKUP($E155,'May 2016'!$D$1:$Z$300,22,FALSE),"-")</f>
        <v>60</v>
      </c>
      <c r="AV155" s="59" t="str">
        <f>IFERROR(VLOOKUP($E155,'May 2016'!$D$1:$Z$300,4,FALSE),"-")</f>
        <v>WAY2001E6BE</v>
      </c>
      <c r="AW155" s="59" t="str">
        <f>IFERROR(VLOOKUP(AV155,'Paid Invoices'!$F$6:$I$381,3,FALSE),"")</f>
        <v/>
      </c>
      <c r="AX155" s="59" t="str">
        <f>IFERROR(VLOOKUP(AV155,'Open Invoices'!$D$1:$E$3000,2,FALSE),"")</f>
        <v/>
      </c>
      <c r="AY155" s="59">
        <f>IFERROR(VLOOKUP($E155,'Apr 2016'!$D$1:$Z$300,22,FALSE),"-")</f>
        <v>34.22</v>
      </c>
      <c r="AZ155" s="59" t="str">
        <f>IFERROR(VLOOKUP($E155,'Apr 2016'!$D$1:$Z$300,4,FALSE),"-")</f>
        <v>WAY2001D6BD</v>
      </c>
      <c r="BA155" s="59" t="str">
        <f>IFERROR(VLOOKUP(AZ155,'Paid Invoices'!$F$6:$I$381,3,FALSE),"")</f>
        <v/>
      </c>
      <c r="BB155" s="59" t="str">
        <f>IFERROR(VLOOKUP(AZ155,'Open Invoices'!$D$1:$E$3000,2,FALSE),"")</f>
        <v/>
      </c>
      <c r="BC155" s="59">
        <f>IFERROR(VLOOKUP($E155,'Mar 2016'!$D$1:$Z$300,22,FALSE),"-")</f>
        <v>34.65</v>
      </c>
      <c r="BD155" s="59" t="str">
        <f>IFERROR(VLOOKUP($E155,'Mar 2016'!$D$1:$Z$300,4,FALSE),"-")</f>
        <v>WAY2001C6AY</v>
      </c>
      <c r="BE155" s="59" t="str">
        <f>IFERROR(VLOOKUP(BD155,'Paid Invoices'!$F$6:$I$381,3,FALSE),"")</f>
        <v/>
      </c>
      <c r="BF155" s="59" t="str">
        <f>IFERROR(VLOOKUP(BD155,'Open Invoices'!$D$1:$E$3000,2,FALSE),"")</f>
        <v/>
      </c>
      <c r="BG155" s="59">
        <f>IFERROR(VLOOKUP($E155,'Feb 2016'!$D$1:$Z$300,22,FALSE),"-")</f>
        <v>59</v>
      </c>
      <c r="BH155" s="59" t="str">
        <f>IFERROR(VLOOKUP($E155,'Feb 2016'!$D$1:$Z$300,4,FALSE),"-")</f>
        <v>WAY2001B6AS</v>
      </c>
      <c r="BI155" s="59" t="str">
        <f>IFERROR(VLOOKUP(BH155,'Paid Invoices'!$F$6:$I$381,3,FALSE),"")</f>
        <v/>
      </c>
      <c r="BJ155" s="59" t="str">
        <f>IFERROR(VLOOKUP(BH155,'Open Invoices'!$D$1:$E$3000,2,FALSE),"")</f>
        <v/>
      </c>
      <c r="BK155" s="59">
        <f>IFERROR(VLOOKUP($E155,'Jan 2016'!$D$1:$Z$300,22,FALSE),"-")</f>
        <v>83.81</v>
      </c>
      <c r="BL155" s="59" t="str">
        <f>IFERROR(VLOOKUP($E155,'Jan 2016'!$D$1:$Z$300,4,FALSE),"-")</f>
        <v>WAY2001A6BD</v>
      </c>
      <c r="BM155" s="59" t="str">
        <f>IFERROR(VLOOKUP(BL155,'Paid Invoices'!$F$6:$I$381,3,FALSE),"")</f>
        <v/>
      </c>
      <c r="BN155" s="59" t="str">
        <f>IFERROR(VLOOKUP(BL155,'Open Invoices'!$D$1:$E$3000,2,FALSE),"")</f>
        <v/>
      </c>
      <c r="BO155" s="59">
        <f>IFERROR(VLOOKUP($E155,'Dec 2015'!$D$1:$Z$300,22,FALSE),"-")</f>
        <v>72.819999999999993</v>
      </c>
      <c r="BP155" s="59" t="str">
        <f>IFERROR(VLOOKUP($E155,'Dec 2015'!$D$1:$Z$300,4,FALSE),"-")</f>
        <v>WAY2001L5AC</v>
      </c>
      <c r="BQ155" s="59" t="str">
        <f>IFERROR(VLOOKUP(BP155,'Paid Invoices'!$F$6:$I$381,3,FALSE),"")</f>
        <v/>
      </c>
      <c r="BR155" s="59" t="str">
        <f>IFERROR(VLOOKUP(BP155,'Open Invoices'!$D$1:$E$3000,2,FALSE),"")</f>
        <v/>
      </c>
      <c r="BS155" s="59">
        <f>IFERROR(VLOOKUP($E155,'Nov 2015'!$D$1:$Z$300,22,FALSE),"-")</f>
        <v>61.67</v>
      </c>
      <c r="BT155" s="59" t="str">
        <f>IFERROR(VLOOKUP($E155,'Nov 2015'!$D$1:$Z$300,4,FALSE),"-")</f>
        <v>WAY2001K5BA</v>
      </c>
      <c r="BU155" s="59" t="str">
        <f>IFERROR(VLOOKUP(BT155,'Paid Invoices'!$F$6:$I$381,3,FALSE),"")</f>
        <v/>
      </c>
      <c r="BV155" s="59" t="str">
        <f>IFERROR(VLOOKUP(BT155,'Open Invoices'!$D$1:$E$3000,2,FALSE),"")</f>
        <v/>
      </c>
      <c r="BW155" s="59">
        <f>IFERROR(VLOOKUP($E155,'Oct 2015'!$D$1:$Z$300,22,FALSE),"-")</f>
        <v>242.06</v>
      </c>
      <c r="BX155" s="59" t="str">
        <f>IFERROR(VLOOKUP($E155,'Oct 2015'!$D$1:$Z$300,4,FALSE),"-")</f>
        <v>WAY2001J5BC</v>
      </c>
      <c r="BY155" s="59" t="str">
        <f>IFERROR(VLOOKUP(BX155,'Paid Invoices'!$F$6:$I$381,3,FALSE),"")</f>
        <v/>
      </c>
      <c r="BZ155" s="59" t="str">
        <f>IFERROR(VLOOKUP(BX155,'Open Invoices'!$D$1:$E$3000,2,FALSE),"")</f>
        <v/>
      </c>
      <c r="CA155" s="59" t="str">
        <f>IFERROR(VLOOKUP($E155,'Sep 2015'!$D$1:$Z$300,22,FALSE),"-")</f>
        <v>-</v>
      </c>
      <c r="CB155" s="59" t="str">
        <f>IFERROR(VLOOKUP($E155,'Sep 2015'!$D$1:$Z$300,4,FALSE),"-")</f>
        <v>-</v>
      </c>
      <c r="CC155" s="59" t="str">
        <f>IFERROR(VLOOKUP(CB155,'Paid Invoices'!$F$6:$I$381,3,FALSE),"")</f>
        <v/>
      </c>
      <c r="CD155" s="59" t="str">
        <f>IFERROR(VLOOKUP(CB155,'Open Invoices'!$D$1:$E$3000,2,FALSE),"")</f>
        <v/>
      </c>
      <c r="CE155" s="52"/>
      <c r="CF155" s="52" t="s">
        <v>2115</v>
      </c>
      <c r="CG155" s="49" t="str">
        <f>IFERROR(IFERROR(VLOOKUP($E155,'Asset Group  All Assets'!$B$1:$C$500,2,FALSE),(VLOOKUP($E155,'Missing-WSU-POs'!$B$1:$D$500,3,FALSE))),"?")</f>
        <v>P0772285</v>
      </c>
      <c r="CH155" s="31" t="str">
        <f>IF(G155="","",G155)</f>
        <v>P0772285</v>
      </c>
      <c r="CI155" s="31" t="str">
        <f>IF(CG155=CH155,"","Wrong PO")</f>
        <v/>
      </c>
      <c r="CJ155" s="29" t="str">
        <f>IFERROR(IF(VLOOKUP($E155,'Org July 2016 '!$D$1:$Z$500,3,FALSE)=G155,"-","Wrong PO"),"new")</f>
        <v>Wrong PO</v>
      </c>
      <c r="CK155" s="32">
        <f>IF(CJ155="wrong PO",(VLOOKUP($E155,'Org July 2016 '!$D$1:$Z$500,3,FALSE)),"")</f>
        <v>0</v>
      </c>
      <c r="CL155" s="29" t="str">
        <f>IFERROR(IF(VLOOKUP($E155,'Org June 2016 '!$D$1:$Z$500,3,FALSE)=G155,"-","Wrong PO"),"new")</f>
        <v>Wrong PO</v>
      </c>
      <c r="CM155" s="32">
        <f>IF(CL155="wrong PO",(VLOOKUP($E155,'Org June 2016 '!$D$1:$Z$500,3,FALSE)),"")</f>
        <v>0</v>
      </c>
      <c r="CN155" s="29" t="str">
        <f>IFERROR(IF(VLOOKUP($E155,'May 2016'!D221:Z720,3,FALSE)=G155,"-","Wrong PO"),"new")</f>
        <v>new</v>
      </c>
      <c r="CO155" s="32" t="str">
        <f>IF(CN155="wrong PO",(VLOOKUP($E155,'May 2016'!D221:Z720,3,FALSE)),"")</f>
        <v/>
      </c>
      <c r="CP155" s="29" t="str">
        <f>IFERROR(IF(VLOOKUP($E155,'Apr 2016'!$D$1:$Z$500,3,FALSE)=G155,"-","Wrong PO"),"new")</f>
        <v>-</v>
      </c>
      <c r="CQ155" s="32" t="str">
        <f>IF(CP155="wrong PO",(VLOOKUP($E155,'Apr 2016'!$D$1:$Z$500,3,FALSE)),"")</f>
        <v/>
      </c>
      <c r="CR155" s="32" t="str">
        <f>IFERROR(IF(VLOOKUP($E155,'Mar 2016'!$D$1:$Z$500,3,FALSE)=G155,"-","Wrong PO"),"new")</f>
        <v>-</v>
      </c>
      <c r="CS155" s="32" t="str">
        <f>IF(CP155="wrong PO",(VLOOKUP($E155,'Mar 2016'!$D$1:$Z$500,3,FALSE)),"")</f>
        <v/>
      </c>
      <c r="CT155" s="32" t="str">
        <f>IFERROR(IF(VLOOKUP($E155,'Feb 2016'!$D$1:$Z$500,3,FALSE)=G155,"-","Wrong PO"),"new")</f>
        <v>-</v>
      </c>
      <c r="CU155" s="32" t="str">
        <f>IF(CP155="wrong PO",(VLOOKUP($E155,'Feb 2016'!$D$1:$Z$500,3,FALSE)),"")</f>
        <v/>
      </c>
      <c r="CV155" s="29" t="str">
        <f>IFERROR(IF(VLOOKUP($E155,'Jan 2016'!$D$1:$Z$500,3,FALSE)=G155,"-","Wrong PO"),"new")</f>
        <v>-</v>
      </c>
      <c r="CW155" s="32" t="str">
        <f>IF(CV155="wrong PO",(VLOOKUP($E155,'Jan 2016'!$D$1:$Z$500,3,FALSE)),"")</f>
        <v/>
      </c>
      <c r="CX155" s="29" t="str">
        <f>IFERROR(IF(VLOOKUP($E155,'Dec 2015'!$D$1:$Z$500,3,FALSE)=G155,"-","Wrong PO"),"new")</f>
        <v>-</v>
      </c>
      <c r="CY155" s="32" t="str">
        <f>IF(CX155="wrong PO",(VLOOKUP($E155,'Dec 2015'!$D$1:$Z$500,3,FALSE)),"")</f>
        <v/>
      </c>
      <c r="CZ155" s="29" t="str">
        <f>IFERROR(IF(VLOOKUP($E155,'Nov 2015'!$D$1:$Z$500,3,FALSE)=G155,"-","Wrong PO"),"new")</f>
        <v>-</v>
      </c>
      <c r="DA155" s="32" t="str">
        <f>IF(CZ155="wrong PO",(VLOOKUP($E155,'Nov 2015'!$D$1:$Z$500,3,FALSE)),"")</f>
        <v/>
      </c>
      <c r="DB155" s="29" t="str">
        <f>IFERROR(IF(VLOOKUP($E155,'Oct 2015'!$D$1:$Z$500,3,FALSE)=G155,"-","Wrong PO"),"new")</f>
        <v>-</v>
      </c>
      <c r="DC155" s="32" t="str">
        <f>IF(DB155="wrong PO",(VLOOKUP($E155,'Oct 2015'!$D$1:$Z$500,3,FALSE)),"")</f>
        <v/>
      </c>
      <c r="DD155" s="29" t="str">
        <f>IFERROR(IF(VLOOKUP($E155,'Sep 2015'!$D$1:$Z$500,3,FALSE)=G155,"-","Wrong PO"),"new")</f>
        <v>new</v>
      </c>
      <c r="DE155" s="32" t="str">
        <f>IF(DD155="wrong PO",(VLOOKUP($E155,'Sep 2015'!$D$1:$Z$500,3,FALSE)),"")</f>
        <v/>
      </c>
    </row>
    <row r="156" spans="1:109">
      <c r="A156" s="115">
        <v>223</v>
      </c>
      <c r="B156" s="2" t="s">
        <v>841</v>
      </c>
      <c r="C156" s="2" t="s">
        <v>510</v>
      </c>
      <c r="D156" s="2" t="s">
        <v>25</v>
      </c>
      <c r="E156" s="2" t="s">
        <v>121</v>
      </c>
      <c r="F156" s="2" t="s">
        <v>400</v>
      </c>
      <c r="G156" s="21" t="s">
        <v>122</v>
      </c>
      <c r="H156" s="21" t="str">
        <f>IFERROR(VLOOKUP($E156,'Wayne Master'!$B$1:$C$315,2,FALSE),"not on master")</f>
        <v>P0773788</v>
      </c>
      <c r="I156" s="11" t="s">
        <v>2052</v>
      </c>
      <c r="J156" s="3">
        <v>42276</v>
      </c>
      <c r="K156" s="2" t="s">
        <v>39</v>
      </c>
      <c r="L156" s="2" t="s">
        <v>402</v>
      </c>
      <c r="M156" s="2" t="s">
        <v>30</v>
      </c>
      <c r="N156" s="2" t="s">
        <v>31</v>
      </c>
      <c r="O156" s="2" t="s">
        <v>41</v>
      </c>
      <c r="P156" s="4">
        <v>60748</v>
      </c>
      <c r="Q156" s="4">
        <v>65284</v>
      </c>
      <c r="R156" s="4">
        <v>4536</v>
      </c>
      <c r="S156" s="5">
        <v>76.66</v>
      </c>
      <c r="T156" s="4">
        <v>0</v>
      </c>
      <c r="U156" s="4">
        <v>0</v>
      </c>
      <c r="V156" s="4">
        <v>0</v>
      </c>
      <c r="W156" s="5">
        <v>0</v>
      </c>
      <c r="X156" s="5">
        <v>0</v>
      </c>
      <c r="Y156" s="14">
        <v>76.66</v>
      </c>
      <c r="Z156" s="14">
        <v>0</v>
      </c>
      <c r="AA156" s="14">
        <v>76.66</v>
      </c>
      <c r="AB156" s="4">
        <v>24580</v>
      </c>
      <c r="AC156" s="55"/>
      <c r="AD156" s="59">
        <f>SUM(AI156,AM156,AQ156,AU156,AY156,BC156,BG156,BK156,BO156,BS156,BW156,CA156)</f>
        <v>1103.17</v>
      </c>
      <c r="AE156" s="59">
        <f>(Q156*0.0169)+(U156*0.0598)</f>
        <v>1103.2995999999998</v>
      </c>
      <c r="AF156" s="102">
        <f>IFERROR(IFERROR(VLOOKUP($G156,'FPO034'!$J$9:$Q$196,7,FALSE),(VLOOKUP($H156,'FPO034'!$J$9:$Q$196,7,FALSE))),"No PO")</f>
        <v>1440</v>
      </c>
      <c r="AG156" s="102">
        <f>IFERROR(IFERROR(VLOOKUP($G156,'FPO034'!$J$9:$Q$196,8,FALSE),(VLOOKUP($H156,'FPO034'!$J$9:$Q$196,8,FALSE))),"No PO")</f>
        <v>0</v>
      </c>
      <c r="AH156" s="102" t="str">
        <f>IF(AG156&lt;&gt;0,"No",IF(AD156&gt;AF156,"No",IF(AD156/AE156&lt;1,"--",IF(AD156/AE156&lt;1.02,"Maybe","No"))))</f>
        <v>--</v>
      </c>
      <c r="AI156" s="59">
        <f>IFERROR(VLOOKUP($E156,'Rev2 Aug 16'!$D$1:$Z$300,22,FALSE),"-")</f>
        <v>76.66</v>
      </c>
      <c r="AJ156" s="59" t="str">
        <f>IFERROR(VLOOKUP($E156,'Rev2 Aug 16'!$D$1:$Z$300,5,FALSE),"-")</f>
        <v>WAY2001H6BH</v>
      </c>
      <c r="AK156" s="59" t="str">
        <f>IFERROR(VLOOKUP(AJ156,'Paid Invoices'!$F$6:$I$381,3,FALSE),"")</f>
        <v/>
      </c>
      <c r="AL156" s="59" t="str">
        <f>IFERROR(VLOOKUP(AJ156,'Open Invoices'!$D$1:$E$3000,2,FALSE),"")</f>
        <v/>
      </c>
      <c r="AM156" s="59">
        <f>IFERROR(VLOOKUP($E156,'Rev2 July 16'!$D$1:$Z$300,22,FALSE),"-")</f>
        <v>106.84</v>
      </c>
      <c r="AN156" s="59" t="str">
        <f>IFERROR(VLOOKUP($E156,'Rev2 July 16'!$D$1:$Z$300,5,FALSE),"-")</f>
        <v>WAY2001G6BK</v>
      </c>
      <c r="AO156" s="59" t="str">
        <f>IFERROR(VLOOKUP(AN156,'Paid Invoices'!$F$6:$I$381,3,FALSE),"")</f>
        <v/>
      </c>
      <c r="AP156" s="59" t="str">
        <f>IFERROR(VLOOKUP(AN156,'Open Invoices'!$D$1:$E$3000,2,FALSE),"")</f>
        <v/>
      </c>
      <c r="AQ156" s="59">
        <f>IFERROR(VLOOKUP($E156,'Rev June 16'!$D$1:$Z$300,22,FALSE),"-")</f>
        <v>71.45</v>
      </c>
      <c r="AR156" s="59" t="str">
        <f>IFERROR(VLOOKUP($E156,'Rev June 16'!$D$1:$Z$300,4,FALSE),"-")</f>
        <v>WAY2001F6BI</v>
      </c>
      <c r="AS156" s="59" t="str">
        <f>IFERROR(VLOOKUP(AR156,'Paid Invoices'!$F$6:$I$381,3,FALSE),"")</f>
        <v/>
      </c>
      <c r="AT156" s="59" t="str">
        <f>IFERROR(VLOOKUP(AR156,'Open Invoices'!$D$1:$E$3000,2,FALSE),"")</f>
        <v/>
      </c>
      <c r="AU156" s="59">
        <f>IFERROR(VLOOKUP($E156,'May 2016'!$D$1:$Z$300,22,FALSE),"-")</f>
        <v>67.36</v>
      </c>
      <c r="AV156" s="59" t="str">
        <f>IFERROR(VLOOKUP($E156,'May 2016'!$D$1:$Z$300,4,FALSE),"-")</f>
        <v>WAY2001E6BH</v>
      </c>
      <c r="AW156" s="59" t="str">
        <f>IFERROR(VLOOKUP(AV156,'Paid Invoices'!$F$6:$I$381,3,FALSE),"")</f>
        <v/>
      </c>
      <c r="AX156" s="59" t="str">
        <f>IFERROR(VLOOKUP(AV156,'Open Invoices'!$D$1:$E$3000,2,FALSE),"")</f>
        <v/>
      </c>
      <c r="AY156" s="59">
        <f>IFERROR(VLOOKUP($E156,'Apr 2016'!$D$1:$Z$300,22,FALSE),"-")</f>
        <v>137.36000000000001</v>
      </c>
      <c r="AZ156" s="59" t="str">
        <f>IFERROR(VLOOKUP($E156,'Apr 2016'!$D$1:$Z$300,4,FALSE),"-")</f>
        <v>WAY2001D6BG</v>
      </c>
      <c r="BA156" s="59" t="str">
        <f>IFERROR(VLOOKUP(AZ156,'Paid Invoices'!$F$6:$I$381,3,FALSE),"")</f>
        <v/>
      </c>
      <c r="BB156" s="59" t="str">
        <f>IFERROR(VLOOKUP(AZ156,'Open Invoices'!$D$1:$E$3000,2,FALSE),"")</f>
        <v/>
      </c>
      <c r="BC156" s="59">
        <f>IFERROR(VLOOKUP($E156,'Mar 2016'!$D$1:$Z$300,22,FALSE),"-")</f>
        <v>124.64</v>
      </c>
      <c r="BD156" s="59" t="str">
        <f>IFERROR(VLOOKUP($E156,'Mar 2016'!$D$1:$Z$300,4,FALSE),"-")</f>
        <v>WAY2001C6BA</v>
      </c>
      <c r="BE156" s="59" t="str">
        <f>IFERROR(VLOOKUP(BD156,'Paid Invoices'!$F$6:$I$381,3,FALSE),"")</f>
        <v/>
      </c>
      <c r="BF156" s="59" t="str">
        <f>IFERROR(VLOOKUP(BD156,'Open Invoices'!$D$1:$E$3000,2,FALSE),"")</f>
        <v/>
      </c>
      <c r="BG156" s="59">
        <f>IFERROR(VLOOKUP($E156,'Feb 2016'!$D$1:$Z$300,22,FALSE),"-")</f>
        <v>102.04</v>
      </c>
      <c r="BH156" s="59" t="str">
        <f>IFERROR(VLOOKUP($E156,'Feb 2016'!$D$1:$Z$300,4,FALSE),"-")</f>
        <v>WAY2001B6AU</v>
      </c>
      <c r="BI156" s="59" t="str">
        <f>IFERROR(VLOOKUP(BH156,'Paid Invoices'!$F$6:$I$381,3,FALSE),"")</f>
        <v/>
      </c>
      <c r="BJ156" s="59" t="str">
        <f>IFERROR(VLOOKUP(BH156,'Open Invoices'!$D$1:$E$3000,2,FALSE),"")</f>
        <v/>
      </c>
      <c r="BK156" s="59">
        <f>IFERROR(VLOOKUP($E156,'Jan 2016'!$D$1:$Z$300,22,FALSE),"-")</f>
        <v>60.64</v>
      </c>
      <c r="BL156" s="59" t="str">
        <f>IFERROR(VLOOKUP($E156,'Jan 2016'!$D$1:$Z$300,4,FALSE),"-")</f>
        <v>WAY2001A6BF</v>
      </c>
      <c r="BM156" s="59" t="str">
        <f>IFERROR(VLOOKUP(BL156,'Paid Invoices'!$F$6:$I$381,3,FALSE),"")</f>
        <v/>
      </c>
      <c r="BN156" s="59" t="str">
        <f>IFERROR(VLOOKUP(BL156,'Open Invoices'!$D$1:$E$3000,2,FALSE),"")</f>
        <v/>
      </c>
      <c r="BO156" s="59">
        <f>IFERROR(VLOOKUP($E156,'Dec 2015'!$D$1:$Z$300,22,FALSE),"-")</f>
        <v>135.55000000000001</v>
      </c>
      <c r="BP156" s="59" t="str">
        <f>IFERROR(VLOOKUP($E156,'Dec 2015'!$D$1:$Z$300,4,FALSE),"-")</f>
        <v>WAY2001L5AD</v>
      </c>
      <c r="BQ156" s="59" t="str">
        <f>IFERROR(VLOOKUP(BP156,'Paid Invoices'!$F$6:$I$381,3,FALSE),"")</f>
        <v/>
      </c>
      <c r="BR156" s="59" t="str">
        <f>IFERROR(VLOOKUP(BP156,'Open Invoices'!$D$1:$E$3000,2,FALSE),"")</f>
        <v/>
      </c>
      <c r="BS156" s="59">
        <f>IFERROR(VLOOKUP($E156,'Nov 2015'!$D$1:$Z$300,22,FALSE),"-")</f>
        <v>126.19</v>
      </c>
      <c r="BT156" s="59" t="str">
        <f>IFERROR(VLOOKUP($E156,'Nov 2015'!$D$1:$Z$300,4,FALSE),"-")</f>
        <v>WAY2001K5BB</v>
      </c>
      <c r="BU156" s="59" t="str">
        <f>IFERROR(VLOOKUP(BT156,'Paid Invoices'!$F$6:$I$381,3,FALSE),"")</f>
        <v/>
      </c>
      <c r="BV156" s="59" t="str">
        <f>IFERROR(VLOOKUP(BT156,'Open Invoices'!$D$1:$E$3000,2,FALSE),"")</f>
        <v/>
      </c>
      <c r="BW156" s="59">
        <f>IFERROR(VLOOKUP($E156,'Oct 2015'!$D$1:$Z$300,22,FALSE),"-")</f>
        <v>94.44</v>
      </c>
      <c r="BX156" s="59" t="str">
        <f>IFERROR(VLOOKUP($E156,'Oct 2015'!$D$1:$Z$300,4,FALSE),"-")</f>
        <v>WAY2001J5BD</v>
      </c>
      <c r="BY156" s="59" t="str">
        <f>IFERROR(VLOOKUP(BX156,'Paid Invoices'!$F$6:$I$381,3,FALSE),"")</f>
        <v/>
      </c>
      <c r="BZ156" s="59" t="str">
        <f>IFERROR(VLOOKUP(BX156,'Open Invoices'!$D$1:$E$3000,2,FALSE),"")</f>
        <v/>
      </c>
      <c r="CA156" s="59" t="str">
        <f>IFERROR(VLOOKUP($E156,'Sep 2015'!$D$1:$Z$300,22,FALSE),"-")</f>
        <v>-</v>
      </c>
      <c r="CB156" s="59" t="str">
        <f>IFERROR(VLOOKUP($E156,'Sep 2015'!$D$1:$Z$300,4,FALSE),"-")</f>
        <v>-</v>
      </c>
      <c r="CC156" s="59" t="str">
        <f>IFERROR(VLOOKUP(CB156,'Paid Invoices'!$F$6:$I$381,3,FALSE),"")</f>
        <v/>
      </c>
      <c r="CD156" s="59" t="str">
        <f>IFERROR(VLOOKUP(CB156,'Open Invoices'!$D$1:$E$3000,2,FALSE),"")</f>
        <v/>
      </c>
      <c r="CE156" s="52"/>
      <c r="CF156" s="52" t="s">
        <v>2115</v>
      </c>
      <c r="CG156" s="49" t="str">
        <f>IFERROR(IFERROR(VLOOKUP($E156,'Asset Group  All Assets'!$B$1:$C$500,2,FALSE),(VLOOKUP($E156,'Missing-WSU-POs'!$B$1:$D$500,3,FALSE))),"?")</f>
        <v>P0773788</v>
      </c>
      <c r="CH156" s="31" t="str">
        <f>IF(G156="","",G156)</f>
        <v>P0773788</v>
      </c>
      <c r="CI156" s="31" t="str">
        <f>IF(CG156=CH156,"","Wrong PO")</f>
        <v/>
      </c>
      <c r="CJ156" s="29" t="str">
        <f>IFERROR(IF(VLOOKUP($E156,'Org July 2016 '!$D$1:$Z$500,3,FALSE)=G156,"-","Wrong PO"),"new")</f>
        <v>Wrong PO</v>
      </c>
      <c r="CK156" s="32">
        <f>IF(CJ156="wrong PO",(VLOOKUP($E156,'Org July 2016 '!$D$1:$Z$500,3,FALSE)),"")</f>
        <v>0</v>
      </c>
      <c r="CL156" s="29" t="str">
        <f>IFERROR(IF(VLOOKUP($E156,'Org June 2016 '!$D$1:$Z$500,3,FALSE)=G156,"-","Wrong PO"),"new")</f>
        <v>Wrong PO</v>
      </c>
      <c r="CM156" s="32">
        <f>IF(CL156="wrong PO",(VLOOKUP($E156,'Org June 2016 '!$D$1:$Z$500,3,FALSE)),"")</f>
        <v>0</v>
      </c>
      <c r="CN156" s="29" t="str">
        <f>IFERROR(IF(VLOOKUP($E156,'May 2016'!D223:Z722,3,FALSE)=G156,"-","Wrong PO"),"new")</f>
        <v>new</v>
      </c>
      <c r="CO156" s="32" t="str">
        <f>IF(CN156="wrong PO",(VLOOKUP($E156,'May 2016'!D223:Z722,3,FALSE)),"")</f>
        <v/>
      </c>
      <c r="CP156" s="29" t="str">
        <f>IFERROR(IF(VLOOKUP($E156,'Apr 2016'!$D$1:$Z$500,3,FALSE)=G156,"-","Wrong PO"),"new")</f>
        <v>-</v>
      </c>
      <c r="CQ156" s="32" t="str">
        <f>IF(CP156="wrong PO",(VLOOKUP($E156,'Apr 2016'!$D$1:$Z$500,3,FALSE)),"")</f>
        <v/>
      </c>
      <c r="CR156" s="32" t="str">
        <f>IFERROR(IF(VLOOKUP($E156,'Mar 2016'!$D$1:$Z$500,3,FALSE)=G156,"-","Wrong PO"),"new")</f>
        <v>-</v>
      </c>
      <c r="CS156" s="32" t="str">
        <f>IF(CP156="wrong PO",(VLOOKUP($E156,'Mar 2016'!$D$1:$Z$500,3,FALSE)),"")</f>
        <v/>
      </c>
      <c r="CT156" s="32" t="str">
        <f>IFERROR(IF(VLOOKUP($E156,'Feb 2016'!$D$1:$Z$500,3,FALSE)=G156,"-","Wrong PO"),"new")</f>
        <v>-</v>
      </c>
      <c r="CU156" s="32" t="str">
        <f>IF(CP156="wrong PO",(VLOOKUP($E156,'Feb 2016'!$D$1:$Z$500,3,FALSE)),"")</f>
        <v/>
      </c>
      <c r="CV156" s="29" t="str">
        <f>IFERROR(IF(VLOOKUP($E156,'Jan 2016'!$D$1:$Z$500,3,FALSE)=G156,"-","Wrong PO"),"new")</f>
        <v>-</v>
      </c>
      <c r="CW156" s="32" t="str">
        <f>IF(CV156="wrong PO",(VLOOKUP($E156,'Jan 2016'!$D$1:$Z$500,3,FALSE)),"")</f>
        <v/>
      </c>
      <c r="CX156" s="29" t="str">
        <f>IFERROR(IF(VLOOKUP($E156,'Dec 2015'!$D$1:$Z$500,3,FALSE)=G156,"-","Wrong PO"),"new")</f>
        <v>-</v>
      </c>
      <c r="CY156" s="32" t="str">
        <f>IF(CX156="wrong PO",(VLOOKUP($E156,'Dec 2015'!$D$1:$Z$500,3,FALSE)),"")</f>
        <v/>
      </c>
      <c r="CZ156" s="29" t="str">
        <f>IFERROR(IF(VLOOKUP($E156,'Nov 2015'!$D$1:$Z$500,3,FALSE)=G156,"-","Wrong PO"),"new")</f>
        <v>-</v>
      </c>
      <c r="DA156" s="32" t="str">
        <f>IF(CZ156="wrong PO",(VLOOKUP($E156,'Nov 2015'!$D$1:$Z$500,3,FALSE)),"")</f>
        <v/>
      </c>
      <c r="DB156" s="29" t="str">
        <f>IFERROR(IF(VLOOKUP($E156,'Oct 2015'!$D$1:$Z$500,3,FALSE)=G156,"-","Wrong PO"),"new")</f>
        <v>-</v>
      </c>
      <c r="DC156" s="32" t="str">
        <f>IF(DB156="wrong PO",(VLOOKUP($E156,'Oct 2015'!$D$1:$Z$500,3,FALSE)),"")</f>
        <v/>
      </c>
      <c r="DD156" s="29" t="str">
        <f>IFERROR(IF(VLOOKUP($E156,'Sep 2015'!$D$1:$Z$500,3,FALSE)=G156,"-","Wrong PO"),"new")</f>
        <v>new</v>
      </c>
      <c r="DE156" s="32" t="str">
        <f>IF(DD156="wrong PO",(VLOOKUP($E156,'Sep 2015'!$D$1:$Z$500,3,FALSE)),"")</f>
        <v/>
      </c>
    </row>
    <row r="157" spans="1:109">
      <c r="A157" s="115">
        <v>224</v>
      </c>
      <c r="B157" s="2" t="s">
        <v>841</v>
      </c>
      <c r="C157" s="2" t="s">
        <v>510</v>
      </c>
      <c r="D157" s="2" t="s">
        <v>76</v>
      </c>
      <c r="E157" s="2" t="s">
        <v>291</v>
      </c>
      <c r="F157" s="2" t="s">
        <v>617</v>
      </c>
      <c r="G157" s="21" t="s">
        <v>2051</v>
      </c>
      <c r="H157" s="21" t="str">
        <f>IFERROR(VLOOKUP($E157,'Wayne Master'!$B$1:$C$315,2,FALSE),"not on master")</f>
        <v>P0774587</v>
      </c>
      <c r="I157" s="11" t="s">
        <v>2050</v>
      </c>
      <c r="J157" s="3">
        <v>42524</v>
      </c>
      <c r="K157" s="2" t="s">
        <v>685</v>
      </c>
      <c r="L157" s="2" t="s">
        <v>619</v>
      </c>
      <c r="M157" s="2" t="s">
        <v>30</v>
      </c>
      <c r="N157" s="2" t="s">
        <v>31</v>
      </c>
      <c r="O157" s="2" t="s">
        <v>41</v>
      </c>
      <c r="P157" s="4">
        <v>484</v>
      </c>
      <c r="Q157" s="4">
        <v>3755</v>
      </c>
      <c r="R157" s="4">
        <v>3271</v>
      </c>
      <c r="S157" s="5">
        <v>55.28</v>
      </c>
      <c r="T157" s="4">
        <v>1143</v>
      </c>
      <c r="U157" s="4">
        <v>1473</v>
      </c>
      <c r="V157" s="4">
        <v>330</v>
      </c>
      <c r="W157" s="5">
        <v>19.73</v>
      </c>
      <c r="X157" s="5">
        <v>0</v>
      </c>
      <c r="Y157" s="14">
        <v>75.010000000000005</v>
      </c>
      <c r="Z157" s="14">
        <v>0</v>
      </c>
      <c r="AA157" s="14">
        <v>75.010000000000005</v>
      </c>
      <c r="AB157" s="4">
        <v>24580</v>
      </c>
      <c r="AC157" s="55"/>
      <c r="AD157" s="59">
        <f>SUM(AI157,AM157,AQ157,AU157,AY157,BC157,BG157,BK157,BO157,BS157,BW157,CA157)</f>
        <v>151.32</v>
      </c>
      <c r="AE157" s="59">
        <f>(Q157*0.0169)+(U157*0.0598)</f>
        <v>151.54489999999998</v>
      </c>
      <c r="AF157" s="102">
        <f>IFERROR(IFERROR(VLOOKUP($G157,'FPO034'!$J$9:$Q$196,7,FALSE),(VLOOKUP($H157,'FPO034'!$J$9:$Q$196,7,FALSE))),"No PO")</f>
        <v>2760.12</v>
      </c>
      <c r="AG157" s="102">
        <f>IFERROR(IFERROR(VLOOKUP($G157,'FPO034'!$J$9:$Q$196,8,FALSE),(VLOOKUP($H157,'FPO034'!$J$9:$Q$196,8,FALSE))),"No PO")</f>
        <v>0</v>
      </c>
      <c r="AH157" s="102" t="str">
        <f>IF(AG157&lt;&gt;0,"No",IF(AD157&gt;AF157,"No",IF(AD157/AE157&lt;1,"--",IF(AD157/AE157&lt;1.02,"Maybe","No"))))</f>
        <v>--</v>
      </c>
      <c r="AI157" s="59">
        <f>IFERROR(VLOOKUP($E157,'Rev2 Aug 16'!$D$1:$Z$300,22,FALSE),"-")</f>
        <v>75.010000000000005</v>
      </c>
      <c r="AJ157" s="59" t="str">
        <f>IFERROR(VLOOKUP($E157,'Rev2 Aug 16'!$D$1:$Z$300,5,FALSE),"-")</f>
        <v>WAY2001H6BI</v>
      </c>
      <c r="AK157" s="59" t="str">
        <f>IFERROR(VLOOKUP(AJ157,'Paid Invoices'!$F$6:$I$381,3,FALSE),"")</f>
        <v/>
      </c>
      <c r="AL157" s="59" t="str">
        <f>IFERROR(VLOOKUP(AJ157,'Open Invoices'!$D$1:$E$3000,2,FALSE),"")</f>
        <v/>
      </c>
      <c r="AM157" s="59">
        <f>IFERROR(VLOOKUP($E157,'Rev2 July 16'!$D$1:$Z$300,22,FALSE),"-")</f>
        <v>49.9</v>
      </c>
      <c r="AN157" s="59" t="str">
        <f>IFERROR(VLOOKUP($E157,'Rev2 July 16'!$D$1:$Z$300,5,FALSE),"-")</f>
        <v>WAY2001G6BL</v>
      </c>
      <c r="AO157" s="59" t="str">
        <f>IFERROR(VLOOKUP(AN157,'Paid Invoices'!$F$6:$I$381,3,FALSE),"")</f>
        <v/>
      </c>
      <c r="AP157" s="59" t="str">
        <f>IFERROR(VLOOKUP(AN157,'Open Invoices'!$D$1:$E$3000,2,FALSE),"")</f>
        <v/>
      </c>
      <c r="AQ157" s="59">
        <f>IFERROR(VLOOKUP($E157,'Rev June 16'!$D$1:$Z$300,22,FALSE),"-")</f>
        <v>26.41</v>
      </c>
      <c r="AR157" s="59" t="str">
        <f>IFERROR(VLOOKUP($E157,'Rev June 16'!$D$1:$Z$300,4,FALSE),"-")</f>
        <v>WAY2001F6BJ</v>
      </c>
      <c r="AS157" s="59" t="str">
        <f>IFERROR(VLOOKUP(AR157,'Paid Invoices'!$F$6:$I$381,3,FALSE),"")</f>
        <v/>
      </c>
      <c r="AT157" s="59" t="str">
        <f>IFERROR(VLOOKUP(AR157,'Open Invoices'!$D$1:$E$3000,2,FALSE),"")</f>
        <v/>
      </c>
      <c r="AU157" s="59" t="str">
        <f>IFERROR(VLOOKUP($E157,'May 2016'!$D$1:$Z$300,22,FALSE),"-")</f>
        <v>-</v>
      </c>
      <c r="AV157" s="59" t="str">
        <f>IFERROR(VLOOKUP($E157,'May 2016'!$D$1:$Z$300,4,FALSE),"-")</f>
        <v>-</v>
      </c>
      <c r="AW157" s="59" t="str">
        <f>IFERROR(VLOOKUP(AV157,'Paid Invoices'!$F$6:$I$381,3,FALSE),"")</f>
        <v/>
      </c>
      <c r="AX157" s="59" t="str">
        <f>IFERROR(VLOOKUP(AV157,'Open Invoices'!$D$1:$E$3000,2,FALSE),"")</f>
        <v/>
      </c>
      <c r="AY157" s="59" t="str">
        <f>IFERROR(VLOOKUP($E157,'Apr 2016'!$D$1:$Z$300,22,FALSE),"-")</f>
        <v>-</v>
      </c>
      <c r="AZ157" s="59" t="str">
        <f>IFERROR(VLOOKUP($E157,'Apr 2016'!$D$1:$Z$300,4,FALSE),"-")</f>
        <v>-</v>
      </c>
      <c r="BA157" s="59" t="str">
        <f>IFERROR(VLOOKUP(AZ157,'Paid Invoices'!$F$6:$I$381,3,FALSE),"")</f>
        <v/>
      </c>
      <c r="BB157" s="59" t="str">
        <f>IFERROR(VLOOKUP(AZ157,'Open Invoices'!$D$1:$E$3000,2,FALSE),"")</f>
        <v/>
      </c>
      <c r="BC157" s="59" t="str">
        <f>IFERROR(VLOOKUP($E157,'Mar 2016'!$D$1:$Z$300,22,FALSE),"-")</f>
        <v>-</v>
      </c>
      <c r="BD157" s="59" t="str">
        <f>IFERROR(VLOOKUP($E157,'Mar 2016'!$D$1:$Z$300,4,FALSE),"-")</f>
        <v>-</v>
      </c>
      <c r="BE157" s="59" t="str">
        <f>IFERROR(VLOOKUP(BD157,'Paid Invoices'!$F$6:$I$381,3,FALSE),"")</f>
        <v/>
      </c>
      <c r="BF157" s="59" t="str">
        <f>IFERROR(VLOOKUP(BD157,'Open Invoices'!$D$1:$E$3000,2,FALSE),"")</f>
        <v/>
      </c>
      <c r="BG157" s="59" t="str">
        <f>IFERROR(VLOOKUP($E157,'Feb 2016'!$D$1:$Z$300,22,FALSE),"-")</f>
        <v>-</v>
      </c>
      <c r="BH157" s="59" t="str">
        <f>IFERROR(VLOOKUP($E157,'Feb 2016'!$D$1:$Z$300,4,FALSE),"-")</f>
        <v>-</v>
      </c>
      <c r="BI157" s="59" t="str">
        <f>IFERROR(VLOOKUP(BH157,'Paid Invoices'!$F$6:$I$381,3,FALSE),"")</f>
        <v/>
      </c>
      <c r="BJ157" s="59" t="str">
        <f>IFERROR(VLOOKUP(BH157,'Open Invoices'!$D$1:$E$3000,2,FALSE),"")</f>
        <v/>
      </c>
      <c r="BK157" s="59" t="str">
        <f>IFERROR(VLOOKUP($E157,'Jan 2016'!$D$1:$Z$300,22,FALSE),"-")</f>
        <v>-</v>
      </c>
      <c r="BL157" s="59" t="str">
        <f>IFERROR(VLOOKUP($E157,'Jan 2016'!$D$1:$Z$300,4,FALSE),"-")</f>
        <v>-</v>
      </c>
      <c r="BM157" s="59" t="str">
        <f>IFERROR(VLOOKUP(BL157,'Paid Invoices'!$F$6:$I$381,3,FALSE),"")</f>
        <v/>
      </c>
      <c r="BN157" s="59" t="str">
        <f>IFERROR(VLOOKUP(BL157,'Open Invoices'!$D$1:$E$3000,2,FALSE),"")</f>
        <v/>
      </c>
      <c r="BO157" s="59" t="str">
        <f>IFERROR(VLOOKUP($E157,'Dec 2015'!$D$1:$Z$300,22,FALSE),"-")</f>
        <v>-</v>
      </c>
      <c r="BP157" s="59" t="str">
        <f>IFERROR(VLOOKUP($E157,'Dec 2015'!$D$1:$Z$300,4,FALSE),"-")</f>
        <v>-</v>
      </c>
      <c r="BQ157" s="59" t="str">
        <f>IFERROR(VLOOKUP(BP157,'Paid Invoices'!$F$6:$I$381,3,FALSE),"")</f>
        <v/>
      </c>
      <c r="BR157" s="59" t="str">
        <f>IFERROR(VLOOKUP(BP157,'Open Invoices'!$D$1:$E$3000,2,FALSE),"")</f>
        <v/>
      </c>
      <c r="BS157" s="59" t="str">
        <f>IFERROR(VLOOKUP($E157,'Nov 2015'!$D$1:$Z$300,22,FALSE),"-")</f>
        <v>-</v>
      </c>
      <c r="BT157" s="59" t="str">
        <f>IFERROR(VLOOKUP($E157,'Nov 2015'!$D$1:$Z$300,4,FALSE),"-")</f>
        <v>-</v>
      </c>
      <c r="BU157" s="59" t="str">
        <f>IFERROR(VLOOKUP(BT157,'Paid Invoices'!$F$6:$I$381,3,FALSE),"")</f>
        <v/>
      </c>
      <c r="BV157" s="59" t="str">
        <f>IFERROR(VLOOKUP(BT157,'Open Invoices'!$D$1:$E$3000,2,FALSE),"")</f>
        <v/>
      </c>
      <c r="BW157" s="59" t="str">
        <f>IFERROR(VLOOKUP($E157,'Oct 2015'!$D$1:$Z$300,22,FALSE),"-")</f>
        <v>-</v>
      </c>
      <c r="BX157" s="59" t="str">
        <f>IFERROR(VLOOKUP($E157,'Oct 2015'!$D$1:$Z$300,4,FALSE),"-")</f>
        <v>-</v>
      </c>
      <c r="BY157" s="59" t="str">
        <f>IFERROR(VLOOKUP(BX157,'Paid Invoices'!$F$6:$I$381,3,FALSE),"")</f>
        <v/>
      </c>
      <c r="BZ157" s="59" t="str">
        <f>IFERROR(VLOOKUP(BX157,'Open Invoices'!$D$1:$E$3000,2,FALSE),"")</f>
        <v/>
      </c>
      <c r="CA157" s="59" t="str">
        <f>IFERROR(VLOOKUP($E157,'Sep 2015'!$D$1:$Z$300,22,FALSE),"-")</f>
        <v>-</v>
      </c>
      <c r="CB157" s="59" t="str">
        <f>IFERROR(VLOOKUP($E157,'Sep 2015'!$D$1:$Z$300,4,FALSE),"-")</f>
        <v>-</v>
      </c>
      <c r="CC157" s="59" t="str">
        <f>IFERROR(VLOOKUP(CB157,'Paid Invoices'!$F$6:$I$381,3,FALSE),"")</f>
        <v/>
      </c>
      <c r="CD157" s="59" t="str">
        <f>IFERROR(VLOOKUP(CB157,'Open Invoices'!$D$1:$E$3000,2,FALSE),"")</f>
        <v/>
      </c>
      <c r="CE157" s="52"/>
      <c r="CF157" s="52" t="s">
        <v>2115</v>
      </c>
      <c r="CG157" s="49" t="str">
        <f>IFERROR(IFERROR(VLOOKUP($E157,'Asset Group  All Assets'!$B$1:$C$500,2,FALSE),(VLOOKUP($E157,'Missing-WSU-POs'!$B$1:$D$500,3,FALSE))),"?")</f>
        <v>?</v>
      </c>
      <c r="CH157" s="31" t="str">
        <f>IF(G157="","",G157)</f>
        <v>P0774587</v>
      </c>
      <c r="CI157" s="31" t="str">
        <f>IF(CG157=CH157,"","Wrong PO")</f>
        <v>Wrong PO</v>
      </c>
      <c r="CJ157" s="29" t="str">
        <f>IFERROR(IF(VLOOKUP($E157,'Org July 2016 '!$D$1:$Z$500,3,FALSE)=G157,"-","Wrong PO"),"new")</f>
        <v>Wrong PO</v>
      </c>
      <c r="CK157" s="32">
        <f>IF(CJ157="wrong PO",(VLOOKUP($E157,'Org July 2016 '!$D$1:$Z$500,3,FALSE)),"")</f>
        <v>0</v>
      </c>
      <c r="CL157" s="29" t="str">
        <f>IFERROR(IF(VLOOKUP($E157,'Org June 2016 '!$D$1:$Z$500,3,FALSE)=G157,"-","Wrong PO"),"new")</f>
        <v>Wrong PO</v>
      </c>
      <c r="CM157" s="32">
        <f>IF(CL157="wrong PO",(VLOOKUP($E157,'Org June 2016 '!$D$1:$Z$500,3,FALSE)),"")</f>
        <v>0</v>
      </c>
      <c r="CN157" s="29" t="str">
        <f>IFERROR(IF(VLOOKUP($E157,'May 2016'!D224:Z723,3,FALSE)=G157,"-","Wrong PO"),"new")</f>
        <v>new</v>
      </c>
      <c r="CO157" s="32" t="str">
        <f>IF(CN157="wrong PO",(VLOOKUP($E157,'May 2016'!D224:Z723,3,FALSE)),"")</f>
        <v/>
      </c>
      <c r="CP157" s="29" t="str">
        <f>IFERROR(IF(VLOOKUP($E157,'Apr 2016'!$D$1:$Z$500,3,FALSE)=G157,"-","Wrong PO"),"new")</f>
        <v>new</v>
      </c>
      <c r="CQ157" s="32" t="str">
        <f>IF(CP157="wrong PO",(VLOOKUP($E157,'Apr 2016'!$D$1:$Z$500,3,FALSE)),"")</f>
        <v/>
      </c>
      <c r="CR157" s="32" t="str">
        <f>IFERROR(IF(VLOOKUP($E157,'Mar 2016'!$D$1:$Z$500,3,FALSE)=G157,"-","Wrong PO"),"new")</f>
        <v>new</v>
      </c>
      <c r="CS157" s="32" t="str">
        <f>IF(CP157="wrong PO",(VLOOKUP($E157,'Mar 2016'!$D$1:$Z$500,3,FALSE)),"")</f>
        <v/>
      </c>
      <c r="CT157" s="32" t="str">
        <f>IFERROR(IF(VLOOKUP($E157,'Feb 2016'!$D$1:$Z$500,3,FALSE)=G157,"-","Wrong PO"),"new")</f>
        <v>new</v>
      </c>
      <c r="CU157" s="32" t="str">
        <f>IF(CP157="wrong PO",(VLOOKUP($E157,'Feb 2016'!$D$1:$Z$500,3,FALSE)),"")</f>
        <v/>
      </c>
      <c r="CV157" s="29" t="str">
        <f>IFERROR(IF(VLOOKUP($E157,'Jan 2016'!$D$1:$Z$500,3,FALSE)=G157,"-","Wrong PO"),"new")</f>
        <v>new</v>
      </c>
      <c r="CW157" s="32" t="str">
        <f>IF(CV157="wrong PO",(VLOOKUP($E157,'Jan 2016'!$D$1:$Z$500,3,FALSE)),"")</f>
        <v/>
      </c>
      <c r="CX157" s="29" t="str">
        <f>IFERROR(IF(VLOOKUP($E157,'Dec 2015'!$D$1:$Z$500,3,FALSE)=G157,"-","Wrong PO"),"new")</f>
        <v>new</v>
      </c>
      <c r="CY157" s="32" t="str">
        <f>IF(CX157="wrong PO",(VLOOKUP($E157,'Dec 2015'!$D$1:$Z$500,3,FALSE)),"")</f>
        <v/>
      </c>
      <c r="CZ157" s="29" t="str">
        <f>IFERROR(IF(VLOOKUP($E157,'Nov 2015'!$D$1:$Z$500,3,FALSE)=G157,"-","Wrong PO"),"new")</f>
        <v>new</v>
      </c>
      <c r="DA157" s="32" t="str">
        <f>IF(CZ157="wrong PO",(VLOOKUP($E157,'Nov 2015'!$D$1:$Z$500,3,FALSE)),"")</f>
        <v/>
      </c>
      <c r="DB157" s="29" t="str">
        <f>IFERROR(IF(VLOOKUP($E157,'Oct 2015'!$D$1:$Z$500,3,FALSE)=G157,"-","Wrong PO"),"new")</f>
        <v>new</v>
      </c>
      <c r="DC157" s="32" t="str">
        <f>IF(DB157="wrong PO",(VLOOKUP($E157,'Oct 2015'!$D$1:$Z$500,3,FALSE)),"")</f>
        <v/>
      </c>
      <c r="DD157" s="29" t="str">
        <f>IFERROR(IF(VLOOKUP($E157,'Sep 2015'!$D$1:$Z$500,3,FALSE)=G157,"-","Wrong PO"),"new")</f>
        <v>new</v>
      </c>
      <c r="DE157" s="32" t="str">
        <f>IF(DD157="wrong PO",(VLOOKUP($E157,'Sep 2015'!$D$1:$Z$500,3,FALSE)),"")</f>
        <v/>
      </c>
    </row>
    <row r="158" spans="1:109">
      <c r="A158" s="115">
        <v>226</v>
      </c>
      <c r="B158" s="2" t="s">
        <v>841</v>
      </c>
      <c r="C158" s="2" t="s">
        <v>510</v>
      </c>
      <c r="D158" s="2" t="s">
        <v>56</v>
      </c>
      <c r="E158" s="2" t="s">
        <v>66</v>
      </c>
      <c r="F158" s="2" t="s">
        <v>27</v>
      </c>
      <c r="G158" s="21" t="s">
        <v>1268</v>
      </c>
      <c r="H158" s="21" t="str">
        <f>IFERROR(VLOOKUP($E158,'Wayne Master'!$B$1:$C$315,2,FALSE),"not on master")</f>
        <v>P0774597</v>
      </c>
      <c r="I158" s="11" t="s">
        <v>2049</v>
      </c>
      <c r="J158" s="3">
        <v>42213</v>
      </c>
      <c r="K158" s="2" t="s">
        <v>28</v>
      </c>
      <c r="L158" s="2" t="s">
        <v>29</v>
      </c>
      <c r="M158" s="2" t="s">
        <v>30</v>
      </c>
      <c r="N158" s="2" t="s">
        <v>31</v>
      </c>
      <c r="O158" s="2" t="s">
        <v>32</v>
      </c>
      <c r="P158" s="4">
        <v>37023</v>
      </c>
      <c r="Q158" s="4">
        <v>37517</v>
      </c>
      <c r="R158" s="4">
        <v>494</v>
      </c>
      <c r="S158" s="5">
        <v>8.35</v>
      </c>
      <c r="T158" s="4">
        <v>0</v>
      </c>
      <c r="U158" s="4">
        <v>0</v>
      </c>
      <c r="V158" s="4">
        <v>0</v>
      </c>
      <c r="W158" s="5">
        <v>0</v>
      </c>
      <c r="X158" s="5">
        <v>0</v>
      </c>
      <c r="Y158" s="14">
        <v>8.35</v>
      </c>
      <c r="Z158" s="14">
        <v>0</v>
      </c>
      <c r="AA158" s="14">
        <v>8.35</v>
      </c>
      <c r="AB158" s="4">
        <v>24580</v>
      </c>
      <c r="AC158" s="55"/>
      <c r="AD158" s="59">
        <f>SUM(AI158,AM158,AQ158,AU158,AY158,BC158,BG158,BK158,BO158,BS158,BW158,CA158)</f>
        <v>633.96</v>
      </c>
      <c r="AE158" s="59">
        <f>(Q158*0.0169)+(U158*0.0598)</f>
        <v>634.03729999999996</v>
      </c>
      <c r="AF158" s="102">
        <f>IFERROR(IFERROR(VLOOKUP($G158,'FPO034'!$J$9:$Q$196,7,FALSE),(VLOOKUP($H158,'FPO034'!$J$9:$Q$196,7,FALSE))),"No PO")</f>
        <v>5100.84</v>
      </c>
      <c r="AG158" s="102">
        <f>IFERROR(IFERROR(VLOOKUP($G158,'FPO034'!$J$9:$Q$196,8,FALSE),(VLOOKUP($H158,'FPO034'!$J$9:$Q$196,8,FALSE))),"No PO")</f>
        <v>0</v>
      </c>
      <c r="AH158" s="102" t="str">
        <f>IF(AG158&lt;&gt;0,"No",IF(AD158&gt;AF158,"No",IF(AD158/AE158&lt;1,"--",IF(AD158/AE158&lt;1.02,"Maybe","No"))))</f>
        <v>--</v>
      </c>
      <c r="AI158" s="59">
        <f>IFERROR(VLOOKUP($E158,'Rev2 Aug 16'!$D$1:$Z$300,22,FALSE),"-")</f>
        <v>8.35</v>
      </c>
      <c r="AJ158" s="59" t="str">
        <f>IFERROR(VLOOKUP($E158,'Rev2 Aug 16'!$D$1:$Z$300,5,FALSE),"-")</f>
        <v>WAY2001H6BJ</v>
      </c>
      <c r="AK158" s="59" t="str">
        <f>IFERROR(VLOOKUP(AJ158,'Paid Invoices'!$F$6:$I$381,3,FALSE),"")</f>
        <v/>
      </c>
      <c r="AL158" s="59" t="str">
        <f>IFERROR(VLOOKUP(AJ158,'Open Invoices'!$D$1:$E$3000,2,FALSE),"")</f>
        <v/>
      </c>
      <c r="AM158" s="59">
        <f>IFERROR(VLOOKUP($E158,'Rev2 July 16'!$D$1:$Z$300,22,FALSE),"-")</f>
        <v>4.7699999999999996</v>
      </c>
      <c r="AN158" s="59" t="str">
        <f>IFERROR(VLOOKUP($E158,'Rev2 July 16'!$D$1:$Z$300,5,FALSE),"-")</f>
        <v>WAY2001G6BM</v>
      </c>
      <c r="AO158" s="59" t="str">
        <f>IFERROR(VLOOKUP(AN158,'Paid Invoices'!$F$6:$I$381,3,FALSE),"")</f>
        <v/>
      </c>
      <c r="AP158" s="59" t="str">
        <f>IFERROR(VLOOKUP(AN158,'Open Invoices'!$D$1:$E$3000,2,FALSE),"")</f>
        <v/>
      </c>
      <c r="AQ158" s="59">
        <f>IFERROR(VLOOKUP($E158,'Rev June 16'!$D$1:$Z$300,22,FALSE),"-")</f>
        <v>12.84</v>
      </c>
      <c r="AR158" s="59" t="str">
        <f>IFERROR(VLOOKUP($E158,'Rev June 16'!$D$1:$Z$300,4,FALSE),"-")</f>
        <v>WAY2001F6BK</v>
      </c>
      <c r="AS158" s="59" t="str">
        <f>IFERROR(VLOOKUP(AR158,'Paid Invoices'!$F$6:$I$381,3,FALSE),"")</f>
        <v/>
      </c>
      <c r="AT158" s="59" t="str">
        <f>IFERROR(VLOOKUP(AR158,'Open Invoices'!$D$1:$E$3000,2,FALSE),"")</f>
        <v/>
      </c>
      <c r="AU158" s="59">
        <f>IFERROR(VLOOKUP($E158,'May 2016'!$D$1:$Z$300,22,FALSE),"-")</f>
        <v>19.420000000000002</v>
      </c>
      <c r="AV158" s="59" t="str">
        <f>IFERROR(VLOOKUP($E158,'May 2016'!$D$1:$Z$300,4,FALSE),"-")</f>
        <v>WAY2001E6A</v>
      </c>
      <c r="AW158" s="59" t="str">
        <f>IFERROR(VLOOKUP(AV158,'Paid Invoices'!$F$6:$I$381,3,FALSE),"")</f>
        <v/>
      </c>
      <c r="AX158" s="59" t="str">
        <f>IFERROR(VLOOKUP(AV158,'Open Invoices'!$D$1:$E$3000,2,FALSE),"")</f>
        <v/>
      </c>
      <c r="AY158" s="59">
        <f>IFERROR(VLOOKUP($E158,'Apr 2016'!$D$1:$Z$300,22,FALSE),"-")</f>
        <v>51.83</v>
      </c>
      <c r="AZ158" s="59" t="str">
        <f>IFERROR(VLOOKUP($E158,'Apr 2016'!$D$1:$Z$300,4,FALSE),"-")</f>
        <v>WAY2001D6A</v>
      </c>
      <c r="BA158" s="59" t="str">
        <f>IFERROR(VLOOKUP(AZ158,'Paid Invoices'!$F$6:$I$381,3,FALSE),"")</f>
        <v/>
      </c>
      <c r="BB158" s="59" t="str">
        <f>IFERROR(VLOOKUP(AZ158,'Open Invoices'!$D$1:$E$3000,2,FALSE),"")</f>
        <v/>
      </c>
      <c r="BC158" s="59">
        <f>IFERROR(VLOOKUP($E158,'Mar 2016'!$D$1:$Z$300,22,FALSE),"-")</f>
        <v>42.72</v>
      </c>
      <c r="BD158" s="59" t="str">
        <f>IFERROR(VLOOKUP($E158,'Mar 2016'!$D$1:$Z$300,4,FALSE),"-")</f>
        <v>WAY2001C6A</v>
      </c>
      <c r="BE158" s="59" t="str">
        <f>IFERROR(VLOOKUP(BD158,'Paid Invoices'!$F$6:$I$381,3,FALSE),"")</f>
        <v/>
      </c>
      <c r="BF158" s="59" t="str">
        <f>IFERROR(VLOOKUP(BD158,'Open Invoices'!$D$1:$E$3000,2,FALSE),"")</f>
        <v/>
      </c>
      <c r="BG158" s="59">
        <f>IFERROR(VLOOKUP($E158,'Feb 2016'!$D$1:$Z$300,22,FALSE),"-")</f>
        <v>281.22000000000003</v>
      </c>
      <c r="BH158" s="59" t="str">
        <f>IFERROR(VLOOKUP($E158,'Feb 2016'!$D$1:$Z$300,4,FALSE),"-")</f>
        <v>WAY2001B6A</v>
      </c>
      <c r="BI158" s="59" t="str">
        <f>IFERROR(VLOOKUP(BH158,'Paid Invoices'!$F$6:$I$381,3,FALSE),"")</f>
        <v/>
      </c>
      <c r="BJ158" s="59" t="str">
        <f>IFERROR(VLOOKUP(BH158,'Open Invoices'!$D$1:$E$3000,2,FALSE),"")</f>
        <v/>
      </c>
      <c r="BK158" s="59">
        <f>IFERROR(VLOOKUP($E158,'Jan 2016'!$D$1:$Z$300,22,FALSE),"-")</f>
        <v>21.43</v>
      </c>
      <c r="BL158" s="59" t="str">
        <f>IFERROR(VLOOKUP($E158,'Jan 2016'!$D$1:$Z$300,4,FALSE),"-")</f>
        <v>WAY2001A6A</v>
      </c>
      <c r="BM158" s="59" t="str">
        <f>IFERROR(VLOOKUP(BL158,'Paid Invoices'!$F$6:$I$381,3,FALSE),"")</f>
        <v/>
      </c>
      <c r="BN158" s="59" t="str">
        <f>IFERROR(VLOOKUP(BL158,'Open Invoices'!$D$1:$E$3000,2,FALSE),"")</f>
        <v/>
      </c>
      <c r="BO158" s="59">
        <f>IFERROR(VLOOKUP($E158,'Dec 2015'!$D$1:$Z$300,22,FALSE),"-")</f>
        <v>31.3</v>
      </c>
      <c r="BP158" s="59" t="str">
        <f>IFERROR(VLOOKUP($E158,'Dec 2015'!$D$1:$Z$300,4,FALSE),"-")</f>
        <v>WAY2001L5A</v>
      </c>
      <c r="BQ158" s="59" t="str">
        <f>IFERROR(VLOOKUP(BP158,'Paid Invoices'!$F$6:$I$381,3,FALSE),"")</f>
        <v/>
      </c>
      <c r="BR158" s="59" t="str">
        <f>IFERROR(VLOOKUP(BP158,'Open Invoices'!$D$1:$E$3000,2,FALSE),"")</f>
        <v/>
      </c>
      <c r="BS158" s="59">
        <f>IFERROR(VLOOKUP($E158,'Nov 2015'!$D$1:$Z$300,22,FALSE),"-")</f>
        <v>48.49</v>
      </c>
      <c r="BT158" s="59" t="str">
        <f>IFERROR(VLOOKUP($E158,'Nov 2015'!$D$1:$Z$300,4,FALSE),"-")</f>
        <v>WAY2001K5A</v>
      </c>
      <c r="BU158" s="59" t="str">
        <f>IFERROR(VLOOKUP(BT158,'Paid Invoices'!$F$6:$I$381,3,FALSE),"")</f>
        <v/>
      </c>
      <c r="BV158" s="59" t="str">
        <f>IFERROR(VLOOKUP(BT158,'Open Invoices'!$D$1:$E$3000,2,FALSE),"")</f>
        <v/>
      </c>
      <c r="BW158" s="59">
        <f>IFERROR(VLOOKUP($E158,'Oct 2015'!$D$1:$Z$300,22,FALSE),"-")</f>
        <v>111.56</v>
      </c>
      <c r="BX158" s="59" t="str">
        <f>IFERROR(VLOOKUP($E158,'Oct 2015'!$D$1:$Z$300,4,FALSE),"-")</f>
        <v>WAY2001J5A</v>
      </c>
      <c r="BY158" s="59" t="str">
        <f>IFERROR(VLOOKUP(BX158,'Paid Invoices'!$F$6:$I$381,3,FALSE),"")</f>
        <v/>
      </c>
      <c r="BZ158" s="59" t="str">
        <f>IFERROR(VLOOKUP(BX158,'Open Invoices'!$D$1:$E$3000,2,FALSE),"")</f>
        <v/>
      </c>
      <c r="CA158" s="59">
        <f>IFERROR(VLOOKUP($E158,'Sep 2015'!$D$1:$Z$300,22,FALSE),"-")</f>
        <v>0.03</v>
      </c>
      <c r="CB158" s="59" t="str">
        <f>IFERROR(VLOOKUP($E158,'Sep 2015'!$D$1:$Z$300,4,FALSE),"-")</f>
        <v>WAY2001I5A</v>
      </c>
      <c r="CC158" s="59" t="str">
        <f>IFERROR(VLOOKUP(CB158,'Paid Invoices'!$F$6:$I$381,3,FALSE),"")</f>
        <v/>
      </c>
      <c r="CD158" s="59" t="str">
        <f>IFERROR(VLOOKUP(CB158,'Open Invoices'!$D$1:$E$3000,2,FALSE),"")</f>
        <v/>
      </c>
      <c r="CE158" s="52"/>
      <c r="CF158" s="52" t="s">
        <v>2115</v>
      </c>
      <c r="CG158" s="49" t="str">
        <f>IFERROR(IFERROR(VLOOKUP($E158,'Asset Group  All Assets'!$B$1:$C$500,2,FALSE),(VLOOKUP($E158,'Missing-WSU-POs'!$B$1:$D$500,3,FALSE))),"?")</f>
        <v>P0774597</v>
      </c>
      <c r="CH158" s="31" t="str">
        <f>IF(G158="","",G158)</f>
        <v>P0774597</v>
      </c>
      <c r="CI158" s="31" t="str">
        <f>IF(CG158=CH158,"","Wrong PO")</f>
        <v/>
      </c>
      <c r="CJ158" s="29" t="str">
        <f>IFERROR(IF(VLOOKUP($E158,'Org July 2016 '!$D$1:$Z$500,3,FALSE)=G158,"-","Wrong PO"),"new")</f>
        <v>Wrong PO</v>
      </c>
      <c r="CK158" s="32">
        <f>IF(CJ158="wrong PO",(VLOOKUP($E158,'Org July 2016 '!$D$1:$Z$500,3,FALSE)),"")</f>
        <v>0</v>
      </c>
      <c r="CL158" s="29" t="str">
        <f>IFERROR(IF(VLOOKUP($E158,'Org June 2016 '!$D$1:$Z$500,3,FALSE)=G158,"-","Wrong PO"),"new")</f>
        <v>Wrong PO</v>
      </c>
      <c r="CM158" s="32">
        <f>IF(CL158="wrong PO",(VLOOKUP($E158,'Org June 2016 '!$D$1:$Z$500,3,FALSE)),"")</f>
        <v>0</v>
      </c>
      <c r="CN158" s="29" t="str">
        <f>IFERROR(IF(VLOOKUP($E158,'May 2016'!D226:Z725,3,FALSE)=G158,"-","Wrong PO"),"new")</f>
        <v>new</v>
      </c>
      <c r="CO158" s="32" t="str">
        <f>IF(CN158="wrong PO",(VLOOKUP($E158,'May 2016'!D226:Z725,3,FALSE)),"")</f>
        <v/>
      </c>
      <c r="CP158" s="29" t="str">
        <f>IFERROR(IF(VLOOKUP($E158,'Apr 2016'!$D$1:$Z$500,3,FALSE)=G158,"-","Wrong PO"),"new")</f>
        <v>Wrong PO</v>
      </c>
      <c r="CQ158" s="32">
        <f>IF(CP158="wrong PO",(VLOOKUP($E158,'Apr 2016'!$D$1:$Z$500,3,FALSE)),"")</f>
        <v>0</v>
      </c>
      <c r="CR158" s="32" t="str">
        <f>IFERROR(IF(VLOOKUP($E158,'Mar 2016'!$D$1:$Z$500,3,FALSE)=G158,"-","Wrong PO"),"new")</f>
        <v>Wrong PO</v>
      </c>
      <c r="CS158" s="32">
        <f>IF(CP158="wrong PO",(VLOOKUP($E158,'Mar 2016'!$D$1:$Z$500,3,FALSE)),"")</f>
        <v>0</v>
      </c>
      <c r="CT158" s="32" t="str">
        <f>IFERROR(IF(VLOOKUP($E158,'Feb 2016'!$D$1:$Z$500,3,FALSE)=G158,"-","Wrong PO"),"new")</f>
        <v>Wrong PO</v>
      </c>
      <c r="CU158" s="32">
        <f>IF(CP158="wrong PO",(VLOOKUP($E158,'Feb 2016'!$D$1:$Z$500,3,FALSE)),"")</f>
        <v>0</v>
      </c>
      <c r="CV158" s="29" t="str">
        <f>IFERROR(IF(VLOOKUP($E158,'Jan 2016'!$D$1:$Z$500,3,FALSE)=G158,"-","Wrong PO"),"new")</f>
        <v>Wrong PO</v>
      </c>
      <c r="CW158" s="32">
        <f>IF(CV158="wrong PO",(VLOOKUP($E158,'Jan 2016'!$D$1:$Z$500,3,FALSE)),"")</f>
        <v>0</v>
      </c>
      <c r="CX158" s="29" t="str">
        <f>IFERROR(IF(VLOOKUP($E158,'Dec 2015'!$D$1:$Z$500,3,FALSE)=G158,"-","Wrong PO"),"new")</f>
        <v>Wrong PO</v>
      </c>
      <c r="CY158" s="32">
        <f>IF(CX158="wrong PO",(VLOOKUP($E158,'Dec 2015'!$D$1:$Z$500,3,FALSE)),"")</f>
        <v>0</v>
      </c>
      <c r="CZ158" s="29" t="str">
        <f>IFERROR(IF(VLOOKUP($E158,'Nov 2015'!$D$1:$Z$500,3,FALSE)=G158,"-","Wrong PO"),"new")</f>
        <v>Wrong PO</v>
      </c>
      <c r="DA158" s="32">
        <f>IF(CZ158="wrong PO",(VLOOKUP($E158,'Nov 2015'!$D$1:$Z$500,3,FALSE)),"")</f>
        <v>0</v>
      </c>
      <c r="DB158" s="29" t="str">
        <f>IFERROR(IF(VLOOKUP($E158,'Oct 2015'!$D$1:$Z$500,3,FALSE)=G158,"-","Wrong PO"),"new")</f>
        <v>Wrong PO</v>
      </c>
      <c r="DC158" s="32">
        <f>IF(DB158="wrong PO",(VLOOKUP($E158,'Oct 2015'!$D$1:$Z$500,3,FALSE)),"")</f>
        <v>0</v>
      </c>
      <c r="DD158" s="29" t="str">
        <f>IFERROR(IF(VLOOKUP($E158,'Sep 2015'!$D$1:$Z$500,3,FALSE)=G158,"-","Wrong PO"),"new")</f>
        <v>Wrong PO</v>
      </c>
      <c r="DE158" s="32">
        <f>IF(DD158="wrong PO",(VLOOKUP($E158,'Sep 2015'!$D$1:$Z$500,3,FALSE)),"")</f>
        <v>0</v>
      </c>
    </row>
    <row r="159" spans="1:109">
      <c r="A159" s="115">
        <v>227</v>
      </c>
      <c r="B159" s="2" t="s">
        <v>841</v>
      </c>
      <c r="C159" s="2" t="s">
        <v>510</v>
      </c>
      <c r="D159" s="2" t="s">
        <v>56</v>
      </c>
      <c r="E159" s="2" t="s">
        <v>220</v>
      </c>
      <c r="F159" s="2" t="s">
        <v>610</v>
      </c>
      <c r="G159" s="21" t="s">
        <v>1040</v>
      </c>
      <c r="H159" s="21" t="str">
        <f>IFERROR(VLOOKUP($E159,'Wayne Master'!$B$1:$C$315,2,FALSE),"not on master")</f>
        <v>P0776506</v>
      </c>
      <c r="I159" s="11" t="s">
        <v>2048</v>
      </c>
      <c r="J159" s="3">
        <v>42450</v>
      </c>
      <c r="K159" s="2" t="s">
        <v>39</v>
      </c>
      <c r="L159" s="2" t="s">
        <v>612</v>
      </c>
      <c r="M159" s="2" t="s">
        <v>30</v>
      </c>
      <c r="N159" s="2" t="s">
        <v>31</v>
      </c>
      <c r="O159" s="2" t="s">
        <v>32</v>
      </c>
      <c r="P159" s="4">
        <v>7460</v>
      </c>
      <c r="Q159" s="4">
        <v>10153</v>
      </c>
      <c r="R159" s="4">
        <v>2693</v>
      </c>
      <c r="S159" s="5">
        <v>45.51</v>
      </c>
      <c r="T159" s="4">
        <v>0</v>
      </c>
      <c r="U159" s="4">
        <v>0</v>
      </c>
      <c r="V159" s="4">
        <v>0</v>
      </c>
      <c r="W159" s="5">
        <v>0</v>
      </c>
      <c r="X159" s="5">
        <v>0</v>
      </c>
      <c r="Y159" s="14">
        <v>45.51</v>
      </c>
      <c r="Z159" s="14">
        <v>0</v>
      </c>
      <c r="AA159" s="14">
        <v>45.51</v>
      </c>
      <c r="AB159" s="4">
        <v>24580</v>
      </c>
      <c r="AC159" s="55"/>
      <c r="AD159" s="59">
        <f>SUM(AI159,AM159,AQ159,AU159,AY159,BC159,BG159,BK159,BO159,BS159,BW159,CA159)</f>
        <v>171.40000000000003</v>
      </c>
      <c r="AE159" s="59">
        <f>(Q159*0.0169)+(U159*0.0598)</f>
        <v>171.58569999999997</v>
      </c>
      <c r="AF159" s="102">
        <f>IFERROR(IFERROR(VLOOKUP($G159,'FPO034'!$J$9:$Q$196,7,FALSE),(VLOOKUP($H159,'FPO034'!$J$9:$Q$196,7,FALSE))),"No PO")</f>
        <v>482.28</v>
      </c>
      <c r="AG159" s="102">
        <f>IFERROR(IFERROR(VLOOKUP($G159,'FPO034'!$J$9:$Q$196,8,FALSE),(VLOOKUP($H159,'FPO034'!$J$9:$Q$196,8,FALSE))),"No PO")</f>
        <v>0</v>
      </c>
      <c r="AH159" s="102" t="str">
        <f>IF(AG159&lt;&gt;0,"No",IF(AD159&gt;AF159,"No",IF(AD159/AE159&lt;1,"--",IF(AD159/AE159&lt;1.02,"Maybe","No"))))</f>
        <v>--</v>
      </c>
      <c r="AI159" s="59">
        <f>IFERROR(VLOOKUP($E159,'Rev2 Aug 16'!$D$1:$Z$300,22,FALSE),"-")</f>
        <v>45.51</v>
      </c>
      <c r="AJ159" s="59" t="str">
        <f>IFERROR(VLOOKUP($E159,'Rev2 Aug 16'!$D$1:$Z$300,5,FALSE),"-")</f>
        <v>WAY2001H6BL</v>
      </c>
      <c r="AK159" s="59" t="str">
        <f>IFERROR(VLOOKUP(AJ159,'Paid Invoices'!$F$6:$I$381,3,FALSE),"")</f>
        <v/>
      </c>
      <c r="AL159" s="59" t="str">
        <f>IFERROR(VLOOKUP(AJ159,'Open Invoices'!$D$1:$E$3000,2,FALSE),"")</f>
        <v/>
      </c>
      <c r="AM159" s="59">
        <f>IFERROR(VLOOKUP($E159,'Rev2 July 16'!$D$1:$Z$300,22,FALSE),"-")</f>
        <v>41.74</v>
      </c>
      <c r="AN159" s="59" t="str">
        <f>IFERROR(VLOOKUP($E159,'Rev2 July 16'!$D$1:$Z$300,5,FALSE),"-")</f>
        <v>WAY2001G6BO</v>
      </c>
      <c r="AO159" s="59" t="str">
        <f>IFERROR(VLOOKUP(AN159,'Paid Invoices'!$F$6:$I$381,3,FALSE),"")</f>
        <v/>
      </c>
      <c r="AP159" s="59" t="str">
        <f>IFERROR(VLOOKUP(AN159,'Open Invoices'!$D$1:$E$3000,2,FALSE),"")</f>
        <v/>
      </c>
      <c r="AQ159" s="59">
        <f>IFERROR(VLOOKUP($E159,'Rev June 16'!$D$1:$Z$300,22,FALSE),"-")</f>
        <v>43.86</v>
      </c>
      <c r="AR159" s="59" t="str">
        <f>IFERROR(VLOOKUP($E159,'Rev June 16'!$D$1:$Z$300,4,FALSE),"-")</f>
        <v>WAY2001F6BL</v>
      </c>
      <c r="AS159" s="59" t="str">
        <f>IFERROR(VLOOKUP(AR159,'Paid Invoices'!$F$6:$I$381,3,FALSE),"")</f>
        <v/>
      </c>
      <c r="AT159" s="59" t="str">
        <f>IFERROR(VLOOKUP(AR159,'Open Invoices'!$D$1:$E$3000,2,FALSE),"")</f>
        <v/>
      </c>
      <c r="AU159" s="59">
        <f>IFERROR(VLOOKUP($E159,'May 2016'!$D$1:$Z$300,22,FALSE),"-")</f>
        <v>22.21</v>
      </c>
      <c r="AV159" s="59" t="str">
        <f>IFERROR(VLOOKUP($E159,'May 2016'!$D$1:$Z$300,4,FALSE),"-")</f>
        <v>WAY2001E6A</v>
      </c>
      <c r="AW159" s="59" t="str">
        <f>IFERROR(VLOOKUP(AV159,'Paid Invoices'!$F$6:$I$381,3,FALSE),"")</f>
        <v/>
      </c>
      <c r="AX159" s="59" t="str">
        <f>IFERROR(VLOOKUP(AV159,'Open Invoices'!$D$1:$E$3000,2,FALSE),"")</f>
        <v/>
      </c>
      <c r="AY159" s="59">
        <f>IFERROR(VLOOKUP($E159,'Apr 2016'!$D$1:$Z$300,22,FALSE),"-")</f>
        <v>18.079999999999998</v>
      </c>
      <c r="AZ159" s="59" t="str">
        <f>IFERROR(VLOOKUP($E159,'Apr 2016'!$D$1:$Z$300,4,FALSE),"-")</f>
        <v>WAY2001D6A</v>
      </c>
      <c r="BA159" s="59" t="str">
        <f>IFERROR(VLOOKUP(AZ159,'Paid Invoices'!$F$6:$I$381,3,FALSE),"")</f>
        <v/>
      </c>
      <c r="BB159" s="59" t="str">
        <f>IFERROR(VLOOKUP(AZ159,'Open Invoices'!$D$1:$E$3000,2,FALSE),"")</f>
        <v/>
      </c>
      <c r="BC159" s="59">
        <f>IFERROR(VLOOKUP($E159,'Mar 2016'!$D$1:$Z$300,22,FALSE),"-")</f>
        <v>0</v>
      </c>
      <c r="BD159" s="59" t="str">
        <f>IFERROR(VLOOKUP($E159,'Mar 2016'!$D$1:$Z$300,4,FALSE),"-")</f>
        <v>WAY2001C6A</v>
      </c>
      <c r="BE159" s="59" t="str">
        <f>IFERROR(VLOOKUP(BD159,'Paid Invoices'!$F$6:$I$381,3,FALSE),"")</f>
        <v/>
      </c>
      <c r="BF159" s="59" t="str">
        <f>IFERROR(VLOOKUP(BD159,'Open Invoices'!$D$1:$E$3000,2,FALSE),"")</f>
        <v/>
      </c>
      <c r="BG159" s="59" t="str">
        <f>IFERROR(VLOOKUP($E159,'Feb 2016'!$D$1:$Z$300,22,FALSE),"-")</f>
        <v>-</v>
      </c>
      <c r="BH159" s="59" t="str">
        <f>IFERROR(VLOOKUP($E159,'Feb 2016'!$D$1:$Z$300,4,FALSE),"-")</f>
        <v>-</v>
      </c>
      <c r="BI159" s="59" t="str">
        <f>IFERROR(VLOOKUP(BH159,'Paid Invoices'!$F$6:$I$381,3,FALSE),"")</f>
        <v/>
      </c>
      <c r="BJ159" s="59" t="str">
        <f>IFERROR(VLOOKUP(BH159,'Open Invoices'!$D$1:$E$3000,2,FALSE),"")</f>
        <v/>
      </c>
      <c r="BK159" s="59" t="str">
        <f>IFERROR(VLOOKUP($E159,'Jan 2016'!$D$1:$Z$300,22,FALSE),"-")</f>
        <v>-</v>
      </c>
      <c r="BL159" s="59" t="str">
        <f>IFERROR(VLOOKUP($E159,'Jan 2016'!$D$1:$Z$300,4,FALSE),"-")</f>
        <v>-</v>
      </c>
      <c r="BM159" s="59" t="str">
        <f>IFERROR(VLOOKUP(BL159,'Paid Invoices'!$F$6:$I$381,3,FALSE),"")</f>
        <v/>
      </c>
      <c r="BN159" s="59" t="str">
        <f>IFERROR(VLOOKUP(BL159,'Open Invoices'!$D$1:$E$3000,2,FALSE),"")</f>
        <v/>
      </c>
      <c r="BO159" s="59" t="str">
        <f>IFERROR(VLOOKUP($E159,'Dec 2015'!$D$1:$Z$300,22,FALSE),"-")</f>
        <v>-</v>
      </c>
      <c r="BP159" s="59" t="str">
        <f>IFERROR(VLOOKUP($E159,'Dec 2015'!$D$1:$Z$300,4,FALSE),"-")</f>
        <v>-</v>
      </c>
      <c r="BQ159" s="59" t="str">
        <f>IFERROR(VLOOKUP(BP159,'Paid Invoices'!$F$6:$I$381,3,FALSE),"")</f>
        <v/>
      </c>
      <c r="BR159" s="59" t="str">
        <f>IFERROR(VLOOKUP(BP159,'Open Invoices'!$D$1:$E$3000,2,FALSE),"")</f>
        <v/>
      </c>
      <c r="BS159" s="59" t="str">
        <f>IFERROR(VLOOKUP($E159,'Nov 2015'!$D$1:$Z$300,22,FALSE),"-")</f>
        <v>-</v>
      </c>
      <c r="BT159" s="59" t="str">
        <f>IFERROR(VLOOKUP($E159,'Nov 2015'!$D$1:$Z$300,4,FALSE),"-")</f>
        <v>-</v>
      </c>
      <c r="BU159" s="59" t="str">
        <f>IFERROR(VLOOKUP(BT159,'Paid Invoices'!$F$6:$I$381,3,FALSE),"")</f>
        <v/>
      </c>
      <c r="BV159" s="59" t="str">
        <f>IFERROR(VLOOKUP(BT159,'Open Invoices'!$D$1:$E$3000,2,FALSE),"")</f>
        <v/>
      </c>
      <c r="BW159" s="59" t="str">
        <f>IFERROR(VLOOKUP($E159,'Oct 2015'!$D$1:$Z$300,22,FALSE),"-")</f>
        <v>-</v>
      </c>
      <c r="BX159" s="59" t="str">
        <f>IFERROR(VLOOKUP($E159,'Oct 2015'!$D$1:$Z$300,4,FALSE),"-")</f>
        <v>-</v>
      </c>
      <c r="BY159" s="59" t="str">
        <f>IFERROR(VLOOKUP(BX159,'Paid Invoices'!$F$6:$I$381,3,FALSE),"")</f>
        <v/>
      </c>
      <c r="BZ159" s="59" t="str">
        <f>IFERROR(VLOOKUP(BX159,'Open Invoices'!$D$1:$E$3000,2,FALSE),"")</f>
        <v/>
      </c>
      <c r="CA159" s="59" t="str">
        <f>IFERROR(VLOOKUP($E159,'Sep 2015'!$D$1:$Z$300,22,FALSE),"-")</f>
        <v>-</v>
      </c>
      <c r="CB159" s="59" t="str">
        <f>IFERROR(VLOOKUP($E159,'Sep 2015'!$D$1:$Z$300,4,FALSE),"-")</f>
        <v>-</v>
      </c>
      <c r="CC159" s="59" t="str">
        <f>IFERROR(VLOOKUP(CB159,'Paid Invoices'!$F$6:$I$381,3,FALSE),"")</f>
        <v/>
      </c>
      <c r="CD159" s="59" t="str">
        <f>IFERROR(VLOOKUP(CB159,'Open Invoices'!$D$1:$E$3000,2,FALSE),"")</f>
        <v/>
      </c>
      <c r="CE159" s="52"/>
      <c r="CF159" s="52" t="s">
        <v>2115</v>
      </c>
      <c r="CG159" s="49" t="str">
        <f>IFERROR(IFERROR(VLOOKUP($E159,'Asset Group  All Assets'!$B$1:$C$500,2,FALSE),(VLOOKUP($E159,'Missing-WSU-POs'!$B$1:$D$500,3,FALSE))),"?")</f>
        <v>P0776506</v>
      </c>
      <c r="CH159" s="31" t="str">
        <f>IF(G159="","",G159)</f>
        <v>P0776506</v>
      </c>
      <c r="CI159" s="31" t="str">
        <f>IF(CG159=CH159,"","Wrong PO")</f>
        <v/>
      </c>
      <c r="CJ159" s="29" t="str">
        <f>IFERROR(IF(VLOOKUP($E159,'Org July 2016 '!$D$1:$Z$500,3,FALSE)=G159,"-","Wrong PO"),"new")</f>
        <v>Wrong PO</v>
      </c>
      <c r="CK159" s="32">
        <f>IF(CJ159="wrong PO",(VLOOKUP($E159,'Org July 2016 '!$D$1:$Z$500,3,FALSE)),"")</f>
        <v>0</v>
      </c>
      <c r="CL159" s="29" t="str">
        <f>IFERROR(IF(VLOOKUP($E159,'Org June 2016 '!$D$1:$Z$500,3,FALSE)=G159,"-","Wrong PO"),"new")</f>
        <v>Wrong PO</v>
      </c>
      <c r="CM159" s="32">
        <f>IF(CL159="wrong PO",(VLOOKUP($E159,'Org June 2016 '!$D$1:$Z$500,3,FALSE)),"")</f>
        <v>0</v>
      </c>
      <c r="CN159" s="29" t="str">
        <f>IFERROR(IF(VLOOKUP($E159,'May 2016'!D227:Z726,3,FALSE)=G159,"-","Wrong PO"),"new")</f>
        <v>new</v>
      </c>
      <c r="CO159" s="32" t="str">
        <f>IF(CN159="wrong PO",(VLOOKUP($E159,'May 2016'!D227:Z726,3,FALSE)),"")</f>
        <v/>
      </c>
      <c r="CP159" s="29" t="str">
        <f>IFERROR(IF(VLOOKUP($E159,'Apr 2016'!$D$1:$Z$500,3,FALSE)=G159,"-","Wrong PO"),"new")</f>
        <v>Wrong PO</v>
      </c>
      <c r="CQ159" s="32">
        <f>IF(CP159="wrong PO",(VLOOKUP($E159,'Apr 2016'!$D$1:$Z$500,3,FALSE)),"")</f>
        <v>0</v>
      </c>
      <c r="CR159" s="32" t="str">
        <f>IFERROR(IF(VLOOKUP($E159,'Mar 2016'!$D$1:$Z$500,3,FALSE)=G159,"-","Wrong PO"),"new")</f>
        <v>Wrong PO</v>
      </c>
      <c r="CS159" s="32">
        <f>IF(CP159="wrong PO",(VLOOKUP($E159,'Mar 2016'!$D$1:$Z$500,3,FALSE)),"")</f>
        <v>0</v>
      </c>
      <c r="CT159" s="32" t="str">
        <f>IFERROR(IF(VLOOKUP($E159,'Feb 2016'!$D$1:$Z$500,3,FALSE)=G159,"-","Wrong PO"),"new")</f>
        <v>new</v>
      </c>
      <c r="CU159" s="32" t="e">
        <f>IF(CP159="wrong PO",(VLOOKUP($E159,'Feb 2016'!$D$1:$Z$500,3,FALSE)),"")</f>
        <v>#N/A</v>
      </c>
      <c r="CV159" s="29" t="str">
        <f>IFERROR(IF(VLOOKUP($E159,'Jan 2016'!$D$1:$Z$500,3,FALSE)=G159,"-","Wrong PO"),"new")</f>
        <v>new</v>
      </c>
      <c r="CW159" s="32" t="str">
        <f>IF(CV159="wrong PO",(VLOOKUP($E159,'Jan 2016'!$D$1:$Z$500,3,FALSE)),"")</f>
        <v/>
      </c>
      <c r="CX159" s="29" t="str">
        <f>IFERROR(IF(VLOOKUP($E159,'Dec 2015'!$D$1:$Z$500,3,FALSE)=G159,"-","Wrong PO"),"new")</f>
        <v>new</v>
      </c>
      <c r="CY159" s="32" t="str">
        <f>IF(CX159="wrong PO",(VLOOKUP($E159,'Dec 2015'!$D$1:$Z$500,3,FALSE)),"")</f>
        <v/>
      </c>
      <c r="CZ159" s="29" t="str">
        <f>IFERROR(IF(VLOOKUP($E159,'Nov 2015'!$D$1:$Z$500,3,FALSE)=G159,"-","Wrong PO"),"new")</f>
        <v>new</v>
      </c>
      <c r="DA159" s="32" t="str">
        <f>IF(CZ159="wrong PO",(VLOOKUP($E159,'Nov 2015'!$D$1:$Z$500,3,FALSE)),"")</f>
        <v/>
      </c>
      <c r="DB159" s="29" t="str">
        <f>IFERROR(IF(VLOOKUP($E159,'Oct 2015'!$D$1:$Z$500,3,FALSE)=G159,"-","Wrong PO"),"new")</f>
        <v>new</v>
      </c>
      <c r="DC159" s="32" t="str">
        <f>IF(DB159="wrong PO",(VLOOKUP($E159,'Oct 2015'!$D$1:$Z$500,3,FALSE)),"")</f>
        <v/>
      </c>
      <c r="DD159" s="29" t="str">
        <f>IFERROR(IF(VLOOKUP($E159,'Sep 2015'!$D$1:$Z$500,3,FALSE)=G159,"-","Wrong PO"),"new")</f>
        <v>new</v>
      </c>
      <c r="DE159" s="32" t="str">
        <f>IF(DD159="wrong PO",(VLOOKUP($E159,'Sep 2015'!$D$1:$Z$500,3,FALSE)),"")</f>
        <v/>
      </c>
    </row>
    <row r="160" spans="1:109">
      <c r="A160" s="115">
        <v>228</v>
      </c>
      <c r="B160" s="2" t="s">
        <v>841</v>
      </c>
      <c r="C160" s="2" t="s">
        <v>510</v>
      </c>
      <c r="D160" s="2" t="s">
        <v>754</v>
      </c>
      <c r="E160" s="2" t="s">
        <v>281</v>
      </c>
      <c r="F160" s="2" t="s">
        <v>755</v>
      </c>
      <c r="G160" s="21" t="s">
        <v>1197</v>
      </c>
      <c r="H160" s="21" t="str">
        <f>IFERROR(VLOOKUP($E160,'Wayne Master'!$B$1:$C$315,2,FALSE),"not on master")</f>
        <v>P0777782</v>
      </c>
      <c r="I160" s="11" t="s">
        <v>2047</v>
      </c>
      <c r="J160" s="3">
        <v>42158</v>
      </c>
      <c r="K160" s="2" t="s">
        <v>28</v>
      </c>
      <c r="L160" s="2" t="s">
        <v>423</v>
      </c>
      <c r="M160" s="2" t="s">
        <v>30</v>
      </c>
      <c r="N160" s="2" t="s">
        <v>31</v>
      </c>
      <c r="O160" s="2" t="s">
        <v>382</v>
      </c>
      <c r="P160" s="4">
        <v>8944</v>
      </c>
      <c r="Q160" s="4">
        <v>8985</v>
      </c>
      <c r="R160" s="4">
        <v>41</v>
      </c>
      <c r="S160" s="5">
        <v>0.69</v>
      </c>
      <c r="T160" s="4">
        <v>9245</v>
      </c>
      <c r="U160" s="4">
        <v>9358</v>
      </c>
      <c r="V160" s="4">
        <v>113</v>
      </c>
      <c r="W160" s="5">
        <v>6.76</v>
      </c>
      <c r="X160" s="5">
        <v>0</v>
      </c>
      <c r="Y160" s="14">
        <v>7.45</v>
      </c>
      <c r="Z160" s="14">
        <v>0</v>
      </c>
      <c r="AA160" s="14">
        <v>7.45</v>
      </c>
      <c r="AB160" s="4">
        <v>24580</v>
      </c>
      <c r="AC160" s="55"/>
      <c r="AD160" s="59">
        <f>SUM(AI160,AM160,AQ160,AU160,AY160,BC160,BG160,BK160,BO160,BS160,BW160,CA160)</f>
        <v>114.54</v>
      </c>
      <c r="AE160" s="59">
        <f>(Q160*0.0169)+(U160*0.0598)</f>
        <v>711.45489999999995</v>
      </c>
      <c r="AF160" s="102">
        <f>IFERROR(IFERROR(VLOOKUP($G160,'FPO034'!$J$9:$Q$196,7,FALSE),(VLOOKUP($H160,'FPO034'!$J$9:$Q$196,7,FALSE))),"No PO")</f>
        <v>521.64</v>
      </c>
      <c r="AG160" s="102">
        <f>IFERROR(IFERROR(VLOOKUP($G160,'FPO034'!$J$9:$Q$196,8,FALSE),(VLOOKUP($H160,'FPO034'!$J$9:$Q$196,8,FALSE))),"No PO")</f>
        <v>0</v>
      </c>
      <c r="AH160" s="102" t="str">
        <f>IF(AG160&lt;&gt;0,"No",IF(AD160&gt;AF160,"No",IF(AD160/AE160&lt;1,"--",IF(AD160/AE160&lt;1.02,"Maybe","No"))))</f>
        <v>--</v>
      </c>
      <c r="AI160" s="59">
        <f>IFERROR(VLOOKUP($E160,'Rev2 Aug 16'!$D$1:$Z$300,22,FALSE),"-")</f>
        <v>7.45</v>
      </c>
      <c r="AJ160" s="59" t="str">
        <f>IFERROR(VLOOKUP($E160,'Rev2 Aug 16'!$D$1:$Z$300,5,FALSE),"-")</f>
        <v>WAY2001H6BM</v>
      </c>
      <c r="AK160" s="59" t="str">
        <f>IFERROR(VLOOKUP(AJ160,'Paid Invoices'!$F$6:$I$381,3,FALSE),"")</f>
        <v/>
      </c>
      <c r="AL160" s="59" t="str">
        <f>IFERROR(VLOOKUP(AJ160,'Open Invoices'!$D$1:$E$3000,2,FALSE),"")</f>
        <v/>
      </c>
      <c r="AM160" s="59">
        <f>IFERROR(VLOOKUP($E160,'Rev2 July 16'!$D$1:$Z$300,22,FALSE),"-")</f>
        <v>107.09</v>
      </c>
      <c r="AN160" s="59" t="str">
        <f>IFERROR(VLOOKUP($E160,'Rev2 July 16'!$D$1:$Z$300,5,FALSE),"-")</f>
        <v>WAY2001G6BP</v>
      </c>
      <c r="AO160" s="59" t="str">
        <f>IFERROR(VLOOKUP(AN160,'Paid Invoices'!$F$6:$I$381,3,FALSE),"")</f>
        <v/>
      </c>
      <c r="AP160" s="59" t="str">
        <f>IFERROR(VLOOKUP(AN160,'Open Invoices'!$D$1:$E$3000,2,FALSE),"")</f>
        <v/>
      </c>
      <c r="AQ160" s="59" t="str">
        <f>IFERROR(VLOOKUP($E160,'Rev June 16'!$D$1:$Z$300,22,FALSE),"-")</f>
        <v>-</v>
      </c>
      <c r="AR160" s="59" t="str">
        <f>IFERROR(VLOOKUP($E160,'Rev June 16'!$D$1:$Z$300,4,FALSE),"-")</f>
        <v>-</v>
      </c>
      <c r="AS160" s="59" t="str">
        <f>IFERROR(VLOOKUP(AR160,'Paid Invoices'!$F$6:$I$381,3,FALSE),"")</f>
        <v/>
      </c>
      <c r="AT160" s="59" t="str">
        <f>IFERROR(VLOOKUP(AR160,'Open Invoices'!$D$1:$E$3000,2,FALSE),"")</f>
        <v/>
      </c>
      <c r="AU160" s="59" t="str">
        <f>IFERROR(VLOOKUP($E160,'May 2016'!$D$1:$Z$300,22,FALSE),"-")</f>
        <v>-</v>
      </c>
      <c r="AV160" s="59" t="str">
        <f>IFERROR(VLOOKUP($E160,'May 2016'!$D$1:$Z$300,4,FALSE),"-")</f>
        <v>-</v>
      </c>
      <c r="AW160" s="59" t="str">
        <f>IFERROR(VLOOKUP(AV160,'Paid Invoices'!$F$6:$I$381,3,FALSE),"")</f>
        <v/>
      </c>
      <c r="AX160" s="59" t="str">
        <f>IFERROR(VLOOKUP(AV160,'Open Invoices'!$D$1:$E$3000,2,FALSE),"")</f>
        <v/>
      </c>
      <c r="AY160" s="59" t="str">
        <f>IFERROR(VLOOKUP($E160,'Apr 2016'!$D$1:$Z$300,22,FALSE),"-")</f>
        <v>-</v>
      </c>
      <c r="AZ160" s="59" t="str">
        <f>IFERROR(VLOOKUP($E160,'Apr 2016'!$D$1:$Z$300,4,FALSE),"-")</f>
        <v>-</v>
      </c>
      <c r="BA160" s="59" t="str">
        <f>IFERROR(VLOOKUP(AZ160,'Paid Invoices'!$F$6:$I$381,3,FALSE),"")</f>
        <v/>
      </c>
      <c r="BB160" s="59" t="str">
        <f>IFERROR(VLOOKUP(AZ160,'Open Invoices'!$D$1:$E$3000,2,FALSE),"")</f>
        <v/>
      </c>
      <c r="BC160" s="59" t="str">
        <f>IFERROR(VLOOKUP($E160,'Mar 2016'!$D$1:$Z$300,22,FALSE),"-")</f>
        <v>-</v>
      </c>
      <c r="BD160" s="59" t="str">
        <f>IFERROR(VLOOKUP($E160,'Mar 2016'!$D$1:$Z$300,4,FALSE),"-")</f>
        <v>-</v>
      </c>
      <c r="BE160" s="59" t="str">
        <f>IFERROR(VLOOKUP(BD160,'Paid Invoices'!$F$6:$I$381,3,FALSE),"")</f>
        <v/>
      </c>
      <c r="BF160" s="59" t="str">
        <f>IFERROR(VLOOKUP(BD160,'Open Invoices'!$D$1:$E$3000,2,FALSE),"")</f>
        <v/>
      </c>
      <c r="BG160" s="59" t="str">
        <f>IFERROR(VLOOKUP($E160,'Feb 2016'!$D$1:$Z$300,22,FALSE),"-")</f>
        <v>-</v>
      </c>
      <c r="BH160" s="59" t="str">
        <f>IFERROR(VLOOKUP($E160,'Feb 2016'!$D$1:$Z$300,4,FALSE),"-")</f>
        <v>-</v>
      </c>
      <c r="BI160" s="59" t="str">
        <f>IFERROR(VLOOKUP(BH160,'Paid Invoices'!$F$6:$I$381,3,FALSE),"")</f>
        <v/>
      </c>
      <c r="BJ160" s="59" t="str">
        <f>IFERROR(VLOOKUP(BH160,'Open Invoices'!$D$1:$E$3000,2,FALSE),"")</f>
        <v/>
      </c>
      <c r="BK160" s="59" t="str">
        <f>IFERROR(VLOOKUP($E160,'Jan 2016'!$D$1:$Z$300,22,FALSE),"-")</f>
        <v>-</v>
      </c>
      <c r="BL160" s="59" t="str">
        <f>IFERROR(VLOOKUP($E160,'Jan 2016'!$D$1:$Z$300,4,FALSE),"-")</f>
        <v>-</v>
      </c>
      <c r="BM160" s="59" t="str">
        <f>IFERROR(VLOOKUP(BL160,'Paid Invoices'!$F$6:$I$381,3,FALSE),"")</f>
        <v/>
      </c>
      <c r="BN160" s="59" t="str">
        <f>IFERROR(VLOOKUP(BL160,'Open Invoices'!$D$1:$E$3000,2,FALSE),"")</f>
        <v/>
      </c>
      <c r="BO160" s="59" t="str">
        <f>IFERROR(VLOOKUP($E160,'Dec 2015'!$D$1:$Z$300,22,FALSE),"-")</f>
        <v>-</v>
      </c>
      <c r="BP160" s="59" t="str">
        <f>IFERROR(VLOOKUP($E160,'Dec 2015'!$D$1:$Z$300,4,FALSE),"-")</f>
        <v>-</v>
      </c>
      <c r="BQ160" s="59" t="str">
        <f>IFERROR(VLOOKUP(BP160,'Paid Invoices'!$F$6:$I$381,3,FALSE),"")</f>
        <v/>
      </c>
      <c r="BR160" s="59" t="str">
        <f>IFERROR(VLOOKUP(BP160,'Open Invoices'!$D$1:$E$3000,2,FALSE),"")</f>
        <v/>
      </c>
      <c r="BS160" s="59" t="str">
        <f>IFERROR(VLOOKUP($E160,'Nov 2015'!$D$1:$Z$300,22,FALSE),"-")</f>
        <v>-</v>
      </c>
      <c r="BT160" s="59" t="str">
        <f>IFERROR(VLOOKUP($E160,'Nov 2015'!$D$1:$Z$300,4,FALSE),"-")</f>
        <v>-</v>
      </c>
      <c r="BU160" s="59" t="str">
        <f>IFERROR(VLOOKUP(BT160,'Paid Invoices'!$F$6:$I$381,3,FALSE),"")</f>
        <v/>
      </c>
      <c r="BV160" s="59" t="str">
        <f>IFERROR(VLOOKUP(BT160,'Open Invoices'!$D$1:$E$3000,2,FALSE),"")</f>
        <v/>
      </c>
      <c r="BW160" s="59" t="str">
        <f>IFERROR(VLOOKUP($E160,'Oct 2015'!$D$1:$Z$300,22,FALSE),"-")</f>
        <v>-</v>
      </c>
      <c r="BX160" s="59" t="str">
        <f>IFERROR(VLOOKUP($E160,'Oct 2015'!$D$1:$Z$300,4,FALSE),"-")</f>
        <v>-</v>
      </c>
      <c r="BY160" s="59" t="str">
        <f>IFERROR(VLOOKUP(BX160,'Paid Invoices'!$F$6:$I$381,3,FALSE),"")</f>
        <v/>
      </c>
      <c r="BZ160" s="59" t="str">
        <f>IFERROR(VLOOKUP(BX160,'Open Invoices'!$D$1:$E$3000,2,FALSE),"")</f>
        <v/>
      </c>
      <c r="CA160" s="59" t="str">
        <f>IFERROR(VLOOKUP($E160,'Sep 2015'!$D$1:$Z$300,22,FALSE),"-")</f>
        <v>-</v>
      </c>
      <c r="CB160" s="59" t="str">
        <f>IFERROR(VLOOKUP($E160,'Sep 2015'!$D$1:$Z$300,4,FALSE),"-")</f>
        <v>-</v>
      </c>
      <c r="CC160" s="59" t="str">
        <f>IFERROR(VLOOKUP(CB160,'Paid Invoices'!$F$6:$I$381,3,FALSE),"")</f>
        <v/>
      </c>
      <c r="CD160" s="59" t="str">
        <f>IFERROR(VLOOKUP(CB160,'Open Invoices'!$D$1:$E$3000,2,FALSE),"")</f>
        <v/>
      </c>
      <c r="CE160" s="52"/>
      <c r="CF160" s="52" t="s">
        <v>2115</v>
      </c>
      <c r="CG160" s="49" t="str">
        <f>IFERROR(IFERROR(VLOOKUP($E160,'Asset Group  All Assets'!$B$1:$C$500,2,FALSE),(VLOOKUP($E160,'Missing-WSU-POs'!$B$1:$D$500,3,FALSE))),"?")</f>
        <v>P0777782</v>
      </c>
      <c r="CH160" s="31" t="str">
        <f>IF(G160="","",G160)</f>
        <v>P0777782</v>
      </c>
      <c r="CI160" s="31" t="str">
        <f>IF(CG160=CH160,"","Wrong PO")</f>
        <v/>
      </c>
      <c r="CJ160" s="29" t="str">
        <f>IFERROR(IF(VLOOKUP($E160,'Org July 2016 '!$D$1:$Z$500,3,FALSE)=G160,"-","Wrong PO"),"new")</f>
        <v>Wrong PO</v>
      </c>
      <c r="CK160" s="32">
        <f>IF(CJ160="wrong PO",(VLOOKUP($E160,'Org July 2016 '!$D$1:$Z$500,3,FALSE)),"")</f>
        <v>0</v>
      </c>
      <c r="CL160" s="29" t="str">
        <f>IFERROR(IF(VLOOKUP($E160,'Org June 2016 '!$D$1:$Z$500,3,FALSE)=G160,"-","Wrong PO"),"new")</f>
        <v>Wrong PO</v>
      </c>
      <c r="CM160" s="32">
        <f>IF(CL160="wrong PO",(VLOOKUP($E160,'Org June 2016 '!$D$1:$Z$500,3,FALSE)),"")</f>
        <v>0</v>
      </c>
      <c r="CN160" s="29" t="str">
        <f>IFERROR(IF(VLOOKUP($E160,'May 2016'!D228:Z727,3,FALSE)=G160,"-","Wrong PO"),"new")</f>
        <v>new</v>
      </c>
      <c r="CO160" s="32" t="str">
        <f>IF(CN160="wrong PO",(VLOOKUP($E160,'May 2016'!D228:Z727,3,FALSE)),"")</f>
        <v/>
      </c>
      <c r="CP160" s="29" t="str">
        <f>IFERROR(IF(VLOOKUP($E160,'Apr 2016'!$D$1:$Z$500,3,FALSE)=G160,"-","Wrong PO"),"new")</f>
        <v>new</v>
      </c>
      <c r="CQ160" s="32" t="str">
        <f>IF(CP160="wrong PO",(VLOOKUP($E160,'Apr 2016'!$D$1:$Z$500,3,FALSE)),"")</f>
        <v/>
      </c>
      <c r="CR160" s="32" t="str">
        <f>IFERROR(IF(VLOOKUP($E160,'Mar 2016'!$D$1:$Z$500,3,FALSE)=G160,"-","Wrong PO"),"new")</f>
        <v>new</v>
      </c>
      <c r="CS160" s="32" t="str">
        <f>IF(CP160="wrong PO",(VLOOKUP($E160,'Mar 2016'!$D$1:$Z$500,3,FALSE)),"")</f>
        <v/>
      </c>
      <c r="CT160" s="32" t="str">
        <f>IFERROR(IF(VLOOKUP($E160,'Feb 2016'!$D$1:$Z$500,3,FALSE)=G160,"-","Wrong PO"),"new")</f>
        <v>new</v>
      </c>
      <c r="CU160" s="32" t="str">
        <f>IF(CP160="wrong PO",(VLOOKUP($E160,'Feb 2016'!$D$1:$Z$500,3,FALSE)),"")</f>
        <v/>
      </c>
      <c r="CV160" s="29" t="str">
        <f>IFERROR(IF(VLOOKUP($E160,'Jan 2016'!$D$1:$Z$500,3,FALSE)=G160,"-","Wrong PO"),"new")</f>
        <v>new</v>
      </c>
      <c r="CW160" s="32" t="str">
        <f>IF(CV160="wrong PO",(VLOOKUP($E160,'Jan 2016'!$D$1:$Z$500,3,FALSE)),"")</f>
        <v/>
      </c>
      <c r="CX160" s="29" t="str">
        <f>IFERROR(IF(VLOOKUP($E160,'Dec 2015'!$D$1:$Z$500,3,FALSE)=G160,"-","Wrong PO"),"new")</f>
        <v>new</v>
      </c>
      <c r="CY160" s="32" t="str">
        <f>IF(CX160="wrong PO",(VLOOKUP($E160,'Dec 2015'!$D$1:$Z$500,3,FALSE)),"")</f>
        <v/>
      </c>
      <c r="CZ160" s="29" t="str">
        <f>IFERROR(IF(VLOOKUP($E160,'Nov 2015'!$D$1:$Z$500,3,FALSE)=G160,"-","Wrong PO"),"new")</f>
        <v>new</v>
      </c>
      <c r="DA160" s="32" t="str">
        <f>IF(CZ160="wrong PO",(VLOOKUP($E160,'Nov 2015'!$D$1:$Z$500,3,FALSE)),"")</f>
        <v/>
      </c>
      <c r="DB160" s="29" t="str">
        <f>IFERROR(IF(VLOOKUP($E160,'Oct 2015'!$D$1:$Z$500,3,FALSE)=G160,"-","Wrong PO"),"new")</f>
        <v>new</v>
      </c>
      <c r="DC160" s="32" t="str">
        <f>IF(DB160="wrong PO",(VLOOKUP($E160,'Oct 2015'!$D$1:$Z$500,3,FALSE)),"")</f>
        <v/>
      </c>
      <c r="DD160" s="29" t="str">
        <f>IFERROR(IF(VLOOKUP($E160,'Sep 2015'!$D$1:$Z$500,3,FALSE)=G160,"-","Wrong PO"),"new")</f>
        <v>new</v>
      </c>
      <c r="DE160" s="32" t="str">
        <f>IF(DD160="wrong PO",(VLOOKUP($E160,'Sep 2015'!$D$1:$Z$500,3,FALSE)),"")</f>
        <v/>
      </c>
    </row>
    <row r="161" spans="1:109">
      <c r="A161" s="115">
        <v>229</v>
      </c>
      <c r="B161" s="2" t="s">
        <v>841</v>
      </c>
      <c r="C161" s="2" t="s">
        <v>510</v>
      </c>
      <c r="D161" s="2" t="s">
        <v>48</v>
      </c>
      <c r="E161" s="2" t="s">
        <v>165</v>
      </c>
      <c r="F161" s="2" t="s">
        <v>498</v>
      </c>
      <c r="G161" s="21" t="s">
        <v>872</v>
      </c>
      <c r="H161" s="21" t="str">
        <f>IFERROR(VLOOKUP($E161,'Wayne Master'!$B$1:$C$315,2,FALSE),"not on master")</f>
        <v>P0779968</v>
      </c>
      <c r="I161" s="11" t="s">
        <v>2046</v>
      </c>
      <c r="J161" s="3">
        <v>42331</v>
      </c>
      <c r="K161" s="2" t="s">
        <v>39</v>
      </c>
      <c r="L161" s="2" t="s">
        <v>431</v>
      </c>
      <c r="M161" s="2" t="s">
        <v>30</v>
      </c>
      <c r="N161" s="2" t="s">
        <v>31</v>
      </c>
      <c r="O161" s="2" t="s">
        <v>32</v>
      </c>
      <c r="P161" s="4">
        <v>21101</v>
      </c>
      <c r="Q161" s="4">
        <v>23531</v>
      </c>
      <c r="R161" s="4">
        <v>2430</v>
      </c>
      <c r="S161" s="5">
        <v>41.07</v>
      </c>
      <c r="T161" s="4">
        <v>0</v>
      </c>
      <c r="U161" s="4">
        <v>0</v>
      </c>
      <c r="V161" s="4">
        <v>0</v>
      </c>
      <c r="W161" s="5">
        <v>0</v>
      </c>
      <c r="X161" s="5">
        <v>0</v>
      </c>
      <c r="Y161" s="14">
        <v>41.07</v>
      </c>
      <c r="Z161" s="14">
        <v>0</v>
      </c>
      <c r="AA161" s="14">
        <v>41.07</v>
      </c>
      <c r="AB161" s="4">
        <v>24580</v>
      </c>
      <c r="AC161" s="55"/>
      <c r="AD161" s="59">
        <f>SUM(AI161,AM161,AQ161,AU161,AY161,BC161,BG161,BK161,BO161,BS161,BW161,CA161)</f>
        <v>397.51</v>
      </c>
      <c r="AE161" s="59">
        <f>(Q161*0.0169)+(U161*0.0598)</f>
        <v>397.67389999999995</v>
      </c>
      <c r="AF161" s="102">
        <f>IFERROR(IFERROR(VLOOKUP($G161,'FPO034'!$J$9:$Q$196,7,FALSE),(VLOOKUP($H161,'FPO034'!$J$9:$Q$196,7,FALSE))),"No PO")</f>
        <v>13430.87</v>
      </c>
      <c r="AG161" s="102">
        <f>IFERROR(IFERROR(VLOOKUP($G161,'FPO034'!$J$9:$Q$196,8,FALSE),(VLOOKUP($H161,'FPO034'!$J$9:$Q$196,8,FALSE))),"No PO")</f>
        <v>0</v>
      </c>
      <c r="AH161" s="102" t="str">
        <f>IF(AG161&lt;&gt;0,"No",IF(AD161&gt;AF161,"No",IF(AD161/AE161&lt;1,"--",IF(AD161/AE161&lt;1.02,"Maybe","No"))))</f>
        <v>--</v>
      </c>
      <c r="AI161" s="59">
        <f>IFERROR(VLOOKUP($E161,'Rev2 Aug 16'!$D$1:$Z$300,22,FALSE),"-")</f>
        <v>41.07</v>
      </c>
      <c r="AJ161" s="59" t="str">
        <f>IFERROR(VLOOKUP($E161,'Rev2 Aug 16'!$D$1:$Z$300,5,FALSE),"-")</f>
        <v>WAY2001H6BN</v>
      </c>
      <c r="AK161" s="59" t="str">
        <f>IFERROR(VLOOKUP(AJ161,'Paid Invoices'!$F$6:$I$381,3,FALSE),"")</f>
        <v/>
      </c>
      <c r="AL161" s="59" t="str">
        <f>IFERROR(VLOOKUP(AJ161,'Open Invoices'!$D$1:$E$3000,2,FALSE),"")</f>
        <v/>
      </c>
      <c r="AM161" s="59">
        <f>IFERROR(VLOOKUP($E161,'Rev2 July 16'!$D$1:$Z$300,22,FALSE),"-")</f>
        <v>63.07</v>
      </c>
      <c r="AN161" s="59" t="str">
        <f>IFERROR(VLOOKUP($E161,'Rev2 July 16'!$D$1:$Z$300,5,FALSE),"-")</f>
        <v>WAY2001G6BQ</v>
      </c>
      <c r="AO161" s="59" t="str">
        <f>IFERROR(VLOOKUP(AN161,'Paid Invoices'!$F$6:$I$381,3,FALSE),"")</f>
        <v/>
      </c>
      <c r="AP161" s="59" t="str">
        <f>IFERROR(VLOOKUP(AN161,'Open Invoices'!$D$1:$E$3000,2,FALSE),"")</f>
        <v/>
      </c>
      <c r="AQ161" s="59">
        <f>IFERROR(VLOOKUP($E161,'Rev June 16'!$D$1:$Z$300,22,FALSE),"-")</f>
        <v>32.58</v>
      </c>
      <c r="AR161" s="59" t="str">
        <f>IFERROR(VLOOKUP($E161,'Rev June 16'!$D$1:$Z$300,4,FALSE),"-")</f>
        <v>WAY2001F6BM</v>
      </c>
      <c r="AS161" s="59" t="str">
        <f>IFERROR(VLOOKUP(AR161,'Paid Invoices'!$F$6:$I$381,3,FALSE),"")</f>
        <v/>
      </c>
      <c r="AT161" s="59" t="str">
        <f>IFERROR(VLOOKUP(AR161,'Open Invoices'!$D$1:$E$3000,2,FALSE),"")</f>
        <v/>
      </c>
      <c r="AU161" s="59">
        <f>IFERROR(VLOOKUP($E161,'May 2016'!$D$1:$Z$300,22,FALSE),"-")</f>
        <v>59.67</v>
      </c>
      <c r="AV161" s="59" t="str">
        <f>IFERROR(VLOOKUP($E161,'May 2016'!$D$1:$Z$300,4,FALSE),"-")</f>
        <v>WAY2001E6C</v>
      </c>
      <c r="AW161" s="59" t="str">
        <f>IFERROR(VLOOKUP(AV161,'Paid Invoices'!$F$6:$I$381,3,FALSE),"")</f>
        <v/>
      </c>
      <c r="AX161" s="59" t="str">
        <f>IFERROR(VLOOKUP(AV161,'Open Invoices'!$D$1:$E$3000,2,FALSE),"")</f>
        <v/>
      </c>
      <c r="AY161" s="59">
        <f>IFERROR(VLOOKUP($E161,'Apr 2016'!$D$1:$Z$300,22,FALSE),"-")</f>
        <v>101.64</v>
      </c>
      <c r="AZ161" s="59" t="str">
        <f>IFERROR(VLOOKUP($E161,'Apr 2016'!$D$1:$Z$300,4,FALSE),"-")</f>
        <v>WAY2001D6D</v>
      </c>
      <c r="BA161" s="59" t="str">
        <f>IFERROR(VLOOKUP(AZ161,'Paid Invoices'!$F$6:$I$381,3,FALSE),"")</f>
        <v/>
      </c>
      <c r="BB161" s="59" t="str">
        <f>IFERROR(VLOOKUP(AZ161,'Open Invoices'!$D$1:$E$3000,2,FALSE),"")</f>
        <v/>
      </c>
      <c r="BC161" s="59">
        <f>IFERROR(VLOOKUP($E161,'Mar 2016'!$D$1:$Z$300,22,FALSE),"-")</f>
        <v>43.38</v>
      </c>
      <c r="BD161" s="59" t="str">
        <f>IFERROR(VLOOKUP($E161,'Mar 2016'!$D$1:$Z$300,4,FALSE),"-")</f>
        <v>WAY2001C6C</v>
      </c>
      <c r="BE161" s="59" t="str">
        <f>IFERROR(VLOOKUP(BD161,'Paid Invoices'!$F$6:$I$381,3,FALSE),"")</f>
        <v/>
      </c>
      <c r="BF161" s="59" t="str">
        <f>IFERROR(VLOOKUP(BD161,'Open Invoices'!$D$1:$E$3000,2,FALSE),"")</f>
        <v/>
      </c>
      <c r="BG161" s="59">
        <f>IFERROR(VLOOKUP($E161,'Feb 2016'!$D$1:$Z$300,22,FALSE),"-")</f>
        <v>35.19</v>
      </c>
      <c r="BH161" s="59" t="str">
        <f>IFERROR(VLOOKUP($E161,'Feb 2016'!$D$1:$Z$300,4,FALSE),"-")</f>
        <v>WAY2001B6B</v>
      </c>
      <c r="BI161" s="59" t="str">
        <f>IFERROR(VLOOKUP(BH161,'Paid Invoices'!$F$6:$I$381,3,FALSE),"")</f>
        <v/>
      </c>
      <c r="BJ161" s="59" t="str">
        <f>IFERROR(VLOOKUP(BH161,'Open Invoices'!$D$1:$E$3000,2,FALSE),"")</f>
        <v/>
      </c>
      <c r="BK161" s="59">
        <f>IFERROR(VLOOKUP($E161,'Jan 2016'!$D$1:$Z$300,22,FALSE),"-")</f>
        <v>20.91</v>
      </c>
      <c r="BL161" s="59" t="str">
        <f>IFERROR(VLOOKUP($E161,'Jan 2016'!$D$1:$Z$300,4,FALSE),"-")</f>
        <v>WAY2001A6AA</v>
      </c>
      <c r="BM161" s="59" t="str">
        <f>IFERROR(VLOOKUP(BL161,'Paid Invoices'!$F$6:$I$381,3,FALSE),"")</f>
        <v/>
      </c>
      <c r="BN161" s="59" t="str">
        <f>IFERROR(VLOOKUP(BL161,'Open Invoices'!$D$1:$E$3000,2,FALSE),"")</f>
        <v/>
      </c>
      <c r="BO161" s="59" t="str">
        <f>IFERROR(VLOOKUP($E161,'Dec 2015'!$D$1:$Z$300,22,FALSE),"-")</f>
        <v>-</v>
      </c>
      <c r="BP161" s="59" t="str">
        <f>IFERROR(VLOOKUP($E161,'Dec 2015'!$D$1:$Z$300,4,FALSE),"-")</f>
        <v>-</v>
      </c>
      <c r="BQ161" s="59" t="str">
        <f>IFERROR(VLOOKUP(BP161,'Paid Invoices'!$F$6:$I$381,3,FALSE),"")</f>
        <v/>
      </c>
      <c r="BR161" s="59" t="str">
        <f>IFERROR(VLOOKUP(BP161,'Open Invoices'!$D$1:$E$3000,2,FALSE),"")</f>
        <v/>
      </c>
      <c r="BS161" s="59" t="str">
        <f>IFERROR(VLOOKUP($E161,'Nov 2015'!$D$1:$Z$300,22,FALSE),"-")</f>
        <v>-</v>
      </c>
      <c r="BT161" s="59" t="str">
        <f>IFERROR(VLOOKUP($E161,'Nov 2015'!$D$1:$Z$300,4,FALSE),"-")</f>
        <v>-</v>
      </c>
      <c r="BU161" s="59" t="str">
        <f>IFERROR(VLOOKUP(BT161,'Paid Invoices'!$F$6:$I$381,3,FALSE),"")</f>
        <v/>
      </c>
      <c r="BV161" s="59" t="str">
        <f>IFERROR(VLOOKUP(BT161,'Open Invoices'!$D$1:$E$3000,2,FALSE),"")</f>
        <v/>
      </c>
      <c r="BW161" s="59" t="str">
        <f>IFERROR(VLOOKUP($E161,'Oct 2015'!$D$1:$Z$300,22,FALSE),"-")</f>
        <v>-</v>
      </c>
      <c r="BX161" s="59" t="str">
        <f>IFERROR(VLOOKUP($E161,'Oct 2015'!$D$1:$Z$300,4,FALSE),"-")</f>
        <v>-</v>
      </c>
      <c r="BY161" s="59" t="str">
        <f>IFERROR(VLOOKUP(BX161,'Paid Invoices'!$F$6:$I$381,3,FALSE),"")</f>
        <v/>
      </c>
      <c r="BZ161" s="59" t="str">
        <f>IFERROR(VLOOKUP(BX161,'Open Invoices'!$D$1:$E$3000,2,FALSE),"")</f>
        <v/>
      </c>
      <c r="CA161" s="59" t="str">
        <f>IFERROR(VLOOKUP($E161,'Sep 2015'!$D$1:$Z$300,22,FALSE),"-")</f>
        <v>-</v>
      </c>
      <c r="CB161" s="59" t="str">
        <f>IFERROR(VLOOKUP($E161,'Sep 2015'!$D$1:$Z$300,4,FALSE),"-")</f>
        <v>-</v>
      </c>
      <c r="CC161" s="59" t="str">
        <f>IFERROR(VLOOKUP(CB161,'Paid Invoices'!$F$6:$I$381,3,FALSE),"")</f>
        <v/>
      </c>
      <c r="CD161" s="59" t="str">
        <f>IFERROR(VLOOKUP(CB161,'Open Invoices'!$D$1:$E$3000,2,FALSE),"")</f>
        <v/>
      </c>
      <c r="CE161" s="52"/>
      <c r="CF161" s="52" t="s">
        <v>2115</v>
      </c>
      <c r="CG161" s="49" t="str">
        <f>IFERROR(IFERROR(VLOOKUP($E161,'Asset Group  All Assets'!$B$1:$C$500,2,FALSE),(VLOOKUP($E161,'Missing-WSU-POs'!$B$1:$D$500,3,FALSE))),"?")</f>
        <v>P0779968</v>
      </c>
      <c r="CH161" s="31" t="str">
        <f>IF(G161="","",G161)</f>
        <v>P0779968</v>
      </c>
      <c r="CI161" s="31" t="str">
        <f>IF(CG161=CH161,"","Wrong PO")</f>
        <v/>
      </c>
      <c r="CJ161" s="29" t="str">
        <f>IFERROR(IF(VLOOKUP($E161,'Org July 2016 '!$D$1:$Z$500,3,FALSE)=G161,"-","Wrong PO"),"new")</f>
        <v>Wrong PO</v>
      </c>
      <c r="CK161" s="32">
        <f>IF(CJ161="wrong PO",(VLOOKUP($E161,'Org July 2016 '!$D$1:$Z$500,3,FALSE)),"")</f>
        <v>0</v>
      </c>
      <c r="CL161" s="29" t="str">
        <f>IFERROR(IF(VLOOKUP($E161,'Org June 2016 '!$D$1:$Z$500,3,FALSE)=G161,"-","Wrong PO"),"new")</f>
        <v>Wrong PO</v>
      </c>
      <c r="CM161" s="32">
        <f>IF(CL161="wrong PO",(VLOOKUP($E161,'Org June 2016 '!$D$1:$Z$500,3,FALSE)),"")</f>
        <v>0</v>
      </c>
      <c r="CN161" s="29" t="str">
        <f>IFERROR(IF(VLOOKUP($E161,'May 2016'!D229:Z728,3,FALSE)=G161,"-","Wrong PO"),"new")</f>
        <v>new</v>
      </c>
      <c r="CO161" s="32" t="str">
        <f>IF(CN161="wrong PO",(VLOOKUP($E161,'May 2016'!D229:Z728,3,FALSE)),"")</f>
        <v/>
      </c>
      <c r="CP161" s="29" t="str">
        <f>IFERROR(IF(VLOOKUP($E161,'Apr 2016'!$D$1:$Z$500,3,FALSE)=G161,"-","Wrong PO"),"new")</f>
        <v>Wrong PO</v>
      </c>
      <c r="CQ161" s="32" t="str">
        <f>IF(CP161="wrong PO",(VLOOKUP($E161,'Apr 2016'!$D$1:$Z$500,3,FALSE)),"")</f>
        <v>75522162</v>
      </c>
      <c r="CR161" s="32" t="str">
        <f>IFERROR(IF(VLOOKUP($E161,'Mar 2016'!$D$1:$Z$500,3,FALSE)=G161,"-","Wrong PO"),"new")</f>
        <v>Wrong PO</v>
      </c>
      <c r="CS161" s="32" t="str">
        <f>IF(CP161="wrong PO",(VLOOKUP($E161,'Mar 2016'!$D$1:$Z$500,3,FALSE)),"")</f>
        <v>75522162</v>
      </c>
      <c r="CT161" s="32" t="str">
        <f>IFERROR(IF(VLOOKUP($E161,'Feb 2016'!$D$1:$Z$500,3,FALSE)=G161,"-","Wrong PO"),"new")</f>
        <v>Wrong PO</v>
      </c>
      <c r="CU161" s="32" t="str">
        <f>IF(CP161="wrong PO",(VLOOKUP($E161,'Feb 2016'!$D$1:$Z$500,3,FALSE)),"")</f>
        <v>75522162</v>
      </c>
      <c r="CV161" s="29" t="str">
        <f>IFERROR(IF(VLOOKUP($E161,'Jan 2016'!$D$1:$Z$500,3,FALSE)=G161,"-","Wrong PO"),"new")</f>
        <v>Wrong PO</v>
      </c>
      <c r="CW161" s="32" t="str">
        <f>IF(CV161="wrong PO",(VLOOKUP($E161,'Jan 2016'!$D$1:$Z$500,3,FALSE)),"")</f>
        <v>75522162</v>
      </c>
      <c r="CX161" s="29" t="str">
        <f>IFERROR(IF(VLOOKUP($E161,'Dec 2015'!$D$1:$Z$500,3,FALSE)=G161,"-","Wrong PO"),"new")</f>
        <v>new</v>
      </c>
      <c r="CY161" s="32" t="str">
        <f>IF(CX161="wrong PO",(VLOOKUP($E161,'Dec 2015'!$D$1:$Z$500,3,FALSE)),"")</f>
        <v/>
      </c>
      <c r="CZ161" s="29" t="str">
        <f>IFERROR(IF(VLOOKUP($E161,'Nov 2015'!$D$1:$Z$500,3,FALSE)=G161,"-","Wrong PO"),"new")</f>
        <v>new</v>
      </c>
      <c r="DA161" s="32" t="str">
        <f>IF(CZ161="wrong PO",(VLOOKUP($E161,'Nov 2015'!$D$1:$Z$500,3,FALSE)),"")</f>
        <v/>
      </c>
      <c r="DB161" s="29" t="str">
        <f>IFERROR(IF(VLOOKUP($E161,'Oct 2015'!$D$1:$Z$500,3,FALSE)=G161,"-","Wrong PO"),"new")</f>
        <v>new</v>
      </c>
      <c r="DC161" s="32" t="str">
        <f>IF(DB161="wrong PO",(VLOOKUP($E161,'Oct 2015'!$D$1:$Z$500,3,FALSE)),"")</f>
        <v/>
      </c>
      <c r="DD161" s="29" t="str">
        <f>IFERROR(IF(VLOOKUP($E161,'Sep 2015'!$D$1:$Z$500,3,FALSE)=G161,"-","Wrong PO"),"new")</f>
        <v>new</v>
      </c>
      <c r="DE161" s="32" t="str">
        <f>IF(DD161="wrong PO",(VLOOKUP($E161,'Sep 2015'!$D$1:$Z$500,3,FALSE)),"")</f>
        <v/>
      </c>
    </row>
    <row r="162" spans="1:109">
      <c r="A162" s="115">
        <v>230</v>
      </c>
      <c r="B162" s="2" t="s">
        <v>841</v>
      </c>
      <c r="C162" s="2" t="s">
        <v>510</v>
      </c>
      <c r="D162" s="2" t="s">
        <v>48</v>
      </c>
      <c r="E162" s="2" t="s">
        <v>167</v>
      </c>
      <c r="F162" s="2" t="s">
        <v>498</v>
      </c>
      <c r="G162" s="21" t="s">
        <v>872</v>
      </c>
      <c r="H162" s="21" t="str">
        <f>IFERROR(VLOOKUP($E162,'Wayne Master'!$B$1:$C$315,2,FALSE),"not on master")</f>
        <v>P0779968</v>
      </c>
      <c r="I162" s="11" t="s">
        <v>2046</v>
      </c>
      <c r="J162" s="3">
        <v>42331</v>
      </c>
      <c r="K162" s="2" t="s">
        <v>39</v>
      </c>
      <c r="L162" s="2" t="s">
        <v>431</v>
      </c>
      <c r="M162" s="2" t="s">
        <v>30</v>
      </c>
      <c r="N162" s="2" t="s">
        <v>31</v>
      </c>
      <c r="O162" s="2" t="s">
        <v>32</v>
      </c>
      <c r="P162" s="4">
        <v>5917</v>
      </c>
      <c r="Q162" s="4">
        <v>6289</v>
      </c>
      <c r="R162" s="4">
        <v>372</v>
      </c>
      <c r="S162" s="5">
        <v>6.29</v>
      </c>
      <c r="T162" s="4">
        <v>0</v>
      </c>
      <c r="U162" s="4">
        <v>0</v>
      </c>
      <c r="V162" s="4">
        <v>0</v>
      </c>
      <c r="W162" s="5">
        <v>0</v>
      </c>
      <c r="X162" s="5">
        <v>0</v>
      </c>
      <c r="Y162" s="14">
        <v>6.29</v>
      </c>
      <c r="Z162" s="14">
        <v>0</v>
      </c>
      <c r="AA162" s="14">
        <v>6.29</v>
      </c>
      <c r="AB162" s="4">
        <v>24580</v>
      </c>
      <c r="AC162" s="55"/>
      <c r="AD162" s="59">
        <f>SUM(AI162,AM162,AQ162,AU162,AY162,BC162,BG162,BK162,BO162,BS162,BW162,CA162)</f>
        <v>106.13</v>
      </c>
      <c r="AE162" s="59">
        <f>(Q162*0.0169)+(U162*0.0598)</f>
        <v>106.2841</v>
      </c>
      <c r="AF162" s="102">
        <f>IFERROR(IFERROR(VLOOKUP($G162,'FPO034'!$J$9:$Q$196,7,FALSE),(VLOOKUP($H162,'FPO034'!$J$9:$Q$196,7,FALSE))),"No PO")</f>
        <v>13430.87</v>
      </c>
      <c r="AG162" s="102">
        <f>IFERROR(IFERROR(VLOOKUP($G162,'FPO034'!$J$9:$Q$196,8,FALSE),(VLOOKUP($H162,'FPO034'!$J$9:$Q$196,8,FALSE))),"No PO")</f>
        <v>0</v>
      </c>
      <c r="AH162" s="102" t="str">
        <f>IF(AG162&lt;&gt;0,"No",IF(AD162&gt;AF162,"No",IF(AD162/AE162&lt;1,"--",IF(AD162/AE162&lt;1.02,"Maybe","No"))))</f>
        <v>--</v>
      </c>
      <c r="AI162" s="59">
        <f>IFERROR(VLOOKUP($E162,'Rev2 Aug 16'!$D$1:$Z$300,22,FALSE),"-")</f>
        <v>6.29</v>
      </c>
      <c r="AJ162" s="59" t="str">
        <f>IFERROR(VLOOKUP($E162,'Rev2 Aug 16'!$D$1:$Z$300,5,FALSE),"-")</f>
        <v>WAY2001H6BN</v>
      </c>
      <c r="AK162" s="59" t="str">
        <f>IFERROR(VLOOKUP(AJ162,'Paid Invoices'!$F$6:$I$381,3,FALSE),"")</f>
        <v/>
      </c>
      <c r="AL162" s="59" t="str">
        <f>IFERROR(VLOOKUP(AJ162,'Open Invoices'!$D$1:$E$3000,2,FALSE),"")</f>
        <v/>
      </c>
      <c r="AM162" s="59">
        <f>IFERROR(VLOOKUP($E162,'Rev2 July 16'!$D$1:$Z$300,22,FALSE),"-")</f>
        <v>12.91</v>
      </c>
      <c r="AN162" s="59" t="str">
        <f>IFERROR(VLOOKUP($E162,'Rev2 July 16'!$D$1:$Z$300,5,FALSE),"-")</f>
        <v>WAY2001G6BQ</v>
      </c>
      <c r="AO162" s="59" t="str">
        <f>IFERROR(VLOOKUP(AN162,'Paid Invoices'!$F$6:$I$381,3,FALSE),"")</f>
        <v/>
      </c>
      <c r="AP162" s="59" t="str">
        <f>IFERROR(VLOOKUP(AN162,'Open Invoices'!$D$1:$E$3000,2,FALSE),"")</f>
        <v/>
      </c>
      <c r="AQ162" s="59">
        <f>IFERROR(VLOOKUP($E162,'Rev June 16'!$D$1:$Z$300,22,FALSE),"-")</f>
        <v>3.23</v>
      </c>
      <c r="AR162" s="59" t="str">
        <f>IFERROR(VLOOKUP($E162,'Rev June 16'!$D$1:$Z$300,4,FALSE),"-")</f>
        <v>WAY2001F6BM</v>
      </c>
      <c r="AS162" s="59" t="str">
        <f>IFERROR(VLOOKUP(AR162,'Paid Invoices'!$F$6:$I$381,3,FALSE),"")</f>
        <v/>
      </c>
      <c r="AT162" s="59" t="str">
        <f>IFERROR(VLOOKUP(AR162,'Open Invoices'!$D$1:$E$3000,2,FALSE),"")</f>
        <v/>
      </c>
      <c r="AU162" s="59">
        <f>IFERROR(VLOOKUP($E162,'May 2016'!$D$1:$Z$300,22,FALSE),"-")</f>
        <v>4.72</v>
      </c>
      <c r="AV162" s="59" t="str">
        <f>IFERROR(VLOOKUP($E162,'May 2016'!$D$1:$Z$300,4,FALSE),"-")</f>
        <v>WAY2001E6C</v>
      </c>
      <c r="AW162" s="59" t="str">
        <f>IFERROR(VLOOKUP(AV162,'Paid Invoices'!$F$6:$I$381,3,FALSE),"")</f>
        <v/>
      </c>
      <c r="AX162" s="59" t="str">
        <f>IFERROR(VLOOKUP(AV162,'Open Invoices'!$D$1:$E$3000,2,FALSE),"")</f>
        <v/>
      </c>
      <c r="AY162" s="59">
        <f>IFERROR(VLOOKUP($E162,'Apr 2016'!$D$1:$Z$300,22,FALSE),"-")</f>
        <v>17.75</v>
      </c>
      <c r="AZ162" s="59" t="str">
        <f>IFERROR(VLOOKUP($E162,'Apr 2016'!$D$1:$Z$300,4,FALSE),"-")</f>
        <v>WAY2001D6D</v>
      </c>
      <c r="BA162" s="59" t="str">
        <f>IFERROR(VLOOKUP(AZ162,'Paid Invoices'!$F$6:$I$381,3,FALSE),"")</f>
        <v/>
      </c>
      <c r="BB162" s="59" t="str">
        <f>IFERROR(VLOOKUP(AZ162,'Open Invoices'!$D$1:$E$3000,2,FALSE),"")</f>
        <v/>
      </c>
      <c r="BC162" s="59">
        <f>IFERROR(VLOOKUP($E162,'Mar 2016'!$D$1:$Z$300,22,FALSE),"-")</f>
        <v>16.95</v>
      </c>
      <c r="BD162" s="59" t="str">
        <f>IFERROR(VLOOKUP($E162,'Mar 2016'!$D$1:$Z$300,4,FALSE),"-")</f>
        <v>WAY2001C6C</v>
      </c>
      <c r="BE162" s="59" t="str">
        <f>IFERROR(VLOOKUP(BD162,'Paid Invoices'!$F$6:$I$381,3,FALSE),"")</f>
        <v/>
      </c>
      <c r="BF162" s="59" t="str">
        <f>IFERROR(VLOOKUP(BD162,'Open Invoices'!$D$1:$E$3000,2,FALSE),"")</f>
        <v/>
      </c>
      <c r="BG162" s="59">
        <f>IFERROR(VLOOKUP($E162,'Feb 2016'!$D$1:$Z$300,22,FALSE),"-")</f>
        <v>23.86</v>
      </c>
      <c r="BH162" s="59" t="str">
        <f>IFERROR(VLOOKUP($E162,'Feb 2016'!$D$1:$Z$300,4,FALSE),"-")</f>
        <v>WAY2001B6B</v>
      </c>
      <c r="BI162" s="59" t="str">
        <f>IFERROR(VLOOKUP(BH162,'Paid Invoices'!$F$6:$I$381,3,FALSE),"")</f>
        <v/>
      </c>
      <c r="BJ162" s="59" t="str">
        <f>IFERROR(VLOOKUP(BH162,'Open Invoices'!$D$1:$E$3000,2,FALSE),"")</f>
        <v/>
      </c>
      <c r="BK162" s="59">
        <f>IFERROR(VLOOKUP($E162,'Jan 2016'!$D$1:$Z$300,22,FALSE),"-")</f>
        <v>20.420000000000002</v>
      </c>
      <c r="BL162" s="59" t="str">
        <f>IFERROR(VLOOKUP($E162,'Jan 2016'!$D$1:$Z$300,4,FALSE),"-")</f>
        <v>WAY2001A6AA</v>
      </c>
      <c r="BM162" s="59" t="str">
        <f>IFERROR(VLOOKUP(BL162,'Paid Invoices'!$F$6:$I$381,3,FALSE),"")</f>
        <v/>
      </c>
      <c r="BN162" s="59" t="str">
        <f>IFERROR(VLOOKUP(BL162,'Open Invoices'!$D$1:$E$3000,2,FALSE),"")</f>
        <v/>
      </c>
      <c r="BO162" s="59" t="str">
        <f>IFERROR(VLOOKUP($E162,'Dec 2015'!$D$1:$Z$300,22,FALSE),"-")</f>
        <v>-</v>
      </c>
      <c r="BP162" s="59" t="str">
        <f>IFERROR(VLOOKUP($E162,'Dec 2015'!$D$1:$Z$300,4,FALSE),"-")</f>
        <v>-</v>
      </c>
      <c r="BQ162" s="59" t="str">
        <f>IFERROR(VLOOKUP(BP162,'Paid Invoices'!$F$6:$I$381,3,FALSE),"")</f>
        <v/>
      </c>
      <c r="BR162" s="59" t="str">
        <f>IFERROR(VLOOKUP(BP162,'Open Invoices'!$D$1:$E$3000,2,FALSE),"")</f>
        <v/>
      </c>
      <c r="BS162" s="59" t="str">
        <f>IFERROR(VLOOKUP($E162,'Nov 2015'!$D$1:$Z$300,22,FALSE),"-")</f>
        <v>-</v>
      </c>
      <c r="BT162" s="59" t="str">
        <f>IFERROR(VLOOKUP($E162,'Nov 2015'!$D$1:$Z$300,4,FALSE),"-")</f>
        <v>-</v>
      </c>
      <c r="BU162" s="59" t="str">
        <f>IFERROR(VLOOKUP(BT162,'Paid Invoices'!$F$6:$I$381,3,FALSE),"")</f>
        <v/>
      </c>
      <c r="BV162" s="59" t="str">
        <f>IFERROR(VLOOKUP(BT162,'Open Invoices'!$D$1:$E$3000,2,FALSE),"")</f>
        <v/>
      </c>
      <c r="BW162" s="59" t="str">
        <f>IFERROR(VLOOKUP($E162,'Oct 2015'!$D$1:$Z$300,22,FALSE),"-")</f>
        <v>-</v>
      </c>
      <c r="BX162" s="59" t="str">
        <f>IFERROR(VLOOKUP($E162,'Oct 2015'!$D$1:$Z$300,4,FALSE),"-")</f>
        <v>-</v>
      </c>
      <c r="BY162" s="59" t="str">
        <f>IFERROR(VLOOKUP(BX162,'Paid Invoices'!$F$6:$I$381,3,FALSE),"")</f>
        <v/>
      </c>
      <c r="BZ162" s="59" t="str">
        <f>IFERROR(VLOOKUP(BX162,'Open Invoices'!$D$1:$E$3000,2,FALSE),"")</f>
        <v/>
      </c>
      <c r="CA162" s="59" t="str">
        <f>IFERROR(VLOOKUP($E162,'Sep 2015'!$D$1:$Z$300,22,FALSE),"-")</f>
        <v>-</v>
      </c>
      <c r="CB162" s="59" t="str">
        <f>IFERROR(VLOOKUP($E162,'Sep 2015'!$D$1:$Z$300,4,FALSE),"-")</f>
        <v>-</v>
      </c>
      <c r="CC162" s="59" t="str">
        <f>IFERROR(VLOOKUP(CB162,'Paid Invoices'!$F$6:$I$381,3,FALSE),"")</f>
        <v/>
      </c>
      <c r="CD162" s="59" t="str">
        <f>IFERROR(VLOOKUP(CB162,'Open Invoices'!$D$1:$E$3000,2,FALSE),"")</f>
        <v/>
      </c>
      <c r="CE162" s="52"/>
      <c r="CF162" s="52" t="s">
        <v>2115</v>
      </c>
      <c r="CG162" s="49" t="str">
        <f>IFERROR(IFERROR(VLOOKUP($E162,'Asset Group  All Assets'!$B$1:$C$500,2,FALSE),(VLOOKUP($E162,'Missing-WSU-POs'!$B$1:$D$500,3,FALSE))),"?")</f>
        <v>P0779968</v>
      </c>
      <c r="CH162" s="31" t="str">
        <f>IF(G162="","",G162)</f>
        <v>P0779968</v>
      </c>
      <c r="CI162" s="31" t="str">
        <f>IF(CG162=CH162,"","Wrong PO")</f>
        <v/>
      </c>
      <c r="CJ162" s="29" t="str">
        <f>IFERROR(IF(VLOOKUP($E162,'Org July 2016 '!$D$1:$Z$500,3,FALSE)=G162,"-","Wrong PO"),"new")</f>
        <v>Wrong PO</v>
      </c>
      <c r="CK162" s="32">
        <f>IF(CJ162="wrong PO",(VLOOKUP($E162,'Org July 2016 '!$D$1:$Z$500,3,FALSE)),"")</f>
        <v>0</v>
      </c>
      <c r="CL162" s="29" t="str">
        <f>IFERROR(IF(VLOOKUP($E162,'Org June 2016 '!$D$1:$Z$500,3,FALSE)=G162,"-","Wrong PO"),"new")</f>
        <v>Wrong PO</v>
      </c>
      <c r="CM162" s="32">
        <f>IF(CL162="wrong PO",(VLOOKUP($E162,'Org June 2016 '!$D$1:$Z$500,3,FALSE)),"")</f>
        <v>0</v>
      </c>
      <c r="CN162" s="29" t="str">
        <f>IFERROR(IF(VLOOKUP($E162,'May 2016'!D230:Z729,3,FALSE)=G162,"-","Wrong PO"),"new")</f>
        <v>new</v>
      </c>
      <c r="CO162" s="32" t="str">
        <f>IF(CN162="wrong PO",(VLOOKUP($E162,'May 2016'!D230:Z729,3,FALSE)),"")</f>
        <v/>
      </c>
      <c r="CP162" s="29" t="str">
        <f>IFERROR(IF(VLOOKUP($E162,'Apr 2016'!$D$1:$Z$500,3,FALSE)=G162,"-","Wrong PO"),"new")</f>
        <v>Wrong PO</v>
      </c>
      <c r="CQ162" s="32" t="str">
        <f>IF(CP162="wrong PO",(VLOOKUP($E162,'Apr 2016'!$D$1:$Z$500,3,FALSE)),"")</f>
        <v>75522162</v>
      </c>
      <c r="CR162" s="32" t="str">
        <f>IFERROR(IF(VLOOKUP($E162,'Mar 2016'!$D$1:$Z$500,3,FALSE)=G162,"-","Wrong PO"),"new")</f>
        <v>Wrong PO</v>
      </c>
      <c r="CS162" s="32" t="str">
        <f>IF(CP162="wrong PO",(VLOOKUP($E162,'Mar 2016'!$D$1:$Z$500,3,FALSE)),"")</f>
        <v>75522162</v>
      </c>
      <c r="CT162" s="32" t="str">
        <f>IFERROR(IF(VLOOKUP($E162,'Feb 2016'!$D$1:$Z$500,3,FALSE)=G162,"-","Wrong PO"),"new")</f>
        <v>Wrong PO</v>
      </c>
      <c r="CU162" s="32" t="str">
        <f>IF(CP162="wrong PO",(VLOOKUP($E162,'Feb 2016'!$D$1:$Z$500,3,FALSE)),"")</f>
        <v>75522162</v>
      </c>
      <c r="CV162" s="29" t="str">
        <f>IFERROR(IF(VLOOKUP($E162,'Jan 2016'!$D$1:$Z$500,3,FALSE)=G162,"-","Wrong PO"),"new")</f>
        <v>Wrong PO</v>
      </c>
      <c r="CW162" s="32" t="str">
        <f>IF(CV162="wrong PO",(VLOOKUP($E162,'Jan 2016'!$D$1:$Z$500,3,FALSE)),"")</f>
        <v>75522162</v>
      </c>
      <c r="CX162" s="29" t="str">
        <f>IFERROR(IF(VLOOKUP($E162,'Dec 2015'!$D$1:$Z$500,3,FALSE)=G162,"-","Wrong PO"),"new")</f>
        <v>new</v>
      </c>
      <c r="CY162" s="32" t="str">
        <f>IF(CX162="wrong PO",(VLOOKUP($E162,'Dec 2015'!$D$1:$Z$500,3,FALSE)),"")</f>
        <v/>
      </c>
      <c r="CZ162" s="29" t="str">
        <f>IFERROR(IF(VLOOKUP($E162,'Nov 2015'!$D$1:$Z$500,3,FALSE)=G162,"-","Wrong PO"),"new")</f>
        <v>new</v>
      </c>
      <c r="DA162" s="32" t="str">
        <f>IF(CZ162="wrong PO",(VLOOKUP($E162,'Nov 2015'!$D$1:$Z$500,3,FALSE)),"")</f>
        <v/>
      </c>
      <c r="DB162" s="29" t="str">
        <f>IFERROR(IF(VLOOKUP($E162,'Oct 2015'!$D$1:$Z$500,3,FALSE)=G162,"-","Wrong PO"),"new")</f>
        <v>new</v>
      </c>
      <c r="DC162" s="32" t="str">
        <f>IF(DB162="wrong PO",(VLOOKUP($E162,'Oct 2015'!$D$1:$Z$500,3,FALSE)),"")</f>
        <v/>
      </c>
      <c r="DD162" s="29" t="str">
        <f>IFERROR(IF(VLOOKUP($E162,'Sep 2015'!$D$1:$Z$500,3,FALSE)=G162,"-","Wrong PO"),"new")</f>
        <v>new</v>
      </c>
      <c r="DE162" s="32" t="str">
        <f>IF(DD162="wrong PO",(VLOOKUP($E162,'Sep 2015'!$D$1:$Z$500,3,FALSE)),"")</f>
        <v/>
      </c>
    </row>
    <row r="163" spans="1:109">
      <c r="A163" s="115">
        <v>231</v>
      </c>
      <c r="B163" s="2" t="s">
        <v>841</v>
      </c>
      <c r="C163" s="2" t="s">
        <v>510</v>
      </c>
      <c r="D163" s="2" t="s">
        <v>760</v>
      </c>
      <c r="E163" s="2" t="s">
        <v>168</v>
      </c>
      <c r="F163" s="2" t="s">
        <v>466</v>
      </c>
      <c r="G163" s="21" t="s">
        <v>872</v>
      </c>
      <c r="H163" s="21" t="str">
        <f>IFERROR(VLOOKUP($E163,'Wayne Master'!$B$1:$C$315,2,FALSE),"not on master")</f>
        <v>P0779968</v>
      </c>
      <c r="I163" s="11" t="s">
        <v>2046</v>
      </c>
      <c r="J163" s="3">
        <v>42360</v>
      </c>
      <c r="K163" s="2" t="s">
        <v>437</v>
      </c>
      <c r="L163" s="2" t="s">
        <v>431</v>
      </c>
      <c r="M163" s="2" t="s">
        <v>30</v>
      </c>
      <c r="N163" s="2" t="s">
        <v>31</v>
      </c>
      <c r="O163" s="2" t="s">
        <v>382</v>
      </c>
      <c r="P163" s="4">
        <v>4448</v>
      </c>
      <c r="Q163" s="4">
        <v>4766</v>
      </c>
      <c r="R163" s="4">
        <v>318</v>
      </c>
      <c r="S163" s="5">
        <v>5.37</v>
      </c>
      <c r="T163" s="4">
        <v>0</v>
      </c>
      <c r="U163" s="4">
        <v>0</v>
      </c>
      <c r="V163" s="4">
        <v>0</v>
      </c>
      <c r="W163" s="5">
        <v>0</v>
      </c>
      <c r="X163" s="5">
        <v>0</v>
      </c>
      <c r="Y163" s="14">
        <v>5.37</v>
      </c>
      <c r="Z163" s="14">
        <v>0</v>
      </c>
      <c r="AA163" s="14">
        <v>5.37</v>
      </c>
      <c r="AB163" s="4">
        <v>24580</v>
      </c>
      <c r="AC163" s="55"/>
      <c r="AD163" s="59">
        <f>SUM(AI163,AM163,AQ163,AU163,AY163,BC163,BG163,BK163,BO163,BS163,BW163,CA163)</f>
        <v>80.359999999999985</v>
      </c>
      <c r="AE163" s="59">
        <f>(Q163*0.0169)+(U163*0.0598)</f>
        <v>80.545399999999987</v>
      </c>
      <c r="AF163" s="102">
        <f>IFERROR(IFERROR(VLOOKUP($G163,'FPO034'!$J$9:$Q$196,7,FALSE),(VLOOKUP($H163,'FPO034'!$J$9:$Q$196,7,FALSE))),"No PO")</f>
        <v>13430.87</v>
      </c>
      <c r="AG163" s="102">
        <f>IFERROR(IFERROR(VLOOKUP($G163,'FPO034'!$J$9:$Q$196,8,FALSE),(VLOOKUP($H163,'FPO034'!$J$9:$Q$196,8,FALSE))),"No PO")</f>
        <v>0</v>
      </c>
      <c r="AH163" s="102" t="str">
        <f>IF(AG163&lt;&gt;0,"No",IF(AD163&gt;AF163,"No",IF(AD163/AE163&lt;1,"--",IF(AD163/AE163&lt;1.02,"Maybe","No"))))</f>
        <v>--</v>
      </c>
      <c r="AI163" s="59">
        <f>IFERROR(VLOOKUP($E163,'Rev2 Aug 16'!$D$1:$Z$300,22,FALSE),"-")</f>
        <v>5.37</v>
      </c>
      <c r="AJ163" s="59" t="str">
        <f>IFERROR(VLOOKUP($E163,'Rev2 Aug 16'!$D$1:$Z$300,5,FALSE),"-")</f>
        <v>WAY2001H6BN</v>
      </c>
      <c r="AK163" s="59" t="str">
        <f>IFERROR(VLOOKUP(AJ163,'Paid Invoices'!$F$6:$I$381,3,FALSE),"")</f>
        <v/>
      </c>
      <c r="AL163" s="59" t="str">
        <f>IFERROR(VLOOKUP(AJ163,'Open Invoices'!$D$1:$E$3000,2,FALSE),"")</f>
        <v/>
      </c>
      <c r="AM163" s="59">
        <f>IFERROR(VLOOKUP($E163,'Rev2 July 16'!$D$1:$Z$300,22,FALSE),"-")</f>
        <v>6.98</v>
      </c>
      <c r="AN163" s="59" t="str">
        <f>IFERROR(VLOOKUP($E163,'Rev2 July 16'!$D$1:$Z$300,5,FALSE),"-")</f>
        <v>WAY2001G6BQ</v>
      </c>
      <c r="AO163" s="59" t="str">
        <f>IFERROR(VLOOKUP(AN163,'Paid Invoices'!$F$6:$I$381,3,FALSE),"")</f>
        <v/>
      </c>
      <c r="AP163" s="59" t="str">
        <f>IFERROR(VLOOKUP(AN163,'Open Invoices'!$D$1:$E$3000,2,FALSE),"")</f>
        <v/>
      </c>
      <c r="AQ163" s="59">
        <f>IFERROR(VLOOKUP($E163,'Rev June 16'!$D$1:$Z$300,22,FALSE),"-")</f>
        <v>9.51</v>
      </c>
      <c r="AR163" s="59" t="str">
        <f>IFERROR(VLOOKUP($E163,'Rev June 16'!$D$1:$Z$300,4,FALSE),"-")</f>
        <v>WAY2001F6BM</v>
      </c>
      <c r="AS163" s="59" t="str">
        <f>IFERROR(VLOOKUP(AR163,'Paid Invoices'!$F$6:$I$381,3,FALSE),"")</f>
        <v/>
      </c>
      <c r="AT163" s="59" t="str">
        <f>IFERROR(VLOOKUP(AR163,'Open Invoices'!$D$1:$E$3000,2,FALSE),"")</f>
        <v/>
      </c>
      <c r="AU163" s="59">
        <f>IFERROR(VLOOKUP($E163,'May 2016'!$D$1:$Z$300,22,FALSE),"-")</f>
        <v>8.94</v>
      </c>
      <c r="AV163" s="59" t="str">
        <f>IFERROR(VLOOKUP($E163,'May 2016'!$D$1:$Z$300,4,FALSE),"-")</f>
        <v>WAY2001E6C</v>
      </c>
      <c r="AW163" s="59" t="str">
        <f>IFERROR(VLOOKUP(AV163,'Paid Invoices'!$F$6:$I$381,3,FALSE),"")</f>
        <v/>
      </c>
      <c r="AX163" s="59" t="str">
        <f>IFERROR(VLOOKUP(AV163,'Open Invoices'!$D$1:$E$3000,2,FALSE),"")</f>
        <v/>
      </c>
      <c r="AY163" s="59">
        <f>IFERROR(VLOOKUP($E163,'Apr 2016'!$D$1:$Z$300,22,FALSE),"-")</f>
        <v>13.55</v>
      </c>
      <c r="AZ163" s="59" t="str">
        <f>IFERROR(VLOOKUP($E163,'Apr 2016'!$D$1:$Z$300,4,FALSE),"-")</f>
        <v>WAY2001D6D</v>
      </c>
      <c r="BA163" s="59" t="str">
        <f>IFERROR(VLOOKUP(AZ163,'Paid Invoices'!$F$6:$I$381,3,FALSE),"")</f>
        <v/>
      </c>
      <c r="BB163" s="59" t="str">
        <f>IFERROR(VLOOKUP(AZ163,'Open Invoices'!$D$1:$E$3000,2,FALSE),"")</f>
        <v/>
      </c>
      <c r="BC163" s="59">
        <f>IFERROR(VLOOKUP($E163,'Mar 2016'!$D$1:$Z$300,22,FALSE),"-")</f>
        <v>10.6</v>
      </c>
      <c r="BD163" s="59" t="str">
        <f>IFERROR(VLOOKUP($E163,'Mar 2016'!$D$1:$Z$300,4,FALSE),"-")</f>
        <v>WAY2001C6C</v>
      </c>
      <c r="BE163" s="59" t="str">
        <f>IFERROR(VLOOKUP(BD163,'Paid Invoices'!$F$6:$I$381,3,FALSE),"")</f>
        <v/>
      </c>
      <c r="BF163" s="59" t="str">
        <f>IFERROR(VLOOKUP(BD163,'Open Invoices'!$D$1:$E$3000,2,FALSE),"")</f>
        <v/>
      </c>
      <c r="BG163" s="59">
        <f>IFERROR(VLOOKUP($E163,'Feb 2016'!$D$1:$Z$300,22,FALSE),"-")</f>
        <v>21.56</v>
      </c>
      <c r="BH163" s="59" t="str">
        <f>IFERROR(VLOOKUP($E163,'Feb 2016'!$D$1:$Z$300,4,FALSE),"-")</f>
        <v>WAY2001B6B</v>
      </c>
      <c r="BI163" s="59" t="str">
        <f>IFERROR(VLOOKUP(BH163,'Paid Invoices'!$F$6:$I$381,3,FALSE),"")</f>
        <v/>
      </c>
      <c r="BJ163" s="59" t="str">
        <f>IFERROR(VLOOKUP(BH163,'Open Invoices'!$D$1:$E$3000,2,FALSE),"")</f>
        <v/>
      </c>
      <c r="BK163" s="59">
        <f>IFERROR(VLOOKUP($E163,'Jan 2016'!$D$1:$Z$300,22,FALSE),"-")</f>
        <v>3.85</v>
      </c>
      <c r="BL163" s="59" t="str">
        <f>IFERROR(VLOOKUP($E163,'Jan 2016'!$D$1:$Z$300,4,FALSE),"-")</f>
        <v>WAY2001A6AA</v>
      </c>
      <c r="BM163" s="59" t="str">
        <f>IFERROR(VLOOKUP(BL163,'Paid Invoices'!$F$6:$I$381,3,FALSE),"")</f>
        <v/>
      </c>
      <c r="BN163" s="59" t="str">
        <f>IFERROR(VLOOKUP(BL163,'Open Invoices'!$D$1:$E$3000,2,FALSE),"")</f>
        <v/>
      </c>
      <c r="BO163" s="59" t="str">
        <f>IFERROR(VLOOKUP($E163,'Dec 2015'!$D$1:$Z$300,22,FALSE),"-")</f>
        <v>-</v>
      </c>
      <c r="BP163" s="59" t="str">
        <f>IFERROR(VLOOKUP($E163,'Dec 2015'!$D$1:$Z$300,4,FALSE),"-")</f>
        <v>-</v>
      </c>
      <c r="BQ163" s="59" t="str">
        <f>IFERROR(VLOOKUP(BP163,'Paid Invoices'!$F$6:$I$381,3,FALSE),"")</f>
        <v/>
      </c>
      <c r="BR163" s="59" t="str">
        <f>IFERROR(VLOOKUP(BP163,'Open Invoices'!$D$1:$E$3000,2,FALSE),"")</f>
        <v/>
      </c>
      <c r="BS163" s="59" t="str">
        <f>IFERROR(VLOOKUP($E163,'Nov 2015'!$D$1:$Z$300,22,FALSE),"-")</f>
        <v>-</v>
      </c>
      <c r="BT163" s="59" t="str">
        <f>IFERROR(VLOOKUP($E163,'Nov 2015'!$D$1:$Z$300,4,FALSE),"-")</f>
        <v>-</v>
      </c>
      <c r="BU163" s="59" t="str">
        <f>IFERROR(VLOOKUP(BT163,'Paid Invoices'!$F$6:$I$381,3,FALSE),"")</f>
        <v/>
      </c>
      <c r="BV163" s="59" t="str">
        <f>IFERROR(VLOOKUP(BT163,'Open Invoices'!$D$1:$E$3000,2,FALSE),"")</f>
        <v/>
      </c>
      <c r="BW163" s="59" t="str">
        <f>IFERROR(VLOOKUP($E163,'Oct 2015'!$D$1:$Z$300,22,FALSE),"-")</f>
        <v>-</v>
      </c>
      <c r="BX163" s="59" t="str">
        <f>IFERROR(VLOOKUP($E163,'Oct 2015'!$D$1:$Z$300,4,FALSE),"-")</f>
        <v>-</v>
      </c>
      <c r="BY163" s="59" t="str">
        <f>IFERROR(VLOOKUP(BX163,'Paid Invoices'!$F$6:$I$381,3,FALSE),"")</f>
        <v/>
      </c>
      <c r="BZ163" s="59" t="str">
        <f>IFERROR(VLOOKUP(BX163,'Open Invoices'!$D$1:$E$3000,2,FALSE),"")</f>
        <v/>
      </c>
      <c r="CA163" s="59" t="str">
        <f>IFERROR(VLOOKUP($E163,'Sep 2015'!$D$1:$Z$300,22,FALSE),"-")</f>
        <v>-</v>
      </c>
      <c r="CB163" s="59" t="str">
        <f>IFERROR(VLOOKUP($E163,'Sep 2015'!$D$1:$Z$300,4,FALSE),"-")</f>
        <v>-</v>
      </c>
      <c r="CC163" s="59" t="str">
        <f>IFERROR(VLOOKUP(CB163,'Paid Invoices'!$F$6:$I$381,3,FALSE),"")</f>
        <v/>
      </c>
      <c r="CD163" s="59" t="str">
        <f>IFERROR(VLOOKUP(CB163,'Open Invoices'!$D$1:$E$3000,2,FALSE),"")</f>
        <v/>
      </c>
      <c r="CE163" s="52"/>
      <c r="CF163" s="52" t="s">
        <v>2115</v>
      </c>
      <c r="CG163" s="49" t="str">
        <f>IFERROR(IFERROR(VLOOKUP($E163,'Asset Group  All Assets'!$B$1:$C$500,2,FALSE),(VLOOKUP($E163,'Missing-WSU-POs'!$B$1:$D$500,3,FALSE))),"?")</f>
        <v>P0779968</v>
      </c>
      <c r="CH163" s="31" t="str">
        <f>IF(G163="","",G163)</f>
        <v>P0779968</v>
      </c>
      <c r="CI163" s="31" t="str">
        <f>IF(CG163=CH163,"","Wrong PO")</f>
        <v/>
      </c>
      <c r="CJ163" s="29" t="str">
        <f>IFERROR(IF(VLOOKUP($E163,'Org July 2016 '!$D$1:$Z$500,3,FALSE)=G163,"-","Wrong PO"),"new")</f>
        <v>Wrong PO</v>
      </c>
      <c r="CK163" s="32">
        <f>IF(CJ163="wrong PO",(VLOOKUP($E163,'Org July 2016 '!$D$1:$Z$500,3,FALSE)),"")</f>
        <v>0</v>
      </c>
      <c r="CL163" s="29" t="str">
        <f>IFERROR(IF(VLOOKUP($E163,'Org June 2016 '!$D$1:$Z$500,3,FALSE)=G163,"-","Wrong PO"),"new")</f>
        <v>Wrong PO</v>
      </c>
      <c r="CM163" s="32">
        <f>IF(CL163="wrong PO",(VLOOKUP($E163,'Org June 2016 '!$D$1:$Z$500,3,FALSE)),"")</f>
        <v>0</v>
      </c>
      <c r="CN163" s="29" t="str">
        <f>IFERROR(IF(VLOOKUP($E163,'May 2016'!D231:Z730,3,FALSE)=G163,"-","Wrong PO"),"new")</f>
        <v>new</v>
      </c>
      <c r="CO163" s="32" t="str">
        <f>IF(CN163="wrong PO",(VLOOKUP($E163,'May 2016'!D231:Z730,3,FALSE)),"")</f>
        <v/>
      </c>
      <c r="CP163" s="29" t="str">
        <f>IFERROR(IF(VLOOKUP($E163,'Apr 2016'!$D$1:$Z$500,3,FALSE)=G163,"-","Wrong PO"),"new")</f>
        <v>Wrong PO</v>
      </c>
      <c r="CQ163" s="32" t="str">
        <f>IF(CP163="wrong PO",(VLOOKUP($E163,'Apr 2016'!$D$1:$Z$500,3,FALSE)),"")</f>
        <v>75522162</v>
      </c>
      <c r="CR163" s="32" t="str">
        <f>IFERROR(IF(VLOOKUP($E163,'Mar 2016'!$D$1:$Z$500,3,FALSE)=G163,"-","Wrong PO"),"new")</f>
        <v>Wrong PO</v>
      </c>
      <c r="CS163" s="32" t="str">
        <f>IF(CP163="wrong PO",(VLOOKUP($E163,'Mar 2016'!$D$1:$Z$500,3,FALSE)),"")</f>
        <v>75522162</v>
      </c>
      <c r="CT163" s="32" t="str">
        <f>IFERROR(IF(VLOOKUP($E163,'Feb 2016'!$D$1:$Z$500,3,FALSE)=G163,"-","Wrong PO"),"new")</f>
        <v>Wrong PO</v>
      </c>
      <c r="CU163" s="32" t="str">
        <f>IF(CP163="wrong PO",(VLOOKUP($E163,'Feb 2016'!$D$1:$Z$500,3,FALSE)),"")</f>
        <v>75522162</v>
      </c>
      <c r="CV163" s="29" t="str">
        <f>IFERROR(IF(VLOOKUP($E163,'Jan 2016'!$D$1:$Z$500,3,FALSE)=G163,"-","Wrong PO"),"new")</f>
        <v>Wrong PO</v>
      </c>
      <c r="CW163" s="32" t="str">
        <f>IF(CV163="wrong PO",(VLOOKUP($E163,'Jan 2016'!$D$1:$Z$500,3,FALSE)),"")</f>
        <v>75522162</v>
      </c>
      <c r="CX163" s="29" t="str">
        <f>IFERROR(IF(VLOOKUP($E163,'Dec 2015'!$D$1:$Z$500,3,FALSE)=G163,"-","Wrong PO"),"new")</f>
        <v>new</v>
      </c>
      <c r="CY163" s="32" t="str">
        <f>IF(CX163="wrong PO",(VLOOKUP($E163,'Dec 2015'!$D$1:$Z$500,3,FALSE)),"")</f>
        <v/>
      </c>
      <c r="CZ163" s="29" t="str">
        <f>IFERROR(IF(VLOOKUP($E163,'Nov 2015'!$D$1:$Z$500,3,FALSE)=G163,"-","Wrong PO"),"new")</f>
        <v>new</v>
      </c>
      <c r="DA163" s="32" t="str">
        <f>IF(CZ163="wrong PO",(VLOOKUP($E163,'Nov 2015'!$D$1:$Z$500,3,FALSE)),"")</f>
        <v/>
      </c>
      <c r="DB163" s="29" t="str">
        <f>IFERROR(IF(VLOOKUP($E163,'Oct 2015'!$D$1:$Z$500,3,FALSE)=G163,"-","Wrong PO"),"new")</f>
        <v>new</v>
      </c>
      <c r="DC163" s="32" t="str">
        <f>IF(DB163="wrong PO",(VLOOKUP($E163,'Oct 2015'!$D$1:$Z$500,3,FALSE)),"")</f>
        <v/>
      </c>
      <c r="DD163" s="29" t="str">
        <f>IFERROR(IF(VLOOKUP($E163,'Sep 2015'!$D$1:$Z$500,3,FALSE)=G163,"-","Wrong PO"),"new")</f>
        <v>new</v>
      </c>
      <c r="DE163" s="32" t="str">
        <f>IF(DD163="wrong PO",(VLOOKUP($E163,'Sep 2015'!$D$1:$Z$500,3,FALSE)),"")</f>
        <v/>
      </c>
    </row>
    <row r="164" spans="1:109">
      <c r="A164" s="115">
        <v>232</v>
      </c>
      <c r="B164" s="2" t="s">
        <v>841</v>
      </c>
      <c r="C164" s="2" t="s">
        <v>510</v>
      </c>
      <c r="D164" s="2" t="s">
        <v>572</v>
      </c>
      <c r="E164" s="2" t="s">
        <v>229</v>
      </c>
      <c r="F164" s="2" t="s">
        <v>499</v>
      </c>
      <c r="G164" s="21" t="s">
        <v>872</v>
      </c>
      <c r="H164" s="21" t="str">
        <f>IFERROR(VLOOKUP($E164,'Wayne Master'!$B$1:$C$315,2,FALSE),"not on master")</f>
        <v>P0779968</v>
      </c>
      <c r="I164" s="11" t="s">
        <v>2046</v>
      </c>
      <c r="J164" s="3">
        <v>42410</v>
      </c>
      <c r="K164" s="2"/>
      <c r="L164" s="2" t="s">
        <v>573</v>
      </c>
      <c r="M164" s="2" t="s">
        <v>394</v>
      </c>
      <c r="N164" s="2" t="s">
        <v>31</v>
      </c>
      <c r="O164" s="2" t="s">
        <v>382</v>
      </c>
      <c r="P164" s="4">
        <v>93011</v>
      </c>
      <c r="Q164" s="4">
        <v>93626</v>
      </c>
      <c r="R164" s="4">
        <v>615</v>
      </c>
      <c r="S164" s="5">
        <v>16.91</v>
      </c>
      <c r="T164" s="4">
        <v>0</v>
      </c>
      <c r="U164" s="4">
        <v>0</v>
      </c>
      <c r="V164" s="4">
        <v>0</v>
      </c>
      <c r="W164" s="5">
        <v>0</v>
      </c>
      <c r="X164" s="5">
        <v>0</v>
      </c>
      <c r="Y164" s="14">
        <v>16.91</v>
      </c>
      <c r="Z164" s="14">
        <v>0</v>
      </c>
      <c r="AA164" s="14">
        <v>16.91</v>
      </c>
      <c r="AB164" s="4">
        <v>24580</v>
      </c>
      <c r="AC164" s="55"/>
      <c r="AD164" s="59">
        <f>SUM(AI164,AM164,AQ164,AU164,AY164,BC164,BG164,BK164,BO164,BS164,BW164,CA164)</f>
        <v>62.59</v>
      </c>
      <c r="AE164" s="59">
        <f>(Q164*0.0169)+(U164*0.0598)</f>
        <v>1582.2793999999999</v>
      </c>
      <c r="AF164" s="102">
        <f>IFERROR(IFERROR(VLOOKUP($G164,'FPO034'!$J$9:$Q$196,7,FALSE),(VLOOKUP($H164,'FPO034'!$J$9:$Q$196,7,FALSE))),"No PO")</f>
        <v>13430.87</v>
      </c>
      <c r="AG164" s="102">
        <f>IFERROR(IFERROR(VLOOKUP($G164,'FPO034'!$J$9:$Q$196,8,FALSE),(VLOOKUP($H164,'FPO034'!$J$9:$Q$196,8,FALSE))),"No PO")</f>
        <v>0</v>
      </c>
      <c r="AH164" s="102" t="str">
        <f>IF(AG164&lt;&gt;0,"No",IF(AD164&gt;AF164,"No",IF(AD164/AE164&lt;1,"--",IF(AD164/AE164&lt;1.02,"Maybe","No"))))</f>
        <v>--</v>
      </c>
      <c r="AI164" s="59">
        <f>IFERROR(VLOOKUP($E164,'Rev2 Aug 16'!$D$1:$Z$300,22,FALSE),"-")</f>
        <v>16.91</v>
      </c>
      <c r="AJ164" s="59" t="str">
        <f>IFERROR(VLOOKUP($E164,'Rev2 Aug 16'!$D$1:$Z$300,5,FALSE),"-")</f>
        <v>WAY2001H6BN</v>
      </c>
      <c r="AK164" s="59" t="str">
        <f>IFERROR(VLOOKUP(AJ164,'Paid Invoices'!$F$6:$I$381,3,FALSE),"")</f>
        <v/>
      </c>
      <c r="AL164" s="59" t="str">
        <f>IFERROR(VLOOKUP(AJ164,'Open Invoices'!$D$1:$E$3000,2,FALSE),"")</f>
        <v/>
      </c>
      <c r="AM164" s="59">
        <f>IFERROR(VLOOKUP($E164,'Rev2 July 16'!$D$1:$Z$300,22,FALSE),"-")</f>
        <v>8.75</v>
      </c>
      <c r="AN164" s="59" t="str">
        <f>IFERROR(VLOOKUP($E164,'Rev2 July 16'!$D$1:$Z$300,5,FALSE),"-")</f>
        <v>WAY2001G6BQ</v>
      </c>
      <c r="AO164" s="59" t="str">
        <f>IFERROR(VLOOKUP(AN164,'Paid Invoices'!$F$6:$I$381,3,FALSE),"")</f>
        <v/>
      </c>
      <c r="AP164" s="59" t="str">
        <f>IFERROR(VLOOKUP(AN164,'Open Invoices'!$D$1:$E$3000,2,FALSE),"")</f>
        <v/>
      </c>
      <c r="AQ164" s="59">
        <f>IFERROR(VLOOKUP($E164,'Rev June 16'!$D$1:$Z$300,22,FALSE),"-")</f>
        <v>8.2200000000000006</v>
      </c>
      <c r="AR164" s="59" t="str">
        <f>IFERROR(VLOOKUP($E164,'Rev June 16'!$D$1:$Z$300,4,FALSE),"-")</f>
        <v>WAY2001F6BM</v>
      </c>
      <c r="AS164" s="59" t="str">
        <f>IFERROR(VLOOKUP(AR164,'Paid Invoices'!$F$6:$I$381,3,FALSE),"")</f>
        <v/>
      </c>
      <c r="AT164" s="59" t="str">
        <f>IFERROR(VLOOKUP(AR164,'Open Invoices'!$D$1:$E$3000,2,FALSE),"")</f>
        <v/>
      </c>
      <c r="AU164" s="59">
        <f>IFERROR(VLOOKUP($E164,'May 2016'!$D$1:$Z$300,22,FALSE),"-")</f>
        <v>10.64</v>
      </c>
      <c r="AV164" s="59" t="str">
        <f>IFERROR(VLOOKUP($E164,'May 2016'!$D$1:$Z$300,4,FALSE),"-")</f>
        <v>WAY2001E6C</v>
      </c>
      <c r="AW164" s="59" t="str">
        <f>IFERROR(VLOOKUP(AV164,'Paid Invoices'!$F$6:$I$381,3,FALSE),"")</f>
        <v/>
      </c>
      <c r="AX164" s="59" t="str">
        <f>IFERROR(VLOOKUP(AV164,'Open Invoices'!$D$1:$E$3000,2,FALSE),"")</f>
        <v/>
      </c>
      <c r="AY164" s="59">
        <f>IFERROR(VLOOKUP($E164,'Apr 2016'!$D$1:$Z$300,22,FALSE),"-")</f>
        <v>9.02</v>
      </c>
      <c r="AZ164" s="59" t="str">
        <f>IFERROR(VLOOKUP($E164,'Apr 2016'!$D$1:$Z$300,4,FALSE),"-")</f>
        <v>WAY2001D6D</v>
      </c>
      <c r="BA164" s="59" t="str">
        <f>IFERROR(VLOOKUP(AZ164,'Paid Invoices'!$F$6:$I$381,3,FALSE),"")</f>
        <v/>
      </c>
      <c r="BB164" s="59" t="str">
        <f>IFERROR(VLOOKUP(AZ164,'Open Invoices'!$D$1:$E$3000,2,FALSE),"")</f>
        <v/>
      </c>
      <c r="BC164" s="59">
        <f>IFERROR(VLOOKUP($E164,'Mar 2016'!$D$1:$Z$300,22,FALSE),"-")</f>
        <v>9.0500000000000007</v>
      </c>
      <c r="BD164" s="59" t="str">
        <f>IFERROR(VLOOKUP($E164,'Mar 2016'!$D$1:$Z$300,4,FALSE),"-")</f>
        <v>WAY2001C6C</v>
      </c>
      <c r="BE164" s="59" t="str">
        <f>IFERROR(VLOOKUP(BD164,'Paid Invoices'!$F$6:$I$381,3,FALSE),"")</f>
        <v/>
      </c>
      <c r="BF164" s="59" t="str">
        <f>IFERROR(VLOOKUP(BD164,'Open Invoices'!$D$1:$E$3000,2,FALSE),"")</f>
        <v/>
      </c>
      <c r="BG164" s="59" t="str">
        <f>IFERROR(VLOOKUP($E164,'Feb 2016'!$D$1:$Z$300,22,FALSE),"-")</f>
        <v>-</v>
      </c>
      <c r="BH164" s="59" t="str">
        <f>IFERROR(VLOOKUP($E164,'Feb 2016'!$D$1:$Z$300,4,FALSE),"-")</f>
        <v>-</v>
      </c>
      <c r="BI164" s="59" t="str">
        <f>IFERROR(VLOOKUP(BH164,'Paid Invoices'!$F$6:$I$381,3,FALSE),"")</f>
        <v/>
      </c>
      <c r="BJ164" s="59" t="str">
        <f>IFERROR(VLOOKUP(BH164,'Open Invoices'!$D$1:$E$3000,2,FALSE),"")</f>
        <v/>
      </c>
      <c r="BK164" s="59" t="str">
        <f>IFERROR(VLOOKUP($E164,'Jan 2016'!$D$1:$Z$300,22,FALSE),"-")</f>
        <v>-</v>
      </c>
      <c r="BL164" s="59" t="str">
        <f>IFERROR(VLOOKUP($E164,'Jan 2016'!$D$1:$Z$300,4,FALSE),"-")</f>
        <v>-</v>
      </c>
      <c r="BM164" s="59" t="str">
        <f>IFERROR(VLOOKUP(BL164,'Paid Invoices'!$F$6:$I$381,3,FALSE),"")</f>
        <v/>
      </c>
      <c r="BN164" s="59" t="str">
        <f>IFERROR(VLOOKUP(BL164,'Open Invoices'!$D$1:$E$3000,2,FALSE),"")</f>
        <v/>
      </c>
      <c r="BO164" s="59" t="str">
        <f>IFERROR(VLOOKUP($E164,'Dec 2015'!$D$1:$Z$300,22,FALSE),"-")</f>
        <v>-</v>
      </c>
      <c r="BP164" s="59" t="str">
        <f>IFERROR(VLOOKUP($E164,'Dec 2015'!$D$1:$Z$300,4,FALSE),"-")</f>
        <v>-</v>
      </c>
      <c r="BQ164" s="59" t="str">
        <f>IFERROR(VLOOKUP(BP164,'Paid Invoices'!$F$6:$I$381,3,FALSE),"")</f>
        <v/>
      </c>
      <c r="BR164" s="59" t="str">
        <f>IFERROR(VLOOKUP(BP164,'Open Invoices'!$D$1:$E$3000,2,FALSE),"")</f>
        <v/>
      </c>
      <c r="BS164" s="59" t="str">
        <f>IFERROR(VLOOKUP($E164,'Nov 2015'!$D$1:$Z$300,22,FALSE),"-")</f>
        <v>-</v>
      </c>
      <c r="BT164" s="59" t="str">
        <f>IFERROR(VLOOKUP($E164,'Nov 2015'!$D$1:$Z$300,4,FALSE),"-")</f>
        <v>-</v>
      </c>
      <c r="BU164" s="59" t="str">
        <f>IFERROR(VLOOKUP(BT164,'Paid Invoices'!$F$6:$I$381,3,FALSE),"")</f>
        <v/>
      </c>
      <c r="BV164" s="59" t="str">
        <f>IFERROR(VLOOKUP(BT164,'Open Invoices'!$D$1:$E$3000,2,FALSE),"")</f>
        <v/>
      </c>
      <c r="BW164" s="59" t="str">
        <f>IFERROR(VLOOKUP($E164,'Oct 2015'!$D$1:$Z$300,22,FALSE),"-")</f>
        <v>-</v>
      </c>
      <c r="BX164" s="59" t="str">
        <f>IFERROR(VLOOKUP($E164,'Oct 2015'!$D$1:$Z$300,4,FALSE),"-")</f>
        <v>-</v>
      </c>
      <c r="BY164" s="59" t="str">
        <f>IFERROR(VLOOKUP(BX164,'Paid Invoices'!$F$6:$I$381,3,FALSE),"")</f>
        <v/>
      </c>
      <c r="BZ164" s="59" t="str">
        <f>IFERROR(VLOOKUP(BX164,'Open Invoices'!$D$1:$E$3000,2,FALSE),"")</f>
        <v/>
      </c>
      <c r="CA164" s="59" t="str">
        <f>IFERROR(VLOOKUP($E164,'Sep 2015'!$D$1:$Z$300,22,FALSE),"-")</f>
        <v>-</v>
      </c>
      <c r="CB164" s="59" t="str">
        <f>IFERROR(VLOOKUP($E164,'Sep 2015'!$D$1:$Z$300,4,FALSE),"-")</f>
        <v>-</v>
      </c>
      <c r="CC164" s="59" t="str">
        <f>IFERROR(VLOOKUP(CB164,'Paid Invoices'!$F$6:$I$381,3,FALSE),"")</f>
        <v/>
      </c>
      <c r="CD164" s="59" t="str">
        <f>IFERROR(VLOOKUP(CB164,'Open Invoices'!$D$1:$E$3000,2,FALSE),"")</f>
        <v/>
      </c>
      <c r="CE164" s="52"/>
      <c r="CF164" s="52" t="s">
        <v>2115</v>
      </c>
      <c r="CG164" s="49" t="str">
        <f>IFERROR(IFERROR(VLOOKUP($E164,'Asset Group  All Assets'!$B$1:$C$500,2,FALSE),(VLOOKUP($E164,'Missing-WSU-POs'!$B$1:$D$500,3,FALSE))),"?")</f>
        <v>P0779968</v>
      </c>
      <c r="CH164" s="31" t="str">
        <f>IF(G164="","",G164)</f>
        <v>P0779968</v>
      </c>
      <c r="CI164" s="31" t="str">
        <f>IF(CG164=CH164,"","Wrong PO")</f>
        <v/>
      </c>
      <c r="CJ164" s="29" t="str">
        <f>IFERROR(IF(VLOOKUP($E164,'Org July 2016 '!$D$1:$Z$500,3,FALSE)=G164,"-","Wrong PO"),"new")</f>
        <v>Wrong PO</v>
      </c>
      <c r="CK164" s="32">
        <f>IF(CJ164="wrong PO",(VLOOKUP($E164,'Org July 2016 '!$D$1:$Z$500,3,FALSE)),"")</f>
        <v>0</v>
      </c>
      <c r="CL164" s="29" t="str">
        <f>IFERROR(IF(VLOOKUP($E164,'Org June 2016 '!$D$1:$Z$500,3,FALSE)=G164,"-","Wrong PO"),"new")</f>
        <v>Wrong PO</v>
      </c>
      <c r="CM164" s="32">
        <f>IF(CL164="wrong PO",(VLOOKUP($E164,'Org June 2016 '!$D$1:$Z$500,3,FALSE)),"")</f>
        <v>0</v>
      </c>
      <c r="CN164" s="29" t="str">
        <f>IFERROR(IF(VLOOKUP($E164,'May 2016'!D232:Z731,3,FALSE)=G164,"-","Wrong PO"),"new")</f>
        <v>new</v>
      </c>
      <c r="CO164" s="32" t="str">
        <f>IF(CN164="wrong PO",(VLOOKUP($E164,'May 2016'!D232:Z731,3,FALSE)),"")</f>
        <v/>
      </c>
      <c r="CP164" s="29" t="str">
        <f>IFERROR(IF(VLOOKUP($E164,'Apr 2016'!$D$1:$Z$500,3,FALSE)=G164,"-","Wrong PO"),"new")</f>
        <v>Wrong PO</v>
      </c>
      <c r="CQ164" s="32" t="str">
        <f>IF(CP164="wrong PO",(VLOOKUP($E164,'Apr 2016'!$D$1:$Z$500,3,FALSE)),"")</f>
        <v>75522162</v>
      </c>
      <c r="CR164" s="32" t="str">
        <f>IFERROR(IF(VLOOKUP($E164,'Mar 2016'!$D$1:$Z$500,3,FALSE)=G164,"-","Wrong PO"),"new")</f>
        <v>Wrong PO</v>
      </c>
      <c r="CS164" s="32" t="str">
        <f>IF(CP164="wrong PO",(VLOOKUP($E164,'Mar 2016'!$D$1:$Z$500,3,FALSE)),"")</f>
        <v>75522162</v>
      </c>
      <c r="CT164" s="32" t="str">
        <f>IFERROR(IF(VLOOKUP($E164,'Feb 2016'!$D$1:$Z$500,3,FALSE)=G164,"-","Wrong PO"),"new")</f>
        <v>new</v>
      </c>
      <c r="CU164" s="32" t="e">
        <f>IF(CP164="wrong PO",(VLOOKUP($E164,'Feb 2016'!$D$1:$Z$500,3,FALSE)),"")</f>
        <v>#N/A</v>
      </c>
      <c r="CV164" s="29" t="str">
        <f>IFERROR(IF(VLOOKUP($E164,'Jan 2016'!$D$1:$Z$500,3,FALSE)=G164,"-","Wrong PO"),"new")</f>
        <v>new</v>
      </c>
      <c r="CW164" s="32" t="str">
        <f>IF(CV164="wrong PO",(VLOOKUP($E164,'Jan 2016'!$D$1:$Z$500,3,FALSE)),"")</f>
        <v/>
      </c>
      <c r="CX164" s="29" t="str">
        <f>IFERROR(IF(VLOOKUP($E164,'Dec 2015'!$D$1:$Z$500,3,FALSE)=G164,"-","Wrong PO"),"new")</f>
        <v>new</v>
      </c>
      <c r="CY164" s="32" t="str">
        <f>IF(CX164="wrong PO",(VLOOKUP($E164,'Dec 2015'!$D$1:$Z$500,3,FALSE)),"")</f>
        <v/>
      </c>
      <c r="CZ164" s="29" t="str">
        <f>IFERROR(IF(VLOOKUP($E164,'Nov 2015'!$D$1:$Z$500,3,FALSE)=G164,"-","Wrong PO"),"new")</f>
        <v>new</v>
      </c>
      <c r="DA164" s="32" t="str">
        <f>IF(CZ164="wrong PO",(VLOOKUP($E164,'Nov 2015'!$D$1:$Z$500,3,FALSE)),"")</f>
        <v/>
      </c>
      <c r="DB164" s="29" t="str">
        <f>IFERROR(IF(VLOOKUP($E164,'Oct 2015'!$D$1:$Z$500,3,FALSE)=G164,"-","Wrong PO"),"new")</f>
        <v>new</v>
      </c>
      <c r="DC164" s="32" t="str">
        <f>IF(DB164="wrong PO",(VLOOKUP($E164,'Oct 2015'!$D$1:$Z$500,3,FALSE)),"")</f>
        <v/>
      </c>
      <c r="DD164" s="29" t="str">
        <f>IFERROR(IF(VLOOKUP($E164,'Sep 2015'!$D$1:$Z$500,3,FALSE)=G164,"-","Wrong PO"),"new")</f>
        <v>new</v>
      </c>
      <c r="DE164" s="32" t="str">
        <f>IF(DD164="wrong PO",(VLOOKUP($E164,'Sep 2015'!$D$1:$Z$500,3,FALSE)),"")</f>
        <v/>
      </c>
    </row>
    <row r="165" spans="1:109">
      <c r="A165" s="115">
        <v>233</v>
      </c>
      <c r="B165" s="2" t="s">
        <v>841</v>
      </c>
      <c r="C165" s="2" t="s">
        <v>510</v>
      </c>
      <c r="D165" s="2" t="s">
        <v>574</v>
      </c>
      <c r="E165" s="2" t="s">
        <v>230</v>
      </c>
      <c r="F165" s="2" t="s">
        <v>498</v>
      </c>
      <c r="G165" s="21" t="s">
        <v>872</v>
      </c>
      <c r="H165" s="21" t="str">
        <f>IFERROR(VLOOKUP($E165,'Wayne Master'!$B$1:$C$315,2,FALSE),"not on master")</f>
        <v>P0779968</v>
      </c>
      <c r="I165" s="11" t="s">
        <v>2046</v>
      </c>
      <c r="J165" s="3">
        <v>42408</v>
      </c>
      <c r="K165" s="2"/>
      <c r="L165" s="2" t="s">
        <v>575</v>
      </c>
      <c r="M165" s="2" t="s">
        <v>394</v>
      </c>
      <c r="N165" s="2" t="s">
        <v>31</v>
      </c>
      <c r="O165" s="2" t="s">
        <v>382</v>
      </c>
      <c r="P165" s="4">
        <v>4245</v>
      </c>
      <c r="Q165" s="4">
        <v>4259</v>
      </c>
      <c r="R165" s="4">
        <v>14</v>
      </c>
      <c r="S165" s="5">
        <v>0.39</v>
      </c>
      <c r="T165" s="4">
        <v>16595</v>
      </c>
      <c r="U165" s="4">
        <v>16631</v>
      </c>
      <c r="V165" s="4">
        <v>36</v>
      </c>
      <c r="W165" s="5">
        <v>2.97</v>
      </c>
      <c r="X165" s="5">
        <v>0</v>
      </c>
      <c r="Y165" s="14">
        <v>3.36</v>
      </c>
      <c r="Z165" s="14">
        <v>0</v>
      </c>
      <c r="AA165" s="14">
        <v>3.36</v>
      </c>
      <c r="AB165" s="4">
        <v>24580</v>
      </c>
      <c r="AC165" s="55"/>
      <c r="AD165" s="59">
        <f>SUM(AI165,AM165,AQ165,AU165,AY165,BC165,BG165,BK165,BO165,BS165,BW165,CA165)</f>
        <v>24.71</v>
      </c>
      <c r="AE165" s="59">
        <f>(Q165*0.0169)+(U165*0.0598)</f>
        <v>1066.5109</v>
      </c>
      <c r="AF165" s="102">
        <f>IFERROR(IFERROR(VLOOKUP($G165,'FPO034'!$J$9:$Q$196,7,FALSE),(VLOOKUP($H165,'FPO034'!$J$9:$Q$196,7,FALSE))),"No PO")</f>
        <v>13430.87</v>
      </c>
      <c r="AG165" s="102">
        <f>IFERROR(IFERROR(VLOOKUP($G165,'FPO034'!$J$9:$Q$196,8,FALSE),(VLOOKUP($H165,'FPO034'!$J$9:$Q$196,8,FALSE))),"No PO")</f>
        <v>0</v>
      </c>
      <c r="AH165" s="102" t="str">
        <f>IF(AG165&lt;&gt;0,"No",IF(AD165&gt;AF165,"No",IF(AD165/AE165&lt;1,"--",IF(AD165/AE165&lt;1.02,"Maybe","No"))))</f>
        <v>--</v>
      </c>
      <c r="AI165" s="59">
        <f>IFERROR(VLOOKUP($E165,'Rev2 Aug 16'!$D$1:$Z$300,22,FALSE),"-")</f>
        <v>3.36</v>
      </c>
      <c r="AJ165" s="59" t="str">
        <f>IFERROR(VLOOKUP($E165,'Rev2 Aug 16'!$D$1:$Z$300,5,FALSE),"-")</f>
        <v>WAY2001H6BN</v>
      </c>
      <c r="AK165" s="59" t="str">
        <f>IFERROR(VLOOKUP(AJ165,'Paid Invoices'!$F$6:$I$381,3,FALSE),"")</f>
        <v/>
      </c>
      <c r="AL165" s="59" t="str">
        <f>IFERROR(VLOOKUP(AJ165,'Open Invoices'!$D$1:$E$3000,2,FALSE),"")</f>
        <v/>
      </c>
      <c r="AM165" s="59">
        <f>IFERROR(VLOOKUP($E165,'Rev2 July 16'!$D$1:$Z$300,22,FALSE),"-")</f>
        <v>3</v>
      </c>
      <c r="AN165" s="59" t="str">
        <f>IFERROR(VLOOKUP($E165,'Rev2 July 16'!$D$1:$Z$300,5,FALSE),"-")</f>
        <v>WAY2001G6BQ</v>
      </c>
      <c r="AO165" s="59" t="str">
        <f>IFERROR(VLOOKUP(AN165,'Paid Invoices'!$F$6:$I$381,3,FALSE),"")</f>
        <v/>
      </c>
      <c r="AP165" s="59" t="str">
        <f>IFERROR(VLOOKUP(AN165,'Open Invoices'!$D$1:$E$3000,2,FALSE),"")</f>
        <v/>
      </c>
      <c r="AQ165" s="59">
        <f>IFERROR(VLOOKUP($E165,'Rev June 16'!$D$1:$Z$300,22,FALSE),"-")</f>
        <v>2.94</v>
      </c>
      <c r="AR165" s="59" t="str">
        <f>IFERROR(VLOOKUP($E165,'Rev June 16'!$D$1:$Z$300,4,FALSE),"-")</f>
        <v>WAY2001F6BM</v>
      </c>
      <c r="AS165" s="59" t="str">
        <f>IFERROR(VLOOKUP(AR165,'Paid Invoices'!$F$6:$I$381,3,FALSE),"")</f>
        <v/>
      </c>
      <c r="AT165" s="59" t="str">
        <f>IFERROR(VLOOKUP(AR165,'Open Invoices'!$D$1:$E$3000,2,FALSE),"")</f>
        <v/>
      </c>
      <c r="AU165" s="59">
        <f>IFERROR(VLOOKUP($E165,'May 2016'!$D$1:$Z$300,22,FALSE),"-")</f>
        <v>5.34</v>
      </c>
      <c r="AV165" s="59" t="str">
        <f>IFERROR(VLOOKUP($E165,'May 2016'!$D$1:$Z$300,4,FALSE),"-")</f>
        <v>WAY2001E6C</v>
      </c>
      <c r="AW165" s="59" t="str">
        <f>IFERROR(VLOOKUP(AV165,'Paid Invoices'!$F$6:$I$381,3,FALSE),"")</f>
        <v/>
      </c>
      <c r="AX165" s="59" t="str">
        <f>IFERROR(VLOOKUP(AV165,'Open Invoices'!$D$1:$E$3000,2,FALSE),"")</f>
        <v/>
      </c>
      <c r="AY165" s="59">
        <f>IFERROR(VLOOKUP($E165,'Apr 2016'!$D$1:$Z$300,22,FALSE),"-")</f>
        <v>1.49</v>
      </c>
      <c r="AZ165" s="59" t="str">
        <f>IFERROR(VLOOKUP($E165,'Apr 2016'!$D$1:$Z$300,4,FALSE),"-")</f>
        <v>WAY2001D6D</v>
      </c>
      <c r="BA165" s="59" t="str">
        <f>IFERROR(VLOOKUP(AZ165,'Paid Invoices'!$F$6:$I$381,3,FALSE),"")</f>
        <v/>
      </c>
      <c r="BB165" s="59" t="str">
        <f>IFERROR(VLOOKUP(AZ165,'Open Invoices'!$D$1:$E$3000,2,FALSE),"")</f>
        <v/>
      </c>
      <c r="BC165" s="59">
        <f>IFERROR(VLOOKUP($E165,'Mar 2016'!$D$1:$Z$300,22,FALSE),"-")</f>
        <v>3</v>
      </c>
      <c r="BD165" s="59" t="str">
        <f>IFERROR(VLOOKUP($E165,'Mar 2016'!$D$1:$Z$300,4,FALSE),"-")</f>
        <v>WAY2001C6C</v>
      </c>
      <c r="BE165" s="59" t="str">
        <f>IFERROR(VLOOKUP(BD165,'Paid Invoices'!$F$6:$I$381,3,FALSE),"")</f>
        <v/>
      </c>
      <c r="BF165" s="59" t="str">
        <f>IFERROR(VLOOKUP(BD165,'Open Invoices'!$D$1:$E$3000,2,FALSE),"")</f>
        <v/>
      </c>
      <c r="BG165" s="59">
        <f>IFERROR(VLOOKUP($E165,'Feb 2016'!$D$1:$Z$300,22,FALSE),"-")</f>
        <v>5.58</v>
      </c>
      <c r="BH165" s="59" t="str">
        <f>IFERROR(VLOOKUP($E165,'Feb 2016'!$D$1:$Z$300,4,FALSE),"-")</f>
        <v>WAY2001B6B</v>
      </c>
      <c r="BI165" s="59" t="str">
        <f>IFERROR(VLOOKUP(BH165,'Paid Invoices'!$F$6:$I$381,3,FALSE),"")</f>
        <v/>
      </c>
      <c r="BJ165" s="59" t="str">
        <f>IFERROR(VLOOKUP(BH165,'Open Invoices'!$D$1:$E$3000,2,FALSE),"")</f>
        <v/>
      </c>
      <c r="BK165" s="59" t="str">
        <f>IFERROR(VLOOKUP($E165,'Jan 2016'!$D$1:$Z$300,22,FALSE),"-")</f>
        <v>-</v>
      </c>
      <c r="BL165" s="59" t="str">
        <f>IFERROR(VLOOKUP($E165,'Jan 2016'!$D$1:$Z$300,4,FALSE),"-")</f>
        <v>-</v>
      </c>
      <c r="BM165" s="59" t="str">
        <f>IFERROR(VLOOKUP(BL165,'Paid Invoices'!$F$6:$I$381,3,FALSE),"")</f>
        <v/>
      </c>
      <c r="BN165" s="59" t="str">
        <f>IFERROR(VLOOKUP(BL165,'Open Invoices'!$D$1:$E$3000,2,FALSE),"")</f>
        <v/>
      </c>
      <c r="BO165" s="59" t="str">
        <f>IFERROR(VLOOKUP($E165,'Dec 2015'!$D$1:$Z$300,22,FALSE),"-")</f>
        <v>-</v>
      </c>
      <c r="BP165" s="59" t="str">
        <f>IFERROR(VLOOKUP($E165,'Dec 2015'!$D$1:$Z$300,4,FALSE),"-")</f>
        <v>-</v>
      </c>
      <c r="BQ165" s="59" t="str">
        <f>IFERROR(VLOOKUP(BP165,'Paid Invoices'!$F$6:$I$381,3,FALSE),"")</f>
        <v/>
      </c>
      <c r="BR165" s="59" t="str">
        <f>IFERROR(VLOOKUP(BP165,'Open Invoices'!$D$1:$E$3000,2,FALSE),"")</f>
        <v/>
      </c>
      <c r="BS165" s="59" t="str">
        <f>IFERROR(VLOOKUP($E165,'Nov 2015'!$D$1:$Z$300,22,FALSE),"-")</f>
        <v>-</v>
      </c>
      <c r="BT165" s="59" t="str">
        <f>IFERROR(VLOOKUP($E165,'Nov 2015'!$D$1:$Z$300,4,FALSE),"-")</f>
        <v>-</v>
      </c>
      <c r="BU165" s="59" t="str">
        <f>IFERROR(VLOOKUP(BT165,'Paid Invoices'!$F$6:$I$381,3,FALSE),"")</f>
        <v/>
      </c>
      <c r="BV165" s="59" t="str">
        <f>IFERROR(VLOOKUP(BT165,'Open Invoices'!$D$1:$E$3000,2,FALSE),"")</f>
        <v/>
      </c>
      <c r="BW165" s="59" t="str">
        <f>IFERROR(VLOOKUP($E165,'Oct 2015'!$D$1:$Z$300,22,FALSE),"-")</f>
        <v>-</v>
      </c>
      <c r="BX165" s="59" t="str">
        <f>IFERROR(VLOOKUP($E165,'Oct 2015'!$D$1:$Z$300,4,FALSE),"-")</f>
        <v>-</v>
      </c>
      <c r="BY165" s="59" t="str">
        <f>IFERROR(VLOOKUP(BX165,'Paid Invoices'!$F$6:$I$381,3,FALSE),"")</f>
        <v/>
      </c>
      <c r="BZ165" s="59" t="str">
        <f>IFERROR(VLOOKUP(BX165,'Open Invoices'!$D$1:$E$3000,2,FALSE),"")</f>
        <v/>
      </c>
      <c r="CA165" s="59" t="str">
        <f>IFERROR(VLOOKUP($E165,'Sep 2015'!$D$1:$Z$300,22,FALSE),"-")</f>
        <v>-</v>
      </c>
      <c r="CB165" s="59" t="str">
        <f>IFERROR(VLOOKUP($E165,'Sep 2015'!$D$1:$Z$300,4,FALSE),"-")</f>
        <v>-</v>
      </c>
      <c r="CC165" s="59" t="str">
        <f>IFERROR(VLOOKUP(CB165,'Paid Invoices'!$F$6:$I$381,3,FALSE),"")</f>
        <v/>
      </c>
      <c r="CD165" s="59" t="str">
        <f>IFERROR(VLOOKUP(CB165,'Open Invoices'!$D$1:$E$3000,2,FALSE),"")</f>
        <v/>
      </c>
      <c r="CE165" s="52"/>
      <c r="CF165" s="52" t="s">
        <v>2115</v>
      </c>
      <c r="CG165" s="49" t="str">
        <f>IFERROR(IFERROR(VLOOKUP($E165,'Asset Group  All Assets'!$B$1:$C$500,2,FALSE),(VLOOKUP($E165,'Missing-WSU-POs'!$B$1:$D$500,3,FALSE))),"?")</f>
        <v>P0779968</v>
      </c>
      <c r="CH165" s="31" t="str">
        <f>IF(G165="","",G165)</f>
        <v>P0779968</v>
      </c>
      <c r="CI165" s="31" t="str">
        <f>IF(CG165=CH165,"","Wrong PO")</f>
        <v/>
      </c>
      <c r="CJ165" s="29" t="str">
        <f>IFERROR(IF(VLOOKUP($E165,'Org July 2016 '!$D$1:$Z$500,3,FALSE)=G165,"-","Wrong PO"),"new")</f>
        <v>Wrong PO</v>
      </c>
      <c r="CK165" s="32">
        <f>IF(CJ165="wrong PO",(VLOOKUP($E165,'Org July 2016 '!$D$1:$Z$500,3,FALSE)),"")</f>
        <v>0</v>
      </c>
      <c r="CL165" s="29" t="str">
        <f>IFERROR(IF(VLOOKUP($E165,'Org June 2016 '!$D$1:$Z$500,3,FALSE)=G165,"-","Wrong PO"),"new")</f>
        <v>Wrong PO</v>
      </c>
      <c r="CM165" s="32">
        <f>IF(CL165="wrong PO",(VLOOKUP($E165,'Org June 2016 '!$D$1:$Z$500,3,FALSE)),"")</f>
        <v>0</v>
      </c>
      <c r="CN165" s="29" t="str">
        <f>IFERROR(IF(VLOOKUP($E165,'May 2016'!D233:Z732,3,FALSE)=G165,"-","Wrong PO"),"new")</f>
        <v>new</v>
      </c>
      <c r="CO165" s="32" t="str">
        <f>IF(CN165="wrong PO",(VLOOKUP($E165,'May 2016'!D233:Z732,3,FALSE)),"")</f>
        <v/>
      </c>
      <c r="CP165" s="29" t="str">
        <f>IFERROR(IF(VLOOKUP($E165,'Apr 2016'!$D$1:$Z$500,3,FALSE)=G165,"-","Wrong PO"),"new")</f>
        <v>Wrong PO</v>
      </c>
      <c r="CQ165" s="32" t="str">
        <f>IF(CP165="wrong PO",(VLOOKUP($E165,'Apr 2016'!$D$1:$Z$500,3,FALSE)),"")</f>
        <v>75522162</v>
      </c>
      <c r="CR165" s="32" t="str">
        <f>IFERROR(IF(VLOOKUP($E165,'Mar 2016'!$D$1:$Z$500,3,FALSE)=G165,"-","Wrong PO"),"new")</f>
        <v>Wrong PO</v>
      </c>
      <c r="CS165" s="32" t="str">
        <f>IF(CP165="wrong PO",(VLOOKUP($E165,'Mar 2016'!$D$1:$Z$500,3,FALSE)),"")</f>
        <v>75522162</v>
      </c>
      <c r="CT165" s="32" t="str">
        <f>IFERROR(IF(VLOOKUP($E165,'Feb 2016'!$D$1:$Z$500,3,FALSE)=G165,"-","Wrong PO"),"new")</f>
        <v>Wrong PO</v>
      </c>
      <c r="CU165" s="32" t="str">
        <f>IF(CP165="wrong PO",(VLOOKUP($E165,'Feb 2016'!$D$1:$Z$500,3,FALSE)),"")</f>
        <v>75522162</v>
      </c>
      <c r="CV165" s="29" t="str">
        <f>IFERROR(IF(VLOOKUP($E165,'Jan 2016'!$D$1:$Z$500,3,FALSE)=G165,"-","Wrong PO"),"new")</f>
        <v>new</v>
      </c>
      <c r="CW165" s="32" t="str">
        <f>IF(CV165="wrong PO",(VLOOKUP($E165,'Jan 2016'!$D$1:$Z$500,3,FALSE)),"")</f>
        <v/>
      </c>
      <c r="CX165" s="29" t="str">
        <f>IFERROR(IF(VLOOKUP($E165,'Dec 2015'!$D$1:$Z$500,3,FALSE)=G165,"-","Wrong PO"),"new")</f>
        <v>new</v>
      </c>
      <c r="CY165" s="32" t="str">
        <f>IF(CX165="wrong PO",(VLOOKUP($E165,'Dec 2015'!$D$1:$Z$500,3,FALSE)),"")</f>
        <v/>
      </c>
      <c r="CZ165" s="29" t="str">
        <f>IFERROR(IF(VLOOKUP($E165,'Nov 2015'!$D$1:$Z$500,3,FALSE)=G165,"-","Wrong PO"),"new")</f>
        <v>new</v>
      </c>
      <c r="DA165" s="32" t="str">
        <f>IF(CZ165="wrong PO",(VLOOKUP($E165,'Nov 2015'!$D$1:$Z$500,3,FALSE)),"")</f>
        <v/>
      </c>
      <c r="DB165" s="29" t="str">
        <f>IFERROR(IF(VLOOKUP($E165,'Oct 2015'!$D$1:$Z$500,3,FALSE)=G165,"-","Wrong PO"),"new")</f>
        <v>new</v>
      </c>
      <c r="DC165" s="32" t="str">
        <f>IF(DB165="wrong PO",(VLOOKUP($E165,'Oct 2015'!$D$1:$Z$500,3,FALSE)),"")</f>
        <v/>
      </c>
      <c r="DD165" s="29" t="str">
        <f>IFERROR(IF(VLOOKUP($E165,'Sep 2015'!$D$1:$Z$500,3,FALSE)=G165,"-","Wrong PO"),"new")</f>
        <v>new</v>
      </c>
      <c r="DE165" s="32" t="str">
        <f>IF(DD165="wrong PO",(VLOOKUP($E165,'Sep 2015'!$D$1:$Z$500,3,FALSE)),"")</f>
        <v/>
      </c>
    </row>
    <row r="166" spans="1:109">
      <c r="A166" s="115">
        <v>234</v>
      </c>
      <c r="B166" s="2" t="s">
        <v>841</v>
      </c>
      <c r="C166" s="2" t="s">
        <v>510</v>
      </c>
      <c r="D166" s="2" t="s">
        <v>370</v>
      </c>
      <c r="E166" s="2" t="s">
        <v>234</v>
      </c>
      <c r="F166" s="2" t="s">
        <v>371</v>
      </c>
      <c r="G166" s="21" t="s">
        <v>872</v>
      </c>
      <c r="H166" s="21" t="str">
        <f>IFERROR(VLOOKUP($E166,'Wayne Master'!$B$1:$C$315,2,FALSE),"not on master")</f>
        <v>P0779968</v>
      </c>
      <c r="I166" s="11" t="s">
        <v>2046</v>
      </c>
      <c r="J166" s="3">
        <v>42199</v>
      </c>
      <c r="K166" s="2" t="s">
        <v>28</v>
      </c>
      <c r="L166" s="2" t="s">
        <v>373</v>
      </c>
      <c r="M166" s="2" t="s">
        <v>30</v>
      </c>
      <c r="N166" s="2" t="s">
        <v>31</v>
      </c>
      <c r="O166" s="2" t="s">
        <v>32</v>
      </c>
      <c r="P166" s="4">
        <v>21925</v>
      </c>
      <c r="Q166" s="4">
        <v>23687</v>
      </c>
      <c r="R166" s="4">
        <v>1762</v>
      </c>
      <c r="S166" s="5">
        <v>29.78</v>
      </c>
      <c r="T166" s="4">
        <v>0</v>
      </c>
      <c r="U166" s="4">
        <v>0</v>
      </c>
      <c r="V166" s="4">
        <v>0</v>
      </c>
      <c r="W166" s="5">
        <v>0</v>
      </c>
      <c r="X166" s="5">
        <v>0</v>
      </c>
      <c r="Y166" s="14">
        <v>29.78</v>
      </c>
      <c r="Z166" s="14">
        <v>0</v>
      </c>
      <c r="AA166" s="14">
        <v>29.78</v>
      </c>
      <c r="AB166" s="4">
        <v>24580</v>
      </c>
      <c r="AC166" s="55"/>
      <c r="AD166" s="59">
        <f>SUM(AI166,AM166,AQ166,AU166,AY166,BC166,BG166,BK166,BO166,BS166,BW166,CA166)</f>
        <v>400.27000000000004</v>
      </c>
      <c r="AE166" s="59">
        <f>(Q166*0.0169)+(U166*0.0598)</f>
        <v>400.31029999999998</v>
      </c>
      <c r="AF166" s="102">
        <f>IFERROR(IFERROR(VLOOKUP($G166,'FPO034'!$J$9:$Q$196,7,FALSE),(VLOOKUP($H166,'FPO034'!$J$9:$Q$196,7,FALSE))),"No PO")</f>
        <v>13430.87</v>
      </c>
      <c r="AG166" s="102">
        <f>IFERROR(IFERROR(VLOOKUP($G166,'FPO034'!$J$9:$Q$196,8,FALSE),(VLOOKUP($H166,'FPO034'!$J$9:$Q$196,8,FALSE))),"No PO")</f>
        <v>0</v>
      </c>
      <c r="AH166" s="102" t="str">
        <f>IF(AG166&lt;&gt;0,"No",IF(AD166&gt;AF166,"No",IF(AD166/AE166&lt;1,"--",IF(AD166/AE166&lt;1.02,"Maybe","No"))))</f>
        <v>--</v>
      </c>
      <c r="AI166" s="59">
        <f>IFERROR(VLOOKUP($E166,'Rev2 Aug 16'!$D$1:$Z$300,22,FALSE),"-")</f>
        <v>29.78</v>
      </c>
      <c r="AJ166" s="59" t="str">
        <f>IFERROR(VLOOKUP($E166,'Rev2 Aug 16'!$D$1:$Z$300,5,FALSE),"-")</f>
        <v>WAY2001H6BN</v>
      </c>
      <c r="AK166" s="59" t="str">
        <f>IFERROR(VLOOKUP(AJ166,'Paid Invoices'!$F$6:$I$381,3,FALSE),"")</f>
        <v/>
      </c>
      <c r="AL166" s="59" t="str">
        <f>IFERROR(VLOOKUP(AJ166,'Open Invoices'!$D$1:$E$3000,2,FALSE),"")</f>
        <v/>
      </c>
      <c r="AM166" s="59">
        <f>IFERROR(VLOOKUP($E166,'Rev2 July 16'!$D$1:$Z$300,22,FALSE),"-")</f>
        <v>20.25</v>
      </c>
      <c r="AN166" s="59" t="str">
        <f>IFERROR(VLOOKUP($E166,'Rev2 July 16'!$D$1:$Z$300,5,FALSE),"-")</f>
        <v>WAY2001G6BQ</v>
      </c>
      <c r="AO166" s="59" t="str">
        <f>IFERROR(VLOOKUP(AN166,'Paid Invoices'!$F$6:$I$381,3,FALSE),"")</f>
        <v/>
      </c>
      <c r="AP166" s="59" t="str">
        <f>IFERROR(VLOOKUP(AN166,'Open Invoices'!$D$1:$E$3000,2,FALSE),"")</f>
        <v/>
      </c>
      <c r="AQ166" s="59">
        <f>IFERROR(VLOOKUP($E166,'Rev June 16'!$D$1:$Z$300,22,FALSE),"-")</f>
        <v>21.97</v>
      </c>
      <c r="AR166" s="59" t="str">
        <f>IFERROR(VLOOKUP($E166,'Rev June 16'!$D$1:$Z$300,4,FALSE),"-")</f>
        <v>WAY2001F6BM</v>
      </c>
      <c r="AS166" s="59" t="str">
        <f>IFERROR(VLOOKUP(AR166,'Paid Invoices'!$F$6:$I$381,3,FALSE),"")</f>
        <v/>
      </c>
      <c r="AT166" s="59" t="str">
        <f>IFERROR(VLOOKUP(AR166,'Open Invoices'!$D$1:$E$3000,2,FALSE),"")</f>
        <v/>
      </c>
      <c r="AU166" s="59">
        <f>IFERROR(VLOOKUP($E166,'May 2016'!$D$1:$Z$300,22,FALSE),"-")</f>
        <v>43.7</v>
      </c>
      <c r="AV166" s="59" t="str">
        <f>IFERROR(VLOOKUP($E166,'May 2016'!$D$1:$Z$300,4,FALSE),"-")</f>
        <v>WAY2001E6C</v>
      </c>
      <c r="AW166" s="59" t="str">
        <f>IFERROR(VLOOKUP(AV166,'Paid Invoices'!$F$6:$I$381,3,FALSE),"")</f>
        <v/>
      </c>
      <c r="AX166" s="59" t="str">
        <f>IFERROR(VLOOKUP(AV166,'Open Invoices'!$D$1:$E$3000,2,FALSE),"")</f>
        <v/>
      </c>
      <c r="AY166" s="59">
        <f>IFERROR(VLOOKUP($E166,'Apr 2016'!$D$1:$Z$300,22,FALSE),"-")</f>
        <v>47.84</v>
      </c>
      <c r="AZ166" s="59" t="str">
        <f>IFERROR(VLOOKUP($E166,'Apr 2016'!$D$1:$Z$300,4,FALSE),"-")</f>
        <v>WAY2001D6D</v>
      </c>
      <c r="BA166" s="59" t="str">
        <f>IFERROR(VLOOKUP(AZ166,'Paid Invoices'!$F$6:$I$381,3,FALSE),"")</f>
        <v/>
      </c>
      <c r="BB166" s="59" t="str">
        <f>IFERROR(VLOOKUP(AZ166,'Open Invoices'!$D$1:$E$3000,2,FALSE),"")</f>
        <v/>
      </c>
      <c r="BC166" s="59">
        <f>IFERROR(VLOOKUP($E166,'Mar 2016'!$D$1:$Z$300,22,FALSE),"-")</f>
        <v>60.59</v>
      </c>
      <c r="BD166" s="59" t="str">
        <f>IFERROR(VLOOKUP($E166,'Mar 2016'!$D$1:$Z$300,4,FALSE),"-")</f>
        <v>WAY2001C6C</v>
      </c>
      <c r="BE166" s="59" t="str">
        <f>IFERROR(VLOOKUP(BD166,'Paid Invoices'!$F$6:$I$381,3,FALSE),"")</f>
        <v/>
      </c>
      <c r="BF166" s="59" t="str">
        <f>IFERROR(VLOOKUP(BD166,'Open Invoices'!$D$1:$E$3000,2,FALSE),"")</f>
        <v/>
      </c>
      <c r="BG166" s="59">
        <f>IFERROR(VLOOKUP($E166,'Feb 2016'!$D$1:$Z$300,22,FALSE),"-")</f>
        <v>74.16</v>
      </c>
      <c r="BH166" s="59" t="str">
        <f>IFERROR(VLOOKUP($E166,'Feb 2016'!$D$1:$Z$300,4,FALSE),"-")</f>
        <v>WAY2001B6B</v>
      </c>
      <c r="BI166" s="59" t="str">
        <f>IFERROR(VLOOKUP(BH166,'Paid Invoices'!$F$6:$I$381,3,FALSE),"")</f>
        <v/>
      </c>
      <c r="BJ166" s="59" t="str">
        <f>IFERROR(VLOOKUP(BH166,'Open Invoices'!$D$1:$E$3000,2,FALSE),"")</f>
        <v/>
      </c>
      <c r="BK166" s="59">
        <f>IFERROR(VLOOKUP($E166,'Jan 2016'!$D$1:$Z$300,22,FALSE),"-")</f>
        <v>50.13</v>
      </c>
      <c r="BL166" s="59" t="str">
        <f>IFERROR(VLOOKUP($E166,'Jan 2016'!$D$1:$Z$300,4,FALSE),"-")</f>
        <v>WAY2001A6AA</v>
      </c>
      <c r="BM166" s="59" t="str">
        <f>IFERROR(VLOOKUP(BL166,'Paid Invoices'!$F$6:$I$381,3,FALSE),"")</f>
        <v/>
      </c>
      <c r="BN166" s="59" t="str">
        <f>IFERROR(VLOOKUP(BL166,'Open Invoices'!$D$1:$E$3000,2,FALSE),"")</f>
        <v/>
      </c>
      <c r="BO166" s="59">
        <f>IFERROR(VLOOKUP($E166,'Dec 2015'!$D$1:$Z$300,22,FALSE),"-")</f>
        <v>32.33</v>
      </c>
      <c r="BP166" s="59" t="str">
        <f>IFERROR(VLOOKUP($E166,'Dec 2015'!$D$1:$Z$300,4,FALSE),"-")</f>
        <v>WAY2001L5B</v>
      </c>
      <c r="BQ166" s="59" t="str">
        <f>IFERROR(VLOOKUP(BP166,'Paid Invoices'!$F$6:$I$381,3,FALSE),"")</f>
        <v/>
      </c>
      <c r="BR166" s="59" t="str">
        <f>IFERROR(VLOOKUP(BP166,'Open Invoices'!$D$1:$E$3000,2,FALSE),"")</f>
        <v/>
      </c>
      <c r="BS166" s="59">
        <f>IFERROR(VLOOKUP($E166,'Nov 2015'!$D$1:$Z$300,22,FALSE),"-")</f>
        <v>1.47</v>
      </c>
      <c r="BT166" s="59" t="str">
        <f>IFERROR(VLOOKUP($E166,'Nov 2015'!$D$1:$Z$300,4,FALSE),"-")</f>
        <v>WAY2001K5AA</v>
      </c>
      <c r="BU166" s="59" t="str">
        <f>IFERROR(VLOOKUP(BT166,'Paid Invoices'!$F$6:$I$381,3,FALSE),"")</f>
        <v/>
      </c>
      <c r="BV166" s="59" t="str">
        <f>IFERROR(VLOOKUP(BT166,'Open Invoices'!$D$1:$E$3000,2,FALSE),"")</f>
        <v/>
      </c>
      <c r="BW166" s="59">
        <f>IFERROR(VLOOKUP($E166,'Oct 2015'!$D$1:$Z$300,22,FALSE),"-")</f>
        <v>18.05</v>
      </c>
      <c r="BX166" s="59" t="str">
        <f>IFERROR(VLOOKUP($E166,'Oct 2015'!$D$1:$Z$300,4,FALSE),"-")</f>
        <v>WAY2001J5AA</v>
      </c>
      <c r="BY166" s="59" t="str">
        <f>IFERROR(VLOOKUP(BX166,'Paid Invoices'!$F$6:$I$381,3,FALSE),"")</f>
        <v/>
      </c>
      <c r="BZ166" s="59" t="str">
        <f>IFERROR(VLOOKUP(BX166,'Open Invoices'!$D$1:$E$3000,2,FALSE),"")</f>
        <v/>
      </c>
      <c r="CA166" s="59" t="str">
        <f>IFERROR(VLOOKUP($E166,'Sep 2015'!$D$1:$Z$300,22,FALSE),"-")</f>
        <v>-</v>
      </c>
      <c r="CB166" s="59" t="str">
        <f>IFERROR(VLOOKUP($E166,'Sep 2015'!$D$1:$Z$300,4,FALSE),"-")</f>
        <v>-</v>
      </c>
      <c r="CC166" s="59" t="str">
        <f>IFERROR(VLOOKUP(CB166,'Paid Invoices'!$F$6:$I$381,3,FALSE),"")</f>
        <v/>
      </c>
      <c r="CD166" s="59" t="str">
        <f>IFERROR(VLOOKUP(CB166,'Open Invoices'!$D$1:$E$3000,2,FALSE),"")</f>
        <v/>
      </c>
      <c r="CE166" s="52"/>
      <c r="CF166" s="52" t="s">
        <v>2115</v>
      </c>
      <c r="CG166" s="49" t="str">
        <f>IFERROR(IFERROR(VLOOKUP($E166,'Asset Group  All Assets'!$B$1:$C$500,2,FALSE),(VLOOKUP($E166,'Missing-WSU-POs'!$B$1:$D$500,3,FALSE))),"?")</f>
        <v>P0779968</v>
      </c>
      <c r="CH166" s="31" t="str">
        <f>IF(G166="","",G166)</f>
        <v>P0779968</v>
      </c>
      <c r="CI166" s="31" t="str">
        <f>IF(CG166=CH166,"","Wrong PO")</f>
        <v/>
      </c>
      <c r="CJ166" s="29" t="str">
        <f>IFERROR(IF(VLOOKUP($E166,'Org July 2016 '!$D$1:$Z$500,3,FALSE)=G166,"-","Wrong PO"),"new")</f>
        <v>Wrong PO</v>
      </c>
      <c r="CK166" s="32">
        <f>IF(CJ166="wrong PO",(VLOOKUP($E166,'Org July 2016 '!$D$1:$Z$500,3,FALSE)),"")</f>
        <v>0</v>
      </c>
      <c r="CL166" s="29" t="str">
        <f>IFERROR(IF(VLOOKUP($E166,'Org June 2016 '!$D$1:$Z$500,3,FALSE)=G166,"-","Wrong PO"),"new")</f>
        <v>Wrong PO</v>
      </c>
      <c r="CM166" s="32">
        <f>IF(CL166="wrong PO",(VLOOKUP($E166,'Org June 2016 '!$D$1:$Z$500,3,FALSE)),"")</f>
        <v>0</v>
      </c>
      <c r="CN166" s="29" t="str">
        <f>IFERROR(IF(VLOOKUP($E166,'May 2016'!D234:Z733,3,FALSE)=G166,"-","Wrong PO"),"new")</f>
        <v>new</v>
      </c>
      <c r="CO166" s="32" t="str">
        <f>IF(CN166="wrong PO",(VLOOKUP($E166,'May 2016'!D234:Z733,3,FALSE)),"")</f>
        <v/>
      </c>
      <c r="CP166" s="29" t="str">
        <f>IFERROR(IF(VLOOKUP($E166,'Apr 2016'!$D$1:$Z$500,3,FALSE)=G166,"-","Wrong PO"),"new")</f>
        <v>Wrong PO</v>
      </c>
      <c r="CQ166" s="32" t="str">
        <f>IF(CP166="wrong PO",(VLOOKUP($E166,'Apr 2016'!$D$1:$Z$500,3,FALSE)),"")</f>
        <v>75522162</v>
      </c>
      <c r="CR166" s="32" t="str">
        <f>IFERROR(IF(VLOOKUP($E166,'Mar 2016'!$D$1:$Z$500,3,FALSE)=G166,"-","Wrong PO"),"new")</f>
        <v>Wrong PO</v>
      </c>
      <c r="CS166" s="32" t="str">
        <f>IF(CP166="wrong PO",(VLOOKUP($E166,'Mar 2016'!$D$1:$Z$500,3,FALSE)),"")</f>
        <v>75522162</v>
      </c>
      <c r="CT166" s="32" t="str">
        <f>IFERROR(IF(VLOOKUP($E166,'Feb 2016'!$D$1:$Z$500,3,FALSE)=G166,"-","Wrong PO"),"new")</f>
        <v>Wrong PO</v>
      </c>
      <c r="CU166" s="32" t="str">
        <f>IF(CP166="wrong PO",(VLOOKUP($E166,'Feb 2016'!$D$1:$Z$500,3,FALSE)),"")</f>
        <v>75522162</v>
      </c>
      <c r="CV166" s="29" t="str">
        <f>IFERROR(IF(VLOOKUP($E166,'Jan 2016'!$D$1:$Z$500,3,FALSE)=G166,"-","Wrong PO"),"new")</f>
        <v>Wrong PO</v>
      </c>
      <c r="CW166" s="32" t="str">
        <f>IF(CV166="wrong PO",(VLOOKUP($E166,'Jan 2016'!$D$1:$Z$500,3,FALSE)),"")</f>
        <v>75522162</v>
      </c>
      <c r="CX166" s="29" t="str">
        <f>IFERROR(IF(VLOOKUP($E166,'Dec 2015'!$D$1:$Z$500,3,FALSE)=G166,"-","Wrong PO"),"new")</f>
        <v>Wrong PO</v>
      </c>
      <c r="CY166" s="32" t="str">
        <f>IF(CX166="wrong PO",(VLOOKUP($E166,'Dec 2015'!$D$1:$Z$500,3,FALSE)),"")</f>
        <v>75522162</v>
      </c>
      <c r="CZ166" s="29" t="str">
        <f>IFERROR(IF(VLOOKUP($E166,'Nov 2015'!$D$1:$Z$500,3,FALSE)=G166,"-","Wrong PO"),"new")</f>
        <v>Wrong PO</v>
      </c>
      <c r="DA166" s="32" t="str">
        <f>IF(CZ166="wrong PO",(VLOOKUP($E166,'Nov 2015'!$D$1:$Z$500,3,FALSE)),"")</f>
        <v>75522162</v>
      </c>
      <c r="DB166" s="29" t="str">
        <f>IFERROR(IF(VLOOKUP($E166,'Oct 2015'!$D$1:$Z$500,3,FALSE)=G166,"-","Wrong PO"),"new")</f>
        <v>Wrong PO</v>
      </c>
      <c r="DC166" s="32" t="str">
        <f>IF(DB166="wrong PO",(VLOOKUP($E166,'Oct 2015'!$D$1:$Z$500,3,FALSE)),"")</f>
        <v>75522162</v>
      </c>
      <c r="DD166" s="29" t="str">
        <f>IFERROR(IF(VLOOKUP($E166,'Sep 2015'!$D$1:$Z$500,3,FALSE)=G166,"-","Wrong PO"),"new")</f>
        <v>new</v>
      </c>
      <c r="DE166" s="32" t="str">
        <f>IF(DD166="wrong PO",(VLOOKUP($E166,'Sep 2015'!$D$1:$Z$500,3,FALSE)),"")</f>
        <v/>
      </c>
    </row>
    <row r="167" spans="1:109">
      <c r="A167" s="115">
        <v>236</v>
      </c>
      <c r="B167" s="2" t="s">
        <v>841</v>
      </c>
      <c r="C167" s="2" t="s">
        <v>510</v>
      </c>
      <c r="D167" s="2" t="s">
        <v>558</v>
      </c>
      <c r="E167" s="2" t="s">
        <v>267</v>
      </c>
      <c r="F167" s="2" t="s">
        <v>466</v>
      </c>
      <c r="G167" s="21" t="s">
        <v>872</v>
      </c>
      <c r="H167" s="21" t="str">
        <f>IFERROR(VLOOKUP($E167,'Wayne Master'!$B$1:$C$315,2,FALSE),"not on master")</f>
        <v>P0779968</v>
      </c>
      <c r="I167" s="11" t="s">
        <v>2046</v>
      </c>
      <c r="J167" s="3">
        <v>42360</v>
      </c>
      <c r="K167" s="2" t="s">
        <v>437</v>
      </c>
      <c r="L167" s="2" t="s">
        <v>389</v>
      </c>
      <c r="M167" s="2" t="s">
        <v>30</v>
      </c>
      <c r="N167" s="2" t="s">
        <v>31</v>
      </c>
      <c r="O167" s="2" t="s">
        <v>382</v>
      </c>
      <c r="P167" s="4">
        <v>3176</v>
      </c>
      <c r="Q167" s="4">
        <v>3598</v>
      </c>
      <c r="R167" s="4">
        <v>422</v>
      </c>
      <c r="S167" s="5">
        <v>7.13</v>
      </c>
      <c r="T167" s="4">
        <v>963</v>
      </c>
      <c r="U167" s="4">
        <v>1047</v>
      </c>
      <c r="V167" s="4">
        <v>84</v>
      </c>
      <c r="W167" s="5">
        <v>5.0199999999999996</v>
      </c>
      <c r="X167" s="5">
        <v>0</v>
      </c>
      <c r="Y167" s="14">
        <v>12.15</v>
      </c>
      <c r="Z167" s="14">
        <v>0</v>
      </c>
      <c r="AA167" s="14">
        <v>12.15</v>
      </c>
      <c r="AB167" s="4">
        <v>24580</v>
      </c>
      <c r="AC167" s="55"/>
      <c r="AD167" s="59">
        <f>SUM(AI167,AM167,AQ167,AU167,AY167,BC167,BG167,BK167,BO167,BS167,BW167,CA167)</f>
        <v>122.58</v>
      </c>
      <c r="AE167" s="59">
        <f>(Q167*0.0169)+(U167*0.0598)</f>
        <v>123.41679999999999</v>
      </c>
      <c r="AF167" s="102">
        <f>IFERROR(IFERROR(VLOOKUP($G167,'FPO034'!$J$9:$Q$196,7,FALSE),(VLOOKUP($H167,'FPO034'!$J$9:$Q$196,7,FALSE))),"No PO")</f>
        <v>13430.87</v>
      </c>
      <c r="AG167" s="102">
        <f>IFERROR(IFERROR(VLOOKUP($G167,'FPO034'!$J$9:$Q$196,8,FALSE),(VLOOKUP($H167,'FPO034'!$J$9:$Q$196,8,FALSE))),"No PO")</f>
        <v>0</v>
      </c>
      <c r="AH167" s="102" t="str">
        <f>IF(AG167&lt;&gt;0,"No",IF(AD167&gt;AF167,"No",IF(AD167/AE167&lt;1,"--",IF(AD167/AE167&lt;1.02,"Maybe","No"))))</f>
        <v>--</v>
      </c>
      <c r="AI167" s="59">
        <f>IFERROR(VLOOKUP($E167,'Rev2 Aug 16'!$D$1:$Z$300,22,FALSE),"-")</f>
        <v>12.15</v>
      </c>
      <c r="AJ167" s="59" t="str">
        <f>IFERROR(VLOOKUP($E167,'Rev2 Aug 16'!$D$1:$Z$300,5,FALSE),"-")</f>
        <v>WAY2001H6BN</v>
      </c>
      <c r="AK167" s="59" t="str">
        <f>IFERROR(VLOOKUP(AJ167,'Paid Invoices'!$F$6:$I$381,3,FALSE),"")</f>
        <v/>
      </c>
      <c r="AL167" s="59" t="str">
        <f>IFERROR(VLOOKUP(AJ167,'Open Invoices'!$D$1:$E$3000,2,FALSE),"")</f>
        <v/>
      </c>
      <c r="AM167" s="59">
        <f>IFERROR(VLOOKUP($E167,'Rev2 July 16'!$D$1:$Z$300,22,FALSE),"-")</f>
        <v>9.14</v>
      </c>
      <c r="AN167" s="59" t="str">
        <f>IFERROR(VLOOKUP($E167,'Rev2 July 16'!$D$1:$Z$300,5,FALSE),"-")</f>
        <v>WAY2001G6BQ</v>
      </c>
      <c r="AO167" s="59" t="str">
        <f>IFERROR(VLOOKUP(AN167,'Paid Invoices'!$F$6:$I$381,3,FALSE),"")</f>
        <v/>
      </c>
      <c r="AP167" s="59" t="str">
        <f>IFERROR(VLOOKUP(AN167,'Open Invoices'!$D$1:$E$3000,2,FALSE),"")</f>
        <v/>
      </c>
      <c r="AQ167" s="59">
        <f>IFERROR(VLOOKUP($E167,'Rev June 16'!$D$1:$Z$300,22,FALSE),"-")</f>
        <v>12.8</v>
      </c>
      <c r="AR167" s="59" t="str">
        <f>IFERROR(VLOOKUP($E167,'Rev June 16'!$D$1:$Z$300,4,FALSE),"-")</f>
        <v>WAY2001F6BM</v>
      </c>
      <c r="AS167" s="59" t="str">
        <f>IFERROR(VLOOKUP(AR167,'Paid Invoices'!$F$6:$I$381,3,FALSE),"")</f>
        <v/>
      </c>
      <c r="AT167" s="59" t="str">
        <f>IFERROR(VLOOKUP(AR167,'Open Invoices'!$D$1:$E$3000,2,FALSE),"")</f>
        <v/>
      </c>
      <c r="AU167" s="59">
        <f>IFERROR(VLOOKUP($E167,'May 2016'!$D$1:$Z$300,22,FALSE),"-")</f>
        <v>14.53</v>
      </c>
      <c r="AV167" s="59" t="str">
        <f>IFERROR(VLOOKUP($E167,'May 2016'!$D$1:$Z$300,4,FALSE),"-")</f>
        <v>WAY2001E6C</v>
      </c>
      <c r="AW167" s="59" t="str">
        <f>IFERROR(VLOOKUP(AV167,'Paid Invoices'!$F$6:$I$381,3,FALSE),"")</f>
        <v/>
      </c>
      <c r="AX167" s="59" t="str">
        <f>IFERROR(VLOOKUP(AV167,'Open Invoices'!$D$1:$E$3000,2,FALSE),"")</f>
        <v/>
      </c>
      <c r="AY167" s="59">
        <f>IFERROR(VLOOKUP($E167,'Apr 2016'!$D$1:$Z$300,22,FALSE),"-")</f>
        <v>23.54</v>
      </c>
      <c r="AZ167" s="59" t="str">
        <f>IFERROR(VLOOKUP($E167,'Apr 2016'!$D$1:$Z$300,4,FALSE),"-")</f>
        <v>WAY2001D6D</v>
      </c>
      <c r="BA167" s="59" t="str">
        <f>IFERROR(VLOOKUP(AZ167,'Paid Invoices'!$F$6:$I$381,3,FALSE),"")</f>
        <v/>
      </c>
      <c r="BB167" s="59" t="str">
        <f>IFERROR(VLOOKUP(AZ167,'Open Invoices'!$D$1:$E$3000,2,FALSE),"")</f>
        <v/>
      </c>
      <c r="BC167" s="59">
        <f>IFERROR(VLOOKUP($E167,'Mar 2016'!$D$1:$Z$300,22,FALSE),"-")</f>
        <v>17.04</v>
      </c>
      <c r="BD167" s="59" t="str">
        <f>IFERROR(VLOOKUP($E167,'Mar 2016'!$D$1:$Z$300,4,FALSE),"-")</f>
        <v>WAY2001C6C</v>
      </c>
      <c r="BE167" s="59" t="str">
        <f>IFERROR(VLOOKUP(BD167,'Paid Invoices'!$F$6:$I$381,3,FALSE),"")</f>
        <v/>
      </c>
      <c r="BF167" s="59" t="str">
        <f>IFERROR(VLOOKUP(BD167,'Open Invoices'!$D$1:$E$3000,2,FALSE),"")</f>
        <v/>
      </c>
      <c r="BG167" s="59">
        <f>IFERROR(VLOOKUP($E167,'Feb 2016'!$D$1:$Z$300,22,FALSE),"-")</f>
        <v>25.65</v>
      </c>
      <c r="BH167" s="59" t="str">
        <f>IFERROR(VLOOKUP($E167,'Feb 2016'!$D$1:$Z$300,4,FALSE),"-")</f>
        <v>WAY2001B6B</v>
      </c>
      <c r="BI167" s="59" t="str">
        <f>IFERROR(VLOOKUP(BH167,'Paid Invoices'!$F$6:$I$381,3,FALSE),"")</f>
        <v/>
      </c>
      <c r="BJ167" s="59" t="str">
        <f>IFERROR(VLOOKUP(BH167,'Open Invoices'!$D$1:$E$3000,2,FALSE),"")</f>
        <v/>
      </c>
      <c r="BK167" s="59">
        <f>IFERROR(VLOOKUP($E167,'Jan 2016'!$D$1:$Z$300,22,FALSE),"-")</f>
        <v>7.73</v>
      </c>
      <c r="BL167" s="59" t="str">
        <f>IFERROR(VLOOKUP($E167,'Jan 2016'!$D$1:$Z$300,4,FALSE),"-")</f>
        <v>WAY2001A6AA</v>
      </c>
      <c r="BM167" s="59" t="str">
        <f>IFERROR(VLOOKUP(BL167,'Paid Invoices'!$F$6:$I$381,3,FALSE),"")</f>
        <v/>
      </c>
      <c r="BN167" s="59" t="str">
        <f>IFERROR(VLOOKUP(BL167,'Open Invoices'!$D$1:$E$3000,2,FALSE),"")</f>
        <v/>
      </c>
      <c r="BO167" s="59" t="str">
        <f>IFERROR(VLOOKUP($E167,'Dec 2015'!$D$1:$Z$300,22,FALSE),"-")</f>
        <v>-</v>
      </c>
      <c r="BP167" s="59" t="str">
        <f>IFERROR(VLOOKUP($E167,'Dec 2015'!$D$1:$Z$300,4,FALSE),"-")</f>
        <v>-</v>
      </c>
      <c r="BQ167" s="59" t="str">
        <f>IFERROR(VLOOKUP(BP167,'Paid Invoices'!$F$6:$I$381,3,FALSE),"")</f>
        <v/>
      </c>
      <c r="BR167" s="59" t="str">
        <f>IFERROR(VLOOKUP(BP167,'Open Invoices'!$D$1:$E$3000,2,FALSE),"")</f>
        <v/>
      </c>
      <c r="BS167" s="59" t="str">
        <f>IFERROR(VLOOKUP($E167,'Nov 2015'!$D$1:$Z$300,22,FALSE),"-")</f>
        <v>-</v>
      </c>
      <c r="BT167" s="59" t="str">
        <f>IFERROR(VLOOKUP($E167,'Nov 2015'!$D$1:$Z$300,4,FALSE),"-")</f>
        <v>-</v>
      </c>
      <c r="BU167" s="59" t="str">
        <f>IFERROR(VLOOKUP(BT167,'Paid Invoices'!$F$6:$I$381,3,FALSE),"")</f>
        <v/>
      </c>
      <c r="BV167" s="59" t="str">
        <f>IFERROR(VLOOKUP(BT167,'Open Invoices'!$D$1:$E$3000,2,FALSE),"")</f>
        <v/>
      </c>
      <c r="BW167" s="59" t="str">
        <f>IFERROR(VLOOKUP($E167,'Oct 2015'!$D$1:$Z$300,22,FALSE),"-")</f>
        <v>-</v>
      </c>
      <c r="BX167" s="59" t="str">
        <f>IFERROR(VLOOKUP($E167,'Oct 2015'!$D$1:$Z$300,4,FALSE),"-")</f>
        <v>-</v>
      </c>
      <c r="BY167" s="59" t="str">
        <f>IFERROR(VLOOKUP(BX167,'Paid Invoices'!$F$6:$I$381,3,FALSE),"")</f>
        <v/>
      </c>
      <c r="BZ167" s="59" t="str">
        <f>IFERROR(VLOOKUP(BX167,'Open Invoices'!$D$1:$E$3000,2,FALSE),"")</f>
        <v/>
      </c>
      <c r="CA167" s="59" t="str">
        <f>IFERROR(VLOOKUP($E167,'Sep 2015'!$D$1:$Z$300,22,FALSE),"-")</f>
        <v>-</v>
      </c>
      <c r="CB167" s="59" t="str">
        <f>IFERROR(VLOOKUP($E167,'Sep 2015'!$D$1:$Z$300,4,FALSE),"-")</f>
        <v>-</v>
      </c>
      <c r="CC167" s="59" t="str">
        <f>IFERROR(VLOOKUP(CB167,'Paid Invoices'!$F$6:$I$381,3,FALSE),"")</f>
        <v/>
      </c>
      <c r="CD167" s="59" t="str">
        <f>IFERROR(VLOOKUP(CB167,'Open Invoices'!$D$1:$E$3000,2,FALSE),"")</f>
        <v/>
      </c>
      <c r="CE167" s="52"/>
      <c r="CF167" s="52" t="s">
        <v>2115</v>
      </c>
      <c r="CG167" s="49" t="str">
        <f>IFERROR(IFERROR(VLOOKUP($E167,'Asset Group  All Assets'!$B$1:$C$500,2,FALSE),(VLOOKUP($E167,'Missing-WSU-POs'!$B$1:$D$500,3,FALSE))),"?")</f>
        <v>P0779968</v>
      </c>
      <c r="CH167" s="31" t="str">
        <f>IF(G167="","",G167)</f>
        <v>P0779968</v>
      </c>
      <c r="CI167" s="31" t="str">
        <f>IF(CG167=CH167,"","Wrong PO")</f>
        <v/>
      </c>
      <c r="CJ167" s="29" t="str">
        <f>IFERROR(IF(VLOOKUP($E167,'Org July 2016 '!$D$1:$Z$500,3,FALSE)=G167,"-","Wrong PO"),"new")</f>
        <v>Wrong PO</v>
      </c>
      <c r="CK167" s="32">
        <f>IF(CJ167="wrong PO",(VLOOKUP($E167,'Org July 2016 '!$D$1:$Z$500,3,FALSE)),"")</f>
        <v>0</v>
      </c>
      <c r="CL167" s="29" t="str">
        <f>IFERROR(IF(VLOOKUP($E167,'Org June 2016 '!$D$1:$Z$500,3,FALSE)=G167,"-","Wrong PO"),"new")</f>
        <v>Wrong PO</v>
      </c>
      <c r="CM167" s="32">
        <f>IF(CL167="wrong PO",(VLOOKUP($E167,'Org June 2016 '!$D$1:$Z$500,3,FALSE)),"")</f>
        <v>0</v>
      </c>
      <c r="CN167" s="29" t="str">
        <f>IFERROR(IF(VLOOKUP($E167,'May 2016'!D236:Z735,3,FALSE)=G167,"-","Wrong PO"),"new")</f>
        <v>new</v>
      </c>
      <c r="CO167" s="32" t="str">
        <f>IF(CN167="wrong PO",(VLOOKUP($E167,'May 2016'!D236:Z735,3,FALSE)),"")</f>
        <v/>
      </c>
      <c r="CP167" s="29" t="str">
        <f>IFERROR(IF(VLOOKUP($E167,'Apr 2016'!$D$1:$Z$500,3,FALSE)=G167,"-","Wrong PO"),"new")</f>
        <v>Wrong PO</v>
      </c>
      <c r="CQ167" s="32" t="str">
        <f>IF(CP167="wrong PO",(VLOOKUP($E167,'Apr 2016'!$D$1:$Z$500,3,FALSE)),"")</f>
        <v>75522162</v>
      </c>
      <c r="CR167" s="32" t="str">
        <f>IFERROR(IF(VLOOKUP($E167,'Mar 2016'!$D$1:$Z$500,3,FALSE)=G167,"-","Wrong PO"),"new")</f>
        <v>Wrong PO</v>
      </c>
      <c r="CS167" s="32" t="str">
        <f>IF(CP167="wrong PO",(VLOOKUP($E167,'Mar 2016'!$D$1:$Z$500,3,FALSE)),"")</f>
        <v>75522162</v>
      </c>
      <c r="CT167" s="32" t="str">
        <f>IFERROR(IF(VLOOKUP($E167,'Feb 2016'!$D$1:$Z$500,3,FALSE)=G167,"-","Wrong PO"),"new")</f>
        <v>Wrong PO</v>
      </c>
      <c r="CU167" s="32" t="str">
        <f>IF(CP167="wrong PO",(VLOOKUP($E167,'Feb 2016'!$D$1:$Z$500,3,FALSE)),"")</f>
        <v>75522162</v>
      </c>
      <c r="CV167" s="29" t="str">
        <f>IFERROR(IF(VLOOKUP($E167,'Jan 2016'!$D$1:$Z$500,3,FALSE)=G167,"-","Wrong PO"),"new")</f>
        <v>Wrong PO</v>
      </c>
      <c r="CW167" s="32" t="str">
        <f>IF(CV167="wrong PO",(VLOOKUP($E167,'Jan 2016'!$D$1:$Z$500,3,FALSE)),"")</f>
        <v>75522162</v>
      </c>
      <c r="CX167" s="29" t="str">
        <f>IFERROR(IF(VLOOKUP($E167,'Dec 2015'!$D$1:$Z$500,3,FALSE)=G167,"-","Wrong PO"),"new")</f>
        <v>new</v>
      </c>
      <c r="CY167" s="32" t="str">
        <f>IF(CX167="wrong PO",(VLOOKUP($E167,'Dec 2015'!$D$1:$Z$500,3,FALSE)),"")</f>
        <v/>
      </c>
      <c r="CZ167" s="29" t="str">
        <f>IFERROR(IF(VLOOKUP($E167,'Nov 2015'!$D$1:$Z$500,3,FALSE)=G167,"-","Wrong PO"),"new")</f>
        <v>new</v>
      </c>
      <c r="DA167" s="32" t="str">
        <f>IF(CZ167="wrong PO",(VLOOKUP($E167,'Nov 2015'!$D$1:$Z$500,3,FALSE)),"")</f>
        <v/>
      </c>
      <c r="DB167" s="29" t="str">
        <f>IFERROR(IF(VLOOKUP($E167,'Oct 2015'!$D$1:$Z$500,3,FALSE)=G167,"-","Wrong PO"),"new")</f>
        <v>new</v>
      </c>
      <c r="DC167" s="32" t="str">
        <f>IF(DB167="wrong PO",(VLOOKUP($E167,'Oct 2015'!$D$1:$Z$500,3,FALSE)),"")</f>
        <v/>
      </c>
      <c r="DD167" s="29" t="str">
        <f>IFERROR(IF(VLOOKUP($E167,'Sep 2015'!$D$1:$Z$500,3,FALSE)=G167,"-","Wrong PO"),"new")</f>
        <v>new</v>
      </c>
      <c r="DE167" s="32" t="str">
        <f>IF(DD167="wrong PO",(VLOOKUP($E167,'Sep 2015'!$D$1:$Z$500,3,FALSE)),"")</f>
        <v/>
      </c>
    </row>
    <row r="168" spans="1:109">
      <c r="A168" s="115">
        <v>241</v>
      </c>
      <c r="B168" s="2" t="s">
        <v>841</v>
      </c>
      <c r="C168" s="2" t="s">
        <v>510</v>
      </c>
      <c r="D168" s="2" t="s">
        <v>576</v>
      </c>
      <c r="E168" s="2" t="s">
        <v>349</v>
      </c>
      <c r="F168" s="2" t="s">
        <v>27</v>
      </c>
      <c r="G168" s="21" t="s">
        <v>872</v>
      </c>
      <c r="H168" s="21" t="str">
        <f>IFERROR(VLOOKUP($E168,'Wayne Master'!$B$1:$C$315,2,FALSE),"not on master")</f>
        <v>P0779968</v>
      </c>
      <c r="I168" s="11" t="s">
        <v>2046</v>
      </c>
      <c r="J168" s="3">
        <v>42404</v>
      </c>
      <c r="K168" s="2"/>
      <c r="L168" s="2" t="s">
        <v>577</v>
      </c>
      <c r="M168" s="2" t="s">
        <v>394</v>
      </c>
      <c r="N168" s="2" t="s">
        <v>31</v>
      </c>
      <c r="O168" s="2" t="s">
        <v>382</v>
      </c>
      <c r="P168" s="4">
        <v>225543</v>
      </c>
      <c r="Q168" s="4">
        <v>225554</v>
      </c>
      <c r="R168" s="4">
        <v>11</v>
      </c>
      <c r="S168" s="5">
        <v>0.3</v>
      </c>
      <c r="T168" s="4">
        <v>0</v>
      </c>
      <c r="U168" s="4">
        <v>0</v>
      </c>
      <c r="V168" s="4">
        <v>0</v>
      </c>
      <c r="W168" s="5">
        <v>0</v>
      </c>
      <c r="X168" s="5">
        <v>0</v>
      </c>
      <c r="Y168" s="14">
        <v>0.3</v>
      </c>
      <c r="Z168" s="14">
        <v>0</v>
      </c>
      <c r="AA168" s="14">
        <v>0.3</v>
      </c>
      <c r="AB168" s="4">
        <v>24580</v>
      </c>
      <c r="AC168" s="55"/>
      <c r="AD168" s="59">
        <f>SUM(AI168,AM168,AQ168,AU168,AY168,BC168,BG168,BK168,BO168,BS168,BW168,CA168)</f>
        <v>0.61</v>
      </c>
      <c r="AE168" s="59">
        <f>(Q168*0.0169)+(U168*0.0598)</f>
        <v>3811.8625999999995</v>
      </c>
      <c r="AF168" s="102">
        <f>IFERROR(IFERROR(VLOOKUP($G168,'FPO034'!$J$9:$Q$196,7,FALSE),(VLOOKUP($H168,'FPO034'!$J$9:$Q$196,7,FALSE))),"No PO")</f>
        <v>13430.87</v>
      </c>
      <c r="AG168" s="102">
        <f>IFERROR(IFERROR(VLOOKUP($G168,'FPO034'!$J$9:$Q$196,8,FALSE),(VLOOKUP($H168,'FPO034'!$J$9:$Q$196,8,FALSE))),"No PO")</f>
        <v>0</v>
      </c>
      <c r="AH168" s="102" t="str">
        <f>IF(AG168&lt;&gt;0,"No",IF(AD168&gt;AF168,"No",IF(AD168/AE168&lt;1,"--",IF(AD168/AE168&lt;1.02,"Maybe","No"))))</f>
        <v>--</v>
      </c>
      <c r="AI168" s="59">
        <f>IFERROR(VLOOKUP($E168,'Rev2 Aug 16'!$D$1:$Z$300,22,FALSE),"-")</f>
        <v>0.3</v>
      </c>
      <c r="AJ168" s="59" t="str">
        <f>IFERROR(VLOOKUP($E168,'Rev2 Aug 16'!$D$1:$Z$300,5,FALSE),"-")</f>
        <v>WAY2001H6BN</v>
      </c>
      <c r="AK168" s="59" t="str">
        <f>IFERROR(VLOOKUP(AJ168,'Paid Invoices'!$F$6:$I$381,3,FALSE),"")</f>
        <v/>
      </c>
      <c r="AL168" s="59" t="str">
        <f>IFERROR(VLOOKUP(AJ168,'Open Invoices'!$D$1:$E$3000,2,FALSE),"")</f>
        <v/>
      </c>
      <c r="AM168" s="59" t="str">
        <f>IFERROR(VLOOKUP($E168,'Rev2 July 16'!$D$1:$Z$300,22,FALSE),"-")</f>
        <v>-</v>
      </c>
      <c r="AN168" s="59" t="str">
        <f>IFERROR(VLOOKUP($E168,'Rev2 July 16'!$D$1:$Z$300,5,FALSE),"-")</f>
        <v>-</v>
      </c>
      <c r="AO168" s="59" t="str">
        <f>IFERROR(VLOOKUP(AN168,'Paid Invoices'!$F$6:$I$381,3,FALSE),"")</f>
        <v/>
      </c>
      <c r="AP168" s="59" t="str">
        <f>IFERROR(VLOOKUP(AN168,'Open Invoices'!$D$1:$E$3000,2,FALSE),"")</f>
        <v/>
      </c>
      <c r="AQ168" s="59">
        <f>IFERROR(VLOOKUP($E168,'Rev June 16'!$D$1:$Z$300,22,FALSE),"-")</f>
        <v>0.03</v>
      </c>
      <c r="AR168" s="59" t="str">
        <f>IFERROR(VLOOKUP($E168,'Rev June 16'!$D$1:$Z$300,4,FALSE),"-")</f>
        <v>WAY2001F6BM</v>
      </c>
      <c r="AS168" s="59" t="str">
        <f>IFERROR(VLOOKUP(AR168,'Paid Invoices'!$F$6:$I$381,3,FALSE),"")</f>
        <v/>
      </c>
      <c r="AT168" s="59" t="str">
        <f>IFERROR(VLOOKUP(AR168,'Open Invoices'!$D$1:$E$3000,2,FALSE),"")</f>
        <v/>
      </c>
      <c r="AU168" s="59" t="str">
        <f>IFERROR(VLOOKUP($E168,'May 2016'!$D$1:$Z$300,22,FALSE),"-")</f>
        <v>-</v>
      </c>
      <c r="AV168" s="59" t="str">
        <f>IFERROR(VLOOKUP($E168,'May 2016'!$D$1:$Z$300,4,FALSE),"-")</f>
        <v>-</v>
      </c>
      <c r="AW168" s="59" t="str">
        <f>IFERROR(VLOOKUP(AV168,'Paid Invoices'!$F$6:$I$381,3,FALSE),"")</f>
        <v/>
      </c>
      <c r="AX168" s="59" t="str">
        <f>IFERROR(VLOOKUP(AV168,'Open Invoices'!$D$1:$E$3000,2,FALSE),"")</f>
        <v/>
      </c>
      <c r="AY168" s="59">
        <f>IFERROR(VLOOKUP($E168,'Apr 2016'!$D$1:$Z$300,22,FALSE),"-")</f>
        <v>0.25</v>
      </c>
      <c r="AZ168" s="59" t="str">
        <f>IFERROR(VLOOKUP($E168,'Apr 2016'!$D$1:$Z$300,4,FALSE),"-")</f>
        <v>WAY2001D6D</v>
      </c>
      <c r="BA168" s="59" t="str">
        <f>IFERROR(VLOOKUP(AZ168,'Paid Invoices'!$F$6:$I$381,3,FALSE),"")</f>
        <v/>
      </c>
      <c r="BB168" s="59" t="str">
        <f>IFERROR(VLOOKUP(AZ168,'Open Invoices'!$D$1:$E$3000,2,FALSE),"")</f>
        <v/>
      </c>
      <c r="BC168" s="59">
        <f>IFERROR(VLOOKUP($E168,'Mar 2016'!$D$1:$Z$300,22,FALSE),"-")</f>
        <v>0.03</v>
      </c>
      <c r="BD168" s="59" t="str">
        <f>IFERROR(VLOOKUP($E168,'Mar 2016'!$D$1:$Z$300,4,FALSE),"-")</f>
        <v>WAY2001C6C</v>
      </c>
      <c r="BE168" s="59" t="str">
        <f>IFERROR(VLOOKUP(BD168,'Paid Invoices'!$F$6:$I$381,3,FALSE),"")</f>
        <v/>
      </c>
      <c r="BF168" s="59" t="str">
        <f>IFERROR(VLOOKUP(BD168,'Open Invoices'!$D$1:$E$3000,2,FALSE),"")</f>
        <v/>
      </c>
      <c r="BG168" s="59" t="str">
        <f>IFERROR(VLOOKUP($E168,'Feb 2016'!$D$1:$Z$300,22,FALSE),"-")</f>
        <v>-</v>
      </c>
      <c r="BH168" s="59" t="str">
        <f>IFERROR(VLOOKUP($E168,'Feb 2016'!$D$1:$Z$300,4,FALSE),"-")</f>
        <v>-</v>
      </c>
      <c r="BI168" s="59" t="str">
        <f>IFERROR(VLOOKUP(BH168,'Paid Invoices'!$F$6:$I$381,3,FALSE),"")</f>
        <v/>
      </c>
      <c r="BJ168" s="59" t="str">
        <f>IFERROR(VLOOKUP(BH168,'Open Invoices'!$D$1:$E$3000,2,FALSE),"")</f>
        <v/>
      </c>
      <c r="BK168" s="59" t="str">
        <f>IFERROR(VLOOKUP($E168,'Jan 2016'!$D$1:$Z$300,22,FALSE),"-")</f>
        <v>-</v>
      </c>
      <c r="BL168" s="59" t="str">
        <f>IFERROR(VLOOKUP($E168,'Jan 2016'!$D$1:$Z$300,4,FALSE),"-")</f>
        <v>-</v>
      </c>
      <c r="BM168" s="59" t="str">
        <f>IFERROR(VLOOKUP(BL168,'Paid Invoices'!$F$6:$I$381,3,FALSE),"")</f>
        <v/>
      </c>
      <c r="BN168" s="59" t="str">
        <f>IFERROR(VLOOKUP(BL168,'Open Invoices'!$D$1:$E$3000,2,FALSE),"")</f>
        <v/>
      </c>
      <c r="BO168" s="59" t="str">
        <f>IFERROR(VLOOKUP($E168,'Dec 2015'!$D$1:$Z$300,22,FALSE),"-")</f>
        <v>-</v>
      </c>
      <c r="BP168" s="59" t="str">
        <f>IFERROR(VLOOKUP($E168,'Dec 2015'!$D$1:$Z$300,4,FALSE),"-")</f>
        <v>-</v>
      </c>
      <c r="BQ168" s="59" t="str">
        <f>IFERROR(VLOOKUP(BP168,'Paid Invoices'!$F$6:$I$381,3,FALSE),"")</f>
        <v/>
      </c>
      <c r="BR168" s="59" t="str">
        <f>IFERROR(VLOOKUP(BP168,'Open Invoices'!$D$1:$E$3000,2,FALSE),"")</f>
        <v/>
      </c>
      <c r="BS168" s="59" t="str">
        <f>IFERROR(VLOOKUP($E168,'Nov 2015'!$D$1:$Z$300,22,FALSE),"-")</f>
        <v>-</v>
      </c>
      <c r="BT168" s="59" t="str">
        <f>IFERROR(VLOOKUP($E168,'Nov 2015'!$D$1:$Z$300,4,FALSE),"-")</f>
        <v>-</v>
      </c>
      <c r="BU168" s="59" t="str">
        <f>IFERROR(VLOOKUP(BT168,'Paid Invoices'!$F$6:$I$381,3,FALSE),"")</f>
        <v/>
      </c>
      <c r="BV168" s="59" t="str">
        <f>IFERROR(VLOOKUP(BT168,'Open Invoices'!$D$1:$E$3000,2,FALSE),"")</f>
        <v/>
      </c>
      <c r="BW168" s="59" t="str">
        <f>IFERROR(VLOOKUP($E168,'Oct 2015'!$D$1:$Z$300,22,FALSE),"-")</f>
        <v>-</v>
      </c>
      <c r="BX168" s="59" t="str">
        <f>IFERROR(VLOOKUP($E168,'Oct 2015'!$D$1:$Z$300,4,FALSE),"-")</f>
        <v>-</v>
      </c>
      <c r="BY168" s="59" t="str">
        <f>IFERROR(VLOOKUP(BX168,'Paid Invoices'!$F$6:$I$381,3,FALSE),"")</f>
        <v/>
      </c>
      <c r="BZ168" s="59" t="str">
        <f>IFERROR(VLOOKUP(BX168,'Open Invoices'!$D$1:$E$3000,2,FALSE),"")</f>
        <v/>
      </c>
      <c r="CA168" s="59" t="str">
        <f>IFERROR(VLOOKUP($E168,'Sep 2015'!$D$1:$Z$300,22,FALSE),"-")</f>
        <v>-</v>
      </c>
      <c r="CB168" s="59" t="str">
        <f>IFERROR(VLOOKUP($E168,'Sep 2015'!$D$1:$Z$300,4,FALSE),"-")</f>
        <v>-</v>
      </c>
      <c r="CC168" s="59" t="str">
        <f>IFERROR(VLOOKUP(CB168,'Paid Invoices'!$F$6:$I$381,3,FALSE),"")</f>
        <v/>
      </c>
      <c r="CD168" s="59" t="str">
        <f>IFERROR(VLOOKUP(CB168,'Open Invoices'!$D$1:$E$3000,2,FALSE),"")</f>
        <v/>
      </c>
      <c r="CE168" s="52"/>
      <c r="CF168" s="52" t="s">
        <v>2115</v>
      </c>
      <c r="CG168" s="49" t="str">
        <f>IFERROR(IFERROR(VLOOKUP($E168,'Asset Group  All Assets'!$B$1:$C$500,2,FALSE),(VLOOKUP($E168,'Missing-WSU-POs'!$B$1:$D$500,3,FALSE))),"?")</f>
        <v>P0779968</v>
      </c>
      <c r="CH168" s="31" t="str">
        <f>IF(G168="","",G168)</f>
        <v>P0779968</v>
      </c>
      <c r="CI168" s="31" t="str">
        <f>IF(CG168=CH168,"","Wrong PO")</f>
        <v/>
      </c>
      <c r="CJ168" s="29" t="str">
        <f>IFERROR(IF(VLOOKUP($E168,'Org July 2016 '!$D$1:$Z$500,3,FALSE)=G168,"-","Wrong PO"),"new")</f>
        <v>Wrong PO</v>
      </c>
      <c r="CK168" s="32">
        <f>IF(CJ168="wrong PO",(VLOOKUP($E168,'Org July 2016 '!$D$1:$Z$500,3,FALSE)),"")</f>
        <v>0</v>
      </c>
      <c r="CL168" s="29" t="str">
        <f>IFERROR(IF(VLOOKUP($E168,'Org June 2016 '!$D$1:$Z$500,3,FALSE)=G168,"-","Wrong PO"),"new")</f>
        <v>Wrong PO</v>
      </c>
      <c r="CM168" s="32">
        <f>IF(CL168="wrong PO",(VLOOKUP($E168,'Org June 2016 '!$D$1:$Z$500,3,FALSE)),"")</f>
        <v>0</v>
      </c>
      <c r="CN168" s="29" t="str">
        <f>IFERROR(IF(VLOOKUP($E168,'May 2016'!D241:Z740,3,FALSE)=G168,"-","Wrong PO"),"new")</f>
        <v>new</v>
      </c>
      <c r="CO168" s="32" t="str">
        <f>IF(CN168="wrong PO",(VLOOKUP($E168,'May 2016'!D241:Z740,3,FALSE)),"")</f>
        <v/>
      </c>
      <c r="CP168" s="29" t="str">
        <f>IFERROR(IF(VLOOKUP($E168,'Apr 2016'!$D$1:$Z$500,3,FALSE)=G168,"-","Wrong PO"),"new")</f>
        <v>Wrong PO</v>
      </c>
      <c r="CQ168" s="32" t="str">
        <f>IF(CP168="wrong PO",(VLOOKUP($E168,'Apr 2016'!$D$1:$Z$500,3,FALSE)),"")</f>
        <v>75522162</v>
      </c>
      <c r="CR168" s="32" t="str">
        <f>IFERROR(IF(VLOOKUP($E168,'Mar 2016'!$D$1:$Z$500,3,FALSE)=G168,"-","Wrong PO"),"new")</f>
        <v>Wrong PO</v>
      </c>
      <c r="CS168" s="32" t="str">
        <f>IF(CP168="wrong PO",(VLOOKUP($E168,'Mar 2016'!$D$1:$Z$500,3,FALSE)),"")</f>
        <v>75522162</v>
      </c>
      <c r="CT168" s="32" t="str">
        <f>IFERROR(IF(VLOOKUP($E168,'Feb 2016'!$D$1:$Z$500,3,FALSE)=G168,"-","Wrong PO"),"new")</f>
        <v>new</v>
      </c>
      <c r="CU168" s="32" t="e">
        <f>IF(CP168="wrong PO",(VLOOKUP($E168,'Feb 2016'!$D$1:$Z$500,3,FALSE)),"")</f>
        <v>#N/A</v>
      </c>
      <c r="CV168" s="29" t="str">
        <f>IFERROR(IF(VLOOKUP($E168,'Jan 2016'!$D$1:$Z$500,3,FALSE)=G168,"-","Wrong PO"),"new")</f>
        <v>new</v>
      </c>
      <c r="CW168" s="32" t="str">
        <f>IF(CV168="wrong PO",(VLOOKUP($E168,'Jan 2016'!$D$1:$Z$500,3,FALSE)),"")</f>
        <v/>
      </c>
      <c r="CX168" s="29" t="str">
        <f>IFERROR(IF(VLOOKUP($E168,'Dec 2015'!$D$1:$Z$500,3,FALSE)=G168,"-","Wrong PO"),"new")</f>
        <v>new</v>
      </c>
      <c r="CY168" s="32" t="str">
        <f>IF(CX168="wrong PO",(VLOOKUP($E168,'Dec 2015'!$D$1:$Z$500,3,FALSE)),"")</f>
        <v/>
      </c>
      <c r="CZ168" s="29" t="str">
        <f>IFERROR(IF(VLOOKUP($E168,'Nov 2015'!$D$1:$Z$500,3,FALSE)=G168,"-","Wrong PO"),"new")</f>
        <v>new</v>
      </c>
      <c r="DA168" s="32" t="str">
        <f>IF(CZ168="wrong PO",(VLOOKUP($E168,'Nov 2015'!$D$1:$Z$500,3,FALSE)),"")</f>
        <v/>
      </c>
      <c r="DB168" s="29" t="str">
        <f>IFERROR(IF(VLOOKUP($E168,'Oct 2015'!$D$1:$Z$500,3,FALSE)=G168,"-","Wrong PO"),"new")</f>
        <v>new</v>
      </c>
      <c r="DC168" s="32" t="str">
        <f>IF(DB168="wrong PO",(VLOOKUP($E168,'Oct 2015'!$D$1:$Z$500,3,FALSE)),"")</f>
        <v/>
      </c>
      <c r="DD168" s="29" t="str">
        <f>IFERROR(IF(VLOOKUP($E168,'Sep 2015'!$D$1:$Z$500,3,FALSE)=G168,"-","Wrong PO"),"new")</f>
        <v>new</v>
      </c>
      <c r="DE168" s="32" t="str">
        <f>IF(DD168="wrong PO",(VLOOKUP($E168,'Sep 2015'!$D$1:$Z$500,3,FALSE)),"")</f>
        <v/>
      </c>
    </row>
    <row r="169" spans="1:109">
      <c r="A169" s="115">
        <v>243</v>
      </c>
      <c r="B169" s="2" t="s">
        <v>841</v>
      </c>
      <c r="C169" s="2" t="s">
        <v>510</v>
      </c>
      <c r="D169" s="2" t="s">
        <v>69</v>
      </c>
      <c r="E169" s="2" t="s">
        <v>265</v>
      </c>
      <c r="F169" s="2" t="s">
        <v>504</v>
      </c>
      <c r="G169" s="21" t="s">
        <v>1528</v>
      </c>
      <c r="H169" s="21" t="str">
        <f>IFERROR(VLOOKUP($E169,'Wayne Master'!$B$1:$C$315,2,FALSE),"not on master")</f>
        <v>P0775952</v>
      </c>
      <c r="I169" s="11" t="s">
        <v>2044</v>
      </c>
      <c r="J169" s="3">
        <v>42321</v>
      </c>
      <c r="K169" s="2" t="s">
        <v>774</v>
      </c>
      <c r="L169" s="2" t="s">
        <v>381</v>
      </c>
      <c r="M169" s="2" t="s">
        <v>30</v>
      </c>
      <c r="N169" s="2" t="s">
        <v>31</v>
      </c>
      <c r="O169" s="2" t="s">
        <v>32</v>
      </c>
      <c r="P169" s="4">
        <v>11176</v>
      </c>
      <c r="Q169" s="4">
        <v>12299</v>
      </c>
      <c r="R169" s="4">
        <v>1123</v>
      </c>
      <c r="S169" s="5">
        <v>18.98</v>
      </c>
      <c r="T169" s="4">
        <v>4156</v>
      </c>
      <c r="U169" s="4">
        <v>4568</v>
      </c>
      <c r="V169" s="4">
        <v>412</v>
      </c>
      <c r="W169" s="5">
        <v>24.64</v>
      </c>
      <c r="X169" s="5">
        <v>0</v>
      </c>
      <c r="Y169" s="14">
        <v>43.62</v>
      </c>
      <c r="Z169" s="14">
        <v>0</v>
      </c>
      <c r="AA169" s="14">
        <v>43.62</v>
      </c>
      <c r="AB169" s="4">
        <v>24580</v>
      </c>
      <c r="AC169" s="55"/>
      <c r="AD169" s="59">
        <f>SUM(AI169,AM169,AQ169,AU169,AY169,BC169,BG169,BK169,BO169,BS169,BW169,CA169)</f>
        <v>273.34999999999997</v>
      </c>
      <c r="AE169" s="59">
        <f>(Q169*0.0169)+(U169*0.0598)</f>
        <v>481.01949999999999</v>
      </c>
      <c r="AF169" s="102">
        <f>IFERROR(IFERROR(VLOOKUP($G169,'FPO034'!$J$9:$Q$196,7,FALSE),(VLOOKUP($H169,'FPO034'!$J$9:$Q$196,7,FALSE))),"No PO")</f>
        <v>754.82</v>
      </c>
      <c r="AG169" s="102">
        <f>IFERROR(IFERROR(VLOOKUP($G169,'FPO034'!$J$9:$Q$196,8,FALSE),(VLOOKUP($H169,'FPO034'!$J$9:$Q$196,8,FALSE))),"No PO")</f>
        <v>0</v>
      </c>
      <c r="AH169" s="102" t="str">
        <f>IF(AG169&lt;&gt;0,"No",IF(AD169&gt;AF169,"No",IF(AD169/AE169&lt;1,"--",IF(AD169/AE169&lt;1.02,"Maybe","No"))))</f>
        <v>--</v>
      </c>
      <c r="AI169" s="59">
        <f>IFERROR(VLOOKUP($E169,'Rev2 Aug 16'!$D$1:$Z$300,22,FALSE),"-")</f>
        <v>43.62</v>
      </c>
      <c r="AJ169" s="59" t="str">
        <f>IFERROR(VLOOKUP($E169,'Rev2 Aug 16'!$D$1:$Z$300,5,FALSE),"-")</f>
        <v>WAY2001H6BK</v>
      </c>
      <c r="AK169" s="59" t="str">
        <f>IFERROR(VLOOKUP(AJ169,'Paid Invoices'!$F$6:$I$381,3,FALSE),"")</f>
        <v/>
      </c>
      <c r="AL169" s="59" t="str">
        <f>IFERROR(VLOOKUP(AJ169,'Open Invoices'!$D$1:$E$3000,2,FALSE),"")</f>
        <v/>
      </c>
      <c r="AM169" s="59">
        <f>IFERROR(VLOOKUP($E169,'Rev2 July 16'!$D$1:$Z$300,22,FALSE),"-")</f>
        <v>229.73</v>
      </c>
      <c r="AN169" s="59" t="str">
        <f>IFERROR(VLOOKUP($E169,'Rev2 July 16'!$D$1:$Z$300,5,FALSE),"-")</f>
        <v>WAY2001G6BN</v>
      </c>
      <c r="AO169" s="59" t="str">
        <f>IFERROR(VLOOKUP(AN169,'Paid Invoices'!$F$6:$I$381,3,FALSE),"")</f>
        <v/>
      </c>
      <c r="AP169" s="59" t="str">
        <f>IFERROR(VLOOKUP(AN169,'Open Invoices'!$D$1:$E$3000,2,FALSE),"")</f>
        <v/>
      </c>
      <c r="AQ169" s="59" t="str">
        <f>IFERROR(VLOOKUP($E169,'Rev June 16'!$D$1:$Z$300,22,FALSE),"-")</f>
        <v>-</v>
      </c>
      <c r="AR169" s="59" t="str">
        <f>IFERROR(VLOOKUP($E169,'Rev June 16'!$D$1:$Z$300,4,FALSE),"-")</f>
        <v>-</v>
      </c>
      <c r="AS169" s="59" t="str">
        <f>IFERROR(VLOOKUP(AR169,'Paid Invoices'!$F$6:$I$381,3,FALSE),"")</f>
        <v/>
      </c>
      <c r="AT169" s="59" t="str">
        <f>IFERROR(VLOOKUP(AR169,'Open Invoices'!$D$1:$E$3000,2,FALSE),"")</f>
        <v/>
      </c>
      <c r="AU169" s="59" t="str">
        <f>IFERROR(VLOOKUP($E169,'May 2016'!$D$1:$Z$300,22,FALSE),"-")</f>
        <v>-</v>
      </c>
      <c r="AV169" s="59" t="str">
        <f>IFERROR(VLOOKUP($E169,'May 2016'!$D$1:$Z$300,4,FALSE),"-")</f>
        <v>-</v>
      </c>
      <c r="AW169" s="59" t="str">
        <f>IFERROR(VLOOKUP(AV169,'Paid Invoices'!$F$6:$I$381,3,FALSE),"")</f>
        <v/>
      </c>
      <c r="AX169" s="59" t="str">
        <f>IFERROR(VLOOKUP(AV169,'Open Invoices'!$D$1:$E$3000,2,FALSE),"")</f>
        <v/>
      </c>
      <c r="AY169" s="59" t="str">
        <f>IFERROR(VLOOKUP($E169,'Apr 2016'!$D$1:$Z$300,22,FALSE),"-")</f>
        <v>-</v>
      </c>
      <c r="AZ169" s="59" t="str">
        <f>IFERROR(VLOOKUP($E169,'Apr 2016'!$D$1:$Z$300,4,FALSE),"-")</f>
        <v>-</v>
      </c>
      <c r="BA169" s="59" t="str">
        <f>IFERROR(VLOOKUP(AZ169,'Paid Invoices'!$F$6:$I$381,3,FALSE),"")</f>
        <v/>
      </c>
      <c r="BB169" s="59" t="str">
        <f>IFERROR(VLOOKUP(AZ169,'Open Invoices'!$D$1:$E$3000,2,FALSE),"")</f>
        <v/>
      </c>
      <c r="BC169" s="59" t="str">
        <f>IFERROR(VLOOKUP($E169,'Mar 2016'!$D$1:$Z$300,22,FALSE),"-")</f>
        <v>-</v>
      </c>
      <c r="BD169" s="59" t="str">
        <f>IFERROR(VLOOKUP($E169,'Mar 2016'!$D$1:$Z$300,4,FALSE),"-")</f>
        <v>-</v>
      </c>
      <c r="BE169" s="59" t="str">
        <f>IFERROR(VLOOKUP(BD169,'Paid Invoices'!$F$6:$I$381,3,FALSE),"")</f>
        <v/>
      </c>
      <c r="BF169" s="59" t="str">
        <f>IFERROR(VLOOKUP(BD169,'Open Invoices'!$D$1:$E$3000,2,FALSE),"")</f>
        <v/>
      </c>
      <c r="BG169" s="59" t="str">
        <f>IFERROR(VLOOKUP($E169,'Feb 2016'!$D$1:$Z$300,22,FALSE),"-")</f>
        <v>-</v>
      </c>
      <c r="BH169" s="59" t="str">
        <f>IFERROR(VLOOKUP($E169,'Feb 2016'!$D$1:$Z$300,4,FALSE),"-")</f>
        <v>-</v>
      </c>
      <c r="BI169" s="59" t="str">
        <f>IFERROR(VLOOKUP(BH169,'Paid Invoices'!$F$6:$I$381,3,FALSE),"")</f>
        <v/>
      </c>
      <c r="BJ169" s="59" t="str">
        <f>IFERROR(VLOOKUP(BH169,'Open Invoices'!$D$1:$E$3000,2,FALSE),"")</f>
        <v/>
      </c>
      <c r="BK169" s="59" t="str">
        <f>IFERROR(VLOOKUP($E169,'Jan 2016'!$D$1:$Z$300,22,FALSE),"-")</f>
        <v>-</v>
      </c>
      <c r="BL169" s="59" t="str">
        <f>IFERROR(VLOOKUP($E169,'Jan 2016'!$D$1:$Z$300,4,FALSE),"-")</f>
        <v>-</v>
      </c>
      <c r="BM169" s="59" t="str">
        <f>IFERROR(VLOOKUP(BL169,'Paid Invoices'!$F$6:$I$381,3,FALSE),"")</f>
        <v/>
      </c>
      <c r="BN169" s="59" t="str">
        <f>IFERROR(VLOOKUP(BL169,'Open Invoices'!$D$1:$E$3000,2,FALSE),"")</f>
        <v/>
      </c>
      <c r="BO169" s="59" t="str">
        <f>IFERROR(VLOOKUP($E169,'Dec 2015'!$D$1:$Z$300,22,FALSE),"-")</f>
        <v>-</v>
      </c>
      <c r="BP169" s="59" t="str">
        <f>IFERROR(VLOOKUP($E169,'Dec 2015'!$D$1:$Z$300,4,FALSE),"-")</f>
        <v>-</v>
      </c>
      <c r="BQ169" s="59" t="str">
        <f>IFERROR(VLOOKUP(BP169,'Paid Invoices'!$F$6:$I$381,3,FALSE),"")</f>
        <v/>
      </c>
      <c r="BR169" s="59" t="str">
        <f>IFERROR(VLOOKUP(BP169,'Open Invoices'!$D$1:$E$3000,2,FALSE),"")</f>
        <v/>
      </c>
      <c r="BS169" s="59" t="str">
        <f>IFERROR(VLOOKUP($E169,'Nov 2015'!$D$1:$Z$300,22,FALSE),"-")</f>
        <v>-</v>
      </c>
      <c r="BT169" s="59" t="str">
        <f>IFERROR(VLOOKUP($E169,'Nov 2015'!$D$1:$Z$300,4,FALSE),"-")</f>
        <v>-</v>
      </c>
      <c r="BU169" s="59" t="str">
        <f>IFERROR(VLOOKUP(BT169,'Paid Invoices'!$F$6:$I$381,3,FALSE),"")</f>
        <v/>
      </c>
      <c r="BV169" s="59" t="str">
        <f>IFERROR(VLOOKUP(BT169,'Open Invoices'!$D$1:$E$3000,2,FALSE),"")</f>
        <v/>
      </c>
      <c r="BW169" s="59" t="str">
        <f>IFERROR(VLOOKUP($E169,'Oct 2015'!$D$1:$Z$300,22,FALSE),"-")</f>
        <v>-</v>
      </c>
      <c r="BX169" s="59" t="str">
        <f>IFERROR(VLOOKUP($E169,'Oct 2015'!$D$1:$Z$300,4,FALSE),"-")</f>
        <v>-</v>
      </c>
      <c r="BY169" s="59" t="str">
        <f>IFERROR(VLOOKUP(BX169,'Paid Invoices'!$F$6:$I$381,3,FALSE),"")</f>
        <v/>
      </c>
      <c r="BZ169" s="59" t="str">
        <f>IFERROR(VLOOKUP(BX169,'Open Invoices'!$D$1:$E$3000,2,FALSE),"")</f>
        <v/>
      </c>
      <c r="CA169" s="59" t="str">
        <f>IFERROR(VLOOKUP($E169,'Sep 2015'!$D$1:$Z$300,22,FALSE),"-")</f>
        <v>-</v>
      </c>
      <c r="CB169" s="59" t="str">
        <f>IFERROR(VLOOKUP($E169,'Sep 2015'!$D$1:$Z$300,4,FALSE),"-")</f>
        <v>-</v>
      </c>
      <c r="CC169" s="59" t="str">
        <f>IFERROR(VLOOKUP(CB169,'Paid Invoices'!$F$6:$I$381,3,FALSE),"")</f>
        <v/>
      </c>
      <c r="CD169" s="59" t="str">
        <f>IFERROR(VLOOKUP(CB169,'Open Invoices'!$D$1:$E$3000,2,FALSE),"")</f>
        <v/>
      </c>
      <c r="CE169" s="52"/>
      <c r="CF169" s="52" t="s">
        <v>2115</v>
      </c>
      <c r="CG169" s="49" t="str">
        <f>IFERROR(IFERROR(VLOOKUP($E169,'Asset Group  All Assets'!$B$1:$C$500,2,FALSE),(VLOOKUP($E169,'Missing-WSU-POs'!$B$1:$D$500,3,FALSE))),"?")</f>
        <v>P0775952</v>
      </c>
      <c r="CH169" s="31" t="str">
        <f>IF(G169="","",G169)</f>
        <v>P0775952</v>
      </c>
      <c r="CI169" s="31" t="str">
        <f>IF(CG169=CH169,"","Wrong PO")</f>
        <v/>
      </c>
      <c r="CJ169" s="29" t="str">
        <f>IFERROR(IF(VLOOKUP($E169,'Org July 2016 '!$D$1:$Z$500,3,FALSE)=G169,"-","Wrong PO"),"new")</f>
        <v>Wrong PO</v>
      </c>
      <c r="CK169" s="32">
        <f>IF(CJ169="wrong PO",(VLOOKUP($E169,'Org July 2016 '!$D$1:$Z$500,3,FALSE)),"")</f>
        <v>0</v>
      </c>
      <c r="CL169" s="29" t="str">
        <f>IFERROR(IF(VLOOKUP($E169,'Org June 2016 '!$D$1:$Z$500,3,FALSE)=G169,"-","Wrong PO"),"new")</f>
        <v>Wrong PO</v>
      </c>
      <c r="CM169" s="32">
        <f>IF(CL169="wrong PO",(VLOOKUP($E169,'Org June 2016 '!$D$1:$Z$500,3,FALSE)),"")</f>
        <v>0</v>
      </c>
      <c r="CN169" s="29" t="str">
        <f>IFERROR(IF(VLOOKUP($E169,'May 2016'!D243:Z742,3,FALSE)=G169,"-","Wrong PO"),"new")</f>
        <v>new</v>
      </c>
      <c r="CO169" s="32" t="str">
        <f>IF(CN169="wrong PO",(VLOOKUP($E169,'May 2016'!D243:Z742,3,FALSE)),"")</f>
        <v/>
      </c>
      <c r="CP169" s="29" t="str">
        <f>IFERROR(IF(VLOOKUP($E169,'Apr 2016'!$D$1:$Z$500,3,FALSE)=G169,"-","Wrong PO"),"new")</f>
        <v>new</v>
      </c>
      <c r="CQ169" s="32" t="str">
        <f>IF(CP169="wrong PO",(VLOOKUP($E169,'Apr 2016'!$D$1:$Z$500,3,FALSE)),"")</f>
        <v/>
      </c>
      <c r="CR169" s="32" t="str">
        <f>IFERROR(IF(VLOOKUP($E169,'Mar 2016'!$D$1:$Z$500,3,FALSE)=G169,"-","Wrong PO"),"new")</f>
        <v>new</v>
      </c>
      <c r="CS169" s="32" t="str">
        <f>IF(CP169="wrong PO",(VLOOKUP($E169,'Mar 2016'!$D$1:$Z$500,3,FALSE)),"")</f>
        <v/>
      </c>
      <c r="CT169" s="32" t="str">
        <f>IFERROR(IF(VLOOKUP($E169,'Feb 2016'!$D$1:$Z$500,3,FALSE)=G169,"-","Wrong PO"),"new")</f>
        <v>new</v>
      </c>
      <c r="CU169" s="32" t="str">
        <f>IF(CP169="wrong PO",(VLOOKUP($E169,'Feb 2016'!$D$1:$Z$500,3,FALSE)),"")</f>
        <v/>
      </c>
      <c r="CV169" s="29" t="str">
        <f>IFERROR(IF(VLOOKUP($E169,'Jan 2016'!$D$1:$Z$500,3,FALSE)=G169,"-","Wrong PO"),"new")</f>
        <v>new</v>
      </c>
      <c r="CW169" s="32" t="str">
        <f>IF(CV169="wrong PO",(VLOOKUP($E169,'Jan 2016'!$D$1:$Z$500,3,FALSE)),"")</f>
        <v/>
      </c>
      <c r="CX169" s="29" t="str">
        <f>IFERROR(IF(VLOOKUP($E169,'Dec 2015'!$D$1:$Z$500,3,FALSE)=G169,"-","Wrong PO"),"new")</f>
        <v>new</v>
      </c>
      <c r="CY169" s="32" t="str">
        <f>IF(CX169="wrong PO",(VLOOKUP($E169,'Dec 2015'!$D$1:$Z$500,3,FALSE)),"")</f>
        <v/>
      </c>
      <c r="CZ169" s="29" t="str">
        <f>IFERROR(IF(VLOOKUP($E169,'Nov 2015'!$D$1:$Z$500,3,FALSE)=G169,"-","Wrong PO"),"new")</f>
        <v>new</v>
      </c>
      <c r="DA169" s="32" t="str">
        <f>IF(CZ169="wrong PO",(VLOOKUP($E169,'Nov 2015'!$D$1:$Z$500,3,FALSE)),"")</f>
        <v/>
      </c>
      <c r="DB169" s="29" t="str">
        <f>IFERROR(IF(VLOOKUP($E169,'Oct 2015'!$D$1:$Z$500,3,FALSE)=G169,"-","Wrong PO"),"new")</f>
        <v>new</v>
      </c>
      <c r="DC169" s="32" t="str">
        <f>IF(DB169="wrong PO",(VLOOKUP($E169,'Oct 2015'!$D$1:$Z$500,3,FALSE)),"")</f>
        <v/>
      </c>
      <c r="DD169" s="29" t="str">
        <f>IFERROR(IF(VLOOKUP($E169,'Sep 2015'!$D$1:$Z$500,3,FALSE)=G169,"-","Wrong PO"),"new")</f>
        <v>new</v>
      </c>
      <c r="DE169" s="32" t="str">
        <f>IF(DD169="wrong PO",(VLOOKUP($E169,'Sep 2015'!$D$1:$Z$500,3,FALSE)),"")</f>
        <v/>
      </c>
    </row>
    <row r="170" spans="1:109">
      <c r="A170" s="115">
        <v>2</v>
      </c>
      <c r="B170" s="2" t="s">
        <v>841</v>
      </c>
      <c r="C170" s="2" t="s">
        <v>510</v>
      </c>
      <c r="D170" s="2" t="s">
        <v>781</v>
      </c>
      <c r="E170" s="2" t="s">
        <v>93</v>
      </c>
      <c r="F170" s="2" t="s">
        <v>67</v>
      </c>
      <c r="G170" s="21" t="s">
        <v>94</v>
      </c>
      <c r="H170" s="21" t="str">
        <f>IFERROR(VLOOKUP($E170,'Wayne Master'!$B$1:$C$315,2,FALSE),"not on master")</f>
        <v>Call</v>
      </c>
      <c r="I170" s="11" t="s">
        <v>2109</v>
      </c>
      <c r="J170" s="3">
        <v>42501</v>
      </c>
      <c r="K170" s="2"/>
      <c r="L170" s="2" t="s">
        <v>722</v>
      </c>
      <c r="M170" s="2" t="s">
        <v>394</v>
      </c>
      <c r="N170" s="2" t="s">
        <v>31</v>
      </c>
      <c r="O170" s="2" t="s">
        <v>382</v>
      </c>
      <c r="P170" s="4">
        <v>61</v>
      </c>
      <c r="Q170" s="4">
        <v>64</v>
      </c>
      <c r="R170" s="4">
        <v>3</v>
      </c>
      <c r="S170" s="5">
        <v>0.08</v>
      </c>
      <c r="T170" s="4">
        <v>10</v>
      </c>
      <c r="U170" s="4">
        <v>10</v>
      </c>
      <c r="V170" s="4">
        <v>0</v>
      </c>
      <c r="W170" s="5">
        <v>0</v>
      </c>
      <c r="X170" s="5">
        <v>0</v>
      </c>
      <c r="Y170" s="14">
        <v>0.08</v>
      </c>
      <c r="Z170" s="14">
        <v>0</v>
      </c>
      <c r="AA170" s="14">
        <v>0.08</v>
      </c>
      <c r="AB170" s="4">
        <v>24580</v>
      </c>
      <c r="AC170" s="55"/>
      <c r="AD170" s="59">
        <f>SUM(AI170,AM170,AQ170,AU170,AY170,BC170,BG170,BK170,BO170,BS170,BW170,CA170)</f>
        <v>1.48</v>
      </c>
      <c r="AE170" s="59">
        <f>(Q170*0.0169)+(U170*0.0598)</f>
        <v>1.6795999999999998</v>
      </c>
      <c r="AF170" s="102" t="str">
        <f>IFERROR(IFERROR(VLOOKUP($G170,'FPO034'!$J$9:$Q$196,7,FALSE),(VLOOKUP($H170,'FPO034'!$J$9:$Q$196,7,FALSE))),"No PO")</f>
        <v>No PO</v>
      </c>
      <c r="AG170" s="102" t="str">
        <f>IFERROR(IFERROR(VLOOKUP($G170,'FPO034'!$J$9:$Q$196,8,FALSE),(VLOOKUP($H170,'FPO034'!$J$9:$Q$196,8,FALSE))),"No PO")</f>
        <v>No PO</v>
      </c>
      <c r="AH170" s="102" t="str">
        <f>IF(AG170&lt;&gt;0,"No",IF(AD170&gt;AF170,"No",IF(AD170/AE170&lt;1,"--",IF(AD170/AE170&lt;1.02,"Maybe","No"))))</f>
        <v>No</v>
      </c>
      <c r="AI170" s="59">
        <f>IFERROR(VLOOKUP($E170,'Rev2 Aug 16'!$D$1:$Z$300,22,FALSE),"-")</f>
        <v>0.08</v>
      </c>
      <c r="AJ170" s="59" t="str">
        <f>IFERROR(VLOOKUP($E170,'Rev2 Aug 16'!$D$1:$Z$300,5,FALSE),"-")</f>
        <v>WAY2001H6A</v>
      </c>
      <c r="AK170" s="59" t="str">
        <f>IFERROR(VLOOKUP(AJ170,'Paid Invoices'!$F$6:$I$381,3,FALSE),"")</f>
        <v/>
      </c>
      <c r="AL170" s="59" t="str">
        <f>IFERROR(VLOOKUP(AJ170,'Open Invoices'!$D$1:$E$3000,2,FALSE),"")</f>
        <v/>
      </c>
      <c r="AM170" s="59">
        <f>IFERROR(VLOOKUP($E170,'Rev2 July 16'!$D$1:$Z$300,22,FALSE),"-")</f>
        <v>1.4</v>
      </c>
      <c r="AN170" s="59" t="str">
        <f>IFERROR(VLOOKUP($E170,'Rev2 July 16'!$D$1:$Z$300,5,FALSE),"-")</f>
        <v>WAY2001G6A</v>
      </c>
      <c r="AO170" s="59" t="str">
        <f>IFERROR(VLOOKUP(AN170,'Paid Invoices'!$F$6:$I$381,3,FALSE),"")</f>
        <v/>
      </c>
      <c r="AP170" s="59" t="str">
        <f>IFERROR(VLOOKUP(AN170,'Open Invoices'!$D$1:$E$3000,2,FALSE),"")</f>
        <v/>
      </c>
      <c r="AQ170" s="59">
        <f>IFERROR(VLOOKUP($E170,'Rev June 16'!$D$1:$Z$300,22,FALSE),"-")</f>
        <v>0</v>
      </c>
      <c r="AR170" s="59" t="str">
        <f>IFERROR(VLOOKUP($E170,'Rev June 16'!$D$1:$Z$300,4,FALSE),"-")</f>
        <v>WAY2001F6A</v>
      </c>
      <c r="AS170" s="59" t="str">
        <f>IFERROR(VLOOKUP(AR170,'Paid Invoices'!$F$6:$I$381,3,FALSE),"")</f>
        <v/>
      </c>
      <c r="AT170" s="59" t="str">
        <f>IFERROR(VLOOKUP(AR170,'Open Invoices'!$D$1:$E$3000,2,FALSE),"")</f>
        <v/>
      </c>
      <c r="AU170" s="59" t="str">
        <f>IFERROR(VLOOKUP($E170,'May 2016'!$D$1:$Z$300,22,FALSE),"-")</f>
        <v>-</v>
      </c>
      <c r="AV170" s="59" t="str">
        <f>IFERROR(VLOOKUP($E170,'May 2016'!$D$1:$Z$300,4,FALSE),"-")</f>
        <v>-</v>
      </c>
      <c r="AW170" s="59" t="str">
        <f>IFERROR(VLOOKUP(AV170,'Paid Invoices'!$F$6:$I$381,3,FALSE),"")</f>
        <v/>
      </c>
      <c r="AX170" s="59" t="str">
        <f>IFERROR(VLOOKUP(AV170,'Open Invoices'!$D$1:$E$3000,2,FALSE),"")</f>
        <v/>
      </c>
      <c r="AY170" s="59" t="str">
        <f>IFERROR(VLOOKUP($E170,'Apr 2016'!$D$1:$Z$300,22,FALSE),"-")</f>
        <v>-</v>
      </c>
      <c r="AZ170" s="59" t="str">
        <f>IFERROR(VLOOKUP($E170,'Apr 2016'!$D$1:$Z$300,4,FALSE),"-")</f>
        <v>-</v>
      </c>
      <c r="BA170" s="59" t="str">
        <f>IFERROR(VLOOKUP(AZ170,'Paid Invoices'!$F$6:$I$381,3,FALSE),"")</f>
        <v/>
      </c>
      <c r="BB170" s="59" t="str">
        <f>IFERROR(VLOOKUP(AZ170,'Open Invoices'!$D$1:$E$3000,2,FALSE),"")</f>
        <v/>
      </c>
      <c r="BC170" s="59" t="str">
        <f>IFERROR(VLOOKUP($E170,'Mar 2016'!$D$1:$Z$300,22,FALSE),"-")</f>
        <v>-</v>
      </c>
      <c r="BD170" s="59" t="str">
        <f>IFERROR(VLOOKUP($E170,'Mar 2016'!$D$1:$Z$300,4,FALSE),"-")</f>
        <v>-</v>
      </c>
      <c r="BE170" s="59" t="str">
        <f>IFERROR(VLOOKUP(BD170,'Paid Invoices'!$F$6:$I$381,3,FALSE),"")</f>
        <v/>
      </c>
      <c r="BF170" s="59" t="str">
        <f>IFERROR(VLOOKUP(BD170,'Open Invoices'!$D$1:$E$3000,2,FALSE),"")</f>
        <v/>
      </c>
      <c r="BG170" s="59" t="str">
        <f>IFERROR(VLOOKUP($E170,'Feb 2016'!$D$1:$Z$300,22,FALSE),"-")</f>
        <v>-</v>
      </c>
      <c r="BH170" s="59" t="str">
        <f>IFERROR(VLOOKUP($E170,'Feb 2016'!$D$1:$Z$300,4,FALSE),"-")</f>
        <v>-</v>
      </c>
      <c r="BI170" s="59" t="str">
        <f>IFERROR(VLOOKUP(BH170,'Paid Invoices'!$F$6:$I$381,3,FALSE),"")</f>
        <v/>
      </c>
      <c r="BJ170" s="59" t="str">
        <f>IFERROR(VLOOKUP(BH170,'Open Invoices'!$D$1:$E$3000,2,FALSE),"")</f>
        <v/>
      </c>
      <c r="BK170" s="59" t="str">
        <f>IFERROR(VLOOKUP($E170,'Jan 2016'!$D$1:$Z$300,22,FALSE),"-")</f>
        <v>-</v>
      </c>
      <c r="BL170" s="59" t="str">
        <f>IFERROR(VLOOKUP($E170,'Jan 2016'!$D$1:$Z$300,4,FALSE),"-")</f>
        <v>-</v>
      </c>
      <c r="BM170" s="59" t="str">
        <f>IFERROR(VLOOKUP(BL170,'Paid Invoices'!$F$6:$I$381,3,FALSE),"")</f>
        <v/>
      </c>
      <c r="BN170" s="59" t="str">
        <f>IFERROR(VLOOKUP(BL170,'Open Invoices'!$D$1:$E$3000,2,FALSE),"")</f>
        <v/>
      </c>
      <c r="BO170" s="59" t="str">
        <f>IFERROR(VLOOKUP($E170,'Dec 2015'!$D$1:$Z$300,22,FALSE),"-")</f>
        <v>-</v>
      </c>
      <c r="BP170" s="59" t="str">
        <f>IFERROR(VLOOKUP($E170,'Dec 2015'!$D$1:$Z$300,4,FALSE),"-")</f>
        <v>-</v>
      </c>
      <c r="BQ170" s="59" t="str">
        <f>IFERROR(VLOOKUP(BP170,'Paid Invoices'!$F$6:$I$381,3,FALSE),"")</f>
        <v/>
      </c>
      <c r="BR170" s="59" t="str">
        <f>IFERROR(VLOOKUP(BP170,'Open Invoices'!$D$1:$E$3000,2,FALSE),"")</f>
        <v/>
      </c>
      <c r="BS170" s="59" t="str">
        <f>IFERROR(VLOOKUP($E170,'Nov 2015'!$D$1:$Z$300,22,FALSE),"-")</f>
        <v>-</v>
      </c>
      <c r="BT170" s="59" t="str">
        <f>IFERROR(VLOOKUP($E170,'Nov 2015'!$D$1:$Z$300,4,FALSE),"-")</f>
        <v>-</v>
      </c>
      <c r="BU170" s="59" t="str">
        <f>IFERROR(VLOOKUP(BT170,'Paid Invoices'!$F$6:$I$381,3,FALSE),"")</f>
        <v/>
      </c>
      <c r="BV170" s="59" t="str">
        <f>IFERROR(VLOOKUP(BT170,'Open Invoices'!$D$1:$E$3000,2,FALSE),"")</f>
        <v/>
      </c>
      <c r="BW170" s="59" t="str">
        <f>IFERROR(VLOOKUP($E170,'Oct 2015'!$D$1:$Z$300,22,FALSE),"-")</f>
        <v>-</v>
      </c>
      <c r="BX170" s="59" t="str">
        <f>IFERROR(VLOOKUP($E170,'Oct 2015'!$D$1:$Z$300,4,FALSE),"-")</f>
        <v>-</v>
      </c>
      <c r="BY170" s="59" t="str">
        <f>IFERROR(VLOOKUP(BX170,'Paid Invoices'!$F$6:$I$381,3,FALSE),"")</f>
        <v/>
      </c>
      <c r="BZ170" s="59" t="str">
        <f>IFERROR(VLOOKUP(BX170,'Open Invoices'!$D$1:$E$3000,2,FALSE),"")</f>
        <v/>
      </c>
      <c r="CA170" s="59" t="str">
        <f>IFERROR(VLOOKUP($E170,'Sep 2015'!$D$1:$Z$300,22,FALSE),"-")</f>
        <v>-</v>
      </c>
      <c r="CB170" s="59" t="str">
        <f>IFERROR(VLOOKUP($E170,'Sep 2015'!$D$1:$Z$300,4,FALSE),"-")</f>
        <v>-</v>
      </c>
      <c r="CC170" s="59" t="str">
        <f>IFERROR(VLOOKUP(CB170,'Paid Invoices'!$F$6:$I$381,3,FALSE),"")</f>
        <v/>
      </c>
      <c r="CD170" s="59" t="str">
        <f>IFERROR(VLOOKUP(CB170,'Open Invoices'!$D$1:$E$3000,2,FALSE),"")</f>
        <v/>
      </c>
      <c r="CE170" s="52"/>
      <c r="CF170" s="52" t="s">
        <v>2115</v>
      </c>
      <c r="CG170" s="49" t="str">
        <f>IFERROR(IFERROR(VLOOKUP($E170,'Asset Group  All Assets'!$B$1:$C$500,2,FALSE),(VLOOKUP($E170,'Missing-WSU-POs'!$B$1:$D$500,3,FALSE))),"?")</f>
        <v>Needed</v>
      </c>
      <c r="CH170" s="31" t="str">
        <f>IF(G170="","",G170)</f>
        <v/>
      </c>
      <c r="CI170" s="31" t="str">
        <f>IF(CG170=CH170,"","Wrong PO")</f>
        <v>Wrong PO</v>
      </c>
      <c r="CJ170" s="29" t="str">
        <f>IFERROR(IF(VLOOKUP($E170,'Org July 2016 '!$D$1:$Z$500,3,FALSE)=G170,"-","Wrong PO"),"new")</f>
        <v>-</v>
      </c>
      <c r="CK170" s="32" t="str">
        <f>IF(CJ170="wrong PO",(VLOOKUP($E170,'Org July 2016 '!$D$1:$Z$500,3,FALSE)),"")</f>
        <v/>
      </c>
      <c r="CL170" s="29" t="str">
        <f>IFERROR(IF(VLOOKUP($E170,'Org June 2016 '!$D$1:$Z$500,3,FALSE)=G170,"-","Wrong PO"),"new")</f>
        <v>-</v>
      </c>
      <c r="CM170" s="32" t="str">
        <f>IF(CL170="wrong PO",(VLOOKUP($E170,'Org June 2016 '!$D$1:$Z$500,3,FALSE)),"")</f>
        <v/>
      </c>
      <c r="CN170" s="29" t="str">
        <f>IFERROR(IF(VLOOKUP($E170,'May 2016'!D2:Z501,3,FALSE)=G170,"-","Wrong PO"),"new")</f>
        <v>new</v>
      </c>
      <c r="CO170" s="32" t="str">
        <f>IF(CN170="wrong PO",(VLOOKUP($E170,'May 2016'!D2:Z501,3,FALSE)),"")</f>
        <v/>
      </c>
      <c r="CP170" s="29" t="str">
        <f>IFERROR(IF(VLOOKUP($E170,'Apr 2016'!$D$1:$Z$500,3,FALSE)=G170,"-","Wrong PO"),"new")</f>
        <v>new</v>
      </c>
      <c r="CQ170" s="32" t="str">
        <f>IF(CP170="wrong PO",(VLOOKUP($E170,'Apr 2016'!$D$1:$Z$500,3,FALSE)),"")</f>
        <v/>
      </c>
      <c r="CR170" s="32" t="str">
        <f>IFERROR(IF(VLOOKUP($E170,'Mar 2016'!$D$1:$Z$500,3,FALSE)=G170,"-","Wrong PO"),"new")</f>
        <v>new</v>
      </c>
      <c r="CS170" s="32" t="str">
        <f>IF(CP170="wrong PO",(VLOOKUP($E170,'Mar 2016'!$D$1:$Z$500,3,FALSE)),"")</f>
        <v/>
      </c>
      <c r="CT170" s="32" t="str">
        <f>IFERROR(IF(VLOOKUP($E170,'Feb 2016'!$D$1:$Z$500,3,FALSE)=G170,"-","Wrong PO"),"new")</f>
        <v>new</v>
      </c>
      <c r="CU170" s="32" t="str">
        <f>IF(CP170="wrong PO",(VLOOKUP($E170,'Feb 2016'!$D$1:$Z$500,3,FALSE)),"")</f>
        <v/>
      </c>
      <c r="CV170" s="29" t="str">
        <f>IFERROR(IF(VLOOKUP($E170,'Jan 2016'!$D$1:$Z$500,3,FALSE)=G170,"-","Wrong PO"),"new")</f>
        <v>new</v>
      </c>
      <c r="CW170" s="32" t="str">
        <f>IF(CV170="wrong PO",(VLOOKUP($E170,'Jan 2016'!$D$1:$Z$500,3,FALSE)),"")</f>
        <v/>
      </c>
      <c r="CX170" s="29" t="str">
        <f>IFERROR(IF(VLOOKUP($E170,'Dec 2015'!$D$1:$Z$500,3,FALSE)=G170,"-","Wrong PO"),"new")</f>
        <v>new</v>
      </c>
      <c r="CY170" s="32" t="str">
        <f>IF(CX170="wrong PO",(VLOOKUP($E170,'Dec 2015'!$D$1:$Z$500,3,FALSE)),"")</f>
        <v/>
      </c>
      <c r="CZ170" s="29" t="str">
        <f>IFERROR(IF(VLOOKUP($E170,'Nov 2015'!$D$1:$Z$500,3,FALSE)=G170,"-","Wrong PO"),"new")</f>
        <v>new</v>
      </c>
      <c r="DA170" s="32" t="str">
        <f>IF(CZ170="wrong PO",(VLOOKUP($E170,'Nov 2015'!$D$1:$Z$500,3,FALSE)),"")</f>
        <v/>
      </c>
      <c r="DB170" s="29" t="str">
        <f>IFERROR(IF(VLOOKUP($E170,'Oct 2015'!$D$1:$Z$500,3,FALSE)=G170,"-","Wrong PO"),"new")</f>
        <v>new</v>
      </c>
      <c r="DC170" s="32" t="str">
        <f>IF(DB170="wrong PO",(VLOOKUP($E170,'Oct 2015'!$D$1:$Z$500,3,FALSE)),"")</f>
        <v/>
      </c>
      <c r="DD170" s="29" t="str">
        <f>IFERROR(IF(VLOOKUP($E170,'Sep 2015'!$D$1:$Z$500,3,FALSE)=G170,"-","Wrong PO"),"new")</f>
        <v>new</v>
      </c>
      <c r="DE170" s="32" t="str">
        <f>IF(DD170="wrong PO",(VLOOKUP($E170,'Sep 2015'!$D$1:$Z$500,3,FALSE)),"")</f>
        <v/>
      </c>
    </row>
    <row r="171" spans="1:109">
      <c r="A171" s="115">
        <v>3</v>
      </c>
      <c r="B171" s="2" t="s">
        <v>841</v>
      </c>
      <c r="C171" s="2" t="s">
        <v>510</v>
      </c>
      <c r="D171" s="2" t="s">
        <v>781</v>
      </c>
      <c r="E171" s="2" t="s">
        <v>95</v>
      </c>
      <c r="F171" s="2" t="s">
        <v>67</v>
      </c>
      <c r="G171" s="21" t="s">
        <v>94</v>
      </c>
      <c r="H171" s="21" t="str">
        <f>IFERROR(VLOOKUP($E171,'Wayne Master'!$B$1:$C$315,2,FALSE),"not on master")</f>
        <v>Call</v>
      </c>
      <c r="I171" s="11" t="s">
        <v>2109</v>
      </c>
      <c r="J171" s="3">
        <v>42501</v>
      </c>
      <c r="K171" s="2"/>
      <c r="L171" s="2" t="s">
        <v>722</v>
      </c>
      <c r="M171" s="2" t="s">
        <v>394</v>
      </c>
      <c r="N171" s="2" t="s">
        <v>31</v>
      </c>
      <c r="O171" s="2" t="s">
        <v>382</v>
      </c>
      <c r="P171" s="4">
        <v>2319</v>
      </c>
      <c r="Q171" s="4">
        <v>2321</v>
      </c>
      <c r="R171" s="4">
        <v>2</v>
      </c>
      <c r="S171" s="5">
        <v>0.06</v>
      </c>
      <c r="T171" s="4">
        <v>10</v>
      </c>
      <c r="U171" s="4">
        <v>10</v>
      </c>
      <c r="V171" s="4">
        <v>0</v>
      </c>
      <c r="W171" s="5">
        <v>0</v>
      </c>
      <c r="X171" s="5">
        <v>0</v>
      </c>
      <c r="Y171" s="14">
        <v>0.06</v>
      </c>
      <c r="Z171" s="14">
        <v>0</v>
      </c>
      <c r="AA171" s="14">
        <v>0.06</v>
      </c>
      <c r="AB171" s="4">
        <v>24580</v>
      </c>
      <c r="AC171" s="55"/>
      <c r="AD171" s="59">
        <f>SUM(AI171,AM171,AQ171,AU171,AY171,BC171,BG171,BK171,BO171,BS171,BW171,CA171)</f>
        <v>63.56</v>
      </c>
      <c r="AE171" s="59">
        <f>(Q171*0.0169)+(U171*0.0598)</f>
        <v>39.822899999999997</v>
      </c>
      <c r="AF171" s="102" t="str">
        <f>IFERROR(IFERROR(VLOOKUP($G171,'FPO034'!$J$9:$Q$196,7,FALSE),(VLOOKUP($H171,'FPO034'!$J$9:$Q$196,7,FALSE))),"No PO")</f>
        <v>No PO</v>
      </c>
      <c r="AG171" s="102" t="str">
        <f>IFERROR(IFERROR(VLOOKUP($G171,'FPO034'!$J$9:$Q$196,8,FALSE),(VLOOKUP($H171,'FPO034'!$J$9:$Q$196,8,FALSE))),"No PO")</f>
        <v>No PO</v>
      </c>
      <c r="AH171" s="102" t="str">
        <f>IF(AG171&lt;&gt;0,"No",IF(AD171&gt;AF171,"No",IF(AD171/AE171&lt;1,"--",IF(AD171/AE171&lt;1.02,"Maybe","No"))))</f>
        <v>No</v>
      </c>
      <c r="AI171" s="59">
        <f>IFERROR(VLOOKUP($E171,'Rev2 Aug 16'!$D$1:$Z$300,22,FALSE),"-")</f>
        <v>0.06</v>
      </c>
      <c r="AJ171" s="59" t="str">
        <f>IFERROR(VLOOKUP($E171,'Rev2 Aug 16'!$D$1:$Z$300,5,FALSE),"-")</f>
        <v>WAY2001H6A</v>
      </c>
      <c r="AK171" s="59" t="str">
        <f>IFERROR(VLOOKUP(AJ171,'Paid Invoices'!$F$6:$I$381,3,FALSE),"")</f>
        <v/>
      </c>
      <c r="AL171" s="59" t="str">
        <f>IFERROR(VLOOKUP(AJ171,'Open Invoices'!$D$1:$E$3000,2,FALSE),"")</f>
        <v/>
      </c>
      <c r="AM171" s="59">
        <f>IFERROR(VLOOKUP($E171,'Rev2 July 16'!$D$1:$Z$300,22,FALSE),"-")</f>
        <v>63.5</v>
      </c>
      <c r="AN171" s="59" t="str">
        <f>IFERROR(VLOOKUP($E171,'Rev2 July 16'!$D$1:$Z$300,5,FALSE),"-")</f>
        <v>WAY2001G6A</v>
      </c>
      <c r="AO171" s="59" t="str">
        <f>IFERROR(VLOOKUP(AN171,'Paid Invoices'!$F$6:$I$381,3,FALSE),"")</f>
        <v/>
      </c>
      <c r="AP171" s="59" t="str">
        <f>IFERROR(VLOOKUP(AN171,'Open Invoices'!$D$1:$E$3000,2,FALSE),"")</f>
        <v/>
      </c>
      <c r="AQ171" s="59">
        <f>IFERROR(VLOOKUP($E171,'Rev June 16'!$D$1:$Z$300,22,FALSE),"-")</f>
        <v>0</v>
      </c>
      <c r="AR171" s="59" t="str">
        <f>IFERROR(VLOOKUP($E171,'Rev June 16'!$D$1:$Z$300,4,FALSE),"-")</f>
        <v>WAY2001F6A</v>
      </c>
      <c r="AS171" s="59" t="str">
        <f>IFERROR(VLOOKUP(AR171,'Paid Invoices'!$F$6:$I$381,3,FALSE),"")</f>
        <v/>
      </c>
      <c r="AT171" s="59" t="str">
        <f>IFERROR(VLOOKUP(AR171,'Open Invoices'!$D$1:$E$3000,2,FALSE),"")</f>
        <v/>
      </c>
      <c r="AU171" s="59" t="str">
        <f>IFERROR(VLOOKUP($E171,'May 2016'!$D$1:$Z$300,22,FALSE),"-")</f>
        <v>-</v>
      </c>
      <c r="AV171" s="59" t="str">
        <f>IFERROR(VLOOKUP($E171,'May 2016'!$D$1:$Z$300,4,FALSE),"-")</f>
        <v>-</v>
      </c>
      <c r="AW171" s="59" t="str">
        <f>IFERROR(VLOOKUP(AV171,'Paid Invoices'!$F$6:$I$381,3,FALSE),"")</f>
        <v/>
      </c>
      <c r="AX171" s="59" t="str">
        <f>IFERROR(VLOOKUP(AV171,'Open Invoices'!$D$1:$E$3000,2,FALSE),"")</f>
        <v/>
      </c>
      <c r="AY171" s="59" t="str">
        <f>IFERROR(VLOOKUP($E171,'Apr 2016'!$D$1:$Z$300,22,FALSE),"-")</f>
        <v>-</v>
      </c>
      <c r="AZ171" s="59" t="str">
        <f>IFERROR(VLOOKUP($E171,'Apr 2016'!$D$1:$Z$300,4,FALSE),"-")</f>
        <v>-</v>
      </c>
      <c r="BA171" s="59" t="str">
        <f>IFERROR(VLOOKUP(AZ171,'Paid Invoices'!$F$6:$I$381,3,FALSE),"")</f>
        <v/>
      </c>
      <c r="BB171" s="59" t="str">
        <f>IFERROR(VLOOKUP(AZ171,'Open Invoices'!$D$1:$E$3000,2,FALSE),"")</f>
        <v/>
      </c>
      <c r="BC171" s="59" t="str">
        <f>IFERROR(VLOOKUP($E171,'Mar 2016'!$D$1:$Z$300,22,FALSE),"-")</f>
        <v>-</v>
      </c>
      <c r="BD171" s="59" t="str">
        <f>IFERROR(VLOOKUP($E171,'Mar 2016'!$D$1:$Z$300,4,FALSE),"-")</f>
        <v>-</v>
      </c>
      <c r="BE171" s="59" t="str">
        <f>IFERROR(VLOOKUP(BD171,'Paid Invoices'!$F$6:$I$381,3,FALSE),"")</f>
        <v/>
      </c>
      <c r="BF171" s="59" t="str">
        <f>IFERROR(VLOOKUP(BD171,'Open Invoices'!$D$1:$E$3000,2,FALSE),"")</f>
        <v/>
      </c>
      <c r="BG171" s="59" t="str">
        <f>IFERROR(VLOOKUP($E171,'Feb 2016'!$D$1:$Z$300,22,FALSE),"-")</f>
        <v>-</v>
      </c>
      <c r="BH171" s="59" t="str">
        <f>IFERROR(VLOOKUP($E171,'Feb 2016'!$D$1:$Z$300,4,FALSE),"-")</f>
        <v>-</v>
      </c>
      <c r="BI171" s="59" t="str">
        <f>IFERROR(VLOOKUP(BH171,'Paid Invoices'!$F$6:$I$381,3,FALSE),"")</f>
        <v/>
      </c>
      <c r="BJ171" s="59" t="str">
        <f>IFERROR(VLOOKUP(BH171,'Open Invoices'!$D$1:$E$3000,2,FALSE),"")</f>
        <v/>
      </c>
      <c r="BK171" s="59" t="str">
        <f>IFERROR(VLOOKUP($E171,'Jan 2016'!$D$1:$Z$300,22,FALSE),"-")</f>
        <v>-</v>
      </c>
      <c r="BL171" s="59" t="str">
        <f>IFERROR(VLOOKUP($E171,'Jan 2016'!$D$1:$Z$300,4,FALSE),"-")</f>
        <v>-</v>
      </c>
      <c r="BM171" s="59" t="str">
        <f>IFERROR(VLOOKUP(BL171,'Paid Invoices'!$F$6:$I$381,3,FALSE),"")</f>
        <v/>
      </c>
      <c r="BN171" s="59" t="str">
        <f>IFERROR(VLOOKUP(BL171,'Open Invoices'!$D$1:$E$3000,2,FALSE),"")</f>
        <v/>
      </c>
      <c r="BO171" s="59" t="str">
        <f>IFERROR(VLOOKUP($E171,'Dec 2015'!$D$1:$Z$300,22,FALSE),"-")</f>
        <v>-</v>
      </c>
      <c r="BP171" s="59" t="str">
        <f>IFERROR(VLOOKUP($E171,'Dec 2015'!$D$1:$Z$300,4,FALSE),"-")</f>
        <v>-</v>
      </c>
      <c r="BQ171" s="59" t="str">
        <f>IFERROR(VLOOKUP(BP171,'Paid Invoices'!$F$6:$I$381,3,FALSE),"")</f>
        <v/>
      </c>
      <c r="BR171" s="59" t="str">
        <f>IFERROR(VLOOKUP(BP171,'Open Invoices'!$D$1:$E$3000,2,FALSE),"")</f>
        <v/>
      </c>
      <c r="BS171" s="59" t="str">
        <f>IFERROR(VLOOKUP($E171,'Nov 2015'!$D$1:$Z$300,22,FALSE),"-")</f>
        <v>-</v>
      </c>
      <c r="BT171" s="59" t="str">
        <f>IFERROR(VLOOKUP($E171,'Nov 2015'!$D$1:$Z$300,4,FALSE),"-")</f>
        <v>-</v>
      </c>
      <c r="BU171" s="59" t="str">
        <f>IFERROR(VLOOKUP(BT171,'Paid Invoices'!$F$6:$I$381,3,FALSE),"")</f>
        <v/>
      </c>
      <c r="BV171" s="59" t="str">
        <f>IFERROR(VLOOKUP(BT171,'Open Invoices'!$D$1:$E$3000,2,FALSE),"")</f>
        <v/>
      </c>
      <c r="BW171" s="59" t="str">
        <f>IFERROR(VLOOKUP($E171,'Oct 2015'!$D$1:$Z$300,22,FALSE),"-")</f>
        <v>-</v>
      </c>
      <c r="BX171" s="59" t="str">
        <f>IFERROR(VLOOKUP($E171,'Oct 2015'!$D$1:$Z$300,4,FALSE),"-")</f>
        <v>-</v>
      </c>
      <c r="BY171" s="59" t="str">
        <f>IFERROR(VLOOKUP(BX171,'Paid Invoices'!$F$6:$I$381,3,FALSE),"")</f>
        <v/>
      </c>
      <c r="BZ171" s="59" t="str">
        <f>IFERROR(VLOOKUP(BX171,'Open Invoices'!$D$1:$E$3000,2,FALSE),"")</f>
        <v/>
      </c>
      <c r="CA171" s="59" t="str">
        <f>IFERROR(VLOOKUP($E171,'Sep 2015'!$D$1:$Z$300,22,FALSE),"-")</f>
        <v>-</v>
      </c>
      <c r="CB171" s="59" t="str">
        <f>IFERROR(VLOOKUP($E171,'Sep 2015'!$D$1:$Z$300,4,FALSE),"-")</f>
        <v>-</v>
      </c>
      <c r="CC171" s="59" t="str">
        <f>IFERROR(VLOOKUP(CB171,'Paid Invoices'!$F$6:$I$381,3,FALSE),"")</f>
        <v/>
      </c>
      <c r="CD171" s="59" t="str">
        <f>IFERROR(VLOOKUP(CB171,'Open Invoices'!$D$1:$E$3000,2,FALSE),"")</f>
        <v/>
      </c>
      <c r="CE171" s="52"/>
      <c r="CF171" s="52" t="s">
        <v>2115</v>
      </c>
      <c r="CG171" s="49" t="str">
        <f>IFERROR(IFERROR(VLOOKUP($E171,'Asset Group  All Assets'!$B$1:$C$500,2,FALSE),(VLOOKUP($E171,'Missing-WSU-POs'!$B$1:$D$500,3,FALSE))),"?")</f>
        <v>Needed</v>
      </c>
      <c r="CH171" s="31" t="str">
        <f>IF(G171="","",G171)</f>
        <v/>
      </c>
      <c r="CI171" s="31" t="str">
        <f>IF(CG171=CH171,"","Wrong PO")</f>
        <v>Wrong PO</v>
      </c>
      <c r="CJ171" s="29" t="str">
        <f>IFERROR(IF(VLOOKUP($E171,'Org July 2016 '!$D$1:$Z$500,3,FALSE)=G171,"-","Wrong PO"),"new")</f>
        <v>-</v>
      </c>
      <c r="CK171" s="32" t="str">
        <f>IF(CJ171="wrong PO",(VLOOKUP($E171,'Org July 2016 '!$D$1:$Z$500,3,FALSE)),"")</f>
        <v/>
      </c>
      <c r="CL171" s="29" t="str">
        <f>IFERROR(IF(VLOOKUP($E171,'Org June 2016 '!$D$1:$Z$500,3,FALSE)=G171,"-","Wrong PO"),"new")</f>
        <v>-</v>
      </c>
      <c r="CM171" s="32" t="str">
        <f>IF(CL171="wrong PO",(VLOOKUP($E171,'Org June 2016 '!$D$1:$Z$500,3,FALSE)),"")</f>
        <v/>
      </c>
      <c r="CN171" s="29" t="str">
        <f>IFERROR(IF(VLOOKUP($E171,'May 2016'!D3:Z502,3,FALSE)=G171,"-","Wrong PO"),"new")</f>
        <v>new</v>
      </c>
      <c r="CO171" s="32" t="str">
        <f>IF(CN171="wrong PO",(VLOOKUP($E171,'May 2016'!D3:Z502,3,FALSE)),"")</f>
        <v/>
      </c>
      <c r="CP171" s="29" t="str">
        <f>IFERROR(IF(VLOOKUP($E171,'Apr 2016'!$D$1:$Z$500,3,FALSE)=G171,"-","Wrong PO"),"new")</f>
        <v>new</v>
      </c>
      <c r="CQ171" s="32" t="str">
        <f>IF(CP171="wrong PO",(VLOOKUP($E171,'Apr 2016'!$D$1:$Z$500,3,FALSE)),"")</f>
        <v/>
      </c>
      <c r="CR171" s="32" t="str">
        <f>IFERROR(IF(VLOOKUP($E171,'Mar 2016'!$D$1:$Z$500,3,FALSE)=G171,"-","Wrong PO"),"new")</f>
        <v>new</v>
      </c>
      <c r="CS171" s="32" t="str">
        <f>IF(CP171="wrong PO",(VLOOKUP($E171,'Mar 2016'!$D$1:$Z$500,3,FALSE)),"")</f>
        <v/>
      </c>
      <c r="CT171" s="32" t="str">
        <f>IFERROR(IF(VLOOKUP($E171,'Feb 2016'!$D$1:$Z$500,3,FALSE)=G171,"-","Wrong PO"),"new")</f>
        <v>new</v>
      </c>
      <c r="CU171" s="32" t="str">
        <f>IF(CP171="wrong PO",(VLOOKUP($E171,'Feb 2016'!$D$1:$Z$500,3,FALSE)),"")</f>
        <v/>
      </c>
      <c r="CV171" s="29" t="str">
        <f>IFERROR(IF(VLOOKUP($E171,'Jan 2016'!$D$1:$Z$500,3,FALSE)=G171,"-","Wrong PO"),"new")</f>
        <v>new</v>
      </c>
      <c r="CW171" s="32" t="str">
        <f>IF(CV171="wrong PO",(VLOOKUP($E171,'Jan 2016'!$D$1:$Z$500,3,FALSE)),"")</f>
        <v/>
      </c>
      <c r="CX171" s="29" t="str">
        <f>IFERROR(IF(VLOOKUP($E171,'Dec 2015'!$D$1:$Z$500,3,FALSE)=G171,"-","Wrong PO"),"new")</f>
        <v>new</v>
      </c>
      <c r="CY171" s="32" t="str">
        <f>IF(CX171="wrong PO",(VLOOKUP($E171,'Dec 2015'!$D$1:$Z$500,3,FALSE)),"")</f>
        <v/>
      </c>
      <c r="CZ171" s="29" t="str">
        <f>IFERROR(IF(VLOOKUP($E171,'Nov 2015'!$D$1:$Z$500,3,FALSE)=G171,"-","Wrong PO"),"new")</f>
        <v>new</v>
      </c>
      <c r="DA171" s="32" t="str">
        <f>IF(CZ171="wrong PO",(VLOOKUP($E171,'Nov 2015'!$D$1:$Z$500,3,FALSE)),"")</f>
        <v/>
      </c>
      <c r="DB171" s="29" t="str">
        <f>IFERROR(IF(VLOOKUP($E171,'Oct 2015'!$D$1:$Z$500,3,FALSE)=G171,"-","Wrong PO"),"new")</f>
        <v>new</v>
      </c>
      <c r="DC171" s="32" t="str">
        <f>IF(DB171="wrong PO",(VLOOKUP($E171,'Oct 2015'!$D$1:$Z$500,3,FALSE)),"")</f>
        <v/>
      </c>
      <c r="DD171" s="29" t="str">
        <f>IFERROR(IF(VLOOKUP($E171,'Sep 2015'!$D$1:$Z$500,3,FALSE)=G171,"-","Wrong PO"),"new")</f>
        <v>new</v>
      </c>
      <c r="DE171" s="32" t="str">
        <f>IF(DD171="wrong PO",(VLOOKUP($E171,'Sep 2015'!$D$1:$Z$500,3,FALSE)),"")</f>
        <v/>
      </c>
    </row>
    <row r="172" spans="1:109">
      <c r="A172" s="115">
        <v>4</v>
      </c>
      <c r="B172" s="2" t="s">
        <v>841</v>
      </c>
      <c r="C172" s="2" t="s">
        <v>510</v>
      </c>
      <c r="D172" s="2" t="s">
        <v>25</v>
      </c>
      <c r="E172" s="2" t="s">
        <v>120</v>
      </c>
      <c r="F172" s="2" t="s">
        <v>439</v>
      </c>
      <c r="G172" s="21" t="s">
        <v>94</v>
      </c>
      <c r="H172" s="21" t="str">
        <f>IFERROR(VLOOKUP($E172,'Wayne Master'!$B$1:$C$315,2,FALSE),"not on master")</f>
        <v>Call</v>
      </c>
      <c r="I172" s="11" t="s">
        <v>2109</v>
      </c>
      <c r="J172" s="3">
        <v>42257</v>
      </c>
      <c r="K172" s="2" t="s">
        <v>39</v>
      </c>
      <c r="L172" s="2" t="s">
        <v>440</v>
      </c>
      <c r="M172" s="2" t="s">
        <v>30</v>
      </c>
      <c r="N172" s="2" t="s">
        <v>31</v>
      </c>
      <c r="O172" s="2" t="s">
        <v>41</v>
      </c>
      <c r="P172" s="4">
        <v>10</v>
      </c>
      <c r="Q172" s="4">
        <v>10</v>
      </c>
      <c r="R172" s="4">
        <v>0</v>
      </c>
      <c r="S172" s="5">
        <v>0</v>
      </c>
      <c r="T172" s="4">
        <v>0</v>
      </c>
      <c r="U172" s="4">
        <v>0</v>
      </c>
      <c r="V172" s="4">
        <v>0</v>
      </c>
      <c r="W172" s="5">
        <v>0</v>
      </c>
      <c r="X172" s="5">
        <v>0</v>
      </c>
      <c r="Y172" s="14">
        <v>0</v>
      </c>
      <c r="Z172" s="14">
        <v>0</v>
      </c>
      <c r="AA172" s="14">
        <v>0</v>
      </c>
      <c r="AB172" s="4">
        <v>24580</v>
      </c>
      <c r="AC172" s="55"/>
      <c r="AD172" s="59">
        <f>SUM(AI172,AM172,AQ172,AU172,AY172,BC172,BG172,BK172,BO172,BS172,BW172,CA172)</f>
        <v>0</v>
      </c>
      <c r="AE172" s="59">
        <f>(Q172*0.0169)+(U172*0.0598)</f>
        <v>0.16899999999999998</v>
      </c>
      <c r="AF172" s="102" t="str">
        <f>IFERROR(IFERROR(VLOOKUP($G172,'FPO034'!$J$9:$Q$196,7,FALSE),(VLOOKUP($H172,'FPO034'!$J$9:$Q$196,7,FALSE))),"No PO")</f>
        <v>No PO</v>
      </c>
      <c r="AG172" s="102" t="str">
        <f>IFERROR(IFERROR(VLOOKUP($G172,'FPO034'!$J$9:$Q$196,8,FALSE),(VLOOKUP($H172,'FPO034'!$J$9:$Q$196,8,FALSE))),"No PO")</f>
        <v>No PO</v>
      </c>
      <c r="AH172" s="102" t="str">
        <f>IF(AG172&lt;&gt;0,"No",IF(AD172&gt;AF172,"No",IF(AD172/AE172&lt;1,"--",IF(AD172/AE172&lt;1.02,"Maybe","No"))))</f>
        <v>No</v>
      </c>
      <c r="AI172" s="59" t="str">
        <f>IFERROR(VLOOKUP($E172,'Rev2 Aug 16'!$D$1:$Z$300,22,FALSE),"-")</f>
        <v>-</v>
      </c>
      <c r="AJ172" s="59" t="str">
        <f>IFERROR(VLOOKUP($E172,'Rev2 Aug 16'!$D$1:$Z$300,5,FALSE),"-")</f>
        <v>-</v>
      </c>
      <c r="AK172" s="59" t="str">
        <f>IFERROR(VLOOKUP(AJ172,'Paid Invoices'!$F$6:$I$381,3,FALSE),"")</f>
        <v/>
      </c>
      <c r="AL172" s="59" t="str">
        <f>IFERROR(VLOOKUP(AJ172,'Open Invoices'!$D$1:$E$3000,2,FALSE),"")</f>
        <v/>
      </c>
      <c r="AM172" s="59" t="str">
        <f>IFERROR(VLOOKUP($E172,'Rev2 July 16'!$D$1:$Z$300,22,FALSE),"-")</f>
        <v>-</v>
      </c>
      <c r="AN172" s="59" t="str">
        <f>IFERROR(VLOOKUP($E172,'Rev2 July 16'!$D$1:$Z$300,5,FALSE),"-")</f>
        <v>-</v>
      </c>
      <c r="AO172" s="59" t="str">
        <f>IFERROR(VLOOKUP(AN172,'Paid Invoices'!$F$6:$I$381,3,FALSE),"")</f>
        <v/>
      </c>
      <c r="AP172" s="59" t="str">
        <f>IFERROR(VLOOKUP(AN172,'Open Invoices'!$D$1:$E$3000,2,FALSE),"")</f>
        <v/>
      </c>
      <c r="AQ172" s="59">
        <f>IFERROR(VLOOKUP($E172,'Rev June 16'!$D$1:$Z$300,22,FALSE),"-")</f>
        <v>0</v>
      </c>
      <c r="AR172" s="59" t="str">
        <f>IFERROR(VLOOKUP($E172,'Rev June 16'!$D$1:$Z$300,4,FALSE),"-")</f>
        <v>WAY2001F6A</v>
      </c>
      <c r="AS172" s="59" t="str">
        <f>IFERROR(VLOOKUP(AR172,'Paid Invoices'!$F$6:$I$381,3,FALSE),"")</f>
        <v/>
      </c>
      <c r="AT172" s="59" t="str">
        <f>IFERROR(VLOOKUP(AR172,'Open Invoices'!$D$1:$E$3000,2,FALSE),"")</f>
        <v/>
      </c>
      <c r="AU172" s="59" t="str">
        <f>IFERROR(VLOOKUP($E172,'May 2016'!$D$1:$Z$300,22,FALSE),"-")</f>
        <v>-</v>
      </c>
      <c r="AV172" s="59" t="str">
        <f>IFERROR(VLOOKUP($E172,'May 2016'!$D$1:$Z$300,4,FALSE),"-")</f>
        <v>-</v>
      </c>
      <c r="AW172" s="59" t="str">
        <f>IFERROR(VLOOKUP(AV172,'Paid Invoices'!$F$6:$I$381,3,FALSE),"")</f>
        <v/>
      </c>
      <c r="AX172" s="59" t="str">
        <f>IFERROR(VLOOKUP(AV172,'Open Invoices'!$D$1:$E$3000,2,FALSE),"")</f>
        <v/>
      </c>
      <c r="AY172" s="59" t="str">
        <f>IFERROR(VLOOKUP($E172,'Apr 2016'!$D$1:$Z$300,22,FALSE),"-")</f>
        <v>-</v>
      </c>
      <c r="AZ172" s="59" t="str">
        <f>IFERROR(VLOOKUP($E172,'Apr 2016'!$D$1:$Z$300,4,FALSE),"-")</f>
        <v>-</v>
      </c>
      <c r="BA172" s="59" t="str">
        <f>IFERROR(VLOOKUP(AZ172,'Paid Invoices'!$F$6:$I$381,3,FALSE),"")</f>
        <v/>
      </c>
      <c r="BB172" s="59" t="str">
        <f>IFERROR(VLOOKUP(AZ172,'Open Invoices'!$D$1:$E$3000,2,FALSE),"")</f>
        <v/>
      </c>
      <c r="BC172" s="59">
        <f>IFERROR(VLOOKUP($E172,'Mar 2016'!$D$1:$Z$300,22,FALSE),"-")</f>
        <v>0</v>
      </c>
      <c r="BD172" s="59" t="str">
        <f>IFERROR(VLOOKUP($E172,'Mar 2016'!$D$1:$Z$300,4,FALSE),"-")</f>
        <v>WAY2001C6A</v>
      </c>
      <c r="BE172" s="59" t="str">
        <f>IFERROR(VLOOKUP(BD172,'Paid Invoices'!$F$6:$I$381,3,FALSE),"")</f>
        <v/>
      </c>
      <c r="BF172" s="59" t="str">
        <f>IFERROR(VLOOKUP(BD172,'Open Invoices'!$D$1:$E$3000,2,FALSE),"")</f>
        <v/>
      </c>
      <c r="BG172" s="59" t="str">
        <f>IFERROR(VLOOKUP($E172,'Feb 2016'!$D$1:$Z$300,22,FALSE),"-")</f>
        <v>-</v>
      </c>
      <c r="BH172" s="59" t="str">
        <f>IFERROR(VLOOKUP($E172,'Feb 2016'!$D$1:$Z$300,4,FALSE),"-")</f>
        <v>-</v>
      </c>
      <c r="BI172" s="59" t="str">
        <f>IFERROR(VLOOKUP(BH172,'Paid Invoices'!$F$6:$I$381,3,FALSE),"")</f>
        <v/>
      </c>
      <c r="BJ172" s="59" t="str">
        <f>IFERROR(VLOOKUP(BH172,'Open Invoices'!$D$1:$E$3000,2,FALSE),"")</f>
        <v/>
      </c>
      <c r="BK172" s="59">
        <f>IFERROR(VLOOKUP($E172,'Jan 2016'!$D$1:$Z$300,22,FALSE),"-")</f>
        <v>0</v>
      </c>
      <c r="BL172" s="59" t="str">
        <f>IFERROR(VLOOKUP($E172,'Jan 2016'!$D$1:$Z$300,4,FALSE),"-")</f>
        <v>WAY2001A6A</v>
      </c>
      <c r="BM172" s="59" t="str">
        <f>IFERROR(VLOOKUP(BL172,'Paid Invoices'!$F$6:$I$381,3,FALSE),"")</f>
        <v/>
      </c>
      <c r="BN172" s="59" t="str">
        <f>IFERROR(VLOOKUP(BL172,'Open Invoices'!$D$1:$E$3000,2,FALSE),"")</f>
        <v/>
      </c>
      <c r="BO172" s="59" t="str">
        <f>IFERROR(VLOOKUP($E172,'Dec 2015'!$D$1:$Z$300,22,FALSE),"-")</f>
        <v>-</v>
      </c>
      <c r="BP172" s="59" t="str">
        <f>IFERROR(VLOOKUP($E172,'Dec 2015'!$D$1:$Z$300,4,FALSE),"-")</f>
        <v>-</v>
      </c>
      <c r="BQ172" s="59" t="str">
        <f>IFERROR(VLOOKUP(BP172,'Paid Invoices'!$F$6:$I$381,3,FALSE),"")</f>
        <v/>
      </c>
      <c r="BR172" s="59" t="str">
        <f>IFERROR(VLOOKUP(BP172,'Open Invoices'!$D$1:$E$3000,2,FALSE),"")</f>
        <v/>
      </c>
      <c r="BS172" s="59">
        <f>IFERROR(VLOOKUP($E172,'Nov 2015'!$D$1:$Z$300,22,FALSE),"-")</f>
        <v>0</v>
      </c>
      <c r="BT172" s="59" t="str">
        <f>IFERROR(VLOOKUP($E172,'Nov 2015'!$D$1:$Z$300,4,FALSE),"-")</f>
        <v>WAY2001K5A</v>
      </c>
      <c r="BU172" s="59" t="str">
        <f>IFERROR(VLOOKUP(BT172,'Paid Invoices'!$F$6:$I$381,3,FALSE),"")</f>
        <v/>
      </c>
      <c r="BV172" s="59" t="str">
        <f>IFERROR(VLOOKUP(BT172,'Open Invoices'!$D$1:$E$3000,2,FALSE),"")</f>
        <v/>
      </c>
      <c r="BW172" s="59" t="str">
        <f>IFERROR(VLOOKUP($E172,'Oct 2015'!$D$1:$Z$300,22,FALSE),"-")</f>
        <v>-</v>
      </c>
      <c r="BX172" s="59" t="str">
        <f>IFERROR(VLOOKUP($E172,'Oct 2015'!$D$1:$Z$300,4,FALSE),"-")</f>
        <v>-</v>
      </c>
      <c r="BY172" s="59" t="str">
        <f>IFERROR(VLOOKUP(BX172,'Paid Invoices'!$F$6:$I$381,3,FALSE),"")</f>
        <v/>
      </c>
      <c r="BZ172" s="59" t="str">
        <f>IFERROR(VLOOKUP(BX172,'Open Invoices'!$D$1:$E$3000,2,FALSE),"")</f>
        <v/>
      </c>
      <c r="CA172" s="59" t="str">
        <f>IFERROR(VLOOKUP($E172,'Sep 2015'!$D$1:$Z$300,22,FALSE),"-")</f>
        <v>-</v>
      </c>
      <c r="CB172" s="59" t="str">
        <f>IFERROR(VLOOKUP($E172,'Sep 2015'!$D$1:$Z$300,4,FALSE),"-")</f>
        <v>-</v>
      </c>
      <c r="CC172" s="59" t="str">
        <f>IFERROR(VLOOKUP(CB172,'Paid Invoices'!$F$6:$I$381,3,FALSE),"")</f>
        <v/>
      </c>
      <c r="CD172" s="59" t="str">
        <f>IFERROR(VLOOKUP(CB172,'Open Invoices'!$D$1:$E$3000,2,FALSE),"")</f>
        <v/>
      </c>
      <c r="CE172" s="52"/>
      <c r="CF172" s="52" t="s">
        <v>2115</v>
      </c>
      <c r="CG172" s="49" t="str">
        <f>IFERROR(IFERROR(VLOOKUP($E172,'Asset Group  All Assets'!$B$1:$C$500,2,FALSE),(VLOOKUP($E172,'Missing-WSU-POs'!$B$1:$D$500,3,FALSE))),"?")</f>
        <v>Needed</v>
      </c>
      <c r="CH172" s="31" t="str">
        <f>IF(G172="","",G172)</f>
        <v/>
      </c>
      <c r="CI172" s="31" t="str">
        <f>IF(CG172=CH172,"","Wrong PO")</f>
        <v>Wrong PO</v>
      </c>
      <c r="CJ172" s="29" t="str">
        <f>IFERROR(IF(VLOOKUP($E172,'Org July 2016 '!$D$1:$Z$500,3,FALSE)=G172,"-","Wrong PO"),"new")</f>
        <v>-</v>
      </c>
      <c r="CK172" s="32" t="str">
        <f>IF(CJ172="wrong PO",(VLOOKUP($E172,'Org July 2016 '!$D$1:$Z$500,3,FALSE)),"")</f>
        <v/>
      </c>
      <c r="CL172" s="29" t="str">
        <f>IFERROR(IF(VLOOKUP($E172,'Org June 2016 '!$D$1:$Z$500,3,FALSE)=G172,"-","Wrong PO"),"new")</f>
        <v>-</v>
      </c>
      <c r="CM172" s="32" t="str">
        <f>IF(CL172="wrong PO",(VLOOKUP($E172,'Org June 2016 '!$D$1:$Z$500,3,FALSE)),"")</f>
        <v/>
      </c>
      <c r="CN172" s="29" t="str">
        <f>IFERROR(IF(VLOOKUP($E172,'May 2016'!D4:Z503,3,FALSE)=G172,"-","Wrong PO"),"new")</f>
        <v>new</v>
      </c>
      <c r="CO172" s="32" t="str">
        <f>IF(CN172="wrong PO",(VLOOKUP($E172,'May 2016'!D4:Z503,3,FALSE)),"")</f>
        <v/>
      </c>
      <c r="CP172" s="29" t="str">
        <f>IFERROR(IF(VLOOKUP($E172,'Apr 2016'!$D$1:$Z$500,3,FALSE)=G172,"-","Wrong PO"),"new")</f>
        <v>new</v>
      </c>
      <c r="CQ172" s="32" t="str">
        <f>IF(CP172="wrong PO",(VLOOKUP($E172,'Apr 2016'!$D$1:$Z$500,3,FALSE)),"")</f>
        <v/>
      </c>
      <c r="CR172" s="32" t="str">
        <f>IFERROR(IF(VLOOKUP($E172,'Mar 2016'!$D$1:$Z$500,3,FALSE)=G172,"-","Wrong PO"),"new")</f>
        <v>-</v>
      </c>
      <c r="CS172" s="32" t="str">
        <f>IF(CP172="wrong PO",(VLOOKUP($E172,'Mar 2016'!$D$1:$Z$500,3,FALSE)),"")</f>
        <v/>
      </c>
      <c r="CT172" s="32" t="str">
        <f>IFERROR(IF(VLOOKUP($E172,'Feb 2016'!$D$1:$Z$500,3,FALSE)=G172,"-","Wrong PO"),"new")</f>
        <v>new</v>
      </c>
      <c r="CU172" s="32" t="str">
        <f>IF(CP172="wrong PO",(VLOOKUP($E172,'Feb 2016'!$D$1:$Z$500,3,FALSE)),"")</f>
        <v/>
      </c>
      <c r="CV172" s="29" t="str">
        <f>IFERROR(IF(VLOOKUP($E172,'Jan 2016'!$D$1:$Z$500,3,FALSE)=G172,"-","Wrong PO"),"new")</f>
        <v>-</v>
      </c>
      <c r="CW172" s="32" t="str">
        <f>IF(CV172="wrong PO",(VLOOKUP($E172,'Jan 2016'!$D$1:$Z$500,3,FALSE)),"")</f>
        <v/>
      </c>
      <c r="CX172" s="29" t="str">
        <f>IFERROR(IF(VLOOKUP($E172,'Dec 2015'!$D$1:$Z$500,3,FALSE)=G172,"-","Wrong PO"),"new")</f>
        <v>new</v>
      </c>
      <c r="CY172" s="32" t="str">
        <f>IF(CX172="wrong PO",(VLOOKUP($E172,'Dec 2015'!$D$1:$Z$500,3,FALSE)),"")</f>
        <v/>
      </c>
      <c r="CZ172" s="29" t="str">
        <f>IFERROR(IF(VLOOKUP($E172,'Nov 2015'!$D$1:$Z$500,3,FALSE)=G172,"-","Wrong PO"),"new")</f>
        <v>-</v>
      </c>
      <c r="DA172" s="32" t="str">
        <f>IF(CZ172="wrong PO",(VLOOKUP($E172,'Nov 2015'!$D$1:$Z$500,3,FALSE)),"")</f>
        <v/>
      </c>
      <c r="DB172" s="29" t="str">
        <f>IFERROR(IF(VLOOKUP($E172,'Oct 2015'!$D$1:$Z$500,3,FALSE)=G172,"-","Wrong PO"),"new")</f>
        <v>new</v>
      </c>
      <c r="DC172" s="32" t="str">
        <f>IF(DB172="wrong PO",(VLOOKUP($E172,'Oct 2015'!$D$1:$Z$500,3,FALSE)),"")</f>
        <v/>
      </c>
      <c r="DD172" s="29" t="str">
        <f>IFERROR(IF(VLOOKUP($E172,'Sep 2015'!$D$1:$Z$500,3,FALSE)=G172,"-","Wrong PO"),"new")</f>
        <v>new</v>
      </c>
      <c r="DE172" s="32" t="str">
        <f>IF(DD172="wrong PO",(VLOOKUP($E172,'Sep 2015'!$D$1:$Z$500,3,FALSE)),"")</f>
        <v/>
      </c>
    </row>
    <row r="173" spans="1:109">
      <c r="A173" s="115">
        <v>5</v>
      </c>
      <c r="B173" s="2" t="s">
        <v>841</v>
      </c>
      <c r="C173" s="2" t="s">
        <v>510</v>
      </c>
      <c r="D173" s="2" t="s">
        <v>25</v>
      </c>
      <c r="E173" s="2" t="s">
        <v>136</v>
      </c>
      <c r="F173" s="2" t="s">
        <v>750</v>
      </c>
      <c r="G173" s="21" t="s">
        <v>94</v>
      </c>
      <c r="H173" s="21" t="str">
        <f>IFERROR(VLOOKUP($E173,'Wayne Master'!$B$1:$C$315,2,FALSE),"not on master")</f>
        <v>Call</v>
      </c>
      <c r="I173" s="11" t="s">
        <v>2109</v>
      </c>
      <c r="J173" s="3">
        <v>42444</v>
      </c>
      <c r="K173" s="2" t="s">
        <v>39</v>
      </c>
      <c r="L173" s="2" t="s">
        <v>751</v>
      </c>
      <c r="M173" s="2" t="s">
        <v>30</v>
      </c>
      <c r="N173" s="2" t="s">
        <v>31</v>
      </c>
      <c r="O173" s="2" t="s">
        <v>32</v>
      </c>
      <c r="P173" s="4">
        <v>20</v>
      </c>
      <c r="Q173" s="4">
        <v>20</v>
      </c>
      <c r="R173" s="4">
        <v>0</v>
      </c>
      <c r="S173" s="14">
        <v>0</v>
      </c>
      <c r="T173" s="4">
        <v>0</v>
      </c>
      <c r="U173" s="4">
        <v>0</v>
      </c>
      <c r="V173" s="4">
        <v>0</v>
      </c>
      <c r="W173" s="5">
        <v>0</v>
      </c>
      <c r="X173" s="5">
        <v>0</v>
      </c>
      <c r="Y173" s="14">
        <v>0</v>
      </c>
      <c r="Z173" s="14">
        <v>0</v>
      </c>
      <c r="AA173" s="14">
        <v>0</v>
      </c>
      <c r="AB173" s="4">
        <v>24580</v>
      </c>
      <c r="AC173" s="55"/>
      <c r="AD173" s="59">
        <f>SUM(AI173,AM173,AQ173,AU173,AY173,BC173,BG173,BK173,BO173,BS173,BW173,CA173)</f>
        <v>0</v>
      </c>
      <c r="AE173" s="59">
        <f>(Q173*0.0169)+(U173*0.0598)</f>
        <v>0.33799999999999997</v>
      </c>
      <c r="AF173" s="102" t="str">
        <f>IFERROR(IFERROR(VLOOKUP($G173,'FPO034'!$J$9:$Q$196,7,FALSE),(VLOOKUP($H173,'FPO034'!$J$9:$Q$196,7,FALSE))),"No PO")</f>
        <v>No PO</v>
      </c>
      <c r="AG173" s="102" t="str">
        <f>IFERROR(IFERROR(VLOOKUP($G173,'FPO034'!$J$9:$Q$196,8,FALSE),(VLOOKUP($H173,'FPO034'!$J$9:$Q$196,8,FALSE))),"No PO")</f>
        <v>No PO</v>
      </c>
      <c r="AH173" s="102" t="str">
        <f>IF(AG173&lt;&gt;0,"No",IF(AD173&gt;AF173,"No",IF(AD173/AE173&lt;1,"--",IF(AD173/AE173&lt;1.02,"Maybe","No"))))</f>
        <v>No</v>
      </c>
      <c r="AI173" s="59" t="str">
        <f>IFERROR(VLOOKUP($E173,'Rev2 Aug 16'!$D$1:$Z$300,22,FALSE),"-")</f>
        <v>-</v>
      </c>
      <c r="AJ173" s="59" t="str">
        <f>IFERROR(VLOOKUP($E173,'Rev2 Aug 16'!$D$1:$Z$300,5,FALSE),"-")</f>
        <v>-</v>
      </c>
      <c r="AK173" s="59" t="str">
        <f>IFERROR(VLOOKUP(AJ173,'Paid Invoices'!$F$6:$I$381,3,FALSE),"")</f>
        <v/>
      </c>
      <c r="AL173" s="59" t="str">
        <f>IFERROR(VLOOKUP(AJ173,'Open Invoices'!$D$1:$E$3000,2,FALSE),"")</f>
        <v/>
      </c>
      <c r="AM173" s="59" t="str">
        <f>IFERROR(VLOOKUP($E173,'Rev2 July 16'!$D$1:$Z$300,22,FALSE),"-")</f>
        <v>-</v>
      </c>
      <c r="AN173" s="59" t="str">
        <f>IFERROR(VLOOKUP($E173,'Rev2 July 16'!$D$1:$Z$300,5,FALSE),"-")</f>
        <v>-</v>
      </c>
      <c r="AO173" s="59" t="str">
        <f>IFERROR(VLOOKUP(AN173,'Paid Invoices'!$F$6:$I$381,3,FALSE),"")</f>
        <v/>
      </c>
      <c r="AP173" s="59" t="str">
        <f>IFERROR(VLOOKUP(AN173,'Open Invoices'!$D$1:$E$3000,2,FALSE),"")</f>
        <v/>
      </c>
      <c r="AQ173" s="59">
        <f>IFERROR(VLOOKUP($E173,'Rev June 16'!$D$1:$Z$300,22,FALSE),"-")</f>
        <v>0</v>
      </c>
      <c r="AR173" s="59" t="str">
        <f>IFERROR(VLOOKUP($E173,'Rev June 16'!$D$1:$Z$300,4,FALSE),"-")</f>
        <v>WAY2001F6A</v>
      </c>
      <c r="AS173" s="59" t="str">
        <f>IFERROR(VLOOKUP(AR173,'Paid Invoices'!$F$6:$I$381,3,FALSE),"")</f>
        <v/>
      </c>
      <c r="AT173" s="59" t="str">
        <f>IFERROR(VLOOKUP(AR173,'Open Invoices'!$D$1:$E$3000,2,FALSE),"")</f>
        <v/>
      </c>
      <c r="AU173" s="59" t="str">
        <f>IFERROR(VLOOKUP($E173,'May 2016'!$D$1:$Z$300,22,FALSE),"-")</f>
        <v>-</v>
      </c>
      <c r="AV173" s="59" t="str">
        <f>IFERROR(VLOOKUP($E173,'May 2016'!$D$1:$Z$300,4,FALSE),"-")</f>
        <v>-</v>
      </c>
      <c r="AW173" s="59" t="str">
        <f>IFERROR(VLOOKUP(AV173,'Paid Invoices'!$F$6:$I$381,3,FALSE),"")</f>
        <v/>
      </c>
      <c r="AX173" s="59" t="str">
        <f>IFERROR(VLOOKUP(AV173,'Open Invoices'!$D$1:$E$3000,2,FALSE),"")</f>
        <v/>
      </c>
      <c r="AY173" s="59" t="str">
        <f>IFERROR(VLOOKUP($E173,'Apr 2016'!$D$1:$Z$300,22,FALSE),"-")</f>
        <v>-</v>
      </c>
      <c r="AZ173" s="59" t="str">
        <f>IFERROR(VLOOKUP($E173,'Apr 2016'!$D$1:$Z$300,4,FALSE),"-")</f>
        <v>-</v>
      </c>
      <c r="BA173" s="59" t="str">
        <f>IFERROR(VLOOKUP(AZ173,'Paid Invoices'!$F$6:$I$381,3,FALSE),"")</f>
        <v/>
      </c>
      <c r="BB173" s="59" t="str">
        <f>IFERROR(VLOOKUP(AZ173,'Open Invoices'!$D$1:$E$3000,2,FALSE),"")</f>
        <v/>
      </c>
      <c r="BC173" s="59">
        <f>IFERROR(VLOOKUP($E173,'Mar 2016'!$D$1:$Z$300,22,FALSE),"-")</f>
        <v>0</v>
      </c>
      <c r="BD173" s="59" t="str">
        <f>IFERROR(VLOOKUP($E173,'Mar 2016'!$D$1:$Z$300,4,FALSE),"-")</f>
        <v>WAY2001C6A</v>
      </c>
      <c r="BE173" s="59" t="str">
        <f>IFERROR(VLOOKUP(BD173,'Paid Invoices'!$F$6:$I$381,3,FALSE),"")</f>
        <v/>
      </c>
      <c r="BF173" s="59" t="str">
        <f>IFERROR(VLOOKUP(BD173,'Open Invoices'!$D$1:$E$3000,2,FALSE),"")</f>
        <v/>
      </c>
      <c r="BG173" s="59" t="str">
        <f>IFERROR(VLOOKUP($E173,'Feb 2016'!$D$1:$Z$300,22,FALSE),"-")</f>
        <v>-</v>
      </c>
      <c r="BH173" s="59" t="str">
        <f>IFERROR(VLOOKUP($E173,'Feb 2016'!$D$1:$Z$300,4,FALSE),"-")</f>
        <v>-</v>
      </c>
      <c r="BI173" s="59" t="str">
        <f>IFERROR(VLOOKUP(BH173,'Paid Invoices'!$F$6:$I$381,3,FALSE),"")</f>
        <v/>
      </c>
      <c r="BJ173" s="59" t="str">
        <f>IFERROR(VLOOKUP(BH173,'Open Invoices'!$D$1:$E$3000,2,FALSE),"")</f>
        <v/>
      </c>
      <c r="BK173" s="59" t="str">
        <f>IFERROR(VLOOKUP($E173,'Jan 2016'!$D$1:$Z$300,22,FALSE),"-")</f>
        <v>-</v>
      </c>
      <c r="BL173" s="59" t="str">
        <f>IFERROR(VLOOKUP($E173,'Jan 2016'!$D$1:$Z$300,4,FALSE),"-")</f>
        <v>-</v>
      </c>
      <c r="BM173" s="59" t="str">
        <f>IFERROR(VLOOKUP(BL173,'Paid Invoices'!$F$6:$I$381,3,FALSE),"")</f>
        <v/>
      </c>
      <c r="BN173" s="59" t="str">
        <f>IFERROR(VLOOKUP(BL173,'Open Invoices'!$D$1:$E$3000,2,FALSE),"")</f>
        <v/>
      </c>
      <c r="BO173" s="59" t="str">
        <f>IFERROR(VLOOKUP($E173,'Dec 2015'!$D$1:$Z$300,22,FALSE),"-")</f>
        <v>-</v>
      </c>
      <c r="BP173" s="59" t="str">
        <f>IFERROR(VLOOKUP($E173,'Dec 2015'!$D$1:$Z$300,4,FALSE),"-")</f>
        <v>-</v>
      </c>
      <c r="BQ173" s="59" t="str">
        <f>IFERROR(VLOOKUP(BP173,'Paid Invoices'!$F$6:$I$381,3,FALSE),"")</f>
        <v/>
      </c>
      <c r="BR173" s="59" t="str">
        <f>IFERROR(VLOOKUP(BP173,'Open Invoices'!$D$1:$E$3000,2,FALSE),"")</f>
        <v/>
      </c>
      <c r="BS173" s="59" t="str">
        <f>IFERROR(VLOOKUP($E173,'Nov 2015'!$D$1:$Z$300,22,FALSE),"-")</f>
        <v>-</v>
      </c>
      <c r="BT173" s="59" t="str">
        <f>IFERROR(VLOOKUP($E173,'Nov 2015'!$D$1:$Z$300,4,FALSE),"-")</f>
        <v>-</v>
      </c>
      <c r="BU173" s="59" t="str">
        <f>IFERROR(VLOOKUP(BT173,'Paid Invoices'!$F$6:$I$381,3,FALSE),"")</f>
        <v/>
      </c>
      <c r="BV173" s="59" t="str">
        <f>IFERROR(VLOOKUP(BT173,'Open Invoices'!$D$1:$E$3000,2,FALSE),"")</f>
        <v/>
      </c>
      <c r="BW173" s="59" t="str">
        <f>IFERROR(VLOOKUP($E173,'Oct 2015'!$D$1:$Z$300,22,FALSE),"-")</f>
        <v>-</v>
      </c>
      <c r="BX173" s="59" t="str">
        <f>IFERROR(VLOOKUP($E173,'Oct 2015'!$D$1:$Z$300,4,FALSE),"-")</f>
        <v>-</v>
      </c>
      <c r="BY173" s="59" t="str">
        <f>IFERROR(VLOOKUP(BX173,'Paid Invoices'!$F$6:$I$381,3,FALSE),"")</f>
        <v/>
      </c>
      <c r="BZ173" s="59" t="str">
        <f>IFERROR(VLOOKUP(BX173,'Open Invoices'!$D$1:$E$3000,2,FALSE),"")</f>
        <v/>
      </c>
      <c r="CA173" s="59" t="str">
        <f>IFERROR(VLOOKUP($E173,'Sep 2015'!$D$1:$Z$300,22,FALSE),"-")</f>
        <v>-</v>
      </c>
      <c r="CB173" s="59" t="str">
        <f>IFERROR(VLOOKUP($E173,'Sep 2015'!$D$1:$Z$300,4,FALSE),"-")</f>
        <v>-</v>
      </c>
      <c r="CC173" s="59" t="str">
        <f>IFERROR(VLOOKUP(CB173,'Paid Invoices'!$F$6:$I$381,3,FALSE),"")</f>
        <v/>
      </c>
      <c r="CD173" s="59" t="str">
        <f>IFERROR(VLOOKUP(CB173,'Open Invoices'!$D$1:$E$3000,2,FALSE),"")</f>
        <v/>
      </c>
      <c r="CE173" s="52"/>
      <c r="CF173" s="52" t="s">
        <v>2115</v>
      </c>
      <c r="CG173" s="49" t="str">
        <f>IFERROR(IFERROR(VLOOKUP($E173,'Asset Group  All Assets'!$B$1:$C$500,2,FALSE),(VLOOKUP($E173,'Missing-WSU-POs'!$B$1:$D$500,3,FALSE))),"?")</f>
        <v>Needed</v>
      </c>
      <c r="CH173" s="31" t="str">
        <f>IF(G173="","",G173)</f>
        <v/>
      </c>
      <c r="CI173" s="31" t="str">
        <f>IF(CG173=CH173,"","Wrong PO")</f>
        <v>Wrong PO</v>
      </c>
      <c r="CJ173" s="29" t="str">
        <f>IFERROR(IF(VLOOKUP($E173,'Org July 2016 '!$D$1:$Z$500,3,FALSE)=G173,"-","Wrong PO"),"new")</f>
        <v>-</v>
      </c>
      <c r="CK173" s="32" t="str">
        <f>IF(CJ173="wrong PO",(VLOOKUP($E173,'Org July 2016 '!$D$1:$Z$500,3,FALSE)),"")</f>
        <v/>
      </c>
      <c r="CL173" s="29" t="str">
        <f>IFERROR(IF(VLOOKUP($E173,'Org June 2016 '!$D$1:$Z$500,3,FALSE)=G173,"-","Wrong PO"),"new")</f>
        <v>-</v>
      </c>
      <c r="CM173" s="32" t="str">
        <f>IF(CL173="wrong PO",(VLOOKUP($E173,'Org June 2016 '!$D$1:$Z$500,3,FALSE)),"")</f>
        <v/>
      </c>
      <c r="CN173" s="29" t="str">
        <f>IFERROR(IF(VLOOKUP($E173,'May 2016'!D5:Z504,3,FALSE)=G173,"-","Wrong PO"),"new")</f>
        <v>new</v>
      </c>
      <c r="CO173" s="32" t="str">
        <f>IF(CN173="wrong PO",(VLOOKUP($E173,'May 2016'!D5:Z504,3,FALSE)),"")</f>
        <v/>
      </c>
      <c r="CP173" s="29" t="str">
        <f>IFERROR(IF(VLOOKUP($E173,'Apr 2016'!$D$1:$Z$500,3,FALSE)=G173,"-","Wrong PO"),"new")</f>
        <v>new</v>
      </c>
      <c r="CQ173" s="32" t="str">
        <f>IF(CP173="wrong PO",(VLOOKUP($E173,'Apr 2016'!$D$1:$Z$500,3,FALSE)),"")</f>
        <v/>
      </c>
      <c r="CR173" s="32" t="str">
        <f>IFERROR(IF(VLOOKUP($E173,'Mar 2016'!$D$1:$Z$500,3,FALSE)=G173,"-","Wrong PO"),"new")</f>
        <v>-</v>
      </c>
      <c r="CS173" s="32" t="str">
        <f>IF(CP173="wrong PO",(VLOOKUP($E173,'Mar 2016'!$D$1:$Z$500,3,FALSE)),"")</f>
        <v/>
      </c>
      <c r="CT173" s="32" t="str">
        <f>IFERROR(IF(VLOOKUP($E173,'Feb 2016'!$D$1:$Z$500,3,FALSE)=G173,"-","Wrong PO"),"new")</f>
        <v>new</v>
      </c>
      <c r="CU173" s="32" t="str">
        <f>IF(CP173="wrong PO",(VLOOKUP($E173,'Feb 2016'!$D$1:$Z$500,3,FALSE)),"")</f>
        <v/>
      </c>
      <c r="CV173" s="29" t="str">
        <f>IFERROR(IF(VLOOKUP($E173,'Jan 2016'!$D$1:$Z$500,3,FALSE)=G173,"-","Wrong PO"),"new")</f>
        <v>new</v>
      </c>
      <c r="CW173" s="32" t="str">
        <f>IF(CV173="wrong PO",(VLOOKUP($E173,'Jan 2016'!$D$1:$Z$500,3,FALSE)),"")</f>
        <v/>
      </c>
      <c r="CX173" s="29" t="str">
        <f>IFERROR(IF(VLOOKUP($E173,'Dec 2015'!$D$1:$Z$500,3,FALSE)=G173,"-","Wrong PO"),"new")</f>
        <v>new</v>
      </c>
      <c r="CY173" s="32" t="str">
        <f>IF(CX173="wrong PO",(VLOOKUP($E173,'Dec 2015'!$D$1:$Z$500,3,FALSE)),"")</f>
        <v/>
      </c>
      <c r="CZ173" s="29" t="str">
        <f>IFERROR(IF(VLOOKUP($E173,'Nov 2015'!$D$1:$Z$500,3,FALSE)=G173,"-","Wrong PO"),"new")</f>
        <v>new</v>
      </c>
      <c r="DA173" s="32" t="str">
        <f>IF(CZ173="wrong PO",(VLOOKUP($E173,'Nov 2015'!$D$1:$Z$500,3,FALSE)),"")</f>
        <v/>
      </c>
      <c r="DB173" s="29" t="str">
        <f>IFERROR(IF(VLOOKUP($E173,'Oct 2015'!$D$1:$Z$500,3,FALSE)=G173,"-","Wrong PO"),"new")</f>
        <v>new</v>
      </c>
      <c r="DC173" s="32" t="str">
        <f>IF(DB173="wrong PO",(VLOOKUP($E173,'Oct 2015'!$D$1:$Z$500,3,FALSE)),"")</f>
        <v/>
      </c>
      <c r="DD173" s="29" t="str">
        <f>IFERROR(IF(VLOOKUP($E173,'Sep 2015'!$D$1:$Z$500,3,FALSE)=G173,"-","Wrong PO"),"new")</f>
        <v>new</v>
      </c>
      <c r="DE173" s="32" t="str">
        <f>IF(DD173="wrong PO",(VLOOKUP($E173,'Sep 2015'!$D$1:$Z$500,3,FALSE)),"")</f>
        <v/>
      </c>
    </row>
    <row r="174" spans="1:109">
      <c r="A174" s="115">
        <v>6</v>
      </c>
      <c r="B174" s="2" t="s">
        <v>841</v>
      </c>
      <c r="C174" s="2" t="s">
        <v>510</v>
      </c>
      <c r="D174" s="2" t="s">
        <v>25</v>
      </c>
      <c r="E174" s="2" t="s">
        <v>141</v>
      </c>
      <c r="F174" s="2" t="s">
        <v>67</v>
      </c>
      <c r="G174" s="21" t="s">
        <v>94</v>
      </c>
      <c r="H174" s="21" t="str">
        <f>IFERROR(VLOOKUP($E174,'Wayne Master'!$B$1:$C$315,2,FALSE),"not on master")</f>
        <v>Call</v>
      </c>
      <c r="I174" s="11" t="s">
        <v>2109</v>
      </c>
      <c r="J174" s="3">
        <v>42499</v>
      </c>
      <c r="K174" s="2" t="s">
        <v>685</v>
      </c>
      <c r="L174" s="2" t="s">
        <v>68</v>
      </c>
      <c r="M174" s="2" t="s">
        <v>30</v>
      </c>
      <c r="N174" s="2" t="s">
        <v>31</v>
      </c>
      <c r="O174" s="2" t="s">
        <v>32</v>
      </c>
      <c r="P174" s="4">
        <v>5435</v>
      </c>
      <c r="Q174" s="4">
        <v>10199</v>
      </c>
      <c r="R174" s="4">
        <v>4764</v>
      </c>
      <c r="S174" s="5">
        <v>80.510000000000005</v>
      </c>
      <c r="T174" s="4">
        <v>1</v>
      </c>
      <c r="U174" s="4">
        <v>1</v>
      </c>
      <c r="V174" s="4">
        <v>0</v>
      </c>
      <c r="W174" s="5">
        <v>0</v>
      </c>
      <c r="X174" s="5">
        <v>0</v>
      </c>
      <c r="Y174" s="14">
        <v>80.510000000000005</v>
      </c>
      <c r="Z174" s="14">
        <v>0</v>
      </c>
      <c r="AA174" s="14">
        <v>80.510000000000005</v>
      </c>
      <c r="AB174" s="4">
        <v>24580</v>
      </c>
      <c r="AC174" s="55"/>
      <c r="AD174" s="59">
        <f>SUM(AI174,AM174,AQ174,AU174,AY174,BC174,BG174,BK174,BO174,BS174,BW174,CA174)</f>
        <v>172.19000000000003</v>
      </c>
      <c r="AE174" s="59">
        <f>(Q174*0.0169)+(U174*0.0598)</f>
        <v>172.42289999999997</v>
      </c>
      <c r="AF174" s="102" t="str">
        <f>IFERROR(IFERROR(VLOOKUP($G174,'FPO034'!$J$9:$Q$196,7,FALSE),(VLOOKUP($H174,'FPO034'!$J$9:$Q$196,7,FALSE))),"No PO")</f>
        <v>No PO</v>
      </c>
      <c r="AG174" s="102" t="str">
        <f>IFERROR(IFERROR(VLOOKUP($G174,'FPO034'!$J$9:$Q$196,8,FALSE),(VLOOKUP($H174,'FPO034'!$J$9:$Q$196,8,FALSE))),"No PO")</f>
        <v>No PO</v>
      </c>
      <c r="AH174" s="102" t="str">
        <f>IF(AG174&lt;&gt;0,"No",IF(AD174&gt;AF174,"No",IF(AD174/AE174&lt;1,"--",IF(AD174/AE174&lt;1.02,"Maybe","No"))))</f>
        <v>No</v>
      </c>
      <c r="AI174" s="59">
        <f>IFERROR(VLOOKUP($E174,'Rev2 Aug 16'!$D$1:$Z$300,22,FALSE),"-")</f>
        <v>80.510000000000005</v>
      </c>
      <c r="AJ174" s="59" t="str">
        <f>IFERROR(VLOOKUP($E174,'Rev2 Aug 16'!$D$1:$Z$300,5,FALSE),"-")</f>
        <v>WAY2001H6A</v>
      </c>
      <c r="AK174" s="59" t="str">
        <f>IFERROR(VLOOKUP(AJ174,'Paid Invoices'!$F$6:$I$381,3,FALSE),"")</f>
        <v/>
      </c>
      <c r="AL174" s="59" t="str">
        <f>IFERROR(VLOOKUP(AJ174,'Open Invoices'!$D$1:$E$3000,2,FALSE),"")</f>
        <v/>
      </c>
      <c r="AM174" s="59">
        <f>IFERROR(VLOOKUP($E174,'Rev2 July 16'!$D$1:$Z$300,22,FALSE),"-")</f>
        <v>48.57</v>
      </c>
      <c r="AN174" s="59" t="str">
        <f>IFERROR(VLOOKUP($E174,'Rev2 July 16'!$D$1:$Z$300,5,FALSE),"-")</f>
        <v>WAY2001G6A</v>
      </c>
      <c r="AO174" s="59" t="str">
        <f>IFERROR(VLOOKUP(AN174,'Paid Invoices'!$F$6:$I$381,3,FALSE),"")</f>
        <v/>
      </c>
      <c r="AP174" s="59" t="str">
        <f>IFERROR(VLOOKUP(AN174,'Open Invoices'!$D$1:$E$3000,2,FALSE),"")</f>
        <v/>
      </c>
      <c r="AQ174" s="59">
        <f>IFERROR(VLOOKUP($E174,'Rev June 16'!$D$1:$Z$300,22,FALSE),"-")</f>
        <v>37.700000000000003</v>
      </c>
      <c r="AR174" s="59" t="str">
        <f>IFERROR(VLOOKUP($E174,'Rev June 16'!$D$1:$Z$300,4,FALSE),"-")</f>
        <v>WAY2001F6A</v>
      </c>
      <c r="AS174" s="59" t="str">
        <f>IFERROR(VLOOKUP(AR174,'Paid Invoices'!$F$6:$I$381,3,FALSE),"")</f>
        <v/>
      </c>
      <c r="AT174" s="59" t="str">
        <f>IFERROR(VLOOKUP(AR174,'Open Invoices'!$D$1:$E$3000,2,FALSE),"")</f>
        <v/>
      </c>
      <c r="AU174" s="59">
        <f>IFERROR(VLOOKUP($E174,'May 2016'!$D$1:$Z$300,22,FALSE),"-")</f>
        <v>5.41</v>
      </c>
      <c r="AV174" s="59" t="str">
        <f>IFERROR(VLOOKUP($E174,'May 2016'!$D$1:$Z$300,4,FALSE),"-")</f>
        <v>WAY2001E6A</v>
      </c>
      <c r="AW174" s="59" t="str">
        <f>IFERROR(VLOOKUP(AV174,'Paid Invoices'!$F$6:$I$381,3,FALSE),"")</f>
        <v/>
      </c>
      <c r="AX174" s="59" t="str">
        <f>IFERROR(VLOOKUP(AV174,'Open Invoices'!$D$1:$E$3000,2,FALSE),"")</f>
        <v/>
      </c>
      <c r="AY174" s="59" t="str">
        <f>IFERROR(VLOOKUP($E174,'Apr 2016'!$D$1:$Z$300,22,FALSE),"-")</f>
        <v>-</v>
      </c>
      <c r="AZ174" s="59" t="str">
        <f>IFERROR(VLOOKUP($E174,'Apr 2016'!$D$1:$Z$300,4,FALSE),"-")</f>
        <v>-</v>
      </c>
      <c r="BA174" s="59" t="str">
        <f>IFERROR(VLOOKUP(AZ174,'Paid Invoices'!$F$6:$I$381,3,FALSE),"")</f>
        <v/>
      </c>
      <c r="BB174" s="59" t="str">
        <f>IFERROR(VLOOKUP(AZ174,'Open Invoices'!$D$1:$E$3000,2,FALSE),"")</f>
        <v/>
      </c>
      <c r="BC174" s="59" t="str">
        <f>IFERROR(VLOOKUP($E174,'Mar 2016'!$D$1:$Z$300,22,FALSE),"-")</f>
        <v>-</v>
      </c>
      <c r="BD174" s="59" t="str">
        <f>IFERROR(VLOOKUP($E174,'Mar 2016'!$D$1:$Z$300,4,FALSE),"-")</f>
        <v>-</v>
      </c>
      <c r="BE174" s="59" t="str">
        <f>IFERROR(VLOOKUP(BD174,'Paid Invoices'!$F$6:$I$381,3,FALSE),"")</f>
        <v/>
      </c>
      <c r="BF174" s="59" t="str">
        <f>IFERROR(VLOOKUP(BD174,'Open Invoices'!$D$1:$E$3000,2,FALSE),"")</f>
        <v/>
      </c>
      <c r="BG174" s="59" t="str">
        <f>IFERROR(VLOOKUP($E174,'Feb 2016'!$D$1:$Z$300,22,FALSE),"-")</f>
        <v>-</v>
      </c>
      <c r="BH174" s="59" t="str">
        <f>IFERROR(VLOOKUP($E174,'Feb 2016'!$D$1:$Z$300,4,FALSE),"-")</f>
        <v>-</v>
      </c>
      <c r="BI174" s="59" t="str">
        <f>IFERROR(VLOOKUP(BH174,'Paid Invoices'!$F$6:$I$381,3,FALSE),"")</f>
        <v/>
      </c>
      <c r="BJ174" s="59" t="str">
        <f>IFERROR(VLOOKUP(BH174,'Open Invoices'!$D$1:$E$3000,2,FALSE),"")</f>
        <v/>
      </c>
      <c r="BK174" s="59" t="str">
        <f>IFERROR(VLOOKUP($E174,'Jan 2016'!$D$1:$Z$300,22,FALSE),"-")</f>
        <v>-</v>
      </c>
      <c r="BL174" s="59" t="str">
        <f>IFERROR(VLOOKUP($E174,'Jan 2016'!$D$1:$Z$300,4,FALSE),"-")</f>
        <v>-</v>
      </c>
      <c r="BM174" s="59" t="str">
        <f>IFERROR(VLOOKUP(BL174,'Paid Invoices'!$F$6:$I$381,3,FALSE),"")</f>
        <v/>
      </c>
      <c r="BN174" s="59" t="str">
        <f>IFERROR(VLOOKUP(BL174,'Open Invoices'!$D$1:$E$3000,2,FALSE),"")</f>
        <v/>
      </c>
      <c r="BO174" s="59" t="str">
        <f>IFERROR(VLOOKUP($E174,'Dec 2015'!$D$1:$Z$300,22,FALSE),"-")</f>
        <v>-</v>
      </c>
      <c r="BP174" s="59" t="str">
        <f>IFERROR(VLOOKUP($E174,'Dec 2015'!$D$1:$Z$300,4,FALSE),"-")</f>
        <v>-</v>
      </c>
      <c r="BQ174" s="59" t="str">
        <f>IFERROR(VLOOKUP(BP174,'Paid Invoices'!$F$6:$I$381,3,FALSE),"")</f>
        <v/>
      </c>
      <c r="BR174" s="59" t="str">
        <f>IFERROR(VLOOKUP(BP174,'Open Invoices'!$D$1:$E$3000,2,FALSE),"")</f>
        <v/>
      </c>
      <c r="BS174" s="59" t="str">
        <f>IFERROR(VLOOKUP($E174,'Nov 2015'!$D$1:$Z$300,22,FALSE),"-")</f>
        <v>-</v>
      </c>
      <c r="BT174" s="59" t="str">
        <f>IFERROR(VLOOKUP($E174,'Nov 2015'!$D$1:$Z$300,4,FALSE),"-")</f>
        <v>-</v>
      </c>
      <c r="BU174" s="59" t="str">
        <f>IFERROR(VLOOKUP(BT174,'Paid Invoices'!$F$6:$I$381,3,FALSE),"")</f>
        <v/>
      </c>
      <c r="BV174" s="59" t="str">
        <f>IFERROR(VLOOKUP(BT174,'Open Invoices'!$D$1:$E$3000,2,FALSE),"")</f>
        <v/>
      </c>
      <c r="BW174" s="59" t="str">
        <f>IFERROR(VLOOKUP($E174,'Oct 2015'!$D$1:$Z$300,22,FALSE),"-")</f>
        <v>-</v>
      </c>
      <c r="BX174" s="59" t="str">
        <f>IFERROR(VLOOKUP($E174,'Oct 2015'!$D$1:$Z$300,4,FALSE),"-")</f>
        <v>-</v>
      </c>
      <c r="BY174" s="59" t="str">
        <f>IFERROR(VLOOKUP(BX174,'Paid Invoices'!$F$6:$I$381,3,FALSE),"")</f>
        <v/>
      </c>
      <c r="BZ174" s="59" t="str">
        <f>IFERROR(VLOOKUP(BX174,'Open Invoices'!$D$1:$E$3000,2,FALSE),"")</f>
        <v/>
      </c>
      <c r="CA174" s="59" t="str">
        <f>IFERROR(VLOOKUP($E174,'Sep 2015'!$D$1:$Z$300,22,FALSE),"-")</f>
        <v>-</v>
      </c>
      <c r="CB174" s="59" t="str">
        <f>IFERROR(VLOOKUP($E174,'Sep 2015'!$D$1:$Z$300,4,FALSE),"-")</f>
        <v>-</v>
      </c>
      <c r="CC174" s="59" t="str">
        <f>IFERROR(VLOOKUP(CB174,'Paid Invoices'!$F$6:$I$381,3,FALSE),"")</f>
        <v/>
      </c>
      <c r="CD174" s="59" t="str">
        <f>IFERROR(VLOOKUP(CB174,'Open Invoices'!$D$1:$E$3000,2,FALSE),"")</f>
        <v/>
      </c>
      <c r="CE174" s="52"/>
      <c r="CF174" s="52" t="s">
        <v>2115</v>
      </c>
      <c r="CG174" s="49" t="str">
        <f>IFERROR(IFERROR(VLOOKUP($E174,'Asset Group  All Assets'!$B$1:$C$500,2,FALSE),(VLOOKUP($E174,'Missing-WSU-POs'!$B$1:$D$500,3,FALSE))),"?")</f>
        <v>Needed</v>
      </c>
      <c r="CH174" s="31" t="str">
        <f>IF(G174="","",G174)</f>
        <v/>
      </c>
      <c r="CI174" s="31" t="str">
        <f>IF(CG174=CH174,"","Wrong PO")</f>
        <v>Wrong PO</v>
      </c>
      <c r="CJ174" s="29" t="str">
        <f>IFERROR(IF(VLOOKUP($E174,'Org July 2016 '!$D$1:$Z$500,3,FALSE)=G174,"-","Wrong PO"),"new")</f>
        <v>-</v>
      </c>
      <c r="CK174" s="32" t="str">
        <f>IF(CJ174="wrong PO",(VLOOKUP($E174,'Org July 2016 '!$D$1:$Z$500,3,FALSE)),"")</f>
        <v/>
      </c>
      <c r="CL174" s="29" t="str">
        <f>IFERROR(IF(VLOOKUP($E174,'Org June 2016 '!$D$1:$Z$500,3,FALSE)=G174,"-","Wrong PO"),"new")</f>
        <v>-</v>
      </c>
      <c r="CM174" s="32" t="str">
        <f>IF(CL174="wrong PO",(VLOOKUP($E174,'Org June 2016 '!$D$1:$Z$500,3,FALSE)),"")</f>
        <v/>
      </c>
      <c r="CN174" s="29" t="str">
        <f>IFERROR(IF(VLOOKUP($E174,'May 2016'!D6:Z505,3,FALSE)=G174,"-","Wrong PO"),"new")</f>
        <v>-</v>
      </c>
      <c r="CO174" s="32" t="str">
        <f>IF(CN174="wrong PO",(VLOOKUP($E174,'May 2016'!D6:Z505,3,FALSE)),"")</f>
        <v/>
      </c>
      <c r="CP174" s="29" t="str">
        <f>IFERROR(IF(VLOOKUP($E174,'Apr 2016'!$D$1:$Z$500,3,FALSE)=G174,"-","Wrong PO"),"new")</f>
        <v>new</v>
      </c>
      <c r="CQ174" s="32" t="str">
        <f>IF(CP174="wrong PO",(VLOOKUP($E174,'Apr 2016'!$D$1:$Z$500,3,FALSE)),"")</f>
        <v/>
      </c>
      <c r="CR174" s="32" t="str">
        <f>IFERROR(IF(VLOOKUP($E174,'Mar 2016'!$D$1:$Z$500,3,FALSE)=G174,"-","Wrong PO"),"new")</f>
        <v>new</v>
      </c>
      <c r="CS174" s="32" t="str">
        <f>IF(CP174="wrong PO",(VLOOKUP($E174,'Mar 2016'!$D$1:$Z$500,3,FALSE)),"")</f>
        <v/>
      </c>
      <c r="CT174" s="32" t="str">
        <f>IFERROR(IF(VLOOKUP($E174,'Feb 2016'!$D$1:$Z$500,3,FALSE)=G174,"-","Wrong PO"),"new")</f>
        <v>new</v>
      </c>
      <c r="CU174" s="32" t="str">
        <f>IF(CP174="wrong PO",(VLOOKUP($E174,'Feb 2016'!$D$1:$Z$500,3,FALSE)),"")</f>
        <v/>
      </c>
      <c r="CV174" s="29" t="str">
        <f>IFERROR(IF(VLOOKUP($E174,'Jan 2016'!$D$1:$Z$500,3,FALSE)=G174,"-","Wrong PO"),"new")</f>
        <v>new</v>
      </c>
      <c r="CW174" s="32" t="str">
        <f>IF(CV174="wrong PO",(VLOOKUP($E174,'Jan 2016'!$D$1:$Z$500,3,FALSE)),"")</f>
        <v/>
      </c>
      <c r="CX174" s="29" t="str">
        <f>IFERROR(IF(VLOOKUP($E174,'Dec 2015'!$D$1:$Z$500,3,FALSE)=G174,"-","Wrong PO"),"new")</f>
        <v>new</v>
      </c>
      <c r="CY174" s="32" t="str">
        <f>IF(CX174="wrong PO",(VLOOKUP($E174,'Dec 2015'!$D$1:$Z$500,3,FALSE)),"")</f>
        <v/>
      </c>
      <c r="CZ174" s="29" t="str">
        <f>IFERROR(IF(VLOOKUP($E174,'Nov 2015'!$D$1:$Z$500,3,FALSE)=G174,"-","Wrong PO"),"new")</f>
        <v>new</v>
      </c>
      <c r="DA174" s="32" t="str">
        <f>IF(CZ174="wrong PO",(VLOOKUP($E174,'Nov 2015'!$D$1:$Z$500,3,FALSE)),"")</f>
        <v/>
      </c>
      <c r="DB174" s="29" t="str">
        <f>IFERROR(IF(VLOOKUP($E174,'Oct 2015'!$D$1:$Z$500,3,FALSE)=G174,"-","Wrong PO"),"new")</f>
        <v>new</v>
      </c>
      <c r="DC174" s="32" t="str">
        <f>IF(DB174="wrong PO",(VLOOKUP($E174,'Oct 2015'!$D$1:$Z$500,3,FALSE)),"")</f>
        <v/>
      </c>
      <c r="DD174" s="29" t="str">
        <f>IFERROR(IF(VLOOKUP($E174,'Sep 2015'!$D$1:$Z$500,3,FALSE)=G174,"-","Wrong PO"),"new")</f>
        <v>new</v>
      </c>
      <c r="DE174" s="32" t="str">
        <f>IF(DD174="wrong PO",(VLOOKUP($E174,'Sep 2015'!$D$1:$Z$500,3,FALSE)),"")</f>
        <v/>
      </c>
    </row>
    <row r="175" spans="1:109">
      <c r="A175" s="115">
        <v>7</v>
      </c>
      <c r="B175" s="2" t="s">
        <v>841</v>
      </c>
      <c r="C175" s="2" t="s">
        <v>510</v>
      </c>
      <c r="D175" s="2" t="s">
        <v>25</v>
      </c>
      <c r="E175" s="2" t="s">
        <v>142</v>
      </c>
      <c r="F175" s="2" t="s">
        <v>67</v>
      </c>
      <c r="G175" s="21" t="s">
        <v>94</v>
      </c>
      <c r="H175" s="21" t="str">
        <f>IFERROR(VLOOKUP($E175,'Wayne Master'!$B$1:$C$315,2,FALSE),"not on master")</f>
        <v>Call</v>
      </c>
      <c r="I175" s="11" t="s">
        <v>2109</v>
      </c>
      <c r="J175" s="3">
        <v>42499</v>
      </c>
      <c r="K175" s="2" t="s">
        <v>685</v>
      </c>
      <c r="L175" s="2" t="s">
        <v>68</v>
      </c>
      <c r="M175" s="2" t="s">
        <v>30</v>
      </c>
      <c r="N175" s="2" t="s">
        <v>31</v>
      </c>
      <c r="O175" s="2" t="s">
        <v>32</v>
      </c>
      <c r="P175" s="4">
        <v>1512</v>
      </c>
      <c r="Q175" s="4">
        <v>2010</v>
      </c>
      <c r="R175" s="4">
        <v>498</v>
      </c>
      <c r="S175" s="5">
        <v>8.42</v>
      </c>
      <c r="T175" s="4">
        <v>1</v>
      </c>
      <c r="U175" s="4">
        <v>1</v>
      </c>
      <c r="V175" s="4">
        <v>0</v>
      </c>
      <c r="W175" s="5">
        <v>0</v>
      </c>
      <c r="X175" s="5">
        <v>0</v>
      </c>
      <c r="Y175" s="14">
        <v>8.42</v>
      </c>
      <c r="Z175" s="14">
        <v>0</v>
      </c>
      <c r="AA175" s="14">
        <v>8.42</v>
      </c>
      <c r="AB175" s="4">
        <v>24580</v>
      </c>
      <c r="AC175" s="55"/>
      <c r="AD175" s="59">
        <f>SUM(AI175,AM175,AQ175,AU175,AY175,BC175,BG175,BK175,BO175,BS175,BW175,CA175)</f>
        <v>33.81</v>
      </c>
      <c r="AE175" s="59">
        <f>(Q175*0.0169)+(U175*0.0598)</f>
        <v>34.028799999999997</v>
      </c>
      <c r="AF175" s="102" t="str">
        <f>IFERROR(IFERROR(VLOOKUP($G175,'FPO034'!$J$9:$Q$196,7,FALSE),(VLOOKUP($H175,'FPO034'!$J$9:$Q$196,7,FALSE))),"No PO")</f>
        <v>No PO</v>
      </c>
      <c r="AG175" s="102" t="str">
        <f>IFERROR(IFERROR(VLOOKUP($G175,'FPO034'!$J$9:$Q$196,8,FALSE),(VLOOKUP($H175,'FPO034'!$J$9:$Q$196,8,FALSE))),"No PO")</f>
        <v>No PO</v>
      </c>
      <c r="AH175" s="102" t="str">
        <f>IF(AG175&lt;&gt;0,"No",IF(AD175&gt;AF175,"No",IF(AD175/AE175&lt;1,"--",IF(AD175/AE175&lt;1.02,"Maybe","No"))))</f>
        <v>No</v>
      </c>
      <c r="AI175" s="59">
        <f>IFERROR(VLOOKUP($E175,'Rev2 Aug 16'!$D$1:$Z$300,22,FALSE),"-")</f>
        <v>8.42</v>
      </c>
      <c r="AJ175" s="59" t="str">
        <f>IFERROR(VLOOKUP($E175,'Rev2 Aug 16'!$D$1:$Z$300,5,FALSE),"-")</f>
        <v>WAY2001H6A</v>
      </c>
      <c r="AK175" s="59" t="str">
        <f>IFERROR(VLOOKUP(AJ175,'Paid Invoices'!$F$6:$I$381,3,FALSE),"")</f>
        <v/>
      </c>
      <c r="AL175" s="59" t="str">
        <f>IFERROR(VLOOKUP(AJ175,'Open Invoices'!$D$1:$E$3000,2,FALSE),"")</f>
        <v/>
      </c>
      <c r="AM175" s="59">
        <f>IFERROR(VLOOKUP($E175,'Rev2 July 16'!$D$1:$Z$300,22,FALSE),"-")</f>
        <v>8.59</v>
      </c>
      <c r="AN175" s="59" t="str">
        <f>IFERROR(VLOOKUP($E175,'Rev2 July 16'!$D$1:$Z$300,5,FALSE),"-")</f>
        <v>WAY2001G6A</v>
      </c>
      <c r="AO175" s="59" t="str">
        <f>IFERROR(VLOOKUP(AN175,'Paid Invoices'!$F$6:$I$381,3,FALSE),"")</f>
        <v/>
      </c>
      <c r="AP175" s="59" t="str">
        <f>IFERROR(VLOOKUP(AN175,'Open Invoices'!$D$1:$E$3000,2,FALSE),"")</f>
        <v/>
      </c>
      <c r="AQ175" s="59">
        <f>IFERROR(VLOOKUP($E175,'Rev June 16'!$D$1:$Z$300,22,FALSE),"-")</f>
        <v>12.78</v>
      </c>
      <c r="AR175" s="59" t="str">
        <f>IFERROR(VLOOKUP($E175,'Rev June 16'!$D$1:$Z$300,4,FALSE),"-")</f>
        <v>WAY2001F6A</v>
      </c>
      <c r="AS175" s="59" t="str">
        <f>IFERROR(VLOOKUP(AR175,'Paid Invoices'!$F$6:$I$381,3,FALSE),"")</f>
        <v/>
      </c>
      <c r="AT175" s="59" t="str">
        <f>IFERROR(VLOOKUP(AR175,'Open Invoices'!$D$1:$E$3000,2,FALSE),"")</f>
        <v/>
      </c>
      <c r="AU175" s="59">
        <f>IFERROR(VLOOKUP($E175,'May 2016'!$D$1:$Z$300,22,FALSE),"-")</f>
        <v>4.0199999999999996</v>
      </c>
      <c r="AV175" s="59" t="str">
        <f>IFERROR(VLOOKUP($E175,'May 2016'!$D$1:$Z$300,4,FALSE),"-")</f>
        <v>WAY2001E6A</v>
      </c>
      <c r="AW175" s="59" t="str">
        <f>IFERROR(VLOOKUP(AV175,'Paid Invoices'!$F$6:$I$381,3,FALSE),"")</f>
        <v/>
      </c>
      <c r="AX175" s="59" t="str">
        <f>IFERROR(VLOOKUP(AV175,'Open Invoices'!$D$1:$E$3000,2,FALSE),"")</f>
        <v/>
      </c>
      <c r="AY175" s="59" t="str">
        <f>IFERROR(VLOOKUP($E175,'Apr 2016'!$D$1:$Z$300,22,FALSE),"-")</f>
        <v>-</v>
      </c>
      <c r="AZ175" s="59" t="str">
        <f>IFERROR(VLOOKUP($E175,'Apr 2016'!$D$1:$Z$300,4,FALSE),"-")</f>
        <v>-</v>
      </c>
      <c r="BA175" s="59" t="str">
        <f>IFERROR(VLOOKUP(AZ175,'Paid Invoices'!$F$6:$I$381,3,FALSE),"")</f>
        <v/>
      </c>
      <c r="BB175" s="59" t="str">
        <f>IFERROR(VLOOKUP(AZ175,'Open Invoices'!$D$1:$E$3000,2,FALSE),"")</f>
        <v/>
      </c>
      <c r="BC175" s="59" t="str">
        <f>IFERROR(VLOOKUP($E175,'Mar 2016'!$D$1:$Z$300,22,FALSE),"-")</f>
        <v>-</v>
      </c>
      <c r="BD175" s="59" t="str">
        <f>IFERROR(VLOOKUP($E175,'Mar 2016'!$D$1:$Z$300,4,FALSE),"-")</f>
        <v>-</v>
      </c>
      <c r="BE175" s="59" t="str">
        <f>IFERROR(VLOOKUP(BD175,'Paid Invoices'!$F$6:$I$381,3,FALSE),"")</f>
        <v/>
      </c>
      <c r="BF175" s="59" t="str">
        <f>IFERROR(VLOOKUP(BD175,'Open Invoices'!$D$1:$E$3000,2,FALSE),"")</f>
        <v/>
      </c>
      <c r="BG175" s="59" t="str">
        <f>IFERROR(VLOOKUP($E175,'Feb 2016'!$D$1:$Z$300,22,FALSE),"-")</f>
        <v>-</v>
      </c>
      <c r="BH175" s="59" t="str">
        <f>IFERROR(VLOOKUP($E175,'Feb 2016'!$D$1:$Z$300,4,FALSE),"-")</f>
        <v>-</v>
      </c>
      <c r="BI175" s="59" t="str">
        <f>IFERROR(VLOOKUP(BH175,'Paid Invoices'!$F$6:$I$381,3,FALSE),"")</f>
        <v/>
      </c>
      <c r="BJ175" s="59" t="str">
        <f>IFERROR(VLOOKUP(BH175,'Open Invoices'!$D$1:$E$3000,2,FALSE),"")</f>
        <v/>
      </c>
      <c r="BK175" s="59" t="str">
        <f>IFERROR(VLOOKUP($E175,'Jan 2016'!$D$1:$Z$300,22,FALSE),"-")</f>
        <v>-</v>
      </c>
      <c r="BL175" s="59" t="str">
        <f>IFERROR(VLOOKUP($E175,'Jan 2016'!$D$1:$Z$300,4,FALSE),"-")</f>
        <v>-</v>
      </c>
      <c r="BM175" s="59" t="str">
        <f>IFERROR(VLOOKUP(BL175,'Paid Invoices'!$F$6:$I$381,3,FALSE),"")</f>
        <v/>
      </c>
      <c r="BN175" s="59" t="str">
        <f>IFERROR(VLOOKUP(BL175,'Open Invoices'!$D$1:$E$3000,2,FALSE),"")</f>
        <v/>
      </c>
      <c r="BO175" s="59" t="str">
        <f>IFERROR(VLOOKUP($E175,'Dec 2015'!$D$1:$Z$300,22,FALSE),"-")</f>
        <v>-</v>
      </c>
      <c r="BP175" s="59" t="str">
        <f>IFERROR(VLOOKUP($E175,'Dec 2015'!$D$1:$Z$300,4,FALSE),"-")</f>
        <v>-</v>
      </c>
      <c r="BQ175" s="59" t="str">
        <f>IFERROR(VLOOKUP(BP175,'Paid Invoices'!$F$6:$I$381,3,FALSE),"")</f>
        <v/>
      </c>
      <c r="BR175" s="59" t="str">
        <f>IFERROR(VLOOKUP(BP175,'Open Invoices'!$D$1:$E$3000,2,FALSE),"")</f>
        <v/>
      </c>
      <c r="BS175" s="59" t="str">
        <f>IFERROR(VLOOKUP($E175,'Nov 2015'!$D$1:$Z$300,22,FALSE),"-")</f>
        <v>-</v>
      </c>
      <c r="BT175" s="59" t="str">
        <f>IFERROR(VLOOKUP($E175,'Nov 2015'!$D$1:$Z$300,4,FALSE),"-")</f>
        <v>-</v>
      </c>
      <c r="BU175" s="59" t="str">
        <f>IFERROR(VLOOKUP(BT175,'Paid Invoices'!$F$6:$I$381,3,FALSE),"")</f>
        <v/>
      </c>
      <c r="BV175" s="59" t="str">
        <f>IFERROR(VLOOKUP(BT175,'Open Invoices'!$D$1:$E$3000,2,FALSE),"")</f>
        <v/>
      </c>
      <c r="BW175" s="59" t="str">
        <f>IFERROR(VLOOKUP($E175,'Oct 2015'!$D$1:$Z$300,22,FALSE),"-")</f>
        <v>-</v>
      </c>
      <c r="BX175" s="59" t="str">
        <f>IFERROR(VLOOKUP($E175,'Oct 2015'!$D$1:$Z$300,4,FALSE),"-")</f>
        <v>-</v>
      </c>
      <c r="BY175" s="59" t="str">
        <f>IFERROR(VLOOKUP(BX175,'Paid Invoices'!$F$6:$I$381,3,FALSE),"")</f>
        <v/>
      </c>
      <c r="BZ175" s="59" t="str">
        <f>IFERROR(VLOOKUP(BX175,'Open Invoices'!$D$1:$E$3000,2,FALSE),"")</f>
        <v/>
      </c>
      <c r="CA175" s="59" t="str">
        <f>IFERROR(VLOOKUP($E175,'Sep 2015'!$D$1:$Z$300,22,FALSE),"-")</f>
        <v>-</v>
      </c>
      <c r="CB175" s="59" t="str">
        <f>IFERROR(VLOOKUP($E175,'Sep 2015'!$D$1:$Z$300,4,FALSE),"-")</f>
        <v>-</v>
      </c>
      <c r="CC175" s="59" t="str">
        <f>IFERROR(VLOOKUP(CB175,'Paid Invoices'!$F$6:$I$381,3,FALSE),"")</f>
        <v/>
      </c>
      <c r="CD175" s="59" t="str">
        <f>IFERROR(VLOOKUP(CB175,'Open Invoices'!$D$1:$E$3000,2,FALSE),"")</f>
        <v/>
      </c>
      <c r="CE175" s="52"/>
      <c r="CF175" s="52" t="s">
        <v>2115</v>
      </c>
      <c r="CG175" s="49" t="str">
        <f>IFERROR(IFERROR(VLOOKUP($E175,'Asset Group  All Assets'!$B$1:$C$500,2,FALSE),(VLOOKUP($E175,'Missing-WSU-POs'!$B$1:$D$500,3,FALSE))),"?")</f>
        <v>Needed</v>
      </c>
      <c r="CH175" s="31" t="str">
        <f>IF(G175="","",G175)</f>
        <v/>
      </c>
      <c r="CI175" s="31" t="str">
        <f>IF(CG175=CH175,"","Wrong PO")</f>
        <v>Wrong PO</v>
      </c>
      <c r="CJ175" s="29" t="str">
        <f>IFERROR(IF(VLOOKUP($E175,'Org July 2016 '!$D$1:$Z$500,3,FALSE)=G175,"-","Wrong PO"),"new")</f>
        <v>-</v>
      </c>
      <c r="CK175" s="32" t="str">
        <f>IF(CJ175="wrong PO",(VLOOKUP($E175,'Org July 2016 '!$D$1:$Z$500,3,FALSE)),"")</f>
        <v/>
      </c>
      <c r="CL175" s="29" t="str">
        <f>IFERROR(IF(VLOOKUP($E175,'Org June 2016 '!$D$1:$Z$500,3,FALSE)=G175,"-","Wrong PO"),"new")</f>
        <v>-</v>
      </c>
      <c r="CM175" s="32" t="str">
        <f>IF(CL175="wrong PO",(VLOOKUP($E175,'Org June 2016 '!$D$1:$Z$500,3,FALSE)),"")</f>
        <v/>
      </c>
      <c r="CN175" s="29" t="str">
        <f>IFERROR(IF(VLOOKUP($E175,'May 2016'!D7:Z506,3,FALSE)=G175,"-","Wrong PO"),"new")</f>
        <v>-</v>
      </c>
      <c r="CO175" s="32" t="str">
        <f>IF(CN175="wrong PO",(VLOOKUP($E175,'May 2016'!D7:Z506,3,FALSE)),"")</f>
        <v/>
      </c>
      <c r="CP175" s="29" t="str">
        <f>IFERROR(IF(VLOOKUP($E175,'Apr 2016'!$D$1:$Z$500,3,FALSE)=G175,"-","Wrong PO"),"new")</f>
        <v>new</v>
      </c>
      <c r="CQ175" s="32" t="str">
        <f>IF(CP175="wrong PO",(VLOOKUP($E175,'Apr 2016'!$D$1:$Z$500,3,FALSE)),"")</f>
        <v/>
      </c>
      <c r="CR175" s="32" t="str">
        <f>IFERROR(IF(VLOOKUP($E175,'Mar 2016'!$D$1:$Z$500,3,FALSE)=G175,"-","Wrong PO"),"new")</f>
        <v>new</v>
      </c>
      <c r="CS175" s="32" t="str">
        <f>IF(CP175="wrong PO",(VLOOKUP($E175,'Mar 2016'!$D$1:$Z$500,3,FALSE)),"")</f>
        <v/>
      </c>
      <c r="CT175" s="32" t="str">
        <f>IFERROR(IF(VLOOKUP($E175,'Feb 2016'!$D$1:$Z$500,3,FALSE)=G175,"-","Wrong PO"),"new")</f>
        <v>new</v>
      </c>
      <c r="CU175" s="32" t="str">
        <f>IF(CP175="wrong PO",(VLOOKUP($E175,'Feb 2016'!$D$1:$Z$500,3,FALSE)),"")</f>
        <v/>
      </c>
      <c r="CV175" s="29" t="str">
        <f>IFERROR(IF(VLOOKUP($E175,'Jan 2016'!$D$1:$Z$500,3,FALSE)=G175,"-","Wrong PO"),"new")</f>
        <v>new</v>
      </c>
      <c r="CW175" s="32" t="str">
        <f>IF(CV175="wrong PO",(VLOOKUP($E175,'Jan 2016'!$D$1:$Z$500,3,FALSE)),"")</f>
        <v/>
      </c>
      <c r="CX175" s="29" t="str">
        <f>IFERROR(IF(VLOOKUP($E175,'Dec 2015'!$D$1:$Z$500,3,FALSE)=G175,"-","Wrong PO"),"new")</f>
        <v>new</v>
      </c>
      <c r="CY175" s="32" t="str">
        <f>IF(CX175="wrong PO",(VLOOKUP($E175,'Dec 2015'!$D$1:$Z$500,3,FALSE)),"")</f>
        <v/>
      </c>
      <c r="CZ175" s="29" t="str">
        <f>IFERROR(IF(VLOOKUP($E175,'Nov 2015'!$D$1:$Z$500,3,FALSE)=G175,"-","Wrong PO"),"new")</f>
        <v>new</v>
      </c>
      <c r="DA175" s="32" t="str">
        <f>IF(CZ175="wrong PO",(VLOOKUP($E175,'Nov 2015'!$D$1:$Z$500,3,FALSE)),"")</f>
        <v/>
      </c>
      <c r="DB175" s="29" t="str">
        <f>IFERROR(IF(VLOOKUP($E175,'Oct 2015'!$D$1:$Z$500,3,FALSE)=G175,"-","Wrong PO"),"new")</f>
        <v>new</v>
      </c>
      <c r="DC175" s="32" t="str">
        <f>IF(DB175="wrong PO",(VLOOKUP($E175,'Oct 2015'!$D$1:$Z$500,3,FALSE)),"")</f>
        <v/>
      </c>
      <c r="DD175" s="29" t="str">
        <f>IFERROR(IF(VLOOKUP($E175,'Sep 2015'!$D$1:$Z$500,3,FALSE)=G175,"-","Wrong PO"),"new")</f>
        <v>new</v>
      </c>
      <c r="DE175" s="32" t="str">
        <f>IF(DD175="wrong PO",(VLOOKUP($E175,'Sep 2015'!$D$1:$Z$500,3,FALSE)),"")</f>
        <v/>
      </c>
    </row>
    <row r="176" spans="1:109">
      <c r="A176" s="115">
        <v>8</v>
      </c>
      <c r="B176" s="2" t="s">
        <v>841</v>
      </c>
      <c r="C176" s="2" t="s">
        <v>510</v>
      </c>
      <c r="D176" s="2" t="s">
        <v>25</v>
      </c>
      <c r="E176" s="2" t="s">
        <v>143</v>
      </c>
      <c r="F176" s="2" t="s">
        <v>67</v>
      </c>
      <c r="G176" s="21" t="s">
        <v>94</v>
      </c>
      <c r="H176" s="21" t="str">
        <f>IFERROR(VLOOKUP($E176,'Wayne Master'!$B$1:$C$315,2,FALSE),"not on master")</f>
        <v>Call</v>
      </c>
      <c r="I176" s="11" t="s">
        <v>2109</v>
      </c>
      <c r="J176" s="3">
        <v>42499</v>
      </c>
      <c r="K176" s="2" t="s">
        <v>685</v>
      </c>
      <c r="L176" s="2" t="s">
        <v>68</v>
      </c>
      <c r="M176" s="2" t="s">
        <v>30</v>
      </c>
      <c r="N176" s="2" t="s">
        <v>31</v>
      </c>
      <c r="O176" s="2" t="s">
        <v>32</v>
      </c>
      <c r="P176" s="4">
        <v>1374</v>
      </c>
      <c r="Q176" s="4">
        <v>2206</v>
      </c>
      <c r="R176" s="4">
        <v>832</v>
      </c>
      <c r="S176" s="5">
        <v>14.06</v>
      </c>
      <c r="T176" s="4">
        <v>1</v>
      </c>
      <c r="U176" s="4">
        <v>1</v>
      </c>
      <c r="V176" s="4">
        <v>0</v>
      </c>
      <c r="W176" s="5">
        <v>0</v>
      </c>
      <c r="X176" s="5">
        <v>0</v>
      </c>
      <c r="Y176" s="14">
        <v>14.06</v>
      </c>
      <c r="Z176" s="14">
        <v>0</v>
      </c>
      <c r="AA176" s="14">
        <v>14.06</v>
      </c>
      <c r="AB176" s="4">
        <v>24580</v>
      </c>
      <c r="AC176" s="55"/>
      <c r="AD176" s="59">
        <f>SUM(AI176,AM176,AQ176,AU176,AY176,BC176,BG176,BK176,BO176,BS176,BW176,CA176)</f>
        <v>37.11</v>
      </c>
      <c r="AE176" s="59">
        <f>(Q176*0.0169)+(U176*0.0598)</f>
        <v>37.341200000000001</v>
      </c>
      <c r="AF176" s="102" t="str">
        <f>IFERROR(IFERROR(VLOOKUP($G176,'FPO034'!$J$9:$Q$196,7,FALSE),(VLOOKUP($H176,'FPO034'!$J$9:$Q$196,7,FALSE))),"No PO")</f>
        <v>No PO</v>
      </c>
      <c r="AG176" s="102" t="str">
        <f>IFERROR(IFERROR(VLOOKUP($G176,'FPO034'!$J$9:$Q$196,8,FALSE),(VLOOKUP($H176,'FPO034'!$J$9:$Q$196,8,FALSE))),"No PO")</f>
        <v>No PO</v>
      </c>
      <c r="AH176" s="102" t="str">
        <f>IF(AG176&lt;&gt;0,"No",IF(AD176&gt;AF176,"No",IF(AD176/AE176&lt;1,"--",IF(AD176/AE176&lt;1.02,"Maybe","No"))))</f>
        <v>No</v>
      </c>
      <c r="AI176" s="59">
        <f>IFERROR(VLOOKUP($E176,'Rev2 Aug 16'!$D$1:$Z$300,22,FALSE),"-")</f>
        <v>14.06</v>
      </c>
      <c r="AJ176" s="59" t="str">
        <f>IFERROR(VLOOKUP($E176,'Rev2 Aug 16'!$D$1:$Z$300,5,FALSE),"-")</f>
        <v>WAY2001H6A</v>
      </c>
      <c r="AK176" s="59" t="str">
        <f>IFERROR(VLOOKUP(AJ176,'Paid Invoices'!$F$6:$I$381,3,FALSE),"")</f>
        <v/>
      </c>
      <c r="AL176" s="59" t="str">
        <f>IFERROR(VLOOKUP(AJ176,'Open Invoices'!$D$1:$E$3000,2,FALSE),"")</f>
        <v/>
      </c>
      <c r="AM176" s="59">
        <f>IFERROR(VLOOKUP($E176,'Rev2 July 16'!$D$1:$Z$300,22,FALSE),"-")</f>
        <v>7.72</v>
      </c>
      <c r="AN176" s="59" t="str">
        <f>IFERROR(VLOOKUP($E176,'Rev2 July 16'!$D$1:$Z$300,5,FALSE),"-")</f>
        <v>WAY2001G6A</v>
      </c>
      <c r="AO176" s="59" t="str">
        <f>IFERROR(VLOOKUP(AN176,'Paid Invoices'!$F$6:$I$381,3,FALSE),"")</f>
        <v/>
      </c>
      <c r="AP176" s="59" t="str">
        <f>IFERROR(VLOOKUP(AN176,'Open Invoices'!$D$1:$E$3000,2,FALSE),"")</f>
        <v/>
      </c>
      <c r="AQ176" s="59">
        <f>IFERROR(VLOOKUP($E176,'Rev June 16'!$D$1:$Z$300,22,FALSE),"-")</f>
        <v>13.94</v>
      </c>
      <c r="AR176" s="59" t="str">
        <f>IFERROR(VLOOKUP($E176,'Rev June 16'!$D$1:$Z$300,4,FALSE),"-")</f>
        <v>WAY2001F6A</v>
      </c>
      <c r="AS176" s="59" t="str">
        <f>IFERROR(VLOOKUP(AR176,'Paid Invoices'!$F$6:$I$381,3,FALSE),"")</f>
        <v/>
      </c>
      <c r="AT176" s="59" t="str">
        <f>IFERROR(VLOOKUP(AR176,'Open Invoices'!$D$1:$E$3000,2,FALSE),"")</f>
        <v/>
      </c>
      <c r="AU176" s="59">
        <f>IFERROR(VLOOKUP($E176,'May 2016'!$D$1:$Z$300,22,FALSE),"-")</f>
        <v>1.39</v>
      </c>
      <c r="AV176" s="59" t="str">
        <f>IFERROR(VLOOKUP($E176,'May 2016'!$D$1:$Z$300,4,FALSE),"-")</f>
        <v>WAY2001E6A</v>
      </c>
      <c r="AW176" s="59" t="str">
        <f>IFERROR(VLOOKUP(AV176,'Paid Invoices'!$F$6:$I$381,3,FALSE),"")</f>
        <v/>
      </c>
      <c r="AX176" s="59" t="str">
        <f>IFERROR(VLOOKUP(AV176,'Open Invoices'!$D$1:$E$3000,2,FALSE),"")</f>
        <v/>
      </c>
      <c r="AY176" s="59" t="str">
        <f>IFERROR(VLOOKUP($E176,'Apr 2016'!$D$1:$Z$300,22,FALSE),"-")</f>
        <v>-</v>
      </c>
      <c r="AZ176" s="59" t="str">
        <f>IFERROR(VLOOKUP($E176,'Apr 2016'!$D$1:$Z$300,4,FALSE),"-")</f>
        <v>-</v>
      </c>
      <c r="BA176" s="59" t="str">
        <f>IFERROR(VLOOKUP(AZ176,'Paid Invoices'!$F$6:$I$381,3,FALSE),"")</f>
        <v/>
      </c>
      <c r="BB176" s="59" t="str">
        <f>IFERROR(VLOOKUP(AZ176,'Open Invoices'!$D$1:$E$3000,2,FALSE),"")</f>
        <v/>
      </c>
      <c r="BC176" s="59" t="str">
        <f>IFERROR(VLOOKUP($E176,'Mar 2016'!$D$1:$Z$300,22,FALSE),"-")</f>
        <v>-</v>
      </c>
      <c r="BD176" s="59" t="str">
        <f>IFERROR(VLOOKUP($E176,'Mar 2016'!$D$1:$Z$300,4,FALSE),"-")</f>
        <v>-</v>
      </c>
      <c r="BE176" s="59" t="str">
        <f>IFERROR(VLOOKUP(BD176,'Paid Invoices'!$F$6:$I$381,3,FALSE),"")</f>
        <v/>
      </c>
      <c r="BF176" s="59" t="str">
        <f>IFERROR(VLOOKUP(BD176,'Open Invoices'!$D$1:$E$3000,2,FALSE),"")</f>
        <v/>
      </c>
      <c r="BG176" s="59" t="str">
        <f>IFERROR(VLOOKUP($E176,'Feb 2016'!$D$1:$Z$300,22,FALSE),"-")</f>
        <v>-</v>
      </c>
      <c r="BH176" s="59" t="str">
        <f>IFERROR(VLOOKUP($E176,'Feb 2016'!$D$1:$Z$300,4,FALSE),"-")</f>
        <v>-</v>
      </c>
      <c r="BI176" s="59" t="str">
        <f>IFERROR(VLOOKUP(BH176,'Paid Invoices'!$F$6:$I$381,3,FALSE),"")</f>
        <v/>
      </c>
      <c r="BJ176" s="59" t="str">
        <f>IFERROR(VLOOKUP(BH176,'Open Invoices'!$D$1:$E$3000,2,FALSE),"")</f>
        <v/>
      </c>
      <c r="BK176" s="59" t="str">
        <f>IFERROR(VLOOKUP($E176,'Jan 2016'!$D$1:$Z$300,22,FALSE),"-")</f>
        <v>-</v>
      </c>
      <c r="BL176" s="59" t="str">
        <f>IFERROR(VLOOKUP($E176,'Jan 2016'!$D$1:$Z$300,4,FALSE),"-")</f>
        <v>-</v>
      </c>
      <c r="BM176" s="59" t="str">
        <f>IFERROR(VLOOKUP(BL176,'Paid Invoices'!$F$6:$I$381,3,FALSE),"")</f>
        <v/>
      </c>
      <c r="BN176" s="59" t="str">
        <f>IFERROR(VLOOKUP(BL176,'Open Invoices'!$D$1:$E$3000,2,FALSE),"")</f>
        <v/>
      </c>
      <c r="BO176" s="59" t="str">
        <f>IFERROR(VLOOKUP($E176,'Dec 2015'!$D$1:$Z$300,22,FALSE),"-")</f>
        <v>-</v>
      </c>
      <c r="BP176" s="59" t="str">
        <f>IFERROR(VLOOKUP($E176,'Dec 2015'!$D$1:$Z$300,4,FALSE),"-")</f>
        <v>-</v>
      </c>
      <c r="BQ176" s="59" t="str">
        <f>IFERROR(VLOOKUP(BP176,'Paid Invoices'!$F$6:$I$381,3,FALSE),"")</f>
        <v/>
      </c>
      <c r="BR176" s="59" t="str">
        <f>IFERROR(VLOOKUP(BP176,'Open Invoices'!$D$1:$E$3000,2,FALSE),"")</f>
        <v/>
      </c>
      <c r="BS176" s="59" t="str">
        <f>IFERROR(VLOOKUP($E176,'Nov 2015'!$D$1:$Z$300,22,FALSE),"-")</f>
        <v>-</v>
      </c>
      <c r="BT176" s="59" t="str">
        <f>IFERROR(VLOOKUP($E176,'Nov 2015'!$D$1:$Z$300,4,FALSE),"-")</f>
        <v>-</v>
      </c>
      <c r="BU176" s="59" t="str">
        <f>IFERROR(VLOOKUP(BT176,'Paid Invoices'!$F$6:$I$381,3,FALSE),"")</f>
        <v/>
      </c>
      <c r="BV176" s="59" t="str">
        <f>IFERROR(VLOOKUP(BT176,'Open Invoices'!$D$1:$E$3000,2,FALSE),"")</f>
        <v/>
      </c>
      <c r="BW176" s="59" t="str">
        <f>IFERROR(VLOOKUP($E176,'Oct 2015'!$D$1:$Z$300,22,FALSE),"-")</f>
        <v>-</v>
      </c>
      <c r="BX176" s="59" t="str">
        <f>IFERROR(VLOOKUP($E176,'Oct 2015'!$D$1:$Z$300,4,FALSE),"-")</f>
        <v>-</v>
      </c>
      <c r="BY176" s="59" t="str">
        <f>IFERROR(VLOOKUP(BX176,'Paid Invoices'!$F$6:$I$381,3,FALSE),"")</f>
        <v/>
      </c>
      <c r="BZ176" s="59" t="str">
        <f>IFERROR(VLOOKUP(BX176,'Open Invoices'!$D$1:$E$3000,2,FALSE),"")</f>
        <v/>
      </c>
      <c r="CA176" s="59" t="str">
        <f>IFERROR(VLOOKUP($E176,'Sep 2015'!$D$1:$Z$300,22,FALSE),"-")</f>
        <v>-</v>
      </c>
      <c r="CB176" s="59" t="str">
        <f>IFERROR(VLOOKUP($E176,'Sep 2015'!$D$1:$Z$300,4,FALSE),"-")</f>
        <v>-</v>
      </c>
      <c r="CC176" s="59" t="str">
        <f>IFERROR(VLOOKUP(CB176,'Paid Invoices'!$F$6:$I$381,3,FALSE),"")</f>
        <v/>
      </c>
      <c r="CD176" s="59" t="str">
        <f>IFERROR(VLOOKUP(CB176,'Open Invoices'!$D$1:$E$3000,2,FALSE),"")</f>
        <v/>
      </c>
      <c r="CE176" s="52"/>
      <c r="CF176" s="52" t="s">
        <v>2115</v>
      </c>
      <c r="CG176" s="49" t="str">
        <f>IFERROR(IFERROR(VLOOKUP($E176,'Asset Group  All Assets'!$B$1:$C$500,2,FALSE),(VLOOKUP($E176,'Missing-WSU-POs'!$B$1:$D$500,3,FALSE))),"?")</f>
        <v>Needed</v>
      </c>
      <c r="CH176" s="31" t="str">
        <f>IF(G176="","",G176)</f>
        <v/>
      </c>
      <c r="CI176" s="31" t="str">
        <f>IF(CG176=CH176,"","Wrong PO")</f>
        <v>Wrong PO</v>
      </c>
      <c r="CJ176" s="29" t="str">
        <f>IFERROR(IF(VLOOKUP($E176,'Org July 2016 '!$D$1:$Z$500,3,FALSE)=G176,"-","Wrong PO"),"new")</f>
        <v>-</v>
      </c>
      <c r="CK176" s="32" t="str">
        <f>IF(CJ176="wrong PO",(VLOOKUP($E176,'Org July 2016 '!$D$1:$Z$500,3,FALSE)),"")</f>
        <v/>
      </c>
      <c r="CL176" s="29" t="str">
        <f>IFERROR(IF(VLOOKUP($E176,'Org June 2016 '!$D$1:$Z$500,3,FALSE)=G176,"-","Wrong PO"),"new")</f>
        <v>-</v>
      </c>
      <c r="CM176" s="32" t="str">
        <f>IF(CL176="wrong PO",(VLOOKUP($E176,'Org June 2016 '!$D$1:$Z$500,3,FALSE)),"")</f>
        <v/>
      </c>
      <c r="CN176" s="29" t="str">
        <f>IFERROR(IF(VLOOKUP($E176,'May 2016'!D8:Z507,3,FALSE)=G176,"-","Wrong PO"),"new")</f>
        <v>-</v>
      </c>
      <c r="CO176" s="32" t="str">
        <f>IF(CN176="wrong PO",(VLOOKUP($E176,'May 2016'!D8:Z507,3,FALSE)),"")</f>
        <v/>
      </c>
      <c r="CP176" s="29" t="str">
        <f>IFERROR(IF(VLOOKUP($E176,'Apr 2016'!$D$1:$Z$500,3,FALSE)=G176,"-","Wrong PO"),"new")</f>
        <v>new</v>
      </c>
      <c r="CQ176" s="32" t="str">
        <f>IF(CP176="wrong PO",(VLOOKUP($E176,'Apr 2016'!$D$1:$Z$500,3,FALSE)),"")</f>
        <v/>
      </c>
      <c r="CR176" s="32" t="str">
        <f>IFERROR(IF(VLOOKUP($E176,'Mar 2016'!$D$1:$Z$500,3,FALSE)=G176,"-","Wrong PO"),"new")</f>
        <v>new</v>
      </c>
      <c r="CS176" s="32" t="str">
        <f>IF(CP176="wrong PO",(VLOOKUP($E176,'Mar 2016'!$D$1:$Z$500,3,FALSE)),"")</f>
        <v/>
      </c>
      <c r="CT176" s="32" t="str">
        <f>IFERROR(IF(VLOOKUP($E176,'Feb 2016'!$D$1:$Z$500,3,FALSE)=G176,"-","Wrong PO"),"new")</f>
        <v>new</v>
      </c>
      <c r="CU176" s="32" t="str">
        <f>IF(CP176="wrong PO",(VLOOKUP($E176,'Feb 2016'!$D$1:$Z$500,3,FALSE)),"")</f>
        <v/>
      </c>
      <c r="CV176" s="29" t="str">
        <f>IFERROR(IF(VLOOKUP($E176,'Jan 2016'!$D$1:$Z$500,3,FALSE)=G176,"-","Wrong PO"),"new")</f>
        <v>new</v>
      </c>
      <c r="CW176" s="32" t="str">
        <f>IF(CV176="wrong PO",(VLOOKUP($E176,'Jan 2016'!$D$1:$Z$500,3,FALSE)),"")</f>
        <v/>
      </c>
      <c r="CX176" s="29" t="str">
        <f>IFERROR(IF(VLOOKUP($E176,'Dec 2015'!$D$1:$Z$500,3,FALSE)=G176,"-","Wrong PO"),"new")</f>
        <v>new</v>
      </c>
      <c r="CY176" s="32" t="str">
        <f>IF(CX176="wrong PO",(VLOOKUP($E176,'Dec 2015'!$D$1:$Z$500,3,FALSE)),"")</f>
        <v/>
      </c>
      <c r="CZ176" s="29" t="str">
        <f>IFERROR(IF(VLOOKUP($E176,'Nov 2015'!$D$1:$Z$500,3,FALSE)=G176,"-","Wrong PO"),"new")</f>
        <v>new</v>
      </c>
      <c r="DA176" s="32" t="str">
        <f>IF(CZ176="wrong PO",(VLOOKUP($E176,'Nov 2015'!$D$1:$Z$500,3,FALSE)),"")</f>
        <v/>
      </c>
      <c r="DB176" s="29" t="str">
        <f>IFERROR(IF(VLOOKUP($E176,'Oct 2015'!$D$1:$Z$500,3,FALSE)=G176,"-","Wrong PO"),"new")</f>
        <v>new</v>
      </c>
      <c r="DC176" s="32" t="str">
        <f>IF(DB176="wrong PO",(VLOOKUP($E176,'Oct 2015'!$D$1:$Z$500,3,FALSE)),"")</f>
        <v/>
      </c>
      <c r="DD176" s="29" t="str">
        <f>IFERROR(IF(VLOOKUP($E176,'Sep 2015'!$D$1:$Z$500,3,FALSE)=G176,"-","Wrong PO"),"new")</f>
        <v>new</v>
      </c>
      <c r="DE176" s="32" t="str">
        <f>IF(DD176="wrong PO",(VLOOKUP($E176,'Sep 2015'!$D$1:$Z$500,3,FALSE)),"")</f>
        <v/>
      </c>
    </row>
    <row r="177" spans="1:109">
      <c r="A177" s="115">
        <v>9</v>
      </c>
      <c r="B177" s="2" t="s">
        <v>841</v>
      </c>
      <c r="C177" s="2" t="s">
        <v>510</v>
      </c>
      <c r="D177" s="2" t="s">
        <v>25</v>
      </c>
      <c r="E177" s="2" t="s">
        <v>144</v>
      </c>
      <c r="F177" s="2" t="s">
        <v>746</v>
      </c>
      <c r="G177" s="21" t="s">
        <v>94</v>
      </c>
      <c r="H177" s="21" t="str">
        <f>IFERROR(VLOOKUP($E177,'Wayne Master'!$B$1:$C$315,2,FALSE),"not on master")</f>
        <v>Call</v>
      </c>
      <c r="I177" s="11" t="s">
        <v>2109</v>
      </c>
      <c r="J177" s="3">
        <v>42522</v>
      </c>
      <c r="K177" s="2" t="s">
        <v>685</v>
      </c>
      <c r="L177" s="2" t="s">
        <v>747</v>
      </c>
      <c r="M177" s="2" t="s">
        <v>30</v>
      </c>
      <c r="N177" s="2" t="s">
        <v>31</v>
      </c>
      <c r="O177" s="2" t="s">
        <v>41</v>
      </c>
      <c r="P177" s="4">
        <v>21</v>
      </c>
      <c r="Q177" s="4">
        <v>21</v>
      </c>
      <c r="R177" s="4">
        <v>0</v>
      </c>
      <c r="S177" s="5">
        <v>0</v>
      </c>
      <c r="T177" s="4">
        <v>0</v>
      </c>
      <c r="U177" s="4">
        <v>0</v>
      </c>
      <c r="V177" s="4">
        <v>0</v>
      </c>
      <c r="W177" s="5">
        <v>0</v>
      </c>
      <c r="X177" s="5">
        <v>0</v>
      </c>
      <c r="Y177" s="14">
        <v>0</v>
      </c>
      <c r="Z177" s="14">
        <v>0</v>
      </c>
      <c r="AA177" s="14">
        <v>0</v>
      </c>
      <c r="AB177" s="4">
        <v>24580</v>
      </c>
      <c r="AC177" s="55"/>
      <c r="AD177" s="59">
        <f>SUM(AI177,AM177,AQ177,AU177,AY177,BC177,BG177,BK177,BO177,BS177,BW177,CA177)</f>
        <v>0.19</v>
      </c>
      <c r="AE177" s="59">
        <f>(Q177*0.0169)+(U177*0.0598)</f>
        <v>0.35489999999999999</v>
      </c>
      <c r="AF177" s="102" t="str">
        <f>IFERROR(IFERROR(VLOOKUP($G177,'FPO034'!$J$9:$Q$196,7,FALSE),(VLOOKUP($H177,'FPO034'!$J$9:$Q$196,7,FALSE))),"No PO")</f>
        <v>No PO</v>
      </c>
      <c r="AG177" s="102" t="str">
        <f>IFERROR(IFERROR(VLOOKUP($G177,'FPO034'!$J$9:$Q$196,8,FALSE),(VLOOKUP($H177,'FPO034'!$J$9:$Q$196,8,FALSE))),"No PO")</f>
        <v>No PO</v>
      </c>
      <c r="AH177" s="102" t="str">
        <f>IF(AG177&lt;&gt;0,"No",IF(AD177&gt;AF177,"No",IF(AD177/AE177&lt;1,"--",IF(AD177/AE177&lt;1.02,"Maybe","No"))))</f>
        <v>No</v>
      </c>
      <c r="AI177" s="59" t="str">
        <f>IFERROR(VLOOKUP($E177,'Rev2 Aug 16'!$D$1:$Z$300,22,FALSE),"-")</f>
        <v>-</v>
      </c>
      <c r="AJ177" s="59" t="str">
        <f>IFERROR(VLOOKUP($E177,'Rev2 Aug 16'!$D$1:$Z$300,5,FALSE),"-")</f>
        <v>-</v>
      </c>
      <c r="AK177" s="59" t="str">
        <f>IFERROR(VLOOKUP(AJ177,'Paid Invoices'!$F$6:$I$381,3,FALSE),"")</f>
        <v/>
      </c>
      <c r="AL177" s="59" t="str">
        <f>IFERROR(VLOOKUP(AJ177,'Open Invoices'!$D$1:$E$3000,2,FALSE),"")</f>
        <v/>
      </c>
      <c r="AM177" s="59" t="str">
        <f>IFERROR(VLOOKUP($E177,'Rev2 July 16'!$D$1:$Z$300,22,FALSE),"-")</f>
        <v>-</v>
      </c>
      <c r="AN177" s="59" t="str">
        <f>IFERROR(VLOOKUP($E177,'Rev2 July 16'!$D$1:$Z$300,5,FALSE),"-")</f>
        <v>-</v>
      </c>
      <c r="AO177" s="59" t="str">
        <f>IFERROR(VLOOKUP(AN177,'Paid Invoices'!$F$6:$I$381,3,FALSE),"")</f>
        <v/>
      </c>
      <c r="AP177" s="59" t="str">
        <f>IFERROR(VLOOKUP(AN177,'Open Invoices'!$D$1:$E$3000,2,FALSE),"")</f>
        <v/>
      </c>
      <c r="AQ177" s="59">
        <f>IFERROR(VLOOKUP($E177,'Rev June 16'!$D$1:$Z$300,22,FALSE),"-")</f>
        <v>0.19</v>
      </c>
      <c r="AR177" s="59" t="str">
        <f>IFERROR(VLOOKUP($E177,'Rev June 16'!$D$1:$Z$300,4,FALSE),"-")</f>
        <v>WAY2001F6A</v>
      </c>
      <c r="AS177" s="59" t="str">
        <f>IFERROR(VLOOKUP(AR177,'Paid Invoices'!$F$6:$I$381,3,FALSE),"")</f>
        <v/>
      </c>
      <c r="AT177" s="59" t="str">
        <f>IFERROR(VLOOKUP(AR177,'Open Invoices'!$D$1:$E$3000,2,FALSE),"")</f>
        <v/>
      </c>
      <c r="AU177" s="59" t="str">
        <f>IFERROR(VLOOKUP($E177,'May 2016'!$D$1:$Z$300,22,FALSE),"-")</f>
        <v>-</v>
      </c>
      <c r="AV177" s="59" t="str">
        <f>IFERROR(VLOOKUP($E177,'May 2016'!$D$1:$Z$300,4,FALSE),"-")</f>
        <v>-</v>
      </c>
      <c r="AW177" s="59" t="str">
        <f>IFERROR(VLOOKUP(AV177,'Paid Invoices'!$F$6:$I$381,3,FALSE),"")</f>
        <v/>
      </c>
      <c r="AX177" s="59" t="str">
        <f>IFERROR(VLOOKUP(AV177,'Open Invoices'!$D$1:$E$3000,2,FALSE),"")</f>
        <v/>
      </c>
      <c r="AY177" s="59" t="str">
        <f>IFERROR(VLOOKUP($E177,'Apr 2016'!$D$1:$Z$300,22,FALSE),"-")</f>
        <v>-</v>
      </c>
      <c r="AZ177" s="59" t="str">
        <f>IFERROR(VLOOKUP($E177,'Apr 2016'!$D$1:$Z$300,4,FALSE),"-")</f>
        <v>-</v>
      </c>
      <c r="BA177" s="59" t="str">
        <f>IFERROR(VLOOKUP(AZ177,'Paid Invoices'!$F$6:$I$381,3,FALSE),"")</f>
        <v/>
      </c>
      <c r="BB177" s="59" t="str">
        <f>IFERROR(VLOOKUP(AZ177,'Open Invoices'!$D$1:$E$3000,2,FALSE),"")</f>
        <v/>
      </c>
      <c r="BC177" s="59" t="str">
        <f>IFERROR(VLOOKUP($E177,'Mar 2016'!$D$1:$Z$300,22,FALSE),"-")</f>
        <v>-</v>
      </c>
      <c r="BD177" s="59" t="str">
        <f>IFERROR(VLOOKUP($E177,'Mar 2016'!$D$1:$Z$300,4,FALSE),"-")</f>
        <v>-</v>
      </c>
      <c r="BE177" s="59" t="str">
        <f>IFERROR(VLOOKUP(BD177,'Paid Invoices'!$F$6:$I$381,3,FALSE),"")</f>
        <v/>
      </c>
      <c r="BF177" s="59" t="str">
        <f>IFERROR(VLOOKUP(BD177,'Open Invoices'!$D$1:$E$3000,2,FALSE),"")</f>
        <v/>
      </c>
      <c r="BG177" s="59" t="str">
        <f>IFERROR(VLOOKUP($E177,'Feb 2016'!$D$1:$Z$300,22,FALSE),"-")</f>
        <v>-</v>
      </c>
      <c r="BH177" s="59" t="str">
        <f>IFERROR(VLOOKUP($E177,'Feb 2016'!$D$1:$Z$300,4,FALSE),"-")</f>
        <v>-</v>
      </c>
      <c r="BI177" s="59" t="str">
        <f>IFERROR(VLOOKUP(BH177,'Paid Invoices'!$F$6:$I$381,3,FALSE),"")</f>
        <v/>
      </c>
      <c r="BJ177" s="59" t="str">
        <f>IFERROR(VLOOKUP(BH177,'Open Invoices'!$D$1:$E$3000,2,FALSE),"")</f>
        <v/>
      </c>
      <c r="BK177" s="59" t="str">
        <f>IFERROR(VLOOKUP($E177,'Jan 2016'!$D$1:$Z$300,22,FALSE),"-")</f>
        <v>-</v>
      </c>
      <c r="BL177" s="59" t="str">
        <f>IFERROR(VLOOKUP($E177,'Jan 2016'!$D$1:$Z$300,4,FALSE),"-")</f>
        <v>-</v>
      </c>
      <c r="BM177" s="59" t="str">
        <f>IFERROR(VLOOKUP(BL177,'Paid Invoices'!$F$6:$I$381,3,FALSE),"")</f>
        <v/>
      </c>
      <c r="BN177" s="59" t="str">
        <f>IFERROR(VLOOKUP(BL177,'Open Invoices'!$D$1:$E$3000,2,FALSE),"")</f>
        <v/>
      </c>
      <c r="BO177" s="59" t="str">
        <f>IFERROR(VLOOKUP($E177,'Dec 2015'!$D$1:$Z$300,22,FALSE),"-")</f>
        <v>-</v>
      </c>
      <c r="BP177" s="59" t="str">
        <f>IFERROR(VLOOKUP($E177,'Dec 2015'!$D$1:$Z$300,4,FALSE),"-")</f>
        <v>-</v>
      </c>
      <c r="BQ177" s="59" t="str">
        <f>IFERROR(VLOOKUP(BP177,'Paid Invoices'!$F$6:$I$381,3,FALSE),"")</f>
        <v/>
      </c>
      <c r="BR177" s="59" t="str">
        <f>IFERROR(VLOOKUP(BP177,'Open Invoices'!$D$1:$E$3000,2,FALSE),"")</f>
        <v/>
      </c>
      <c r="BS177" s="59" t="str">
        <f>IFERROR(VLOOKUP($E177,'Nov 2015'!$D$1:$Z$300,22,FALSE),"-")</f>
        <v>-</v>
      </c>
      <c r="BT177" s="59" t="str">
        <f>IFERROR(VLOOKUP($E177,'Nov 2015'!$D$1:$Z$300,4,FALSE),"-")</f>
        <v>-</v>
      </c>
      <c r="BU177" s="59" t="str">
        <f>IFERROR(VLOOKUP(BT177,'Paid Invoices'!$F$6:$I$381,3,FALSE),"")</f>
        <v/>
      </c>
      <c r="BV177" s="59" t="str">
        <f>IFERROR(VLOOKUP(BT177,'Open Invoices'!$D$1:$E$3000,2,FALSE),"")</f>
        <v/>
      </c>
      <c r="BW177" s="59" t="str">
        <f>IFERROR(VLOOKUP($E177,'Oct 2015'!$D$1:$Z$300,22,FALSE),"-")</f>
        <v>-</v>
      </c>
      <c r="BX177" s="59" t="str">
        <f>IFERROR(VLOOKUP($E177,'Oct 2015'!$D$1:$Z$300,4,FALSE),"-")</f>
        <v>-</v>
      </c>
      <c r="BY177" s="59" t="str">
        <f>IFERROR(VLOOKUP(BX177,'Paid Invoices'!$F$6:$I$381,3,FALSE),"")</f>
        <v/>
      </c>
      <c r="BZ177" s="59" t="str">
        <f>IFERROR(VLOOKUP(BX177,'Open Invoices'!$D$1:$E$3000,2,FALSE),"")</f>
        <v/>
      </c>
      <c r="CA177" s="59" t="str">
        <f>IFERROR(VLOOKUP($E177,'Sep 2015'!$D$1:$Z$300,22,FALSE),"-")</f>
        <v>-</v>
      </c>
      <c r="CB177" s="59" t="str">
        <f>IFERROR(VLOOKUP($E177,'Sep 2015'!$D$1:$Z$300,4,FALSE),"-")</f>
        <v>-</v>
      </c>
      <c r="CC177" s="59" t="str">
        <f>IFERROR(VLOOKUP(CB177,'Paid Invoices'!$F$6:$I$381,3,FALSE),"")</f>
        <v/>
      </c>
      <c r="CD177" s="59" t="str">
        <f>IFERROR(VLOOKUP(CB177,'Open Invoices'!$D$1:$E$3000,2,FALSE),"")</f>
        <v/>
      </c>
      <c r="CE177" s="52"/>
      <c r="CF177" s="52" t="s">
        <v>2115</v>
      </c>
      <c r="CG177" s="49" t="str">
        <f>IFERROR(IFERROR(VLOOKUP($E177,'Asset Group  All Assets'!$B$1:$C$500,2,FALSE),(VLOOKUP($E177,'Missing-WSU-POs'!$B$1:$D$500,3,FALSE))),"?")</f>
        <v>Needed</v>
      </c>
      <c r="CH177" s="31" t="str">
        <f>IF(G177="","",G177)</f>
        <v/>
      </c>
      <c r="CI177" s="31" t="str">
        <f>IF(CG177=CH177,"","Wrong PO")</f>
        <v>Wrong PO</v>
      </c>
      <c r="CJ177" s="29" t="str">
        <f>IFERROR(IF(VLOOKUP($E177,'Org July 2016 '!$D$1:$Z$500,3,FALSE)=G177,"-","Wrong PO"),"new")</f>
        <v>-</v>
      </c>
      <c r="CK177" s="32" t="str">
        <f>IF(CJ177="wrong PO",(VLOOKUP($E177,'Org July 2016 '!$D$1:$Z$500,3,FALSE)),"")</f>
        <v/>
      </c>
      <c r="CL177" s="29" t="str">
        <f>IFERROR(IF(VLOOKUP($E177,'Org June 2016 '!$D$1:$Z$500,3,FALSE)=G177,"-","Wrong PO"),"new")</f>
        <v>-</v>
      </c>
      <c r="CM177" s="32" t="str">
        <f>IF(CL177="wrong PO",(VLOOKUP($E177,'Org June 2016 '!$D$1:$Z$500,3,FALSE)),"")</f>
        <v/>
      </c>
      <c r="CN177" s="29" t="str">
        <f>IFERROR(IF(VLOOKUP($E177,'May 2016'!D9:Z508,3,FALSE)=G177,"-","Wrong PO"),"new")</f>
        <v>new</v>
      </c>
      <c r="CO177" s="32" t="str">
        <f>IF(CN177="wrong PO",(VLOOKUP($E177,'May 2016'!D9:Z508,3,FALSE)),"")</f>
        <v/>
      </c>
      <c r="CP177" s="29" t="str">
        <f>IFERROR(IF(VLOOKUP($E177,'Apr 2016'!$D$1:$Z$500,3,FALSE)=G177,"-","Wrong PO"),"new")</f>
        <v>new</v>
      </c>
      <c r="CQ177" s="32" t="str">
        <f>IF(CP177="wrong PO",(VLOOKUP($E177,'Apr 2016'!$D$1:$Z$500,3,FALSE)),"")</f>
        <v/>
      </c>
      <c r="CR177" s="32" t="str">
        <f>IFERROR(IF(VLOOKUP($E177,'Mar 2016'!$D$1:$Z$500,3,FALSE)=G177,"-","Wrong PO"),"new")</f>
        <v>new</v>
      </c>
      <c r="CS177" s="32" t="str">
        <f>IF(CP177="wrong PO",(VLOOKUP($E177,'Mar 2016'!$D$1:$Z$500,3,FALSE)),"")</f>
        <v/>
      </c>
      <c r="CT177" s="32" t="str">
        <f>IFERROR(IF(VLOOKUP($E177,'Feb 2016'!$D$1:$Z$500,3,FALSE)=G177,"-","Wrong PO"),"new")</f>
        <v>new</v>
      </c>
      <c r="CU177" s="32" t="str">
        <f>IF(CP177="wrong PO",(VLOOKUP($E177,'Feb 2016'!$D$1:$Z$500,3,FALSE)),"")</f>
        <v/>
      </c>
      <c r="CV177" s="29" t="str">
        <f>IFERROR(IF(VLOOKUP($E177,'Jan 2016'!$D$1:$Z$500,3,FALSE)=G177,"-","Wrong PO"),"new")</f>
        <v>new</v>
      </c>
      <c r="CW177" s="32" t="str">
        <f>IF(CV177="wrong PO",(VLOOKUP($E177,'Jan 2016'!$D$1:$Z$500,3,FALSE)),"")</f>
        <v/>
      </c>
      <c r="CX177" s="29" t="str">
        <f>IFERROR(IF(VLOOKUP($E177,'Dec 2015'!$D$1:$Z$500,3,FALSE)=G177,"-","Wrong PO"),"new")</f>
        <v>new</v>
      </c>
      <c r="CY177" s="32" t="str">
        <f>IF(CX177="wrong PO",(VLOOKUP($E177,'Dec 2015'!$D$1:$Z$500,3,FALSE)),"")</f>
        <v/>
      </c>
      <c r="CZ177" s="29" t="str">
        <f>IFERROR(IF(VLOOKUP($E177,'Nov 2015'!$D$1:$Z$500,3,FALSE)=G177,"-","Wrong PO"),"new")</f>
        <v>new</v>
      </c>
      <c r="DA177" s="32" t="str">
        <f>IF(CZ177="wrong PO",(VLOOKUP($E177,'Nov 2015'!$D$1:$Z$500,3,FALSE)),"")</f>
        <v/>
      </c>
      <c r="DB177" s="29" t="str">
        <f>IFERROR(IF(VLOOKUP($E177,'Oct 2015'!$D$1:$Z$500,3,FALSE)=G177,"-","Wrong PO"),"new")</f>
        <v>new</v>
      </c>
      <c r="DC177" s="32" t="str">
        <f>IF(DB177="wrong PO",(VLOOKUP($E177,'Oct 2015'!$D$1:$Z$500,3,FALSE)),"")</f>
        <v/>
      </c>
      <c r="DD177" s="29" t="str">
        <f>IFERROR(IF(VLOOKUP($E177,'Sep 2015'!$D$1:$Z$500,3,FALSE)=G177,"-","Wrong PO"),"new")</f>
        <v>new</v>
      </c>
      <c r="DE177" s="32" t="str">
        <f>IF(DD177="wrong PO",(VLOOKUP($E177,'Sep 2015'!$D$1:$Z$500,3,FALSE)),"")</f>
        <v/>
      </c>
    </row>
    <row r="178" spans="1:109">
      <c r="A178" s="115">
        <v>10</v>
      </c>
      <c r="B178" s="2" t="s">
        <v>841</v>
      </c>
      <c r="C178" s="2" t="s">
        <v>510</v>
      </c>
      <c r="D178" s="2" t="s">
        <v>25</v>
      </c>
      <c r="E178" s="2" t="s">
        <v>145</v>
      </c>
      <c r="F178" s="2" t="s">
        <v>639</v>
      </c>
      <c r="G178" s="21" t="s">
        <v>94</v>
      </c>
      <c r="H178" s="21" t="str">
        <f>IFERROR(VLOOKUP($E178,'Wayne Master'!$B$1:$C$315,2,FALSE),"not on master")</f>
        <v>Call</v>
      </c>
      <c r="I178" s="11" t="s">
        <v>2109</v>
      </c>
      <c r="J178" s="3">
        <v>42524</v>
      </c>
      <c r="K178" s="2" t="s">
        <v>685</v>
      </c>
      <c r="L178" s="2" t="s">
        <v>567</v>
      </c>
      <c r="M178" s="2" t="s">
        <v>30</v>
      </c>
      <c r="N178" s="2" t="s">
        <v>31</v>
      </c>
      <c r="O178" s="2" t="s">
        <v>41</v>
      </c>
      <c r="P178" s="4">
        <v>1208</v>
      </c>
      <c r="Q178" s="4">
        <v>1894</v>
      </c>
      <c r="R178" s="4">
        <v>686</v>
      </c>
      <c r="S178" s="5">
        <v>11.59</v>
      </c>
      <c r="T178" s="4">
        <v>1</v>
      </c>
      <c r="U178" s="4">
        <v>1</v>
      </c>
      <c r="V178" s="4">
        <v>0</v>
      </c>
      <c r="W178" s="5">
        <v>0</v>
      </c>
      <c r="X178" s="5">
        <v>0</v>
      </c>
      <c r="Y178" s="14">
        <v>11.59</v>
      </c>
      <c r="Z178" s="14">
        <v>0</v>
      </c>
      <c r="AA178" s="14">
        <v>11.59</v>
      </c>
      <c r="AB178" s="4">
        <v>24580</v>
      </c>
      <c r="AC178" s="55"/>
      <c r="AD178" s="59">
        <f>SUM(AI178,AM178,AQ178,AU178,AY178,BC178,BG178,BK178,BO178,BS178,BW178,CA178)</f>
        <v>31.83</v>
      </c>
      <c r="AE178" s="59">
        <f>(Q178*0.0169)+(U178*0.0598)</f>
        <v>32.068399999999997</v>
      </c>
      <c r="AF178" s="102" t="str">
        <f>IFERROR(IFERROR(VLOOKUP($G178,'FPO034'!$J$9:$Q$196,7,FALSE),(VLOOKUP($H178,'FPO034'!$J$9:$Q$196,7,FALSE))),"No PO")</f>
        <v>No PO</v>
      </c>
      <c r="AG178" s="102" t="str">
        <f>IFERROR(IFERROR(VLOOKUP($G178,'FPO034'!$J$9:$Q$196,8,FALSE),(VLOOKUP($H178,'FPO034'!$J$9:$Q$196,8,FALSE))),"No PO")</f>
        <v>No PO</v>
      </c>
      <c r="AH178" s="102" t="str">
        <f>IF(AG178&lt;&gt;0,"No",IF(AD178&gt;AF178,"No",IF(AD178/AE178&lt;1,"--",IF(AD178/AE178&lt;1.02,"Maybe","No"))))</f>
        <v>No</v>
      </c>
      <c r="AI178" s="59">
        <f>IFERROR(VLOOKUP($E178,'Rev2 Aug 16'!$D$1:$Z$300,22,FALSE),"-")</f>
        <v>11.59</v>
      </c>
      <c r="AJ178" s="59" t="str">
        <f>IFERROR(VLOOKUP($E178,'Rev2 Aug 16'!$D$1:$Z$300,5,FALSE),"-")</f>
        <v>WAY2001H6A</v>
      </c>
      <c r="AK178" s="59" t="str">
        <f>IFERROR(VLOOKUP(AJ178,'Paid Invoices'!$F$6:$I$381,3,FALSE),"")</f>
        <v/>
      </c>
      <c r="AL178" s="59" t="str">
        <f>IFERROR(VLOOKUP(AJ178,'Open Invoices'!$D$1:$E$3000,2,FALSE),"")</f>
        <v/>
      </c>
      <c r="AM178" s="59">
        <f>IFERROR(VLOOKUP($E178,'Rev2 July 16'!$D$1:$Z$300,22,FALSE),"-")</f>
        <v>9.8000000000000007</v>
      </c>
      <c r="AN178" s="59" t="str">
        <f>IFERROR(VLOOKUP($E178,'Rev2 July 16'!$D$1:$Z$300,5,FALSE),"-")</f>
        <v>WAY2001G6A</v>
      </c>
      <c r="AO178" s="59" t="str">
        <f>IFERROR(VLOOKUP(AN178,'Paid Invoices'!$F$6:$I$381,3,FALSE),"")</f>
        <v/>
      </c>
      <c r="AP178" s="59" t="str">
        <f>IFERROR(VLOOKUP(AN178,'Open Invoices'!$D$1:$E$3000,2,FALSE),"")</f>
        <v/>
      </c>
      <c r="AQ178" s="59">
        <f>IFERROR(VLOOKUP($E178,'Rev June 16'!$D$1:$Z$300,22,FALSE),"-")</f>
        <v>10.44</v>
      </c>
      <c r="AR178" s="59" t="str">
        <f>IFERROR(VLOOKUP($E178,'Rev June 16'!$D$1:$Z$300,4,FALSE),"-")</f>
        <v>WAY2001F6A</v>
      </c>
      <c r="AS178" s="59" t="str">
        <f>IFERROR(VLOOKUP(AR178,'Paid Invoices'!$F$6:$I$381,3,FALSE),"")</f>
        <v/>
      </c>
      <c r="AT178" s="59" t="str">
        <f>IFERROR(VLOOKUP(AR178,'Open Invoices'!$D$1:$E$3000,2,FALSE),"")</f>
        <v/>
      </c>
      <c r="AU178" s="59" t="str">
        <f>IFERROR(VLOOKUP($E178,'May 2016'!$D$1:$Z$300,22,FALSE),"-")</f>
        <v>-</v>
      </c>
      <c r="AV178" s="59" t="str">
        <f>IFERROR(VLOOKUP($E178,'May 2016'!$D$1:$Z$300,4,FALSE),"-")</f>
        <v>-</v>
      </c>
      <c r="AW178" s="59" t="str">
        <f>IFERROR(VLOOKUP(AV178,'Paid Invoices'!$F$6:$I$381,3,FALSE),"")</f>
        <v/>
      </c>
      <c r="AX178" s="59" t="str">
        <f>IFERROR(VLOOKUP(AV178,'Open Invoices'!$D$1:$E$3000,2,FALSE),"")</f>
        <v/>
      </c>
      <c r="AY178" s="59" t="str">
        <f>IFERROR(VLOOKUP($E178,'Apr 2016'!$D$1:$Z$300,22,FALSE),"-")</f>
        <v>-</v>
      </c>
      <c r="AZ178" s="59" t="str">
        <f>IFERROR(VLOOKUP($E178,'Apr 2016'!$D$1:$Z$300,4,FALSE),"-")</f>
        <v>-</v>
      </c>
      <c r="BA178" s="59" t="str">
        <f>IFERROR(VLOOKUP(AZ178,'Paid Invoices'!$F$6:$I$381,3,FALSE),"")</f>
        <v/>
      </c>
      <c r="BB178" s="59" t="str">
        <f>IFERROR(VLOOKUP(AZ178,'Open Invoices'!$D$1:$E$3000,2,FALSE),"")</f>
        <v/>
      </c>
      <c r="BC178" s="59" t="str">
        <f>IFERROR(VLOOKUP($E178,'Mar 2016'!$D$1:$Z$300,22,FALSE),"-")</f>
        <v>-</v>
      </c>
      <c r="BD178" s="59" t="str">
        <f>IFERROR(VLOOKUP($E178,'Mar 2016'!$D$1:$Z$300,4,FALSE),"-")</f>
        <v>-</v>
      </c>
      <c r="BE178" s="59" t="str">
        <f>IFERROR(VLOOKUP(BD178,'Paid Invoices'!$F$6:$I$381,3,FALSE),"")</f>
        <v/>
      </c>
      <c r="BF178" s="59" t="str">
        <f>IFERROR(VLOOKUP(BD178,'Open Invoices'!$D$1:$E$3000,2,FALSE),"")</f>
        <v/>
      </c>
      <c r="BG178" s="59" t="str">
        <f>IFERROR(VLOOKUP($E178,'Feb 2016'!$D$1:$Z$300,22,FALSE),"-")</f>
        <v>-</v>
      </c>
      <c r="BH178" s="59" t="str">
        <f>IFERROR(VLOOKUP($E178,'Feb 2016'!$D$1:$Z$300,4,FALSE),"-")</f>
        <v>-</v>
      </c>
      <c r="BI178" s="59" t="str">
        <f>IFERROR(VLOOKUP(BH178,'Paid Invoices'!$F$6:$I$381,3,FALSE),"")</f>
        <v/>
      </c>
      <c r="BJ178" s="59" t="str">
        <f>IFERROR(VLOOKUP(BH178,'Open Invoices'!$D$1:$E$3000,2,FALSE),"")</f>
        <v/>
      </c>
      <c r="BK178" s="59" t="str">
        <f>IFERROR(VLOOKUP($E178,'Jan 2016'!$D$1:$Z$300,22,FALSE),"-")</f>
        <v>-</v>
      </c>
      <c r="BL178" s="59" t="str">
        <f>IFERROR(VLOOKUP($E178,'Jan 2016'!$D$1:$Z$300,4,FALSE),"-")</f>
        <v>-</v>
      </c>
      <c r="BM178" s="59" t="str">
        <f>IFERROR(VLOOKUP(BL178,'Paid Invoices'!$F$6:$I$381,3,FALSE),"")</f>
        <v/>
      </c>
      <c r="BN178" s="59" t="str">
        <f>IFERROR(VLOOKUP(BL178,'Open Invoices'!$D$1:$E$3000,2,FALSE),"")</f>
        <v/>
      </c>
      <c r="BO178" s="59" t="str">
        <f>IFERROR(VLOOKUP($E178,'Dec 2015'!$D$1:$Z$300,22,FALSE),"-")</f>
        <v>-</v>
      </c>
      <c r="BP178" s="59" t="str">
        <f>IFERROR(VLOOKUP($E178,'Dec 2015'!$D$1:$Z$300,4,FALSE),"-")</f>
        <v>-</v>
      </c>
      <c r="BQ178" s="59" t="str">
        <f>IFERROR(VLOOKUP(BP178,'Paid Invoices'!$F$6:$I$381,3,FALSE),"")</f>
        <v/>
      </c>
      <c r="BR178" s="59" t="str">
        <f>IFERROR(VLOOKUP(BP178,'Open Invoices'!$D$1:$E$3000,2,FALSE),"")</f>
        <v/>
      </c>
      <c r="BS178" s="59" t="str">
        <f>IFERROR(VLOOKUP($E178,'Nov 2015'!$D$1:$Z$300,22,FALSE),"-")</f>
        <v>-</v>
      </c>
      <c r="BT178" s="59" t="str">
        <f>IFERROR(VLOOKUP($E178,'Nov 2015'!$D$1:$Z$300,4,FALSE),"-")</f>
        <v>-</v>
      </c>
      <c r="BU178" s="59" t="str">
        <f>IFERROR(VLOOKUP(BT178,'Paid Invoices'!$F$6:$I$381,3,FALSE),"")</f>
        <v/>
      </c>
      <c r="BV178" s="59" t="str">
        <f>IFERROR(VLOOKUP(BT178,'Open Invoices'!$D$1:$E$3000,2,FALSE),"")</f>
        <v/>
      </c>
      <c r="BW178" s="59" t="str">
        <f>IFERROR(VLOOKUP($E178,'Oct 2015'!$D$1:$Z$300,22,FALSE),"-")</f>
        <v>-</v>
      </c>
      <c r="BX178" s="59" t="str">
        <f>IFERROR(VLOOKUP($E178,'Oct 2015'!$D$1:$Z$300,4,FALSE),"-")</f>
        <v>-</v>
      </c>
      <c r="BY178" s="59" t="str">
        <f>IFERROR(VLOOKUP(BX178,'Paid Invoices'!$F$6:$I$381,3,FALSE),"")</f>
        <v/>
      </c>
      <c r="BZ178" s="59" t="str">
        <f>IFERROR(VLOOKUP(BX178,'Open Invoices'!$D$1:$E$3000,2,FALSE),"")</f>
        <v/>
      </c>
      <c r="CA178" s="59" t="str">
        <f>IFERROR(VLOOKUP($E178,'Sep 2015'!$D$1:$Z$300,22,FALSE),"-")</f>
        <v>-</v>
      </c>
      <c r="CB178" s="59" t="str">
        <f>IFERROR(VLOOKUP($E178,'Sep 2015'!$D$1:$Z$300,4,FALSE),"-")</f>
        <v>-</v>
      </c>
      <c r="CC178" s="59" t="str">
        <f>IFERROR(VLOOKUP(CB178,'Paid Invoices'!$F$6:$I$381,3,FALSE),"")</f>
        <v/>
      </c>
      <c r="CD178" s="59" t="str">
        <f>IFERROR(VLOOKUP(CB178,'Open Invoices'!$D$1:$E$3000,2,FALSE),"")</f>
        <v/>
      </c>
      <c r="CE178" s="52"/>
      <c r="CF178" s="52" t="s">
        <v>2115</v>
      </c>
      <c r="CG178" s="49" t="str">
        <f>IFERROR(IFERROR(VLOOKUP($E178,'Asset Group  All Assets'!$B$1:$C$500,2,FALSE),(VLOOKUP($E178,'Missing-WSU-POs'!$B$1:$D$500,3,FALSE))),"?")</f>
        <v>Needed</v>
      </c>
      <c r="CH178" s="31" t="str">
        <f>IF(G178="","",G178)</f>
        <v/>
      </c>
      <c r="CI178" s="31" t="str">
        <f>IF(CG178=CH178,"","Wrong PO")</f>
        <v>Wrong PO</v>
      </c>
      <c r="CJ178" s="29" t="str">
        <f>IFERROR(IF(VLOOKUP($E178,'Org July 2016 '!$D$1:$Z$500,3,FALSE)=G178,"-","Wrong PO"),"new")</f>
        <v>-</v>
      </c>
      <c r="CK178" s="32" t="str">
        <f>IF(CJ178="wrong PO",(VLOOKUP($E178,'Org July 2016 '!$D$1:$Z$500,3,FALSE)),"")</f>
        <v/>
      </c>
      <c r="CL178" s="29" t="str">
        <f>IFERROR(IF(VLOOKUP($E178,'Org June 2016 '!$D$1:$Z$500,3,FALSE)=G178,"-","Wrong PO"),"new")</f>
        <v>-</v>
      </c>
      <c r="CM178" s="32" t="str">
        <f>IF(CL178="wrong PO",(VLOOKUP($E178,'Org June 2016 '!$D$1:$Z$500,3,FALSE)),"")</f>
        <v/>
      </c>
      <c r="CN178" s="29" t="str">
        <f>IFERROR(IF(VLOOKUP($E178,'May 2016'!D10:Z509,3,FALSE)=G178,"-","Wrong PO"),"new")</f>
        <v>new</v>
      </c>
      <c r="CO178" s="32" t="str">
        <f>IF(CN178="wrong PO",(VLOOKUP($E178,'May 2016'!D10:Z509,3,FALSE)),"")</f>
        <v/>
      </c>
      <c r="CP178" s="29" t="str">
        <f>IFERROR(IF(VLOOKUP($E178,'Apr 2016'!$D$1:$Z$500,3,FALSE)=G178,"-","Wrong PO"),"new")</f>
        <v>new</v>
      </c>
      <c r="CQ178" s="32" t="str">
        <f>IF(CP178="wrong PO",(VLOOKUP($E178,'Apr 2016'!$D$1:$Z$500,3,FALSE)),"")</f>
        <v/>
      </c>
      <c r="CR178" s="32" t="str">
        <f>IFERROR(IF(VLOOKUP($E178,'Mar 2016'!$D$1:$Z$500,3,FALSE)=G178,"-","Wrong PO"),"new")</f>
        <v>new</v>
      </c>
      <c r="CS178" s="32" t="str">
        <f>IF(CP178="wrong PO",(VLOOKUP($E178,'Mar 2016'!$D$1:$Z$500,3,FALSE)),"")</f>
        <v/>
      </c>
      <c r="CT178" s="32" t="str">
        <f>IFERROR(IF(VLOOKUP($E178,'Feb 2016'!$D$1:$Z$500,3,FALSE)=G178,"-","Wrong PO"),"new")</f>
        <v>new</v>
      </c>
      <c r="CU178" s="32" t="str">
        <f>IF(CP178="wrong PO",(VLOOKUP($E178,'Feb 2016'!$D$1:$Z$500,3,FALSE)),"")</f>
        <v/>
      </c>
      <c r="CV178" s="29" t="str">
        <f>IFERROR(IF(VLOOKUP($E178,'Jan 2016'!$D$1:$Z$500,3,FALSE)=G178,"-","Wrong PO"),"new")</f>
        <v>new</v>
      </c>
      <c r="CW178" s="32" t="str">
        <f>IF(CV178="wrong PO",(VLOOKUP($E178,'Jan 2016'!$D$1:$Z$500,3,FALSE)),"")</f>
        <v/>
      </c>
      <c r="CX178" s="29" t="str">
        <f>IFERROR(IF(VLOOKUP($E178,'Dec 2015'!$D$1:$Z$500,3,FALSE)=G178,"-","Wrong PO"),"new")</f>
        <v>new</v>
      </c>
      <c r="CY178" s="32" t="str">
        <f>IF(CX178="wrong PO",(VLOOKUP($E178,'Dec 2015'!$D$1:$Z$500,3,FALSE)),"")</f>
        <v/>
      </c>
      <c r="CZ178" s="29" t="str">
        <f>IFERROR(IF(VLOOKUP($E178,'Nov 2015'!$D$1:$Z$500,3,FALSE)=G178,"-","Wrong PO"),"new")</f>
        <v>new</v>
      </c>
      <c r="DA178" s="32" t="str">
        <f>IF(CZ178="wrong PO",(VLOOKUP($E178,'Nov 2015'!$D$1:$Z$500,3,FALSE)),"")</f>
        <v/>
      </c>
      <c r="DB178" s="29" t="str">
        <f>IFERROR(IF(VLOOKUP($E178,'Oct 2015'!$D$1:$Z$500,3,FALSE)=G178,"-","Wrong PO"),"new")</f>
        <v>new</v>
      </c>
      <c r="DC178" s="32" t="str">
        <f>IF(DB178="wrong PO",(VLOOKUP($E178,'Oct 2015'!$D$1:$Z$500,3,FALSE)),"")</f>
        <v/>
      </c>
      <c r="DD178" s="29" t="str">
        <f>IFERROR(IF(VLOOKUP($E178,'Sep 2015'!$D$1:$Z$500,3,FALSE)=G178,"-","Wrong PO"),"new")</f>
        <v>new</v>
      </c>
      <c r="DE178" s="32" t="str">
        <f>IF(DD178="wrong PO",(VLOOKUP($E178,'Sep 2015'!$D$1:$Z$500,3,FALSE)),"")</f>
        <v/>
      </c>
    </row>
    <row r="179" spans="1:109">
      <c r="A179" s="115">
        <v>11</v>
      </c>
      <c r="B179" s="2" t="s">
        <v>841</v>
      </c>
      <c r="C179" s="2" t="s">
        <v>510</v>
      </c>
      <c r="D179" s="2" t="s">
        <v>25</v>
      </c>
      <c r="E179" s="2" t="s">
        <v>146</v>
      </c>
      <c r="F179" s="2" t="s">
        <v>746</v>
      </c>
      <c r="G179" s="21" t="s">
        <v>94</v>
      </c>
      <c r="H179" s="21" t="str">
        <f>IFERROR(VLOOKUP($E179,'Wayne Master'!$B$1:$C$315,2,FALSE),"not on master")</f>
        <v>Call</v>
      </c>
      <c r="I179" s="11" t="s">
        <v>2109</v>
      </c>
      <c r="J179" s="3">
        <v>42522</v>
      </c>
      <c r="K179" s="2" t="s">
        <v>685</v>
      </c>
      <c r="L179" s="2" t="s">
        <v>747</v>
      </c>
      <c r="M179" s="2" t="s">
        <v>30</v>
      </c>
      <c r="N179" s="2" t="s">
        <v>31</v>
      </c>
      <c r="O179" s="2" t="s">
        <v>41</v>
      </c>
      <c r="P179" s="4">
        <v>4817</v>
      </c>
      <c r="Q179" s="4">
        <v>8782</v>
      </c>
      <c r="R179" s="4">
        <v>3965</v>
      </c>
      <c r="S179" s="5">
        <v>67.010000000000005</v>
      </c>
      <c r="T179" s="4">
        <v>0</v>
      </c>
      <c r="U179" s="4">
        <v>0</v>
      </c>
      <c r="V179" s="4">
        <v>0</v>
      </c>
      <c r="W179" s="5">
        <v>0</v>
      </c>
      <c r="X179" s="5">
        <v>0</v>
      </c>
      <c r="Y179" s="14">
        <v>67.010000000000005</v>
      </c>
      <c r="Z179" s="14">
        <v>0</v>
      </c>
      <c r="AA179" s="14">
        <v>67.010000000000005</v>
      </c>
      <c r="AB179" s="4">
        <v>24580</v>
      </c>
      <c r="AC179" s="55"/>
      <c r="AD179" s="59">
        <f>SUM(AI179,AM179,AQ179,AU179,AY179,BC179,BG179,BK179,BO179,BS179,BW179,CA179)</f>
        <v>148.25</v>
      </c>
      <c r="AE179" s="59">
        <f>(Q179*0.0169)+(U179*0.0598)</f>
        <v>148.41579999999999</v>
      </c>
      <c r="AF179" s="102" t="str">
        <f>IFERROR(IFERROR(VLOOKUP($G179,'FPO034'!$J$9:$Q$196,7,FALSE),(VLOOKUP($H179,'FPO034'!$J$9:$Q$196,7,FALSE))),"No PO")</f>
        <v>No PO</v>
      </c>
      <c r="AG179" s="102" t="str">
        <f>IFERROR(IFERROR(VLOOKUP($G179,'FPO034'!$J$9:$Q$196,8,FALSE),(VLOOKUP($H179,'FPO034'!$J$9:$Q$196,8,FALSE))),"No PO")</f>
        <v>No PO</v>
      </c>
      <c r="AH179" s="102" t="str">
        <f>IF(AG179&lt;&gt;0,"No",IF(AD179&gt;AF179,"No",IF(AD179/AE179&lt;1,"--",IF(AD179/AE179&lt;1.02,"Maybe","No"))))</f>
        <v>No</v>
      </c>
      <c r="AI179" s="59">
        <f>IFERROR(VLOOKUP($E179,'Rev2 Aug 16'!$D$1:$Z$300,22,FALSE),"-")</f>
        <v>67.010000000000005</v>
      </c>
      <c r="AJ179" s="59" t="str">
        <f>IFERROR(VLOOKUP($E179,'Rev2 Aug 16'!$D$1:$Z$300,5,FALSE),"-")</f>
        <v>WAY2001H6A</v>
      </c>
      <c r="AK179" s="59" t="str">
        <f>IFERROR(VLOOKUP(AJ179,'Paid Invoices'!$F$6:$I$381,3,FALSE),"")</f>
        <v/>
      </c>
      <c r="AL179" s="59" t="str">
        <f>IFERROR(VLOOKUP(AJ179,'Open Invoices'!$D$1:$E$3000,2,FALSE),"")</f>
        <v/>
      </c>
      <c r="AM179" s="59">
        <f>IFERROR(VLOOKUP($E179,'Rev2 July 16'!$D$1:$Z$300,22,FALSE),"-")</f>
        <v>81.12</v>
      </c>
      <c r="AN179" s="59" t="str">
        <f>IFERROR(VLOOKUP($E179,'Rev2 July 16'!$D$1:$Z$300,5,FALSE),"-")</f>
        <v>WAY2001G6A</v>
      </c>
      <c r="AO179" s="59" t="str">
        <f>IFERROR(VLOOKUP(AN179,'Paid Invoices'!$F$6:$I$381,3,FALSE),"")</f>
        <v/>
      </c>
      <c r="AP179" s="59" t="str">
        <f>IFERROR(VLOOKUP(AN179,'Open Invoices'!$D$1:$E$3000,2,FALSE),"")</f>
        <v/>
      </c>
      <c r="AQ179" s="59">
        <f>IFERROR(VLOOKUP($E179,'Rev June 16'!$D$1:$Z$300,22,FALSE),"-")</f>
        <v>0.12</v>
      </c>
      <c r="AR179" s="59" t="str">
        <f>IFERROR(VLOOKUP($E179,'Rev June 16'!$D$1:$Z$300,4,FALSE),"-")</f>
        <v>WAY2001F6A</v>
      </c>
      <c r="AS179" s="59" t="str">
        <f>IFERROR(VLOOKUP(AR179,'Paid Invoices'!$F$6:$I$381,3,FALSE),"")</f>
        <v/>
      </c>
      <c r="AT179" s="59" t="str">
        <f>IFERROR(VLOOKUP(AR179,'Open Invoices'!$D$1:$E$3000,2,FALSE),"")</f>
        <v/>
      </c>
      <c r="AU179" s="59" t="str">
        <f>IFERROR(VLOOKUP($E179,'May 2016'!$D$1:$Z$300,22,FALSE),"-")</f>
        <v>-</v>
      </c>
      <c r="AV179" s="59" t="str">
        <f>IFERROR(VLOOKUP($E179,'May 2016'!$D$1:$Z$300,4,FALSE),"-")</f>
        <v>-</v>
      </c>
      <c r="AW179" s="59" t="str">
        <f>IFERROR(VLOOKUP(AV179,'Paid Invoices'!$F$6:$I$381,3,FALSE),"")</f>
        <v/>
      </c>
      <c r="AX179" s="59" t="str">
        <f>IFERROR(VLOOKUP(AV179,'Open Invoices'!$D$1:$E$3000,2,FALSE),"")</f>
        <v/>
      </c>
      <c r="AY179" s="59" t="str">
        <f>IFERROR(VLOOKUP($E179,'Apr 2016'!$D$1:$Z$300,22,FALSE),"-")</f>
        <v>-</v>
      </c>
      <c r="AZ179" s="59" t="str">
        <f>IFERROR(VLOOKUP($E179,'Apr 2016'!$D$1:$Z$300,4,FALSE),"-")</f>
        <v>-</v>
      </c>
      <c r="BA179" s="59" t="str">
        <f>IFERROR(VLOOKUP(AZ179,'Paid Invoices'!$F$6:$I$381,3,FALSE),"")</f>
        <v/>
      </c>
      <c r="BB179" s="59" t="str">
        <f>IFERROR(VLOOKUP(AZ179,'Open Invoices'!$D$1:$E$3000,2,FALSE),"")</f>
        <v/>
      </c>
      <c r="BC179" s="59" t="str">
        <f>IFERROR(VLOOKUP($E179,'Mar 2016'!$D$1:$Z$300,22,FALSE),"-")</f>
        <v>-</v>
      </c>
      <c r="BD179" s="59" t="str">
        <f>IFERROR(VLOOKUP($E179,'Mar 2016'!$D$1:$Z$300,4,FALSE),"-")</f>
        <v>-</v>
      </c>
      <c r="BE179" s="59" t="str">
        <f>IFERROR(VLOOKUP(BD179,'Paid Invoices'!$F$6:$I$381,3,FALSE),"")</f>
        <v/>
      </c>
      <c r="BF179" s="59" t="str">
        <f>IFERROR(VLOOKUP(BD179,'Open Invoices'!$D$1:$E$3000,2,FALSE),"")</f>
        <v/>
      </c>
      <c r="BG179" s="59" t="str">
        <f>IFERROR(VLOOKUP($E179,'Feb 2016'!$D$1:$Z$300,22,FALSE),"-")</f>
        <v>-</v>
      </c>
      <c r="BH179" s="59" t="str">
        <f>IFERROR(VLOOKUP($E179,'Feb 2016'!$D$1:$Z$300,4,FALSE),"-")</f>
        <v>-</v>
      </c>
      <c r="BI179" s="59" t="str">
        <f>IFERROR(VLOOKUP(BH179,'Paid Invoices'!$F$6:$I$381,3,FALSE),"")</f>
        <v/>
      </c>
      <c r="BJ179" s="59" t="str">
        <f>IFERROR(VLOOKUP(BH179,'Open Invoices'!$D$1:$E$3000,2,FALSE),"")</f>
        <v/>
      </c>
      <c r="BK179" s="59" t="str">
        <f>IFERROR(VLOOKUP($E179,'Jan 2016'!$D$1:$Z$300,22,FALSE),"-")</f>
        <v>-</v>
      </c>
      <c r="BL179" s="59" t="str">
        <f>IFERROR(VLOOKUP($E179,'Jan 2016'!$D$1:$Z$300,4,FALSE),"-")</f>
        <v>-</v>
      </c>
      <c r="BM179" s="59" t="str">
        <f>IFERROR(VLOOKUP(BL179,'Paid Invoices'!$F$6:$I$381,3,FALSE),"")</f>
        <v/>
      </c>
      <c r="BN179" s="59" t="str">
        <f>IFERROR(VLOOKUP(BL179,'Open Invoices'!$D$1:$E$3000,2,FALSE),"")</f>
        <v/>
      </c>
      <c r="BO179" s="59" t="str">
        <f>IFERROR(VLOOKUP($E179,'Dec 2015'!$D$1:$Z$300,22,FALSE),"-")</f>
        <v>-</v>
      </c>
      <c r="BP179" s="59" t="str">
        <f>IFERROR(VLOOKUP($E179,'Dec 2015'!$D$1:$Z$300,4,FALSE),"-")</f>
        <v>-</v>
      </c>
      <c r="BQ179" s="59" t="str">
        <f>IFERROR(VLOOKUP(BP179,'Paid Invoices'!$F$6:$I$381,3,FALSE),"")</f>
        <v/>
      </c>
      <c r="BR179" s="59" t="str">
        <f>IFERROR(VLOOKUP(BP179,'Open Invoices'!$D$1:$E$3000,2,FALSE),"")</f>
        <v/>
      </c>
      <c r="BS179" s="59" t="str">
        <f>IFERROR(VLOOKUP($E179,'Nov 2015'!$D$1:$Z$300,22,FALSE),"-")</f>
        <v>-</v>
      </c>
      <c r="BT179" s="59" t="str">
        <f>IFERROR(VLOOKUP($E179,'Nov 2015'!$D$1:$Z$300,4,FALSE),"-")</f>
        <v>-</v>
      </c>
      <c r="BU179" s="59" t="str">
        <f>IFERROR(VLOOKUP(BT179,'Paid Invoices'!$F$6:$I$381,3,FALSE),"")</f>
        <v/>
      </c>
      <c r="BV179" s="59" t="str">
        <f>IFERROR(VLOOKUP(BT179,'Open Invoices'!$D$1:$E$3000,2,FALSE),"")</f>
        <v/>
      </c>
      <c r="BW179" s="59" t="str">
        <f>IFERROR(VLOOKUP($E179,'Oct 2015'!$D$1:$Z$300,22,FALSE),"-")</f>
        <v>-</v>
      </c>
      <c r="BX179" s="59" t="str">
        <f>IFERROR(VLOOKUP($E179,'Oct 2015'!$D$1:$Z$300,4,FALSE),"-")</f>
        <v>-</v>
      </c>
      <c r="BY179" s="59" t="str">
        <f>IFERROR(VLOOKUP(BX179,'Paid Invoices'!$F$6:$I$381,3,FALSE),"")</f>
        <v/>
      </c>
      <c r="BZ179" s="59" t="str">
        <f>IFERROR(VLOOKUP(BX179,'Open Invoices'!$D$1:$E$3000,2,FALSE),"")</f>
        <v/>
      </c>
      <c r="CA179" s="59" t="str">
        <f>IFERROR(VLOOKUP($E179,'Sep 2015'!$D$1:$Z$300,22,FALSE),"-")</f>
        <v>-</v>
      </c>
      <c r="CB179" s="59" t="str">
        <f>IFERROR(VLOOKUP($E179,'Sep 2015'!$D$1:$Z$300,4,FALSE),"-")</f>
        <v>-</v>
      </c>
      <c r="CC179" s="59" t="str">
        <f>IFERROR(VLOOKUP(CB179,'Paid Invoices'!$F$6:$I$381,3,FALSE),"")</f>
        <v/>
      </c>
      <c r="CD179" s="59" t="str">
        <f>IFERROR(VLOOKUP(CB179,'Open Invoices'!$D$1:$E$3000,2,FALSE),"")</f>
        <v/>
      </c>
      <c r="CE179" s="52"/>
      <c r="CF179" s="52" t="s">
        <v>2115</v>
      </c>
      <c r="CG179" s="49" t="str">
        <f>IFERROR(IFERROR(VLOOKUP($E179,'Asset Group  All Assets'!$B$1:$C$500,2,FALSE),(VLOOKUP($E179,'Missing-WSU-POs'!$B$1:$D$500,3,FALSE))),"?")</f>
        <v>Needed</v>
      </c>
      <c r="CH179" s="31" t="str">
        <f>IF(G179="","",G179)</f>
        <v/>
      </c>
      <c r="CI179" s="31" t="str">
        <f>IF(CG179=CH179,"","Wrong PO")</f>
        <v>Wrong PO</v>
      </c>
      <c r="CJ179" s="29" t="str">
        <f>IFERROR(IF(VLOOKUP($E179,'Org July 2016 '!$D$1:$Z$500,3,FALSE)=G179,"-","Wrong PO"),"new")</f>
        <v>-</v>
      </c>
      <c r="CK179" s="32" t="str">
        <f>IF(CJ179="wrong PO",(VLOOKUP($E179,'Org July 2016 '!$D$1:$Z$500,3,FALSE)),"")</f>
        <v/>
      </c>
      <c r="CL179" s="29" t="str">
        <f>IFERROR(IF(VLOOKUP($E179,'Org June 2016 '!$D$1:$Z$500,3,FALSE)=G179,"-","Wrong PO"),"new")</f>
        <v>-</v>
      </c>
      <c r="CM179" s="32" t="str">
        <f>IF(CL179="wrong PO",(VLOOKUP($E179,'Org June 2016 '!$D$1:$Z$500,3,FALSE)),"")</f>
        <v/>
      </c>
      <c r="CN179" s="29" t="str">
        <f>IFERROR(IF(VLOOKUP($E179,'May 2016'!D11:Z510,3,FALSE)=G179,"-","Wrong PO"),"new")</f>
        <v>new</v>
      </c>
      <c r="CO179" s="32" t="str">
        <f>IF(CN179="wrong PO",(VLOOKUP($E179,'May 2016'!D11:Z510,3,FALSE)),"")</f>
        <v/>
      </c>
      <c r="CP179" s="29" t="str">
        <f>IFERROR(IF(VLOOKUP($E179,'Apr 2016'!$D$1:$Z$500,3,FALSE)=G179,"-","Wrong PO"),"new")</f>
        <v>new</v>
      </c>
      <c r="CQ179" s="32" t="str">
        <f>IF(CP179="wrong PO",(VLOOKUP($E179,'Apr 2016'!$D$1:$Z$500,3,FALSE)),"")</f>
        <v/>
      </c>
      <c r="CR179" s="32" t="str">
        <f>IFERROR(IF(VLOOKUP($E179,'Mar 2016'!$D$1:$Z$500,3,FALSE)=G179,"-","Wrong PO"),"new")</f>
        <v>new</v>
      </c>
      <c r="CS179" s="32" t="str">
        <f>IF(CP179="wrong PO",(VLOOKUP($E179,'Mar 2016'!$D$1:$Z$500,3,FALSE)),"")</f>
        <v/>
      </c>
      <c r="CT179" s="32" t="str">
        <f>IFERROR(IF(VLOOKUP($E179,'Feb 2016'!$D$1:$Z$500,3,FALSE)=G179,"-","Wrong PO"),"new")</f>
        <v>new</v>
      </c>
      <c r="CU179" s="32" t="str">
        <f>IF(CP179="wrong PO",(VLOOKUP($E179,'Feb 2016'!$D$1:$Z$500,3,FALSE)),"")</f>
        <v/>
      </c>
      <c r="CV179" s="29" t="str">
        <f>IFERROR(IF(VLOOKUP($E179,'Jan 2016'!$D$1:$Z$500,3,FALSE)=G179,"-","Wrong PO"),"new")</f>
        <v>new</v>
      </c>
      <c r="CW179" s="32" t="str">
        <f>IF(CV179="wrong PO",(VLOOKUP($E179,'Jan 2016'!$D$1:$Z$500,3,FALSE)),"")</f>
        <v/>
      </c>
      <c r="CX179" s="29" t="str">
        <f>IFERROR(IF(VLOOKUP($E179,'Dec 2015'!$D$1:$Z$500,3,FALSE)=G179,"-","Wrong PO"),"new")</f>
        <v>new</v>
      </c>
      <c r="CY179" s="32" t="str">
        <f>IF(CX179="wrong PO",(VLOOKUP($E179,'Dec 2015'!$D$1:$Z$500,3,FALSE)),"")</f>
        <v/>
      </c>
      <c r="CZ179" s="29" t="str">
        <f>IFERROR(IF(VLOOKUP($E179,'Nov 2015'!$D$1:$Z$500,3,FALSE)=G179,"-","Wrong PO"),"new")</f>
        <v>new</v>
      </c>
      <c r="DA179" s="32" t="str">
        <f>IF(CZ179="wrong PO",(VLOOKUP($E179,'Nov 2015'!$D$1:$Z$500,3,FALSE)),"")</f>
        <v/>
      </c>
      <c r="DB179" s="29" t="str">
        <f>IFERROR(IF(VLOOKUP($E179,'Oct 2015'!$D$1:$Z$500,3,FALSE)=G179,"-","Wrong PO"),"new")</f>
        <v>new</v>
      </c>
      <c r="DC179" s="32" t="str">
        <f>IF(DB179="wrong PO",(VLOOKUP($E179,'Oct 2015'!$D$1:$Z$500,3,FALSE)),"")</f>
        <v/>
      </c>
      <c r="DD179" s="29" t="str">
        <f>IFERROR(IF(VLOOKUP($E179,'Sep 2015'!$D$1:$Z$500,3,FALSE)=G179,"-","Wrong PO"),"new")</f>
        <v>new</v>
      </c>
      <c r="DE179" s="32" t="str">
        <f>IF(DD179="wrong PO",(VLOOKUP($E179,'Sep 2015'!$D$1:$Z$500,3,FALSE)),"")</f>
        <v/>
      </c>
    </row>
    <row r="180" spans="1:109">
      <c r="A180" s="115">
        <v>12</v>
      </c>
      <c r="B180" s="2" t="s">
        <v>841</v>
      </c>
      <c r="C180" s="2" t="s">
        <v>510</v>
      </c>
      <c r="D180" s="2" t="s">
        <v>25</v>
      </c>
      <c r="E180" s="2" t="s">
        <v>147</v>
      </c>
      <c r="F180" s="2" t="s">
        <v>746</v>
      </c>
      <c r="G180" s="21" t="s">
        <v>94</v>
      </c>
      <c r="H180" s="21" t="str">
        <f>IFERROR(VLOOKUP($E180,'Wayne Master'!$B$1:$C$315,2,FALSE),"not on master")</f>
        <v>Call</v>
      </c>
      <c r="I180" s="11" t="s">
        <v>2109</v>
      </c>
      <c r="J180" s="3">
        <v>42522</v>
      </c>
      <c r="K180" s="2" t="s">
        <v>685</v>
      </c>
      <c r="L180" s="2" t="s">
        <v>747</v>
      </c>
      <c r="M180" s="2" t="s">
        <v>30</v>
      </c>
      <c r="N180" s="2" t="s">
        <v>31</v>
      </c>
      <c r="O180" s="2" t="s">
        <v>41</v>
      </c>
      <c r="P180" s="4">
        <v>9189</v>
      </c>
      <c r="Q180" s="4">
        <v>19112</v>
      </c>
      <c r="R180" s="4">
        <v>9923</v>
      </c>
      <c r="S180" s="5">
        <v>167.7</v>
      </c>
      <c r="T180" s="4">
        <v>0</v>
      </c>
      <c r="U180" s="4">
        <v>0</v>
      </c>
      <c r="V180" s="4">
        <v>0</v>
      </c>
      <c r="W180" s="5">
        <v>0</v>
      </c>
      <c r="X180" s="5">
        <v>0</v>
      </c>
      <c r="Y180" s="14">
        <v>167.7</v>
      </c>
      <c r="Z180" s="14">
        <v>0</v>
      </c>
      <c r="AA180" s="14">
        <v>167.7</v>
      </c>
      <c r="AB180" s="4">
        <v>24580</v>
      </c>
      <c r="AC180" s="55"/>
      <c r="AD180" s="59">
        <f>SUM(AI180,AM180,AQ180,AU180,AY180,BC180,BG180,BK180,BO180,BS180,BW180,CA180)</f>
        <v>322.83</v>
      </c>
      <c r="AE180" s="59">
        <f>(Q180*0.0169)+(U180*0.0598)</f>
        <v>322.99279999999999</v>
      </c>
      <c r="AF180" s="102" t="str">
        <f>IFERROR(IFERROR(VLOOKUP($G180,'FPO034'!$J$9:$Q$196,7,FALSE),(VLOOKUP($H180,'FPO034'!$J$9:$Q$196,7,FALSE))),"No PO")</f>
        <v>No PO</v>
      </c>
      <c r="AG180" s="102" t="str">
        <f>IFERROR(IFERROR(VLOOKUP($G180,'FPO034'!$J$9:$Q$196,8,FALSE),(VLOOKUP($H180,'FPO034'!$J$9:$Q$196,8,FALSE))),"No PO")</f>
        <v>No PO</v>
      </c>
      <c r="AH180" s="102" t="str">
        <f>IF(AG180&lt;&gt;0,"No",IF(AD180&gt;AF180,"No",IF(AD180/AE180&lt;1,"--",IF(AD180/AE180&lt;1.02,"Maybe","No"))))</f>
        <v>No</v>
      </c>
      <c r="AI180" s="59">
        <f>IFERROR(VLOOKUP($E180,'Rev2 Aug 16'!$D$1:$Z$300,22,FALSE),"-")</f>
        <v>167.7</v>
      </c>
      <c r="AJ180" s="59" t="str">
        <f>IFERROR(VLOOKUP($E180,'Rev2 Aug 16'!$D$1:$Z$300,5,FALSE),"-")</f>
        <v>WAY2001H6A</v>
      </c>
      <c r="AK180" s="59" t="str">
        <f>IFERROR(VLOOKUP(AJ180,'Paid Invoices'!$F$6:$I$381,3,FALSE),"")</f>
        <v/>
      </c>
      <c r="AL180" s="59" t="str">
        <f>IFERROR(VLOOKUP(AJ180,'Open Invoices'!$D$1:$E$3000,2,FALSE),"")</f>
        <v/>
      </c>
      <c r="AM180" s="59">
        <f>IFERROR(VLOOKUP($E180,'Rev2 July 16'!$D$1:$Z$300,22,FALSE),"-")</f>
        <v>154.96</v>
      </c>
      <c r="AN180" s="59" t="str">
        <f>IFERROR(VLOOKUP($E180,'Rev2 July 16'!$D$1:$Z$300,5,FALSE),"-")</f>
        <v>WAY2001G6A</v>
      </c>
      <c r="AO180" s="59" t="str">
        <f>IFERROR(VLOOKUP(AN180,'Paid Invoices'!$F$6:$I$381,3,FALSE),"")</f>
        <v/>
      </c>
      <c r="AP180" s="59" t="str">
        <f>IFERROR(VLOOKUP(AN180,'Open Invoices'!$D$1:$E$3000,2,FALSE),"")</f>
        <v/>
      </c>
      <c r="AQ180" s="59">
        <f>IFERROR(VLOOKUP($E180,'Rev June 16'!$D$1:$Z$300,22,FALSE),"-")</f>
        <v>0.17</v>
      </c>
      <c r="AR180" s="59" t="str">
        <f>IFERROR(VLOOKUP($E180,'Rev June 16'!$D$1:$Z$300,4,FALSE),"-")</f>
        <v>WAY2001F6A</v>
      </c>
      <c r="AS180" s="59" t="str">
        <f>IFERROR(VLOOKUP(AR180,'Paid Invoices'!$F$6:$I$381,3,FALSE),"")</f>
        <v/>
      </c>
      <c r="AT180" s="59" t="str">
        <f>IFERROR(VLOOKUP(AR180,'Open Invoices'!$D$1:$E$3000,2,FALSE),"")</f>
        <v/>
      </c>
      <c r="AU180" s="59" t="str">
        <f>IFERROR(VLOOKUP($E180,'May 2016'!$D$1:$Z$300,22,FALSE),"-")</f>
        <v>-</v>
      </c>
      <c r="AV180" s="59" t="str">
        <f>IFERROR(VLOOKUP($E180,'May 2016'!$D$1:$Z$300,4,FALSE),"-")</f>
        <v>-</v>
      </c>
      <c r="AW180" s="59" t="str">
        <f>IFERROR(VLOOKUP(AV180,'Paid Invoices'!$F$6:$I$381,3,FALSE),"")</f>
        <v/>
      </c>
      <c r="AX180" s="59" t="str">
        <f>IFERROR(VLOOKUP(AV180,'Open Invoices'!$D$1:$E$3000,2,FALSE),"")</f>
        <v/>
      </c>
      <c r="AY180" s="59" t="str">
        <f>IFERROR(VLOOKUP($E180,'Apr 2016'!$D$1:$Z$300,22,FALSE),"-")</f>
        <v>-</v>
      </c>
      <c r="AZ180" s="59" t="str">
        <f>IFERROR(VLOOKUP($E180,'Apr 2016'!$D$1:$Z$300,4,FALSE),"-")</f>
        <v>-</v>
      </c>
      <c r="BA180" s="59" t="str">
        <f>IFERROR(VLOOKUP(AZ180,'Paid Invoices'!$F$6:$I$381,3,FALSE),"")</f>
        <v/>
      </c>
      <c r="BB180" s="59" t="str">
        <f>IFERROR(VLOOKUP(AZ180,'Open Invoices'!$D$1:$E$3000,2,FALSE),"")</f>
        <v/>
      </c>
      <c r="BC180" s="59" t="str">
        <f>IFERROR(VLOOKUP($E180,'Mar 2016'!$D$1:$Z$300,22,FALSE),"-")</f>
        <v>-</v>
      </c>
      <c r="BD180" s="59" t="str">
        <f>IFERROR(VLOOKUP($E180,'Mar 2016'!$D$1:$Z$300,4,FALSE),"-")</f>
        <v>-</v>
      </c>
      <c r="BE180" s="59" t="str">
        <f>IFERROR(VLOOKUP(BD180,'Paid Invoices'!$F$6:$I$381,3,FALSE),"")</f>
        <v/>
      </c>
      <c r="BF180" s="59" t="str">
        <f>IFERROR(VLOOKUP(BD180,'Open Invoices'!$D$1:$E$3000,2,FALSE),"")</f>
        <v/>
      </c>
      <c r="BG180" s="59" t="str">
        <f>IFERROR(VLOOKUP($E180,'Feb 2016'!$D$1:$Z$300,22,FALSE),"-")</f>
        <v>-</v>
      </c>
      <c r="BH180" s="59" t="str">
        <f>IFERROR(VLOOKUP($E180,'Feb 2016'!$D$1:$Z$300,4,FALSE),"-")</f>
        <v>-</v>
      </c>
      <c r="BI180" s="59" t="str">
        <f>IFERROR(VLOOKUP(BH180,'Paid Invoices'!$F$6:$I$381,3,FALSE),"")</f>
        <v/>
      </c>
      <c r="BJ180" s="59" t="str">
        <f>IFERROR(VLOOKUP(BH180,'Open Invoices'!$D$1:$E$3000,2,FALSE),"")</f>
        <v/>
      </c>
      <c r="BK180" s="59" t="str">
        <f>IFERROR(VLOOKUP($E180,'Jan 2016'!$D$1:$Z$300,22,FALSE),"-")</f>
        <v>-</v>
      </c>
      <c r="BL180" s="59" t="str">
        <f>IFERROR(VLOOKUP($E180,'Jan 2016'!$D$1:$Z$300,4,FALSE),"-")</f>
        <v>-</v>
      </c>
      <c r="BM180" s="59" t="str">
        <f>IFERROR(VLOOKUP(BL180,'Paid Invoices'!$F$6:$I$381,3,FALSE),"")</f>
        <v/>
      </c>
      <c r="BN180" s="59" t="str">
        <f>IFERROR(VLOOKUP(BL180,'Open Invoices'!$D$1:$E$3000,2,FALSE),"")</f>
        <v/>
      </c>
      <c r="BO180" s="59" t="str">
        <f>IFERROR(VLOOKUP($E180,'Dec 2015'!$D$1:$Z$300,22,FALSE),"-")</f>
        <v>-</v>
      </c>
      <c r="BP180" s="59" t="str">
        <f>IFERROR(VLOOKUP($E180,'Dec 2015'!$D$1:$Z$300,4,FALSE),"-")</f>
        <v>-</v>
      </c>
      <c r="BQ180" s="59" t="str">
        <f>IFERROR(VLOOKUP(BP180,'Paid Invoices'!$F$6:$I$381,3,FALSE),"")</f>
        <v/>
      </c>
      <c r="BR180" s="59" t="str">
        <f>IFERROR(VLOOKUP(BP180,'Open Invoices'!$D$1:$E$3000,2,FALSE),"")</f>
        <v/>
      </c>
      <c r="BS180" s="59" t="str">
        <f>IFERROR(VLOOKUP($E180,'Nov 2015'!$D$1:$Z$300,22,FALSE),"-")</f>
        <v>-</v>
      </c>
      <c r="BT180" s="59" t="str">
        <f>IFERROR(VLOOKUP($E180,'Nov 2015'!$D$1:$Z$300,4,FALSE),"-")</f>
        <v>-</v>
      </c>
      <c r="BU180" s="59" t="str">
        <f>IFERROR(VLOOKUP(BT180,'Paid Invoices'!$F$6:$I$381,3,FALSE),"")</f>
        <v/>
      </c>
      <c r="BV180" s="59" t="str">
        <f>IFERROR(VLOOKUP(BT180,'Open Invoices'!$D$1:$E$3000,2,FALSE),"")</f>
        <v/>
      </c>
      <c r="BW180" s="59" t="str">
        <f>IFERROR(VLOOKUP($E180,'Oct 2015'!$D$1:$Z$300,22,FALSE),"-")</f>
        <v>-</v>
      </c>
      <c r="BX180" s="59" t="str">
        <f>IFERROR(VLOOKUP($E180,'Oct 2015'!$D$1:$Z$300,4,FALSE),"-")</f>
        <v>-</v>
      </c>
      <c r="BY180" s="59" t="str">
        <f>IFERROR(VLOOKUP(BX180,'Paid Invoices'!$F$6:$I$381,3,FALSE),"")</f>
        <v/>
      </c>
      <c r="BZ180" s="59" t="str">
        <f>IFERROR(VLOOKUP(BX180,'Open Invoices'!$D$1:$E$3000,2,FALSE),"")</f>
        <v/>
      </c>
      <c r="CA180" s="59" t="str">
        <f>IFERROR(VLOOKUP($E180,'Sep 2015'!$D$1:$Z$300,22,FALSE),"-")</f>
        <v>-</v>
      </c>
      <c r="CB180" s="59" t="str">
        <f>IFERROR(VLOOKUP($E180,'Sep 2015'!$D$1:$Z$300,4,FALSE),"-")</f>
        <v>-</v>
      </c>
      <c r="CC180" s="59" t="str">
        <f>IFERROR(VLOOKUP(CB180,'Paid Invoices'!$F$6:$I$381,3,FALSE),"")</f>
        <v/>
      </c>
      <c r="CD180" s="59" t="str">
        <f>IFERROR(VLOOKUP(CB180,'Open Invoices'!$D$1:$E$3000,2,FALSE),"")</f>
        <v/>
      </c>
      <c r="CE180" s="52"/>
      <c r="CF180" s="52" t="s">
        <v>2115</v>
      </c>
      <c r="CG180" s="49" t="str">
        <f>IFERROR(IFERROR(VLOOKUP($E180,'Asset Group  All Assets'!$B$1:$C$500,2,FALSE),(VLOOKUP($E180,'Missing-WSU-POs'!$B$1:$D$500,3,FALSE))),"?")</f>
        <v>Needed</v>
      </c>
      <c r="CH180" s="31" t="str">
        <f>IF(G180="","",G180)</f>
        <v/>
      </c>
      <c r="CI180" s="31" t="str">
        <f>IF(CG180=CH180,"","Wrong PO")</f>
        <v>Wrong PO</v>
      </c>
      <c r="CJ180" s="29" t="str">
        <f>IFERROR(IF(VLOOKUP($E180,'Org July 2016 '!$D$1:$Z$500,3,FALSE)=G180,"-","Wrong PO"),"new")</f>
        <v>-</v>
      </c>
      <c r="CK180" s="32" t="str">
        <f>IF(CJ180="wrong PO",(VLOOKUP($E180,'Org July 2016 '!$D$1:$Z$500,3,FALSE)),"")</f>
        <v/>
      </c>
      <c r="CL180" s="29" t="str">
        <f>IFERROR(IF(VLOOKUP($E180,'Org June 2016 '!$D$1:$Z$500,3,FALSE)=G180,"-","Wrong PO"),"new")</f>
        <v>-</v>
      </c>
      <c r="CM180" s="32" t="str">
        <f>IF(CL180="wrong PO",(VLOOKUP($E180,'Org June 2016 '!$D$1:$Z$500,3,FALSE)),"")</f>
        <v/>
      </c>
      <c r="CN180" s="29" t="str">
        <f>IFERROR(IF(VLOOKUP($E180,'May 2016'!D12:Z511,3,FALSE)=G180,"-","Wrong PO"),"new")</f>
        <v>new</v>
      </c>
      <c r="CO180" s="32" t="str">
        <f>IF(CN180="wrong PO",(VLOOKUP($E180,'May 2016'!D12:Z511,3,FALSE)),"")</f>
        <v/>
      </c>
      <c r="CP180" s="29" t="str">
        <f>IFERROR(IF(VLOOKUP($E180,'Apr 2016'!$D$1:$Z$500,3,FALSE)=G180,"-","Wrong PO"),"new")</f>
        <v>new</v>
      </c>
      <c r="CQ180" s="32" t="str">
        <f>IF(CP180="wrong PO",(VLOOKUP($E180,'Apr 2016'!$D$1:$Z$500,3,FALSE)),"")</f>
        <v/>
      </c>
      <c r="CR180" s="32" t="str">
        <f>IFERROR(IF(VLOOKUP($E180,'Mar 2016'!$D$1:$Z$500,3,FALSE)=G180,"-","Wrong PO"),"new")</f>
        <v>new</v>
      </c>
      <c r="CS180" s="32" t="str">
        <f>IF(CP180="wrong PO",(VLOOKUP($E180,'Mar 2016'!$D$1:$Z$500,3,FALSE)),"")</f>
        <v/>
      </c>
      <c r="CT180" s="32" t="str">
        <f>IFERROR(IF(VLOOKUP($E180,'Feb 2016'!$D$1:$Z$500,3,FALSE)=G180,"-","Wrong PO"),"new")</f>
        <v>new</v>
      </c>
      <c r="CU180" s="32" t="str">
        <f>IF(CP180="wrong PO",(VLOOKUP($E180,'Feb 2016'!$D$1:$Z$500,3,FALSE)),"")</f>
        <v/>
      </c>
      <c r="CV180" s="29" t="str">
        <f>IFERROR(IF(VLOOKUP($E180,'Jan 2016'!$D$1:$Z$500,3,FALSE)=G180,"-","Wrong PO"),"new")</f>
        <v>new</v>
      </c>
      <c r="CW180" s="32" t="str">
        <f>IF(CV180="wrong PO",(VLOOKUP($E180,'Jan 2016'!$D$1:$Z$500,3,FALSE)),"")</f>
        <v/>
      </c>
      <c r="CX180" s="29" t="str">
        <f>IFERROR(IF(VLOOKUP($E180,'Dec 2015'!$D$1:$Z$500,3,FALSE)=G180,"-","Wrong PO"),"new")</f>
        <v>new</v>
      </c>
      <c r="CY180" s="32" t="str">
        <f>IF(CX180="wrong PO",(VLOOKUP($E180,'Dec 2015'!$D$1:$Z$500,3,FALSE)),"")</f>
        <v/>
      </c>
      <c r="CZ180" s="29" t="str">
        <f>IFERROR(IF(VLOOKUP($E180,'Nov 2015'!$D$1:$Z$500,3,FALSE)=G180,"-","Wrong PO"),"new")</f>
        <v>new</v>
      </c>
      <c r="DA180" s="32" t="str">
        <f>IF(CZ180="wrong PO",(VLOOKUP($E180,'Nov 2015'!$D$1:$Z$500,3,FALSE)),"")</f>
        <v/>
      </c>
      <c r="DB180" s="29" t="str">
        <f>IFERROR(IF(VLOOKUP($E180,'Oct 2015'!$D$1:$Z$500,3,FALSE)=G180,"-","Wrong PO"),"new")</f>
        <v>new</v>
      </c>
      <c r="DC180" s="32" t="str">
        <f>IF(DB180="wrong PO",(VLOOKUP($E180,'Oct 2015'!$D$1:$Z$500,3,FALSE)),"")</f>
        <v/>
      </c>
      <c r="DD180" s="29" t="str">
        <f>IFERROR(IF(VLOOKUP($E180,'Sep 2015'!$D$1:$Z$500,3,FALSE)=G180,"-","Wrong PO"),"new")</f>
        <v>new</v>
      </c>
      <c r="DE180" s="32" t="str">
        <f>IF(DD180="wrong PO",(VLOOKUP($E180,'Sep 2015'!$D$1:$Z$500,3,FALSE)),"")</f>
        <v/>
      </c>
    </row>
    <row r="181" spans="1:109">
      <c r="A181" s="115">
        <v>14</v>
      </c>
      <c r="B181" s="2" t="s">
        <v>841</v>
      </c>
      <c r="C181" s="2" t="s">
        <v>510</v>
      </c>
      <c r="D181" s="2" t="s">
        <v>25</v>
      </c>
      <c r="E181" s="2" t="s">
        <v>149</v>
      </c>
      <c r="F181" s="2" t="s">
        <v>746</v>
      </c>
      <c r="G181" s="21" t="s">
        <v>94</v>
      </c>
      <c r="H181" s="21" t="str">
        <f>IFERROR(VLOOKUP($E181,'Wayne Master'!$B$1:$C$315,2,FALSE),"not on master")</f>
        <v>Call</v>
      </c>
      <c r="I181" s="11" t="s">
        <v>2109</v>
      </c>
      <c r="J181" s="3">
        <v>42522</v>
      </c>
      <c r="K181" s="2" t="s">
        <v>685</v>
      </c>
      <c r="L181" s="2" t="s">
        <v>747</v>
      </c>
      <c r="M181" s="2" t="s">
        <v>30</v>
      </c>
      <c r="N181" s="2" t="s">
        <v>31</v>
      </c>
      <c r="O181" s="2" t="s">
        <v>41</v>
      </c>
      <c r="P181" s="4">
        <v>8861</v>
      </c>
      <c r="Q181" s="4">
        <v>12827</v>
      </c>
      <c r="R181" s="4">
        <v>3966</v>
      </c>
      <c r="S181" s="5">
        <v>67.03</v>
      </c>
      <c r="T181" s="4">
        <v>1</v>
      </c>
      <c r="U181" s="4">
        <v>1</v>
      </c>
      <c r="V181" s="4">
        <v>0</v>
      </c>
      <c r="W181" s="5">
        <v>0</v>
      </c>
      <c r="X181" s="5">
        <v>0</v>
      </c>
      <c r="Y181" s="14">
        <v>67.03</v>
      </c>
      <c r="Z181" s="14">
        <v>0</v>
      </c>
      <c r="AA181" s="14">
        <v>67.03</v>
      </c>
      <c r="AB181" s="4">
        <v>24580</v>
      </c>
      <c r="AC181" s="55"/>
      <c r="AD181" s="59">
        <f>SUM(AI181,AM181,AQ181,AU181,AY181,BC181,BG181,BK181,BO181,BS181,BW181,CA181)</f>
        <v>216.60999999999999</v>
      </c>
      <c r="AE181" s="59">
        <f>(Q181*0.0169)+(U181*0.0598)</f>
        <v>216.83609999999999</v>
      </c>
      <c r="AF181" s="102" t="str">
        <f>IFERROR(IFERROR(VLOOKUP($G181,'FPO034'!$J$9:$Q$196,7,FALSE),(VLOOKUP($H181,'FPO034'!$J$9:$Q$196,7,FALSE))),"No PO")</f>
        <v>No PO</v>
      </c>
      <c r="AG181" s="102" t="str">
        <f>IFERROR(IFERROR(VLOOKUP($G181,'FPO034'!$J$9:$Q$196,8,FALSE),(VLOOKUP($H181,'FPO034'!$J$9:$Q$196,8,FALSE))),"No PO")</f>
        <v>No PO</v>
      </c>
      <c r="AH181" s="102" t="str">
        <f>IF(AG181&lt;&gt;0,"No",IF(AD181&gt;AF181,"No",IF(AD181/AE181&lt;1,"--",IF(AD181/AE181&lt;1.02,"Maybe","No"))))</f>
        <v>No</v>
      </c>
      <c r="AI181" s="59">
        <f>IFERROR(VLOOKUP($E181,'Rev2 Aug 16'!$D$1:$Z$300,22,FALSE),"-")</f>
        <v>67.03</v>
      </c>
      <c r="AJ181" s="59" t="str">
        <f>IFERROR(VLOOKUP($E181,'Rev2 Aug 16'!$D$1:$Z$300,5,FALSE),"-")</f>
        <v>WAY2001H6A</v>
      </c>
      <c r="AK181" s="59" t="str">
        <f>IFERROR(VLOOKUP(AJ181,'Paid Invoices'!$F$6:$I$381,3,FALSE),"")</f>
        <v/>
      </c>
      <c r="AL181" s="59" t="str">
        <f>IFERROR(VLOOKUP(AJ181,'Open Invoices'!$D$1:$E$3000,2,FALSE),"")</f>
        <v/>
      </c>
      <c r="AM181" s="59">
        <f>IFERROR(VLOOKUP($E181,'Rev2 July 16'!$D$1:$Z$300,22,FALSE),"-")</f>
        <v>149.41</v>
      </c>
      <c r="AN181" s="59" t="str">
        <f>IFERROR(VLOOKUP($E181,'Rev2 July 16'!$D$1:$Z$300,5,FALSE),"-")</f>
        <v>WAY2001G6A</v>
      </c>
      <c r="AO181" s="59" t="str">
        <f>IFERROR(VLOOKUP(AN181,'Paid Invoices'!$F$6:$I$381,3,FALSE),"")</f>
        <v/>
      </c>
      <c r="AP181" s="59" t="str">
        <f>IFERROR(VLOOKUP(AN181,'Open Invoices'!$D$1:$E$3000,2,FALSE),"")</f>
        <v/>
      </c>
      <c r="AQ181" s="59">
        <f>IFERROR(VLOOKUP($E181,'Rev June 16'!$D$1:$Z$300,22,FALSE),"-")</f>
        <v>0.17</v>
      </c>
      <c r="AR181" s="59" t="str">
        <f>IFERROR(VLOOKUP($E181,'Rev June 16'!$D$1:$Z$300,4,FALSE),"-")</f>
        <v>WAY2001F6A</v>
      </c>
      <c r="AS181" s="59" t="str">
        <f>IFERROR(VLOOKUP(AR181,'Paid Invoices'!$F$6:$I$381,3,FALSE),"")</f>
        <v/>
      </c>
      <c r="AT181" s="59" t="str">
        <f>IFERROR(VLOOKUP(AR181,'Open Invoices'!$D$1:$E$3000,2,FALSE),"")</f>
        <v/>
      </c>
      <c r="AU181" s="59" t="str">
        <f>IFERROR(VLOOKUP($E181,'May 2016'!$D$1:$Z$300,22,FALSE),"-")</f>
        <v>-</v>
      </c>
      <c r="AV181" s="59" t="str">
        <f>IFERROR(VLOOKUP($E181,'May 2016'!$D$1:$Z$300,4,FALSE),"-")</f>
        <v>-</v>
      </c>
      <c r="AW181" s="59" t="str">
        <f>IFERROR(VLOOKUP(AV181,'Paid Invoices'!$F$6:$I$381,3,FALSE),"")</f>
        <v/>
      </c>
      <c r="AX181" s="59" t="str">
        <f>IFERROR(VLOOKUP(AV181,'Open Invoices'!$D$1:$E$3000,2,FALSE),"")</f>
        <v/>
      </c>
      <c r="AY181" s="59" t="str">
        <f>IFERROR(VLOOKUP($E181,'Apr 2016'!$D$1:$Z$300,22,FALSE),"-")</f>
        <v>-</v>
      </c>
      <c r="AZ181" s="59" t="str">
        <f>IFERROR(VLOOKUP($E181,'Apr 2016'!$D$1:$Z$300,4,FALSE),"-")</f>
        <v>-</v>
      </c>
      <c r="BA181" s="59" t="str">
        <f>IFERROR(VLOOKUP(AZ181,'Paid Invoices'!$F$6:$I$381,3,FALSE),"")</f>
        <v/>
      </c>
      <c r="BB181" s="59" t="str">
        <f>IFERROR(VLOOKUP(AZ181,'Open Invoices'!$D$1:$E$3000,2,FALSE),"")</f>
        <v/>
      </c>
      <c r="BC181" s="59" t="str">
        <f>IFERROR(VLOOKUP($E181,'Mar 2016'!$D$1:$Z$300,22,FALSE),"-")</f>
        <v>-</v>
      </c>
      <c r="BD181" s="59" t="str">
        <f>IFERROR(VLOOKUP($E181,'Mar 2016'!$D$1:$Z$300,4,FALSE),"-")</f>
        <v>-</v>
      </c>
      <c r="BE181" s="59" t="str">
        <f>IFERROR(VLOOKUP(BD181,'Paid Invoices'!$F$6:$I$381,3,FALSE),"")</f>
        <v/>
      </c>
      <c r="BF181" s="59" t="str">
        <f>IFERROR(VLOOKUP(BD181,'Open Invoices'!$D$1:$E$3000,2,FALSE),"")</f>
        <v/>
      </c>
      <c r="BG181" s="59" t="str">
        <f>IFERROR(VLOOKUP($E181,'Feb 2016'!$D$1:$Z$300,22,FALSE),"-")</f>
        <v>-</v>
      </c>
      <c r="BH181" s="59" t="str">
        <f>IFERROR(VLOOKUP($E181,'Feb 2016'!$D$1:$Z$300,4,FALSE),"-")</f>
        <v>-</v>
      </c>
      <c r="BI181" s="59" t="str">
        <f>IFERROR(VLOOKUP(BH181,'Paid Invoices'!$F$6:$I$381,3,FALSE),"")</f>
        <v/>
      </c>
      <c r="BJ181" s="59" t="str">
        <f>IFERROR(VLOOKUP(BH181,'Open Invoices'!$D$1:$E$3000,2,FALSE),"")</f>
        <v/>
      </c>
      <c r="BK181" s="59" t="str">
        <f>IFERROR(VLOOKUP($E181,'Jan 2016'!$D$1:$Z$300,22,FALSE),"-")</f>
        <v>-</v>
      </c>
      <c r="BL181" s="59" t="str">
        <f>IFERROR(VLOOKUP($E181,'Jan 2016'!$D$1:$Z$300,4,FALSE),"-")</f>
        <v>-</v>
      </c>
      <c r="BM181" s="59" t="str">
        <f>IFERROR(VLOOKUP(BL181,'Paid Invoices'!$F$6:$I$381,3,FALSE),"")</f>
        <v/>
      </c>
      <c r="BN181" s="59" t="str">
        <f>IFERROR(VLOOKUP(BL181,'Open Invoices'!$D$1:$E$3000,2,FALSE),"")</f>
        <v/>
      </c>
      <c r="BO181" s="59" t="str">
        <f>IFERROR(VLOOKUP($E181,'Dec 2015'!$D$1:$Z$300,22,FALSE),"-")</f>
        <v>-</v>
      </c>
      <c r="BP181" s="59" t="str">
        <f>IFERROR(VLOOKUP($E181,'Dec 2015'!$D$1:$Z$300,4,FALSE),"-")</f>
        <v>-</v>
      </c>
      <c r="BQ181" s="59" t="str">
        <f>IFERROR(VLOOKUP(BP181,'Paid Invoices'!$F$6:$I$381,3,FALSE),"")</f>
        <v/>
      </c>
      <c r="BR181" s="59" t="str">
        <f>IFERROR(VLOOKUP(BP181,'Open Invoices'!$D$1:$E$3000,2,FALSE),"")</f>
        <v/>
      </c>
      <c r="BS181" s="59" t="str">
        <f>IFERROR(VLOOKUP($E181,'Nov 2015'!$D$1:$Z$300,22,FALSE),"-")</f>
        <v>-</v>
      </c>
      <c r="BT181" s="59" t="str">
        <f>IFERROR(VLOOKUP($E181,'Nov 2015'!$D$1:$Z$300,4,FALSE),"-")</f>
        <v>-</v>
      </c>
      <c r="BU181" s="59" t="str">
        <f>IFERROR(VLOOKUP(BT181,'Paid Invoices'!$F$6:$I$381,3,FALSE),"")</f>
        <v/>
      </c>
      <c r="BV181" s="59" t="str">
        <f>IFERROR(VLOOKUP(BT181,'Open Invoices'!$D$1:$E$3000,2,FALSE),"")</f>
        <v/>
      </c>
      <c r="BW181" s="59" t="str">
        <f>IFERROR(VLOOKUP($E181,'Oct 2015'!$D$1:$Z$300,22,FALSE),"-")</f>
        <v>-</v>
      </c>
      <c r="BX181" s="59" t="str">
        <f>IFERROR(VLOOKUP($E181,'Oct 2015'!$D$1:$Z$300,4,FALSE),"-")</f>
        <v>-</v>
      </c>
      <c r="BY181" s="59" t="str">
        <f>IFERROR(VLOOKUP(BX181,'Paid Invoices'!$F$6:$I$381,3,FALSE),"")</f>
        <v/>
      </c>
      <c r="BZ181" s="59" t="str">
        <f>IFERROR(VLOOKUP(BX181,'Open Invoices'!$D$1:$E$3000,2,FALSE),"")</f>
        <v/>
      </c>
      <c r="CA181" s="59" t="str">
        <f>IFERROR(VLOOKUP($E181,'Sep 2015'!$D$1:$Z$300,22,FALSE),"-")</f>
        <v>-</v>
      </c>
      <c r="CB181" s="59" t="str">
        <f>IFERROR(VLOOKUP($E181,'Sep 2015'!$D$1:$Z$300,4,FALSE),"-")</f>
        <v>-</v>
      </c>
      <c r="CC181" s="59" t="str">
        <f>IFERROR(VLOOKUP(CB181,'Paid Invoices'!$F$6:$I$381,3,FALSE),"")</f>
        <v/>
      </c>
      <c r="CD181" s="59" t="str">
        <f>IFERROR(VLOOKUP(CB181,'Open Invoices'!$D$1:$E$3000,2,FALSE),"")</f>
        <v/>
      </c>
      <c r="CE181" s="52"/>
      <c r="CF181" s="52" t="s">
        <v>2115</v>
      </c>
      <c r="CG181" s="49" t="str">
        <f>IFERROR(IFERROR(VLOOKUP($E181,'Asset Group  All Assets'!$B$1:$C$500,2,FALSE),(VLOOKUP($E181,'Missing-WSU-POs'!$B$1:$D$500,3,FALSE))),"?")</f>
        <v>Needed</v>
      </c>
      <c r="CH181" s="31" t="str">
        <f>IF(G181="","",G181)</f>
        <v/>
      </c>
      <c r="CI181" s="31" t="str">
        <f>IF(CG181=CH181,"","Wrong PO")</f>
        <v>Wrong PO</v>
      </c>
      <c r="CJ181" s="29" t="str">
        <f>IFERROR(IF(VLOOKUP($E181,'Org July 2016 '!$D$1:$Z$500,3,FALSE)=G181,"-","Wrong PO"),"new")</f>
        <v>-</v>
      </c>
      <c r="CK181" s="32" t="str">
        <f>IF(CJ181="wrong PO",(VLOOKUP($E181,'Org July 2016 '!$D$1:$Z$500,3,FALSE)),"")</f>
        <v/>
      </c>
      <c r="CL181" s="29" t="str">
        <f>IFERROR(IF(VLOOKUP($E181,'Org June 2016 '!$D$1:$Z$500,3,FALSE)=G181,"-","Wrong PO"),"new")</f>
        <v>-</v>
      </c>
      <c r="CM181" s="32" t="str">
        <f>IF(CL181="wrong PO",(VLOOKUP($E181,'Org June 2016 '!$D$1:$Z$500,3,FALSE)),"")</f>
        <v/>
      </c>
      <c r="CN181" s="29" t="str">
        <f>IFERROR(IF(VLOOKUP($E181,'May 2016'!D14:Z513,3,FALSE)=G181,"-","Wrong PO"),"new")</f>
        <v>new</v>
      </c>
      <c r="CO181" s="32" t="str">
        <f>IF(CN181="wrong PO",(VLOOKUP($E181,'May 2016'!D14:Z513,3,FALSE)),"")</f>
        <v/>
      </c>
      <c r="CP181" s="29" t="str">
        <f>IFERROR(IF(VLOOKUP($E181,'Apr 2016'!$D$1:$Z$500,3,FALSE)=G181,"-","Wrong PO"),"new")</f>
        <v>new</v>
      </c>
      <c r="CQ181" s="32" t="str">
        <f>IF(CP181="wrong PO",(VLOOKUP($E181,'Apr 2016'!$D$1:$Z$500,3,FALSE)),"")</f>
        <v/>
      </c>
      <c r="CR181" s="32" t="str">
        <f>IFERROR(IF(VLOOKUP($E181,'Mar 2016'!$D$1:$Z$500,3,FALSE)=G181,"-","Wrong PO"),"new")</f>
        <v>new</v>
      </c>
      <c r="CS181" s="32" t="str">
        <f>IF(CP181="wrong PO",(VLOOKUP($E181,'Mar 2016'!$D$1:$Z$500,3,FALSE)),"")</f>
        <v/>
      </c>
      <c r="CT181" s="32" t="str">
        <f>IFERROR(IF(VLOOKUP($E181,'Feb 2016'!$D$1:$Z$500,3,FALSE)=G181,"-","Wrong PO"),"new")</f>
        <v>new</v>
      </c>
      <c r="CU181" s="32" t="str">
        <f>IF(CP181="wrong PO",(VLOOKUP($E181,'Feb 2016'!$D$1:$Z$500,3,FALSE)),"")</f>
        <v/>
      </c>
      <c r="CV181" s="29" t="str">
        <f>IFERROR(IF(VLOOKUP($E181,'Jan 2016'!$D$1:$Z$500,3,FALSE)=G181,"-","Wrong PO"),"new")</f>
        <v>new</v>
      </c>
      <c r="CW181" s="32" t="str">
        <f>IF(CV181="wrong PO",(VLOOKUP($E181,'Jan 2016'!$D$1:$Z$500,3,FALSE)),"")</f>
        <v/>
      </c>
      <c r="CX181" s="29" t="str">
        <f>IFERROR(IF(VLOOKUP($E181,'Dec 2015'!$D$1:$Z$500,3,FALSE)=G181,"-","Wrong PO"),"new")</f>
        <v>new</v>
      </c>
      <c r="CY181" s="32" t="str">
        <f>IF(CX181="wrong PO",(VLOOKUP($E181,'Dec 2015'!$D$1:$Z$500,3,FALSE)),"")</f>
        <v/>
      </c>
      <c r="CZ181" s="29" t="str">
        <f>IFERROR(IF(VLOOKUP($E181,'Nov 2015'!$D$1:$Z$500,3,FALSE)=G181,"-","Wrong PO"),"new")</f>
        <v>new</v>
      </c>
      <c r="DA181" s="32" t="str">
        <f>IF(CZ181="wrong PO",(VLOOKUP($E181,'Nov 2015'!$D$1:$Z$500,3,FALSE)),"")</f>
        <v/>
      </c>
      <c r="DB181" s="29" t="str">
        <f>IFERROR(IF(VLOOKUP($E181,'Oct 2015'!$D$1:$Z$500,3,FALSE)=G181,"-","Wrong PO"),"new")</f>
        <v>new</v>
      </c>
      <c r="DC181" s="32" t="str">
        <f>IF(DB181="wrong PO",(VLOOKUP($E181,'Oct 2015'!$D$1:$Z$500,3,FALSE)),"")</f>
        <v/>
      </c>
      <c r="DD181" s="29" t="str">
        <f>IFERROR(IF(VLOOKUP($E181,'Sep 2015'!$D$1:$Z$500,3,FALSE)=G181,"-","Wrong PO"),"new")</f>
        <v>new</v>
      </c>
      <c r="DE181" s="32" t="str">
        <f>IF(DD181="wrong PO",(VLOOKUP($E181,'Sep 2015'!$D$1:$Z$500,3,FALSE)),"")</f>
        <v/>
      </c>
    </row>
    <row r="182" spans="1:109">
      <c r="A182" s="115">
        <v>15</v>
      </c>
      <c r="B182" s="2" t="s">
        <v>841</v>
      </c>
      <c r="C182" s="2" t="s">
        <v>510</v>
      </c>
      <c r="D182" s="2" t="s">
        <v>25</v>
      </c>
      <c r="E182" s="2" t="s">
        <v>150</v>
      </c>
      <c r="F182" s="2" t="s">
        <v>639</v>
      </c>
      <c r="G182" s="21" t="s">
        <v>94</v>
      </c>
      <c r="H182" s="21" t="str">
        <f>IFERROR(VLOOKUP($E182,'Wayne Master'!$B$1:$C$315,2,FALSE),"not on master")</f>
        <v>Call</v>
      </c>
      <c r="I182" s="11" t="s">
        <v>2109</v>
      </c>
      <c r="J182" s="3">
        <v>42524</v>
      </c>
      <c r="K182" s="2" t="s">
        <v>685</v>
      </c>
      <c r="L182" s="2" t="s">
        <v>567</v>
      </c>
      <c r="M182" s="2" t="s">
        <v>30</v>
      </c>
      <c r="N182" s="2" t="s">
        <v>31</v>
      </c>
      <c r="O182" s="2" t="s">
        <v>41</v>
      </c>
      <c r="P182" s="4">
        <v>1039</v>
      </c>
      <c r="Q182" s="4">
        <v>10265</v>
      </c>
      <c r="R182" s="4">
        <v>9226</v>
      </c>
      <c r="S182" s="5">
        <v>155.91999999999999</v>
      </c>
      <c r="T182" s="4">
        <v>0</v>
      </c>
      <c r="U182" s="4">
        <v>0</v>
      </c>
      <c r="V182" s="4">
        <v>0</v>
      </c>
      <c r="W182" s="5">
        <v>0</v>
      </c>
      <c r="X182" s="5">
        <v>0</v>
      </c>
      <c r="Y182" s="14">
        <v>155.91999999999999</v>
      </c>
      <c r="Z182" s="14">
        <v>0</v>
      </c>
      <c r="AA182" s="14">
        <v>155.91999999999999</v>
      </c>
      <c r="AB182" s="4">
        <v>24580</v>
      </c>
      <c r="AC182" s="55"/>
      <c r="AD182" s="59">
        <f>SUM(AI182,AM182,AQ182,AU182,AY182,BC182,BG182,BK182,BO182,BS182,BW182,CA182)</f>
        <v>173.31</v>
      </c>
      <c r="AE182" s="59">
        <f>(Q182*0.0169)+(U182*0.0598)</f>
        <v>173.4785</v>
      </c>
      <c r="AF182" s="102" t="str">
        <f>IFERROR(IFERROR(VLOOKUP($G182,'FPO034'!$J$9:$Q$196,7,FALSE),(VLOOKUP($H182,'FPO034'!$J$9:$Q$196,7,FALSE))),"No PO")</f>
        <v>No PO</v>
      </c>
      <c r="AG182" s="102" t="str">
        <f>IFERROR(IFERROR(VLOOKUP($G182,'FPO034'!$J$9:$Q$196,8,FALSE),(VLOOKUP($H182,'FPO034'!$J$9:$Q$196,8,FALSE))),"No PO")</f>
        <v>No PO</v>
      </c>
      <c r="AH182" s="102" t="str">
        <f>IF(AG182&lt;&gt;0,"No",IF(AD182&gt;AF182,"No",IF(AD182/AE182&lt;1,"--",IF(AD182/AE182&lt;1.02,"Maybe","No"))))</f>
        <v>No</v>
      </c>
      <c r="AI182" s="59">
        <f>IFERROR(VLOOKUP($E182,'Rev2 Aug 16'!$D$1:$Z$300,22,FALSE),"-")</f>
        <v>155.91999999999999</v>
      </c>
      <c r="AJ182" s="59" t="str">
        <f>IFERROR(VLOOKUP($E182,'Rev2 Aug 16'!$D$1:$Z$300,5,FALSE),"-")</f>
        <v>WAY2001H6A</v>
      </c>
      <c r="AK182" s="59" t="str">
        <f>IFERROR(VLOOKUP(AJ182,'Paid Invoices'!$F$6:$I$381,3,FALSE),"")</f>
        <v/>
      </c>
      <c r="AL182" s="59" t="str">
        <f>IFERROR(VLOOKUP(AJ182,'Open Invoices'!$D$1:$E$3000,2,FALSE),"")</f>
        <v/>
      </c>
      <c r="AM182" s="59" t="str">
        <f>IFERROR(VLOOKUP($E182,'Rev2 July 16'!$D$1:$Z$300,22,FALSE),"-")</f>
        <v>-</v>
      </c>
      <c r="AN182" s="59" t="str">
        <f>IFERROR(VLOOKUP($E182,'Rev2 July 16'!$D$1:$Z$300,5,FALSE),"-")</f>
        <v>-</v>
      </c>
      <c r="AO182" s="59" t="str">
        <f>IFERROR(VLOOKUP(AN182,'Paid Invoices'!$F$6:$I$381,3,FALSE),"")</f>
        <v/>
      </c>
      <c r="AP182" s="59" t="str">
        <f>IFERROR(VLOOKUP(AN182,'Open Invoices'!$D$1:$E$3000,2,FALSE),"")</f>
        <v/>
      </c>
      <c r="AQ182" s="59">
        <f>IFERROR(VLOOKUP($E182,'Rev June 16'!$D$1:$Z$300,22,FALSE),"-")</f>
        <v>17.39</v>
      </c>
      <c r="AR182" s="59" t="str">
        <f>IFERROR(VLOOKUP($E182,'Rev June 16'!$D$1:$Z$300,4,FALSE),"-")</f>
        <v>WAY2001F6A</v>
      </c>
      <c r="AS182" s="59" t="str">
        <f>IFERROR(VLOOKUP(AR182,'Paid Invoices'!$F$6:$I$381,3,FALSE),"")</f>
        <v/>
      </c>
      <c r="AT182" s="59" t="str">
        <f>IFERROR(VLOOKUP(AR182,'Open Invoices'!$D$1:$E$3000,2,FALSE),"")</f>
        <v/>
      </c>
      <c r="AU182" s="59" t="str">
        <f>IFERROR(VLOOKUP($E182,'May 2016'!$D$1:$Z$300,22,FALSE),"-")</f>
        <v>-</v>
      </c>
      <c r="AV182" s="59" t="str">
        <f>IFERROR(VLOOKUP($E182,'May 2016'!$D$1:$Z$300,4,FALSE),"-")</f>
        <v>-</v>
      </c>
      <c r="AW182" s="59" t="str">
        <f>IFERROR(VLOOKUP(AV182,'Paid Invoices'!$F$6:$I$381,3,FALSE),"")</f>
        <v/>
      </c>
      <c r="AX182" s="59" t="str">
        <f>IFERROR(VLOOKUP(AV182,'Open Invoices'!$D$1:$E$3000,2,FALSE),"")</f>
        <v/>
      </c>
      <c r="AY182" s="59" t="str">
        <f>IFERROR(VLOOKUP($E182,'Apr 2016'!$D$1:$Z$300,22,FALSE),"-")</f>
        <v>-</v>
      </c>
      <c r="AZ182" s="59" t="str">
        <f>IFERROR(VLOOKUP($E182,'Apr 2016'!$D$1:$Z$300,4,FALSE),"-")</f>
        <v>-</v>
      </c>
      <c r="BA182" s="59" t="str">
        <f>IFERROR(VLOOKUP(AZ182,'Paid Invoices'!$F$6:$I$381,3,FALSE),"")</f>
        <v/>
      </c>
      <c r="BB182" s="59" t="str">
        <f>IFERROR(VLOOKUP(AZ182,'Open Invoices'!$D$1:$E$3000,2,FALSE),"")</f>
        <v/>
      </c>
      <c r="BC182" s="59" t="str">
        <f>IFERROR(VLOOKUP($E182,'Mar 2016'!$D$1:$Z$300,22,FALSE),"-")</f>
        <v>-</v>
      </c>
      <c r="BD182" s="59" t="str">
        <f>IFERROR(VLOOKUP($E182,'Mar 2016'!$D$1:$Z$300,4,FALSE),"-")</f>
        <v>-</v>
      </c>
      <c r="BE182" s="59" t="str">
        <f>IFERROR(VLOOKUP(BD182,'Paid Invoices'!$F$6:$I$381,3,FALSE),"")</f>
        <v/>
      </c>
      <c r="BF182" s="59" t="str">
        <f>IFERROR(VLOOKUP(BD182,'Open Invoices'!$D$1:$E$3000,2,FALSE),"")</f>
        <v/>
      </c>
      <c r="BG182" s="59" t="str">
        <f>IFERROR(VLOOKUP($E182,'Feb 2016'!$D$1:$Z$300,22,FALSE),"-")</f>
        <v>-</v>
      </c>
      <c r="BH182" s="59" t="str">
        <f>IFERROR(VLOOKUP($E182,'Feb 2016'!$D$1:$Z$300,4,FALSE),"-")</f>
        <v>-</v>
      </c>
      <c r="BI182" s="59" t="str">
        <f>IFERROR(VLOOKUP(BH182,'Paid Invoices'!$F$6:$I$381,3,FALSE),"")</f>
        <v/>
      </c>
      <c r="BJ182" s="59" t="str">
        <f>IFERROR(VLOOKUP(BH182,'Open Invoices'!$D$1:$E$3000,2,FALSE),"")</f>
        <v/>
      </c>
      <c r="BK182" s="59" t="str">
        <f>IFERROR(VLOOKUP($E182,'Jan 2016'!$D$1:$Z$300,22,FALSE),"-")</f>
        <v>-</v>
      </c>
      <c r="BL182" s="59" t="str">
        <f>IFERROR(VLOOKUP($E182,'Jan 2016'!$D$1:$Z$300,4,FALSE),"-")</f>
        <v>-</v>
      </c>
      <c r="BM182" s="59" t="str">
        <f>IFERROR(VLOOKUP(BL182,'Paid Invoices'!$F$6:$I$381,3,FALSE),"")</f>
        <v/>
      </c>
      <c r="BN182" s="59" t="str">
        <f>IFERROR(VLOOKUP(BL182,'Open Invoices'!$D$1:$E$3000,2,FALSE),"")</f>
        <v/>
      </c>
      <c r="BO182" s="59" t="str">
        <f>IFERROR(VLOOKUP($E182,'Dec 2015'!$D$1:$Z$300,22,FALSE),"-")</f>
        <v>-</v>
      </c>
      <c r="BP182" s="59" t="str">
        <f>IFERROR(VLOOKUP($E182,'Dec 2015'!$D$1:$Z$300,4,FALSE),"-")</f>
        <v>-</v>
      </c>
      <c r="BQ182" s="59" t="str">
        <f>IFERROR(VLOOKUP(BP182,'Paid Invoices'!$F$6:$I$381,3,FALSE),"")</f>
        <v/>
      </c>
      <c r="BR182" s="59" t="str">
        <f>IFERROR(VLOOKUP(BP182,'Open Invoices'!$D$1:$E$3000,2,FALSE),"")</f>
        <v/>
      </c>
      <c r="BS182" s="59" t="str">
        <f>IFERROR(VLOOKUP($E182,'Nov 2015'!$D$1:$Z$300,22,FALSE),"-")</f>
        <v>-</v>
      </c>
      <c r="BT182" s="59" t="str">
        <f>IFERROR(VLOOKUP($E182,'Nov 2015'!$D$1:$Z$300,4,FALSE),"-")</f>
        <v>-</v>
      </c>
      <c r="BU182" s="59" t="str">
        <f>IFERROR(VLOOKUP(BT182,'Paid Invoices'!$F$6:$I$381,3,FALSE),"")</f>
        <v/>
      </c>
      <c r="BV182" s="59" t="str">
        <f>IFERROR(VLOOKUP(BT182,'Open Invoices'!$D$1:$E$3000,2,FALSE),"")</f>
        <v/>
      </c>
      <c r="BW182" s="59" t="str">
        <f>IFERROR(VLOOKUP($E182,'Oct 2015'!$D$1:$Z$300,22,FALSE),"-")</f>
        <v>-</v>
      </c>
      <c r="BX182" s="59" t="str">
        <f>IFERROR(VLOOKUP($E182,'Oct 2015'!$D$1:$Z$300,4,FALSE),"-")</f>
        <v>-</v>
      </c>
      <c r="BY182" s="59" t="str">
        <f>IFERROR(VLOOKUP(BX182,'Paid Invoices'!$F$6:$I$381,3,FALSE),"")</f>
        <v/>
      </c>
      <c r="BZ182" s="59" t="str">
        <f>IFERROR(VLOOKUP(BX182,'Open Invoices'!$D$1:$E$3000,2,FALSE),"")</f>
        <v/>
      </c>
      <c r="CA182" s="59" t="str">
        <f>IFERROR(VLOOKUP($E182,'Sep 2015'!$D$1:$Z$300,22,FALSE),"-")</f>
        <v>-</v>
      </c>
      <c r="CB182" s="59" t="str">
        <f>IFERROR(VLOOKUP($E182,'Sep 2015'!$D$1:$Z$300,4,FALSE),"-")</f>
        <v>-</v>
      </c>
      <c r="CC182" s="59" t="str">
        <f>IFERROR(VLOOKUP(CB182,'Paid Invoices'!$F$6:$I$381,3,FALSE),"")</f>
        <v/>
      </c>
      <c r="CD182" s="59" t="str">
        <f>IFERROR(VLOOKUP(CB182,'Open Invoices'!$D$1:$E$3000,2,FALSE),"")</f>
        <v/>
      </c>
      <c r="CE182" s="52"/>
      <c r="CF182" s="52" t="s">
        <v>2115</v>
      </c>
      <c r="CG182" s="49" t="str">
        <f>IFERROR(IFERROR(VLOOKUP($E182,'Asset Group  All Assets'!$B$1:$C$500,2,FALSE),(VLOOKUP($E182,'Missing-WSU-POs'!$B$1:$D$500,3,FALSE))),"?")</f>
        <v>Needed</v>
      </c>
      <c r="CH182" s="31" t="str">
        <f>IF(G182="","",G182)</f>
        <v/>
      </c>
      <c r="CI182" s="31" t="str">
        <f>IF(CG182=CH182,"","Wrong PO")</f>
        <v>Wrong PO</v>
      </c>
      <c r="CJ182" s="29" t="str">
        <f>IFERROR(IF(VLOOKUP($E182,'Org July 2016 '!$D$1:$Z$500,3,FALSE)=G182,"-","Wrong PO"),"new")</f>
        <v>-</v>
      </c>
      <c r="CK182" s="32" t="str">
        <f>IF(CJ182="wrong PO",(VLOOKUP($E182,'Org July 2016 '!$D$1:$Z$500,3,FALSE)),"")</f>
        <v/>
      </c>
      <c r="CL182" s="29" t="str">
        <f>IFERROR(IF(VLOOKUP($E182,'Org June 2016 '!$D$1:$Z$500,3,FALSE)=G182,"-","Wrong PO"),"new")</f>
        <v>-</v>
      </c>
      <c r="CM182" s="32" t="str">
        <f>IF(CL182="wrong PO",(VLOOKUP($E182,'Org June 2016 '!$D$1:$Z$500,3,FALSE)),"")</f>
        <v/>
      </c>
      <c r="CN182" s="29" t="str">
        <f>IFERROR(IF(VLOOKUP($E182,'May 2016'!D15:Z514,3,FALSE)=G182,"-","Wrong PO"),"new")</f>
        <v>new</v>
      </c>
      <c r="CO182" s="32" t="str">
        <f>IF(CN182="wrong PO",(VLOOKUP($E182,'May 2016'!D15:Z514,3,FALSE)),"")</f>
        <v/>
      </c>
      <c r="CP182" s="29" t="str">
        <f>IFERROR(IF(VLOOKUP($E182,'Apr 2016'!$D$1:$Z$500,3,FALSE)=G182,"-","Wrong PO"),"new")</f>
        <v>new</v>
      </c>
      <c r="CQ182" s="32" t="str">
        <f>IF(CP182="wrong PO",(VLOOKUP($E182,'Apr 2016'!$D$1:$Z$500,3,FALSE)),"")</f>
        <v/>
      </c>
      <c r="CR182" s="32" t="str">
        <f>IFERROR(IF(VLOOKUP($E182,'Mar 2016'!$D$1:$Z$500,3,FALSE)=G182,"-","Wrong PO"),"new")</f>
        <v>new</v>
      </c>
      <c r="CS182" s="32" t="str">
        <f>IF(CP182="wrong PO",(VLOOKUP($E182,'Mar 2016'!$D$1:$Z$500,3,FALSE)),"")</f>
        <v/>
      </c>
      <c r="CT182" s="32" t="str">
        <f>IFERROR(IF(VLOOKUP($E182,'Feb 2016'!$D$1:$Z$500,3,FALSE)=G182,"-","Wrong PO"),"new")</f>
        <v>new</v>
      </c>
      <c r="CU182" s="32" t="str">
        <f>IF(CP182="wrong PO",(VLOOKUP($E182,'Feb 2016'!$D$1:$Z$500,3,FALSE)),"")</f>
        <v/>
      </c>
      <c r="CV182" s="29" t="str">
        <f>IFERROR(IF(VLOOKUP($E182,'Jan 2016'!$D$1:$Z$500,3,FALSE)=G182,"-","Wrong PO"),"new")</f>
        <v>new</v>
      </c>
      <c r="CW182" s="32" t="str">
        <f>IF(CV182="wrong PO",(VLOOKUP($E182,'Jan 2016'!$D$1:$Z$500,3,FALSE)),"")</f>
        <v/>
      </c>
      <c r="CX182" s="29" t="str">
        <f>IFERROR(IF(VLOOKUP($E182,'Dec 2015'!$D$1:$Z$500,3,FALSE)=G182,"-","Wrong PO"),"new")</f>
        <v>new</v>
      </c>
      <c r="CY182" s="32" t="str">
        <f>IF(CX182="wrong PO",(VLOOKUP($E182,'Dec 2015'!$D$1:$Z$500,3,FALSE)),"")</f>
        <v/>
      </c>
      <c r="CZ182" s="29" t="str">
        <f>IFERROR(IF(VLOOKUP($E182,'Nov 2015'!$D$1:$Z$500,3,FALSE)=G182,"-","Wrong PO"),"new")</f>
        <v>new</v>
      </c>
      <c r="DA182" s="32" t="str">
        <f>IF(CZ182="wrong PO",(VLOOKUP($E182,'Nov 2015'!$D$1:$Z$500,3,FALSE)),"")</f>
        <v/>
      </c>
      <c r="DB182" s="29" t="str">
        <f>IFERROR(IF(VLOOKUP($E182,'Oct 2015'!$D$1:$Z$500,3,FALSE)=G182,"-","Wrong PO"),"new")</f>
        <v>new</v>
      </c>
      <c r="DC182" s="32" t="str">
        <f>IF(DB182="wrong PO",(VLOOKUP($E182,'Oct 2015'!$D$1:$Z$500,3,FALSE)),"")</f>
        <v/>
      </c>
      <c r="DD182" s="29" t="str">
        <f>IFERROR(IF(VLOOKUP($E182,'Sep 2015'!$D$1:$Z$500,3,FALSE)=G182,"-","Wrong PO"),"new")</f>
        <v>new</v>
      </c>
      <c r="DE182" s="32" t="str">
        <f>IF(DD182="wrong PO",(VLOOKUP($E182,'Sep 2015'!$D$1:$Z$500,3,FALSE)),"")</f>
        <v/>
      </c>
    </row>
    <row r="183" spans="1:109">
      <c r="A183" s="115">
        <v>16</v>
      </c>
      <c r="B183" s="2" t="s">
        <v>841</v>
      </c>
      <c r="C183" s="2" t="s">
        <v>510</v>
      </c>
      <c r="D183" s="2" t="s">
        <v>25</v>
      </c>
      <c r="E183" s="2" t="s">
        <v>844</v>
      </c>
      <c r="F183" s="2" t="s">
        <v>746</v>
      </c>
      <c r="G183" s="21" t="s">
        <v>94</v>
      </c>
      <c r="H183" s="21" t="str">
        <f>IFERROR(VLOOKUP($E183,'Wayne Master'!$B$1:$C$315,2,FALSE),"not on master")</f>
        <v>Call</v>
      </c>
      <c r="I183" s="11" t="s">
        <v>2109</v>
      </c>
      <c r="J183" s="3">
        <v>42586</v>
      </c>
      <c r="K183" s="2"/>
      <c r="L183" s="2" t="s">
        <v>747</v>
      </c>
      <c r="M183" s="2" t="s">
        <v>30</v>
      </c>
      <c r="N183" s="2" t="s">
        <v>31</v>
      </c>
      <c r="O183" s="2" t="s">
        <v>41</v>
      </c>
      <c r="P183" s="4">
        <v>16</v>
      </c>
      <c r="Q183" s="4">
        <v>16</v>
      </c>
      <c r="R183" s="4">
        <v>0</v>
      </c>
      <c r="S183" s="5">
        <v>0</v>
      </c>
      <c r="T183" s="4">
        <v>0</v>
      </c>
      <c r="U183" s="4">
        <v>0</v>
      </c>
      <c r="V183" s="4">
        <v>0</v>
      </c>
      <c r="W183" s="5">
        <v>0</v>
      </c>
      <c r="X183" s="5">
        <v>0</v>
      </c>
      <c r="Y183" s="14">
        <v>0</v>
      </c>
      <c r="Z183" s="14">
        <v>0</v>
      </c>
      <c r="AA183" s="14">
        <v>0</v>
      </c>
      <c r="AB183" s="4">
        <v>24580</v>
      </c>
      <c r="AC183" s="55"/>
      <c r="AD183" s="59">
        <f>SUM(AI183,AM183,AQ183,AU183,AY183,BC183,BG183,BK183,BO183,BS183,BW183,CA183)</f>
        <v>0</v>
      </c>
      <c r="AE183" s="59">
        <f>(Q183*0.0169)+(U183*0.0598)</f>
        <v>0.27039999999999997</v>
      </c>
      <c r="AF183" s="102" t="str">
        <f>IFERROR(IFERROR(VLOOKUP($G183,'FPO034'!$J$9:$Q$196,7,FALSE),(VLOOKUP($H183,'FPO034'!$J$9:$Q$196,7,FALSE))),"No PO")</f>
        <v>No PO</v>
      </c>
      <c r="AG183" s="102" t="str">
        <f>IFERROR(IFERROR(VLOOKUP($G183,'FPO034'!$J$9:$Q$196,8,FALSE),(VLOOKUP($H183,'FPO034'!$J$9:$Q$196,8,FALSE))),"No PO")</f>
        <v>No PO</v>
      </c>
      <c r="AH183" s="102" t="str">
        <f>IF(AG183&lt;&gt;0,"No",IF(AD183&gt;AF183,"No",IF(AD183/AE183&lt;1,"--",IF(AD183/AE183&lt;1.02,"Maybe","No"))))</f>
        <v>No</v>
      </c>
      <c r="AI183" s="59" t="str">
        <f>IFERROR(VLOOKUP($E183,'Rev2 Aug 16'!$D$1:$Z$300,22,FALSE),"-")</f>
        <v>-</v>
      </c>
      <c r="AJ183" s="59" t="str">
        <f>IFERROR(VLOOKUP($E183,'Rev2 Aug 16'!$D$1:$Z$300,5,FALSE),"-")</f>
        <v>-</v>
      </c>
      <c r="AK183" s="59" t="str">
        <f>IFERROR(VLOOKUP(AJ183,'Paid Invoices'!$F$6:$I$381,3,FALSE),"")</f>
        <v/>
      </c>
      <c r="AL183" s="59" t="str">
        <f>IFERROR(VLOOKUP(AJ183,'Open Invoices'!$D$1:$E$3000,2,FALSE),"")</f>
        <v/>
      </c>
      <c r="AM183" s="59" t="str">
        <f>IFERROR(VLOOKUP($E183,'Rev2 July 16'!$D$1:$Z$300,22,FALSE),"-")</f>
        <v>-</v>
      </c>
      <c r="AN183" s="59" t="str">
        <f>IFERROR(VLOOKUP($E183,'Rev2 July 16'!$D$1:$Z$300,5,FALSE),"-")</f>
        <v>-</v>
      </c>
      <c r="AO183" s="59" t="str">
        <f>IFERROR(VLOOKUP(AN183,'Paid Invoices'!$F$6:$I$381,3,FALSE),"")</f>
        <v/>
      </c>
      <c r="AP183" s="59" t="str">
        <f>IFERROR(VLOOKUP(AN183,'Open Invoices'!$D$1:$E$3000,2,FALSE),"")</f>
        <v/>
      </c>
      <c r="AQ183" s="59" t="str">
        <f>IFERROR(VLOOKUP($E183,'Rev June 16'!$D$1:$Z$300,22,FALSE),"-")</f>
        <v>-</v>
      </c>
      <c r="AR183" s="59" t="str">
        <f>IFERROR(VLOOKUP($E183,'Rev June 16'!$D$1:$Z$300,4,FALSE),"-")</f>
        <v>-</v>
      </c>
      <c r="AS183" s="59" t="str">
        <f>IFERROR(VLOOKUP(AR183,'Paid Invoices'!$F$6:$I$381,3,FALSE),"")</f>
        <v/>
      </c>
      <c r="AT183" s="59" t="str">
        <f>IFERROR(VLOOKUP(AR183,'Open Invoices'!$D$1:$E$3000,2,FALSE),"")</f>
        <v/>
      </c>
      <c r="AU183" s="59" t="str">
        <f>IFERROR(VLOOKUP($E183,'May 2016'!$D$1:$Z$300,22,FALSE),"-")</f>
        <v>-</v>
      </c>
      <c r="AV183" s="59" t="str">
        <f>IFERROR(VLOOKUP($E183,'May 2016'!$D$1:$Z$300,4,FALSE),"-")</f>
        <v>-</v>
      </c>
      <c r="AW183" s="59" t="str">
        <f>IFERROR(VLOOKUP(AV183,'Paid Invoices'!$F$6:$I$381,3,FALSE),"")</f>
        <v/>
      </c>
      <c r="AX183" s="59" t="str">
        <f>IFERROR(VLOOKUP(AV183,'Open Invoices'!$D$1:$E$3000,2,FALSE),"")</f>
        <v/>
      </c>
      <c r="AY183" s="59" t="str">
        <f>IFERROR(VLOOKUP($E183,'Apr 2016'!$D$1:$Z$300,22,FALSE),"-")</f>
        <v>-</v>
      </c>
      <c r="AZ183" s="59" t="str">
        <f>IFERROR(VLOOKUP($E183,'Apr 2016'!$D$1:$Z$300,4,FALSE),"-")</f>
        <v>-</v>
      </c>
      <c r="BA183" s="59" t="str">
        <f>IFERROR(VLOOKUP(AZ183,'Paid Invoices'!$F$6:$I$381,3,FALSE),"")</f>
        <v/>
      </c>
      <c r="BB183" s="59" t="str">
        <f>IFERROR(VLOOKUP(AZ183,'Open Invoices'!$D$1:$E$3000,2,FALSE),"")</f>
        <v/>
      </c>
      <c r="BC183" s="59" t="str">
        <f>IFERROR(VLOOKUP($E183,'Mar 2016'!$D$1:$Z$300,22,FALSE),"-")</f>
        <v>-</v>
      </c>
      <c r="BD183" s="59" t="str">
        <f>IFERROR(VLOOKUP($E183,'Mar 2016'!$D$1:$Z$300,4,FALSE),"-")</f>
        <v>-</v>
      </c>
      <c r="BE183" s="59" t="str">
        <f>IFERROR(VLOOKUP(BD183,'Paid Invoices'!$F$6:$I$381,3,FALSE),"")</f>
        <v/>
      </c>
      <c r="BF183" s="59" t="str">
        <f>IFERROR(VLOOKUP(BD183,'Open Invoices'!$D$1:$E$3000,2,FALSE),"")</f>
        <v/>
      </c>
      <c r="BG183" s="59" t="str">
        <f>IFERROR(VLOOKUP($E183,'Feb 2016'!$D$1:$Z$300,22,FALSE),"-")</f>
        <v>-</v>
      </c>
      <c r="BH183" s="59" t="str">
        <f>IFERROR(VLOOKUP($E183,'Feb 2016'!$D$1:$Z$300,4,FALSE),"-")</f>
        <v>-</v>
      </c>
      <c r="BI183" s="59" t="str">
        <f>IFERROR(VLOOKUP(BH183,'Paid Invoices'!$F$6:$I$381,3,FALSE),"")</f>
        <v/>
      </c>
      <c r="BJ183" s="59" t="str">
        <f>IFERROR(VLOOKUP(BH183,'Open Invoices'!$D$1:$E$3000,2,FALSE),"")</f>
        <v/>
      </c>
      <c r="BK183" s="59" t="str">
        <f>IFERROR(VLOOKUP($E183,'Jan 2016'!$D$1:$Z$300,22,FALSE),"-")</f>
        <v>-</v>
      </c>
      <c r="BL183" s="59" t="str">
        <f>IFERROR(VLOOKUP($E183,'Jan 2016'!$D$1:$Z$300,4,FALSE),"-")</f>
        <v>-</v>
      </c>
      <c r="BM183" s="59" t="str">
        <f>IFERROR(VLOOKUP(BL183,'Paid Invoices'!$F$6:$I$381,3,FALSE),"")</f>
        <v/>
      </c>
      <c r="BN183" s="59" t="str">
        <f>IFERROR(VLOOKUP(BL183,'Open Invoices'!$D$1:$E$3000,2,FALSE),"")</f>
        <v/>
      </c>
      <c r="BO183" s="59" t="str">
        <f>IFERROR(VLOOKUP($E183,'Dec 2015'!$D$1:$Z$300,22,FALSE),"-")</f>
        <v>-</v>
      </c>
      <c r="BP183" s="59" t="str">
        <f>IFERROR(VLOOKUP($E183,'Dec 2015'!$D$1:$Z$300,4,FALSE),"-")</f>
        <v>-</v>
      </c>
      <c r="BQ183" s="59" t="str">
        <f>IFERROR(VLOOKUP(BP183,'Paid Invoices'!$F$6:$I$381,3,FALSE),"")</f>
        <v/>
      </c>
      <c r="BR183" s="59" t="str">
        <f>IFERROR(VLOOKUP(BP183,'Open Invoices'!$D$1:$E$3000,2,FALSE),"")</f>
        <v/>
      </c>
      <c r="BS183" s="59" t="str">
        <f>IFERROR(VLOOKUP($E183,'Nov 2015'!$D$1:$Z$300,22,FALSE),"-")</f>
        <v>-</v>
      </c>
      <c r="BT183" s="59" t="str">
        <f>IFERROR(VLOOKUP($E183,'Nov 2015'!$D$1:$Z$300,4,FALSE),"-")</f>
        <v>-</v>
      </c>
      <c r="BU183" s="59" t="str">
        <f>IFERROR(VLOOKUP(BT183,'Paid Invoices'!$F$6:$I$381,3,FALSE),"")</f>
        <v/>
      </c>
      <c r="BV183" s="59" t="str">
        <f>IFERROR(VLOOKUP(BT183,'Open Invoices'!$D$1:$E$3000,2,FALSE),"")</f>
        <v/>
      </c>
      <c r="BW183" s="59" t="str">
        <f>IFERROR(VLOOKUP($E183,'Oct 2015'!$D$1:$Z$300,22,FALSE),"-")</f>
        <v>-</v>
      </c>
      <c r="BX183" s="59" t="str">
        <f>IFERROR(VLOOKUP($E183,'Oct 2015'!$D$1:$Z$300,4,FALSE),"-")</f>
        <v>-</v>
      </c>
      <c r="BY183" s="59" t="str">
        <f>IFERROR(VLOOKUP(BX183,'Paid Invoices'!$F$6:$I$381,3,FALSE),"")</f>
        <v/>
      </c>
      <c r="BZ183" s="59" t="str">
        <f>IFERROR(VLOOKUP(BX183,'Open Invoices'!$D$1:$E$3000,2,FALSE),"")</f>
        <v/>
      </c>
      <c r="CA183" s="59" t="str">
        <f>IFERROR(VLOOKUP($E183,'Sep 2015'!$D$1:$Z$300,22,FALSE),"-")</f>
        <v>-</v>
      </c>
      <c r="CB183" s="59" t="str">
        <f>IFERROR(VLOOKUP($E183,'Sep 2015'!$D$1:$Z$300,4,FALSE),"-")</f>
        <v>-</v>
      </c>
      <c r="CC183" s="59" t="str">
        <f>IFERROR(VLOOKUP(CB183,'Paid Invoices'!$F$6:$I$381,3,FALSE),"")</f>
        <v/>
      </c>
      <c r="CD183" s="59" t="str">
        <f>IFERROR(VLOOKUP(CB183,'Open Invoices'!$D$1:$E$3000,2,FALSE),"")</f>
        <v/>
      </c>
      <c r="CE183" s="52"/>
      <c r="CF183" s="52" t="s">
        <v>2115</v>
      </c>
      <c r="CG183" s="49" t="str">
        <f>IFERROR(IFERROR(VLOOKUP($E183,'Asset Group  All Assets'!$B$1:$C$500,2,FALSE),(VLOOKUP($E183,'Missing-WSU-POs'!$B$1:$D$500,3,FALSE))),"?")</f>
        <v>Needed</v>
      </c>
      <c r="CH183" s="31" t="str">
        <f>IF(G183="","",G183)</f>
        <v/>
      </c>
      <c r="CI183" s="31" t="str">
        <f>IF(CG183=CH183,"","Wrong PO")</f>
        <v>Wrong PO</v>
      </c>
      <c r="CJ183" s="29" t="str">
        <f>IFERROR(IF(VLOOKUP($E183,'Org July 2016 '!$D$1:$Z$500,3,FALSE)=G183,"-","Wrong PO"),"new")</f>
        <v>new</v>
      </c>
      <c r="CK183" s="32" t="str">
        <f>IF(CJ183="wrong PO",(VLOOKUP($E183,'Org July 2016 '!$D$1:$Z$500,3,FALSE)),"")</f>
        <v/>
      </c>
      <c r="CL183" s="29" t="str">
        <f>IFERROR(IF(VLOOKUP($E183,'Org June 2016 '!$D$1:$Z$500,3,FALSE)=G183,"-","Wrong PO"),"new")</f>
        <v>new</v>
      </c>
      <c r="CM183" s="32" t="str">
        <f>IF(CL183="wrong PO",(VLOOKUP($E183,'Org June 2016 '!$D$1:$Z$500,3,FALSE)),"")</f>
        <v/>
      </c>
      <c r="CN183" s="29" t="str">
        <f>IFERROR(IF(VLOOKUP($E183,'May 2016'!D16:Z515,3,FALSE)=G183,"-","Wrong PO"),"new")</f>
        <v>new</v>
      </c>
      <c r="CO183" s="32" t="str">
        <f>IF(CN183="wrong PO",(VLOOKUP($E183,'May 2016'!D16:Z515,3,FALSE)),"")</f>
        <v/>
      </c>
      <c r="CP183" s="29" t="str">
        <f>IFERROR(IF(VLOOKUP($E183,'Apr 2016'!$D$1:$Z$500,3,FALSE)=G183,"-","Wrong PO"),"new")</f>
        <v>new</v>
      </c>
      <c r="CQ183" s="32" t="str">
        <f>IF(CP183="wrong PO",(VLOOKUP($E183,'Apr 2016'!$D$1:$Z$500,3,FALSE)),"")</f>
        <v/>
      </c>
      <c r="CR183" s="32" t="str">
        <f>IFERROR(IF(VLOOKUP($E183,'Mar 2016'!$D$1:$Z$500,3,FALSE)=G183,"-","Wrong PO"),"new")</f>
        <v>new</v>
      </c>
      <c r="CS183" s="32" t="str">
        <f>IF(CP183="wrong PO",(VLOOKUP($E183,'Mar 2016'!$D$1:$Z$500,3,FALSE)),"")</f>
        <v/>
      </c>
      <c r="CT183" s="32" t="str">
        <f>IFERROR(IF(VLOOKUP($E183,'Feb 2016'!$D$1:$Z$500,3,FALSE)=G183,"-","Wrong PO"),"new")</f>
        <v>new</v>
      </c>
      <c r="CU183" s="32" t="str">
        <f>IF(CP183="wrong PO",(VLOOKUP($E183,'Feb 2016'!$D$1:$Z$500,3,FALSE)),"")</f>
        <v/>
      </c>
      <c r="CV183" s="29" t="str">
        <f>IFERROR(IF(VLOOKUP($E183,'Jan 2016'!$D$1:$Z$500,3,FALSE)=G183,"-","Wrong PO"),"new")</f>
        <v>new</v>
      </c>
      <c r="CW183" s="32" t="str">
        <f>IF(CV183="wrong PO",(VLOOKUP($E183,'Jan 2016'!$D$1:$Z$500,3,FALSE)),"")</f>
        <v/>
      </c>
      <c r="CX183" s="29" t="str">
        <f>IFERROR(IF(VLOOKUP($E183,'Dec 2015'!$D$1:$Z$500,3,FALSE)=G183,"-","Wrong PO"),"new")</f>
        <v>new</v>
      </c>
      <c r="CY183" s="32" t="str">
        <f>IF(CX183="wrong PO",(VLOOKUP($E183,'Dec 2015'!$D$1:$Z$500,3,FALSE)),"")</f>
        <v/>
      </c>
      <c r="CZ183" s="29" t="str">
        <f>IFERROR(IF(VLOOKUP($E183,'Nov 2015'!$D$1:$Z$500,3,FALSE)=G183,"-","Wrong PO"),"new")</f>
        <v>new</v>
      </c>
      <c r="DA183" s="32" t="str">
        <f>IF(CZ183="wrong PO",(VLOOKUP($E183,'Nov 2015'!$D$1:$Z$500,3,FALSE)),"")</f>
        <v/>
      </c>
      <c r="DB183" s="29" t="str">
        <f>IFERROR(IF(VLOOKUP($E183,'Oct 2015'!$D$1:$Z$500,3,FALSE)=G183,"-","Wrong PO"),"new")</f>
        <v>new</v>
      </c>
      <c r="DC183" s="32" t="str">
        <f>IF(DB183="wrong PO",(VLOOKUP($E183,'Oct 2015'!$D$1:$Z$500,3,FALSE)),"")</f>
        <v/>
      </c>
      <c r="DD183" s="29" t="str">
        <f>IFERROR(IF(VLOOKUP($E183,'Sep 2015'!$D$1:$Z$500,3,FALSE)=G183,"-","Wrong PO"),"new")</f>
        <v>new</v>
      </c>
      <c r="DE183" s="32" t="str">
        <f>IF(DD183="wrong PO",(VLOOKUP($E183,'Sep 2015'!$D$1:$Z$500,3,FALSE)),"")</f>
        <v/>
      </c>
    </row>
    <row r="184" spans="1:109">
      <c r="A184" s="115">
        <v>17</v>
      </c>
      <c r="B184" s="2" t="s">
        <v>841</v>
      </c>
      <c r="C184" s="2" t="s">
        <v>510</v>
      </c>
      <c r="D184" s="2" t="s">
        <v>48</v>
      </c>
      <c r="E184" s="2" t="s">
        <v>485</v>
      </c>
      <c r="F184" s="2" t="s">
        <v>421</v>
      </c>
      <c r="G184" s="21" t="s">
        <v>94</v>
      </c>
      <c r="H184" s="21" t="str">
        <f>IFERROR(VLOOKUP($E184,'Wayne Master'!$B$1:$C$315,2,FALSE),"not on master")</f>
        <v>In storage at C&amp;IT</v>
      </c>
      <c r="I184" s="11" t="s">
        <v>2109</v>
      </c>
      <c r="J184" s="3">
        <v>42158</v>
      </c>
      <c r="K184" s="2" t="s">
        <v>28</v>
      </c>
      <c r="L184" s="2" t="s">
        <v>423</v>
      </c>
      <c r="M184" s="2" t="s">
        <v>30</v>
      </c>
      <c r="N184" s="2" t="s">
        <v>31</v>
      </c>
      <c r="O184" s="2" t="s">
        <v>32</v>
      </c>
      <c r="P184" s="4">
        <v>5848</v>
      </c>
      <c r="Q184" s="4">
        <v>5848</v>
      </c>
      <c r="R184" s="4">
        <v>0</v>
      </c>
      <c r="S184" s="5">
        <v>0</v>
      </c>
      <c r="T184" s="4">
        <v>0</v>
      </c>
      <c r="U184" s="4">
        <v>0</v>
      </c>
      <c r="V184" s="4">
        <v>0</v>
      </c>
      <c r="W184" s="5">
        <v>0</v>
      </c>
      <c r="X184" s="5">
        <v>0</v>
      </c>
      <c r="Y184" s="14">
        <v>0</v>
      </c>
      <c r="Z184" s="14">
        <v>0</v>
      </c>
      <c r="AA184" s="14">
        <v>0</v>
      </c>
      <c r="AB184" s="4">
        <v>24580</v>
      </c>
      <c r="AC184" s="55"/>
      <c r="AD184" s="59">
        <f>SUM(AI184,AM184,AQ184,AU184,AY184,BC184,BG184,BK184,BO184,BS184,BW184,CA184)</f>
        <v>48.13</v>
      </c>
      <c r="AE184" s="59">
        <f>(Q184*0.0169)+(U184*0.0598)</f>
        <v>98.831199999999995</v>
      </c>
      <c r="AF184" s="102" t="str">
        <f>IFERROR(IFERROR(VLOOKUP($G184,'FPO034'!$J$9:$Q$196,7,FALSE),(VLOOKUP($H184,'FPO034'!$J$9:$Q$196,7,FALSE))),"No PO")</f>
        <v>No PO</v>
      </c>
      <c r="AG184" s="102" t="str">
        <f>IFERROR(IFERROR(VLOOKUP($G184,'FPO034'!$J$9:$Q$196,8,FALSE),(VLOOKUP($H184,'FPO034'!$J$9:$Q$196,8,FALSE))),"No PO")</f>
        <v>No PO</v>
      </c>
      <c r="AH184" s="102" t="str">
        <f>IF(AG184&lt;&gt;0,"No",IF(AD184&gt;AF184,"No",IF(AD184/AE184&lt;1,"--",IF(AD184/AE184&lt;1.02,"Maybe","No"))))</f>
        <v>No</v>
      </c>
      <c r="AI184" s="59" t="str">
        <f>IFERROR(VLOOKUP($E184,'Rev2 Aug 16'!$D$1:$Z$300,22,FALSE),"-")</f>
        <v>-</v>
      </c>
      <c r="AJ184" s="59" t="str">
        <f>IFERROR(VLOOKUP($E184,'Rev2 Aug 16'!$D$1:$Z$300,5,FALSE),"-")</f>
        <v>-</v>
      </c>
      <c r="AK184" s="59" t="str">
        <f>IFERROR(VLOOKUP(AJ184,'Paid Invoices'!$F$6:$I$381,3,FALSE),"")</f>
        <v/>
      </c>
      <c r="AL184" s="59" t="str">
        <f>IFERROR(VLOOKUP(AJ184,'Open Invoices'!$D$1:$E$3000,2,FALSE),"")</f>
        <v/>
      </c>
      <c r="AM184" s="59" t="str">
        <f>IFERROR(VLOOKUP($E184,'Rev2 July 16'!$D$1:$Z$300,22,FALSE),"-")</f>
        <v>-</v>
      </c>
      <c r="AN184" s="59" t="str">
        <f>IFERROR(VLOOKUP($E184,'Rev2 July 16'!$D$1:$Z$300,5,FALSE),"-")</f>
        <v>-</v>
      </c>
      <c r="AO184" s="59" t="str">
        <f>IFERROR(VLOOKUP(AN184,'Paid Invoices'!$F$6:$I$381,3,FALSE),"")</f>
        <v/>
      </c>
      <c r="AP184" s="59" t="str">
        <f>IFERROR(VLOOKUP(AN184,'Open Invoices'!$D$1:$E$3000,2,FALSE),"")</f>
        <v/>
      </c>
      <c r="AQ184" s="59">
        <f>IFERROR(VLOOKUP($E184,'Rev June 16'!$D$1:$Z$300,22,FALSE),"-")</f>
        <v>0</v>
      </c>
      <c r="AR184" s="59" t="str">
        <f>IFERROR(VLOOKUP($E184,'Rev June 16'!$D$1:$Z$300,4,FALSE),"-")</f>
        <v>WAY2001F6A</v>
      </c>
      <c r="AS184" s="59" t="str">
        <f>IFERROR(VLOOKUP(AR184,'Paid Invoices'!$F$6:$I$381,3,FALSE),"")</f>
        <v/>
      </c>
      <c r="AT184" s="59" t="str">
        <f>IFERROR(VLOOKUP(AR184,'Open Invoices'!$D$1:$E$3000,2,FALSE),"")</f>
        <v/>
      </c>
      <c r="AU184" s="59" t="str">
        <f>IFERROR(VLOOKUP($E184,'May 2016'!$D$1:$Z$300,22,FALSE),"-")</f>
        <v>-</v>
      </c>
      <c r="AV184" s="59" t="str">
        <f>IFERROR(VLOOKUP($E184,'May 2016'!$D$1:$Z$300,4,FALSE),"-")</f>
        <v>-</v>
      </c>
      <c r="AW184" s="59" t="str">
        <f>IFERROR(VLOOKUP(AV184,'Paid Invoices'!$F$6:$I$381,3,FALSE),"")</f>
        <v/>
      </c>
      <c r="AX184" s="59" t="str">
        <f>IFERROR(VLOOKUP(AV184,'Open Invoices'!$D$1:$E$3000,2,FALSE),"")</f>
        <v/>
      </c>
      <c r="AY184" s="59" t="str">
        <f>IFERROR(VLOOKUP($E184,'Apr 2016'!$D$1:$Z$300,22,FALSE),"-")</f>
        <v>-</v>
      </c>
      <c r="AZ184" s="59" t="str">
        <f>IFERROR(VLOOKUP($E184,'Apr 2016'!$D$1:$Z$300,4,FALSE),"-")</f>
        <v>-</v>
      </c>
      <c r="BA184" s="59" t="str">
        <f>IFERROR(VLOOKUP(AZ184,'Paid Invoices'!$F$6:$I$381,3,FALSE),"")</f>
        <v/>
      </c>
      <c r="BB184" s="59" t="str">
        <f>IFERROR(VLOOKUP(AZ184,'Open Invoices'!$D$1:$E$3000,2,FALSE),"")</f>
        <v/>
      </c>
      <c r="BC184" s="59">
        <f>IFERROR(VLOOKUP($E184,'Mar 2016'!$D$1:$Z$300,22,FALSE),"-")</f>
        <v>0</v>
      </c>
      <c r="BD184" s="59" t="str">
        <f>IFERROR(VLOOKUP($E184,'Mar 2016'!$D$1:$Z$300,4,FALSE),"-")</f>
        <v>WAY2001C6P</v>
      </c>
      <c r="BE184" s="59" t="str">
        <f>IFERROR(VLOOKUP(BD184,'Paid Invoices'!$F$6:$I$381,3,FALSE),"")</f>
        <v/>
      </c>
      <c r="BF184" s="59" t="str">
        <f>IFERROR(VLOOKUP(BD184,'Open Invoices'!$D$1:$E$3000,2,FALSE),"")</f>
        <v/>
      </c>
      <c r="BG184" s="59" t="str">
        <f>IFERROR(VLOOKUP($E184,'Feb 2016'!$D$1:$Z$300,22,FALSE),"-")</f>
        <v>-</v>
      </c>
      <c r="BH184" s="59" t="str">
        <f>IFERROR(VLOOKUP($E184,'Feb 2016'!$D$1:$Z$300,4,FALSE),"-")</f>
        <v>-</v>
      </c>
      <c r="BI184" s="59" t="str">
        <f>IFERROR(VLOOKUP(BH184,'Paid Invoices'!$F$6:$I$381,3,FALSE),"")</f>
        <v/>
      </c>
      <c r="BJ184" s="59" t="str">
        <f>IFERROR(VLOOKUP(BH184,'Open Invoices'!$D$1:$E$3000,2,FALSE),"")</f>
        <v/>
      </c>
      <c r="BK184" s="59">
        <f>IFERROR(VLOOKUP($E184,'Jan 2016'!$D$1:$Z$300,22,FALSE),"-")</f>
        <v>48.13</v>
      </c>
      <c r="BL184" s="59" t="str">
        <f>IFERROR(VLOOKUP($E184,'Jan 2016'!$D$1:$Z$300,4,FALSE),"-")</f>
        <v>WAY2001A6AK</v>
      </c>
      <c r="BM184" s="59" t="str">
        <f>IFERROR(VLOOKUP(BL184,'Paid Invoices'!$F$6:$I$381,3,FALSE),"")</f>
        <v/>
      </c>
      <c r="BN184" s="59" t="str">
        <f>IFERROR(VLOOKUP(BL184,'Open Invoices'!$D$1:$E$3000,2,FALSE),"")</f>
        <v/>
      </c>
      <c r="BO184" s="59" t="str">
        <f>IFERROR(VLOOKUP($E184,'Dec 2015'!$D$1:$Z$300,22,FALSE),"-")</f>
        <v>-</v>
      </c>
      <c r="BP184" s="59" t="str">
        <f>IFERROR(VLOOKUP($E184,'Dec 2015'!$D$1:$Z$300,4,FALSE),"-")</f>
        <v>-</v>
      </c>
      <c r="BQ184" s="59" t="str">
        <f>IFERROR(VLOOKUP(BP184,'Paid Invoices'!$F$6:$I$381,3,FALSE),"")</f>
        <v/>
      </c>
      <c r="BR184" s="59" t="str">
        <f>IFERROR(VLOOKUP(BP184,'Open Invoices'!$D$1:$E$3000,2,FALSE),"")</f>
        <v/>
      </c>
      <c r="BS184" s="59">
        <f>IFERROR(VLOOKUP($E184,'Nov 2015'!$D$1:$Z$300,22,FALSE),"-")</f>
        <v>0</v>
      </c>
      <c r="BT184" s="59" t="str">
        <f>IFERROR(VLOOKUP($E184,'Nov 2015'!$D$1:$Z$300,4,FALSE),"-")</f>
        <v>WAY2001K5A</v>
      </c>
      <c r="BU184" s="59" t="str">
        <f>IFERROR(VLOOKUP(BT184,'Paid Invoices'!$F$6:$I$381,3,FALSE),"")</f>
        <v/>
      </c>
      <c r="BV184" s="59" t="str">
        <f>IFERROR(VLOOKUP(BT184,'Open Invoices'!$D$1:$E$3000,2,FALSE),"")</f>
        <v/>
      </c>
      <c r="BW184" s="59" t="str">
        <f>IFERROR(VLOOKUP($E184,'Oct 2015'!$D$1:$Z$300,22,FALSE),"-")</f>
        <v>-</v>
      </c>
      <c r="BX184" s="59" t="str">
        <f>IFERROR(VLOOKUP($E184,'Oct 2015'!$D$1:$Z$300,4,FALSE),"-")</f>
        <v>-</v>
      </c>
      <c r="BY184" s="59" t="str">
        <f>IFERROR(VLOOKUP(BX184,'Paid Invoices'!$F$6:$I$381,3,FALSE),"")</f>
        <v/>
      </c>
      <c r="BZ184" s="59" t="str">
        <f>IFERROR(VLOOKUP(BX184,'Open Invoices'!$D$1:$E$3000,2,FALSE),"")</f>
        <v/>
      </c>
      <c r="CA184" s="59" t="str">
        <f>IFERROR(VLOOKUP($E184,'Sep 2015'!$D$1:$Z$300,22,FALSE),"-")</f>
        <v>-</v>
      </c>
      <c r="CB184" s="59" t="str">
        <f>IFERROR(VLOOKUP($E184,'Sep 2015'!$D$1:$Z$300,4,FALSE),"-")</f>
        <v>-</v>
      </c>
      <c r="CC184" s="59" t="str">
        <f>IFERROR(VLOOKUP(CB184,'Paid Invoices'!$F$6:$I$381,3,FALSE),"")</f>
        <v/>
      </c>
      <c r="CD184" s="59" t="str">
        <f>IFERROR(VLOOKUP(CB184,'Open Invoices'!$D$1:$E$3000,2,FALSE),"")</f>
        <v/>
      </c>
      <c r="CE184" s="52"/>
      <c r="CF184" s="52" t="s">
        <v>2115</v>
      </c>
      <c r="CG184" s="49" t="str">
        <f>IFERROR(IFERROR(VLOOKUP($E184,'Asset Group  All Assets'!$B$1:$C$500,2,FALSE),(VLOOKUP($E184,'Missing-WSU-POs'!$B$1:$D$500,3,FALSE))),"?")</f>
        <v>In storage at C&amp;IT</v>
      </c>
      <c r="CH184" s="31" t="str">
        <f>IF(G184="","",G184)</f>
        <v/>
      </c>
      <c r="CI184" s="31" t="str">
        <f>IF(CG184=CH184,"","Wrong PO")</f>
        <v>Wrong PO</v>
      </c>
      <c r="CJ184" s="29" t="str">
        <f>IFERROR(IF(VLOOKUP($E184,'Org July 2016 '!$D$1:$Z$500,3,FALSE)=G184,"-","Wrong PO"),"new")</f>
        <v>new</v>
      </c>
      <c r="CK184" s="32" t="str">
        <f>IF(CJ184="wrong PO",(VLOOKUP($E184,'Org July 2016 '!$D$1:$Z$500,3,FALSE)),"")</f>
        <v/>
      </c>
      <c r="CL184" s="29" t="str">
        <f>IFERROR(IF(VLOOKUP($E184,'Org June 2016 '!$D$1:$Z$500,3,FALSE)=G184,"-","Wrong PO"),"new")</f>
        <v>new</v>
      </c>
      <c r="CM184" s="32" t="str">
        <f>IF(CL184="wrong PO",(VLOOKUP($E184,'Org June 2016 '!$D$1:$Z$500,3,FALSE)),"")</f>
        <v/>
      </c>
      <c r="CN184" s="29" t="str">
        <f>IFERROR(IF(VLOOKUP($E184,'May 2016'!D17:Z516,3,FALSE)=G184,"-","Wrong PO"),"new")</f>
        <v>new</v>
      </c>
      <c r="CO184" s="32" t="str">
        <f>IF(CN184="wrong PO",(VLOOKUP($E184,'May 2016'!D17:Z516,3,FALSE)),"")</f>
        <v/>
      </c>
      <c r="CP184" s="29" t="str">
        <f>IFERROR(IF(VLOOKUP($E184,'Apr 2016'!$D$1:$Z$500,3,FALSE)=G184,"-","Wrong PO"),"new")</f>
        <v>new</v>
      </c>
      <c r="CQ184" s="32" t="str">
        <f>IF(CP184="wrong PO",(VLOOKUP($E184,'Apr 2016'!$D$1:$Z$500,3,FALSE)),"")</f>
        <v/>
      </c>
      <c r="CR184" s="32" t="str">
        <f>IFERROR(IF(VLOOKUP($E184,'Mar 2016'!$D$1:$Z$500,3,FALSE)=G184,"-","Wrong PO"),"new")</f>
        <v>Wrong PO</v>
      </c>
      <c r="CS184" s="32" t="str">
        <f>IF(CP184="wrong PO",(VLOOKUP($E184,'Mar 2016'!$D$1:$Z$500,3,FALSE)),"")</f>
        <v/>
      </c>
      <c r="CT184" s="32" t="str">
        <f>IFERROR(IF(VLOOKUP($E184,'Feb 2016'!$D$1:$Z$500,3,FALSE)=G184,"-","Wrong PO"),"new")</f>
        <v>new</v>
      </c>
      <c r="CU184" s="32" t="str">
        <f>IF(CP184="wrong PO",(VLOOKUP($E184,'Feb 2016'!$D$1:$Z$500,3,FALSE)),"")</f>
        <v/>
      </c>
      <c r="CV184" s="29" t="str">
        <f>IFERROR(IF(VLOOKUP($E184,'Jan 2016'!$D$1:$Z$500,3,FALSE)=G184,"-","Wrong PO"),"new")</f>
        <v>Wrong PO</v>
      </c>
      <c r="CW184" s="32" t="str">
        <f>IF(CV184="wrong PO",(VLOOKUP($E184,'Jan 2016'!$D$1:$Z$500,3,FALSE)),"")</f>
        <v>P0742695</v>
      </c>
      <c r="CX184" s="29" t="str">
        <f>IFERROR(IF(VLOOKUP($E184,'Dec 2015'!$D$1:$Z$500,3,FALSE)=G184,"-","Wrong PO"),"new")</f>
        <v>new</v>
      </c>
      <c r="CY184" s="32" t="str">
        <f>IF(CX184="wrong PO",(VLOOKUP($E184,'Dec 2015'!$D$1:$Z$500,3,FALSE)),"")</f>
        <v/>
      </c>
      <c r="CZ184" s="29" t="str">
        <f>IFERROR(IF(VLOOKUP($E184,'Nov 2015'!$D$1:$Z$500,3,FALSE)=G184,"-","Wrong PO"),"new")</f>
        <v>-</v>
      </c>
      <c r="DA184" s="32" t="str">
        <f>IF(CZ184="wrong PO",(VLOOKUP($E184,'Nov 2015'!$D$1:$Z$500,3,FALSE)),"")</f>
        <v/>
      </c>
      <c r="DB184" s="29" t="str">
        <f>IFERROR(IF(VLOOKUP($E184,'Oct 2015'!$D$1:$Z$500,3,FALSE)=G184,"-","Wrong PO"),"new")</f>
        <v>new</v>
      </c>
      <c r="DC184" s="32" t="str">
        <f>IF(DB184="wrong PO",(VLOOKUP($E184,'Oct 2015'!$D$1:$Z$500,3,FALSE)),"")</f>
        <v/>
      </c>
      <c r="DD184" s="29" t="str">
        <f>IFERROR(IF(VLOOKUP($E184,'Sep 2015'!$D$1:$Z$500,3,FALSE)=G184,"-","Wrong PO"),"new")</f>
        <v>new</v>
      </c>
      <c r="DE184" s="32" t="str">
        <f>IF(DD184="wrong PO",(VLOOKUP($E184,'Sep 2015'!$D$1:$Z$500,3,FALSE)),"")</f>
        <v/>
      </c>
    </row>
    <row r="185" spans="1:109">
      <c r="A185" s="115">
        <v>18</v>
      </c>
      <c r="B185" s="2" t="s">
        <v>841</v>
      </c>
      <c r="C185" s="2" t="s">
        <v>510</v>
      </c>
      <c r="D185" s="2" t="s">
        <v>48</v>
      </c>
      <c r="E185" s="2" t="s">
        <v>190</v>
      </c>
      <c r="F185" s="2" t="s">
        <v>746</v>
      </c>
      <c r="G185" s="21" t="s">
        <v>94</v>
      </c>
      <c r="H185" s="21" t="str">
        <f>IFERROR(VLOOKUP($E185,'Wayne Master'!$B$1:$C$315,2,FALSE),"not on master")</f>
        <v>Call</v>
      </c>
      <c r="I185" s="11" t="s">
        <v>2109</v>
      </c>
      <c r="J185" s="3">
        <v>42522</v>
      </c>
      <c r="K185" s="2" t="s">
        <v>685</v>
      </c>
      <c r="L185" s="2" t="s">
        <v>747</v>
      </c>
      <c r="M185" s="2" t="s">
        <v>30</v>
      </c>
      <c r="N185" s="2" t="s">
        <v>31</v>
      </c>
      <c r="O185" s="2" t="s">
        <v>41</v>
      </c>
      <c r="P185" s="4">
        <v>63</v>
      </c>
      <c r="Q185" s="4">
        <v>137</v>
      </c>
      <c r="R185" s="4">
        <v>74</v>
      </c>
      <c r="S185" s="14">
        <v>1.25</v>
      </c>
      <c r="T185" s="4">
        <v>1</v>
      </c>
      <c r="U185" s="4">
        <v>1</v>
      </c>
      <c r="V185" s="4">
        <v>0</v>
      </c>
      <c r="W185" s="5">
        <v>0</v>
      </c>
      <c r="X185" s="5">
        <v>0</v>
      </c>
      <c r="Y185" s="14">
        <v>1.25</v>
      </c>
      <c r="Z185" s="14">
        <v>0</v>
      </c>
      <c r="AA185" s="14">
        <v>1.25</v>
      </c>
      <c r="AB185" s="4">
        <v>24580</v>
      </c>
      <c r="AC185" s="55"/>
      <c r="AD185" s="59">
        <f>SUM(AI185,AM185,AQ185,AU185,AY185,BC185,BG185,BK185,BO185,BS185,BW185,CA185)</f>
        <v>2.15</v>
      </c>
      <c r="AE185" s="59">
        <f>(Q185*0.0169)+(U185*0.0598)</f>
        <v>2.3750999999999998</v>
      </c>
      <c r="AF185" s="102" t="str">
        <f>IFERROR(IFERROR(VLOOKUP($G185,'FPO034'!$J$9:$Q$196,7,FALSE),(VLOOKUP($H185,'FPO034'!$J$9:$Q$196,7,FALSE))),"No PO")</f>
        <v>No PO</v>
      </c>
      <c r="AG185" s="102" t="str">
        <f>IFERROR(IFERROR(VLOOKUP($G185,'FPO034'!$J$9:$Q$196,8,FALSE),(VLOOKUP($H185,'FPO034'!$J$9:$Q$196,8,FALSE))),"No PO")</f>
        <v>No PO</v>
      </c>
      <c r="AH185" s="102" t="str">
        <f>IF(AG185&lt;&gt;0,"No",IF(AD185&gt;AF185,"No",IF(AD185/AE185&lt;1,"--",IF(AD185/AE185&lt;1.02,"Maybe","No"))))</f>
        <v>No</v>
      </c>
      <c r="AI185" s="59">
        <f>IFERROR(VLOOKUP($E185,'Rev2 Aug 16'!$D$1:$Z$300,22,FALSE),"-")</f>
        <v>1.25</v>
      </c>
      <c r="AJ185" s="59" t="str">
        <f>IFERROR(VLOOKUP($E185,'Rev2 Aug 16'!$D$1:$Z$300,5,FALSE),"-")</f>
        <v>WAY2001H6A</v>
      </c>
      <c r="AK185" s="59" t="str">
        <f>IFERROR(VLOOKUP(AJ185,'Paid Invoices'!$F$6:$I$381,3,FALSE),"")</f>
        <v/>
      </c>
      <c r="AL185" s="59" t="str">
        <f>IFERROR(VLOOKUP(AJ185,'Open Invoices'!$D$1:$E$3000,2,FALSE),"")</f>
        <v/>
      </c>
      <c r="AM185" s="59">
        <f>IFERROR(VLOOKUP($E185,'Rev2 July 16'!$D$1:$Z$300,22,FALSE),"-")</f>
        <v>0.9</v>
      </c>
      <c r="AN185" s="59" t="str">
        <f>IFERROR(VLOOKUP($E185,'Rev2 July 16'!$D$1:$Z$300,5,FALSE),"-")</f>
        <v>WAY2001G6A</v>
      </c>
      <c r="AO185" s="59" t="str">
        <f>IFERROR(VLOOKUP(AN185,'Paid Invoices'!$F$6:$I$381,3,FALSE),"")</f>
        <v/>
      </c>
      <c r="AP185" s="59" t="str">
        <f>IFERROR(VLOOKUP(AN185,'Open Invoices'!$D$1:$E$3000,2,FALSE),"")</f>
        <v/>
      </c>
      <c r="AQ185" s="59">
        <f>IFERROR(VLOOKUP($E185,'Rev June 16'!$D$1:$Z$300,22,FALSE),"-")</f>
        <v>0</v>
      </c>
      <c r="AR185" s="59" t="str">
        <f>IFERROR(VLOOKUP($E185,'Rev June 16'!$D$1:$Z$300,4,FALSE),"-")</f>
        <v>WAY2001F6A</v>
      </c>
      <c r="AS185" s="59" t="str">
        <f>IFERROR(VLOOKUP(AR185,'Paid Invoices'!$F$6:$I$381,3,FALSE),"")</f>
        <v/>
      </c>
      <c r="AT185" s="59" t="str">
        <f>IFERROR(VLOOKUP(AR185,'Open Invoices'!$D$1:$E$3000,2,FALSE),"")</f>
        <v/>
      </c>
      <c r="AU185" s="59" t="str">
        <f>IFERROR(VLOOKUP($E185,'May 2016'!$D$1:$Z$300,22,FALSE),"-")</f>
        <v>-</v>
      </c>
      <c r="AV185" s="59" t="str">
        <f>IFERROR(VLOOKUP($E185,'May 2016'!$D$1:$Z$300,4,FALSE),"-")</f>
        <v>-</v>
      </c>
      <c r="AW185" s="59" t="str">
        <f>IFERROR(VLOOKUP(AV185,'Paid Invoices'!$F$6:$I$381,3,FALSE),"")</f>
        <v/>
      </c>
      <c r="AX185" s="59" t="str">
        <f>IFERROR(VLOOKUP(AV185,'Open Invoices'!$D$1:$E$3000,2,FALSE),"")</f>
        <v/>
      </c>
      <c r="AY185" s="59" t="str">
        <f>IFERROR(VLOOKUP($E185,'Apr 2016'!$D$1:$Z$300,22,FALSE),"-")</f>
        <v>-</v>
      </c>
      <c r="AZ185" s="59" t="str">
        <f>IFERROR(VLOOKUP($E185,'Apr 2016'!$D$1:$Z$300,4,FALSE),"-")</f>
        <v>-</v>
      </c>
      <c r="BA185" s="59" t="str">
        <f>IFERROR(VLOOKUP(AZ185,'Paid Invoices'!$F$6:$I$381,3,FALSE),"")</f>
        <v/>
      </c>
      <c r="BB185" s="59" t="str">
        <f>IFERROR(VLOOKUP(AZ185,'Open Invoices'!$D$1:$E$3000,2,FALSE),"")</f>
        <v/>
      </c>
      <c r="BC185" s="59" t="str">
        <f>IFERROR(VLOOKUP($E185,'Mar 2016'!$D$1:$Z$300,22,FALSE),"-")</f>
        <v>-</v>
      </c>
      <c r="BD185" s="59" t="str">
        <f>IFERROR(VLOOKUP($E185,'Mar 2016'!$D$1:$Z$300,4,FALSE),"-")</f>
        <v>-</v>
      </c>
      <c r="BE185" s="59" t="str">
        <f>IFERROR(VLOOKUP(BD185,'Paid Invoices'!$F$6:$I$381,3,FALSE),"")</f>
        <v/>
      </c>
      <c r="BF185" s="59" t="str">
        <f>IFERROR(VLOOKUP(BD185,'Open Invoices'!$D$1:$E$3000,2,FALSE),"")</f>
        <v/>
      </c>
      <c r="BG185" s="59" t="str">
        <f>IFERROR(VLOOKUP($E185,'Feb 2016'!$D$1:$Z$300,22,FALSE),"-")</f>
        <v>-</v>
      </c>
      <c r="BH185" s="59" t="str">
        <f>IFERROR(VLOOKUP($E185,'Feb 2016'!$D$1:$Z$300,4,FALSE),"-")</f>
        <v>-</v>
      </c>
      <c r="BI185" s="59" t="str">
        <f>IFERROR(VLOOKUP(BH185,'Paid Invoices'!$F$6:$I$381,3,FALSE),"")</f>
        <v/>
      </c>
      <c r="BJ185" s="59" t="str">
        <f>IFERROR(VLOOKUP(BH185,'Open Invoices'!$D$1:$E$3000,2,FALSE),"")</f>
        <v/>
      </c>
      <c r="BK185" s="59" t="str">
        <f>IFERROR(VLOOKUP($E185,'Jan 2016'!$D$1:$Z$300,22,FALSE),"-")</f>
        <v>-</v>
      </c>
      <c r="BL185" s="59" t="str">
        <f>IFERROR(VLOOKUP($E185,'Jan 2016'!$D$1:$Z$300,4,FALSE),"-")</f>
        <v>-</v>
      </c>
      <c r="BM185" s="59" t="str">
        <f>IFERROR(VLOOKUP(BL185,'Paid Invoices'!$F$6:$I$381,3,FALSE),"")</f>
        <v/>
      </c>
      <c r="BN185" s="59" t="str">
        <f>IFERROR(VLOOKUP(BL185,'Open Invoices'!$D$1:$E$3000,2,FALSE),"")</f>
        <v/>
      </c>
      <c r="BO185" s="59" t="str">
        <f>IFERROR(VLOOKUP($E185,'Dec 2015'!$D$1:$Z$300,22,FALSE),"-")</f>
        <v>-</v>
      </c>
      <c r="BP185" s="59" t="str">
        <f>IFERROR(VLOOKUP($E185,'Dec 2015'!$D$1:$Z$300,4,FALSE),"-")</f>
        <v>-</v>
      </c>
      <c r="BQ185" s="59" t="str">
        <f>IFERROR(VLOOKUP(BP185,'Paid Invoices'!$F$6:$I$381,3,FALSE),"")</f>
        <v/>
      </c>
      <c r="BR185" s="59" t="str">
        <f>IFERROR(VLOOKUP(BP185,'Open Invoices'!$D$1:$E$3000,2,FALSE),"")</f>
        <v/>
      </c>
      <c r="BS185" s="59" t="str">
        <f>IFERROR(VLOOKUP($E185,'Nov 2015'!$D$1:$Z$300,22,FALSE),"-")</f>
        <v>-</v>
      </c>
      <c r="BT185" s="59" t="str">
        <f>IFERROR(VLOOKUP($E185,'Nov 2015'!$D$1:$Z$300,4,FALSE),"-")</f>
        <v>-</v>
      </c>
      <c r="BU185" s="59" t="str">
        <f>IFERROR(VLOOKUP(BT185,'Paid Invoices'!$F$6:$I$381,3,FALSE),"")</f>
        <v/>
      </c>
      <c r="BV185" s="59" t="str">
        <f>IFERROR(VLOOKUP(BT185,'Open Invoices'!$D$1:$E$3000,2,FALSE),"")</f>
        <v/>
      </c>
      <c r="BW185" s="59" t="str">
        <f>IFERROR(VLOOKUP($E185,'Oct 2015'!$D$1:$Z$300,22,FALSE),"-")</f>
        <v>-</v>
      </c>
      <c r="BX185" s="59" t="str">
        <f>IFERROR(VLOOKUP($E185,'Oct 2015'!$D$1:$Z$300,4,FALSE),"-")</f>
        <v>-</v>
      </c>
      <c r="BY185" s="59" t="str">
        <f>IFERROR(VLOOKUP(BX185,'Paid Invoices'!$F$6:$I$381,3,FALSE),"")</f>
        <v/>
      </c>
      <c r="BZ185" s="59" t="str">
        <f>IFERROR(VLOOKUP(BX185,'Open Invoices'!$D$1:$E$3000,2,FALSE),"")</f>
        <v/>
      </c>
      <c r="CA185" s="59" t="str">
        <f>IFERROR(VLOOKUP($E185,'Sep 2015'!$D$1:$Z$300,22,FALSE),"-")</f>
        <v>-</v>
      </c>
      <c r="CB185" s="59" t="str">
        <f>IFERROR(VLOOKUP($E185,'Sep 2015'!$D$1:$Z$300,4,FALSE),"-")</f>
        <v>-</v>
      </c>
      <c r="CC185" s="59" t="str">
        <f>IFERROR(VLOOKUP(CB185,'Paid Invoices'!$F$6:$I$381,3,FALSE),"")</f>
        <v/>
      </c>
      <c r="CD185" s="59" t="str">
        <f>IFERROR(VLOOKUP(CB185,'Open Invoices'!$D$1:$E$3000,2,FALSE),"")</f>
        <v/>
      </c>
      <c r="CE185" s="52"/>
      <c r="CF185" s="52" t="s">
        <v>2115</v>
      </c>
      <c r="CG185" s="49" t="str">
        <f>IFERROR(IFERROR(VLOOKUP($E185,'Asset Group  All Assets'!$B$1:$C$500,2,FALSE),(VLOOKUP($E185,'Missing-WSU-POs'!$B$1:$D$500,3,FALSE))),"?")</f>
        <v>Needed</v>
      </c>
      <c r="CH185" s="31" t="str">
        <f>IF(G185="","",G185)</f>
        <v/>
      </c>
      <c r="CI185" s="31" t="str">
        <f>IF(CG185=CH185,"","Wrong PO")</f>
        <v>Wrong PO</v>
      </c>
      <c r="CJ185" s="29" t="str">
        <f>IFERROR(IF(VLOOKUP($E185,'Org July 2016 '!$D$1:$Z$500,3,FALSE)=G185,"-","Wrong PO"),"new")</f>
        <v>-</v>
      </c>
      <c r="CK185" s="32" t="str">
        <f>IF(CJ185="wrong PO",(VLOOKUP($E185,'Org July 2016 '!$D$1:$Z$500,3,FALSE)),"")</f>
        <v/>
      </c>
      <c r="CL185" s="29" t="str">
        <f>IFERROR(IF(VLOOKUP($E185,'Org June 2016 '!$D$1:$Z$500,3,FALSE)=G185,"-","Wrong PO"),"new")</f>
        <v>-</v>
      </c>
      <c r="CM185" s="32" t="str">
        <f>IF(CL185="wrong PO",(VLOOKUP($E185,'Org June 2016 '!$D$1:$Z$500,3,FALSE)),"")</f>
        <v/>
      </c>
      <c r="CN185" s="29" t="str">
        <f>IFERROR(IF(VLOOKUP($E185,'May 2016'!D18:Z517,3,FALSE)=G185,"-","Wrong PO"),"new")</f>
        <v>new</v>
      </c>
      <c r="CO185" s="32" t="str">
        <f>IF(CN185="wrong PO",(VLOOKUP($E185,'May 2016'!D18:Z517,3,FALSE)),"")</f>
        <v/>
      </c>
      <c r="CP185" s="29" t="str">
        <f>IFERROR(IF(VLOOKUP($E185,'Apr 2016'!$D$1:$Z$500,3,FALSE)=G185,"-","Wrong PO"),"new")</f>
        <v>new</v>
      </c>
      <c r="CQ185" s="32" t="str">
        <f>IF(CP185="wrong PO",(VLOOKUP($E185,'Apr 2016'!$D$1:$Z$500,3,FALSE)),"")</f>
        <v/>
      </c>
      <c r="CR185" s="32" t="str">
        <f>IFERROR(IF(VLOOKUP($E185,'Mar 2016'!$D$1:$Z$500,3,FALSE)=G185,"-","Wrong PO"),"new")</f>
        <v>new</v>
      </c>
      <c r="CS185" s="32" t="str">
        <f>IF(CP185="wrong PO",(VLOOKUP($E185,'Mar 2016'!$D$1:$Z$500,3,FALSE)),"")</f>
        <v/>
      </c>
      <c r="CT185" s="32" t="str">
        <f>IFERROR(IF(VLOOKUP($E185,'Feb 2016'!$D$1:$Z$500,3,FALSE)=G185,"-","Wrong PO"),"new")</f>
        <v>new</v>
      </c>
      <c r="CU185" s="32" t="str">
        <f>IF(CP185="wrong PO",(VLOOKUP($E185,'Feb 2016'!$D$1:$Z$500,3,FALSE)),"")</f>
        <v/>
      </c>
      <c r="CV185" s="29" t="str">
        <f>IFERROR(IF(VLOOKUP($E185,'Jan 2016'!$D$1:$Z$500,3,FALSE)=G185,"-","Wrong PO"),"new")</f>
        <v>new</v>
      </c>
      <c r="CW185" s="32" t="str">
        <f>IF(CV185="wrong PO",(VLOOKUP($E185,'Jan 2016'!$D$1:$Z$500,3,FALSE)),"")</f>
        <v/>
      </c>
      <c r="CX185" s="29" t="str">
        <f>IFERROR(IF(VLOOKUP($E185,'Dec 2015'!$D$1:$Z$500,3,FALSE)=G185,"-","Wrong PO"),"new")</f>
        <v>new</v>
      </c>
      <c r="CY185" s="32" t="str">
        <f>IF(CX185="wrong PO",(VLOOKUP($E185,'Dec 2015'!$D$1:$Z$500,3,FALSE)),"")</f>
        <v/>
      </c>
      <c r="CZ185" s="29" t="str">
        <f>IFERROR(IF(VLOOKUP($E185,'Nov 2015'!$D$1:$Z$500,3,FALSE)=G185,"-","Wrong PO"),"new")</f>
        <v>new</v>
      </c>
      <c r="DA185" s="32" t="str">
        <f>IF(CZ185="wrong PO",(VLOOKUP($E185,'Nov 2015'!$D$1:$Z$500,3,FALSE)),"")</f>
        <v/>
      </c>
      <c r="DB185" s="29" t="str">
        <f>IFERROR(IF(VLOOKUP($E185,'Oct 2015'!$D$1:$Z$500,3,FALSE)=G185,"-","Wrong PO"),"new")</f>
        <v>new</v>
      </c>
      <c r="DC185" s="32" t="str">
        <f>IF(DB185="wrong PO",(VLOOKUP($E185,'Oct 2015'!$D$1:$Z$500,3,FALSE)),"")</f>
        <v/>
      </c>
      <c r="DD185" s="29" t="str">
        <f>IFERROR(IF(VLOOKUP($E185,'Sep 2015'!$D$1:$Z$500,3,FALSE)=G185,"-","Wrong PO"),"new")</f>
        <v>new</v>
      </c>
      <c r="DE185" s="32" t="str">
        <f>IF(DD185="wrong PO",(VLOOKUP($E185,'Sep 2015'!$D$1:$Z$500,3,FALSE)),"")</f>
        <v/>
      </c>
    </row>
    <row r="186" spans="1:109">
      <c r="A186" s="115">
        <v>19</v>
      </c>
      <c r="B186" s="2" t="s">
        <v>841</v>
      </c>
      <c r="C186" s="2" t="s">
        <v>510</v>
      </c>
      <c r="D186" s="2" t="s">
        <v>419</v>
      </c>
      <c r="E186" s="2" t="s">
        <v>420</v>
      </c>
      <c r="F186" s="2" t="s">
        <v>421</v>
      </c>
      <c r="G186" s="21" t="s">
        <v>94</v>
      </c>
      <c r="H186" s="21" t="str">
        <f>IFERROR(VLOOKUP($E186,'Wayne Master'!$B$1:$C$315,2,FALSE),"not on master")</f>
        <v>In Storage at C&amp;IT</v>
      </c>
      <c r="I186" s="11" t="s">
        <v>2109</v>
      </c>
      <c r="J186" s="3">
        <v>42158</v>
      </c>
      <c r="K186" s="2" t="s">
        <v>28</v>
      </c>
      <c r="L186" s="2" t="s">
        <v>423</v>
      </c>
      <c r="M186" s="2" t="s">
        <v>30</v>
      </c>
      <c r="N186" s="2" t="s">
        <v>31</v>
      </c>
      <c r="O186" s="2" t="s">
        <v>32</v>
      </c>
      <c r="P186" s="4">
        <v>12279</v>
      </c>
      <c r="Q186" s="4">
        <v>12279</v>
      </c>
      <c r="R186" s="4">
        <v>0</v>
      </c>
      <c r="S186" s="5">
        <v>0</v>
      </c>
      <c r="T186" s="4">
        <v>0</v>
      </c>
      <c r="U186" s="4">
        <v>0</v>
      </c>
      <c r="V186" s="4">
        <v>0</v>
      </c>
      <c r="W186" s="5">
        <v>0</v>
      </c>
      <c r="X186" s="5">
        <v>0</v>
      </c>
      <c r="Y186" s="14">
        <v>0</v>
      </c>
      <c r="Z186" s="14">
        <v>0</v>
      </c>
      <c r="AA186" s="14">
        <v>0</v>
      </c>
      <c r="AB186" s="4">
        <v>24580</v>
      </c>
      <c r="AC186" s="55"/>
      <c r="AD186" s="59">
        <f>SUM(AI186,AM186,AQ186,AU186,AY186,BC186,BG186,BK186,BO186,BS186,BW186,CA186)</f>
        <v>156.82</v>
      </c>
      <c r="AE186" s="59">
        <f>(Q186*0.0169)+(U186*0.0598)</f>
        <v>207.51509999999999</v>
      </c>
      <c r="AF186" s="102" t="str">
        <f>IFERROR(IFERROR(VLOOKUP($G186,'FPO034'!$J$9:$Q$196,7,FALSE),(VLOOKUP($H186,'FPO034'!$J$9:$Q$196,7,FALSE))),"No PO")</f>
        <v>No PO</v>
      </c>
      <c r="AG186" s="102" t="str">
        <f>IFERROR(IFERROR(VLOOKUP($G186,'FPO034'!$J$9:$Q$196,8,FALSE),(VLOOKUP($H186,'FPO034'!$J$9:$Q$196,8,FALSE))),"No PO")</f>
        <v>No PO</v>
      </c>
      <c r="AH186" s="102" t="str">
        <f>IF(AG186&lt;&gt;0,"No",IF(AD186&gt;AF186,"No",IF(AD186/AE186&lt;1,"--",IF(AD186/AE186&lt;1.02,"Maybe","No"))))</f>
        <v>No</v>
      </c>
      <c r="AI186" s="59" t="str">
        <f>IFERROR(VLOOKUP($E186,'Rev2 Aug 16'!$D$1:$Z$300,22,FALSE),"-")</f>
        <v>-</v>
      </c>
      <c r="AJ186" s="59" t="str">
        <f>IFERROR(VLOOKUP($E186,'Rev2 Aug 16'!$D$1:$Z$300,5,FALSE),"-")</f>
        <v>-</v>
      </c>
      <c r="AK186" s="59" t="str">
        <f>IFERROR(VLOOKUP(AJ186,'Paid Invoices'!$F$6:$I$381,3,FALSE),"")</f>
        <v/>
      </c>
      <c r="AL186" s="59" t="str">
        <f>IFERROR(VLOOKUP(AJ186,'Open Invoices'!$D$1:$E$3000,2,FALSE),"")</f>
        <v/>
      </c>
      <c r="AM186" s="59" t="str">
        <f>IFERROR(VLOOKUP($E186,'Rev2 July 16'!$D$1:$Z$300,22,FALSE),"-")</f>
        <v>-</v>
      </c>
      <c r="AN186" s="59" t="str">
        <f>IFERROR(VLOOKUP($E186,'Rev2 July 16'!$D$1:$Z$300,5,FALSE),"-")</f>
        <v>-</v>
      </c>
      <c r="AO186" s="59" t="str">
        <f>IFERROR(VLOOKUP(AN186,'Paid Invoices'!$F$6:$I$381,3,FALSE),"")</f>
        <v/>
      </c>
      <c r="AP186" s="59" t="str">
        <f>IFERROR(VLOOKUP(AN186,'Open Invoices'!$D$1:$E$3000,2,FALSE),"")</f>
        <v/>
      </c>
      <c r="AQ186" s="59">
        <f>IFERROR(VLOOKUP($E186,'Rev June 16'!$D$1:$Z$300,22,FALSE),"-")</f>
        <v>0</v>
      </c>
      <c r="AR186" s="59" t="str">
        <f>IFERROR(VLOOKUP($E186,'Rev June 16'!$D$1:$Z$300,4,FALSE),"-")</f>
        <v>WAY2001F6A</v>
      </c>
      <c r="AS186" s="59" t="str">
        <f>IFERROR(VLOOKUP(AR186,'Paid Invoices'!$F$6:$I$381,3,FALSE),"")</f>
        <v/>
      </c>
      <c r="AT186" s="59" t="str">
        <f>IFERROR(VLOOKUP(AR186,'Open Invoices'!$D$1:$E$3000,2,FALSE),"")</f>
        <v/>
      </c>
      <c r="AU186" s="59" t="str">
        <f>IFERROR(VLOOKUP($E186,'May 2016'!$D$1:$Z$300,22,FALSE),"-")</f>
        <v>-</v>
      </c>
      <c r="AV186" s="59" t="str">
        <f>IFERROR(VLOOKUP($E186,'May 2016'!$D$1:$Z$300,4,FALSE),"-")</f>
        <v>-</v>
      </c>
      <c r="AW186" s="59" t="str">
        <f>IFERROR(VLOOKUP(AV186,'Paid Invoices'!$F$6:$I$381,3,FALSE),"")</f>
        <v/>
      </c>
      <c r="AX186" s="59" t="str">
        <f>IFERROR(VLOOKUP(AV186,'Open Invoices'!$D$1:$E$3000,2,FALSE),"")</f>
        <v/>
      </c>
      <c r="AY186" s="59" t="str">
        <f>IFERROR(VLOOKUP($E186,'Apr 2016'!$D$1:$Z$300,22,FALSE),"-")</f>
        <v>-</v>
      </c>
      <c r="AZ186" s="59" t="str">
        <f>IFERROR(VLOOKUP($E186,'Apr 2016'!$D$1:$Z$300,4,FALSE),"-")</f>
        <v>-</v>
      </c>
      <c r="BA186" s="59" t="str">
        <f>IFERROR(VLOOKUP(AZ186,'Paid Invoices'!$F$6:$I$381,3,FALSE),"")</f>
        <v/>
      </c>
      <c r="BB186" s="59" t="str">
        <f>IFERROR(VLOOKUP(AZ186,'Open Invoices'!$D$1:$E$3000,2,FALSE),"")</f>
        <v/>
      </c>
      <c r="BC186" s="59">
        <f>IFERROR(VLOOKUP($E186,'Mar 2016'!$D$1:$Z$300,22,FALSE),"-")</f>
        <v>0</v>
      </c>
      <c r="BD186" s="59" t="str">
        <f>IFERROR(VLOOKUP($E186,'Mar 2016'!$D$1:$Z$300,4,FALSE),"-")</f>
        <v>WAY2001C6A</v>
      </c>
      <c r="BE186" s="59" t="str">
        <f>IFERROR(VLOOKUP(BD186,'Paid Invoices'!$F$6:$I$381,3,FALSE),"")</f>
        <v/>
      </c>
      <c r="BF186" s="59" t="str">
        <f>IFERROR(VLOOKUP(BD186,'Open Invoices'!$D$1:$E$3000,2,FALSE),"")</f>
        <v/>
      </c>
      <c r="BG186" s="59" t="str">
        <f>IFERROR(VLOOKUP($E186,'Feb 2016'!$D$1:$Z$300,22,FALSE),"-")</f>
        <v>-</v>
      </c>
      <c r="BH186" s="59" t="str">
        <f>IFERROR(VLOOKUP($E186,'Feb 2016'!$D$1:$Z$300,4,FALSE),"-")</f>
        <v>-</v>
      </c>
      <c r="BI186" s="59" t="str">
        <f>IFERROR(VLOOKUP(BH186,'Paid Invoices'!$F$6:$I$381,3,FALSE),"")</f>
        <v/>
      </c>
      <c r="BJ186" s="59" t="str">
        <f>IFERROR(VLOOKUP(BH186,'Open Invoices'!$D$1:$E$3000,2,FALSE),"")</f>
        <v/>
      </c>
      <c r="BK186" s="59">
        <f>IFERROR(VLOOKUP($E186,'Jan 2016'!$D$1:$Z$300,22,FALSE),"-")</f>
        <v>0</v>
      </c>
      <c r="BL186" s="59" t="str">
        <f>IFERROR(VLOOKUP($E186,'Jan 2016'!$D$1:$Z$300,4,FALSE),"-")</f>
        <v>WAY2001A6A</v>
      </c>
      <c r="BM186" s="59" t="str">
        <f>IFERROR(VLOOKUP(BL186,'Paid Invoices'!$F$6:$I$381,3,FALSE),"")</f>
        <v/>
      </c>
      <c r="BN186" s="59" t="str">
        <f>IFERROR(VLOOKUP(BL186,'Open Invoices'!$D$1:$E$3000,2,FALSE),"")</f>
        <v/>
      </c>
      <c r="BO186" s="59" t="str">
        <f>IFERROR(VLOOKUP($E186,'Dec 2015'!$D$1:$Z$300,22,FALSE),"-")</f>
        <v>-</v>
      </c>
      <c r="BP186" s="59" t="str">
        <f>IFERROR(VLOOKUP($E186,'Dec 2015'!$D$1:$Z$300,4,FALSE),"-")</f>
        <v>-</v>
      </c>
      <c r="BQ186" s="59" t="str">
        <f>IFERROR(VLOOKUP(BP186,'Paid Invoices'!$F$6:$I$381,3,FALSE),"")</f>
        <v/>
      </c>
      <c r="BR186" s="59" t="str">
        <f>IFERROR(VLOOKUP(BP186,'Open Invoices'!$D$1:$E$3000,2,FALSE),"")</f>
        <v/>
      </c>
      <c r="BS186" s="59">
        <f>IFERROR(VLOOKUP($E186,'Nov 2015'!$D$1:$Z$300,22,FALSE),"-")</f>
        <v>0</v>
      </c>
      <c r="BT186" s="59" t="str">
        <f>IFERROR(VLOOKUP($E186,'Nov 2015'!$D$1:$Z$300,4,FALSE),"-")</f>
        <v>WAY2001K5A</v>
      </c>
      <c r="BU186" s="59" t="str">
        <f>IFERROR(VLOOKUP(BT186,'Paid Invoices'!$F$6:$I$381,3,FALSE),"")</f>
        <v/>
      </c>
      <c r="BV186" s="59" t="str">
        <f>IFERROR(VLOOKUP(BT186,'Open Invoices'!$D$1:$E$3000,2,FALSE),"")</f>
        <v/>
      </c>
      <c r="BW186" s="59">
        <f>IFERROR(VLOOKUP($E186,'Oct 2015'!$D$1:$Z$300,22,FALSE),"-")</f>
        <v>156.82</v>
      </c>
      <c r="BX186" s="59" t="str">
        <f>IFERROR(VLOOKUP($E186,'Oct 2015'!$D$1:$Z$300,4,FALSE),"-")</f>
        <v>WAY2001J5AX</v>
      </c>
      <c r="BY186" s="59" t="str">
        <f>IFERROR(VLOOKUP(BX186,'Paid Invoices'!$F$6:$I$381,3,FALSE),"")</f>
        <v/>
      </c>
      <c r="BZ186" s="59" t="str">
        <f>IFERROR(VLOOKUP(BX186,'Open Invoices'!$D$1:$E$3000,2,FALSE),"")</f>
        <v/>
      </c>
      <c r="CA186" s="59" t="str">
        <f>IFERROR(VLOOKUP($E186,'Sep 2015'!$D$1:$Z$300,22,FALSE),"-")</f>
        <v>-</v>
      </c>
      <c r="CB186" s="59" t="str">
        <f>IFERROR(VLOOKUP($E186,'Sep 2015'!$D$1:$Z$300,4,FALSE),"-")</f>
        <v>-</v>
      </c>
      <c r="CC186" s="59" t="str">
        <f>IFERROR(VLOOKUP(CB186,'Paid Invoices'!$F$6:$I$381,3,FALSE),"")</f>
        <v/>
      </c>
      <c r="CD186" s="59" t="str">
        <f>IFERROR(VLOOKUP(CB186,'Open Invoices'!$D$1:$E$3000,2,FALSE),"")</f>
        <v/>
      </c>
      <c r="CE186" s="52"/>
      <c r="CF186" s="52" t="s">
        <v>2115</v>
      </c>
      <c r="CG186" s="49" t="str">
        <f>IFERROR(IFERROR(VLOOKUP($E186,'Asset Group  All Assets'!$B$1:$C$500,2,FALSE),(VLOOKUP($E186,'Missing-WSU-POs'!$B$1:$D$500,3,FALSE))),"?")</f>
        <v>In Storage at C&amp;IT</v>
      </c>
      <c r="CH186" s="31" t="str">
        <f>IF(G186="","",G186)</f>
        <v/>
      </c>
      <c r="CI186" s="31" t="str">
        <f>IF(CG186=CH186,"","Wrong PO")</f>
        <v>Wrong PO</v>
      </c>
      <c r="CJ186" s="29" t="str">
        <f>IFERROR(IF(VLOOKUP($E186,'Org July 2016 '!$D$1:$Z$500,3,FALSE)=G186,"-","Wrong PO"),"new")</f>
        <v>new</v>
      </c>
      <c r="CK186" s="32" t="str">
        <f>IF(CJ186="wrong PO",(VLOOKUP($E186,'Org July 2016 '!$D$1:$Z$500,3,FALSE)),"")</f>
        <v/>
      </c>
      <c r="CL186" s="29" t="str">
        <f>IFERROR(IF(VLOOKUP($E186,'Org June 2016 '!$D$1:$Z$500,3,FALSE)=G186,"-","Wrong PO"),"new")</f>
        <v>new</v>
      </c>
      <c r="CM186" s="32" t="str">
        <f>IF(CL186="wrong PO",(VLOOKUP($E186,'Org June 2016 '!$D$1:$Z$500,3,FALSE)),"")</f>
        <v/>
      </c>
      <c r="CN186" s="29" t="str">
        <f>IFERROR(IF(VLOOKUP($E186,'May 2016'!D19:Z518,3,FALSE)=G186,"-","Wrong PO"),"new")</f>
        <v>new</v>
      </c>
      <c r="CO186" s="32" t="str">
        <f>IF(CN186="wrong PO",(VLOOKUP($E186,'May 2016'!D19:Z518,3,FALSE)),"")</f>
        <v/>
      </c>
      <c r="CP186" s="29" t="str">
        <f>IFERROR(IF(VLOOKUP($E186,'Apr 2016'!$D$1:$Z$500,3,FALSE)=G186,"-","Wrong PO"),"new")</f>
        <v>new</v>
      </c>
      <c r="CQ186" s="32" t="str">
        <f>IF(CP186="wrong PO",(VLOOKUP($E186,'Apr 2016'!$D$1:$Z$500,3,FALSE)),"")</f>
        <v/>
      </c>
      <c r="CR186" s="32" t="str">
        <f>IFERROR(IF(VLOOKUP($E186,'Mar 2016'!$D$1:$Z$500,3,FALSE)=G186,"-","Wrong PO"),"new")</f>
        <v>-</v>
      </c>
      <c r="CS186" s="32" t="str">
        <f>IF(CP186="wrong PO",(VLOOKUP($E186,'Mar 2016'!$D$1:$Z$500,3,FALSE)),"")</f>
        <v/>
      </c>
      <c r="CT186" s="32" t="str">
        <f>IFERROR(IF(VLOOKUP($E186,'Feb 2016'!$D$1:$Z$500,3,FALSE)=G186,"-","Wrong PO"),"new")</f>
        <v>new</v>
      </c>
      <c r="CU186" s="32" t="str">
        <f>IF(CP186="wrong PO",(VLOOKUP($E186,'Feb 2016'!$D$1:$Z$500,3,FALSE)),"")</f>
        <v/>
      </c>
      <c r="CV186" s="29" t="str">
        <f>IFERROR(IF(VLOOKUP($E186,'Jan 2016'!$D$1:$Z$500,3,FALSE)=G186,"-","Wrong PO"),"new")</f>
        <v>-</v>
      </c>
      <c r="CW186" s="32" t="str">
        <f>IF(CV186="wrong PO",(VLOOKUP($E186,'Jan 2016'!$D$1:$Z$500,3,FALSE)),"")</f>
        <v/>
      </c>
      <c r="CX186" s="29" t="str">
        <f>IFERROR(IF(VLOOKUP($E186,'Dec 2015'!$D$1:$Z$500,3,FALSE)=G186,"-","Wrong PO"),"new")</f>
        <v>new</v>
      </c>
      <c r="CY186" s="32" t="str">
        <f>IF(CX186="wrong PO",(VLOOKUP($E186,'Dec 2015'!$D$1:$Z$500,3,FALSE)),"")</f>
        <v/>
      </c>
      <c r="CZ186" s="29" t="str">
        <f>IFERROR(IF(VLOOKUP($E186,'Nov 2015'!$D$1:$Z$500,3,FALSE)=G186,"-","Wrong PO"),"new")</f>
        <v>-</v>
      </c>
      <c r="DA186" s="32" t="str">
        <f>IF(CZ186="wrong PO",(VLOOKUP($E186,'Nov 2015'!$D$1:$Z$500,3,FALSE)),"")</f>
        <v/>
      </c>
      <c r="DB186" s="29" t="str">
        <f>IFERROR(IF(VLOOKUP($E186,'Oct 2015'!$D$1:$Z$500,3,FALSE)=G186,"-","Wrong PO"),"new")</f>
        <v>Wrong PO</v>
      </c>
      <c r="DC186" s="32" t="str">
        <f>IF(DB186="wrong PO",(VLOOKUP($E186,'Oct 2015'!$D$1:$Z$500,3,FALSE)),"")</f>
        <v>P0770683</v>
      </c>
      <c r="DD186" s="29" t="str">
        <f>IFERROR(IF(VLOOKUP($E186,'Sep 2015'!$D$1:$Z$500,3,FALSE)=G186,"-","Wrong PO"),"new")</f>
        <v>new</v>
      </c>
      <c r="DE186" s="32" t="str">
        <f>IF(DD186="wrong PO",(VLOOKUP($E186,'Sep 2015'!$D$1:$Z$500,3,FALSE)),"")</f>
        <v/>
      </c>
    </row>
    <row r="187" spans="1:109">
      <c r="A187" s="115">
        <v>20</v>
      </c>
      <c r="B187" s="2" t="s">
        <v>841</v>
      </c>
      <c r="C187" s="2" t="s">
        <v>510</v>
      </c>
      <c r="D187" s="2" t="s">
        <v>770</v>
      </c>
      <c r="E187" s="2" t="s">
        <v>202</v>
      </c>
      <c r="F187" s="2" t="s">
        <v>715</v>
      </c>
      <c r="G187" s="21" t="s">
        <v>94</v>
      </c>
      <c r="H187" s="21" t="str">
        <f>IFERROR(VLOOKUP($E187,'Wayne Master'!$B$1:$C$315,2,FALSE),"not on master")</f>
        <v>Call</v>
      </c>
      <c r="I187" s="11" t="s">
        <v>2109</v>
      </c>
      <c r="J187" s="3">
        <v>42496</v>
      </c>
      <c r="K187" s="2" t="s">
        <v>771</v>
      </c>
      <c r="L187" s="2" t="s">
        <v>716</v>
      </c>
      <c r="M187" s="2" t="s">
        <v>717</v>
      </c>
      <c r="N187" s="2" t="s">
        <v>31</v>
      </c>
      <c r="O187" s="2" t="s">
        <v>718</v>
      </c>
      <c r="P187" s="4">
        <v>58871</v>
      </c>
      <c r="Q187" s="4">
        <v>62066</v>
      </c>
      <c r="R187" s="4">
        <v>3195</v>
      </c>
      <c r="S187" s="5">
        <v>54</v>
      </c>
      <c r="T187" s="4">
        <v>0</v>
      </c>
      <c r="U187" s="4">
        <v>0</v>
      </c>
      <c r="V187" s="4">
        <v>0</v>
      </c>
      <c r="W187" s="5">
        <v>0</v>
      </c>
      <c r="X187" s="5">
        <v>0</v>
      </c>
      <c r="Y187" s="14">
        <v>54</v>
      </c>
      <c r="Z187" s="14">
        <v>0</v>
      </c>
      <c r="AA187" s="14">
        <v>54</v>
      </c>
      <c r="AB187" s="4">
        <v>24580</v>
      </c>
      <c r="AC187" s="55"/>
      <c r="AD187" s="59">
        <f>SUM(AI187,AM187,AQ187,AU187,AY187,BC187,BG187,BK187,BO187,BS187,BW187,CA187)</f>
        <v>1048.7</v>
      </c>
      <c r="AE187" s="59">
        <f>(Q187*0.0169)+(U187*0.0598)</f>
        <v>1048.9153999999999</v>
      </c>
      <c r="AF187" s="102" t="str">
        <f>IFERROR(IFERROR(VLOOKUP($G187,'FPO034'!$J$9:$Q$196,7,FALSE),(VLOOKUP($H187,'FPO034'!$J$9:$Q$196,7,FALSE))),"No PO")</f>
        <v>No PO</v>
      </c>
      <c r="AG187" s="102" t="str">
        <f>IFERROR(IFERROR(VLOOKUP($G187,'FPO034'!$J$9:$Q$196,8,FALSE),(VLOOKUP($H187,'FPO034'!$J$9:$Q$196,8,FALSE))),"No PO")</f>
        <v>No PO</v>
      </c>
      <c r="AH187" s="102" t="str">
        <f>IF(AG187&lt;&gt;0,"No",IF(AD187&gt;AF187,"No",IF(AD187/AE187&lt;1,"--",IF(AD187/AE187&lt;1.02,"Maybe","No"))))</f>
        <v>No</v>
      </c>
      <c r="AI187" s="59">
        <f>IFERROR(VLOOKUP($E187,'Rev2 Aug 16'!$D$1:$Z$300,22,FALSE),"-")</f>
        <v>54</v>
      </c>
      <c r="AJ187" s="59" t="str">
        <f>IFERROR(VLOOKUP($E187,'Rev2 Aug 16'!$D$1:$Z$300,5,FALSE),"-")</f>
        <v>WAY2001H6A</v>
      </c>
      <c r="AK187" s="59" t="str">
        <f>IFERROR(VLOOKUP(AJ187,'Paid Invoices'!$F$6:$I$381,3,FALSE),"")</f>
        <v/>
      </c>
      <c r="AL187" s="59" t="str">
        <f>IFERROR(VLOOKUP(AJ187,'Open Invoices'!$D$1:$E$3000,2,FALSE),"")</f>
        <v/>
      </c>
      <c r="AM187" s="59">
        <f>IFERROR(VLOOKUP($E187,'Rev2 July 16'!$D$1:$Z$300,22,FALSE),"-")</f>
        <v>241.43</v>
      </c>
      <c r="AN187" s="59" t="str">
        <f>IFERROR(VLOOKUP($E187,'Rev2 July 16'!$D$1:$Z$300,5,FALSE),"-")</f>
        <v>WAY2001G6A</v>
      </c>
      <c r="AO187" s="59" t="str">
        <f>IFERROR(VLOOKUP(AN187,'Paid Invoices'!$F$6:$I$381,3,FALSE),"")</f>
        <v/>
      </c>
      <c r="AP187" s="59" t="str">
        <f>IFERROR(VLOOKUP(AN187,'Open Invoices'!$D$1:$E$3000,2,FALSE),"")</f>
        <v/>
      </c>
      <c r="AQ187" s="59">
        <f>IFERROR(VLOOKUP($E187,'Rev June 16'!$D$1:$Z$300,22,FALSE),"-")</f>
        <v>0</v>
      </c>
      <c r="AR187" s="59" t="str">
        <f>IFERROR(VLOOKUP($E187,'Rev June 16'!$D$1:$Z$300,4,FALSE),"-")</f>
        <v>WAY2001F6A</v>
      </c>
      <c r="AS187" s="59" t="str">
        <f>IFERROR(VLOOKUP(AR187,'Paid Invoices'!$F$6:$I$381,3,FALSE),"")</f>
        <v/>
      </c>
      <c r="AT187" s="59" t="str">
        <f>IFERROR(VLOOKUP(AR187,'Open Invoices'!$D$1:$E$3000,2,FALSE),"")</f>
        <v/>
      </c>
      <c r="AU187" s="59">
        <f>IFERROR(VLOOKUP($E187,'May 2016'!$D$1:$Z$300,22,FALSE),"-")</f>
        <v>753.27</v>
      </c>
      <c r="AV187" s="59" t="str">
        <f>IFERROR(VLOOKUP($E187,'May 2016'!$D$1:$Z$300,4,FALSE),"-")</f>
        <v>WAY2001E6A</v>
      </c>
      <c r="AW187" s="59" t="str">
        <f>IFERROR(VLOOKUP(AV187,'Paid Invoices'!$F$6:$I$381,3,FALSE),"")</f>
        <v/>
      </c>
      <c r="AX187" s="59" t="str">
        <f>IFERROR(VLOOKUP(AV187,'Open Invoices'!$D$1:$E$3000,2,FALSE),"")</f>
        <v/>
      </c>
      <c r="AY187" s="59" t="str">
        <f>IFERROR(VLOOKUP($E187,'Apr 2016'!$D$1:$Z$300,22,FALSE),"-")</f>
        <v>-</v>
      </c>
      <c r="AZ187" s="59" t="str">
        <f>IFERROR(VLOOKUP($E187,'Apr 2016'!$D$1:$Z$300,4,FALSE),"-")</f>
        <v>-</v>
      </c>
      <c r="BA187" s="59" t="str">
        <f>IFERROR(VLOOKUP(AZ187,'Paid Invoices'!$F$6:$I$381,3,FALSE),"")</f>
        <v/>
      </c>
      <c r="BB187" s="59" t="str">
        <f>IFERROR(VLOOKUP(AZ187,'Open Invoices'!$D$1:$E$3000,2,FALSE),"")</f>
        <v/>
      </c>
      <c r="BC187" s="59" t="str">
        <f>IFERROR(VLOOKUP($E187,'Mar 2016'!$D$1:$Z$300,22,FALSE),"-")</f>
        <v>-</v>
      </c>
      <c r="BD187" s="59" t="str">
        <f>IFERROR(VLOOKUP($E187,'Mar 2016'!$D$1:$Z$300,4,FALSE),"-")</f>
        <v>-</v>
      </c>
      <c r="BE187" s="59" t="str">
        <f>IFERROR(VLOOKUP(BD187,'Paid Invoices'!$F$6:$I$381,3,FALSE),"")</f>
        <v/>
      </c>
      <c r="BF187" s="59" t="str">
        <f>IFERROR(VLOOKUP(BD187,'Open Invoices'!$D$1:$E$3000,2,FALSE),"")</f>
        <v/>
      </c>
      <c r="BG187" s="59" t="str">
        <f>IFERROR(VLOOKUP($E187,'Feb 2016'!$D$1:$Z$300,22,FALSE),"-")</f>
        <v>-</v>
      </c>
      <c r="BH187" s="59" t="str">
        <f>IFERROR(VLOOKUP($E187,'Feb 2016'!$D$1:$Z$300,4,FALSE),"-")</f>
        <v>-</v>
      </c>
      <c r="BI187" s="59" t="str">
        <f>IFERROR(VLOOKUP(BH187,'Paid Invoices'!$F$6:$I$381,3,FALSE),"")</f>
        <v/>
      </c>
      <c r="BJ187" s="59" t="str">
        <f>IFERROR(VLOOKUP(BH187,'Open Invoices'!$D$1:$E$3000,2,FALSE),"")</f>
        <v/>
      </c>
      <c r="BK187" s="59" t="str">
        <f>IFERROR(VLOOKUP($E187,'Jan 2016'!$D$1:$Z$300,22,FALSE),"-")</f>
        <v>-</v>
      </c>
      <c r="BL187" s="59" t="str">
        <f>IFERROR(VLOOKUP($E187,'Jan 2016'!$D$1:$Z$300,4,FALSE),"-")</f>
        <v>-</v>
      </c>
      <c r="BM187" s="59" t="str">
        <f>IFERROR(VLOOKUP(BL187,'Paid Invoices'!$F$6:$I$381,3,FALSE),"")</f>
        <v/>
      </c>
      <c r="BN187" s="59" t="str">
        <f>IFERROR(VLOOKUP(BL187,'Open Invoices'!$D$1:$E$3000,2,FALSE),"")</f>
        <v/>
      </c>
      <c r="BO187" s="59" t="str">
        <f>IFERROR(VLOOKUP($E187,'Dec 2015'!$D$1:$Z$300,22,FALSE),"-")</f>
        <v>-</v>
      </c>
      <c r="BP187" s="59" t="str">
        <f>IFERROR(VLOOKUP($E187,'Dec 2015'!$D$1:$Z$300,4,FALSE),"-")</f>
        <v>-</v>
      </c>
      <c r="BQ187" s="59" t="str">
        <f>IFERROR(VLOOKUP(BP187,'Paid Invoices'!$F$6:$I$381,3,FALSE),"")</f>
        <v/>
      </c>
      <c r="BR187" s="59" t="str">
        <f>IFERROR(VLOOKUP(BP187,'Open Invoices'!$D$1:$E$3000,2,FALSE),"")</f>
        <v/>
      </c>
      <c r="BS187" s="59" t="str">
        <f>IFERROR(VLOOKUP($E187,'Nov 2015'!$D$1:$Z$300,22,FALSE),"-")</f>
        <v>-</v>
      </c>
      <c r="BT187" s="59" t="str">
        <f>IFERROR(VLOOKUP($E187,'Nov 2015'!$D$1:$Z$300,4,FALSE),"-")</f>
        <v>-</v>
      </c>
      <c r="BU187" s="59" t="str">
        <f>IFERROR(VLOOKUP(BT187,'Paid Invoices'!$F$6:$I$381,3,FALSE),"")</f>
        <v/>
      </c>
      <c r="BV187" s="59" t="str">
        <f>IFERROR(VLOOKUP(BT187,'Open Invoices'!$D$1:$E$3000,2,FALSE),"")</f>
        <v/>
      </c>
      <c r="BW187" s="59" t="str">
        <f>IFERROR(VLOOKUP($E187,'Oct 2015'!$D$1:$Z$300,22,FALSE),"-")</f>
        <v>-</v>
      </c>
      <c r="BX187" s="59" t="str">
        <f>IFERROR(VLOOKUP($E187,'Oct 2015'!$D$1:$Z$300,4,FALSE),"-")</f>
        <v>-</v>
      </c>
      <c r="BY187" s="59" t="str">
        <f>IFERROR(VLOOKUP(BX187,'Paid Invoices'!$F$6:$I$381,3,FALSE),"")</f>
        <v/>
      </c>
      <c r="BZ187" s="59" t="str">
        <f>IFERROR(VLOOKUP(BX187,'Open Invoices'!$D$1:$E$3000,2,FALSE),"")</f>
        <v/>
      </c>
      <c r="CA187" s="59" t="str">
        <f>IFERROR(VLOOKUP($E187,'Sep 2015'!$D$1:$Z$300,22,FALSE),"-")</f>
        <v>-</v>
      </c>
      <c r="CB187" s="59" t="str">
        <f>IFERROR(VLOOKUP($E187,'Sep 2015'!$D$1:$Z$300,4,FALSE),"-")</f>
        <v>-</v>
      </c>
      <c r="CC187" s="59" t="str">
        <f>IFERROR(VLOOKUP(CB187,'Paid Invoices'!$F$6:$I$381,3,FALSE),"")</f>
        <v/>
      </c>
      <c r="CD187" s="59" t="str">
        <f>IFERROR(VLOOKUP(CB187,'Open Invoices'!$D$1:$E$3000,2,FALSE),"")</f>
        <v/>
      </c>
      <c r="CE187" s="52"/>
      <c r="CF187" s="52" t="s">
        <v>2115</v>
      </c>
      <c r="CG187" s="49" t="str">
        <f>IFERROR(IFERROR(VLOOKUP($E187,'Asset Group  All Assets'!$B$1:$C$500,2,FALSE),(VLOOKUP($E187,'Missing-WSU-POs'!$B$1:$D$500,3,FALSE))),"?")</f>
        <v>Needed</v>
      </c>
      <c r="CH187" s="31" t="str">
        <f>IF(G187="","",G187)</f>
        <v/>
      </c>
      <c r="CI187" s="31" t="str">
        <f>IF(CG187=CH187,"","Wrong PO")</f>
        <v>Wrong PO</v>
      </c>
      <c r="CJ187" s="29" t="str">
        <f>IFERROR(IF(VLOOKUP($E187,'Org July 2016 '!$D$1:$Z$500,3,FALSE)=G187,"-","Wrong PO"),"new")</f>
        <v>-</v>
      </c>
      <c r="CK187" s="32" t="str">
        <f>IF(CJ187="wrong PO",(VLOOKUP($E187,'Org July 2016 '!$D$1:$Z$500,3,FALSE)),"")</f>
        <v/>
      </c>
      <c r="CL187" s="29" t="str">
        <f>IFERROR(IF(VLOOKUP($E187,'Org June 2016 '!$D$1:$Z$500,3,FALSE)=G187,"-","Wrong PO"),"new")</f>
        <v>-</v>
      </c>
      <c r="CM187" s="32" t="str">
        <f>IF(CL187="wrong PO",(VLOOKUP($E187,'Org June 2016 '!$D$1:$Z$500,3,FALSE)),"")</f>
        <v/>
      </c>
      <c r="CN187" s="29" t="str">
        <f>IFERROR(IF(VLOOKUP($E187,'May 2016'!D20:Z519,3,FALSE)=G187,"-","Wrong PO"),"new")</f>
        <v>-</v>
      </c>
      <c r="CO187" s="32" t="str">
        <f>IF(CN187="wrong PO",(VLOOKUP($E187,'May 2016'!D20:Z519,3,FALSE)),"")</f>
        <v/>
      </c>
      <c r="CP187" s="29" t="str">
        <f>IFERROR(IF(VLOOKUP($E187,'Apr 2016'!$D$1:$Z$500,3,FALSE)=G187,"-","Wrong PO"),"new")</f>
        <v>new</v>
      </c>
      <c r="CQ187" s="32" t="str">
        <f>IF(CP187="wrong PO",(VLOOKUP($E187,'Apr 2016'!$D$1:$Z$500,3,FALSE)),"")</f>
        <v/>
      </c>
      <c r="CR187" s="32" t="str">
        <f>IFERROR(IF(VLOOKUP($E187,'Mar 2016'!$D$1:$Z$500,3,FALSE)=G187,"-","Wrong PO"),"new")</f>
        <v>new</v>
      </c>
      <c r="CS187" s="32" t="str">
        <f>IF(CP187="wrong PO",(VLOOKUP($E187,'Mar 2016'!$D$1:$Z$500,3,FALSE)),"")</f>
        <v/>
      </c>
      <c r="CT187" s="32" t="str">
        <f>IFERROR(IF(VLOOKUP($E187,'Feb 2016'!$D$1:$Z$500,3,FALSE)=G187,"-","Wrong PO"),"new")</f>
        <v>new</v>
      </c>
      <c r="CU187" s="32" t="str">
        <f>IF(CP187="wrong PO",(VLOOKUP($E187,'Feb 2016'!$D$1:$Z$500,3,FALSE)),"")</f>
        <v/>
      </c>
      <c r="CV187" s="29" t="str">
        <f>IFERROR(IF(VLOOKUP($E187,'Jan 2016'!$D$1:$Z$500,3,FALSE)=G187,"-","Wrong PO"),"new")</f>
        <v>new</v>
      </c>
      <c r="CW187" s="32" t="str">
        <f>IF(CV187="wrong PO",(VLOOKUP($E187,'Jan 2016'!$D$1:$Z$500,3,FALSE)),"")</f>
        <v/>
      </c>
      <c r="CX187" s="29" t="str">
        <f>IFERROR(IF(VLOOKUP($E187,'Dec 2015'!$D$1:$Z$500,3,FALSE)=G187,"-","Wrong PO"),"new")</f>
        <v>new</v>
      </c>
      <c r="CY187" s="32" t="str">
        <f>IF(CX187="wrong PO",(VLOOKUP($E187,'Dec 2015'!$D$1:$Z$500,3,FALSE)),"")</f>
        <v/>
      </c>
      <c r="CZ187" s="29" t="str">
        <f>IFERROR(IF(VLOOKUP($E187,'Nov 2015'!$D$1:$Z$500,3,FALSE)=G187,"-","Wrong PO"),"new")</f>
        <v>new</v>
      </c>
      <c r="DA187" s="32" t="str">
        <f>IF(CZ187="wrong PO",(VLOOKUP($E187,'Nov 2015'!$D$1:$Z$500,3,FALSE)),"")</f>
        <v/>
      </c>
      <c r="DB187" s="29" t="str">
        <f>IFERROR(IF(VLOOKUP($E187,'Oct 2015'!$D$1:$Z$500,3,FALSE)=G187,"-","Wrong PO"),"new")</f>
        <v>new</v>
      </c>
      <c r="DC187" s="32" t="str">
        <f>IF(DB187="wrong PO",(VLOOKUP($E187,'Oct 2015'!$D$1:$Z$500,3,FALSE)),"")</f>
        <v/>
      </c>
      <c r="DD187" s="29" t="str">
        <f>IFERROR(IF(VLOOKUP($E187,'Sep 2015'!$D$1:$Z$500,3,FALSE)=G187,"-","Wrong PO"),"new")</f>
        <v>new</v>
      </c>
      <c r="DE187" s="32" t="str">
        <f>IF(DD187="wrong PO",(VLOOKUP($E187,'Sep 2015'!$D$1:$Z$500,3,FALSE)),"")</f>
        <v/>
      </c>
    </row>
    <row r="188" spans="1:109">
      <c r="A188" s="115">
        <v>21</v>
      </c>
      <c r="B188" s="2" t="s">
        <v>841</v>
      </c>
      <c r="C188" s="2" t="s">
        <v>510</v>
      </c>
      <c r="D188" s="2" t="s">
        <v>56</v>
      </c>
      <c r="E188" s="2" t="s">
        <v>218</v>
      </c>
      <c r="F188" s="2" t="s">
        <v>719</v>
      </c>
      <c r="G188" s="21" t="s">
        <v>94</v>
      </c>
      <c r="H188" s="21" t="str">
        <f>IFERROR(VLOOKUP($E188,'Wayne Master'!$B$1:$C$315,2,FALSE),"not on master")</f>
        <v>Call</v>
      </c>
      <c r="I188" s="11" t="s">
        <v>2109</v>
      </c>
      <c r="J188" s="3">
        <v>42444</v>
      </c>
      <c r="K188" s="2" t="s">
        <v>39</v>
      </c>
      <c r="L188" s="2" t="s">
        <v>720</v>
      </c>
      <c r="M188" s="2" t="s">
        <v>30</v>
      </c>
      <c r="N188" s="2" t="s">
        <v>31</v>
      </c>
      <c r="O188" s="2" t="s">
        <v>32</v>
      </c>
      <c r="P188" s="4">
        <v>5245</v>
      </c>
      <c r="Q188" s="4">
        <v>6734</v>
      </c>
      <c r="R188" s="4">
        <v>1489</v>
      </c>
      <c r="S188" s="14">
        <v>25.16</v>
      </c>
      <c r="T188" s="4">
        <v>0</v>
      </c>
      <c r="U188" s="4">
        <v>0</v>
      </c>
      <c r="V188" s="4">
        <v>0</v>
      </c>
      <c r="W188" s="5">
        <v>0</v>
      </c>
      <c r="X188" s="5">
        <v>0</v>
      </c>
      <c r="Y188" s="14">
        <v>25.16</v>
      </c>
      <c r="Z188" s="14">
        <v>0</v>
      </c>
      <c r="AA188" s="14">
        <v>25.16</v>
      </c>
      <c r="AB188" s="4">
        <v>24580</v>
      </c>
      <c r="AC188" s="55"/>
      <c r="AD188" s="59">
        <f>SUM(AI188,AM188,AQ188,AU188,AY188,BC188,BG188,BK188,BO188,BS188,BW188,CA188)</f>
        <v>113.63</v>
      </c>
      <c r="AE188" s="59">
        <f>(Q188*0.0169)+(U188*0.0598)</f>
        <v>113.80459999999999</v>
      </c>
      <c r="AF188" s="102" t="str">
        <f>IFERROR(IFERROR(VLOOKUP($G188,'FPO034'!$J$9:$Q$196,7,FALSE),(VLOOKUP($H188,'FPO034'!$J$9:$Q$196,7,FALSE))),"No PO")</f>
        <v>No PO</v>
      </c>
      <c r="AG188" s="102" t="str">
        <f>IFERROR(IFERROR(VLOOKUP($G188,'FPO034'!$J$9:$Q$196,8,FALSE),(VLOOKUP($H188,'FPO034'!$J$9:$Q$196,8,FALSE))),"No PO")</f>
        <v>No PO</v>
      </c>
      <c r="AH188" s="102" t="str">
        <f>IF(AG188&lt;&gt;0,"No",IF(AD188&gt;AF188,"No",IF(AD188/AE188&lt;1,"--",IF(AD188/AE188&lt;1.02,"Maybe","No"))))</f>
        <v>No</v>
      </c>
      <c r="AI188" s="59">
        <f>IFERROR(VLOOKUP($E188,'Rev2 Aug 16'!$D$1:$Z$300,22,FALSE),"-")</f>
        <v>25.16</v>
      </c>
      <c r="AJ188" s="59" t="str">
        <f>IFERROR(VLOOKUP($E188,'Rev2 Aug 16'!$D$1:$Z$300,5,FALSE),"-")</f>
        <v>WAY2001H6A</v>
      </c>
      <c r="AK188" s="59" t="str">
        <f>IFERROR(VLOOKUP(AJ188,'Paid Invoices'!$F$6:$I$381,3,FALSE),"")</f>
        <v/>
      </c>
      <c r="AL188" s="59" t="str">
        <f>IFERROR(VLOOKUP(AJ188,'Open Invoices'!$D$1:$E$3000,2,FALSE),"")</f>
        <v/>
      </c>
      <c r="AM188" s="59">
        <f>IFERROR(VLOOKUP($E188,'Rev2 July 16'!$D$1:$Z$300,22,FALSE),"-")</f>
        <v>23.71</v>
      </c>
      <c r="AN188" s="59" t="str">
        <f>IFERROR(VLOOKUP($E188,'Rev2 July 16'!$D$1:$Z$300,5,FALSE),"-")</f>
        <v>WAY2001G6A</v>
      </c>
      <c r="AO188" s="59" t="str">
        <f>IFERROR(VLOOKUP(AN188,'Paid Invoices'!$F$6:$I$381,3,FALSE),"")</f>
        <v/>
      </c>
      <c r="AP188" s="59" t="str">
        <f>IFERROR(VLOOKUP(AN188,'Open Invoices'!$D$1:$E$3000,2,FALSE),"")</f>
        <v/>
      </c>
      <c r="AQ188" s="59">
        <f>IFERROR(VLOOKUP($E188,'Rev June 16'!$D$1:$Z$300,22,FALSE),"-")</f>
        <v>13.27</v>
      </c>
      <c r="AR188" s="59" t="str">
        <f>IFERROR(VLOOKUP($E188,'Rev June 16'!$D$1:$Z$300,4,FALSE),"-")</f>
        <v>WAY2001F6A</v>
      </c>
      <c r="AS188" s="59" t="str">
        <f>IFERROR(VLOOKUP(AR188,'Paid Invoices'!$F$6:$I$381,3,FALSE),"")</f>
        <v/>
      </c>
      <c r="AT188" s="59" t="str">
        <f>IFERROR(VLOOKUP(AR188,'Open Invoices'!$D$1:$E$3000,2,FALSE),"")</f>
        <v/>
      </c>
      <c r="AU188" s="59">
        <f>IFERROR(VLOOKUP($E188,'May 2016'!$D$1:$Z$300,22,FALSE),"-")</f>
        <v>51.49</v>
      </c>
      <c r="AV188" s="59" t="str">
        <f>IFERROR(VLOOKUP($E188,'May 2016'!$D$1:$Z$300,4,FALSE),"-")</f>
        <v>WAY2001E6A</v>
      </c>
      <c r="AW188" s="59" t="str">
        <f>IFERROR(VLOOKUP(AV188,'Paid Invoices'!$F$6:$I$381,3,FALSE),"")</f>
        <v/>
      </c>
      <c r="AX188" s="59" t="str">
        <f>IFERROR(VLOOKUP(AV188,'Open Invoices'!$D$1:$E$3000,2,FALSE),"")</f>
        <v/>
      </c>
      <c r="AY188" s="59" t="str">
        <f>IFERROR(VLOOKUP($E188,'Apr 2016'!$D$1:$Z$300,22,FALSE),"-")</f>
        <v>-</v>
      </c>
      <c r="AZ188" s="59" t="str">
        <f>IFERROR(VLOOKUP($E188,'Apr 2016'!$D$1:$Z$300,4,FALSE),"-")</f>
        <v>-</v>
      </c>
      <c r="BA188" s="59" t="str">
        <f>IFERROR(VLOOKUP(AZ188,'Paid Invoices'!$F$6:$I$381,3,FALSE),"")</f>
        <v/>
      </c>
      <c r="BB188" s="59" t="str">
        <f>IFERROR(VLOOKUP(AZ188,'Open Invoices'!$D$1:$E$3000,2,FALSE),"")</f>
        <v/>
      </c>
      <c r="BC188" s="59">
        <f>IFERROR(VLOOKUP($E188,'Mar 2016'!$D$1:$Z$300,22,FALSE),"-")</f>
        <v>0</v>
      </c>
      <c r="BD188" s="59" t="str">
        <f>IFERROR(VLOOKUP($E188,'Mar 2016'!$D$1:$Z$300,4,FALSE),"-")</f>
        <v>WAY2001C6A</v>
      </c>
      <c r="BE188" s="59" t="str">
        <f>IFERROR(VLOOKUP(BD188,'Paid Invoices'!$F$6:$I$381,3,FALSE),"")</f>
        <v/>
      </c>
      <c r="BF188" s="59" t="str">
        <f>IFERROR(VLOOKUP(BD188,'Open Invoices'!$D$1:$E$3000,2,FALSE),"")</f>
        <v/>
      </c>
      <c r="BG188" s="59" t="str">
        <f>IFERROR(VLOOKUP($E188,'Feb 2016'!$D$1:$Z$300,22,FALSE),"-")</f>
        <v>-</v>
      </c>
      <c r="BH188" s="59" t="str">
        <f>IFERROR(VLOOKUP($E188,'Feb 2016'!$D$1:$Z$300,4,FALSE),"-")</f>
        <v>-</v>
      </c>
      <c r="BI188" s="59" t="str">
        <f>IFERROR(VLOOKUP(BH188,'Paid Invoices'!$F$6:$I$381,3,FALSE),"")</f>
        <v/>
      </c>
      <c r="BJ188" s="59" t="str">
        <f>IFERROR(VLOOKUP(BH188,'Open Invoices'!$D$1:$E$3000,2,FALSE),"")</f>
        <v/>
      </c>
      <c r="BK188" s="59" t="str">
        <f>IFERROR(VLOOKUP($E188,'Jan 2016'!$D$1:$Z$300,22,FALSE),"-")</f>
        <v>-</v>
      </c>
      <c r="BL188" s="59" t="str">
        <f>IFERROR(VLOOKUP($E188,'Jan 2016'!$D$1:$Z$300,4,FALSE),"-")</f>
        <v>-</v>
      </c>
      <c r="BM188" s="59" t="str">
        <f>IFERROR(VLOOKUP(BL188,'Paid Invoices'!$F$6:$I$381,3,FALSE),"")</f>
        <v/>
      </c>
      <c r="BN188" s="59" t="str">
        <f>IFERROR(VLOOKUP(BL188,'Open Invoices'!$D$1:$E$3000,2,FALSE),"")</f>
        <v/>
      </c>
      <c r="BO188" s="59" t="str">
        <f>IFERROR(VLOOKUP($E188,'Dec 2015'!$D$1:$Z$300,22,FALSE),"-")</f>
        <v>-</v>
      </c>
      <c r="BP188" s="59" t="str">
        <f>IFERROR(VLOOKUP($E188,'Dec 2015'!$D$1:$Z$300,4,FALSE),"-")</f>
        <v>-</v>
      </c>
      <c r="BQ188" s="59" t="str">
        <f>IFERROR(VLOOKUP(BP188,'Paid Invoices'!$F$6:$I$381,3,FALSE),"")</f>
        <v/>
      </c>
      <c r="BR188" s="59" t="str">
        <f>IFERROR(VLOOKUP(BP188,'Open Invoices'!$D$1:$E$3000,2,FALSE),"")</f>
        <v/>
      </c>
      <c r="BS188" s="59" t="str">
        <f>IFERROR(VLOOKUP($E188,'Nov 2015'!$D$1:$Z$300,22,FALSE),"-")</f>
        <v>-</v>
      </c>
      <c r="BT188" s="59" t="str">
        <f>IFERROR(VLOOKUP($E188,'Nov 2015'!$D$1:$Z$300,4,FALSE),"-")</f>
        <v>-</v>
      </c>
      <c r="BU188" s="59" t="str">
        <f>IFERROR(VLOOKUP(BT188,'Paid Invoices'!$F$6:$I$381,3,FALSE),"")</f>
        <v/>
      </c>
      <c r="BV188" s="59" t="str">
        <f>IFERROR(VLOOKUP(BT188,'Open Invoices'!$D$1:$E$3000,2,FALSE),"")</f>
        <v/>
      </c>
      <c r="BW188" s="59" t="str">
        <f>IFERROR(VLOOKUP($E188,'Oct 2015'!$D$1:$Z$300,22,FALSE),"-")</f>
        <v>-</v>
      </c>
      <c r="BX188" s="59" t="str">
        <f>IFERROR(VLOOKUP($E188,'Oct 2015'!$D$1:$Z$300,4,FALSE),"-")</f>
        <v>-</v>
      </c>
      <c r="BY188" s="59" t="str">
        <f>IFERROR(VLOOKUP(BX188,'Paid Invoices'!$F$6:$I$381,3,FALSE),"")</f>
        <v/>
      </c>
      <c r="BZ188" s="59" t="str">
        <f>IFERROR(VLOOKUP(BX188,'Open Invoices'!$D$1:$E$3000,2,FALSE),"")</f>
        <v/>
      </c>
      <c r="CA188" s="59" t="str">
        <f>IFERROR(VLOOKUP($E188,'Sep 2015'!$D$1:$Z$300,22,FALSE),"-")</f>
        <v>-</v>
      </c>
      <c r="CB188" s="59" t="str">
        <f>IFERROR(VLOOKUP($E188,'Sep 2015'!$D$1:$Z$300,4,FALSE),"-")</f>
        <v>-</v>
      </c>
      <c r="CC188" s="59" t="str">
        <f>IFERROR(VLOOKUP(CB188,'Paid Invoices'!$F$6:$I$381,3,FALSE),"")</f>
        <v/>
      </c>
      <c r="CD188" s="59" t="str">
        <f>IFERROR(VLOOKUP(CB188,'Open Invoices'!$D$1:$E$3000,2,FALSE),"")</f>
        <v/>
      </c>
      <c r="CE188" s="52"/>
      <c r="CF188" s="52" t="s">
        <v>2115</v>
      </c>
      <c r="CG188" s="49" t="str">
        <f>IFERROR(IFERROR(VLOOKUP($E188,'Asset Group  All Assets'!$B$1:$C$500,2,FALSE),(VLOOKUP($E188,'Missing-WSU-POs'!$B$1:$D$500,3,FALSE))),"?")</f>
        <v>Needed</v>
      </c>
      <c r="CH188" s="31" t="str">
        <f>IF(G188="","",G188)</f>
        <v/>
      </c>
      <c r="CI188" s="31" t="str">
        <f>IF(CG188=CH188,"","Wrong PO")</f>
        <v>Wrong PO</v>
      </c>
      <c r="CJ188" s="29" t="str">
        <f>IFERROR(IF(VLOOKUP($E188,'Org July 2016 '!$D$1:$Z$500,3,FALSE)=G188,"-","Wrong PO"),"new")</f>
        <v>-</v>
      </c>
      <c r="CK188" s="32" t="str">
        <f>IF(CJ188="wrong PO",(VLOOKUP($E188,'Org July 2016 '!$D$1:$Z$500,3,FALSE)),"")</f>
        <v/>
      </c>
      <c r="CL188" s="29" t="str">
        <f>IFERROR(IF(VLOOKUP($E188,'Org June 2016 '!$D$1:$Z$500,3,FALSE)=G188,"-","Wrong PO"),"new")</f>
        <v>-</v>
      </c>
      <c r="CM188" s="32" t="str">
        <f>IF(CL188="wrong PO",(VLOOKUP($E188,'Org June 2016 '!$D$1:$Z$500,3,FALSE)),"")</f>
        <v/>
      </c>
      <c r="CN188" s="29" t="str">
        <f>IFERROR(IF(VLOOKUP($E188,'May 2016'!D21:Z520,3,FALSE)=G188,"-","Wrong PO"),"new")</f>
        <v>-</v>
      </c>
      <c r="CO188" s="32" t="str">
        <f>IF(CN188="wrong PO",(VLOOKUP($E188,'May 2016'!D21:Z520,3,FALSE)),"")</f>
        <v/>
      </c>
      <c r="CP188" s="29" t="str">
        <f>IFERROR(IF(VLOOKUP($E188,'Apr 2016'!$D$1:$Z$500,3,FALSE)=G188,"-","Wrong PO"),"new")</f>
        <v>new</v>
      </c>
      <c r="CQ188" s="32" t="str">
        <f>IF(CP188="wrong PO",(VLOOKUP($E188,'Apr 2016'!$D$1:$Z$500,3,FALSE)),"")</f>
        <v/>
      </c>
      <c r="CR188" s="32" t="str">
        <f>IFERROR(IF(VLOOKUP($E188,'Mar 2016'!$D$1:$Z$500,3,FALSE)=G188,"-","Wrong PO"),"new")</f>
        <v>-</v>
      </c>
      <c r="CS188" s="32" t="str">
        <f>IF(CP188="wrong PO",(VLOOKUP($E188,'Mar 2016'!$D$1:$Z$500,3,FALSE)),"")</f>
        <v/>
      </c>
      <c r="CT188" s="32" t="str">
        <f>IFERROR(IF(VLOOKUP($E188,'Feb 2016'!$D$1:$Z$500,3,FALSE)=G188,"-","Wrong PO"),"new")</f>
        <v>new</v>
      </c>
      <c r="CU188" s="32" t="str">
        <f>IF(CP188="wrong PO",(VLOOKUP($E188,'Feb 2016'!$D$1:$Z$500,3,FALSE)),"")</f>
        <v/>
      </c>
      <c r="CV188" s="29" t="str">
        <f>IFERROR(IF(VLOOKUP($E188,'Jan 2016'!$D$1:$Z$500,3,FALSE)=G188,"-","Wrong PO"),"new")</f>
        <v>new</v>
      </c>
      <c r="CW188" s="32" t="str">
        <f>IF(CV188="wrong PO",(VLOOKUP($E188,'Jan 2016'!$D$1:$Z$500,3,FALSE)),"")</f>
        <v/>
      </c>
      <c r="CX188" s="29" t="str">
        <f>IFERROR(IF(VLOOKUP($E188,'Dec 2015'!$D$1:$Z$500,3,FALSE)=G188,"-","Wrong PO"),"new")</f>
        <v>new</v>
      </c>
      <c r="CY188" s="32" t="str">
        <f>IF(CX188="wrong PO",(VLOOKUP($E188,'Dec 2015'!$D$1:$Z$500,3,FALSE)),"")</f>
        <v/>
      </c>
      <c r="CZ188" s="29" t="str">
        <f>IFERROR(IF(VLOOKUP($E188,'Nov 2015'!$D$1:$Z$500,3,FALSE)=G188,"-","Wrong PO"),"new")</f>
        <v>new</v>
      </c>
      <c r="DA188" s="32" t="str">
        <f>IF(CZ188="wrong PO",(VLOOKUP($E188,'Nov 2015'!$D$1:$Z$500,3,FALSE)),"")</f>
        <v/>
      </c>
      <c r="DB188" s="29" t="str">
        <f>IFERROR(IF(VLOOKUP($E188,'Oct 2015'!$D$1:$Z$500,3,FALSE)=G188,"-","Wrong PO"),"new")</f>
        <v>new</v>
      </c>
      <c r="DC188" s="32" t="str">
        <f>IF(DB188="wrong PO",(VLOOKUP($E188,'Oct 2015'!$D$1:$Z$500,3,FALSE)),"")</f>
        <v/>
      </c>
      <c r="DD188" s="29" t="str">
        <f>IFERROR(IF(VLOOKUP($E188,'Sep 2015'!$D$1:$Z$500,3,FALSE)=G188,"-","Wrong PO"),"new")</f>
        <v>new</v>
      </c>
      <c r="DE188" s="32" t="str">
        <f>IF(DD188="wrong PO",(VLOOKUP($E188,'Sep 2015'!$D$1:$Z$500,3,FALSE)),"")</f>
        <v/>
      </c>
    </row>
    <row r="189" spans="1:109">
      <c r="A189" s="115">
        <v>22</v>
      </c>
      <c r="B189" s="2" t="s">
        <v>841</v>
      </c>
      <c r="C189" s="2" t="s">
        <v>510</v>
      </c>
      <c r="D189" s="2" t="s">
        <v>56</v>
      </c>
      <c r="E189" s="2" t="s">
        <v>219</v>
      </c>
      <c r="F189" s="2" t="s">
        <v>750</v>
      </c>
      <c r="G189" s="21" t="s">
        <v>94</v>
      </c>
      <c r="H189" s="21" t="str">
        <f>IFERROR(VLOOKUP($E189,'Wayne Master'!$B$1:$C$315,2,FALSE),"not on master")</f>
        <v>Call</v>
      </c>
      <c r="I189" s="11" t="s">
        <v>2109</v>
      </c>
      <c r="J189" s="3">
        <v>42444</v>
      </c>
      <c r="K189" s="2" t="s">
        <v>39</v>
      </c>
      <c r="L189" s="2" t="s">
        <v>751</v>
      </c>
      <c r="M189" s="2" t="s">
        <v>30</v>
      </c>
      <c r="N189" s="2" t="s">
        <v>31</v>
      </c>
      <c r="O189" s="2" t="s">
        <v>32</v>
      </c>
      <c r="P189" s="4">
        <v>22</v>
      </c>
      <c r="Q189" s="4">
        <v>22</v>
      </c>
      <c r="R189" s="4">
        <v>0</v>
      </c>
      <c r="S189" s="14">
        <v>0</v>
      </c>
      <c r="T189" s="4">
        <v>0</v>
      </c>
      <c r="U189" s="4">
        <v>0</v>
      </c>
      <c r="V189" s="4">
        <v>0</v>
      </c>
      <c r="W189" s="5">
        <v>0</v>
      </c>
      <c r="X189" s="5">
        <v>0</v>
      </c>
      <c r="Y189" s="14">
        <v>0</v>
      </c>
      <c r="Z189" s="14">
        <v>0</v>
      </c>
      <c r="AA189" s="14">
        <v>0</v>
      </c>
      <c r="AB189" s="4">
        <v>24580</v>
      </c>
      <c r="AC189" s="55"/>
      <c r="AD189" s="59">
        <f>SUM(AI189,AM189,AQ189,AU189,AY189,BC189,BG189,BK189,BO189,BS189,BW189,CA189)</f>
        <v>0</v>
      </c>
      <c r="AE189" s="59">
        <f>(Q189*0.0169)+(U189*0.0598)</f>
        <v>0.37179999999999996</v>
      </c>
      <c r="AF189" s="102" t="str">
        <f>IFERROR(IFERROR(VLOOKUP($G189,'FPO034'!$J$9:$Q$196,7,FALSE),(VLOOKUP($H189,'FPO034'!$J$9:$Q$196,7,FALSE))),"No PO")</f>
        <v>No PO</v>
      </c>
      <c r="AG189" s="102" t="str">
        <f>IFERROR(IFERROR(VLOOKUP($G189,'FPO034'!$J$9:$Q$196,8,FALSE),(VLOOKUP($H189,'FPO034'!$J$9:$Q$196,8,FALSE))),"No PO")</f>
        <v>No PO</v>
      </c>
      <c r="AH189" s="102" t="str">
        <f>IF(AG189&lt;&gt;0,"No",IF(AD189&gt;AF189,"No",IF(AD189/AE189&lt;1,"--",IF(AD189/AE189&lt;1.02,"Maybe","No"))))</f>
        <v>No</v>
      </c>
      <c r="AI189" s="59" t="str">
        <f>IFERROR(VLOOKUP($E189,'Rev2 Aug 16'!$D$1:$Z$300,22,FALSE),"-")</f>
        <v>-</v>
      </c>
      <c r="AJ189" s="59" t="str">
        <f>IFERROR(VLOOKUP($E189,'Rev2 Aug 16'!$D$1:$Z$300,5,FALSE),"-")</f>
        <v>-</v>
      </c>
      <c r="AK189" s="59" t="str">
        <f>IFERROR(VLOOKUP(AJ189,'Paid Invoices'!$F$6:$I$381,3,FALSE),"")</f>
        <v/>
      </c>
      <c r="AL189" s="59" t="str">
        <f>IFERROR(VLOOKUP(AJ189,'Open Invoices'!$D$1:$E$3000,2,FALSE),"")</f>
        <v/>
      </c>
      <c r="AM189" s="59" t="str">
        <f>IFERROR(VLOOKUP($E189,'Rev2 July 16'!$D$1:$Z$300,22,FALSE),"-")</f>
        <v>-</v>
      </c>
      <c r="AN189" s="59" t="str">
        <f>IFERROR(VLOOKUP($E189,'Rev2 July 16'!$D$1:$Z$300,5,FALSE),"-")</f>
        <v>-</v>
      </c>
      <c r="AO189" s="59" t="str">
        <f>IFERROR(VLOOKUP(AN189,'Paid Invoices'!$F$6:$I$381,3,FALSE),"")</f>
        <v/>
      </c>
      <c r="AP189" s="59" t="str">
        <f>IFERROR(VLOOKUP(AN189,'Open Invoices'!$D$1:$E$3000,2,FALSE),"")</f>
        <v/>
      </c>
      <c r="AQ189" s="59">
        <f>IFERROR(VLOOKUP($E189,'Rev June 16'!$D$1:$Z$300,22,FALSE),"-")</f>
        <v>0</v>
      </c>
      <c r="AR189" s="59" t="str">
        <f>IFERROR(VLOOKUP($E189,'Rev June 16'!$D$1:$Z$300,4,FALSE),"-")</f>
        <v>WAY2001F6A</v>
      </c>
      <c r="AS189" s="59" t="str">
        <f>IFERROR(VLOOKUP(AR189,'Paid Invoices'!$F$6:$I$381,3,FALSE),"")</f>
        <v/>
      </c>
      <c r="AT189" s="59" t="str">
        <f>IFERROR(VLOOKUP(AR189,'Open Invoices'!$D$1:$E$3000,2,FALSE),"")</f>
        <v/>
      </c>
      <c r="AU189" s="59" t="str">
        <f>IFERROR(VLOOKUP($E189,'May 2016'!$D$1:$Z$300,22,FALSE),"-")</f>
        <v>-</v>
      </c>
      <c r="AV189" s="59" t="str">
        <f>IFERROR(VLOOKUP($E189,'May 2016'!$D$1:$Z$300,4,FALSE),"-")</f>
        <v>-</v>
      </c>
      <c r="AW189" s="59" t="str">
        <f>IFERROR(VLOOKUP(AV189,'Paid Invoices'!$F$6:$I$381,3,FALSE),"")</f>
        <v/>
      </c>
      <c r="AX189" s="59" t="str">
        <f>IFERROR(VLOOKUP(AV189,'Open Invoices'!$D$1:$E$3000,2,FALSE),"")</f>
        <v/>
      </c>
      <c r="AY189" s="59" t="str">
        <f>IFERROR(VLOOKUP($E189,'Apr 2016'!$D$1:$Z$300,22,FALSE),"-")</f>
        <v>-</v>
      </c>
      <c r="AZ189" s="59" t="str">
        <f>IFERROR(VLOOKUP($E189,'Apr 2016'!$D$1:$Z$300,4,FALSE),"-")</f>
        <v>-</v>
      </c>
      <c r="BA189" s="59" t="str">
        <f>IFERROR(VLOOKUP(AZ189,'Paid Invoices'!$F$6:$I$381,3,FALSE),"")</f>
        <v/>
      </c>
      <c r="BB189" s="59" t="str">
        <f>IFERROR(VLOOKUP(AZ189,'Open Invoices'!$D$1:$E$3000,2,FALSE),"")</f>
        <v/>
      </c>
      <c r="BC189" s="59">
        <f>IFERROR(VLOOKUP($E189,'Mar 2016'!$D$1:$Z$300,22,FALSE),"-")</f>
        <v>0</v>
      </c>
      <c r="BD189" s="59" t="str">
        <f>IFERROR(VLOOKUP($E189,'Mar 2016'!$D$1:$Z$300,4,FALSE),"-")</f>
        <v>WAY2001C6A</v>
      </c>
      <c r="BE189" s="59" t="str">
        <f>IFERROR(VLOOKUP(BD189,'Paid Invoices'!$F$6:$I$381,3,FALSE),"")</f>
        <v/>
      </c>
      <c r="BF189" s="59" t="str">
        <f>IFERROR(VLOOKUP(BD189,'Open Invoices'!$D$1:$E$3000,2,FALSE),"")</f>
        <v/>
      </c>
      <c r="BG189" s="59" t="str">
        <f>IFERROR(VLOOKUP($E189,'Feb 2016'!$D$1:$Z$300,22,FALSE),"-")</f>
        <v>-</v>
      </c>
      <c r="BH189" s="59" t="str">
        <f>IFERROR(VLOOKUP($E189,'Feb 2016'!$D$1:$Z$300,4,FALSE),"-")</f>
        <v>-</v>
      </c>
      <c r="BI189" s="59" t="str">
        <f>IFERROR(VLOOKUP(BH189,'Paid Invoices'!$F$6:$I$381,3,FALSE),"")</f>
        <v/>
      </c>
      <c r="BJ189" s="59" t="str">
        <f>IFERROR(VLOOKUP(BH189,'Open Invoices'!$D$1:$E$3000,2,FALSE),"")</f>
        <v/>
      </c>
      <c r="BK189" s="59" t="str">
        <f>IFERROR(VLOOKUP($E189,'Jan 2016'!$D$1:$Z$300,22,FALSE),"-")</f>
        <v>-</v>
      </c>
      <c r="BL189" s="59" t="str">
        <f>IFERROR(VLOOKUP($E189,'Jan 2016'!$D$1:$Z$300,4,FALSE),"-")</f>
        <v>-</v>
      </c>
      <c r="BM189" s="59" t="str">
        <f>IFERROR(VLOOKUP(BL189,'Paid Invoices'!$F$6:$I$381,3,FALSE),"")</f>
        <v/>
      </c>
      <c r="BN189" s="59" t="str">
        <f>IFERROR(VLOOKUP(BL189,'Open Invoices'!$D$1:$E$3000,2,FALSE),"")</f>
        <v/>
      </c>
      <c r="BO189" s="59" t="str">
        <f>IFERROR(VLOOKUP($E189,'Dec 2015'!$D$1:$Z$300,22,FALSE),"-")</f>
        <v>-</v>
      </c>
      <c r="BP189" s="59" t="str">
        <f>IFERROR(VLOOKUP($E189,'Dec 2015'!$D$1:$Z$300,4,FALSE),"-")</f>
        <v>-</v>
      </c>
      <c r="BQ189" s="59" t="str">
        <f>IFERROR(VLOOKUP(BP189,'Paid Invoices'!$F$6:$I$381,3,FALSE),"")</f>
        <v/>
      </c>
      <c r="BR189" s="59" t="str">
        <f>IFERROR(VLOOKUP(BP189,'Open Invoices'!$D$1:$E$3000,2,FALSE),"")</f>
        <v/>
      </c>
      <c r="BS189" s="59" t="str">
        <f>IFERROR(VLOOKUP($E189,'Nov 2015'!$D$1:$Z$300,22,FALSE),"-")</f>
        <v>-</v>
      </c>
      <c r="BT189" s="59" t="str">
        <f>IFERROR(VLOOKUP($E189,'Nov 2015'!$D$1:$Z$300,4,FALSE),"-")</f>
        <v>-</v>
      </c>
      <c r="BU189" s="59" t="str">
        <f>IFERROR(VLOOKUP(BT189,'Paid Invoices'!$F$6:$I$381,3,FALSE),"")</f>
        <v/>
      </c>
      <c r="BV189" s="59" t="str">
        <f>IFERROR(VLOOKUP(BT189,'Open Invoices'!$D$1:$E$3000,2,FALSE),"")</f>
        <v/>
      </c>
      <c r="BW189" s="59" t="str">
        <f>IFERROR(VLOOKUP($E189,'Oct 2015'!$D$1:$Z$300,22,FALSE),"-")</f>
        <v>-</v>
      </c>
      <c r="BX189" s="59" t="str">
        <f>IFERROR(VLOOKUP($E189,'Oct 2015'!$D$1:$Z$300,4,FALSE),"-")</f>
        <v>-</v>
      </c>
      <c r="BY189" s="59" t="str">
        <f>IFERROR(VLOOKUP(BX189,'Paid Invoices'!$F$6:$I$381,3,FALSE),"")</f>
        <v/>
      </c>
      <c r="BZ189" s="59" t="str">
        <f>IFERROR(VLOOKUP(BX189,'Open Invoices'!$D$1:$E$3000,2,FALSE),"")</f>
        <v/>
      </c>
      <c r="CA189" s="59" t="str">
        <f>IFERROR(VLOOKUP($E189,'Sep 2015'!$D$1:$Z$300,22,FALSE),"-")</f>
        <v>-</v>
      </c>
      <c r="CB189" s="59" t="str">
        <f>IFERROR(VLOOKUP($E189,'Sep 2015'!$D$1:$Z$300,4,FALSE),"-")</f>
        <v>-</v>
      </c>
      <c r="CC189" s="59" t="str">
        <f>IFERROR(VLOOKUP(CB189,'Paid Invoices'!$F$6:$I$381,3,FALSE),"")</f>
        <v/>
      </c>
      <c r="CD189" s="59" t="str">
        <f>IFERROR(VLOOKUP(CB189,'Open Invoices'!$D$1:$E$3000,2,FALSE),"")</f>
        <v/>
      </c>
      <c r="CE189" s="52"/>
      <c r="CF189" s="52" t="s">
        <v>2115</v>
      </c>
      <c r="CG189" s="49" t="str">
        <f>IFERROR(IFERROR(VLOOKUP($E189,'Asset Group  All Assets'!$B$1:$C$500,2,FALSE),(VLOOKUP($E189,'Missing-WSU-POs'!$B$1:$D$500,3,FALSE))),"?")</f>
        <v>Needed</v>
      </c>
      <c r="CH189" s="31" t="str">
        <f>IF(G189="","",G189)</f>
        <v/>
      </c>
      <c r="CI189" s="31" t="str">
        <f>IF(CG189=CH189,"","Wrong PO")</f>
        <v>Wrong PO</v>
      </c>
      <c r="CJ189" s="29" t="str">
        <f>IFERROR(IF(VLOOKUP($E189,'Org July 2016 '!$D$1:$Z$500,3,FALSE)=G189,"-","Wrong PO"),"new")</f>
        <v>-</v>
      </c>
      <c r="CK189" s="32" t="str">
        <f>IF(CJ189="wrong PO",(VLOOKUP($E189,'Org July 2016 '!$D$1:$Z$500,3,FALSE)),"")</f>
        <v/>
      </c>
      <c r="CL189" s="29" t="str">
        <f>IFERROR(IF(VLOOKUP($E189,'Org June 2016 '!$D$1:$Z$500,3,FALSE)=G189,"-","Wrong PO"),"new")</f>
        <v>-</v>
      </c>
      <c r="CM189" s="32" t="str">
        <f>IF(CL189="wrong PO",(VLOOKUP($E189,'Org June 2016 '!$D$1:$Z$500,3,FALSE)),"")</f>
        <v/>
      </c>
      <c r="CN189" s="29" t="str">
        <f>IFERROR(IF(VLOOKUP($E189,'May 2016'!D22:Z521,3,FALSE)=G189,"-","Wrong PO"),"new")</f>
        <v>new</v>
      </c>
      <c r="CO189" s="32" t="str">
        <f>IF(CN189="wrong PO",(VLOOKUP($E189,'May 2016'!D22:Z521,3,FALSE)),"")</f>
        <v/>
      </c>
      <c r="CP189" s="29" t="str">
        <f>IFERROR(IF(VLOOKUP($E189,'Apr 2016'!$D$1:$Z$500,3,FALSE)=G189,"-","Wrong PO"),"new")</f>
        <v>new</v>
      </c>
      <c r="CQ189" s="32" t="str">
        <f>IF(CP189="wrong PO",(VLOOKUP($E189,'Apr 2016'!$D$1:$Z$500,3,FALSE)),"")</f>
        <v/>
      </c>
      <c r="CR189" s="32" t="str">
        <f>IFERROR(IF(VLOOKUP($E189,'Mar 2016'!$D$1:$Z$500,3,FALSE)=G189,"-","Wrong PO"),"new")</f>
        <v>-</v>
      </c>
      <c r="CS189" s="32" t="str">
        <f>IF(CP189="wrong PO",(VLOOKUP($E189,'Mar 2016'!$D$1:$Z$500,3,FALSE)),"")</f>
        <v/>
      </c>
      <c r="CT189" s="32" t="str">
        <f>IFERROR(IF(VLOOKUP($E189,'Feb 2016'!$D$1:$Z$500,3,FALSE)=G189,"-","Wrong PO"),"new")</f>
        <v>new</v>
      </c>
      <c r="CU189" s="32" t="str">
        <f>IF(CP189="wrong PO",(VLOOKUP($E189,'Feb 2016'!$D$1:$Z$500,3,FALSE)),"")</f>
        <v/>
      </c>
      <c r="CV189" s="29" t="str">
        <f>IFERROR(IF(VLOOKUP($E189,'Jan 2016'!$D$1:$Z$500,3,FALSE)=G189,"-","Wrong PO"),"new")</f>
        <v>new</v>
      </c>
      <c r="CW189" s="32" t="str">
        <f>IF(CV189="wrong PO",(VLOOKUP($E189,'Jan 2016'!$D$1:$Z$500,3,FALSE)),"")</f>
        <v/>
      </c>
      <c r="CX189" s="29" t="str">
        <f>IFERROR(IF(VLOOKUP($E189,'Dec 2015'!$D$1:$Z$500,3,FALSE)=G189,"-","Wrong PO"),"new")</f>
        <v>new</v>
      </c>
      <c r="CY189" s="32" t="str">
        <f>IF(CX189="wrong PO",(VLOOKUP($E189,'Dec 2015'!$D$1:$Z$500,3,FALSE)),"")</f>
        <v/>
      </c>
      <c r="CZ189" s="29" t="str">
        <f>IFERROR(IF(VLOOKUP($E189,'Nov 2015'!$D$1:$Z$500,3,FALSE)=G189,"-","Wrong PO"),"new")</f>
        <v>new</v>
      </c>
      <c r="DA189" s="32" t="str">
        <f>IF(CZ189="wrong PO",(VLOOKUP($E189,'Nov 2015'!$D$1:$Z$500,3,FALSE)),"")</f>
        <v/>
      </c>
      <c r="DB189" s="29" t="str">
        <f>IFERROR(IF(VLOOKUP($E189,'Oct 2015'!$D$1:$Z$500,3,FALSE)=G189,"-","Wrong PO"),"new")</f>
        <v>new</v>
      </c>
      <c r="DC189" s="32" t="str">
        <f>IF(DB189="wrong PO",(VLOOKUP($E189,'Oct 2015'!$D$1:$Z$500,3,FALSE)),"")</f>
        <v/>
      </c>
      <c r="DD189" s="29" t="str">
        <f>IFERROR(IF(VLOOKUP($E189,'Sep 2015'!$D$1:$Z$500,3,FALSE)=G189,"-","Wrong PO"),"new")</f>
        <v>new</v>
      </c>
      <c r="DE189" s="32" t="str">
        <f>IF(DD189="wrong PO",(VLOOKUP($E189,'Sep 2015'!$D$1:$Z$500,3,FALSE)),"")</f>
        <v/>
      </c>
    </row>
    <row r="190" spans="1:109">
      <c r="A190" s="115">
        <v>23</v>
      </c>
      <c r="B190" s="2" t="s">
        <v>841</v>
      </c>
      <c r="C190" s="2" t="s">
        <v>510</v>
      </c>
      <c r="D190" s="2" t="s">
        <v>56</v>
      </c>
      <c r="E190" s="2" t="s">
        <v>221</v>
      </c>
      <c r="F190" s="2" t="s">
        <v>723</v>
      </c>
      <c r="G190" s="21" t="s">
        <v>94</v>
      </c>
      <c r="H190" s="21" t="str">
        <f>IFERROR(VLOOKUP($E190,'Wayne Master'!$B$1:$C$315,2,FALSE),"not on master")</f>
        <v>Call</v>
      </c>
      <c r="I190" s="11" t="s">
        <v>2109</v>
      </c>
      <c r="J190" s="3">
        <v>42536</v>
      </c>
      <c r="K190" s="2" t="s">
        <v>39</v>
      </c>
      <c r="L190" s="2" t="s">
        <v>724</v>
      </c>
      <c r="M190" s="2" t="s">
        <v>30</v>
      </c>
      <c r="N190" s="2" t="s">
        <v>31</v>
      </c>
      <c r="O190" s="2" t="s">
        <v>41</v>
      </c>
      <c r="P190" s="4">
        <v>46</v>
      </c>
      <c r="Q190" s="4">
        <v>67</v>
      </c>
      <c r="R190" s="4">
        <v>21</v>
      </c>
      <c r="S190" s="5">
        <v>0.35</v>
      </c>
      <c r="T190" s="4">
        <v>1</v>
      </c>
      <c r="U190" s="4">
        <v>1</v>
      </c>
      <c r="V190" s="4">
        <v>0</v>
      </c>
      <c r="W190" s="5">
        <v>0</v>
      </c>
      <c r="X190" s="5">
        <v>0</v>
      </c>
      <c r="Y190" s="14">
        <v>0.35</v>
      </c>
      <c r="Z190" s="14">
        <v>0</v>
      </c>
      <c r="AA190" s="14">
        <v>0.35</v>
      </c>
      <c r="AB190" s="4">
        <v>24580</v>
      </c>
      <c r="AC190" s="55"/>
      <c r="AD190" s="59">
        <f>SUM(AI190,AM190,AQ190,AU190,AY190,BC190,BG190,BK190,BO190,BS190,BW190,CA190)</f>
        <v>0.96</v>
      </c>
      <c r="AE190" s="59">
        <f>(Q190*0.0169)+(U190*0.0598)</f>
        <v>1.1920999999999999</v>
      </c>
      <c r="AF190" s="102" t="str">
        <f>IFERROR(IFERROR(VLOOKUP($G190,'FPO034'!$J$9:$Q$196,7,FALSE),(VLOOKUP($H190,'FPO034'!$J$9:$Q$196,7,FALSE))),"No PO")</f>
        <v>No PO</v>
      </c>
      <c r="AG190" s="102" t="str">
        <f>IFERROR(IFERROR(VLOOKUP($G190,'FPO034'!$J$9:$Q$196,8,FALSE),(VLOOKUP($H190,'FPO034'!$J$9:$Q$196,8,FALSE))),"No PO")</f>
        <v>No PO</v>
      </c>
      <c r="AH190" s="102" t="str">
        <f>IF(AG190&lt;&gt;0,"No",IF(AD190&gt;AF190,"No",IF(AD190/AE190&lt;1,"--",IF(AD190/AE190&lt;1.02,"Maybe","No"))))</f>
        <v>No</v>
      </c>
      <c r="AI190" s="59">
        <f>IFERROR(VLOOKUP($E190,'Rev2 Aug 16'!$D$1:$Z$300,22,FALSE),"-")</f>
        <v>0.35</v>
      </c>
      <c r="AJ190" s="59" t="str">
        <f>IFERROR(VLOOKUP($E190,'Rev2 Aug 16'!$D$1:$Z$300,5,FALSE),"-")</f>
        <v>WAY2001H6A</v>
      </c>
      <c r="AK190" s="59" t="str">
        <f>IFERROR(VLOOKUP(AJ190,'Paid Invoices'!$F$6:$I$381,3,FALSE),"")</f>
        <v/>
      </c>
      <c r="AL190" s="59" t="str">
        <f>IFERROR(VLOOKUP(AJ190,'Open Invoices'!$D$1:$E$3000,2,FALSE),"")</f>
        <v/>
      </c>
      <c r="AM190" s="59">
        <f>IFERROR(VLOOKUP($E190,'Rev2 July 16'!$D$1:$Z$300,22,FALSE),"-")</f>
        <v>0.61</v>
      </c>
      <c r="AN190" s="59" t="str">
        <f>IFERROR(VLOOKUP($E190,'Rev2 July 16'!$D$1:$Z$300,5,FALSE),"-")</f>
        <v>WAY2001G6A</v>
      </c>
      <c r="AO190" s="59" t="str">
        <f>IFERROR(VLOOKUP(AN190,'Paid Invoices'!$F$6:$I$381,3,FALSE),"")</f>
        <v/>
      </c>
      <c r="AP190" s="59" t="str">
        <f>IFERROR(VLOOKUP(AN190,'Open Invoices'!$D$1:$E$3000,2,FALSE),"")</f>
        <v/>
      </c>
      <c r="AQ190" s="59">
        <f>IFERROR(VLOOKUP($E190,'Rev June 16'!$D$1:$Z$300,22,FALSE),"-")</f>
        <v>0</v>
      </c>
      <c r="AR190" s="59" t="str">
        <f>IFERROR(VLOOKUP($E190,'Rev June 16'!$D$1:$Z$300,4,FALSE),"-")</f>
        <v>WAY2001F6A</v>
      </c>
      <c r="AS190" s="59" t="str">
        <f>IFERROR(VLOOKUP(AR190,'Paid Invoices'!$F$6:$I$381,3,FALSE),"")</f>
        <v/>
      </c>
      <c r="AT190" s="59" t="str">
        <f>IFERROR(VLOOKUP(AR190,'Open Invoices'!$D$1:$E$3000,2,FALSE),"")</f>
        <v/>
      </c>
      <c r="AU190" s="59" t="str">
        <f>IFERROR(VLOOKUP($E190,'May 2016'!$D$1:$Z$300,22,FALSE),"-")</f>
        <v>-</v>
      </c>
      <c r="AV190" s="59" t="str">
        <f>IFERROR(VLOOKUP($E190,'May 2016'!$D$1:$Z$300,4,FALSE),"-")</f>
        <v>-</v>
      </c>
      <c r="AW190" s="59" t="str">
        <f>IFERROR(VLOOKUP(AV190,'Paid Invoices'!$F$6:$I$381,3,FALSE),"")</f>
        <v/>
      </c>
      <c r="AX190" s="59" t="str">
        <f>IFERROR(VLOOKUP(AV190,'Open Invoices'!$D$1:$E$3000,2,FALSE),"")</f>
        <v/>
      </c>
      <c r="AY190" s="59" t="str">
        <f>IFERROR(VLOOKUP($E190,'Apr 2016'!$D$1:$Z$300,22,FALSE),"-")</f>
        <v>-</v>
      </c>
      <c r="AZ190" s="59" t="str">
        <f>IFERROR(VLOOKUP($E190,'Apr 2016'!$D$1:$Z$300,4,FALSE),"-")</f>
        <v>-</v>
      </c>
      <c r="BA190" s="59" t="str">
        <f>IFERROR(VLOOKUP(AZ190,'Paid Invoices'!$F$6:$I$381,3,FALSE),"")</f>
        <v/>
      </c>
      <c r="BB190" s="59" t="str">
        <f>IFERROR(VLOOKUP(AZ190,'Open Invoices'!$D$1:$E$3000,2,FALSE),"")</f>
        <v/>
      </c>
      <c r="BC190" s="59" t="str">
        <f>IFERROR(VLOOKUP($E190,'Mar 2016'!$D$1:$Z$300,22,FALSE),"-")</f>
        <v>-</v>
      </c>
      <c r="BD190" s="59" t="str">
        <f>IFERROR(VLOOKUP($E190,'Mar 2016'!$D$1:$Z$300,4,FALSE),"-")</f>
        <v>-</v>
      </c>
      <c r="BE190" s="59" t="str">
        <f>IFERROR(VLOOKUP(BD190,'Paid Invoices'!$F$6:$I$381,3,FALSE),"")</f>
        <v/>
      </c>
      <c r="BF190" s="59" t="str">
        <f>IFERROR(VLOOKUP(BD190,'Open Invoices'!$D$1:$E$3000,2,FALSE),"")</f>
        <v/>
      </c>
      <c r="BG190" s="59" t="str">
        <f>IFERROR(VLOOKUP($E190,'Feb 2016'!$D$1:$Z$300,22,FALSE),"-")</f>
        <v>-</v>
      </c>
      <c r="BH190" s="59" t="str">
        <f>IFERROR(VLOOKUP($E190,'Feb 2016'!$D$1:$Z$300,4,FALSE),"-")</f>
        <v>-</v>
      </c>
      <c r="BI190" s="59" t="str">
        <f>IFERROR(VLOOKUP(BH190,'Paid Invoices'!$F$6:$I$381,3,FALSE),"")</f>
        <v/>
      </c>
      <c r="BJ190" s="59" t="str">
        <f>IFERROR(VLOOKUP(BH190,'Open Invoices'!$D$1:$E$3000,2,FALSE),"")</f>
        <v/>
      </c>
      <c r="BK190" s="59" t="str">
        <f>IFERROR(VLOOKUP($E190,'Jan 2016'!$D$1:$Z$300,22,FALSE),"-")</f>
        <v>-</v>
      </c>
      <c r="BL190" s="59" t="str">
        <f>IFERROR(VLOOKUP($E190,'Jan 2016'!$D$1:$Z$300,4,FALSE),"-")</f>
        <v>-</v>
      </c>
      <c r="BM190" s="59" t="str">
        <f>IFERROR(VLOOKUP(BL190,'Paid Invoices'!$F$6:$I$381,3,FALSE),"")</f>
        <v/>
      </c>
      <c r="BN190" s="59" t="str">
        <f>IFERROR(VLOOKUP(BL190,'Open Invoices'!$D$1:$E$3000,2,FALSE),"")</f>
        <v/>
      </c>
      <c r="BO190" s="59" t="str">
        <f>IFERROR(VLOOKUP($E190,'Dec 2015'!$D$1:$Z$300,22,FALSE),"-")</f>
        <v>-</v>
      </c>
      <c r="BP190" s="59" t="str">
        <f>IFERROR(VLOOKUP($E190,'Dec 2015'!$D$1:$Z$300,4,FALSE),"-")</f>
        <v>-</v>
      </c>
      <c r="BQ190" s="59" t="str">
        <f>IFERROR(VLOOKUP(BP190,'Paid Invoices'!$F$6:$I$381,3,FALSE),"")</f>
        <v/>
      </c>
      <c r="BR190" s="59" t="str">
        <f>IFERROR(VLOOKUP(BP190,'Open Invoices'!$D$1:$E$3000,2,FALSE),"")</f>
        <v/>
      </c>
      <c r="BS190" s="59" t="str">
        <f>IFERROR(VLOOKUP($E190,'Nov 2015'!$D$1:$Z$300,22,FALSE),"-")</f>
        <v>-</v>
      </c>
      <c r="BT190" s="59" t="str">
        <f>IFERROR(VLOOKUP($E190,'Nov 2015'!$D$1:$Z$300,4,FALSE),"-")</f>
        <v>-</v>
      </c>
      <c r="BU190" s="59" t="str">
        <f>IFERROR(VLOOKUP(BT190,'Paid Invoices'!$F$6:$I$381,3,FALSE),"")</f>
        <v/>
      </c>
      <c r="BV190" s="59" t="str">
        <f>IFERROR(VLOOKUP(BT190,'Open Invoices'!$D$1:$E$3000,2,FALSE),"")</f>
        <v/>
      </c>
      <c r="BW190" s="59" t="str">
        <f>IFERROR(VLOOKUP($E190,'Oct 2015'!$D$1:$Z$300,22,FALSE),"-")</f>
        <v>-</v>
      </c>
      <c r="BX190" s="59" t="str">
        <f>IFERROR(VLOOKUP($E190,'Oct 2015'!$D$1:$Z$300,4,FALSE),"-")</f>
        <v>-</v>
      </c>
      <c r="BY190" s="59" t="str">
        <f>IFERROR(VLOOKUP(BX190,'Paid Invoices'!$F$6:$I$381,3,FALSE),"")</f>
        <v/>
      </c>
      <c r="BZ190" s="59" t="str">
        <f>IFERROR(VLOOKUP(BX190,'Open Invoices'!$D$1:$E$3000,2,FALSE),"")</f>
        <v/>
      </c>
      <c r="CA190" s="59" t="str">
        <f>IFERROR(VLOOKUP($E190,'Sep 2015'!$D$1:$Z$300,22,FALSE),"-")</f>
        <v>-</v>
      </c>
      <c r="CB190" s="59" t="str">
        <f>IFERROR(VLOOKUP($E190,'Sep 2015'!$D$1:$Z$300,4,FALSE),"-")</f>
        <v>-</v>
      </c>
      <c r="CC190" s="59" t="str">
        <f>IFERROR(VLOOKUP(CB190,'Paid Invoices'!$F$6:$I$381,3,FALSE),"")</f>
        <v/>
      </c>
      <c r="CD190" s="59" t="str">
        <f>IFERROR(VLOOKUP(CB190,'Open Invoices'!$D$1:$E$3000,2,FALSE),"")</f>
        <v/>
      </c>
      <c r="CE190" s="52"/>
      <c r="CF190" s="52" t="s">
        <v>2115</v>
      </c>
      <c r="CG190" s="49" t="str">
        <f>IFERROR(IFERROR(VLOOKUP($E190,'Asset Group  All Assets'!$B$1:$C$500,2,FALSE),(VLOOKUP($E190,'Missing-WSU-POs'!$B$1:$D$500,3,FALSE))),"?")</f>
        <v>Needed</v>
      </c>
      <c r="CH190" s="31" t="str">
        <f>IF(G190="","",G190)</f>
        <v/>
      </c>
      <c r="CI190" s="31" t="str">
        <f>IF(CG190=CH190,"","Wrong PO")</f>
        <v>Wrong PO</v>
      </c>
      <c r="CJ190" s="29" t="str">
        <f>IFERROR(IF(VLOOKUP($E190,'Org July 2016 '!$D$1:$Z$500,3,FALSE)=G190,"-","Wrong PO"),"new")</f>
        <v>-</v>
      </c>
      <c r="CK190" s="32" t="str">
        <f>IF(CJ190="wrong PO",(VLOOKUP($E190,'Org July 2016 '!$D$1:$Z$500,3,FALSE)),"")</f>
        <v/>
      </c>
      <c r="CL190" s="29" t="str">
        <f>IFERROR(IF(VLOOKUP($E190,'Org June 2016 '!$D$1:$Z$500,3,FALSE)=G190,"-","Wrong PO"),"new")</f>
        <v>-</v>
      </c>
      <c r="CM190" s="32" t="str">
        <f>IF(CL190="wrong PO",(VLOOKUP($E190,'Org June 2016 '!$D$1:$Z$500,3,FALSE)),"")</f>
        <v/>
      </c>
      <c r="CN190" s="29" t="str">
        <f>IFERROR(IF(VLOOKUP($E190,'May 2016'!D23:Z522,3,FALSE)=G190,"-","Wrong PO"),"new")</f>
        <v>new</v>
      </c>
      <c r="CO190" s="32" t="str">
        <f>IF(CN190="wrong PO",(VLOOKUP($E190,'May 2016'!D23:Z522,3,FALSE)),"")</f>
        <v/>
      </c>
      <c r="CP190" s="29" t="str">
        <f>IFERROR(IF(VLOOKUP($E190,'Apr 2016'!$D$1:$Z$500,3,FALSE)=G190,"-","Wrong PO"),"new")</f>
        <v>new</v>
      </c>
      <c r="CQ190" s="32" t="str">
        <f>IF(CP190="wrong PO",(VLOOKUP($E190,'Apr 2016'!$D$1:$Z$500,3,FALSE)),"")</f>
        <v/>
      </c>
      <c r="CR190" s="32" t="str">
        <f>IFERROR(IF(VLOOKUP($E190,'Mar 2016'!$D$1:$Z$500,3,FALSE)=G190,"-","Wrong PO"),"new")</f>
        <v>new</v>
      </c>
      <c r="CS190" s="32" t="str">
        <f>IF(CP190="wrong PO",(VLOOKUP($E190,'Mar 2016'!$D$1:$Z$500,3,FALSE)),"")</f>
        <v/>
      </c>
      <c r="CT190" s="32" t="str">
        <f>IFERROR(IF(VLOOKUP($E190,'Feb 2016'!$D$1:$Z$500,3,FALSE)=G190,"-","Wrong PO"),"new")</f>
        <v>new</v>
      </c>
      <c r="CU190" s="32" t="str">
        <f>IF(CP190="wrong PO",(VLOOKUP($E190,'Feb 2016'!$D$1:$Z$500,3,FALSE)),"")</f>
        <v/>
      </c>
      <c r="CV190" s="29" t="str">
        <f>IFERROR(IF(VLOOKUP($E190,'Jan 2016'!$D$1:$Z$500,3,FALSE)=G190,"-","Wrong PO"),"new")</f>
        <v>new</v>
      </c>
      <c r="CW190" s="32" t="str">
        <f>IF(CV190="wrong PO",(VLOOKUP($E190,'Jan 2016'!$D$1:$Z$500,3,FALSE)),"")</f>
        <v/>
      </c>
      <c r="CX190" s="29" t="str">
        <f>IFERROR(IF(VLOOKUP($E190,'Dec 2015'!$D$1:$Z$500,3,FALSE)=G190,"-","Wrong PO"),"new")</f>
        <v>new</v>
      </c>
      <c r="CY190" s="32" t="str">
        <f>IF(CX190="wrong PO",(VLOOKUP($E190,'Dec 2015'!$D$1:$Z$500,3,FALSE)),"")</f>
        <v/>
      </c>
      <c r="CZ190" s="29" t="str">
        <f>IFERROR(IF(VLOOKUP($E190,'Nov 2015'!$D$1:$Z$500,3,FALSE)=G190,"-","Wrong PO"),"new")</f>
        <v>new</v>
      </c>
      <c r="DA190" s="32" t="str">
        <f>IF(CZ190="wrong PO",(VLOOKUP($E190,'Nov 2015'!$D$1:$Z$500,3,FALSE)),"")</f>
        <v/>
      </c>
      <c r="DB190" s="29" t="str">
        <f>IFERROR(IF(VLOOKUP($E190,'Oct 2015'!$D$1:$Z$500,3,FALSE)=G190,"-","Wrong PO"),"new")</f>
        <v>new</v>
      </c>
      <c r="DC190" s="32" t="str">
        <f>IF(DB190="wrong PO",(VLOOKUP($E190,'Oct 2015'!$D$1:$Z$500,3,FALSE)),"")</f>
        <v/>
      </c>
      <c r="DD190" s="29" t="str">
        <f>IFERROR(IF(VLOOKUP($E190,'Sep 2015'!$D$1:$Z$500,3,FALSE)=G190,"-","Wrong PO"),"new")</f>
        <v>new</v>
      </c>
      <c r="DE190" s="32" t="str">
        <f>IF(DD190="wrong PO",(VLOOKUP($E190,'Sep 2015'!$D$1:$Z$500,3,FALSE)),"")</f>
        <v/>
      </c>
    </row>
    <row r="191" spans="1:109">
      <c r="A191" s="115">
        <v>24</v>
      </c>
      <c r="B191" s="2" t="s">
        <v>841</v>
      </c>
      <c r="C191" s="2" t="s">
        <v>510</v>
      </c>
      <c r="D191" s="2" t="s">
        <v>56</v>
      </c>
      <c r="E191" s="2" t="s">
        <v>222</v>
      </c>
      <c r="F191" s="2" t="s">
        <v>767</v>
      </c>
      <c r="G191" s="21" t="s">
        <v>94</v>
      </c>
      <c r="H191" s="21" t="str">
        <f>IFERROR(VLOOKUP($E191,'Wayne Master'!$B$1:$C$315,2,FALSE),"not on master")</f>
        <v>Call</v>
      </c>
      <c r="I191" s="11" t="s">
        <v>2109</v>
      </c>
      <c r="J191" s="3">
        <v>42536</v>
      </c>
      <c r="K191" s="2" t="s">
        <v>39</v>
      </c>
      <c r="L191" s="2" t="s">
        <v>417</v>
      </c>
      <c r="M191" s="2" t="s">
        <v>30</v>
      </c>
      <c r="N191" s="2" t="s">
        <v>31</v>
      </c>
      <c r="O191" s="2" t="s">
        <v>32</v>
      </c>
      <c r="P191" s="4">
        <v>1644</v>
      </c>
      <c r="Q191" s="4">
        <v>3531</v>
      </c>
      <c r="R191" s="4">
        <v>1887</v>
      </c>
      <c r="S191" s="5">
        <v>31.89</v>
      </c>
      <c r="T191" s="4">
        <v>1</v>
      </c>
      <c r="U191" s="4">
        <v>1</v>
      </c>
      <c r="V191" s="4">
        <v>0</v>
      </c>
      <c r="W191" s="5">
        <v>0</v>
      </c>
      <c r="X191" s="5">
        <v>0</v>
      </c>
      <c r="Y191" s="14">
        <v>31.89</v>
      </c>
      <c r="Z191" s="14">
        <v>0</v>
      </c>
      <c r="AA191" s="14">
        <v>31.89</v>
      </c>
      <c r="AB191" s="4">
        <v>24580</v>
      </c>
      <c r="AC191" s="55"/>
      <c r="AD191" s="59">
        <f>SUM(AI191,AM191,AQ191,AU191,AY191,BC191,BG191,BK191,BO191,BS191,BW191,CA191)</f>
        <v>59.5</v>
      </c>
      <c r="AE191" s="59">
        <f>(Q191*0.0169)+(U191*0.0598)</f>
        <v>59.733699999999999</v>
      </c>
      <c r="AF191" s="102" t="str">
        <f>IFERROR(IFERROR(VLOOKUP($G191,'FPO034'!$J$9:$Q$196,7,FALSE),(VLOOKUP($H191,'FPO034'!$J$9:$Q$196,7,FALSE))),"No PO")</f>
        <v>No PO</v>
      </c>
      <c r="AG191" s="102" t="str">
        <f>IFERROR(IFERROR(VLOOKUP($G191,'FPO034'!$J$9:$Q$196,8,FALSE),(VLOOKUP($H191,'FPO034'!$J$9:$Q$196,8,FALSE))),"No PO")</f>
        <v>No PO</v>
      </c>
      <c r="AH191" s="102" t="str">
        <f>IF(AG191&lt;&gt;0,"No",IF(AD191&gt;AF191,"No",IF(AD191/AE191&lt;1,"--",IF(AD191/AE191&lt;1.02,"Maybe","No"))))</f>
        <v>No</v>
      </c>
      <c r="AI191" s="59">
        <f>IFERROR(VLOOKUP($E191,'Rev2 Aug 16'!$D$1:$Z$300,22,FALSE),"-")</f>
        <v>31.89</v>
      </c>
      <c r="AJ191" s="59" t="str">
        <f>IFERROR(VLOOKUP($E191,'Rev2 Aug 16'!$D$1:$Z$300,5,FALSE),"-")</f>
        <v>WAY2001H6A</v>
      </c>
      <c r="AK191" s="59" t="str">
        <f>IFERROR(VLOOKUP(AJ191,'Paid Invoices'!$F$6:$I$381,3,FALSE),"")</f>
        <v/>
      </c>
      <c r="AL191" s="59" t="str">
        <f>IFERROR(VLOOKUP(AJ191,'Open Invoices'!$D$1:$E$3000,2,FALSE),"")</f>
        <v/>
      </c>
      <c r="AM191" s="59">
        <f>IFERROR(VLOOKUP($E191,'Rev2 July 16'!$D$1:$Z$300,22,FALSE),"-")</f>
        <v>27.61</v>
      </c>
      <c r="AN191" s="59" t="str">
        <f>IFERROR(VLOOKUP($E191,'Rev2 July 16'!$D$1:$Z$300,5,FALSE),"-")</f>
        <v>WAY2001G6A</v>
      </c>
      <c r="AO191" s="59" t="str">
        <f>IFERROR(VLOOKUP(AN191,'Paid Invoices'!$F$6:$I$381,3,FALSE),"")</f>
        <v/>
      </c>
      <c r="AP191" s="59" t="str">
        <f>IFERROR(VLOOKUP(AN191,'Open Invoices'!$D$1:$E$3000,2,FALSE),"")</f>
        <v/>
      </c>
      <c r="AQ191" s="59">
        <f>IFERROR(VLOOKUP($E191,'Rev June 16'!$D$1:$Z$300,22,FALSE),"-")</f>
        <v>0</v>
      </c>
      <c r="AR191" s="59" t="str">
        <f>IFERROR(VLOOKUP($E191,'Rev June 16'!$D$1:$Z$300,4,FALSE),"-")</f>
        <v>WAY2001F6A</v>
      </c>
      <c r="AS191" s="59" t="str">
        <f>IFERROR(VLOOKUP(AR191,'Paid Invoices'!$F$6:$I$381,3,FALSE),"")</f>
        <v/>
      </c>
      <c r="AT191" s="59" t="str">
        <f>IFERROR(VLOOKUP(AR191,'Open Invoices'!$D$1:$E$3000,2,FALSE),"")</f>
        <v/>
      </c>
      <c r="AU191" s="59" t="str">
        <f>IFERROR(VLOOKUP($E191,'May 2016'!$D$1:$Z$300,22,FALSE),"-")</f>
        <v>-</v>
      </c>
      <c r="AV191" s="59" t="str">
        <f>IFERROR(VLOOKUP($E191,'May 2016'!$D$1:$Z$300,4,FALSE),"-")</f>
        <v>-</v>
      </c>
      <c r="AW191" s="59" t="str">
        <f>IFERROR(VLOOKUP(AV191,'Paid Invoices'!$F$6:$I$381,3,FALSE),"")</f>
        <v/>
      </c>
      <c r="AX191" s="59" t="str">
        <f>IFERROR(VLOOKUP(AV191,'Open Invoices'!$D$1:$E$3000,2,FALSE),"")</f>
        <v/>
      </c>
      <c r="AY191" s="59" t="str">
        <f>IFERROR(VLOOKUP($E191,'Apr 2016'!$D$1:$Z$300,22,FALSE),"-")</f>
        <v>-</v>
      </c>
      <c r="AZ191" s="59" t="str">
        <f>IFERROR(VLOOKUP($E191,'Apr 2016'!$D$1:$Z$300,4,FALSE),"-")</f>
        <v>-</v>
      </c>
      <c r="BA191" s="59" t="str">
        <f>IFERROR(VLOOKUP(AZ191,'Paid Invoices'!$F$6:$I$381,3,FALSE),"")</f>
        <v/>
      </c>
      <c r="BB191" s="59" t="str">
        <f>IFERROR(VLOOKUP(AZ191,'Open Invoices'!$D$1:$E$3000,2,FALSE),"")</f>
        <v/>
      </c>
      <c r="BC191" s="59" t="str">
        <f>IFERROR(VLOOKUP($E191,'Mar 2016'!$D$1:$Z$300,22,FALSE),"-")</f>
        <v>-</v>
      </c>
      <c r="BD191" s="59" t="str">
        <f>IFERROR(VLOOKUP($E191,'Mar 2016'!$D$1:$Z$300,4,FALSE),"-")</f>
        <v>-</v>
      </c>
      <c r="BE191" s="59" t="str">
        <f>IFERROR(VLOOKUP(BD191,'Paid Invoices'!$F$6:$I$381,3,FALSE),"")</f>
        <v/>
      </c>
      <c r="BF191" s="59" t="str">
        <f>IFERROR(VLOOKUP(BD191,'Open Invoices'!$D$1:$E$3000,2,FALSE),"")</f>
        <v/>
      </c>
      <c r="BG191" s="59" t="str">
        <f>IFERROR(VLOOKUP($E191,'Feb 2016'!$D$1:$Z$300,22,FALSE),"-")</f>
        <v>-</v>
      </c>
      <c r="BH191" s="59" t="str">
        <f>IFERROR(VLOOKUP($E191,'Feb 2016'!$D$1:$Z$300,4,FALSE),"-")</f>
        <v>-</v>
      </c>
      <c r="BI191" s="59" t="str">
        <f>IFERROR(VLOOKUP(BH191,'Paid Invoices'!$F$6:$I$381,3,FALSE),"")</f>
        <v/>
      </c>
      <c r="BJ191" s="59" t="str">
        <f>IFERROR(VLOOKUP(BH191,'Open Invoices'!$D$1:$E$3000,2,FALSE),"")</f>
        <v/>
      </c>
      <c r="BK191" s="59" t="str">
        <f>IFERROR(VLOOKUP($E191,'Jan 2016'!$D$1:$Z$300,22,FALSE),"-")</f>
        <v>-</v>
      </c>
      <c r="BL191" s="59" t="str">
        <f>IFERROR(VLOOKUP($E191,'Jan 2016'!$D$1:$Z$300,4,FALSE),"-")</f>
        <v>-</v>
      </c>
      <c r="BM191" s="59" t="str">
        <f>IFERROR(VLOOKUP(BL191,'Paid Invoices'!$F$6:$I$381,3,FALSE),"")</f>
        <v/>
      </c>
      <c r="BN191" s="59" t="str">
        <f>IFERROR(VLOOKUP(BL191,'Open Invoices'!$D$1:$E$3000,2,FALSE),"")</f>
        <v/>
      </c>
      <c r="BO191" s="59" t="str">
        <f>IFERROR(VLOOKUP($E191,'Dec 2015'!$D$1:$Z$300,22,FALSE),"-")</f>
        <v>-</v>
      </c>
      <c r="BP191" s="59" t="str">
        <f>IFERROR(VLOOKUP($E191,'Dec 2015'!$D$1:$Z$300,4,FALSE),"-")</f>
        <v>-</v>
      </c>
      <c r="BQ191" s="59" t="str">
        <f>IFERROR(VLOOKUP(BP191,'Paid Invoices'!$F$6:$I$381,3,FALSE),"")</f>
        <v/>
      </c>
      <c r="BR191" s="59" t="str">
        <f>IFERROR(VLOOKUP(BP191,'Open Invoices'!$D$1:$E$3000,2,FALSE),"")</f>
        <v/>
      </c>
      <c r="BS191" s="59" t="str">
        <f>IFERROR(VLOOKUP($E191,'Nov 2015'!$D$1:$Z$300,22,FALSE),"-")</f>
        <v>-</v>
      </c>
      <c r="BT191" s="59" t="str">
        <f>IFERROR(VLOOKUP($E191,'Nov 2015'!$D$1:$Z$300,4,FALSE),"-")</f>
        <v>-</v>
      </c>
      <c r="BU191" s="59" t="str">
        <f>IFERROR(VLOOKUP(BT191,'Paid Invoices'!$F$6:$I$381,3,FALSE),"")</f>
        <v/>
      </c>
      <c r="BV191" s="59" t="str">
        <f>IFERROR(VLOOKUP(BT191,'Open Invoices'!$D$1:$E$3000,2,FALSE),"")</f>
        <v/>
      </c>
      <c r="BW191" s="59" t="str">
        <f>IFERROR(VLOOKUP($E191,'Oct 2015'!$D$1:$Z$300,22,FALSE),"-")</f>
        <v>-</v>
      </c>
      <c r="BX191" s="59" t="str">
        <f>IFERROR(VLOOKUP($E191,'Oct 2015'!$D$1:$Z$300,4,FALSE),"-")</f>
        <v>-</v>
      </c>
      <c r="BY191" s="59" t="str">
        <f>IFERROR(VLOOKUP(BX191,'Paid Invoices'!$F$6:$I$381,3,FALSE),"")</f>
        <v/>
      </c>
      <c r="BZ191" s="59" t="str">
        <f>IFERROR(VLOOKUP(BX191,'Open Invoices'!$D$1:$E$3000,2,FALSE),"")</f>
        <v/>
      </c>
      <c r="CA191" s="59" t="str">
        <f>IFERROR(VLOOKUP($E191,'Sep 2015'!$D$1:$Z$300,22,FALSE),"-")</f>
        <v>-</v>
      </c>
      <c r="CB191" s="59" t="str">
        <f>IFERROR(VLOOKUP($E191,'Sep 2015'!$D$1:$Z$300,4,FALSE),"-")</f>
        <v>-</v>
      </c>
      <c r="CC191" s="59" t="str">
        <f>IFERROR(VLOOKUP(CB191,'Paid Invoices'!$F$6:$I$381,3,FALSE),"")</f>
        <v/>
      </c>
      <c r="CD191" s="59" t="str">
        <f>IFERROR(VLOOKUP(CB191,'Open Invoices'!$D$1:$E$3000,2,FALSE),"")</f>
        <v/>
      </c>
      <c r="CE191" s="52"/>
      <c r="CF191" s="52" t="s">
        <v>2115</v>
      </c>
      <c r="CG191" s="49" t="str">
        <f>IFERROR(IFERROR(VLOOKUP($E191,'Asset Group  All Assets'!$B$1:$C$500,2,FALSE),(VLOOKUP($E191,'Missing-WSU-POs'!$B$1:$D$500,3,FALSE))),"?")</f>
        <v>Needed</v>
      </c>
      <c r="CH191" s="31" t="str">
        <f>IF(G191="","",G191)</f>
        <v/>
      </c>
      <c r="CI191" s="31" t="str">
        <f>IF(CG191=CH191,"","Wrong PO")</f>
        <v>Wrong PO</v>
      </c>
      <c r="CJ191" s="29" t="str">
        <f>IFERROR(IF(VLOOKUP($E191,'Org July 2016 '!$D$1:$Z$500,3,FALSE)=G191,"-","Wrong PO"),"new")</f>
        <v>-</v>
      </c>
      <c r="CK191" s="32" t="str">
        <f>IF(CJ191="wrong PO",(VLOOKUP($E191,'Org July 2016 '!$D$1:$Z$500,3,FALSE)),"")</f>
        <v/>
      </c>
      <c r="CL191" s="29" t="str">
        <f>IFERROR(IF(VLOOKUP($E191,'Org June 2016 '!$D$1:$Z$500,3,FALSE)=G191,"-","Wrong PO"),"new")</f>
        <v>-</v>
      </c>
      <c r="CM191" s="32" t="str">
        <f>IF(CL191="wrong PO",(VLOOKUP($E191,'Org June 2016 '!$D$1:$Z$500,3,FALSE)),"")</f>
        <v/>
      </c>
      <c r="CN191" s="29" t="str">
        <f>IFERROR(IF(VLOOKUP($E191,'May 2016'!D24:Z523,3,FALSE)=G191,"-","Wrong PO"),"new")</f>
        <v>new</v>
      </c>
      <c r="CO191" s="32" t="str">
        <f>IF(CN191="wrong PO",(VLOOKUP($E191,'May 2016'!D24:Z523,3,FALSE)),"")</f>
        <v/>
      </c>
      <c r="CP191" s="29" t="str">
        <f>IFERROR(IF(VLOOKUP($E191,'Apr 2016'!$D$1:$Z$500,3,FALSE)=G191,"-","Wrong PO"),"new")</f>
        <v>new</v>
      </c>
      <c r="CQ191" s="32" t="str">
        <f>IF(CP191="wrong PO",(VLOOKUP($E191,'Apr 2016'!$D$1:$Z$500,3,FALSE)),"")</f>
        <v/>
      </c>
      <c r="CR191" s="32" t="str">
        <f>IFERROR(IF(VLOOKUP($E191,'Mar 2016'!$D$1:$Z$500,3,FALSE)=G191,"-","Wrong PO"),"new")</f>
        <v>new</v>
      </c>
      <c r="CS191" s="32" t="str">
        <f>IF(CP191="wrong PO",(VLOOKUP($E191,'Mar 2016'!$D$1:$Z$500,3,FALSE)),"")</f>
        <v/>
      </c>
      <c r="CT191" s="32" t="str">
        <f>IFERROR(IF(VLOOKUP($E191,'Feb 2016'!$D$1:$Z$500,3,FALSE)=G191,"-","Wrong PO"),"new")</f>
        <v>new</v>
      </c>
      <c r="CU191" s="32" t="str">
        <f>IF(CP191="wrong PO",(VLOOKUP($E191,'Feb 2016'!$D$1:$Z$500,3,FALSE)),"")</f>
        <v/>
      </c>
      <c r="CV191" s="29" t="str">
        <f>IFERROR(IF(VLOOKUP($E191,'Jan 2016'!$D$1:$Z$500,3,FALSE)=G191,"-","Wrong PO"),"new")</f>
        <v>new</v>
      </c>
      <c r="CW191" s="32" t="str">
        <f>IF(CV191="wrong PO",(VLOOKUP($E191,'Jan 2016'!$D$1:$Z$500,3,FALSE)),"")</f>
        <v/>
      </c>
      <c r="CX191" s="29" t="str">
        <f>IFERROR(IF(VLOOKUP($E191,'Dec 2015'!$D$1:$Z$500,3,FALSE)=G191,"-","Wrong PO"),"new")</f>
        <v>new</v>
      </c>
      <c r="CY191" s="32" t="str">
        <f>IF(CX191="wrong PO",(VLOOKUP($E191,'Dec 2015'!$D$1:$Z$500,3,FALSE)),"")</f>
        <v/>
      </c>
      <c r="CZ191" s="29" t="str">
        <f>IFERROR(IF(VLOOKUP($E191,'Nov 2015'!$D$1:$Z$500,3,FALSE)=G191,"-","Wrong PO"),"new")</f>
        <v>new</v>
      </c>
      <c r="DA191" s="32" t="str">
        <f>IF(CZ191="wrong PO",(VLOOKUP($E191,'Nov 2015'!$D$1:$Z$500,3,FALSE)),"")</f>
        <v/>
      </c>
      <c r="DB191" s="29" t="str">
        <f>IFERROR(IF(VLOOKUP($E191,'Oct 2015'!$D$1:$Z$500,3,FALSE)=G191,"-","Wrong PO"),"new")</f>
        <v>new</v>
      </c>
      <c r="DC191" s="32" t="str">
        <f>IF(DB191="wrong PO",(VLOOKUP($E191,'Oct 2015'!$D$1:$Z$500,3,FALSE)),"")</f>
        <v/>
      </c>
      <c r="DD191" s="29" t="str">
        <f>IFERROR(IF(VLOOKUP($E191,'Sep 2015'!$D$1:$Z$500,3,FALSE)=G191,"-","Wrong PO"),"new")</f>
        <v>new</v>
      </c>
      <c r="DE191" s="32" t="str">
        <f>IF(DD191="wrong PO",(VLOOKUP($E191,'Sep 2015'!$D$1:$Z$500,3,FALSE)),"")</f>
        <v/>
      </c>
    </row>
    <row r="192" spans="1:109">
      <c r="A192" s="115">
        <v>25</v>
      </c>
      <c r="B192" s="2" t="s">
        <v>841</v>
      </c>
      <c r="C192" s="2" t="s">
        <v>510</v>
      </c>
      <c r="D192" s="2" t="s">
        <v>766</v>
      </c>
      <c r="E192" s="2" t="s">
        <v>223</v>
      </c>
      <c r="F192" s="2" t="s">
        <v>746</v>
      </c>
      <c r="G192" s="21" t="s">
        <v>94</v>
      </c>
      <c r="H192" s="21" t="str">
        <f>IFERROR(VLOOKUP($E192,'Wayne Master'!$B$1:$C$315,2,FALSE),"not on master")</f>
        <v>Call</v>
      </c>
      <c r="I192" s="11" t="s">
        <v>2109</v>
      </c>
      <c r="J192" s="3">
        <v>42526</v>
      </c>
      <c r="K192" s="2"/>
      <c r="L192" s="2" t="s">
        <v>747</v>
      </c>
      <c r="M192" s="2" t="s">
        <v>30</v>
      </c>
      <c r="N192" s="2" t="s">
        <v>31</v>
      </c>
      <c r="O192" s="2" t="s">
        <v>378</v>
      </c>
      <c r="P192" s="4">
        <v>500</v>
      </c>
      <c r="Q192" s="4">
        <v>503</v>
      </c>
      <c r="R192" s="4">
        <v>3</v>
      </c>
      <c r="S192" s="5">
        <v>0.08</v>
      </c>
      <c r="T192" s="4">
        <v>2350</v>
      </c>
      <c r="U192" s="4">
        <v>2467</v>
      </c>
      <c r="V192" s="4">
        <v>117</v>
      </c>
      <c r="W192" s="5">
        <v>9.65</v>
      </c>
      <c r="X192" s="5">
        <v>0</v>
      </c>
      <c r="Y192" s="14">
        <v>9.73</v>
      </c>
      <c r="Z192" s="14">
        <v>0</v>
      </c>
      <c r="AA192" s="14">
        <v>9.73</v>
      </c>
      <c r="AB192" s="4">
        <v>24580</v>
      </c>
      <c r="AC192" s="55"/>
      <c r="AD192" s="59">
        <f>SUM(AI192,AM192,AQ192,AU192,AY192,BC192,BG192,BK192,BO192,BS192,BW192,CA192)</f>
        <v>217</v>
      </c>
      <c r="AE192" s="59">
        <f>(Q192*0.0169)+(U192*0.0598)</f>
        <v>156.0273</v>
      </c>
      <c r="AF192" s="102" t="str">
        <f>IFERROR(IFERROR(VLOOKUP($G192,'FPO034'!$J$9:$Q$196,7,FALSE),(VLOOKUP($H192,'FPO034'!$J$9:$Q$196,7,FALSE))),"No PO")</f>
        <v>No PO</v>
      </c>
      <c r="AG192" s="102" t="str">
        <f>IFERROR(IFERROR(VLOOKUP($G192,'FPO034'!$J$9:$Q$196,8,FALSE),(VLOOKUP($H192,'FPO034'!$J$9:$Q$196,8,FALSE))),"No PO")</f>
        <v>No PO</v>
      </c>
      <c r="AH192" s="102" t="str">
        <f>IF(AG192&lt;&gt;0,"No",IF(AD192&gt;AF192,"No",IF(AD192/AE192&lt;1,"--",IF(AD192/AE192&lt;1.02,"Maybe","No"))))</f>
        <v>No</v>
      </c>
      <c r="AI192" s="59">
        <f>IFERROR(VLOOKUP($E192,'Rev2 Aug 16'!$D$1:$Z$300,22,FALSE),"-")</f>
        <v>9.73</v>
      </c>
      <c r="AJ192" s="59" t="str">
        <f>IFERROR(VLOOKUP($E192,'Rev2 Aug 16'!$D$1:$Z$300,5,FALSE),"-")</f>
        <v>WAY2001H6A</v>
      </c>
      <c r="AK192" s="59" t="str">
        <f>IFERROR(VLOOKUP(AJ192,'Paid Invoices'!$F$6:$I$381,3,FALSE),"")</f>
        <v/>
      </c>
      <c r="AL192" s="59" t="str">
        <f>IFERROR(VLOOKUP(AJ192,'Open Invoices'!$D$1:$E$3000,2,FALSE),"")</f>
        <v/>
      </c>
      <c r="AM192" s="59">
        <f>IFERROR(VLOOKUP($E192,'Rev2 July 16'!$D$1:$Z$300,22,FALSE),"-")</f>
        <v>207.27</v>
      </c>
      <c r="AN192" s="59" t="str">
        <f>IFERROR(VLOOKUP($E192,'Rev2 July 16'!$D$1:$Z$300,5,FALSE),"-")</f>
        <v>WAY2001G6A</v>
      </c>
      <c r="AO192" s="59" t="str">
        <f>IFERROR(VLOOKUP(AN192,'Paid Invoices'!$F$6:$I$381,3,FALSE),"")</f>
        <v/>
      </c>
      <c r="AP192" s="59" t="str">
        <f>IFERROR(VLOOKUP(AN192,'Open Invoices'!$D$1:$E$3000,2,FALSE),"")</f>
        <v/>
      </c>
      <c r="AQ192" s="59">
        <f>IFERROR(VLOOKUP($E192,'Rev June 16'!$D$1:$Z$300,22,FALSE),"-")</f>
        <v>0</v>
      </c>
      <c r="AR192" s="59" t="str">
        <f>IFERROR(VLOOKUP($E192,'Rev June 16'!$D$1:$Z$300,4,FALSE),"-")</f>
        <v>WAY2001F6A</v>
      </c>
      <c r="AS192" s="59" t="str">
        <f>IFERROR(VLOOKUP(AR192,'Paid Invoices'!$F$6:$I$381,3,FALSE),"")</f>
        <v/>
      </c>
      <c r="AT192" s="59" t="str">
        <f>IFERROR(VLOOKUP(AR192,'Open Invoices'!$D$1:$E$3000,2,FALSE),"")</f>
        <v/>
      </c>
      <c r="AU192" s="59" t="str">
        <f>IFERROR(VLOOKUP($E192,'May 2016'!$D$1:$Z$300,22,FALSE),"-")</f>
        <v>-</v>
      </c>
      <c r="AV192" s="59" t="str">
        <f>IFERROR(VLOOKUP($E192,'May 2016'!$D$1:$Z$300,4,FALSE),"-")</f>
        <v>-</v>
      </c>
      <c r="AW192" s="59" t="str">
        <f>IFERROR(VLOOKUP(AV192,'Paid Invoices'!$F$6:$I$381,3,FALSE),"")</f>
        <v/>
      </c>
      <c r="AX192" s="59" t="str">
        <f>IFERROR(VLOOKUP(AV192,'Open Invoices'!$D$1:$E$3000,2,FALSE),"")</f>
        <v/>
      </c>
      <c r="AY192" s="59" t="str">
        <f>IFERROR(VLOOKUP($E192,'Apr 2016'!$D$1:$Z$300,22,FALSE),"-")</f>
        <v>-</v>
      </c>
      <c r="AZ192" s="59" t="str">
        <f>IFERROR(VLOOKUP($E192,'Apr 2016'!$D$1:$Z$300,4,FALSE),"-")</f>
        <v>-</v>
      </c>
      <c r="BA192" s="59" t="str">
        <f>IFERROR(VLOOKUP(AZ192,'Paid Invoices'!$F$6:$I$381,3,FALSE),"")</f>
        <v/>
      </c>
      <c r="BB192" s="59" t="str">
        <f>IFERROR(VLOOKUP(AZ192,'Open Invoices'!$D$1:$E$3000,2,FALSE),"")</f>
        <v/>
      </c>
      <c r="BC192" s="59" t="str">
        <f>IFERROR(VLOOKUP($E192,'Mar 2016'!$D$1:$Z$300,22,FALSE),"-")</f>
        <v>-</v>
      </c>
      <c r="BD192" s="59" t="str">
        <f>IFERROR(VLOOKUP($E192,'Mar 2016'!$D$1:$Z$300,4,FALSE),"-")</f>
        <v>-</v>
      </c>
      <c r="BE192" s="59" t="str">
        <f>IFERROR(VLOOKUP(BD192,'Paid Invoices'!$F$6:$I$381,3,FALSE),"")</f>
        <v/>
      </c>
      <c r="BF192" s="59" t="str">
        <f>IFERROR(VLOOKUP(BD192,'Open Invoices'!$D$1:$E$3000,2,FALSE),"")</f>
        <v/>
      </c>
      <c r="BG192" s="59" t="str">
        <f>IFERROR(VLOOKUP($E192,'Feb 2016'!$D$1:$Z$300,22,FALSE),"-")</f>
        <v>-</v>
      </c>
      <c r="BH192" s="59" t="str">
        <f>IFERROR(VLOOKUP($E192,'Feb 2016'!$D$1:$Z$300,4,FALSE),"-")</f>
        <v>-</v>
      </c>
      <c r="BI192" s="59" t="str">
        <f>IFERROR(VLOOKUP(BH192,'Paid Invoices'!$F$6:$I$381,3,FALSE),"")</f>
        <v/>
      </c>
      <c r="BJ192" s="59" t="str">
        <f>IFERROR(VLOOKUP(BH192,'Open Invoices'!$D$1:$E$3000,2,FALSE),"")</f>
        <v/>
      </c>
      <c r="BK192" s="59" t="str">
        <f>IFERROR(VLOOKUP($E192,'Jan 2016'!$D$1:$Z$300,22,FALSE),"-")</f>
        <v>-</v>
      </c>
      <c r="BL192" s="59" t="str">
        <f>IFERROR(VLOOKUP($E192,'Jan 2016'!$D$1:$Z$300,4,FALSE),"-")</f>
        <v>-</v>
      </c>
      <c r="BM192" s="59" t="str">
        <f>IFERROR(VLOOKUP(BL192,'Paid Invoices'!$F$6:$I$381,3,FALSE),"")</f>
        <v/>
      </c>
      <c r="BN192" s="59" t="str">
        <f>IFERROR(VLOOKUP(BL192,'Open Invoices'!$D$1:$E$3000,2,FALSE),"")</f>
        <v/>
      </c>
      <c r="BO192" s="59" t="str">
        <f>IFERROR(VLOOKUP($E192,'Dec 2015'!$D$1:$Z$300,22,FALSE),"-")</f>
        <v>-</v>
      </c>
      <c r="BP192" s="59" t="str">
        <f>IFERROR(VLOOKUP($E192,'Dec 2015'!$D$1:$Z$300,4,FALSE),"-")</f>
        <v>-</v>
      </c>
      <c r="BQ192" s="59" t="str">
        <f>IFERROR(VLOOKUP(BP192,'Paid Invoices'!$F$6:$I$381,3,FALSE),"")</f>
        <v/>
      </c>
      <c r="BR192" s="59" t="str">
        <f>IFERROR(VLOOKUP(BP192,'Open Invoices'!$D$1:$E$3000,2,FALSE),"")</f>
        <v/>
      </c>
      <c r="BS192" s="59" t="str">
        <f>IFERROR(VLOOKUP($E192,'Nov 2015'!$D$1:$Z$300,22,FALSE),"-")</f>
        <v>-</v>
      </c>
      <c r="BT192" s="59" t="str">
        <f>IFERROR(VLOOKUP($E192,'Nov 2015'!$D$1:$Z$300,4,FALSE),"-")</f>
        <v>-</v>
      </c>
      <c r="BU192" s="59" t="str">
        <f>IFERROR(VLOOKUP(BT192,'Paid Invoices'!$F$6:$I$381,3,FALSE),"")</f>
        <v/>
      </c>
      <c r="BV192" s="59" t="str">
        <f>IFERROR(VLOOKUP(BT192,'Open Invoices'!$D$1:$E$3000,2,FALSE),"")</f>
        <v/>
      </c>
      <c r="BW192" s="59" t="str">
        <f>IFERROR(VLOOKUP($E192,'Oct 2015'!$D$1:$Z$300,22,FALSE),"-")</f>
        <v>-</v>
      </c>
      <c r="BX192" s="59" t="str">
        <f>IFERROR(VLOOKUP($E192,'Oct 2015'!$D$1:$Z$300,4,FALSE),"-")</f>
        <v>-</v>
      </c>
      <c r="BY192" s="59" t="str">
        <f>IFERROR(VLOOKUP(BX192,'Paid Invoices'!$F$6:$I$381,3,FALSE),"")</f>
        <v/>
      </c>
      <c r="BZ192" s="59" t="str">
        <f>IFERROR(VLOOKUP(BX192,'Open Invoices'!$D$1:$E$3000,2,FALSE),"")</f>
        <v/>
      </c>
      <c r="CA192" s="59" t="str">
        <f>IFERROR(VLOOKUP($E192,'Sep 2015'!$D$1:$Z$300,22,FALSE),"-")</f>
        <v>-</v>
      </c>
      <c r="CB192" s="59" t="str">
        <f>IFERROR(VLOOKUP($E192,'Sep 2015'!$D$1:$Z$300,4,FALSE),"-")</f>
        <v>-</v>
      </c>
      <c r="CC192" s="59" t="str">
        <f>IFERROR(VLOOKUP(CB192,'Paid Invoices'!$F$6:$I$381,3,FALSE),"")</f>
        <v/>
      </c>
      <c r="CD192" s="59" t="str">
        <f>IFERROR(VLOOKUP(CB192,'Open Invoices'!$D$1:$E$3000,2,FALSE),"")</f>
        <v/>
      </c>
      <c r="CE192" s="52"/>
      <c r="CF192" s="52" t="s">
        <v>2115</v>
      </c>
      <c r="CG192" s="49" t="str">
        <f>IFERROR(IFERROR(VLOOKUP($E192,'Asset Group  All Assets'!$B$1:$C$500,2,FALSE),(VLOOKUP($E192,'Missing-WSU-POs'!$B$1:$D$500,3,FALSE))),"?")</f>
        <v>Needed</v>
      </c>
      <c r="CH192" s="31" t="str">
        <f>IF(G192="","",G192)</f>
        <v/>
      </c>
      <c r="CI192" s="31" t="str">
        <f>IF(CG192=CH192,"","Wrong PO")</f>
        <v>Wrong PO</v>
      </c>
      <c r="CJ192" s="29" t="str">
        <f>IFERROR(IF(VLOOKUP($E192,'Org July 2016 '!$D$1:$Z$500,3,FALSE)=G192,"-","Wrong PO"),"new")</f>
        <v>-</v>
      </c>
      <c r="CK192" s="32" t="str">
        <f>IF(CJ192="wrong PO",(VLOOKUP($E192,'Org July 2016 '!$D$1:$Z$500,3,FALSE)),"")</f>
        <v/>
      </c>
      <c r="CL192" s="29" t="str">
        <f>IFERROR(IF(VLOOKUP($E192,'Org June 2016 '!$D$1:$Z$500,3,FALSE)=G192,"-","Wrong PO"),"new")</f>
        <v>-</v>
      </c>
      <c r="CM192" s="32" t="str">
        <f>IF(CL192="wrong PO",(VLOOKUP($E192,'Org June 2016 '!$D$1:$Z$500,3,FALSE)),"")</f>
        <v/>
      </c>
      <c r="CN192" s="29" t="str">
        <f>IFERROR(IF(VLOOKUP($E192,'May 2016'!D25:Z524,3,FALSE)=G192,"-","Wrong PO"),"new")</f>
        <v>new</v>
      </c>
      <c r="CO192" s="32" t="str">
        <f>IF(CN192="wrong PO",(VLOOKUP($E192,'May 2016'!D25:Z524,3,FALSE)),"")</f>
        <v/>
      </c>
      <c r="CP192" s="29" t="str">
        <f>IFERROR(IF(VLOOKUP($E192,'Apr 2016'!$D$1:$Z$500,3,FALSE)=G192,"-","Wrong PO"),"new")</f>
        <v>new</v>
      </c>
      <c r="CQ192" s="32" t="str">
        <f>IF(CP192="wrong PO",(VLOOKUP($E192,'Apr 2016'!$D$1:$Z$500,3,FALSE)),"")</f>
        <v/>
      </c>
      <c r="CR192" s="32" t="str">
        <f>IFERROR(IF(VLOOKUP($E192,'Mar 2016'!$D$1:$Z$500,3,FALSE)=G192,"-","Wrong PO"),"new")</f>
        <v>new</v>
      </c>
      <c r="CS192" s="32" t="str">
        <f>IF(CP192="wrong PO",(VLOOKUP($E192,'Mar 2016'!$D$1:$Z$500,3,FALSE)),"")</f>
        <v/>
      </c>
      <c r="CT192" s="32" t="str">
        <f>IFERROR(IF(VLOOKUP($E192,'Feb 2016'!$D$1:$Z$500,3,FALSE)=G192,"-","Wrong PO"),"new")</f>
        <v>new</v>
      </c>
      <c r="CU192" s="32" t="str">
        <f>IF(CP192="wrong PO",(VLOOKUP($E192,'Feb 2016'!$D$1:$Z$500,3,FALSE)),"")</f>
        <v/>
      </c>
      <c r="CV192" s="29" t="str">
        <f>IFERROR(IF(VLOOKUP($E192,'Jan 2016'!$D$1:$Z$500,3,FALSE)=G192,"-","Wrong PO"),"new")</f>
        <v>new</v>
      </c>
      <c r="CW192" s="32" t="str">
        <f>IF(CV192="wrong PO",(VLOOKUP($E192,'Jan 2016'!$D$1:$Z$500,3,FALSE)),"")</f>
        <v/>
      </c>
      <c r="CX192" s="29" t="str">
        <f>IFERROR(IF(VLOOKUP($E192,'Dec 2015'!$D$1:$Z$500,3,FALSE)=G192,"-","Wrong PO"),"new")</f>
        <v>new</v>
      </c>
      <c r="CY192" s="32" t="str">
        <f>IF(CX192="wrong PO",(VLOOKUP($E192,'Dec 2015'!$D$1:$Z$500,3,FALSE)),"")</f>
        <v/>
      </c>
      <c r="CZ192" s="29" t="str">
        <f>IFERROR(IF(VLOOKUP($E192,'Nov 2015'!$D$1:$Z$500,3,FALSE)=G192,"-","Wrong PO"),"new")</f>
        <v>new</v>
      </c>
      <c r="DA192" s="32" t="str">
        <f>IF(CZ192="wrong PO",(VLOOKUP($E192,'Nov 2015'!$D$1:$Z$500,3,FALSE)),"")</f>
        <v/>
      </c>
      <c r="DB192" s="29" t="str">
        <f>IFERROR(IF(VLOOKUP($E192,'Oct 2015'!$D$1:$Z$500,3,FALSE)=G192,"-","Wrong PO"),"new")</f>
        <v>new</v>
      </c>
      <c r="DC192" s="32" t="str">
        <f>IF(DB192="wrong PO",(VLOOKUP($E192,'Oct 2015'!$D$1:$Z$500,3,FALSE)),"")</f>
        <v/>
      </c>
      <c r="DD192" s="29" t="str">
        <f>IFERROR(IF(VLOOKUP($E192,'Sep 2015'!$D$1:$Z$500,3,FALSE)=G192,"-","Wrong PO"),"new")</f>
        <v>new</v>
      </c>
      <c r="DE192" s="32" t="str">
        <f>IF(DD192="wrong PO",(VLOOKUP($E192,'Sep 2015'!$D$1:$Z$500,3,FALSE)),"")</f>
        <v/>
      </c>
    </row>
    <row r="193" spans="1:109">
      <c r="A193" s="115">
        <v>26</v>
      </c>
      <c r="B193" s="2" t="s">
        <v>841</v>
      </c>
      <c r="C193" s="2" t="s">
        <v>510</v>
      </c>
      <c r="D193" s="2" t="s">
        <v>729</v>
      </c>
      <c r="E193" s="2" t="s">
        <v>225</v>
      </c>
      <c r="F193" s="2" t="s">
        <v>67</v>
      </c>
      <c r="G193" s="21" t="s">
        <v>94</v>
      </c>
      <c r="H193" s="21" t="str">
        <f>IFERROR(VLOOKUP($E193,'Wayne Master'!$B$1:$C$315,2,FALSE),"not on master")</f>
        <v>Call</v>
      </c>
      <c r="I193" s="11" t="s">
        <v>2109</v>
      </c>
      <c r="J193" s="3">
        <v>42501</v>
      </c>
      <c r="K193" s="2"/>
      <c r="L193" s="2" t="s">
        <v>722</v>
      </c>
      <c r="M193" s="2" t="s">
        <v>394</v>
      </c>
      <c r="N193" s="2" t="s">
        <v>31</v>
      </c>
      <c r="O193" s="2" t="s">
        <v>382</v>
      </c>
      <c r="P193" s="4">
        <v>10</v>
      </c>
      <c r="Q193" s="4">
        <v>10</v>
      </c>
      <c r="R193" s="4">
        <v>0</v>
      </c>
      <c r="S193" s="14">
        <v>0</v>
      </c>
      <c r="T193" s="4">
        <v>10</v>
      </c>
      <c r="U193" s="4">
        <v>10</v>
      </c>
      <c r="V193" s="4">
        <v>0</v>
      </c>
      <c r="W193" s="5">
        <v>0</v>
      </c>
      <c r="X193" s="5">
        <v>0</v>
      </c>
      <c r="Y193" s="14">
        <v>0</v>
      </c>
      <c r="Z193" s="14">
        <v>0</v>
      </c>
      <c r="AA193" s="14">
        <v>0</v>
      </c>
      <c r="AB193" s="4">
        <v>24580</v>
      </c>
      <c r="AC193" s="55"/>
      <c r="AD193" s="59">
        <f>SUM(AI193,AM193,AQ193,AU193,AY193,BC193,BG193,BK193,BO193,BS193,BW193,CA193)</f>
        <v>0</v>
      </c>
      <c r="AE193" s="59">
        <f>(Q193*0.0169)+(U193*0.0598)</f>
        <v>0.7669999999999999</v>
      </c>
      <c r="AF193" s="102" t="str">
        <f>IFERROR(IFERROR(VLOOKUP($G193,'FPO034'!$J$9:$Q$196,7,FALSE),(VLOOKUP($H193,'FPO034'!$J$9:$Q$196,7,FALSE))),"No PO")</f>
        <v>No PO</v>
      </c>
      <c r="AG193" s="102" t="str">
        <f>IFERROR(IFERROR(VLOOKUP($G193,'FPO034'!$J$9:$Q$196,8,FALSE),(VLOOKUP($H193,'FPO034'!$J$9:$Q$196,8,FALSE))),"No PO")</f>
        <v>No PO</v>
      </c>
      <c r="AH193" s="102" t="str">
        <f>IF(AG193&lt;&gt;0,"No",IF(AD193&gt;AF193,"No",IF(AD193/AE193&lt;1,"--",IF(AD193/AE193&lt;1.02,"Maybe","No"))))</f>
        <v>No</v>
      </c>
      <c r="AI193" s="59" t="str">
        <f>IFERROR(VLOOKUP($E193,'Rev2 Aug 16'!$D$1:$Z$300,22,FALSE),"-")</f>
        <v>-</v>
      </c>
      <c r="AJ193" s="59" t="str">
        <f>IFERROR(VLOOKUP($E193,'Rev2 Aug 16'!$D$1:$Z$300,5,FALSE),"-")</f>
        <v>-</v>
      </c>
      <c r="AK193" s="59" t="str">
        <f>IFERROR(VLOOKUP(AJ193,'Paid Invoices'!$F$6:$I$381,3,FALSE),"")</f>
        <v/>
      </c>
      <c r="AL193" s="59" t="str">
        <f>IFERROR(VLOOKUP(AJ193,'Open Invoices'!$D$1:$E$3000,2,FALSE),"")</f>
        <v/>
      </c>
      <c r="AM193" s="59" t="str">
        <f>IFERROR(VLOOKUP($E193,'Rev2 July 16'!$D$1:$Z$300,22,FALSE),"-")</f>
        <v>-</v>
      </c>
      <c r="AN193" s="59" t="str">
        <f>IFERROR(VLOOKUP($E193,'Rev2 July 16'!$D$1:$Z$300,5,FALSE),"-")</f>
        <v>-</v>
      </c>
      <c r="AO193" s="59" t="str">
        <f>IFERROR(VLOOKUP(AN193,'Paid Invoices'!$F$6:$I$381,3,FALSE),"")</f>
        <v/>
      </c>
      <c r="AP193" s="59" t="str">
        <f>IFERROR(VLOOKUP(AN193,'Open Invoices'!$D$1:$E$3000,2,FALSE),"")</f>
        <v/>
      </c>
      <c r="AQ193" s="59">
        <f>IFERROR(VLOOKUP($E193,'Rev June 16'!$D$1:$Z$300,22,FALSE),"-")</f>
        <v>0</v>
      </c>
      <c r="AR193" s="59" t="str">
        <f>IFERROR(VLOOKUP($E193,'Rev June 16'!$D$1:$Z$300,4,FALSE),"-")</f>
        <v>WAY2001F6A</v>
      </c>
      <c r="AS193" s="59" t="str">
        <f>IFERROR(VLOOKUP(AR193,'Paid Invoices'!$F$6:$I$381,3,FALSE),"")</f>
        <v/>
      </c>
      <c r="AT193" s="59" t="str">
        <f>IFERROR(VLOOKUP(AR193,'Open Invoices'!$D$1:$E$3000,2,FALSE),"")</f>
        <v/>
      </c>
      <c r="AU193" s="59" t="str">
        <f>IFERROR(VLOOKUP($E193,'May 2016'!$D$1:$Z$300,22,FALSE),"-")</f>
        <v>-</v>
      </c>
      <c r="AV193" s="59" t="str">
        <f>IFERROR(VLOOKUP($E193,'May 2016'!$D$1:$Z$300,4,FALSE),"-")</f>
        <v>-</v>
      </c>
      <c r="AW193" s="59" t="str">
        <f>IFERROR(VLOOKUP(AV193,'Paid Invoices'!$F$6:$I$381,3,FALSE),"")</f>
        <v/>
      </c>
      <c r="AX193" s="59" t="str">
        <f>IFERROR(VLOOKUP(AV193,'Open Invoices'!$D$1:$E$3000,2,FALSE),"")</f>
        <v/>
      </c>
      <c r="AY193" s="59" t="str">
        <f>IFERROR(VLOOKUP($E193,'Apr 2016'!$D$1:$Z$300,22,FALSE),"-")</f>
        <v>-</v>
      </c>
      <c r="AZ193" s="59" t="str">
        <f>IFERROR(VLOOKUP($E193,'Apr 2016'!$D$1:$Z$300,4,FALSE),"-")</f>
        <v>-</v>
      </c>
      <c r="BA193" s="59" t="str">
        <f>IFERROR(VLOOKUP(AZ193,'Paid Invoices'!$F$6:$I$381,3,FALSE),"")</f>
        <v/>
      </c>
      <c r="BB193" s="59" t="str">
        <f>IFERROR(VLOOKUP(AZ193,'Open Invoices'!$D$1:$E$3000,2,FALSE),"")</f>
        <v/>
      </c>
      <c r="BC193" s="59" t="str">
        <f>IFERROR(VLOOKUP($E193,'Mar 2016'!$D$1:$Z$300,22,FALSE),"-")</f>
        <v>-</v>
      </c>
      <c r="BD193" s="59" t="str">
        <f>IFERROR(VLOOKUP($E193,'Mar 2016'!$D$1:$Z$300,4,FALSE),"-")</f>
        <v>-</v>
      </c>
      <c r="BE193" s="59" t="str">
        <f>IFERROR(VLOOKUP(BD193,'Paid Invoices'!$F$6:$I$381,3,FALSE),"")</f>
        <v/>
      </c>
      <c r="BF193" s="59" t="str">
        <f>IFERROR(VLOOKUP(BD193,'Open Invoices'!$D$1:$E$3000,2,FALSE),"")</f>
        <v/>
      </c>
      <c r="BG193" s="59" t="str">
        <f>IFERROR(VLOOKUP($E193,'Feb 2016'!$D$1:$Z$300,22,FALSE),"-")</f>
        <v>-</v>
      </c>
      <c r="BH193" s="59" t="str">
        <f>IFERROR(VLOOKUP($E193,'Feb 2016'!$D$1:$Z$300,4,FALSE),"-")</f>
        <v>-</v>
      </c>
      <c r="BI193" s="59" t="str">
        <f>IFERROR(VLOOKUP(BH193,'Paid Invoices'!$F$6:$I$381,3,FALSE),"")</f>
        <v/>
      </c>
      <c r="BJ193" s="59" t="str">
        <f>IFERROR(VLOOKUP(BH193,'Open Invoices'!$D$1:$E$3000,2,FALSE),"")</f>
        <v/>
      </c>
      <c r="BK193" s="59" t="str">
        <f>IFERROR(VLOOKUP($E193,'Jan 2016'!$D$1:$Z$300,22,FALSE),"-")</f>
        <v>-</v>
      </c>
      <c r="BL193" s="59" t="str">
        <f>IFERROR(VLOOKUP($E193,'Jan 2016'!$D$1:$Z$300,4,FALSE),"-")</f>
        <v>-</v>
      </c>
      <c r="BM193" s="59" t="str">
        <f>IFERROR(VLOOKUP(BL193,'Paid Invoices'!$F$6:$I$381,3,FALSE),"")</f>
        <v/>
      </c>
      <c r="BN193" s="59" t="str">
        <f>IFERROR(VLOOKUP(BL193,'Open Invoices'!$D$1:$E$3000,2,FALSE),"")</f>
        <v/>
      </c>
      <c r="BO193" s="59" t="str">
        <f>IFERROR(VLOOKUP($E193,'Dec 2015'!$D$1:$Z$300,22,FALSE),"-")</f>
        <v>-</v>
      </c>
      <c r="BP193" s="59" t="str">
        <f>IFERROR(VLOOKUP($E193,'Dec 2015'!$D$1:$Z$300,4,FALSE),"-")</f>
        <v>-</v>
      </c>
      <c r="BQ193" s="59" t="str">
        <f>IFERROR(VLOOKUP(BP193,'Paid Invoices'!$F$6:$I$381,3,FALSE),"")</f>
        <v/>
      </c>
      <c r="BR193" s="59" t="str">
        <f>IFERROR(VLOOKUP(BP193,'Open Invoices'!$D$1:$E$3000,2,FALSE),"")</f>
        <v/>
      </c>
      <c r="BS193" s="59" t="str">
        <f>IFERROR(VLOOKUP($E193,'Nov 2015'!$D$1:$Z$300,22,FALSE),"-")</f>
        <v>-</v>
      </c>
      <c r="BT193" s="59" t="str">
        <f>IFERROR(VLOOKUP($E193,'Nov 2015'!$D$1:$Z$300,4,FALSE),"-")</f>
        <v>-</v>
      </c>
      <c r="BU193" s="59" t="str">
        <f>IFERROR(VLOOKUP(BT193,'Paid Invoices'!$F$6:$I$381,3,FALSE),"")</f>
        <v/>
      </c>
      <c r="BV193" s="59" t="str">
        <f>IFERROR(VLOOKUP(BT193,'Open Invoices'!$D$1:$E$3000,2,FALSE),"")</f>
        <v/>
      </c>
      <c r="BW193" s="59" t="str">
        <f>IFERROR(VLOOKUP($E193,'Oct 2015'!$D$1:$Z$300,22,FALSE),"-")</f>
        <v>-</v>
      </c>
      <c r="BX193" s="59" t="str">
        <f>IFERROR(VLOOKUP($E193,'Oct 2015'!$D$1:$Z$300,4,FALSE),"-")</f>
        <v>-</v>
      </c>
      <c r="BY193" s="59" t="str">
        <f>IFERROR(VLOOKUP(BX193,'Paid Invoices'!$F$6:$I$381,3,FALSE),"")</f>
        <v/>
      </c>
      <c r="BZ193" s="59" t="str">
        <f>IFERROR(VLOOKUP(BX193,'Open Invoices'!$D$1:$E$3000,2,FALSE),"")</f>
        <v/>
      </c>
      <c r="CA193" s="59" t="str">
        <f>IFERROR(VLOOKUP($E193,'Sep 2015'!$D$1:$Z$300,22,FALSE),"-")</f>
        <v>-</v>
      </c>
      <c r="CB193" s="59" t="str">
        <f>IFERROR(VLOOKUP($E193,'Sep 2015'!$D$1:$Z$300,4,FALSE),"-")</f>
        <v>-</v>
      </c>
      <c r="CC193" s="59" t="str">
        <f>IFERROR(VLOOKUP(CB193,'Paid Invoices'!$F$6:$I$381,3,FALSE),"")</f>
        <v/>
      </c>
      <c r="CD193" s="59" t="str">
        <f>IFERROR(VLOOKUP(CB193,'Open Invoices'!$D$1:$E$3000,2,FALSE),"")</f>
        <v/>
      </c>
      <c r="CE193" s="52"/>
      <c r="CF193" s="52" t="s">
        <v>2115</v>
      </c>
      <c r="CG193" s="49" t="str">
        <f>IFERROR(IFERROR(VLOOKUP($E193,'Asset Group  All Assets'!$B$1:$C$500,2,FALSE),(VLOOKUP($E193,'Missing-WSU-POs'!$B$1:$D$500,3,FALSE))),"?")</f>
        <v>Needed</v>
      </c>
      <c r="CH193" s="31" t="str">
        <f>IF(G193="","",G193)</f>
        <v/>
      </c>
      <c r="CI193" s="31" t="str">
        <f>IF(CG193=CH193,"","Wrong PO")</f>
        <v>Wrong PO</v>
      </c>
      <c r="CJ193" s="29" t="str">
        <f>IFERROR(IF(VLOOKUP($E193,'Org July 2016 '!$D$1:$Z$500,3,FALSE)=G193,"-","Wrong PO"),"new")</f>
        <v>-</v>
      </c>
      <c r="CK193" s="32" t="str">
        <f>IF(CJ193="wrong PO",(VLOOKUP($E193,'Org July 2016 '!$D$1:$Z$500,3,FALSE)),"")</f>
        <v/>
      </c>
      <c r="CL193" s="29" t="str">
        <f>IFERROR(IF(VLOOKUP($E193,'Org June 2016 '!$D$1:$Z$500,3,FALSE)=G193,"-","Wrong PO"),"new")</f>
        <v>-</v>
      </c>
      <c r="CM193" s="32" t="str">
        <f>IF(CL193="wrong PO",(VLOOKUP($E193,'Org June 2016 '!$D$1:$Z$500,3,FALSE)),"")</f>
        <v/>
      </c>
      <c r="CN193" s="29" t="str">
        <f>IFERROR(IF(VLOOKUP($E193,'May 2016'!D26:Z525,3,FALSE)=G193,"-","Wrong PO"),"new")</f>
        <v>new</v>
      </c>
      <c r="CO193" s="32" t="str">
        <f>IF(CN193="wrong PO",(VLOOKUP($E193,'May 2016'!D26:Z525,3,FALSE)),"")</f>
        <v/>
      </c>
      <c r="CP193" s="29" t="str">
        <f>IFERROR(IF(VLOOKUP($E193,'Apr 2016'!$D$1:$Z$500,3,FALSE)=G193,"-","Wrong PO"),"new")</f>
        <v>new</v>
      </c>
      <c r="CQ193" s="32" t="str">
        <f>IF(CP193="wrong PO",(VLOOKUP($E193,'Apr 2016'!$D$1:$Z$500,3,FALSE)),"")</f>
        <v/>
      </c>
      <c r="CR193" s="32" t="str">
        <f>IFERROR(IF(VLOOKUP($E193,'Mar 2016'!$D$1:$Z$500,3,FALSE)=G193,"-","Wrong PO"),"new")</f>
        <v>new</v>
      </c>
      <c r="CS193" s="32" t="str">
        <f>IF(CP193="wrong PO",(VLOOKUP($E193,'Mar 2016'!$D$1:$Z$500,3,FALSE)),"")</f>
        <v/>
      </c>
      <c r="CT193" s="32" t="str">
        <f>IFERROR(IF(VLOOKUP($E193,'Feb 2016'!$D$1:$Z$500,3,FALSE)=G193,"-","Wrong PO"),"new")</f>
        <v>new</v>
      </c>
      <c r="CU193" s="32" t="str">
        <f>IF(CP193="wrong PO",(VLOOKUP($E193,'Feb 2016'!$D$1:$Z$500,3,FALSE)),"")</f>
        <v/>
      </c>
      <c r="CV193" s="29" t="str">
        <f>IFERROR(IF(VLOOKUP($E193,'Jan 2016'!$D$1:$Z$500,3,FALSE)=G193,"-","Wrong PO"),"new")</f>
        <v>new</v>
      </c>
      <c r="CW193" s="32" t="str">
        <f>IF(CV193="wrong PO",(VLOOKUP($E193,'Jan 2016'!$D$1:$Z$500,3,FALSE)),"")</f>
        <v/>
      </c>
      <c r="CX193" s="29" t="str">
        <f>IFERROR(IF(VLOOKUP($E193,'Dec 2015'!$D$1:$Z$500,3,FALSE)=G193,"-","Wrong PO"),"new")</f>
        <v>new</v>
      </c>
      <c r="CY193" s="32" t="str">
        <f>IF(CX193="wrong PO",(VLOOKUP($E193,'Dec 2015'!$D$1:$Z$500,3,FALSE)),"")</f>
        <v/>
      </c>
      <c r="CZ193" s="29" t="str">
        <f>IFERROR(IF(VLOOKUP($E193,'Nov 2015'!$D$1:$Z$500,3,FALSE)=G193,"-","Wrong PO"),"new")</f>
        <v>new</v>
      </c>
      <c r="DA193" s="32" t="str">
        <f>IF(CZ193="wrong PO",(VLOOKUP($E193,'Nov 2015'!$D$1:$Z$500,3,FALSE)),"")</f>
        <v/>
      </c>
      <c r="DB193" s="29" t="str">
        <f>IFERROR(IF(VLOOKUP($E193,'Oct 2015'!$D$1:$Z$500,3,FALSE)=G193,"-","Wrong PO"),"new")</f>
        <v>new</v>
      </c>
      <c r="DC193" s="32" t="str">
        <f>IF(DB193="wrong PO",(VLOOKUP($E193,'Oct 2015'!$D$1:$Z$500,3,FALSE)),"")</f>
        <v/>
      </c>
      <c r="DD193" s="29" t="str">
        <f>IFERROR(IF(VLOOKUP($E193,'Sep 2015'!$D$1:$Z$500,3,FALSE)=G193,"-","Wrong PO"),"new")</f>
        <v>new</v>
      </c>
      <c r="DE193" s="32" t="str">
        <f>IF(DD193="wrong PO",(VLOOKUP($E193,'Sep 2015'!$D$1:$Z$500,3,FALSE)),"")</f>
        <v/>
      </c>
    </row>
    <row r="194" spans="1:109">
      <c r="A194" s="115">
        <v>27</v>
      </c>
      <c r="B194" s="2" t="s">
        <v>841</v>
      </c>
      <c r="C194" s="2" t="s">
        <v>510</v>
      </c>
      <c r="D194" s="2" t="s">
        <v>489</v>
      </c>
      <c r="E194" s="2" t="s">
        <v>226</v>
      </c>
      <c r="F194" s="2" t="s">
        <v>405</v>
      </c>
      <c r="G194" s="21" t="s">
        <v>94</v>
      </c>
      <c r="H194" s="21" t="str">
        <f>IFERROR(VLOOKUP($E194,'Wayne Master'!$B$1:$C$315,2,FALSE),"not on master")</f>
        <v>Call</v>
      </c>
      <c r="I194" s="11" t="s">
        <v>2109</v>
      </c>
      <c r="J194" s="3">
        <v>42281</v>
      </c>
      <c r="K194" s="2"/>
      <c r="L194" s="2" t="s">
        <v>407</v>
      </c>
      <c r="M194" s="2" t="s">
        <v>30</v>
      </c>
      <c r="N194" s="2" t="s">
        <v>31</v>
      </c>
      <c r="O194" s="2" t="s">
        <v>378</v>
      </c>
      <c r="P194" s="4">
        <v>18379</v>
      </c>
      <c r="Q194" s="4">
        <v>18379</v>
      </c>
      <c r="R194" s="4">
        <v>0</v>
      </c>
      <c r="S194" s="5">
        <v>0</v>
      </c>
      <c r="T194" s="4">
        <v>17837</v>
      </c>
      <c r="U194" s="4">
        <v>17837</v>
      </c>
      <c r="V194" s="4">
        <v>0</v>
      </c>
      <c r="W194" s="5">
        <v>0</v>
      </c>
      <c r="X194" s="5">
        <v>0</v>
      </c>
      <c r="Y194" s="14">
        <v>0</v>
      </c>
      <c r="Z194" s="14">
        <v>0</v>
      </c>
      <c r="AA194" s="14">
        <v>0</v>
      </c>
      <c r="AB194" s="4">
        <v>24580</v>
      </c>
      <c r="AC194" s="55"/>
      <c r="AD194" s="59">
        <f>SUM(AI194,AM194,AQ194,AU194,AY194,BC194,BG194,BK194,BO194,BS194,BW194,CA194)</f>
        <v>490.52</v>
      </c>
      <c r="AE194" s="59">
        <f>(Q194*0.0169)+(U194*0.0598)</f>
        <v>1377.2576999999999</v>
      </c>
      <c r="AF194" s="102" t="str">
        <f>IFERROR(IFERROR(VLOOKUP($G194,'FPO034'!$J$9:$Q$196,7,FALSE),(VLOOKUP($H194,'FPO034'!$J$9:$Q$196,7,FALSE))),"No PO")</f>
        <v>No PO</v>
      </c>
      <c r="AG194" s="102" t="str">
        <f>IFERROR(IFERROR(VLOOKUP($G194,'FPO034'!$J$9:$Q$196,8,FALSE),(VLOOKUP($H194,'FPO034'!$J$9:$Q$196,8,FALSE))),"No PO")</f>
        <v>No PO</v>
      </c>
      <c r="AH194" s="102" t="str">
        <f>IF(AG194&lt;&gt;0,"No",IF(AD194&gt;AF194,"No",IF(AD194/AE194&lt;1,"--",IF(AD194/AE194&lt;1.02,"Maybe","No"))))</f>
        <v>No</v>
      </c>
      <c r="AI194" s="59" t="str">
        <f>IFERROR(VLOOKUP($E194,'Rev2 Aug 16'!$D$1:$Z$300,22,FALSE),"-")</f>
        <v>-</v>
      </c>
      <c r="AJ194" s="59" t="str">
        <f>IFERROR(VLOOKUP($E194,'Rev2 Aug 16'!$D$1:$Z$300,5,FALSE),"-")</f>
        <v>-</v>
      </c>
      <c r="AK194" s="59" t="str">
        <f>IFERROR(VLOOKUP(AJ194,'Paid Invoices'!$F$6:$I$381,3,FALSE),"")</f>
        <v/>
      </c>
      <c r="AL194" s="59" t="str">
        <f>IFERROR(VLOOKUP(AJ194,'Open Invoices'!$D$1:$E$3000,2,FALSE),"")</f>
        <v/>
      </c>
      <c r="AM194" s="59" t="str">
        <f>IFERROR(VLOOKUP($E194,'Rev2 July 16'!$D$1:$Z$300,22,FALSE),"-")</f>
        <v>-</v>
      </c>
      <c r="AN194" s="59" t="str">
        <f>IFERROR(VLOOKUP($E194,'Rev2 July 16'!$D$1:$Z$300,5,FALSE),"-")</f>
        <v>-</v>
      </c>
      <c r="AO194" s="59" t="str">
        <f>IFERROR(VLOOKUP(AN194,'Paid Invoices'!$F$6:$I$381,3,FALSE),"")</f>
        <v/>
      </c>
      <c r="AP194" s="59" t="str">
        <f>IFERROR(VLOOKUP(AN194,'Open Invoices'!$D$1:$E$3000,2,FALSE),"")</f>
        <v/>
      </c>
      <c r="AQ194" s="59">
        <f>IFERROR(VLOOKUP($E194,'Rev June 16'!$D$1:$Z$300,22,FALSE),"-")</f>
        <v>0</v>
      </c>
      <c r="AR194" s="59" t="str">
        <f>IFERROR(VLOOKUP($E194,'Rev June 16'!$D$1:$Z$300,4,FALSE),"-")</f>
        <v>WAY2001F6A</v>
      </c>
      <c r="AS194" s="59" t="str">
        <f>IFERROR(VLOOKUP(AR194,'Paid Invoices'!$F$6:$I$381,3,FALSE),"")</f>
        <v/>
      </c>
      <c r="AT194" s="59" t="str">
        <f>IFERROR(VLOOKUP(AR194,'Open Invoices'!$D$1:$E$3000,2,FALSE),"")</f>
        <v/>
      </c>
      <c r="AU194" s="59" t="str">
        <f>IFERROR(VLOOKUP($E194,'May 2016'!$D$1:$Z$300,22,FALSE),"-")</f>
        <v>-</v>
      </c>
      <c r="AV194" s="59" t="str">
        <f>IFERROR(VLOOKUP($E194,'May 2016'!$D$1:$Z$300,4,FALSE),"-")</f>
        <v>-</v>
      </c>
      <c r="AW194" s="59" t="str">
        <f>IFERROR(VLOOKUP(AV194,'Paid Invoices'!$F$6:$I$381,3,FALSE),"")</f>
        <v/>
      </c>
      <c r="AX194" s="59" t="str">
        <f>IFERROR(VLOOKUP(AV194,'Open Invoices'!$D$1:$E$3000,2,FALSE),"")</f>
        <v/>
      </c>
      <c r="AY194" s="59" t="str">
        <f>IFERROR(VLOOKUP($E194,'Apr 2016'!$D$1:$Z$300,22,FALSE),"-")</f>
        <v>-</v>
      </c>
      <c r="AZ194" s="59" t="str">
        <f>IFERROR(VLOOKUP($E194,'Apr 2016'!$D$1:$Z$300,4,FALSE),"-")</f>
        <v>-</v>
      </c>
      <c r="BA194" s="59" t="str">
        <f>IFERROR(VLOOKUP(AZ194,'Paid Invoices'!$F$6:$I$381,3,FALSE),"")</f>
        <v/>
      </c>
      <c r="BB194" s="59" t="str">
        <f>IFERROR(VLOOKUP(AZ194,'Open Invoices'!$D$1:$E$3000,2,FALSE),"")</f>
        <v/>
      </c>
      <c r="BC194" s="59">
        <f>IFERROR(VLOOKUP($E194,'Mar 2016'!$D$1:$Z$300,22,FALSE),"-")</f>
        <v>0</v>
      </c>
      <c r="BD194" s="59" t="str">
        <f>IFERROR(VLOOKUP($E194,'Mar 2016'!$D$1:$Z$300,4,FALSE),"-")</f>
        <v>WAY2001C6A</v>
      </c>
      <c r="BE194" s="59" t="str">
        <f>IFERROR(VLOOKUP(BD194,'Paid Invoices'!$F$6:$I$381,3,FALSE),"")</f>
        <v/>
      </c>
      <c r="BF194" s="59" t="str">
        <f>IFERROR(VLOOKUP(BD194,'Open Invoices'!$D$1:$E$3000,2,FALSE),"")</f>
        <v/>
      </c>
      <c r="BG194" s="59" t="str">
        <f>IFERROR(VLOOKUP($E194,'Feb 2016'!$D$1:$Z$300,22,FALSE),"-")</f>
        <v>-</v>
      </c>
      <c r="BH194" s="59" t="str">
        <f>IFERROR(VLOOKUP($E194,'Feb 2016'!$D$1:$Z$300,4,FALSE),"-")</f>
        <v>-</v>
      </c>
      <c r="BI194" s="59" t="str">
        <f>IFERROR(VLOOKUP(BH194,'Paid Invoices'!$F$6:$I$381,3,FALSE),"")</f>
        <v/>
      </c>
      <c r="BJ194" s="59" t="str">
        <f>IFERROR(VLOOKUP(BH194,'Open Invoices'!$D$1:$E$3000,2,FALSE),"")</f>
        <v/>
      </c>
      <c r="BK194" s="59">
        <f>IFERROR(VLOOKUP($E194,'Jan 2016'!$D$1:$Z$300,22,FALSE),"-")</f>
        <v>490.52</v>
      </c>
      <c r="BL194" s="59" t="str">
        <f>IFERROR(VLOOKUP($E194,'Jan 2016'!$D$1:$Z$300,4,FALSE),"-")</f>
        <v>WAY2001A6A</v>
      </c>
      <c r="BM194" s="59" t="str">
        <f>IFERROR(VLOOKUP(BL194,'Paid Invoices'!$F$6:$I$381,3,FALSE),"")</f>
        <v/>
      </c>
      <c r="BN194" s="59" t="str">
        <f>IFERROR(VLOOKUP(BL194,'Open Invoices'!$D$1:$E$3000,2,FALSE),"")</f>
        <v/>
      </c>
      <c r="BO194" s="59" t="str">
        <f>IFERROR(VLOOKUP($E194,'Dec 2015'!$D$1:$Z$300,22,FALSE),"-")</f>
        <v>-</v>
      </c>
      <c r="BP194" s="59" t="str">
        <f>IFERROR(VLOOKUP($E194,'Dec 2015'!$D$1:$Z$300,4,FALSE),"-")</f>
        <v>-</v>
      </c>
      <c r="BQ194" s="59" t="str">
        <f>IFERROR(VLOOKUP(BP194,'Paid Invoices'!$F$6:$I$381,3,FALSE),"")</f>
        <v/>
      </c>
      <c r="BR194" s="59" t="str">
        <f>IFERROR(VLOOKUP(BP194,'Open Invoices'!$D$1:$E$3000,2,FALSE),"")</f>
        <v/>
      </c>
      <c r="BS194" s="59">
        <f>IFERROR(VLOOKUP($E194,'Nov 2015'!$D$1:$Z$300,22,FALSE),"-")</f>
        <v>0</v>
      </c>
      <c r="BT194" s="59" t="str">
        <f>IFERROR(VLOOKUP($E194,'Nov 2015'!$D$1:$Z$300,4,FALSE),"-")</f>
        <v>WAY2001K5A</v>
      </c>
      <c r="BU194" s="59" t="str">
        <f>IFERROR(VLOOKUP(BT194,'Paid Invoices'!$F$6:$I$381,3,FALSE),"")</f>
        <v/>
      </c>
      <c r="BV194" s="59" t="str">
        <f>IFERROR(VLOOKUP(BT194,'Open Invoices'!$D$1:$E$3000,2,FALSE),"")</f>
        <v/>
      </c>
      <c r="BW194" s="59" t="str">
        <f>IFERROR(VLOOKUP($E194,'Oct 2015'!$D$1:$Z$300,22,FALSE),"-")</f>
        <v>-</v>
      </c>
      <c r="BX194" s="59" t="str">
        <f>IFERROR(VLOOKUP($E194,'Oct 2015'!$D$1:$Z$300,4,FALSE),"-")</f>
        <v>-</v>
      </c>
      <c r="BY194" s="59" t="str">
        <f>IFERROR(VLOOKUP(BX194,'Paid Invoices'!$F$6:$I$381,3,FALSE),"")</f>
        <v/>
      </c>
      <c r="BZ194" s="59" t="str">
        <f>IFERROR(VLOOKUP(BX194,'Open Invoices'!$D$1:$E$3000,2,FALSE),"")</f>
        <v/>
      </c>
      <c r="CA194" s="59" t="str">
        <f>IFERROR(VLOOKUP($E194,'Sep 2015'!$D$1:$Z$300,22,FALSE),"-")</f>
        <v>-</v>
      </c>
      <c r="CB194" s="59" t="str">
        <f>IFERROR(VLOOKUP($E194,'Sep 2015'!$D$1:$Z$300,4,FALSE),"-")</f>
        <v>-</v>
      </c>
      <c r="CC194" s="59" t="str">
        <f>IFERROR(VLOOKUP(CB194,'Paid Invoices'!$F$6:$I$381,3,FALSE),"")</f>
        <v/>
      </c>
      <c r="CD194" s="59" t="str">
        <f>IFERROR(VLOOKUP(CB194,'Open Invoices'!$D$1:$E$3000,2,FALSE),"")</f>
        <v/>
      </c>
      <c r="CE194" s="52"/>
      <c r="CF194" s="52" t="s">
        <v>2115</v>
      </c>
      <c r="CG194" s="49" t="str">
        <f>IFERROR(IFERROR(VLOOKUP($E194,'Asset Group  All Assets'!$B$1:$C$500,2,FALSE),(VLOOKUP($E194,'Missing-WSU-POs'!$B$1:$D$500,3,FALSE))),"?")</f>
        <v>Needed</v>
      </c>
      <c r="CH194" s="31" t="str">
        <f>IF(G194="","",G194)</f>
        <v/>
      </c>
      <c r="CI194" s="31" t="str">
        <f>IF(CG194=CH194,"","Wrong PO")</f>
        <v>Wrong PO</v>
      </c>
      <c r="CJ194" s="29" t="str">
        <f>IFERROR(IF(VLOOKUP($E194,'Org July 2016 '!$D$1:$Z$500,3,FALSE)=G194,"-","Wrong PO"),"new")</f>
        <v>-</v>
      </c>
      <c r="CK194" s="32" t="str">
        <f>IF(CJ194="wrong PO",(VLOOKUP($E194,'Org July 2016 '!$D$1:$Z$500,3,FALSE)),"")</f>
        <v/>
      </c>
      <c r="CL194" s="29" t="str">
        <f>IFERROR(IF(VLOOKUP($E194,'Org June 2016 '!$D$1:$Z$500,3,FALSE)=G194,"-","Wrong PO"),"new")</f>
        <v>-</v>
      </c>
      <c r="CM194" s="32" t="str">
        <f>IF(CL194="wrong PO",(VLOOKUP($E194,'Org June 2016 '!$D$1:$Z$500,3,FALSE)),"")</f>
        <v/>
      </c>
      <c r="CN194" s="29" t="str">
        <f>IFERROR(IF(VLOOKUP($E194,'May 2016'!D27:Z526,3,FALSE)=G194,"-","Wrong PO"),"new")</f>
        <v>new</v>
      </c>
      <c r="CO194" s="32" t="str">
        <f>IF(CN194="wrong PO",(VLOOKUP($E194,'May 2016'!D27:Z526,3,FALSE)),"")</f>
        <v/>
      </c>
      <c r="CP194" s="29" t="str">
        <f>IFERROR(IF(VLOOKUP($E194,'Apr 2016'!$D$1:$Z$500,3,FALSE)=G194,"-","Wrong PO"),"new")</f>
        <v>new</v>
      </c>
      <c r="CQ194" s="32" t="str">
        <f>IF(CP194="wrong PO",(VLOOKUP($E194,'Apr 2016'!$D$1:$Z$500,3,FALSE)),"")</f>
        <v/>
      </c>
      <c r="CR194" s="32" t="str">
        <f>IFERROR(IF(VLOOKUP($E194,'Mar 2016'!$D$1:$Z$500,3,FALSE)=G194,"-","Wrong PO"),"new")</f>
        <v>-</v>
      </c>
      <c r="CS194" s="32" t="str">
        <f>IF(CP194="wrong PO",(VLOOKUP($E194,'Mar 2016'!$D$1:$Z$500,3,FALSE)),"")</f>
        <v/>
      </c>
      <c r="CT194" s="32" t="str">
        <f>IFERROR(IF(VLOOKUP($E194,'Feb 2016'!$D$1:$Z$500,3,FALSE)=G194,"-","Wrong PO"),"new")</f>
        <v>new</v>
      </c>
      <c r="CU194" s="32" t="str">
        <f>IF(CP194="wrong PO",(VLOOKUP($E194,'Feb 2016'!$D$1:$Z$500,3,FALSE)),"")</f>
        <v/>
      </c>
      <c r="CV194" s="29" t="str">
        <f>IFERROR(IF(VLOOKUP($E194,'Jan 2016'!$D$1:$Z$500,3,FALSE)=G194,"-","Wrong PO"),"new")</f>
        <v>-</v>
      </c>
      <c r="CW194" s="32" t="str">
        <f>IF(CV194="wrong PO",(VLOOKUP($E194,'Jan 2016'!$D$1:$Z$500,3,FALSE)),"")</f>
        <v/>
      </c>
      <c r="CX194" s="29" t="str">
        <f>IFERROR(IF(VLOOKUP($E194,'Dec 2015'!$D$1:$Z$500,3,FALSE)=G194,"-","Wrong PO"),"new")</f>
        <v>new</v>
      </c>
      <c r="CY194" s="32" t="str">
        <f>IF(CX194="wrong PO",(VLOOKUP($E194,'Dec 2015'!$D$1:$Z$500,3,FALSE)),"")</f>
        <v/>
      </c>
      <c r="CZ194" s="29" t="str">
        <f>IFERROR(IF(VLOOKUP($E194,'Nov 2015'!$D$1:$Z$500,3,FALSE)=G194,"-","Wrong PO"),"new")</f>
        <v>-</v>
      </c>
      <c r="DA194" s="32" t="str">
        <f>IF(CZ194="wrong PO",(VLOOKUP($E194,'Nov 2015'!$D$1:$Z$500,3,FALSE)),"")</f>
        <v/>
      </c>
      <c r="DB194" s="29" t="str">
        <f>IFERROR(IF(VLOOKUP($E194,'Oct 2015'!$D$1:$Z$500,3,FALSE)=G194,"-","Wrong PO"),"new")</f>
        <v>new</v>
      </c>
      <c r="DC194" s="32" t="str">
        <f>IF(DB194="wrong PO",(VLOOKUP($E194,'Oct 2015'!$D$1:$Z$500,3,FALSE)),"")</f>
        <v/>
      </c>
      <c r="DD194" s="29" t="str">
        <f>IFERROR(IF(VLOOKUP($E194,'Sep 2015'!$D$1:$Z$500,3,FALSE)=G194,"-","Wrong PO"),"new")</f>
        <v>new</v>
      </c>
      <c r="DE194" s="32" t="str">
        <f>IF(DD194="wrong PO",(VLOOKUP($E194,'Sep 2015'!$D$1:$Z$500,3,FALSE)),"")</f>
        <v/>
      </c>
    </row>
    <row r="195" spans="1:109">
      <c r="A195" s="115">
        <v>28</v>
      </c>
      <c r="B195" s="2" t="s">
        <v>841</v>
      </c>
      <c r="C195" s="2" t="s">
        <v>510</v>
      </c>
      <c r="D195" s="2" t="s">
        <v>842</v>
      </c>
      <c r="E195" s="2" t="s">
        <v>843</v>
      </c>
      <c r="F195" s="2" t="s">
        <v>387</v>
      </c>
      <c r="G195" s="21" t="s">
        <v>94</v>
      </c>
      <c r="H195" s="21" t="str">
        <f>IFERROR(VLOOKUP($E195,'Wayne Master'!$B$1:$C$315,2,FALSE),"not on master")</f>
        <v>Call</v>
      </c>
      <c r="I195" s="11" t="s">
        <v>2109</v>
      </c>
      <c r="J195" s="3">
        <v>42584</v>
      </c>
      <c r="K195" s="2" t="s">
        <v>845</v>
      </c>
      <c r="L195" s="2" t="s">
        <v>454</v>
      </c>
      <c r="M195" s="2" t="s">
        <v>394</v>
      </c>
      <c r="N195" s="2" t="s">
        <v>31</v>
      </c>
      <c r="O195" s="2" t="s">
        <v>382</v>
      </c>
      <c r="P195" s="4">
        <v>37393</v>
      </c>
      <c r="Q195" s="4">
        <v>37393</v>
      </c>
      <c r="R195" s="4">
        <v>0</v>
      </c>
      <c r="S195" s="5">
        <v>0</v>
      </c>
      <c r="T195" s="4">
        <v>0</v>
      </c>
      <c r="U195" s="4">
        <v>0</v>
      </c>
      <c r="V195" s="4">
        <v>0</v>
      </c>
      <c r="W195" s="5">
        <v>0</v>
      </c>
      <c r="X195" s="5">
        <v>0</v>
      </c>
      <c r="Y195" s="14">
        <v>0</v>
      </c>
      <c r="Z195" s="14">
        <v>0</v>
      </c>
      <c r="AA195" s="14">
        <v>0</v>
      </c>
      <c r="AB195" s="4">
        <v>24580</v>
      </c>
      <c r="AC195" s="55"/>
      <c r="AD195" s="59">
        <f>SUM(AI195,AM195,AQ195,AU195,AY195,BC195,BG195,BK195,BO195,BS195,BW195,CA195)</f>
        <v>0</v>
      </c>
      <c r="AE195" s="59">
        <f>(Q195*0.0169)+(U195*0.0598)</f>
        <v>631.94169999999997</v>
      </c>
      <c r="AF195" s="102" t="str">
        <f>IFERROR(IFERROR(VLOOKUP($G195,'FPO034'!$J$9:$Q$196,7,FALSE),(VLOOKUP($H195,'FPO034'!$J$9:$Q$196,7,FALSE))),"No PO")</f>
        <v>No PO</v>
      </c>
      <c r="AG195" s="102" t="str">
        <f>IFERROR(IFERROR(VLOOKUP($G195,'FPO034'!$J$9:$Q$196,8,FALSE),(VLOOKUP($H195,'FPO034'!$J$9:$Q$196,8,FALSE))),"No PO")</f>
        <v>No PO</v>
      </c>
      <c r="AH195" s="102" t="str">
        <f>IF(AG195&lt;&gt;0,"No",IF(AD195&gt;AF195,"No",IF(AD195/AE195&lt;1,"--",IF(AD195/AE195&lt;1.02,"Maybe","No"))))</f>
        <v>No</v>
      </c>
      <c r="AI195" s="59" t="str">
        <f>IFERROR(VLOOKUP($E195,'Rev2 Aug 16'!$D$1:$Z$300,22,FALSE),"-")</f>
        <v>-</v>
      </c>
      <c r="AJ195" s="59" t="str">
        <f>IFERROR(VLOOKUP($E195,'Rev2 Aug 16'!$D$1:$Z$300,5,FALSE),"-")</f>
        <v>-</v>
      </c>
      <c r="AK195" s="59" t="str">
        <f>IFERROR(VLOOKUP(AJ195,'Paid Invoices'!$F$6:$I$381,3,FALSE),"")</f>
        <v/>
      </c>
      <c r="AL195" s="59" t="str">
        <f>IFERROR(VLOOKUP(AJ195,'Open Invoices'!$D$1:$E$3000,2,FALSE),"")</f>
        <v/>
      </c>
      <c r="AM195" s="59" t="str">
        <f>IFERROR(VLOOKUP($E195,'Rev2 July 16'!$D$1:$Z$300,22,FALSE),"-")</f>
        <v>-</v>
      </c>
      <c r="AN195" s="59" t="str">
        <f>IFERROR(VLOOKUP($E195,'Rev2 July 16'!$D$1:$Z$300,5,FALSE),"-")</f>
        <v>-</v>
      </c>
      <c r="AO195" s="59" t="str">
        <f>IFERROR(VLOOKUP(AN195,'Paid Invoices'!$F$6:$I$381,3,FALSE),"")</f>
        <v/>
      </c>
      <c r="AP195" s="59" t="str">
        <f>IFERROR(VLOOKUP(AN195,'Open Invoices'!$D$1:$E$3000,2,FALSE),"")</f>
        <v/>
      </c>
      <c r="AQ195" s="59" t="str">
        <f>IFERROR(VLOOKUP($E195,'Rev June 16'!$D$1:$Z$300,22,FALSE),"-")</f>
        <v>-</v>
      </c>
      <c r="AR195" s="59" t="str">
        <f>IFERROR(VLOOKUP($E195,'Rev June 16'!$D$1:$Z$300,4,FALSE),"-")</f>
        <v>-</v>
      </c>
      <c r="AS195" s="59" t="str">
        <f>IFERROR(VLOOKUP(AR195,'Paid Invoices'!$F$6:$I$381,3,FALSE),"")</f>
        <v/>
      </c>
      <c r="AT195" s="59" t="str">
        <f>IFERROR(VLOOKUP(AR195,'Open Invoices'!$D$1:$E$3000,2,FALSE),"")</f>
        <v/>
      </c>
      <c r="AU195" s="59" t="str">
        <f>IFERROR(VLOOKUP($E195,'May 2016'!$D$1:$Z$300,22,FALSE),"-")</f>
        <v>-</v>
      </c>
      <c r="AV195" s="59" t="str">
        <f>IFERROR(VLOOKUP($E195,'May 2016'!$D$1:$Z$300,4,FALSE),"-")</f>
        <v>-</v>
      </c>
      <c r="AW195" s="59" t="str">
        <f>IFERROR(VLOOKUP(AV195,'Paid Invoices'!$F$6:$I$381,3,FALSE),"")</f>
        <v/>
      </c>
      <c r="AX195" s="59" t="str">
        <f>IFERROR(VLOOKUP(AV195,'Open Invoices'!$D$1:$E$3000,2,FALSE),"")</f>
        <v/>
      </c>
      <c r="AY195" s="59" t="str">
        <f>IFERROR(VLOOKUP($E195,'Apr 2016'!$D$1:$Z$300,22,FALSE),"-")</f>
        <v>-</v>
      </c>
      <c r="AZ195" s="59" t="str">
        <f>IFERROR(VLOOKUP($E195,'Apr 2016'!$D$1:$Z$300,4,FALSE),"-")</f>
        <v>-</v>
      </c>
      <c r="BA195" s="59" t="str">
        <f>IFERROR(VLOOKUP(AZ195,'Paid Invoices'!$F$6:$I$381,3,FALSE),"")</f>
        <v/>
      </c>
      <c r="BB195" s="59" t="str">
        <f>IFERROR(VLOOKUP(AZ195,'Open Invoices'!$D$1:$E$3000,2,FALSE),"")</f>
        <v/>
      </c>
      <c r="BC195" s="59" t="str">
        <f>IFERROR(VLOOKUP($E195,'Mar 2016'!$D$1:$Z$300,22,FALSE),"-")</f>
        <v>-</v>
      </c>
      <c r="BD195" s="59" t="str">
        <f>IFERROR(VLOOKUP($E195,'Mar 2016'!$D$1:$Z$300,4,FALSE),"-")</f>
        <v>-</v>
      </c>
      <c r="BE195" s="59" t="str">
        <f>IFERROR(VLOOKUP(BD195,'Paid Invoices'!$F$6:$I$381,3,FALSE),"")</f>
        <v/>
      </c>
      <c r="BF195" s="59" t="str">
        <f>IFERROR(VLOOKUP(BD195,'Open Invoices'!$D$1:$E$3000,2,FALSE),"")</f>
        <v/>
      </c>
      <c r="BG195" s="59" t="str">
        <f>IFERROR(VLOOKUP($E195,'Feb 2016'!$D$1:$Z$300,22,FALSE),"-")</f>
        <v>-</v>
      </c>
      <c r="BH195" s="59" t="str">
        <f>IFERROR(VLOOKUP($E195,'Feb 2016'!$D$1:$Z$300,4,FALSE),"-")</f>
        <v>-</v>
      </c>
      <c r="BI195" s="59" t="str">
        <f>IFERROR(VLOOKUP(BH195,'Paid Invoices'!$F$6:$I$381,3,FALSE),"")</f>
        <v/>
      </c>
      <c r="BJ195" s="59" t="str">
        <f>IFERROR(VLOOKUP(BH195,'Open Invoices'!$D$1:$E$3000,2,FALSE),"")</f>
        <v/>
      </c>
      <c r="BK195" s="59" t="str">
        <f>IFERROR(VLOOKUP($E195,'Jan 2016'!$D$1:$Z$300,22,FALSE),"-")</f>
        <v>-</v>
      </c>
      <c r="BL195" s="59" t="str">
        <f>IFERROR(VLOOKUP($E195,'Jan 2016'!$D$1:$Z$300,4,FALSE),"-")</f>
        <v>-</v>
      </c>
      <c r="BM195" s="59" t="str">
        <f>IFERROR(VLOOKUP(BL195,'Paid Invoices'!$F$6:$I$381,3,FALSE),"")</f>
        <v/>
      </c>
      <c r="BN195" s="59" t="str">
        <f>IFERROR(VLOOKUP(BL195,'Open Invoices'!$D$1:$E$3000,2,FALSE),"")</f>
        <v/>
      </c>
      <c r="BO195" s="59" t="str">
        <f>IFERROR(VLOOKUP($E195,'Dec 2015'!$D$1:$Z$300,22,FALSE),"-")</f>
        <v>-</v>
      </c>
      <c r="BP195" s="59" t="str">
        <f>IFERROR(VLOOKUP($E195,'Dec 2015'!$D$1:$Z$300,4,FALSE),"-")</f>
        <v>-</v>
      </c>
      <c r="BQ195" s="59" t="str">
        <f>IFERROR(VLOOKUP(BP195,'Paid Invoices'!$F$6:$I$381,3,FALSE),"")</f>
        <v/>
      </c>
      <c r="BR195" s="59" t="str">
        <f>IFERROR(VLOOKUP(BP195,'Open Invoices'!$D$1:$E$3000,2,FALSE),"")</f>
        <v/>
      </c>
      <c r="BS195" s="59" t="str">
        <f>IFERROR(VLOOKUP($E195,'Nov 2015'!$D$1:$Z$300,22,FALSE),"-")</f>
        <v>-</v>
      </c>
      <c r="BT195" s="59" t="str">
        <f>IFERROR(VLOOKUP($E195,'Nov 2015'!$D$1:$Z$300,4,FALSE),"-")</f>
        <v>-</v>
      </c>
      <c r="BU195" s="59" t="str">
        <f>IFERROR(VLOOKUP(BT195,'Paid Invoices'!$F$6:$I$381,3,FALSE),"")</f>
        <v/>
      </c>
      <c r="BV195" s="59" t="str">
        <f>IFERROR(VLOOKUP(BT195,'Open Invoices'!$D$1:$E$3000,2,FALSE),"")</f>
        <v/>
      </c>
      <c r="BW195" s="59" t="str">
        <f>IFERROR(VLOOKUP($E195,'Oct 2015'!$D$1:$Z$300,22,FALSE),"-")</f>
        <v>-</v>
      </c>
      <c r="BX195" s="59" t="str">
        <f>IFERROR(VLOOKUP($E195,'Oct 2015'!$D$1:$Z$300,4,FALSE),"-")</f>
        <v>-</v>
      </c>
      <c r="BY195" s="59" t="str">
        <f>IFERROR(VLOOKUP(BX195,'Paid Invoices'!$F$6:$I$381,3,FALSE),"")</f>
        <v/>
      </c>
      <c r="BZ195" s="59" t="str">
        <f>IFERROR(VLOOKUP(BX195,'Open Invoices'!$D$1:$E$3000,2,FALSE),"")</f>
        <v/>
      </c>
      <c r="CA195" s="59" t="str">
        <f>IFERROR(VLOOKUP($E195,'Sep 2015'!$D$1:$Z$300,22,FALSE),"-")</f>
        <v>-</v>
      </c>
      <c r="CB195" s="59" t="str">
        <f>IFERROR(VLOOKUP($E195,'Sep 2015'!$D$1:$Z$300,4,FALSE),"-")</f>
        <v>-</v>
      </c>
      <c r="CC195" s="59" t="str">
        <f>IFERROR(VLOOKUP(CB195,'Paid Invoices'!$F$6:$I$381,3,FALSE),"")</f>
        <v/>
      </c>
      <c r="CD195" s="59" t="str">
        <f>IFERROR(VLOOKUP(CB195,'Open Invoices'!$D$1:$E$3000,2,FALSE),"")</f>
        <v/>
      </c>
      <c r="CE195" s="52"/>
      <c r="CF195" s="52" t="s">
        <v>2115</v>
      </c>
      <c r="CG195" s="49" t="str">
        <f>IFERROR(IFERROR(VLOOKUP($E195,'Asset Group  All Assets'!$B$1:$C$500,2,FALSE),(VLOOKUP($E195,'Missing-WSU-POs'!$B$1:$D$500,3,FALSE))),"?")</f>
        <v>Needed</v>
      </c>
      <c r="CH195" s="31" t="str">
        <f>IF(G195="","",G195)</f>
        <v/>
      </c>
      <c r="CI195" s="31" t="str">
        <f>IF(CG195=CH195,"","Wrong PO")</f>
        <v>Wrong PO</v>
      </c>
      <c r="CJ195" s="29" t="str">
        <f>IFERROR(IF(VLOOKUP($E195,'Org July 2016 '!$D$1:$Z$500,3,FALSE)=G195,"-","Wrong PO"),"new")</f>
        <v>new</v>
      </c>
      <c r="CK195" s="32" t="str">
        <f>IF(CJ195="wrong PO",(VLOOKUP($E195,'Org July 2016 '!$D$1:$Z$500,3,FALSE)),"")</f>
        <v/>
      </c>
      <c r="CL195" s="29" t="str">
        <f>IFERROR(IF(VLOOKUP($E195,'Org June 2016 '!$D$1:$Z$500,3,FALSE)=G195,"-","Wrong PO"),"new")</f>
        <v>new</v>
      </c>
      <c r="CM195" s="32" t="str">
        <f>IF(CL195="wrong PO",(VLOOKUP($E195,'Org June 2016 '!$D$1:$Z$500,3,FALSE)),"")</f>
        <v/>
      </c>
      <c r="CN195" s="29" t="str">
        <f>IFERROR(IF(VLOOKUP($E195,'May 2016'!D28:Z527,3,FALSE)=G195,"-","Wrong PO"),"new")</f>
        <v>new</v>
      </c>
      <c r="CO195" s="32" t="str">
        <f>IF(CN195="wrong PO",(VLOOKUP($E195,'May 2016'!D28:Z527,3,FALSE)),"")</f>
        <v/>
      </c>
      <c r="CP195" s="29" t="str">
        <f>IFERROR(IF(VLOOKUP($E195,'Apr 2016'!$D$1:$Z$500,3,FALSE)=G195,"-","Wrong PO"),"new")</f>
        <v>new</v>
      </c>
      <c r="CQ195" s="32" t="str">
        <f>IF(CP195="wrong PO",(VLOOKUP($E195,'Apr 2016'!$D$1:$Z$500,3,FALSE)),"")</f>
        <v/>
      </c>
      <c r="CR195" s="32" t="str">
        <f>IFERROR(IF(VLOOKUP($E195,'Mar 2016'!$D$1:$Z$500,3,FALSE)=G195,"-","Wrong PO"),"new")</f>
        <v>new</v>
      </c>
      <c r="CS195" s="32" t="str">
        <f>IF(CP195="wrong PO",(VLOOKUP($E195,'Mar 2016'!$D$1:$Z$500,3,FALSE)),"")</f>
        <v/>
      </c>
      <c r="CT195" s="32" t="str">
        <f>IFERROR(IF(VLOOKUP($E195,'Feb 2016'!$D$1:$Z$500,3,FALSE)=G195,"-","Wrong PO"),"new")</f>
        <v>new</v>
      </c>
      <c r="CU195" s="32" t="str">
        <f>IF(CP195="wrong PO",(VLOOKUP($E195,'Feb 2016'!$D$1:$Z$500,3,FALSE)),"")</f>
        <v/>
      </c>
      <c r="CV195" s="29" t="str">
        <f>IFERROR(IF(VLOOKUP($E195,'Jan 2016'!$D$1:$Z$500,3,FALSE)=G195,"-","Wrong PO"),"new")</f>
        <v>new</v>
      </c>
      <c r="CW195" s="32" t="str">
        <f>IF(CV195="wrong PO",(VLOOKUP($E195,'Jan 2016'!$D$1:$Z$500,3,FALSE)),"")</f>
        <v/>
      </c>
      <c r="CX195" s="29" t="str">
        <f>IFERROR(IF(VLOOKUP($E195,'Dec 2015'!$D$1:$Z$500,3,FALSE)=G195,"-","Wrong PO"),"new")</f>
        <v>new</v>
      </c>
      <c r="CY195" s="32" t="str">
        <f>IF(CX195="wrong PO",(VLOOKUP($E195,'Dec 2015'!$D$1:$Z$500,3,FALSE)),"")</f>
        <v/>
      </c>
      <c r="CZ195" s="29" t="str">
        <f>IFERROR(IF(VLOOKUP($E195,'Nov 2015'!$D$1:$Z$500,3,FALSE)=G195,"-","Wrong PO"),"new")</f>
        <v>new</v>
      </c>
      <c r="DA195" s="32" t="str">
        <f>IF(CZ195="wrong PO",(VLOOKUP($E195,'Nov 2015'!$D$1:$Z$500,3,FALSE)),"")</f>
        <v/>
      </c>
      <c r="DB195" s="29" t="str">
        <f>IFERROR(IF(VLOOKUP($E195,'Oct 2015'!$D$1:$Z$500,3,FALSE)=G195,"-","Wrong PO"),"new")</f>
        <v>new</v>
      </c>
      <c r="DC195" s="32" t="str">
        <f>IF(DB195="wrong PO",(VLOOKUP($E195,'Oct 2015'!$D$1:$Z$500,3,FALSE)),"")</f>
        <v/>
      </c>
      <c r="DD195" s="29" t="str">
        <f>IFERROR(IF(VLOOKUP($E195,'Sep 2015'!$D$1:$Z$500,3,FALSE)=G195,"-","Wrong PO"),"new")</f>
        <v>new</v>
      </c>
      <c r="DE195" s="32" t="str">
        <f>IF(DD195="wrong PO",(VLOOKUP($E195,'Sep 2015'!$D$1:$Z$500,3,FALSE)),"")</f>
        <v/>
      </c>
    </row>
    <row r="196" spans="1:109">
      <c r="A196" s="115">
        <v>29</v>
      </c>
      <c r="B196" s="2" t="s">
        <v>841</v>
      </c>
      <c r="C196" s="2" t="s">
        <v>510</v>
      </c>
      <c r="D196" s="2" t="s">
        <v>763</v>
      </c>
      <c r="E196" s="2" t="s">
        <v>232</v>
      </c>
      <c r="F196" s="2" t="s">
        <v>67</v>
      </c>
      <c r="G196" s="21" t="s">
        <v>94</v>
      </c>
      <c r="H196" s="21" t="str">
        <f>IFERROR(VLOOKUP($E196,'Wayne Master'!$B$1:$C$315,2,FALSE),"not on master")</f>
        <v>Call</v>
      </c>
      <c r="I196" s="11" t="s">
        <v>2109</v>
      </c>
      <c r="J196" s="3">
        <v>42501</v>
      </c>
      <c r="K196" s="2"/>
      <c r="L196" s="2" t="s">
        <v>764</v>
      </c>
      <c r="M196" s="2" t="s">
        <v>394</v>
      </c>
      <c r="N196" s="2" t="s">
        <v>31</v>
      </c>
      <c r="O196" s="2" t="s">
        <v>382</v>
      </c>
      <c r="P196" s="4">
        <v>10</v>
      </c>
      <c r="Q196" s="4">
        <v>10</v>
      </c>
      <c r="R196" s="4">
        <v>0</v>
      </c>
      <c r="S196" s="5">
        <v>0</v>
      </c>
      <c r="T196" s="4">
        <v>10</v>
      </c>
      <c r="U196" s="4">
        <v>10</v>
      </c>
      <c r="V196" s="4">
        <v>0</v>
      </c>
      <c r="W196" s="5">
        <v>0</v>
      </c>
      <c r="X196" s="5">
        <v>0</v>
      </c>
      <c r="Y196" s="14">
        <v>0</v>
      </c>
      <c r="Z196" s="14">
        <v>0</v>
      </c>
      <c r="AA196" s="14">
        <v>0</v>
      </c>
      <c r="AB196" s="4">
        <v>24580</v>
      </c>
      <c r="AC196" s="55"/>
      <c r="AD196" s="59">
        <f>SUM(AI196,AM196,AQ196,AU196,AY196,BC196,BG196,BK196,BO196,BS196,BW196,CA196)</f>
        <v>0</v>
      </c>
      <c r="AE196" s="59">
        <f>(Q196*0.0169)+(U196*0.0598)</f>
        <v>0.7669999999999999</v>
      </c>
      <c r="AF196" s="102" t="str">
        <f>IFERROR(IFERROR(VLOOKUP($G196,'FPO034'!$J$9:$Q$196,7,FALSE),(VLOOKUP($H196,'FPO034'!$J$9:$Q$196,7,FALSE))),"No PO")</f>
        <v>No PO</v>
      </c>
      <c r="AG196" s="102" t="str">
        <f>IFERROR(IFERROR(VLOOKUP($G196,'FPO034'!$J$9:$Q$196,8,FALSE),(VLOOKUP($H196,'FPO034'!$J$9:$Q$196,8,FALSE))),"No PO")</f>
        <v>No PO</v>
      </c>
      <c r="AH196" s="102" t="str">
        <f>IF(AG196&lt;&gt;0,"No",IF(AD196&gt;AF196,"No",IF(AD196/AE196&lt;1,"--",IF(AD196/AE196&lt;1.02,"Maybe","No"))))</f>
        <v>No</v>
      </c>
      <c r="AI196" s="59" t="str">
        <f>IFERROR(VLOOKUP($E196,'Rev2 Aug 16'!$D$1:$Z$300,22,FALSE),"-")</f>
        <v>-</v>
      </c>
      <c r="AJ196" s="59" t="str">
        <f>IFERROR(VLOOKUP($E196,'Rev2 Aug 16'!$D$1:$Z$300,5,FALSE),"-")</f>
        <v>-</v>
      </c>
      <c r="AK196" s="59" t="str">
        <f>IFERROR(VLOOKUP(AJ196,'Paid Invoices'!$F$6:$I$381,3,FALSE),"")</f>
        <v/>
      </c>
      <c r="AL196" s="59" t="str">
        <f>IFERROR(VLOOKUP(AJ196,'Open Invoices'!$D$1:$E$3000,2,FALSE),"")</f>
        <v/>
      </c>
      <c r="AM196" s="59" t="str">
        <f>IFERROR(VLOOKUP($E196,'Rev2 July 16'!$D$1:$Z$300,22,FALSE),"-")</f>
        <v>-</v>
      </c>
      <c r="AN196" s="59" t="str">
        <f>IFERROR(VLOOKUP($E196,'Rev2 July 16'!$D$1:$Z$300,5,FALSE),"-")</f>
        <v>-</v>
      </c>
      <c r="AO196" s="59" t="str">
        <f>IFERROR(VLOOKUP(AN196,'Paid Invoices'!$F$6:$I$381,3,FALSE),"")</f>
        <v/>
      </c>
      <c r="AP196" s="59" t="str">
        <f>IFERROR(VLOOKUP(AN196,'Open Invoices'!$D$1:$E$3000,2,FALSE),"")</f>
        <v/>
      </c>
      <c r="AQ196" s="59">
        <f>IFERROR(VLOOKUP($E196,'Rev June 16'!$D$1:$Z$300,22,FALSE),"-")</f>
        <v>0</v>
      </c>
      <c r="AR196" s="59" t="str">
        <f>IFERROR(VLOOKUP($E196,'Rev June 16'!$D$1:$Z$300,4,FALSE),"-")</f>
        <v>WAY2001F6A</v>
      </c>
      <c r="AS196" s="59" t="str">
        <f>IFERROR(VLOOKUP(AR196,'Paid Invoices'!$F$6:$I$381,3,FALSE),"")</f>
        <v/>
      </c>
      <c r="AT196" s="59" t="str">
        <f>IFERROR(VLOOKUP(AR196,'Open Invoices'!$D$1:$E$3000,2,FALSE),"")</f>
        <v/>
      </c>
      <c r="AU196" s="59" t="str">
        <f>IFERROR(VLOOKUP($E196,'May 2016'!$D$1:$Z$300,22,FALSE),"-")</f>
        <v>-</v>
      </c>
      <c r="AV196" s="59" t="str">
        <f>IFERROR(VLOOKUP($E196,'May 2016'!$D$1:$Z$300,4,FALSE),"-")</f>
        <v>-</v>
      </c>
      <c r="AW196" s="59" t="str">
        <f>IFERROR(VLOOKUP(AV196,'Paid Invoices'!$F$6:$I$381,3,FALSE),"")</f>
        <v/>
      </c>
      <c r="AX196" s="59" t="str">
        <f>IFERROR(VLOOKUP(AV196,'Open Invoices'!$D$1:$E$3000,2,FALSE),"")</f>
        <v/>
      </c>
      <c r="AY196" s="59" t="str">
        <f>IFERROR(VLOOKUP($E196,'Apr 2016'!$D$1:$Z$300,22,FALSE),"-")</f>
        <v>-</v>
      </c>
      <c r="AZ196" s="59" t="str">
        <f>IFERROR(VLOOKUP($E196,'Apr 2016'!$D$1:$Z$300,4,FALSE),"-")</f>
        <v>-</v>
      </c>
      <c r="BA196" s="59" t="str">
        <f>IFERROR(VLOOKUP(AZ196,'Paid Invoices'!$F$6:$I$381,3,FALSE),"")</f>
        <v/>
      </c>
      <c r="BB196" s="59" t="str">
        <f>IFERROR(VLOOKUP(AZ196,'Open Invoices'!$D$1:$E$3000,2,FALSE),"")</f>
        <v/>
      </c>
      <c r="BC196" s="59" t="str">
        <f>IFERROR(VLOOKUP($E196,'Mar 2016'!$D$1:$Z$300,22,FALSE),"-")</f>
        <v>-</v>
      </c>
      <c r="BD196" s="59" t="str">
        <f>IFERROR(VLOOKUP($E196,'Mar 2016'!$D$1:$Z$300,4,FALSE),"-")</f>
        <v>-</v>
      </c>
      <c r="BE196" s="59" t="str">
        <f>IFERROR(VLOOKUP(BD196,'Paid Invoices'!$F$6:$I$381,3,FALSE),"")</f>
        <v/>
      </c>
      <c r="BF196" s="59" t="str">
        <f>IFERROR(VLOOKUP(BD196,'Open Invoices'!$D$1:$E$3000,2,FALSE),"")</f>
        <v/>
      </c>
      <c r="BG196" s="59" t="str">
        <f>IFERROR(VLOOKUP($E196,'Feb 2016'!$D$1:$Z$300,22,FALSE),"-")</f>
        <v>-</v>
      </c>
      <c r="BH196" s="59" t="str">
        <f>IFERROR(VLOOKUP($E196,'Feb 2016'!$D$1:$Z$300,4,FALSE),"-")</f>
        <v>-</v>
      </c>
      <c r="BI196" s="59" t="str">
        <f>IFERROR(VLOOKUP(BH196,'Paid Invoices'!$F$6:$I$381,3,FALSE),"")</f>
        <v/>
      </c>
      <c r="BJ196" s="59" t="str">
        <f>IFERROR(VLOOKUP(BH196,'Open Invoices'!$D$1:$E$3000,2,FALSE),"")</f>
        <v/>
      </c>
      <c r="BK196" s="59" t="str">
        <f>IFERROR(VLOOKUP($E196,'Jan 2016'!$D$1:$Z$300,22,FALSE),"-")</f>
        <v>-</v>
      </c>
      <c r="BL196" s="59" t="str">
        <f>IFERROR(VLOOKUP($E196,'Jan 2016'!$D$1:$Z$300,4,FALSE),"-")</f>
        <v>-</v>
      </c>
      <c r="BM196" s="59" t="str">
        <f>IFERROR(VLOOKUP(BL196,'Paid Invoices'!$F$6:$I$381,3,FALSE),"")</f>
        <v/>
      </c>
      <c r="BN196" s="59" t="str">
        <f>IFERROR(VLOOKUP(BL196,'Open Invoices'!$D$1:$E$3000,2,FALSE),"")</f>
        <v/>
      </c>
      <c r="BO196" s="59" t="str">
        <f>IFERROR(VLOOKUP($E196,'Dec 2015'!$D$1:$Z$300,22,FALSE),"-")</f>
        <v>-</v>
      </c>
      <c r="BP196" s="59" t="str">
        <f>IFERROR(VLOOKUP($E196,'Dec 2015'!$D$1:$Z$300,4,FALSE),"-")</f>
        <v>-</v>
      </c>
      <c r="BQ196" s="59" t="str">
        <f>IFERROR(VLOOKUP(BP196,'Paid Invoices'!$F$6:$I$381,3,FALSE),"")</f>
        <v/>
      </c>
      <c r="BR196" s="59" t="str">
        <f>IFERROR(VLOOKUP(BP196,'Open Invoices'!$D$1:$E$3000,2,FALSE),"")</f>
        <v/>
      </c>
      <c r="BS196" s="59" t="str">
        <f>IFERROR(VLOOKUP($E196,'Nov 2015'!$D$1:$Z$300,22,FALSE),"-")</f>
        <v>-</v>
      </c>
      <c r="BT196" s="59" t="str">
        <f>IFERROR(VLOOKUP($E196,'Nov 2015'!$D$1:$Z$300,4,FALSE),"-")</f>
        <v>-</v>
      </c>
      <c r="BU196" s="59" t="str">
        <f>IFERROR(VLOOKUP(BT196,'Paid Invoices'!$F$6:$I$381,3,FALSE),"")</f>
        <v/>
      </c>
      <c r="BV196" s="59" t="str">
        <f>IFERROR(VLOOKUP(BT196,'Open Invoices'!$D$1:$E$3000,2,FALSE),"")</f>
        <v/>
      </c>
      <c r="BW196" s="59" t="str">
        <f>IFERROR(VLOOKUP($E196,'Oct 2015'!$D$1:$Z$300,22,FALSE),"-")</f>
        <v>-</v>
      </c>
      <c r="BX196" s="59" t="str">
        <f>IFERROR(VLOOKUP($E196,'Oct 2015'!$D$1:$Z$300,4,FALSE),"-")</f>
        <v>-</v>
      </c>
      <c r="BY196" s="59" t="str">
        <f>IFERROR(VLOOKUP(BX196,'Paid Invoices'!$F$6:$I$381,3,FALSE),"")</f>
        <v/>
      </c>
      <c r="BZ196" s="59" t="str">
        <f>IFERROR(VLOOKUP(BX196,'Open Invoices'!$D$1:$E$3000,2,FALSE),"")</f>
        <v/>
      </c>
      <c r="CA196" s="59" t="str">
        <f>IFERROR(VLOOKUP($E196,'Sep 2015'!$D$1:$Z$300,22,FALSE),"-")</f>
        <v>-</v>
      </c>
      <c r="CB196" s="59" t="str">
        <f>IFERROR(VLOOKUP($E196,'Sep 2015'!$D$1:$Z$300,4,FALSE),"-")</f>
        <v>-</v>
      </c>
      <c r="CC196" s="59" t="str">
        <f>IFERROR(VLOOKUP(CB196,'Paid Invoices'!$F$6:$I$381,3,FALSE),"")</f>
        <v/>
      </c>
      <c r="CD196" s="59" t="str">
        <f>IFERROR(VLOOKUP(CB196,'Open Invoices'!$D$1:$E$3000,2,FALSE),"")</f>
        <v/>
      </c>
      <c r="CE196" s="52"/>
      <c r="CF196" s="52" t="s">
        <v>2115</v>
      </c>
      <c r="CG196" s="49" t="str">
        <f>IFERROR(IFERROR(VLOOKUP($E196,'Asset Group  All Assets'!$B$1:$C$500,2,FALSE),(VLOOKUP($E196,'Missing-WSU-POs'!$B$1:$D$500,3,FALSE))),"?")</f>
        <v>Needed</v>
      </c>
      <c r="CH196" s="31" t="str">
        <f>IF(G196="","",G196)</f>
        <v/>
      </c>
      <c r="CI196" s="31" t="str">
        <f>IF(CG196=CH196,"","Wrong PO")</f>
        <v>Wrong PO</v>
      </c>
      <c r="CJ196" s="29" t="str">
        <f>IFERROR(IF(VLOOKUP($E196,'Org July 2016 '!$D$1:$Z$500,3,FALSE)=G196,"-","Wrong PO"),"new")</f>
        <v>-</v>
      </c>
      <c r="CK196" s="32" t="str">
        <f>IF(CJ196="wrong PO",(VLOOKUP($E196,'Org July 2016 '!$D$1:$Z$500,3,FALSE)),"")</f>
        <v/>
      </c>
      <c r="CL196" s="29" t="str">
        <f>IFERROR(IF(VLOOKUP($E196,'Org June 2016 '!$D$1:$Z$500,3,FALSE)=G196,"-","Wrong PO"),"new")</f>
        <v>-</v>
      </c>
      <c r="CM196" s="32" t="str">
        <f>IF(CL196="wrong PO",(VLOOKUP($E196,'Org June 2016 '!$D$1:$Z$500,3,FALSE)),"")</f>
        <v/>
      </c>
      <c r="CN196" s="29" t="str">
        <f>IFERROR(IF(VLOOKUP($E196,'May 2016'!D29:Z528,3,FALSE)=G196,"-","Wrong PO"),"new")</f>
        <v>new</v>
      </c>
      <c r="CO196" s="32" t="str">
        <f>IF(CN196="wrong PO",(VLOOKUP($E196,'May 2016'!D29:Z528,3,FALSE)),"")</f>
        <v/>
      </c>
      <c r="CP196" s="29" t="str">
        <f>IFERROR(IF(VLOOKUP($E196,'Apr 2016'!$D$1:$Z$500,3,FALSE)=G196,"-","Wrong PO"),"new")</f>
        <v>new</v>
      </c>
      <c r="CQ196" s="32" t="str">
        <f>IF(CP196="wrong PO",(VLOOKUP($E196,'Apr 2016'!$D$1:$Z$500,3,FALSE)),"")</f>
        <v/>
      </c>
      <c r="CR196" s="32" t="str">
        <f>IFERROR(IF(VLOOKUP($E196,'Mar 2016'!$D$1:$Z$500,3,FALSE)=G196,"-","Wrong PO"),"new")</f>
        <v>new</v>
      </c>
      <c r="CS196" s="32" t="str">
        <f>IF(CP196="wrong PO",(VLOOKUP($E196,'Mar 2016'!$D$1:$Z$500,3,FALSE)),"")</f>
        <v/>
      </c>
      <c r="CT196" s="32" t="str">
        <f>IFERROR(IF(VLOOKUP($E196,'Feb 2016'!$D$1:$Z$500,3,FALSE)=G196,"-","Wrong PO"),"new")</f>
        <v>new</v>
      </c>
      <c r="CU196" s="32" t="str">
        <f>IF(CP196="wrong PO",(VLOOKUP($E196,'Feb 2016'!$D$1:$Z$500,3,FALSE)),"")</f>
        <v/>
      </c>
      <c r="CV196" s="29" t="str">
        <f>IFERROR(IF(VLOOKUP($E196,'Jan 2016'!$D$1:$Z$500,3,FALSE)=G196,"-","Wrong PO"),"new")</f>
        <v>new</v>
      </c>
      <c r="CW196" s="32" t="str">
        <f>IF(CV196="wrong PO",(VLOOKUP($E196,'Jan 2016'!$D$1:$Z$500,3,FALSE)),"")</f>
        <v/>
      </c>
      <c r="CX196" s="29" t="str">
        <f>IFERROR(IF(VLOOKUP($E196,'Dec 2015'!$D$1:$Z$500,3,FALSE)=G196,"-","Wrong PO"),"new")</f>
        <v>new</v>
      </c>
      <c r="CY196" s="32" t="str">
        <f>IF(CX196="wrong PO",(VLOOKUP($E196,'Dec 2015'!$D$1:$Z$500,3,FALSE)),"")</f>
        <v/>
      </c>
      <c r="CZ196" s="29" t="str">
        <f>IFERROR(IF(VLOOKUP($E196,'Nov 2015'!$D$1:$Z$500,3,FALSE)=G196,"-","Wrong PO"),"new")</f>
        <v>new</v>
      </c>
      <c r="DA196" s="32" t="str">
        <f>IF(CZ196="wrong PO",(VLOOKUP($E196,'Nov 2015'!$D$1:$Z$500,3,FALSE)),"")</f>
        <v/>
      </c>
      <c r="DB196" s="29" t="str">
        <f>IFERROR(IF(VLOOKUP($E196,'Oct 2015'!$D$1:$Z$500,3,FALSE)=G196,"-","Wrong PO"),"new")</f>
        <v>new</v>
      </c>
      <c r="DC196" s="32" t="str">
        <f>IF(DB196="wrong PO",(VLOOKUP($E196,'Oct 2015'!$D$1:$Z$500,3,FALSE)),"")</f>
        <v/>
      </c>
      <c r="DD196" s="29" t="str">
        <f>IFERROR(IF(VLOOKUP($E196,'Sep 2015'!$D$1:$Z$500,3,FALSE)=G196,"-","Wrong PO"),"new")</f>
        <v>new</v>
      </c>
      <c r="DE196" s="32" t="str">
        <f>IF(DD196="wrong PO",(VLOOKUP($E196,'Sep 2015'!$D$1:$Z$500,3,FALSE)),"")</f>
        <v/>
      </c>
    </row>
    <row r="197" spans="1:109">
      <c r="A197" s="115">
        <v>30</v>
      </c>
      <c r="B197" s="2" t="s">
        <v>841</v>
      </c>
      <c r="C197" s="2" t="s">
        <v>510</v>
      </c>
      <c r="D197" s="2" t="s">
        <v>370</v>
      </c>
      <c r="E197" s="2" t="s">
        <v>490</v>
      </c>
      <c r="F197" s="2" t="s">
        <v>421</v>
      </c>
      <c r="G197" s="21" t="s">
        <v>94</v>
      </c>
      <c r="H197" s="21" t="str">
        <f>IFERROR(VLOOKUP($E197,'Wayne Master'!$B$1:$C$315,2,FALSE),"not on master")</f>
        <v>Call</v>
      </c>
      <c r="I197" s="11" t="s">
        <v>2109</v>
      </c>
      <c r="J197" s="3">
        <v>42158</v>
      </c>
      <c r="K197" s="2" t="s">
        <v>28</v>
      </c>
      <c r="L197" s="2" t="s">
        <v>423</v>
      </c>
      <c r="M197" s="2" t="s">
        <v>30</v>
      </c>
      <c r="N197" s="2" t="s">
        <v>31</v>
      </c>
      <c r="O197" s="2" t="s">
        <v>32</v>
      </c>
      <c r="P197" s="4">
        <v>2000</v>
      </c>
      <c r="Q197" s="4">
        <v>2000</v>
      </c>
      <c r="R197" s="4">
        <v>0</v>
      </c>
      <c r="S197" s="5">
        <v>0</v>
      </c>
      <c r="T197" s="4">
        <v>0</v>
      </c>
      <c r="U197" s="4">
        <v>0</v>
      </c>
      <c r="V197" s="4">
        <v>0</v>
      </c>
      <c r="W197" s="5">
        <v>0</v>
      </c>
      <c r="X197" s="5">
        <v>0</v>
      </c>
      <c r="Y197" s="14">
        <v>0</v>
      </c>
      <c r="Z197" s="14">
        <v>0</v>
      </c>
      <c r="AA197" s="14">
        <v>0</v>
      </c>
      <c r="AB197" s="4">
        <v>24580</v>
      </c>
      <c r="AC197" s="55"/>
      <c r="AD197" s="59">
        <f>SUM(AI197,AM197,AQ197,AU197,AY197,BC197,BG197,BK197,BO197,BS197,BW197,CA197)</f>
        <v>0</v>
      </c>
      <c r="AE197" s="59">
        <f>(Q197*0.0169)+(U197*0.0598)</f>
        <v>33.799999999999997</v>
      </c>
      <c r="AF197" s="102" t="str">
        <f>IFERROR(IFERROR(VLOOKUP($G197,'FPO034'!$J$9:$Q$196,7,FALSE),(VLOOKUP($H197,'FPO034'!$J$9:$Q$196,7,FALSE))),"No PO")</f>
        <v>No PO</v>
      </c>
      <c r="AG197" s="102" t="str">
        <f>IFERROR(IFERROR(VLOOKUP($G197,'FPO034'!$J$9:$Q$196,8,FALSE),(VLOOKUP($H197,'FPO034'!$J$9:$Q$196,8,FALSE))),"No PO")</f>
        <v>No PO</v>
      </c>
      <c r="AH197" s="102" t="str">
        <f>IF(AG197&lt;&gt;0,"No",IF(AD197&gt;AF197,"No",IF(AD197/AE197&lt;1,"--",IF(AD197/AE197&lt;1.02,"Maybe","No"))))</f>
        <v>No</v>
      </c>
      <c r="AI197" s="59" t="str">
        <f>IFERROR(VLOOKUP($E197,'Rev2 Aug 16'!$D$1:$Z$300,22,FALSE),"-")</f>
        <v>-</v>
      </c>
      <c r="AJ197" s="59" t="str">
        <f>IFERROR(VLOOKUP($E197,'Rev2 Aug 16'!$D$1:$Z$300,5,FALSE),"-")</f>
        <v>-</v>
      </c>
      <c r="AK197" s="59" t="str">
        <f>IFERROR(VLOOKUP(AJ197,'Paid Invoices'!$F$6:$I$381,3,FALSE),"")</f>
        <v/>
      </c>
      <c r="AL197" s="59" t="str">
        <f>IFERROR(VLOOKUP(AJ197,'Open Invoices'!$D$1:$E$3000,2,FALSE),"")</f>
        <v/>
      </c>
      <c r="AM197" s="59" t="str">
        <f>IFERROR(VLOOKUP($E197,'Rev2 July 16'!$D$1:$Z$300,22,FALSE),"-")</f>
        <v>-</v>
      </c>
      <c r="AN197" s="59" t="str">
        <f>IFERROR(VLOOKUP($E197,'Rev2 July 16'!$D$1:$Z$300,5,FALSE),"-")</f>
        <v>-</v>
      </c>
      <c r="AO197" s="59" t="str">
        <f>IFERROR(VLOOKUP(AN197,'Paid Invoices'!$F$6:$I$381,3,FALSE),"")</f>
        <v/>
      </c>
      <c r="AP197" s="59" t="str">
        <f>IFERROR(VLOOKUP(AN197,'Open Invoices'!$D$1:$E$3000,2,FALSE),"")</f>
        <v/>
      </c>
      <c r="AQ197" s="59">
        <f>IFERROR(VLOOKUP($E197,'Rev June 16'!$D$1:$Z$300,22,FALSE),"-")</f>
        <v>0</v>
      </c>
      <c r="AR197" s="59" t="str">
        <f>IFERROR(VLOOKUP($E197,'Rev June 16'!$D$1:$Z$300,4,FALSE),"-")</f>
        <v>WAY2001F6A</v>
      </c>
      <c r="AS197" s="59" t="str">
        <f>IFERROR(VLOOKUP(AR197,'Paid Invoices'!$F$6:$I$381,3,FALSE),"")</f>
        <v/>
      </c>
      <c r="AT197" s="59" t="str">
        <f>IFERROR(VLOOKUP(AR197,'Open Invoices'!$D$1:$E$3000,2,FALSE),"")</f>
        <v/>
      </c>
      <c r="AU197" s="59" t="str">
        <f>IFERROR(VLOOKUP($E197,'May 2016'!$D$1:$Z$300,22,FALSE),"-")</f>
        <v>-</v>
      </c>
      <c r="AV197" s="59" t="str">
        <f>IFERROR(VLOOKUP($E197,'May 2016'!$D$1:$Z$300,4,FALSE),"-")</f>
        <v>-</v>
      </c>
      <c r="AW197" s="59" t="str">
        <f>IFERROR(VLOOKUP(AV197,'Paid Invoices'!$F$6:$I$381,3,FALSE),"")</f>
        <v/>
      </c>
      <c r="AX197" s="59" t="str">
        <f>IFERROR(VLOOKUP(AV197,'Open Invoices'!$D$1:$E$3000,2,FALSE),"")</f>
        <v/>
      </c>
      <c r="AY197" s="59" t="str">
        <f>IFERROR(VLOOKUP($E197,'Apr 2016'!$D$1:$Z$300,22,FALSE),"-")</f>
        <v>-</v>
      </c>
      <c r="AZ197" s="59" t="str">
        <f>IFERROR(VLOOKUP($E197,'Apr 2016'!$D$1:$Z$300,4,FALSE),"-")</f>
        <v>-</v>
      </c>
      <c r="BA197" s="59" t="str">
        <f>IFERROR(VLOOKUP(AZ197,'Paid Invoices'!$F$6:$I$381,3,FALSE),"")</f>
        <v/>
      </c>
      <c r="BB197" s="59" t="str">
        <f>IFERROR(VLOOKUP(AZ197,'Open Invoices'!$D$1:$E$3000,2,FALSE),"")</f>
        <v/>
      </c>
      <c r="BC197" s="59" t="str">
        <f>IFERROR(VLOOKUP($E197,'Mar 2016'!$D$1:$Z$300,22,FALSE),"-")</f>
        <v>-</v>
      </c>
      <c r="BD197" s="59" t="str">
        <f>IFERROR(VLOOKUP($E197,'Mar 2016'!$D$1:$Z$300,4,FALSE),"-")</f>
        <v>-</v>
      </c>
      <c r="BE197" s="59" t="str">
        <f>IFERROR(VLOOKUP(BD197,'Paid Invoices'!$F$6:$I$381,3,FALSE),"")</f>
        <v/>
      </c>
      <c r="BF197" s="59" t="str">
        <f>IFERROR(VLOOKUP(BD197,'Open Invoices'!$D$1:$E$3000,2,FALSE),"")</f>
        <v/>
      </c>
      <c r="BG197" s="59" t="str">
        <f>IFERROR(VLOOKUP($E197,'Feb 2016'!$D$1:$Z$300,22,FALSE),"-")</f>
        <v>-</v>
      </c>
      <c r="BH197" s="59" t="str">
        <f>IFERROR(VLOOKUP($E197,'Feb 2016'!$D$1:$Z$300,4,FALSE),"-")</f>
        <v>-</v>
      </c>
      <c r="BI197" s="59" t="str">
        <f>IFERROR(VLOOKUP(BH197,'Paid Invoices'!$F$6:$I$381,3,FALSE),"")</f>
        <v/>
      </c>
      <c r="BJ197" s="59" t="str">
        <f>IFERROR(VLOOKUP(BH197,'Open Invoices'!$D$1:$E$3000,2,FALSE),"")</f>
        <v/>
      </c>
      <c r="BK197" s="59" t="str">
        <f>IFERROR(VLOOKUP($E197,'Jan 2016'!$D$1:$Z$300,22,FALSE),"-")</f>
        <v>-</v>
      </c>
      <c r="BL197" s="59" t="str">
        <f>IFERROR(VLOOKUP($E197,'Jan 2016'!$D$1:$Z$300,4,FALSE),"-")</f>
        <v>-</v>
      </c>
      <c r="BM197" s="59" t="str">
        <f>IFERROR(VLOOKUP(BL197,'Paid Invoices'!$F$6:$I$381,3,FALSE),"")</f>
        <v/>
      </c>
      <c r="BN197" s="59" t="str">
        <f>IFERROR(VLOOKUP(BL197,'Open Invoices'!$D$1:$E$3000,2,FALSE),"")</f>
        <v/>
      </c>
      <c r="BO197" s="59" t="str">
        <f>IFERROR(VLOOKUP($E197,'Dec 2015'!$D$1:$Z$300,22,FALSE),"-")</f>
        <v>-</v>
      </c>
      <c r="BP197" s="59" t="str">
        <f>IFERROR(VLOOKUP($E197,'Dec 2015'!$D$1:$Z$300,4,FALSE),"-")</f>
        <v>-</v>
      </c>
      <c r="BQ197" s="59" t="str">
        <f>IFERROR(VLOOKUP(BP197,'Paid Invoices'!$F$6:$I$381,3,FALSE),"")</f>
        <v/>
      </c>
      <c r="BR197" s="59" t="str">
        <f>IFERROR(VLOOKUP(BP197,'Open Invoices'!$D$1:$E$3000,2,FALSE),"")</f>
        <v/>
      </c>
      <c r="BS197" s="59">
        <f>IFERROR(VLOOKUP($E197,'Nov 2015'!$D$1:$Z$300,22,FALSE),"-")</f>
        <v>0</v>
      </c>
      <c r="BT197" s="59" t="str">
        <f>IFERROR(VLOOKUP($E197,'Nov 2015'!$D$1:$Z$300,4,FALSE),"-")</f>
        <v>WAY2001K5A</v>
      </c>
      <c r="BU197" s="59" t="str">
        <f>IFERROR(VLOOKUP(BT197,'Paid Invoices'!$F$6:$I$381,3,FALSE),"")</f>
        <v/>
      </c>
      <c r="BV197" s="59" t="str">
        <f>IFERROR(VLOOKUP(BT197,'Open Invoices'!$D$1:$E$3000,2,FALSE),"")</f>
        <v/>
      </c>
      <c r="BW197" s="59" t="str">
        <f>IFERROR(VLOOKUP($E197,'Oct 2015'!$D$1:$Z$300,22,FALSE),"-")</f>
        <v>-</v>
      </c>
      <c r="BX197" s="59" t="str">
        <f>IFERROR(VLOOKUP($E197,'Oct 2015'!$D$1:$Z$300,4,FALSE),"-")</f>
        <v>-</v>
      </c>
      <c r="BY197" s="59" t="str">
        <f>IFERROR(VLOOKUP(BX197,'Paid Invoices'!$F$6:$I$381,3,FALSE),"")</f>
        <v/>
      </c>
      <c r="BZ197" s="59" t="str">
        <f>IFERROR(VLOOKUP(BX197,'Open Invoices'!$D$1:$E$3000,2,FALSE),"")</f>
        <v/>
      </c>
      <c r="CA197" s="59" t="str">
        <f>IFERROR(VLOOKUP($E197,'Sep 2015'!$D$1:$Z$300,22,FALSE),"-")</f>
        <v>-</v>
      </c>
      <c r="CB197" s="59" t="str">
        <f>IFERROR(VLOOKUP($E197,'Sep 2015'!$D$1:$Z$300,4,FALSE),"-")</f>
        <v>-</v>
      </c>
      <c r="CC197" s="59" t="str">
        <f>IFERROR(VLOOKUP(CB197,'Paid Invoices'!$F$6:$I$381,3,FALSE),"")</f>
        <v/>
      </c>
      <c r="CD197" s="59" t="str">
        <f>IFERROR(VLOOKUP(CB197,'Open Invoices'!$D$1:$E$3000,2,FALSE),"")</f>
        <v/>
      </c>
      <c r="CE197" s="52"/>
      <c r="CF197" s="52" t="s">
        <v>2115</v>
      </c>
      <c r="CG197" s="49" t="str">
        <f>IFERROR(IFERROR(VLOOKUP($E197,'Asset Group  All Assets'!$B$1:$C$500,2,FALSE),(VLOOKUP($E197,'Missing-WSU-POs'!$B$1:$D$500,3,FALSE))),"?")</f>
        <v>Needed</v>
      </c>
      <c r="CH197" s="31" t="str">
        <f>IF(G197="","",G197)</f>
        <v/>
      </c>
      <c r="CI197" s="31" t="str">
        <f>IF(CG197=CH197,"","Wrong PO")</f>
        <v>Wrong PO</v>
      </c>
      <c r="CJ197" s="29" t="str">
        <f>IFERROR(IF(VLOOKUP($E197,'Org July 2016 '!$D$1:$Z$500,3,FALSE)=G197,"-","Wrong PO"),"new")</f>
        <v>new</v>
      </c>
      <c r="CK197" s="32" t="str">
        <f>IF(CJ197="wrong PO",(VLOOKUP($E197,'Org July 2016 '!$D$1:$Z$500,3,FALSE)),"")</f>
        <v/>
      </c>
      <c r="CL197" s="29" t="str">
        <f>IFERROR(IF(VLOOKUP($E197,'Org June 2016 '!$D$1:$Z$500,3,FALSE)=G197,"-","Wrong PO"),"new")</f>
        <v>new</v>
      </c>
      <c r="CM197" s="32" t="str">
        <f>IF(CL197="wrong PO",(VLOOKUP($E197,'Org June 2016 '!$D$1:$Z$500,3,FALSE)),"")</f>
        <v/>
      </c>
      <c r="CN197" s="29" t="str">
        <f>IFERROR(IF(VLOOKUP($E197,'May 2016'!D30:Z529,3,FALSE)=G197,"-","Wrong PO"),"new")</f>
        <v>new</v>
      </c>
      <c r="CO197" s="32" t="str">
        <f>IF(CN197="wrong PO",(VLOOKUP($E197,'May 2016'!D30:Z529,3,FALSE)),"")</f>
        <v/>
      </c>
      <c r="CP197" s="29" t="str">
        <f>IFERROR(IF(VLOOKUP($E197,'Apr 2016'!$D$1:$Z$500,3,FALSE)=G197,"-","Wrong PO"),"new")</f>
        <v>new</v>
      </c>
      <c r="CQ197" s="32" t="str">
        <f>IF(CP197="wrong PO",(VLOOKUP($E197,'Apr 2016'!$D$1:$Z$500,3,FALSE)),"")</f>
        <v/>
      </c>
      <c r="CR197" s="32" t="str">
        <f>IFERROR(IF(VLOOKUP($E197,'Mar 2016'!$D$1:$Z$500,3,FALSE)=G197,"-","Wrong PO"),"new")</f>
        <v>new</v>
      </c>
      <c r="CS197" s="32" t="str">
        <f>IF(CP197="wrong PO",(VLOOKUP($E197,'Mar 2016'!$D$1:$Z$500,3,FALSE)),"")</f>
        <v/>
      </c>
      <c r="CT197" s="32" t="str">
        <f>IFERROR(IF(VLOOKUP($E197,'Feb 2016'!$D$1:$Z$500,3,FALSE)=G197,"-","Wrong PO"),"new")</f>
        <v>new</v>
      </c>
      <c r="CU197" s="32" t="str">
        <f>IF(CP197="wrong PO",(VLOOKUP($E197,'Feb 2016'!$D$1:$Z$500,3,FALSE)),"")</f>
        <v/>
      </c>
      <c r="CV197" s="29" t="str">
        <f>IFERROR(IF(VLOOKUP($E197,'Jan 2016'!$D$1:$Z$500,3,FALSE)=G197,"-","Wrong PO"),"new")</f>
        <v>new</v>
      </c>
      <c r="CW197" s="32" t="str">
        <f>IF(CV197="wrong PO",(VLOOKUP($E197,'Jan 2016'!$D$1:$Z$500,3,FALSE)),"")</f>
        <v/>
      </c>
      <c r="CX197" s="29" t="str">
        <f>IFERROR(IF(VLOOKUP($E197,'Dec 2015'!$D$1:$Z$500,3,FALSE)=G197,"-","Wrong PO"),"new")</f>
        <v>new</v>
      </c>
      <c r="CY197" s="32" t="str">
        <f>IF(CX197="wrong PO",(VLOOKUP($E197,'Dec 2015'!$D$1:$Z$500,3,FALSE)),"")</f>
        <v/>
      </c>
      <c r="CZ197" s="29" t="str">
        <f>IFERROR(IF(VLOOKUP($E197,'Nov 2015'!$D$1:$Z$500,3,FALSE)=G197,"-","Wrong PO"),"new")</f>
        <v>-</v>
      </c>
      <c r="DA197" s="32" t="str">
        <f>IF(CZ197="wrong PO",(VLOOKUP($E197,'Nov 2015'!$D$1:$Z$500,3,FALSE)),"")</f>
        <v/>
      </c>
      <c r="DB197" s="29" t="str">
        <f>IFERROR(IF(VLOOKUP($E197,'Oct 2015'!$D$1:$Z$500,3,FALSE)=G197,"-","Wrong PO"),"new")</f>
        <v>new</v>
      </c>
      <c r="DC197" s="32" t="str">
        <f>IF(DB197="wrong PO",(VLOOKUP($E197,'Oct 2015'!$D$1:$Z$500,3,FALSE)),"")</f>
        <v/>
      </c>
      <c r="DD197" s="29" t="str">
        <f>IFERROR(IF(VLOOKUP($E197,'Sep 2015'!$D$1:$Z$500,3,FALSE)=G197,"-","Wrong PO"),"new")</f>
        <v>new</v>
      </c>
      <c r="DE197" s="32" t="str">
        <f>IF(DD197="wrong PO",(VLOOKUP($E197,'Sep 2015'!$D$1:$Z$500,3,FALSE)),"")</f>
        <v/>
      </c>
    </row>
    <row r="198" spans="1:109">
      <c r="A198" s="115">
        <v>31</v>
      </c>
      <c r="B198" s="2" t="s">
        <v>841</v>
      </c>
      <c r="C198" s="2" t="s">
        <v>510</v>
      </c>
      <c r="D198" s="2" t="s">
        <v>69</v>
      </c>
      <c r="E198" s="2" t="s">
        <v>273</v>
      </c>
      <c r="F198" s="2" t="s">
        <v>746</v>
      </c>
      <c r="G198" s="21" t="s">
        <v>94</v>
      </c>
      <c r="H198" s="21" t="str">
        <f>IFERROR(VLOOKUP($E198,'Wayne Master'!$B$1:$C$315,2,FALSE),"not on master")</f>
        <v>Call</v>
      </c>
      <c r="I198" s="11" t="s">
        <v>2109</v>
      </c>
      <c r="J198" s="3">
        <v>42522</v>
      </c>
      <c r="K198" s="2" t="s">
        <v>685</v>
      </c>
      <c r="L198" s="2" t="s">
        <v>747</v>
      </c>
      <c r="M198" s="2" t="s">
        <v>30</v>
      </c>
      <c r="N198" s="2" t="s">
        <v>31</v>
      </c>
      <c r="O198" s="2" t="s">
        <v>41</v>
      </c>
      <c r="P198" s="4">
        <v>118</v>
      </c>
      <c r="Q198" s="4">
        <v>833</v>
      </c>
      <c r="R198" s="4">
        <v>715</v>
      </c>
      <c r="S198" s="5">
        <v>12.08</v>
      </c>
      <c r="T198" s="4">
        <v>58</v>
      </c>
      <c r="U198" s="4">
        <v>184</v>
      </c>
      <c r="V198" s="4">
        <v>126</v>
      </c>
      <c r="W198" s="5">
        <v>7.53</v>
      </c>
      <c r="X198" s="5">
        <v>0</v>
      </c>
      <c r="Y198" s="14">
        <v>19.61</v>
      </c>
      <c r="Z198" s="14">
        <v>0</v>
      </c>
      <c r="AA198" s="14">
        <v>19.61</v>
      </c>
      <c r="AB198" s="4">
        <v>24580</v>
      </c>
      <c r="AC198" s="55"/>
      <c r="AD198" s="59">
        <f>SUM(AI198,AM198,AQ198,AU198,AY198,BC198,BG198,BK198,BO198,BS198,BW198,CA198)</f>
        <v>24.85</v>
      </c>
      <c r="AE198" s="59">
        <f>(Q198*0.0169)+(U198*0.0598)</f>
        <v>25.0809</v>
      </c>
      <c r="AF198" s="102" t="str">
        <f>IFERROR(IFERROR(VLOOKUP($G198,'FPO034'!$J$9:$Q$196,7,FALSE),(VLOOKUP($H198,'FPO034'!$J$9:$Q$196,7,FALSE))),"No PO")</f>
        <v>No PO</v>
      </c>
      <c r="AG198" s="102" t="str">
        <f>IFERROR(IFERROR(VLOOKUP($G198,'FPO034'!$J$9:$Q$196,8,FALSE),(VLOOKUP($H198,'FPO034'!$J$9:$Q$196,8,FALSE))),"No PO")</f>
        <v>No PO</v>
      </c>
      <c r="AH198" s="102" t="str">
        <f>IF(AG198&lt;&gt;0,"No",IF(AD198&gt;AF198,"No",IF(AD198/AE198&lt;1,"--",IF(AD198/AE198&lt;1.02,"Maybe","No"))))</f>
        <v>No</v>
      </c>
      <c r="AI198" s="59">
        <f>IFERROR(VLOOKUP($E198,'Rev2 Aug 16'!$D$1:$Z$300,22,FALSE),"-")</f>
        <v>19.61</v>
      </c>
      <c r="AJ198" s="59" t="str">
        <f>IFERROR(VLOOKUP($E198,'Rev2 Aug 16'!$D$1:$Z$300,5,FALSE),"-")</f>
        <v>WAY2001H6A</v>
      </c>
      <c r="AK198" s="59" t="str">
        <f>IFERROR(VLOOKUP(AJ198,'Paid Invoices'!$F$6:$I$381,3,FALSE),"")</f>
        <v/>
      </c>
      <c r="AL198" s="59" t="str">
        <f>IFERROR(VLOOKUP(AJ198,'Open Invoices'!$D$1:$E$3000,2,FALSE),"")</f>
        <v/>
      </c>
      <c r="AM198" s="59">
        <f>IFERROR(VLOOKUP($E198,'Rev2 July 16'!$D$1:$Z$300,22,FALSE),"-")</f>
        <v>2.6</v>
      </c>
      <c r="AN198" s="59" t="str">
        <f>IFERROR(VLOOKUP($E198,'Rev2 July 16'!$D$1:$Z$300,5,FALSE),"-")</f>
        <v>WAY2001G6A</v>
      </c>
      <c r="AO198" s="59" t="str">
        <f>IFERROR(VLOOKUP(AN198,'Paid Invoices'!$F$6:$I$381,3,FALSE),"")</f>
        <v/>
      </c>
      <c r="AP198" s="59" t="str">
        <f>IFERROR(VLOOKUP(AN198,'Open Invoices'!$D$1:$E$3000,2,FALSE),"")</f>
        <v/>
      </c>
      <c r="AQ198" s="59">
        <f>IFERROR(VLOOKUP($E198,'Rev June 16'!$D$1:$Z$300,22,FALSE),"-")</f>
        <v>2.64</v>
      </c>
      <c r="AR198" s="59" t="str">
        <f>IFERROR(VLOOKUP($E198,'Rev June 16'!$D$1:$Z$300,4,FALSE),"-")</f>
        <v>WAY2001F6A</v>
      </c>
      <c r="AS198" s="59" t="str">
        <f>IFERROR(VLOOKUP(AR198,'Paid Invoices'!$F$6:$I$381,3,FALSE),"")</f>
        <v/>
      </c>
      <c r="AT198" s="59" t="str">
        <f>IFERROR(VLOOKUP(AR198,'Open Invoices'!$D$1:$E$3000,2,FALSE),"")</f>
        <v/>
      </c>
      <c r="AU198" s="59" t="str">
        <f>IFERROR(VLOOKUP($E198,'May 2016'!$D$1:$Z$300,22,FALSE),"-")</f>
        <v>-</v>
      </c>
      <c r="AV198" s="59" t="str">
        <f>IFERROR(VLOOKUP($E198,'May 2016'!$D$1:$Z$300,4,FALSE),"-")</f>
        <v>-</v>
      </c>
      <c r="AW198" s="59" t="str">
        <f>IFERROR(VLOOKUP(AV198,'Paid Invoices'!$F$6:$I$381,3,FALSE),"")</f>
        <v/>
      </c>
      <c r="AX198" s="59" t="str">
        <f>IFERROR(VLOOKUP(AV198,'Open Invoices'!$D$1:$E$3000,2,FALSE),"")</f>
        <v/>
      </c>
      <c r="AY198" s="59" t="str">
        <f>IFERROR(VLOOKUP($E198,'Apr 2016'!$D$1:$Z$300,22,FALSE),"-")</f>
        <v>-</v>
      </c>
      <c r="AZ198" s="59" t="str">
        <f>IFERROR(VLOOKUP($E198,'Apr 2016'!$D$1:$Z$300,4,FALSE),"-")</f>
        <v>-</v>
      </c>
      <c r="BA198" s="59" t="str">
        <f>IFERROR(VLOOKUP(AZ198,'Paid Invoices'!$F$6:$I$381,3,FALSE),"")</f>
        <v/>
      </c>
      <c r="BB198" s="59" t="str">
        <f>IFERROR(VLOOKUP(AZ198,'Open Invoices'!$D$1:$E$3000,2,FALSE),"")</f>
        <v/>
      </c>
      <c r="BC198" s="59" t="str">
        <f>IFERROR(VLOOKUP($E198,'Mar 2016'!$D$1:$Z$300,22,FALSE),"-")</f>
        <v>-</v>
      </c>
      <c r="BD198" s="59" t="str">
        <f>IFERROR(VLOOKUP($E198,'Mar 2016'!$D$1:$Z$300,4,FALSE),"-")</f>
        <v>-</v>
      </c>
      <c r="BE198" s="59" t="str">
        <f>IFERROR(VLOOKUP(BD198,'Paid Invoices'!$F$6:$I$381,3,FALSE),"")</f>
        <v/>
      </c>
      <c r="BF198" s="59" t="str">
        <f>IFERROR(VLOOKUP(BD198,'Open Invoices'!$D$1:$E$3000,2,FALSE),"")</f>
        <v/>
      </c>
      <c r="BG198" s="59" t="str">
        <f>IFERROR(VLOOKUP($E198,'Feb 2016'!$D$1:$Z$300,22,FALSE),"-")</f>
        <v>-</v>
      </c>
      <c r="BH198" s="59" t="str">
        <f>IFERROR(VLOOKUP($E198,'Feb 2016'!$D$1:$Z$300,4,FALSE),"-")</f>
        <v>-</v>
      </c>
      <c r="BI198" s="59" t="str">
        <f>IFERROR(VLOOKUP(BH198,'Paid Invoices'!$F$6:$I$381,3,FALSE),"")</f>
        <v/>
      </c>
      <c r="BJ198" s="59" t="str">
        <f>IFERROR(VLOOKUP(BH198,'Open Invoices'!$D$1:$E$3000,2,FALSE),"")</f>
        <v/>
      </c>
      <c r="BK198" s="59" t="str">
        <f>IFERROR(VLOOKUP($E198,'Jan 2016'!$D$1:$Z$300,22,FALSE),"-")</f>
        <v>-</v>
      </c>
      <c r="BL198" s="59" t="str">
        <f>IFERROR(VLOOKUP($E198,'Jan 2016'!$D$1:$Z$300,4,FALSE),"-")</f>
        <v>-</v>
      </c>
      <c r="BM198" s="59" t="str">
        <f>IFERROR(VLOOKUP(BL198,'Paid Invoices'!$F$6:$I$381,3,FALSE),"")</f>
        <v/>
      </c>
      <c r="BN198" s="59" t="str">
        <f>IFERROR(VLOOKUP(BL198,'Open Invoices'!$D$1:$E$3000,2,FALSE),"")</f>
        <v/>
      </c>
      <c r="BO198" s="59" t="str">
        <f>IFERROR(VLOOKUP($E198,'Dec 2015'!$D$1:$Z$300,22,FALSE),"-")</f>
        <v>-</v>
      </c>
      <c r="BP198" s="59" t="str">
        <f>IFERROR(VLOOKUP($E198,'Dec 2015'!$D$1:$Z$300,4,FALSE),"-")</f>
        <v>-</v>
      </c>
      <c r="BQ198" s="59" t="str">
        <f>IFERROR(VLOOKUP(BP198,'Paid Invoices'!$F$6:$I$381,3,FALSE),"")</f>
        <v/>
      </c>
      <c r="BR198" s="59" t="str">
        <f>IFERROR(VLOOKUP(BP198,'Open Invoices'!$D$1:$E$3000,2,FALSE),"")</f>
        <v/>
      </c>
      <c r="BS198" s="59" t="str">
        <f>IFERROR(VLOOKUP($E198,'Nov 2015'!$D$1:$Z$300,22,FALSE),"-")</f>
        <v>-</v>
      </c>
      <c r="BT198" s="59" t="str">
        <f>IFERROR(VLOOKUP($E198,'Nov 2015'!$D$1:$Z$300,4,FALSE),"-")</f>
        <v>-</v>
      </c>
      <c r="BU198" s="59" t="str">
        <f>IFERROR(VLOOKUP(BT198,'Paid Invoices'!$F$6:$I$381,3,FALSE),"")</f>
        <v/>
      </c>
      <c r="BV198" s="59" t="str">
        <f>IFERROR(VLOOKUP(BT198,'Open Invoices'!$D$1:$E$3000,2,FALSE),"")</f>
        <v/>
      </c>
      <c r="BW198" s="59" t="str">
        <f>IFERROR(VLOOKUP($E198,'Oct 2015'!$D$1:$Z$300,22,FALSE),"-")</f>
        <v>-</v>
      </c>
      <c r="BX198" s="59" t="str">
        <f>IFERROR(VLOOKUP($E198,'Oct 2015'!$D$1:$Z$300,4,FALSE),"-")</f>
        <v>-</v>
      </c>
      <c r="BY198" s="59" t="str">
        <f>IFERROR(VLOOKUP(BX198,'Paid Invoices'!$F$6:$I$381,3,FALSE),"")</f>
        <v/>
      </c>
      <c r="BZ198" s="59" t="str">
        <f>IFERROR(VLOOKUP(BX198,'Open Invoices'!$D$1:$E$3000,2,FALSE),"")</f>
        <v/>
      </c>
      <c r="CA198" s="59" t="str">
        <f>IFERROR(VLOOKUP($E198,'Sep 2015'!$D$1:$Z$300,22,FALSE),"-")</f>
        <v>-</v>
      </c>
      <c r="CB198" s="59" t="str">
        <f>IFERROR(VLOOKUP($E198,'Sep 2015'!$D$1:$Z$300,4,FALSE),"-")</f>
        <v>-</v>
      </c>
      <c r="CC198" s="59" t="str">
        <f>IFERROR(VLOOKUP(CB198,'Paid Invoices'!$F$6:$I$381,3,FALSE),"")</f>
        <v/>
      </c>
      <c r="CD198" s="59" t="str">
        <f>IFERROR(VLOOKUP(CB198,'Open Invoices'!$D$1:$E$3000,2,FALSE),"")</f>
        <v/>
      </c>
      <c r="CE198" s="52"/>
      <c r="CF198" s="52" t="s">
        <v>2115</v>
      </c>
      <c r="CG198" s="49" t="str">
        <f>IFERROR(IFERROR(VLOOKUP($E198,'Asset Group  All Assets'!$B$1:$C$500,2,FALSE),(VLOOKUP($E198,'Missing-WSU-POs'!$B$1:$D$500,3,FALSE))),"?")</f>
        <v>Needed</v>
      </c>
      <c r="CH198" s="31" t="str">
        <f>IF(G198="","",G198)</f>
        <v/>
      </c>
      <c r="CI198" s="31" t="str">
        <f>IF(CG198=CH198,"","Wrong PO")</f>
        <v>Wrong PO</v>
      </c>
      <c r="CJ198" s="29" t="str">
        <f>IFERROR(IF(VLOOKUP($E198,'Org July 2016 '!$D$1:$Z$500,3,FALSE)=G198,"-","Wrong PO"),"new")</f>
        <v>-</v>
      </c>
      <c r="CK198" s="32" t="str">
        <f>IF(CJ198="wrong PO",(VLOOKUP($E198,'Org July 2016 '!$D$1:$Z$500,3,FALSE)),"")</f>
        <v/>
      </c>
      <c r="CL198" s="29" t="str">
        <f>IFERROR(IF(VLOOKUP($E198,'Org June 2016 '!$D$1:$Z$500,3,FALSE)=G198,"-","Wrong PO"),"new")</f>
        <v>-</v>
      </c>
      <c r="CM198" s="32" t="str">
        <f>IF(CL198="wrong PO",(VLOOKUP($E198,'Org June 2016 '!$D$1:$Z$500,3,FALSE)),"")</f>
        <v/>
      </c>
      <c r="CN198" s="29" t="str">
        <f>IFERROR(IF(VLOOKUP($E198,'May 2016'!D31:Z530,3,FALSE)=G198,"-","Wrong PO"),"new")</f>
        <v>new</v>
      </c>
      <c r="CO198" s="32" t="str">
        <f>IF(CN198="wrong PO",(VLOOKUP($E198,'May 2016'!D31:Z530,3,FALSE)),"")</f>
        <v/>
      </c>
      <c r="CP198" s="29" t="str">
        <f>IFERROR(IF(VLOOKUP($E198,'Apr 2016'!$D$1:$Z$500,3,FALSE)=G198,"-","Wrong PO"),"new")</f>
        <v>new</v>
      </c>
      <c r="CQ198" s="32" t="str">
        <f>IF(CP198="wrong PO",(VLOOKUP($E198,'Apr 2016'!$D$1:$Z$500,3,FALSE)),"")</f>
        <v/>
      </c>
      <c r="CR198" s="32" t="str">
        <f>IFERROR(IF(VLOOKUP($E198,'Mar 2016'!$D$1:$Z$500,3,FALSE)=G198,"-","Wrong PO"),"new")</f>
        <v>new</v>
      </c>
      <c r="CS198" s="32" t="str">
        <f>IF(CP198="wrong PO",(VLOOKUP($E198,'Mar 2016'!$D$1:$Z$500,3,FALSE)),"")</f>
        <v/>
      </c>
      <c r="CT198" s="32" t="str">
        <f>IFERROR(IF(VLOOKUP($E198,'Feb 2016'!$D$1:$Z$500,3,FALSE)=G198,"-","Wrong PO"),"new")</f>
        <v>new</v>
      </c>
      <c r="CU198" s="32" t="str">
        <f>IF(CP198="wrong PO",(VLOOKUP($E198,'Feb 2016'!$D$1:$Z$500,3,FALSE)),"")</f>
        <v/>
      </c>
      <c r="CV198" s="29" t="str">
        <f>IFERROR(IF(VLOOKUP($E198,'Jan 2016'!$D$1:$Z$500,3,FALSE)=G198,"-","Wrong PO"),"new")</f>
        <v>new</v>
      </c>
      <c r="CW198" s="32" t="str">
        <f>IF(CV198="wrong PO",(VLOOKUP($E198,'Jan 2016'!$D$1:$Z$500,3,FALSE)),"")</f>
        <v/>
      </c>
      <c r="CX198" s="29" t="str">
        <f>IFERROR(IF(VLOOKUP($E198,'Dec 2015'!$D$1:$Z$500,3,FALSE)=G198,"-","Wrong PO"),"new")</f>
        <v>new</v>
      </c>
      <c r="CY198" s="32" t="str">
        <f>IF(CX198="wrong PO",(VLOOKUP($E198,'Dec 2015'!$D$1:$Z$500,3,FALSE)),"")</f>
        <v/>
      </c>
      <c r="CZ198" s="29" t="str">
        <f>IFERROR(IF(VLOOKUP($E198,'Nov 2015'!$D$1:$Z$500,3,FALSE)=G198,"-","Wrong PO"),"new")</f>
        <v>new</v>
      </c>
      <c r="DA198" s="32" t="str">
        <f>IF(CZ198="wrong PO",(VLOOKUP($E198,'Nov 2015'!$D$1:$Z$500,3,FALSE)),"")</f>
        <v/>
      </c>
      <c r="DB198" s="29" t="str">
        <f>IFERROR(IF(VLOOKUP($E198,'Oct 2015'!$D$1:$Z$500,3,FALSE)=G198,"-","Wrong PO"),"new")</f>
        <v>new</v>
      </c>
      <c r="DC198" s="32" t="str">
        <f>IF(DB198="wrong PO",(VLOOKUP($E198,'Oct 2015'!$D$1:$Z$500,3,FALSE)),"")</f>
        <v/>
      </c>
      <c r="DD198" s="29" t="str">
        <f>IFERROR(IF(VLOOKUP($E198,'Sep 2015'!$D$1:$Z$500,3,FALSE)=G198,"-","Wrong PO"),"new")</f>
        <v>new</v>
      </c>
      <c r="DE198" s="32" t="str">
        <f>IF(DD198="wrong PO",(VLOOKUP($E198,'Sep 2015'!$D$1:$Z$500,3,FALSE)),"")</f>
        <v/>
      </c>
    </row>
    <row r="199" spans="1:109">
      <c r="A199" s="115">
        <v>32</v>
      </c>
      <c r="B199" s="2" t="s">
        <v>841</v>
      </c>
      <c r="C199" s="2" t="s">
        <v>510</v>
      </c>
      <c r="D199" s="2" t="s">
        <v>721</v>
      </c>
      <c r="E199" s="2" t="s">
        <v>277</v>
      </c>
      <c r="F199" s="2" t="s">
        <v>67</v>
      </c>
      <c r="G199" s="21" t="s">
        <v>94</v>
      </c>
      <c r="H199" s="21" t="str">
        <f>IFERROR(VLOOKUP($E199,'Wayne Master'!$B$1:$C$315,2,FALSE),"not on master")</f>
        <v>Call</v>
      </c>
      <c r="I199" s="11" t="s">
        <v>2109</v>
      </c>
      <c r="J199" s="3">
        <v>42501</v>
      </c>
      <c r="K199" s="2"/>
      <c r="L199" s="2" t="s">
        <v>722</v>
      </c>
      <c r="M199" s="2" t="s">
        <v>394</v>
      </c>
      <c r="N199" s="2" t="s">
        <v>31</v>
      </c>
      <c r="O199" s="2" t="s">
        <v>382</v>
      </c>
      <c r="P199" s="4">
        <v>24649</v>
      </c>
      <c r="Q199" s="4">
        <v>24649</v>
      </c>
      <c r="R199" s="4">
        <v>0</v>
      </c>
      <c r="S199" s="5">
        <v>0</v>
      </c>
      <c r="T199" s="4">
        <v>48399</v>
      </c>
      <c r="U199" s="4">
        <v>48399</v>
      </c>
      <c r="V199" s="4">
        <v>0</v>
      </c>
      <c r="W199" s="5">
        <v>0</v>
      </c>
      <c r="X199" s="5">
        <v>0</v>
      </c>
      <c r="Y199" s="14">
        <v>0</v>
      </c>
      <c r="Z199" s="14">
        <v>0</v>
      </c>
      <c r="AA199" s="14">
        <v>0</v>
      </c>
      <c r="AB199" s="4">
        <v>24580</v>
      </c>
      <c r="AC199" s="55"/>
      <c r="AD199" s="59">
        <f>SUM(AI199,AM199,AQ199,AU199,AY199,BC199,BG199,BK199,BO199,BS199,BW199,CA199)</f>
        <v>0.74</v>
      </c>
      <c r="AE199" s="59">
        <f>(Q199*0.0169)+(U199*0.0598)</f>
        <v>3310.8283000000001</v>
      </c>
      <c r="AF199" s="102" t="str">
        <f>IFERROR(IFERROR(VLOOKUP($G199,'FPO034'!$J$9:$Q$196,7,FALSE),(VLOOKUP($H199,'FPO034'!$J$9:$Q$196,7,FALSE))),"No PO")</f>
        <v>No PO</v>
      </c>
      <c r="AG199" s="102" t="str">
        <f>IFERROR(IFERROR(VLOOKUP($G199,'FPO034'!$J$9:$Q$196,8,FALSE),(VLOOKUP($H199,'FPO034'!$J$9:$Q$196,8,FALSE))),"No PO")</f>
        <v>No PO</v>
      </c>
      <c r="AH199" s="102" t="str">
        <f>IF(AG199&lt;&gt;0,"No",IF(AD199&gt;AF199,"No",IF(AD199/AE199&lt;1,"--",IF(AD199/AE199&lt;1.02,"Maybe","No"))))</f>
        <v>No</v>
      </c>
      <c r="AI199" s="59" t="str">
        <f>IFERROR(VLOOKUP($E199,'Rev2 Aug 16'!$D$1:$Z$300,22,FALSE),"-")</f>
        <v>-</v>
      </c>
      <c r="AJ199" s="59" t="str">
        <f>IFERROR(VLOOKUP($E199,'Rev2 Aug 16'!$D$1:$Z$300,5,FALSE),"-")</f>
        <v>-</v>
      </c>
      <c r="AK199" s="59" t="str">
        <f>IFERROR(VLOOKUP(AJ199,'Paid Invoices'!$F$6:$I$381,3,FALSE),"")</f>
        <v/>
      </c>
      <c r="AL199" s="59" t="str">
        <f>IFERROR(VLOOKUP(AJ199,'Open Invoices'!$D$1:$E$3000,2,FALSE),"")</f>
        <v/>
      </c>
      <c r="AM199" s="59" t="str">
        <f>IFERROR(VLOOKUP($E199,'Rev2 July 16'!$D$1:$Z$300,22,FALSE),"-")</f>
        <v>-</v>
      </c>
      <c r="AN199" s="59" t="str">
        <f>IFERROR(VLOOKUP($E199,'Rev2 July 16'!$D$1:$Z$300,5,FALSE),"-")</f>
        <v>-</v>
      </c>
      <c r="AO199" s="59" t="str">
        <f>IFERROR(VLOOKUP(AN199,'Paid Invoices'!$F$6:$I$381,3,FALSE),"")</f>
        <v/>
      </c>
      <c r="AP199" s="59" t="str">
        <f>IFERROR(VLOOKUP(AN199,'Open Invoices'!$D$1:$E$3000,2,FALSE),"")</f>
        <v/>
      </c>
      <c r="AQ199" s="59">
        <f>IFERROR(VLOOKUP($E199,'Rev June 16'!$D$1:$Z$300,22,FALSE),"-")</f>
        <v>0</v>
      </c>
      <c r="AR199" s="59" t="str">
        <f>IFERROR(VLOOKUP($E199,'Rev June 16'!$D$1:$Z$300,4,FALSE),"-")</f>
        <v>WAY2001F6A</v>
      </c>
      <c r="AS199" s="59" t="str">
        <f>IFERROR(VLOOKUP(AR199,'Paid Invoices'!$F$6:$I$381,3,FALSE),"")</f>
        <v/>
      </c>
      <c r="AT199" s="59" t="str">
        <f>IFERROR(VLOOKUP(AR199,'Open Invoices'!$D$1:$E$3000,2,FALSE),"")</f>
        <v/>
      </c>
      <c r="AU199" s="59">
        <f>IFERROR(VLOOKUP($E199,'May 2016'!$D$1:$Z$300,22,FALSE),"-")</f>
        <v>0.74</v>
      </c>
      <c r="AV199" s="59" t="str">
        <f>IFERROR(VLOOKUP($E199,'May 2016'!$D$1:$Z$300,4,FALSE),"-")</f>
        <v>WAY2001E6A</v>
      </c>
      <c r="AW199" s="59" t="str">
        <f>IFERROR(VLOOKUP(AV199,'Paid Invoices'!$F$6:$I$381,3,FALSE),"")</f>
        <v/>
      </c>
      <c r="AX199" s="59" t="str">
        <f>IFERROR(VLOOKUP(AV199,'Open Invoices'!$D$1:$E$3000,2,FALSE),"")</f>
        <v/>
      </c>
      <c r="AY199" s="59" t="str">
        <f>IFERROR(VLOOKUP($E199,'Apr 2016'!$D$1:$Z$300,22,FALSE),"-")</f>
        <v>-</v>
      </c>
      <c r="AZ199" s="59" t="str">
        <f>IFERROR(VLOOKUP($E199,'Apr 2016'!$D$1:$Z$300,4,FALSE),"-")</f>
        <v>-</v>
      </c>
      <c r="BA199" s="59" t="str">
        <f>IFERROR(VLOOKUP(AZ199,'Paid Invoices'!$F$6:$I$381,3,FALSE),"")</f>
        <v/>
      </c>
      <c r="BB199" s="59" t="str">
        <f>IFERROR(VLOOKUP(AZ199,'Open Invoices'!$D$1:$E$3000,2,FALSE),"")</f>
        <v/>
      </c>
      <c r="BC199" s="59" t="str">
        <f>IFERROR(VLOOKUP($E199,'Mar 2016'!$D$1:$Z$300,22,FALSE),"-")</f>
        <v>-</v>
      </c>
      <c r="BD199" s="59" t="str">
        <f>IFERROR(VLOOKUP($E199,'Mar 2016'!$D$1:$Z$300,4,FALSE),"-")</f>
        <v>-</v>
      </c>
      <c r="BE199" s="59" t="str">
        <f>IFERROR(VLOOKUP(BD199,'Paid Invoices'!$F$6:$I$381,3,FALSE),"")</f>
        <v/>
      </c>
      <c r="BF199" s="59" t="str">
        <f>IFERROR(VLOOKUP(BD199,'Open Invoices'!$D$1:$E$3000,2,FALSE),"")</f>
        <v/>
      </c>
      <c r="BG199" s="59" t="str">
        <f>IFERROR(VLOOKUP($E199,'Feb 2016'!$D$1:$Z$300,22,FALSE),"-")</f>
        <v>-</v>
      </c>
      <c r="BH199" s="59" t="str">
        <f>IFERROR(VLOOKUP($E199,'Feb 2016'!$D$1:$Z$300,4,FALSE),"-")</f>
        <v>-</v>
      </c>
      <c r="BI199" s="59" t="str">
        <f>IFERROR(VLOOKUP(BH199,'Paid Invoices'!$F$6:$I$381,3,FALSE),"")</f>
        <v/>
      </c>
      <c r="BJ199" s="59" t="str">
        <f>IFERROR(VLOOKUP(BH199,'Open Invoices'!$D$1:$E$3000,2,FALSE),"")</f>
        <v/>
      </c>
      <c r="BK199" s="59" t="str">
        <f>IFERROR(VLOOKUP($E199,'Jan 2016'!$D$1:$Z$300,22,FALSE),"-")</f>
        <v>-</v>
      </c>
      <c r="BL199" s="59" t="str">
        <f>IFERROR(VLOOKUP($E199,'Jan 2016'!$D$1:$Z$300,4,FALSE),"-")</f>
        <v>-</v>
      </c>
      <c r="BM199" s="59" t="str">
        <f>IFERROR(VLOOKUP(BL199,'Paid Invoices'!$F$6:$I$381,3,FALSE),"")</f>
        <v/>
      </c>
      <c r="BN199" s="59" t="str">
        <f>IFERROR(VLOOKUP(BL199,'Open Invoices'!$D$1:$E$3000,2,FALSE),"")</f>
        <v/>
      </c>
      <c r="BO199" s="59" t="str">
        <f>IFERROR(VLOOKUP($E199,'Dec 2015'!$D$1:$Z$300,22,FALSE),"-")</f>
        <v>-</v>
      </c>
      <c r="BP199" s="59" t="str">
        <f>IFERROR(VLOOKUP($E199,'Dec 2015'!$D$1:$Z$300,4,FALSE),"-")</f>
        <v>-</v>
      </c>
      <c r="BQ199" s="59" t="str">
        <f>IFERROR(VLOOKUP(BP199,'Paid Invoices'!$F$6:$I$381,3,FALSE),"")</f>
        <v/>
      </c>
      <c r="BR199" s="59" t="str">
        <f>IFERROR(VLOOKUP(BP199,'Open Invoices'!$D$1:$E$3000,2,FALSE),"")</f>
        <v/>
      </c>
      <c r="BS199" s="59" t="str">
        <f>IFERROR(VLOOKUP($E199,'Nov 2015'!$D$1:$Z$300,22,FALSE),"-")</f>
        <v>-</v>
      </c>
      <c r="BT199" s="59" t="str">
        <f>IFERROR(VLOOKUP($E199,'Nov 2015'!$D$1:$Z$300,4,FALSE),"-")</f>
        <v>-</v>
      </c>
      <c r="BU199" s="59" t="str">
        <f>IFERROR(VLOOKUP(BT199,'Paid Invoices'!$F$6:$I$381,3,FALSE),"")</f>
        <v/>
      </c>
      <c r="BV199" s="59" t="str">
        <f>IFERROR(VLOOKUP(BT199,'Open Invoices'!$D$1:$E$3000,2,FALSE),"")</f>
        <v/>
      </c>
      <c r="BW199" s="59" t="str">
        <f>IFERROR(VLOOKUP($E199,'Oct 2015'!$D$1:$Z$300,22,FALSE),"-")</f>
        <v>-</v>
      </c>
      <c r="BX199" s="59" t="str">
        <f>IFERROR(VLOOKUP($E199,'Oct 2015'!$D$1:$Z$300,4,FALSE),"-")</f>
        <v>-</v>
      </c>
      <c r="BY199" s="59" t="str">
        <f>IFERROR(VLOOKUP(BX199,'Paid Invoices'!$F$6:$I$381,3,FALSE),"")</f>
        <v/>
      </c>
      <c r="BZ199" s="59" t="str">
        <f>IFERROR(VLOOKUP(BX199,'Open Invoices'!$D$1:$E$3000,2,FALSE),"")</f>
        <v/>
      </c>
      <c r="CA199" s="59" t="str">
        <f>IFERROR(VLOOKUP($E199,'Sep 2015'!$D$1:$Z$300,22,FALSE),"-")</f>
        <v>-</v>
      </c>
      <c r="CB199" s="59" t="str">
        <f>IFERROR(VLOOKUP($E199,'Sep 2015'!$D$1:$Z$300,4,FALSE),"-")</f>
        <v>-</v>
      </c>
      <c r="CC199" s="59" t="str">
        <f>IFERROR(VLOOKUP(CB199,'Paid Invoices'!$F$6:$I$381,3,FALSE),"")</f>
        <v/>
      </c>
      <c r="CD199" s="59" t="str">
        <f>IFERROR(VLOOKUP(CB199,'Open Invoices'!$D$1:$E$3000,2,FALSE),"")</f>
        <v/>
      </c>
      <c r="CE199" s="52"/>
      <c r="CF199" s="52" t="s">
        <v>2115</v>
      </c>
      <c r="CG199" s="49" t="str">
        <f>IFERROR(IFERROR(VLOOKUP($E199,'Asset Group  All Assets'!$B$1:$C$500,2,FALSE),(VLOOKUP($E199,'Missing-WSU-POs'!$B$1:$D$500,3,FALSE))),"?")</f>
        <v>Needed</v>
      </c>
      <c r="CH199" s="31" t="str">
        <f>IF(G199="","",G199)</f>
        <v/>
      </c>
      <c r="CI199" s="31" t="str">
        <f>IF(CG199=CH199,"","Wrong PO")</f>
        <v>Wrong PO</v>
      </c>
      <c r="CJ199" s="29" t="str">
        <f>IFERROR(IF(VLOOKUP($E199,'Org July 2016 '!$D$1:$Z$500,3,FALSE)=G199,"-","Wrong PO"),"new")</f>
        <v>-</v>
      </c>
      <c r="CK199" s="32" t="str">
        <f>IF(CJ199="wrong PO",(VLOOKUP($E199,'Org July 2016 '!$D$1:$Z$500,3,FALSE)),"")</f>
        <v/>
      </c>
      <c r="CL199" s="29" t="str">
        <f>IFERROR(IF(VLOOKUP($E199,'Org June 2016 '!$D$1:$Z$500,3,FALSE)=G199,"-","Wrong PO"),"new")</f>
        <v>-</v>
      </c>
      <c r="CM199" s="32" t="str">
        <f>IF(CL199="wrong PO",(VLOOKUP($E199,'Org June 2016 '!$D$1:$Z$500,3,FALSE)),"")</f>
        <v/>
      </c>
      <c r="CN199" s="29" t="str">
        <f>IFERROR(IF(VLOOKUP($E199,'May 2016'!D32:Z531,3,FALSE)=G199,"-","Wrong PO"),"new")</f>
        <v>-</v>
      </c>
      <c r="CO199" s="32" t="str">
        <f>IF(CN199="wrong PO",(VLOOKUP($E199,'May 2016'!D32:Z531,3,FALSE)),"")</f>
        <v/>
      </c>
      <c r="CP199" s="29" t="str">
        <f>IFERROR(IF(VLOOKUP($E199,'Apr 2016'!$D$1:$Z$500,3,FALSE)=G199,"-","Wrong PO"),"new")</f>
        <v>new</v>
      </c>
      <c r="CQ199" s="32" t="str">
        <f>IF(CP199="wrong PO",(VLOOKUP($E199,'Apr 2016'!$D$1:$Z$500,3,FALSE)),"")</f>
        <v/>
      </c>
      <c r="CR199" s="32" t="str">
        <f>IFERROR(IF(VLOOKUP($E199,'Mar 2016'!$D$1:$Z$500,3,FALSE)=G199,"-","Wrong PO"),"new")</f>
        <v>new</v>
      </c>
      <c r="CS199" s="32" t="str">
        <f>IF(CP199="wrong PO",(VLOOKUP($E199,'Mar 2016'!$D$1:$Z$500,3,FALSE)),"")</f>
        <v/>
      </c>
      <c r="CT199" s="32" t="str">
        <f>IFERROR(IF(VLOOKUP($E199,'Feb 2016'!$D$1:$Z$500,3,FALSE)=G199,"-","Wrong PO"),"new")</f>
        <v>new</v>
      </c>
      <c r="CU199" s="32" t="str">
        <f>IF(CP199="wrong PO",(VLOOKUP($E199,'Feb 2016'!$D$1:$Z$500,3,FALSE)),"")</f>
        <v/>
      </c>
      <c r="CV199" s="29" t="str">
        <f>IFERROR(IF(VLOOKUP($E199,'Jan 2016'!$D$1:$Z$500,3,FALSE)=G199,"-","Wrong PO"),"new")</f>
        <v>new</v>
      </c>
      <c r="CW199" s="32" t="str">
        <f>IF(CV199="wrong PO",(VLOOKUP($E199,'Jan 2016'!$D$1:$Z$500,3,FALSE)),"")</f>
        <v/>
      </c>
      <c r="CX199" s="29" t="str">
        <f>IFERROR(IF(VLOOKUP($E199,'Dec 2015'!$D$1:$Z$500,3,FALSE)=G199,"-","Wrong PO"),"new")</f>
        <v>new</v>
      </c>
      <c r="CY199" s="32" t="str">
        <f>IF(CX199="wrong PO",(VLOOKUP($E199,'Dec 2015'!$D$1:$Z$500,3,FALSE)),"")</f>
        <v/>
      </c>
      <c r="CZ199" s="29" t="str">
        <f>IFERROR(IF(VLOOKUP($E199,'Nov 2015'!$D$1:$Z$500,3,FALSE)=G199,"-","Wrong PO"),"new")</f>
        <v>new</v>
      </c>
      <c r="DA199" s="32" t="str">
        <f>IF(CZ199="wrong PO",(VLOOKUP($E199,'Nov 2015'!$D$1:$Z$500,3,FALSE)),"")</f>
        <v/>
      </c>
      <c r="DB199" s="29" t="str">
        <f>IFERROR(IF(VLOOKUP($E199,'Oct 2015'!$D$1:$Z$500,3,FALSE)=G199,"-","Wrong PO"),"new")</f>
        <v>new</v>
      </c>
      <c r="DC199" s="32" t="str">
        <f>IF(DB199="wrong PO",(VLOOKUP($E199,'Oct 2015'!$D$1:$Z$500,3,FALSE)),"")</f>
        <v/>
      </c>
      <c r="DD199" s="29" t="str">
        <f>IFERROR(IF(VLOOKUP($E199,'Sep 2015'!$D$1:$Z$500,3,FALSE)=G199,"-","Wrong PO"),"new")</f>
        <v>new</v>
      </c>
      <c r="DE199" s="32" t="str">
        <f>IF(DD199="wrong PO",(VLOOKUP($E199,'Sep 2015'!$D$1:$Z$500,3,FALSE)),"")</f>
        <v/>
      </c>
    </row>
    <row r="200" spans="1:109">
      <c r="A200" s="115">
        <v>33</v>
      </c>
      <c r="B200" s="2" t="s">
        <v>841</v>
      </c>
      <c r="C200" s="2" t="s">
        <v>510</v>
      </c>
      <c r="D200" s="2" t="s">
        <v>491</v>
      </c>
      <c r="E200" s="2" t="s">
        <v>280</v>
      </c>
      <c r="F200" s="2" t="s">
        <v>421</v>
      </c>
      <c r="G200" s="21" t="s">
        <v>94</v>
      </c>
      <c r="H200" s="21" t="str">
        <f>IFERROR(VLOOKUP($E200,'Wayne Master'!$B$1:$C$315,2,FALSE),"not on master")</f>
        <v>Call</v>
      </c>
      <c r="I200" s="11" t="s">
        <v>2109</v>
      </c>
      <c r="J200" s="3">
        <v>42158</v>
      </c>
      <c r="K200" s="2" t="s">
        <v>28</v>
      </c>
      <c r="L200" s="2" t="s">
        <v>423</v>
      </c>
      <c r="M200" s="2" t="s">
        <v>30</v>
      </c>
      <c r="N200" s="2" t="s">
        <v>31</v>
      </c>
      <c r="O200" s="2" t="s">
        <v>32</v>
      </c>
      <c r="P200" s="4">
        <v>1000</v>
      </c>
      <c r="Q200" s="4">
        <v>1000</v>
      </c>
      <c r="R200" s="4">
        <v>0</v>
      </c>
      <c r="S200" s="14">
        <v>0</v>
      </c>
      <c r="T200" s="4">
        <v>0</v>
      </c>
      <c r="U200" s="4">
        <v>0</v>
      </c>
      <c r="V200" s="4">
        <v>0</v>
      </c>
      <c r="W200" s="5">
        <v>0</v>
      </c>
      <c r="X200" s="5">
        <v>0</v>
      </c>
      <c r="Y200" s="14">
        <v>0</v>
      </c>
      <c r="Z200" s="14">
        <v>0</v>
      </c>
      <c r="AA200" s="14">
        <v>0</v>
      </c>
      <c r="AB200" s="4">
        <v>24580</v>
      </c>
      <c r="AC200" s="55"/>
      <c r="AD200" s="59">
        <f>SUM(AI200,AM200,AQ200,AU200,AY200,BC200,BG200,BK200,BO200,BS200,BW200,CA200)</f>
        <v>0</v>
      </c>
      <c r="AE200" s="59">
        <f>(Q200*0.0169)+(U200*0.0598)</f>
        <v>16.899999999999999</v>
      </c>
      <c r="AF200" s="102" t="str">
        <f>IFERROR(IFERROR(VLOOKUP($G200,'FPO034'!$J$9:$Q$196,7,FALSE),(VLOOKUP($H200,'FPO034'!$J$9:$Q$196,7,FALSE))),"No PO")</f>
        <v>No PO</v>
      </c>
      <c r="AG200" s="102" t="str">
        <f>IFERROR(IFERROR(VLOOKUP($G200,'FPO034'!$J$9:$Q$196,8,FALSE),(VLOOKUP($H200,'FPO034'!$J$9:$Q$196,8,FALSE))),"No PO")</f>
        <v>No PO</v>
      </c>
      <c r="AH200" s="102" t="str">
        <f>IF(AG200&lt;&gt;0,"No",IF(AD200&gt;AF200,"No",IF(AD200/AE200&lt;1,"--",IF(AD200/AE200&lt;1.02,"Maybe","No"))))</f>
        <v>No</v>
      </c>
      <c r="AI200" s="59" t="str">
        <f>IFERROR(VLOOKUP($E200,'Rev2 Aug 16'!$D$1:$Z$300,22,FALSE),"-")</f>
        <v>-</v>
      </c>
      <c r="AJ200" s="59" t="str">
        <f>IFERROR(VLOOKUP($E200,'Rev2 Aug 16'!$D$1:$Z$300,5,FALSE),"-")</f>
        <v>-</v>
      </c>
      <c r="AK200" s="59" t="str">
        <f>IFERROR(VLOOKUP(AJ200,'Paid Invoices'!$F$6:$I$381,3,FALSE),"")</f>
        <v/>
      </c>
      <c r="AL200" s="59" t="str">
        <f>IFERROR(VLOOKUP(AJ200,'Open Invoices'!$D$1:$E$3000,2,FALSE),"")</f>
        <v/>
      </c>
      <c r="AM200" s="59" t="str">
        <f>IFERROR(VLOOKUP($E200,'Rev2 July 16'!$D$1:$Z$300,22,FALSE),"-")</f>
        <v>-</v>
      </c>
      <c r="AN200" s="59" t="str">
        <f>IFERROR(VLOOKUP($E200,'Rev2 July 16'!$D$1:$Z$300,5,FALSE),"-")</f>
        <v>-</v>
      </c>
      <c r="AO200" s="59" t="str">
        <f>IFERROR(VLOOKUP(AN200,'Paid Invoices'!$F$6:$I$381,3,FALSE),"")</f>
        <v/>
      </c>
      <c r="AP200" s="59" t="str">
        <f>IFERROR(VLOOKUP(AN200,'Open Invoices'!$D$1:$E$3000,2,FALSE),"")</f>
        <v/>
      </c>
      <c r="AQ200" s="59">
        <f>IFERROR(VLOOKUP($E200,'Rev June 16'!$D$1:$Z$300,22,FALSE),"-")</f>
        <v>0</v>
      </c>
      <c r="AR200" s="59" t="str">
        <f>IFERROR(VLOOKUP($E200,'Rev June 16'!$D$1:$Z$300,4,FALSE),"-")</f>
        <v>WAY2001F6A</v>
      </c>
      <c r="AS200" s="59" t="str">
        <f>IFERROR(VLOOKUP(AR200,'Paid Invoices'!$F$6:$I$381,3,FALSE),"")</f>
        <v/>
      </c>
      <c r="AT200" s="59" t="str">
        <f>IFERROR(VLOOKUP(AR200,'Open Invoices'!$D$1:$E$3000,2,FALSE),"")</f>
        <v/>
      </c>
      <c r="AU200" s="59" t="str">
        <f>IFERROR(VLOOKUP($E200,'May 2016'!$D$1:$Z$300,22,FALSE),"-")</f>
        <v>-</v>
      </c>
      <c r="AV200" s="59" t="str">
        <f>IFERROR(VLOOKUP($E200,'May 2016'!$D$1:$Z$300,4,FALSE),"-")</f>
        <v>-</v>
      </c>
      <c r="AW200" s="59" t="str">
        <f>IFERROR(VLOOKUP(AV200,'Paid Invoices'!$F$6:$I$381,3,FALSE),"")</f>
        <v/>
      </c>
      <c r="AX200" s="59" t="str">
        <f>IFERROR(VLOOKUP(AV200,'Open Invoices'!$D$1:$E$3000,2,FALSE),"")</f>
        <v/>
      </c>
      <c r="AY200" s="59" t="str">
        <f>IFERROR(VLOOKUP($E200,'Apr 2016'!$D$1:$Z$300,22,FALSE),"-")</f>
        <v>-</v>
      </c>
      <c r="AZ200" s="59" t="str">
        <f>IFERROR(VLOOKUP($E200,'Apr 2016'!$D$1:$Z$300,4,FALSE),"-")</f>
        <v>-</v>
      </c>
      <c r="BA200" s="59" t="str">
        <f>IFERROR(VLOOKUP(AZ200,'Paid Invoices'!$F$6:$I$381,3,FALSE),"")</f>
        <v/>
      </c>
      <c r="BB200" s="59" t="str">
        <f>IFERROR(VLOOKUP(AZ200,'Open Invoices'!$D$1:$E$3000,2,FALSE),"")</f>
        <v/>
      </c>
      <c r="BC200" s="59">
        <f>IFERROR(VLOOKUP($E200,'Mar 2016'!$D$1:$Z$300,22,FALSE),"-")</f>
        <v>0</v>
      </c>
      <c r="BD200" s="59" t="str">
        <f>IFERROR(VLOOKUP($E200,'Mar 2016'!$D$1:$Z$300,4,FALSE),"-")</f>
        <v>WAY2001C6A</v>
      </c>
      <c r="BE200" s="59" t="str">
        <f>IFERROR(VLOOKUP(BD200,'Paid Invoices'!$F$6:$I$381,3,FALSE),"")</f>
        <v/>
      </c>
      <c r="BF200" s="59" t="str">
        <f>IFERROR(VLOOKUP(BD200,'Open Invoices'!$D$1:$E$3000,2,FALSE),"")</f>
        <v/>
      </c>
      <c r="BG200" s="59" t="str">
        <f>IFERROR(VLOOKUP($E200,'Feb 2016'!$D$1:$Z$300,22,FALSE),"-")</f>
        <v>-</v>
      </c>
      <c r="BH200" s="59" t="str">
        <f>IFERROR(VLOOKUP($E200,'Feb 2016'!$D$1:$Z$300,4,FALSE),"-")</f>
        <v>-</v>
      </c>
      <c r="BI200" s="59" t="str">
        <f>IFERROR(VLOOKUP(BH200,'Paid Invoices'!$F$6:$I$381,3,FALSE),"")</f>
        <v/>
      </c>
      <c r="BJ200" s="59" t="str">
        <f>IFERROR(VLOOKUP(BH200,'Open Invoices'!$D$1:$E$3000,2,FALSE),"")</f>
        <v/>
      </c>
      <c r="BK200" s="59">
        <f>IFERROR(VLOOKUP($E200,'Jan 2016'!$D$1:$Z$300,22,FALSE),"-")</f>
        <v>0</v>
      </c>
      <c r="BL200" s="59" t="str">
        <f>IFERROR(VLOOKUP($E200,'Jan 2016'!$D$1:$Z$300,4,FALSE),"-")</f>
        <v>WAY2001A6A</v>
      </c>
      <c r="BM200" s="59" t="str">
        <f>IFERROR(VLOOKUP(BL200,'Paid Invoices'!$F$6:$I$381,3,FALSE),"")</f>
        <v/>
      </c>
      <c r="BN200" s="59" t="str">
        <f>IFERROR(VLOOKUP(BL200,'Open Invoices'!$D$1:$E$3000,2,FALSE),"")</f>
        <v/>
      </c>
      <c r="BO200" s="59" t="str">
        <f>IFERROR(VLOOKUP($E200,'Dec 2015'!$D$1:$Z$300,22,FALSE),"-")</f>
        <v>-</v>
      </c>
      <c r="BP200" s="59" t="str">
        <f>IFERROR(VLOOKUP($E200,'Dec 2015'!$D$1:$Z$300,4,FALSE),"-")</f>
        <v>-</v>
      </c>
      <c r="BQ200" s="59" t="str">
        <f>IFERROR(VLOOKUP(BP200,'Paid Invoices'!$F$6:$I$381,3,FALSE),"")</f>
        <v/>
      </c>
      <c r="BR200" s="59" t="str">
        <f>IFERROR(VLOOKUP(BP200,'Open Invoices'!$D$1:$E$3000,2,FALSE),"")</f>
        <v/>
      </c>
      <c r="BS200" s="59">
        <f>IFERROR(VLOOKUP($E200,'Nov 2015'!$D$1:$Z$300,22,FALSE),"-")</f>
        <v>0</v>
      </c>
      <c r="BT200" s="59" t="str">
        <f>IFERROR(VLOOKUP($E200,'Nov 2015'!$D$1:$Z$300,4,FALSE),"-")</f>
        <v>WAY2001K5A</v>
      </c>
      <c r="BU200" s="59" t="str">
        <f>IFERROR(VLOOKUP(BT200,'Paid Invoices'!$F$6:$I$381,3,FALSE),"")</f>
        <v/>
      </c>
      <c r="BV200" s="59" t="str">
        <f>IFERROR(VLOOKUP(BT200,'Open Invoices'!$D$1:$E$3000,2,FALSE),"")</f>
        <v/>
      </c>
      <c r="BW200" s="59" t="str">
        <f>IFERROR(VLOOKUP($E200,'Oct 2015'!$D$1:$Z$300,22,FALSE),"-")</f>
        <v>-</v>
      </c>
      <c r="BX200" s="59" t="str">
        <f>IFERROR(VLOOKUP($E200,'Oct 2015'!$D$1:$Z$300,4,FALSE),"-")</f>
        <v>-</v>
      </c>
      <c r="BY200" s="59" t="str">
        <f>IFERROR(VLOOKUP(BX200,'Paid Invoices'!$F$6:$I$381,3,FALSE),"")</f>
        <v/>
      </c>
      <c r="BZ200" s="59" t="str">
        <f>IFERROR(VLOOKUP(BX200,'Open Invoices'!$D$1:$E$3000,2,FALSE),"")</f>
        <v/>
      </c>
      <c r="CA200" s="59" t="str">
        <f>IFERROR(VLOOKUP($E200,'Sep 2015'!$D$1:$Z$300,22,FALSE),"-")</f>
        <v>-</v>
      </c>
      <c r="CB200" s="59" t="str">
        <f>IFERROR(VLOOKUP($E200,'Sep 2015'!$D$1:$Z$300,4,FALSE),"-")</f>
        <v>-</v>
      </c>
      <c r="CC200" s="59" t="str">
        <f>IFERROR(VLOOKUP(CB200,'Paid Invoices'!$F$6:$I$381,3,FALSE),"")</f>
        <v/>
      </c>
      <c r="CD200" s="59" t="str">
        <f>IFERROR(VLOOKUP(CB200,'Open Invoices'!$D$1:$E$3000,2,FALSE),"")</f>
        <v/>
      </c>
      <c r="CE200" s="52"/>
      <c r="CF200" s="52" t="s">
        <v>2115</v>
      </c>
      <c r="CG200" s="49" t="str">
        <f>IFERROR(IFERROR(VLOOKUP($E200,'Asset Group  All Assets'!$B$1:$C$500,2,FALSE),(VLOOKUP($E200,'Missing-WSU-POs'!$B$1:$D$500,3,FALSE))),"?")</f>
        <v>Needed</v>
      </c>
      <c r="CH200" s="31" t="str">
        <f>IF(G200="","",G200)</f>
        <v/>
      </c>
      <c r="CI200" s="31" t="str">
        <f>IF(CG200=CH200,"","Wrong PO")</f>
        <v>Wrong PO</v>
      </c>
      <c r="CJ200" s="29" t="str">
        <f>IFERROR(IF(VLOOKUP($E200,'Org July 2016 '!$D$1:$Z$500,3,FALSE)=G200,"-","Wrong PO"),"new")</f>
        <v>-</v>
      </c>
      <c r="CK200" s="32" t="str">
        <f>IF(CJ200="wrong PO",(VLOOKUP($E200,'Org July 2016 '!$D$1:$Z$500,3,FALSE)),"")</f>
        <v/>
      </c>
      <c r="CL200" s="29" t="str">
        <f>IFERROR(IF(VLOOKUP($E200,'Org June 2016 '!$D$1:$Z$500,3,FALSE)=G200,"-","Wrong PO"),"new")</f>
        <v>-</v>
      </c>
      <c r="CM200" s="32" t="str">
        <f>IF(CL200="wrong PO",(VLOOKUP($E200,'Org June 2016 '!$D$1:$Z$500,3,FALSE)),"")</f>
        <v/>
      </c>
      <c r="CN200" s="29" t="str">
        <f>IFERROR(IF(VLOOKUP($E200,'May 2016'!D33:Z532,3,FALSE)=G200,"-","Wrong PO"),"new")</f>
        <v>new</v>
      </c>
      <c r="CO200" s="32" t="str">
        <f>IF(CN200="wrong PO",(VLOOKUP($E200,'May 2016'!D33:Z532,3,FALSE)),"")</f>
        <v/>
      </c>
      <c r="CP200" s="29" t="str">
        <f>IFERROR(IF(VLOOKUP($E200,'Apr 2016'!$D$1:$Z$500,3,FALSE)=G200,"-","Wrong PO"),"new")</f>
        <v>new</v>
      </c>
      <c r="CQ200" s="32" t="str">
        <f>IF(CP200="wrong PO",(VLOOKUP($E200,'Apr 2016'!$D$1:$Z$500,3,FALSE)),"")</f>
        <v/>
      </c>
      <c r="CR200" s="32" t="str">
        <f>IFERROR(IF(VLOOKUP($E200,'Mar 2016'!$D$1:$Z$500,3,FALSE)=G200,"-","Wrong PO"),"new")</f>
        <v>-</v>
      </c>
      <c r="CS200" s="32" t="str">
        <f>IF(CP200="wrong PO",(VLOOKUP($E200,'Mar 2016'!$D$1:$Z$500,3,FALSE)),"")</f>
        <v/>
      </c>
      <c r="CT200" s="32" t="str">
        <f>IFERROR(IF(VLOOKUP($E200,'Feb 2016'!$D$1:$Z$500,3,FALSE)=G200,"-","Wrong PO"),"new")</f>
        <v>new</v>
      </c>
      <c r="CU200" s="32" t="str">
        <f>IF(CP200="wrong PO",(VLOOKUP($E200,'Feb 2016'!$D$1:$Z$500,3,FALSE)),"")</f>
        <v/>
      </c>
      <c r="CV200" s="29" t="str">
        <f>IFERROR(IF(VLOOKUP($E200,'Jan 2016'!$D$1:$Z$500,3,FALSE)=G200,"-","Wrong PO"),"new")</f>
        <v>-</v>
      </c>
      <c r="CW200" s="32" t="str">
        <f>IF(CV200="wrong PO",(VLOOKUP($E200,'Jan 2016'!$D$1:$Z$500,3,FALSE)),"")</f>
        <v/>
      </c>
      <c r="CX200" s="29" t="str">
        <f>IFERROR(IF(VLOOKUP($E200,'Dec 2015'!$D$1:$Z$500,3,FALSE)=G200,"-","Wrong PO"),"new")</f>
        <v>new</v>
      </c>
      <c r="CY200" s="32" t="str">
        <f>IF(CX200="wrong PO",(VLOOKUP($E200,'Dec 2015'!$D$1:$Z$500,3,FALSE)),"")</f>
        <v/>
      </c>
      <c r="CZ200" s="29" t="str">
        <f>IFERROR(IF(VLOOKUP($E200,'Nov 2015'!$D$1:$Z$500,3,FALSE)=G200,"-","Wrong PO"),"new")</f>
        <v>-</v>
      </c>
      <c r="DA200" s="32" t="str">
        <f>IF(CZ200="wrong PO",(VLOOKUP($E200,'Nov 2015'!$D$1:$Z$500,3,FALSE)),"")</f>
        <v/>
      </c>
      <c r="DB200" s="29" t="str">
        <f>IFERROR(IF(VLOOKUP($E200,'Oct 2015'!$D$1:$Z$500,3,FALSE)=G200,"-","Wrong PO"),"new")</f>
        <v>new</v>
      </c>
      <c r="DC200" s="32" t="str">
        <f>IF(DB200="wrong PO",(VLOOKUP($E200,'Oct 2015'!$D$1:$Z$500,3,FALSE)),"")</f>
        <v/>
      </c>
      <c r="DD200" s="29" t="str">
        <f>IFERROR(IF(VLOOKUP($E200,'Sep 2015'!$D$1:$Z$500,3,FALSE)=G200,"-","Wrong PO"),"new")</f>
        <v>new</v>
      </c>
      <c r="DE200" s="32" t="str">
        <f>IF(DD200="wrong PO",(VLOOKUP($E200,'Sep 2015'!$D$1:$Z$500,3,FALSE)),"")</f>
        <v/>
      </c>
    </row>
    <row r="201" spans="1:109">
      <c r="A201" s="115">
        <v>35</v>
      </c>
      <c r="B201" s="2" t="s">
        <v>841</v>
      </c>
      <c r="C201" s="2" t="s">
        <v>510</v>
      </c>
      <c r="D201" s="2" t="s">
        <v>76</v>
      </c>
      <c r="E201" s="2" t="s">
        <v>285</v>
      </c>
      <c r="F201" s="2" t="s">
        <v>723</v>
      </c>
      <c r="G201" s="21" t="s">
        <v>94</v>
      </c>
      <c r="H201" s="21" t="str">
        <f>IFERROR(VLOOKUP($E201,'Wayne Master'!$B$1:$C$315,2,FALSE),"not on master")</f>
        <v>Call</v>
      </c>
      <c r="I201" s="11" t="s">
        <v>2109</v>
      </c>
      <c r="J201" s="3">
        <v>42487</v>
      </c>
      <c r="K201" s="2" t="s">
        <v>39</v>
      </c>
      <c r="L201" s="2" t="s">
        <v>724</v>
      </c>
      <c r="M201" s="2" t="s">
        <v>30</v>
      </c>
      <c r="N201" s="2" t="s">
        <v>31</v>
      </c>
      <c r="O201" s="2" t="s">
        <v>41</v>
      </c>
      <c r="P201" s="4">
        <v>26382</v>
      </c>
      <c r="Q201" s="4">
        <v>41276</v>
      </c>
      <c r="R201" s="4">
        <v>14894</v>
      </c>
      <c r="S201" s="5">
        <v>251.71</v>
      </c>
      <c r="T201" s="4">
        <v>4832</v>
      </c>
      <c r="U201" s="4">
        <v>6969</v>
      </c>
      <c r="V201" s="4">
        <v>2137</v>
      </c>
      <c r="W201" s="5">
        <v>127.79</v>
      </c>
      <c r="X201" s="5">
        <v>0</v>
      </c>
      <c r="Y201" s="14">
        <v>379.5</v>
      </c>
      <c r="Z201" s="14">
        <v>0</v>
      </c>
      <c r="AA201" s="14">
        <v>379.5</v>
      </c>
      <c r="AB201" s="4">
        <v>24580</v>
      </c>
      <c r="AC201" s="55"/>
      <c r="AD201" s="59">
        <f>SUM(AI201,AM201,AQ201,AU201,AY201,BC201,BG201,BK201,BO201,BS201,BW201,CA201)</f>
        <v>1113.1199999999999</v>
      </c>
      <c r="AE201" s="59">
        <f>(Q201*0.0169)+(U201*0.0598)</f>
        <v>1114.3106</v>
      </c>
      <c r="AF201" s="102" t="str">
        <f>IFERROR(IFERROR(VLOOKUP($G201,'FPO034'!$J$9:$Q$196,7,FALSE),(VLOOKUP($H201,'FPO034'!$J$9:$Q$196,7,FALSE))),"No PO")</f>
        <v>No PO</v>
      </c>
      <c r="AG201" s="102" t="str">
        <f>IFERROR(IFERROR(VLOOKUP($G201,'FPO034'!$J$9:$Q$196,8,FALSE),(VLOOKUP($H201,'FPO034'!$J$9:$Q$196,8,FALSE))),"No PO")</f>
        <v>No PO</v>
      </c>
      <c r="AH201" s="102" t="str">
        <f>IF(AG201&lt;&gt;0,"No",IF(AD201&gt;AF201,"No",IF(AD201/AE201&lt;1,"--",IF(AD201/AE201&lt;1.02,"Maybe","No"))))</f>
        <v>No</v>
      </c>
      <c r="AI201" s="59">
        <f>IFERROR(VLOOKUP($E201,'Rev2 Aug 16'!$D$1:$Z$300,22,FALSE),"-")</f>
        <v>379.5</v>
      </c>
      <c r="AJ201" s="59" t="str">
        <f>IFERROR(VLOOKUP($E201,'Rev2 Aug 16'!$D$1:$Z$300,5,FALSE),"-")</f>
        <v>WAY2001H6A</v>
      </c>
      <c r="AK201" s="59" t="str">
        <f>IFERROR(VLOOKUP(AJ201,'Paid Invoices'!$F$6:$I$381,3,FALSE),"")</f>
        <v/>
      </c>
      <c r="AL201" s="59" t="str">
        <f>IFERROR(VLOOKUP(AJ201,'Open Invoices'!$D$1:$E$3000,2,FALSE),"")</f>
        <v/>
      </c>
      <c r="AM201" s="59">
        <f>IFERROR(VLOOKUP($E201,'Rev2 July 16'!$D$1:$Z$300,22,FALSE),"-")</f>
        <v>251.33</v>
      </c>
      <c r="AN201" s="59" t="str">
        <f>IFERROR(VLOOKUP($E201,'Rev2 July 16'!$D$1:$Z$300,5,FALSE),"-")</f>
        <v>WAY2001G6A</v>
      </c>
      <c r="AO201" s="59" t="str">
        <f>IFERROR(VLOOKUP(AN201,'Paid Invoices'!$F$6:$I$381,3,FALSE),"")</f>
        <v/>
      </c>
      <c r="AP201" s="59" t="str">
        <f>IFERROR(VLOOKUP(AN201,'Open Invoices'!$D$1:$E$3000,2,FALSE),"")</f>
        <v/>
      </c>
      <c r="AQ201" s="59">
        <f>IFERROR(VLOOKUP($E201,'Rev June 16'!$D$1:$Z$300,22,FALSE),"-")</f>
        <v>335.21</v>
      </c>
      <c r="AR201" s="59" t="str">
        <f>IFERROR(VLOOKUP($E201,'Rev June 16'!$D$1:$Z$300,4,FALSE),"-")</f>
        <v>WAY2001F6A</v>
      </c>
      <c r="AS201" s="59" t="str">
        <f>IFERROR(VLOOKUP(AR201,'Paid Invoices'!$F$6:$I$381,3,FALSE),"")</f>
        <v/>
      </c>
      <c r="AT201" s="59" t="str">
        <f>IFERROR(VLOOKUP(AR201,'Open Invoices'!$D$1:$E$3000,2,FALSE),"")</f>
        <v/>
      </c>
      <c r="AU201" s="59">
        <f>IFERROR(VLOOKUP($E201,'May 2016'!$D$1:$Z$300,22,FALSE),"-")</f>
        <v>147.08000000000001</v>
      </c>
      <c r="AV201" s="59" t="str">
        <f>IFERROR(VLOOKUP($E201,'May 2016'!$D$1:$Z$300,4,FALSE),"-")</f>
        <v>WAY2001E6A</v>
      </c>
      <c r="AW201" s="59" t="str">
        <f>IFERROR(VLOOKUP(AV201,'Paid Invoices'!$F$6:$I$381,3,FALSE),"")</f>
        <v/>
      </c>
      <c r="AX201" s="59" t="str">
        <f>IFERROR(VLOOKUP(AV201,'Open Invoices'!$D$1:$E$3000,2,FALSE),"")</f>
        <v/>
      </c>
      <c r="AY201" s="59" t="str">
        <f>IFERROR(VLOOKUP($E201,'Apr 2016'!$D$1:$Z$300,22,FALSE),"-")</f>
        <v>-</v>
      </c>
      <c r="AZ201" s="59" t="str">
        <f>IFERROR(VLOOKUP($E201,'Apr 2016'!$D$1:$Z$300,4,FALSE),"-")</f>
        <v>-</v>
      </c>
      <c r="BA201" s="59" t="str">
        <f>IFERROR(VLOOKUP(AZ201,'Paid Invoices'!$F$6:$I$381,3,FALSE),"")</f>
        <v/>
      </c>
      <c r="BB201" s="59" t="str">
        <f>IFERROR(VLOOKUP(AZ201,'Open Invoices'!$D$1:$E$3000,2,FALSE),"")</f>
        <v/>
      </c>
      <c r="BC201" s="59" t="str">
        <f>IFERROR(VLOOKUP($E201,'Mar 2016'!$D$1:$Z$300,22,FALSE),"-")</f>
        <v>-</v>
      </c>
      <c r="BD201" s="59" t="str">
        <f>IFERROR(VLOOKUP($E201,'Mar 2016'!$D$1:$Z$300,4,FALSE),"-")</f>
        <v>-</v>
      </c>
      <c r="BE201" s="59" t="str">
        <f>IFERROR(VLOOKUP(BD201,'Paid Invoices'!$F$6:$I$381,3,FALSE),"")</f>
        <v/>
      </c>
      <c r="BF201" s="59" t="str">
        <f>IFERROR(VLOOKUP(BD201,'Open Invoices'!$D$1:$E$3000,2,FALSE),"")</f>
        <v/>
      </c>
      <c r="BG201" s="59" t="str">
        <f>IFERROR(VLOOKUP($E201,'Feb 2016'!$D$1:$Z$300,22,FALSE),"-")</f>
        <v>-</v>
      </c>
      <c r="BH201" s="59" t="str">
        <f>IFERROR(VLOOKUP($E201,'Feb 2016'!$D$1:$Z$300,4,FALSE),"-")</f>
        <v>-</v>
      </c>
      <c r="BI201" s="59" t="str">
        <f>IFERROR(VLOOKUP(BH201,'Paid Invoices'!$F$6:$I$381,3,FALSE),"")</f>
        <v/>
      </c>
      <c r="BJ201" s="59" t="str">
        <f>IFERROR(VLOOKUP(BH201,'Open Invoices'!$D$1:$E$3000,2,FALSE),"")</f>
        <v/>
      </c>
      <c r="BK201" s="59" t="str">
        <f>IFERROR(VLOOKUP($E201,'Jan 2016'!$D$1:$Z$300,22,FALSE),"-")</f>
        <v>-</v>
      </c>
      <c r="BL201" s="59" t="str">
        <f>IFERROR(VLOOKUP($E201,'Jan 2016'!$D$1:$Z$300,4,FALSE),"-")</f>
        <v>-</v>
      </c>
      <c r="BM201" s="59" t="str">
        <f>IFERROR(VLOOKUP(BL201,'Paid Invoices'!$F$6:$I$381,3,FALSE),"")</f>
        <v/>
      </c>
      <c r="BN201" s="59" t="str">
        <f>IFERROR(VLOOKUP(BL201,'Open Invoices'!$D$1:$E$3000,2,FALSE),"")</f>
        <v/>
      </c>
      <c r="BO201" s="59" t="str">
        <f>IFERROR(VLOOKUP($E201,'Dec 2015'!$D$1:$Z$300,22,FALSE),"-")</f>
        <v>-</v>
      </c>
      <c r="BP201" s="59" t="str">
        <f>IFERROR(VLOOKUP($E201,'Dec 2015'!$D$1:$Z$300,4,FALSE),"-")</f>
        <v>-</v>
      </c>
      <c r="BQ201" s="59" t="str">
        <f>IFERROR(VLOOKUP(BP201,'Paid Invoices'!$F$6:$I$381,3,FALSE),"")</f>
        <v/>
      </c>
      <c r="BR201" s="59" t="str">
        <f>IFERROR(VLOOKUP(BP201,'Open Invoices'!$D$1:$E$3000,2,FALSE),"")</f>
        <v/>
      </c>
      <c r="BS201" s="59" t="str">
        <f>IFERROR(VLOOKUP($E201,'Nov 2015'!$D$1:$Z$300,22,FALSE),"-")</f>
        <v>-</v>
      </c>
      <c r="BT201" s="59" t="str">
        <f>IFERROR(VLOOKUP($E201,'Nov 2015'!$D$1:$Z$300,4,FALSE),"-")</f>
        <v>-</v>
      </c>
      <c r="BU201" s="59" t="str">
        <f>IFERROR(VLOOKUP(BT201,'Paid Invoices'!$F$6:$I$381,3,FALSE),"")</f>
        <v/>
      </c>
      <c r="BV201" s="59" t="str">
        <f>IFERROR(VLOOKUP(BT201,'Open Invoices'!$D$1:$E$3000,2,FALSE),"")</f>
        <v/>
      </c>
      <c r="BW201" s="59" t="str">
        <f>IFERROR(VLOOKUP($E201,'Oct 2015'!$D$1:$Z$300,22,FALSE),"-")</f>
        <v>-</v>
      </c>
      <c r="BX201" s="59" t="str">
        <f>IFERROR(VLOOKUP($E201,'Oct 2015'!$D$1:$Z$300,4,FALSE),"-")</f>
        <v>-</v>
      </c>
      <c r="BY201" s="59" t="str">
        <f>IFERROR(VLOOKUP(BX201,'Paid Invoices'!$F$6:$I$381,3,FALSE),"")</f>
        <v/>
      </c>
      <c r="BZ201" s="59" t="str">
        <f>IFERROR(VLOOKUP(BX201,'Open Invoices'!$D$1:$E$3000,2,FALSE),"")</f>
        <v/>
      </c>
      <c r="CA201" s="59" t="str">
        <f>IFERROR(VLOOKUP($E201,'Sep 2015'!$D$1:$Z$300,22,FALSE),"-")</f>
        <v>-</v>
      </c>
      <c r="CB201" s="59" t="str">
        <f>IFERROR(VLOOKUP($E201,'Sep 2015'!$D$1:$Z$300,4,FALSE),"-")</f>
        <v>-</v>
      </c>
      <c r="CC201" s="59" t="str">
        <f>IFERROR(VLOOKUP(CB201,'Paid Invoices'!$F$6:$I$381,3,FALSE),"")</f>
        <v/>
      </c>
      <c r="CD201" s="59" t="str">
        <f>IFERROR(VLOOKUP(CB201,'Open Invoices'!$D$1:$E$3000,2,FALSE),"")</f>
        <v/>
      </c>
      <c r="CE201" s="52"/>
      <c r="CF201" s="52" t="s">
        <v>2115</v>
      </c>
      <c r="CG201" s="49" t="str">
        <f>IFERROR(IFERROR(VLOOKUP($E201,'Asset Group  All Assets'!$B$1:$C$500,2,FALSE),(VLOOKUP($E201,'Missing-WSU-POs'!$B$1:$D$500,3,FALSE))),"?")</f>
        <v>Needed</v>
      </c>
      <c r="CH201" s="31" t="str">
        <f>IF(G201="","",G201)</f>
        <v/>
      </c>
      <c r="CI201" s="31" t="str">
        <f>IF(CG201=CH201,"","Wrong PO")</f>
        <v>Wrong PO</v>
      </c>
      <c r="CJ201" s="29" t="str">
        <f>IFERROR(IF(VLOOKUP($E201,'Org July 2016 '!$D$1:$Z$500,3,FALSE)=G201,"-","Wrong PO"),"new")</f>
        <v>-</v>
      </c>
      <c r="CK201" s="32" t="str">
        <f>IF(CJ201="wrong PO",(VLOOKUP($E201,'Org July 2016 '!$D$1:$Z$500,3,FALSE)),"")</f>
        <v/>
      </c>
      <c r="CL201" s="29" t="str">
        <f>IFERROR(IF(VLOOKUP($E201,'Org June 2016 '!$D$1:$Z$500,3,FALSE)=G201,"-","Wrong PO"),"new")</f>
        <v>-</v>
      </c>
      <c r="CM201" s="32" t="str">
        <f>IF(CL201="wrong PO",(VLOOKUP($E201,'Org June 2016 '!$D$1:$Z$500,3,FALSE)),"")</f>
        <v/>
      </c>
      <c r="CN201" s="29" t="str">
        <f>IFERROR(IF(VLOOKUP($E201,'May 2016'!D35:Z534,3,FALSE)=G201,"-","Wrong PO"),"new")</f>
        <v>-</v>
      </c>
      <c r="CO201" s="32" t="str">
        <f>IF(CN201="wrong PO",(VLOOKUP($E201,'May 2016'!D35:Z534,3,FALSE)),"")</f>
        <v/>
      </c>
      <c r="CP201" s="29" t="str">
        <f>IFERROR(IF(VLOOKUP($E201,'Apr 2016'!$D$1:$Z$500,3,FALSE)=G201,"-","Wrong PO"),"new")</f>
        <v>new</v>
      </c>
      <c r="CQ201" s="32" t="str">
        <f>IF(CP201="wrong PO",(VLOOKUP($E201,'Apr 2016'!$D$1:$Z$500,3,FALSE)),"")</f>
        <v/>
      </c>
      <c r="CR201" s="32" t="str">
        <f>IFERROR(IF(VLOOKUP($E201,'Mar 2016'!$D$1:$Z$500,3,FALSE)=G201,"-","Wrong PO"),"new")</f>
        <v>new</v>
      </c>
      <c r="CS201" s="32" t="str">
        <f>IF(CP201="wrong PO",(VLOOKUP($E201,'Mar 2016'!$D$1:$Z$500,3,FALSE)),"")</f>
        <v/>
      </c>
      <c r="CT201" s="32" t="str">
        <f>IFERROR(IF(VLOOKUP($E201,'Feb 2016'!$D$1:$Z$500,3,FALSE)=G201,"-","Wrong PO"),"new")</f>
        <v>new</v>
      </c>
      <c r="CU201" s="32" t="str">
        <f>IF(CP201="wrong PO",(VLOOKUP($E201,'Feb 2016'!$D$1:$Z$500,3,FALSE)),"")</f>
        <v/>
      </c>
      <c r="CV201" s="29" t="str">
        <f>IFERROR(IF(VLOOKUP($E201,'Jan 2016'!$D$1:$Z$500,3,FALSE)=G201,"-","Wrong PO"),"new")</f>
        <v>new</v>
      </c>
      <c r="CW201" s="32" t="str">
        <f>IF(CV201="wrong PO",(VLOOKUP($E201,'Jan 2016'!$D$1:$Z$500,3,FALSE)),"")</f>
        <v/>
      </c>
      <c r="CX201" s="29" t="str">
        <f>IFERROR(IF(VLOOKUP($E201,'Dec 2015'!$D$1:$Z$500,3,FALSE)=G201,"-","Wrong PO"),"new")</f>
        <v>new</v>
      </c>
      <c r="CY201" s="32" t="str">
        <f>IF(CX201="wrong PO",(VLOOKUP($E201,'Dec 2015'!$D$1:$Z$500,3,FALSE)),"")</f>
        <v/>
      </c>
      <c r="CZ201" s="29" t="str">
        <f>IFERROR(IF(VLOOKUP($E201,'Nov 2015'!$D$1:$Z$500,3,FALSE)=G201,"-","Wrong PO"),"new")</f>
        <v>new</v>
      </c>
      <c r="DA201" s="32" t="str">
        <f>IF(CZ201="wrong PO",(VLOOKUP($E201,'Nov 2015'!$D$1:$Z$500,3,FALSE)),"")</f>
        <v/>
      </c>
      <c r="DB201" s="29" t="str">
        <f>IFERROR(IF(VLOOKUP($E201,'Oct 2015'!$D$1:$Z$500,3,FALSE)=G201,"-","Wrong PO"),"new")</f>
        <v>new</v>
      </c>
      <c r="DC201" s="32" t="str">
        <f>IF(DB201="wrong PO",(VLOOKUP($E201,'Oct 2015'!$D$1:$Z$500,3,FALSE)),"")</f>
        <v/>
      </c>
      <c r="DD201" s="29" t="str">
        <f>IFERROR(IF(VLOOKUP($E201,'Sep 2015'!$D$1:$Z$500,3,FALSE)=G201,"-","Wrong PO"),"new")</f>
        <v>new</v>
      </c>
      <c r="DE201" s="32" t="str">
        <f>IF(DD201="wrong PO",(VLOOKUP($E201,'Sep 2015'!$D$1:$Z$500,3,FALSE)),"")</f>
        <v/>
      </c>
    </row>
    <row r="202" spans="1:109">
      <c r="A202" s="115">
        <v>36</v>
      </c>
      <c r="B202" s="2" t="s">
        <v>841</v>
      </c>
      <c r="C202" s="2" t="s">
        <v>510</v>
      </c>
      <c r="D202" s="2" t="s">
        <v>76</v>
      </c>
      <c r="E202" s="2" t="s">
        <v>286</v>
      </c>
      <c r="F202" s="2" t="s">
        <v>725</v>
      </c>
      <c r="G202" s="21" t="s">
        <v>94</v>
      </c>
      <c r="H202" s="21">
        <f>IFERROR(VLOOKUP($E202,'Wayne Master'!$B$1:$C$315,2,FALSE),"not on master")</f>
        <v>79945716</v>
      </c>
      <c r="I202" s="11" t="s">
        <v>2109</v>
      </c>
      <c r="J202" s="3">
        <v>42487</v>
      </c>
      <c r="K202" s="2" t="s">
        <v>39</v>
      </c>
      <c r="L202" s="2" t="s">
        <v>726</v>
      </c>
      <c r="M202" s="2" t="s">
        <v>30</v>
      </c>
      <c r="N202" s="2" t="s">
        <v>31</v>
      </c>
      <c r="O202" s="2" t="s">
        <v>32</v>
      </c>
      <c r="P202" s="4">
        <v>1824</v>
      </c>
      <c r="Q202" s="4">
        <v>3034</v>
      </c>
      <c r="R202" s="4">
        <v>1210</v>
      </c>
      <c r="S202" s="5">
        <v>20.45</v>
      </c>
      <c r="T202" s="4">
        <v>1361</v>
      </c>
      <c r="U202" s="4">
        <v>1941</v>
      </c>
      <c r="V202" s="4">
        <v>580</v>
      </c>
      <c r="W202" s="5">
        <v>34.68</v>
      </c>
      <c r="X202" s="5">
        <v>0</v>
      </c>
      <c r="Y202" s="14">
        <v>55.13</v>
      </c>
      <c r="Z202" s="14">
        <v>0</v>
      </c>
      <c r="AA202" s="14">
        <v>55.13</v>
      </c>
      <c r="AB202" s="4">
        <v>24580</v>
      </c>
      <c r="AC202" s="55"/>
      <c r="AD202" s="59">
        <f>SUM(AI202,AM202,AQ202,AU202,AY202,BC202,BG202,BK202,BO202,BS202,BW202,CA202)</f>
        <v>166.38</v>
      </c>
      <c r="AE202" s="59">
        <f>(Q202*0.0169)+(U202*0.0598)</f>
        <v>167.34639999999999</v>
      </c>
      <c r="AF202" s="102" t="str">
        <f>IFERROR(IFERROR(VLOOKUP($G202,'FPO034'!$J$9:$Q$196,7,FALSE),(VLOOKUP($H202,'FPO034'!$J$9:$Q$196,7,FALSE))),"No PO")</f>
        <v>No PO</v>
      </c>
      <c r="AG202" s="102" t="str">
        <f>IFERROR(IFERROR(VLOOKUP($G202,'FPO034'!$J$9:$Q$196,8,FALSE),(VLOOKUP($H202,'FPO034'!$J$9:$Q$196,8,FALSE))),"No PO")</f>
        <v>No PO</v>
      </c>
      <c r="AH202" s="102" t="str">
        <f>IF(AG202&lt;&gt;0,"No",IF(AD202&gt;AF202,"No",IF(AD202/AE202&lt;1,"--",IF(AD202/AE202&lt;1.02,"Maybe","No"))))</f>
        <v>No</v>
      </c>
      <c r="AI202" s="59">
        <f>IFERROR(VLOOKUP($E202,'Rev2 Aug 16'!$D$1:$Z$300,22,FALSE),"-")</f>
        <v>55.13</v>
      </c>
      <c r="AJ202" s="59" t="str">
        <f>IFERROR(VLOOKUP($E202,'Rev2 Aug 16'!$D$1:$Z$300,5,FALSE),"-")</f>
        <v>WAY2001H6A</v>
      </c>
      <c r="AK202" s="59" t="str">
        <f>IFERROR(VLOOKUP(AJ202,'Paid Invoices'!$F$6:$I$381,3,FALSE),"")</f>
        <v/>
      </c>
      <c r="AL202" s="59" t="str">
        <f>IFERROR(VLOOKUP(AJ202,'Open Invoices'!$D$1:$E$3000,2,FALSE),"")</f>
        <v/>
      </c>
      <c r="AM202" s="59">
        <f>IFERROR(VLOOKUP($E202,'Rev2 July 16'!$D$1:$Z$300,22,FALSE),"-")</f>
        <v>66.12</v>
      </c>
      <c r="AN202" s="59" t="str">
        <f>IFERROR(VLOOKUP($E202,'Rev2 July 16'!$D$1:$Z$300,5,FALSE),"-")</f>
        <v>WAY2001G6A</v>
      </c>
      <c r="AO202" s="59" t="str">
        <f>IFERROR(VLOOKUP(AN202,'Paid Invoices'!$F$6:$I$381,3,FALSE),"")</f>
        <v/>
      </c>
      <c r="AP202" s="59" t="str">
        <f>IFERROR(VLOOKUP(AN202,'Open Invoices'!$D$1:$E$3000,2,FALSE),"")</f>
        <v/>
      </c>
      <c r="AQ202" s="59">
        <f>IFERROR(VLOOKUP($E202,'Rev June 16'!$D$1:$Z$300,22,FALSE),"-")</f>
        <v>38.450000000000003</v>
      </c>
      <c r="AR202" s="59" t="str">
        <f>IFERROR(VLOOKUP($E202,'Rev June 16'!$D$1:$Z$300,4,FALSE),"-")</f>
        <v>WAY2001F6A</v>
      </c>
      <c r="AS202" s="59" t="str">
        <f>IFERROR(VLOOKUP(AR202,'Paid Invoices'!$F$6:$I$381,3,FALSE),"")</f>
        <v/>
      </c>
      <c r="AT202" s="59" t="str">
        <f>IFERROR(VLOOKUP(AR202,'Open Invoices'!$D$1:$E$3000,2,FALSE),"")</f>
        <v/>
      </c>
      <c r="AU202" s="59">
        <f>IFERROR(VLOOKUP($E202,'May 2016'!$D$1:$Z$300,22,FALSE),"-")</f>
        <v>6.68</v>
      </c>
      <c r="AV202" s="59" t="str">
        <f>IFERROR(VLOOKUP($E202,'May 2016'!$D$1:$Z$300,4,FALSE),"-")</f>
        <v>WAY2001E6A</v>
      </c>
      <c r="AW202" s="59" t="str">
        <f>IFERROR(VLOOKUP(AV202,'Paid Invoices'!$F$6:$I$381,3,FALSE),"")</f>
        <v/>
      </c>
      <c r="AX202" s="59" t="str">
        <f>IFERROR(VLOOKUP(AV202,'Open Invoices'!$D$1:$E$3000,2,FALSE),"")</f>
        <v/>
      </c>
      <c r="AY202" s="59" t="str">
        <f>IFERROR(VLOOKUP($E202,'Apr 2016'!$D$1:$Z$300,22,FALSE),"-")</f>
        <v>-</v>
      </c>
      <c r="AZ202" s="59" t="str">
        <f>IFERROR(VLOOKUP($E202,'Apr 2016'!$D$1:$Z$300,4,FALSE),"-")</f>
        <v>-</v>
      </c>
      <c r="BA202" s="59" t="str">
        <f>IFERROR(VLOOKUP(AZ202,'Paid Invoices'!$F$6:$I$381,3,FALSE),"")</f>
        <v/>
      </c>
      <c r="BB202" s="59" t="str">
        <f>IFERROR(VLOOKUP(AZ202,'Open Invoices'!$D$1:$E$3000,2,FALSE),"")</f>
        <v/>
      </c>
      <c r="BC202" s="59" t="str">
        <f>IFERROR(VLOOKUP($E202,'Mar 2016'!$D$1:$Z$300,22,FALSE),"-")</f>
        <v>-</v>
      </c>
      <c r="BD202" s="59" t="str">
        <f>IFERROR(VLOOKUP($E202,'Mar 2016'!$D$1:$Z$300,4,FALSE),"-")</f>
        <v>-</v>
      </c>
      <c r="BE202" s="59" t="str">
        <f>IFERROR(VLOOKUP(BD202,'Paid Invoices'!$F$6:$I$381,3,FALSE),"")</f>
        <v/>
      </c>
      <c r="BF202" s="59" t="str">
        <f>IFERROR(VLOOKUP(BD202,'Open Invoices'!$D$1:$E$3000,2,FALSE),"")</f>
        <v/>
      </c>
      <c r="BG202" s="59" t="str">
        <f>IFERROR(VLOOKUP($E202,'Feb 2016'!$D$1:$Z$300,22,FALSE),"-")</f>
        <v>-</v>
      </c>
      <c r="BH202" s="59" t="str">
        <f>IFERROR(VLOOKUP($E202,'Feb 2016'!$D$1:$Z$300,4,FALSE),"-")</f>
        <v>-</v>
      </c>
      <c r="BI202" s="59" t="str">
        <f>IFERROR(VLOOKUP(BH202,'Paid Invoices'!$F$6:$I$381,3,FALSE),"")</f>
        <v/>
      </c>
      <c r="BJ202" s="59" t="str">
        <f>IFERROR(VLOOKUP(BH202,'Open Invoices'!$D$1:$E$3000,2,FALSE),"")</f>
        <v/>
      </c>
      <c r="BK202" s="59" t="str">
        <f>IFERROR(VLOOKUP($E202,'Jan 2016'!$D$1:$Z$300,22,FALSE),"-")</f>
        <v>-</v>
      </c>
      <c r="BL202" s="59" t="str">
        <f>IFERROR(VLOOKUP($E202,'Jan 2016'!$D$1:$Z$300,4,FALSE),"-")</f>
        <v>-</v>
      </c>
      <c r="BM202" s="59" t="str">
        <f>IFERROR(VLOOKUP(BL202,'Paid Invoices'!$F$6:$I$381,3,FALSE),"")</f>
        <v/>
      </c>
      <c r="BN202" s="59" t="str">
        <f>IFERROR(VLOOKUP(BL202,'Open Invoices'!$D$1:$E$3000,2,FALSE),"")</f>
        <v/>
      </c>
      <c r="BO202" s="59" t="str">
        <f>IFERROR(VLOOKUP($E202,'Dec 2015'!$D$1:$Z$300,22,FALSE),"-")</f>
        <v>-</v>
      </c>
      <c r="BP202" s="59" t="str">
        <f>IFERROR(VLOOKUP($E202,'Dec 2015'!$D$1:$Z$300,4,FALSE),"-")</f>
        <v>-</v>
      </c>
      <c r="BQ202" s="59" t="str">
        <f>IFERROR(VLOOKUP(BP202,'Paid Invoices'!$F$6:$I$381,3,FALSE),"")</f>
        <v/>
      </c>
      <c r="BR202" s="59" t="str">
        <f>IFERROR(VLOOKUP(BP202,'Open Invoices'!$D$1:$E$3000,2,FALSE),"")</f>
        <v/>
      </c>
      <c r="BS202" s="59" t="str">
        <f>IFERROR(VLOOKUP($E202,'Nov 2015'!$D$1:$Z$300,22,FALSE),"-")</f>
        <v>-</v>
      </c>
      <c r="BT202" s="59" t="str">
        <f>IFERROR(VLOOKUP($E202,'Nov 2015'!$D$1:$Z$300,4,FALSE),"-")</f>
        <v>-</v>
      </c>
      <c r="BU202" s="59" t="str">
        <f>IFERROR(VLOOKUP(BT202,'Paid Invoices'!$F$6:$I$381,3,FALSE),"")</f>
        <v/>
      </c>
      <c r="BV202" s="59" t="str">
        <f>IFERROR(VLOOKUP(BT202,'Open Invoices'!$D$1:$E$3000,2,FALSE),"")</f>
        <v/>
      </c>
      <c r="BW202" s="59" t="str">
        <f>IFERROR(VLOOKUP($E202,'Oct 2015'!$D$1:$Z$300,22,FALSE),"-")</f>
        <v>-</v>
      </c>
      <c r="BX202" s="59" t="str">
        <f>IFERROR(VLOOKUP($E202,'Oct 2015'!$D$1:$Z$300,4,FALSE),"-")</f>
        <v>-</v>
      </c>
      <c r="BY202" s="59" t="str">
        <f>IFERROR(VLOOKUP(BX202,'Paid Invoices'!$F$6:$I$381,3,FALSE),"")</f>
        <v/>
      </c>
      <c r="BZ202" s="59" t="str">
        <f>IFERROR(VLOOKUP(BX202,'Open Invoices'!$D$1:$E$3000,2,FALSE),"")</f>
        <v/>
      </c>
      <c r="CA202" s="59" t="str">
        <f>IFERROR(VLOOKUP($E202,'Sep 2015'!$D$1:$Z$300,22,FALSE),"-")</f>
        <v>-</v>
      </c>
      <c r="CB202" s="59" t="str">
        <f>IFERROR(VLOOKUP($E202,'Sep 2015'!$D$1:$Z$300,4,FALSE),"-")</f>
        <v>-</v>
      </c>
      <c r="CC202" s="59" t="str">
        <f>IFERROR(VLOOKUP(CB202,'Paid Invoices'!$F$6:$I$381,3,FALSE),"")</f>
        <v/>
      </c>
      <c r="CD202" s="59" t="str">
        <f>IFERROR(VLOOKUP(CB202,'Open Invoices'!$D$1:$E$3000,2,FALSE),"")</f>
        <v/>
      </c>
      <c r="CE202" s="52"/>
      <c r="CF202" s="52" t="s">
        <v>2115</v>
      </c>
      <c r="CG202" s="49" t="str">
        <f>IFERROR(IFERROR(VLOOKUP($E202,'Asset Group  All Assets'!$B$1:$C$500,2,FALSE),(VLOOKUP($E202,'Missing-WSU-POs'!$B$1:$D$500,3,FALSE))),"?")</f>
        <v>Needed</v>
      </c>
      <c r="CH202" s="31" t="str">
        <f>IF(G202="","",G202)</f>
        <v/>
      </c>
      <c r="CI202" s="31" t="str">
        <f>IF(CG202=CH202,"","Wrong PO")</f>
        <v>Wrong PO</v>
      </c>
      <c r="CJ202" s="29" t="str">
        <f>IFERROR(IF(VLOOKUP($E202,'Org July 2016 '!$D$1:$Z$500,3,FALSE)=G202,"-","Wrong PO"),"new")</f>
        <v>-</v>
      </c>
      <c r="CK202" s="32" t="str">
        <f>IF(CJ202="wrong PO",(VLOOKUP($E202,'Org July 2016 '!$D$1:$Z$500,3,FALSE)),"")</f>
        <v/>
      </c>
      <c r="CL202" s="29" t="str">
        <f>IFERROR(IF(VLOOKUP($E202,'Org June 2016 '!$D$1:$Z$500,3,FALSE)=G202,"-","Wrong PO"),"new")</f>
        <v>-</v>
      </c>
      <c r="CM202" s="32" t="str">
        <f>IF(CL202="wrong PO",(VLOOKUP($E202,'Org June 2016 '!$D$1:$Z$500,3,FALSE)),"")</f>
        <v/>
      </c>
      <c r="CN202" s="29" t="str">
        <f>IFERROR(IF(VLOOKUP($E202,'May 2016'!D36:Z535,3,FALSE)=G202,"-","Wrong PO"),"new")</f>
        <v>-</v>
      </c>
      <c r="CO202" s="32" t="str">
        <f>IF(CN202="wrong PO",(VLOOKUP($E202,'May 2016'!D36:Z535,3,FALSE)),"")</f>
        <v/>
      </c>
      <c r="CP202" s="29" t="str">
        <f>IFERROR(IF(VLOOKUP($E202,'Apr 2016'!$D$1:$Z$500,3,FALSE)=G202,"-","Wrong PO"),"new")</f>
        <v>new</v>
      </c>
      <c r="CQ202" s="32" t="str">
        <f>IF(CP202="wrong PO",(VLOOKUP($E202,'Apr 2016'!$D$1:$Z$500,3,FALSE)),"")</f>
        <v/>
      </c>
      <c r="CR202" s="32" t="str">
        <f>IFERROR(IF(VLOOKUP($E202,'Mar 2016'!$D$1:$Z$500,3,FALSE)=G202,"-","Wrong PO"),"new")</f>
        <v>new</v>
      </c>
      <c r="CS202" s="32" t="str">
        <f>IF(CP202="wrong PO",(VLOOKUP($E202,'Mar 2016'!$D$1:$Z$500,3,FALSE)),"")</f>
        <v/>
      </c>
      <c r="CT202" s="32" t="str">
        <f>IFERROR(IF(VLOOKUP($E202,'Feb 2016'!$D$1:$Z$500,3,FALSE)=G202,"-","Wrong PO"),"new")</f>
        <v>new</v>
      </c>
      <c r="CU202" s="32" t="str">
        <f>IF(CP202="wrong PO",(VLOOKUP($E202,'Feb 2016'!$D$1:$Z$500,3,FALSE)),"")</f>
        <v/>
      </c>
      <c r="CV202" s="29" t="str">
        <f>IFERROR(IF(VLOOKUP($E202,'Jan 2016'!$D$1:$Z$500,3,FALSE)=G202,"-","Wrong PO"),"new")</f>
        <v>new</v>
      </c>
      <c r="CW202" s="32" t="str">
        <f>IF(CV202="wrong PO",(VLOOKUP($E202,'Jan 2016'!$D$1:$Z$500,3,FALSE)),"")</f>
        <v/>
      </c>
      <c r="CX202" s="29" t="str">
        <f>IFERROR(IF(VLOOKUP($E202,'Dec 2015'!$D$1:$Z$500,3,FALSE)=G202,"-","Wrong PO"),"new")</f>
        <v>new</v>
      </c>
      <c r="CY202" s="32" t="str">
        <f>IF(CX202="wrong PO",(VLOOKUP($E202,'Dec 2015'!$D$1:$Z$500,3,FALSE)),"")</f>
        <v/>
      </c>
      <c r="CZ202" s="29" t="str">
        <f>IFERROR(IF(VLOOKUP($E202,'Nov 2015'!$D$1:$Z$500,3,FALSE)=G202,"-","Wrong PO"),"new")</f>
        <v>new</v>
      </c>
      <c r="DA202" s="32" t="str">
        <f>IF(CZ202="wrong PO",(VLOOKUP($E202,'Nov 2015'!$D$1:$Z$500,3,FALSE)),"")</f>
        <v/>
      </c>
      <c r="DB202" s="29" t="str">
        <f>IFERROR(IF(VLOOKUP($E202,'Oct 2015'!$D$1:$Z$500,3,FALSE)=G202,"-","Wrong PO"),"new")</f>
        <v>new</v>
      </c>
      <c r="DC202" s="32" t="str">
        <f>IF(DB202="wrong PO",(VLOOKUP($E202,'Oct 2015'!$D$1:$Z$500,3,FALSE)),"")</f>
        <v/>
      </c>
      <c r="DD202" s="29" t="str">
        <f>IFERROR(IF(VLOOKUP($E202,'Sep 2015'!$D$1:$Z$500,3,FALSE)=G202,"-","Wrong PO"),"new")</f>
        <v>new</v>
      </c>
      <c r="DE202" s="32" t="str">
        <f>IF(DD202="wrong PO",(VLOOKUP($E202,'Sep 2015'!$D$1:$Z$500,3,FALSE)),"")</f>
        <v/>
      </c>
    </row>
    <row r="203" spans="1:109">
      <c r="A203" s="115">
        <v>37</v>
      </c>
      <c r="B203" s="2" t="s">
        <v>841</v>
      </c>
      <c r="C203" s="2" t="s">
        <v>510</v>
      </c>
      <c r="D203" s="2" t="s">
        <v>76</v>
      </c>
      <c r="E203" s="2" t="s">
        <v>289</v>
      </c>
      <c r="F203" s="2" t="s">
        <v>67</v>
      </c>
      <c r="G203" s="21" t="s">
        <v>94</v>
      </c>
      <c r="H203" s="21" t="str">
        <f>IFERROR(VLOOKUP($E203,'Wayne Master'!$B$1:$C$315,2,FALSE),"not on master")</f>
        <v>Call</v>
      </c>
      <c r="I203" s="11" t="s">
        <v>2109</v>
      </c>
      <c r="J203" s="3">
        <v>42499</v>
      </c>
      <c r="K203" s="2" t="s">
        <v>685</v>
      </c>
      <c r="L203" s="2" t="s">
        <v>68</v>
      </c>
      <c r="M203" s="2" t="s">
        <v>30</v>
      </c>
      <c r="N203" s="2" t="s">
        <v>31</v>
      </c>
      <c r="O203" s="2" t="s">
        <v>32</v>
      </c>
      <c r="P203" s="4">
        <v>1737</v>
      </c>
      <c r="Q203" s="4">
        <v>2565</v>
      </c>
      <c r="R203" s="4">
        <v>828</v>
      </c>
      <c r="S203" s="5">
        <v>13.99</v>
      </c>
      <c r="T203" s="4">
        <v>2589</v>
      </c>
      <c r="U203" s="4">
        <v>3266</v>
      </c>
      <c r="V203" s="4">
        <v>677</v>
      </c>
      <c r="W203" s="5">
        <v>40.479999999999997</v>
      </c>
      <c r="X203" s="5">
        <v>0</v>
      </c>
      <c r="Y203" s="14">
        <v>54.47</v>
      </c>
      <c r="Z203" s="14">
        <v>0</v>
      </c>
      <c r="AA203" s="14">
        <v>54.47</v>
      </c>
      <c r="AB203" s="4">
        <v>24580</v>
      </c>
      <c r="AC203" s="55"/>
      <c r="AD203" s="59">
        <f>SUM(AI203,AM203,AQ203,AU203,AY203,BC203,BG203,BK203,BO203,BS203,BW203,CA203)</f>
        <v>238.41000000000003</v>
      </c>
      <c r="AE203" s="59">
        <f>(Q203*0.0169)+(U203*0.0598)</f>
        <v>238.65530000000001</v>
      </c>
      <c r="AF203" s="102" t="str">
        <f>IFERROR(IFERROR(VLOOKUP($G203,'FPO034'!$J$9:$Q$196,7,FALSE),(VLOOKUP($H203,'FPO034'!$J$9:$Q$196,7,FALSE))),"No PO")</f>
        <v>No PO</v>
      </c>
      <c r="AG203" s="102" t="str">
        <f>IFERROR(IFERROR(VLOOKUP($G203,'FPO034'!$J$9:$Q$196,8,FALSE),(VLOOKUP($H203,'FPO034'!$J$9:$Q$196,8,FALSE))),"No PO")</f>
        <v>No PO</v>
      </c>
      <c r="AH203" s="102" t="str">
        <f>IF(AG203&lt;&gt;0,"No",IF(AD203&gt;AF203,"No",IF(AD203/AE203&lt;1,"--",IF(AD203/AE203&lt;1.02,"Maybe","No"))))</f>
        <v>No</v>
      </c>
      <c r="AI203" s="59">
        <f>IFERROR(VLOOKUP($E203,'Rev2 Aug 16'!$D$1:$Z$300,22,FALSE),"-")</f>
        <v>54.47</v>
      </c>
      <c r="AJ203" s="59" t="str">
        <f>IFERROR(VLOOKUP($E203,'Rev2 Aug 16'!$D$1:$Z$300,5,FALSE),"-")</f>
        <v>WAY2001H6A</v>
      </c>
      <c r="AK203" s="59" t="str">
        <f>IFERROR(VLOOKUP(AJ203,'Paid Invoices'!$F$6:$I$381,3,FALSE),"")</f>
        <v/>
      </c>
      <c r="AL203" s="59" t="str">
        <f>IFERROR(VLOOKUP(AJ203,'Open Invoices'!$D$1:$E$3000,2,FALSE),"")</f>
        <v/>
      </c>
      <c r="AM203" s="59">
        <f>IFERROR(VLOOKUP($E203,'Rev2 July 16'!$D$1:$Z$300,22,FALSE),"-")</f>
        <v>37.770000000000003</v>
      </c>
      <c r="AN203" s="59" t="str">
        <f>IFERROR(VLOOKUP($E203,'Rev2 July 16'!$D$1:$Z$300,5,FALSE),"-")</f>
        <v>WAY2001G6A</v>
      </c>
      <c r="AO203" s="59" t="str">
        <f>IFERROR(VLOOKUP(AN203,'Paid Invoices'!$F$6:$I$381,3,FALSE),"")</f>
        <v/>
      </c>
      <c r="AP203" s="59" t="str">
        <f>IFERROR(VLOOKUP(AN203,'Open Invoices'!$D$1:$E$3000,2,FALSE),"")</f>
        <v/>
      </c>
      <c r="AQ203" s="59">
        <f>IFERROR(VLOOKUP($E203,'Rev June 16'!$D$1:$Z$300,22,FALSE),"-")</f>
        <v>136.68</v>
      </c>
      <c r="AR203" s="59" t="str">
        <f>IFERROR(VLOOKUP($E203,'Rev June 16'!$D$1:$Z$300,4,FALSE),"-")</f>
        <v>WAY2001F6A</v>
      </c>
      <c r="AS203" s="59" t="str">
        <f>IFERROR(VLOOKUP(AR203,'Paid Invoices'!$F$6:$I$381,3,FALSE),"")</f>
        <v/>
      </c>
      <c r="AT203" s="59" t="str">
        <f>IFERROR(VLOOKUP(AR203,'Open Invoices'!$D$1:$E$3000,2,FALSE),"")</f>
        <v/>
      </c>
      <c r="AU203" s="59">
        <f>IFERROR(VLOOKUP($E203,'May 2016'!$D$1:$Z$300,22,FALSE),"-")</f>
        <v>9.49</v>
      </c>
      <c r="AV203" s="59" t="str">
        <f>IFERROR(VLOOKUP($E203,'May 2016'!$D$1:$Z$300,4,FALSE),"-")</f>
        <v>WAY2001E6A</v>
      </c>
      <c r="AW203" s="59" t="str">
        <f>IFERROR(VLOOKUP(AV203,'Paid Invoices'!$F$6:$I$381,3,FALSE),"")</f>
        <v/>
      </c>
      <c r="AX203" s="59" t="str">
        <f>IFERROR(VLOOKUP(AV203,'Open Invoices'!$D$1:$E$3000,2,FALSE),"")</f>
        <v/>
      </c>
      <c r="AY203" s="59" t="str">
        <f>IFERROR(VLOOKUP($E203,'Apr 2016'!$D$1:$Z$300,22,FALSE),"-")</f>
        <v>-</v>
      </c>
      <c r="AZ203" s="59" t="str">
        <f>IFERROR(VLOOKUP($E203,'Apr 2016'!$D$1:$Z$300,4,FALSE),"-")</f>
        <v>-</v>
      </c>
      <c r="BA203" s="59" t="str">
        <f>IFERROR(VLOOKUP(AZ203,'Paid Invoices'!$F$6:$I$381,3,FALSE),"")</f>
        <v/>
      </c>
      <c r="BB203" s="59" t="str">
        <f>IFERROR(VLOOKUP(AZ203,'Open Invoices'!$D$1:$E$3000,2,FALSE),"")</f>
        <v/>
      </c>
      <c r="BC203" s="59" t="str">
        <f>IFERROR(VLOOKUP($E203,'Mar 2016'!$D$1:$Z$300,22,FALSE),"-")</f>
        <v>-</v>
      </c>
      <c r="BD203" s="59" t="str">
        <f>IFERROR(VLOOKUP($E203,'Mar 2016'!$D$1:$Z$300,4,FALSE),"-")</f>
        <v>-</v>
      </c>
      <c r="BE203" s="59" t="str">
        <f>IFERROR(VLOOKUP(BD203,'Paid Invoices'!$F$6:$I$381,3,FALSE),"")</f>
        <v/>
      </c>
      <c r="BF203" s="59" t="str">
        <f>IFERROR(VLOOKUP(BD203,'Open Invoices'!$D$1:$E$3000,2,FALSE),"")</f>
        <v/>
      </c>
      <c r="BG203" s="59" t="str">
        <f>IFERROR(VLOOKUP($E203,'Feb 2016'!$D$1:$Z$300,22,FALSE),"-")</f>
        <v>-</v>
      </c>
      <c r="BH203" s="59" t="str">
        <f>IFERROR(VLOOKUP($E203,'Feb 2016'!$D$1:$Z$300,4,FALSE),"-")</f>
        <v>-</v>
      </c>
      <c r="BI203" s="59" t="str">
        <f>IFERROR(VLOOKUP(BH203,'Paid Invoices'!$F$6:$I$381,3,FALSE),"")</f>
        <v/>
      </c>
      <c r="BJ203" s="59" t="str">
        <f>IFERROR(VLOOKUP(BH203,'Open Invoices'!$D$1:$E$3000,2,FALSE),"")</f>
        <v/>
      </c>
      <c r="BK203" s="59" t="str">
        <f>IFERROR(VLOOKUP($E203,'Jan 2016'!$D$1:$Z$300,22,FALSE),"-")</f>
        <v>-</v>
      </c>
      <c r="BL203" s="59" t="str">
        <f>IFERROR(VLOOKUP($E203,'Jan 2016'!$D$1:$Z$300,4,FALSE),"-")</f>
        <v>-</v>
      </c>
      <c r="BM203" s="59" t="str">
        <f>IFERROR(VLOOKUP(BL203,'Paid Invoices'!$F$6:$I$381,3,FALSE),"")</f>
        <v/>
      </c>
      <c r="BN203" s="59" t="str">
        <f>IFERROR(VLOOKUP(BL203,'Open Invoices'!$D$1:$E$3000,2,FALSE),"")</f>
        <v/>
      </c>
      <c r="BO203" s="59" t="str">
        <f>IFERROR(VLOOKUP($E203,'Dec 2015'!$D$1:$Z$300,22,FALSE),"-")</f>
        <v>-</v>
      </c>
      <c r="BP203" s="59" t="str">
        <f>IFERROR(VLOOKUP($E203,'Dec 2015'!$D$1:$Z$300,4,FALSE),"-")</f>
        <v>-</v>
      </c>
      <c r="BQ203" s="59" t="str">
        <f>IFERROR(VLOOKUP(BP203,'Paid Invoices'!$F$6:$I$381,3,FALSE),"")</f>
        <v/>
      </c>
      <c r="BR203" s="59" t="str">
        <f>IFERROR(VLOOKUP(BP203,'Open Invoices'!$D$1:$E$3000,2,FALSE),"")</f>
        <v/>
      </c>
      <c r="BS203" s="59" t="str">
        <f>IFERROR(VLOOKUP($E203,'Nov 2015'!$D$1:$Z$300,22,FALSE),"-")</f>
        <v>-</v>
      </c>
      <c r="BT203" s="59" t="str">
        <f>IFERROR(VLOOKUP($E203,'Nov 2015'!$D$1:$Z$300,4,FALSE),"-")</f>
        <v>-</v>
      </c>
      <c r="BU203" s="59" t="str">
        <f>IFERROR(VLOOKUP(BT203,'Paid Invoices'!$F$6:$I$381,3,FALSE),"")</f>
        <v/>
      </c>
      <c r="BV203" s="59" t="str">
        <f>IFERROR(VLOOKUP(BT203,'Open Invoices'!$D$1:$E$3000,2,FALSE),"")</f>
        <v/>
      </c>
      <c r="BW203" s="59" t="str">
        <f>IFERROR(VLOOKUP($E203,'Oct 2015'!$D$1:$Z$300,22,FALSE),"-")</f>
        <v>-</v>
      </c>
      <c r="BX203" s="59" t="str">
        <f>IFERROR(VLOOKUP($E203,'Oct 2015'!$D$1:$Z$300,4,FALSE),"-")</f>
        <v>-</v>
      </c>
      <c r="BY203" s="59" t="str">
        <f>IFERROR(VLOOKUP(BX203,'Paid Invoices'!$F$6:$I$381,3,FALSE),"")</f>
        <v/>
      </c>
      <c r="BZ203" s="59" t="str">
        <f>IFERROR(VLOOKUP(BX203,'Open Invoices'!$D$1:$E$3000,2,FALSE),"")</f>
        <v/>
      </c>
      <c r="CA203" s="59" t="str">
        <f>IFERROR(VLOOKUP($E203,'Sep 2015'!$D$1:$Z$300,22,FALSE),"-")</f>
        <v>-</v>
      </c>
      <c r="CB203" s="59" t="str">
        <f>IFERROR(VLOOKUP($E203,'Sep 2015'!$D$1:$Z$300,4,FALSE),"-")</f>
        <v>-</v>
      </c>
      <c r="CC203" s="59" t="str">
        <f>IFERROR(VLOOKUP(CB203,'Paid Invoices'!$F$6:$I$381,3,FALSE),"")</f>
        <v/>
      </c>
      <c r="CD203" s="59" t="str">
        <f>IFERROR(VLOOKUP(CB203,'Open Invoices'!$D$1:$E$3000,2,FALSE),"")</f>
        <v/>
      </c>
      <c r="CE203" s="52"/>
      <c r="CF203" s="52" t="s">
        <v>2115</v>
      </c>
      <c r="CG203" s="49" t="str">
        <f>IFERROR(IFERROR(VLOOKUP($E203,'Asset Group  All Assets'!$B$1:$C$500,2,FALSE),(VLOOKUP($E203,'Missing-WSU-POs'!$B$1:$D$500,3,FALSE))),"?")</f>
        <v>Needed</v>
      </c>
      <c r="CH203" s="31" t="str">
        <f>IF(G203="","",G203)</f>
        <v/>
      </c>
      <c r="CI203" s="31" t="str">
        <f>IF(CG203=CH203,"","Wrong PO")</f>
        <v>Wrong PO</v>
      </c>
      <c r="CJ203" s="29" t="str">
        <f>IFERROR(IF(VLOOKUP($E203,'Org July 2016 '!$D$1:$Z$500,3,FALSE)=G203,"-","Wrong PO"),"new")</f>
        <v>-</v>
      </c>
      <c r="CK203" s="32" t="str">
        <f>IF(CJ203="wrong PO",(VLOOKUP($E203,'Org July 2016 '!$D$1:$Z$500,3,FALSE)),"")</f>
        <v/>
      </c>
      <c r="CL203" s="29" t="str">
        <f>IFERROR(IF(VLOOKUP($E203,'Org June 2016 '!$D$1:$Z$500,3,FALSE)=G203,"-","Wrong PO"),"new")</f>
        <v>-</v>
      </c>
      <c r="CM203" s="32" t="str">
        <f>IF(CL203="wrong PO",(VLOOKUP($E203,'Org June 2016 '!$D$1:$Z$500,3,FALSE)),"")</f>
        <v/>
      </c>
      <c r="CN203" s="29" t="str">
        <f>IFERROR(IF(VLOOKUP($E203,'May 2016'!D37:Z536,3,FALSE)=G203,"-","Wrong PO"),"new")</f>
        <v>-</v>
      </c>
      <c r="CO203" s="32" t="str">
        <f>IF(CN203="wrong PO",(VLOOKUP($E203,'May 2016'!D37:Z536,3,FALSE)),"")</f>
        <v/>
      </c>
      <c r="CP203" s="29" t="str">
        <f>IFERROR(IF(VLOOKUP($E203,'Apr 2016'!$D$1:$Z$500,3,FALSE)=G203,"-","Wrong PO"),"new")</f>
        <v>new</v>
      </c>
      <c r="CQ203" s="32" t="str">
        <f>IF(CP203="wrong PO",(VLOOKUP($E203,'Apr 2016'!$D$1:$Z$500,3,FALSE)),"")</f>
        <v/>
      </c>
      <c r="CR203" s="32" t="str">
        <f>IFERROR(IF(VLOOKUP($E203,'Mar 2016'!$D$1:$Z$500,3,FALSE)=G203,"-","Wrong PO"),"new")</f>
        <v>new</v>
      </c>
      <c r="CS203" s="32" t="str">
        <f>IF(CP203="wrong PO",(VLOOKUP($E203,'Mar 2016'!$D$1:$Z$500,3,FALSE)),"")</f>
        <v/>
      </c>
      <c r="CT203" s="32" t="str">
        <f>IFERROR(IF(VLOOKUP($E203,'Feb 2016'!$D$1:$Z$500,3,FALSE)=G203,"-","Wrong PO"),"new")</f>
        <v>new</v>
      </c>
      <c r="CU203" s="32" t="str">
        <f>IF(CP203="wrong PO",(VLOOKUP($E203,'Feb 2016'!$D$1:$Z$500,3,FALSE)),"")</f>
        <v/>
      </c>
      <c r="CV203" s="29" t="str">
        <f>IFERROR(IF(VLOOKUP($E203,'Jan 2016'!$D$1:$Z$500,3,FALSE)=G203,"-","Wrong PO"),"new")</f>
        <v>new</v>
      </c>
      <c r="CW203" s="32" t="str">
        <f>IF(CV203="wrong PO",(VLOOKUP($E203,'Jan 2016'!$D$1:$Z$500,3,FALSE)),"")</f>
        <v/>
      </c>
      <c r="CX203" s="29" t="str">
        <f>IFERROR(IF(VLOOKUP($E203,'Dec 2015'!$D$1:$Z$500,3,FALSE)=G203,"-","Wrong PO"),"new")</f>
        <v>new</v>
      </c>
      <c r="CY203" s="32" t="str">
        <f>IF(CX203="wrong PO",(VLOOKUP($E203,'Dec 2015'!$D$1:$Z$500,3,FALSE)),"")</f>
        <v/>
      </c>
      <c r="CZ203" s="29" t="str">
        <f>IFERROR(IF(VLOOKUP($E203,'Nov 2015'!$D$1:$Z$500,3,FALSE)=G203,"-","Wrong PO"),"new")</f>
        <v>new</v>
      </c>
      <c r="DA203" s="32" t="str">
        <f>IF(CZ203="wrong PO",(VLOOKUP($E203,'Nov 2015'!$D$1:$Z$500,3,FALSE)),"")</f>
        <v/>
      </c>
      <c r="DB203" s="29" t="str">
        <f>IFERROR(IF(VLOOKUP($E203,'Oct 2015'!$D$1:$Z$500,3,FALSE)=G203,"-","Wrong PO"),"new")</f>
        <v>new</v>
      </c>
      <c r="DC203" s="32" t="str">
        <f>IF(DB203="wrong PO",(VLOOKUP($E203,'Oct 2015'!$D$1:$Z$500,3,FALSE)),"")</f>
        <v/>
      </c>
      <c r="DD203" s="29" t="str">
        <f>IFERROR(IF(VLOOKUP($E203,'Sep 2015'!$D$1:$Z$500,3,FALSE)=G203,"-","Wrong PO"),"new")</f>
        <v>new</v>
      </c>
      <c r="DE203" s="32" t="str">
        <f>IF(DD203="wrong PO",(VLOOKUP($E203,'Sep 2015'!$D$1:$Z$500,3,FALSE)),"")</f>
        <v/>
      </c>
    </row>
    <row r="204" spans="1:109">
      <c r="A204" s="115">
        <v>38</v>
      </c>
      <c r="B204" s="2" t="s">
        <v>841</v>
      </c>
      <c r="C204" s="2" t="s">
        <v>510</v>
      </c>
      <c r="D204" s="2" t="s">
        <v>76</v>
      </c>
      <c r="E204" s="2" t="s">
        <v>290</v>
      </c>
      <c r="F204" s="2" t="s">
        <v>67</v>
      </c>
      <c r="G204" s="21" t="s">
        <v>94</v>
      </c>
      <c r="H204" s="21" t="str">
        <f>IFERROR(VLOOKUP($E204,'Wayne Master'!$B$1:$C$315,2,FALSE),"not on master")</f>
        <v>Call</v>
      </c>
      <c r="I204" s="11" t="s">
        <v>2109</v>
      </c>
      <c r="J204" s="3">
        <v>42499</v>
      </c>
      <c r="K204" s="2" t="s">
        <v>685</v>
      </c>
      <c r="L204" s="2" t="s">
        <v>68</v>
      </c>
      <c r="M204" s="2" t="s">
        <v>30</v>
      </c>
      <c r="N204" s="2" t="s">
        <v>31</v>
      </c>
      <c r="O204" s="2" t="s">
        <v>32</v>
      </c>
      <c r="P204" s="4">
        <v>3660</v>
      </c>
      <c r="Q204" s="4">
        <v>5239</v>
      </c>
      <c r="R204" s="4">
        <v>1579</v>
      </c>
      <c r="S204" s="5">
        <v>26.69</v>
      </c>
      <c r="T204" s="4">
        <v>1707</v>
      </c>
      <c r="U204" s="4">
        <v>2733</v>
      </c>
      <c r="V204" s="4">
        <v>1026</v>
      </c>
      <c r="W204" s="5">
        <v>61.35</v>
      </c>
      <c r="X204" s="5">
        <v>0</v>
      </c>
      <c r="Y204" s="14">
        <v>88.04</v>
      </c>
      <c r="Z204" s="14">
        <v>0</v>
      </c>
      <c r="AA204" s="14">
        <v>88.04</v>
      </c>
      <c r="AB204" s="4">
        <v>24580</v>
      </c>
      <c r="AC204" s="55"/>
      <c r="AD204" s="59">
        <f>SUM(AI204,AM204,AQ204,AU204,AY204,BC204,BG204,BK204,BO204,BS204,BW204,CA204)</f>
        <v>251.74</v>
      </c>
      <c r="AE204" s="59">
        <f>(Q204*0.0169)+(U204*0.0598)</f>
        <v>251.9725</v>
      </c>
      <c r="AF204" s="102" t="str">
        <f>IFERROR(IFERROR(VLOOKUP($G204,'FPO034'!$J$9:$Q$196,7,FALSE),(VLOOKUP($H204,'FPO034'!$J$9:$Q$196,7,FALSE))),"No PO")</f>
        <v>No PO</v>
      </c>
      <c r="AG204" s="102" t="str">
        <f>IFERROR(IFERROR(VLOOKUP($G204,'FPO034'!$J$9:$Q$196,8,FALSE),(VLOOKUP($H204,'FPO034'!$J$9:$Q$196,8,FALSE))),"No PO")</f>
        <v>No PO</v>
      </c>
      <c r="AH204" s="102" t="str">
        <f>IF(AG204&lt;&gt;0,"No",IF(AD204&gt;AF204,"No",IF(AD204/AE204&lt;1,"--",IF(AD204/AE204&lt;1.02,"Maybe","No"))))</f>
        <v>No</v>
      </c>
      <c r="AI204" s="59">
        <f>IFERROR(VLOOKUP($E204,'Rev2 Aug 16'!$D$1:$Z$300,22,FALSE),"-")</f>
        <v>88.04</v>
      </c>
      <c r="AJ204" s="59" t="str">
        <f>IFERROR(VLOOKUP($E204,'Rev2 Aug 16'!$D$1:$Z$300,5,FALSE),"-")</f>
        <v>WAY2001H6A</v>
      </c>
      <c r="AK204" s="59" t="str">
        <f>IFERROR(VLOOKUP(AJ204,'Paid Invoices'!$F$6:$I$381,3,FALSE),"")</f>
        <v/>
      </c>
      <c r="AL204" s="59" t="str">
        <f>IFERROR(VLOOKUP(AJ204,'Open Invoices'!$D$1:$E$3000,2,FALSE),"")</f>
        <v/>
      </c>
      <c r="AM204" s="59">
        <f>IFERROR(VLOOKUP($E204,'Rev2 July 16'!$D$1:$Z$300,22,FALSE),"-")</f>
        <v>79.77</v>
      </c>
      <c r="AN204" s="59" t="str">
        <f>IFERROR(VLOOKUP($E204,'Rev2 July 16'!$D$1:$Z$300,5,FALSE),"-")</f>
        <v>WAY2001G6A</v>
      </c>
      <c r="AO204" s="59" t="str">
        <f>IFERROR(VLOOKUP(AN204,'Paid Invoices'!$F$6:$I$381,3,FALSE),"")</f>
        <v/>
      </c>
      <c r="AP204" s="59" t="str">
        <f>IFERROR(VLOOKUP(AN204,'Open Invoices'!$D$1:$E$3000,2,FALSE),"")</f>
        <v/>
      </c>
      <c r="AQ204" s="59">
        <f>IFERROR(VLOOKUP($E204,'Rev June 16'!$D$1:$Z$300,22,FALSE),"-")</f>
        <v>77.349999999999994</v>
      </c>
      <c r="AR204" s="59" t="str">
        <f>IFERROR(VLOOKUP($E204,'Rev June 16'!$D$1:$Z$300,4,FALSE),"-")</f>
        <v>WAY2001F6A</v>
      </c>
      <c r="AS204" s="59" t="str">
        <f>IFERROR(VLOOKUP(AR204,'Paid Invoices'!$F$6:$I$381,3,FALSE),"")</f>
        <v/>
      </c>
      <c r="AT204" s="59" t="str">
        <f>IFERROR(VLOOKUP(AR204,'Open Invoices'!$D$1:$E$3000,2,FALSE),"")</f>
        <v/>
      </c>
      <c r="AU204" s="59">
        <f>IFERROR(VLOOKUP($E204,'May 2016'!$D$1:$Z$300,22,FALSE),"-")</f>
        <v>6.58</v>
      </c>
      <c r="AV204" s="59" t="str">
        <f>IFERROR(VLOOKUP($E204,'May 2016'!$D$1:$Z$300,4,FALSE),"-")</f>
        <v>WAY2001E6A</v>
      </c>
      <c r="AW204" s="59" t="str">
        <f>IFERROR(VLOOKUP(AV204,'Paid Invoices'!$F$6:$I$381,3,FALSE),"")</f>
        <v/>
      </c>
      <c r="AX204" s="59" t="str">
        <f>IFERROR(VLOOKUP(AV204,'Open Invoices'!$D$1:$E$3000,2,FALSE),"")</f>
        <v/>
      </c>
      <c r="AY204" s="59" t="str">
        <f>IFERROR(VLOOKUP($E204,'Apr 2016'!$D$1:$Z$300,22,FALSE),"-")</f>
        <v>-</v>
      </c>
      <c r="AZ204" s="59" t="str">
        <f>IFERROR(VLOOKUP($E204,'Apr 2016'!$D$1:$Z$300,4,FALSE),"-")</f>
        <v>-</v>
      </c>
      <c r="BA204" s="59" t="str">
        <f>IFERROR(VLOOKUP(AZ204,'Paid Invoices'!$F$6:$I$381,3,FALSE),"")</f>
        <v/>
      </c>
      <c r="BB204" s="59" t="str">
        <f>IFERROR(VLOOKUP(AZ204,'Open Invoices'!$D$1:$E$3000,2,FALSE),"")</f>
        <v/>
      </c>
      <c r="BC204" s="59" t="str">
        <f>IFERROR(VLOOKUP($E204,'Mar 2016'!$D$1:$Z$300,22,FALSE),"-")</f>
        <v>-</v>
      </c>
      <c r="BD204" s="59" t="str">
        <f>IFERROR(VLOOKUP($E204,'Mar 2016'!$D$1:$Z$300,4,FALSE),"-")</f>
        <v>-</v>
      </c>
      <c r="BE204" s="59" t="str">
        <f>IFERROR(VLOOKUP(BD204,'Paid Invoices'!$F$6:$I$381,3,FALSE),"")</f>
        <v/>
      </c>
      <c r="BF204" s="59" t="str">
        <f>IFERROR(VLOOKUP(BD204,'Open Invoices'!$D$1:$E$3000,2,FALSE),"")</f>
        <v/>
      </c>
      <c r="BG204" s="59" t="str">
        <f>IFERROR(VLOOKUP($E204,'Feb 2016'!$D$1:$Z$300,22,FALSE),"-")</f>
        <v>-</v>
      </c>
      <c r="BH204" s="59" t="str">
        <f>IFERROR(VLOOKUP($E204,'Feb 2016'!$D$1:$Z$300,4,FALSE),"-")</f>
        <v>-</v>
      </c>
      <c r="BI204" s="59" t="str">
        <f>IFERROR(VLOOKUP(BH204,'Paid Invoices'!$F$6:$I$381,3,FALSE),"")</f>
        <v/>
      </c>
      <c r="BJ204" s="59" t="str">
        <f>IFERROR(VLOOKUP(BH204,'Open Invoices'!$D$1:$E$3000,2,FALSE),"")</f>
        <v/>
      </c>
      <c r="BK204" s="59" t="str">
        <f>IFERROR(VLOOKUP($E204,'Jan 2016'!$D$1:$Z$300,22,FALSE),"-")</f>
        <v>-</v>
      </c>
      <c r="BL204" s="59" t="str">
        <f>IFERROR(VLOOKUP($E204,'Jan 2016'!$D$1:$Z$300,4,FALSE),"-")</f>
        <v>-</v>
      </c>
      <c r="BM204" s="59" t="str">
        <f>IFERROR(VLOOKUP(BL204,'Paid Invoices'!$F$6:$I$381,3,FALSE),"")</f>
        <v/>
      </c>
      <c r="BN204" s="59" t="str">
        <f>IFERROR(VLOOKUP(BL204,'Open Invoices'!$D$1:$E$3000,2,FALSE),"")</f>
        <v/>
      </c>
      <c r="BO204" s="59" t="str">
        <f>IFERROR(VLOOKUP($E204,'Dec 2015'!$D$1:$Z$300,22,FALSE),"-")</f>
        <v>-</v>
      </c>
      <c r="BP204" s="59" t="str">
        <f>IFERROR(VLOOKUP($E204,'Dec 2015'!$D$1:$Z$300,4,FALSE),"-")</f>
        <v>-</v>
      </c>
      <c r="BQ204" s="59" t="str">
        <f>IFERROR(VLOOKUP(BP204,'Paid Invoices'!$F$6:$I$381,3,FALSE),"")</f>
        <v/>
      </c>
      <c r="BR204" s="59" t="str">
        <f>IFERROR(VLOOKUP(BP204,'Open Invoices'!$D$1:$E$3000,2,FALSE),"")</f>
        <v/>
      </c>
      <c r="BS204" s="59" t="str">
        <f>IFERROR(VLOOKUP($E204,'Nov 2015'!$D$1:$Z$300,22,FALSE),"-")</f>
        <v>-</v>
      </c>
      <c r="BT204" s="59" t="str">
        <f>IFERROR(VLOOKUP($E204,'Nov 2015'!$D$1:$Z$300,4,FALSE),"-")</f>
        <v>-</v>
      </c>
      <c r="BU204" s="59" t="str">
        <f>IFERROR(VLOOKUP(BT204,'Paid Invoices'!$F$6:$I$381,3,FALSE),"")</f>
        <v/>
      </c>
      <c r="BV204" s="59" t="str">
        <f>IFERROR(VLOOKUP(BT204,'Open Invoices'!$D$1:$E$3000,2,FALSE),"")</f>
        <v/>
      </c>
      <c r="BW204" s="59" t="str">
        <f>IFERROR(VLOOKUP($E204,'Oct 2015'!$D$1:$Z$300,22,FALSE),"-")</f>
        <v>-</v>
      </c>
      <c r="BX204" s="59" t="str">
        <f>IFERROR(VLOOKUP($E204,'Oct 2015'!$D$1:$Z$300,4,FALSE),"-")</f>
        <v>-</v>
      </c>
      <c r="BY204" s="59" t="str">
        <f>IFERROR(VLOOKUP(BX204,'Paid Invoices'!$F$6:$I$381,3,FALSE),"")</f>
        <v/>
      </c>
      <c r="BZ204" s="59" t="str">
        <f>IFERROR(VLOOKUP(BX204,'Open Invoices'!$D$1:$E$3000,2,FALSE),"")</f>
        <v/>
      </c>
      <c r="CA204" s="59" t="str">
        <f>IFERROR(VLOOKUP($E204,'Sep 2015'!$D$1:$Z$300,22,FALSE),"-")</f>
        <v>-</v>
      </c>
      <c r="CB204" s="59" t="str">
        <f>IFERROR(VLOOKUP($E204,'Sep 2015'!$D$1:$Z$300,4,FALSE),"-")</f>
        <v>-</v>
      </c>
      <c r="CC204" s="59" t="str">
        <f>IFERROR(VLOOKUP(CB204,'Paid Invoices'!$F$6:$I$381,3,FALSE),"")</f>
        <v/>
      </c>
      <c r="CD204" s="59" t="str">
        <f>IFERROR(VLOOKUP(CB204,'Open Invoices'!$D$1:$E$3000,2,FALSE),"")</f>
        <v/>
      </c>
      <c r="CE204" s="52"/>
      <c r="CF204" s="52" t="s">
        <v>2115</v>
      </c>
      <c r="CG204" s="49" t="str">
        <f>IFERROR(IFERROR(VLOOKUP($E204,'Asset Group  All Assets'!$B$1:$C$500,2,FALSE),(VLOOKUP($E204,'Missing-WSU-POs'!$B$1:$D$500,3,FALSE))),"?")</f>
        <v>Needed</v>
      </c>
      <c r="CH204" s="31" t="str">
        <f>IF(G204="","",G204)</f>
        <v/>
      </c>
      <c r="CI204" s="31" t="str">
        <f>IF(CG204=CH204,"","Wrong PO")</f>
        <v>Wrong PO</v>
      </c>
      <c r="CJ204" s="29" t="str">
        <f>IFERROR(IF(VLOOKUP($E204,'Org July 2016 '!$D$1:$Z$500,3,FALSE)=G204,"-","Wrong PO"),"new")</f>
        <v>-</v>
      </c>
      <c r="CK204" s="32" t="str">
        <f>IF(CJ204="wrong PO",(VLOOKUP($E204,'Org July 2016 '!$D$1:$Z$500,3,FALSE)),"")</f>
        <v/>
      </c>
      <c r="CL204" s="29" t="str">
        <f>IFERROR(IF(VLOOKUP($E204,'Org June 2016 '!$D$1:$Z$500,3,FALSE)=G204,"-","Wrong PO"),"new")</f>
        <v>-</v>
      </c>
      <c r="CM204" s="32" t="str">
        <f>IF(CL204="wrong PO",(VLOOKUP($E204,'Org June 2016 '!$D$1:$Z$500,3,FALSE)),"")</f>
        <v/>
      </c>
      <c r="CN204" s="29" t="str">
        <f>IFERROR(IF(VLOOKUP($E204,'May 2016'!D38:Z537,3,FALSE)=G204,"-","Wrong PO"),"new")</f>
        <v>-</v>
      </c>
      <c r="CO204" s="32" t="str">
        <f>IF(CN204="wrong PO",(VLOOKUP($E204,'May 2016'!D38:Z537,3,FALSE)),"")</f>
        <v/>
      </c>
      <c r="CP204" s="29" t="str">
        <f>IFERROR(IF(VLOOKUP($E204,'Apr 2016'!$D$1:$Z$500,3,FALSE)=G204,"-","Wrong PO"),"new")</f>
        <v>new</v>
      </c>
      <c r="CQ204" s="32" t="str">
        <f>IF(CP204="wrong PO",(VLOOKUP($E204,'Apr 2016'!$D$1:$Z$500,3,FALSE)),"")</f>
        <v/>
      </c>
      <c r="CR204" s="32" t="str">
        <f>IFERROR(IF(VLOOKUP($E204,'Mar 2016'!$D$1:$Z$500,3,FALSE)=G204,"-","Wrong PO"),"new")</f>
        <v>new</v>
      </c>
      <c r="CS204" s="32" t="str">
        <f>IF(CP204="wrong PO",(VLOOKUP($E204,'Mar 2016'!$D$1:$Z$500,3,FALSE)),"")</f>
        <v/>
      </c>
      <c r="CT204" s="32" t="str">
        <f>IFERROR(IF(VLOOKUP($E204,'Feb 2016'!$D$1:$Z$500,3,FALSE)=G204,"-","Wrong PO"),"new")</f>
        <v>new</v>
      </c>
      <c r="CU204" s="32" t="str">
        <f>IF(CP204="wrong PO",(VLOOKUP($E204,'Feb 2016'!$D$1:$Z$500,3,FALSE)),"")</f>
        <v/>
      </c>
      <c r="CV204" s="29" t="str">
        <f>IFERROR(IF(VLOOKUP($E204,'Jan 2016'!$D$1:$Z$500,3,FALSE)=G204,"-","Wrong PO"),"new")</f>
        <v>new</v>
      </c>
      <c r="CW204" s="32" t="str">
        <f>IF(CV204="wrong PO",(VLOOKUP($E204,'Jan 2016'!$D$1:$Z$500,3,FALSE)),"")</f>
        <v/>
      </c>
      <c r="CX204" s="29" t="str">
        <f>IFERROR(IF(VLOOKUP($E204,'Dec 2015'!$D$1:$Z$500,3,FALSE)=G204,"-","Wrong PO"),"new")</f>
        <v>new</v>
      </c>
      <c r="CY204" s="32" t="str">
        <f>IF(CX204="wrong PO",(VLOOKUP($E204,'Dec 2015'!$D$1:$Z$500,3,FALSE)),"")</f>
        <v/>
      </c>
      <c r="CZ204" s="29" t="str">
        <f>IFERROR(IF(VLOOKUP($E204,'Nov 2015'!$D$1:$Z$500,3,FALSE)=G204,"-","Wrong PO"),"new")</f>
        <v>new</v>
      </c>
      <c r="DA204" s="32" t="str">
        <f>IF(CZ204="wrong PO",(VLOOKUP($E204,'Nov 2015'!$D$1:$Z$500,3,FALSE)),"")</f>
        <v/>
      </c>
      <c r="DB204" s="29" t="str">
        <f>IFERROR(IF(VLOOKUP($E204,'Oct 2015'!$D$1:$Z$500,3,FALSE)=G204,"-","Wrong PO"),"new")</f>
        <v>new</v>
      </c>
      <c r="DC204" s="32" t="str">
        <f>IF(DB204="wrong PO",(VLOOKUP($E204,'Oct 2015'!$D$1:$Z$500,3,FALSE)),"")</f>
        <v/>
      </c>
      <c r="DD204" s="29" t="str">
        <f>IFERROR(IF(VLOOKUP($E204,'Sep 2015'!$D$1:$Z$500,3,FALSE)=G204,"-","Wrong PO"),"new")</f>
        <v>new</v>
      </c>
      <c r="DE204" s="32" t="str">
        <f>IF(DD204="wrong PO",(VLOOKUP($E204,'Sep 2015'!$D$1:$Z$500,3,FALSE)),"")</f>
        <v/>
      </c>
    </row>
    <row r="205" spans="1:109">
      <c r="A205" s="115">
        <v>39</v>
      </c>
      <c r="B205" s="2" t="s">
        <v>841</v>
      </c>
      <c r="C205" s="2" t="s">
        <v>510</v>
      </c>
      <c r="D205" s="2" t="s">
        <v>76</v>
      </c>
      <c r="E205" s="2" t="s">
        <v>292</v>
      </c>
      <c r="F205" s="2" t="s">
        <v>67</v>
      </c>
      <c r="G205" s="21" t="s">
        <v>94</v>
      </c>
      <c r="H205" s="21" t="str">
        <f>IFERROR(VLOOKUP($E205,'Wayne Master'!$B$1:$C$315,2,FALSE),"not on master")</f>
        <v>Call</v>
      </c>
      <c r="I205" s="11" t="s">
        <v>2109</v>
      </c>
      <c r="J205" s="3">
        <v>42499</v>
      </c>
      <c r="K205" s="2" t="s">
        <v>685</v>
      </c>
      <c r="L205" s="2" t="s">
        <v>68</v>
      </c>
      <c r="M205" s="2" t="s">
        <v>30</v>
      </c>
      <c r="N205" s="2" t="s">
        <v>31</v>
      </c>
      <c r="O205" s="2" t="s">
        <v>32</v>
      </c>
      <c r="P205" s="4">
        <v>10376</v>
      </c>
      <c r="Q205" s="4">
        <v>15233</v>
      </c>
      <c r="R205" s="4">
        <v>4857</v>
      </c>
      <c r="S205" s="5">
        <v>82.08</v>
      </c>
      <c r="T205" s="4">
        <v>7963</v>
      </c>
      <c r="U205" s="4">
        <v>12350</v>
      </c>
      <c r="V205" s="4">
        <v>4387</v>
      </c>
      <c r="W205" s="5">
        <v>262.33999999999997</v>
      </c>
      <c r="X205" s="5">
        <v>0</v>
      </c>
      <c r="Y205" s="14">
        <v>344.42</v>
      </c>
      <c r="Z205" s="14">
        <v>0</v>
      </c>
      <c r="AA205" s="14">
        <v>344.42</v>
      </c>
      <c r="AB205" s="4">
        <v>24580</v>
      </c>
      <c r="AC205" s="55"/>
      <c r="AD205" s="59">
        <f>SUM(AI205,AM205,AQ205,AU205,AY205,BC205,BG205,BK205,BO205,BS205,BW205,CA205)</f>
        <v>995.73000000000013</v>
      </c>
      <c r="AE205" s="59">
        <f>(Q205*0.0169)+(U205*0.0598)</f>
        <v>995.96769999999992</v>
      </c>
      <c r="AF205" s="102" t="str">
        <f>IFERROR(IFERROR(VLOOKUP($G205,'FPO034'!$J$9:$Q$196,7,FALSE),(VLOOKUP($H205,'FPO034'!$J$9:$Q$196,7,FALSE))),"No PO")</f>
        <v>No PO</v>
      </c>
      <c r="AG205" s="102" t="str">
        <f>IFERROR(IFERROR(VLOOKUP($G205,'FPO034'!$J$9:$Q$196,8,FALSE),(VLOOKUP($H205,'FPO034'!$J$9:$Q$196,8,FALSE))),"No PO")</f>
        <v>No PO</v>
      </c>
      <c r="AH205" s="102" t="str">
        <f>IF(AG205&lt;&gt;0,"No",IF(AD205&gt;AF205,"No",IF(AD205/AE205&lt;1,"--",IF(AD205/AE205&lt;1.02,"Maybe","No"))))</f>
        <v>No</v>
      </c>
      <c r="AI205" s="59">
        <f>IFERROR(VLOOKUP($E205,'Rev2 Aug 16'!$D$1:$Z$300,22,FALSE),"-")</f>
        <v>344.42</v>
      </c>
      <c r="AJ205" s="59" t="str">
        <f>IFERROR(VLOOKUP($E205,'Rev2 Aug 16'!$D$1:$Z$300,5,FALSE),"-")</f>
        <v>WAY2001H6A</v>
      </c>
      <c r="AK205" s="59" t="str">
        <f>IFERROR(VLOOKUP(AJ205,'Paid Invoices'!$F$6:$I$381,3,FALSE),"")</f>
        <v/>
      </c>
      <c r="AL205" s="59" t="str">
        <f>IFERROR(VLOOKUP(AJ205,'Open Invoices'!$D$1:$E$3000,2,FALSE),"")</f>
        <v/>
      </c>
      <c r="AM205" s="59">
        <f>IFERROR(VLOOKUP($E205,'Rev2 July 16'!$D$1:$Z$300,22,FALSE),"-")</f>
        <v>385.73</v>
      </c>
      <c r="AN205" s="59" t="str">
        <f>IFERROR(VLOOKUP($E205,'Rev2 July 16'!$D$1:$Z$300,5,FALSE),"-")</f>
        <v>WAY2001G6A</v>
      </c>
      <c r="AO205" s="59" t="str">
        <f>IFERROR(VLOOKUP(AN205,'Paid Invoices'!$F$6:$I$381,3,FALSE),"")</f>
        <v/>
      </c>
      <c r="AP205" s="59" t="str">
        <f>IFERROR(VLOOKUP(AN205,'Open Invoices'!$D$1:$E$3000,2,FALSE),"")</f>
        <v/>
      </c>
      <c r="AQ205" s="59">
        <f>IFERROR(VLOOKUP($E205,'Rev June 16'!$D$1:$Z$300,22,FALSE),"-")</f>
        <v>241.83</v>
      </c>
      <c r="AR205" s="59" t="str">
        <f>IFERROR(VLOOKUP($E205,'Rev June 16'!$D$1:$Z$300,4,FALSE),"-")</f>
        <v>WAY2001F6A</v>
      </c>
      <c r="AS205" s="59" t="str">
        <f>IFERROR(VLOOKUP(AR205,'Paid Invoices'!$F$6:$I$381,3,FALSE),"")</f>
        <v/>
      </c>
      <c r="AT205" s="59" t="str">
        <f>IFERROR(VLOOKUP(AR205,'Open Invoices'!$D$1:$E$3000,2,FALSE),"")</f>
        <v/>
      </c>
      <c r="AU205" s="59">
        <f>IFERROR(VLOOKUP($E205,'May 2016'!$D$1:$Z$300,22,FALSE),"-")</f>
        <v>23.75</v>
      </c>
      <c r="AV205" s="59" t="str">
        <f>IFERROR(VLOOKUP($E205,'May 2016'!$D$1:$Z$300,4,FALSE),"-")</f>
        <v>WAY2001E6A</v>
      </c>
      <c r="AW205" s="59" t="str">
        <f>IFERROR(VLOOKUP(AV205,'Paid Invoices'!$F$6:$I$381,3,FALSE),"")</f>
        <v/>
      </c>
      <c r="AX205" s="59" t="str">
        <f>IFERROR(VLOOKUP(AV205,'Open Invoices'!$D$1:$E$3000,2,FALSE),"")</f>
        <v/>
      </c>
      <c r="AY205" s="59" t="str">
        <f>IFERROR(VLOOKUP($E205,'Apr 2016'!$D$1:$Z$300,22,FALSE),"-")</f>
        <v>-</v>
      </c>
      <c r="AZ205" s="59" t="str">
        <f>IFERROR(VLOOKUP($E205,'Apr 2016'!$D$1:$Z$300,4,FALSE),"-")</f>
        <v>-</v>
      </c>
      <c r="BA205" s="59" t="str">
        <f>IFERROR(VLOOKUP(AZ205,'Paid Invoices'!$F$6:$I$381,3,FALSE),"")</f>
        <v/>
      </c>
      <c r="BB205" s="59" t="str">
        <f>IFERROR(VLOOKUP(AZ205,'Open Invoices'!$D$1:$E$3000,2,FALSE),"")</f>
        <v/>
      </c>
      <c r="BC205" s="59" t="str">
        <f>IFERROR(VLOOKUP($E205,'Mar 2016'!$D$1:$Z$300,22,FALSE),"-")</f>
        <v>-</v>
      </c>
      <c r="BD205" s="59" t="str">
        <f>IFERROR(VLOOKUP($E205,'Mar 2016'!$D$1:$Z$300,4,FALSE),"-")</f>
        <v>-</v>
      </c>
      <c r="BE205" s="59" t="str">
        <f>IFERROR(VLOOKUP(BD205,'Paid Invoices'!$F$6:$I$381,3,FALSE),"")</f>
        <v/>
      </c>
      <c r="BF205" s="59" t="str">
        <f>IFERROR(VLOOKUP(BD205,'Open Invoices'!$D$1:$E$3000,2,FALSE),"")</f>
        <v/>
      </c>
      <c r="BG205" s="59" t="str">
        <f>IFERROR(VLOOKUP($E205,'Feb 2016'!$D$1:$Z$300,22,FALSE),"-")</f>
        <v>-</v>
      </c>
      <c r="BH205" s="59" t="str">
        <f>IFERROR(VLOOKUP($E205,'Feb 2016'!$D$1:$Z$300,4,FALSE),"-")</f>
        <v>-</v>
      </c>
      <c r="BI205" s="59" t="str">
        <f>IFERROR(VLOOKUP(BH205,'Paid Invoices'!$F$6:$I$381,3,FALSE),"")</f>
        <v/>
      </c>
      <c r="BJ205" s="59" t="str">
        <f>IFERROR(VLOOKUP(BH205,'Open Invoices'!$D$1:$E$3000,2,FALSE),"")</f>
        <v/>
      </c>
      <c r="BK205" s="59" t="str">
        <f>IFERROR(VLOOKUP($E205,'Jan 2016'!$D$1:$Z$300,22,FALSE),"-")</f>
        <v>-</v>
      </c>
      <c r="BL205" s="59" t="str">
        <f>IFERROR(VLOOKUP($E205,'Jan 2016'!$D$1:$Z$300,4,FALSE),"-")</f>
        <v>-</v>
      </c>
      <c r="BM205" s="59" t="str">
        <f>IFERROR(VLOOKUP(BL205,'Paid Invoices'!$F$6:$I$381,3,FALSE),"")</f>
        <v/>
      </c>
      <c r="BN205" s="59" t="str">
        <f>IFERROR(VLOOKUP(BL205,'Open Invoices'!$D$1:$E$3000,2,FALSE),"")</f>
        <v/>
      </c>
      <c r="BO205" s="59" t="str">
        <f>IFERROR(VLOOKUP($E205,'Dec 2015'!$D$1:$Z$300,22,FALSE),"-")</f>
        <v>-</v>
      </c>
      <c r="BP205" s="59" t="str">
        <f>IFERROR(VLOOKUP($E205,'Dec 2015'!$D$1:$Z$300,4,FALSE),"-")</f>
        <v>-</v>
      </c>
      <c r="BQ205" s="59" t="str">
        <f>IFERROR(VLOOKUP(BP205,'Paid Invoices'!$F$6:$I$381,3,FALSE),"")</f>
        <v/>
      </c>
      <c r="BR205" s="59" t="str">
        <f>IFERROR(VLOOKUP(BP205,'Open Invoices'!$D$1:$E$3000,2,FALSE),"")</f>
        <v/>
      </c>
      <c r="BS205" s="59" t="str">
        <f>IFERROR(VLOOKUP($E205,'Nov 2015'!$D$1:$Z$300,22,FALSE),"-")</f>
        <v>-</v>
      </c>
      <c r="BT205" s="59" t="str">
        <f>IFERROR(VLOOKUP($E205,'Nov 2015'!$D$1:$Z$300,4,FALSE),"-")</f>
        <v>-</v>
      </c>
      <c r="BU205" s="59" t="str">
        <f>IFERROR(VLOOKUP(BT205,'Paid Invoices'!$F$6:$I$381,3,FALSE),"")</f>
        <v/>
      </c>
      <c r="BV205" s="59" t="str">
        <f>IFERROR(VLOOKUP(BT205,'Open Invoices'!$D$1:$E$3000,2,FALSE),"")</f>
        <v/>
      </c>
      <c r="BW205" s="59" t="str">
        <f>IFERROR(VLOOKUP($E205,'Oct 2015'!$D$1:$Z$300,22,FALSE),"-")</f>
        <v>-</v>
      </c>
      <c r="BX205" s="59" t="str">
        <f>IFERROR(VLOOKUP($E205,'Oct 2015'!$D$1:$Z$300,4,FALSE),"-")</f>
        <v>-</v>
      </c>
      <c r="BY205" s="59" t="str">
        <f>IFERROR(VLOOKUP(BX205,'Paid Invoices'!$F$6:$I$381,3,FALSE),"")</f>
        <v/>
      </c>
      <c r="BZ205" s="59" t="str">
        <f>IFERROR(VLOOKUP(BX205,'Open Invoices'!$D$1:$E$3000,2,FALSE),"")</f>
        <v/>
      </c>
      <c r="CA205" s="59" t="str">
        <f>IFERROR(VLOOKUP($E205,'Sep 2015'!$D$1:$Z$300,22,FALSE),"-")</f>
        <v>-</v>
      </c>
      <c r="CB205" s="59" t="str">
        <f>IFERROR(VLOOKUP($E205,'Sep 2015'!$D$1:$Z$300,4,FALSE),"-")</f>
        <v>-</v>
      </c>
      <c r="CC205" s="59" t="str">
        <f>IFERROR(VLOOKUP(CB205,'Paid Invoices'!$F$6:$I$381,3,FALSE),"")</f>
        <v/>
      </c>
      <c r="CD205" s="59" t="str">
        <f>IFERROR(VLOOKUP(CB205,'Open Invoices'!$D$1:$E$3000,2,FALSE),"")</f>
        <v/>
      </c>
      <c r="CE205" s="52"/>
      <c r="CF205" s="52" t="s">
        <v>2115</v>
      </c>
      <c r="CG205" s="49" t="str">
        <f>IFERROR(IFERROR(VLOOKUP($E205,'Asset Group  All Assets'!$B$1:$C$500,2,FALSE),(VLOOKUP($E205,'Missing-WSU-POs'!$B$1:$D$500,3,FALSE))),"?")</f>
        <v>Needed</v>
      </c>
      <c r="CH205" s="31" t="str">
        <f>IF(G205="","",G205)</f>
        <v/>
      </c>
      <c r="CI205" s="31" t="str">
        <f>IF(CG205=CH205,"","Wrong PO")</f>
        <v>Wrong PO</v>
      </c>
      <c r="CJ205" s="29" t="str">
        <f>IFERROR(IF(VLOOKUP($E205,'Org July 2016 '!$D$1:$Z$500,3,FALSE)=G205,"-","Wrong PO"),"new")</f>
        <v>-</v>
      </c>
      <c r="CK205" s="32" t="str">
        <f>IF(CJ205="wrong PO",(VLOOKUP($E205,'Org July 2016 '!$D$1:$Z$500,3,FALSE)),"")</f>
        <v/>
      </c>
      <c r="CL205" s="29" t="str">
        <f>IFERROR(IF(VLOOKUP($E205,'Org June 2016 '!$D$1:$Z$500,3,FALSE)=G205,"-","Wrong PO"),"new")</f>
        <v>-</v>
      </c>
      <c r="CM205" s="32" t="str">
        <f>IF(CL205="wrong PO",(VLOOKUP($E205,'Org June 2016 '!$D$1:$Z$500,3,FALSE)),"")</f>
        <v/>
      </c>
      <c r="CN205" s="29" t="str">
        <f>IFERROR(IF(VLOOKUP($E205,'May 2016'!D39:Z538,3,FALSE)=G205,"-","Wrong PO"),"new")</f>
        <v>-</v>
      </c>
      <c r="CO205" s="32" t="str">
        <f>IF(CN205="wrong PO",(VLOOKUP($E205,'May 2016'!D39:Z538,3,FALSE)),"")</f>
        <v/>
      </c>
      <c r="CP205" s="29" t="str">
        <f>IFERROR(IF(VLOOKUP($E205,'Apr 2016'!$D$1:$Z$500,3,FALSE)=G205,"-","Wrong PO"),"new")</f>
        <v>new</v>
      </c>
      <c r="CQ205" s="32" t="str">
        <f>IF(CP205="wrong PO",(VLOOKUP($E205,'Apr 2016'!$D$1:$Z$500,3,FALSE)),"")</f>
        <v/>
      </c>
      <c r="CR205" s="32" t="str">
        <f>IFERROR(IF(VLOOKUP($E205,'Mar 2016'!$D$1:$Z$500,3,FALSE)=G205,"-","Wrong PO"),"new")</f>
        <v>new</v>
      </c>
      <c r="CS205" s="32" t="str">
        <f>IF(CP205="wrong PO",(VLOOKUP($E205,'Mar 2016'!$D$1:$Z$500,3,FALSE)),"")</f>
        <v/>
      </c>
      <c r="CT205" s="32" t="str">
        <f>IFERROR(IF(VLOOKUP($E205,'Feb 2016'!$D$1:$Z$500,3,FALSE)=G205,"-","Wrong PO"),"new")</f>
        <v>new</v>
      </c>
      <c r="CU205" s="32" t="str">
        <f>IF(CP205="wrong PO",(VLOOKUP($E205,'Feb 2016'!$D$1:$Z$500,3,FALSE)),"")</f>
        <v/>
      </c>
      <c r="CV205" s="29" t="str">
        <f>IFERROR(IF(VLOOKUP($E205,'Jan 2016'!$D$1:$Z$500,3,FALSE)=G205,"-","Wrong PO"),"new")</f>
        <v>new</v>
      </c>
      <c r="CW205" s="32" t="str">
        <f>IF(CV205="wrong PO",(VLOOKUP($E205,'Jan 2016'!$D$1:$Z$500,3,FALSE)),"")</f>
        <v/>
      </c>
      <c r="CX205" s="29" t="str">
        <f>IFERROR(IF(VLOOKUP($E205,'Dec 2015'!$D$1:$Z$500,3,FALSE)=G205,"-","Wrong PO"),"new")</f>
        <v>new</v>
      </c>
      <c r="CY205" s="32" t="str">
        <f>IF(CX205="wrong PO",(VLOOKUP($E205,'Dec 2015'!$D$1:$Z$500,3,FALSE)),"")</f>
        <v/>
      </c>
      <c r="CZ205" s="29" t="str">
        <f>IFERROR(IF(VLOOKUP($E205,'Nov 2015'!$D$1:$Z$500,3,FALSE)=G205,"-","Wrong PO"),"new")</f>
        <v>new</v>
      </c>
      <c r="DA205" s="32" t="str">
        <f>IF(CZ205="wrong PO",(VLOOKUP($E205,'Nov 2015'!$D$1:$Z$500,3,FALSE)),"")</f>
        <v/>
      </c>
      <c r="DB205" s="29" t="str">
        <f>IFERROR(IF(VLOOKUP($E205,'Oct 2015'!$D$1:$Z$500,3,FALSE)=G205,"-","Wrong PO"),"new")</f>
        <v>new</v>
      </c>
      <c r="DC205" s="32" t="str">
        <f>IF(DB205="wrong PO",(VLOOKUP($E205,'Oct 2015'!$D$1:$Z$500,3,FALSE)),"")</f>
        <v/>
      </c>
      <c r="DD205" s="29" t="str">
        <f>IFERROR(IF(VLOOKUP($E205,'Sep 2015'!$D$1:$Z$500,3,FALSE)=G205,"-","Wrong PO"),"new")</f>
        <v>new</v>
      </c>
      <c r="DE205" s="32" t="str">
        <f>IF(DD205="wrong PO",(VLOOKUP($E205,'Sep 2015'!$D$1:$Z$500,3,FALSE)),"")</f>
        <v/>
      </c>
    </row>
    <row r="206" spans="1:109">
      <c r="A206" s="115">
        <v>40</v>
      </c>
      <c r="B206" s="2" t="s">
        <v>841</v>
      </c>
      <c r="C206" s="2" t="s">
        <v>510</v>
      </c>
      <c r="D206" s="2" t="s">
        <v>76</v>
      </c>
      <c r="E206" s="2" t="s">
        <v>293</v>
      </c>
      <c r="F206" s="2" t="s">
        <v>727</v>
      </c>
      <c r="G206" s="21" t="s">
        <v>94</v>
      </c>
      <c r="H206" s="21" t="str">
        <f>IFERROR(VLOOKUP($E206,'Wayne Master'!$B$1:$C$315,2,FALSE),"not on master")</f>
        <v>Call</v>
      </c>
      <c r="I206" s="11" t="s">
        <v>2109</v>
      </c>
      <c r="J206" s="3">
        <v>42501</v>
      </c>
      <c r="K206" s="2" t="s">
        <v>685</v>
      </c>
      <c r="L206" s="2" t="s">
        <v>728</v>
      </c>
      <c r="M206" s="2" t="s">
        <v>30</v>
      </c>
      <c r="N206" s="2" t="s">
        <v>31</v>
      </c>
      <c r="O206" s="2" t="s">
        <v>32</v>
      </c>
      <c r="P206" s="4">
        <v>4308</v>
      </c>
      <c r="Q206" s="4">
        <v>5724</v>
      </c>
      <c r="R206" s="4">
        <v>1416</v>
      </c>
      <c r="S206" s="5">
        <v>23.93</v>
      </c>
      <c r="T206" s="4">
        <v>2901</v>
      </c>
      <c r="U206" s="4">
        <v>3942</v>
      </c>
      <c r="V206" s="4">
        <v>1041</v>
      </c>
      <c r="W206" s="5">
        <v>62.25</v>
      </c>
      <c r="X206" s="5">
        <v>0</v>
      </c>
      <c r="Y206" s="14">
        <v>86.18</v>
      </c>
      <c r="Z206" s="14">
        <v>0</v>
      </c>
      <c r="AA206" s="14">
        <v>86.18</v>
      </c>
      <c r="AB206" s="4">
        <v>24580</v>
      </c>
      <c r="AC206" s="55"/>
      <c r="AD206" s="59">
        <f>SUM(AI206,AM206,AQ206,AU206,AY206,BC206,BG206,BK206,BO206,BS206,BW206,CA206)</f>
        <v>332.24</v>
      </c>
      <c r="AE206" s="59">
        <f>(Q206*0.0169)+(U206*0.0598)</f>
        <v>332.46719999999999</v>
      </c>
      <c r="AF206" s="102" t="str">
        <f>IFERROR(IFERROR(VLOOKUP($G206,'FPO034'!$J$9:$Q$196,7,FALSE),(VLOOKUP($H206,'FPO034'!$J$9:$Q$196,7,FALSE))),"No PO")</f>
        <v>No PO</v>
      </c>
      <c r="AG206" s="102" t="str">
        <f>IFERROR(IFERROR(VLOOKUP($G206,'FPO034'!$J$9:$Q$196,8,FALSE),(VLOOKUP($H206,'FPO034'!$J$9:$Q$196,8,FALSE))),"No PO")</f>
        <v>No PO</v>
      </c>
      <c r="AH206" s="102" t="str">
        <f>IF(AG206&lt;&gt;0,"No",IF(AD206&gt;AF206,"No",IF(AD206/AE206&lt;1,"--",IF(AD206/AE206&lt;1.02,"Maybe","No"))))</f>
        <v>No</v>
      </c>
      <c r="AI206" s="59">
        <f>IFERROR(VLOOKUP($E206,'Rev2 Aug 16'!$D$1:$Z$300,22,FALSE),"-")</f>
        <v>86.18</v>
      </c>
      <c r="AJ206" s="59" t="str">
        <f>IFERROR(VLOOKUP($E206,'Rev2 Aug 16'!$D$1:$Z$300,5,FALSE),"-")</f>
        <v>WAY2001H6A</v>
      </c>
      <c r="AK206" s="59" t="str">
        <f>IFERROR(VLOOKUP(AJ206,'Paid Invoices'!$F$6:$I$381,3,FALSE),"")</f>
        <v/>
      </c>
      <c r="AL206" s="59" t="str">
        <f>IFERROR(VLOOKUP(AJ206,'Open Invoices'!$D$1:$E$3000,2,FALSE),"")</f>
        <v/>
      </c>
      <c r="AM206" s="59">
        <f>IFERROR(VLOOKUP($E206,'Rev2 July 16'!$D$1:$Z$300,22,FALSE),"-")</f>
        <v>123.5</v>
      </c>
      <c r="AN206" s="59" t="str">
        <f>IFERROR(VLOOKUP($E206,'Rev2 July 16'!$D$1:$Z$300,5,FALSE),"-")</f>
        <v>WAY2001G6A</v>
      </c>
      <c r="AO206" s="59" t="str">
        <f>IFERROR(VLOOKUP(AN206,'Paid Invoices'!$F$6:$I$381,3,FALSE),"")</f>
        <v/>
      </c>
      <c r="AP206" s="59" t="str">
        <f>IFERROR(VLOOKUP(AN206,'Open Invoices'!$D$1:$E$3000,2,FALSE),"")</f>
        <v/>
      </c>
      <c r="AQ206" s="59">
        <f>IFERROR(VLOOKUP($E206,'Rev June 16'!$D$1:$Z$300,22,FALSE),"-")</f>
        <v>105.32</v>
      </c>
      <c r="AR206" s="59" t="str">
        <f>IFERROR(VLOOKUP($E206,'Rev June 16'!$D$1:$Z$300,4,FALSE),"-")</f>
        <v>WAY2001F6A</v>
      </c>
      <c r="AS206" s="59" t="str">
        <f>IFERROR(VLOOKUP(AR206,'Paid Invoices'!$F$6:$I$381,3,FALSE),"")</f>
        <v/>
      </c>
      <c r="AT206" s="59" t="str">
        <f>IFERROR(VLOOKUP(AR206,'Open Invoices'!$D$1:$E$3000,2,FALSE),"")</f>
        <v/>
      </c>
      <c r="AU206" s="59">
        <f>IFERROR(VLOOKUP($E206,'May 2016'!$D$1:$Z$300,22,FALSE),"-")</f>
        <v>17.239999999999998</v>
      </c>
      <c r="AV206" s="59" t="str">
        <f>IFERROR(VLOOKUP($E206,'May 2016'!$D$1:$Z$300,4,FALSE),"-")</f>
        <v>WAY2001E6A</v>
      </c>
      <c r="AW206" s="59" t="str">
        <f>IFERROR(VLOOKUP(AV206,'Paid Invoices'!$F$6:$I$381,3,FALSE),"")</f>
        <v/>
      </c>
      <c r="AX206" s="59" t="str">
        <f>IFERROR(VLOOKUP(AV206,'Open Invoices'!$D$1:$E$3000,2,FALSE),"")</f>
        <v/>
      </c>
      <c r="AY206" s="59" t="str">
        <f>IFERROR(VLOOKUP($E206,'Apr 2016'!$D$1:$Z$300,22,FALSE),"-")</f>
        <v>-</v>
      </c>
      <c r="AZ206" s="59" t="str">
        <f>IFERROR(VLOOKUP($E206,'Apr 2016'!$D$1:$Z$300,4,FALSE),"-")</f>
        <v>-</v>
      </c>
      <c r="BA206" s="59" t="str">
        <f>IFERROR(VLOOKUP(AZ206,'Paid Invoices'!$F$6:$I$381,3,FALSE),"")</f>
        <v/>
      </c>
      <c r="BB206" s="59" t="str">
        <f>IFERROR(VLOOKUP(AZ206,'Open Invoices'!$D$1:$E$3000,2,FALSE),"")</f>
        <v/>
      </c>
      <c r="BC206" s="59" t="str">
        <f>IFERROR(VLOOKUP($E206,'Mar 2016'!$D$1:$Z$300,22,FALSE),"-")</f>
        <v>-</v>
      </c>
      <c r="BD206" s="59" t="str">
        <f>IFERROR(VLOOKUP($E206,'Mar 2016'!$D$1:$Z$300,4,FALSE),"-")</f>
        <v>-</v>
      </c>
      <c r="BE206" s="59" t="str">
        <f>IFERROR(VLOOKUP(BD206,'Paid Invoices'!$F$6:$I$381,3,FALSE),"")</f>
        <v/>
      </c>
      <c r="BF206" s="59" t="str">
        <f>IFERROR(VLOOKUP(BD206,'Open Invoices'!$D$1:$E$3000,2,FALSE),"")</f>
        <v/>
      </c>
      <c r="BG206" s="59" t="str">
        <f>IFERROR(VLOOKUP($E206,'Feb 2016'!$D$1:$Z$300,22,FALSE),"-")</f>
        <v>-</v>
      </c>
      <c r="BH206" s="59" t="str">
        <f>IFERROR(VLOOKUP($E206,'Feb 2016'!$D$1:$Z$300,4,FALSE),"-")</f>
        <v>-</v>
      </c>
      <c r="BI206" s="59" t="str">
        <f>IFERROR(VLOOKUP(BH206,'Paid Invoices'!$F$6:$I$381,3,FALSE),"")</f>
        <v/>
      </c>
      <c r="BJ206" s="59" t="str">
        <f>IFERROR(VLOOKUP(BH206,'Open Invoices'!$D$1:$E$3000,2,FALSE),"")</f>
        <v/>
      </c>
      <c r="BK206" s="59" t="str">
        <f>IFERROR(VLOOKUP($E206,'Jan 2016'!$D$1:$Z$300,22,FALSE),"-")</f>
        <v>-</v>
      </c>
      <c r="BL206" s="59" t="str">
        <f>IFERROR(VLOOKUP($E206,'Jan 2016'!$D$1:$Z$300,4,FALSE),"-")</f>
        <v>-</v>
      </c>
      <c r="BM206" s="59" t="str">
        <f>IFERROR(VLOOKUP(BL206,'Paid Invoices'!$F$6:$I$381,3,FALSE),"")</f>
        <v/>
      </c>
      <c r="BN206" s="59" t="str">
        <f>IFERROR(VLOOKUP(BL206,'Open Invoices'!$D$1:$E$3000,2,FALSE),"")</f>
        <v/>
      </c>
      <c r="BO206" s="59" t="str">
        <f>IFERROR(VLOOKUP($E206,'Dec 2015'!$D$1:$Z$300,22,FALSE),"-")</f>
        <v>-</v>
      </c>
      <c r="BP206" s="59" t="str">
        <f>IFERROR(VLOOKUP($E206,'Dec 2015'!$D$1:$Z$300,4,FALSE),"-")</f>
        <v>-</v>
      </c>
      <c r="BQ206" s="59" t="str">
        <f>IFERROR(VLOOKUP(BP206,'Paid Invoices'!$F$6:$I$381,3,FALSE),"")</f>
        <v/>
      </c>
      <c r="BR206" s="59" t="str">
        <f>IFERROR(VLOOKUP(BP206,'Open Invoices'!$D$1:$E$3000,2,FALSE),"")</f>
        <v/>
      </c>
      <c r="BS206" s="59" t="str">
        <f>IFERROR(VLOOKUP($E206,'Nov 2015'!$D$1:$Z$300,22,FALSE),"-")</f>
        <v>-</v>
      </c>
      <c r="BT206" s="59" t="str">
        <f>IFERROR(VLOOKUP($E206,'Nov 2015'!$D$1:$Z$300,4,FALSE),"-")</f>
        <v>-</v>
      </c>
      <c r="BU206" s="59" t="str">
        <f>IFERROR(VLOOKUP(BT206,'Paid Invoices'!$F$6:$I$381,3,FALSE),"")</f>
        <v/>
      </c>
      <c r="BV206" s="59" t="str">
        <f>IFERROR(VLOOKUP(BT206,'Open Invoices'!$D$1:$E$3000,2,FALSE),"")</f>
        <v/>
      </c>
      <c r="BW206" s="59" t="str">
        <f>IFERROR(VLOOKUP($E206,'Oct 2015'!$D$1:$Z$300,22,FALSE),"-")</f>
        <v>-</v>
      </c>
      <c r="BX206" s="59" t="str">
        <f>IFERROR(VLOOKUP($E206,'Oct 2015'!$D$1:$Z$300,4,FALSE),"-")</f>
        <v>-</v>
      </c>
      <c r="BY206" s="59" t="str">
        <f>IFERROR(VLOOKUP(BX206,'Paid Invoices'!$F$6:$I$381,3,FALSE),"")</f>
        <v/>
      </c>
      <c r="BZ206" s="59" t="str">
        <f>IFERROR(VLOOKUP(BX206,'Open Invoices'!$D$1:$E$3000,2,FALSE),"")</f>
        <v/>
      </c>
      <c r="CA206" s="59" t="str">
        <f>IFERROR(VLOOKUP($E206,'Sep 2015'!$D$1:$Z$300,22,FALSE),"-")</f>
        <v>-</v>
      </c>
      <c r="CB206" s="59" t="str">
        <f>IFERROR(VLOOKUP($E206,'Sep 2015'!$D$1:$Z$300,4,FALSE),"-")</f>
        <v>-</v>
      </c>
      <c r="CC206" s="59" t="str">
        <f>IFERROR(VLOOKUP(CB206,'Paid Invoices'!$F$6:$I$381,3,FALSE),"")</f>
        <v/>
      </c>
      <c r="CD206" s="59" t="str">
        <f>IFERROR(VLOOKUP(CB206,'Open Invoices'!$D$1:$E$3000,2,FALSE),"")</f>
        <v/>
      </c>
      <c r="CE206" s="52"/>
      <c r="CF206" s="52" t="s">
        <v>2115</v>
      </c>
      <c r="CG206" s="49" t="str">
        <f>IFERROR(IFERROR(VLOOKUP($E206,'Asset Group  All Assets'!$B$1:$C$500,2,FALSE),(VLOOKUP($E206,'Missing-WSU-POs'!$B$1:$D$500,3,FALSE))),"?")</f>
        <v>Needed</v>
      </c>
      <c r="CH206" s="31" t="str">
        <f>IF(G206="","",G206)</f>
        <v/>
      </c>
      <c r="CI206" s="31" t="str">
        <f>IF(CG206=CH206,"","Wrong PO")</f>
        <v>Wrong PO</v>
      </c>
      <c r="CJ206" s="29" t="str">
        <f>IFERROR(IF(VLOOKUP($E206,'Org July 2016 '!$D$1:$Z$500,3,FALSE)=G206,"-","Wrong PO"),"new")</f>
        <v>-</v>
      </c>
      <c r="CK206" s="32" t="str">
        <f>IF(CJ206="wrong PO",(VLOOKUP($E206,'Org July 2016 '!$D$1:$Z$500,3,FALSE)),"")</f>
        <v/>
      </c>
      <c r="CL206" s="29" t="str">
        <f>IFERROR(IF(VLOOKUP($E206,'Org June 2016 '!$D$1:$Z$500,3,FALSE)=G206,"-","Wrong PO"),"new")</f>
        <v>-</v>
      </c>
      <c r="CM206" s="32" t="str">
        <f>IF(CL206="wrong PO",(VLOOKUP($E206,'Org June 2016 '!$D$1:$Z$500,3,FALSE)),"")</f>
        <v/>
      </c>
      <c r="CN206" s="29" t="str">
        <f>IFERROR(IF(VLOOKUP($E206,'May 2016'!D40:Z539,3,FALSE)=G206,"-","Wrong PO"),"new")</f>
        <v>-</v>
      </c>
      <c r="CO206" s="32" t="str">
        <f>IF(CN206="wrong PO",(VLOOKUP($E206,'May 2016'!D40:Z539,3,FALSE)),"")</f>
        <v/>
      </c>
      <c r="CP206" s="29" t="str">
        <f>IFERROR(IF(VLOOKUP($E206,'Apr 2016'!$D$1:$Z$500,3,FALSE)=G206,"-","Wrong PO"),"new")</f>
        <v>new</v>
      </c>
      <c r="CQ206" s="32" t="str">
        <f>IF(CP206="wrong PO",(VLOOKUP($E206,'Apr 2016'!$D$1:$Z$500,3,FALSE)),"")</f>
        <v/>
      </c>
      <c r="CR206" s="32" t="str">
        <f>IFERROR(IF(VLOOKUP($E206,'Mar 2016'!$D$1:$Z$500,3,FALSE)=G206,"-","Wrong PO"),"new")</f>
        <v>new</v>
      </c>
      <c r="CS206" s="32" t="str">
        <f>IF(CP206="wrong PO",(VLOOKUP($E206,'Mar 2016'!$D$1:$Z$500,3,FALSE)),"")</f>
        <v/>
      </c>
      <c r="CT206" s="32" t="str">
        <f>IFERROR(IF(VLOOKUP($E206,'Feb 2016'!$D$1:$Z$500,3,FALSE)=G206,"-","Wrong PO"),"new")</f>
        <v>new</v>
      </c>
      <c r="CU206" s="32" t="str">
        <f>IF(CP206="wrong PO",(VLOOKUP($E206,'Feb 2016'!$D$1:$Z$500,3,FALSE)),"")</f>
        <v/>
      </c>
      <c r="CV206" s="29" t="str">
        <f>IFERROR(IF(VLOOKUP($E206,'Jan 2016'!$D$1:$Z$500,3,FALSE)=G206,"-","Wrong PO"),"new")</f>
        <v>new</v>
      </c>
      <c r="CW206" s="32" t="str">
        <f>IF(CV206="wrong PO",(VLOOKUP($E206,'Jan 2016'!$D$1:$Z$500,3,FALSE)),"")</f>
        <v/>
      </c>
      <c r="CX206" s="29" t="str">
        <f>IFERROR(IF(VLOOKUP($E206,'Dec 2015'!$D$1:$Z$500,3,FALSE)=G206,"-","Wrong PO"),"new")</f>
        <v>new</v>
      </c>
      <c r="CY206" s="32" t="str">
        <f>IF(CX206="wrong PO",(VLOOKUP($E206,'Dec 2015'!$D$1:$Z$500,3,FALSE)),"")</f>
        <v/>
      </c>
      <c r="CZ206" s="29" t="str">
        <f>IFERROR(IF(VLOOKUP($E206,'Nov 2015'!$D$1:$Z$500,3,FALSE)=G206,"-","Wrong PO"),"new")</f>
        <v>new</v>
      </c>
      <c r="DA206" s="32" t="str">
        <f>IF(CZ206="wrong PO",(VLOOKUP($E206,'Nov 2015'!$D$1:$Z$500,3,FALSE)),"")</f>
        <v/>
      </c>
      <c r="DB206" s="29" t="str">
        <f>IFERROR(IF(VLOOKUP($E206,'Oct 2015'!$D$1:$Z$500,3,FALSE)=G206,"-","Wrong PO"),"new")</f>
        <v>new</v>
      </c>
      <c r="DC206" s="32" t="str">
        <f>IF(DB206="wrong PO",(VLOOKUP($E206,'Oct 2015'!$D$1:$Z$500,3,FALSE)),"")</f>
        <v/>
      </c>
      <c r="DD206" s="29" t="str">
        <f>IFERROR(IF(VLOOKUP($E206,'Sep 2015'!$D$1:$Z$500,3,FALSE)=G206,"-","Wrong PO"),"new")</f>
        <v>new</v>
      </c>
      <c r="DE206" s="32" t="str">
        <f>IF(DD206="wrong PO",(VLOOKUP($E206,'Sep 2015'!$D$1:$Z$500,3,FALSE)),"")</f>
        <v/>
      </c>
    </row>
    <row r="207" spans="1:109">
      <c r="A207" s="115">
        <v>41</v>
      </c>
      <c r="B207" s="2" t="s">
        <v>841</v>
      </c>
      <c r="C207" s="2" t="s">
        <v>510</v>
      </c>
      <c r="D207" s="2" t="s">
        <v>76</v>
      </c>
      <c r="E207" s="2" t="s">
        <v>294</v>
      </c>
      <c r="F207" s="2" t="s">
        <v>746</v>
      </c>
      <c r="G207" s="21" t="s">
        <v>94</v>
      </c>
      <c r="H207" s="21" t="str">
        <f>IFERROR(VLOOKUP($E207,'Wayne Master'!$B$1:$C$315,2,FALSE),"not on master")</f>
        <v>Call</v>
      </c>
      <c r="I207" s="11" t="s">
        <v>2109</v>
      </c>
      <c r="J207" s="3">
        <v>42522</v>
      </c>
      <c r="K207" s="2" t="s">
        <v>685</v>
      </c>
      <c r="L207" s="2" t="s">
        <v>747</v>
      </c>
      <c r="M207" s="2" t="s">
        <v>30</v>
      </c>
      <c r="N207" s="2" t="s">
        <v>31</v>
      </c>
      <c r="O207" s="2" t="s">
        <v>41</v>
      </c>
      <c r="P207" s="4">
        <v>1076</v>
      </c>
      <c r="Q207" s="4">
        <v>1903</v>
      </c>
      <c r="R207" s="4">
        <v>827</v>
      </c>
      <c r="S207" s="5">
        <v>13.98</v>
      </c>
      <c r="T207" s="4">
        <v>537</v>
      </c>
      <c r="U207" s="4">
        <v>972</v>
      </c>
      <c r="V207" s="4">
        <v>435</v>
      </c>
      <c r="W207" s="5">
        <v>26.01</v>
      </c>
      <c r="X207" s="5">
        <v>0</v>
      </c>
      <c r="Y207" s="14">
        <v>39.99</v>
      </c>
      <c r="Z207" s="14">
        <v>0</v>
      </c>
      <c r="AA207" s="14">
        <v>39.99</v>
      </c>
      <c r="AB207" s="4">
        <v>24580</v>
      </c>
      <c r="AC207" s="55"/>
      <c r="AD207" s="59">
        <f>SUM(AI207,AM207,AQ207,AU207,AY207,BC207,BG207,BK207,BO207,BS207,BW207,CA207)</f>
        <v>90.06</v>
      </c>
      <c r="AE207" s="59">
        <f>(Q207*0.0169)+(U207*0.0598)</f>
        <v>90.286299999999997</v>
      </c>
      <c r="AF207" s="102" t="str">
        <f>IFERROR(IFERROR(VLOOKUP($G207,'FPO034'!$J$9:$Q$196,7,FALSE),(VLOOKUP($H207,'FPO034'!$J$9:$Q$196,7,FALSE))),"No PO")</f>
        <v>No PO</v>
      </c>
      <c r="AG207" s="102" t="str">
        <f>IFERROR(IFERROR(VLOOKUP($G207,'FPO034'!$J$9:$Q$196,8,FALSE),(VLOOKUP($H207,'FPO034'!$J$9:$Q$196,8,FALSE))),"No PO")</f>
        <v>No PO</v>
      </c>
      <c r="AH207" s="102" t="str">
        <f>IF(AG207&lt;&gt;0,"No",IF(AD207&gt;AF207,"No",IF(AD207/AE207&lt;1,"--",IF(AD207/AE207&lt;1.02,"Maybe","No"))))</f>
        <v>No</v>
      </c>
      <c r="AI207" s="59">
        <f>IFERROR(VLOOKUP($E207,'Rev2 Aug 16'!$D$1:$Z$300,22,FALSE),"-")</f>
        <v>39.99</v>
      </c>
      <c r="AJ207" s="59" t="str">
        <f>IFERROR(VLOOKUP($E207,'Rev2 Aug 16'!$D$1:$Z$300,5,FALSE),"-")</f>
        <v>WAY2001H6A</v>
      </c>
      <c r="AK207" s="59" t="str">
        <f>IFERROR(VLOOKUP(AJ207,'Paid Invoices'!$F$6:$I$381,3,FALSE),"")</f>
        <v/>
      </c>
      <c r="AL207" s="59" t="str">
        <f>IFERROR(VLOOKUP(AJ207,'Open Invoices'!$D$1:$E$3000,2,FALSE),"")</f>
        <v/>
      </c>
      <c r="AM207" s="59">
        <f>IFERROR(VLOOKUP($E207,'Rev2 July 16'!$D$1:$Z$300,22,FALSE),"-")</f>
        <v>15.11</v>
      </c>
      <c r="AN207" s="59" t="str">
        <f>IFERROR(VLOOKUP($E207,'Rev2 July 16'!$D$1:$Z$300,5,FALSE),"-")</f>
        <v>WAY2001G6A</v>
      </c>
      <c r="AO207" s="59" t="str">
        <f>IFERROR(VLOOKUP(AN207,'Paid Invoices'!$F$6:$I$381,3,FALSE),"")</f>
        <v/>
      </c>
      <c r="AP207" s="59" t="str">
        <f>IFERROR(VLOOKUP(AN207,'Open Invoices'!$D$1:$E$3000,2,FALSE),"")</f>
        <v/>
      </c>
      <c r="AQ207" s="59">
        <f>IFERROR(VLOOKUP($E207,'Rev June 16'!$D$1:$Z$300,22,FALSE),"-")</f>
        <v>34.96</v>
      </c>
      <c r="AR207" s="59" t="str">
        <f>IFERROR(VLOOKUP($E207,'Rev June 16'!$D$1:$Z$300,4,FALSE),"-")</f>
        <v>WAY2001F6A</v>
      </c>
      <c r="AS207" s="59" t="str">
        <f>IFERROR(VLOOKUP(AR207,'Paid Invoices'!$F$6:$I$381,3,FALSE),"")</f>
        <v/>
      </c>
      <c r="AT207" s="59" t="str">
        <f>IFERROR(VLOOKUP(AR207,'Open Invoices'!$D$1:$E$3000,2,FALSE),"")</f>
        <v/>
      </c>
      <c r="AU207" s="59" t="str">
        <f>IFERROR(VLOOKUP($E207,'May 2016'!$D$1:$Z$300,22,FALSE),"-")</f>
        <v>-</v>
      </c>
      <c r="AV207" s="59" t="str">
        <f>IFERROR(VLOOKUP($E207,'May 2016'!$D$1:$Z$300,4,FALSE),"-")</f>
        <v>-</v>
      </c>
      <c r="AW207" s="59" t="str">
        <f>IFERROR(VLOOKUP(AV207,'Paid Invoices'!$F$6:$I$381,3,FALSE),"")</f>
        <v/>
      </c>
      <c r="AX207" s="59" t="str">
        <f>IFERROR(VLOOKUP(AV207,'Open Invoices'!$D$1:$E$3000,2,FALSE),"")</f>
        <v/>
      </c>
      <c r="AY207" s="59" t="str">
        <f>IFERROR(VLOOKUP($E207,'Apr 2016'!$D$1:$Z$300,22,FALSE),"-")</f>
        <v>-</v>
      </c>
      <c r="AZ207" s="59" t="str">
        <f>IFERROR(VLOOKUP($E207,'Apr 2016'!$D$1:$Z$300,4,FALSE),"-")</f>
        <v>-</v>
      </c>
      <c r="BA207" s="59" t="str">
        <f>IFERROR(VLOOKUP(AZ207,'Paid Invoices'!$F$6:$I$381,3,FALSE),"")</f>
        <v/>
      </c>
      <c r="BB207" s="59" t="str">
        <f>IFERROR(VLOOKUP(AZ207,'Open Invoices'!$D$1:$E$3000,2,FALSE),"")</f>
        <v/>
      </c>
      <c r="BC207" s="59" t="str">
        <f>IFERROR(VLOOKUP($E207,'Mar 2016'!$D$1:$Z$300,22,FALSE),"-")</f>
        <v>-</v>
      </c>
      <c r="BD207" s="59" t="str">
        <f>IFERROR(VLOOKUP($E207,'Mar 2016'!$D$1:$Z$300,4,FALSE),"-")</f>
        <v>-</v>
      </c>
      <c r="BE207" s="59" t="str">
        <f>IFERROR(VLOOKUP(BD207,'Paid Invoices'!$F$6:$I$381,3,FALSE),"")</f>
        <v/>
      </c>
      <c r="BF207" s="59" t="str">
        <f>IFERROR(VLOOKUP(BD207,'Open Invoices'!$D$1:$E$3000,2,FALSE),"")</f>
        <v/>
      </c>
      <c r="BG207" s="59" t="str">
        <f>IFERROR(VLOOKUP($E207,'Feb 2016'!$D$1:$Z$300,22,FALSE),"-")</f>
        <v>-</v>
      </c>
      <c r="BH207" s="59" t="str">
        <f>IFERROR(VLOOKUP($E207,'Feb 2016'!$D$1:$Z$300,4,FALSE),"-")</f>
        <v>-</v>
      </c>
      <c r="BI207" s="59" t="str">
        <f>IFERROR(VLOOKUP(BH207,'Paid Invoices'!$F$6:$I$381,3,FALSE),"")</f>
        <v/>
      </c>
      <c r="BJ207" s="59" t="str">
        <f>IFERROR(VLOOKUP(BH207,'Open Invoices'!$D$1:$E$3000,2,FALSE),"")</f>
        <v/>
      </c>
      <c r="BK207" s="59" t="str">
        <f>IFERROR(VLOOKUP($E207,'Jan 2016'!$D$1:$Z$300,22,FALSE),"-")</f>
        <v>-</v>
      </c>
      <c r="BL207" s="59" t="str">
        <f>IFERROR(VLOOKUP($E207,'Jan 2016'!$D$1:$Z$300,4,FALSE),"-")</f>
        <v>-</v>
      </c>
      <c r="BM207" s="59" t="str">
        <f>IFERROR(VLOOKUP(BL207,'Paid Invoices'!$F$6:$I$381,3,FALSE),"")</f>
        <v/>
      </c>
      <c r="BN207" s="59" t="str">
        <f>IFERROR(VLOOKUP(BL207,'Open Invoices'!$D$1:$E$3000,2,FALSE),"")</f>
        <v/>
      </c>
      <c r="BO207" s="59" t="str">
        <f>IFERROR(VLOOKUP($E207,'Dec 2015'!$D$1:$Z$300,22,FALSE),"-")</f>
        <v>-</v>
      </c>
      <c r="BP207" s="59" t="str">
        <f>IFERROR(VLOOKUP($E207,'Dec 2015'!$D$1:$Z$300,4,FALSE),"-")</f>
        <v>-</v>
      </c>
      <c r="BQ207" s="59" t="str">
        <f>IFERROR(VLOOKUP(BP207,'Paid Invoices'!$F$6:$I$381,3,FALSE),"")</f>
        <v/>
      </c>
      <c r="BR207" s="59" t="str">
        <f>IFERROR(VLOOKUP(BP207,'Open Invoices'!$D$1:$E$3000,2,FALSE),"")</f>
        <v/>
      </c>
      <c r="BS207" s="59" t="str">
        <f>IFERROR(VLOOKUP($E207,'Nov 2015'!$D$1:$Z$300,22,FALSE),"-")</f>
        <v>-</v>
      </c>
      <c r="BT207" s="59" t="str">
        <f>IFERROR(VLOOKUP($E207,'Nov 2015'!$D$1:$Z$300,4,FALSE),"-")</f>
        <v>-</v>
      </c>
      <c r="BU207" s="59" t="str">
        <f>IFERROR(VLOOKUP(BT207,'Paid Invoices'!$F$6:$I$381,3,FALSE),"")</f>
        <v/>
      </c>
      <c r="BV207" s="59" t="str">
        <f>IFERROR(VLOOKUP(BT207,'Open Invoices'!$D$1:$E$3000,2,FALSE),"")</f>
        <v/>
      </c>
      <c r="BW207" s="59" t="str">
        <f>IFERROR(VLOOKUP($E207,'Oct 2015'!$D$1:$Z$300,22,FALSE),"-")</f>
        <v>-</v>
      </c>
      <c r="BX207" s="59" t="str">
        <f>IFERROR(VLOOKUP($E207,'Oct 2015'!$D$1:$Z$300,4,FALSE),"-")</f>
        <v>-</v>
      </c>
      <c r="BY207" s="59" t="str">
        <f>IFERROR(VLOOKUP(BX207,'Paid Invoices'!$F$6:$I$381,3,FALSE),"")</f>
        <v/>
      </c>
      <c r="BZ207" s="59" t="str">
        <f>IFERROR(VLOOKUP(BX207,'Open Invoices'!$D$1:$E$3000,2,FALSE),"")</f>
        <v/>
      </c>
      <c r="CA207" s="59" t="str">
        <f>IFERROR(VLOOKUP($E207,'Sep 2015'!$D$1:$Z$300,22,FALSE),"-")</f>
        <v>-</v>
      </c>
      <c r="CB207" s="59" t="str">
        <f>IFERROR(VLOOKUP($E207,'Sep 2015'!$D$1:$Z$300,4,FALSE),"-")</f>
        <v>-</v>
      </c>
      <c r="CC207" s="59" t="str">
        <f>IFERROR(VLOOKUP(CB207,'Paid Invoices'!$F$6:$I$381,3,FALSE),"")</f>
        <v/>
      </c>
      <c r="CD207" s="59" t="str">
        <f>IFERROR(VLOOKUP(CB207,'Open Invoices'!$D$1:$E$3000,2,FALSE),"")</f>
        <v/>
      </c>
      <c r="CE207" s="52"/>
      <c r="CF207" s="52" t="s">
        <v>2115</v>
      </c>
      <c r="CG207" s="49" t="str">
        <f>IFERROR(IFERROR(VLOOKUP($E207,'Asset Group  All Assets'!$B$1:$C$500,2,FALSE),(VLOOKUP($E207,'Missing-WSU-POs'!$B$1:$D$500,3,FALSE))),"?")</f>
        <v>Needed</v>
      </c>
      <c r="CH207" s="31" t="str">
        <f>IF(G207="","",G207)</f>
        <v/>
      </c>
      <c r="CI207" s="31" t="str">
        <f>IF(CG207=CH207,"","Wrong PO")</f>
        <v>Wrong PO</v>
      </c>
      <c r="CJ207" s="29" t="str">
        <f>IFERROR(IF(VLOOKUP($E207,'Org July 2016 '!$D$1:$Z$500,3,FALSE)=G207,"-","Wrong PO"),"new")</f>
        <v>-</v>
      </c>
      <c r="CK207" s="32" t="str">
        <f>IF(CJ207="wrong PO",(VLOOKUP($E207,'Org July 2016 '!$D$1:$Z$500,3,FALSE)),"")</f>
        <v/>
      </c>
      <c r="CL207" s="29" t="str">
        <f>IFERROR(IF(VLOOKUP($E207,'Org June 2016 '!$D$1:$Z$500,3,FALSE)=G207,"-","Wrong PO"),"new")</f>
        <v>-</v>
      </c>
      <c r="CM207" s="32" t="str">
        <f>IF(CL207="wrong PO",(VLOOKUP($E207,'Org June 2016 '!$D$1:$Z$500,3,FALSE)),"")</f>
        <v/>
      </c>
      <c r="CN207" s="29" t="str">
        <f>IFERROR(IF(VLOOKUP($E207,'May 2016'!D41:Z540,3,FALSE)=G207,"-","Wrong PO"),"new")</f>
        <v>new</v>
      </c>
      <c r="CO207" s="32" t="str">
        <f>IF(CN207="wrong PO",(VLOOKUP($E207,'May 2016'!D41:Z540,3,FALSE)),"")</f>
        <v/>
      </c>
      <c r="CP207" s="29" t="str">
        <f>IFERROR(IF(VLOOKUP($E207,'Apr 2016'!$D$1:$Z$500,3,FALSE)=G207,"-","Wrong PO"),"new")</f>
        <v>new</v>
      </c>
      <c r="CQ207" s="32" t="str">
        <f>IF(CP207="wrong PO",(VLOOKUP($E207,'Apr 2016'!$D$1:$Z$500,3,FALSE)),"")</f>
        <v/>
      </c>
      <c r="CR207" s="32" t="str">
        <f>IFERROR(IF(VLOOKUP($E207,'Mar 2016'!$D$1:$Z$500,3,FALSE)=G207,"-","Wrong PO"),"new")</f>
        <v>new</v>
      </c>
      <c r="CS207" s="32" t="str">
        <f>IF(CP207="wrong PO",(VLOOKUP($E207,'Mar 2016'!$D$1:$Z$500,3,FALSE)),"")</f>
        <v/>
      </c>
      <c r="CT207" s="32" t="str">
        <f>IFERROR(IF(VLOOKUP($E207,'Feb 2016'!$D$1:$Z$500,3,FALSE)=G207,"-","Wrong PO"),"new")</f>
        <v>new</v>
      </c>
      <c r="CU207" s="32" t="str">
        <f>IF(CP207="wrong PO",(VLOOKUP($E207,'Feb 2016'!$D$1:$Z$500,3,FALSE)),"")</f>
        <v/>
      </c>
      <c r="CV207" s="29" t="str">
        <f>IFERROR(IF(VLOOKUP($E207,'Jan 2016'!$D$1:$Z$500,3,FALSE)=G207,"-","Wrong PO"),"new")</f>
        <v>new</v>
      </c>
      <c r="CW207" s="32" t="str">
        <f>IF(CV207="wrong PO",(VLOOKUP($E207,'Jan 2016'!$D$1:$Z$500,3,FALSE)),"")</f>
        <v/>
      </c>
      <c r="CX207" s="29" t="str">
        <f>IFERROR(IF(VLOOKUP($E207,'Dec 2015'!$D$1:$Z$500,3,FALSE)=G207,"-","Wrong PO"),"new")</f>
        <v>new</v>
      </c>
      <c r="CY207" s="32" t="str">
        <f>IF(CX207="wrong PO",(VLOOKUP($E207,'Dec 2015'!$D$1:$Z$500,3,FALSE)),"")</f>
        <v/>
      </c>
      <c r="CZ207" s="29" t="str">
        <f>IFERROR(IF(VLOOKUP($E207,'Nov 2015'!$D$1:$Z$500,3,FALSE)=G207,"-","Wrong PO"),"new")</f>
        <v>new</v>
      </c>
      <c r="DA207" s="32" t="str">
        <f>IF(CZ207="wrong PO",(VLOOKUP($E207,'Nov 2015'!$D$1:$Z$500,3,FALSE)),"")</f>
        <v/>
      </c>
      <c r="DB207" s="29" t="str">
        <f>IFERROR(IF(VLOOKUP($E207,'Oct 2015'!$D$1:$Z$500,3,FALSE)=G207,"-","Wrong PO"),"new")</f>
        <v>new</v>
      </c>
      <c r="DC207" s="32" t="str">
        <f>IF(DB207="wrong PO",(VLOOKUP($E207,'Oct 2015'!$D$1:$Z$500,3,FALSE)),"")</f>
        <v/>
      </c>
      <c r="DD207" s="29" t="str">
        <f>IFERROR(IF(VLOOKUP($E207,'Sep 2015'!$D$1:$Z$500,3,FALSE)=G207,"-","Wrong PO"),"new")</f>
        <v>new</v>
      </c>
      <c r="DE207" s="32" t="str">
        <f>IF(DD207="wrong PO",(VLOOKUP($E207,'Sep 2015'!$D$1:$Z$500,3,FALSE)),"")</f>
        <v/>
      </c>
    </row>
    <row r="208" spans="1:109">
      <c r="A208" s="115">
        <v>42</v>
      </c>
      <c r="B208" s="2" t="s">
        <v>841</v>
      </c>
      <c r="C208" s="2" t="s">
        <v>510</v>
      </c>
      <c r="D208" s="2" t="s">
        <v>76</v>
      </c>
      <c r="E208" s="2" t="s">
        <v>295</v>
      </c>
      <c r="F208" s="2" t="s">
        <v>67</v>
      </c>
      <c r="G208" s="21" t="s">
        <v>94</v>
      </c>
      <c r="H208" s="21" t="str">
        <f>IFERROR(VLOOKUP($E208,'Wayne Master'!$B$1:$C$315,2,FALSE),"not on master")</f>
        <v>Call</v>
      </c>
      <c r="I208" s="11" t="s">
        <v>2109</v>
      </c>
      <c r="J208" s="3">
        <v>42499</v>
      </c>
      <c r="K208" s="2" t="s">
        <v>685</v>
      </c>
      <c r="L208" s="2" t="s">
        <v>68</v>
      </c>
      <c r="M208" s="2" t="s">
        <v>30</v>
      </c>
      <c r="N208" s="2" t="s">
        <v>31</v>
      </c>
      <c r="O208" s="2" t="s">
        <v>32</v>
      </c>
      <c r="P208" s="4">
        <v>4889</v>
      </c>
      <c r="Q208" s="4">
        <v>6295</v>
      </c>
      <c r="R208" s="4">
        <v>1406</v>
      </c>
      <c r="S208" s="5">
        <v>23.76</v>
      </c>
      <c r="T208" s="4">
        <v>2477</v>
      </c>
      <c r="U208" s="4">
        <v>3882</v>
      </c>
      <c r="V208" s="4">
        <v>1405</v>
      </c>
      <c r="W208" s="5">
        <v>84.02</v>
      </c>
      <c r="X208" s="5">
        <v>0</v>
      </c>
      <c r="Y208" s="14">
        <v>107.78</v>
      </c>
      <c r="Z208" s="14">
        <v>0</v>
      </c>
      <c r="AA208" s="14">
        <v>107.78</v>
      </c>
      <c r="AB208" s="4">
        <v>24580</v>
      </c>
      <c r="AC208" s="55"/>
      <c r="AD208" s="59">
        <f>SUM(AI208,AM208,AQ208,AU208,AY208,BC208,BG208,BK208,BO208,BS208,BW208,CA208)</f>
        <v>338.31</v>
      </c>
      <c r="AE208" s="59">
        <f>(Q208*0.0169)+(U208*0.0598)</f>
        <v>338.52909999999997</v>
      </c>
      <c r="AF208" s="102" t="str">
        <f>IFERROR(IFERROR(VLOOKUP($G208,'FPO034'!$J$9:$Q$196,7,FALSE),(VLOOKUP($H208,'FPO034'!$J$9:$Q$196,7,FALSE))),"No PO")</f>
        <v>No PO</v>
      </c>
      <c r="AG208" s="102" t="str">
        <f>IFERROR(IFERROR(VLOOKUP($G208,'FPO034'!$J$9:$Q$196,8,FALSE),(VLOOKUP($H208,'FPO034'!$J$9:$Q$196,8,FALSE))),"No PO")</f>
        <v>No PO</v>
      </c>
      <c r="AH208" s="102" t="str">
        <f>IF(AG208&lt;&gt;0,"No",IF(AD208&gt;AF208,"No",IF(AD208/AE208&lt;1,"--",IF(AD208/AE208&lt;1.02,"Maybe","No"))))</f>
        <v>No</v>
      </c>
      <c r="AI208" s="59">
        <f>IFERROR(VLOOKUP($E208,'Rev2 Aug 16'!$D$1:$Z$300,22,FALSE),"-")</f>
        <v>107.78</v>
      </c>
      <c r="AJ208" s="59" t="str">
        <f>IFERROR(VLOOKUP($E208,'Rev2 Aug 16'!$D$1:$Z$300,5,FALSE),"-")</f>
        <v>WAY2001H6A</v>
      </c>
      <c r="AK208" s="59" t="str">
        <f>IFERROR(VLOOKUP(AJ208,'Paid Invoices'!$F$6:$I$381,3,FALSE),"")</f>
        <v/>
      </c>
      <c r="AL208" s="59" t="str">
        <f>IFERROR(VLOOKUP(AJ208,'Open Invoices'!$D$1:$E$3000,2,FALSE),"")</f>
        <v/>
      </c>
      <c r="AM208" s="59">
        <f>IFERROR(VLOOKUP($E208,'Rev2 July 16'!$D$1:$Z$300,22,FALSE),"-")</f>
        <v>141.38</v>
      </c>
      <c r="AN208" s="59" t="str">
        <f>IFERROR(VLOOKUP($E208,'Rev2 July 16'!$D$1:$Z$300,5,FALSE),"-")</f>
        <v>WAY2001G6A</v>
      </c>
      <c r="AO208" s="59" t="str">
        <f>IFERROR(VLOOKUP(AN208,'Paid Invoices'!$F$6:$I$381,3,FALSE),"")</f>
        <v/>
      </c>
      <c r="AP208" s="59" t="str">
        <f>IFERROR(VLOOKUP(AN208,'Open Invoices'!$D$1:$E$3000,2,FALSE),"")</f>
        <v/>
      </c>
      <c r="AQ208" s="59">
        <f>IFERROR(VLOOKUP($E208,'Rev June 16'!$D$1:$Z$300,22,FALSE),"-")</f>
        <v>79.569999999999993</v>
      </c>
      <c r="AR208" s="59" t="str">
        <f>IFERROR(VLOOKUP($E208,'Rev June 16'!$D$1:$Z$300,4,FALSE),"-")</f>
        <v>WAY2001F6A</v>
      </c>
      <c r="AS208" s="59" t="str">
        <f>IFERROR(VLOOKUP(AR208,'Paid Invoices'!$F$6:$I$381,3,FALSE),"")</f>
        <v/>
      </c>
      <c r="AT208" s="59" t="str">
        <f>IFERROR(VLOOKUP(AR208,'Open Invoices'!$D$1:$E$3000,2,FALSE),"")</f>
        <v/>
      </c>
      <c r="AU208" s="59">
        <f>IFERROR(VLOOKUP($E208,'May 2016'!$D$1:$Z$300,22,FALSE),"-")</f>
        <v>9.58</v>
      </c>
      <c r="AV208" s="59" t="str">
        <f>IFERROR(VLOOKUP($E208,'May 2016'!$D$1:$Z$300,4,FALSE),"-")</f>
        <v>WAY2001E6A</v>
      </c>
      <c r="AW208" s="59" t="str">
        <f>IFERROR(VLOOKUP(AV208,'Paid Invoices'!$F$6:$I$381,3,FALSE),"")</f>
        <v/>
      </c>
      <c r="AX208" s="59" t="str">
        <f>IFERROR(VLOOKUP(AV208,'Open Invoices'!$D$1:$E$3000,2,FALSE),"")</f>
        <v/>
      </c>
      <c r="AY208" s="59" t="str">
        <f>IFERROR(VLOOKUP($E208,'Apr 2016'!$D$1:$Z$300,22,FALSE),"-")</f>
        <v>-</v>
      </c>
      <c r="AZ208" s="59" t="str">
        <f>IFERROR(VLOOKUP($E208,'Apr 2016'!$D$1:$Z$300,4,FALSE),"-")</f>
        <v>-</v>
      </c>
      <c r="BA208" s="59" t="str">
        <f>IFERROR(VLOOKUP(AZ208,'Paid Invoices'!$F$6:$I$381,3,FALSE),"")</f>
        <v/>
      </c>
      <c r="BB208" s="59" t="str">
        <f>IFERROR(VLOOKUP(AZ208,'Open Invoices'!$D$1:$E$3000,2,FALSE),"")</f>
        <v/>
      </c>
      <c r="BC208" s="59" t="str">
        <f>IFERROR(VLOOKUP($E208,'Mar 2016'!$D$1:$Z$300,22,FALSE),"-")</f>
        <v>-</v>
      </c>
      <c r="BD208" s="59" t="str">
        <f>IFERROR(VLOOKUP($E208,'Mar 2016'!$D$1:$Z$300,4,FALSE),"-")</f>
        <v>-</v>
      </c>
      <c r="BE208" s="59" t="str">
        <f>IFERROR(VLOOKUP(BD208,'Paid Invoices'!$F$6:$I$381,3,FALSE),"")</f>
        <v/>
      </c>
      <c r="BF208" s="59" t="str">
        <f>IFERROR(VLOOKUP(BD208,'Open Invoices'!$D$1:$E$3000,2,FALSE),"")</f>
        <v/>
      </c>
      <c r="BG208" s="59" t="str">
        <f>IFERROR(VLOOKUP($E208,'Feb 2016'!$D$1:$Z$300,22,FALSE),"-")</f>
        <v>-</v>
      </c>
      <c r="BH208" s="59" t="str">
        <f>IFERROR(VLOOKUP($E208,'Feb 2016'!$D$1:$Z$300,4,FALSE),"-")</f>
        <v>-</v>
      </c>
      <c r="BI208" s="59" t="str">
        <f>IFERROR(VLOOKUP(BH208,'Paid Invoices'!$F$6:$I$381,3,FALSE),"")</f>
        <v/>
      </c>
      <c r="BJ208" s="59" t="str">
        <f>IFERROR(VLOOKUP(BH208,'Open Invoices'!$D$1:$E$3000,2,FALSE),"")</f>
        <v/>
      </c>
      <c r="BK208" s="59" t="str">
        <f>IFERROR(VLOOKUP($E208,'Jan 2016'!$D$1:$Z$300,22,FALSE),"-")</f>
        <v>-</v>
      </c>
      <c r="BL208" s="59" t="str">
        <f>IFERROR(VLOOKUP($E208,'Jan 2016'!$D$1:$Z$300,4,FALSE),"-")</f>
        <v>-</v>
      </c>
      <c r="BM208" s="59" t="str">
        <f>IFERROR(VLOOKUP(BL208,'Paid Invoices'!$F$6:$I$381,3,FALSE),"")</f>
        <v/>
      </c>
      <c r="BN208" s="59" t="str">
        <f>IFERROR(VLOOKUP(BL208,'Open Invoices'!$D$1:$E$3000,2,FALSE),"")</f>
        <v/>
      </c>
      <c r="BO208" s="59" t="str">
        <f>IFERROR(VLOOKUP($E208,'Dec 2015'!$D$1:$Z$300,22,FALSE),"-")</f>
        <v>-</v>
      </c>
      <c r="BP208" s="59" t="str">
        <f>IFERROR(VLOOKUP($E208,'Dec 2015'!$D$1:$Z$300,4,FALSE),"-")</f>
        <v>-</v>
      </c>
      <c r="BQ208" s="59" t="str">
        <f>IFERROR(VLOOKUP(BP208,'Paid Invoices'!$F$6:$I$381,3,FALSE),"")</f>
        <v/>
      </c>
      <c r="BR208" s="59" t="str">
        <f>IFERROR(VLOOKUP(BP208,'Open Invoices'!$D$1:$E$3000,2,FALSE),"")</f>
        <v/>
      </c>
      <c r="BS208" s="59" t="str">
        <f>IFERROR(VLOOKUP($E208,'Nov 2015'!$D$1:$Z$300,22,FALSE),"-")</f>
        <v>-</v>
      </c>
      <c r="BT208" s="59" t="str">
        <f>IFERROR(VLOOKUP($E208,'Nov 2015'!$D$1:$Z$300,4,FALSE),"-")</f>
        <v>-</v>
      </c>
      <c r="BU208" s="59" t="str">
        <f>IFERROR(VLOOKUP(BT208,'Paid Invoices'!$F$6:$I$381,3,FALSE),"")</f>
        <v/>
      </c>
      <c r="BV208" s="59" t="str">
        <f>IFERROR(VLOOKUP(BT208,'Open Invoices'!$D$1:$E$3000,2,FALSE),"")</f>
        <v/>
      </c>
      <c r="BW208" s="59" t="str">
        <f>IFERROR(VLOOKUP($E208,'Oct 2015'!$D$1:$Z$300,22,FALSE),"-")</f>
        <v>-</v>
      </c>
      <c r="BX208" s="59" t="str">
        <f>IFERROR(VLOOKUP($E208,'Oct 2015'!$D$1:$Z$300,4,FALSE),"-")</f>
        <v>-</v>
      </c>
      <c r="BY208" s="59" t="str">
        <f>IFERROR(VLOOKUP(BX208,'Paid Invoices'!$F$6:$I$381,3,FALSE),"")</f>
        <v/>
      </c>
      <c r="BZ208" s="59" t="str">
        <f>IFERROR(VLOOKUP(BX208,'Open Invoices'!$D$1:$E$3000,2,FALSE),"")</f>
        <v/>
      </c>
      <c r="CA208" s="59" t="str">
        <f>IFERROR(VLOOKUP($E208,'Sep 2015'!$D$1:$Z$300,22,FALSE),"-")</f>
        <v>-</v>
      </c>
      <c r="CB208" s="59" t="str">
        <f>IFERROR(VLOOKUP($E208,'Sep 2015'!$D$1:$Z$300,4,FALSE),"-")</f>
        <v>-</v>
      </c>
      <c r="CC208" s="59" t="str">
        <f>IFERROR(VLOOKUP(CB208,'Paid Invoices'!$F$6:$I$381,3,FALSE),"")</f>
        <v/>
      </c>
      <c r="CD208" s="59" t="str">
        <f>IFERROR(VLOOKUP(CB208,'Open Invoices'!$D$1:$E$3000,2,FALSE),"")</f>
        <v/>
      </c>
      <c r="CE208" s="52"/>
      <c r="CF208" s="52" t="s">
        <v>2115</v>
      </c>
      <c r="CG208" s="49" t="str">
        <f>IFERROR(IFERROR(VLOOKUP($E208,'Asset Group  All Assets'!$B$1:$C$500,2,FALSE),(VLOOKUP($E208,'Missing-WSU-POs'!$B$1:$D$500,3,FALSE))),"?")</f>
        <v>Needed</v>
      </c>
      <c r="CH208" s="31" t="str">
        <f>IF(G208="","",G208)</f>
        <v/>
      </c>
      <c r="CI208" s="31" t="str">
        <f>IF(CG208=CH208,"","Wrong PO")</f>
        <v>Wrong PO</v>
      </c>
      <c r="CJ208" s="29" t="str">
        <f>IFERROR(IF(VLOOKUP($E208,'Org July 2016 '!$D$1:$Z$500,3,FALSE)=G208,"-","Wrong PO"),"new")</f>
        <v>-</v>
      </c>
      <c r="CK208" s="32" t="str">
        <f>IF(CJ208="wrong PO",(VLOOKUP($E208,'Org July 2016 '!$D$1:$Z$500,3,FALSE)),"")</f>
        <v/>
      </c>
      <c r="CL208" s="29" t="str">
        <f>IFERROR(IF(VLOOKUP($E208,'Org June 2016 '!$D$1:$Z$500,3,FALSE)=G208,"-","Wrong PO"),"new")</f>
        <v>-</v>
      </c>
      <c r="CM208" s="32" t="str">
        <f>IF(CL208="wrong PO",(VLOOKUP($E208,'Org June 2016 '!$D$1:$Z$500,3,FALSE)),"")</f>
        <v/>
      </c>
      <c r="CN208" s="29" t="str">
        <f>IFERROR(IF(VLOOKUP($E208,'May 2016'!D42:Z541,3,FALSE)=G208,"-","Wrong PO"),"new")</f>
        <v>-</v>
      </c>
      <c r="CO208" s="32" t="str">
        <f>IF(CN208="wrong PO",(VLOOKUP($E208,'May 2016'!D42:Z541,3,FALSE)),"")</f>
        <v/>
      </c>
      <c r="CP208" s="29" t="str">
        <f>IFERROR(IF(VLOOKUP($E208,'Apr 2016'!$D$1:$Z$500,3,FALSE)=G208,"-","Wrong PO"),"new")</f>
        <v>new</v>
      </c>
      <c r="CQ208" s="32" t="str">
        <f>IF(CP208="wrong PO",(VLOOKUP($E208,'Apr 2016'!$D$1:$Z$500,3,FALSE)),"")</f>
        <v/>
      </c>
      <c r="CR208" s="32" t="str">
        <f>IFERROR(IF(VLOOKUP($E208,'Mar 2016'!$D$1:$Z$500,3,FALSE)=G208,"-","Wrong PO"),"new")</f>
        <v>new</v>
      </c>
      <c r="CS208" s="32" t="str">
        <f>IF(CP208="wrong PO",(VLOOKUP($E208,'Mar 2016'!$D$1:$Z$500,3,FALSE)),"")</f>
        <v/>
      </c>
      <c r="CT208" s="32" t="str">
        <f>IFERROR(IF(VLOOKUP($E208,'Feb 2016'!$D$1:$Z$500,3,FALSE)=G208,"-","Wrong PO"),"new")</f>
        <v>new</v>
      </c>
      <c r="CU208" s="32" t="str">
        <f>IF(CP208="wrong PO",(VLOOKUP($E208,'Feb 2016'!$D$1:$Z$500,3,FALSE)),"")</f>
        <v/>
      </c>
      <c r="CV208" s="29" t="str">
        <f>IFERROR(IF(VLOOKUP($E208,'Jan 2016'!$D$1:$Z$500,3,FALSE)=G208,"-","Wrong PO"),"new")</f>
        <v>new</v>
      </c>
      <c r="CW208" s="32" t="str">
        <f>IF(CV208="wrong PO",(VLOOKUP($E208,'Jan 2016'!$D$1:$Z$500,3,FALSE)),"")</f>
        <v/>
      </c>
      <c r="CX208" s="29" t="str">
        <f>IFERROR(IF(VLOOKUP($E208,'Dec 2015'!$D$1:$Z$500,3,FALSE)=G208,"-","Wrong PO"),"new")</f>
        <v>new</v>
      </c>
      <c r="CY208" s="32" t="str">
        <f>IF(CX208="wrong PO",(VLOOKUP($E208,'Dec 2015'!$D$1:$Z$500,3,FALSE)),"")</f>
        <v/>
      </c>
      <c r="CZ208" s="29" t="str">
        <f>IFERROR(IF(VLOOKUP($E208,'Nov 2015'!$D$1:$Z$500,3,FALSE)=G208,"-","Wrong PO"),"new")</f>
        <v>new</v>
      </c>
      <c r="DA208" s="32" t="str">
        <f>IF(CZ208="wrong PO",(VLOOKUP($E208,'Nov 2015'!$D$1:$Z$500,3,FALSE)),"")</f>
        <v/>
      </c>
      <c r="DB208" s="29" t="str">
        <f>IFERROR(IF(VLOOKUP($E208,'Oct 2015'!$D$1:$Z$500,3,FALSE)=G208,"-","Wrong PO"),"new")</f>
        <v>new</v>
      </c>
      <c r="DC208" s="32" t="str">
        <f>IF(DB208="wrong PO",(VLOOKUP($E208,'Oct 2015'!$D$1:$Z$500,3,FALSE)),"")</f>
        <v/>
      </c>
      <c r="DD208" s="29" t="str">
        <f>IFERROR(IF(VLOOKUP($E208,'Sep 2015'!$D$1:$Z$500,3,FALSE)=G208,"-","Wrong PO"),"new")</f>
        <v>new</v>
      </c>
      <c r="DE208" s="32" t="str">
        <f>IF(DD208="wrong PO",(VLOOKUP($E208,'Sep 2015'!$D$1:$Z$500,3,FALSE)),"")</f>
        <v/>
      </c>
    </row>
    <row r="209" spans="1:109">
      <c r="A209" s="115">
        <v>44</v>
      </c>
      <c r="B209" s="2" t="s">
        <v>841</v>
      </c>
      <c r="C209" s="2" t="s">
        <v>510</v>
      </c>
      <c r="D209" s="2" t="s">
        <v>76</v>
      </c>
      <c r="E209" s="2" t="s">
        <v>333</v>
      </c>
      <c r="F209" s="2" t="s">
        <v>750</v>
      </c>
      <c r="G209" s="21" t="s">
        <v>94</v>
      </c>
      <c r="H209" s="21" t="str">
        <f>IFERROR(VLOOKUP($E209,'Wayne Master'!$B$1:$C$315,2,FALSE),"not on master")</f>
        <v>Call</v>
      </c>
      <c r="I209" s="11" t="s">
        <v>2109</v>
      </c>
      <c r="J209" s="3">
        <v>42444</v>
      </c>
      <c r="K209" s="2" t="s">
        <v>39</v>
      </c>
      <c r="L209" s="2" t="s">
        <v>751</v>
      </c>
      <c r="M209" s="2" t="s">
        <v>30</v>
      </c>
      <c r="N209" s="2" t="s">
        <v>31</v>
      </c>
      <c r="O209" s="2" t="s">
        <v>32</v>
      </c>
      <c r="P209" s="4">
        <v>9</v>
      </c>
      <c r="Q209" s="4">
        <v>9</v>
      </c>
      <c r="R209" s="4">
        <v>0</v>
      </c>
      <c r="S209" s="5">
        <v>0</v>
      </c>
      <c r="T209" s="4">
        <v>10</v>
      </c>
      <c r="U209" s="4">
        <v>10</v>
      </c>
      <c r="V209" s="4">
        <v>0</v>
      </c>
      <c r="W209" s="5">
        <v>0</v>
      </c>
      <c r="X209" s="5">
        <v>0</v>
      </c>
      <c r="Y209" s="14">
        <v>0</v>
      </c>
      <c r="Z209" s="14">
        <v>0</v>
      </c>
      <c r="AA209" s="14">
        <v>0</v>
      </c>
      <c r="AB209" s="4">
        <v>24580</v>
      </c>
      <c r="AC209" s="55"/>
      <c r="AD209" s="59">
        <f>SUM(AI209,AM209,AQ209,AU209,AY209,BC209,BG209,BK209,BO209,BS209,BW209,CA209)</f>
        <v>0</v>
      </c>
      <c r="AE209" s="59">
        <f>(Q209*0.0169)+(U209*0.0598)</f>
        <v>0.75009999999999999</v>
      </c>
      <c r="AF209" s="102" t="str">
        <f>IFERROR(IFERROR(VLOOKUP($G209,'FPO034'!$J$9:$Q$196,7,FALSE),(VLOOKUP($H209,'FPO034'!$J$9:$Q$196,7,FALSE))),"No PO")</f>
        <v>No PO</v>
      </c>
      <c r="AG209" s="102" t="str">
        <f>IFERROR(IFERROR(VLOOKUP($G209,'FPO034'!$J$9:$Q$196,8,FALSE),(VLOOKUP($H209,'FPO034'!$J$9:$Q$196,8,FALSE))),"No PO")</f>
        <v>No PO</v>
      </c>
      <c r="AH209" s="102" t="str">
        <f>IF(AG209&lt;&gt;0,"No",IF(AD209&gt;AF209,"No",IF(AD209/AE209&lt;1,"--",IF(AD209/AE209&lt;1.02,"Maybe","No"))))</f>
        <v>No</v>
      </c>
      <c r="AI209" s="59" t="str">
        <f>IFERROR(VLOOKUP($E209,'Rev2 Aug 16'!$D$1:$Z$300,22,FALSE),"-")</f>
        <v>-</v>
      </c>
      <c r="AJ209" s="59" t="str">
        <f>IFERROR(VLOOKUP($E209,'Rev2 Aug 16'!$D$1:$Z$300,5,FALSE),"-")</f>
        <v>-</v>
      </c>
      <c r="AK209" s="59" t="str">
        <f>IFERROR(VLOOKUP(AJ209,'Paid Invoices'!$F$6:$I$381,3,FALSE),"")</f>
        <v/>
      </c>
      <c r="AL209" s="59" t="str">
        <f>IFERROR(VLOOKUP(AJ209,'Open Invoices'!$D$1:$E$3000,2,FALSE),"")</f>
        <v/>
      </c>
      <c r="AM209" s="59" t="str">
        <f>IFERROR(VLOOKUP($E209,'Rev2 July 16'!$D$1:$Z$300,22,FALSE),"-")</f>
        <v>-</v>
      </c>
      <c r="AN209" s="59" t="str">
        <f>IFERROR(VLOOKUP($E209,'Rev2 July 16'!$D$1:$Z$300,5,FALSE),"-")</f>
        <v>-</v>
      </c>
      <c r="AO209" s="59" t="str">
        <f>IFERROR(VLOOKUP(AN209,'Paid Invoices'!$F$6:$I$381,3,FALSE),"")</f>
        <v/>
      </c>
      <c r="AP209" s="59" t="str">
        <f>IFERROR(VLOOKUP(AN209,'Open Invoices'!$D$1:$E$3000,2,FALSE),"")</f>
        <v/>
      </c>
      <c r="AQ209" s="59">
        <f>IFERROR(VLOOKUP($E209,'Rev June 16'!$D$1:$Z$300,22,FALSE),"-")</f>
        <v>0</v>
      </c>
      <c r="AR209" s="59" t="str">
        <f>IFERROR(VLOOKUP($E209,'Rev June 16'!$D$1:$Z$300,4,FALSE),"-")</f>
        <v>WAY2001F6A</v>
      </c>
      <c r="AS209" s="59" t="str">
        <f>IFERROR(VLOOKUP(AR209,'Paid Invoices'!$F$6:$I$381,3,FALSE),"")</f>
        <v/>
      </c>
      <c r="AT209" s="59" t="str">
        <f>IFERROR(VLOOKUP(AR209,'Open Invoices'!$D$1:$E$3000,2,FALSE),"")</f>
        <v/>
      </c>
      <c r="AU209" s="59" t="str">
        <f>IFERROR(VLOOKUP($E209,'May 2016'!$D$1:$Z$300,22,FALSE),"-")</f>
        <v>-</v>
      </c>
      <c r="AV209" s="59" t="str">
        <f>IFERROR(VLOOKUP($E209,'May 2016'!$D$1:$Z$300,4,FALSE),"-")</f>
        <v>-</v>
      </c>
      <c r="AW209" s="59" t="str">
        <f>IFERROR(VLOOKUP(AV209,'Paid Invoices'!$F$6:$I$381,3,FALSE),"")</f>
        <v/>
      </c>
      <c r="AX209" s="59" t="str">
        <f>IFERROR(VLOOKUP(AV209,'Open Invoices'!$D$1:$E$3000,2,FALSE),"")</f>
        <v/>
      </c>
      <c r="AY209" s="59" t="str">
        <f>IFERROR(VLOOKUP($E209,'Apr 2016'!$D$1:$Z$300,22,FALSE),"-")</f>
        <v>-</v>
      </c>
      <c r="AZ209" s="59" t="str">
        <f>IFERROR(VLOOKUP($E209,'Apr 2016'!$D$1:$Z$300,4,FALSE),"-")</f>
        <v>-</v>
      </c>
      <c r="BA209" s="59" t="str">
        <f>IFERROR(VLOOKUP(AZ209,'Paid Invoices'!$F$6:$I$381,3,FALSE),"")</f>
        <v/>
      </c>
      <c r="BB209" s="59" t="str">
        <f>IFERROR(VLOOKUP(AZ209,'Open Invoices'!$D$1:$E$3000,2,FALSE),"")</f>
        <v/>
      </c>
      <c r="BC209" s="59">
        <f>IFERROR(VLOOKUP($E209,'Mar 2016'!$D$1:$Z$300,22,FALSE),"-")</f>
        <v>0</v>
      </c>
      <c r="BD209" s="59" t="str">
        <f>IFERROR(VLOOKUP($E209,'Mar 2016'!$D$1:$Z$300,4,FALSE),"-")</f>
        <v>WAY2001C6A</v>
      </c>
      <c r="BE209" s="59" t="str">
        <f>IFERROR(VLOOKUP(BD209,'Paid Invoices'!$F$6:$I$381,3,FALSE),"")</f>
        <v/>
      </c>
      <c r="BF209" s="59" t="str">
        <f>IFERROR(VLOOKUP(BD209,'Open Invoices'!$D$1:$E$3000,2,FALSE),"")</f>
        <v/>
      </c>
      <c r="BG209" s="59" t="str">
        <f>IFERROR(VLOOKUP($E209,'Feb 2016'!$D$1:$Z$300,22,FALSE),"-")</f>
        <v>-</v>
      </c>
      <c r="BH209" s="59" t="str">
        <f>IFERROR(VLOOKUP($E209,'Feb 2016'!$D$1:$Z$300,4,FALSE),"-")</f>
        <v>-</v>
      </c>
      <c r="BI209" s="59" t="str">
        <f>IFERROR(VLOOKUP(BH209,'Paid Invoices'!$F$6:$I$381,3,FALSE),"")</f>
        <v/>
      </c>
      <c r="BJ209" s="59" t="str">
        <f>IFERROR(VLOOKUP(BH209,'Open Invoices'!$D$1:$E$3000,2,FALSE),"")</f>
        <v/>
      </c>
      <c r="BK209" s="59" t="str">
        <f>IFERROR(VLOOKUP($E209,'Jan 2016'!$D$1:$Z$300,22,FALSE),"-")</f>
        <v>-</v>
      </c>
      <c r="BL209" s="59" t="str">
        <f>IFERROR(VLOOKUP($E209,'Jan 2016'!$D$1:$Z$300,4,FALSE),"-")</f>
        <v>-</v>
      </c>
      <c r="BM209" s="59" t="str">
        <f>IFERROR(VLOOKUP(BL209,'Paid Invoices'!$F$6:$I$381,3,FALSE),"")</f>
        <v/>
      </c>
      <c r="BN209" s="59" t="str">
        <f>IFERROR(VLOOKUP(BL209,'Open Invoices'!$D$1:$E$3000,2,FALSE),"")</f>
        <v/>
      </c>
      <c r="BO209" s="59" t="str">
        <f>IFERROR(VLOOKUP($E209,'Dec 2015'!$D$1:$Z$300,22,FALSE),"-")</f>
        <v>-</v>
      </c>
      <c r="BP209" s="59" t="str">
        <f>IFERROR(VLOOKUP($E209,'Dec 2015'!$D$1:$Z$300,4,FALSE),"-")</f>
        <v>-</v>
      </c>
      <c r="BQ209" s="59" t="str">
        <f>IFERROR(VLOOKUP(BP209,'Paid Invoices'!$F$6:$I$381,3,FALSE),"")</f>
        <v/>
      </c>
      <c r="BR209" s="59" t="str">
        <f>IFERROR(VLOOKUP(BP209,'Open Invoices'!$D$1:$E$3000,2,FALSE),"")</f>
        <v/>
      </c>
      <c r="BS209" s="59" t="str">
        <f>IFERROR(VLOOKUP($E209,'Nov 2015'!$D$1:$Z$300,22,FALSE),"-")</f>
        <v>-</v>
      </c>
      <c r="BT209" s="59" t="str">
        <f>IFERROR(VLOOKUP($E209,'Nov 2015'!$D$1:$Z$300,4,FALSE),"-")</f>
        <v>-</v>
      </c>
      <c r="BU209" s="59" t="str">
        <f>IFERROR(VLOOKUP(BT209,'Paid Invoices'!$F$6:$I$381,3,FALSE),"")</f>
        <v/>
      </c>
      <c r="BV209" s="59" t="str">
        <f>IFERROR(VLOOKUP(BT209,'Open Invoices'!$D$1:$E$3000,2,FALSE),"")</f>
        <v/>
      </c>
      <c r="BW209" s="59" t="str">
        <f>IFERROR(VLOOKUP($E209,'Oct 2015'!$D$1:$Z$300,22,FALSE),"-")</f>
        <v>-</v>
      </c>
      <c r="BX209" s="59" t="str">
        <f>IFERROR(VLOOKUP($E209,'Oct 2015'!$D$1:$Z$300,4,FALSE),"-")</f>
        <v>-</v>
      </c>
      <c r="BY209" s="59" t="str">
        <f>IFERROR(VLOOKUP(BX209,'Paid Invoices'!$F$6:$I$381,3,FALSE),"")</f>
        <v/>
      </c>
      <c r="BZ209" s="59" t="str">
        <f>IFERROR(VLOOKUP(BX209,'Open Invoices'!$D$1:$E$3000,2,FALSE),"")</f>
        <v/>
      </c>
      <c r="CA209" s="59" t="str">
        <f>IFERROR(VLOOKUP($E209,'Sep 2015'!$D$1:$Z$300,22,FALSE),"-")</f>
        <v>-</v>
      </c>
      <c r="CB209" s="59" t="str">
        <f>IFERROR(VLOOKUP($E209,'Sep 2015'!$D$1:$Z$300,4,FALSE),"-")</f>
        <v>-</v>
      </c>
      <c r="CC209" s="59" t="str">
        <f>IFERROR(VLOOKUP(CB209,'Paid Invoices'!$F$6:$I$381,3,FALSE),"")</f>
        <v/>
      </c>
      <c r="CD209" s="59" t="str">
        <f>IFERROR(VLOOKUP(CB209,'Open Invoices'!$D$1:$E$3000,2,FALSE),"")</f>
        <v/>
      </c>
      <c r="CE209" s="52"/>
      <c r="CF209" s="52" t="s">
        <v>2115</v>
      </c>
      <c r="CG209" s="49" t="str">
        <f>IFERROR(IFERROR(VLOOKUP($E209,'Asset Group  All Assets'!$B$1:$C$500,2,FALSE),(VLOOKUP($E209,'Missing-WSU-POs'!$B$1:$D$500,3,FALSE))),"?")</f>
        <v>Needed</v>
      </c>
      <c r="CH209" s="31" t="str">
        <f>IF(G209="","",G209)</f>
        <v/>
      </c>
      <c r="CI209" s="31" t="str">
        <f>IF(CG209=CH209,"","Wrong PO")</f>
        <v>Wrong PO</v>
      </c>
      <c r="CJ209" s="29" t="str">
        <f>IFERROR(IF(VLOOKUP($E209,'Org July 2016 '!$D$1:$Z$500,3,FALSE)=G209,"-","Wrong PO"),"new")</f>
        <v>-</v>
      </c>
      <c r="CK209" s="32" t="str">
        <f>IF(CJ209="wrong PO",(VLOOKUP($E209,'Org July 2016 '!$D$1:$Z$500,3,FALSE)),"")</f>
        <v/>
      </c>
      <c r="CL209" s="29" t="str">
        <f>IFERROR(IF(VLOOKUP($E209,'Org June 2016 '!$D$1:$Z$500,3,FALSE)=G209,"-","Wrong PO"),"new")</f>
        <v>-</v>
      </c>
      <c r="CM209" s="32" t="str">
        <f>IF(CL209="wrong PO",(VLOOKUP($E209,'Org June 2016 '!$D$1:$Z$500,3,FALSE)),"")</f>
        <v/>
      </c>
      <c r="CN209" s="29" t="str">
        <f>IFERROR(IF(VLOOKUP($E209,'May 2016'!D44:Z543,3,FALSE)=G209,"-","Wrong PO"),"new")</f>
        <v>new</v>
      </c>
      <c r="CO209" s="32" t="str">
        <f>IF(CN209="wrong PO",(VLOOKUP($E209,'May 2016'!D44:Z543,3,FALSE)),"")</f>
        <v/>
      </c>
      <c r="CP209" s="29" t="str">
        <f>IFERROR(IF(VLOOKUP($E209,'Apr 2016'!$D$1:$Z$500,3,FALSE)=G209,"-","Wrong PO"),"new")</f>
        <v>new</v>
      </c>
      <c r="CQ209" s="32" t="str">
        <f>IF(CP209="wrong PO",(VLOOKUP($E209,'Apr 2016'!$D$1:$Z$500,3,FALSE)),"")</f>
        <v/>
      </c>
      <c r="CR209" s="32" t="str">
        <f>IFERROR(IF(VLOOKUP($E209,'Mar 2016'!$D$1:$Z$500,3,FALSE)=G209,"-","Wrong PO"),"new")</f>
        <v>-</v>
      </c>
      <c r="CS209" s="32" t="str">
        <f>IF(CP209="wrong PO",(VLOOKUP($E209,'Mar 2016'!$D$1:$Z$500,3,FALSE)),"")</f>
        <v/>
      </c>
      <c r="CT209" s="32" t="str">
        <f>IFERROR(IF(VLOOKUP($E209,'Feb 2016'!$D$1:$Z$500,3,FALSE)=G209,"-","Wrong PO"),"new")</f>
        <v>new</v>
      </c>
      <c r="CU209" s="32" t="str">
        <f>IF(CP209="wrong PO",(VLOOKUP($E209,'Feb 2016'!$D$1:$Z$500,3,FALSE)),"")</f>
        <v/>
      </c>
      <c r="CV209" s="29" t="str">
        <f>IFERROR(IF(VLOOKUP($E209,'Jan 2016'!$D$1:$Z$500,3,FALSE)=G209,"-","Wrong PO"),"new")</f>
        <v>new</v>
      </c>
      <c r="CW209" s="32" t="str">
        <f>IF(CV209="wrong PO",(VLOOKUP($E209,'Jan 2016'!$D$1:$Z$500,3,FALSE)),"")</f>
        <v/>
      </c>
      <c r="CX209" s="29" t="str">
        <f>IFERROR(IF(VLOOKUP($E209,'Dec 2015'!$D$1:$Z$500,3,FALSE)=G209,"-","Wrong PO"),"new")</f>
        <v>new</v>
      </c>
      <c r="CY209" s="32" t="str">
        <f>IF(CX209="wrong PO",(VLOOKUP($E209,'Dec 2015'!$D$1:$Z$500,3,FALSE)),"")</f>
        <v/>
      </c>
      <c r="CZ209" s="29" t="str">
        <f>IFERROR(IF(VLOOKUP($E209,'Nov 2015'!$D$1:$Z$500,3,FALSE)=G209,"-","Wrong PO"),"new")</f>
        <v>new</v>
      </c>
      <c r="DA209" s="32" t="str">
        <f>IF(CZ209="wrong PO",(VLOOKUP($E209,'Nov 2015'!$D$1:$Z$500,3,FALSE)),"")</f>
        <v/>
      </c>
      <c r="DB209" s="29" t="str">
        <f>IFERROR(IF(VLOOKUP($E209,'Oct 2015'!$D$1:$Z$500,3,FALSE)=G209,"-","Wrong PO"),"new")</f>
        <v>new</v>
      </c>
      <c r="DC209" s="32" t="str">
        <f>IF(DB209="wrong PO",(VLOOKUP($E209,'Oct 2015'!$D$1:$Z$500,3,FALSE)),"")</f>
        <v/>
      </c>
      <c r="DD209" s="29" t="str">
        <f>IFERROR(IF(VLOOKUP($E209,'Sep 2015'!$D$1:$Z$500,3,FALSE)=G209,"-","Wrong PO"),"new")</f>
        <v>new</v>
      </c>
      <c r="DE209" s="32" t="str">
        <f>IF(DD209="wrong PO",(VLOOKUP($E209,'Sep 2015'!$D$1:$Z$500,3,FALSE)),"")</f>
        <v/>
      </c>
    </row>
    <row r="210" spans="1:109">
      <c r="A210" s="115">
        <v>45</v>
      </c>
      <c r="B210" s="2" t="s">
        <v>841</v>
      </c>
      <c r="C210" s="2" t="s">
        <v>510</v>
      </c>
      <c r="D210" s="2" t="s">
        <v>76</v>
      </c>
      <c r="E210" s="2" t="s">
        <v>335</v>
      </c>
      <c r="F210" s="2" t="s">
        <v>750</v>
      </c>
      <c r="G210" s="21" t="s">
        <v>94</v>
      </c>
      <c r="H210" s="21" t="str">
        <f>IFERROR(VLOOKUP($E210,'Wayne Master'!$B$1:$C$315,2,FALSE),"not on master")</f>
        <v>Call</v>
      </c>
      <c r="I210" s="11" t="s">
        <v>2109</v>
      </c>
      <c r="J210" s="3">
        <v>42444</v>
      </c>
      <c r="K210" s="2" t="s">
        <v>39</v>
      </c>
      <c r="L210" s="2" t="s">
        <v>751</v>
      </c>
      <c r="M210" s="2" t="s">
        <v>30</v>
      </c>
      <c r="N210" s="2" t="s">
        <v>31</v>
      </c>
      <c r="O210" s="2" t="s">
        <v>32</v>
      </c>
      <c r="P210" s="4">
        <v>12</v>
      </c>
      <c r="Q210" s="4">
        <v>12</v>
      </c>
      <c r="R210" s="4">
        <v>0</v>
      </c>
      <c r="S210" s="5">
        <v>0</v>
      </c>
      <c r="T210" s="4">
        <v>13</v>
      </c>
      <c r="U210" s="4">
        <v>13</v>
      </c>
      <c r="V210" s="4">
        <v>0</v>
      </c>
      <c r="W210" s="5">
        <v>0</v>
      </c>
      <c r="X210" s="5">
        <v>0</v>
      </c>
      <c r="Y210" s="14">
        <v>0</v>
      </c>
      <c r="Z210" s="14">
        <v>0</v>
      </c>
      <c r="AA210" s="14">
        <v>0</v>
      </c>
      <c r="AB210" s="4">
        <v>24580</v>
      </c>
      <c r="AC210" s="55"/>
      <c r="AD210" s="59">
        <f>SUM(AI210,AM210,AQ210,AU210,AY210,BC210,BG210,BK210,BO210,BS210,BW210,CA210)</f>
        <v>0</v>
      </c>
      <c r="AE210" s="59">
        <f>(Q210*0.0169)+(U210*0.0598)</f>
        <v>0.98019999999999996</v>
      </c>
      <c r="AF210" s="102" t="str">
        <f>IFERROR(IFERROR(VLOOKUP($G210,'FPO034'!$J$9:$Q$196,7,FALSE),(VLOOKUP($H210,'FPO034'!$J$9:$Q$196,7,FALSE))),"No PO")</f>
        <v>No PO</v>
      </c>
      <c r="AG210" s="102" t="str">
        <f>IFERROR(IFERROR(VLOOKUP($G210,'FPO034'!$J$9:$Q$196,8,FALSE),(VLOOKUP($H210,'FPO034'!$J$9:$Q$196,8,FALSE))),"No PO")</f>
        <v>No PO</v>
      </c>
      <c r="AH210" s="102" t="str">
        <f>IF(AG210&lt;&gt;0,"No",IF(AD210&gt;AF210,"No",IF(AD210/AE210&lt;1,"--",IF(AD210/AE210&lt;1.02,"Maybe","No"))))</f>
        <v>No</v>
      </c>
      <c r="AI210" s="59" t="str">
        <f>IFERROR(VLOOKUP($E210,'Rev2 Aug 16'!$D$1:$Z$300,22,FALSE),"-")</f>
        <v>-</v>
      </c>
      <c r="AJ210" s="59" t="str">
        <f>IFERROR(VLOOKUP($E210,'Rev2 Aug 16'!$D$1:$Z$300,5,FALSE),"-")</f>
        <v>-</v>
      </c>
      <c r="AK210" s="59" t="str">
        <f>IFERROR(VLOOKUP(AJ210,'Paid Invoices'!$F$6:$I$381,3,FALSE),"")</f>
        <v/>
      </c>
      <c r="AL210" s="59" t="str">
        <f>IFERROR(VLOOKUP(AJ210,'Open Invoices'!$D$1:$E$3000,2,FALSE),"")</f>
        <v/>
      </c>
      <c r="AM210" s="59" t="str">
        <f>IFERROR(VLOOKUP($E210,'Rev2 July 16'!$D$1:$Z$300,22,FALSE),"-")</f>
        <v>-</v>
      </c>
      <c r="AN210" s="59" t="str">
        <f>IFERROR(VLOOKUP($E210,'Rev2 July 16'!$D$1:$Z$300,5,FALSE),"-")</f>
        <v>-</v>
      </c>
      <c r="AO210" s="59" t="str">
        <f>IFERROR(VLOOKUP(AN210,'Paid Invoices'!$F$6:$I$381,3,FALSE),"")</f>
        <v/>
      </c>
      <c r="AP210" s="59" t="str">
        <f>IFERROR(VLOOKUP(AN210,'Open Invoices'!$D$1:$E$3000,2,FALSE),"")</f>
        <v/>
      </c>
      <c r="AQ210" s="59">
        <f>IFERROR(VLOOKUP($E210,'Rev June 16'!$D$1:$Z$300,22,FALSE),"-")</f>
        <v>0</v>
      </c>
      <c r="AR210" s="59" t="str">
        <f>IFERROR(VLOOKUP($E210,'Rev June 16'!$D$1:$Z$300,4,FALSE),"-")</f>
        <v>WAY2001F6A</v>
      </c>
      <c r="AS210" s="59" t="str">
        <f>IFERROR(VLOOKUP(AR210,'Paid Invoices'!$F$6:$I$381,3,FALSE),"")</f>
        <v/>
      </c>
      <c r="AT210" s="59" t="str">
        <f>IFERROR(VLOOKUP(AR210,'Open Invoices'!$D$1:$E$3000,2,FALSE),"")</f>
        <v/>
      </c>
      <c r="AU210" s="59" t="str">
        <f>IFERROR(VLOOKUP($E210,'May 2016'!$D$1:$Z$300,22,FALSE),"-")</f>
        <v>-</v>
      </c>
      <c r="AV210" s="59" t="str">
        <f>IFERROR(VLOOKUP($E210,'May 2016'!$D$1:$Z$300,4,FALSE),"-")</f>
        <v>-</v>
      </c>
      <c r="AW210" s="59" t="str">
        <f>IFERROR(VLOOKUP(AV210,'Paid Invoices'!$F$6:$I$381,3,FALSE),"")</f>
        <v/>
      </c>
      <c r="AX210" s="59" t="str">
        <f>IFERROR(VLOOKUP(AV210,'Open Invoices'!$D$1:$E$3000,2,FALSE),"")</f>
        <v/>
      </c>
      <c r="AY210" s="59" t="str">
        <f>IFERROR(VLOOKUP($E210,'Apr 2016'!$D$1:$Z$300,22,FALSE),"-")</f>
        <v>-</v>
      </c>
      <c r="AZ210" s="59" t="str">
        <f>IFERROR(VLOOKUP($E210,'Apr 2016'!$D$1:$Z$300,4,FALSE),"-")</f>
        <v>-</v>
      </c>
      <c r="BA210" s="59" t="str">
        <f>IFERROR(VLOOKUP(AZ210,'Paid Invoices'!$F$6:$I$381,3,FALSE),"")</f>
        <v/>
      </c>
      <c r="BB210" s="59" t="str">
        <f>IFERROR(VLOOKUP(AZ210,'Open Invoices'!$D$1:$E$3000,2,FALSE),"")</f>
        <v/>
      </c>
      <c r="BC210" s="59">
        <f>IFERROR(VLOOKUP($E210,'Mar 2016'!$D$1:$Z$300,22,FALSE),"-")</f>
        <v>0</v>
      </c>
      <c r="BD210" s="59" t="str">
        <f>IFERROR(VLOOKUP($E210,'Mar 2016'!$D$1:$Z$300,4,FALSE),"-")</f>
        <v>WAY2001C6A</v>
      </c>
      <c r="BE210" s="59" t="str">
        <f>IFERROR(VLOOKUP(BD210,'Paid Invoices'!$F$6:$I$381,3,FALSE),"")</f>
        <v/>
      </c>
      <c r="BF210" s="59" t="str">
        <f>IFERROR(VLOOKUP(BD210,'Open Invoices'!$D$1:$E$3000,2,FALSE),"")</f>
        <v/>
      </c>
      <c r="BG210" s="59" t="str">
        <f>IFERROR(VLOOKUP($E210,'Feb 2016'!$D$1:$Z$300,22,FALSE),"-")</f>
        <v>-</v>
      </c>
      <c r="BH210" s="59" t="str">
        <f>IFERROR(VLOOKUP($E210,'Feb 2016'!$D$1:$Z$300,4,FALSE),"-")</f>
        <v>-</v>
      </c>
      <c r="BI210" s="59" t="str">
        <f>IFERROR(VLOOKUP(BH210,'Paid Invoices'!$F$6:$I$381,3,FALSE),"")</f>
        <v/>
      </c>
      <c r="BJ210" s="59" t="str">
        <f>IFERROR(VLOOKUP(BH210,'Open Invoices'!$D$1:$E$3000,2,FALSE),"")</f>
        <v/>
      </c>
      <c r="BK210" s="59" t="str">
        <f>IFERROR(VLOOKUP($E210,'Jan 2016'!$D$1:$Z$300,22,FALSE),"-")</f>
        <v>-</v>
      </c>
      <c r="BL210" s="59" t="str">
        <f>IFERROR(VLOOKUP($E210,'Jan 2016'!$D$1:$Z$300,4,FALSE),"-")</f>
        <v>-</v>
      </c>
      <c r="BM210" s="59" t="str">
        <f>IFERROR(VLOOKUP(BL210,'Paid Invoices'!$F$6:$I$381,3,FALSE),"")</f>
        <v/>
      </c>
      <c r="BN210" s="59" t="str">
        <f>IFERROR(VLOOKUP(BL210,'Open Invoices'!$D$1:$E$3000,2,FALSE),"")</f>
        <v/>
      </c>
      <c r="BO210" s="59" t="str">
        <f>IFERROR(VLOOKUP($E210,'Dec 2015'!$D$1:$Z$300,22,FALSE),"-")</f>
        <v>-</v>
      </c>
      <c r="BP210" s="59" t="str">
        <f>IFERROR(VLOOKUP($E210,'Dec 2015'!$D$1:$Z$300,4,FALSE),"-")</f>
        <v>-</v>
      </c>
      <c r="BQ210" s="59" t="str">
        <f>IFERROR(VLOOKUP(BP210,'Paid Invoices'!$F$6:$I$381,3,FALSE),"")</f>
        <v/>
      </c>
      <c r="BR210" s="59" t="str">
        <f>IFERROR(VLOOKUP(BP210,'Open Invoices'!$D$1:$E$3000,2,FALSE),"")</f>
        <v/>
      </c>
      <c r="BS210" s="59" t="str">
        <f>IFERROR(VLOOKUP($E210,'Nov 2015'!$D$1:$Z$300,22,FALSE),"-")</f>
        <v>-</v>
      </c>
      <c r="BT210" s="59" t="str">
        <f>IFERROR(VLOOKUP($E210,'Nov 2015'!$D$1:$Z$300,4,FALSE),"-")</f>
        <v>-</v>
      </c>
      <c r="BU210" s="59" t="str">
        <f>IFERROR(VLOOKUP(BT210,'Paid Invoices'!$F$6:$I$381,3,FALSE),"")</f>
        <v/>
      </c>
      <c r="BV210" s="59" t="str">
        <f>IFERROR(VLOOKUP(BT210,'Open Invoices'!$D$1:$E$3000,2,FALSE),"")</f>
        <v/>
      </c>
      <c r="BW210" s="59" t="str">
        <f>IFERROR(VLOOKUP($E210,'Oct 2015'!$D$1:$Z$300,22,FALSE),"-")</f>
        <v>-</v>
      </c>
      <c r="BX210" s="59" t="str">
        <f>IFERROR(VLOOKUP($E210,'Oct 2015'!$D$1:$Z$300,4,FALSE),"-")</f>
        <v>-</v>
      </c>
      <c r="BY210" s="59" t="str">
        <f>IFERROR(VLOOKUP(BX210,'Paid Invoices'!$F$6:$I$381,3,FALSE),"")</f>
        <v/>
      </c>
      <c r="BZ210" s="59" t="str">
        <f>IFERROR(VLOOKUP(BX210,'Open Invoices'!$D$1:$E$3000,2,FALSE),"")</f>
        <v/>
      </c>
      <c r="CA210" s="59" t="str">
        <f>IFERROR(VLOOKUP($E210,'Sep 2015'!$D$1:$Z$300,22,FALSE),"-")</f>
        <v>-</v>
      </c>
      <c r="CB210" s="59" t="str">
        <f>IFERROR(VLOOKUP($E210,'Sep 2015'!$D$1:$Z$300,4,FALSE),"-")</f>
        <v>-</v>
      </c>
      <c r="CC210" s="59" t="str">
        <f>IFERROR(VLOOKUP(CB210,'Paid Invoices'!$F$6:$I$381,3,FALSE),"")</f>
        <v/>
      </c>
      <c r="CD210" s="59" t="str">
        <f>IFERROR(VLOOKUP(CB210,'Open Invoices'!$D$1:$E$3000,2,FALSE),"")</f>
        <v/>
      </c>
      <c r="CE210" s="52"/>
      <c r="CF210" s="52" t="s">
        <v>2115</v>
      </c>
      <c r="CG210" s="49" t="str">
        <f>IFERROR(IFERROR(VLOOKUP($E210,'Asset Group  All Assets'!$B$1:$C$500,2,FALSE),(VLOOKUP($E210,'Missing-WSU-POs'!$B$1:$D$500,3,FALSE))),"?")</f>
        <v>Needed</v>
      </c>
      <c r="CH210" s="31" t="str">
        <f>IF(G210="","",G210)</f>
        <v/>
      </c>
      <c r="CI210" s="31" t="str">
        <f>IF(CG210=CH210,"","Wrong PO")</f>
        <v>Wrong PO</v>
      </c>
      <c r="CJ210" s="29" t="str">
        <f>IFERROR(IF(VLOOKUP($E210,'Org July 2016 '!$D$1:$Z$500,3,FALSE)=G210,"-","Wrong PO"),"new")</f>
        <v>-</v>
      </c>
      <c r="CK210" s="32" t="str">
        <f>IF(CJ210="wrong PO",(VLOOKUP($E210,'Org July 2016 '!$D$1:$Z$500,3,FALSE)),"")</f>
        <v/>
      </c>
      <c r="CL210" s="29" t="str">
        <f>IFERROR(IF(VLOOKUP($E210,'Org June 2016 '!$D$1:$Z$500,3,FALSE)=G210,"-","Wrong PO"),"new")</f>
        <v>-</v>
      </c>
      <c r="CM210" s="32" t="str">
        <f>IF(CL210="wrong PO",(VLOOKUP($E210,'Org June 2016 '!$D$1:$Z$500,3,FALSE)),"")</f>
        <v/>
      </c>
      <c r="CN210" s="29" t="str">
        <f>IFERROR(IF(VLOOKUP($E210,'May 2016'!D45:Z544,3,FALSE)=G210,"-","Wrong PO"),"new")</f>
        <v>new</v>
      </c>
      <c r="CO210" s="32" t="str">
        <f>IF(CN210="wrong PO",(VLOOKUP($E210,'May 2016'!D45:Z544,3,FALSE)),"")</f>
        <v/>
      </c>
      <c r="CP210" s="29" t="str">
        <f>IFERROR(IF(VLOOKUP($E210,'Apr 2016'!$D$1:$Z$500,3,FALSE)=G210,"-","Wrong PO"),"new")</f>
        <v>new</v>
      </c>
      <c r="CQ210" s="32" t="str">
        <f>IF(CP210="wrong PO",(VLOOKUP($E210,'Apr 2016'!$D$1:$Z$500,3,FALSE)),"")</f>
        <v/>
      </c>
      <c r="CR210" s="32" t="str">
        <f>IFERROR(IF(VLOOKUP($E210,'Mar 2016'!$D$1:$Z$500,3,FALSE)=G210,"-","Wrong PO"),"new")</f>
        <v>-</v>
      </c>
      <c r="CS210" s="32" t="str">
        <f>IF(CP210="wrong PO",(VLOOKUP($E210,'Mar 2016'!$D$1:$Z$500,3,FALSE)),"")</f>
        <v/>
      </c>
      <c r="CT210" s="32" t="str">
        <f>IFERROR(IF(VLOOKUP($E210,'Feb 2016'!$D$1:$Z$500,3,FALSE)=G210,"-","Wrong PO"),"new")</f>
        <v>new</v>
      </c>
      <c r="CU210" s="32" t="str">
        <f>IF(CP210="wrong PO",(VLOOKUP($E210,'Feb 2016'!$D$1:$Z$500,3,FALSE)),"")</f>
        <v/>
      </c>
      <c r="CV210" s="29" t="str">
        <f>IFERROR(IF(VLOOKUP($E210,'Jan 2016'!$D$1:$Z$500,3,FALSE)=G210,"-","Wrong PO"),"new")</f>
        <v>new</v>
      </c>
      <c r="CW210" s="32" t="str">
        <f>IF(CV210="wrong PO",(VLOOKUP($E210,'Jan 2016'!$D$1:$Z$500,3,FALSE)),"")</f>
        <v/>
      </c>
      <c r="CX210" s="29" t="str">
        <f>IFERROR(IF(VLOOKUP($E210,'Dec 2015'!$D$1:$Z$500,3,FALSE)=G210,"-","Wrong PO"),"new")</f>
        <v>new</v>
      </c>
      <c r="CY210" s="32" t="str">
        <f>IF(CX210="wrong PO",(VLOOKUP($E210,'Dec 2015'!$D$1:$Z$500,3,FALSE)),"")</f>
        <v/>
      </c>
      <c r="CZ210" s="29" t="str">
        <f>IFERROR(IF(VLOOKUP($E210,'Nov 2015'!$D$1:$Z$500,3,FALSE)=G210,"-","Wrong PO"),"new")</f>
        <v>new</v>
      </c>
      <c r="DA210" s="32" t="str">
        <f>IF(CZ210="wrong PO",(VLOOKUP($E210,'Nov 2015'!$D$1:$Z$500,3,FALSE)),"")</f>
        <v/>
      </c>
      <c r="DB210" s="29" t="str">
        <f>IFERROR(IF(VLOOKUP($E210,'Oct 2015'!$D$1:$Z$500,3,FALSE)=G210,"-","Wrong PO"),"new")</f>
        <v>new</v>
      </c>
      <c r="DC210" s="32" t="str">
        <f>IF(DB210="wrong PO",(VLOOKUP($E210,'Oct 2015'!$D$1:$Z$500,3,FALSE)),"")</f>
        <v/>
      </c>
      <c r="DD210" s="29" t="str">
        <f>IFERROR(IF(VLOOKUP($E210,'Sep 2015'!$D$1:$Z$500,3,FALSE)=G210,"-","Wrong PO"),"new")</f>
        <v>new</v>
      </c>
      <c r="DE210" s="32" t="str">
        <f>IF(DD210="wrong PO",(VLOOKUP($E210,'Sep 2015'!$D$1:$Z$500,3,FALSE)),"")</f>
        <v/>
      </c>
    </row>
    <row r="211" spans="1:109">
      <c r="A211" s="115">
        <v>46</v>
      </c>
      <c r="B211" s="2" t="s">
        <v>841</v>
      </c>
      <c r="C211" s="2" t="s">
        <v>510</v>
      </c>
      <c r="D211" s="2" t="s">
        <v>76</v>
      </c>
      <c r="E211" s="2" t="s">
        <v>348</v>
      </c>
      <c r="F211" s="2" t="s">
        <v>750</v>
      </c>
      <c r="G211" s="21" t="s">
        <v>94</v>
      </c>
      <c r="H211" s="21" t="str">
        <f>IFERROR(VLOOKUP($E211,'Wayne Master'!$B$1:$C$315,2,FALSE),"not on master")</f>
        <v>Call</v>
      </c>
      <c r="I211" s="11" t="s">
        <v>2109</v>
      </c>
      <c r="J211" s="3">
        <v>42444</v>
      </c>
      <c r="K211" s="2" t="s">
        <v>39</v>
      </c>
      <c r="L211" s="2" t="s">
        <v>751</v>
      </c>
      <c r="M211" s="2" t="s">
        <v>30</v>
      </c>
      <c r="N211" s="2" t="s">
        <v>31</v>
      </c>
      <c r="O211" s="2" t="s">
        <v>32</v>
      </c>
      <c r="P211" s="4">
        <v>6</v>
      </c>
      <c r="Q211" s="4">
        <v>6</v>
      </c>
      <c r="R211" s="4">
        <v>0</v>
      </c>
      <c r="S211" s="5">
        <v>0</v>
      </c>
      <c r="T211" s="4">
        <v>12</v>
      </c>
      <c r="U211" s="4">
        <v>12</v>
      </c>
      <c r="V211" s="4">
        <v>0</v>
      </c>
      <c r="W211" s="5">
        <v>0</v>
      </c>
      <c r="X211" s="5">
        <v>0</v>
      </c>
      <c r="Y211" s="14">
        <v>0</v>
      </c>
      <c r="Z211" s="14">
        <v>0</v>
      </c>
      <c r="AA211" s="14">
        <v>0</v>
      </c>
      <c r="AB211" s="4">
        <v>24580</v>
      </c>
      <c r="AC211" s="55"/>
      <c r="AD211" s="59">
        <f>SUM(AI211,AM211,AQ211,AU211,AY211,BC211,BG211,BK211,BO211,BS211,BW211,CA211)</f>
        <v>0</v>
      </c>
      <c r="AE211" s="59">
        <f>(Q211*0.0169)+(U211*0.0598)</f>
        <v>0.81899999999999995</v>
      </c>
      <c r="AF211" s="102" t="str">
        <f>IFERROR(IFERROR(VLOOKUP($G211,'FPO034'!$J$9:$Q$196,7,FALSE),(VLOOKUP($H211,'FPO034'!$J$9:$Q$196,7,FALSE))),"No PO")</f>
        <v>No PO</v>
      </c>
      <c r="AG211" s="102" t="str">
        <f>IFERROR(IFERROR(VLOOKUP($G211,'FPO034'!$J$9:$Q$196,8,FALSE),(VLOOKUP($H211,'FPO034'!$J$9:$Q$196,8,FALSE))),"No PO")</f>
        <v>No PO</v>
      </c>
      <c r="AH211" s="102" t="str">
        <f>IF(AG211&lt;&gt;0,"No",IF(AD211&gt;AF211,"No",IF(AD211/AE211&lt;1,"--",IF(AD211/AE211&lt;1.02,"Maybe","No"))))</f>
        <v>No</v>
      </c>
      <c r="AI211" s="59" t="str">
        <f>IFERROR(VLOOKUP($E211,'Rev2 Aug 16'!$D$1:$Z$300,22,FALSE),"-")</f>
        <v>-</v>
      </c>
      <c r="AJ211" s="59" t="str">
        <f>IFERROR(VLOOKUP($E211,'Rev2 Aug 16'!$D$1:$Z$300,5,FALSE),"-")</f>
        <v>-</v>
      </c>
      <c r="AK211" s="59" t="str">
        <f>IFERROR(VLOOKUP(AJ211,'Paid Invoices'!$F$6:$I$381,3,FALSE),"")</f>
        <v/>
      </c>
      <c r="AL211" s="59" t="str">
        <f>IFERROR(VLOOKUP(AJ211,'Open Invoices'!$D$1:$E$3000,2,FALSE),"")</f>
        <v/>
      </c>
      <c r="AM211" s="59" t="str">
        <f>IFERROR(VLOOKUP($E211,'Rev2 July 16'!$D$1:$Z$300,22,FALSE),"-")</f>
        <v>-</v>
      </c>
      <c r="AN211" s="59" t="str">
        <f>IFERROR(VLOOKUP($E211,'Rev2 July 16'!$D$1:$Z$300,5,FALSE),"-")</f>
        <v>-</v>
      </c>
      <c r="AO211" s="59" t="str">
        <f>IFERROR(VLOOKUP(AN211,'Paid Invoices'!$F$6:$I$381,3,FALSE),"")</f>
        <v/>
      </c>
      <c r="AP211" s="59" t="str">
        <f>IFERROR(VLOOKUP(AN211,'Open Invoices'!$D$1:$E$3000,2,FALSE),"")</f>
        <v/>
      </c>
      <c r="AQ211" s="59">
        <f>IFERROR(VLOOKUP($E211,'Rev June 16'!$D$1:$Z$300,22,FALSE),"-")</f>
        <v>0</v>
      </c>
      <c r="AR211" s="59" t="str">
        <f>IFERROR(VLOOKUP($E211,'Rev June 16'!$D$1:$Z$300,4,FALSE),"-")</f>
        <v>WAY2001F6A</v>
      </c>
      <c r="AS211" s="59" t="str">
        <f>IFERROR(VLOOKUP(AR211,'Paid Invoices'!$F$6:$I$381,3,FALSE),"")</f>
        <v/>
      </c>
      <c r="AT211" s="59" t="str">
        <f>IFERROR(VLOOKUP(AR211,'Open Invoices'!$D$1:$E$3000,2,FALSE),"")</f>
        <v/>
      </c>
      <c r="AU211" s="59" t="str">
        <f>IFERROR(VLOOKUP($E211,'May 2016'!$D$1:$Z$300,22,FALSE),"-")</f>
        <v>-</v>
      </c>
      <c r="AV211" s="59" t="str">
        <f>IFERROR(VLOOKUP($E211,'May 2016'!$D$1:$Z$300,4,FALSE),"-")</f>
        <v>-</v>
      </c>
      <c r="AW211" s="59" t="str">
        <f>IFERROR(VLOOKUP(AV211,'Paid Invoices'!$F$6:$I$381,3,FALSE),"")</f>
        <v/>
      </c>
      <c r="AX211" s="59" t="str">
        <f>IFERROR(VLOOKUP(AV211,'Open Invoices'!$D$1:$E$3000,2,FALSE),"")</f>
        <v/>
      </c>
      <c r="AY211" s="59" t="str">
        <f>IFERROR(VLOOKUP($E211,'Apr 2016'!$D$1:$Z$300,22,FALSE),"-")</f>
        <v>-</v>
      </c>
      <c r="AZ211" s="59" t="str">
        <f>IFERROR(VLOOKUP($E211,'Apr 2016'!$D$1:$Z$300,4,FALSE),"-")</f>
        <v>-</v>
      </c>
      <c r="BA211" s="59" t="str">
        <f>IFERROR(VLOOKUP(AZ211,'Paid Invoices'!$F$6:$I$381,3,FALSE),"")</f>
        <v/>
      </c>
      <c r="BB211" s="59" t="str">
        <f>IFERROR(VLOOKUP(AZ211,'Open Invoices'!$D$1:$E$3000,2,FALSE),"")</f>
        <v/>
      </c>
      <c r="BC211" s="59">
        <f>IFERROR(VLOOKUP($E211,'Mar 2016'!$D$1:$Z$300,22,FALSE),"-")</f>
        <v>0</v>
      </c>
      <c r="BD211" s="59" t="str">
        <f>IFERROR(VLOOKUP($E211,'Mar 2016'!$D$1:$Z$300,4,FALSE),"-")</f>
        <v>WAY2001C6A</v>
      </c>
      <c r="BE211" s="59" t="str">
        <f>IFERROR(VLOOKUP(BD211,'Paid Invoices'!$F$6:$I$381,3,FALSE),"")</f>
        <v/>
      </c>
      <c r="BF211" s="59" t="str">
        <f>IFERROR(VLOOKUP(BD211,'Open Invoices'!$D$1:$E$3000,2,FALSE),"")</f>
        <v/>
      </c>
      <c r="BG211" s="59" t="str">
        <f>IFERROR(VLOOKUP($E211,'Feb 2016'!$D$1:$Z$300,22,FALSE),"-")</f>
        <v>-</v>
      </c>
      <c r="BH211" s="59" t="str">
        <f>IFERROR(VLOOKUP($E211,'Feb 2016'!$D$1:$Z$300,4,FALSE),"-")</f>
        <v>-</v>
      </c>
      <c r="BI211" s="59" t="str">
        <f>IFERROR(VLOOKUP(BH211,'Paid Invoices'!$F$6:$I$381,3,FALSE),"")</f>
        <v/>
      </c>
      <c r="BJ211" s="59" t="str">
        <f>IFERROR(VLOOKUP(BH211,'Open Invoices'!$D$1:$E$3000,2,FALSE),"")</f>
        <v/>
      </c>
      <c r="BK211" s="59" t="str">
        <f>IFERROR(VLOOKUP($E211,'Jan 2016'!$D$1:$Z$300,22,FALSE),"-")</f>
        <v>-</v>
      </c>
      <c r="BL211" s="59" t="str">
        <f>IFERROR(VLOOKUP($E211,'Jan 2016'!$D$1:$Z$300,4,FALSE),"-")</f>
        <v>-</v>
      </c>
      <c r="BM211" s="59" t="str">
        <f>IFERROR(VLOOKUP(BL211,'Paid Invoices'!$F$6:$I$381,3,FALSE),"")</f>
        <v/>
      </c>
      <c r="BN211" s="59" t="str">
        <f>IFERROR(VLOOKUP(BL211,'Open Invoices'!$D$1:$E$3000,2,FALSE),"")</f>
        <v/>
      </c>
      <c r="BO211" s="59" t="str">
        <f>IFERROR(VLOOKUP($E211,'Dec 2015'!$D$1:$Z$300,22,FALSE),"-")</f>
        <v>-</v>
      </c>
      <c r="BP211" s="59" t="str">
        <f>IFERROR(VLOOKUP($E211,'Dec 2015'!$D$1:$Z$300,4,FALSE),"-")</f>
        <v>-</v>
      </c>
      <c r="BQ211" s="59" t="str">
        <f>IFERROR(VLOOKUP(BP211,'Paid Invoices'!$F$6:$I$381,3,FALSE),"")</f>
        <v/>
      </c>
      <c r="BR211" s="59" t="str">
        <f>IFERROR(VLOOKUP(BP211,'Open Invoices'!$D$1:$E$3000,2,FALSE),"")</f>
        <v/>
      </c>
      <c r="BS211" s="59" t="str">
        <f>IFERROR(VLOOKUP($E211,'Nov 2015'!$D$1:$Z$300,22,FALSE),"-")</f>
        <v>-</v>
      </c>
      <c r="BT211" s="59" t="str">
        <f>IFERROR(VLOOKUP($E211,'Nov 2015'!$D$1:$Z$300,4,FALSE),"-")</f>
        <v>-</v>
      </c>
      <c r="BU211" s="59" t="str">
        <f>IFERROR(VLOOKUP(BT211,'Paid Invoices'!$F$6:$I$381,3,FALSE),"")</f>
        <v/>
      </c>
      <c r="BV211" s="59" t="str">
        <f>IFERROR(VLOOKUP(BT211,'Open Invoices'!$D$1:$E$3000,2,FALSE),"")</f>
        <v/>
      </c>
      <c r="BW211" s="59" t="str">
        <f>IFERROR(VLOOKUP($E211,'Oct 2015'!$D$1:$Z$300,22,FALSE),"-")</f>
        <v>-</v>
      </c>
      <c r="BX211" s="59" t="str">
        <f>IFERROR(VLOOKUP($E211,'Oct 2015'!$D$1:$Z$300,4,FALSE),"-")</f>
        <v>-</v>
      </c>
      <c r="BY211" s="59" t="str">
        <f>IFERROR(VLOOKUP(BX211,'Paid Invoices'!$F$6:$I$381,3,FALSE),"")</f>
        <v/>
      </c>
      <c r="BZ211" s="59" t="str">
        <f>IFERROR(VLOOKUP(BX211,'Open Invoices'!$D$1:$E$3000,2,FALSE),"")</f>
        <v/>
      </c>
      <c r="CA211" s="59" t="str">
        <f>IFERROR(VLOOKUP($E211,'Sep 2015'!$D$1:$Z$300,22,FALSE),"-")</f>
        <v>-</v>
      </c>
      <c r="CB211" s="59" t="str">
        <f>IFERROR(VLOOKUP($E211,'Sep 2015'!$D$1:$Z$300,4,FALSE),"-")</f>
        <v>-</v>
      </c>
      <c r="CC211" s="59" t="str">
        <f>IFERROR(VLOOKUP(CB211,'Paid Invoices'!$F$6:$I$381,3,FALSE),"")</f>
        <v/>
      </c>
      <c r="CD211" s="59" t="str">
        <f>IFERROR(VLOOKUP(CB211,'Open Invoices'!$D$1:$E$3000,2,FALSE),"")</f>
        <v/>
      </c>
      <c r="CE211" s="52"/>
      <c r="CF211" s="52" t="s">
        <v>2115</v>
      </c>
      <c r="CG211" s="49" t="str">
        <f>IFERROR(IFERROR(VLOOKUP($E211,'Asset Group  All Assets'!$B$1:$C$500,2,FALSE),(VLOOKUP($E211,'Missing-WSU-POs'!$B$1:$D$500,3,FALSE))),"?")</f>
        <v>Needed</v>
      </c>
      <c r="CH211" s="31" t="str">
        <f>IF(G211="","",G211)</f>
        <v/>
      </c>
      <c r="CI211" s="31" t="str">
        <f>IF(CG211=CH211,"","Wrong PO")</f>
        <v>Wrong PO</v>
      </c>
      <c r="CJ211" s="29" t="str">
        <f>IFERROR(IF(VLOOKUP($E211,'Org July 2016 '!$D$1:$Z$500,3,FALSE)=G211,"-","Wrong PO"),"new")</f>
        <v>-</v>
      </c>
      <c r="CK211" s="32" t="str">
        <f>IF(CJ211="wrong PO",(VLOOKUP($E211,'Org July 2016 '!$D$1:$Z$500,3,FALSE)),"")</f>
        <v/>
      </c>
      <c r="CL211" s="29" t="str">
        <f>IFERROR(IF(VLOOKUP($E211,'Org June 2016 '!$D$1:$Z$500,3,FALSE)=G211,"-","Wrong PO"),"new")</f>
        <v>-</v>
      </c>
      <c r="CM211" s="32" t="str">
        <f>IF(CL211="wrong PO",(VLOOKUP($E211,'Org June 2016 '!$D$1:$Z$500,3,FALSE)),"")</f>
        <v/>
      </c>
      <c r="CN211" s="29" t="str">
        <f>IFERROR(IF(VLOOKUP($E211,'May 2016'!D46:Z545,3,FALSE)=G211,"-","Wrong PO"),"new")</f>
        <v>new</v>
      </c>
      <c r="CO211" s="32" t="str">
        <f>IF(CN211="wrong PO",(VLOOKUP($E211,'May 2016'!D46:Z545,3,FALSE)),"")</f>
        <v/>
      </c>
      <c r="CP211" s="29" t="str">
        <f>IFERROR(IF(VLOOKUP($E211,'Apr 2016'!$D$1:$Z$500,3,FALSE)=G211,"-","Wrong PO"),"new")</f>
        <v>new</v>
      </c>
      <c r="CQ211" s="32" t="str">
        <f>IF(CP211="wrong PO",(VLOOKUP($E211,'Apr 2016'!$D$1:$Z$500,3,FALSE)),"")</f>
        <v/>
      </c>
      <c r="CR211" s="32" t="str">
        <f>IFERROR(IF(VLOOKUP($E211,'Mar 2016'!$D$1:$Z$500,3,FALSE)=G211,"-","Wrong PO"),"new")</f>
        <v>-</v>
      </c>
      <c r="CS211" s="32" t="str">
        <f>IF(CP211="wrong PO",(VLOOKUP($E211,'Mar 2016'!$D$1:$Z$500,3,FALSE)),"")</f>
        <v/>
      </c>
      <c r="CT211" s="32" t="str">
        <f>IFERROR(IF(VLOOKUP($E211,'Feb 2016'!$D$1:$Z$500,3,FALSE)=G211,"-","Wrong PO"),"new")</f>
        <v>new</v>
      </c>
      <c r="CU211" s="32" t="str">
        <f>IF(CP211="wrong PO",(VLOOKUP($E211,'Feb 2016'!$D$1:$Z$500,3,FALSE)),"")</f>
        <v/>
      </c>
      <c r="CV211" s="29" t="str">
        <f>IFERROR(IF(VLOOKUP($E211,'Jan 2016'!$D$1:$Z$500,3,FALSE)=G211,"-","Wrong PO"),"new")</f>
        <v>new</v>
      </c>
      <c r="CW211" s="32" t="str">
        <f>IF(CV211="wrong PO",(VLOOKUP($E211,'Jan 2016'!$D$1:$Z$500,3,FALSE)),"")</f>
        <v/>
      </c>
      <c r="CX211" s="29" t="str">
        <f>IFERROR(IF(VLOOKUP($E211,'Dec 2015'!$D$1:$Z$500,3,FALSE)=G211,"-","Wrong PO"),"new")</f>
        <v>new</v>
      </c>
      <c r="CY211" s="32" t="str">
        <f>IF(CX211="wrong PO",(VLOOKUP($E211,'Dec 2015'!$D$1:$Z$500,3,FALSE)),"")</f>
        <v/>
      </c>
      <c r="CZ211" s="29" t="str">
        <f>IFERROR(IF(VLOOKUP($E211,'Nov 2015'!$D$1:$Z$500,3,FALSE)=G211,"-","Wrong PO"),"new")</f>
        <v>new</v>
      </c>
      <c r="DA211" s="32" t="str">
        <f>IF(CZ211="wrong PO",(VLOOKUP($E211,'Nov 2015'!$D$1:$Z$500,3,FALSE)),"")</f>
        <v/>
      </c>
      <c r="DB211" s="29" t="str">
        <f>IFERROR(IF(VLOOKUP($E211,'Oct 2015'!$D$1:$Z$500,3,FALSE)=G211,"-","Wrong PO"),"new")</f>
        <v>new</v>
      </c>
      <c r="DC211" s="32" t="str">
        <f>IF(DB211="wrong PO",(VLOOKUP($E211,'Oct 2015'!$D$1:$Z$500,3,FALSE)),"")</f>
        <v/>
      </c>
      <c r="DD211" s="29" t="str">
        <f>IFERROR(IF(VLOOKUP($E211,'Sep 2015'!$D$1:$Z$500,3,FALSE)=G211,"-","Wrong PO"),"new")</f>
        <v>new</v>
      </c>
      <c r="DE211" s="32" t="str">
        <f>IF(DD211="wrong PO",(VLOOKUP($E211,'Sep 2015'!$D$1:$Z$500,3,FALSE)),"")</f>
        <v/>
      </c>
    </row>
    <row r="212" spans="1:109">
      <c r="A212" s="115">
        <v>47</v>
      </c>
      <c r="B212" s="2" t="s">
        <v>841</v>
      </c>
      <c r="C212" s="2" t="s">
        <v>510</v>
      </c>
      <c r="D212" s="2" t="s">
        <v>729</v>
      </c>
      <c r="E212" s="2" t="s">
        <v>350</v>
      </c>
      <c r="F212" s="2" t="s">
        <v>67</v>
      </c>
      <c r="G212" s="21" t="s">
        <v>94</v>
      </c>
      <c r="H212" s="21" t="str">
        <f>IFERROR(VLOOKUP($E212,'Wayne Master'!$B$1:$C$315,2,FALSE),"not on master")</f>
        <v>Call</v>
      </c>
      <c r="I212" s="11" t="s">
        <v>2109</v>
      </c>
      <c r="J212" s="3">
        <v>42501</v>
      </c>
      <c r="K212" s="2"/>
      <c r="L212" s="2" t="s">
        <v>722</v>
      </c>
      <c r="M212" s="2" t="s">
        <v>394</v>
      </c>
      <c r="N212" s="2" t="s">
        <v>31</v>
      </c>
      <c r="O212" s="2" t="s">
        <v>382</v>
      </c>
      <c r="P212" s="4">
        <v>3991</v>
      </c>
      <c r="Q212" s="4">
        <v>4385</v>
      </c>
      <c r="R212" s="4">
        <v>394</v>
      </c>
      <c r="S212" s="5">
        <v>10.84</v>
      </c>
      <c r="T212" s="4">
        <v>10</v>
      </c>
      <c r="U212" s="4">
        <v>10</v>
      </c>
      <c r="V212" s="4">
        <v>0</v>
      </c>
      <c r="W212" s="5">
        <v>0</v>
      </c>
      <c r="X212" s="5">
        <v>0</v>
      </c>
      <c r="Y212" s="14">
        <v>10.84</v>
      </c>
      <c r="Z212" s="14">
        <v>0</v>
      </c>
      <c r="AA212" s="14">
        <v>10.84</v>
      </c>
      <c r="AB212" s="4">
        <v>24580</v>
      </c>
      <c r="AC212" s="55"/>
      <c r="AD212" s="59">
        <f>SUM(AI212,AM212,AQ212,AU212,AY212,BC212,BG212,BK212,BO212,BS212,BW212,CA212)</f>
        <v>120.32000000000001</v>
      </c>
      <c r="AE212" s="59">
        <f>(Q212*0.0169)+(U212*0.0598)</f>
        <v>74.704499999999996</v>
      </c>
      <c r="AF212" s="102" t="str">
        <f>IFERROR(IFERROR(VLOOKUP($G212,'FPO034'!$J$9:$Q$196,7,FALSE),(VLOOKUP($H212,'FPO034'!$J$9:$Q$196,7,FALSE))),"No PO")</f>
        <v>No PO</v>
      </c>
      <c r="AG212" s="102" t="str">
        <f>IFERROR(IFERROR(VLOOKUP($G212,'FPO034'!$J$9:$Q$196,8,FALSE),(VLOOKUP($H212,'FPO034'!$J$9:$Q$196,8,FALSE))),"No PO")</f>
        <v>No PO</v>
      </c>
      <c r="AH212" s="102" t="str">
        <f>IF(AG212&lt;&gt;0,"No",IF(AD212&gt;AF212,"No",IF(AD212/AE212&lt;1,"--",IF(AD212/AE212&lt;1.02,"Maybe","No"))))</f>
        <v>No</v>
      </c>
      <c r="AI212" s="59">
        <f>IFERROR(VLOOKUP($E212,'Rev2 Aug 16'!$D$1:$Z$300,22,FALSE),"-")</f>
        <v>10.84</v>
      </c>
      <c r="AJ212" s="59" t="str">
        <f>IFERROR(VLOOKUP($E212,'Rev2 Aug 16'!$D$1:$Z$300,5,FALSE),"-")</f>
        <v>WAY2001H6A</v>
      </c>
      <c r="AK212" s="59" t="str">
        <f>IFERROR(VLOOKUP(AJ212,'Paid Invoices'!$F$6:$I$381,3,FALSE),"")</f>
        <v/>
      </c>
      <c r="AL212" s="59" t="str">
        <f>IFERROR(VLOOKUP(AJ212,'Open Invoices'!$D$1:$E$3000,2,FALSE),"")</f>
        <v/>
      </c>
      <c r="AM212" s="59">
        <f>IFERROR(VLOOKUP($E212,'Rev2 July 16'!$D$1:$Z$300,22,FALSE),"-")</f>
        <v>109.48</v>
      </c>
      <c r="AN212" s="59" t="str">
        <f>IFERROR(VLOOKUP($E212,'Rev2 July 16'!$D$1:$Z$300,5,FALSE),"-")</f>
        <v>WAY2001G6A</v>
      </c>
      <c r="AO212" s="59" t="str">
        <f>IFERROR(VLOOKUP(AN212,'Paid Invoices'!$F$6:$I$381,3,FALSE),"")</f>
        <v/>
      </c>
      <c r="AP212" s="59" t="str">
        <f>IFERROR(VLOOKUP(AN212,'Open Invoices'!$D$1:$E$3000,2,FALSE),"")</f>
        <v/>
      </c>
      <c r="AQ212" s="59">
        <f>IFERROR(VLOOKUP($E212,'Rev June 16'!$D$1:$Z$300,22,FALSE),"-")</f>
        <v>0</v>
      </c>
      <c r="AR212" s="59" t="str">
        <f>IFERROR(VLOOKUP($E212,'Rev June 16'!$D$1:$Z$300,4,FALSE),"-")</f>
        <v>WAY2001F6A</v>
      </c>
      <c r="AS212" s="59" t="str">
        <f>IFERROR(VLOOKUP(AR212,'Paid Invoices'!$F$6:$I$381,3,FALSE),"")</f>
        <v/>
      </c>
      <c r="AT212" s="59" t="str">
        <f>IFERROR(VLOOKUP(AR212,'Open Invoices'!$D$1:$E$3000,2,FALSE),"")</f>
        <v/>
      </c>
      <c r="AU212" s="59" t="str">
        <f>IFERROR(VLOOKUP($E212,'May 2016'!$D$1:$Z$300,22,FALSE),"-")</f>
        <v>-</v>
      </c>
      <c r="AV212" s="59" t="str">
        <f>IFERROR(VLOOKUP($E212,'May 2016'!$D$1:$Z$300,4,FALSE),"-")</f>
        <v>-</v>
      </c>
      <c r="AW212" s="59" t="str">
        <f>IFERROR(VLOOKUP(AV212,'Paid Invoices'!$F$6:$I$381,3,FALSE),"")</f>
        <v/>
      </c>
      <c r="AX212" s="59" t="str">
        <f>IFERROR(VLOOKUP(AV212,'Open Invoices'!$D$1:$E$3000,2,FALSE),"")</f>
        <v/>
      </c>
      <c r="AY212" s="59" t="str">
        <f>IFERROR(VLOOKUP($E212,'Apr 2016'!$D$1:$Z$300,22,FALSE),"-")</f>
        <v>-</v>
      </c>
      <c r="AZ212" s="59" t="str">
        <f>IFERROR(VLOOKUP($E212,'Apr 2016'!$D$1:$Z$300,4,FALSE),"-")</f>
        <v>-</v>
      </c>
      <c r="BA212" s="59" t="str">
        <f>IFERROR(VLOOKUP(AZ212,'Paid Invoices'!$F$6:$I$381,3,FALSE),"")</f>
        <v/>
      </c>
      <c r="BB212" s="59" t="str">
        <f>IFERROR(VLOOKUP(AZ212,'Open Invoices'!$D$1:$E$3000,2,FALSE),"")</f>
        <v/>
      </c>
      <c r="BC212" s="59" t="str">
        <f>IFERROR(VLOOKUP($E212,'Mar 2016'!$D$1:$Z$300,22,FALSE),"-")</f>
        <v>-</v>
      </c>
      <c r="BD212" s="59" t="str">
        <f>IFERROR(VLOOKUP($E212,'Mar 2016'!$D$1:$Z$300,4,FALSE),"-")</f>
        <v>-</v>
      </c>
      <c r="BE212" s="59" t="str">
        <f>IFERROR(VLOOKUP(BD212,'Paid Invoices'!$F$6:$I$381,3,FALSE),"")</f>
        <v/>
      </c>
      <c r="BF212" s="59" t="str">
        <f>IFERROR(VLOOKUP(BD212,'Open Invoices'!$D$1:$E$3000,2,FALSE),"")</f>
        <v/>
      </c>
      <c r="BG212" s="59" t="str">
        <f>IFERROR(VLOOKUP($E212,'Feb 2016'!$D$1:$Z$300,22,FALSE),"-")</f>
        <v>-</v>
      </c>
      <c r="BH212" s="59" t="str">
        <f>IFERROR(VLOOKUP($E212,'Feb 2016'!$D$1:$Z$300,4,FALSE),"-")</f>
        <v>-</v>
      </c>
      <c r="BI212" s="59" t="str">
        <f>IFERROR(VLOOKUP(BH212,'Paid Invoices'!$F$6:$I$381,3,FALSE),"")</f>
        <v/>
      </c>
      <c r="BJ212" s="59" t="str">
        <f>IFERROR(VLOOKUP(BH212,'Open Invoices'!$D$1:$E$3000,2,FALSE),"")</f>
        <v/>
      </c>
      <c r="BK212" s="59" t="str">
        <f>IFERROR(VLOOKUP($E212,'Jan 2016'!$D$1:$Z$300,22,FALSE),"-")</f>
        <v>-</v>
      </c>
      <c r="BL212" s="59" t="str">
        <f>IFERROR(VLOOKUP($E212,'Jan 2016'!$D$1:$Z$300,4,FALSE),"-")</f>
        <v>-</v>
      </c>
      <c r="BM212" s="59" t="str">
        <f>IFERROR(VLOOKUP(BL212,'Paid Invoices'!$F$6:$I$381,3,FALSE),"")</f>
        <v/>
      </c>
      <c r="BN212" s="59" t="str">
        <f>IFERROR(VLOOKUP(BL212,'Open Invoices'!$D$1:$E$3000,2,FALSE),"")</f>
        <v/>
      </c>
      <c r="BO212" s="59" t="str">
        <f>IFERROR(VLOOKUP($E212,'Dec 2015'!$D$1:$Z$300,22,FALSE),"-")</f>
        <v>-</v>
      </c>
      <c r="BP212" s="59" t="str">
        <f>IFERROR(VLOOKUP($E212,'Dec 2015'!$D$1:$Z$300,4,FALSE),"-")</f>
        <v>-</v>
      </c>
      <c r="BQ212" s="59" t="str">
        <f>IFERROR(VLOOKUP(BP212,'Paid Invoices'!$F$6:$I$381,3,FALSE),"")</f>
        <v/>
      </c>
      <c r="BR212" s="59" t="str">
        <f>IFERROR(VLOOKUP(BP212,'Open Invoices'!$D$1:$E$3000,2,FALSE),"")</f>
        <v/>
      </c>
      <c r="BS212" s="59" t="str">
        <f>IFERROR(VLOOKUP($E212,'Nov 2015'!$D$1:$Z$300,22,FALSE),"-")</f>
        <v>-</v>
      </c>
      <c r="BT212" s="59" t="str">
        <f>IFERROR(VLOOKUP($E212,'Nov 2015'!$D$1:$Z$300,4,FALSE),"-")</f>
        <v>-</v>
      </c>
      <c r="BU212" s="59" t="str">
        <f>IFERROR(VLOOKUP(BT212,'Paid Invoices'!$F$6:$I$381,3,FALSE),"")</f>
        <v/>
      </c>
      <c r="BV212" s="59" t="str">
        <f>IFERROR(VLOOKUP(BT212,'Open Invoices'!$D$1:$E$3000,2,FALSE),"")</f>
        <v/>
      </c>
      <c r="BW212" s="59" t="str">
        <f>IFERROR(VLOOKUP($E212,'Oct 2015'!$D$1:$Z$300,22,FALSE),"-")</f>
        <v>-</v>
      </c>
      <c r="BX212" s="59" t="str">
        <f>IFERROR(VLOOKUP($E212,'Oct 2015'!$D$1:$Z$300,4,FALSE),"-")</f>
        <v>-</v>
      </c>
      <c r="BY212" s="59" t="str">
        <f>IFERROR(VLOOKUP(BX212,'Paid Invoices'!$F$6:$I$381,3,FALSE),"")</f>
        <v/>
      </c>
      <c r="BZ212" s="59" t="str">
        <f>IFERROR(VLOOKUP(BX212,'Open Invoices'!$D$1:$E$3000,2,FALSE),"")</f>
        <v/>
      </c>
      <c r="CA212" s="59" t="str">
        <f>IFERROR(VLOOKUP($E212,'Sep 2015'!$D$1:$Z$300,22,FALSE),"-")</f>
        <v>-</v>
      </c>
      <c r="CB212" s="59" t="str">
        <f>IFERROR(VLOOKUP($E212,'Sep 2015'!$D$1:$Z$300,4,FALSE),"-")</f>
        <v>-</v>
      </c>
      <c r="CC212" s="59" t="str">
        <f>IFERROR(VLOOKUP(CB212,'Paid Invoices'!$F$6:$I$381,3,FALSE),"")</f>
        <v/>
      </c>
      <c r="CD212" s="59" t="str">
        <f>IFERROR(VLOOKUP(CB212,'Open Invoices'!$D$1:$E$3000,2,FALSE),"")</f>
        <v/>
      </c>
      <c r="CE212" s="52"/>
      <c r="CF212" s="52" t="s">
        <v>2115</v>
      </c>
      <c r="CG212" s="49" t="str">
        <f>IFERROR(IFERROR(VLOOKUP($E212,'Asset Group  All Assets'!$B$1:$C$500,2,FALSE),(VLOOKUP($E212,'Missing-WSU-POs'!$B$1:$D$500,3,FALSE))),"?")</f>
        <v>Needed</v>
      </c>
      <c r="CH212" s="31" t="str">
        <f>IF(G212="","",G212)</f>
        <v/>
      </c>
      <c r="CI212" s="31" t="str">
        <f>IF(CG212=CH212,"","Wrong PO")</f>
        <v>Wrong PO</v>
      </c>
      <c r="CJ212" s="29" t="str">
        <f>IFERROR(IF(VLOOKUP($E212,'Org July 2016 '!$D$1:$Z$500,3,FALSE)=G212,"-","Wrong PO"),"new")</f>
        <v>-</v>
      </c>
      <c r="CK212" s="32" t="str">
        <f>IF(CJ212="wrong PO",(VLOOKUP($E212,'Org July 2016 '!$D$1:$Z$500,3,FALSE)),"")</f>
        <v/>
      </c>
      <c r="CL212" s="29" t="str">
        <f>IFERROR(IF(VLOOKUP($E212,'Org June 2016 '!$D$1:$Z$500,3,FALSE)=G212,"-","Wrong PO"),"new")</f>
        <v>-</v>
      </c>
      <c r="CM212" s="32" t="str">
        <f>IF(CL212="wrong PO",(VLOOKUP($E212,'Org June 2016 '!$D$1:$Z$500,3,FALSE)),"")</f>
        <v/>
      </c>
      <c r="CN212" s="29" t="str">
        <f>IFERROR(IF(VLOOKUP($E212,'May 2016'!D47:Z546,3,FALSE)=G212,"-","Wrong PO"),"new")</f>
        <v>new</v>
      </c>
      <c r="CO212" s="32" t="str">
        <f>IF(CN212="wrong PO",(VLOOKUP($E212,'May 2016'!D47:Z546,3,FALSE)),"")</f>
        <v/>
      </c>
      <c r="CP212" s="29" t="str">
        <f>IFERROR(IF(VLOOKUP($E212,'Apr 2016'!$D$1:$Z$500,3,FALSE)=G212,"-","Wrong PO"),"new")</f>
        <v>new</v>
      </c>
      <c r="CQ212" s="32" t="str">
        <f>IF(CP212="wrong PO",(VLOOKUP($E212,'Apr 2016'!$D$1:$Z$500,3,FALSE)),"")</f>
        <v/>
      </c>
      <c r="CR212" s="32" t="str">
        <f>IFERROR(IF(VLOOKUP($E212,'Mar 2016'!$D$1:$Z$500,3,FALSE)=G212,"-","Wrong PO"),"new")</f>
        <v>new</v>
      </c>
      <c r="CS212" s="32" t="str">
        <f>IF(CP212="wrong PO",(VLOOKUP($E212,'Mar 2016'!$D$1:$Z$500,3,FALSE)),"")</f>
        <v/>
      </c>
      <c r="CT212" s="32" t="str">
        <f>IFERROR(IF(VLOOKUP($E212,'Feb 2016'!$D$1:$Z$500,3,FALSE)=G212,"-","Wrong PO"),"new")</f>
        <v>new</v>
      </c>
      <c r="CU212" s="32" t="str">
        <f>IF(CP212="wrong PO",(VLOOKUP($E212,'Feb 2016'!$D$1:$Z$500,3,FALSE)),"")</f>
        <v/>
      </c>
      <c r="CV212" s="29" t="str">
        <f>IFERROR(IF(VLOOKUP($E212,'Jan 2016'!$D$1:$Z$500,3,FALSE)=G212,"-","Wrong PO"),"new")</f>
        <v>new</v>
      </c>
      <c r="CW212" s="32" t="str">
        <f>IF(CV212="wrong PO",(VLOOKUP($E212,'Jan 2016'!$D$1:$Z$500,3,FALSE)),"")</f>
        <v/>
      </c>
      <c r="CX212" s="29" t="str">
        <f>IFERROR(IF(VLOOKUP($E212,'Dec 2015'!$D$1:$Z$500,3,FALSE)=G212,"-","Wrong PO"),"new")</f>
        <v>new</v>
      </c>
      <c r="CY212" s="32" t="str">
        <f>IF(CX212="wrong PO",(VLOOKUP($E212,'Dec 2015'!$D$1:$Z$500,3,FALSE)),"")</f>
        <v/>
      </c>
      <c r="CZ212" s="29" t="str">
        <f>IFERROR(IF(VLOOKUP($E212,'Nov 2015'!$D$1:$Z$500,3,FALSE)=G212,"-","Wrong PO"),"new")</f>
        <v>new</v>
      </c>
      <c r="DA212" s="32" t="str">
        <f>IF(CZ212="wrong PO",(VLOOKUP($E212,'Nov 2015'!$D$1:$Z$500,3,FALSE)),"")</f>
        <v/>
      </c>
      <c r="DB212" s="29" t="str">
        <f>IFERROR(IF(VLOOKUP($E212,'Oct 2015'!$D$1:$Z$500,3,FALSE)=G212,"-","Wrong PO"),"new")</f>
        <v>new</v>
      </c>
      <c r="DC212" s="32" t="str">
        <f>IF(DB212="wrong PO",(VLOOKUP($E212,'Oct 2015'!$D$1:$Z$500,3,FALSE)),"")</f>
        <v/>
      </c>
      <c r="DD212" s="29" t="str">
        <f>IFERROR(IF(VLOOKUP($E212,'Sep 2015'!$D$1:$Z$500,3,FALSE)=G212,"-","Wrong PO"),"new")</f>
        <v>new</v>
      </c>
      <c r="DE212" s="32" t="str">
        <f>IF(DD212="wrong PO",(VLOOKUP($E212,'Sep 2015'!$D$1:$Z$500,3,FALSE)),"")</f>
        <v/>
      </c>
    </row>
    <row r="213" spans="1:109">
      <c r="A213" s="115">
        <v>48</v>
      </c>
      <c r="B213" s="2" t="s">
        <v>841</v>
      </c>
      <c r="C213" s="2" t="s">
        <v>510</v>
      </c>
      <c r="D213" s="2" t="s">
        <v>729</v>
      </c>
      <c r="E213" s="2" t="s">
        <v>351</v>
      </c>
      <c r="F213" s="2" t="s">
        <v>730</v>
      </c>
      <c r="G213" s="21" t="s">
        <v>94</v>
      </c>
      <c r="H213" s="21">
        <f>IFERROR(VLOOKUP($E213,'Wayne Master'!$B$1:$C$315,2,FALSE),"not on master")</f>
        <v>79945716</v>
      </c>
      <c r="I213" s="11" t="s">
        <v>2109</v>
      </c>
      <c r="J213" s="3">
        <v>42501</v>
      </c>
      <c r="K213" s="2"/>
      <c r="L213" s="2" t="s">
        <v>731</v>
      </c>
      <c r="M213" s="2" t="s">
        <v>394</v>
      </c>
      <c r="N213" s="2" t="s">
        <v>31</v>
      </c>
      <c r="O213" s="2" t="s">
        <v>382</v>
      </c>
      <c r="P213" s="4">
        <v>18028</v>
      </c>
      <c r="Q213" s="4">
        <v>18032</v>
      </c>
      <c r="R213" s="4">
        <v>4</v>
      </c>
      <c r="S213" s="5">
        <v>0.11</v>
      </c>
      <c r="T213" s="4">
        <v>10</v>
      </c>
      <c r="U213" s="4">
        <v>10</v>
      </c>
      <c r="V213" s="4">
        <v>0</v>
      </c>
      <c r="W213" s="5">
        <v>0</v>
      </c>
      <c r="X213" s="5">
        <v>0</v>
      </c>
      <c r="Y213" s="14">
        <v>0.11</v>
      </c>
      <c r="Z213" s="14">
        <v>0</v>
      </c>
      <c r="AA213" s="14">
        <v>0.11</v>
      </c>
      <c r="AB213" s="4">
        <v>24580</v>
      </c>
      <c r="AC213" s="55"/>
      <c r="AD213" s="59">
        <f>SUM(AI213,AM213,AQ213,AU213,AY213,BC213,BG213,BK213,BO213,BS213,BW213,CA213)</f>
        <v>495.61</v>
      </c>
      <c r="AE213" s="59">
        <f>(Q213*0.0169)+(U213*0.0598)</f>
        <v>305.33879999999999</v>
      </c>
      <c r="AF213" s="102" t="str">
        <f>IFERROR(IFERROR(VLOOKUP($G213,'FPO034'!$J$9:$Q$196,7,FALSE),(VLOOKUP($H213,'FPO034'!$J$9:$Q$196,7,FALSE))),"No PO")</f>
        <v>No PO</v>
      </c>
      <c r="AG213" s="102" t="str">
        <f>IFERROR(IFERROR(VLOOKUP($G213,'FPO034'!$J$9:$Q$196,8,FALSE),(VLOOKUP($H213,'FPO034'!$J$9:$Q$196,8,FALSE))),"No PO")</f>
        <v>No PO</v>
      </c>
      <c r="AH213" s="102" t="str">
        <f>IF(AG213&lt;&gt;0,"No",IF(AD213&gt;AF213,"No",IF(AD213/AE213&lt;1,"--",IF(AD213/AE213&lt;1.02,"Maybe","No"))))</f>
        <v>No</v>
      </c>
      <c r="AI213" s="59">
        <f>IFERROR(VLOOKUP($E213,'Rev2 Aug 16'!$D$1:$Z$300,22,FALSE),"-")</f>
        <v>0.11</v>
      </c>
      <c r="AJ213" s="59" t="str">
        <f>IFERROR(VLOOKUP($E213,'Rev2 Aug 16'!$D$1:$Z$300,5,FALSE),"-")</f>
        <v>WAY2001H6A</v>
      </c>
      <c r="AK213" s="59" t="str">
        <f>IFERROR(VLOOKUP(AJ213,'Paid Invoices'!$F$6:$I$381,3,FALSE),"")</f>
        <v/>
      </c>
      <c r="AL213" s="59" t="str">
        <f>IFERROR(VLOOKUP(AJ213,'Open Invoices'!$D$1:$E$3000,2,FALSE),"")</f>
        <v/>
      </c>
      <c r="AM213" s="59">
        <f>IFERROR(VLOOKUP($E213,'Rev2 July 16'!$D$1:$Z$300,22,FALSE),"-")</f>
        <v>7.32</v>
      </c>
      <c r="AN213" s="59" t="str">
        <f>IFERROR(VLOOKUP($E213,'Rev2 July 16'!$D$1:$Z$300,5,FALSE),"-")</f>
        <v>WAY2001G6A</v>
      </c>
      <c r="AO213" s="59" t="str">
        <f>IFERROR(VLOOKUP(AN213,'Paid Invoices'!$F$6:$I$381,3,FALSE),"")</f>
        <v/>
      </c>
      <c r="AP213" s="59" t="str">
        <f>IFERROR(VLOOKUP(AN213,'Open Invoices'!$D$1:$E$3000,2,FALSE),"")</f>
        <v/>
      </c>
      <c r="AQ213" s="59">
        <f>IFERROR(VLOOKUP($E213,'Rev June 16'!$D$1:$Z$300,22,FALSE),"-")</f>
        <v>0</v>
      </c>
      <c r="AR213" s="59" t="str">
        <f>IFERROR(VLOOKUP($E213,'Rev June 16'!$D$1:$Z$300,4,FALSE),"-")</f>
        <v>WAY2001F6A</v>
      </c>
      <c r="AS213" s="59" t="str">
        <f>IFERROR(VLOOKUP(AR213,'Paid Invoices'!$F$6:$I$381,3,FALSE),"")</f>
        <v/>
      </c>
      <c r="AT213" s="59" t="str">
        <f>IFERROR(VLOOKUP(AR213,'Open Invoices'!$D$1:$E$3000,2,FALSE),"")</f>
        <v/>
      </c>
      <c r="AU213" s="59">
        <f>IFERROR(VLOOKUP($E213,'May 2016'!$D$1:$Z$300,22,FALSE),"-")</f>
        <v>488.18</v>
      </c>
      <c r="AV213" s="59" t="str">
        <f>IFERROR(VLOOKUP($E213,'May 2016'!$D$1:$Z$300,4,FALSE),"-")</f>
        <v>WAY2001E6A</v>
      </c>
      <c r="AW213" s="59" t="str">
        <f>IFERROR(VLOOKUP(AV213,'Paid Invoices'!$F$6:$I$381,3,FALSE),"")</f>
        <v/>
      </c>
      <c r="AX213" s="59" t="str">
        <f>IFERROR(VLOOKUP(AV213,'Open Invoices'!$D$1:$E$3000,2,FALSE),"")</f>
        <v/>
      </c>
      <c r="AY213" s="59" t="str">
        <f>IFERROR(VLOOKUP($E213,'Apr 2016'!$D$1:$Z$300,22,FALSE),"-")</f>
        <v>-</v>
      </c>
      <c r="AZ213" s="59" t="str">
        <f>IFERROR(VLOOKUP($E213,'Apr 2016'!$D$1:$Z$300,4,FALSE),"-")</f>
        <v>-</v>
      </c>
      <c r="BA213" s="59" t="str">
        <f>IFERROR(VLOOKUP(AZ213,'Paid Invoices'!$F$6:$I$381,3,FALSE),"")</f>
        <v/>
      </c>
      <c r="BB213" s="59" t="str">
        <f>IFERROR(VLOOKUP(AZ213,'Open Invoices'!$D$1:$E$3000,2,FALSE),"")</f>
        <v/>
      </c>
      <c r="BC213" s="59" t="str">
        <f>IFERROR(VLOOKUP($E213,'Mar 2016'!$D$1:$Z$300,22,FALSE),"-")</f>
        <v>-</v>
      </c>
      <c r="BD213" s="59" t="str">
        <f>IFERROR(VLOOKUP($E213,'Mar 2016'!$D$1:$Z$300,4,FALSE),"-")</f>
        <v>-</v>
      </c>
      <c r="BE213" s="59" t="str">
        <f>IFERROR(VLOOKUP(BD213,'Paid Invoices'!$F$6:$I$381,3,FALSE),"")</f>
        <v/>
      </c>
      <c r="BF213" s="59" t="str">
        <f>IFERROR(VLOOKUP(BD213,'Open Invoices'!$D$1:$E$3000,2,FALSE),"")</f>
        <v/>
      </c>
      <c r="BG213" s="59" t="str">
        <f>IFERROR(VLOOKUP($E213,'Feb 2016'!$D$1:$Z$300,22,FALSE),"-")</f>
        <v>-</v>
      </c>
      <c r="BH213" s="59" t="str">
        <f>IFERROR(VLOOKUP($E213,'Feb 2016'!$D$1:$Z$300,4,FALSE),"-")</f>
        <v>-</v>
      </c>
      <c r="BI213" s="59" t="str">
        <f>IFERROR(VLOOKUP(BH213,'Paid Invoices'!$F$6:$I$381,3,FALSE),"")</f>
        <v/>
      </c>
      <c r="BJ213" s="59" t="str">
        <f>IFERROR(VLOOKUP(BH213,'Open Invoices'!$D$1:$E$3000,2,FALSE),"")</f>
        <v/>
      </c>
      <c r="BK213" s="59" t="str">
        <f>IFERROR(VLOOKUP($E213,'Jan 2016'!$D$1:$Z$300,22,FALSE),"-")</f>
        <v>-</v>
      </c>
      <c r="BL213" s="59" t="str">
        <f>IFERROR(VLOOKUP($E213,'Jan 2016'!$D$1:$Z$300,4,FALSE),"-")</f>
        <v>-</v>
      </c>
      <c r="BM213" s="59" t="str">
        <f>IFERROR(VLOOKUP(BL213,'Paid Invoices'!$F$6:$I$381,3,FALSE),"")</f>
        <v/>
      </c>
      <c r="BN213" s="59" t="str">
        <f>IFERROR(VLOOKUP(BL213,'Open Invoices'!$D$1:$E$3000,2,FALSE),"")</f>
        <v/>
      </c>
      <c r="BO213" s="59" t="str">
        <f>IFERROR(VLOOKUP($E213,'Dec 2015'!$D$1:$Z$300,22,FALSE),"-")</f>
        <v>-</v>
      </c>
      <c r="BP213" s="59" t="str">
        <f>IFERROR(VLOOKUP($E213,'Dec 2015'!$D$1:$Z$300,4,FALSE),"-")</f>
        <v>-</v>
      </c>
      <c r="BQ213" s="59" t="str">
        <f>IFERROR(VLOOKUP(BP213,'Paid Invoices'!$F$6:$I$381,3,FALSE),"")</f>
        <v/>
      </c>
      <c r="BR213" s="59" t="str">
        <f>IFERROR(VLOOKUP(BP213,'Open Invoices'!$D$1:$E$3000,2,FALSE),"")</f>
        <v/>
      </c>
      <c r="BS213" s="59" t="str">
        <f>IFERROR(VLOOKUP($E213,'Nov 2015'!$D$1:$Z$300,22,FALSE),"-")</f>
        <v>-</v>
      </c>
      <c r="BT213" s="59" t="str">
        <f>IFERROR(VLOOKUP($E213,'Nov 2015'!$D$1:$Z$300,4,FALSE),"-")</f>
        <v>-</v>
      </c>
      <c r="BU213" s="59" t="str">
        <f>IFERROR(VLOOKUP(BT213,'Paid Invoices'!$F$6:$I$381,3,FALSE),"")</f>
        <v/>
      </c>
      <c r="BV213" s="59" t="str">
        <f>IFERROR(VLOOKUP(BT213,'Open Invoices'!$D$1:$E$3000,2,FALSE),"")</f>
        <v/>
      </c>
      <c r="BW213" s="59" t="str">
        <f>IFERROR(VLOOKUP($E213,'Oct 2015'!$D$1:$Z$300,22,FALSE),"-")</f>
        <v>-</v>
      </c>
      <c r="BX213" s="59" t="str">
        <f>IFERROR(VLOOKUP($E213,'Oct 2015'!$D$1:$Z$300,4,FALSE),"-")</f>
        <v>-</v>
      </c>
      <c r="BY213" s="59" t="str">
        <f>IFERROR(VLOOKUP(BX213,'Paid Invoices'!$F$6:$I$381,3,FALSE),"")</f>
        <v/>
      </c>
      <c r="BZ213" s="59" t="str">
        <f>IFERROR(VLOOKUP(BX213,'Open Invoices'!$D$1:$E$3000,2,FALSE),"")</f>
        <v/>
      </c>
      <c r="CA213" s="59" t="str">
        <f>IFERROR(VLOOKUP($E213,'Sep 2015'!$D$1:$Z$300,22,FALSE),"-")</f>
        <v>-</v>
      </c>
      <c r="CB213" s="59" t="str">
        <f>IFERROR(VLOOKUP($E213,'Sep 2015'!$D$1:$Z$300,4,FALSE),"-")</f>
        <v>-</v>
      </c>
      <c r="CC213" s="59" t="str">
        <f>IFERROR(VLOOKUP(CB213,'Paid Invoices'!$F$6:$I$381,3,FALSE),"")</f>
        <v/>
      </c>
      <c r="CD213" s="59" t="str">
        <f>IFERROR(VLOOKUP(CB213,'Open Invoices'!$D$1:$E$3000,2,FALSE),"")</f>
        <v/>
      </c>
      <c r="CE213" s="52"/>
      <c r="CF213" s="52" t="s">
        <v>2115</v>
      </c>
      <c r="CG213" s="49" t="str">
        <f>IFERROR(IFERROR(VLOOKUP($E213,'Asset Group  All Assets'!$B$1:$C$500,2,FALSE),(VLOOKUP($E213,'Missing-WSU-POs'!$B$1:$D$500,3,FALSE))),"?")</f>
        <v>Needed</v>
      </c>
      <c r="CH213" s="31" t="str">
        <f>IF(G213="","",G213)</f>
        <v/>
      </c>
      <c r="CI213" s="31" t="str">
        <f>IF(CG213=CH213,"","Wrong PO")</f>
        <v>Wrong PO</v>
      </c>
      <c r="CJ213" s="29" t="str">
        <f>IFERROR(IF(VLOOKUP($E213,'Org July 2016 '!$D$1:$Z$500,3,FALSE)=G213,"-","Wrong PO"),"new")</f>
        <v>-</v>
      </c>
      <c r="CK213" s="32" t="str">
        <f>IF(CJ213="wrong PO",(VLOOKUP($E213,'Org July 2016 '!$D$1:$Z$500,3,FALSE)),"")</f>
        <v/>
      </c>
      <c r="CL213" s="29" t="str">
        <f>IFERROR(IF(VLOOKUP($E213,'Org June 2016 '!$D$1:$Z$500,3,FALSE)=G213,"-","Wrong PO"),"new")</f>
        <v>-</v>
      </c>
      <c r="CM213" s="32" t="str">
        <f>IF(CL213="wrong PO",(VLOOKUP($E213,'Org June 2016 '!$D$1:$Z$500,3,FALSE)),"")</f>
        <v/>
      </c>
      <c r="CN213" s="29" t="str">
        <f>IFERROR(IF(VLOOKUP($E213,'May 2016'!D48:Z547,3,FALSE)=G213,"-","Wrong PO"),"new")</f>
        <v>-</v>
      </c>
      <c r="CO213" s="32" t="str">
        <f>IF(CN213="wrong PO",(VLOOKUP($E213,'May 2016'!D48:Z547,3,FALSE)),"")</f>
        <v/>
      </c>
      <c r="CP213" s="29" t="str">
        <f>IFERROR(IF(VLOOKUP($E213,'Apr 2016'!$D$1:$Z$500,3,FALSE)=G213,"-","Wrong PO"),"new")</f>
        <v>new</v>
      </c>
      <c r="CQ213" s="32" t="str">
        <f>IF(CP213="wrong PO",(VLOOKUP($E213,'Apr 2016'!$D$1:$Z$500,3,FALSE)),"")</f>
        <v/>
      </c>
      <c r="CR213" s="32" t="str">
        <f>IFERROR(IF(VLOOKUP($E213,'Mar 2016'!$D$1:$Z$500,3,FALSE)=G213,"-","Wrong PO"),"new")</f>
        <v>new</v>
      </c>
      <c r="CS213" s="32" t="str">
        <f>IF(CP213="wrong PO",(VLOOKUP($E213,'Mar 2016'!$D$1:$Z$500,3,FALSE)),"")</f>
        <v/>
      </c>
      <c r="CT213" s="32" t="str">
        <f>IFERROR(IF(VLOOKUP($E213,'Feb 2016'!$D$1:$Z$500,3,FALSE)=G213,"-","Wrong PO"),"new")</f>
        <v>new</v>
      </c>
      <c r="CU213" s="32" t="str">
        <f>IF(CP213="wrong PO",(VLOOKUP($E213,'Feb 2016'!$D$1:$Z$500,3,FALSE)),"")</f>
        <v/>
      </c>
      <c r="CV213" s="29" t="str">
        <f>IFERROR(IF(VLOOKUP($E213,'Jan 2016'!$D$1:$Z$500,3,FALSE)=G213,"-","Wrong PO"),"new")</f>
        <v>new</v>
      </c>
      <c r="CW213" s="32" t="str">
        <f>IF(CV213="wrong PO",(VLOOKUP($E213,'Jan 2016'!$D$1:$Z$500,3,FALSE)),"")</f>
        <v/>
      </c>
      <c r="CX213" s="29" t="str">
        <f>IFERROR(IF(VLOOKUP($E213,'Dec 2015'!$D$1:$Z$500,3,FALSE)=G213,"-","Wrong PO"),"new")</f>
        <v>new</v>
      </c>
      <c r="CY213" s="32" t="str">
        <f>IF(CX213="wrong PO",(VLOOKUP($E213,'Dec 2015'!$D$1:$Z$500,3,FALSE)),"")</f>
        <v/>
      </c>
      <c r="CZ213" s="29" t="str">
        <f>IFERROR(IF(VLOOKUP($E213,'Nov 2015'!$D$1:$Z$500,3,FALSE)=G213,"-","Wrong PO"),"new")</f>
        <v>new</v>
      </c>
      <c r="DA213" s="32" t="str">
        <f>IF(CZ213="wrong PO",(VLOOKUP($E213,'Nov 2015'!$D$1:$Z$500,3,FALSE)),"")</f>
        <v/>
      </c>
      <c r="DB213" s="29" t="str">
        <f>IFERROR(IF(VLOOKUP($E213,'Oct 2015'!$D$1:$Z$500,3,FALSE)=G213,"-","Wrong PO"),"new")</f>
        <v>new</v>
      </c>
      <c r="DC213" s="32" t="str">
        <f>IF(DB213="wrong PO",(VLOOKUP($E213,'Oct 2015'!$D$1:$Z$500,3,FALSE)),"")</f>
        <v/>
      </c>
      <c r="DD213" s="29" t="str">
        <f>IFERROR(IF(VLOOKUP($E213,'Sep 2015'!$D$1:$Z$500,3,FALSE)=G213,"-","Wrong PO"),"new")</f>
        <v>new</v>
      </c>
      <c r="DE213" s="32" t="str">
        <f>IF(DD213="wrong PO",(VLOOKUP($E213,'Sep 2015'!$D$1:$Z$500,3,FALSE)),"")</f>
        <v/>
      </c>
    </row>
    <row r="214" spans="1:109">
      <c r="A214" s="115">
        <v>49</v>
      </c>
      <c r="B214" s="2" t="s">
        <v>841</v>
      </c>
      <c r="C214" s="2" t="s">
        <v>510</v>
      </c>
      <c r="D214" s="2" t="s">
        <v>729</v>
      </c>
      <c r="E214" s="2" t="s">
        <v>352</v>
      </c>
      <c r="F214" s="2" t="s">
        <v>67</v>
      </c>
      <c r="G214" s="21" t="s">
        <v>94</v>
      </c>
      <c r="H214" s="21" t="str">
        <f>IFERROR(VLOOKUP($E214,'Wayne Master'!$B$1:$C$315,2,FALSE),"not on master")</f>
        <v>Call</v>
      </c>
      <c r="I214" s="11" t="s">
        <v>2109</v>
      </c>
      <c r="J214" s="3">
        <v>42501</v>
      </c>
      <c r="K214" s="2"/>
      <c r="L214" s="2" t="s">
        <v>722</v>
      </c>
      <c r="M214" s="2" t="s">
        <v>394</v>
      </c>
      <c r="N214" s="2" t="s">
        <v>31</v>
      </c>
      <c r="O214" s="2" t="s">
        <v>382</v>
      </c>
      <c r="P214" s="4">
        <v>10</v>
      </c>
      <c r="Q214" s="4">
        <v>10</v>
      </c>
      <c r="R214" s="4">
        <v>0</v>
      </c>
      <c r="S214" s="5">
        <v>0</v>
      </c>
      <c r="T214" s="4">
        <v>10</v>
      </c>
      <c r="U214" s="4">
        <v>10</v>
      </c>
      <c r="V214" s="4">
        <v>0</v>
      </c>
      <c r="W214" s="5">
        <v>0</v>
      </c>
      <c r="X214" s="5">
        <v>0</v>
      </c>
      <c r="Y214" s="14">
        <v>0</v>
      </c>
      <c r="Z214" s="14">
        <v>0</v>
      </c>
      <c r="AA214" s="14">
        <v>0</v>
      </c>
      <c r="AB214" s="4">
        <v>24580</v>
      </c>
      <c r="AC214" s="55"/>
      <c r="AD214" s="59">
        <f>SUM(AI214,AM214,AQ214,AU214,AY214,BC214,BG214,BK214,BO214,BS214,BW214,CA214)</f>
        <v>0</v>
      </c>
      <c r="AE214" s="59">
        <f>(Q214*0.0169)+(U214*0.0598)</f>
        <v>0.7669999999999999</v>
      </c>
      <c r="AF214" s="102" t="str">
        <f>IFERROR(IFERROR(VLOOKUP($G214,'FPO034'!$J$9:$Q$196,7,FALSE),(VLOOKUP($H214,'FPO034'!$J$9:$Q$196,7,FALSE))),"No PO")</f>
        <v>No PO</v>
      </c>
      <c r="AG214" s="102" t="str">
        <f>IFERROR(IFERROR(VLOOKUP($G214,'FPO034'!$J$9:$Q$196,8,FALSE),(VLOOKUP($H214,'FPO034'!$J$9:$Q$196,8,FALSE))),"No PO")</f>
        <v>No PO</v>
      </c>
      <c r="AH214" s="102" t="str">
        <f>IF(AG214&lt;&gt;0,"No",IF(AD214&gt;AF214,"No",IF(AD214/AE214&lt;1,"--",IF(AD214/AE214&lt;1.02,"Maybe","No"))))</f>
        <v>No</v>
      </c>
      <c r="AI214" s="59" t="str">
        <f>IFERROR(VLOOKUP($E214,'Rev2 Aug 16'!$D$1:$Z$300,22,FALSE),"-")</f>
        <v>-</v>
      </c>
      <c r="AJ214" s="59" t="str">
        <f>IFERROR(VLOOKUP($E214,'Rev2 Aug 16'!$D$1:$Z$300,5,FALSE),"-")</f>
        <v>-</v>
      </c>
      <c r="AK214" s="59" t="str">
        <f>IFERROR(VLOOKUP(AJ214,'Paid Invoices'!$F$6:$I$381,3,FALSE),"")</f>
        <v/>
      </c>
      <c r="AL214" s="59" t="str">
        <f>IFERROR(VLOOKUP(AJ214,'Open Invoices'!$D$1:$E$3000,2,FALSE),"")</f>
        <v/>
      </c>
      <c r="AM214" s="59" t="str">
        <f>IFERROR(VLOOKUP($E214,'Rev2 July 16'!$D$1:$Z$300,22,FALSE),"-")</f>
        <v>-</v>
      </c>
      <c r="AN214" s="59" t="str">
        <f>IFERROR(VLOOKUP($E214,'Rev2 July 16'!$D$1:$Z$300,5,FALSE),"-")</f>
        <v>-</v>
      </c>
      <c r="AO214" s="59" t="str">
        <f>IFERROR(VLOOKUP(AN214,'Paid Invoices'!$F$6:$I$381,3,FALSE),"")</f>
        <v/>
      </c>
      <c r="AP214" s="59" t="str">
        <f>IFERROR(VLOOKUP(AN214,'Open Invoices'!$D$1:$E$3000,2,FALSE),"")</f>
        <v/>
      </c>
      <c r="AQ214" s="59">
        <f>IFERROR(VLOOKUP($E214,'Rev June 16'!$D$1:$Z$300,22,FALSE),"-")</f>
        <v>0</v>
      </c>
      <c r="AR214" s="59" t="str">
        <f>IFERROR(VLOOKUP($E214,'Rev June 16'!$D$1:$Z$300,4,FALSE),"-")</f>
        <v>WAY2001F6A</v>
      </c>
      <c r="AS214" s="59" t="str">
        <f>IFERROR(VLOOKUP(AR214,'Paid Invoices'!$F$6:$I$381,3,FALSE),"")</f>
        <v/>
      </c>
      <c r="AT214" s="59" t="str">
        <f>IFERROR(VLOOKUP(AR214,'Open Invoices'!$D$1:$E$3000,2,FALSE),"")</f>
        <v/>
      </c>
      <c r="AU214" s="59" t="str">
        <f>IFERROR(VLOOKUP($E214,'May 2016'!$D$1:$Z$300,22,FALSE),"-")</f>
        <v>-</v>
      </c>
      <c r="AV214" s="59" t="str">
        <f>IFERROR(VLOOKUP($E214,'May 2016'!$D$1:$Z$300,4,FALSE),"-")</f>
        <v>-</v>
      </c>
      <c r="AW214" s="59" t="str">
        <f>IFERROR(VLOOKUP(AV214,'Paid Invoices'!$F$6:$I$381,3,FALSE),"")</f>
        <v/>
      </c>
      <c r="AX214" s="59" t="str">
        <f>IFERROR(VLOOKUP(AV214,'Open Invoices'!$D$1:$E$3000,2,FALSE),"")</f>
        <v/>
      </c>
      <c r="AY214" s="59" t="str">
        <f>IFERROR(VLOOKUP($E214,'Apr 2016'!$D$1:$Z$300,22,FALSE),"-")</f>
        <v>-</v>
      </c>
      <c r="AZ214" s="59" t="str">
        <f>IFERROR(VLOOKUP($E214,'Apr 2016'!$D$1:$Z$300,4,FALSE),"-")</f>
        <v>-</v>
      </c>
      <c r="BA214" s="59" t="str">
        <f>IFERROR(VLOOKUP(AZ214,'Paid Invoices'!$F$6:$I$381,3,FALSE),"")</f>
        <v/>
      </c>
      <c r="BB214" s="59" t="str">
        <f>IFERROR(VLOOKUP(AZ214,'Open Invoices'!$D$1:$E$3000,2,FALSE),"")</f>
        <v/>
      </c>
      <c r="BC214" s="59" t="str">
        <f>IFERROR(VLOOKUP($E214,'Mar 2016'!$D$1:$Z$300,22,FALSE),"-")</f>
        <v>-</v>
      </c>
      <c r="BD214" s="59" t="str">
        <f>IFERROR(VLOOKUP($E214,'Mar 2016'!$D$1:$Z$300,4,FALSE),"-")</f>
        <v>-</v>
      </c>
      <c r="BE214" s="59" t="str">
        <f>IFERROR(VLOOKUP(BD214,'Paid Invoices'!$F$6:$I$381,3,FALSE),"")</f>
        <v/>
      </c>
      <c r="BF214" s="59" t="str">
        <f>IFERROR(VLOOKUP(BD214,'Open Invoices'!$D$1:$E$3000,2,FALSE),"")</f>
        <v/>
      </c>
      <c r="BG214" s="59" t="str">
        <f>IFERROR(VLOOKUP($E214,'Feb 2016'!$D$1:$Z$300,22,FALSE),"-")</f>
        <v>-</v>
      </c>
      <c r="BH214" s="59" t="str">
        <f>IFERROR(VLOOKUP($E214,'Feb 2016'!$D$1:$Z$300,4,FALSE),"-")</f>
        <v>-</v>
      </c>
      <c r="BI214" s="59" t="str">
        <f>IFERROR(VLOOKUP(BH214,'Paid Invoices'!$F$6:$I$381,3,FALSE),"")</f>
        <v/>
      </c>
      <c r="BJ214" s="59" t="str">
        <f>IFERROR(VLOOKUP(BH214,'Open Invoices'!$D$1:$E$3000,2,FALSE),"")</f>
        <v/>
      </c>
      <c r="BK214" s="59" t="str">
        <f>IFERROR(VLOOKUP($E214,'Jan 2016'!$D$1:$Z$300,22,FALSE),"-")</f>
        <v>-</v>
      </c>
      <c r="BL214" s="59" t="str">
        <f>IFERROR(VLOOKUP($E214,'Jan 2016'!$D$1:$Z$300,4,FALSE),"-")</f>
        <v>-</v>
      </c>
      <c r="BM214" s="59" t="str">
        <f>IFERROR(VLOOKUP(BL214,'Paid Invoices'!$F$6:$I$381,3,FALSE),"")</f>
        <v/>
      </c>
      <c r="BN214" s="59" t="str">
        <f>IFERROR(VLOOKUP(BL214,'Open Invoices'!$D$1:$E$3000,2,FALSE),"")</f>
        <v/>
      </c>
      <c r="BO214" s="59" t="str">
        <f>IFERROR(VLOOKUP($E214,'Dec 2015'!$D$1:$Z$300,22,FALSE),"-")</f>
        <v>-</v>
      </c>
      <c r="BP214" s="59" t="str">
        <f>IFERROR(VLOOKUP($E214,'Dec 2015'!$D$1:$Z$300,4,FALSE),"-")</f>
        <v>-</v>
      </c>
      <c r="BQ214" s="59" t="str">
        <f>IFERROR(VLOOKUP(BP214,'Paid Invoices'!$F$6:$I$381,3,FALSE),"")</f>
        <v/>
      </c>
      <c r="BR214" s="59" t="str">
        <f>IFERROR(VLOOKUP(BP214,'Open Invoices'!$D$1:$E$3000,2,FALSE),"")</f>
        <v/>
      </c>
      <c r="BS214" s="59" t="str">
        <f>IFERROR(VLOOKUP($E214,'Nov 2015'!$D$1:$Z$300,22,FALSE),"-")</f>
        <v>-</v>
      </c>
      <c r="BT214" s="59" t="str">
        <f>IFERROR(VLOOKUP($E214,'Nov 2015'!$D$1:$Z$300,4,FALSE),"-")</f>
        <v>-</v>
      </c>
      <c r="BU214" s="59" t="str">
        <f>IFERROR(VLOOKUP(BT214,'Paid Invoices'!$F$6:$I$381,3,FALSE),"")</f>
        <v/>
      </c>
      <c r="BV214" s="59" t="str">
        <f>IFERROR(VLOOKUP(BT214,'Open Invoices'!$D$1:$E$3000,2,FALSE),"")</f>
        <v/>
      </c>
      <c r="BW214" s="59" t="str">
        <f>IFERROR(VLOOKUP($E214,'Oct 2015'!$D$1:$Z$300,22,FALSE),"-")</f>
        <v>-</v>
      </c>
      <c r="BX214" s="59" t="str">
        <f>IFERROR(VLOOKUP($E214,'Oct 2015'!$D$1:$Z$300,4,FALSE),"-")</f>
        <v>-</v>
      </c>
      <c r="BY214" s="59" t="str">
        <f>IFERROR(VLOOKUP(BX214,'Paid Invoices'!$F$6:$I$381,3,FALSE),"")</f>
        <v/>
      </c>
      <c r="BZ214" s="59" t="str">
        <f>IFERROR(VLOOKUP(BX214,'Open Invoices'!$D$1:$E$3000,2,FALSE),"")</f>
        <v/>
      </c>
      <c r="CA214" s="59" t="str">
        <f>IFERROR(VLOOKUP($E214,'Sep 2015'!$D$1:$Z$300,22,FALSE),"-")</f>
        <v>-</v>
      </c>
      <c r="CB214" s="59" t="str">
        <f>IFERROR(VLOOKUP($E214,'Sep 2015'!$D$1:$Z$300,4,FALSE),"-")</f>
        <v>-</v>
      </c>
      <c r="CC214" s="59" t="str">
        <f>IFERROR(VLOOKUP(CB214,'Paid Invoices'!$F$6:$I$381,3,FALSE),"")</f>
        <v/>
      </c>
      <c r="CD214" s="59" t="str">
        <f>IFERROR(VLOOKUP(CB214,'Open Invoices'!$D$1:$E$3000,2,FALSE),"")</f>
        <v/>
      </c>
      <c r="CE214" s="52"/>
      <c r="CF214" s="52" t="s">
        <v>2115</v>
      </c>
      <c r="CG214" s="49" t="str">
        <f>IFERROR(IFERROR(VLOOKUP($E214,'Asset Group  All Assets'!$B$1:$C$500,2,FALSE),(VLOOKUP($E214,'Missing-WSU-POs'!$B$1:$D$500,3,FALSE))),"?")</f>
        <v>Needed</v>
      </c>
      <c r="CH214" s="31" t="str">
        <f>IF(G214="","",G214)</f>
        <v/>
      </c>
      <c r="CI214" s="31" t="str">
        <f>IF(CG214=CH214,"","Wrong PO")</f>
        <v>Wrong PO</v>
      </c>
      <c r="CJ214" s="29" t="str">
        <f>IFERROR(IF(VLOOKUP($E214,'Org July 2016 '!$D$1:$Z$500,3,FALSE)=G214,"-","Wrong PO"),"new")</f>
        <v>-</v>
      </c>
      <c r="CK214" s="32" t="str">
        <f>IF(CJ214="wrong PO",(VLOOKUP($E214,'Org July 2016 '!$D$1:$Z$500,3,FALSE)),"")</f>
        <v/>
      </c>
      <c r="CL214" s="29" t="str">
        <f>IFERROR(IF(VLOOKUP($E214,'Org June 2016 '!$D$1:$Z$500,3,FALSE)=G214,"-","Wrong PO"),"new")</f>
        <v>-</v>
      </c>
      <c r="CM214" s="32" t="str">
        <f>IF(CL214="wrong PO",(VLOOKUP($E214,'Org June 2016 '!$D$1:$Z$500,3,FALSE)),"")</f>
        <v/>
      </c>
      <c r="CN214" s="29" t="str">
        <f>IFERROR(IF(VLOOKUP($E214,'May 2016'!D49:Z548,3,FALSE)=G214,"-","Wrong PO"),"new")</f>
        <v>new</v>
      </c>
      <c r="CO214" s="32" t="str">
        <f>IF(CN214="wrong PO",(VLOOKUP($E214,'May 2016'!D49:Z548,3,FALSE)),"")</f>
        <v/>
      </c>
      <c r="CP214" s="29" t="str">
        <f>IFERROR(IF(VLOOKUP($E214,'Apr 2016'!$D$1:$Z$500,3,FALSE)=G214,"-","Wrong PO"),"new")</f>
        <v>new</v>
      </c>
      <c r="CQ214" s="32" t="str">
        <f>IF(CP214="wrong PO",(VLOOKUP($E214,'Apr 2016'!$D$1:$Z$500,3,FALSE)),"")</f>
        <v/>
      </c>
      <c r="CR214" s="32" t="str">
        <f>IFERROR(IF(VLOOKUP($E214,'Mar 2016'!$D$1:$Z$500,3,FALSE)=G214,"-","Wrong PO"),"new")</f>
        <v>new</v>
      </c>
      <c r="CS214" s="32" t="str">
        <f>IF(CP214="wrong PO",(VLOOKUP($E214,'Mar 2016'!$D$1:$Z$500,3,FALSE)),"")</f>
        <v/>
      </c>
      <c r="CT214" s="32" t="str">
        <f>IFERROR(IF(VLOOKUP($E214,'Feb 2016'!$D$1:$Z$500,3,FALSE)=G214,"-","Wrong PO"),"new")</f>
        <v>new</v>
      </c>
      <c r="CU214" s="32" t="str">
        <f>IF(CP214="wrong PO",(VLOOKUP($E214,'Feb 2016'!$D$1:$Z$500,3,FALSE)),"")</f>
        <v/>
      </c>
      <c r="CV214" s="29" t="str">
        <f>IFERROR(IF(VLOOKUP($E214,'Jan 2016'!$D$1:$Z$500,3,FALSE)=G214,"-","Wrong PO"),"new")</f>
        <v>new</v>
      </c>
      <c r="CW214" s="32" t="str">
        <f>IF(CV214="wrong PO",(VLOOKUP($E214,'Jan 2016'!$D$1:$Z$500,3,FALSE)),"")</f>
        <v/>
      </c>
      <c r="CX214" s="29" t="str">
        <f>IFERROR(IF(VLOOKUP($E214,'Dec 2015'!$D$1:$Z$500,3,FALSE)=G214,"-","Wrong PO"),"new")</f>
        <v>new</v>
      </c>
      <c r="CY214" s="32" t="str">
        <f>IF(CX214="wrong PO",(VLOOKUP($E214,'Dec 2015'!$D$1:$Z$500,3,FALSE)),"")</f>
        <v/>
      </c>
      <c r="CZ214" s="29" t="str">
        <f>IFERROR(IF(VLOOKUP($E214,'Nov 2015'!$D$1:$Z$500,3,FALSE)=G214,"-","Wrong PO"),"new")</f>
        <v>new</v>
      </c>
      <c r="DA214" s="32" t="str">
        <f>IF(CZ214="wrong PO",(VLOOKUP($E214,'Nov 2015'!$D$1:$Z$500,3,FALSE)),"")</f>
        <v/>
      </c>
      <c r="DB214" s="29" t="str">
        <f>IFERROR(IF(VLOOKUP($E214,'Oct 2015'!$D$1:$Z$500,3,FALSE)=G214,"-","Wrong PO"),"new")</f>
        <v>new</v>
      </c>
      <c r="DC214" s="32" t="str">
        <f>IF(DB214="wrong PO",(VLOOKUP($E214,'Oct 2015'!$D$1:$Z$500,3,FALSE)),"")</f>
        <v/>
      </c>
      <c r="DD214" s="29" t="str">
        <f>IFERROR(IF(VLOOKUP($E214,'Sep 2015'!$D$1:$Z$500,3,FALSE)=G214,"-","Wrong PO"),"new")</f>
        <v>new</v>
      </c>
      <c r="DE214" s="32" t="str">
        <f>IF(DD214="wrong PO",(VLOOKUP($E214,'Sep 2015'!$D$1:$Z$500,3,FALSE)),"")</f>
        <v/>
      </c>
    </row>
    <row r="215" spans="1:109">
      <c r="A215" s="115">
        <v>50</v>
      </c>
      <c r="B215" s="2" t="s">
        <v>841</v>
      </c>
      <c r="C215" s="2" t="s">
        <v>510</v>
      </c>
      <c r="D215" s="2" t="s">
        <v>729</v>
      </c>
      <c r="E215" s="2" t="s">
        <v>353</v>
      </c>
      <c r="F215" s="2" t="s">
        <v>67</v>
      </c>
      <c r="G215" s="21" t="s">
        <v>94</v>
      </c>
      <c r="H215" s="21" t="str">
        <f>IFERROR(VLOOKUP($E215,'Wayne Master'!$B$1:$C$315,2,FALSE),"not on master")</f>
        <v>Call</v>
      </c>
      <c r="I215" s="11" t="s">
        <v>2109</v>
      </c>
      <c r="J215" s="3">
        <v>42501</v>
      </c>
      <c r="K215" s="2"/>
      <c r="L215" s="2" t="s">
        <v>722</v>
      </c>
      <c r="M215" s="2" t="s">
        <v>394</v>
      </c>
      <c r="N215" s="2" t="s">
        <v>31</v>
      </c>
      <c r="O215" s="2" t="s">
        <v>382</v>
      </c>
      <c r="P215" s="4">
        <v>22282</v>
      </c>
      <c r="Q215" s="4">
        <v>22282</v>
      </c>
      <c r="R215" s="4">
        <v>0</v>
      </c>
      <c r="S215" s="5">
        <v>0</v>
      </c>
      <c r="T215" s="4">
        <v>10</v>
      </c>
      <c r="U215" s="4">
        <v>10</v>
      </c>
      <c r="V215" s="4">
        <v>0</v>
      </c>
      <c r="W215" s="5">
        <v>0</v>
      </c>
      <c r="X215" s="5">
        <v>0</v>
      </c>
      <c r="Y215" s="14">
        <v>0</v>
      </c>
      <c r="Z215" s="14">
        <v>0</v>
      </c>
      <c r="AA215" s="14">
        <v>0</v>
      </c>
      <c r="AB215" s="4">
        <v>24580</v>
      </c>
      <c r="AC215" s="55"/>
      <c r="AD215" s="59">
        <f>SUM(AI215,AM215,AQ215,AU215,AY215,BC215,BG215,BK215,BO215,BS215,BW215,CA215)</f>
        <v>612.48</v>
      </c>
      <c r="AE215" s="59">
        <f>(Q215*0.0169)+(U215*0.0598)</f>
        <v>377.16379999999998</v>
      </c>
      <c r="AF215" s="102" t="str">
        <f>IFERROR(IFERROR(VLOOKUP($G215,'FPO034'!$J$9:$Q$196,7,FALSE),(VLOOKUP($H215,'FPO034'!$J$9:$Q$196,7,FALSE))),"No PO")</f>
        <v>No PO</v>
      </c>
      <c r="AG215" s="102" t="str">
        <f>IFERROR(IFERROR(VLOOKUP($G215,'FPO034'!$J$9:$Q$196,8,FALSE),(VLOOKUP($H215,'FPO034'!$J$9:$Q$196,8,FALSE))),"No PO")</f>
        <v>No PO</v>
      </c>
      <c r="AH215" s="102" t="str">
        <f>IF(AG215&lt;&gt;0,"No",IF(AD215&gt;AF215,"No",IF(AD215/AE215&lt;1,"--",IF(AD215/AE215&lt;1.02,"Maybe","No"))))</f>
        <v>No</v>
      </c>
      <c r="AI215" s="59" t="str">
        <f>IFERROR(VLOOKUP($E215,'Rev2 Aug 16'!$D$1:$Z$300,22,FALSE),"-")</f>
        <v>-</v>
      </c>
      <c r="AJ215" s="59" t="str">
        <f>IFERROR(VLOOKUP($E215,'Rev2 Aug 16'!$D$1:$Z$300,5,FALSE),"-")</f>
        <v>-</v>
      </c>
      <c r="AK215" s="59" t="str">
        <f>IFERROR(VLOOKUP(AJ215,'Paid Invoices'!$F$6:$I$381,3,FALSE),"")</f>
        <v/>
      </c>
      <c r="AL215" s="59" t="str">
        <f>IFERROR(VLOOKUP(AJ215,'Open Invoices'!$D$1:$E$3000,2,FALSE),"")</f>
        <v/>
      </c>
      <c r="AM215" s="59" t="str">
        <f>IFERROR(VLOOKUP($E215,'Rev2 July 16'!$D$1:$Z$300,22,FALSE),"-")</f>
        <v>-</v>
      </c>
      <c r="AN215" s="59" t="str">
        <f>IFERROR(VLOOKUP($E215,'Rev2 July 16'!$D$1:$Z$300,5,FALSE),"-")</f>
        <v>-</v>
      </c>
      <c r="AO215" s="59" t="str">
        <f>IFERROR(VLOOKUP(AN215,'Paid Invoices'!$F$6:$I$381,3,FALSE),"")</f>
        <v/>
      </c>
      <c r="AP215" s="59" t="str">
        <f>IFERROR(VLOOKUP(AN215,'Open Invoices'!$D$1:$E$3000,2,FALSE),"")</f>
        <v/>
      </c>
      <c r="AQ215" s="59">
        <f>IFERROR(VLOOKUP($E215,'Rev June 16'!$D$1:$Z$300,22,FALSE),"-")</f>
        <v>0</v>
      </c>
      <c r="AR215" s="59" t="str">
        <f>IFERROR(VLOOKUP($E215,'Rev June 16'!$D$1:$Z$300,4,FALSE),"-")</f>
        <v>WAY2001F6A</v>
      </c>
      <c r="AS215" s="59" t="str">
        <f>IFERROR(VLOOKUP(AR215,'Paid Invoices'!$F$6:$I$381,3,FALSE),"")</f>
        <v/>
      </c>
      <c r="AT215" s="59" t="str">
        <f>IFERROR(VLOOKUP(AR215,'Open Invoices'!$D$1:$E$3000,2,FALSE),"")</f>
        <v/>
      </c>
      <c r="AU215" s="59">
        <f>IFERROR(VLOOKUP($E215,'May 2016'!$D$1:$Z$300,22,FALSE),"-")</f>
        <v>612.48</v>
      </c>
      <c r="AV215" s="59" t="str">
        <f>IFERROR(VLOOKUP($E215,'May 2016'!$D$1:$Z$300,4,FALSE),"-")</f>
        <v>WAY2001E6A</v>
      </c>
      <c r="AW215" s="59" t="str">
        <f>IFERROR(VLOOKUP(AV215,'Paid Invoices'!$F$6:$I$381,3,FALSE),"")</f>
        <v/>
      </c>
      <c r="AX215" s="59" t="str">
        <f>IFERROR(VLOOKUP(AV215,'Open Invoices'!$D$1:$E$3000,2,FALSE),"")</f>
        <v/>
      </c>
      <c r="AY215" s="59" t="str">
        <f>IFERROR(VLOOKUP($E215,'Apr 2016'!$D$1:$Z$300,22,FALSE),"-")</f>
        <v>-</v>
      </c>
      <c r="AZ215" s="59" t="str">
        <f>IFERROR(VLOOKUP($E215,'Apr 2016'!$D$1:$Z$300,4,FALSE),"-")</f>
        <v>-</v>
      </c>
      <c r="BA215" s="59" t="str">
        <f>IFERROR(VLOOKUP(AZ215,'Paid Invoices'!$F$6:$I$381,3,FALSE),"")</f>
        <v/>
      </c>
      <c r="BB215" s="59" t="str">
        <f>IFERROR(VLOOKUP(AZ215,'Open Invoices'!$D$1:$E$3000,2,FALSE),"")</f>
        <v/>
      </c>
      <c r="BC215" s="59" t="str">
        <f>IFERROR(VLOOKUP($E215,'Mar 2016'!$D$1:$Z$300,22,FALSE),"-")</f>
        <v>-</v>
      </c>
      <c r="BD215" s="59" t="str">
        <f>IFERROR(VLOOKUP($E215,'Mar 2016'!$D$1:$Z$300,4,FALSE),"-")</f>
        <v>-</v>
      </c>
      <c r="BE215" s="59" t="str">
        <f>IFERROR(VLOOKUP(BD215,'Paid Invoices'!$F$6:$I$381,3,FALSE),"")</f>
        <v/>
      </c>
      <c r="BF215" s="59" t="str">
        <f>IFERROR(VLOOKUP(BD215,'Open Invoices'!$D$1:$E$3000,2,FALSE),"")</f>
        <v/>
      </c>
      <c r="BG215" s="59" t="str">
        <f>IFERROR(VLOOKUP($E215,'Feb 2016'!$D$1:$Z$300,22,FALSE),"-")</f>
        <v>-</v>
      </c>
      <c r="BH215" s="59" t="str">
        <f>IFERROR(VLOOKUP($E215,'Feb 2016'!$D$1:$Z$300,4,FALSE),"-")</f>
        <v>-</v>
      </c>
      <c r="BI215" s="59" t="str">
        <f>IFERROR(VLOOKUP(BH215,'Paid Invoices'!$F$6:$I$381,3,FALSE),"")</f>
        <v/>
      </c>
      <c r="BJ215" s="59" t="str">
        <f>IFERROR(VLOOKUP(BH215,'Open Invoices'!$D$1:$E$3000,2,FALSE),"")</f>
        <v/>
      </c>
      <c r="BK215" s="59" t="str">
        <f>IFERROR(VLOOKUP($E215,'Jan 2016'!$D$1:$Z$300,22,FALSE),"-")</f>
        <v>-</v>
      </c>
      <c r="BL215" s="59" t="str">
        <f>IFERROR(VLOOKUP($E215,'Jan 2016'!$D$1:$Z$300,4,FALSE),"-")</f>
        <v>-</v>
      </c>
      <c r="BM215" s="59" t="str">
        <f>IFERROR(VLOOKUP(BL215,'Paid Invoices'!$F$6:$I$381,3,FALSE),"")</f>
        <v/>
      </c>
      <c r="BN215" s="59" t="str">
        <f>IFERROR(VLOOKUP(BL215,'Open Invoices'!$D$1:$E$3000,2,FALSE),"")</f>
        <v/>
      </c>
      <c r="BO215" s="59" t="str">
        <f>IFERROR(VLOOKUP($E215,'Dec 2015'!$D$1:$Z$300,22,FALSE),"-")</f>
        <v>-</v>
      </c>
      <c r="BP215" s="59" t="str">
        <f>IFERROR(VLOOKUP($E215,'Dec 2015'!$D$1:$Z$300,4,FALSE),"-")</f>
        <v>-</v>
      </c>
      <c r="BQ215" s="59" t="str">
        <f>IFERROR(VLOOKUP(BP215,'Paid Invoices'!$F$6:$I$381,3,FALSE),"")</f>
        <v/>
      </c>
      <c r="BR215" s="59" t="str">
        <f>IFERROR(VLOOKUP(BP215,'Open Invoices'!$D$1:$E$3000,2,FALSE),"")</f>
        <v/>
      </c>
      <c r="BS215" s="59" t="str">
        <f>IFERROR(VLOOKUP($E215,'Nov 2015'!$D$1:$Z$300,22,FALSE),"-")</f>
        <v>-</v>
      </c>
      <c r="BT215" s="59" t="str">
        <f>IFERROR(VLOOKUP($E215,'Nov 2015'!$D$1:$Z$300,4,FALSE),"-")</f>
        <v>-</v>
      </c>
      <c r="BU215" s="59" t="str">
        <f>IFERROR(VLOOKUP(BT215,'Paid Invoices'!$F$6:$I$381,3,FALSE),"")</f>
        <v/>
      </c>
      <c r="BV215" s="59" t="str">
        <f>IFERROR(VLOOKUP(BT215,'Open Invoices'!$D$1:$E$3000,2,FALSE),"")</f>
        <v/>
      </c>
      <c r="BW215" s="59" t="str">
        <f>IFERROR(VLOOKUP($E215,'Oct 2015'!$D$1:$Z$300,22,FALSE),"-")</f>
        <v>-</v>
      </c>
      <c r="BX215" s="59" t="str">
        <f>IFERROR(VLOOKUP($E215,'Oct 2015'!$D$1:$Z$300,4,FALSE),"-")</f>
        <v>-</v>
      </c>
      <c r="BY215" s="59" t="str">
        <f>IFERROR(VLOOKUP(BX215,'Paid Invoices'!$F$6:$I$381,3,FALSE),"")</f>
        <v/>
      </c>
      <c r="BZ215" s="59" t="str">
        <f>IFERROR(VLOOKUP(BX215,'Open Invoices'!$D$1:$E$3000,2,FALSE),"")</f>
        <v/>
      </c>
      <c r="CA215" s="59" t="str">
        <f>IFERROR(VLOOKUP($E215,'Sep 2015'!$D$1:$Z$300,22,FALSE),"-")</f>
        <v>-</v>
      </c>
      <c r="CB215" s="59" t="str">
        <f>IFERROR(VLOOKUP($E215,'Sep 2015'!$D$1:$Z$300,4,FALSE),"-")</f>
        <v>-</v>
      </c>
      <c r="CC215" s="59" t="str">
        <f>IFERROR(VLOOKUP(CB215,'Paid Invoices'!$F$6:$I$381,3,FALSE),"")</f>
        <v/>
      </c>
      <c r="CD215" s="59" t="str">
        <f>IFERROR(VLOOKUP(CB215,'Open Invoices'!$D$1:$E$3000,2,FALSE),"")</f>
        <v/>
      </c>
      <c r="CE215" s="52"/>
      <c r="CF215" s="52" t="s">
        <v>2115</v>
      </c>
      <c r="CG215" s="49" t="str">
        <f>IFERROR(IFERROR(VLOOKUP($E215,'Asset Group  All Assets'!$B$1:$C$500,2,FALSE),(VLOOKUP($E215,'Missing-WSU-POs'!$B$1:$D$500,3,FALSE))),"?")</f>
        <v>Needed</v>
      </c>
      <c r="CH215" s="31" t="str">
        <f>IF(G215="","",G215)</f>
        <v/>
      </c>
      <c r="CI215" s="31" t="str">
        <f>IF(CG215=CH215,"","Wrong PO")</f>
        <v>Wrong PO</v>
      </c>
      <c r="CJ215" s="29" t="str">
        <f>IFERROR(IF(VLOOKUP($E215,'Org July 2016 '!$D$1:$Z$500,3,FALSE)=G215,"-","Wrong PO"),"new")</f>
        <v>-</v>
      </c>
      <c r="CK215" s="32" t="str">
        <f>IF(CJ215="wrong PO",(VLOOKUP($E215,'Org July 2016 '!$D$1:$Z$500,3,FALSE)),"")</f>
        <v/>
      </c>
      <c r="CL215" s="29" t="str">
        <f>IFERROR(IF(VLOOKUP($E215,'Org June 2016 '!$D$1:$Z$500,3,FALSE)=G215,"-","Wrong PO"),"new")</f>
        <v>-</v>
      </c>
      <c r="CM215" s="32" t="str">
        <f>IF(CL215="wrong PO",(VLOOKUP($E215,'Org June 2016 '!$D$1:$Z$500,3,FALSE)),"")</f>
        <v/>
      </c>
      <c r="CN215" s="29" t="str">
        <f>IFERROR(IF(VLOOKUP($E215,'May 2016'!D50:Z549,3,FALSE)=G215,"-","Wrong PO"),"new")</f>
        <v>-</v>
      </c>
      <c r="CO215" s="32" t="str">
        <f>IF(CN215="wrong PO",(VLOOKUP($E215,'May 2016'!D50:Z549,3,FALSE)),"")</f>
        <v/>
      </c>
      <c r="CP215" s="29" t="str">
        <f>IFERROR(IF(VLOOKUP($E215,'Apr 2016'!$D$1:$Z$500,3,FALSE)=G215,"-","Wrong PO"),"new")</f>
        <v>new</v>
      </c>
      <c r="CQ215" s="32" t="str">
        <f>IF(CP215="wrong PO",(VLOOKUP($E215,'Apr 2016'!$D$1:$Z$500,3,FALSE)),"")</f>
        <v/>
      </c>
      <c r="CR215" s="32" t="str">
        <f>IFERROR(IF(VLOOKUP($E215,'Mar 2016'!$D$1:$Z$500,3,FALSE)=G215,"-","Wrong PO"),"new")</f>
        <v>new</v>
      </c>
      <c r="CS215" s="32" t="str">
        <f>IF(CP215="wrong PO",(VLOOKUP($E215,'Mar 2016'!$D$1:$Z$500,3,FALSE)),"")</f>
        <v/>
      </c>
      <c r="CT215" s="32" t="str">
        <f>IFERROR(IF(VLOOKUP($E215,'Feb 2016'!$D$1:$Z$500,3,FALSE)=G215,"-","Wrong PO"),"new")</f>
        <v>new</v>
      </c>
      <c r="CU215" s="32" t="str">
        <f>IF(CP215="wrong PO",(VLOOKUP($E215,'Feb 2016'!$D$1:$Z$500,3,FALSE)),"")</f>
        <v/>
      </c>
      <c r="CV215" s="29" t="str">
        <f>IFERROR(IF(VLOOKUP($E215,'Jan 2016'!$D$1:$Z$500,3,FALSE)=G215,"-","Wrong PO"),"new")</f>
        <v>new</v>
      </c>
      <c r="CW215" s="32" t="str">
        <f>IF(CV215="wrong PO",(VLOOKUP($E215,'Jan 2016'!$D$1:$Z$500,3,FALSE)),"")</f>
        <v/>
      </c>
      <c r="CX215" s="29" t="str">
        <f>IFERROR(IF(VLOOKUP($E215,'Dec 2015'!$D$1:$Z$500,3,FALSE)=G215,"-","Wrong PO"),"new")</f>
        <v>new</v>
      </c>
      <c r="CY215" s="32" t="str">
        <f>IF(CX215="wrong PO",(VLOOKUP($E215,'Dec 2015'!$D$1:$Z$500,3,FALSE)),"")</f>
        <v/>
      </c>
      <c r="CZ215" s="29" t="str">
        <f>IFERROR(IF(VLOOKUP($E215,'Nov 2015'!$D$1:$Z$500,3,FALSE)=G215,"-","Wrong PO"),"new")</f>
        <v>new</v>
      </c>
      <c r="DA215" s="32" t="str">
        <f>IF(CZ215="wrong PO",(VLOOKUP($E215,'Nov 2015'!$D$1:$Z$500,3,FALSE)),"")</f>
        <v/>
      </c>
      <c r="DB215" s="29" t="str">
        <f>IFERROR(IF(VLOOKUP($E215,'Oct 2015'!$D$1:$Z$500,3,FALSE)=G215,"-","Wrong PO"),"new")</f>
        <v>new</v>
      </c>
      <c r="DC215" s="32" t="str">
        <f>IF(DB215="wrong PO",(VLOOKUP($E215,'Oct 2015'!$D$1:$Z$500,3,FALSE)),"")</f>
        <v/>
      </c>
      <c r="DD215" s="29" t="str">
        <f>IFERROR(IF(VLOOKUP($E215,'Sep 2015'!$D$1:$Z$500,3,FALSE)=G215,"-","Wrong PO"),"new")</f>
        <v>new</v>
      </c>
      <c r="DE215" s="32" t="str">
        <f>IF(DD215="wrong PO",(VLOOKUP($E215,'Sep 2015'!$D$1:$Z$500,3,FALSE)),"")</f>
        <v/>
      </c>
    </row>
    <row r="216" spans="1:109">
      <c r="A216" s="115">
        <v>51</v>
      </c>
      <c r="B216" s="2" t="s">
        <v>841</v>
      </c>
      <c r="C216" s="2" t="s">
        <v>510</v>
      </c>
      <c r="D216" s="2" t="s">
        <v>729</v>
      </c>
      <c r="E216" s="2" t="s">
        <v>354</v>
      </c>
      <c r="F216" s="2" t="s">
        <v>67</v>
      </c>
      <c r="G216" s="21" t="s">
        <v>94</v>
      </c>
      <c r="H216" s="21" t="str">
        <f>IFERROR(VLOOKUP($E216,'Wayne Master'!$B$1:$C$315,2,FALSE),"not on master")</f>
        <v>Call</v>
      </c>
      <c r="I216" s="11" t="s">
        <v>2109</v>
      </c>
      <c r="J216" s="3">
        <v>42501</v>
      </c>
      <c r="K216" s="2"/>
      <c r="L216" s="2" t="s">
        <v>722</v>
      </c>
      <c r="M216" s="2" t="s">
        <v>394</v>
      </c>
      <c r="N216" s="2" t="s">
        <v>31</v>
      </c>
      <c r="O216" s="2" t="s">
        <v>382</v>
      </c>
      <c r="P216" s="4">
        <v>185</v>
      </c>
      <c r="Q216" s="4">
        <v>185</v>
      </c>
      <c r="R216" s="4">
        <v>0</v>
      </c>
      <c r="S216" s="5">
        <v>0</v>
      </c>
      <c r="T216" s="4">
        <v>10</v>
      </c>
      <c r="U216" s="4">
        <v>10</v>
      </c>
      <c r="V216" s="4">
        <v>0</v>
      </c>
      <c r="W216" s="5">
        <v>0</v>
      </c>
      <c r="X216" s="5">
        <v>0</v>
      </c>
      <c r="Y216" s="14">
        <v>0</v>
      </c>
      <c r="Z216" s="14">
        <v>0</v>
      </c>
      <c r="AA216" s="14">
        <v>0</v>
      </c>
      <c r="AB216" s="4">
        <v>24580</v>
      </c>
      <c r="AC216" s="55"/>
      <c r="AD216" s="59">
        <f>SUM(AI216,AM216,AQ216,AU216,AY216,BC216,BG216,BK216,BO216,BS216,BW216,CA216)</f>
        <v>4.8099999999999996</v>
      </c>
      <c r="AE216" s="59">
        <f>(Q216*0.0169)+(U216*0.0598)</f>
        <v>3.7244999999999995</v>
      </c>
      <c r="AF216" s="102" t="str">
        <f>IFERROR(IFERROR(VLOOKUP($G216,'FPO034'!$J$9:$Q$196,7,FALSE),(VLOOKUP($H216,'FPO034'!$J$9:$Q$196,7,FALSE))),"No PO")</f>
        <v>No PO</v>
      </c>
      <c r="AG216" s="102" t="str">
        <f>IFERROR(IFERROR(VLOOKUP($G216,'FPO034'!$J$9:$Q$196,8,FALSE),(VLOOKUP($H216,'FPO034'!$J$9:$Q$196,8,FALSE))),"No PO")</f>
        <v>No PO</v>
      </c>
      <c r="AH216" s="102" t="str">
        <f>IF(AG216&lt;&gt;0,"No",IF(AD216&gt;AF216,"No",IF(AD216/AE216&lt;1,"--",IF(AD216/AE216&lt;1.02,"Maybe","No"))))</f>
        <v>No</v>
      </c>
      <c r="AI216" s="59" t="str">
        <f>IFERROR(VLOOKUP($E216,'Rev2 Aug 16'!$D$1:$Z$300,22,FALSE),"-")</f>
        <v>-</v>
      </c>
      <c r="AJ216" s="59" t="str">
        <f>IFERROR(VLOOKUP($E216,'Rev2 Aug 16'!$D$1:$Z$300,5,FALSE),"-")</f>
        <v>-</v>
      </c>
      <c r="AK216" s="59" t="str">
        <f>IFERROR(VLOOKUP(AJ216,'Paid Invoices'!$F$6:$I$381,3,FALSE),"")</f>
        <v/>
      </c>
      <c r="AL216" s="59" t="str">
        <f>IFERROR(VLOOKUP(AJ216,'Open Invoices'!$D$1:$E$3000,2,FALSE),"")</f>
        <v/>
      </c>
      <c r="AM216" s="59" t="str">
        <f>IFERROR(VLOOKUP($E216,'Rev2 July 16'!$D$1:$Z$300,22,FALSE),"-")</f>
        <v>-</v>
      </c>
      <c r="AN216" s="59" t="str">
        <f>IFERROR(VLOOKUP($E216,'Rev2 July 16'!$D$1:$Z$300,5,FALSE),"-")</f>
        <v>-</v>
      </c>
      <c r="AO216" s="59" t="str">
        <f>IFERROR(VLOOKUP(AN216,'Paid Invoices'!$F$6:$I$381,3,FALSE),"")</f>
        <v/>
      </c>
      <c r="AP216" s="59" t="str">
        <f>IFERROR(VLOOKUP(AN216,'Open Invoices'!$D$1:$E$3000,2,FALSE),"")</f>
        <v/>
      </c>
      <c r="AQ216" s="59">
        <f>IFERROR(VLOOKUP($E216,'Rev June 16'!$D$1:$Z$300,22,FALSE),"-")</f>
        <v>0</v>
      </c>
      <c r="AR216" s="59" t="str">
        <f>IFERROR(VLOOKUP($E216,'Rev June 16'!$D$1:$Z$300,4,FALSE),"-")</f>
        <v>WAY2001F6A</v>
      </c>
      <c r="AS216" s="59" t="str">
        <f>IFERROR(VLOOKUP(AR216,'Paid Invoices'!$F$6:$I$381,3,FALSE),"")</f>
        <v/>
      </c>
      <c r="AT216" s="59" t="str">
        <f>IFERROR(VLOOKUP(AR216,'Open Invoices'!$D$1:$E$3000,2,FALSE),"")</f>
        <v/>
      </c>
      <c r="AU216" s="59">
        <f>IFERROR(VLOOKUP($E216,'May 2016'!$D$1:$Z$300,22,FALSE),"-")</f>
        <v>4.8099999999999996</v>
      </c>
      <c r="AV216" s="59" t="str">
        <f>IFERROR(VLOOKUP($E216,'May 2016'!$D$1:$Z$300,4,FALSE),"-")</f>
        <v>WAY2001E6A</v>
      </c>
      <c r="AW216" s="59" t="str">
        <f>IFERROR(VLOOKUP(AV216,'Paid Invoices'!$F$6:$I$381,3,FALSE),"")</f>
        <v/>
      </c>
      <c r="AX216" s="59" t="str">
        <f>IFERROR(VLOOKUP(AV216,'Open Invoices'!$D$1:$E$3000,2,FALSE),"")</f>
        <v/>
      </c>
      <c r="AY216" s="59" t="str">
        <f>IFERROR(VLOOKUP($E216,'Apr 2016'!$D$1:$Z$300,22,FALSE),"-")</f>
        <v>-</v>
      </c>
      <c r="AZ216" s="59" t="str">
        <f>IFERROR(VLOOKUP($E216,'Apr 2016'!$D$1:$Z$300,4,FALSE),"-")</f>
        <v>-</v>
      </c>
      <c r="BA216" s="59" t="str">
        <f>IFERROR(VLOOKUP(AZ216,'Paid Invoices'!$F$6:$I$381,3,FALSE),"")</f>
        <v/>
      </c>
      <c r="BB216" s="59" t="str">
        <f>IFERROR(VLOOKUP(AZ216,'Open Invoices'!$D$1:$E$3000,2,FALSE),"")</f>
        <v/>
      </c>
      <c r="BC216" s="59" t="str">
        <f>IFERROR(VLOOKUP($E216,'Mar 2016'!$D$1:$Z$300,22,FALSE),"-")</f>
        <v>-</v>
      </c>
      <c r="BD216" s="59" t="str">
        <f>IFERROR(VLOOKUP($E216,'Mar 2016'!$D$1:$Z$300,4,FALSE),"-")</f>
        <v>-</v>
      </c>
      <c r="BE216" s="59" t="str">
        <f>IFERROR(VLOOKUP(BD216,'Paid Invoices'!$F$6:$I$381,3,FALSE),"")</f>
        <v/>
      </c>
      <c r="BF216" s="59" t="str">
        <f>IFERROR(VLOOKUP(BD216,'Open Invoices'!$D$1:$E$3000,2,FALSE),"")</f>
        <v/>
      </c>
      <c r="BG216" s="59" t="str">
        <f>IFERROR(VLOOKUP($E216,'Feb 2016'!$D$1:$Z$300,22,FALSE),"-")</f>
        <v>-</v>
      </c>
      <c r="BH216" s="59" t="str">
        <f>IFERROR(VLOOKUP($E216,'Feb 2016'!$D$1:$Z$300,4,FALSE),"-")</f>
        <v>-</v>
      </c>
      <c r="BI216" s="59" t="str">
        <f>IFERROR(VLOOKUP(BH216,'Paid Invoices'!$F$6:$I$381,3,FALSE),"")</f>
        <v/>
      </c>
      <c r="BJ216" s="59" t="str">
        <f>IFERROR(VLOOKUP(BH216,'Open Invoices'!$D$1:$E$3000,2,FALSE),"")</f>
        <v/>
      </c>
      <c r="BK216" s="59" t="str">
        <f>IFERROR(VLOOKUP($E216,'Jan 2016'!$D$1:$Z$300,22,FALSE),"-")</f>
        <v>-</v>
      </c>
      <c r="BL216" s="59" t="str">
        <f>IFERROR(VLOOKUP($E216,'Jan 2016'!$D$1:$Z$300,4,FALSE),"-")</f>
        <v>-</v>
      </c>
      <c r="BM216" s="59" t="str">
        <f>IFERROR(VLOOKUP(BL216,'Paid Invoices'!$F$6:$I$381,3,FALSE),"")</f>
        <v/>
      </c>
      <c r="BN216" s="59" t="str">
        <f>IFERROR(VLOOKUP(BL216,'Open Invoices'!$D$1:$E$3000,2,FALSE),"")</f>
        <v/>
      </c>
      <c r="BO216" s="59" t="str">
        <f>IFERROR(VLOOKUP($E216,'Dec 2015'!$D$1:$Z$300,22,FALSE),"-")</f>
        <v>-</v>
      </c>
      <c r="BP216" s="59" t="str">
        <f>IFERROR(VLOOKUP($E216,'Dec 2015'!$D$1:$Z$300,4,FALSE),"-")</f>
        <v>-</v>
      </c>
      <c r="BQ216" s="59" t="str">
        <f>IFERROR(VLOOKUP(BP216,'Paid Invoices'!$F$6:$I$381,3,FALSE),"")</f>
        <v/>
      </c>
      <c r="BR216" s="59" t="str">
        <f>IFERROR(VLOOKUP(BP216,'Open Invoices'!$D$1:$E$3000,2,FALSE),"")</f>
        <v/>
      </c>
      <c r="BS216" s="59" t="str">
        <f>IFERROR(VLOOKUP($E216,'Nov 2015'!$D$1:$Z$300,22,FALSE),"-")</f>
        <v>-</v>
      </c>
      <c r="BT216" s="59" t="str">
        <f>IFERROR(VLOOKUP($E216,'Nov 2015'!$D$1:$Z$300,4,FALSE),"-")</f>
        <v>-</v>
      </c>
      <c r="BU216" s="59" t="str">
        <f>IFERROR(VLOOKUP(BT216,'Paid Invoices'!$F$6:$I$381,3,FALSE),"")</f>
        <v/>
      </c>
      <c r="BV216" s="59" t="str">
        <f>IFERROR(VLOOKUP(BT216,'Open Invoices'!$D$1:$E$3000,2,FALSE),"")</f>
        <v/>
      </c>
      <c r="BW216" s="59" t="str">
        <f>IFERROR(VLOOKUP($E216,'Oct 2015'!$D$1:$Z$300,22,FALSE),"-")</f>
        <v>-</v>
      </c>
      <c r="BX216" s="59" t="str">
        <f>IFERROR(VLOOKUP($E216,'Oct 2015'!$D$1:$Z$300,4,FALSE),"-")</f>
        <v>-</v>
      </c>
      <c r="BY216" s="59" t="str">
        <f>IFERROR(VLOOKUP(BX216,'Paid Invoices'!$F$6:$I$381,3,FALSE),"")</f>
        <v/>
      </c>
      <c r="BZ216" s="59" t="str">
        <f>IFERROR(VLOOKUP(BX216,'Open Invoices'!$D$1:$E$3000,2,FALSE),"")</f>
        <v/>
      </c>
      <c r="CA216" s="59" t="str">
        <f>IFERROR(VLOOKUP($E216,'Sep 2015'!$D$1:$Z$300,22,FALSE),"-")</f>
        <v>-</v>
      </c>
      <c r="CB216" s="59" t="str">
        <f>IFERROR(VLOOKUP($E216,'Sep 2015'!$D$1:$Z$300,4,FALSE),"-")</f>
        <v>-</v>
      </c>
      <c r="CC216" s="59" t="str">
        <f>IFERROR(VLOOKUP(CB216,'Paid Invoices'!$F$6:$I$381,3,FALSE),"")</f>
        <v/>
      </c>
      <c r="CD216" s="59" t="str">
        <f>IFERROR(VLOOKUP(CB216,'Open Invoices'!$D$1:$E$3000,2,FALSE),"")</f>
        <v/>
      </c>
      <c r="CE216" s="52"/>
      <c r="CF216" s="52" t="s">
        <v>2115</v>
      </c>
      <c r="CG216" s="49" t="str">
        <f>IFERROR(IFERROR(VLOOKUP($E216,'Asset Group  All Assets'!$B$1:$C$500,2,FALSE),(VLOOKUP($E216,'Missing-WSU-POs'!$B$1:$D$500,3,FALSE))),"?")</f>
        <v>Needed</v>
      </c>
      <c r="CH216" s="31" t="str">
        <f>IF(G216="","",G216)</f>
        <v/>
      </c>
      <c r="CI216" s="31" t="str">
        <f>IF(CG216=CH216,"","Wrong PO")</f>
        <v>Wrong PO</v>
      </c>
      <c r="CJ216" s="29" t="str">
        <f>IFERROR(IF(VLOOKUP($E216,'Org July 2016 '!$D$1:$Z$500,3,FALSE)=G216,"-","Wrong PO"),"new")</f>
        <v>-</v>
      </c>
      <c r="CK216" s="32" t="str">
        <f>IF(CJ216="wrong PO",(VLOOKUP($E216,'Org July 2016 '!$D$1:$Z$500,3,FALSE)),"")</f>
        <v/>
      </c>
      <c r="CL216" s="29" t="str">
        <f>IFERROR(IF(VLOOKUP($E216,'Org June 2016 '!$D$1:$Z$500,3,FALSE)=G216,"-","Wrong PO"),"new")</f>
        <v>-</v>
      </c>
      <c r="CM216" s="32" t="str">
        <f>IF(CL216="wrong PO",(VLOOKUP($E216,'Org June 2016 '!$D$1:$Z$500,3,FALSE)),"")</f>
        <v/>
      </c>
      <c r="CN216" s="29" t="str">
        <f>IFERROR(IF(VLOOKUP($E216,'May 2016'!D51:Z550,3,FALSE)=G216,"-","Wrong PO"),"new")</f>
        <v>-</v>
      </c>
      <c r="CO216" s="32" t="str">
        <f>IF(CN216="wrong PO",(VLOOKUP($E216,'May 2016'!D51:Z550,3,FALSE)),"")</f>
        <v/>
      </c>
      <c r="CP216" s="29" t="str">
        <f>IFERROR(IF(VLOOKUP($E216,'Apr 2016'!$D$1:$Z$500,3,FALSE)=G216,"-","Wrong PO"),"new")</f>
        <v>new</v>
      </c>
      <c r="CQ216" s="32" t="str">
        <f>IF(CP216="wrong PO",(VLOOKUP($E216,'Apr 2016'!$D$1:$Z$500,3,FALSE)),"")</f>
        <v/>
      </c>
      <c r="CR216" s="32" t="str">
        <f>IFERROR(IF(VLOOKUP($E216,'Mar 2016'!$D$1:$Z$500,3,FALSE)=G216,"-","Wrong PO"),"new")</f>
        <v>new</v>
      </c>
      <c r="CS216" s="32" t="str">
        <f>IF(CP216="wrong PO",(VLOOKUP($E216,'Mar 2016'!$D$1:$Z$500,3,FALSE)),"")</f>
        <v/>
      </c>
      <c r="CT216" s="32" t="str">
        <f>IFERROR(IF(VLOOKUP($E216,'Feb 2016'!$D$1:$Z$500,3,FALSE)=G216,"-","Wrong PO"),"new")</f>
        <v>new</v>
      </c>
      <c r="CU216" s="32" t="str">
        <f>IF(CP216="wrong PO",(VLOOKUP($E216,'Feb 2016'!$D$1:$Z$500,3,FALSE)),"")</f>
        <v/>
      </c>
      <c r="CV216" s="29" t="str">
        <f>IFERROR(IF(VLOOKUP($E216,'Jan 2016'!$D$1:$Z$500,3,FALSE)=G216,"-","Wrong PO"),"new")</f>
        <v>new</v>
      </c>
      <c r="CW216" s="32" t="str">
        <f>IF(CV216="wrong PO",(VLOOKUP($E216,'Jan 2016'!$D$1:$Z$500,3,FALSE)),"")</f>
        <v/>
      </c>
      <c r="CX216" s="29" t="str">
        <f>IFERROR(IF(VLOOKUP($E216,'Dec 2015'!$D$1:$Z$500,3,FALSE)=G216,"-","Wrong PO"),"new")</f>
        <v>new</v>
      </c>
      <c r="CY216" s="32" t="str">
        <f>IF(CX216="wrong PO",(VLOOKUP($E216,'Dec 2015'!$D$1:$Z$500,3,FALSE)),"")</f>
        <v/>
      </c>
      <c r="CZ216" s="29" t="str">
        <f>IFERROR(IF(VLOOKUP($E216,'Nov 2015'!$D$1:$Z$500,3,FALSE)=G216,"-","Wrong PO"),"new")</f>
        <v>new</v>
      </c>
      <c r="DA216" s="32" t="str">
        <f>IF(CZ216="wrong PO",(VLOOKUP($E216,'Nov 2015'!$D$1:$Z$500,3,FALSE)),"")</f>
        <v/>
      </c>
      <c r="DB216" s="29" t="str">
        <f>IFERROR(IF(VLOOKUP($E216,'Oct 2015'!$D$1:$Z$500,3,FALSE)=G216,"-","Wrong PO"),"new")</f>
        <v>new</v>
      </c>
      <c r="DC216" s="32" t="str">
        <f>IF(DB216="wrong PO",(VLOOKUP($E216,'Oct 2015'!$D$1:$Z$500,3,FALSE)),"")</f>
        <v/>
      </c>
      <c r="DD216" s="29" t="str">
        <f>IFERROR(IF(VLOOKUP($E216,'Sep 2015'!$D$1:$Z$500,3,FALSE)=G216,"-","Wrong PO"),"new")</f>
        <v>new</v>
      </c>
      <c r="DE216" s="32" t="str">
        <f>IF(DD216="wrong PO",(VLOOKUP($E216,'Sep 2015'!$D$1:$Z$500,3,FALSE)),"")</f>
        <v/>
      </c>
    </row>
    <row r="217" spans="1:109">
      <c r="A217" s="115">
        <v>58</v>
      </c>
      <c r="B217" s="2" t="s">
        <v>841</v>
      </c>
      <c r="C217" s="2" t="s">
        <v>510</v>
      </c>
      <c r="D217" s="2" t="s">
        <v>69</v>
      </c>
      <c r="E217" s="2" t="s">
        <v>257</v>
      </c>
      <c r="F217" s="2" t="s">
        <v>384</v>
      </c>
      <c r="G217" s="21" t="s">
        <v>258</v>
      </c>
      <c r="H217" s="21" t="str">
        <f>IFERROR(VLOOKUP($E217,'Wayne Master'!$B$1:$C$315,2,FALSE),"not on master")</f>
        <v>P0738639</v>
      </c>
      <c r="I217" s="11" t="s">
        <v>2104</v>
      </c>
      <c r="J217" s="3">
        <v>42235</v>
      </c>
      <c r="K217" s="2" t="s">
        <v>39</v>
      </c>
      <c r="L217" s="2" t="s">
        <v>386</v>
      </c>
      <c r="M217" s="2" t="s">
        <v>30</v>
      </c>
      <c r="N217" s="2" t="s">
        <v>31</v>
      </c>
      <c r="O217" s="2" t="s">
        <v>41</v>
      </c>
      <c r="P217" s="4">
        <v>5958</v>
      </c>
      <c r="Q217" s="4">
        <v>8021</v>
      </c>
      <c r="R217" s="4">
        <v>2063</v>
      </c>
      <c r="S217" s="5">
        <v>34.86</v>
      </c>
      <c r="T217" s="4">
        <v>3727</v>
      </c>
      <c r="U217" s="4">
        <v>4637</v>
      </c>
      <c r="V217" s="4">
        <v>910</v>
      </c>
      <c r="W217" s="5">
        <v>54.42</v>
      </c>
      <c r="X217" s="5">
        <v>0</v>
      </c>
      <c r="Y217" s="14">
        <v>89.28</v>
      </c>
      <c r="Z217" s="14">
        <v>0</v>
      </c>
      <c r="AA217" s="14">
        <v>89.28</v>
      </c>
      <c r="AB217" s="4">
        <v>24580</v>
      </c>
      <c r="AC217" s="55"/>
      <c r="AD217" s="59">
        <f>SUM(AI217,AM217,AQ217,AU217,AY217,BC217,BG217,BK217,BO217,BS217,BW217,CA217)</f>
        <v>412.44</v>
      </c>
      <c r="AE217" s="59">
        <f>(Q217*0.0169)+(U217*0.0598)</f>
        <v>412.84749999999997</v>
      </c>
      <c r="AF217" s="102">
        <f>IFERROR(IFERROR(VLOOKUP($G217,'FPO034'!$J$9:$Q$196,7,FALSE),(VLOOKUP($H217,'FPO034'!$J$9:$Q$196,7,FALSE))),"No PO")</f>
        <v>209.04</v>
      </c>
      <c r="AG217" s="102">
        <f>IFERROR(IFERROR(VLOOKUP($G217,'FPO034'!$J$9:$Q$196,8,FALSE),(VLOOKUP($H217,'FPO034'!$J$9:$Q$196,8,FALSE))),"No PO")</f>
        <v>0</v>
      </c>
      <c r="AH217" s="102" t="str">
        <f>IF(AG217&lt;&gt;0,"No",IF(AD217&gt;AF217,"No",IF(AD217/AE217&lt;1,"--",IF(AD217/AE217&lt;1.02,"Maybe","No"))))</f>
        <v>No</v>
      </c>
      <c r="AI217" s="59">
        <f>IFERROR(VLOOKUP($E217,'Rev2 Aug 16'!$D$1:$Z$300,22,FALSE),"-")</f>
        <v>89.28</v>
      </c>
      <c r="AJ217" s="59" t="str">
        <f>IFERROR(VLOOKUP($E217,'Rev2 Aug 16'!$D$1:$Z$300,5,FALSE),"-")</f>
        <v>WAY2001H6G</v>
      </c>
      <c r="AK217" s="59" t="str">
        <f>IFERROR(VLOOKUP(AJ217,'Paid Invoices'!$F$6:$I$381,3,FALSE),"")</f>
        <v/>
      </c>
      <c r="AL217" s="59" t="str">
        <f>IFERROR(VLOOKUP(AJ217,'Open Invoices'!$D$1:$E$3000,2,FALSE),"")</f>
        <v/>
      </c>
      <c r="AM217" s="59">
        <f>IFERROR(VLOOKUP($E217,'Rev2 July 16'!$D$1:$Z$300,22,FALSE),"-")</f>
        <v>19.46</v>
      </c>
      <c r="AN217" s="59" t="str">
        <f>IFERROR(VLOOKUP($E217,'Rev2 July 16'!$D$1:$Z$300,5,FALSE),"-")</f>
        <v>WAY2001G6H</v>
      </c>
      <c r="AO217" s="59" t="str">
        <f>IFERROR(VLOOKUP(AN217,'Paid Invoices'!$F$6:$I$381,3,FALSE),"")</f>
        <v/>
      </c>
      <c r="AP217" s="59" t="str">
        <f>IFERROR(VLOOKUP(AN217,'Open Invoices'!$D$1:$E$3000,2,FALSE),"")</f>
        <v/>
      </c>
      <c r="AQ217" s="59">
        <f>IFERROR(VLOOKUP($E217,'Rev June 16'!$D$1:$Z$300,22,FALSE),"-")</f>
        <v>84.06</v>
      </c>
      <c r="AR217" s="59" t="str">
        <f>IFERROR(VLOOKUP($E217,'Rev June 16'!$D$1:$Z$300,4,FALSE),"-")</f>
        <v>WAY2001F6H</v>
      </c>
      <c r="AS217" s="59" t="str">
        <f>IFERROR(VLOOKUP(AR217,'Paid Invoices'!$F$6:$I$381,3,FALSE),"")</f>
        <v/>
      </c>
      <c r="AT217" s="59" t="str">
        <f>IFERROR(VLOOKUP(AR217,'Open Invoices'!$D$1:$E$3000,2,FALSE),"")</f>
        <v/>
      </c>
      <c r="AU217" s="59">
        <f>IFERROR(VLOOKUP($E217,'May 2016'!$D$1:$Z$300,22,FALSE),"-")</f>
        <v>23.31</v>
      </c>
      <c r="AV217" s="59" t="str">
        <f>IFERROR(VLOOKUP($E217,'May 2016'!$D$1:$Z$300,4,FALSE),"-")</f>
        <v>WAY2001E6H</v>
      </c>
      <c r="AW217" s="59" t="str">
        <f>IFERROR(VLOOKUP(AV217,'Paid Invoices'!$F$6:$I$381,3,FALSE),"")</f>
        <v/>
      </c>
      <c r="AX217" s="59" t="str">
        <f>IFERROR(VLOOKUP(AV217,'Open Invoices'!$D$1:$E$3000,2,FALSE),"")</f>
        <v/>
      </c>
      <c r="AY217" s="59">
        <f>IFERROR(VLOOKUP($E217,'Apr 2016'!$D$1:$Z$300,22,FALSE),"-")</f>
        <v>143.49</v>
      </c>
      <c r="AZ217" s="59" t="str">
        <f>IFERROR(VLOOKUP($E217,'Apr 2016'!$D$1:$Z$300,4,FALSE),"-")</f>
        <v>WAY2001D6I</v>
      </c>
      <c r="BA217" s="59" t="str">
        <f>IFERROR(VLOOKUP(AZ217,'Paid Invoices'!$F$6:$I$381,3,FALSE),"")</f>
        <v/>
      </c>
      <c r="BB217" s="59" t="str">
        <f>IFERROR(VLOOKUP(AZ217,'Open Invoices'!$D$1:$E$3000,2,FALSE),"")</f>
        <v/>
      </c>
      <c r="BC217" s="59">
        <f>IFERROR(VLOOKUP($E217,'Mar 2016'!$D$1:$Z$300,22,FALSE),"-")</f>
        <v>27.01</v>
      </c>
      <c r="BD217" s="59" t="str">
        <f>IFERROR(VLOOKUP($E217,'Mar 2016'!$D$1:$Z$300,4,FALSE),"-")</f>
        <v>WAY2001C6H</v>
      </c>
      <c r="BE217" s="59" t="str">
        <f>IFERROR(VLOOKUP(BD217,'Paid Invoices'!$F$6:$I$381,3,FALSE),"")</f>
        <v/>
      </c>
      <c r="BF217" s="59" t="str">
        <f>IFERROR(VLOOKUP(BD217,'Open Invoices'!$D$1:$E$3000,2,FALSE),"")</f>
        <v/>
      </c>
      <c r="BG217" s="59">
        <f>IFERROR(VLOOKUP($E217,'Feb 2016'!$D$1:$Z$300,22,FALSE),"-")</f>
        <v>14.58</v>
      </c>
      <c r="BH217" s="59" t="str">
        <f>IFERROR(VLOOKUP($E217,'Feb 2016'!$D$1:$Z$300,4,FALSE),"-")</f>
        <v>WAY2001B6G</v>
      </c>
      <c r="BI217" s="59" t="str">
        <f>IFERROR(VLOOKUP(BH217,'Paid Invoices'!$F$6:$I$381,3,FALSE),"")</f>
        <v/>
      </c>
      <c r="BJ217" s="59" t="str">
        <f>IFERROR(VLOOKUP(BH217,'Open Invoices'!$D$1:$E$3000,2,FALSE),"")</f>
        <v/>
      </c>
      <c r="BK217" s="59">
        <f>IFERROR(VLOOKUP($E217,'Jan 2016'!$D$1:$Z$300,22,FALSE),"-")</f>
        <v>2.66</v>
      </c>
      <c r="BL217" s="59" t="str">
        <f>IFERROR(VLOOKUP($E217,'Jan 2016'!$D$1:$Z$300,4,FALSE),"-")</f>
        <v>WAY2001A6AF</v>
      </c>
      <c r="BM217" s="59" t="str">
        <f>IFERROR(VLOOKUP(BL217,'Paid Invoices'!$F$6:$I$381,3,FALSE),"")</f>
        <v/>
      </c>
      <c r="BN217" s="59" t="str">
        <f>IFERROR(VLOOKUP(BL217,'Open Invoices'!$D$1:$E$3000,2,FALSE),"")</f>
        <v/>
      </c>
      <c r="BO217" s="59">
        <f>IFERROR(VLOOKUP($E217,'Dec 2015'!$D$1:$Z$300,22,FALSE),"-")</f>
        <v>1.1499999999999999</v>
      </c>
      <c r="BP217" s="59" t="str">
        <f>IFERROR(VLOOKUP($E217,'Dec 2015'!$D$1:$Z$300,4,FALSE),"-")</f>
        <v>WAY2001L5G</v>
      </c>
      <c r="BQ217" s="59" t="str">
        <f>IFERROR(VLOOKUP(BP217,'Paid Invoices'!$F$6:$I$381,3,FALSE),"")</f>
        <v/>
      </c>
      <c r="BR217" s="59" t="str">
        <f>IFERROR(VLOOKUP(BP217,'Open Invoices'!$D$1:$E$3000,2,FALSE),"")</f>
        <v/>
      </c>
      <c r="BS217" s="59">
        <f>IFERROR(VLOOKUP($E217,'Nov 2015'!$D$1:$Z$300,22,FALSE),"-")</f>
        <v>3.75</v>
      </c>
      <c r="BT217" s="59" t="str">
        <f>IFERROR(VLOOKUP($E217,'Nov 2015'!$D$1:$Z$300,4,FALSE),"-")</f>
        <v>WAY2001K5AF</v>
      </c>
      <c r="BU217" s="59" t="str">
        <f>IFERROR(VLOOKUP(BT217,'Paid Invoices'!$F$6:$I$381,3,FALSE),"")</f>
        <v/>
      </c>
      <c r="BV217" s="59" t="str">
        <f>IFERROR(VLOOKUP(BT217,'Open Invoices'!$D$1:$E$3000,2,FALSE),"")</f>
        <v/>
      </c>
      <c r="BW217" s="59">
        <f>IFERROR(VLOOKUP($E217,'Oct 2015'!$D$1:$Z$300,22,FALSE),"-")</f>
        <v>3.69</v>
      </c>
      <c r="BX217" s="59" t="str">
        <f>IFERROR(VLOOKUP($E217,'Oct 2015'!$D$1:$Z$300,4,FALSE),"-")</f>
        <v>WAY2001J5AF</v>
      </c>
      <c r="BY217" s="59" t="str">
        <f>IFERROR(VLOOKUP(BX217,'Paid Invoices'!$F$6:$I$381,3,FALSE),"")</f>
        <v/>
      </c>
      <c r="BZ217" s="59" t="str">
        <f>IFERROR(VLOOKUP(BX217,'Open Invoices'!$D$1:$E$3000,2,FALSE),"")</f>
        <v/>
      </c>
      <c r="CA217" s="59" t="str">
        <f>IFERROR(VLOOKUP($E217,'Sep 2015'!$D$1:$Z$300,22,FALSE),"-")</f>
        <v>-</v>
      </c>
      <c r="CB217" s="59" t="str">
        <f>IFERROR(VLOOKUP($E217,'Sep 2015'!$D$1:$Z$300,4,FALSE),"-")</f>
        <v>-</v>
      </c>
      <c r="CC217" s="59" t="str">
        <f>IFERROR(VLOOKUP(CB217,'Paid Invoices'!$F$6:$I$381,3,FALSE),"")</f>
        <v/>
      </c>
      <c r="CD217" s="59" t="str">
        <f>IFERROR(VLOOKUP(CB217,'Open Invoices'!$D$1:$E$3000,2,FALSE),"")</f>
        <v/>
      </c>
      <c r="CE217" s="52"/>
      <c r="CF217" s="52" t="s">
        <v>2115</v>
      </c>
      <c r="CG217" s="49" t="str">
        <f>IFERROR(IFERROR(VLOOKUP($E217,'Asset Group  All Assets'!$B$1:$C$500,2,FALSE),(VLOOKUP($E217,'Missing-WSU-POs'!$B$1:$D$500,3,FALSE))),"?")</f>
        <v>P0738639</v>
      </c>
      <c r="CH217" s="31" t="str">
        <f>IF(G217="","",G217)</f>
        <v>P0738639</v>
      </c>
      <c r="CI217" s="31" t="str">
        <f>IF(CG217=CH217,"","Wrong PO")</f>
        <v/>
      </c>
      <c r="CJ217" s="29" t="str">
        <f>IFERROR(IF(VLOOKUP($E217,'Org July 2016 '!$D$1:$Z$500,3,FALSE)=G217,"-","Wrong PO"),"new")</f>
        <v>Wrong PO</v>
      </c>
      <c r="CK217" s="32">
        <f>IF(CJ217="wrong PO",(VLOOKUP($E217,'Org July 2016 '!$D$1:$Z$500,3,FALSE)),"")</f>
        <v>0</v>
      </c>
      <c r="CL217" s="29" t="str">
        <f>IFERROR(IF(VLOOKUP($E217,'Org June 2016 '!$D$1:$Z$500,3,FALSE)=G217,"-","Wrong PO"),"new")</f>
        <v>Wrong PO</v>
      </c>
      <c r="CM217" s="32">
        <f>IF(CL217="wrong PO",(VLOOKUP($E217,'Org June 2016 '!$D$1:$Z$500,3,FALSE)),"")</f>
        <v>0</v>
      </c>
      <c r="CN217" s="29" t="str">
        <f>IFERROR(IF(VLOOKUP($E217,'May 2016'!D58:Z557,3,FALSE)=G217,"-","Wrong PO"),"new")</f>
        <v>new</v>
      </c>
      <c r="CO217" s="32" t="str">
        <f>IF(CN217="wrong PO",(VLOOKUP($E217,'May 2016'!D58:Z557,3,FALSE)),"")</f>
        <v/>
      </c>
      <c r="CP217" s="29" t="str">
        <f>IFERROR(IF(VLOOKUP($E217,'Apr 2016'!$D$1:$Z$500,3,FALSE)=G217,"-","Wrong PO"),"new")</f>
        <v>-</v>
      </c>
      <c r="CQ217" s="32" t="str">
        <f>IF(CP217="wrong PO",(VLOOKUP($E217,'Apr 2016'!$D$1:$Z$500,3,FALSE)),"")</f>
        <v/>
      </c>
      <c r="CR217" s="32" t="str">
        <f>IFERROR(IF(VLOOKUP($E217,'Mar 2016'!$D$1:$Z$500,3,FALSE)=G217,"-","Wrong PO"),"new")</f>
        <v>-</v>
      </c>
      <c r="CS217" s="32" t="str">
        <f>IF(CP217="wrong PO",(VLOOKUP($E217,'Mar 2016'!$D$1:$Z$500,3,FALSE)),"")</f>
        <v/>
      </c>
      <c r="CT217" s="32" t="str">
        <f>IFERROR(IF(VLOOKUP($E217,'Feb 2016'!$D$1:$Z$500,3,FALSE)=G217,"-","Wrong PO"),"new")</f>
        <v>-</v>
      </c>
      <c r="CU217" s="32" t="str">
        <f>IF(CP217="wrong PO",(VLOOKUP($E217,'Feb 2016'!$D$1:$Z$500,3,FALSE)),"")</f>
        <v/>
      </c>
      <c r="CV217" s="29" t="str">
        <f>IFERROR(IF(VLOOKUP($E217,'Jan 2016'!$D$1:$Z$500,3,FALSE)=G217,"-","Wrong PO"),"new")</f>
        <v>-</v>
      </c>
      <c r="CW217" s="32" t="str">
        <f>IF(CV217="wrong PO",(VLOOKUP($E217,'Jan 2016'!$D$1:$Z$500,3,FALSE)),"")</f>
        <v/>
      </c>
      <c r="CX217" s="29" t="str">
        <f>IFERROR(IF(VLOOKUP($E217,'Dec 2015'!$D$1:$Z$500,3,FALSE)=G217,"-","Wrong PO"),"new")</f>
        <v>-</v>
      </c>
      <c r="CY217" s="32" t="str">
        <f>IF(CX217="wrong PO",(VLOOKUP($E217,'Dec 2015'!$D$1:$Z$500,3,FALSE)),"")</f>
        <v/>
      </c>
      <c r="CZ217" s="29" t="str">
        <f>IFERROR(IF(VLOOKUP($E217,'Nov 2015'!$D$1:$Z$500,3,FALSE)=G217,"-","Wrong PO"),"new")</f>
        <v>-</v>
      </c>
      <c r="DA217" s="32" t="str">
        <f>IF(CZ217="wrong PO",(VLOOKUP($E217,'Nov 2015'!$D$1:$Z$500,3,FALSE)),"")</f>
        <v/>
      </c>
      <c r="DB217" s="29" t="str">
        <f>IFERROR(IF(VLOOKUP($E217,'Oct 2015'!$D$1:$Z$500,3,FALSE)=G217,"-","Wrong PO"),"new")</f>
        <v>-</v>
      </c>
      <c r="DC217" s="32" t="str">
        <f>IF(DB217="wrong PO",(VLOOKUP($E217,'Oct 2015'!$D$1:$Z$500,3,FALSE)),"")</f>
        <v/>
      </c>
      <c r="DD217" s="29" t="str">
        <f>IFERROR(IF(VLOOKUP($E217,'Sep 2015'!$D$1:$Z$500,3,FALSE)=G217,"-","Wrong PO"),"new")</f>
        <v>new</v>
      </c>
      <c r="DE217" s="32" t="str">
        <f>IF(DD217="wrong PO",(VLOOKUP($E217,'Sep 2015'!$D$1:$Z$500,3,FALSE)),"")</f>
        <v/>
      </c>
    </row>
    <row r="218" spans="1:109">
      <c r="A218" s="115">
        <v>59</v>
      </c>
      <c r="B218" s="2" t="s">
        <v>841</v>
      </c>
      <c r="C218" s="2" t="s">
        <v>510</v>
      </c>
      <c r="D218" s="2" t="s">
        <v>479</v>
      </c>
      <c r="E218" s="2" t="s">
        <v>98</v>
      </c>
      <c r="F218" s="2" t="s">
        <v>583</v>
      </c>
      <c r="G218" s="21" t="s">
        <v>99</v>
      </c>
      <c r="H218" s="21" t="str">
        <f>IFERROR(VLOOKUP($E218,'Wayne Master'!$B$1:$C$315,2,FALSE),"not on master")</f>
        <v>P0739143</v>
      </c>
      <c r="I218" s="11" t="s">
        <v>2103</v>
      </c>
      <c r="J218" s="3">
        <v>42424</v>
      </c>
      <c r="K218" s="2" t="s">
        <v>748</v>
      </c>
      <c r="L218" s="2" t="s">
        <v>585</v>
      </c>
      <c r="M218" s="2" t="s">
        <v>586</v>
      </c>
      <c r="N218" s="2" t="s">
        <v>31</v>
      </c>
      <c r="O218" s="2" t="s">
        <v>587</v>
      </c>
      <c r="P218" s="4">
        <v>48568</v>
      </c>
      <c r="Q218" s="4">
        <v>49022</v>
      </c>
      <c r="R218" s="4">
        <v>454</v>
      </c>
      <c r="S218" s="5">
        <v>7.67</v>
      </c>
      <c r="T218" s="4">
        <v>0</v>
      </c>
      <c r="U218" s="4">
        <v>0</v>
      </c>
      <c r="V218" s="4">
        <v>0</v>
      </c>
      <c r="W218" s="5">
        <v>0</v>
      </c>
      <c r="X218" s="5">
        <v>0</v>
      </c>
      <c r="Y218" s="14">
        <v>7.67</v>
      </c>
      <c r="Z218" s="14">
        <v>0</v>
      </c>
      <c r="AA218" s="14">
        <v>7.67</v>
      </c>
      <c r="AB218" s="4">
        <v>24580</v>
      </c>
      <c r="AC218" s="55"/>
      <c r="AD218" s="59">
        <f>SUM(AI218,AM218,AQ218,AU218,AY218,BC218,BG218,BK218,BO218,BS218,BW218,CA218)</f>
        <v>130.68</v>
      </c>
      <c r="AE218" s="59">
        <f>(Q218*0.0169)+(U218*0.0598)</f>
        <v>828.47179999999992</v>
      </c>
      <c r="AF218" s="102">
        <f>IFERROR(IFERROR(VLOOKUP($G218,'FPO034'!$J$9:$Q$196,7,FALSE),(VLOOKUP($H218,'FPO034'!$J$9:$Q$196,7,FALSE))),"No PO")</f>
        <v>662.75</v>
      </c>
      <c r="AG218" s="102">
        <f>IFERROR(IFERROR(VLOOKUP($G218,'FPO034'!$J$9:$Q$196,8,FALSE),(VLOOKUP($H218,'FPO034'!$J$9:$Q$196,8,FALSE))),"No PO")</f>
        <v>37.979999999999997</v>
      </c>
      <c r="AH218" s="102" t="str">
        <f>IF(AG218&lt;&gt;0,"No",IF(AD218&gt;AF218,"No",IF(AD218/AE218&lt;1,"--",IF(AD218/AE218&lt;1.02,"Maybe","No"))))</f>
        <v>No</v>
      </c>
      <c r="AI218" s="59">
        <f>IFERROR(VLOOKUP($E218,'Rev2 Aug 16'!$D$1:$Z$300,22,FALSE),"-")</f>
        <v>7.67</v>
      </c>
      <c r="AJ218" s="59" t="str">
        <f>IFERROR(VLOOKUP($E218,'Rev2 Aug 16'!$D$1:$Z$300,5,FALSE),"-")</f>
        <v>WAY2001H6H</v>
      </c>
      <c r="AK218" s="59" t="str">
        <f>IFERROR(VLOOKUP(AJ218,'Paid Invoices'!$F$6:$I$381,3,FALSE),"")</f>
        <v/>
      </c>
      <c r="AL218" s="59" t="str">
        <f>IFERROR(VLOOKUP(AJ218,'Open Invoices'!$D$1:$E$3000,2,FALSE),"")</f>
        <v/>
      </c>
      <c r="AM218" s="59">
        <f>IFERROR(VLOOKUP($E218,'Rev2 July 16'!$D$1:$Z$300,22,FALSE),"-")</f>
        <v>24.94</v>
      </c>
      <c r="AN218" s="59" t="str">
        <f>IFERROR(VLOOKUP($E218,'Rev2 July 16'!$D$1:$Z$300,5,FALSE),"-")</f>
        <v>WAY2001G6I</v>
      </c>
      <c r="AO218" s="59" t="str">
        <f>IFERROR(VLOOKUP(AN218,'Paid Invoices'!$F$6:$I$381,3,FALSE),"")</f>
        <v/>
      </c>
      <c r="AP218" s="59" t="str">
        <f>IFERROR(VLOOKUP(AN218,'Open Invoices'!$D$1:$E$3000,2,FALSE),"")</f>
        <v/>
      </c>
      <c r="AQ218" s="59">
        <f>IFERROR(VLOOKUP($E218,'Rev June 16'!$D$1:$Z$300,22,FALSE),"-")</f>
        <v>16.27</v>
      </c>
      <c r="AR218" s="59" t="str">
        <f>IFERROR(VLOOKUP($E218,'Rev June 16'!$D$1:$Z$300,4,FALSE),"-")</f>
        <v>WAY2001F6I</v>
      </c>
      <c r="AS218" s="59" t="str">
        <f>IFERROR(VLOOKUP(AR218,'Paid Invoices'!$F$6:$I$381,3,FALSE),"")</f>
        <v/>
      </c>
      <c r="AT218" s="59" t="str">
        <f>IFERROR(VLOOKUP(AR218,'Open Invoices'!$D$1:$E$3000,2,FALSE),"")</f>
        <v/>
      </c>
      <c r="AU218" s="59">
        <f>IFERROR(VLOOKUP($E218,'May 2016'!$D$1:$Z$300,22,FALSE),"-")</f>
        <v>25.77</v>
      </c>
      <c r="AV218" s="59" t="str">
        <f>IFERROR(VLOOKUP($E218,'May 2016'!$D$1:$Z$300,4,FALSE),"-")</f>
        <v>WAY2001E6I</v>
      </c>
      <c r="AW218" s="59" t="str">
        <f>IFERROR(VLOOKUP(AV218,'Paid Invoices'!$F$6:$I$381,3,FALSE),"")</f>
        <v/>
      </c>
      <c r="AX218" s="59" t="str">
        <f>IFERROR(VLOOKUP(AV218,'Open Invoices'!$D$1:$E$3000,2,FALSE),"")</f>
        <v/>
      </c>
      <c r="AY218" s="59">
        <f>IFERROR(VLOOKUP($E218,'Apr 2016'!$D$1:$Z$300,22,FALSE),"-")</f>
        <v>27.06</v>
      </c>
      <c r="AZ218" s="59" t="str">
        <f>IFERROR(VLOOKUP($E218,'Apr 2016'!$D$1:$Z$300,4,FALSE),"-")</f>
        <v>WAY2001D6J</v>
      </c>
      <c r="BA218" s="59" t="str">
        <f>IFERROR(VLOOKUP(AZ218,'Paid Invoices'!$F$6:$I$381,3,FALSE),"")</f>
        <v/>
      </c>
      <c r="BB218" s="59" t="str">
        <f>IFERROR(VLOOKUP(AZ218,'Open Invoices'!$D$1:$E$3000,2,FALSE),"")</f>
        <v/>
      </c>
      <c r="BC218" s="59">
        <f>IFERROR(VLOOKUP($E218,'Mar 2016'!$D$1:$Z$300,22,FALSE),"-")</f>
        <v>28.97</v>
      </c>
      <c r="BD218" s="59" t="str">
        <f>IFERROR(VLOOKUP($E218,'Mar 2016'!$D$1:$Z$300,4,FALSE),"-")</f>
        <v>WAY2001C6I</v>
      </c>
      <c r="BE218" s="59" t="str">
        <f>IFERROR(VLOOKUP(BD218,'Paid Invoices'!$F$6:$I$381,3,FALSE),"")</f>
        <v/>
      </c>
      <c r="BF218" s="59" t="str">
        <f>IFERROR(VLOOKUP(BD218,'Open Invoices'!$D$1:$E$3000,2,FALSE),"")</f>
        <v/>
      </c>
      <c r="BG218" s="59" t="str">
        <f>IFERROR(VLOOKUP($E218,'Feb 2016'!$D$1:$Z$300,22,FALSE),"-")</f>
        <v>-</v>
      </c>
      <c r="BH218" s="59" t="str">
        <f>IFERROR(VLOOKUP($E218,'Feb 2016'!$D$1:$Z$300,4,FALSE),"-")</f>
        <v>-</v>
      </c>
      <c r="BI218" s="59" t="str">
        <f>IFERROR(VLOOKUP(BH218,'Paid Invoices'!$F$6:$I$381,3,FALSE),"")</f>
        <v/>
      </c>
      <c r="BJ218" s="59" t="str">
        <f>IFERROR(VLOOKUP(BH218,'Open Invoices'!$D$1:$E$3000,2,FALSE),"")</f>
        <v/>
      </c>
      <c r="BK218" s="59" t="str">
        <f>IFERROR(VLOOKUP($E218,'Jan 2016'!$D$1:$Z$300,22,FALSE),"-")</f>
        <v>-</v>
      </c>
      <c r="BL218" s="59" t="str">
        <f>IFERROR(VLOOKUP($E218,'Jan 2016'!$D$1:$Z$300,4,FALSE),"-")</f>
        <v>-</v>
      </c>
      <c r="BM218" s="59" t="str">
        <f>IFERROR(VLOOKUP(BL218,'Paid Invoices'!$F$6:$I$381,3,FALSE),"")</f>
        <v/>
      </c>
      <c r="BN218" s="59" t="str">
        <f>IFERROR(VLOOKUP(BL218,'Open Invoices'!$D$1:$E$3000,2,FALSE),"")</f>
        <v/>
      </c>
      <c r="BO218" s="59" t="str">
        <f>IFERROR(VLOOKUP($E218,'Dec 2015'!$D$1:$Z$300,22,FALSE),"-")</f>
        <v>-</v>
      </c>
      <c r="BP218" s="59" t="str">
        <f>IFERROR(VLOOKUP($E218,'Dec 2015'!$D$1:$Z$300,4,FALSE),"-")</f>
        <v>-</v>
      </c>
      <c r="BQ218" s="59" t="str">
        <f>IFERROR(VLOOKUP(BP218,'Paid Invoices'!$F$6:$I$381,3,FALSE),"")</f>
        <v/>
      </c>
      <c r="BR218" s="59" t="str">
        <f>IFERROR(VLOOKUP(BP218,'Open Invoices'!$D$1:$E$3000,2,FALSE),"")</f>
        <v/>
      </c>
      <c r="BS218" s="59" t="str">
        <f>IFERROR(VLOOKUP($E218,'Nov 2015'!$D$1:$Z$300,22,FALSE),"-")</f>
        <v>-</v>
      </c>
      <c r="BT218" s="59" t="str">
        <f>IFERROR(VLOOKUP($E218,'Nov 2015'!$D$1:$Z$300,4,FALSE),"-")</f>
        <v>-</v>
      </c>
      <c r="BU218" s="59" t="str">
        <f>IFERROR(VLOOKUP(BT218,'Paid Invoices'!$F$6:$I$381,3,FALSE),"")</f>
        <v/>
      </c>
      <c r="BV218" s="59" t="str">
        <f>IFERROR(VLOOKUP(BT218,'Open Invoices'!$D$1:$E$3000,2,FALSE),"")</f>
        <v/>
      </c>
      <c r="BW218" s="59" t="str">
        <f>IFERROR(VLOOKUP($E218,'Oct 2015'!$D$1:$Z$300,22,FALSE),"-")</f>
        <v>-</v>
      </c>
      <c r="BX218" s="59" t="str">
        <f>IFERROR(VLOOKUP($E218,'Oct 2015'!$D$1:$Z$300,4,FALSE),"-")</f>
        <v>-</v>
      </c>
      <c r="BY218" s="59" t="str">
        <f>IFERROR(VLOOKUP(BX218,'Paid Invoices'!$F$6:$I$381,3,FALSE),"")</f>
        <v/>
      </c>
      <c r="BZ218" s="59" t="str">
        <f>IFERROR(VLOOKUP(BX218,'Open Invoices'!$D$1:$E$3000,2,FALSE),"")</f>
        <v/>
      </c>
      <c r="CA218" s="59" t="str">
        <f>IFERROR(VLOOKUP($E218,'Sep 2015'!$D$1:$Z$300,22,FALSE),"-")</f>
        <v>-</v>
      </c>
      <c r="CB218" s="59" t="str">
        <f>IFERROR(VLOOKUP($E218,'Sep 2015'!$D$1:$Z$300,4,FALSE),"-")</f>
        <v>-</v>
      </c>
      <c r="CC218" s="59" t="str">
        <f>IFERROR(VLOOKUP(CB218,'Paid Invoices'!$F$6:$I$381,3,FALSE),"")</f>
        <v/>
      </c>
      <c r="CD218" s="59" t="str">
        <f>IFERROR(VLOOKUP(CB218,'Open Invoices'!$D$1:$E$3000,2,FALSE),"")</f>
        <v/>
      </c>
      <c r="CE218" s="52"/>
      <c r="CF218" s="52" t="s">
        <v>2115</v>
      </c>
      <c r="CG218" s="49" t="str">
        <f>IFERROR(IFERROR(VLOOKUP($E218,'Asset Group  All Assets'!$B$1:$C$500,2,FALSE),(VLOOKUP($E218,'Missing-WSU-POs'!$B$1:$D$500,3,FALSE))),"?")</f>
        <v>P0739143</v>
      </c>
      <c r="CH218" s="31" t="str">
        <f>IF(G218="","",G218)</f>
        <v>P0739143</v>
      </c>
      <c r="CI218" s="31" t="str">
        <f>IF(CG218=CH218,"","Wrong PO")</f>
        <v/>
      </c>
      <c r="CJ218" s="29" t="str">
        <f>IFERROR(IF(VLOOKUP($E218,'Org July 2016 '!$D$1:$Z$500,3,FALSE)=G218,"-","Wrong PO"),"new")</f>
        <v>Wrong PO</v>
      </c>
      <c r="CK218" s="32">
        <f>IF(CJ218="wrong PO",(VLOOKUP($E218,'Org July 2016 '!$D$1:$Z$500,3,FALSE)),"")</f>
        <v>0</v>
      </c>
      <c r="CL218" s="29" t="str">
        <f>IFERROR(IF(VLOOKUP($E218,'Org June 2016 '!$D$1:$Z$500,3,FALSE)=G218,"-","Wrong PO"),"new")</f>
        <v>Wrong PO</v>
      </c>
      <c r="CM218" s="32">
        <f>IF(CL218="wrong PO",(VLOOKUP($E218,'Org June 2016 '!$D$1:$Z$500,3,FALSE)),"")</f>
        <v>0</v>
      </c>
      <c r="CN218" s="29" t="str">
        <f>IFERROR(IF(VLOOKUP($E218,'May 2016'!D59:Z558,3,FALSE)=G218,"-","Wrong PO"),"new")</f>
        <v>new</v>
      </c>
      <c r="CO218" s="32" t="str">
        <f>IF(CN218="wrong PO",(VLOOKUP($E218,'May 2016'!D59:Z558,3,FALSE)),"")</f>
        <v/>
      </c>
      <c r="CP218" s="29" t="str">
        <f>IFERROR(IF(VLOOKUP($E218,'Apr 2016'!$D$1:$Z$500,3,FALSE)=G218,"-","Wrong PO"),"new")</f>
        <v>-</v>
      </c>
      <c r="CQ218" s="32" t="str">
        <f>IF(CP218="wrong PO",(VLOOKUP($E218,'Apr 2016'!$D$1:$Z$500,3,FALSE)),"")</f>
        <v/>
      </c>
      <c r="CR218" s="32" t="str">
        <f>IFERROR(IF(VLOOKUP($E218,'Mar 2016'!$D$1:$Z$500,3,FALSE)=G218,"-","Wrong PO"),"new")</f>
        <v>-</v>
      </c>
      <c r="CS218" s="32" t="str">
        <f>IF(CP218="wrong PO",(VLOOKUP($E218,'Mar 2016'!$D$1:$Z$500,3,FALSE)),"")</f>
        <v/>
      </c>
      <c r="CT218" s="32" t="str">
        <f>IFERROR(IF(VLOOKUP($E218,'Feb 2016'!$D$1:$Z$500,3,FALSE)=G218,"-","Wrong PO"),"new")</f>
        <v>new</v>
      </c>
      <c r="CU218" s="32" t="str">
        <f>IF(CP218="wrong PO",(VLOOKUP($E218,'Feb 2016'!$D$1:$Z$500,3,FALSE)),"")</f>
        <v/>
      </c>
      <c r="CV218" s="29" t="str">
        <f>IFERROR(IF(VLOOKUP($E218,'Jan 2016'!$D$1:$Z$500,3,FALSE)=G218,"-","Wrong PO"),"new")</f>
        <v>new</v>
      </c>
      <c r="CW218" s="32" t="str">
        <f>IF(CV218="wrong PO",(VLOOKUP($E218,'Jan 2016'!$D$1:$Z$500,3,FALSE)),"")</f>
        <v/>
      </c>
      <c r="CX218" s="29" t="str">
        <f>IFERROR(IF(VLOOKUP($E218,'Dec 2015'!$D$1:$Z$500,3,FALSE)=G218,"-","Wrong PO"),"new")</f>
        <v>new</v>
      </c>
      <c r="CY218" s="32" t="str">
        <f>IF(CX218="wrong PO",(VLOOKUP($E218,'Dec 2015'!$D$1:$Z$500,3,FALSE)),"")</f>
        <v/>
      </c>
      <c r="CZ218" s="29" t="str">
        <f>IFERROR(IF(VLOOKUP($E218,'Nov 2015'!$D$1:$Z$500,3,FALSE)=G218,"-","Wrong PO"),"new")</f>
        <v>new</v>
      </c>
      <c r="DA218" s="32" t="str">
        <f>IF(CZ218="wrong PO",(VLOOKUP($E218,'Nov 2015'!$D$1:$Z$500,3,FALSE)),"")</f>
        <v/>
      </c>
      <c r="DB218" s="29" t="str">
        <f>IFERROR(IF(VLOOKUP($E218,'Oct 2015'!$D$1:$Z$500,3,FALSE)=G218,"-","Wrong PO"),"new")</f>
        <v>new</v>
      </c>
      <c r="DC218" s="32" t="str">
        <f>IF(DB218="wrong PO",(VLOOKUP($E218,'Oct 2015'!$D$1:$Z$500,3,FALSE)),"")</f>
        <v/>
      </c>
      <c r="DD218" s="29" t="str">
        <f>IFERROR(IF(VLOOKUP($E218,'Sep 2015'!$D$1:$Z$500,3,FALSE)=G218,"-","Wrong PO"),"new")</f>
        <v>new</v>
      </c>
      <c r="DE218" s="32" t="str">
        <f>IF(DD218="wrong PO",(VLOOKUP($E218,'Sep 2015'!$D$1:$Z$500,3,FALSE)),"")</f>
        <v/>
      </c>
    </row>
    <row r="219" spans="1:109">
      <c r="A219" s="115">
        <v>60</v>
      </c>
      <c r="B219" s="2" t="s">
        <v>841</v>
      </c>
      <c r="C219" s="2" t="s">
        <v>510</v>
      </c>
      <c r="D219" s="2" t="s">
        <v>479</v>
      </c>
      <c r="E219" s="2" t="s">
        <v>102</v>
      </c>
      <c r="F219" s="2" t="s">
        <v>583</v>
      </c>
      <c r="G219" s="21" t="s">
        <v>103</v>
      </c>
      <c r="H219" s="21" t="str">
        <f>IFERROR(VLOOKUP($E219,'Wayne Master'!$B$1:$C$315,2,FALSE),"not on master")</f>
        <v>P0739162</v>
      </c>
      <c r="I219" s="11" t="s">
        <v>2102</v>
      </c>
      <c r="J219" s="3">
        <v>42424</v>
      </c>
      <c r="K219" s="2" t="s">
        <v>748</v>
      </c>
      <c r="L219" s="2" t="s">
        <v>589</v>
      </c>
      <c r="M219" s="2" t="s">
        <v>586</v>
      </c>
      <c r="N219" s="2" t="s">
        <v>31</v>
      </c>
      <c r="O219" s="2" t="s">
        <v>587</v>
      </c>
      <c r="P219" s="4">
        <v>66771</v>
      </c>
      <c r="Q219" s="4">
        <v>66835</v>
      </c>
      <c r="R219" s="4">
        <v>64</v>
      </c>
      <c r="S219" s="5">
        <v>1.08</v>
      </c>
      <c r="T219" s="4">
        <v>0</v>
      </c>
      <c r="U219" s="4">
        <v>0</v>
      </c>
      <c r="V219" s="4">
        <v>0</v>
      </c>
      <c r="W219" s="5">
        <v>0</v>
      </c>
      <c r="X219" s="5">
        <v>0</v>
      </c>
      <c r="Y219" s="14">
        <v>1.08</v>
      </c>
      <c r="Z219" s="14">
        <v>0</v>
      </c>
      <c r="AA219" s="14">
        <v>1.08</v>
      </c>
      <c r="AB219" s="4">
        <v>24580</v>
      </c>
      <c r="AC219" s="55"/>
      <c r="AD219" s="59">
        <f>SUM(AI219,AM219,AQ219,AU219,AY219,BC219,BG219,BK219,BO219,BS219,BW219,CA219)</f>
        <v>129.05000000000001</v>
      </c>
      <c r="AE219" s="59">
        <f>(Q219*0.0169)+(U219*0.0598)</f>
        <v>1129.5114999999998</v>
      </c>
      <c r="AF219" s="102">
        <f>IFERROR(IFERROR(VLOOKUP($G219,'FPO034'!$J$9:$Q$196,7,FALSE),(VLOOKUP($H219,'FPO034'!$J$9:$Q$196,7,FALSE))),"No PO")</f>
        <v>438.65</v>
      </c>
      <c r="AG219" s="102">
        <f>IFERROR(IFERROR(VLOOKUP($G219,'FPO034'!$J$9:$Q$196,8,FALSE),(VLOOKUP($H219,'FPO034'!$J$9:$Q$196,8,FALSE))),"No PO")</f>
        <v>90.08</v>
      </c>
      <c r="AH219" s="102" t="str">
        <f>IF(AG219&lt;&gt;0,"No",IF(AD219&gt;AF219,"No",IF(AD219/AE219&lt;1,"--",IF(AD219/AE219&lt;1.02,"Maybe","No"))))</f>
        <v>No</v>
      </c>
      <c r="AI219" s="59">
        <f>IFERROR(VLOOKUP($E219,'Rev2 Aug 16'!$D$1:$Z$300,22,FALSE),"-")</f>
        <v>1.08</v>
      </c>
      <c r="AJ219" s="59" t="str">
        <f>IFERROR(VLOOKUP($E219,'Rev2 Aug 16'!$D$1:$Z$300,5,FALSE),"-")</f>
        <v>WAY2001H6I</v>
      </c>
      <c r="AK219" s="59" t="str">
        <f>IFERROR(VLOOKUP(AJ219,'Paid Invoices'!$F$6:$I$381,3,FALSE),"")</f>
        <v/>
      </c>
      <c r="AL219" s="59" t="str">
        <f>IFERROR(VLOOKUP(AJ219,'Open Invoices'!$D$1:$E$3000,2,FALSE),"")</f>
        <v/>
      </c>
      <c r="AM219" s="59">
        <f>IFERROR(VLOOKUP($E219,'Rev2 July 16'!$D$1:$Z$300,22,FALSE),"-")</f>
        <v>13.81</v>
      </c>
      <c r="AN219" s="59" t="str">
        <f>IFERROR(VLOOKUP($E219,'Rev2 July 16'!$D$1:$Z$300,5,FALSE),"-")</f>
        <v>WAY2001G6J</v>
      </c>
      <c r="AO219" s="59" t="str">
        <f>IFERROR(VLOOKUP(AN219,'Paid Invoices'!$F$6:$I$381,3,FALSE),"")</f>
        <v/>
      </c>
      <c r="AP219" s="59" t="str">
        <f>IFERROR(VLOOKUP(AN219,'Open Invoices'!$D$1:$E$3000,2,FALSE),"")</f>
        <v/>
      </c>
      <c r="AQ219" s="59">
        <f>IFERROR(VLOOKUP($E219,'Rev June 16'!$D$1:$Z$300,22,FALSE),"-")</f>
        <v>7.96</v>
      </c>
      <c r="AR219" s="59" t="str">
        <f>IFERROR(VLOOKUP($E219,'Rev June 16'!$D$1:$Z$300,4,FALSE),"-")</f>
        <v>WAY2001F6J</v>
      </c>
      <c r="AS219" s="59" t="str">
        <f>IFERROR(VLOOKUP(AR219,'Paid Invoices'!$F$6:$I$381,3,FALSE),"")</f>
        <v/>
      </c>
      <c r="AT219" s="59" t="str">
        <f>IFERROR(VLOOKUP(AR219,'Open Invoices'!$D$1:$E$3000,2,FALSE),"")</f>
        <v/>
      </c>
      <c r="AU219" s="59">
        <f>IFERROR(VLOOKUP($E219,'May 2016'!$D$1:$Z$300,22,FALSE),"-")</f>
        <v>32.700000000000003</v>
      </c>
      <c r="AV219" s="59" t="str">
        <f>IFERROR(VLOOKUP($E219,'May 2016'!$D$1:$Z$300,4,FALSE),"-")</f>
        <v>WAY2001E6J</v>
      </c>
      <c r="AW219" s="59" t="str">
        <f>IFERROR(VLOOKUP(AV219,'Paid Invoices'!$F$6:$I$381,3,FALSE),"")</f>
        <v/>
      </c>
      <c r="AX219" s="59" t="str">
        <f>IFERROR(VLOOKUP(AV219,'Open Invoices'!$D$1:$E$3000,2,FALSE),"")</f>
        <v/>
      </c>
      <c r="AY219" s="59">
        <f>IFERROR(VLOOKUP($E219,'Apr 2016'!$D$1:$Z$300,22,FALSE),"-")</f>
        <v>41.22</v>
      </c>
      <c r="AZ219" s="59" t="str">
        <f>IFERROR(VLOOKUP($E219,'Apr 2016'!$D$1:$Z$300,4,FALSE),"-")</f>
        <v>WAY2001D6K</v>
      </c>
      <c r="BA219" s="59" t="str">
        <f>IFERROR(VLOOKUP(AZ219,'Paid Invoices'!$F$6:$I$381,3,FALSE),"")</f>
        <v/>
      </c>
      <c r="BB219" s="59" t="str">
        <f>IFERROR(VLOOKUP(AZ219,'Open Invoices'!$D$1:$E$3000,2,FALSE),"")</f>
        <v/>
      </c>
      <c r="BC219" s="59">
        <f>IFERROR(VLOOKUP($E219,'Mar 2016'!$D$1:$Z$300,22,FALSE),"-")</f>
        <v>32.28</v>
      </c>
      <c r="BD219" s="59" t="str">
        <f>IFERROR(VLOOKUP($E219,'Mar 2016'!$D$1:$Z$300,4,FALSE),"-")</f>
        <v>WAY2001C6J</v>
      </c>
      <c r="BE219" s="59" t="str">
        <f>IFERROR(VLOOKUP(BD219,'Paid Invoices'!$F$6:$I$381,3,FALSE),"")</f>
        <v/>
      </c>
      <c r="BF219" s="59" t="str">
        <f>IFERROR(VLOOKUP(BD219,'Open Invoices'!$D$1:$E$3000,2,FALSE),"")</f>
        <v/>
      </c>
      <c r="BG219" s="59" t="str">
        <f>IFERROR(VLOOKUP($E219,'Feb 2016'!$D$1:$Z$300,22,FALSE),"-")</f>
        <v>-</v>
      </c>
      <c r="BH219" s="59" t="str">
        <f>IFERROR(VLOOKUP($E219,'Feb 2016'!$D$1:$Z$300,4,FALSE),"-")</f>
        <v>-</v>
      </c>
      <c r="BI219" s="59" t="str">
        <f>IFERROR(VLOOKUP(BH219,'Paid Invoices'!$F$6:$I$381,3,FALSE),"")</f>
        <v/>
      </c>
      <c r="BJ219" s="59" t="str">
        <f>IFERROR(VLOOKUP(BH219,'Open Invoices'!$D$1:$E$3000,2,FALSE),"")</f>
        <v/>
      </c>
      <c r="BK219" s="59" t="str">
        <f>IFERROR(VLOOKUP($E219,'Jan 2016'!$D$1:$Z$300,22,FALSE),"-")</f>
        <v>-</v>
      </c>
      <c r="BL219" s="59" t="str">
        <f>IFERROR(VLOOKUP($E219,'Jan 2016'!$D$1:$Z$300,4,FALSE),"-")</f>
        <v>-</v>
      </c>
      <c r="BM219" s="59" t="str">
        <f>IFERROR(VLOOKUP(BL219,'Paid Invoices'!$F$6:$I$381,3,FALSE),"")</f>
        <v/>
      </c>
      <c r="BN219" s="59" t="str">
        <f>IFERROR(VLOOKUP(BL219,'Open Invoices'!$D$1:$E$3000,2,FALSE),"")</f>
        <v/>
      </c>
      <c r="BO219" s="59" t="str">
        <f>IFERROR(VLOOKUP($E219,'Dec 2015'!$D$1:$Z$300,22,FALSE),"-")</f>
        <v>-</v>
      </c>
      <c r="BP219" s="59" t="str">
        <f>IFERROR(VLOOKUP($E219,'Dec 2015'!$D$1:$Z$300,4,FALSE),"-")</f>
        <v>-</v>
      </c>
      <c r="BQ219" s="59" t="str">
        <f>IFERROR(VLOOKUP(BP219,'Paid Invoices'!$F$6:$I$381,3,FALSE),"")</f>
        <v/>
      </c>
      <c r="BR219" s="59" t="str">
        <f>IFERROR(VLOOKUP(BP219,'Open Invoices'!$D$1:$E$3000,2,FALSE),"")</f>
        <v/>
      </c>
      <c r="BS219" s="59" t="str">
        <f>IFERROR(VLOOKUP($E219,'Nov 2015'!$D$1:$Z$300,22,FALSE),"-")</f>
        <v>-</v>
      </c>
      <c r="BT219" s="59" t="str">
        <f>IFERROR(VLOOKUP($E219,'Nov 2015'!$D$1:$Z$300,4,FALSE),"-")</f>
        <v>-</v>
      </c>
      <c r="BU219" s="59" t="str">
        <f>IFERROR(VLOOKUP(BT219,'Paid Invoices'!$F$6:$I$381,3,FALSE),"")</f>
        <v/>
      </c>
      <c r="BV219" s="59" t="str">
        <f>IFERROR(VLOOKUP(BT219,'Open Invoices'!$D$1:$E$3000,2,FALSE),"")</f>
        <v/>
      </c>
      <c r="BW219" s="59" t="str">
        <f>IFERROR(VLOOKUP($E219,'Oct 2015'!$D$1:$Z$300,22,FALSE),"-")</f>
        <v>-</v>
      </c>
      <c r="BX219" s="59" t="str">
        <f>IFERROR(VLOOKUP($E219,'Oct 2015'!$D$1:$Z$300,4,FALSE),"-")</f>
        <v>-</v>
      </c>
      <c r="BY219" s="59" t="str">
        <f>IFERROR(VLOOKUP(BX219,'Paid Invoices'!$F$6:$I$381,3,FALSE),"")</f>
        <v/>
      </c>
      <c r="BZ219" s="59" t="str">
        <f>IFERROR(VLOOKUP(BX219,'Open Invoices'!$D$1:$E$3000,2,FALSE),"")</f>
        <v/>
      </c>
      <c r="CA219" s="59" t="str">
        <f>IFERROR(VLOOKUP($E219,'Sep 2015'!$D$1:$Z$300,22,FALSE),"-")</f>
        <v>-</v>
      </c>
      <c r="CB219" s="59" t="str">
        <f>IFERROR(VLOOKUP($E219,'Sep 2015'!$D$1:$Z$300,4,FALSE),"-")</f>
        <v>-</v>
      </c>
      <c r="CC219" s="59" t="str">
        <f>IFERROR(VLOOKUP(CB219,'Paid Invoices'!$F$6:$I$381,3,FALSE),"")</f>
        <v/>
      </c>
      <c r="CD219" s="59" t="str">
        <f>IFERROR(VLOOKUP(CB219,'Open Invoices'!$D$1:$E$3000,2,FALSE),"")</f>
        <v/>
      </c>
      <c r="CE219" s="52"/>
      <c r="CF219" s="52" t="s">
        <v>2115</v>
      </c>
      <c r="CG219" s="49" t="str">
        <f>IFERROR(IFERROR(VLOOKUP($E219,'Asset Group  All Assets'!$B$1:$C$500,2,FALSE),(VLOOKUP($E219,'Missing-WSU-POs'!$B$1:$D$500,3,FALSE))),"?")</f>
        <v>P0739162</v>
      </c>
      <c r="CH219" s="31" t="str">
        <f>IF(G219="","",G219)</f>
        <v>P0739162</v>
      </c>
      <c r="CI219" s="31" t="str">
        <f>IF(CG219=CH219,"","Wrong PO")</f>
        <v/>
      </c>
      <c r="CJ219" s="29" t="str">
        <f>IFERROR(IF(VLOOKUP($E219,'Org July 2016 '!$D$1:$Z$500,3,FALSE)=G219,"-","Wrong PO"),"new")</f>
        <v>Wrong PO</v>
      </c>
      <c r="CK219" s="32">
        <f>IF(CJ219="wrong PO",(VLOOKUP($E219,'Org July 2016 '!$D$1:$Z$500,3,FALSE)),"")</f>
        <v>0</v>
      </c>
      <c r="CL219" s="29" t="str">
        <f>IFERROR(IF(VLOOKUP($E219,'Org June 2016 '!$D$1:$Z$500,3,FALSE)=G219,"-","Wrong PO"),"new")</f>
        <v>Wrong PO</v>
      </c>
      <c r="CM219" s="32">
        <f>IF(CL219="wrong PO",(VLOOKUP($E219,'Org June 2016 '!$D$1:$Z$500,3,FALSE)),"")</f>
        <v>0</v>
      </c>
      <c r="CN219" s="29" t="str">
        <f>IFERROR(IF(VLOOKUP($E219,'May 2016'!D60:Z559,3,FALSE)=G219,"-","Wrong PO"),"new")</f>
        <v>new</v>
      </c>
      <c r="CO219" s="32" t="str">
        <f>IF(CN219="wrong PO",(VLOOKUP($E219,'May 2016'!D60:Z559,3,FALSE)),"")</f>
        <v/>
      </c>
      <c r="CP219" s="29" t="str">
        <f>IFERROR(IF(VLOOKUP($E219,'Apr 2016'!$D$1:$Z$500,3,FALSE)=G219,"-","Wrong PO"),"new")</f>
        <v>-</v>
      </c>
      <c r="CQ219" s="32" t="str">
        <f>IF(CP219="wrong PO",(VLOOKUP($E219,'Apr 2016'!$D$1:$Z$500,3,FALSE)),"")</f>
        <v/>
      </c>
      <c r="CR219" s="32" t="str">
        <f>IFERROR(IF(VLOOKUP($E219,'Mar 2016'!$D$1:$Z$500,3,FALSE)=G219,"-","Wrong PO"),"new")</f>
        <v>-</v>
      </c>
      <c r="CS219" s="32" t="str">
        <f>IF(CP219="wrong PO",(VLOOKUP($E219,'Mar 2016'!$D$1:$Z$500,3,FALSE)),"")</f>
        <v/>
      </c>
      <c r="CT219" s="32" t="str">
        <f>IFERROR(IF(VLOOKUP($E219,'Feb 2016'!$D$1:$Z$500,3,FALSE)=G219,"-","Wrong PO"),"new")</f>
        <v>new</v>
      </c>
      <c r="CU219" s="32" t="str">
        <f>IF(CP219="wrong PO",(VLOOKUP($E219,'Feb 2016'!$D$1:$Z$500,3,FALSE)),"")</f>
        <v/>
      </c>
      <c r="CV219" s="29" t="str">
        <f>IFERROR(IF(VLOOKUP($E219,'Jan 2016'!$D$1:$Z$500,3,FALSE)=G219,"-","Wrong PO"),"new")</f>
        <v>new</v>
      </c>
      <c r="CW219" s="32" t="str">
        <f>IF(CV219="wrong PO",(VLOOKUP($E219,'Jan 2016'!$D$1:$Z$500,3,FALSE)),"")</f>
        <v/>
      </c>
      <c r="CX219" s="29" t="str">
        <f>IFERROR(IF(VLOOKUP($E219,'Dec 2015'!$D$1:$Z$500,3,FALSE)=G219,"-","Wrong PO"),"new")</f>
        <v>new</v>
      </c>
      <c r="CY219" s="32" t="str">
        <f>IF(CX219="wrong PO",(VLOOKUP($E219,'Dec 2015'!$D$1:$Z$500,3,FALSE)),"")</f>
        <v/>
      </c>
      <c r="CZ219" s="29" t="str">
        <f>IFERROR(IF(VLOOKUP($E219,'Nov 2015'!$D$1:$Z$500,3,FALSE)=G219,"-","Wrong PO"),"new")</f>
        <v>new</v>
      </c>
      <c r="DA219" s="32" t="str">
        <f>IF(CZ219="wrong PO",(VLOOKUP($E219,'Nov 2015'!$D$1:$Z$500,3,FALSE)),"")</f>
        <v/>
      </c>
      <c r="DB219" s="29" t="str">
        <f>IFERROR(IF(VLOOKUP($E219,'Oct 2015'!$D$1:$Z$500,3,FALSE)=G219,"-","Wrong PO"),"new")</f>
        <v>new</v>
      </c>
      <c r="DC219" s="32" t="str">
        <f>IF(DB219="wrong PO",(VLOOKUP($E219,'Oct 2015'!$D$1:$Z$500,3,FALSE)),"")</f>
        <v/>
      </c>
      <c r="DD219" s="29" t="str">
        <f>IFERROR(IF(VLOOKUP($E219,'Sep 2015'!$D$1:$Z$500,3,FALSE)=G219,"-","Wrong PO"),"new")</f>
        <v>new</v>
      </c>
      <c r="DE219" s="32" t="str">
        <f>IF(DD219="wrong PO",(VLOOKUP($E219,'Sep 2015'!$D$1:$Z$500,3,FALSE)),"")</f>
        <v/>
      </c>
    </row>
    <row r="220" spans="1:109">
      <c r="A220" s="116">
        <v>62</v>
      </c>
      <c r="B220" s="12" t="s">
        <v>841</v>
      </c>
      <c r="C220" s="12" t="s">
        <v>510</v>
      </c>
      <c r="D220" s="18" t="s">
        <v>453</v>
      </c>
      <c r="E220" s="12" t="s">
        <v>233</v>
      </c>
      <c r="F220" s="12" t="s">
        <v>387</v>
      </c>
      <c r="G220" s="23" t="s">
        <v>211</v>
      </c>
      <c r="H220" s="21" t="str">
        <f>IFERROR(VLOOKUP($E220,'Wayne Master'!$B$1:$C$315,2,FALSE),"not on master")</f>
        <v>P0739206</v>
      </c>
      <c r="I220" s="13" t="s">
        <v>2101</v>
      </c>
      <c r="J220" s="15">
        <v>42269</v>
      </c>
      <c r="K220" s="12"/>
      <c r="L220" s="12" t="s">
        <v>454</v>
      </c>
      <c r="M220" s="12" t="s">
        <v>394</v>
      </c>
      <c r="N220" s="12" t="s">
        <v>31</v>
      </c>
      <c r="O220" s="12" t="s">
        <v>382</v>
      </c>
      <c r="P220" s="16">
        <v>6889</v>
      </c>
      <c r="Q220" s="16">
        <v>7538</v>
      </c>
      <c r="R220" s="16">
        <v>649</v>
      </c>
      <c r="S220" s="17">
        <v>17.850000000000001</v>
      </c>
      <c r="T220" s="16">
        <v>6044</v>
      </c>
      <c r="U220" s="16">
        <v>6724</v>
      </c>
      <c r="V220" s="16">
        <v>680</v>
      </c>
      <c r="W220" s="17">
        <v>56.1</v>
      </c>
      <c r="X220" s="17">
        <v>0</v>
      </c>
      <c r="Y220" s="17">
        <v>73.95</v>
      </c>
      <c r="Z220" s="17">
        <v>0</v>
      </c>
      <c r="AA220" s="17">
        <v>73.95</v>
      </c>
      <c r="AB220" s="16">
        <v>24580</v>
      </c>
      <c r="AC220" s="56"/>
      <c r="AD220" s="59">
        <f>SUM(AI220,AM220,AQ220,AU220,AY220,BC220,BG220,BK220,BO220,BS220,BW220,CA220)</f>
        <v>659.52</v>
      </c>
      <c r="AE220" s="59">
        <f>(Q220*0.0169)+(U220*0.0598)</f>
        <v>529.48739999999998</v>
      </c>
      <c r="AF220" s="102">
        <f>IFERROR(IFERROR(VLOOKUP($G220,'FPO034'!$J$9:$Q$196,7,FALSE),(VLOOKUP($H220,'FPO034'!$J$9:$Q$196,7,FALSE))),"No PO")</f>
        <v>1979.5</v>
      </c>
      <c r="AG220" s="102">
        <f>IFERROR(IFERROR(VLOOKUP($G220,'FPO034'!$J$9:$Q$196,8,FALSE),(VLOOKUP($H220,'FPO034'!$J$9:$Q$196,8,FALSE))),"No PO")</f>
        <v>0</v>
      </c>
      <c r="AH220" s="102" t="str">
        <f>IF(AG220&lt;&gt;0,"No",IF(AD220&gt;AF220,"No",IF(AD220/AE220&lt;1,"--",IF(AD220/AE220&lt;1.02,"Maybe","No"))))</f>
        <v>No</v>
      </c>
      <c r="AI220" s="59">
        <f>IFERROR(VLOOKUP($E220,'Rev2 Aug 16'!$D$1:$Z$300,22,FALSE),"-")</f>
        <v>73.95</v>
      </c>
      <c r="AJ220" s="59" t="str">
        <f>IFERROR(VLOOKUP($E220,'Rev2 Aug 16'!$D$1:$Z$300,5,FALSE),"-")</f>
        <v>WAY2001H6J</v>
      </c>
      <c r="AK220" s="59" t="str">
        <f>IFERROR(VLOOKUP(AJ220,'Paid Invoices'!$F$6:$I$381,3,FALSE),"")</f>
        <v/>
      </c>
      <c r="AL220" s="59" t="str">
        <f>IFERROR(VLOOKUP(AJ220,'Open Invoices'!$D$1:$E$3000,2,FALSE),"")</f>
        <v/>
      </c>
      <c r="AM220" s="59">
        <f>IFERROR(VLOOKUP($E220,'Rev2 July 16'!$D$1:$Z$300,22,FALSE),"-")</f>
        <v>53.1</v>
      </c>
      <c r="AN220" s="59" t="str">
        <f>IFERROR(VLOOKUP($E220,'Rev2 July 16'!$D$1:$Z$300,5,FALSE),"-")</f>
        <v>WAY2001G6K</v>
      </c>
      <c r="AO220" s="59" t="str">
        <f>IFERROR(VLOOKUP(AN220,'Paid Invoices'!$F$6:$I$381,3,FALSE),"")</f>
        <v/>
      </c>
      <c r="AP220" s="59" t="str">
        <f>IFERROR(VLOOKUP(AN220,'Open Invoices'!$D$1:$E$3000,2,FALSE),"")</f>
        <v/>
      </c>
      <c r="AQ220" s="59">
        <f>IFERROR(VLOOKUP($E220,'Rev June 16'!$D$1:$Z$300,22,FALSE),"-")</f>
        <v>65.290000000000006</v>
      </c>
      <c r="AR220" s="59" t="str">
        <f>IFERROR(VLOOKUP($E220,'Rev June 16'!$D$1:$Z$300,4,FALSE),"-")</f>
        <v>WAY2001F6K</v>
      </c>
      <c r="AS220" s="59" t="str">
        <f>IFERROR(VLOOKUP(AR220,'Paid Invoices'!$F$6:$I$381,3,FALSE),"")</f>
        <v/>
      </c>
      <c r="AT220" s="59" t="str">
        <f>IFERROR(VLOOKUP(AR220,'Open Invoices'!$D$1:$E$3000,2,FALSE),"")</f>
        <v/>
      </c>
      <c r="AU220" s="59">
        <f>IFERROR(VLOOKUP($E220,'May 2016'!$D$1:$Z$300,22,FALSE),"-")</f>
        <v>53.77</v>
      </c>
      <c r="AV220" s="59" t="str">
        <f>IFERROR(VLOOKUP($E220,'May 2016'!$D$1:$Z$300,4,FALSE),"-")</f>
        <v>WAY2001E6K</v>
      </c>
      <c r="AW220" s="59" t="str">
        <f>IFERROR(VLOOKUP(AV220,'Paid Invoices'!$F$6:$I$381,3,FALSE),"")</f>
        <v/>
      </c>
      <c r="AX220" s="59" t="str">
        <f>IFERROR(VLOOKUP(AV220,'Open Invoices'!$D$1:$E$3000,2,FALSE),"")</f>
        <v/>
      </c>
      <c r="AY220" s="59">
        <f>IFERROR(VLOOKUP($E220,'Apr 2016'!$D$1:$Z$300,22,FALSE),"-")</f>
        <v>65.87</v>
      </c>
      <c r="AZ220" s="59" t="str">
        <f>IFERROR(VLOOKUP($E220,'Apr 2016'!$D$1:$Z$300,4,FALSE),"-")</f>
        <v>WAY2001D6L</v>
      </c>
      <c r="BA220" s="59" t="str">
        <f>IFERROR(VLOOKUP(AZ220,'Paid Invoices'!$F$6:$I$381,3,FALSE),"")</f>
        <v/>
      </c>
      <c r="BB220" s="59" t="str">
        <f>IFERROR(VLOOKUP(AZ220,'Open Invoices'!$D$1:$E$3000,2,FALSE),"")</f>
        <v/>
      </c>
      <c r="BC220" s="59">
        <f>IFERROR(VLOOKUP($E220,'Mar 2016'!$D$1:$Z$300,22,FALSE),"-")</f>
        <v>11.44</v>
      </c>
      <c r="BD220" s="59" t="str">
        <f>IFERROR(VLOOKUP($E220,'Mar 2016'!$D$1:$Z$300,4,FALSE),"-")</f>
        <v>WAY2001C6K</v>
      </c>
      <c r="BE220" s="59" t="str">
        <f>IFERROR(VLOOKUP(BD220,'Paid Invoices'!$F$6:$I$381,3,FALSE),"")</f>
        <v/>
      </c>
      <c r="BF220" s="59" t="str">
        <f>IFERROR(VLOOKUP(BD220,'Open Invoices'!$D$1:$E$3000,2,FALSE),"")</f>
        <v/>
      </c>
      <c r="BG220" s="59">
        <f>IFERROR(VLOOKUP($E220,'Feb 2016'!$D$1:$Z$300,22,FALSE),"-")</f>
        <v>336.1</v>
      </c>
      <c r="BH220" s="59" t="str">
        <f>IFERROR(VLOOKUP($E220,'Feb 2016'!$D$1:$Z$300,4,FALSE),"-")</f>
        <v>WAY2001B6H</v>
      </c>
      <c r="BI220" s="59" t="str">
        <f>IFERROR(VLOOKUP(BH220,'Paid Invoices'!$F$6:$I$381,3,FALSE),"")</f>
        <v/>
      </c>
      <c r="BJ220" s="59" t="str">
        <f>IFERROR(VLOOKUP(BH220,'Open Invoices'!$D$1:$E$3000,2,FALSE),"")</f>
        <v/>
      </c>
      <c r="BK220" s="59">
        <f>IFERROR(VLOOKUP($E220,'Jan 2016'!$D$1:$Z$300,22,FALSE),"-")</f>
        <v>0</v>
      </c>
      <c r="BL220" s="59" t="str">
        <f>IFERROR(VLOOKUP($E220,'Jan 2016'!$D$1:$Z$300,4,FALSE),"-")</f>
        <v>WAY2001A6AG</v>
      </c>
      <c r="BM220" s="59" t="str">
        <f>IFERROR(VLOOKUP(BL220,'Paid Invoices'!$F$6:$I$381,3,FALSE),"")</f>
        <v/>
      </c>
      <c r="BN220" s="59" t="str">
        <f>IFERROR(VLOOKUP(BL220,'Open Invoices'!$D$1:$E$3000,2,FALSE),"")</f>
        <v/>
      </c>
      <c r="BO220" s="59" t="str">
        <f>IFERROR(VLOOKUP($E220,'Dec 2015'!$D$1:$Z$300,22,FALSE),"-")</f>
        <v>-</v>
      </c>
      <c r="BP220" s="59" t="str">
        <f>IFERROR(VLOOKUP($E220,'Dec 2015'!$D$1:$Z$300,4,FALSE),"-")</f>
        <v>-</v>
      </c>
      <c r="BQ220" s="59" t="str">
        <f>IFERROR(VLOOKUP(BP220,'Paid Invoices'!$F$6:$I$381,3,FALSE),"")</f>
        <v/>
      </c>
      <c r="BR220" s="59" t="str">
        <f>IFERROR(VLOOKUP(BP220,'Open Invoices'!$D$1:$E$3000,2,FALSE),"")</f>
        <v/>
      </c>
      <c r="BS220" s="59">
        <f>IFERROR(VLOOKUP($E220,'Nov 2015'!$D$1:$Z$300,22,FALSE),"-")</f>
        <v>0</v>
      </c>
      <c r="BT220" s="59" t="str">
        <f>IFERROR(VLOOKUP($E220,'Nov 2015'!$D$1:$Z$300,4,FALSE),"-")</f>
        <v>WAY2001K5AG</v>
      </c>
      <c r="BU220" s="59" t="str">
        <f>IFERROR(VLOOKUP(BT220,'Paid Invoices'!$F$6:$I$381,3,FALSE),"")</f>
        <v/>
      </c>
      <c r="BV220" s="59" t="str">
        <f>IFERROR(VLOOKUP(BT220,'Open Invoices'!$D$1:$E$3000,2,FALSE),"")</f>
        <v/>
      </c>
      <c r="BW220" s="59" t="str">
        <f>IFERROR(VLOOKUP($E220,'Oct 2015'!$D$1:$Z$300,22,FALSE),"-")</f>
        <v>-</v>
      </c>
      <c r="BX220" s="59" t="str">
        <f>IFERROR(VLOOKUP($E220,'Oct 2015'!$D$1:$Z$300,4,FALSE),"-")</f>
        <v>-</v>
      </c>
      <c r="BY220" s="59" t="str">
        <f>IFERROR(VLOOKUP(BX220,'Paid Invoices'!$F$6:$I$381,3,FALSE),"")</f>
        <v/>
      </c>
      <c r="BZ220" s="59" t="str">
        <f>IFERROR(VLOOKUP(BX220,'Open Invoices'!$D$1:$E$3000,2,FALSE),"")</f>
        <v/>
      </c>
      <c r="CA220" s="59" t="str">
        <f>IFERROR(VLOOKUP($E220,'Sep 2015'!$D$1:$Z$300,22,FALSE),"-")</f>
        <v>-</v>
      </c>
      <c r="CB220" s="59" t="str">
        <f>IFERROR(VLOOKUP($E220,'Sep 2015'!$D$1:$Z$300,4,FALSE),"-")</f>
        <v>-</v>
      </c>
      <c r="CC220" s="59" t="str">
        <f>IFERROR(VLOOKUP(CB220,'Paid Invoices'!$F$6:$I$381,3,FALSE),"")</f>
        <v/>
      </c>
      <c r="CD220" s="59" t="str">
        <f>IFERROR(VLOOKUP(CB220,'Open Invoices'!$D$1:$E$3000,2,FALSE),"")</f>
        <v/>
      </c>
      <c r="CE220" s="53"/>
      <c r="CF220" s="52" t="s">
        <v>2115</v>
      </c>
      <c r="CG220" s="49" t="str">
        <f>IFERROR(IFERROR(VLOOKUP($E220,'Asset Group  All Assets'!$B$1:$C$500,2,FALSE),(VLOOKUP($E220,'Missing-WSU-POs'!$B$1:$D$500,3,FALSE))),"?")</f>
        <v>P0739206</v>
      </c>
      <c r="CH220" s="31" t="str">
        <f>IF(G220="","",G220)</f>
        <v>P0739206</v>
      </c>
      <c r="CI220" s="31" t="str">
        <f>IF(CG220=CH220,"","Wrong PO")</f>
        <v/>
      </c>
      <c r="CJ220" s="29" t="str">
        <f>IFERROR(IF(VLOOKUP($E220,'Org July 2016 '!$D$1:$Z$500,3,FALSE)=G220,"-","Wrong PO"),"new")</f>
        <v>Wrong PO</v>
      </c>
      <c r="CK220" s="32">
        <f>IF(CJ220="wrong PO",(VLOOKUP($E220,'Org July 2016 '!$D$1:$Z$500,3,FALSE)),"")</f>
        <v>0</v>
      </c>
      <c r="CL220" s="29" t="str">
        <f>IFERROR(IF(VLOOKUP($E220,'Org June 2016 '!$D$1:$Z$500,3,FALSE)=G220,"-","Wrong PO"),"new")</f>
        <v>Wrong PO</v>
      </c>
      <c r="CM220" s="32">
        <f>IF(CL220="wrong PO",(VLOOKUP($E220,'Org June 2016 '!$D$1:$Z$500,3,FALSE)),"")</f>
        <v>0</v>
      </c>
      <c r="CN220" s="29" t="str">
        <f>IFERROR(IF(VLOOKUP($E220,'May 2016'!D62:Z561,3,FALSE)=G220,"-","Wrong PO"),"new")</f>
        <v>new</v>
      </c>
      <c r="CO220" s="32" t="str">
        <f>IF(CN220="wrong PO",(VLOOKUP($E220,'May 2016'!D62:Z561,3,FALSE)),"")</f>
        <v/>
      </c>
      <c r="CP220" s="29" t="str">
        <f>IFERROR(IF(VLOOKUP($E220,'Apr 2016'!$D$1:$Z$500,3,FALSE)=G220,"-","Wrong PO"),"new")</f>
        <v>-</v>
      </c>
      <c r="CQ220" s="32" t="str">
        <f>IF(CP220="wrong PO",(VLOOKUP($E220,'Apr 2016'!$D$1:$Z$500,3,FALSE)),"")</f>
        <v/>
      </c>
      <c r="CR220" s="32" t="str">
        <f>IFERROR(IF(VLOOKUP($E220,'Mar 2016'!$D$1:$Z$500,3,FALSE)=G220,"-","Wrong PO"),"new")</f>
        <v>-</v>
      </c>
      <c r="CS220" s="32" t="str">
        <f>IF(CP220="wrong PO",(VLOOKUP($E220,'Mar 2016'!$D$1:$Z$500,3,FALSE)),"")</f>
        <v/>
      </c>
      <c r="CT220" s="32" t="str">
        <f>IFERROR(IF(VLOOKUP($E220,'Feb 2016'!$D$1:$Z$500,3,FALSE)=G220,"-","Wrong PO"),"new")</f>
        <v>-</v>
      </c>
      <c r="CU220" s="32" t="str">
        <f>IF(CP220="wrong PO",(VLOOKUP($E220,'Feb 2016'!$D$1:$Z$500,3,FALSE)),"")</f>
        <v/>
      </c>
      <c r="CV220" s="29" t="str">
        <f>IFERROR(IF(VLOOKUP($E220,'Jan 2016'!$D$1:$Z$500,3,FALSE)=G220,"-","Wrong PO"),"new")</f>
        <v>-</v>
      </c>
      <c r="CW220" s="32" t="str">
        <f>IF(CV220="wrong PO",(VLOOKUP($E220,'Jan 2016'!$D$1:$Z$500,3,FALSE)),"")</f>
        <v/>
      </c>
      <c r="CX220" s="29" t="str">
        <f>IFERROR(IF(VLOOKUP($E220,'Dec 2015'!$D$1:$Z$500,3,FALSE)=G220,"-","Wrong PO"),"new")</f>
        <v>new</v>
      </c>
      <c r="CY220" s="32" t="str">
        <f>IF(CX220="wrong PO",(VLOOKUP($E220,'Dec 2015'!$D$1:$Z$500,3,FALSE)),"")</f>
        <v/>
      </c>
      <c r="CZ220" s="29" t="str">
        <f>IFERROR(IF(VLOOKUP($E220,'Nov 2015'!$D$1:$Z$500,3,FALSE)=G220,"-","Wrong PO"),"new")</f>
        <v>-</v>
      </c>
      <c r="DA220" s="32" t="str">
        <f>IF(CZ220="wrong PO",(VLOOKUP($E220,'Nov 2015'!$D$1:$Z$500,3,FALSE)),"")</f>
        <v/>
      </c>
      <c r="DB220" s="29" t="str">
        <f>IFERROR(IF(VLOOKUP($E220,'Oct 2015'!$D$1:$Z$500,3,FALSE)=G220,"-","Wrong PO"),"new")</f>
        <v>new</v>
      </c>
      <c r="DC220" s="32" t="str">
        <f>IF(DB220="wrong PO",(VLOOKUP($E220,'Oct 2015'!$D$1:$Z$500,3,FALSE)),"")</f>
        <v/>
      </c>
      <c r="DD220" s="29" t="str">
        <f>IFERROR(IF(VLOOKUP($E220,'Sep 2015'!$D$1:$Z$500,3,FALSE)=G220,"-","Wrong PO"),"new")</f>
        <v>new</v>
      </c>
      <c r="DE220" s="32" t="str">
        <f>IF(DD220="wrong PO",(VLOOKUP($E220,'Sep 2015'!$D$1:$Z$500,3,FALSE)),"")</f>
        <v/>
      </c>
    </row>
    <row r="221" spans="1:109">
      <c r="A221" s="115">
        <v>64</v>
      </c>
      <c r="B221" s="2" t="s">
        <v>841</v>
      </c>
      <c r="C221" s="2" t="s">
        <v>510</v>
      </c>
      <c r="D221" s="2" t="s">
        <v>25</v>
      </c>
      <c r="E221" s="2" t="s">
        <v>96</v>
      </c>
      <c r="F221" s="2" t="s">
        <v>592</v>
      </c>
      <c r="G221" s="21" t="s">
        <v>97</v>
      </c>
      <c r="H221" s="21" t="str">
        <f>IFERROR(VLOOKUP($E221,'Wayne Master'!$B$1:$C$315,2,FALSE),"not on master")</f>
        <v>P0741782</v>
      </c>
      <c r="I221" s="11" t="s">
        <v>2099</v>
      </c>
      <c r="J221" s="3">
        <v>42424</v>
      </c>
      <c r="K221" s="2" t="s">
        <v>749</v>
      </c>
      <c r="L221" s="2" t="s">
        <v>594</v>
      </c>
      <c r="M221" s="2" t="s">
        <v>394</v>
      </c>
      <c r="N221" s="2" t="s">
        <v>31</v>
      </c>
      <c r="O221" s="2" t="s">
        <v>382</v>
      </c>
      <c r="P221" s="4">
        <v>177427</v>
      </c>
      <c r="Q221" s="4">
        <v>185338</v>
      </c>
      <c r="R221" s="4">
        <v>7911</v>
      </c>
      <c r="S221" s="5">
        <v>133.69999999999999</v>
      </c>
      <c r="T221" s="4">
        <v>0</v>
      </c>
      <c r="U221" s="4">
        <v>0</v>
      </c>
      <c r="V221" s="4">
        <v>0</v>
      </c>
      <c r="W221" s="5">
        <v>0</v>
      </c>
      <c r="X221" s="5">
        <v>0</v>
      </c>
      <c r="Y221" s="14">
        <v>133.69999999999999</v>
      </c>
      <c r="Z221" s="14">
        <v>0</v>
      </c>
      <c r="AA221" s="14">
        <v>133.69999999999999</v>
      </c>
      <c r="AB221" s="4">
        <v>24580</v>
      </c>
      <c r="AC221" s="55"/>
      <c r="AD221" s="59">
        <f>SUM(AI221,AM221,AQ221,AU221,AY221,BC221,BG221,BK221,BO221,BS221,BW221,CA221)</f>
        <v>588.29000000000008</v>
      </c>
      <c r="AE221" s="59">
        <f>(Q221*0.0169)+(U221*0.0598)</f>
        <v>3132.2121999999995</v>
      </c>
      <c r="AF221" s="102">
        <f>IFERROR(IFERROR(VLOOKUP($G221,'FPO034'!$J$9:$Q$196,7,FALSE),(VLOOKUP($H221,'FPO034'!$J$9:$Q$196,7,FALSE))),"No PO")</f>
        <v>516.5</v>
      </c>
      <c r="AG221" s="102">
        <f>IFERROR(IFERROR(VLOOKUP($G221,'FPO034'!$J$9:$Q$196,8,FALSE),(VLOOKUP($H221,'FPO034'!$J$9:$Q$196,8,FALSE))),"No PO")</f>
        <v>0</v>
      </c>
      <c r="AH221" s="102" t="str">
        <f>IF(AG221&lt;&gt;0,"No",IF(AD221&gt;AF221,"No",IF(AD221/AE221&lt;1,"--",IF(AD221/AE221&lt;1.02,"Maybe","No"))))</f>
        <v>No</v>
      </c>
      <c r="AI221" s="59">
        <f>IFERROR(VLOOKUP($E221,'Rev2 Aug 16'!$D$1:$Z$300,22,FALSE),"-")</f>
        <v>133.69999999999999</v>
      </c>
      <c r="AJ221" s="59" t="str">
        <f>IFERROR(VLOOKUP($E221,'Rev2 Aug 16'!$D$1:$Z$300,5,FALSE),"-")</f>
        <v>WAY2001H6L</v>
      </c>
      <c r="AK221" s="59" t="str">
        <f>IFERROR(VLOOKUP(AJ221,'Paid Invoices'!$F$6:$I$381,3,FALSE),"")</f>
        <v/>
      </c>
      <c r="AL221" s="59" t="str">
        <f>IFERROR(VLOOKUP(AJ221,'Open Invoices'!$D$1:$E$3000,2,FALSE),"")</f>
        <v/>
      </c>
      <c r="AM221" s="59">
        <f>IFERROR(VLOOKUP($E221,'Rev2 July 16'!$D$1:$Z$300,22,FALSE),"-")</f>
        <v>83.67</v>
      </c>
      <c r="AN221" s="59" t="str">
        <f>IFERROR(VLOOKUP($E221,'Rev2 July 16'!$D$1:$Z$300,5,FALSE),"-")</f>
        <v>WAY2001G6M</v>
      </c>
      <c r="AO221" s="59" t="str">
        <f>IFERROR(VLOOKUP(AN221,'Paid Invoices'!$F$6:$I$381,3,FALSE),"")</f>
        <v/>
      </c>
      <c r="AP221" s="59" t="str">
        <f>IFERROR(VLOOKUP(AN221,'Open Invoices'!$D$1:$E$3000,2,FALSE),"")</f>
        <v/>
      </c>
      <c r="AQ221" s="59">
        <f>IFERROR(VLOOKUP($E221,'Rev June 16'!$D$1:$Z$300,22,FALSE),"-")</f>
        <v>49.87</v>
      </c>
      <c r="AR221" s="59" t="str">
        <f>IFERROR(VLOOKUP($E221,'Rev June 16'!$D$1:$Z$300,4,FALSE),"-")</f>
        <v>WAY2001F6M</v>
      </c>
      <c r="AS221" s="59" t="str">
        <f>IFERROR(VLOOKUP(AR221,'Paid Invoices'!$F$6:$I$381,3,FALSE),"")</f>
        <v/>
      </c>
      <c r="AT221" s="59" t="str">
        <f>IFERROR(VLOOKUP(AR221,'Open Invoices'!$D$1:$E$3000,2,FALSE),"")</f>
        <v/>
      </c>
      <c r="AU221" s="59">
        <f>IFERROR(VLOOKUP($E221,'May 2016'!$D$1:$Z$300,22,FALSE),"-")</f>
        <v>104.85</v>
      </c>
      <c r="AV221" s="59" t="str">
        <f>IFERROR(VLOOKUP($E221,'May 2016'!$D$1:$Z$300,4,FALSE),"-")</f>
        <v>WAY2001E6M</v>
      </c>
      <c r="AW221" s="59" t="str">
        <f>IFERROR(VLOOKUP(AV221,'Paid Invoices'!$F$6:$I$381,3,FALSE),"")</f>
        <v/>
      </c>
      <c r="AX221" s="59" t="str">
        <f>IFERROR(VLOOKUP(AV221,'Open Invoices'!$D$1:$E$3000,2,FALSE),"")</f>
        <v/>
      </c>
      <c r="AY221" s="59">
        <f>IFERROR(VLOOKUP($E221,'Apr 2016'!$D$1:$Z$300,22,FALSE),"-")</f>
        <v>96.04</v>
      </c>
      <c r="AZ221" s="59" t="str">
        <f>IFERROR(VLOOKUP($E221,'Apr 2016'!$D$1:$Z$300,4,FALSE),"-")</f>
        <v>WAY2001D6N</v>
      </c>
      <c r="BA221" s="59" t="str">
        <f>IFERROR(VLOOKUP(AZ221,'Paid Invoices'!$F$6:$I$381,3,FALSE),"")</f>
        <v/>
      </c>
      <c r="BB221" s="59" t="str">
        <f>IFERROR(VLOOKUP(AZ221,'Open Invoices'!$D$1:$E$3000,2,FALSE),"")</f>
        <v/>
      </c>
      <c r="BC221" s="59">
        <f>IFERROR(VLOOKUP($E221,'Mar 2016'!$D$1:$Z$300,22,FALSE),"-")</f>
        <v>120.16</v>
      </c>
      <c r="BD221" s="59" t="str">
        <f>IFERROR(VLOOKUP($E221,'Mar 2016'!$D$1:$Z$300,4,FALSE),"-")</f>
        <v>WAY2001C6A</v>
      </c>
      <c r="BE221" s="59" t="str">
        <f>IFERROR(VLOOKUP(BD221,'Paid Invoices'!$F$6:$I$381,3,FALSE),"")</f>
        <v/>
      </c>
      <c r="BF221" s="59" t="str">
        <f>IFERROR(VLOOKUP(BD221,'Open Invoices'!$D$1:$E$3000,2,FALSE),"")</f>
        <v/>
      </c>
      <c r="BG221" s="59" t="str">
        <f>IFERROR(VLOOKUP($E221,'Feb 2016'!$D$1:$Z$300,22,FALSE),"-")</f>
        <v>-</v>
      </c>
      <c r="BH221" s="59" t="str">
        <f>IFERROR(VLOOKUP($E221,'Feb 2016'!$D$1:$Z$300,4,FALSE),"-")</f>
        <v>-</v>
      </c>
      <c r="BI221" s="59" t="str">
        <f>IFERROR(VLOOKUP(BH221,'Paid Invoices'!$F$6:$I$381,3,FALSE),"")</f>
        <v/>
      </c>
      <c r="BJ221" s="59" t="str">
        <f>IFERROR(VLOOKUP(BH221,'Open Invoices'!$D$1:$E$3000,2,FALSE),"")</f>
        <v/>
      </c>
      <c r="BK221" s="59" t="str">
        <f>IFERROR(VLOOKUP($E221,'Jan 2016'!$D$1:$Z$300,22,FALSE),"-")</f>
        <v>-</v>
      </c>
      <c r="BL221" s="59" t="str">
        <f>IFERROR(VLOOKUP($E221,'Jan 2016'!$D$1:$Z$300,4,FALSE),"-")</f>
        <v>-</v>
      </c>
      <c r="BM221" s="59" t="str">
        <f>IFERROR(VLOOKUP(BL221,'Paid Invoices'!$F$6:$I$381,3,FALSE),"")</f>
        <v/>
      </c>
      <c r="BN221" s="59" t="str">
        <f>IFERROR(VLOOKUP(BL221,'Open Invoices'!$D$1:$E$3000,2,FALSE),"")</f>
        <v/>
      </c>
      <c r="BO221" s="59" t="str">
        <f>IFERROR(VLOOKUP($E221,'Dec 2015'!$D$1:$Z$300,22,FALSE),"-")</f>
        <v>-</v>
      </c>
      <c r="BP221" s="59" t="str">
        <f>IFERROR(VLOOKUP($E221,'Dec 2015'!$D$1:$Z$300,4,FALSE),"-")</f>
        <v>-</v>
      </c>
      <c r="BQ221" s="59" t="str">
        <f>IFERROR(VLOOKUP(BP221,'Paid Invoices'!$F$6:$I$381,3,FALSE),"")</f>
        <v/>
      </c>
      <c r="BR221" s="59" t="str">
        <f>IFERROR(VLOOKUP(BP221,'Open Invoices'!$D$1:$E$3000,2,FALSE),"")</f>
        <v/>
      </c>
      <c r="BS221" s="59" t="str">
        <f>IFERROR(VLOOKUP($E221,'Nov 2015'!$D$1:$Z$300,22,FALSE),"-")</f>
        <v>-</v>
      </c>
      <c r="BT221" s="59" t="str">
        <f>IFERROR(VLOOKUP($E221,'Nov 2015'!$D$1:$Z$300,4,FALSE),"-")</f>
        <v>-</v>
      </c>
      <c r="BU221" s="59" t="str">
        <f>IFERROR(VLOOKUP(BT221,'Paid Invoices'!$F$6:$I$381,3,FALSE),"")</f>
        <v/>
      </c>
      <c r="BV221" s="59" t="str">
        <f>IFERROR(VLOOKUP(BT221,'Open Invoices'!$D$1:$E$3000,2,FALSE),"")</f>
        <v/>
      </c>
      <c r="BW221" s="59" t="str">
        <f>IFERROR(VLOOKUP($E221,'Oct 2015'!$D$1:$Z$300,22,FALSE),"-")</f>
        <v>-</v>
      </c>
      <c r="BX221" s="59" t="str">
        <f>IFERROR(VLOOKUP($E221,'Oct 2015'!$D$1:$Z$300,4,FALSE),"-")</f>
        <v>-</v>
      </c>
      <c r="BY221" s="59" t="str">
        <f>IFERROR(VLOOKUP(BX221,'Paid Invoices'!$F$6:$I$381,3,FALSE),"")</f>
        <v/>
      </c>
      <c r="BZ221" s="59" t="str">
        <f>IFERROR(VLOOKUP(BX221,'Open Invoices'!$D$1:$E$3000,2,FALSE),"")</f>
        <v/>
      </c>
      <c r="CA221" s="59" t="str">
        <f>IFERROR(VLOOKUP($E221,'Sep 2015'!$D$1:$Z$300,22,FALSE),"-")</f>
        <v>-</v>
      </c>
      <c r="CB221" s="59" t="str">
        <f>IFERROR(VLOOKUP($E221,'Sep 2015'!$D$1:$Z$300,4,FALSE),"-")</f>
        <v>-</v>
      </c>
      <c r="CC221" s="59" t="str">
        <f>IFERROR(VLOOKUP(CB221,'Paid Invoices'!$F$6:$I$381,3,FALSE),"")</f>
        <v/>
      </c>
      <c r="CD221" s="59" t="str">
        <f>IFERROR(VLOOKUP(CB221,'Open Invoices'!$D$1:$E$3000,2,FALSE),"")</f>
        <v/>
      </c>
      <c r="CE221" s="52"/>
      <c r="CF221" s="52" t="s">
        <v>2115</v>
      </c>
      <c r="CG221" s="49" t="str">
        <f>IFERROR(IFERROR(VLOOKUP($E221,'Asset Group  All Assets'!$B$1:$C$500,2,FALSE),(VLOOKUP($E221,'Missing-WSU-POs'!$B$1:$D$500,3,FALSE))),"?")</f>
        <v>P0741782</v>
      </c>
      <c r="CH221" s="31" t="str">
        <f>IF(G221="","",G221)</f>
        <v>P0741782</v>
      </c>
      <c r="CI221" s="31" t="str">
        <f>IF(CG221=CH221,"","Wrong PO")</f>
        <v/>
      </c>
      <c r="CJ221" s="29" t="str">
        <f>IFERROR(IF(VLOOKUP($E221,'Org July 2016 '!$D$1:$Z$500,3,FALSE)=G221,"-","Wrong PO"),"new")</f>
        <v>Wrong PO</v>
      </c>
      <c r="CK221" s="32">
        <f>IF(CJ221="wrong PO",(VLOOKUP($E221,'Org July 2016 '!$D$1:$Z$500,3,FALSE)),"")</f>
        <v>0</v>
      </c>
      <c r="CL221" s="29" t="str">
        <f>IFERROR(IF(VLOOKUP($E221,'Org June 2016 '!$D$1:$Z$500,3,FALSE)=G221,"-","Wrong PO"),"new")</f>
        <v>Wrong PO</v>
      </c>
      <c r="CM221" s="32">
        <f>IF(CL221="wrong PO",(VLOOKUP($E221,'Org June 2016 '!$D$1:$Z$500,3,FALSE)),"")</f>
        <v>0</v>
      </c>
      <c r="CN221" s="29" t="str">
        <f>IFERROR(IF(VLOOKUP($E221,'May 2016'!D64:Z563,3,FALSE)=G221,"-","Wrong PO"),"new")</f>
        <v>new</v>
      </c>
      <c r="CO221" s="32" t="str">
        <f>IF(CN221="wrong PO",(VLOOKUP($E221,'May 2016'!D64:Z563,3,FALSE)),"")</f>
        <v/>
      </c>
      <c r="CP221" s="29" t="str">
        <f>IFERROR(IF(VLOOKUP($E221,'Apr 2016'!$D$1:$Z$500,3,FALSE)=G221,"-","Wrong PO"),"new")</f>
        <v>-</v>
      </c>
      <c r="CQ221" s="32" t="str">
        <f>IF(CP221="wrong PO",(VLOOKUP($E221,'Apr 2016'!$D$1:$Z$500,3,FALSE)),"")</f>
        <v/>
      </c>
      <c r="CR221" s="32" t="str">
        <f>IFERROR(IF(VLOOKUP($E221,'Mar 2016'!$D$1:$Z$500,3,FALSE)=G221,"-","Wrong PO"),"new")</f>
        <v>-</v>
      </c>
      <c r="CS221" s="32" t="str">
        <f>IF(CP221="wrong PO",(VLOOKUP($E221,'Mar 2016'!$D$1:$Z$500,3,FALSE)),"")</f>
        <v/>
      </c>
      <c r="CT221" s="32" t="str">
        <f>IFERROR(IF(VLOOKUP($E221,'Feb 2016'!$D$1:$Z$500,3,FALSE)=G221,"-","Wrong PO"),"new")</f>
        <v>new</v>
      </c>
      <c r="CU221" s="32" t="str">
        <f>IF(CP221="wrong PO",(VLOOKUP($E221,'Feb 2016'!$D$1:$Z$500,3,FALSE)),"")</f>
        <v/>
      </c>
      <c r="CV221" s="29" t="str">
        <f>IFERROR(IF(VLOOKUP($E221,'Jan 2016'!$D$1:$Z$500,3,FALSE)=G221,"-","Wrong PO"),"new")</f>
        <v>new</v>
      </c>
      <c r="CW221" s="32" t="str">
        <f>IF(CV221="wrong PO",(VLOOKUP($E221,'Jan 2016'!$D$1:$Z$500,3,FALSE)),"")</f>
        <v/>
      </c>
      <c r="CX221" s="29" t="str">
        <f>IFERROR(IF(VLOOKUP($E221,'Dec 2015'!$D$1:$Z$500,3,FALSE)=G221,"-","Wrong PO"),"new")</f>
        <v>new</v>
      </c>
      <c r="CY221" s="32" t="str">
        <f>IF(CX221="wrong PO",(VLOOKUP($E221,'Dec 2015'!$D$1:$Z$500,3,FALSE)),"")</f>
        <v/>
      </c>
      <c r="CZ221" s="29" t="str">
        <f>IFERROR(IF(VLOOKUP($E221,'Nov 2015'!$D$1:$Z$500,3,FALSE)=G221,"-","Wrong PO"),"new")</f>
        <v>new</v>
      </c>
      <c r="DA221" s="32" t="str">
        <f>IF(CZ221="wrong PO",(VLOOKUP($E221,'Nov 2015'!$D$1:$Z$500,3,FALSE)),"")</f>
        <v/>
      </c>
      <c r="DB221" s="29" t="str">
        <f>IFERROR(IF(VLOOKUP($E221,'Oct 2015'!$D$1:$Z$500,3,FALSE)=G221,"-","Wrong PO"),"new")</f>
        <v>new</v>
      </c>
      <c r="DC221" s="32" t="str">
        <f>IF(DB221="wrong PO",(VLOOKUP($E221,'Oct 2015'!$D$1:$Z$500,3,FALSE)),"")</f>
        <v/>
      </c>
      <c r="DD221" s="29" t="str">
        <f>IFERROR(IF(VLOOKUP($E221,'Sep 2015'!$D$1:$Z$500,3,FALSE)=G221,"-","Wrong PO"),"new")</f>
        <v>new</v>
      </c>
      <c r="DE221" s="32" t="str">
        <f>IF(DD221="wrong PO",(VLOOKUP($E221,'Sep 2015'!$D$1:$Z$500,3,FALSE)),"")</f>
        <v/>
      </c>
    </row>
    <row r="222" spans="1:109">
      <c r="A222" s="115">
        <v>89</v>
      </c>
      <c r="B222" s="2" t="s">
        <v>841</v>
      </c>
      <c r="C222" s="2" t="s">
        <v>510</v>
      </c>
      <c r="D222" s="2" t="s">
        <v>56</v>
      </c>
      <c r="E222" s="2" t="s">
        <v>215</v>
      </c>
      <c r="F222" s="2" t="s">
        <v>371</v>
      </c>
      <c r="G222" s="21" t="s">
        <v>216</v>
      </c>
      <c r="H222" s="21" t="str">
        <f>IFERROR(VLOOKUP($E222,'Wayne Master'!$B$1:$C$315,2,FALSE),"not on master")</f>
        <v>not on master</v>
      </c>
      <c r="I222" s="11" t="s">
        <v>2094</v>
      </c>
      <c r="J222" s="3">
        <v>42401</v>
      </c>
      <c r="K222" s="2"/>
      <c r="L222" s="2" t="s">
        <v>373</v>
      </c>
      <c r="M222" s="2" t="s">
        <v>30</v>
      </c>
      <c r="N222" s="2" t="s">
        <v>31</v>
      </c>
      <c r="O222" s="2" t="s">
        <v>32</v>
      </c>
      <c r="P222" s="4">
        <v>272</v>
      </c>
      <c r="Q222" s="4">
        <v>354</v>
      </c>
      <c r="R222" s="4">
        <v>82</v>
      </c>
      <c r="S222" s="5">
        <v>1.39</v>
      </c>
      <c r="T222" s="4">
        <v>0</v>
      </c>
      <c r="U222" s="4">
        <v>0</v>
      </c>
      <c r="V222" s="4">
        <v>0</v>
      </c>
      <c r="W222" s="5">
        <v>0</v>
      </c>
      <c r="X222" s="5">
        <v>0</v>
      </c>
      <c r="Y222" s="14">
        <v>1.39</v>
      </c>
      <c r="Z222" s="14">
        <v>0</v>
      </c>
      <c r="AA222" s="14">
        <v>1.39</v>
      </c>
      <c r="AB222" s="4">
        <v>24580</v>
      </c>
      <c r="AC222" s="55"/>
      <c r="AD222" s="59">
        <f>SUM(AI222,AM222,AQ222,AU222,AY222,BC222,BG222,BK222,BO222,BS222,BW222,CA222)</f>
        <v>6.12</v>
      </c>
      <c r="AE222" s="59">
        <f>(Q222*0.0169)+(U222*0.0598)</f>
        <v>5.9825999999999997</v>
      </c>
      <c r="AF222" s="102">
        <f>IFERROR(IFERROR(VLOOKUP($G222,'FPO034'!$J$9:$Q$196,7,FALSE),(VLOOKUP($H222,'FPO034'!$J$9:$Q$196,7,FALSE))),"No PO")</f>
        <v>1014</v>
      </c>
      <c r="AG222" s="102">
        <f>IFERROR(IFERROR(VLOOKUP($G222,'FPO034'!$J$9:$Q$196,8,FALSE),(VLOOKUP($H222,'FPO034'!$J$9:$Q$196,8,FALSE))),"No PO")</f>
        <v>0</v>
      </c>
      <c r="AH222" s="102" t="str">
        <f>IF(AG222&lt;&gt;0,"No",IF(AD222&gt;AF222,"No",IF(AD222/AE222&lt;1,"--",IF(AD222/AE222&lt;1.02,"Maybe","No"))))</f>
        <v>No</v>
      </c>
      <c r="AI222" s="59">
        <f>IFERROR(VLOOKUP($E222,'Rev2 Aug 16'!$D$1:$Z$300,22,FALSE),"-")</f>
        <v>1.39</v>
      </c>
      <c r="AJ222" s="59" t="str">
        <f>IFERROR(VLOOKUP($E222,'Rev2 Aug 16'!$D$1:$Z$300,5,FALSE),"-")</f>
        <v>WAY2001H6Q</v>
      </c>
      <c r="AK222" s="59" t="str">
        <f>IFERROR(VLOOKUP(AJ222,'Paid Invoices'!$F$6:$I$381,3,FALSE),"")</f>
        <v/>
      </c>
      <c r="AL222" s="59" t="str">
        <f>IFERROR(VLOOKUP(AJ222,'Open Invoices'!$D$1:$E$3000,2,FALSE),"")</f>
        <v/>
      </c>
      <c r="AM222" s="59">
        <f>IFERROR(VLOOKUP($E222,'Rev2 July 16'!$D$1:$Z$300,22,FALSE),"-")</f>
        <v>1.98</v>
      </c>
      <c r="AN222" s="59" t="str">
        <f>IFERROR(VLOOKUP($E222,'Rev2 July 16'!$D$1:$Z$300,5,FALSE),"-")</f>
        <v>WAY2001G6R</v>
      </c>
      <c r="AO222" s="59" t="str">
        <f>IFERROR(VLOOKUP(AN222,'Paid Invoices'!$F$6:$I$381,3,FALSE),"")</f>
        <v/>
      </c>
      <c r="AP222" s="59" t="str">
        <f>IFERROR(VLOOKUP(AN222,'Open Invoices'!$D$1:$E$3000,2,FALSE),"")</f>
        <v/>
      </c>
      <c r="AQ222" s="59">
        <f>IFERROR(VLOOKUP($E222,'Rev June 16'!$D$1:$Z$300,22,FALSE),"-")</f>
        <v>2.5499999999999998</v>
      </c>
      <c r="AR222" s="59" t="str">
        <f>IFERROR(VLOOKUP($E222,'Rev June 16'!$D$1:$Z$300,4,FALSE),"-")</f>
        <v>WAY2001F6R</v>
      </c>
      <c r="AS222" s="59" t="str">
        <f>IFERROR(VLOOKUP(AR222,'Paid Invoices'!$F$6:$I$381,3,FALSE),"")</f>
        <v/>
      </c>
      <c r="AT222" s="59" t="str">
        <f>IFERROR(VLOOKUP(AR222,'Open Invoices'!$D$1:$E$3000,2,FALSE),"")</f>
        <v/>
      </c>
      <c r="AU222" s="59" t="str">
        <f>IFERROR(VLOOKUP($E222,'May 2016'!$D$1:$Z$300,22,FALSE),"-")</f>
        <v>-</v>
      </c>
      <c r="AV222" s="59" t="str">
        <f>IFERROR(VLOOKUP($E222,'May 2016'!$D$1:$Z$300,4,FALSE),"-")</f>
        <v>-</v>
      </c>
      <c r="AW222" s="59" t="str">
        <f>IFERROR(VLOOKUP(AV222,'Paid Invoices'!$F$6:$I$381,3,FALSE),"")</f>
        <v/>
      </c>
      <c r="AX222" s="59" t="str">
        <f>IFERROR(VLOOKUP(AV222,'Open Invoices'!$D$1:$E$3000,2,FALSE),"")</f>
        <v/>
      </c>
      <c r="AY222" s="59" t="str">
        <f>IFERROR(VLOOKUP($E222,'Apr 2016'!$D$1:$Z$300,22,FALSE),"-")</f>
        <v>-</v>
      </c>
      <c r="AZ222" s="59" t="str">
        <f>IFERROR(VLOOKUP($E222,'Apr 2016'!$D$1:$Z$300,4,FALSE),"-")</f>
        <v>-</v>
      </c>
      <c r="BA222" s="59" t="str">
        <f>IFERROR(VLOOKUP(AZ222,'Paid Invoices'!$F$6:$I$381,3,FALSE),"")</f>
        <v/>
      </c>
      <c r="BB222" s="59" t="str">
        <f>IFERROR(VLOOKUP(AZ222,'Open Invoices'!$D$1:$E$3000,2,FALSE),"")</f>
        <v/>
      </c>
      <c r="BC222" s="59">
        <f>IFERROR(VLOOKUP($E222,'Mar 2016'!$D$1:$Z$300,22,FALSE),"-")</f>
        <v>0</v>
      </c>
      <c r="BD222" s="59" t="str">
        <f>IFERROR(VLOOKUP($E222,'Mar 2016'!$D$1:$Z$300,4,FALSE),"-")</f>
        <v>WAY2001C6A</v>
      </c>
      <c r="BE222" s="59" t="str">
        <f>IFERROR(VLOOKUP(BD222,'Paid Invoices'!$F$6:$I$381,3,FALSE),"")</f>
        <v/>
      </c>
      <c r="BF222" s="59" t="str">
        <f>IFERROR(VLOOKUP(BD222,'Open Invoices'!$D$1:$E$3000,2,FALSE),"")</f>
        <v/>
      </c>
      <c r="BG222" s="59">
        <f>IFERROR(VLOOKUP($E222,'Feb 2016'!$D$1:$Z$300,22,FALSE),"-")</f>
        <v>0.2</v>
      </c>
      <c r="BH222" s="59" t="str">
        <f>IFERROR(VLOOKUP($E222,'Feb 2016'!$D$1:$Z$300,4,FALSE),"-")</f>
        <v>WAY2001B6N</v>
      </c>
      <c r="BI222" s="59" t="str">
        <f>IFERROR(VLOOKUP(BH222,'Paid Invoices'!$F$6:$I$381,3,FALSE),"")</f>
        <v/>
      </c>
      <c r="BJ222" s="59" t="str">
        <f>IFERROR(VLOOKUP(BH222,'Open Invoices'!$D$1:$E$3000,2,FALSE),"")</f>
        <v/>
      </c>
      <c r="BK222" s="59" t="str">
        <f>IFERROR(VLOOKUP($E222,'Jan 2016'!$D$1:$Z$300,22,FALSE),"-")</f>
        <v>-</v>
      </c>
      <c r="BL222" s="59" t="str">
        <f>IFERROR(VLOOKUP($E222,'Jan 2016'!$D$1:$Z$300,4,FALSE),"-")</f>
        <v>-</v>
      </c>
      <c r="BM222" s="59" t="str">
        <f>IFERROR(VLOOKUP(BL222,'Paid Invoices'!$F$6:$I$381,3,FALSE),"")</f>
        <v/>
      </c>
      <c r="BN222" s="59" t="str">
        <f>IFERROR(VLOOKUP(BL222,'Open Invoices'!$D$1:$E$3000,2,FALSE),"")</f>
        <v/>
      </c>
      <c r="BO222" s="59" t="str">
        <f>IFERROR(VLOOKUP($E222,'Dec 2015'!$D$1:$Z$300,22,FALSE),"-")</f>
        <v>-</v>
      </c>
      <c r="BP222" s="59" t="str">
        <f>IFERROR(VLOOKUP($E222,'Dec 2015'!$D$1:$Z$300,4,FALSE),"-")</f>
        <v>-</v>
      </c>
      <c r="BQ222" s="59" t="str">
        <f>IFERROR(VLOOKUP(BP222,'Paid Invoices'!$F$6:$I$381,3,FALSE),"")</f>
        <v/>
      </c>
      <c r="BR222" s="59" t="str">
        <f>IFERROR(VLOOKUP(BP222,'Open Invoices'!$D$1:$E$3000,2,FALSE),"")</f>
        <v/>
      </c>
      <c r="BS222" s="59" t="str">
        <f>IFERROR(VLOOKUP($E222,'Nov 2015'!$D$1:$Z$300,22,FALSE),"-")</f>
        <v>-</v>
      </c>
      <c r="BT222" s="59" t="str">
        <f>IFERROR(VLOOKUP($E222,'Nov 2015'!$D$1:$Z$300,4,FALSE),"-")</f>
        <v>-</v>
      </c>
      <c r="BU222" s="59" t="str">
        <f>IFERROR(VLOOKUP(BT222,'Paid Invoices'!$F$6:$I$381,3,FALSE),"")</f>
        <v/>
      </c>
      <c r="BV222" s="59" t="str">
        <f>IFERROR(VLOOKUP(BT222,'Open Invoices'!$D$1:$E$3000,2,FALSE),"")</f>
        <v/>
      </c>
      <c r="BW222" s="59" t="str">
        <f>IFERROR(VLOOKUP($E222,'Oct 2015'!$D$1:$Z$300,22,FALSE),"-")</f>
        <v>-</v>
      </c>
      <c r="BX222" s="59" t="str">
        <f>IFERROR(VLOOKUP($E222,'Oct 2015'!$D$1:$Z$300,4,FALSE),"-")</f>
        <v>-</v>
      </c>
      <c r="BY222" s="59" t="str">
        <f>IFERROR(VLOOKUP(BX222,'Paid Invoices'!$F$6:$I$381,3,FALSE),"")</f>
        <v/>
      </c>
      <c r="BZ222" s="59" t="str">
        <f>IFERROR(VLOOKUP(BX222,'Open Invoices'!$D$1:$E$3000,2,FALSE),"")</f>
        <v/>
      </c>
      <c r="CA222" s="59" t="str">
        <f>IFERROR(VLOOKUP($E222,'Sep 2015'!$D$1:$Z$300,22,FALSE),"-")</f>
        <v>-</v>
      </c>
      <c r="CB222" s="59" t="str">
        <f>IFERROR(VLOOKUP($E222,'Sep 2015'!$D$1:$Z$300,4,FALSE),"-")</f>
        <v>-</v>
      </c>
      <c r="CC222" s="59" t="str">
        <f>IFERROR(VLOOKUP(CB222,'Paid Invoices'!$F$6:$I$381,3,FALSE),"")</f>
        <v/>
      </c>
      <c r="CD222" s="59" t="str">
        <f>IFERROR(VLOOKUP(CB222,'Open Invoices'!$D$1:$E$3000,2,FALSE),"")</f>
        <v/>
      </c>
      <c r="CE222" s="52"/>
      <c r="CF222" s="52" t="s">
        <v>2115</v>
      </c>
      <c r="CG222" s="49" t="str">
        <f>IFERROR(IFERROR(VLOOKUP($E222,'Asset Group  All Assets'!$B$1:$C$500,2,FALSE),(VLOOKUP($E222,'Missing-WSU-POs'!$B$1:$D$500,3,FALSE))),"?")</f>
        <v>?</v>
      </c>
      <c r="CH222" s="31" t="str">
        <f>IF(G222="","",G222)</f>
        <v>P0742933</v>
      </c>
      <c r="CI222" s="31" t="str">
        <f>IF(CG222=CH222,"","Wrong PO")</f>
        <v>Wrong PO</v>
      </c>
      <c r="CJ222" s="29" t="str">
        <f>IFERROR(IF(VLOOKUP($E222,'Org July 2016 '!$D$1:$Z$500,3,FALSE)=G222,"-","Wrong PO"),"new")</f>
        <v>Wrong PO</v>
      </c>
      <c r="CK222" s="32">
        <f>IF(CJ222="wrong PO",(VLOOKUP($E222,'Org July 2016 '!$D$1:$Z$500,3,FALSE)),"")</f>
        <v>0</v>
      </c>
      <c r="CL222" s="29" t="str">
        <f>IFERROR(IF(VLOOKUP($E222,'Org June 2016 '!$D$1:$Z$500,3,FALSE)=G222,"-","Wrong PO"),"new")</f>
        <v>Wrong PO</v>
      </c>
      <c r="CM222" s="32">
        <f>IF(CL222="wrong PO",(VLOOKUP($E222,'Org June 2016 '!$D$1:$Z$500,3,FALSE)),"")</f>
        <v>0</v>
      </c>
      <c r="CN222" s="29" t="str">
        <f>IFERROR(IF(VLOOKUP($E222,'May 2016'!D89:Z588,3,FALSE)=G222,"-","Wrong PO"),"new")</f>
        <v>new</v>
      </c>
      <c r="CO222" s="32" t="str">
        <f>IF(CN222="wrong PO",(VLOOKUP($E222,'May 2016'!D89:Z588,3,FALSE)),"")</f>
        <v/>
      </c>
      <c r="CP222" s="29" t="str">
        <f>IFERROR(IF(VLOOKUP($E222,'Apr 2016'!$D$1:$Z$500,3,FALSE)=G222,"-","Wrong PO"),"new")</f>
        <v>new</v>
      </c>
      <c r="CQ222" s="32" t="str">
        <f>IF(CP222="wrong PO",(VLOOKUP($E222,'Apr 2016'!$D$1:$Z$500,3,FALSE)),"")</f>
        <v/>
      </c>
      <c r="CR222" s="32" t="str">
        <f>IFERROR(IF(VLOOKUP($E222,'Mar 2016'!$D$1:$Z$500,3,FALSE)=G222,"-","Wrong PO"),"new")</f>
        <v>-</v>
      </c>
      <c r="CS222" s="32" t="str">
        <f>IF(CP222="wrong PO",(VLOOKUP($E222,'Mar 2016'!$D$1:$Z$500,3,FALSE)),"")</f>
        <v/>
      </c>
      <c r="CT222" s="32" t="str">
        <f>IFERROR(IF(VLOOKUP($E222,'Feb 2016'!$D$1:$Z$500,3,FALSE)=G222,"-","Wrong PO"),"new")</f>
        <v>-</v>
      </c>
      <c r="CU222" s="32" t="str">
        <f>IF(CP222="wrong PO",(VLOOKUP($E222,'Feb 2016'!$D$1:$Z$500,3,FALSE)),"")</f>
        <v/>
      </c>
      <c r="CV222" s="29" t="str">
        <f>IFERROR(IF(VLOOKUP($E222,'Jan 2016'!$D$1:$Z$500,3,FALSE)=G222,"-","Wrong PO"),"new")</f>
        <v>new</v>
      </c>
      <c r="CW222" s="32" t="str">
        <f>IF(CV222="wrong PO",(VLOOKUP($E222,'Jan 2016'!$D$1:$Z$500,3,FALSE)),"")</f>
        <v/>
      </c>
      <c r="CX222" s="29" t="str">
        <f>IFERROR(IF(VLOOKUP($E222,'Dec 2015'!$D$1:$Z$500,3,FALSE)=G222,"-","Wrong PO"),"new")</f>
        <v>new</v>
      </c>
      <c r="CY222" s="32" t="str">
        <f>IF(CX222="wrong PO",(VLOOKUP($E222,'Dec 2015'!$D$1:$Z$500,3,FALSE)),"")</f>
        <v/>
      </c>
      <c r="CZ222" s="29" t="str">
        <f>IFERROR(IF(VLOOKUP($E222,'Nov 2015'!$D$1:$Z$500,3,FALSE)=G222,"-","Wrong PO"),"new")</f>
        <v>new</v>
      </c>
      <c r="DA222" s="32" t="str">
        <f>IF(CZ222="wrong PO",(VLOOKUP($E222,'Nov 2015'!$D$1:$Z$500,3,FALSE)),"")</f>
        <v/>
      </c>
      <c r="DB222" s="29" t="str">
        <f>IFERROR(IF(VLOOKUP($E222,'Oct 2015'!$D$1:$Z$500,3,FALSE)=G222,"-","Wrong PO"),"new")</f>
        <v>new</v>
      </c>
      <c r="DC222" s="32" t="str">
        <f>IF(DB222="wrong PO",(VLOOKUP($E222,'Oct 2015'!$D$1:$Z$500,3,FALSE)),"")</f>
        <v/>
      </c>
      <c r="DD222" s="29" t="str">
        <f>IFERROR(IF(VLOOKUP($E222,'Sep 2015'!$D$1:$Z$500,3,FALSE)=G222,"-","Wrong PO"),"new")</f>
        <v>new</v>
      </c>
      <c r="DE222" s="32" t="str">
        <f>IF(DD222="wrong PO",(VLOOKUP($E222,'Sep 2015'!$D$1:$Z$500,3,FALSE)),"")</f>
        <v/>
      </c>
    </row>
    <row r="223" spans="1:109">
      <c r="A223" s="115">
        <v>97</v>
      </c>
      <c r="B223" s="2" t="s">
        <v>841</v>
      </c>
      <c r="C223" s="2" t="s">
        <v>510</v>
      </c>
      <c r="D223" s="2" t="s">
        <v>76</v>
      </c>
      <c r="E223" s="2" t="s">
        <v>78</v>
      </c>
      <c r="F223" s="2" t="s">
        <v>67</v>
      </c>
      <c r="G223" s="21" t="s">
        <v>298</v>
      </c>
      <c r="H223" s="21" t="str">
        <f>IFERROR(VLOOKUP($E223,'Wayne Master'!$B$1:$C$315,2,FALSE),"not on master")</f>
        <v>P0747726</v>
      </c>
      <c r="I223" s="11" t="s">
        <v>2090</v>
      </c>
      <c r="J223" s="3">
        <v>42192</v>
      </c>
      <c r="K223" s="2" t="s">
        <v>28</v>
      </c>
      <c r="L223" s="2" t="s">
        <v>68</v>
      </c>
      <c r="M223" s="2" t="s">
        <v>30</v>
      </c>
      <c r="N223" s="2" t="s">
        <v>31</v>
      </c>
      <c r="O223" s="2" t="s">
        <v>32</v>
      </c>
      <c r="P223" s="4">
        <v>69670</v>
      </c>
      <c r="Q223" s="4">
        <v>74594</v>
      </c>
      <c r="R223" s="4">
        <v>4924</v>
      </c>
      <c r="S223" s="5">
        <v>83.22</v>
      </c>
      <c r="T223" s="4">
        <v>33194</v>
      </c>
      <c r="U223" s="4">
        <v>35705</v>
      </c>
      <c r="V223" s="4">
        <v>2511</v>
      </c>
      <c r="W223" s="5">
        <v>150.16</v>
      </c>
      <c r="X223" s="5">
        <v>0</v>
      </c>
      <c r="Y223" s="14">
        <v>233.38</v>
      </c>
      <c r="Z223" s="14">
        <v>0</v>
      </c>
      <c r="AA223" s="14">
        <v>233.38</v>
      </c>
      <c r="AB223" s="4">
        <v>24580</v>
      </c>
      <c r="AC223" s="55"/>
      <c r="AD223" s="59">
        <f>SUM(AI223,AM223,AQ223,AU223,AY223,BC223,BG223,BK223,BO223,BS223,BW223,CA223)</f>
        <v>3395.03</v>
      </c>
      <c r="AE223" s="59">
        <f>(Q223*0.0169)+(U223*0.0598)</f>
        <v>3395.7975999999999</v>
      </c>
      <c r="AF223" s="102">
        <f>IFERROR(IFERROR(VLOOKUP($G223,'FPO034'!$J$9:$Q$196,7,FALSE),(VLOOKUP($H223,'FPO034'!$J$9:$Q$196,7,FALSE))),"No PO")</f>
        <v>3384.22</v>
      </c>
      <c r="AG223" s="102">
        <f>IFERROR(IFERROR(VLOOKUP($G223,'FPO034'!$J$9:$Q$196,8,FALSE),(VLOOKUP($H223,'FPO034'!$J$9:$Q$196,8,FALSE))),"No PO")</f>
        <v>3065.16</v>
      </c>
      <c r="AH223" s="102" t="str">
        <f>IF(AG223&lt;&gt;0,"No",IF(AD223&gt;AF223,"No",IF(AD223/AE223&lt;1,"--",IF(AD223/AE223&lt;1.02,"Maybe","No"))))</f>
        <v>No</v>
      </c>
      <c r="AI223" s="59">
        <f>IFERROR(VLOOKUP($E223,'Rev2 Aug 16'!$D$1:$Z$300,22,FALSE),"-")</f>
        <v>233.38</v>
      </c>
      <c r="AJ223" s="59" t="str">
        <f>IFERROR(VLOOKUP($E223,'Rev2 Aug 16'!$D$1:$Z$300,5,FALSE),"-")</f>
        <v>WAY2001H6U</v>
      </c>
      <c r="AK223" s="59" t="str">
        <f>IFERROR(VLOOKUP(AJ223,'Paid Invoices'!$F$6:$I$381,3,FALSE),"")</f>
        <v/>
      </c>
      <c r="AL223" s="59" t="str">
        <f>IFERROR(VLOOKUP(AJ223,'Open Invoices'!$D$1:$E$3000,2,FALSE),"")</f>
        <v/>
      </c>
      <c r="AM223" s="59">
        <f>IFERROR(VLOOKUP($E223,'Rev2 July 16'!$D$1:$Z$300,22,FALSE),"-")</f>
        <v>315.58999999999997</v>
      </c>
      <c r="AN223" s="59" t="str">
        <f>IFERROR(VLOOKUP($E223,'Rev2 July 16'!$D$1:$Z$300,5,FALSE),"-")</f>
        <v>WAY2001G6W</v>
      </c>
      <c r="AO223" s="59" t="str">
        <f>IFERROR(VLOOKUP(AN223,'Paid Invoices'!$F$6:$I$381,3,FALSE),"")</f>
        <v/>
      </c>
      <c r="AP223" s="59" t="str">
        <f>IFERROR(VLOOKUP(AN223,'Open Invoices'!$D$1:$E$3000,2,FALSE),"")</f>
        <v/>
      </c>
      <c r="AQ223" s="59">
        <f>IFERROR(VLOOKUP($E223,'Rev June 16'!$D$1:$Z$300,22,FALSE),"-")</f>
        <v>245.01</v>
      </c>
      <c r="AR223" s="59" t="str">
        <f>IFERROR(VLOOKUP($E223,'Rev June 16'!$D$1:$Z$300,4,FALSE),"-")</f>
        <v>WAY2001F6V</v>
      </c>
      <c r="AS223" s="59" t="str">
        <f>IFERROR(VLOOKUP(AR223,'Paid Invoices'!$F$6:$I$381,3,FALSE),"")</f>
        <v/>
      </c>
      <c r="AT223" s="59" t="str">
        <f>IFERROR(VLOOKUP(AR223,'Open Invoices'!$D$1:$E$3000,2,FALSE),"")</f>
        <v/>
      </c>
      <c r="AU223" s="59">
        <f>IFERROR(VLOOKUP($E223,'May 2016'!$D$1:$Z$300,22,FALSE),"-")</f>
        <v>535.22</v>
      </c>
      <c r="AV223" s="59" t="str">
        <f>IFERROR(VLOOKUP($E223,'May 2016'!$D$1:$Z$300,4,FALSE),"-")</f>
        <v>WAY2001E6W</v>
      </c>
      <c r="AW223" s="59" t="str">
        <f>IFERROR(VLOOKUP(AV223,'Paid Invoices'!$F$6:$I$381,3,FALSE),"")</f>
        <v/>
      </c>
      <c r="AX223" s="59" t="str">
        <f>IFERROR(VLOOKUP(AV223,'Open Invoices'!$D$1:$E$3000,2,FALSE),"")</f>
        <v/>
      </c>
      <c r="AY223" s="59">
        <f>IFERROR(VLOOKUP($E223,'Apr 2016'!$D$1:$Z$300,22,FALSE),"-")</f>
        <v>262.33</v>
      </c>
      <c r="AZ223" s="59" t="str">
        <f>IFERROR(VLOOKUP($E223,'Apr 2016'!$D$1:$Z$300,4,FALSE),"-")</f>
        <v>WAY2001D6W</v>
      </c>
      <c r="BA223" s="59" t="str">
        <f>IFERROR(VLOOKUP(AZ223,'Paid Invoices'!$F$6:$I$381,3,FALSE),"")</f>
        <v/>
      </c>
      <c r="BB223" s="59" t="str">
        <f>IFERROR(VLOOKUP(AZ223,'Open Invoices'!$D$1:$E$3000,2,FALSE),"")</f>
        <v/>
      </c>
      <c r="BC223" s="59">
        <f>IFERROR(VLOOKUP($E223,'Mar 2016'!$D$1:$Z$300,22,FALSE),"-")</f>
        <v>402.33</v>
      </c>
      <c r="BD223" s="59" t="str">
        <f>IFERROR(VLOOKUP($E223,'Mar 2016'!$D$1:$Z$300,4,FALSE),"-")</f>
        <v>WAY2001C6T</v>
      </c>
      <c r="BE223" s="59" t="str">
        <f>IFERROR(VLOOKUP(BD223,'Paid Invoices'!$F$6:$I$381,3,FALSE),"")</f>
        <v/>
      </c>
      <c r="BF223" s="59" t="str">
        <f>IFERROR(VLOOKUP(BD223,'Open Invoices'!$D$1:$E$3000,2,FALSE),"")</f>
        <v/>
      </c>
      <c r="BG223" s="59">
        <f>IFERROR(VLOOKUP($E223,'Feb 2016'!$D$1:$Z$300,22,FALSE),"-")</f>
        <v>253.35</v>
      </c>
      <c r="BH223" s="59" t="str">
        <f>IFERROR(VLOOKUP($E223,'Feb 2016'!$D$1:$Z$300,4,FALSE),"-")</f>
        <v>WAY2001B6Q</v>
      </c>
      <c r="BI223" s="59" t="str">
        <f>IFERROR(VLOOKUP(BH223,'Paid Invoices'!$F$6:$I$381,3,FALSE),"")</f>
        <v/>
      </c>
      <c r="BJ223" s="59" t="str">
        <f>IFERROR(VLOOKUP(BH223,'Open Invoices'!$D$1:$E$3000,2,FALSE),"")</f>
        <v/>
      </c>
      <c r="BK223" s="59">
        <f>IFERROR(VLOOKUP($E223,'Jan 2016'!$D$1:$Z$300,22,FALSE),"-")</f>
        <v>193.13</v>
      </c>
      <c r="BL223" s="59" t="str">
        <f>IFERROR(VLOOKUP($E223,'Jan 2016'!$D$1:$Z$300,4,FALSE),"-")</f>
        <v>WAY2001A6AO</v>
      </c>
      <c r="BM223" s="59" t="str">
        <f>IFERROR(VLOOKUP(BL223,'Paid Invoices'!$F$6:$I$381,3,FALSE),"")</f>
        <v/>
      </c>
      <c r="BN223" s="59" t="str">
        <f>IFERROR(VLOOKUP(BL223,'Open Invoices'!$D$1:$E$3000,2,FALSE),"")</f>
        <v/>
      </c>
      <c r="BO223" s="59">
        <f>IFERROR(VLOOKUP($E223,'Dec 2015'!$D$1:$Z$300,22,FALSE),"-")</f>
        <v>201.65</v>
      </c>
      <c r="BP223" s="59" t="str">
        <f>IFERROR(VLOOKUP($E223,'Dec 2015'!$D$1:$Z$300,4,FALSE),"-")</f>
        <v>WAY2001L5Q</v>
      </c>
      <c r="BQ223" s="59" t="str">
        <f>IFERROR(VLOOKUP(BP223,'Paid Invoices'!$F$6:$I$381,3,FALSE),"")</f>
        <v/>
      </c>
      <c r="BR223" s="59" t="str">
        <f>IFERROR(VLOOKUP(BP223,'Open Invoices'!$D$1:$E$3000,2,FALSE),"")</f>
        <v/>
      </c>
      <c r="BS223" s="59">
        <f>IFERROR(VLOOKUP($E223,'Nov 2015'!$D$1:$Z$300,22,FALSE),"-")</f>
        <v>212.1</v>
      </c>
      <c r="BT223" s="59" t="str">
        <f>IFERROR(VLOOKUP($E223,'Nov 2015'!$D$1:$Z$300,4,FALSE),"-")</f>
        <v>WAY2001K5AP</v>
      </c>
      <c r="BU223" s="59" t="str">
        <f>IFERROR(VLOOKUP(BT223,'Paid Invoices'!$F$6:$I$381,3,FALSE),"")</f>
        <v/>
      </c>
      <c r="BV223" s="59" t="str">
        <f>IFERROR(VLOOKUP(BT223,'Open Invoices'!$D$1:$E$3000,2,FALSE),"")</f>
        <v/>
      </c>
      <c r="BW223" s="59">
        <f>IFERROR(VLOOKUP($E223,'Oct 2015'!$D$1:$Z$300,22,FALSE),"-")</f>
        <v>409.81</v>
      </c>
      <c r="BX223" s="59" t="str">
        <f>IFERROR(VLOOKUP($E223,'Oct 2015'!$D$1:$Z$300,4,FALSE),"-")</f>
        <v>WAY2001J5AP</v>
      </c>
      <c r="BY223" s="59" t="str">
        <f>IFERROR(VLOOKUP(BX223,'Paid Invoices'!$F$6:$I$381,3,FALSE),"")</f>
        <v/>
      </c>
      <c r="BZ223" s="59" t="str">
        <f>IFERROR(VLOOKUP(BX223,'Open Invoices'!$D$1:$E$3000,2,FALSE),"")</f>
        <v/>
      </c>
      <c r="CA223" s="59">
        <f>IFERROR(VLOOKUP($E223,'Sep 2015'!$D$1:$Z$300,22,FALSE),"-")</f>
        <v>131.13</v>
      </c>
      <c r="CB223" s="59" t="str">
        <f>IFERROR(VLOOKUP($E223,'Sep 2015'!$D$1:$Z$300,4,FALSE),"-")</f>
        <v>WAY2001I5AE</v>
      </c>
      <c r="CC223" s="59" t="str">
        <f>IFERROR(VLOOKUP(CB223,'Paid Invoices'!$F$6:$I$381,3,FALSE),"")</f>
        <v/>
      </c>
      <c r="CD223" s="59" t="str">
        <f>IFERROR(VLOOKUP(CB223,'Open Invoices'!$D$1:$E$3000,2,FALSE),"")</f>
        <v/>
      </c>
      <c r="CE223" s="52"/>
      <c r="CF223" s="52" t="s">
        <v>2115</v>
      </c>
      <c r="CG223" s="49" t="str">
        <f>IFERROR(IFERROR(VLOOKUP($E223,'Asset Group  All Assets'!$B$1:$C$500,2,FALSE),(VLOOKUP($E223,'Missing-WSU-POs'!$B$1:$D$500,3,FALSE))),"?")</f>
        <v>P0747726</v>
      </c>
      <c r="CH223" s="31" t="str">
        <f>IF(G223="","",G223)</f>
        <v>P0747726</v>
      </c>
      <c r="CI223" s="31" t="str">
        <f>IF(CG223=CH223,"","Wrong PO")</f>
        <v/>
      </c>
      <c r="CJ223" s="29" t="str">
        <f>IFERROR(IF(VLOOKUP($E223,'Org July 2016 '!$D$1:$Z$500,3,FALSE)=G223,"-","Wrong PO"),"new")</f>
        <v>Wrong PO</v>
      </c>
      <c r="CK223" s="32">
        <f>IF(CJ223="wrong PO",(VLOOKUP($E223,'Org July 2016 '!$D$1:$Z$500,3,FALSE)),"")</f>
        <v>0</v>
      </c>
      <c r="CL223" s="29" t="str">
        <f>IFERROR(IF(VLOOKUP($E223,'Org June 2016 '!$D$1:$Z$500,3,FALSE)=G223,"-","Wrong PO"),"new")</f>
        <v>Wrong PO</v>
      </c>
      <c r="CM223" s="32">
        <f>IF(CL223="wrong PO",(VLOOKUP($E223,'Org June 2016 '!$D$1:$Z$500,3,FALSE)),"")</f>
        <v>0</v>
      </c>
      <c r="CN223" s="29" t="str">
        <f>IFERROR(IF(VLOOKUP($E223,'May 2016'!D97:Z596,3,FALSE)=G223,"-","Wrong PO"),"new")</f>
        <v>new</v>
      </c>
      <c r="CO223" s="32" t="str">
        <f>IF(CN223="wrong PO",(VLOOKUP($E223,'May 2016'!D97:Z596,3,FALSE)),"")</f>
        <v/>
      </c>
      <c r="CP223" s="29" t="str">
        <f>IFERROR(IF(VLOOKUP($E223,'Apr 2016'!$D$1:$Z$500,3,FALSE)=G223,"-","Wrong PO"),"new")</f>
        <v>-</v>
      </c>
      <c r="CQ223" s="32" t="str">
        <f>IF(CP223="wrong PO",(VLOOKUP($E223,'Apr 2016'!$D$1:$Z$500,3,FALSE)),"")</f>
        <v/>
      </c>
      <c r="CR223" s="32" t="str">
        <f>IFERROR(IF(VLOOKUP($E223,'Mar 2016'!$D$1:$Z$500,3,FALSE)=G223,"-","Wrong PO"),"new")</f>
        <v>-</v>
      </c>
      <c r="CS223" s="32" t="str">
        <f>IF(CP223="wrong PO",(VLOOKUP($E223,'Mar 2016'!$D$1:$Z$500,3,FALSE)),"")</f>
        <v/>
      </c>
      <c r="CT223" s="32" t="str">
        <f>IFERROR(IF(VLOOKUP($E223,'Feb 2016'!$D$1:$Z$500,3,FALSE)=G223,"-","Wrong PO"),"new")</f>
        <v>-</v>
      </c>
      <c r="CU223" s="32" t="str">
        <f>IF(CP223="wrong PO",(VLOOKUP($E223,'Feb 2016'!$D$1:$Z$500,3,FALSE)),"")</f>
        <v/>
      </c>
      <c r="CV223" s="29" t="str">
        <f>IFERROR(IF(VLOOKUP($E223,'Jan 2016'!$D$1:$Z$500,3,FALSE)=G223,"-","Wrong PO"),"new")</f>
        <v>-</v>
      </c>
      <c r="CW223" s="32" t="str">
        <f>IF(CV223="wrong PO",(VLOOKUP($E223,'Jan 2016'!$D$1:$Z$500,3,FALSE)),"")</f>
        <v/>
      </c>
      <c r="CX223" s="29" t="str">
        <f>IFERROR(IF(VLOOKUP($E223,'Dec 2015'!$D$1:$Z$500,3,FALSE)=G223,"-","Wrong PO"),"new")</f>
        <v>-</v>
      </c>
      <c r="CY223" s="32" t="str">
        <f>IF(CX223="wrong PO",(VLOOKUP($E223,'Dec 2015'!$D$1:$Z$500,3,FALSE)),"")</f>
        <v/>
      </c>
      <c r="CZ223" s="29" t="str">
        <f>IFERROR(IF(VLOOKUP($E223,'Nov 2015'!$D$1:$Z$500,3,FALSE)=G223,"-","Wrong PO"),"new")</f>
        <v>-</v>
      </c>
      <c r="DA223" s="32" t="str">
        <f>IF(CZ223="wrong PO",(VLOOKUP($E223,'Nov 2015'!$D$1:$Z$500,3,FALSE)),"")</f>
        <v/>
      </c>
      <c r="DB223" s="29" t="str">
        <f>IFERROR(IF(VLOOKUP($E223,'Oct 2015'!$D$1:$Z$500,3,FALSE)=G223,"-","Wrong PO"),"new")</f>
        <v>-</v>
      </c>
      <c r="DC223" s="32" t="str">
        <f>IF(DB223="wrong PO",(VLOOKUP($E223,'Oct 2015'!$D$1:$Z$500,3,FALSE)),"")</f>
        <v/>
      </c>
      <c r="DD223" s="29" t="str">
        <f>IFERROR(IF(VLOOKUP($E223,'Sep 2015'!$D$1:$Z$500,3,FALSE)=G223,"-","Wrong PO"),"new")</f>
        <v>-</v>
      </c>
      <c r="DE223" s="32" t="str">
        <f>IF(DD223="wrong PO",(VLOOKUP($E223,'Sep 2015'!$D$1:$Z$500,3,FALSE)),"")</f>
        <v/>
      </c>
    </row>
    <row r="224" spans="1:109">
      <c r="A224" s="115">
        <v>99</v>
      </c>
      <c r="B224" s="2" t="s">
        <v>841</v>
      </c>
      <c r="C224" s="2" t="s">
        <v>510</v>
      </c>
      <c r="D224" s="2" t="s">
        <v>395</v>
      </c>
      <c r="E224" s="2" t="s">
        <v>486</v>
      </c>
      <c r="F224" s="2" t="s">
        <v>421</v>
      </c>
      <c r="G224" s="21" t="s">
        <v>133</v>
      </c>
      <c r="H224" s="21" t="str">
        <f>IFERROR(VLOOKUP($E224,'Wayne Master'!$B$1:$C$315,2,FALSE),"not on master")</f>
        <v>P0751628</v>
      </c>
      <c r="I224" s="11" t="s">
        <v>2089</v>
      </c>
      <c r="J224" s="3">
        <v>42158</v>
      </c>
      <c r="K224" s="2" t="s">
        <v>28</v>
      </c>
      <c r="L224" s="2" t="s">
        <v>423</v>
      </c>
      <c r="M224" s="2" t="s">
        <v>30</v>
      </c>
      <c r="N224" s="2" t="s">
        <v>31</v>
      </c>
      <c r="O224" s="2" t="s">
        <v>32</v>
      </c>
      <c r="P224" s="4">
        <v>4702</v>
      </c>
      <c r="Q224" s="4">
        <v>5334</v>
      </c>
      <c r="R224" s="4">
        <v>632</v>
      </c>
      <c r="S224" s="5">
        <v>10.68</v>
      </c>
      <c r="T224" s="4">
        <v>9364</v>
      </c>
      <c r="U224" s="4">
        <v>10600</v>
      </c>
      <c r="V224" s="4">
        <v>1236</v>
      </c>
      <c r="W224" s="5">
        <v>222.48</v>
      </c>
      <c r="X224" s="5">
        <v>0</v>
      </c>
      <c r="Y224" s="14">
        <v>233.16</v>
      </c>
      <c r="Z224" s="14">
        <v>0</v>
      </c>
      <c r="AA224" s="14">
        <v>233.16</v>
      </c>
      <c r="AB224" s="4">
        <v>24580</v>
      </c>
      <c r="AC224" s="55"/>
      <c r="AD224" s="59">
        <f>SUM(AI224,AM224,AQ224,AU224,AY224,BC224,BG224,BK224,BO224,BS224,BW224,CA224)</f>
        <v>1074.48</v>
      </c>
      <c r="AE224" s="59">
        <f>(Q224*0.0169)+(U224*0.0598)</f>
        <v>724.02459999999996</v>
      </c>
      <c r="AF224" s="102">
        <f>IFERROR(IFERROR(VLOOKUP($G224,'FPO034'!$J$9:$Q$196,7,FALSE),(VLOOKUP($H224,'FPO034'!$J$9:$Q$196,7,FALSE))),"No PO")</f>
        <v>1934.82</v>
      </c>
      <c r="AG224" s="102">
        <f>IFERROR(IFERROR(VLOOKUP($G224,'FPO034'!$J$9:$Q$196,8,FALSE),(VLOOKUP($H224,'FPO034'!$J$9:$Q$196,8,FALSE))),"No PO")</f>
        <v>0</v>
      </c>
      <c r="AH224" s="102" t="str">
        <f>IF(AG224&lt;&gt;0,"No",IF(AD224&gt;AF224,"No",IF(AD224/AE224&lt;1,"--",IF(AD224/AE224&lt;1.02,"Maybe","No"))))</f>
        <v>No</v>
      </c>
      <c r="AI224" s="59">
        <f>IFERROR(VLOOKUP($E224,'Rev2 Aug 16'!$D$1:$Z$300,22,FALSE),"-")</f>
        <v>233.16</v>
      </c>
      <c r="AJ224" s="59" t="str">
        <f>IFERROR(VLOOKUP($E224,'Rev2 Aug 16'!$D$1:$Z$300,5,FALSE),"-")</f>
        <v>WAY2001H6V</v>
      </c>
      <c r="AK224" s="59" t="str">
        <f>IFERROR(VLOOKUP(AJ224,'Paid Invoices'!$F$6:$I$381,3,FALSE),"")</f>
        <v/>
      </c>
      <c r="AL224" s="59" t="str">
        <f>IFERROR(VLOOKUP(AJ224,'Open Invoices'!$D$1:$E$3000,2,FALSE),"")</f>
        <v/>
      </c>
      <c r="AM224" s="59">
        <f>IFERROR(VLOOKUP($E224,'Rev2 July 16'!$D$1:$Z$300,22,FALSE),"-")</f>
        <v>194.35</v>
      </c>
      <c r="AN224" s="59" t="str">
        <f>IFERROR(VLOOKUP($E224,'Rev2 July 16'!$D$1:$Z$300,5,FALSE),"-")</f>
        <v>WAY2001G6X</v>
      </c>
      <c r="AO224" s="59" t="str">
        <f>IFERROR(VLOOKUP(AN224,'Paid Invoices'!$F$6:$I$381,3,FALSE),"")</f>
        <v/>
      </c>
      <c r="AP224" s="59" t="str">
        <f>IFERROR(VLOOKUP(AN224,'Open Invoices'!$D$1:$E$3000,2,FALSE),"")</f>
        <v/>
      </c>
      <c r="AQ224" s="59">
        <f>IFERROR(VLOOKUP($E224,'Rev June 16'!$D$1:$Z$300,22,FALSE),"-")</f>
        <v>163.05000000000001</v>
      </c>
      <c r="AR224" s="59" t="str">
        <f>IFERROR(VLOOKUP($E224,'Rev June 16'!$D$1:$Z$300,4,FALSE),"-")</f>
        <v>WAY2001F6W</v>
      </c>
      <c r="AS224" s="59" t="str">
        <f>IFERROR(VLOOKUP(AR224,'Paid Invoices'!$F$6:$I$381,3,FALSE),"")</f>
        <v/>
      </c>
      <c r="AT224" s="59" t="str">
        <f>IFERROR(VLOOKUP(AR224,'Open Invoices'!$D$1:$E$3000,2,FALSE),"")</f>
        <v/>
      </c>
      <c r="AU224" s="59">
        <f>IFERROR(VLOOKUP($E224,'May 2016'!$D$1:$Z$300,22,FALSE),"-")</f>
        <v>101.99</v>
      </c>
      <c r="AV224" s="59" t="str">
        <f>IFERROR(VLOOKUP($E224,'May 2016'!$D$1:$Z$300,4,FALSE),"-")</f>
        <v>WAY2001E6X</v>
      </c>
      <c r="AW224" s="59" t="str">
        <f>IFERROR(VLOOKUP(AV224,'Paid Invoices'!$F$6:$I$381,3,FALSE),"")</f>
        <v/>
      </c>
      <c r="AX224" s="59" t="str">
        <f>IFERROR(VLOOKUP(AV224,'Open Invoices'!$D$1:$E$3000,2,FALSE),"")</f>
        <v/>
      </c>
      <c r="AY224" s="59">
        <f>IFERROR(VLOOKUP($E224,'Apr 2016'!$D$1:$Z$300,22,FALSE),"-")</f>
        <v>64.84</v>
      </c>
      <c r="AZ224" s="59" t="str">
        <f>IFERROR(VLOOKUP($E224,'Apr 2016'!$D$1:$Z$300,4,FALSE),"-")</f>
        <v>WAY2001D6X</v>
      </c>
      <c r="BA224" s="59" t="str">
        <f>IFERROR(VLOOKUP(AZ224,'Paid Invoices'!$F$6:$I$381,3,FALSE),"")</f>
        <v/>
      </c>
      <c r="BB224" s="59" t="str">
        <f>IFERROR(VLOOKUP(AZ224,'Open Invoices'!$D$1:$E$3000,2,FALSE),"")</f>
        <v/>
      </c>
      <c r="BC224" s="59">
        <f>IFERROR(VLOOKUP($E224,'Mar 2016'!$D$1:$Z$300,22,FALSE),"-")</f>
        <v>110.01</v>
      </c>
      <c r="BD224" s="59" t="str">
        <f>IFERROR(VLOOKUP($E224,'Mar 2016'!$D$1:$Z$300,4,FALSE),"-")</f>
        <v>WAY2001C6U</v>
      </c>
      <c r="BE224" s="59" t="str">
        <f>IFERROR(VLOOKUP(BD224,'Paid Invoices'!$F$6:$I$381,3,FALSE),"")</f>
        <v/>
      </c>
      <c r="BF224" s="59" t="str">
        <f>IFERROR(VLOOKUP(BD224,'Open Invoices'!$D$1:$E$3000,2,FALSE),"")</f>
        <v/>
      </c>
      <c r="BG224" s="59">
        <f>IFERROR(VLOOKUP($E224,'Feb 2016'!$D$1:$Z$300,22,FALSE),"-")</f>
        <v>207.08</v>
      </c>
      <c r="BH224" s="59" t="str">
        <f>IFERROR(VLOOKUP($E224,'Feb 2016'!$D$1:$Z$300,4,FALSE),"-")</f>
        <v>WAY2001B6R</v>
      </c>
      <c r="BI224" s="59" t="str">
        <f>IFERROR(VLOOKUP(BH224,'Paid Invoices'!$F$6:$I$381,3,FALSE),"")</f>
        <v/>
      </c>
      <c r="BJ224" s="59" t="str">
        <f>IFERROR(VLOOKUP(BH224,'Open Invoices'!$D$1:$E$3000,2,FALSE),"")</f>
        <v/>
      </c>
      <c r="BK224" s="59">
        <f>IFERROR(VLOOKUP($E224,'Jan 2016'!$D$1:$Z$300,22,FALSE),"-")</f>
        <v>0</v>
      </c>
      <c r="BL224" s="59" t="str">
        <f>IFERROR(VLOOKUP($E224,'Jan 2016'!$D$1:$Z$300,4,FALSE),"-")</f>
        <v>WAY2001A6A</v>
      </c>
      <c r="BM224" s="59" t="str">
        <f>IFERROR(VLOOKUP(BL224,'Paid Invoices'!$F$6:$I$381,3,FALSE),"")</f>
        <v/>
      </c>
      <c r="BN224" s="59" t="str">
        <f>IFERROR(VLOOKUP(BL224,'Open Invoices'!$D$1:$E$3000,2,FALSE),"")</f>
        <v/>
      </c>
      <c r="BO224" s="59" t="str">
        <f>IFERROR(VLOOKUP($E224,'Dec 2015'!$D$1:$Z$300,22,FALSE),"-")</f>
        <v>-</v>
      </c>
      <c r="BP224" s="59" t="str">
        <f>IFERROR(VLOOKUP($E224,'Dec 2015'!$D$1:$Z$300,4,FALSE),"-")</f>
        <v>-</v>
      </c>
      <c r="BQ224" s="59" t="str">
        <f>IFERROR(VLOOKUP(BP224,'Paid Invoices'!$F$6:$I$381,3,FALSE),"")</f>
        <v/>
      </c>
      <c r="BR224" s="59" t="str">
        <f>IFERROR(VLOOKUP(BP224,'Open Invoices'!$D$1:$E$3000,2,FALSE),"")</f>
        <v/>
      </c>
      <c r="BS224" s="59">
        <f>IFERROR(VLOOKUP($E224,'Nov 2015'!$D$1:$Z$300,22,FALSE),"-")</f>
        <v>0</v>
      </c>
      <c r="BT224" s="59" t="str">
        <f>IFERROR(VLOOKUP($E224,'Nov 2015'!$D$1:$Z$300,4,FALSE),"-")</f>
        <v>WAY2001K5A</v>
      </c>
      <c r="BU224" s="59" t="str">
        <f>IFERROR(VLOOKUP(BT224,'Paid Invoices'!$F$6:$I$381,3,FALSE),"")</f>
        <v/>
      </c>
      <c r="BV224" s="59" t="str">
        <f>IFERROR(VLOOKUP(BT224,'Open Invoices'!$D$1:$E$3000,2,FALSE),"")</f>
        <v/>
      </c>
      <c r="BW224" s="59" t="str">
        <f>IFERROR(VLOOKUP($E224,'Oct 2015'!$D$1:$Z$300,22,FALSE),"-")</f>
        <v>-</v>
      </c>
      <c r="BX224" s="59" t="str">
        <f>IFERROR(VLOOKUP($E224,'Oct 2015'!$D$1:$Z$300,4,FALSE),"-")</f>
        <v>-</v>
      </c>
      <c r="BY224" s="59" t="str">
        <f>IFERROR(VLOOKUP(BX224,'Paid Invoices'!$F$6:$I$381,3,FALSE),"")</f>
        <v/>
      </c>
      <c r="BZ224" s="59" t="str">
        <f>IFERROR(VLOOKUP(BX224,'Open Invoices'!$D$1:$E$3000,2,FALSE),"")</f>
        <v/>
      </c>
      <c r="CA224" s="59" t="str">
        <f>IFERROR(VLOOKUP($E224,'Sep 2015'!$D$1:$Z$300,22,FALSE),"-")</f>
        <v>-</v>
      </c>
      <c r="CB224" s="59" t="str">
        <f>IFERROR(VLOOKUP($E224,'Sep 2015'!$D$1:$Z$300,4,FALSE),"-")</f>
        <v>-</v>
      </c>
      <c r="CC224" s="59" t="str">
        <f>IFERROR(VLOOKUP(CB224,'Paid Invoices'!$F$6:$I$381,3,FALSE),"")</f>
        <v/>
      </c>
      <c r="CD224" s="59" t="str">
        <f>IFERROR(VLOOKUP(CB224,'Open Invoices'!$D$1:$E$3000,2,FALSE),"")</f>
        <v/>
      </c>
      <c r="CE224" s="52"/>
      <c r="CF224" s="52" t="s">
        <v>2115</v>
      </c>
      <c r="CG224" s="49" t="str">
        <f>IFERROR(IFERROR(VLOOKUP($E224,'Asset Group  All Assets'!$B$1:$C$500,2,FALSE),(VLOOKUP($E224,'Missing-WSU-POs'!$B$1:$D$500,3,FALSE))),"?")</f>
        <v>P0751628</v>
      </c>
      <c r="CH224" s="31" t="str">
        <f>IF(G224="","",G224)</f>
        <v>P0751628</v>
      </c>
      <c r="CI224" s="31" t="str">
        <f>IF(CG224=CH224,"","Wrong PO")</f>
        <v/>
      </c>
      <c r="CJ224" s="29" t="str">
        <f>IFERROR(IF(VLOOKUP($E224,'Org July 2016 '!$D$1:$Z$500,3,FALSE)=G224,"-","Wrong PO"),"new")</f>
        <v>new</v>
      </c>
      <c r="CK224" s="32" t="str">
        <f>IF(CJ224="wrong PO",(VLOOKUP($E224,'Org July 2016 '!$D$1:$Z$500,3,FALSE)),"")</f>
        <v/>
      </c>
      <c r="CL224" s="29" t="str">
        <f>IFERROR(IF(VLOOKUP($E224,'Org June 2016 '!$D$1:$Z$500,3,FALSE)=G224,"-","Wrong PO"),"new")</f>
        <v>new</v>
      </c>
      <c r="CM224" s="32" t="str">
        <f>IF(CL224="wrong PO",(VLOOKUP($E224,'Org June 2016 '!$D$1:$Z$500,3,FALSE)),"")</f>
        <v/>
      </c>
      <c r="CN224" s="29" t="str">
        <f>IFERROR(IF(VLOOKUP($E224,'May 2016'!D99:Z598,3,FALSE)=G224,"-","Wrong PO"),"new")</f>
        <v>new</v>
      </c>
      <c r="CO224" s="32" t="str">
        <f>IF(CN224="wrong PO",(VLOOKUP($E224,'May 2016'!D99:Z598,3,FALSE)),"")</f>
        <v/>
      </c>
      <c r="CP224" s="29" t="str">
        <f>IFERROR(IF(VLOOKUP($E224,'Apr 2016'!$D$1:$Z$500,3,FALSE)=G224,"-","Wrong PO"),"new")</f>
        <v>-</v>
      </c>
      <c r="CQ224" s="32" t="str">
        <f>IF(CP224="wrong PO",(VLOOKUP($E224,'Apr 2016'!$D$1:$Z$500,3,FALSE)),"")</f>
        <v/>
      </c>
      <c r="CR224" s="32" t="str">
        <f>IFERROR(IF(VLOOKUP($E224,'Mar 2016'!$D$1:$Z$500,3,FALSE)=G224,"-","Wrong PO"),"new")</f>
        <v>-</v>
      </c>
      <c r="CS224" s="32" t="str">
        <f>IF(CP224="wrong PO",(VLOOKUP($E224,'Mar 2016'!$D$1:$Z$500,3,FALSE)),"")</f>
        <v/>
      </c>
      <c r="CT224" s="32" t="str">
        <f>IFERROR(IF(VLOOKUP($E224,'Feb 2016'!$D$1:$Z$500,3,FALSE)=G224,"-","Wrong PO"),"new")</f>
        <v>-</v>
      </c>
      <c r="CU224" s="32" t="str">
        <f>IF(CP224="wrong PO",(VLOOKUP($E224,'Feb 2016'!$D$1:$Z$500,3,FALSE)),"")</f>
        <v/>
      </c>
      <c r="CV224" s="29" t="str">
        <f>IFERROR(IF(VLOOKUP($E224,'Jan 2016'!$D$1:$Z$500,3,FALSE)=G224,"-","Wrong PO"),"new")</f>
        <v>Wrong PO</v>
      </c>
      <c r="CW224" s="32" t="str">
        <f>IF(CV224="wrong PO",(VLOOKUP($E224,'Jan 2016'!$D$1:$Z$500,3,FALSE)),"")</f>
        <v>P0765965</v>
      </c>
      <c r="CX224" s="29" t="str">
        <f>IFERROR(IF(VLOOKUP($E224,'Dec 2015'!$D$1:$Z$500,3,FALSE)=G224,"-","Wrong PO"),"new")</f>
        <v>new</v>
      </c>
      <c r="CY224" s="32" t="str">
        <f>IF(CX224="wrong PO",(VLOOKUP($E224,'Dec 2015'!$D$1:$Z$500,3,FALSE)),"")</f>
        <v/>
      </c>
      <c r="CZ224" s="29" t="str">
        <f>IFERROR(IF(VLOOKUP($E224,'Nov 2015'!$D$1:$Z$500,3,FALSE)=G224,"-","Wrong PO"),"new")</f>
        <v>Wrong PO</v>
      </c>
      <c r="DA224" s="32">
        <f>IF(CZ224="wrong PO",(VLOOKUP($E224,'Nov 2015'!$D$1:$Z$500,3,FALSE)),"")</f>
        <v>0</v>
      </c>
      <c r="DB224" s="29" t="str">
        <f>IFERROR(IF(VLOOKUP($E224,'Oct 2015'!$D$1:$Z$500,3,FALSE)=G224,"-","Wrong PO"),"new")</f>
        <v>new</v>
      </c>
      <c r="DC224" s="32" t="str">
        <f>IF(DB224="wrong PO",(VLOOKUP($E224,'Oct 2015'!$D$1:$Z$500,3,FALSE)),"")</f>
        <v/>
      </c>
      <c r="DD224" s="29" t="str">
        <f>IFERROR(IF(VLOOKUP($E224,'Sep 2015'!$D$1:$Z$500,3,FALSE)=G224,"-","Wrong PO"),"new")</f>
        <v>new</v>
      </c>
      <c r="DE224" s="32" t="str">
        <f>IF(DD224="wrong PO",(VLOOKUP($E224,'Sep 2015'!$D$1:$Z$500,3,FALSE)),"")</f>
        <v/>
      </c>
    </row>
    <row r="225" spans="1:109">
      <c r="A225" s="115">
        <v>102</v>
      </c>
      <c r="B225" s="2" t="s">
        <v>841</v>
      </c>
      <c r="C225" s="2" t="s">
        <v>510</v>
      </c>
      <c r="D225" s="2" t="s">
        <v>25</v>
      </c>
      <c r="E225" s="2" t="s">
        <v>100</v>
      </c>
      <c r="F225" s="2" t="s">
        <v>782</v>
      </c>
      <c r="G225" s="21" t="s">
        <v>101</v>
      </c>
      <c r="H225" s="21" t="str">
        <f>IFERROR(VLOOKUP($E225,'Wayne Master'!$B$1:$C$315,2,FALSE),"not on master")</f>
        <v xml:space="preserve">6/21/16-Email from Mary Rose Forsyth. This machine was a demo not in good condition and any copies made during the training were not the Dept.'s responsibility.  Received replacement device.  </v>
      </c>
      <c r="I225" s="11" t="s">
        <v>2086</v>
      </c>
      <c r="J225" s="3">
        <v>42283</v>
      </c>
      <c r="K225" s="2" t="s">
        <v>39</v>
      </c>
      <c r="L225" s="2" t="s">
        <v>783</v>
      </c>
      <c r="M225" s="2" t="s">
        <v>30</v>
      </c>
      <c r="N225" s="2" t="s">
        <v>31</v>
      </c>
      <c r="O225" s="2" t="s">
        <v>378</v>
      </c>
      <c r="P225" s="4">
        <v>10673</v>
      </c>
      <c r="Q225" s="4">
        <v>28399</v>
      </c>
      <c r="R225" s="4">
        <v>17726</v>
      </c>
      <c r="S225" s="5">
        <v>299.57</v>
      </c>
      <c r="T225" s="4">
        <v>0</v>
      </c>
      <c r="U225" s="4">
        <v>0</v>
      </c>
      <c r="V225" s="4">
        <v>0</v>
      </c>
      <c r="W225" s="5">
        <v>0</v>
      </c>
      <c r="X225" s="5">
        <v>0</v>
      </c>
      <c r="Y225" s="14">
        <v>299.57</v>
      </c>
      <c r="Z225" s="14">
        <v>0</v>
      </c>
      <c r="AA225" s="14">
        <v>299.57</v>
      </c>
      <c r="AB225" s="4">
        <v>24580</v>
      </c>
      <c r="AC225" s="55"/>
      <c r="AD225" s="59">
        <f>SUM(AI225,AM225,AQ225,AU225,AY225,BC225,BG225,BK225,BO225,BS225,BW225,CA225)</f>
        <v>1404.17</v>
      </c>
      <c r="AE225" s="59">
        <f>(Q225*0.0169)+(U225*0.0598)</f>
        <v>479.94309999999996</v>
      </c>
      <c r="AF225" s="102">
        <f>IFERROR(IFERROR(VLOOKUP($G225,'FPO034'!$J$9:$Q$196,7,FALSE),(VLOOKUP($H225,'FPO034'!$J$9:$Q$196,7,FALSE))),"No PO")</f>
        <v>2205.92</v>
      </c>
      <c r="AG225" s="102">
        <f>IFERROR(IFERROR(VLOOKUP($G225,'FPO034'!$J$9:$Q$196,8,FALSE),(VLOOKUP($H225,'FPO034'!$J$9:$Q$196,8,FALSE))),"No PO")</f>
        <v>0</v>
      </c>
      <c r="AH225" s="102" t="str">
        <f>IF(AG225&lt;&gt;0,"No",IF(AD225&gt;AF225,"No",IF(AD225/AE225&lt;1,"--",IF(AD225/AE225&lt;1.02,"Maybe","No"))))</f>
        <v>No</v>
      </c>
      <c r="AI225" s="59">
        <f>IFERROR(VLOOKUP($E225,'Rev2 Aug 16'!$D$1:$Z$300,22,FALSE),"-")</f>
        <v>299.57</v>
      </c>
      <c r="AJ225" s="59" t="str">
        <f>IFERROR(VLOOKUP($E225,'Rev2 Aug 16'!$D$1:$Z$300,5,FALSE),"-")</f>
        <v>WAY2001H6Y</v>
      </c>
      <c r="AK225" s="59" t="str">
        <f>IFERROR(VLOOKUP(AJ225,'Paid Invoices'!$F$6:$I$381,3,FALSE),"")</f>
        <v/>
      </c>
      <c r="AL225" s="59" t="str">
        <f>IFERROR(VLOOKUP(AJ225,'Open Invoices'!$D$1:$E$3000,2,FALSE),"")</f>
        <v/>
      </c>
      <c r="AM225" s="59">
        <f>IFERROR(VLOOKUP($E225,'Rev2 July 16'!$D$1:$Z$300,22,FALSE),"-")</f>
        <v>311</v>
      </c>
      <c r="AN225" s="59" t="str">
        <f>IFERROR(VLOOKUP($E225,'Rev2 July 16'!$D$1:$Z$300,5,FALSE),"-")</f>
        <v>WAY2001G6AA</v>
      </c>
      <c r="AO225" s="59" t="str">
        <f>IFERROR(VLOOKUP(AN225,'Paid Invoices'!$F$6:$I$381,3,FALSE),"")</f>
        <v/>
      </c>
      <c r="AP225" s="59" t="str">
        <f>IFERROR(VLOOKUP(AN225,'Open Invoices'!$D$1:$E$3000,2,FALSE),"")</f>
        <v/>
      </c>
      <c r="AQ225" s="59">
        <f>IFERROR(VLOOKUP($E225,'Rev June 16'!$D$1:$Z$300,22,FALSE),"-")</f>
        <v>0</v>
      </c>
      <c r="AR225" s="59" t="str">
        <f>IFERROR(VLOOKUP($E225,'Rev June 16'!$D$1:$Z$300,4,FALSE),"-")</f>
        <v>WAY2001F6Y</v>
      </c>
      <c r="AS225" s="59" t="str">
        <f>IFERROR(VLOOKUP(AR225,'Paid Invoices'!$F$6:$I$381,3,FALSE),"")</f>
        <v/>
      </c>
      <c r="AT225" s="59" t="str">
        <f>IFERROR(VLOOKUP(AR225,'Open Invoices'!$D$1:$E$3000,2,FALSE),"")</f>
        <v/>
      </c>
      <c r="AU225" s="59" t="str">
        <f>IFERROR(VLOOKUP($E225,'May 2016'!$D$1:$Z$300,22,FALSE),"-")</f>
        <v>-</v>
      </c>
      <c r="AV225" s="59" t="str">
        <f>IFERROR(VLOOKUP($E225,'May 2016'!$D$1:$Z$300,4,FALSE),"-")</f>
        <v>-</v>
      </c>
      <c r="AW225" s="59" t="str">
        <f>IFERROR(VLOOKUP(AV225,'Paid Invoices'!$F$6:$I$381,3,FALSE),"")</f>
        <v/>
      </c>
      <c r="AX225" s="59" t="str">
        <f>IFERROR(VLOOKUP(AV225,'Open Invoices'!$D$1:$E$3000,2,FALSE),"")</f>
        <v/>
      </c>
      <c r="AY225" s="59" t="str">
        <f>IFERROR(VLOOKUP($E225,'Apr 2016'!$D$1:$Z$300,22,FALSE),"-")</f>
        <v>-</v>
      </c>
      <c r="AZ225" s="59" t="str">
        <f>IFERROR(VLOOKUP($E225,'Apr 2016'!$D$1:$Z$300,4,FALSE),"-")</f>
        <v>-</v>
      </c>
      <c r="BA225" s="59" t="str">
        <f>IFERROR(VLOOKUP(AZ225,'Paid Invoices'!$F$6:$I$381,3,FALSE),"")</f>
        <v/>
      </c>
      <c r="BB225" s="59" t="str">
        <f>IFERROR(VLOOKUP(AZ225,'Open Invoices'!$D$1:$E$3000,2,FALSE),"")</f>
        <v/>
      </c>
      <c r="BC225" s="59">
        <f>IFERROR(VLOOKUP($E225,'Mar 2016'!$D$1:$Z$300,22,FALSE),"-")</f>
        <v>0</v>
      </c>
      <c r="BD225" s="59" t="str">
        <f>IFERROR(VLOOKUP($E225,'Mar 2016'!$D$1:$Z$300,4,FALSE),"-")</f>
        <v>WAY2001C6BB</v>
      </c>
      <c r="BE225" s="59" t="str">
        <f>IFERROR(VLOOKUP(BD225,'Paid Invoices'!$F$6:$I$381,3,FALSE),"")</f>
        <v/>
      </c>
      <c r="BF225" s="59" t="str">
        <f>IFERROR(VLOOKUP(BD225,'Open Invoices'!$D$1:$E$3000,2,FALSE),"")</f>
        <v/>
      </c>
      <c r="BG225" s="59">
        <f>IFERROR(VLOOKUP($E225,'Feb 2016'!$D$1:$Z$300,22,FALSE),"-")</f>
        <v>86.19</v>
      </c>
      <c r="BH225" s="59" t="str">
        <f>IFERROR(VLOOKUP($E225,'Feb 2016'!$D$1:$Z$300,4,FALSE),"-")</f>
        <v>WAY2001B6T</v>
      </c>
      <c r="BI225" s="59" t="str">
        <f>IFERROR(VLOOKUP(BH225,'Paid Invoices'!$F$6:$I$381,3,FALSE),"")</f>
        <v/>
      </c>
      <c r="BJ225" s="59" t="str">
        <f>IFERROR(VLOOKUP(BH225,'Open Invoices'!$D$1:$E$3000,2,FALSE),"")</f>
        <v/>
      </c>
      <c r="BK225" s="59">
        <f>IFERROR(VLOOKUP($E225,'Jan 2016'!$D$1:$Z$300,22,FALSE),"-")</f>
        <v>622</v>
      </c>
      <c r="BL225" s="59" t="str">
        <f>IFERROR(VLOOKUP($E225,'Jan 2016'!$D$1:$Z$300,4,FALSE),"-")</f>
        <v>WAY2001A6AQ</v>
      </c>
      <c r="BM225" s="59" t="str">
        <f>IFERROR(VLOOKUP(BL225,'Paid Invoices'!$F$6:$I$381,3,FALSE),"")</f>
        <v/>
      </c>
      <c r="BN225" s="59" t="str">
        <f>IFERROR(VLOOKUP(BL225,'Open Invoices'!$D$1:$E$3000,2,FALSE),"")</f>
        <v/>
      </c>
      <c r="BO225" s="59" t="str">
        <f>IFERROR(VLOOKUP($E225,'Dec 2015'!$D$1:$Z$300,22,FALSE),"-")</f>
        <v>-</v>
      </c>
      <c r="BP225" s="59" t="str">
        <f>IFERROR(VLOOKUP($E225,'Dec 2015'!$D$1:$Z$300,4,FALSE),"-")</f>
        <v>-</v>
      </c>
      <c r="BQ225" s="59" t="str">
        <f>IFERROR(VLOOKUP(BP225,'Paid Invoices'!$F$6:$I$381,3,FALSE),"")</f>
        <v/>
      </c>
      <c r="BR225" s="59" t="str">
        <f>IFERROR(VLOOKUP(BP225,'Open Invoices'!$D$1:$E$3000,2,FALSE),"")</f>
        <v/>
      </c>
      <c r="BS225" s="59">
        <f>IFERROR(VLOOKUP($E225,'Nov 2015'!$D$1:$Z$300,22,FALSE),"-")</f>
        <v>0</v>
      </c>
      <c r="BT225" s="59" t="str">
        <f>IFERROR(VLOOKUP($E225,'Nov 2015'!$D$1:$Z$300,4,FALSE),"-")</f>
        <v>WAY2001K5A</v>
      </c>
      <c r="BU225" s="59" t="str">
        <f>IFERROR(VLOOKUP(BT225,'Paid Invoices'!$F$6:$I$381,3,FALSE),"")</f>
        <v/>
      </c>
      <c r="BV225" s="59" t="str">
        <f>IFERROR(VLOOKUP(BT225,'Open Invoices'!$D$1:$E$3000,2,FALSE),"")</f>
        <v/>
      </c>
      <c r="BW225" s="59">
        <f>IFERROR(VLOOKUP($E225,'Oct 2015'!$D$1:$Z$300,22,FALSE),"-")</f>
        <v>85.41</v>
      </c>
      <c r="BX225" s="59" t="str">
        <f>IFERROR(VLOOKUP($E225,'Oct 2015'!$D$1:$Z$300,4,FALSE),"-")</f>
        <v>WAY2001J5AR</v>
      </c>
      <c r="BY225" s="59" t="str">
        <f>IFERROR(VLOOKUP(BX225,'Paid Invoices'!$F$6:$I$381,3,FALSE),"")</f>
        <v/>
      </c>
      <c r="BZ225" s="59" t="str">
        <f>IFERROR(VLOOKUP(BX225,'Open Invoices'!$D$1:$E$3000,2,FALSE),"")</f>
        <v/>
      </c>
      <c r="CA225" s="59" t="str">
        <f>IFERROR(VLOOKUP($E225,'Sep 2015'!$D$1:$Z$300,22,FALSE),"-")</f>
        <v>-</v>
      </c>
      <c r="CB225" s="59" t="str">
        <f>IFERROR(VLOOKUP($E225,'Sep 2015'!$D$1:$Z$300,4,FALSE),"-")</f>
        <v>-</v>
      </c>
      <c r="CC225" s="59" t="str">
        <f>IFERROR(VLOOKUP(CB225,'Paid Invoices'!$F$6:$I$381,3,FALSE),"")</f>
        <v/>
      </c>
      <c r="CD225" s="59" t="str">
        <f>IFERROR(VLOOKUP(CB225,'Open Invoices'!$D$1:$E$3000,2,FALSE),"")</f>
        <v/>
      </c>
      <c r="CE225" s="52"/>
      <c r="CF225" s="52" t="s">
        <v>2115</v>
      </c>
      <c r="CG225" s="49" t="str">
        <f>IFERROR(IFERROR(VLOOKUP($E225,'Asset Group  All Assets'!$B$1:$C$500,2,FALSE),(VLOOKUP($E225,'Missing-WSU-POs'!$B$1:$D$500,3,FALSE))),"?")</f>
        <v xml:space="preserve">6/21/16-Email from Mary Rose Forsyth. This machine was a demo not in good condition and any copies made during the training were not the Dept.'s responsibility.  Received replacement device.  </v>
      </c>
      <c r="CH225" s="31" t="str">
        <f>IF(G225="","",G225)</f>
        <v>P0760857</v>
      </c>
      <c r="CI225" s="31" t="str">
        <f>IF(CG225=CH225,"","Wrong PO")</f>
        <v>Wrong PO</v>
      </c>
      <c r="CJ225" s="29" t="str">
        <f>IFERROR(IF(VLOOKUP($E225,'Org July 2016 '!$D$1:$Z$500,3,FALSE)=G225,"-","Wrong PO"),"new")</f>
        <v>Wrong PO</v>
      </c>
      <c r="CK225" s="32">
        <f>IF(CJ225="wrong PO",(VLOOKUP($E225,'Org July 2016 '!$D$1:$Z$500,3,FALSE)),"")</f>
        <v>0</v>
      </c>
      <c r="CL225" s="29" t="str">
        <f>IFERROR(IF(VLOOKUP($E225,'Org June 2016 '!$D$1:$Z$500,3,FALSE)=G225,"-","Wrong PO"),"new")</f>
        <v>Wrong PO</v>
      </c>
      <c r="CM225" s="32">
        <f>IF(CL225="wrong PO",(VLOOKUP($E225,'Org June 2016 '!$D$1:$Z$500,3,FALSE)),"")</f>
        <v>0</v>
      </c>
      <c r="CN225" s="29" t="str">
        <f>IFERROR(IF(VLOOKUP($E225,'May 2016'!D102:Z601,3,FALSE)=G225,"-","Wrong PO"),"new")</f>
        <v>new</v>
      </c>
      <c r="CO225" s="32" t="str">
        <f>IF(CN225="wrong PO",(VLOOKUP($E225,'May 2016'!D102:Z601,3,FALSE)),"")</f>
        <v/>
      </c>
      <c r="CP225" s="29" t="str">
        <f>IFERROR(IF(VLOOKUP($E225,'Apr 2016'!$D$1:$Z$500,3,FALSE)=G225,"-","Wrong PO"),"new")</f>
        <v>new</v>
      </c>
      <c r="CQ225" s="32" t="str">
        <f>IF(CP225="wrong PO",(VLOOKUP($E225,'Apr 2016'!$D$1:$Z$500,3,FALSE)),"")</f>
        <v/>
      </c>
      <c r="CR225" s="32" t="str">
        <f>IFERROR(IF(VLOOKUP($E225,'Mar 2016'!$D$1:$Z$500,3,FALSE)=G225,"-","Wrong PO"),"new")</f>
        <v>-</v>
      </c>
      <c r="CS225" s="32" t="str">
        <f>IF(CP225="wrong PO",(VLOOKUP($E225,'Mar 2016'!$D$1:$Z$500,3,FALSE)),"")</f>
        <v/>
      </c>
      <c r="CT225" s="32" t="str">
        <f>IFERROR(IF(VLOOKUP($E225,'Feb 2016'!$D$1:$Z$500,3,FALSE)=G225,"-","Wrong PO"),"new")</f>
        <v>-</v>
      </c>
      <c r="CU225" s="32" t="str">
        <f>IF(CP225="wrong PO",(VLOOKUP($E225,'Feb 2016'!$D$1:$Z$500,3,FALSE)),"")</f>
        <v/>
      </c>
      <c r="CV225" s="29" t="str">
        <f>IFERROR(IF(VLOOKUP($E225,'Jan 2016'!$D$1:$Z$500,3,FALSE)=G225,"-","Wrong PO"),"new")</f>
        <v>-</v>
      </c>
      <c r="CW225" s="32" t="str">
        <f>IF(CV225="wrong PO",(VLOOKUP($E225,'Jan 2016'!$D$1:$Z$500,3,FALSE)),"")</f>
        <v/>
      </c>
      <c r="CX225" s="29" t="str">
        <f>IFERROR(IF(VLOOKUP($E225,'Dec 2015'!$D$1:$Z$500,3,FALSE)=G225,"-","Wrong PO"),"new")</f>
        <v>new</v>
      </c>
      <c r="CY225" s="32" t="str">
        <f>IF(CX225="wrong PO",(VLOOKUP($E225,'Dec 2015'!$D$1:$Z$500,3,FALSE)),"")</f>
        <v/>
      </c>
      <c r="CZ225" s="29" t="str">
        <f>IFERROR(IF(VLOOKUP($E225,'Nov 2015'!$D$1:$Z$500,3,FALSE)=G225,"-","Wrong PO"),"new")</f>
        <v>-</v>
      </c>
      <c r="DA225" s="32" t="str">
        <f>IF(CZ225="wrong PO",(VLOOKUP($E225,'Nov 2015'!$D$1:$Z$500,3,FALSE)),"")</f>
        <v/>
      </c>
      <c r="DB225" s="29" t="str">
        <f>IFERROR(IF(VLOOKUP($E225,'Oct 2015'!$D$1:$Z$500,3,FALSE)=G225,"-","Wrong PO"),"new")</f>
        <v>-</v>
      </c>
      <c r="DC225" s="32" t="str">
        <f>IF(DB225="wrong PO",(VLOOKUP($E225,'Oct 2015'!$D$1:$Z$500,3,FALSE)),"")</f>
        <v/>
      </c>
      <c r="DD225" s="29" t="str">
        <f>IFERROR(IF(VLOOKUP($E225,'Sep 2015'!$D$1:$Z$500,3,FALSE)=G225,"-","Wrong PO"),"new")</f>
        <v>new</v>
      </c>
      <c r="DE225" s="32" t="str">
        <f>IF(DD225="wrong PO",(VLOOKUP($E225,'Sep 2015'!$D$1:$Z$500,3,FALSE)),"")</f>
        <v/>
      </c>
    </row>
    <row r="226" spans="1:109">
      <c r="A226" s="115">
        <v>103</v>
      </c>
      <c r="B226" s="2" t="s">
        <v>841</v>
      </c>
      <c r="C226" s="2" t="s">
        <v>510</v>
      </c>
      <c r="D226" s="2" t="s">
        <v>807</v>
      </c>
      <c r="E226" s="2" t="s">
        <v>501</v>
      </c>
      <c r="F226" s="2" t="s">
        <v>405</v>
      </c>
      <c r="G226" s="21" t="s">
        <v>101</v>
      </c>
      <c r="H226" s="21" t="str">
        <f>IFERROR(VLOOKUP($E226,'Wayne Master'!$B$1:$C$315,2,FALSE),"not on master")</f>
        <v xml:space="preserve">P0760857 </v>
      </c>
      <c r="I226" s="11" t="s">
        <v>2086</v>
      </c>
      <c r="J226" s="3">
        <v>42306</v>
      </c>
      <c r="K226" s="2" t="s">
        <v>437</v>
      </c>
      <c r="L226" s="2" t="s">
        <v>407</v>
      </c>
      <c r="M226" s="2" t="s">
        <v>30</v>
      </c>
      <c r="N226" s="2" t="s">
        <v>31</v>
      </c>
      <c r="O226" s="2" t="s">
        <v>378</v>
      </c>
      <c r="P226" s="4">
        <v>164379</v>
      </c>
      <c r="Q226" s="4">
        <v>168281</v>
      </c>
      <c r="R226" s="4">
        <v>3902</v>
      </c>
      <c r="S226" s="5">
        <v>65.94</v>
      </c>
      <c r="T226" s="4">
        <v>0</v>
      </c>
      <c r="U226" s="4">
        <v>0</v>
      </c>
      <c r="V226" s="4">
        <v>0</v>
      </c>
      <c r="W226" s="5">
        <v>0</v>
      </c>
      <c r="X226" s="5">
        <v>0</v>
      </c>
      <c r="Y226" s="14">
        <v>65.94</v>
      </c>
      <c r="Z226" s="14">
        <v>0</v>
      </c>
      <c r="AA226" s="14">
        <v>65.94</v>
      </c>
      <c r="AB226" s="4">
        <v>24580</v>
      </c>
      <c r="AC226" s="55"/>
      <c r="AD226" s="59">
        <f>SUM(AI226,AM226,AQ226,AU226,AY226,BC226,BG226,BK226,BO226,BS226,BW226,CA226)</f>
        <v>6445.49</v>
      </c>
      <c r="AE226" s="59">
        <f>(Q226*0.0169)+(U226*0.0598)</f>
        <v>2843.9488999999999</v>
      </c>
      <c r="AF226" s="102">
        <f>IFERROR(IFERROR(VLOOKUP($G226,'FPO034'!$J$9:$Q$196,7,FALSE),(VLOOKUP($H226,'FPO034'!$J$9:$Q$196,7,FALSE))),"No PO")</f>
        <v>2205.92</v>
      </c>
      <c r="AG226" s="102">
        <f>IFERROR(IFERROR(VLOOKUP($G226,'FPO034'!$J$9:$Q$196,8,FALSE),(VLOOKUP($H226,'FPO034'!$J$9:$Q$196,8,FALSE))),"No PO")</f>
        <v>0</v>
      </c>
      <c r="AH226" s="102" t="str">
        <f>IF(AG226&lt;&gt;0,"No",IF(AD226&gt;AF226,"No",IF(AD226/AE226&lt;1,"--",IF(AD226/AE226&lt;1.02,"Maybe","No"))))</f>
        <v>No</v>
      </c>
      <c r="AI226" s="59">
        <f>IFERROR(VLOOKUP($E226,'Rev2 Aug 16'!$D$1:$Z$300,22,FALSE),"-")</f>
        <v>65.94</v>
      </c>
      <c r="AJ226" s="59" t="str">
        <f>IFERROR(VLOOKUP($E226,'Rev2 Aug 16'!$D$1:$Z$300,5,FALSE),"-")</f>
        <v>WAY2001H6Z</v>
      </c>
      <c r="AK226" s="59" t="str">
        <f>IFERROR(VLOOKUP(AJ226,'Paid Invoices'!$F$6:$I$381,3,FALSE),"")</f>
        <v/>
      </c>
      <c r="AL226" s="59" t="str">
        <f>IFERROR(VLOOKUP(AJ226,'Open Invoices'!$D$1:$E$3000,2,FALSE),"")</f>
        <v/>
      </c>
      <c r="AM226" s="59">
        <f>IFERROR(VLOOKUP($E226,'Rev2 July 16'!$D$1:$Z$300,22,FALSE),"-")</f>
        <v>2725.18</v>
      </c>
      <c r="AN226" s="59" t="str">
        <f>IFERROR(VLOOKUP($E226,'Rev2 July 16'!$D$1:$Z$300,5,FALSE),"-")</f>
        <v>WAY2001G6AA</v>
      </c>
      <c r="AO226" s="59" t="str">
        <f>IFERROR(VLOOKUP(AN226,'Paid Invoices'!$F$6:$I$381,3,FALSE),"")</f>
        <v/>
      </c>
      <c r="AP226" s="59" t="str">
        <f>IFERROR(VLOOKUP(AN226,'Open Invoices'!$D$1:$E$3000,2,FALSE),"")</f>
        <v/>
      </c>
      <c r="AQ226" s="59">
        <f>IFERROR(VLOOKUP($E226,'Rev June 16'!$D$1:$Z$300,22,FALSE),"-")</f>
        <v>2277.38</v>
      </c>
      <c r="AR226" s="59" t="str">
        <f>IFERROR(VLOOKUP($E226,'Rev June 16'!$D$1:$Z$300,4,FALSE),"-")</f>
        <v>WAY2001F6Z</v>
      </c>
      <c r="AS226" s="59" t="str">
        <f>IFERROR(VLOOKUP(AR226,'Paid Invoices'!$F$6:$I$381,3,FALSE),"")</f>
        <v/>
      </c>
      <c r="AT226" s="59" t="str">
        <f>IFERROR(VLOOKUP(AR226,'Open Invoices'!$D$1:$E$3000,2,FALSE),"")</f>
        <v/>
      </c>
      <c r="AU226" s="59">
        <f>IFERROR(VLOOKUP($E226,'May 2016'!$D$1:$Z$300,22,FALSE),"-")</f>
        <v>385.35</v>
      </c>
      <c r="AV226" s="59" t="str">
        <f>IFERROR(VLOOKUP($E226,'May 2016'!$D$1:$Z$300,4,FALSE),"-")</f>
        <v>WAY2001E6A</v>
      </c>
      <c r="AW226" s="59" t="str">
        <f>IFERROR(VLOOKUP(AV226,'Paid Invoices'!$F$6:$I$381,3,FALSE),"")</f>
        <v/>
      </c>
      <c r="AX226" s="59" t="str">
        <f>IFERROR(VLOOKUP(AV226,'Open Invoices'!$D$1:$E$3000,2,FALSE),"")</f>
        <v/>
      </c>
      <c r="AY226" s="59">
        <f>IFERROR(VLOOKUP($E226,'Apr 2016'!$D$1:$Z$300,22,FALSE),"-")</f>
        <v>121</v>
      </c>
      <c r="AZ226" s="59" t="str">
        <f>IFERROR(VLOOKUP($E226,'Apr 2016'!$D$1:$Z$300,4,FALSE),"-")</f>
        <v>WAY2001D6Z</v>
      </c>
      <c r="BA226" s="59" t="str">
        <f>IFERROR(VLOOKUP(AZ226,'Paid Invoices'!$F$6:$I$381,3,FALSE),"")</f>
        <v/>
      </c>
      <c r="BB226" s="59" t="str">
        <f>IFERROR(VLOOKUP(AZ226,'Open Invoices'!$D$1:$E$3000,2,FALSE),"")</f>
        <v/>
      </c>
      <c r="BC226" s="59">
        <f>IFERROR(VLOOKUP($E226,'Mar 2016'!$D$1:$Z$300,22,FALSE),"-")</f>
        <v>357.23</v>
      </c>
      <c r="BD226" s="59" t="str">
        <f>IFERROR(VLOOKUP($E226,'Mar 2016'!$D$1:$Z$300,4,FALSE),"-")</f>
        <v>WAY2001C6BB</v>
      </c>
      <c r="BE226" s="59" t="str">
        <f>IFERROR(VLOOKUP(BD226,'Paid Invoices'!$F$6:$I$381,3,FALSE),"")</f>
        <v/>
      </c>
      <c r="BF226" s="59" t="str">
        <f>IFERROR(VLOOKUP(BD226,'Open Invoices'!$D$1:$E$3000,2,FALSE),"")</f>
        <v/>
      </c>
      <c r="BG226" s="59">
        <f>IFERROR(VLOOKUP($E226,'Feb 2016'!$D$1:$Z$300,22,FALSE),"-")</f>
        <v>2.84</v>
      </c>
      <c r="BH226" s="59" t="str">
        <f>IFERROR(VLOOKUP($E226,'Feb 2016'!$D$1:$Z$300,4,FALSE),"-")</f>
        <v>WAY2001B6T</v>
      </c>
      <c r="BI226" s="59" t="str">
        <f>IFERROR(VLOOKUP(BH226,'Paid Invoices'!$F$6:$I$381,3,FALSE),"")</f>
        <v/>
      </c>
      <c r="BJ226" s="59" t="str">
        <f>IFERROR(VLOOKUP(BH226,'Open Invoices'!$D$1:$E$3000,2,FALSE),"")</f>
        <v/>
      </c>
      <c r="BK226" s="59">
        <f>IFERROR(VLOOKUP($E226,'Jan 2016'!$D$1:$Z$300,22,FALSE),"-")</f>
        <v>31.79</v>
      </c>
      <c r="BL226" s="59" t="str">
        <f>IFERROR(VLOOKUP($E226,'Jan 2016'!$D$1:$Z$300,4,FALSE),"-")</f>
        <v>WAY2001A6AQ</v>
      </c>
      <c r="BM226" s="59" t="str">
        <f>IFERROR(VLOOKUP(BL226,'Paid Invoices'!$F$6:$I$381,3,FALSE),"")</f>
        <v/>
      </c>
      <c r="BN226" s="59" t="str">
        <f>IFERROR(VLOOKUP(BL226,'Open Invoices'!$D$1:$E$3000,2,FALSE),"")</f>
        <v/>
      </c>
      <c r="BO226" s="59">
        <f>IFERROR(VLOOKUP($E226,'Dec 2015'!$D$1:$Z$300,22,FALSE),"-")</f>
        <v>478.78</v>
      </c>
      <c r="BP226" s="59" t="str">
        <f>IFERROR(VLOOKUP($E226,'Dec 2015'!$D$1:$Z$300,4,FALSE),"-")</f>
        <v>WAY2001L5AE</v>
      </c>
      <c r="BQ226" s="59" t="str">
        <f>IFERROR(VLOOKUP(BP226,'Paid Invoices'!$F$6:$I$381,3,FALSE),"")</f>
        <v/>
      </c>
      <c r="BR226" s="59" t="str">
        <f>IFERROR(VLOOKUP(BP226,'Open Invoices'!$D$1:$E$3000,2,FALSE),"")</f>
        <v/>
      </c>
      <c r="BS226" s="59" t="str">
        <f>IFERROR(VLOOKUP($E226,'Nov 2015'!$D$1:$Z$300,22,FALSE),"-")</f>
        <v>-</v>
      </c>
      <c r="BT226" s="59" t="str">
        <f>IFERROR(VLOOKUP($E226,'Nov 2015'!$D$1:$Z$300,4,FALSE),"-")</f>
        <v>-</v>
      </c>
      <c r="BU226" s="59" t="str">
        <f>IFERROR(VLOOKUP(BT226,'Paid Invoices'!$F$6:$I$381,3,FALSE),"")</f>
        <v/>
      </c>
      <c r="BV226" s="59" t="str">
        <f>IFERROR(VLOOKUP(BT226,'Open Invoices'!$D$1:$E$3000,2,FALSE),"")</f>
        <v/>
      </c>
      <c r="BW226" s="59" t="str">
        <f>IFERROR(VLOOKUP($E226,'Oct 2015'!$D$1:$Z$300,22,FALSE),"-")</f>
        <v>-</v>
      </c>
      <c r="BX226" s="59" t="str">
        <f>IFERROR(VLOOKUP($E226,'Oct 2015'!$D$1:$Z$300,4,FALSE),"-")</f>
        <v>-</v>
      </c>
      <c r="BY226" s="59" t="str">
        <f>IFERROR(VLOOKUP(BX226,'Paid Invoices'!$F$6:$I$381,3,FALSE),"")</f>
        <v/>
      </c>
      <c r="BZ226" s="59" t="str">
        <f>IFERROR(VLOOKUP(BX226,'Open Invoices'!$D$1:$E$3000,2,FALSE),"")</f>
        <v/>
      </c>
      <c r="CA226" s="59" t="str">
        <f>IFERROR(VLOOKUP($E226,'Sep 2015'!$D$1:$Z$300,22,FALSE),"-")</f>
        <v>-</v>
      </c>
      <c r="CB226" s="59" t="str">
        <f>IFERROR(VLOOKUP($E226,'Sep 2015'!$D$1:$Z$300,4,FALSE),"-")</f>
        <v>-</v>
      </c>
      <c r="CC226" s="59" t="str">
        <f>IFERROR(VLOOKUP(CB226,'Paid Invoices'!$F$6:$I$381,3,FALSE),"")</f>
        <v/>
      </c>
      <c r="CD226" s="59" t="str">
        <f>IFERROR(VLOOKUP(CB226,'Open Invoices'!$D$1:$E$3000,2,FALSE),"")</f>
        <v/>
      </c>
      <c r="CE226" s="52"/>
      <c r="CF226" s="52" t="s">
        <v>2115</v>
      </c>
      <c r="CG226" s="49" t="str">
        <f>IFERROR(IFERROR(VLOOKUP($E226,'Asset Group  All Assets'!$B$1:$C$500,2,FALSE),(VLOOKUP($E226,'Missing-WSU-POs'!$B$1:$D$500,3,FALSE))),"?")</f>
        <v xml:space="preserve">P0760857 </v>
      </c>
      <c r="CH226" s="31" t="str">
        <f>IF(G226="","",G226)</f>
        <v>P0760857</v>
      </c>
      <c r="CI226" s="31" t="str">
        <f>IF(CG226=CH226,"","Wrong PO")</f>
        <v>Wrong PO</v>
      </c>
      <c r="CJ226" s="29" t="str">
        <f>IFERROR(IF(VLOOKUP($E226,'Org July 2016 '!$D$1:$Z$500,3,FALSE)=G226,"-","Wrong PO"),"new")</f>
        <v>new</v>
      </c>
      <c r="CK226" s="32" t="str">
        <f>IF(CJ226="wrong PO",(VLOOKUP($E226,'Org July 2016 '!$D$1:$Z$500,3,FALSE)),"")</f>
        <v/>
      </c>
      <c r="CL226" s="29" t="str">
        <f>IFERROR(IF(VLOOKUP($E226,'Org June 2016 '!$D$1:$Z$500,3,FALSE)=G226,"-","Wrong PO"),"new")</f>
        <v>new</v>
      </c>
      <c r="CM226" s="32" t="str">
        <f>IF(CL226="wrong PO",(VLOOKUP($E226,'Org June 2016 '!$D$1:$Z$500,3,FALSE)),"")</f>
        <v/>
      </c>
      <c r="CN226" s="29" t="str">
        <f>IFERROR(IF(VLOOKUP($E226,'May 2016'!D103:Z602,3,FALSE)=G226,"-","Wrong PO"),"new")</f>
        <v>new</v>
      </c>
      <c r="CO226" s="32" t="str">
        <f>IF(CN226="wrong PO",(VLOOKUP($E226,'May 2016'!D103:Z602,3,FALSE)),"")</f>
        <v/>
      </c>
      <c r="CP226" s="29" t="str">
        <f>IFERROR(IF(VLOOKUP($E226,'Apr 2016'!$D$1:$Z$500,3,FALSE)=G226,"-","Wrong PO"),"new")</f>
        <v>-</v>
      </c>
      <c r="CQ226" s="32" t="str">
        <f>IF(CP226="wrong PO",(VLOOKUP($E226,'Apr 2016'!$D$1:$Z$500,3,FALSE)),"")</f>
        <v/>
      </c>
      <c r="CR226" s="32" t="str">
        <f>IFERROR(IF(VLOOKUP($E226,'Mar 2016'!$D$1:$Z$500,3,FALSE)=G226,"-","Wrong PO"),"new")</f>
        <v>-</v>
      </c>
      <c r="CS226" s="32" t="str">
        <f>IF(CP226="wrong PO",(VLOOKUP($E226,'Mar 2016'!$D$1:$Z$500,3,FALSE)),"")</f>
        <v/>
      </c>
      <c r="CT226" s="32" t="str">
        <f>IFERROR(IF(VLOOKUP($E226,'Feb 2016'!$D$1:$Z$500,3,FALSE)=G226,"-","Wrong PO"),"new")</f>
        <v>-</v>
      </c>
      <c r="CU226" s="32" t="str">
        <f>IF(CP226="wrong PO",(VLOOKUP($E226,'Feb 2016'!$D$1:$Z$500,3,FALSE)),"")</f>
        <v/>
      </c>
      <c r="CV226" s="29" t="str">
        <f>IFERROR(IF(VLOOKUP($E226,'Jan 2016'!$D$1:$Z$500,3,FALSE)=G226,"-","Wrong PO"),"new")</f>
        <v>-</v>
      </c>
      <c r="CW226" s="32" t="str">
        <f>IF(CV226="wrong PO",(VLOOKUP($E226,'Jan 2016'!$D$1:$Z$500,3,FALSE)),"")</f>
        <v/>
      </c>
      <c r="CX226" s="29" t="str">
        <f>IFERROR(IF(VLOOKUP($E226,'Dec 2015'!$D$1:$Z$500,3,FALSE)=G226,"-","Wrong PO"),"new")</f>
        <v>-</v>
      </c>
      <c r="CY226" s="32" t="str">
        <f>IF(CX226="wrong PO",(VLOOKUP($E226,'Dec 2015'!$D$1:$Z$500,3,FALSE)),"")</f>
        <v/>
      </c>
      <c r="CZ226" s="29" t="str">
        <f>IFERROR(IF(VLOOKUP($E226,'Nov 2015'!$D$1:$Z$500,3,FALSE)=G226,"-","Wrong PO"),"new")</f>
        <v>new</v>
      </c>
      <c r="DA226" s="32" t="str">
        <f>IF(CZ226="wrong PO",(VLOOKUP($E226,'Nov 2015'!$D$1:$Z$500,3,FALSE)),"")</f>
        <v/>
      </c>
      <c r="DB226" s="29" t="str">
        <f>IFERROR(IF(VLOOKUP($E226,'Oct 2015'!$D$1:$Z$500,3,FALSE)=G226,"-","Wrong PO"),"new")</f>
        <v>new</v>
      </c>
      <c r="DC226" s="32" t="str">
        <f>IF(DB226="wrong PO",(VLOOKUP($E226,'Oct 2015'!$D$1:$Z$500,3,FALSE)),"")</f>
        <v/>
      </c>
      <c r="DD226" s="29" t="str">
        <f>IFERROR(IF(VLOOKUP($E226,'Sep 2015'!$D$1:$Z$500,3,FALSE)=G226,"-","Wrong PO"),"new")</f>
        <v>new</v>
      </c>
      <c r="DE226" s="32" t="str">
        <f>IF(DD226="wrong PO",(VLOOKUP($E226,'Sep 2015'!$D$1:$Z$500,3,FALSE)),"")</f>
        <v/>
      </c>
    </row>
    <row r="227" spans="1:109">
      <c r="A227" s="115">
        <v>114</v>
      </c>
      <c r="B227" s="2" t="s">
        <v>841</v>
      </c>
      <c r="C227" s="2" t="s">
        <v>510</v>
      </c>
      <c r="D227" s="2" t="s">
        <v>69</v>
      </c>
      <c r="E227" s="2" t="s">
        <v>268</v>
      </c>
      <c r="F227" s="2" t="s">
        <v>621</v>
      </c>
      <c r="G227" s="21" t="s">
        <v>269</v>
      </c>
      <c r="H227" s="21" t="str">
        <f>IFERROR(VLOOKUP($E227,'Wayne Master'!$B$1:$C$315,2,FALSE),"not on master")</f>
        <v>P0770460</v>
      </c>
      <c r="I227" s="11" t="s">
        <v>2078</v>
      </c>
      <c r="J227" s="3">
        <v>42376</v>
      </c>
      <c r="K227" s="2" t="s">
        <v>39</v>
      </c>
      <c r="L227" s="2" t="s">
        <v>623</v>
      </c>
      <c r="M227" s="2" t="s">
        <v>30</v>
      </c>
      <c r="N227" s="2" t="s">
        <v>31</v>
      </c>
      <c r="O227" s="2" t="s">
        <v>32</v>
      </c>
      <c r="P227" s="4">
        <v>3239</v>
      </c>
      <c r="Q227" s="4">
        <v>3607</v>
      </c>
      <c r="R227" s="4">
        <v>368</v>
      </c>
      <c r="S227" s="5">
        <v>6.22</v>
      </c>
      <c r="T227" s="4">
        <v>6574</v>
      </c>
      <c r="U227" s="4">
        <v>7357</v>
      </c>
      <c r="V227" s="4">
        <v>783</v>
      </c>
      <c r="W227" s="5">
        <v>46.82</v>
      </c>
      <c r="X227" s="5">
        <v>0</v>
      </c>
      <c r="Y227" s="14">
        <v>53.04</v>
      </c>
      <c r="Z227" s="14">
        <v>0</v>
      </c>
      <c r="AA227" s="14">
        <v>53.04</v>
      </c>
      <c r="AB227" s="4">
        <v>24580</v>
      </c>
      <c r="AC227" s="55"/>
      <c r="AD227" s="59">
        <f>SUM(AI227,AM227,AQ227,AU227,AY227,BC227,BG227,BK227,BO227,BS227,BW227,CA227)</f>
        <v>500.69999999999993</v>
      </c>
      <c r="AE227" s="59">
        <f>(Q227*0.0169)+(U227*0.0598)</f>
        <v>500.90690000000001</v>
      </c>
      <c r="AF227" s="102">
        <f>IFERROR(IFERROR(VLOOKUP($G227,'FPO034'!$J$9:$Q$196,7,FALSE),(VLOOKUP($H227,'FPO034'!$J$9:$Q$196,7,FALSE))),"No PO")</f>
        <v>460.44</v>
      </c>
      <c r="AG227" s="102">
        <f>IFERROR(IFERROR(VLOOKUP($G227,'FPO034'!$J$9:$Q$196,8,FALSE),(VLOOKUP($H227,'FPO034'!$J$9:$Q$196,8,FALSE))),"No PO")</f>
        <v>0</v>
      </c>
      <c r="AH227" s="102" t="str">
        <f>IF(AG227&lt;&gt;0,"No",IF(AD227&gt;AF227,"No",IF(AD227/AE227&lt;1,"--",IF(AD227/AE227&lt;1.02,"Maybe","No"))))</f>
        <v>No</v>
      </c>
      <c r="AI227" s="59">
        <f>IFERROR(VLOOKUP($E227,'Rev2 Aug 16'!$D$1:$Z$300,22,FALSE),"-")</f>
        <v>53.04</v>
      </c>
      <c r="AJ227" s="59" t="str">
        <f>IFERROR(VLOOKUP($E227,'Rev2 Aug 16'!$D$1:$Z$300,5,FALSE),"-")</f>
        <v>WAY2001H6AH</v>
      </c>
      <c r="AK227" s="59" t="str">
        <f>IFERROR(VLOOKUP(AJ227,'Paid Invoices'!$F$6:$I$381,3,FALSE),"")</f>
        <v/>
      </c>
      <c r="AL227" s="59" t="str">
        <f>IFERROR(VLOOKUP(AJ227,'Open Invoices'!$D$1:$E$3000,2,FALSE),"")</f>
        <v/>
      </c>
      <c r="AM227" s="59">
        <f>IFERROR(VLOOKUP($E227,'Rev2 July 16'!$D$1:$Z$300,22,FALSE),"-")</f>
        <v>117.57</v>
      </c>
      <c r="AN227" s="59" t="str">
        <f>IFERROR(VLOOKUP($E227,'Rev2 July 16'!$D$1:$Z$300,5,FALSE),"-")</f>
        <v>WAY2001G6AI</v>
      </c>
      <c r="AO227" s="59" t="str">
        <f>IFERROR(VLOOKUP(AN227,'Paid Invoices'!$F$6:$I$381,3,FALSE),"")</f>
        <v/>
      </c>
      <c r="AP227" s="59" t="str">
        <f>IFERROR(VLOOKUP(AN227,'Open Invoices'!$D$1:$E$3000,2,FALSE),"")</f>
        <v/>
      </c>
      <c r="AQ227" s="59">
        <f>IFERROR(VLOOKUP($E227,'Rev June 16'!$D$1:$Z$300,22,FALSE),"-")</f>
        <v>61.98</v>
      </c>
      <c r="AR227" s="59" t="str">
        <f>IFERROR(VLOOKUP($E227,'Rev June 16'!$D$1:$Z$300,4,FALSE),"-")</f>
        <v>WAY2001F6AH</v>
      </c>
      <c r="AS227" s="59" t="str">
        <f>IFERROR(VLOOKUP(AR227,'Paid Invoices'!$F$6:$I$381,3,FALSE),"")</f>
        <v/>
      </c>
      <c r="AT227" s="59" t="str">
        <f>IFERROR(VLOOKUP(AR227,'Open Invoices'!$D$1:$E$3000,2,FALSE),"")</f>
        <v/>
      </c>
      <c r="AU227" s="59">
        <f>IFERROR(VLOOKUP($E227,'May 2016'!$D$1:$Z$300,22,FALSE),"-")</f>
        <v>49.97</v>
      </c>
      <c r="AV227" s="59" t="str">
        <f>IFERROR(VLOOKUP($E227,'May 2016'!$D$1:$Z$300,4,FALSE),"-")</f>
        <v>WAY2001E6AG</v>
      </c>
      <c r="AW227" s="59" t="str">
        <f>IFERROR(VLOOKUP(AV227,'Paid Invoices'!$F$6:$I$381,3,FALSE),"")</f>
        <v/>
      </c>
      <c r="AX227" s="59" t="str">
        <f>IFERROR(VLOOKUP(AV227,'Open Invoices'!$D$1:$E$3000,2,FALSE),"")</f>
        <v/>
      </c>
      <c r="AY227" s="59">
        <f>IFERROR(VLOOKUP($E227,'Apr 2016'!$D$1:$Z$300,22,FALSE),"-")</f>
        <v>76.959999999999994</v>
      </c>
      <c r="AZ227" s="59" t="str">
        <f>IFERROR(VLOOKUP($E227,'Apr 2016'!$D$1:$Z$300,4,FALSE),"-")</f>
        <v>WAY2001D6AG</v>
      </c>
      <c r="BA227" s="59" t="str">
        <f>IFERROR(VLOOKUP(AZ227,'Paid Invoices'!$F$6:$I$381,3,FALSE),"")</f>
        <v/>
      </c>
      <c r="BB227" s="59" t="str">
        <f>IFERROR(VLOOKUP(AZ227,'Open Invoices'!$D$1:$E$3000,2,FALSE),"")</f>
        <v/>
      </c>
      <c r="BC227" s="59">
        <f>IFERROR(VLOOKUP($E227,'Mar 2016'!$D$1:$Z$300,22,FALSE),"-")</f>
        <v>50.74</v>
      </c>
      <c r="BD227" s="59" t="str">
        <f>IFERROR(VLOOKUP($E227,'Mar 2016'!$D$1:$Z$300,4,FALSE),"-")</f>
        <v>WAY2001C6AB</v>
      </c>
      <c r="BE227" s="59" t="str">
        <f>IFERROR(VLOOKUP(BD227,'Paid Invoices'!$F$6:$I$381,3,FALSE),"")</f>
        <v/>
      </c>
      <c r="BF227" s="59" t="str">
        <f>IFERROR(VLOOKUP(BD227,'Open Invoices'!$D$1:$E$3000,2,FALSE),"")</f>
        <v/>
      </c>
      <c r="BG227" s="59">
        <f>IFERROR(VLOOKUP($E227,'Feb 2016'!$D$1:$Z$300,22,FALSE),"-")</f>
        <v>90.44</v>
      </c>
      <c r="BH227" s="59" t="str">
        <f>IFERROR(VLOOKUP($E227,'Feb 2016'!$D$1:$Z$300,4,FALSE),"-")</f>
        <v>WAY2001B6Y</v>
      </c>
      <c r="BI227" s="59" t="str">
        <f>IFERROR(VLOOKUP(BH227,'Paid Invoices'!$F$6:$I$381,3,FALSE),"")</f>
        <v/>
      </c>
      <c r="BJ227" s="59" t="str">
        <f>IFERROR(VLOOKUP(BH227,'Open Invoices'!$D$1:$E$3000,2,FALSE),"")</f>
        <v/>
      </c>
      <c r="BK227" s="59" t="str">
        <f>IFERROR(VLOOKUP($E227,'Jan 2016'!$D$1:$Z$300,22,FALSE),"-")</f>
        <v>-</v>
      </c>
      <c r="BL227" s="59" t="str">
        <f>IFERROR(VLOOKUP($E227,'Jan 2016'!$D$1:$Z$300,4,FALSE),"-")</f>
        <v>-</v>
      </c>
      <c r="BM227" s="59" t="str">
        <f>IFERROR(VLOOKUP(BL227,'Paid Invoices'!$F$6:$I$381,3,FALSE),"")</f>
        <v/>
      </c>
      <c r="BN227" s="59" t="str">
        <f>IFERROR(VLOOKUP(BL227,'Open Invoices'!$D$1:$E$3000,2,FALSE),"")</f>
        <v/>
      </c>
      <c r="BO227" s="59" t="str">
        <f>IFERROR(VLOOKUP($E227,'Dec 2015'!$D$1:$Z$300,22,FALSE),"-")</f>
        <v>-</v>
      </c>
      <c r="BP227" s="59" t="str">
        <f>IFERROR(VLOOKUP($E227,'Dec 2015'!$D$1:$Z$300,4,FALSE),"-")</f>
        <v>-</v>
      </c>
      <c r="BQ227" s="59" t="str">
        <f>IFERROR(VLOOKUP(BP227,'Paid Invoices'!$F$6:$I$381,3,FALSE),"")</f>
        <v/>
      </c>
      <c r="BR227" s="59" t="str">
        <f>IFERROR(VLOOKUP(BP227,'Open Invoices'!$D$1:$E$3000,2,FALSE),"")</f>
        <v/>
      </c>
      <c r="BS227" s="59" t="str">
        <f>IFERROR(VLOOKUP($E227,'Nov 2015'!$D$1:$Z$300,22,FALSE),"-")</f>
        <v>-</v>
      </c>
      <c r="BT227" s="59" t="str">
        <f>IFERROR(VLOOKUP($E227,'Nov 2015'!$D$1:$Z$300,4,FALSE),"-")</f>
        <v>-</v>
      </c>
      <c r="BU227" s="59" t="str">
        <f>IFERROR(VLOOKUP(BT227,'Paid Invoices'!$F$6:$I$381,3,FALSE),"")</f>
        <v/>
      </c>
      <c r="BV227" s="59" t="str">
        <f>IFERROR(VLOOKUP(BT227,'Open Invoices'!$D$1:$E$3000,2,FALSE),"")</f>
        <v/>
      </c>
      <c r="BW227" s="59" t="str">
        <f>IFERROR(VLOOKUP($E227,'Oct 2015'!$D$1:$Z$300,22,FALSE),"-")</f>
        <v>-</v>
      </c>
      <c r="BX227" s="59" t="str">
        <f>IFERROR(VLOOKUP($E227,'Oct 2015'!$D$1:$Z$300,4,FALSE),"-")</f>
        <v>-</v>
      </c>
      <c r="BY227" s="59" t="str">
        <f>IFERROR(VLOOKUP(BX227,'Paid Invoices'!$F$6:$I$381,3,FALSE),"")</f>
        <v/>
      </c>
      <c r="BZ227" s="59" t="str">
        <f>IFERROR(VLOOKUP(BX227,'Open Invoices'!$D$1:$E$3000,2,FALSE),"")</f>
        <v/>
      </c>
      <c r="CA227" s="59" t="str">
        <f>IFERROR(VLOOKUP($E227,'Sep 2015'!$D$1:$Z$300,22,FALSE),"-")</f>
        <v>-</v>
      </c>
      <c r="CB227" s="59" t="str">
        <f>IFERROR(VLOOKUP($E227,'Sep 2015'!$D$1:$Z$300,4,FALSE),"-")</f>
        <v>-</v>
      </c>
      <c r="CC227" s="59" t="str">
        <f>IFERROR(VLOOKUP(CB227,'Paid Invoices'!$F$6:$I$381,3,FALSE),"")</f>
        <v/>
      </c>
      <c r="CD227" s="59" t="str">
        <f>IFERROR(VLOOKUP(CB227,'Open Invoices'!$D$1:$E$3000,2,FALSE),"")</f>
        <v/>
      </c>
      <c r="CE227" s="52"/>
      <c r="CF227" s="52" t="s">
        <v>2115</v>
      </c>
      <c r="CG227" s="49" t="str">
        <f>IFERROR(IFERROR(VLOOKUP($E227,'Asset Group  All Assets'!$B$1:$C$500,2,FALSE),(VLOOKUP($E227,'Missing-WSU-POs'!$B$1:$D$500,3,FALSE))),"?")</f>
        <v>P0770460</v>
      </c>
      <c r="CH227" s="31" t="str">
        <f>IF(G227="","",G227)</f>
        <v>P0770460</v>
      </c>
      <c r="CI227" s="31" t="str">
        <f>IF(CG227=CH227,"","Wrong PO")</f>
        <v/>
      </c>
      <c r="CJ227" s="29" t="str">
        <f>IFERROR(IF(VLOOKUP($E227,'Org July 2016 '!$D$1:$Z$500,3,FALSE)=G227,"-","Wrong PO"),"new")</f>
        <v>Wrong PO</v>
      </c>
      <c r="CK227" s="32">
        <f>IF(CJ227="wrong PO",(VLOOKUP($E227,'Org July 2016 '!$D$1:$Z$500,3,FALSE)),"")</f>
        <v>0</v>
      </c>
      <c r="CL227" s="29" t="str">
        <f>IFERROR(IF(VLOOKUP($E227,'Org June 2016 '!$D$1:$Z$500,3,FALSE)=G227,"-","Wrong PO"),"new")</f>
        <v>Wrong PO</v>
      </c>
      <c r="CM227" s="32">
        <f>IF(CL227="wrong PO",(VLOOKUP($E227,'Org June 2016 '!$D$1:$Z$500,3,FALSE)),"")</f>
        <v>0</v>
      </c>
      <c r="CN227" s="29" t="str">
        <f>IFERROR(IF(VLOOKUP($E227,'May 2016'!D114:Z613,3,FALSE)=G227,"-","Wrong PO"),"new")</f>
        <v>new</v>
      </c>
      <c r="CO227" s="32" t="str">
        <f>IF(CN227="wrong PO",(VLOOKUP($E227,'May 2016'!D114:Z613,3,FALSE)),"")</f>
        <v/>
      </c>
      <c r="CP227" s="29" t="str">
        <f>IFERROR(IF(VLOOKUP($E227,'Apr 2016'!$D$1:$Z$500,3,FALSE)=G227,"-","Wrong PO"),"new")</f>
        <v>-</v>
      </c>
      <c r="CQ227" s="32" t="str">
        <f>IF(CP227="wrong PO",(VLOOKUP($E227,'Apr 2016'!$D$1:$Z$500,3,FALSE)),"")</f>
        <v/>
      </c>
      <c r="CR227" s="32" t="str">
        <f>IFERROR(IF(VLOOKUP($E227,'Mar 2016'!$D$1:$Z$500,3,FALSE)=G227,"-","Wrong PO"),"new")</f>
        <v>-</v>
      </c>
      <c r="CS227" s="32" t="str">
        <f>IF(CP227="wrong PO",(VLOOKUP($E227,'Mar 2016'!$D$1:$Z$500,3,FALSE)),"")</f>
        <v/>
      </c>
      <c r="CT227" s="32" t="str">
        <f>IFERROR(IF(VLOOKUP($E227,'Feb 2016'!$D$1:$Z$500,3,FALSE)=G227,"-","Wrong PO"),"new")</f>
        <v>-</v>
      </c>
      <c r="CU227" s="32" t="str">
        <f>IF(CP227="wrong PO",(VLOOKUP($E227,'Feb 2016'!$D$1:$Z$500,3,FALSE)),"")</f>
        <v/>
      </c>
      <c r="CV227" s="29" t="str">
        <f>IFERROR(IF(VLOOKUP($E227,'Jan 2016'!$D$1:$Z$500,3,FALSE)=G227,"-","Wrong PO"),"new")</f>
        <v>new</v>
      </c>
      <c r="CW227" s="32" t="str">
        <f>IF(CV227="wrong PO",(VLOOKUP($E227,'Jan 2016'!$D$1:$Z$500,3,FALSE)),"")</f>
        <v/>
      </c>
      <c r="CX227" s="29" t="str">
        <f>IFERROR(IF(VLOOKUP($E227,'Dec 2015'!$D$1:$Z$500,3,FALSE)=G227,"-","Wrong PO"),"new")</f>
        <v>new</v>
      </c>
      <c r="CY227" s="32" t="str">
        <f>IF(CX227="wrong PO",(VLOOKUP($E227,'Dec 2015'!$D$1:$Z$500,3,FALSE)),"")</f>
        <v/>
      </c>
      <c r="CZ227" s="29" t="str">
        <f>IFERROR(IF(VLOOKUP($E227,'Nov 2015'!$D$1:$Z$500,3,FALSE)=G227,"-","Wrong PO"),"new")</f>
        <v>new</v>
      </c>
      <c r="DA227" s="32" t="str">
        <f>IF(CZ227="wrong PO",(VLOOKUP($E227,'Nov 2015'!$D$1:$Z$500,3,FALSE)),"")</f>
        <v/>
      </c>
      <c r="DB227" s="29" t="str">
        <f>IFERROR(IF(VLOOKUP($E227,'Oct 2015'!$D$1:$Z$500,3,FALSE)=G227,"-","Wrong PO"),"new")</f>
        <v>new</v>
      </c>
      <c r="DC227" s="32" t="str">
        <f>IF(DB227="wrong PO",(VLOOKUP($E227,'Oct 2015'!$D$1:$Z$500,3,FALSE)),"")</f>
        <v/>
      </c>
      <c r="DD227" s="29" t="str">
        <f>IFERROR(IF(VLOOKUP($E227,'Sep 2015'!$D$1:$Z$500,3,FALSE)=G227,"-","Wrong PO"),"new")</f>
        <v>new</v>
      </c>
      <c r="DE227" s="32" t="str">
        <f>IF(DD227="wrong PO",(VLOOKUP($E227,'Sep 2015'!$D$1:$Z$500,3,FALSE)),"")</f>
        <v/>
      </c>
    </row>
    <row r="228" spans="1:109">
      <c r="A228" s="115">
        <v>122</v>
      </c>
      <c r="B228" s="2" t="s">
        <v>841</v>
      </c>
      <c r="C228" s="2" t="s">
        <v>510</v>
      </c>
      <c r="D228" s="2" t="s">
        <v>76</v>
      </c>
      <c r="E228" s="2" t="s">
        <v>346</v>
      </c>
      <c r="F228" s="2" t="s">
        <v>496</v>
      </c>
      <c r="G228" s="21" t="s">
        <v>347</v>
      </c>
      <c r="H228" s="21" t="str">
        <f>IFERROR(VLOOKUP($E228,'Wayne Master'!$B$1:$C$315,2,FALSE),"not on master")</f>
        <v>P0770593</v>
      </c>
      <c r="I228" s="11" t="s">
        <v>2072</v>
      </c>
      <c r="J228" s="3">
        <v>42425</v>
      </c>
      <c r="K228" s="2" t="s">
        <v>39</v>
      </c>
      <c r="L228" s="2" t="s">
        <v>389</v>
      </c>
      <c r="M228" s="2" t="s">
        <v>30</v>
      </c>
      <c r="N228" s="2" t="s">
        <v>31</v>
      </c>
      <c r="O228" s="2" t="s">
        <v>32</v>
      </c>
      <c r="P228" s="4">
        <v>16979</v>
      </c>
      <c r="Q228" s="4">
        <v>17655</v>
      </c>
      <c r="R228" s="4">
        <v>676</v>
      </c>
      <c r="S228" s="5">
        <v>11.42</v>
      </c>
      <c r="T228" s="4">
        <v>1014</v>
      </c>
      <c r="U228" s="4">
        <v>1393</v>
      </c>
      <c r="V228" s="4">
        <v>379</v>
      </c>
      <c r="W228" s="5">
        <v>22.66</v>
      </c>
      <c r="X228" s="5">
        <v>0</v>
      </c>
      <c r="Y228" s="14">
        <v>34.08</v>
      </c>
      <c r="Z228" s="14">
        <v>0</v>
      </c>
      <c r="AA228" s="14">
        <v>34.08</v>
      </c>
      <c r="AB228" s="4">
        <v>24580</v>
      </c>
      <c r="AC228" s="55"/>
      <c r="AD228" s="59">
        <f>SUM(AI228,AM228,AQ228,AU228,AY228,BC228,BG228,BK228,BO228,BS228,BW228,CA228)</f>
        <v>380.71000000000004</v>
      </c>
      <c r="AE228" s="59">
        <f>(Q228*0.0169)+(U228*0.0598)</f>
        <v>381.67089999999996</v>
      </c>
      <c r="AF228" s="102">
        <f>IFERROR(IFERROR(VLOOKUP($G228,'FPO034'!$J$9:$Q$196,7,FALSE),(VLOOKUP($H228,'FPO034'!$J$9:$Q$196,7,FALSE))),"No PO")</f>
        <v>331.6</v>
      </c>
      <c r="AG228" s="102">
        <f>IFERROR(IFERROR(VLOOKUP($G228,'FPO034'!$J$9:$Q$196,8,FALSE),(VLOOKUP($H228,'FPO034'!$J$9:$Q$196,8,FALSE))),"No PO")</f>
        <v>0</v>
      </c>
      <c r="AH228" s="102" t="str">
        <f>IF(AG228&lt;&gt;0,"No",IF(AD228&gt;AF228,"No",IF(AD228/AE228&lt;1,"--",IF(AD228/AE228&lt;1.02,"Maybe","No"))))</f>
        <v>No</v>
      </c>
      <c r="AI228" s="59">
        <f>IFERROR(VLOOKUP($E228,'Rev2 Aug 16'!$D$1:$Z$300,22,FALSE),"-")</f>
        <v>34.08</v>
      </c>
      <c r="AJ228" s="59" t="str">
        <f>IFERROR(VLOOKUP($E228,'Rev2 Aug 16'!$D$1:$Z$300,5,FALSE),"-")</f>
        <v>WAY2001H6AN</v>
      </c>
      <c r="AK228" s="59" t="str">
        <f>IFERROR(VLOOKUP(AJ228,'Paid Invoices'!$F$6:$I$381,3,FALSE),"")</f>
        <v/>
      </c>
      <c r="AL228" s="59" t="str">
        <f>IFERROR(VLOOKUP(AJ228,'Open Invoices'!$D$1:$E$3000,2,FALSE),"")</f>
        <v/>
      </c>
      <c r="AM228" s="59">
        <f>IFERROR(VLOOKUP($E228,'Rev2 July 16'!$D$1:$Z$300,22,FALSE),"-")</f>
        <v>118.27</v>
      </c>
      <c r="AN228" s="59" t="str">
        <f>IFERROR(VLOOKUP($E228,'Rev2 July 16'!$D$1:$Z$300,5,FALSE),"-")</f>
        <v>WAY2001G6AO</v>
      </c>
      <c r="AO228" s="59" t="str">
        <f>IFERROR(VLOOKUP(AN228,'Paid Invoices'!$F$6:$I$381,3,FALSE),"")</f>
        <v/>
      </c>
      <c r="AP228" s="59" t="str">
        <f>IFERROR(VLOOKUP(AN228,'Open Invoices'!$D$1:$E$3000,2,FALSE),"")</f>
        <v/>
      </c>
      <c r="AQ228" s="59">
        <f>IFERROR(VLOOKUP($E228,'Rev June 16'!$D$1:$Z$300,22,FALSE),"-")</f>
        <v>139.54</v>
      </c>
      <c r="AR228" s="59" t="str">
        <f>IFERROR(VLOOKUP($E228,'Rev June 16'!$D$1:$Z$300,4,FALSE),"-")</f>
        <v>WAY2001F6AN</v>
      </c>
      <c r="AS228" s="59" t="str">
        <f>IFERROR(VLOOKUP(AR228,'Paid Invoices'!$F$6:$I$381,3,FALSE),"")</f>
        <v/>
      </c>
      <c r="AT228" s="59" t="str">
        <f>IFERROR(VLOOKUP(AR228,'Open Invoices'!$D$1:$E$3000,2,FALSE),"")</f>
        <v/>
      </c>
      <c r="AU228" s="59">
        <f>IFERROR(VLOOKUP($E228,'May 2016'!$D$1:$Z$300,22,FALSE),"-")</f>
        <v>30.47</v>
      </c>
      <c r="AV228" s="59" t="str">
        <f>IFERROR(VLOOKUP($E228,'May 2016'!$D$1:$Z$300,4,FALSE),"-")</f>
        <v>WAY2001E6AM</v>
      </c>
      <c r="AW228" s="59" t="str">
        <f>IFERROR(VLOOKUP(AV228,'Paid Invoices'!$F$6:$I$381,3,FALSE),"")</f>
        <v/>
      </c>
      <c r="AX228" s="59" t="str">
        <f>IFERROR(VLOOKUP(AV228,'Open Invoices'!$D$1:$E$3000,2,FALSE),"")</f>
        <v/>
      </c>
      <c r="AY228" s="59">
        <f>IFERROR(VLOOKUP($E228,'Apr 2016'!$D$1:$Z$300,22,FALSE),"-")</f>
        <v>34.090000000000003</v>
      </c>
      <c r="AZ228" s="59" t="str">
        <f>IFERROR(VLOOKUP($E228,'Apr 2016'!$D$1:$Z$300,4,FALSE),"-")</f>
        <v>WAY2001D6AM</v>
      </c>
      <c r="BA228" s="59" t="str">
        <f>IFERROR(VLOOKUP(AZ228,'Paid Invoices'!$F$6:$I$381,3,FALSE),"")</f>
        <v/>
      </c>
      <c r="BB228" s="59" t="str">
        <f>IFERROR(VLOOKUP(AZ228,'Open Invoices'!$D$1:$E$3000,2,FALSE),"")</f>
        <v/>
      </c>
      <c r="BC228" s="59">
        <f>IFERROR(VLOOKUP($E228,'Mar 2016'!$D$1:$Z$300,22,FALSE),"-")</f>
        <v>24.26</v>
      </c>
      <c r="BD228" s="59" t="str">
        <f>IFERROR(VLOOKUP($E228,'Mar 2016'!$D$1:$Z$300,4,FALSE),"-")</f>
        <v>WAY2001C6AH</v>
      </c>
      <c r="BE228" s="59" t="str">
        <f>IFERROR(VLOOKUP(BD228,'Paid Invoices'!$F$6:$I$381,3,FALSE),"")</f>
        <v/>
      </c>
      <c r="BF228" s="59" t="str">
        <f>IFERROR(VLOOKUP(BD228,'Open Invoices'!$D$1:$E$3000,2,FALSE),"")</f>
        <v/>
      </c>
      <c r="BG228" s="59" t="str">
        <f>IFERROR(VLOOKUP($E228,'Feb 2016'!$D$1:$Z$300,22,FALSE),"-")</f>
        <v>-</v>
      </c>
      <c r="BH228" s="59" t="str">
        <f>IFERROR(VLOOKUP($E228,'Feb 2016'!$D$1:$Z$300,4,FALSE),"-")</f>
        <v>-</v>
      </c>
      <c r="BI228" s="59" t="str">
        <f>IFERROR(VLOOKUP(BH228,'Paid Invoices'!$F$6:$I$381,3,FALSE),"")</f>
        <v/>
      </c>
      <c r="BJ228" s="59" t="str">
        <f>IFERROR(VLOOKUP(BH228,'Open Invoices'!$D$1:$E$3000,2,FALSE),"")</f>
        <v/>
      </c>
      <c r="BK228" s="59" t="str">
        <f>IFERROR(VLOOKUP($E228,'Jan 2016'!$D$1:$Z$300,22,FALSE),"-")</f>
        <v>-</v>
      </c>
      <c r="BL228" s="59" t="str">
        <f>IFERROR(VLOOKUP($E228,'Jan 2016'!$D$1:$Z$300,4,FALSE),"-")</f>
        <v>-</v>
      </c>
      <c r="BM228" s="59" t="str">
        <f>IFERROR(VLOOKUP(BL228,'Paid Invoices'!$F$6:$I$381,3,FALSE),"")</f>
        <v/>
      </c>
      <c r="BN228" s="59" t="str">
        <f>IFERROR(VLOOKUP(BL228,'Open Invoices'!$D$1:$E$3000,2,FALSE),"")</f>
        <v/>
      </c>
      <c r="BO228" s="59" t="str">
        <f>IFERROR(VLOOKUP($E228,'Dec 2015'!$D$1:$Z$300,22,FALSE),"-")</f>
        <v>-</v>
      </c>
      <c r="BP228" s="59" t="str">
        <f>IFERROR(VLOOKUP($E228,'Dec 2015'!$D$1:$Z$300,4,FALSE),"-")</f>
        <v>-</v>
      </c>
      <c r="BQ228" s="59" t="str">
        <f>IFERROR(VLOOKUP(BP228,'Paid Invoices'!$F$6:$I$381,3,FALSE),"")</f>
        <v/>
      </c>
      <c r="BR228" s="59" t="str">
        <f>IFERROR(VLOOKUP(BP228,'Open Invoices'!$D$1:$E$3000,2,FALSE),"")</f>
        <v/>
      </c>
      <c r="BS228" s="59" t="str">
        <f>IFERROR(VLOOKUP($E228,'Nov 2015'!$D$1:$Z$300,22,FALSE),"-")</f>
        <v>-</v>
      </c>
      <c r="BT228" s="59" t="str">
        <f>IFERROR(VLOOKUP($E228,'Nov 2015'!$D$1:$Z$300,4,FALSE),"-")</f>
        <v>-</v>
      </c>
      <c r="BU228" s="59" t="str">
        <f>IFERROR(VLOOKUP(BT228,'Paid Invoices'!$F$6:$I$381,3,FALSE),"")</f>
        <v/>
      </c>
      <c r="BV228" s="59" t="str">
        <f>IFERROR(VLOOKUP(BT228,'Open Invoices'!$D$1:$E$3000,2,FALSE),"")</f>
        <v/>
      </c>
      <c r="BW228" s="59" t="str">
        <f>IFERROR(VLOOKUP($E228,'Oct 2015'!$D$1:$Z$300,22,FALSE),"-")</f>
        <v>-</v>
      </c>
      <c r="BX228" s="59" t="str">
        <f>IFERROR(VLOOKUP($E228,'Oct 2015'!$D$1:$Z$300,4,FALSE),"-")</f>
        <v>-</v>
      </c>
      <c r="BY228" s="59" t="str">
        <f>IFERROR(VLOOKUP(BX228,'Paid Invoices'!$F$6:$I$381,3,FALSE),"")</f>
        <v/>
      </c>
      <c r="BZ228" s="59" t="str">
        <f>IFERROR(VLOOKUP(BX228,'Open Invoices'!$D$1:$E$3000,2,FALSE),"")</f>
        <v/>
      </c>
      <c r="CA228" s="59" t="str">
        <f>IFERROR(VLOOKUP($E228,'Sep 2015'!$D$1:$Z$300,22,FALSE),"-")</f>
        <v>-</v>
      </c>
      <c r="CB228" s="59" t="str">
        <f>IFERROR(VLOOKUP($E228,'Sep 2015'!$D$1:$Z$300,4,FALSE),"-")</f>
        <v>-</v>
      </c>
      <c r="CC228" s="59" t="str">
        <f>IFERROR(VLOOKUP(CB228,'Paid Invoices'!$F$6:$I$381,3,FALSE),"")</f>
        <v/>
      </c>
      <c r="CD228" s="59" t="str">
        <f>IFERROR(VLOOKUP(CB228,'Open Invoices'!$D$1:$E$3000,2,FALSE),"")</f>
        <v/>
      </c>
      <c r="CE228" s="52"/>
      <c r="CF228" s="52" t="s">
        <v>2115</v>
      </c>
      <c r="CG228" s="49" t="str">
        <f>IFERROR(IFERROR(VLOOKUP($E228,'Asset Group  All Assets'!$B$1:$C$500,2,FALSE),(VLOOKUP($E228,'Missing-WSU-POs'!$B$1:$D$500,3,FALSE))),"?")</f>
        <v>P0770593</v>
      </c>
      <c r="CH228" s="31" t="str">
        <f>IF(G228="","",G228)</f>
        <v>P0770593</v>
      </c>
      <c r="CI228" s="31" t="str">
        <f>IF(CG228=CH228,"","Wrong PO")</f>
        <v/>
      </c>
      <c r="CJ228" s="29" t="str">
        <f>IFERROR(IF(VLOOKUP($E228,'Org July 2016 '!$D$1:$Z$500,3,FALSE)=G228,"-","Wrong PO"),"new")</f>
        <v>Wrong PO</v>
      </c>
      <c r="CK228" s="32">
        <f>IF(CJ228="wrong PO",(VLOOKUP($E228,'Org July 2016 '!$D$1:$Z$500,3,FALSE)),"")</f>
        <v>0</v>
      </c>
      <c r="CL228" s="29" t="str">
        <f>IFERROR(IF(VLOOKUP($E228,'Org June 2016 '!$D$1:$Z$500,3,FALSE)=G228,"-","Wrong PO"),"new")</f>
        <v>Wrong PO</v>
      </c>
      <c r="CM228" s="32">
        <f>IF(CL228="wrong PO",(VLOOKUP($E228,'Org June 2016 '!$D$1:$Z$500,3,FALSE)),"")</f>
        <v>0</v>
      </c>
      <c r="CN228" s="29" t="str">
        <f>IFERROR(IF(VLOOKUP($E228,'May 2016'!D122:Z621,3,FALSE)=G228,"-","Wrong PO"),"new")</f>
        <v>new</v>
      </c>
      <c r="CO228" s="32" t="str">
        <f>IF(CN228="wrong PO",(VLOOKUP($E228,'May 2016'!D122:Z621,3,FALSE)),"")</f>
        <v/>
      </c>
      <c r="CP228" s="29" t="str">
        <f>IFERROR(IF(VLOOKUP($E228,'Apr 2016'!$D$1:$Z$500,3,FALSE)=G228,"-","Wrong PO"),"new")</f>
        <v>-</v>
      </c>
      <c r="CQ228" s="32" t="str">
        <f>IF(CP228="wrong PO",(VLOOKUP($E228,'Apr 2016'!$D$1:$Z$500,3,FALSE)),"")</f>
        <v/>
      </c>
      <c r="CR228" s="32" t="str">
        <f>IFERROR(IF(VLOOKUP($E228,'Mar 2016'!$D$1:$Z$500,3,FALSE)=G228,"-","Wrong PO"),"new")</f>
        <v>-</v>
      </c>
      <c r="CS228" s="32" t="str">
        <f>IF(CP228="wrong PO",(VLOOKUP($E228,'Mar 2016'!$D$1:$Z$500,3,FALSE)),"")</f>
        <v/>
      </c>
      <c r="CT228" s="32" t="str">
        <f>IFERROR(IF(VLOOKUP($E228,'Feb 2016'!$D$1:$Z$500,3,FALSE)=G228,"-","Wrong PO"),"new")</f>
        <v>new</v>
      </c>
      <c r="CU228" s="32" t="str">
        <f>IF(CP228="wrong PO",(VLOOKUP($E228,'Feb 2016'!$D$1:$Z$500,3,FALSE)),"")</f>
        <v/>
      </c>
      <c r="CV228" s="29" t="str">
        <f>IFERROR(IF(VLOOKUP($E228,'Jan 2016'!$D$1:$Z$500,3,FALSE)=G228,"-","Wrong PO"),"new")</f>
        <v>new</v>
      </c>
      <c r="CW228" s="32" t="str">
        <f>IF(CV228="wrong PO",(VLOOKUP($E228,'Jan 2016'!$D$1:$Z$500,3,FALSE)),"")</f>
        <v/>
      </c>
      <c r="CX228" s="29" t="str">
        <f>IFERROR(IF(VLOOKUP($E228,'Dec 2015'!$D$1:$Z$500,3,FALSE)=G228,"-","Wrong PO"),"new")</f>
        <v>new</v>
      </c>
      <c r="CY228" s="32" t="str">
        <f>IF(CX228="wrong PO",(VLOOKUP($E228,'Dec 2015'!$D$1:$Z$500,3,FALSE)),"")</f>
        <v/>
      </c>
      <c r="CZ228" s="29" t="str">
        <f>IFERROR(IF(VLOOKUP($E228,'Nov 2015'!$D$1:$Z$500,3,FALSE)=G228,"-","Wrong PO"),"new")</f>
        <v>new</v>
      </c>
      <c r="DA228" s="32" t="str">
        <f>IF(CZ228="wrong PO",(VLOOKUP($E228,'Nov 2015'!$D$1:$Z$500,3,FALSE)),"")</f>
        <v/>
      </c>
      <c r="DB228" s="29" t="str">
        <f>IFERROR(IF(VLOOKUP($E228,'Oct 2015'!$D$1:$Z$500,3,FALSE)=G228,"-","Wrong PO"),"new")</f>
        <v>new</v>
      </c>
      <c r="DC228" s="32" t="str">
        <f>IF(DB228="wrong PO",(VLOOKUP($E228,'Oct 2015'!$D$1:$Z$500,3,FALSE)),"")</f>
        <v/>
      </c>
      <c r="DD228" s="29" t="str">
        <f>IFERROR(IF(VLOOKUP($E228,'Sep 2015'!$D$1:$Z$500,3,FALSE)=G228,"-","Wrong PO"),"new")</f>
        <v>new</v>
      </c>
      <c r="DE228" s="32" t="str">
        <f>IF(DD228="wrong PO",(VLOOKUP($E228,'Sep 2015'!$D$1:$Z$500,3,FALSE)),"")</f>
        <v/>
      </c>
    </row>
    <row r="229" spans="1:109">
      <c r="A229" s="115">
        <v>133</v>
      </c>
      <c r="B229" s="2" t="s">
        <v>841</v>
      </c>
      <c r="C229" s="2" t="s">
        <v>510</v>
      </c>
      <c r="D229" s="2" t="s">
        <v>472</v>
      </c>
      <c r="E229" s="2" t="s">
        <v>276</v>
      </c>
      <c r="F229" s="2" t="s">
        <v>539</v>
      </c>
      <c r="G229" s="21" t="s">
        <v>131</v>
      </c>
      <c r="H229" s="21" t="str">
        <f>IFERROR(VLOOKUP($E229,'Wayne Master'!$B$1:$C$315,2,FALSE),"not on master")</f>
        <v>P0770679</v>
      </c>
      <c r="I229" s="11" t="s">
        <v>2069</v>
      </c>
      <c r="J229" s="3">
        <v>42158</v>
      </c>
      <c r="K229" s="2" t="s">
        <v>28</v>
      </c>
      <c r="L229" s="2" t="s">
        <v>29</v>
      </c>
      <c r="M229" s="2" t="s">
        <v>30</v>
      </c>
      <c r="N229" s="2" t="s">
        <v>31</v>
      </c>
      <c r="O229" s="2" t="s">
        <v>382</v>
      </c>
      <c r="P229" s="4">
        <v>31726</v>
      </c>
      <c r="Q229" s="4">
        <v>36555</v>
      </c>
      <c r="R229" s="4">
        <v>4829</v>
      </c>
      <c r="S229" s="5">
        <v>81.61</v>
      </c>
      <c r="T229" s="4">
        <v>0</v>
      </c>
      <c r="U229" s="4">
        <v>0</v>
      </c>
      <c r="V229" s="4">
        <v>0</v>
      </c>
      <c r="W229" s="5">
        <v>0</v>
      </c>
      <c r="X229" s="5">
        <v>0</v>
      </c>
      <c r="Y229" s="14">
        <v>81.61</v>
      </c>
      <c r="Z229" s="14">
        <v>0</v>
      </c>
      <c r="AA229" s="14">
        <v>81.61</v>
      </c>
      <c r="AB229" s="4">
        <v>24580</v>
      </c>
      <c r="AC229" s="55"/>
      <c r="AD229" s="59">
        <f>SUM(AI229,AM229,AQ229,AU229,AY229,BC229,BG229,BK229,BO229,BS229,BW229,CA229)</f>
        <v>1775.35</v>
      </c>
      <c r="AE229" s="59">
        <f>(Q229*0.0169)+(U229*0.0598)</f>
        <v>617.77949999999998</v>
      </c>
      <c r="AF229" s="102">
        <f>IFERROR(IFERROR(VLOOKUP($G229,'FPO034'!$J$9:$Q$196,7,FALSE),(VLOOKUP($H229,'FPO034'!$J$9:$Q$196,7,FALSE))),"No PO")</f>
        <v>6337.96</v>
      </c>
      <c r="AG229" s="102">
        <f>IFERROR(IFERROR(VLOOKUP($G229,'FPO034'!$J$9:$Q$196,8,FALSE),(VLOOKUP($H229,'FPO034'!$J$9:$Q$196,8,FALSE))),"No PO")</f>
        <v>0</v>
      </c>
      <c r="AH229" s="102" t="str">
        <f>IF(AG229&lt;&gt;0,"No",IF(AD229&gt;AF229,"No",IF(AD229/AE229&lt;1,"--",IF(AD229/AE229&lt;1.02,"Maybe","No"))))</f>
        <v>No</v>
      </c>
      <c r="AI229" s="59">
        <f>IFERROR(VLOOKUP($E229,'Rev2 Aug 16'!$D$1:$Z$300,22,FALSE),"-")</f>
        <v>81.61</v>
      </c>
      <c r="AJ229" s="59" t="str">
        <f>IFERROR(VLOOKUP($E229,'Rev2 Aug 16'!$D$1:$Z$300,5,FALSE),"-")</f>
        <v>WAY2001H6AQ</v>
      </c>
      <c r="AK229" s="59" t="str">
        <f>IFERROR(VLOOKUP(AJ229,'Paid Invoices'!$F$6:$I$381,3,FALSE),"")</f>
        <v/>
      </c>
      <c r="AL229" s="59" t="str">
        <f>IFERROR(VLOOKUP(AJ229,'Open Invoices'!$D$1:$E$3000,2,FALSE),"")</f>
        <v/>
      </c>
      <c r="AM229" s="59">
        <f>IFERROR(VLOOKUP($E229,'Rev2 July 16'!$D$1:$Z$300,22,FALSE),"-")</f>
        <v>382.7</v>
      </c>
      <c r="AN229" s="59" t="str">
        <f>IFERROR(VLOOKUP($E229,'Rev2 July 16'!$D$1:$Z$300,5,FALSE),"-")</f>
        <v>WAY2001G6AR</v>
      </c>
      <c r="AO229" s="59" t="str">
        <f>IFERROR(VLOOKUP(AN229,'Paid Invoices'!$F$6:$I$381,3,FALSE),"")</f>
        <v/>
      </c>
      <c r="AP229" s="59" t="str">
        <f>IFERROR(VLOOKUP(AN229,'Open Invoices'!$D$1:$E$3000,2,FALSE),"")</f>
        <v/>
      </c>
      <c r="AQ229" s="59">
        <f>IFERROR(VLOOKUP($E229,'Rev June 16'!$D$1:$Z$300,22,FALSE),"-")</f>
        <v>685.97</v>
      </c>
      <c r="AR229" s="59" t="str">
        <f>IFERROR(VLOOKUP($E229,'Rev June 16'!$D$1:$Z$300,4,FALSE),"-")</f>
        <v>WAY2001F6AQ</v>
      </c>
      <c r="AS229" s="59" t="str">
        <f>IFERROR(VLOOKUP(AR229,'Paid Invoices'!$F$6:$I$381,3,FALSE),"")</f>
        <v/>
      </c>
      <c r="AT229" s="59" t="str">
        <f>IFERROR(VLOOKUP(AR229,'Open Invoices'!$D$1:$E$3000,2,FALSE),"")</f>
        <v/>
      </c>
      <c r="AU229" s="59">
        <f>IFERROR(VLOOKUP($E229,'May 2016'!$D$1:$Z$300,22,FALSE),"-")</f>
        <v>86.11</v>
      </c>
      <c r="AV229" s="59" t="str">
        <f>IFERROR(VLOOKUP($E229,'May 2016'!$D$1:$Z$300,4,FALSE),"-")</f>
        <v>WAY2001E6AP</v>
      </c>
      <c r="AW229" s="59" t="str">
        <f>IFERROR(VLOOKUP(AV229,'Paid Invoices'!$F$6:$I$381,3,FALSE),"")</f>
        <v/>
      </c>
      <c r="AX229" s="59" t="str">
        <f>IFERROR(VLOOKUP(AV229,'Open Invoices'!$D$1:$E$3000,2,FALSE),"")</f>
        <v/>
      </c>
      <c r="AY229" s="59">
        <f>IFERROR(VLOOKUP($E229,'Apr 2016'!$D$1:$Z$300,22,FALSE),"-")</f>
        <v>100.99</v>
      </c>
      <c r="AZ229" s="59" t="str">
        <f>IFERROR(VLOOKUP($E229,'Apr 2016'!$D$1:$Z$300,4,FALSE),"-")</f>
        <v>WAY2001D6AP</v>
      </c>
      <c r="BA229" s="59" t="str">
        <f>IFERROR(VLOOKUP(AZ229,'Paid Invoices'!$F$6:$I$381,3,FALSE),"")</f>
        <v/>
      </c>
      <c r="BB229" s="59" t="str">
        <f>IFERROR(VLOOKUP(AZ229,'Open Invoices'!$D$1:$E$3000,2,FALSE),"")</f>
        <v/>
      </c>
      <c r="BC229" s="59">
        <f>IFERROR(VLOOKUP($E229,'Mar 2016'!$D$1:$Z$300,22,FALSE),"-")</f>
        <v>56.07</v>
      </c>
      <c r="BD229" s="59" t="str">
        <f>IFERROR(VLOOKUP($E229,'Mar 2016'!$D$1:$Z$300,4,FALSE),"-")</f>
        <v>WAY2001C6AK</v>
      </c>
      <c r="BE229" s="59" t="str">
        <f>IFERROR(VLOOKUP(BD229,'Paid Invoices'!$F$6:$I$381,3,FALSE),"")</f>
        <v/>
      </c>
      <c r="BF229" s="59" t="str">
        <f>IFERROR(VLOOKUP(BD229,'Open Invoices'!$D$1:$E$3000,2,FALSE),"")</f>
        <v/>
      </c>
      <c r="BG229" s="59">
        <f>IFERROR(VLOOKUP($E229,'Feb 2016'!$D$1:$Z$300,22,FALSE),"-")</f>
        <v>52.9</v>
      </c>
      <c r="BH229" s="59" t="str">
        <f>IFERROR(VLOOKUP($E229,'Feb 2016'!$D$1:$Z$300,4,FALSE),"-")</f>
        <v>WAY2001B6AG</v>
      </c>
      <c r="BI229" s="59" t="str">
        <f>IFERROR(VLOOKUP(BH229,'Paid Invoices'!$F$6:$I$381,3,FALSE),"")</f>
        <v/>
      </c>
      <c r="BJ229" s="59" t="str">
        <f>IFERROR(VLOOKUP(BH229,'Open Invoices'!$D$1:$E$3000,2,FALSE),"")</f>
        <v/>
      </c>
      <c r="BK229" s="59">
        <f>IFERROR(VLOOKUP($E229,'Jan 2016'!$D$1:$Z$300,22,FALSE),"-")</f>
        <v>329</v>
      </c>
      <c r="BL229" s="59" t="str">
        <f>IFERROR(VLOOKUP($E229,'Jan 2016'!$D$1:$Z$300,4,FALSE),"-")</f>
        <v>WAY2001A6AV</v>
      </c>
      <c r="BM229" s="59" t="str">
        <f>IFERROR(VLOOKUP(BL229,'Paid Invoices'!$F$6:$I$381,3,FALSE),"")</f>
        <v/>
      </c>
      <c r="BN229" s="59" t="str">
        <f>IFERROR(VLOOKUP(BL229,'Open Invoices'!$D$1:$E$3000,2,FALSE),"")</f>
        <v/>
      </c>
      <c r="BO229" s="59" t="str">
        <f>IFERROR(VLOOKUP($E229,'Dec 2015'!$D$1:$Z$300,22,FALSE),"-")</f>
        <v>-</v>
      </c>
      <c r="BP229" s="59" t="str">
        <f>IFERROR(VLOOKUP($E229,'Dec 2015'!$D$1:$Z$300,4,FALSE),"-")</f>
        <v>-</v>
      </c>
      <c r="BQ229" s="59" t="str">
        <f>IFERROR(VLOOKUP(BP229,'Paid Invoices'!$F$6:$I$381,3,FALSE),"")</f>
        <v/>
      </c>
      <c r="BR229" s="59" t="str">
        <f>IFERROR(VLOOKUP(BP229,'Open Invoices'!$D$1:$E$3000,2,FALSE),"")</f>
        <v/>
      </c>
      <c r="BS229" s="59">
        <f>IFERROR(VLOOKUP($E229,'Nov 2015'!$D$1:$Z$300,22,FALSE),"-")</f>
        <v>0</v>
      </c>
      <c r="BT229" s="59" t="str">
        <f>IFERROR(VLOOKUP($E229,'Nov 2015'!$D$1:$Z$300,4,FALSE),"-")</f>
        <v>WAY2001K5A</v>
      </c>
      <c r="BU229" s="59" t="str">
        <f>IFERROR(VLOOKUP(BT229,'Paid Invoices'!$F$6:$I$381,3,FALSE),"")</f>
        <v/>
      </c>
      <c r="BV229" s="59" t="str">
        <f>IFERROR(VLOOKUP(BT229,'Open Invoices'!$D$1:$E$3000,2,FALSE),"")</f>
        <v/>
      </c>
      <c r="BW229" s="59" t="str">
        <f>IFERROR(VLOOKUP($E229,'Oct 2015'!$D$1:$Z$300,22,FALSE),"-")</f>
        <v>-</v>
      </c>
      <c r="BX229" s="59" t="str">
        <f>IFERROR(VLOOKUP($E229,'Oct 2015'!$D$1:$Z$300,4,FALSE),"-")</f>
        <v>-</v>
      </c>
      <c r="BY229" s="59" t="str">
        <f>IFERROR(VLOOKUP(BX229,'Paid Invoices'!$F$6:$I$381,3,FALSE),"")</f>
        <v/>
      </c>
      <c r="BZ229" s="59" t="str">
        <f>IFERROR(VLOOKUP(BX229,'Open Invoices'!$D$1:$E$3000,2,FALSE),"")</f>
        <v/>
      </c>
      <c r="CA229" s="59" t="str">
        <f>IFERROR(VLOOKUP($E229,'Sep 2015'!$D$1:$Z$300,22,FALSE),"-")</f>
        <v>-</v>
      </c>
      <c r="CB229" s="59" t="str">
        <f>IFERROR(VLOOKUP($E229,'Sep 2015'!$D$1:$Z$300,4,FALSE),"-")</f>
        <v>-</v>
      </c>
      <c r="CC229" s="59" t="str">
        <f>IFERROR(VLOOKUP(CB229,'Paid Invoices'!$F$6:$I$381,3,FALSE),"")</f>
        <v/>
      </c>
      <c r="CD229" s="59" t="str">
        <f>IFERROR(VLOOKUP(CB229,'Open Invoices'!$D$1:$E$3000,2,FALSE),"")</f>
        <v/>
      </c>
      <c r="CE229" s="52"/>
      <c r="CF229" s="52" t="s">
        <v>2115</v>
      </c>
      <c r="CG229" s="49" t="str">
        <f>IFERROR(IFERROR(VLOOKUP($E229,'Asset Group  All Assets'!$B$1:$C$500,2,FALSE),(VLOOKUP($E229,'Missing-WSU-POs'!$B$1:$D$500,3,FALSE))),"?")</f>
        <v>P0770679</v>
      </c>
      <c r="CH229" s="31" t="str">
        <f>IF(G229="","",G229)</f>
        <v>P0770679</v>
      </c>
      <c r="CI229" s="31" t="str">
        <f>IF(CG229=CH229,"","Wrong PO")</f>
        <v/>
      </c>
      <c r="CJ229" s="29" t="str">
        <f>IFERROR(IF(VLOOKUP($E229,'Org July 2016 '!$D$1:$Z$500,3,FALSE)=G229,"-","Wrong PO"),"new")</f>
        <v>Wrong PO</v>
      </c>
      <c r="CK229" s="32">
        <f>IF(CJ229="wrong PO",(VLOOKUP($E229,'Org July 2016 '!$D$1:$Z$500,3,FALSE)),"")</f>
        <v>0</v>
      </c>
      <c r="CL229" s="29" t="str">
        <f>IFERROR(IF(VLOOKUP($E229,'Org June 2016 '!$D$1:$Z$500,3,FALSE)=G229,"-","Wrong PO"),"new")</f>
        <v>Wrong PO</v>
      </c>
      <c r="CM229" s="32">
        <f>IF(CL229="wrong PO",(VLOOKUP($E229,'Org June 2016 '!$D$1:$Z$500,3,FALSE)),"")</f>
        <v>0</v>
      </c>
      <c r="CN229" s="29" t="str">
        <f>IFERROR(IF(VLOOKUP($E229,'May 2016'!D133:Z632,3,FALSE)=G229,"-","Wrong PO"),"new")</f>
        <v>new</v>
      </c>
      <c r="CO229" s="32" t="str">
        <f>IF(CN229="wrong PO",(VLOOKUP($E229,'May 2016'!D133:Z632,3,FALSE)),"")</f>
        <v/>
      </c>
      <c r="CP229" s="29" t="str">
        <f>IFERROR(IF(VLOOKUP($E229,'Apr 2016'!$D$1:$Z$500,3,FALSE)=G229,"-","Wrong PO"),"new")</f>
        <v>-</v>
      </c>
      <c r="CQ229" s="32" t="str">
        <f>IF(CP229="wrong PO",(VLOOKUP($E229,'Apr 2016'!$D$1:$Z$500,3,FALSE)),"")</f>
        <v/>
      </c>
      <c r="CR229" s="32" t="str">
        <f>IFERROR(IF(VLOOKUP($E229,'Mar 2016'!$D$1:$Z$500,3,FALSE)=G229,"-","Wrong PO"),"new")</f>
        <v>-</v>
      </c>
      <c r="CS229" s="32" t="str">
        <f>IF(CP229="wrong PO",(VLOOKUP($E229,'Mar 2016'!$D$1:$Z$500,3,FALSE)),"")</f>
        <v/>
      </c>
      <c r="CT229" s="32" t="str">
        <f>IFERROR(IF(VLOOKUP($E229,'Feb 2016'!$D$1:$Z$500,3,FALSE)=G229,"-","Wrong PO"),"new")</f>
        <v>-</v>
      </c>
      <c r="CU229" s="32" t="str">
        <f>IF(CP229="wrong PO",(VLOOKUP($E229,'Feb 2016'!$D$1:$Z$500,3,FALSE)),"")</f>
        <v/>
      </c>
      <c r="CV229" s="29" t="str">
        <f>IFERROR(IF(VLOOKUP($E229,'Jan 2016'!$D$1:$Z$500,3,FALSE)=G229,"-","Wrong PO"),"new")</f>
        <v>-</v>
      </c>
      <c r="CW229" s="32" t="str">
        <f>IF(CV229="wrong PO",(VLOOKUP($E229,'Jan 2016'!$D$1:$Z$500,3,FALSE)),"")</f>
        <v/>
      </c>
      <c r="CX229" s="29" t="str">
        <f>IFERROR(IF(VLOOKUP($E229,'Dec 2015'!$D$1:$Z$500,3,FALSE)=G229,"-","Wrong PO"),"new")</f>
        <v>new</v>
      </c>
      <c r="CY229" s="32" t="str">
        <f>IF(CX229="wrong PO",(VLOOKUP($E229,'Dec 2015'!$D$1:$Z$500,3,FALSE)),"")</f>
        <v/>
      </c>
      <c r="CZ229" s="29" t="str">
        <f>IFERROR(IF(VLOOKUP($E229,'Nov 2015'!$D$1:$Z$500,3,FALSE)=G229,"-","Wrong PO"),"new")</f>
        <v>-</v>
      </c>
      <c r="DA229" s="32" t="str">
        <f>IF(CZ229="wrong PO",(VLOOKUP($E229,'Nov 2015'!$D$1:$Z$500,3,FALSE)),"")</f>
        <v/>
      </c>
      <c r="DB229" s="29" t="str">
        <f>IFERROR(IF(VLOOKUP($E229,'Oct 2015'!$D$1:$Z$500,3,FALSE)=G229,"-","Wrong PO"),"new")</f>
        <v>new</v>
      </c>
      <c r="DC229" s="32" t="str">
        <f>IF(DB229="wrong PO",(VLOOKUP($E229,'Oct 2015'!$D$1:$Z$500,3,FALSE)),"")</f>
        <v/>
      </c>
      <c r="DD229" s="29" t="str">
        <f>IFERROR(IF(VLOOKUP($E229,'Sep 2015'!$D$1:$Z$500,3,FALSE)=G229,"-","Wrong PO"),"new")</f>
        <v>new</v>
      </c>
      <c r="DE229" s="32" t="str">
        <f>IF(DD229="wrong PO",(VLOOKUP($E229,'Sep 2015'!$D$1:$Z$500,3,FALSE)),"")</f>
        <v/>
      </c>
    </row>
    <row r="230" spans="1:109">
      <c r="A230" s="115">
        <v>145</v>
      </c>
      <c r="B230" s="2" t="s">
        <v>841</v>
      </c>
      <c r="C230" s="2" t="s">
        <v>510</v>
      </c>
      <c r="D230" s="2" t="s">
        <v>76</v>
      </c>
      <c r="E230" s="2" t="s">
        <v>342</v>
      </c>
      <c r="F230" s="2" t="s">
        <v>543</v>
      </c>
      <c r="G230" s="21" t="s">
        <v>343</v>
      </c>
      <c r="H230" s="21" t="str">
        <f>IFERROR(VLOOKUP($E230,'Wayne Master'!$B$1:$C$315,2,FALSE),"not on master")</f>
        <v>P0771212</v>
      </c>
      <c r="I230" s="11" t="s">
        <v>2067</v>
      </c>
      <c r="J230" s="3">
        <v>42382</v>
      </c>
      <c r="K230" s="2" t="s">
        <v>39</v>
      </c>
      <c r="L230" s="2" t="s">
        <v>544</v>
      </c>
      <c r="M230" s="2" t="s">
        <v>30</v>
      </c>
      <c r="N230" s="2" t="s">
        <v>31</v>
      </c>
      <c r="O230" s="2" t="s">
        <v>32</v>
      </c>
      <c r="P230" s="4">
        <v>24894</v>
      </c>
      <c r="Q230" s="4">
        <v>27335</v>
      </c>
      <c r="R230" s="4">
        <v>2441</v>
      </c>
      <c r="S230" s="5">
        <v>41.25</v>
      </c>
      <c r="T230" s="4">
        <v>15838</v>
      </c>
      <c r="U230" s="4">
        <v>17137</v>
      </c>
      <c r="V230" s="4">
        <v>1299</v>
      </c>
      <c r="W230" s="5">
        <v>77.680000000000007</v>
      </c>
      <c r="X230" s="5">
        <v>0</v>
      </c>
      <c r="Y230" s="14">
        <v>118.93</v>
      </c>
      <c r="Z230" s="14">
        <v>0</v>
      </c>
      <c r="AA230" s="14">
        <v>118.93</v>
      </c>
      <c r="AB230" s="4">
        <v>24580</v>
      </c>
      <c r="AC230" s="55"/>
      <c r="AD230" s="59">
        <f>SUM(AI230,AM230,AQ230,AU230,AY230,BC230,BG230,BK230,BO230,BS230,BW230,CA230)</f>
        <v>2060.9699999999998</v>
      </c>
      <c r="AE230" s="59">
        <f>(Q230*0.0169)+(U230*0.0598)</f>
        <v>1486.7540999999999</v>
      </c>
      <c r="AF230" s="102">
        <f>IFERROR(IFERROR(VLOOKUP($G230,'FPO034'!$J$9:$Q$196,7,FALSE),(VLOOKUP($H230,'FPO034'!$J$9:$Q$196,7,FALSE))),"No PO")</f>
        <v>2232.36</v>
      </c>
      <c r="AG230" s="102">
        <f>IFERROR(IFERROR(VLOOKUP($G230,'FPO034'!$J$9:$Q$196,8,FALSE),(VLOOKUP($H230,'FPO034'!$J$9:$Q$196,8,FALSE))),"No PO")</f>
        <v>0</v>
      </c>
      <c r="AH230" s="102" t="str">
        <f>IF(AG230&lt;&gt;0,"No",IF(AD230&gt;AF230,"No",IF(AD230/AE230&lt;1,"--",IF(AD230/AE230&lt;1.02,"Maybe","No"))))</f>
        <v>No</v>
      </c>
      <c r="AI230" s="59">
        <f>IFERROR(VLOOKUP($E230,'Rev2 Aug 16'!$D$1:$Z$300,22,FALSE),"-")</f>
        <v>118.93</v>
      </c>
      <c r="AJ230" s="59" t="str">
        <f>IFERROR(VLOOKUP($E230,'Rev2 Aug 16'!$D$1:$Z$300,5,FALSE),"-")</f>
        <v>WAY2001H6AS</v>
      </c>
      <c r="AK230" s="59" t="str">
        <f>IFERROR(VLOOKUP(AJ230,'Paid Invoices'!$F$6:$I$381,3,FALSE),"")</f>
        <v/>
      </c>
      <c r="AL230" s="59" t="str">
        <f>IFERROR(VLOOKUP(AJ230,'Open Invoices'!$D$1:$E$3000,2,FALSE),"")</f>
        <v/>
      </c>
      <c r="AM230" s="59">
        <f>IFERROR(VLOOKUP($E230,'Rev2 July 16'!$D$1:$Z$300,22,FALSE),"-")</f>
        <v>386.68</v>
      </c>
      <c r="AN230" s="59" t="str">
        <f>IFERROR(VLOOKUP($E230,'Rev2 July 16'!$D$1:$Z$300,5,FALSE),"-")</f>
        <v>WAY2001G6AT</v>
      </c>
      <c r="AO230" s="59" t="str">
        <f>IFERROR(VLOOKUP(AN230,'Paid Invoices'!$F$6:$I$381,3,FALSE),"")</f>
        <v/>
      </c>
      <c r="AP230" s="59" t="str">
        <f>IFERROR(VLOOKUP(AN230,'Open Invoices'!$D$1:$E$3000,2,FALSE),"")</f>
        <v/>
      </c>
      <c r="AQ230" s="59">
        <f>IFERROR(VLOOKUP($E230,'Rev June 16'!$D$1:$Z$300,22,FALSE),"-")</f>
        <v>403.2</v>
      </c>
      <c r="AR230" s="59" t="str">
        <f>IFERROR(VLOOKUP($E230,'Rev June 16'!$D$1:$Z$300,4,FALSE),"-")</f>
        <v>WAY2001F6AS</v>
      </c>
      <c r="AS230" s="59" t="str">
        <f>IFERROR(VLOOKUP(AR230,'Paid Invoices'!$F$6:$I$381,3,FALSE),"")</f>
        <v/>
      </c>
      <c r="AT230" s="59" t="str">
        <f>IFERROR(VLOOKUP(AR230,'Open Invoices'!$D$1:$E$3000,2,FALSE),"")</f>
        <v/>
      </c>
      <c r="AU230" s="59">
        <f>IFERROR(VLOOKUP($E230,'May 2016'!$D$1:$Z$300,22,FALSE),"-")</f>
        <v>394.65</v>
      </c>
      <c r="AV230" s="59" t="str">
        <f>IFERROR(VLOOKUP($E230,'May 2016'!$D$1:$Z$300,4,FALSE),"-")</f>
        <v>WAY2001E6AR</v>
      </c>
      <c r="AW230" s="59" t="str">
        <f>IFERROR(VLOOKUP(AV230,'Paid Invoices'!$F$6:$I$381,3,FALSE),"")</f>
        <v/>
      </c>
      <c r="AX230" s="59" t="str">
        <f>IFERROR(VLOOKUP(AV230,'Open Invoices'!$D$1:$E$3000,2,FALSE),"")</f>
        <v/>
      </c>
      <c r="AY230" s="59">
        <f>IFERROR(VLOOKUP($E230,'Apr 2016'!$D$1:$Z$300,22,FALSE),"-")</f>
        <v>310.95999999999998</v>
      </c>
      <c r="AZ230" s="59" t="str">
        <f>IFERROR(VLOOKUP($E230,'Apr 2016'!$D$1:$Z$300,4,FALSE),"-")</f>
        <v>WAY2001D6AR</v>
      </c>
      <c r="BA230" s="59" t="str">
        <f>IFERROR(VLOOKUP(AZ230,'Paid Invoices'!$F$6:$I$381,3,FALSE),"")</f>
        <v/>
      </c>
      <c r="BB230" s="59" t="str">
        <f>IFERROR(VLOOKUP(AZ230,'Open Invoices'!$D$1:$E$3000,2,FALSE),"")</f>
        <v/>
      </c>
      <c r="BC230" s="59">
        <f>IFERROR(VLOOKUP($E230,'Mar 2016'!$D$1:$Z$300,22,FALSE),"-")</f>
        <v>249.84</v>
      </c>
      <c r="BD230" s="59" t="str">
        <f>IFERROR(VLOOKUP($E230,'Mar 2016'!$D$1:$Z$300,4,FALSE),"-")</f>
        <v>WAY2001C6AM</v>
      </c>
      <c r="BE230" s="59" t="str">
        <f>IFERROR(VLOOKUP(BD230,'Paid Invoices'!$F$6:$I$381,3,FALSE),"")</f>
        <v/>
      </c>
      <c r="BF230" s="59" t="str">
        <f>IFERROR(VLOOKUP(BD230,'Open Invoices'!$D$1:$E$3000,2,FALSE),"")</f>
        <v/>
      </c>
      <c r="BG230" s="59">
        <f>IFERROR(VLOOKUP($E230,'Feb 2016'!$D$1:$Z$300,22,FALSE),"-")</f>
        <v>196.71</v>
      </c>
      <c r="BH230" s="59" t="str">
        <f>IFERROR(VLOOKUP($E230,'Feb 2016'!$D$1:$Z$300,4,FALSE),"-")</f>
        <v>WAY2001B6AI</v>
      </c>
      <c r="BI230" s="59" t="str">
        <f>IFERROR(VLOOKUP(BH230,'Paid Invoices'!$F$6:$I$381,3,FALSE),"")</f>
        <v/>
      </c>
      <c r="BJ230" s="59" t="str">
        <f>IFERROR(VLOOKUP(BH230,'Open Invoices'!$D$1:$E$3000,2,FALSE),"")</f>
        <v/>
      </c>
      <c r="BK230" s="59">
        <f>IFERROR(VLOOKUP($E230,'Jan 2016'!$D$1:$Z$300,22,FALSE),"-")</f>
        <v>0</v>
      </c>
      <c r="BL230" s="59" t="str">
        <f>IFERROR(VLOOKUP($E230,'Jan 2016'!$D$1:$Z$300,4,FALSE),"-")</f>
        <v>WAY2001A6A</v>
      </c>
      <c r="BM230" s="59" t="str">
        <f>IFERROR(VLOOKUP(BL230,'Paid Invoices'!$F$6:$I$381,3,FALSE),"")</f>
        <v/>
      </c>
      <c r="BN230" s="59" t="str">
        <f>IFERROR(VLOOKUP(BL230,'Open Invoices'!$D$1:$E$3000,2,FALSE),"")</f>
        <v/>
      </c>
      <c r="BO230" s="59" t="str">
        <f>IFERROR(VLOOKUP($E230,'Dec 2015'!$D$1:$Z$300,22,FALSE),"-")</f>
        <v>-</v>
      </c>
      <c r="BP230" s="59" t="str">
        <f>IFERROR(VLOOKUP($E230,'Dec 2015'!$D$1:$Z$300,4,FALSE),"-")</f>
        <v>-</v>
      </c>
      <c r="BQ230" s="59" t="str">
        <f>IFERROR(VLOOKUP(BP230,'Paid Invoices'!$F$6:$I$381,3,FALSE),"")</f>
        <v/>
      </c>
      <c r="BR230" s="59" t="str">
        <f>IFERROR(VLOOKUP(BP230,'Open Invoices'!$D$1:$E$3000,2,FALSE),"")</f>
        <v/>
      </c>
      <c r="BS230" s="59" t="str">
        <f>IFERROR(VLOOKUP($E230,'Nov 2015'!$D$1:$Z$300,22,FALSE),"-")</f>
        <v>-</v>
      </c>
      <c r="BT230" s="59" t="str">
        <f>IFERROR(VLOOKUP($E230,'Nov 2015'!$D$1:$Z$300,4,FALSE),"-")</f>
        <v>-</v>
      </c>
      <c r="BU230" s="59" t="str">
        <f>IFERROR(VLOOKUP(BT230,'Paid Invoices'!$F$6:$I$381,3,FALSE),"")</f>
        <v/>
      </c>
      <c r="BV230" s="59" t="str">
        <f>IFERROR(VLOOKUP(BT230,'Open Invoices'!$D$1:$E$3000,2,FALSE),"")</f>
        <v/>
      </c>
      <c r="BW230" s="59" t="str">
        <f>IFERROR(VLOOKUP($E230,'Oct 2015'!$D$1:$Z$300,22,FALSE),"-")</f>
        <v>-</v>
      </c>
      <c r="BX230" s="59" t="str">
        <f>IFERROR(VLOOKUP($E230,'Oct 2015'!$D$1:$Z$300,4,FALSE),"-")</f>
        <v>-</v>
      </c>
      <c r="BY230" s="59" t="str">
        <f>IFERROR(VLOOKUP(BX230,'Paid Invoices'!$F$6:$I$381,3,FALSE),"")</f>
        <v/>
      </c>
      <c r="BZ230" s="59" t="str">
        <f>IFERROR(VLOOKUP(BX230,'Open Invoices'!$D$1:$E$3000,2,FALSE),"")</f>
        <v/>
      </c>
      <c r="CA230" s="59" t="str">
        <f>IFERROR(VLOOKUP($E230,'Sep 2015'!$D$1:$Z$300,22,FALSE),"-")</f>
        <v>-</v>
      </c>
      <c r="CB230" s="59" t="str">
        <f>IFERROR(VLOOKUP($E230,'Sep 2015'!$D$1:$Z$300,4,FALSE),"-")</f>
        <v>-</v>
      </c>
      <c r="CC230" s="59" t="str">
        <f>IFERROR(VLOOKUP(CB230,'Paid Invoices'!$F$6:$I$381,3,FALSE),"")</f>
        <v/>
      </c>
      <c r="CD230" s="59" t="str">
        <f>IFERROR(VLOOKUP(CB230,'Open Invoices'!$D$1:$E$3000,2,FALSE),"")</f>
        <v/>
      </c>
      <c r="CE230" s="52"/>
      <c r="CF230" s="52" t="s">
        <v>2115</v>
      </c>
      <c r="CG230" s="49" t="str">
        <f>IFERROR(IFERROR(VLOOKUP($E230,'Asset Group  All Assets'!$B$1:$C$500,2,FALSE),(VLOOKUP($E230,'Missing-WSU-POs'!$B$1:$D$500,3,FALSE))),"?")</f>
        <v>P0771212</v>
      </c>
      <c r="CH230" s="31" t="str">
        <f>IF(G230="","",G230)</f>
        <v>P0771212</v>
      </c>
      <c r="CI230" s="31" t="str">
        <f>IF(CG230=CH230,"","Wrong PO")</f>
        <v/>
      </c>
      <c r="CJ230" s="29" t="str">
        <f>IFERROR(IF(VLOOKUP($E230,'Org July 2016 '!$D$1:$Z$500,3,FALSE)=G230,"-","Wrong PO"),"new")</f>
        <v>Wrong PO</v>
      </c>
      <c r="CK230" s="32">
        <f>IF(CJ230="wrong PO",(VLOOKUP($E230,'Org July 2016 '!$D$1:$Z$500,3,FALSE)),"")</f>
        <v>0</v>
      </c>
      <c r="CL230" s="29" t="str">
        <f>IFERROR(IF(VLOOKUP($E230,'Org June 2016 '!$D$1:$Z$500,3,FALSE)=G230,"-","Wrong PO"),"new")</f>
        <v>Wrong PO</v>
      </c>
      <c r="CM230" s="32">
        <f>IF(CL230="wrong PO",(VLOOKUP($E230,'Org June 2016 '!$D$1:$Z$500,3,FALSE)),"")</f>
        <v>0</v>
      </c>
      <c r="CN230" s="29" t="str">
        <f>IFERROR(IF(VLOOKUP($E230,'May 2016'!D145:Z644,3,FALSE)=G230,"-","Wrong PO"),"new")</f>
        <v>new</v>
      </c>
      <c r="CO230" s="32" t="str">
        <f>IF(CN230="wrong PO",(VLOOKUP($E230,'May 2016'!D145:Z644,3,FALSE)),"")</f>
        <v/>
      </c>
      <c r="CP230" s="29" t="str">
        <f>IFERROR(IF(VLOOKUP($E230,'Apr 2016'!$D$1:$Z$500,3,FALSE)=G230,"-","Wrong PO"),"new")</f>
        <v>-</v>
      </c>
      <c r="CQ230" s="32" t="str">
        <f>IF(CP230="wrong PO",(VLOOKUP($E230,'Apr 2016'!$D$1:$Z$500,3,FALSE)),"")</f>
        <v/>
      </c>
      <c r="CR230" s="32" t="str">
        <f>IFERROR(IF(VLOOKUP($E230,'Mar 2016'!$D$1:$Z$500,3,FALSE)=G230,"-","Wrong PO"),"new")</f>
        <v>-</v>
      </c>
      <c r="CS230" s="32" t="str">
        <f>IF(CP230="wrong PO",(VLOOKUP($E230,'Mar 2016'!$D$1:$Z$500,3,FALSE)),"")</f>
        <v/>
      </c>
      <c r="CT230" s="32" t="str">
        <f>IFERROR(IF(VLOOKUP($E230,'Feb 2016'!$D$1:$Z$500,3,FALSE)=G230,"-","Wrong PO"),"new")</f>
        <v>-</v>
      </c>
      <c r="CU230" s="32" t="str">
        <f>IF(CP230="wrong PO",(VLOOKUP($E230,'Feb 2016'!$D$1:$Z$500,3,FALSE)),"")</f>
        <v/>
      </c>
      <c r="CV230" s="29" t="str">
        <f>IFERROR(IF(VLOOKUP($E230,'Jan 2016'!$D$1:$Z$500,3,FALSE)=G230,"-","Wrong PO"),"new")</f>
        <v>-</v>
      </c>
      <c r="CW230" s="32" t="str">
        <f>IF(CV230="wrong PO",(VLOOKUP($E230,'Jan 2016'!$D$1:$Z$500,3,FALSE)),"")</f>
        <v/>
      </c>
      <c r="CX230" s="29" t="str">
        <f>IFERROR(IF(VLOOKUP($E230,'Dec 2015'!$D$1:$Z$500,3,FALSE)=G230,"-","Wrong PO"),"new")</f>
        <v>new</v>
      </c>
      <c r="CY230" s="32" t="str">
        <f>IF(CX230="wrong PO",(VLOOKUP($E230,'Dec 2015'!$D$1:$Z$500,3,FALSE)),"")</f>
        <v/>
      </c>
      <c r="CZ230" s="29" t="str">
        <f>IFERROR(IF(VLOOKUP($E230,'Nov 2015'!$D$1:$Z$500,3,FALSE)=G230,"-","Wrong PO"),"new")</f>
        <v>new</v>
      </c>
      <c r="DA230" s="32" t="str">
        <f>IF(CZ230="wrong PO",(VLOOKUP($E230,'Nov 2015'!$D$1:$Z$500,3,FALSE)),"")</f>
        <v/>
      </c>
      <c r="DB230" s="29" t="str">
        <f>IFERROR(IF(VLOOKUP($E230,'Oct 2015'!$D$1:$Z$500,3,FALSE)=G230,"-","Wrong PO"),"new")</f>
        <v>new</v>
      </c>
      <c r="DC230" s="32" t="str">
        <f>IF(DB230="wrong PO",(VLOOKUP($E230,'Oct 2015'!$D$1:$Z$500,3,FALSE)),"")</f>
        <v/>
      </c>
      <c r="DD230" s="29" t="str">
        <f>IFERROR(IF(VLOOKUP($E230,'Sep 2015'!$D$1:$Z$500,3,FALSE)=G230,"-","Wrong PO"),"new")</f>
        <v>new</v>
      </c>
      <c r="DE230" s="32" t="str">
        <f>IF(DD230="wrong PO",(VLOOKUP($E230,'Sep 2015'!$D$1:$Z$500,3,FALSE)),"")</f>
        <v/>
      </c>
    </row>
    <row r="231" spans="1:109">
      <c r="A231" s="115">
        <v>151</v>
      </c>
      <c r="B231" s="2" t="s">
        <v>841</v>
      </c>
      <c r="C231" s="2" t="s">
        <v>510</v>
      </c>
      <c r="D231" s="2" t="s">
        <v>779</v>
      </c>
      <c r="E231" s="2" t="s">
        <v>323</v>
      </c>
      <c r="F231" s="2" t="s">
        <v>532</v>
      </c>
      <c r="G231" s="21" t="s">
        <v>324</v>
      </c>
      <c r="H231" s="21" t="str">
        <f>IFERROR(VLOOKUP($E231,'Wayne Master'!$B$1:$C$315,2,FALSE),"not on master")</f>
        <v>P0771326</v>
      </c>
      <c r="I231" s="11" t="s">
        <v>2062</v>
      </c>
      <c r="J231" s="3">
        <v>42359</v>
      </c>
      <c r="K231" s="2" t="s">
        <v>437</v>
      </c>
      <c r="L231" s="2" t="s">
        <v>29</v>
      </c>
      <c r="M231" s="2" t="s">
        <v>30</v>
      </c>
      <c r="N231" s="2" t="s">
        <v>31</v>
      </c>
      <c r="O231" s="2" t="s">
        <v>382</v>
      </c>
      <c r="P231" s="4">
        <v>15398</v>
      </c>
      <c r="Q231" s="4">
        <v>16909</v>
      </c>
      <c r="R231" s="4">
        <v>1511</v>
      </c>
      <c r="S231" s="5">
        <v>25.54</v>
      </c>
      <c r="T231" s="4">
        <v>5473</v>
      </c>
      <c r="U231" s="4">
        <v>6045</v>
      </c>
      <c r="V231" s="4">
        <v>572</v>
      </c>
      <c r="W231" s="5">
        <v>34.21</v>
      </c>
      <c r="X231" s="5">
        <v>0</v>
      </c>
      <c r="Y231" s="14">
        <v>59.75</v>
      </c>
      <c r="Z231" s="14">
        <v>0</v>
      </c>
      <c r="AA231" s="14">
        <v>59.75</v>
      </c>
      <c r="AB231" s="4">
        <v>24580</v>
      </c>
      <c r="AC231" s="55"/>
      <c r="AD231" s="59">
        <f>SUM(AI231,AM231,AQ231,AU231,AY231,BC231,BG231,BK231,BO231,BS231,BW231,CA231)</f>
        <v>1258.6400000000001</v>
      </c>
      <c r="AE231" s="59">
        <f>(Q231*0.0169)+(U231*0.0598)</f>
        <v>647.2530999999999</v>
      </c>
      <c r="AF231" s="102">
        <f>IFERROR(IFERROR(VLOOKUP($G231,'FPO034'!$J$9:$Q$196,7,FALSE),(VLOOKUP($H231,'FPO034'!$J$9:$Q$196,7,FALSE))),"No PO")</f>
        <v>2128.48</v>
      </c>
      <c r="AG231" s="102">
        <f>IFERROR(IFERROR(VLOOKUP($G231,'FPO034'!$J$9:$Q$196,8,FALSE),(VLOOKUP($H231,'FPO034'!$J$9:$Q$196,8,FALSE))),"No PO")</f>
        <v>0</v>
      </c>
      <c r="AH231" s="102" t="str">
        <f>IF(AG231&lt;&gt;0,"No",IF(AD231&gt;AF231,"No",IF(AD231/AE231&lt;1,"--",IF(AD231/AE231&lt;1.02,"Maybe","No"))))</f>
        <v>No</v>
      </c>
      <c r="AI231" s="59">
        <f>IFERROR(VLOOKUP($E231,'Rev2 Aug 16'!$D$1:$Z$300,22,FALSE),"-")</f>
        <v>59.75</v>
      </c>
      <c r="AJ231" s="59" t="str">
        <f>IFERROR(VLOOKUP($E231,'Rev2 Aug 16'!$D$1:$Z$300,5,FALSE),"-")</f>
        <v>WAY2001H6AX</v>
      </c>
      <c r="AK231" s="59" t="str">
        <f>IFERROR(VLOOKUP(AJ231,'Paid Invoices'!$F$6:$I$381,3,FALSE),"")</f>
        <v/>
      </c>
      <c r="AL231" s="59" t="str">
        <f>IFERROR(VLOOKUP(AJ231,'Open Invoices'!$D$1:$E$3000,2,FALSE),"")</f>
        <v/>
      </c>
      <c r="AM231" s="59">
        <f>IFERROR(VLOOKUP($E231,'Rev2 July 16'!$D$1:$Z$300,22,FALSE),"-")</f>
        <v>431.48</v>
      </c>
      <c r="AN231" s="59" t="str">
        <f>IFERROR(VLOOKUP($E231,'Rev2 July 16'!$D$1:$Z$300,5,FALSE),"-")</f>
        <v>WAY2001G6AZ</v>
      </c>
      <c r="AO231" s="59" t="str">
        <f>IFERROR(VLOOKUP(AN231,'Paid Invoices'!$F$6:$I$381,3,FALSE),"")</f>
        <v/>
      </c>
      <c r="AP231" s="59" t="str">
        <f>IFERROR(VLOOKUP(AN231,'Open Invoices'!$D$1:$E$3000,2,FALSE),"")</f>
        <v/>
      </c>
      <c r="AQ231" s="59">
        <f>IFERROR(VLOOKUP($E231,'Rev June 16'!$D$1:$Z$300,22,FALSE),"-")</f>
        <v>359.53</v>
      </c>
      <c r="AR231" s="59" t="str">
        <f>IFERROR(VLOOKUP($E231,'Rev June 16'!$D$1:$Z$300,4,FALSE),"-")</f>
        <v>WAY2001F6AX</v>
      </c>
      <c r="AS231" s="59" t="str">
        <f>IFERROR(VLOOKUP(AR231,'Paid Invoices'!$F$6:$I$381,3,FALSE),"")</f>
        <v/>
      </c>
      <c r="AT231" s="59" t="str">
        <f>IFERROR(VLOOKUP(AR231,'Open Invoices'!$D$1:$E$3000,2,FALSE),"")</f>
        <v/>
      </c>
      <c r="AU231" s="59">
        <f>IFERROR(VLOOKUP($E231,'May 2016'!$D$1:$Z$300,22,FALSE),"-")</f>
        <v>80.09</v>
      </c>
      <c r="AV231" s="59" t="str">
        <f>IFERROR(VLOOKUP($E231,'May 2016'!$D$1:$Z$300,4,FALSE),"-")</f>
        <v>WAY2001E6AW</v>
      </c>
      <c r="AW231" s="59" t="str">
        <f>IFERROR(VLOOKUP(AV231,'Paid Invoices'!$F$6:$I$381,3,FALSE),"")</f>
        <v/>
      </c>
      <c r="AX231" s="59" t="str">
        <f>IFERROR(VLOOKUP(AV231,'Open Invoices'!$D$1:$E$3000,2,FALSE),"")</f>
        <v/>
      </c>
      <c r="AY231" s="59">
        <f>IFERROR(VLOOKUP($E231,'Apr 2016'!$D$1:$Z$300,22,FALSE),"-")</f>
        <v>118.28</v>
      </c>
      <c r="AZ231" s="59" t="str">
        <f>IFERROR(VLOOKUP($E231,'Apr 2016'!$D$1:$Z$300,4,FALSE),"-")</f>
        <v>WAY2001D6AV</v>
      </c>
      <c r="BA231" s="59" t="str">
        <f>IFERROR(VLOOKUP(AZ231,'Paid Invoices'!$F$6:$I$381,3,FALSE),"")</f>
        <v/>
      </c>
      <c r="BB231" s="59" t="str">
        <f>IFERROR(VLOOKUP(AZ231,'Open Invoices'!$D$1:$E$3000,2,FALSE),"")</f>
        <v/>
      </c>
      <c r="BC231" s="59">
        <f>IFERROR(VLOOKUP($E231,'Mar 2016'!$D$1:$Z$300,22,FALSE),"-")</f>
        <v>78.239999999999995</v>
      </c>
      <c r="BD231" s="59" t="str">
        <f>IFERROR(VLOOKUP($E231,'Mar 2016'!$D$1:$Z$300,4,FALSE),"-")</f>
        <v>WAY2001C6AQ</v>
      </c>
      <c r="BE231" s="59" t="str">
        <f>IFERROR(VLOOKUP(BD231,'Paid Invoices'!$F$6:$I$381,3,FALSE),"")</f>
        <v/>
      </c>
      <c r="BF231" s="59" t="str">
        <f>IFERROR(VLOOKUP(BD231,'Open Invoices'!$D$1:$E$3000,2,FALSE),"")</f>
        <v/>
      </c>
      <c r="BG231" s="59">
        <f>IFERROR(VLOOKUP($E231,'Feb 2016'!$D$1:$Z$300,22,FALSE),"-")</f>
        <v>69.489999999999995</v>
      </c>
      <c r="BH231" s="59" t="str">
        <f>IFERROR(VLOOKUP($E231,'Feb 2016'!$D$1:$Z$300,4,FALSE),"-")</f>
        <v>WAY2001B6A</v>
      </c>
      <c r="BI231" s="59" t="str">
        <f>IFERROR(VLOOKUP(BH231,'Paid Invoices'!$F$6:$I$381,3,FALSE),"")</f>
        <v/>
      </c>
      <c r="BJ231" s="59" t="str">
        <f>IFERROR(VLOOKUP(BH231,'Open Invoices'!$D$1:$E$3000,2,FALSE),"")</f>
        <v/>
      </c>
      <c r="BK231" s="59">
        <f>IFERROR(VLOOKUP($E231,'Jan 2016'!$D$1:$Z$300,22,FALSE),"-")</f>
        <v>61.78</v>
      </c>
      <c r="BL231" s="59" t="str">
        <f>IFERROR(VLOOKUP($E231,'Jan 2016'!$D$1:$Z$300,4,FALSE),"-")</f>
        <v>WAY2001A6AY</v>
      </c>
      <c r="BM231" s="59" t="str">
        <f>IFERROR(VLOOKUP(BL231,'Paid Invoices'!$F$6:$I$381,3,FALSE),"")</f>
        <v/>
      </c>
      <c r="BN231" s="59" t="str">
        <f>IFERROR(VLOOKUP(BL231,'Open Invoices'!$D$1:$E$3000,2,FALSE),"")</f>
        <v/>
      </c>
      <c r="BO231" s="59" t="str">
        <f>IFERROR(VLOOKUP($E231,'Dec 2015'!$D$1:$Z$300,22,FALSE),"-")</f>
        <v>-</v>
      </c>
      <c r="BP231" s="59" t="str">
        <f>IFERROR(VLOOKUP($E231,'Dec 2015'!$D$1:$Z$300,4,FALSE),"-")</f>
        <v>-</v>
      </c>
      <c r="BQ231" s="59" t="str">
        <f>IFERROR(VLOOKUP(BP231,'Paid Invoices'!$F$6:$I$381,3,FALSE),"")</f>
        <v/>
      </c>
      <c r="BR231" s="59" t="str">
        <f>IFERROR(VLOOKUP(BP231,'Open Invoices'!$D$1:$E$3000,2,FALSE),"")</f>
        <v/>
      </c>
      <c r="BS231" s="59" t="str">
        <f>IFERROR(VLOOKUP($E231,'Nov 2015'!$D$1:$Z$300,22,FALSE),"-")</f>
        <v>-</v>
      </c>
      <c r="BT231" s="59" t="str">
        <f>IFERROR(VLOOKUP($E231,'Nov 2015'!$D$1:$Z$300,4,FALSE),"-")</f>
        <v>-</v>
      </c>
      <c r="BU231" s="59" t="str">
        <f>IFERROR(VLOOKUP(BT231,'Paid Invoices'!$F$6:$I$381,3,FALSE),"")</f>
        <v/>
      </c>
      <c r="BV231" s="59" t="str">
        <f>IFERROR(VLOOKUP(BT231,'Open Invoices'!$D$1:$E$3000,2,FALSE),"")</f>
        <v/>
      </c>
      <c r="BW231" s="59" t="str">
        <f>IFERROR(VLOOKUP($E231,'Oct 2015'!$D$1:$Z$300,22,FALSE),"-")</f>
        <v>-</v>
      </c>
      <c r="BX231" s="59" t="str">
        <f>IFERROR(VLOOKUP($E231,'Oct 2015'!$D$1:$Z$300,4,FALSE),"-")</f>
        <v>-</v>
      </c>
      <c r="BY231" s="59" t="str">
        <f>IFERROR(VLOOKUP(BX231,'Paid Invoices'!$F$6:$I$381,3,FALSE),"")</f>
        <v/>
      </c>
      <c r="BZ231" s="59" t="str">
        <f>IFERROR(VLOOKUP(BX231,'Open Invoices'!$D$1:$E$3000,2,FALSE),"")</f>
        <v/>
      </c>
      <c r="CA231" s="59" t="str">
        <f>IFERROR(VLOOKUP($E231,'Sep 2015'!$D$1:$Z$300,22,FALSE),"-")</f>
        <v>-</v>
      </c>
      <c r="CB231" s="59" t="str">
        <f>IFERROR(VLOOKUP($E231,'Sep 2015'!$D$1:$Z$300,4,FALSE),"-")</f>
        <v>-</v>
      </c>
      <c r="CC231" s="59" t="str">
        <f>IFERROR(VLOOKUP(CB231,'Paid Invoices'!$F$6:$I$381,3,FALSE),"")</f>
        <v/>
      </c>
      <c r="CD231" s="59" t="str">
        <f>IFERROR(VLOOKUP(CB231,'Open Invoices'!$D$1:$E$3000,2,FALSE),"")</f>
        <v/>
      </c>
      <c r="CE231" s="52"/>
      <c r="CF231" s="52" t="s">
        <v>2115</v>
      </c>
      <c r="CG231" s="49" t="str">
        <f>IFERROR(IFERROR(VLOOKUP($E231,'Asset Group  All Assets'!$B$1:$C$500,2,FALSE),(VLOOKUP($E231,'Missing-WSU-POs'!$B$1:$D$500,3,FALSE))),"?")</f>
        <v>P0771326</v>
      </c>
      <c r="CH231" s="31" t="str">
        <f>IF(G231="","",G231)</f>
        <v>P0771326</v>
      </c>
      <c r="CI231" s="31" t="str">
        <f>IF(CG231=CH231,"","Wrong PO")</f>
        <v/>
      </c>
      <c r="CJ231" s="29" t="str">
        <f>IFERROR(IF(VLOOKUP($E231,'Org July 2016 '!$D$1:$Z$500,3,FALSE)=G231,"-","Wrong PO"),"new")</f>
        <v>Wrong PO</v>
      </c>
      <c r="CK231" s="32">
        <f>IF(CJ231="wrong PO",(VLOOKUP($E231,'Org July 2016 '!$D$1:$Z$500,3,FALSE)),"")</f>
        <v>0</v>
      </c>
      <c r="CL231" s="29" t="str">
        <f>IFERROR(IF(VLOOKUP($E231,'Org June 2016 '!$D$1:$Z$500,3,FALSE)=G231,"-","Wrong PO"),"new")</f>
        <v>Wrong PO</v>
      </c>
      <c r="CM231" s="32">
        <f>IF(CL231="wrong PO",(VLOOKUP($E231,'Org June 2016 '!$D$1:$Z$500,3,FALSE)),"")</f>
        <v>0</v>
      </c>
      <c r="CN231" s="29" t="str">
        <f>IFERROR(IF(VLOOKUP($E231,'May 2016'!D151:Z650,3,FALSE)=G231,"-","Wrong PO"),"new")</f>
        <v>new</v>
      </c>
      <c r="CO231" s="32" t="str">
        <f>IF(CN231="wrong PO",(VLOOKUP($E231,'May 2016'!D151:Z650,3,FALSE)),"")</f>
        <v/>
      </c>
      <c r="CP231" s="29" t="str">
        <f>IFERROR(IF(VLOOKUP($E231,'Apr 2016'!$D$1:$Z$500,3,FALSE)=G231,"-","Wrong PO"),"new")</f>
        <v>-</v>
      </c>
      <c r="CQ231" s="32" t="str">
        <f>IF(CP231="wrong PO",(VLOOKUP($E231,'Apr 2016'!$D$1:$Z$500,3,FALSE)),"")</f>
        <v/>
      </c>
      <c r="CR231" s="32" t="str">
        <f>IFERROR(IF(VLOOKUP($E231,'Mar 2016'!$D$1:$Z$500,3,FALSE)=G231,"-","Wrong PO"),"new")</f>
        <v>-</v>
      </c>
      <c r="CS231" s="32" t="str">
        <f>IF(CP231="wrong PO",(VLOOKUP($E231,'Mar 2016'!$D$1:$Z$500,3,FALSE)),"")</f>
        <v/>
      </c>
      <c r="CT231" s="32" t="str">
        <f>IFERROR(IF(VLOOKUP($E231,'Feb 2016'!$D$1:$Z$500,3,FALSE)=G231,"-","Wrong PO"),"new")</f>
        <v>-</v>
      </c>
      <c r="CU231" s="32" t="str">
        <f>IF(CP231="wrong PO",(VLOOKUP($E231,'Feb 2016'!$D$1:$Z$500,3,FALSE)),"")</f>
        <v/>
      </c>
      <c r="CV231" s="29" t="str">
        <f>IFERROR(IF(VLOOKUP($E231,'Jan 2016'!$D$1:$Z$500,3,FALSE)=G231,"-","Wrong PO"),"new")</f>
        <v>-</v>
      </c>
      <c r="CW231" s="32" t="str">
        <f>IF(CV231="wrong PO",(VLOOKUP($E231,'Jan 2016'!$D$1:$Z$500,3,FALSE)),"")</f>
        <v/>
      </c>
      <c r="CX231" s="29" t="str">
        <f>IFERROR(IF(VLOOKUP($E231,'Dec 2015'!$D$1:$Z$500,3,FALSE)=G231,"-","Wrong PO"),"new")</f>
        <v>new</v>
      </c>
      <c r="CY231" s="32" t="str">
        <f>IF(CX231="wrong PO",(VLOOKUP($E231,'Dec 2015'!$D$1:$Z$500,3,FALSE)),"")</f>
        <v/>
      </c>
      <c r="CZ231" s="29" t="str">
        <f>IFERROR(IF(VLOOKUP($E231,'Nov 2015'!$D$1:$Z$500,3,FALSE)=G231,"-","Wrong PO"),"new")</f>
        <v>new</v>
      </c>
      <c r="DA231" s="32" t="str">
        <f>IF(CZ231="wrong PO",(VLOOKUP($E231,'Nov 2015'!$D$1:$Z$500,3,FALSE)),"")</f>
        <v/>
      </c>
      <c r="DB231" s="29" t="str">
        <f>IFERROR(IF(VLOOKUP($E231,'Oct 2015'!$D$1:$Z$500,3,FALSE)=G231,"-","Wrong PO"),"new")</f>
        <v>new</v>
      </c>
      <c r="DC231" s="32" t="str">
        <f>IF(DB231="wrong PO",(VLOOKUP($E231,'Oct 2015'!$D$1:$Z$500,3,FALSE)),"")</f>
        <v/>
      </c>
      <c r="DD231" s="29" t="str">
        <f>IFERROR(IF(VLOOKUP($E231,'Sep 2015'!$D$1:$Z$500,3,FALSE)=G231,"-","Wrong PO"),"new")</f>
        <v>new</v>
      </c>
      <c r="DE231" s="32" t="str">
        <f>IF(DD231="wrong PO",(VLOOKUP($E231,'Sep 2015'!$D$1:$Z$500,3,FALSE)),"")</f>
        <v/>
      </c>
    </row>
    <row r="232" spans="1:109">
      <c r="A232" s="115">
        <v>152</v>
      </c>
      <c r="B232" s="2" t="s">
        <v>841</v>
      </c>
      <c r="C232" s="2" t="s">
        <v>510</v>
      </c>
      <c r="D232" s="2" t="s">
        <v>779</v>
      </c>
      <c r="E232" s="2" t="s">
        <v>325</v>
      </c>
      <c r="F232" s="2" t="s">
        <v>532</v>
      </c>
      <c r="G232" s="21" t="s">
        <v>324</v>
      </c>
      <c r="H232" s="21" t="str">
        <f>IFERROR(VLOOKUP($E232,'Wayne Master'!$B$1:$C$315,2,FALSE),"not on master")</f>
        <v>P0771326</v>
      </c>
      <c r="I232" s="11" t="s">
        <v>2062</v>
      </c>
      <c r="J232" s="3">
        <v>42359</v>
      </c>
      <c r="K232" s="2" t="s">
        <v>437</v>
      </c>
      <c r="L232" s="2" t="s">
        <v>29</v>
      </c>
      <c r="M232" s="2" t="s">
        <v>30</v>
      </c>
      <c r="N232" s="2" t="s">
        <v>31</v>
      </c>
      <c r="O232" s="2" t="s">
        <v>382</v>
      </c>
      <c r="P232" s="4">
        <v>6390</v>
      </c>
      <c r="Q232" s="4">
        <v>7308</v>
      </c>
      <c r="R232" s="4">
        <v>918</v>
      </c>
      <c r="S232" s="5">
        <v>15.51</v>
      </c>
      <c r="T232" s="4">
        <v>8548</v>
      </c>
      <c r="U232" s="4">
        <v>9463</v>
      </c>
      <c r="V232" s="4">
        <v>915</v>
      </c>
      <c r="W232" s="5">
        <v>54.72</v>
      </c>
      <c r="X232" s="5">
        <v>0</v>
      </c>
      <c r="Y232" s="14">
        <v>70.23</v>
      </c>
      <c r="Z232" s="14">
        <v>0</v>
      </c>
      <c r="AA232" s="14">
        <v>70.23</v>
      </c>
      <c r="AB232" s="4">
        <v>24580</v>
      </c>
      <c r="AC232" s="55"/>
      <c r="AD232" s="59">
        <f>SUM(AI232,AM232,AQ232,AU232,AY232,BC232,BG232,BK232,BO232,BS232,BW232,CA232)</f>
        <v>1082.6600000000001</v>
      </c>
      <c r="AE232" s="59">
        <f>(Q232*0.0169)+(U232*0.0598)</f>
        <v>689.3925999999999</v>
      </c>
      <c r="AF232" s="102">
        <f>IFERROR(IFERROR(VLOOKUP($G232,'FPO034'!$J$9:$Q$196,7,FALSE),(VLOOKUP($H232,'FPO034'!$J$9:$Q$196,7,FALSE))),"No PO")</f>
        <v>2128.48</v>
      </c>
      <c r="AG232" s="102">
        <f>IFERROR(IFERROR(VLOOKUP($G232,'FPO034'!$J$9:$Q$196,8,FALSE),(VLOOKUP($H232,'FPO034'!$J$9:$Q$196,8,FALSE))),"No PO")</f>
        <v>0</v>
      </c>
      <c r="AH232" s="102" t="str">
        <f>IF(AG232&lt;&gt;0,"No",IF(AD232&gt;AF232,"No",IF(AD232/AE232&lt;1,"--",IF(AD232/AE232&lt;1.02,"Maybe","No"))))</f>
        <v>No</v>
      </c>
      <c r="AI232" s="59">
        <f>IFERROR(VLOOKUP($E232,'Rev2 Aug 16'!$D$1:$Z$300,22,FALSE),"-")</f>
        <v>70.23</v>
      </c>
      <c r="AJ232" s="59" t="str">
        <f>IFERROR(VLOOKUP($E232,'Rev2 Aug 16'!$D$1:$Z$300,5,FALSE),"-")</f>
        <v>WAY2001H6AX</v>
      </c>
      <c r="AK232" s="59" t="str">
        <f>IFERROR(VLOOKUP(AJ232,'Paid Invoices'!$F$6:$I$381,3,FALSE),"")</f>
        <v/>
      </c>
      <c r="AL232" s="59" t="str">
        <f>IFERROR(VLOOKUP(AJ232,'Open Invoices'!$D$1:$E$3000,2,FALSE),"")</f>
        <v/>
      </c>
      <c r="AM232" s="59">
        <f>IFERROR(VLOOKUP($E232,'Rev2 July 16'!$D$1:$Z$300,22,FALSE),"-")</f>
        <v>189.6</v>
      </c>
      <c r="AN232" s="59" t="str">
        <f>IFERROR(VLOOKUP($E232,'Rev2 July 16'!$D$1:$Z$300,5,FALSE),"-")</f>
        <v>WAY2001G6AZ</v>
      </c>
      <c r="AO232" s="59" t="str">
        <f>IFERROR(VLOOKUP(AN232,'Paid Invoices'!$F$6:$I$381,3,FALSE),"")</f>
        <v/>
      </c>
      <c r="AP232" s="59" t="str">
        <f>IFERROR(VLOOKUP(AN232,'Open Invoices'!$D$1:$E$3000,2,FALSE),"")</f>
        <v/>
      </c>
      <c r="AQ232" s="59">
        <f>IFERROR(VLOOKUP($E232,'Rev June 16'!$D$1:$Z$300,22,FALSE),"-")</f>
        <v>353.57</v>
      </c>
      <c r="AR232" s="59" t="str">
        <f>IFERROR(VLOOKUP($E232,'Rev June 16'!$D$1:$Z$300,4,FALSE),"-")</f>
        <v>WAY2001F6AX</v>
      </c>
      <c r="AS232" s="59" t="str">
        <f>IFERROR(VLOOKUP(AR232,'Paid Invoices'!$F$6:$I$381,3,FALSE),"")</f>
        <v/>
      </c>
      <c r="AT232" s="59" t="str">
        <f>IFERROR(VLOOKUP(AR232,'Open Invoices'!$D$1:$E$3000,2,FALSE),"")</f>
        <v/>
      </c>
      <c r="AU232" s="59">
        <f>IFERROR(VLOOKUP($E232,'May 2016'!$D$1:$Z$300,22,FALSE),"-")</f>
        <v>82.15</v>
      </c>
      <c r="AV232" s="59" t="str">
        <f>IFERROR(VLOOKUP($E232,'May 2016'!$D$1:$Z$300,4,FALSE),"-")</f>
        <v>WAY2001E6AW</v>
      </c>
      <c r="AW232" s="59" t="str">
        <f>IFERROR(VLOOKUP(AV232,'Paid Invoices'!$F$6:$I$381,3,FALSE),"")</f>
        <v/>
      </c>
      <c r="AX232" s="59" t="str">
        <f>IFERROR(VLOOKUP(AV232,'Open Invoices'!$D$1:$E$3000,2,FALSE),"")</f>
        <v/>
      </c>
      <c r="AY232" s="59">
        <f>IFERROR(VLOOKUP($E232,'Apr 2016'!$D$1:$Z$300,22,FALSE),"-")</f>
        <v>130.69</v>
      </c>
      <c r="AZ232" s="59" t="str">
        <f>IFERROR(VLOOKUP($E232,'Apr 2016'!$D$1:$Z$300,4,FALSE),"-")</f>
        <v>WAY2001D6AV</v>
      </c>
      <c r="BA232" s="59" t="str">
        <f>IFERROR(VLOOKUP(AZ232,'Paid Invoices'!$F$6:$I$381,3,FALSE),"")</f>
        <v/>
      </c>
      <c r="BB232" s="59" t="str">
        <f>IFERROR(VLOOKUP(AZ232,'Open Invoices'!$D$1:$E$3000,2,FALSE),"")</f>
        <v/>
      </c>
      <c r="BC232" s="59">
        <f>IFERROR(VLOOKUP($E232,'Mar 2016'!$D$1:$Z$300,22,FALSE),"-")</f>
        <v>99.95</v>
      </c>
      <c r="BD232" s="59" t="str">
        <f>IFERROR(VLOOKUP($E232,'Mar 2016'!$D$1:$Z$300,4,FALSE),"-")</f>
        <v>WAY2001C6AQ</v>
      </c>
      <c r="BE232" s="59" t="str">
        <f>IFERROR(VLOOKUP(BD232,'Paid Invoices'!$F$6:$I$381,3,FALSE),"")</f>
        <v/>
      </c>
      <c r="BF232" s="59" t="str">
        <f>IFERROR(VLOOKUP(BD232,'Open Invoices'!$D$1:$E$3000,2,FALSE),"")</f>
        <v/>
      </c>
      <c r="BG232" s="59">
        <f>IFERROR(VLOOKUP($E232,'Feb 2016'!$D$1:$Z$300,22,FALSE),"-")</f>
        <v>114.09</v>
      </c>
      <c r="BH232" s="59" t="str">
        <f>IFERROR(VLOOKUP($E232,'Feb 2016'!$D$1:$Z$300,4,FALSE),"-")</f>
        <v>WAY2001B6A</v>
      </c>
      <c r="BI232" s="59" t="str">
        <f>IFERROR(VLOOKUP(BH232,'Paid Invoices'!$F$6:$I$381,3,FALSE),"")</f>
        <v/>
      </c>
      <c r="BJ232" s="59" t="str">
        <f>IFERROR(VLOOKUP(BH232,'Open Invoices'!$D$1:$E$3000,2,FALSE),"")</f>
        <v/>
      </c>
      <c r="BK232" s="59">
        <f>IFERROR(VLOOKUP($E232,'Jan 2016'!$D$1:$Z$300,22,FALSE),"-")</f>
        <v>42.38</v>
      </c>
      <c r="BL232" s="59" t="str">
        <f>IFERROR(VLOOKUP($E232,'Jan 2016'!$D$1:$Z$300,4,FALSE),"-")</f>
        <v>WAY2001A6AY</v>
      </c>
      <c r="BM232" s="59" t="str">
        <f>IFERROR(VLOOKUP(BL232,'Paid Invoices'!$F$6:$I$381,3,FALSE),"")</f>
        <v/>
      </c>
      <c r="BN232" s="59" t="str">
        <f>IFERROR(VLOOKUP(BL232,'Open Invoices'!$D$1:$E$3000,2,FALSE),"")</f>
        <v/>
      </c>
      <c r="BO232" s="59" t="str">
        <f>IFERROR(VLOOKUP($E232,'Dec 2015'!$D$1:$Z$300,22,FALSE),"-")</f>
        <v>-</v>
      </c>
      <c r="BP232" s="59" t="str">
        <f>IFERROR(VLOOKUP($E232,'Dec 2015'!$D$1:$Z$300,4,FALSE),"-")</f>
        <v>-</v>
      </c>
      <c r="BQ232" s="59" t="str">
        <f>IFERROR(VLOOKUP(BP232,'Paid Invoices'!$F$6:$I$381,3,FALSE),"")</f>
        <v/>
      </c>
      <c r="BR232" s="59" t="str">
        <f>IFERROR(VLOOKUP(BP232,'Open Invoices'!$D$1:$E$3000,2,FALSE),"")</f>
        <v/>
      </c>
      <c r="BS232" s="59" t="str">
        <f>IFERROR(VLOOKUP($E232,'Nov 2015'!$D$1:$Z$300,22,FALSE),"-")</f>
        <v>-</v>
      </c>
      <c r="BT232" s="59" t="str">
        <f>IFERROR(VLOOKUP($E232,'Nov 2015'!$D$1:$Z$300,4,FALSE),"-")</f>
        <v>-</v>
      </c>
      <c r="BU232" s="59" t="str">
        <f>IFERROR(VLOOKUP(BT232,'Paid Invoices'!$F$6:$I$381,3,FALSE),"")</f>
        <v/>
      </c>
      <c r="BV232" s="59" t="str">
        <f>IFERROR(VLOOKUP(BT232,'Open Invoices'!$D$1:$E$3000,2,FALSE),"")</f>
        <v/>
      </c>
      <c r="BW232" s="59" t="str">
        <f>IFERROR(VLOOKUP($E232,'Oct 2015'!$D$1:$Z$300,22,FALSE),"-")</f>
        <v>-</v>
      </c>
      <c r="BX232" s="59" t="str">
        <f>IFERROR(VLOOKUP($E232,'Oct 2015'!$D$1:$Z$300,4,FALSE),"-")</f>
        <v>-</v>
      </c>
      <c r="BY232" s="59" t="str">
        <f>IFERROR(VLOOKUP(BX232,'Paid Invoices'!$F$6:$I$381,3,FALSE),"")</f>
        <v/>
      </c>
      <c r="BZ232" s="59" t="str">
        <f>IFERROR(VLOOKUP(BX232,'Open Invoices'!$D$1:$E$3000,2,FALSE),"")</f>
        <v/>
      </c>
      <c r="CA232" s="59" t="str">
        <f>IFERROR(VLOOKUP($E232,'Sep 2015'!$D$1:$Z$300,22,FALSE),"-")</f>
        <v>-</v>
      </c>
      <c r="CB232" s="59" t="str">
        <f>IFERROR(VLOOKUP($E232,'Sep 2015'!$D$1:$Z$300,4,FALSE),"-")</f>
        <v>-</v>
      </c>
      <c r="CC232" s="59" t="str">
        <f>IFERROR(VLOOKUP(CB232,'Paid Invoices'!$F$6:$I$381,3,FALSE),"")</f>
        <v/>
      </c>
      <c r="CD232" s="59" t="str">
        <f>IFERROR(VLOOKUP(CB232,'Open Invoices'!$D$1:$E$3000,2,FALSE),"")</f>
        <v/>
      </c>
      <c r="CE232" s="52"/>
      <c r="CF232" s="52" t="s">
        <v>2115</v>
      </c>
      <c r="CG232" s="49" t="str">
        <f>IFERROR(IFERROR(VLOOKUP($E232,'Asset Group  All Assets'!$B$1:$C$500,2,FALSE),(VLOOKUP($E232,'Missing-WSU-POs'!$B$1:$D$500,3,FALSE))),"?")</f>
        <v>P0771326</v>
      </c>
      <c r="CH232" s="31" t="str">
        <f>IF(G232="","",G232)</f>
        <v>P0771326</v>
      </c>
      <c r="CI232" s="31" t="str">
        <f>IF(CG232=CH232,"","Wrong PO")</f>
        <v/>
      </c>
      <c r="CJ232" s="29" t="str">
        <f>IFERROR(IF(VLOOKUP($E232,'Org July 2016 '!$D$1:$Z$500,3,FALSE)=G232,"-","Wrong PO"),"new")</f>
        <v>Wrong PO</v>
      </c>
      <c r="CK232" s="32">
        <f>IF(CJ232="wrong PO",(VLOOKUP($E232,'Org July 2016 '!$D$1:$Z$500,3,FALSE)),"")</f>
        <v>0</v>
      </c>
      <c r="CL232" s="29" t="str">
        <f>IFERROR(IF(VLOOKUP($E232,'Org June 2016 '!$D$1:$Z$500,3,FALSE)=G232,"-","Wrong PO"),"new")</f>
        <v>Wrong PO</v>
      </c>
      <c r="CM232" s="32">
        <f>IF(CL232="wrong PO",(VLOOKUP($E232,'Org June 2016 '!$D$1:$Z$500,3,FALSE)),"")</f>
        <v>0</v>
      </c>
      <c r="CN232" s="29" t="str">
        <f>IFERROR(IF(VLOOKUP($E232,'May 2016'!D152:Z651,3,FALSE)=G232,"-","Wrong PO"),"new")</f>
        <v>new</v>
      </c>
      <c r="CO232" s="32" t="str">
        <f>IF(CN232="wrong PO",(VLOOKUP($E232,'May 2016'!D152:Z651,3,FALSE)),"")</f>
        <v/>
      </c>
      <c r="CP232" s="29" t="str">
        <f>IFERROR(IF(VLOOKUP($E232,'Apr 2016'!$D$1:$Z$500,3,FALSE)=G232,"-","Wrong PO"),"new")</f>
        <v>-</v>
      </c>
      <c r="CQ232" s="32" t="str">
        <f>IF(CP232="wrong PO",(VLOOKUP($E232,'Apr 2016'!$D$1:$Z$500,3,FALSE)),"")</f>
        <v/>
      </c>
      <c r="CR232" s="32" t="str">
        <f>IFERROR(IF(VLOOKUP($E232,'Mar 2016'!$D$1:$Z$500,3,FALSE)=G232,"-","Wrong PO"),"new")</f>
        <v>-</v>
      </c>
      <c r="CS232" s="32" t="str">
        <f>IF(CP232="wrong PO",(VLOOKUP($E232,'Mar 2016'!$D$1:$Z$500,3,FALSE)),"")</f>
        <v/>
      </c>
      <c r="CT232" s="32" t="str">
        <f>IFERROR(IF(VLOOKUP($E232,'Feb 2016'!$D$1:$Z$500,3,FALSE)=G232,"-","Wrong PO"),"new")</f>
        <v>-</v>
      </c>
      <c r="CU232" s="32" t="str">
        <f>IF(CP232="wrong PO",(VLOOKUP($E232,'Feb 2016'!$D$1:$Z$500,3,FALSE)),"")</f>
        <v/>
      </c>
      <c r="CV232" s="29" t="str">
        <f>IFERROR(IF(VLOOKUP($E232,'Jan 2016'!$D$1:$Z$500,3,FALSE)=G232,"-","Wrong PO"),"new")</f>
        <v>-</v>
      </c>
      <c r="CW232" s="32" t="str">
        <f>IF(CV232="wrong PO",(VLOOKUP($E232,'Jan 2016'!$D$1:$Z$500,3,FALSE)),"")</f>
        <v/>
      </c>
      <c r="CX232" s="29" t="str">
        <f>IFERROR(IF(VLOOKUP($E232,'Dec 2015'!$D$1:$Z$500,3,FALSE)=G232,"-","Wrong PO"),"new")</f>
        <v>new</v>
      </c>
      <c r="CY232" s="32" t="str">
        <f>IF(CX232="wrong PO",(VLOOKUP($E232,'Dec 2015'!$D$1:$Z$500,3,FALSE)),"")</f>
        <v/>
      </c>
      <c r="CZ232" s="29" t="str">
        <f>IFERROR(IF(VLOOKUP($E232,'Nov 2015'!$D$1:$Z$500,3,FALSE)=G232,"-","Wrong PO"),"new")</f>
        <v>new</v>
      </c>
      <c r="DA232" s="32" t="str">
        <f>IF(CZ232="wrong PO",(VLOOKUP($E232,'Nov 2015'!$D$1:$Z$500,3,FALSE)),"")</f>
        <v/>
      </c>
      <c r="DB232" s="29" t="str">
        <f>IFERROR(IF(VLOOKUP($E232,'Oct 2015'!$D$1:$Z$500,3,FALSE)=G232,"-","Wrong PO"),"new")</f>
        <v>new</v>
      </c>
      <c r="DC232" s="32" t="str">
        <f>IF(DB232="wrong PO",(VLOOKUP($E232,'Oct 2015'!$D$1:$Z$500,3,FALSE)),"")</f>
        <v/>
      </c>
      <c r="DD232" s="29" t="str">
        <f>IFERROR(IF(VLOOKUP($E232,'Sep 2015'!$D$1:$Z$500,3,FALSE)=G232,"-","Wrong PO"),"new")</f>
        <v>new</v>
      </c>
      <c r="DE232" s="32" t="str">
        <f>IF(DD232="wrong PO",(VLOOKUP($E232,'Sep 2015'!$D$1:$Z$500,3,FALSE)),"")</f>
        <v/>
      </c>
    </row>
    <row r="233" spans="1:109">
      <c r="A233" s="115">
        <v>169</v>
      </c>
      <c r="B233" s="2" t="s">
        <v>841</v>
      </c>
      <c r="C233" s="2" t="s">
        <v>510</v>
      </c>
      <c r="D233" s="2" t="s">
        <v>25</v>
      </c>
      <c r="E233" s="2" t="s">
        <v>356</v>
      </c>
      <c r="F233" s="2" t="s">
        <v>34</v>
      </c>
      <c r="G233" s="21" t="s">
        <v>108</v>
      </c>
      <c r="H233" s="21" t="str">
        <f>IFERROR(VLOOKUP($E233,'Wayne Master'!$B$1:$C$315,2,FALSE),"not on master")</f>
        <v>P0771686</v>
      </c>
      <c r="I233" s="11" t="s">
        <v>2060</v>
      </c>
      <c r="J233" s="3">
        <v>42258</v>
      </c>
      <c r="K233" s="2"/>
      <c r="L233" s="2" t="s">
        <v>35</v>
      </c>
      <c r="M233" s="2" t="s">
        <v>30</v>
      </c>
      <c r="N233" s="2" t="s">
        <v>31</v>
      </c>
      <c r="O233" s="2" t="s">
        <v>32</v>
      </c>
      <c r="P233" s="4">
        <v>100583</v>
      </c>
      <c r="Q233" s="4">
        <v>113889</v>
      </c>
      <c r="R233" s="4">
        <v>13306</v>
      </c>
      <c r="S233" s="5">
        <v>224.87</v>
      </c>
      <c r="T233" s="4">
        <v>0</v>
      </c>
      <c r="U233" s="4">
        <v>0</v>
      </c>
      <c r="V233" s="4">
        <v>0</v>
      </c>
      <c r="W233" s="5">
        <v>0</v>
      </c>
      <c r="X233" s="5">
        <v>0</v>
      </c>
      <c r="Y233" s="14">
        <v>224.87</v>
      </c>
      <c r="Z233" s="14">
        <v>0</v>
      </c>
      <c r="AA233" s="14">
        <v>224.87</v>
      </c>
      <c r="AB233" s="4">
        <v>24580</v>
      </c>
      <c r="AC233" s="55"/>
      <c r="AD233" s="59">
        <f>SUM(AI233,AM233,AQ233,AU233,AY233,BC233,BG233,BK233,BO233,BS233,BW233,CA233)</f>
        <v>4091.1600000000003</v>
      </c>
      <c r="AE233" s="59">
        <f>(Q233*0.0169)+(U233*0.0598)</f>
        <v>1924.7240999999999</v>
      </c>
      <c r="AF233" s="102">
        <f>IFERROR(IFERROR(VLOOKUP($G233,'FPO034'!$J$9:$Q$196,7,FALSE),(VLOOKUP($H233,'FPO034'!$J$9:$Q$196,7,FALSE))),"No PO")</f>
        <v>39845.519999999997</v>
      </c>
      <c r="AG233" s="102">
        <f>IFERROR(IFERROR(VLOOKUP($G233,'FPO034'!$J$9:$Q$196,8,FALSE),(VLOOKUP($H233,'FPO034'!$J$9:$Q$196,8,FALSE))),"No PO")</f>
        <v>0</v>
      </c>
      <c r="AH233" s="102" t="str">
        <f>IF(AG233&lt;&gt;0,"No",IF(AD233&gt;AF233,"No",IF(AD233/AE233&lt;1,"--",IF(AD233/AE233&lt;1.02,"Maybe","No"))))</f>
        <v>No</v>
      </c>
      <c r="AI233" s="59">
        <f>IFERROR(VLOOKUP($E233,'Rev2 Aug 16'!$D$1:$Z$300,22,FALSE),"-")</f>
        <v>224.87</v>
      </c>
      <c r="AJ233" s="59" t="str">
        <f>IFERROR(VLOOKUP($E233,'Rev2 Aug 16'!$D$1:$Z$300,5,FALSE),"-")</f>
        <v>WAY2001H6AZ</v>
      </c>
      <c r="AK233" s="59" t="str">
        <f>IFERROR(VLOOKUP(AJ233,'Paid Invoices'!$F$6:$I$381,3,FALSE),"")</f>
        <v/>
      </c>
      <c r="AL233" s="59" t="str">
        <f>IFERROR(VLOOKUP(AJ233,'Open Invoices'!$D$1:$E$3000,2,FALSE),"")</f>
        <v/>
      </c>
      <c r="AM233" s="59">
        <f>IFERROR(VLOOKUP($E233,'Rev2 July 16'!$D$1:$Z$300,22,FALSE),"-")</f>
        <v>840.44</v>
      </c>
      <c r="AN233" s="59" t="str">
        <f>IFERROR(VLOOKUP($E233,'Rev2 July 16'!$D$1:$Z$300,5,FALSE),"-")</f>
        <v>WAY2001G6BB</v>
      </c>
      <c r="AO233" s="59" t="str">
        <f>IFERROR(VLOOKUP(AN233,'Paid Invoices'!$F$6:$I$381,3,FALSE),"")</f>
        <v/>
      </c>
      <c r="AP233" s="59" t="str">
        <f>IFERROR(VLOOKUP(AN233,'Open Invoices'!$D$1:$E$3000,2,FALSE),"")</f>
        <v/>
      </c>
      <c r="AQ233" s="59">
        <f>IFERROR(VLOOKUP($E233,'Rev June 16'!$D$1:$Z$300,22,FALSE),"-")</f>
        <v>1356.5</v>
      </c>
      <c r="AR233" s="59" t="str">
        <f>IFERROR(VLOOKUP($E233,'Rev June 16'!$D$1:$Z$300,4,FALSE),"-")</f>
        <v>WAY2001F6AZ</v>
      </c>
      <c r="AS233" s="59" t="str">
        <f>IFERROR(VLOOKUP(AR233,'Paid Invoices'!$F$6:$I$381,3,FALSE),"")</f>
        <v/>
      </c>
      <c r="AT233" s="59" t="str">
        <f>IFERROR(VLOOKUP(AR233,'Open Invoices'!$D$1:$E$3000,2,FALSE),"")</f>
        <v/>
      </c>
      <c r="AU233" s="59">
        <f>IFERROR(VLOOKUP($E233,'May 2016'!$D$1:$Z$300,22,FALSE),"-")</f>
        <v>205.69</v>
      </c>
      <c r="AV233" s="59" t="str">
        <f>IFERROR(VLOOKUP($E233,'May 2016'!$D$1:$Z$300,4,FALSE),"-")</f>
        <v>WAY2001E6AY</v>
      </c>
      <c r="AW233" s="59" t="str">
        <f>IFERROR(VLOOKUP(AV233,'Paid Invoices'!$F$6:$I$381,3,FALSE),"")</f>
        <v/>
      </c>
      <c r="AX233" s="59" t="str">
        <f>IFERROR(VLOOKUP(AV233,'Open Invoices'!$D$1:$E$3000,2,FALSE),"")</f>
        <v/>
      </c>
      <c r="AY233" s="59">
        <f>IFERROR(VLOOKUP($E233,'Apr 2016'!$D$1:$Z$300,22,FALSE),"-")</f>
        <v>157.34</v>
      </c>
      <c r="AZ233" s="59" t="str">
        <f>IFERROR(VLOOKUP($E233,'Apr 2016'!$D$1:$Z$300,4,FALSE),"-")</f>
        <v>WAY2001D6AX</v>
      </c>
      <c r="BA233" s="59" t="str">
        <f>IFERROR(VLOOKUP(AZ233,'Paid Invoices'!$F$6:$I$381,3,FALSE),"")</f>
        <v/>
      </c>
      <c r="BB233" s="59" t="str">
        <f>IFERROR(VLOOKUP(AZ233,'Open Invoices'!$D$1:$E$3000,2,FALSE),"")</f>
        <v/>
      </c>
      <c r="BC233" s="59">
        <f>IFERROR(VLOOKUP($E233,'Mar 2016'!$D$1:$Z$300,22,FALSE),"-")</f>
        <v>102.8</v>
      </c>
      <c r="BD233" s="59" t="str">
        <f>IFERROR(VLOOKUP($E233,'Mar 2016'!$D$1:$Z$300,4,FALSE),"-")</f>
        <v>WAY2001C6AT</v>
      </c>
      <c r="BE233" s="59" t="str">
        <f>IFERROR(VLOOKUP(BD233,'Paid Invoices'!$F$6:$I$381,3,FALSE),"")</f>
        <v/>
      </c>
      <c r="BF233" s="59" t="str">
        <f>IFERROR(VLOOKUP(BD233,'Open Invoices'!$D$1:$E$3000,2,FALSE),"")</f>
        <v/>
      </c>
      <c r="BG233" s="59">
        <f>IFERROR(VLOOKUP($E233,'Feb 2016'!$D$1:$Z$300,22,FALSE),"-")</f>
        <v>182.2</v>
      </c>
      <c r="BH233" s="59" t="str">
        <f>IFERROR(VLOOKUP($E233,'Feb 2016'!$D$1:$Z$300,4,FALSE),"-")</f>
        <v>WAY2001B6AM</v>
      </c>
      <c r="BI233" s="59" t="str">
        <f>IFERROR(VLOOKUP(BH233,'Paid Invoices'!$F$6:$I$381,3,FALSE),"")</f>
        <v/>
      </c>
      <c r="BJ233" s="59" t="str">
        <f>IFERROR(VLOOKUP(BH233,'Open Invoices'!$D$1:$E$3000,2,FALSE),"")</f>
        <v/>
      </c>
      <c r="BK233" s="59">
        <f>IFERROR(VLOOKUP($E233,'Jan 2016'!$D$1:$Z$300,22,FALSE),"-")</f>
        <v>652.34</v>
      </c>
      <c r="BL233" s="59" t="str">
        <f>IFERROR(VLOOKUP($E233,'Jan 2016'!$D$1:$Z$300,4,FALSE),"-")</f>
        <v>WAY2001A6AZ</v>
      </c>
      <c r="BM233" s="59" t="str">
        <f>IFERROR(VLOOKUP(BL233,'Paid Invoices'!$F$6:$I$381,3,FALSE),"")</f>
        <v/>
      </c>
      <c r="BN233" s="59" t="str">
        <f>IFERROR(VLOOKUP(BL233,'Open Invoices'!$D$1:$E$3000,2,FALSE),"")</f>
        <v/>
      </c>
      <c r="BO233" s="59" t="str">
        <f>IFERROR(VLOOKUP($E233,'Dec 2015'!$D$1:$Z$300,22,FALSE),"-")</f>
        <v>-</v>
      </c>
      <c r="BP233" s="59" t="str">
        <f>IFERROR(VLOOKUP($E233,'Dec 2015'!$D$1:$Z$300,4,FALSE),"-")</f>
        <v>-</v>
      </c>
      <c r="BQ233" s="59" t="str">
        <f>IFERROR(VLOOKUP(BP233,'Paid Invoices'!$F$6:$I$381,3,FALSE),"")</f>
        <v/>
      </c>
      <c r="BR233" s="59" t="str">
        <f>IFERROR(VLOOKUP(BP233,'Open Invoices'!$D$1:$E$3000,2,FALSE),"")</f>
        <v/>
      </c>
      <c r="BS233" s="59">
        <f>IFERROR(VLOOKUP($E233,'Nov 2015'!$D$1:$Z$300,22,FALSE),"-")</f>
        <v>0</v>
      </c>
      <c r="BT233" s="59" t="str">
        <f>IFERROR(VLOOKUP($E233,'Nov 2015'!$D$1:$Z$300,4,FALSE),"-")</f>
        <v>WAY2001K5A</v>
      </c>
      <c r="BU233" s="59" t="str">
        <f>IFERROR(VLOOKUP(BT233,'Paid Invoices'!$F$6:$I$381,3,FALSE),"")</f>
        <v/>
      </c>
      <c r="BV233" s="59" t="str">
        <f>IFERROR(VLOOKUP(BT233,'Open Invoices'!$D$1:$E$3000,2,FALSE),"")</f>
        <v/>
      </c>
      <c r="BW233" s="59" t="str">
        <f>IFERROR(VLOOKUP($E233,'Oct 2015'!$D$1:$Z$300,22,FALSE),"-")</f>
        <v>-</v>
      </c>
      <c r="BX233" s="59" t="str">
        <f>IFERROR(VLOOKUP($E233,'Oct 2015'!$D$1:$Z$300,4,FALSE),"-")</f>
        <v>-</v>
      </c>
      <c r="BY233" s="59" t="str">
        <f>IFERROR(VLOOKUP(BX233,'Paid Invoices'!$F$6:$I$381,3,FALSE),"")</f>
        <v/>
      </c>
      <c r="BZ233" s="59" t="str">
        <f>IFERROR(VLOOKUP(BX233,'Open Invoices'!$D$1:$E$3000,2,FALSE),"")</f>
        <v/>
      </c>
      <c r="CA233" s="59">
        <f>IFERROR(VLOOKUP($E233,'Sep 2015'!$D$1:$Z$300,22,FALSE),"-")</f>
        <v>368.98</v>
      </c>
      <c r="CB233" s="59" t="str">
        <f>IFERROR(VLOOKUP($E233,'Sep 2015'!$D$1:$Z$300,4,FALSE),"-")</f>
        <v>WAY2001I5AI</v>
      </c>
      <c r="CC233" s="59" t="str">
        <f>IFERROR(VLOOKUP(CB233,'Paid Invoices'!$F$6:$I$381,3,FALSE),"")</f>
        <v/>
      </c>
      <c r="CD233" s="59" t="str">
        <f>IFERROR(VLOOKUP(CB233,'Open Invoices'!$D$1:$E$3000,2,FALSE),"")</f>
        <v/>
      </c>
      <c r="CE233" s="52"/>
      <c r="CF233" s="52" t="s">
        <v>2115</v>
      </c>
      <c r="CG233" s="49" t="str">
        <f>IFERROR(IFERROR(VLOOKUP($E233,'Asset Group  All Assets'!$B$1:$C$500,2,FALSE),(VLOOKUP($E233,'Missing-WSU-POs'!$B$1:$D$500,3,FALSE))),"?")</f>
        <v>P0771686</v>
      </c>
      <c r="CH233" s="31" t="str">
        <f>IF(G233="","",G233)</f>
        <v>P0771686</v>
      </c>
      <c r="CI233" s="31" t="str">
        <f>IF(CG233=CH233,"","Wrong PO")</f>
        <v/>
      </c>
      <c r="CJ233" s="29" t="str">
        <f>IFERROR(IF(VLOOKUP($E233,'Org July 2016 '!$D$1:$Z$500,3,FALSE)=G233,"-","Wrong PO"),"new")</f>
        <v>new</v>
      </c>
      <c r="CK233" s="32" t="str">
        <f>IF(CJ233="wrong PO",(VLOOKUP($E233,'Org July 2016 '!$D$1:$Z$500,3,FALSE)),"")</f>
        <v/>
      </c>
      <c r="CL233" s="29" t="str">
        <f>IFERROR(IF(VLOOKUP($E233,'Org June 2016 '!$D$1:$Z$500,3,FALSE)=G233,"-","Wrong PO"),"new")</f>
        <v>new</v>
      </c>
      <c r="CM233" s="32" t="str">
        <f>IF(CL233="wrong PO",(VLOOKUP($E233,'Org June 2016 '!$D$1:$Z$500,3,FALSE)),"")</f>
        <v/>
      </c>
      <c r="CN233" s="29" t="str">
        <f>IFERROR(IF(VLOOKUP($E233,'May 2016'!D169:Z668,3,FALSE)=G233,"-","Wrong PO"),"new")</f>
        <v>new</v>
      </c>
      <c r="CO233" s="32" t="str">
        <f>IF(CN233="wrong PO",(VLOOKUP($E233,'May 2016'!D169:Z668,3,FALSE)),"")</f>
        <v/>
      </c>
      <c r="CP233" s="29" t="str">
        <f>IFERROR(IF(VLOOKUP($E233,'Apr 2016'!$D$1:$Z$500,3,FALSE)=G233,"-","Wrong PO"),"new")</f>
        <v>-</v>
      </c>
      <c r="CQ233" s="32" t="str">
        <f>IF(CP233="wrong PO",(VLOOKUP($E233,'Apr 2016'!$D$1:$Z$500,3,FALSE)),"")</f>
        <v/>
      </c>
      <c r="CR233" s="32" t="str">
        <f>IFERROR(IF(VLOOKUP($E233,'Mar 2016'!$D$1:$Z$500,3,FALSE)=G233,"-","Wrong PO"),"new")</f>
        <v>-</v>
      </c>
      <c r="CS233" s="32" t="str">
        <f>IF(CP233="wrong PO",(VLOOKUP($E233,'Mar 2016'!$D$1:$Z$500,3,FALSE)),"")</f>
        <v/>
      </c>
      <c r="CT233" s="32" t="str">
        <f>IFERROR(IF(VLOOKUP($E233,'Feb 2016'!$D$1:$Z$500,3,FALSE)=G233,"-","Wrong PO"),"new")</f>
        <v>-</v>
      </c>
      <c r="CU233" s="32" t="str">
        <f>IF(CP233="wrong PO",(VLOOKUP($E233,'Feb 2016'!$D$1:$Z$500,3,FALSE)),"")</f>
        <v/>
      </c>
      <c r="CV233" s="29" t="str">
        <f>IFERROR(IF(VLOOKUP($E233,'Jan 2016'!$D$1:$Z$500,3,FALSE)=G233,"-","Wrong PO"),"new")</f>
        <v>-</v>
      </c>
      <c r="CW233" s="32" t="str">
        <f>IF(CV233="wrong PO",(VLOOKUP($E233,'Jan 2016'!$D$1:$Z$500,3,FALSE)),"")</f>
        <v/>
      </c>
      <c r="CX233" s="29" t="str">
        <f>IFERROR(IF(VLOOKUP($E233,'Dec 2015'!$D$1:$Z$500,3,FALSE)=G233,"-","Wrong PO"),"new")</f>
        <v>new</v>
      </c>
      <c r="CY233" s="32" t="str">
        <f>IF(CX233="wrong PO",(VLOOKUP($E233,'Dec 2015'!$D$1:$Z$500,3,FALSE)),"")</f>
        <v/>
      </c>
      <c r="CZ233" s="29" t="str">
        <f>IFERROR(IF(VLOOKUP($E233,'Nov 2015'!$D$1:$Z$500,3,FALSE)=G233,"-","Wrong PO"),"new")</f>
        <v>Wrong PO</v>
      </c>
      <c r="DA233" s="32">
        <f>IF(CZ233="wrong PO",(VLOOKUP($E233,'Nov 2015'!$D$1:$Z$500,3,FALSE)),"")</f>
        <v>0</v>
      </c>
      <c r="DB233" s="29" t="str">
        <f>IFERROR(IF(VLOOKUP($E233,'Oct 2015'!$D$1:$Z$500,3,FALSE)=G233,"-","Wrong PO"),"new")</f>
        <v>new</v>
      </c>
      <c r="DC233" s="32" t="str">
        <f>IF(DB233="wrong PO",(VLOOKUP($E233,'Oct 2015'!$D$1:$Z$500,3,FALSE)),"")</f>
        <v/>
      </c>
      <c r="DD233" s="29" t="str">
        <f>IFERROR(IF(VLOOKUP($E233,'Sep 2015'!$D$1:$Z$500,3,FALSE)=G233,"-","Wrong PO"),"new")</f>
        <v>Wrong PO</v>
      </c>
      <c r="DE233" s="32" t="str">
        <f>IF(DD233="wrong PO",(VLOOKUP($E233,'Sep 2015'!$D$1:$Z$500,3,FALSE)),"")</f>
        <v>P0772275</v>
      </c>
    </row>
    <row r="234" spans="1:109">
      <c r="A234" s="115">
        <v>182</v>
      </c>
      <c r="B234" s="2" t="s">
        <v>841</v>
      </c>
      <c r="C234" s="2" t="s">
        <v>510</v>
      </c>
      <c r="D234" s="2" t="s">
        <v>76</v>
      </c>
      <c r="E234" s="2" t="s">
        <v>319</v>
      </c>
      <c r="F234" s="2" t="s">
        <v>502</v>
      </c>
      <c r="G234" s="21" t="s">
        <v>320</v>
      </c>
      <c r="H234" s="21" t="str">
        <f>IFERROR(VLOOKUP($E234,'Wayne Master'!$B$1:$C$315,2,FALSE),"not on master")</f>
        <v>P0771790</v>
      </c>
      <c r="I234" s="11" t="s">
        <v>2058</v>
      </c>
      <c r="J234" s="3">
        <v>42321</v>
      </c>
      <c r="K234" s="2" t="s">
        <v>39</v>
      </c>
      <c r="L234" s="2" t="s">
        <v>377</v>
      </c>
      <c r="M234" s="2" t="s">
        <v>30</v>
      </c>
      <c r="N234" s="2" t="s">
        <v>31</v>
      </c>
      <c r="O234" s="2" t="s">
        <v>41</v>
      </c>
      <c r="P234" s="4">
        <v>11204</v>
      </c>
      <c r="Q234" s="4">
        <v>11585</v>
      </c>
      <c r="R234" s="4">
        <v>381</v>
      </c>
      <c r="S234" s="5">
        <v>6.44</v>
      </c>
      <c r="T234" s="4">
        <v>6000</v>
      </c>
      <c r="U234" s="4">
        <v>6469</v>
      </c>
      <c r="V234" s="4">
        <v>469</v>
      </c>
      <c r="W234" s="5">
        <v>28.05</v>
      </c>
      <c r="X234" s="5">
        <v>0</v>
      </c>
      <c r="Y234" s="14">
        <v>34.49</v>
      </c>
      <c r="Z234" s="14">
        <v>0</v>
      </c>
      <c r="AA234" s="14">
        <v>34.49</v>
      </c>
      <c r="AB234" s="4">
        <v>24580</v>
      </c>
      <c r="AC234" s="55"/>
      <c r="AD234" s="59">
        <f>SUM(AI234,AM234,AQ234,AU234,AY234,BC234,BG234,BK234,BO234,BS234,BW234,CA234)</f>
        <v>977.15000000000009</v>
      </c>
      <c r="AE234" s="59">
        <f>(Q234*0.0169)+(U234*0.0598)</f>
        <v>582.6327</v>
      </c>
      <c r="AF234" s="102">
        <f>IFERROR(IFERROR(VLOOKUP($G234,'FPO034'!$J$9:$Q$196,7,FALSE),(VLOOKUP($H234,'FPO034'!$J$9:$Q$196,7,FALSE))),"No PO")</f>
        <v>825.5</v>
      </c>
      <c r="AG234" s="102">
        <f>IFERROR(IFERROR(VLOOKUP($G234,'FPO034'!$J$9:$Q$196,8,FALSE),(VLOOKUP($H234,'FPO034'!$J$9:$Q$196,8,FALSE))),"No PO")</f>
        <v>0</v>
      </c>
      <c r="AH234" s="102" t="str">
        <f>IF(AG234&lt;&gt;0,"No",IF(AD234&gt;AF234,"No",IF(AD234/AE234&lt;1,"--",IF(AD234/AE234&lt;1.02,"Maybe","No"))))</f>
        <v>No</v>
      </c>
      <c r="AI234" s="59">
        <f>IFERROR(VLOOKUP($E234,'Rev2 Aug 16'!$D$1:$Z$300,22,FALSE),"-")</f>
        <v>34.49</v>
      </c>
      <c r="AJ234" s="59" t="str">
        <f>IFERROR(VLOOKUP($E234,'Rev2 Aug 16'!$D$1:$Z$300,5,FALSE),"-")</f>
        <v>WAY2001H6BB</v>
      </c>
      <c r="AK234" s="59" t="str">
        <f>IFERROR(VLOOKUP(AJ234,'Paid Invoices'!$F$6:$I$381,3,FALSE),"")</f>
        <v/>
      </c>
      <c r="AL234" s="59" t="str">
        <f>IFERROR(VLOOKUP(AJ234,'Open Invoices'!$D$1:$E$3000,2,FALSE),"")</f>
        <v/>
      </c>
      <c r="AM234" s="59">
        <f>IFERROR(VLOOKUP($E234,'Rev2 July 16'!$D$1:$Z$300,22,FALSE),"-")</f>
        <v>174.95</v>
      </c>
      <c r="AN234" s="59" t="str">
        <f>IFERROR(VLOOKUP($E234,'Rev2 July 16'!$D$1:$Z$300,5,FALSE),"-")</f>
        <v>WAY2001G6BD</v>
      </c>
      <c r="AO234" s="59" t="str">
        <f>IFERROR(VLOOKUP(AN234,'Paid Invoices'!$F$6:$I$381,3,FALSE),"")</f>
        <v/>
      </c>
      <c r="AP234" s="59" t="str">
        <f>IFERROR(VLOOKUP(AN234,'Open Invoices'!$D$1:$E$3000,2,FALSE),"")</f>
        <v/>
      </c>
      <c r="AQ234" s="59">
        <f>IFERROR(VLOOKUP($E234,'Rev June 16'!$D$1:$Z$300,22,FALSE),"-")</f>
        <v>359.52</v>
      </c>
      <c r="AR234" s="59" t="str">
        <f>IFERROR(VLOOKUP($E234,'Rev June 16'!$D$1:$Z$300,4,FALSE),"-")</f>
        <v>WAY2001F6BB</v>
      </c>
      <c r="AS234" s="59" t="str">
        <f>IFERROR(VLOOKUP(AR234,'Paid Invoices'!$F$6:$I$381,3,FALSE),"")</f>
        <v/>
      </c>
      <c r="AT234" s="59" t="str">
        <f>IFERROR(VLOOKUP(AR234,'Open Invoices'!$D$1:$E$3000,2,FALSE),"")</f>
        <v/>
      </c>
      <c r="AU234" s="59">
        <f>IFERROR(VLOOKUP($E234,'May 2016'!$D$1:$Z$300,22,FALSE),"-")</f>
        <v>64.62</v>
      </c>
      <c r="AV234" s="59" t="str">
        <f>IFERROR(VLOOKUP($E234,'May 2016'!$D$1:$Z$300,4,FALSE),"-")</f>
        <v>WAY2001E6BA</v>
      </c>
      <c r="AW234" s="59" t="str">
        <f>IFERROR(VLOOKUP(AV234,'Paid Invoices'!$F$6:$I$381,3,FALSE),"")</f>
        <v/>
      </c>
      <c r="AX234" s="59" t="str">
        <f>IFERROR(VLOOKUP(AV234,'Open Invoices'!$D$1:$E$3000,2,FALSE),"")</f>
        <v/>
      </c>
      <c r="AY234" s="59">
        <f>IFERROR(VLOOKUP($E234,'Apr 2016'!$D$1:$Z$300,22,FALSE),"-")</f>
        <v>51.36</v>
      </c>
      <c r="AZ234" s="59" t="str">
        <f>IFERROR(VLOOKUP($E234,'Apr 2016'!$D$1:$Z$300,4,FALSE),"-")</f>
        <v>WAY2001D6AZ</v>
      </c>
      <c r="BA234" s="59" t="str">
        <f>IFERROR(VLOOKUP(AZ234,'Paid Invoices'!$F$6:$I$381,3,FALSE),"")</f>
        <v/>
      </c>
      <c r="BB234" s="59" t="str">
        <f>IFERROR(VLOOKUP(AZ234,'Open Invoices'!$D$1:$E$3000,2,FALSE),"")</f>
        <v/>
      </c>
      <c r="BC234" s="59">
        <f>IFERROR(VLOOKUP($E234,'Mar 2016'!$D$1:$Z$300,22,FALSE),"-")</f>
        <v>92.1</v>
      </c>
      <c r="BD234" s="59" t="str">
        <f>IFERROR(VLOOKUP($E234,'Mar 2016'!$D$1:$Z$300,4,FALSE),"-")</f>
        <v>WAY2001C6AV</v>
      </c>
      <c r="BE234" s="59" t="str">
        <f>IFERROR(VLOOKUP(BD234,'Paid Invoices'!$F$6:$I$381,3,FALSE),"")</f>
        <v/>
      </c>
      <c r="BF234" s="59" t="str">
        <f>IFERROR(VLOOKUP(BD234,'Open Invoices'!$D$1:$E$3000,2,FALSE),"")</f>
        <v/>
      </c>
      <c r="BG234" s="59">
        <f>IFERROR(VLOOKUP($E234,'Feb 2016'!$D$1:$Z$300,22,FALSE),"-")</f>
        <v>112.03</v>
      </c>
      <c r="BH234" s="59" t="str">
        <f>IFERROR(VLOOKUP($E234,'Feb 2016'!$D$1:$Z$300,4,FALSE),"-")</f>
        <v>WAY2001B6AO</v>
      </c>
      <c r="BI234" s="59" t="str">
        <f>IFERROR(VLOOKUP(BH234,'Paid Invoices'!$F$6:$I$381,3,FALSE),"")</f>
        <v/>
      </c>
      <c r="BJ234" s="59" t="str">
        <f>IFERROR(VLOOKUP(BH234,'Open Invoices'!$D$1:$E$3000,2,FALSE),"")</f>
        <v/>
      </c>
      <c r="BK234" s="59">
        <f>IFERROR(VLOOKUP($E234,'Jan 2016'!$D$1:$Z$300,22,FALSE),"-")</f>
        <v>26.76</v>
      </c>
      <c r="BL234" s="59" t="str">
        <f>IFERROR(VLOOKUP($E234,'Jan 2016'!$D$1:$Z$300,4,FALSE),"-")</f>
        <v>WAY2001A6BB</v>
      </c>
      <c r="BM234" s="59" t="str">
        <f>IFERROR(VLOOKUP(BL234,'Paid Invoices'!$F$6:$I$381,3,FALSE),"")</f>
        <v/>
      </c>
      <c r="BN234" s="59" t="str">
        <f>IFERROR(VLOOKUP(BL234,'Open Invoices'!$D$1:$E$3000,2,FALSE),"")</f>
        <v/>
      </c>
      <c r="BO234" s="59">
        <f>IFERROR(VLOOKUP($E234,'Dec 2015'!$D$1:$Z$300,22,FALSE),"-")</f>
        <v>61.32</v>
      </c>
      <c r="BP234" s="59" t="str">
        <f>IFERROR(VLOOKUP($E234,'Dec 2015'!$D$1:$Z$300,4,FALSE),"-")</f>
        <v>WAY2001L5AE</v>
      </c>
      <c r="BQ234" s="59" t="str">
        <f>IFERROR(VLOOKUP(BP234,'Paid Invoices'!$F$6:$I$381,3,FALSE),"")</f>
        <v/>
      </c>
      <c r="BR234" s="59" t="str">
        <f>IFERROR(VLOOKUP(BP234,'Open Invoices'!$D$1:$E$3000,2,FALSE),"")</f>
        <v/>
      </c>
      <c r="BS234" s="59" t="str">
        <f>IFERROR(VLOOKUP($E234,'Nov 2015'!$D$1:$Z$300,22,FALSE),"-")</f>
        <v>-</v>
      </c>
      <c r="BT234" s="59" t="str">
        <f>IFERROR(VLOOKUP($E234,'Nov 2015'!$D$1:$Z$300,4,FALSE),"-")</f>
        <v>-</v>
      </c>
      <c r="BU234" s="59" t="str">
        <f>IFERROR(VLOOKUP(BT234,'Paid Invoices'!$F$6:$I$381,3,FALSE),"")</f>
        <v/>
      </c>
      <c r="BV234" s="59" t="str">
        <f>IFERROR(VLOOKUP(BT234,'Open Invoices'!$D$1:$E$3000,2,FALSE),"")</f>
        <v/>
      </c>
      <c r="BW234" s="59" t="str">
        <f>IFERROR(VLOOKUP($E234,'Oct 2015'!$D$1:$Z$300,22,FALSE),"-")</f>
        <v>-</v>
      </c>
      <c r="BX234" s="59" t="str">
        <f>IFERROR(VLOOKUP($E234,'Oct 2015'!$D$1:$Z$300,4,FALSE),"-")</f>
        <v>-</v>
      </c>
      <c r="BY234" s="59" t="str">
        <f>IFERROR(VLOOKUP(BX234,'Paid Invoices'!$F$6:$I$381,3,FALSE),"")</f>
        <v/>
      </c>
      <c r="BZ234" s="59" t="str">
        <f>IFERROR(VLOOKUP(BX234,'Open Invoices'!$D$1:$E$3000,2,FALSE),"")</f>
        <v/>
      </c>
      <c r="CA234" s="59" t="str">
        <f>IFERROR(VLOOKUP($E234,'Sep 2015'!$D$1:$Z$300,22,FALSE),"-")</f>
        <v>-</v>
      </c>
      <c r="CB234" s="59" t="str">
        <f>IFERROR(VLOOKUP($E234,'Sep 2015'!$D$1:$Z$300,4,FALSE),"-")</f>
        <v>-</v>
      </c>
      <c r="CC234" s="59" t="str">
        <f>IFERROR(VLOOKUP(CB234,'Paid Invoices'!$F$6:$I$381,3,FALSE),"")</f>
        <v/>
      </c>
      <c r="CD234" s="59" t="str">
        <f>IFERROR(VLOOKUP(CB234,'Open Invoices'!$D$1:$E$3000,2,FALSE),"")</f>
        <v/>
      </c>
      <c r="CE234" s="52"/>
      <c r="CF234" s="52" t="s">
        <v>2115</v>
      </c>
      <c r="CG234" s="49" t="str">
        <f>IFERROR(IFERROR(VLOOKUP($E234,'Asset Group  All Assets'!$B$1:$C$500,2,FALSE),(VLOOKUP($E234,'Missing-WSU-POs'!$B$1:$D$500,3,FALSE))),"?")</f>
        <v>P0771790</v>
      </c>
      <c r="CH234" s="31" t="str">
        <f>IF(G234="","",G234)</f>
        <v>P0771790</v>
      </c>
      <c r="CI234" s="31" t="str">
        <f>IF(CG234=CH234,"","Wrong PO")</f>
        <v/>
      </c>
      <c r="CJ234" s="29" t="str">
        <f>IFERROR(IF(VLOOKUP($E234,'Org July 2016 '!$D$1:$Z$500,3,FALSE)=G234,"-","Wrong PO"),"new")</f>
        <v>Wrong PO</v>
      </c>
      <c r="CK234" s="32">
        <f>IF(CJ234="wrong PO",(VLOOKUP($E234,'Org July 2016 '!$D$1:$Z$500,3,FALSE)),"")</f>
        <v>0</v>
      </c>
      <c r="CL234" s="29" t="str">
        <f>IFERROR(IF(VLOOKUP($E234,'Org June 2016 '!$D$1:$Z$500,3,FALSE)=G234,"-","Wrong PO"),"new")</f>
        <v>Wrong PO</v>
      </c>
      <c r="CM234" s="32">
        <f>IF(CL234="wrong PO",(VLOOKUP($E234,'Org June 2016 '!$D$1:$Z$500,3,FALSE)),"")</f>
        <v>0</v>
      </c>
      <c r="CN234" s="29" t="str">
        <f>IFERROR(IF(VLOOKUP($E234,'May 2016'!D182:Z681,3,FALSE)=G234,"-","Wrong PO"),"new")</f>
        <v>new</v>
      </c>
      <c r="CO234" s="32" t="str">
        <f>IF(CN234="wrong PO",(VLOOKUP($E234,'May 2016'!D182:Z681,3,FALSE)),"")</f>
        <v/>
      </c>
      <c r="CP234" s="29" t="str">
        <f>IFERROR(IF(VLOOKUP($E234,'Apr 2016'!$D$1:$Z$500,3,FALSE)=G234,"-","Wrong PO"),"new")</f>
        <v>-</v>
      </c>
      <c r="CQ234" s="32" t="str">
        <f>IF(CP234="wrong PO",(VLOOKUP($E234,'Apr 2016'!$D$1:$Z$500,3,FALSE)),"")</f>
        <v/>
      </c>
      <c r="CR234" s="32" t="str">
        <f>IFERROR(IF(VLOOKUP($E234,'Mar 2016'!$D$1:$Z$500,3,FALSE)=G234,"-","Wrong PO"),"new")</f>
        <v>-</v>
      </c>
      <c r="CS234" s="32" t="str">
        <f>IF(CP234="wrong PO",(VLOOKUP($E234,'Mar 2016'!$D$1:$Z$500,3,FALSE)),"")</f>
        <v/>
      </c>
      <c r="CT234" s="32" t="str">
        <f>IFERROR(IF(VLOOKUP($E234,'Feb 2016'!$D$1:$Z$500,3,FALSE)=G234,"-","Wrong PO"),"new")</f>
        <v>-</v>
      </c>
      <c r="CU234" s="32" t="str">
        <f>IF(CP234="wrong PO",(VLOOKUP($E234,'Feb 2016'!$D$1:$Z$500,3,FALSE)),"")</f>
        <v/>
      </c>
      <c r="CV234" s="29" t="str">
        <f>IFERROR(IF(VLOOKUP($E234,'Jan 2016'!$D$1:$Z$500,3,FALSE)=G234,"-","Wrong PO"),"new")</f>
        <v>-</v>
      </c>
      <c r="CW234" s="32" t="str">
        <f>IF(CV234="wrong PO",(VLOOKUP($E234,'Jan 2016'!$D$1:$Z$500,3,FALSE)),"")</f>
        <v/>
      </c>
      <c r="CX234" s="29" t="str">
        <f>IFERROR(IF(VLOOKUP($E234,'Dec 2015'!$D$1:$Z$500,3,FALSE)=G234,"-","Wrong PO"),"new")</f>
        <v>-</v>
      </c>
      <c r="CY234" s="32" t="str">
        <f>IF(CX234="wrong PO",(VLOOKUP($E234,'Dec 2015'!$D$1:$Z$500,3,FALSE)),"")</f>
        <v/>
      </c>
      <c r="CZ234" s="29" t="str">
        <f>IFERROR(IF(VLOOKUP($E234,'Nov 2015'!$D$1:$Z$500,3,FALSE)=G234,"-","Wrong PO"),"new")</f>
        <v>new</v>
      </c>
      <c r="DA234" s="32" t="str">
        <f>IF(CZ234="wrong PO",(VLOOKUP($E234,'Nov 2015'!$D$1:$Z$500,3,FALSE)),"")</f>
        <v/>
      </c>
      <c r="DB234" s="29" t="str">
        <f>IFERROR(IF(VLOOKUP($E234,'Oct 2015'!$D$1:$Z$500,3,FALSE)=G234,"-","Wrong PO"),"new")</f>
        <v>new</v>
      </c>
      <c r="DC234" s="32" t="str">
        <f>IF(DB234="wrong PO",(VLOOKUP($E234,'Oct 2015'!$D$1:$Z$500,3,FALSE)),"")</f>
        <v/>
      </c>
      <c r="DD234" s="29" t="str">
        <f>IFERROR(IF(VLOOKUP($E234,'Sep 2015'!$D$1:$Z$500,3,FALSE)=G234,"-","Wrong PO"),"new")</f>
        <v>new</v>
      </c>
      <c r="DE234" s="32" t="str">
        <f>IF(DD234="wrong PO",(VLOOKUP($E234,'Sep 2015'!$D$1:$Z$500,3,FALSE)),"")</f>
        <v/>
      </c>
    </row>
    <row r="235" spans="1:109">
      <c r="A235" s="115">
        <v>187</v>
      </c>
      <c r="B235" s="2" t="s">
        <v>841</v>
      </c>
      <c r="C235" s="2" t="s">
        <v>510</v>
      </c>
      <c r="D235" s="2" t="s">
        <v>48</v>
      </c>
      <c r="E235" s="2" t="s">
        <v>172</v>
      </c>
      <c r="F235" s="2" t="s">
        <v>555</v>
      </c>
      <c r="G235" s="21" t="s">
        <v>170</v>
      </c>
      <c r="H235" s="21" t="str">
        <f>IFERROR(VLOOKUP($E235,'Wayne Master'!$B$1:$C$315,2,FALSE),"not on master")</f>
        <v>P0771802</v>
      </c>
      <c r="I235" s="11" t="s">
        <v>2056</v>
      </c>
      <c r="J235" s="3">
        <v>42390</v>
      </c>
      <c r="K235" s="2" t="s">
        <v>39</v>
      </c>
      <c r="L235" s="2" t="s">
        <v>556</v>
      </c>
      <c r="M235" s="2" t="s">
        <v>30</v>
      </c>
      <c r="N235" s="2" t="s">
        <v>31</v>
      </c>
      <c r="O235" s="2" t="s">
        <v>32</v>
      </c>
      <c r="P235" s="4">
        <v>8</v>
      </c>
      <c r="Q235" s="4">
        <v>8</v>
      </c>
      <c r="R235" s="4">
        <v>0</v>
      </c>
      <c r="S235" s="5">
        <v>0</v>
      </c>
      <c r="T235" s="4">
        <v>0</v>
      </c>
      <c r="U235" s="4">
        <v>0</v>
      </c>
      <c r="V235" s="4">
        <v>0</v>
      </c>
      <c r="W235" s="5">
        <v>0</v>
      </c>
      <c r="X235" s="5">
        <v>0</v>
      </c>
      <c r="Y235" s="14">
        <v>0</v>
      </c>
      <c r="Z235" s="14">
        <v>0</v>
      </c>
      <c r="AA235" s="14">
        <v>0</v>
      </c>
      <c r="AB235" s="4">
        <v>24580</v>
      </c>
      <c r="AC235" s="55"/>
      <c r="AD235" s="59">
        <f>SUM(AI235,AM235,AQ235,AU235,AY235,BC235,BG235,BK235,BO235,BS235,BW235,CA235)</f>
        <v>0.95000000000000007</v>
      </c>
      <c r="AE235" s="59">
        <f>(Q235*0.0169)+(U235*0.0598)</f>
        <v>0.13519999999999999</v>
      </c>
      <c r="AF235" s="102">
        <f>IFERROR(IFERROR(VLOOKUP($G235,'FPO034'!$J$9:$Q$196,7,FALSE),(VLOOKUP($H235,'FPO034'!$J$9:$Q$196,7,FALSE))),"No PO")</f>
        <v>8814.48</v>
      </c>
      <c r="AG235" s="102">
        <f>IFERROR(IFERROR(VLOOKUP($G235,'FPO034'!$J$9:$Q$196,8,FALSE),(VLOOKUP($H235,'FPO034'!$J$9:$Q$196,8,FALSE))),"No PO")</f>
        <v>0</v>
      </c>
      <c r="AH235" s="102" t="str">
        <f>IF(AG235&lt;&gt;0,"No",IF(AD235&gt;AF235,"No",IF(AD235/AE235&lt;1,"--",IF(AD235/AE235&lt;1.02,"Maybe","No"))))</f>
        <v>No</v>
      </c>
      <c r="AI235" s="59" t="str">
        <f>IFERROR(VLOOKUP($E235,'Rev2 Aug 16'!$D$1:$Z$300,22,FALSE),"-")</f>
        <v>-</v>
      </c>
      <c r="AJ235" s="59" t="str">
        <f>IFERROR(VLOOKUP($E235,'Rev2 Aug 16'!$D$1:$Z$300,5,FALSE),"-")</f>
        <v>-</v>
      </c>
      <c r="AK235" s="59" t="str">
        <f>IFERROR(VLOOKUP(AJ235,'Paid Invoices'!$F$6:$I$381,3,FALSE),"")</f>
        <v/>
      </c>
      <c r="AL235" s="59" t="str">
        <f>IFERROR(VLOOKUP(AJ235,'Open Invoices'!$D$1:$E$3000,2,FALSE),"")</f>
        <v/>
      </c>
      <c r="AM235" s="59" t="str">
        <f>IFERROR(VLOOKUP($E235,'Rev2 July 16'!$D$1:$Z$300,22,FALSE),"-")</f>
        <v>-</v>
      </c>
      <c r="AN235" s="59" t="str">
        <f>IFERROR(VLOOKUP($E235,'Rev2 July 16'!$D$1:$Z$300,5,FALSE),"-")</f>
        <v>-</v>
      </c>
      <c r="AO235" s="59" t="str">
        <f>IFERROR(VLOOKUP(AN235,'Paid Invoices'!$F$6:$I$381,3,FALSE),"")</f>
        <v/>
      </c>
      <c r="AP235" s="59" t="str">
        <f>IFERROR(VLOOKUP(AN235,'Open Invoices'!$D$1:$E$3000,2,FALSE),"")</f>
        <v/>
      </c>
      <c r="AQ235" s="59">
        <f>IFERROR(VLOOKUP($E235,'Rev June 16'!$D$1:$Z$300,22,FALSE),"-")</f>
        <v>0</v>
      </c>
      <c r="AR235" s="59" t="str">
        <f>IFERROR(VLOOKUP($E235,'Rev June 16'!$D$1:$Z$300,4,FALSE),"-")</f>
        <v>WAY2001F6BD</v>
      </c>
      <c r="AS235" s="59" t="str">
        <f>IFERROR(VLOOKUP(AR235,'Paid Invoices'!$F$6:$I$381,3,FALSE),"")</f>
        <v/>
      </c>
      <c r="AT235" s="59" t="str">
        <f>IFERROR(VLOOKUP(AR235,'Open Invoices'!$D$1:$E$3000,2,FALSE),"")</f>
        <v/>
      </c>
      <c r="AU235" s="59" t="str">
        <f>IFERROR(VLOOKUP($E235,'May 2016'!$D$1:$Z$300,22,FALSE),"-")</f>
        <v>-</v>
      </c>
      <c r="AV235" s="59" t="str">
        <f>IFERROR(VLOOKUP($E235,'May 2016'!$D$1:$Z$300,4,FALSE),"-")</f>
        <v>-</v>
      </c>
      <c r="AW235" s="59" t="str">
        <f>IFERROR(VLOOKUP(AV235,'Paid Invoices'!$F$6:$I$381,3,FALSE),"")</f>
        <v/>
      </c>
      <c r="AX235" s="59" t="str">
        <f>IFERROR(VLOOKUP(AV235,'Open Invoices'!$D$1:$E$3000,2,FALSE),"")</f>
        <v/>
      </c>
      <c r="AY235" s="59">
        <f>IFERROR(VLOOKUP($E235,'Apr 2016'!$D$1:$Z$300,22,FALSE),"-")</f>
        <v>0.17</v>
      </c>
      <c r="AZ235" s="59" t="str">
        <f>IFERROR(VLOOKUP($E235,'Apr 2016'!$D$1:$Z$300,4,FALSE),"-")</f>
        <v>WAY2001D6A</v>
      </c>
      <c r="BA235" s="59" t="str">
        <f>IFERROR(VLOOKUP(AZ235,'Paid Invoices'!$F$6:$I$381,3,FALSE),"")</f>
        <v/>
      </c>
      <c r="BB235" s="59" t="str">
        <f>IFERROR(VLOOKUP(AZ235,'Open Invoices'!$D$1:$E$3000,2,FALSE),"")</f>
        <v/>
      </c>
      <c r="BC235" s="59">
        <f>IFERROR(VLOOKUP($E235,'Mar 2016'!$D$1:$Z$300,22,FALSE),"-")</f>
        <v>0</v>
      </c>
      <c r="BD235" s="59" t="str">
        <f>IFERROR(VLOOKUP($E235,'Mar 2016'!$D$1:$Z$300,4,FALSE),"-")</f>
        <v>WAY2001C6AW</v>
      </c>
      <c r="BE235" s="59" t="str">
        <f>IFERROR(VLOOKUP(BD235,'Paid Invoices'!$F$6:$I$381,3,FALSE),"")</f>
        <v/>
      </c>
      <c r="BF235" s="59" t="str">
        <f>IFERROR(VLOOKUP(BD235,'Open Invoices'!$D$1:$E$3000,2,FALSE),"")</f>
        <v/>
      </c>
      <c r="BG235" s="59">
        <f>IFERROR(VLOOKUP($E235,'Feb 2016'!$D$1:$Z$300,22,FALSE),"-")</f>
        <v>0.78</v>
      </c>
      <c r="BH235" s="59" t="str">
        <f>IFERROR(VLOOKUP($E235,'Feb 2016'!$D$1:$Z$300,4,FALSE),"-")</f>
        <v>WAY2001B6AP</v>
      </c>
      <c r="BI235" s="59" t="str">
        <f>IFERROR(VLOOKUP(BH235,'Paid Invoices'!$F$6:$I$381,3,FALSE),"")</f>
        <v/>
      </c>
      <c r="BJ235" s="59" t="str">
        <f>IFERROR(VLOOKUP(BH235,'Open Invoices'!$D$1:$E$3000,2,FALSE),"")</f>
        <v/>
      </c>
      <c r="BK235" s="59">
        <f>IFERROR(VLOOKUP($E235,'Jan 2016'!$D$1:$Z$300,22,FALSE),"-")</f>
        <v>0</v>
      </c>
      <c r="BL235" s="59" t="str">
        <f>IFERROR(VLOOKUP($E235,'Jan 2016'!$D$1:$Z$300,4,FALSE),"-")</f>
        <v>WAY2001A6B</v>
      </c>
      <c r="BM235" s="59" t="str">
        <f>IFERROR(VLOOKUP(BL235,'Paid Invoices'!$F$6:$I$381,3,FALSE),"")</f>
        <v/>
      </c>
      <c r="BN235" s="59" t="str">
        <f>IFERROR(VLOOKUP(BL235,'Open Invoices'!$D$1:$E$3000,2,FALSE),"")</f>
        <v/>
      </c>
      <c r="BO235" s="59" t="str">
        <f>IFERROR(VLOOKUP($E235,'Dec 2015'!$D$1:$Z$300,22,FALSE),"-")</f>
        <v>-</v>
      </c>
      <c r="BP235" s="59" t="str">
        <f>IFERROR(VLOOKUP($E235,'Dec 2015'!$D$1:$Z$300,4,FALSE),"-")</f>
        <v>-</v>
      </c>
      <c r="BQ235" s="59" t="str">
        <f>IFERROR(VLOOKUP(BP235,'Paid Invoices'!$F$6:$I$381,3,FALSE),"")</f>
        <v/>
      </c>
      <c r="BR235" s="59" t="str">
        <f>IFERROR(VLOOKUP(BP235,'Open Invoices'!$D$1:$E$3000,2,FALSE),"")</f>
        <v/>
      </c>
      <c r="BS235" s="59" t="str">
        <f>IFERROR(VLOOKUP($E235,'Nov 2015'!$D$1:$Z$300,22,FALSE),"-")</f>
        <v>-</v>
      </c>
      <c r="BT235" s="59" t="str">
        <f>IFERROR(VLOOKUP($E235,'Nov 2015'!$D$1:$Z$300,4,FALSE),"-")</f>
        <v>-</v>
      </c>
      <c r="BU235" s="59" t="str">
        <f>IFERROR(VLOOKUP(BT235,'Paid Invoices'!$F$6:$I$381,3,FALSE),"")</f>
        <v/>
      </c>
      <c r="BV235" s="59" t="str">
        <f>IFERROR(VLOOKUP(BT235,'Open Invoices'!$D$1:$E$3000,2,FALSE),"")</f>
        <v/>
      </c>
      <c r="BW235" s="59" t="str">
        <f>IFERROR(VLOOKUP($E235,'Oct 2015'!$D$1:$Z$300,22,FALSE),"-")</f>
        <v>-</v>
      </c>
      <c r="BX235" s="59" t="str">
        <f>IFERROR(VLOOKUP($E235,'Oct 2015'!$D$1:$Z$300,4,FALSE),"-")</f>
        <v>-</v>
      </c>
      <c r="BY235" s="59" t="str">
        <f>IFERROR(VLOOKUP(BX235,'Paid Invoices'!$F$6:$I$381,3,FALSE),"")</f>
        <v/>
      </c>
      <c r="BZ235" s="59" t="str">
        <f>IFERROR(VLOOKUP(BX235,'Open Invoices'!$D$1:$E$3000,2,FALSE),"")</f>
        <v/>
      </c>
      <c r="CA235" s="59" t="str">
        <f>IFERROR(VLOOKUP($E235,'Sep 2015'!$D$1:$Z$300,22,FALSE),"-")</f>
        <v>-</v>
      </c>
      <c r="CB235" s="59" t="str">
        <f>IFERROR(VLOOKUP($E235,'Sep 2015'!$D$1:$Z$300,4,FALSE),"-")</f>
        <v>-</v>
      </c>
      <c r="CC235" s="59" t="str">
        <f>IFERROR(VLOOKUP(CB235,'Paid Invoices'!$F$6:$I$381,3,FALSE),"")</f>
        <v/>
      </c>
      <c r="CD235" s="59" t="str">
        <f>IFERROR(VLOOKUP(CB235,'Open Invoices'!$D$1:$E$3000,2,FALSE),"")</f>
        <v/>
      </c>
      <c r="CE235" s="52"/>
      <c r="CF235" s="52" t="s">
        <v>2115</v>
      </c>
      <c r="CG235" s="49" t="str">
        <f>IFERROR(IFERROR(VLOOKUP($E235,'Asset Group  All Assets'!$B$1:$C$500,2,FALSE),(VLOOKUP($E235,'Missing-WSU-POs'!$B$1:$D$500,3,FALSE))),"?")</f>
        <v>P0771802</v>
      </c>
      <c r="CH235" s="31" t="str">
        <f>IF(G235="","",G235)</f>
        <v>P0771802</v>
      </c>
      <c r="CI235" s="31" t="str">
        <f>IF(CG235=CH235,"","Wrong PO")</f>
        <v/>
      </c>
      <c r="CJ235" s="29" t="str">
        <f>IFERROR(IF(VLOOKUP($E235,'Org July 2016 '!$D$1:$Z$500,3,FALSE)=G235,"-","Wrong PO"),"new")</f>
        <v>Wrong PO</v>
      </c>
      <c r="CK235" s="32">
        <f>IF(CJ235="wrong PO",(VLOOKUP($E235,'Org July 2016 '!$D$1:$Z$500,3,FALSE)),"")</f>
        <v>0</v>
      </c>
      <c r="CL235" s="29" t="str">
        <f>IFERROR(IF(VLOOKUP($E235,'Org June 2016 '!$D$1:$Z$500,3,FALSE)=G235,"-","Wrong PO"),"new")</f>
        <v>Wrong PO</v>
      </c>
      <c r="CM235" s="32">
        <f>IF(CL235="wrong PO",(VLOOKUP($E235,'Org June 2016 '!$D$1:$Z$500,3,FALSE)),"")</f>
        <v>0</v>
      </c>
      <c r="CN235" s="29" t="str">
        <f>IFERROR(IF(VLOOKUP($E235,'May 2016'!D187:Z686,3,FALSE)=G235,"-","Wrong PO"),"new")</f>
        <v>new</v>
      </c>
      <c r="CO235" s="32" t="str">
        <f>IF(CN235="wrong PO",(VLOOKUP($E235,'May 2016'!D187:Z686,3,FALSE)),"")</f>
        <v/>
      </c>
      <c r="CP235" s="29" t="str">
        <f>IFERROR(IF(VLOOKUP($E235,'Apr 2016'!$D$1:$Z$500,3,FALSE)=G235,"-","Wrong PO"),"new")</f>
        <v>-</v>
      </c>
      <c r="CQ235" s="32" t="str">
        <f>IF(CP235="wrong PO",(VLOOKUP($E235,'Apr 2016'!$D$1:$Z$500,3,FALSE)),"")</f>
        <v/>
      </c>
      <c r="CR235" s="32" t="str">
        <f>IFERROR(IF(VLOOKUP($E235,'Mar 2016'!$D$1:$Z$500,3,FALSE)=G235,"-","Wrong PO"),"new")</f>
        <v>-</v>
      </c>
      <c r="CS235" s="32" t="str">
        <f>IF(CP235="wrong PO",(VLOOKUP($E235,'Mar 2016'!$D$1:$Z$500,3,FALSE)),"")</f>
        <v/>
      </c>
      <c r="CT235" s="32" t="str">
        <f>IFERROR(IF(VLOOKUP($E235,'Feb 2016'!$D$1:$Z$500,3,FALSE)=G235,"-","Wrong PO"),"new")</f>
        <v>-</v>
      </c>
      <c r="CU235" s="32" t="str">
        <f>IF(CP235="wrong PO",(VLOOKUP($E235,'Feb 2016'!$D$1:$Z$500,3,FALSE)),"")</f>
        <v/>
      </c>
      <c r="CV235" s="29" t="str">
        <f>IFERROR(IF(VLOOKUP($E235,'Jan 2016'!$D$1:$Z$500,3,FALSE)=G235,"-","Wrong PO"),"new")</f>
        <v>-</v>
      </c>
      <c r="CW235" s="32" t="str">
        <f>IF(CV235="wrong PO",(VLOOKUP($E235,'Jan 2016'!$D$1:$Z$500,3,FALSE)),"")</f>
        <v/>
      </c>
      <c r="CX235" s="29" t="str">
        <f>IFERROR(IF(VLOOKUP($E235,'Dec 2015'!$D$1:$Z$500,3,FALSE)=G235,"-","Wrong PO"),"new")</f>
        <v>new</v>
      </c>
      <c r="CY235" s="32" t="str">
        <f>IF(CX235="wrong PO",(VLOOKUP($E235,'Dec 2015'!$D$1:$Z$500,3,FALSE)),"")</f>
        <v/>
      </c>
      <c r="CZ235" s="29" t="str">
        <f>IFERROR(IF(VLOOKUP($E235,'Nov 2015'!$D$1:$Z$500,3,FALSE)=G235,"-","Wrong PO"),"new")</f>
        <v>new</v>
      </c>
      <c r="DA235" s="32" t="str">
        <f>IF(CZ235="wrong PO",(VLOOKUP($E235,'Nov 2015'!$D$1:$Z$500,3,FALSE)),"")</f>
        <v/>
      </c>
      <c r="DB235" s="29" t="str">
        <f>IFERROR(IF(VLOOKUP($E235,'Oct 2015'!$D$1:$Z$500,3,FALSE)=G235,"-","Wrong PO"),"new")</f>
        <v>new</v>
      </c>
      <c r="DC235" s="32" t="str">
        <f>IF(DB235="wrong PO",(VLOOKUP($E235,'Oct 2015'!$D$1:$Z$500,3,FALSE)),"")</f>
        <v/>
      </c>
      <c r="DD235" s="29" t="str">
        <f>IFERROR(IF(VLOOKUP($E235,'Sep 2015'!$D$1:$Z$500,3,FALSE)=G235,"-","Wrong PO"),"new")</f>
        <v>new</v>
      </c>
      <c r="DE235" s="32" t="str">
        <f>IF(DD235="wrong PO",(VLOOKUP($E235,'Sep 2015'!$D$1:$Z$500,3,FALSE)),"")</f>
        <v/>
      </c>
    </row>
    <row r="236" spans="1:109">
      <c r="A236" s="115">
        <v>208</v>
      </c>
      <c r="B236" s="2" t="s">
        <v>841</v>
      </c>
      <c r="C236" s="2" t="s">
        <v>510</v>
      </c>
      <c r="D236" s="2" t="s">
        <v>56</v>
      </c>
      <c r="E236" s="2" t="s">
        <v>203</v>
      </c>
      <c r="F236" s="2" t="s">
        <v>433</v>
      </c>
      <c r="G236" s="21" t="s">
        <v>105</v>
      </c>
      <c r="H236" s="21" t="str">
        <f>IFERROR(VLOOKUP($E236,'Wayne Master'!$B$1:$C$315,2,FALSE),"not on master")</f>
        <v>P0772275</v>
      </c>
      <c r="I236" s="11" t="s">
        <v>2055</v>
      </c>
      <c r="J236" s="3">
        <v>42158</v>
      </c>
      <c r="K236" s="2" t="s">
        <v>28</v>
      </c>
      <c r="L236" s="2" t="s">
        <v>434</v>
      </c>
      <c r="M236" s="2" t="s">
        <v>30</v>
      </c>
      <c r="N236" s="2" t="s">
        <v>31</v>
      </c>
      <c r="O236" s="2" t="s">
        <v>378</v>
      </c>
      <c r="P236" s="4">
        <v>27442</v>
      </c>
      <c r="Q236" s="4">
        <v>28036</v>
      </c>
      <c r="R236" s="4">
        <v>594</v>
      </c>
      <c r="S236" s="5">
        <v>10.039999999999999</v>
      </c>
      <c r="T236" s="4">
        <v>0</v>
      </c>
      <c r="U236" s="4">
        <v>0</v>
      </c>
      <c r="V236" s="4">
        <v>0</v>
      </c>
      <c r="W236" s="5">
        <v>0</v>
      </c>
      <c r="X236" s="5">
        <v>0</v>
      </c>
      <c r="Y236" s="14">
        <v>10.039999999999999</v>
      </c>
      <c r="Z236" s="14">
        <v>0</v>
      </c>
      <c r="AA236" s="14">
        <v>10.039999999999999</v>
      </c>
      <c r="AB236" s="4">
        <v>24580</v>
      </c>
      <c r="AC236" s="55"/>
      <c r="AD236" s="59">
        <f>SUM(AI236,AM236,AQ236,AU236,AY236,BC236,BG236,BK236,BO236,BS236,BW236,CA236)</f>
        <v>575.74</v>
      </c>
      <c r="AE236" s="59">
        <f>(Q236*0.0169)+(U236*0.0598)</f>
        <v>473.80839999999995</v>
      </c>
      <c r="AF236" s="102">
        <f>IFERROR(IFERROR(VLOOKUP($G236,'FPO034'!$J$9:$Q$196,7,FALSE),(VLOOKUP($H236,'FPO034'!$J$9:$Q$196,7,FALSE))),"No PO")</f>
        <v>44529.24</v>
      </c>
      <c r="AG236" s="102">
        <f>IFERROR(IFERROR(VLOOKUP($G236,'FPO034'!$J$9:$Q$196,8,FALSE),(VLOOKUP($H236,'FPO034'!$J$9:$Q$196,8,FALSE))),"No PO")</f>
        <v>0</v>
      </c>
      <c r="AH236" s="102" t="str">
        <f>IF(AG236&lt;&gt;0,"No",IF(AD236&gt;AF236,"No",IF(AD236/AE236&lt;1,"--",IF(AD236/AE236&lt;1.02,"Maybe","No"))))</f>
        <v>No</v>
      </c>
      <c r="AI236" s="59">
        <f>IFERROR(VLOOKUP($E236,'Rev2 Aug 16'!$D$1:$Z$300,22,FALSE),"-")</f>
        <v>10.039999999999999</v>
      </c>
      <c r="AJ236" s="59" t="str">
        <f>IFERROR(VLOOKUP($E236,'Rev2 Aug 16'!$D$1:$Z$300,5,FALSE),"-")</f>
        <v>WAY2001H6BE</v>
      </c>
      <c r="AK236" s="59" t="str">
        <f>IFERROR(VLOOKUP(AJ236,'Paid Invoices'!$F$6:$I$381,3,FALSE),"")</f>
        <v/>
      </c>
      <c r="AL236" s="59" t="str">
        <f>IFERROR(VLOOKUP(AJ236,'Open Invoices'!$D$1:$E$3000,2,FALSE),"")</f>
        <v/>
      </c>
      <c r="AM236" s="59">
        <f>IFERROR(VLOOKUP($E236,'Rev2 July 16'!$D$1:$Z$300,22,FALSE),"-")</f>
        <v>8.4499999999999993</v>
      </c>
      <c r="AN236" s="59" t="str">
        <f>IFERROR(VLOOKUP($E236,'Rev2 July 16'!$D$1:$Z$300,5,FALSE),"-")</f>
        <v>WAY2001G6BG</v>
      </c>
      <c r="AO236" s="59" t="str">
        <f>IFERROR(VLOOKUP(AN236,'Paid Invoices'!$F$6:$I$381,3,FALSE),"")</f>
        <v/>
      </c>
      <c r="AP236" s="59" t="str">
        <f>IFERROR(VLOOKUP(AN236,'Open Invoices'!$D$1:$E$3000,2,FALSE),"")</f>
        <v/>
      </c>
      <c r="AQ236" s="59">
        <f>IFERROR(VLOOKUP($E236,'Rev June 16'!$D$1:$Z$300,22,FALSE),"-")</f>
        <v>13.28</v>
      </c>
      <c r="AR236" s="59" t="str">
        <f>IFERROR(VLOOKUP($E236,'Rev June 16'!$D$1:$Z$300,4,FALSE),"-")</f>
        <v>WAY2001F6BE</v>
      </c>
      <c r="AS236" s="59" t="str">
        <f>IFERROR(VLOOKUP(AR236,'Paid Invoices'!$F$6:$I$381,3,FALSE),"")</f>
        <v/>
      </c>
      <c r="AT236" s="59" t="str">
        <f>IFERROR(VLOOKUP(AR236,'Open Invoices'!$D$1:$E$3000,2,FALSE),"")</f>
        <v/>
      </c>
      <c r="AU236" s="59">
        <f>IFERROR(VLOOKUP($E236,'May 2016'!$D$1:$Z$300,22,FALSE),"-")</f>
        <v>11.1</v>
      </c>
      <c r="AV236" s="59" t="str">
        <f>IFERROR(VLOOKUP($E236,'May 2016'!$D$1:$Z$300,4,FALSE),"-")</f>
        <v>WAY2001E6BD</v>
      </c>
      <c r="AW236" s="59" t="str">
        <f>IFERROR(VLOOKUP(AV236,'Paid Invoices'!$F$6:$I$381,3,FALSE),"")</f>
        <v/>
      </c>
      <c r="AX236" s="59" t="str">
        <f>IFERROR(VLOOKUP(AV236,'Open Invoices'!$D$1:$E$3000,2,FALSE),"")</f>
        <v/>
      </c>
      <c r="AY236" s="59">
        <f>IFERROR(VLOOKUP($E236,'Apr 2016'!$D$1:$Z$300,22,FALSE),"-")</f>
        <v>13.91</v>
      </c>
      <c r="AZ236" s="59" t="str">
        <f>IFERROR(VLOOKUP($E236,'Apr 2016'!$D$1:$Z$300,4,FALSE),"-")</f>
        <v>WAY2001D6BC</v>
      </c>
      <c r="BA236" s="59" t="str">
        <f>IFERROR(VLOOKUP(AZ236,'Paid Invoices'!$F$6:$I$381,3,FALSE),"")</f>
        <v/>
      </c>
      <c r="BB236" s="59" t="str">
        <f>IFERROR(VLOOKUP(AZ236,'Open Invoices'!$D$1:$E$3000,2,FALSE),"")</f>
        <v/>
      </c>
      <c r="BC236" s="59">
        <f>IFERROR(VLOOKUP($E236,'Mar 2016'!$D$1:$Z$300,22,FALSE),"-")</f>
        <v>45.65</v>
      </c>
      <c r="BD236" s="59" t="str">
        <f>IFERROR(VLOOKUP($E236,'Mar 2016'!$D$1:$Z$300,4,FALSE),"-")</f>
        <v>WAY2001C6AX</v>
      </c>
      <c r="BE236" s="59" t="str">
        <f>IFERROR(VLOOKUP(BD236,'Paid Invoices'!$F$6:$I$381,3,FALSE),"")</f>
        <v/>
      </c>
      <c r="BF236" s="59" t="str">
        <f>IFERROR(VLOOKUP(BD236,'Open Invoices'!$D$1:$E$3000,2,FALSE),"")</f>
        <v/>
      </c>
      <c r="BG236" s="59">
        <f>IFERROR(VLOOKUP($E236,'Feb 2016'!$D$1:$Z$300,22,FALSE),"-")</f>
        <v>57.93</v>
      </c>
      <c r="BH236" s="59" t="str">
        <f>IFERROR(VLOOKUP($E236,'Feb 2016'!$D$1:$Z$300,4,FALSE),"-")</f>
        <v>WAY2001B6AQ</v>
      </c>
      <c r="BI236" s="59" t="str">
        <f>IFERROR(VLOOKUP(BH236,'Paid Invoices'!$F$6:$I$381,3,FALSE),"")</f>
        <v/>
      </c>
      <c r="BJ236" s="59" t="str">
        <f>IFERROR(VLOOKUP(BH236,'Open Invoices'!$D$1:$E$3000,2,FALSE),"")</f>
        <v/>
      </c>
      <c r="BK236" s="59">
        <f>IFERROR(VLOOKUP($E236,'Jan 2016'!$D$1:$Z$300,22,FALSE),"-")</f>
        <v>59.27</v>
      </c>
      <c r="BL236" s="59" t="str">
        <f>IFERROR(VLOOKUP($E236,'Jan 2016'!$D$1:$Z$300,4,FALSE),"-")</f>
        <v>WAY2001A6BC</v>
      </c>
      <c r="BM236" s="59" t="str">
        <f>IFERROR(VLOOKUP(BL236,'Paid Invoices'!$F$6:$I$381,3,FALSE),"")</f>
        <v/>
      </c>
      <c r="BN236" s="59" t="str">
        <f>IFERROR(VLOOKUP(BL236,'Open Invoices'!$D$1:$E$3000,2,FALSE),"")</f>
        <v/>
      </c>
      <c r="BO236" s="59">
        <f>IFERROR(VLOOKUP($E236,'Dec 2015'!$D$1:$Z$300,22,FALSE),"-")</f>
        <v>79.180000000000007</v>
      </c>
      <c r="BP236" s="59" t="str">
        <f>IFERROR(VLOOKUP($E236,'Dec 2015'!$D$1:$Z$300,4,FALSE),"-")</f>
        <v>WAY2001L5AB</v>
      </c>
      <c r="BQ236" s="59" t="str">
        <f>IFERROR(VLOOKUP(BP236,'Paid Invoices'!$F$6:$I$381,3,FALSE),"")</f>
        <v/>
      </c>
      <c r="BR236" s="59" t="str">
        <f>IFERROR(VLOOKUP(BP236,'Open Invoices'!$D$1:$E$3000,2,FALSE),"")</f>
        <v/>
      </c>
      <c r="BS236" s="59">
        <f>IFERROR(VLOOKUP($E236,'Nov 2015'!$D$1:$Z$300,22,FALSE),"-")</f>
        <v>59.93</v>
      </c>
      <c r="BT236" s="59" t="str">
        <f>IFERROR(VLOOKUP($E236,'Nov 2015'!$D$1:$Z$300,4,FALSE),"-")</f>
        <v>WAY2001K5AZ</v>
      </c>
      <c r="BU236" s="59" t="str">
        <f>IFERROR(VLOOKUP(BT236,'Paid Invoices'!$F$6:$I$381,3,FALSE),"")</f>
        <v/>
      </c>
      <c r="BV236" s="59" t="str">
        <f>IFERROR(VLOOKUP(BT236,'Open Invoices'!$D$1:$E$3000,2,FALSE),"")</f>
        <v/>
      </c>
      <c r="BW236" s="59">
        <f>IFERROR(VLOOKUP($E236,'Oct 2015'!$D$1:$Z$300,22,FALSE),"-")</f>
        <v>217</v>
      </c>
      <c r="BX236" s="59" t="str">
        <f>IFERROR(VLOOKUP($E236,'Oct 2015'!$D$1:$Z$300,4,FALSE),"-")</f>
        <v>WAY2001J5BB</v>
      </c>
      <c r="BY236" s="59" t="str">
        <f>IFERROR(VLOOKUP(BX236,'Paid Invoices'!$F$6:$I$381,3,FALSE),"")</f>
        <v/>
      </c>
      <c r="BZ236" s="59" t="str">
        <f>IFERROR(VLOOKUP(BX236,'Open Invoices'!$D$1:$E$3000,2,FALSE),"")</f>
        <v/>
      </c>
      <c r="CA236" s="59" t="str">
        <f>IFERROR(VLOOKUP($E236,'Sep 2015'!$D$1:$Z$300,22,FALSE),"-")</f>
        <v>-</v>
      </c>
      <c r="CB236" s="59" t="str">
        <f>IFERROR(VLOOKUP($E236,'Sep 2015'!$D$1:$Z$300,4,FALSE),"-")</f>
        <v>-</v>
      </c>
      <c r="CC236" s="59" t="str">
        <f>IFERROR(VLOOKUP(CB236,'Paid Invoices'!$F$6:$I$381,3,FALSE),"")</f>
        <v/>
      </c>
      <c r="CD236" s="59" t="str">
        <f>IFERROR(VLOOKUP(CB236,'Open Invoices'!$D$1:$E$3000,2,FALSE),"")</f>
        <v/>
      </c>
      <c r="CE236" s="52"/>
      <c r="CF236" s="52" t="s">
        <v>2115</v>
      </c>
      <c r="CG236" s="49" t="str">
        <f>IFERROR(IFERROR(VLOOKUP($E236,'Asset Group  All Assets'!$B$1:$C$500,2,FALSE),(VLOOKUP($E236,'Missing-WSU-POs'!$B$1:$D$500,3,FALSE))),"?")</f>
        <v>P0772275</v>
      </c>
      <c r="CH236" s="31" t="str">
        <f>IF(G236="","",G236)</f>
        <v>P0772275</v>
      </c>
      <c r="CI236" s="31" t="str">
        <f>IF(CG236=CH236,"","Wrong PO")</f>
        <v/>
      </c>
      <c r="CJ236" s="29" t="str">
        <f>IFERROR(IF(VLOOKUP($E236,'Org July 2016 '!$D$1:$Z$500,3,FALSE)=G236,"-","Wrong PO"),"new")</f>
        <v>Wrong PO</v>
      </c>
      <c r="CK236" s="32">
        <f>IF(CJ236="wrong PO",(VLOOKUP($E236,'Org July 2016 '!$D$1:$Z$500,3,FALSE)),"")</f>
        <v>0</v>
      </c>
      <c r="CL236" s="29" t="str">
        <f>IFERROR(IF(VLOOKUP($E236,'Org June 2016 '!$D$1:$Z$500,3,FALSE)=G236,"-","Wrong PO"),"new")</f>
        <v>Wrong PO</v>
      </c>
      <c r="CM236" s="32">
        <f>IF(CL236="wrong PO",(VLOOKUP($E236,'Org June 2016 '!$D$1:$Z$500,3,FALSE)),"")</f>
        <v>0</v>
      </c>
      <c r="CN236" s="29" t="str">
        <f>IFERROR(IF(VLOOKUP($E236,'May 2016'!D208:Z707,3,FALSE)=G236,"-","Wrong PO"),"new")</f>
        <v>new</v>
      </c>
      <c r="CO236" s="32" t="str">
        <f>IF(CN236="wrong PO",(VLOOKUP($E236,'May 2016'!D208:Z707,3,FALSE)),"")</f>
        <v/>
      </c>
      <c r="CP236" s="29" t="str">
        <f>IFERROR(IF(VLOOKUP($E236,'Apr 2016'!$D$1:$Z$500,3,FALSE)=G236,"-","Wrong PO"),"new")</f>
        <v>-</v>
      </c>
      <c r="CQ236" s="32" t="str">
        <f>IF(CP236="wrong PO",(VLOOKUP($E236,'Apr 2016'!$D$1:$Z$500,3,FALSE)),"")</f>
        <v/>
      </c>
      <c r="CR236" s="32" t="str">
        <f>IFERROR(IF(VLOOKUP($E236,'Mar 2016'!$D$1:$Z$500,3,FALSE)=G236,"-","Wrong PO"),"new")</f>
        <v>-</v>
      </c>
      <c r="CS236" s="32" t="str">
        <f>IF(CP236="wrong PO",(VLOOKUP($E236,'Mar 2016'!$D$1:$Z$500,3,FALSE)),"")</f>
        <v/>
      </c>
      <c r="CT236" s="32" t="str">
        <f>IFERROR(IF(VLOOKUP($E236,'Feb 2016'!$D$1:$Z$500,3,FALSE)=G236,"-","Wrong PO"),"new")</f>
        <v>-</v>
      </c>
      <c r="CU236" s="32" t="str">
        <f>IF(CP236="wrong PO",(VLOOKUP($E236,'Feb 2016'!$D$1:$Z$500,3,FALSE)),"")</f>
        <v/>
      </c>
      <c r="CV236" s="29" t="str">
        <f>IFERROR(IF(VLOOKUP($E236,'Jan 2016'!$D$1:$Z$500,3,FALSE)=G236,"-","Wrong PO"),"new")</f>
        <v>-</v>
      </c>
      <c r="CW236" s="32" t="str">
        <f>IF(CV236="wrong PO",(VLOOKUP($E236,'Jan 2016'!$D$1:$Z$500,3,FALSE)),"")</f>
        <v/>
      </c>
      <c r="CX236" s="29" t="str">
        <f>IFERROR(IF(VLOOKUP($E236,'Dec 2015'!$D$1:$Z$500,3,FALSE)=G236,"-","Wrong PO"),"new")</f>
        <v>-</v>
      </c>
      <c r="CY236" s="32" t="str">
        <f>IF(CX236="wrong PO",(VLOOKUP($E236,'Dec 2015'!$D$1:$Z$500,3,FALSE)),"")</f>
        <v/>
      </c>
      <c r="CZ236" s="29" t="str">
        <f>IFERROR(IF(VLOOKUP($E236,'Nov 2015'!$D$1:$Z$500,3,FALSE)=G236,"-","Wrong PO"),"new")</f>
        <v>-</v>
      </c>
      <c r="DA236" s="32" t="str">
        <f>IF(CZ236="wrong PO",(VLOOKUP($E236,'Nov 2015'!$D$1:$Z$500,3,FALSE)),"")</f>
        <v/>
      </c>
      <c r="DB236" s="29" t="str">
        <f>IFERROR(IF(VLOOKUP($E236,'Oct 2015'!$D$1:$Z$500,3,FALSE)=G236,"-","Wrong PO"),"new")</f>
        <v>-</v>
      </c>
      <c r="DC236" s="32" t="str">
        <f>IF(DB236="wrong PO",(VLOOKUP($E236,'Oct 2015'!$D$1:$Z$500,3,FALSE)),"")</f>
        <v/>
      </c>
      <c r="DD236" s="29" t="str">
        <f>IFERROR(IF(VLOOKUP($E236,'Sep 2015'!$D$1:$Z$500,3,FALSE)=G236,"-","Wrong PO"),"new")</f>
        <v>new</v>
      </c>
      <c r="DE236" s="32" t="str">
        <f>IF(DD236="wrong PO",(VLOOKUP($E236,'Sep 2015'!$D$1:$Z$500,3,FALSE)),"")</f>
        <v/>
      </c>
    </row>
    <row r="237" spans="1:109">
      <c r="A237" s="115">
        <v>222</v>
      </c>
      <c r="B237" s="2" t="s">
        <v>841</v>
      </c>
      <c r="C237" s="2" t="s">
        <v>510</v>
      </c>
      <c r="D237" s="2" t="s">
        <v>76</v>
      </c>
      <c r="E237" s="2" t="s">
        <v>316</v>
      </c>
      <c r="F237" s="2" t="s">
        <v>504</v>
      </c>
      <c r="G237" s="21" t="s">
        <v>317</v>
      </c>
      <c r="H237" s="21" t="str">
        <f>IFERROR(VLOOKUP($E237,'Wayne Master'!$B$1:$C$315,2,FALSE),"not on master")</f>
        <v>P0773145</v>
      </c>
      <c r="I237" s="11" t="s">
        <v>2053</v>
      </c>
      <c r="J237" s="3">
        <v>42332</v>
      </c>
      <c r="K237" s="2" t="s">
        <v>39</v>
      </c>
      <c r="L237" s="2" t="s">
        <v>381</v>
      </c>
      <c r="M237" s="2" t="s">
        <v>30</v>
      </c>
      <c r="N237" s="2" t="s">
        <v>31</v>
      </c>
      <c r="O237" s="2" t="s">
        <v>32</v>
      </c>
      <c r="P237" s="4">
        <v>27771</v>
      </c>
      <c r="Q237" s="4">
        <v>28927</v>
      </c>
      <c r="R237" s="4">
        <v>1156</v>
      </c>
      <c r="S237" s="5">
        <v>19.54</v>
      </c>
      <c r="T237" s="4">
        <v>8312</v>
      </c>
      <c r="U237" s="4">
        <v>9546</v>
      </c>
      <c r="V237" s="4">
        <v>1234</v>
      </c>
      <c r="W237" s="5">
        <v>73.790000000000006</v>
      </c>
      <c r="X237" s="5">
        <v>0</v>
      </c>
      <c r="Y237" s="14">
        <v>93.33</v>
      </c>
      <c r="Z237" s="14">
        <v>0</v>
      </c>
      <c r="AA237" s="14">
        <v>93.33</v>
      </c>
      <c r="AB237" s="4">
        <v>24580</v>
      </c>
      <c r="AC237" s="55"/>
      <c r="AD237" s="59">
        <f>SUM(AI237,AM237,AQ237,AU237,AY237,BC237,BG237,BK237,BO237,BS237,BW237,CA237)</f>
        <v>1512.1799999999998</v>
      </c>
      <c r="AE237" s="59">
        <f>(Q237*0.0169)+(U237*0.0598)</f>
        <v>1059.7170999999998</v>
      </c>
      <c r="AF237" s="102">
        <f>IFERROR(IFERROR(VLOOKUP($G237,'FPO034'!$J$9:$Q$196,7,FALSE),(VLOOKUP($H237,'FPO034'!$J$9:$Q$196,7,FALSE))),"No PO")</f>
        <v>1612.08</v>
      </c>
      <c r="AG237" s="102">
        <f>IFERROR(IFERROR(VLOOKUP($G237,'FPO034'!$J$9:$Q$196,8,FALSE),(VLOOKUP($H237,'FPO034'!$J$9:$Q$196,8,FALSE))),"No PO")</f>
        <v>0</v>
      </c>
      <c r="AH237" s="102" t="str">
        <f>IF(AG237&lt;&gt;0,"No",IF(AD237&gt;AF237,"No",IF(AD237/AE237&lt;1,"--",IF(AD237/AE237&lt;1.02,"Maybe","No"))))</f>
        <v>No</v>
      </c>
      <c r="AI237" s="59">
        <f>IFERROR(VLOOKUP($E237,'Rev2 Aug 16'!$D$1:$Z$300,22,FALSE),"-")</f>
        <v>93.33</v>
      </c>
      <c r="AJ237" s="59" t="str">
        <f>IFERROR(VLOOKUP($E237,'Rev2 Aug 16'!$D$1:$Z$300,5,FALSE),"-")</f>
        <v>WAY2001H6BG</v>
      </c>
      <c r="AK237" s="59" t="str">
        <f>IFERROR(VLOOKUP(AJ237,'Paid Invoices'!$F$6:$I$381,3,FALSE),"")</f>
        <v/>
      </c>
      <c r="AL237" s="59" t="str">
        <f>IFERROR(VLOOKUP(AJ237,'Open Invoices'!$D$1:$E$3000,2,FALSE),"")</f>
        <v/>
      </c>
      <c r="AM237" s="59">
        <f>IFERROR(VLOOKUP($E237,'Rev2 July 16'!$D$1:$Z$300,22,FALSE),"-")</f>
        <v>333.58</v>
      </c>
      <c r="AN237" s="59" t="str">
        <f>IFERROR(VLOOKUP($E237,'Rev2 July 16'!$D$1:$Z$300,5,FALSE),"-")</f>
        <v>WAY2001G6BI</v>
      </c>
      <c r="AO237" s="59" t="str">
        <f>IFERROR(VLOOKUP(AN237,'Paid Invoices'!$F$6:$I$381,3,FALSE),"")</f>
        <v/>
      </c>
      <c r="AP237" s="59" t="str">
        <f>IFERROR(VLOOKUP(AN237,'Open Invoices'!$D$1:$E$3000,2,FALSE),"")</f>
        <v/>
      </c>
      <c r="AQ237" s="59">
        <f>IFERROR(VLOOKUP($E237,'Rev June 16'!$D$1:$Z$300,22,FALSE),"-")</f>
        <v>281.5</v>
      </c>
      <c r="AR237" s="59" t="str">
        <f>IFERROR(VLOOKUP($E237,'Rev June 16'!$D$1:$Z$300,4,FALSE),"-")</f>
        <v>WAY2001F6BG</v>
      </c>
      <c r="AS237" s="59" t="str">
        <f>IFERROR(VLOOKUP(AR237,'Paid Invoices'!$F$6:$I$381,3,FALSE),"")</f>
        <v/>
      </c>
      <c r="AT237" s="59" t="str">
        <f>IFERROR(VLOOKUP(AR237,'Open Invoices'!$D$1:$E$3000,2,FALSE),"")</f>
        <v/>
      </c>
      <c r="AU237" s="59">
        <f>IFERROR(VLOOKUP($E237,'May 2016'!$D$1:$Z$300,22,FALSE),"-")</f>
        <v>123.48</v>
      </c>
      <c r="AV237" s="59" t="str">
        <f>IFERROR(VLOOKUP($E237,'May 2016'!$D$1:$Z$300,4,FALSE),"-")</f>
        <v>WAY2001E6BF</v>
      </c>
      <c r="AW237" s="59" t="str">
        <f>IFERROR(VLOOKUP(AV237,'Paid Invoices'!$F$6:$I$381,3,FALSE),"")</f>
        <v/>
      </c>
      <c r="AX237" s="59" t="str">
        <f>IFERROR(VLOOKUP(AV237,'Open Invoices'!$D$1:$E$3000,2,FALSE),"")</f>
        <v/>
      </c>
      <c r="AY237" s="59">
        <f>IFERROR(VLOOKUP($E237,'Apr 2016'!$D$1:$Z$300,22,FALSE),"-")</f>
        <v>205.71</v>
      </c>
      <c r="AZ237" s="59" t="str">
        <f>IFERROR(VLOOKUP($E237,'Apr 2016'!$D$1:$Z$300,4,FALSE),"-")</f>
        <v>WAY2001D6BE</v>
      </c>
      <c r="BA237" s="59" t="str">
        <f>IFERROR(VLOOKUP(AZ237,'Paid Invoices'!$F$6:$I$381,3,FALSE),"")</f>
        <v/>
      </c>
      <c r="BB237" s="59" t="str">
        <f>IFERROR(VLOOKUP(AZ237,'Open Invoices'!$D$1:$E$3000,2,FALSE),"")</f>
        <v/>
      </c>
      <c r="BC237" s="59">
        <f>IFERROR(VLOOKUP($E237,'Mar 2016'!$D$1:$Z$300,22,FALSE),"-")</f>
        <v>134.78</v>
      </c>
      <c r="BD237" s="59" t="str">
        <f>IFERROR(VLOOKUP($E237,'Mar 2016'!$D$1:$Z$300,4,FALSE),"-")</f>
        <v>WAY2001C6AZ</v>
      </c>
      <c r="BE237" s="59" t="str">
        <f>IFERROR(VLOOKUP(BD237,'Paid Invoices'!$F$6:$I$381,3,FALSE),"")</f>
        <v/>
      </c>
      <c r="BF237" s="59" t="str">
        <f>IFERROR(VLOOKUP(BD237,'Open Invoices'!$D$1:$E$3000,2,FALSE),"")</f>
        <v/>
      </c>
      <c r="BG237" s="59">
        <f>IFERROR(VLOOKUP($E237,'Feb 2016'!$D$1:$Z$300,22,FALSE),"-")</f>
        <v>157.21</v>
      </c>
      <c r="BH237" s="59" t="str">
        <f>IFERROR(VLOOKUP($E237,'Feb 2016'!$D$1:$Z$300,4,FALSE),"-")</f>
        <v>WAY2001B6AT</v>
      </c>
      <c r="BI237" s="59" t="str">
        <f>IFERROR(VLOOKUP(BH237,'Paid Invoices'!$F$6:$I$381,3,FALSE),"")</f>
        <v/>
      </c>
      <c r="BJ237" s="59" t="str">
        <f>IFERROR(VLOOKUP(BH237,'Open Invoices'!$D$1:$E$3000,2,FALSE),"")</f>
        <v/>
      </c>
      <c r="BK237" s="59">
        <f>IFERROR(VLOOKUP($E237,'Jan 2016'!$D$1:$Z$300,22,FALSE),"-")</f>
        <v>182.59</v>
      </c>
      <c r="BL237" s="59" t="str">
        <f>IFERROR(VLOOKUP($E237,'Jan 2016'!$D$1:$Z$300,4,FALSE),"-")</f>
        <v>WAY2001A6BE</v>
      </c>
      <c r="BM237" s="59" t="str">
        <f>IFERROR(VLOOKUP(BL237,'Paid Invoices'!$F$6:$I$381,3,FALSE),"")</f>
        <v/>
      </c>
      <c r="BN237" s="59" t="str">
        <f>IFERROR(VLOOKUP(BL237,'Open Invoices'!$D$1:$E$3000,2,FALSE),"")</f>
        <v/>
      </c>
      <c r="BO237" s="59" t="str">
        <f>IFERROR(VLOOKUP($E237,'Dec 2015'!$D$1:$Z$300,22,FALSE),"-")</f>
        <v>-</v>
      </c>
      <c r="BP237" s="59" t="str">
        <f>IFERROR(VLOOKUP($E237,'Dec 2015'!$D$1:$Z$300,4,FALSE),"-")</f>
        <v>-</v>
      </c>
      <c r="BQ237" s="59" t="str">
        <f>IFERROR(VLOOKUP(BP237,'Paid Invoices'!$F$6:$I$381,3,FALSE),"")</f>
        <v/>
      </c>
      <c r="BR237" s="59" t="str">
        <f>IFERROR(VLOOKUP(BP237,'Open Invoices'!$D$1:$E$3000,2,FALSE),"")</f>
        <v/>
      </c>
      <c r="BS237" s="59" t="str">
        <f>IFERROR(VLOOKUP($E237,'Nov 2015'!$D$1:$Z$300,22,FALSE),"-")</f>
        <v>-</v>
      </c>
      <c r="BT237" s="59" t="str">
        <f>IFERROR(VLOOKUP($E237,'Nov 2015'!$D$1:$Z$300,4,FALSE),"-")</f>
        <v>-</v>
      </c>
      <c r="BU237" s="59" t="str">
        <f>IFERROR(VLOOKUP(BT237,'Paid Invoices'!$F$6:$I$381,3,FALSE),"")</f>
        <v/>
      </c>
      <c r="BV237" s="59" t="str">
        <f>IFERROR(VLOOKUP(BT237,'Open Invoices'!$D$1:$E$3000,2,FALSE),"")</f>
        <v/>
      </c>
      <c r="BW237" s="59" t="str">
        <f>IFERROR(VLOOKUP($E237,'Oct 2015'!$D$1:$Z$300,22,FALSE),"-")</f>
        <v>-</v>
      </c>
      <c r="BX237" s="59" t="str">
        <f>IFERROR(VLOOKUP($E237,'Oct 2015'!$D$1:$Z$300,4,FALSE),"-")</f>
        <v>-</v>
      </c>
      <c r="BY237" s="59" t="str">
        <f>IFERROR(VLOOKUP(BX237,'Paid Invoices'!$F$6:$I$381,3,FALSE),"")</f>
        <v/>
      </c>
      <c r="BZ237" s="59" t="str">
        <f>IFERROR(VLOOKUP(BX237,'Open Invoices'!$D$1:$E$3000,2,FALSE),"")</f>
        <v/>
      </c>
      <c r="CA237" s="59" t="str">
        <f>IFERROR(VLOOKUP($E237,'Sep 2015'!$D$1:$Z$300,22,FALSE),"-")</f>
        <v>-</v>
      </c>
      <c r="CB237" s="59" t="str">
        <f>IFERROR(VLOOKUP($E237,'Sep 2015'!$D$1:$Z$300,4,FALSE),"-")</f>
        <v>-</v>
      </c>
      <c r="CC237" s="59" t="str">
        <f>IFERROR(VLOOKUP(CB237,'Paid Invoices'!$F$6:$I$381,3,FALSE),"")</f>
        <v/>
      </c>
      <c r="CD237" s="59" t="str">
        <f>IFERROR(VLOOKUP(CB237,'Open Invoices'!$D$1:$E$3000,2,FALSE),"")</f>
        <v/>
      </c>
      <c r="CE237" s="52"/>
      <c r="CF237" s="52" t="s">
        <v>2115</v>
      </c>
      <c r="CG237" s="49" t="str">
        <f>IFERROR(IFERROR(VLOOKUP($E237,'Asset Group  All Assets'!$B$1:$C$500,2,FALSE),(VLOOKUP($E237,'Missing-WSU-POs'!$B$1:$D$500,3,FALSE))),"?")</f>
        <v>P0773145</v>
      </c>
      <c r="CH237" s="31" t="str">
        <f>IF(G237="","",G237)</f>
        <v>P0773145</v>
      </c>
      <c r="CI237" s="31" t="str">
        <f>IF(CG237=CH237,"","Wrong PO")</f>
        <v/>
      </c>
      <c r="CJ237" s="29" t="str">
        <f>IFERROR(IF(VLOOKUP($E237,'Org July 2016 '!$D$1:$Z$500,3,FALSE)=G237,"-","Wrong PO"),"new")</f>
        <v>Wrong PO</v>
      </c>
      <c r="CK237" s="32">
        <f>IF(CJ237="wrong PO",(VLOOKUP($E237,'Org July 2016 '!$D$1:$Z$500,3,FALSE)),"")</f>
        <v>0</v>
      </c>
      <c r="CL237" s="29" t="str">
        <f>IFERROR(IF(VLOOKUP($E237,'Org June 2016 '!$D$1:$Z$500,3,FALSE)=G237,"-","Wrong PO"),"new")</f>
        <v>Wrong PO</v>
      </c>
      <c r="CM237" s="32">
        <f>IF(CL237="wrong PO",(VLOOKUP($E237,'Org June 2016 '!$D$1:$Z$500,3,FALSE)),"")</f>
        <v>0</v>
      </c>
      <c r="CN237" s="29" t="str">
        <f>IFERROR(IF(VLOOKUP($E237,'May 2016'!D222:Z721,3,FALSE)=G237,"-","Wrong PO"),"new")</f>
        <v>new</v>
      </c>
      <c r="CO237" s="32" t="str">
        <f>IF(CN237="wrong PO",(VLOOKUP($E237,'May 2016'!D222:Z721,3,FALSE)),"")</f>
        <v/>
      </c>
      <c r="CP237" s="29" t="str">
        <f>IFERROR(IF(VLOOKUP($E237,'Apr 2016'!$D$1:$Z$500,3,FALSE)=G237,"-","Wrong PO"),"new")</f>
        <v>-</v>
      </c>
      <c r="CQ237" s="32" t="str">
        <f>IF(CP237="wrong PO",(VLOOKUP($E237,'Apr 2016'!$D$1:$Z$500,3,FALSE)),"")</f>
        <v/>
      </c>
      <c r="CR237" s="32" t="str">
        <f>IFERROR(IF(VLOOKUP($E237,'Mar 2016'!$D$1:$Z$500,3,FALSE)=G237,"-","Wrong PO"),"new")</f>
        <v>-</v>
      </c>
      <c r="CS237" s="32" t="str">
        <f>IF(CP237="wrong PO",(VLOOKUP($E237,'Mar 2016'!$D$1:$Z$500,3,FALSE)),"")</f>
        <v/>
      </c>
      <c r="CT237" s="32" t="str">
        <f>IFERROR(IF(VLOOKUP($E237,'Feb 2016'!$D$1:$Z$500,3,FALSE)=G237,"-","Wrong PO"),"new")</f>
        <v>-</v>
      </c>
      <c r="CU237" s="32" t="str">
        <f>IF(CP237="wrong PO",(VLOOKUP($E237,'Feb 2016'!$D$1:$Z$500,3,FALSE)),"")</f>
        <v/>
      </c>
      <c r="CV237" s="29" t="str">
        <f>IFERROR(IF(VLOOKUP($E237,'Jan 2016'!$D$1:$Z$500,3,FALSE)=G237,"-","Wrong PO"),"new")</f>
        <v>-</v>
      </c>
      <c r="CW237" s="32" t="str">
        <f>IF(CV237="wrong PO",(VLOOKUP($E237,'Jan 2016'!$D$1:$Z$500,3,FALSE)),"")</f>
        <v/>
      </c>
      <c r="CX237" s="29" t="str">
        <f>IFERROR(IF(VLOOKUP($E237,'Dec 2015'!$D$1:$Z$500,3,FALSE)=G237,"-","Wrong PO"),"new")</f>
        <v>new</v>
      </c>
      <c r="CY237" s="32" t="str">
        <f>IF(CX237="wrong PO",(VLOOKUP($E237,'Dec 2015'!$D$1:$Z$500,3,FALSE)),"")</f>
        <v/>
      </c>
      <c r="CZ237" s="29" t="str">
        <f>IFERROR(IF(VLOOKUP($E237,'Nov 2015'!$D$1:$Z$500,3,FALSE)=G237,"-","Wrong PO"),"new")</f>
        <v>new</v>
      </c>
      <c r="DA237" s="32" t="str">
        <f>IF(CZ237="wrong PO",(VLOOKUP($E237,'Nov 2015'!$D$1:$Z$500,3,FALSE)),"")</f>
        <v/>
      </c>
      <c r="DB237" s="29" t="str">
        <f>IFERROR(IF(VLOOKUP($E237,'Oct 2015'!$D$1:$Z$500,3,FALSE)=G237,"-","Wrong PO"),"new")</f>
        <v>new</v>
      </c>
      <c r="DC237" s="32" t="str">
        <f>IF(DB237="wrong PO",(VLOOKUP($E237,'Oct 2015'!$D$1:$Z$500,3,FALSE)),"")</f>
        <v/>
      </c>
      <c r="DD237" s="29" t="str">
        <f>IFERROR(IF(VLOOKUP($E237,'Sep 2015'!$D$1:$Z$500,3,FALSE)=G237,"-","Wrong PO"),"new")</f>
        <v>new</v>
      </c>
      <c r="DE237" s="32" t="str">
        <f>IF(DD237="wrong PO",(VLOOKUP($E237,'Sep 2015'!$D$1:$Z$500,3,FALSE)),"")</f>
        <v/>
      </c>
    </row>
    <row r="238" spans="1:109">
      <c r="A238" s="115">
        <v>225</v>
      </c>
      <c r="B238" s="2" t="s">
        <v>841</v>
      </c>
      <c r="C238" s="2" t="s">
        <v>510</v>
      </c>
      <c r="D238" s="2" t="s">
        <v>25</v>
      </c>
      <c r="E238" s="2" t="s">
        <v>26</v>
      </c>
      <c r="F238" s="2" t="s">
        <v>27</v>
      </c>
      <c r="G238" s="21" t="s">
        <v>1268</v>
      </c>
      <c r="H238" s="21" t="str">
        <f>IFERROR(VLOOKUP($E238,'Wayne Master'!$B$1:$C$315,2,FALSE),"not on master")</f>
        <v>P0774597</v>
      </c>
      <c r="I238" s="11" t="s">
        <v>2049</v>
      </c>
      <c r="J238" s="3">
        <v>42213</v>
      </c>
      <c r="K238" s="2" t="s">
        <v>28</v>
      </c>
      <c r="L238" s="2" t="s">
        <v>29</v>
      </c>
      <c r="M238" s="2" t="s">
        <v>30</v>
      </c>
      <c r="N238" s="2" t="s">
        <v>31</v>
      </c>
      <c r="O238" s="2" t="s">
        <v>382</v>
      </c>
      <c r="P238" s="4">
        <v>386176</v>
      </c>
      <c r="Q238" s="4">
        <v>397185</v>
      </c>
      <c r="R238" s="4">
        <v>11009</v>
      </c>
      <c r="S238" s="5">
        <v>186.05</v>
      </c>
      <c r="T238" s="4">
        <v>0</v>
      </c>
      <c r="U238" s="4">
        <v>0</v>
      </c>
      <c r="V238" s="4">
        <v>0</v>
      </c>
      <c r="W238" s="5">
        <v>0</v>
      </c>
      <c r="X238" s="5">
        <v>0</v>
      </c>
      <c r="Y238" s="14">
        <v>186.05</v>
      </c>
      <c r="Z238" s="14">
        <v>0</v>
      </c>
      <c r="AA238" s="14">
        <v>186.05</v>
      </c>
      <c r="AB238" s="4">
        <v>24580</v>
      </c>
      <c r="AC238" s="55"/>
      <c r="AD238" s="59">
        <f>SUM(AI238,AM238,AQ238,AU238,AY238,BC238,BG238,BK238,BO238,BS238,BW238,CA238)</f>
        <v>6712.14</v>
      </c>
      <c r="AE238" s="59">
        <f>(Q238*0.0169)+(U238*0.0598)</f>
        <v>6712.4264999999996</v>
      </c>
      <c r="AF238" s="102">
        <f>IFERROR(IFERROR(VLOOKUP($G238,'FPO034'!$J$9:$Q$196,7,FALSE),(VLOOKUP($H238,'FPO034'!$J$9:$Q$196,7,FALSE))),"No PO")</f>
        <v>5100.84</v>
      </c>
      <c r="AG238" s="102">
        <f>IFERROR(IFERROR(VLOOKUP($G238,'FPO034'!$J$9:$Q$196,8,FALSE),(VLOOKUP($H238,'FPO034'!$J$9:$Q$196,8,FALSE))),"No PO")</f>
        <v>0</v>
      </c>
      <c r="AH238" s="102" t="str">
        <f>IF(AG238&lt;&gt;0,"No",IF(AD238&gt;AF238,"No",IF(AD238/AE238&lt;1,"--",IF(AD238/AE238&lt;1.02,"Maybe","No"))))</f>
        <v>No</v>
      </c>
      <c r="AI238" s="59">
        <f>IFERROR(VLOOKUP($E238,'Rev2 Aug 16'!$D$1:$Z$300,22,FALSE),"-")</f>
        <v>186.05</v>
      </c>
      <c r="AJ238" s="59" t="str">
        <f>IFERROR(VLOOKUP($E238,'Rev2 Aug 16'!$D$1:$Z$300,5,FALSE),"-")</f>
        <v>WAY2001H6BI</v>
      </c>
      <c r="AK238" s="59" t="str">
        <f>IFERROR(VLOOKUP(AJ238,'Paid Invoices'!$F$6:$I$381,3,FALSE),"")</f>
        <v/>
      </c>
      <c r="AL238" s="59" t="str">
        <f>IFERROR(VLOOKUP(AJ238,'Open Invoices'!$D$1:$E$3000,2,FALSE),"")</f>
        <v/>
      </c>
      <c r="AM238" s="59">
        <f>IFERROR(VLOOKUP($E238,'Rev2 July 16'!$D$1:$Z$300,22,FALSE),"-")</f>
        <v>183.62</v>
      </c>
      <c r="AN238" s="59" t="str">
        <f>IFERROR(VLOOKUP($E238,'Rev2 July 16'!$D$1:$Z$300,5,FALSE),"-")</f>
        <v>WAY2001G6BM</v>
      </c>
      <c r="AO238" s="59" t="str">
        <f>IFERROR(VLOOKUP(AN238,'Paid Invoices'!$F$6:$I$381,3,FALSE),"")</f>
        <v/>
      </c>
      <c r="AP238" s="59" t="str">
        <f>IFERROR(VLOOKUP(AN238,'Open Invoices'!$D$1:$E$3000,2,FALSE),"")</f>
        <v/>
      </c>
      <c r="AQ238" s="59">
        <f>IFERROR(VLOOKUP($E238,'Rev June 16'!$D$1:$Z$300,22,FALSE),"-")</f>
        <v>253.94</v>
      </c>
      <c r="AR238" s="59" t="str">
        <f>IFERROR(VLOOKUP($E238,'Rev June 16'!$D$1:$Z$300,4,FALSE),"-")</f>
        <v>WAY2001F6BK</v>
      </c>
      <c r="AS238" s="59" t="str">
        <f>IFERROR(VLOOKUP(AR238,'Paid Invoices'!$F$6:$I$381,3,FALSE),"")</f>
        <v/>
      </c>
      <c r="AT238" s="59" t="str">
        <f>IFERROR(VLOOKUP(AR238,'Open Invoices'!$D$1:$E$3000,2,FALSE),"")</f>
        <v/>
      </c>
      <c r="AU238" s="59">
        <f>IFERROR(VLOOKUP($E238,'May 2016'!$D$1:$Z$300,22,FALSE),"-")</f>
        <v>743.55</v>
      </c>
      <c r="AV238" s="59" t="str">
        <f>IFERROR(VLOOKUP($E238,'May 2016'!$D$1:$Z$300,4,FALSE),"-")</f>
        <v>WAY2001E6A</v>
      </c>
      <c r="AW238" s="59" t="str">
        <f>IFERROR(VLOOKUP(AV238,'Paid Invoices'!$F$6:$I$381,3,FALSE),"")</f>
        <v/>
      </c>
      <c r="AX238" s="59" t="str">
        <f>IFERROR(VLOOKUP(AV238,'Open Invoices'!$D$1:$E$3000,2,FALSE),"")</f>
        <v/>
      </c>
      <c r="AY238" s="59">
        <f>IFERROR(VLOOKUP($E238,'Apr 2016'!$D$1:$Z$300,22,FALSE),"-")</f>
        <v>664.25</v>
      </c>
      <c r="AZ238" s="59" t="str">
        <f>IFERROR(VLOOKUP($E238,'Apr 2016'!$D$1:$Z$300,4,FALSE),"-")</f>
        <v>WAY2001D6A</v>
      </c>
      <c r="BA238" s="59" t="str">
        <f>IFERROR(VLOOKUP(AZ238,'Paid Invoices'!$F$6:$I$381,3,FALSE),"")</f>
        <v/>
      </c>
      <c r="BB238" s="59" t="str">
        <f>IFERROR(VLOOKUP(AZ238,'Open Invoices'!$D$1:$E$3000,2,FALSE),"")</f>
        <v/>
      </c>
      <c r="BC238" s="59">
        <f>IFERROR(VLOOKUP($E238,'Mar 2016'!$D$1:$Z$300,22,FALSE),"-")</f>
        <v>737.16</v>
      </c>
      <c r="BD238" s="59" t="str">
        <f>IFERROR(VLOOKUP($E238,'Mar 2016'!$D$1:$Z$300,4,FALSE),"-")</f>
        <v>WAY2001C6A</v>
      </c>
      <c r="BE238" s="59" t="str">
        <f>IFERROR(VLOOKUP(BD238,'Paid Invoices'!$F$6:$I$381,3,FALSE),"")</f>
        <v/>
      </c>
      <c r="BF238" s="59" t="str">
        <f>IFERROR(VLOOKUP(BD238,'Open Invoices'!$D$1:$E$3000,2,FALSE),"")</f>
        <v/>
      </c>
      <c r="BG238" s="59">
        <f>IFERROR(VLOOKUP($E238,'Feb 2016'!$D$1:$Z$300,22,FALSE),"-")</f>
        <v>372.17</v>
      </c>
      <c r="BH238" s="59" t="str">
        <f>IFERROR(VLOOKUP($E238,'Feb 2016'!$D$1:$Z$300,4,FALSE),"-")</f>
        <v>WAY2001B6A</v>
      </c>
      <c r="BI238" s="59" t="str">
        <f>IFERROR(VLOOKUP(BH238,'Paid Invoices'!$F$6:$I$381,3,FALSE),"")</f>
        <v/>
      </c>
      <c r="BJ238" s="59" t="str">
        <f>IFERROR(VLOOKUP(BH238,'Open Invoices'!$D$1:$E$3000,2,FALSE),"")</f>
        <v/>
      </c>
      <c r="BK238" s="59">
        <f>IFERROR(VLOOKUP($E238,'Jan 2016'!$D$1:$Z$300,22,FALSE),"-")</f>
        <v>536.27</v>
      </c>
      <c r="BL238" s="59" t="str">
        <f>IFERROR(VLOOKUP($E238,'Jan 2016'!$D$1:$Z$300,4,FALSE),"-")</f>
        <v>WAY2001A6A</v>
      </c>
      <c r="BM238" s="59" t="str">
        <f>IFERROR(VLOOKUP(BL238,'Paid Invoices'!$F$6:$I$381,3,FALSE),"")</f>
        <v/>
      </c>
      <c r="BN238" s="59" t="str">
        <f>IFERROR(VLOOKUP(BL238,'Open Invoices'!$D$1:$E$3000,2,FALSE),"")</f>
        <v/>
      </c>
      <c r="BO238" s="59">
        <f>IFERROR(VLOOKUP($E238,'Dec 2015'!$D$1:$Z$300,22,FALSE),"-")</f>
        <v>719.47</v>
      </c>
      <c r="BP238" s="59" t="str">
        <f>IFERROR(VLOOKUP($E238,'Dec 2015'!$D$1:$Z$300,4,FALSE),"-")</f>
        <v>WAY2001L5A</v>
      </c>
      <c r="BQ238" s="59" t="str">
        <f>IFERROR(VLOOKUP(BP238,'Paid Invoices'!$F$6:$I$381,3,FALSE),"")</f>
        <v/>
      </c>
      <c r="BR238" s="59" t="str">
        <f>IFERROR(VLOOKUP(BP238,'Open Invoices'!$D$1:$E$3000,2,FALSE),"")</f>
        <v/>
      </c>
      <c r="BS238" s="59">
        <f>IFERROR(VLOOKUP($E238,'Nov 2015'!$D$1:$Z$300,22,FALSE),"-")</f>
        <v>789.01</v>
      </c>
      <c r="BT238" s="59" t="str">
        <f>IFERROR(VLOOKUP($E238,'Nov 2015'!$D$1:$Z$300,4,FALSE),"-")</f>
        <v>WAY2001K5A</v>
      </c>
      <c r="BU238" s="59" t="str">
        <f>IFERROR(VLOOKUP(BT238,'Paid Invoices'!$F$6:$I$381,3,FALSE),"")</f>
        <v/>
      </c>
      <c r="BV238" s="59" t="str">
        <f>IFERROR(VLOOKUP(BT238,'Open Invoices'!$D$1:$E$3000,2,FALSE),"")</f>
        <v/>
      </c>
      <c r="BW238" s="59">
        <f>IFERROR(VLOOKUP($E238,'Oct 2015'!$D$1:$Z$300,22,FALSE),"-")</f>
        <v>1368.26</v>
      </c>
      <c r="BX238" s="59" t="str">
        <f>IFERROR(VLOOKUP($E238,'Oct 2015'!$D$1:$Z$300,4,FALSE),"-")</f>
        <v>WAY2001J5A</v>
      </c>
      <c r="BY238" s="59" t="str">
        <f>IFERROR(VLOOKUP(BX238,'Paid Invoices'!$F$6:$I$381,3,FALSE),"")</f>
        <v/>
      </c>
      <c r="BZ238" s="59" t="str">
        <f>IFERROR(VLOOKUP(BX238,'Open Invoices'!$D$1:$E$3000,2,FALSE),"")</f>
        <v/>
      </c>
      <c r="CA238" s="59">
        <f>IFERROR(VLOOKUP($E238,'Sep 2015'!$D$1:$Z$300,22,FALSE),"-")</f>
        <v>158.38999999999999</v>
      </c>
      <c r="CB238" s="59" t="str">
        <f>IFERROR(VLOOKUP($E238,'Sep 2015'!$D$1:$Z$300,4,FALSE),"-")</f>
        <v>WAY2001I5A</v>
      </c>
      <c r="CC238" s="59" t="str">
        <f>IFERROR(VLOOKUP(CB238,'Paid Invoices'!$F$6:$I$381,3,FALSE),"")</f>
        <v/>
      </c>
      <c r="CD238" s="59" t="str">
        <f>IFERROR(VLOOKUP(CB238,'Open Invoices'!$D$1:$E$3000,2,FALSE),"")</f>
        <v/>
      </c>
      <c r="CE238" s="52"/>
      <c r="CF238" s="52" t="s">
        <v>2115</v>
      </c>
      <c r="CG238" s="49" t="str">
        <f>IFERROR(IFERROR(VLOOKUP($E238,'Asset Group  All Assets'!$B$1:$C$500,2,FALSE),(VLOOKUP($E238,'Missing-WSU-POs'!$B$1:$D$500,3,FALSE))),"?")</f>
        <v>P0774597</v>
      </c>
      <c r="CH238" s="31" t="str">
        <f>IF(G238="","",G238)</f>
        <v>P0774597</v>
      </c>
      <c r="CI238" s="31" t="str">
        <f>IF(CG238=CH238,"","Wrong PO")</f>
        <v/>
      </c>
      <c r="CJ238" s="29" t="str">
        <f>IFERROR(IF(VLOOKUP($E238,'Org July 2016 '!$D$1:$Z$500,3,FALSE)=G238,"-","Wrong PO"),"new")</f>
        <v>Wrong PO</v>
      </c>
      <c r="CK238" s="32">
        <f>IF(CJ238="wrong PO",(VLOOKUP($E238,'Org July 2016 '!$D$1:$Z$500,3,FALSE)),"")</f>
        <v>0</v>
      </c>
      <c r="CL238" s="29" t="str">
        <f>IFERROR(IF(VLOOKUP($E238,'Org June 2016 '!$D$1:$Z$500,3,FALSE)=G238,"-","Wrong PO"),"new")</f>
        <v>Wrong PO</v>
      </c>
      <c r="CM238" s="32">
        <f>IF(CL238="wrong PO",(VLOOKUP($E238,'Org June 2016 '!$D$1:$Z$500,3,FALSE)),"")</f>
        <v>0</v>
      </c>
      <c r="CN238" s="29" t="str">
        <f>IFERROR(IF(VLOOKUP($E238,'May 2016'!D225:Z724,3,FALSE)=G238,"-","Wrong PO"),"new")</f>
        <v>new</v>
      </c>
      <c r="CO238" s="32" t="str">
        <f>IF(CN238="wrong PO",(VLOOKUP($E238,'May 2016'!D225:Z724,3,FALSE)),"")</f>
        <v/>
      </c>
      <c r="CP238" s="29" t="str">
        <f>IFERROR(IF(VLOOKUP($E238,'Apr 2016'!$D$1:$Z$500,3,FALSE)=G238,"-","Wrong PO"),"new")</f>
        <v>Wrong PO</v>
      </c>
      <c r="CQ238" s="32">
        <f>IF(CP238="wrong PO",(VLOOKUP($E238,'Apr 2016'!$D$1:$Z$500,3,FALSE)),"")</f>
        <v>0</v>
      </c>
      <c r="CR238" s="32" t="str">
        <f>IFERROR(IF(VLOOKUP($E238,'Mar 2016'!$D$1:$Z$500,3,FALSE)=G238,"-","Wrong PO"),"new")</f>
        <v>Wrong PO</v>
      </c>
      <c r="CS238" s="32">
        <f>IF(CP238="wrong PO",(VLOOKUP($E238,'Mar 2016'!$D$1:$Z$500,3,FALSE)),"")</f>
        <v>0</v>
      </c>
      <c r="CT238" s="32" t="str">
        <f>IFERROR(IF(VLOOKUP($E238,'Feb 2016'!$D$1:$Z$500,3,FALSE)=G238,"-","Wrong PO"),"new")</f>
        <v>Wrong PO</v>
      </c>
      <c r="CU238" s="32">
        <f>IF(CP238="wrong PO",(VLOOKUP($E238,'Feb 2016'!$D$1:$Z$500,3,FALSE)),"")</f>
        <v>0</v>
      </c>
      <c r="CV238" s="29" t="str">
        <f>IFERROR(IF(VLOOKUP($E238,'Jan 2016'!$D$1:$Z$500,3,FALSE)=G238,"-","Wrong PO"),"new")</f>
        <v>Wrong PO</v>
      </c>
      <c r="CW238" s="32">
        <f>IF(CV238="wrong PO",(VLOOKUP($E238,'Jan 2016'!$D$1:$Z$500,3,FALSE)),"")</f>
        <v>0</v>
      </c>
      <c r="CX238" s="29" t="str">
        <f>IFERROR(IF(VLOOKUP($E238,'Dec 2015'!$D$1:$Z$500,3,FALSE)=G238,"-","Wrong PO"),"new")</f>
        <v>Wrong PO</v>
      </c>
      <c r="CY238" s="32">
        <f>IF(CX238="wrong PO",(VLOOKUP($E238,'Dec 2015'!$D$1:$Z$500,3,FALSE)),"")</f>
        <v>0</v>
      </c>
      <c r="CZ238" s="29" t="str">
        <f>IFERROR(IF(VLOOKUP($E238,'Nov 2015'!$D$1:$Z$500,3,FALSE)=G238,"-","Wrong PO"),"new")</f>
        <v>Wrong PO</v>
      </c>
      <c r="DA238" s="32">
        <f>IF(CZ238="wrong PO",(VLOOKUP($E238,'Nov 2015'!$D$1:$Z$500,3,FALSE)),"")</f>
        <v>0</v>
      </c>
      <c r="DB238" s="29" t="str">
        <f>IFERROR(IF(VLOOKUP($E238,'Oct 2015'!$D$1:$Z$500,3,FALSE)=G238,"-","Wrong PO"),"new")</f>
        <v>Wrong PO</v>
      </c>
      <c r="DC238" s="32">
        <f>IF(DB238="wrong PO",(VLOOKUP($E238,'Oct 2015'!$D$1:$Z$500,3,FALSE)),"")</f>
        <v>0</v>
      </c>
      <c r="DD238" s="29" t="str">
        <f>IFERROR(IF(VLOOKUP($E238,'Sep 2015'!$D$1:$Z$500,3,FALSE)=G238,"-","Wrong PO"),"new")</f>
        <v>Wrong PO</v>
      </c>
      <c r="DE238" s="32">
        <f>IF(DD238="wrong PO",(VLOOKUP($E238,'Sep 2015'!$D$1:$Z$500,3,FALSE)),"")</f>
        <v>0</v>
      </c>
    </row>
    <row r="239" spans="1:109">
      <c r="A239" s="115">
        <v>235</v>
      </c>
      <c r="B239" s="2" t="s">
        <v>841</v>
      </c>
      <c r="C239" s="2" t="s">
        <v>510</v>
      </c>
      <c r="D239" s="2" t="s">
        <v>558</v>
      </c>
      <c r="E239" s="2" t="s">
        <v>559</v>
      </c>
      <c r="F239" s="2" t="s">
        <v>466</v>
      </c>
      <c r="G239" s="21" t="s">
        <v>872</v>
      </c>
      <c r="H239" s="21" t="str">
        <f>IFERROR(VLOOKUP($E239,'Wayne Master'!$B$1:$C$315,2,FALSE),"not on master")</f>
        <v>P0779968</v>
      </c>
      <c r="I239" s="11" t="s">
        <v>2046</v>
      </c>
      <c r="J239" s="3">
        <v>42380</v>
      </c>
      <c r="K239" s="2" t="s">
        <v>437</v>
      </c>
      <c r="L239" s="2" t="s">
        <v>431</v>
      </c>
      <c r="M239" s="2" t="s">
        <v>30</v>
      </c>
      <c r="N239" s="2" t="s">
        <v>31</v>
      </c>
      <c r="O239" s="2" t="s">
        <v>382</v>
      </c>
      <c r="P239" s="4">
        <v>1743</v>
      </c>
      <c r="Q239" s="4">
        <v>2102</v>
      </c>
      <c r="R239" s="4">
        <v>359</v>
      </c>
      <c r="S239" s="5">
        <v>6.07</v>
      </c>
      <c r="T239" s="4">
        <v>1078</v>
      </c>
      <c r="U239" s="4">
        <v>1421</v>
      </c>
      <c r="V239" s="4">
        <v>343</v>
      </c>
      <c r="W239" s="5">
        <v>20.51</v>
      </c>
      <c r="X239" s="5">
        <v>0</v>
      </c>
      <c r="Y239" s="14">
        <v>26.58</v>
      </c>
      <c r="Z239" s="14">
        <v>0</v>
      </c>
      <c r="AA239" s="14">
        <v>26.58</v>
      </c>
      <c r="AB239" s="4">
        <v>24580</v>
      </c>
      <c r="AC239" s="55"/>
      <c r="AD239" s="59">
        <f>SUM(AI239,AM239,AQ239,AU239,AY239,BC239,BG239,BK239,BO239,BS239,BW239,CA239)</f>
        <v>238.39</v>
      </c>
      <c r="AE239" s="59">
        <f>(Q239*0.0169)+(U239*0.0598)</f>
        <v>120.49959999999999</v>
      </c>
      <c r="AF239" s="102">
        <f>IFERROR(IFERROR(VLOOKUP($G239,'FPO034'!$J$9:$Q$196,7,FALSE),(VLOOKUP($H239,'FPO034'!$J$9:$Q$196,7,FALSE))),"No PO")</f>
        <v>13430.87</v>
      </c>
      <c r="AG239" s="102">
        <f>IFERROR(IFERROR(VLOOKUP($G239,'FPO034'!$J$9:$Q$196,8,FALSE),(VLOOKUP($H239,'FPO034'!$J$9:$Q$196,8,FALSE))),"No PO")</f>
        <v>0</v>
      </c>
      <c r="AH239" s="102" t="str">
        <f>IF(AG239&lt;&gt;0,"No",IF(AD239&gt;AF239,"No",IF(AD239/AE239&lt;1,"--",IF(AD239/AE239&lt;1.02,"Maybe","No"))))</f>
        <v>No</v>
      </c>
      <c r="AI239" s="59">
        <f>IFERROR(VLOOKUP($E239,'Rev2 Aug 16'!$D$1:$Z$300,22,FALSE),"-")</f>
        <v>26.58</v>
      </c>
      <c r="AJ239" s="59" t="str">
        <f>IFERROR(VLOOKUP($E239,'Rev2 Aug 16'!$D$1:$Z$300,5,FALSE),"-")</f>
        <v>WAY2001H6BN</v>
      </c>
      <c r="AK239" s="59" t="str">
        <f>IFERROR(VLOOKUP(AJ239,'Paid Invoices'!$F$6:$I$381,3,FALSE),"")</f>
        <v/>
      </c>
      <c r="AL239" s="59" t="str">
        <f>IFERROR(VLOOKUP(AJ239,'Open Invoices'!$D$1:$E$3000,2,FALSE),"")</f>
        <v/>
      </c>
      <c r="AM239" s="59">
        <f>IFERROR(VLOOKUP($E239,'Rev2 July 16'!$D$1:$Z$300,22,FALSE),"-")</f>
        <v>123.27</v>
      </c>
      <c r="AN239" s="59" t="str">
        <f>IFERROR(VLOOKUP($E239,'Rev2 July 16'!$D$1:$Z$300,5,FALSE),"-")</f>
        <v>WAY2001G6BQ</v>
      </c>
      <c r="AO239" s="59" t="str">
        <f>IFERROR(VLOOKUP(AN239,'Paid Invoices'!$F$6:$I$381,3,FALSE),"")</f>
        <v/>
      </c>
      <c r="AP239" s="59" t="str">
        <f>IFERROR(VLOOKUP(AN239,'Open Invoices'!$D$1:$E$3000,2,FALSE),"")</f>
        <v/>
      </c>
      <c r="AQ239" s="59">
        <f>IFERROR(VLOOKUP($E239,'Rev June 16'!$D$1:$Z$300,22,FALSE),"-")</f>
        <v>40.78</v>
      </c>
      <c r="AR239" s="59" t="str">
        <f>IFERROR(VLOOKUP($E239,'Rev June 16'!$D$1:$Z$300,4,FALSE),"-")</f>
        <v>WAY2001F6BM</v>
      </c>
      <c r="AS239" s="59" t="str">
        <f>IFERROR(VLOOKUP(AR239,'Paid Invoices'!$F$6:$I$381,3,FALSE),"")</f>
        <v/>
      </c>
      <c r="AT239" s="59" t="str">
        <f>IFERROR(VLOOKUP(AR239,'Open Invoices'!$D$1:$E$3000,2,FALSE),"")</f>
        <v/>
      </c>
      <c r="AU239" s="59">
        <f>IFERROR(VLOOKUP($E239,'May 2016'!$D$1:$Z$300,22,FALSE),"-")</f>
        <v>8.6</v>
      </c>
      <c r="AV239" s="59" t="str">
        <f>IFERROR(VLOOKUP($E239,'May 2016'!$D$1:$Z$300,4,FALSE),"-")</f>
        <v>WAY2001E6C</v>
      </c>
      <c r="AW239" s="59" t="str">
        <f>IFERROR(VLOOKUP(AV239,'Paid Invoices'!$F$6:$I$381,3,FALSE),"")</f>
        <v/>
      </c>
      <c r="AX239" s="59" t="str">
        <f>IFERROR(VLOOKUP(AV239,'Open Invoices'!$D$1:$E$3000,2,FALSE),"")</f>
        <v/>
      </c>
      <c r="AY239" s="59">
        <f>IFERROR(VLOOKUP($E239,'Apr 2016'!$D$1:$Z$300,22,FALSE),"-")</f>
        <v>13.13</v>
      </c>
      <c r="AZ239" s="59" t="str">
        <f>IFERROR(VLOOKUP($E239,'Apr 2016'!$D$1:$Z$300,4,FALSE),"-")</f>
        <v>WAY2001D6D</v>
      </c>
      <c r="BA239" s="59" t="str">
        <f>IFERROR(VLOOKUP(AZ239,'Paid Invoices'!$F$6:$I$381,3,FALSE),"")</f>
        <v/>
      </c>
      <c r="BB239" s="59" t="str">
        <f>IFERROR(VLOOKUP(AZ239,'Open Invoices'!$D$1:$E$3000,2,FALSE),"")</f>
        <v/>
      </c>
      <c r="BC239" s="59">
        <f>IFERROR(VLOOKUP($E239,'Mar 2016'!$D$1:$Z$300,22,FALSE),"-")</f>
        <v>15.72</v>
      </c>
      <c r="BD239" s="59" t="str">
        <f>IFERROR(VLOOKUP($E239,'Mar 2016'!$D$1:$Z$300,4,FALSE),"-")</f>
        <v>WAY2001C6C</v>
      </c>
      <c r="BE239" s="59" t="str">
        <f>IFERROR(VLOOKUP(BD239,'Paid Invoices'!$F$6:$I$381,3,FALSE),"")</f>
        <v/>
      </c>
      <c r="BF239" s="59" t="str">
        <f>IFERROR(VLOOKUP(BD239,'Open Invoices'!$D$1:$E$3000,2,FALSE),"")</f>
        <v/>
      </c>
      <c r="BG239" s="59">
        <f>IFERROR(VLOOKUP($E239,'Feb 2016'!$D$1:$Z$300,22,FALSE),"-")</f>
        <v>10.31</v>
      </c>
      <c r="BH239" s="59" t="str">
        <f>IFERROR(VLOOKUP($E239,'Feb 2016'!$D$1:$Z$300,4,FALSE),"-")</f>
        <v>WAY2001B6B</v>
      </c>
      <c r="BI239" s="59" t="str">
        <f>IFERROR(VLOOKUP(BH239,'Paid Invoices'!$F$6:$I$381,3,FALSE),"")</f>
        <v/>
      </c>
      <c r="BJ239" s="59" t="str">
        <f>IFERROR(VLOOKUP(BH239,'Open Invoices'!$D$1:$E$3000,2,FALSE),"")</f>
        <v/>
      </c>
      <c r="BK239" s="59">
        <f>IFERROR(VLOOKUP($E239,'Jan 2016'!$D$1:$Z$300,22,FALSE),"-")</f>
        <v>0</v>
      </c>
      <c r="BL239" s="59" t="str">
        <f>IFERROR(VLOOKUP($E239,'Jan 2016'!$D$1:$Z$300,4,FALSE),"-")</f>
        <v>WAY2001A6BC</v>
      </c>
      <c r="BM239" s="59" t="str">
        <f>IFERROR(VLOOKUP(BL239,'Paid Invoices'!$F$6:$I$381,3,FALSE),"")</f>
        <v/>
      </c>
      <c r="BN239" s="59" t="str">
        <f>IFERROR(VLOOKUP(BL239,'Open Invoices'!$D$1:$E$3000,2,FALSE),"")</f>
        <v/>
      </c>
      <c r="BO239" s="59" t="str">
        <f>IFERROR(VLOOKUP($E239,'Dec 2015'!$D$1:$Z$300,22,FALSE),"-")</f>
        <v>-</v>
      </c>
      <c r="BP239" s="59" t="str">
        <f>IFERROR(VLOOKUP($E239,'Dec 2015'!$D$1:$Z$300,4,FALSE),"-")</f>
        <v>-</v>
      </c>
      <c r="BQ239" s="59" t="str">
        <f>IFERROR(VLOOKUP(BP239,'Paid Invoices'!$F$6:$I$381,3,FALSE),"")</f>
        <v/>
      </c>
      <c r="BR239" s="59" t="str">
        <f>IFERROR(VLOOKUP(BP239,'Open Invoices'!$D$1:$E$3000,2,FALSE),"")</f>
        <v/>
      </c>
      <c r="BS239" s="59" t="str">
        <f>IFERROR(VLOOKUP($E239,'Nov 2015'!$D$1:$Z$300,22,FALSE),"-")</f>
        <v>-</v>
      </c>
      <c r="BT239" s="59" t="str">
        <f>IFERROR(VLOOKUP($E239,'Nov 2015'!$D$1:$Z$300,4,FALSE),"-")</f>
        <v>-</v>
      </c>
      <c r="BU239" s="59" t="str">
        <f>IFERROR(VLOOKUP(BT239,'Paid Invoices'!$F$6:$I$381,3,FALSE),"")</f>
        <v/>
      </c>
      <c r="BV239" s="59" t="str">
        <f>IFERROR(VLOOKUP(BT239,'Open Invoices'!$D$1:$E$3000,2,FALSE),"")</f>
        <v/>
      </c>
      <c r="BW239" s="59" t="str">
        <f>IFERROR(VLOOKUP($E239,'Oct 2015'!$D$1:$Z$300,22,FALSE),"-")</f>
        <v>-</v>
      </c>
      <c r="BX239" s="59" t="str">
        <f>IFERROR(VLOOKUP($E239,'Oct 2015'!$D$1:$Z$300,4,FALSE),"-")</f>
        <v>-</v>
      </c>
      <c r="BY239" s="59" t="str">
        <f>IFERROR(VLOOKUP(BX239,'Paid Invoices'!$F$6:$I$381,3,FALSE),"")</f>
        <v/>
      </c>
      <c r="BZ239" s="59" t="str">
        <f>IFERROR(VLOOKUP(BX239,'Open Invoices'!$D$1:$E$3000,2,FALSE),"")</f>
        <v/>
      </c>
      <c r="CA239" s="59" t="str">
        <f>IFERROR(VLOOKUP($E239,'Sep 2015'!$D$1:$Z$300,22,FALSE),"-")</f>
        <v>-</v>
      </c>
      <c r="CB239" s="59" t="str">
        <f>IFERROR(VLOOKUP($E239,'Sep 2015'!$D$1:$Z$300,4,FALSE),"-")</f>
        <v>-</v>
      </c>
      <c r="CC239" s="59" t="str">
        <f>IFERROR(VLOOKUP(CB239,'Paid Invoices'!$F$6:$I$381,3,FALSE),"")</f>
        <v/>
      </c>
      <c r="CD239" s="59" t="str">
        <f>IFERROR(VLOOKUP(CB239,'Open Invoices'!$D$1:$E$3000,2,FALSE),"")</f>
        <v/>
      </c>
      <c r="CE239" s="52"/>
      <c r="CF239" s="52" t="s">
        <v>2115</v>
      </c>
      <c r="CG239" s="49" t="str">
        <f>IFERROR(IFERROR(VLOOKUP($E239,'Asset Group  All Assets'!$B$1:$C$500,2,FALSE),(VLOOKUP($E239,'Missing-WSU-POs'!$B$1:$D$500,3,FALSE))),"?")</f>
        <v>P0779968</v>
      </c>
      <c r="CH239" s="31" t="str">
        <f>IF(G239="","",G239)</f>
        <v>P0779968</v>
      </c>
      <c r="CI239" s="31" t="str">
        <f>IF(CG239=CH239,"","Wrong PO")</f>
        <v/>
      </c>
      <c r="CJ239" s="29" t="str">
        <f>IFERROR(IF(VLOOKUP($E239,'Org July 2016 '!$D$1:$Z$500,3,FALSE)=G239,"-","Wrong PO"),"new")</f>
        <v>new</v>
      </c>
      <c r="CK239" s="32" t="str">
        <f>IF(CJ239="wrong PO",(VLOOKUP($E239,'Org July 2016 '!$D$1:$Z$500,3,FALSE)),"")</f>
        <v/>
      </c>
      <c r="CL239" s="29" t="str">
        <f>IFERROR(IF(VLOOKUP($E239,'Org June 2016 '!$D$1:$Z$500,3,FALSE)=G239,"-","Wrong PO"),"new")</f>
        <v>new</v>
      </c>
      <c r="CM239" s="32" t="str">
        <f>IF(CL239="wrong PO",(VLOOKUP($E239,'Org June 2016 '!$D$1:$Z$500,3,FALSE)),"")</f>
        <v/>
      </c>
      <c r="CN239" s="29" t="str">
        <f>IFERROR(IF(VLOOKUP($E239,'May 2016'!D235:Z734,3,FALSE)=G239,"-","Wrong PO"),"new")</f>
        <v>new</v>
      </c>
      <c r="CO239" s="32" t="str">
        <f>IF(CN239="wrong PO",(VLOOKUP($E239,'May 2016'!D235:Z734,3,FALSE)),"")</f>
        <v/>
      </c>
      <c r="CP239" s="29" t="str">
        <f>IFERROR(IF(VLOOKUP($E239,'Apr 2016'!$D$1:$Z$500,3,FALSE)=G239,"-","Wrong PO"),"new")</f>
        <v>Wrong PO</v>
      </c>
      <c r="CQ239" s="32">
        <f>IF(CP239="wrong PO",(VLOOKUP($E239,'Apr 2016'!$D$1:$Z$500,3,FALSE)),"")</f>
        <v>75522162</v>
      </c>
      <c r="CR239" s="32" t="str">
        <f>IFERROR(IF(VLOOKUP($E239,'Mar 2016'!$D$1:$Z$500,3,FALSE)=G239,"-","Wrong PO"),"new")</f>
        <v>Wrong PO</v>
      </c>
      <c r="CS239" s="32">
        <f>IF(CP239="wrong PO",(VLOOKUP($E239,'Mar 2016'!$D$1:$Z$500,3,FALSE)),"")</f>
        <v>75522162</v>
      </c>
      <c r="CT239" s="32" t="str">
        <f>IFERROR(IF(VLOOKUP($E239,'Feb 2016'!$D$1:$Z$500,3,FALSE)=G239,"-","Wrong PO"),"new")</f>
        <v>Wrong PO</v>
      </c>
      <c r="CU239" s="32">
        <f>IF(CP239="wrong PO",(VLOOKUP($E239,'Feb 2016'!$D$1:$Z$500,3,FALSE)),"")</f>
        <v>75522162</v>
      </c>
      <c r="CV239" s="29" t="str">
        <f>IFERROR(IF(VLOOKUP($E239,'Jan 2016'!$D$1:$Z$500,3,FALSE)=G239,"-","Wrong PO"),"new")</f>
        <v>Wrong PO</v>
      </c>
      <c r="CW239" s="32" t="str">
        <f>IF(CV239="wrong PO",(VLOOKUP($E239,'Jan 2016'!$D$1:$Z$500,3,FALSE)),"")</f>
        <v>P0772275</v>
      </c>
      <c r="CX239" s="29" t="str">
        <f>IFERROR(IF(VLOOKUP($E239,'Dec 2015'!$D$1:$Z$500,3,FALSE)=G239,"-","Wrong PO"),"new")</f>
        <v>new</v>
      </c>
      <c r="CY239" s="32" t="str">
        <f>IF(CX239="wrong PO",(VLOOKUP($E239,'Dec 2015'!$D$1:$Z$500,3,FALSE)),"")</f>
        <v/>
      </c>
      <c r="CZ239" s="29" t="str">
        <f>IFERROR(IF(VLOOKUP($E239,'Nov 2015'!$D$1:$Z$500,3,FALSE)=G239,"-","Wrong PO"),"new")</f>
        <v>new</v>
      </c>
      <c r="DA239" s="32" t="str">
        <f>IF(CZ239="wrong PO",(VLOOKUP($E239,'Nov 2015'!$D$1:$Z$500,3,FALSE)),"")</f>
        <v/>
      </c>
      <c r="DB239" s="29" t="str">
        <f>IFERROR(IF(VLOOKUP($E239,'Oct 2015'!$D$1:$Z$500,3,FALSE)=G239,"-","Wrong PO"),"new")</f>
        <v>new</v>
      </c>
      <c r="DC239" s="32" t="str">
        <f>IF(DB239="wrong PO",(VLOOKUP($E239,'Oct 2015'!$D$1:$Z$500,3,FALSE)),"")</f>
        <v/>
      </c>
      <c r="DD239" s="29" t="str">
        <f>IFERROR(IF(VLOOKUP($E239,'Sep 2015'!$D$1:$Z$500,3,FALSE)=G239,"-","Wrong PO"),"new")</f>
        <v>new</v>
      </c>
      <c r="DE239" s="32" t="str">
        <f>IF(DD239="wrong PO",(VLOOKUP($E239,'Sep 2015'!$D$1:$Z$500,3,FALSE)),"")</f>
        <v/>
      </c>
    </row>
    <row r="240" spans="1:109">
      <c r="A240" s="115">
        <v>237</v>
      </c>
      <c r="B240" s="2" t="s">
        <v>841</v>
      </c>
      <c r="C240" s="2" t="s">
        <v>510</v>
      </c>
      <c r="D240" s="2" t="s">
        <v>446</v>
      </c>
      <c r="E240" s="2" t="s">
        <v>296</v>
      </c>
      <c r="F240" s="2" t="s">
        <v>421</v>
      </c>
      <c r="G240" s="21" t="s">
        <v>872</v>
      </c>
      <c r="H240" s="21" t="str">
        <f>IFERROR(VLOOKUP($E240,'Wayne Master'!$B$1:$C$315,2,FALSE),"not on master")</f>
        <v>P0779968</v>
      </c>
      <c r="I240" s="11" t="s">
        <v>2046</v>
      </c>
      <c r="J240" s="3">
        <v>42158</v>
      </c>
      <c r="K240" s="2" t="s">
        <v>28</v>
      </c>
      <c r="L240" s="2" t="s">
        <v>423</v>
      </c>
      <c r="M240" s="2" t="s">
        <v>30</v>
      </c>
      <c r="N240" s="2" t="s">
        <v>31</v>
      </c>
      <c r="O240" s="2" t="s">
        <v>32</v>
      </c>
      <c r="P240" s="4">
        <v>14737</v>
      </c>
      <c r="Q240" s="4">
        <v>15955</v>
      </c>
      <c r="R240" s="4">
        <v>1218</v>
      </c>
      <c r="S240" s="5">
        <v>20.58</v>
      </c>
      <c r="T240" s="4">
        <v>21910</v>
      </c>
      <c r="U240" s="4">
        <v>22367</v>
      </c>
      <c r="V240" s="4">
        <v>457</v>
      </c>
      <c r="W240" s="5">
        <v>27.33</v>
      </c>
      <c r="X240" s="5">
        <v>0</v>
      </c>
      <c r="Y240" s="14">
        <v>47.91</v>
      </c>
      <c r="Z240" s="14">
        <v>0</v>
      </c>
      <c r="AA240" s="14">
        <v>47.91</v>
      </c>
      <c r="AB240" s="4">
        <v>24580</v>
      </c>
      <c r="AC240" s="55"/>
      <c r="AD240" s="59">
        <f>SUM(AI240,AM240,AQ240,AU240,AY240,BC240,BG240,BK240,BO240,BS240,BW240,CA240)</f>
        <v>1657.04</v>
      </c>
      <c r="AE240" s="59">
        <f>(Q240*0.0169)+(U240*0.0598)</f>
        <v>1607.1860999999999</v>
      </c>
      <c r="AF240" s="102">
        <f>IFERROR(IFERROR(VLOOKUP($G240,'FPO034'!$J$9:$Q$196,7,FALSE),(VLOOKUP($H240,'FPO034'!$J$9:$Q$196,7,FALSE))),"No PO")</f>
        <v>13430.87</v>
      </c>
      <c r="AG240" s="102">
        <f>IFERROR(IFERROR(VLOOKUP($G240,'FPO034'!$J$9:$Q$196,8,FALSE),(VLOOKUP($H240,'FPO034'!$J$9:$Q$196,8,FALSE))),"No PO")</f>
        <v>0</v>
      </c>
      <c r="AH240" s="102" t="str">
        <f>IF(AG240&lt;&gt;0,"No",IF(AD240&gt;AF240,"No",IF(AD240/AE240&lt;1,"--",IF(AD240/AE240&lt;1.02,"Maybe","No"))))</f>
        <v>No</v>
      </c>
      <c r="AI240" s="59">
        <f>IFERROR(VLOOKUP($E240,'Rev2 Aug 16'!$D$1:$Z$300,22,FALSE),"-")</f>
        <v>47.91</v>
      </c>
      <c r="AJ240" s="59" t="str">
        <f>IFERROR(VLOOKUP($E240,'Rev2 Aug 16'!$D$1:$Z$300,5,FALSE),"-")</f>
        <v>WAY2001H6BN</v>
      </c>
      <c r="AK240" s="59" t="str">
        <f>IFERROR(VLOOKUP(AJ240,'Paid Invoices'!$F$6:$I$381,3,FALSE),"")</f>
        <v/>
      </c>
      <c r="AL240" s="59" t="str">
        <f>IFERROR(VLOOKUP(AJ240,'Open Invoices'!$D$1:$E$3000,2,FALSE),"")</f>
        <v/>
      </c>
      <c r="AM240" s="59">
        <f>IFERROR(VLOOKUP($E240,'Rev2 July 16'!$D$1:$Z$300,22,FALSE),"-")</f>
        <v>145.88999999999999</v>
      </c>
      <c r="AN240" s="59" t="str">
        <f>IFERROR(VLOOKUP($E240,'Rev2 July 16'!$D$1:$Z$300,5,FALSE),"-")</f>
        <v>WAY2001G6BQ</v>
      </c>
      <c r="AO240" s="59" t="str">
        <f>IFERROR(VLOOKUP(AN240,'Paid Invoices'!$F$6:$I$381,3,FALSE),"")</f>
        <v/>
      </c>
      <c r="AP240" s="59" t="str">
        <f>IFERROR(VLOOKUP(AN240,'Open Invoices'!$D$1:$E$3000,2,FALSE),"")</f>
        <v/>
      </c>
      <c r="AQ240" s="59">
        <f>IFERROR(VLOOKUP($E240,'Rev June 16'!$D$1:$Z$300,22,FALSE),"-")</f>
        <v>384.6</v>
      </c>
      <c r="AR240" s="59" t="str">
        <f>IFERROR(VLOOKUP($E240,'Rev June 16'!$D$1:$Z$300,4,FALSE),"-")</f>
        <v>WAY2001F6BM</v>
      </c>
      <c r="AS240" s="59" t="str">
        <f>IFERROR(VLOOKUP(AR240,'Paid Invoices'!$F$6:$I$381,3,FALSE),"")</f>
        <v/>
      </c>
      <c r="AT240" s="59" t="str">
        <f>IFERROR(VLOOKUP(AR240,'Open Invoices'!$D$1:$E$3000,2,FALSE),"")</f>
        <v/>
      </c>
      <c r="AU240" s="59">
        <f>IFERROR(VLOOKUP($E240,'May 2016'!$D$1:$Z$300,22,FALSE),"-")</f>
        <v>55.27</v>
      </c>
      <c r="AV240" s="59" t="str">
        <f>IFERROR(VLOOKUP($E240,'May 2016'!$D$1:$Z$300,4,FALSE),"-")</f>
        <v>WAY2001E6C</v>
      </c>
      <c r="AW240" s="59" t="str">
        <f>IFERROR(VLOOKUP(AV240,'Paid Invoices'!$F$6:$I$381,3,FALSE),"")</f>
        <v/>
      </c>
      <c r="AX240" s="59" t="str">
        <f>IFERROR(VLOOKUP(AV240,'Open Invoices'!$D$1:$E$3000,2,FALSE),"")</f>
        <v/>
      </c>
      <c r="AY240" s="59">
        <f>IFERROR(VLOOKUP($E240,'Apr 2016'!$D$1:$Z$300,22,FALSE),"-")</f>
        <v>54.52</v>
      </c>
      <c r="AZ240" s="59" t="str">
        <f>IFERROR(VLOOKUP($E240,'Apr 2016'!$D$1:$Z$300,4,FALSE),"-")</f>
        <v>WAY2001D6D</v>
      </c>
      <c r="BA240" s="59" t="str">
        <f>IFERROR(VLOOKUP(AZ240,'Paid Invoices'!$F$6:$I$381,3,FALSE),"")</f>
        <v/>
      </c>
      <c r="BB240" s="59" t="str">
        <f>IFERROR(VLOOKUP(AZ240,'Open Invoices'!$D$1:$E$3000,2,FALSE),"")</f>
        <v/>
      </c>
      <c r="BC240" s="59">
        <f>IFERROR(VLOOKUP($E240,'Mar 2016'!$D$1:$Z$300,22,FALSE),"-")</f>
        <v>60.97</v>
      </c>
      <c r="BD240" s="59" t="str">
        <f>IFERROR(VLOOKUP($E240,'Mar 2016'!$D$1:$Z$300,4,FALSE),"-")</f>
        <v>WAY2001C6C</v>
      </c>
      <c r="BE240" s="59" t="str">
        <f>IFERROR(VLOOKUP(BD240,'Paid Invoices'!$F$6:$I$381,3,FALSE),"")</f>
        <v/>
      </c>
      <c r="BF240" s="59" t="str">
        <f>IFERROR(VLOOKUP(BD240,'Open Invoices'!$D$1:$E$3000,2,FALSE),"")</f>
        <v/>
      </c>
      <c r="BG240" s="59">
        <f>IFERROR(VLOOKUP($E240,'Feb 2016'!$D$1:$Z$300,22,FALSE),"-")</f>
        <v>184.82</v>
      </c>
      <c r="BH240" s="59" t="str">
        <f>IFERROR(VLOOKUP($E240,'Feb 2016'!$D$1:$Z$300,4,FALSE),"-")</f>
        <v>WAY2001B6B</v>
      </c>
      <c r="BI240" s="59" t="str">
        <f>IFERROR(VLOOKUP(BH240,'Paid Invoices'!$F$6:$I$381,3,FALSE),"")</f>
        <v/>
      </c>
      <c r="BJ240" s="59" t="str">
        <f>IFERROR(VLOOKUP(BH240,'Open Invoices'!$D$1:$E$3000,2,FALSE),"")</f>
        <v/>
      </c>
      <c r="BK240" s="59">
        <f>IFERROR(VLOOKUP($E240,'Jan 2016'!$D$1:$Z$300,22,FALSE),"-")</f>
        <v>723.06</v>
      </c>
      <c r="BL240" s="59" t="str">
        <f>IFERROR(VLOOKUP($E240,'Jan 2016'!$D$1:$Z$300,4,FALSE),"-")</f>
        <v>WAY2001A6AA</v>
      </c>
      <c r="BM240" s="59" t="str">
        <f>IFERROR(VLOOKUP(BL240,'Paid Invoices'!$F$6:$I$381,3,FALSE),"")</f>
        <v/>
      </c>
      <c r="BN240" s="59" t="str">
        <f>IFERROR(VLOOKUP(BL240,'Open Invoices'!$D$1:$E$3000,2,FALSE),"")</f>
        <v/>
      </c>
      <c r="BO240" s="59" t="str">
        <f>IFERROR(VLOOKUP($E240,'Dec 2015'!$D$1:$Z$300,22,FALSE),"-")</f>
        <v>-</v>
      </c>
      <c r="BP240" s="59" t="str">
        <f>IFERROR(VLOOKUP($E240,'Dec 2015'!$D$1:$Z$300,4,FALSE),"-")</f>
        <v>-</v>
      </c>
      <c r="BQ240" s="59" t="str">
        <f>IFERROR(VLOOKUP(BP240,'Paid Invoices'!$F$6:$I$381,3,FALSE),"")</f>
        <v/>
      </c>
      <c r="BR240" s="59" t="str">
        <f>IFERROR(VLOOKUP(BP240,'Open Invoices'!$D$1:$E$3000,2,FALSE),"")</f>
        <v/>
      </c>
      <c r="BS240" s="59">
        <f>IFERROR(VLOOKUP($E240,'Nov 2015'!$D$1:$Z$300,22,FALSE),"-")</f>
        <v>0</v>
      </c>
      <c r="BT240" s="59" t="str">
        <f>IFERROR(VLOOKUP($E240,'Nov 2015'!$D$1:$Z$300,4,FALSE),"-")</f>
        <v>WAY2001K5AA</v>
      </c>
      <c r="BU240" s="59" t="str">
        <f>IFERROR(VLOOKUP(BT240,'Paid Invoices'!$F$6:$I$381,3,FALSE),"")</f>
        <v/>
      </c>
      <c r="BV240" s="59" t="str">
        <f>IFERROR(VLOOKUP(BT240,'Open Invoices'!$D$1:$E$3000,2,FALSE),"")</f>
        <v/>
      </c>
      <c r="BW240" s="59" t="str">
        <f>IFERROR(VLOOKUP($E240,'Oct 2015'!$D$1:$Z$300,22,FALSE),"-")</f>
        <v>-</v>
      </c>
      <c r="BX240" s="59" t="str">
        <f>IFERROR(VLOOKUP($E240,'Oct 2015'!$D$1:$Z$300,4,FALSE),"-")</f>
        <v>-</v>
      </c>
      <c r="BY240" s="59" t="str">
        <f>IFERROR(VLOOKUP(BX240,'Paid Invoices'!$F$6:$I$381,3,FALSE),"")</f>
        <v/>
      </c>
      <c r="BZ240" s="59" t="str">
        <f>IFERROR(VLOOKUP(BX240,'Open Invoices'!$D$1:$E$3000,2,FALSE),"")</f>
        <v/>
      </c>
      <c r="CA240" s="59" t="str">
        <f>IFERROR(VLOOKUP($E240,'Sep 2015'!$D$1:$Z$300,22,FALSE),"-")</f>
        <v>-</v>
      </c>
      <c r="CB240" s="59" t="str">
        <f>IFERROR(VLOOKUP($E240,'Sep 2015'!$D$1:$Z$300,4,FALSE),"-")</f>
        <v>-</v>
      </c>
      <c r="CC240" s="59" t="str">
        <f>IFERROR(VLOOKUP(CB240,'Paid Invoices'!$F$6:$I$381,3,FALSE),"")</f>
        <v/>
      </c>
      <c r="CD240" s="59" t="str">
        <f>IFERROR(VLOOKUP(CB240,'Open Invoices'!$D$1:$E$3000,2,FALSE),"")</f>
        <v/>
      </c>
      <c r="CE240" s="52"/>
      <c r="CF240" s="52" t="s">
        <v>2115</v>
      </c>
      <c r="CG240" s="49" t="str">
        <f>IFERROR(IFERROR(VLOOKUP($E240,'Asset Group  All Assets'!$B$1:$C$500,2,FALSE),(VLOOKUP($E240,'Missing-WSU-POs'!$B$1:$D$500,3,FALSE))),"?")</f>
        <v>P0779968</v>
      </c>
      <c r="CH240" s="31" t="str">
        <f>IF(G240="","",G240)</f>
        <v>P0779968</v>
      </c>
      <c r="CI240" s="31" t="str">
        <f>IF(CG240=CH240,"","Wrong PO")</f>
        <v/>
      </c>
      <c r="CJ240" s="29" t="str">
        <f>IFERROR(IF(VLOOKUP($E240,'Org July 2016 '!$D$1:$Z$500,3,FALSE)=G240,"-","Wrong PO"),"new")</f>
        <v>Wrong PO</v>
      </c>
      <c r="CK240" s="32">
        <f>IF(CJ240="wrong PO",(VLOOKUP($E240,'Org July 2016 '!$D$1:$Z$500,3,FALSE)),"")</f>
        <v>0</v>
      </c>
      <c r="CL240" s="29" t="str">
        <f>IFERROR(IF(VLOOKUP($E240,'Org June 2016 '!$D$1:$Z$500,3,FALSE)=G240,"-","Wrong PO"),"new")</f>
        <v>Wrong PO</v>
      </c>
      <c r="CM240" s="32">
        <f>IF(CL240="wrong PO",(VLOOKUP($E240,'Org June 2016 '!$D$1:$Z$500,3,FALSE)),"")</f>
        <v>0</v>
      </c>
      <c r="CN240" s="29" t="str">
        <f>IFERROR(IF(VLOOKUP($E240,'May 2016'!D237:Z736,3,FALSE)=G240,"-","Wrong PO"),"new")</f>
        <v>new</v>
      </c>
      <c r="CO240" s="32" t="str">
        <f>IF(CN240="wrong PO",(VLOOKUP($E240,'May 2016'!D237:Z736,3,FALSE)),"")</f>
        <v/>
      </c>
      <c r="CP240" s="29" t="str">
        <f>IFERROR(IF(VLOOKUP($E240,'Apr 2016'!$D$1:$Z$500,3,FALSE)=G240,"-","Wrong PO"),"new")</f>
        <v>Wrong PO</v>
      </c>
      <c r="CQ240" s="32" t="str">
        <f>IF(CP240="wrong PO",(VLOOKUP($E240,'Apr 2016'!$D$1:$Z$500,3,FALSE)),"")</f>
        <v>75522162</v>
      </c>
      <c r="CR240" s="32" t="str">
        <f>IFERROR(IF(VLOOKUP($E240,'Mar 2016'!$D$1:$Z$500,3,FALSE)=G240,"-","Wrong PO"),"new")</f>
        <v>Wrong PO</v>
      </c>
      <c r="CS240" s="32" t="str">
        <f>IF(CP240="wrong PO",(VLOOKUP($E240,'Mar 2016'!$D$1:$Z$500,3,FALSE)),"")</f>
        <v>75522162</v>
      </c>
      <c r="CT240" s="32" t="str">
        <f>IFERROR(IF(VLOOKUP($E240,'Feb 2016'!$D$1:$Z$500,3,FALSE)=G240,"-","Wrong PO"),"new")</f>
        <v>Wrong PO</v>
      </c>
      <c r="CU240" s="32" t="str">
        <f>IF(CP240="wrong PO",(VLOOKUP($E240,'Feb 2016'!$D$1:$Z$500,3,FALSE)),"")</f>
        <v>75522162</v>
      </c>
      <c r="CV240" s="29" t="str">
        <f>IFERROR(IF(VLOOKUP($E240,'Jan 2016'!$D$1:$Z$500,3,FALSE)=G240,"-","Wrong PO"),"new")</f>
        <v>Wrong PO</v>
      </c>
      <c r="CW240" s="32" t="str">
        <f>IF(CV240="wrong PO",(VLOOKUP($E240,'Jan 2016'!$D$1:$Z$500,3,FALSE)),"")</f>
        <v>75522162</v>
      </c>
      <c r="CX240" s="29" t="str">
        <f>IFERROR(IF(VLOOKUP($E240,'Dec 2015'!$D$1:$Z$500,3,FALSE)=G240,"-","Wrong PO"),"new")</f>
        <v>new</v>
      </c>
      <c r="CY240" s="32" t="str">
        <f>IF(CX240="wrong PO",(VLOOKUP($E240,'Dec 2015'!$D$1:$Z$500,3,FALSE)),"")</f>
        <v/>
      </c>
      <c r="CZ240" s="29" t="str">
        <f>IFERROR(IF(VLOOKUP($E240,'Nov 2015'!$D$1:$Z$500,3,FALSE)=G240,"-","Wrong PO"),"new")</f>
        <v>Wrong PO</v>
      </c>
      <c r="DA240" s="32" t="str">
        <f>IF(CZ240="wrong PO",(VLOOKUP($E240,'Nov 2015'!$D$1:$Z$500,3,FALSE)),"")</f>
        <v>75522162</v>
      </c>
      <c r="DB240" s="29" t="str">
        <f>IFERROR(IF(VLOOKUP($E240,'Oct 2015'!$D$1:$Z$500,3,FALSE)=G240,"-","Wrong PO"),"new")</f>
        <v>new</v>
      </c>
      <c r="DC240" s="32" t="str">
        <f>IF(DB240="wrong PO",(VLOOKUP($E240,'Oct 2015'!$D$1:$Z$500,3,FALSE)),"")</f>
        <v/>
      </c>
      <c r="DD240" s="29" t="str">
        <f>IFERROR(IF(VLOOKUP($E240,'Sep 2015'!$D$1:$Z$500,3,FALSE)=G240,"-","Wrong PO"),"new")</f>
        <v>new</v>
      </c>
      <c r="DE240" s="32" t="str">
        <f>IF(DD240="wrong PO",(VLOOKUP($E240,'Sep 2015'!$D$1:$Z$500,3,FALSE)),"")</f>
        <v/>
      </c>
    </row>
    <row r="241" spans="1:109">
      <c r="A241" s="115">
        <v>238</v>
      </c>
      <c r="B241" s="2" t="s">
        <v>841</v>
      </c>
      <c r="C241" s="2" t="s">
        <v>510</v>
      </c>
      <c r="D241" s="2" t="s">
        <v>76</v>
      </c>
      <c r="E241" s="2" t="s">
        <v>318</v>
      </c>
      <c r="F241" s="2" t="s">
        <v>499</v>
      </c>
      <c r="G241" s="21" t="s">
        <v>872</v>
      </c>
      <c r="H241" s="21" t="str">
        <f>IFERROR(VLOOKUP($E241,'Wayne Master'!$B$1:$C$315,2,FALSE),"not on master")</f>
        <v>P0779968</v>
      </c>
      <c r="I241" s="11" t="s">
        <v>2046</v>
      </c>
      <c r="J241" s="3">
        <v>42331</v>
      </c>
      <c r="K241" s="2" t="s">
        <v>39</v>
      </c>
      <c r="L241" s="2" t="s">
        <v>500</v>
      </c>
      <c r="M241" s="2" t="s">
        <v>30</v>
      </c>
      <c r="N241" s="2" t="s">
        <v>31</v>
      </c>
      <c r="O241" s="2" t="s">
        <v>32</v>
      </c>
      <c r="P241" s="4">
        <v>24276</v>
      </c>
      <c r="Q241" s="4">
        <v>25753</v>
      </c>
      <c r="R241" s="4">
        <v>1477</v>
      </c>
      <c r="S241" s="5">
        <v>24.96</v>
      </c>
      <c r="T241" s="4">
        <v>4446</v>
      </c>
      <c r="U241" s="4">
        <v>4660</v>
      </c>
      <c r="V241" s="4">
        <v>214</v>
      </c>
      <c r="W241" s="5">
        <v>12.8</v>
      </c>
      <c r="X241" s="5">
        <v>0</v>
      </c>
      <c r="Y241" s="14">
        <v>37.76</v>
      </c>
      <c r="Z241" s="14">
        <v>0</v>
      </c>
      <c r="AA241" s="14">
        <v>37.76</v>
      </c>
      <c r="AB241" s="4">
        <v>24580</v>
      </c>
      <c r="AC241" s="55"/>
      <c r="AD241" s="59">
        <f>SUM(AI241,AM241,AQ241,AU241,AY241,BC241,BG241,BK241,BO241,BS241,BW241,CA241)</f>
        <v>1501.11</v>
      </c>
      <c r="AE241" s="59">
        <f>(Q241*0.0169)+(U241*0.0598)</f>
        <v>713.89369999999997</v>
      </c>
      <c r="AF241" s="102">
        <f>IFERROR(IFERROR(VLOOKUP($G241,'FPO034'!$J$9:$Q$196,7,FALSE),(VLOOKUP($H241,'FPO034'!$J$9:$Q$196,7,FALSE))),"No PO")</f>
        <v>13430.87</v>
      </c>
      <c r="AG241" s="102">
        <f>IFERROR(IFERROR(VLOOKUP($G241,'FPO034'!$J$9:$Q$196,8,FALSE),(VLOOKUP($H241,'FPO034'!$J$9:$Q$196,8,FALSE))),"No PO")</f>
        <v>0</v>
      </c>
      <c r="AH241" s="102" t="str">
        <f>IF(AG241&lt;&gt;0,"No",IF(AD241&gt;AF241,"No",IF(AD241/AE241&lt;1,"--",IF(AD241/AE241&lt;1.02,"Maybe","No"))))</f>
        <v>No</v>
      </c>
      <c r="AI241" s="59">
        <f>IFERROR(VLOOKUP($E241,'Rev2 Aug 16'!$D$1:$Z$300,22,FALSE),"-")</f>
        <v>37.76</v>
      </c>
      <c r="AJ241" s="59" t="str">
        <f>IFERROR(VLOOKUP($E241,'Rev2 Aug 16'!$D$1:$Z$300,5,FALSE),"-")</f>
        <v>WAY2001H6BN</v>
      </c>
      <c r="AK241" s="59" t="str">
        <f>IFERROR(VLOOKUP(AJ241,'Paid Invoices'!$F$6:$I$381,3,FALSE),"")</f>
        <v/>
      </c>
      <c r="AL241" s="59" t="str">
        <f>IFERROR(VLOOKUP(AJ241,'Open Invoices'!$D$1:$E$3000,2,FALSE),"")</f>
        <v/>
      </c>
      <c r="AM241" s="59">
        <f>IFERROR(VLOOKUP($E241,'Rev2 July 16'!$D$1:$Z$300,22,FALSE),"-")</f>
        <v>676.8</v>
      </c>
      <c r="AN241" s="59" t="str">
        <f>IFERROR(VLOOKUP($E241,'Rev2 July 16'!$D$1:$Z$300,5,FALSE),"-")</f>
        <v>WAY2001G6BQ</v>
      </c>
      <c r="AO241" s="59" t="str">
        <f>IFERROR(VLOOKUP(AN241,'Paid Invoices'!$F$6:$I$381,3,FALSE),"")</f>
        <v/>
      </c>
      <c r="AP241" s="59" t="str">
        <f>IFERROR(VLOOKUP(AN241,'Open Invoices'!$D$1:$E$3000,2,FALSE),"")</f>
        <v/>
      </c>
      <c r="AQ241" s="59">
        <f>IFERROR(VLOOKUP($E241,'Rev June 16'!$D$1:$Z$300,22,FALSE),"-")</f>
        <v>336.31</v>
      </c>
      <c r="AR241" s="59" t="str">
        <f>IFERROR(VLOOKUP($E241,'Rev June 16'!$D$1:$Z$300,4,FALSE),"-")</f>
        <v>WAY2001F6BM</v>
      </c>
      <c r="AS241" s="59" t="str">
        <f>IFERROR(VLOOKUP(AR241,'Paid Invoices'!$F$6:$I$381,3,FALSE),"")</f>
        <v/>
      </c>
      <c r="AT241" s="59" t="str">
        <f>IFERROR(VLOOKUP(AR241,'Open Invoices'!$D$1:$E$3000,2,FALSE),"")</f>
        <v/>
      </c>
      <c r="AU241" s="59">
        <f>IFERROR(VLOOKUP($E241,'May 2016'!$D$1:$Z$300,22,FALSE),"-")</f>
        <v>80.430000000000007</v>
      </c>
      <c r="AV241" s="59" t="str">
        <f>IFERROR(VLOOKUP($E241,'May 2016'!$D$1:$Z$300,4,FALSE),"-")</f>
        <v>WAY2001E6C</v>
      </c>
      <c r="AW241" s="59" t="str">
        <f>IFERROR(VLOOKUP(AV241,'Paid Invoices'!$F$6:$I$381,3,FALSE),"")</f>
        <v/>
      </c>
      <c r="AX241" s="59" t="str">
        <f>IFERROR(VLOOKUP(AV241,'Open Invoices'!$D$1:$E$3000,2,FALSE),"")</f>
        <v/>
      </c>
      <c r="AY241" s="59">
        <f>IFERROR(VLOOKUP($E241,'Apr 2016'!$D$1:$Z$300,22,FALSE),"-")</f>
        <v>115.18</v>
      </c>
      <c r="AZ241" s="59" t="str">
        <f>IFERROR(VLOOKUP($E241,'Apr 2016'!$D$1:$Z$300,4,FALSE),"-")</f>
        <v>WAY2001D6D</v>
      </c>
      <c r="BA241" s="59" t="str">
        <f>IFERROR(VLOOKUP(AZ241,'Paid Invoices'!$F$6:$I$381,3,FALSE),"")</f>
        <v/>
      </c>
      <c r="BB241" s="59" t="str">
        <f>IFERROR(VLOOKUP(AZ241,'Open Invoices'!$D$1:$E$3000,2,FALSE),"")</f>
        <v/>
      </c>
      <c r="BC241" s="59">
        <f>IFERROR(VLOOKUP($E241,'Mar 2016'!$D$1:$Z$300,22,FALSE),"-")</f>
        <v>67.56</v>
      </c>
      <c r="BD241" s="59" t="str">
        <f>IFERROR(VLOOKUP($E241,'Mar 2016'!$D$1:$Z$300,4,FALSE),"-")</f>
        <v>WAY2001C6C</v>
      </c>
      <c r="BE241" s="59" t="str">
        <f>IFERROR(VLOOKUP(BD241,'Paid Invoices'!$F$6:$I$381,3,FALSE),"")</f>
        <v/>
      </c>
      <c r="BF241" s="59" t="str">
        <f>IFERROR(VLOOKUP(BD241,'Open Invoices'!$D$1:$E$3000,2,FALSE),"")</f>
        <v/>
      </c>
      <c r="BG241" s="59">
        <f>IFERROR(VLOOKUP($E241,'Feb 2016'!$D$1:$Z$300,22,FALSE),"-")</f>
        <v>86.33</v>
      </c>
      <c r="BH241" s="59" t="str">
        <f>IFERROR(VLOOKUP($E241,'Feb 2016'!$D$1:$Z$300,4,FALSE),"-")</f>
        <v>WAY2001B6B</v>
      </c>
      <c r="BI241" s="59" t="str">
        <f>IFERROR(VLOOKUP(BH241,'Paid Invoices'!$F$6:$I$381,3,FALSE),"")</f>
        <v/>
      </c>
      <c r="BJ241" s="59" t="str">
        <f>IFERROR(VLOOKUP(BH241,'Open Invoices'!$D$1:$E$3000,2,FALSE),"")</f>
        <v/>
      </c>
      <c r="BK241" s="59">
        <f>IFERROR(VLOOKUP($E241,'Jan 2016'!$D$1:$Z$300,22,FALSE),"-")</f>
        <v>100.74</v>
      </c>
      <c r="BL241" s="59" t="str">
        <f>IFERROR(VLOOKUP($E241,'Jan 2016'!$D$1:$Z$300,4,FALSE),"-")</f>
        <v>WAY2001A6AA</v>
      </c>
      <c r="BM241" s="59" t="str">
        <f>IFERROR(VLOOKUP(BL241,'Paid Invoices'!$F$6:$I$381,3,FALSE),"")</f>
        <v/>
      </c>
      <c r="BN241" s="59" t="str">
        <f>IFERROR(VLOOKUP(BL241,'Open Invoices'!$D$1:$E$3000,2,FALSE),"")</f>
        <v/>
      </c>
      <c r="BO241" s="59" t="str">
        <f>IFERROR(VLOOKUP($E241,'Dec 2015'!$D$1:$Z$300,22,FALSE),"-")</f>
        <v>-</v>
      </c>
      <c r="BP241" s="59" t="str">
        <f>IFERROR(VLOOKUP($E241,'Dec 2015'!$D$1:$Z$300,4,FALSE),"-")</f>
        <v>-</v>
      </c>
      <c r="BQ241" s="59" t="str">
        <f>IFERROR(VLOOKUP(BP241,'Paid Invoices'!$F$6:$I$381,3,FALSE),"")</f>
        <v/>
      </c>
      <c r="BR241" s="59" t="str">
        <f>IFERROR(VLOOKUP(BP241,'Open Invoices'!$D$1:$E$3000,2,FALSE),"")</f>
        <v/>
      </c>
      <c r="BS241" s="59" t="str">
        <f>IFERROR(VLOOKUP($E241,'Nov 2015'!$D$1:$Z$300,22,FALSE),"-")</f>
        <v>-</v>
      </c>
      <c r="BT241" s="59" t="str">
        <f>IFERROR(VLOOKUP($E241,'Nov 2015'!$D$1:$Z$300,4,FALSE),"-")</f>
        <v>-</v>
      </c>
      <c r="BU241" s="59" t="str">
        <f>IFERROR(VLOOKUP(BT241,'Paid Invoices'!$F$6:$I$381,3,FALSE),"")</f>
        <v/>
      </c>
      <c r="BV241" s="59" t="str">
        <f>IFERROR(VLOOKUP(BT241,'Open Invoices'!$D$1:$E$3000,2,FALSE),"")</f>
        <v/>
      </c>
      <c r="BW241" s="59" t="str">
        <f>IFERROR(VLOOKUP($E241,'Oct 2015'!$D$1:$Z$300,22,FALSE),"-")</f>
        <v>-</v>
      </c>
      <c r="BX241" s="59" t="str">
        <f>IFERROR(VLOOKUP($E241,'Oct 2015'!$D$1:$Z$300,4,FALSE),"-")</f>
        <v>-</v>
      </c>
      <c r="BY241" s="59" t="str">
        <f>IFERROR(VLOOKUP(BX241,'Paid Invoices'!$F$6:$I$381,3,FALSE),"")</f>
        <v/>
      </c>
      <c r="BZ241" s="59" t="str">
        <f>IFERROR(VLOOKUP(BX241,'Open Invoices'!$D$1:$E$3000,2,FALSE),"")</f>
        <v/>
      </c>
      <c r="CA241" s="59" t="str">
        <f>IFERROR(VLOOKUP($E241,'Sep 2015'!$D$1:$Z$300,22,FALSE),"-")</f>
        <v>-</v>
      </c>
      <c r="CB241" s="59" t="str">
        <f>IFERROR(VLOOKUP($E241,'Sep 2015'!$D$1:$Z$300,4,FALSE),"-")</f>
        <v>-</v>
      </c>
      <c r="CC241" s="59" t="str">
        <f>IFERROR(VLOOKUP(CB241,'Paid Invoices'!$F$6:$I$381,3,FALSE),"")</f>
        <v/>
      </c>
      <c r="CD241" s="59" t="str">
        <f>IFERROR(VLOOKUP(CB241,'Open Invoices'!$D$1:$E$3000,2,FALSE),"")</f>
        <v/>
      </c>
      <c r="CE241" s="52"/>
      <c r="CF241" s="52" t="s">
        <v>2115</v>
      </c>
      <c r="CG241" s="49" t="str">
        <f>IFERROR(IFERROR(VLOOKUP($E241,'Asset Group  All Assets'!$B$1:$C$500,2,FALSE),(VLOOKUP($E241,'Missing-WSU-POs'!$B$1:$D$500,3,FALSE))),"?")</f>
        <v>P0779968</v>
      </c>
      <c r="CH241" s="31" t="str">
        <f>IF(G241="","",G241)</f>
        <v>P0779968</v>
      </c>
      <c r="CI241" s="31" t="str">
        <f>IF(CG241=CH241,"","Wrong PO")</f>
        <v/>
      </c>
      <c r="CJ241" s="29" t="str">
        <f>IFERROR(IF(VLOOKUP($E241,'Org July 2016 '!$D$1:$Z$500,3,FALSE)=G241,"-","Wrong PO"),"new")</f>
        <v>Wrong PO</v>
      </c>
      <c r="CK241" s="32">
        <f>IF(CJ241="wrong PO",(VLOOKUP($E241,'Org July 2016 '!$D$1:$Z$500,3,FALSE)),"")</f>
        <v>0</v>
      </c>
      <c r="CL241" s="29" t="str">
        <f>IFERROR(IF(VLOOKUP($E241,'Org June 2016 '!$D$1:$Z$500,3,FALSE)=G241,"-","Wrong PO"),"new")</f>
        <v>Wrong PO</v>
      </c>
      <c r="CM241" s="32">
        <f>IF(CL241="wrong PO",(VLOOKUP($E241,'Org June 2016 '!$D$1:$Z$500,3,FALSE)),"")</f>
        <v>0</v>
      </c>
      <c r="CN241" s="29" t="str">
        <f>IFERROR(IF(VLOOKUP($E241,'May 2016'!D238:Z737,3,FALSE)=G241,"-","Wrong PO"),"new")</f>
        <v>new</v>
      </c>
      <c r="CO241" s="32" t="str">
        <f>IF(CN241="wrong PO",(VLOOKUP($E241,'May 2016'!D238:Z737,3,FALSE)),"")</f>
        <v/>
      </c>
      <c r="CP241" s="29" t="str">
        <f>IFERROR(IF(VLOOKUP($E241,'Apr 2016'!$D$1:$Z$500,3,FALSE)=G241,"-","Wrong PO"),"new")</f>
        <v>Wrong PO</v>
      </c>
      <c r="CQ241" s="32" t="str">
        <f>IF(CP241="wrong PO",(VLOOKUP($E241,'Apr 2016'!$D$1:$Z$500,3,FALSE)),"")</f>
        <v>75522162</v>
      </c>
      <c r="CR241" s="32" t="str">
        <f>IFERROR(IF(VLOOKUP($E241,'Mar 2016'!$D$1:$Z$500,3,FALSE)=G241,"-","Wrong PO"),"new")</f>
        <v>Wrong PO</v>
      </c>
      <c r="CS241" s="32" t="str">
        <f>IF(CP241="wrong PO",(VLOOKUP($E241,'Mar 2016'!$D$1:$Z$500,3,FALSE)),"")</f>
        <v>75522162</v>
      </c>
      <c r="CT241" s="32" t="str">
        <f>IFERROR(IF(VLOOKUP($E241,'Feb 2016'!$D$1:$Z$500,3,FALSE)=G241,"-","Wrong PO"),"new")</f>
        <v>Wrong PO</v>
      </c>
      <c r="CU241" s="32" t="str">
        <f>IF(CP241="wrong PO",(VLOOKUP($E241,'Feb 2016'!$D$1:$Z$500,3,FALSE)),"")</f>
        <v>75522162</v>
      </c>
      <c r="CV241" s="29" t="str">
        <f>IFERROR(IF(VLOOKUP($E241,'Jan 2016'!$D$1:$Z$500,3,FALSE)=G241,"-","Wrong PO"),"new")</f>
        <v>Wrong PO</v>
      </c>
      <c r="CW241" s="32" t="str">
        <f>IF(CV241="wrong PO",(VLOOKUP($E241,'Jan 2016'!$D$1:$Z$500,3,FALSE)),"")</f>
        <v>75522162</v>
      </c>
      <c r="CX241" s="29" t="str">
        <f>IFERROR(IF(VLOOKUP($E241,'Dec 2015'!$D$1:$Z$500,3,FALSE)=G241,"-","Wrong PO"),"new")</f>
        <v>new</v>
      </c>
      <c r="CY241" s="32" t="str">
        <f>IF(CX241="wrong PO",(VLOOKUP($E241,'Dec 2015'!$D$1:$Z$500,3,FALSE)),"")</f>
        <v/>
      </c>
      <c r="CZ241" s="29" t="str">
        <f>IFERROR(IF(VLOOKUP($E241,'Nov 2015'!$D$1:$Z$500,3,FALSE)=G241,"-","Wrong PO"),"new")</f>
        <v>new</v>
      </c>
      <c r="DA241" s="32" t="str">
        <f>IF(CZ241="wrong PO",(VLOOKUP($E241,'Nov 2015'!$D$1:$Z$500,3,FALSE)),"")</f>
        <v/>
      </c>
      <c r="DB241" s="29" t="str">
        <f>IFERROR(IF(VLOOKUP($E241,'Oct 2015'!$D$1:$Z$500,3,FALSE)=G241,"-","Wrong PO"),"new")</f>
        <v>new</v>
      </c>
      <c r="DC241" s="32" t="str">
        <f>IF(DB241="wrong PO",(VLOOKUP($E241,'Oct 2015'!$D$1:$Z$500,3,FALSE)),"")</f>
        <v/>
      </c>
      <c r="DD241" s="29" t="str">
        <f>IFERROR(IF(VLOOKUP($E241,'Sep 2015'!$D$1:$Z$500,3,FALSE)=G241,"-","Wrong PO"),"new")</f>
        <v>new</v>
      </c>
      <c r="DE241" s="32" t="str">
        <f>IF(DD241="wrong PO",(VLOOKUP($E241,'Sep 2015'!$D$1:$Z$500,3,FALSE)),"")</f>
        <v/>
      </c>
    </row>
    <row r="242" spans="1:109">
      <c r="A242" s="115">
        <v>239</v>
      </c>
      <c r="B242" s="2" t="s">
        <v>841</v>
      </c>
      <c r="C242" s="2" t="s">
        <v>510</v>
      </c>
      <c r="D242" s="2" t="s">
        <v>76</v>
      </c>
      <c r="E242" s="2" t="s">
        <v>321</v>
      </c>
      <c r="F242" s="2" t="s">
        <v>498</v>
      </c>
      <c r="G242" s="21" t="s">
        <v>872</v>
      </c>
      <c r="H242" s="21" t="str">
        <f>IFERROR(VLOOKUP($E242,'Wayne Master'!$B$1:$C$315,2,FALSE),"not on master")</f>
        <v>P0779968</v>
      </c>
      <c r="I242" s="11" t="s">
        <v>2046</v>
      </c>
      <c r="J242" s="3">
        <v>42331</v>
      </c>
      <c r="K242" s="2" t="s">
        <v>39</v>
      </c>
      <c r="L242" s="2" t="s">
        <v>431</v>
      </c>
      <c r="M242" s="2" t="s">
        <v>30</v>
      </c>
      <c r="N242" s="2" t="s">
        <v>31</v>
      </c>
      <c r="O242" s="2" t="s">
        <v>32</v>
      </c>
      <c r="P242" s="4">
        <v>13628</v>
      </c>
      <c r="Q242" s="4">
        <v>15281</v>
      </c>
      <c r="R242" s="4">
        <v>1653</v>
      </c>
      <c r="S242" s="5">
        <v>27.94</v>
      </c>
      <c r="T242" s="4">
        <v>1891</v>
      </c>
      <c r="U242" s="4">
        <v>2116</v>
      </c>
      <c r="V242" s="4">
        <v>225</v>
      </c>
      <c r="W242" s="5">
        <v>13.46</v>
      </c>
      <c r="X242" s="5">
        <v>0</v>
      </c>
      <c r="Y242" s="14">
        <v>41.4</v>
      </c>
      <c r="Z242" s="14">
        <v>0</v>
      </c>
      <c r="AA242" s="14">
        <v>41.4</v>
      </c>
      <c r="AB242" s="4">
        <v>24580</v>
      </c>
      <c r="AC242" s="55"/>
      <c r="AD242" s="59">
        <f>SUM(AI242,AM242,AQ242,AU242,AY242,BC242,BG242,BK242,BO242,BS242,BW242,CA242)</f>
        <v>666.19000000000017</v>
      </c>
      <c r="AE242" s="59">
        <f>(Q242*0.0169)+(U242*0.0598)</f>
        <v>384.78570000000002</v>
      </c>
      <c r="AF242" s="102">
        <f>IFERROR(IFERROR(VLOOKUP($G242,'FPO034'!$J$9:$Q$196,7,FALSE),(VLOOKUP($H242,'FPO034'!$J$9:$Q$196,7,FALSE))),"No PO")</f>
        <v>13430.87</v>
      </c>
      <c r="AG242" s="102">
        <f>IFERROR(IFERROR(VLOOKUP($G242,'FPO034'!$J$9:$Q$196,8,FALSE),(VLOOKUP($H242,'FPO034'!$J$9:$Q$196,8,FALSE))),"No PO")</f>
        <v>0</v>
      </c>
      <c r="AH242" s="102" t="str">
        <f>IF(AG242&lt;&gt;0,"No",IF(AD242&gt;AF242,"No",IF(AD242/AE242&lt;1,"--",IF(AD242/AE242&lt;1.02,"Maybe","No"))))</f>
        <v>No</v>
      </c>
      <c r="AI242" s="59">
        <f>IFERROR(VLOOKUP($E242,'Rev2 Aug 16'!$D$1:$Z$300,22,FALSE),"-")</f>
        <v>41.4</v>
      </c>
      <c r="AJ242" s="59" t="str">
        <f>IFERROR(VLOOKUP($E242,'Rev2 Aug 16'!$D$1:$Z$300,5,FALSE),"-")</f>
        <v>WAY2001H6BN</v>
      </c>
      <c r="AK242" s="59" t="str">
        <f>IFERROR(VLOOKUP(AJ242,'Paid Invoices'!$F$6:$I$381,3,FALSE),"")</f>
        <v/>
      </c>
      <c r="AL242" s="59" t="str">
        <f>IFERROR(VLOOKUP(AJ242,'Open Invoices'!$D$1:$E$3000,2,FALSE),"")</f>
        <v/>
      </c>
      <c r="AM242" s="59">
        <f>IFERROR(VLOOKUP($E242,'Rev2 July 16'!$D$1:$Z$300,22,FALSE),"-")</f>
        <v>179.05</v>
      </c>
      <c r="AN242" s="59" t="str">
        <f>IFERROR(VLOOKUP($E242,'Rev2 July 16'!$D$1:$Z$300,5,FALSE),"-")</f>
        <v>WAY2001G6BQ</v>
      </c>
      <c r="AO242" s="59" t="str">
        <f>IFERROR(VLOOKUP(AN242,'Paid Invoices'!$F$6:$I$381,3,FALSE),"")</f>
        <v/>
      </c>
      <c r="AP242" s="59" t="str">
        <f>IFERROR(VLOOKUP(AN242,'Open Invoices'!$D$1:$E$3000,2,FALSE),"")</f>
        <v/>
      </c>
      <c r="AQ242" s="59">
        <f>IFERROR(VLOOKUP($E242,'Rev June 16'!$D$1:$Z$300,22,FALSE),"-")</f>
        <v>183.59</v>
      </c>
      <c r="AR242" s="59" t="str">
        <f>IFERROR(VLOOKUP($E242,'Rev June 16'!$D$1:$Z$300,4,FALSE),"-")</f>
        <v>WAY2001F6BM</v>
      </c>
      <c r="AS242" s="59" t="str">
        <f>IFERROR(VLOOKUP(AR242,'Paid Invoices'!$F$6:$I$381,3,FALSE),"")</f>
        <v/>
      </c>
      <c r="AT242" s="59" t="str">
        <f>IFERROR(VLOOKUP(AR242,'Open Invoices'!$D$1:$E$3000,2,FALSE),"")</f>
        <v/>
      </c>
      <c r="AU242" s="59">
        <f>IFERROR(VLOOKUP($E242,'May 2016'!$D$1:$Z$300,22,FALSE),"-")</f>
        <v>55.68</v>
      </c>
      <c r="AV242" s="59" t="str">
        <f>IFERROR(VLOOKUP($E242,'May 2016'!$D$1:$Z$300,4,FALSE),"-")</f>
        <v>WAY2001E6C</v>
      </c>
      <c r="AW242" s="59" t="str">
        <f>IFERROR(VLOOKUP(AV242,'Paid Invoices'!$F$6:$I$381,3,FALSE),"")</f>
        <v/>
      </c>
      <c r="AX242" s="59" t="str">
        <f>IFERROR(VLOOKUP(AV242,'Open Invoices'!$D$1:$E$3000,2,FALSE),"")</f>
        <v/>
      </c>
      <c r="AY242" s="59">
        <f>IFERROR(VLOOKUP($E242,'Apr 2016'!$D$1:$Z$300,22,FALSE),"-")</f>
        <v>56.61</v>
      </c>
      <c r="AZ242" s="59" t="str">
        <f>IFERROR(VLOOKUP($E242,'Apr 2016'!$D$1:$Z$300,4,FALSE),"-")</f>
        <v>WAY2001D6D</v>
      </c>
      <c r="BA242" s="59" t="str">
        <f>IFERROR(VLOOKUP(AZ242,'Paid Invoices'!$F$6:$I$381,3,FALSE),"")</f>
        <v/>
      </c>
      <c r="BB242" s="59" t="str">
        <f>IFERROR(VLOOKUP(AZ242,'Open Invoices'!$D$1:$E$3000,2,FALSE),"")</f>
        <v/>
      </c>
      <c r="BC242" s="59">
        <f>IFERROR(VLOOKUP($E242,'Mar 2016'!$D$1:$Z$300,22,FALSE),"-")</f>
        <v>46.98</v>
      </c>
      <c r="BD242" s="59" t="str">
        <f>IFERROR(VLOOKUP($E242,'Mar 2016'!$D$1:$Z$300,4,FALSE),"-")</f>
        <v>WAY2001C6C</v>
      </c>
      <c r="BE242" s="59" t="str">
        <f>IFERROR(VLOOKUP(BD242,'Paid Invoices'!$F$6:$I$381,3,FALSE),"")</f>
        <v/>
      </c>
      <c r="BF242" s="59" t="str">
        <f>IFERROR(VLOOKUP(BD242,'Open Invoices'!$D$1:$E$3000,2,FALSE),"")</f>
        <v/>
      </c>
      <c r="BG242" s="59">
        <f>IFERROR(VLOOKUP($E242,'Feb 2016'!$D$1:$Z$300,22,FALSE),"-")</f>
        <v>43.56</v>
      </c>
      <c r="BH242" s="59" t="str">
        <f>IFERROR(VLOOKUP($E242,'Feb 2016'!$D$1:$Z$300,4,FALSE),"-")</f>
        <v>WAY2001B6B</v>
      </c>
      <c r="BI242" s="59" t="str">
        <f>IFERROR(VLOOKUP(BH242,'Paid Invoices'!$F$6:$I$381,3,FALSE),"")</f>
        <v/>
      </c>
      <c r="BJ242" s="59" t="str">
        <f>IFERROR(VLOOKUP(BH242,'Open Invoices'!$D$1:$E$3000,2,FALSE),"")</f>
        <v/>
      </c>
      <c r="BK242" s="59">
        <f>IFERROR(VLOOKUP($E242,'Jan 2016'!$D$1:$Z$300,22,FALSE),"-")</f>
        <v>59.32</v>
      </c>
      <c r="BL242" s="59" t="str">
        <f>IFERROR(VLOOKUP($E242,'Jan 2016'!$D$1:$Z$300,4,FALSE),"-")</f>
        <v>WAY2001A6AA</v>
      </c>
      <c r="BM242" s="59" t="str">
        <f>IFERROR(VLOOKUP(BL242,'Paid Invoices'!$F$6:$I$381,3,FALSE),"")</f>
        <v/>
      </c>
      <c r="BN242" s="59" t="str">
        <f>IFERROR(VLOOKUP(BL242,'Open Invoices'!$D$1:$E$3000,2,FALSE),"")</f>
        <v/>
      </c>
      <c r="BO242" s="59" t="str">
        <f>IFERROR(VLOOKUP($E242,'Dec 2015'!$D$1:$Z$300,22,FALSE),"-")</f>
        <v>-</v>
      </c>
      <c r="BP242" s="59" t="str">
        <f>IFERROR(VLOOKUP($E242,'Dec 2015'!$D$1:$Z$300,4,FALSE),"-")</f>
        <v>-</v>
      </c>
      <c r="BQ242" s="59" t="str">
        <f>IFERROR(VLOOKUP(BP242,'Paid Invoices'!$F$6:$I$381,3,FALSE),"")</f>
        <v/>
      </c>
      <c r="BR242" s="59" t="str">
        <f>IFERROR(VLOOKUP(BP242,'Open Invoices'!$D$1:$E$3000,2,FALSE),"")</f>
        <v/>
      </c>
      <c r="BS242" s="59" t="str">
        <f>IFERROR(VLOOKUP($E242,'Nov 2015'!$D$1:$Z$300,22,FALSE),"-")</f>
        <v>-</v>
      </c>
      <c r="BT242" s="59" t="str">
        <f>IFERROR(VLOOKUP($E242,'Nov 2015'!$D$1:$Z$300,4,FALSE),"-")</f>
        <v>-</v>
      </c>
      <c r="BU242" s="59" t="str">
        <f>IFERROR(VLOOKUP(BT242,'Paid Invoices'!$F$6:$I$381,3,FALSE),"")</f>
        <v/>
      </c>
      <c r="BV242" s="59" t="str">
        <f>IFERROR(VLOOKUP(BT242,'Open Invoices'!$D$1:$E$3000,2,FALSE),"")</f>
        <v/>
      </c>
      <c r="BW242" s="59" t="str">
        <f>IFERROR(VLOOKUP($E242,'Oct 2015'!$D$1:$Z$300,22,FALSE),"-")</f>
        <v>-</v>
      </c>
      <c r="BX242" s="59" t="str">
        <f>IFERROR(VLOOKUP($E242,'Oct 2015'!$D$1:$Z$300,4,FALSE),"-")</f>
        <v>-</v>
      </c>
      <c r="BY242" s="59" t="str">
        <f>IFERROR(VLOOKUP(BX242,'Paid Invoices'!$F$6:$I$381,3,FALSE),"")</f>
        <v/>
      </c>
      <c r="BZ242" s="59" t="str">
        <f>IFERROR(VLOOKUP(BX242,'Open Invoices'!$D$1:$E$3000,2,FALSE),"")</f>
        <v/>
      </c>
      <c r="CA242" s="59" t="str">
        <f>IFERROR(VLOOKUP($E242,'Sep 2015'!$D$1:$Z$300,22,FALSE),"-")</f>
        <v>-</v>
      </c>
      <c r="CB242" s="59" t="str">
        <f>IFERROR(VLOOKUP($E242,'Sep 2015'!$D$1:$Z$300,4,FALSE),"-")</f>
        <v>-</v>
      </c>
      <c r="CC242" s="59" t="str">
        <f>IFERROR(VLOOKUP(CB242,'Paid Invoices'!$F$6:$I$381,3,FALSE),"")</f>
        <v/>
      </c>
      <c r="CD242" s="59" t="str">
        <f>IFERROR(VLOOKUP(CB242,'Open Invoices'!$D$1:$E$3000,2,FALSE),"")</f>
        <v/>
      </c>
      <c r="CE242" s="52"/>
      <c r="CF242" s="52" t="s">
        <v>2115</v>
      </c>
      <c r="CG242" s="49" t="str">
        <f>IFERROR(IFERROR(VLOOKUP($E242,'Asset Group  All Assets'!$B$1:$C$500,2,FALSE),(VLOOKUP($E242,'Missing-WSU-POs'!$B$1:$D$500,3,FALSE))),"?")</f>
        <v>P0779968</v>
      </c>
      <c r="CH242" s="31" t="str">
        <f>IF(G242="","",G242)</f>
        <v>P0779968</v>
      </c>
      <c r="CI242" s="31" t="str">
        <f>IF(CG242=CH242,"","Wrong PO")</f>
        <v/>
      </c>
      <c r="CJ242" s="29" t="str">
        <f>IFERROR(IF(VLOOKUP($E242,'Org July 2016 '!$D$1:$Z$500,3,FALSE)=G242,"-","Wrong PO"),"new")</f>
        <v>Wrong PO</v>
      </c>
      <c r="CK242" s="32">
        <f>IF(CJ242="wrong PO",(VLOOKUP($E242,'Org July 2016 '!$D$1:$Z$500,3,FALSE)),"")</f>
        <v>0</v>
      </c>
      <c r="CL242" s="29" t="str">
        <f>IFERROR(IF(VLOOKUP($E242,'Org June 2016 '!$D$1:$Z$500,3,FALSE)=G242,"-","Wrong PO"),"new")</f>
        <v>Wrong PO</v>
      </c>
      <c r="CM242" s="32">
        <f>IF(CL242="wrong PO",(VLOOKUP($E242,'Org June 2016 '!$D$1:$Z$500,3,FALSE)),"")</f>
        <v>0</v>
      </c>
      <c r="CN242" s="29" t="str">
        <f>IFERROR(IF(VLOOKUP($E242,'May 2016'!D239:Z738,3,FALSE)=G242,"-","Wrong PO"),"new")</f>
        <v>new</v>
      </c>
      <c r="CO242" s="32" t="str">
        <f>IF(CN242="wrong PO",(VLOOKUP($E242,'May 2016'!D239:Z738,3,FALSE)),"")</f>
        <v/>
      </c>
      <c r="CP242" s="29" t="str">
        <f>IFERROR(IF(VLOOKUP($E242,'Apr 2016'!$D$1:$Z$500,3,FALSE)=G242,"-","Wrong PO"),"new")</f>
        <v>Wrong PO</v>
      </c>
      <c r="CQ242" s="32" t="str">
        <f>IF(CP242="wrong PO",(VLOOKUP($E242,'Apr 2016'!$D$1:$Z$500,3,FALSE)),"")</f>
        <v>75522162</v>
      </c>
      <c r="CR242" s="32" t="str">
        <f>IFERROR(IF(VLOOKUP($E242,'Mar 2016'!$D$1:$Z$500,3,FALSE)=G242,"-","Wrong PO"),"new")</f>
        <v>Wrong PO</v>
      </c>
      <c r="CS242" s="32" t="str">
        <f>IF(CP242="wrong PO",(VLOOKUP($E242,'Mar 2016'!$D$1:$Z$500,3,FALSE)),"")</f>
        <v>75522162</v>
      </c>
      <c r="CT242" s="32" t="str">
        <f>IFERROR(IF(VLOOKUP($E242,'Feb 2016'!$D$1:$Z$500,3,FALSE)=G242,"-","Wrong PO"),"new")</f>
        <v>Wrong PO</v>
      </c>
      <c r="CU242" s="32" t="str">
        <f>IF(CP242="wrong PO",(VLOOKUP($E242,'Feb 2016'!$D$1:$Z$500,3,FALSE)),"")</f>
        <v>75522162</v>
      </c>
      <c r="CV242" s="29" t="str">
        <f>IFERROR(IF(VLOOKUP($E242,'Jan 2016'!$D$1:$Z$500,3,FALSE)=G242,"-","Wrong PO"),"new")</f>
        <v>Wrong PO</v>
      </c>
      <c r="CW242" s="32" t="str">
        <f>IF(CV242="wrong PO",(VLOOKUP($E242,'Jan 2016'!$D$1:$Z$500,3,FALSE)),"")</f>
        <v>75522162</v>
      </c>
      <c r="CX242" s="29" t="str">
        <f>IFERROR(IF(VLOOKUP($E242,'Dec 2015'!$D$1:$Z$500,3,FALSE)=G242,"-","Wrong PO"),"new")</f>
        <v>new</v>
      </c>
      <c r="CY242" s="32" t="str">
        <f>IF(CX242="wrong PO",(VLOOKUP($E242,'Dec 2015'!$D$1:$Z$500,3,FALSE)),"")</f>
        <v/>
      </c>
      <c r="CZ242" s="29" t="str">
        <f>IFERROR(IF(VLOOKUP($E242,'Nov 2015'!$D$1:$Z$500,3,FALSE)=G242,"-","Wrong PO"),"new")</f>
        <v>new</v>
      </c>
      <c r="DA242" s="32" t="str">
        <f>IF(CZ242="wrong PO",(VLOOKUP($E242,'Nov 2015'!$D$1:$Z$500,3,FALSE)),"")</f>
        <v/>
      </c>
      <c r="DB242" s="29" t="str">
        <f>IFERROR(IF(VLOOKUP($E242,'Oct 2015'!$D$1:$Z$500,3,FALSE)=G242,"-","Wrong PO"),"new")</f>
        <v>new</v>
      </c>
      <c r="DC242" s="32" t="str">
        <f>IF(DB242="wrong PO",(VLOOKUP($E242,'Oct 2015'!$D$1:$Z$500,3,FALSE)),"")</f>
        <v/>
      </c>
      <c r="DD242" s="29" t="str">
        <f>IFERROR(IF(VLOOKUP($E242,'Sep 2015'!$D$1:$Z$500,3,FALSE)=G242,"-","Wrong PO"),"new")</f>
        <v>new</v>
      </c>
      <c r="DE242" s="32" t="str">
        <f>IF(DD242="wrong PO",(VLOOKUP($E242,'Sep 2015'!$D$1:$Z$500,3,FALSE)),"")</f>
        <v/>
      </c>
    </row>
    <row r="243" spans="1:109">
      <c r="A243" s="115">
        <v>240</v>
      </c>
      <c r="B243" s="2" t="s">
        <v>841</v>
      </c>
      <c r="C243" s="2" t="s">
        <v>510</v>
      </c>
      <c r="D243" s="2" t="s">
        <v>76</v>
      </c>
      <c r="E243" s="2" t="s">
        <v>322</v>
      </c>
      <c r="F243" s="2" t="s">
        <v>498</v>
      </c>
      <c r="G243" s="21" t="s">
        <v>872</v>
      </c>
      <c r="H243" s="21" t="str">
        <f>IFERROR(VLOOKUP($E243,'Wayne Master'!$B$1:$C$315,2,FALSE),"not on master")</f>
        <v>P0779968</v>
      </c>
      <c r="I243" s="11" t="s">
        <v>2046</v>
      </c>
      <c r="J243" s="3">
        <v>42331</v>
      </c>
      <c r="K243" s="2" t="s">
        <v>39</v>
      </c>
      <c r="L243" s="2" t="s">
        <v>431</v>
      </c>
      <c r="M243" s="2" t="s">
        <v>30</v>
      </c>
      <c r="N243" s="2" t="s">
        <v>31</v>
      </c>
      <c r="O243" s="2" t="s">
        <v>32</v>
      </c>
      <c r="P243" s="4">
        <v>9062</v>
      </c>
      <c r="Q243" s="4">
        <v>11122</v>
      </c>
      <c r="R243" s="4">
        <v>2060</v>
      </c>
      <c r="S243" s="5">
        <v>34.81</v>
      </c>
      <c r="T243" s="4">
        <v>2552</v>
      </c>
      <c r="U243" s="4">
        <v>3184</v>
      </c>
      <c r="V243" s="4">
        <v>632</v>
      </c>
      <c r="W243" s="5">
        <v>37.79</v>
      </c>
      <c r="X243" s="5">
        <v>0</v>
      </c>
      <c r="Y243" s="14">
        <v>72.599999999999994</v>
      </c>
      <c r="Z243" s="14">
        <v>0</v>
      </c>
      <c r="AA243" s="14">
        <v>72.599999999999994</v>
      </c>
      <c r="AB243" s="4">
        <v>24580</v>
      </c>
      <c r="AC243" s="55"/>
      <c r="AD243" s="59">
        <f>SUM(AI243,AM243,AQ243,AU243,AY243,BC243,BG243,BK243,BO243,BS243,BW243,CA243)</f>
        <v>648.99</v>
      </c>
      <c r="AE243" s="59">
        <f>(Q243*0.0169)+(U243*0.0598)</f>
        <v>378.36500000000001</v>
      </c>
      <c r="AF243" s="102">
        <f>IFERROR(IFERROR(VLOOKUP($G243,'FPO034'!$J$9:$Q$196,7,FALSE),(VLOOKUP($H243,'FPO034'!$J$9:$Q$196,7,FALSE))),"No PO")</f>
        <v>13430.87</v>
      </c>
      <c r="AG243" s="102">
        <f>IFERROR(IFERROR(VLOOKUP($G243,'FPO034'!$J$9:$Q$196,8,FALSE),(VLOOKUP($H243,'FPO034'!$J$9:$Q$196,8,FALSE))),"No PO")</f>
        <v>0</v>
      </c>
      <c r="AH243" s="102" t="str">
        <f>IF(AG243&lt;&gt;0,"No",IF(AD243&gt;AF243,"No",IF(AD243/AE243&lt;1,"--",IF(AD243/AE243&lt;1.02,"Maybe","No"))))</f>
        <v>No</v>
      </c>
      <c r="AI243" s="59">
        <f>IFERROR(VLOOKUP($E243,'Rev2 Aug 16'!$D$1:$Z$300,22,FALSE),"-")</f>
        <v>72.599999999999994</v>
      </c>
      <c r="AJ243" s="59" t="str">
        <f>IFERROR(VLOOKUP($E243,'Rev2 Aug 16'!$D$1:$Z$300,5,FALSE),"-")</f>
        <v>WAY2001H6BN</v>
      </c>
      <c r="AK243" s="59" t="str">
        <f>IFERROR(VLOOKUP(AJ243,'Paid Invoices'!$F$6:$I$381,3,FALSE),"")</f>
        <v/>
      </c>
      <c r="AL243" s="59" t="str">
        <f>IFERROR(VLOOKUP(AJ243,'Open Invoices'!$D$1:$E$3000,2,FALSE),"")</f>
        <v/>
      </c>
      <c r="AM243" s="59">
        <f>IFERROR(VLOOKUP($E243,'Rev2 July 16'!$D$1:$Z$300,22,FALSE),"-")</f>
        <v>211.1</v>
      </c>
      <c r="AN243" s="59" t="str">
        <f>IFERROR(VLOOKUP($E243,'Rev2 July 16'!$D$1:$Z$300,5,FALSE),"-")</f>
        <v>WAY2001G6BQ</v>
      </c>
      <c r="AO243" s="59" t="str">
        <f>IFERROR(VLOOKUP(AN243,'Paid Invoices'!$F$6:$I$381,3,FALSE),"")</f>
        <v/>
      </c>
      <c r="AP243" s="59" t="str">
        <f>IFERROR(VLOOKUP(AN243,'Open Invoices'!$D$1:$E$3000,2,FALSE),"")</f>
        <v/>
      </c>
      <c r="AQ243" s="59">
        <f>IFERROR(VLOOKUP($E243,'Rev June 16'!$D$1:$Z$300,22,FALSE),"-")</f>
        <v>127.22</v>
      </c>
      <c r="AR243" s="59" t="str">
        <f>IFERROR(VLOOKUP($E243,'Rev June 16'!$D$1:$Z$300,4,FALSE),"-")</f>
        <v>WAY2001F6BM</v>
      </c>
      <c r="AS243" s="59" t="str">
        <f>IFERROR(VLOOKUP(AR243,'Paid Invoices'!$F$6:$I$381,3,FALSE),"")</f>
        <v/>
      </c>
      <c r="AT243" s="59" t="str">
        <f>IFERROR(VLOOKUP(AR243,'Open Invoices'!$D$1:$E$3000,2,FALSE),"")</f>
        <v/>
      </c>
      <c r="AU243" s="59">
        <f>IFERROR(VLOOKUP($E243,'May 2016'!$D$1:$Z$300,22,FALSE),"-")</f>
        <v>46</v>
      </c>
      <c r="AV243" s="59" t="str">
        <f>IFERROR(VLOOKUP($E243,'May 2016'!$D$1:$Z$300,4,FALSE),"-")</f>
        <v>WAY2001E6C</v>
      </c>
      <c r="AW243" s="59" t="str">
        <f>IFERROR(VLOOKUP(AV243,'Paid Invoices'!$F$6:$I$381,3,FALSE),"")</f>
        <v/>
      </c>
      <c r="AX243" s="59" t="str">
        <f>IFERROR(VLOOKUP(AV243,'Open Invoices'!$D$1:$E$3000,2,FALSE),"")</f>
        <v/>
      </c>
      <c r="AY243" s="59">
        <f>IFERROR(VLOOKUP($E243,'Apr 2016'!$D$1:$Z$300,22,FALSE),"-")</f>
        <v>89</v>
      </c>
      <c r="AZ243" s="59" t="str">
        <f>IFERROR(VLOOKUP($E243,'Apr 2016'!$D$1:$Z$300,4,FALSE),"-")</f>
        <v>WAY2001D6D</v>
      </c>
      <c r="BA243" s="59" t="str">
        <f>IFERROR(VLOOKUP(AZ243,'Paid Invoices'!$F$6:$I$381,3,FALSE),"")</f>
        <v/>
      </c>
      <c r="BB243" s="59" t="str">
        <f>IFERROR(VLOOKUP(AZ243,'Open Invoices'!$D$1:$E$3000,2,FALSE),"")</f>
        <v/>
      </c>
      <c r="BC243" s="59">
        <f>IFERROR(VLOOKUP($E243,'Mar 2016'!$D$1:$Z$300,22,FALSE),"-")</f>
        <v>38.81</v>
      </c>
      <c r="BD243" s="59" t="str">
        <f>IFERROR(VLOOKUP($E243,'Mar 2016'!$D$1:$Z$300,4,FALSE),"-")</f>
        <v>WAY2001C6C</v>
      </c>
      <c r="BE243" s="59" t="str">
        <f>IFERROR(VLOOKUP(BD243,'Paid Invoices'!$F$6:$I$381,3,FALSE),"")</f>
        <v/>
      </c>
      <c r="BF243" s="59" t="str">
        <f>IFERROR(VLOOKUP(BD243,'Open Invoices'!$D$1:$E$3000,2,FALSE),"")</f>
        <v/>
      </c>
      <c r="BG243" s="59">
        <f>IFERROR(VLOOKUP($E243,'Feb 2016'!$D$1:$Z$300,22,FALSE),"-")</f>
        <v>15.65</v>
      </c>
      <c r="BH243" s="59" t="str">
        <f>IFERROR(VLOOKUP($E243,'Feb 2016'!$D$1:$Z$300,4,FALSE),"-")</f>
        <v>WAY2001B6B</v>
      </c>
      <c r="BI243" s="59" t="str">
        <f>IFERROR(VLOOKUP(BH243,'Paid Invoices'!$F$6:$I$381,3,FALSE),"")</f>
        <v/>
      </c>
      <c r="BJ243" s="59" t="str">
        <f>IFERROR(VLOOKUP(BH243,'Open Invoices'!$D$1:$E$3000,2,FALSE),"")</f>
        <v/>
      </c>
      <c r="BK243" s="59">
        <f>IFERROR(VLOOKUP($E243,'Jan 2016'!$D$1:$Z$300,22,FALSE),"-")</f>
        <v>48.61</v>
      </c>
      <c r="BL243" s="59" t="str">
        <f>IFERROR(VLOOKUP($E243,'Jan 2016'!$D$1:$Z$300,4,FALSE),"-")</f>
        <v>WAY2001A6AA</v>
      </c>
      <c r="BM243" s="59" t="str">
        <f>IFERROR(VLOOKUP(BL243,'Paid Invoices'!$F$6:$I$381,3,FALSE),"")</f>
        <v/>
      </c>
      <c r="BN243" s="59" t="str">
        <f>IFERROR(VLOOKUP(BL243,'Open Invoices'!$D$1:$E$3000,2,FALSE),"")</f>
        <v/>
      </c>
      <c r="BO243" s="59" t="str">
        <f>IFERROR(VLOOKUP($E243,'Dec 2015'!$D$1:$Z$300,22,FALSE),"-")</f>
        <v>-</v>
      </c>
      <c r="BP243" s="59" t="str">
        <f>IFERROR(VLOOKUP($E243,'Dec 2015'!$D$1:$Z$300,4,FALSE),"-")</f>
        <v>-</v>
      </c>
      <c r="BQ243" s="59" t="str">
        <f>IFERROR(VLOOKUP(BP243,'Paid Invoices'!$F$6:$I$381,3,FALSE),"")</f>
        <v/>
      </c>
      <c r="BR243" s="59" t="str">
        <f>IFERROR(VLOOKUP(BP243,'Open Invoices'!$D$1:$E$3000,2,FALSE),"")</f>
        <v/>
      </c>
      <c r="BS243" s="59" t="str">
        <f>IFERROR(VLOOKUP($E243,'Nov 2015'!$D$1:$Z$300,22,FALSE),"-")</f>
        <v>-</v>
      </c>
      <c r="BT243" s="59" t="str">
        <f>IFERROR(VLOOKUP($E243,'Nov 2015'!$D$1:$Z$300,4,FALSE),"-")</f>
        <v>-</v>
      </c>
      <c r="BU243" s="59" t="str">
        <f>IFERROR(VLOOKUP(BT243,'Paid Invoices'!$F$6:$I$381,3,FALSE),"")</f>
        <v/>
      </c>
      <c r="BV243" s="59" t="str">
        <f>IFERROR(VLOOKUP(BT243,'Open Invoices'!$D$1:$E$3000,2,FALSE),"")</f>
        <v/>
      </c>
      <c r="BW243" s="59" t="str">
        <f>IFERROR(VLOOKUP($E243,'Oct 2015'!$D$1:$Z$300,22,FALSE),"-")</f>
        <v>-</v>
      </c>
      <c r="BX243" s="59" t="str">
        <f>IFERROR(VLOOKUP($E243,'Oct 2015'!$D$1:$Z$300,4,FALSE),"-")</f>
        <v>-</v>
      </c>
      <c r="BY243" s="59" t="str">
        <f>IFERROR(VLOOKUP(BX243,'Paid Invoices'!$F$6:$I$381,3,FALSE),"")</f>
        <v/>
      </c>
      <c r="BZ243" s="59" t="str">
        <f>IFERROR(VLOOKUP(BX243,'Open Invoices'!$D$1:$E$3000,2,FALSE),"")</f>
        <v/>
      </c>
      <c r="CA243" s="59" t="str">
        <f>IFERROR(VLOOKUP($E243,'Sep 2015'!$D$1:$Z$300,22,FALSE),"-")</f>
        <v>-</v>
      </c>
      <c r="CB243" s="59" t="str">
        <f>IFERROR(VLOOKUP($E243,'Sep 2015'!$D$1:$Z$300,4,FALSE),"-")</f>
        <v>-</v>
      </c>
      <c r="CC243" s="59" t="str">
        <f>IFERROR(VLOOKUP(CB243,'Paid Invoices'!$F$6:$I$381,3,FALSE),"")</f>
        <v/>
      </c>
      <c r="CD243" s="59" t="str">
        <f>IFERROR(VLOOKUP(CB243,'Open Invoices'!$D$1:$E$3000,2,FALSE),"")</f>
        <v/>
      </c>
      <c r="CE243" s="52"/>
      <c r="CF243" s="52" t="s">
        <v>2115</v>
      </c>
      <c r="CG243" s="49" t="str">
        <f>IFERROR(IFERROR(VLOOKUP($E243,'Asset Group  All Assets'!$B$1:$C$500,2,FALSE),(VLOOKUP($E243,'Missing-WSU-POs'!$B$1:$D$500,3,FALSE))),"?")</f>
        <v>P0779968</v>
      </c>
      <c r="CH243" s="31" t="str">
        <f>IF(G243="","",G243)</f>
        <v>P0779968</v>
      </c>
      <c r="CI243" s="31" t="str">
        <f>IF(CG243=CH243,"","Wrong PO")</f>
        <v/>
      </c>
      <c r="CJ243" s="29" t="str">
        <f>IFERROR(IF(VLOOKUP($E243,'Org July 2016 '!$D$1:$Z$500,3,FALSE)=G243,"-","Wrong PO"),"new")</f>
        <v>Wrong PO</v>
      </c>
      <c r="CK243" s="32">
        <f>IF(CJ243="wrong PO",(VLOOKUP($E243,'Org July 2016 '!$D$1:$Z$500,3,FALSE)),"")</f>
        <v>0</v>
      </c>
      <c r="CL243" s="29" t="str">
        <f>IFERROR(IF(VLOOKUP($E243,'Org June 2016 '!$D$1:$Z$500,3,FALSE)=G243,"-","Wrong PO"),"new")</f>
        <v>Wrong PO</v>
      </c>
      <c r="CM243" s="32">
        <f>IF(CL243="wrong PO",(VLOOKUP($E243,'Org June 2016 '!$D$1:$Z$500,3,FALSE)),"")</f>
        <v>0</v>
      </c>
      <c r="CN243" s="29" t="str">
        <f>IFERROR(IF(VLOOKUP($E243,'May 2016'!D240:Z739,3,FALSE)=G243,"-","Wrong PO"),"new")</f>
        <v>new</v>
      </c>
      <c r="CO243" s="32" t="str">
        <f>IF(CN243="wrong PO",(VLOOKUP($E243,'May 2016'!D240:Z739,3,FALSE)),"")</f>
        <v/>
      </c>
      <c r="CP243" s="29" t="str">
        <f>IFERROR(IF(VLOOKUP($E243,'Apr 2016'!$D$1:$Z$500,3,FALSE)=G243,"-","Wrong PO"),"new")</f>
        <v>Wrong PO</v>
      </c>
      <c r="CQ243" s="32" t="str">
        <f>IF(CP243="wrong PO",(VLOOKUP($E243,'Apr 2016'!$D$1:$Z$500,3,FALSE)),"")</f>
        <v>75522162</v>
      </c>
      <c r="CR243" s="32" t="str">
        <f>IFERROR(IF(VLOOKUP($E243,'Mar 2016'!$D$1:$Z$500,3,FALSE)=G243,"-","Wrong PO"),"new")</f>
        <v>Wrong PO</v>
      </c>
      <c r="CS243" s="32" t="str">
        <f>IF(CP243="wrong PO",(VLOOKUP($E243,'Mar 2016'!$D$1:$Z$500,3,FALSE)),"")</f>
        <v>75522162</v>
      </c>
      <c r="CT243" s="32" t="str">
        <f>IFERROR(IF(VLOOKUP($E243,'Feb 2016'!$D$1:$Z$500,3,FALSE)=G243,"-","Wrong PO"),"new")</f>
        <v>Wrong PO</v>
      </c>
      <c r="CU243" s="32" t="str">
        <f>IF(CP243="wrong PO",(VLOOKUP($E243,'Feb 2016'!$D$1:$Z$500,3,FALSE)),"")</f>
        <v>75522162</v>
      </c>
      <c r="CV243" s="29" t="str">
        <f>IFERROR(IF(VLOOKUP($E243,'Jan 2016'!$D$1:$Z$500,3,FALSE)=G243,"-","Wrong PO"),"new")</f>
        <v>Wrong PO</v>
      </c>
      <c r="CW243" s="32" t="str">
        <f>IF(CV243="wrong PO",(VLOOKUP($E243,'Jan 2016'!$D$1:$Z$500,3,FALSE)),"")</f>
        <v>75522162</v>
      </c>
      <c r="CX243" s="29" t="str">
        <f>IFERROR(IF(VLOOKUP($E243,'Dec 2015'!$D$1:$Z$500,3,FALSE)=G243,"-","Wrong PO"),"new")</f>
        <v>new</v>
      </c>
      <c r="CY243" s="32" t="str">
        <f>IF(CX243="wrong PO",(VLOOKUP($E243,'Dec 2015'!$D$1:$Z$500,3,FALSE)),"")</f>
        <v/>
      </c>
      <c r="CZ243" s="29" t="str">
        <f>IFERROR(IF(VLOOKUP($E243,'Nov 2015'!$D$1:$Z$500,3,FALSE)=G243,"-","Wrong PO"),"new")</f>
        <v>new</v>
      </c>
      <c r="DA243" s="32" t="str">
        <f>IF(CZ243="wrong PO",(VLOOKUP($E243,'Nov 2015'!$D$1:$Z$500,3,FALSE)),"")</f>
        <v/>
      </c>
      <c r="DB243" s="29" t="str">
        <f>IFERROR(IF(VLOOKUP($E243,'Oct 2015'!$D$1:$Z$500,3,FALSE)=G243,"-","Wrong PO"),"new")</f>
        <v>new</v>
      </c>
      <c r="DC243" s="32" t="str">
        <f>IF(DB243="wrong PO",(VLOOKUP($E243,'Oct 2015'!$D$1:$Z$500,3,FALSE)),"")</f>
        <v/>
      </c>
      <c r="DD243" s="29" t="str">
        <f>IFERROR(IF(VLOOKUP($E243,'Sep 2015'!$D$1:$Z$500,3,FALSE)=G243,"-","Wrong PO"),"new")</f>
        <v>new</v>
      </c>
      <c r="DE243" s="32" t="str">
        <f>IF(DD243="wrong PO",(VLOOKUP($E243,'Sep 2015'!$D$1:$Z$500,3,FALSE)),"")</f>
        <v/>
      </c>
    </row>
    <row r="244" spans="1:109">
      <c r="A244" s="115">
        <v>242</v>
      </c>
      <c r="B244" s="2" t="s">
        <v>841</v>
      </c>
      <c r="C244" s="2" t="s">
        <v>510</v>
      </c>
      <c r="D244" s="2" t="s">
        <v>69</v>
      </c>
      <c r="E244" s="2" t="s">
        <v>560</v>
      </c>
      <c r="F244" s="2" t="s">
        <v>561</v>
      </c>
      <c r="G244" s="21" t="s">
        <v>1015</v>
      </c>
      <c r="H244" s="21" t="str">
        <f>IFERROR(VLOOKUP($E244,'Wayne Master'!$B$1:$C$315,2,FALSE),"not on master")</f>
        <v>P0781227</v>
      </c>
      <c r="I244" s="11" t="s">
        <v>2045</v>
      </c>
      <c r="J244" s="3">
        <v>42359</v>
      </c>
      <c r="K244" s="2" t="s">
        <v>39</v>
      </c>
      <c r="L244" s="2" t="s">
        <v>562</v>
      </c>
      <c r="M244" s="2" t="s">
        <v>30</v>
      </c>
      <c r="N244" s="2" t="s">
        <v>31</v>
      </c>
      <c r="O244" s="2" t="s">
        <v>32</v>
      </c>
      <c r="P244" s="4">
        <v>459</v>
      </c>
      <c r="Q244" s="4">
        <v>482</v>
      </c>
      <c r="R244" s="4">
        <v>23</v>
      </c>
      <c r="S244" s="5">
        <v>0.39</v>
      </c>
      <c r="T244" s="4">
        <v>1190</v>
      </c>
      <c r="U244" s="4">
        <v>1207</v>
      </c>
      <c r="V244" s="4">
        <v>17</v>
      </c>
      <c r="W244" s="5">
        <v>1.02</v>
      </c>
      <c r="X244" s="5">
        <v>0</v>
      </c>
      <c r="Y244" s="14">
        <v>1.41</v>
      </c>
      <c r="Z244" s="14">
        <v>0</v>
      </c>
      <c r="AA244" s="14">
        <v>1.41</v>
      </c>
      <c r="AB244" s="4">
        <v>24580</v>
      </c>
      <c r="AC244" s="55"/>
      <c r="AD244" s="59">
        <f>SUM(AI244,AM244,AQ244,AU244,AY244,BC244,BG244,BK244,BO244,BS244,BW244,CA244)</f>
        <v>100.94</v>
      </c>
      <c r="AE244" s="59">
        <f>(Q244*0.0169)+(U244*0.0598)</f>
        <v>80.324399999999997</v>
      </c>
      <c r="AF244" s="102">
        <f>IFERROR(IFERROR(VLOOKUP($G244,'FPO034'!$J$9:$Q$196,7,FALSE),(VLOOKUP($H244,'FPO034'!$J$9:$Q$196,7,FALSE))),"No PO")</f>
        <v>153.49</v>
      </c>
      <c r="AG244" s="102">
        <f>IFERROR(IFERROR(VLOOKUP($G244,'FPO034'!$J$9:$Q$196,8,FALSE),(VLOOKUP($H244,'FPO034'!$J$9:$Q$196,8,FALSE))),"No PO")</f>
        <v>0</v>
      </c>
      <c r="AH244" s="102" t="str">
        <f>IF(AG244&lt;&gt;0,"No",IF(AD244&gt;AF244,"No",IF(AD244/AE244&lt;1,"--",IF(AD244/AE244&lt;1.02,"Maybe","No"))))</f>
        <v>No</v>
      </c>
      <c r="AI244" s="59">
        <f>IFERROR(VLOOKUP($E244,'Rev2 Aug 16'!$D$1:$Z$300,22,FALSE),"-")</f>
        <v>1.41</v>
      </c>
      <c r="AJ244" s="59" t="str">
        <f>IFERROR(VLOOKUP($E244,'Rev2 Aug 16'!$D$1:$Z$300,5,FALSE),"-")</f>
        <v>WAY2001H6BO</v>
      </c>
      <c r="AK244" s="59" t="str">
        <f>IFERROR(VLOOKUP(AJ244,'Paid Invoices'!$F$6:$I$381,3,FALSE),"")</f>
        <v/>
      </c>
      <c r="AL244" s="59" t="str">
        <f>IFERROR(VLOOKUP(AJ244,'Open Invoices'!$D$1:$E$3000,2,FALSE),"")</f>
        <v/>
      </c>
      <c r="AM244" s="59">
        <f>IFERROR(VLOOKUP($E244,'Rev2 July 16'!$D$1:$Z$300,22,FALSE),"-")</f>
        <v>14.83</v>
      </c>
      <c r="AN244" s="59" t="str">
        <f>IFERROR(VLOOKUP($E244,'Rev2 July 16'!$D$1:$Z$300,5,FALSE),"-")</f>
        <v>WAY2001G6BR</v>
      </c>
      <c r="AO244" s="59" t="str">
        <f>IFERROR(VLOOKUP(AN244,'Paid Invoices'!$F$6:$I$381,3,FALSE),"")</f>
        <v/>
      </c>
      <c r="AP244" s="59" t="str">
        <f>IFERROR(VLOOKUP(AN244,'Open Invoices'!$D$1:$E$3000,2,FALSE),"")</f>
        <v/>
      </c>
      <c r="AQ244" s="59">
        <f>IFERROR(VLOOKUP($E244,'Rev June 16'!$D$1:$Z$300,22,FALSE),"-")</f>
        <v>15.83</v>
      </c>
      <c r="AR244" s="59" t="str">
        <f>IFERROR(VLOOKUP($E244,'Rev June 16'!$D$1:$Z$300,4,FALSE),"-")</f>
        <v>WAY2001F6BN</v>
      </c>
      <c r="AS244" s="59" t="str">
        <f>IFERROR(VLOOKUP(AR244,'Paid Invoices'!$F$6:$I$381,3,FALSE),"")</f>
        <v/>
      </c>
      <c r="AT244" s="59" t="str">
        <f>IFERROR(VLOOKUP(AR244,'Open Invoices'!$D$1:$E$3000,2,FALSE),"")</f>
        <v/>
      </c>
      <c r="AU244" s="59">
        <f>IFERROR(VLOOKUP($E244,'May 2016'!$D$1:$Z$300,22,FALSE),"-")</f>
        <v>18.75</v>
      </c>
      <c r="AV244" s="59" t="str">
        <f>IFERROR(VLOOKUP($E244,'May 2016'!$D$1:$Z$300,4,FALSE),"-")</f>
        <v>WAY2001E6B</v>
      </c>
      <c r="AW244" s="59" t="str">
        <f>IFERROR(VLOOKUP(AV244,'Paid Invoices'!$F$6:$I$381,3,FALSE),"")</f>
        <v/>
      </c>
      <c r="AX244" s="59" t="str">
        <f>IFERROR(VLOOKUP(AV244,'Open Invoices'!$D$1:$E$3000,2,FALSE),"")</f>
        <v/>
      </c>
      <c r="AY244" s="59">
        <f>IFERROR(VLOOKUP($E244,'Apr 2016'!$D$1:$Z$300,22,FALSE),"-")</f>
        <v>16.13</v>
      </c>
      <c r="AZ244" s="59" t="str">
        <f>IFERROR(VLOOKUP($E244,'Apr 2016'!$D$1:$Z$300,4,FALSE),"-")</f>
        <v>WAY2001D6C</v>
      </c>
      <c r="BA244" s="59" t="str">
        <f>IFERROR(VLOOKUP(AZ244,'Paid Invoices'!$F$6:$I$381,3,FALSE),"")</f>
        <v/>
      </c>
      <c r="BB244" s="59" t="str">
        <f>IFERROR(VLOOKUP(AZ244,'Open Invoices'!$D$1:$E$3000,2,FALSE),"")</f>
        <v/>
      </c>
      <c r="BC244" s="59">
        <f>IFERROR(VLOOKUP($E244,'Mar 2016'!$D$1:$Z$300,22,FALSE),"-")</f>
        <v>33.15</v>
      </c>
      <c r="BD244" s="59" t="str">
        <f>IFERROR(VLOOKUP($E244,'Mar 2016'!$D$1:$Z$300,4,FALSE),"-")</f>
        <v>WAY2001C6B</v>
      </c>
      <c r="BE244" s="59" t="str">
        <f>IFERROR(VLOOKUP(BD244,'Paid Invoices'!$F$6:$I$381,3,FALSE),"")</f>
        <v/>
      </c>
      <c r="BF244" s="59" t="str">
        <f>IFERROR(VLOOKUP(BD244,'Open Invoices'!$D$1:$E$3000,2,FALSE),"")</f>
        <v/>
      </c>
      <c r="BG244" s="59">
        <f>IFERROR(VLOOKUP($E244,'Feb 2016'!$D$1:$Z$300,22,FALSE),"-")</f>
        <v>0.54</v>
      </c>
      <c r="BH244" s="59" t="str">
        <f>IFERROR(VLOOKUP($E244,'Feb 2016'!$D$1:$Z$300,4,FALSE),"-")</f>
        <v>WAY2001B6AQ</v>
      </c>
      <c r="BI244" s="59" t="str">
        <f>IFERROR(VLOOKUP(BH244,'Paid Invoices'!$F$6:$I$381,3,FALSE),"")</f>
        <v/>
      </c>
      <c r="BJ244" s="59" t="str">
        <f>IFERROR(VLOOKUP(BH244,'Open Invoices'!$D$1:$E$3000,2,FALSE),"")</f>
        <v/>
      </c>
      <c r="BK244" s="59">
        <f>IFERROR(VLOOKUP($E244,'Jan 2016'!$D$1:$Z$300,22,FALSE),"-")</f>
        <v>0.3</v>
      </c>
      <c r="BL244" s="59" t="str">
        <f>IFERROR(VLOOKUP($E244,'Jan 2016'!$D$1:$Z$300,4,FALSE),"-")</f>
        <v>WAY2001A6BC</v>
      </c>
      <c r="BM244" s="59" t="str">
        <f>IFERROR(VLOOKUP(BL244,'Paid Invoices'!$F$6:$I$381,3,FALSE),"")</f>
        <v/>
      </c>
      <c r="BN244" s="59" t="str">
        <f>IFERROR(VLOOKUP(BL244,'Open Invoices'!$D$1:$E$3000,2,FALSE),"")</f>
        <v/>
      </c>
      <c r="BO244" s="59" t="str">
        <f>IFERROR(VLOOKUP($E244,'Dec 2015'!$D$1:$Z$300,22,FALSE),"-")</f>
        <v>-</v>
      </c>
      <c r="BP244" s="59" t="str">
        <f>IFERROR(VLOOKUP($E244,'Dec 2015'!$D$1:$Z$300,4,FALSE),"-")</f>
        <v>-</v>
      </c>
      <c r="BQ244" s="59" t="str">
        <f>IFERROR(VLOOKUP(BP244,'Paid Invoices'!$F$6:$I$381,3,FALSE),"")</f>
        <v/>
      </c>
      <c r="BR244" s="59" t="str">
        <f>IFERROR(VLOOKUP(BP244,'Open Invoices'!$D$1:$E$3000,2,FALSE),"")</f>
        <v/>
      </c>
      <c r="BS244" s="59" t="str">
        <f>IFERROR(VLOOKUP($E244,'Nov 2015'!$D$1:$Z$300,22,FALSE),"-")</f>
        <v>-</v>
      </c>
      <c r="BT244" s="59" t="str">
        <f>IFERROR(VLOOKUP($E244,'Nov 2015'!$D$1:$Z$300,4,FALSE),"-")</f>
        <v>-</v>
      </c>
      <c r="BU244" s="59" t="str">
        <f>IFERROR(VLOOKUP(BT244,'Paid Invoices'!$F$6:$I$381,3,FALSE),"")</f>
        <v/>
      </c>
      <c r="BV244" s="59" t="str">
        <f>IFERROR(VLOOKUP(BT244,'Open Invoices'!$D$1:$E$3000,2,FALSE),"")</f>
        <v/>
      </c>
      <c r="BW244" s="59" t="str">
        <f>IFERROR(VLOOKUP($E244,'Oct 2015'!$D$1:$Z$300,22,FALSE),"-")</f>
        <v>-</v>
      </c>
      <c r="BX244" s="59" t="str">
        <f>IFERROR(VLOOKUP($E244,'Oct 2015'!$D$1:$Z$300,4,FALSE),"-")</f>
        <v>-</v>
      </c>
      <c r="BY244" s="59" t="str">
        <f>IFERROR(VLOOKUP(BX244,'Paid Invoices'!$F$6:$I$381,3,FALSE),"")</f>
        <v/>
      </c>
      <c r="BZ244" s="59" t="str">
        <f>IFERROR(VLOOKUP(BX244,'Open Invoices'!$D$1:$E$3000,2,FALSE),"")</f>
        <v/>
      </c>
      <c r="CA244" s="59" t="str">
        <f>IFERROR(VLOOKUP($E244,'Sep 2015'!$D$1:$Z$300,22,FALSE),"-")</f>
        <v>-</v>
      </c>
      <c r="CB244" s="59" t="str">
        <f>IFERROR(VLOOKUP($E244,'Sep 2015'!$D$1:$Z$300,4,FALSE),"-")</f>
        <v>-</v>
      </c>
      <c r="CC244" s="59" t="str">
        <f>IFERROR(VLOOKUP(CB244,'Paid Invoices'!$F$6:$I$381,3,FALSE),"")</f>
        <v/>
      </c>
      <c r="CD244" s="59" t="str">
        <f>IFERROR(VLOOKUP(CB244,'Open Invoices'!$D$1:$E$3000,2,FALSE),"")</f>
        <v/>
      </c>
      <c r="CE244" s="52"/>
      <c r="CF244" s="52" t="s">
        <v>2115</v>
      </c>
      <c r="CG244" s="49" t="str">
        <f>IFERROR(IFERROR(VLOOKUP($E244,'Asset Group  All Assets'!$B$1:$C$500,2,FALSE),(VLOOKUP($E244,'Missing-WSU-POs'!$B$1:$D$500,3,FALSE))),"?")</f>
        <v>P0781227</v>
      </c>
      <c r="CH244" s="31" t="str">
        <f>IF(G244="","",G244)</f>
        <v>P0781227</v>
      </c>
      <c r="CI244" s="31" t="str">
        <f>IF(CG244=CH244,"","Wrong PO")</f>
        <v/>
      </c>
      <c r="CJ244" s="29" t="str">
        <f>IFERROR(IF(VLOOKUP($E244,'Org July 2016 '!$D$1:$Z$500,3,FALSE)=G244,"-","Wrong PO"),"new")</f>
        <v>new</v>
      </c>
      <c r="CK244" s="32" t="str">
        <f>IF(CJ244="wrong PO",(VLOOKUP($E244,'Org July 2016 '!$D$1:$Z$500,3,FALSE)),"")</f>
        <v/>
      </c>
      <c r="CL244" s="29" t="str">
        <f>IFERROR(IF(VLOOKUP($E244,'Org June 2016 '!$D$1:$Z$500,3,FALSE)=G244,"-","Wrong PO"),"new")</f>
        <v>new</v>
      </c>
      <c r="CM244" s="32" t="str">
        <f>IF(CL244="wrong PO",(VLOOKUP($E244,'Org June 2016 '!$D$1:$Z$500,3,FALSE)),"")</f>
        <v/>
      </c>
      <c r="CN244" s="29" t="str">
        <f>IFERROR(IF(VLOOKUP($E244,'May 2016'!D242:Z741,3,FALSE)=G244,"-","Wrong PO"),"new")</f>
        <v>new</v>
      </c>
      <c r="CO244" s="32" t="str">
        <f>IF(CN244="wrong PO",(VLOOKUP($E244,'May 2016'!D242:Z741,3,FALSE)),"")</f>
        <v/>
      </c>
      <c r="CP244" s="29" t="str">
        <f>IFERROR(IF(VLOOKUP($E244,'Apr 2016'!$D$1:$Z$500,3,FALSE)=G244,"-","Wrong PO"),"new")</f>
        <v>Wrong PO</v>
      </c>
      <c r="CQ244" s="32">
        <f>IF(CP244="wrong PO",(VLOOKUP($E244,'Apr 2016'!$D$1:$Z$500,3,FALSE)),"")</f>
        <v>75302622</v>
      </c>
      <c r="CR244" s="32" t="str">
        <f>IFERROR(IF(VLOOKUP($E244,'Mar 2016'!$D$1:$Z$500,3,FALSE)=G244,"-","Wrong PO"),"new")</f>
        <v>Wrong PO</v>
      </c>
      <c r="CS244" s="32">
        <f>IF(CP244="wrong PO",(VLOOKUP($E244,'Mar 2016'!$D$1:$Z$500,3,FALSE)),"")</f>
        <v>75302622</v>
      </c>
      <c r="CT244" s="32" t="str">
        <f>IFERROR(IF(VLOOKUP($E244,'Feb 2016'!$D$1:$Z$500,3,FALSE)=G244,"-","Wrong PO"),"new")</f>
        <v>Wrong PO</v>
      </c>
      <c r="CU244" s="32" t="str">
        <f>IF(CP244="wrong PO",(VLOOKUP($E244,'Feb 2016'!$D$1:$Z$500,3,FALSE)),"")</f>
        <v>P0772275</v>
      </c>
      <c r="CV244" s="29" t="str">
        <f>IFERROR(IF(VLOOKUP($E244,'Jan 2016'!$D$1:$Z$500,3,FALSE)=G244,"-","Wrong PO"),"new")</f>
        <v>Wrong PO</v>
      </c>
      <c r="CW244" s="32" t="str">
        <f>IF(CV244="wrong PO",(VLOOKUP($E244,'Jan 2016'!$D$1:$Z$500,3,FALSE)),"")</f>
        <v>P0772275</v>
      </c>
      <c r="CX244" s="29" t="str">
        <f>IFERROR(IF(VLOOKUP($E244,'Dec 2015'!$D$1:$Z$500,3,FALSE)=G244,"-","Wrong PO"),"new")</f>
        <v>new</v>
      </c>
      <c r="CY244" s="32" t="str">
        <f>IF(CX244="wrong PO",(VLOOKUP($E244,'Dec 2015'!$D$1:$Z$500,3,FALSE)),"")</f>
        <v/>
      </c>
      <c r="CZ244" s="29" t="str">
        <f>IFERROR(IF(VLOOKUP($E244,'Nov 2015'!$D$1:$Z$500,3,FALSE)=G244,"-","Wrong PO"),"new")</f>
        <v>new</v>
      </c>
      <c r="DA244" s="32" t="str">
        <f>IF(CZ244="wrong PO",(VLOOKUP($E244,'Nov 2015'!$D$1:$Z$500,3,FALSE)),"")</f>
        <v/>
      </c>
      <c r="DB244" s="29" t="str">
        <f>IFERROR(IF(VLOOKUP($E244,'Oct 2015'!$D$1:$Z$500,3,FALSE)=G244,"-","Wrong PO"),"new")</f>
        <v>new</v>
      </c>
      <c r="DC244" s="32" t="str">
        <f>IF(DB244="wrong PO",(VLOOKUP($E244,'Oct 2015'!$D$1:$Z$500,3,FALSE)),"")</f>
        <v/>
      </c>
      <c r="DD244" s="29" t="str">
        <f>IFERROR(IF(VLOOKUP($E244,'Sep 2015'!$D$1:$Z$500,3,FALSE)=G244,"-","Wrong PO"),"new")</f>
        <v>new</v>
      </c>
      <c r="DE244" s="32" t="str">
        <f>IF(DD244="wrong PO",(VLOOKUP($E244,'Sep 2015'!$D$1:$Z$500,3,FALSE)),"")</f>
        <v/>
      </c>
    </row>
    <row r="245" spans="1:109">
      <c r="A245" s="115">
        <v>245</v>
      </c>
      <c r="B245" s="2" t="s">
        <v>839</v>
      </c>
      <c r="C245" s="2" t="s">
        <v>510</v>
      </c>
      <c r="D245" s="2" t="s">
        <v>777</v>
      </c>
      <c r="E245" s="2" t="s">
        <v>283</v>
      </c>
      <c r="F245" s="2" t="s">
        <v>599</v>
      </c>
      <c r="G245" s="21" t="s">
        <v>284</v>
      </c>
      <c r="H245" s="101" t="str">
        <f>IFERROR(VLOOKUP($E245,'Wayne Master'!$B$1:$C$315,2,FALSE),"not on master")</f>
        <v>P0743429 &amp; P0786777</v>
      </c>
      <c r="I245" s="11" t="s">
        <v>1993</v>
      </c>
      <c r="J245" s="3">
        <v>42430</v>
      </c>
      <c r="K245" s="2" t="s">
        <v>778</v>
      </c>
      <c r="L245" s="2" t="s">
        <v>601</v>
      </c>
      <c r="M245" s="2" t="s">
        <v>30</v>
      </c>
      <c r="N245" s="2" t="s">
        <v>31</v>
      </c>
      <c r="O245" s="2" t="s">
        <v>378</v>
      </c>
      <c r="P245" s="4"/>
      <c r="Q245" s="4"/>
      <c r="R245" s="4"/>
      <c r="S245" s="5"/>
      <c r="T245" s="4"/>
      <c r="U245" s="4"/>
      <c r="V245" s="4"/>
      <c r="W245" s="5"/>
      <c r="X245" s="5"/>
      <c r="Y245" s="14"/>
      <c r="Z245" s="14"/>
      <c r="AA245" s="14"/>
      <c r="AB245" s="4"/>
      <c r="AC245" s="49" t="str">
        <f>IFERROR(IF(VLOOKUP($E245,'YTD Payable'!$E$1:$E$322,1,FALSE)=E245,"--","Find"),"Find")</f>
        <v>--</v>
      </c>
      <c r="AD245" s="59">
        <f>SUM(AI245,AM245,AQ245,AU245,AY245,BC245,BG245,BK245,BO245,BS245,BW245,CA245)</f>
        <v>1011.04</v>
      </c>
      <c r="AE245" s="59">
        <f>(Q245*0.0169)+(U245*0.0598)</f>
        <v>0</v>
      </c>
      <c r="AF245" s="102">
        <f>IFERROR(IFERROR(VLOOKUP($G245,'FPO034'!$J$9:$Q$196,7,FALSE),(VLOOKUP($H245,'FPO034'!$J$9:$Q$196,7,FALSE))),"No PO")</f>
        <v>1496.4</v>
      </c>
      <c r="AG245" s="102">
        <f>IFERROR(IFERROR(VLOOKUP($G245,'FPO034'!$J$9:$Q$196,8,FALSE),(VLOOKUP($H245,'FPO034'!$J$9:$Q$196,8,FALSE))),"No PO")</f>
        <v>198.55</v>
      </c>
      <c r="AH245" s="102" t="str">
        <f>IF(AG245&lt;&gt;0,"No",IF(AD245&gt;AF245,"No",IF(AD245/AE245&lt;1,"--",IF(AD245/AE245&lt;1.02,"Maybe","No"))))</f>
        <v>No</v>
      </c>
      <c r="AI245" s="59" t="str">
        <f>IFERROR(VLOOKUP($E245,'Rev2 Aug 16'!$D$1:$Z$300,22,FALSE),"-")</f>
        <v>-</v>
      </c>
      <c r="AJ245" s="59" t="str">
        <f>IFERROR(VLOOKUP($E245,'Rev2 Aug 16'!$D$1:$Z$300,5,FALSE),"-")</f>
        <v>-</v>
      </c>
      <c r="AK245" s="59" t="str">
        <f>IFERROR(VLOOKUP(AJ245,'Paid Invoices'!$F$6:$I$381,3,FALSE),"")</f>
        <v/>
      </c>
      <c r="AL245" s="59" t="str">
        <f>IFERROR(VLOOKUP(AJ245,'Open Invoices'!$D$1:$E$3000,2,FALSE),"")</f>
        <v/>
      </c>
      <c r="AM245" s="59">
        <f>IFERROR(VLOOKUP($E245,'Rev2 July 16'!$D$1:$Z$300,22,FALSE),"-")</f>
        <v>244.52</v>
      </c>
      <c r="AN245" s="59" t="str">
        <f>IFERROR(VLOOKUP($E245,'Rev2 July 16'!$D$1:$Z$300,5,FALSE),"-")</f>
        <v>WAY2001G6S</v>
      </c>
      <c r="AO245" s="59" t="str">
        <f>IFERROR(VLOOKUP(AN245,'Paid Invoices'!$F$6:$I$381,3,FALSE),"")</f>
        <v/>
      </c>
      <c r="AP245" s="59" t="str">
        <f>IFERROR(VLOOKUP(AN245,'Open Invoices'!$D$1:$E$3000,2,FALSE),"")</f>
        <v/>
      </c>
      <c r="AQ245" s="59">
        <f>IFERROR(VLOOKUP($E245,'Rev June 16'!$D$1:$Z$300,22,FALSE),"-")</f>
        <v>306.74</v>
      </c>
      <c r="AR245" s="59" t="str">
        <f>IFERROR(VLOOKUP($E245,'Rev June 16'!$D$1:$Z$300,4,FALSE),"-")</f>
        <v>WAY2001F6S</v>
      </c>
      <c r="AS245" s="59" t="str">
        <f>IFERROR(VLOOKUP(AR245,'Paid Invoices'!$F$6:$I$381,3,FALSE),"")</f>
        <v/>
      </c>
      <c r="AT245" s="59" t="str">
        <f>IFERROR(VLOOKUP(AR245,'Open Invoices'!$D$1:$E$3000,2,FALSE),"")</f>
        <v/>
      </c>
      <c r="AU245" s="59">
        <f>IFERROR(VLOOKUP($E245,'May 2016'!$D$1:$Z$300,22,FALSE),"-")</f>
        <v>111.86</v>
      </c>
      <c r="AV245" s="59" t="str">
        <f>IFERROR(VLOOKUP($E245,'May 2016'!$D$1:$Z$300,4,FALSE),"-")</f>
        <v>WAY2001E6S</v>
      </c>
      <c r="AW245" s="59" t="str">
        <f>IFERROR(VLOOKUP(AV245,'Paid Invoices'!$F$6:$I$381,3,FALSE),"")</f>
        <v/>
      </c>
      <c r="AX245" s="59" t="str">
        <f>IFERROR(VLOOKUP(AV245,'Open Invoices'!$D$1:$E$3000,2,FALSE),"")</f>
        <v/>
      </c>
      <c r="AY245" s="59">
        <f>IFERROR(VLOOKUP($E245,'Apr 2016'!$D$1:$Z$300,22,FALSE),"-")</f>
        <v>347.92</v>
      </c>
      <c r="AZ245" s="59" t="str">
        <f>IFERROR(VLOOKUP($E245,'Apr 2016'!$D$1:$Z$300,4,FALSE),"-")</f>
        <v>WAY2001D6S</v>
      </c>
      <c r="BA245" s="59" t="str">
        <f>IFERROR(VLOOKUP(AZ245,'Paid Invoices'!$F$6:$I$381,3,FALSE),"")</f>
        <v/>
      </c>
      <c r="BB245" s="59" t="str">
        <f>IFERROR(VLOOKUP(AZ245,'Open Invoices'!$D$1:$E$3000,2,FALSE),"")</f>
        <v/>
      </c>
      <c r="BC245" s="59" t="str">
        <f>IFERROR(VLOOKUP($E245,'Mar 2016'!$D$1:$Z$300,22,FALSE),"-")</f>
        <v>-</v>
      </c>
      <c r="BD245" s="59" t="str">
        <f>IFERROR(VLOOKUP($E245,'Mar 2016'!$D$1:$Z$300,4,FALSE),"-")</f>
        <v>-</v>
      </c>
      <c r="BE245" s="59" t="str">
        <f>IFERROR(VLOOKUP(BD245,'Paid Invoices'!$F$6:$I$381,3,FALSE),"")</f>
        <v/>
      </c>
      <c r="BF245" s="59" t="str">
        <f>IFERROR(VLOOKUP(BD245,'Open Invoices'!$D$1:$E$3000,2,FALSE),"")</f>
        <v/>
      </c>
      <c r="BG245" s="59" t="str">
        <f>IFERROR(VLOOKUP($E245,'Feb 2016'!$D$1:$Z$300,22,FALSE),"-")</f>
        <v>-</v>
      </c>
      <c r="BH245" s="59" t="str">
        <f>IFERROR(VLOOKUP($E245,'Feb 2016'!$D$1:$Z$300,4,FALSE),"-")</f>
        <v>-</v>
      </c>
      <c r="BI245" s="59" t="str">
        <f>IFERROR(VLOOKUP(BH245,'Paid Invoices'!$F$6:$I$381,3,FALSE),"")</f>
        <v/>
      </c>
      <c r="BJ245" s="59" t="str">
        <f>IFERROR(VLOOKUP(BH245,'Open Invoices'!$D$1:$E$3000,2,FALSE),"")</f>
        <v/>
      </c>
      <c r="BK245" s="59" t="str">
        <f>IFERROR(VLOOKUP($E245,'Jan 2016'!$D$1:$Z$300,22,FALSE),"-")</f>
        <v>-</v>
      </c>
      <c r="BL245" s="59" t="str">
        <f>IFERROR(VLOOKUP($E245,'Jan 2016'!$D$1:$Z$300,4,FALSE),"-")</f>
        <v>-</v>
      </c>
      <c r="BM245" s="59" t="str">
        <f>IFERROR(VLOOKUP(BL245,'Paid Invoices'!$F$6:$I$381,3,FALSE),"")</f>
        <v/>
      </c>
      <c r="BN245" s="59" t="str">
        <f>IFERROR(VLOOKUP(BL245,'Open Invoices'!$D$1:$E$3000,2,FALSE),"")</f>
        <v/>
      </c>
      <c r="BO245" s="59" t="str">
        <f>IFERROR(VLOOKUP($E245,'Dec 2015'!$D$1:$Z$300,22,FALSE),"-")</f>
        <v>-</v>
      </c>
      <c r="BP245" s="59" t="str">
        <f>IFERROR(VLOOKUP($E245,'Dec 2015'!$D$1:$Z$300,4,FALSE),"-")</f>
        <v>-</v>
      </c>
      <c r="BQ245" s="59" t="str">
        <f>IFERROR(VLOOKUP(BP245,'Paid Invoices'!$F$6:$I$381,3,FALSE),"")</f>
        <v/>
      </c>
      <c r="BR245" s="59" t="str">
        <f>IFERROR(VLOOKUP(BP245,'Open Invoices'!$D$1:$E$3000,2,FALSE),"")</f>
        <v/>
      </c>
      <c r="BS245" s="59" t="str">
        <f>IFERROR(VLOOKUP($E245,'Nov 2015'!$D$1:$Z$300,22,FALSE),"-")</f>
        <v>-</v>
      </c>
      <c r="BT245" s="59" t="str">
        <f>IFERROR(VLOOKUP($E245,'Nov 2015'!$D$1:$Z$300,4,FALSE),"-")</f>
        <v>-</v>
      </c>
      <c r="BU245" s="59" t="str">
        <f>IFERROR(VLOOKUP(BT245,'Paid Invoices'!$F$6:$I$381,3,FALSE),"")</f>
        <v/>
      </c>
      <c r="BV245" s="59" t="str">
        <f>IFERROR(VLOOKUP(BT245,'Open Invoices'!$D$1:$E$3000,2,FALSE),"")</f>
        <v/>
      </c>
      <c r="BW245" s="59" t="str">
        <f>IFERROR(VLOOKUP($E245,'Oct 2015'!$D$1:$Z$300,22,FALSE),"-")</f>
        <v>-</v>
      </c>
      <c r="BX245" s="59" t="str">
        <f>IFERROR(VLOOKUP($E245,'Oct 2015'!$D$1:$Z$300,4,FALSE),"-")</f>
        <v>-</v>
      </c>
      <c r="BY245" s="59" t="str">
        <f>IFERROR(VLOOKUP(BX245,'Paid Invoices'!$F$6:$I$381,3,FALSE),"")</f>
        <v/>
      </c>
      <c r="BZ245" s="59" t="str">
        <f>IFERROR(VLOOKUP(BX245,'Open Invoices'!$D$1:$E$3000,2,FALSE),"")</f>
        <v/>
      </c>
      <c r="CA245" s="59" t="str">
        <f>IFERROR(VLOOKUP($E245,'Sep 2015'!$D$1:$Z$300,22,FALSE),"-")</f>
        <v>-</v>
      </c>
      <c r="CB245" s="59" t="str">
        <f>IFERROR(VLOOKUP($E245,'Sep 2015'!$D$1:$Z$300,4,FALSE),"-")</f>
        <v>-</v>
      </c>
      <c r="CC245" s="59" t="str">
        <f>IFERROR(VLOOKUP(CB245,'Paid Invoices'!$F$6:$I$381,3,FALSE),"")</f>
        <v/>
      </c>
      <c r="CD245" s="59" t="str">
        <f>IFERROR(VLOOKUP(CB245,'Open Invoices'!$D$1:$E$3000,2,FALSE),"")</f>
        <v/>
      </c>
      <c r="CG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</row>
    <row r="246" spans="1:109">
      <c r="A246" s="115">
        <v>252</v>
      </c>
      <c r="B246" s="2" t="s">
        <v>1774</v>
      </c>
      <c r="C246" s="2" t="s">
        <v>510</v>
      </c>
      <c r="D246" s="2" t="s">
        <v>505</v>
      </c>
      <c r="E246" s="96" t="s">
        <v>506</v>
      </c>
      <c r="F246" s="2" t="s">
        <v>50</v>
      </c>
      <c r="G246" s="101"/>
      <c r="H246" s="21" t="str">
        <f>IFERROR(VLOOKUP($E246,'Wayne Master'!$B$1:$C$315,2,FALSE),"not on master")</f>
        <v>not on master</v>
      </c>
      <c r="I246" s="11" t="s">
        <v>1811</v>
      </c>
      <c r="J246" s="3">
        <v>42270</v>
      </c>
      <c r="K246" s="2"/>
      <c r="L246" s="2" t="s">
        <v>507</v>
      </c>
      <c r="M246" s="2" t="s">
        <v>394</v>
      </c>
      <c r="N246" s="2" t="s">
        <v>31</v>
      </c>
      <c r="O246" s="2" t="s">
        <v>382</v>
      </c>
      <c r="P246" s="4"/>
      <c r="Q246" s="4"/>
      <c r="R246" s="4"/>
      <c r="S246" s="5"/>
      <c r="T246" s="4"/>
      <c r="U246" s="4"/>
      <c r="V246" s="4"/>
      <c r="W246" s="5"/>
      <c r="X246" s="5"/>
      <c r="Y246" s="14"/>
      <c r="Z246" s="14"/>
      <c r="AA246" s="14"/>
      <c r="AB246" s="4"/>
      <c r="AC246" s="49"/>
      <c r="AD246" s="59">
        <f>SUM(AI246,AM246,AQ246,AU246,AY246,BC246,BG246,BK246,BO246,BS246,BW246,CA246)</f>
        <v>9.0500000000000007</v>
      </c>
      <c r="AE246" s="59">
        <f>(Q246*0.0169)+(U246*0.0598)</f>
        <v>0</v>
      </c>
      <c r="AF246" s="102" t="str">
        <f>IFERROR(IFERROR(VLOOKUP($G246,'FPO034'!$J$9:$Q$196,7,FALSE),(VLOOKUP($H246,'FPO034'!$J$9:$Q$196,7,FALSE))),"No PO")</f>
        <v>No PO</v>
      </c>
      <c r="AG246" s="102" t="str">
        <f>IFERROR(IFERROR(VLOOKUP($G246,'FPO034'!$J$9:$Q$196,8,FALSE),(VLOOKUP($H246,'FPO034'!$J$9:$Q$196,8,FALSE))),"No PO")</f>
        <v>No PO</v>
      </c>
      <c r="AH246" s="102" t="str">
        <f>IF(AG246&lt;&gt;0,"No",IF(AD246&gt;AF246,"No",IF(AD246/AE246&lt;1,"--",IF(AD246/AE246&lt;1.02,"Maybe","No"))))</f>
        <v>No</v>
      </c>
      <c r="AI246" s="59" t="str">
        <f>IFERROR(VLOOKUP($E246,'Rev2 Aug 16'!$D$1:$Z$300,22,FALSE),"-")</f>
        <v>-</v>
      </c>
      <c r="AJ246" s="59" t="str">
        <f>IFERROR(VLOOKUP($E246,'Rev2 Aug 16'!$D$1:$Z$300,5,FALSE),"-")</f>
        <v>-</v>
      </c>
      <c r="AK246" s="59" t="str">
        <f>IFERROR(VLOOKUP(AJ246,'Paid Invoices'!$F$6:$I$381,3,FALSE),"")</f>
        <v/>
      </c>
      <c r="AL246" s="59" t="str">
        <f>IFERROR(VLOOKUP(AJ246,'Open Invoices'!$D$1:$E$3000,2,FALSE),"")</f>
        <v/>
      </c>
      <c r="AM246" s="59" t="str">
        <f>IFERROR(VLOOKUP($E246,'Rev2 July 16'!$D$1:$Z$300,22,FALSE),"-")</f>
        <v>-</v>
      </c>
      <c r="AN246" s="59" t="str">
        <f>IFERROR(VLOOKUP($E246,'Rev2 July 16'!$D$1:$Z$300,5,FALSE),"-")</f>
        <v>-</v>
      </c>
      <c r="AO246" s="59" t="str">
        <f>IFERROR(VLOOKUP(AN246,'Paid Invoices'!$F$6:$I$381,3,FALSE),"")</f>
        <v/>
      </c>
      <c r="AP246" s="59" t="str">
        <f>IFERROR(VLOOKUP(AN246,'Open Invoices'!$D$1:$E$3000,2,FALSE),"")</f>
        <v/>
      </c>
      <c r="AQ246" s="59" t="str">
        <f>IFERROR(VLOOKUP($E246,'Rev June 16'!$D$1:$Z$300,22,FALSE),"-")</f>
        <v>-</v>
      </c>
      <c r="AR246" s="59" t="str">
        <f>IFERROR(VLOOKUP($E246,'Rev June 16'!$D$1:$Z$300,4,FALSE),"-")</f>
        <v>-</v>
      </c>
      <c r="AS246" s="59" t="str">
        <f>IFERROR(VLOOKUP(AR246,'Paid Invoices'!$F$6:$I$381,3,FALSE),"")</f>
        <v/>
      </c>
      <c r="AT246" s="59" t="str">
        <f>IFERROR(VLOOKUP(AR246,'Open Invoices'!$D$1:$E$3000,2,FALSE),"")</f>
        <v/>
      </c>
      <c r="AU246" s="59" t="str">
        <f>IFERROR(VLOOKUP($E246,'May 2016'!$D$1:$Z$300,22,FALSE),"-")</f>
        <v>-</v>
      </c>
      <c r="AV246" s="59" t="str">
        <f>IFERROR(VLOOKUP($E246,'May 2016'!$D$1:$Z$300,4,FALSE),"-")</f>
        <v>-</v>
      </c>
      <c r="AW246" s="59" t="str">
        <f>IFERROR(VLOOKUP(AV246,'Paid Invoices'!$F$6:$I$381,3,FALSE),"")</f>
        <v/>
      </c>
      <c r="AX246" s="59" t="str">
        <f>IFERROR(VLOOKUP(AV246,'Open Invoices'!$D$1:$E$3000,2,FALSE),"")</f>
        <v/>
      </c>
      <c r="AY246" s="59" t="str">
        <f>IFERROR(VLOOKUP($E246,'Apr 2016'!$D$1:$Z$300,22,FALSE),"-")</f>
        <v>-</v>
      </c>
      <c r="AZ246" s="59" t="str">
        <f>IFERROR(VLOOKUP($E246,'Apr 2016'!$D$1:$Z$300,4,FALSE),"-")</f>
        <v>-</v>
      </c>
      <c r="BA246" s="59" t="str">
        <f>IFERROR(VLOOKUP(AZ246,'Paid Invoices'!$F$6:$I$381,3,FALSE),"")</f>
        <v/>
      </c>
      <c r="BB246" s="59" t="str">
        <f>IFERROR(VLOOKUP(AZ246,'Open Invoices'!$D$1:$E$3000,2,FALSE),"")</f>
        <v/>
      </c>
      <c r="BC246" s="59" t="str">
        <f>IFERROR(VLOOKUP($E246,'Mar 2016'!$D$1:$Z$300,22,FALSE),"-")</f>
        <v>-</v>
      </c>
      <c r="BD246" s="59" t="str">
        <f>IFERROR(VLOOKUP($E246,'Mar 2016'!$D$1:$Z$300,4,FALSE),"-")</f>
        <v>-</v>
      </c>
      <c r="BE246" s="59" t="str">
        <f>IFERROR(VLOOKUP(BD246,'Paid Invoices'!$F$6:$I$381,3,FALSE),"")</f>
        <v/>
      </c>
      <c r="BF246" s="59" t="str">
        <f>IFERROR(VLOOKUP(BD246,'Open Invoices'!$D$1:$E$3000,2,FALSE),"")</f>
        <v/>
      </c>
      <c r="BG246" s="59">
        <f>IFERROR(VLOOKUP($E246,'Feb 2016'!$D$1:$Z$300,22,FALSE),"-")</f>
        <v>2.75</v>
      </c>
      <c r="BH246" s="59" t="str">
        <f>IFERROR(VLOOKUP($E246,'Feb 2016'!$D$1:$Z$300,4,FALSE),"-")</f>
        <v>WAY2001B6A</v>
      </c>
      <c r="BI246" s="59" t="str">
        <f>IFERROR(VLOOKUP(BH246,'Paid Invoices'!$F$6:$I$381,3,FALSE),"")</f>
        <v/>
      </c>
      <c r="BJ246" s="59" t="str">
        <f>IFERROR(VLOOKUP(BH246,'Open Invoices'!$D$1:$E$3000,2,FALSE),"")</f>
        <v/>
      </c>
      <c r="BK246" s="59">
        <f>IFERROR(VLOOKUP($E246,'Jan 2016'!$D$1:$Z$300,22,FALSE),"-")</f>
        <v>1.69</v>
      </c>
      <c r="BL246" s="59" t="str">
        <f>IFERROR(VLOOKUP($E246,'Jan 2016'!$D$1:$Z$300,4,FALSE),"-")</f>
        <v>WAY2001A6A</v>
      </c>
      <c r="BM246" s="59" t="str">
        <f>IFERROR(VLOOKUP(BL246,'Paid Invoices'!$F$6:$I$381,3,FALSE),"")</f>
        <v/>
      </c>
      <c r="BN246" s="59" t="str">
        <f>IFERROR(VLOOKUP(BL246,'Open Invoices'!$D$1:$E$3000,2,FALSE),"")</f>
        <v/>
      </c>
      <c r="BO246" s="59">
        <f>IFERROR(VLOOKUP($E246,'Dec 2015'!$D$1:$Z$300,22,FALSE),"-")</f>
        <v>4.6100000000000003</v>
      </c>
      <c r="BP246" s="59" t="str">
        <f>IFERROR(VLOOKUP($E246,'Dec 2015'!$D$1:$Z$300,4,FALSE),"-")</f>
        <v>WAY2001L5A</v>
      </c>
      <c r="BQ246" s="59" t="str">
        <f>IFERROR(VLOOKUP(BP246,'Paid Invoices'!$F$6:$I$381,3,FALSE),"")</f>
        <v/>
      </c>
      <c r="BR246" s="59" t="str">
        <f>IFERROR(VLOOKUP(BP246,'Open Invoices'!$D$1:$E$3000,2,FALSE),"")</f>
        <v/>
      </c>
      <c r="BS246" s="59" t="str">
        <f>IFERROR(VLOOKUP($E246,'Nov 2015'!$D$1:$Z$300,22,FALSE),"-")</f>
        <v>-</v>
      </c>
      <c r="BT246" s="59" t="str">
        <f>IFERROR(VLOOKUP($E246,'Nov 2015'!$D$1:$Z$300,4,FALSE),"-")</f>
        <v>-</v>
      </c>
      <c r="BU246" s="59" t="str">
        <f>IFERROR(VLOOKUP(BT246,'Paid Invoices'!$F$6:$I$381,3,FALSE),"")</f>
        <v/>
      </c>
      <c r="BV246" s="59" t="str">
        <f>IFERROR(VLOOKUP(BT246,'Open Invoices'!$D$1:$E$3000,2,FALSE),"")</f>
        <v/>
      </c>
      <c r="BW246" s="59" t="str">
        <f>IFERROR(VLOOKUP($E246,'Oct 2015'!$D$1:$Z$300,22,FALSE),"-")</f>
        <v>-</v>
      </c>
      <c r="BX246" s="59" t="str">
        <f>IFERROR(VLOOKUP($E246,'Oct 2015'!$D$1:$Z$300,4,FALSE),"-")</f>
        <v>-</v>
      </c>
      <c r="BY246" s="59" t="str">
        <f>IFERROR(VLOOKUP(BX246,'Paid Invoices'!$F$6:$I$381,3,FALSE),"")</f>
        <v/>
      </c>
      <c r="BZ246" s="59" t="str">
        <f>IFERROR(VLOOKUP(BX246,'Open Invoices'!$D$1:$E$3000,2,FALSE),"")</f>
        <v/>
      </c>
      <c r="CA246" s="59" t="str">
        <f>IFERROR(VLOOKUP($E246,'Sep 2015'!$D$1:$Z$300,22,FALSE),"-")</f>
        <v>-</v>
      </c>
      <c r="CB246" s="59" t="str">
        <f>IFERROR(VLOOKUP($E246,'Sep 2015'!$D$1:$Z$300,4,FALSE),"-")</f>
        <v>-</v>
      </c>
      <c r="CC246" s="59" t="str">
        <f>IFERROR(VLOOKUP(CB246,'Paid Invoices'!$F$6:$I$381,3,FALSE),"")</f>
        <v/>
      </c>
      <c r="CD246" s="59" t="str">
        <f>IFERROR(VLOOKUP(CB246,'Open Invoices'!$D$1:$E$3000,2,FALSE),"")</f>
        <v/>
      </c>
      <c r="CG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</row>
    <row r="247" spans="1:109">
      <c r="A247" s="115">
        <v>253</v>
      </c>
      <c r="B247" s="2" t="s">
        <v>1774</v>
      </c>
      <c r="C247" s="2" t="s">
        <v>510</v>
      </c>
      <c r="D247" s="2" t="s">
        <v>505</v>
      </c>
      <c r="E247" s="96" t="s">
        <v>508</v>
      </c>
      <c r="F247" s="2" t="s">
        <v>50</v>
      </c>
      <c r="G247" s="101"/>
      <c r="H247" s="21" t="str">
        <f>IFERROR(VLOOKUP($E247,'Wayne Master'!$B$1:$C$315,2,FALSE),"not on master")</f>
        <v>not on master</v>
      </c>
      <c r="I247" s="11" t="s">
        <v>1811</v>
      </c>
      <c r="J247" s="3">
        <v>42271</v>
      </c>
      <c r="K247" s="2"/>
      <c r="L247" s="2" t="s">
        <v>507</v>
      </c>
      <c r="M247" s="2" t="s">
        <v>394</v>
      </c>
      <c r="N247" s="2" t="s">
        <v>31</v>
      </c>
      <c r="O247" s="2" t="s">
        <v>382</v>
      </c>
      <c r="P247" s="4"/>
      <c r="Q247" s="4"/>
      <c r="R247" s="4"/>
      <c r="S247" s="5"/>
      <c r="T247" s="4"/>
      <c r="U247" s="4"/>
      <c r="V247" s="4"/>
      <c r="W247" s="5"/>
      <c r="X247" s="5"/>
      <c r="Y247" s="14"/>
      <c r="Z247" s="14"/>
      <c r="AA247" s="14"/>
      <c r="AB247" s="4"/>
      <c r="AC247" s="49"/>
      <c r="AD247" s="59">
        <f>SUM(AI247,AM247,AQ247,AU247,AY247,BC247,BG247,BK247,BO247,BS247,BW247,CA247)</f>
        <v>178.25</v>
      </c>
      <c r="AE247" s="59">
        <f>(Q247*0.0169)+(U247*0.0598)</f>
        <v>0</v>
      </c>
      <c r="AF247" s="102" t="str">
        <f>IFERROR(IFERROR(VLOOKUP($G247,'FPO034'!$J$9:$Q$196,7,FALSE),(VLOOKUP($H247,'FPO034'!$J$9:$Q$196,7,FALSE))),"No PO")</f>
        <v>No PO</v>
      </c>
      <c r="AG247" s="102" t="str">
        <f>IFERROR(IFERROR(VLOOKUP($G247,'FPO034'!$J$9:$Q$196,8,FALSE),(VLOOKUP($H247,'FPO034'!$J$9:$Q$196,8,FALSE))),"No PO")</f>
        <v>No PO</v>
      </c>
      <c r="AH247" s="102" t="str">
        <f>IF(AG247&lt;&gt;0,"No",IF(AD247&gt;AF247,"No",IF(AD247/AE247&lt;1,"--",IF(AD247/AE247&lt;1.02,"Maybe","No"))))</f>
        <v>No</v>
      </c>
      <c r="AI247" s="59" t="str">
        <f>IFERROR(VLOOKUP($E247,'Rev2 Aug 16'!$D$1:$Z$300,22,FALSE),"-")</f>
        <v>-</v>
      </c>
      <c r="AJ247" s="59" t="str">
        <f>IFERROR(VLOOKUP($E247,'Rev2 Aug 16'!$D$1:$Z$300,5,FALSE),"-")</f>
        <v>-</v>
      </c>
      <c r="AK247" s="59" t="str">
        <f>IFERROR(VLOOKUP(AJ247,'Paid Invoices'!$F$6:$I$381,3,FALSE),"")</f>
        <v/>
      </c>
      <c r="AL247" s="59" t="str">
        <f>IFERROR(VLOOKUP(AJ247,'Open Invoices'!$D$1:$E$3000,2,FALSE),"")</f>
        <v/>
      </c>
      <c r="AM247" s="59" t="str">
        <f>IFERROR(VLOOKUP($E247,'Rev2 July 16'!$D$1:$Z$300,22,FALSE),"-")</f>
        <v>-</v>
      </c>
      <c r="AN247" s="59" t="str">
        <f>IFERROR(VLOOKUP($E247,'Rev2 July 16'!$D$1:$Z$300,5,FALSE),"-")</f>
        <v>-</v>
      </c>
      <c r="AO247" s="59" t="str">
        <f>IFERROR(VLOOKUP(AN247,'Paid Invoices'!$F$6:$I$381,3,FALSE),"")</f>
        <v/>
      </c>
      <c r="AP247" s="59" t="str">
        <f>IFERROR(VLOOKUP(AN247,'Open Invoices'!$D$1:$E$3000,2,FALSE),"")</f>
        <v/>
      </c>
      <c r="AQ247" s="59" t="str">
        <f>IFERROR(VLOOKUP($E247,'Rev June 16'!$D$1:$Z$300,22,FALSE),"-")</f>
        <v>-</v>
      </c>
      <c r="AR247" s="59" t="str">
        <f>IFERROR(VLOOKUP($E247,'Rev June 16'!$D$1:$Z$300,4,FALSE),"-")</f>
        <v>-</v>
      </c>
      <c r="AS247" s="59" t="str">
        <f>IFERROR(VLOOKUP(AR247,'Paid Invoices'!$F$6:$I$381,3,FALSE),"")</f>
        <v/>
      </c>
      <c r="AT247" s="59" t="str">
        <f>IFERROR(VLOOKUP(AR247,'Open Invoices'!$D$1:$E$3000,2,FALSE),"")</f>
        <v/>
      </c>
      <c r="AU247" s="59" t="str">
        <f>IFERROR(VLOOKUP($E247,'May 2016'!$D$1:$Z$300,22,FALSE),"-")</f>
        <v>-</v>
      </c>
      <c r="AV247" s="59" t="str">
        <f>IFERROR(VLOOKUP($E247,'May 2016'!$D$1:$Z$300,4,FALSE),"-")</f>
        <v>-</v>
      </c>
      <c r="AW247" s="59" t="str">
        <f>IFERROR(VLOOKUP(AV247,'Paid Invoices'!$F$6:$I$381,3,FALSE),"")</f>
        <v/>
      </c>
      <c r="AX247" s="59" t="str">
        <f>IFERROR(VLOOKUP(AV247,'Open Invoices'!$D$1:$E$3000,2,FALSE),"")</f>
        <v/>
      </c>
      <c r="AY247" s="59" t="str">
        <f>IFERROR(VLOOKUP($E247,'Apr 2016'!$D$1:$Z$300,22,FALSE),"-")</f>
        <v>-</v>
      </c>
      <c r="AZ247" s="59" t="str">
        <f>IFERROR(VLOOKUP($E247,'Apr 2016'!$D$1:$Z$300,4,FALSE),"-")</f>
        <v>-</v>
      </c>
      <c r="BA247" s="59" t="str">
        <f>IFERROR(VLOOKUP(AZ247,'Paid Invoices'!$F$6:$I$381,3,FALSE),"")</f>
        <v/>
      </c>
      <c r="BB247" s="59" t="str">
        <f>IFERROR(VLOOKUP(AZ247,'Open Invoices'!$D$1:$E$3000,2,FALSE),"")</f>
        <v/>
      </c>
      <c r="BC247" s="59" t="str">
        <f>IFERROR(VLOOKUP($E247,'Mar 2016'!$D$1:$Z$300,22,FALSE),"-")</f>
        <v>-</v>
      </c>
      <c r="BD247" s="59" t="str">
        <f>IFERROR(VLOOKUP($E247,'Mar 2016'!$D$1:$Z$300,4,FALSE),"-")</f>
        <v>-</v>
      </c>
      <c r="BE247" s="59" t="str">
        <f>IFERROR(VLOOKUP(BD247,'Paid Invoices'!$F$6:$I$381,3,FALSE),"")</f>
        <v/>
      </c>
      <c r="BF247" s="59" t="str">
        <f>IFERROR(VLOOKUP(BD247,'Open Invoices'!$D$1:$E$3000,2,FALSE),"")</f>
        <v/>
      </c>
      <c r="BG247" s="59">
        <f>IFERROR(VLOOKUP($E247,'Feb 2016'!$D$1:$Z$300,22,FALSE),"-")</f>
        <v>0.13</v>
      </c>
      <c r="BH247" s="59" t="str">
        <f>IFERROR(VLOOKUP($E247,'Feb 2016'!$D$1:$Z$300,4,FALSE),"-")</f>
        <v>WAY2001B6A</v>
      </c>
      <c r="BI247" s="59" t="str">
        <f>IFERROR(VLOOKUP(BH247,'Paid Invoices'!$F$6:$I$381,3,FALSE),"")</f>
        <v/>
      </c>
      <c r="BJ247" s="59" t="str">
        <f>IFERROR(VLOOKUP(BH247,'Open Invoices'!$D$1:$E$3000,2,FALSE),"")</f>
        <v/>
      </c>
      <c r="BK247" s="59">
        <f>IFERROR(VLOOKUP($E247,'Jan 2016'!$D$1:$Z$300,22,FALSE),"-")</f>
        <v>119.44</v>
      </c>
      <c r="BL247" s="59" t="str">
        <f>IFERROR(VLOOKUP($E247,'Jan 2016'!$D$1:$Z$300,4,FALSE),"-")</f>
        <v>WAY2001A6A</v>
      </c>
      <c r="BM247" s="59" t="str">
        <f>IFERROR(VLOOKUP(BL247,'Paid Invoices'!$F$6:$I$381,3,FALSE),"")</f>
        <v/>
      </c>
      <c r="BN247" s="59" t="str">
        <f>IFERROR(VLOOKUP(BL247,'Open Invoices'!$D$1:$E$3000,2,FALSE),"")</f>
        <v/>
      </c>
      <c r="BO247" s="59">
        <f>IFERROR(VLOOKUP($E247,'Dec 2015'!$D$1:$Z$300,22,FALSE),"-")</f>
        <v>58.68</v>
      </c>
      <c r="BP247" s="59" t="str">
        <f>IFERROR(VLOOKUP($E247,'Dec 2015'!$D$1:$Z$300,4,FALSE),"-")</f>
        <v>WAY2001L5A</v>
      </c>
      <c r="BQ247" s="59" t="str">
        <f>IFERROR(VLOOKUP(BP247,'Paid Invoices'!$F$6:$I$381,3,FALSE),"")</f>
        <v/>
      </c>
      <c r="BR247" s="59" t="str">
        <f>IFERROR(VLOOKUP(BP247,'Open Invoices'!$D$1:$E$3000,2,FALSE),"")</f>
        <v/>
      </c>
      <c r="BS247" s="59" t="str">
        <f>IFERROR(VLOOKUP($E247,'Nov 2015'!$D$1:$Z$300,22,FALSE),"-")</f>
        <v>-</v>
      </c>
      <c r="BT247" s="59" t="str">
        <f>IFERROR(VLOOKUP($E247,'Nov 2015'!$D$1:$Z$300,4,FALSE),"-")</f>
        <v>-</v>
      </c>
      <c r="BU247" s="59" t="str">
        <f>IFERROR(VLOOKUP(BT247,'Paid Invoices'!$F$6:$I$381,3,FALSE),"")</f>
        <v/>
      </c>
      <c r="BV247" s="59" t="str">
        <f>IFERROR(VLOOKUP(BT247,'Open Invoices'!$D$1:$E$3000,2,FALSE),"")</f>
        <v/>
      </c>
      <c r="BW247" s="59" t="str">
        <f>IFERROR(VLOOKUP($E247,'Oct 2015'!$D$1:$Z$300,22,FALSE),"-")</f>
        <v>-</v>
      </c>
      <c r="BX247" s="59" t="str">
        <f>IFERROR(VLOOKUP($E247,'Oct 2015'!$D$1:$Z$300,4,FALSE),"-")</f>
        <v>-</v>
      </c>
      <c r="BY247" s="59" t="str">
        <f>IFERROR(VLOOKUP(BX247,'Paid Invoices'!$F$6:$I$381,3,FALSE),"")</f>
        <v/>
      </c>
      <c r="BZ247" s="59" t="str">
        <f>IFERROR(VLOOKUP(BX247,'Open Invoices'!$D$1:$E$3000,2,FALSE),"")</f>
        <v/>
      </c>
      <c r="CA247" s="59" t="str">
        <f>IFERROR(VLOOKUP($E247,'Sep 2015'!$D$1:$Z$300,22,FALSE),"-")</f>
        <v>-</v>
      </c>
      <c r="CB247" s="59" t="str">
        <f>IFERROR(VLOOKUP($E247,'Sep 2015'!$D$1:$Z$300,4,FALSE),"-")</f>
        <v>-</v>
      </c>
      <c r="CC247" s="59" t="str">
        <f>IFERROR(VLOOKUP(CB247,'Paid Invoices'!$F$6:$I$381,3,FALSE),"")</f>
        <v/>
      </c>
      <c r="CD247" s="59" t="str">
        <f>IFERROR(VLOOKUP(CB247,'Open Invoices'!$D$1:$E$3000,2,FALSE),"")</f>
        <v/>
      </c>
      <c r="CG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</row>
    <row r="248" spans="1:109">
      <c r="A248" s="115">
        <v>259</v>
      </c>
      <c r="B248" s="2" t="s">
        <v>444</v>
      </c>
      <c r="C248" s="2" t="s">
        <v>24</v>
      </c>
      <c r="D248" s="2" t="s">
        <v>94</v>
      </c>
      <c r="E248" s="2" t="s">
        <v>487</v>
      </c>
      <c r="F248" s="2" t="s">
        <v>421</v>
      </c>
      <c r="G248" s="21" t="s">
        <v>1205</v>
      </c>
      <c r="H248" s="21" t="str">
        <f>IFERROR(VLOOKUP($E248,'Wayne Master'!$B$1:$C$315,2,FALSE),"not on master")</f>
        <v>not on master</v>
      </c>
      <c r="I248" s="11" t="s">
        <v>467</v>
      </c>
      <c r="J248" s="3"/>
      <c r="K248" s="2" t="s">
        <v>94</v>
      </c>
      <c r="L248" s="2" t="s">
        <v>431</v>
      </c>
      <c r="M248" s="2" t="s">
        <v>394</v>
      </c>
      <c r="N248" s="2" t="s">
        <v>31</v>
      </c>
      <c r="O248" s="2" t="s">
        <v>382</v>
      </c>
      <c r="P248" s="4"/>
      <c r="Q248" s="4"/>
      <c r="R248" s="4"/>
      <c r="S248" s="5"/>
      <c r="T248" s="4"/>
      <c r="U248" s="4"/>
      <c r="V248" s="4"/>
      <c r="W248" s="5"/>
      <c r="X248" s="5"/>
      <c r="Y248" s="14"/>
      <c r="Z248" s="14"/>
      <c r="AA248" s="14"/>
      <c r="AB248" s="4"/>
      <c r="AC248" s="49"/>
      <c r="AD248" s="59">
        <f>SUM(AI248,AM248,AQ248,AU248,AY248,BC248,BG248,BK248,BO248,BS248,BW248,CA248)</f>
        <v>347</v>
      </c>
      <c r="AE248" s="59">
        <f>(Q248*0.0169)+(U248*0.0598)</f>
        <v>0</v>
      </c>
      <c r="AF248" s="102" t="str">
        <f>IFERROR(IFERROR(VLOOKUP($G248,'FPO034'!$J$9:$Q$196,7,FALSE),(VLOOKUP($H248,'FPO034'!$J$9:$Q$196,7,FALSE))),"No PO")</f>
        <v>No PO</v>
      </c>
      <c r="AG248" s="102" t="str">
        <f>IFERROR(IFERROR(VLOOKUP($G248,'FPO034'!$J$9:$Q$196,8,FALSE),(VLOOKUP($H248,'FPO034'!$J$9:$Q$196,8,FALSE))),"No PO")</f>
        <v>No PO</v>
      </c>
      <c r="AH248" s="102" t="str">
        <f>IF(AG248&lt;&gt;0,"No",IF(AD248&gt;AF248,"No",IF(AD248/AE248&lt;1,"--",IF(AD248/AE248&lt;1.02,"Maybe","No"))))</f>
        <v>No</v>
      </c>
      <c r="AI248" s="59" t="str">
        <f>IFERROR(VLOOKUP($E248,'Rev2 Aug 16'!$D$1:$Z$300,22,FALSE),"-")</f>
        <v>-</v>
      </c>
      <c r="AJ248" s="59" t="str">
        <f>IFERROR(VLOOKUP($E248,'Rev2 Aug 16'!$D$1:$Z$300,5,FALSE),"-")</f>
        <v>-</v>
      </c>
      <c r="AK248" s="59" t="str">
        <f>IFERROR(VLOOKUP(AJ248,'Paid Invoices'!$F$6:$I$381,3,FALSE),"")</f>
        <v/>
      </c>
      <c r="AL248" s="59" t="str">
        <f>IFERROR(VLOOKUP(AJ248,'Open Invoices'!$D$1:$E$3000,2,FALSE),"")</f>
        <v/>
      </c>
      <c r="AM248" s="59" t="str">
        <f>IFERROR(VLOOKUP($E248,'Rev2 July 16'!$D$1:$Z$300,22,FALSE),"-")</f>
        <v>-</v>
      </c>
      <c r="AN248" s="59" t="str">
        <f>IFERROR(VLOOKUP($E248,'Rev2 July 16'!$D$1:$Z$300,5,FALSE),"-")</f>
        <v>-</v>
      </c>
      <c r="AO248" s="59" t="str">
        <f>IFERROR(VLOOKUP(AN248,'Paid Invoices'!$F$6:$I$381,3,FALSE),"")</f>
        <v/>
      </c>
      <c r="AP248" s="59" t="str">
        <f>IFERROR(VLOOKUP(AN248,'Open Invoices'!$D$1:$E$3000,2,FALSE),"")</f>
        <v/>
      </c>
      <c r="AQ248" s="59" t="str">
        <f>IFERROR(VLOOKUP($E248,'Rev June 16'!$D$1:$Z$300,22,FALSE),"-")</f>
        <v>-</v>
      </c>
      <c r="AR248" s="59" t="str">
        <f>IFERROR(VLOOKUP($E248,'Rev June 16'!$D$1:$Z$300,4,FALSE),"-")</f>
        <v>-</v>
      </c>
      <c r="AS248" s="59" t="str">
        <f>IFERROR(VLOOKUP(AR248,'Paid Invoices'!$F$6:$I$381,3,FALSE),"")</f>
        <v/>
      </c>
      <c r="AT248" s="59" t="str">
        <f>IFERROR(VLOOKUP(AR248,'Open Invoices'!$D$1:$E$3000,2,FALSE),"")</f>
        <v/>
      </c>
      <c r="AU248" s="59" t="str">
        <f>IFERROR(VLOOKUP($E248,'May 2016'!$D$1:$Z$300,22,FALSE),"-")</f>
        <v>-</v>
      </c>
      <c r="AV248" s="59" t="str">
        <f>IFERROR(VLOOKUP($E248,'May 2016'!$D$1:$Z$300,4,FALSE),"-")</f>
        <v>-</v>
      </c>
      <c r="AW248" s="59" t="str">
        <f>IFERROR(VLOOKUP(AV248,'Paid Invoices'!$F$6:$I$381,3,FALSE),"")</f>
        <v/>
      </c>
      <c r="AX248" s="59" t="str">
        <f>IFERROR(VLOOKUP(AV248,'Open Invoices'!$D$1:$E$3000,2,FALSE),"")</f>
        <v/>
      </c>
      <c r="AY248" s="59" t="str">
        <f>IFERROR(VLOOKUP($E248,'Apr 2016'!$D$1:$Z$300,22,FALSE),"-")</f>
        <v>-</v>
      </c>
      <c r="AZ248" s="59" t="str">
        <f>IFERROR(VLOOKUP($E248,'Apr 2016'!$D$1:$Z$300,4,FALSE),"-")</f>
        <v>-</v>
      </c>
      <c r="BA248" s="59" t="str">
        <f>IFERROR(VLOOKUP(AZ248,'Paid Invoices'!$F$6:$I$381,3,FALSE),"")</f>
        <v/>
      </c>
      <c r="BB248" s="59" t="str">
        <f>IFERROR(VLOOKUP(AZ248,'Open Invoices'!$D$1:$E$3000,2,FALSE),"")</f>
        <v/>
      </c>
      <c r="BC248" s="59" t="str">
        <f>IFERROR(VLOOKUP($E248,'Mar 2016'!$D$1:$Z$300,22,FALSE),"-")</f>
        <v>-</v>
      </c>
      <c r="BD248" s="59" t="str">
        <f>IFERROR(VLOOKUP($E248,'Mar 2016'!$D$1:$Z$300,4,FALSE),"-")</f>
        <v>-</v>
      </c>
      <c r="BE248" s="59" t="str">
        <f>IFERROR(VLOOKUP(BD248,'Paid Invoices'!$F$6:$I$381,3,FALSE),"")</f>
        <v/>
      </c>
      <c r="BF248" s="59" t="str">
        <f>IFERROR(VLOOKUP(BD248,'Open Invoices'!$D$1:$E$3000,2,FALSE),"")</f>
        <v/>
      </c>
      <c r="BG248" s="59" t="str">
        <f>IFERROR(VLOOKUP($E248,'Feb 2016'!$D$1:$Z$300,22,FALSE),"-")</f>
        <v>-</v>
      </c>
      <c r="BH248" s="59" t="str">
        <f>IFERROR(VLOOKUP($E248,'Feb 2016'!$D$1:$Z$300,4,FALSE),"-")</f>
        <v>-</v>
      </c>
      <c r="BI248" s="59" t="str">
        <f>IFERROR(VLOOKUP(BH248,'Paid Invoices'!$F$6:$I$381,3,FALSE),"")</f>
        <v/>
      </c>
      <c r="BJ248" s="59" t="str">
        <f>IFERROR(VLOOKUP(BH248,'Open Invoices'!$D$1:$E$3000,2,FALSE),"")</f>
        <v/>
      </c>
      <c r="BK248" s="59" t="str">
        <f>IFERROR(VLOOKUP($E248,'Jan 2016'!$D$1:$Z$300,22,FALSE),"-")</f>
        <v>-</v>
      </c>
      <c r="BL248" s="59" t="str">
        <f>IFERROR(VLOOKUP($E248,'Jan 2016'!$D$1:$Z$300,4,FALSE),"-")</f>
        <v>-</v>
      </c>
      <c r="BM248" s="59" t="str">
        <f>IFERROR(VLOOKUP(BL248,'Paid Invoices'!$F$6:$I$381,3,FALSE),"")</f>
        <v/>
      </c>
      <c r="BN248" s="59" t="str">
        <f>IFERROR(VLOOKUP(BL248,'Open Invoices'!$D$1:$E$3000,2,FALSE),"")</f>
        <v/>
      </c>
      <c r="BO248" s="59" t="str">
        <f>IFERROR(VLOOKUP($E248,'Dec 2015'!$D$1:$Z$300,22,FALSE),"-")</f>
        <v>-</v>
      </c>
      <c r="BP248" s="59" t="str">
        <f>IFERROR(VLOOKUP($E248,'Dec 2015'!$D$1:$Z$300,4,FALSE),"-")</f>
        <v>-</v>
      </c>
      <c r="BQ248" s="59" t="str">
        <f>IFERROR(VLOOKUP(BP248,'Paid Invoices'!$F$6:$I$381,3,FALSE),"")</f>
        <v/>
      </c>
      <c r="BR248" s="59" t="str">
        <f>IFERROR(VLOOKUP(BP248,'Open Invoices'!$D$1:$E$3000,2,FALSE),"")</f>
        <v/>
      </c>
      <c r="BS248" s="59">
        <f>IFERROR(VLOOKUP($E248,'Nov 2015'!$D$1:$Z$300,22,FALSE),"-")</f>
        <v>347</v>
      </c>
      <c r="BT248" s="59" t="str">
        <f>IFERROR(VLOOKUP($E248,'Nov 2015'!$D$1:$Z$300,4,FALSE),"-")</f>
        <v>WAY2001K5A</v>
      </c>
      <c r="BU248" s="59" t="str">
        <f>IFERROR(VLOOKUP(BT248,'Paid Invoices'!$F$6:$I$381,3,FALSE),"")</f>
        <v/>
      </c>
      <c r="BV248" s="59" t="str">
        <f>IFERROR(VLOOKUP(BT248,'Open Invoices'!$D$1:$E$3000,2,FALSE),"")</f>
        <v/>
      </c>
      <c r="BW248" s="59" t="str">
        <f>IFERROR(VLOOKUP($E248,'Oct 2015'!$D$1:$Z$300,22,FALSE),"-")</f>
        <v>-</v>
      </c>
      <c r="BX248" s="59" t="str">
        <f>IFERROR(VLOOKUP($E248,'Oct 2015'!$D$1:$Z$300,4,FALSE),"-")</f>
        <v>-</v>
      </c>
      <c r="BY248" s="59" t="str">
        <f>IFERROR(VLOOKUP(BX248,'Paid Invoices'!$F$6:$I$381,3,FALSE),"")</f>
        <v/>
      </c>
      <c r="BZ248" s="59" t="str">
        <f>IFERROR(VLOOKUP(BX248,'Open Invoices'!$D$1:$E$3000,2,FALSE),"")</f>
        <v/>
      </c>
      <c r="CA248" s="59" t="str">
        <f>IFERROR(VLOOKUP($E248,'Sep 2015'!$D$1:$Z$300,22,FALSE),"-")</f>
        <v>-</v>
      </c>
      <c r="CB248" s="59" t="str">
        <f>IFERROR(VLOOKUP($E248,'Sep 2015'!$D$1:$Z$300,4,FALSE),"-")</f>
        <v>-</v>
      </c>
      <c r="CC248" s="59" t="str">
        <f>IFERROR(VLOOKUP(CB248,'Paid Invoices'!$F$6:$I$381,3,FALSE),"")</f>
        <v/>
      </c>
      <c r="CD248" s="59" t="str">
        <f>IFERROR(VLOOKUP(CB248,'Open Invoices'!$D$1:$E$3000,2,FALSE),"")</f>
        <v/>
      </c>
      <c r="CG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</row>
    <row r="249" spans="1:109">
      <c r="A249" s="115">
        <v>260</v>
      </c>
      <c r="B249" s="2" t="s">
        <v>444</v>
      </c>
      <c r="C249" s="2" t="s">
        <v>24</v>
      </c>
      <c r="D249" s="2" t="s">
        <v>94</v>
      </c>
      <c r="E249" s="2" t="s">
        <v>488</v>
      </c>
      <c r="F249" s="2" t="s">
        <v>421</v>
      </c>
      <c r="G249" s="21" t="s">
        <v>1205</v>
      </c>
      <c r="H249" s="21" t="str">
        <f>IFERROR(VLOOKUP($E249,'Wayne Master'!$B$1:$C$315,2,FALSE),"not on master")</f>
        <v>not on master</v>
      </c>
      <c r="I249" s="11" t="s">
        <v>467</v>
      </c>
      <c r="J249" s="3"/>
      <c r="K249" s="2" t="s">
        <v>94</v>
      </c>
      <c r="L249" s="2" t="s">
        <v>431</v>
      </c>
      <c r="M249" s="2" t="s">
        <v>394</v>
      </c>
      <c r="N249" s="2" t="s">
        <v>31</v>
      </c>
      <c r="O249" s="2" t="s">
        <v>382</v>
      </c>
      <c r="P249" s="4"/>
      <c r="Q249" s="4"/>
      <c r="R249" s="4"/>
      <c r="S249" s="5"/>
      <c r="T249" s="4"/>
      <c r="U249" s="4"/>
      <c r="V249" s="4"/>
      <c r="W249" s="5"/>
      <c r="X249" s="5"/>
      <c r="Y249" s="14"/>
      <c r="Z249" s="14"/>
      <c r="AA249" s="14"/>
      <c r="AB249" s="4"/>
      <c r="AC249" s="49"/>
      <c r="AD249" s="59">
        <f>SUM(AI249,AM249,AQ249,AU249,AY249,BC249,BG249,BK249,BO249,BS249,BW249,CA249)</f>
        <v>347</v>
      </c>
      <c r="AE249" s="59">
        <f>(Q249*0.0169)+(U249*0.0598)</f>
        <v>0</v>
      </c>
      <c r="AF249" s="102" t="str">
        <f>IFERROR(IFERROR(VLOOKUP($G249,'FPO034'!$J$9:$Q$196,7,FALSE),(VLOOKUP($H249,'FPO034'!$J$9:$Q$196,7,FALSE))),"No PO")</f>
        <v>No PO</v>
      </c>
      <c r="AG249" s="102" t="str">
        <f>IFERROR(IFERROR(VLOOKUP($G249,'FPO034'!$J$9:$Q$196,8,FALSE),(VLOOKUP($H249,'FPO034'!$J$9:$Q$196,8,FALSE))),"No PO")</f>
        <v>No PO</v>
      </c>
      <c r="AH249" s="102" t="str">
        <f>IF(AG249&lt;&gt;0,"No",IF(AD249&gt;AF249,"No",IF(AD249/AE249&lt;1,"--",IF(AD249/AE249&lt;1.02,"Maybe","No"))))</f>
        <v>No</v>
      </c>
      <c r="AI249" s="59" t="str">
        <f>IFERROR(VLOOKUP($E249,'Rev2 Aug 16'!$D$1:$Z$300,22,FALSE),"-")</f>
        <v>-</v>
      </c>
      <c r="AJ249" s="59" t="str">
        <f>IFERROR(VLOOKUP($E249,'Rev2 Aug 16'!$D$1:$Z$300,5,FALSE),"-")</f>
        <v>-</v>
      </c>
      <c r="AK249" s="59" t="str">
        <f>IFERROR(VLOOKUP(AJ249,'Paid Invoices'!$F$6:$I$381,3,FALSE),"")</f>
        <v/>
      </c>
      <c r="AL249" s="59" t="str">
        <f>IFERROR(VLOOKUP(AJ249,'Open Invoices'!$D$1:$E$3000,2,FALSE),"")</f>
        <v/>
      </c>
      <c r="AM249" s="59" t="str">
        <f>IFERROR(VLOOKUP($E249,'Rev2 July 16'!$D$1:$Z$300,22,FALSE),"-")</f>
        <v>-</v>
      </c>
      <c r="AN249" s="59" t="str">
        <f>IFERROR(VLOOKUP($E249,'Rev2 July 16'!$D$1:$Z$300,5,FALSE),"-")</f>
        <v>-</v>
      </c>
      <c r="AO249" s="59" t="str">
        <f>IFERROR(VLOOKUP(AN249,'Paid Invoices'!$F$6:$I$381,3,FALSE),"")</f>
        <v/>
      </c>
      <c r="AP249" s="59" t="str">
        <f>IFERROR(VLOOKUP(AN249,'Open Invoices'!$D$1:$E$3000,2,FALSE),"")</f>
        <v/>
      </c>
      <c r="AQ249" s="59" t="str">
        <f>IFERROR(VLOOKUP($E249,'Rev June 16'!$D$1:$Z$300,22,FALSE),"-")</f>
        <v>-</v>
      </c>
      <c r="AR249" s="59" t="str">
        <f>IFERROR(VLOOKUP($E249,'Rev June 16'!$D$1:$Z$300,4,FALSE),"-")</f>
        <v>-</v>
      </c>
      <c r="AS249" s="59" t="str">
        <f>IFERROR(VLOOKUP(AR249,'Paid Invoices'!$F$6:$I$381,3,FALSE),"")</f>
        <v/>
      </c>
      <c r="AT249" s="59" t="str">
        <f>IFERROR(VLOOKUP(AR249,'Open Invoices'!$D$1:$E$3000,2,FALSE),"")</f>
        <v/>
      </c>
      <c r="AU249" s="59" t="str">
        <f>IFERROR(VLOOKUP($E249,'May 2016'!$D$1:$Z$300,22,FALSE),"-")</f>
        <v>-</v>
      </c>
      <c r="AV249" s="59" t="str">
        <f>IFERROR(VLOOKUP($E249,'May 2016'!$D$1:$Z$300,4,FALSE),"-")</f>
        <v>-</v>
      </c>
      <c r="AW249" s="59" t="str">
        <f>IFERROR(VLOOKUP(AV249,'Paid Invoices'!$F$6:$I$381,3,FALSE),"")</f>
        <v/>
      </c>
      <c r="AX249" s="59" t="str">
        <f>IFERROR(VLOOKUP(AV249,'Open Invoices'!$D$1:$E$3000,2,FALSE),"")</f>
        <v/>
      </c>
      <c r="AY249" s="59" t="str">
        <f>IFERROR(VLOOKUP($E249,'Apr 2016'!$D$1:$Z$300,22,FALSE),"-")</f>
        <v>-</v>
      </c>
      <c r="AZ249" s="59" t="str">
        <f>IFERROR(VLOOKUP($E249,'Apr 2016'!$D$1:$Z$300,4,FALSE),"-")</f>
        <v>-</v>
      </c>
      <c r="BA249" s="59" t="str">
        <f>IFERROR(VLOOKUP(AZ249,'Paid Invoices'!$F$6:$I$381,3,FALSE),"")</f>
        <v/>
      </c>
      <c r="BB249" s="59" t="str">
        <f>IFERROR(VLOOKUP(AZ249,'Open Invoices'!$D$1:$E$3000,2,FALSE),"")</f>
        <v/>
      </c>
      <c r="BC249" s="59" t="str">
        <f>IFERROR(VLOOKUP($E249,'Mar 2016'!$D$1:$Z$300,22,FALSE),"-")</f>
        <v>-</v>
      </c>
      <c r="BD249" s="59" t="str">
        <f>IFERROR(VLOOKUP($E249,'Mar 2016'!$D$1:$Z$300,4,FALSE),"-")</f>
        <v>-</v>
      </c>
      <c r="BE249" s="59" t="str">
        <f>IFERROR(VLOOKUP(BD249,'Paid Invoices'!$F$6:$I$381,3,FALSE),"")</f>
        <v/>
      </c>
      <c r="BF249" s="59" t="str">
        <f>IFERROR(VLOOKUP(BD249,'Open Invoices'!$D$1:$E$3000,2,FALSE),"")</f>
        <v/>
      </c>
      <c r="BG249" s="59" t="str">
        <f>IFERROR(VLOOKUP($E249,'Feb 2016'!$D$1:$Z$300,22,FALSE),"-")</f>
        <v>-</v>
      </c>
      <c r="BH249" s="59" t="str">
        <f>IFERROR(VLOOKUP($E249,'Feb 2016'!$D$1:$Z$300,4,FALSE),"-")</f>
        <v>-</v>
      </c>
      <c r="BI249" s="59" t="str">
        <f>IFERROR(VLOOKUP(BH249,'Paid Invoices'!$F$6:$I$381,3,FALSE),"")</f>
        <v/>
      </c>
      <c r="BJ249" s="59" t="str">
        <f>IFERROR(VLOOKUP(BH249,'Open Invoices'!$D$1:$E$3000,2,FALSE),"")</f>
        <v/>
      </c>
      <c r="BK249" s="59" t="str">
        <f>IFERROR(VLOOKUP($E249,'Jan 2016'!$D$1:$Z$300,22,FALSE),"-")</f>
        <v>-</v>
      </c>
      <c r="BL249" s="59" t="str">
        <f>IFERROR(VLOOKUP($E249,'Jan 2016'!$D$1:$Z$300,4,FALSE),"-")</f>
        <v>-</v>
      </c>
      <c r="BM249" s="59" t="str">
        <f>IFERROR(VLOOKUP(BL249,'Paid Invoices'!$F$6:$I$381,3,FALSE),"")</f>
        <v/>
      </c>
      <c r="BN249" s="59" t="str">
        <f>IFERROR(VLOOKUP(BL249,'Open Invoices'!$D$1:$E$3000,2,FALSE),"")</f>
        <v/>
      </c>
      <c r="BO249" s="59" t="str">
        <f>IFERROR(VLOOKUP($E249,'Dec 2015'!$D$1:$Z$300,22,FALSE),"-")</f>
        <v>-</v>
      </c>
      <c r="BP249" s="59" t="str">
        <f>IFERROR(VLOOKUP($E249,'Dec 2015'!$D$1:$Z$300,4,FALSE),"-")</f>
        <v>-</v>
      </c>
      <c r="BQ249" s="59" t="str">
        <f>IFERROR(VLOOKUP(BP249,'Paid Invoices'!$F$6:$I$381,3,FALSE),"")</f>
        <v/>
      </c>
      <c r="BR249" s="59" t="str">
        <f>IFERROR(VLOOKUP(BP249,'Open Invoices'!$D$1:$E$3000,2,FALSE),"")</f>
        <v/>
      </c>
      <c r="BS249" s="59">
        <f>IFERROR(VLOOKUP($E249,'Nov 2015'!$D$1:$Z$300,22,FALSE),"-")</f>
        <v>347</v>
      </c>
      <c r="BT249" s="59" t="str">
        <f>IFERROR(VLOOKUP($E249,'Nov 2015'!$D$1:$Z$300,4,FALSE),"-")</f>
        <v>WAY2001K5A</v>
      </c>
      <c r="BU249" s="59" t="str">
        <f>IFERROR(VLOOKUP(BT249,'Paid Invoices'!$F$6:$I$381,3,FALSE),"")</f>
        <v/>
      </c>
      <c r="BV249" s="59" t="str">
        <f>IFERROR(VLOOKUP(BT249,'Open Invoices'!$D$1:$E$3000,2,FALSE),"")</f>
        <v/>
      </c>
      <c r="BW249" s="59" t="str">
        <f>IFERROR(VLOOKUP($E249,'Oct 2015'!$D$1:$Z$300,22,FALSE),"-")</f>
        <v>-</v>
      </c>
      <c r="BX249" s="59" t="str">
        <f>IFERROR(VLOOKUP($E249,'Oct 2015'!$D$1:$Z$300,4,FALSE),"-")</f>
        <v>-</v>
      </c>
      <c r="BY249" s="59" t="str">
        <f>IFERROR(VLOOKUP(BX249,'Paid Invoices'!$F$6:$I$381,3,FALSE),"")</f>
        <v/>
      </c>
      <c r="BZ249" s="59" t="str">
        <f>IFERROR(VLOOKUP(BX249,'Open Invoices'!$D$1:$E$3000,2,FALSE),"")</f>
        <v/>
      </c>
      <c r="CA249" s="59" t="str">
        <f>IFERROR(VLOOKUP($E249,'Sep 2015'!$D$1:$Z$300,22,FALSE),"-")</f>
        <v>-</v>
      </c>
      <c r="CB249" s="59" t="str">
        <f>IFERROR(VLOOKUP($E249,'Sep 2015'!$D$1:$Z$300,4,FALSE),"-")</f>
        <v>-</v>
      </c>
      <c r="CC249" s="59" t="str">
        <f>IFERROR(VLOOKUP(CB249,'Paid Invoices'!$F$6:$I$381,3,FALSE),"")</f>
        <v/>
      </c>
      <c r="CD249" s="59" t="str">
        <f>IFERROR(VLOOKUP(CB249,'Open Invoices'!$D$1:$E$3000,2,FALSE),"")</f>
        <v/>
      </c>
      <c r="CG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</row>
    <row r="250" spans="1:109">
      <c r="A250" s="115">
        <v>244</v>
      </c>
      <c r="B250" s="2" t="s">
        <v>839</v>
      </c>
      <c r="C250" s="2" t="s">
        <v>510</v>
      </c>
      <c r="D250" s="2" t="s">
        <v>503</v>
      </c>
      <c r="E250" s="2" t="s">
        <v>808</v>
      </c>
      <c r="F250" s="2" t="s">
        <v>427</v>
      </c>
      <c r="G250" s="21" t="s">
        <v>105</v>
      </c>
      <c r="H250" s="21" t="str">
        <f>IFERROR(VLOOKUP($E250,'Wayne Master'!$B$1:$C$315,2,FALSE),"not on master")</f>
        <v>P0772275</v>
      </c>
      <c r="I250" s="11" t="s">
        <v>2034</v>
      </c>
      <c r="J250" s="3">
        <v>42257</v>
      </c>
      <c r="K250" s="2" t="s">
        <v>437</v>
      </c>
      <c r="L250" s="2" t="s">
        <v>429</v>
      </c>
      <c r="M250" s="2" t="s">
        <v>30</v>
      </c>
      <c r="N250" s="2" t="s">
        <v>31</v>
      </c>
      <c r="O250" s="2" t="s">
        <v>382</v>
      </c>
      <c r="P250" s="4"/>
      <c r="Q250" s="4"/>
      <c r="R250" s="4"/>
      <c r="S250" s="5"/>
      <c r="T250" s="4"/>
      <c r="U250" s="4"/>
      <c r="V250" s="4"/>
      <c r="W250" s="5"/>
      <c r="X250" s="5"/>
      <c r="Y250" s="14"/>
      <c r="Z250" s="14"/>
      <c r="AA250" s="14"/>
      <c r="AB250" s="4"/>
      <c r="AC250" s="49" t="str">
        <f>IFERROR(IF(VLOOKUP($E250,'YTD Payable'!$E$1:$E$322,1,FALSE)=E250,"--","Find"),"Find")</f>
        <v>--</v>
      </c>
      <c r="AD250" s="59">
        <f>SUM(AI250,AM250,AQ250,AU250,AY250,BC250,BG250,BK250,BO250,BS250,BW250,CA250)</f>
        <v>14.51</v>
      </c>
      <c r="AE250" s="59">
        <f>(Q250*0.0169)+(U250*0.0598)</f>
        <v>0</v>
      </c>
      <c r="AF250" s="102">
        <f>IFERROR(IFERROR(VLOOKUP($G250,'FPO034'!$J$9:$Q$196,7,FALSE),(VLOOKUP($H250,'FPO034'!$J$9:$Q$196,7,FALSE))),"No PO")</f>
        <v>44529.24</v>
      </c>
      <c r="AG250" s="102">
        <f>IFERROR(IFERROR(VLOOKUP($G250,'FPO034'!$J$9:$Q$196,8,FALSE),(VLOOKUP($H250,'FPO034'!$J$9:$Q$196,8,FALSE))),"No PO")</f>
        <v>0</v>
      </c>
      <c r="AH250" s="102" t="e">
        <f>IF(AG250&lt;&gt;0,"No",IF(AD250&gt;AF250,"No",IF(AD250/AE250&lt;1,"--",IF(AD250/AE250&lt;1.02,"Maybe","No"))))</f>
        <v>#DIV/0!</v>
      </c>
      <c r="AI250" s="59">
        <f>IFERROR(VLOOKUP($E250,'Rev2 Aug 16'!$D$1:$Z$300,22,FALSE),"-")</f>
        <v>8.93</v>
      </c>
      <c r="AJ250" s="59" t="str">
        <f>IFERROR(VLOOKUP($E250,'Rev2 Aug 16'!$D$1:$Z$300,5,FALSE),"-")</f>
        <v>WAY2001H6BE</v>
      </c>
      <c r="AK250" s="59" t="str">
        <f>IFERROR(VLOOKUP(AJ250,'Paid Invoices'!$F$6:$I$381,3,FALSE),"")</f>
        <v/>
      </c>
      <c r="AL250" s="59" t="str">
        <f>IFERROR(VLOOKUP(AJ250,'Open Invoices'!$D$1:$E$3000,2,FALSE),"")</f>
        <v/>
      </c>
      <c r="AM250" s="59">
        <f>IFERROR(VLOOKUP($E250,'Rev2 July 16'!$D$1:$Z$300,22,FALSE),"-")</f>
        <v>5.58</v>
      </c>
      <c r="AN250" s="59" t="str">
        <f>IFERROR(VLOOKUP($E250,'Rev2 July 16'!$D$1:$Z$300,5,FALSE),"-")</f>
        <v>WAY2001G6BG</v>
      </c>
      <c r="AO250" s="59" t="str">
        <f>IFERROR(VLOOKUP(AN250,'Paid Invoices'!$F$6:$I$381,3,FALSE),"")</f>
        <v/>
      </c>
      <c r="AP250" s="59" t="str">
        <f>IFERROR(VLOOKUP(AN250,'Open Invoices'!$D$1:$E$3000,2,FALSE),"")</f>
        <v/>
      </c>
      <c r="AQ250" s="59" t="str">
        <f>IFERROR(VLOOKUP($E250,'Rev June 16'!$D$1:$Z$300,22,FALSE),"-")</f>
        <v>-</v>
      </c>
      <c r="AR250" s="59" t="str">
        <f>IFERROR(VLOOKUP($E250,'Rev June 16'!$D$1:$Z$300,4,FALSE),"-")</f>
        <v>-</v>
      </c>
      <c r="AS250" s="59" t="str">
        <f>IFERROR(VLOOKUP(AR250,'Paid Invoices'!$F$6:$I$381,3,FALSE),"")</f>
        <v/>
      </c>
      <c r="AT250" s="59" t="str">
        <f>IFERROR(VLOOKUP(AR250,'Open Invoices'!$D$1:$E$3000,2,FALSE),"")</f>
        <v/>
      </c>
      <c r="AU250" s="59" t="str">
        <f>IFERROR(VLOOKUP($E250,'May 2016'!$D$1:$Z$300,22,FALSE),"-")</f>
        <v>-</v>
      </c>
      <c r="AV250" s="59" t="str">
        <f>IFERROR(VLOOKUP($E250,'May 2016'!$D$1:$Z$300,4,FALSE),"-")</f>
        <v>-</v>
      </c>
      <c r="AW250" s="59" t="str">
        <f>IFERROR(VLOOKUP(AV250,'Paid Invoices'!$F$6:$I$381,3,FALSE),"")</f>
        <v/>
      </c>
      <c r="AX250" s="59" t="str">
        <f>IFERROR(VLOOKUP(AV250,'Open Invoices'!$D$1:$E$3000,2,FALSE),"")</f>
        <v/>
      </c>
      <c r="AY250" s="59" t="str">
        <f>IFERROR(VLOOKUP($E250,'Apr 2016'!$D$1:$Z$300,22,FALSE),"-")</f>
        <v>-</v>
      </c>
      <c r="AZ250" s="59" t="str">
        <f>IFERROR(VLOOKUP($E250,'Apr 2016'!$D$1:$Z$300,4,FALSE),"-")</f>
        <v>-</v>
      </c>
      <c r="BA250" s="59" t="str">
        <f>IFERROR(VLOOKUP(AZ250,'Paid Invoices'!$F$6:$I$381,3,FALSE),"")</f>
        <v/>
      </c>
      <c r="BB250" s="59" t="str">
        <f>IFERROR(VLOOKUP(AZ250,'Open Invoices'!$D$1:$E$3000,2,FALSE),"")</f>
        <v/>
      </c>
      <c r="BC250" s="59" t="str">
        <f>IFERROR(VLOOKUP($E250,'Mar 2016'!$D$1:$Z$300,22,FALSE),"-")</f>
        <v>-</v>
      </c>
      <c r="BD250" s="59" t="str">
        <f>IFERROR(VLOOKUP($E250,'Mar 2016'!$D$1:$Z$300,4,FALSE),"-")</f>
        <v>-</v>
      </c>
      <c r="BE250" s="59" t="str">
        <f>IFERROR(VLOOKUP(BD250,'Paid Invoices'!$F$6:$I$381,3,FALSE),"")</f>
        <v/>
      </c>
      <c r="BF250" s="59" t="str">
        <f>IFERROR(VLOOKUP(BD250,'Open Invoices'!$D$1:$E$3000,2,FALSE),"")</f>
        <v/>
      </c>
      <c r="BG250" s="59" t="str">
        <f>IFERROR(VLOOKUP($E250,'Feb 2016'!$D$1:$Z$300,22,FALSE),"-")</f>
        <v>-</v>
      </c>
      <c r="BH250" s="59" t="str">
        <f>IFERROR(VLOOKUP($E250,'Feb 2016'!$D$1:$Z$300,4,FALSE),"-")</f>
        <v>-</v>
      </c>
      <c r="BI250" s="59" t="str">
        <f>IFERROR(VLOOKUP(BH250,'Paid Invoices'!$F$6:$I$381,3,FALSE),"")</f>
        <v/>
      </c>
      <c r="BJ250" s="59" t="str">
        <f>IFERROR(VLOOKUP(BH250,'Open Invoices'!$D$1:$E$3000,2,FALSE),"")</f>
        <v/>
      </c>
      <c r="BK250" s="59" t="str">
        <f>IFERROR(VLOOKUP($E250,'Jan 2016'!$D$1:$Z$300,22,FALSE),"-")</f>
        <v>-</v>
      </c>
      <c r="BL250" s="59" t="str">
        <f>IFERROR(VLOOKUP($E250,'Jan 2016'!$D$1:$Z$300,4,FALSE),"-")</f>
        <v>-</v>
      </c>
      <c r="BM250" s="59" t="str">
        <f>IFERROR(VLOOKUP(BL250,'Paid Invoices'!$F$6:$I$381,3,FALSE),"")</f>
        <v/>
      </c>
      <c r="BN250" s="59" t="str">
        <f>IFERROR(VLOOKUP(BL250,'Open Invoices'!$D$1:$E$3000,2,FALSE),"")</f>
        <v/>
      </c>
      <c r="BO250" s="59" t="str">
        <f>IFERROR(VLOOKUP($E250,'Dec 2015'!$D$1:$Z$300,22,FALSE),"-")</f>
        <v>-</v>
      </c>
      <c r="BP250" s="59" t="str">
        <f>IFERROR(VLOOKUP($E250,'Dec 2015'!$D$1:$Z$300,4,FALSE),"-")</f>
        <v>-</v>
      </c>
      <c r="BQ250" s="59" t="str">
        <f>IFERROR(VLOOKUP(BP250,'Paid Invoices'!$F$6:$I$381,3,FALSE),"")</f>
        <v/>
      </c>
      <c r="BR250" s="59" t="str">
        <f>IFERROR(VLOOKUP(BP250,'Open Invoices'!$D$1:$E$3000,2,FALSE),"")</f>
        <v/>
      </c>
      <c r="BS250" s="59" t="str">
        <f>IFERROR(VLOOKUP($E250,'Nov 2015'!$D$1:$Z$300,22,FALSE),"-")</f>
        <v>-</v>
      </c>
      <c r="BT250" s="59" t="str">
        <f>IFERROR(VLOOKUP($E250,'Nov 2015'!$D$1:$Z$300,4,FALSE),"-")</f>
        <v>-</v>
      </c>
      <c r="BU250" s="59" t="str">
        <f>IFERROR(VLOOKUP(BT250,'Paid Invoices'!$F$6:$I$381,3,FALSE),"")</f>
        <v/>
      </c>
      <c r="BV250" s="59" t="str">
        <f>IFERROR(VLOOKUP(BT250,'Open Invoices'!$D$1:$E$3000,2,FALSE),"")</f>
        <v/>
      </c>
      <c r="BW250" s="59" t="str">
        <f>IFERROR(VLOOKUP($E250,'Oct 2015'!$D$1:$Z$300,22,FALSE),"-")</f>
        <v>-</v>
      </c>
      <c r="BX250" s="59" t="str">
        <f>IFERROR(VLOOKUP($E250,'Oct 2015'!$D$1:$Z$300,4,FALSE),"-")</f>
        <v>-</v>
      </c>
      <c r="BY250" s="59" t="str">
        <f>IFERROR(VLOOKUP(BX250,'Paid Invoices'!$F$6:$I$381,3,FALSE),"")</f>
        <v/>
      </c>
      <c r="BZ250" s="59" t="str">
        <f>IFERROR(VLOOKUP(BX250,'Open Invoices'!$D$1:$E$3000,2,FALSE),"")</f>
        <v/>
      </c>
      <c r="CA250" s="59" t="str">
        <f>IFERROR(VLOOKUP($E250,'Sep 2015'!$D$1:$Z$300,22,FALSE),"-")</f>
        <v>-</v>
      </c>
      <c r="CB250" s="59" t="str">
        <f>IFERROR(VLOOKUP($E250,'Sep 2015'!$D$1:$Z$300,4,FALSE),"-")</f>
        <v>-</v>
      </c>
      <c r="CC250" s="59" t="str">
        <f>IFERROR(VLOOKUP(CB250,'Paid Invoices'!$F$6:$I$381,3,FALSE),"")</f>
        <v/>
      </c>
      <c r="CD250" s="59" t="str">
        <f>IFERROR(VLOOKUP(CB250,'Open Invoices'!$D$1:$E$3000,2,FALSE),"")</f>
        <v/>
      </c>
      <c r="CG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</row>
    <row r="251" spans="1:109">
      <c r="A251" s="115">
        <v>246</v>
      </c>
      <c r="B251" s="2" t="s">
        <v>839</v>
      </c>
      <c r="C251" s="2" t="s">
        <v>510</v>
      </c>
      <c r="D251" s="2" t="s">
        <v>752</v>
      </c>
      <c r="E251" s="2" t="s">
        <v>274</v>
      </c>
      <c r="F251" s="2" t="s">
        <v>653</v>
      </c>
      <c r="G251" s="21" t="s">
        <v>275</v>
      </c>
      <c r="H251" s="21" t="str">
        <f>IFERROR(VLOOKUP($E251,'Wayne Master'!$B$1:$C$315,2,FALSE),"not on master")</f>
        <v>P0773387</v>
      </c>
      <c r="I251" s="11" t="s">
        <v>2036</v>
      </c>
      <c r="J251" s="3">
        <v>42425</v>
      </c>
      <c r="K251" s="2" t="s">
        <v>753</v>
      </c>
      <c r="L251" s="2" t="s">
        <v>655</v>
      </c>
      <c r="M251" s="2" t="s">
        <v>30</v>
      </c>
      <c r="N251" s="2" t="s">
        <v>31</v>
      </c>
      <c r="O251" s="2" t="s">
        <v>382</v>
      </c>
      <c r="P251" s="4"/>
      <c r="Q251" s="4"/>
      <c r="R251" s="4"/>
      <c r="S251" s="5"/>
      <c r="T251" s="4"/>
      <c r="U251" s="4"/>
      <c r="V251" s="4"/>
      <c r="W251" s="5"/>
      <c r="X251" s="5"/>
      <c r="Y251" s="14"/>
      <c r="Z251" s="14"/>
      <c r="AA251" s="14"/>
      <c r="AB251" s="4"/>
      <c r="AC251" s="49" t="str">
        <f>IFERROR(IF(VLOOKUP($E251,'YTD Payable'!$E$1:$E$322,1,FALSE)=E251,"--","Find"),"Find")</f>
        <v>--</v>
      </c>
      <c r="AD251" s="59">
        <f>SUM(AI251,AM251,AQ251,AU251,AY251,BC251,BG251,BK251,BO251,BS251,BW251,CA251)</f>
        <v>815.86</v>
      </c>
      <c r="AE251" s="59">
        <f>(Q251*0.0169)+(U251*0.0598)</f>
        <v>0</v>
      </c>
      <c r="AF251" s="102">
        <f>IFERROR(IFERROR(VLOOKUP($G251,'FPO034'!$J$9:$Q$196,7,FALSE),(VLOOKUP($H251,'FPO034'!$J$9:$Q$196,7,FALSE))),"No PO")</f>
        <v>857.26</v>
      </c>
      <c r="AG251" s="102">
        <f>IFERROR(IFERROR(VLOOKUP($G251,'FPO034'!$J$9:$Q$196,8,FALSE),(VLOOKUP($H251,'FPO034'!$J$9:$Q$196,8,FALSE))),"No PO")</f>
        <v>0</v>
      </c>
      <c r="AH251" s="102" t="e">
        <f>IF(AG251&lt;&gt;0,"No",IF(AD251&gt;AF251,"No",IF(AD251/AE251&lt;1,"--",IF(AD251/AE251&lt;1.02,"Maybe","No"))))</f>
        <v>#DIV/0!</v>
      </c>
      <c r="AI251" s="59" t="str">
        <f>IFERROR(VLOOKUP($E251,'Rev2 Aug 16'!$D$1:$Z$300,22,FALSE),"-")</f>
        <v>-</v>
      </c>
      <c r="AJ251" s="59" t="str">
        <f>IFERROR(VLOOKUP($E251,'Rev2 Aug 16'!$D$1:$Z$300,5,FALSE),"-")</f>
        <v>-</v>
      </c>
      <c r="AK251" s="59" t="str">
        <f>IFERROR(VLOOKUP(AJ251,'Paid Invoices'!$F$6:$I$381,3,FALSE),"")</f>
        <v/>
      </c>
      <c r="AL251" s="59" t="str">
        <f>IFERROR(VLOOKUP(AJ251,'Open Invoices'!$D$1:$E$3000,2,FALSE),"")</f>
        <v/>
      </c>
      <c r="AM251" s="59">
        <f>IFERROR(VLOOKUP($E251,'Rev2 July 16'!$D$1:$Z$300,22,FALSE),"-")</f>
        <v>146.27000000000001</v>
      </c>
      <c r="AN251" s="59" t="str">
        <f>IFERROR(VLOOKUP($E251,'Rev2 July 16'!$D$1:$Z$300,5,FALSE),"-")</f>
        <v>WAY2001G6BJ</v>
      </c>
      <c r="AO251" s="59" t="str">
        <f>IFERROR(VLOOKUP(AN251,'Paid Invoices'!$F$6:$I$381,3,FALSE),"")</f>
        <v/>
      </c>
      <c r="AP251" s="59" t="str">
        <f>IFERROR(VLOOKUP(AN251,'Open Invoices'!$D$1:$E$3000,2,FALSE),"")</f>
        <v/>
      </c>
      <c r="AQ251" s="59">
        <f>IFERROR(VLOOKUP($E251,'Rev June 16'!$D$1:$Z$300,22,FALSE),"-")</f>
        <v>149.63</v>
      </c>
      <c r="AR251" s="59" t="str">
        <f>IFERROR(VLOOKUP($E251,'Rev June 16'!$D$1:$Z$300,4,FALSE),"-")</f>
        <v>WAY2001F6BH</v>
      </c>
      <c r="AS251" s="59" t="str">
        <f>IFERROR(VLOOKUP(AR251,'Paid Invoices'!$F$6:$I$381,3,FALSE),"")</f>
        <v/>
      </c>
      <c r="AT251" s="59" t="str">
        <f>IFERROR(VLOOKUP(AR251,'Open Invoices'!$D$1:$E$3000,2,FALSE),"")</f>
        <v/>
      </c>
      <c r="AU251" s="59">
        <f>IFERROR(VLOOKUP($E251,'May 2016'!$D$1:$Z$300,22,FALSE),"-")</f>
        <v>177.8</v>
      </c>
      <c r="AV251" s="59" t="str">
        <f>IFERROR(VLOOKUP($E251,'May 2016'!$D$1:$Z$300,4,FALSE),"-")</f>
        <v>WAY2001E6BG</v>
      </c>
      <c r="AW251" s="59" t="str">
        <f>IFERROR(VLOOKUP(AV251,'Paid Invoices'!$F$6:$I$381,3,FALSE),"")</f>
        <v/>
      </c>
      <c r="AX251" s="59" t="str">
        <f>IFERROR(VLOOKUP(AV251,'Open Invoices'!$D$1:$E$3000,2,FALSE),"")</f>
        <v/>
      </c>
      <c r="AY251" s="59">
        <f>IFERROR(VLOOKUP($E251,'Apr 2016'!$D$1:$Z$300,22,FALSE),"-")</f>
        <v>342.16</v>
      </c>
      <c r="AZ251" s="59" t="str">
        <f>IFERROR(VLOOKUP($E251,'Apr 2016'!$D$1:$Z$300,4,FALSE),"-")</f>
        <v>WAY2001D6BF</v>
      </c>
      <c r="BA251" s="59" t="str">
        <f>IFERROR(VLOOKUP(AZ251,'Paid Invoices'!$F$6:$I$381,3,FALSE),"")</f>
        <v/>
      </c>
      <c r="BB251" s="59" t="str">
        <f>IFERROR(VLOOKUP(AZ251,'Open Invoices'!$D$1:$E$3000,2,FALSE),"")</f>
        <v/>
      </c>
      <c r="BC251" s="59" t="str">
        <f>IFERROR(VLOOKUP($E251,'Mar 2016'!$D$1:$Z$300,22,FALSE),"-")</f>
        <v>-</v>
      </c>
      <c r="BD251" s="59" t="str">
        <f>IFERROR(VLOOKUP($E251,'Mar 2016'!$D$1:$Z$300,4,FALSE),"-")</f>
        <v>-</v>
      </c>
      <c r="BE251" s="59" t="str">
        <f>IFERROR(VLOOKUP(BD251,'Paid Invoices'!$F$6:$I$381,3,FALSE),"")</f>
        <v/>
      </c>
      <c r="BF251" s="59" t="str">
        <f>IFERROR(VLOOKUP(BD251,'Open Invoices'!$D$1:$E$3000,2,FALSE),"")</f>
        <v/>
      </c>
      <c r="BG251" s="59" t="str">
        <f>IFERROR(VLOOKUP($E251,'Feb 2016'!$D$1:$Z$300,22,FALSE),"-")</f>
        <v>-</v>
      </c>
      <c r="BH251" s="59" t="str">
        <f>IFERROR(VLOOKUP($E251,'Feb 2016'!$D$1:$Z$300,4,FALSE),"-")</f>
        <v>-</v>
      </c>
      <c r="BI251" s="59" t="str">
        <f>IFERROR(VLOOKUP(BH251,'Paid Invoices'!$F$6:$I$381,3,FALSE),"")</f>
        <v/>
      </c>
      <c r="BJ251" s="59" t="str">
        <f>IFERROR(VLOOKUP(BH251,'Open Invoices'!$D$1:$E$3000,2,FALSE),"")</f>
        <v/>
      </c>
      <c r="BK251" s="59" t="str">
        <f>IFERROR(VLOOKUP($E251,'Jan 2016'!$D$1:$Z$300,22,FALSE),"-")</f>
        <v>-</v>
      </c>
      <c r="BL251" s="59" t="str">
        <f>IFERROR(VLOOKUP($E251,'Jan 2016'!$D$1:$Z$300,4,FALSE),"-")</f>
        <v>-</v>
      </c>
      <c r="BM251" s="59" t="str">
        <f>IFERROR(VLOOKUP(BL251,'Paid Invoices'!$F$6:$I$381,3,FALSE),"")</f>
        <v/>
      </c>
      <c r="BN251" s="59" t="str">
        <f>IFERROR(VLOOKUP(BL251,'Open Invoices'!$D$1:$E$3000,2,FALSE),"")</f>
        <v/>
      </c>
      <c r="BO251" s="59" t="str">
        <f>IFERROR(VLOOKUP($E251,'Dec 2015'!$D$1:$Z$300,22,FALSE),"-")</f>
        <v>-</v>
      </c>
      <c r="BP251" s="59" t="str">
        <f>IFERROR(VLOOKUP($E251,'Dec 2015'!$D$1:$Z$300,4,FALSE),"-")</f>
        <v>-</v>
      </c>
      <c r="BQ251" s="59" t="str">
        <f>IFERROR(VLOOKUP(BP251,'Paid Invoices'!$F$6:$I$381,3,FALSE),"")</f>
        <v/>
      </c>
      <c r="BR251" s="59" t="str">
        <f>IFERROR(VLOOKUP(BP251,'Open Invoices'!$D$1:$E$3000,2,FALSE),"")</f>
        <v/>
      </c>
      <c r="BS251" s="59" t="str">
        <f>IFERROR(VLOOKUP($E251,'Nov 2015'!$D$1:$Z$300,22,FALSE),"-")</f>
        <v>-</v>
      </c>
      <c r="BT251" s="59" t="str">
        <f>IFERROR(VLOOKUP($E251,'Nov 2015'!$D$1:$Z$300,4,FALSE),"-")</f>
        <v>-</v>
      </c>
      <c r="BU251" s="59" t="str">
        <f>IFERROR(VLOOKUP(BT251,'Paid Invoices'!$F$6:$I$381,3,FALSE),"")</f>
        <v/>
      </c>
      <c r="BV251" s="59" t="str">
        <f>IFERROR(VLOOKUP(BT251,'Open Invoices'!$D$1:$E$3000,2,FALSE),"")</f>
        <v/>
      </c>
      <c r="BW251" s="59" t="str">
        <f>IFERROR(VLOOKUP($E251,'Oct 2015'!$D$1:$Z$300,22,FALSE),"-")</f>
        <v>-</v>
      </c>
      <c r="BX251" s="59" t="str">
        <f>IFERROR(VLOOKUP($E251,'Oct 2015'!$D$1:$Z$300,4,FALSE),"-")</f>
        <v>-</v>
      </c>
      <c r="BY251" s="59" t="str">
        <f>IFERROR(VLOOKUP(BX251,'Paid Invoices'!$F$6:$I$381,3,FALSE),"")</f>
        <v/>
      </c>
      <c r="BZ251" s="59" t="str">
        <f>IFERROR(VLOOKUP(BX251,'Open Invoices'!$D$1:$E$3000,2,FALSE),"")</f>
        <v/>
      </c>
      <c r="CA251" s="59" t="str">
        <f>IFERROR(VLOOKUP($E251,'Sep 2015'!$D$1:$Z$300,22,FALSE),"-")</f>
        <v>-</v>
      </c>
      <c r="CB251" s="59" t="str">
        <f>IFERROR(VLOOKUP($E251,'Sep 2015'!$D$1:$Z$300,4,FALSE),"-")</f>
        <v>-</v>
      </c>
      <c r="CC251" s="59" t="str">
        <f>IFERROR(VLOOKUP(CB251,'Paid Invoices'!$F$6:$I$381,3,FALSE),"")</f>
        <v/>
      </c>
      <c r="CD251" s="59" t="str">
        <f>IFERROR(VLOOKUP(CB251,'Open Invoices'!$D$1:$E$3000,2,FALSE),"")</f>
        <v/>
      </c>
      <c r="CG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</row>
    <row r="252" spans="1:109">
      <c r="A252" s="115">
        <v>247</v>
      </c>
      <c r="B252" s="2" t="s">
        <v>745</v>
      </c>
      <c r="C252" s="2" t="s">
        <v>510</v>
      </c>
      <c r="D252" s="2" t="s">
        <v>761</v>
      </c>
      <c r="E252" s="2" t="s">
        <v>762</v>
      </c>
      <c r="F252" s="2" t="s">
        <v>83</v>
      </c>
      <c r="G252" s="21" t="s">
        <v>118</v>
      </c>
      <c r="H252" s="21" t="str">
        <f>IFERROR(VLOOKUP($E252,'Wayne Master'!$B$1:$C$315,2,FALSE),"not on master")</f>
        <v>not on master</v>
      </c>
      <c r="I252" s="11" t="s">
        <v>1935</v>
      </c>
      <c r="J252" s="3"/>
      <c r="K252" s="2" t="s">
        <v>94</v>
      </c>
      <c r="L252" s="2" t="s">
        <v>35</v>
      </c>
      <c r="M252" s="2" t="s">
        <v>30</v>
      </c>
      <c r="N252" s="2" t="s">
        <v>31</v>
      </c>
      <c r="O252" s="2" t="s">
        <v>382</v>
      </c>
      <c r="P252" s="4"/>
      <c r="Q252" s="4"/>
      <c r="R252" s="4"/>
      <c r="S252" s="5"/>
      <c r="T252" s="4"/>
      <c r="U252" s="4"/>
      <c r="V252" s="4"/>
      <c r="W252" s="5"/>
      <c r="X252" s="5"/>
      <c r="Y252" s="14"/>
      <c r="Z252" s="14"/>
      <c r="AA252" s="14"/>
      <c r="AB252" s="4"/>
      <c r="AC252" s="49"/>
      <c r="AD252" s="59">
        <f>SUM(AI252,AM252,AQ252,AU252,AY252,BC252,BG252,BK252,BO252,BS252,BW252,CA252)</f>
        <v>125</v>
      </c>
      <c r="AE252" s="59">
        <f>(Q252*0.0169)+(U252*0.0598)</f>
        <v>0</v>
      </c>
      <c r="AF252" s="102">
        <f>IFERROR(IFERROR(VLOOKUP($G252,'FPO034'!$J$9:$Q$196,7,FALSE),(VLOOKUP($H252,'FPO034'!$J$9:$Q$196,7,FALSE))),"No PO")</f>
        <v>810</v>
      </c>
      <c r="AG252" s="102">
        <f>IFERROR(IFERROR(VLOOKUP($G252,'FPO034'!$J$9:$Q$196,8,FALSE),(VLOOKUP($H252,'FPO034'!$J$9:$Q$196,8,FALSE))),"No PO")</f>
        <v>0</v>
      </c>
      <c r="AH252" s="102" t="e">
        <f>IF(AG252&lt;&gt;0,"No",IF(AD252&gt;AF252,"No",IF(AD252/AE252&lt;1,"--",IF(AD252/AE252&lt;1.02,"Maybe","No"))))</f>
        <v>#DIV/0!</v>
      </c>
      <c r="AI252" s="59" t="str">
        <f>IFERROR(VLOOKUP($E252,'Rev2 Aug 16'!$D$1:$Z$300,22,FALSE),"-")</f>
        <v>-</v>
      </c>
      <c r="AJ252" s="59" t="str">
        <f>IFERROR(VLOOKUP($E252,'Rev2 Aug 16'!$D$1:$Z$300,5,FALSE),"-")</f>
        <v>-</v>
      </c>
      <c r="AK252" s="59" t="str">
        <f>IFERROR(VLOOKUP(AJ252,'Paid Invoices'!$F$6:$I$381,3,FALSE),"")</f>
        <v/>
      </c>
      <c r="AL252" s="59" t="str">
        <f>IFERROR(VLOOKUP(AJ252,'Open Invoices'!$D$1:$E$3000,2,FALSE),"")</f>
        <v/>
      </c>
      <c r="AM252" s="59" t="str">
        <f>IFERROR(VLOOKUP($E252,'Rev2 July 16'!$D$1:$Z$300,22,FALSE),"-")</f>
        <v>-</v>
      </c>
      <c r="AN252" s="59" t="str">
        <f>IFERROR(VLOOKUP($E252,'Rev2 July 16'!$D$1:$Z$300,5,FALSE),"-")</f>
        <v>-</v>
      </c>
      <c r="AO252" s="59" t="str">
        <f>IFERROR(VLOOKUP(AN252,'Paid Invoices'!$F$6:$I$381,3,FALSE),"")</f>
        <v/>
      </c>
      <c r="AP252" s="59" t="str">
        <f>IFERROR(VLOOKUP(AN252,'Open Invoices'!$D$1:$E$3000,2,FALSE),"")</f>
        <v/>
      </c>
      <c r="AQ252" s="59">
        <f>IFERROR(VLOOKUP($E252,'Rev June 16'!$D$1:$Z$300,22,FALSE),"-")</f>
        <v>125</v>
      </c>
      <c r="AR252" s="59" t="str">
        <f>IFERROR(VLOOKUP($E252,'Rev June 16'!$D$1:$Z$300,4,FALSE),"-")</f>
        <v>WAY2001F6AA</v>
      </c>
      <c r="AS252" s="59" t="str">
        <f>IFERROR(VLOOKUP(AR252,'Paid Invoices'!$F$6:$I$381,3,FALSE),"")</f>
        <v/>
      </c>
      <c r="AT252" s="59" t="str">
        <f>IFERROR(VLOOKUP(AR252,'Open Invoices'!$D$1:$E$3000,2,FALSE),"")</f>
        <v/>
      </c>
      <c r="AU252" s="59" t="str">
        <f>IFERROR(VLOOKUP($E252,'May 2016'!$D$1:$Z$300,22,FALSE),"-")</f>
        <v>-</v>
      </c>
      <c r="AV252" s="59" t="str">
        <f>IFERROR(VLOOKUP($E252,'May 2016'!$D$1:$Z$300,4,FALSE),"-")</f>
        <v>-</v>
      </c>
      <c r="AW252" s="59" t="str">
        <f>IFERROR(VLOOKUP(AV252,'Paid Invoices'!$F$6:$I$381,3,FALSE),"")</f>
        <v/>
      </c>
      <c r="AX252" s="59" t="str">
        <f>IFERROR(VLOOKUP(AV252,'Open Invoices'!$D$1:$E$3000,2,FALSE),"")</f>
        <v/>
      </c>
      <c r="AY252" s="59" t="str">
        <f>IFERROR(VLOOKUP($E252,'Apr 2016'!$D$1:$Z$300,22,FALSE),"-")</f>
        <v>-</v>
      </c>
      <c r="AZ252" s="59" t="str">
        <f>IFERROR(VLOOKUP($E252,'Apr 2016'!$D$1:$Z$300,4,FALSE),"-")</f>
        <v>-</v>
      </c>
      <c r="BA252" s="59" t="str">
        <f>IFERROR(VLOOKUP(AZ252,'Paid Invoices'!$F$6:$I$381,3,FALSE),"")</f>
        <v/>
      </c>
      <c r="BB252" s="59" t="str">
        <f>IFERROR(VLOOKUP(AZ252,'Open Invoices'!$D$1:$E$3000,2,FALSE),"")</f>
        <v/>
      </c>
      <c r="BC252" s="59" t="str">
        <f>IFERROR(VLOOKUP($E252,'Mar 2016'!$D$1:$Z$300,22,FALSE),"-")</f>
        <v>-</v>
      </c>
      <c r="BD252" s="59" t="str">
        <f>IFERROR(VLOOKUP($E252,'Mar 2016'!$D$1:$Z$300,4,FALSE),"-")</f>
        <v>-</v>
      </c>
      <c r="BE252" s="59" t="str">
        <f>IFERROR(VLOOKUP(BD252,'Paid Invoices'!$F$6:$I$381,3,FALSE),"")</f>
        <v/>
      </c>
      <c r="BF252" s="59" t="str">
        <f>IFERROR(VLOOKUP(BD252,'Open Invoices'!$D$1:$E$3000,2,FALSE),"")</f>
        <v/>
      </c>
      <c r="BG252" s="59" t="str">
        <f>IFERROR(VLOOKUP($E252,'Feb 2016'!$D$1:$Z$300,22,FALSE),"-")</f>
        <v>-</v>
      </c>
      <c r="BH252" s="59" t="str">
        <f>IFERROR(VLOOKUP($E252,'Feb 2016'!$D$1:$Z$300,4,FALSE),"-")</f>
        <v>-</v>
      </c>
      <c r="BI252" s="59" t="str">
        <f>IFERROR(VLOOKUP(BH252,'Paid Invoices'!$F$6:$I$381,3,FALSE),"")</f>
        <v/>
      </c>
      <c r="BJ252" s="59" t="str">
        <f>IFERROR(VLOOKUP(BH252,'Open Invoices'!$D$1:$E$3000,2,FALSE),"")</f>
        <v/>
      </c>
      <c r="BK252" s="59" t="str">
        <f>IFERROR(VLOOKUP($E252,'Jan 2016'!$D$1:$Z$300,22,FALSE),"-")</f>
        <v>-</v>
      </c>
      <c r="BL252" s="59" t="str">
        <f>IFERROR(VLOOKUP($E252,'Jan 2016'!$D$1:$Z$300,4,FALSE),"-")</f>
        <v>-</v>
      </c>
      <c r="BM252" s="59" t="str">
        <f>IFERROR(VLOOKUP(BL252,'Paid Invoices'!$F$6:$I$381,3,FALSE),"")</f>
        <v/>
      </c>
      <c r="BN252" s="59" t="str">
        <f>IFERROR(VLOOKUP(BL252,'Open Invoices'!$D$1:$E$3000,2,FALSE),"")</f>
        <v/>
      </c>
      <c r="BO252" s="59" t="str">
        <f>IFERROR(VLOOKUP($E252,'Dec 2015'!$D$1:$Z$300,22,FALSE),"-")</f>
        <v>-</v>
      </c>
      <c r="BP252" s="59" t="str">
        <f>IFERROR(VLOOKUP($E252,'Dec 2015'!$D$1:$Z$300,4,FALSE),"-")</f>
        <v>-</v>
      </c>
      <c r="BQ252" s="59" t="str">
        <f>IFERROR(VLOOKUP(BP252,'Paid Invoices'!$F$6:$I$381,3,FALSE),"")</f>
        <v/>
      </c>
      <c r="BR252" s="59" t="str">
        <f>IFERROR(VLOOKUP(BP252,'Open Invoices'!$D$1:$E$3000,2,FALSE),"")</f>
        <v/>
      </c>
      <c r="BS252" s="59" t="str">
        <f>IFERROR(VLOOKUP($E252,'Nov 2015'!$D$1:$Z$300,22,FALSE),"-")</f>
        <v>-</v>
      </c>
      <c r="BT252" s="59" t="str">
        <f>IFERROR(VLOOKUP($E252,'Nov 2015'!$D$1:$Z$300,4,FALSE),"-")</f>
        <v>-</v>
      </c>
      <c r="BU252" s="59" t="str">
        <f>IFERROR(VLOOKUP(BT252,'Paid Invoices'!$F$6:$I$381,3,FALSE),"")</f>
        <v/>
      </c>
      <c r="BV252" s="59" t="str">
        <f>IFERROR(VLOOKUP(BT252,'Open Invoices'!$D$1:$E$3000,2,FALSE),"")</f>
        <v/>
      </c>
      <c r="BW252" s="59" t="str">
        <f>IFERROR(VLOOKUP($E252,'Oct 2015'!$D$1:$Z$300,22,FALSE),"-")</f>
        <v>-</v>
      </c>
      <c r="BX252" s="59" t="str">
        <f>IFERROR(VLOOKUP($E252,'Oct 2015'!$D$1:$Z$300,4,FALSE),"-")</f>
        <v>-</v>
      </c>
      <c r="BY252" s="59" t="str">
        <f>IFERROR(VLOOKUP(BX252,'Paid Invoices'!$F$6:$I$381,3,FALSE),"")</f>
        <v/>
      </c>
      <c r="BZ252" s="59" t="str">
        <f>IFERROR(VLOOKUP(BX252,'Open Invoices'!$D$1:$E$3000,2,FALSE),"")</f>
        <v/>
      </c>
      <c r="CA252" s="59" t="str">
        <f>IFERROR(VLOOKUP($E252,'Sep 2015'!$D$1:$Z$300,22,FALSE),"-")</f>
        <v>-</v>
      </c>
      <c r="CB252" s="59" t="str">
        <f>IFERROR(VLOOKUP($E252,'Sep 2015'!$D$1:$Z$300,4,FALSE),"-")</f>
        <v>-</v>
      </c>
      <c r="CC252" s="59" t="str">
        <f>IFERROR(VLOOKUP(CB252,'Paid Invoices'!$F$6:$I$381,3,FALSE),"")</f>
        <v/>
      </c>
      <c r="CD252" s="59" t="str">
        <f>IFERROR(VLOOKUP(CB252,'Open Invoices'!$D$1:$E$3000,2,FALSE),"")</f>
        <v/>
      </c>
      <c r="CG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</row>
    <row r="253" spans="1:109">
      <c r="A253" s="115">
        <v>248</v>
      </c>
      <c r="B253" s="2" t="s">
        <v>745</v>
      </c>
      <c r="C253" s="2" t="s">
        <v>510</v>
      </c>
      <c r="D253" s="2" t="s">
        <v>761</v>
      </c>
      <c r="E253" s="2" t="s">
        <v>1961</v>
      </c>
      <c r="F253" s="2" t="s">
        <v>34</v>
      </c>
      <c r="G253" s="21" t="s">
        <v>108</v>
      </c>
      <c r="H253" s="21" t="str">
        <f>IFERROR(VLOOKUP($E253,'Wayne Master'!$B$1:$C$315,2,FALSE),"not on master")</f>
        <v>not on master</v>
      </c>
      <c r="I253" s="11" t="s">
        <v>1960</v>
      </c>
      <c r="J253" s="3"/>
      <c r="K253" s="2" t="s">
        <v>94</v>
      </c>
      <c r="L253" s="2" t="s">
        <v>35</v>
      </c>
      <c r="M253" s="2" t="s">
        <v>30</v>
      </c>
      <c r="N253" s="2" t="s">
        <v>31</v>
      </c>
      <c r="O253" s="2" t="s">
        <v>382</v>
      </c>
      <c r="P253" s="4"/>
      <c r="Q253" s="4"/>
      <c r="R253" s="4"/>
      <c r="S253" s="5"/>
      <c r="T253" s="4"/>
      <c r="U253" s="4"/>
      <c r="V253" s="4"/>
      <c r="W253" s="5"/>
      <c r="X253" s="5"/>
      <c r="Y253" s="14"/>
      <c r="Z253" s="14"/>
      <c r="AA253" s="14"/>
      <c r="AB253" s="4"/>
      <c r="AC253" s="49"/>
      <c r="AD253" s="59">
        <f>SUM(AI253,AM253,AQ253,AU253,AY253,BC253,BG253,BK253,BO253,BS253,BW253,CA253)</f>
        <v>135</v>
      </c>
      <c r="AE253" s="59">
        <f>(Q253*0.0169)+(U253*0.0598)</f>
        <v>0</v>
      </c>
      <c r="AF253" s="102">
        <f>IFERROR(IFERROR(VLOOKUP($G253,'FPO034'!$J$9:$Q$196,7,FALSE),(VLOOKUP($H253,'FPO034'!$J$9:$Q$196,7,FALSE))),"No PO")</f>
        <v>39845.519999999997</v>
      </c>
      <c r="AG253" s="102">
        <f>IFERROR(IFERROR(VLOOKUP($G253,'FPO034'!$J$9:$Q$196,8,FALSE),(VLOOKUP($H253,'FPO034'!$J$9:$Q$196,8,FALSE))),"No PO")</f>
        <v>0</v>
      </c>
      <c r="AH253" s="102" t="e">
        <f>IF(AG253&lt;&gt;0,"No",IF(AD253&gt;AF253,"No",IF(AD253/AE253&lt;1,"--",IF(AD253/AE253&lt;1.02,"Maybe","No"))))</f>
        <v>#DIV/0!</v>
      </c>
      <c r="AI253" s="59" t="str">
        <f>IFERROR(VLOOKUP($E253,'Rev2 Aug 16'!$D$1:$Z$300,22,FALSE),"-")</f>
        <v>-</v>
      </c>
      <c r="AJ253" s="59" t="str">
        <f>IFERROR(VLOOKUP($E253,'Rev2 Aug 16'!$D$1:$Z$300,5,FALSE),"-")</f>
        <v>-</v>
      </c>
      <c r="AK253" s="59" t="str">
        <f>IFERROR(VLOOKUP(AJ253,'Paid Invoices'!$F$6:$I$381,3,FALSE),"")</f>
        <v/>
      </c>
      <c r="AL253" s="59" t="str">
        <f>IFERROR(VLOOKUP(AJ253,'Open Invoices'!$D$1:$E$3000,2,FALSE),"")</f>
        <v/>
      </c>
      <c r="AM253" s="59" t="str">
        <f>IFERROR(VLOOKUP($E253,'Rev2 July 16'!$D$1:$Z$300,22,FALSE),"-")</f>
        <v>-</v>
      </c>
      <c r="AN253" s="59" t="str">
        <f>IFERROR(VLOOKUP($E253,'Rev2 July 16'!$D$1:$Z$300,5,FALSE),"-")</f>
        <v>-</v>
      </c>
      <c r="AO253" s="59" t="str">
        <f>IFERROR(VLOOKUP(AN253,'Paid Invoices'!$F$6:$I$381,3,FALSE),"")</f>
        <v/>
      </c>
      <c r="AP253" s="59" t="str">
        <f>IFERROR(VLOOKUP(AN253,'Open Invoices'!$D$1:$E$3000,2,FALSE),"")</f>
        <v/>
      </c>
      <c r="AQ253" s="59">
        <f>IFERROR(VLOOKUP($E253,'Rev June 16'!$D$1:$Z$300,22,FALSE),"-")</f>
        <v>135</v>
      </c>
      <c r="AR253" s="59" t="str">
        <f>IFERROR(VLOOKUP($E253,'Rev June 16'!$D$1:$Z$300,4,FALSE),"-")</f>
        <v>WAY2001F6AZ</v>
      </c>
      <c r="AS253" s="59" t="str">
        <f>IFERROR(VLOOKUP(AR253,'Paid Invoices'!$F$6:$I$381,3,FALSE),"")</f>
        <v/>
      </c>
      <c r="AT253" s="59" t="str">
        <f>IFERROR(VLOOKUP(AR253,'Open Invoices'!$D$1:$E$3000,2,FALSE),"")</f>
        <v/>
      </c>
      <c r="AU253" s="59" t="str">
        <f>IFERROR(VLOOKUP($E253,'May 2016'!$D$1:$Z$300,22,FALSE),"-")</f>
        <v>-</v>
      </c>
      <c r="AV253" s="59" t="str">
        <f>IFERROR(VLOOKUP($E253,'May 2016'!$D$1:$Z$300,4,FALSE),"-")</f>
        <v>-</v>
      </c>
      <c r="AW253" s="59" t="str">
        <f>IFERROR(VLOOKUP(AV253,'Paid Invoices'!$F$6:$I$381,3,FALSE),"")</f>
        <v/>
      </c>
      <c r="AX253" s="59" t="str">
        <f>IFERROR(VLOOKUP(AV253,'Open Invoices'!$D$1:$E$3000,2,FALSE),"")</f>
        <v/>
      </c>
      <c r="AY253" s="59" t="str">
        <f>IFERROR(VLOOKUP($E253,'Apr 2016'!$D$1:$Z$300,22,FALSE),"-")</f>
        <v>-</v>
      </c>
      <c r="AZ253" s="59" t="str">
        <f>IFERROR(VLOOKUP($E253,'Apr 2016'!$D$1:$Z$300,4,FALSE),"-")</f>
        <v>-</v>
      </c>
      <c r="BA253" s="59" t="str">
        <f>IFERROR(VLOOKUP(AZ253,'Paid Invoices'!$F$6:$I$381,3,FALSE),"")</f>
        <v/>
      </c>
      <c r="BB253" s="59" t="str">
        <f>IFERROR(VLOOKUP(AZ253,'Open Invoices'!$D$1:$E$3000,2,FALSE),"")</f>
        <v/>
      </c>
      <c r="BC253" s="59" t="str">
        <f>IFERROR(VLOOKUP($E253,'Mar 2016'!$D$1:$Z$300,22,FALSE),"-")</f>
        <v>-</v>
      </c>
      <c r="BD253" s="59" t="str">
        <f>IFERROR(VLOOKUP($E253,'Mar 2016'!$D$1:$Z$300,4,FALSE),"-")</f>
        <v>-</v>
      </c>
      <c r="BE253" s="59" t="str">
        <f>IFERROR(VLOOKUP(BD253,'Paid Invoices'!$F$6:$I$381,3,FALSE),"")</f>
        <v/>
      </c>
      <c r="BF253" s="59" t="str">
        <f>IFERROR(VLOOKUP(BD253,'Open Invoices'!$D$1:$E$3000,2,FALSE),"")</f>
        <v/>
      </c>
      <c r="BG253" s="59" t="str">
        <f>IFERROR(VLOOKUP($E253,'Feb 2016'!$D$1:$Z$300,22,FALSE),"-")</f>
        <v>-</v>
      </c>
      <c r="BH253" s="59" t="str">
        <f>IFERROR(VLOOKUP($E253,'Feb 2016'!$D$1:$Z$300,4,FALSE),"-")</f>
        <v>-</v>
      </c>
      <c r="BI253" s="59" t="str">
        <f>IFERROR(VLOOKUP(BH253,'Paid Invoices'!$F$6:$I$381,3,FALSE),"")</f>
        <v/>
      </c>
      <c r="BJ253" s="59" t="str">
        <f>IFERROR(VLOOKUP(BH253,'Open Invoices'!$D$1:$E$3000,2,FALSE),"")</f>
        <v/>
      </c>
      <c r="BK253" s="59" t="str">
        <f>IFERROR(VLOOKUP($E253,'Jan 2016'!$D$1:$Z$300,22,FALSE),"-")</f>
        <v>-</v>
      </c>
      <c r="BL253" s="59" t="str">
        <f>IFERROR(VLOOKUP($E253,'Jan 2016'!$D$1:$Z$300,4,FALSE),"-")</f>
        <v>-</v>
      </c>
      <c r="BM253" s="59" t="str">
        <f>IFERROR(VLOOKUP(BL253,'Paid Invoices'!$F$6:$I$381,3,FALSE),"")</f>
        <v/>
      </c>
      <c r="BN253" s="59" t="str">
        <f>IFERROR(VLOOKUP(BL253,'Open Invoices'!$D$1:$E$3000,2,FALSE),"")</f>
        <v/>
      </c>
      <c r="BO253" s="59" t="str">
        <f>IFERROR(VLOOKUP($E253,'Dec 2015'!$D$1:$Z$300,22,FALSE),"-")</f>
        <v>-</v>
      </c>
      <c r="BP253" s="59" t="str">
        <f>IFERROR(VLOOKUP($E253,'Dec 2015'!$D$1:$Z$300,4,FALSE),"-")</f>
        <v>-</v>
      </c>
      <c r="BQ253" s="59" t="str">
        <f>IFERROR(VLOOKUP(BP253,'Paid Invoices'!$F$6:$I$381,3,FALSE),"")</f>
        <v/>
      </c>
      <c r="BR253" s="59" t="str">
        <f>IFERROR(VLOOKUP(BP253,'Open Invoices'!$D$1:$E$3000,2,FALSE),"")</f>
        <v/>
      </c>
      <c r="BS253" s="59" t="str">
        <f>IFERROR(VLOOKUP($E253,'Nov 2015'!$D$1:$Z$300,22,FALSE),"-")</f>
        <v>-</v>
      </c>
      <c r="BT253" s="59" t="str">
        <f>IFERROR(VLOOKUP($E253,'Nov 2015'!$D$1:$Z$300,4,FALSE),"-")</f>
        <v>-</v>
      </c>
      <c r="BU253" s="59" t="str">
        <f>IFERROR(VLOOKUP(BT253,'Paid Invoices'!$F$6:$I$381,3,FALSE),"")</f>
        <v/>
      </c>
      <c r="BV253" s="59" t="str">
        <f>IFERROR(VLOOKUP(BT253,'Open Invoices'!$D$1:$E$3000,2,FALSE),"")</f>
        <v/>
      </c>
      <c r="BW253" s="59" t="str">
        <f>IFERROR(VLOOKUP($E253,'Oct 2015'!$D$1:$Z$300,22,FALSE),"-")</f>
        <v>-</v>
      </c>
      <c r="BX253" s="59" t="str">
        <f>IFERROR(VLOOKUP($E253,'Oct 2015'!$D$1:$Z$300,4,FALSE),"-")</f>
        <v>-</v>
      </c>
      <c r="BY253" s="59" t="str">
        <f>IFERROR(VLOOKUP(BX253,'Paid Invoices'!$F$6:$I$381,3,FALSE),"")</f>
        <v/>
      </c>
      <c r="BZ253" s="59" t="str">
        <f>IFERROR(VLOOKUP(BX253,'Open Invoices'!$D$1:$E$3000,2,FALSE),"")</f>
        <v/>
      </c>
      <c r="CA253" s="59" t="str">
        <f>IFERROR(VLOOKUP($E253,'Sep 2015'!$D$1:$Z$300,22,FALSE),"-")</f>
        <v>-</v>
      </c>
      <c r="CB253" s="59" t="str">
        <f>IFERROR(VLOOKUP($E253,'Sep 2015'!$D$1:$Z$300,4,FALSE),"-")</f>
        <v>-</v>
      </c>
      <c r="CC253" s="59" t="str">
        <f>IFERROR(VLOOKUP(CB253,'Paid Invoices'!$F$6:$I$381,3,FALSE),"")</f>
        <v/>
      </c>
      <c r="CD253" s="59" t="str">
        <f>IFERROR(VLOOKUP(CB253,'Open Invoices'!$D$1:$E$3000,2,FALSE),"")</f>
        <v/>
      </c>
      <c r="CG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</row>
    <row r="254" spans="1:109">
      <c r="A254" s="115">
        <v>249</v>
      </c>
      <c r="B254" s="2" t="s">
        <v>745</v>
      </c>
      <c r="C254" s="2" t="s">
        <v>510</v>
      </c>
      <c r="D254" s="2" t="s">
        <v>503</v>
      </c>
      <c r="E254" s="2" t="s">
        <v>239</v>
      </c>
      <c r="F254" s="2" t="s">
        <v>436</v>
      </c>
      <c r="G254" s="21" t="s">
        <v>105</v>
      </c>
      <c r="H254" s="21" t="str">
        <f>IFERROR(VLOOKUP($E254,'Wayne Master'!$B$1:$C$315,2,FALSE),"not on master")</f>
        <v>P0772275</v>
      </c>
      <c r="I254" s="11" t="s">
        <v>1966</v>
      </c>
      <c r="J254" s="3">
        <v>42256</v>
      </c>
      <c r="K254" s="2" t="s">
        <v>437</v>
      </c>
      <c r="L254" s="2" t="s">
        <v>438</v>
      </c>
      <c r="M254" s="2" t="s">
        <v>30</v>
      </c>
      <c r="N254" s="2" t="s">
        <v>31</v>
      </c>
      <c r="O254" s="2" t="s">
        <v>378</v>
      </c>
      <c r="P254" s="4"/>
      <c r="Q254" s="4"/>
      <c r="R254" s="4"/>
      <c r="S254" s="5"/>
      <c r="T254" s="4"/>
      <c r="U254" s="4"/>
      <c r="V254" s="4"/>
      <c r="W254" s="5"/>
      <c r="X254" s="5"/>
      <c r="Y254" s="14"/>
      <c r="Z254" s="14"/>
      <c r="AA254" s="14"/>
      <c r="AB254" s="4"/>
      <c r="AC254" s="49"/>
      <c r="AD254" s="59">
        <f>SUM(AI254,AM254,AQ254,AU254,AY254,BC254,BG254,BK254,BO254,BS254,BW254,CA254)</f>
        <v>58.070000000000007</v>
      </c>
      <c r="AE254" s="59">
        <f>(Q254*0.0169)+(U254*0.0598)</f>
        <v>0</v>
      </c>
      <c r="AF254" s="102">
        <f>IFERROR(IFERROR(VLOOKUP($G254,'FPO034'!$J$9:$Q$196,7,FALSE),(VLOOKUP($H254,'FPO034'!$J$9:$Q$196,7,FALSE))),"No PO")</f>
        <v>44529.24</v>
      </c>
      <c r="AG254" s="102">
        <f>IFERROR(IFERROR(VLOOKUP($G254,'FPO034'!$J$9:$Q$196,8,FALSE),(VLOOKUP($H254,'FPO034'!$J$9:$Q$196,8,FALSE))),"No PO")</f>
        <v>0</v>
      </c>
      <c r="AH254" s="102" t="e">
        <f>IF(AG254&lt;&gt;0,"No",IF(AD254&gt;AF254,"No",IF(AD254/AE254&lt;1,"--",IF(AD254/AE254&lt;1.02,"Maybe","No"))))</f>
        <v>#DIV/0!</v>
      </c>
      <c r="AI254" s="59">
        <f>IFERROR(VLOOKUP($E254,'Rev2 Aug 16'!$D$1:$Z$300,22,FALSE),"-")</f>
        <v>0.84</v>
      </c>
      <c r="AJ254" s="59" t="str">
        <f>IFERROR(VLOOKUP($E254,'Rev2 Aug 16'!$D$1:$Z$300,5,FALSE),"-")</f>
        <v>WAY2001H6BE</v>
      </c>
      <c r="AK254" s="59" t="str">
        <f>IFERROR(VLOOKUP(AJ254,'Paid Invoices'!$F$6:$I$381,3,FALSE),"")</f>
        <v/>
      </c>
      <c r="AL254" s="59" t="str">
        <f>IFERROR(VLOOKUP(AJ254,'Open Invoices'!$D$1:$E$3000,2,FALSE),"")</f>
        <v/>
      </c>
      <c r="AM254" s="59">
        <f>IFERROR(VLOOKUP($E254,'Rev2 July 16'!$D$1:$Z$300,22,FALSE),"-")</f>
        <v>2.98</v>
      </c>
      <c r="AN254" s="59" t="str">
        <f>IFERROR(VLOOKUP($E254,'Rev2 July 16'!$D$1:$Z$300,5,FALSE),"-")</f>
        <v>WAY2001G6BG</v>
      </c>
      <c r="AO254" s="59" t="str">
        <f>IFERROR(VLOOKUP(AN254,'Paid Invoices'!$F$6:$I$381,3,FALSE),"")</f>
        <v/>
      </c>
      <c r="AP254" s="59" t="str">
        <f>IFERROR(VLOOKUP(AN254,'Open Invoices'!$D$1:$E$3000,2,FALSE),"")</f>
        <v/>
      </c>
      <c r="AQ254" s="59">
        <f>IFERROR(VLOOKUP($E254,'Rev June 16'!$D$1:$Z$300,22,FALSE),"-")</f>
        <v>0.56999999999999995</v>
      </c>
      <c r="AR254" s="59" t="str">
        <f>IFERROR(VLOOKUP($E254,'Rev June 16'!$D$1:$Z$300,4,FALSE),"-")</f>
        <v>WAY2001F6BE</v>
      </c>
      <c r="AS254" s="59" t="str">
        <f>IFERROR(VLOOKUP(AR254,'Paid Invoices'!$F$6:$I$381,3,FALSE),"")</f>
        <v/>
      </c>
      <c r="AT254" s="59" t="str">
        <f>IFERROR(VLOOKUP(AR254,'Open Invoices'!$D$1:$E$3000,2,FALSE),"")</f>
        <v/>
      </c>
      <c r="AU254" s="59">
        <f>IFERROR(VLOOKUP($E254,'May 2016'!$D$1:$Z$300,22,FALSE),"-")</f>
        <v>0.41</v>
      </c>
      <c r="AV254" s="59" t="str">
        <f>IFERROR(VLOOKUP($E254,'May 2016'!$D$1:$Z$300,4,FALSE),"-")</f>
        <v>WAY2001E6BD</v>
      </c>
      <c r="AW254" s="59" t="str">
        <f>IFERROR(VLOOKUP(AV254,'Paid Invoices'!$F$6:$I$381,3,FALSE),"")</f>
        <v/>
      </c>
      <c r="AX254" s="59" t="str">
        <f>IFERROR(VLOOKUP(AV254,'Open Invoices'!$D$1:$E$3000,2,FALSE),"")</f>
        <v/>
      </c>
      <c r="AY254" s="59">
        <f>IFERROR(VLOOKUP($E254,'Apr 2016'!$D$1:$Z$300,22,FALSE),"-")</f>
        <v>4.16</v>
      </c>
      <c r="AZ254" s="59" t="str">
        <f>IFERROR(VLOOKUP($E254,'Apr 2016'!$D$1:$Z$300,4,FALSE),"-")</f>
        <v>WAY2001D6BC</v>
      </c>
      <c r="BA254" s="59" t="str">
        <f>IFERROR(VLOOKUP(AZ254,'Paid Invoices'!$F$6:$I$381,3,FALSE),"")</f>
        <v/>
      </c>
      <c r="BB254" s="59" t="str">
        <f>IFERROR(VLOOKUP(AZ254,'Open Invoices'!$D$1:$E$3000,2,FALSE),"")</f>
        <v/>
      </c>
      <c r="BC254" s="59">
        <f>IFERROR(VLOOKUP($E254,'Mar 2016'!$D$1:$Z$300,22,FALSE),"-")</f>
        <v>48.77</v>
      </c>
      <c r="BD254" s="59" t="str">
        <f>IFERROR(VLOOKUP($E254,'Mar 2016'!$D$1:$Z$300,4,FALSE),"-")</f>
        <v>WAY2001C6AX</v>
      </c>
      <c r="BE254" s="59" t="str">
        <f>IFERROR(VLOOKUP(BD254,'Paid Invoices'!$F$6:$I$381,3,FALSE),"")</f>
        <v/>
      </c>
      <c r="BF254" s="59" t="str">
        <f>IFERROR(VLOOKUP(BD254,'Open Invoices'!$D$1:$E$3000,2,FALSE),"")</f>
        <v/>
      </c>
      <c r="BG254" s="59" t="str">
        <f>IFERROR(VLOOKUP($E254,'Feb 2016'!$D$1:$Z$300,22,FALSE),"-")</f>
        <v>-</v>
      </c>
      <c r="BH254" s="59" t="str">
        <f>IFERROR(VLOOKUP($E254,'Feb 2016'!$D$1:$Z$300,4,FALSE),"-")</f>
        <v>-</v>
      </c>
      <c r="BI254" s="59" t="str">
        <f>IFERROR(VLOOKUP(BH254,'Paid Invoices'!$F$6:$I$381,3,FALSE),"")</f>
        <v/>
      </c>
      <c r="BJ254" s="59" t="str">
        <f>IFERROR(VLOOKUP(BH254,'Open Invoices'!$D$1:$E$3000,2,FALSE),"")</f>
        <v/>
      </c>
      <c r="BK254" s="59">
        <f>IFERROR(VLOOKUP($E254,'Jan 2016'!$D$1:$Z$300,22,FALSE),"-")</f>
        <v>0.2</v>
      </c>
      <c r="BL254" s="59" t="str">
        <f>IFERROR(VLOOKUP($E254,'Jan 2016'!$D$1:$Z$300,4,FALSE),"-")</f>
        <v>WAY2001A6BC</v>
      </c>
      <c r="BM254" s="59" t="str">
        <f>IFERROR(VLOOKUP(BL254,'Paid Invoices'!$F$6:$I$381,3,FALSE),"")</f>
        <v/>
      </c>
      <c r="BN254" s="59" t="str">
        <f>IFERROR(VLOOKUP(BL254,'Open Invoices'!$D$1:$E$3000,2,FALSE),"")</f>
        <v/>
      </c>
      <c r="BO254" s="59" t="str">
        <f>IFERROR(VLOOKUP($E254,'Dec 2015'!$D$1:$Z$300,22,FALSE),"-")</f>
        <v>-</v>
      </c>
      <c r="BP254" s="59" t="str">
        <f>IFERROR(VLOOKUP($E254,'Dec 2015'!$D$1:$Z$300,4,FALSE),"-")</f>
        <v>-</v>
      </c>
      <c r="BQ254" s="59" t="str">
        <f>IFERROR(VLOOKUP(BP254,'Paid Invoices'!$F$6:$I$381,3,FALSE),"")</f>
        <v/>
      </c>
      <c r="BR254" s="59" t="str">
        <f>IFERROR(VLOOKUP(BP254,'Open Invoices'!$D$1:$E$3000,2,FALSE),"")</f>
        <v/>
      </c>
      <c r="BS254" s="59" t="str">
        <f>IFERROR(VLOOKUP($E254,'Nov 2015'!$D$1:$Z$300,22,FALSE),"-")</f>
        <v>-</v>
      </c>
      <c r="BT254" s="59" t="str">
        <f>IFERROR(VLOOKUP($E254,'Nov 2015'!$D$1:$Z$300,4,FALSE),"-")</f>
        <v>-</v>
      </c>
      <c r="BU254" s="59" t="str">
        <f>IFERROR(VLOOKUP(BT254,'Paid Invoices'!$F$6:$I$381,3,FALSE),"")</f>
        <v/>
      </c>
      <c r="BV254" s="59" t="str">
        <f>IFERROR(VLOOKUP(BT254,'Open Invoices'!$D$1:$E$3000,2,FALSE),"")</f>
        <v/>
      </c>
      <c r="BW254" s="59">
        <f>IFERROR(VLOOKUP($E254,'Oct 2015'!$D$1:$Z$300,22,FALSE),"-")</f>
        <v>0.14000000000000001</v>
      </c>
      <c r="BX254" s="59" t="str">
        <f>IFERROR(VLOOKUP($E254,'Oct 2015'!$D$1:$Z$300,4,FALSE),"-")</f>
        <v>WAY2001J5BB</v>
      </c>
      <c r="BY254" s="59" t="str">
        <f>IFERROR(VLOOKUP(BX254,'Paid Invoices'!$F$6:$I$381,3,FALSE),"")</f>
        <v/>
      </c>
      <c r="BZ254" s="59" t="str">
        <f>IFERROR(VLOOKUP(BX254,'Open Invoices'!$D$1:$E$3000,2,FALSE),"")</f>
        <v/>
      </c>
      <c r="CA254" s="59" t="str">
        <f>IFERROR(VLOOKUP($E254,'Sep 2015'!$D$1:$Z$300,22,FALSE),"-")</f>
        <v>-</v>
      </c>
      <c r="CB254" s="59" t="str">
        <f>IFERROR(VLOOKUP($E254,'Sep 2015'!$D$1:$Z$300,4,FALSE),"-")</f>
        <v>-</v>
      </c>
      <c r="CC254" s="59" t="str">
        <f>IFERROR(VLOOKUP(CB254,'Paid Invoices'!$F$6:$I$381,3,FALSE),"")</f>
        <v/>
      </c>
      <c r="CD254" s="59" t="str">
        <f>IFERROR(VLOOKUP(CB254,'Open Invoices'!$D$1:$E$3000,2,FALSE),"")</f>
        <v/>
      </c>
      <c r="CG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</row>
    <row r="255" spans="1:109">
      <c r="A255" s="115">
        <v>250</v>
      </c>
      <c r="B255" s="2" t="s">
        <v>745</v>
      </c>
      <c r="C255" s="2" t="s">
        <v>510</v>
      </c>
      <c r="D255" s="2" t="s">
        <v>370</v>
      </c>
      <c r="E255" s="2" t="s">
        <v>240</v>
      </c>
      <c r="F255" s="2" t="s">
        <v>482</v>
      </c>
      <c r="G255" s="21" t="s">
        <v>105</v>
      </c>
      <c r="H255" s="21" t="str">
        <f>IFERROR(VLOOKUP($E255,'Wayne Master'!$B$1:$C$315,2,FALSE),"not on master")</f>
        <v>P0772275</v>
      </c>
      <c r="I255" s="11" t="s">
        <v>1966</v>
      </c>
      <c r="J255" s="3">
        <v>42256</v>
      </c>
      <c r="K255" s="2" t="s">
        <v>39</v>
      </c>
      <c r="L255" s="2" t="s">
        <v>434</v>
      </c>
      <c r="M255" s="2" t="s">
        <v>30</v>
      </c>
      <c r="N255" s="2" t="s">
        <v>31</v>
      </c>
      <c r="O255" s="2" t="s">
        <v>41</v>
      </c>
      <c r="P255" s="4"/>
      <c r="Q255" s="4"/>
      <c r="R255" s="4"/>
      <c r="S255" s="5"/>
      <c r="T255" s="4"/>
      <c r="U255" s="4"/>
      <c r="V255" s="4"/>
      <c r="W255" s="5"/>
      <c r="X255" s="5"/>
      <c r="Y255" s="14"/>
      <c r="Z255" s="14"/>
      <c r="AA255" s="14"/>
      <c r="AB255" s="4"/>
      <c r="AC255" s="49"/>
      <c r="AD255" s="59">
        <f>SUM(AI255,AM255,AQ255,AU255,AY255,BC255,BG255,BK255,BO255,BS255,BW255,CA255)</f>
        <v>21.570000000000004</v>
      </c>
      <c r="AE255" s="59">
        <f>(Q255*0.0169)+(U255*0.0598)</f>
        <v>0</v>
      </c>
      <c r="AF255" s="102">
        <f>IFERROR(IFERROR(VLOOKUP($G255,'FPO034'!$J$9:$Q$196,7,FALSE),(VLOOKUP($H255,'FPO034'!$J$9:$Q$196,7,FALSE))),"No PO")</f>
        <v>44529.24</v>
      </c>
      <c r="AG255" s="102">
        <f>IFERROR(IFERROR(VLOOKUP($G255,'FPO034'!$J$9:$Q$196,8,FALSE),(VLOOKUP($H255,'FPO034'!$J$9:$Q$196,8,FALSE))),"No PO")</f>
        <v>0</v>
      </c>
      <c r="AH255" s="102" t="e">
        <f>IF(AG255&lt;&gt;0,"No",IF(AD255&gt;AF255,"No",IF(AD255/AE255&lt;1,"--",IF(AD255/AE255&lt;1.02,"Maybe","No"))))</f>
        <v>#DIV/0!</v>
      </c>
      <c r="AI255" s="59" t="str">
        <f>IFERROR(VLOOKUP($E255,'Rev2 Aug 16'!$D$1:$Z$300,22,FALSE),"-")</f>
        <v>-</v>
      </c>
      <c r="AJ255" s="59" t="str">
        <f>IFERROR(VLOOKUP($E255,'Rev2 Aug 16'!$D$1:$Z$300,5,FALSE),"-")</f>
        <v>-</v>
      </c>
      <c r="AK255" s="59" t="str">
        <f>IFERROR(VLOOKUP(AJ255,'Paid Invoices'!$F$6:$I$381,3,FALSE),"")</f>
        <v/>
      </c>
      <c r="AL255" s="59" t="str">
        <f>IFERROR(VLOOKUP(AJ255,'Open Invoices'!$D$1:$E$3000,2,FALSE),"")</f>
        <v/>
      </c>
      <c r="AM255" s="59" t="str">
        <f>IFERROR(VLOOKUP($E255,'Rev2 July 16'!$D$1:$Z$300,22,FALSE),"-")</f>
        <v>-</v>
      </c>
      <c r="AN255" s="59" t="str">
        <f>IFERROR(VLOOKUP($E255,'Rev2 July 16'!$D$1:$Z$300,5,FALSE),"-")</f>
        <v>-</v>
      </c>
      <c r="AO255" s="59" t="str">
        <f>IFERROR(VLOOKUP(AN255,'Paid Invoices'!$F$6:$I$381,3,FALSE),"")</f>
        <v/>
      </c>
      <c r="AP255" s="59" t="str">
        <f>IFERROR(VLOOKUP(AN255,'Open Invoices'!$D$1:$E$3000,2,FALSE),"")</f>
        <v/>
      </c>
      <c r="AQ255" s="59">
        <f>IFERROR(VLOOKUP($E255,'Rev June 16'!$D$1:$Z$300,22,FALSE),"-")</f>
        <v>0.17</v>
      </c>
      <c r="AR255" s="59" t="str">
        <f>IFERROR(VLOOKUP($E255,'Rev June 16'!$D$1:$Z$300,4,FALSE),"-")</f>
        <v>WAY2001F6BE</v>
      </c>
      <c r="AS255" s="59" t="str">
        <f>IFERROR(VLOOKUP(AR255,'Paid Invoices'!$F$6:$I$381,3,FALSE),"")</f>
        <v/>
      </c>
      <c r="AT255" s="59" t="str">
        <f>IFERROR(VLOOKUP(AR255,'Open Invoices'!$D$1:$E$3000,2,FALSE),"")</f>
        <v/>
      </c>
      <c r="AU255" s="59">
        <f>IFERROR(VLOOKUP($E255,'May 2016'!$D$1:$Z$300,22,FALSE),"-")</f>
        <v>17.21</v>
      </c>
      <c r="AV255" s="59" t="str">
        <f>IFERROR(VLOOKUP($E255,'May 2016'!$D$1:$Z$300,4,FALSE),"-")</f>
        <v>WAY2001E6BD</v>
      </c>
      <c r="AW255" s="59" t="str">
        <f>IFERROR(VLOOKUP(AV255,'Paid Invoices'!$F$6:$I$381,3,FALSE),"")</f>
        <v/>
      </c>
      <c r="AX255" s="59" t="str">
        <f>IFERROR(VLOOKUP(AV255,'Open Invoices'!$D$1:$E$3000,2,FALSE),"")</f>
        <v/>
      </c>
      <c r="AY255" s="59">
        <f>IFERROR(VLOOKUP($E255,'Apr 2016'!$D$1:$Z$300,22,FALSE),"-")</f>
        <v>1.21</v>
      </c>
      <c r="AZ255" s="59" t="str">
        <f>IFERROR(VLOOKUP($E255,'Apr 2016'!$D$1:$Z$300,4,FALSE),"-")</f>
        <v>WAY2001D6BC</v>
      </c>
      <c r="BA255" s="59" t="str">
        <f>IFERROR(VLOOKUP(AZ255,'Paid Invoices'!$F$6:$I$381,3,FALSE),"")</f>
        <v/>
      </c>
      <c r="BB255" s="59" t="str">
        <f>IFERROR(VLOOKUP(AZ255,'Open Invoices'!$D$1:$E$3000,2,FALSE),"")</f>
        <v/>
      </c>
      <c r="BC255" s="59">
        <f>IFERROR(VLOOKUP($E255,'Mar 2016'!$D$1:$Z$300,22,FALSE),"-")</f>
        <v>2.79</v>
      </c>
      <c r="BD255" s="59" t="str">
        <f>IFERROR(VLOOKUP($E255,'Mar 2016'!$D$1:$Z$300,4,FALSE),"-")</f>
        <v>WAY2001C6AX</v>
      </c>
      <c r="BE255" s="59" t="str">
        <f>IFERROR(VLOOKUP(BD255,'Paid Invoices'!$F$6:$I$381,3,FALSE),"")</f>
        <v/>
      </c>
      <c r="BF255" s="59" t="str">
        <f>IFERROR(VLOOKUP(BD255,'Open Invoices'!$D$1:$E$3000,2,FALSE),"")</f>
        <v/>
      </c>
      <c r="BG255" s="59" t="str">
        <f>IFERROR(VLOOKUP($E255,'Feb 2016'!$D$1:$Z$300,22,FALSE),"-")</f>
        <v>-</v>
      </c>
      <c r="BH255" s="59" t="str">
        <f>IFERROR(VLOOKUP($E255,'Feb 2016'!$D$1:$Z$300,4,FALSE),"-")</f>
        <v>-</v>
      </c>
      <c r="BI255" s="59" t="str">
        <f>IFERROR(VLOOKUP(BH255,'Paid Invoices'!$F$6:$I$381,3,FALSE),"")</f>
        <v/>
      </c>
      <c r="BJ255" s="59" t="str">
        <f>IFERROR(VLOOKUP(BH255,'Open Invoices'!$D$1:$E$3000,2,FALSE),"")</f>
        <v/>
      </c>
      <c r="BK255" s="59">
        <f>IFERROR(VLOOKUP($E255,'Jan 2016'!$D$1:$Z$300,22,FALSE),"-")</f>
        <v>0.19</v>
      </c>
      <c r="BL255" s="59" t="str">
        <f>IFERROR(VLOOKUP($E255,'Jan 2016'!$D$1:$Z$300,4,FALSE),"-")</f>
        <v>WAY2001A6BC</v>
      </c>
      <c r="BM255" s="59" t="str">
        <f>IFERROR(VLOOKUP(BL255,'Paid Invoices'!$F$6:$I$381,3,FALSE),"")</f>
        <v/>
      </c>
      <c r="BN255" s="59" t="str">
        <f>IFERROR(VLOOKUP(BL255,'Open Invoices'!$D$1:$E$3000,2,FALSE),"")</f>
        <v/>
      </c>
      <c r="BO255" s="59" t="str">
        <f>IFERROR(VLOOKUP($E255,'Dec 2015'!$D$1:$Z$300,22,FALSE),"-")</f>
        <v>-</v>
      </c>
      <c r="BP255" s="59" t="str">
        <f>IFERROR(VLOOKUP($E255,'Dec 2015'!$D$1:$Z$300,4,FALSE),"-")</f>
        <v>-</v>
      </c>
      <c r="BQ255" s="59" t="str">
        <f>IFERROR(VLOOKUP(BP255,'Paid Invoices'!$F$6:$I$381,3,FALSE),"")</f>
        <v/>
      </c>
      <c r="BR255" s="59" t="str">
        <f>IFERROR(VLOOKUP(BP255,'Open Invoices'!$D$1:$E$3000,2,FALSE),"")</f>
        <v/>
      </c>
      <c r="BS255" s="59" t="str">
        <f>IFERROR(VLOOKUP($E255,'Nov 2015'!$D$1:$Z$300,22,FALSE),"-")</f>
        <v>-</v>
      </c>
      <c r="BT255" s="59" t="str">
        <f>IFERROR(VLOOKUP($E255,'Nov 2015'!$D$1:$Z$300,4,FALSE),"-")</f>
        <v>-</v>
      </c>
      <c r="BU255" s="59" t="str">
        <f>IFERROR(VLOOKUP(BT255,'Paid Invoices'!$F$6:$I$381,3,FALSE),"")</f>
        <v/>
      </c>
      <c r="BV255" s="59" t="str">
        <f>IFERROR(VLOOKUP(BT255,'Open Invoices'!$D$1:$E$3000,2,FALSE),"")</f>
        <v/>
      </c>
      <c r="BW255" s="59" t="str">
        <f>IFERROR(VLOOKUP($E255,'Oct 2015'!$D$1:$Z$300,22,FALSE),"-")</f>
        <v>-</v>
      </c>
      <c r="BX255" s="59" t="str">
        <f>IFERROR(VLOOKUP($E255,'Oct 2015'!$D$1:$Z$300,4,FALSE),"-")</f>
        <v>-</v>
      </c>
      <c r="BY255" s="59" t="str">
        <f>IFERROR(VLOOKUP(BX255,'Paid Invoices'!$F$6:$I$381,3,FALSE),"")</f>
        <v/>
      </c>
      <c r="BZ255" s="59" t="str">
        <f>IFERROR(VLOOKUP(BX255,'Open Invoices'!$D$1:$E$3000,2,FALSE),"")</f>
        <v/>
      </c>
      <c r="CA255" s="59" t="str">
        <f>IFERROR(VLOOKUP($E255,'Sep 2015'!$D$1:$Z$300,22,FALSE),"-")</f>
        <v>-</v>
      </c>
      <c r="CB255" s="59" t="str">
        <f>IFERROR(VLOOKUP($E255,'Sep 2015'!$D$1:$Z$300,4,FALSE),"-")</f>
        <v>-</v>
      </c>
      <c r="CC255" s="59" t="str">
        <f>IFERROR(VLOOKUP(CB255,'Paid Invoices'!$F$6:$I$381,3,FALSE),"")</f>
        <v/>
      </c>
      <c r="CD255" s="59" t="str">
        <f>IFERROR(VLOOKUP(CB255,'Open Invoices'!$D$1:$E$3000,2,FALSE),"")</f>
        <v/>
      </c>
      <c r="CG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</row>
    <row r="256" spans="1:109">
      <c r="A256" s="115">
        <v>251</v>
      </c>
      <c r="B256" s="2" t="s">
        <v>569</v>
      </c>
      <c r="C256" s="2" t="s">
        <v>510</v>
      </c>
      <c r="D256" s="2" t="s">
        <v>94</v>
      </c>
      <c r="E256" s="60" t="s">
        <v>2123</v>
      </c>
      <c r="F256" s="2" t="s">
        <v>405</v>
      </c>
      <c r="G256" s="21" t="s">
        <v>101</v>
      </c>
      <c r="H256" s="21" t="str">
        <f>IFERROR(VLOOKUP($E256,'Wayne Master'!$B$1:$C$315,2,FALSE),"not on master")</f>
        <v>not on master</v>
      </c>
      <c r="I256" s="11" t="s">
        <v>613</v>
      </c>
      <c r="J256" s="3"/>
      <c r="K256" s="2" t="s">
        <v>94</v>
      </c>
      <c r="L256" s="2" t="s">
        <v>407</v>
      </c>
      <c r="M256" s="2" t="s">
        <v>30</v>
      </c>
      <c r="N256" s="2" t="s">
        <v>31</v>
      </c>
      <c r="O256" s="2" t="s">
        <v>378</v>
      </c>
      <c r="P256" s="4"/>
      <c r="Q256" s="4"/>
      <c r="R256" s="4"/>
      <c r="S256" s="5"/>
      <c r="T256" s="4"/>
      <c r="U256" s="4"/>
      <c r="V256" s="4"/>
      <c r="W256" s="5"/>
      <c r="X256" s="5"/>
      <c r="Y256" s="14"/>
      <c r="Z256" s="14"/>
      <c r="AA256" s="14"/>
      <c r="AB256" s="4"/>
      <c r="AC256" s="49"/>
      <c r="AD256" s="59">
        <f>SUM(AI256,AM256,AQ256,AU256,AY256,BC256,BG256,BK256,BO256,BS256,BW256,CA256)</f>
        <v>525.51</v>
      </c>
      <c r="AE256" s="59">
        <f>(Q256*0.0169)+(U256*0.0598)</f>
        <v>0</v>
      </c>
      <c r="AF256" s="102">
        <f>IFERROR(IFERROR(VLOOKUP($G256,'FPO034'!$J$9:$Q$196,7,FALSE),(VLOOKUP($H256,'FPO034'!$J$9:$Q$196,7,FALSE))),"No PO")</f>
        <v>2205.92</v>
      </c>
      <c r="AG256" s="102">
        <f>IFERROR(IFERROR(VLOOKUP($G256,'FPO034'!$J$9:$Q$196,8,FALSE),(VLOOKUP($H256,'FPO034'!$J$9:$Q$196,8,FALSE))),"No PO")</f>
        <v>0</v>
      </c>
      <c r="AH256" s="102" t="e">
        <f>IF(AG256&lt;&gt;0,"No",IF(AD256&gt;AF256,"No",IF(AD256/AE256&lt;1,"--",IF(AD256/AE256&lt;1.02,"Maybe","No"))))</f>
        <v>#DIV/0!</v>
      </c>
      <c r="AI256" s="59" t="str">
        <f>IFERROR(VLOOKUP($E256,'Rev2 Aug 16'!$D$1:$Z$300,22,FALSE),"-")</f>
        <v>-</v>
      </c>
      <c r="AJ256" s="59" t="str">
        <f>IFERROR(VLOOKUP($E256,'Rev2 Aug 16'!$D$1:$Z$300,5,FALSE),"-")</f>
        <v>-</v>
      </c>
      <c r="AK256" s="59" t="str">
        <f>IFERROR(VLOOKUP(AJ256,'Paid Invoices'!$F$6:$I$381,3,FALSE),"")</f>
        <v/>
      </c>
      <c r="AL256" s="59" t="str">
        <f>IFERROR(VLOOKUP(AJ256,'Open Invoices'!$D$1:$E$3000,2,FALSE),"")</f>
        <v/>
      </c>
      <c r="AM256" s="59" t="str">
        <f>IFERROR(VLOOKUP($E256,'Rev2 July 16'!$D$1:$Z$300,22,FALSE),"-")</f>
        <v>-</v>
      </c>
      <c r="AN256" s="59" t="str">
        <f>IFERROR(VLOOKUP($E256,'Rev2 July 16'!$D$1:$Z$300,5,FALSE),"-")</f>
        <v>-</v>
      </c>
      <c r="AO256" s="59" t="str">
        <f>IFERROR(VLOOKUP(AN256,'Paid Invoices'!$F$6:$I$381,3,FALSE),"")</f>
        <v/>
      </c>
      <c r="AP256" s="59" t="str">
        <f>IFERROR(VLOOKUP(AN256,'Open Invoices'!$D$1:$E$3000,2,FALSE),"")</f>
        <v/>
      </c>
      <c r="AQ256" s="59" t="str">
        <f>IFERROR(VLOOKUP($E256,'Rev June 16'!$D$1:$Z$300,22,FALSE),"-")</f>
        <v>-</v>
      </c>
      <c r="AR256" s="59" t="str">
        <f>IFERROR(VLOOKUP($E256,'Rev June 16'!$D$1:$Z$300,4,FALSE),"-")</f>
        <v>-</v>
      </c>
      <c r="AS256" s="59" t="str">
        <f>IFERROR(VLOOKUP(AR256,'Paid Invoices'!$F$6:$I$381,3,FALSE),"")</f>
        <v/>
      </c>
      <c r="AT256" s="59" t="str">
        <f>IFERROR(VLOOKUP(AR256,'Open Invoices'!$D$1:$E$3000,2,FALSE),"")</f>
        <v/>
      </c>
      <c r="AU256" s="59" t="str">
        <f>IFERROR(VLOOKUP($E256,'May 2016'!$D$1:$Z$300,22,FALSE),"-")</f>
        <v>-</v>
      </c>
      <c r="AV256" s="59" t="str">
        <f>IFERROR(VLOOKUP($E256,'May 2016'!$D$1:$Z$300,4,FALSE),"-")</f>
        <v>-</v>
      </c>
      <c r="AW256" s="59" t="str">
        <f>IFERROR(VLOOKUP(AV256,'Paid Invoices'!$F$6:$I$381,3,FALSE),"")</f>
        <v/>
      </c>
      <c r="AX256" s="59" t="str">
        <f>IFERROR(VLOOKUP(AV256,'Open Invoices'!$D$1:$E$3000,2,FALSE),"")</f>
        <v/>
      </c>
      <c r="AY256" s="59">
        <f>IFERROR(VLOOKUP($E256,'Apr 2016'!$D$1:$Z$300,22,FALSE),"-")</f>
        <v>525.51</v>
      </c>
      <c r="AZ256" s="59" t="str">
        <f>IFERROR(VLOOKUP($E256,'Apr 2016'!$D$1:$Z$300,4,FALSE),"-")</f>
        <v>WAY2001D6Z</v>
      </c>
      <c r="BA256" s="59" t="str">
        <f>IFERROR(VLOOKUP(AZ256,'Paid Invoices'!$F$6:$I$381,3,FALSE),"")</f>
        <v/>
      </c>
      <c r="BB256" s="59" t="str">
        <f>IFERROR(VLOOKUP(AZ256,'Open Invoices'!$D$1:$E$3000,2,FALSE),"")</f>
        <v/>
      </c>
      <c r="BC256" s="59" t="str">
        <f>IFERROR(VLOOKUP($E256,'Mar 2016'!$D$1:$Z$300,22,FALSE),"-")</f>
        <v>-</v>
      </c>
      <c r="BD256" s="59" t="str">
        <f>IFERROR(VLOOKUP($E256,'Mar 2016'!$D$1:$Z$300,4,FALSE),"-")</f>
        <v>-</v>
      </c>
      <c r="BE256" s="59" t="str">
        <f>IFERROR(VLOOKUP(BD256,'Paid Invoices'!$F$6:$I$381,3,FALSE),"")</f>
        <v/>
      </c>
      <c r="BF256" s="59" t="str">
        <f>IFERROR(VLOOKUP(BD256,'Open Invoices'!$D$1:$E$3000,2,FALSE),"")</f>
        <v/>
      </c>
      <c r="BG256" s="59" t="str">
        <f>IFERROR(VLOOKUP($E256,'Feb 2016'!$D$1:$Z$300,22,FALSE),"-")</f>
        <v>-</v>
      </c>
      <c r="BH256" s="59" t="str">
        <f>IFERROR(VLOOKUP($E256,'Feb 2016'!$D$1:$Z$300,4,FALSE),"-")</f>
        <v>-</v>
      </c>
      <c r="BI256" s="59" t="str">
        <f>IFERROR(VLOOKUP(BH256,'Paid Invoices'!$F$6:$I$381,3,FALSE),"")</f>
        <v/>
      </c>
      <c r="BJ256" s="59" t="str">
        <f>IFERROR(VLOOKUP(BH256,'Open Invoices'!$D$1:$E$3000,2,FALSE),"")</f>
        <v/>
      </c>
      <c r="BK256" s="59" t="str">
        <f>IFERROR(VLOOKUP($E256,'Jan 2016'!$D$1:$Z$300,22,FALSE),"-")</f>
        <v>-</v>
      </c>
      <c r="BL256" s="59" t="str">
        <f>IFERROR(VLOOKUP($E256,'Jan 2016'!$D$1:$Z$300,4,FALSE),"-")</f>
        <v>-</v>
      </c>
      <c r="BM256" s="59" t="str">
        <f>IFERROR(VLOOKUP(BL256,'Paid Invoices'!$F$6:$I$381,3,FALSE),"")</f>
        <v/>
      </c>
      <c r="BN256" s="59" t="str">
        <f>IFERROR(VLOOKUP(BL256,'Open Invoices'!$D$1:$E$3000,2,FALSE),"")</f>
        <v/>
      </c>
      <c r="BO256" s="59" t="str">
        <f>IFERROR(VLOOKUP($E256,'Dec 2015'!$D$1:$Z$300,22,FALSE),"-")</f>
        <v>-</v>
      </c>
      <c r="BP256" s="59" t="str">
        <f>IFERROR(VLOOKUP($E256,'Dec 2015'!$D$1:$Z$300,4,FALSE),"-")</f>
        <v>-</v>
      </c>
      <c r="BQ256" s="59" t="str">
        <f>IFERROR(VLOOKUP(BP256,'Paid Invoices'!$F$6:$I$381,3,FALSE),"")</f>
        <v/>
      </c>
      <c r="BR256" s="59" t="str">
        <f>IFERROR(VLOOKUP(BP256,'Open Invoices'!$D$1:$E$3000,2,FALSE),"")</f>
        <v/>
      </c>
      <c r="BS256" s="59" t="str">
        <f>IFERROR(VLOOKUP($E256,'Nov 2015'!$D$1:$Z$300,22,FALSE),"-")</f>
        <v>-</v>
      </c>
      <c r="BT256" s="59" t="str">
        <f>IFERROR(VLOOKUP($E256,'Nov 2015'!$D$1:$Z$300,4,FALSE),"-")</f>
        <v>-</v>
      </c>
      <c r="BU256" s="59" t="str">
        <f>IFERROR(VLOOKUP(BT256,'Paid Invoices'!$F$6:$I$381,3,FALSE),"")</f>
        <v/>
      </c>
      <c r="BV256" s="59" t="str">
        <f>IFERROR(VLOOKUP(BT256,'Open Invoices'!$D$1:$E$3000,2,FALSE),"")</f>
        <v/>
      </c>
      <c r="BW256" s="59" t="str">
        <f>IFERROR(VLOOKUP($E256,'Oct 2015'!$D$1:$Z$300,22,FALSE),"-")</f>
        <v>-</v>
      </c>
      <c r="BX256" s="59" t="str">
        <f>IFERROR(VLOOKUP($E256,'Oct 2015'!$D$1:$Z$300,4,FALSE),"-")</f>
        <v>-</v>
      </c>
      <c r="BY256" s="59" t="str">
        <f>IFERROR(VLOOKUP(BX256,'Paid Invoices'!$F$6:$I$381,3,FALSE),"")</f>
        <v/>
      </c>
      <c r="BZ256" s="59" t="str">
        <f>IFERROR(VLOOKUP(BX256,'Open Invoices'!$D$1:$E$3000,2,FALSE),"")</f>
        <v/>
      </c>
      <c r="CA256" s="59" t="str">
        <f>IFERROR(VLOOKUP($E256,'Sep 2015'!$D$1:$Z$300,22,FALSE),"-")</f>
        <v>-</v>
      </c>
      <c r="CB256" s="59" t="str">
        <f>IFERROR(VLOOKUP($E256,'Sep 2015'!$D$1:$Z$300,4,FALSE),"-")</f>
        <v>-</v>
      </c>
      <c r="CC256" s="59" t="str">
        <f>IFERROR(VLOOKUP(CB256,'Paid Invoices'!$F$6:$I$381,3,FALSE),"")</f>
        <v/>
      </c>
      <c r="CD256" s="59" t="str">
        <f>IFERROR(VLOOKUP(CB256,'Open Invoices'!$D$1:$E$3000,2,FALSE),"")</f>
        <v/>
      </c>
      <c r="CG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</row>
    <row r="257" spans="1:109">
      <c r="A257" s="115">
        <v>254</v>
      </c>
      <c r="B257" s="2" t="s">
        <v>1774</v>
      </c>
      <c r="C257" s="2" t="s">
        <v>510</v>
      </c>
      <c r="D257" s="2" t="s">
        <v>76</v>
      </c>
      <c r="E257" s="2" t="s">
        <v>2126</v>
      </c>
      <c r="F257" s="2" t="s">
        <v>474</v>
      </c>
      <c r="G257" s="21" t="s">
        <v>315</v>
      </c>
      <c r="H257" s="21" t="str">
        <f>IFERROR(VLOOKUP($E257,'Wayne Master'!$B$1:$C$315,2,FALSE),"not on master")</f>
        <v>not on master</v>
      </c>
      <c r="I257" s="11" t="s">
        <v>1809</v>
      </c>
      <c r="J257" s="3">
        <v>42326</v>
      </c>
      <c r="K257" s="2" t="s">
        <v>39</v>
      </c>
      <c r="L257" s="2" t="s">
        <v>544</v>
      </c>
      <c r="M257" s="2" t="s">
        <v>30</v>
      </c>
      <c r="N257" s="2" t="s">
        <v>31</v>
      </c>
      <c r="O257" s="2" t="s">
        <v>382</v>
      </c>
      <c r="P257" s="4"/>
      <c r="Q257" s="4"/>
      <c r="R257" s="4"/>
      <c r="S257" s="5"/>
      <c r="T257" s="4"/>
      <c r="U257" s="4"/>
      <c r="V257" s="4"/>
      <c r="W257" s="5"/>
      <c r="X257" s="5"/>
      <c r="Y257" s="14"/>
      <c r="Z257" s="14"/>
      <c r="AA257" s="14"/>
      <c r="AB257" s="4"/>
      <c r="AC257" s="49"/>
      <c r="AD257" s="59">
        <f>SUM(AI257,AM257,AQ257,AU257,AY257,BC257,BG257,BK257,BO257,BS257,BW257,CA257)</f>
        <v>433.38</v>
      </c>
      <c r="AE257" s="59">
        <f>(Q257*0.0169)+(U257*0.0598)</f>
        <v>0</v>
      </c>
      <c r="AF257" s="102">
        <f>IFERROR(IFERROR(VLOOKUP($G257,'FPO034'!$J$9:$Q$196,7,FALSE),(VLOOKUP($H257,'FPO034'!$J$9:$Q$196,7,FALSE))),"No PO")</f>
        <v>2728.44</v>
      </c>
      <c r="AG257" s="102">
        <f>IFERROR(IFERROR(VLOOKUP($G257,'FPO034'!$J$9:$Q$196,8,FALSE),(VLOOKUP($H257,'FPO034'!$J$9:$Q$196,8,FALSE))),"No PO")</f>
        <v>0</v>
      </c>
      <c r="AH257" s="102" t="e">
        <f>IF(AG257&lt;&gt;0,"No",IF(AD257&gt;AF257,"No",IF(AD257/AE257&lt;1,"--",IF(AD257/AE257&lt;1.02,"Maybe","No"))))</f>
        <v>#DIV/0!</v>
      </c>
      <c r="AI257" s="59" t="str">
        <f>IFERROR(VLOOKUP($E257,'Rev2 Aug 16'!$D$1:$Z$300,22,FALSE),"-")</f>
        <v>-</v>
      </c>
      <c r="AJ257" s="59" t="str">
        <f>IFERROR(VLOOKUP($E257,'Rev2 Aug 16'!$D$1:$Z$300,5,FALSE),"-")</f>
        <v>-</v>
      </c>
      <c r="AK257" s="59" t="str">
        <f>IFERROR(VLOOKUP(AJ257,'Paid Invoices'!$F$6:$I$381,3,FALSE),"")</f>
        <v/>
      </c>
      <c r="AL257" s="59" t="str">
        <f>IFERROR(VLOOKUP(AJ257,'Open Invoices'!$D$1:$E$3000,2,FALSE),"")</f>
        <v/>
      </c>
      <c r="AM257" s="59" t="str">
        <f>IFERROR(VLOOKUP($E257,'Rev2 July 16'!$D$1:$Z$300,22,FALSE),"-")</f>
        <v>-</v>
      </c>
      <c r="AN257" s="59" t="str">
        <f>IFERROR(VLOOKUP($E257,'Rev2 July 16'!$D$1:$Z$300,5,FALSE),"-")</f>
        <v>-</v>
      </c>
      <c r="AO257" s="59" t="str">
        <f>IFERROR(VLOOKUP(AN257,'Paid Invoices'!$F$6:$I$381,3,FALSE),"")</f>
        <v/>
      </c>
      <c r="AP257" s="59" t="str">
        <f>IFERROR(VLOOKUP(AN257,'Open Invoices'!$D$1:$E$3000,2,FALSE),"")</f>
        <v/>
      </c>
      <c r="AQ257" s="59" t="str">
        <f>IFERROR(VLOOKUP($E257,'Rev June 16'!$D$1:$Z$300,22,FALSE),"-")</f>
        <v>-</v>
      </c>
      <c r="AR257" s="59" t="str">
        <f>IFERROR(VLOOKUP($E257,'Rev June 16'!$D$1:$Z$300,4,FALSE),"-")</f>
        <v>-</v>
      </c>
      <c r="AS257" s="59" t="str">
        <f>IFERROR(VLOOKUP(AR257,'Paid Invoices'!$F$6:$I$381,3,FALSE),"")</f>
        <v/>
      </c>
      <c r="AT257" s="59" t="str">
        <f>IFERROR(VLOOKUP(AR257,'Open Invoices'!$D$1:$E$3000,2,FALSE),"")</f>
        <v/>
      </c>
      <c r="AU257" s="59" t="str">
        <f>IFERROR(VLOOKUP($E257,'May 2016'!$D$1:$Z$300,22,FALSE),"-")</f>
        <v>-</v>
      </c>
      <c r="AV257" s="59" t="str">
        <f>IFERROR(VLOOKUP($E257,'May 2016'!$D$1:$Z$300,4,FALSE),"-")</f>
        <v>-</v>
      </c>
      <c r="AW257" s="59" t="str">
        <f>IFERROR(VLOOKUP(AV257,'Paid Invoices'!$F$6:$I$381,3,FALSE),"")</f>
        <v/>
      </c>
      <c r="AX257" s="59" t="str">
        <f>IFERROR(VLOOKUP(AV257,'Open Invoices'!$D$1:$E$3000,2,FALSE),"")</f>
        <v/>
      </c>
      <c r="AY257" s="59" t="str">
        <f>IFERROR(VLOOKUP($E257,'Apr 2016'!$D$1:$Z$300,22,FALSE),"-")</f>
        <v>-</v>
      </c>
      <c r="AZ257" s="59" t="str">
        <f>IFERROR(VLOOKUP($E257,'Apr 2016'!$D$1:$Z$300,4,FALSE),"-")</f>
        <v>-</v>
      </c>
      <c r="BA257" s="59" t="str">
        <f>IFERROR(VLOOKUP(AZ257,'Paid Invoices'!$F$6:$I$381,3,FALSE),"")</f>
        <v/>
      </c>
      <c r="BB257" s="59" t="str">
        <f>IFERROR(VLOOKUP(AZ257,'Open Invoices'!$D$1:$E$3000,2,FALSE),"")</f>
        <v/>
      </c>
      <c r="BC257" s="59" t="str">
        <f>IFERROR(VLOOKUP($E257,'Mar 2016'!$D$1:$Z$300,22,FALSE),"-")</f>
        <v>-</v>
      </c>
      <c r="BD257" s="59" t="str">
        <f>IFERROR(VLOOKUP($E257,'Mar 2016'!$D$1:$Z$300,4,FALSE),"-")</f>
        <v>-</v>
      </c>
      <c r="BE257" s="59" t="str">
        <f>IFERROR(VLOOKUP(BD257,'Paid Invoices'!$F$6:$I$381,3,FALSE),"")</f>
        <v/>
      </c>
      <c r="BF257" s="59" t="str">
        <f>IFERROR(VLOOKUP(BD257,'Open Invoices'!$D$1:$E$3000,2,FALSE),"")</f>
        <v/>
      </c>
      <c r="BG257" s="59">
        <f>IFERROR(VLOOKUP($E257,'Feb 2016'!$D$1:$Z$300,22,FALSE),"-")</f>
        <v>433.38</v>
      </c>
      <c r="BH257" s="59" t="str">
        <f>IFERROR(VLOOKUP($E257,'Feb 2016'!$D$1:$Z$300,4,FALSE),"-")</f>
        <v>WAY2001B6AJ</v>
      </c>
      <c r="BI257" s="59" t="str">
        <f>IFERROR(VLOOKUP(BH257,'Paid Invoices'!$F$6:$I$381,3,FALSE),"")</f>
        <v/>
      </c>
      <c r="BJ257" s="59" t="str">
        <f>IFERROR(VLOOKUP(BH257,'Open Invoices'!$D$1:$E$3000,2,FALSE),"")</f>
        <v/>
      </c>
      <c r="BK257" s="59" t="str">
        <f>IFERROR(VLOOKUP($E257,'Jan 2016'!$D$1:$Z$300,22,FALSE),"-")</f>
        <v>-</v>
      </c>
      <c r="BL257" s="59" t="str">
        <f>IFERROR(VLOOKUP($E257,'Jan 2016'!$D$1:$Z$300,4,FALSE),"-")</f>
        <v>-</v>
      </c>
      <c r="BM257" s="59" t="str">
        <f>IFERROR(VLOOKUP(BL257,'Paid Invoices'!$F$6:$I$381,3,FALSE),"")</f>
        <v/>
      </c>
      <c r="BN257" s="59" t="str">
        <f>IFERROR(VLOOKUP(BL257,'Open Invoices'!$D$1:$E$3000,2,FALSE),"")</f>
        <v/>
      </c>
      <c r="BO257" s="59" t="str">
        <f>IFERROR(VLOOKUP($E257,'Dec 2015'!$D$1:$Z$300,22,FALSE),"-")</f>
        <v>-</v>
      </c>
      <c r="BP257" s="59" t="str">
        <f>IFERROR(VLOOKUP($E257,'Dec 2015'!$D$1:$Z$300,4,FALSE),"-")</f>
        <v>-</v>
      </c>
      <c r="BQ257" s="59" t="str">
        <f>IFERROR(VLOOKUP(BP257,'Paid Invoices'!$F$6:$I$381,3,FALSE),"")</f>
        <v/>
      </c>
      <c r="BR257" s="59" t="str">
        <f>IFERROR(VLOOKUP(BP257,'Open Invoices'!$D$1:$E$3000,2,FALSE),"")</f>
        <v/>
      </c>
      <c r="BS257" s="59" t="str">
        <f>IFERROR(VLOOKUP($E257,'Nov 2015'!$D$1:$Z$300,22,FALSE),"-")</f>
        <v>-</v>
      </c>
      <c r="BT257" s="59" t="str">
        <f>IFERROR(VLOOKUP($E257,'Nov 2015'!$D$1:$Z$300,4,FALSE),"-")</f>
        <v>-</v>
      </c>
      <c r="BU257" s="59" t="str">
        <f>IFERROR(VLOOKUP(BT257,'Paid Invoices'!$F$6:$I$381,3,FALSE),"")</f>
        <v/>
      </c>
      <c r="BV257" s="59" t="str">
        <f>IFERROR(VLOOKUP(BT257,'Open Invoices'!$D$1:$E$3000,2,FALSE),"")</f>
        <v/>
      </c>
      <c r="BW257" s="59" t="str">
        <f>IFERROR(VLOOKUP($E257,'Oct 2015'!$D$1:$Z$300,22,FALSE),"-")</f>
        <v>-</v>
      </c>
      <c r="BX257" s="59" t="str">
        <f>IFERROR(VLOOKUP($E257,'Oct 2015'!$D$1:$Z$300,4,FALSE),"-")</f>
        <v>-</v>
      </c>
      <c r="BY257" s="59" t="str">
        <f>IFERROR(VLOOKUP(BX257,'Paid Invoices'!$F$6:$I$381,3,FALSE),"")</f>
        <v/>
      </c>
      <c r="BZ257" s="59" t="str">
        <f>IFERROR(VLOOKUP(BX257,'Open Invoices'!$D$1:$E$3000,2,FALSE),"")</f>
        <v/>
      </c>
      <c r="CA257" s="59" t="str">
        <f>IFERROR(VLOOKUP($E257,'Sep 2015'!$D$1:$Z$300,22,FALSE),"-")</f>
        <v>-</v>
      </c>
      <c r="CB257" s="59" t="str">
        <f>IFERROR(VLOOKUP($E257,'Sep 2015'!$D$1:$Z$300,4,FALSE),"-")</f>
        <v>-</v>
      </c>
      <c r="CC257" s="59" t="str">
        <f>IFERROR(VLOOKUP(CB257,'Paid Invoices'!$F$6:$I$381,3,FALSE),"")</f>
        <v/>
      </c>
      <c r="CD257" s="59" t="str">
        <f>IFERROR(VLOOKUP(CB257,'Open Invoices'!$D$1:$E$3000,2,FALSE),"")</f>
        <v/>
      </c>
      <c r="CG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</row>
    <row r="258" spans="1:109">
      <c r="A258" s="115">
        <v>255</v>
      </c>
      <c r="B258" s="2" t="s">
        <v>509</v>
      </c>
      <c r="C258" s="2" t="s">
        <v>510</v>
      </c>
      <c r="D258" s="2" t="s">
        <v>56</v>
      </c>
      <c r="E258" s="2" t="s">
        <v>397</v>
      </c>
      <c r="F258" s="2" t="s">
        <v>371</v>
      </c>
      <c r="G258" s="21" t="s">
        <v>216</v>
      </c>
      <c r="H258" s="21" t="str">
        <f>IFERROR(VLOOKUP($E258,'Wayne Master'!$B$1:$C$315,2,FALSE),"not on master")</f>
        <v>not on master</v>
      </c>
      <c r="I258" s="11" t="s">
        <v>523</v>
      </c>
      <c r="J258" s="3">
        <v>42199</v>
      </c>
      <c r="K258" s="2" t="s">
        <v>28</v>
      </c>
      <c r="L258" s="2" t="s">
        <v>373</v>
      </c>
      <c r="M258" s="2" t="s">
        <v>30</v>
      </c>
      <c r="N258" s="2" t="s">
        <v>31</v>
      </c>
      <c r="O258" s="2" t="s">
        <v>32</v>
      </c>
      <c r="P258" s="4"/>
      <c r="Q258" s="4"/>
      <c r="R258" s="4"/>
      <c r="S258" s="5"/>
      <c r="T258" s="4"/>
      <c r="U258" s="4"/>
      <c r="V258" s="4"/>
      <c r="W258" s="5"/>
      <c r="X258" s="5"/>
      <c r="Y258" s="14"/>
      <c r="Z258" s="14"/>
      <c r="AA258" s="14"/>
      <c r="AB258" s="4"/>
      <c r="AC258" s="49"/>
      <c r="AD258" s="59">
        <f>SUM(AI258,AM258,AQ258,AU258,AY258,BC258,BG258,BK258,BO258,BS258,BW258,CA258)</f>
        <v>3.5999999999999996</v>
      </c>
      <c r="AE258" s="59">
        <f>(Q258*0.0169)+(U258*0.0598)</f>
        <v>0</v>
      </c>
      <c r="AF258" s="102">
        <f>IFERROR(IFERROR(VLOOKUP($G258,'FPO034'!$J$9:$Q$196,7,FALSE),(VLOOKUP($H258,'FPO034'!$J$9:$Q$196,7,FALSE))),"No PO")</f>
        <v>1014</v>
      </c>
      <c r="AG258" s="102">
        <f>IFERROR(IFERROR(VLOOKUP($G258,'FPO034'!$J$9:$Q$196,8,FALSE),(VLOOKUP($H258,'FPO034'!$J$9:$Q$196,8,FALSE))),"No PO")</f>
        <v>0</v>
      </c>
      <c r="AH258" s="102" t="e">
        <f>IF(AG258&lt;&gt;0,"No",IF(AD258&gt;AF258,"No",IF(AD258/AE258&lt;1,"--",IF(AD258/AE258&lt;1.02,"Maybe","No"))))</f>
        <v>#DIV/0!</v>
      </c>
      <c r="AI258" s="59" t="str">
        <f>IFERROR(VLOOKUP($E258,'Rev2 Aug 16'!$D$1:$Z$300,22,FALSE),"-")</f>
        <v>-</v>
      </c>
      <c r="AJ258" s="59" t="str">
        <f>IFERROR(VLOOKUP($E258,'Rev2 Aug 16'!$D$1:$Z$300,5,FALSE),"-")</f>
        <v>-</v>
      </c>
      <c r="AK258" s="59" t="str">
        <f>IFERROR(VLOOKUP(AJ258,'Paid Invoices'!$F$6:$I$381,3,FALSE),"")</f>
        <v/>
      </c>
      <c r="AL258" s="59" t="str">
        <f>IFERROR(VLOOKUP(AJ258,'Open Invoices'!$D$1:$E$3000,2,FALSE),"")</f>
        <v/>
      </c>
      <c r="AM258" s="59" t="str">
        <f>IFERROR(VLOOKUP($E258,'Rev2 July 16'!$D$1:$Z$300,22,FALSE),"-")</f>
        <v>-</v>
      </c>
      <c r="AN258" s="59" t="str">
        <f>IFERROR(VLOOKUP($E258,'Rev2 July 16'!$D$1:$Z$300,5,FALSE),"-")</f>
        <v>-</v>
      </c>
      <c r="AO258" s="59" t="str">
        <f>IFERROR(VLOOKUP(AN258,'Paid Invoices'!$F$6:$I$381,3,FALSE),"")</f>
        <v/>
      </c>
      <c r="AP258" s="59" t="str">
        <f>IFERROR(VLOOKUP(AN258,'Open Invoices'!$D$1:$E$3000,2,FALSE),"")</f>
        <v/>
      </c>
      <c r="AQ258" s="59" t="str">
        <f>IFERROR(VLOOKUP($E258,'Rev June 16'!$D$1:$Z$300,22,FALSE),"-")</f>
        <v>-</v>
      </c>
      <c r="AR258" s="59" t="str">
        <f>IFERROR(VLOOKUP($E258,'Rev June 16'!$D$1:$Z$300,4,FALSE),"-")</f>
        <v>-</v>
      </c>
      <c r="AS258" s="59" t="str">
        <f>IFERROR(VLOOKUP(AR258,'Paid Invoices'!$F$6:$I$381,3,FALSE),"")</f>
        <v/>
      </c>
      <c r="AT258" s="59" t="str">
        <f>IFERROR(VLOOKUP(AR258,'Open Invoices'!$D$1:$E$3000,2,FALSE),"")</f>
        <v/>
      </c>
      <c r="AU258" s="59" t="str">
        <f>IFERROR(VLOOKUP($E258,'May 2016'!$D$1:$Z$300,22,FALSE),"-")</f>
        <v>-</v>
      </c>
      <c r="AV258" s="59" t="str">
        <f>IFERROR(VLOOKUP($E258,'May 2016'!$D$1:$Z$300,4,FALSE),"-")</f>
        <v>-</v>
      </c>
      <c r="AW258" s="59" t="str">
        <f>IFERROR(VLOOKUP(AV258,'Paid Invoices'!$F$6:$I$381,3,FALSE),"")</f>
        <v/>
      </c>
      <c r="AX258" s="59" t="str">
        <f>IFERROR(VLOOKUP(AV258,'Open Invoices'!$D$1:$E$3000,2,FALSE),"")</f>
        <v/>
      </c>
      <c r="AY258" s="59" t="str">
        <f>IFERROR(VLOOKUP($E258,'Apr 2016'!$D$1:$Z$300,22,FALSE),"-")</f>
        <v>-</v>
      </c>
      <c r="AZ258" s="59" t="str">
        <f>IFERROR(VLOOKUP($E258,'Apr 2016'!$D$1:$Z$300,4,FALSE),"-")</f>
        <v>-</v>
      </c>
      <c r="BA258" s="59" t="str">
        <f>IFERROR(VLOOKUP(AZ258,'Paid Invoices'!$F$6:$I$381,3,FALSE),"")</f>
        <v/>
      </c>
      <c r="BB258" s="59" t="str">
        <f>IFERROR(VLOOKUP(AZ258,'Open Invoices'!$D$1:$E$3000,2,FALSE),"")</f>
        <v/>
      </c>
      <c r="BC258" s="59">
        <f>IFERROR(VLOOKUP($E258,'Mar 2016'!$D$1:$Z$300,22,FALSE),"-")</f>
        <v>0</v>
      </c>
      <c r="BD258" s="59" t="str">
        <f>IFERROR(VLOOKUP($E258,'Mar 2016'!$D$1:$Z$300,4,FALSE),"-")</f>
        <v>WAY2001C6A</v>
      </c>
      <c r="BE258" s="59" t="str">
        <f>IFERROR(VLOOKUP(BD258,'Paid Invoices'!$F$6:$I$381,3,FALSE),"")</f>
        <v/>
      </c>
      <c r="BF258" s="59" t="str">
        <f>IFERROR(VLOOKUP(BD258,'Open Invoices'!$D$1:$E$3000,2,FALSE),"")</f>
        <v/>
      </c>
      <c r="BG258" s="59" t="str">
        <f>IFERROR(VLOOKUP($E258,'Feb 2016'!$D$1:$Z$300,22,FALSE),"-")</f>
        <v>-</v>
      </c>
      <c r="BH258" s="59" t="str">
        <f>IFERROR(VLOOKUP($E258,'Feb 2016'!$D$1:$Z$300,4,FALSE),"-")</f>
        <v>-</v>
      </c>
      <c r="BI258" s="59" t="str">
        <f>IFERROR(VLOOKUP(BH258,'Paid Invoices'!$F$6:$I$381,3,FALSE),"")</f>
        <v/>
      </c>
      <c r="BJ258" s="59" t="str">
        <f>IFERROR(VLOOKUP(BH258,'Open Invoices'!$D$1:$E$3000,2,FALSE),"")</f>
        <v/>
      </c>
      <c r="BK258" s="59">
        <f>IFERROR(VLOOKUP($E258,'Jan 2016'!$D$1:$Z$300,22,FALSE),"-")</f>
        <v>0</v>
      </c>
      <c r="BL258" s="59" t="str">
        <f>IFERROR(VLOOKUP($E258,'Jan 2016'!$D$1:$Z$300,4,FALSE),"-")</f>
        <v>WAY2001A6A</v>
      </c>
      <c r="BM258" s="59" t="str">
        <f>IFERROR(VLOOKUP(BL258,'Paid Invoices'!$F$6:$I$381,3,FALSE),"")</f>
        <v/>
      </c>
      <c r="BN258" s="59" t="str">
        <f>IFERROR(VLOOKUP(BL258,'Open Invoices'!$D$1:$E$3000,2,FALSE),"")</f>
        <v/>
      </c>
      <c r="BO258" s="59">
        <f>IFERROR(VLOOKUP($E258,'Dec 2015'!$D$1:$Z$300,22,FALSE),"-")</f>
        <v>0.69</v>
      </c>
      <c r="BP258" s="59" t="str">
        <f>IFERROR(VLOOKUP($E258,'Dec 2015'!$D$1:$Z$300,4,FALSE),"-")</f>
        <v>WAY2001L5N</v>
      </c>
      <c r="BQ258" s="59" t="str">
        <f>IFERROR(VLOOKUP(BP258,'Paid Invoices'!$F$6:$I$381,3,FALSE),"")</f>
        <v/>
      </c>
      <c r="BR258" s="59" t="str">
        <f>IFERROR(VLOOKUP(BP258,'Open Invoices'!$D$1:$E$3000,2,FALSE),"")</f>
        <v/>
      </c>
      <c r="BS258" s="59">
        <f>IFERROR(VLOOKUP($E258,'Nov 2015'!$D$1:$Z$300,22,FALSE),"-")</f>
        <v>0.63</v>
      </c>
      <c r="BT258" s="59" t="str">
        <f>IFERROR(VLOOKUP($E258,'Nov 2015'!$D$1:$Z$300,4,FALSE),"-")</f>
        <v>WAY2001K5AM</v>
      </c>
      <c r="BU258" s="59" t="str">
        <f>IFERROR(VLOOKUP(BT258,'Paid Invoices'!$F$6:$I$381,3,FALSE),"")</f>
        <v/>
      </c>
      <c r="BV258" s="59" t="str">
        <f>IFERROR(VLOOKUP(BT258,'Open Invoices'!$D$1:$E$3000,2,FALSE),"")</f>
        <v/>
      </c>
      <c r="BW258" s="59">
        <f>IFERROR(VLOOKUP($E258,'Oct 2015'!$D$1:$Z$300,22,FALSE),"-")</f>
        <v>2.2799999999999998</v>
      </c>
      <c r="BX258" s="59" t="str">
        <f>IFERROR(VLOOKUP($E258,'Oct 2015'!$D$1:$Z$300,4,FALSE),"-")</f>
        <v>WAY2001J5AM</v>
      </c>
      <c r="BY258" s="59" t="str">
        <f>IFERROR(VLOOKUP(BX258,'Paid Invoices'!$F$6:$I$381,3,FALSE),"")</f>
        <v/>
      </c>
      <c r="BZ258" s="59" t="str">
        <f>IFERROR(VLOOKUP(BX258,'Open Invoices'!$D$1:$E$3000,2,FALSE),"")</f>
        <v/>
      </c>
      <c r="CA258" s="59" t="str">
        <f>IFERROR(VLOOKUP($E258,'Sep 2015'!$D$1:$Z$300,22,FALSE),"-")</f>
        <v>-</v>
      </c>
      <c r="CB258" s="59" t="str">
        <f>IFERROR(VLOOKUP($E258,'Sep 2015'!$D$1:$Z$300,4,FALSE),"-")</f>
        <v>-</v>
      </c>
      <c r="CC258" s="59" t="str">
        <f>IFERROR(VLOOKUP(CB258,'Paid Invoices'!$F$6:$I$381,3,FALSE),"")</f>
        <v/>
      </c>
      <c r="CD258" s="59" t="str">
        <f>IFERROR(VLOOKUP(CB258,'Open Invoices'!$D$1:$E$3000,2,FALSE),"")</f>
        <v/>
      </c>
      <c r="CG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</row>
    <row r="259" spans="1:109">
      <c r="A259" s="115">
        <v>256</v>
      </c>
      <c r="B259" s="2" t="s">
        <v>509</v>
      </c>
      <c r="C259" s="2" t="s">
        <v>510</v>
      </c>
      <c r="D259" s="2" t="s">
        <v>25</v>
      </c>
      <c r="E259" s="60" t="s">
        <v>2127</v>
      </c>
      <c r="F259" s="2" t="s">
        <v>466</v>
      </c>
      <c r="G259" s="21" t="s">
        <v>101</v>
      </c>
      <c r="H259" s="21" t="str">
        <f>IFERROR(VLOOKUP($E259,'Wayne Master'!$B$1:$C$315,2,FALSE),"not on master")</f>
        <v>not on master</v>
      </c>
      <c r="I259" s="11" t="s">
        <v>530</v>
      </c>
      <c r="J259" s="3">
        <v>42283</v>
      </c>
      <c r="K259" s="2" t="s">
        <v>39</v>
      </c>
      <c r="L259" s="2" t="s">
        <v>389</v>
      </c>
      <c r="M259" s="2" t="s">
        <v>30</v>
      </c>
      <c r="N259" s="2" t="s">
        <v>31</v>
      </c>
      <c r="O259" s="2" t="s">
        <v>382</v>
      </c>
      <c r="P259" s="4"/>
      <c r="Q259" s="4"/>
      <c r="R259" s="4"/>
      <c r="S259" s="5"/>
      <c r="T259" s="4"/>
      <c r="U259" s="4"/>
      <c r="V259" s="4"/>
      <c r="W259" s="5"/>
      <c r="X259" s="5"/>
      <c r="Y259" s="14"/>
      <c r="Z259" s="14"/>
      <c r="AA259" s="14"/>
      <c r="AB259" s="4"/>
      <c r="AC259" s="49"/>
      <c r="AD259" s="59">
        <f>SUM(AI259,AM259,AQ259,AU259,AY259,BC259,BG259,BK259,BO259,BS259,BW259,CA259)</f>
        <v>0</v>
      </c>
      <c r="AE259" s="59">
        <f>(Q259*0.0169)+(U259*0.0598)</f>
        <v>0</v>
      </c>
      <c r="AF259" s="102">
        <f>IFERROR(IFERROR(VLOOKUP($G259,'FPO034'!$J$9:$Q$196,7,FALSE),(VLOOKUP($H259,'FPO034'!$J$9:$Q$196,7,FALSE))),"No PO")</f>
        <v>2205.92</v>
      </c>
      <c r="AG259" s="102">
        <f>IFERROR(IFERROR(VLOOKUP($G259,'FPO034'!$J$9:$Q$196,8,FALSE),(VLOOKUP($H259,'FPO034'!$J$9:$Q$196,8,FALSE))),"No PO")</f>
        <v>0</v>
      </c>
      <c r="AH259" s="102" t="e">
        <f>IF(AG259&lt;&gt;0,"No",IF(AD259&gt;AF259,"No",IF(AD259/AE259&lt;1,"--",IF(AD259/AE259&lt;1.02,"Maybe","No"))))</f>
        <v>#DIV/0!</v>
      </c>
      <c r="AI259" s="59" t="str">
        <f>IFERROR(VLOOKUP($E259,'Rev2 Aug 16'!$D$1:$Z$300,22,FALSE),"-")</f>
        <v>-</v>
      </c>
      <c r="AJ259" s="59" t="str">
        <f>IFERROR(VLOOKUP($E259,'Rev2 Aug 16'!$D$1:$Z$300,5,FALSE),"-")</f>
        <v>-</v>
      </c>
      <c r="AK259" s="59" t="str">
        <f>IFERROR(VLOOKUP(AJ259,'Paid Invoices'!$F$6:$I$381,3,FALSE),"")</f>
        <v/>
      </c>
      <c r="AL259" s="59" t="str">
        <f>IFERROR(VLOOKUP(AJ259,'Open Invoices'!$D$1:$E$3000,2,FALSE),"")</f>
        <v/>
      </c>
      <c r="AM259" s="59" t="str">
        <f>IFERROR(VLOOKUP($E259,'Rev2 July 16'!$D$1:$Z$300,22,FALSE),"-")</f>
        <v>-</v>
      </c>
      <c r="AN259" s="59" t="str">
        <f>IFERROR(VLOOKUP($E259,'Rev2 July 16'!$D$1:$Z$300,5,FALSE),"-")</f>
        <v>-</v>
      </c>
      <c r="AO259" s="59" t="str">
        <f>IFERROR(VLOOKUP(AN259,'Paid Invoices'!$F$6:$I$381,3,FALSE),"")</f>
        <v/>
      </c>
      <c r="AP259" s="59" t="str">
        <f>IFERROR(VLOOKUP(AN259,'Open Invoices'!$D$1:$E$3000,2,FALSE),"")</f>
        <v/>
      </c>
      <c r="AQ259" s="59" t="str">
        <f>IFERROR(VLOOKUP($E259,'Rev June 16'!$D$1:$Z$300,22,FALSE),"-")</f>
        <v>-</v>
      </c>
      <c r="AR259" s="59" t="str">
        <f>IFERROR(VLOOKUP($E259,'Rev June 16'!$D$1:$Z$300,4,FALSE),"-")</f>
        <v>-</v>
      </c>
      <c r="AS259" s="59" t="str">
        <f>IFERROR(VLOOKUP(AR259,'Paid Invoices'!$F$6:$I$381,3,FALSE),"")</f>
        <v/>
      </c>
      <c r="AT259" s="59" t="str">
        <f>IFERROR(VLOOKUP(AR259,'Open Invoices'!$D$1:$E$3000,2,FALSE),"")</f>
        <v/>
      </c>
      <c r="AU259" s="59" t="str">
        <f>IFERROR(VLOOKUP($E259,'May 2016'!$D$1:$Z$300,22,FALSE),"-")</f>
        <v>-</v>
      </c>
      <c r="AV259" s="59" t="str">
        <f>IFERROR(VLOOKUP($E259,'May 2016'!$D$1:$Z$300,4,FALSE),"-")</f>
        <v>-</v>
      </c>
      <c r="AW259" s="59" t="str">
        <f>IFERROR(VLOOKUP(AV259,'Paid Invoices'!$F$6:$I$381,3,FALSE),"")</f>
        <v/>
      </c>
      <c r="AX259" s="59" t="str">
        <f>IFERROR(VLOOKUP(AV259,'Open Invoices'!$D$1:$E$3000,2,FALSE),"")</f>
        <v/>
      </c>
      <c r="AY259" s="59" t="str">
        <f>IFERROR(VLOOKUP($E259,'Apr 2016'!$D$1:$Z$300,22,FALSE),"-")</f>
        <v>-</v>
      </c>
      <c r="AZ259" s="59" t="str">
        <f>IFERROR(VLOOKUP($E259,'Apr 2016'!$D$1:$Z$300,4,FALSE),"-")</f>
        <v>-</v>
      </c>
      <c r="BA259" s="59" t="str">
        <f>IFERROR(VLOOKUP(AZ259,'Paid Invoices'!$F$6:$I$381,3,FALSE),"")</f>
        <v/>
      </c>
      <c r="BB259" s="59" t="str">
        <f>IFERROR(VLOOKUP(AZ259,'Open Invoices'!$D$1:$E$3000,2,FALSE),"")</f>
        <v/>
      </c>
      <c r="BC259" s="59" t="str">
        <f>IFERROR(VLOOKUP($E259,'Mar 2016'!$D$1:$Z$300,22,FALSE),"-")</f>
        <v>-</v>
      </c>
      <c r="BD259" s="59" t="str">
        <f>IFERROR(VLOOKUP($E259,'Mar 2016'!$D$1:$Z$300,4,FALSE),"-")</f>
        <v>-</v>
      </c>
      <c r="BE259" s="59" t="str">
        <f>IFERROR(VLOOKUP(BD259,'Paid Invoices'!$F$6:$I$381,3,FALSE),"")</f>
        <v/>
      </c>
      <c r="BF259" s="59" t="str">
        <f>IFERROR(VLOOKUP(BD259,'Open Invoices'!$D$1:$E$3000,2,FALSE),"")</f>
        <v/>
      </c>
      <c r="BG259" s="59" t="str">
        <f>IFERROR(VLOOKUP($E259,'Feb 2016'!$D$1:$Z$300,22,FALSE),"-")</f>
        <v>-</v>
      </c>
      <c r="BH259" s="59" t="str">
        <f>IFERROR(VLOOKUP($E259,'Feb 2016'!$D$1:$Z$300,4,FALSE),"-")</f>
        <v>-</v>
      </c>
      <c r="BI259" s="59" t="str">
        <f>IFERROR(VLOOKUP(BH259,'Paid Invoices'!$F$6:$I$381,3,FALSE),"")</f>
        <v/>
      </c>
      <c r="BJ259" s="59" t="str">
        <f>IFERROR(VLOOKUP(BH259,'Open Invoices'!$D$1:$E$3000,2,FALSE),"")</f>
        <v/>
      </c>
      <c r="BK259" s="59">
        <f>IFERROR(VLOOKUP($E259,'Jan 2016'!$D$1:$Z$300,22,FALSE),"-")</f>
        <v>0</v>
      </c>
      <c r="BL259" s="59" t="str">
        <f>IFERROR(VLOOKUP($E259,'Jan 2016'!$D$1:$Z$300,4,FALSE),"-")</f>
        <v>WAY2001A6AQ</v>
      </c>
      <c r="BM259" s="59" t="str">
        <f>IFERROR(VLOOKUP(BL259,'Paid Invoices'!$F$6:$I$381,3,FALSE),"")</f>
        <v/>
      </c>
      <c r="BN259" s="59" t="str">
        <f>IFERROR(VLOOKUP(BL259,'Open Invoices'!$D$1:$E$3000,2,FALSE),"")</f>
        <v/>
      </c>
      <c r="BO259" s="59" t="str">
        <f>IFERROR(VLOOKUP($E259,'Dec 2015'!$D$1:$Z$300,22,FALSE),"-")</f>
        <v>-</v>
      </c>
      <c r="BP259" s="59" t="str">
        <f>IFERROR(VLOOKUP($E259,'Dec 2015'!$D$1:$Z$300,4,FALSE),"-")</f>
        <v>-</v>
      </c>
      <c r="BQ259" s="59" t="str">
        <f>IFERROR(VLOOKUP(BP259,'Paid Invoices'!$F$6:$I$381,3,FALSE),"")</f>
        <v/>
      </c>
      <c r="BR259" s="59" t="str">
        <f>IFERROR(VLOOKUP(BP259,'Open Invoices'!$D$1:$E$3000,2,FALSE),"")</f>
        <v/>
      </c>
      <c r="BS259" s="59" t="str">
        <f>IFERROR(VLOOKUP($E259,'Nov 2015'!$D$1:$Z$300,22,FALSE),"-")</f>
        <v>-</v>
      </c>
      <c r="BT259" s="59" t="str">
        <f>IFERROR(VLOOKUP($E259,'Nov 2015'!$D$1:$Z$300,4,FALSE),"-")</f>
        <v>-</v>
      </c>
      <c r="BU259" s="59" t="str">
        <f>IFERROR(VLOOKUP(BT259,'Paid Invoices'!$F$6:$I$381,3,FALSE),"")</f>
        <v/>
      </c>
      <c r="BV259" s="59" t="str">
        <f>IFERROR(VLOOKUP(BT259,'Open Invoices'!$D$1:$E$3000,2,FALSE),"")</f>
        <v/>
      </c>
      <c r="BW259" s="59" t="str">
        <f>IFERROR(VLOOKUP($E259,'Oct 2015'!$D$1:$Z$300,22,FALSE),"-")</f>
        <v>-</v>
      </c>
      <c r="BX259" s="59" t="str">
        <f>IFERROR(VLOOKUP($E259,'Oct 2015'!$D$1:$Z$300,4,FALSE),"-")</f>
        <v>-</v>
      </c>
      <c r="BY259" s="59" t="str">
        <f>IFERROR(VLOOKUP(BX259,'Paid Invoices'!$F$6:$I$381,3,FALSE),"")</f>
        <v/>
      </c>
      <c r="BZ259" s="59" t="str">
        <f>IFERROR(VLOOKUP(BX259,'Open Invoices'!$D$1:$E$3000,2,FALSE),"")</f>
        <v/>
      </c>
      <c r="CA259" s="59" t="str">
        <f>IFERROR(VLOOKUP($E259,'Sep 2015'!$D$1:$Z$300,22,FALSE),"-")</f>
        <v>-</v>
      </c>
      <c r="CB259" s="59" t="str">
        <f>IFERROR(VLOOKUP($E259,'Sep 2015'!$D$1:$Z$300,4,FALSE),"-")</f>
        <v>-</v>
      </c>
      <c r="CC259" s="59" t="str">
        <f>IFERROR(VLOOKUP(CB259,'Paid Invoices'!$F$6:$I$381,3,FALSE),"")</f>
        <v/>
      </c>
      <c r="CD259" s="59" t="str">
        <f>IFERROR(VLOOKUP(CB259,'Open Invoices'!$D$1:$E$3000,2,FALSE),"")</f>
        <v/>
      </c>
      <c r="CG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</row>
    <row r="260" spans="1:109">
      <c r="A260" s="115">
        <v>257</v>
      </c>
      <c r="B260" s="2" t="s">
        <v>509</v>
      </c>
      <c r="C260" s="2" t="s">
        <v>510</v>
      </c>
      <c r="D260" s="2" t="s">
        <v>25</v>
      </c>
      <c r="E260" s="60" t="s">
        <v>2128</v>
      </c>
      <c r="F260" s="2" t="s">
        <v>466</v>
      </c>
      <c r="G260" s="21" t="s">
        <v>101</v>
      </c>
      <c r="H260" s="21" t="str">
        <f>IFERROR(VLOOKUP($E260,'Wayne Master'!$B$1:$C$315,2,FALSE),"not on master")</f>
        <v>not on master</v>
      </c>
      <c r="I260" s="11" t="s">
        <v>530</v>
      </c>
      <c r="J260" s="3">
        <v>42283</v>
      </c>
      <c r="K260" s="2" t="s">
        <v>39</v>
      </c>
      <c r="L260" s="2" t="s">
        <v>389</v>
      </c>
      <c r="M260" s="2" t="s">
        <v>30</v>
      </c>
      <c r="N260" s="2" t="s">
        <v>31</v>
      </c>
      <c r="O260" s="2" t="s">
        <v>382</v>
      </c>
      <c r="P260" s="4"/>
      <c r="Q260" s="4"/>
      <c r="R260" s="4"/>
      <c r="S260" s="5"/>
      <c r="T260" s="4"/>
      <c r="U260" s="4"/>
      <c r="V260" s="4"/>
      <c r="W260" s="5"/>
      <c r="X260" s="5"/>
      <c r="Y260" s="14"/>
      <c r="Z260" s="14"/>
      <c r="AA260" s="14"/>
      <c r="AB260" s="4"/>
      <c r="AC260" s="49"/>
      <c r="AD260" s="59">
        <f>SUM(AI260,AM260,AQ260,AU260,AY260,BC260,BG260,BK260,BO260,BS260,BW260,CA260)</f>
        <v>311</v>
      </c>
      <c r="AE260" s="59">
        <f>(Q260*0.0169)+(U260*0.0598)</f>
        <v>0</v>
      </c>
      <c r="AF260" s="102">
        <f>IFERROR(IFERROR(VLOOKUP($G260,'FPO034'!$J$9:$Q$196,7,FALSE),(VLOOKUP($H260,'FPO034'!$J$9:$Q$196,7,FALSE))),"No PO")</f>
        <v>2205.92</v>
      </c>
      <c r="AG260" s="102">
        <f>IFERROR(IFERROR(VLOOKUP($G260,'FPO034'!$J$9:$Q$196,8,FALSE),(VLOOKUP($H260,'FPO034'!$J$9:$Q$196,8,FALSE))),"No PO")</f>
        <v>0</v>
      </c>
      <c r="AH260" s="102" t="e">
        <f>IF(AG260&lt;&gt;0,"No",IF(AD260&gt;AF260,"No",IF(AD260/AE260&lt;1,"--",IF(AD260/AE260&lt;1.02,"Maybe","No"))))</f>
        <v>#DIV/0!</v>
      </c>
      <c r="AI260" s="59" t="str">
        <f>IFERROR(VLOOKUP($E260,'Rev2 Aug 16'!$D$1:$Z$300,22,FALSE),"-")</f>
        <v>-</v>
      </c>
      <c r="AJ260" s="59" t="str">
        <f>IFERROR(VLOOKUP($E260,'Rev2 Aug 16'!$D$1:$Z$300,5,FALSE),"-")</f>
        <v>-</v>
      </c>
      <c r="AK260" s="59" t="str">
        <f>IFERROR(VLOOKUP(AJ260,'Paid Invoices'!$F$6:$I$381,3,FALSE),"")</f>
        <v/>
      </c>
      <c r="AL260" s="59" t="str">
        <f>IFERROR(VLOOKUP(AJ260,'Open Invoices'!$D$1:$E$3000,2,FALSE),"")</f>
        <v/>
      </c>
      <c r="AM260" s="59" t="str">
        <f>IFERROR(VLOOKUP($E260,'Rev2 July 16'!$D$1:$Z$300,22,FALSE),"-")</f>
        <v>-</v>
      </c>
      <c r="AN260" s="59" t="str">
        <f>IFERROR(VLOOKUP($E260,'Rev2 July 16'!$D$1:$Z$300,5,FALSE),"-")</f>
        <v>-</v>
      </c>
      <c r="AO260" s="59" t="str">
        <f>IFERROR(VLOOKUP(AN260,'Paid Invoices'!$F$6:$I$381,3,FALSE),"")</f>
        <v/>
      </c>
      <c r="AP260" s="59" t="str">
        <f>IFERROR(VLOOKUP(AN260,'Open Invoices'!$D$1:$E$3000,2,FALSE),"")</f>
        <v/>
      </c>
      <c r="AQ260" s="59" t="str">
        <f>IFERROR(VLOOKUP($E260,'Rev June 16'!$D$1:$Z$300,22,FALSE),"-")</f>
        <v>-</v>
      </c>
      <c r="AR260" s="59" t="str">
        <f>IFERROR(VLOOKUP($E260,'Rev June 16'!$D$1:$Z$300,4,FALSE),"-")</f>
        <v>-</v>
      </c>
      <c r="AS260" s="59" t="str">
        <f>IFERROR(VLOOKUP(AR260,'Paid Invoices'!$F$6:$I$381,3,FALSE),"")</f>
        <v/>
      </c>
      <c r="AT260" s="59" t="str">
        <f>IFERROR(VLOOKUP(AR260,'Open Invoices'!$D$1:$E$3000,2,FALSE),"")</f>
        <v/>
      </c>
      <c r="AU260" s="59" t="str">
        <f>IFERROR(VLOOKUP($E260,'May 2016'!$D$1:$Z$300,22,FALSE),"-")</f>
        <v>-</v>
      </c>
      <c r="AV260" s="59" t="str">
        <f>IFERROR(VLOOKUP($E260,'May 2016'!$D$1:$Z$300,4,FALSE),"-")</f>
        <v>-</v>
      </c>
      <c r="AW260" s="59" t="str">
        <f>IFERROR(VLOOKUP(AV260,'Paid Invoices'!$F$6:$I$381,3,FALSE),"")</f>
        <v/>
      </c>
      <c r="AX260" s="59" t="str">
        <f>IFERROR(VLOOKUP(AV260,'Open Invoices'!$D$1:$E$3000,2,FALSE),"")</f>
        <v/>
      </c>
      <c r="AY260" s="59" t="str">
        <f>IFERROR(VLOOKUP($E260,'Apr 2016'!$D$1:$Z$300,22,FALSE),"-")</f>
        <v>-</v>
      </c>
      <c r="AZ260" s="59" t="str">
        <f>IFERROR(VLOOKUP($E260,'Apr 2016'!$D$1:$Z$300,4,FALSE),"-")</f>
        <v>-</v>
      </c>
      <c r="BA260" s="59" t="str">
        <f>IFERROR(VLOOKUP(AZ260,'Paid Invoices'!$F$6:$I$381,3,FALSE),"")</f>
        <v/>
      </c>
      <c r="BB260" s="59" t="str">
        <f>IFERROR(VLOOKUP(AZ260,'Open Invoices'!$D$1:$E$3000,2,FALSE),"")</f>
        <v/>
      </c>
      <c r="BC260" s="59" t="str">
        <f>IFERROR(VLOOKUP($E260,'Mar 2016'!$D$1:$Z$300,22,FALSE),"-")</f>
        <v>-</v>
      </c>
      <c r="BD260" s="59" t="str">
        <f>IFERROR(VLOOKUP($E260,'Mar 2016'!$D$1:$Z$300,4,FALSE),"-")</f>
        <v>-</v>
      </c>
      <c r="BE260" s="59" t="str">
        <f>IFERROR(VLOOKUP(BD260,'Paid Invoices'!$F$6:$I$381,3,FALSE),"")</f>
        <v/>
      </c>
      <c r="BF260" s="59" t="str">
        <f>IFERROR(VLOOKUP(BD260,'Open Invoices'!$D$1:$E$3000,2,FALSE),"")</f>
        <v/>
      </c>
      <c r="BG260" s="59" t="str">
        <f>IFERROR(VLOOKUP($E260,'Feb 2016'!$D$1:$Z$300,22,FALSE),"-")</f>
        <v>-</v>
      </c>
      <c r="BH260" s="59" t="str">
        <f>IFERROR(VLOOKUP($E260,'Feb 2016'!$D$1:$Z$300,4,FALSE),"-")</f>
        <v>-</v>
      </c>
      <c r="BI260" s="59" t="str">
        <f>IFERROR(VLOOKUP(BH260,'Paid Invoices'!$F$6:$I$381,3,FALSE),"")</f>
        <v/>
      </c>
      <c r="BJ260" s="59" t="str">
        <f>IFERROR(VLOOKUP(BH260,'Open Invoices'!$D$1:$E$3000,2,FALSE),"")</f>
        <v/>
      </c>
      <c r="BK260" s="59">
        <f>IFERROR(VLOOKUP($E260,'Jan 2016'!$D$1:$Z$300,22,FALSE),"-")</f>
        <v>311</v>
      </c>
      <c r="BL260" s="59" t="str">
        <f>IFERROR(VLOOKUP($E260,'Jan 2016'!$D$1:$Z$300,4,FALSE),"-")</f>
        <v>WAY2001A6AQ</v>
      </c>
      <c r="BM260" s="59" t="str">
        <f>IFERROR(VLOOKUP(BL260,'Paid Invoices'!$F$6:$I$381,3,FALSE),"")</f>
        <v/>
      </c>
      <c r="BN260" s="59" t="str">
        <f>IFERROR(VLOOKUP(BL260,'Open Invoices'!$D$1:$E$3000,2,FALSE),"")</f>
        <v/>
      </c>
      <c r="BO260" s="59" t="str">
        <f>IFERROR(VLOOKUP($E260,'Dec 2015'!$D$1:$Z$300,22,FALSE),"-")</f>
        <v>-</v>
      </c>
      <c r="BP260" s="59" t="str">
        <f>IFERROR(VLOOKUP($E260,'Dec 2015'!$D$1:$Z$300,4,FALSE),"-")</f>
        <v>-</v>
      </c>
      <c r="BQ260" s="59" t="str">
        <f>IFERROR(VLOOKUP(BP260,'Paid Invoices'!$F$6:$I$381,3,FALSE),"")</f>
        <v/>
      </c>
      <c r="BR260" s="59" t="str">
        <f>IFERROR(VLOOKUP(BP260,'Open Invoices'!$D$1:$E$3000,2,FALSE),"")</f>
        <v/>
      </c>
      <c r="BS260" s="59" t="str">
        <f>IFERROR(VLOOKUP($E260,'Nov 2015'!$D$1:$Z$300,22,FALSE),"-")</f>
        <v>-</v>
      </c>
      <c r="BT260" s="59" t="str">
        <f>IFERROR(VLOOKUP($E260,'Nov 2015'!$D$1:$Z$300,4,FALSE),"-")</f>
        <v>-</v>
      </c>
      <c r="BU260" s="59" t="str">
        <f>IFERROR(VLOOKUP(BT260,'Paid Invoices'!$F$6:$I$381,3,FALSE),"")</f>
        <v/>
      </c>
      <c r="BV260" s="59" t="str">
        <f>IFERROR(VLOOKUP(BT260,'Open Invoices'!$D$1:$E$3000,2,FALSE),"")</f>
        <v/>
      </c>
      <c r="BW260" s="59" t="str">
        <f>IFERROR(VLOOKUP($E260,'Oct 2015'!$D$1:$Z$300,22,FALSE),"-")</f>
        <v>-</v>
      </c>
      <c r="BX260" s="59" t="str">
        <f>IFERROR(VLOOKUP($E260,'Oct 2015'!$D$1:$Z$300,4,FALSE),"-")</f>
        <v>-</v>
      </c>
      <c r="BY260" s="59" t="str">
        <f>IFERROR(VLOOKUP(BX260,'Paid Invoices'!$F$6:$I$381,3,FALSE),"")</f>
        <v/>
      </c>
      <c r="BZ260" s="59" t="str">
        <f>IFERROR(VLOOKUP(BX260,'Open Invoices'!$D$1:$E$3000,2,FALSE),"")</f>
        <v/>
      </c>
      <c r="CA260" s="59" t="str">
        <f>IFERROR(VLOOKUP($E260,'Sep 2015'!$D$1:$Z$300,22,FALSE),"-")</f>
        <v>-</v>
      </c>
      <c r="CB260" s="59" t="str">
        <f>IFERROR(VLOOKUP($E260,'Sep 2015'!$D$1:$Z$300,4,FALSE),"-")</f>
        <v>-</v>
      </c>
      <c r="CC260" s="59" t="str">
        <f>IFERROR(VLOOKUP(CB260,'Paid Invoices'!$F$6:$I$381,3,FALSE),"")</f>
        <v/>
      </c>
      <c r="CD260" s="59" t="str">
        <f>IFERROR(VLOOKUP(CB260,'Open Invoices'!$D$1:$E$3000,2,FALSE),"")</f>
        <v/>
      </c>
      <c r="CG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</row>
    <row r="261" spans="1:109">
      <c r="A261" s="115">
        <v>258</v>
      </c>
      <c r="B261" s="2" t="s">
        <v>509</v>
      </c>
      <c r="C261" s="2" t="s">
        <v>510</v>
      </c>
      <c r="D261" s="2" t="s">
        <v>472</v>
      </c>
      <c r="E261" s="60" t="s">
        <v>2129</v>
      </c>
      <c r="F261" s="2" t="s">
        <v>539</v>
      </c>
      <c r="G261" s="21" t="s">
        <v>131</v>
      </c>
      <c r="H261" s="21" t="str">
        <f>IFERROR(VLOOKUP($E261,'Wayne Master'!$B$1:$C$315,2,FALSE),"not on master")</f>
        <v>not on master</v>
      </c>
      <c r="I261" s="11" t="s">
        <v>538</v>
      </c>
      <c r="J261" s="3">
        <v>42158</v>
      </c>
      <c r="K261" s="2" t="s">
        <v>28</v>
      </c>
      <c r="L261" s="2" t="s">
        <v>29</v>
      </c>
      <c r="M261" s="2" t="s">
        <v>30</v>
      </c>
      <c r="N261" s="2" t="s">
        <v>31</v>
      </c>
      <c r="O261" s="2" t="s">
        <v>382</v>
      </c>
      <c r="P261" s="4"/>
      <c r="Q261" s="4"/>
      <c r="R261" s="4"/>
      <c r="S261" s="5"/>
      <c r="T261" s="4"/>
      <c r="U261" s="4"/>
      <c r="V261" s="4"/>
      <c r="W261" s="5"/>
      <c r="X261" s="5"/>
      <c r="Y261" s="14"/>
      <c r="Z261" s="14"/>
      <c r="AA261" s="14"/>
      <c r="AB261" s="4"/>
      <c r="AC261" s="49"/>
      <c r="AD261" s="59">
        <f>SUM(AI261,AM261,AQ261,AU261,AY261,BC261,BG261,BK261,BO261,BS261,BW261,CA261)</f>
        <v>18.739999999999998</v>
      </c>
      <c r="AE261" s="59">
        <f>(Q261*0.0169)+(U261*0.0598)</f>
        <v>0</v>
      </c>
      <c r="AF261" s="102">
        <f>IFERROR(IFERROR(VLOOKUP($G261,'FPO034'!$J$9:$Q$196,7,FALSE),(VLOOKUP($H261,'FPO034'!$J$9:$Q$196,7,FALSE))),"No PO")</f>
        <v>6337.96</v>
      </c>
      <c r="AG261" s="102">
        <f>IFERROR(IFERROR(VLOOKUP($G261,'FPO034'!$J$9:$Q$196,8,FALSE),(VLOOKUP($H261,'FPO034'!$J$9:$Q$196,8,FALSE))),"No PO")</f>
        <v>0</v>
      </c>
      <c r="AH261" s="102" t="e">
        <f>IF(AG261&lt;&gt;0,"No",IF(AD261&gt;AF261,"No",IF(AD261/AE261&lt;1,"--",IF(AD261/AE261&lt;1.02,"Maybe","No"))))</f>
        <v>#DIV/0!</v>
      </c>
      <c r="AI261" s="59" t="str">
        <f>IFERROR(VLOOKUP($E261,'Rev2 Aug 16'!$D$1:$Z$300,22,FALSE),"-")</f>
        <v>-</v>
      </c>
      <c r="AJ261" s="59" t="str">
        <f>IFERROR(VLOOKUP($E261,'Rev2 Aug 16'!$D$1:$Z$300,5,FALSE),"-")</f>
        <v>-</v>
      </c>
      <c r="AK261" s="59" t="str">
        <f>IFERROR(VLOOKUP(AJ261,'Paid Invoices'!$F$6:$I$381,3,FALSE),"")</f>
        <v/>
      </c>
      <c r="AL261" s="59" t="str">
        <f>IFERROR(VLOOKUP(AJ261,'Open Invoices'!$D$1:$E$3000,2,FALSE),"")</f>
        <v/>
      </c>
      <c r="AM261" s="59" t="str">
        <f>IFERROR(VLOOKUP($E261,'Rev2 July 16'!$D$1:$Z$300,22,FALSE),"-")</f>
        <v>-</v>
      </c>
      <c r="AN261" s="59" t="str">
        <f>IFERROR(VLOOKUP($E261,'Rev2 July 16'!$D$1:$Z$300,5,FALSE),"-")</f>
        <v>-</v>
      </c>
      <c r="AO261" s="59" t="str">
        <f>IFERROR(VLOOKUP(AN261,'Paid Invoices'!$F$6:$I$381,3,FALSE),"")</f>
        <v/>
      </c>
      <c r="AP261" s="59" t="str">
        <f>IFERROR(VLOOKUP(AN261,'Open Invoices'!$D$1:$E$3000,2,FALSE),"")</f>
        <v/>
      </c>
      <c r="AQ261" s="59" t="str">
        <f>IFERROR(VLOOKUP($E261,'Rev June 16'!$D$1:$Z$300,22,FALSE),"-")</f>
        <v>-</v>
      </c>
      <c r="AR261" s="59" t="str">
        <f>IFERROR(VLOOKUP($E261,'Rev June 16'!$D$1:$Z$300,4,FALSE),"-")</f>
        <v>-</v>
      </c>
      <c r="AS261" s="59" t="str">
        <f>IFERROR(VLOOKUP(AR261,'Paid Invoices'!$F$6:$I$381,3,FALSE),"")</f>
        <v/>
      </c>
      <c r="AT261" s="59" t="str">
        <f>IFERROR(VLOOKUP(AR261,'Open Invoices'!$D$1:$E$3000,2,FALSE),"")</f>
        <v/>
      </c>
      <c r="AU261" s="59" t="str">
        <f>IFERROR(VLOOKUP($E261,'May 2016'!$D$1:$Z$300,22,FALSE),"-")</f>
        <v>-</v>
      </c>
      <c r="AV261" s="59" t="str">
        <f>IFERROR(VLOOKUP($E261,'May 2016'!$D$1:$Z$300,4,FALSE),"-")</f>
        <v>-</v>
      </c>
      <c r="AW261" s="59" t="str">
        <f>IFERROR(VLOOKUP(AV261,'Paid Invoices'!$F$6:$I$381,3,FALSE),"")</f>
        <v/>
      </c>
      <c r="AX261" s="59" t="str">
        <f>IFERROR(VLOOKUP(AV261,'Open Invoices'!$D$1:$E$3000,2,FALSE),"")</f>
        <v/>
      </c>
      <c r="AY261" s="59" t="str">
        <f>IFERROR(VLOOKUP($E261,'Apr 2016'!$D$1:$Z$300,22,FALSE),"-")</f>
        <v>-</v>
      </c>
      <c r="AZ261" s="59" t="str">
        <f>IFERROR(VLOOKUP($E261,'Apr 2016'!$D$1:$Z$300,4,FALSE),"-")</f>
        <v>-</v>
      </c>
      <c r="BA261" s="59" t="str">
        <f>IFERROR(VLOOKUP(AZ261,'Paid Invoices'!$F$6:$I$381,3,FALSE),"")</f>
        <v/>
      </c>
      <c r="BB261" s="59" t="str">
        <f>IFERROR(VLOOKUP(AZ261,'Open Invoices'!$D$1:$E$3000,2,FALSE),"")</f>
        <v/>
      </c>
      <c r="BC261" s="59" t="str">
        <f>IFERROR(VLOOKUP($E261,'Mar 2016'!$D$1:$Z$300,22,FALSE),"-")</f>
        <v>-</v>
      </c>
      <c r="BD261" s="59" t="str">
        <f>IFERROR(VLOOKUP($E261,'Mar 2016'!$D$1:$Z$300,4,FALSE),"-")</f>
        <v>-</v>
      </c>
      <c r="BE261" s="59" t="str">
        <f>IFERROR(VLOOKUP(BD261,'Paid Invoices'!$F$6:$I$381,3,FALSE),"")</f>
        <v/>
      </c>
      <c r="BF261" s="59" t="str">
        <f>IFERROR(VLOOKUP(BD261,'Open Invoices'!$D$1:$E$3000,2,FALSE),"")</f>
        <v/>
      </c>
      <c r="BG261" s="59" t="str">
        <f>IFERROR(VLOOKUP($E261,'Feb 2016'!$D$1:$Z$300,22,FALSE),"-")</f>
        <v>-</v>
      </c>
      <c r="BH261" s="59" t="str">
        <f>IFERROR(VLOOKUP($E261,'Feb 2016'!$D$1:$Z$300,4,FALSE),"-")</f>
        <v>-</v>
      </c>
      <c r="BI261" s="59" t="str">
        <f>IFERROR(VLOOKUP(BH261,'Paid Invoices'!$F$6:$I$381,3,FALSE),"")</f>
        <v/>
      </c>
      <c r="BJ261" s="59" t="str">
        <f>IFERROR(VLOOKUP(BH261,'Open Invoices'!$D$1:$E$3000,2,FALSE),"")</f>
        <v/>
      </c>
      <c r="BK261" s="59">
        <f>IFERROR(VLOOKUP($E261,'Jan 2016'!$D$1:$Z$300,22,FALSE),"-")</f>
        <v>18.739999999999998</v>
      </c>
      <c r="BL261" s="59" t="str">
        <f>IFERROR(VLOOKUP($E261,'Jan 2016'!$D$1:$Z$300,4,FALSE),"-")</f>
        <v>WAY2001A6AV</v>
      </c>
      <c r="BM261" s="59" t="str">
        <f>IFERROR(VLOOKUP(BL261,'Paid Invoices'!$F$6:$I$381,3,FALSE),"")</f>
        <v/>
      </c>
      <c r="BN261" s="59" t="str">
        <f>IFERROR(VLOOKUP(BL261,'Open Invoices'!$D$1:$E$3000,2,FALSE),"")</f>
        <v/>
      </c>
      <c r="BO261" s="59" t="str">
        <f>IFERROR(VLOOKUP($E261,'Dec 2015'!$D$1:$Z$300,22,FALSE),"-")</f>
        <v>-</v>
      </c>
      <c r="BP261" s="59" t="str">
        <f>IFERROR(VLOOKUP($E261,'Dec 2015'!$D$1:$Z$300,4,FALSE),"-")</f>
        <v>-</v>
      </c>
      <c r="BQ261" s="59" t="str">
        <f>IFERROR(VLOOKUP(BP261,'Paid Invoices'!$F$6:$I$381,3,FALSE),"")</f>
        <v/>
      </c>
      <c r="BR261" s="59" t="str">
        <f>IFERROR(VLOOKUP(BP261,'Open Invoices'!$D$1:$E$3000,2,FALSE),"")</f>
        <v/>
      </c>
      <c r="BS261" s="59" t="str">
        <f>IFERROR(VLOOKUP($E261,'Nov 2015'!$D$1:$Z$300,22,FALSE),"-")</f>
        <v>-</v>
      </c>
      <c r="BT261" s="59" t="str">
        <f>IFERROR(VLOOKUP($E261,'Nov 2015'!$D$1:$Z$300,4,FALSE),"-")</f>
        <v>-</v>
      </c>
      <c r="BU261" s="59" t="str">
        <f>IFERROR(VLOOKUP(BT261,'Paid Invoices'!$F$6:$I$381,3,FALSE),"")</f>
        <v/>
      </c>
      <c r="BV261" s="59" t="str">
        <f>IFERROR(VLOOKUP(BT261,'Open Invoices'!$D$1:$E$3000,2,FALSE),"")</f>
        <v/>
      </c>
      <c r="BW261" s="59" t="str">
        <f>IFERROR(VLOOKUP($E261,'Oct 2015'!$D$1:$Z$300,22,FALSE),"-")</f>
        <v>-</v>
      </c>
      <c r="BX261" s="59" t="str">
        <f>IFERROR(VLOOKUP($E261,'Oct 2015'!$D$1:$Z$300,4,FALSE),"-")</f>
        <v>-</v>
      </c>
      <c r="BY261" s="59" t="str">
        <f>IFERROR(VLOOKUP(BX261,'Paid Invoices'!$F$6:$I$381,3,FALSE),"")</f>
        <v/>
      </c>
      <c r="BZ261" s="59" t="str">
        <f>IFERROR(VLOOKUP(BX261,'Open Invoices'!$D$1:$E$3000,2,FALSE),"")</f>
        <v/>
      </c>
      <c r="CA261" s="59" t="str">
        <f>IFERROR(VLOOKUP($E261,'Sep 2015'!$D$1:$Z$300,22,FALSE),"-")</f>
        <v>-</v>
      </c>
      <c r="CB261" s="59" t="str">
        <f>IFERROR(VLOOKUP($E261,'Sep 2015'!$D$1:$Z$300,4,FALSE),"-")</f>
        <v>-</v>
      </c>
      <c r="CC261" s="59" t="str">
        <f>IFERROR(VLOOKUP(CB261,'Paid Invoices'!$F$6:$I$381,3,FALSE),"")</f>
        <v/>
      </c>
      <c r="CD261" s="59" t="str">
        <f>IFERROR(VLOOKUP(CB261,'Open Invoices'!$D$1:$E$3000,2,FALSE),"")</f>
        <v/>
      </c>
      <c r="CG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</row>
    <row r="262" spans="1:109">
      <c r="A262" s="115">
        <v>261</v>
      </c>
      <c r="B262" s="2" t="s">
        <v>444</v>
      </c>
      <c r="C262" s="2" t="s">
        <v>24</v>
      </c>
      <c r="D262" s="2" t="s">
        <v>94</v>
      </c>
      <c r="E262" s="60" t="s">
        <v>2132</v>
      </c>
      <c r="F262" s="2" t="s">
        <v>480</v>
      </c>
      <c r="G262" s="21" t="s">
        <v>105</v>
      </c>
      <c r="H262" s="21" t="str">
        <f>IFERROR(VLOOKUP($E262,'Wayne Master'!$B$1:$C$315,2,FALSE),"not on master")</f>
        <v>not on master</v>
      </c>
      <c r="I262" s="11" t="s">
        <v>481</v>
      </c>
      <c r="J262" s="3"/>
      <c r="K262" s="2" t="s">
        <v>94</v>
      </c>
      <c r="L262" s="2" t="s">
        <v>440</v>
      </c>
      <c r="M262" s="2" t="s">
        <v>394</v>
      </c>
      <c r="N262" s="2" t="s">
        <v>31</v>
      </c>
      <c r="O262" s="2" t="s">
        <v>378</v>
      </c>
      <c r="P262" s="4"/>
      <c r="Q262" s="4"/>
      <c r="R262" s="4"/>
      <c r="S262" s="5"/>
      <c r="T262" s="4"/>
      <c r="U262" s="4"/>
      <c r="V262" s="4"/>
      <c r="W262" s="5"/>
      <c r="X262" s="5"/>
      <c r="Y262" s="14"/>
      <c r="Z262" s="14"/>
      <c r="AA262" s="14"/>
      <c r="AB262" s="4"/>
      <c r="AC262" s="49"/>
      <c r="AD262" s="59">
        <f>SUM(AI262,AM262,AQ262,AU262,AY262,BC262,BG262,BK262,BO262,BS262,BW262,CA262)</f>
        <v>311</v>
      </c>
      <c r="AE262" s="59">
        <f>(Q262*0.0169)+(U262*0.0598)</f>
        <v>0</v>
      </c>
      <c r="AF262" s="102">
        <f>IFERROR(IFERROR(VLOOKUP($G262,'FPO034'!$J$9:$Q$196,7,FALSE),(VLOOKUP($H262,'FPO034'!$J$9:$Q$196,7,FALSE))),"No PO")</f>
        <v>44529.24</v>
      </c>
      <c r="AG262" s="102">
        <f>IFERROR(IFERROR(VLOOKUP($G262,'FPO034'!$J$9:$Q$196,8,FALSE),(VLOOKUP($H262,'FPO034'!$J$9:$Q$196,8,FALSE))),"No PO")</f>
        <v>0</v>
      </c>
      <c r="AH262" s="102" t="e">
        <f>IF(AG262&lt;&gt;0,"No",IF(AD262&gt;AF262,"No",IF(AD262/AE262&lt;1,"--",IF(AD262/AE262&lt;1.02,"Maybe","No"))))</f>
        <v>#DIV/0!</v>
      </c>
      <c r="AI262" s="59" t="str">
        <f>IFERROR(VLOOKUP($E262,'Rev2 Aug 16'!$D$1:$Z$300,22,FALSE),"-")</f>
        <v>-</v>
      </c>
      <c r="AJ262" s="59" t="str">
        <f>IFERROR(VLOOKUP($E262,'Rev2 Aug 16'!$D$1:$Z$300,5,FALSE),"-")</f>
        <v>-</v>
      </c>
      <c r="AK262" s="59" t="str">
        <f>IFERROR(VLOOKUP(AJ262,'Paid Invoices'!$F$6:$I$381,3,FALSE),"")</f>
        <v/>
      </c>
      <c r="AL262" s="59" t="str">
        <f>IFERROR(VLOOKUP(AJ262,'Open Invoices'!$D$1:$E$3000,2,FALSE),"")</f>
        <v/>
      </c>
      <c r="AM262" s="59" t="str">
        <f>IFERROR(VLOOKUP($E262,'Rev2 July 16'!$D$1:$Z$300,22,FALSE),"-")</f>
        <v>-</v>
      </c>
      <c r="AN262" s="59" t="str">
        <f>IFERROR(VLOOKUP($E262,'Rev2 July 16'!$D$1:$Z$300,5,FALSE),"-")</f>
        <v>-</v>
      </c>
      <c r="AO262" s="59" t="str">
        <f>IFERROR(VLOOKUP(AN262,'Paid Invoices'!$F$6:$I$381,3,FALSE),"")</f>
        <v/>
      </c>
      <c r="AP262" s="59" t="str">
        <f>IFERROR(VLOOKUP(AN262,'Open Invoices'!$D$1:$E$3000,2,FALSE),"")</f>
        <v/>
      </c>
      <c r="AQ262" s="59" t="str">
        <f>IFERROR(VLOOKUP($E262,'Rev June 16'!$D$1:$Z$300,22,FALSE),"-")</f>
        <v>-</v>
      </c>
      <c r="AR262" s="59" t="str">
        <f>IFERROR(VLOOKUP($E262,'Rev June 16'!$D$1:$Z$300,4,FALSE),"-")</f>
        <v>-</v>
      </c>
      <c r="AS262" s="59" t="str">
        <f>IFERROR(VLOOKUP(AR262,'Paid Invoices'!$F$6:$I$381,3,FALSE),"")</f>
        <v/>
      </c>
      <c r="AT262" s="59" t="str">
        <f>IFERROR(VLOOKUP(AR262,'Open Invoices'!$D$1:$E$3000,2,FALSE),"")</f>
        <v/>
      </c>
      <c r="AU262" s="59" t="str">
        <f>IFERROR(VLOOKUP($E262,'May 2016'!$D$1:$Z$300,22,FALSE),"-")</f>
        <v>-</v>
      </c>
      <c r="AV262" s="59" t="str">
        <f>IFERROR(VLOOKUP($E262,'May 2016'!$D$1:$Z$300,4,FALSE),"-")</f>
        <v>-</v>
      </c>
      <c r="AW262" s="59" t="str">
        <f>IFERROR(VLOOKUP(AV262,'Paid Invoices'!$F$6:$I$381,3,FALSE),"")</f>
        <v/>
      </c>
      <c r="AX262" s="59" t="str">
        <f>IFERROR(VLOOKUP(AV262,'Open Invoices'!$D$1:$E$3000,2,FALSE),"")</f>
        <v/>
      </c>
      <c r="AY262" s="59" t="str">
        <f>IFERROR(VLOOKUP($E262,'Apr 2016'!$D$1:$Z$300,22,FALSE),"-")</f>
        <v>-</v>
      </c>
      <c r="AZ262" s="59" t="str">
        <f>IFERROR(VLOOKUP($E262,'Apr 2016'!$D$1:$Z$300,4,FALSE),"-")</f>
        <v>-</v>
      </c>
      <c r="BA262" s="59" t="str">
        <f>IFERROR(VLOOKUP(AZ262,'Paid Invoices'!$F$6:$I$381,3,FALSE),"")</f>
        <v/>
      </c>
      <c r="BB262" s="59" t="str">
        <f>IFERROR(VLOOKUP(AZ262,'Open Invoices'!$D$1:$E$3000,2,FALSE),"")</f>
        <v/>
      </c>
      <c r="BC262" s="59" t="str">
        <f>IFERROR(VLOOKUP($E262,'Mar 2016'!$D$1:$Z$300,22,FALSE),"-")</f>
        <v>-</v>
      </c>
      <c r="BD262" s="59" t="str">
        <f>IFERROR(VLOOKUP($E262,'Mar 2016'!$D$1:$Z$300,4,FALSE),"-")</f>
        <v>-</v>
      </c>
      <c r="BE262" s="59" t="str">
        <f>IFERROR(VLOOKUP(BD262,'Paid Invoices'!$F$6:$I$381,3,FALSE),"")</f>
        <v/>
      </c>
      <c r="BF262" s="59" t="str">
        <f>IFERROR(VLOOKUP(BD262,'Open Invoices'!$D$1:$E$3000,2,FALSE),"")</f>
        <v/>
      </c>
      <c r="BG262" s="59" t="str">
        <f>IFERROR(VLOOKUP($E262,'Feb 2016'!$D$1:$Z$300,22,FALSE),"-")</f>
        <v>-</v>
      </c>
      <c r="BH262" s="59" t="str">
        <f>IFERROR(VLOOKUP($E262,'Feb 2016'!$D$1:$Z$300,4,FALSE),"-")</f>
        <v>-</v>
      </c>
      <c r="BI262" s="59" t="str">
        <f>IFERROR(VLOOKUP(BH262,'Paid Invoices'!$F$6:$I$381,3,FALSE),"")</f>
        <v/>
      </c>
      <c r="BJ262" s="59" t="str">
        <f>IFERROR(VLOOKUP(BH262,'Open Invoices'!$D$1:$E$3000,2,FALSE),"")</f>
        <v/>
      </c>
      <c r="BK262" s="59" t="str">
        <f>IFERROR(VLOOKUP($E262,'Jan 2016'!$D$1:$Z$300,22,FALSE),"-")</f>
        <v>-</v>
      </c>
      <c r="BL262" s="59" t="str">
        <f>IFERROR(VLOOKUP($E262,'Jan 2016'!$D$1:$Z$300,4,FALSE),"-")</f>
        <v>-</v>
      </c>
      <c r="BM262" s="59" t="str">
        <f>IFERROR(VLOOKUP(BL262,'Paid Invoices'!$F$6:$I$381,3,FALSE),"")</f>
        <v/>
      </c>
      <c r="BN262" s="59" t="str">
        <f>IFERROR(VLOOKUP(BL262,'Open Invoices'!$D$1:$E$3000,2,FALSE),"")</f>
        <v/>
      </c>
      <c r="BO262" s="59" t="str">
        <f>IFERROR(VLOOKUP($E262,'Dec 2015'!$D$1:$Z$300,22,FALSE),"-")</f>
        <v>-</v>
      </c>
      <c r="BP262" s="59" t="str">
        <f>IFERROR(VLOOKUP($E262,'Dec 2015'!$D$1:$Z$300,4,FALSE),"-")</f>
        <v>-</v>
      </c>
      <c r="BQ262" s="59" t="str">
        <f>IFERROR(VLOOKUP(BP262,'Paid Invoices'!$F$6:$I$381,3,FALSE),"")</f>
        <v/>
      </c>
      <c r="BR262" s="59" t="str">
        <f>IFERROR(VLOOKUP(BP262,'Open Invoices'!$D$1:$E$3000,2,FALSE),"")</f>
        <v/>
      </c>
      <c r="BS262" s="59">
        <f>IFERROR(VLOOKUP($E262,'Nov 2015'!$D$1:$Z$300,22,FALSE),"-")</f>
        <v>311</v>
      </c>
      <c r="BT262" s="59" t="str">
        <f>IFERROR(VLOOKUP($E262,'Nov 2015'!$D$1:$Z$300,4,FALSE),"-")</f>
        <v>WAY2001K5AZ</v>
      </c>
      <c r="BU262" s="59" t="str">
        <f>IFERROR(VLOOKUP(BT262,'Paid Invoices'!$F$6:$I$381,3,FALSE),"")</f>
        <v/>
      </c>
      <c r="BV262" s="59" t="str">
        <f>IFERROR(VLOOKUP(BT262,'Open Invoices'!$D$1:$E$3000,2,FALSE),"")</f>
        <v/>
      </c>
      <c r="BW262" s="59" t="str">
        <f>IFERROR(VLOOKUP($E262,'Oct 2015'!$D$1:$Z$300,22,FALSE),"-")</f>
        <v>-</v>
      </c>
      <c r="BX262" s="59" t="str">
        <f>IFERROR(VLOOKUP($E262,'Oct 2015'!$D$1:$Z$300,4,FALSE),"-")</f>
        <v>-</v>
      </c>
      <c r="BY262" s="59" t="str">
        <f>IFERROR(VLOOKUP(BX262,'Paid Invoices'!$F$6:$I$381,3,FALSE),"")</f>
        <v/>
      </c>
      <c r="BZ262" s="59" t="str">
        <f>IFERROR(VLOOKUP(BX262,'Open Invoices'!$D$1:$E$3000,2,FALSE),"")</f>
        <v/>
      </c>
      <c r="CA262" s="59" t="str">
        <f>IFERROR(VLOOKUP($E262,'Sep 2015'!$D$1:$Z$300,22,FALSE),"-")</f>
        <v>-</v>
      </c>
      <c r="CB262" s="59" t="str">
        <f>IFERROR(VLOOKUP($E262,'Sep 2015'!$D$1:$Z$300,4,FALSE),"-")</f>
        <v>-</v>
      </c>
      <c r="CC262" s="59" t="str">
        <f>IFERROR(VLOOKUP(CB262,'Paid Invoices'!$F$6:$I$381,3,FALSE),"")</f>
        <v/>
      </c>
      <c r="CD262" s="59" t="str">
        <f>IFERROR(VLOOKUP(CB262,'Open Invoices'!$D$1:$E$3000,2,FALSE),"")</f>
        <v/>
      </c>
      <c r="CG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</row>
    <row r="263" spans="1:109">
      <c r="A263" s="115">
        <v>262</v>
      </c>
      <c r="B263" s="2" t="s">
        <v>369</v>
      </c>
      <c r="C263" s="2" t="s">
        <v>24</v>
      </c>
      <c r="D263" s="2" t="s">
        <v>56</v>
      </c>
      <c r="E263" s="60" t="s">
        <v>2136</v>
      </c>
      <c r="F263" s="2" t="s">
        <v>433</v>
      </c>
      <c r="G263" s="21" t="s">
        <v>105</v>
      </c>
      <c r="H263" s="21" t="str">
        <f>IFERROR(VLOOKUP($E263,'Wayne Master'!$B$1:$C$315,2,FALSE),"not on master")</f>
        <v>not on master</v>
      </c>
      <c r="I263" s="11" t="s">
        <v>428</v>
      </c>
      <c r="J263" s="3">
        <v>42158</v>
      </c>
      <c r="K263" s="2" t="s">
        <v>28</v>
      </c>
      <c r="L263" s="2" t="s">
        <v>434</v>
      </c>
      <c r="M263" s="2" t="s">
        <v>30</v>
      </c>
      <c r="N263" s="2" t="s">
        <v>31</v>
      </c>
      <c r="O263" s="2" t="s">
        <v>378</v>
      </c>
      <c r="P263" s="4"/>
      <c r="Q263" s="4"/>
      <c r="R263" s="4"/>
      <c r="S263" s="5"/>
      <c r="T263" s="4"/>
      <c r="U263" s="4"/>
      <c r="V263" s="4"/>
      <c r="W263" s="5"/>
      <c r="X263" s="5"/>
      <c r="Y263" s="14"/>
      <c r="Z263" s="14"/>
      <c r="AA263" s="14"/>
      <c r="AB263" s="4"/>
      <c r="AC263" s="49"/>
      <c r="AD263" s="59">
        <f>SUM(AI263,AM263,AQ263,AU263,AY263,BC263,BG263,BK263,BO263,BS263,BW263,CA263)</f>
        <v>114.9</v>
      </c>
      <c r="AE263" s="59">
        <f>(Q263*0.0169)+(U263*0.0598)</f>
        <v>0</v>
      </c>
      <c r="AF263" s="102">
        <f>IFERROR(IFERROR(VLOOKUP($G263,'FPO034'!$J$9:$Q$196,7,FALSE),(VLOOKUP($H263,'FPO034'!$J$9:$Q$196,7,FALSE))),"No PO")</f>
        <v>44529.24</v>
      </c>
      <c r="AG263" s="102">
        <f>IFERROR(IFERROR(VLOOKUP($G263,'FPO034'!$J$9:$Q$196,8,FALSE),(VLOOKUP($H263,'FPO034'!$J$9:$Q$196,8,FALSE))),"No PO")</f>
        <v>0</v>
      </c>
      <c r="AH263" s="102" t="e">
        <f>IF(AG263&lt;&gt;0,"No",IF(AD263&gt;AF263,"No",IF(AD263/AE263&lt;1,"--",IF(AD263/AE263&lt;1.02,"Maybe","No"))))</f>
        <v>#DIV/0!</v>
      </c>
      <c r="AI263" s="59" t="str">
        <f>IFERROR(VLOOKUP($E263,'Rev2 Aug 16'!$D$1:$Z$300,22,FALSE),"-")</f>
        <v>-</v>
      </c>
      <c r="AJ263" s="59" t="str">
        <f>IFERROR(VLOOKUP($E263,'Rev2 Aug 16'!$D$1:$Z$300,5,FALSE),"-")</f>
        <v>-</v>
      </c>
      <c r="AK263" s="59" t="str">
        <f>IFERROR(VLOOKUP(AJ263,'Paid Invoices'!$F$6:$I$381,3,FALSE),"")</f>
        <v/>
      </c>
      <c r="AL263" s="59" t="str">
        <f>IFERROR(VLOOKUP(AJ263,'Open Invoices'!$D$1:$E$3000,2,FALSE),"")</f>
        <v/>
      </c>
      <c r="AM263" s="59" t="str">
        <f>IFERROR(VLOOKUP($E263,'Rev2 July 16'!$D$1:$Z$300,22,FALSE),"-")</f>
        <v>-</v>
      </c>
      <c r="AN263" s="59" t="str">
        <f>IFERROR(VLOOKUP($E263,'Rev2 July 16'!$D$1:$Z$300,5,FALSE),"-")</f>
        <v>-</v>
      </c>
      <c r="AO263" s="59" t="str">
        <f>IFERROR(VLOOKUP(AN263,'Paid Invoices'!$F$6:$I$381,3,FALSE),"")</f>
        <v/>
      </c>
      <c r="AP263" s="59" t="str">
        <f>IFERROR(VLOOKUP(AN263,'Open Invoices'!$D$1:$E$3000,2,FALSE),"")</f>
        <v/>
      </c>
      <c r="AQ263" s="59" t="str">
        <f>IFERROR(VLOOKUP($E263,'Rev June 16'!$D$1:$Z$300,22,FALSE),"-")</f>
        <v>-</v>
      </c>
      <c r="AR263" s="59" t="str">
        <f>IFERROR(VLOOKUP($E263,'Rev June 16'!$D$1:$Z$300,4,FALSE),"-")</f>
        <v>-</v>
      </c>
      <c r="AS263" s="59" t="str">
        <f>IFERROR(VLOOKUP(AR263,'Paid Invoices'!$F$6:$I$381,3,FALSE),"")</f>
        <v/>
      </c>
      <c r="AT263" s="59" t="str">
        <f>IFERROR(VLOOKUP(AR263,'Open Invoices'!$D$1:$E$3000,2,FALSE),"")</f>
        <v/>
      </c>
      <c r="AU263" s="59" t="str">
        <f>IFERROR(VLOOKUP($E263,'May 2016'!$D$1:$Z$300,22,FALSE),"-")</f>
        <v>-</v>
      </c>
      <c r="AV263" s="59" t="str">
        <f>IFERROR(VLOOKUP($E263,'May 2016'!$D$1:$Z$300,4,FALSE),"-")</f>
        <v>-</v>
      </c>
      <c r="AW263" s="59" t="str">
        <f>IFERROR(VLOOKUP(AV263,'Paid Invoices'!$F$6:$I$381,3,FALSE),"")</f>
        <v/>
      </c>
      <c r="AX263" s="59" t="str">
        <f>IFERROR(VLOOKUP(AV263,'Open Invoices'!$D$1:$E$3000,2,FALSE),"")</f>
        <v/>
      </c>
      <c r="AY263" s="59" t="str">
        <f>IFERROR(VLOOKUP($E263,'Apr 2016'!$D$1:$Z$300,22,FALSE),"-")</f>
        <v>-</v>
      </c>
      <c r="AZ263" s="59" t="str">
        <f>IFERROR(VLOOKUP($E263,'Apr 2016'!$D$1:$Z$300,4,FALSE),"-")</f>
        <v>-</v>
      </c>
      <c r="BA263" s="59" t="str">
        <f>IFERROR(VLOOKUP(AZ263,'Paid Invoices'!$F$6:$I$381,3,FALSE),"")</f>
        <v/>
      </c>
      <c r="BB263" s="59" t="str">
        <f>IFERROR(VLOOKUP(AZ263,'Open Invoices'!$D$1:$E$3000,2,FALSE),"")</f>
        <v/>
      </c>
      <c r="BC263" s="59" t="str">
        <f>IFERROR(VLOOKUP($E263,'Mar 2016'!$D$1:$Z$300,22,FALSE),"-")</f>
        <v>-</v>
      </c>
      <c r="BD263" s="59" t="str">
        <f>IFERROR(VLOOKUP($E263,'Mar 2016'!$D$1:$Z$300,4,FALSE),"-")</f>
        <v>-</v>
      </c>
      <c r="BE263" s="59" t="str">
        <f>IFERROR(VLOOKUP(BD263,'Paid Invoices'!$F$6:$I$381,3,FALSE),"")</f>
        <v/>
      </c>
      <c r="BF263" s="59" t="str">
        <f>IFERROR(VLOOKUP(BD263,'Open Invoices'!$D$1:$E$3000,2,FALSE),"")</f>
        <v/>
      </c>
      <c r="BG263" s="59" t="str">
        <f>IFERROR(VLOOKUP($E263,'Feb 2016'!$D$1:$Z$300,22,FALSE),"-")</f>
        <v>-</v>
      </c>
      <c r="BH263" s="59" t="str">
        <f>IFERROR(VLOOKUP($E263,'Feb 2016'!$D$1:$Z$300,4,FALSE),"-")</f>
        <v>-</v>
      </c>
      <c r="BI263" s="59" t="str">
        <f>IFERROR(VLOOKUP(BH263,'Paid Invoices'!$F$6:$I$381,3,FALSE),"")</f>
        <v/>
      </c>
      <c r="BJ263" s="59" t="str">
        <f>IFERROR(VLOOKUP(BH263,'Open Invoices'!$D$1:$E$3000,2,FALSE),"")</f>
        <v/>
      </c>
      <c r="BK263" s="59" t="str">
        <f>IFERROR(VLOOKUP($E263,'Jan 2016'!$D$1:$Z$300,22,FALSE),"-")</f>
        <v>-</v>
      </c>
      <c r="BL263" s="59" t="str">
        <f>IFERROR(VLOOKUP($E263,'Jan 2016'!$D$1:$Z$300,4,FALSE),"-")</f>
        <v>-</v>
      </c>
      <c r="BM263" s="59" t="str">
        <f>IFERROR(VLOOKUP(BL263,'Paid Invoices'!$F$6:$I$381,3,FALSE),"")</f>
        <v/>
      </c>
      <c r="BN263" s="59" t="str">
        <f>IFERROR(VLOOKUP(BL263,'Open Invoices'!$D$1:$E$3000,2,FALSE),"")</f>
        <v/>
      </c>
      <c r="BO263" s="59" t="str">
        <f>IFERROR(VLOOKUP($E263,'Dec 2015'!$D$1:$Z$300,22,FALSE),"-")</f>
        <v>-</v>
      </c>
      <c r="BP263" s="59" t="str">
        <f>IFERROR(VLOOKUP($E263,'Dec 2015'!$D$1:$Z$300,4,FALSE),"-")</f>
        <v>-</v>
      </c>
      <c r="BQ263" s="59" t="str">
        <f>IFERROR(VLOOKUP(BP263,'Paid Invoices'!$F$6:$I$381,3,FALSE),"")</f>
        <v/>
      </c>
      <c r="BR263" s="59" t="str">
        <f>IFERROR(VLOOKUP(BP263,'Open Invoices'!$D$1:$E$3000,2,FALSE),"")</f>
        <v/>
      </c>
      <c r="BS263" s="59" t="str">
        <f>IFERROR(VLOOKUP($E263,'Nov 2015'!$D$1:$Z$300,22,FALSE),"-")</f>
        <v>-</v>
      </c>
      <c r="BT263" s="59" t="str">
        <f>IFERROR(VLOOKUP($E263,'Nov 2015'!$D$1:$Z$300,4,FALSE),"-")</f>
        <v>-</v>
      </c>
      <c r="BU263" s="59" t="str">
        <f>IFERROR(VLOOKUP(BT263,'Paid Invoices'!$F$6:$I$381,3,FALSE),"")</f>
        <v/>
      </c>
      <c r="BV263" s="59" t="str">
        <f>IFERROR(VLOOKUP(BT263,'Open Invoices'!$D$1:$E$3000,2,FALSE),"")</f>
        <v/>
      </c>
      <c r="BW263" s="59">
        <f>IFERROR(VLOOKUP($E263,'Oct 2015'!$D$1:$Z$300,22,FALSE),"-")</f>
        <v>114.9</v>
      </c>
      <c r="BX263" s="59" t="str">
        <f>IFERROR(VLOOKUP($E263,'Oct 2015'!$D$1:$Z$300,4,FALSE),"-")</f>
        <v>WAY2001J5BB</v>
      </c>
      <c r="BY263" s="59" t="str">
        <f>IFERROR(VLOOKUP(BX263,'Paid Invoices'!$F$6:$I$381,3,FALSE),"")</f>
        <v/>
      </c>
      <c r="BZ263" s="59" t="str">
        <f>IFERROR(VLOOKUP(BX263,'Open Invoices'!$D$1:$E$3000,2,FALSE),"")</f>
        <v/>
      </c>
      <c r="CA263" s="59" t="str">
        <f>IFERROR(VLOOKUP($E263,'Sep 2015'!$D$1:$Z$300,22,FALSE),"-")</f>
        <v>-</v>
      </c>
      <c r="CB263" s="59" t="str">
        <f>IFERROR(VLOOKUP($E263,'Sep 2015'!$D$1:$Z$300,4,FALSE),"-")</f>
        <v>-</v>
      </c>
      <c r="CC263" s="59" t="str">
        <f>IFERROR(VLOOKUP(CB263,'Paid Invoices'!$F$6:$I$381,3,FALSE),"")</f>
        <v/>
      </c>
      <c r="CD263" s="59" t="str">
        <f>IFERROR(VLOOKUP(CB263,'Open Invoices'!$D$1:$E$3000,2,FALSE),"")</f>
        <v/>
      </c>
      <c r="CG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</row>
    <row r="264" spans="1:109">
      <c r="A264" s="115">
        <v>263</v>
      </c>
      <c r="B264" s="2"/>
      <c r="C264" s="2"/>
      <c r="D264" s="2"/>
      <c r="E264" s="2"/>
      <c r="F264" s="2"/>
      <c r="G264" s="21"/>
      <c r="H264" s="21"/>
      <c r="I264" s="11"/>
      <c r="J264" s="3"/>
      <c r="K264" s="2"/>
      <c r="L264" s="2"/>
      <c r="M264" s="2"/>
      <c r="N264" s="2"/>
      <c r="O264" s="2"/>
      <c r="P264" s="4"/>
      <c r="Q264" s="4"/>
      <c r="R264" s="4"/>
      <c r="S264" s="5"/>
      <c r="T264" s="4"/>
      <c r="U264" s="4"/>
      <c r="V264" s="4"/>
      <c r="W264" s="5"/>
      <c r="X264" s="5"/>
      <c r="Y264" s="14"/>
      <c r="Z264" s="14"/>
      <c r="AA264" s="14"/>
      <c r="AB264" s="4"/>
      <c r="AC264" s="49"/>
      <c r="AD264" s="59"/>
      <c r="AE264" s="59"/>
      <c r="AF264" s="102"/>
      <c r="AG264" s="102"/>
      <c r="AH264" s="102"/>
      <c r="AI264" s="59" t="str">
        <f>IFERROR(VLOOKUP($E264,'Rev2 Aug 16'!$D$1:$Z$300,22,FALSE),"-")</f>
        <v>-</v>
      </c>
      <c r="AJ264" s="59" t="str">
        <f>IFERROR(VLOOKUP($E264,'Rev2 Aug 16'!$D$1:$Z$300,5,FALSE),"-")</f>
        <v>-</v>
      </c>
      <c r="AK264" s="59" t="str">
        <f>IFERROR(VLOOKUP(AJ264,'Paid Invoices'!$F$6:$I$381,3,FALSE),"")</f>
        <v/>
      </c>
      <c r="AL264" s="59" t="str">
        <f>IFERROR(VLOOKUP(AJ264,'Open Invoices'!$D$1:$E$3000,2,FALSE),"")</f>
        <v/>
      </c>
      <c r="AM264" s="59" t="str">
        <f>IFERROR(VLOOKUP($E264,'Rev2 July 16'!$D$1:$Z$300,22,FALSE),"-")</f>
        <v>-</v>
      </c>
      <c r="AN264" s="59" t="str">
        <f>IFERROR(VLOOKUP($E264,'Rev2 July 16'!$D$1:$Z$300,5,FALSE),"-")</f>
        <v>-</v>
      </c>
      <c r="AO264" s="59" t="str">
        <f>IFERROR(VLOOKUP(AN264,'Paid Invoices'!$F$6:$I$381,3,FALSE),"")</f>
        <v/>
      </c>
      <c r="AP264" s="59" t="str">
        <f>IFERROR(VLOOKUP(AN264,'Open Invoices'!$D$1:$E$3000,2,FALSE),"")</f>
        <v/>
      </c>
      <c r="AQ264" s="59" t="str">
        <f>IFERROR(VLOOKUP($E264,'Rev June 16'!$D$1:$Z$300,22,FALSE),"-")</f>
        <v>-</v>
      </c>
      <c r="AR264" s="59" t="str">
        <f>IFERROR(VLOOKUP($E264,'Rev June 16'!$D$1:$Z$300,4,FALSE),"-")</f>
        <v>-</v>
      </c>
      <c r="AS264" s="59" t="str">
        <f>IFERROR(VLOOKUP(AR264,'Paid Invoices'!$F$6:$I$381,3,FALSE),"")</f>
        <v/>
      </c>
      <c r="AT264" s="59" t="str">
        <f>IFERROR(VLOOKUP(AR264,'Open Invoices'!$D$1:$E$3000,2,FALSE),"")</f>
        <v/>
      </c>
      <c r="AU264" s="59" t="str">
        <f>IFERROR(VLOOKUP($E264,'May 2016'!$D$1:$Z$300,22,FALSE),"-")</f>
        <v>-</v>
      </c>
      <c r="AV264" s="59" t="str">
        <f>IFERROR(VLOOKUP($E264,'May 2016'!$D$1:$Z$300,4,FALSE),"-")</f>
        <v>-</v>
      </c>
      <c r="AW264" s="59" t="str">
        <f>IFERROR(VLOOKUP(AV264,'Paid Invoices'!$F$6:$I$381,3,FALSE),"")</f>
        <v/>
      </c>
      <c r="AX264" s="59" t="str">
        <f>IFERROR(VLOOKUP(AV264,'Open Invoices'!$D$1:$E$3000,2,FALSE),"")</f>
        <v/>
      </c>
      <c r="AY264" s="59" t="str">
        <f>IFERROR(VLOOKUP($E264,'Apr 2016'!$D$1:$Z$300,22,FALSE),"-")</f>
        <v>-</v>
      </c>
      <c r="AZ264" s="59" t="str">
        <f>IFERROR(VLOOKUP($E264,'Apr 2016'!$D$1:$Z$300,4,FALSE),"-")</f>
        <v>-</v>
      </c>
      <c r="BA264" s="59" t="str">
        <f>IFERROR(VLOOKUP(AZ264,'Paid Invoices'!$F$6:$I$381,3,FALSE),"")</f>
        <v/>
      </c>
      <c r="BB264" s="59" t="str">
        <f>IFERROR(VLOOKUP(AZ264,'Open Invoices'!$D$1:$E$3000,2,FALSE),"")</f>
        <v/>
      </c>
      <c r="BC264" s="59" t="str">
        <f>IFERROR(VLOOKUP($E264,'Mar 2016'!$D$1:$Z$300,22,FALSE),"-")</f>
        <v>-</v>
      </c>
      <c r="BD264" s="59" t="str">
        <f>IFERROR(VLOOKUP($E264,'Mar 2016'!$D$1:$Z$300,4,FALSE),"-")</f>
        <v>-</v>
      </c>
      <c r="BE264" s="59" t="str">
        <f>IFERROR(VLOOKUP(BD264,'Paid Invoices'!$F$6:$I$381,3,FALSE),"")</f>
        <v/>
      </c>
      <c r="BF264" s="59" t="str">
        <f>IFERROR(VLOOKUP(BD264,'Open Invoices'!$D$1:$E$3000,2,FALSE),"")</f>
        <v/>
      </c>
      <c r="BG264" s="59" t="str">
        <f>IFERROR(VLOOKUP($E264,'Feb 2016'!$D$1:$Z$300,22,FALSE),"-")</f>
        <v>-</v>
      </c>
      <c r="BH264" s="59" t="str">
        <f>IFERROR(VLOOKUP($E264,'Feb 2016'!$D$1:$Z$300,4,FALSE),"-")</f>
        <v>-</v>
      </c>
      <c r="BI264" s="59" t="str">
        <f>IFERROR(VLOOKUP(BH264,'Paid Invoices'!$F$6:$I$381,3,FALSE),"")</f>
        <v/>
      </c>
      <c r="BJ264" s="59" t="str">
        <f>IFERROR(VLOOKUP(BH264,'Open Invoices'!$D$1:$E$3000,2,FALSE),"")</f>
        <v/>
      </c>
      <c r="BK264" s="59" t="str">
        <f>IFERROR(VLOOKUP($E264,'Jan 2016'!$D$1:$Z$300,22,FALSE),"-")</f>
        <v>-</v>
      </c>
      <c r="BL264" s="59" t="str">
        <f>IFERROR(VLOOKUP($E264,'Jan 2016'!$D$1:$Z$300,4,FALSE),"-")</f>
        <v>-</v>
      </c>
      <c r="BM264" s="59" t="str">
        <f>IFERROR(VLOOKUP(BL264,'Paid Invoices'!$F$6:$I$381,3,FALSE),"")</f>
        <v/>
      </c>
      <c r="BN264" s="59" t="str">
        <f>IFERROR(VLOOKUP(BL264,'Open Invoices'!$D$1:$E$3000,2,FALSE),"")</f>
        <v/>
      </c>
      <c r="BO264" s="59" t="str">
        <f>IFERROR(VLOOKUP($E264,'Dec 2015'!$D$1:$Z$300,22,FALSE),"-")</f>
        <v>-</v>
      </c>
      <c r="BP264" s="59" t="str">
        <f>IFERROR(VLOOKUP($E264,'Dec 2015'!$D$1:$Z$300,4,FALSE),"-")</f>
        <v>-</v>
      </c>
      <c r="BQ264" s="59" t="str">
        <f>IFERROR(VLOOKUP(BP264,'Paid Invoices'!$F$6:$I$381,3,FALSE),"")</f>
        <v/>
      </c>
      <c r="BR264" s="59" t="str">
        <f>IFERROR(VLOOKUP(BP264,'Open Invoices'!$D$1:$E$3000,2,FALSE),"")</f>
        <v/>
      </c>
      <c r="BS264" s="59" t="str">
        <f>IFERROR(VLOOKUP($E264,'Nov 2015'!$D$1:$Z$300,22,FALSE),"-")</f>
        <v>-</v>
      </c>
      <c r="BT264" s="59" t="str">
        <f>IFERROR(VLOOKUP($E264,'Nov 2015'!$D$1:$Z$300,4,FALSE),"-")</f>
        <v>-</v>
      </c>
      <c r="BU264" s="59" t="str">
        <f>IFERROR(VLOOKUP(BT264,'Paid Invoices'!$F$6:$I$381,3,FALSE),"")</f>
        <v/>
      </c>
      <c r="BV264" s="59" t="str">
        <f>IFERROR(VLOOKUP(BT264,'Open Invoices'!$D$1:$E$3000,2,FALSE),"")</f>
        <v/>
      </c>
      <c r="BW264" s="59" t="str">
        <f>IFERROR(VLOOKUP($E264,'Oct 2015'!$D$1:$Z$300,22,FALSE),"-")</f>
        <v>-</v>
      </c>
      <c r="BX264" s="59" t="str">
        <f>IFERROR(VLOOKUP($E264,'Oct 2015'!$D$1:$Z$300,4,FALSE),"-")</f>
        <v>-</v>
      </c>
      <c r="BY264" s="59" t="str">
        <f>IFERROR(VLOOKUP(BX264,'Paid Invoices'!$F$6:$I$381,3,FALSE),"")</f>
        <v/>
      </c>
      <c r="BZ264" s="59" t="str">
        <f>IFERROR(VLOOKUP(BX264,'Open Invoices'!$D$1:$E$3000,2,FALSE),"")</f>
        <v/>
      </c>
      <c r="CA264" s="59" t="str">
        <f>IFERROR(VLOOKUP($E264,'Sep 2015'!$D$1:$Z$300,22,FALSE),"-")</f>
        <v>-</v>
      </c>
      <c r="CB264" s="59" t="str">
        <f>IFERROR(VLOOKUP($E264,'Sep 2015'!$D$1:$Z$300,4,FALSE),"-")</f>
        <v>-</v>
      </c>
      <c r="CC264" s="59" t="str">
        <f>IFERROR(VLOOKUP(CB264,'Paid Invoices'!$F$6:$I$381,3,FALSE),"")</f>
        <v/>
      </c>
      <c r="CD264" s="59" t="str">
        <f>IFERROR(VLOOKUP(CB264,'Open Invoices'!$D$1:$E$3000,2,FALSE),"")</f>
        <v/>
      </c>
      <c r="CG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</row>
    <row r="265" spans="1:109">
      <c r="A265" s="115">
        <v>264</v>
      </c>
      <c r="B265" s="2"/>
      <c r="C265" s="2"/>
      <c r="D265" s="2"/>
      <c r="E265" s="2"/>
      <c r="F265" s="2"/>
      <c r="G265" s="21"/>
      <c r="H265" s="21"/>
      <c r="I265" s="11"/>
      <c r="J265" s="3"/>
      <c r="K265" s="2"/>
      <c r="L265" s="2"/>
      <c r="M265" s="2"/>
      <c r="N265" s="2"/>
      <c r="O265" s="2"/>
      <c r="P265" s="4"/>
      <c r="Q265" s="4"/>
      <c r="R265" s="4"/>
      <c r="S265" s="5"/>
      <c r="T265" s="4"/>
      <c r="U265" s="4"/>
      <c r="V265" s="4"/>
      <c r="W265" s="5"/>
      <c r="X265" s="5"/>
      <c r="Y265" s="14"/>
      <c r="Z265" s="14"/>
      <c r="AA265" s="14"/>
      <c r="AB265" s="4"/>
      <c r="AC265" s="49"/>
      <c r="AD265" s="59"/>
      <c r="AE265" s="59"/>
      <c r="AF265" s="102"/>
      <c r="AG265" s="102"/>
      <c r="AH265" s="102"/>
      <c r="AI265" s="59" t="str">
        <f>IFERROR(VLOOKUP($E265,'Rev2 Aug 16'!$D$1:$Z$300,22,FALSE),"-")</f>
        <v>-</v>
      </c>
      <c r="AJ265" s="59" t="str">
        <f>IFERROR(VLOOKUP($E265,'Rev2 Aug 16'!$D$1:$Z$300,5,FALSE),"-")</f>
        <v>-</v>
      </c>
      <c r="AK265" s="59" t="str">
        <f>IFERROR(VLOOKUP(AJ265,'Paid Invoices'!$F$6:$I$381,3,FALSE),"")</f>
        <v/>
      </c>
      <c r="AL265" s="59" t="str">
        <f>IFERROR(VLOOKUP(AJ265,'Open Invoices'!$D$1:$E$3000,2,FALSE),"")</f>
        <v/>
      </c>
      <c r="AM265" s="59" t="str">
        <f>IFERROR(VLOOKUP($E265,'Rev2 July 16'!$D$1:$Z$300,22,FALSE),"-")</f>
        <v>-</v>
      </c>
      <c r="AN265" s="59" t="str">
        <f>IFERROR(VLOOKUP($E265,'Rev2 July 16'!$D$1:$Z$300,5,FALSE),"-")</f>
        <v>-</v>
      </c>
      <c r="AO265" s="59" t="str">
        <f>IFERROR(VLOOKUP(AN265,'Paid Invoices'!$F$6:$I$381,3,FALSE),"")</f>
        <v/>
      </c>
      <c r="AP265" s="59" t="str">
        <f>IFERROR(VLOOKUP(AN265,'Open Invoices'!$D$1:$E$3000,2,FALSE),"")</f>
        <v/>
      </c>
      <c r="AQ265" s="59" t="str">
        <f>IFERROR(VLOOKUP($E265,'Rev June 16'!$D$1:$Z$300,22,FALSE),"-")</f>
        <v>-</v>
      </c>
      <c r="AR265" s="59" t="str">
        <f>IFERROR(VLOOKUP($E265,'Rev June 16'!$D$1:$Z$300,4,FALSE),"-")</f>
        <v>-</v>
      </c>
      <c r="AS265" s="59" t="str">
        <f>IFERROR(VLOOKUP(AR265,'Paid Invoices'!$F$6:$I$381,3,FALSE),"")</f>
        <v/>
      </c>
      <c r="AT265" s="59" t="str">
        <f>IFERROR(VLOOKUP(AR265,'Open Invoices'!$D$1:$E$3000,2,FALSE),"")</f>
        <v/>
      </c>
      <c r="AU265" s="59" t="str">
        <f>IFERROR(VLOOKUP($E265,'May 2016'!$D$1:$Z$300,22,FALSE),"-")</f>
        <v>-</v>
      </c>
      <c r="AV265" s="59" t="str">
        <f>IFERROR(VLOOKUP($E265,'May 2016'!$D$1:$Z$300,4,FALSE),"-")</f>
        <v>-</v>
      </c>
      <c r="AW265" s="59" t="str">
        <f>IFERROR(VLOOKUP(AV265,'Paid Invoices'!$F$6:$I$381,3,FALSE),"")</f>
        <v/>
      </c>
      <c r="AX265" s="59" t="str">
        <f>IFERROR(VLOOKUP(AV265,'Open Invoices'!$D$1:$E$3000,2,FALSE),"")</f>
        <v/>
      </c>
      <c r="AY265" s="59" t="str">
        <f>IFERROR(VLOOKUP($E265,'Apr 2016'!$D$1:$Z$300,22,FALSE),"-")</f>
        <v>-</v>
      </c>
      <c r="AZ265" s="59" t="str">
        <f>IFERROR(VLOOKUP($E265,'Apr 2016'!$D$1:$Z$300,4,FALSE),"-")</f>
        <v>-</v>
      </c>
      <c r="BA265" s="59" t="str">
        <f>IFERROR(VLOOKUP(AZ265,'Paid Invoices'!$F$6:$I$381,3,FALSE),"")</f>
        <v/>
      </c>
      <c r="BB265" s="59" t="str">
        <f>IFERROR(VLOOKUP(AZ265,'Open Invoices'!$D$1:$E$3000,2,FALSE),"")</f>
        <v/>
      </c>
      <c r="BC265" s="59" t="str">
        <f>IFERROR(VLOOKUP($E265,'Mar 2016'!$D$1:$Z$300,22,FALSE),"-")</f>
        <v>-</v>
      </c>
      <c r="BD265" s="59" t="str">
        <f>IFERROR(VLOOKUP($E265,'Mar 2016'!$D$1:$Z$300,4,FALSE),"-")</f>
        <v>-</v>
      </c>
      <c r="BE265" s="59" t="str">
        <f>IFERROR(VLOOKUP(BD265,'Paid Invoices'!$F$6:$I$381,3,FALSE),"")</f>
        <v/>
      </c>
      <c r="BF265" s="59" t="str">
        <f>IFERROR(VLOOKUP(BD265,'Open Invoices'!$D$1:$E$3000,2,FALSE),"")</f>
        <v/>
      </c>
      <c r="BG265" s="59" t="str">
        <f>IFERROR(VLOOKUP($E265,'Feb 2016'!$D$1:$Z$300,22,FALSE),"-")</f>
        <v>-</v>
      </c>
      <c r="BH265" s="59" t="str">
        <f>IFERROR(VLOOKUP($E265,'Feb 2016'!$D$1:$Z$300,4,FALSE),"-")</f>
        <v>-</v>
      </c>
      <c r="BI265" s="59" t="str">
        <f>IFERROR(VLOOKUP(BH265,'Paid Invoices'!$F$6:$I$381,3,FALSE),"")</f>
        <v/>
      </c>
      <c r="BJ265" s="59" t="str">
        <f>IFERROR(VLOOKUP(BH265,'Open Invoices'!$D$1:$E$3000,2,FALSE),"")</f>
        <v/>
      </c>
      <c r="BK265" s="59" t="str">
        <f>IFERROR(VLOOKUP($E265,'Jan 2016'!$D$1:$Z$300,22,FALSE),"-")</f>
        <v>-</v>
      </c>
      <c r="BL265" s="59" t="str">
        <f>IFERROR(VLOOKUP($E265,'Jan 2016'!$D$1:$Z$300,4,FALSE),"-")</f>
        <v>-</v>
      </c>
      <c r="BM265" s="59" t="str">
        <f>IFERROR(VLOOKUP(BL265,'Paid Invoices'!$F$6:$I$381,3,FALSE),"")</f>
        <v/>
      </c>
      <c r="BN265" s="59" t="str">
        <f>IFERROR(VLOOKUP(BL265,'Open Invoices'!$D$1:$E$3000,2,FALSE),"")</f>
        <v/>
      </c>
      <c r="BO265" s="59" t="str">
        <f>IFERROR(VLOOKUP($E265,'Dec 2015'!$D$1:$Z$300,22,FALSE),"-")</f>
        <v>-</v>
      </c>
      <c r="BP265" s="59" t="str">
        <f>IFERROR(VLOOKUP($E265,'Dec 2015'!$D$1:$Z$300,4,FALSE),"-")</f>
        <v>-</v>
      </c>
      <c r="BQ265" s="59" t="str">
        <f>IFERROR(VLOOKUP(BP265,'Paid Invoices'!$F$6:$I$381,3,FALSE),"")</f>
        <v/>
      </c>
      <c r="BR265" s="59" t="str">
        <f>IFERROR(VLOOKUP(BP265,'Open Invoices'!$D$1:$E$3000,2,FALSE),"")</f>
        <v/>
      </c>
      <c r="BS265" s="59" t="str">
        <f>IFERROR(VLOOKUP($E265,'Nov 2015'!$D$1:$Z$300,22,FALSE),"-")</f>
        <v>-</v>
      </c>
      <c r="BT265" s="59" t="str">
        <f>IFERROR(VLOOKUP($E265,'Nov 2015'!$D$1:$Z$300,4,FALSE),"-")</f>
        <v>-</v>
      </c>
      <c r="BU265" s="59" t="str">
        <f>IFERROR(VLOOKUP(BT265,'Paid Invoices'!$F$6:$I$381,3,FALSE),"")</f>
        <v/>
      </c>
      <c r="BV265" s="59" t="str">
        <f>IFERROR(VLOOKUP(BT265,'Open Invoices'!$D$1:$E$3000,2,FALSE),"")</f>
        <v/>
      </c>
      <c r="BW265" s="59" t="str">
        <f>IFERROR(VLOOKUP($E265,'Oct 2015'!$D$1:$Z$300,22,FALSE),"-")</f>
        <v>-</v>
      </c>
      <c r="BX265" s="59" t="str">
        <f>IFERROR(VLOOKUP($E265,'Oct 2015'!$D$1:$Z$300,4,FALSE),"-")</f>
        <v>-</v>
      </c>
      <c r="BY265" s="59" t="str">
        <f>IFERROR(VLOOKUP(BX265,'Paid Invoices'!$F$6:$I$381,3,FALSE),"")</f>
        <v/>
      </c>
      <c r="BZ265" s="59" t="str">
        <f>IFERROR(VLOOKUP(BX265,'Open Invoices'!$D$1:$E$3000,2,FALSE),"")</f>
        <v/>
      </c>
      <c r="CA265" s="59" t="str">
        <f>IFERROR(VLOOKUP($E265,'Sep 2015'!$D$1:$Z$300,22,FALSE),"-")</f>
        <v>-</v>
      </c>
      <c r="CB265" s="59" t="str">
        <f>IFERROR(VLOOKUP($E265,'Sep 2015'!$D$1:$Z$300,4,FALSE),"-")</f>
        <v>-</v>
      </c>
      <c r="CC265" s="59" t="str">
        <f>IFERROR(VLOOKUP(CB265,'Paid Invoices'!$F$6:$I$381,3,FALSE),"")</f>
        <v/>
      </c>
      <c r="CD265" s="59" t="str">
        <f>IFERROR(VLOOKUP(CB265,'Open Invoices'!$D$1:$E$3000,2,FALSE),"")</f>
        <v/>
      </c>
      <c r="CG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</row>
    <row r="266" spans="1:109">
      <c r="A266" s="115"/>
      <c r="B266" s="2"/>
      <c r="C266" s="2"/>
      <c r="D266" s="2"/>
      <c r="E266" s="2"/>
      <c r="F266" s="2"/>
      <c r="G266" s="21"/>
      <c r="H266" s="21"/>
      <c r="I266" s="11"/>
      <c r="J266" s="3"/>
      <c r="K266" s="2"/>
      <c r="L266" s="2"/>
      <c r="M266" s="2"/>
      <c r="N266" s="2"/>
      <c r="O266" s="2"/>
      <c r="P266" s="4"/>
      <c r="Q266" s="4"/>
      <c r="R266" s="4"/>
      <c r="S266" s="5"/>
      <c r="T266" s="4"/>
      <c r="U266" s="4"/>
      <c r="V266" s="4"/>
      <c r="W266" s="5"/>
      <c r="X266" s="5"/>
      <c r="Y266" s="14"/>
      <c r="Z266" s="14"/>
      <c r="AA266" s="14"/>
      <c r="AB266" s="4"/>
      <c r="AC266" s="4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G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</row>
    <row r="267" spans="1:109">
      <c r="A267" s="117"/>
      <c r="B267" s="8"/>
      <c r="C267" s="2"/>
      <c r="D267" s="2"/>
      <c r="E267" s="2"/>
      <c r="F267" s="2"/>
      <c r="G267" s="25"/>
      <c r="H267" s="25"/>
      <c r="I267" s="2"/>
      <c r="J267" s="3"/>
      <c r="K267" s="2"/>
      <c r="L267" s="2"/>
      <c r="M267" s="2"/>
      <c r="N267" s="2"/>
      <c r="O267" s="2"/>
      <c r="P267" s="4"/>
      <c r="Q267" s="4"/>
      <c r="R267" s="4"/>
      <c r="S267" s="7">
        <v>13178.750000000004</v>
      </c>
      <c r="T267" s="4"/>
      <c r="U267" s="4"/>
      <c r="V267" s="4"/>
      <c r="W267" s="7">
        <v>6129.8700000000017</v>
      </c>
      <c r="X267" s="7">
        <v>0</v>
      </c>
      <c r="Y267" s="7">
        <v>19308.619999999992</v>
      </c>
      <c r="Z267" s="7">
        <v>0</v>
      </c>
      <c r="AA267" s="7">
        <v>19308.619999999992</v>
      </c>
      <c r="AB267" s="4"/>
      <c r="AC267" s="55"/>
      <c r="AD267" s="63"/>
      <c r="AE267" s="63"/>
      <c r="AF267" s="103"/>
      <c r="AG267" s="103"/>
      <c r="AH267" s="103"/>
      <c r="AI267" s="63">
        <f>SUM(AI2:AI265)</f>
        <v>19318.390000000003</v>
      </c>
      <c r="AJ267" s="63"/>
      <c r="AK267" s="88">
        <f>SUM(AK2:AK265)</f>
        <v>0</v>
      </c>
      <c r="AL267" s="88">
        <f>SUM(AL2:AL265)</f>
        <v>0</v>
      </c>
      <c r="AM267" s="63">
        <f>SUM(AM2:AM265)</f>
        <v>20157.059999999998</v>
      </c>
      <c r="AN267" s="63"/>
      <c r="AO267" s="88">
        <f>SUM(AO2:AO265)</f>
        <v>0</v>
      </c>
      <c r="AP267" s="88">
        <f>SUM(AP2:AP265)</f>
        <v>0</v>
      </c>
      <c r="AQ267" s="63">
        <f>SUM(AQ2:AQ265)</f>
        <v>19072.560000000001</v>
      </c>
      <c r="AR267" s="63"/>
      <c r="AS267" s="88">
        <f>SUM(AS2:AS265)</f>
        <v>0</v>
      </c>
      <c r="AT267" s="88">
        <f>SUM(AT2:AT265)</f>
        <v>0</v>
      </c>
      <c r="AU267" s="63">
        <f>SUM(AU2:AU265)</f>
        <v>20695.470000000008</v>
      </c>
      <c r="AV267" s="63"/>
      <c r="AW267" s="88">
        <f>SUM(AW2:AW265)</f>
        <v>0</v>
      </c>
      <c r="AX267" s="88">
        <f>SUM(AX2:AX265)</f>
        <v>0</v>
      </c>
      <c r="AY267" s="63">
        <f>SUM(AY2:AY265)</f>
        <v>18483.94999999999</v>
      </c>
      <c r="AZ267" s="63"/>
      <c r="BA267" s="88">
        <f>SUM(BA2:BA265)</f>
        <v>0</v>
      </c>
      <c r="BB267" s="88">
        <f>SUM(BB2:BB265)</f>
        <v>0</v>
      </c>
      <c r="BC267" s="63">
        <f>SUM(BC2:BC265)</f>
        <v>14735.949999999993</v>
      </c>
      <c r="BD267" s="63"/>
      <c r="BE267" s="88">
        <f>SUM(BE2:BE265)</f>
        <v>0</v>
      </c>
      <c r="BF267" s="88">
        <f>SUM(BF2:BF265)</f>
        <v>0</v>
      </c>
      <c r="BG267" s="63">
        <f>SUM(BG2:BG265)</f>
        <v>15336.359999999997</v>
      </c>
      <c r="BH267" s="63"/>
      <c r="BI267" s="88">
        <f>SUM(BI2:BI265)</f>
        <v>0</v>
      </c>
      <c r="BJ267" s="88">
        <f>SUM(BJ2:BJ265)</f>
        <v>0</v>
      </c>
      <c r="BK267" s="63">
        <f>SUM(BK2:BK265)</f>
        <v>11119.210000000005</v>
      </c>
      <c r="BL267" s="63"/>
      <c r="BM267" s="88">
        <f>SUM(BM2:BM265)</f>
        <v>0</v>
      </c>
      <c r="BN267" s="88">
        <f>SUM(BN2:BN265)</f>
        <v>0</v>
      </c>
      <c r="BO267" s="63">
        <f>SUM(BO2:BO265)</f>
        <v>8903.3700000000008</v>
      </c>
      <c r="BP267" s="63"/>
      <c r="BQ267" s="88">
        <f>SUM(BQ2:BQ265)</f>
        <v>0</v>
      </c>
      <c r="BR267" s="88">
        <f>SUM(BR2:BR265)</f>
        <v>0</v>
      </c>
      <c r="BS267" s="63">
        <f>SUM(BS2:BS265)</f>
        <v>10662.439999999999</v>
      </c>
      <c r="BT267" s="63"/>
      <c r="BU267" s="88">
        <f>SUM(BU2:BU265)</f>
        <v>0</v>
      </c>
      <c r="BV267" s="88">
        <f>SUM(BV2:BV265)</f>
        <v>0</v>
      </c>
      <c r="BW267" s="63">
        <f>SUM(BW2:BW265)</f>
        <v>15720.989999999994</v>
      </c>
      <c r="BX267" s="63"/>
      <c r="BY267" s="88">
        <f>SUM(BY2:BY265)</f>
        <v>0</v>
      </c>
      <c r="BZ267" s="88">
        <f>SUM(BZ2:BZ265)</f>
        <v>0</v>
      </c>
      <c r="CA267" s="63">
        <f>SUM(CA2:CA265)</f>
        <v>2796.3300000000004</v>
      </c>
      <c r="CB267" s="63"/>
      <c r="CC267" s="88">
        <f>SUM(CC2:CC265)</f>
        <v>0</v>
      </c>
      <c r="CD267" s="88">
        <f>SUM(CD2:CD265)</f>
        <v>0</v>
      </c>
      <c r="CF267" s="52" t="s">
        <v>2115</v>
      </c>
      <c r="CG267" s="49" t="str">
        <f>IFERROR(IFERROR(VLOOKUP($E267,'Asset Group  All Assets'!$B$1:$C$500,2,FALSE),(VLOOKUP($E267,'Missing-WSU-POs'!$B$1:$D$500,3,FALSE))),"?")</f>
        <v>?</v>
      </c>
      <c r="CH267" t="str">
        <f>IF(G267="","",G267)</f>
        <v/>
      </c>
      <c r="CI267" t="str">
        <f>IF(CG267=CH267,"","Wrong PO")</f>
        <v>Wrong PO</v>
      </c>
      <c r="CJ267" s="29" t="str">
        <f>IFERROR(IF(VLOOKUP($E267,'Org July 2016 '!$D$1:$Z$500,3,FALSE)=G267,"-","Wrong PO"),"new")</f>
        <v>new</v>
      </c>
      <c r="CK267" s="29" t="str">
        <f>IF(CJ267="wrong PO",(VLOOKUP($E267,'Org July 2016 '!$D$1:$Z$500,3,FALSE)),"")</f>
        <v/>
      </c>
      <c r="CL267" s="29" t="str">
        <f>IFERROR(IF(VLOOKUP($E267,'Org June 2016 '!$D$1:$Z$500,3,FALSE)=G267,"-","Wrong PO"),"new")</f>
        <v>new</v>
      </c>
      <c r="CM267" s="29" t="str">
        <f>IF(CL267="wrong PO",(VLOOKUP($E267,'Org June 2016 '!$D$1:$Z$500,3,FALSE)),"")</f>
        <v/>
      </c>
      <c r="CN267" s="29" t="str">
        <f>IFERROR(IF(VLOOKUP($E267,'May 2016'!D244:Z743,3,FALSE)=G267,"-","Wrong PO"),"new")</f>
        <v>new</v>
      </c>
      <c r="CO267" s="29" t="str">
        <f>IF(CN267="wrong PO",(VLOOKUP($E267,'May 2016'!D244:Z743,3,FALSE)),"")</f>
        <v/>
      </c>
      <c r="CP267" s="29" t="str">
        <f>IFERROR(IF(VLOOKUP($E267,'Apr 2016'!$D$1:$Z$500,3,FALSE)=G267,"-","Wrong PO"),"new")</f>
        <v>new</v>
      </c>
      <c r="CQ267" s="29" t="str">
        <f>IF(CP267="wrong PO",(VLOOKUP($E267,'Apr 2016'!$D$1:$Z$500,3,FALSE)),"")</f>
        <v/>
      </c>
      <c r="CR267" s="29" t="str">
        <f>IFERROR(IF(VLOOKUP($E267,'Mar 2016'!$D$1:$Z$500,3,FALSE)=G267,"-","Wrong PO"),"new")</f>
        <v>new</v>
      </c>
      <c r="CS267" s="29" t="str">
        <f>IF(CP267="wrong PO",(VLOOKUP($E267,'Mar 2016'!$D$1:$Z$500,3,FALSE)),"")</f>
        <v/>
      </c>
      <c r="CT267" s="29" t="str">
        <f>IFERROR(IF(VLOOKUP($E267,'Feb 2016'!$D$1:$Z$500,3,FALSE)=G267,"-","Wrong PO"),"new")</f>
        <v>new</v>
      </c>
      <c r="CU267" s="29" t="str">
        <f>IF(CP267="wrong PO",(VLOOKUP($E267,'Feb 2016'!$D$1:$Z$500,3,FALSE)),"")</f>
        <v/>
      </c>
      <c r="CV267" s="29" t="str">
        <f>IFERROR(IF(VLOOKUP($E267,'Jan 2016'!$D$1:$Z$500,3,FALSE)=G267,"-","Wrong PO"),"new")</f>
        <v>new</v>
      </c>
      <c r="CW267" s="29" t="str">
        <f>IF(CV267="wrong PO",(VLOOKUP($E267,'Jan 2016'!$D$1:$Z$500,3,FALSE)),"")</f>
        <v/>
      </c>
      <c r="CX267" s="29" t="str">
        <f>IFERROR(IF(VLOOKUP($E267,'Dec 2015'!$D$1:$Z$500,3,FALSE)=G267,"-","Wrong PO"),"new")</f>
        <v>new</v>
      </c>
      <c r="CY267" s="29" t="str">
        <f>IF(CX267="wrong PO",(VLOOKUP($E267,'Dec 2015'!$D$1:$Z$500,3,FALSE)),"")</f>
        <v/>
      </c>
      <c r="CZ267" s="29" t="str">
        <f>IFERROR(IF(VLOOKUP($E267,'Nov 2015'!$D$1:$Z$500,3,FALSE)=G267,"-","Wrong PO"),"new")</f>
        <v>new</v>
      </c>
      <c r="DA267" s="29" t="str">
        <f>IF(CZ267="wrong PO",(VLOOKUP($E267,'Nov 2015'!$D$1:$Z$500,3,FALSE)),"")</f>
        <v/>
      </c>
      <c r="DB267" s="29" t="str">
        <f>IFERROR(IF(VLOOKUP($E267,'Oct 2015'!$D$1:$Z$500,3,FALSE)=G267,"-","Wrong PO"),"new")</f>
        <v>new</v>
      </c>
      <c r="DC267" s="29" t="str">
        <f>IF(DB267="wrong PO",(VLOOKUP($E267,'Oct 2015'!$D$1:$Z$500,3,FALSE)),"")</f>
        <v/>
      </c>
      <c r="DD267" s="29" t="str">
        <f>IFERROR(IF(VLOOKUP($E267,'Sep 2015'!$D$1:$Z$500,3,FALSE)=G267,"-","Wrong PO"),"new")</f>
        <v>new</v>
      </c>
      <c r="DE267" s="29" t="str">
        <f>IF(DD267="wrong PO",(VLOOKUP($E267,'Sep 2015'!$D$1:$Z$500,3,FALSE)),"")</f>
        <v/>
      </c>
    </row>
    <row r="268" spans="1:109">
      <c r="A268" s="118"/>
      <c r="B268" s="6"/>
      <c r="C268" s="6"/>
      <c r="D268" s="6"/>
      <c r="E268" s="6"/>
      <c r="F268" s="6"/>
      <c r="G268" s="26"/>
      <c r="H268" s="2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7">
        <f>SUM(W1:W267)/2</f>
        <v>6129.8700000000008</v>
      </c>
      <c r="X268" s="7">
        <f>SUM(X1:X267)/2</f>
        <v>0</v>
      </c>
      <c r="Y268" s="7">
        <f>SUM(Y1:Y267)/2</f>
        <v>19308.619999999995</v>
      </c>
      <c r="Z268" s="7">
        <f>SUM(Z1:Z267)/2</f>
        <v>0</v>
      </c>
      <c r="AA268" s="7">
        <f>SUM(AA1:AA267)/2</f>
        <v>19308.619999999995</v>
      </c>
      <c r="AB268" s="6"/>
      <c r="AC268" s="54"/>
      <c r="AD268" s="57"/>
      <c r="AE268" s="57"/>
      <c r="AF268" s="104"/>
      <c r="AG268" s="104"/>
      <c r="AH268" s="104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4"/>
      <c r="CF268" s="54"/>
      <c r="CG268" s="50"/>
    </row>
    <row r="269" spans="1:109">
      <c r="CJ269" s="30"/>
      <c r="CK269" s="30"/>
      <c r="CL269" s="30"/>
      <c r="CM269" s="30"/>
      <c r="CN269" s="30"/>
      <c r="CO269" s="30"/>
      <c r="CP269" s="30">
        <f>COUNTIF(CP2:CP267,"wrong PO")</f>
        <v>19</v>
      </c>
      <c r="CQ269" s="30"/>
      <c r="CR269" s="30"/>
      <c r="CS269" s="30"/>
      <c r="CT269" s="30"/>
      <c r="CU269" s="30"/>
      <c r="CV269" s="30">
        <f>COUNTIF(CV2:CV267,"wrong PO")</f>
        <v>18</v>
      </c>
      <c r="CW269" s="30"/>
      <c r="CX269" s="30">
        <f>COUNTIF(CX2:CX267,"wrong PO")</f>
        <v>4</v>
      </c>
      <c r="CY269" s="30"/>
      <c r="CZ269" s="30">
        <f>COUNTIF(CZ2:CZ267,"wrong PO")</f>
        <v>7</v>
      </c>
      <c r="DA269" s="30"/>
      <c r="DB269" s="30">
        <f>COUNTIF(DB2:DB267,"wrong PO")</f>
        <v>5</v>
      </c>
      <c r="DC269" s="30"/>
      <c r="DD269" s="30">
        <f>COUNTIF(DD2:DD267,"wrong PO")</f>
        <v>4</v>
      </c>
      <c r="DE269" s="30"/>
    </row>
    <row r="270" spans="1:109">
      <c r="BT270" s="67"/>
      <c r="BY270" s="67"/>
      <c r="CA270" s="63">
        <f>SUM(AI267:CA267)</f>
        <v>177002.07999999996</v>
      </c>
      <c r="CB270" s="63"/>
      <c r="CJ270" s="30"/>
      <c r="CK270" s="30"/>
      <c r="CL270" s="30"/>
      <c r="CM270" s="30"/>
      <c r="CN270" s="30"/>
      <c r="CO270" s="30"/>
      <c r="CP270" s="30">
        <f>COUNTIF(CP2:CP267,"new")</f>
        <v>79</v>
      </c>
      <c r="CQ270" s="30"/>
      <c r="CR270" s="30"/>
      <c r="CS270" s="30"/>
      <c r="CT270" s="30"/>
      <c r="CU270" s="30"/>
      <c r="CV270" s="30">
        <f>COUNTIF(CV2:CV267,"new")</f>
        <v>89</v>
      </c>
      <c r="CW270" s="30"/>
      <c r="CX270" s="30">
        <f>COUNTIF(CX2:CX267,"new")</f>
        <v>159</v>
      </c>
      <c r="CY270" s="30"/>
      <c r="CZ270" s="30">
        <f>COUNTIF(CZ2:CZ267,"new")</f>
        <v>140</v>
      </c>
      <c r="DA270" s="30"/>
      <c r="DB270" s="30">
        <f>COUNTIF(DB2:DB267,"new")</f>
        <v>160</v>
      </c>
      <c r="DC270" s="30"/>
      <c r="DD270" s="30">
        <f>COUNTIF(DD2:DD267,"new")</f>
        <v>208</v>
      </c>
      <c r="DE270" s="30"/>
    </row>
    <row r="272" spans="1:109">
      <c r="BT272" s="67"/>
      <c r="BY272" s="67"/>
      <c r="CA272" s="63">
        <f>SUM('Rev2 Aug 16'!Y245,'Rev2 July 16'!Y245,'Rev June 16'!Y243,'May 2016'!Y188,'Apr 2016'!Y172,'Mar 2016'!Y201,'Feb 2016'!Y161,'Jan 2016'!Y165,'Dec 2015'!Y90,'Nov 2015'!Y110,'Oct 2015'!Y89,'Sep 2015'!Y39)</f>
        <v>177002.08</v>
      </c>
      <c r="CB272" s="63"/>
    </row>
    <row r="273" spans="86:109">
      <c r="CH273">
        <v>187</v>
      </c>
      <c r="CP273" s="29">
        <v>171</v>
      </c>
      <c r="CV273" s="29">
        <v>164</v>
      </c>
      <c r="CX273" s="29">
        <v>115</v>
      </c>
      <c r="CZ273" s="29">
        <v>109</v>
      </c>
      <c r="DB273" s="29">
        <v>88</v>
      </c>
      <c r="DD273" s="29">
        <v>37</v>
      </c>
    </row>
    <row r="274" spans="86:109">
      <c r="CJ274" s="30"/>
      <c r="CK274" s="30"/>
      <c r="CL274" s="30"/>
      <c r="CM274" s="30"/>
      <c r="CN274" s="30"/>
      <c r="CO274" s="30"/>
      <c r="CP274" s="30">
        <f>$CH$273-CP273</f>
        <v>16</v>
      </c>
      <c r="CQ274" s="30"/>
      <c r="CR274" s="30"/>
      <c r="CS274" s="30"/>
      <c r="CT274" s="30"/>
      <c r="CU274" s="30"/>
      <c r="CV274" s="30">
        <f t="shared" ref="CV274:DD274" si="0">$CH$273-CV273</f>
        <v>23</v>
      </c>
      <c r="CW274" s="30"/>
      <c r="CX274" s="30">
        <f t="shared" si="0"/>
        <v>72</v>
      </c>
      <c r="CY274" s="30"/>
      <c r="CZ274" s="30">
        <f t="shared" si="0"/>
        <v>78</v>
      </c>
      <c r="DA274" s="30"/>
      <c r="DB274" s="30">
        <f t="shared" si="0"/>
        <v>99</v>
      </c>
      <c r="DC274" s="30"/>
      <c r="DD274" s="30">
        <f t="shared" si="0"/>
        <v>150</v>
      </c>
      <c r="DE274" s="30"/>
    </row>
  </sheetData>
  <autoFilter ref="B1:AB188">
    <sortState ref="B2:AC226">
      <sortCondition ref="G2:G226"/>
      <sortCondition ref="E2:E226"/>
    </sortState>
  </autoFilter>
  <sortState ref="A2:DE268">
    <sortCondition ref="AH2:AH268"/>
  </sortState>
  <printOptions horizontalCentered="1"/>
  <pageMargins left="0.5" right="0.5" top="1" bottom="1.25" header="0.5" footer="0.5"/>
  <pageSetup paperSize="5" scale="94" orientation="landscape" r:id="rId1"/>
  <headerFooter>
    <oddHeader>&amp;L&amp;"Arial,Bold"&amp;20</oddHeader>
    <oddFooter>&amp;L&amp;8&amp;R&amp;"Arial,Regular"&amp;8&amp;P of &amp;N
Created: 08/03/2016 09:10 AM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D9BC"/>
  </sheetPr>
  <dimension ref="A1:AY252"/>
  <sheetViews>
    <sheetView showGridLines="0" zoomScaleNormal="100" workbookViewId="0">
      <pane xSplit="1" ySplit="1" topLeftCell="Y2" activePane="bottomRight" state="frozen"/>
      <selection pane="topRight" activeCell="B1" sqref="B1"/>
      <selection pane="bottomLeft" activeCell="A2" sqref="A2"/>
      <selection pane="bottomRight" activeCell="Y1" sqref="Y1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140625" style="29" customWidth="1"/>
    <col min="28" max="28" width="14.5703125" bestFit="1" customWidth="1"/>
    <col min="29" max="29" width="12.85546875" customWidth="1"/>
    <col min="30" max="51" width="9.140625" style="29"/>
  </cols>
  <sheetData>
    <row r="1" spans="1:51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846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28" t="s">
        <v>1770</v>
      </c>
      <c r="AB1" s="28" t="s">
        <v>855</v>
      </c>
      <c r="AC1" s="28" t="s">
        <v>1771</v>
      </c>
      <c r="AD1" s="28" t="s">
        <v>849</v>
      </c>
      <c r="AE1" s="28" t="s">
        <v>850</v>
      </c>
      <c r="AF1" s="28" t="s">
        <v>851</v>
      </c>
      <c r="AG1" s="28" t="s">
        <v>852</v>
      </c>
      <c r="AH1" s="28" t="s">
        <v>853</v>
      </c>
      <c r="AI1" s="28" t="s">
        <v>854</v>
      </c>
      <c r="AJ1" s="28" t="s">
        <v>732</v>
      </c>
      <c r="AK1" s="28" t="s">
        <v>740</v>
      </c>
      <c r="AL1" s="28" t="s">
        <v>1874</v>
      </c>
      <c r="AM1" s="28" t="s">
        <v>1875</v>
      </c>
      <c r="AN1" s="28" t="s">
        <v>1876</v>
      </c>
      <c r="AO1" s="28" t="s">
        <v>1877</v>
      </c>
      <c r="AP1" s="28" t="s">
        <v>733</v>
      </c>
      <c r="AQ1" s="28" t="s">
        <v>739</v>
      </c>
      <c r="AR1" s="28" t="s">
        <v>734</v>
      </c>
      <c r="AS1" s="28" t="s">
        <v>741</v>
      </c>
      <c r="AT1" s="28" t="s">
        <v>735</v>
      </c>
      <c r="AU1" s="28" t="s">
        <v>743</v>
      </c>
      <c r="AV1" s="28" t="s">
        <v>736</v>
      </c>
      <c r="AW1" s="28" t="s">
        <v>742</v>
      </c>
      <c r="AX1" s="28" t="s">
        <v>737</v>
      </c>
      <c r="AY1" s="28" t="s">
        <v>856</v>
      </c>
    </row>
    <row r="2" spans="1:51">
      <c r="A2" s="2" t="s">
        <v>841</v>
      </c>
      <c r="B2" s="2" t="s">
        <v>510</v>
      </c>
      <c r="C2" s="2" t="s">
        <v>48</v>
      </c>
      <c r="D2" s="2" t="s">
        <v>181</v>
      </c>
      <c r="E2" s="2" t="s">
        <v>532</v>
      </c>
      <c r="F2" s="21" t="s">
        <v>182</v>
      </c>
      <c r="G2" s="11"/>
      <c r="H2" s="3">
        <v>42374</v>
      </c>
      <c r="I2" s="2" t="s">
        <v>39</v>
      </c>
      <c r="J2" s="2" t="s">
        <v>29</v>
      </c>
      <c r="K2" s="2" t="s">
        <v>30</v>
      </c>
      <c r="L2" s="2" t="s">
        <v>31</v>
      </c>
      <c r="M2" s="2" t="s">
        <v>32</v>
      </c>
      <c r="N2" s="4">
        <v>1367</v>
      </c>
      <c r="O2" s="4">
        <v>1564</v>
      </c>
      <c r="P2" s="4">
        <v>197</v>
      </c>
      <c r="Q2" s="5">
        <v>3.33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3.33</v>
      </c>
      <c r="X2" s="14">
        <v>0</v>
      </c>
      <c r="Y2" s="14">
        <v>3.33</v>
      </c>
      <c r="Z2" s="4"/>
      <c r="AA2" s="49" t="str">
        <f>IFERROR(IFERROR(VLOOKUP($D2,'Asset Group  All Assets'!$B$1:$C$500,2,FALSE),(VLOOKUP($D2,'Missing-WSU-POs'!$B$1:$D$500,3,FALSE))),"?")</f>
        <v>P0770668</v>
      </c>
      <c r="AB2" s="31" t="str">
        <f t="shared" ref="AB2:AB31" si="0">IF(F2="","",F2)</f>
        <v>P0770668</v>
      </c>
      <c r="AC2" s="31" t="str">
        <f t="shared" ref="AC2:AC31" si="1">IF(AA2=AB2,"","Wrong PO")</f>
        <v/>
      </c>
      <c r="AD2" s="29" t="str">
        <f>IFERROR(IF(VLOOKUP($D2,'Org July 2016 '!$D$1:$Z$500,3,FALSE)=F2,"-","Wrong PO"),"new")</f>
        <v>Wrong PO</v>
      </c>
      <c r="AE2" s="32">
        <f>IF(AD2="wrong PO",(VLOOKUP($D2,'Org July 2016 '!$D$1:$Z$500,3,FALSE)),"")</f>
        <v>0</v>
      </c>
      <c r="AF2" s="29" t="str">
        <f>IFERROR(IF(VLOOKUP($D2,'Org June 2016 '!$D$1:$Z$500,3,FALSE)=F2,"-","Wrong PO"),"new")</f>
        <v>Wrong PO</v>
      </c>
      <c r="AG2" s="32">
        <f>IF(AF2="wrong PO",(VLOOKUP($D2,'Org June 2016 '!$D$1:$Z$500,3,FALSE)),"")</f>
        <v>0</v>
      </c>
      <c r="AH2" s="29" t="str">
        <f>IFERROR(IF(VLOOKUP($D2,'May 2016'!D1:Z500,3,FALSE)=F2,"-","Wrong PO"),"new")</f>
        <v>-</v>
      </c>
      <c r="AI2" s="32" t="str">
        <f>IF(AH2="wrong PO",(VLOOKUP($D2,'May 2016'!D1:Z500,3,FALSE)),"")</f>
        <v/>
      </c>
      <c r="AJ2" s="29" t="str">
        <f>IFERROR(IF(VLOOKUP($D2,'Apr 2016'!$D$1:$Z$500,3,FALSE)=F2,"-","Wrong PO"),"new")</f>
        <v>-</v>
      </c>
      <c r="AK2" s="32" t="str">
        <f>IF(AJ2="wrong PO",(VLOOKUP($D2,'Apr 2016'!$D$1:$Z$500,3,FALSE)),"")</f>
        <v/>
      </c>
      <c r="AL2" s="32" t="str">
        <f>IFERROR(IF(VLOOKUP($D2,'Mar 2016'!$D$1:$Z$500,3,FALSE)=F2,"-","Wrong PO"),"new")</f>
        <v>-</v>
      </c>
      <c r="AM2" s="32" t="str">
        <f>IF(AJ2="wrong PO",(VLOOKUP($D2,'Mar 2016'!$D$1:$Z$500,3,FALSE)),"")</f>
        <v/>
      </c>
      <c r="AN2" s="32" t="str">
        <f>IFERROR(IF(VLOOKUP($D2,'Feb 2016'!$D$1:$Z$500,3,FALSE)=F2,"-","Wrong PO"),"new")</f>
        <v>-</v>
      </c>
      <c r="AO2" s="32" t="str">
        <f>IF(AJ2="wrong PO",(VLOOKUP($D2,'Feb 2016'!$D$1:$Z$500,3,FALSE)),"")</f>
        <v/>
      </c>
      <c r="AP2" s="29" t="str">
        <f>IFERROR(IF(VLOOKUP($D2,'Jan 2016'!$D$1:$Z$500,3,FALSE)=F2,"-","Wrong PO"),"new")</f>
        <v>-</v>
      </c>
      <c r="AQ2" s="32" t="str">
        <f>IF(AP2="wrong PO",(VLOOKUP($D2,'Jan 2016'!$D$1:$Z$500,3,FALSE)),"")</f>
        <v/>
      </c>
      <c r="AR2" s="29" t="str">
        <f>IFERROR(IF(VLOOKUP($D2,'Dec 2015'!$D$1:$Z$500,3,FALSE)=F2,"-","Wrong PO"),"new")</f>
        <v>new</v>
      </c>
      <c r="AS2" s="32" t="str">
        <f>IF(AR2="wrong PO",(VLOOKUP($D2,'Dec 2015'!$D$1:$Z$500,3,FALSE)),"")</f>
        <v/>
      </c>
      <c r="AT2" s="29" t="str">
        <f>IFERROR(IF(VLOOKUP($D2,'Nov 2015'!$D$1:$Z$500,3,FALSE)=F2,"-","Wrong PO"),"new")</f>
        <v>new</v>
      </c>
      <c r="AU2" s="32" t="str">
        <f>IF(AT2="wrong PO",(VLOOKUP($D2,'Nov 2015'!$D$1:$Z$500,3,FALSE)),"")</f>
        <v/>
      </c>
      <c r="AV2" s="29" t="str">
        <f>IFERROR(IF(VLOOKUP($D2,'Oct 2015'!$D$1:$Z$500,3,FALSE)=F2,"-","Wrong PO"),"new")</f>
        <v>new</v>
      </c>
      <c r="AW2" s="32" t="str">
        <f>IF(AV2="wrong PO",(VLOOKUP($D2,'Oct 2015'!$D$1:$Z$500,3,FALSE)),"")</f>
        <v/>
      </c>
      <c r="AX2" s="29" t="str">
        <f>IFERROR(IF(VLOOKUP($D2,'Sep 2015'!$D$1:$Z$500,3,FALSE)=F2,"-","Wrong PO"),"new")</f>
        <v>new</v>
      </c>
      <c r="AY2" s="32" t="str">
        <f>IF(AX2="wrong PO",(VLOOKUP($D2,'Sep 2015'!$D$1:$Z$500,3,FALSE)),"")</f>
        <v/>
      </c>
    </row>
    <row r="3" spans="1:51">
      <c r="A3" s="2" t="s">
        <v>841</v>
      </c>
      <c r="B3" s="2" t="s">
        <v>510</v>
      </c>
      <c r="C3" s="2" t="s">
        <v>48</v>
      </c>
      <c r="D3" s="2" t="s">
        <v>183</v>
      </c>
      <c r="E3" s="2" t="s">
        <v>532</v>
      </c>
      <c r="F3" s="21" t="s">
        <v>131</v>
      </c>
      <c r="G3" s="11"/>
      <c r="H3" s="3">
        <v>42374</v>
      </c>
      <c r="I3" s="2" t="s">
        <v>39</v>
      </c>
      <c r="J3" s="2" t="s">
        <v>29</v>
      </c>
      <c r="K3" s="2" t="s">
        <v>30</v>
      </c>
      <c r="L3" s="2" t="s">
        <v>31</v>
      </c>
      <c r="M3" s="2" t="s">
        <v>32</v>
      </c>
      <c r="N3" s="4">
        <v>9576</v>
      </c>
      <c r="O3" s="4">
        <v>12304</v>
      </c>
      <c r="P3" s="4">
        <v>2728</v>
      </c>
      <c r="Q3" s="5">
        <v>46.1</v>
      </c>
      <c r="R3" s="4">
        <v>0</v>
      </c>
      <c r="S3" s="4">
        <v>0</v>
      </c>
      <c r="T3" s="4">
        <v>0</v>
      </c>
      <c r="U3" s="5">
        <v>0</v>
      </c>
      <c r="V3" s="5">
        <v>0</v>
      </c>
      <c r="W3" s="14">
        <v>46.1</v>
      </c>
      <c r="X3" s="14">
        <v>0</v>
      </c>
      <c r="Y3" s="14">
        <v>46.1</v>
      </c>
      <c r="Z3" s="4"/>
      <c r="AA3" s="49" t="str">
        <f>IFERROR(IFERROR(VLOOKUP($D3,'Asset Group  All Assets'!$B$1:$C$500,2,FALSE),(VLOOKUP($D3,'Missing-WSU-POs'!$B$1:$D$500,3,FALSE))),"?")</f>
        <v>P0770679</v>
      </c>
      <c r="AB3" s="31" t="str">
        <f t="shared" si="0"/>
        <v>P0770679</v>
      </c>
      <c r="AC3" s="31" t="str">
        <f t="shared" si="1"/>
        <v/>
      </c>
      <c r="AD3" s="29" t="str">
        <f>IFERROR(IF(VLOOKUP($D3,'Org July 2016 '!$D$1:$Z$500,3,FALSE)=F3,"-","Wrong PO"),"new")</f>
        <v>Wrong PO</v>
      </c>
      <c r="AE3" s="32">
        <f>IF(AD3="wrong PO",(VLOOKUP($D3,'Org July 2016 '!$D$1:$Z$500,3,FALSE)),"")</f>
        <v>0</v>
      </c>
      <c r="AF3" s="29" t="str">
        <f>IFERROR(IF(VLOOKUP($D3,'Org June 2016 '!$D$1:$Z$500,3,FALSE)=F3,"-","Wrong PO"),"new")</f>
        <v>Wrong PO</v>
      </c>
      <c r="AG3" s="32">
        <f>IF(AF3="wrong PO",(VLOOKUP($D3,'Org June 2016 '!$D$1:$Z$500,3,FALSE)),"")</f>
        <v>0</v>
      </c>
      <c r="AH3" s="29" t="str">
        <f>IFERROR(IF(VLOOKUP($D3,'May 2016'!D2:Z501,3,FALSE)=F3,"-","Wrong PO"),"new")</f>
        <v>-</v>
      </c>
      <c r="AI3" s="32" t="str">
        <f>IF(AH3="wrong PO",(VLOOKUP($D3,'May 2016'!D2:Z501,3,FALSE)),"")</f>
        <v/>
      </c>
      <c r="AJ3" s="29" t="str">
        <f>IFERROR(IF(VLOOKUP($D3,'Apr 2016'!$D$1:$Z$500,3,FALSE)=F3,"-","Wrong PO"),"new")</f>
        <v>-</v>
      </c>
      <c r="AK3" s="32" t="str">
        <f>IF(AJ3="wrong PO",(VLOOKUP($D3,'Apr 2016'!$D$1:$Z$500,3,FALSE)),"")</f>
        <v/>
      </c>
      <c r="AL3" s="32" t="str">
        <f>IFERROR(IF(VLOOKUP($D3,'Mar 2016'!$D$1:$Z$500,3,FALSE)=F3,"-","Wrong PO"),"new")</f>
        <v>-</v>
      </c>
      <c r="AM3" s="32" t="str">
        <f>IF(AJ3="wrong PO",(VLOOKUP($D3,'Mar 2016'!$D$1:$Z$500,3,FALSE)),"")</f>
        <v/>
      </c>
      <c r="AN3" s="32" t="str">
        <f>IFERROR(IF(VLOOKUP($D3,'Feb 2016'!$D$1:$Z$500,3,FALSE)=F3,"-","Wrong PO"),"new")</f>
        <v>-</v>
      </c>
      <c r="AO3" s="32" t="str">
        <f>IF(AJ3="wrong PO",(VLOOKUP($D3,'Feb 2016'!$D$1:$Z$500,3,FALSE)),"")</f>
        <v/>
      </c>
      <c r="AP3" s="29" t="str">
        <f>IFERROR(IF(VLOOKUP($D3,'Jan 2016'!$D$1:$Z$500,3,FALSE)=F3,"-","Wrong PO"),"new")</f>
        <v>-</v>
      </c>
      <c r="AQ3" s="32" t="str">
        <f>IF(AP3="wrong PO",(VLOOKUP($D3,'Jan 2016'!$D$1:$Z$500,3,FALSE)),"")</f>
        <v/>
      </c>
      <c r="AR3" s="29" t="str">
        <f>IFERROR(IF(VLOOKUP($D3,'Dec 2015'!$D$1:$Z$500,3,FALSE)=F3,"-","Wrong PO"),"new")</f>
        <v>new</v>
      </c>
      <c r="AS3" s="32" t="str">
        <f>IF(AR3="wrong PO",(VLOOKUP($D3,'Dec 2015'!$D$1:$Z$500,3,FALSE)),"")</f>
        <v/>
      </c>
      <c r="AT3" s="29" t="str">
        <f>IFERROR(IF(VLOOKUP($D3,'Nov 2015'!$D$1:$Z$500,3,FALSE)=F3,"-","Wrong PO"),"new")</f>
        <v>new</v>
      </c>
      <c r="AU3" s="32" t="str">
        <f>IF(AT3="wrong PO",(VLOOKUP($D3,'Nov 2015'!$D$1:$Z$500,3,FALSE)),"")</f>
        <v/>
      </c>
      <c r="AV3" s="29" t="str">
        <f>IFERROR(IF(VLOOKUP($D3,'Oct 2015'!$D$1:$Z$500,3,FALSE)=F3,"-","Wrong PO"),"new")</f>
        <v>new</v>
      </c>
      <c r="AW3" s="32" t="str">
        <f>IF(AV3="wrong PO",(VLOOKUP($D3,'Oct 2015'!$D$1:$Z$500,3,FALSE)),"")</f>
        <v/>
      </c>
      <c r="AX3" s="29" t="str">
        <f>IFERROR(IF(VLOOKUP($D3,'Sep 2015'!$D$1:$Z$500,3,FALSE)=F3,"-","Wrong PO"),"new")</f>
        <v>new</v>
      </c>
      <c r="AY3" s="32" t="str">
        <f>IF(AX3="wrong PO",(VLOOKUP($D3,'Sep 2015'!$D$1:$Z$500,3,FALSE)),"")</f>
        <v/>
      </c>
    </row>
    <row r="4" spans="1:51">
      <c r="A4" s="2" t="s">
        <v>841</v>
      </c>
      <c r="B4" s="2" t="s">
        <v>510</v>
      </c>
      <c r="C4" s="2" t="s">
        <v>48</v>
      </c>
      <c r="D4" s="2" t="s">
        <v>184</v>
      </c>
      <c r="E4" s="2" t="s">
        <v>532</v>
      </c>
      <c r="F4" s="21" t="s">
        <v>131</v>
      </c>
      <c r="G4" s="11"/>
      <c r="H4" s="3">
        <v>42374</v>
      </c>
      <c r="I4" s="2" t="s">
        <v>39</v>
      </c>
      <c r="J4" s="2" t="s">
        <v>29</v>
      </c>
      <c r="K4" s="2" t="s">
        <v>30</v>
      </c>
      <c r="L4" s="2" t="s">
        <v>31</v>
      </c>
      <c r="M4" s="2" t="s">
        <v>32</v>
      </c>
      <c r="N4" s="4">
        <v>13296</v>
      </c>
      <c r="O4" s="4">
        <v>15562</v>
      </c>
      <c r="P4" s="4">
        <v>2266</v>
      </c>
      <c r="Q4" s="5">
        <v>38.299999999999997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38.299999999999997</v>
      </c>
      <c r="X4" s="14">
        <v>0</v>
      </c>
      <c r="Y4" s="14">
        <v>38.299999999999997</v>
      </c>
      <c r="Z4" s="4"/>
      <c r="AA4" s="49" t="str">
        <f>IFERROR(IFERROR(VLOOKUP($D4,'Asset Group  All Assets'!$B$1:$C$500,2,FALSE),(VLOOKUP($D4,'Missing-WSU-POs'!$B$1:$D$500,3,FALSE))),"?")</f>
        <v>P0770679</v>
      </c>
      <c r="AB4" s="31" t="str">
        <f t="shared" si="0"/>
        <v>P0770679</v>
      </c>
      <c r="AC4" s="31" t="str">
        <f t="shared" si="1"/>
        <v/>
      </c>
      <c r="AD4" s="29" t="str">
        <f>IFERROR(IF(VLOOKUP($D4,'Org July 2016 '!$D$1:$Z$500,3,FALSE)=F4,"-","Wrong PO"),"new")</f>
        <v>Wrong PO</v>
      </c>
      <c r="AE4" s="32">
        <f>IF(AD4="wrong PO",(VLOOKUP($D4,'Org July 2016 '!$D$1:$Z$500,3,FALSE)),"")</f>
        <v>0</v>
      </c>
      <c r="AF4" s="29" t="str">
        <f>IFERROR(IF(VLOOKUP($D4,'Org June 2016 '!$D$1:$Z$500,3,FALSE)=F4,"-","Wrong PO"),"new")</f>
        <v>Wrong PO</v>
      </c>
      <c r="AG4" s="32">
        <f>IF(AF4="wrong PO",(VLOOKUP($D4,'Org June 2016 '!$D$1:$Z$500,3,FALSE)),"")</f>
        <v>0</v>
      </c>
      <c r="AH4" s="29" t="str">
        <f>IFERROR(IF(VLOOKUP($D4,'May 2016'!D3:Z502,3,FALSE)=F4,"-","Wrong PO"),"new")</f>
        <v>-</v>
      </c>
      <c r="AI4" s="32" t="str">
        <f>IF(AH4="wrong PO",(VLOOKUP($D4,'May 2016'!D3:Z502,3,FALSE)),"")</f>
        <v/>
      </c>
      <c r="AJ4" s="29" t="str">
        <f>IFERROR(IF(VLOOKUP($D4,'Apr 2016'!$D$1:$Z$500,3,FALSE)=F4,"-","Wrong PO"),"new")</f>
        <v>-</v>
      </c>
      <c r="AK4" s="32" t="str">
        <f>IF(AJ4="wrong PO",(VLOOKUP($D4,'Apr 2016'!$D$1:$Z$500,3,FALSE)),"")</f>
        <v/>
      </c>
      <c r="AL4" s="32" t="str">
        <f>IFERROR(IF(VLOOKUP($D4,'Mar 2016'!$D$1:$Z$500,3,FALSE)=F4,"-","Wrong PO"),"new")</f>
        <v>-</v>
      </c>
      <c r="AM4" s="32" t="str">
        <f>IF(AJ4="wrong PO",(VLOOKUP($D4,'Mar 2016'!$D$1:$Z$500,3,FALSE)),"")</f>
        <v/>
      </c>
      <c r="AN4" s="32" t="str">
        <f>IFERROR(IF(VLOOKUP($D4,'Feb 2016'!$D$1:$Z$500,3,FALSE)=F4,"-","Wrong PO"),"new")</f>
        <v>-</v>
      </c>
      <c r="AO4" s="32" t="str">
        <f>IF(AJ4="wrong PO",(VLOOKUP($D4,'Feb 2016'!$D$1:$Z$500,3,FALSE)),"")</f>
        <v/>
      </c>
      <c r="AP4" s="29" t="str">
        <f>IFERROR(IF(VLOOKUP($D4,'Jan 2016'!$D$1:$Z$500,3,FALSE)=F4,"-","Wrong PO"),"new")</f>
        <v>-</v>
      </c>
      <c r="AQ4" s="32" t="str">
        <f>IF(AP4="wrong PO",(VLOOKUP($D4,'Jan 2016'!$D$1:$Z$500,3,FALSE)),"")</f>
        <v/>
      </c>
      <c r="AR4" s="29" t="str">
        <f>IFERROR(IF(VLOOKUP($D4,'Dec 2015'!$D$1:$Z$500,3,FALSE)=F4,"-","Wrong PO"),"new")</f>
        <v>new</v>
      </c>
      <c r="AS4" s="32" t="str">
        <f>IF(AR4="wrong PO",(VLOOKUP($D4,'Dec 2015'!$D$1:$Z$500,3,FALSE)),"")</f>
        <v/>
      </c>
      <c r="AT4" s="29" t="str">
        <f>IFERROR(IF(VLOOKUP($D4,'Nov 2015'!$D$1:$Z$500,3,FALSE)=F4,"-","Wrong PO"),"new")</f>
        <v>new</v>
      </c>
      <c r="AU4" s="32" t="str">
        <f>IF(AT4="wrong PO",(VLOOKUP($D4,'Nov 2015'!$D$1:$Z$500,3,FALSE)),"")</f>
        <v/>
      </c>
      <c r="AV4" s="29" t="str">
        <f>IFERROR(IF(VLOOKUP($D4,'Oct 2015'!$D$1:$Z$500,3,FALSE)=F4,"-","Wrong PO"),"new")</f>
        <v>new</v>
      </c>
      <c r="AW4" s="32" t="str">
        <f>IF(AV4="wrong PO",(VLOOKUP($D4,'Oct 2015'!$D$1:$Z$500,3,FALSE)),"")</f>
        <v/>
      </c>
      <c r="AX4" s="29" t="str">
        <f>IFERROR(IF(VLOOKUP($D4,'Sep 2015'!$D$1:$Z$500,3,FALSE)=F4,"-","Wrong PO"),"new")</f>
        <v>new</v>
      </c>
      <c r="AY4" s="32" t="str">
        <f>IF(AX4="wrong PO",(VLOOKUP($D4,'Sep 2015'!$D$1:$Z$500,3,FALSE)),"")</f>
        <v/>
      </c>
    </row>
    <row r="5" spans="1:51">
      <c r="A5" s="2" t="s">
        <v>841</v>
      </c>
      <c r="B5" s="2" t="s">
        <v>510</v>
      </c>
      <c r="C5" s="2" t="s">
        <v>48</v>
      </c>
      <c r="D5" s="2" t="s">
        <v>185</v>
      </c>
      <c r="E5" s="2" t="s">
        <v>532</v>
      </c>
      <c r="F5" s="21" t="s">
        <v>205</v>
      </c>
      <c r="G5" s="11"/>
      <c r="H5" s="3">
        <v>42375</v>
      </c>
      <c r="I5" s="2" t="s">
        <v>39</v>
      </c>
      <c r="J5" s="2" t="s">
        <v>29</v>
      </c>
      <c r="K5" s="2" t="s">
        <v>30</v>
      </c>
      <c r="L5" s="2" t="s">
        <v>31</v>
      </c>
      <c r="M5" s="2" t="s">
        <v>32</v>
      </c>
      <c r="N5" s="4">
        <v>672</v>
      </c>
      <c r="O5" s="4">
        <v>689</v>
      </c>
      <c r="P5" s="4">
        <v>17</v>
      </c>
      <c r="Q5" s="5">
        <v>0.28999999999999998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0.28999999999999998</v>
      </c>
      <c r="X5" s="14">
        <v>0</v>
      </c>
      <c r="Y5" s="14">
        <v>0.28999999999999998</v>
      </c>
      <c r="Z5" s="4"/>
      <c r="AA5" s="49" t="str">
        <f>IFERROR(IFERROR(VLOOKUP($D5,'Asset Group  All Assets'!$B$1:$C$500,2,FALSE),(VLOOKUP($D5,'Missing-WSU-POs'!$B$1:$D$500,3,FALSE))),"?")</f>
        <v>P0770262</v>
      </c>
      <c r="AB5" s="31" t="str">
        <f t="shared" si="0"/>
        <v>P0771792</v>
      </c>
      <c r="AC5" s="31" t="str">
        <f t="shared" si="1"/>
        <v>Wrong PO</v>
      </c>
      <c r="AD5" s="29" t="str">
        <f>IFERROR(IF(VLOOKUP($D5,'Org July 2016 '!$D$1:$Z$500,3,FALSE)=F5,"-","Wrong PO"),"new")</f>
        <v>Wrong PO</v>
      </c>
      <c r="AE5" s="32">
        <f>IF(AD5="wrong PO",(VLOOKUP($D5,'Org July 2016 '!$D$1:$Z$500,3,FALSE)),"")</f>
        <v>0</v>
      </c>
      <c r="AF5" s="29" t="str">
        <f>IFERROR(IF(VLOOKUP($D5,'Org June 2016 '!$D$1:$Z$500,3,FALSE)=F5,"-","Wrong PO"),"new")</f>
        <v>Wrong PO</v>
      </c>
      <c r="AG5" s="32">
        <f>IF(AF5="wrong PO",(VLOOKUP($D5,'Org June 2016 '!$D$1:$Z$500,3,FALSE)),"")</f>
        <v>0</v>
      </c>
      <c r="AH5" s="29" t="str">
        <f>IFERROR(IF(VLOOKUP($D5,'May 2016'!D4:Z503,3,FALSE)=F5,"-","Wrong PO"),"new")</f>
        <v>Wrong PO</v>
      </c>
      <c r="AI5" s="32" t="str">
        <f>IF(AH5="wrong PO",(VLOOKUP($D5,'May 2016'!D4:Z503,3,FALSE)),"")</f>
        <v>P0770262</v>
      </c>
      <c r="AJ5" s="29" t="str">
        <f>IFERROR(IF(VLOOKUP($D5,'Apr 2016'!$D$1:$Z$500,3,FALSE)=F5,"-","Wrong PO"),"new")</f>
        <v>Wrong PO</v>
      </c>
      <c r="AK5" s="32" t="str">
        <f>IF(AJ5="wrong PO",(VLOOKUP($D5,'Apr 2016'!$D$1:$Z$500,3,FALSE)),"")</f>
        <v>P0770262</v>
      </c>
      <c r="AL5" s="32" t="str">
        <f>IFERROR(IF(VLOOKUP($D5,'Mar 2016'!$D$1:$Z$500,3,FALSE)=F5,"-","Wrong PO"),"new")</f>
        <v>Wrong PO</v>
      </c>
      <c r="AM5" s="32" t="str">
        <f>IF(AJ5="wrong PO",(VLOOKUP($D5,'Mar 2016'!$D$1:$Z$500,3,FALSE)),"")</f>
        <v>P0770262</v>
      </c>
      <c r="AN5" s="32" t="str">
        <f>IFERROR(IF(VLOOKUP($D5,'Feb 2016'!$D$1:$Z$500,3,FALSE)=F5,"-","Wrong PO"),"new")</f>
        <v>Wrong PO</v>
      </c>
      <c r="AO5" s="32" t="str">
        <f>IF(AJ5="wrong PO",(VLOOKUP($D5,'Feb 2016'!$D$1:$Z$500,3,FALSE)),"")</f>
        <v>P0770262</v>
      </c>
      <c r="AP5" s="29" t="str">
        <f>IFERROR(IF(VLOOKUP($D5,'Jan 2016'!$D$1:$Z$500,3,FALSE)=F5,"-","Wrong PO"),"new")</f>
        <v>Wrong PO</v>
      </c>
      <c r="AQ5" s="32" t="str">
        <f>IF(AP5="wrong PO",(VLOOKUP($D5,'Jan 2016'!$D$1:$Z$500,3,FALSE)),"")</f>
        <v>P0770262</v>
      </c>
      <c r="AR5" s="29" t="str">
        <f>IFERROR(IF(VLOOKUP($D5,'Dec 2015'!$D$1:$Z$500,3,FALSE)=F5,"-","Wrong PO"),"new")</f>
        <v>new</v>
      </c>
      <c r="AS5" s="32" t="str">
        <f>IF(AR5="wrong PO",(VLOOKUP($D5,'Dec 2015'!$D$1:$Z$500,3,FALSE)),"")</f>
        <v/>
      </c>
      <c r="AT5" s="29" t="str">
        <f>IFERROR(IF(VLOOKUP($D5,'Nov 2015'!$D$1:$Z$500,3,FALSE)=F5,"-","Wrong PO"),"new")</f>
        <v>new</v>
      </c>
      <c r="AU5" s="32" t="str">
        <f>IF(AT5="wrong PO",(VLOOKUP($D5,'Nov 2015'!$D$1:$Z$500,3,FALSE)),"")</f>
        <v/>
      </c>
      <c r="AV5" s="29" t="str">
        <f>IFERROR(IF(VLOOKUP($D5,'Oct 2015'!$D$1:$Z$500,3,FALSE)=F5,"-","Wrong PO"),"new")</f>
        <v>new</v>
      </c>
      <c r="AW5" s="32" t="str">
        <f>IF(AV5="wrong PO",(VLOOKUP($D5,'Oct 2015'!$D$1:$Z$500,3,FALSE)),"")</f>
        <v/>
      </c>
      <c r="AX5" s="29" t="str">
        <f>IFERROR(IF(VLOOKUP($D5,'Sep 2015'!$D$1:$Z$500,3,FALSE)=F5,"-","Wrong PO"),"new")</f>
        <v>new</v>
      </c>
      <c r="AY5" s="32" t="str">
        <f>IF(AX5="wrong PO",(VLOOKUP($D5,'Sep 2015'!$D$1:$Z$500,3,FALSE)),"")</f>
        <v/>
      </c>
    </row>
    <row r="6" spans="1:51">
      <c r="A6" s="2" t="s">
        <v>841</v>
      </c>
      <c r="B6" s="2" t="s">
        <v>510</v>
      </c>
      <c r="C6" s="2" t="s">
        <v>48</v>
      </c>
      <c r="D6" s="2" t="s">
        <v>187</v>
      </c>
      <c r="E6" s="2" t="s">
        <v>504</v>
      </c>
      <c r="F6" s="21" t="s">
        <v>135</v>
      </c>
      <c r="G6" s="11"/>
      <c r="H6" s="3">
        <v>42444</v>
      </c>
      <c r="I6" s="2" t="s">
        <v>39</v>
      </c>
      <c r="J6" s="2" t="s">
        <v>381</v>
      </c>
      <c r="K6" s="2" t="s">
        <v>30</v>
      </c>
      <c r="L6" s="2" t="s">
        <v>31</v>
      </c>
      <c r="M6" s="2" t="s">
        <v>32</v>
      </c>
      <c r="N6" s="4">
        <v>2</v>
      </c>
      <c r="O6" s="4">
        <v>2585</v>
      </c>
      <c r="P6" s="4">
        <v>2583</v>
      </c>
      <c r="Q6" s="14">
        <v>43.65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43.65</v>
      </c>
      <c r="X6" s="14">
        <v>0</v>
      </c>
      <c r="Y6" s="14">
        <v>43.65</v>
      </c>
      <c r="Z6" s="4"/>
      <c r="AA6" s="49" t="str">
        <f>IFERROR(IFERROR(VLOOKUP($D6,'Asset Group  All Assets'!$B$1:$C$500,2,FALSE),(VLOOKUP($D6,'Missing-WSU-POs'!$B$1:$D$500,3,FALSE))),"?")</f>
        <v>P0770683</v>
      </c>
      <c r="AB6" s="31" t="str">
        <f t="shared" si="0"/>
        <v>P0770683</v>
      </c>
      <c r="AC6" s="31" t="str">
        <f t="shared" si="1"/>
        <v/>
      </c>
      <c r="AD6" s="29" t="str">
        <f>IFERROR(IF(VLOOKUP($D6,'Org July 2016 '!$D$1:$Z$500,3,FALSE)=F6,"-","Wrong PO"),"new")</f>
        <v>Wrong PO</v>
      </c>
      <c r="AE6" s="32">
        <f>IF(AD6="wrong PO",(VLOOKUP($D6,'Org July 2016 '!$D$1:$Z$500,3,FALSE)),"")</f>
        <v>0</v>
      </c>
      <c r="AF6" s="29" t="str">
        <f>IFERROR(IF(VLOOKUP($D6,'Org June 2016 '!$D$1:$Z$500,3,FALSE)=F6,"-","Wrong PO"),"new")</f>
        <v>Wrong PO</v>
      </c>
      <c r="AG6" s="32">
        <f>IF(AF6="wrong PO",(VLOOKUP($D6,'Org June 2016 '!$D$1:$Z$500,3,FALSE)),"")</f>
        <v>0</v>
      </c>
      <c r="AH6" s="29" t="str">
        <f>IFERROR(IF(VLOOKUP($D6,'May 2016'!D5:Z504,3,FALSE)=F6,"-","Wrong PO"),"new")</f>
        <v>new</v>
      </c>
      <c r="AI6" s="32" t="str">
        <f>IF(AH6="wrong PO",(VLOOKUP($D6,'May 2016'!D5:Z504,3,FALSE)),"")</f>
        <v/>
      </c>
      <c r="AJ6" s="29" t="str">
        <f>IFERROR(IF(VLOOKUP($D6,'Apr 2016'!$D$1:$Z$500,3,FALSE)=F6,"-","Wrong PO"),"new")</f>
        <v>new</v>
      </c>
      <c r="AK6" s="32" t="str">
        <f>IF(AJ6="wrong PO",(VLOOKUP($D6,'Apr 2016'!$D$1:$Z$500,3,FALSE)),"")</f>
        <v/>
      </c>
      <c r="AL6" s="32" t="str">
        <f>IFERROR(IF(VLOOKUP($D6,'Mar 2016'!$D$1:$Z$500,3,FALSE)=F6,"-","Wrong PO"),"new")</f>
        <v>-</v>
      </c>
      <c r="AM6" s="32" t="str">
        <f>IF(AJ6="wrong PO",(VLOOKUP($D6,'Mar 2016'!$D$1:$Z$500,3,FALSE)),"")</f>
        <v/>
      </c>
      <c r="AN6" s="32" t="str">
        <f>IFERROR(IF(VLOOKUP($D6,'Feb 2016'!$D$1:$Z$500,3,FALSE)=F6,"-","Wrong PO"),"new")</f>
        <v>new</v>
      </c>
      <c r="AO6" s="32" t="str">
        <f>IF(AJ6="wrong PO",(VLOOKUP($D6,'Feb 2016'!$D$1:$Z$500,3,FALSE)),"")</f>
        <v/>
      </c>
      <c r="AP6" s="29" t="str">
        <f>IFERROR(IF(VLOOKUP($D6,'Jan 2016'!$D$1:$Z$500,3,FALSE)=F6,"-","Wrong PO"),"new")</f>
        <v>new</v>
      </c>
      <c r="AQ6" s="32" t="str">
        <f>IF(AP6="wrong PO",(VLOOKUP($D6,'Jan 2016'!$D$1:$Z$500,3,FALSE)),"")</f>
        <v/>
      </c>
      <c r="AR6" s="29" t="str">
        <f>IFERROR(IF(VLOOKUP($D6,'Dec 2015'!$D$1:$Z$500,3,FALSE)=F6,"-","Wrong PO"),"new")</f>
        <v>new</v>
      </c>
      <c r="AS6" s="32" t="str">
        <f>IF(AR6="wrong PO",(VLOOKUP($D6,'Dec 2015'!$D$1:$Z$500,3,FALSE)),"")</f>
        <v/>
      </c>
      <c r="AT6" s="29" t="str">
        <f>IFERROR(IF(VLOOKUP($D6,'Nov 2015'!$D$1:$Z$500,3,FALSE)=F6,"-","Wrong PO"),"new")</f>
        <v>new</v>
      </c>
      <c r="AU6" s="32" t="str">
        <f>IF(AT6="wrong PO",(VLOOKUP($D6,'Nov 2015'!$D$1:$Z$500,3,FALSE)),"")</f>
        <v/>
      </c>
      <c r="AV6" s="29" t="str">
        <f>IFERROR(IF(VLOOKUP($D6,'Oct 2015'!$D$1:$Z$500,3,FALSE)=F6,"-","Wrong PO"),"new")</f>
        <v>new</v>
      </c>
      <c r="AW6" s="32" t="str">
        <f>IF(AV6="wrong PO",(VLOOKUP($D6,'Oct 2015'!$D$1:$Z$500,3,FALSE)),"")</f>
        <v/>
      </c>
      <c r="AX6" s="29" t="str">
        <f>IFERROR(IF(VLOOKUP($D6,'Sep 2015'!$D$1:$Z$500,3,FALSE)=F6,"-","Wrong PO"),"new")</f>
        <v>new</v>
      </c>
      <c r="AY6" s="32" t="str">
        <f>IF(AX6="wrong PO",(VLOOKUP($D6,'Sep 2015'!$D$1:$Z$500,3,FALSE)),"")</f>
        <v/>
      </c>
    </row>
    <row r="7" spans="1:51">
      <c r="A7" s="2" t="s">
        <v>841</v>
      </c>
      <c r="B7" s="2" t="s">
        <v>510</v>
      </c>
      <c r="C7" s="2" t="s">
        <v>48</v>
      </c>
      <c r="D7" s="2" t="s">
        <v>188</v>
      </c>
      <c r="E7" s="2" t="s">
        <v>504</v>
      </c>
      <c r="F7" s="21" t="s">
        <v>135</v>
      </c>
      <c r="G7" s="11"/>
      <c r="H7" s="3">
        <v>42444</v>
      </c>
      <c r="I7" s="2" t="s">
        <v>39</v>
      </c>
      <c r="J7" s="2" t="s">
        <v>381</v>
      </c>
      <c r="K7" s="2" t="s">
        <v>30</v>
      </c>
      <c r="L7" s="2" t="s">
        <v>31</v>
      </c>
      <c r="M7" s="2" t="s">
        <v>32</v>
      </c>
      <c r="N7" s="4">
        <v>2</v>
      </c>
      <c r="O7" s="4">
        <v>8846</v>
      </c>
      <c r="P7" s="4">
        <v>8844</v>
      </c>
      <c r="Q7" s="5">
        <v>149.46</v>
      </c>
      <c r="R7" s="4">
        <v>0</v>
      </c>
      <c r="S7" s="4">
        <v>0</v>
      </c>
      <c r="T7" s="4">
        <v>0</v>
      </c>
      <c r="U7" s="5">
        <v>0</v>
      </c>
      <c r="V7" s="5">
        <v>0</v>
      </c>
      <c r="W7" s="14">
        <v>149.46</v>
      </c>
      <c r="X7" s="14">
        <v>0</v>
      </c>
      <c r="Y7" s="14">
        <v>149.46</v>
      </c>
      <c r="Z7" s="4"/>
      <c r="AA7" s="49" t="str">
        <f>IFERROR(IFERROR(VLOOKUP($D7,'Asset Group  All Assets'!$B$1:$C$500,2,FALSE),(VLOOKUP($D7,'Missing-WSU-POs'!$B$1:$D$500,3,FALSE))),"?")</f>
        <v>P0770683</v>
      </c>
      <c r="AB7" s="31" t="str">
        <f t="shared" si="0"/>
        <v>P0770683</v>
      </c>
      <c r="AC7" s="31" t="str">
        <f t="shared" si="1"/>
        <v/>
      </c>
      <c r="AD7" s="29" t="str">
        <f>IFERROR(IF(VLOOKUP($D7,'Org July 2016 '!$D$1:$Z$500,3,FALSE)=F7,"-","Wrong PO"),"new")</f>
        <v>Wrong PO</v>
      </c>
      <c r="AE7" s="32">
        <f>IF(AD7="wrong PO",(VLOOKUP($D7,'Org July 2016 '!$D$1:$Z$500,3,FALSE)),"")</f>
        <v>0</v>
      </c>
      <c r="AF7" s="29" t="str">
        <f>IFERROR(IF(VLOOKUP($D7,'Org June 2016 '!$D$1:$Z$500,3,FALSE)=F7,"-","Wrong PO"),"new")</f>
        <v>Wrong PO</v>
      </c>
      <c r="AG7" s="32">
        <f>IF(AF7="wrong PO",(VLOOKUP($D7,'Org June 2016 '!$D$1:$Z$500,3,FALSE)),"")</f>
        <v>0</v>
      </c>
      <c r="AH7" s="29" t="str">
        <f>IFERROR(IF(VLOOKUP($D7,'May 2016'!D6:Z505,3,FALSE)=F7,"-","Wrong PO"),"new")</f>
        <v>new</v>
      </c>
      <c r="AI7" s="32" t="str">
        <f>IF(AH7="wrong PO",(VLOOKUP($D7,'May 2016'!D6:Z505,3,FALSE)),"")</f>
        <v/>
      </c>
      <c r="AJ7" s="29" t="str">
        <f>IFERROR(IF(VLOOKUP($D7,'Apr 2016'!$D$1:$Z$500,3,FALSE)=F7,"-","Wrong PO"),"new")</f>
        <v>new</v>
      </c>
      <c r="AK7" s="32" t="str">
        <f>IF(AJ7="wrong PO",(VLOOKUP($D7,'Apr 2016'!$D$1:$Z$500,3,FALSE)),"")</f>
        <v/>
      </c>
      <c r="AL7" s="32" t="str">
        <f>IFERROR(IF(VLOOKUP($D7,'Mar 2016'!$D$1:$Z$500,3,FALSE)=F7,"-","Wrong PO"),"new")</f>
        <v>-</v>
      </c>
      <c r="AM7" s="32" t="str">
        <f>IF(AJ7="wrong PO",(VLOOKUP($D7,'Mar 2016'!$D$1:$Z$500,3,FALSE)),"")</f>
        <v/>
      </c>
      <c r="AN7" s="32" t="str">
        <f>IFERROR(IF(VLOOKUP($D7,'Feb 2016'!$D$1:$Z$500,3,FALSE)=F7,"-","Wrong PO"),"new")</f>
        <v>new</v>
      </c>
      <c r="AO7" s="32" t="str">
        <f>IF(AJ7="wrong PO",(VLOOKUP($D7,'Feb 2016'!$D$1:$Z$500,3,FALSE)),"")</f>
        <v/>
      </c>
      <c r="AP7" s="29" t="str">
        <f>IFERROR(IF(VLOOKUP($D7,'Jan 2016'!$D$1:$Z$500,3,FALSE)=F7,"-","Wrong PO"),"new")</f>
        <v>new</v>
      </c>
      <c r="AQ7" s="32" t="str">
        <f>IF(AP7="wrong PO",(VLOOKUP($D7,'Jan 2016'!$D$1:$Z$500,3,FALSE)),"")</f>
        <v/>
      </c>
      <c r="AR7" s="29" t="str">
        <f>IFERROR(IF(VLOOKUP($D7,'Dec 2015'!$D$1:$Z$500,3,FALSE)=F7,"-","Wrong PO"),"new")</f>
        <v>new</v>
      </c>
      <c r="AS7" s="32" t="str">
        <f>IF(AR7="wrong PO",(VLOOKUP($D7,'Dec 2015'!$D$1:$Z$500,3,FALSE)),"")</f>
        <v/>
      </c>
      <c r="AT7" s="29" t="str">
        <f>IFERROR(IF(VLOOKUP($D7,'Nov 2015'!$D$1:$Z$500,3,FALSE)=F7,"-","Wrong PO"),"new")</f>
        <v>new</v>
      </c>
      <c r="AU7" s="32" t="str">
        <f>IF(AT7="wrong PO",(VLOOKUP($D7,'Nov 2015'!$D$1:$Z$500,3,FALSE)),"")</f>
        <v/>
      </c>
      <c r="AV7" s="29" t="str">
        <f>IFERROR(IF(VLOOKUP($D7,'Oct 2015'!$D$1:$Z$500,3,FALSE)=F7,"-","Wrong PO"),"new")</f>
        <v>new</v>
      </c>
      <c r="AW7" s="32" t="str">
        <f>IF(AV7="wrong PO",(VLOOKUP($D7,'Oct 2015'!$D$1:$Z$500,3,FALSE)),"")</f>
        <v/>
      </c>
      <c r="AX7" s="29" t="str">
        <f>IFERROR(IF(VLOOKUP($D7,'Sep 2015'!$D$1:$Z$500,3,FALSE)=F7,"-","Wrong PO"),"new")</f>
        <v>new</v>
      </c>
      <c r="AY7" s="32" t="str">
        <f>IF(AX7="wrong PO",(VLOOKUP($D7,'Sep 2015'!$D$1:$Z$500,3,FALSE)),"")</f>
        <v/>
      </c>
    </row>
    <row r="8" spans="1:51">
      <c r="A8" s="2" t="s">
        <v>841</v>
      </c>
      <c r="B8" s="2" t="s">
        <v>510</v>
      </c>
      <c r="C8" s="2" t="s">
        <v>48</v>
      </c>
      <c r="D8" s="2" t="s">
        <v>189</v>
      </c>
      <c r="E8" s="2" t="s">
        <v>504</v>
      </c>
      <c r="F8" s="21" t="s">
        <v>135</v>
      </c>
      <c r="G8" s="11"/>
      <c r="H8" s="3">
        <v>42444</v>
      </c>
      <c r="I8" s="2" t="s">
        <v>39</v>
      </c>
      <c r="J8" s="2" t="s">
        <v>381</v>
      </c>
      <c r="K8" s="2" t="s">
        <v>30</v>
      </c>
      <c r="L8" s="2" t="s">
        <v>31</v>
      </c>
      <c r="M8" s="2" t="s">
        <v>32</v>
      </c>
      <c r="N8" s="4">
        <v>2</v>
      </c>
      <c r="O8" s="4">
        <v>14706</v>
      </c>
      <c r="P8" s="4">
        <v>14704</v>
      </c>
      <c r="Q8" s="5">
        <v>248.5</v>
      </c>
      <c r="R8" s="4">
        <v>0</v>
      </c>
      <c r="S8" s="4">
        <v>0</v>
      </c>
      <c r="T8" s="4">
        <v>0</v>
      </c>
      <c r="U8" s="5">
        <v>0</v>
      </c>
      <c r="V8" s="5">
        <v>0</v>
      </c>
      <c r="W8" s="14">
        <v>248.5</v>
      </c>
      <c r="X8" s="14">
        <v>0</v>
      </c>
      <c r="Y8" s="14">
        <v>248.5</v>
      </c>
      <c r="Z8" s="4"/>
      <c r="AA8" s="49" t="str">
        <f>IFERROR(IFERROR(VLOOKUP($D8,'Asset Group  All Assets'!$B$1:$C$500,2,FALSE),(VLOOKUP($D8,'Missing-WSU-POs'!$B$1:$D$500,3,FALSE))),"?")</f>
        <v>P0770683</v>
      </c>
      <c r="AB8" s="31" t="str">
        <f t="shared" si="0"/>
        <v>P0770683</v>
      </c>
      <c r="AC8" s="31" t="str">
        <f t="shared" si="1"/>
        <v/>
      </c>
      <c r="AD8" s="29" t="str">
        <f>IFERROR(IF(VLOOKUP($D8,'Org July 2016 '!$D$1:$Z$500,3,FALSE)=F8,"-","Wrong PO"),"new")</f>
        <v>Wrong PO</v>
      </c>
      <c r="AE8" s="32">
        <f>IF(AD8="wrong PO",(VLOOKUP($D8,'Org July 2016 '!$D$1:$Z$500,3,FALSE)),"")</f>
        <v>0</v>
      </c>
      <c r="AF8" s="29" t="str">
        <f>IFERROR(IF(VLOOKUP($D8,'Org June 2016 '!$D$1:$Z$500,3,FALSE)=F8,"-","Wrong PO"),"new")</f>
        <v>Wrong PO</v>
      </c>
      <c r="AG8" s="32">
        <f>IF(AF8="wrong PO",(VLOOKUP($D8,'Org June 2016 '!$D$1:$Z$500,3,FALSE)),"")</f>
        <v>0</v>
      </c>
      <c r="AH8" s="29" t="str">
        <f>IFERROR(IF(VLOOKUP($D8,'May 2016'!D7:Z506,3,FALSE)=F8,"-","Wrong PO"),"new")</f>
        <v>new</v>
      </c>
      <c r="AI8" s="32" t="str">
        <f>IF(AH8="wrong PO",(VLOOKUP($D8,'May 2016'!D7:Z506,3,FALSE)),"")</f>
        <v/>
      </c>
      <c r="AJ8" s="29" t="str">
        <f>IFERROR(IF(VLOOKUP($D8,'Apr 2016'!$D$1:$Z$500,3,FALSE)=F8,"-","Wrong PO"),"new")</f>
        <v>new</v>
      </c>
      <c r="AK8" s="32" t="str">
        <f>IF(AJ8="wrong PO",(VLOOKUP($D8,'Apr 2016'!$D$1:$Z$500,3,FALSE)),"")</f>
        <v/>
      </c>
      <c r="AL8" s="32" t="str">
        <f>IFERROR(IF(VLOOKUP($D8,'Mar 2016'!$D$1:$Z$500,3,FALSE)=F8,"-","Wrong PO"),"new")</f>
        <v>-</v>
      </c>
      <c r="AM8" s="32" t="str">
        <f>IF(AJ8="wrong PO",(VLOOKUP($D8,'Mar 2016'!$D$1:$Z$500,3,FALSE)),"")</f>
        <v/>
      </c>
      <c r="AN8" s="32" t="str">
        <f>IFERROR(IF(VLOOKUP($D8,'Feb 2016'!$D$1:$Z$500,3,FALSE)=F8,"-","Wrong PO"),"new")</f>
        <v>new</v>
      </c>
      <c r="AO8" s="32" t="str">
        <f>IF(AJ8="wrong PO",(VLOOKUP($D8,'Feb 2016'!$D$1:$Z$500,3,FALSE)),"")</f>
        <v/>
      </c>
      <c r="AP8" s="29" t="str">
        <f>IFERROR(IF(VLOOKUP($D8,'Jan 2016'!$D$1:$Z$500,3,FALSE)=F8,"-","Wrong PO"),"new")</f>
        <v>new</v>
      </c>
      <c r="AQ8" s="32" t="str">
        <f>IF(AP8="wrong PO",(VLOOKUP($D8,'Jan 2016'!$D$1:$Z$500,3,FALSE)),"")</f>
        <v/>
      </c>
      <c r="AR8" s="29" t="str">
        <f>IFERROR(IF(VLOOKUP($D8,'Dec 2015'!$D$1:$Z$500,3,FALSE)=F8,"-","Wrong PO"),"new")</f>
        <v>new</v>
      </c>
      <c r="AS8" s="32" t="str">
        <f>IF(AR8="wrong PO",(VLOOKUP($D8,'Dec 2015'!$D$1:$Z$500,3,FALSE)),"")</f>
        <v/>
      </c>
      <c r="AT8" s="29" t="str">
        <f>IFERROR(IF(VLOOKUP($D8,'Nov 2015'!$D$1:$Z$500,3,FALSE)=F8,"-","Wrong PO"),"new")</f>
        <v>new</v>
      </c>
      <c r="AU8" s="32" t="str">
        <f>IF(AT8="wrong PO",(VLOOKUP($D8,'Nov 2015'!$D$1:$Z$500,3,FALSE)),"")</f>
        <v/>
      </c>
      <c r="AV8" s="29" t="str">
        <f>IFERROR(IF(VLOOKUP($D8,'Oct 2015'!$D$1:$Z$500,3,FALSE)=F8,"-","Wrong PO"),"new")</f>
        <v>new</v>
      </c>
      <c r="AW8" s="32" t="str">
        <f>IF(AV8="wrong PO",(VLOOKUP($D8,'Oct 2015'!$D$1:$Z$500,3,FALSE)),"")</f>
        <v/>
      </c>
      <c r="AX8" s="29" t="str">
        <f>IFERROR(IF(VLOOKUP($D8,'Sep 2015'!$D$1:$Z$500,3,FALSE)=F8,"-","Wrong PO"),"new")</f>
        <v>new</v>
      </c>
      <c r="AY8" s="32" t="str">
        <f>IF(AX8="wrong PO",(VLOOKUP($D8,'Sep 2015'!$D$1:$Z$500,3,FALSE)),"")</f>
        <v/>
      </c>
    </row>
    <row r="9" spans="1:51">
      <c r="A9" s="2" t="s">
        <v>841</v>
      </c>
      <c r="B9" s="2" t="s">
        <v>510</v>
      </c>
      <c r="C9" s="2" t="s">
        <v>48</v>
      </c>
      <c r="D9" s="2" t="s">
        <v>190</v>
      </c>
      <c r="E9" s="2" t="s">
        <v>746</v>
      </c>
      <c r="F9" s="21"/>
      <c r="G9" s="11"/>
      <c r="H9" s="3">
        <v>42522</v>
      </c>
      <c r="I9" s="2" t="s">
        <v>685</v>
      </c>
      <c r="J9" s="2" t="s">
        <v>747</v>
      </c>
      <c r="K9" s="2" t="s">
        <v>30</v>
      </c>
      <c r="L9" s="2" t="s">
        <v>31</v>
      </c>
      <c r="M9" s="2" t="s">
        <v>41</v>
      </c>
      <c r="N9" s="4">
        <v>63</v>
      </c>
      <c r="O9" s="4">
        <v>137</v>
      </c>
      <c r="P9" s="4">
        <v>74</v>
      </c>
      <c r="Q9" s="5">
        <v>1.25</v>
      </c>
      <c r="R9" s="4">
        <v>1</v>
      </c>
      <c r="S9" s="4">
        <v>1</v>
      </c>
      <c r="T9" s="4">
        <v>0</v>
      </c>
      <c r="U9" s="5">
        <v>0</v>
      </c>
      <c r="V9" s="5">
        <v>0</v>
      </c>
      <c r="W9" s="14">
        <v>1.25</v>
      </c>
      <c r="X9" s="14">
        <v>0</v>
      </c>
      <c r="Y9" s="14">
        <v>1.25</v>
      </c>
      <c r="Z9" s="4"/>
      <c r="AA9" s="49" t="str">
        <f>IFERROR(IFERROR(VLOOKUP($D9,'Asset Group  All Assets'!$B$1:$C$500,2,FALSE),(VLOOKUP($D9,'Missing-WSU-POs'!$B$1:$D$500,3,FALSE))),"?")</f>
        <v>Needed</v>
      </c>
      <c r="AB9" s="31" t="str">
        <f t="shared" si="0"/>
        <v/>
      </c>
      <c r="AC9" s="31" t="str">
        <f t="shared" si="1"/>
        <v>Wrong PO</v>
      </c>
      <c r="AD9" s="29" t="str">
        <f>IFERROR(IF(VLOOKUP($D9,'Org July 2016 '!$D$1:$Z$500,3,FALSE)=F9,"-","Wrong PO"),"new")</f>
        <v>-</v>
      </c>
      <c r="AE9" s="32" t="str">
        <f>IF(AD9="wrong PO",(VLOOKUP($D9,'Org July 2016 '!$D$1:$Z$500,3,FALSE)),"")</f>
        <v/>
      </c>
      <c r="AF9" s="29" t="str">
        <f>IFERROR(IF(VLOOKUP($D9,'Org June 2016 '!$D$1:$Z$500,3,FALSE)=F9,"-","Wrong PO"),"new")</f>
        <v>-</v>
      </c>
      <c r="AG9" s="32" t="str">
        <f>IF(AF9="wrong PO",(VLOOKUP($D9,'Org June 2016 '!$D$1:$Z$500,3,FALSE)),"")</f>
        <v/>
      </c>
      <c r="AH9" s="29" t="str">
        <f>IFERROR(IF(VLOOKUP($D9,'May 2016'!D8:Z507,3,FALSE)=F9,"-","Wrong PO"),"new")</f>
        <v>new</v>
      </c>
      <c r="AI9" s="32" t="str">
        <f>IF(AH9="wrong PO",(VLOOKUP($D9,'May 2016'!D8:Z507,3,FALSE)),"")</f>
        <v/>
      </c>
      <c r="AJ9" s="29" t="str">
        <f>IFERROR(IF(VLOOKUP($D9,'Apr 2016'!$D$1:$Z$500,3,FALSE)=F9,"-","Wrong PO"),"new")</f>
        <v>new</v>
      </c>
      <c r="AK9" s="32" t="str">
        <f>IF(AJ9="wrong PO",(VLOOKUP($D9,'Apr 2016'!$D$1:$Z$500,3,FALSE)),"")</f>
        <v/>
      </c>
      <c r="AL9" s="32" t="str">
        <f>IFERROR(IF(VLOOKUP($D9,'Mar 2016'!$D$1:$Z$500,3,FALSE)=F9,"-","Wrong PO"),"new")</f>
        <v>new</v>
      </c>
      <c r="AM9" s="32" t="str">
        <f>IF(AJ9="wrong PO",(VLOOKUP($D9,'Mar 2016'!$D$1:$Z$500,3,FALSE)),"")</f>
        <v/>
      </c>
      <c r="AN9" s="32" t="str">
        <f>IFERROR(IF(VLOOKUP($D9,'Feb 2016'!$D$1:$Z$500,3,FALSE)=F9,"-","Wrong PO"),"new")</f>
        <v>new</v>
      </c>
      <c r="AO9" s="32" t="str">
        <f>IF(AJ9="wrong PO",(VLOOKUP($D9,'Feb 2016'!$D$1:$Z$500,3,FALSE)),"")</f>
        <v/>
      </c>
      <c r="AP9" s="29" t="str">
        <f>IFERROR(IF(VLOOKUP($D9,'Jan 2016'!$D$1:$Z$500,3,FALSE)=F9,"-","Wrong PO"),"new")</f>
        <v>new</v>
      </c>
      <c r="AQ9" s="32" t="str">
        <f>IF(AP9="wrong PO",(VLOOKUP($D9,'Jan 2016'!$D$1:$Z$500,3,FALSE)),"")</f>
        <v/>
      </c>
      <c r="AR9" s="29" t="str">
        <f>IFERROR(IF(VLOOKUP($D9,'Dec 2015'!$D$1:$Z$500,3,FALSE)=F9,"-","Wrong PO"),"new")</f>
        <v>new</v>
      </c>
      <c r="AS9" s="32" t="str">
        <f>IF(AR9="wrong PO",(VLOOKUP($D9,'Dec 2015'!$D$1:$Z$500,3,FALSE)),"")</f>
        <v/>
      </c>
      <c r="AT9" s="29" t="str">
        <f>IFERROR(IF(VLOOKUP($D9,'Nov 2015'!$D$1:$Z$500,3,FALSE)=F9,"-","Wrong PO"),"new")</f>
        <v>new</v>
      </c>
      <c r="AU9" s="32" t="str">
        <f>IF(AT9="wrong PO",(VLOOKUP($D9,'Nov 2015'!$D$1:$Z$500,3,FALSE)),"")</f>
        <v/>
      </c>
      <c r="AV9" s="29" t="str">
        <f>IFERROR(IF(VLOOKUP($D9,'Oct 2015'!$D$1:$Z$500,3,FALSE)=F9,"-","Wrong PO"),"new")</f>
        <v>new</v>
      </c>
      <c r="AW9" s="32" t="str">
        <f>IF(AV9="wrong PO",(VLOOKUP($D9,'Oct 2015'!$D$1:$Z$500,3,FALSE)),"")</f>
        <v/>
      </c>
      <c r="AX9" s="29" t="str">
        <f>IFERROR(IF(VLOOKUP($D9,'Sep 2015'!$D$1:$Z$500,3,FALSE)=F9,"-","Wrong PO"),"new")</f>
        <v>new</v>
      </c>
      <c r="AY9" s="32" t="str">
        <f>IF(AX9="wrong PO",(VLOOKUP($D9,'Sep 2015'!$D$1:$Z$500,3,FALSE)),"")</f>
        <v/>
      </c>
    </row>
    <row r="10" spans="1:51">
      <c r="A10" s="2" t="s">
        <v>841</v>
      </c>
      <c r="B10" s="2" t="s">
        <v>510</v>
      </c>
      <c r="C10" s="2" t="s">
        <v>48</v>
      </c>
      <c r="D10" s="2" t="s">
        <v>191</v>
      </c>
      <c r="E10" s="2" t="s">
        <v>775</v>
      </c>
      <c r="F10" s="21" t="s">
        <v>192</v>
      </c>
      <c r="G10" s="11"/>
      <c r="H10" s="3">
        <v>42524</v>
      </c>
      <c r="I10" s="2" t="s">
        <v>39</v>
      </c>
      <c r="J10" s="2" t="s">
        <v>776</v>
      </c>
      <c r="K10" s="2" t="s">
        <v>30</v>
      </c>
      <c r="L10" s="2" t="s">
        <v>31</v>
      </c>
      <c r="M10" s="2" t="s">
        <v>41</v>
      </c>
      <c r="N10" s="4">
        <v>1816</v>
      </c>
      <c r="O10" s="4">
        <v>3419</v>
      </c>
      <c r="P10" s="4">
        <v>1603</v>
      </c>
      <c r="Q10" s="5">
        <v>27.09</v>
      </c>
      <c r="R10" s="4">
        <v>1</v>
      </c>
      <c r="S10" s="4">
        <v>1</v>
      </c>
      <c r="T10" s="4">
        <v>0</v>
      </c>
      <c r="U10" s="5">
        <v>0</v>
      </c>
      <c r="V10" s="5">
        <v>0</v>
      </c>
      <c r="W10" s="14">
        <v>27.09</v>
      </c>
      <c r="X10" s="14">
        <v>0</v>
      </c>
      <c r="Y10" s="14">
        <v>27.09</v>
      </c>
      <c r="Z10" s="4"/>
      <c r="AA10" s="49" t="str">
        <f>IFERROR(IFERROR(VLOOKUP($D10,'Asset Group  All Assets'!$B$1:$C$500,2,FALSE),(VLOOKUP($D10,'Missing-WSU-POs'!$B$1:$D$500,3,FALSE))),"?")</f>
        <v>P0765965</v>
      </c>
      <c r="AB10" s="31" t="str">
        <f t="shared" si="0"/>
        <v>P0765965</v>
      </c>
      <c r="AC10" s="31" t="str">
        <f t="shared" si="1"/>
        <v/>
      </c>
      <c r="AD10" s="29" t="str">
        <f>IFERROR(IF(VLOOKUP($D10,'Org July 2016 '!$D$1:$Z$500,3,FALSE)=F10,"-","Wrong PO"),"new")</f>
        <v>Wrong PO</v>
      </c>
      <c r="AE10" s="32">
        <f>IF(AD10="wrong PO",(VLOOKUP($D10,'Org July 2016 '!$D$1:$Z$500,3,FALSE)),"")</f>
        <v>0</v>
      </c>
      <c r="AF10" s="29" t="str">
        <f>IFERROR(IF(VLOOKUP($D10,'Org June 2016 '!$D$1:$Z$500,3,FALSE)=F10,"-","Wrong PO"),"new")</f>
        <v>Wrong PO</v>
      </c>
      <c r="AG10" s="32">
        <f>IF(AF10="wrong PO",(VLOOKUP($D10,'Org June 2016 '!$D$1:$Z$500,3,FALSE)),"")</f>
        <v>0</v>
      </c>
      <c r="AH10" s="29" t="str">
        <f>IFERROR(IF(VLOOKUP($D10,'May 2016'!D9:Z508,3,FALSE)=F10,"-","Wrong PO"),"new")</f>
        <v>new</v>
      </c>
      <c r="AI10" s="32" t="str">
        <f>IF(AH10="wrong PO",(VLOOKUP($D10,'May 2016'!D9:Z508,3,FALSE)),"")</f>
        <v/>
      </c>
      <c r="AJ10" s="29" t="str">
        <f>IFERROR(IF(VLOOKUP($D10,'Apr 2016'!$D$1:$Z$500,3,FALSE)=F10,"-","Wrong PO"),"new")</f>
        <v>new</v>
      </c>
      <c r="AK10" s="32" t="str">
        <f>IF(AJ10="wrong PO",(VLOOKUP($D10,'Apr 2016'!$D$1:$Z$500,3,FALSE)),"")</f>
        <v/>
      </c>
      <c r="AL10" s="32" t="str">
        <f>IFERROR(IF(VLOOKUP($D10,'Mar 2016'!$D$1:$Z$500,3,FALSE)=F10,"-","Wrong PO"),"new")</f>
        <v>new</v>
      </c>
      <c r="AM10" s="32" t="str">
        <f>IF(AJ10="wrong PO",(VLOOKUP($D10,'Mar 2016'!$D$1:$Z$500,3,FALSE)),"")</f>
        <v/>
      </c>
      <c r="AN10" s="32" t="str">
        <f>IFERROR(IF(VLOOKUP($D10,'Feb 2016'!$D$1:$Z$500,3,FALSE)=F10,"-","Wrong PO"),"new")</f>
        <v>new</v>
      </c>
      <c r="AO10" s="32" t="str">
        <f>IF(AJ10="wrong PO",(VLOOKUP($D10,'Feb 2016'!$D$1:$Z$500,3,FALSE)),"")</f>
        <v/>
      </c>
      <c r="AP10" s="29" t="str">
        <f>IFERROR(IF(VLOOKUP($D10,'Jan 2016'!$D$1:$Z$500,3,FALSE)=F10,"-","Wrong PO"),"new")</f>
        <v>new</v>
      </c>
      <c r="AQ10" s="32" t="str">
        <f>IF(AP10="wrong PO",(VLOOKUP($D10,'Jan 2016'!$D$1:$Z$500,3,FALSE)),"")</f>
        <v/>
      </c>
      <c r="AR10" s="29" t="str">
        <f>IFERROR(IF(VLOOKUP($D10,'Dec 2015'!$D$1:$Z$500,3,FALSE)=F10,"-","Wrong PO"),"new")</f>
        <v>new</v>
      </c>
      <c r="AS10" s="32" t="str">
        <f>IF(AR10="wrong PO",(VLOOKUP($D10,'Dec 2015'!$D$1:$Z$500,3,FALSE)),"")</f>
        <v/>
      </c>
      <c r="AT10" s="29" t="str">
        <f>IFERROR(IF(VLOOKUP($D10,'Nov 2015'!$D$1:$Z$500,3,FALSE)=F10,"-","Wrong PO"),"new")</f>
        <v>new</v>
      </c>
      <c r="AU10" s="32" t="str">
        <f>IF(AT10="wrong PO",(VLOOKUP($D10,'Nov 2015'!$D$1:$Z$500,3,FALSE)),"")</f>
        <v/>
      </c>
      <c r="AV10" s="29" t="str">
        <f>IFERROR(IF(VLOOKUP($D10,'Oct 2015'!$D$1:$Z$500,3,FALSE)=F10,"-","Wrong PO"),"new")</f>
        <v>new</v>
      </c>
      <c r="AW10" s="32" t="str">
        <f>IF(AV10="wrong PO",(VLOOKUP($D10,'Oct 2015'!$D$1:$Z$500,3,FALSE)),"")</f>
        <v/>
      </c>
      <c r="AX10" s="29" t="str">
        <f>IFERROR(IF(VLOOKUP($D10,'Sep 2015'!$D$1:$Z$500,3,FALSE)=F10,"-","Wrong PO"),"new")</f>
        <v>new</v>
      </c>
      <c r="AY10" s="32" t="str">
        <f>IF(AX10="wrong PO",(VLOOKUP($D10,'Sep 2015'!$D$1:$Z$500,3,FALSE)),"")</f>
        <v/>
      </c>
    </row>
    <row r="11" spans="1:51">
      <c r="A11" s="2" t="s">
        <v>841</v>
      </c>
      <c r="B11" s="2" t="s">
        <v>510</v>
      </c>
      <c r="C11" s="2" t="s">
        <v>395</v>
      </c>
      <c r="D11" s="2" t="s">
        <v>486</v>
      </c>
      <c r="E11" s="2" t="s">
        <v>421</v>
      </c>
      <c r="F11" s="21"/>
      <c r="G11" s="11"/>
      <c r="H11" s="3">
        <v>42158</v>
      </c>
      <c r="I11" s="2" t="s">
        <v>28</v>
      </c>
      <c r="J11" s="2" t="s">
        <v>423</v>
      </c>
      <c r="K11" s="2" t="s">
        <v>30</v>
      </c>
      <c r="L11" s="2" t="s">
        <v>31</v>
      </c>
      <c r="M11" s="2" t="s">
        <v>32</v>
      </c>
      <c r="N11" s="4">
        <v>4702</v>
      </c>
      <c r="O11" s="4">
        <v>5334</v>
      </c>
      <c r="P11" s="4">
        <v>632</v>
      </c>
      <c r="Q11" s="5">
        <v>10.68</v>
      </c>
      <c r="R11" s="4">
        <v>9364</v>
      </c>
      <c r="S11" s="4">
        <v>10600</v>
      </c>
      <c r="T11" s="4">
        <v>1236</v>
      </c>
      <c r="U11" s="5">
        <v>222.48</v>
      </c>
      <c r="V11" s="5">
        <v>0</v>
      </c>
      <c r="W11" s="14">
        <v>233.16</v>
      </c>
      <c r="X11" s="14">
        <v>0</v>
      </c>
      <c r="Y11" s="14">
        <v>233.16</v>
      </c>
      <c r="Z11" s="4"/>
      <c r="AA11" s="49" t="str">
        <f>IFERROR(IFERROR(VLOOKUP($D11,'Asset Group  All Assets'!$B$1:$C$500,2,FALSE),(VLOOKUP($D11,'Missing-WSU-POs'!$B$1:$D$500,3,FALSE))),"?")</f>
        <v>P0751628</v>
      </c>
      <c r="AB11" s="31" t="str">
        <f t="shared" si="0"/>
        <v/>
      </c>
      <c r="AC11" s="31" t="str">
        <f t="shared" si="1"/>
        <v>Wrong PO</v>
      </c>
      <c r="AD11" s="29" t="str">
        <f>IFERROR(IF(VLOOKUP($D11,'Org July 2016 '!$D$1:$Z$500,3,FALSE)=F11,"-","Wrong PO"),"new")</f>
        <v>new</v>
      </c>
      <c r="AE11" s="32" t="str">
        <f>IF(AD11="wrong PO",(VLOOKUP($D11,'Org July 2016 '!$D$1:$Z$500,3,FALSE)),"")</f>
        <v/>
      </c>
      <c r="AF11" s="29" t="str">
        <f>IFERROR(IF(VLOOKUP($D11,'Org June 2016 '!$D$1:$Z$500,3,FALSE)=F11,"-","Wrong PO"),"new")</f>
        <v>new</v>
      </c>
      <c r="AG11" s="32" t="str">
        <f>IF(AF11="wrong PO",(VLOOKUP($D11,'Org June 2016 '!$D$1:$Z$500,3,FALSE)),"")</f>
        <v/>
      </c>
      <c r="AH11" s="29" t="str">
        <f>IFERROR(IF(VLOOKUP($D11,'May 2016'!D10:Z509,3,FALSE)=F11,"-","Wrong PO"),"new")</f>
        <v>Wrong PO</v>
      </c>
      <c r="AI11" s="32" t="str">
        <f>IF(AH11="wrong PO",(VLOOKUP($D11,'May 2016'!D10:Z509,3,FALSE)),"")</f>
        <v>P0751628</v>
      </c>
      <c r="AJ11" s="29" t="str">
        <f>IFERROR(IF(VLOOKUP($D11,'Apr 2016'!$D$1:$Z$500,3,FALSE)=F11,"-","Wrong PO"),"new")</f>
        <v>Wrong PO</v>
      </c>
      <c r="AK11" s="32" t="str">
        <f>IF(AJ11="wrong PO",(VLOOKUP($D11,'Apr 2016'!$D$1:$Z$500,3,FALSE)),"")</f>
        <v>P0751628</v>
      </c>
      <c r="AL11" s="32" t="str">
        <f>IFERROR(IF(VLOOKUP($D11,'Mar 2016'!$D$1:$Z$500,3,FALSE)=F11,"-","Wrong PO"),"new")</f>
        <v>Wrong PO</v>
      </c>
      <c r="AM11" s="32" t="str">
        <f>IF(AJ11="wrong PO",(VLOOKUP($D11,'Mar 2016'!$D$1:$Z$500,3,FALSE)),"")</f>
        <v>P0751628</v>
      </c>
      <c r="AN11" s="32" t="str">
        <f>IFERROR(IF(VLOOKUP($D11,'Feb 2016'!$D$1:$Z$500,3,FALSE)=F11,"-","Wrong PO"),"new")</f>
        <v>Wrong PO</v>
      </c>
      <c r="AO11" s="32" t="str">
        <f>IF(AJ11="wrong PO",(VLOOKUP($D11,'Feb 2016'!$D$1:$Z$500,3,FALSE)),"")</f>
        <v>P0751628</v>
      </c>
      <c r="AP11" s="29" t="str">
        <f>IFERROR(IF(VLOOKUP($D11,'Jan 2016'!$D$1:$Z$500,3,FALSE)=F11,"-","Wrong PO"),"new")</f>
        <v>Wrong PO</v>
      </c>
      <c r="AQ11" s="32" t="str">
        <f>IF(AP11="wrong PO",(VLOOKUP($D11,'Jan 2016'!$D$1:$Z$500,3,FALSE)),"")</f>
        <v>P0765965</v>
      </c>
      <c r="AR11" s="29" t="str">
        <f>IFERROR(IF(VLOOKUP($D11,'Dec 2015'!$D$1:$Z$500,3,FALSE)=F11,"-","Wrong PO"),"new")</f>
        <v>new</v>
      </c>
      <c r="AS11" s="32" t="str">
        <f>IF(AR11="wrong PO",(VLOOKUP($D11,'Dec 2015'!$D$1:$Z$500,3,FALSE)),"")</f>
        <v/>
      </c>
      <c r="AT11" s="29" t="str">
        <f>IFERROR(IF(VLOOKUP($D11,'Nov 2015'!$D$1:$Z$500,3,FALSE)=F11,"-","Wrong PO"),"new")</f>
        <v>-</v>
      </c>
      <c r="AU11" s="32" t="str">
        <f>IF(AT11="wrong PO",(VLOOKUP($D11,'Nov 2015'!$D$1:$Z$500,3,FALSE)),"")</f>
        <v/>
      </c>
      <c r="AV11" s="29" t="str">
        <f>IFERROR(IF(VLOOKUP($D11,'Oct 2015'!$D$1:$Z$500,3,FALSE)=F11,"-","Wrong PO"),"new")</f>
        <v>new</v>
      </c>
      <c r="AW11" s="32" t="str">
        <f>IF(AV11="wrong PO",(VLOOKUP($D11,'Oct 2015'!$D$1:$Z$500,3,FALSE)),"")</f>
        <v/>
      </c>
      <c r="AX11" s="29" t="str">
        <f>IFERROR(IF(VLOOKUP($D11,'Sep 2015'!$D$1:$Z$500,3,FALSE)=F11,"-","Wrong PO"),"new")</f>
        <v>new</v>
      </c>
      <c r="AY11" s="32" t="str">
        <f>IF(AX11="wrong PO",(VLOOKUP($D11,'Sep 2015'!$D$1:$Z$500,3,FALSE)),"")</f>
        <v/>
      </c>
    </row>
    <row r="12" spans="1:51">
      <c r="A12" s="2" t="s">
        <v>841</v>
      </c>
      <c r="B12" s="2" t="s">
        <v>510</v>
      </c>
      <c r="C12" s="2" t="s">
        <v>395</v>
      </c>
      <c r="D12" s="2" t="s">
        <v>193</v>
      </c>
      <c r="E12" s="2" t="s">
        <v>371</v>
      </c>
      <c r="F12" s="21" t="s">
        <v>194</v>
      </c>
      <c r="G12" s="11"/>
      <c r="H12" s="3">
        <v>42198</v>
      </c>
      <c r="I12" s="2" t="s">
        <v>28</v>
      </c>
      <c r="J12" s="2" t="s">
        <v>373</v>
      </c>
      <c r="K12" s="2" t="s">
        <v>30</v>
      </c>
      <c r="L12" s="2" t="s">
        <v>31</v>
      </c>
      <c r="M12" s="2" t="s">
        <v>32</v>
      </c>
      <c r="N12" s="4">
        <v>968</v>
      </c>
      <c r="O12" s="4">
        <v>979</v>
      </c>
      <c r="P12" s="4">
        <v>11</v>
      </c>
      <c r="Q12" s="5">
        <v>0.19</v>
      </c>
      <c r="R12" s="4">
        <v>1889</v>
      </c>
      <c r="S12" s="4">
        <v>1927</v>
      </c>
      <c r="T12" s="4">
        <v>38</v>
      </c>
      <c r="U12" s="5">
        <v>2.27</v>
      </c>
      <c r="V12" s="5">
        <v>0</v>
      </c>
      <c r="W12" s="14">
        <v>2.46</v>
      </c>
      <c r="X12" s="14">
        <v>0</v>
      </c>
      <c r="Y12" s="14">
        <v>2.46</v>
      </c>
      <c r="Z12" s="4"/>
      <c r="AA12" s="49" t="str">
        <f>IFERROR(IFERROR(VLOOKUP($D12,'Asset Group  All Assets'!$B$1:$C$500,2,FALSE),(VLOOKUP($D12,'Missing-WSU-POs'!$B$1:$D$500,3,FALSE))),"?")</f>
        <v>P0742931</v>
      </c>
      <c r="AB12" s="31" t="str">
        <f t="shared" si="0"/>
        <v>P0742931</v>
      </c>
      <c r="AC12" s="31" t="str">
        <f t="shared" si="1"/>
        <v/>
      </c>
      <c r="AD12" s="29" t="str">
        <f>IFERROR(IF(VLOOKUP($D12,'Org July 2016 '!$D$1:$Z$500,3,FALSE)=F12,"-","Wrong PO"),"new")</f>
        <v>Wrong PO</v>
      </c>
      <c r="AE12" s="32">
        <f>IF(AD12="wrong PO",(VLOOKUP($D12,'Org July 2016 '!$D$1:$Z$500,3,FALSE)),"")</f>
        <v>0</v>
      </c>
      <c r="AF12" s="29" t="str">
        <f>IFERROR(IF(VLOOKUP($D12,'Org June 2016 '!$D$1:$Z$500,3,FALSE)=F12,"-","Wrong PO"),"new")</f>
        <v>Wrong PO</v>
      </c>
      <c r="AG12" s="32">
        <f>IF(AF12="wrong PO",(VLOOKUP($D12,'Org June 2016 '!$D$1:$Z$500,3,FALSE)),"")</f>
        <v>0</v>
      </c>
      <c r="AH12" s="29" t="str">
        <f>IFERROR(IF(VLOOKUP($D12,'May 2016'!D11:Z510,3,FALSE)=F12,"-","Wrong PO"),"new")</f>
        <v>-</v>
      </c>
      <c r="AI12" s="32" t="str">
        <f>IF(AH12="wrong PO",(VLOOKUP($D12,'May 2016'!D11:Z510,3,FALSE)),"")</f>
        <v/>
      </c>
      <c r="AJ12" s="29" t="str">
        <f>IFERROR(IF(VLOOKUP($D12,'Apr 2016'!$D$1:$Z$500,3,FALSE)=F12,"-","Wrong PO"),"new")</f>
        <v>new</v>
      </c>
      <c r="AK12" s="32" t="str">
        <f>IF(AJ12="wrong PO",(VLOOKUP($D12,'Apr 2016'!$D$1:$Z$500,3,FALSE)),"")</f>
        <v/>
      </c>
      <c r="AL12" s="32" t="str">
        <f>IFERROR(IF(VLOOKUP($D12,'Mar 2016'!$D$1:$Z$500,3,FALSE)=F12,"-","Wrong PO"),"new")</f>
        <v>-</v>
      </c>
      <c r="AM12" s="32" t="str">
        <f>IF(AJ12="wrong PO",(VLOOKUP($D12,'Mar 2016'!$D$1:$Z$500,3,FALSE)),"")</f>
        <v/>
      </c>
      <c r="AN12" s="32" t="str">
        <f>IFERROR(IF(VLOOKUP($D12,'Feb 2016'!$D$1:$Z$500,3,FALSE)=F12,"-","Wrong PO"),"new")</f>
        <v>new</v>
      </c>
      <c r="AO12" s="32" t="str">
        <f>IF(AJ12="wrong PO",(VLOOKUP($D12,'Feb 2016'!$D$1:$Z$500,3,FALSE)),"")</f>
        <v/>
      </c>
      <c r="AP12" s="29" t="str">
        <f>IFERROR(IF(VLOOKUP($D12,'Jan 2016'!$D$1:$Z$500,3,FALSE)=F12,"-","Wrong PO"),"new")</f>
        <v>-</v>
      </c>
      <c r="AQ12" s="32" t="str">
        <f>IF(AP12="wrong PO",(VLOOKUP($D12,'Jan 2016'!$D$1:$Z$500,3,FALSE)),"")</f>
        <v/>
      </c>
      <c r="AR12" s="29" t="str">
        <f>IFERROR(IF(VLOOKUP($D12,'Dec 2015'!$D$1:$Z$500,3,FALSE)=F12,"-","Wrong PO"),"new")</f>
        <v>new</v>
      </c>
      <c r="AS12" s="32" t="str">
        <f>IF(AR12="wrong PO",(VLOOKUP($D12,'Dec 2015'!$D$1:$Z$500,3,FALSE)),"")</f>
        <v/>
      </c>
      <c r="AT12" s="29" t="str">
        <f>IFERROR(IF(VLOOKUP($D12,'Nov 2015'!$D$1:$Z$500,3,FALSE)=F12,"-","Wrong PO"),"new")</f>
        <v>-</v>
      </c>
      <c r="AU12" s="32" t="str">
        <f>IF(AT12="wrong PO",(VLOOKUP($D12,'Nov 2015'!$D$1:$Z$500,3,FALSE)),"")</f>
        <v/>
      </c>
      <c r="AV12" s="29" t="str">
        <f>IFERROR(IF(VLOOKUP($D12,'Oct 2015'!$D$1:$Z$500,3,FALSE)=F12,"-","Wrong PO"),"new")</f>
        <v>-</v>
      </c>
      <c r="AW12" s="32" t="str">
        <f>IF(AV12="wrong PO",(VLOOKUP($D12,'Oct 2015'!$D$1:$Z$500,3,FALSE)),"")</f>
        <v/>
      </c>
      <c r="AX12" s="29" t="str">
        <f>IFERROR(IF(VLOOKUP($D12,'Sep 2015'!$D$1:$Z$500,3,FALSE)=F12,"-","Wrong PO"),"new")</f>
        <v>new</v>
      </c>
      <c r="AY12" s="32" t="str">
        <f>IF(AX12="wrong PO",(VLOOKUP($D12,'Sep 2015'!$D$1:$Z$500,3,FALSE)),"")</f>
        <v/>
      </c>
    </row>
    <row r="13" spans="1:51">
      <c r="A13" s="2" t="s">
        <v>841</v>
      </c>
      <c r="B13" s="2" t="s">
        <v>510</v>
      </c>
      <c r="C13" s="2" t="s">
        <v>395</v>
      </c>
      <c r="D13" s="2" t="s">
        <v>195</v>
      </c>
      <c r="E13" s="2" t="s">
        <v>532</v>
      </c>
      <c r="F13" s="21" t="s">
        <v>196</v>
      </c>
      <c r="G13" s="11"/>
      <c r="H13" s="3">
        <v>42375</v>
      </c>
      <c r="I13" s="2" t="s">
        <v>39</v>
      </c>
      <c r="J13" s="2" t="s">
        <v>29</v>
      </c>
      <c r="K13" s="2" t="s">
        <v>30</v>
      </c>
      <c r="L13" s="2" t="s">
        <v>31</v>
      </c>
      <c r="M13" s="2" t="s">
        <v>32</v>
      </c>
      <c r="N13" s="4">
        <v>3894</v>
      </c>
      <c r="O13" s="4">
        <v>4158</v>
      </c>
      <c r="P13" s="4">
        <v>264</v>
      </c>
      <c r="Q13" s="5">
        <v>4.46</v>
      </c>
      <c r="R13" s="4">
        <v>5427</v>
      </c>
      <c r="S13" s="4">
        <v>6376</v>
      </c>
      <c r="T13" s="4">
        <v>949</v>
      </c>
      <c r="U13" s="5">
        <v>56.75</v>
      </c>
      <c r="V13" s="5">
        <v>0</v>
      </c>
      <c r="W13" s="14">
        <v>61.21</v>
      </c>
      <c r="X13" s="14">
        <v>0</v>
      </c>
      <c r="Y13" s="14">
        <v>61.21</v>
      </c>
      <c r="Z13" s="4"/>
      <c r="AA13" s="49" t="str">
        <f>IFERROR(IFERROR(VLOOKUP($D13,'Asset Group  All Assets'!$B$1:$C$500,2,FALSE),(VLOOKUP($D13,'Missing-WSU-POs'!$B$1:$D$500,3,FALSE))),"?")</f>
        <v>P0770671</v>
      </c>
      <c r="AB13" s="31" t="str">
        <f t="shared" si="0"/>
        <v>P0770671</v>
      </c>
      <c r="AC13" s="31" t="str">
        <f t="shared" si="1"/>
        <v/>
      </c>
      <c r="AD13" s="29" t="str">
        <f>IFERROR(IF(VLOOKUP($D13,'Org July 2016 '!$D$1:$Z$500,3,FALSE)=F13,"-","Wrong PO"),"new")</f>
        <v>Wrong PO</v>
      </c>
      <c r="AE13" s="32">
        <f>IF(AD13="wrong PO",(VLOOKUP($D13,'Org July 2016 '!$D$1:$Z$500,3,FALSE)),"")</f>
        <v>0</v>
      </c>
      <c r="AF13" s="29" t="str">
        <f>IFERROR(IF(VLOOKUP($D13,'Org June 2016 '!$D$1:$Z$500,3,FALSE)=F13,"-","Wrong PO"),"new")</f>
        <v>Wrong PO</v>
      </c>
      <c r="AG13" s="32">
        <f>IF(AF13="wrong PO",(VLOOKUP($D13,'Org June 2016 '!$D$1:$Z$500,3,FALSE)),"")</f>
        <v>0</v>
      </c>
      <c r="AH13" s="29" t="str">
        <f>IFERROR(IF(VLOOKUP($D13,'May 2016'!D12:Z511,3,FALSE)=F13,"-","Wrong PO"),"new")</f>
        <v>-</v>
      </c>
      <c r="AI13" s="32" t="str">
        <f>IF(AH13="wrong PO",(VLOOKUP($D13,'May 2016'!D12:Z511,3,FALSE)),"")</f>
        <v/>
      </c>
      <c r="AJ13" s="29" t="str">
        <f>IFERROR(IF(VLOOKUP($D13,'Apr 2016'!$D$1:$Z$500,3,FALSE)=F13,"-","Wrong PO"),"new")</f>
        <v>-</v>
      </c>
      <c r="AK13" s="32" t="str">
        <f>IF(AJ13="wrong PO",(VLOOKUP($D13,'Apr 2016'!$D$1:$Z$500,3,FALSE)),"")</f>
        <v/>
      </c>
      <c r="AL13" s="32" t="str">
        <f>IFERROR(IF(VLOOKUP($D13,'Mar 2016'!$D$1:$Z$500,3,FALSE)=F13,"-","Wrong PO"),"new")</f>
        <v>-</v>
      </c>
      <c r="AM13" s="32" t="str">
        <f>IF(AJ13="wrong PO",(VLOOKUP($D13,'Mar 2016'!$D$1:$Z$500,3,FALSE)),"")</f>
        <v/>
      </c>
      <c r="AN13" s="32" t="str">
        <f>IFERROR(IF(VLOOKUP($D13,'Feb 2016'!$D$1:$Z$500,3,FALSE)=F13,"-","Wrong PO"),"new")</f>
        <v>new</v>
      </c>
      <c r="AO13" s="32" t="str">
        <f>IF(AJ13="wrong PO",(VLOOKUP($D13,'Feb 2016'!$D$1:$Z$500,3,FALSE)),"")</f>
        <v/>
      </c>
      <c r="AP13" s="29" t="str">
        <f>IFERROR(IF(VLOOKUP($D13,'Jan 2016'!$D$1:$Z$500,3,FALSE)=F13,"-","Wrong PO"),"new")</f>
        <v>new</v>
      </c>
      <c r="AQ13" s="32" t="str">
        <f>IF(AP13="wrong PO",(VLOOKUP($D13,'Jan 2016'!$D$1:$Z$500,3,FALSE)),"")</f>
        <v/>
      </c>
      <c r="AR13" s="29" t="str">
        <f>IFERROR(IF(VLOOKUP($D13,'Dec 2015'!$D$1:$Z$500,3,FALSE)=F13,"-","Wrong PO"),"new")</f>
        <v>new</v>
      </c>
      <c r="AS13" s="32" t="str">
        <f>IF(AR13="wrong PO",(VLOOKUP($D13,'Dec 2015'!$D$1:$Z$500,3,FALSE)),"")</f>
        <v/>
      </c>
      <c r="AT13" s="29" t="str">
        <f>IFERROR(IF(VLOOKUP($D13,'Nov 2015'!$D$1:$Z$500,3,FALSE)=F13,"-","Wrong PO"),"new")</f>
        <v>new</v>
      </c>
      <c r="AU13" s="32" t="str">
        <f>IF(AT13="wrong PO",(VLOOKUP($D13,'Nov 2015'!$D$1:$Z$500,3,FALSE)),"")</f>
        <v/>
      </c>
      <c r="AV13" s="29" t="str">
        <f>IFERROR(IF(VLOOKUP($D13,'Oct 2015'!$D$1:$Z$500,3,FALSE)=F13,"-","Wrong PO"),"new")</f>
        <v>new</v>
      </c>
      <c r="AW13" s="32" t="str">
        <f>IF(AV13="wrong PO",(VLOOKUP($D13,'Oct 2015'!$D$1:$Z$500,3,FALSE)),"")</f>
        <v/>
      </c>
      <c r="AX13" s="29" t="str">
        <f>IFERROR(IF(VLOOKUP($D13,'Sep 2015'!$D$1:$Z$500,3,FALSE)=F13,"-","Wrong PO"),"new")</f>
        <v>new</v>
      </c>
      <c r="AY13" s="32" t="str">
        <f>IF(AX13="wrong PO",(VLOOKUP($D13,'Sep 2015'!$D$1:$Z$500,3,FALSE)),"")</f>
        <v/>
      </c>
    </row>
    <row r="14" spans="1:51">
      <c r="A14" s="2" t="s">
        <v>841</v>
      </c>
      <c r="B14" s="2" t="s">
        <v>510</v>
      </c>
      <c r="C14" s="2" t="s">
        <v>395</v>
      </c>
      <c r="D14" s="2" t="s">
        <v>197</v>
      </c>
      <c r="E14" s="2" t="s">
        <v>547</v>
      </c>
      <c r="F14" s="21" t="s">
        <v>127</v>
      </c>
      <c r="G14" s="11"/>
      <c r="H14" s="3">
        <v>42389</v>
      </c>
      <c r="I14" s="2" t="s">
        <v>39</v>
      </c>
      <c r="J14" s="2" t="s">
        <v>548</v>
      </c>
      <c r="K14" s="2" t="s">
        <v>30</v>
      </c>
      <c r="L14" s="2" t="s">
        <v>31</v>
      </c>
      <c r="M14" s="2" t="s">
        <v>32</v>
      </c>
      <c r="N14" s="4">
        <v>1904</v>
      </c>
      <c r="O14" s="4">
        <v>1959</v>
      </c>
      <c r="P14" s="4">
        <v>55</v>
      </c>
      <c r="Q14" s="5">
        <v>0.93</v>
      </c>
      <c r="R14" s="4">
        <v>3558</v>
      </c>
      <c r="S14" s="4">
        <v>3761</v>
      </c>
      <c r="T14" s="4">
        <v>203</v>
      </c>
      <c r="U14" s="5">
        <v>12.14</v>
      </c>
      <c r="V14" s="5">
        <v>0</v>
      </c>
      <c r="W14" s="14">
        <v>13.07</v>
      </c>
      <c r="X14" s="14">
        <v>0</v>
      </c>
      <c r="Y14" s="14">
        <v>13.07</v>
      </c>
      <c r="Z14" s="4"/>
      <c r="AA14" s="49" t="str">
        <f>IFERROR(IFERROR(VLOOKUP($D14,'Asset Group  All Assets'!$B$1:$C$500,2,FALSE),(VLOOKUP($D14,'Missing-WSU-POs'!$B$1:$D$500,3,FALSE))),"?")</f>
        <v>P0771368</v>
      </c>
      <c r="AB14" s="31" t="str">
        <f t="shared" si="0"/>
        <v>P0771368</v>
      </c>
      <c r="AC14" s="31" t="str">
        <f t="shared" si="1"/>
        <v/>
      </c>
      <c r="AD14" s="29" t="str">
        <f>IFERROR(IF(VLOOKUP($D14,'Org July 2016 '!$D$1:$Z$500,3,FALSE)=F14,"-","Wrong PO"),"new")</f>
        <v>Wrong PO</v>
      </c>
      <c r="AE14" s="32">
        <f>IF(AD14="wrong PO",(VLOOKUP($D14,'Org July 2016 '!$D$1:$Z$500,3,FALSE)),"")</f>
        <v>0</v>
      </c>
      <c r="AF14" s="29" t="str">
        <f>IFERROR(IF(VLOOKUP($D14,'Org June 2016 '!$D$1:$Z$500,3,FALSE)=F14,"-","Wrong PO"),"new")</f>
        <v>Wrong PO</v>
      </c>
      <c r="AG14" s="32">
        <f>IF(AF14="wrong PO",(VLOOKUP($D14,'Org June 2016 '!$D$1:$Z$500,3,FALSE)),"")</f>
        <v>0</v>
      </c>
      <c r="AH14" s="29" t="str">
        <f>IFERROR(IF(VLOOKUP($D14,'May 2016'!D13:Z512,3,FALSE)=F14,"-","Wrong PO"),"new")</f>
        <v>-</v>
      </c>
      <c r="AI14" s="32" t="str">
        <f>IF(AH14="wrong PO",(VLOOKUP($D14,'May 2016'!D13:Z512,3,FALSE)),"")</f>
        <v/>
      </c>
      <c r="AJ14" s="29" t="str">
        <f>IFERROR(IF(VLOOKUP($D14,'Apr 2016'!$D$1:$Z$500,3,FALSE)=F14,"-","Wrong PO"),"new")</f>
        <v>-</v>
      </c>
      <c r="AK14" s="32" t="str">
        <f>IF(AJ14="wrong PO",(VLOOKUP($D14,'Apr 2016'!$D$1:$Z$500,3,FALSE)),"")</f>
        <v/>
      </c>
      <c r="AL14" s="32" t="str">
        <f>IFERROR(IF(VLOOKUP($D14,'Mar 2016'!$D$1:$Z$500,3,FALSE)=F14,"-","Wrong PO"),"new")</f>
        <v>-</v>
      </c>
      <c r="AM14" s="32" t="str">
        <f>IF(AJ14="wrong PO",(VLOOKUP($D14,'Mar 2016'!$D$1:$Z$500,3,FALSE)),"")</f>
        <v/>
      </c>
      <c r="AN14" s="32" t="str">
        <f>IFERROR(IF(VLOOKUP($D14,'Feb 2016'!$D$1:$Z$500,3,FALSE)=F14,"-","Wrong PO"),"new")</f>
        <v>-</v>
      </c>
      <c r="AO14" s="32" t="str">
        <f>IF(AJ14="wrong PO",(VLOOKUP($D14,'Feb 2016'!$D$1:$Z$500,3,FALSE)),"")</f>
        <v/>
      </c>
      <c r="AP14" s="29" t="str">
        <f>IFERROR(IF(VLOOKUP($D14,'Jan 2016'!$D$1:$Z$500,3,FALSE)=F14,"-","Wrong PO"),"new")</f>
        <v>new</v>
      </c>
      <c r="AQ14" s="32" t="str">
        <f>IF(AP14="wrong PO",(VLOOKUP($D14,'Jan 2016'!$D$1:$Z$500,3,FALSE)),"")</f>
        <v/>
      </c>
      <c r="AR14" s="29" t="str">
        <f>IFERROR(IF(VLOOKUP($D14,'Dec 2015'!$D$1:$Z$500,3,FALSE)=F14,"-","Wrong PO"),"new")</f>
        <v>new</v>
      </c>
      <c r="AS14" s="32" t="str">
        <f>IF(AR14="wrong PO",(VLOOKUP($D14,'Dec 2015'!$D$1:$Z$500,3,FALSE)),"")</f>
        <v/>
      </c>
      <c r="AT14" s="29" t="str">
        <f>IFERROR(IF(VLOOKUP($D14,'Nov 2015'!$D$1:$Z$500,3,FALSE)=F14,"-","Wrong PO"),"new")</f>
        <v>new</v>
      </c>
      <c r="AU14" s="32" t="str">
        <f>IF(AT14="wrong PO",(VLOOKUP($D14,'Nov 2015'!$D$1:$Z$500,3,FALSE)),"")</f>
        <v/>
      </c>
      <c r="AV14" s="29" t="str">
        <f>IFERROR(IF(VLOOKUP($D14,'Oct 2015'!$D$1:$Z$500,3,FALSE)=F14,"-","Wrong PO"),"new")</f>
        <v>new</v>
      </c>
      <c r="AW14" s="32" t="str">
        <f>IF(AV14="wrong PO",(VLOOKUP($D14,'Oct 2015'!$D$1:$Z$500,3,FALSE)),"")</f>
        <v/>
      </c>
      <c r="AX14" s="29" t="str">
        <f>IFERROR(IF(VLOOKUP($D14,'Sep 2015'!$D$1:$Z$500,3,FALSE)=F14,"-","Wrong PO"),"new")</f>
        <v>new</v>
      </c>
      <c r="AY14" s="32" t="str">
        <f>IF(AX14="wrong PO",(VLOOKUP($D14,'Sep 2015'!$D$1:$Z$500,3,FALSE)),"")</f>
        <v/>
      </c>
    </row>
    <row r="15" spans="1:51">
      <c r="A15" s="2" t="s">
        <v>841</v>
      </c>
      <c r="B15" s="2" t="s">
        <v>510</v>
      </c>
      <c r="C15" s="2" t="s">
        <v>395</v>
      </c>
      <c r="D15" s="2" t="s">
        <v>198</v>
      </c>
      <c r="E15" s="2" t="s">
        <v>50</v>
      </c>
      <c r="F15" s="21" t="s">
        <v>152</v>
      </c>
      <c r="G15" s="11"/>
      <c r="H15" s="3">
        <v>42389</v>
      </c>
      <c r="I15" s="2" t="s">
        <v>39</v>
      </c>
      <c r="J15" s="2" t="s">
        <v>51</v>
      </c>
      <c r="K15" s="2" t="s">
        <v>30</v>
      </c>
      <c r="L15" s="2" t="s">
        <v>31</v>
      </c>
      <c r="M15" s="2" t="s">
        <v>32</v>
      </c>
      <c r="N15" s="4">
        <v>6748</v>
      </c>
      <c r="O15" s="4">
        <v>7658</v>
      </c>
      <c r="P15" s="4">
        <v>910</v>
      </c>
      <c r="Q15" s="5">
        <v>15.38</v>
      </c>
      <c r="R15" s="4">
        <v>2941</v>
      </c>
      <c r="S15" s="4">
        <v>3738</v>
      </c>
      <c r="T15" s="4">
        <v>797</v>
      </c>
      <c r="U15" s="5">
        <v>47.66</v>
      </c>
      <c r="V15" s="5">
        <v>0</v>
      </c>
      <c r="W15" s="14">
        <v>63.04</v>
      </c>
      <c r="X15" s="14">
        <v>0</v>
      </c>
      <c r="Y15" s="14">
        <v>63.04</v>
      </c>
      <c r="Z15" s="4"/>
      <c r="AA15" s="49" t="str">
        <f>IFERROR(IFERROR(VLOOKUP($D15,'Asset Group  All Assets'!$B$1:$C$500,2,FALSE),(VLOOKUP($D15,'Missing-WSU-POs'!$B$1:$D$500,3,FALSE))),"?")</f>
        <v>P0742695</v>
      </c>
      <c r="AB15" s="31" t="str">
        <f t="shared" si="0"/>
        <v>P0742695</v>
      </c>
      <c r="AC15" s="31" t="str">
        <f t="shared" si="1"/>
        <v/>
      </c>
      <c r="AD15" s="29" t="str">
        <f>IFERROR(IF(VLOOKUP($D15,'Org July 2016 '!$D$1:$Z$500,3,FALSE)=F15,"-","Wrong PO"),"new")</f>
        <v>Wrong PO</v>
      </c>
      <c r="AE15" s="32">
        <f>IF(AD15="wrong PO",(VLOOKUP($D15,'Org July 2016 '!$D$1:$Z$500,3,FALSE)),"")</f>
        <v>0</v>
      </c>
      <c r="AF15" s="29" t="str">
        <f>IFERROR(IF(VLOOKUP($D15,'Org June 2016 '!$D$1:$Z$500,3,FALSE)=F15,"-","Wrong PO"),"new")</f>
        <v>Wrong PO</v>
      </c>
      <c r="AG15" s="32">
        <f>IF(AF15="wrong PO",(VLOOKUP($D15,'Org June 2016 '!$D$1:$Z$500,3,FALSE)),"")</f>
        <v>0</v>
      </c>
      <c r="AH15" s="29" t="str">
        <f>IFERROR(IF(VLOOKUP($D15,'May 2016'!D14:Z513,3,FALSE)=F15,"-","Wrong PO"),"new")</f>
        <v>-</v>
      </c>
      <c r="AI15" s="32" t="str">
        <f>IF(AH15="wrong PO",(VLOOKUP($D15,'May 2016'!D14:Z513,3,FALSE)),"")</f>
        <v/>
      </c>
      <c r="AJ15" s="29" t="str">
        <f>IFERROR(IF(VLOOKUP($D15,'Apr 2016'!$D$1:$Z$500,3,FALSE)=F15,"-","Wrong PO"),"new")</f>
        <v>-</v>
      </c>
      <c r="AK15" s="32" t="str">
        <f>IF(AJ15="wrong PO",(VLOOKUP($D15,'Apr 2016'!$D$1:$Z$500,3,FALSE)),"")</f>
        <v/>
      </c>
      <c r="AL15" s="32" t="str">
        <f>IFERROR(IF(VLOOKUP($D15,'Mar 2016'!$D$1:$Z$500,3,FALSE)=F15,"-","Wrong PO"),"new")</f>
        <v>-</v>
      </c>
      <c r="AM15" s="32" t="str">
        <f>IF(AJ15="wrong PO",(VLOOKUP($D15,'Mar 2016'!$D$1:$Z$500,3,FALSE)),"")</f>
        <v/>
      </c>
      <c r="AN15" s="32" t="str">
        <f>IFERROR(IF(VLOOKUP($D15,'Feb 2016'!$D$1:$Z$500,3,FALSE)=F15,"-","Wrong PO"),"new")</f>
        <v>-</v>
      </c>
      <c r="AO15" s="32" t="str">
        <f>IF(AJ15="wrong PO",(VLOOKUP($D15,'Feb 2016'!$D$1:$Z$500,3,FALSE)),"")</f>
        <v/>
      </c>
      <c r="AP15" s="29" t="str">
        <f>IFERROR(IF(VLOOKUP($D15,'Jan 2016'!$D$1:$Z$500,3,FALSE)=F15,"-","Wrong PO"),"new")</f>
        <v>new</v>
      </c>
      <c r="AQ15" s="32" t="str">
        <f>IF(AP15="wrong PO",(VLOOKUP($D15,'Jan 2016'!$D$1:$Z$500,3,FALSE)),"")</f>
        <v/>
      </c>
      <c r="AR15" s="29" t="str">
        <f>IFERROR(IF(VLOOKUP($D15,'Dec 2015'!$D$1:$Z$500,3,FALSE)=F15,"-","Wrong PO"),"new")</f>
        <v>new</v>
      </c>
      <c r="AS15" s="32" t="str">
        <f>IF(AR15="wrong PO",(VLOOKUP($D15,'Dec 2015'!$D$1:$Z$500,3,FALSE)),"")</f>
        <v/>
      </c>
      <c r="AT15" s="29" t="str">
        <f>IFERROR(IF(VLOOKUP($D15,'Nov 2015'!$D$1:$Z$500,3,FALSE)=F15,"-","Wrong PO"),"new")</f>
        <v>new</v>
      </c>
      <c r="AU15" s="32" t="str">
        <f>IF(AT15="wrong PO",(VLOOKUP($D15,'Nov 2015'!$D$1:$Z$500,3,FALSE)),"")</f>
        <v/>
      </c>
      <c r="AV15" s="29" t="str">
        <f>IFERROR(IF(VLOOKUP($D15,'Oct 2015'!$D$1:$Z$500,3,FALSE)=F15,"-","Wrong PO"),"new")</f>
        <v>new</v>
      </c>
      <c r="AW15" s="32" t="str">
        <f>IF(AV15="wrong PO",(VLOOKUP($D15,'Oct 2015'!$D$1:$Z$500,3,FALSE)),"")</f>
        <v/>
      </c>
      <c r="AX15" s="29" t="str">
        <f>IFERROR(IF(VLOOKUP($D15,'Sep 2015'!$D$1:$Z$500,3,FALSE)=F15,"-","Wrong PO"),"new")</f>
        <v>new</v>
      </c>
      <c r="AY15" s="32" t="str">
        <f>IF(AX15="wrong PO",(VLOOKUP($D15,'Sep 2015'!$D$1:$Z$500,3,FALSE)),"")</f>
        <v/>
      </c>
    </row>
    <row r="16" spans="1:51">
      <c r="A16" s="2" t="s">
        <v>841</v>
      </c>
      <c r="B16" s="2" t="s">
        <v>510</v>
      </c>
      <c r="C16" s="2" t="s">
        <v>395</v>
      </c>
      <c r="D16" s="2" t="s">
        <v>199</v>
      </c>
      <c r="E16" s="2" t="s">
        <v>504</v>
      </c>
      <c r="F16" s="21" t="s">
        <v>135</v>
      </c>
      <c r="G16" s="11"/>
      <c r="H16" s="3">
        <v>42444</v>
      </c>
      <c r="I16" s="2" t="s">
        <v>39</v>
      </c>
      <c r="J16" s="2" t="s">
        <v>381</v>
      </c>
      <c r="K16" s="2" t="s">
        <v>30</v>
      </c>
      <c r="L16" s="2" t="s">
        <v>31</v>
      </c>
      <c r="M16" s="2" t="s">
        <v>32</v>
      </c>
      <c r="N16" s="4">
        <v>4</v>
      </c>
      <c r="O16" s="4">
        <v>3655</v>
      </c>
      <c r="P16" s="4">
        <v>3651</v>
      </c>
      <c r="Q16" s="5">
        <v>61.7</v>
      </c>
      <c r="R16" s="4">
        <v>1</v>
      </c>
      <c r="S16" s="4">
        <v>573</v>
      </c>
      <c r="T16" s="4">
        <v>572</v>
      </c>
      <c r="U16" s="5">
        <v>34.21</v>
      </c>
      <c r="V16" s="5">
        <v>0</v>
      </c>
      <c r="W16" s="14">
        <v>95.91</v>
      </c>
      <c r="X16" s="14">
        <v>0</v>
      </c>
      <c r="Y16" s="14">
        <v>95.91</v>
      </c>
      <c r="Z16" s="4"/>
      <c r="AA16" s="49" t="str">
        <f>IFERROR(IFERROR(VLOOKUP($D16,'Asset Group  All Assets'!$B$1:$C$500,2,FALSE),(VLOOKUP($D16,'Missing-WSU-POs'!$B$1:$D$500,3,FALSE))),"?")</f>
        <v>P0770683</v>
      </c>
      <c r="AB16" s="31" t="str">
        <f t="shared" si="0"/>
        <v>P0770683</v>
      </c>
      <c r="AC16" s="31" t="str">
        <f t="shared" si="1"/>
        <v/>
      </c>
      <c r="AD16" s="29" t="str">
        <f>IFERROR(IF(VLOOKUP($D16,'Org July 2016 '!$D$1:$Z$500,3,FALSE)=F16,"-","Wrong PO"),"new")</f>
        <v>Wrong PO</v>
      </c>
      <c r="AE16" s="32">
        <f>IF(AD16="wrong PO",(VLOOKUP($D16,'Org July 2016 '!$D$1:$Z$500,3,FALSE)),"")</f>
        <v>0</v>
      </c>
      <c r="AF16" s="29" t="str">
        <f>IFERROR(IF(VLOOKUP($D16,'Org June 2016 '!$D$1:$Z$500,3,FALSE)=F16,"-","Wrong PO"),"new")</f>
        <v>Wrong PO</v>
      </c>
      <c r="AG16" s="32">
        <f>IF(AF16="wrong PO",(VLOOKUP($D16,'Org June 2016 '!$D$1:$Z$500,3,FALSE)),"")</f>
        <v>0</v>
      </c>
      <c r="AH16" s="29" t="str">
        <f>IFERROR(IF(VLOOKUP($D16,'May 2016'!D15:Z514,3,FALSE)=F16,"-","Wrong PO"),"new")</f>
        <v>new</v>
      </c>
      <c r="AI16" s="32" t="str">
        <f>IF(AH16="wrong PO",(VLOOKUP($D16,'May 2016'!D15:Z514,3,FALSE)),"")</f>
        <v/>
      </c>
      <c r="AJ16" s="29" t="str">
        <f>IFERROR(IF(VLOOKUP($D16,'Apr 2016'!$D$1:$Z$500,3,FALSE)=F16,"-","Wrong PO"),"new")</f>
        <v>new</v>
      </c>
      <c r="AK16" s="32" t="str">
        <f>IF(AJ16="wrong PO",(VLOOKUP($D16,'Apr 2016'!$D$1:$Z$500,3,FALSE)),"")</f>
        <v/>
      </c>
      <c r="AL16" s="32" t="str">
        <f>IFERROR(IF(VLOOKUP($D16,'Mar 2016'!$D$1:$Z$500,3,FALSE)=F16,"-","Wrong PO"),"new")</f>
        <v>new</v>
      </c>
      <c r="AM16" s="32" t="str">
        <f>IF(AJ16="wrong PO",(VLOOKUP($D16,'Mar 2016'!$D$1:$Z$500,3,FALSE)),"")</f>
        <v/>
      </c>
      <c r="AN16" s="32" t="str">
        <f>IFERROR(IF(VLOOKUP($D16,'Feb 2016'!$D$1:$Z$500,3,FALSE)=F16,"-","Wrong PO"),"new")</f>
        <v>new</v>
      </c>
      <c r="AO16" s="32" t="str">
        <f>IF(AJ16="wrong PO",(VLOOKUP($D16,'Feb 2016'!$D$1:$Z$500,3,FALSE)),"")</f>
        <v/>
      </c>
      <c r="AP16" s="29" t="str">
        <f>IFERROR(IF(VLOOKUP($D16,'Jan 2016'!$D$1:$Z$500,3,FALSE)=F16,"-","Wrong PO"),"new")</f>
        <v>new</v>
      </c>
      <c r="AQ16" s="32" t="str">
        <f>IF(AP16="wrong PO",(VLOOKUP($D16,'Jan 2016'!$D$1:$Z$500,3,FALSE)),"")</f>
        <v/>
      </c>
      <c r="AR16" s="29" t="str">
        <f>IFERROR(IF(VLOOKUP($D16,'Dec 2015'!$D$1:$Z$500,3,FALSE)=F16,"-","Wrong PO"),"new")</f>
        <v>new</v>
      </c>
      <c r="AS16" s="32" t="str">
        <f>IF(AR16="wrong PO",(VLOOKUP($D16,'Dec 2015'!$D$1:$Z$500,3,FALSE)),"")</f>
        <v/>
      </c>
      <c r="AT16" s="29" t="str">
        <f>IFERROR(IF(VLOOKUP($D16,'Nov 2015'!$D$1:$Z$500,3,FALSE)=F16,"-","Wrong PO"),"new")</f>
        <v>new</v>
      </c>
      <c r="AU16" s="32" t="str">
        <f>IF(AT16="wrong PO",(VLOOKUP($D16,'Nov 2015'!$D$1:$Z$500,3,FALSE)),"")</f>
        <v/>
      </c>
      <c r="AV16" s="29" t="str">
        <f>IFERROR(IF(VLOOKUP($D16,'Oct 2015'!$D$1:$Z$500,3,FALSE)=F16,"-","Wrong PO"),"new")</f>
        <v>new</v>
      </c>
      <c r="AW16" s="32" t="str">
        <f>IF(AV16="wrong PO",(VLOOKUP($D16,'Oct 2015'!$D$1:$Z$500,3,FALSE)),"")</f>
        <v/>
      </c>
      <c r="AX16" s="29" t="str">
        <f>IFERROR(IF(VLOOKUP($D16,'Sep 2015'!$D$1:$Z$500,3,FALSE)=F16,"-","Wrong PO"),"new")</f>
        <v>new</v>
      </c>
      <c r="AY16" s="32" t="str">
        <f>IF(AX16="wrong PO",(VLOOKUP($D16,'Sep 2015'!$D$1:$Z$500,3,FALSE)),"")</f>
        <v/>
      </c>
    </row>
    <row r="17" spans="1:51">
      <c r="A17" s="2" t="s">
        <v>841</v>
      </c>
      <c r="B17" s="2" t="s">
        <v>510</v>
      </c>
      <c r="C17" s="2" t="s">
        <v>76</v>
      </c>
      <c r="D17" s="2" t="s">
        <v>326</v>
      </c>
      <c r="E17" s="2" t="s">
        <v>547</v>
      </c>
      <c r="F17" s="21" t="s">
        <v>170</v>
      </c>
      <c r="G17" s="11"/>
      <c r="H17" s="3">
        <v>42388</v>
      </c>
      <c r="I17" s="2" t="s">
        <v>39</v>
      </c>
      <c r="J17" s="2" t="s">
        <v>548</v>
      </c>
      <c r="K17" s="2" t="s">
        <v>30</v>
      </c>
      <c r="L17" s="2" t="s">
        <v>31</v>
      </c>
      <c r="M17" s="2" t="s">
        <v>32</v>
      </c>
      <c r="N17" s="4">
        <v>26043</v>
      </c>
      <c r="O17" s="4">
        <v>26093</v>
      </c>
      <c r="P17" s="4">
        <v>50</v>
      </c>
      <c r="Q17" s="5">
        <v>0.85</v>
      </c>
      <c r="R17" s="4">
        <v>7487</v>
      </c>
      <c r="S17" s="4">
        <v>7742</v>
      </c>
      <c r="T17" s="4">
        <v>255</v>
      </c>
      <c r="U17" s="5">
        <v>15.25</v>
      </c>
      <c r="V17" s="5">
        <v>0</v>
      </c>
      <c r="W17" s="14">
        <v>16.100000000000001</v>
      </c>
      <c r="X17" s="14">
        <v>0</v>
      </c>
      <c r="Y17" s="14">
        <v>16.100000000000001</v>
      </c>
      <c r="Z17" s="4"/>
      <c r="AA17" s="49" t="str">
        <f>IFERROR(IFERROR(VLOOKUP($D17,'Asset Group  All Assets'!$B$1:$C$500,2,FALSE),(VLOOKUP($D17,'Missing-WSU-POs'!$B$1:$D$500,3,FALSE))),"?")</f>
        <v>P0771802</v>
      </c>
      <c r="AB17" s="31" t="str">
        <f t="shared" si="0"/>
        <v>P0771802</v>
      </c>
      <c r="AC17" s="31" t="str">
        <f t="shared" si="1"/>
        <v/>
      </c>
      <c r="AD17" s="29" t="str">
        <f>IFERROR(IF(VLOOKUP($D17,'Org July 2016 '!$D$1:$Z$500,3,FALSE)=F17,"-","Wrong PO"),"new")</f>
        <v>Wrong PO</v>
      </c>
      <c r="AE17" s="32">
        <f>IF(AD17="wrong PO",(VLOOKUP($D17,'Org July 2016 '!$D$1:$Z$500,3,FALSE)),"")</f>
        <v>0</v>
      </c>
      <c r="AF17" s="29" t="str">
        <f>IFERROR(IF(VLOOKUP($D17,'Org June 2016 '!$D$1:$Z$500,3,FALSE)=F17,"-","Wrong PO"),"new")</f>
        <v>Wrong PO</v>
      </c>
      <c r="AG17" s="32">
        <f>IF(AF17="wrong PO",(VLOOKUP($D17,'Org June 2016 '!$D$1:$Z$500,3,FALSE)),"")</f>
        <v>0</v>
      </c>
      <c r="AH17" s="29" t="str">
        <f>IFERROR(IF(VLOOKUP($D17,'May 2016'!D16:Z515,3,FALSE)=F17,"-","Wrong PO"),"new")</f>
        <v>-</v>
      </c>
      <c r="AI17" s="32" t="str">
        <f>IF(AH17="wrong PO",(VLOOKUP($D17,'May 2016'!D16:Z515,3,FALSE)),"")</f>
        <v/>
      </c>
      <c r="AJ17" s="29" t="str">
        <f>IFERROR(IF(VLOOKUP($D17,'Apr 2016'!$D$1:$Z$500,3,FALSE)=F17,"-","Wrong PO"),"new")</f>
        <v>-</v>
      </c>
      <c r="AK17" s="32" t="str">
        <f>IF(AJ17="wrong PO",(VLOOKUP($D17,'Apr 2016'!$D$1:$Z$500,3,FALSE)),"")</f>
        <v/>
      </c>
      <c r="AL17" s="32" t="str">
        <f>IFERROR(IF(VLOOKUP($D17,'Mar 2016'!$D$1:$Z$500,3,FALSE)=F17,"-","Wrong PO"),"new")</f>
        <v>-</v>
      </c>
      <c r="AM17" s="32" t="str">
        <f>IF(AJ17="wrong PO",(VLOOKUP($D17,'Mar 2016'!$D$1:$Z$500,3,FALSE)),"")</f>
        <v/>
      </c>
      <c r="AN17" s="32" t="str">
        <f>IFERROR(IF(VLOOKUP($D17,'Feb 2016'!$D$1:$Z$500,3,FALSE)=F17,"-","Wrong PO"),"new")</f>
        <v>-</v>
      </c>
      <c r="AO17" s="32" t="str">
        <f>IF(AJ17="wrong PO",(VLOOKUP($D17,'Feb 2016'!$D$1:$Z$500,3,FALSE)),"")</f>
        <v/>
      </c>
      <c r="AP17" s="29" t="str">
        <f>IFERROR(IF(VLOOKUP($D17,'Jan 2016'!$D$1:$Z$500,3,FALSE)=F17,"-","Wrong PO"),"new")</f>
        <v>-</v>
      </c>
      <c r="AQ17" s="32" t="str">
        <f>IF(AP17="wrong PO",(VLOOKUP($D17,'Jan 2016'!$D$1:$Z$500,3,FALSE)),"")</f>
        <v/>
      </c>
      <c r="AR17" s="29" t="str">
        <f>IFERROR(IF(VLOOKUP($D17,'Dec 2015'!$D$1:$Z$500,3,FALSE)=F17,"-","Wrong PO"),"new")</f>
        <v>new</v>
      </c>
      <c r="AS17" s="32" t="str">
        <f>IF(AR17="wrong PO",(VLOOKUP($D17,'Dec 2015'!$D$1:$Z$500,3,FALSE)),"")</f>
        <v/>
      </c>
      <c r="AT17" s="29" t="str">
        <f>IFERROR(IF(VLOOKUP($D17,'Nov 2015'!$D$1:$Z$500,3,FALSE)=F17,"-","Wrong PO"),"new")</f>
        <v>new</v>
      </c>
      <c r="AU17" s="32" t="str">
        <f>IF(AT17="wrong PO",(VLOOKUP($D17,'Nov 2015'!$D$1:$Z$500,3,FALSE)),"")</f>
        <v/>
      </c>
      <c r="AV17" s="29" t="str">
        <f>IFERROR(IF(VLOOKUP($D17,'Oct 2015'!$D$1:$Z$500,3,FALSE)=F17,"-","Wrong PO"),"new")</f>
        <v>new</v>
      </c>
      <c r="AW17" s="32" t="str">
        <f>IF(AV17="wrong PO",(VLOOKUP($D17,'Oct 2015'!$D$1:$Z$500,3,FALSE)),"")</f>
        <v/>
      </c>
      <c r="AX17" s="29" t="str">
        <f>IFERROR(IF(VLOOKUP($D17,'Sep 2015'!$D$1:$Z$500,3,FALSE)=F17,"-","Wrong PO"),"new")</f>
        <v>new</v>
      </c>
      <c r="AY17" s="32" t="str">
        <f>IF(AX17="wrong PO",(VLOOKUP($D17,'Sep 2015'!$D$1:$Z$500,3,FALSE)),"")</f>
        <v/>
      </c>
    </row>
    <row r="18" spans="1:51">
      <c r="A18" s="2" t="s">
        <v>841</v>
      </c>
      <c r="B18" s="2" t="s">
        <v>510</v>
      </c>
      <c r="C18" s="2" t="s">
        <v>76</v>
      </c>
      <c r="D18" s="2" t="s">
        <v>327</v>
      </c>
      <c r="E18" s="2" t="s">
        <v>547</v>
      </c>
      <c r="F18" s="21" t="s">
        <v>127</v>
      </c>
      <c r="G18" s="11"/>
      <c r="H18" s="3">
        <v>42388</v>
      </c>
      <c r="I18" s="2" t="s">
        <v>39</v>
      </c>
      <c r="J18" s="2" t="s">
        <v>548</v>
      </c>
      <c r="K18" s="2" t="s">
        <v>30</v>
      </c>
      <c r="L18" s="2" t="s">
        <v>31</v>
      </c>
      <c r="M18" s="2" t="s">
        <v>32</v>
      </c>
      <c r="N18" s="4">
        <v>41758</v>
      </c>
      <c r="O18" s="4">
        <v>56035</v>
      </c>
      <c r="P18" s="4">
        <v>14277</v>
      </c>
      <c r="Q18" s="5">
        <v>241.28</v>
      </c>
      <c r="R18" s="4">
        <v>8699</v>
      </c>
      <c r="S18" s="4">
        <v>8977</v>
      </c>
      <c r="T18" s="4">
        <v>278</v>
      </c>
      <c r="U18" s="5">
        <v>16.62</v>
      </c>
      <c r="V18" s="5">
        <v>0</v>
      </c>
      <c r="W18" s="14">
        <v>257.89999999999998</v>
      </c>
      <c r="X18" s="14">
        <v>0</v>
      </c>
      <c r="Y18" s="14">
        <v>257.89999999999998</v>
      </c>
      <c r="Z18" s="4"/>
      <c r="AA18" s="49" t="str">
        <f>IFERROR(IFERROR(VLOOKUP($D18,'Asset Group  All Assets'!$B$1:$C$500,2,FALSE),(VLOOKUP($D18,'Missing-WSU-POs'!$B$1:$D$500,3,FALSE))),"?")</f>
        <v>P0771368</v>
      </c>
      <c r="AB18" s="31" t="str">
        <f t="shared" si="0"/>
        <v>P0771368</v>
      </c>
      <c r="AC18" s="31" t="str">
        <f t="shared" si="1"/>
        <v/>
      </c>
      <c r="AD18" s="29" t="str">
        <f>IFERROR(IF(VLOOKUP($D18,'Org July 2016 '!$D$1:$Z$500,3,FALSE)=F18,"-","Wrong PO"),"new")</f>
        <v>Wrong PO</v>
      </c>
      <c r="AE18" s="32">
        <f>IF(AD18="wrong PO",(VLOOKUP($D18,'Org July 2016 '!$D$1:$Z$500,3,FALSE)),"")</f>
        <v>0</v>
      </c>
      <c r="AF18" s="29" t="str">
        <f>IFERROR(IF(VLOOKUP($D18,'Org June 2016 '!$D$1:$Z$500,3,FALSE)=F18,"-","Wrong PO"),"new")</f>
        <v>Wrong PO</v>
      </c>
      <c r="AG18" s="32">
        <f>IF(AF18="wrong PO",(VLOOKUP($D18,'Org June 2016 '!$D$1:$Z$500,3,FALSE)),"")</f>
        <v>0</v>
      </c>
      <c r="AH18" s="29" t="str">
        <f>IFERROR(IF(VLOOKUP($D18,'May 2016'!D17:Z516,3,FALSE)=F18,"-","Wrong PO"),"new")</f>
        <v>-</v>
      </c>
      <c r="AI18" s="32" t="str">
        <f>IF(AH18="wrong PO",(VLOOKUP($D18,'May 2016'!D17:Z516,3,FALSE)),"")</f>
        <v/>
      </c>
      <c r="AJ18" s="29" t="str">
        <f>IFERROR(IF(VLOOKUP($D18,'Apr 2016'!$D$1:$Z$500,3,FALSE)=F18,"-","Wrong PO"),"new")</f>
        <v>-</v>
      </c>
      <c r="AK18" s="32" t="str">
        <f>IF(AJ18="wrong PO",(VLOOKUP($D18,'Apr 2016'!$D$1:$Z$500,3,FALSE)),"")</f>
        <v/>
      </c>
      <c r="AL18" s="32" t="str">
        <f>IFERROR(IF(VLOOKUP($D18,'Mar 2016'!$D$1:$Z$500,3,FALSE)=F18,"-","Wrong PO"),"new")</f>
        <v>-</v>
      </c>
      <c r="AM18" s="32" t="str">
        <f>IF(AJ18="wrong PO",(VLOOKUP($D18,'Mar 2016'!$D$1:$Z$500,3,FALSE)),"")</f>
        <v/>
      </c>
      <c r="AN18" s="32" t="str">
        <f>IFERROR(IF(VLOOKUP($D18,'Feb 2016'!$D$1:$Z$500,3,FALSE)=F18,"-","Wrong PO"),"new")</f>
        <v>-</v>
      </c>
      <c r="AO18" s="32" t="str">
        <f>IF(AJ18="wrong PO",(VLOOKUP($D18,'Feb 2016'!$D$1:$Z$500,3,FALSE)),"")</f>
        <v/>
      </c>
      <c r="AP18" s="29" t="str">
        <f>IFERROR(IF(VLOOKUP($D18,'Jan 2016'!$D$1:$Z$500,3,FALSE)=F18,"-","Wrong PO"),"new")</f>
        <v>-</v>
      </c>
      <c r="AQ18" s="32" t="str">
        <f>IF(AP18="wrong PO",(VLOOKUP($D18,'Jan 2016'!$D$1:$Z$500,3,FALSE)),"")</f>
        <v/>
      </c>
      <c r="AR18" s="29" t="str">
        <f>IFERROR(IF(VLOOKUP($D18,'Dec 2015'!$D$1:$Z$500,3,FALSE)=F18,"-","Wrong PO"),"new")</f>
        <v>new</v>
      </c>
      <c r="AS18" s="32" t="str">
        <f>IF(AR18="wrong PO",(VLOOKUP($D18,'Dec 2015'!$D$1:$Z$500,3,FALSE)),"")</f>
        <v/>
      </c>
      <c r="AT18" s="29" t="str">
        <f>IFERROR(IF(VLOOKUP($D18,'Nov 2015'!$D$1:$Z$500,3,FALSE)=F18,"-","Wrong PO"),"new")</f>
        <v>new</v>
      </c>
      <c r="AU18" s="32" t="str">
        <f>IF(AT18="wrong PO",(VLOOKUP($D18,'Nov 2015'!$D$1:$Z$500,3,FALSE)),"")</f>
        <v/>
      </c>
      <c r="AV18" s="29" t="str">
        <f>IFERROR(IF(VLOOKUP($D18,'Oct 2015'!$D$1:$Z$500,3,FALSE)=F18,"-","Wrong PO"),"new")</f>
        <v>new</v>
      </c>
      <c r="AW18" s="32" t="str">
        <f>IF(AV18="wrong PO",(VLOOKUP($D18,'Oct 2015'!$D$1:$Z$500,3,FALSE)),"")</f>
        <v/>
      </c>
      <c r="AX18" s="29" t="str">
        <f>IFERROR(IF(VLOOKUP($D18,'Sep 2015'!$D$1:$Z$500,3,FALSE)=F18,"-","Wrong PO"),"new")</f>
        <v>new</v>
      </c>
      <c r="AY18" s="32" t="str">
        <f>IF(AX18="wrong PO",(VLOOKUP($D18,'Sep 2015'!$D$1:$Z$500,3,FALSE)),"")</f>
        <v/>
      </c>
    </row>
    <row r="19" spans="1:51">
      <c r="A19" s="2" t="s">
        <v>841</v>
      </c>
      <c r="B19" s="2" t="s">
        <v>510</v>
      </c>
      <c r="C19" s="2" t="s">
        <v>76</v>
      </c>
      <c r="D19" s="2" t="s">
        <v>328</v>
      </c>
      <c r="E19" s="2" t="s">
        <v>532</v>
      </c>
      <c r="F19" s="21" t="s">
        <v>186</v>
      </c>
      <c r="G19" s="11"/>
      <c r="H19" s="3">
        <v>42375</v>
      </c>
      <c r="I19" s="2" t="s">
        <v>39</v>
      </c>
      <c r="J19" s="2" t="s">
        <v>29</v>
      </c>
      <c r="K19" s="2" t="s">
        <v>30</v>
      </c>
      <c r="L19" s="2" t="s">
        <v>31</v>
      </c>
      <c r="M19" s="2" t="s">
        <v>32</v>
      </c>
      <c r="N19" s="4">
        <v>8448</v>
      </c>
      <c r="O19" s="4">
        <v>9257</v>
      </c>
      <c r="P19" s="4">
        <v>809</v>
      </c>
      <c r="Q19" s="14">
        <v>13.67</v>
      </c>
      <c r="R19" s="4">
        <v>12208</v>
      </c>
      <c r="S19" s="4">
        <v>14273</v>
      </c>
      <c r="T19" s="4">
        <v>2065</v>
      </c>
      <c r="U19" s="5">
        <v>123.49</v>
      </c>
      <c r="V19" s="5">
        <v>0</v>
      </c>
      <c r="W19" s="14">
        <v>137.16</v>
      </c>
      <c r="X19" s="14">
        <v>0</v>
      </c>
      <c r="Y19" s="14">
        <v>137.16</v>
      </c>
      <c r="Z19" s="4"/>
      <c r="AA19" s="49" t="str">
        <f>IFERROR(IFERROR(VLOOKUP($D19,'Asset Group  All Assets'!$B$1:$C$500,2,FALSE),(VLOOKUP($D19,'Missing-WSU-POs'!$B$1:$D$500,3,FALSE))),"?")</f>
        <v>P0770262</v>
      </c>
      <c r="AB19" s="31" t="str">
        <f t="shared" si="0"/>
        <v>P0770262</v>
      </c>
      <c r="AC19" s="31" t="str">
        <f t="shared" si="1"/>
        <v/>
      </c>
      <c r="AD19" s="29" t="str">
        <f>IFERROR(IF(VLOOKUP($D19,'Org July 2016 '!$D$1:$Z$500,3,FALSE)=F19,"-","Wrong PO"),"new")</f>
        <v>Wrong PO</v>
      </c>
      <c r="AE19" s="32">
        <f>IF(AD19="wrong PO",(VLOOKUP($D19,'Org July 2016 '!$D$1:$Z$500,3,FALSE)),"")</f>
        <v>0</v>
      </c>
      <c r="AF19" s="29" t="str">
        <f>IFERROR(IF(VLOOKUP($D19,'Org June 2016 '!$D$1:$Z$500,3,FALSE)=F19,"-","Wrong PO"),"new")</f>
        <v>Wrong PO</v>
      </c>
      <c r="AG19" s="32">
        <f>IF(AF19="wrong PO",(VLOOKUP($D19,'Org June 2016 '!$D$1:$Z$500,3,FALSE)),"")</f>
        <v>0</v>
      </c>
      <c r="AH19" s="29" t="str">
        <f>IFERROR(IF(VLOOKUP($D19,'May 2016'!D18:Z517,3,FALSE)=F19,"-","Wrong PO"),"new")</f>
        <v>-</v>
      </c>
      <c r="AI19" s="32" t="str">
        <f>IF(AH19="wrong PO",(VLOOKUP($D19,'May 2016'!D18:Z517,3,FALSE)),"")</f>
        <v/>
      </c>
      <c r="AJ19" s="29" t="str">
        <f>IFERROR(IF(VLOOKUP($D19,'Apr 2016'!$D$1:$Z$500,3,FALSE)=F19,"-","Wrong PO"),"new")</f>
        <v>-</v>
      </c>
      <c r="AK19" s="32" t="str">
        <f>IF(AJ19="wrong PO",(VLOOKUP($D19,'Apr 2016'!$D$1:$Z$500,3,FALSE)),"")</f>
        <v/>
      </c>
      <c r="AL19" s="32" t="str">
        <f>IFERROR(IF(VLOOKUP($D19,'Mar 2016'!$D$1:$Z$500,3,FALSE)=F19,"-","Wrong PO"),"new")</f>
        <v>-</v>
      </c>
      <c r="AM19" s="32" t="str">
        <f>IF(AJ19="wrong PO",(VLOOKUP($D19,'Mar 2016'!$D$1:$Z$500,3,FALSE)),"")</f>
        <v/>
      </c>
      <c r="AN19" s="32" t="str">
        <f>IFERROR(IF(VLOOKUP($D19,'Feb 2016'!$D$1:$Z$500,3,FALSE)=F19,"-","Wrong PO"),"new")</f>
        <v>-</v>
      </c>
      <c r="AO19" s="32" t="str">
        <f>IF(AJ19="wrong PO",(VLOOKUP($D19,'Feb 2016'!$D$1:$Z$500,3,FALSE)),"")</f>
        <v/>
      </c>
      <c r="AP19" s="29" t="str">
        <f>IFERROR(IF(VLOOKUP($D19,'Jan 2016'!$D$1:$Z$500,3,FALSE)=F19,"-","Wrong PO"),"new")</f>
        <v>-</v>
      </c>
      <c r="AQ19" s="32" t="str">
        <f>IF(AP19="wrong PO",(VLOOKUP($D19,'Jan 2016'!$D$1:$Z$500,3,FALSE)),"")</f>
        <v/>
      </c>
      <c r="AR19" s="29" t="str">
        <f>IFERROR(IF(VLOOKUP($D19,'Dec 2015'!$D$1:$Z$500,3,FALSE)=F19,"-","Wrong PO"),"new")</f>
        <v>new</v>
      </c>
      <c r="AS19" s="32" t="str">
        <f>IF(AR19="wrong PO",(VLOOKUP($D19,'Dec 2015'!$D$1:$Z$500,3,FALSE)),"")</f>
        <v/>
      </c>
      <c r="AT19" s="29" t="str">
        <f>IFERROR(IF(VLOOKUP($D19,'Nov 2015'!$D$1:$Z$500,3,FALSE)=F19,"-","Wrong PO"),"new")</f>
        <v>new</v>
      </c>
      <c r="AU19" s="32" t="str">
        <f>IF(AT19="wrong PO",(VLOOKUP($D19,'Nov 2015'!$D$1:$Z$500,3,FALSE)),"")</f>
        <v/>
      </c>
      <c r="AV19" s="29" t="str">
        <f>IFERROR(IF(VLOOKUP($D19,'Oct 2015'!$D$1:$Z$500,3,FALSE)=F19,"-","Wrong PO"),"new")</f>
        <v>new</v>
      </c>
      <c r="AW19" s="32" t="str">
        <f>IF(AV19="wrong PO",(VLOOKUP($D19,'Oct 2015'!$D$1:$Z$500,3,FALSE)),"")</f>
        <v/>
      </c>
      <c r="AX19" s="29" t="str">
        <f>IFERROR(IF(VLOOKUP($D19,'Sep 2015'!$D$1:$Z$500,3,FALSE)=F19,"-","Wrong PO"),"new")</f>
        <v>new</v>
      </c>
      <c r="AY19" s="32" t="str">
        <f>IF(AX19="wrong PO",(VLOOKUP($D19,'Sep 2015'!$D$1:$Z$500,3,FALSE)),"")</f>
        <v/>
      </c>
    </row>
    <row r="20" spans="1:51">
      <c r="A20" s="2" t="s">
        <v>841</v>
      </c>
      <c r="B20" s="2" t="s">
        <v>510</v>
      </c>
      <c r="C20" s="2" t="s">
        <v>76</v>
      </c>
      <c r="D20" s="2" t="s">
        <v>329</v>
      </c>
      <c r="E20" s="2" t="s">
        <v>535</v>
      </c>
      <c r="F20" s="21" t="s">
        <v>330</v>
      </c>
      <c r="G20" s="11"/>
      <c r="H20" s="3">
        <v>42376</v>
      </c>
      <c r="I20" s="2" t="s">
        <v>39</v>
      </c>
      <c r="J20" s="2" t="s">
        <v>536</v>
      </c>
      <c r="K20" s="2" t="s">
        <v>30</v>
      </c>
      <c r="L20" s="2" t="s">
        <v>31</v>
      </c>
      <c r="M20" s="2" t="s">
        <v>41</v>
      </c>
      <c r="N20" s="4">
        <v>934</v>
      </c>
      <c r="O20" s="4">
        <v>1285</v>
      </c>
      <c r="P20" s="4">
        <v>351</v>
      </c>
      <c r="Q20" s="5">
        <v>5.93</v>
      </c>
      <c r="R20" s="4">
        <v>3242</v>
      </c>
      <c r="S20" s="4">
        <v>3989</v>
      </c>
      <c r="T20" s="4">
        <v>747</v>
      </c>
      <c r="U20" s="5">
        <v>44.67</v>
      </c>
      <c r="V20" s="5">
        <v>0</v>
      </c>
      <c r="W20" s="14">
        <v>50.6</v>
      </c>
      <c r="X20" s="14">
        <v>0</v>
      </c>
      <c r="Y20" s="14">
        <v>50.6</v>
      </c>
      <c r="Z20" s="4"/>
      <c r="AA20" s="49" t="str">
        <f>IFERROR(IFERROR(VLOOKUP($D20,'Asset Group  All Assets'!$B$1:$C$500,2,FALSE),(VLOOKUP($D20,'Missing-WSU-POs'!$B$1:$D$500,3,FALSE))),"?")</f>
        <v>P0770490</v>
      </c>
      <c r="AB20" s="31" t="str">
        <f t="shared" si="0"/>
        <v>P0770490</v>
      </c>
      <c r="AC20" s="31" t="str">
        <f t="shared" si="1"/>
        <v/>
      </c>
      <c r="AD20" s="29" t="str">
        <f>IFERROR(IF(VLOOKUP($D20,'Org July 2016 '!$D$1:$Z$500,3,FALSE)=F20,"-","Wrong PO"),"new")</f>
        <v>Wrong PO</v>
      </c>
      <c r="AE20" s="32">
        <f>IF(AD20="wrong PO",(VLOOKUP($D20,'Org July 2016 '!$D$1:$Z$500,3,FALSE)),"")</f>
        <v>0</v>
      </c>
      <c r="AF20" s="29" t="str">
        <f>IFERROR(IF(VLOOKUP($D20,'Org June 2016 '!$D$1:$Z$500,3,FALSE)=F20,"-","Wrong PO"),"new")</f>
        <v>Wrong PO</v>
      </c>
      <c r="AG20" s="32">
        <f>IF(AF20="wrong PO",(VLOOKUP($D20,'Org June 2016 '!$D$1:$Z$500,3,FALSE)),"")</f>
        <v>0</v>
      </c>
      <c r="AH20" s="29" t="str">
        <f>IFERROR(IF(VLOOKUP($D20,'May 2016'!D19:Z518,3,FALSE)=F20,"-","Wrong PO"),"new")</f>
        <v>-</v>
      </c>
      <c r="AI20" s="32" t="str">
        <f>IF(AH20="wrong PO",(VLOOKUP($D20,'May 2016'!D19:Z518,3,FALSE)),"")</f>
        <v/>
      </c>
      <c r="AJ20" s="29" t="str">
        <f>IFERROR(IF(VLOOKUP($D20,'Apr 2016'!$D$1:$Z$500,3,FALSE)=F20,"-","Wrong PO"),"new")</f>
        <v>-</v>
      </c>
      <c r="AK20" s="32" t="str">
        <f>IF(AJ20="wrong PO",(VLOOKUP($D20,'Apr 2016'!$D$1:$Z$500,3,FALSE)),"")</f>
        <v/>
      </c>
      <c r="AL20" s="32" t="str">
        <f>IFERROR(IF(VLOOKUP($D20,'Mar 2016'!$D$1:$Z$500,3,FALSE)=F20,"-","Wrong PO"),"new")</f>
        <v>-</v>
      </c>
      <c r="AM20" s="32" t="str">
        <f>IF(AJ20="wrong PO",(VLOOKUP($D20,'Mar 2016'!$D$1:$Z$500,3,FALSE)),"")</f>
        <v/>
      </c>
      <c r="AN20" s="32" t="str">
        <f>IFERROR(IF(VLOOKUP($D20,'Feb 2016'!$D$1:$Z$500,3,FALSE)=F20,"-","Wrong PO"),"new")</f>
        <v>-</v>
      </c>
      <c r="AO20" s="32" t="str">
        <f>IF(AJ20="wrong PO",(VLOOKUP($D20,'Feb 2016'!$D$1:$Z$500,3,FALSE)),"")</f>
        <v/>
      </c>
      <c r="AP20" s="29" t="str">
        <f>IFERROR(IF(VLOOKUP($D20,'Jan 2016'!$D$1:$Z$500,3,FALSE)=F20,"-","Wrong PO"),"new")</f>
        <v>-</v>
      </c>
      <c r="AQ20" s="32" t="str">
        <f>IF(AP20="wrong PO",(VLOOKUP($D20,'Jan 2016'!$D$1:$Z$500,3,FALSE)),"")</f>
        <v/>
      </c>
      <c r="AR20" s="29" t="str">
        <f>IFERROR(IF(VLOOKUP($D20,'Dec 2015'!$D$1:$Z$500,3,FALSE)=F20,"-","Wrong PO"),"new")</f>
        <v>new</v>
      </c>
      <c r="AS20" s="32" t="str">
        <f>IF(AR20="wrong PO",(VLOOKUP($D20,'Dec 2015'!$D$1:$Z$500,3,FALSE)),"")</f>
        <v/>
      </c>
      <c r="AT20" s="29" t="str">
        <f>IFERROR(IF(VLOOKUP($D20,'Nov 2015'!$D$1:$Z$500,3,FALSE)=F20,"-","Wrong PO"),"new")</f>
        <v>new</v>
      </c>
      <c r="AU20" s="32" t="str">
        <f>IF(AT20="wrong PO",(VLOOKUP($D20,'Nov 2015'!$D$1:$Z$500,3,FALSE)),"")</f>
        <v/>
      </c>
      <c r="AV20" s="29" t="str">
        <f>IFERROR(IF(VLOOKUP($D20,'Oct 2015'!$D$1:$Z$500,3,FALSE)=F20,"-","Wrong PO"),"new")</f>
        <v>new</v>
      </c>
      <c r="AW20" s="32" t="str">
        <f>IF(AV20="wrong PO",(VLOOKUP($D20,'Oct 2015'!$D$1:$Z$500,3,FALSE)),"")</f>
        <v/>
      </c>
      <c r="AX20" s="29" t="str">
        <f>IFERROR(IF(VLOOKUP($D20,'Sep 2015'!$D$1:$Z$500,3,FALSE)=F20,"-","Wrong PO"),"new")</f>
        <v>new</v>
      </c>
      <c r="AY20" s="32" t="str">
        <f>IF(AX20="wrong PO",(VLOOKUP($D20,'Sep 2015'!$D$1:$Z$500,3,FALSE)),"")</f>
        <v/>
      </c>
    </row>
    <row r="21" spans="1:51">
      <c r="A21" s="2" t="s">
        <v>841</v>
      </c>
      <c r="B21" s="2" t="s">
        <v>510</v>
      </c>
      <c r="C21" s="22" t="s">
        <v>76</v>
      </c>
      <c r="D21" s="2" t="s">
        <v>331</v>
      </c>
      <c r="E21" s="2" t="s">
        <v>535</v>
      </c>
      <c r="F21" s="21" t="s">
        <v>332</v>
      </c>
      <c r="G21" s="11"/>
      <c r="H21" s="3">
        <v>42376</v>
      </c>
      <c r="I21" s="2" t="s">
        <v>39</v>
      </c>
      <c r="J21" s="2" t="s">
        <v>536</v>
      </c>
      <c r="K21" s="2" t="s">
        <v>30</v>
      </c>
      <c r="L21" s="2" t="s">
        <v>31</v>
      </c>
      <c r="M21" s="2" t="s">
        <v>41</v>
      </c>
      <c r="N21" s="4">
        <v>25478</v>
      </c>
      <c r="O21" s="4">
        <v>30292</v>
      </c>
      <c r="P21" s="4">
        <v>4814</v>
      </c>
      <c r="Q21" s="5">
        <v>81.36</v>
      </c>
      <c r="R21" s="4">
        <v>3113</v>
      </c>
      <c r="S21" s="4">
        <v>3419</v>
      </c>
      <c r="T21" s="4">
        <v>306</v>
      </c>
      <c r="U21" s="5">
        <v>18.3</v>
      </c>
      <c r="V21" s="5">
        <v>0</v>
      </c>
      <c r="W21" s="14">
        <v>99.66</v>
      </c>
      <c r="X21" s="14">
        <v>0</v>
      </c>
      <c r="Y21" s="14">
        <v>99.66</v>
      </c>
      <c r="Z21" s="4"/>
      <c r="AA21" s="49" t="str">
        <f>IFERROR(IFERROR(VLOOKUP($D21,'Asset Group  All Assets'!$B$1:$C$500,2,FALSE),(VLOOKUP($D21,'Missing-WSU-POs'!$B$1:$D$500,3,FALSE))),"?")</f>
        <v>P0770509</v>
      </c>
      <c r="AB21" s="31" t="str">
        <f t="shared" si="0"/>
        <v>P0770509</v>
      </c>
      <c r="AC21" s="31" t="str">
        <f t="shared" si="1"/>
        <v/>
      </c>
      <c r="AD21" s="29" t="str">
        <f>IFERROR(IF(VLOOKUP($D21,'Org July 2016 '!$D$1:$Z$500,3,FALSE)=F21,"-","Wrong PO"),"new")</f>
        <v>Wrong PO</v>
      </c>
      <c r="AE21" s="32">
        <f>IF(AD21="wrong PO",(VLOOKUP($D21,'Org July 2016 '!$D$1:$Z$500,3,FALSE)),"")</f>
        <v>0</v>
      </c>
      <c r="AF21" s="29" t="str">
        <f>IFERROR(IF(VLOOKUP($D21,'Org June 2016 '!$D$1:$Z$500,3,FALSE)=F21,"-","Wrong PO"),"new")</f>
        <v>Wrong PO</v>
      </c>
      <c r="AG21" s="32">
        <f>IF(AF21="wrong PO",(VLOOKUP($D21,'Org June 2016 '!$D$1:$Z$500,3,FALSE)),"")</f>
        <v>0</v>
      </c>
      <c r="AH21" s="29" t="str">
        <f>IFERROR(IF(VLOOKUP($D21,'May 2016'!D20:Z519,3,FALSE)=F21,"-","Wrong PO"),"new")</f>
        <v>-</v>
      </c>
      <c r="AI21" s="32" t="str">
        <f>IF(AH21="wrong PO",(VLOOKUP($D21,'May 2016'!D20:Z519,3,FALSE)),"")</f>
        <v/>
      </c>
      <c r="AJ21" s="29" t="str">
        <f>IFERROR(IF(VLOOKUP($D21,'Apr 2016'!$D$1:$Z$500,3,FALSE)=F21,"-","Wrong PO"),"new")</f>
        <v>-</v>
      </c>
      <c r="AK21" s="32" t="str">
        <f>IF(AJ21="wrong PO",(VLOOKUP($D21,'Apr 2016'!$D$1:$Z$500,3,FALSE)),"")</f>
        <v/>
      </c>
      <c r="AL21" s="32" t="str">
        <f>IFERROR(IF(VLOOKUP($D21,'Mar 2016'!$D$1:$Z$500,3,FALSE)=F21,"-","Wrong PO"),"new")</f>
        <v>-</v>
      </c>
      <c r="AM21" s="32" t="str">
        <f>IF(AJ21="wrong PO",(VLOOKUP($D21,'Mar 2016'!$D$1:$Z$500,3,FALSE)),"")</f>
        <v/>
      </c>
      <c r="AN21" s="32" t="str">
        <f>IFERROR(IF(VLOOKUP($D21,'Feb 2016'!$D$1:$Z$500,3,FALSE)=F21,"-","Wrong PO"),"new")</f>
        <v>-</v>
      </c>
      <c r="AO21" s="32" t="str">
        <f>IF(AJ21="wrong PO",(VLOOKUP($D21,'Feb 2016'!$D$1:$Z$500,3,FALSE)),"")</f>
        <v/>
      </c>
      <c r="AP21" s="29" t="str">
        <f>IFERROR(IF(VLOOKUP($D21,'Jan 2016'!$D$1:$Z$500,3,FALSE)=F21,"-","Wrong PO"),"new")</f>
        <v>-</v>
      </c>
      <c r="AQ21" s="32" t="str">
        <f>IF(AP21="wrong PO",(VLOOKUP($D21,'Jan 2016'!$D$1:$Z$500,3,FALSE)),"")</f>
        <v/>
      </c>
      <c r="AR21" s="29" t="str">
        <f>IFERROR(IF(VLOOKUP($D21,'Dec 2015'!$D$1:$Z$500,3,FALSE)=F21,"-","Wrong PO"),"new")</f>
        <v>new</v>
      </c>
      <c r="AS21" s="32" t="str">
        <f>IF(AR21="wrong PO",(VLOOKUP($D21,'Dec 2015'!$D$1:$Z$500,3,FALSE)),"")</f>
        <v/>
      </c>
      <c r="AT21" s="29" t="str">
        <f>IFERROR(IF(VLOOKUP($D21,'Nov 2015'!$D$1:$Z$500,3,FALSE)=F21,"-","Wrong PO"),"new")</f>
        <v>new</v>
      </c>
      <c r="AU21" s="32" t="str">
        <f>IF(AT21="wrong PO",(VLOOKUP($D21,'Nov 2015'!$D$1:$Z$500,3,FALSE)),"")</f>
        <v/>
      </c>
      <c r="AV21" s="29" t="str">
        <f>IFERROR(IF(VLOOKUP($D21,'Oct 2015'!$D$1:$Z$500,3,FALSE)=F21,"-","Wrong PO"),"new")</f>
        <v>new</v>
      </c>
      <c r="AW21" s="32" t="str">
        <f>IF(AV21="wrong PO",(VLOOKUP($D21,'Oct 2015'!$D$1:$Z$500,3,FALSE)),"")</f>
        <v/>
      </c>
      <c r="AX21" s="29" t="str">
        <f>IFERROR(IF(VLOOKUP($D21,'Sep 2015'!$D$1:$Z$500,3,FALSE)=F21,"-","Wrong PO"),"new")</f>
        <v>new</v>
      </c>
      <c r="AY21" s="32" t="str">
        <f>IF(AX21="wrong PO",(VLOOKUP($D21,'Sep 2015'!$D$1:$Z$500,3,FALSE)),"")</f>
        <v/>
      </c>
    </row>
    <row r="22" spans="1:51">
      <c r="A22" s="2" t="s">
        <v>841</v>
      </c>
      <c r="B22" s="2" t="s">
        <v>510</v>
      </c>
      <c r="C22" s="2" t="s">
        <v>76</v>
      </c>
      <c r="D22" s="2" t="s">
        <v>333</v>
      </c>
      <c r="E22" s="2" t="s">
        <v>750</v>
      </c>
      <c r="F22" s="21" t="s">
        <v>847</v>
      </c>
      <c r="G22" s="11"/>
      <c r="H22" s="3">
        <v>42444</v>
      </c>
      <c r="I22" s="2" t="s">
        <v>39</v>
      </c>
      <c r="J22" s="2" t="s">
        <v>751</v>
      </c>
      <c r="K22" s="2" t="s">
        <v>30</v>
      </c>
      <c r="L22" s="2" t="s">
        <v>31</v>
      </c>
      <c r="M22" s="2" t="s">
        <v>32</v>
      </c>
      <c r="N22" s="4">
        <v>9</v>
      </c>
      <c r="O22" s="4">
        <v>9</v>
      </c>
      <c r="P22" s="4">
        <v>0</v>
      </c>
      <c r="Q22" s="14">
        <v>0</v>
      </c>
      <c r="R22" s="4">
        <v>10</v>
      </c>
      <c r="S22" s="4">
        <v>10</v>
      </c>
      <c r="T22" s="4">
        <v>0</v>
      </c>
      <c r="U22" s="5">
        <v>0</v>
      </c>
      <c r="V22" s="5">
        <v>0</v>
      </c>
      <c r="W22" s="14">
        <v>0</v>
      </c>
      <c r="X22" s="14">
        <v>0</v>
      </c>
      <c r="Y22" s="14">
        <v>0</v>
      </c>
      <c r="Z22" s="4"/>
      <c r="AA22" s="49" t="str">
        <f>IFERROR(IFERROR(VLOOKUP($D22,'Asset Group  All Assets'!$B$1:$C$500,2,FALSE),(VLOOKUP($D22,'Missing-WSU-POs'!$B$1:$D$500,3,FALSE))),"?")</f>
        <v>Needed</v>
      </c>
      <c r="AB22" s="31" t="str">
        <f t="shared" si="0"/>
        <v xml:space="preserve"> </v>
      </c>
      <c r="AC22" s="31" t="str">
        <f t="shared" si="1"/>
        <v>Wrong PO</v>
      </c>
      <c r="AD22" s="29" t="str">
        <f>IFERROR(IF(VLOOKUP($D22,'Org July 2016 '!$D$1:$Z$500,3,FALSE)=F22,"-","Wrong PO"),"new")</f>
        <v>Wrong PO</v>
      </c>
      <c r="AE22" s="32">
        <f>IF(AD22="wrong PO",(VLOOKUP($D22,'Org July 2016 '!$D$1:$Z$500,3,FALSE)),"")</f>
        <v>0</v>
      </c>
      <c r="AF22" s="29" t="str">
        <f>IFERROR(IF(VLOOKUP($D22,'Org June 2016 '!$D$1:$Z$500,3,FALSE)=F22,"-","Wrong PO"),"new")</f>
        <v>Wrong PO</v>
      </c>
      <c r="AG22" s="32">
        <f>IF(AF22="wrong PO",(VLOOKUP($D22,'Org June 2016 '!$D$1:$Z$500,3,FALSE)),"")</f>
        <v>0</v>
      </c>
      <c r="AH22" s="29" t="str">
        <f>IFERROR(IF(VLOOKUP($D22,'May 2016'!D21:Z520,3,FALSE)=F22,"-","Wrong PO"),"new")</f>
        <v>new</v>
      </c>
      <c r="AI22" s="32" t="str">
        <f>IF(AH22="wrong PO",(VLOOKUP($D22,'May 2016'!D21:Z520,3,FALSE)),"")</f>
        <v/>
      </c>
      <c r="AJ22" s="29" t="str">
        <f>IFERROR(IF(VLOOKUP($D22,'Apr 2016'!$D$1:$Z$500,3,FALSE)=F22,"-","Wrong PO"),"new")</f>
        <v>new</v>
      </c>
      <c r="AK22" s="32" t="str">
        <f>IF(AJ22="wrong PO",(VLOOKUP($D22,'Apr 2016'!$D$1:$Z$500,3,FALSE)),"")</f>
        <v/>
      </c>
      <c r="AL22" s="32" t="str">
        <f>IFERROR(IF(VLOOKUP($D22,'Mar 2016'!$D$1:$Z$500,3,FALSE)=F22,"-","Wrong PO"),"new")</f>
        <v>Wrong PO</v>
      </c>
      <c r="AM22" s="32" t="str">
        <f>IF(AJ22="wrong PO",(VLOOKUP($D22,'Mar 2016'!$D$1:$Z$500,3,FALSE)),"")</f>
        <v/>
      </c>
      <c r="AN22" s="32" t="str">
        <f>IFERROR(IF(VLOOKUP($D22,'Feb 2016'!$D$1:$Z$500,3,FALSE)=F22,"-","Wrong PO"),"new")</f>
        <v>new</v>
      </c>
      <c r="AO22" s="32" t="str">
        <f>IF(AJ22="wrong PO",(VLOOKUP($D22,'Feb 2016'!$D$1:$Z$500,3,FALSE)),"")</f>
        <v/>
      </c>
      <c r="AP22" s="29" t="str">
        <f>IFERROR(IF(VLOOKUP($D22,'Jan 2016'!$D$1:$Z$500,3,FALSE)=F22,"-","Wrong PO"),"new")</f>
        <v>new</v>
      </c>
      <c r="AQ22" s="32" t="str">
        <f>IF(AP22="wrong PO",(VLOOKUP($D22,'Jan 2016'!$D$1:$Z$500,3,FALSE)),"")</f>
        <v/>
      </c>
      <c r="AR22" s="29" t="str">
        <f>IFERROR(IF(VLOOKUP($D22,'Dec 2015'!$D$1:$Z$500,3,FALSE)=F22,"-","Wrong PO"),"new")</f>
        <v>new</v>
      </c>
      <c r="AS22" s="32" t="str">
        <f>IF(AR22="wrong PO",(VLOOKUP($D22,'Dec 2015'!$D$1:$Z$500,3,FALSE)),"")</f>
        <v/>
      </c>
      <c r="AT22" s="29" t="str">
        <f>IFERROR(IF(VLOOKUP($D22,'Nov 2015'!$D$1:$Z$500,3,FALSE)=F22,"-","Wrong PO"),"new")</f>
        <v>new</v>
      </c>
      <c r="AU22" s="32" t="str">
        <f>IF(AT22="wrong PO",(VLOOKUP($D22,'Nov 2015'!$D$1:$Z$500,3,FALSE)),"")</f>
        <v/>
      </c>
      <c r="AV22" s="29" t="str">
        <f>IFERROR(IF(VLOOKUP($D22,'Oct 2015'!$D$1:$Z$500,3,FALSE)=F22,"-","Wrong PO"),"new")</f>
        <v>new</v>
      </c>
      <c r="AW22" s="32" t="str">
        <f>IF(AV22="wrong PO",(VLOOKUP($D22,'Oct 2015'!$D$1:$Z$500,3,FALSE)),"")</f>
        <v/>
      </c>
      <c r="AX22" s="29" t="str">
        <f>IFERROR(IF(VLOOKUP($D22,'Sep 2015'!$D$1:$Z$500,3,FALSE)=F22,"-","Wrong PO"),"new")</f>
        <v>new</v>
      </c>
      <c r="AY22" s="32" t="str">
        <f>IF(AX22="wrong PO",(VLOOKUP($D22,'Sep 2015'!$D$1:$Z$500,3,FALSE)),"")</f>
        <v/>
      </c>
    </row>
    <row r="23" spans="1:51">
      <c r="A23" s="2" t="s">
        <v>841</v>
      </c>
      <c r="B23" s="2" t="s">
        <v>510</v>
      </c>
      <c r="C23" s="2" t="s">
        <v>76</v>
      </c>
      <c r="D23" s="2" t="s">
        <v>334</v>
      </c>
      <c r="E23" s="2" t="s">
        <v>541</v>
      </c>
      <c r="F23" s="21" t="s">
        <v>135</v>
      </c>
      <c r="G23" s="11"/>
      <c r="H23" s="3">
        <v>42360</v>
      </c>
      <c r="I23" s="2" t="s">
        <v>39</v>
      </c>
      <c r="J23" s="2" t="s">
        <v>542</v>
      </c>
      <c r="K23" s="2" t="s">
        <v>30</v>
      </c>
      <c r="L23" s="2" t="s">
        <v>31</v>
      </c>
      <c r="M23" s="2" t="s">
        <v>32</v>
      </c>
      <c r="N23" s="4">
        <v>825</v>
      </c>
      <c r="O23" s="4">
        <v>839</v>
      </c>
      <c r="P23" s="4">
        <v>14</v>
      </c>
      <c r="Q23" s="14">
        <v>0.24</v>
      </c>
      <c r="R23" s="4">
        <v>1761</v>
      </c>
      <c r="S23" s="4">
        <v>1761</v>
      </c>
      <c r="T23" s="4">
        <v>0</v>
      </c>
      <c r="U23" s="5">
        <v>0</v>
      </c>
      <c r="V23" s="5">
        <v>0</v>
      </c>
      <c r="W23" s="14">
        <v>0.24</v>
      </c>
      <c r="X23" s="14">
        <v>0</v>
      </c>
      <c r="Y23" s="14">
        <v>0.24</v>
      </c>
      <c r="Z23" s="4"/>
      <c r="AA23" s="49" t="str">
        <f>IFERROR(IFERROR(VLOOKUP($D23,'Asset Group  All Assets'!$B$1:$C$500,2,FALSE),(VLOOKUP($D23,'Missing-WSU-POs'!$B$1:$D$500,3,FALSE))),"?")</f>
        <v>P0770683</v>
      </c>
      <c r="AB23" s="31" t="str">
        <f t="shared" si="0"/>
        <v>P0770683</v>
      </c>
      <c r="AC23" s="31" t="str">
        <f t="shared" si="1"/>
        <v/>
      </c>
      <c r="AD23" s="29" t="str">
        <f>IFERROR(IF(VLOOKUP($D23,'Org July 2016 '!$D$1:$Z$500,3,FALSE)=F23,"-","Wrong PO"),"new")</f>
        <v>Wrong PO</v>
      </c>
      <c r="AE23" s="32">
        <f>IF(AD23="wrong PO",(VLOOKUP($D23,'Org July 2016 '!$D$1:$Z$500,3,FALSE)),"")</f>
        <v>0</v>
      </c>
      <c r="AF23" s="29" t="str">
        <f>IFERROR(IF(VLOOKUP($D23,'Org June 2016 '!$D$1:$Z$500,3,FALSE)=F23,"-","Wrong PO"),"new")</f>
        <v>Wrong PO</v>
      </c>
      <c r="AG23" s="32">
        <f>IF(AF23="wrong PO",(VLOOKUP($D23,'Org June 2016 '!$D$1:$Z$500,3,FALSE)),"")</f>
        <v>0</v>
      </c>
      <c r="AH23" s="29" t="str">
        <f>IFERROR(IF(VLOOKUP($D23,'May 2016'!D22:Z521,3,FALSE)=F23,"-","Wrong PO"),"new")</f>
        <v>-</v>
      </c>
      <c r="AI23" s="32" t="str">
        <f>IF(AH23="wrong PO",(VLOOKUP($D23,'May 2016'!D22:Z521,3,FALSE)),"")</f>
        <v/>
      </c>
      <c r="AJ23" s="29" t="str">
        <f>IFERROR(IF(VLOOKUP($D23,'Apr 2016'!$D$1:$Z$500,3,FALSE)=F23,"-","Wrong PO"),"new")</f>
        <v>-</v>
      </c>
      <c r="AK23" s="32" t="str">
        <f>IF(AJ23="wrong PO",(VLOOKUP($D23,'Apr 2016'!$D$1:$Z$500,3,FALSE)),"")</f>
        <v/>
      </c>
      <c r="AL23" s="32" t="str">
        <f>IFERROR(IF(VLOOKUP($D23,'Mar 2016'!$D$1:$Z$500,3,FALSE)=F23,"-","Wrong PO"),"new")</f>
        <v>-</v>
      </c>
      <c r="AM23" s="32" t="str">
        <f>IF(AJ23="wrong PO",(VLOOKUP($D23,'Mar 2016'!$D$1:$Z$500,3,FALSE)),"")</f>
        <v/>
      </c>
      <c r="AN23" s="32" t="str">
        <f>IFERROR(IF(VLOOKUP($D23,'Feb 2016'!$D$1:$Z$500,3,FALSE)=F23,"-","Wrong PO"),"new")</f>
        <v>-</v>
      </c>
      <c r="AO23" s="32" t="str">
        <f>IF(AJ23="wrong PO",(VLOOKUP($D23,'Feb 2016'!$D$1:$Z$500,3,FALSE)),"")</f>
        <v/>
      </c>
      <c r="AP23" s="29" t="str">
        <f>IFERROR(IF(VLOOKUP($D23,'Jan 2016'!$D$1:$Z$500,3,FALSE)=F23,"-","Wrong PO"),"new")</f>
        <v>-</v>
      </c>
      <c r="AQ23" s="32" t="str">
        <f>IF(AP23="wrong PO",(VLOOKUP($D23,'Jan 2016'!$D$1:$Z$500,3,FALSE)),"")</f>
        <v/>
      </c>
      <c r="AR23" s="29" t="str">
        <f>IFERROR(IF(VLOOKUP($D23,'Dec 2015'!$D$1:$Z$500,3,FALSE)=F23,"-","Wrong PO"),"new")</f>
        <v>new</v>
      </c>
      <c r="AS23" s="32" t="str">
        <f>IF(AR23="wrong PO",(VLOOKUP($D23,'Dec 2015'!$D$1:$Z$500,3,FALSE)),"")</f>
        <v/>
      </c>
      <c r="AT23" s="29" t="str">
        <f>IFERROR(IF(VLOOKUP($D23,'Nov 2015'!$D$1:$Z$500,3,FALSE)=F23,"-","Wrong PO"),"new")</f>
        <v>new</v>
      </c>
      <c r="AU23" s="32" t="str">
        <f>IF(AT23="wrong PO",(VLOOKUP($D23,'Nov 2015'!$D$1:$Z$500,3,FALSE)),"")</f>
        <v/>
      </c>
      <c r="AV23" s="29" t="str">
        <f>IFERROR(IF(VLOOKUP($D23,'Oct 2015'!$D$1:$Z$500,3,FALSE)=F23,"-","Wrong PO"),"new")</f>
        <v>new</v>
      </c>
      <c r="AW23" s="32" t="str">
        <f>IF(AV23="wrong PO",(VLOOKUP($D23,'Oct 2015'!$D$1:$Z$500,3,FALSE)),"")</f>
        <v/>
      </c>
      <c r="AX23" s="29" t="str">
        <f>IFERROR(IF(VLOOKUP($D23,'Sep 2015'!$D$1:$Z$500,3,FALSE)=F23,"-","Wrong PO"),"new")</f>
        <v>new</v>
      </c>
      <c r="AY23" s="32" t="str">
        <f>IF(AX23="wrong PO",(VLOOKUP($D23,'Sep 2015'!$D$1:$Z$500,3,FALSE)),"")</f>
        <v/>
      </c>
    </row>
    <row r="24" spans="1:51">
      <c r="A24" s="2" t="s">
        <v>841</v>
      </c>
      <c r="B24" s="2" t="s">
        <v>510</v>
      </c>
      <c r="C24" s="2" t="s">
        <v>76</v>
      </c>
      <c r="D24" s="2" t="s">
        <v>335</v>
      </c>
      <c r="E24" s="2" t="s">
        <v>750</v>
      </c>
      <c r="F24" s="21"/>
      <c r="G24" s="11"/>
      <c r="H24" s="3">
        <v>42444</v>
      </c>
      <c r="I24" s="2" t="s">
        <v>39</v>
      </c>
      <c r="J24" s="2" t="s">
        <v>751</v>
      </c>
      <c r="K24" s="2" t="s">
        <v>30</v>
      </c>
      <c r="L24" s="2" t="s">
        <v>31</v>
      </c>
      <c r="M24" s="2" t="s">
        <v>32</v>
      </c>
      <c r="N24" s="4">
        <v>12</v>
      </c>
      <c r="O24" s="4">
        <v>12</v>
      </c>
      <c r="P24" s="4">
        <v>0</v>
      </c>
      <c r="Q24" s="5">
        <v>0</v>
      </c>
      <c r="R24" s="4">
        <v>13</v>
      </c>
      <c r="S24" s="4">
        <v>13</v>
      </c>
      <c r="T24" s="4">
        <v>0</v>
      </c>
      <c r="U24" s="5">
        <v>0</v>
      </c>
      <c r="V24" s="5">
        <v>0</v>
      </c>
      <c r="W24" s="14">
        <v>0</v>
      </c>
      <c r="X24" s="14">
        <v>0</v>
      </c>
      <c r="Y24" s="14">
        <v>0</v>
      </c>
      <c r="Z24" s="4"/>
      <c r="AA24" s="49" t="str">
        <f>IFERROR(IFERROR(VLOOKUP($D24,'Asset Group  All Assets'!$B$1:$C$500,2,FALSE),(VLOOKUP($D24,'Missing-WSU-POs'!$B$1:$D$500,3,FALSE))),"?")</f>
        <v>Needed</v>
      </c>
      <c r="AB24" s="31" t="str">
        <f t="shared" si="0"/>
        <v/>
      </c>
      <c r="AC24" s="31" t="str">
        <f t="shared" si="1"/>
        <v>Wrong PO</v>
      </c>
      <c r="AD24" s="29" t="str">
        <f>IFERROR(IF(VLOOKUP($D24,'Org July 2016 '!$D$1:$Z$500,3,FALSE)=F24,"-","Wrong PO"),"new")</f>
        <v>-</v>
      </c>
      <c r="AE24" s="32" t="str">
        <f>IF(AD24="wrong PO",(VLOOKUP($D24,'Org July 2016 '!$D$1:$Z$500,3,FALSE)),"")</f>
        <v/>
      </c>
      <c r="AF24" s="29" t="str">
        <f>IFERROR(IF(VLOOKUP($D24,'Org June 2016 '!$D$1:$Z$500,3,FALSE)=F24,"-","Wrong PO"),"new")</f>
        <v>-</v>
      </c>
      <c r="AG24" s="32" t="str">
        <f>IF(AF24="wrong PO",(VLOOKUP($D24,'Org June 2016 '!$D$1:$Z$500,3,FALSE)),"")</f>
        <v/>
      </c>
      <c r="AH24" s="29" t="str">
        <f>IFERROR(IF(VLOOKUP($D24,'May 2016'!D23:Z522,3,FALSE)=F24,"-","Wrong PO"),"new")</f>
        <v>new</v>
      </c>
      <c r="AI24" s="32" t="str">
        <f>IF(AH24="wrong PO",(VLOOKUP($D24,'May 2016'!D23:Z522,3,FALSE)),"")</f>
        <v/>
      </c>
      <c r="AJ24" s="29" t="str">
        <f>IFERROR(IF(VLOOKUP($D24,'Apr 2016'!$D$1:$Z$500,3,FALSE)=F24,"-","Wrong PO"),"new")</f>
        <v>new</v>
      </c>
      <c r="AK24" s="32" t="str">
        <f>IF(AJ24="wrong PO",(VLOOKUP($D24,'Apr 2016'!$D$1:$Z$500,3,FALSE)),"")</f>
        <v/>
      </c>
      <c r="AL24" s="32" t="str">
        <f>IFERROR(IF(VLOOKUP($D24,'Mar 2016'!$D$1:$Z$500,3,FALSE)=F24,"-","Wrong PO"),"new")</f>
        <v>-</v>
      </c>
      <c r="AM24" s="32" t="str">
        <f>IF(AJ24="wrong PO",(VLOOKUP($D24,'Mar 2016'!$D$1:$Z$500,3,FALSE)),"")</f>
        <v/>
      </c>
      <c r="AN24" s="32" t="str">
        <f>IFERROR(IF(VLOOKUP($D24,'Feb 2016'!$D$1:$Z$500,3,FALSE)=F24,"-","Wrong PO"),"new")</f>
        <v>new</v>
      </c>
      <c r="AO24" s="32" t="str">
        <f>IF(AJ24="wrong PO",(VLOOKUP($D24,'Feb 2016'!$D$1:$Z$500,3,FALSE)),"")</f>
        <v/>
      </c>
      <c r="AP24" s="29" t="str">
        <f>IFERROR(IF(VLOOKUP($D24,'Jan 2016'!$D$1:$Z$500,3,FALSE)=F24,"-","Wrong PO"),"new")</f>
        <v>new</v>
      </c>
      <c r="AQ24" s="32" t="str">
        <f>IF(AP24="wrong PO",(VLOOKUP($D24,'Jan 2016'!$D$1:$Z$500,3,FALSE)),"")</f>
        <v/>
      </c>
      <c r="AR24" s="29" t="str">
        <f>IFERROR(IF(VLOOKUP($D24,'Dec 2015'!$D$1:$Z$500,3,FALSE)=F24,"-","Wrong PO"),"new")</f>
        <v>new</v>
      </c>
      <c r="AS24" s="32" t="str">
        <f>IF(AR24="wrong PO",(VLOOKUP($D24,'Dec 2015'!$D$1:$Z$500,3,FALSE)),"")</f>
        <v/>
      </c>
      <c r="AT24" s="29" t="str">
        <f>IFERROR(IF(VLOOKUP($D24,'Nov 2015'!$D$1:$Z$500,3,FALSE)=F24,"-","Wrong PO"),"new")</f>
        <v>new</v>
      </c>
      <c r="AU24" s="32" t="str">
        <f>IF(AT24="wrong PO",(VLOOKUP($D24,'Nov 2015'!$D$1:$Z$500,3,FALSE)),"")</f>
        <v/>
      </c>
      <c r="AV24" s="29" t="str">
        <f>IFERROR(IF(VLOOKUP($D24,'Oct 2015'!$D$1:$Z$500,3,FALSE)=F24,"-","Wrong PO"),"new")</f>
        <v>new</v>
      </c>
      <c r="AW24" s="32" t="str">
        <f>IF(AV24="wrong PO",(VLOOKUP($D24,'Oct 2015'!$D$1:$Z$500,3,FALSE)),"")</f>
        <v/>
      </c>
      <c r="AX24" s="29" t="str">
        <f>IFERROR(IF(VLOOKUP($D24,'Sep 2015'!$D$1:$Z$500,3,FALSE)=F24,"-","Wrong PO"),"new")</f>
        <v>new</v>
      </c>
      <c r="AY24" s="32" t="str">
        <f>IF(AX24="wrong PO",(VLOOKUP($D24,'Sep 2015'!$D$1:$Z$500,3,FALSE)),"")</f>
        <v/>
      </c>
    </row>
    <row r="25" spans="1:51">
      <c r="A25" s="2" t="s">
        <v>841</v>
      </c>
      <c r="B25" s="2" t="s">
        <v>510</v>
      </c>
      <c r="C25" s="2" t="s">
        <v>76</v>
      </c>
      <c r="D25" s="2" t="s">
        <v>336</v>
      </c>
      <c r="E25" s="2" t="s">
        <v>617</v>
      </c>
      <c r="F25" s="21" t="s">
        <v>138</v>
      </c>
      <c r="G25" s="11"/>
      <c r="H25" s="3">
        <v>42450</v>
      </c>
      <c r="I25" s="2" t="s">
        <v>39</v>
      </c>
      <c r="J25" s="2" t="s">
        <v>619</v>
      </c>
      <c r="K25" s="2" t="s">
        <v>30</v>
      </c>
      <c r="L25" s="2" t="s">
        <v>31</v>
      </c>
      <c r="M25" s="2" t="s">
        <v>378</v>
      </c>
      <c r="N25" s="4">
        <v>24452</v>
      </c>
      <c r="O25" s="4">
        <v>26764</v>
      </c>
      <c r="P25" s="4">
        <v>2312</v>
      </c>
      <c r="Q25" s="5">
        <v>39.07</v>
      </c>
      <c r="R25" s="4">
        <v>4784</v>
      </c>
      <c r="S25" s="4">
        <v>7292</v>
      </c>
      <c r="T25" s="4">
        <v>2508</v>
      </c>
      <c r="U25" s="5">
        <v>149.97999999999999</v>
      </c>
      <c r="V25" s="5">
        <v>0</v>
      </c>
      <c r="W25" s="14">
        <v>189.05</v>
      </c>
      <c r="X25" s="14">
        <v>0</v>
      </c>
      <c r="Y25" s="14">
        <v>189.05</v>
      </c>
      <c r="Z25" s="4"/>
      <c r="AA25" s="49" t="str">
        <f>IFERROR(IFERROR(VLOOKUP($D25,'Asset Group  All Assets'!$B$1:$C$500,2,FALSE),(VLOOKUP($D25,'Missing-WSU-POs'!$B$1:$D$500,3,FALSE))),"?")</f>
        <v>P0768367</v>
      </c>
      <c r="AB25" s="31" t="str">
        <f t="shared" si="0"/>
        <v>P0768367</v>
      </c>
      <c r="AC25" s="31" t="str">
        <f t="shared" si="1"/>
        <v/>
      </c>
      <c r="AD25" s="29" t="str">
        <f>IFERROR(IF(VLOOKUP($D25,'Org July 2016 '!$D$1:$Z$500,3,FALSE)=F25,"-","Wrong PO"),"new")</f>
        <v>Wrong PO</v>
      </c>
      <c r="AE25" s="32">
        <f>IF(AD25="wrong PO",(VLOOKUP($D25,'Org July 2016 '!$D$1:$Z$500,3,FALSE)),"")</f>
        <v>0</v>
      </c>
      <c r="AF25" s="29" t="str">
        <f>IFERROR(IF(VLOOKUP($D25,'Org June 2016 '!$D$1:$Z$500,3,FALSE)=F25,"-","Wrong PO"),"new")</f>
        <v>Wrong PO</v>
      </c>
      <c r="AG25" s="32">
        <f>IF(AF25="wrong PO",(VLOOKUP($D25,'Org June 2016 '!$D$1:$Z$500,3,FALSE)),"")</f>
        <v>0</v>
      </c>
      <c r="AH25" s="29" t="str">
        <f>IFERROR(IF(VLOOKUP($D25,'May 2016'!D24:Z523,3,FALSE)=F25,"-","Wrong PO"),"new")</f>
        <v>-</v>
      </c>
      <c r="AI25" s="32" t="str">
        <f>IF(AH25="wrong PO",(VLOOKUP($D25,'May 2016'!D24:Z523,3,FALSE)),"")</f>
        <v/>
      </c>
      <c r="AJ25" s="29" t="str">
        <f>IFERROR(IF(VLOOKUP($D25,'Apr 2016'!$D$1:$Z$500,3,FALSE)=F25,"-","Wrong PO"),"new")</f>
        <v>-</v>
      </c>
      <c r="AK25" s="32" t="str">
        <f>IF(AJ25="wrong PO",(VLOOKUP($D25,'Apr 2016'!$D$1:$Z$500,3,FALSE)),"")</f>
        <v/>
      </c>
      <c r="AL25" s="32" t="str">
        <f>IFERROR(IF(VLOOKUP($D25,'Mar 2016'!$D$1:$Z$500,3,FALSE)=F25,"-","Wrong PO"),"new")</f>
        <v>-</v>
      </c>
      <c r="AM25" s="32" t="str">
        <f>IF(AJ25="wrong PO",(VLOOKUP($D25,'Mar 2016'!$D$1:$Z$500,3,FALSE)),"")</f>
        <v/>
      </c>
      <c r="AN25" s="32" t="str">
        <f>IFERROR(IF(VLOOKUP($D25,'Feb 2016'!$D$1:$Z$500,3,FALSE)=F25,"-","Wrong PO"),"new")</f>
        <v>new</v>
      </c>
      <c r="AO25" s="32" t="str">
        <f>IF(AJ25="wrong PO",(VLOOKUP($D25,'Feb 2016'!$D$1:$Z$500,3,FALSE)),"")</f>
        <v/>
      </c>
      <c r="AP25" s="29" t="str">
        <f>IFERROR(IF(VLOOKUP($D25,'Jan 2016'!$D$1:$Z$500,3,FALSE)=F25,"-","Wrong PO"),"new")</f>
        <v>new</v>
      </c>
      <c r="AQ25" s="32" t="str">
        <f>IF(AP25="wrong PO",(VLOOKUP($D25,'Jan 2016'!$D$1:$Z$500,3,FALSE)),"")</f>
        <v/>
      </c>
      <c r="AR25" s="29" t="str">
        <f>IFERROR(IF(VLOOKUP($D25,'Dec 2015'!$D$1:$Z$500,3,FALSE)=F25,"-","Wrong PO"),"new")</f>
        <v>new</v>
      </c>
      <c r="AS25" s="32" t="str">
        <f>IF(AR25="wrong PO",(VLOOKUP($D25,'Dec 2015'!$D$1:$Z$500,3,FALSE)),"")</f>
        <v/>
      </c>
      <c r="AT25" s="29" t="str">
        <f>IFERROR(IF(VLOOKUP($D25,'Nov 2015'!$D$1:$Z$500,3,FALSE)=F25,"-","Wrong PO"),"new")</f>
        <v>new</v>
      </c>
      <c r="AU25" s="32" t="str">
        <f>IF(AT25="wrong PO",(VLOOKUP($D25,'Nov 2015'!$D$1:$Z$500,3,FALSE)),"")</f>
        <v/>
      </c>
      <c r="AV25" s="29" t="str">
        <f>IFERROR(IF(VLOOKUP($D25,'Oct 2015'!$D$1:$Z$500,3,FALSE)=F25,"-","Wrong PO"),"new")</f>
        <v>new</v>
      </c>
      <c r="AW25" s="32" t="str">
        <f>IF(AV25="wrong PO",(VLOOKUP($D25,'Oct 2015'!$D$1:$Z$500,3,FALSE)),"")</f>
        <v/>
      </c>
      <c r="AX25" s="29" t="str">
        <f>IFERROR(IF(VLOOKUP($D25,'Sep 2015'!$D$1:$Z$500,3,FALSE)=F25,"-","Wrong PO"),"new")</f>
        <v>new</v>
      </c>
      <c r="AY25" s="32" t="str">
        <f>IF(AX25="wrong PO",(VLOOKUP($D25,'Sep 2015'!$D$1:$Z$500,3,FALSE)),"")</f>
        <v/>
      </c>
    </row>
    <row r="26" spans="1:51">
      <c r="A26" s="2" t="s">
        <v>841</v>
      </c>
      <c r="B26" s="2" t="s">
        <v>510</v>
      </c>
      <c r="C26" s="2" t="s">
        <v>76</v>
      </c>
      <c r="D26" s="2" t="s">
        <v>337</v>
      </c>
      <c r="E26" s="2" t="s">
        <v>532</v>
      </c>
      <c r="F26" s="21" t="s">
        <v>196</v>
      </c>
      <c r="G26" s="11"/>
      <c r="H26" s="3">
        <v>42404</v>
      </c>
      <c r="I26" s="2" t="s">
        <v>39</v>
      </c>
      <c r="J26" s="2" t="s">
        <v>29</v>
      </c>
      <c r="K26" s="2" t="s">
        <v>30</v>
      </c>
      <c r="L26" s="2" t="s">
        <v>31</v>
      </c>
      <c r="M26" s="2" t="s">
        <v>32</v>
      </c>
      <c r="N26" s="4">
        <v>18636</v>
      </c>
      <c r="O26" s="4">
        <v>20720</v>
      </c>
      <c r="P26" s="4">
        <v>2084</v>
      </c>
      <c r="Q26" s="5">
        <v>35.22</v>
      </c>
      <c r="R26" s="4">
        <v>15709</v>
      </c>
      <c r="S26" s="4">
        <v>16157</v>
      </c>
      <c r="T26" s="4">
        <v>448</v>
      </c>
      <c r="U26" s="5">
        <v>26.79</v>
      </c>
      <c r="V26" s="5">
        <v>0</v>
      </c>
      <c r="W26" s="14">
        <v>62.01</v>
      </c>
      <c r="X26" s="14">
        <v>0</v>
      </c>
      <c r="Y26" s="14">
        <v>62.01</v>
      </c>
      <c r="Z26" s="4"/>
      <c r="AA26" s="49" t="str">
        <f>IFERROR(IFERROR(VLOOKUP($D26,'Asset Group  All Assets'!$B$1:$C$500,2,FALSE),(VLOOKUP($D26,'Missing-WSU-POs'!$B$1:$D$500,3,FALSE))),"?")</f>
        <v>P0770671</v>
      </c>
      <c r="AB26" s="31" t="str">
        <f t="shared" si="0"/>
        <v>P0770671</v>
      </c>
      <c r="AC26" s="31" t="str">
        <f t="shared" si="1"/>
        <v/>
      </c>
      <c r="AD26" s="29" t="str">
        <f>IFERROR(IF(VLOOKUP($D26,'Org July 2016 '!$D$1:$Z$500,3,FALSE)=F26,"-","Wrong PO"),"new")</f>
        <v>Wrong PO</v>
      </c>
      <c r="AE26" s="32">
        <f>IF(AD26="wrong PO",(VLOOKUP($D26,'Org July 2016 '!$D$1:$Z$500,3,FALSE)),"")</f>
        <v>0</v>
      </c>
      <c r="AF26" s="29" t="str">
        <f>IFERROR(IF(VLOOKUP($D26,'Org June 2016 '!$D$1:$Z$500,3,FALSE)=F26,"-","Wrong PO"),"new")</f>
        <v>Wrong PO</v>
      </c>
      <c r="AG26" s="32">
        <f>IF(AF26="wrong PO",(VLOOKUP($D26,'Org June 2016 '!$D$1:$Z$500,3,FALSE)),"")</f>
        <v>0</v>
      </c>
      <c r="AH26" s="29" t="str">
        <f>IFERROR(IF(VLOOKUP($D26,'May 2016'!D25:Z524,3,FALSE)=F26,"-","Wrong PO"),"new")</f>
        <v>-</v>
      </c>
      <c r="AI26" s="32" t="str">
        <f>IF(AH26="wrong PO",(VLOOKUP($D26,'May 2016'!D25:Z524,3,FALSE)),"")</f>
        <v/>
      </c>
      <c r="AJ26" s="29" t="str">
        <f>IFERROR(IF(VLOOKUP($D26,'Apr 2016'!$D$1:$Z$500,3,FALSE)=F26,"-","Wrong PO"),"new")</f>
        <v>-</v>
      </c>
      <c r="AK26" s="32" t="str">
        <f>IF(AJ26="wrong PO",(VLOOKUP($D26,'Apr 2016'!$D$1:$Z$500,3,FALSE)),"")</f>
        <v/>
      </c>
      <c r="AL26" s="32" t="str">
        <f>IFERROR(IF(VLOOKUP($D26,'Mar 2016'!$D$1:$Z$500,3,FALSE)=F26,"-","Wrong PO"),"new")</f>
        <v>-</v>
      </c>
      <c r="AM26" s="32" t="str">
        <f>IF(AJ26="wrong PO",(VLOOKUP($D26,'Mar 2016'!$D$1:$Z$500,3,FALSE)),"")</f>
        <v/>
      </c>
      <c r="AN26" s="32" t="str">
        <f>IFERROR(IF(VLOOKUP($D26,'Feb 2016'!$D$1:$Z$500,3,FALSE)=F26,"-","Wrong PO"),"new")</f>
        <v>-</v>
      </c>
      <c r="AO26" s="32" t="str">
        <f>IF(AJ26="wrong PO",(VLOOKUP($D26,'Feb 2016'!$D$1:$Z$500,3,FALSE)),"")</f>
        <v/>
      </c>
      <c r="AP26" s="29" t="str">
        <f>IFERROR(IF(VLOOKUP($D26,'Jan 2016'!$D$1:$Z$500,3,FALSE)=F26,"-","Wrong PO"),"new")</f>
        <v>new</v>
      </c>
      <c r="AQ26" s="32" t="str">
        <f>IF(AP26="wrong PO",(VLOOKUP($D26,'Jan 2016'!$D$1:$Z$500,3,FALSE)),"")</f>
        <v/>
      </c>
      <c r="AR26" s="29" t="str">
        <f>IFERROR(IF(VLOOKUP($D26,'Dec 2015'!$D$1:$Z$500,3,FALSE)=F26,"-","Wrong PO"),"new")</f>
        <v>new</v>
      </c>
      <c r="AS26" s="32" t="str">
        <f>IF(AR26="wrong PO",(VLOOKUP($D26,'Dec 2015'!$D$1:$Z$500,3,FALSE)),"")</f>
        <v/>
      </c>
      <c r="AT26" s="29" t="str">
        <f>IFERROR(IF(VLOOKUP($D26,'Nov 2015'!$D$1:$Z$500,3,FALSE)=F26,"-","Wrong PO"),"new")</f>
        <v>new</v>
      </c>
      <c r="AU26" s="32" t="str">
        <f>IF(AT26="wrong PO",(VLOOKUP($D26,'Nov 2015'!$D$1:$Z$500,3,FALSE)),"")</f>
        <v/>
      </c>
      <c r="AV26" s="29" t="str">
        <f>IFERROR(IF(VLOOKUP($D26,'Oct 2015'!$D$1:$Z$500,3,FALSE)=F26,"-","Wrong PO"),"new")</f>
        <v>new</v>
      </c>
      <c r="AW26" s="32" t="str">
        <f>IF(AV26="wrong PO",(VLOOKUP($D26,'Oct 2015'!$D$1:$Z$500,3,FALSE)),"")</f>
        <v/>
      </c>
      <c r="AX26" s="29" t="str">
        <f>IFERROR(IF(VLOOKUP($D26,'Sep 2015'!$D$1:$Z$500,3,FALSE)=F26,"-","Wrong PO"),"new")</f>
        <v>new</v>
      </c>
      <c r="AY26" s="32" t="str">
        <f>IF(AX26="wrong PO",(VLOOKUP($D26,'Sep 2015'!$D$1:$Z$500,3,FALSE)),"")</f>
        <v/>
      </c>
    </row>
    <row r="27" spans="1:51">
      <c r="A27" s="2" t="s">
        <v>841</v>
      </c>
      <c r="B27" s="2" t="s">
        <v>510</v>
      </c>
      <c r="C27" s="2" t="s">
        <v>76</v>
      </c>
      <c r="D27" s="2" t="s">
        <v>338</v>
      </c>
      <c r="E27" s="2" t="s">
        <v>532</v>
      </c>
      <c r="F27" s="21" t="s">
        <v>131</v>
      </c>
      <c r="G27" s="11"/>
      <c r="H27" s="3">
        <v>42374</v>
      </c>
      <c r="I27" s="2" t="s">
        <v>39</v>
      </c>
      <c r="J27" s="2" t="s">
        <v>29</v>
      </c>
      <c r="K27" s="2" t="s">
        <v>30</v>
      </c>
      <c r="L27" s="2" t="s">
        <v>31</v>
      </c>
      <c r="M27" s="2" t="s">
        <v>32</v>
      </c>
      <c r="N27" s="4">
        <v>17583</v>
      </c>
      <c r="O27" s="4">
        <v>21068</v>
      </c>
      <c r="P27" s="4">
        <v>3485</v>
      </c>
      <c r="Q27" s="14">
        <v>58.9</v>
      </c>
      <c r="R27" s="4">
        <v>3395</v>
      </c>
      <c r="S27" s="4">
        <v>4027</v>
      </c>
      <c r="T27" s="4">
        <v>632</v>
      </c>
      <c r="U27" s="5">
        <v>37.79</v>
      </c>
      <c r="V27" s="5">
        <v>0</v>
      </c>
      <c r="W27" s="14">
        <v>96.69</v>
      </c>
      <c r="X27" s="14">
        <v>0</v>
      </c>
      <c r="Y27" s="14">
        <v>96.69</v>
      </c>
      <c r="Z27" s="4"/>
      <c r="AA27" s="49" t="str">
        <f>IFERROR(IFERROR(VLOOKUP($D27,'Asset Group  All Assets'!$B$1:$C$500,2,FALSE),(VLOOKUP($D27,'Missing-WSU-POs'!$B$1:$D$500,3,FALSE))),"?")</f>
        <v>P0770679</v>
      </c>
      <c r="AB27" s="31" t="str">
        <f t="shared" si="0"/>
        <v>P0770679</v>
      </c>
      <c r="AC27" s="31" t="str">
        <f t="shared" si="1"/>
        <v/>
      </c>
      <c r="AD27" s="29" t="str">
        <f>IFERROR(IF(VLOOKUP($D27,'Org July 2016 '!$D$1:$Z$500,3,FALSE)=F27,"-","Wrong PO"),"new")</f>
        <v>Wrong PO</v>
      </c>
      <c r="AE27" s="32">
        <f>IF(AD27="wrong PO",(VLOOKUP($D27,'Org July 2016 '!$D$1:$Z$500,3,FALSE)),"")</f>
        <v>0</v>
      </c>
      <c r="AF27" s="29" t="str">
        <f>IFERROR(IF(VLOOKUP($D27,'Org June 2016 '!$D$1:$Z$500,3,FALSE)=F27,"-","Wrong PO"),"new")</f>
        <v>Wrong PO</v>
      </c>
      <c r="AG27" s="32">
        <f>IF(AF27="wrong PO",(VLOOKUP($D27,'Org June 2016 '!$D$1:$Z$500,3,FALSE)),"")</f>
        <v>0</v>
      </c>
      <c r="AH27" s="29" t="str">
        <f>IFERROR(IF(VLOOKUP($D27,'May 2016'!D26:Z525,3,FALSE)=F27,"-","Wrong PO"),"new")</f>
        <v>-</v>
      </c>
      <c r="AI27" s="32" t="str">
        <f>IF(AH27="wrong PO",(VLOOKUP($D27,'May 2016'!D26:Z525,3,FALSE)),"")</f>
        <v/>
      </c>
      <c r="AJ27" s="29" t="str">
        <f>IFERROR(IF(VLOOKUP($D27,'Apr 2016'!$D$1:$Z$500,3,FALSE)=F27,"-","Wrong PO"),"new")</f>
        <v>-</v>
      </c>
      <c r="AK27" s="32" t="str">
        <f>IF(AJ27="wrong PO",(VLOOKUP($D27,'Apr 2016'!$D$1:$Z$500,3,FALSE)),"")</f>
        <v/>
      </c>
      <c r="AL27" s="32" t="str">
        <f>IFERROR(IF(VLOOKUP($D27,'Mar 2016'!$D$1:$Z$500,3,FALSE)=F27,"-","Wrong PO"),"new")</f>
        <v>-</v>
      </c>
      <c r="AM27" s="32" t="str">
        <f>IF(AJ27="wrong PO",(VLOOKUP($D27,'Mar 2016'!$D$1:$Z$500,3,FALSE)),"")</f>
        <v/>
      </c>
      <c r="AN27" s="32" t="str">
        <f>IFERROR(IF(VLOOKUP($D27,'Feb 2016'!$D$1:$Z$500,3,FALSE)=F27,"-","Wrong PO"),"new")</f>
        <v>-</v>
      </c>
      <c r="AO27" s="32" t="str">
        <f>IF(AJ27="wrong PO",(VLOOKUP($D27,'Feb 2016'!$D$1:$Z$500,3,FALSE)),"")</f>
        <v/>
      </c>
      <c r="AP27" s="29" t="str">
        <f>IFERROR(IF(VLOOKUP($D27,'Jan 2016'!$D$1:$Z$500,3,FALSE)=F27,"-","Wrong PO"),"new")</f>
        <v>-</v>
      </c>
      <c r="AQ27" s="32" t="str">
        <f>IF(AP27="wrong PO",(VLOOKUP($D27,'Jan 2016'!$D$1:$Z$500,3,FALSE)),"")</f>
        <v/>
      </c>
      <c r="AR27" s="29" t="str">
        <f>IFERROR(IF(VLOOKUP($D27,'Dec 2015'!$D$1:$Z$500,3,FALSE)=F27,"-","Wrong PO"),"new")</f>
        <v>new</v>
      </c>
      <c r="AS27" s="32" t="str">
        <f>IF(AR27="wrong PO",(VLOOKUP($D27,'Dec 2015'!$D$1:$Z$500,3,FALSE)),"")</f>
        <v/>
      </c>
      <c r="AT27" s="29" t="str">
        <f>IFERROR(IF(VLOOKUP($D27,'Nov 2015'!$D$1:$Z$500,3,FALSE)=F27,"-","Wrong PO"),"new")</f>
        <v>new</v>
      </c>
      <c r="AU27" s="32" t="str">
        <f>IF(AT27="wrong PO",(VLOOKUP($D27,'Nov 2015'!$D$1:$Z$500,3,FALSE)),"")</f>
        <v/>
      </c>
      <c r="AV27" s="29" t="str">
        <f>IFERROR(IF(VLOOKUP($D27,'Oct 2015'!$D$1:$Z$500,3,FALSE)=F27,"-","Wrong PO"),"new")</f>
        <v>new</v>
      </c>
      <c r="AW27" s="32" t="str">
        <f>IF(AV27="wrong PO",(VLOOKUP($D27,'Oct 2015'!$D$1:$Z$500,3,FALSE)),"")</f>
        <v/>
      </c>
      <c r="AX27" s="29" t="str">
        <f>IFERROR(IF(VLOOKUP($D27,'Sep 2015'!$D$1:$Z$500,3,FALSE)=F27,"-","Wrong PO"),"new")</f>
        <v>new</v>
      </c>
      <c r="AY27" s="32" t="str">
        <f>IF(AX27="wrong PO",(VLOOKUP($D27,'Sep 2015'!$D$1:$Z$500,3,FALSE)),"")</f>
        <v/>
      </c>
    </row>
    <row r="28" spans="1:51">
      <c r="A28" s="2" t="s">
        <v>841</v>
      </c>
      <c r="B28" s="2" t="s">
        <v>510</v>
      </c>
      <c r="C28" s="2" t="s">
        <v>76</v>
      </c>
      <c r="D28" s="2" t="s">
        <v>339</v>
      </c>
      <c r="E28" s="2" t="s">
        <v>610</v>
      </c>
      <c r="F28" s="21" t="s">
        <v>340</v>
      </c>
      <c r="G28" s="11"/>
      <c r="H28" s="3">
        <v>42425</v>
      </c>
      <c r="I28" s="2" t="s">
        <v>39</v>
      </c>
      <c r="J28" s="2" t="s">
        <v>612</v>
      </c>
      <c r="K28" s="2" t="s">
        <v>30</v>
      </c>
      <c r="L28" s="2" t="s">
        <v>31</v>
      </c>
      <c r="M28" s="2" t="s">
        <v>32</v>
      </c>
      <c r="N28" s="4">
        <v>19490</v>
      </c>
      <c r="O28" s="4">
        <v>24445</v>
      </c>
      <c r="P28" s="4">
        <v>4955</v>
      </c>
      <c r="Q28" s="5">
        <v>83.74</v>
      </c>
      <c r="R28" s="4">
        <v>3073</v>
      </c>
      <c r="S28" s="4">
        <v>4005</v>
      </c>
      <c r="T28" s="4">
        <v>932</v>
      </c>
      <c r="U28" s="5">
        <v>55.73</v>
      </c>
      <c r="V28" s="5">
        <v>0</v>
      </c>
      <c r="W28" s="14">
        <v>139.47</v>
      </c>
      <c r="X28" s="14">
        <v>0</v>
      </c>
      <c r="Y28" s="14">
        <v>139.47</v>
      </c>
      <c r="Z28" s="4"/>
      <c r="AA28" s="49" t="str">
        <f>IFERROR(IFERROR(VLOOKUP($D28,'Asset Group  All Assets'!$B$1:$C$500,2,FALSE),(VLOOKUP($D28,'Missing-WSU-POs'!$B$1:$D$500,3,FALSE))),"?")</f>
        <v>P0756010</v>
      </c>
      <c r="AB28" s="31" t="str">
        <f t="shared" si="0"/>
        <v>P0756010</v>
      </c>
      <c r="AC28" s="31" t="str">
        <f t="shared" si="1"/>
        <v/>
      </c>
      <c r="AD28" s="29" t="str">
        <f>IFERROR(IF(VLOOKUP($D28,'Org July 2016 '!$D$1:$Z$500,3,FALSE)=F28,"-","Wrong PO"),"new")</f>
        <v>Wrong PO</v>
      </c>
      <c r="AE28" s="32">
        <f>IF(AD28="wrong PO",(VLOOKUP($D28,'Org July 2016 '!$D$1:$Z$500,3,FALSE)),"")</f>
        <v>0</v>
      </c>
      <c r="AF28" s="29" t="str">
        <f>IFERROR(IF(VLOOKUP($D28,'Org June 2016 '!$D$1:$Z$500,3,FALSE)=F28,"-","Wrong PO"),"new")</f>
        <v>Wrong PO</v>
      </c>
      <c r="AG28" s="32">
        <f>IF(AF28="wrong PO",(VLOOKUP($D28,'Org June 2016 '!$D$1:$Z$500,3,FALSE)),"")</f>
        <v>0</v>
      </c>
      <c r="AH28" s="29" t="str">
        <f>IFERROR(IF(VLOOKUP($D28,'May 2016'!D27:Z526,3,FALSE)=F28,"-","Wrong PO"),"new")</f>
        <v>-</v>
      </c>
      <c r="AI28" s="32" t="str">
        <f>IF(AH28="wrong PO",(VLOOKUP($D28,'May 2016'!D27:Z526,3,FALSE)),"")</f>
        <v/>
      </c>
      <c r="AJ28" s="29" t="str">
        <f>IFERROR(IF(VLOOKUP($D28,'Apr 2016'!$D$1:$Z$500,3,FALSE)=F28,"-","Wrong PO"),"new")</f>
        <v>-</v>
      </c>
      <c r="AK28" s="32" t="str">
        <f>IF(AJ28="wrong PO",(VLOOKUP($D28,'Apr 2016'!$D$1:$Z$500,3,FALSE)),"")</f>
        <v/>
      </c>
      <c r="AL28" s="32" t="str">
        <f>IFERROR(IF(VLOOKUP($D28,'Mar 2016'!$D$1:$Z$500,3,FALSE)=F28,"-","Wrong PO"),"new")</f>
        <v>-</v>
      </c>
      <c r="AM28" s="32" t="str">
        <f>IF(AJ28="wrong PO",(VLOOKUP($D28,'Mar 2016'!$D$1:$Z$500,3,FALSE)),"")</f>
        <v/>
      </c>
      <c r="AN28" s="32" t="str">
        <f>IFERROR(IF(VLOOKUP($D28,'Feb 2016'!$D$1:$Z$500,3,FALSE)=F28,"-","Wrong PO"),"new")</f>
        <v>new</v>
      </c>
      <c r="AO28" s="32" t="str">
        <f>IF(AJ28="wrong PO",(VLOOKUP($D28,'Feb 2016'!$D$1:$Z$500,3,FALSE)),"")</f>
        <v/>
      </c>
      <c r="AP28" s="29" t="str">
        <f>IFERROR(IF(VLOOKUP($D28,'Jan 2016'!$D$1:$Z$500,3,FALSE)=F28,"-","Wrong PO"),"new")</f>
        <v>new</v>
      </c>
      <c r="AQ28" s="32" t="str">
        <f>IF(AP28="wrong PO",(VLOOKUP($D28,'Jan 2016'!$D$1:$Z$500,3,FALSE)),"")</f>
        <v/>
      </c>
      <c r="AR28" s="29" t="str">
        <f>IFERROR(IF(VLOOKUP($D28,'Dec 2015'!$D$1:$Z$500,3,FALSE)=F28,"-","Wrong PO"),"new")</f>
        <v>new</v>
      </c>
      <c r="AS28" s="32" t="str">
        <f>IF(AR28="wrong PO",(VLOOKUP($D28,'Dec 2015'!$D$1:$Z$500,3,FALSE)),"")</f>
        <v/>
      </c>
      <c r="AT28" s="29" t="str">
        <f>IFERROR(IF(VLOOKUP($D28,'Nov 2015'!$D$1:$Z$500,3,FALSE)=F28,"-","Wrong PO"),"new")</f>
        <v>new</v>
      </c>
      <c r="AU28" s="32" t="str">
        <f>IF(AT28="wrong PO",(VLOOKUP($D28,'Nov 2015'!$D$1:$Z$500,3,FALSE)),"")</f>
        <v/>
      </c>
      <c r="AV28" s="29" t="str">
        <f>IFERROR(IF(VLOOKUP($D28,'Oct 2015'!$D$1:$Z$500,3,FALSE)=F28,"-","Wrong PO"),"new")</f>
        <v>new</v>
      </c>
      <c r="AW28" s="32" t="str">
        <f>IF(AV28="wrong PO",(VLOOKUP($D28,'Oct 2015'!$D$1:$Z$500,3,FALSE)),"")</f>
        <v/>
      </c>
      <c r="AX28" s="29" t="str">
        <f>IFERROR(IF(VLOOKUP($D28,'Sep 2015'!$D$1:$Z$500,3,FALSE)=F28,"-","Wrong PO"),"new")</f>
        <v>new</v>
      </c>
      <c r="AY28" s="32" t="str">
        <f>IF(AX28="wrong PO",(VLOOKUP($D28,'Sep 2015'!$D$1:$Z$500,3,FALSE)),"")</f>
        <v/>
      </c>
    </row>
    <row r="29" spans="1:51">
      <c r="A29" s="2" t="s">
        <v>841</v>
      </c>
      <c r="B29" s="2" t="s">
        <v>510</v>
      </c>
      <c r="C29" s="2" t="s">
        <v>76</v>
      </c>
      <c r="D29" s="2" t="s">
        <v>341</v>
      </c>
      <c r="E29" s="2" t="s">
        <v>555</v>
      </c>
      <c r="F29" s="21" t="s">
        <v>170</v>
      </c>
      <c r="G29" s="11"/>
      <c r="H29" s="3">
        <v>42390</v>
      </c>
      <c r="I29" s="2" t="s">
        <v>39</v>
      </c>
      <c r="J29" s="2" t="s">
        <v>556</v>
      </c>
      <c r="K29" s="2" t="s">
        <v>30</v>
      </c>
      <c r="L29" s="2" t="s">
        <v>31</v>
      </c>
      <c r="M29" s="2" t="s">
        <v>32</v>
      </c>
      <c r="N29" s="4">
        <v>33225</v>
      </c>
      <c r="O29" s="4">
        <v>36585</v>
      </c>
      <c r="P29" s="4">
        <v>3360</v>
      </c>
      <c r="Q29" s="5">
        <v>56.78</v>
      </c>
      <c r="R29" s="4">
        <v>22843</v>
      </c>
      <c r="S29" s="4">
        <v>23327</v>
      </c>
      <c r="T29" s="4">
        <v>484</v>
      </c>
      <c r="U29" s="5">
        <v>28.94</v>
      </c>
      <c r="V29" s="5">
        <v>0</v>
      </c>
      <c r="W29" s="14">
        <v>85.72</v>
      </c>
      <c r="X29" s="14">
        <v>0</v>
      </c>
      <c r="Y29" s="14">
        <v>85.72</v>
      </c>
      <c r="Z29" s="4"/>
      <c r="AA29" s="49" t="str">
        <f>IFERROR(IFERROR(VLOOKUP($D29,'Asset Group  All Assets'!$B$1:$C$500,2,FALSE),(VLOOKUP($D29,'Missing-WSU-POs'!$B$1:$D$500,3,FALSE))),"?")</f>
        <v>P0771802</v>
      </c>
      <c r="AB29" s="31" t="str">
        <f t="shared" si="0"/>
        <v>P0771802</v>
      </c>
      <c r="AC29" s="31" t="str">
        <f t="shared" si="1"/>
        <v/>
      </c>
      <c r="AD29" s="29" t="str">
        <f>IFERROR(IF(VLOOKUP($D29,'Org July 2016 '!$D$1:$Z$500,3,FALSE)=F29,"-","Wrong PO"),"new")</f>
        <v>Wrong PO</v>
      </c>
      <c r="AE29" s="32">
        <f>IF(AD29="wrong PO",(VLOOKUP($D29,'Org July 2016 '!$D$1:$Z$500,3,FALSE)),"")</f>
        <v>0</v>
      </c>
      <c r="AF29" s="29" t="str">
        <f>IFERROR(IF(VLOOKUP($D29,'Org June 2016 '!$D$1:$Z$500,3,FALSE)=F29,"-","Wrong PO"),"new")</f>
        <v>Wrong PO</v>
      </c>
      <c r="AG29" s="32">
        <f>IF(AF29="wrong PO",(VLOOKUP($D29,'Org June 2016 '!$D$1:$Z$500,3,FALSE)),"")</f>
        <v>0</v>
      </c>
      <c r="AH29" s="29" t="str">
        <f>IFERROR(IF(VLOOKUP($D29,'May 2016'!D28:Z527,3,FALSE)=F29,"-","Wrong PO"),"new")</f>
        <v>-</v>
      </c>
      <c r="AI29" s="32" t="str">
        <f>IF(AH29="wrong PO",(VLOOKUP($D29,'May 2016'!D28:Z527,3,FALSE)),"")</f>
        <v/>
      </c>
      <c r="AJ29" s="29" t="str">
        <f>IFERROR(IF(VLOOKUP($D29,'Apr 2016'!$D$1:$Z$500,3,FALSE)=F29,"-","Wrong PO"),"new")</f>
        <v>-</v>
      </c>
      <c r="AK29" s="32" t="str">
        <f>IF(AJ29="wrong PO",(VLOOKUP($D29,'Apr 2016'!$D$1:$Z$500,3,FALSE)),"")</f>
        <v/>
      </c>
      <c r="AL29" s="32" t="str">
        <f>IFERROR(IF(VLOOKUP($D29,'Mar 2016'!$D$1:$Z$500,3,FALSE)=F29,"-","Wrong PO"),"new")</f>
        <v>-</v>
      </c>
      <c r="AM29" s="32" t="str">
        <f>IF(AJ29="wrong PO",(VLOOKUP($D29,'Mar 2016'!$D$1:$Z$500,3,FALSE)),"")</f>
        <v/>
      </c>
      <c r="AN29" s="32" t="str">
        <f>IFERROR(IF(VLOOKUP($D29,'Feb 2016'!$D$1:$Z$500,3,FALSE)=F29,"-","Wrong PO"),"new")</f>
        <v>-</v>
      </c>
      <c r="AO29" s="32" t="str">
        <f>IF(AJ29="wrong PO",(VLOOKUP($D29,'Feb 2016'!$D$1:$Z$500,3,FALSE)),"")</f>
        <v/>
      </c>
      <c r="AP29" s="29" t="str">
        <f>IFERROR(IF(VLOOKUP($D29,'Jan 2016'!$D$1:$Z$500,3,FALSE)=F29,"-","Wrong PO"),"new")</f>
        <v>-</v>
      </c>
      <c r="AQ29" s="32" t="str">
        <f>IF(AP29="wrong PO",(VLOOKUP($D29,'Jan 2016'!$D$1:$Z$500,3,FALSE)),"")</f>
        <v/>
      </c>
      <c r="AR29" s="29" t="str">
        <f>IFERROR(IF(VLOOKUP($D29,'Dec 2015'!$D$1:$Z$500,3,FALSE)=F29,"-","Wrong PO"),"new")</f>
        <v>new</v>
      </c>
      <c r="AS29" s="32" t="str">
        <f>IF(AR29="wrong PO",(VLOOKUP($D29,'Dec 2015'!$D$1:$Z$500,3,FALSE)),"")</f>
        <v/>
      </c>
      <c r="AT29" s="29" t="str">
        <f>IFERROR(IF(VLOOKUP($D29,'Nov 2015'!$D$1:$Z$500,3,FALSE)=F29,"-","Wrong PO"),"new")</f>
        <v>new</v>
      </c>
      <c r="AU29" s="32" t="str">
        <f>IF(AT29="wrong PO",(VLOOKUP($D29,'Nov 2015'!$D$1:$Z$500,3,FALSE)),"")</f>
        <v/>
      </c>
      <c r="AV29" s="29" t="str">
        <f>IFERROR(IF(VLOOKUP($D29,'Oct 2015'!$D$1:$Z$500,3,FALSE)=F29,"-","Wrong PO"),"new")</f>
        <v>new</v>
      </c>
      <c r="AW29" s="32" t="str">
        <f>IF(AV29="wrong PO",(VLOOKUP($D29,'Oct 2015'!$D$1:$Z$500,3,FALSE)),"")</f>
        <v/>
      </c>
      <c r="AX29" s="29" t="str">
        <f>IFERROR(IF(VLOOKUP($D29,'Sep 2015'!$D$1:$Z$500,3,FALSE)=F29,"-","Wrong PO"),"new")</f>
        <v>new</v>
      </c>
      <c r="AY29" s="32" t="str">
        <f>IF(AX29="wrong PO",(VLOOKUP($D29,'Sep 2015'!$D$1:$Z$500,3,FALSE)),"")</f>
        <v/>
      </c>
    </row>
    <row r="30" spans="1:51">
      <c r="A30" s="2" t="s">
        <v>841</v>
      </c>
      <c r="B30" s="2" t="s">
        <v>510</v>
      </c>
      <c r="C30" s="2" t="s">
        <v>76</v>
      </c>
      <c r="D30" s="2" t="s">
        <v>342</v>
      </c>
      <c r="E30" s="2" t="s">
        <v>543</v>
      </c>
      <c r="F30" s="21"/>
      <c r="G30" s="11"/>
      <c r="H30" s="3">
        <v>42382</v>
      </c>
      <c r="I30" s="2" t="s">
        <v>39</v>
      </c>
      <c r="J30" s="2" t="s">
        <v>544</v>
      </c>
      <c r="K30" s="2" t="s">
        <v>30</v>
      </c>
      <c r="L30" s="2" t="s">
        <v>31</v>
      </c>
      <c r="M30" s="2" t="s">
        <v>32</v>
      </c>
      <c r="N30" s="4">
        <v>24894</v>
      </c>
      <c r="O30" s="4">
        <v>27335</v>
      </c>
      <c r="P30" s="4">
        <v>2441</v>
      </c>
      <c r="Q30" s="5">
        <v>41.25</v>
      </c>
      <c r="R30" s="4">
        <v>15838</v>
      </c>
      <c r="S30" s="4">
        <v>17137</v>
      </c>
      <c r="T30" s="4">
        <v>1299</v>
      </c>
      <c r="U30" s="5">
        <v>77.680000000000007</v>
      </c>
      <c r="V30" s="5">
        <v>0</v>
      </c>
      <c r="W30" s="14">
        <v>118.93</v>
      </c>
      <c r="X30" s="14">
        <v>0</v>
      </c>
      <c r="Y30" s="14">
        <v>118.93</v>
      </c>
      <c r="Z30" s="4"/>
      <c r="AA30" s="49" t="str">
        <f>IFERROR(IFERROR(VLOOKUP($D30,'Asset Group  All Assets'!$B$1:$C$500,2,FALSE),(VLOOKUP($D30,'Missing-WSU-POs'!$B$1:$D$500,3,FALSE))),"?")</f>
        <v>P0771212</v>
      </c>
      <c r="AB30" s="31" t="str">
        <f t="shared" si="0"/>
        <v/>
      </c>
      <c r="AC30" s="31" t="str">
        <f t="shared" si="1"/>
        <v>Wrong PO</v>
      </c>
      <c r="AD30" s="29" t="str">
        <f>IFERROR(IF(VLOOKUP($D30,'Org July 2016 '!$D$1:$Z$500,3,FALSE)=F30,"-","Wrong PO"),"new")</f>
        <v>-</v>
      </c>
      <c r="AE30" s="32" t="str">
        <f>IF(AD30="wrong PO",(VLOOKUP($D30,'Org July 2016 '!$D$1:$Z$500,3,FALSE)),"")</f>
        <v/>
      </c>
      <c r="AF30" s="29" t="str">
        <f>IFERROR(IF(VLOOKUP($D30,'Org June 2016 '!$D$1:$Z$500,3,FALSE)=F30,"-","Wrong PO"),"new")</f>
        <v>-</v>
      </c>
      <c r="AG30" s="32" t="str">
        <f>IF(AF30="wrong PO",(VLOOKUP($D30,'Org June 2016 '!$D$1:$Z$500,3,FALSE)),"")</f>
        <v/>
      </c>
      <c r="AH30" s="29" t="str">
        <f>IFERROR(IF(VLOOKUP($D30,'May 2016'!D29:Z528,3,FALSE)=F30,"-","Wrong PO"),"new")</f>
        <v>Wrong PO</v>
      </c>
      <c r="AI30" s="32" t="str">
        <f>IF(AH30="wrong PO",(VLOOKUP($D30,'May 2016'!D29:Z528,3,FALSE)),"")</f>
        <v>P0771212</v>
      </c>
      <c r="AJ30" s="29" t="str">
        <f>IFERROR(IF(VLOOKUP($D30,'Apr 2016'!$D$1:$Z$500,3,FALSE)=F30,"-","Wrong PO"),"new")</f>
        <v>Wrong PO</v>
      </c>
      <c r="AK30" s="32" t="str">
        <f>IF(AJ30="wrong PO",(VLOOKUP($D30,'Apr 2016'!$D$1:$Z$500,3,FALSE)),"")</f>
        <v>P0771212</v>
      </c>
      <c r="AL30" s="32" t="str">
        <f>IFERROR(IF(VLOOKUP($D30,'Mar 2016'!$D$1:$Z$500,3,FALSE)=F30,"-","Wrong PO"),"new")</f>
        <v>Wrong PO</v>
      </c>
      <c r="AM30" s="32" t="str">
        <f>IF(AJ30="wrong PO",(VLOOKUP($D30,'Mar 2016'!$D$1:$Z$500,3,FALSE)),"")</f>
        <v>P0771212</v>
      </c>
      <c r="AN30" s="32" t="str">
        <f>IFERROR(IF(VLOOKUP($D30,'Feb 2016'!$D$1:$Z$500,3,FALSE)=F30,"-","Wrong PO"),"new")</f>
        <v>Wrong PO</v>
      </c>
      <c r="AO30" s="32" t="str">
        <f>IF(AJ30="wrong PO",(VLOOKUP($D30,'Feb 2016'!$D$1:$Z$500,3,FALSE)),"")</f>
        <v>P0771212</v>
      </c>
      <c r="AP30" s="29" t="str">
        <f>IFERROR(IF(VLOOKUP($D30,'Jan 2016'!$D$1:$Z$500,3,FALSE)=F30,"-","Wrong PO"),"new")</f>
        <v>Wrong PO</v>
      </c>
      <c r="AQ30" s="32" t="str">
        <f>IF(AP30="wrong PO",(VLOOKUP($D30,'Jan 2016'!$D$1:$Z$500,3,FALSE)),"")</f>
        <v>P0771212</v>
      </c>
      <c r="AR30" s="29" t="str">
        <f>IFERROR(IF(VLOOKUP($D30,'Dec 2015'!$D$1:$Z$500,3,FALSE)=F30,"-","Wrong PO"),"new")</f>
        <v>new</v>
      </c>
      <c r="AS30" s="32" t="str">
        <f>IF(AR30="wrong PO",(VLOOKUP($D30,'Dec 2015'!$D$1:$Z$500,3,FALSE)),"")</f>
        <v/>
      </c>
      <c r="AT30" s="29" t="str">
        <f>IFERROR(IF(VLOOKUP($D30,'Nov 2015'!$D$1:$Z$500,3,FALSE)=F30,"-","Wrong PO"),"new")</f>
        <v>new</v>
      </c>
      <c r="AU30" s="32" t="str">
        <f>IF(AT30="wrong PO",(VLOOKUP($D30,'Nov 2015'!$D$1:$Z$500,3,FALSE)),"")</f>
        <v/>
      </c>
      <c r="AV30" s="29" t="str">
        <f>IFERROR(IF(VLOOKUP($D30,'Oct 2015'!$D$1:$Z$500,3,FALSE)=F30,"-","Wrong PO"),"new")</f>
        <v>new</v>
      </c>
      <c r="AW30" s="32" t="str">
        <f>IF(AV30="wrong PO",(VLOOKUP($D30,'Oct 2015'!$D$1:$Z$500,3,FALSE)),"")</f>
        <v/>
      </c>
      <c r="AX30" s="29" t="str">
        <f>IFERROR(IF(VLOOKUP($D30,'Sep 2015'!$D$1:$Z$500,3,FALSE)=F30,"-","Wrong PO"),"new")</f>
        <v>new</v>
      </c>
      <c r="AY30" s="32" t="str">
        <f>IF(AX30="wrong PO",(VLOOKUP($D30,'Sep 2015'!$D$1:$Z$500,3,FALSE)),"")</f>
        <v/>
      </c>
    </row>
    <row r="31" spans="1:51">
      <c r="A31" s="2" t="s">
        <v>841</v>
      </c>
      <c r="B31" s="2" t="s">
        <v>510</v>
      </c>
      <c r="C31" s="2" t="s">
        <v>76</v>
      </c>
      <c r="D31" s="2" t="s">
        <v>344</v>
      </c>
      <c r="E31" s="2" t="s">
        <v>639</v>
      </c>
      <c r="F31" s="21" t="s">
        <v>345</v>
      </c>
      <c r="G31" s="11"/>
      <c r="H31" s="3">
        <v>42425</v>
      </c>
      <c r="I31" s="2" t="s">
        <v>39</v>
      </c>
      <c r="J31" s="2" t="s">
        <v>567</v>
      </c>
      <c r="K31" s="2" t="s">
        <v>30</v>
      </c>
      <c r="L31" s="2" t="s">
        <v>31</v>
      </c>
      <c r="M31" s="2" t="s">
        <v>41</v>
      </c>
      <c r="N31" s="4">
        <v>15168</v>
      </c>
      <c r="O31" s="4">
        <v>19456</v>
      </c>
      <c r="P31" s="4">
        <v>4288</v>
      </c>
      <c r="Q31" s="5">
        <v>72.47</v>
      </c>
      <c r="R31" s="4">
        <v>371</v>
      </c>
      <c r="S31" s="4">
        <v>672</v>
      </c>
      <c r="T31" s="4">
        <v>301</v>
      </c>
      <c r="U31" s="5">
        <v>18</v>
      </c>
      <c r="V31" s="5">
        <v>0</v>
      </c>
      <c r="W31" s="14">
        <v>90.47</v>
      </c>
      <c r="X31" s="14">
        <v>0</v>
      </c>
      <c r="Y31" s="14">
        <v>90.47</v>
      </c>
      <c r="Z31" s="4"/>
      <c r="AA31" s="49" t="str">
        <f>IFERROR(IFERROR(VLOOKUP($D31,'Asset Group  All Assets'!$B$1:$C$500,2,FALSE),(VLOOKUP($D31,'Missing-WSU-POs'!$B$1:$D$500,3,FALSE))),"?")</f>
        <v>P0771295</v>
      </c>
      <c r="AB31" s="31" t="str">
        <f t="shared" si="0"/>
        <v>P0771295</v>
      </c>
      <c r="AC31" s="31" t="str">
        <f t="shared" si="1"/>
        <v/>
      </c>
      <c r="AD31" s="29" t="str">
        <f>IFERROR(IF(VLOOKUP($D31,'Org July 2016 '!$D$1:$Z$500,3,FALSE)=F31,"-","Wrong PO"),"new")</f>
        <v>Wrong PO</v>
      </c>
      <c r="AE31" s="32">
        <f>IF(AD31="wrong PO",(VLOOKUP($D31,'Org July 2016 '!$D$1:$Z$500,3,FALSE)),"")</f>
        <v>0</v>
      </c>
      <c r="AF31" s="29" t="str">
        <f>IFERROR(IF(VLOOKUP($D31,'Org June 2016 '!$D$1:$Z$500,3,FALSE)=F31,"-","Wrong PO"),"new")</f>
        <v>Wrong PO</v>
      </c>
      <c r="AG31" s="32">
        <f>IF(AF31="wrong PO",(VLOOKUP($D31,'Org June 2016 '!$D$1:$Z$500,3,FALSE)),"")</f>
        <v>0</v>
      </c>
      <c r="AH31" s="29" t="str">
        <f>IFERROR(IF(VLOOKUP($D31,'May 2016'!D30:Z529,3,FALSE)=F31,"-","Wrong PO"),"new")</f>
        <v>-</v>
      </c>
      <c r="AI31" s="32" t="str">
        <f>IF(AH31="wrong PO",(VLOOKUP($D31,'May 2016'!D30:Z529,3,FALSE)),"")</f>
        <v/>
      </c>
      <c r="AJ31" s="29" t="str">
        <f>IFERROR(IF(VLOOKUP($D31,'Apr 2016'!$D$1:$Z$500,3,FALSE)=F31,"-","Wrong PO"),"new")</f>
        <v>-</v>
      </c>
      <c r="AK31" s="32" t="str">
        <f>IF(AJ31="wrong PO",(VLOOKUP($D31,'Apr 2016'!$D$1:$Z$500,3,FALSE)),"")</f>
        <v/>
      </c>
      <c r="AL31" s="32" t="str">
        <f>IFERROR(IF(VLOOKUP($D31,'Mar 2016'!$D$1:$Z$500,3,FALSE)=F31,"-","Wrong PO"),"new")</f>
        <v>-</v>
      </c>
      <c r="AM31" s="32" t="str">
        <f>IF(AJ31="wrong PO",(VLOOKUP($D31,'Mar 2016'!$D$1:$Z$500,3,FALSE)),"")</f>
        <v/>
      </c>
      <c r="AN31" s="32" t="str">
        <f>IFERROR(IF(VLOOKUP($D31,'Feb 2016'!$D$1:$Z$500,3,FALSE)=F31,"-","Wrong PO"),"new")</f>
        <v>new</v>
      </c>
      <c r="AO31" s="32" t="str">
        <f>IF(AJ31="wrong PO",(VLOOKUP($D31,'Feb 2016'!$D$1:$Z$500,3,FALSE)),"")</f>
        <v/>
      </c>
      <c r="AP31" s="29" t="str">
        <f>IFERROR(IF(VLOOKUP($D31,'Jan 2016'!$D$1:$Z$500,3,FALSE)=F31,"-","Wrong PO"),"new")</f>
        <v>new</v>
      </c>
      <c r="AQ31" s="32" t="str">
        <f>IF(AP31="wrong PO",(VLOOKUP($D31,'Jan 2016'!$D$1:$Z$500,3,FALSE)),"")</f>
        <v/>
      </c>
      <c r="AR31" s="29" t="str">
        <f>IFERROR(IF(VLOOKUP($D31,'Dec 2015'!$D$1:$Z$500,3,FALSE)=F31,"-","Wrong PO"),"new")</f>
        <v>new</v>
      </c>
      <c r="AS31" s="32" t="str">
        <f>IF(AR31="wrong PO",(VLOOKUP($D31,'Dec 2015'!$D$1:$Z$500,3,FALSE)),"")</f>
        <v/>
      </c>
      <c r="AT31" s="29" t="str">
        <f>IFERROR(IF(VLOOKUP($D31,'Nov 2015'!$D$1:$Z$500,3,FALSE)=F31,"-","Wrong PO"),"new")</f>
        <v>new</v>
      </c>
      <c r="AU31" s="32" t="str">
        <f>IF(AT31="wrong PO",(VLOOKUP($D31,'Nov 2015'!$D$1:$Z$500,3,FALSE)),"")</f>
        <v/>
      </c>
      <c r="AV31" s="29" t="str">
        <f>IFERROR(IF(VLOOKUP($D31,'Oct 2015'!$D$1:$Z$500,3,FALSE)=F31,"-","Wrong PO"),"new")</f>
        <v>new</v>
      </c>
      <c r="AW31" s="32" t="str">
        <f>IF(AV31="wrong PO",(VLOOKUP($D31,'Oct 2015'!$D$1:$Z$500,3,FALSE)),"")</f>
        <v/>
      </c>
      <c r="AX31" s="29" t="str">
        <f>IFERROR(IF(VLOOKUP($D31,'Sep 2015'!$D$1:$Z$500,3,FALSE)=F31,"-","Wrong PO"),"new")</f>
        <v>new</v>
      </c>
      <c r="AY31" s="32" t="str">
        <f>IF(AX31="wrong PO",(VLOOKUP($D31,'Sep 2015'!$D$1:$Z$500,3,FALSE)),"")</f>
        <v/>
      </c>
    </row>
    <row r="32" spans="1:51">
      <c r="A32" s="2" t="s">
        <v>841</v>
      </c>
      <c r="B32" s="2" t="s">
        <v>510</v>
      </c>
      <c r="C32" s="2" t="s">
        <v>76</v>
      </c>
      <c r="D32" s="2" t="s">
        <v>90</v>
      </c>
      <c r="E32" s="2" t="s">
        <v>50</v>
      </c>
      <c r="F32" s="21" t="s">
        <v>152</v>
      </c>
      <c r="G32" s="11"/>
      <c r="H32" s="3">
        <v>42215</v>
      </c>
      <c r="I32" s="2" t="s">
        <v>28</v>
      </c>
      <c r="J32" s="2" t="s">
        <v>51</v>
      </c>
      <c r="K32" s="2" t="s">
        <v>30</v>
      </c>
      <c r="L32" s="2" t="s">
        <v>31</v>
      </c>
      <c r="M32" s="2" t="s">
        <v>32</v>
      </c>
      <c r="N32" s="4">
        <v>95499</v>
      </c>
      <c r="O32" s="4">
        <v>99412</v>
      </c>
      <c r="P32" s="4">
        <v>3913</v>
      </c>
      <c r="Q32" s="5">
        <v>66.13</v>
      </c>
      <c r="R32" s="4">
        <v>24633</v>
      </c>
      <c r="S32" s="4">
        <v>25592</v>
      </c>
      <c r="T32" s="4">
        <v>959</v>
      </c>
      <c r="U32" s="5">
        <v>57.35</v>
      </c>
      <c r="V32" s="5">
        <v>0</v>
      </c>
      <c r="W32" s="14">
        <v>123.48</v>
      </c>
      <c r="X32" s="14">
        <v>0</v>
      </c>
      <c r="Y32" s="14">
        <v>123.48</v>
      </c>
      <c r="Z32" s="4"/>
      <c r="AA32" s="49" t="str">
        <f>IFERROR(IFERROR(VLOOKUP($D32,'Asset Group  All Assets'!$B$1:$C$500,2,FALSE),(VLOOKUP($D32,'Missing-WSU-POs'!$B$1:$D$500,3,FALSE))),"?")</f>
        <v>P0742695</v>
      </c>
      <c r="AB32" s="31" t="str">
        <f t="shared" ref="AB32" si="2">IF(F32="","",F32)</f>
        <v>P0742695</v>
      </c>
      <c r="AC32" s="31" t="str">
        <f>IF(AA32=AB32,"","Wrong PO")</f>
        <v/>
      </c>
      <c r="AD32" s="29" t="str">
        <f>IFERROR(IF(VLOOKUP($D32,'Org July 2016 '!$D$1:$Z$500,3,FALSE)=F32,"-","Wrong PO"),"new")</f>
        <v>Wrong PO</v>
      </c>
      <c r="AE32" s="32">
        <f>IF(AD32="wrong PO",(VLOOKUP($D32,'Org July 2016 '!$D$1:$Z$500,3,FALSE)),"")</f>
        <v>0</v>
      </c>
      <c r="AF32" s="29" t="str">
        <f>IFERROR(IF(VLOOKUP($D32,'Org June 2016 '!$D$1:$Z$500,3,FALSE)=F32,"-","Wrong PO"),"new")</f>
        <v>Wrong PO</v>
      </c>
      <c r="AG32" s="32">
        <f>IF(AF32="wrong PO",(VLOOKUP($D32,'Org June 2016 '!$D$1:$Z$500,3,FALSE)),"")</f>
        <v>0</v>
      </c>
      <c r="AH32" s="29" t="str">
        <f>IFERROR(IF(VLOOKUP($D32,'May 2016'!D31:Z530,3,FALSE)=F32,"-","Wrong PO"),"new")</f>
        <v>-</v>
      </c>
      <c r="AI32" s="32" t="str">
        <f>IF(AH32="wrong PO",(VLOOKUP($D32,'May 2016'!D31:Z530,3,FALSE)),"")</f>
        <v/>
      </c>
      <c r="AJ32" s="29" t="str">
        <f>IFERROR(IF(VLOOKUP($D32,'Apr 2016'!$D$1:$Z$500,3,FALSE)=F32,"-","Wrong PO"),"new")</f>
        <v>-</v>
      </c>
      <c r="AK32" s="32" t="str">
        <f>IF(AJ32="wrong PO",(VLOOKUP($D32,'Apr 2016'!$D$1:$Z$500,3,FALSE)),"")</f>
        <v/>
      </c>
      <c r="AL32" s="32" t="str">
        <f>IFERROR(IF(VLOOKUP($D32,'Mar 2016'!$D$1:$Z$500,3,FALSE)=F32,"-","Wrong PO"),"new")</f>
        <v>-</v>
      </c>
      <c r="AM32" s="32" t="str">
        <f>IF(AJ32="wrong PO",(VLOOKUP($D32,'Mar 2016'!$D$1:$Z$500,3,FALSE)),"")</f>
        <v/>
      </c>
      <c r="AN32" s="32" t="str">
        <f>IFERROR(IF(VLOOKUP($D32,'Feb 2016'!$D$1:$Z$500,3,FALSE)=F32,"-","Wrong PO"),"new")</f>
        <v>-</v>
      </c>
      <c r="AO32" s="32" t="str">
        <f>IF(AJ32="wrong PO",(VLOOKUP($D32,'Feb 2016'!$D$1:$Z$500,3,FALSE)),"")</f>
        <v/>
      </c>
      <c r="AP32" s="29" t="str">
        <f>IFERROR(IF(VLOOKUP($D32,'Jan 2016'!$D$1:$Z$500,3,FALSE)=F32,"-","Wrong PO"),"new")</f>
        <v>-</v>
      </c>
      <c r="AQ32" s="32" t="str">
        <f>IF(AP32="wrong PO",(VLOOKUP($D32,'Jan 2016'!$D$1:$Z$500,3,FALSE)),"")</f>
        <v/>
      </c>
      <c r="AR32" s="29" t="str">
        <f>IFERROR(IF(VLOOKUP($D32,'Dec 2015'!$D$1:$Z$500,3,FALSE)=F32,"-","Wrong PO"),"new")</f>
        <v>-</v>
      </c>
      <c r="AS32" s="32" t="str">
        <f>IF(AR32="wrong PO",(VLOOKUP($D32,'Dec 2015'!$D$1:$Z$500,3,FALSE)),"")</f>
        <v/>
      </c>
      <c r="AT32" s="29" t="str">
        <f>IFERROR(IF(VLOOKUP($D32,'Nov 2015'!$D$1:$Z$500,3,FALSE)=F32,"-","Wrong PO"),"new")</f>
        <v>-</v>
      </c>
      <c r="AU32" s="32" t="str">
        <f>IF(AT32="wrong PO",(VLOOKUP($D32,'Nov 2015'!$D$1:$Z$500,3,FALSE)),"")</f>
        <v/>
      </c>
      <c r="AV32" s="29" t="str">
        <f>IFERROR(IF(VLOOKUP($D32,'Oct 2015'!$D$1:$Z$500,3,FALSE)=F32,"-","Wrong PO"),"new")</f>
        <v>-</v>
      </c>
      <c r="AW32" s="32" t="str">
        <f>IF(AV32="wrong PO",(VLOOKUP($D32,'Oct 2015'!$D$1:$Z$500,3,FALSE)),"")</f>
        <v/>
      </c>
      <c r="AX32" s="29" t="str">
        <f>IFERROR(IF(VLOOKUP($D32,'Sep 2015'!$D$1:$Z$500,3,FALSE)=F32,"-","Wrong PO"),"new")</f>
        <v>-</v>
      </c>
      <c r="AY32" s="32" t="str">
        <f>IF(AX32="wrong PO",(VLOOKUP($D32,'Sep 2015'!$D$1:$Z$500,3,FALSE)),"")</f>
        <v/>
      </c>
    </row>
    <row r="33" spans="1:51">
      <c r="A33" s="2" t="s">
        <v>841</v>
      </c>
      <c r="B33" s="2" t="s">
        <v>510</v>
      </c>
      <c r="C33" s="2" t="s">
        <v>76</v>
      </c>
      <c r="D33" s="2" t="s">
        <v>307</v>
      </c>
      <c r="E33" s="2" t="s">
        <v>27</v>
      </c>
      <c r="F33" s="21" t="s">
        <v>308</v>
      </c>
      <c r="G33" s="11"/>
      <c r="H33" s="3">
        <v>42248</v>
      </c>
      <c r="I33" s="2" t="s">
        <v>39</v>
      </c>
      <c r="J33" s="2" t="s">
        <v>29</v>
      </c>
      <c r="K33" s="2" t="s">
        <v>30</v>
      </c>
      <c r="L33" s="2" t="s">
        <v>31</v>
      </c>
      <c r="M33" s="2" t="s">
        <v>32</v>
      </c>
      <c r="N33" s="4">
        <v>22474</v>
      </c>
      <c r="O33" s="4">
        <v>24262</v>
      </c>
      <c r="P33" s="4">
        <v>1788</v>
      </c>
      <c r="Q33" s="5">
        <v>30.22</v>
      </c>
      <c r="R33" s="4">
        <v>7109</v>
      </c>
      <c r="S33" s="4">
        <v>10240</v>
      </c>
      <c r="T33" s="4">
        <v>3131</v>
      </c>
      <c r="U33" s="5">
        <v>187.23</v>
      </c>
      <c r="V33" s="5">
        <v>0</v>
      </c>
      <c r="W33" s="14">
        <v>217.45</v>
      </c>
      <c r="X33" s="14">
        <v>0</v>
      </c>
      <c r="Y33" s="14">
        <v>217.45</v>
      </c>
      <c r="Z33" s="4"/>
      <c r="AA33" s="49" t="str">
        <f>IFERROR(IFERROR(VLOOKUP($D33,'Asset Group  All Assets'!$B$1:$C$500,2,FALSE),(VLOOKUP($D33,'Missing-WSU-POs'!$B$1:$D$500,3,FALSE))),"?")</f>
        <v>P0766749</v>
      </c>
      <c r="AB33" s="31" t="str">
        <f t="shared" ref="AB33:AB96" si="3">IF(F33="","",F33)</f>
        <v>P0766749</v>
      </c>
      <c r="AC33" s="31" t="str">
        <f t="shared" ref="AC33:AC96" si="4">IF(AA33=AB33,"","Wrong PO")</f>
        <v/>
      </c>
      <c r="AD33" s="29" t="str">
        <f>IFERROR(IF(VLOOKUP($D33,'Org July 2016 '!$D$1:$Z$500,3,FALSE)=F33,"-","Wrong PO"),"new")</f>
        <v>Wrong PO</v>
      </c>
      <c r="AE33" s="32">
        <f>IF(AD33="wrong PO",(VLOOKUP($D33,'Org July 2016 '!$D$1:$Z$500,3,FALSE)),"")</f>
        <v>0</v>
      </c>
      <c r="AF33" s="29" t="str">
        <f>IFERROR(IF(VLOOKUP($D33,'Org June 2016 '!$D$1:$Z$500,3,FALSE)=F33,"-","Wrong PO"),"new")</f>
        <v>Wrong PO</v>
      </c>
      <c r="AG33" s="32">
        <f>IF(AF33="wrong PO",(VLOOKUP($D33,'Org June 2016 '!$D$1:$Z$500,3,FALSE)),"")</f>
        <v>0</v>
      </c>
      <c r="AH33" s="29" t="str">
        <f>IFERROR(IF(VLOOKUP($D33,'May 2016'!D32:Z531,3,FALSE)=F33,"-","Wrong PO"),"new")</f>
        <v>-</v>
      </c>
      <c r="AI33" s="32" t="str">
        <f>IF(AH33="wrong PO",(VLOOKUP($D33,'May 2016'!D32:Z531,3,FALSE)),"")</f>
        <v/>
      </c>
      <c r="AJ33" s="29" t="str">
        <f>IFERROR(IF(VLOOKUP($D33,'Apr 2016'!$D$1:$Z$500,3,FALSE)=F33,"-","Wrong PO"),"new")</f>
        <v>-</v>
      </c>
      <c r="AK33" s="32" t="str">
        <f>IF(AJ33="wrong PO",(VLOOKUP($D33,'Apr 2016'!$D$1:$Z$500,3,FALSE)),"")</f>
        <v/>
      </c>
      <c r="AL33" s="32" t="str">
        <f>IFERROR(IF(VLOOKUP($D33,'Mar 2016'!$D$1:$Z$500,3,FALSE)=F33,"-","Wrong PO"),"new")</f>
        <v>-</v>
      </c>
      <c r="AM33" s="32" t="str">
        <f>IF(AJ33="wrong PO",(VLOOKUP($D33,'Mar 2016'!$D$1:$Z$500,3,FALSE)),"")</f>
        <v/>
      </c>
      <c r="AN33" s="32" t="str">
        <f>IFERROR(IF(VLOOKUP($D33,'Feb 2016'!$D$1:$Z$500,3,FALSE)=F33,"-","Wrong PO"),"new")</f>
        <v>-</v>
      </c>
      <c r="AO33" s="32" t="str">
        <f>IF(AJ33="wrong PO",(VLOOKUP($D33,'Feb 2016'!$D$1:$Z$500,3,FALSE)),"")</f>
        <v/>
      </c>
      <c r="AP33" s="29" t="str">
        <f>IFERROR(IF(VLOOKUP($D33,'Jan 2016'!$D$1:$Z$500,3,FALSE)=F33,"-","Wrong PO"),"new")</f>
        <v>-</v>
      </c>
      <c r="AQ33" s="32" t="str">
        <f>IF(AP33="wrong PO",(VLOOKUP($D33,'Jan 2016'!$D$1:$Z$500,3,FALSE)),"")</f>
        <v/>
      </c>
      <c r="AR33" s="29" t="str">
        <f>IFERROR(IF(VLOOKUP($D33,'Dec 2015'!$D$1:$Z$500,3,FALSE)=F33,"-","Wrong PO"),"new")</f>
        <v>-</v>
      </c>
      <c r="AS33" s="32" t="str">
        <f>IF(AR33="wrong PO",(VLOOKUP($D33,'Dec 2015'!$D$1:$Z$500,3,FALSE)),"")</f>
        <v/>
      </c>
      <c r="AT33" s="29" t="str">
        <f>IFERROR(IF(VLOOKUP($D33,'Nov 2015'!$D$1:$Z$500,3,FALSE)=F33,"-","Wrong PO"),"new")</f>
        <v>-</v>
      </c>
      <c r="AU33" s="32" t="str">
        <f>IF(AT33="wrong PO",(VLOOKUP($D33,'Nov 2015'!$D$1:$Z$500,3,FALSE)),"")</f>
        <v/>
      </c>
      <c r="AV33" s="29" t="str">
        <f>IFERROR(IF(VLOOKUP($D33,'Oct 2015'!$D$1:$Z$500,3,FALSE)=F33,"-","Wrong PO"),"new")</f>
        <v>-</v>
      </c>
      <c r="AW33" s="32" t="str">
        <f>IF(AV33="wrong PO",(VLOOKUP($D33,'Oct 2015'!$D$1:$Z$500,3,FALSE)),"")</f>
        <v/>
      </c>
      <c r="AX33" s="29" t="str">
        <f>IFERROR(IF(VLOOKUP($D33,'Sep 2015'!$D$1:$Z$500,3,FALSE)=F33,"-","Wrong PO"),"new")</f>
        <v>new</v>
      </c>
      <c r="AY33" s="32" t="str">
        <f>IF(AX33="wrong PO",(VLOOKUP($D33,'Sep 2015'!$D$1:$Z$500,3,FALSE)),"")</f>
        <v/>
      </c>
    </row>
    <row r="34" spans="1:51">
      <c r="A34" s="2" t="s">
        <v>841</v>
      </c>
      <c r="B34" s="2" t="s">
        <v>510</v>
      </c>
      <c r="C34" s="2" t="s">
        <v>76</v>
      </c>
      <c r="D34" s="2" t="s">
        <v>309</v>
      </c>
      <c r="E34" s="2" t="s">
        <v>482</v>
      </c>
      <c r="F34" s="21" t="s">
        <v>105</v>
      </c>
      <c r="G34" s="11"/>
      <c r="H34" s="3">
        <v>42256</v>
      </c>
      <c r="I34" s="2" t="s">
        <v>39</v>
      </c>
      <c r="J34" s="2" t="s">
        <v>434</v>
      </c>
      <c r="K34" s="2" t="s">
        <v>30</v>
      </c>
      <c r="L34" s="2" t="s">
        <v>31</v>
      </c>
      <c r="M34" s="2" t="s">
        <v>41</v>
      </c>
      <c r="N34" s="4">
        <v>131771</v>
      </c>
      <c r="O34" s="4">
        <v>138209</v>
      </c>
      <c r="P34" s="4">
        <v>6438</v>
      </c>
      <c r="Q34" s="14">
        <v>108.8</v>
      </c>
      <c r="R34" s="4">
        <v>28513</v>
      </c>
      <c r="S34" s="4">
        <v>30807</v>
      </c>
      <c r="T34" s="4">
        <v>2294</v>
      </c>
      <c r="U34" s="5">
        <v>137.18</v>
      </c>
      <c r="V34" s="5">
        <v>0</v>
      </c>
      <c r="W34" s="14">
        <v>245.98</v>
      </c>
      <c r="X34" s="14">
        <v>0</v>
      </c>
      <c r="Y34" s="14">
        <v>245.98</v>
      </c>
      <c r="Z34" s="4"/>
      <c r="AA34" s="49" t="str">
        <f>IFERROR(IFERROR(VLOOKUP($D34,'Asset Group  All Assets'!$B$1:$C$500,2,FALSE),(VLOOKUP($D34,'Missing-WSU-POs'!$B$1:$D$500,3,FALSE))),"?")</f>
        <v>P0772275</v>
      </c>
      <c r="AB34" s="31" t="str">
        <f t="shared" si="3"/>
        <v>P0772275</v>
      </c>
      <c r="AC34" s="31" t="str">
        <f t="shared" si="4"/>
        <v/>
      </c>
      <c r="AD34" s="29" t="str">
        <f>IFERROR(IF(VLOOKUP($D34,'Org July 2016 '!$D$1:$Z$500,3,FALSE)=F34,"-","Wrong PO"),"new")</f>
        <v>Wrong PO</v>
      </c>
      <c r="AE34" s="32">
        <f>IF(AD34="wrong PO",(VLOOKUP($D34,'Org July 2016 '!$D$1:$Z$500,3,FALSE)),"")</f>
        <v>0</v>
      </c>
      <c r="AF34" s="29" t="str">
        <f>IFERROR(IF(VLOOKUP($D34,'Org June 2016 '!$D$1:$Z$500,3,FALSE)=F34,"-","Wrong PO"),"new")</f>
        <v>Wrong PO</v>
      </c>
      <c r="AG34" s="32">
        <f>IF(AF34="wrong PO",(VLOOKUP($D34,'Org June 2016 '!$D$1:$Z$500,3,FALSE)),"")</f>
        <v>0</v>
      </c>
      <c r="AH34" s="29" t="str">
        <f>IFERROR(IF(VLOOKUP($D34,'May 2016'!D33:Z532,3,FALSE)=F34,"-","Wrong PO"),"new")</f>
        <v>-</v>
      </c>
      <c r="AI34" s="32" t="str">
        <f>IF(AH34="wrong PO",(VLOOKUP($D34,'May 2016'!D33:Z532,3,FALSE)),"")</f>
        <v/>
      </c>
      <c r="AJ34" s="29" t="str">
        <f>IFERROR(IF(VLOOKUP($D34,'Apr 2016'!$D$1:$Z$500,3,FALSE)=F34,"-","Wrong PO"),"new")</f>
        <v>-</v>
      </c>
      <c r="AK34" s="32" t="str">
        <f>IF(AJ34="wrong PO",(VLOOKUP($D34,'Apr 2016'!$D$1:$Z$500,3,FALSE)),"")</f>
        <v/>
      </c>
      <c r="AL34" s="32" t="str">
        <f>IFERROR(IF(VLOOKUP($D34,'Mar 2016'!$D$1:$Z$500,3,FALSE)=F34,"-","Wrong PO"),"new")</f>
        <v>-</v>
      </c>
      <c r="AM34" s="32" t="str">
        <f>IF(AJ34="wrong PO",(VLOOKUP($D34,'Mar 2016'!$D$1:$Z$500,3,FALSE)),"")</f>
        <v/>
      </c>
      <c r="AN34" s="32" t="str">
        <f>IFERROR(IF(VLOOKUP($D34,'Feb 2016'!$D$1:$Z$500,3,FALSE)=F34,"-","Wrong PO"),"new")</f>
        <v>-</v>
      </c>
      <c r="AO34" s="32" t="str">
        <f>IF(AJ34="wrong PO",(VLOOKUP($D34,'Feb 2016'!$D$1:$Z$500,3,FALSE)),"")</f>
        <v/>
      </c>
      <c r="AP34" s="29" t="str">
        <f>IFERROR(IF(VLOOKUP($D34,'Jan 2016'!$D$1:$Z$500,3,FALSE)=F34,"-","Wrong PO"),"new")</f>
        <v>-</v>
      </c>
      <c r="AQ34" s="32" t="str">
        <f>IF(AP34="wrong PO",(VLOOKUP($D34,'Jan 2016'!$D$1:$Z$500,3,FALSE)),"")</f>
        <v/>
      </c>
      <c r="AR34" s="29" t="str">
        <f>IFERROR(IF(VLOOKUP($D34,'Dec 2015'!$D$1:$Z$500,3,FALSE)=F34,"-","Wrong PO"),"new")</f>
        <v>-</v>
      </c>
      <c r="AS34" s="32" t="str">
        <f>IF(AR34="wrong PO",(VLOOKUP($D34,'Dec 2015'!$D$1:$Z$500,3,FALSE)),"")</f>
        <v/>
      </c>
      <c r="AT34" s="29" t="str">
        <f>IFERROR(IF(VLOOKUP($D34,'Nov 2015'!$D$1:$Z$500,3,FALSE)=F34,"-","Wrong PO"),"new")</f>
        <v>-</v>
      </c>
      <c r="AU34" s="32" t="str">
        <f>IF(AT34="wrong PO",(VLOOKUP($D34,'Nov 2015'!$D$1:$Z$500,3,FALSE)),"")</f>
        <v/>
      </c>
      <c r="AV34" s="29" t="str">
        <f>IFERROR(IF(VLOOKUP($D34,'Oct 2015'!$D$1:$Z$500,3,FALSE)=F34,"-","Wrong PO"),"new")</f>
        <v>new</v>
      </c>
      <c r="AW34" s="32" t="str">
        <f>IF(AV34="wrong PO",(VLOOKUP($D34,'Oct 2015'!$D$1:$Z$500,3,FALSE)),"")</f>
        <v/>
      </c>
      <c r="AX34" s="29" t="str">
        <f>IFERROR(IF(VLOOKUP($D34,'Sep 2015'!$D$1:$Z$500,3,FALSE)=F34,"-","Wrong PO"),"new")</f>
        <v>new</v>
      </c>
      <c r="AY34" s="32" t="str">
        <f>IF(AX34="wrong PO",(VLOOKUP($D34,'Sep 2015'!$D$1:$Z$500,3,FALSE)),"")</f>
        <v/>
      </c>
    </row>
    <row r="35" spans="1:51">
      <c r="A35" s="2" t="s">
        <v>841</v>
      </c>
      <c r="B35" s="2" t="s">
        <v>510</v>
      </c>
      <c r="C35" s="2" t="s">
        <v>76</v>
      </c>
      <c r="D35" s="2" t="s">
        <v>310</v>
      </c>
      <c r="E35" s="2" t="s">
        <v>27</v>
      </c>
      <c r="F35" s="21" t="s">
        <v>105</v>
      </c>
      <c r="G35" s="11"/>
      <c r="H35" s="3">
        <v>42255</v>
      </c>
      <c r="I35" s="2" t="s">
        <v>39</v>
      </c>
      <c r="J35" s="2" t="s">
        <v>29</v>
      </c>
      <c r="K35" s="2" t="s">
        <v>30</v>
      </c>
      <c r="L35" s="2" t="s">
        <v>31</v>
      </c>
      <c r="M35" s="2" t="s">
        <v>32</v>
      </c>
      <c r="N35" s="4">
        <v>92196</v>
      </c>
      <c r="O35" s="4">
        <v>99488</v>
      </c>
      <c r="P35" s="4">
        <v>7292</v>
      </c>
      <c r="Q35" s="5">
        <v>123.23</v>
      </c>
      <c r="R35" s="4">
        <v>17666</v>
      </c>
      <c r="S35" s="4">
        <v>19491</v>
      </c>
      <c r="T35" s="4">
        <v>1825</v>
      </c>
      <c r="U35" s="5">
        <v>109.14</v>
      </c>
      <c r="V35" s="5">
        <v>0</v>
      </c>
      <c r="W35" s="14">
        <v>232.37</v>
      </c>
      <c r="X35" s="14">
        <v>0</v>
      </c>
      <c r="Y35" s="14">
        <v>232.37</v>
      </c>
      <c r="Z35" s="4"/>
      <c r="AA35" s="49" t="str">
        <f>IFERROR(IFERROR(VLOOKUP($D35,'Asset Group  All Assets'!$B$1:$C$500,2,FALSE),(VLOOKUP($D35,'Missing-WSU-POs'!$B$1:$D$500,3,FALSE))),"?")</f>
        <v>P0772275</v>
      </c>
      <c r="AB35" s="31" t="str">
        <f t="shared" si="3"/>
        <v>P0772275</v>
      </c>
      <c r="AC35" s="31" t="str">
        <f t="shared" si="4"/>
        <v/>
      </c>
      <c r="AD35" s="29" t="str">
        <f>IFERROR(IF(VLOOKUP($D35,'Org July 2016 '!$D$1:$Z$500,3,FALSE)=F35,"-","Wrong PO"),"new")</f>
        <v>Wrong PO</v>
      </c>
      <c r="AE35" s="32">
        <f>IF(AD35="wrong PO",(VLOOKUP($D35,'Org July 2016 '!$D$1:$Z$500,3,FALSE)),"")</f>
        <v>0</v>
      </c>
      <c r="AF35" s="29" t="str">
        <f>IFERROR(IF(VLOOKUP($D35,'Org June 2016 '!$D$1:$Z$500,3,FALSE)=F35,"-","Wrong PO"),"new")</f>
        <v>Wrong PO</v>
      </c>
      <c r="AG35" s="32">
        <f>IF(AF35="wrong PO",(VLOOKUP($D35,'Org June 2016 '!$D$1:$Z$500,3,FALSE)),"")</f>
        <v>0</v>
      </c>
      <c r="AH35" s="29" t="str">
        <f>IFERROR(IF(VLOOKUP($D35,'May 2016'!D34:Z533,3,FALSE)=F35,"-","Wrong PO"),"new")</f>
        <v>-</v>
      </c>
      <c r="AI35" s="32" t="str">
        <f>IF(AH35="wrong PO",(VLOOKUP($D35,'May 2016'!D34:Z533,3,FALSE)),"")</f>
        <v/>
      </c>
      <c r="AJ35" s="29" t="str">
        <f>IFERROR(IF(VLOOKUP($D35,'Apr 2016'!$D$1:$Z$500,3,FALSE)=F35,"-","Wrong PO"),"new")</f>
        <v>-</v>
      </c>
      <c r="AK35" s="32" t="str">
        <f>IF(AJ35="wrong PO",(VLOOKUP($D35,'Apr 2016'!$D$1:$Z$500,3,FALSE)),"")</f>
        <v/>
      </c>
      <c r="AL35" s="32" t="str">
        <f>IFERROR(IF(VLOOKUP($D35,'Mar 2016'!$D$1:$Z$500,3,FALSE)=F35,"-","Wrong PO"),"new")</f>
        <v>-</v>
      </c>
      <c r="AM35" s="32" t="str">
        <f>IF(AJ35="wrong PO",(VLOOKUP($D35,'Mar 2016'!$D$1:$Z$500,3,FALSE)),"")</f>
        <v/>
      </c>
      <c r="AN35" s="32" t="str">
        <f>IFERROR(IF(VLOOKUP($D35,'Feb 2016'!$D$1:$Z$500,3,FALSE)=F35,"-","Wrong PO"),"new")</f>
        <v>-</v>
      </c>
      <c r="AO35" s="32" t="str">
        <f>IF(AJ35="wrong PO",(VLOOKUP($D35,'Feb 2016'!$D$1:$Z$500,3,FALSE)),"")</f>
        <v/>
      </c>
      <c r="AP35" s="29" t="str">
        <f>IFERROR(IF(VLOOKUP($D35,'Jan 2016'!$D$1:$Z$500,3,FALSE)=F35,"-","Wrong PO"),"new")</f>
        <v>-</v>
      </c>
      <c r="AQ35" s="32" t="str">
        <f>IF(AP35="wrong PO",(VLOOKUP($D35,'Jan 2016'!$D$1:$Z$500,3,FALSE)),"")</f>
        <v/>
      </c>
      <c r="AR35" s="29" t="str">
        <f>IFERROR(IF(VLOOKUP($D35,'Dec 2015'!$D$1:$Z$500,3,FALSE)=F35,"-","Wrong PO"),"new")</f>
        <v>-</v>
      </c>
      <c r="AS35" s="32" t="str">
        <f>IF(AR35="wrong PO",(VLOOKUP($D35,'Dec 2015'!$D$1:$Z$500,3,FALSE)),"")</f>
        <v/>
      </c>
      <c r="AT35" s="29" t="str">
        <f>IFERROR(IF(VLOOKUP($D35,'Nov 2015'!$D$1:$Z$500,3,FALSE)=F35,"-","Wrong PO"),"new")</f>
        <v>-</v>
      </c>
      <c r="AU35" s="32" t="str">
        <f>IF(AT35="wrong PO",(VLOOKUP($D35,'Nov 2015'!$D$1:$Z$500,3,FALSE)),"")</f>
        <v/>
      </c>
      <c r="AV35" s="29" t="str">
        <f>IFERROR(IF(VLOOKUP($D35,'Oct 2015'!$D$1:$Z$500,3,FALSE)=F35,"-","Wrong PO"),"new")</f>
        <v>new</v>
      </c>
      <c r="AW35" s="32" t="str">
        <f>IF(AV35="wrong PO",(VLOOKUP($D35,'Oct 2015'!$D$1:$Z$500,3,FALSE)),"")</f>
        <v/>
      </c>
      <c r="AX35" s="29" t="str">
        <f>IFERROR(IF(VLOOKUP($D35,'Sep 2015'!$D$1:$Z$500,3,FALSE)=F35,"-","Wrong PO"),"new")</f>
        <v>new</v>
      </c>
      <c r="AY35" s="32" t="str">
        <f>IF(AX35="wrong PO",(VLOOKUP($D35,'Sep 2015'!$D$1:$Z$500,3,FALSE)),"")</f>
        <v/>
      </c>
    </row>
    <row r="36" spans="1:51">
      <c r="A36" s="2" t="s">
        <v>841</v>
      </c>
      <c r="B36" s="2" t="s">
        <v>510</v>
      </c>
      <c r="C36" s="2" t="s">
        <v>76</v>
      </c>
      <c r="D36" s="2" t="s">
        <v>311</v>
      </c>
      <c r="E36" s="2" t="s">
        <v>427</v>
      </c>
      <c r="F36" s="21" t="s">
        <v>105</v>
      </c>
      <c r="G36" s="11"/>
      <c r="H36" s="3">
        <v>42257</v>
      </c>
      <c r="I36" s="2" t="s">
        <v>39</v>
      </c>
      <c r="J36" s="2" t="s">
        <v>429</v>
      </c>
      <c r="K36" s="2" t="s">
        <v>30</v>
      </c>
      <c r="L36" s="2" t="s">
        <v>31</v>
      </c>
      <c r="M36" s="2" t="s">
        <v>32</v>
      </c>
      <c r="N36" s="4">
        <v>79858</v>
      </c>
      <c r="O36" s="4">
        <v>85948</v>
      </c>
      <c r="P36" s="4">
        <v>6090</v>
      </c>
      <c r="Q36" s="5">
        <v>102.92</v>
      </c>
      <c r="R36" s="4">
        <v>15908</v>
      </c>
      <c r="S36" s="4">
        <v>19564</v>
      </c>
      <c r="T36" s="4">
        <v>3656</v>
      </c>
      <c r="U36" s="5">
        <v>218.63</v>
      </c>
      <c r="V36" s="5">
        <v>0</v>
      </c>
      <c r="W36" s="14">
        <v>321.55</v>
      </c>
      <c r="X36" s="14">
        <v>0</v>
      </c>
      <c r="Y36" s="14">
        <v>321.55</v>
      </c>
      <c r="Z36" s="4"/>
      <c r="AA36" s="49" t="str">
        <f>IFERROR(IFERROR(VLOOKUP($D36,'Asset Group  All Assets'!$B$1:$C$500,2,FALSE),(VLOOKUP($D36,'Missing-WSU-POs'!$B$1:$D$500,3,FALSE))),"?")</f>
        <v>P0772275</v>
      </c>
      <c r="AB36" s="31" t="str">
        <f t="shared" si="3"/>
        <v>P0772275</v>
      </c>
      <c r="AC36" s="31" t="str">
        <f t="shared" si="4"/>
        <v/>
      </c>
      <c r="AD36" s="29" t="str">
        <f>IFERROR(IF(VLOOKUP($D36,'Org July 2016 '!$D$1:$Z$500,3,FALSE)=F36,"-","Wrong PO"),"new")</f>
        <v>Wrong PO</v>
      </c>
      <c r="AE36" s="32">
        <f>IF(AD36="wrong PO",(VLOOKUP($D36,'Org July 2016 '!$D$1:$Z$500,3,FALSE)),"")</f>
        <v>0</v>
      </c>
      <c r="AF36" s="29" t="str">
        <f>IFERROR(IF(VLOOKUP($D36,'Org June 2016 '!$D$1:$Z$500,3,FALSE)=F36,"-","Wrong PO"),"new")</f>
        <v>Wrong PO</v>
      </c>
      <c r="AG36" s="32">
        <f>IF(AF36="wrong PO",(VLOOKUP($D36,'Org June 2016 '!$D$1:$Z$500,3,FALSE)),"")</f>
        <v>0</v>
      </c>
      <c r="AH36" s="29" t="str">
        <f>IFERROR(IF(VLOOKUP($D36,'May 2016'!D35:Z534,3,FALSE)=F36,"-","Wrong PO"),"new")</f>
        <v>-</v>
      </c>
      <c r="AI36" s="32" t="str">
        <f>IF(AH36="wrong PO",(VLOOKUP($D36,'May 2016'!D35:Z534,3,FALSE)),"")</f>
        <v/>
      </c>
      <c r="AJ36" s="29" t="str">
        <f>IFERROR(IF(VLOOKUP($D36,'Apr 2016'!$D$1:$Z$500,3,FALSE)=F36,"-","Wrong PO"),"new")</f>
        <v>-</v>
      </c>
      <c r="AK36" s="32" t="str">
        <f>IF(AJ36="wrong PO",(VLOOKUP($D36,'Apr 2016'!$D$1:$Z$500,3,FALSE)),"")</f>
        <v/>
      </c>
      <c r="AL36" s="32" t="str">
        <f>IFERROR(IF(VLOOKUP($D36,'Mar 2016'!$D$1:$Z$500,3,FALSE)=F36,"-","Wrong PO"),"new")</f>
        <v>-</v>
      </c>
      <c r="AM36" s="32" t="str">
        <f>IF(AJ36="wrong PO",(VLOOKUP($D36,'Mar 2016'!$D$1:$Z$500,3,FALSE)),"")</f>
        <v/>
      </c>
      <c r="AN36" s="32" t="str">
        <f>IFERROR(IF(VLOOKUP($D36,'Feb 2016'!$D$1:$Z$500,3,FALSE)=F36,"-","Wrong PO"),"new")</f>
        <v>-</v>
      </c>
      <c r="AO36" s="32" t="str">
        <f>IF(AJ36="wrong PO",(VLOOKUP($D36,'Feb 2016'!$D$1:$Z$500,3,FALSE)),"")</f>
        <v/>
      </c>
      <c r="AP36" s="29" t="str">
        <f>IFERROR(IF(VLOOKUP($D36,'Jan 2016'!$D$1:$Z$500,3,FALSE)=F36,"-","Wrong PO"),"new")</f>
        <v>-</v>
      </c>
      <c r="AQ36" s="32" t="str">
        <f>IF(AP36="wrong PO",(VLOOKUP($D36,'Jan 2016'!$D$1:$Z$500,3,FALSE)),"")</f>
        <v/>
      </c>
      <c r="AR36" s="29" t="str">
        <f>IFERROR(IF(VLOOKUP($D36,'Dec 2015'!$D$1:$Z$500,3,FALSE)=F36,"-","Wrong PO"),"new")</f>
        <v>-</v>
      </c>
      <c r="AS36" s="32" t="str">
        <f>IF(AR36="wrong PO",(VLOOKUP($D36,'Dec 2015'!$D$1:$Z$500,3,FALSE)),"")</f>
        <v/>
      </c>
      <c r="AT36" s="29" t="str">
        <f>IFERROR(IF(VLOOKUP($D36,'Nov 2015'!$D$1:$Z$500,3,FALSE)=F36,"-","Wrong PO"),"new")</f>
        <v>-</v>
      </c>
      <c r="AU36" s="32" t="str">
        <f>IF(AT36="wrong PO",(VLOOKUP($D36,'Nov 2015'!$D$1:$Z$500,3,FALSE)),"")</f>
        <v/>
      </c>
      <c r="AV36" s="29" t="str">
        <f>IFERROR(IF(VLOOKUP($D36,'Oct 2015'!$D$1:$Z$500,3,FALSE)=F36,"-","Wrong PO"),"new")</f>
        <v>-</v>
      </c>
      <c r="AW36" s="32" t="str">
        <f>IF(AV36="wrong PO",(VLOOKUP($D36,'Oct 2015'!$D$1:$Z$500,3,FALSE)),"")</f>
        <v/>
      </c>
      <c r="AX36" s="29" t="str">
        <f>IFERROR(IF(VLOOKUP($D36,'Sep 2015'!$D$1:$Z$500,3,FALSE)=F36,"-","Wrong PO"),"new")</f>
        <v>new</v>
      </c>
      <c r="AY36" s="32" t="str">
        <f>IF(AX36="wrong PO",(VLOOKUP($D36,'Sep 2015'!$D$1:$Z$500,3,FALSE)),"")</f>
        <v/>
      </c>
    </row>
    <row r="37" spans="1:51">
      <c r="A37" s="2" t="s">
        <v>841</v>
      </c>
      <c r="B37" s="2" t="s">
        <v>510</v>
      </c>
      <c r="C37" s="2" t="s">
        <v>76</v>
      </c>
      <c r="D37" s="2" t="s">
        <v>312</v>
      </c>
      <c r="E37" s="2" t="s">
        <v>427</v>
      </c>
      <c r="F37" s="21" t="s">
        <v>105</v>
      </c>
      <c r="G37" s="11"/>
      <c r="H37" s="3">
        <v>42257</v>
      </c>
      <c r="I37" s="2" t="s">
        <v>39</v>
      </c>
      <c r="J37" s="2" t="s">
        <v>429</v>
      </c>
      <c r="K37" s="2" t="s">
        <v>30</v>
      </c>
      <c r="L37" s="2" t="s">
        <v>31</v>
      </c>
      <c r="M37" s="2" t="s">
        <v>32</v>
      </c>
      <c r="N37" s="4">
        <v>214008</v>
      </c>
      <c r="O37" s="4">
        <v>230337</v>
      </c>
      <c r="P37" s="4">
        <v>16329</v>
      </c>
      <c r="Q37" s="5">
        <v>275.95999999999998</v>
      </c>
      <c r="R37" s="4">
        <v>44280</v>
      </c>
      <c r="S37" s="4">
        <v>50912</v>
      </c>
      <c r="T37" s="4">
        <v>6632</v>
      </c>
      <c r="U37" s="5">
        <v>396.59</v>
      </c>
      <c r="V37" s="5">
        <v>0</v>
      </c>
      <c r="W37" s="14">
        <v>672.55</v>
      </c>
      <c r="X37" s="14">
        <v>0</v>
      </c>
      <c r="Y37" s="14">
        <v>672.55</v>
      </c>
      <c r="Z37" s="4"/>
      <c r="AA37" s="49" t="str">
        <f>IFERROR(IFERROR(VLOOKUP($D37,'Asset Group  All Assets'!$B$1:$C$500,2,FALSE),(VLOOKUP($D37,'Missing-WSU-POs'!$B$1:$D$500,3,FALSE))),"?")</f>
        <v>P0772275</v>
      </c>
      <c r="AB37" s="31" t="str">
        <f t="shared" si="3"/>
        <v>P0772275</v>
      </c>
      <c r="AC37" s="31" t="str">
        <f t="shared" si="4"/>
        <v/>
      </c>
      <c r="AD37" s="29" t="str">
        <f>IFERROR(IF(VLOOKUP($D37,'Org July 2016 '!$D$1:$Z$500,3,FALSE)=F37,"-","Wrong PO"),"new")</f>
        <v>Wrong PO</v>
      </c>
      <c r="AE37" s="32">
        <f>IF(AD37="wrong PO",(VLOOKUP($D37,'Org July 2016 '!$D$1:$Z$500,3,FALSE)),"")</f>
        <v>0</v>
      </c>
      <c r="AF37" s="29" t="str">
        <f>IFERROR(IF(VLOOKUP($D37,'Org June 2016 '!$D$1:$Z$500,3,FALSE)=F37,"-","Wrong PO"),"new")</f>
        <v>Wrong PO</v>
      </c>
      <c r="AG37" s="32">
        <f>IF(AF37="wrong PO",(VLOOKUP($D37,'Org June 2016 '!$D$1:$Z$500,3,FALSE)),"")</f>
        <v>0</v>
      </c>
      <c r="AH37" s="29" t="str">
        <f>IFERROR(IF(VLOOKUP($D37,'May 2016'!D36:Z535,3,FALSE)=F37,"-","Wrong PO"),"new")</f>
        <v>-</v>
      </c>
      <c r="AI37" s="32" t="str">
        <f>IF(AH37="wrong PO",(VLOOKUP($D37,'May 2016'!D36:Z535,3,FALSE)),"")</f>
        <v/>
      </c>
      <c r="AJ37" s="29" t="str">
        <f>IFERROR(IF(VLOOKUP($D37,'Apr 2016'!$D$1:$Z$500,3,FALSE)=F37,"-","Wrong PO"),"new")</f>
        <v>-</v>
      </c>
      <c r="AK37" s="32" t="str">
        <f>IF(AJ37="wrong PO",(VLOOKUP($D37,'Apr 2016'!$D$1:$Z$500,3,FALSE)),"")</f>
        <v/>
      </c>
      <c r="AL37" s="32" t="str">
        <f>IFERROR(IF(VLOOKUP($D37,'Mar 2016'!$D$1:$Z$500,3,FALSE)=F37,"-","Wrong PO"),"new")</f>
        <v>-</v>
      </c>
      <c r="AM37" s="32" t="str">
        <f>IF(AJ37="wrong PO",(VLOOKUP($D37,'Mar 2016'!$D$1:$Z$500,3,FALSE)),"")</f>
        <v/>
      </c>
      <c r="AN37" s="32" t="str">
        <f>IFERROR(IF(VLOOKUP($D37,'Feb 2016'!$D$1:$Z$500,3,FALSE)=F37,"-","Wrong PO"),"new")</f>
        <v>-</v>
      </c>
      <c r="AO37" s="32" t="str">
        <f>IF(AJ37="wrong PO",(VLOOKUP($D37,'Feb 2016'!$D$1:$Z$500,3,FALSE)),"")</f>
        <v/>
      </c>
      <c r="AP37" s="29" t="str">
        <f>IFERROR(IF(VLOOKUP($D37,'Jan 2016'!$D$1:$Z$500,3,FALSE)=F37,"-","Wrong PO"),"new")</f>
        <v>-</v>
      </c>
      <c r="AQ37" s="32" t="str">
        <f>IF(AP37="wrong PO",(VLOOKUP($D37,'Jan 2016'!$D$1:$Z$500,3,FALSE)),"")</f>
        <v/>
      </c>
      <c r="AR37" s="29" t="str">
        <f>IFERROR(IF(VLOOKUP($D37,'Dec 2015'!$D$1:$Z$500,3,FALSE)=F37,"-","Wrong PO"),"new")</f>
        <v>-</v>
      </c>
      <c r="AS37" s="32" t="str">
        <f>IF(AR37="wrong PO",(VLOOKUP($D37,'Dec 2015'!$D$1:$Z$500,3,FALSE)),"")</f>
        <v/>
      </c>
      <c r="AT37" s="29" t="str">
        <f>IFERROR(IF(VLOOKUP($D37,'Nov 2015'!$D$1:$Z$500,3,FALSE)=F37,"-","Wrong PO"),"new")</f>
        <v>-</v>
      </c>
      <c r="AU37" s="32" t="str">
        <f>IF(AT37="wrong PO",(VLOOKUP($D37,'Nov 2015'!$D$1:$Z$500,3,FALSE)),"")</f>
        <v/>
      </c>
      <c r="AV37" s="29" t="str">
        <f>IFERROR(IF(VLOOKUP($D37,'Oct 2015'!$D$1:$Z$500,3,FALSE)=F37,"-","Wrong PO"),"new")</f>
        <v>-</v>
      </c>
      <c r="AW37" s="32" t="str">
        <f>IF(AV37="wrong PO",(VLOOKUP($D37,'Oct 2015'!$D$1:$Z$500,3,FALSE)),"")</f>
        <v/>
      </c>
      <c r="AX37" s="29" t="str">
        <f>IFERROR(IF(VLOOKUP($D37,'Sep 2015'!$D$1:$Z$500,3,FALSE)=F37,"-","Wrong PO"),"new")</f>
        <v>new</v>
      </c>
      <c r="AY37" s="32" t="str">
        <f>IF(AX37="wrong PO",(VLOOKUP($D37,'Sep 2015'!$D$1:$Z$500,3,FALSE)),"")</f>
        <v/>
      </c>
    </row>
    <row r="38" spans="1:51">
      <c r="A38" s="2" t="s">
        <v>841</v>
      </c>
      <c r="B38" s="2" t="s">
        <v>510</v>
      </c>
      <c r="C38" s="2" t="s">
        <v>76</v>
      </c>
      <c r="D38" s="2" t="s">
        <v>313</v>
      </c>
      <c r="E38" s="2" t="s">
        <v>427</v>
      </c>
      <c r="F38" s="21" t="s">
        <v>105</v>
      </c>
      <c r="G38" s="11"/>
      <c r="H38" s="3">
        <v>42257</v>
      </c>
      <c r="I38" s="2" t="s">
        <v>39</v>
      </c>
      <c r="J38" s="2" t="s">
        <v>429</v>
      </c>
      <c r="K38" s="2" t="s">
        <v>30</v>
      </c>
      <c r="L38" s="2" t="s">
        <v>31</v>
      </c>
      <c r="M38" s="2" t="s">
        <v>32</v>
      </c>
      <c r="N38" s="4">
        <v>116334</v>
      </c>
      <c r="O38" s="4">
        <v>123314</v>
      </c>
      <c r="P38" s="4">
        <v>6980</v>
      </c>
      <c r="Q38" s="5">
        <v>117.96</v>
      </c>
      <c r="R38" s="4">
        <v>21591</v>
      </c>
      <c r="S38" s="4">
        <v>24716</v>
      </c>
      <c r="T38" s="4">
        <v>3125</v>
      </c>
      <c r="U38" s="5">
        <v>186.88</v>
      </c>
      <c r="V38" s="5">
        <v>0</v>
      </c>
      <c r="W38" s="14">
        <v>304.83999999999997</v>
      </c>
      <c r="X38" s="14">
        <v>0</v>
      </c>
      <c r="Y38" s="14">
        <v>304.83999999999997</v>
      </c>
      <c r="Z38" s="4"/>
      <c r="AA38" s="49" t="str">
        <f>IFERROR(IFERROR(VLOOKUP($D38,'Asset Group  All Assets'!$B$1:$C$500,2,FALSE),(VLOOKUP($D38,'Missing-WSU-POs'!$B$1:$D$500,3,FALSE))),"?")</f>
        <v>P0772275</v>
      </c>
      <c r="AB38" s="31" t="str">
        <f t="shared" si="3"/>
        <v>P0772275</v>
      </c>
      <c r="AC38" s="31" t="str">
        <f t="shared" si="4"/>
        <v/>
      </c>
      <c r="AD38" s="29" t="str">
        <f>IFERROR(IF(VLOOKUP($D38,'Org July 2016 '!$D$1:$Z$500,3,FALSE)=F38,"-","Wrong PO"),"new")</f>
        <v>Wrong PO</v>
      </c>
      <c r="AE38" s="32">
        <f>IF(AD38="wrong PO",(VLOOKUP($D38,'Org July 2016 '!$D$1:$Z$500,3,FALSE)),"")</f>
        <v>0</v>
      </c>
      <c r="AF38" s="29" t="str">
        <f>IFERROR(IF(VLOOKUP($D38,'Org June 2016 '!$D$1:$Z$500,3,FALSE)=F38,"-","Wrong PO"),"new")</f>
        <v>Wrong PO</v>
      </c>
      <c r="AG38" s="32">
        <f>IF(AF38="wrong PO",(VLOOKUP($D38,'Org June 2016 '!$D$1:$Z$500,3,FALSE)),"")</f>
        <v>0</v>
      </c>
      <c r="AH38" s="29" t="str">
        <f>IFERROR(IF(VLOOKUP($D38,'May 2016'!D37:Z536,3,FALSE)=F38,"-","Wrong PO"),"new")</f>
        <v>-</v>
      </c>
      <c r="AI38" s="32" t="str">
        <f>IF(AH38="wrong PO",(VLOOKUP($D38,'May 2016'!D37:Z536,3,FALSE)),"")</f>
        <v/>
      </c>
      <c r="AJ38" s="29" t="str">
        <f>IFERROR(IF(VLOOKUP($D38,'Apr 2016'!$D$1:$Z$500,3,FALSE)=F38,"-","Wrong PO"),"new")</f>
        <v>-</v>
      </c>
      <c r="AK38" s="32" t="str">
        <f>IF(AJ38="wrong PO",(VLOOKUP($D38,'Apr 2016'!$D$1:$Z$500,3,FALSE)),"")</f>
        <v/>
      </c>
      <c r="AL38" s="32" t="str">
        <f>IFERROR(IF(VLOOKUP($D38,'Mar 2016'!$D$1:$Z$500,3,FALSE)=F38,"-","Wrong PO"),"new")</f>
        <v>-</v>
      </c>
      <c r="AM38" s="32" t="str">
        <f>IF(AJ38="wrong PO",(VLOOKUP($D38,'Mar 2016'!$D$1:$Z$500,3,FALSE)),"")</f>
        <v/>
      </c>
      <c r="AN38" s="32" t="str">
        <f>IFERROR(IF(VLOOKUP($D38,'Feb 2016'!$D$1:$Z$500,3,FALSE)=F38,"-","Wrong PO"),"new")</f>
        <v>-</v>
      </c>
      <c r="AO38" s="32" t="str">
        <f>IF(AJ38="wrong PO",(VLOOKUP($D38,'Feb 2016'!$D$1:$Z$500,3,FALSE)),"")</f>
        <v/>
      </c>
      <c r="AP38" s="29" t="str">
        <f>IFERROR(IF(VLOOKUP($D38,'Jan 2016'!$D$1:$Z$500,3,FALSE)=F38,"-","Wrong PO"),"new")</f>
        <v>-</v>
      </c>
      <c r="AQ38" s="32" t="str">
        <f>IF(AP38="wrong PO",(VLOOKUP($D38,'Jan 2016'!$D$1:$Z$500,3,FALSE)),"")</f>
        <v/>
      </c>
      <c r="AR38" s="29" t="str">
        <f>IFERROR(IF(VLOOKUP($D38,'Dec 2015'!$D$1:$Z$500,3,FALSE)=F38,"-","Wrong PO"),"new")</f>
        <v>-</v>
      </c>
      <c r="AS38" s="32" t="str">
        <f>IF(AR38="wrong PO",(VLOOKUP($D38,'Dec 2015'!$D$1:$Z$500,3,FALSE)),"")</f>
        <v/>
      </c>
      <c r="AT38" s="29" t="str">
        <f>IFERROR(IF(VLOOKUP($D38,'Nov 2015'!$D$1:$Z$500,3,FALSE)=F38,"-","Wrong PO"),"new")</f>
        <v>-</v>
      </c>
      <c r="AU38" s="32" t="str">
        <f>IF(AT38="wrong PO",(VLOOKUP($D38,'Nov 2015'!$D$1:$Z$500,3,FALSE)),"")</f>
        <v/>
      </c>
      <c r="AV38" s="29" t="str">
        <f>IFERROR(IF(VLOOKUP($D38,'Oct 2015'!$D$1:$Z$500,3,FALSE)=F38,"-","Wrong PO"),"new")</f>
        <v>-</v>
      </c>
      <c r="AW38" s="32" t="str">
        <f>IF(AV38="wrong PO",(VLOOKUP($D38,'Oct 2015'!$D$1:$Z$500,3,FALSE)),"")</f>
        <v/>
      </c>
      <c r="AX38" s="29" t="str">
        <f>IFERROR(IF(VLOOKUP($D38,'Sep 2015'!$D$1:$Z$500,3,FALSE)=F38,"-","Wrong PO"),"new")</f>
        <v>new</v>
      </c>
      <c r="AY38" s="32" t="str">
        <f>IF(AX38="wrong PO",(VLOOKUP($D38,'Sep 2015'!$D$1:$Z$500,3,FALSE)),"")</f>
        <v/>
      </c>
    </row>
    <row r="39" spans="1:51">
      <c r="A39" s="2" t="s">
        <v>841</v>
      </c>
      <c r="B39" s="2" t="s">
        <v>510</v>
      </c>
      <c r="C39" s="2" t="s">
        <v>76</v>
      </c>
      <c r="D39" s="2" t="s">
        <v>314</v>
      </c>
      <c r="E39" s="2" t="s">
        <v>474</v>
      </c>
      <c r="F39" s="21" t="s">
        <v>315</v>
      </c>
      <c r="G39" s="11"/>
      <c r="H39" s="3">
        <v>42326</v>
      </c>
      <c r="I39" s="2" t="s">
        <v>39</v>
      </c>
      <c r="J39" s="2" t="s">
        <v>544</v>
      </c>
      <c r="K39" s="2" t="s">
        <v>30</v>
      </c>
      <c r="L39" s="2" t="s">
        <v>31</v>
      </c>
      <c r="M39" s="2" t="s">
        <v>382</v>
      </c>
      <c r="N39" s="4">
        <v>43127</v>
      </c>
      <c r="O39" s="4">
        <v>46546</v>
      </c>
      <c r="P39" s="4">
        <v>3419</v>
      </c>
      <c r="Q39" s="5">
        <v>57.78</v>
      </c>
      <c r="R39" s="4">
        <v>26202</v>
      </c>
      <c r="S39" s="4">
        <v>28881</v>
      </c>
      <c r="T39" s="4">
        <v>2679</v>
      </c>
      <c r="U39" s="5">
        <v>160.19999999999999</v>
      </c>
      <c r="V39" s="5">
        <v>0</v>
      </c>
      <c r="W39" s="14">
        <v>217.98</v>
      </c>
      <c r="X39" s="14">
        <v>0</v>
      </c>
      <c r="Y39" s="14">
        <v>217.98</v>
      </c>
      <c r="Z39" s="4"/>
      <c r="AA39" s="49" t="str">
        <f>IFERROR(IFERROR(VLOOKUP($D39,'Asset Group  All Assets'!$B$1:$C$500,2,FALSE),(VLOOKUP($D39,'Missing-WSU-POs'!$B$1:$D$500,3,FALSE))),"?")</f>
        <v>P0771216</v>
      </c>
      <c r="AB39" s="31" t="str">
        <f t="shared" si="3"/>
        <v>P0771216</v>
      </c>
      <c r="AC39" s="31" t="str">
        <f t="shared" si="4"/>
        <v/>
      </c>
      <c r="AD39" s="29" t="str">
        <f>IFERROR(IF(VLOOKUP($D39,'Org July 2016 '!$D$1:$Z$500,3,FALSE)=F39,"-","Wrong PO"),"new")</f>
        <v>Wrong PO</v>
      </c>
      <c r="AE39" s="32">
        <f>IF(AD39="wrong PO",(VLOOKUP($D39,'Org July 2016 '!$D$1:$Z$500,3,FALSE)),"")</f>
        <v>0</v>
      </c>
      <c r="AF39" s="29" t="str">
        <f>IFERROR(IF(VLOOKUP($D39,'Org June 2016 '!$D$1:$Z$500,3,FALSE)=F39,"-","Wrong PO"),"new")</f>
        <v>Wrong PO</v>
      </c>
      <c r="AG39" s="32">
        <f>IF(AF39="wrong PO",(VLOOKUP($D39,'Org June 2016 '!$D$1:$Z$500,3,FALSE)),"")</f>
        <v>0</v>
      </c>
      <c r="AH39" s="29" t="str">
        <f>IFERROR(IF(VLOOKUP($D39,'May 2016'!D38:Z537,3,FALSE)=F39,"-","Wrong PO"),"new")</f>
        <v>-</v>
      </c>
      <c r="AI39" s="32" t="str">
        <f>IF(AH39="wrong PO",(VLOOKUP($D39,'May 2016'!D38:Z537,3,FALSE)),"")</f>
        <v/>
      </c>
      <c r="AJ39" s="29" t="str">
        <f>IFERROR(IF(VLOOKUP($D39,'Apr 2016'!$D$1:$Z$500,3,FALSE)=F39,"-","Wrong PO"),"new")</f>
        <v>-</v>
      </c>
      <c r="AK39" s="32" t="str">
        <f>IF(AJ39="wrong PO",(VLOOKUP($D39,'Apr 2016'!$D$1:$Z$500,3,FALSE)),"")</f>
        <v/>
      </c>
      <c r="AL39" s="32" t="str">
        <f>IFERROR(IF(VLOOKUP($D39,'Mar 2016'!$D$1:$Z$500,3,FALSE)=F39,"-","Wrong PO"),"new")</f>
        <v>-</v>
      </c>
      <c r="AM39" s="32" t="str">
        <f>IF(AJ39="wrong PO",(VLOOKUP($D39,'Mar 2016'!$D$1:$Z$500,3,FALSE)),"")</f>
        <v/>
      </c>
      <c r="AN39" s="32" t="str">
        <f>IFERROR(IF(VLOOKUP($D39,'Feb 2016'!$D$1:$Z$500,3,FALSE)=F39,"-","Wrong PO"),"new")</f>
        <v>-</v>
      </c>
      <c r="AO39" s="32" t="str">
        <f>IF(AJ39="wrong PO",(VLOOKUP($D39,'Feb 2016'!$D$1:$Z$500,3,FALSE)),"")</f>
        <v/>
      </c>
      <c r="AP39" s="29" t="str">
        <f>IFERROR(IF(VLOOKUP($D39,'Jan 2016'!$D$1:$Z$500,3,FALSE)=F39,"-","Wrong PO"),"new")</f>
        <v>-</v>
      </c>
      <c r="AQ39" s="32" t="str">
        <f>IF(AP39="wrong PO",(VLOOKUP($D39,'Jan 2016'!$D$1:$Z$500,3,FALSE)),"")</f>
        <v/>
      </c>
      <c r="AR39" s="29" t="str">
        <f>IFERROR(IF(VLOOKUP($D39,'Dec 2015'!$D$1:$Z$500,3,FALSE)=F39,"-","Wrong PO"),"new")</f>
        <v>-</v>
      </c>
      <c r="AS39" s="32" t="str">
        <f>IF(AR39="wrong PO",(VLOOKUP($D39,'Dec 2015'!$D$1:$Z$500,3,FALSE)),"")</f>
        <v/>
      </c>
      <c r="AT39" s="29" t="str">
        <f>IFERROR(IF(VLOOKUP($D39,'Nov 2015'!$D$1:$Z$500,3,FALSE)=F39,"-","Wrong PO"),"new")</f>
        <v>-</v>
      </c>
      <c r="AU39" s="32" t="str">
        <f>IF(AT39="wrong PO",(VLOOKUP($D39,'Nov 2015'!$D$1:$Z$500,3,FALSE)),"")</f>
        <v/>
      </c>
      <c r="AV39" s="29" t="str">
        <f>IFERROR(IF(VLOOKUP($D39,'Oct 2015'!$D$1:$Z$500,3,FALSE)=F39,"-","Wrong PO"),"new")</f>
        <v>new</v>
      </c>
      <c r="AW39" s="32" t="str">
        <f>IF(AV39="wrong PO",(VLOOKUP($D39,'Oct 2015'!$D$1:$Z$500,3,FALSE)),"")</f>
        <v/>
      </c>
      <c r="AX39" s="29" t="str">
        <f>IFERROR(IF(VLOOKUP($D39,'Sep 2015'!$D$1:$Z$500,3,FALSE)=F39,"-","Wrong PO"),"new")</f>
        <v>new</v>
      </c>
      <c r="AY39" s="32" t="str">
        <f>IF(AX39="wrong PO",(VLOOKUP($D39,'Sep 2015'!$D$1:$Z$500,3,FALSE)),"")</f>
        <v/>
      </c>
    </row>
    <row r="40" spans="1:51">
      <c r="A40" s="2" t="s">
        <v>841</v>
      </c>
      <c r="B40" s="2" t="s">
        <v>510</v>
      </c>
      <c r="C40" s="2" t="s">
        <v>76</v>
      </c>
      <c r="D40" s="2" t="s">
        <v>316</v>
      </c>
      <c r="E40" s="2" t="s">
        <v>504</v>
      </c>
      <c r="F40" s="21"/>
      <c r="G40" s="11"/>
      <c r="H40" s="3">
        <v>42332</v>
      </c>
      <c r="I40" s="2" t="s">
        <v>39</v>
      </c>
      <c r="J40" s="2" t="s">
        <v>381</v>
      </c>
      <c r="K40" s="2" t="s">
        <v>30</v>
      </c>
      <c r="L40" s="2" t="s">
        <v>31</v>
      </c>
      <c r="M40" s="2" t="s">
        <v>32</v>
      </c>
      <c r="N40" s="4">
        <v>27771</v>
      </c>
      <c r="O40" s="4">
        <v>28927</v>
      </c>
      <c r="P40" s="4">
        <v>1156</v>
      </c>
      <c r="Q40" s="5">
        <v>19.54</v>
      </c>
      <c r="R40" s="4">
        <v>8312</v>
      </c>
      <c r="S40" s="4">
        <v>9546</v>
      </c>
      <c r="T40" s="4">
        <v>1234</v>
      </c>
      <c r="U40" s="5">
        <v>73.790000000000006</v>
      </c>
      <c r="V40" s="5">
        <v>0</v>
      </c>
      <c r="W40" s="14">
        <v>93.33</v>
      </c>
      <c r="X40" s="14">
        <v>0</v>
      </c>
      <c r="Y40" s="14">
        <v>93.33</v>
      </c>
      <c r="Z40" s="4"/>
      <c r="AA40" s="49" t="str">
        <f>IFERROR(IFERROR(VLOOKUP($D40,'Asset Group  All Assets'!$B$1:$C$500,2,FALSE),(VLOOKUP($D40,'Missing-WSU-POs'!$B$1:$D$500,3,FALSE))),"?")</f>
        <v>P0773145</v>
      </c>
      <c r="AB40" s="31" t="str">
        <f t="shared" si="3"/>
        <v/>
      </c>
      <c r="AC40" s="31" t="str">
        <f t="shared" si="4"/>
        <v>Wrong PO</v>
      </c>
      <c r="AD40" s="29" t="str">
        <f>IFERROR(IF(VLOOKUP($D40,'Org July 2016 '!$D$1:$Z$500,3,FALSE)=F40,"-","Wrong PO"),"new")</f>
        <v>-</v>
      </c>
      <c r="AE40" s="32" t="str">
        <f>IF(AD40="wrong PO",(VLOOKUP($D40,'Org July 2016 '!$D$1:$Z$500,3,FALSE)),"")</f>
        <v/>
      </c>
      <c r="AF40" s="29" t="str">
        <f>IFERROR(IF(VLOOKUP($D40,'Org June 2016 '!$D$1:$Z$500,3,FALSE)=F40,"-","Wrong PO"),"new")</f>
        <v>-</v>
      </c>
      <c r="AG40" s="32" t="str">
        <f>IF(AF40="wrong PO",(VLOOKUP($D40,'Org June 2016 '!$D$1:$Z$500,3,FALSE)),"")</f>
        <v/>
      </c>
      <c r="AH40" s="29" t="str">
        <f>IFERROR(IF(VLOOKUP($D40,'May 2016'!D39:Z538,3,FALSE)=F40,"-","Wrong PO"),"new")</f>
        <v>Wrong PO</v>
      </c>
      <c r="AI40" s="32" t="str">
        <f>IF(AH40="wrong PO",(VLOOKUP($D40,'May 2016'!D39:Z538,3,FALSE)),"")</f>
        <v>P0773145</v>
      </c>
      <c r="AJ40" s="29" t="str">
        <f>IFERROR(IF(VLOOKUP($D40,'Apr 2016'!$D$1:$Z$500,3,FALSE)=F40,"-","Wrong PO"),"new")</f>
        <v>Wrong PO</v>
      </c>
      <c r="AK40" s="32" t="str">
        <f>IF(AJ40="wrong PO",(VLOOKUP($D40,'Apr 2016'!$D$1:$Z$500,3,FALSE)),"")</f>
        <v>P0773145</v>
      </c>
      <c r="AL40" s="32" t="str">
        <f>IFERROR(IF(VLOOKUP($D40,'Mar 2016'!$D$1:$Z$500,3,FALSE)=F40,"-","Wrong PO"),"new")</f>
        <v>Wrong PO</v>
      </c>
      <c r="AM40" s="32" t="str">
        <f>IF(AJ40="wrong PO",(VLOOKUP($D40,'Mar 2016'!$D$1:$Z$500,3,FALSE)),"")</f>
        <v>P0773145</v>
      </c>
      <c r="AN40" s="32" t="str">
        <f>IFERROR(IF(VLOOKUP($D40,'Feb 2016'!$D$1:$Z$500,3,FALSE)=F40,"-","Wrong PO"),"new")</f>
        <v>Wrong PO</v>
      </c>
      <c r="AO40" s="32" t="str">
        <f>IF(AJ40="wrong PO",(VLOOKUP($D40,'Feb 2016'!$D$1:$Z$500,3,FALSE)),"")</f>
        <v>P0773145</v>
      </c>
      <c r="AP40" s="29" t="str">
        <f>IFERROR(IF(VLOOKUP($D40,'Jan 2016'!$D$1:$Z$500,3,FALSE)=F40,"-","Wrong PO"),"new")</f>
        <v>Wrong PO</v>
      </c>
      <c r="AQ40" s="32" t="str">
        <f>IF(AP40="wrong PO",(VLOOKUP($D40,'Jan 2016'!$D$1:$Z$500,3,FALSE)),"")</f>
        <v>P0773145</v>
      </c>
      <c r="AR40" s="29" t="str">
        <f>IFERROR(IF(VLOOKUP($D40,'Dec 2015'!$D$1:$Z$500,3,FALSE)=F40,"-","Wrong PO"),"new")</f>
        <v>new</v>
      </c>
      <c r="AS40" s="32" t="str">
        <f>IF(AR40="wrong PO",(VLOOKUP($D40,'Dec 2015'!$D$1:$Z$500,3,FALSE)),"")</f>
        <v/>
      </c>
      <c r="AT40" s="29" t="str">
        <f>IFERROR(IF(VLOOKUP($D40,'Nov 2015'!$D$1:$Z$500,3,FALSE)=F40,"-","Wrong PO"),"new")</f>
        <v>new</v>
      </c>
      <c r="AU40" s="32" t="str">
        <f>IF(AT40="wrong PO",(VLOOKUP($D40,'Nov 2015'!$D$1:$Z$500,3,FALSE)),"")</f>
        <v/>
      </c>
      <c r="AV40" s="29" t="str">
        <f>IFERROR(IF(VLOOKUP($D40,'Oct 2015'!$D$1:$Z$500,3,FALSE)=F40,"-","Wrong PO"),"new")</f>
        <v>new</v>
      </c>
      <c r="AW40" s="32" t="str">
        <f>IF(AV40="wrong PO",(VLOOKUP($D40,'Oct 2015'!$D$1:$Z$500,3,FALSE)),"")</f>
        <v/>
      </c>
      <c r="AX40" s="29" t="str">
        <f>IFERROR(IF(VLOOKUP($D40,'Sep 2015'!$D$1:$Z$500,3,FALSE)=F40,"-","Wrong PO"),"new")</f>
        <v>new</v>
      </c>
      <c r="AY40" s="32" t="str">
        <f>IF(AX40="wrong PO",(VLOOKUP($D40,'Sep 2015'!$D$1:$Z$500,3,FALSE)),"")</f>
        <v/>
      </c>
    </row>
    <row r="41" spans="1:51">
      <c r="A41" s="2" t="s">
        <v>841</v>
      </c>
      <c r="B41" s="2" t="s">
        <v>510</v>
      </c>
      <c r="C41" s="2" t="s">
        <v>76</v>
      </c>
      <c r="D41" s="2" t="s">
        <v>318</v>
      </c>
      <c r="E41" s="2" t="s">
        <v>499</v>
      </c>
      <c r="F41" s="21"/>
      <c r="G41" s="11"/>
      <c r="H41" s="3">
        <v>42331</v>
      </c>
      <c r="I41" s="2" t="s">
        <v>39</v>
      </c>
      <c r="J41" s="2" t="s">
        <v>500</v>
      </c>
      <c r="K41" s="2" t="s">
        <v>30</v>
      </c>
      <c r="L41" s="2" t="s">
        <v>31</v>
      </c>
      <c r="M41" s="2" t="s">
        <v>32</v>
      </c>
      <c r="N41" s="4">
        <v>24276</v>
      </c>
      <c r="O41" s="4">
        <v>25753</v>
      </c>
      <c r="P41" s="4">
        <v>1477</v>
      </c>
      <c r="Q41" s="5">
        <v>24.96</v>
      </c>
      <c r="R41" s="4">
        <v>4446</v>
      </c>
      <c r="S41" s="4">
        <v>4660</v>
      </c>
      <c r="T41" s="4">
        <v>214</v>
      </c>
      <c r="U41" s="5">
        <v>12.8</v>
      </c>
      <c r="V41" s="5">
        <v>0</v>
      </c>
      <c r="W41" s="14">
        <v>37.76</v>
      </c>
      <c r="X41" s="14">
        <v>0</v>
      </c>
      <c r="Y41" s="14">
        <v>37.76</v>
      </c>
      <c r="Z41" s="4"/>
      <c r="AA41" s="49" t="str">
        <f>IFERROR(IFERROR(VLOOKUP($D41,'Asset Group  All Assets'!$B$1:$C$500,2,FALSE),(VLOOKUP($D41,'Missing-WSU-POs'!$B$1:$D$500,3,FALSE))),"?")</f>
        <v>P0779968</v>
      </c>
      <c r="AB41" s="31" t="str">
        <f t="shared" si="3"/>
        <v/>
      </c>
      <c r="AC41" s="31" t="str">
        <f t="shared" si="4"/>
        <v>Wrong PO</v>
      </c>
      <c r="AD41" s="29" t="str">
        <f>IFERROR(IF(VLOOKUP($D41,'Org July 2016 '!$D$1:$Z$500,3,FALSE)=F41,"-","Wrong PO"),"new")</f>
        <v>-</v>
      </c>
      <c r="AE41" s="32" t="str">
        <f>IF(AD41="wrong PO",(VLOOKUP($D41,'Org July 2016 '!$D$1:$Z$500,3,FALSE)),"")</f>
        <v/>
      </c>
      <c r="AF41" s="29" t="str">
        <f>IFERROR(IF(VLOOKUP($D41,'Org June 2016 '!$D$1:$Z$500,3,FALSE)=F41,"-","Wrong PO"),"new")</f>
        <v>-</v>
      </c>
      <c r="AG41" s="32" t="str">
        <f>IF(AF41="wrong PO",(VLOOKUP($D41,'Org June 2016 '!$D$1:$Z$500,3,FALSE)),"")</f>
        <v/>
      </c>
      <c r="AH41" s="29" t="str">
        <f>IFERROR(IF(VLOOKUP($D41,'May 2016'!D40:Z539,3,FALSE)=F41,"-","Wrong PO"),"new")</f>
        <v>new</v>
      </c>
      <c r="AI41" s="32" t="str">
        <f>IF(AH41="wrong PO",(VLOOKUP($D41,'May 2016'!D40:Z539,3,FALSE)),"")</f>
        <v/>
      </c>
      <c r="AJ41" s="29" t="str">
        <f>IFERROR(IF(VLOOKUP($D41,'Apr 2016'!$D$1:$Z$500,3,FALSE)=F41,"-","Wrong PO"),"new")</f>
        <v>Wrong PO</v>
      </c>
      <c r="AK41" s="32" t="str">
        <f>IF(AJ41="wrong PO",(VLOOKUP($D41,'Apr 2016'!$D$1:$Z$500,3,FALSE)),"")</f>
        <v>75522162</v>
      </c>
      <c r="AL41" s="32" t="str">
        <f>IFERROR(IF(VLOOKUP($D41,'Mar 2016'!$D$1:$Z$500,3,FALSE)=F41,"-","Wrong PO"),"new")</f>
        <v>Wrong PO</v>
      </c>
      <c r="AM41" s="32" t="str">
        <f>IF(AJ41="wrong PO",(VLOOKUP($D41,'Mar 2016'!$D$1:$Z$500,3,FALSE)),"")</f>
        <v>75522162</v>
      </c>
      <c r="AN41" s="32" t="str">
        <f>IFERROR(IF(VLOOKUP($D41,'Feb 2016'!$D$1:$Z$500,3,FALSE)=F41,"-","Wrong PO"),"new")</f>
        <v>Wrong PO</v>
      </c>
      <c r="AO41" s="32" t="str">
        <f>IF(AJ41="wrong PO",(VLOOKUP($D41,'Feb 2016'!$D$1:$Z$500,3,FALSE)),"")</f>
        <v>75522162</v>
      </c>
      <c r="AP41" s="29" t="str">
        <f>IFERROR(IF(VLOOKUP($D41,'Jan 2016'!$D$1:$Z$500,3,FALSE)=F41,"-","Wrong PO"),"new")</f>
        <v>Wrong PO</v>
      </c>
      <c r="AQ41" s="32" t="str">
        <f>IF(AP41="wrong PO",(VLOOKUP($D41,'Jan 2016'!$D$1:$Z$500,3,FALSE)),"")</f>
        <v>75522162</v>
      </c>
      <c r="AR41" s="29" t="str">
        <f>IFERROR(IF(VLOOKUP($D41,'Dec 2015'!$D$1:$Z$500,3,FALSE)=F41,"-","Wrong PO"),"new")</f>
        <v>new</v>
      </c>
      <c r="AS41" s="32" t="str">
        <f>IF(AR41="wrong PO",(VLOOKUP($D41,'Dec 2015'!$D$1:$Z$500,3,FALSE)),"")</f>
        <v/>
      </c>
      <c r="AT41" s="29" t="str">
        <f>IFERROR(IF(VLOOKUP($D41,'Nov 2015'!$D$1:$Z$500,3,FALSE)=F41,"-","Wrong PO"),"new")</f>
        <v>new</v>
      </c>
      <c r="AU41" s="32" t="str">
        <f>IF(AT41="wrong PO",(VLOOKUP($D41,'Nov 2015'!$D$1:$Z$500,3,FALSE)),"")</f>
        <v/>
      </c>
      <c r="AV41" s="29" t="str">
        <f>IFERROR(IF(VLOOKUP($D41,'Oct 2015'!$D$1:$Z$500,3,FALSE)=F41,"-","Wrong PO"),"new")</f>
        <v>new</v>
      </c>
      <c r="AW41" s="32" t="str">
        <f>IF(AV41="wrong PO",(VLOOKUP($D41,'Oct 2015'!$D$1:$Z$500,3,FALSE)),"")</f>
        <v/>
      </c>
      <c r="AX41" s="29" t="str">
        <f>IFERROR(IF(VLOOKUP($D41,'Sep 2015'!$D$1:$Z$500,3,FALSE)=F41,"-","Wrong PO"),"new")</f>
        <v>new</v>
      </c>
      <c r="AY41" s="32" t="str">
        <f>IF(AX41="wrong PO",(VLOOKUP($D41,'Sep 2015'!$D$1:$Z$500,3,FALSE)),"")</f>
        <v/>
      </c>
    </row>
    <row r="42" spans="1:51">
      <c r="A42" s="2" t="s">
        <v>841</v>
      </c>
      <c r="B42" s="2" t="s">
        <v>510</v>
      </c>
      <c r="C42" s="2" t="s">
        <v>76</v>
      </c>
      <c r="D42" s="2" t="s">
        <v>319</v>
      </c>
      <c r="E42" s="2" t="s">
        <v>502</v>
      </c>
      <c r="F42" s="21"/>
      <c r="G42" s="11"/>
      <c r="H42" s="3">
        <v>42321</v>
      </c>
      <c r="I42" s="2" t="s">
        <v>39</v>
      </c>
      <c r="J42" s="2" t="s">
        <v>377</v>
      </c>
      <c r="K42" s="2" t="s">
        <v>30</v>
      </c>
      <c r="L42" s="2" t="s">
        <v>31</v>
      </c>
      <c r="M42" s="2" t="s">
        <v>41</v>
      </c>
      <c r="N42" s="4">
        <v>11204</v>
      </c>
      <c r="O42" s="4">
        <v>11585</v>
      </c>
      <c r="P42" s="4">
        <v>381</v>
      </c>
      <c r="Q42" s="5">
        <v>6.44</v>
      </c>
      <c r="R42" s="4">
        <v>6000</v>
      </c>
      <c r="S42" s="4">
        <v>6469</v>
      </c>
      <c r="T42" s="4">
        <v>469</v>
      </c>
      <c r="U42" s="5">
        <v>28.05</v>
      </c>
      <c r="V42" s="5">
        <v>0</v>
      </c>
      <c r="W42" s="14">
        <v>34.49</v>
      </c>
      <c r="X42" s="14">
        <v>0</v>
      </c>
      <c r="Y42" s="14">
        <v>34.49</v>
      </c>
      <c r="Z42" s="4"/>
      <c r="AA42" s="49" t="str">
        <f>IFERROR(IFERROR(VLOOKUP($D42,'Asset Group  All Assets'!$B$1:$C$500,2,FALSE),(VLOOKUP($D42,'Missing-WSU-POs'!$B$1:$D$500,3,FALSE))),"?")</f>
        <v>P0771790</v>
      </c>
      <c r="AB42" s="31" t="str">
        <f t="shared" si="3"/>
        <v/>
      </c>
      <c r="AC42" s="31" t="str">
        <f t="shared" si="4"/>
        <v>Wrong PO</v>
      </c>
      <c r="AD42" s="29" t="str">
        <f>IFERROR(IF(VLOOKUP($D42,'Org July 2016 '!$D$1:$Z$500,3,FALSE)=F42,"-","Wrong PO"),"new")</f>
        <v>-</v>
      </c>
      <c r="AE42" s="32" t="str">
        <f>IF(AD42="wrong PO",(VLOOKUP($D42,'Org July 2016 '!$D$1:$Z$500,3,FALSE)),"")</f>
        <v/>
      </c>
      <c r="AF42" s="29" t="str">
        <f>IFERROR(IF(VLOOKUP($D42,'Org June 2016 '!$D$1:$Z$500,3,FALSE)=F42,"-","Wrong PO"),"new")</f>
        <v>-</v>
      </c>
      <c r="AG42" s="32" t="str">
        <f>IF(AF42="wrong PO",(VLOOKUP($D42,'Org June 2016 '!$D$1:$Z$500,3,FALSE)),"")</f>
        <v/>
      </c>
      <c r="AH42" s="29" t="str">
        <f>IFERROR(IF(VLOOKUP($D42,'May 2016'!D41:Z540,3,FALSE)=F42,"-","Wrong PO"),"new")</f>
        <v>Wrong PO</v>
      </c>
      <c r="AI42" s="32" t="str">
        <f>IF(AH42="wrong PO",(VLOOKUP($D42,'May 2016'!D41:Z540,3,FALSE)),"")</f>
        <v>P0771790</v>
      </c>
      <c r="AJ42" s="29" t="str">
        <f>IFERROR(IF(VLOOKUP($D42,'Apr 2016'!$D$1:$Z$500,3,FALSE)=F42,"-","Wrong PO"),"new")</f>
        <v>Wrong PO</v>
      </c>
      <c r="AK42" s="32" t="str">
        <f>IF(AJ42="wrong PO",(VLOOKUP($D42,'Apr 2016'!$D$1:$Z$500,3,FALSE)),"")</f>
        <v>P0771790</v>
      </c>
      <c r="AL42" s="32" t="str">
        <f>IFERROR(IF(VLOOKUP($D42,'Mar 2016'!$D$1:$Z$500,3,FALSE)=F42,"-","Wrong PO"),"new")</f>
        <v>Wrong PO</v>
      </c>
      <c r="AM42" s="32" t="str">
        <f>IF(AJ42="wrong PO",(VLOOKUP($D42,'Mar 2016'!$D$1:$Z$500,3,FALSE)),"")</f>
        <v>P0771790</v>
      </c>
      <c r="AN42" s="32" t="str">
        <f>IFERROR(IF(VLOOKUP($D42,'Feb 2016'!$D$1:$Z$500,3,FALSE)=F42,"-","Wrong PO"),"new")</f>
        <v>Wrong PO</v>
      </c>
      <c r="AO42" s="32" t="str">
        <f>IF(AJ42="wrong PO",(VLOOKUP($D42,'Feb 2016'!$D$1:$Z$500,3,FALSE)),"")</f>
        <v>P0771790</v>
      </c>
      <c r="AP42" s="29" t="str">
        <f>IFERROR(IF(VLOOKUP($D42,'Jan 2016'!$D$1:$Z$500,3,FALSE)=F42,"-","Wrong PO"),"new")</f>
        <v>Wrong PO</v>
      </c>
      <c r="AQ42" s="32" t="str">
        <f>IF(AP42="wrong PO",(VLOOKUP($D42,'Jan 2016'!$D$1:$Z$500,3,FALSE)),"")</f>
        <v>P0771790</v>
      </c>
      <c r="AR42" s="29" t="str">
        <f>IFERROR(IF(VLOOKUP($D42,'Dec 2015'!$D$1:$Z$500,3,FALSE)=F42,"-","Wrong PO"),"new")</f>
        <v>Wrong PO</v>
      </c>
      <c r="AS42" s="32" t="str">
        <f>IF(AR42="wrong PO",(VLOOKUP($D42,'Dec 2015'!$D$1:$Z$500,3,FALSE)),"")</f>
        <v>P0771790</v>
      </c>
      <c r="AT42" s="29" t="str">
        <f>IFERROR(IF(VLOOKUP($D42,'Nov 2015'!$D$1:$Z$500,3,FALSE)=F42,"-","Wrong PO"),"new")</f>
        <v>new</v>
      </c>
      <c r="AU42" s="32" t="str">
        <f>IF(AT42="wrong PO",(VLOOKUP($D42,'Nov 2015'!$D$1:$Z$500,3,FALSE)),"")</f>
        <v/>
      </c>
      <c r="AV42" s="29" t="str">
        <f>IFERROR(IF(VLOOKUP($D42,'Oct 2015'!$D$1:$Z$500,3,FALSE)=F42,"-","Wrong PO"),"new")</f>
        <v>new</v>
      </c>
      <c r="AW42" s="32" t="str">
        <f>IF(AV42="wrong PO",(VLOOKUP($D42,'Oct 2015'!$D$1:$Z$500,3,FALSE)),"")</f>
        <v/>
      </c>
      <c r="AX42" s="29" t="str">
        <f>IFERROR(IF(VLOOKUP($D42,'Sep 2015'!$D$1:$Z$500,3,FALSE)=F42,"-","Wrong PO"),"new")</f>
        <v>new</v>
      </c>
      <c r="AY42" s="32" t="str">
        <f>IF(AX42="wrong PO",(VLOOKUP($D42,'Sep 2015'!$D$1:$Z$500,3,FALSE)),"")</f>
        <v/>
      </c>
    </row>
    <row r="43" spans="1:51">
      <c r="A43" s="2" t="s">
        <v>841</v>
      </c>
      <c r="B43" s="2" t="s">
        <v>510</v>
      </c>
      <c r="C43" s="2" t="s">
        <v>76</v>
      </c>
      <c r="D43" s="2" t="s">
        <v>321</v>
      </c>
      <c r="E43" s="2" t="s">
        <v>498</v>
      </c>
      <c r="F43" s="21"/>
      <c r="G43" s="11"/>
      <c r="H43" s="3">
        <v>42331</v>
      </c>
      <c r="I43" s="2" t="s">
        <v>39</v>
      </c>
      <c r="J43" s="2" t="s">
        <v>431</v>
      </c>
      <c r="K43" s="2" t="s">
        <v>30</v>
      </c>
      <c r="L43" s="2" t="s">
        <v>31</v>
      </c>
      <c r="M43" s="2" t="s">
        <v>32</v>
      </c>
      <c r="N43" s="4">
        <v>13628</v>
      </c>
      <c r="O43" s="4">
        <v>15281</v>
      </c>
      <c r="P43" s="4">
        <v>1653</v>
      </c>
      <c r="Q43" s="5">
        <v>27.94</v>
      </c>
      <c r="R43" s="4">
        <v>1891</v>
      </c>
      <c r="S43" s="4">
        <v>2116</v>
      </c>
      <c r="T43" s="4">
        <v>225</v>
      </c>
      <c r="U43" s="5">
        <v>13.46</v>
      </c>
      <c r="V43" s="5">
        <v>0</v>
      </c>
      <c r="W43" s="14">
        <v>41.4</v>
      </c>
      <c r="X43" s="14">
        <v>0</v>
      </c>
      <c r="Y43" s="14">
        <v>41.4</v>
      </c>
      <c r="Z43" s="4"/>
      <c r="AA43" s="49" t="str">
        <f>IFERROR(IFERROR(VLOOKUP($D43,'Asset Group  All Assets'!$B$1:$C$500,2,FALSE),(VLOOKUP($D43,'Missing-WSU-POs'!$B$1:$D$500,3,FALSE))),"?")</f>
        <v>P0779968</v>
      </c>
      <c r="AB43" s="31" t="str">
        <f t="shared" si="3"/>
        <v/>
      </c>
      <c r="AC43" s="31" t="str">
        <f t="shared" si="4"/>
        <v>Wrong PO</v>
      </c>
      <c r="AD43" s="29" t="str">
        <f>IFERROR(IF(VLOOKUP($D43,'Org July 2016 '!$D$1:$Z$500,3,FALSE)=F43,"-","Wrong PO"),"new")</f>
        <v>-</v>
      </c>
      <c r="AE43" s="32" t="str">
        <f>IF(AD43="wrong PO",(VLOOKUP($D43,'Org July 2016 '!$D$1:$Z$500,3,FALSE)),"")</f>
        <v/>
      </c>
      <c r="AF43" s="29" t="str">
        <f>IFERROR(IF(VLOOKUP($D43,'Org June 2016 '!$D$1:$Z$500,3,FALSE)=F43,"-","Wrong PO"),"new")</f>
        <v>-</v>
      </c>
      <c r="AG43" s="32" t="str">
        <f>IF(AF43="wrong PO",(VLOOKUP($D43,'Org June 2016 '!$D$1:$Z$500,3,FALSE)),"")</f>
        <v/>
      </c>
      <c r="AH43" s="29" t="str">
        <f>IFERROR(IF(VLOOKUP($D43,'May 2016'!D42:Z541,3,FALSE)=F43,"-","Wrong PO"),"new")</f>
        <v>new</v>
      </c>
      <c r="AI43" s="32" t="str">
        <f>IF(AH43="wrong PO",(VLOOKUP($D43,'May 2016'!D42:Z541,3,FALSE)),"")</f>
        <v/>
      </c>
      <c r="AJ43" s="29" t="str">
        <f>IFERROR(IF(VLOOKUP($D43,'Apr 2016'!$D$1:$Z$500,3,FALSE)=F43,"-","Wrong PO"),"new")</f>
        <v>Wrong PO</v>
      </c>
      <c r="AK43" s="32" t="str">
        <f>IF(AJ43="wrong PO",(VLOOKUP($D43,'Apr 2016'!$D$1:$Z$500,3,FALSE)),"")</f>
        <v>75522162</v>
      </c>
      <c r="AL43" s="32" t="str">
        <f>IFERROR(IF(VLOOKUP($D43,'Mar 2016'!$D$1:$Z$500,3,FALSE)=F43,"-","Wrong PO"),"new")</f>
        <v>Wrong PO</v>
      </c>
      <c r="AM43" s="32" t="str">
        <f>IF(AJ43="wrong PO",(VLOOKUP($D43,'Mar 2016'!$D$1:$Z$500,3,FALSE)),"")</f>
        <v>75522162</v>
      </c>
      <c r="AN43" s="32" t="str">
        <f>IFERROR(IF(VLOOKUP($D43,'Feb 2016'!$D$1:$Z$500,3,FALSE)=F43,"-","Wrong PO"),"new")</f>
        <v>Wrong PO</v>
      </c>
      <c r="AO43" s="32" t="str">
        <f>IF(AJ43="wrong PO",(VLOOKUP($D43,'Feb 2016'!$D$1:$Z$500,3,FALSE)),"")</f>
        <v>75522162</v>
      </c>
      <c r="AP43" s="29" t="str">
        <f>IFERROR(IF(VLOOKUP($D43,'Jan 2016'!$D$1:$Z$500,3,FALSE)=F43,"-","Wrong PO"),"new")</f>
        <v>Wrong PO</v>
      </c>
      <c r="AQ43" s="32" t="str">
        <f>IF(AP43="wrong PO",(VLOOKUP($D43,'Jan 2016'!$D$1:$Z$500,3,FALSE)),"")</f>
        <v>75522162</v>
      </c>
      <c r="AR43" s="29" t="str">
        <f>IFERROR(IF(VLOOKUP($D43,'Dec 2015'!$D$1:$Z$500,3,FALSE)=F43,"-","Wrong PO"),"new")</f>
        <v>new</v>
      </c>
      <c r="AS43" s="32" t="str">
        <f>IF(AR43="wrong PO",(VLOOKUP($D43,'Dec 2015'!$D$1:$Z$500,3,FALSE)),"")</f>
        <v/>
      </c>
      <c r="AT43" s="29" t="str">
        <f>IFERROR(IF(VLOOKUP($D43,'Nov 2015'!$D$1:$Z$500,3,FALSE)=F43,"-","Wrong PO"),"new")</f>
        <v>new</v>
      </c>
      <c r="AU43" s="32" t="str">
        <f>IF(AT43="wrong PO",(VLOOKUP($D43,'Nov 2015'!$D$1:$Z$500,3,FALSE)),"")</f>
        <v/>
      </c>
      <c r="AV43" s="29" t="str">
        <f>IFERROR(IF(VLOOKUP($D43,'Oct 2015'!$D$1:$Z$500,3,FALSE)=F43,"-","Wrong PO"),"new")</f>
        <v>new</v>
      </c>
      <c r="AW43" s="32" t="str">
        <f>IF(AV43="wrong PO",(VLOOKUP($D43,'Oct 2015'!$D$1:$Z$500,3,FALSE)),"")</f>
        <v/>
      </c>
      <c r="AX43" s="29" t="str">
        <f>IFERROR(IF(VLOOKUP($D43,'Sep 2015'!$D$1:$Z$500,3,FALSE)=F43,"-","Wrong PO"),"new")</f>
        <v>new</v>
      </c>
      <c r="AY43" s="32" t="str">
        <f>IF(AX43="wrong PO",(VLOOKUP($D43,'Sep 2015'!$D$1:$Z$500,3,FALSE)),"")</f>
        <v/>
      </c>
    </row>
    <row r="44" spans="1:51">
      <c r="A44" s="2" t="s">
        <v>841</v>
      </c>
      <c r="B44" s="2" t="s">
        <v>510</v>
      </c>
      <c r="C44" s="2" t="s">
        <v>76</v>
      </c>
      <c r="D44" s="2" t="s">
        <v>322</v>
      </c>
      <c r="E44" s="2" t="s">
        <v>498</v>
      </c>
      <c r="F44" s="21"/>
      <c r="G44" s="11"/>
      <c r="H44" s="3">
        <v>42331</v>
      </c>
      <c r="I44" s="2" t="s">
        <v>39</v>
      </c>
      <c r="J44" s="2" t="s">
        <v>431</v>
      </c>
      <c r="K44" s="2" t="s">
        <v>30</v>
      </c>
      <c r="L44" s="2" t="s">
        <v>31</v>
      </c>
      <c r="M44" s="2" t="s">
        <v>32</v>
      </c>
      <c r="N44" s="4">
        <v>9062</v>
      </c>
      <c r="O44" s="4">
        <v>11122</v>
      </c>
      <c r="P44" s="4">
        <v>2060</v>
      </c>
      <c r="Q44" s="5">
        <v>34.81</v>
      </c>
      <c r="R44" s="4">
        <v>2552</v>
      </c>
      <c r="S44" s="4">
        <v>3184</v>
      </c>
      <c r="T44" s="4">
        <v>632</v>
      </c>
      <c r="U44" s="5">
        <v>37.79</v>
      </c>
      <c r="V44" s="5">
        <v>0</v>
      </c>
      <c r="W44" s="14">
        <v>72.599999999999994</v>
      </c>
      <c r="X44" s="14">
        <v>0</v>
      </c>
      <c r="Y44" s="14">
        <v>72.599999999999994</v>
      </c>
      <c r="Z44" s="4"/>
      <c r="AA44" s="49" t="str">
        <f>IFERROR(IFERROR(VLOOKUP($D44,'Asset Group  All Assets'!$B$1:$C$500,2,FALSE),(VLOOKUP($D44,'Missing-WSU-POs'!$B$1:$D$500,3,FALSE))),"?")</f>
        <v>P0779968</v>
      </c>
      <c r="AB44" s="31" t="str">
        <f t="shared" si="3"/>
        <v/>
      </c>
      <c r="AC44" s="31" t="str">
        <f t="shared" si="4"/>
        <v>Wrong PO</v>
      </c>
      <c r="AD44" s="29" t="str">
        <f>IFERROR(IF(VLOOKUP($D44,'Org July 2016 '!$D$1:$Z$500,3,FALSE)=F44,"-","Wrong PO"),"new")</f>
        <v>-</v>
      </c>
      <c r="AE44" s="32" t="str">
        <f>IF(AD44="wrong PO",(VLOOKUP($D44,'Org July 2016 '!$D$1:$Z$500,3,FALSE)),"")</f>
        <v/>
      </c>
      <c r="AF44" s="29" t="str">
        <f>IFERROR(IF(VLOOKUP($D44,'Org June 2016 '!$D$1:$Z$500,3,FALSE)=F44,"-","Wrong PO"),"new")</f>
        <v>-</v>
      </c>
      <c r="AG44" s="32" t="str">
        <f>IF(AF44="wrong PO",(VLOOKUP($D44,'Org June 2016 '!$D$1:$Z$500,3,FALSE)),"")</f>
        <v/>
      </c>
      <c r="AH44" s="29" t="str">
        <f>IFERROR(IF(VLOOKUP($D44,'May 2016'!D43:Z542,3,FALSE)=F44,"-","Wrong PO"),"new")</f>
        <v>new</v>
      </c>
      <c r="AI44" s="32" t="str">
        <f>IF(AH44="wrong PO",(VLOOKUP($D44,'May 2016'!D43:Z542,3,FALSE)),"")</f>
        <v/>
      </c>
      <c r="AJ44" s="29" t="str">
        <f>IFERROR(IF(VLOOKUP($D44,'Apr 2016'!$D$1:$Z$500,3,FALSE)=F44,"-","Wrong PO"),"new")</f>
        <v>Wrong PO</v>
      </c>
      <c r="AK44" s="32" t="str">
        <f>IF(AJ44="wrong PO",(VLOOKUP($D44,'Apr 2016'!$D$1:$Z$500,3,FALSE)),"")</f>
        <v>75522162</v>
      </c>
      <c r="AL44" s="32" t="str">
        <f>IFERROR(IF(VLOOKUP($D44,'Mar 2016'!$D$1:$Z$500,3,FALSE)=F44,"-","Wrong PO"),"new")</f>
        <v>Wrong PO</v>
      </c>
      <c r="AM44" s="32" t="str">
        <f>IF(AJ44="wrong PO",(VLOOKUP($D44,'Mar 2016'!$D$1:$Z$500,3,FALSE)),"")</f>
        <v>75522162</v>
      </c>
      <c r="AN44" s="32" t="str">
        <f>IFERROR(IF(VLOOKUP($D44,'Feb 2016'!$D$1:$Z$500,3,FALSE)=F44,"-","Wrong PO"),"new")</f>
        <v>Wrong PO</v>
      </c>
      <c r="AO44" s="32" t="str">
        <f>IF(AJ44="wrong PO",(VLOOKUP($D44,'Feb 2016'!$D$1:$Z$500,3,FALSE)),"")</f>
        <v>75522162</v>
      </c>
      <c r="AP44" s="29" t="str">
        <f>IFERROR(IF(VLOOKUP($D44,'Jan 2016'!$D$1:$Z$500,3,FALSE)=F44,"-","Wrong PO"),"new")</f>
        <v>Wrong PO</v>
      </c>
      <c r="AQ44" s="32" t="str">
        <f>IF(AP44="wrong PO",(VLOOKUP($D44,'Jan 2016'!$D$1:$Z$500,3,FALSE)),"")</f>
        <v>75522162</v>
      </c>
      <c r="AR44" s="29" t="str">
        <f>IFERROR(IF(VLOOKUP($D44,'Dec 2015'!$D$1:$Z$500,3,FALSE)=F44,"-","Wrong PO"),"new")</f>
        <v>new</v>
      </c>
      <c r="AS44" s="32" t="str">
        <f>IF(AR44="wrong PO",(VLOOKUP($D44,'Dec 2015'!$D$1:$Z$500,3,FALSE)),"")</f>
        <v/>
      </c>
      <c r="AT44" s="29" t="str">
        <f>IFERROR(IF(VLOOKUP($D44,'Nov 2015'!$D$1:$Z$500,3,FALSE)=F44,"-","Wrong PO"),"new")</f>
        <v>new</v>
      </c>
      <c r="AU44" s="32" t="str">
        <f>IF(AT44="wrong PO",(VLOOKUP($D44,'Nov 2015'!$D$1:$Z$500,3,FALSE)),"")</f>
        <v/>
      </c>
      <c r="AV44" s="29" t="str">
        <f>IFERROR(IF(VLOOKUP($D44,'Oct 2015'!$D$1:$Z$500,3,FALSE)=F44,"-","Wrong PO"),"new")</f>
        <v>new</v>
      </c>
      <c r="AW44" s="32" t="str">
        <f>IF(AV44="wrong PO",(VLOOKUP($D44,'Oct 2015'!$D$1:$Z$500,3,FALSE)),"")</f>
        <v/>
      </c>
      <c r="AX44" s="29" t="str">
        <f>IFERROR(IF(VLOOKUP($D44,'Sep 2015'!$D$1:$Z$500,3,FALSE)=F44,"-","Wrong PO"),"new")</f>
        <v>new</v>
      </c>
      <c r="AY44" s="32" t="str">
        <f>IF(AX44="wrong PO",(VLOOKUP($D44,'Sep 2015'!$D$1:$Z$500,3,FALSE)),"")</f>
        <v/>
      </c>
    </row>
    <row r="45" spans="1:51">
      <c r="A45" s="2" t="s">
        <v>841</v>
      </c>
      <c r="B45" s="2" t="s">
        <v>510</v>
      </c>
      <c r="C45" s="2" t="s">
        <v>779</v>
      </c>
      <c r="D45" s="2" t="s">
        <v>323</v>
      </c>
      <c r="E45" s="2" t="s">
        <v>532</v>
      </c>
      <c r="F45" s="21"/>
      <c r="G45" s="11"/>
      <c r="H45" s="3">
        <v>42359</v>
      </c>
      <c r="I45" s="2" t="s">
        <v>437</v>
      </c>
      <c r="J45" s="2" t="s">
        <v>29</v>
      </c>
      <c r="K45" s="2" t="s">
        <v>30</v>
      </c>
      <c r="L45" s="2" t="s">
        <v>31</v>
      </c>
      <c r="M45" s="2" t="s">
        <v>382</v>
      </c>
      <c r="N45" s="4">
        <v>15398</v>
      </c>
      <c r="O45" s="4">
        <v>16909</v>
      </c>
      <c r="P45" s="4">
        <v>1511</v>
      </c>
      <c r="Q45" s="5">
        <v>25.54</v>
      </c>
      <c r="R45" s="4">
        <v>5473</v>
      </c>
      <c r="S45" s="4">
        <v>6045</v>
      </c>
      <c r="T45" s="4">
        <v>572</v>
      </c>
      <c r="U45" s="5">
        <v>34.21</v>
      </c>
      <c r="V45" s="5">
        <v>0</v>
      </c>
      <c r="W45" s="14">
        <v>59.75</v>
      </c>
      <c r="X45" s="14">
        <v>0</v>
      </c>
      <c r="Y45" s="14">
        <v>59.75</v>
      </c>
      <c r="Z45" s="4"/>
      <c r="AA45" s="49" t="str">
        <f>IFERROR(IFERROR(VLOOKUP($D45,'Asset Group  All Assets'!$B$1:$C$500,2,FALSE),(VLOOKUP($D45,'Missing-WSU-POs'!$B$1:$D$500,3,FALSE))),"?")</f>
        <v>P0771326</v>
      </c>
      <c r="AB45" s="31" t="str">
        <f t="shared" si="3"/>
        <v/>
      </c>
      <c r="AC45" s="31" t="str">
        <f t="shared" si="4"/>
        <v>Wrong PO</v>
      </c>
      <c r="AD45" s="29" t="str">
        <f>IFERROR(IF(VLOOKUP($D45,'Org July 2016 '!$D$1:$Z$500,3,FALSE)=F45,"-","Wrong PO"),"new")</f>
        <v>-</v>
      </c>
      <c r="AE45" s="32" t="str">
        <f>IF(AD45="wrong PO",(VLOOKUP($D45,'Org July 2016 '!$D$1:$Z$500,3,FALSE)),"")</f>
        <v/>
      </c>
      <c r="AF45" s="29" t="str">
        <f>IFERROR(IF(VLOOKUP($D45,'Org June 2016 '!$D$1:$Z$500,3,FALSE)=F45,"-","Wrong PO"),"new")</f>
        <v>-</v>
      </c>
      <c r="AG45" s="32" t="str">
        <f>IF(AF45="wrong PO",(VLOOKUP($D45,'Org June 2016 '!$D$1:$Z$500,3,FALSE)),"")</f>
        <v/>
      </c>
      <c r="AH45" s="29" t="str">
        <f>IFERROR(IF(VLOOKUP($D45,'May 2016'!D44:Z543,3,FALSE)=F45,"-","Wrong PO"),"new")</f>
        <v>Wrong PO</v>
      </c>
      <c r="AI45" s="32" t="str">
        <f>IF(AH45="wrong PO",(VLOOKUP($D45,'May 2016'!D44:Z543,3,FALSE)),"")</f>
        <v>P0771326</v>
      </c>
      <c r="AJ45" s="29" t="str">
        <f>IFERROR(IF(VLOOKUP($D45,'Apr 2016'!$D$1:$Z$500,3,FALSE)=F45,"-","Wrong PO"),"new")</f>
        <v>Wrong PO</v>
      </c>
      <c r="AK45" s="32" t="str">
        <f>IF(AJ45="wrong PO",(VLOOKUP($D45,'Apr 2016'!$D$1:$Z$500,3,FALSE)),"")</f>
        <v>P0771326</v>
      </c>
      <c r="AL45" s="32" t="str">
        <f>IFERROR(IF(VLOOKUP($D45,'Mar 2016'!$D$1:$Z$500,3,FALSE)=F45,"-","Wrong PO"),"new")</f>
        <v>Wrong PO</v>
      </c>
      <c r="AM45" s="32" t="str">
        <f>IF(AJ45="wrong PO",(VLOOKUP($D45,'Mar 2016'!$D$1:$Z$500,3,FALSE)),"")</f>
        <v>P0771326</v>
      </c>
      <c r="AN45" s="32" t="str">
        <f>IFERROR(IF(VLOOKUP($D45,'Feb 2016'!$D$1:$Z$500,3,FALSE)=F45,"-","Wrong PO"),"new")</f>
        <v>Wrong PO</v>
      </c>
      <c r="AO45" s="32" t="str">
        <f>IF(AJ45="wrong PO",(VLOOKUP($D45,'Feb 2016'!$D$1:$Z$500,3,FALSE)),"")</f>
        <v>P0771326</v>
      </c>
      <c r="AP45" s="29" t="str">
        <f>IFERROR(IF(VLOOKUP($D45,'Jan 2016'!$D$1:$Z$500,3,FALSE)=F45,"-","Wrong PO"),"new")</f>
        <v>Wrong PO</v>
      </c>
      <c r="AQ45" s="32" t="str">
        <f>IF(AP45="wrong PO",(VLOOKUP($D45,'Jan 2016'!$D$1:$Z$500,3,FALSE)),"")</f>
        <v>P0771326</v>
      </c>
      <c r="AR45" s="29" t="str">
        <f>IFERROR(IF(VLOOKUP($D45,'Dec 2015'!$D$1:$Z$500,3,FALSE)=F45,"-","Wrong PO"),"new")</f>
        <v>new</v>
      </c>
      <c r="AS45" s="32" t="str">
        <f>IF(AR45="wrong PO",(VLOOKUP($D45,'Dec 2015'!$D$1:$Z$500,3,FALSE)),"")</f>
        <v/>
      </c>
      <c r="AT45" s="29" t="str">
        <f>IFERROR(IF(VLOOKUP($D45,'Nov 2015'!$D$1:$Z$500,3,FALSE)=F45,"-","Wrong PO"),"new")</f>
        <v>new</v>
      </c>
      <c r="AU45" s="32" t="str">
        <f>IF(AT45="wrong PO",(VLOOKUP($D45,'Nov 2015'!$D$1:$Z$500,3,FALSE)),"")</f>
        <v/>
      </c>
      <c r="AV45" s="29" t="str">
        <f>IFERROR(IF(VLOOKUP($D45,'Oct 2015'!$D$1:$Z$500,3,FALSE)=F45,"-","Wrong PO"),"new")</f>
        <v>new</v>
      </c>
      <c r="AW45" s="32" t="str">
        <f>IF(AV45="wrong PO",(VLOOKUP($D45,'Oct 2015'!$D$1:$Z$500,3,FALSE)),"")</f>
        <v/>
      </c>
      <c r="AX45" s="29" t="str">
        <f>IFERROR(IF(VLOOKUP($D45,'Sep 2015'!$D$1:$Z$500,3,FALSE)=F45,"-","Wrong PO"),"new")</f>
        <v>new</v>
      </c>
      <c r="AY45" s="32" t="str">
        <f>IF(AX45="wrong PO",(VLOOKUP($D45,'Sep 2015'!$D$1:$Z$500,3,FALSE)),"")</f>
        <v/>
      </c>
    </row>
    <row r="46" spans="1:51">
      <c r="A46" s="2" t="s">
        <v>841</v>
      </c>
      <c r="B46" s="2" t="s">
        <v>510</v>
      </c>
      <c r="C46" s="2" t="s">
        <v>779</v>
      </c>
      <c r="D46" s="2" t="s">
        <v>325</v>
      </c>
      <c r="E46" s="2" t="s">
        <v>532</v>
      </c>
      <c r="F46" s="21"/>
      <c r="G46" s="11"/>
      <c r="H46" s="3">
        <v>42359</v>
      </c>
      <c r="I46" s="2" t="s">
        <v>437</v>
      </c>
      <c r="J46" s="2" t="s">
        <v>29</v>
      </c>
      <c r="K46" s="2" t="s">
        <v>30</v>
      </c>
      <c r="L46" s="2" t="s">
        <v>31</v>
      </c>
      <c r="M46" s="2" t="s">
        <v>382</v>
      </c>
      <c r="N46" s="4">
        <v>6390</v>
      </c>
      <c r="O46" s="4">
        <v>7308</v>
      </c>
      <c r="P46" s="4">
        <v>918</v>
      </c>
      <c r="Q46" s="5">
        <v>15.51</v>
      </c>
      <c r="R46" s="4">
        <v>8548</v>
      </c>
      <c r="S46" s="4">
        <v>9463</v>
      </c>
      <c r="T46" s="4">
        <v>915</v>
      </c>
      <c r="U46" s="5">
        <v>54.72</v>
      </c>
      <c r="V46" s="5">
        <v>0</v>
      </c>
      <c r="W46" s="14">
        <v>70.23</v>
      </c>
      <c r="X46" s="14">
        <v>0</v>
      </c>
      <c r="Y46" s="14">
        <v>70.23</v>
      </c>
      <c r="Z46" s="4"/>
      <c r="AA46" s="49" t="str">
        <f>IFERROR(IFERROR(VLOOKUP($D46,'Asset Group  All Assets'!$B$1:$C$500,2,FALSE),(VLOOKUP($D46,'Missing-WSU-POs'!$B$1:$D$500,3,FALSE))),"?")</f>
        <v>P0771326</v>
      </c>
      <c r="AB46" s="31" t="str">
        <f t="shared" si="3"/>
        <v/>
      </c>
      <c r="AC46" s="31" t="str">
        <f t="shared" si="4"/>
        <v>Wrong PO</v>
      </c>
      <c r="AD46" s="29" t="str">
        <f>IFERROR(IF(VLOOKUP($D46,'Org July 2016 '!$D$1:$Z$500,3,FALSE)=F46,"-","Wrong PO"),"new")</f>
        <v>-</v>
      </c>
      <c r="AE46" s="32" t="str">
        <f>IF(AD46="wrong PO",(VLOOKUP($D46,'Org July 2016 '!$D$1:$Z$500,3,FALSE)),"")</f>
        <v/>
      </c>
      <c r="AF46" s="29" t="str">
        <f>IFERROR(IF(VLOOKUP($D46,'Org June 2016 '!$D$1:$Z$500,3,FALSE)=F46,"-","Wrong PO"),"new")</f>
        <v>-</v>
      </c>
      <c r="AG46" s="32" t="str">
        <f>IF(AF46="wrong PO",(VLOOKUP($D46,'Org June 2016 '!$D$1:$Z$500,3,FALSE)),"")</f>
        <v/>
      </c>
      <c r="AH46" s="29" t="str">
        <f>IFERROR(IF(VLOOKUP($D46,'May 2016'!D45:Z544,3,FALSE)=F46,"-","Wrong PO"),"new")</f>
        <v>Wrong PO</v>
      </c>
      <c r="AI46" s="32" t="str">
        <f>IF(AH46="wrong PO",(VLOOKUP($D46,'May 2016'!D45:Z544,3,FALSE)),"")</f>
        <v>P0771326</v>
      </c>
      <c r="AJ46" s="29" t="str">
        <f>IFERROR(IF(VLOOKUP($D46,'Apr 2016'!$D$1:$Z$500,3,FALSE)=F46,"-","Wrong PO"),"new")</f>
        <v>Wrong PO</v>
      </c>
      <c r="AK46" s="32" t="str">
        <f>IF(AJ46="wrong PO",(VLOOKUP($D46,'Apr 2016'!$D$1:$Z$500,3,FALSE)),"")</f>
        <v>P0771326</v>
      </c>
      <c r="AL46" s="32" t="str">
        <f>IFERROR(IF(VLOOKUP($D46,'Mar 2016'!$D$1:$Z$500,3,FALSE)=F46,"-","Wrong PO"),"new")</f>
        <v>Wrong PO</v>
      </c>
      <c r="AM46" s="32" t="str">
        <f>IF(AJ46="wrong PO",(VLOOKUP($D46,'Mar 2016'!$D$1:$Z$500,3,FALSE)),"")</f>
        <v>P0771326</v>
      </c>
      <c r="AN46" s="32" t="str">
        <f>IFERROR(IF(VLOOKUP($D46,'Feb 2016'!$D$1:$Z$500,3,FALSE)=F46,"-","Wrong PO"),"new")</f>
        <v>Wrong PO</v>
      </c>
      <c r="AO46" s="32" t="str">
        <f>IF(AJ46="wrong PO",(VLOOKUP($D46,'Feb 2016'!$D$1:$Z$500,3,FALSE)),"")</f>
        <v>P0771326</v>
      </c>
      <c r="AP46" s="29" t="str">
        <f>IFERROR(IF(VLOOKUP($D46,'Jan 2016'!$D$1:$Z$500,3,FALSE)=F46,"-","Wrong PO"),"new")</f>
        <v>Wrong PO</v>
      </c>
      <c r="AQ46" s="32" t="str">
        <f>IF(AP46="wrong PO",(VLOOKUP($D46,'Jan 2016'!$D$1:$Z$500,3,FALSE)),"")</f>
        <v>P0771326</v>
      </c>
      <c r="AR46" s="29" t="str">
        <f>IFERROR(IF(VLOOKUP($D46,'Dec 2015'!$D$1:$Z$500,3,FALSE)=F46,"-","Wrong PO"),"new")</f>
        <v>new</v>
      </c>
      <c r="AS46" s="32" t="str">
        <f>IF(AR46="wrong PO",(VLOOKUP($D46,'Dec 2015'!$D$1:$Z$500,3,FALSE)),"")</f>
        <v/>
      </c>
      <c r="AT46" s="29" t="str">
        <f>IFERROR(IF(VLOOKUP($D46,'Nov 2015'!$D$1:$Z$500,3,FALSE)=F46,"-","Wrong PO"),"new")</f>
        <v>new</v>
      </c>
      <c r="AU46" s="32" t="str">
        <f>IF(AT46="wrong PO",(VLOOKUP($D46,'Nov 2015'!$D$1:$Z$500,3,FALSE)),"")</f>
        <v/>
      </c>
      <c r="AV46" s="29" t="str">
        <f>IFERROR(IF(VLOOKUP($D46,'Oct 2015'!$D$1:$Z$500,3,FALSE)=F46,"-","Wrong PO"),"new")</f>
        <v>new</v>
      </c>
      <c r="AW46" s="32" t="str">
        <f>IF(AV46="wrong PO",(VLOOKUP($D46,'Oct 2015'!$D$1:$Z$500,3,FALSE)),"")</f>
        <v/>
      </c>
      <c r="AX46" s="29" t="str">
        <f>IFERROR(IF(VLOOKUP($D46,'Sep 2015'!$D$1:$Z$500,3,FALSE)=F46,"-","Wrong PO"),"new")</f>
        <v>new</v>
      </c>
      <c r="AY46" s="32" t="str">
        <f>IF(AX46="wrong PO",(VLOOKUP($D46,'Sep 2015'!$D$1:$Z$500,3,FALSE)),"")</f>
        <v/>
      </c>
    </row>
    <row r="47" spans="1:51">
      <c r="A47" s="2" t="s">
        <v>841</v>
      </c>
      <c r="B47" s="2" t="s">
        <v>510</v>
      </c>
      <c r="C47" s="2" t="s">
        <v>56</v>
      </c>
      <c r="D47" s="2" t="s">
        <v>209</v>
      </c>
      <c r="E47" s="2" t="s">
        <v>549</v>
      </c>
      <c r="F47" s="21" t="s">
        <v>170</v>
      </c>
      <c r="G47" s="11"/>
      <c r="H47" s="3">
        <v>42391</v>
      </c>
      <c r="I47" s="2" t="s">
        <v>39</v>
      </c>
      <c r="J47" s="2" t="s">
        <v>550</v>
      </c>
      <c r="K47" s="2" t="s">
        <v>30</v>
      </c>
      <c r="L47" s="2" t="s">
        <v>31</v>
      </c>
      <c r="M47" s="2" t="s">
        <v>32</v>
      </c>
      <c r="N47" s="4">
        <v>820</v>
      </c>
      <c r="O47" s="4">
        <v>7392</v>
      </c>
      <c r="P47" s="4">
        <v>6572</v>
      </c>
      <c r="Q47" s="5">
        <v>111.07</v>
      </c>
      <c r="R47" s="4">
        <v>0</v>
      </c>
      <c r="S47" s="4">
        <v>0</v>
      </c>
      <c r="T47" s="4">
        <v>0</v>
      </c>
      <c r="U47" s="5">
        <v>0</v>
      </c>
      <c r="V47" s="5">
        <v>0</v>
      </c>
      <c r="W47" s="14">
        <v>111.07</v>
      </c>
      <c r="X47" s="14">
        <v>0</v>
      </c>
      <c r="Y47" s="14">
        <v>111.07</v>
      </c>
      <c r="Z47" s="4"/>
      <c r="AA47" s="49" t="str">
        <f>IFERROR(IFERROR(VLOOKUP($D47,'Asset Group  All Assets'!$B$1:$C$500,2,FALSE),(VLOOKUP($D47,'Missing-WSU-POs'!$B$1:$D$500,3,FALSE))),"?")</f>
        <v>P0771802</v>
      </c>
      <c r="AB47" s="31" t="str">
        <f t="shared" si="3"/>
        <v>P0771802</v>
      </c>
      <c r="AC47" s="31" t="str">
        <f t="shared" si="4"/>
        <v/>
      </c>
      <c r="AD47" s="29" t="str">
        <f>IFERROR(IF(VLOOKUP($D47,'Org July 2016 '!$D$1:$Z$500,3,FALSE)=F47,"-","Wrong PO"),"new")</f>
        <v>Wrong PO</v>
      </c>
      <c r="AE47" s="32">
        <f>IF(AD47="wrong PO",(VLOOKUP($D47,'Org July 2016 '!$D$1:$Z$500,3,FALSE)),"")</f>
        <v>0</v>
      </c>
      <c r="AF47" s="29" t="str">
        <f>IFERROR(IF(VLOOKUP($D47,'Org June 2016 '!$D$1:$Z$500,3,FALSE)=F47,"-","Wrong PO"),"new")</f>
        <v>Wrong PO</v>
      </c>
      <c r="AG47" s="32">
        <f>IF(AF47="wrong PO",(VLOOKUP($D47,'Org June 2016 '!$D$1:$Z$500,3,FALSE)),"")</f>
        <v>0</v>
      </c>
      <c r="AH47" s="29" t="str">
        <f>IFERROR(IF(VLOOKUP($D47,'May 2016'!D46:Z545,3,FALSE)=F47,"-","Wrong PO"),"new")</f>
        <v>new</v>
      </c>
      <c r="AI47" s="32" t="str">
        <f>IF(AH47="wrong PO",(VLOOKUP($D47,'May 2016'!D46:Z545,3,FALSE)),"")</f>
        <v/>
      </c>
      <c r="AJ47" s="29" t="str">
        <f>IFERROR(IF(VLOOKUP($D47,'Apr 2016'!$D$1:$Z$500,3,FALSE)=F47,"-","Wrong PO"),"new")</f>
        <v>new</v>
      </c>
      <c r="AK47" s="32" t="str">
        <f>IF(AJ47="wrong PO",(VLOOKUP($D47,'Apr 2016'!$D$1:$Z$500,3,FALSE)),"")</f>
        <v/>
      </c>
      <c r="AL47" s="32" t="str">
        <f>IFERROR(IF(VLOOKUP($D47,'Mar 2016'!$D$1:$Z$500,3,FALSE)=F47,"-","Wrong PO"),"new")</f>
        <v>-</v>
      </c>
      <c r="AM47" s="32" t="str">
        <f>IF(AJ47="wrong PO",(VLOOKUP($D47,'Mar 2016'!$D$1:$Z$500,3,FALSE)),"")</f>
        <v/>
      </c>
      <c r="AN47" s="32" t="str">
        <f>IFERROR(IF(VLOOKUP($D47,'Feb 2016'!$D$1:$Z$500,3,FALSE)=F47,"-","Wrong PO"),"new")</f>
        <v>-</v>
      </c>
      <c r="AO47" s="32" t="str">
        <f>IF(AJ47="wrong PO",(VLOOKUP($D47,'Feb 2016'!$D$1:$Z$500,3,FALSE)),"")</f>
        <v/>
      </c>
      <c r="AP47" s="29" t="str">
        <f>IFERROR(IF(VLOOKUP($D47,'Jan 2016'!$D$1:$Z$500,3,FALSE)=F47,"-","Wrong PO"),"new")</f>
        <v>-</v>
      </c>
      <c r="AQ47" s="32" t="str">
        <f>IF(AP47="wrong PO",(VLOOKUP($D47,'Jan 2016'!$D$1:$Z$500,3,FALSE)),"")</f>
        <v/>
      </c>
      <c r="AR47" s="29" t="str">
        <f>IFERROR(IF(VLOOKUP($D47,'Dec 2015'!$D$1:$Z$500,3,FALSE)=F47,"-","Wrong PO"),"new")</f>
        <v>new</v>
      </c>
      <c r="AS47" s="32" t="str">
        <f>IF(AR47="wrong PO",(VLOOKUP($D47,'Dec 2015'!$D$1:$Z$500,3,FALSE)),"")</f>
        <v/>
      </c>
      <c r="AT47" s="29" t="str">
        <f>IFERROR(IF(VLOOKUP($D47,'Nov 2015'!$D$1:$Z$500,3,FALSE)=F47,"-","Wrong PO"),"new")</f>
        <v>new</v>
      </c>
      <c r="AU47" s="32" t="str">
        <f>IF(AT47="wrong PO",(VLOOKUP($D47,'Nov 2015'!$D$1:$Z$500,3,FALSE)),"")</f>
        <v/>
      </c>
      <c r="AV47" s="29" t="str">
        <f>IFERROR(IF(VLOOKUP($D47,'Oct 2015'!$D$1:$Z$500,3,FALSE)=F47,"-","Wrong PO"),"new")</f>
        <v>new</v>
      </c>
      <c r="AW47" s="32" t="str">
        <f>IF(AV47="wrong PO",(VLOOKUP($D47,'Oct 2015'!$D$1:$Z$500,3,FALSE)),"")</f>
        <v/>
      </c>
      <c r="AX47" s="29" t="str">
        <f>IFERROR(IF(VLOOKUP($D47,'Sep 2015'!$D$1:$Z$500,3,FALSE)=F47,"-","Wrong PO"),"new")</f>
        <v>new</v>
      </c>
      <c r="AY47" s="32" t="str">
        <f>IF(AX47="wrong PO",(VLOOKUP($D47,'Sep 2015'!$D$1:$Z$500,3,FALSE)),"")</f>
        <v/>
      </c>
    </row>
    <row r="48" spans="1:51">
      <c r="A48" s="2" t="s">
        <v>841</v>
      </c>
      <c r="B48" s="2" t="s">
        <v>510</v>
      </c>
      <c r="C48" s="2" t="s">
        <v>56</v>
      </c>
      <c r="D48" s="2" t="s">
        <v>210</v>
      </c>
      <c r="E48" s="2" t="s">
        <v>387</v>
      </c>
      <c r="F48" s="21" t="s">
        <v>211</v>
      </c>
      <c r="G48" s="11"/>
      <c r="H48" s="3">
        <v>42262</v>
      </c>
      <c r="I48" s="2" t="s">
        <v>39</v>
      </c>
      <c r="J48" s="2" t="s">
        <v>389</v>
      </c>
      <c r="K48" s="2" t="s">
        <v>30</v>
      </c>
      <c r="L48" s="2" t="s">
        <v>31</v>
      </c>
      <c r="M48" s="2" t="s">
        <v>32</v>
      </c>
      <c r="N48" s="4">
        <v>49682</v>
      </c>
      <c r="O48" s="4">
        <v>53531</v>
      </c>
      <c r="P48" s="4">
        <v>3849</v>
      </c>
      <c r="Q48" s="5">
        <v>65.05</v>
      </c>
      <c r="R48" s="4">
        <v>0</v>
      </c>
      <c r="S48" s="4">
        <v>0</v>
      </c>
      <c r="T48" s="4">
        <v>0</v>
      </c>
      <c r="U48" s="5">
        <v>0</v>
      </c>
      <c r="V48" s="5">
        <v>0</v>
      </c>
      <c r="W48" s="14">
        <v>65.05</v>
      </c>
      <c r="X48" s="14">
        <v>0</v>
      </c>
      <c r="Y48" s="14">
        <v>65.05</v>
      </c>
      <c r="Z48" s="4"/>
      <c r="AA48" s="49" t="str">
        <f>IFERROR(IFERROR(VLOOKUP($D48,'Asset Group  All Assets'!$B$1:$C$500,2,FALSE),(VLOOKUP($D48,'Missing-WSU-POs'!$B$1:$D$500,3,FALSE))),"?")</f>
        <v>P0739206</v>
      </c>
      <c r="AB48" s="31" t="str">
        <f t="shared" si="3"/>
        <v>P0739206</v>
      </c>
      <c r="AC48" s="31" t="str">
        <f t="shared" si="4"/>
        <v/>
      </c>
      <c r="AD48" s="29" t="str">
        <f>IFERROR(IF(VLOOKUP($D48,'Org July 2016 '!$D$1:$Z$500,3,FALSE)=F48,"-","Wrong PO"),"new")</f>
        <v>Wrong PO</v>
      </c>
      <c r="AE48" s="32">
        <f>IF(AD48="wrong PO",(VLOOKUP($D48,'Org July 2016 '!$D$1:$Z$500,3,FALSE)),"")</f>
        <v>0</v>
      </c>
      <c r="AF48" s="29" t="str">
        <f>IFERROR(IF(VLOOKUP($D48,'Org June 2016 '!$D$1:$Z$500,3,FALSE)=F48,"-","Wrong PO"),"new")</f>
        <v>Wrong PO</v>
      </c>
      <c r="AG48" s="32">
        <f>IF(AF48="wrong PO",(VLOOKUP($D48,'Org June 2016 '!$D$1:$Z$500,3,FALSE)),"")</f>
        <v>0</v>
      </c>
      <c r="AH48" s="29" t="str">
        <f>IFERROR(IF(VLOOKUP($D48,'May 2016'!D47:Z546,3,FALSE)=F48,"-","Wrong PO"),"new")</f>
        <v>new</v>
      </c>
      <c r="AI48" s="32" t="str">
        <f>IF(AH48="wrong PO",(VLOOKUP($D48,'May 2016'!D47:Z546,3,FALSE)),"")</f>
        <v/>
      </c>
      <c r="AJ48" s="29" t="str">
        <f>IFERROR(IF(VLOOKUP($D48,'Apr 2016'!$D$1:$Z$500,3,FALSE)=F48,"-","Wrong PO"),"new")</f>
        <v>-</v>
      </c>
      <c r="AK48" s="32" t="str">
        <f>IF(AJ48="wrong PO",(VLOOKUP($D48,'Apr 2016'!$D$1:$Z$500,3,FALSE)),"")</f>
        <v/>
      </c>
      <c r="AL48" s="32" t="str">
        <f>IFERROR(IF(VLOOKUP($D48,'Mar 2016'!$D$1:$Z$500,3,FALSE)=F48,"-","Wrong PO"),"new")</f>
        <v>-</v>
      </c>
      <c r="AM48" s="32" t="str">
        <f>IF(AJ48="wrong PO",(VLOOKUP($D48,'Mar 2016'!$D$1:$Z$500,3,FALSE)),"")</f>
        <v/>
      </c>
      <c r="AN48" s="32" t="str">
        <f>IFERROR(IF(VLOOKUP($D48,'Feb 2016'!$D$1:$Z$500,3,FALSE)=F48,"-","Wrong PO"),"new")</f>
        <v>-</v>
      </c>
      <c r="AO48" s="32" t="str">
        <f>IF(AJ48="wrong PO",(VLOOKUP($D48,'Feb 2016'!$D$1:$Z$500,3,FALSE)),"")</f>
        <v/>
      </c>
      <c r="AP48" s="29" t="str">
        <f>IFERROR(IF(VLOOKUP($D48,'Jan 2016'!$D$1:$Z$500,3,FALSE)=F48,"-","Wrong PO"),"new")</f>
        <v>-</v>
      </c>
      <c r="AQ48" s="32" t="str">
        <f>IF(AP48="wrong PO",(VLOOKUP($D48,'Jan 2016'!$D$1:$Z$500,3,FALSE)),"")</f>
        <v/>
      </c>
      <c r="AR48" s="29" t="str">
        <f>IFERROR(IF(VLOOKUP($D48,'Dec 2015'!$D$1:$Z$500,3,FALSE)=F48,"-","Wrong PO"),"new")</f>
        <v>-</v>
      </c>
      <c r="AS48" s="32" t="str">
        <f>IF(AR48="wrong PO",(VLOOKUP($D48,'Dec 2015'!$D$1:$Z$500,3,FALSE)),"")</f>
        <v/>
      </c>
      <c r="AT48" s="29" t="str">
        <f>IFERROR(IF(VLOOKUP($D48,'Nov 2015'!$D$1:$Z$500,3,FALSE)=F48,"-","Wrong PO"),"new")</f>
        <v>-</v>
      </c>
      <c r="AU48" s="32" t="str">
        <f>IF(AT48="wrong PO",(VLOOKUP($D48,'Nov 2015'!$D$1:$Z$500,3,FALSE)),"")</f>
        <v/>
      </c>
      <c r="AV48" s="29" t="str">
        <f>IFERROR(IF(VLOOKUP($D48,'Oct 2015'!$D$1:$Z$500,3,FALSE)=F48,"-","Wrong PO"),"new")</f>
        <v>-</v>
      </c>
      <c r="AW48" s="32" t="str">
        <f>IF(AV48="wrong PO",(VLOOKUP($D48,'Oct 2015'!$D$1:$Z$500,3,FALSE)),"")</f>
        <v/>
      </c>
      <c r="AX48" s="29" t="str">
        <f>IFERROR(IF(VLOOKUP($D48,'Sep 2015'!$D$1:$Z$500,3,FALSE)=F48,"-","Wrong PO"),"new")</f>
        <v>new</v>
      </c>
      <c r="AY48" s="32" t="str">
        <f>IF(AX48="wrong PO",(VLOOKUP($D48,'Sep 2015'!$D$1:$Z$500,3,FALSE)),"")</f>
        <v/>
      </c>
    </row>
    <row r="49" spans="1:51">
      <c r="A49" s="2" t="s">
        <v>841</v>
      </c>
      <c r="B49" s="2" t="s">
        <v>510</v>
      </c>
      <c r="C49" s="2" t="s">
        <v>56</v>
      </c>
      <c r="D49" s="2" t="s">
        <v>212</v>
      </c>
      <c r="E49" s="2" t="s">
        <v>27</v>
      </c>
      <c r="F49" s="21" t="s">
        <v>105</v>
      </c>
      <c r="G49" s="11"/>
      <c r="H49" s="3">
        <v>42255</v>
      </c>
      <c r="I49" s="2" t="s">
        <v>39</v>
      </c>
      <c r="J49" s="2" t="s">
        <v>29</v>
      </c>
      <c r="K49" s="2" t="s">
        <v>30</v>
      </c>
      <c r="L49" s="2" t="s">
        <v>31</v>
      </c>
      <c r="M49" s="2" t="s">
        <v>32</v>
      </c>
      <c r="N49" s="4">
        <v>25003</v>
      </c>
      <c r="O49" s="4">
        <v>25584</v>
      </c>
      <c r="P49" s="4">
        <v>581</v>
      </c>
      <c r="Q49" s="5">
        <v>9.82</v>
      </c>
      <c r="R49" s="4">
        <v>0</v>
      </c>
      <c r="S49" s="4">
        <v>0</v>
      </c>
      <c r="T49" s="4">
        <v>0</v>
      </c>
      <c r="U49" s="5">
        <v>0</v>
      </c>
      <c r="V49" s="5">
        <v>0</v>
      </c>
      <c r="W49" s="14">
        <v>9.82</v>
      </c>
      <c r="X49" s="14">
        <v>0</v>
      </c>
      <c r="Y49" s="14">
        <v>9.82</v>
      </c>
      <c r="Z49" s="4"/>
      <c r="AA49" s="49" t="str">
        <f>IFERROR(IFERROR(VLOOKUP($D49,'Asset Group  All Assets'!$B$1:$C$500,2,FALSE),(VLOOKUP($D49,'Missing-WSU-POs'!$B$1:$D$500,3,FALSE))),"?")</f>
        <v>P0772275</v>
      </c>
      <c r="AB49" s="31" t="str">
        <f t="shared" si="3"/>
        <v>P0772275</v>
      </c>
      <c r="AC49" s="31" t="str">
        <f t="shared" si="4"/>
        <v/>
      </c>
      <c r="AD49" s="29" t="str">
        <f>IFERROR(IF(VLOOKUP($D49,'Org July 2016 '!$D$1:$Z$500,3,FALSE)=F49,"-","Wrong PO"),"new")</f>
        <v>Wrong PO</v>
      </c>
      <c r="AE49" s="32">
        <f>IF(AD49="wrong PO",(VLOOKUP($D49,'Org July 2016 '!$D$1:$Z$500,3,FALSE)),"")</f>
        <v>0</v>
      </c>
      <c r="AF49" s="29" t="str">
        <f>IFERROR(IF(VLOOKUP($D49,'Org June 2016 '!$D$1:$Z$500,3,FALSE)=F49,"-","Wrong PO"),"new")</f>
        <v>Wrong PO</v>
      </c>
      <c r="AG49" s="32">
        <f>IF(AF49="wrong PO",(VLOOKUP($D49,'Org June 2016 '!$D$1:$Z$500,3,FALSE)),"")</f>
        <v>0</v>
      </c>
      <c r="AH49" s="29" t="str">
        <f>IFERROR(IF(VLOOKUP($D49,'May 2016'!D48:Z547,3,FALSE)=F49,"-","Wrong PO"),"new")</f>
        <v>-</v>
      </c>
      <c r="AI49" s="32" t="str">
        <f>IF(AH49="wrong PO",(VLOOKUP($D49,'May 2016'!D48:Z547,3,FALSE)),"")</f>
        <v/>
      </c>
      <c r="AJ49" s="29" t="str">
        <f>IFERROR(IF(VLOOKUP($D49,'Apr 2016'!$D$1:$Z$500,3,FALSE)=F49,"-","Wrong PO"),"new")</f>
        <v>-</v>
      </c>
      <c r="AK49" s="32" t="str">
        <f>IF(AJ49="wrong PO",(VLOOKUP($D49,'Apr 2016'!$D$1:$Z$500,3,FALSE)),"")</f>
        <v/>
      </c>
      <c r="AL49" s="32" t="str">
        <f>IFERROR(IF(VLOOKUP($D49,'Mar 2016'!$D$1:$Z$500,3,FALSE)=F49,"-","Wrong PO"),"new")</f>
        <v>-</v>
      </c>
      <c r="AM49" s="32" t="str">
        <f>IF(AJ49="wrong PO",(VLOOKUP($D49,'Mar 2016'!$D$1:$Z$500,3,FALSE)),"")</f>
        <v/>
      </c>
      <c r="AN49" s="32" t="str">
        <f>IFERROR(IF(VLOOKUP($D49,'Feb 2016'!$D$1:$Z$500,3,FALSE)=F49,"-","Wrong PO"),"new")</f>
        <v>-</v>
      </c>
      <c r="AO49" s="32" t="str">
        <f>IF(AJ49="wrong PO",(VLOOKUP($D49,'Feb 2016'!$D$1:$Z$500,3,FALSE)),"")</f>
        <v/>
      </c>
      <c r="AP49" s="29" t="str">
        <f>IFERROR(IF(VLOOKUP($D49,'Jan 2016'!$D$1:$Z$500,3,FALSE)=F49,"-","Wrong PO"),"new")</f>
        <v>-</v>
      </c>
      <c r="AQ49" s="32" t="str">
        <f>IF(AP49="wrong PO",(VLOOKUP($D49,'Jan 2016'!$D$1:$Z$500,3,FALSE)),"")</f>
        <v/>
      </c>
      <c r="AR49" s="29" t="str">
        <f>IFERROR(IF(VLOOKUP($D49,'Dec 2015'!$D$1:$Z$500,3,FALSE)=F49,"-","Wrong PO"),"new")</f>
        <v>-</v>
      </c>
      <c r="AS49" s="32" t="str">
        <f>IF(AR49="wrong PO",(VLOOKUP($D49,'Dec 2015'!$D$1:$Z$500,3,FALSE)),"")</f>
        <v/>
      </c>
      <c r="AT49" s="29" t="str">
        <f>IFERROR(IF(VLOOKUP($D49,'Nov 2015'!$D$1:$Z$500,3,FALSE)=F49,"-","Wrong PO"),"new")</f>
        <v>-</v>
      </c>
      <c r="AU49" s="32" t="str">
        <f>IF(AT49="wrong PO",(VLOOKUP($D49,'Nov 2015'!$D$1:$Z$500,3,FALSE)),"")</f>
        <v/>
      </c>
      <c r="AV49" s="29" t="str">
        <f>IFERROR(IF(VLOOKUP($D49,'Oct 2015'!$D$1:$Z$500,3,FALSE)=F49,"-","Wrong PO"),"new")</f>
        <v>-</v>
      </c>
      <c r="AW49" s="32" t="str">
        <f>IF(AV49="wrong PO",(VLOOKUP($D49,'Oct 2015'!$D$1:$Z$500,3,FALSE)),"")</f>
        <v/>
      </c>
      <c r="AX49" s="29" t="str">
        <f>IFERROR(IF(VLOOKUP($D49,'Sep 2015'!$D$1:$Z$500,3,FALSE)=F49,"-","Wrong PO"),"new")</f>
        <v>new</v>
      </c>
      <c r="AY49" s="32" t="str">
        <f>IF(AX49="wrong PO",(VLOOKUP($D49,'Sep 2015'!$D$1:$Z$500,3,FALSE)),"")</f>
        <v/>
      </c>
    </row>
    <row r="50" spans="1:51">
      <c r="A50" s="2" t="s">
        <v>841</v>
      </c>
      <c r="B50" s="2" t="s">
        <v>510</v>
      </c>
      <c r="C50" s="2" t="s">
        <v>56</v>
      </c>
      <c r="D50" s="2" t="s">
        <v>213</v>
      </c>
      <c r="E50" s="2" t="s">
        <v>427</v>
      </c>
      <c r="F50" s="21" t="s">
        <v>105</v>
      </c>
      <c r="G50" s="11"/>
      <c r="H50" s="3">
        <v>42257</v>
      </c>
      <c r="I50" s="2" t="s">
        <v>39</v>
      </c>
      <c r="J50" s="2" t="s">
        <v>429</v>
      </c>
      <c r="K50" s="2" t="s">
        <v>30</v>
      </c>
      <c r="L50" s="2" t="s">
        <v>31</v>
      </c>
      <c r="M50" s="2" t="s">
        <v>32</v>
      </c>
      <c r="N50" s="4">
        <v>21232</v>
      </c>
      <c r="O50" s="4">
        <v>21490</v>
      </c>
      <c r="P50" s="4">
        <v>258</v>
      </c>
      <c r="Q50" s="5">
        <v>4.3600000000000003</v>
      </c>
      <c r="R50" s="4">
        <v>0</v>
      </c>
      <c r="S50" s="4">
        <v>0</v>
      </c>
      <c r="T50" s="4">
        <v>0</v>
      </c>
      <c r="U50" s="5">
        <v>0</v>
      </c>
      <c r="V50" s="5">
        <v>0</v>
      </c>
      <c r="W50" s="14">
        <v>4.3600000000000003</v>
      </c>
      <c r="X50" s="14">
        <v>0</v>
      </c>
      <c r="Y50" s="14">
        <v>4.3600000000000003</v>
      </c>
      <c r="Z50" s="4"/>
      <c r="AA50" s="49" t="str">
        <f>IFERROR(IFERROR(VLOOKUP($D50,'Asset Group  All Assets'!$B$1:$C$500,2,FALSE),(VLOOKUP($D50,'Missing-WSU-POs'!$B$1:$D$500,3,FALSE))),"?")</f>
        <v>P0772275</v>
      </c>
      <c r="AB50" s="31" t="str">
        <f t="shared" si="3"/>
        <v>P0772275</v>
      </c>
      <c r="AC50" s="31" t="str">
        <f t="shared" si="4"/>
        <v/>
      </c>
      <c r="AD50" s="29" t="str">
        <f>IFERROR(IF(VLOOKUP($D50,'Org July 2016 '!$D$1:$Z$500,3,FALSE)=F50,"-","Wrong PO"),"new")</f>
        <v>Wrong PO</v>
      </c>
      <c r="AE50" s="32">
        <f>IF(AD50="wrong PO",(VLOOKUP($D50,'Org July 2016 '!$D$1:$Z$500,3,FALSE)),"")</f>
        <v>0</v>
      </c>
      <c r="AF50" s="29" t="str">
        <f>IFERROR(IF(VLOOKUP($D50,'Org June 2016 '!$D$1:$Z$500,3,FALSE)=F50,"-","Wrong PO"),"new")</f>
        <v>Wrong PO</v>
      </c>
      <c r="AG50" s="32">
        <f>IF(AF50="wrong PO",(VLOOKUP($D50,'Org June 2016 '!$D$1:$Z$500,3,FALSE)),"")</f>
        <v>0</v>
      </c>
      <c r="AH50" s="29" t="str">
        <f>IFERROR(IF(VLOOKUP($D50,'May 2016'!D49:Z548,3,FALSE)=F50,"-","Wrong PO"),"new")</f>
        <v>-</v>
      </c>
      <c r="AI50" s="32" t="str">
        <f>IF(AH50="wrong PO",(VLOOKUP($D50,'May 2016'!D49:Z548,3,FALSE)),"")</f>
        <v/>
      </c>
      <c r="AJ50" s="29" t="str">
        <f>IFERROR(IF(VLOOKUP($D50,'Apr 2016'!$D$1:$Z$500,3,FALSE)=F50,"-","Wrong PO"),"new")</f>
        <v>-</v>
      </c>
      <c r="AK50" s="32" t="str">
        <f>IF(AJ50="wrong PO",(VLOOKUP($D50,'Apr 2016'!$D$1:$Z$500,3,FALSE)),"")</f>
        <v/>
      </c>
      <c r="AL50" s="32" t="str">
        <f>IFERROR(IF(VLOOKUP($D50,'Mar 2016'!$D$1:$Z$500,3,FALSE)=F50,"-","Wrong PO"),"new")</f>
        <v>-</v>
      </c>
      <c r="AM50" s="32" t="str">
        <f>IF(AJ50="wrong PO",(VLOOKUP($D50,'Mar 2016'!$D$1:$Z$500,3,FALSE)),"")</f>
        <v/>
      </c>
      <c r="AN50" s="32" t="str">
        <f>IFERROR(IF(VLOOKUP($D50,'Feb 2016'!$D$1:$Z$500,3,FALSE)=F50,"-","Wrong PO"),"new")</f>
        <v>-</v>
      </c>
      <c r="AO50" s="32" t="str">
        <f>IF(AJ50="wrong PO",(VLOOKUP($D50,'Feb 2016'!$D$1:$Z$500,3,FALSE)),"")</f>
        <v/>
      </c>
      <c r="AP50" s="29" t="str">
        <f>IFERROR(IF(VLOOKUP($D50,'Jan 2016'!$D$1:$Z$500,3,FALSE)=F50,"-","Wrong PO"),"new")</f>
        <v>-</v>
      </c>
      <c r="AQ50" s="32" t="str">
        <f>IF(AP50="wrong PO",(VLOOKUP($D50,'Jan 2016'!$D$1:$Z$500,3,FALSE)),"")</f>
        <v/>
      </c>
      <c r="AR50" s="29" t="str">
        <f>IFERROR(IF(VLOOKUP($D50,'Dec 2015'!$D$1:$Z$500,3,FALSE)=F50,"-","Wrong PO"),"new")</f>
        <v>-</v>
      </c>
      <c r="AS50" s="32" t="str">
        <f>IF(AR50="wrong PO",(VLOOKUP($D50,'Dec 2015'!$D$1:$Z$500,3,FALSE)),"")</f>
        <v/>
      </c>
      <c r="AT50" s="29" t="str">
        <f>IFERROR(IF(VLOOKUP($D50,'Nov 2015'!$D$1:$Z$500,3,FALSE)=F50,"-","Wrong PO"),"new")</f>
        <v>-</v>
      </c>
      <c r="AU50" s="32" t="str">
        <f>IF(AT50="wrong PO",(VLOOKUP($D50,'Nov 2015'!$D$1:$Z$500,3,FALSE)),"")</f>
        <v/>
      </c>
      <c r="AV50" s="29" t="str">
        <f>IFERROR(IF(VLOOKUP($D50,'Oct 2015'!$D$1:$Z$500,3,FALSE)=F50,"-","Wrong PO"),"new")</f>
        <v>new</v>
      </c>
      <c r="AW50" s="32" t="str">
        <f>IF(AV50="wrong PO",(VLOOKUP($D50,'Oct 2015'!$D$1:$Z$500,3,FALSE)),"")</f>
        <v/>
      </c>
      <c r="AX50" s="29" t="str">
        <f>IFERROR(IF(VLOOKUP($D50,'Sep 2015'!$D$1:$Z$500,3,FALSE)=F50,"-","Wrong PO"),"new")</f>
        <v>new</v>
      </c>
      <c r="AY50" s="32" t="str">
        <f>IF(AX50="wrong PO",(VLOOKUP($D50,'Sep 2015'!$D$1:$Z$500,3,FALSE)),"")</f>
        <v/>
      </c>
    </row>
    <row r="51" spans="1:51">
      <c r="A51" s="2" t="s">
        <v>841</v>
      </c>
      <c r="B51" s="2" t="s">
        <v>510</v>
      </c>
      <c r="C51" s="2" t="s">
        <v>56</v>
      </c>
      <c r="D51" s="2" t="s">
        <v>214</v>
      </c>
      <c r="E51" s="2" t="s">
        <v>409</v>
      </c>
      <c r="F51" s="21" t="s">
        <v>124</v>
      </c>
      <c r="G51" s="11"/>
      <c r="H51" s="3">
        <v>42290</v>
      </c>
      <c r="I51" s="2" t="s">
        <v>39</v>
      </c>
      <c r="J51" s="2" t="s">
        <v>411</v>
      </c>
      <c r="K51" s="2" t="s">
        <v>30</v>
      </c>
      <c r="L51" s="2" t="s">
        <v>31</v>
      </c>
      <c r="M51" s="2" t="s">
        <v>32</v>
      </c>
      <c r="N51" s="4">
        <v>1588</v>
      </c>
      <c r="O51" s="4">
        <v>2058</v>
      </c>
      <c r="P51" s="4">
        <v>470</v>
      </c>
      <c r="Q51" s="5">
        <v>7.94</v>
      </c>
      <c r="R51" s="4">
        <v>0</v>
      </c>
      <c r="S51" s="4">
        <v>0</v>
      </c>
      <c r="T51" s="4">
        <v>0</v>
      </c>
      <c r="U51" s="5">
        <v>0</v>
      </c>
      <c r="V51" s="5">
        <v>0</v>
      </c>
      <c r="W51" s="14">
        <v>7.94</v>
      </c>
      <c r="X51" s="14">
        <v>0</v>
      </c>
      <c r="Y51" s="14">
        <v>7.94</v>
      </c>
      <c r="Z51" s="4"/>
      <c r="AA51" s="49" t="str">
        <f>IFERROR(IFERROR(VLOOKUP($D51,'Asset Group  All Assets'!$B$1:$C$500,2,FALSE),(VLOOKUP($D51,'Missing-WSU-POs'!$B$1:$D$500,3,FALSE))),"?")</f>
        <v>P0770462</v>
      </c>
      <c r="AB51" s="31" t="str">
        <f t="shared" si="3"/>
        <v>P0770462</v>
      </c>
      <c r="AC51" s="31" t="str">
        <f t="shared" si="4"/>
        <v/>
      </c>
      <c r="AD51" s="29" t="str">
        <f>IFERROR(IF(VLOOKUP($D51,'Org July 2016 '!$D$1:$Z$500,3,FALSE)=F51,"-","Wrong PO"),"new")</f>
        <v>Wrong PO</v>
      </c>
      <c r="AE51" s="32">
        <f>IF(AD51="wrong PO",(VLOOKUP($D51,'Org July 2016 '!$D$1:$Z$500,3,FALSE)),"")</f>
        <v>0</v>
      </c>
      <c r="AF51" s="29" t="str">
        <f>IFERROR(IF(VLOOKUP($D51,'Org June 2016 '!$D$1:$Z$500,3,FALSE)=F51,"-","Wrong PO"),"new")</f>
        <v>Wrong PO</v>
      </c>
      <c r="AG51" s="32">
        <f>IF(AF51="wrong PO",(VLOOKUP($D51,'Org June 2016 '!$D$1:$Z$500,3,FALSE)),"")</f>
        <v>0</v>
      </c>
      <c r="AH51" s="29" t="str">
        <f>IFERROR(IF(VLOOKUP($D51,'May 2016'!D50:Z549,3,FALSE)=F51,"-","Wrong PO"),"new")</f>
        <v>-</v>
      </c>
      <c r="AI51" s="32" t="str">
        <f>IF(AH51="wrong PO",(VLOOKUP($D51,'May 2016'!D50:Z549,3,FALSE)),"")</f>
        <v/>
      </c>
      <c r="AJ51" s="29" t="str">
        <f>IFERROR(IF(VLOOKUP($D51,'Apr 2016'!$D$1:$Z$500,3,FALSE)=F51,"-","Wrong PO"),"new")</f>
        <v>-</v>
      </c>
      <c r="AK51" s="32" t="str">
        <f>IF(AJ51="wrong PO",(VLOOKUP($D51,'Apr 2016'!$D$1:$Z$500,3,FALSE)),"")</f>
        <v/>
      </c>
      <c r="AL51" s="32" t="str">
        <f>IFERROR(IF(VLOOKUP($D51,'Mar 2016'!$D$1:$Z$500,3,FALSE)=F51,"-","Wrong PO"),"new")</f>
        <v>-</v>
      </c>
      <c r="AM51" s="32" t="str">
        <f>IF(AJ51="wrong PO",(VLOOKUP($D51,'Mar 2016'!$D$1:$Z$500,3,FALSE)),"")</f>
        <v/>
      </c>
      <c r="AN51" s="32" t="str">
        <f>IFERROR(IF(VLOOKUP($D51,'Feb 2016'!$D$1:$Z$500,3,FALSE)=F51,"-","Wrong PO"),"new")</f>
        <v>-</v>
      </c>
      <c r="AO51" s="32" t="str">
        <f>IF(AJ51="wrong PO",(VLOOKUP($D51,'Feb 2016'!$D$1:$Z$500,3,FALSE)),"")</f>
        <v/>
      </c>
      <c r="AP51" s="29" t="str">
        <f>IFERROR(IF(VLOOKUP($D51,'Jan 2016'!$D$1:$Z$500,3,FALSE)=F51,"-","Wrong PO"),"new")</f>
        <v>-</v>
      </c>
      <c r="AQ51" s="32" t="str">
        <f>IF(AP51="wrong PO",(VLOOKUP($D51,'Jan 2016'!$D$1:$Z$500,3,FALSE)),"")</f>
        <v/>
      </c>
      <c r="AR51" s="29" t="str">
        <f>IFERROR(IF(VLOOKUP($D51,'Dec 2015'!$D$1:$Z$500,3,FALSE)=F51,"-","Wrong PO"),"new")</f>
        <v>-</v>
      </c>
      <c r="AS51" s="32" t="str">
        <f>IF(AR51="wrong PO",(VLOOKUP($D51,'Dec 2015'!$D$1:$Z$500,3,FALSE)),"")</f>
        <v/>
      </c>
      <c r="AT51" s="29" t="str">
        <f>IFERROR(IF(VLOOKUP($D51,'Nov 2015'!$D$1:$Z$500,3,FALSE)=F51,"-","Wrong PO"),"new")</f>
        <v>-</v>
      </c>
      <c r="AU51" s="32" t="str">
        <f>IF(AT51="wrong PO",(VLOOKUP($D51,'Nov 2015'!$D$1:$Z$500,3,FALSE)),"")</f>
        <v/>
      </c>
      <c r="AV51" s="29" t="str">
        <f>IFERROR(IF(VLOOKUP($D51,'Oct 2015'!$D$1:$Z$500,3,FALSE)=F51,"-","Wrong PO"),"new")</f>
        <v>-</v>
      </c>
      <c r="AW51" s="32" t="str">
        <f>IF(AV51="wrong PO",(VLOOKUP($D51,'Oct 2015'!$D$1:$Z$500,3,FALSE)),"")</f>
        <v/>
      </c>
      <c r="AX51" s="29" t="str">
        <f>IFERROR(IF(VLOOKUP($D51,'Sep 2015'!$D$1:$Z$500,3,FALSE)=F51,"-","Wrong PO"),"new")</f>
        <v>new</v>
      </c>
      <c r="AY51" s="32" t="str">
        <f>IF(AX51="wrong PO",(VLOOKUP($D51,'Sep 2015'!$D$1:$Z$500,3,FALSE)),"")</f>
        <v/>
      </c>
    </row>
    <row r="52" spans="1:51">
      <c r="A52" s="2" t="s">
        <v>841</v>
      </c>
      <c r="B52" s="2" t="s">
        <v>510</v>
      </c>
      <c r="C52" s="2" t="s">
        <v>56</v>
      </c>
      <c r="D52" s="2" t="s">
        <v>215</v>
      </c>
      <c r="E52" s="2" t="s">
        <v>371</v>
      </c>
      <c r="F52" s="21" t="s">
        <v>216</v>
      </c>
      <c r="G52" s="11"/>
      <c r="H52" s="3">
        <v>42401</v>
      </c>
      <c r="I52" s="2"/>
      <c r="J52" s="2" t="s">
        <v>373</v>
      </c>
      <c r="K52" s="2" t="s">
        <v>30</v>
      </c>
      <c r="L52" s="2" t="s">
        <v>31</v>
      </c>
      <c r="M52" s="2" t="s">
        <v>32</v>
      </c>
      <c r="N52" s="4">
        <v>272</v>
      </c>
      <c r="O52" s="4">
        <v>354</v>
      </c>
      <c r="P52" s="4">
        <v>82</v>
      </c>
      <c r="Q52" s="5">
        <v>1.39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1.39</v>
      </c>
      <c r="X52" s="14">
        <v>0</v>
      </c>
      <c r="Y52" s="14">
        <v>1.39</v>
      </c>
      <c r="Z52" s="4"/>
      <c r="AA52" s="49" t="str">
        <f>IFERROR(IFERROR(VLOOKUP($D52,'Asset Group  All Assets'!$B$1:$C$500,2,FALSE),(VLOOKUP($D52,'Missing-WSU-POs'!$B$1:$D$500,3,FALSE))),"?")</f>
        <v>?</v>
      </c>
      <c r="AB52" s="31" t="str">
        <f t="shared" si="3"/>
        <v>P0742933</v>
      </c>
      <c r="AC52" s="31" t="str">
        <f t="shared" si="4"/>
        <v>Wrong PO</v>
      </c>
      <c r="AD52" s="29" t="str">
        <f>IFERROR(IF(VLOOKUP($D52,'Org July 2016 '!$D$1:$Z$500,3,FALSE)=F52,"-","Wrong PO"),"new")</f>
        <v>Wrong PO</v>
      </c>
      <c r="AE52" s="32">
        <f>IF(AD52="wrong PO",(VLOOKUP($D52,'Org July 2016 '!$D$1:$Z$500,3,FALSE)),"")</f>
        <v>0</v>
      </c>
      <c r="AF52" s="29" t="str">
        <f>IFERROR(IF(VLOOKUP($D52,'Org June 2016 '!$D$1:$Z$500,3,FALSE)=F52,"-","Wrong PO"),"new")</f>
        <v>Wrong PO</v>
      </c>
      <c r="AG52" s="32">
        <f>IF(AF52="wrong PO",(VLOOKUP($D52,'Org June 2016 '!$D$1:$Z$500,3,FALSE)),"")</f>
        <v>0</v>
      </c>
      <c r="AH52" s="29" t="str">
        <f>IFERROR(IF(VLOOKUP($D52,'May 2016'!D51:Z550,3,FALSE)=F52,"-","Wrong PO"),"new")</f>
        <v>new</v>
      </c>
      <c r="AI52" s="32" t="str">
        <f>IF(AH52="wrong PO",(VLOOKUP($D52,'May 2016'!D51:Z550,3,FALSE)),"")</f>
        <v/>
      </c>
      <c r="AJ52" s="29" t="str">
        <f>IFERROR(IF(VLOOKUP($D52,'Apr 2016'!$D$1:$Z$500,3,FALSE)=F52,"-","Wrong PO"),"new")</f>
        <v>new</v>
      </c>
      <c r="AK52" s="32" t="str">
        <f>IF(AJ52="wrong PO",(VLOOKUP($D52,'Apr 2016'!$D$1:$Z$500,3,FALSE)),"")</f>
        <v/>
      </c>
      <c r="AL52" s="32" t="str">
        <f>IFERROR(IF(VLOOKUP($D52,'Mar 2016'!$D$1:$Z$500,3,FALSE)=F52,"-","Wrong PO"),"new")</f>
        <v>-</v>
      </c>
      <c r="AM52" s="32" t="str">
        <f>IF(AJ52="wrong PO",(VLOOKUP($D52,'Mar 2016'!$D$1:$Z$500,3,FALSE)),"")</f>
        <v/>
      </c>
      <c r="AN52" s="32" t="str">
        <f>IFERROR(IF(VLOOKUP($D52,'Feb 2016'!$D$1:$Z$500,3,FALSE)=F52,"-","Wrong PO"),"new")</f>
        <v>-</v>
      </c>
      <c r="AO52" s="32" t="str">
        <f>IF(AJ52="wrong PO",(VLOOKUP($D52,'Feb 2016'!$D$1:$Z$500,3,FALSE)),"")</f>
        <v/>
      </c>
      <c r="AP52" s="29" t="str">
        <f>IFERROR(IF(VLOOKUP($D52,'Jan 2016'!$D$1:$Z$500,3,FALSE)=F52,"-","Wrong PO"),"new")</f>
        <v>new</v>
      </c>
      <c r="AQ52" s="32" t="str">
        <f>IF(AP52="wrong PO",(VLOOKUP($D52,'Jan 2016'!$D$1:$Z$500,3,FALSE)),"")</f>
        <v/>
      </c>
      <c r="AR52" s="29" t="str">
        <f>IFERROR(IF(VLOOKUP($D52,'Dec 2015'!$D$1:$Z$500,3,FALSE)=F52,"-","Wrong PO"),"new")</f>
        <v>new</v>
      </c>
      <c r="AS52" s="32" t="str">
        <f>IF(AR52="wrong PO",(VLOOKUP($D52,'Dec 2015'!$D$1:$Z$500,3,FALSE)),"")</f>
        <v/>
      </c>
      <c r="AT52" s="29" t="str">
        <f>IFERROR(IF(VLOOKUP($D52,'Nov 2015'!$D$1:$Z$500,3,FALSE)=F52,"-","Wrong PO"),"new")</f>
        <v>new</v>
      </c>
      <c r="AU52" s="32" t="str">
        <f>IF(AT52="wrong PO",(VLOOKUP($D52,'Nov 2015'!$D$1:$Z$500,3,FALSE)),"")</f>
        <v/>
      </c>
      <c r="AV52" s="29" t="str">
        <f>IFERROR(IF(VLOOKUP($D52,'Oct 2015'!$D$1:$Z$500,3,FALSE)=F52,"-","Wrong PO"),"new")</f>
        <v>new</v>
      </c>
      <c r="AW52" s="32" t="str">
        <f>IF(AV52="wrong PO",(VLOOKUP($D52,'Oct 2015'!$D$1:$Z$500,3,FALSE)),"")</f>
        <v/>
      </c>
      <c r="AX52" s="29" t="str">
        <f>IFERROR(IF(VLOOKUP($D52,'Sep 2015'!$D$1:$Z$500,3,FALSE)=F52,"-","Wrong PO"),"new")</f>
        <v>new</v>
      </c>
      <c r="AY52" s="32" t="str">
        <f>IF(AX52="wrong PO",(VLOOKUP($D52,'Sep 2015'!$D$1:$Z$500,3,FALSE)),"")</f>
        <v/>
      </c>
    </row>
    <row r="53" spans="1:51">
      <c r="A53" s="2" t="s">
        <v>841</v>
      </c>
      <c r="B53" s="2" t="s">
        <v>510</v>
      </c>
      <c r="C53" s="2" t="s">
        <v>56</v>
      </c>
      <c r="D53" s="2" t="s">
        <v>217</v>
      </c>
      <c r="E53" s="2" t="s">
        <v>768</v>
      </c>
      <c r="F53" s="21" t="s">
        <v>135</v>
      </c>
      <c r="G53" s="11"/>
      <c r="H53" s="3">
        <v>42444</v>
      </c>
      <c r="I53" s="2" t="s">
        <v>39</v>
      </c>
      <c r="J53" s="2" t="s">
        <v>769</v>
      </c>
      <c r="K53" s="2" t="s">
        <v>30</v>
      </c>
      <c r="L53" s="2" t="s">
        <v>31</v>
      </c>
      <c r="M53" s="2" t="s">
        <v>32</v>
      </c>
      <c r="N53" s="4">
        <v>5828</v>
      </c>
      <c r="O53" s="4">
        <v>7261</v>
      </c>
      <c r="P53" s="4">
        <v>1433</v>
      </c>
      <c r="Q53" s="5">
        <v>24.22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24.22</v>
      </c>
      <c r="X53" s="14">
        <v>0</v>
      </c>
      <c r="Y53" s="14">
        <v>24.22</v>
      </c>
      <c r="Z53" s="4"/>
      <c r="AA53" s="49" t="str">
        <f>IFERROR(IFERROR(VLOOKUP($D53,'Asset Group  All Assets'!$B$1:$C$500,2,FALSE),(VLOOKUP($D53,'Missing-WSU-POs'!$B$1:$D$500,3,FALSE))),"?")</f>
        <v>P0770683</v>
      </c>
      <c r="AB53" s="31" t="str">
        <f t="shared" si="3"/>
        <v>P0770683</v>
      </c>
      <c r="AC53" s="31" t="str">
        <f t="shared" si="4"/>
        <v/>
      </c>
      <c r="AD53" s="29" t="str">
        <f>IFERROR(IF(VLOOKUP($D53,'Org July 2016 '!$D$1:$Z$500,3,FALSE)=F53,"-","Wrong PO"),"new")</f>
        <v>Wrong PO</v>
      </c>
      <c r="AE53" s="32">
        <f>IF(AD53="wrong PO",(VLOOKUP($D53,'Org July 2016 '!$D$1:$Z$500,3,FALSE)),"")</f>
        <v>0</v>
      </c>
      <c r="AF53" s="29" t="str">
        <f>IFERROR(IF(VLOOKUP($D53,'Org June 2016 '!$D$1:$Z$500,3,FALSE)=F53,"-","Wrong PO"),"new")</f>
        <v>Wrong PO</v>
      </c>
      <c r="AG53" s="32">
        <f>IF(AF53="wrong PO",(VLOOKUP($D53,'Org June 2016 '!$D$1:$Z$500,3,FALSE)),"")</f>
        <v>0</v>
      </c>
      <c r="AH53" s="29" t="str">
        <f>IFERROR(IF(VLOOKUP($D53,'May 2016'!D52:Z551,3,FALSE)=F53,"-","Wrong PO"),"new")</f>
        <v>new</v>
      </c>
      <c r="AI53" s="32" t="str">
        <f>IF(AH53="wrong PO",(VLOOKUP($D53,'May 2016'!D52:Z551,3,FALSE)),"")</f>
        <v/>
      </c>
      <c r="AJ53" s="29" t="str">
        <f>IFERROR(IF(VLOOKUP($D53,'Apr 2016'!$D$1:$Z$500,3,FALSE)=F53,"-","Wrong PO"),"new")</f>
        <v>new</v>
      </c>
      <c r="AK53" s="32" t="str">
        <f>IF(AJ53="wrong PO",(VLOOKUP($D53,'Apr 2016'!$D$1:$Z$500,3,FALSE)),"")</f>
        <v/>
      </c>
      <c r="AL53" s="32" t="str">
        <f>IFERROR(IF(VLOOKUP($D53,'Mar 2016'!$D$1:$Z$500,3,FALSE)=F53,"-","Wrong PO"),"new")</f>
        <v>-</v>
      </c>
      <c r="AM53" s="32" t="str">
        <f>IF(AJ53="wrong PO",(VLOOKUP($D53,'Mar 2016'!$D$1:$Z$500,3,FALSE)),"")</f>
        <v/>
      </c>
      <c r="AN53" s="32" t="str">
        <f>IFERROR(IF(VLOOKUP($D53,'Feb 2016'!$D$1:$Z$500,3,FALSE)=F53,"-","Wrong PO"),"new")</f>
        <v>new</v>
      </c>
      <c r="AO53" s="32" t="str">
        <f>IF(AJ53="wrong PO",(VLOOKUP($D53,'Feb 2016'!$D$1:$Z$500,3,FALSE)),"")</f>
        <v/>
      </c>
      <c r="AP53" s="29" t="str">
        <f>IFERROR(IF(VLOOKUP($D53,'Jan 2016'!$D$1:$Z$500,3,FALSE)=F53,"-","Wrong PO"),"new")</f>
        <v>new</v>
      </c>
      <c r="AQ53" s="32" t="str">
        <f>IF(AP53="wrong PO",(VLOOKUP($D53,'Jan 2016'!$D$1:$Z$500,3,FALSE)),"")</f>
        <v/>
      </c>
      <c r="AR53" s="29" t="str">
        <f>IFERROR(IF(VLOOKUP($D53,'Dec 2015'!$D$1:$Z$500,3,FALSE)=F53,"-","Wrong PO"),"new")</f>
        <v>new</v>
      </c>
      <c r="AS53" s="32" t="str">
        <f>IF(AR53="wrong PO",(VLOOKUP($D53,'Dec 2015'!$D$1:$Z$500,3,FALSE)),"")</f>
        <v/>
      </c>
      <c r="AT53" s="29" t="str">
        <f>IFERROR(IF(VLOOKUP($D53,'Nov 2015'!$D$1:$Z$500,3,FALSE)=F53,"-","Wrong PO"),"new")</f>
        <v>new</v>
      </c>
      <c r="AU53" s="32" t="str">
        <f>IF(AT53="wrong PO",(VLOOKUP($D53,'Nov 2015'!$D$1:$Z$500,3,FALSE)),"")</f>
        <v/>
      </c>
      <c r="AV53" s="29" t="str">
        <f>IFERROR(IF(VLOOKUP($D53,'Oct 2015'!$D$1:$Z$500,3,FALSE)=F53,"-","Wrong PO"),"new")</f>
        <v>new</v>
      </c>
      <c r="AW53" s="32" t="str">
        <f>IF(AV53="wrong PO",(VLOOKUP($D53,'Oct 2015'!$D$1:$Z$500,3,FALSE)),"")</f>
        <v/>
      </c>
      <c r="AX53" s="29" t="str">
        <f>IFERROR(IF(VLOOKUP($D53,'Sep 2015'!$D$1:$Z$500,3,FALSE)=F53,"-","Wrong PO"),"new")</f>
        <v>new</v>
      </c>
      <c r="AY53" s="32" t="str">
        <f>IF(AX53="wrong PO",(VLOOKUP($D53,'Sep 2015'!$D$1:$Z$500,3,FALSE)),"")</f>
        <v/>
      </c>
    </row>
    <row r="54" spans="1:51">
      <c r="A54" s="2" t="s">
        <v>841</v>
      </c>
      <c r="B54" s="2" t="s">
        <v>510</v>
      </c>
      <c r="C54" s="2" t="s">
        <v>56</v>
      </c>
      <c r="D54" s="2" t="s">
        <v>218</v>
      </c>
      <c r="E54" s="2" t="s">
        <v>719</v>
      </c>
      <c r="F54" s="21"/>
      <c r="G54" s="11"/>
      <c r="H54" s="3">
        <v>42444</v>
      </c>
      <c r="I54" s="2" t="s">
        <v>39</v>
      </c>
      <c r="J54" s="2" t="s">
        <v>720</v>
      </c>
      <c r="K54" s="2" t="s">
        <v>30</v>
      </c>
      <c r="L54" s="2" t="s">
        <v>31</v>
      </c>
      <c r="M54" s="2" t="s">
        <v>32</v>
      </c>
      <c r="N54" s="4">
        <v>5245</v>
      </c>
      <c r="O54" s="4">
        <v>6734</v>
      </c>
      <c r="P54" s="4">
        <v>1489</v>
      </c>
      <c r="Q54" s="5">
        <v>25.16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25.16</v>
      </c>
      <c r="X54" s="14">
        <v>0</v>
      </c>
      <c r="Y54" s="14">
        <v>25.16</v>
      </c>
      <c r="Z54" s="4"/>
      <c r="AA54" s="49" t="str">
        <f>IFERROR(IFERROR(VLOOKUP($D54,'Asset Group  All Assets'!$B$1:$C$500,2,FALSE),(VLOOKUP($D54,'Missing-WSU-POs'!$B$1:$D$500,3,FALSE))),"?")</f>
        <v>Needed</v>
      </c>
      <c r="AB54" s="31" t="str">
        <f t="shared" si="3"/>
        <v/>
      </c>
      <c r="AC54" s="31" t="str">
        <f t="shared" si="4"/>
        <v>Wrong PO</v>
      </c>
      <c r="AD54" s="29" t="str">
        <f>IFERROR(IF(VLOOKUP($D54,'Org July 2016 '!$D$1:$Z$500,3,FALSE)=F54,"-","Wrong PO"),"new")</f>
        <v>-</v>
      </c>
      <c r="AE54" s="32" t="str">
        <f>IF(AD54="wrong PO",(VLOOKUP($D54,'Org July 2016 '!$D$1:$Z$500,3,FALSE)),"")</f>
        <v/>
      </c>
      <c r="AF54" s="29" t="str">
        <f>IFERROR(IF(VLOOKUP($D54,'Org June 2016 '!$D$1:$Z$500,3,FALSE)=F54,"-","Wrong PO"),"new")</f>
        <v>-</v>
      </c>
      <c r="AG54" s="32" t="str">
        <f>IF(AF54="wrong PO",(VLOOKUP($D54,'Org June 2016 '!$D$1:$Z$500,3,FALSE)),"")</f>
        <v/>
      </c>
      <c r="AH54" s="29" t="str">
        <f>IFERROR(IF(VLOOKUP($D54,'May 2016'!D53:Z552,3,FALSE)=F54,"-","Wrong PO"),"new")</f>
        <v>-</v>
      </c>
      <c r="AI54" s="32" t="str">
        <f>IF(AH54="wrong PO",(VLOOKUP($D54,'May 2016'!D53:Z552,3,FALSE)),"")</f>
        <v/>
      </c>
      <c r="AJ54" s="29" t="str">
        <f>IFERROR(IF(VLOOKUP($D54,'Apr 2016'!$D$1:$Z$500,3,FALSE)=F54,"-","Wrong PO"),"new")</f>
        <v>new</v>
      </c>
      <c r="AK54" s="32" t="str">
        <f>IF(AJ54="wrong PO",(VLOOKUP($D54,'Apr 2016'!$D$1:$Z$500,3,FALSE)),"")</f>
        <v/>
      </c>
      <c r="AL54" s="32" t="str">
        <f>IFERROR(IF(VLOOKUP($D54,'Mar 2016'!$D$1:$Z$500,3,FALSE)=F54,"-","Wrong PO"),"new")</f>
        <v>-</v>
      </c>
      <c r="AM54" s="32" t="str">
        <f>IF(AJ54="wrong PO",(VLOOKUP($D54,'Mar 2016'!$D$1:$Z$500,3,FALSE)),"")</f>
        <v/>
      </c>
      <c r="AN54" s="32" t="str">
        <f>IFERROR(IF(VLOOKUP($D54,'Feb 2016'!$D$1:$Z$500,3,FALSE)=F54,"-","Wrong PO"),"new")</f>
        <v>new</v>
      </c>
      <c r="AO54" s="32" t="str">
        <f>IF(AJ54="wrong PO",(VLOOKUP($D54,'Feb 2016'!$D$1:$Z$500,3,FALSE)),"")</f>
        <v/>
      </c>
      <c r="AP54" s="29" t="str">
        <f>IFERROR(IF(VLOOKUP($D54,'Jan 2016'!$D$1:$Z$500,3,FALSE)=F54,"-","Wrong PO"),"new")</f>
        <v>new</v>
      </c>
      <c r="AQ54" s="32" t="str">
        <f>IF(AP54="wrong PO",(VLOOKUP($D54,'Jan 2016'!$D$1:$Z$500,3,FALSE)),"")</f>
        <v/>
      </c>
      <c r="AR54" s="29" t="str">
        <f>IFERROR(IF(VLOOKUP($D54,'Dec 2015'!$D$1:$Z$500,3,FALSE)=F54,"-","Wrong PO"),"new")</f>
        <v>new</v>
      </c>
      <c r="AS54" s="32" t="str">
        <f>IF(AR54="wrong PO",(VLOOKUP($D54,'Dec 2015'!$D$1:$Z$500,3,FALSE)),"")</f>
        <v/>
      </c>
      <c r="AT54" s="29" t="str">
        <f>IFERROR(IF(VLOOKUP($D54,'Nov 2015'!$D$1:$Z$500,3,FALSE)=F54,"-","Wrong PO"),"new")</f>
        <v>new</v>
      </c>
      <c r="AU54" s="32" t="str">
        <f>IF(AT54="wrong PO",(VLOOKUP($D54,'Nov 2015'!$D$1:$Z$500,3,FALSE)),"")</f>
        <v/>
      </c>
      <c r="AV54" s="29" t="str">
        <f>IFERROR(IF(VLOOKUP($D54,'Oct 2015'!$D$1:$Z$500,3,FALSE)=F54,"-","Wrong PO"),"new")</f>
        <v>new</v>
      </c>
      <c r="AW54" s="32" t="str">
        <f>IF(AV54="wrong PO",(VLOOKUP($D54,'Oct 2015'!$D$1:$Z$500,3,FALSE)),"")</f>
        <v/>
      </c>
      <c r="AX54" s="29" t="str">
        <f>IFERROR(IF(VLOOKUP($D54,'Sep 2015'!$D$1:$Z$500,3,FALSE)=F54,"-","Wrong PO"),"new")</f>
        <v>new</v>
      </c>
      <c r="AY54" s="32" t="str">
        <f>IF(AX54="wrong PO",(VLOOKUP($D54,'Sep 2015'!$D$1:$Z$500,3,FALSE)),"")</f>
        <v/>
      </c>
    </row>
    <row r="55" spans="1:51">
      <c r="A55" s="2" t="s">
        <v>841</v>
      </c>
      <c r="B55" s="2" t="s">
        <v>510</v>
      </c>
      <c r="C55" s="2" t="s">
        <v>56</v>
      </c>
      <c r="D55" s="2" t="s">
        <v>219</v>
      </c>
      <c r="E55" s="2" t="s">
        <v>750</v>
      </c>
      <c r="F55" s="21"/>
      <c r="G55" s="11"/>
      <c r="H55" s="3">
        <v>42444</v>
      </c>
      <c r="I55" s="2" t="s">
        <v>39</v>
      </c>
      <c r="J55" s="2" t="s">
        <v>751</v>
      </c>
      <c r="K55" s="2" t="s">
        <v>30</v>
      </c>
      <c r="L55" s="2" t="s">
        <v>31</v>
      </c>
      <c r="M55" s="2" t="s">
        <v>32</v>
      </c>
      <c r="N55" s="4">
        <v>22</v>
      </c>
      <c r="O55" s="4">
        <v>22</v>
      </c>
      <c r="P55" s="4">
        <v>0</v>
      </c>
      <c r="Q55" s="14">
        <v>0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0</v>
      </c>
      <c r="X55" s="14">
        <v>0</v>
      </c>
      <c r="Y55" s="14">
        <v>0</v>
      </c>
      <c r="Z55" s="4"/>
      <c r="AA55" s="49" t="str">
        <f>IFERROR(IFERROR(VLOOKUP($D55,'Asset Group  All Assets'!$B$1:$C$500,2,FALSE),(VLOOKUP($D55,'Missing-WSU-POs'!$B$1:$D$500,3,FALSE))),"?")</f>
        <v>Needed</v>
      </c>
      <c r="AB55" s="31" t="str">
        <f t="shared" si="3"/>
        <v/>
      </c>
      <c r="AC55" s="31" t="str">
        <f t="shared" si="4"/>
        <v>Wrong PO</v>
      </c>
      <c r="AD55" s="29" t="str">
        <f>IFERROR(IF(VLOOKUP($D55,'Org July 2016 '!$D$1:$Z$500,3,FALSE)=F55,"-","Wrong PO"),"new")</f>
        <v>-</v>
      </c>
      <c r="AE55" s="32" t="str">
        <f>IF(AD55="wrong PO",(VLOOKUP($D55,'Org July 2016 '!$D$1:$Z$500,3,FALSE)),"")</f>
        <v/>
      </c>
      <c r="AF55" s="29" t="str">
        <f>IFERROR(IF(VLOOKUP($D55,'Org June 2016 '!$D$1:$Z$500,3,FALSE)=F55,"-","Wrong PO"),"new")</f>
        <v>-</v>
      </c>
      <c r="AG55" s="32" t="str">
        <f>IF(AF55="wrong PO",(VLOOKUP($D55,'Org June 2016 '!$D$1:$Z$500,3,FALSE)),"")</f>
        <v/>
      </c>
      <c r="AH55" s="29" t="str">
        <f>IFERROR(IF(VLOOKUP($D55,'May 2016'!D54:Z553,3,FALSE)=F55,"-","Wrong PO"),"new")</f>
        <v>new</v>
      </c>
      <c r="AI55" s="32" t="str">
        <f>IF(AH55="wrong PO",(VLOOKUP($D55,'May 2016'!D54:Z553,3,FALSE)),"")</f>
        <v/>
      </c>
      <c r="AJ55" s="29" t="str">
        <f>IFERROR(IF(VLOOKUP($D55,'Apr 2016'!$D$1:$Z$500,3,FALSE)=F55,"-","Wrong PO"),"new")</f>
        <v>new</v>
      </c>
      <c r="AK55" s="32" t="str">
        <f>IF(AJ55="wrong PO",(VLOOKUP($D55,'Apr 2016'!$D$1:$Z$500,3,FALSE)),"")</f>
        <v/>
      </c>
      <c r="AL55" s="32" t="str">
        <f>IFERROR(IF(VLOOKUP($D55,'Mar 2016'!$D$1:$Z$500,3,FALSE)=F55,"-","Wrong PO"),"new")</f>
        <v>-</v>
      </c>
      <c r="AM55" s="32" t="str">
        <f>IF(AJ55="wrong PO",(VLOOKUP($D55,'Mar 2016'!$D$1:$Z$500,3,FALSE)),"")</f>
        <v/>
      </c>
      <c r="AN55" s="32" t="str">
        <f>IFERROR(IF(VLOOKUP($D55,'Feb 2016'!$D$1:$Z$500,3,FALSE)=F55,"-","Wrong PO"),"new")</f>
        <v>new</v>
      </c>
      <c r="AO55" s="32" t="str">
        <f>IF(AJ55="wrong PO",(VLOOKUP($D55,'Feb 2016'!$D$1:$Z$500,3,FALSE)),"")</f>
        <v/>
      </c>
      <c r="AP55" s="29" t="str">
        <f>IFERROR(IF(VLOOKUP($D55,'Jan 2016'!$D$1:$Z$500,3,FALSE)=F55,"-","Wrong PO"),"new")</f>
        <v>new</v>
      </c>
      <c r="AQ55" s="32" t="str">
        <f>IF(AP55="wrong PO",(VLOOKUP($D55,'Jan 2016'!$D$1:$Z$500,3,FALSE)),"")</f>
        <v/>
      </c>
      <c r="AR55" s="29" t="str">
        <f>IFERROR(IF(VLOOKUP($D55,'Dec 2015'!$D$1:$Z$500,3,FALSE)=F55,"-","Wrong PO"),"new")</f>
        <v>new</v>
      </c>
      <c r="AS55" s="32" t="str">
        <f>IF(AR55="wrong PO",(VLOOKUP($D55,'Dec 2015'!$D$1:$Z$500,3,FALSE)),"")</f>
        <v/>
      </c>
      <c r="AT55" s="29" t="str">
        <f>IFERROR(IF(VLOOKUP($D55,'Nov 2015'!$D$1:$Z$500,3,FALSE)=F55,"-","Wrong PO"),"new")</f>
        <v>new</v>
      </c>
      <c r="AU55" s="32" t="str">
        <f>IF(AT55="wrong PO",(VLOOKUP($D55,'Nov 2015'!$D$1:$Z$500,3,FALSE)),"")</f>
        <v/>
      </c>
      <c r="AV55" s="29" t="str">
        <f>IFERROR(IF(VLOOKUP($D55,'Oct 2015'!$D$1:$Z$500,3,FALSE)=F55,"-","Wrong PO"),"new")</f>
        <v>new</v>
      </c>
      <c r="AW55" s="32" t="str">
        <f>IF(AV55="wrong PO",(VLOOKUP($D55,'Oct 2015'!$D$1:$Z$500,3,FALSE)),"")</f>
        <v/>
      </c>
      <c r="AX55" s="29" t="str">
        <f>IFERROR(IF(VLOOKUP($D55,'Sep 2015'!$D$1:$Z$500,3,FALSE)=F55,"-","Wrong PO"),"new")</f>
        <v>new</v>
      </c>
      <c r="AY55" s="32" t="str">
        <f>IF(AX55="wrong PO",(VLOOKUP($D55,'Sep 2015'!$D$1:$Z$500,3,FALSE)),"")</f>
        <v/>
      </c>
    </row>
    <row r="56" spans="1:51">
      <c r="A56" s="2" t="s">
        <v>841</v>
      </c>
      <c r="B56" s="2" t="s">
        <v>510</v>
      </c>
      <c r="C56" s="2" t="s">
        <v>56</v>
      </c>
      <c r="D56" s="2" t="s">
        <v>220</v>
      </c>
      <c r="E56" s="2" t="s">
        <v>610</v>
      </c>
      <c r="F56" s="21"/>
      <c r="G56" s="11"/>
      <c r="H56" s="3">
        <v>42450</v>
      </c>
      <c r="I56" s="2" t="s">
        <v>39</v>
      </c>
      <c r="J56" s="2" t="s">
        <v>612</v>
      </c>
      <c r="K56" s="2" t="s">
        <v>30</v>
      </c>
      <c r="L56" s="2" t="s">
        <v>31</v>
      </c>
      <c r="M56" s="2" t="s">
        <v>32</v>
      </c>
      <c r="N56" s="4">
        <v>7460</v>
      </c>
      <c r="O56" s="4">
        <v>10153</v>
      </c>
      <c r="P56" s="4">
        <v>2693</v>
      </c>
      <c r="Q56" s="5">
        <v>45.51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45.51</v>
      </c>
      <c r="X56" s="14">
        <v>0</v>
      </c>
      <c r="Y56" s="14">
        <v>45.51</v>
      </c>
      <c r="Z56" s="4"/>
      <c r="AA56" s="49" t="str">
        <f>IFERROR(IFERROR(VLOOKUP($D56,'Asset Group  All Assets'!$B$1:$C$500,2,FALSE),(VLOOKUP($D56,'Missing-WSU-POs'!$B$1:$D$500,3,FALSE))),"?")</f>
        <v>P0776506</v>
      </c>
      <c r="AB56" s="31" t="str">
        <f t="shared" si="3"/>
        <v/>
      </c>
      <c r="AC56" s="31" t="str">
        <f t="shared" si="4"/>
        <v>Wrong PO</v>
      </c>
      <c r="AD56" s="29" t="str">
        <f>IFERROR(IF(VLOOKUP($D56,'Org July 2016 '!$D$1:$Z$500,3,FALSE)=F56,"-","Wrong PO"),"new")</f>
        <v>-</v>
      </c>
      <c r="AE56" s="32" t="str">
        <f>IF(AD56="wrong PO",(VLOOKUP($D56,'Org July 2016 '!$D$1:$Z$500,3,FALSE)),"")</f>
        <v/>
      </c>
      <c r="AF56" s="29" t="str">
        <f>IFERROR(IF(VLOOKUP($D56,'Org June 2016 '!$D$1:$Z$500,3,FALSE)=F56,"-","Wrong PO"),"new")</f>
        <v>-</v>
      </c>
      <c r="AG56" s="32" t="str">
        <f>IF(AF56="wrong PO",(VLOOKUP($D56,'Org June 2016 '!$D$1:$Z$500,3,FALSE)),"")</f>
        <v/>
      </c>
      <c r="AH56" s="29" t="str">
        <f>IFERROR(IF(VLOOKUP($D56,'May 2016'!D55:Z554,3,FALSE)=F56,"-","Wrong PO"),"new")</f>
        <v>-</v>
      </c>
      <c r="AI56" s="32" t="str">
        <f>IF(AH56="wrong PO",(VLOOKUP($D56,'May 2016'!D55:Z554,3,FALSE)),"")</f>
        <v/>
      </c>
      <c r="AJ56" s="29" t="str">
        <f>IFERROR(IF(VLOOKUP($D56,'Apr 2016'!$D$1:$Z$500,3,FALSE)=F56,"-","Wrong PO"),"new")</f>
        <v>-</v>
      </c>
      <c r="AK56" s="32" t="str">
        <f>IF(AJ56="wrong PO",(VLOOKUP($D56,'Apr 2016'!$D$1:$Z$500,3,FALSE)),"")</f>
        <v/>
      </c>
      <c r="AL56" s="32" t="str">
        <f>IFERROR(IF(VLOOKUP($D56,'Mar 2016'!$D$1:$Z$500,3,FALSE)=F56,"-","Wrong PO"),"new")</f>
        <v>-</v>
      </c>
      <c r="AM56" s="32" t="str">
        <f>IF(AJ56="wrong PO",(VLOOKUP($D56,'Mar 2016'!$D$1:$Z$500,3,FALSE)),"")</f>
        <v/>
      </c>
      <c r="AN56" s="32" t="str">
        <f>IFERROR(IF(VLOOKUP($D56,'Feb 2016'!$D$1:$Z$500,3,FALSE)=F56,"-","Wrong PO"),"new")</f>
        <v>new</v>
      </c>
      <c r="AO56" s="32" t="str">
        <f>IF(AJ56="wrong PO",(VLOOKUP($D56,'Feb 2016'!$D$1:$Z$500,3,FALSE)),"")</f>
        <v/>
      </c>
      <c r="AP56" s="29" t="str">
        <f>IFERROR(IF(VLOOKUP($D56,'Jan 2016'!$D$1:$Z$500,3,FALSE)=F56,"-","Wrong PO"),"new")</f>
        <v>new</v>
      </c>
      <c r="AQ56" s="32" t="str">
        <f>IF(AP56="wrong PO",(VLOOKUP($D56,'Jan 2016'!$D$1:$Z$500,3,FALSE)),"")</f>
        <v/>
      </c>
      <c r="AR56" s="29" t="str">
        <f>IFERROR(IF(VLOOKUP($D56,'Dec 2015'!$D$1:$Z$500,3,FALSE)=F56,"-","Wrong PO"),"new")</f>
        <v>new</v>
      </c>
      <c r="AS56" s="32" t="str">
        <f>IF(AR56="wrong PO",(VLOOKUP($D56,'Dec 2015'!$D$1:$Z$500,3,FALSE)),"")</f>
        <v/>
      </c>
      <c r="AT56" s="29" t="str">
        <f>IFERROR(IF(VLOOKUP($D56,'Nov 2015'!$D$1:$Z$500,3,FALSE)=F56,"-","Wrong PO"),"new")</f>
        <v>new</v>
      </c>
      <c r="AU56" s="32" t="str">
        <f>IF(AT56="wrong PO",(VLOOKUP($D56,'Nov 2015'!$D$1:$Z$500,3,FALSE)),"")</f>
        <v/>
      </c>
      <c r="AV56" s="29" t="str">
        <f>IFERROR(IF(VLOOKUP($D56,'Oct 2015'!$D$1:$Z$500,3,FALSE)=F56,"-","Wrong PO"),"new")</f>
        <v>new</v>
      </c>
      <c r="AW56" s="32" t="str">
        <f>IF(AV56="wrong PO",(VLOOKUP($D56,'Oct 2015'!$D$1:$Z$500,3,FALSE)),"")</f>
        <v/>
      </c>
      <c r="AX56" s="29" t="str">
        <f>IFERROR(IF(VLOOKUP($D56,'Sep 2015'!$D$1:$Z$500,3,FALSE)=F56,"-","Wrong PO"),"new")</f>
        <v>new</v>
      </c>
      <c r="AY56" s="32" t="str">
        <f>IF(AX56="wrong PO",(VLOOKUP($D56,'Sep 2015'!$D$1:$Z$500,3,FALSE)),"")</f>
        <v/>
      </c>
    </row>
    <row r="57" spans="1:51">
      <c r="A57" s="2" t="s">
        <v>841</v>
      </c>
      <c r="B57" s="2" t="s">
        <v>510</v>
      </c>
      <c r="C57" s="2" t="s">
        <v>56</v>
      </c>
      <c r="D57" s="2" t="s">
        <v>221</v>
      </c>
      <c r="E57" s="2" t="s">
        <v>723</v>
      </c>
      <c r="F57" s="21"/>
      <c r="G57" s="11"/>
      <c r="H57" s="3">
        <v>42536</v>
      </c>
      <c r="I57" s="2" t="s">
        <v>39</v>
      </c>
      <c r="J57" s="2" t="s">
        <v>724</v>
      </c>
      <c r="K57" s="2" t="s">
        <v>30</v>
      </c>
      <c r="L57" s="2" t="s">
        <v>31</v>
      </c>
      <c r="M57" s="2" t="s">
        <v>41</v>
      </c>
      <c r="N57" s="4">
        <v>46</v>
      </c>
      <c r="O57" s="4">
        <v>67</v>
      </c>
      <c r="P57" s="4">
        <v>21</v>
      </c>
      <c r="Q57" s="5">
        <v>0.35</v>
      </c>
      <c r="R57" s="4">
        <v>1</v>
      </c>
      <c r="S57" s="4">
        <v>1</v>
      </c>
      <c r="T57" s="4">
        <v>0</v>
      </c>
      <c r="U57" s="5">
        <v>0</v>
      </c>
      <c r="V57" s="5">
        <v>0</v>
      </c>
      <c r="W57" s="14">
        <v>0.35</v>
      </c>
      <c r="X57" s="14">
        <v>0</v>
      </c>
      <c r="Y57" s="14">
        <v>0.35</v>
      </c>
      <c r="Z57" s="4"/>
      <c r="AA57" s="49" t="str">
        <f>IFERROR(IFERROR(VLOOKUP($D57,'Asset Group  All Assets'!$B$1:$C$500,2,FALSE),(VLOOKUP($D57,'Missing-WSU-POs'!$B$1:$D$500,3,FALSE))),"?")</f>
        <v>Needed</v>
      </c>
      <c r="AB57" s="31" t="str">
        <f t="shared" si="3"/>
        <v/>
      </c>
      <c r="AC57" s="31" t="str">
        <f t="shared" si="4"/>
        <v>Wrong PO</v>
      </c>
      <c r="AD57" s="29" t="str">
        <f>IFERROR(IF(VLOOKUP($D57,'Org July 2016 '!$D$1:$Z$500,3,FALSE)=F57,"-","Wrong PO"),"new")</f>
        <v>-</v>
      </c>
      <c r="AE57" s="32" t="str">
        <f>IF(AD57="wrong PO",(VLOOKUP($D57,'Org July 2016 '!$D$1:$Z$500,3,FALSE)),"")</f>
        <v/>
      </c>
      <c r="AF57" s="29" t="str">
        <f>IFERROR(IF(VLOOKUP($D57,'Org June 2016 '!$D$1:$Z$500,3,FALSE)=F57,"-","Wrong PO"),"new")</f>
        <v>-</v>
      </c>
      <c r="AG57" s="32" t="str">
        <f>IF(AF57="wrong PO",(VLOOKUP($D57,'Org June 2016 '!$D$1:$Z$500,3,FALSE)),"")</f>
        <v/>
      </c>
      <c r="AH57" s="29" t="str">
        <f>IFERROR(IF(VLOOKUP($D57,'May 2016'!D56:Z555,3,FALSE)=F57,"-","Wrong PO"),"new")</f>
        <v>new</v>
      </c>
      <c r="AI57" s="32" t="str">
        <f>IF(AH57="wrong PO",(VLOOKUP($D57,'May 2016'!D56:Z555,3,FALSE)),"")</f>
        <v/>
      </c>
      <c r="AJ57" s="29" t="str">
        <f>IFERROR(IF(VLOOKUP($D57,'Apr 2016'!$D$1:$Z$500,3,FALSE)=F57,"-","Wrong PO"),"new")</f>
        <v>new</v>
      </c>
      <c r="AK57" s="32" t="str">
        <f>IF(AJ57="wrong PO",(VLOOKUP($D57,'Apr 2016'!$D$1:$Z$500,3,FALSE)),"")</f>
        <v/>
      </c>
      <c r="AL57" s="32" t="str">
        <f>IFERROR(IF(VLOOKUP($D57,'Mar 2016'!$D$1:$Z$500,3,FALSE)=F57,"-","Wrong PO"),"new")</f>
        <v>new</v>
      </c>
      <c r="AM57" s="32" t="str">
        <f>IF(AJ57="wrong PO",(VLOOKUP($D57,'Mar 2016'!$D$1:$Z$500,3,FALSE)),"")</f>
        <v/>
      </c>
      <c r="AN57" s="32" t="str">
        <f>IFERROR(IF(VLOOKUP($D57,'Feb 2016'!$D$1:$Z$500,3,FALSE)=F57,"-","Wrong PO"),"new")</f>
        <v>new</v>
      </c>
      <c r="AO57" s="32" t="str">
        <f>IF(AJ57="wrong PO",(VLOOKUP($D57,'Feb 2016'!$D$1:$Z$500,3,FALSE)),"")</f>
        <v/>
      </c>
      <c r="AP57" s="29" t="str">
        <f>IFERROR(IF(VLOOKUP($D57,'Jan 2016'!$D$1:$Z$500,3,FALSE)=F57,"-","Wrong PO"),"new")</f>
        <v>new</v>
      </c>
      <c r="AQ57" s="32" t="str">
        <f>IF(AP57="wrong PO",(VLOOKUP($D57,'Jan 2016'!$D$1:$Z$500,3,FALSE)),"")</f>
        <v/>
      </c>
      <c r="AR57" s="29" t="str">
        <f>IFERROR(IF(VLOOKUP($D57,'Dec 2015'!$D$1:$Z$500,3,FALSE)=F57,"-","Wrong PO"),"new")</f>
        <v>new</v>
      </c>
      <c r="AS57" s="32" t="str">
        <f>IF(AR57="wrong PO",(VLOOKUP($D57,'Dec 2015'!$D$1:$Z$500,3,FALSE)),"")</f>
        <v/>
      </c>
      <c r="AT57" s="29" t="str">
        <f>IFERROR(IF(VLOOKUP($D57,'Nov 2015'!$D$1:$Z$500,3,FALSE)=F57,"-","Wrong PO"),"new")</f>
        <v>new</v>
      </c>
      <c r="AU57" s="32" t="str">
        <f>IF(AT57="wrong PO",(VLOOKUP($D57,'Nov 2015'!$D$1:$Z$500,3,FALSE)),"")</f>
        <v/>
      </c>
      <c r="AV57" s="29" t="str">
        <f>IFERROR(IF(VLOOKUP($D57,'Oct 2015'!$D$1:$Z$500,3,FALSE)=F57,"-","Wrong PO"),"new")</f>
        <v>new</v>
      </c>
      <c r="AW57" s="32" t="str">
        <f>IF(AV57="wrong PO",(VLOOKUP($D57,'Oct 2015'!$D$1:$Z$500,3,FALSE)),"")</f>
        <v/>
      </c>
      <c r="AX57" s="29" t="str">
        <f>IFERROR(IF(VLOOKUP($D57,'Sep 2015'!$D$1:$Z$500,3,FALSE)=F57,"-","Wrong PO"),"new")</f>
        <v>new</v>
      </c>
      <c r="AY57" s="32" t="str">
        <f>IF(AX57="wrong PO",(VLOOKUP($D57,'Sep 2015'!$D$1:$Z$500,3,FALSE)),"")</f>
        <v/>
      </c>
    </row>
    <row r="58" spans="1:51">
      <c r="A58" s="2" t="s">
        <v>841</v>
      </c>
      <c r="B58" s="2" t="s">
        <v>510</v>
      </c>
      <c r="C58" s="2" t="s">
        <v>56</v>
      </c>
      <c r="D58" s="2" t="s">
        <v>222</v>
      </c>
      <c r="E58" s="2" t="s">
        <v>767</v>
      </c>
      <c r="F58" s="21"/>
      <c r="G58" s="11"/>
      <c r="H58" s="3">
        <v>42536</v>
      </c>
      <c r="I58" s="2" t="s">
        <v>39</v>
      </c>
      <c r="J58" s="2" t="s">
        <v>417</v>
      </c>
      <c r="K58" s="2" t="s">
        <v>30</v>
      </c>
      <c r="L58" s="2" t="s">
        <v>31</v>
      </c>
      <c r="M58" s="2" t="s">
        <v>32</v>
      </c>
      <c r="N58" s="4">
        <v>1644</v>
      </c>
      <c r="O58" s="4">
        <v>3531</v>
      </c>
      <c r="P58" s="4">
        <v>1887</v>
      </c>
      <c r="Q58" s="5">
        <v>31.89</v>
      </c>
      <c r="R58" s="4">
        <v>1</v>
      </c>
      <c r="S58" s="4">
        <v>1</v>
      </c>
      <c r="T58" s="4">
        <v>0</v>
      </c>
      <c r="U58" s="5">
        <v>0</v>
      </c>
      <c r="V58" s="5">
        <v>0</v>
      </c>
      <c r="W58" s="14">
        <v>31.89</v>
      </c>
      <c r="X58" s="14">
        <v>0</v>
      </c>
      <c r="Y58" s="14">
        <v>31.89</v>
      </c>
      <c r="Z58" s="4"/>
      <c r="AA58" s="49" t="str">
        <f>IFERROR(IFERROR(VLOOKUP($D58,'Asset Group  All Assets'!$B$1:$C$500,2,FALSE),(VLOOKUP($D58,'Missing-WSU-POs'!$B$1:$D$500,3,FALSE))),"?")</f>
        <v>Needed</v>
      </c>
      <c r="AB58" s="31" t="str">
        <f t="shared" si="3"/>
        <v/>
      </c>
      <c r="AC58" s="31" t="str">
        <f t="shared" si="4"/>
        <v>Wrong PO</v>
      </c>
      <c r="AD58" s="29" t="str">
        <f>IFERROR(IF(VLOOKUP($D58,'Org July 2016 '!$D$1:$Z$500,3,FALSE)=F58,"-","Wrong PO"),"new")</f>
        <v>-</v>
      </c>
      <c r="AE58" s="32" t="str">
        <f>IF(AD58="wrong PO",(VLOOKUP($D58,'Org July 2016 '!$D$1:$Z$500,3,FALSE)),"")</f>
        <v/>
      </c>
      <c r="AF58" s="29" t="str">
        <f>IFERROR(IF(VLOOKUP($D58,'Org June 2016 '!$D$1:$Z$500,3,FALSE)=F58,"-","Wrong PO"),"new")</f>
        <v>-</v>
      </c>
      <c r="AG58" s="32" t="str">
        <f>IF(AF58="wrong PO",(VLOOKUP($D58,'Org June 2016 '!$D$1:$Z$500,3,FALSE)),"")</f>
        <v/>
      </c>
      <c r="AH58" s="29" t="str">
        <f>IFERROR(IF(VLOOKUP($D58,'May 2016'!D57:Z556,3,FALSE)=F58,"-","Wrong PO"),"new")</f>
        <v>new</v>
      </c>
      <c r="AI58" s="32" t="str">
        <f>IF(AH58="wrong PO",(VLOOKUP($D58,'May 2016'!D57:Z556,3,FALSE)),"")</f>
        <v/>
      </c>
      <c r="AJ58" s="29" t="str">
        <f>IFERROR(IF(VLOOKUP($D58,'Apr 2016'!$D$1:$Z$500,3,FALSE)=F58,"-","Wrong PO"),"new")</f>
        <v>new</v>
      </c>
      <c r="AK58" s="32" t="str">
        <f>IF(AJ58="wrong PO",(VLOOKUP($D58,'Apr 2016'!$D$1:$Z$500,3,FALSE)),"")</f>
        <v/>
      </c>
      <c r="AL58" s="32" t="str">
        <f>IFERROR(IF(VLOOKUP($D58,'Mar 2016'!$D$1:$Z$500,3,FALSE)=F58,"-","Wrong PO"),"new")</f>
        <v>new</v>
      </c>
      <c r="AM58" s="32" t="str">
        <f>IF(AJ58="wrong PO",(VLOOKUP($D58,'Mar 2016'!$D$1:$Z$500,3,FALSE)),"")</f>
        <v/>
      </c>
      <c r="AN58" s="32" t="str">
        <f>IFERROR(IF(VLOOKUP($D58,'Feb 2016'!$D$1:$Z$500,3,FALSE)=F58,"-","Wrong PO"),"new")</f>
        <v>new</v>
      </c>
      <c r="AO58" s="32" t="str">
        <f>IF(AJ58="wrong PO",(VLOOKUP($D58,'Feb 2016'!$D$1:$Z$500,3,FALSE)),"")</f>
        <v/>
      </c>
      <c r="AP58" s="29" t="str">
        <f>IFERROR(IF(VLOOKUP($D58,'Jan 2016'!$D$1:$Z$500,3,FALSE)=F58,"-","Wrong PO"),"new")</f>
        <v>new</v>
      </c>
      <c r="AQ58" s="32" t="str">
        <f>IF(AP58="wrong PO",(VLOOKUP($D58,'Jan 2016'!$D$1:$Z$500,3,FALSE)),"")</f>
        <v/>
      </c>
      <c r="AR58" s="29" t="str">
        <f>IFERROR(IF(VLOOKUP($D58,'Dec 2015'!$D$1:$Z$500,3,FALSE)=F58,"-","Wrong PO"),"new")</f>
        <v>new</v>
      </c>
      <c r="AS58" s="32" t="str">
        <f>IF(AR58="wrong PO",(VLOOKUP($D58,'Dec 2015'!$D$1:$Z$500,3,FALSE)),"")</f>
        <v/>
      </c>
      <c r="AT58" s="29" t="str">
        <f>IFERROR(IF(VLOOKUP($D58,'Nov 2015'!$D$1:$Z$500,3,FALSE)=F58,"-","Wrong PO"),"new")</f>
        <v>new</v>
      </c>
      <c r="AU58" s="32" t="str">
        <f>IF(AT58="wrong PO",(VLOOKUP($D58,'Nov 2015'!$D$1:$Z$500,3,FALSE)),"")</f>
        <v/>
      </c>
      <c r="AV58" s="29" t="str">
        <f>IFERROR(IF(VLOOKUP($D58,'Oct 2015'!$D$1:$Z$500,3,FALSE)=F58,"-","Wrong PO"),"new")</f>
        <v>new</v>
      </c>
      <c r="AW58" s="32" t="str">
        <f>IF(AV58="wrong PO",(VLOOKUP($D58,'Oct 2015'!$D$1:$Z$500,3,FALSE)),"")</f>
        <v/>
      </c>
      <c r="AX58" s="29" t="str">
        <f>IFERROR(IF(VLOOKUP($D58,'Sep 2015'!$D$1:$Z$500,3,FALSE)=F58,"-","Wrong PO"),"new")</f>
        <v>new</v>
      </c>
      <c r="AY58" s="32" t="str">
        <f>IF(AX58="wrong PO",(VLOOKUP($D58,'Sep 2015'!$D$1:$Z$500,3,FALSE)),"")</f>
        <v/>
      </c>
    </row>
    <row r="59" spans="1:51">
      <c r="A59" s="2" t="s">
        <v>841</v>
      </c>
      <c r="B59" s="2" t="s">
        <v>510</v>
      </c>
      <c r="C59" s="2" t="s">
        <v>766</v>
      </c>
      <c r="D59" s="2" t="s">
        <v>223</v>
      </c>
      <c r="E59" s="2" t="s">
        <v>746</v>
      </c>
      <c r="F59" s="21"/>
      <c r="G59" s="11"/>
      <c r="H59" s="3">
        <v>42526</v>
      </c>
      <c r="I59" s="2"/>
      <c r="J59" s="2" t="s">
        <v>747</v>
      </c>
      <c r="K59" s="2" t="s">
        <v>30</v>
      </c>
      <c r="L59" s="2" t="s">
        <v>31</v>
      </c>
      <c r="M59" s="2" t="s">
        <v>378</v>
      </c>
      <c r="N59" s="4">
        <v>500</v>
      </c>
      <c r="O59" s="4">
        <v>503</v>
      </c>
      <c r="P59" s="4">
        <v>3</v>
      </c>
      <c r="Q59" s="5">
        <v>0.08</v>
      </c>
      <c r="R59" s="4">
        <v>2350</v>
      </c>
      <c r="S59" s="4">
        <v>2467</v>
      </c>
      <c r="T59" s="4">
        <v>117</v>
      </c>
      <c r="U59" s="5">
        <v>9.65</v>
      </c>
      <c r="V59" s="5">
        <v>0</v>
      </c>
      <c r="W59" s="14">
        <v>9.73</v>
      </c>
      <c r="X59" s="14">
        <v>0</v>
      </c>
      <c r="Y59" s="14">
        <v>9.73</v>
      </c>
      <c r="Z59" s="4"/>
      <c r="AA59" s="49" t="str">
        <f>IFERROR(IFERROR(VLOOKUP($D59,'Asset Group  All Assets'!$B$1:$C$500,2,FALSE),(VLOOKUP($D59,'Missing-WSU-POs'!$B$1:$D$500,3,FALSE))),"?")</f>
        <v>Needed</v>
      </c>
      <c r="AB59" s="31" t="str">
        <f t="shared" si="3"/>
        <v/>
      </c>
      <c r="AC59" s="31" t="str">
        <f t="shared" si="4"/>
        <v>Wrong PO</v>
      </c>
      <c r="AD59" s="29" t="str">
        <f>IFERROR(IF(VLOOKUP($D59,'Org July 2016 '!$D$1:$Z$500,3,FALSE)=F59,"-","Wrong PO"),"new")</f>
        <v>-</v>
      </c>
      <c r="AE59" s="32" t="str">
        <f>IF(AD59="wrong PO",(VLOOKUP($D59,'Org July 2016 '!$D$1:$Z$500,3,FALSE)),"")</f>
        <v/>
      </c>
      <c r="AF59" s="29" t="str">
        <f>IFERROR(IF(VLOOKUP($D59,'Org June 2016 '!$D$1:$Z$500,3,FALSE)=F59,"-","Wrong PO"),"new")</f>
        <v>-</v>
      </c>
      <c r="AG59" s="32" t="str">
        <f>IF(AF59="wrong PO",(VLOOKUP($D59,'Org June 2016 '!$D$1:$Z$500,3,FALSE)),"")</f>
        <v/>
      </c>
      <c r="AH59" s="29" t="str">
        <f>IFERROR(IF(VLOOKUP($D59,'May 2016'!D58:Z557,3,FALSE)=F59,"-","Wrong PO"),"new")</f>
        <v>new</v>
      </c>
      <c r="AI59" s="32" t="str">
        <f>IF(AH59="wrong PO",(VLOOKUP($D59,'May 2016'!D58:Z557,3,FALSE)),"")</f>
        <v/>
      </c>
      <c r="AJ59" s="29" t="str">
        <f>IFERROR(IF(VLOOKUP($D59,'Apr 2016'!$D$1:$Z$500,3,FALSE)=F59,"-","Wrong PO"),"new")</f>
        <v>new</v>
      </c>
      <c r="AK59" s="32" t="str">
        <f>IF(AJ59="wrong PO",(VLOOKUP($D59,'Apr 2016'!$D$1:$Z$500,3,FALSE)),"")</f>
        <v/>
      </c>
      <c r="AL59" s="32" t="str">
        <f>IFERROR(IF(VLOOKUP($D59,'Mar 2016'!$D$1:$Z$500,3,FALSE)=F59,"-","Wrong PO"),"new")</f>
        <v>new</v>
      </c>
      <c r="AM59" s="32" t="str">
        <f>IF(AJ59="wrong PO",(VLOOKUP($D59,'Mar 2016'!$D$1:$Z$500,3,FALSE)),"")</f>
        <v/>
      </c>
      <c r="AN59" s="32" t="str">
        <f>IFERROR(IF(VLOOKUP($D59,'Feb 2016'!$D$1:$Z$500,3,FALSE)=F59,"-","Wrong PO"),"new")</f>
        <v>new</v>
      </c>
      <c r="AO59" s="32" t="str">
        <f>IF(AJ59="wrong PO",(VLOOKUP($D59,'Feb 2016'!$D$1:$Z$500,3,FALSE)),"")</f>
        <v/>
      </c>
      <c r="AP59" s="29" t="str">
        <f>IFERROR(IF(VLOOKUP($D59,'Jan 2016'!$D$1:$Z$500,3,FALSE)=F59,"-","Wrong PO"),"new")</f>
        <v>new</v>
      </c>
      <c r="AQ59" s="32" t="str">
        <f>IF(AP59="wrong PO",(VLOOKUP($D59,'Jan 2016'!$D$1:$Z$500,3,FALSE)),"")</f>
        <v/>
      </c>
      <c r="AR59" s="29" t="str">
        <f>IFERROR(IF(VLOOKUP($D59,'Dec 2015'!$D$1:$Z$500,3,FALSE)=F59,"-","Wrong PO"),"new")</f>
        <v>new</v>
      </c>
      <c r="AS59" s="32" t="str">
        <f>IF(AR59="wrong PO",(VLOOKUP($D59,'Dec 2015'!$D$1:$Z$500,3,FALSE)),"")</f>
        <v/>
      </c>
      <c r="AT59" s="29" t="str">
        <f>IFERROR(IF(VLOOKUP($D59,'Nov 2015'!$D$1:$Z$500,3,FALSE)=F59,"-","Wrong PO"),"new")</f>
        <v>new</v>
      </c>
      <c r="AU59" s="32" t="str">
        <f>IF(AT59="wrong PO",(VLOOKUP($D59,'Nov 2015'!$D$1:$Z$500,3,FALSE)),"")</f>
        <v/>
      </c>
      <c r="AV59" s="29" t="str">
        <f>IFERROR(IF(VLOOKUP($D59,'Oct 2015'!$D$1:$Z$500,3,FALSE)=F59,"-","Wrong PO"),"new")</f>
        <v>new</v>
      </c>
      <c r="AW59" s="32" t="str">
        <f>IF(AV59="wrong PO",(VLOOKUP($D59,'Oct 2015'!$D$1:$Z$500,3,FALSE)),"")</f>
        <v/>
      </c>
      <c r="AX59" s="29" t="str">
        <f>IFERROR(IF(VLOOKUP($D59,'Sep 2015'!$D$1:$Z$500,3,FALSE)=F59,"-","Wrong PO"),"new")</f>
        <v>new</v>
      </c>
      <c r="AY59" s="32" t="str">
        <f>IF(AX59="wrong PO",(VLOOKUP($D59,'Sep 2015'!$D$1:$Z$500,3,FALSE)),"")</f>
        <v/>
      </c>
    </row>
    <row r="60" spans="1:51">
      <c r="A60" s="2" t="s">
        <v>841</v>
      </c>
      <c r="B60" s="2" t="s">
        <v>510</v>
      </c>
      <c r="C60" s="2" t="s">
        <v>765</v>
      </c>
      <c r="D60" s="2" t="s">
        <v>224</v>
      </c>
      <c r="E60" s="2" t="s">
        <v>547</v>
      </c>
      <c r="F60" s="21" t="s">
        <v>127</v>
      </c>
      <c r="G60" s="11"/>
      <c r="H60" s="3">
        <v>42410</v>
      </c>
      <c r="I60" s="2"/>
      <c r="J60" s="2" t="s">
        <v>757</v>
      </c>
      <c r="K60" s="2" t="s">
        <v>394</v>
      </c>
      <c r="L60" s="2" t="s">
        <v>31</v>
      </c>
      <c r="M60" s="2" t="s">
        <v>382</v>
      </c>
      <c r="N60" s="4">
        <v>10718</v>
      </c>
      <c r="O60" s="4">
        <v>10915</v>
      </c>
      <c r="P60" s="4">
        <v>197</v>
      </c>
      <c r="Q60" s="5">
        <v>5.42</v>
      </c>
      <c r="R60" s="4">
        <v>0</v>
      </c>
      <c r="S60" s="4">
        <v>0</v>
      </c>
      <c r="T60" s="4">
        <v>0</v>
      </c>
      <c r="U60" s="5">
        <v>0</v>
      </c>
      <c r="V60" s="5">
        <v>0</v>
      </c>
      <c r="W60" s="14">
        <v>5.42</v>
      </c>
      <c r="X60" s="14">
        <v>0</v>
      </c>
      <c r="Y60" s="14">
        <v>5.42</v>
      </c>
      <c r="Z60" s="4"/>
      <c r="AA60" s="49" t="str">
        <f>IFERROR(IFERROR(VLOOKUP($D60,'Asset Group  All Assets'!$B$1:$C$500,2,FALSE),(VLOOKUP($D60,'Missing-WSU-POs'!$B$1:$D$500,3,FALSE))),"?")</f>
        <v>P0771368</v>
      </c>
      <c r="AB60" s="31" t="str">
        <f t="shared" si="3"/>
        <v>P0771368</v>
      </c>
      <c r="AC60" s="31" t="str">
        <f t="shared" si="4"/>
        <v/>
      </c>
      <c r="AD60" s="29" t="str">
        <f>IFERROR(IF(VLOOKUP($D60,'Org July 2016 '!$D$1:$Z$500,3,FALSE)=F60,"-","Wrong PO"),"new")</f>
        <v>Wrong PO</v>
      </c>
      <c r="AE60" s="32">
        <f>IF(AD60="wrong PO",(VLOOKUP($D60,'Org July 2016 '!$D$1:$Z$500,3,FALSE)),"")</f>
        <v>0</v>
      </c>
      <c r="AF60" s="29" t="str">
        <f>IFERROR(IF(VLOOKUP($D60,'Org June 2016 '!$D$1:$Z$500,3,FALSE)=F60,"-","Wrong PO"),"new")</f>
        <v>Wrong PO</v>
      </c>
      <c r="AG60" s="32">
        <f>IF(AF60="wrong PO",(VLOOKUP($D60,'Org June 2016 '!$D$1:$Z$500,3,FALSE)),"")</f>
        <v>0</v>
      </c>
      <c r="AH60" s="29" t="str">
        <f>IFERROR(IF(VLOOKUP($D60,'May 2016'!D59:Z558,3,FALSE)=F60,"-","Wrong PO"),"new")</f>
        <v>new</v>
      </c>
      <c r="AI60" s="32" t="str">
        <f>IF(AH60="wrong PO",(VLOOKUP($D60,'May 2016'!D59:Z558,3,FALSE)),"")</f>
        <v/>
      </c>
      <c r="AJ60" s="29" t="str">
        <f>IFERROR(IF(VLOOKUP($D60,'Apr 2016'!$D$1:$Z$500,3,FALSE)=F60,"-","Wrong PO"),"new")</f>
        <v>new</v>
      </c>
      <c r="AK60" s="32" t="str">
        <f>IF(AJ60="wrong PO",(VLOOKUP($D60,'Apr 2016'!$D$1:$Z$500,3,FALSE)),"")</f>
        <v/>
      </c>
      <c r="AL60" s="32" t="str">
        <f>IFERROR(IF(VLOOKUP($D60,'Mar 2016'!$D$1:$Z$500,3,FALSE)=F60,"-","Wrong PO"),"new")</f>
        <v>-</v>
      </c>
      <c r="AM60" s="32" t="str">
        <f>IF(AJ60="wrong PO",(VLOOKUP($D60,'Mar 2016'!$D$1:$Z$500,3,FALSE)),"")</f>
        <v/>
      </c>
      <c r="AN60" s="32" t="str">
        <f>IFERROR(IF(VLOOKUP($D60,'Feb 2016'!$D$1:$Z$500,3,FALSE)=F60,"-","Wrong PO"),"new")</f>
        <v>new</v>
      </c>
      <c r="AO60" s="32" t="str">
        <f>IF(AJ60="wrong PO",(VLOOKUP($D60,'Feb 2016'!$D$1:$Z$500,3,FALSE)),"")</f>
        <v/>
      </c>
      <c r="AP60" s="29" t="str">
        <f>IFERROR(IF(VLOOKUP($D60,'Jan 2016'!$D$1:$Z$500,3,FALSE)=F60,"-","Wrong PO"),"new")</f>
        <v>new</v>
      </c>
      <c r="AQ60" s="32" t="str">
        <f>IF(AP60="wrong PO",(VLOOKUP($D60,'Jan 2016'!$D$1:$Z$500,3,FALSE)),"")</f>
        <v/>
      </c>
      <c r="AR60" s="29" t="str">
        <f>IFERROR(IF(VLOOKUP($D60,'Dec 2015'!$D$1:$Z$500,3,FALSE)=F60,"-","Wrong PO"),"new")</f>
        <v>new</v>
      </c>
      <c r="AS60" s="32" t="str">
        <f>IF(AR60="wrong PO",(VLOOKUP($D60,'Dec 2015'!$D$1:$Z$500,3,FALSE)),"")</f>
        <v/>
      </c>
      <c r="AT60" s="29" t="str">
        <f>IFERROR(IF(VLOOKUP($D60,'Nov 2015'!$D$1:$Z$500,3,FALSE)=F60,"-","Wrong PO"),"new")</f>
        <v>new</v>
      </c>
      <c r="AU60" s="32" t="str">
        <f>IF(AT60="wrong PO",(VLOOKUP($D60,'Nov 2015'!$D$1:$Z$500,3,FALSE)),"")</f>
        <v/>
      </c>
      <c r="AV60" s="29" t="str">
        <f>IFERROR(IF(VLOOKUP($D60,'Oct 2015'!$D$1:$Z$500,3,FALSE)=F60,"-","Wrong PO"),"new")</f>
        <v>new</v>
      </c>
      <c r="AW60" s="32" t="str">
        <f>IF(AV60="wrong PO",(VLOOKUP($D60,'Oct 2015'!$D$1:$Z$500,3,FALSE)),"")</f>
        <v/>
      </c>
      <c r="AX60" s="29" t="str">
        <f>IFERROR(IF(VLOOKUP($D60,'Sep 2015'!$D$1:$Z$500,3,FALSE)=F60,"-","Wrong PO"),"new")</f>
        <v>new</v>
      </c>
      <c r="AY60" s="32" t="str">
        <f>IF(AX60="wrong PO",(VLOOKUP($D60,'Sep 2015'!$D$1:$Z$500,3,FALSE)),"")</f>
        <v/>
      </c>
    </row>
    <row r="61" spans="1:51">
      <c r="A61" s="2" t="s">
        <v>841</v>
      </c>
      <c r="B61" s="2" t="s">
        <v>510</v>
      </c>
      <c r="C61" s="2" t="s">
        <v>729</v>
      </c>
      <c r="D61" s="2" t="s">
        <v>225</v>
      </c>
      <c r="E61" s="2" t="s">
        <v>67</v>
      </c>
      <c r="F61" s="21"/>
      <c r="G61" s="11"/>
      <c r="H61" s="3">
        <v>42501</v>
      </c>
      <c r="I61" s="2"/>
      <c r="J61" s="2" t="s">
        <v>722</v>
      </c>
      <c r="K61" s="2" t="s">
        <v>394</v>
      </c>
      <c r="L61" s="2" t="s">
        <v>31</v>
      </c>
      <c r="M61" s="2" t="s">
        <v>382</v>
      </c>
      <c r="N61" s="4">
        <v>10</v>
      </c>
      <c r="O61" s="4">
        <v>10</v>
      </c>
      <c r="P61" s="4">
        <v>0</v>
      </c>
      <c r="Q61" s="5">
        <v>0</v>
      </c>
      <c r="R61" s="4">
        <v>10</v>
      </c>
      <c r="S61" s="4">
        <v>10</v>
      </c>
      <c r="T61" s="4">
        <v>0</v>
      </c>
      <c r="U61" s="5">
        <v>0</v>
      </c>
      <c r="V61" s="5">
        <v>0</v>
      </c>
      <c r="W61" s="14">
        <v>0</v>
      </c>
      <c r="X61" s="14">
        <v>0</v>
      </c>
      <c r="Y61" s="14">
        <v>0</v>
      </c>
      <c r="Z61" s="4"/>
      <c r="AA61" s="49" t="str">
        <f>IFERROR(IFERROR(VLOOKUP($D61,'Asset Group  All Assets'!$B$1:$C$500,2,FALSE),(VLOOKUP($D61,'Missing-WSU-POs'!$B$1:$D$500,3,FALSE))),"?")</f>
        <v>Needed</v>
      </c>
      <c r="AB61" s="31" t="str">
        <f t="shared" si="3"/>
        <v/>
      </c>
      <c r="AC61" s="31" t="str">
        <f t="shared" si="4"/>
        <v>Wrong PO</v>
      </c>
      <c r="AD61" s="29" t="str">
        <f>IFERROR(IF(VLOOKUP($D61,'Org July 2016 '!$D$1:$Z$500,3,FALSE)=F61,"-","Wrong PO"),"new")</f>
        <v>-</v>
      </c>
      <c r="AE61" s="32" t="str">
        <f>IF(AD61="wrong PO",(VLOOKUP($D61,'Org July 2016 '!$D$1:$Z$500,3,FALSE)),"")</f>
        <v/>
      </c>
      <c r="AF61" s="29" t="str">
        <f>IFERROR(IF(VLOOKUP($D61,'Org June 2016 '!$D$1:$Z$500,3,FALSE)=F61,"-","Wrong PO"),"new")</f>
        <v>-</v>
      </c>
      <c r="AG61" s="32" t="str">
        <f>IF(AF61="wrong PO",(VLOOKUP($D61,'Org June 2016 '!$D$1:$Z$500,3,FALSE)),"")</f>
        <v/>
      </c>
      <c r="AH61" s="29" t="str">
        <f>IFERROR(IF(VLOOKUP($D61,'May 2016'!D60:Z559,3,FALSE)=F61,"-","Wrong PO"),"new")</f>
        <v>new</v>
      </c>
      <c r="AI61" s="32" t="str">
        <f>IF(AH61="wrong PO",(VLOOKUP($D61,'May 2016'!D60:Z559,3,FALSE)),"")</f>
        <v/>
      </c>
      <c r="AJ61" s="29" t="str">
        <f>IFERROR(IF(VLOOKUP($D61,'Apr 2016'!$D$1:$Z$500,3,FALSE)=F61,"-","Wrong PO"),"new")</f>
        <v>new</v>
      </c>
      <c r="AK61" s="32" t="str">
        <f>IF(AJ61="wrong PO",(VLOOKUP($D61,'Apr 2016'!$D$1:$Z$500,3,FALSE)),"")</f>
        <v/>
      </c>
      <c r="AL61" s="32" t="str">
        <f>IFERROR(IF(VLOOKUP($D61,'Mar 2016'!$D$1:$Z$500,3,FALSE)=F61,"-","Wrong PO"),"new")</f>
        <v>new</v>
      </c>
      <c r="AM61" s="32" t="str">
        <f>IF(AJ61="wrong PO",(VLOOKUP($D61,'Mar 2016'!$D$1:$Z$500,3,FALSE)),"")</f>
        <v/>
      </c>
      <c r="AN61" s="32" t="str">
        <f>IFERROR(IF(VLOOKUP($D61,'Feb 2016'!$D$1:$Z$500,3,FALSE)=F61,"-","Wrong PO"),"new")</f>
        <v>new</v>
      </c>
      <c r="AO61" s="32" t="str">
        <f>IF(AJ61="wrong PO",(VLOOKUP($D61,'Feb 2016'!$D$1:$Z$500,3,FALSE)),"")</f>
        <v/>
      </c>
      <c r="AP61" s="29" t="str">
        <f>IFERROR(IF(VLOOKUP($D61,'Jan 2016'!$D$1:$Z$500,3,FALSE)=F61,"-","Wrong PO"),"new")</f>
        <v>new</v>
      </c>
      <c r="AQ61" s="32" t="str">
        <f>IF(AP61="wrong PO",(VLOOKUP($D61,'Jan 2016'!$D$1:$Z$500,3,FALSE)),"")</f>
        <v/>
      </c>
      <c r="AR61" s="29" t="str">
        <f>IFERROR(IF(VLOOKUP($D61,'Dec 2015'!$D$1:$Z$500,3,FALSE)=F61,"-","Wrong PO"),"new")</f>
        <v>new</v>
      </c>
      <c r="AS61" s="32" t="str">
        <f>IF(AR61="wrong PO",(VLOOKUP($D61,'Dec 2015'!$D$1:$Z$500,3,FALSE)),"")</f>
        <v/>
      </c>
      <c r="AT61" s="29" t="str">
        <f>IFERROR(IF(VLOOKUP($D61,'Nov 2015'!$D$1:$Z$500,3,FALSE)=F61,"-","Wrong PO"),"new")</f>
        <v>new</v>
      </c>
      <c r="AU61" s="32" t="str">
        <f>IF(AT61="wrong PO",(VLOOKUP($D61,'Nov 2015'!$D$1:$Z$500,3,FALSE)),"")</f>
        <v/>
      </c>
      <c r="AV61" s="29" t="str">
        <f>IFERROR(IF(VLOOKUP($D61,'Oct 2015'!$D$1:$Z$500,3,FALSE)=F61,"-","Wrong PO"),"new")</f>
        <v>new</v>
      </c>
      <c r="AW61" s="32" t="str">
        <f>IF(AV61="wrong PO",(VLOOKUP($D61,'Oct 2015'!$D$1:$Z$500,3,FALSE)),"")</f>
        <v/>
      </c>
      <c r="AX61" s="29" t="str">
        <f>IFERROR(IF(VLOOKUP($D61,'Sep 2015'!$D$1:$Z$500,3,FALSE)=F61,"-","Wrong PO"),"new")</f>
        <v>new</v>
      </c>
      <c r="AY61" s="32" t="str">
        <f>IF(AX61="wrong PO",(VLOOKUP($D61,'Sep 2015'!$D$1:$Z$500,3,FALSE)),"")</f>
        <v/>
      </c>
    </row>
    <row r="62" spans="1:51">
      <c r="A62" s="2" t="s">
        <v>841</v>
      </c>
      <c r="B62" s="2" t="s">
        <v>510</v>
      </c>
      <c r="C62" s="2" t="s">
        <v>489</v>
      </c>
      <c r="D62" s="2" t="s">
        <v>226</v>
      </c>
      <c r="E62" s="2" t="s">
        <v>405</v>
      </c>
      <c r="F62" s="21"/>
      <c r="G62" s="11"/>
      <c r="H62" s="3">
        <v>42281</v>
      </c>
      <c r="I62" s="2"/>
      <c r="J62" s="2" t="s">
        <v>407</v>
      </c>
      <c r="K62" s="2" t="s">
        <v>30</v>
      </c>
      <c r="L62" s="2" t="s">
        <v>31</v>
      </c>
      <c r="M62" s="2" t="s">
        <v>378</v>
      </c>
      <c r="N62" s="4">
        <v>18379</v>
      </c>
      <c r="O62" s="4">
        <v>18379</v>
      </c>
      <c r="P62" s="4">
        <v>0</v>
      </c>
      <c r="Q62" s="5">
        <v>0</v>
      </c>
      <c r="R62" s="4">
        <v>17837</v>
      </c>
      <c r="S62" s="4">
        <v>17837</v>
      </c>
      <c r="T62" s="4">
        <v>0</v>
      </c>
      <c r="U62" s="5">
        <v>0</v>
      </c>
      <c r="V62" s="5">
        <v>0</v>
      </c>
      <c r="W62" s="14">
        <v>0</v>
      </c>
      <c r="X62" s="14">
        <v>0</v>
      </c>
      <c r="Y62" s="14">
        <v>0</v>
      </c>
      <c r="Z62" s="4"/>
      <c r="AA62" s="49" t="str">
        <f>IFERROR(IFERROR(VLOOKUP($D62,'Asset Group  All Assets'!$B$1:$C$500,2,FALSE),(VLOOKUP($D62,'Missing-WSU-POs'!$B$1:$D$500,3,FALSE))),"?")</f>
        <v>Needed</v>
      </c>
      <c r="AB62" s="31" t="str">
        <f t="shared" si="3"/>
        <v/>
      </c>
      <c r="AC62" s="31" t="str">
        <f t="shared" si="4"/>
        <v>Wrong PO</v>
      </c>
      <c r="AD62" s="29" t="str">
        <f>IFERROR(IF(VLOOKUP($D62,'Org July 2016 '!$D$1:$Z$500,3,FALSE)=F62,"-","Wrong PO"),"new")</f>
        <v>-</v>
      </c>
      <c r="AE62" s="32" t="str">
        <f>IF(AD62="wrong PO",(VLOOKUP($D62,'Org July 2016 '!$D$1:$Z$500,3,FALSE)),"")</f>
        <v/>
      </c>
      <c r="AF62" s="29" t="str">
        <f>IFERROR(IF(VLOOKUP($D62,'Org June 2016 '!$D$1:$Z$500,3,FALSE)=F62,"-","Wrong PO"),"new")</f>
        <v>-</v>
      </c>
      <c r="AG62" s="32" t="str">
        <f>IF(AF62="wrong PO",(VLOOKUP($D62,'Org June 2016 '!$D$1:$Z$500,3,FALSE)),"")</f>
        <v/>
      </c>
      <c r="AH62" s="29" t="str">
        <f>IFERROR(IF(VLOOKUP($D62,'May 2016'!D61:Z560,3,FALSE)=F62,"-","Wrong PO"),"new")</f>
        <v>new</v>
      </c>
      <c r="AI62" s="32" t="str">
        <f>IF(AH62="wrong PO",(VLOOKUP($D62,'May 2016'!D61:Z560,3,FALSE)),"")</f>
        <v/>
      </c>
      <c r="AJ62" s="29" t="str">
        <f>IFERROR(IF(VLOOKUP($D62,'Apr 2016'!$D$1:$Z$500,3,FALSE)=F62,"-","Wrong PO"),"new")</f>
        <v>new</v>
      </c>
      <c r="AK62" s="32" t="str">
        <f>IF(AJ62="wrong PO",(VLOOKUP($D62,'Apr 2016'!$D$1:$Z$500,3,FALSE)),"")</f>
        <v/>
      </c>
      <c r="AL62" s="32" t="str">
        <f>IFERROR(IF(VLOOKUP($D62,'Mar 2016'!$D$1:$Z$500,3,FALSE)=F62,"-","Wrong PO"),"new")</f>
        <v>-</v>
      </c>
      <c r="AM62" s="32" t="str">
        <f>IF(AJ62="wrong PO",(VLOOKUP($D62,'Mar 2016'!$D$1:$Z$500,3,FALSE)),"")</f>
        <v/>
      </c>
      <c r="AN62" s="32" t="str">
        <f>IFERROR(IF(VLOOKUP($D62,'Feb 2016'!$D$1:$Z$500,3,FALSE)=F62,"-","Wrong PO"),"new")</f>
        <v>new</v>
      </c>
      <c r="AO62" s="32" t="str">
        <f>IF(AJ62="wrong PO",(VLOOKUP($D62,'Feb 2016'!$D$1:$Z$500,3,FALSE)),"")</f>
        <v/>
      </c>
      <c r="AP62" s="29" t="str">
        <f>IFERROR(IF(VLOOKUP($D62,'Jan 2016'!$D$1:$Z$500,3,FALSE)=F62,"-","Wrong PO"),"new")</f>
        <v>-</v>
      </c>
      <c r="AQ62" s="32" t="str">
        <f>IF(AP62="wrong PO",(VLOOKUP($D62,'Jan 2016'!$D$1:$Z$500,3,FALSE)),"")</f>
        <v/>
      </c>
      <c r="AR62" s="29" t="str">
        <f>IFERROR(IF(VLOOKUP($D62,'Dec 2015'!$D$1:$Z$500,3,FALSE)=F62,"-","Wrong PO"),"new")</f>
        <v>new</v>
      </c>
      <c r="AS62" s="32" t="str">
        <f>IF(AR62="wrong PO",(VLOOKUP($D62,'Dec 2015'!$D$1:$Z$500,3,FALSE)),"")</f>
        <v/>
      </c>
      <c r="AT62" s="29" t="str">
        <f>IFERROR(IF(VLOOKUP($D62,'Nov 2015'!$D$1:$Z$500,3,FALSE)=F62,"-","Wrong PO"),"new")</f>
        <v>-</v>
      </c>
      <c r="AU62" s="32" t="str">
        <f>IF(AT62="wrong PO",(VLOOKUP($D62,'Nov 2015'!$D$1:$Z$500,3,FALSE)),"")</f>
        <v/>
      </c>
      <c r="AV62" s="29" t="str">
        <f>IFERROR(IF(VLOOKUP($D62,'Oct 2015'!$D$1:$Z$500,3,FALSE)=F62,"-","Wrong PO"),"new")</f>
        <v>new</v>
      </c>
      <c r="AW62" s="32" t="str">
        <f>IF(AV62="wrong PO",(VLOOKUP($D62,'Oct 2015'!$D$1:$Z$500,3,FALSE)),"")</f>
        <v/>
      </c>
      <c r="AX62" s="29" t="str">
        <f>IFERROR(IF(VLOOKUP($D62,'Sep 2015'!$D$1:$Z$500,3,FALSE)=F62,"-","Wrong PO"),"new")</f>
        <v>new</v>
      </c>
      <c r="AY62" s="32" t="str">
        <f>IF(AX62="wrong PO",(VLOOKUP($D62,'Sep 2015'!$D$1:$Z$500,3,FALSE)),"")</f>
        <v/>
      </c>
    </row>
    <row r="63" spans="1:51" s="24" customFormat="1">
      <c r="A63" s="12" t="s">
        <v>841</v>
      </c>
      <c r="B63" s="12" t="s">
        <v>510</v>
      </c>
      <c r="C63" s="18" t="s">
        <v>636</v>
      </c>
      <c r="D63" s="12" t="s">
        <v>227</v>
      </c>
      <c r="E63" s="12" t="s">
        <v>27</v>
      </c>
      <c r="F63" s="23" t="s">
        <v>228</v>
      </c>
      <c r="G63" s="13"/>
      <c r="H63" s="15">
        <v>42404</v>
      </c>
      <c r="I63" s="12"/>
      <c r="J63" s="12" t="s">
        <v>577</v>
      </c>
      <c r="K63" s="12" t="s">
        <v>394</v>
      </c>
      <c r="L63" s="12" t="s">
        <v>31</v>
      </c>
      <c r="M63" s="12" t="s">
        <v>382</v>
      </c>
      <c r="N63" s="16">
        <v>13627</v>
      </c>
      <c r="O63" s="16">
        <v>13640</v>
      </c>
      <c r="P63" s="16">
        <v>13</v>
      </c>
      <c r="Q63" s="17">
        <v>0.36</v>
      </c>
      <c r="R63" s="16">
        <v>16909</v>
      </c>
      <c r="S63" s="16">
        <v>16972</v>
      </c>
      <c r="T63" s="16">
        <v>63</v>
      </c>
      <c r="U63" s="17">
        <v>5.2</v>
      </c>
      <c r="V63" s="17">
        <v>0</v>
      </c>
      <c r="W63" s="17">
        <v>5.56</v>
      </c>
      <c r="X63" s="17">
        <v>0</v>
      </c>
      <c r="Y63" s="17">
        <v>5.56</v>
      </c>
      <c r="Z63" s="16"/>
      <c r="AA63" s="49" t="str">
        <f>IFERROR(IFERROR(VLOOKUP($D63,'Asset Group  All Assets'!$B$1:$C$500,2,FALSE),(VLOOKUP($D63,'Missing-WSU-POs'!$B$1:$D$500,3,FALSE))),"?")</f>
        <v>P0771291</v>
      </c>
      <c r="AB63" s="31" t="str">
        <f t="shared" si="3"/>
        <v>P0771291</v>
      </c>
      <c r="AC63" s="31" t="str">
        <f t="shared" si="4"/>
        <v/>
      </c>
      <c r="AD63" s="29" t="str">
        <f>IFERROR(IF(VLOOKUP($D63,'Org July 2016 '!$D$1:$Z$500,3,FALSE)=F63,"-","Wrong PO"),"new")</f>
        <v>Wrong PO</v>
      </c>
      <c r="AE63" s="32">
        <f>IF(AD63="wrong PO",(VLOOKUP($D63,'Org July 2016 '!$D$1:$Z$500,3,FALSE)),"")</f>
        <v>0</v>
      </c>
      <c r="AF63" s="29" t="str">
        <f>IFERROR(IF(VLOOKUP($D63,'Org June 2016 '!$D$1:$Z$500,3,FALSE)=F63,"-","Wrong PO"),"new")</f>
        <v>Wrong PO</v>
      </c>
      <c r="AG63" s="32">
        <f>IF(AF63="wrong PO",(VLOOKUP($D63,'Org June 2016 '!$D$1:$Z$500,3,FALSE)),"")</f>
        <v>0</v>
      </c>
      <c r="AH63" s="29" t="str">
        <f>IFERROR(IF(VLOOKUP($D63,'May 2016'!D62:Z561,3,FALSE)=F63,"-","Wrong PO"),"new")</f>
        <v>-</v>
      </c>
      <c r="AI63" s="32" t="str">
        <f>IF(AH63="wrong PO",(VLOOKUP($D63,'May 2016'!D62:Z561,3,FALSE)),"")</f>
        <v/>
      </c>
      <c r="AJ63" s="29" t="str">
        <f>IFERROR(IF(VLOOKUP($D63,'Apr 2016'!$D$1:$Z$500,3,FALSE)=F63,"-","Wrong PO"),"new")</f>
        <v>-</v>
      </c>
      <c r="AK63" s="32" t="str">
        <f>IF(AJ63="wrong PO",(VLOOKUP($D63,'Apr 2016'!$D$1:$Z$500,3,FALSE)),"")</f>
        <v/>
      </c>
      <c r="AL63" s="32" t="str">
        <f>IFERROR(IF(VLOOKUP($D63,'Mar 2016'!$D$1:$Z$500,3,FALSE)=F63,"-","Wrong PO"),"new")</f>
        <v>-</v>
      </c>
      <c r="AM63" s="32" t="str">
        <f>IF(AJ63="wrong PO",(VLOOKUP($D63,'Mar 2016'!$D$1:$Z$500,3,FALSE)),"")</f>
        <v/>
      </c>
      <c r="AN63" s="32" t="str">
        <f>IFERROR(IF(VLOOKUP($D63,'Feb 2016'!$D$1:$Z$500,3,FALSE)=F63,"-","Wrong PO"),"new")</f>
        <v>-</v>
      </c>
      <c r="AO63" s="32" t="str">
        <f>IF(AJ63="wrong PO",(VLOOKUP($D63,'Feb 2016'!$D$1:$Z$500,3,FALSE)),"")</f>
        <v/>
      </c>
      <c r="AP63" s="29" t="str">
        <f>IFERROR(IF(VLOOKUP($D63,'Jan 2016'!$D$1:$Z$500,3,FALSE)=F63,"-","Wrong PO"),"new")</f>
        <v>new</v>
      </c>
      <c r="AQ63" s="32" t="str">
        <f>IF(AP63="wrong PO",(VLOOKUP($D63,'Jan 2016'!$D$1:$Z$500,3,FALSE)),"")</f>
        <v/>
      </c>
      <c r="AR63" s="29" t="str">
        <f>IFERROR(IF(VLOOKUP($D63,'Dec 2015'!$D$1:$Z$500,3,FALSE)=F63,"-","Wrong PO"),"new")</f>
        <v>new</v>
      </c>
      <c r="AS63" s="32" t="str">
        <f>IF(AR63="wrong PO",(VLOOKUP($D63,'Dec 2015'!$D$1:$Z$500,3,FALSE)),"")</f>
        <v/>
      </c>
      <c r="AT63" s="29" t="str">
        <f>IFERROR(IF(VLOOKUP($D63,'Nov 2015'!$D$1:$Z$500,3,FALSE)=F63,"-","Wrong PO"),"new")</f>
        <v>new</v>
      </c>
      <c r="AU63" s="32" t="str">
        <f>IF(AT63="wrong PO",(VLOOKUP($D63,'Nov 2015'!$D$1:$Z$500,3,FALSE)),"")</f>
        <v/>
      </c>
      <c r="AV63" s="29" t="str">
        <f>IFERROR(IF(VLOOKUP($D63,'Oct 2015'!$D$1:$Z$500,3,FALSE)=F63,"-","Wrong PO"),"new")</f>
        <v>new</v>
      </c>
      <c r="AW63" s="32" t="str">
        <f>IF(AV63="wrong PO",(VLOOKUP($D63,'Oct 2015'!$D$1:$Z$500,3,FALSE)),"")</f>
        <v/>
      </c>
      <c r="AX63" s="29" t="str">
        <f>IFERROR(IF(VLOOKUP($D63,'Sep 2015'!$D$1:$Z$500,3,FALSE)=F63,"-","Wrong PO"),"new")</f>
        <v>new</v>
      </c>
      <c r="AY63" s="32" t="str">
        <f>IF(AX63="wrong PO",(VLOOKUP($D63,'Sep 2015'!$D$1:$Z$500,3,FALSE)),"")</f>
        <v/>
      </c>
    </row>
    <row r="64" spans="1:51">
      <c r="A64" s="2" t="s">
        <v>841</v>
      </c>
      <c r="B64" s="2" t="s">
        <v>510</v>
      </c>
      <c r="C64" s="2" t="s">
        <v>572</v>
      </c>
      <c r="D64" s="2" t="s">
        <v>229</v>
      </c>
      <c r="E64" s="2" t="s">
        <v>499</v>
      </c>
      <c r="F64" s="21">
        <v>75522162</v>
      </c>
      <c r="G64" s="11"/>
      <c r="H64" s="3">
        <v>42410</v>
      </c>
      <c r="I64" s="2"/>
      <c r="J64" s="2" t="s">
        <v>573</v>
      </c>
      <c r="K64" s="2" t="s">
        <v>394</v>
      </c>
      <c r="L64" s="2" t="s">
        <v>31</v>
      </c>
      <c r="M64" s="2" t="s">
        <v>382</v>
      </c>
      <c r="N64" s="4">
        <v>93011</v>
      </c>
      <c r="O64" s="4">
        <v>93626</v>
      </c>
      <c r="P64" s="4">
        <v>615</v>
      </c>
      <c r="Q64" s="5">
        <v>16.91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16.91</v>
      </c>
      <c r="X64" s="14">
        <v>0</v>
      </c>
      <c r="Y64" s="14">
        <v>16.91</v>
      </c>
      <c r="Z64" s="4"/>
      <c r="AA64" s="49" t="str">
        <f>IFERROR(IFERROR(VLOOKUP($D64,'Asset Group  All Assets'!$B$1:$C$500,2,FALSE),(VLOOKUP($D64,'Missing-WSU-POs'!$B$1:$D$500,3,FALSE))),"?")</f>
        <v>P0779968</v>
      </c>
      <c r="AB64" s="31">
        <f t="shared" si="3"/>
        <v>75522162</v>
      </c>
      <c r="AC64" s="31" t="str">
        <f t="shared" si="4"/>
        <v>Wrong PO</v>
      </c>
      <c r="AD64" s="29" t="str">
        <f>IFERROR(IF(VLOOKUP($D64,'Org July 2016 '!$D$1:$Z$500,3,FALSE)=F64,"-","Wrong PO"),"new")</f>
        <v>Wrong PO</v>
      </c>
      <c r="AE64" s="32">
        <f>IF(AD64="wrong PO",(VLOOKUP($D64,'Org July 2016 '!$D$1:$Z$500,3,FALSE)),"")</f>
        <v>0</v>
      </c>
      <c r="AF64" s="29" t="str">
        <f>IFERROR(IF(VLOOKUP($D64,'Org June 2016 '!$D$1:$Z$500,3,FALSE)=F64,"-","Wrong PO"),"new")</f>
        <v>Wrong PO</v>
      </c>
      <c r="AG64" s="32">
        <f>IF(AF64="wrong PO",(VLOOKUP($D64,'Org June 2016 '!$D$1:$Z$500,3,FALSE)),"")</f>
        <v>0</v>
      </c>
      <c r="AH64" s="29" t="str">
        <f>IFERROR(IF(VLOOKUP($D64,'May 2016'!D63:Z562,3,FALSE)=F64,"-","Wrong PO"),"new")</f>
        <v>new</v>
      </c>
      <c r="AI64" s="32" t="str">
        <f>IF(AH64="wrong PO",(VLOOKUP($D64,'May 2016'!D63:Z562,3,FALSE)),"")</f>
        <v/>
      </c>
      <c r="AJ64" s="29" t="str">
        <f>IFERROR(IF(VLOOKUP($D64,'Apr 2016'!$D$1:$Z$500,3,FALSE)=F64,"-","Wrong PO"),"new")</f>
        <v>Wrong PO</v>
      </c>
      <c r="AK64" s="32" t="str">
        <f>IF(AJ64="wrong PO",(VLOOKUP($D64,'Apr 2016'!$D$1:$Z$500,3,FALSE)),"")</f>
        <v>75522162</v>
      </c>
      <c r="AL64" s="32" t="str">
        <f>IFERROR(IF(VLOOKUP($D64,'Mar 2016'!$D$1:$Z$500,3,FALSE)=F64,"-","Wrong PO"),"new")</f>
        <v>Wrong PO</v>
      </c>
      <c r="AM64" s="32" t="str">
        <f>IF(AJ64="wrong PO",(VLOOKUP($D64,'Mar 2016'!$D$1:$Z$500,3,FALSE)),"")</f>
        <v>75522162</v>
      </c>
      <c r="AN64" s="32" t="str">
        <f>IFERROR(IF(VLOOKUP($D64,'Feb 2016'!$D$1:$Z$500,3,FALSE)=F64,"-","Wrong PO"),"new")</f>
        <v>new</v>
      </c>
      <c r="AO64" s="32" t="e">
        <f>IF(AJ64="wrong PO",(VLOOKUP($D64,'Feb 2016'!$D$1:$Z$500,3,FALSE)),"")</f>
        <v>#N/A</v>
      </c>
      <c r="AP64" s="29" t="str">
        <f>IFERROR(IF(VLOOKUP($D64,'Jan 2016'!$D$1:$Z$500,3,FALSE)=F64,"-","Wrong PO"),"new")</f>
        <v>new</v>
      </c>
      <c r="AQ64" s="32" t="str">
        <f>IF(AP64="wrong PO",(VLOOKUP($D64,'Jan 2016'!$D$1:$Z$500,3,FALSE)),"")</f>
        <v/>
      </c>
      <c r="AR64" s="29" t="str">
        <f>IFERROR(IF(VLOOKUP($D64,'Dec 2015'!$D$1:$Z$500,3,FALSE)=F64,"-","Wrong PO"),"new")</f>
        <v>new</v>
      </c>
      <c r="AS64" s="32" t="str">
        <f>IF(AR64="wrong PO",(VLOOKUP($D64,'Dec 2015'!$D$1:$Z$500,3,FALSE)),"")</f>
        <v/>
      </c>
      <c r="AT64" s="29" t="str">
        <f>IFERROR(IF(VLOOKUP($D64,'Nov 2015'!$D$1:$Z$500,3,FALSE)=F64,"-","Wrong PO"),"new")</f>
        <v>new</v>
      </c>
      <c r="AU64" s="32" t="str">
        <f>IF(AT64="wrong PO",(VLOOKUP($D64,'Nov 2015'!$D$1:$Z$500,3,FALSE)),"")</f>
        <v/>
      </c>
      <c r="AV64" s="29" t="str">
        <f>IFERROR(IF(VLOOKUP($D64,'Oct 2015'!$D$1:$Z$500,3,FALSE)=F64,"-","Wrong PO"),"new")</f>
        <v>new</v>
      </c>
      <c r="AW64" s="32" t="str">
        <f>IF(AV64="wrong PO",(VLOOKUP($D64,'Oct 2015'!$D$1:$Z$500,3,FALSE)),"")</f>
        <v/>
      </c>
      <c r="AX64" s="29" t="str">
        <f>IFERROR(IF(VLOOKUP($D64,'Sep 2015'!$D$1:$Z$500,3,FALSE)=F64,"-","Wrong PO"),"new")</f>
        <v>new</v>
      </c>
      <c r="AY64" s="32" t="str">
        <f>IF(AX64="wrong PO",(VLOOKUP($D64,'Sep 2015'!$D$1:$Z$500,3,FALSE)),"")</f>
        <v/>
      </c>
    </row>
    <row r="65" spans="1:51">
      <c r="A65" s="2" t="s">
        <v>841</v>
      </c>
      <c r="B65" s="2" t="s">
        <v>510</v>
      </c>
      <c r="C65" s="2" t="s">
        <v>574</v>
      </c>
      <c r="D65" s="2" t="s">
        <v>230</v>
      </c>
      <c r="E65" s="2" t="s">
        <v>498</v>
      </c>
      <c r="F65" s="21">
        <v>75522162</v>
      </c>
      <c r="G65" s="11"/>
      <c r="H65" s="3">
        <v>42408</v>
      </c>
      <c r="I65" s="2"/>
      <c r="J65" s="2" t="s">
        <v>575</v>
      </c>
      <c r="K65" s="2" t="s">
        <v>394</v>
      </c>
      <c r="L65" s="2" t="s">
        <v>31</v>
      </c>
      <c r="M65" s="2" t="s">
        <v>382</v>
      </c>
      <c r="N65" s="4">
        <v>4245</v>
      </c>
      <c r="O65" s="4">
        <v>4259</v>
      </c>
      <c r="P65" s="4">
        <v>14</v>
      </c>
      <c r="Q65" s="5">
        <v>0.39</v>
      </c>
      <c r="R65" s="4">
        <v>16595</v>
      </c>
      <c r="S65" s="4">
        <v>16631</v>
      </c>
      <c r="T65" s="4">
        <v>36</v>
      </c>
      <c r="U65" s="5">
        <v>2.97</v>
      </c>
      <c r="V65" s="5">
        <v>0</v>
      </c>
      <c r="W65" s="14">
        <v>3.36</v>
      </c>
      <c r="X65" s="14">
        <v>0</v>
      </c>
      <c r="Y65" s="14">
        <v>3.36</v>
      </c>
      <c r="Z65" s="4"/>
      <c r="AA65" s="49" t="str">
        <f>IFERROR(IFERROR(VLOOKUP($D65,'Asset Group  All Assets'!$B$1:$C$500,2,FALSE),(VLOOKUP($D65,'Missing-WSU-POs'!$B$1:$D$500,3,FALSE))),"?")</f>
        <v>P0779968</v>
      </c>
      <c r="AB65" s="31">
        <f t="shared" si="3"/>
        <v>75522162</v>
      </c>
      <c r="AC65" s="31" t="str">
        <f t="shared" si="4"/>
        <v>Wrong PO</v>
      </c>
      <c r="AD65" s="29" t="str">
        <f>IFERROR(IF(VLOOKUP($D65,'Org July 2016 '!$D$1:$Z$500,3,FALSE)=F65,"-","Wrong PO"),"new")</f>
        <v>Wrong PO</v>
      </c>
      <c r="AE65" s="32">
        <f>IF(AD65="wrong PO",(VLOOKUP($D65,'Org July 2016 '!$D$1:$Z$500,3,FALSE)),"")</f>
        <v>0</v>
      </c>
      <c r="AF65" s="29" t="str">
        <f>IFERROR(IF(VLOOKUP($D65,'Org June 2016 '!$D$1:$Z$500,3,FALSE)=F65,"-","Wrong PO"),"new")</f>
        <v>Wrong PO</v>
      </c>
      <c r="AG65" s="32">
        <f>IF(AF65="wrong PO",(VLOOKUP($D65,'Org June 2016 '!$D$1:$Z$500,3,FALSE)),"")</f>
        <v>0</v>
      </c>
      <c r="AH65" s="29" t="str">
        <f>IFERROR(IF(VLOOKUP($D65,'May 2016'!D64:Z563,3,FALSE)=F65,"-","Wrong PO"),"new")</f>
        <v>new</v>
      </c>
      <c r="AI65" s="32" t="str">
        <f>IF(AH65="wrong PO",(VLOOKUP($D65,'May 2016'!D64:Z563,3,FALSE)),"")</f>
        <v/>
      </c>
      <c r="AJ65" s="29" t="str">
        <f>IFERROR(IF(VLOOKUP($D65,'Apr 2016'!$D$1:$Z$500,3,FALSE)=F65,"-","Wrong PO"),"new")</f>
        <v>Wrong PO</v>
      </c>
      <c r="AK65" s="32" t="str">
        <f>IF(AJ65="wrong PO",(VLOOKUP($D65,'Apr 2016'!$D$1:$Z$500,3,FALSE)),"")</f>
        <v>75522162</v>
      </c>
      <c r="AL65" s="32" t="str">
        <f>IFERROR(IF(VLOOKUP($D65,'Mar 2016'!$D$1:$Z$500,3,FALSE)=F65,"-","Wrong PO"),"new")</f>
        <v>Wrong PO</v>
      </c>
      <c r="AM65" s="32" t="str">
        <f>IF(AJ65="wrong PO",(VLOOKUP($D65,'Mar 2016'!$D$1:$Z$500,3,FALSE)),"")</f>
        <v>75522162</v>
      </c>
      <c r="AN65" s="32" t="str">
        <f>IFERROR(IF(VLOOKUP($D65,'Feb 2016'!$D$1:$Z$500,3,FALSE)=F65,"-","Wrong PO"),"new")</f>
        <v>Wrong PO</v>
      </c>
      <c r="AO65" s="32" t="str">
        <f>IF(AJ65="wrong PO",(VLOOKUP($D65,'Feb 2016'!$D$1:$Z$500,3,FALSE)),"")</f>
        <v>75522162</v>
      </c>
      <c r="AP65" s="29" t="str">
        <f>IFERROR(IF(VLOOKUP($D65,'Jan 2016'!$D$1:$Z$500,3,FALSE)=F65,"-","Wrong PO"),"new")</f>
        <v>new</v>
      </c>
      <c r="AQ65" s="32" t="str">
        <f>IF(AP65="wrong PO",(VLOOKUP($D65,'Jan 2016'!$D$1:$Z$500,3,FALSE)),"")</f>
        <v/>
      </c>
      <c r="AR65" s="29" t="str">
        <f>IFERROR(IF(VLOOKUP($D65,'Dec 2015'!$D$1:$Z$500,3,FALSE)=F65,"-","Wrong PO"),"new")</f>
        <v>new</v>
      </c>
      <c r="AS65" s="32" t="str">
        <f>IF(AR65="wrong PO",(VLOOKUP($D65,'Dec 2015'!$D$1:$Z$500,3,FALSE)),"")</f>
        <v/>
      </c>
      <c r="AT65" s="29" t="str">
        <f>IFERROR(IF(VLOOKUP($D65,'Nov 2015'!$D$1:$Z$500,3,FALSE)=F65,"-","Wrong PO"),"new")</f>
        <v>new</v>
      </c>
      <c r="AU65" s="32" t="str">
        <f>IF(AT65="wrong PO",(VLOOKUP($D65,'Nov 2015'!$D$1:$Z$500,3,FALSE)),"")</f>
        <v/>
      </c>
      <c r="AV65" s="29" t="str">
        <f>IFERROR(IF(VLOOKUP($D65,'Oct 2015'!$D$1:$Z$500,3,FALSE)=F65,"-","Wrong PO"),"new")</f>
        <v>new</v>
      </c>
      <c r="AW65" s="32" t="str">
        <f>IF(AV65="wrong PO",(VLOOKUP($D65,'Oct 2015'!$D$1:$Z$500,3,FALSE)),"")</f>
        <v/>
      </c>
      <c r="AX65" s="29" t="str">
        <f>IFERROR(IF(VLOOKUP($D65,'Sep 2015'!$D$1:$Z$500,3,FALSE)=F65,"-","Wrong PO"),"new")</f>
        <v>new</v>
      </c>
      <c r="AY65" s="32" t="str">
        <f>IF(AX65="wrong PO",(VLOOKUP($D65,'Sep 2015'!$D$1:$Z$500,3,FALSE)),"")</f>
        <v/>
      </c>
    </row>
    <row r="66" spans="1:51">
      <c r="A66" s="2" t="s">
        <v>841</v>
      </c>
      <c r="B66" s="2" t="s">
        <v>510</v>
      </c>
      <c r="C66" s="2" t="s">
        <v>842</v>
      </c>
      <c r="D66" s="2" t="s">
        <v>843</v>
      </c>
      <c r="E66" s="2" t="s">
        <v>387</v>
      </c>
      <c r="F66" s="21"/>
      <c r="G66" s="11"/>
      <c r="H66" s="3">
        <v>42584</v>
      </c>
      <c r="I66" s="2" t="s">
        <v>845</v>
      </c>
      <c r="J66" s="2" t="s">
        <v>454</v>
      </c>
      <c r="K66" s="2" t="s">
        <v>394</v>
      </c>
      <c r="L66" s="2" t="s">
        <v>31</v>
      </c>
      <c r="M66" s="2" t="s">
        <v>382</v>
      </c>
      <c r="N66" s="4">
        <v>37393</v>
      </c>
      <c r="O66" s="4">
        <v>37393</v>
      </c>
      <c r="P66" s="4">
        <v>0</v>
      </c>
      <c r="Q66" s="5">
        <v>0</v>
      </c>
      <c r="R66" s="4">
        <v>0</v>
      </c>
      <c r="S66" s="4">
        <v>0</v>
      </c>
      <c r="T66" s="4">
        <v>0</v>
      </c>
      <c r="U66" s="5">
        <v>0</v>
      </c>
      <c r="V66" s="5">
        <v>0</v>
      </c>
      <c r="W66" s="14">
        <v>0</v>
      </c>
      <c r="X66" s="14">
        <v>0</v>
      </c>
      <c r="Y66" s="14">
        <v>0</v>
      </c>
      <c r="Z66" s="4"/>
      <c r="AA66" s="49" t="str">
        <f>IFERROR(IFERROR(VLOOKUP($D66,'Asset Group  All Assets'!$B$1:$C$500,2,FALSE),(VLOOKUP($D66,'Missing-WSU-POs'!$B$1:$D$500,3,FALSE))),"?")</f>
        <v>Needed</v>
      </c>
      <c r="AB66" s="31" t="str">
        <f t="shared" si="3"/>
        <v/>
      </c>
      <c r="AC66" s="31" t="str">
        <f t="shared" si="4"/>
        <v>Wrong PO</v>
      </c>
      <c r="AD66" s="29" t="str">
        <f>IFERROR(IF(VLOOKUP($D66,'Org July 2016 '!$D$1:$Z$500,3,FALSE)=F66,"-","Wrong PO"),"new")</f>
        <v>new</v>
      </c>
      <c r="AE66" s="32" t="str">
        <f>IF(AD66="wrong PO",(VLOOKUP($D66,'Org July 2016 '!$D$1:$Z$500,3,FALSE)),"")</f>
        <v/>
      </c>
      <c r="AF66" s="29" t="str">
        <f>IFERROR(IF(VLOOKUP($D66,'Org June 2016 '!$D$1:$Z$500,3,FALSE)=F66,"-","Wrong PO"),"new")</f>
        <v>new</v>
      </c>
      <c r="AG66" s="32" t="str">
        <f>IF(AF66="wrong PO",(VLOOKUP($D66,'Org June 2016 '!$D$1:$Z$500,3,FALSE)),"")</f>
        <v/>
      </c>
      <c r="AH66" s="29" t="str">
        <f>IFERROR(IF(VLOOKUP($D66,'May 2016'!D65:Z564,3,FALSE)=F66,"-","Wrong PO"),"new")</f>
        <v>new</v>
      </c>
      <c r="AI66" s="32" t="str">
        <f>IF(AH66="wrong PO",(VLOOKUP($D66,'May 2016'!D65:Z564,3,FALSE)),"")</f>
        <v/>
      </c>
      <c r="AJ66" s="29" t="str">
        <f>IFERROR(IF(VLOOKUP($D66,'Apr 2016'!$D$1:$Z$500,3,FALSE)=F66,"-","Wrong PO"),"new")</f>
        <v>new</v>
      </c>
      <c r="AK66" s="32" t="str">
        <f>IF(AJ66="wrong PO",(VLOOKUP($D66,'Apr 2016'!$D$1:$Z$500,3,FALSE)),"")</f>
        <v/>
      </c>
      <c r="AL66" s="32" t="str">
        <f>IFERROR(IF(VLOOKUP($D66,'Mar 2016'!$D$1:$Z$500,3,FALSE)=F66,"-","Wrong PO"),"new")</f>
        <v>new</v>
      </c>
      <c r="AM66" s="32" t="str">
        <f>IF(AJ66="wrong PO",(VLOOKUP($D66,'Mar 2016'!$D$1:$Z$500,3,FALSE)),"")</f>
        <v/>
      </c>
      <c r="AN66" s="32" t="str">
        <f>IFERROR(IF(VLOOKUP($D66,'Feb 2016'!$D$1:$Z$500,3,FALSE)=F66,"-","Wrong PO"),"new")</f>
        <v>new</v>
      </c>
      <c r="AO66" s="32" t="str">
        <f>IF(AJ66="wrong PO",(VLOOKUP($D66,'Feb 2016'!$D$1:$Z$500,3,FALSE)),"")</f>
        <v/>
      </c>
      <c r="AP66" s="29" t="str">
        <f>IFERROR(IF(VLOOKUP($D66,'Jan 2016'!$D$1:$Z$500,3,FALSE)=F66,"-","Wrong PO"),"new")</f>
        <v>new</v>
      </c>
      <c r="AQ66" s="32" t="str">
        <f>IF(AP66="wrong PO",(VLOOKUP($D66,'Jan 2016'!$D$1:$Z$500,3,FALSE)),"")</f>
        <v/>
      </c>
      <c r="AR66" s="29" t="str">
        <f>IFERROR(IF(VLOOKUP($D66,'Dec 2015'!$D$1:$Z$500,3,FALSE)=F66,"-","Wrong PO"),"new")</f>
        <v>new</v>
      </c>
      <c r="AS66" s="32" t="str">
        <f>IF(AR66="wrong PO",(VLOOKUP($D66,'Dec 2015'!$D$1:$Z$500,3,FALSE)),"")</f>
        <v/>
      </c>
      <c r="AT66" s="29" t="str">
        <f>IFERROR(IF(VLOOKUP($D66,'Nov 2015'!$D$1:$Z$500,3,FALSE)=F66,"-","Wrong PO"),"new")</f>
        <v>new</v>
      </c>
      <c r="AU66" s="32" t="str">
        <f>IF(AT66="wrong PO",(VLOOKUP($D66,'Nov 2015'!$D$1:$Z$500,3,FALSE)),"")</f>
        <v/>
      </c>
      <c r="AV66" s="29" t="str">
        <f>IFERROR(IF(VLOOKUP($D66,'Oct 2015'!$D$1:$Z$500,3,FALSE)=F66,"-","Wrong PO"),"new")</f>
        <v>new</v>
      </c>
      <c r="AW66" s="32" t="str">
        <f>IF(AV66="wrong PO",(VLOOKUP($D66,'Oct 2015'!$D$1:$Z$500,3,FALSE)),"")</f>
        <v/>
      </c>
      <c r="AX66" s="29" t="str">
        <f>IFERROR(IF(VLOOKUP($D66,'Sep 2015'!$D$1:$Z$500,3,FALSE)=F66,"-","Wrong PO"),"new")</f>
        <v>new</v>
      </c>
      <c r="AY66" s="32" t="str">
        <f>IF(AX66="wrong PO",(VLOOKUP($D66,'Sep 2015'!$D$1:$Z$500,3,FALSE)),"")</f>
        <v/>
      </c>
    </row>
    <row r="67" spans="1:51">
      <c r="A67" s="2" t="s">
        <v>841</v>
      </c>
      <c r="B67" s="2" t="s">
        <v>510</v>
      </c>
      <c r="C67" s="2" t="s">
        <v>643</v>
      </c>
      <c r="D67" s="2" t="s">
        <v>231</v>
      </c>
      <c r="E67" s="2" t="s">
        <v>549</v>
      </c>
      <c r="F67" s="21" t="s">
        <v>127</v>
      </c>
      <c r="G67" s="11"/>
      <c r="H67" s="3">
        <v>42410</v>
      </c>
      <c r="I67" s="2"/>
      <c r="J67" s="2" t="s">
        <v>644</v>
      </c>
      <c r="K67" s="2" t="s">
        <v>394</v>
      </c>
      <c r="L67" s="2" t="s">
        <v>31</v>
      </c>
      <c r="M67" s="2" t="s">
        <v>382</v>
      </c>
      <c r="N67" s="4">
        <v>77752</v>
      </c>
      <c r="O67" s="4">
        <v>77868</v>
      </c>
      <c r="P67" s="4">
        <v>116</v>
      </c>
      <c r="Q67" s="5">
        <v>3.19</v>
      </c>
      <c r="R67" s="4">
        <v>0</v>
      </c>
      <c r="S67" s="4">
        <v>0</v>
      </c>
      <c r="T67" s="4">
        <v>0</v>
      </c>
      <c r="U67" s="5">
        <v>0</v>
      </c>
      <c r="V67" s="5">
        <v>0</v>
      </c>
      <c r="W67" s="14">
        <v>3.19</v>
      </c>
      <c r="X67" s="14">
        <v>0</v>
      </c>
      <c r="Y67" s="14">
        <v>3.19</v>
      </c>
      <c r="Z67" s="4"/>
      <c r="AA67" s="49" t="str">
        <f>IFERROR(IFERROR(VLOOKUP($D67,'Asset Group  All Assets'!$B$1:$C$500,2,FALSE),(VLOOKUP($D67,'Missing-WSU-POs'!$B$1:$D$500,3,FALSE))),"?")</f>
        <v>P0771368</v>
      </c>
      <c r="AB67" s="31" t="str">
        <f t="shared" si="3"/>
        <v>P0771368</v>
      </c>
      <c r="AC67" s="31" t="str">
        <f t="shared" si="4"/>
        <v/>
      </c>
      <c r="AD67" s="29" t="str">
        <f>IFERROR(IF(VLOOKUP($D67,'Org July 2016 '!$D$1:$Z$500,3,FALSE)=F67,"-","Wrong PO"),"new")</f>
        <v>Wrong PO</v>
      </c>
      <c r="AE67" s="32">
        <f>IF(AD67="wrong PO",(VLOOKUP($D67,'Org July 2016 '!$D$1:$Z$500,3,FALSE)),"")</f>
        <v>0</v>
      </c>
      <c r="AF67" s="29" t="str">
        <f>IFERROR(IF(VLOOKUP($D67,'Org June 2016 '!$D$1:$Z$500,3,FALSE)=F67,"-","Wrong PO"),"new")</f>
        <v>Wrong PO</v>
      </c>
      <c r="AG67" s="32">
        <f>IF(AF67="wrong PO",(VLOOKUP($D67,'Org June 2016 '!$D$1:$Z$500,3,FALSE)),"")</f>
        <v>0</v>
      </c>
      <c r="AH67" s="29" t="str">
        <f>IFERROR(IF(VLOOKUP($D67,'May 2016'!D66:Z565,3,FALSE)=F67,"-","Wrong PO"),"new")</f>
        <v>-</v>
      </c>
      <c r="AI67" s="32" t="str">
        <f>IF(AH67="wrong PO",(VLOOKUP($D67,'May 2016'!D66:Z565,3,FALSE)),"")</f>
        <v/>
      </c>
      <c r="AJ67" s="29" t="str">
        <f>IFERROR(IF(VLOOKUP($D67,'Apr 2016'!$D$1:$Z$500,3,FALSE)=F67,"-","Wrong PO"),"new")</f>
        <v>-</v>
      </c>
      <c r="AK67" s="32" t="str">
        <f>IF(AJ67="wrong PO",(VLOOKUP($D67,'Apr 2016'!$D$1:$Z$500,3,FALSE)),"")</f>
        <v/>
      </c>
      <c r="AL67" s="32" t="str">
        <f>IFERROR(IF(VLOOKUP($D67,'Mar 2016'!$D$1:$Z$500,3,FALSE)=F67,"-","Wrong PO"),"new")</f>
        <v>-</v>
      </c>
      <c r="AM67" s="32" t="str">
        <f>IF(AJ67="wrong PO",(VLOOKUP($D67,'Mar 2016'!$D$1:$Z$500,3,FALSE)),"")</f>
        <v/>
      </c>
      <c r="AN67" s="32" t="str">
        <f>IFERROR(IF(VLOOKUP($D67,'Feb 2016'!$D$1:$Z$500,3,FALSE)=F67,"-","Wrong PO"),"new")</f>
        <v>new</v>
      </c>
      <c r="AO67" s="32" t="str">
        <f>IF(AJ67="wrong PO",(VLOOKUP($D67,'Feb 2016'!$D$1:$Z$500,3,FALSE)),"")</f>
        <v/>
      </c>
      <c r="AP67" s="29" t="str">
        <f>IFERROR(IF(VLOOKUP($D67,'Jan 2016'!$D$1:$Z$500,3,FALSE)=F67,"-","Wrong PO"),"new")</f>
        <v>new</v>
      </c>
      <c r="AQ67" s="32" t="str">
        <f>IF(AP67="wrong PO",(VLOOKUP($D67,'Jan 2016'!$D$1:$Z$500,3,FALSE)),"")</f>
        <v/>
      </c>
      <c r="AR67" s="29" t="str">
        <f>IFERROR(IF(VLOOKUP($D67,'Dec 2015'!$D$1:$Z$500,3,FALSE)=F67,"-","Wrong PO"),"new")</f>
        <v>new</v>
      </c>
      <c r="AS67" s="32" t="str">
        <f>IF(AR67="wrong PO",(VLOOKUP($D67,'Dec 2015'!$D$1:$Z$500,3,FALSE)),"")</f>
        <v/>
      </c>
      <c r="AT67" s="29" t="str">
        <f>IFERROR(IF(VLOOKUP($D67,'Nov 2015'!$D$1:$Z$500,3,FALSE)=F67,"-","Wrong PO"),"new")</f>
        <v>new</v>
      </c>
      <c r="AU67" s="32" t="str">
        <f>IF(AT67="wrong PO",(VLOOKUP($D67,'Nov 2015'!$D$1:$Z$500,3,FALSE)),"")</f>
        <v/>
      </c>
      <c r="AV67" s="29" t="str">
        <f>IFERROR(IF(VLOOKUP($D67,'Oct 2015'!$D$1:$Z$500,3,FALSE)=F67,"-","Wrong PO"),"new")</f>
        <v>new</v>
      </c>
      <c r="AW67" s="32" t="str">
        <f>IF(AV67="wrong PO",(VLOOKUP($D67,'Oct 2015'!$D$1:$Z$500,3,FALSE)),"")</f>
        <v/>
      </c>
      <c r="AX67" s="29" t="str">
        <f>IFERROR(IF(VLOOKUP($D67,'Sep 2015'!$D$1:$Z$500,3,FALSE)=F67,"-","Wrong PO"),"new")</f>
        <v>new</v>
      </c>
      <c r="AY67" s="32" t="str">
        <f>IF(AX67="wrong PO",(VLOOKUP($D67,'Sep 2015'!$D$1:$Z$500,3,FALSE)),"")</f>
        <v/>
      </c>
    </row>
    <row r="68" spans="1:51">
      <c r="A68" s="2" t="s">
        <v>841</v>
      </c>
      <c r="B68" s="2" t="s">
        <v>510</v>
      </c>
      <c r="C68" s="2" t="s">
        <v>763</v>
      </c>
      <c r="D68" s="2" t="s">
        <v>232</v>
      </c>
      <c r="E68" s="2" t="s">
        <v>67</v>
      </c>
      <c r="F68" s="21"/>
      <c r="G68" s="11"/>
      <c r="H68" s="3">
        <v>42501</v>
      </c>
      <c r="I68" s="2"/>
      <c r="J68" s="2" t="s">
        <v>764</v>
      </c>
      <c r="K68" s="2" t="s">
        <v>394</v>
      </c>
      <c r="L68" s="2" t="s">
        <v>31</v>
      </c>
      <c r="M68" s="2" t="s">
        <v>382</v>
      </c>
      <c r="N68" s="4">
        <v>10</v>
      </c>
      <c r="O68" s="4">
        <v>10</v>
      </c>
      <c r="P68" s="4">
        <v>0</v>
      </c>
      <c r="Q68" s="5">
        <v>0</v>
      </c>
      <c r="R68" s="4">
        <v>10</v>
      </c>
      <c r="S68" s="4">
        <v>10</v>
      </c>
      <c r="T68" s="4">
        <v>0</v>
      </c>
      <c r="U68" s="5">
        <v>0</v>
      </c>
      <c r="V68" s="5">
        <v>0</v>
      </c>
      <c r="W68" s="14">
        <v>0</v>
      </c>
      <c r="X68" s="14">
        <v>0</v>
      </c>
      <c r="Y68" s="14">
        <v>0</v>
      </c>
      <c r="Z68" s="4"/>
      <c r="AA68" s="49" t="str">
        <f>IFERROR(IFERROR(VLOOKUP($D68,'Asset Group  All Assets'!$B$1:$C$500,2,FALSE),(VLOOKUP($D68,'Missing-WSU-POs'!$B$1:$D$500,3,FALSE))),"?")</f>
        <v>Needed</v>
      </c>
      <c r="AB68" s="31" t="str">
        <f t="shared" si="3"/>
        <v/>
      </c>
      <c r="AC68" s="31" t="str">
        <f t="shared" si="4"/>
        <v>Wrong PO</v>
      </c>
      <c r="AD68" s="29" t="str">
        <f>IFERROR(IF(VLOOKUP($D68,'Org July 2016 '!$D$1:$Z$500,3,FALSE)=F68,"-","Wrong PO"),"new")</f>
        <v>-</v>
      </c>
      <c r="AE68" s="32" t="str">
        <f>IF(AD68="wrong PO",(VLOOKUP($D68,'Org July 2016 '!$D$1:$Z$500,3,FALSE)),"")</f>
        <v/>
      </c>
      <c r="AF68" s="29" t="str">
        <f>IFERROR(IF(VLOOKUP($D68,'Org June 2016 '!$D$1:$Z$500,3,FALSE)=F68,"-","Wrong PO"),"new")</f>
        <v>-</v>
      </c>
      <c r="AG68" s="32" t="str">
        <f>IF(AF68="wrong PO",(VLOOKUP($D68,'Org June 2016 '!$D$1:$Z$500,3,FALSE)),"")</f>
        <v/>
      </c>
      <c r="AH68" s="29" t="str">
        <f>IFERROR(IF(VLOOKUP($D68,'May 2016'!D67:Z566,3,FALSE)=F68,"-","Wrong PO"),"new")</f>
        <v>new</v>
      </c>
      <c r="AI68" s="32" t="str">
        <f>IF(AH68="wrong PO",(VLOOKUP($D68,'May 2016'!D67:Z566,3,FALSE)),"")</f>
        <v/>
      </c>
      <c r="AJ68" s="29" t="str">
        <f>IFERROR(IF(VLOOKUP($D68,'Apr 2016'!$D$1:$Z$500,3,FALSE)=F68,"-","Wrong PO"),"new")</f>
        <v>new</v>
      </c>
      <c r="AK68" s="32" t="str">
        <f>IF(AJ68="wrong PO",(VLOOKUP($D68,'Apr 2016'!$D$1:$Z$500,3,FALSE)),"")</f>
        <v/>
      </c>
      <c r="AL68" s="32" t="str">
        <f>IFERROR(IF(VLOOKUP($D68,'Mar 2016'!$D$1:$Z$500,3,FALSE)=F68,"-","Wrong PO"),"new")</f>
        <v>new</v>
      </c>
      <c r="AM68" s="32" t="str">
        <f>IF(AJ68="wrong PO",(VLOOKUP($D68,'Mar 2016'!$D$1:$Z$500,3,FALSE)),"")</f>
        <v/>
      </c>
      <c r="AN68" s="32" t="str">
        <f>IFERROR(IF(VLOOKUP($D68,'Feb 2016'!$D$1:$Z$500,3,FALSE)=F68,"-","Wrong PO"),"new")</f>
        <v>new</v>
      </c>
      <c r="AO68" s="32" t="str">
        <f>IF(AJ68="wrong PO",(VLOOKUP($D68,'Feb 2016'!$D$1:$Z$500,3,FALSE)),"")</f>
        <v/>
      </c>
      <c r="AP68" s="29" t="str">
        <f>IFERROR(IF(VLOOKUP($D68,'Jan 2016'!$D$1:$Z$500,3,FALSE)=F68,"-","Wrong PO"),"new")</f>
        <v>new</v>
      </c>
      <c r="AQ68" s="32" t="str">
        <f>IF(AP68="wrong PO",(VLOOKUP($D68,'Jan 2016'!$D$1:$Z$500,3,FALSE)),"")</f>
        <v/>
      </c>
      <c r="AR68" s="29" t="str">
        <f>IFERROR(IF(VLOOKUP($D68,'Dec 2015'!$D$1:$Z$500,3,FALSE)=F68,"-","Wrong PO"),"new")</f>
        <v>new</v>
      </c>
      <c r="AS68" s="32" t="str">
        <f>IF(AR68="wrong PO",(VLOOKUP($D68,'Dec 2015'!$D$1:$Z$500,3,FALSE)),"")</f>
        <v/>
      </c>
      <c r="AT68" s="29" t="str">
        <f>IFERROR(IF(VLOOKUP($D68,'Nov 2015'!$D$1:$Z$500,3,FALSE)=F68,"-","Wrong PO"),"new")</f>
        <v>new</v>
      </c>
      <c r="AU68" s="32" t="str">
        <f>IF(AT68="wrong PO",(VLOOKUP($D68,'Nov 2015'!$D$1:$Z$500,3,FALSE)),"")</f>
        <v/>
      </c>
      <c r="AV68" s="29" t="str">
        <f>IFERROR(IF(VLOOKUP($D68,'Oct 2015'!$D$1:$Z$500,3,FALSE)=F68,"-","Wrong PO"),"new")</f>
        <v>new</v>
      </c>
      <c r="AW68" s="32" t="str">
        <f>IF(AV68="wrong PO",(VLOOKUP($D68,'Oct 2015'!$D$1:$Z$500,3,FALSE)),"")</f>
        <v/>
      </c>
      <c r="AX68" s="29" t="str">
        <f>IFERROR(IF(VLOOKUP($D68,'Sep 2015'!$D$1:$Z$500,3,FALSE)=F68,"-","Wrong PO"),"new")</f>
        <v>new</v>
      </c>
      <c r="AY68" s="32" t="str">
        <f>IF(AX68="wrong PO",(VLOOKUP($D68,'Sep 2015'!$D$1:$Z$500,3,FALSE)),"")</f>
        <v/>
      </c>
    </row>
    <row r="69" spans="1:51">
      <c r="A69" s="2" t="s">
        <v>841</v>
      </c>
      <c r="B69" s="2" t="s">
        <v>510</v>
      </c>
      <c r="C69" s="2" t="s">
        <v>453</v>
      </c>
      <c r="D69" s="2" t="s">
        <v>233</v>
      </c>
      <c r="E69" s="2" t="s">
        <v>387</v>
      </c>
      <c r="F69" s="21" t="s">
        <v>211</v>
      </c>
      <c r="G69" s="11"/>
      <c r="H69" s="3">
        <v>42269</v>
      </c>
      <c r="I69" s="2"/>
      <c r="J69" s="2" t="s">
        <v>454</v>
      </c>
      <c r="K69" s="2" t="s">
        <v>394</v>
      </c>
      <c r="L69" s="2" t="s">
        <v>31</v>
      </c>
      <c r="M69" s="2" t="s">
        <v>382</v>
      </c>
      <c r="N69" s="4">
        <v>6889</v>
      </c>
      <c r="O69" s="4">
        <v>7538</v>
      </c>
      <c r="P69" s="4">
        <v>649</v>
      </c>
      <c r="Q69" s="5">
        <v>17.850000000000001</v>
      </c>
      <c r="R69" s="4">
        <v>6044</v>
      </c>
      <c r="S69" s="4">
        <v>6724</v>
      </c>
      <c r="T69" s="4">
        <v>680</v>
      </c>
      <c r="U69" s="5">
        <v>56.1</v>
      </c>
      <c r="V69" s="5">
        <v>0</v>
      </c>
      <c r="W69" s="14">
        <v>73.95</v>
      </c>
      <c r="X69" s="14">
        <v>0</v>
      </c>
      <c r="Y69" s="14">
        <v>73.95</v>
      </c>
      <c r="Z69" s="4"/>
      <c r="AA69" s="49" t="str">
        <f>IFERROR(IFERROR(VLOOKUP($D69,'Asset Group  All Assets'!$B$1:$C$500,2,FALSE),(VLOOKUP($D69,'Missing-WSU-POs'!$B$1:$D$500,3,FALSE))),"?")</f>
        <v>P0739206</v>
      </c>
      <c r="AB69" s="31" t="str">
        <f t="shared" si="3"/>
        <v>P0739206</v>
      </c>
      <c r="AC69" s="31" t="str">
        <f t="shared" si="4"/>
        <v/>
      </c>
      <c r="AD69" s="29" t="str">
        <f>IFERROR(IF(VLOOKUP($D69,'Org July 2016 '!$D$1:$Z$500,3,FALSE)=F69,"-","Wrong PO"),"new")</f>
        <v>Wrong PO</v>
      </c>
      <c r="AE69" s="32">
        <f>IF(AD69="wrong PO",(VLOOKUP($D69,'Org July 2016 '!$D$1:$Z$500,3,FALSE)),"")</f>
        <v>0</v>
      </c>
      <c r="AF69" s="29" t="str">
        <f>IFERROR(IF(VLOOKUP($D69,'Org June 2016 '!$D$1:$Z$500,3,FALSE)=F69,"-","Wrong PO"),"new")</f>
        <v>Wrong PO</v>
      </c>
      <c r="AG69" s="32">
        <f>IF(AF69="wrong PO",(VLOOKUP($D69,'Org June 2016 '!$D$1:$Z$500,3,FALSE)),"")</f>
        <v>0</v>
      </c>
      <c r="AH69" s="29" t="str">
        <f>IFERROR(IF(VLOOKUP($D69,'May 2016'!D68:Z567,3,FALSE)=F69,"-","Wrong PO"),"new")</f>
        <v>new</v>
      </c>
      <c r="AI69" s="32" t="str">
        <f>IF(AH69="wrong PO",(VLOOKUP($D69,'May 2016'!D68:Z567,3,FALSE)),"")</f>
        <v/>
      </c>
      <c r="AJ69" s="29" t="str">
        <f>IFERROR(IF(VLOOKUP($D69,'Apr 2016'!$D$1:$Z$500,3,FALSE)=F69,"-","Wrong PO"),"new")</f>
        <v>-</v>
      </c>
      <c r="AK69" s="32" t="str">
        <f>IF(AJ69="wrong PO",(VLOOKUP($D69,'Apr 2016'!$D$1:$Z$500,3,FALSE)),"")</f>
        <v/>
      </c>
      <c r="AL69" s="32" t="str">
        <f>IFERROR(IF(VLOOKUP($D69,'Mar 2016'!$D$1:$Z$500,3,FALSE)=F69,"-","Wrong PO"),"new")</f>
        <v>-</v>
      </c>
      <c r="AM69" s="32" t="str">
        <f>IF(AJ69="wrong PO",(VLOOKUP($D69,'Mar 2016'!$D$1:$Z$500,3,FALSE)),"")</f>
        <v/>
      </c>
      <c r="AN69" s="32" t="str">
        <f>IFERROR(IF(VLOOKUP($D69,'Feb 2016'!$D$1:$Z$500,3,FALSE)=F69,"-","Wrong PO"),"new")</f>
        <v>-</v>
      </c>
      <c r="AO69" s="32" t="str">
        <f>IF(AJ69="wrong PO",(VLOOKUP($D69,'Feb 2016'!$D$1:$Z$500,3,FALSE)),"")</f>
        <v/>
      </c>
      <c r="AP69" s="29" t="str">
        <f>IFERROR(IF(VLOOKUP($D69,'Jan 2016'!$D$1:$Z$500,3,FALSE)=F69,"-","Wrong PO"),"new")</f>
        <v>-</v>
      </c>
      <c r="AQ69" s="32" t="str">
        <f>IF(AP69="wrong PO",(VLOOKUP($D69,'Jan 2016'!$D$1:$Z$500,3,FALSE)),"")</f>
        <v/>
      </c>
      <c r="AR69" s="29" t="str">
        <f>IFERROR(IF(VLOOKUP($D69,'Dec 2015'!$D$1:$Z$500,3,FALSE)=F69,"-","Wrong PO"),"new")</f>
        <v>new</v>
      </c>
      <c r="AS69" s="32" t="str">
        <f>IF(AR69="wrong PO",(VLOOKUP($D69,'Dec 2015'!$D$1:$Z$500,3,FALSE)),"")</f>
        <v/>
      </c>
      <c r="AT69" s="29" t="str">
        <f>IFERROR(IF(VLOOKUP($D69,'Nov 2015'!$D$1:$Z$500,3,FALSE)=F69,"-","Wrong PO"),"new")</f>
        <v>-</v>
      </c>
      <c r="AU69" s="32" t="str">
        <f>IF(AT69="wrong PO",(VLOOKUP($D69,'Nov 2015'!$D$1:$Z$500,3,FALSE)),"")</f>
        <v/>
      </c>
      <c r="AV69" s="29" t="str">
        <f>IFERROR(IF(VLOOKUP($D69,'Oct 2015'!$D$1:$Z$500,3,FALSE)=F69,"-","Wrong PO"),"new")</f>
        <v>new</v>
      </c>
      <c r="AW69" s="32" t="str">
        <f>IF(AV69="wrong PO",(VLOOKUP($D69,'Oct 2015'!$D$1:$Z$500,3,FALSE)),"")</f>
        <v/>
      </c>
      <c r="AX69" s="29" t="str">
        <f>IFERROR(IF(VLOOKUP($D69,'Sep 2015'!$D$1:$Z$500,3,FALSE)=F69,"-","Wrong PO"),"new")</f>
        <v>new</v>
      </c>
      <c r="AY69" s="32" t="str">
        <f>IF(AX69="wrong PO",(VLOOKUP($D69,'Sep 2015'!$D$1:$Z$500,3,FALSE)),"")</f>
        <v/>
      </c>
    </row>
    <row r="70" spans="1:51">
      <c r="A70" s="2" t="s">
        <v>841</v>
      </c>
      <c r="B70" s="2" t="s">
        <v>510</v>
      </c>
      <c r="C70" s="2" t="s">
        <v>370</v>
      </c>
      <c r="D70" s="2" t="s">
        <v>490</v>
      </c>
      <c r="E70" s="2" t="s">
        <v>421</v>
      </c>
      <c r="F70" s="21"/>
      <c r="G70" s="11"/>
      <c r="H70" s="3">
        <v>42158</v>
      </c>
      <c r="I70" s="2" t="s">
        <v>28</v>
      </c>
      <c r="J70" s="2" t="s">
        <v>423</v>
      </c>
      <c r="K70" s="2" t="s">
        <v>30</v>
      </c>
      <c r="L70" s="2" t="s">
        <v>31</v>
      </c>
      <c r="M70" s="2" t="s">
        <v>32</v>
      </c>
      <c r="N70" s="4">
        <v>2000</v>
      </c>
      <c r="O70" s="4">
        <v>2000</v>
      </c>
      <c r="P70" s="4">
        <v>0</v>
      </c>
      <c r="Q70" s="5">
        <v>0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0</v>
      </c>
      <c r="X70" s="14">
        <v>0</v>
      </c>
      <c r="Y70" s="14">
        <v>0</v>
      </c>
      <c r="Z70" s="4"/>
      <c r="AA70" s="49" t="str">
        <f>IFERROR(IFERROR(VLOOKUP($D70,'Asset Group  All Assets'!$B$1:$C$500,2,FALSE),(VLOOKUP($D70,'Missing-WSU-POs'!$B$1:$D$500,3,FALSE))),"?")</f>
        <v>Needed</v>
      </c>
      <c r="AB70" s="31" t="str">
        <f t="shared" si="3"/>
        <v/>
      </c>
      <c r="AC70" s="31" t="str">
        <f t="shared" si="4"/>
        <v>Wrong PO</v>
      </c>
      <c r="AD70" s="29" t="str">
        <f>IFERROR(IF(VLOOKUP($D70,'Org July 2016 '!$D$1:$Z$500,3,FALSE)=F70,"-","Wrong PO"),"new")</f>
        <v>new</v>
      </c>
      <c r="AE70" s="32" t="str">
        <f>IF(AD70="wrong PO",(VLOOKUP($D70,'Org July 2016 '!$D$1:$Z$500,3,FALSE)),"")</f>
        <v/>
      </c>
      <c r="AF70" s="29" t="str">
        <f>IFERROR(IF(VLOOKUP($D70,'Org June 2016 '!$D$1:$Z$500,3,FALSE)=F70,"-","Wrong PO"),"new")</f>
        <v>new</v>
      </c>
      <c r="AG70" s="32" t="str">
        <f>IF(AF70="wrong PO",(VLOOKUP($D70,'Org June 2016 '!$D$1:$Z$500,3,FALSE)),"")</f>
        <v/>
      </c>
      <c r="AH70" s="29" t="str">
        <f>IFERROR(IF(VLOOKUP($D70,'May 2016'!D69:Z568,3,FALSE)=F70,"-","Wrong PO"),"new")</f>
        <v>new</v>
      </c>
      <c r="AI70" s="32" t="str">
        <f>IF(AH70="wrong PO",(VLOOKUP($D70,'May 2016'!D69:Z568,3,FALSE)),"")</f>
        <v/>
      </c>
      <c r="AJ70" s="29" t="str">
        <f>IFERROR(IF(VLOOKUP($D70,'Apr 2016'!$D$1:$Z$500,3,FALSE)=F70,"-","Wrong PO"),"new")</f>
        <v>new</v>
      </c>
      <c r="AK70" s="32" t="str">
        <f>IF(AJ70="wrong PO",(VLOOKUP($D70,'Apr 2016'!$D$1:$Z$500,3,FALSE)),"")</f>
        <v/>
      </c>
      <c r="AL70" s="32" t="str">
        <f>IFERROR(IF(VLOOKUP($D70,'Mar 2016'!$D$1:$Z$500,3,FALSE)=F70,"-","Wrong PO"),"new")</f>
        <v>new</v>
      </c>
      <c r="AM70" s="32" t="str">
        <f>IF(AJ70="wrong PO",(VLOOKUP($D70,'Mar 2016'!$D$1:$Z$500,3,FALSE)),"")</f>
        <v/>
      </c>
      <c r="AN70" s="32" t="str">
        <f>IFERROR(IF(VLOOKUP($D70,'Feb 2016'!$D$1:$Z$500,3,FALSE)=F70,"-","Wrong PO"),"new")</f>
        <v>new</v>
      </c>
      <c r="AO70" s="32" t="str">
        <f>IF(AJ70="wrong PO",(VLOOKUP($D70,'Feb 2016'!$D$1:$Z$500,3,FALSE)),"")</f>
        <v/>
      </c>
      <c r="AP70" s="29" t="str">
        <f>IFERROR(IF(VLOOKUP($D70,'Jan 2016'!$D$1:$Z$500,3,FALSE)=F70,"-","Wrong PO"),"new")</f>
        <v>new</v>
      </c>
      <c r="AQ70" s="32" t="str">
        <f>IF(AP70="wrong PO",(VLOOKUP($D70,'Jan 2016'!$D$1:$Z$500,3,FALSE)),"")</f>
        <v/>
      </c>
      <c r="AR70" s="29" t="str">
        <f>IFERROR(IF(VLOOKUP($D70,'Dec 2015'!$D$1:$Z$500,3,FALSE)=F70,"-","Wrong PO"),"new")</f>
        <v>new</v>
      </c>
      <c r="AS70" s="32" t="str">
        <f>IF(AR70="wrong PO",(VLOOKUP($D70,'Dec 2015'!$D$1:$Z$500,3,FALSE)),"")</f>
        <v/>
      </c>
      <c r="AT70" s="29" t="str">
        <f>IFERROR(IF(VLOOKUP($D70,'Nov 2015'!$D$1:$Z$500,3,FALSE)=F70,"-","Wrong PO"),"new")</f>
        <v>-</v>
      </c>
      <c r="AU70" s="32" t="str">
        <f>IF(AT70="wrong PO",(VLOOKUP($D70,'Nov 2015'!$D$1:$Z$500,3,FALSE)),"")</f>
        <v/>
      </c>
      <c r="AV70" s="29" t="str">
        <f>IFERROR(IF(VLOOKUP($D70,'Oct 2015'!$D$1:$Z$500,3,FALSE)=F70,"-","Wrong PO"),"new")</f>
        <v>new</v>
      </c>
      <c r="AW70" s="32" t="str">
        <f>IF(AV70="wrong PO",(VLOOKUP($D70,'Oct 2015'!$D$1:$Z$500,3,FALSE)),"")</f>
        <v/>
      </c>
      <c r="AX70" s="29" t="str">
        <f>IFERROR(IF(VLOOKUP($D70,'Sep 2015'!$D$1:$Z$500,3,FALSE)=F70,"-","Wrong PO"),"new")</f>
        <v>new</v>
      </c>
      <c r="AY70" s="32" t="str">
        <f>IF(AX70="wrong PO",(VLOOKUP($D70,'Sep 2015'!$D$1:$Z$500,3,FALSE)),"")</f>
        <v/>
      </c>
    </row>
    <row r="71" spans="1:51">
      <c r="A71" s="2" t="s">
        <v>841</v>
      </c>
      <c r="B71" s="2" t="s">
        <v>510</v>
      </c>
      <c r="C71" s="2" t="s">
        <v>370</v>
      </c>
      <c r="D71" s="2" t="s">
        <v>234</v>
      </c>
      <c r="E71" s="2" t="s">
        <v>371</v>
      </c>
      <c r="F71" s="21">
        <v>75522162</v>
      </c>
      <c r="G71" s="11"/>
      <c r="H71" s="3">
        <v>42199</v>
      </c>
      <c r="I71" s="2" t="s">
        <v>28</v>
      </c>
      <c r="J71" s="2" t="s">
        <v>373</v>
      </c>
      <c r="K71" s="2" t="s">
        <v>30</v>
      </c>
      <c r="L71" s="2" t="s">
        <v>31</v>
      </c>
      <c r="M71" s="2" t="s">
        <v>32</v>
      </c>
      <c r="N71" s="4">
        <v>21925</v>
      </c>
      <c r="O71" s="4">
        <v>23687</v>
      </c>
      <c r="P71" s="4">
        <v>1762</v>
      </c>
      <c r="Q71" s="5">
        <v>29.78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29.78</v>
      </c>
      <c r="X71" s="14">
        <v>0</v>
      </c>
      <c r="Y71" s="14">
        <v>29.78</v>
      </c>
      <c r="Z71" s="4"/>
      <c r="AA71" s="49" t="str">
        <f>IFERROR(IFERROR(VLOOKUP($D71,'Asset Group  All Assets'!$B$1:$C$500,2,FALSE),(VLOOKUP($D71,'Missing-WSU-POs'!$B$1:$D$500,3,FALSE))),"?")</f>
        <v>P0779968</v>
      </c>
      <c r="AB71" s="31">
        <f t="shared" si="3"/>
        <v>75522162</v>
      </c>
      <c r="AC71" s="31" t="str">
        <f t="shared" si="4"/>
        <v>Wrong PO</v>
      </c>
      <c r="AD71" s="29" t="str">
        <f>IFERROR(IF(VLOOKUP($D71,'Org July 2016 '!$D$1:$Z$500,3,FALSE)=F71,"-","Wrong PO"),"new")</f>
        <v>Wrong PO</v>
      </c>
      <c r="AE71" s="32">
        <f>IF(AD71="wrong PO",(VLOOKUP($D71,'Org July 2016 '!$D$1:$Z$500,3,FALSE)),"")</f>
        <v>0</v>
      </c>
      <c r="AF71" s="29" t="str">
        <f>IFERROR(IF(VLOOKUP($D71,'Org June 2016 '!$D$1:$Z$500,3,FALSE)=F71,"-","Wrong PO"),"new")</f>
        <v>Wrong PO</v>
      </c>
      <c r="AG71" s="32">
        <f>IF(AF71="wrong PO",(VLOOKUP($D71,'Org June 2016 '!$D$1:$Z$500,3,FALSE)),"")</f>
        <v>0</v>
      </c>
      <c r="AH71" s="29" t="str">
        <f>IFERROR(IF(VLOOKUP($D71,'May 2016'!D70:Z569,3,FALSE)=F71,"-","Wrong PO"),"new")</f>
        <v>new</v>
      </c>
      <c r="AI71" s="32" t="str">
        <f>IF(AH71="wrong PO",(VLOOKUP($D71,'May 2016'!D70:Z569,3,FALSE)),"")</f>
        <v/>
      </c>
      <c r="AJ71" s="29" t="str">
        <f>IFERROR(IF(VLOOKUP($D71,'Apr 2016'!$D$1:$Z$500,3,FALSE)=F71,"-","Wrong PO"),"new")</f>
        <v>Wrong PO</v>
      </c>
      <c r="AK71" s="32" t="str">
        <f>IF(AJ71="wrong PO",(VLOOKUP($D71,'Apr 2016'!$D$1:$Z$500,3,FALSE)),"")</f>
        <v>75522162</v>
      </c>
      <c r="AL71" s="32" t="str">
        <f>IFERROR(IF(VLOOKUP($D71,'Mar 2016'!$D$1:$Z$500,3,FALSE)=F71,"-","Wrong PO"),"new")</f>
        <v>Wrong PO</v>
      </c>
      <c r="AM71" s="32" t="str">
        <f>IF(AJ71="wrong PO",(VLOOKUP($D71,'Mar 2016'!$D$1:$Z$500,3,FALSE)),"")</f>
        <v>75522162</v>
      </c>
      <c r="AN71" s="32" t="str">
        <f>IFERROR(IF(VLOOKUP($D71,'Feb 2016'!$D$1:$Z$500,3,FALSE)=F71,"-","Wrong PO"),"new")</f>
        <v>Wrong PO</v>
      </c>
      <c r="AO71" s="32" t="str">
        <f>IF(AJ71="wrong PO",(VLOOKUP($D71,'Feb 2016'!$D$1:$Z$500,3,FALSE)),"")</f>
        <v>75522162</v>
      </c>
      <c r="AP71" s="29" t="str">
        <f>IFERROR(IF(VLOOKUP($D71,'Jan 2016'!$D$1:$Z$500,3,FALSE)=F71,"-","Wrong PO"),"new")</f>
        <v>Wrong PO</v>
      </c>
      <c r="AQ71" s="32" t="str">
        <f>IF(AP71="wrong PO",(VLOOKUP($D71,'Jan 2016'!$D$1:$Z$500,3,FALSE)),"")</f>
        <v>75522162</v>
      </c>
      <c r="AR71" s="29" t="str">
        <f>IFERROR(IF(VLOOKUP($D71,'Dec 2015'!$D$1:$Z$500,3,FALSE)=F71,"-","Wrong PO"),"new")</f>
        <v>Wrong PO</v>
      </c>
      <c r="AS71" s="32" t="str">
        <f>IF(AR71="wrong PO",(VLOOKUP($D71,'Dec 2015'!$D$1:$Z$500,3,FALSE)),"")</f>
        <v>75522162</v>
      </c>
      <c r="AT71" s="29" t="str">
        <f>IFERROR(IF(VLOOKUP($D71,'Nov 2015'!$D$1:$Z$500,3,FALSE)=F71,"-","Wrong PO"),"new")</f>
        <v>Wrong PO</v>
      </c>
      <c r="AU71" s="32" t="str">
        <f>IF(AT71="wrong PO",(VLOOKUP($D71,'Nov 2015'!$D$1:$Z$500,3,FALSE)),"")</f>
        <v>75522162</v>
      </c>
      <c r="AV71" s="29" t="str">
        <f>IFERROR(IF(VLOOKUP($D71,'Oct 2015'!$D$1:$Z$500,3,FALSE)=F71,"-","Wrong PO"),"new")</f>
        <v>Wrong PO</v>
      </c>
      <c r="AW71" s="32" t="str">
        <f>IF(AV71="wrong PO",(VLOOKUP($D71,'Oct 2015'!$D$1:$Z$500,3,FALSE)),"")</f>
        <v>75522162</v>
      </c>
      <c r="AX71" s="29" t="str">
        <f>IFERROR(IF(VLOOKUP($D71,'Sep 2015'!$D$1:$Z$500,3,FALSE)=F71,"-","Wrong PO"),"new")</f>
        <v>new</v>
      </c>
      <c r="AY71" s="32" t="str">
        <f>IF(AX71="wrong PO",(VLOOKUP($D71,'Sep 2015'!$D$1:$Z$500,3,FALSE)),"")</f>
        <v/>
      </c>
    </row>
    <row r="72" spans="1:51">
      <c r="A72" s="2" t="s">
        <v>841</v>
      </c>
      <c r="B72" s="2" t="s">
        <v>510</v>
      </c>
      <c r="C72" s="2" t="s">
        <v>370</v>
      </c>
      <c r="D72" s="2" t="s">
        <v>235</v>
      </c>
      <c r="E72" s="2" t="s">
        <v>371</v>
      </c>
      <c r="F72" s="21" t="s">
        <v>131</v>
      </c>
      <c r="G72" s="11"/>
      <c r="H72" s="3">
        <v>42198</v>
      </c>
      <c r="I72" s="2" t="s">
        <v>28</v>
      </c>
      <c r="J72" s="2" t="s">
        <v>373</v>
      </c>
      <c r="K72" s="2" t="s">
        <v>30</v>
      </c>
      <c r="L72" s="2" t="s">
        <v>31</v>
      </c>
      <c r="M72" s="2" t="s">
        <v>32</v>
      </c>
      <c r="N72" s="4">
        <v>12192</v>
      </c>
      <c r="O72" s="4">
        <v>15228</v>
      </c>
      <c r="P72" s="4">
        <v>3036</v>
      </c>
      <c r="Q72" s="5">
        <v>51.31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51.31</v>
      </c>
      <c r="X72" s="14">
        <v>0</v>
      </c>
      <c r="Y72" s="14">
        <v>51.31</v>
      </c>
      <c r="Z72" s="4"/>
      <c r="AA72" s="49" t="str">
        <f>IFERROR(IFERROR(VLOOKUP($D72,'Asset Group  All Assets'!$B$1:$C$500,2,FALSE),(VLOOKUP($D72,'Missing-WSU-POs'!$B$1:$D$500,3,FALSE))),"?")</f>
        <v>P0770679</v>
      </c>
      <c r="AB72" s="31" t="str">
        <f t="shared" si="3"/>
        <v>P0770679</v>
      </c>
      <c r="AC72" s="31" t="str">
        <f t="shared" si="4"/>
        <v/>
      </c>
      <c r="AD72" s="29" t="str">
        <f>IFERROR(IF(VLOOKUP($D72,'Org July 2016 '!$D$1:$Z$500,3,FALSE)=F72,"-","Wrong PO"),"new")</f>
        <v>Wrong PO</v>
      </c>
      <c r="AE72" s="32">
        <f>IF(AD72="wrong PO",(VLOOKUP($D72,'Org July 2016 '!$D$1:$Z$500,3,FALSE)),"")</f>
        <v>0</v>
      </c>
      <c r="AF72" s="29" t="str">
        <f>IFERROR(IF(VLOOKUP($D72,'Org June 2016 '!$D$1:$Z$500,3,FALSE)=F72,"-","Wrong PO"),"new")</f>
        <v>Wrong PO</v>
      </c>
      <c r="AG72" s="32">
        <f>IF(AF72="wrong PO",(VLOOKUP($D72,'Org June 2016 '!$D$1:$Z$500,3,FALSE)),"")</f>
        <v>0</v>
      </c>
      <c r="AH72" s="29" t="str">
        <f>IFERROR(IF(VLOOKUP($D72,'May 2016'!D71:Z570,3,FALSE)=F72,"-","Wrong PO"),"new")</f>
        <v>-</v>
      </c>
      <c r="AI72" s="32" t="str">
        <f>IF(AH72="wrong PO",(VLOOKUP($D72,'May 2016'!D71:Z570,3,FALSE)),"")</f>
        <v/>
      </c>
      <c r="AJ72" s="29" t="str">
        <f>IFERROR(IF(VLOOKUP($D72,'Apr 2016'!$D$1:$Z$500,3,FALSE)=F72,"-","Wrong PO"),"new")</f>
        <v>-</v>
      </c>
      <c r="AK72" s="32" t="str">
        <f>IF(AJ72="wrong PO",(VLOOKUP($D72,'Apr 2016'!$D$1:$Z$500,3,FALSE)),"")</f>
        <v/>
      </c>
      <c r="AL72" s="32" t="str">
        <f>IFERROR(IF(VLOOKUP($D72,'Mar 2016'!$D$1:$Z$500,3,FALSE)=F72,"-","Wrong PO"),"new")</f>
        <v>-</v>
      </c>
      <c r="AM72" s="32" t="str">
        <f>IF(AJ72="wrong PO",(VLOOKUP($D72,'Mar 2016'!$D$1:$Z$500,3,FALSE)),"")</f>
        <v/>
      </c>
      <c r="AN72" s="32" t="str">
        <f>IFERROR(IF(VLOOKUP($D72,'Feb 2016'!$D$1:$Z$500,3,FALSE)=F72,"-","Wrong PO"),"new")</f>
        <v>-</v>
      </c>
      <c r="AO72" s="32" t="str">
        <f>IF(AJ72="wrong PO",(VLOOKUP($D72,'Feb 2016'!$D$1:$Z$500,3,FALSE)),"")</f>
        <v/>
      </c>
      <c r="AP72" s="29" t="str">
        <f>IFERROR(IF(VLOOKUP($D72,'Jan 2016'!$D$1:$Z$500,3,FALSE)=F72,"-","Wrong PO"),"new")</f>
        <v>-</v>
      </c>
      <c r="AQ72" s="32" t="str">
        <f>IF(AP72="wrong PO",(VLOOKUP($D72,'Jan 2016'!$D$1:$Z$500,3,FALSE)),"")</f>
        <v/>
      </c>
      <c r="AR72" s="29" t="str">
        <f>IFERROR(IF(VLOOKUP($D72,'Dec 2015'!$D$1:$Z$500,3,FALSE)=F72,"-","Wrong PO"),"new")</f>
        <v>new</v>
      </c>
      <c r="AS72" s="32" t="str">
        <f>IF(AR72="wrong PO",(VLOOKUP($D72,'Dec 2015'!$D$1:$Z$500,3,FALSE)),"")</f>
        <v/>
      </c>
      <c r="AT72" s="29" t="str">
        <f>IFERROR(IF(VLOOKUP($D72,'Nov 2015'!$D$1:$Z$500,3,FALSE)=F72,"-","Wrong PO"),"new")</f>
        <v>-</v>
      </c>
      <c r="AU72" s="32" t="str">
        <f>IF(AT72="wrong PO",(VLOOKUP($D72,'Nov 2015'!$D$1:$Z$500,3,FALSE)),"")</f>
        <v/>
      </c>
      <c r="AV72" s="29" t="str">
        <f>IFERROR(IF(VLOOKUP($D72,'Oct 2015'!$D$1:$Z$500,3,FALSE)=F72,"-","Wrong PO"),"new")</f>
        <v>-</v>
      </c>
      <c r="AW72" s="32" t="str">
        <f>IF(AV72="wrong PO",(VLOOKUP($D72,'Oct 2015'!$D$1:$Z$500,3,FALSE)),"")</f>
        <v/>
      </c>
      <c r="AX72" s="29" t="str">
        <f>IFERROR(IF(VLOOKUP($D72,'Sep 2015'!$D$1:$Z$500,3,FALSE)=F72,"-","Wrong PO"),"new")</f>
        <v>new</v>
      </c>
      <c r="AY72" s="32" t="str">
        <f>IF(AX72="wrong PO",(VLOOKUP($D72,'Sep 2015'!$D$1:$Z$500,3,FALSE)),"")</f>
        <v/>
      </c>
    </row>
    <row r="73" spans="1:51">
      <c r="A73" s="2" t="s">
        <v>841</v>
      </c>
      <c r="B73" s="2" t="s">
        <v>510</v>
      </c>
      <c r="C73" s="2" t="s">
        <v>370</v>
      </c>
      <c r="D73" s="2" t="s">
        <v>236</v>
      </c>
      <c r="E73" s="2" t="s">
        <v>371</v>
      </c>
      <c r="F73" s="21" t="s">
        <v>154</v>
      </c>
      <c r="G73" s="11"/>
      <c r="H73" s="3">
        <v>42198</v>
      </c>
      <c r="I73" s="2" t="s">
        <v>28</v>
      </c>
      <c r="J73" s="2" t="s">
        <v>373</v>
      </c>
      <c r="K73" s="2" t="s">
        <v>30</v>
      </c>
      <c r="L73" s="2" t="s">
        <v>31</v>
      </c>
      <c r="M73" s="2" t="s">
        <v>32</v>
      </c>
      <c r="N73" s="4">
        <v>177</v>
      </c>
      <c r="O73" s="4">
        <v>277</v>
      </c>
      <c r="P73" s="4">
        <v>100</v>
      </c>
      <c r="Q73" s="5">
        <v>1.69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1.69</v>
      </c>
      <c r="X73" s="14">
        <v>0</v>
      </c>
      <c r="Y73" s="14">
        <v>1.69</v>
      </c>
      <c r="Z73" s="4"/>
      <c r="AA73" s="49" t="str">
        <f>IFERROR(IFERROR(VLOOKUP($D73,'Asset Group  All Assets'!$B$1:$C$500,2,FALSE),(VLOOKUP($D73,'Missing-WSU-POs'!$B$1:$D$500,3,FALSE))),"?")</f>
        <v>P0743508</v>
      </c>
      <c r="AB73" s="31" t="str">
        <f t="shared" si="3"/>
        <v>P0743508</v>
      </c>
      <c r="AC73" s="31" t="str">
        <f t="shared" si="4"/>
        <v/>
      </c>
      <c r="AD73" s="29" t="str">
        <f>IFERROR(IF(VLOOKUP($D73,'Org July 2016 '!$D$1:$Z$500,3,FALSE)=F73,"-","Wrong PO"),"new")</f>
        <v>Wrong PO</v>
      </c>
      <c r="AE73" s="32">
        <f>IF(AD73="wrong PO",(VLOOKUP($D73,'Org July 2016 '!$D$1:$Z$500,3,FALSE)),"")</f>
        <v>0</v>
      </c>
      <c r="AF73" s="29" t="str">
        <f>IFERROR(IF(VLOOKUP($D73,'Org June 2016 '!$D$1:$Z$500,3,FALSE)=F73,"-","Wrong PO"),"new")</f>
        <v>Wrong PO</v>
      </c>
      <c r="AG73" s="32">
        <f>IF(AF73="wrong PO",(VLOOKUP($D73,'Org June 2016 '!$D$1:$Z$500,3,FALSE)),"")</f>
        <v>0</v>
      </c>
      <c r="AH73" s="29" t="str">
        <f>IFERROR(IF(VLOOKUP($D73,'May 2016'!D72:Z571,3,FALSE)=F73,"-","Wrong PO"),"new")</f>
        <v>new</v>
      </c>
      <c r="AI73" s="32" t="str">
        <f>IF(AH73="wrong PO",(VLOOKUP($D73,'May 2016'!D72:Z571,3,FALSE)),"")</f>
        <v/>
      </c>
      <c r="AJ73" s="29" t="str">
        <f>IFERROR(IF(VLOOKUP($D73,'Apr 2016'!$D$1:$Z$500,3,FALSE)=F73,"-","Wrong PO"),"new")</f>
        <v>new</v>
      </c>
      <c r="AK73" s="32" t="str">
        <f>IF(AJ73="wrong PO",(VLOOKUP($D73,'Apr 2016'!$D$1:$Z$500,3,FALSE)),"")</f>
        <v/>
      </c>
      <c r="AL73" s="32" t="str">
        <f>IFERROR(IF(VLOOKUP($D73,'Mar 2016'!$D$1:$Z$500,3,FALSE)=F73,"-","Wrong PO"),"new")</f>
        <v>-</v>
      </c>
      <c r="AM73" s="32" t="str">
        <f>IF(AJ73="wrong PO",(VLOOKUP($D73,'Mar 2016'!$D$1:$Z$500,3,FALSE)),"")</f>
        <v/>
      </c>
      <c r="AN73" s="32" t="str">
        <f>IFERROR(IF(VLOOKUP($D73,'Feb 2016'!$D$1:$Z$500,3,FALSE)=F73,"-","Wrong PO"),"new")</f>
        <v>-</v>
      </c>
      <c r="AO73" s="32" t="str">
        <f>IF(AJ73="wrong PO",(VLOOKUP($D73,'Feb 2016'!$D$1:$Z$500,3,FALSE)),"")</f>
        <v/>
      </c>
      <c r="AP73" s="29" t="str">
        <f>IFERROR(IF(VLOOKUP($D73,'Jan 2016'!$D$1:$Z$500,3,FALSE)=F73,"-","Wrong PO"),"new")</f>
        <v>-</v>
      </c>
      <c r="AQ73" s="32" t="str">
        <f>IF(AP73="wrong PO",(VLOOKUP($D73,'Jan 2016'!$D$1:$Z$500,3,FALSE)),"")</f>
        <v/>
      </c>
      <c r="AR73" s="29" t="str">
        <f>IFERROR(IF(VLOOKUP($D73,'Dec 2015'!$D$1:$Z$500,3,FALSE)=F73,"-","Wrong PO"),"new")</f>
        <v>-</v>
      </c>
      <c r="AS73" s="32" t="str">
        <f>IF(AR73="wrong PO",(VLOOKUP($D73,'Dec 2015'!$D$1:$Z$500,3,FALSE)),"")</f>
        <v/>
      </c>
      <c r="AT73" s="29" t="str">
        <f>IFERROR(IF(VLOOKUP($D73,'Nov 2015'!$D$1:$Z$500,3,FALSE)=F73,"-","Wrong PO"),"new")</f>
        <v>-</v>
      </c>
      <c r="AU73" s="32" t="str">
        <f>IF(AT73="wrong PO",(VLOOKUP($D73,'Nov 2015'!$D$1:$Z$500,3,FALSE)),"")</f>
        <v/>
      </c>
      <c r="AV73" s="29" t="str">
        <f>IFERROR(IF(VLOOKUP($D73,'Oct 2015'!$D$1:$Z$500,3,FALSE)=F73,"-","Wrong PO"),"new")</f>
        <v>-</v>
      </c>
      <c r="AW73" s="32" t="str">
        <f>IF(AV73="wrong PO",(VLOOKUP($D73,'Oct 2015'!$D$1:$Z$500,3,FALSE)),"")</f>
        <v/>
      </c>
      <c r="AX73" s="29" t="str">
        <f>IFERROR(IF(VLOOKUP($D73,'Sep 2015'!$D$1:$Z$500,3,FALSE)=F73,"-","Wrong PO"),"new")</f>
        <v>new</v>
      </c>
      <c r="AY73" s="32" t="str">
        <f>IF(AX73="wrong PO",(VLOOKUP($D73,'Sep 2015'!$D$1:$Z$500,3,FALSE)),"")</f>
        <v/>
      </c>
    </row>
    <row r="74" spans="1:51">
      <c r="A74" s="2" t="s">
        <v>841</v>
      </c>
      <c r="B74" s="2" t="s">
        <v>510</v>
      </c>
      <c r="C74" s="2" t="s">
        <v>370</v>
      </c>
      <c r="D74" s="2" t="s">
        <v>237</v>
      </c>
      <c r="E74" s="2" t="s">
        <v>371</v>
      </c>
      <c r="F74" s="21" t="s">
        <v>238</v>
      </c>
      <c r="G74" s="11"/>
      <c r="H74" s="3">
        <v>42199</v>
      </c>
      <c r="I74" s="2" t="s">
        <v>28</v>
      </c>
      <c r="J74" s="2" t="s">
        <v>373</v>
      </c>
      <c r="K74" s="2" t="s">
        <v>30</v>
      </c>
      <c r="L74" s="2" t="s">
        <v>31</v>
      </c>
      <c r="M74" s="2" t="s">
        <v>32</v>
      </c>
      <c r="N74" s="4">
        <v>23512</v>
      </c>
      <c r="O74" s="4">
        <v>24234</v>
      </c>
      <c r="P74" s="4">
        <v>722</v>
      </c>
      <c r="Q74" s="5">
        <v>12.2</v>
      </c>
      <c r="R74" s="4">
        <v>0</v>
      </c>
      <c r="S74" s="4">
        <v>0</v>
      </c>
      <c r="T74" s="4">
        <v>0</v>
      </c>
      <c r="U74" s="5">
        <v>0</v>
      </c>
      <c r="V74" s="5">
        <v>0</v>
      </c>
      <c r="W74" s="14">
        <v>12.2</v>
      </c>
      <c r="X74" s="14">
        <v>0</v>
      </c>
      <c r="Y74" s="14">
        <v>12.2</v>
      </c>
      <c r="Z74" s="4"/>
      <c r="AA74" s="49" t="str">
        <f>IFERROR(IFERROR(VLOOKUP($D74,'Asset Group  All Assets'!$B$1:$C$500,2,FALSE),(VLOOKUP($D74,'Missing-WSU-POs'!$B$1:$D$500,3,FALSE))),"?")</f>
        <v>P0742456</v>
      </c>
      <c r="AB74" s="31" t="str">
        <f t="shared" si="3"/>
        <v>P0742456</v>
      </c>
      <c r="AC74" s="31" t="str">
        <f t="shared" si="4"/>
        <v/>
      </c>
      <c r="AD74" s="29" t="str">
        <f>IFERROR(IF(VLOOKUP($D74,'Org July 2016 '!$D$1:$Z$500,3,FALSE)=F74,"-","Wrong PO"),"new")</f>
        <v>Wrong PO</v>
      </c>
      <c r="AE74" s="32">
        <f>IF(AD74="wrong PO",(VLOOKUP($D74,'Org July 2016 '!$D$1:$Z$500,3,FALSE)),"")</f>
        <v>0</v>
      </c>
      <c r="AF74" s="29" t="str">
        <f>IFERROR(IF(VLOOKUP($D74,'Org June 2016 '!$D$1:$Z$500,3,FALSE)=F74,"-","Wrong PO"),"new")</f>
        <v>Wrong PO</v>
      </c>
      <c r="AG74" s="32">
        <f>IF(AF74="wrong PO",(VLOOKUP($D74,'Org June 2016 '!$D$1:$Z$500,3,FALSE)),"")</f>
        <v>0</v>
      </c>
      <c r="AH74" s="29" t="str">
        <f>IFERROR(IF(VLOOKUP($D74,'May 2016'!D73:Z572,3,FALSE)=F74,"-","Wrong PO"),"new")</f>
        <v>new</v>
      </c>
      <c r="AI74" s="32" t="str">
        <f>IF(AH74="wrong PO",(VLOOKUP($D74,'May 2016'!D73:Z572,3,FALSE)),"")</f>
        <v/>
      </c>
      <c r="AJ74" s="29" t="str">
        <f>IFERROR(IF(VLOOKUP($D74,'Apr 2016'!$D$1:$Z$500,3,FALSE)=F74,"-","Wrong PO"),"new")</f>
        <v>-</v>
      </c>
      <c r="AK74" s="32" t="str">
        <f>IF(AJ74="wrong PO",(VLOOKUP($D74,'Apr 2016'!$D$1:$Z$500,3,FALSE)),"")</f>
        <v/>
      </c>
      <c r="AL74" s="32" t="str">
        <f>IFERROR(IF(VLOOKUP($D74,'Mar 2016'!$D$1:$Z$500,3,FALSE)=F74,"-","Wrong PO"),"new")</f>
        <v>-</v>
      </c>
      <c r="AM74" s="32" t="str">
        <f>IF(AJ74="wrong PO",(VLOOKUP($D74,'Mar 2016'!$D$1:$Z$500,3,FALSE)),"")</f>
        <v/>
      </c>
      <c r="AN74" s="32" t="str">
        <f>IFERROR(IF(VLOOKUP($D74,'Feb 2016'!$D$1:$Z$500,3,FALSE)=F74,"-","Wrong PO"),"new")</f>
        <v>-</v>
      </c>
      <c r="AO74" s="32" t="str">
        <f>IF(AJ74="wrong PO",(VLOOKUP($D74,'Feb 2016'!$D$1:$Z$500,3,FALSE)),"")</f>
        <v/>
      </c>
      <c r="AP74" s="29" t="str">
        <f>IFERROR(IF(VLOOKUP($D74,'Jan 2016'!$D$1:$Z$500,3,FALSE)=F74,"-","Wrong PO"),"new")</f>
        <v>-</v>
      </c>
      <c r="AQ74" s="32" t="str">
        <f>IF(AP74="wrong PO",(VLOOKUP($D74,'Jan 2016'!$D$1:$Z$500,3,FALSE)),"")</f>
        <v/>
      </c>
      <c r="AR74" s="29" t="str">
        <f>IFERROR(IF(VLOOKUP($D74,'Dec 2015'!$D$1:$Z$500,3,FALSE)=F74,"-","Wrong PO"),"new")</f>
        <v>-</v>
      </c>
      <c r="AS74" s="32" t="str">
        <f>IF(AR74="wrong PO",(VLOOKUP($D74,'Dec 2015'!$D$1:$Z$500,3,FALSE)),"")</f>
        <v/>
      </c>
      <c r="AT74" s="29" t="str">
        <f>IFERROR(IF(VLOOKUP($D74,'Nov 2015'!$D$1:$Z$500,3,FALSE)=F74,"-","Wrong PO"),"new")</f>
        <v>-</v>
      </c>
      <c r="AU74" s="32" t="str">
        <f>IF(AT74="wrong PO",(VLOOKUP($D74,'Nov 2015'!$D$1:$Z$500,3,FALSE)),"")</f>
        <v/>
      </c>
      <c r="AV74" s="29" t="str">
        <f>IFERROR(IF(VLOOKUP($D74,'Oct 2015'!$D$1:$Z$500,3,FALSE)=F74,"-","Wrong PO"),"new")</f>
        <v>-</v>
      </c>
      <c r="AW74" s="32" t="str">
        <f>IF(AV74="wrong PO",(VLOOKUP($D74,'Oct 2015'!$D$1:$Z$500,3,FALSE)),"")</f>
        <v/>
      </c>
      <c r="AX74" s="29" t="str">
        <f>IFERROR(IF(VLOOKUP($D74,'Sep 2015'!$D$1:$Z$500,3,FALSE)=F74,"-","Wrong PO"),"new")</f>
        <v>new</v>
      </c>
      <c r="AY74" s="32" t="str">
        <f>IF(AX74="wrong PO",(VLOOKUP($D74,'Sep 2015'!$D$1:$Z$500,3,FALSE)),"")</f>
        <v/>
      </c>
    </row>
    <row r="75" spans="1:51">
      <c r="A75" s="2" t="s">
        <v>841</v>
      </c>
      <c r="B75" s="2" t="s">
        <v>510</v>
      </c>
      <c r="C75" s="2" t="s">
        <v>758</v>
      </c>
      <c r="D75" s="2" t="s">
        <v>241</v>
      </c>
      <c r="E75" s="2" t="s">
        <v>427</v>
      </c>
      <c r="F75" s="21" t="s">
        <v>105</v>
      </c>
      <c r="G75" s="11"/>
      <c r="H75" s="3">
        <v>42512</v>
      </c>
      <c r="I75" s="2"/>
      <c r="J75" s="2" t="s">
        <v>759</v>
      </c>
      <c r="K75" s="2" t="s">
        <v>394</v>
      </c>
      <c r="L75" s="2" t="s">
        <v>31</v>
      </c>
      <c r="M75" s="2" t="s">
        <v>382</v>
      </c>
      <c r="N75" s="4">
        <v>10</v>
      </c>
      <c r="O75" s="4">
        <v>10</v>
      </c>
      <c r="P75" s="4">
        <v>0</v>
      </c>
      <c r="Q75" s="5">
        <v>0</v>
      </c>
      <c r="R75" s="4">
        <v>10</v>
      </c>
      <c r="S75" s="4">
        <v>10</v>
      </c>
      <c r="T75" s="4">
        <v>0</v>
      </c>
      <c r="U75" s="5">
        <v>0</v>
      </c>
      <c r="V75" s="5">
        <v>0</v>
      </c>
      <c r="W75" s="14">
        <v>0</v>
      </c>
      <c r="X75" s="14">
        <v>0</v>
      </c>
      <c r="Y75" s="14">
        <v>0</v>
      </c>
      <c r="Z75" s="4"/>
      <c r="AA75" s="49" t="str">
        <f>IFERROR(IFERROR(VLOOKUP($D75,'Asset Group  All Assets'!$B$1:$C$500,2,FALSE),(VLOOKUP($D75,'Missing-WSU-POs'!$B$1:$D$500,3,FALSE))),"?")</f>
        <v>P0772275</v>
      </c>
      <c r="AB75" s="31" t="str">
        <f t="shared" si="3"/>
        <v>P0772275</v>
      </c>
      <c r="AC75" s="31" t="str">
        <f t="shared" si="4"/>
        <v/>
      </c>
      <c r="AD75" s="29" t="str">
        <f>IFERROR(IF(VLOOKUP($D75,'Org July 2016 '!$D$1:$Z$500,3,FALSE)=F75,"-","Wrong PO"),"new")</f>
        <v>Wrong PO</v>
      </c>
      <c r="AE75" s="32">
        <f>IF(AD75="wrong PO",(VLOOKUP($D75,'Org July 2016 '!$D$1:$Z$500,3,FALSE)),"")</f>
        <v>0</v>
      </c>
      <c r="AF75" s="29" t="str">
        <f>IFERROR(IF(VLOOKUP($D75,'Org June 2016 '!$D$1:$Z$500,3,FALSE)=F75,"-","Wrong PO"),"new")</f>
        <v>Wrong PO</v>
      </c>
      <c r="AG75" s="32">
        <f>IF(AF75="wrong PO",(VLOOKUP($D75,'Org June 2016 '!$D$1:$Z$500,3,FALSE)),"")</f>
        <v>0</v>
      </c>
      <c r="AH75" s="29" t="str">
        <f>IFERROR(IF(VLOOKUP($D75,'May 2016'!D74:Z573,3,FALSE)=F75,"-","Wrong PO"),"new")</f>
        <v>new</v>
      </c>
      <c r="AI75" s="32" t="str">
        <f>IF(AH75="wrong PO",(VLOOKUP($D75,'May 2016'!D74:Z573,3,FALSE)),"")</f>
        <v/>
      </c>
      <c r="AJ75" s="29" t="str">
        <f>IFERROR(IF(VLOOKUP($D75,'Apr 2016'!$D$1:$Z$500,3,FALSE)=F75,"-","Wrong PO"),"new")</f>
        <v>new</v>
      </c>
      <c r="AK75" s="32" t="str">
        <f>IF(AJ75="wrong PO",(VLOOKUP($D75,'Apr 2016'!$D$1:$Z$500,3,FALSE)),"")</f>
        <v/>
      </c>
      <c r="AL75" s="32" t="str">
        <f>IFERROR(IF(VLOOKUP($D75,'Mar 2016'!$D$1:$Z$500,3,FALSE)=F75,"-","Wrong PO"),"new")</f>
        <v>new</v>
      </c>
      <c r="AM75" s="32" t="str">
        <f>IF(AJ75="wrong PO",(VLOOKUP($D75,'Mar 2016'!$D$1:$Z$500,3,FALSE)),"")</f>
        <v/>
      </c>
      <c r="AN75" s="32" t="str">
        <f>IFERROR(IF(VLOOKUP($D75,'Feb 2016'!$D$1:$Z$500,3,FALSE)=F75,"-","Wrong PO"),"new")</f>
        <v>new</v>
      </c>
      <c r="AO75" s="32" t="str">
        <f>IF(AJ75="wrong PO",(VLOOKUP($D75,'Feb 2016'!$D$1:$Z$500,3,FALSE)),"")</f>
        <v/>
      </c>
      <c r="AP75" s="29" t="str">
        <f>IFERROR(IF(VLOOKUP($D75,'Jan 2016'!$D$1:$Z$500,3,FALSE)=F75,"-","Wrong PO"),"new")</f>
        <v>new</v>
      </c>
      <c r="AQ75" s="32" t="str">
        <f>IF(AP75="wrong PO",(VLOOKUP($D75,'Jan 2016'!$D$1:$Z$500,3,FALSE)),"")</f>
        <v/>
      </c>
      <c r="AR75" s="29" t="str">
        <f>IFERROR(IF(VLOOKUP($D75,'Dec 2015'!$D$1:$Z$500,3,FALSE)=F75,"-","Wrong PO"),"new")</f>
        <v>new</v>
      </c>
      <c r="AS75" s="32" t="str">
        <f>IF(AR75="wrong PO",(VLOOKUP($D75,'Dec 2015'!$D$1:$Z$500,3,FALSE)),"")</f>
        <v/>
      </c>
      <c r="AT75" s="29" t="str">
        <f>IFERROR(IF(VLOOKUP($D75,'Nov 2015'!$D$1:$Z$500,3,FALSE)=F75,"-","Wrong PO"),"new")</f>
        <v>new</v>
      </c>
      <c r="AU75" s="32" t="str">
        <f>IF(AT75="wrong PO",(VLOOKUP($D75,'Nov 2015'!$D$1:$Z$500,3,FALSE)),"")</f>
        <v/>
      </c>
      <c r="AV75" s="29" t="str">
        <f>IFERROR(IF(VLOOKUP($D75,'Oct 2015'!$D$1:$Z$500,3,FALSE)=F75,"-","Wrong PO"),"new")</f>
        <v>new</v>
      </c>
      <c r="AW75" s="32" t="str">
        <f>IF(AV75="wrong PO",(VLOOKUP($D75,'Oct 2015'!$D$1:$Z$500,3,FALSE)),"")</f>
        <v/>
      </c>
      <c r="AX75" s="29" t="str">
        <f>IFERROR(IF(VLOOKUP($D75,'Sep 2015'!$D$1:$Z$500,3,FALSE)=F75,"-","Wrong PO"),"new")</f>
        <v>new</v>
      </c>
      <c r="AY75" s="32" t="str">
        <f>IF(AX75="wrong PO",(VLOOKUP($D75,'Sep 2015'!$D$1:$Z$500,3,FALSE)),"")</f>
        <v/>
      </c>
    </row>
    <row r="76" spans="1:51">
      <c r="A76" s="2" t="s">
        <v>841</v>
      </c>
      <c r="B76" s="2" t="s">
        <v>510</v>
      </c>
      <c r="C76" s="2" t="s">
        <v>48</v>
      </c>
      <c r="D76" s="2" t="s">
        <v>163</v>
      </c>
      <c r="E76" s="2" t="s">
        <v>415</v>
      </c>
      <c r="F76" s="21" t="s">
        <v>164</v>
      </c>
      <c r="G76" s="11"/>
      <c r="H76" s="3">
        <v>42269</v>
      </c>
      <c r="I76" s="2" t="s">
        <v>39</v>
      </c>
      <c r="J76" s="2" t="s">
        <v>417</v>
      </c>
      <c r="K76" s="2" t="s">
        <v>30</v>
      </c>
      <c r="L76" s="2" t="s">
        <v>31</v>
      </c>
      <c r="M76" s="2" t="s">
        <v>32</v>
      </c>
      <c r="N76" s="4">
        <v>13221</v>
      </c>
      <c r="O76" s="4">
        <v>13221</v>
      </c>
      <c r="P76" s="4">
        <v>0</v>
      </c>
      <c r="Q76" s="5">
        <v>0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0</v>
      </c>
      <c r="X76" s="14">
        <v>0</v>
      </c>
      <c r="Y76" s="14">
        <v>0</v>
      </c>
      <c r="Z76" s="4"/>
      <c r="AA76" s="49" t="str">
        <f>IFERROR(IFERROR(VLOOKUP($D76,'Asset Group  All Assets'!$B$1:$C$500,2,FALSE),(VLOOKUP($D76,'Missing-WSU-POs'!$B$1:$D$500,3,FALSE))),"?")</f>
        <v>P0770568</v>
      </c>
      <c r="AB76" s="31" t="str">
        <f t="shared" si="3"/>
        <v>P0770568</v>
      </c>
      <c r="AC76" s="31" t="str">
        <f t="shared" si="4"/>
        <v/>
      </c>
      <c r="AD76" s="29" t="str">
        <f>IFERROR(IF(VLOOKUP($D76,'Org July 2016 '!$D$1:$Z$500,3,FALSE)=F76,"-","Wrong PO"),"new")</f>
        <v>Wrong PO</v>
      </c>
      <c r="AE76" s="32">
        <f>IF(AD76="wrong PO",(VLOOKUP($D76,'Org July 2016 '!$D$1:$Z$500,3,FALSE)),"")</f>
        <v>0</v>
      </c>
      <c r="AF76" s="29" t="str">
        <f>IFERROR(IF(VLOOKUP($D76,'Org June 2016 '!$D$1:$Z$500,3,FALSE)=F76,"-","Wrong PO"),"new")</f>
        <v>Wrong PO</v>
      </c>
      <c r="AG76" s="32">
        <f>IF(AF76="wrong PO",(VLOOKUP($D76,'Org June 2016 '!$D$1:$Z$500,3,FALSE)),"")</f>
        <v>0</v>
      </c>
      <c r="AH76" s="29" t="str">
        <f>IFERROR(IF(VLOOKUP($D76,'May 2016'!D75:Z574,3,FALSE)=F76,"-","Wrong PO"),"new")</f>
        <v>-</v>
      </c>
      <c r="AI76" s="32" t="str">
        <f>IF(AH76="wrong PO",(VLOOKUP($D76,'May 2016'!D75:Z574,3,FALSE)),"")</f>
        <v/>
      </c>
      <c r="AJ76" s="29" t="str">
        <f>IFERROR(IF(VLOOKUP($D76,'Apr 2016'!$D$1:$Z$500,3,FALSE)=F76,"-","Wrong PO"),"new")</f>
        <v>-</v>
      </c>
      <c r="AK76" s="32" t="str">
        <f>IF(AJ76="wrong PO",(VLOOKUP($D76,'Apr 2016'!$D$1:$Z$500,3,FALSE)),"")</f>
        <v/>
      </c>
      <c r="AL76" s="32" t="str">
        <f>IFERROR(IF(VLOOKUP($D76,'Mar 2016'!$D$1:$Z$500,3,FALSE)=F76,"-","Wrong PO"),"new")</f>
        <v>-</v>
      </c>
      <c r="AM76" s="32" t="str">
        <f>IF(AJ76="wrong PO",(VLOOKUP($D76,'Mar 2016'!$D$1:$Z$500,3,FALSE)),"")</f>
        <v/>
      </c>
      <c r="AN76" s="32" t="str">
        <f>IFERROR(IF(VLOOKUP($D76,'Feb 2016'!$D$1:$Z$500,3,FALSE)=F76,"-","Wrong PO"),"new")</f>
        <v>-</v>
      </c>
      <c r="AO76" s="32" t="str">
        <f>IF(AJ76="wrong PO",(VLOOKUP($D76,'Feb 2016'!$D$1:$Z$500,3,FALSE)),"")</f>
        <v/>
      </c>
      <c r="AP76" s="29" t="str">
        <f>IFERROR(IF(VLOOKUP($D76,'Jan 2016'!$D$1:$Z$500,3,FALSE)=F76,"-","Wrong PO"),"new")</f>
        <v>-</v>
      </c>
      <c r="AQ76" s="32" t="str">
        <f>IF(AP76="wrong PO",(VLOOKUP($D76,'Jan 2016'!$D$1:$Z$500,3,FALSE)),"")</f>
        <v/>
      </c>
      <c r="AR76" s="29" t="str">
        <f>IFERROR(IF(VLOOKUP($D76,'Dec 2015'!$D$1:$Z$500,3,FALSE)=F76,"-","Wrong PO"),"new")</f>
        <v>-</v>
      </c>
      <c r="AS76" s="32" t="str">
        <f>IF(AR76="wrong PO",(VLOOKUP($D76,'Dec 2015'!$D$1:$Z$500,3,FALSE)),"")</f>
        <v/>
      </c>
      <c r="AT76" s="29" t="str">
        <f>IFERROR(IF(VLOOKUP($D76,'Nov 2015'!$D$1:$Z$500,3,FALSE)=F76,"-","Wrong PO"),"new")</f>
        <v>-</v>
      </c>
      <c r="AU76" s="32" t="str">
        <f>IF(AT76="wrong PO",(VLOOKUP($D76,'Nov 2015'!$D$1:$Z$500,3,FALSE)),"")</f>
        <v/>
      </c>
      <c r="AV76" s="29" t="str">
        <f>IFERROR(IF(VLOOKUP($D76,'Oct 2015'!$D$1:$Z$500,3,FALSE)=F76,"-","Wrong PO"),"new")</f>
        <v>-</v>
      </c>
      <c r="AW76" s="32" t="str">
        <f>IF(AV76="wrong PO",(VLOOKUP($D76,'Oct 2015'!$D$1:$Z$500,3,FALSE)),"")</f>
        <v/>
      </c>
      <c r="AX76" s="29" t="str">
        <f>IFERROR(IF(VLOOKUP($D76,'Sep 2015'!$D$1:$Z$500,3,FALSE)=F76,"-","Wrong PO"),"new")</f>
        <v>new</v>
      </c>
      <c r="AY76" s="32" t="str">
        <f>IF(AX76="wrong PO",(VLOOKUP($D76,'Sep 2015'!$D$1:$Z$500,3,FALSE)),"")</f>
        <v/>
      </c>
    </row>
    <row r="77" spans="1:51">
      <c r="A77" s="2" t="s">
        <v>841</v>
      </c>
      <c r="B77" s="2" t="s">
        <v>510</v>
      </c>
      <c r="C77" s="2" t="s">
        <v>48</v>
      </c>
      <c r="D77" s="2" t="s">
        <v>165</v>
      </c>
      <c r="E77" s="2" t="s">
        <v>498</v>
      </c>
      <c r="F77" s="21"/>
      <c r="G77" s="11"/>
      <c r="H77" s="3">
        <v>42331</v>
      </c>
      <c r="I77" s="2" t="s">
        <v>39</v>
      </c>
      <c r="J77" s="2" t="s">
        <v>431</v>
      </c>
      <c r="K77" s="2" t="s">
        <v>30</v>
      </c>
      <c r="L77" s="2" t="s">
        <v>31</v>
      </c>
      <c r="M77" s="2" t="s">
        <v>32</v>
      </c>
      <c r="N77" s="4">
        <v>21101</v>
      </c>
      <c r="O77" s="4">
        <v>23531</v>
      </c>
      <c r="P77" s="4">
        <v>2430</v>
      </c>
      <c r="Q77" s="5">
        <v>41.07</v>
      </c>
      <c r="R77" s="4">
        <v>0</v>
      </c>
      <c r="S77" s="4">
        <v>0</v>
      </c>
      <c r="T77" s="4">
        <v>0</v>
      </c>
      <c r="U77" s="5">
        <v>0</v>
      </c>
      <c r="V77" s="5">
        <v>0</v>
      </c>
      <c r="W77" s="14">
        <v>41.07</v>
      </c>
      <c r="X77" s="14">
        <v>0</v>
      </c>
      <c r="Y77" s="14">
        <v>41.07</v>
      </c>
      <c r="Z77" s="4"/>
      <c r="AA77" s="49" t="str">
        <f>IFERROR(IFERROR(VLOOKUP($D77,'Asset Group  All Assets'!$B$1:$C$500,2,FALSE),(VLOOKUP($D77,'Missing-WSU-POs'!$B$1:$D$500,3,FALSE))),"?")</f>
        <v>P0779968</v>
      </c>
      <c r="AB77" s="31" t="str">
        <f t="shared" si="3"/>
        <v/>
      </c>
      <c r="AC77" s="31" t="str">
        <f t="shared" si="4"/>
        <v>Wrong PO</v>
      </c>
      <c r="AD77" s="29" t="str">
        <f>IFERROR(IF(VLOOKUP($D77,'Org July 2016 '!$D$1:$Z$500,3,FALSE)=F77,"-","Wrong PO"),"new")</f>
        <v>-</v>
      </c>
      <c r="AE77" s="32" t="str">
        <f>IF(AD77="wrong PO",(VLOOKUP($D77,'Org July 2016 '!$D$1:$Z$500,3,FALSE)),"")</f>
        <v/>
      </c>
      <c r="AF77" s="29" t="str">
        <f>IFERROR(IF(VLOOKUP($D77,'Org June 2016 '!$D$1:$Z$500,3,FALSE)=F77,"-","Wrong PO"),"new")</f>
        <v>-</v>
      </c>
      <c r="AG77" s="32" t="str">
        <f>IF(AF77="wrong PO",(VLOOKUP($D77,'Org June 2016 '!$D$1:$Z$500,3,FALSE)),"")</f>
        <v/>
      </c>
      <c r="AH77" s="29" t="str">
        <f>IFERROR(IF(VLOOKUP($D77,'May 2016'!D76:Z575,3,FALSE)=F77,"-","Wrong PO"),"new")</f>
        <v>new</v>
      </c>
      <c r="AI77" s="32" t="str">
        <f>IF(AH77="wrong PO",(VLOOKUP($D77,'May 2016'!D76:Z575,3,FALSE)),"")</f>
        <v/>
      </c>
      <c r="AJ77" s="29" t="str">
        <f>IFERROR(IF(VLOOKUP($D77,'Apr 2016'!$D$1:$Z$500,3,FALSE)=F77,"-","Wrong PO"),"new")</f>
        <v>Wrong PO</v>
      </c>
      <c r="AK77" s="32" t="str">
        <f>IF(AJ77="wrong PO",(VLOOKUP($D77,'Apr 2016'!$D$1:$Z$500,3,FALSE)),"")</f>
        <v>75522162</v>
      </c>
      <c r="AL77" s="32" t="str">
        <f>IFERROR(IF(VLOOKUP($D77,'Mar 2016'!$D$1:$Z$500,3,FALSE)=F77,"-","Wrong PO"),"new")</f>
        <v>Wrong PO</v>
      </c>
      <c r="AM77" s="32" t="str">
        <f>IF(AJ77="wrong PO",(VLOOKUP($D77,'Mar 2016'!$D$1:$Z$500,3,FALSE)),"")</f>
        <v>75522162</v>
      </c>
      <c r="AN77" s="32" t="str">
        <f>IFERROR(IF(VLOOKUP($D77,'Feb 2016'!$D$1:$Z$500,3,FALSE)=F77,"-","Wrong PO"),"new")</f>
        <v>Wrong PO</v>
      </c>
      <c r="AO77" s="32" t="str">
        <f>IF(AJ77="wrong PO",(VLOOKUP($D77,'Feb 2016'!$D$1:$Z$500,3,FALSE)),"")</f>
        <v>75522162</v>
      </c>
      <c r="AP77" s="29" t="str">
        <f>IFERROR(IF(VLOOKUP($D77,'Jan 2016'!$D$1:$Z$500,3,FALSE)=F77,"-","Wrong PO"),"new")</f>
        <v>Wrong PO</v>
      </c>
      <c r="AQ77" s="32" t="str">
        <f>IF(AP77="wrong PO",(VLOOKUP($D77,'Jan 2016'!$D$1:$Z$500,3,FALSE)),"")</f>
        <v>75522162</v>
      </c>
      <c r="AR77" s="29" t="str">
        <f>IFERROR(IF(VLOOKUP($D77,'Dec 2015'!$D$1:$Z$500,3,FALSE)=F77,"-","Wrong PO"),"new")</f>
        <v>new</v>
      </c>
      <c r="AS77" s="32" t="str">
        <f>IF(AR77="wrong PO",(VLOOKUP($D77,'Dec 2015'!$D$1:$Z$500,3,FALSE)),"")</f>
        <v/>
      </c>
      <c r="AT77" s="29" t="str">
        <f>IFERROR(IF(VLOOKUP($D77,'Nov 2015'!$D$1:$Z$500,3,FALSE)=F77,"-","Wrong PO"),"new")</f>
        <v>new</v>
      </c>
      <c r="AU77" s="32" t="str">
        <f>IF(AT77="wrong PO",(VLOOKUP($D77,'Nov 2015'!$D$1:$Z$500,3,FALSE)),"")</f>
        <v/>
      </c>
      <c r="AV77" s="29" t="str">
        <f>IFERROR(IF(VLOOKUP($D77,'Oct 2015'!$D$1:$Z$500,3,FALSE)=F77,"-","Wrong PO"),"new")</f>
        <v>new</v>
      </c>
      <c r="AW77" s="32" t="str">
        <f>IF(AV77="wrong PO",(VLOOKUP($D77,'Oct 2015'!$D$1:$Z$500,3,FALSE)),"")</f>
        <v/>
      </c>
      <c r="AX77" s="29" t="str">
        <f>IFERROR(IF(VLOOKUP($D77,'Sep 2015'!$D$1:$Z$500,3,FALSE)=F77,"-","Wrong PO"),"new")</f>
        <v>new</v>
      </c>
      <c r="AY77" s="32" t="str">
        <f>IF(AX77="wrong PO",(VLOOKUP($D77,'Sep 2015'!$D$1:$Z$500,3,FALSE)),"")</f>
        <v/>
      </c>
    </row>
    <row r="78" spans="1:51">
      <c r="A78" s="2" t="s">
        <v>841</v>
      </c>
      <c r="B78" s="2" t="s">
        <v>510</v>
      </c>
      <c r="C78" s="2" t="s">
        <v>48</v>
      </c>
      <c r="D78" s="2" t="s">
        <v>167</v>
      </c>
      <c r="E78" s="2" t="s">
        <v>498</v>
      </c>
      <c r="F78" s="21"/>
      <c r="G78" s="11"/>
      <c r="H78" s="3">
        <v>42331</v>
      </c>
      <c r="I78" s="2" t="s">
        <v>39</v>
      </c>
      <c r="J78" s="2" t="s">
        <v>431</v>
      </c>
      <c r="K78" s="2" t="s">
        <v>30</v>
      </c>
      <c r="L78" s="2" t="s">
        <v>31</v>
      </c>
      <c r="M78" s="2" t="s">
        <v>32</v>
      </c>
      <c r="N78" s="4">
        <v>5917</v>
      </c>
      <c r="O78" s="4">
        <v>6289</v>
      </c>
      <c r="P78" s="4">
        <v>372</v>
      </c>
      <c r="Q78" s="5">
        <v>6.29</v>
      </c>
      <c r="R78" s="4">
        <v>0</v>
      </c>
      <c r="S78" s="4">
        <v>0</v>
      </c>
      <c r="T78" s="4">
        <v>0</v>
      </c>
      <c r="U78" s="5">
        <v>0</v>
      </c>
      <c r="V78" s="5">
        <v>0</v>
      </c>
      <c r="W78" s="14">
        <v>6.29</v>
      </c>
      <c r="X78" s="14">
        <v>0</v>
      </c>
      <c r="Y78" s="14">
        <v>6.29</v>
      </c>
      <c r="Z78" s="4"/>
      <c r="AA78" s="49" t="str">
        <f>IFERROR(IFERROR(VLOOKUP($D78,'Asset Group  All Assets'!$B$1:$C$500,2,FALSE),(VLOOKUP($D78,'Missing-WSU-POs'!$B$1:$D$500,3,FALSE))),"?")</f>
        <v>P0779968</v>
      </c>
      <c r="AB78" s="31" t="str">
        <f t="shared" si="3"/>
        <v/>
      </c>
      <c r="AC78" s="31" t="str">
        <f t="shared" si="4"/>
        <v>Wrong PO</v>
      </c>
      <c r="AD78" s="29" t="str">
        <f>IFERROR(IF(VLOOKUP($D78,'Org July 2016 '!$D$1:$Z$500,3,FALSE)=F78,"-","Wrong PO"),"new")</f>
        <v>-</v>
      </c>
      <c r="AE78" s="32" t="str">
        <f>IF(AD78="wrong PO",(VLOOKUP($D78,'Org July 2016 '!$D$1:$Z$500,3,FALSE)),"")</f>
        <v/>
      </c>
      <c r="AF78" s="29" t="str">
        <f>IFERROR(IF(VLOOKUP($D78,'Org June 2016 '!$D$1:$Z$500,3,FALSE)=F78,"-","Wrong PO"),"new")</f>
        <v>-</v>
      </c>
      <c r="AG78" s="32" t="str">
        <f>IF(AF78="wrong PO",(VLOOKUP($D78,'Org June 2016 '!$D$1:$Z$500,3,FALSE)),"")</f>
        <v/>
      </c>
      <c r="AH78" s="29" t="str">
        <f>IFERROR(IF(VLOOKUP($D78,'May 2016'!D77:Z576,3,FALSE)=F78,"-","Wrong PO"),"new")</f>
        <v>new</v>
      </c>
      <c r="AI78" s="32" t="str">
        <f>IF(AH78="wrong PO",(VLOOKUP($D78,'May 2016'!D77:Z576,3,FALSE)),"")</f>
        <v/>
      </c>
      <c r="AJ78" s="29" t="str">
        <f>IFERROR(IF(VLOOKUP($D78,'Apr 2016'!$D$1:$Z$500,3,FALSE)=F78,"-","Wrong PO"),"new")</f>
        <v>Wrong PO</v>
      </c>
      <c r="AK78" s="32" t="str">
        <f>IF(AJ78="wrong PO",(VLOOKUP($D78,'Apr 2016'!$D$1:$Z$500,3,FALSE)),"")</f>
        <v>75522162</v>
      </c>
      <c r="AL78" s="32" t="str">
        <f>IFERROR(IF(VLOOKUP($D78,'Mar 2016'!$D$1:$Z$500,3,FALSE)=F78,"-","Wrong PO"),"new")</f>
        <v>Wrong PO</v>
      </c>
      <c r="AM78" s="32" t="str">
        <f>IF(AJ78="wrong PO",(VLOOKUP($D78,'Mar 2016'!$D$1:$Z$500,3,FALSE)),"")</f>
        <v>75522162</v>
      </c>
      <c r="AN78" s="32" t="str">
        <f>IFERROR(IF(VLOOKUP($D78,'Feb 2016'!$D$1:$Z$500,3,FALSE)=F78,"-","Wrong PO"),"new")</f>
        <v>Wrong PO</v>
      </c>
      <c r="AO78" s="32" t="str">
        <f>IF(AJ78="wrong PO",(VLOOKUP($D78,'Feb 2016'!$D$1:$Z$500,3,FALSE)),"")</f>
        <v>75522162</v>
      </c>
      <c r="AP78" s="29" t="str">
        <f>IFERROR(IF(VLOOKUP($D78,'Jan 2016'!$D$1:$Z$500,3,FALSE)=F78,"-","Wrong PO"),"new")</f>
        <v>Wrong PO</v>
      </c>
      <c r="AQ78" s="32" t="str">
        <f>IF(AP78="wrong PO",(VLOOKUP($D78,'Jan 2016'!$D$1:$Z$500,3,FALSE)),"")</f>
        <v>75522162</v>
      </c>
      <c r="AR78" s="29" t="str">
        <f>IFERROR(IF(VLOOKUP($D78,'Dec 2015'!$D$1:$Z$500,3,FALSE)=F78,"-","Wrong PO"),"new")</f>
        <v>new</v>
      </c>
      <c r="AS78" s="32" t="str">
        <f>IF(AR78="wrong PO",(VLOOKUP($D78,'Dec 2015'!$D$1:$Z$500,3,FALSE)),"")</f>
        <v/>
      </c>
      <c r="AT78" s="29" t="str">
        <f>IFERROR(IF(VLOOKUP($D78,'Nov 2015'!$D$1:$Z$500,3,FALSE)=F78,"-","Wrong PO"),"new")</f>
        <v>new</v>
      </c>
      <c r="AU78" s="32" t="str">
        <f>IF(AT78="wrong PO",(VLOOKUP($D78,'Nov 2015'!$D$1:$Z$500,3,FALSE)),"")</f>
        <v/>
      </c>
      <c r="AV78" s="29" t="str">
        <f>IFERROR(IF(VLOOKUP($D78,'Oct 2015'!$D$1:$Z$500,3,FALSE)=F78,"-","Wrong PO"),"new")</f>
        <v>new</v>
      </c>
      <c r="AW78" s="32" t="str">
        <f>IF(AV78="wrong PO",(VLOOKUP($D78,'Oct 2015'!$D$1:$Z$500,3,FALSE)),"")</f>
        <v/>
      </c>
      <c r="AX78" s="29" t="str">
        <f>IFERROR(IF(VLOOKUP($D78,'Sep 2015'!$D$1:$Z$500,3,FALSE)=F78,"-","Wrong PO"),"new")</f>
        <v>new</v>
      </c>
      <c r="AY78" s="32" t="str">
        <f>IF(AX78="wrong PO",(VLOOKUP($D78,'Sep 2015'!$D$1:$Z$500,3,FALSE)),"")</f>
        <v/>
      </c>
    </row>
    <row r="79" spans="1:51">
      <c r="A79" s="2" t="s">
        <v>841</v>
      </c>
      <c r="B79" s="2" t="s">
        <v>510</v>
      </c>
      <c r="C79" s="2" t="s">
        <v>760</v>
      </c>
      <c r="D79" s="2" t="s">
        <v>168</v>
      </c>
      <c r="E79" s="2" t="s">
        <v>466</v>
      </c>
      <c r="F79" s="21"/>
      <c r="G79" s="11"/>
      <c r="H79" s="3">
        <v>42360</v>
      </c>
      <c r="I79" s="2" t="s">
        <v>437</v>
      </c>
      <c r="J79" s="2" t="s">
        <v>431</v>
      </c>
      <c r="K79" s="2" t="s">
        <v>30</v>
      </c>
      <c r="L79" s="2" t="s">
        <v>31</v>
      </c>
      <c r="M79" s="2" t="s">
        <v>382</v>
      </c>
      <c r="N79" s="4">
        <v>4448</v>
      </c>
      <c r="O79" s="4">
        <v>4766</v>
      </c>
      <c r="P79" s="4">
        <v>318</v>
      </c>
      <c r="Q79" s="5">
        <v>5.37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5.37</v>
      </c>
      <c r="X79" s="14">
        <v>0</v>
      </c>
      <c r="Y79" s="14">
        <v>5.37</v>
      </c>
      <c r="Z79" s="4"/>
      <c r="AA79" s="49" t="str">
        <f>IFERROR(IFERROR(VLOOKUP($D79,'Asset Group  All Assets'!$B$1:$C$500,2,FALSE),(VLOOKUP($D79,'Missing-WSU-POs'!$B$1:$D$500,3,FALSE))),"?")</f>
        <v>P0779968</v>
      </c>
      <c r="AB79" s="31" t="str">
        <f t="shared" si="3"/>
        <v/>
      </c>
      <c r="AC79" s="31" t="str">
        <f t="shared" si="4"/>
        <v>Wrong PO</v>
      </c>
      <c r="AD79" s="29" t="str">
        <f>IFERROR(IF(VLOOKUP($D79,'Org July 2016 '!$D$1:$Z$500,3,FALSE)=F79,"-","Wrong PO"),"new")</f>
        <v>-</v>
      </c>
      <c r="AE79" s="32" t="str">
        <f>IF(AD79="wrong PO",(VLOOKUP($D79,'Org July 2016 '!$D$1:$Z$500,3,FALSE)),"")</f>
        <v/>
      </c>
      <c r="AF79" s="29" t="str">
        <f>IFERROR(IF(VLOOKUP($D79,'Org June 2016 '!$D$1:$Z$500,3,FALSE)=F79,"-","Wrong PO"),"new")</f>
        <v>-</v>
      </c>
      <c r="AG79" s="32" t="str">
        <f>IF(AF79="wrong PO",(VLOOKUP($D79,'Org June 2016 '!$D$1:$Z$500,3,FALSE)),"")</f>
        <v/>
      </c>
      <c r="AH79" s="29" t="str">
        <f>IFERROR(IF(VLOOKUP($D79,'May 2016'!D78:Z577,3,FALSE)=F79,"-","Wrong PO"),"new")</f>
        <v>new</v>
      </c>
      <c r="AI79" s="32" t="str">
        <f>IF(AH79="wrong PO",(VLOOKUP($D79,'May 2016'!D78:Z577,3,FALSE)),"")</f>
        <v/>
      </c>
      <c r="AJ79" s="29" t="str">
        <f>IFERROR(IF(VLOOKUP($D79,'Apr 2016'!$D$1:$Z$500,3,FALSE)=F79,"-","Wrong PO"),"new")</f>
        <v>Wrong PO</v>
      </c>
      <c r="AK79" s="32" t="str">
        <f>IF(AJ79="wrong PO",(VLOOKUP($D79,'Apr 2016'!$D$1:$Z$500,3,FALSE)),"")</f>
        <v>75522162</v>
      </c>
      <c r="AL79" s="32" t="str">
        <f>IFERROR(IF(VLOOKUP($D79,'Mar 2016'!$D$1:$Z$500,3,FALSE)=F79,"-","Wrong PO"),"new")</f>
        <v>Wrong PO</v>
      </c>
      <c r="AM79" s="32" t="str">
        <f>IF(AJ79="wrong PO",(VLOOKUP($D79,'Mar 2016'!$D$1:$Z$500,3,FALSE)),"")</f>
        <v>75522162</v>
      </c>
      <c r="AN79" s="32" t="str">
        <f>IFERROR(IF(VLOOKUP($D79,'Feb 2016'!$D$1:$Z$500,3,FALSE)=F79,"-","Wrong PO"),"new")</f>
        <v>Wrong PO</v>
      </c>
      <c r="AO79" s="32" t="str">
        <f>IF(AJ79="wrong PO",(VLOOKUP($D79,'Feb 2016'!$D$1:$Z$500,3,FALSE)),"")</f>
        <v>75522162</v>
      </c>
      <c r="AP79" s="29" t="str">
        <f>IFERROR(IF(VLOOKUP($D79,'Jan 2016'!$D$1:$Z$500,3,FALSE)=F79,"-","Wrong PO"),"new")</f>
        <v>Wrong PO</v>
      </c>
      <c r="AQ79" s="32" t="str">
        <f>IF(AP79="wrong PO",(VLOOKUP($D79,'Jan 2016'!$D$1:$Z$500,3,FALSE)),"")</f>
        <v>75522162</v>
      </c>
      <c r="AR79" s="29" t="str">
        <f>IFERROR(IF(VLOOKUP($D79,'Dec 2015'!$D$1:$Z$500,3,FALSE)=F79,"-","Wrong PO"),"new")</f>
        <v>new</v>
      </c>
      <c r="AS79" s="32" t="str">
        <f>IF(AR79="wrong PO",(VLOOKUP($D79,'Dec 2015'!$D$1:$Z$500,3,FALSE)),"")</f>
        <v/>
      </c>
      <c r="AT79" s="29" t="str">
        <f>IFERROR(IF(VLOOKUP($D79,'Nov 2015'!$D$1:$Z$500,3,FALSE)=F79,"-","Wrong PO"),"new")</f>
        <v>new</v>
      </c>
      <c r="AU79" s="32" t="str">
        <f>IF(AT79="wrong PO",(VLOOKUP($D79,'Nov 2015'!$D$1:$Z$500,3,FALSE)),"")</f>
        <v/>
      </c>
      <c r="AV79" s="29" t="str">
        <f>IFERROR(IF(VLOOKUP($D79,'Oct 2015'!$D$1:$Z$500,3,FALSE)=F79,"-","Wrong PO"),"new")</f>
        <v>new</v>
      </c>
      <c r="AW79" s="32" t="str">
        <f>IF(AV79="wrong PO",(VLOOKUP($D79,'Oct 2015'!$D$1:$Z$500,3,FALSE)),"")</f>
        <v/>
      </c>
      <c r="AX79" s="29" t="str">
        <f>IFERROR(IF(VLOOKUP($D79,'Sep 2015'!$D$1:$Z$500,3,FALSE)=F79,"-","Wrong PO"),"new")</f>
        <v>new</v>
      </c>
      <c r="AY79" s="32" t="str">
        <f>IF(AX79="wrong PO",(VLOOKUP($D79,'Sep 2015'!$D$1:$Z$500,3,FALSE)),"")</f>
        <v/>
      </c>
    </row>
    <row r="80" spans="1:51">
      <c r="A80" s="2" t="s">
        <v>841</v>
      </c>
      <c r="B80" s="2" t="s">
        <v>510</v>
      </c>
      <c r="C80" s="2" t="s">
        <v>48</v>
      </c>
      <c r="D80" s="2" t="s">
        <v>169</v>
      </c>
      <c r="E80" s="2" t="s">
        <v>555</v>
      </c>
      <c r="F80" s="21" t="s">
        <v>170</v>
      </c>
      <c r="G80" s="11"/>
      <c r="H80" s="3">
        <v>42390</v>
      </c>
      <c r="I80" s="2" t="s">
        <v>39</v>
      </c>
      <c r="J80" s="2" t="s">
        <v>556</v>
      </c>
      <c r="K80" s="2" t="s">
        <v>30</v>
      </c>
      <c r="L80" s="2" t="s">
        <v>31</v>
      </c>
      <c r="M80" s="2" t="s">
        <v>32</v>
      </c>
      <c r="N80" s="4">
        <v>5136</v>
      </c>
      <c r="O80" s="4">
        <v>5812</v>
      </c>
      <c r="P80" s="4">
        <v>676</v>
      </c>
      <c r="Q80" s="5">
        <v>11.42</v>
      </c>
      <c r="R80" s="4">
        <v>0</v>
      </c>
      <c r="S80" s="4">
        <v>0</v>
      </c>
      <c r="T80" s="4">
        <v>0</v>
      </c>
      <c r="U80" s="5">
        <v>0</v>
      </c>
      <c r="V80" s="5">
        <v>0</v>
      </c>
      <c r="W80" s="14">
        <v>11.42</v>
      </c>
      <c r="X80" s="14">
        <v>0</v>
      </c>
      <c r="Y80" s="14">
        <v>11.42</v>
      </c>
      <c r="Z80" s="4"/>
      <c r="AA80" s="49" t="str">
        <f>IFERROR(IFERROR(VLOOKUP($D80,'Asset Group  All Assets'!$B$1:$C$500,2,FALSE),(VLOOKUP($D80,'Missing-WSU-POs'!$B$1:$D$500,3,FALSE))),"?")</f>
        <v>P0771802</v>
      </c>
      <c r="AB80" s="31" t="str">
        <f t="shared" si="3"/>
        <v>P0771802</v>
      </c>
      <c r="AC80" s="31" t="str">
        <f t="shared" si="4"/>
        <v/>
      </c>
      <c r="AD80" s="29" t="str">
        <f>IFERROR(IF(VLOOKUP($D80,'Org July 2016 '!$D$1:$Z$500,3,FALSE)=F80,"-","Wrong PO"),"new")</f>
        <v>Wrong PO</v>
      </c>
      <c r="AE80" s="32">
        <f>IF(AD80="wrong PO",(VLOOKUP($D80,'Org July 2016 '!$D$1:$Z$500,3,FALSE)),"")</f>
        <v>0</v>
      </c>
      <c r="AF80" s="29" t="str">
        <f>IFERROR(IF(VLOOKUP($D80,'Org June 2016 '!$D$1:$Z$500,3,FALSE)=F80,"-","Wrong PO"),"new")</f>
        <v>Wrong PO</v>
      </c>
      <c r="AG80" s="32">
        <f>IF(AF80="wrong PO",(VLOOKUP($D80,'Org June 2016 '!$D$1:$Z$500,3,FALSE)),"")</f>
        <v>0</v>
      </c>
      <c r="AH80" s="29" t="str">
        <f>IFERROR(IF(VLOOKUP($D80,'May 2016'!D79:Z578,3,FALSE)=F80,"-","Wrong PO"),"new")</f>
        <v>-</v>
      </c>
      <c r="AI80" s="32" t="str">
        <f>IF(AH80="wrong PO",(VLOOKUP($D80,'May 2016'!D79:Z578,3,FALSE)),"")</f>
        <v/>
      </c>
      <c r="AJ80" s="29" t="str">
        <f>IFERROR(IF(VLOOKUP($D80,'Apr 2016'!$D$1:$Z$500,3,FALSE)=F80,"-","Wrong PO"),"new")</f>
        <v>-</v>
      </c>
      <c r="AK80" s="32" t="str">
        <f>IF(AJ80="wrong PO",(VLOOKUP($D80,'Apr 2016'!$D$1:$Z$500,3,FALSE)),"")</f>
        <v/>
      </c>
      <c r="AL80" s="32" t="str">
        <f>IFERROR(IF(VLOOKUP($D80,'Mar 2016'!$D$1:$Z$500,3,FALSE)=F80,"-","Wrong PO"),"new")</f>
        <v>-</v>
      </c>
      <c r="AM80" s="32" t="str">
        <f>IF(AJ80="wrong PO",(VLOOKUP($D80,'Mar 2016'!$D$1:$Z$500,3,FALSE)),"")</f>
        <v/>
      </c>
      <c r="AN80" s="32" t="str">
        <f>IFERROR(IF(VLOOKUP($D80,'Feb 2016'!$D$1:$Z$500,3,FALSE)=F80,"-","Wrong PO"),"new")</f>
        <v>-</v>
      </c>
      <c r="AO80" s="32" t="str">
        <f>IF(AJ80="wrong PO",(VLOOKUP($D80,'Feb 2016'!$D$1:$Z$500,3,FALSE)),"")</f>
        <v/>
      </c>
      <c r="AP80" s="29" t="str">
        <f>IFERROR(IF(VLOOKUP($D80,'Jan 2016'!$D$1:$Z$500,3,FALSE)=F80,"-","Wrong PO"),"new")</f>
        <v>-</v>
      </c>
      <c r="AQ80" s="32" t="str">
        <f>IF(AP80="wrong PO",(VLOOKUP($D80,'Jan 2016'!$D$1:$Z$500,3,FALSE)),"")</f>
        <v/>
      </c>
      <c r="AR80" s="29" t="str">
        <f>IFERROR(IF(VLOOKUP($D80,'Dec 2015'!$D$1:$Z$500,3,FALSE)=F80,"-","Wrong PO"),"new")</f>
        <v>new</v>
      </c>
      <c r="AS80" s="32" t="str">
        <f>IF(AR80="wrong PO",(VLOOKUP($D80,'Dec 2015'!$D$1:$Z$500,3,FALSE)),"")</f>
        <v/>
      </c>
      <c r="AT80" s="29" t="str">
        <f>IFERROR(IF(VLOOKUP($D80,'Nov 2015'!$D$1:$Z$500,3,FALSE)=F80,"-","Wrong PO"),"new")</f>
        <v>new</v>
      </c>
      <c r="AU80" s="32" t="str">
        <f>IF(AT80="wrong PO",(VLOOKUP($D80,'Nov 2015'!$D$1:$Z$500,3,FALSE)),"")</f>
        <v/>
      </c>
      <c r="AV80" s="29" t="str">
        <f>IFERROR(IF(VLOOKUP($D80,'Oct 2015'!$D$1:$Z$500,3,FALSE)=F80,"-","Wrong PO"),"new")</f>
        <v>new</v>
      </c>
      <c r="AW80" s="32" t="str">
        <f>IF(AV80="wrong PO",(VLOOKUP($D80,'Oct 2015'!$D$1:$Z$500,3,FALSE)),"")</f>
        <v/>
      </c>
      <c r="AX80" s="29" t="str">
        <f>IFERROR(IF(VLOOKUP($D80,'Sep 2015'!$D$1:$Z$500,3,FALSE)=F80,"-","Wrong PO"),"new")</f>
        <v>new</v>
      </c>
      <c r="AY80" s="32" t="str">
        <f>IF(AX80="wrong PO",(VLOOKUP($D80,'Sep 2015'!$D$1:$Z$500,3,FALSE)),"")</f>
        <v/>
      </c>
    </row>
    <row r="81" spans="1:51">
      <c r="A81" s="2" t="s">
        <v>841</v>
      </c>
      <c r="B81" s="2" t="s">
        <v>510</v>
      </c>
      <c r="C81" s="2" t="s">
        <v>48</v>
      </c>
      <c r="D81" s="2" t="s">
        <v>171</v>
      </c>
      <c r="E81" s="2" t="s">
        <v>555</v>
      </c>
      <c r="F81" s="21" t="s">
        <v>170</v>
      </c>
      <c r="G81" s="11"/>
      <c r="H81" s="3">
        <v>42390</v>
      </c>
      <c r="I81" s="2" t="s">
        <v>39</v>
      </c>
      <c r="J81" s="2" t="s">
        <v>556</v>
      </c>
      <c r="K81" s="2" t="s">
        <v>30</v>
      </c>
      <c r="L81" s="2" t="s">
        <v>31</v>
      </c>
      <c r="M81" s="2" t="s">
        <v>32</v>
      </c>
      <c r="N81" s="4">
        <v>3347</v>
      </c>
      <c r="O81" s="4">
        <v>3766</v>
      </c>
      <c r="P81" s="4">
        <v>419</v>
      </c>
      <c r="Q81" s="5">
        <v>7.08</v>
      </c>
      <c r="R81" s="4">
        <v>0</v>
      </c>
      <c r="S81" s="4">
        <v>0</v>
      </c>
      <c r="T81" s="4">
        <v>0</v>
      </c>
      <c r="U81" s="5">
        <v>0</v>
      </c>
      <c r="V81" s="5">
        <v>0</v>
      </c>
      <c r="W81" s="14">
        <v>7.08</v>
      </c>
      <c r="X81" s="14">
        <v>0</v>
      </c>
      <c r="Y81" s="14">
        <v>7.08</v>
      </c>
      <c r="Z81" s="4"/>
      <c r="AA81" s="49" t="str">
        <f>IFERROR(IFERROR(VLOOKUP($D81,'Asset Group  All Assets'!$B$1:$C$500,2,FALSE),(VLOOKUP($D81,'Missing-WSU-POs'!$B$1:$D$500,3,FALSE))),"?")</f>
        <v>P0771802</v>
      </c>
      <c r="AB81" s="31" t="str">
        <f t="shared" si="3"/>
        <v>P0771802</v>
      </c>
      <c r="AC81" s="31" t="str">
        <f t="shared" si="4"/>
        <v/>
      </c>
      <c r="AD81" s="29" t="str">
        <f>IFERROR(IF(VLOOKUP($D81,'Org July 2016 '!$D$1:$Z$500,3,FALSE)=F81,"-","Wrong PO"),"new")</f>
        <v>Wrong PO</v>
      </c>
      <c r="AE81" s="32">
        <f>IF(AD81="wrong PO",(VLOOKUP($D81,'Org July 2016 '!$D$1:$Z$500,3,FALSE)),"")</f>
        <v>0</v>
      </c>
      <c r="AF81" s="29" t="str">
        <f>IFERROR(IF(VLOOKUP($D81,'Org June 2016 '!$D$1:$Z$500,3,FALSE)=F81,"-","Wrong PO"),"new")</f>
        <v>Wrong PO</v>
      </c>
      <c r="AG81" s="32">
        <f>IF(AF81="wrong PO",(VLOOKUP($D81,'Org June 2016 '!$D$1:$Z$500,3,FALSE)),"")</f>
        <v>0</v>
      </c>
      <c r="AH81" s="29" t="str">
        <f>IFERROR(IF(VLOOKUP($D81,'May 2016'!D80:Z579,3,FALSE)=F81,"-","Wrong PO"),"new")</f>
        <v>-</v>
      </c>
      <c r="AI81" s="32" t="str">
        <f>IF(AH81="wrong PO",(VLOOKUP($D81,'May 2016'!D80:Z579,3,FALSE)),"")</f>
        <v/>
      </c>
      <c r="AJ81" s="29" t="str">
        <f>IFERROR(IF(VLOOKUP($D81,'Apr 2016'!$D$1:$Z$500,3,FALSE)=F81,"-","Wrong PO"),"new")</f>
        <v>-</v>
      </c>
      <c r="AK81" s="32" t="str">
        <f>IF(AJ81="wrong PO",(VLOOKUP($D81,'Apr 2016'!$D$1:$Z$500,3,FALSE)),"")</f>
        <v/>
      </c>
      <c r="AL81" s="32" t="str">
        <f>IFERROR(IF(VLOOKUP($D81,'Mar 2016'!$D$1:$Z$500,3,FALSE)=F81,"-","Wrong PO"),"new")</f>
        <v>-</v>
      </c>
      <c r="AM81" s="32" t="str">
        <f>IF(AJ81="wrong PO",(VLOOKUP($D81,'Mar 2016'!$D$1:$Z$500,3,FALSE)),"")</f>
        <v/>
      </c>
      <c r="AN81" s="32" t="str">
        <f>IFERROR(IF(VLOOKUP($D81,'Feb 2016'!$D$1:$Z$500,3,FALSE)=F81,"-","Wrong PO"),"new")</f>
        <v>-</v>
      </c>
      <c r="AO81" s="32" t="str">
        <f>IF(AJ81="wrong PO",(VLOOKUP($D81,'Feb 2016'!$D$1:$Z$500,3,FALSE)),"")</f>
        <v/>
      </c>
      <c r="AP81" s="29" t="str">
        <f>IFERROR(IF(VLOOKUP($D81,'Jan 2016'!$D$1:$Z$500,3,FALSE)=F81,"-","Wrong PO"),"new")</f>
        <v>-</v>
      </c>
      <c r="AQ81" s="32" t="str">
        <f>IF(AP81="wrong PO",(VLOOKUP($D81,'Jan 2016'!$D$1:$Z$500,3,FALSE)),"")</f>
        <v/>
      </c>
      <c r="AR81" s="29" t="str">
        <f>IFERROR(IF(VLOOKUP($D81,'Dec 2015'!$D$1:$Z$500,3,FALSE)=F81,"-","Wrong PO"),"new")</f>
        <v>new</v>
      </c>
      <c r="AS81" s="32" t="str">
        <f>IF(AR81="wrong PO",(VLOOKUP($D81,'Dec 2015'!$D$1:$Z$500,3,FALSE)),"")</f>
        <v/>
      </c>
      <c r="AT81" s="29" t="str">
        <f>IFERROR(IF(VLOOKUP($D81,'Nov 2015'!$D$1:$Z$500,3,FALSE)=F81,"-","Wrong PO"),"new")</f>
        <v>new</v>
      </c>
      <c r="AU81" s="32" t="str">
        <f>IF(AT81="wrong PO",(VLOOKUP($D81,'Nov 2015'!$D$1:$Z$500,3,FALSE)),"")</f>
        <v/>
      </c>
      <c r="AV81" s="29" t="str">
        <f>IFERROR(IF(VLOOKUP($D81,'Oct 2015'!$D$1:$Z$500,3,FALSE)=F81,"-","Wrong PO"),"new")</f>
        <v>new</v>
      </c>
      <c r="AW81" s="32" t="str">
        <f>IF(AV81="wrong PO",(VLOOKUP($D81,'Oct 2015'!$D$1:$Z$500,3,FALSE)),"")</f>
        <v/>
      </c>
      <c r="AX81" s="29" t="str">
        <f>IFERROR(IF(VLOOKUP($D81,'Sep 2015'!$D$1:$Z$500,3,FALSE)=F81,"-","Wrong PO"),"new")</f>
        <v>new</v>
      </c>
      <c r="AY81" s="32" t="str">
        <f>IF(AX81="wrong PO",(VLOOKUP($D81,'Sep 2015'!$D$1:$Z$500,3,FALSE)),"")</f>
        <v/>
      </c>
    </row>
    <row r="82" spans="1:51">
      <c r="A82" s="2" t="s">
        <v>841</v>
      </c>
      <c r="B82" s="2" t="s">
        <v>510</v>
      </c>
      <c r="C82" s="2" t="s">
        <v>48</v>
      </c>
      <c r="D82" s="2" t="s">
        <v>172</v>
      </c>
      <c r="E82" s="2" t="s">
        <v>555</v>
      </c>
      <c r="F82" s="21" t="s">
        <v>170</v>
      </c>
      <c r="G82" s="11"/>
      <c r="H82" s="3">
        <v>42390</v>
      </c>
      <c r="I82" s="2" t="s">
        <v>39</v>
      </c>
      <c r="J82" s="2" t="s">
        <v>556</v>
      </c>
      <c r="K82" s="2" t="s">
        <v>30</v>
      </c>
      <c r="L82" s="2" t="s">
        <v>31</v>
      </c>
      <c r="M82" s="2" t="s">
        <v>32</v>
      </c>
      <c r="N82" s="4">
        <v>8</v>
      </c>
      <c r="O82" s="4">
        <v>8</v>
      </c>
      <c r="P82" s="4">
        <v>0</v>
      </c>
      <c r="Q82" s="5">
        <v>0</v>
      </c>
      <c r="R82" s="4">
        <v>0</v>
      </c>
      <c r="S82" s="4">
        <v>0</v>
      </c>
      <c r="T82" s="4">
        <v>0</v>
      </c>
      <c r="U82" s="5">
        <v>0</v>
      </c>
      <c r="V82" s="5">
        <v>0</v>
      </c>
      <c r="W82" s="14">
        <v>0</v>
      </c>
      <c r="X82" s="14">
        <v>0</v>
      </c>
      <c r="Y82" s="14">
        <v>0</v>
      </c>
      <c r="Z82" s="4"/>
      <c r="AA82" s="49" t="str">
        <f>IFERROR(IFERROR(VLOOKUP($D82,'Asset Group  All Assets'!$B$1:$C$500,2,FALSE),(VLOOKUP($D82,'Missing-WSU-POs'!$B$1:$D$500,3,FALSE))),"?")</f>
        <v>P0771802</v>
      </c>
      <c r="AB82" s="31" t="str">
        <f t="shared" si="3"/>
        <v>P0771802</v>
      </c>
      <c r="AC82" s="31" t="str">
        <f t="shared" si="4"/>
        <v/>
      </c>
      <c r="AD82" s="29" t="str">
        <f>IFERROR(IF(VLOOKUP($D82,'Org July 2016 '!$D$1:$Z$500,3,FALSE)=F82,"-","Wrong PO"),"new")</f>
        <v>Wrong PO</v>
      </c>
      <c r="AE82" s="32">
        <f>IF(AD82="wrong PO",(VLOOKUP($D82,'Org July 2016 '!$D$1:$Z$500,3,FALSE)),"")</f>
        <v>0</v>
      </c>
      <c r="AF82" s="29" t="str">
        <f>IFERROR(IF(VLOOKUP($D82,'Org June 2016 '!$D$1:$Z$500,3,FALSE)=F82,"-","Wrong PO"),"new")</f>
        <v>Wrong PO</v>
      </c>
      <c r="AG82" s="32">
        <f>IF(AF82="wrong PO",(VLOOKUP($D82,'Org June 2016 '!$D$1:$Z$500,3,FALSE)),"")</f>
        <v>0</v>
      </c>
      <c r="AH82" s="29" t="str">
        <f>IFERROR(IF(VLOOKUP($D82,'May 2016'!D81:Z580,3,FALSE)=F82,"-","Wrong PO"),"new")</f>
        <v>new</v>
      </c>
      <c r="AI82" s="32" t="str">
        <f>IF(AH82="wrong PO",(VLOOKUP($D82,'May 2016'!D81:Z580,3,FALSE)),"")</f>
        <v/>
      </c>
      <c r="AJ82" s="29" t="str">
        <f>IFERROR(IF(VLOOKUP($D82,'Apr 2016'!$D$1:$Z$500,3,FALSE)=F82,"-","Wrong PO"),"new")</f>
        <v>-</v>
      </c>
      <c r="AK82" s="32" t="str">
        <f>IF(AJ82="wrong PO",(VLOOKUP($D82,'Apr 2016'!$D$1:$Z$500,3,FALSE)),"")</f>
        <v/>
      </c>
      <c r="AL82" s="32" t="str">
        <f>IFERROR(IF(VLOOKUP($D82,'Mar 2016'!$D$1:$Z$500,3,FALSE)=F82,"-","Wrong PO"),"new")</f>
        <v>-</v>
      </c>
      <c r="AM82" s="32" t="str">
        <f>IF(AJ82="wrong PO",(VLOOKUP($D82,'Mar 2016'!$D$1:$Z$500,3,FALSE)),"")</f>
        <v/>
      </c>
      <c r="AN82" s="32" t="str">
        <f>IFERROR(IF(VLOOKUP($D82,'Feb 2016'!$D$1:$Z$500,3,FALSE)=F82,"-","Wrong PO"),"new")</f>
        <v>-</v>
      </c>
      <c r="AO82" s="32" t="str">
        <f>IF(AJ82="wrong PO",(VLOOKUP($D82,'Feb 2016'!$D$1:$Z$500,3,FALSE)),"")</f>
        <v/>
      </c>
      <c r="AP82" s="29" t="str">
        <f>IFERROR(IF(VLOOKUP($D82,'Jan 2016'!$D$1:$Z$500,3,FALSE)=F82,"-","Wrong PO"),"new")</f>
        <v>-</v>
      </c>
      <c r="AQ82" s="32" t="str">
        <f>IF(AP82="wrong PO",(VLOOKUP($D82,'Jan 2016'!$D$1:$Z$500,3,FALSE)),"")</f>
        <v/>
      </c>
      <c r="AR82" s="29" t="str">
        <f>IFERROR(IF(VLOOKUP($D82,'Dec 2015'!$D$1:$Z$500,3,FALSE)=F82,"-","Wrong PO"),"new")</f>
        <v>new</v>
      </c>
      <c r="AS82" s="32" t="str">
        <f>IF(AR82="wrong PO",(VLOOKUP($D82,'Dec 2015'!$D$1:$Z$500,3,FALSE)),"")</f>
        <v/>
      </c>
      <c r="AT82" s="29" t="str">
        <f>IFERROR(IF(VLOOKUP($D82,'Nov 2015'!$D$1:$Z$500,3,FALSE)=F82,"-","Wrong PO"),"new")</f>
        <v>new</v>
      </c>
      <c r="AU82" s="32" t="str">
        <f>IF(AT82="wrong PO",(VLOOKUP($D82,'Nov 2015'!$D$1:$Z$500,3,FALSE)),"")</f>
        <v/>
      </c>
      <c r="AV82" s="29" t="str">
        <f>IFERROR(IF(VLOOKUP($D82,'Oct 2015'!$D$1:$Z$500,3,FALSE)=F82,"-","Wrong PO"),"new")</f>
        <v>new</v>
      </c>
      <c r="AW82" s="32" t="str">
        <f>IF(AV82="wrong PO",(VLOOKUP($D82,'Oct 2015'!$D$1:$Z$500,3,FALSE)),"")</f>
        <v/>
      </c>
      <c r="AX82" s="29" t="str">
        <f>IFERROR(IF(VLOOKUP($D82,'Sep 2015'!$D$1:$Z$500,3,FALSE)=F82,"-","Wrong PO"),"new")</f>
        <v>new</v>
      </c>
      <c r="AY82" s="32" t="str">
        <f>IF(AX82="wrong PO",(VLOOKUP($D82,'Sep 2015'!$D$1:$Z$500,3,FALSE)),"")</f>
        <v/>
      </c>
    </row>
    <row r="83" spans="1:51">
      <c r="A83" s="2" t="s">
        <v>841</v>
      </c>
      <c r="B83" s="2" t="s">
        <v>510</v>
      </c>
      <c r="C83" s="2" t="s">
        <v>48</v>
      </c>
      <c r="D83" s="2" t="s">
        <v>173</v>
      </c>
      <c r="E83" s="2" t="s">
        <v>549</v>
      </c>
      <c r="F83" s="21" t="s">
        <v>170</v>
      </c>
      <c r="G83" s="11"/>
      <c r="H83" s="3">
        <v>42405</v>
      </c>
      <c r="I83" s="2" t="s">
        <v>39</v>
      </c>
      <c r="J83" s="2" t="s">
        <v>550</v>
      </c>
      <c r="K83" s="2" t="s">
        <v>30</v>
      </c>
      <c r="L83" s="2" t="s">
        <v>31</v>
      </c>
      <c r="M83" s="2" t="s">
        <v>32</v>
      </c>
      <c r="N83" s="4">
        <v>677</v>
      </c>
      <c r="O83" s="4">
        <v>809</v>
      </c>
      <c r="P83" s="4">
        <v>132</v>
      </c>
      <c r="Q83" s="5">
        <v>2.23</v>
      </c>
      <c r="R83" s="4">
        <v>13</v>
      </c>
      <c r="S83" s="4">
        <v>13</v>
      </c>
      <c r="T83" s="4">
        <v>0</v>
      </c>
      <c r="U83" s="5">
        <v>0</v>
      </c>
      <c r="V83" s="5">
        <v>0</v>
      </c>
      <c r="W83" s="14">
        <v>2.23</v>
      </c>
      <c r="X83" s="14">
        <v>0</v>
      </c>
      <c r="Y83" s="14">
        <v>2.23</v>
      </c>
      <c r="Z83" s="4"/>
      <c r="AA83" s="49" t="str">
        <f>IFERROR(IFERROR(VLOOKUP($D83,'Asset Group  All Assets'!$B$1:$C$500,2,FALSE),(VLOOKUP($D83,'Missing-WSU-POs'!$B$1:$D$500,3,FALSE))),"?")</f>
        <v>P0771802</v>
      </c>
      <c r="AB83" s="31" t="str">
        <f t="shared" si="3"/>
        <v>P0771802</v>
      </c>
      <c r="AC83" s="31" t="str">
        <f t="shared" si="4"/>
        <v/>
      </c>
      <c r="AD83" s="29" t="str">
        <f>IFERROR(IF(VLOOKUP($D83,'Org July 2016 '!$D$1:$Z$500,3,FALSE)=F83,"-","Wrong PO"),"new")</f>
        <v>Wrong PO</v>
      </c>
      <c r="AE83" s="32">
        <f>IF(AD83="wrong PO",(VLOOKUP($D83,'Org July 2016 '!$D$1:$Z$500,3,FALSE)),"")</f>
        <v>0</v>
      </c>
      <c r="AF83" s="29" t="str">
        <f>IFERROR(IF(VLOOKUP($D83,'Org June 2016 '!$D$1:$Z$500,3,FALSE)=F83,"-","Wrong PO"),"new")</f>
        <v>Wrong PO</v>
      </c>
      <c r="AG83" s="32">
        <f>IF(AF83="wrong PO",(VLOOKUP($D83,'Org June 2016 '!$D$1:$Z$500,3,FALSE)),"")</f>
        <v>0</v>
      </c>
      <c r="AH83" s="29" t="str">
        <f>IFERROR(IF(VLOOKUP($D83,'May 2016'!D82:Z581,3,FALSE)=F83,"-","Wrong PO"),"new")</f>
        <v>-</v>
      </c>
      <c r="AI83" s="32" t="str">
        <f>IF(AH83="wrong PO",(VLOOKUP($D83,'May 2016'!D82:Z581,3,FALSE)),"")</f>
        <v/>
      </c>
      <c r="AJ83" s="29" t="str">
        <f>IFERROR(IF(VLOOKUP($D83,'Apr 2016'!$D$1:$Z$500,3,FALSE)=F83,"-","Wrong PO"),"new")</f>
        <v>-</v>
      </c>
      <c r="AK83" s="32" t="str">
        <f>IF(AJ83="wrong PO",(VLOOKUP($D83,'Apr 2016'!$D$1:$Z$500,3,FALSE)),"")</f>
        <v/>
      </c>
      <c r="AL83" s="32" t="str">
        <f>IFERROR(IF(VLOOKUP($D83,'Mar 2016'!$D$1:$Z$500,3,FALSE)=F83,"-","Wrong PO"),"new")</f>
        <v>-</v>
      </c>
      <c r="AM83" s="32" t="str">
        <f>IF(AJ83="wrong PO",(VLOOKUP($D83,'Mar 2016'!$D$1:$Z$500,3,FALSE)),"")</f>
        <v/>
      </c>
      <c r="AN83" s="32" t="str">
        <f>IFERROR(IF(VLOOKUP($D83,'Feb 2016'!$D$1:$Z$500,3,FALSE)=F83,"-","Wrong PO"),"new")</f>
        <v>-</v>
      </c>
      <c r="AO83" s="32" t="str">
        <f>IF(AJ83="wrong PO",(VLOOKUP($D83,'Feb 2016'!$D$1:$Z$500,3,FALSE)),"")</f>
        <v/>
      </c>
      <c r="AP83" s="29" t="str">
        <f>IFERROR(IF(VLOOKUP($D83,'Jan 2016'!$D$1:$Z$500,3,FALSE)=F83,"-","Wrong PO"),"new")</f>
        <v>new</v>
      </c>
      <c r="AQ83" s="32" t="str">
        <f>IF(AP83="wrong PO",(VLOOKUP($D83,'Jan 2016'!$D$1:$Z$500,3,FALSE)),"")</f>
        <v/>
      </c>
      <c r="AR83" s="29" t="str">
        <f>IFERROR(IF(VLOOKUP($D83,'Dec 2015'!$D$1:$Z$500,3,FALSE)=F83,"-","Wrong PO"),"new")</f>
        <v>new</v>
      </c>
      <c r="AS83" s="32" t="str">
        <f>IF(AR83="wrong PO",(VLOOKUP($D83,'Dec 2015'!$D$1:$Z$500,3,FALSE)),"")</f>
        <v/>
      </c>
      <c r="AT83" s="29" t="str">
        <f>IFERROR(IF(VLOOKUP($D83,'Nov 2015'!$D$1:$Z$500,3,FALSE)=F83,"-","Wrong PO"),"new")</f>
        <v>new</v>
      </c>
      <c r="AU83" s="32" t="str">
        <f>IF(AT83="wrong PO",(VLOOKUP($D83,'Nov 2015'!$D$1:$Z$500,3,FALSE)),"")</f>
        <v/>
      </c>
      <c r="AV83" s="29" t="str">
        <f>IFERROR(IF(VLOOKUP($D83,'Oct 2015'!$D$1:$Z$500,3,FALSE)=F83,"-","Wrong PO"),"new")</f>
        <v>new</v>
      </c>
      <c r="AW83" s="32" t="str">
        <f>IF(AV83="wrong PO",(VLOOKUP($D83,'Oct 2015'!$D$1:$Z$500,3,FALSE)),"")</f>
        <v/>
      </c>
      <c r="AX83" s="29" t="str">
        <f>IFERROR(IF(VLOOKUP($D83,'Sep 2015'!$D$1:$Z$500,3,FALSE)=F83,"-","Wrong PO"),"new")</f>
        <v>new</v>
      </c>
      <c r="AY83" s="32" t="str">
        <f>IF(AX83="wrong PO",(VLOOKUP($D83,'Sep 2015'!$D$1:$Z$500,3,FALSE)),"")</f>
        <v/>
      </c>
    </row>
    <row r="84" spans="1:51">
      <c r="A84" s="2" t="s">
        <v>841</v>
      </c>
      <c r="B84" s="2" t="s">
        <v>510</v>
      </c>
      <c r="C84" s="2" t="s">
        <v>48</v>
      </c>
      <c r="D84" s="2" t="s">
        <v>174</v>
      </c>
      <c r="E84" s="2" t="s">
        <v>547</v>
      </c>
      <c r="F84" s="21" t="s">
        <v>127</v>
      </c>
      <c r="G84" s="11"/>
      <c r="H84" s="3">
        <v>42389</v>
      </c>
      <c r="I84" s="2" t="s">
        <v>39</v>
      </c>
      <c r="J84" s="2" t="s">
        <v>548</v>
      </c>
      <c r="K84" s="2" t="s">
        <v>30</v>
      </c>
      <c r="L84" s="2" t="s">
        <v>31</v>
      </c>
      <c r="M84" s="2" t="s">
        <v>32</v>
      </c>
      <c r="N84" s="4">
        <v>1665</v>
      </c>
      <c r="O84" s="4">
        <v>2140</v>
      </c>
      <c r="P84" s="4">
        <v>475</v>
      </c>
      <c r="Q84" s="5">
        <v>8.0299999999999994</v>
      </c>
      <c r="R84" s="4">
        <v>0</v>
      </c>
      <c r="S84" s="4">
        <v>0</v>
      </c>
      <c r="T84" s="4">
        <v>0</v>
      </c>
      <c r="U84" s="5">
        <v>0</v>
      </c>
      <c r="V84" s="5">
        <v>0</v>
      </c>
      <c r="W84" s="14">
        <v>8.0299999999999994</v>
      </c>
      <c r="X84" s="14">
        <v>0</v>
      </c>
      <c r="Y84" s="14">
        <v>8.0299999999999994</v>
      </c>
      <c r="Z84" s="4"/>
      <c r="AA84" s="49" t="str">
        <f>IFERROR(IFERROR(VLOOKUP($D84,'Asset Group  All Assets'!$B$1:$C$500,2,FALSE),(VLOOKUP($D84,'Missing-WSU-POs'!$B$1:$D$500,3,FALSE))),"?")</f>
        <v>P0771368</v>
      </c>
      <c r="AB84" s="31" t="str">
        <f t="shared" si="3"/>
        <v>P0771368</v>
      </c>
      <c r="AC84" s="31" t="str">
        <f t="shared" si="4"/>
        <v/>
      </c>
      <c r="AD84" s="29" t="str">
        <f>IFERROR(IF(VLOOKUP($D84,'Org July 2016 '!$D$1:$Z$500,3,FALSE)=F84,"-","Wrong PO"),"new")</f>
        <v>Wrong PO</v>
      </c>
      <c r="AE84" s="32">
        <f>IF(AD84="wrong PO",(VLOOKUP($D84,'Org July 2016 '!$D$1:$Z$500,3,FALSE)),"")</f>
        <v>0</v>
      </c>
      <c r="AF84" s="29" t="str">
        <f>IFERROR(IF(VLOOKUP($D84,'Org June 2016 '!$D$1:$Z$500,3,FALSE)=F84,"-","Wrong PO"),"new")</f>
        <v>Wrong PO</v>
      </c>
      <c r="AG84" s="32">
        <f>IF(AF84="wrong PO",(VLOOKUP($D84,'Org June 2016 '!$D$1:$Z$500,3,FALSE)),"")</f>
        <v>0</v>
      </c>
      <c r="AH84" s="29" t="str">
        <f>IFERROR(IF(VLOOKUP($D84,'May 2016'!D83:Z582,3,FALSE)=F84,"-","Wrong PO"),"new")</f>
        <v>-</v>
      </c>
      <c r="AI84" s="32" t="str">
        <f>IF(AH84="wrong PO",(VLOOKUP($D84,'May 2016'!D83:Z582,3,FALSE)),"")</f>
        <v/>
      </c>
      <c r="AJ84" s="29" t="str">
        <f>IFERROR(IF(VLOOKUP($D84,'Apr 2016'!$D$1:$Z$500,3,FALSE)=F84,"-","Wrong PO"),"new")</f>
        <v>-</v>
      </c>
      <c r="AK84" s="32" t="str">
        <f>IF(AJ84="wrong PO",(VLOOKUP($D84,'Apr 2016'!$D$1:$Z$500,3,FALSE)),"")</f>
        <v/>
      </c>
      <c r="AL84" s="32" t="str">
        <f>IFERROR(IF(VLOOKUP($D84,'Mar 2016'!$D$1:$Z$500,3,FALSE)=F84,"-","Wrong PO"),"new")</f>
        <v>-</v>
      </c>
      <c r="AM84" s="32" t="str">
        <f>IF(AJ84="wrong PO",(VLOOKUP($D84,'Mar 2016'!$D$1:$Z$500,3,FALSE)),"")</f>
        <v/>
      </c>
      <c r="AN84" s="32" t="str">
        <f>IFERROR(IF(VLOOKUP($D84,'Feb 2016'!$D$1:$Z$500,3,FALSE)=F84,"-","Wrong PO"),"new")</f>
        <v>-</v>
      </c>
      <c r="AO84" s="32" t="str">
        <f>IF(AJ84="wrong PO",(VLOOKUP($D84,'Feb 2016'!$D$1:$Z$500,3,FALSE)),"")</f>
        <v/>
      </c>
      <c r="AP84" s="29" t="str">
        <f>IFERROR(IF(VLOOKUP($D84,'Jan 2016'!$D$1:$Z$500,3,FALSE)=F84,"-","Wrong PO"),"new")</f>
        <v>-</v>
      </c>
      <c r="AQ84" s="32" t="str">
        <f>IF(AP84="wrong PO",(VLOOKUP($D84,'Jan 2016'!$D$1:$Z$500,3,FALSE)),"")</f>
        <v/>
      </c>
      <c r="AR84" s="29" t="str">
        <f>IFERROR(IF(VLOOKUP($D84,'Dec 2015'!$D$1:$Z$500,3,FALSE)=F84,"-","Wrong PO"),"new")</f>
        <v>new</v>
      </c>
      <c r="AS84" s="32" t="str">
        <f>IF(AR84="wrong PO",(VLOOKUP($D84,'Dec 2015'!$D$1:$Z$500,3,FALSE)),"")</f>
        <v/>
      </c>
      <c r="AT84" s="29" t="str">
        <f>IFERROR(IF(VLOOKUP($D84,'Nov 2015'!$D$1:$Z$500,3,FALSE)=F84,"-","Wrong PO"),"new")</f>
        <v>new</v>
      </c>
      <c r="AU84" s="32" t="str">
        <f>IF(AT84="wrong PO",(VLOOKUP($D84,'Nov 2015'!$D$1:$Z$500,3,FALSE)),"")</f>
        <v/>
      </c>
      <c r="AV84" s="29" t="str">
        <f>IFERROR(IF(VLOOKUP($D84,'Oct 2015'!$D$1:$Z$500,3,FALSE)=F84,"-","Wrong PO"),"new")</f>
        <v>new</v>
      </c>
      <c r="AW84" s="32" t="str">
        <f>IF(AV84="wrong PO",(VLOOKUP($D84,'Oct 2015'!$D$1:$Z$500,3,FALSE)),"")</f>
        <v/>
      </c>
      <c r="AX84" s="29" t="str">
        <f>IFERROR(IF(VLOOKUP($D84,'Sep 2015'!$D$1:$Z$500,3,FALSE)=F84,"-","Wrong PO"),"new")</f>
        <v>new</v>
      </c>
      <c r="AY84" s="32" t="str">
        <f>IF(AX84="wrong PO",(VLOOKUP($D84,'Sep 2015'!$D$1:$Z$500,3,FALSE)),"")</f>
        <v/>
      </c>
    </row>
    <row r="85" spans="1:51">
      <c r="A85" s="2" t="s">
        <v>841</v>
      </c>
      <c r="B85" s="2" t="s">
        <v>510</v>
      </c>
      <c r="C85" s="2" t="s">
        <v>48</v>
      </c>
      <c r="D85" s="2" t="s">
        <v>175</v>
      </c>
      <c r="E85" s="2" t="s">
        <v>555</v>
      </c>
      <c r="F85" s="21" t="s">
        <v>170</v>
      </c>
      <c r="G85" s="11"/>
      <c r="H85" s="3">
        <v>42390</v>
      </c>
      <c r="I85" s="2" t="s">
        <v>39</v>
      </c>
      <c r="J85" s="2" t="s">
        <v>556</v>
      </c>
      <c r="K85" s="2" t="s">
        <v>30</v>
      </c>
      <c r="L85" s="2" t="s">
        <v>31</v>
      </c>
      <c r="M85" s="2" t="s">
        <v>32</v>
      </c>
      <c r="N85" s="4">
        <v>1191</v>
      </c>
      <c r="O85" s="4">
        <v>1449</v>
      </c>
      <c r="P85" s="4">
        <v>258</v>
      </c>
      <c r="Q85" s="5">
        <v>4.3600000000000003</v>
      </c>
      <c r="R85" s="4">
        <v>0</v>
      </c>
      <c r="S85" s="4">
        <v>0</v>
      </c>
      <c r="T85" s="4">
        <v>0</v>
      </c>
      <c r="U85" s="5">
        <v>0</v>
      </c>
      <c r="V85" s="5">
        <v>0</v>
      </c>
      <c r="W85" s="14">
        <v>4.3600000000000003</v>
      </c>
      <c r="X85" s="14">
        <v>0</v>
      </c>
      <c r="Y85" s="14">
        <v>4.3600000000000003</v>
      </c>
      <c r="Z85" s="4"/>
      <c r="AA85" s="49" t="str">
        <f>IFERROR(IFERROR(VLOOKUP($D85,'Asset Group  All Assets'!$B$1:$C$500,2,FALSE),(VLOOKUP($D85,'Missing-WSU-POs'!$B$1:$D$500,3,FALSE))),"?")</f>
        <v>P0771802</v>
      </c>
      <c r="AB85" s="31" t="str">
        <f t="shared" si="3"/>
        <v>P0771802</v>
      </c>
      <c r="AC85" s="31" t="str">
        <f t="shared" si="4"/>
        <v/>
      </c>
      <c r="AD85" s="29" t="str">
        <f>IFERROR(IF(VLOOKUP($D85,'Org July 2016 '!$D$1:$Z$500,3,FALSE)=F85,"-","Wrong PO"),"new")</f>
        <v>Wrong PO</v>
      </c>
      <c r="AE85" s="32">
        <f>IF(AD85="wrong PO",(VLOOKUP($D85,'Org July 2016 '!$D$1:$Z$500,3,FALSE)),"")</f>
        <v>0</v>
      </c>
      <c r="AF85" s="29" t="str">
        <f>IFERROR(IF(VLOOKUP($D85,'Org June 2016 '!$D$1:$Z$500,3,FALSE)=F85,"-","Wrong PO"),"new")</f>
        <v>Wrong PO</v>
      </c>
      <c r="AG85" s="32">
        <f>IF(AF85="wrong PO",(VLOOKUP($D85,'Org June 2016 '!$D$1:$Z$500,3,FALSE)),"")</f>
        <v>0</v>
      </c>
      <c r="AH85" s="29" t="str">
        <f>IFERROR(IF(VLOOKUP($D85,'May 2016'!D84:Z583,3,FALSE)=F85,"-","Wrong PO"),"new")</f>
        <v>-</v>
      </c>
      <c r="AI85" s="32" t="str">
        <f>IF(AH85="wrong PO",(VLOOKUP($D85,'May 2016'!D84:Z583,3,FALSE)),"")</f>
        <v/>
      </c>
      <c r="AJ85" s="29" t="str">
        <f>IFERROR(IF(VLOOKUP($D85,'Apr 2016'!$D$1:$Z$500,3,FALSE)=F85,"-","Wrong PO"),"new")</f>
        <v>-</v>
      </c>
      <c r="AK85" s="32" t="str">
        <f>IF(AJ85="wrong PO",(VLOOKUP($D85,'Apr 2016'!$D$1:$Z$500,3,FALSE)),"")</f>
        <v/>
      </c>
      <c r="AL85" s="32" t="str">
        <f>IFERROR(IF(VLOOKUP($D85,'Mar 2016'!$D$1:$Z$500,3,FALSE)=F85,"-","Wrong PO"),"new")</f>
        <v>-</v>
      </c>
      <c r="AM85" s="32" t="str">
        <f>IF(AJ85="wrong PO",(VLOOKUP($D85,'Mar 2016'!$D$1:$Z$500,3,FALSE)),"")</f>
        <v/>
      </c>
      <c r="AN85" s="32" t="str">
        <f>IFERROR(IF(VLOOKUP($D85,'Feb 2016'!$D$1:$Z$500,3,FALSE)=F85,"-","Wrong PO"),"new")</f>
        <v>-</v>
      </c>
      <c r="AO85" s="32" t="str">
        <f>IF(AJ85="wrong PO",(VLOOKUP($D85,'Feb 2016'!$D$1:$Z$500,3,FALSE)),"")</f>
        <v/>
      </c>
      <c r="AP85" s="29" t="str">
        <f>IFERROR(IF(VLOOKUP($D85,'Jan 2016'!$D$1:$Z$500,3,FALSE)=F85,"-","Wrong PO"),"new")</f>
        <v>-</v>
      </c>
      <c r="AQ85" s="32" t="str">
        <f>IF(AP85="wrong PO",(VLOOKUP($D85,'Jan 2016'!$D$1:$Z$500,3,FALSE)),"")</f>
        <v/>
      </c>
      <c r="AR85" s="29" t="str">
        <f>IFERROR(IF(VLOOKUP($D85,'Dec 2015'!$D$1:$Z$500,3,FALSE)=F85,"-","Wrong PO"),"new")</f>
        <v>new</v>
      </c>
      <c r="AS85" s="32" t="str">
        <f>IF(AR85="wrong PO",(VLOOKUP($D85,'Dec 2015'!$D$1:$Z$500,3,FALSE)),"")</f>
        <v/>
      </c>
      <c r="AT85" s="29" t="str">
        <f>IFERROR(IF(VLOOKUP($D85,'Nov 2015'!$D$1:$Z$500,3,FALSE)=F85,"-","Wrong PO"),"new")</f>
        <v>new</v>
      </c>
      <c r="AU85" s="32" t="str">
        <f>IF(AT85="wrong PO",(VLOOKUP($D85,'Nov 2015'!$D$1:$Z$500,3,FALSE)),"")</f>
        <v/>
      </c>
      <c r="AV85" s="29" t="str">
        <f>IFERROR(IF(VLOOKUP($D85,'Oct 2015'!$D$1:$Z$500,3,FALSE)=F85,"-","Wrong PO"),"new")</f>
        <v>new</v>
      </c>
      <c r="AW85" s="32" t="str">
        <f>IF(AV85="wrong PO",(VLOOKUP($D85,'Oct 2015'!$D$1:$Z$500,3,FALSE)),"")</f>
        <v/>
      </c>
      <c r="AX85" s="29" t="str">
        <f>IFERROR(IF(VLOOKUP($D85,'Sep 2015'!$D$1:$Z$500,3,FALSE)=F85,"-","Wrong PO"),"new")</f>
        <v>new</v>
      </c>
      <c r="AY85" s="32" t="str">
        <f>IF(AX85="wrong PO",(VLOOKUP($D85,'Sep 2015'!$D$1:$Z$500,3,FALSE)),"")</f>
        <v/>
      </c>
    </row>
    <row r="86" spans="1:51">
      <c r="A86" s="2" t="s">
        <v>841</v>
      </c>
      <c r="B86" s="2" t="s">
        <v>510</v>
      </c>
      <c r="C86" s="2" t="s">
        <v>777</v>
      </c>
      <c r="D86" s="2" t="s">
        <v>283</v>
      </c>
      <c r="E86" s="2" t="s">
        <v>599</v>
      </c>
      <c r="F86" s="21" t="s">
        <v>284</v>
      </c>
      <c r="G86" s="11"/>
      <c r="H86" s="3">
        <v>42430</v>
      </c>
      <c r="I86" s="2" t="s">
        <v>778</v>
      </c>
      <c r="J86" s="2" t="s">
        <v>601</v>
      </c>
      <c r="K86" s="2" t="s">
        <v>30</v>
      </c>
      <c r="L86" s="2" t="s">
        <v>31</v>
      </c>
      <c r="M86" s="2" t="s">
        <v>378</v>
      </c>
      <c r="N86" s="4">
        <v>59422</v>
      </c>
      <c r="O86" s="4">
        <v>59422</v>
      </c>
      <c r="P86" s="4">
        <v>0</v>
      </c>
      <c r="Q86" s="5">
        <v>0</v>
      </c>
      <c r="R86" s="4">
        <v>70171</v>
      </c>
      <c r="S86" s="4">
        <v>70171</v>
      </c>
      <c r="T86" s="4">
        <v>0</v>
      </c>
      <c r="U86" s="5">
        <v>0</v>
      </c>
      <c r="V86" s="5">
        <v>0</v>
      </c>
      <c r="W86" s="14">
        <v>0</v>
      </c>
      <c r="X86" s="14">
        <v>0</v>
      </c>
      <c r="Y86" s="14">
        <v>0</v>
      </c>
      <c r="Z86" s="4"/>
      <c r="AA86" s="49" t="str">
        <f>IFERROR(IFERROR(VLOOKUP($D86,'Asset Group  All Assets'!$B$1:$C$500,2,FALSE),(VLOOKUP($D86,'Missing-WSU-POs'!$B$1:$D$500,3,FALSE))),"?")</f>
        <v>P0743429</v>
      </c>
      <c r="AB86" s="31" t="str">
        <f t="shared" si="3"/>
        <v>P0743429</v>
      </c>
      <c r="AC86" s="31" t="str">
        <f t="shared" si="4"/>
        <v/>
      </c>
      <c r="AD86" s="29" t="str">
        <f>IFERROR(IF(VLOOKUP($D86,'Org July 2016 '!$D$1:$Z$500,3,FALSE)=F86,"-","Wrong PO"),"new")</f>
        <v>Wrong PO</v>
      </c>
      <c r="AE86" s="32">
        <f>IF(AD86="wrong PO",(VLOOKUP($D86,'Org July 2016 '!$D$1:$Z$500,3,FALSE)),"")</f>
        <v>0</v>
      </c>
      <c r="AF86" s="29" t="str">
        <f>IFERROR(IF(VLOOKUP($D86,'Org June 2016 '!$D$1:$Z$500,3,FALSE)=F86,"-","Wrong PO"),"new")</f>
        <v>Wrong PO</v>
      </c>
      <c r="AG86" s="32">
        <f>IF(AF86="wrong PO",(VLOOKUP($D86,'Org June 2016 '!$D$1:$Z$500,3,FALSE)),"")</f>
        <v>0</v>
      </c>
      <c r="AH86" s="29" t="str">
        <f>IFERROR(IF(VLOOKUP($D86,'May 2016'!D85:Z584,3,FALSE)=F86,"-","Wrong PO"),"new")</f>
        <v>new</v>
      </c>
      <c r="AI86" s="32" t="str">
        <f>IF(AH86="wrong PO",(VLOOKUP($D86,'May 2016'!D85:Z584,3,FALSE)),"")</f>
        <v/>
      </c>
      <c r="AJ86" s="29" t="str">
        <f>IFERROR(IF(VLOOKUP($D86,'Apr 2016'!$D$1:$Z$500,3,FALSE)=F86,"-","Wrong PO"),"new")</f>
        <v>-</v>
      </c>
      <c r="AK86" s="32" t="str">
        <f>IF(AJ86="wrong PO",(VLOOKUP($D86,'Apr 2016'!$D$1:$Z$500,3,FALSE)),"")</f>
        <v/>
      </c>
      <c r="AL86" s="32" t="str">
        <f>IFERROR(IF(VLOOKUP($D86,'Mar 2016'!$D$1:$Z$500,3,FALSE)=F86,"-","Wrong PO"),"new")</f>
        <v>new</v>
      </c>
      <c r="AM86" s="32" t="str">
        <f>IF(AJ86="wrong PO",(VLOOKUP($D86,'Mar 2016'!$D$1:$Z$500,3,FALSE)),"")</f>
        <v/>
      </c>
      <c r="AN86" s="32" t="str">
        <f>IFERROR(IF(VLOOKUP($D86,'Feb 2016'!$D$1:$Z$500,3,FALSE)=F86,"-","Wrong PO"),"new")</f>
        <v>new</v>
      </c>
      <c r="AO86" s="32" t="str">
        <f>IF(AJ86="wrong PO",(VLOOKUP($D86,'Feb 2016'!$D$1:$Z$500,3,FALSE)),"")</f>
        <v/>
      </c>
      <c r="AP86" s="29" t="str">
        <f>IFERROR(IF(VLOOKUP($D86,'Jan 2016'!$D$1:$Z$500,3,FALSE)=F86,"-","Wrong PO"),"new")</f>
        <v>new</v>
      </c>
      <c r="AQ86" s="32" t="str">
        <f>IF(AP86="wrong PO",(VLOOKUP($D86,'Jan 2016'!$D$1:$Z$500,3,FALSE)),"")</f>
        <v/>
      </c>
      <c r="AR86" s="29" t="str">
        <f>IFERROR(IF(VLOOKUP($D86,'Dec 2015'!$D$1:$Z$500,3,FALSE)=F86,"-","Wrong PO"),"new")</f>
        <v>new</v>
      </c>
      <c r="AS86" s="32" t="str">
        <f>IF(AR86="wrong PO",(VLOOKUP($D86,'Dec 2015'!$D$1:$Z$500,3,FALSE)),"")</f>
        <v/>
      </c>
      <c r="AT86" s="29" t="str">
        <f>IFERROR(IF(VLOOKUP($D86,'Nov 2015'!$D$1:$Z$500,3,FALSE)=F86,"-","Wrong PO"),"new")</f>
        <v>new</v>
      </c>
      <c r="AU86" s="32" t="str">
        <f>IF(AT86="wrong PO",(VLOOKUP($D86,'Nov 2015'!$D$1:$Z$500,3,FALSE)),"")</f>
        <v/>
      </c>
      <c r="AV86" s="29" t="str">
        <f>IFERROR(IF(VLOOKUP($D86,'Oct 2015'!$D$1:$Z$500,3,FALSE)=F86,"-","Wrong PO"),"new")</f>
        <v>new</v>
      </c>
      <c r="AW86" s="32" t="str">
        <f>IF(AV86="wrong PO",(VLOOKUP($D86,'Oct 2015'!$D$1:$Z$500,3,FALSE)),"")</f>
        <v/>
      </c>
      <c r="AX86" s="29" t="str">
        <f>IFERROR(IF(VLOOKUP($D86,'Sep 2015'!$D$1:$Z$500,3,FALSE)=F86,"-","Wrong PO"),"new")</f>
        <v>new</v>
      </c>
      <c r="AY86" s="32" t="str">
        <f>IF(AX86="wrong PO",(VLOOKUP($D86,'Sep 2015'!$D$1:$Z$500,3,FALSE)),"")</f>
        <v/>
      </c>
    </row>
    <row r="87" spans="1:51">
      <c r="A87" s="2" t="s">
        <v>841</v>
      </c>
      <c r="B87" s="2" t="s">
        <v>510</v>
      </c>
      <c r="C87" s="2" t="s">
        <v>76</v>
      </c>
      <c r="D87" s="2" t="s">
        <v>285</v>
      </c>
      <c r="E87" s="2" t="s">
        <v>723</v>
      </c>
      <c r="F87" s="21"/>
      <c r="G87" s="11"/>
      <c r="H87" s="3">
        <v>42487</v>
      </c>
      <c r="I87" s="2" t="s">
        <v>39</v>
      </c>
      <c r="J87" s="2" t="s">
        <v>724</v>
      </c>
      <c r="K87" s="2" t="s">
        <v>30</v>
      </c>
      <c r="L87" s="2" t="s">
        <v>31</v>
      </c>
      <c r="M87" s="2" t="s">
        <v>41</v>
      </c>
      <c r="N87" s="4">
        <v>26382</v>
      </c>
      <c r="O87" s="4">
        <v>41276</v>
      </c>
      <c r="P87" s="4">
        <v>14894</v>
      </c>
      <c r="Q87" s="5">
        <v>251.71</v>
      </c>
      <c r="R87" s="4">
        <v>4832</v>
      </c>
      <c r="S87" s="4">
        <v>6969</v>
      </c>
      <c r="T87" s="4">
        <v>2137</v>
      </c>
      <c r="U87" s="5">
        <v>127.79</v>
      </c>
      <c r="V87" s="5">
        <v>0</v>
      </c>
      <c r="W87" s="14">
        <v>379.5</v>
      </c>
      <c r="X87" s="14">
        <v>0</v>
      </c>
      <c r="Y87" s="14">
        <v>379.5</v>
      </c>
      <c r="Z87" s="4"/>
      <c r="AA87" s="49" t="str">
        <f>IFERROR(IFERROR(VLOOKUP($D87,'Asset Group  All Assets'!$B$1:$C$500,2,FALSE),(VLOOKUP($D87,'Missing-WSU-POs'!$B$1:$D$500,3,FALSE))),"?")</f>
        <v>Needed</v>
      </c>
      <c r="AB87" s="31" t="str">
        <f t="shared" si="3"/>
        <v/>
      </c>
      <c r="AC87" s="31" t="str">
        <f t="shared" si="4"/>
        <v>Wrong PO</v>
      </c>
      <c r="AD87" s="29" t="str">
        <f>IFERROR(IF(VLOOKUP($D87,'Org July 2016 '!$D$1:$Z$500,3,FALSE)=F87,"-","Wrong PO"),"new")</f>
        <v>-</v>
      </c>
      <c r="AE87" s="32" t="str">
        <f>IF(AD87="wrong PO",(VLOOKUP($D87,'Org July 2016 '!$D$1:$Z$500,3,FALSE)),"")</f>
        <v/>
      </c>
      <c r="AF87" s="29" t="str">
        <f>IFERROR(IF(VLOOKUP($D87,'Org June 2016 '!$D$1:$Z$500,3,FALSE)=F87,"-","Wrong PO"),"new")</f>
        <v>-</v>
      </c>
      <c r="AG87" s="32" t="str">
        <f>IF(AF87="wrong PO",(VLOOKUP($D87,'Org June 2016 '!$D$1:$Z$500,3,FALSE)),"")</f>
        <v/>
      </c>
      <c r="AH87" s="29" t="str">
        <f>IFERROR(IF(VLOOKUP($D87,'May 2016'!D86:Z585,3,FALSE)=F87,"-","Wrong PO"),"new")</f>
        <v>-</v>
      </c>
      <c r="AI87" s="32" t="str">
        <f>IF(AH87="wrong PO",(VLOOKUP($D87,'May 2016'!D86:Z585,3,FALSE)),"")</f>
        <v/>
      </c>
      <c r="AJ87" s="29" t="str">
        <f>IFERROR(IF(VLOOKUP($D87,'Apr 2016'!$D$1:$Z$500,3,FALSE)=F87,"-","Wrong PO"),"new")</f>
        <v>new</v>
      </c>
      <c r="AK87" s="32" t="str">
        <f>IF(AJ87="wrong PO",(VLOOKUP($D87,'Apr 2016'!$D$1:$Z$500,3,FALSE)),"")</f>
        <v/>
      </c>
      <c r="AL87" s="32" t="str">
        <f>IFERROR(IF(VLOOKUP($D87,'Mar 2016'!$D$1:$Z$500,3,FALSE)=F87,"-","Wrong PO"),"new")</f>
        <v>new</v>
      </c>
      <c r="AM87" s="32" t="str">
        <f>IF(AJ87="wrong PO",(VLOOKUP($D87,'Mar 2016'!$D$1:$Z$500,3,FALSE)),"")</f>
        <v/>
      </c>
      <c r="AN87" s="32" t="str">
        <f>IFERROR(IF(VLOOKUP($D87,'Feb 2016'!$D$1:$Z$500,3,FALSE)=F87,"-","Wrong PO"),"new")</f>
        <v>new</v>
      </c>
      <c r="AO87" s="32" t="str">
        <f>IF(AJ87="wrong PO",(VLOOKUP($D87,'Feb 2016'!$D$1:$Z$500,3,FALSE)),"")</f>
        <v/>
      </c>
      <c r="AP87" s="29" t="str">
        <f>IFERROR(IF(VLOOKUP($D87,'Jan 2016'!$D$1:$Z$500,3,FALSE)=F87,"-","Wrong PO"),"new")</f>
        <v>new</v>
      </c>
      <c r="AQ87" s="32" t="str">
        <f>IF(AP87="wrong PO",(VLOOKUP($D87,'Jan 2016'!$D$1:$Z$500,3,FALSE)),"")</f>
        <v/>
      </c>
      <c r="AR87" s="29" t="str">
        <f>IFERROR(IF(VLOOKUP($D87,'Dec 2015'!$D$1:$Z$500,3,FALSE)=F87,"-","Wrong PO"),"new")</f>
        <v>new</v>
      </c>
      <c r="AS87" s="32" t="str">
        <f>IF(AR87="wrong PO",(VLOOKUP($D87,'Dec 2015'!$D$1:$Z$500,3,FALSE)),"")</f>
        <v/>
      </c>
      <c r="AT87" s="29" t="str">
        <f>IFERROR(IF(VLOOKUP($D87,'Nov 2015'!$D$1:$Z$500,3,FALSE)=F87,"-","Wrong PO"),"new")</f>
        <v>new</v>
      </c>
      <c r="AU87" s="32" t="str">
        <f>IF(AT87="wrong PO",(VLOOKUP($D87,'Nov 2015'!$D$1:$Z$500,3,FALSE)),"")</f>
        <v/>
      </c>
      <c r="AV87" s="29" t="str">
        <f>IFERROR(IF(VLOOKUP($D87,'Oct 2015'!$D$1:$Z$500,3,FALSE)=F87,"-","Wrong PO"),"new")</f>
        <v>new</v>
      </c>
      <c r="AW87" s="32" t="str">
        <f>IF(AV87="wrong PO",(VLOOKUP($D87,'Oct 2015'!$D$1:$Z$500,3,FALSE)),"")</f>
        <v/>
      </c>
      <c r="AX87" s="29" t="str">
        <f>IFERROR(IF(VLOOKUP($D87,'Sep 2015'!$D$1:$Z$500,3,FALSE)=F87,"-","Wrong PO"),"new")</f>
        <v>new</v>
      </c>
      <c r="AY87" s="32" t="str">
        <f>IF(AX87="wrong PO",(VLOOKUP($D87,'Sep 2015'!$D$1:$Z$500,3,FALSE)),"")</f>
        <v/>
      </c>
    </row>
    <row r="88" spans="1:51">
      <c r="A88" s="2" t="s">
        <v>841</v>
      </c>
      <c r="B88" s="2" t="s">
        <v>510</v>
      </c>
      <c r="C88" s="2" t="s">
        <v>76</v>
      </c>
      <c r="D88" s="2" t="s">
        <v>286</v>
      </c>
      <c r="E88" s="2" t="s">
        <v>725</v>
      </c>
      <c r="F88" s="21"/>
      <c r="G88" s="11"/>
      <c r="H88" s="3">
        <v>42487</v>
      </c>
      <c r="I88" s="2" t="s">
        <v>39</v>
      </c>
      <c r="J88" s="2" t="s">
        <v>726</v>
      </c>
      <c r="K88" s="2" t="s">
        <v>30</v>
      </c>
      <c r="L88" s="2" t="s">
        <v>31</v>
      </c>
      <c r="M88" s="2" t="s">
        <v>32</v>
      </c>
      <c r="N88" s="4">
        <v>1824</v>
      </c>
      <c r="O88" s="4">
        <v>3034</v>
      </c>
      <c r="P88" s="4">
        <v>1210</v>
      </c>
      <c r="Q88" s="5">
        <v>20.45</v>
      </c>
      <c r="R88" s="4">
        <v>1361</v>
      </c>
      <c r="S88" s="4">
        <v>1941</v>
      </c>
      <c r="T88" s="4">
        <v>580</v>
      </c>
      <c r="U88" s="5">
        <v>34.68</v>
      </c>
      <c r="V88" s="5">
        <v>0</v>
      </c>
      <c r="W88" s="14">
        <v>55.13</v>
      </c>
      <c r="X88" s="14">
        <v>0</v>
      </c>
      <c r="Y88" s="14">
        <v>55.13</v>
      </c>
      <c r="Z88" s="4"/>
      <c r="AA88" s="49" t="str">
        <f>IFERROR(IFERROR(VLOOKUP($D88,'Asset Group  All Assets'!$B$1:$C$500,2,FALSE),(VLOOKUP($D88,'Missing-WSU-POs'!$B$1:$D$500,3,FALSE))),"?")</f>
        <v>Needed</v>
      </c>
      <c r="AB88" s="31" t="str">
        <f t="shared" si="3"/>
        <v/>
      </c>
      <c r="AC88" s="31" t="str">
        <f t="shared" si="4"/>
        <v>Wrong PO</v>
      </c>
      <c r="AD88" s="29" t="str">
        <f>IFERROR(IF(VLOOKUP($D88,'Org July 2016 '!$D$1:$Z$500,3,FALSE)=F88,"-","Wrong PO"),"new")</f>
        <v>-</v>
      </c>
      <c r="AE88" s="32" t="str">
        <f>IF(AD88="wrong PO",(VLOOKUP($D88,'Org July 2016 '!$D$1:$Z$500,3,FALSE)),"")</f>
        <v/>
      </c>
      <c r="AF88" s="29" t="str">
        <f>IFERROR(IF(VLOOKUP($D88,'Org June 2016 '!$D$1:$Z$500,3,FALSE)=F88,"-","Wrong PO"),"new")</f>
        <v>-</v>
      </c>
      <c r="AG88" s="32" t="str">
        <f>IF(AF88="wrong PO",(VLOOKUP($D88,'Org June 2016 '!$D$1:$Z$500,3,FALSE)),"")</f>
        <v/>
      </c>
      <c r="AH88" s="29" t="str">
        <f>IFERROR(IF(VLOOKUP($D88,'May 2016'!D87:Z586,3,FALSE)=F88,"-","Wrong PO"),"new")</f>
        <v>-</v>
      </c>
      <c r="AI88" s="32" t="str">
        <f>IF(AH88="wrong PO",(VLOOKUP($D88,'May 2016'!D87:Z586,3,FALSE)),"")</f>
        <v/>
      </c>
      <c r="AJ88" s="29" t="str">
        <f>IFERROR(IF(VLOOKUP($D88,'Apr 2016'!$D$1:$Z$500,3,FALSE)=F88,"-","Wrong PO"),"new")</f>
        <v>new</v>
      </c>
      <c r="AK88" s="32" t="str">
        <f>IF(AJ88="wrong PO",(VLOOKUP($D88,'Apr 2016'!$D$1:$Z$500,3,FALSE)),"")</f>
        <v/>
      </c>
      <c r="AL88" s="32" t="str">
        <f>IFERROR(IF(VLOOKUP($D88,'Mar 2016'!$D$1:$Z$500,3,FALSE)=F88,"-","Wrong PO"),"new")</f>
        <v>new</v>
      </c>
      <c r="AM88" s="32" t="str">
        <f>IF(AJ88="wrong PO",(VLOOKUP($D88,'Mar 2016'!$D$1:$Z$500,3,FALSE)),"")</f>
        <v/>
      </c>
      <c r="AN88" s="32" t="str">
        <f>IFERROR(IF(VLOOKUP($D88,'Feb 2016'!$D$1:$Z$500,3,FALSE)=F88,"-","Wrong PO"),"new")</f>
        <v>new</v>
      </c>
      <c r="AO88" s="32" t="str">
        <f>IF(AJ88="wrong PO",(VLOOKUP($D88,'Feb 2016'!$D$1:$Z$500,3,FALSE)),"")</f>
        <v/>
      </c>
      <c r="AP88" s="29" t="str">
        <f>IFERROR(IF(VLOOKUP($D88,'Jan 2016'!$D$1:$Z$500,3,FALSE)=F88,"-","Wrong PO"),"new")</f>
        <v>new</v>
      </c>
      <c r="AQ88" s="32" t="str">
        <f>IF(AP88="wrong PO",(VLOOKUP($D88,'Jan 2016'!$D$1:$Z$500,3,FALSE)),"")</f>
        <v/>
      </c>
      <c r="AR88" s="29" t="str">
        <f>IFERROR(IF(VLOOKUP($D88,'Dec 2015'!$D$1:$Z$500,3,FALSE)=F88,"-","Wrong PO"),"new")</f>
        <v>new</v>
      </c>
      <c r="AS88" s="32" t="str">
        <f>IF(AR88="wrong PO",(VLOOKUP($D88,'Dec 2015'!$D$1:$Z$500,3,FALSE)),"")</f>
        <v/>
      </c>
      <c r="AT88" s="29" t="str">
        <f>IFERROR(IF(VLOOKUP($D88,'Nov 2015'!$D$1:$Z$500,3,FALSE)=F88,"-","Wrong PO"),"new")</f>
        <v>new</v>
      </c>
      <c r="AU88" s="32" t="str">
        <f>IF(AT88="wrong PO",(VLOOKUP($D88,'Nov 2015'!$D$1:$Z$500,3,FALSE)),"")</f>
        <v/>
      </c>
      <c r="AV88" s="29" t="str">
        <f>IFERROR(IF(VLOOKUP($D88,'Oct 2015'!$D$1:$Z$500,3,FALSE)=F88,"-","Wrong PO"),"new")</f>
        <v>new</v>
      </c>
      <c r="AW88" s="32" t="str">
        <f>IF(AV88="wrong PO",(VLOOKUP($D88,'Oct 2015'!$D$1:$Z$500,3,FALSE)),"")</f>
        <v/>
      </c>
      <c r="AX88" s="29" t="str">
        <f>IFERROR(IF(VLOOKUP($D88,'Sep 2015'!$D$1:$Z$500,3,FALSE)=F88,"-","Wrong PO"),"new")</f>
        <v>new</v>
      </c>
      <c r="AY88" s="32" t="str">
        <f>IF(AX88="wrong PO",(VLOOKUP($D88,'Sep 2015'!$D$1:$Z$500,3,FALSE)),"")</f>
        <v/>
      </c>
    </row>
    <row r="89" spans="1:51">
      <c r="A89" s="2" t="s">
        <v>841</v>
      </c>
      <c r="B89" s="2" t="s">
        <v>510</v>
      </c>
      <c r="C89" s="2" t="s">
        <v>76</v>
      </c>
      <c r="D89" s="2" t="s">
        <v>287</v>
      </c>
      <c r="E89" s="2" t="s">
        <v>474</v>
      </c>
      <c r="F89" s="21" t="s">
        <v>288</v>
      </c>
      <c r="G89" s="11"/>
      <c r="H89" s="3">
        <v>42487</v>
      </c>
      <c r="I89" s="2" t="s">
        <v>685</v>
      </c>
      <c r="J89" s="2" t="s">
        <v>544</v>
      </c>
      <c r="K89" s="2" t="s">
        <v>30</v>
      </c>
      <c r="L89" s="2" t="s">
        <v>31</v>
      </c>
      <c r="M89" s="2" t="s">
        <v>32</v>
      </c>
      <c r="N89" s="4">
        <v>2845</v>
      </c>
      <c r="O89" s="4">
        <v>4697</v>
      </c>
      <c r="P89" s="4">
        <v>1852</v>
      </c>
      <c r="Q89" s="5">
        <v>31.3</v>
      </c>
      <c r="R89" s="4">
        <v>2839</v>
      </c>
      <c r="S89" s="4">
        <v>3884</v>
      </c>
      <c r="T89" s="4">
        <v>1045</v>
      </c>
      <c r="U89" s="5">
        <v>62.49</v>
      </c>
      <c r="V89" s="5">
        <v>0</v>
      </c>
      <c r="W89" s="14">
        <v>93.79</v>
      </c>
      <c r="X89" s="14">
        <v>0</v>
      </c>
      <c r="Y89" s="14">
        <v>93.79</v>
      </c>
      <c r="Z89" s="4"/>
      <c r="AA89" s="49" t="str">
        <f>IFERROR(IFERROR(VLOOKUP($D89,'Asset Group  All Assets'!$B$1:$C$500,2,FALSE),(VLOOKUP($D89,'Missing-WSU-POs'!$B$1:$D$500,3,FALSE))),"?")</f>
        <v>P0771218</v>
      </c>
      <c r="AB89" s="31" t="str">
        <f t="shared" si="3"/>
        <v>P0771218</v>
      </c>
      <c r="AC89" s="31" t="str">
        <f t="shared" si="4"/>
        <v/>
      </c>
      <c r="AD89" s="29" t="str">
        <f>IFERROR(IF(VLOOKUP($D89,'Org July 2016 '!$D$1:$Z$500,3,FALSE)=F89,"-","Wrong PO"),"new")</f>
        <v>Wrong PO</v>
      </c>
      <c r="AE89" s="32">
        <f>IF(AD89="wrong PO",(VLOOKUP($D89,'Org July 2016 '!$D$1:$Z$500,3,FALSE)),"")</f>
        <v>0</v>
      </c>
      <c r="AF89" s="29" t="str">
        <f>IFERROR(IF(VLOOKUP($D89,'Org June 2016 '!$D$1:$Z$500,3,FALSE)=F89,"-","Wrong PO"),"new")</f>
        <v>Wrong PO</v>
      </c>
      <c r="AG89" s="32">
        <f>IF(AF89="wrong PO",(VLOOKUP($D89,'Org June 2016 '!$D$1:$Z$500,3,FALSE)),"")</f>
        <v>0</v>
      </c>
      <c r="AH89" s="29" t="str">
        <f>IFERROR(IF(VLOOKUP($D89,'May 2016'!D88:Z587,3,FALSE)=F89,"-","Wrong PO"),"new")</f>
        <v>-</v>
      </c>
      <c r="AI89" s="32" t="str">
        <f>IF(AH89="wrong PO",(VLOOKUP($D89,'May 2016'!D88:Z587,3,FALSE)),"")</f>
        <v/>
      </c>
      <c r="AJ89" s="29" t="str">
        <f>IFERROR(IF(VLOOKUP($D89,'Apr 2016'!$D$1:$Z$500,3,FALSE)=F89,"-","Wrong PO"),"new")</f>
        <v>new</v>
      </c>
      <c r="AK89" s="32" t="str">
        <f>IF(AJ89="wrong PO",(VLOOKUP($D89,'Apr 2016'!$D$1:$Z$500,3,FALSE)),"")</f>
        <v/>
      </c>
      <c r="AL89" s="32" t="str">
        <f>IFERROR(IF(VLOOKUP($D89,'Mar 2016'!$D$1:$Z$500,3,FALSE)=F89,"-","Wrong PO"),"new")</f>
        <v>new</v>
      </c>
      <c r="AM89" s="32" t="str">
        <f>IF(AJ89="wrong PO",(VLOOKUP($D89,'Mar 2016'!$D$1:$Z$500,3,FALSE)),"")</f>
        <v/>
      </c>
      <c r="AN89" s="32" t="str">
        <f>IFERROR(IF(VLOOKUP($D89,'Feb 2016'!$D$1:$Z$500,3,FALSE)=F89,"-","Wrong PO"),"new")</f>
        <v>new</v>
      </c>
      <c r="AO89" s="32" t="str">
        <f>IF(AJ89="wrong PO",(VLOOKUP($D89,'Feb 2016'!$D$1:$Z$500,3,FALSE)),"")</f>
        <v/>
      </c>
      <c r="AP89" s="29" t="str">
        <f>IFERROR(IF(VLOOKUP($D89,'Jan 2016'!$D$1:$Z$500,3,FALSE)=F89,"-","Wrong PO"),"new")</f>
        <v>new</v>
      </c>
      <c r="AQ89" s="32" t="str">
        <f>IF(AP89="wrong PO",(VLOOKUP($D89,'Jan 2016'!$D$1:$Z$500,3,FALSE)),"")</f>
        <v/>
      </c>
      <c r="AR89" s="29" t="str">
        <f>IFERROR(IF(VLOOKUP($D89,'Dec 2015'!$D$1:$Z$500,3,FALSE)=F89,"-","Wrong PO"),"new")</f>
        <v>new</v>
      </c>
      <c r="AS89" s="32" t="str">
        <f>IF(AR89="wrong PO",(VLOOKUP($D89,'Dec 2015'!$D$1:$Z$500,3,FALSE)),"")</f>
        <v/>
      </c>
      <c r="AT89" s="29" t="str">
        <f>IFERROR(IF(VLOOKUP($D89,'Nov 2015'!$D$1:$Z$500,3,FALSE)=F89,"-","Wrong PO"),"new")</f>
        <v>new</v>
      </c>
      <c r="AU89" s="32" t="str">
        <f>IF(AT89="wrong PO",(VLOOKUP($D89,'Nov 2015'!$D$1:$Z$500,3,FALSE)),"")</f>
        <v/>
      </c>
      <c r="AV89" s="29" t="str">
        <f>IFERROR(IF(VLOOKUP($D89,'Oct 2015'!$D$1:$Z$500,3,FALSE)=F89,"-","Wrong PO"),"new")</f>
        <v>new</v>
      </c>
      <c r="AW89" s="32" t="str">
        <f>IF(AV89="wrong PO",(VLOOKUP($D89,'Oct 2015'!$D$1:$Z$500,3,FALSE)),"")</f>
        <v/>
      </c>
      <c r="AX89" s="29" t="str">
        <f>IFERROR(IF(VLOOKUP($D89,'Sep 2015'!$D$1:$Z$500,3,FALSE)=F89,"-","Wrong PO"),"new")</f>
        <v>new</v>
      </c>
      <c r="AY89" s="32" t="str">
        <f>IF(AX89="wrong PO",(VLOOKUP($D89,'Sep 2015'!$D$1:$Z$500,3,FALSE)),"")</f>
        <v/>
      </c>
    </row>
    <row r="90" spans="1:51">
      <c r="A90" s="2" t="s">
        <v>841</v>
      </c>
      <c r="B90" s="2" t="s">
        <v>510</v>
      </c>
      <c r="C90" s="2" t="s">
        <v>76</v>
      </c>
      <c r="D90" s="2" t="s">
        <v>289</v>
      </c>
      <c r="E90" s="2" t="s">
        <v>67</v>
      </c>
      <c r="F90" s="21"/>
      <c r="G90" s="11"/>
      <c r="H90" s="3">
        <v>42499</v>
      </c>
      <c r="I90" s="2" t="s">
        <v>685</v>
      </c>
      <c r="J90" s="2" t="s">
        <v>68</v>
      </c>
      <c r="K90" s="2" t="s">
        <v>30</v>
      </c>
      <c r="L90" s="2" t="s">
        <v>31</v>
      </c>
      <c r="M90" s="2" t="s">
        <v>32</v>
      </c>
      <c r="N90" s="4">
        <v>1737</v>
      </c>
      <c r="O90" s="4">
        <v>2565</v>
      </c>
      <c r="P90" s="4">
        <v>828</v>
      </c>
      <c r="Q90" s="5">
        <v>13.99</v>
      </c>
      <c r="R90" s="4">
        <v>2589</v>
      </c>
      <c r="S90" s="4">
        <v>3266</v>
      </c>
      <c r="T90" s="4">
        <v>677</v>
      </c>
      <c r="U90" s="5">
        <v>40.479999999999997</v>
      </c>
      <c r="V90" s="5">
        <v>0</v>
      </c>
      <c r="W90" s="14">
        <v>54.47</v>
      </c>
      <c r="X90" s="14">
        <v>0</v>
      </c>
      <c r="Y90" s="14">
        <v>54.47</v>
      </c>
      <c r="Z90" s="4"/>
      <c r="AA90" s="49" t="str">
        <f>IFERROR(IFERROR(VLOOKUP($D90,'Asset Group  All Assets'!$B$1:$C$500,2,FALSE),(VLOOKUP($D90,'Missing-WSU-POs'!$B$1:$D$500,3,FALSE))),"?")</f>
        <v>Needed</v>
      </c>
      <c r="AB90" s="31" t="str">
        <f t="shared" si="3"/>
        <v/>
      </c>
      <c r="AC90" s="31" t="str">
        <f t="shared" si="4"/>
        <v>Wrong PO</v>
      </c>
      <c r="AD90" s="29" t="str">
        <f>IFERROR(IF(VLOOKUP($D90,'Org July 2016 '!$D$1:$Z$500,3,FALSE)=F90,"-","Wrong PO"),"new")</f>
        <v>-</v>
      </c>
      <c r="AE90" s="32" t="str">
        <f>IF(AD90="wrong PO",(VLOOKUP($D90,'Org July 2016 '!$D$1:$Z$500,3,FALSE)),"")</f>
        <v/>
      </c>
      <c r="AF90" s="29" t="str">
        <f>IFERROR(IF(VLOOKUP($D90,'Org June 2016 '!$D$1:$Z$500,3,FALSE)=F90,"-","Wrong PO"),"new")</f>
        <v>-</v>
      </c>
      <c r="AG90" s="32" t="str">
        <f>IF(AF90="wrong PO",(VLOOKUP($D90,'Org June 2016 '!$D$1:$Z$500,3,FALSE)),"")</f>
        <v/>
      </c>
      <c r="AH90" s="29" t="str">
        <f>IFERROR(IF(VLOOKUP($D90,'May 2016'!D89:Z588,3,FALSE)=F90,"-","Wrong PO"),"new")</f>
        <v>-</v>
      </c>
      <c r="AI90" s="32" t="str">
        <f>IF(AH90="wrong PO",(VLOOKUP($D90,'May 2016'!D89:Z588,3,FALSE)),"")</f>
        <v/>
      </c>
      <c r="AJ90" s="29" t="str">
        <f>IFERROR(IF(VLOOKUP($D90,'Apr 2016'!$D$1:$Z$500,3,FALSE)=F90,"-","Wrong PO"),"new")</f>
        <v>new</v>
      </c>
      <c r="AK90" s="32" t="str">
        <f>IF(AJ90="wrong PO",(VLOOKUP($D90,'Apr 2016'!$D$1:$Z$500,3,FALSE)),"")</f>
        <v/>
      </c>
      <c r="AL90" s="32" t="str">
        <f>IFERROR(IF(VLOOKUP($D90,'Mar 2016'!$D$1:$Z$500,3,FALSE)=F90,"-","Wrong PO"),"new")</f>
        <v>new</v>
      </c>
      <c r="AM90" s="32" t="str">
        <f>IF(AJ90="wrong PO",(VLOOKUP($D90,'Mar 2016'!$D$1:$Z$500,3,FALSE)),"")</f>
        <v/>
      </c>
      <c r="AN90" s="32" t="str">
        <f>IFERROR(IF(VLOOKUP($D90,'Feb 2016'!$D$1:$Z$500,3,FALSE)=F90,"-","Wrong PO"),"new")</f>
        <v>new</v>
      </c>
      <c r="AO90" s="32" t="str">
        <f>IF(AJ90="wrong PO",(VLOOKUP($D90,'Feb 2016'!$D$1:$Z$500,3,FALSE)),"")</f>
        <v/>
      </c>
      <c r="AP90" s="29" t="str">
        <f>IFERROR(IF(VLOOKUP($D90,'Jan 2016'!$D$1:$Z$500,3,FALSE)=F90,"-","Wrong PO"),"new")</f>
        <v>new</v>
      </c>
      <c r="AQ90" s="32" t="str">
        <f>IF(AP90="wrong PO",(VLOOKUP($D90,'Jan 2016'!$D$1:$Z$500,3,FALSE)),"")</f>
        <v/>
      </c>
      <c r="AR90" s="29" t="str">
        <f>IFERROR(IF(VLOOKUP($D90,'Dec 2015'!$D$1:$Z$500,3,FALSE)=F90,"-","Wrong PO"),"new")</f>
        <v>new</v>
      </c>
      <c r="AS90" s="32" t="str">
        <f>IF(AR90="wrong PO",(VLOOKUP($D90,'Dec 2015'!$D$1:$Z$500,3,FALSE)),"")</f>
        <v/>
      </c>
      <c r="AT90" s="29" t="str">
        <f>IFERROR(IF(VLOOKUP($D90,'Nov 2015'!$D$1:$Z$500,3,FALSE)=F90,"-","Wrong PO"),"new")</f>
        <v>new</v>
      </c>
      <c r="AU90" s="32" t="str">
        <f>IF(AT90="wrong PO",(VLOOKUP($D90,'Nov 2015'!$D$1:$Z$500,3,FALSE)),"")</f>
        <v/>
      </c>
      <c r="AV90" s="29" t="str">
        <f>IFERROR(IF(VLOOKUP($D90,'Oct 2015'!$D$1:$Z$500,3,FALSE)=F90,"-","Wrong PO"),"new")</f>
        <v>new</v>
      </c>
      <c r="AW90" s="32" t="str">
        <f>IF(AV90="wrong PO",(VLOOKUP($D90,'Oct 2015'!$D$1:$Z$500,3,FALSE)),"")</f>
        <v/>
      </c>
      <c r="AX90" s="29" t="str">
        <f>IFERROR(IF(VLOOKUP($D90,'Sep 2015'!$D$1:$Z$500,3,FALSE)=F90,"-","Wrong PO"),"new")</f>
        <v>new</v>
      </c>
      <c r="AY90" s="32" t="str">
        <f>IF(AX90="wrong PO",(VLOOKUP($D90,'Sep 2015'!$D$1:$Z$500,3,FALSE)),"")</f>
        <v/>
      </c>
    </row>
    <row r="91" spans="1:51">
      <c r="A91" s="2" t="s">
        <v>841</v>
      </c>
      <c r="B91" s="2" t="s">
        <v>510</v>
      </c>
      <c r="C91" s="2" t="s">
        <v>76</v>
      </c>
      <c r="D91" s="2" t="s">
        <v>290</v>
      </c>
      <c r="E91" s="2" t="s">
        <v>67</v>
      </c>
      <c r="F91" s="21"/>
      <c r="G91" s="11"/>
      <c r="H91" s="3">
        <v>42499</v>
      </c>
      <c r="I91" s="2" t="s">
        <v>685</v>
      </c>
      <c r="J91" s="2" t="s">
        <v>68</v>
      </c>
      <c r="K91" s="2" t="s">
        <v>30</v>
      </c>
      <c r="L91" s="2" t="s">
        <v>31</v>
      </c>
      <c r="M91" s="2" t="s">
        <v>32</v>
      </c>
      <c r="N91" s="4">
        <v>3660</v>
      </c>
      <c r="O91" s="4">
        <v>5239</v>
      </c>
      <c r="P91" s="4">
        <v>1579</v>
      </c>
      <c r="Q91" s="5">
        <v>26.69</v>
      </c>
      <c r="R91" s="4">
        <v>1707</v>
      </c>
      <c r="S91" s="4">
        <v>2733</v>
      </c>
      <c r="T91" s="4">
        <v>1026</v>
      </c>
      <c r="U91" s="5">
        <v>61.35</v>
      </c>
      <c r="V91" s="5">
        <v>0</v>
      </c>
      <c r="W91" s="14">
        <v>88.04</v>
      </c>
      <c r="X91" s="14">
        <v>0</v>
      </c>
      <c r="Y91" s="14">
        <v>88.04</v>
      </c>
      <c r="Z91" s="4"/>
      <c r="AA91" s="49" t="str">
        <f>IFERROR(IFERROR(VLOOKUP($D91,'Asset Group  All Assets'!$B$1:$C$500,2,FALSE),(VLOOKUP($D91,'Missing-WSU-POs'!$B$1:$D$500,3,FALSE))),"?")</f>
        <v>Needed</v>
      </c>
      <c r="AB91" s="31" t="str">
        <f t="shared" si="3"/>
        <v/>
      </c>
      <c r="AC91" s="31" t="str">
        <f t="shared" si="4"/>
        <v>Wrong PO</v>
      </c>
      <c r="AD91" s="29" t="str">
        <f>IFERROR(IF(VLOOKUP($D91,'Org July 2016 '!$D$1:$Z$500,3,FALSE)=F91,"-","Wrong PO"),"new")</f>
        <v>-</v>
      </c>
      <c r="AE91" s="32" t="str">
        <f>IF(AD91="wrong PO",(VLOOKUP($D91,'Org July 2016 '!$D$1:$Z$500,3,FALSE)),"")</f>
        <v/>
      </c>
      <c r="AF91" s="29" t="str">
        <f>IFERROR(IF(VLOOKUP($D91,'Org June 2016 '!$D$1:$Z$500,3,FALSE)=F91,"-","Wrong PO"),"new")</f>
        <v>-</v>
      </c>
      <c r="AG91" s="32" t="str">
        <f>IF(AF91="wrong PO",(VLOOKUP($D91,'Org June 2016 '!$D$1:$Z$500,3,FALSE)),"")</f>
        <v/>
      </c>
      <c r="AH91" s="29" t="str">
        <f>IFERROR(IF(VLOOKUP($D91,'May 2016'!D90:Z589,3,FALSE)=F91,"-","Wrong PO"),"new")</f>
        <v>-</v>
      </c>
      <c r="AI91" s="32" t="str">
        <f>IF(AH91="wrong PO",(VLOOKUP($D91,'May 2016'!D90:Z589,3,FALSE)),"")</f>
        <v/>
      </c>
      <c r="AJ91" s="29" t="str">
        <f>IFERROR(IF(VLOOKUP($D91,'Apr 2016'!$D$1:$Z$500,3,FALSE)=F91,"-","Wrong PO"),"new")</f>
        <v>new</v>
      </c>
      <c r="AK91" s="32" t="str">
        <f>IF(AJ91="wrong PO",(VLOOKUP($D91,'Apr 2016'!$D$1:$Z$500,3,FALSE)),"")</f>
        <v/>
      </c>
      <c r="AL91" s="32" t="str">
        <f>IFERROR(IF(VLOOKUP($D91,'Mar 2016'!$D$1:$Z$500,3,FALSE)=F91,"-","Wrong PO"),"new")</f>
        <v>new</v>
      </c>
      <c r="AM91" s="32" t="str">
        <f>IF(AJ91="wrong PO",(VLOOKUP($D91,'Mar 2016'!$D$1:$Z$500,3,FALSE)),"")</f>
        <v/>
      </c>
      <c r="AN91" s="32" t="str">
        <f>IFERROR(IF(VLOOKUP($D91,'Feb 2016'!$D$1:$Z$500,3,FALSE)=F91,"-","Wrong PO"),"new")</f>
        <v>new</v>
      </c>
      <c r="AO91" s="32" t="str">
        <f>IF(AJ91="wrong PO",(VLOOKUP($D91,'Feb 2016'!$D$1:$Z$500,3,FALSE)),"")</f>
        <v/>
      </c>
      <c r="AP91" s="29" t="str">
        <f>IFERROR(IF(VLOOKUP($D91,'Jan 2016'!$D$1:$Z$500,3,FALSE)=F91,"-","Wrong PO"),"new")</f>
        <v>new</v>
      </c>
      <c r="AQ91" s="32" t="str">
        <f>IF(AP91="wrong PO",(VLOOKUP($D91,'Jan 2016'!$D$1:$Z$500,3,FALSE)),"")</f>
        <v/>
      </c>
      <c r="AR91" s="29" t="str">
        <f>IFERROR(IF(VLOOKUP($D91,'Dec 2015'!$D$1:$Z$500,3,FALSE)=F91,"-","Wrong PO"),"new")</f>
        <v>new</v>
      </c>
      <c r="AS91" s="32" t="str">
        <f>IF(AR91="wrong PO",(VLOOKUP($D91,'Dec 2015'!$D$1:$Z$500,3,FALSE)),"")</f>
        <v/>
      </c>
      <c r="AT91" s="29" t="str">
        <f>IFERROR(IF(VLOOKUP($D91,'Nov 2015'!$D$1:$Z$500,3,FALSE)=F91,"-","Wrong PO"),"new")</f>
        <v>new</v>
      </c>
      <c r="AU91" s="32" t="str">
        <f>IF(AT91="wrong PO",(VLOOKUP($D91,'Nov 2015'!$D$1:$Z$500,3,FALSE)),"")</f>
        <v/>
      </c>
      <c r="AV91" s="29" t="str">
        <f>IFERROR(IF(VLOOKUP($D91,'Oct 2015'!$D$1:$Z$500,3,FALSE)=F91,"-","Wrong PO"),"new")</f>
        <v>new</v>
      </c>
      <c r="AW91" s="32" t="str">
        <f>IF(AV91="wrong PO",(VLOOKUP($D91,'Oct 2015'!$D$1:$Z$500,3,FALSE)),"")</f>
        <v/>
      </c>
      <c r="AX91" s="29" t="str">
        <f>IFERROR(IF(VLOOKUP($D91,'Sep 2015'!$D$1:$Z$500,3,FALSE)=F91,"-","Wrong PO"),"new")</f>
        <v>new</v>
      </c>
      <c r="AY91" s="32" t="str">
        <f>IF(AX91="wrong PO",(VLOOKUP($D91,'Sep 2015'!$D$1:$Z$500,3,FALSE)),"")</f>
        <v/>
      </c>
    </row>
    <row r="92" spans="1:51">
      <c r="A92" s="2" t="s">
        <v>841</v>
      </c>
      <c r="B92" s="2" t="s">
        <v>510</v>
      </c>
      <c r="C92" s="2" t="s">
        <v>76</v>
      </c>
      <c r="D92" s="2" t="s">
        <v>291</v>
      </c>
      <c r="E92" s="2" t="s">
        <v>617</v>
      </c>
      <c r="F92" s="21"/>
      <c r="G92" s="11"/>
      <c r="H92" s="3">
        <v>42524</v>
      </c>
      <c r="I92" s="2" t="s">
        <v>685</v>
      </c>
      <c r="J92" s="2" t="s">
        <v>619</v>
      </c>
      <c r="K92" s="2" t="s">
        <v>30</v>
      </c>
      <c r="L92" s="2" t="s">
        <v>31</v>
      </c>
      <c r="M92" s="2" t="s">
        <v>41</v>
      </c>
      <c r="N92" s="4">
        <v>484</v>
      </c>
      <c r="O92" s="4">
        <v>3755</v>
      </c>
      <c r="P92" s="4">
        <v>3271</v>
      </c>
      <c r="Q92" s="5">
        <v>55.28</v>
      </c>
      <c r="R92" s="4">
        <v>1143</v>
      </c>
      <c r="S92" s="4">
        <v>1473</v>
      </c>
      <c r="T92" s="4">
        <v>330</v>
      </c>
      <c r="U92" s="5">
        <v>19.73</v>
      </c>
      <c r="V92" s="5">
        <v>0</v>
      </c>
      <c r="W92" s="14">
        <v>75.010000000000005</v>
      </c>
      <c r="X92" s="14">
        <v>0</v>
      </c>
      <c r="Y92" s="14">
        <v>75.010000000000005</v>
      </c>
      <c r="Z92" s="4"/>
      <c r="AA92" s="49" t="str">
        <f>IFERROR(IFERROR(VLOOKUP($D92,'Asset Group  All Assets'!$B$1:$C$500,2,FALSE),(VLOOKUP($D92,'Missing-WSU-POs'!$B$1:$D$500,3,FALSE))),"?")</f>
        <v>?</v>
      </c>
      <c r="AB92" s="31" t="str">
        <f t="shared" si="3"/>
        <v/>
      </c>
      <c r="AC92" s="31" t="str">
        <f t="shared" si="4"/>
        <v>Wrong PO</v>
      </c>
      <c r="AD92" s="29" t="str">
        <f>IFERROR(IF(VLOOKUP($D92,'Org July 2016 '!$D$1:$Z$500,3,FALSE)=F92,"-","Wrong PO"),"new")</f>
        <v>-</v>
      </c>
      <c r="AE92" s="32" t="str">
        <f>IF(AD92="wrong PO",(VLOOKUP($D92,'Org July 2016 '!$D$1:$Z$500,3,FALSE)),"")</f>
        <v/>
      </c>
      <c r="AF92" s="29" t="str">
        <f>IFERROR(IF(VLOOKUP($D92,'Org June 2016 '!$D$1:$Z$500,3,FALSE)=F92,"-","Wrong PO"),"new")</f>
        <v>-</v>
      </c>
      <c r="AG92" s="32" t="str">
        <f>IF(AF92="wrong PO",(VLOOKUP($D92,'Org June 2016 '!$D$1:$Z$500,3,FALSE)),"")</f>
        <v/>
      </c>
      <c r="AH92" s="29" t="str">
        <f>IFERROR(IF(VLOOKUP($D92,'May 2016'!D91:Z590,3,FALSE)=F92,"-","Wrong PO"),"new")</f>
        <v>new</v>
      </c>
      <c r="AI92" s="32" t="str">
        <f>IF(AH92="wrong PO",(VLOOKUP($D92,'May 2016'!D91:Z590,3,FALSE)),"")</f>
        <v/>
      </c>
      <c r="AJ92" s="29" t="str">
        <f>IFERROR(IF(VLOOKUP($D92,'Apr 2016'!$D$1:$Z$500,3,FALSE)=F92,"-","Wrong PO"),"new")</f>
        <v>new</v>
      </c>
      <c r="AK92" s="32" t="str">
        <f>IF(AJ92="wrong PO",(VLOOKUP($D92,'Apr 2016'!$D$1:$Z$500,3,FALSE)),"")</f>
        <v/>
      </c>
      <c r="AL92" s="32" t="str">
        <f>IFERROR(IF(VLOOKUP($D92,'Mar 2016'!$D$1:$Z$500,3,FALSE)=F92,"-","Wrong PO"),"new")</f>
        <v>new</v>
      </c>
      <c r="AM92" s="32" t="str">
        <f>IF(AJ92="wrong PO",(VLOOKUP($D92,'Mar 2016'!$D$1:$Z$500,3,FALSE)),"")</f>
        <v/>
      </c>
      <c r="AN92" s="32" t="str">
        <f>IFERROR(IF(VLOOKUP($D92,'Feb 2016'!$D$1:$Z$500,3,FALSE)=F92,"-","Wrong PO"),"new")</f>
        <v>new</v>
      </c>
      <c r="AO92" s="32" t="str">
        <f>IF(AJ92="wrong PO",(VLOOKUP($D92,'Feb 2016'!$D$1:$Z$500,3,FALSE)),"")</f>
        <v/>
      </c>
      <c r="AP92" s="29" t="str">
        <f>IFERROR(IF(VLOOKUP($D92,'Jan 2016'!$D$1:$Z$500,3,FALSE)=F92,"-","Wrong PO"),"new")</f>
        <v>new</v>
      </c>
      <c r="AQ92" s="32" t="str">
        <f>IF(AP92="wrong PO",(VLOOKUP($D92,'Jan 2016'!$D$1:$Z$500,3,FALSE)),"")</f>
        <v/>
      </c>
      <c r="AR92" s="29" t="str">
        <f>IFERROR(IF(VLOOKUP($D92,'Dec 2015'!$D$1:$Z$500,3,FALSE)=F92,"-","Wrong PO"),"new")</f>
        <v>new</v>
      </c>
      <c r="AS92" s="32" t="str">
        <f>IF(AR92="wrong PO",(VLOOKUP($D92,'Dec 2015'!$D$1:$Z$500,3,FALSE)),"")</f>
        <v/>
      </c>
      <c r="AT92" s="29" t="str">
        <f>IFERROR(IF(VLOOKUP($D92,'Nov 2015'!$D$1:$Z$500,3,FALSE)=F92,"-","Wrong PO"),"new")</f>
        <v>new</v>
      </c>
      <c r="AU92" s="32" t="str">
        <f>IF(AT92="wrong PO",(VLOOKUP($D92,'Nov 2015'!$D$1:$Z$500,3,FALSE)),"")</f>
        <v/>
      </c>
      <c r="AV92" s="29" t="str">
        <f>IFERROR(IF(VLOOKUP($D92,'Oct 2015'!$D$1:$Z$500,3,FALSE)=F92,"-","Wrong PO"),"new")</f>
        <v>new</v>
      </c>
      <c r="AW92" s="32" t="str">
        <f>IF(AV92="wrong PO",(VLOOKUP($D92,'Oct 2015'!$D$1:$Z$500,3,FALSE)),"")</f>
        <v/>
      </c>
      <c r="AX92" s="29" t="str">
        <f>IFERROR(IF(VLOOKUP($D92,'Sep 2015'!$D$1:$Z$500,3,FALSE)=F92,"-","Wrong PO"),"new")</f>
        <v>new</v>
      </c>
      <c r="AY92" s="32" t="str">
        <f>IF(AX92="wrong PO",(VLOOKUP($D92,'Sep 2015'!$D$1:$Z$500,3,FALSE)),"")</f>
        <v/>
      </c>
    </row>
    <row r="93" spans="1:51">
      <c r="A93" s="2" t="s">
        <v>841</v>
      </c>
      <c r="B93" s="2" t="s">
        <v>510</v>
      </c>
      <c r="C93" s="2" t="s">
        <v>76</v>
      </c>
      <c r="D93" s="2" t="s">
        <v>302</v>
      </c>
      <c r="E93" s="2" t="s">
        <v>371</v>
      </c>
      <c r="F93" s="21"/>
      <c r="G93" s="11"/>
      <c r="H93" s="3">
        <v>42199</v>
      </c>
      <c r="I93" s="2" t="s">
        <v>28</v>
      </c>
      <c r="J93" s="2" t="s">
        <v>373</v>
      </c>
      <c r="K93" s="2" t="s">
        <v>30</v>
      </c>
      <c r="L93" s="2" t="s">
        <v>31</v>
      </c>
      <c r="M93" s="2" t="s">
        <v>32</v>
      </c>
      <c r="N93" s="4">
        <v>143</v>
      </c>
      <c r="O93" s="4">
        <v>145</v>
      </c>
      <c r="P93" s="4">
        <v>2</v>
      </c>
      <c r="Q93" s="5">
        <v>0.03</v>
      </c>
      <c r="R93" s="4">
        <v>33</v>
      </c>
      <c r="S93" s="4">
        <v>33</v>
      </c>
      <c r="T93" s="4">
        <v>0</v>
      </c>
      <c r="U93" s="5">
        <v>0</v>
      </c>
      <c r="V93" s="5">
        <v>0</v>
      </c>
      <c r="W93" s="14">
        <v>0.03</v>
      </c>
      <c r="X93" s="14">
        <v>0</v>
      </c>
      <c r="Y93" s="14">
        <v>0.03</v>
      </c>
      <c r="Z93" s="4"/>
      <c r="AA93" s="49" t="str">
        <f>IFERROR(IFERROR(VLOOKUP($D93,'Asset Group  All Assets'!$B$1:$C$500,2,FALSE),(VLOOKUP($D93,'Missing-WSU-POs'!$B$1:$D$500,3,FALSE))),"?")</f>
        <v>P0743508</v>
      </c>
      <c r="AB93" s="31" t="str">
        <f t="shared" si="3"/>
        <v/>
      </c>
      <c r="AC93" s="31" t="str">
        <f t="shared" si="4"/>
        <v>Wrong PO</v>
      </c>
      <c r="AD93" s="29" t="str">
        <f>IFERROR(IF(VLOOKUP($D93,'Org July 2016 '!$D$1:$Z$500,3,FALSE)=F93,"-","Wrong PO"),"new")</f>
        <v>-</v>
      </c>
      <c r="AE93" s="32" t="str">
        <f>IF(AD93="wrong PO",(VLOOKUP($D93,'Org July 2016 '!$D$1:$Z$500,3,FALSE)),"")</f>
        <v/>
      </c>
      <c r="AF93" s="29" t="str">
        <f>IFERROR(IF(VLOOKUP($D93,'Org June 2016 '!$D$1:$Z$500,3,FALSE)=F93,"-","Wrong PO"),"new")</f>
        <v>-</v>
      </c>
      <c r="AG93" s="32" t="str">
        <f>IF(AF93="wrong PO",(VLOOKUP($D93,'Org June 2016 '!$D$1:$Z$500,3,FALSE)),"")</f>
        <v/>
      </c>
      <c r="AH93" s="29" t="str">
        <f>IFERROR(IF(VLOOKUP($D93,'May 2016'!D92:Z591,3,FALSE)=F93,"-","Wrong PO"),"new")</f>
        <v>new</v>
      </c>
      <c r="AI93" s="32" t="str">
        <f>IF(AH93="wrong PO",(VLOOKUP($D93,'May 2016'!D92:Z591,3,FALSE)),"")</f>
        <v/>
      </c>
      <c r="AJ93" s="29" t="str">
        <f>IFERROR(IF(VLOOKUP($D93,'Apr 2016'!$D$1:$Z$500,3,FALSE)=F93,"-","Wrong PO"),"new")</f>
        <v>Wrong PO</v>
      </c>
      <c r="AK93" s="32" t="str">
        <f>IF(AJ93="wrong PO",(VLOOKUP($D93,'Apr 2016'!$D$1:$Z$500,3,FALSE)),"")</f>
        <v>P0743508</v>
      </c>
      <c r="AL93" s="32" t="str">
        <f>IFERROR(IF(VLOOKUP($D93,'Mar 2016'!$D$1:$Z$500,3,FALSE)=F93,"-","Wrong PO"),"new")</f>
        <v>Wrong PO</v>
      </c>
      <c r="AM93" s="32" t="str">
        <f>IF(AJ93="wrong PO",(VLOOKUP($D93,'Mar 2016'!$D$1:$Z$500,3,FALSE)),"")</f>
        <v>P0743508</v>
      </c>
      <c r="AN93" s="32" t="str">
        <f>IFERROR(IF(VLOOKUP($D93,'Feb 2016'!$D$1:$Z$500,3,FALSE)=F93,"-","Wrong PO"),"new")</f>
        <v>Wrong PO</v>
      </c>
      <c r="AO93" s="32" t="str">
        <f>IF(AJ93="wrong PO",(VLOOKUP($D93,'Feb 2016'!$D$1:$Z$500,3,FALSE)),"")</f>
        <v>P0743508</v>
      </c>
      <c r="AP93" s="29" t="str">
        <f>IFERROR(IF(VLOOKUP($D93,'Jan 2016'!$D$1:$Z$500,3,FALSE)=F93,"-","Wrong PO"),"new")</f>
        <v>Wrong PO</v>
      </c>
      <c r="AQ93" s="32" t="str">
        <f>IF(AP93="wrong PO",(VLOOKUP($D93,'Jan 2016'!$D$1:$Z$500,3,FALSE)),"")</f>
        <v>P0743508</v>
      </c>
      <c r="AR93" s="29" t="str">
        <f>IFERROR(IF(VLOOKUP($D93,'Dec 2015'!$D$1:$Z$500,3,FALSE)=F93,"-","Wrong PO"),"new")</f>
        <v>Wrong PO</v>
      </c>
      <c r="AS93" s="32" t="str">
        <f>IF(AR93="wrong PO",(VLOOKUP($D93,'Dec 2015'!$D$1:$Z$500,3,FALSE)),"")</f>
        <v>P0743508</v>
      </c>
      <c r="AT93" s="29" t="str">
        <f>IFERROR(IF(VLOOKUP($D93,'Nov 2015'!$D$1:$Z$500,3,FALSE)=F93,"-","Wrong PO"),"new")</f>
        <v>Wrong PO</v>
      </c>
      <c r="AU93" s="32" t="str">
        <f>IF(AT93="wrong PO",(VLOOKUP($D93,'Nov 2015'!$D$1:$Z$500,3,FALSE)),"")</f>
        <v>P0743508</v>
      </c>
      <c r="AV93" s="29" t="str">
        <f>IFERROR(IF(VLOOKUP($D93,'Oct 2015'!$D$1:$Z$500,3,FALSE)=F93,"-","Wrong PO"),"new")</f>
        <v>Wrong PO</v>
      </c>
      <c r="AW93" s="32" t="str">
        <f>IF(AV93="wrong PO",(VLOOKUP($D93,'Oct 2015'!$D$1:$Z$500,3,FALSE)),"")</f>
        <v>P0743508</v>
      </c>
      <c r="AX93" s="29" t="str">
        <f>IFERROR(IF(VLOOKUP($D93,'Sep 2015'!$D$1:$Z$500,3,FALSE)=F93,"-","Wrong PO"),"new")</f>
        <v>new</v>
      </c>
      <c r="AY93" s="32" t="str">
        <f>IF(AX93="wrong PO",(VLOOKUP($D93,'Sep 2015'!$D$1:$Z$500,3,FALSE)),"")</f>
        <v/>
      </c>
    </row>
    <row r="94" spans="1:51">
      <c r="A94" s="2" t="s">
        <v>841</v>
      </c>
      <c r="B94" s="2" t="s">
        <v>510</v>
      </c>
      <c r="C94" s="2" t="s">
        <v>76</v>
      </c>
      <c r="D94" s="2" t="s">
        <v>303</v>
      </c>
      <c r="E94" s="2" t="s">
        <v>371</v>
      </c>
      <c r="F94" s="21"/>
      <c r="G94" s="11"/>
      <c r="H94" s="3">
        <v>42199</v>
      </c>
      <c r="I94" s="2" t="s">
        <v>28</v>
      </c>
      <c r="J94" s="2" t="s">
        <v>373</v>
      </c>
      <c r="K94" s="2" t="s">
        <v>30</v>
      </c>
      <c r="L94" s="2" t="s">
        <v>31</v>
      </c>
      <c r="M94" s="2" t="s">
        <v>32</v>
      </c>
      <c r="N94" s="4">
        <v>71444</v>
      </c>
      <c r="O94" s="4">
        <v>79489</v>
      </c>
      <c r="P94" s="4">
        <v>8045</v>
      </c>
      <c r="Q94" s="5">
        <v>135.96</v>
      </c>
      <c r="R94" s="4">
        <v>43881</v>
      </c>
      <c r="S94" s="4">
        <v>50697</v>
      </c>
      <c r="T94" s="4">
        <v>6816</v>
      </c>
      <c r="U94" s="5">
        <v>407.6</v>
      </c>
      <c r="V94" s="5">
        <v>0</v>
      </c>
      <c r="W94" s="14">
        <v>543.55999999999995</v>
      </c>
      <c r="X94" s="14">
        <v>0</v>
      </c>
      <c r="Y94" s="14">
        <v>543.55999999999995</v>
      </c>
      <c r="Z94" s="4"/>
      <c r="AA94" s="49" t="str">
        <f>IFERROR(IFERROR(VLOOKUP($D94,'Asset Group  All Assets'!$B$1:$C$500,2,FALSE),(VLOOKUP($D94,'Missing-WSU-POs'!$B$1:$D$500,3,FALSE))),"?")</f>
        <v>P0742067</v>
      </c>
      <c r="AB94" s="31" t="str">
        <f t="shared" si="3"/>
        <v/>
      </c>
      <c r="AC94" s="31" t="str">
        <f t="shared" si="4"/>
        <v>Wrong PO</v>
      </c>
      <c r="AD94" s="29" t="str">
        <f>IFERROR(IF(VLOOKUP($D94,'Org July 2016 '!$D$1:$Z$500,3,FALSE)=F94,"-","Wrong PO"),"new")</f>
        <v>-</v>
      </c>
      <c r="AE94" s="32" t="str">
        <f>IF(AD94="wrong PO",(VLOOKUP($D94,'Org July 2016 '!$D$1:$Z$500,3,FALSE)),"")</f>
        <v/>
      </c>
      <c r="AF94" s="29" t="str">
        <f>IFERROR(IF(VLOOKUP($D94,'Org June 2016 '!$D$1:$Z$500,3,FALSE)=F94,"-","Wrong PO"),"new")</f>
        <v>-</v>
      </c>
      <c r="AG94" s="32" t="str">
        <f>IF(AF94="wrong PO",(VLOOKUP($D94,'Org June 2016 '!$D$1:$Z$500,3,FALSE)),"")</f>
        <v/>
      </c>
      <c r="AH94" s="29" t="str">
        <f>IFERROR(IF(VLOOKUP($D94,'May 2016'!D93:Z592,3,FALSE)=F94,"-","Wrong PO"),"new")</f>
        <v>new</v>
      </c>
      <c r="AI94" s="32" t="str">
        <f>IF(AH94="wrong PO",(VLOOKUP($D94,'May 2016'!D93:Z592,3,FALSE)),"")</f>
        <v/>
      </c>
      <c r="AJ94" s="29" t="str">
        <f>IFERROR(IF(VLOOKUP($D94,'Apr 2016'!$D$1:$Z$500,3,FALSE)=F94,"-","Wrong PO"),"new")</f>
        <v>Wrong PO</v>
      </c>
      <c r="AK94" s="32" t="str">
        <f>IF(AJ94="wrong PO",(VLOOKUP($D94,'Apr 2016'!$D$1:$Z$500,3,FALSE)),"")</f>
        <v>P0742067</v>
      </c>
      <c r="AL94" s="32" t="str">
        <f>IFERROR(IF(VLOOKUP($D94,'Mar 2016'!$D$1:$Z$500,3,FALSE)=F94,"-","Wrong PO"),"new")</f>
        <v>Wrong PO</v>
      </c>
      <c r="AM94" s="32" t="str">
        <f>IF(AJ94="wrong PO",(VLOOKUP($D94,'Mar 2016'!$D$1:$Z$500,3,FALSE)),"")</f>
        <v>P0742067</v>
      </c>
      <c r="AN94" s="32" t="str">
        <f>IFERROR(IF(VLOOKUP($D94,'Feb 2016'!$D$1:$Z$500,3,FALSE)=F94,"-","Wrong PO"),"new")</f>
        <v>Wrong PO</v>
      </c>
      <c r="AO94" s="32" t="str">
        <f>IF(AJ94="wrong PO",(VLOOKUP($D94,'Feb 2016'!$D$1:$Z$500,3,FALSE)),"")</f>
        <v>P0742067</v>
      </c>
      <c r="AP94" s="29" t="str">
        <f>IFERROR(IF(VLOOKUP($D94,'Jan 2016'!$D$1:$Z$500,3,FALSE)=F94,"-","Wrong PO"),"new")</f>
        <v>Wrong PO</v>
      </c>
      <c r="AQ94" s="32" t="str">
        <f>IF(AP94="wrong PO",(VLOOKUP($D94,'Jan 2016'!$D$1:$Z$500,3,FALSE)),"")</f>
        <v>P0742067</v>
      </c>
      <c r="AR94" s="29" t="str">
        <f>IFERROR(IF(VLOOKUP($D94,'Dec 2015'!$D$1:$Z$500,3,FALSE)=F94,"-","Wrong PO"),"new")</f>
        <v>Wrong PO</v>
      </c>
      <c r="AS94" s="32" t="str">
        <f>IF(AR94="wrong PO",(VLOOKUP($D94,'Dec 2015'!$D$1:$Z$500,3,FALSE)),"")</f>
        <v>P0742067</v>
      </c>
      <c r="AT94" s="29" t="str">
        <f>IFERROR(IF(VLOOKUP($D94,'Nov 2015'!$D$1:$Z$500,3,FALSE)=F94,"-","Wrong PO"),"new")</f>
        <v>Wrong PO</v>
      </c>
      <c r="AU94" s="32" t="str">
        <f>IF(AT94="wrong PO",(VLOOKUP($D94,'Nov 2015'!$D$1:$Z$500,3,FALSE)),"")</f>
        <v>P0742067</v>
      </c>
      <c r="AV94" s="29" t="str">
        <f>IFERROR(IF(VLOOKUP($D94,'Oct 2015'!$D$1:$Z$500,3,FALSE)=F94,"-","Wrong PO"),"new")</f>
        <v>Wrong PO</v>
      </c>
      <c r="AW94" s="32" t="str">
        <f>IF(AV94="wrong PO",(VLOOKUP($D94,'Oct 2015'!$D$1:$Z$500,3,FALSE)),"")</f>
        <v>P0742067</v>
      </c>
      <c r="AX94" s="29" t="str">
        <f>IFERROR(IF(VLOOKUP($D94,'Sep 2015'!$D$1:$Z$500,3,FALSE)=F94,"-","Wrong PO"),"new")</f>
        <v>new</v>
      </c>
      <c r="AY94" s="32" t="str">
        <f>IF(AX94="wrong PO",(VLOOKUP($D94,'Sep 2015'!$D$1:$Z$500,3,FALSE)),"")</f>
        <v/>
      </c>
    </row>
    <row r="95" spans="1:51">
      <c r="A95" s="2" t="s">
        <v>841</v>
      </c>
      <c r="B95" s="2" t="s">
        <v>510</v>
      </c>
      <c r="C95" s="2" t="s">
        <v>76</v>
      </c>
      <c r="D95" s="2" t="s">
        <v>304</v>
      </c>
      <c r="E95" s="2" t="s">
        <v>371</v>
      </c>
      <c r="F95" s="21"/>
      <c r="G95" s="11"/>
      <c r="H95" s="3">
        <v>42198</v>
      </c>
      <c r="I95" s="2" t="s">
        <v>28</v>
      </c>
      <c r="J95" s="2" t="s">
        <v>373</v>
      </c>
      <c r="K95" s="2" t="s">
        <v>30</v>
      </c>
      <c r="L95" s="2" t="s">
        <v>31</v>
      </c>
      <c r="M95" s="2" t="s">
        <v>32</v>
      </c>
      <c r="N95" s="4">
        <v>39956</v>
      </c>
      <c r="O95" s="4">
        <v>44990</v>
      </c>
      <c r="P95" s="4">
        <v>5034</v>
      </c>
      <c r="Q95" s="5">
        <v>85.07</v>
      </c>
      <c r="R95" s="4">
        <v>35541</v>
      </c>
      <c r="S95" s="4">
        <v>39526</v>
      </c>
      <c r="T95" s="4">
        <v>3985</v>
      </c>
      <c r="U95" s="5">
        <v>238.3</v>
      </c>
      <c r="V95" s="5">
        <v>0</v>
      </c>
      <c r="W95" s="14">
        <v>323.37</v>
      </c>
      <c r="X95" s="14">
        <v>0</v>
      </c>
      <c r="Y95" s="14">
        <v>323.37</v>
      </c>
      <c r="Z95" s="4"/>
      <c r="AA95" s="49" t="str">
        <f>IFERROR(IFERROR(VLOOKUP($D95,'Asset Group  All Assets'!$B$1:$C$500,2,FALSE),(VLOOKUP($D95,'Missing-WSU-POs'!$B$1:$D$500,3,FALSE))),"?")</f>
        <v>P0742067</v>
      </c>
      <c r="AB95" s="31" t="str">
        <f t="shared" si="3"/>
        <v/>
      </c>
      <c r="AC95" s="31" t="str">
        <f t="shared" si="4"/>
        <v>Wrong PO</v>
      </c>
      <c r="AD95" s="29" t="str">
        <f>IFERROR(IF(VLOOKUP($D95,'Org July 2016 '!$D$1:$Z$500,3,FALSE)=F95,"-","Wrong PO"),"new")</f>
        <v>-</v>
      </c>
      <c r="AE95" s="32" t="str">
        <f>IF(AD95="wrong PO",(VLOOKUP($D95,'Org July 2016 '!$D$1:$Z$500,3,FALSE)),"")</f>
        <v/>
      </c>
      <c r="AF95" s="29" t="str">
        <f>IFERROR(IF(VLOOKUP($D95,'Org June 2016 '!$D$1:$Z$500,3,FALSE)=F95,"-","Wrong PO"),"new")</f>
        <v>-</v>
      </c>
      <c r="AG95" s="32" t="str">
        <f>IF(AF95="wrong PO",(VLOOKUP($D95,'Org June 2016 '!$D$1:$Z$500,3,FALSE)),"")</f>
        <v/>
      </c>
      <c r="AH95" s="29" t="str">
        <f>IFERROR(IF(VLOOKUP($D95,'May 2016'!D94:Z593,3,FALSE)=F95,"-","Wrong PO"),"new")</f>
        <v>new</v>
      </c>
      <c r="AI95" s="32" t="str">
        <f>IF(AH95="wrong PO",(VLOOKUP($D95,'May 2016'!D94:Z593,3,FALSE)),"")</f>
        <v/>
      </c>
      <c r="AJ95" s="29" t="str">
        <f>IFERROR(IF(VLOOKUP($D95,'Apr 2016'!$D$1:$Z$500,3,FALSE)=F95,"-","Wrong PO"),"new")</f>
        <v>Wrong PO</v>
      </c>
      <c r="AK95" s="32" t="str">
        <f>IF(AJ95="wrong PO",(VLOOKUP($D95,'Apr 2016'!$D$1:$Z$500,3,FALSE)),"")</f>
        <v>P0742067</v>
      </c>
      <c r="AL95" s="32" t="str">
        <f>IFERROR(IF(VLOOKUP($D95,'Mar 2016'!$D$1:$Z$500,3,FALSE)=F95,"-","Wrong PO"),"new")</f>
        <v>Wrong PO</v>
      </c>
      <c r="AM95" s="32" t="str">
        <f>IF(AJ95="wrong PO",(VLOOKUP($D95,'Mar 2016'!$D$1:$Z$500,3,FALSE)),"")</f>
        <v>P0742067</v>
      </c>
      <c r="AN95" s="32" t="str">
        <f>IFERROR(IF(VLOOKUP($D95,'Feb 2016'!$D$1:$Z$500,3,FALSE)=F95,"-","Wrong PO"),"new")</f>
        <v>Wrong PO</v>
      </c>
      <c r="AO95" s="32" t="str">
        <f>IF(AJ95="wrong PO",(VLOOKUP($D95,'Feb 2016'!$D$1:$Z$500,3,FALSE)),"")</f>
        <v>P0742067</v>
      </c>
      <c r="AP95" s="29" t="str">
        <f>IFERROR(IF(VLOOKUP($D95,'Jan 2016'!$D$1:$Z$500,3,FALSE)=F95,"-","Wrong PO"),"new")</f>
        <v>Wrong PO</v>
      </c>
      <c r="AQ95" s="32" t="str">
        <f>IF(AP95="wrong PO",(VLOOKUP($D95,'Jan 2016'!$D$1:$Z$500,3,FALSE)),"")</f>
        <v>P0742067</v>
      </c>
      <c r="AR95" s="29" t="str">
        <f>IFERROR(IF(VLOOKUP($D95,'Dec 2015'!$D$1:$Z$500,3,FALSE)=F95,"-","Wrong PO"),"new")</f>
        <v>Wrong PO</v>
      </c>
      <c r="AS95" s="32" t="str">
        <f>IF(AR95="wrong PO",(VLOOKUP($D95,'Dec 2015'!$D$1:$Z$500,3,FALSE)),"")</f>
        <v>P0742067</v>
      </c>
      <c r="AT95" s="29" t="str">
        <f>IFERROR(IF(VLOOKUP($D95,'Nov 2015'!$D$1:$Z$500,3,FALSE)=F95,"-","Wrong PO"),"new")</f>
        <v>Wrong PO</v>
      </c>
      <c r="AU95" s="32" t="str">
        <f>IF(AT95="wrong PO",(VLOOKUP($D95,'Nov 2015'!$D$1:$Z$500,3,FALSE)),"")</f>
        <v>P0742067</v>
      </c>
      <c r="AV95" s="29" t="str">
        <f>IFERROR(IF(VLOOKUP($D95,'Oct 2015'!$D$1:$Z$500,3,FALSE)=F95,"-","Wrong PO"),"new")</f>
        <v>Wrong PO</v>
      </c>
      <c r="AW95" s="32" t="str">
        <f>IF(AV95="wrong PO",(VLOOKUP($D95,'Oct 2015'!$D$1:$Z$500,3,FALSE)),"")</f>
        <v>P0742067</v>
      </c>
      <c r="AX95" s="29" t="str">
        <f>IFERROR(IF(VLOOKUP($D95,'Sep 2015'!$D$1:$Z$500,3,FALSE)=F95,"-","Wrong PO"),"new")</f>
        <v>new</v>
      </c>
      <c r="AY95" s="32" t="str">
        <f>IF(AX95="wrong PO",(VLOOKUP($D95,'Sep 2015'!$D$1:$Z$500,3,FALSE)),"")</f>
        <v/>
      </c>
    </row>
    <row r="96" spans="1:51">
      <c r="A96" s="2" t="s">
        <v>841</v>
      </c>
      <c r="B96" s="2" t="s">
        <v>510</v>
      </c>
      <c r="C96" s="2" t="s">
        <v>76</v>
      </c>
      <c r="D96" s="2" t="s">
        <v>305</v>
      </c>
      <c r="E96" s="2" t="s">
        <v>412</v>
      </c>
      <c r="F96" s="21" t="s">
        <v>306</v>
      </c>
      <c r="G96" s="11"/>
      <c r="H96" s="3">
        <v>42192</v>
      </c>
      <c r="I96" s="2" t="s">
        <v>28</v>
      </c>
      <c r="J96" s="2" t="s">
        <v>414</v>
      </c>
      <c r="K96" s="2" t="s">
        <v>30</v>
      </c>
      <c r="L96" s="2" t="s">
        <v>31</v>
      </c>
      <c r="M96" s="2" t="s">
        <v>41</v>
      </c>
      <c r="N96" s="4">
        <v>10704</v>
      </c>
      <c r="O96" s="4">
        <v>11498</v>
      </c>
      <c r="P96" s="4">
        <v>794</v>
      </c>
      <c r="Q96" s="5">
        <v>13.42</v>
      </c>
      <c r="R96" s="4">
        <v>14314</v>
      </c>
      <c r="S96" s="4">
        <v>16624</v>
      </c>
      <c r="T96" s="4">
        <v>2310</v>
      </c>
      <c r="U96" s="5">
        <v>138.13999999999999</v>
      </c>
      <c r="V96" s="5">
        <v>0</v>
      </c>
      <c r="W96" s="14">
        <v>151.56</v>
      </c>
      <c r="X96" s="14">
        <v>0</v>
      </c>
      <c r="Y96" s="14">
        <v>151.56</v>
      </c>
      <c r="Z96" s="4"/>
      <c r="AA96" s="49" t="str">
        <f>IFERROR(IFERROR(VLOOKUP($D96,'Asset Group  All Assets'!$B$1:$C$500,2,FALSE),(VLOOKUP($D96,'Missing-WSU-POs'!$B$1:$D$500,3,FALSE))),"?")</f>
        <v>P0770472</v>
      </c>
      <c r="AB96" s="31" t="str">
        <f t="shared" si="3"/>
        <v>P0770472</v>
      </c>
      <c r="AC96" s="31" t="str">
        <f t="shared" si="4"/>
        <v/>
      </c>
      <c r="AD96" s="29" t="str">
        <f>IFERROR(IF(VLOOKUP($D96,'Org July 2016 '!$D$1:$Z$500,3,FALSE)=F96,"-","Wrong PO"),"new")</f>
        <v>Wrong PO</v>
      </c>
      <c r="AE96" s="32">
        <f>IF(AD96="wrong PO",(VLOOKUP($D96,'Org July 2016 '!$D$1:$Z$500,3,FALSE)),"")</f>
        <v>0</v>
      </c>
      <c r="AF96" s="29" t="str">
        <f>IFERROR(IF(VLOOKUP($D96,'Org June 2016 '!$D$1:$Z$500,3,FALSE)=F96,"-","Wrong PO"),"new")</f>
        <v>Wrong PO</v>
      </c>
      <c r="AG96" s="32">
        <f>IF(AF96="wrong PO",(VLOOKUP($D96,'Org June 2016 '!$D$1:$Z$500,3,FALSE)),"")</f>
        <v>0</v>
      </c>
      <c r="AH96" s="29" t="str">
        <f>IFERROR(IF(VLOOKUP($D96,'May 2016'!D95:Z594,3,FALSE)=F96,"-","Wrong PO"),"new")</f>
        <v>new</v>
      </c>
      <c r="AI96" s="32" t="str">
        <f>IF(AH96="wrong PO",(VLOOKUP($D96,'May 2016'!D95:Z594,3,FALSE)),"")</f>
        <v/>
      </c>
      <c r="AJ96" s="29" t="str">
        <f>IFERROR(IF(VLOOKUP($D96,'Apr 2016'!$D$1:$Z$500,3,FALSE)=F96,"-","Wrong PO"),"new")</f>
        <v>-</v>
      </c>
      <c r="AK96" s="32" t="str">
        <f>IF(AJ96="wrong PO",(VLOOKUP($D96,'Apr 2016'!$D$1:$Z$500,3,FALSE)),"")</f>
        <v/>
      </c>
      <c r="AL96" s="32" t="str">
        <f>IFERROR(IF(VLOOKUP($D96,'Mar 2016'!$D$1:$Z$500,3,FALSE)=F96,"-","Wrong PO"),"new")</f>
        <v>-</v>
      </c>
      <c r="AM96" s="32" t="str">
        <f>IF(AJ96="wrong PO",(VLOOKUP($D96,'Mar 2016'!$D$1:$Z$500,3,FALSE)),"")</f>
        <v/>
      </c>
      <c r="AN96" s="32" t="str">
        <f>IFERROR(IF(VLOOKUP($D96,'Feb 2016'!$D$1:$Z$500,3,FALSE)=F96,"-","Wrong PO"),"new")</f>
        <v>-</v>
      </c>
      <c r="AO96" s="32" t="str">
        <f>IF(AJ96="wrong PO",(VLOOKUP($D96,'Feb 2016'!$D$1:$Z$500,3,FALSE)),"")</f>
        <v/>
      </c>
      <c r="AP96" s="29" t="str">
        <f>IFERROR(IF(VLOOKUP($D96,'Jan 2016'!$D$1:$Z$500,3,FALSE)=F96,"-","Wrong PO"),"new")</f>
        <v>-</v>
      </c>
      <c r="AQ96" s="32" t="str">
        <f>IF(AP96="wrong PO",(VLOOKUP($D96,'Jan 2016'!$D$1:$Z$500,3,FALSE)),"")</f>
        <v/>
      </c>
      <c r="AR96" s="29" t="str">
        <f>IFERROR(IF(VLOOKUP($D96,'Dec 2015'!$D$1:$Z$500,3,FALSE)=F96,"-","Wrong PO"),"new")</f>
        <v>-</v>
      </c>
      <c r="AS96" s="32" t="str">
        <f>IF(AR96="wrong PO",(VLOOKUP($D96,'Dec 2015'!$D$1:$Z$500,3,FALSE)),"")</f>
        <v/>
      </c>
      <c r="AT96" s="29" t="str">
        <f>IFERROR(IF(VLOOKUP($D96,'Nov 2015'!$D$1:$Z$500,3,FALSE)=F96,"-","Wrong PO"),"new")</f>
        <v>-</v>
      </c>
      <c r="AU96" s="32" t="str">
        <f>IF(AT96="wrong PO",(VLOOKUP($D96,'Nov 2015'!$D$1:$Z$500,3,FALSE)),"")</f>
        <v/>
      </c>
      <c r="AV96" s="29" t="str">
        <f>IFERROR(IF(VLOOKUP($D96,'Oct 2015'!$D$1:$Z$500,3,FALSE)=F96,"-","Wrong PO"),"new")</f>
        <v>-</v>
      </c>
      <c r="AW96" s="32" t="str">
        <f>IF(AV96="wrong PO",(VLOOKUP($D96,'Oct 2015'!$D$1:$Z$500,3,FALSE)),"")</f>
        <v/>
      </c>
      <c r="AX96" s="29" t="str">
        <f>IFERROR(IF(VLOOKUP($D96,'Sep 2015'!$D$1:$Z$500,3,FALSE)=F96,"-","Wrong PO"),"new")</f>
        <v>new</v>
      </c>
      <c r="AY96" s="32" t="str">
        <f>IF(AX96="wrong PO",(VLOOKUP($D96,'Sep 2015'!$D$1:$Z$500,3,FALSE)),"")</f>
        <v/>
      </c>
    </row>
    <row r="97" spans="1:51">
      <c r="A97" s="2" t="s">
        <v>841</v>
      </c>
      <c r="B97" s="2" t="s">
        <v>510</v>
      </c>
      <c r="C97" s="2" t="s">
        <v>76</v>
      </c>
      <c r="D97" s="2" t="s">
        <v>85</v>
      </c>
      <c r="E97" s="2" t="s">
        <v>50</v>
      </c>
      <c r="F97" s="21"/>
      <c r="G97" s="11"/>
      <c r="H97" s="3">
        <v>42193</v>
      </c>
      <c r="I97" s="2" t="s">
        <v>28</v>
      </c>
      <c r="J97" s="2" t="s">
        <v>51</v>
      </c>
      <c r="K97" s="2" t="s">
        <v>30</v>
      </c>
      <c r="L97" s="2" t="s">
        <v>31</v>
      </c>
      <c r="M97" s="2" t="s">
        <v>32</v>
      </c>
      <c r="N97" s="4">
        <v>83195</v>
      </c>
      <c r="O97" s="4">
        <v>85613</v>
      </c>
      <c r="P97" s="4">
        <v>2418</v>
      </c>
      <c r="Q97" s="5">
        <v>40.86</v>
      </c>
      <c r="R97" s="4">
        <v>34588</v>
      </c>
      <c r="S97" s="4">
        <v>35685</v>
      </c>
      <c r="T97" s="4">
        <v>1097</v>
      </c>
      <c r="U97" s="5">
        <v>65.599999999999994</v>
      </c>
      <c r="V97" s="5">
        <v>0</v>
      </c>
      <c r="W97" s="14">
        <v>106.46</v>
      </c>
      <c r="X97" s="14">
        <v>0</v>
      </c>
      <c r="Y97" s="14">
        <v>106.46</v>
      </c>
      <c r="Z97" s="4"/>
      <c r="AA97" s="49" t="str">
        <f>IFERROR(IFERROR(VLOOKUP($D97,'Asset Group  All Assets'!$B$1:$C$500,2,FALSE),(VLOOKUP($D97,'Missing-WSU-POs'!$B$1:$D$500,3,FALSE))),"?")</f>
        <v>P0742695</v>
      </c>
      <c r="AB97" s="31" t="str">
        <f t="shared" ref="AB97:AB160" si="5">IF(F97="","",F97)</f>
        <v/>
      </c>
      <c r="AC97" s="31" t="str">
        <f t="shared" ref="AC97:AC160" si="6">IF(AA97=AB97,"","Wrong PO")</f>
        <v>Wrong PO</v>
      </c>
      <c r="AD97" s="29" t="str">
        <f>IFERROR(IF(VLOOKUP($D97,'Org July 2016 '!$D$1:$Z$500,3,FALSE)=F97,"-","Wrong PO"),"new")</f>
        <v>-</v>
      </c>
      <c r="AE97" s="32" t="str">
        <f>IF(AD97="wrong PO",(VLOOKUP($D97,'Org July 2016 '!$D$1:$Z$500,3,FALSE)),"")</f>
        <v/>
      </c>
      <c r="AF97" s="29" t="str">
        <f>IFERROR(IF(VLOOKUP($D97,'Org June 2016 '!$D$1:$Z$500,3,FALSE)=F97,"-","Wrong PO"),"new")</f>
        <v>-</v>
      </c>
      <c r="AG97" s="32" t="str">
        <f>IF(AF97="wrong PO",(VLOOKUP($D97,'Org June 2016 '!$D$1:$Z$500,3,FALSE)),"")</f>
        <v/>
      </c>
      <c r="AH97" s="29" t="str">
        <f>IFERROR(IF(VLOOKUP($D97,'May 2016'!D96:Z595,3,FALSE)=F97,"-","Wrong PO"),"new")</f>
        <v>new</v>
      </c>
      <c r="AI97" s="32" t="str">
        <f>IF(AH97="wrong PO",(VLOOKUP($D97,'May 2016'!D96:Z595,3,FALSE)),"")</f>
        <v/>
      </c>
      <c r="AJ97" s="29" t="str">
        <f>IFERROR(IF(VLOOKUP($D97,'Apr 2016'!$D$1:$Z$500,3,FALSE)=F97,"-","Wrong PO"),"new")</f>
        <v>Wrong PO</v>
      </c>
      <c r="AK97" s="32" t="str">
        <f>IF(AJ97="wrong PO",(VLOOKUP($D97,'Apr 2016'!$D$1:$Z$500,3,FALSE)),"")</f>
        <v>P0742695</v>
      </c>
      <c r="AL97" s="32" t="str">
        <f>IFERROR(IF(VLOOKUP($D97,'Mar 2016'!$D$1:$Z$500,3,FALSE)=F97,"-","Wrong PO"),"new")</f>
        <v>Wrong PO</v>
      </c>
      <c r="AM97" s="32" t="str">
        <f>IF(AJ97="wrong PO",(VLOOKUP($D97,'Mar 2016'!$D$1:$Z$500,3,FALSE)),"")</f>
        <v>P0742695</v>
      </c>
      <c r="AN97" s="32" t="str">
        <f>IFERROR(IF(VLOOKUP($D97,'Feb 2016'!$D$1:$Z$500,3,FALSE)=F97,"-","Wrong PO"),"new")</f>
        <v>Wrong PO</v>
      </c>
      <c r="AO97" s="32" t="str">
        <f>IF(AJ97="wrong PO",(VLOOKUP($D97,'Feb 2016'!$D$1:$Z$500,3,FALSE)),"")</f>
        <v>P0742695</v>
      </c>
      <c r="AP97" s="29" t="str">
        <f>IFERROR(IF(VLOOKUP($D97,'Jan 2016'!$D$1:$Z$500,3,FALSE)=F97,"-","Wrong PO"),"new")</f>
        <v>Wrong PO</v>
      </c>
      <c r="AQ97" s="32" t="str">
        <f>IF(AP97="wrong PO",(VLOOKUP($D97,'Jan 2016'!$D$1:$Z$500,3,FALSE)),"")</f>
        <v>P0742695</v>
      </c>
      <c r="AR97" s="29" t="str">
        <f>IFERROR(IF(VLOOKUP($D97,'Dec 2015'!$D$1:$Z$500,3,FALSE)=F97,"-","Wrong PO"),"new")</f>
        <v>Wrong PO</v>
      </c>
      <c r="AS97" s="32" t="str">
        <f>IF(AR97="wrong PO",(VLOOKUP($D97,'Dec 2015'!$D$1:$Z$500,3,FALSE)),"")</f>
        <v>P0742695</v>
      </c>
      <c r="AT97" s="29" t="str">
        <f>IFERROR(IF(VLOOKUP($D97,'Nov 2015'!$D$1:$Z$500,3,FALSE)=F97,"-","Wrong PO"),"new")</f>
        <v>Wrong PO</v>
      </c>
      <c r="AU97" s="32" t="str">
        <f>IF(AT97="wrong PO",(VLOOKUP($D97,'Nov 2015'!$D$1:$Z$500,3,FALSE)),"")</f>
        <v>P0742695</v>
      </c>
      <c r="AV97" s="29" t="str">
        <f>IFERROR(IF(VLOOKUP($D97,'Oct 2015'!$D$1:$Z$500,3,FALSE)=F97,"-","Wrong PO"),"new")</f>
        <v>Wrong PO</v>
      </c>
      <c r="AW97" s="32" t="str">
        <f>IF(AV97="wrong PO",(VLOOKUP($D97,'Oct 2015'!$D$1:$Z$500,3,FALSE)),"")</f>
        <v>P0742695</v>
      </c>
      <c r="AX97" s="29" t="str">
        <f>IFERROR(IF(VLOOKUP($D97,'Sep 2015'!$D$1:$Z$500,3,FALSE)=F97,"-","Wrong PO"),"new")</f>
        <v>Wrong PO</v>
      </c>
      <c r="AY97" s="32" t="str">
        <f>IF(AX97="wrong PO",(VLOOKUP($D97,'Sep 2015'!$D$1:$Z$500,3,FALSE)),"")</f>
        <v>P0742695</v>
      </c>
    </row>
    <row r="98" spans="1:51">
      <c r="A98" s="2" t="s">
        <v>841</v>
      </c>
      <c r="B98" s="2" t="s">
        <v>510</v>
      </c>
      <c r="C98" s="2" t="s">
        <v>76</v>
      </c>
      <c r="D98" s="2" t="s">
        <v>86</v>
      </c>
      <c r="E98" s="2" t="s">
        <v>72</v>
      </c>
      <c r="F98" s="21"/>
      <c r="G98" s="11"/>
      <c r="H98" s="3">
        <v>42194</v>
      </c>
      <c r="I98" s="2" t="s">
        <v>28</v>
      </c>
      <c r="J98" s="2" t="s">
        <v>73</v>
      </c>
      <c r="K98" s="2" t="s">
        <v>30</v>
      </c>
      <c r="L98" s="2" t="s">
        <v>31</v>
      </c>
      <c r="M98" s="2" t="s">
        <v>32</v>
      </c>
      <c r="N98" s="4">
        <v>197781</v>
      </c>
      <c r="O98" s="4">
        <v>205759</v>
      </c>
      <c r="P98" s="4">
        <v>7978</v>
      </c>
      <c r="Q98" s="5">
        <v>134.83000000000001</v>
      </c>
      <c r="R98" s="4">
        <v>67079</v>
      </c>
      <c r="S98" s="4">
        <v>70359</v>
      </c>
      <c r="T98" s="4">
        <v>3280</v>
      </c>
      <c r="U98" s="5">
        <v>196.14</v>
      </c>
      <c r="V98" s="5">
        <v>0</v>
      </c>
      <c r="W98" s="14">
        <v>330.97</v>
      </c>
      <c r="X98" s="14">
        <v>0</v>
      </c>
      <c r="Y98" s="14">
        <v>330.97</v>
      </c>
      <c r="Z98" s="4"/>
      <c r="AA98" s="49" t="str">
        <f>IFERROR(IFERROR(VLOOKUP($D98,'Asset Group  All Assets'!$B$1:$C$500,2,FALSE),(VLOOKUP($D98,'Missing-WSU-POs'!$B$1:$D$500,3,FALSE))),"?")</f>
        <v>P0742695</v>
      </c>
      <c r="AB98" s="31" t="str">
        <f t="shared" si="5"/>
        <v/>
      </c>
      <c r="AC98" s="31" t="str">
        <f t="shared" si="6"/>
        <v>Wrong PO</v>
      </c>
      <c r="AD98" s="29" t="str">
        <f>IFERROR(IF(VLOOKUP($D98,'Org July 2016 '!$D$1:$Z$500,3,FALSE)=F98,"-","Wrong PO"),"new")</f>
        <v>-</v>
      </c>
      <c r="AE98" s="32" t="str">
        <f>IF(AD98="wrong PO",(VLOOKUP($D98,'Org July 2016 '!$D$1:$Z$500,3,FALSE)),"")</f>
        <v/>
      </c>
      <c r="AF98" s="29" t="str">
        <f>IFERROR(IF(VLOOKUP($D98,'Org June 2016 '!$D$1:$Z$500,3,FALSE)=F98,"-","Wrong PO"),"new")</f>
        <v>-</v>
      </c>
      <c r="AG98" s="32" t="str">
        <f>IF(AF98="wrong PO",(VLOOKUP($D98,'Org June 2016 '!$D$1:$Z$500,3,FALSE)),"")</f>
        <v/>
      </c>
      <c r="AH98" s="29" t="str">
        <f>IFERROR(IF(VLOOKUP($D98,'May 2016'!D97:Z596,3,FALSE)=F98,"-","Wrong PO"),"new")</f>
        <v>new</v>
      </c>
      <c r="AI98" s="32" t="str">
        <f>IF(AH98="wrong PO",(VLOOKUP($D98,'May 2016'!D97:Z596,3,FALSE)),"")</f>
        <v/>
      </c>
      <c r="AJ98" s="29" t="str">
        <f>IFERROR(IF(VLOOKUP($D98,'Apr 2016'!$D$1:$Z$500,3,FALSE)=F98,"-","Wrong PO"),"new")</f>
        <v>Wrong PO</v>
      </c>
      <c r="AK98" s="32" t="str">
        <f>IF(AJ98="wrong PO",(VLOOKUP($D98,'Apr 2016'!$D$1:$Z$500,3,FALSE)),"")</f>
        <v>P0742695</v>
      </c>
      <c r="AL98" s="32" t="str">
        <f>IFERROR(IF(VLOOKUP($D98,'Mar 2016'!$D$1:$Z$500,3,FALSE)=F98,"-","Wrong PO"),"new")</f>
        <v>Wrong PO</v>
      </c>
      <c r="AM98" s="32" t="str">
        <f>IF(AJ98="wrong PO",(VLOOKUP($D98,'Mar 2016'!$D$1:$Z$500,3,FALSE)),"")</f>
        <v>P0742695</v>
      </c>
      <c r="AN98" s="32" t="str">
        <f>IFERROR(IF(VLOOKUP($D98,'Feb 2016'!$D$1:$Z$500,3,FALSE)=F98,"-","Wrong PO"),"new")</f>
        <v>Wrong PO</v>
      </c>
      <c r="AO98" s="32" t="str">
        <f>IF(AJ98="wrong PO",(VLOOKUP($D98,'Feb 2016'!$D$1:$Z$500,3,FALSE)),"")</f>
        <v>P0742695</v>
      </c>
      <c r="AP98" s="29" t="str">
        <f>IFERROR(IF(VLOOKUP($D98,'Jan 2016'!$D$1:$Z$500,3,FALSE)=F98,"-","Wrong PO"),"new")</f>
        <v>Wrong PO</v>
      </c>
      <c r="AQ98" s="32" t="str">
        <f>IF(AP98="wrong PO",(VLOOKUP($D98,'Jan 2016'!$D$1:$Z$500,3,FALSE)),"")</f>
        <v>P0742695</v>
      </c>
      <c r="AR98" s="29" t="str">
        <f>IFERROR(IF(VLOOKUP($D98,'Dec 2015'!$D$1:$Z$500,3,FALSE)=F98,"-","Wrong PO"),"new")</f>
        <v>Wrong PO</v>
      </c>
      <c r="AS98" s="32" t="str">
        <f>IF(AR98="wrong PO",(VLOOKUP($D98,'Dec 2015'!$D$1:$Z$500,3,FALSE)),"")</f>
        <v>P0742695</v>
      </c>
      <c r="AT98" s="29" t="str">
        <f>IFERROR(IF(VLOOKUP($D98,'Nov 2015'!$D$1:$Z$500,3,FALSE)=F98,"-","Wrong PO"),"new")</f>
        <v>Wrong PO</v>
      </c>
      <c r="AU98" s="32" t="str">
        <f>IF(AT98="wrong PO",(VLOOKUP($D98,'Nov 2015'!$D$1:$Z$500,3,FALSE)),"")</f>
        <v>P0742695</v>
      </c>
      <c r="AV98" s="29" t="str">
        <f>IFERROR(IF(VLOOKUP($D98,'Oct 2015'!$D$1:$Z$500,3,FALSE)=F98,"-","Wrong PO"),"new")</f>
        <v>Wrong PO</v>
      </c>
      <c r="AW98" s="32" t="str">
        <f>IF(AV98="wrong PO",(VLOOKUP($D98,'Oct 2015'!$D$1:$Z$500,3,FALSE)),"")</f>
        <v>P0742695</v>
      </c>
      <c r="AX98" s="29" t="str">
        <f>IFERROR(IF(VLOOKUP($D98,'Sep 2015'!$D$1:$Z$500,3,FALSE)=F98,"-","Wrong PO"),"new")</f>
        <v>Wrong PO</v>
      </c>
      <c r="AY98" s="32" t="str">
        <f>IF(AX98="wrong PO",(VLOOKUP($D98,'Sep 2015'!$D$1:$Z$500,3,FALSE)),"")</f>
        <v>P0742695</v>
      </c>
    </row>
    <row r="99" spans="1:51">
      <c r="A99" s="2" t="s">
        <v>841</v>
      </c>
      <c r="B99" s="2" t="s">
        <v>510</v>
      </c>
      <c r="C99" s="2" t="s">
        <v>76</v>
      </c>
      <c r="D99" s="2" t="s">
        <v>87</v>
      </c>
      <c r="E99" s="2" t="s">
        <v>34</v>
      </c>
      <c r="F99" s="21"/>
      <c r="G99" s="11"/>
      <c r="H99" s="3">
        <v>42207</v>
      </c>
      <c r="I99" s="2" t="s">
        <v>28</v>
      </c>
      <c r="J99" s="2" t="s">
        <v>35</v>
      </c>
      <c r="K99" s="2" t="s">
        <v>30</v>
      </c>
      <c r="L99" s="2" t="s">
        <v>31</v>
      </c>
      <c r="M99" s="2" t="s">
        <v>32</v>
      </c>
      <c r="N99" s="4">
        <v>207255</v>
      </c>
      <c r="O99" s="4">
        <v>213481</v>
      </c>
      <c r="P99" s="4">
        <v>6226</v>
      </c>
      <c r="Q99" s="5">
        <v>105.22</v>
      </c>
      <c r="R99" s="4">
        <v>47577</v>
      </c>
      <c r="S99" s="4">
        <v>48168</v>
      </c>
      <c r="T99" s="4">
        <v>591</v>
      </c>
      <c r="U99" s="5">
        <v>35.340000000000003</v>
      </c>
      <c r="V99" s="5">
        <v>0</v>
      </c>
      <c r="W99" s="14">
        <v>140.56</v>
      </c>
      <c r="X99" s="14">
        <v>0</v>
      </c>
      <c r="Y99" s="14">
        <v>140.56</v>
      </c>
      <c r="Z99" s="4"/>
      <c r="AA99" s="49" t="str">
        <f>IFERROR(IFERROR(VLOOKUP($D99,'Asset Group  All Assets'!$B$1:$C$500,2,FALSE),(VLOOKUP($D99,'Missing-WSU-POs'!$B$1:$D$500,3,FALSE))),"?")</f>
        <v>P0771686</v>
      </c>
      <c r="AB99" s="31" t="str">
        <f t="shared" si="5"/>
        <v/>
      </c>
      <c r="AC99" s="31" t="str">
        <f t="shared" si="6"/>
        <v>Wrong PO</v>
      </c>
      <c r="AD99" s="29" t="str">
        <f>IFERROR(IF(VLOOKUP($D99,'Org July 2016 '!$D$1:$Z$500,3,FALSE)=F99,"-","Wrong PO"),"new")</f>
        <v>-</v>
      </c>
      <c r="AE99" s="32" t="str">
        <f>IF(AD99="wrong PO",(VLOOKUP($D99,'Org July 2016 '!$D$1:$Z$500,3,FALSE)),"")</f>
        <v/>
      </c>
      <c r="AF99" s="29" t="str">
        <f>IFERROR(IF(VLOOKUP($D99,'Org June 2016 '!$D$1:$Z$500,3,FALSE)=F99,"-","Wrong PO"),"new")</f>
        <v>-</v>
      </c>
      <c r="AG99" s="32" t="str">
        <f>IF(AF99="wrong PO",(VLOOKUP($D99,'Org June 2016 '!$D$1:$Z$500,3,FALSE)),"")</f>
        <v/>
      </c>
      <c r="AH99" s="29" t="str">
        <f>IFERROR(IF(VLOOKUP($D99,'May 2016'!D98:Z597,3,FALSE)=F99,"-","Wrong PO"),"new")</f>
        <v>Wrong PO</v>
      </c>
      <c r="AI99" s="32" t="str">
        <f>IF(AH99="wrong PO",(VLOOKUP($D99,'May 2016'!D98:Z597,3,FALSE)),"")</f>
        <v>P0771686</v>
      </c>
      <c r="AJ99" s="29" t="str">
        <f>IFERROR(IF(VLOOKUP($D99,'Apr 2016'!$D$1:$Z$500,3,FALSE)=F99,"-","Wrong PO"),"new")</f>
        <v>Wrong PO</v>
      </c>
      <c r="AK99" s="32" t="str">
        <f>IF(AJ99="wrong PO",(VLOOKUP($D99,'Apr 2016'!$D$1:$Z$500,3,FALSE)),"")</f>
        <v>P0771686</v>
      </c>
      <c r="AL99" s="32" t="str">
        <f>IFERROR(IF(VLOOKUP($D99,'Mar 2016'!$D$1:$Z$500,3,FALSE)=F99,"-","Wrong PO"),"new")</f>
        <v>Wrong PO</v>
      </c>
      <c r="AM99" s="32" t="str">
        <f>IF(AJ99="wrong PO",(VLOOKUP($D99,'Mar 2016'!$D$1:$Z$500,3,FALSE)),"")</f>
        <v>P0771686</v>
      </c>
      <c r="AN99" s="32" t="str">
        <f>IFERROR(IF(VLOOKUP($D99,'Feb 2016'!$D$1:$Z$500,3,FALSE)=F99,"-","Wrong PO"),"new")</f>
        <v>Wrong PO</v>
      </c>
      <c r="AO99" s="32" t="str">
        <f>IF(AJ99="wrong PO",(VLOOKUP($D99,'Feb 2016'!$D$1:$Z$500,3,FALSE)),"")</f>
        <v>P0771686</v>
      </c>
      <c r="AP99" s="29" t="str">
        <f>IFERROR(IF(VLOOKUP($D99,'Jan 2016'!$D$1:$Z$500,3,FALSE)=F99,"-","Wrong PO"),"new")</f>
        <v>Wrong PO</v>
      </c>
      <c r="AQ99" s="32" t="str">
        <f>IF(AP99="wrong PO",(VLOOKUP($D99,'Jan 2016'!$D$1:$Z$500,3,FALSE)),"")</f>
        <v>P0771686</v>
      </c>
      <c r="AR99" s="29" t="str">
        <f>IFERROR(IF(VLOOKUP($D99,'Dec 2015'!$D$1:$Z$500,3,FALSE)=F99,"-","Wrong PO"),"new")</f>
        <v>Wrong PO</v>
      </c>
      <c r="AS99" s="32" t="str">
        <f>IF(AR99="wrong PO",(VLOOKUP($D99,'Dec 2015'!$D$1:$Z$500,3,FALSE)),"")</f>
        <v>P0771686</v>
      </c>
      <c r="AT99" s="29" t="str">
        <f>IFERROR(IF(VLOOKUP($D99,'Nov 2015'!$D$1:$Z$500,3,FALSE)=F99,"-","Wrong PO"),"new")</f>
        <v>Wrong PO</v>
      </c>
      <c r="AU99" s="32" t="str">
        <f>IF(AT99="wrong PO",(VLOOKUP($D99,'Nov 2015'!$D$1:$Z$500,3,FALSE)),"")</f>
        <v>P0771686</v>
      </c>
      <c r="AV99" s="29" t="str">
        <f>IFERROR(IF(VLOOKUP($D99,'Oct 2015'!$D$1:$Z$500,3,FALSE)=F99,"-","Wrong PO"),"new")</f>
        <v>Wrong PO</v>
      </c>
      <c r="AW99" s="32" t="str">
        <f>IF(AV99="wrong PO",(VLOOKUP($D99,'Oct 2015'!$D$1:$Z$500,3,FALSE)),"")</f>
        <v>P0771686</v>
      </c>
      <c r="AX99" s="29" t="str">
        <f>IFERROR(IF(VLOOKUP($D99,'Sep 2015'!$D$1:$Z$500,3,FALSE)=F99,"-","Wrong PO"),"new")</f>
        <v>Wrong PO</v>
      </c>
      <c r="AY99" s="32" t="str">
        <f>IF(AX99="wrong PO",(VLOOKUP($D99,'Sep 2015'!$D$1:$Z$500,3,FALSE)),"")</f>
        <v>P0771686</v>
      </c>
    </row>
    <row r="100" spans="1:51">
      <c r="A100" s="2" t="s">
        <v>841</v>
      </c>
      <c r="B100" s="2" t="s">
        <v>510</v>
      </c>
      <c r="C100" s="2" t="s">
        <v>76</v>
      </c>
      <c r="D100" s="2" t="s">
        <v>88</v>
      </c>
      <c r="E100" s="2" t="s">
        <v>34</v>
      </c>
      <c r="F100" s="21"/>
      <c r="G100" s="11"/>
      <c r="H100" s="3">
        <v>42207</v>
      </c>
      <c r="I100" s="2" t="s">
        <v>28</v>
      </c>
      <c r="J100" s="2" t="s">
        <v>35</v>
      </c>
      <c r="K100" s="2" t="s">
        <v>30</v>
      </c>
      <c r="L100" s="2" t="s">
        <v>31</v>
      </c>
      <c r="M100" s="2" t="s">
        <v>32</v>
      </c>
      <c r="N100" s="4">
        <v>36983</v>
      </c>
      <c r="O100" s="4">
        <v>39107</v>
      </c>
      <c r="P100" s="4">
        <v>2124</v>
      </c>
      <c r="Q100" s="5">
        <v>35.9</v>
      </c>
      <c r="R100" s="4">
        <v>46789</v>
      </c>
      <c r="S100" s="4">
        <v>50136</v>
      </c>
      <c r="T100" s="4">
        <v>3347</v>
      </c>
      <c r="U100" s="5">
        <v>200.15</v>
      </c>
      <c r="V100" s="5">
        <v>0</v>
      </c>
      <c r="W100" s="14">
        <v>236.05</v>
      </c>
      <c r="X100" s="14">
        <v>0</v>
      </c>
      <c r="Y100" s="14">
        <v>236.05</v>
      </c>
      <c r="Z100" s="4"/>
      <c r="AA100" s="49" t="str">
        <f>IFERROR(IFERROR(VLOOKUP($D100,'Asset Group  All Assets'!$B$1:$C$500,2,FALSE),(VLOOKUP($D100,'Missing-WSU-POs'!$B$1:$D$500,3,FALSE))),"?")</f>
        <v>P0771686</v>
      </c>
      <c r="AB100" s="31" t="str">
        <f t="shared" si="5"/>
        <v/>
      </c>
      <c r="AC100" s="31" t="str">
        <f t="shared" si="6"/>
        <v>Wrong PO</v>
      </c>
      <c r="AD100" s="29" t="str">
        <f>IFERROR(IF(VLOOKUP($D100,'Org July 2016 '!$D$1:$Z$500,3,FALSE)=F100,"-","Wrong PO"),"new")</f>
        <v>-</v>
      </c>
      <c r="AE100" s="32" t="str">
        <f>IF(AD100="wrong PO",(VLOOKUP($D100,'Org July 2016 '!$D$1:$Z$500,3,FALSE)),"")</f>
        <v/>
      </c>
      <c r="AF100" s="29" t="str">
        <f>IFERROR(IF(VLOOKUP($D100,'Org June 2016 '!$D$1:$Z$500,3,FALSE)=F100,"-","Wrong PO"),"new")</f>
        <v>-</v>
      </c>
      <c r="AG100" s="32" t="str">
        <f>IF(AF100="wrong PO",(VLOOKUP($D100,'Org June 2016 '!$D$1:$Z$500,3,FALSE)),"")</f>
        <v/>
      </c>
      <c r="AH100" s="29" t="str">
        <f>IFERROR(IF(VLOOKUP($D100,'May 2016'!D99:Z598,3,FALSE)=F100,"-","Wrong PO"),"new")</f>
        <v>Wrong PO</v>
      </c>
      <c r="AI100" s="32" t="str">
        <f>IF(AH100="wrong PO",(VLOOKUP($D100,'May 2016'!D99:Z598,3,FALSE)),"")</f>
        <v>P0771686</v>
      </c>
      <c r="AJ100" s="29" t="str">
        <f>IFERROR(IF(VLOOKUP($D100,'Apr 2016'!$D$1:$Z$500,3,FALSE)=F100,"-","Wrong PO"),"new")</f>
        <v>Wrong PO</v>
      </c>
      <c r="AK100" s="32" t="str">
        <f>IF(AJ100="wrong PO",(VLOOKUP($D100,'Apr 2016'!$D$1:$Z$500,3,FALSE)),"")</f>
        <v>P0771686</v>
      </c>
      <c r="AL100" s="32" t="str">
        <f>IFERROR(IF(VLOOKUP($D100,'Mar 2016'!$D$1:$Z$500,3,FALSE)=F100,"-","Wrong PO"),"new")</f>
        <v>Wrong PO</v>
      </c>
      <c r="AM100" s="32" t="str">
        <f>IF(AJ100="wrong PO",(VLOOKUP($D100,'Mar 2016'!$D$1:$Z$500,3,FALSE)),"")</f>
        <v>P0771686</v>
      </c>
      <c r="AN100" s="32" t="str">
        <f>IFERROR(IF(VLOOKUP($D100,'Feb 2016'!$D$1:$Z$500,3,FALSE)=F100,"-","Wrong PO"),"new")</f>
        <v>Wrong PO</v>
      </c>
      <c r="AO100" s="32" t="str">
        <f>IF(AJ100="wrong PO",(VLOOKUP($D100,'Feb 2016'!$D$1:$Z$500,3,FALSE)),"")</f>
        <v>P0771686</v>
      </c>
      <c r="AP100" s="29" t="str">
        <f>IFERROR(IF(VLOOKUP($D100,'Jan 2016'!$D$1:$Z$500,3,FALSE)=F100,"-","Wrong PO"),"new")</f>
        <v>Wrong PO</v>
      </c>
      <c r="AQ100" s="32" t="str">
        <f>IF(AP100="wrong PO",(VLOOKUP($D100,'Jan 2016'!$D$1:$Z$500,3,FALSE)),"")</f>
        <v>P0771686</v>
      </c>
      <c r="AR100" s="29" t="str">
        <f>IFERROR(IF(VLOOKUP($D100,'Dec 2015'!$D$1:$Z$500,3,FALSE)=F100,"-","Wrong PO"),"new")</f>
        <v>Wrong PO</v>
      </c>
      <c r="AS100" s="32" t="str">
        <f>IF(AR100="wrong PO",(VLOOKUP($D100,'Dec 2015'!$D$1:$Z$500,3,FALSE)),"")</f>
        <v>P0771686</v>
      </c>
      <c r="AT100" s="29" t="str">
        <f>IFERROR(IF(VLOOKUP($D100,'Nov 2015'!$D$1:$Z$500,3,FALSE)=F100,"-","Wrong PO"),"new")</f>
        <v>Wrong PO</v>
      </c>
      <c r="AU100" s="32" t="str">
        <f>IF(AT100="wrong PO",(VLOOKUP($D100,'Nov 2015'!$D$1:$Z$500,3,FALSE)),"")</f>
        <v>P0771686</v>
      </c>
      <c r="AV100" s="29" t="str">
        <f>IFERROR(IF(VLOOKUP($D100,'Oct 2015'!$D$1:$Z$500,3,FALSE)=F100,"-","Wrong PO"),"new")</f>
        <v>Wrong PO</v>
      </c>
      <c r="AW100" s="32" t="str">
        <f>IF(AV100="wrong PO",(VLOOKUP($D100,'Oct 2015'!$D$1:$Z$500,3,FALSE)),"")</f>
        <v>P0771686</v>
      </c>
      <c r="AX100" s="29" t="str">
        <f>IFERROR(IF(VLOOKUP($D100,'Sep 2015'!$D$1:$Z$500,3,FALSE)=F100,"-","Wrong PO"),"new")</f>
        <v>Wrong PO</v>
      </c>
      <c r="AY100" s="32" t="str">
        <f>IF(AX100="wrong PO",(VLOOKUP($D100,'Sep 2015'!$D$1:$Z$500,3,FALSE)),"")</f>
        <v>P0771686</v>
      </c>
    </row>
    <row r="101" spans="1:51">
      <c r="A101" s="2" t="s">
        <v>841</v>
      </c>
      <c r="B101" s="2" t="s">
        <v>510</v>
      </c>
      <c r="C101" s="2" t="s">
        <v>76</v>
      </c>
      <c r="D101" s="2" t="s">
        <v>89</v>
      </c>
      <c r="E101" s="2" t="s">
        <v>50</v>
      </c>
      <c r="F101" s="21"/>
      <c r="G101" s="11"/>
      <c r="H101" s="3">
        <v>42214</v>
      </c>
      <c r="I101" s="2" t="s">
        <v>28</v>
      </c>
      <c r="J101" s="2" t="s">
        <v>51</v>
      </c>
      <c r="K101" s="2" t="s">
        <v>30</v>
      </c>
      <c r="L101" s="2" t="s">
        <v>31</v>
      </c>
      <c r="M101" s="2" t="s">
        <v>32</v>
      </c>
      <c r="N101" s="4">
        <v>44986</v>
      </c>
      <c r="O101" s="4">
        <v>47962</v>
      </c>
      <c r="P101" s="4">
        <v>2976</v>
      </c>
      <c r="Q101" s="5">
        <v>50.29</v>
      </c>
      <c r="R101" s="4">
        <v>14646</v>
      </c>
      <c r="S101" s="4">
        <v>15344</v>
      </c>
      <c r="T101" s="4">
        <v>698</v>
      </c>
      <c r="U101" s="5">
        <v>41.74</v>
      </c>
      <c r="V101" s="5">
        <v>0</v>
      </c>
      <c r="W101" s="14">
        <v>92.03</v>
      </c>
      <c r="X101" s="14">
        <v>0</v>
      </c>
      <c r="Y101" s="14">
        <v>92.03</v>
      </c>
      <c r="Z101" s="4"/>
      <c r="AA101" s="49" t="str">
        <f>IFERROR(IFERROR(VLOOKUP($D101,'Asset Group  All Assets'!$B$1:$C$500,2,FALSE),(VLOOKUP($D101,'Missing-WSU-POs'!$B$1:$D$500,3,FALSE))),"?")</f>
        <v>P0742695</v>
      </c>
      <c r="AB101" s="31" t="str">
        <f t="shared" si="5"/>
        <v/>
      </c>
      <c r="AC101" s="31" t="str">
        <f t="shared" si="6"/>
        <v>Wrong PO</v>
      </c>
      <c r="AD101" s="29" t="str">
        <f>IFERROR(IF(VLOOKUP($D101,'Org July 2016 '!$D$1:$Z$500,3,FALSE)=F101,"-","Wrong PO"),"new")</f>
        <v>-</v>
      </c>
      <c r="AE101" s="32" t="str">
        <f>IF(AD101="wrong PO",(VLOOKUP($D101,'Org July 2016 '!$D$1:$Z$500,3,FALSE)),"")</f>
        <v/>
      </c>
      <c r="AF101" s="29" t="str">
        <f>IFERROR(IF(VLOOKUP($D101,'Org June 2016 '!$D$1:$Z$500,3,FALSE)=F101,"-","Wrong PO"),"new")</f>
        <v>-</v>
      </c>
      <c r="AG101" s="32" t="str">
        <f>IF(AF101="wrong PO",(VLOOKUP($D101,'Org June 2016 '!$D$1:$Z$500,3,FALSE)),"")</f>
        <v/>
      </c>
      <c r="AH101" s="29" t="str">
        <f>IFERROR(IF(VLOOKUP($D101,'May 2016'!D100:Z599,3,FALSE)=F101,"-","Wrong PO"),"new")</f>
        <v>new</v>
      </c>
      <c r="AI101" s="32" t="str">
        <f>IF(AH101="wrong PO",(VLOOKUP($D101,'May 2016'!D100:Z599,3,FALSE)),"")</f>
        <v/>
      </c>
      <c r="AJ101" s="29" t="str">
        <f>IFERROR(IF(VLOOKUP($D101,'Apr 2016'!$D$1:$Z$500,3,FALSE)=F101,"-","Wrong PO"),"new")</f>
        <v>Wrong PO</v>
      </c>
      <c r="AK101" s="32" t="str">
        <f>IF(AJ101="wrong PO",(VLOOKUP($D101,'Apr 2016'!$D$1:$Z$500,3,FALSE)),"")</f>
        <v>P0742695</v>
      </c>
      <c r="AL101" s="32" t="str">
        <f>IFERROR(IF(VLOOKUP($D101,'Mar 2016'!$D$1:$Z$500,3,FALSE)=F101,"-","Wrong PO"),"new")</f>
        <v>Wrong PO</v>
      </c>
      <c r="AM101" s="32" t="str">
        <f>IF(AJ101="wrong PO",(VLOOKUP($D101,'Mar 2016'!$D$1:$Z$500,3,FALSE)),"")</f>
        <v>P0742695</v>
      </c>
      <c r="AN101" s="32" t="str">
        <f>IFERROR(IF(VLOOKUP($D101,'Feb 2016'!$D$1:$Z$500,3,FALSE)=F101,"-","Wrong PO"),"new")</f>
        <v>Wrong PO</v>
      </c>
      <c r="AO101" s="32" t="str">
        <f>IF(AJ101="wrong PO",(VLOOKUP($D101,'Feb 2016'!$D$1:$Z$500,3,FALSE)),"")</f>
        <v>P0742695</v>
      </c>
      <c r="AP101" s="29" t="str">
        <f>IFERROR(IF(VLOOKUP($D101,'Jan 2016'!$D$1:$Z$500,3,FALSE)=F101,"-","Wrong PO"),"new")</f>
        <v>Wrong PO</v>
      </c>
      <c r="AQ101" s="32" t="str">
        <f>IF(AP101="wrong PO",(VLOOKUP($D101,'Jan 2016'!$D$1:$Z$500,3,FALSE)),"")</f>
        <v>P0742695</v>
      </c>
      <c r="AR101" s="29" t="str">
        <f>IFERROR(IF(VLOOKUP($D101,'Dec 2015'!$D$1:$Z$500,3,FALSE)=F101,"-","Wrong PO"),"new")</f>
        <v>Wrong PO</v>
      </c>
      <c r="AS101" s="32" t="str">
        <f>IF(AR101="wrong PO",(VLOOKUP($D101,'Dec 2015'!$D$1:$Z$500,3,FALSE)),"")</f>
        <v>P0742695</v>
      </c>
      <c r="AT101" s="29" t="str">
        <f>IFERROR(IF(VLOOKUP($D101,'Nov 2015'!$D$1:$Z$500,3,FALSE)=F101,"-","Wrong PO"),"new")</f>
        <v>Wrong PO</v>
      </c>
      <c r="AU101" s="32" t="str">
        <f>IF(AT101="wrong PO",(VLOOKUP($D101,'Nov 2015'!$D$1:$Z$500,3,FALSE)),"")</f>
        <v>P0742695</v>
      </c>
      <c r="AV101" s="29" t="str">
        <f>IFERROR(IF(VLOOKUP($D101,'Oct 2015'!$D$1:$Z$500,3,FALSE)=F101,"-","Wrong PO"),"new")</f>
        <v>Wrong PO</v>
      </c>
      <c r="AW101" s="32" t="str">
        <f>IF(AV101="wrong PO",(VLOOKUP($D101,'Oct 2015'!$D$1:$Z$500,3,FALSE)),"")</f>
        <v>P0742695</v>
      </c>
      <c r="AX101" s="29" t="str">
        <f>IFERROR(IF(VLOOKUP($D101,'Sep 2015'!$D$1:$Z$500,3,FALSE)=F101,"-","Wrong PO"),"new")</f>
        <v>Wrong PO</v>
      </c>
      <c r="AY101" s="32" t="str">
        <f>IF(AX101="wrong PO",(VLOOKUP($D101,'Sep 2015'!$D$1:$Z$500,3,FALSE)),"")</f>
        <v>P0742695</v>
      </c>
    </row>
    <row r="102" spans="1:51">
      <c r="A102" s="2" t="s">
        <v>841</v>
      </c>
      <c r="B102" s="2" t="s">
        <v>510</v>
      </c>
      <c r="C102" s="2" t="s">
        <v>48</v>
      </c>
      <c r="D102" s="2" t="s">
        <v>176</v>
      </c>
      <c r="E102" s="2" t="s">
        <v>547</v>
      </c>
      <c r="F102" s="21"/>
      <c r="G102" s="11"/>
      <c r="H102" s="3">
        <v>42389</v>
      </c>
      <c r="I102" s="2" t="s">
        <v>39</v>
      </c>
      <c r="J102" s="2" t="s">
        <v>548</v>
      </c>
      <c r="K102" s="2" t="s">
        <v>30</v>
      </c>
      <c r="L102" s="2" t="s">
        <v>31</v>
      </c>
      <c r="M102" s="2" t="s">
        <v>32</v>
      </c>
      <c r="N102" s="4">
        <v>2754</v>
      </c>
      <c r="O102" s="4">
        <v>2916</v>
      </c>
      <c r="P102" s="4">
        <v>162</v>
      </c>
      <c r="Q102" s="5">
        <v>2.74</v>
      </c>
      <c r="R102" s="4">
        <v>0</v>
      </c>
      <c r="S102" s="4">
        <v>0</v>
      </c>
      <c r="T102" s="4">
        <v>0</v>
      </c>
      <c r="U102" s="5">
        <v>0</v>
      </c>
      <c r="V102" s="5">
        <v>0</v>
      </c>
      <c r="W102" s="14">
        <v>2.74</v>
      </c>
      <c r="X102" s="14">
        <v>0</v>
      </c>
      <c r="Y102" s="14">
        <v>2.74</v>
      </c>
      <c r="Z102" s="4"/>
      <c r="AA102" s="49" t="str">
        <f>IFERROR(IFERROR(VLOOKUP($D102,'Asset Group  All Assets'!$B$1:$C$500,2,FALSE),(VLOOKUP($D102,'Missing-WSU-POs'!$B$1:$D$500,3,FALSE))),"?")</f>
        <v>P0771368</v>
      </c>
      <c r="AB102" s="31" t="str">
        <f t="shared" si="5"/>
        <v/>
      </c>
      <c r="AC102" s="31" t="str">
        <f t="shared" si="6"/>
        <v>Wrong PO</v>
      </c>
      <c r="AD102" s="29" t="str">
        <f>IFERROR(IF(VLOOKUP($D102,'Org July 2016 '!$D$1:$Z$500,3,FALSE)=F102,"-","Wrong PO"),"new")</f>
        <v>-</v>
      </c>
      <c r="AE102" s="32" t="str">
        <f>IF(AD102="wrong PO",(VLOOKUP($D102,'Org July 2016 '!$D$1:$Z$500,3,FALSE)),"")</f>
        <v/>
      </c>
      <c r="AF102" s="29" t="str">
        <f>IFERROR(IF(VLOOKUP($D102,'Org June 2016 '!$D$1:$Z$500,3,FALSE)=F102,"-","Wrong PO"),"new")</f>
        <v>-</v>
      </c>
      <c r="AG102" s="32" t="str">
        <f>IF(AF102="wrong PO",(VLOOKUP($D102,'Org June 2016 '!$D$1:$Z$500,3,FALSE)),"")</f>
        <v/>
      </c>
      <c r="AH102" s="29" t="str">
        <f>IFERROR(IF(VLOOKUP($D102,'May 2016'!D101:Z600,3,FALSE)=F102,"-","Wrong PO"),"new")</f>
        <v>Wrong PO</v>
      </c>
      <c r="AI102" s="32" t="str">
        <f>IF(AH102="wrong PO",(VLOOKUP($D102,'May 2016'!D101:Z600,3,FALSE)),"")</f>
        <v>P0771368</v>
      </c>
      <c r="AJ102" s="29" t="str">
        <f>IFERROR(IF(VLOOKUP($D102,'Apr 2016'!$D$1:$Z$500,3,FALSE)=F102,"-","Wrong PO"),"new")</f>
        <v>Wrong PO</v>
      </c>
      <c r="AK102" s="32" t="str">
        <f>IF(AJ102="wrong PO",(VLOOKUP($D102,'Apr 2016'!$D$1:$Z$500,3,FALSE)),"")</f>
        <v>P0771368</v>
      </c>
      <c r="AL102" s="32" t="str">
        <f>IFERROR(IF(VLOOKUP($D102,'Mar 2016'!$D$1:$Z$500,3,FALSE)=F102,"-","Wrong PO"),"new")</f>
        <v>Wrong PO</v>
      </c>
      <c r="AM102" s="32" t="str">
        <f>IF(AJ102="wrong PO",(VLOOKUP($D102,'Mar 2016'!$D$1:$Z$500,3,FALSE)),"")</f>
        <v>P0771368</v>
      </c>
      <c r="AN102" s="32" t="str">
        <f>IFERROR(IF(VLOOKUP($D102,'Feb 2016'!$D$1:$Z$500,3,FALSE)=F102,"-","Wrong PO"),"new")</f>
        <v>Wrong PO</v>
      </c>
      <c r="AO102" s="32" t="str">
        <f>IF(AJ102="wrong PO",(VLOOKUP($D102,'Feb 2016'!$D$1:$Z$500,3,FALSE)),"")</f>
        <v>P0771368</v>
      </c>
      <c r="AP102" s="29" t="str">
        <f>IFERROR(IF(VLOOKUP($D102,'Jan 2016'!$D$1:$Z$500,3,FALSE)=F102,"-","Wrong PO"),"new")</f>
        <v>Wrong PO</v>
      </c>
      <c r="AQ102" s="32" t="str">
        <f>IF(AP102="wrong PO",(VLOOKUP($D102,'Jan 2016'!$D$1:$Z$500,3,FALSE)),"")</f>
        <v>P0771368</v>
      </c>
      <c r="AR102" s="29" t="str">
        <f>IFERROR(IF(VLOOKUP($D102,'Dec 2015'!$D$1:$Z$500,3,FALSE)=F102,"-","Wrong PO"),"new")</f>
        <v>new</v>
      </c>
      <c r="AS102" s="32" t="str">
        <f>IF(AR102="wrong PO",(VLOOKUP($D102,'Dec 2015'!$D$1:$Z$500,3,FALSE)),"")</f>
        <v/>
      </c>
      <c r="AT102" s="29" t="str">
        <f>IFERROR(IF(VLOOKUP($D102,'Nov 2015'!$D$1:$Z$500,3,FALSE)=F102,"-","Wrong PO"),"new")</f>
        <v>new</v>
      </c>
      <c r="AU102" s="32" t="str">
        <f>IF(AT102="wrong PO",(VLOOKUP($D102,'Nov 2015'!$D$1:$Z$500,3,FALSE)),"")</f>
        <v/>
      </c>
      <c r="AV102" s="29" t="str">
        <f>IFERROR(IF(VLOOKUP($D102,'Oct 2015'!$D$1:$Z$500,3,FALSE)=F102,"-","Wrong PO"),"new")</f>
        <v>new</v>
      </c>
      <c r="AW102" s="32" t="str">
        <f>IF(AV102="wrong PO",(VLOOKUP($D102,'Oct 2015'!$D$1:$Z$500,3,FALSE)),"")</f>
        <v/>
      </c>
      <c r="AX102" s="29" t="str">
        <f>IFERROR(IF(VLOOKUP($D102,'Sep 2015'!$D$1:$Z$500,3,FALSE)=F102,"-","Wrong PO"),"new")</f>
        <v>new</v>
      </c>
      <c r="AY102" s="32" t="str">
        <f>IF(AX102="wrong PO",(VLOOKUP($D102,'Sep 2015'!$D$1:$Z$500,3,FALSE)),"")</f>
        <v/>
      </c>
    </row>
    <row r="103" spans="1:51">
      <c r="A103" s="2" t="s">
        <v>841</v>
      </c>
      <c r="B103" s="2" t="s">
        <v>510</v>
      </c>
      <c r="C103" s="2" t="s">
        <v>48</v>
      </c>
      <c r="D103" s="2" t="s">
        <v>177</v>
      </c>
      <c r="E103" s="2" t="s">
        <v>555</v>
      </c>
      <c r="F103" s="21"/>
      <c r="G103" s="11"/>
      <c r="H103" s="3">
        <v>42390</v>
      </c>
      <c r="I103" s="2" t="s">
        <v>39</v>
      </c>
      <c r="J103" s="2" t="s">
        <v>556</v>
      </c>
      <c r="K103" s="2" t="s">
        <v>30</v>
      </c>
      <c r="L103" s="2" t="s">
        <v>31</v>
      </c>
      <c r="M103" s="2" t="s">
        <v>32</v>
      </c>
      <c r="N103" s="4">
        <v>4841</v>
      </c>
      <c r="O103" s="4">
        <v>5095</v>
      </c>
      <c r="P103" s="4">
        <v>254</v>
      </c>
      <c r="Q103" s="5">
        <v>4.29</v>
      </c>
      <c r="R103" s="4">
        <v>0</v>
      </c>
      <c r="S103" s="4">
        <v>0</v>
      </c>
      <c r="T103" s="4">
        <v>0</v>
      </c>
      <c r="U103" s="5">
        <v>0</v>
      </c>
      <c r="V103" s="5">
        <v>0</v>
      </c>
      <c r="W103" s="14">
        <v>4.29</v>
      </c>
      <c r="X103" s="14">
        <v>0</v>
      </c>
      <c r="Y103" s="14">
        <v>4.29</v>
      </c>
      <c r="Z103" s="4"/>
      <c r="AA103" s="49" t="str">
        <f>IFERROR(IFERROR(VLOOKUP($D103,'Asset Group  All Assets'!$B$1:$C$500,2,FALSE),(VLOOKUP($D103,'Missing-WSU-POs'!$B$1:$D$500,3,FALSE))),"?")</f>
        <v>P0771802</v>
      </c>
      <c r="AB103" s="31" t="str">
        <f t="shared" si="5"/>
        <v/>
      </c>
      <c r="AC103" s="31" t="str">
        <f t="shared" si="6"/>
        <v>Wrong PO</v>
      </c>
      <c r="AD103" s="29" t="str">
        <f>IFERROR(IF(VLOOKUP($D103,'Org July 2016 '!$D$1:$Z$500,3,FALSE)=F103,"-","Wrong PO"),"new")</f>
        <v>-</v>
      </c>
      <c r="AE103" s="32" t="str">
        <f>IF(AD103="wrong PO",(VLOOKUP($D103,'Org July 2016 '!$D$1:$Z$500,3,FALSE)),"")</f>
        <v/>
      </c>
      <c r="AF103" s="29" t="str">
        <f>IFERROR(IF(VLOOKUP($D103,'Org June 2016 '!$D$1:$Z$500,3,FALSE)=F103,"-","Wrong PO"),"new")</f>
        <v>-</v>
      </c>
      <c r="AG103" s="32" t="str">
        <f>IF(AF103="wrong PO",(VLOOKUP($D103,'Org June 2016 '!$D$1:$Z$500,3,FALSE)),"")</f>
        <v/>
      </c>
      <c r="AH103" s="29" t="str">
        <f>IFERROR(IF(VLOOKUP($D103,'May 2016'!D102:Z601,3,FALSE)=F103,"-","Wrong PO"),"new")</f>
        <v>Wrong PO</v>
      </c>
      <c r="AI103" s="32" t="str">
        <f>IF(AH103="wrong PO",(VLOOKUP($D103,'May 2016'!D102:Z601,3,FALSE)),"")</f>
        <v>P0771802</v>
      </c>
      <c r="AJ103" s="29" t="str">
        <f>IFERROR(IF(VLOOKUP($D103,'Apr 2016'!$D$1:$Z$500,3,FALSE)=F103,"-","Wrong PO"),"new")</f>
        <v>Wrong PO</v>
      </c>
      <c r="AK103" s="32" t="str">
        <f>IF(AJ103="wrong PO",(VLOOKUP($D103,'Apr 2016'!$D$1:$Z$500,3,FALSE)),"")</f>
        <v>P0771802</v>
      </c>
      <c r="AL103" s="32" t="str">
        <f>IFERROR(IF(VLOOKUP($D103,'Mar 2016'!$D$1:$Z$500,3,FALSE)=F103,"-","Wrong PO"),"new")</f>
        <v>Wrong PO</v>
      </c>
      <c r="AM103" s="32" t="str">
        <f>IF(AJ103="wrong PO",(VLOOKUP($D103,'Mar 2016'!$D$1:$Z$500,3,FALSE)),"")</f>
        <v>P0771802</v>
      </c>
      <c r="AN103" s="32" t="str">
        <f>IFERROR(IF(VLOOKUP($D103,'Feb 2016'!$D$1:$Z$500,3,FALSE)=F103,"-","Wrong PO"),"new")</f>
        <v>Wrong PO</v>
      </c>
      <c r="AO103" s="32" t="str">
        <f>IF(AJ103="wrong PO",(VLOOKUP($D103,'Feb 2016'!$D$1:$Z$500,3,FALSE)),"")</f>
        <v>P0771802</v>
      </c>
      <c r="AP103" s="29" t="str">
        <f>IFERROR(IF(VLOOKUP($D103,'Jan 2016'!$D$1:$Z$500,3,FALSE)=F103,"-","Wrong PO"),"new")</f>
        <v>Wrong PO</v>
      </c>
      <c r="AQ103" s="32" t="str">
        <f>IF(AP103="wrong PO",(VLOOKUP($D103,'Jan 2016'!$D$1:$Z$500,3,FALSE)),"")</f>
        <v>P0771802</v>
      </c>
      <c r="AR103" s="29" t="str">
        <f>IFERROR(IF(VLOOKUP($D103,'Dec 2015'!$D$1:$Z$500,3,FALSE)=F103,"-","Wrong PO"),"new")</f>
        <v>new</v>
      </c>
      <c r="AS103" s="32" t="str">
        <f>IF(AR103="wrong PO",(VLOOKUP($D103,'Dec 2015'!$D$1:$Z$500,3,FALSE)),"")</f>
        <v/>
      </c>
      <c r="AT103" s="29" t="str">
        <f>IFERROR(IF(VLOOKUP($D103,'Nov 2015'!$D$1:$Z$500,3,FALSE)=F103,"-","Wrong PO"),"new")</f>
        <v>new</v>
      </c>
      <c r="AU103" s="32" t="str">
        <f>IF(AT103="wrong PO",(VLOOKUP($D103,'Nov 2015'!$D$1:$Z$500,3,FALSE)),"")</f>
        <v/>
      </c>
      <c r="AV103" s="29" t="str">
        <f>IFERROR(IF(VLOOKUP($D103,'Oct 2015'!$D$1:$Z$500,3,FALSE)=F103,"-","Wrong PO"),"new")</f>
        <v>new</v>
      </c>
      <c r="AW103" s="32" t="str">
        <f>IF(AV103="wrong PO",(VLOOKUP($D103,'Oct 2015'!$D$1:$Z$500,3,FALSE)),"")</f>
        <v/>
      </c>
      <c r="AX103" s="29" t="str">
        <f>IFERROR(IF(VLOOKUP($D103,'Sep 2015'!$D$1:$Z$500,3,FALSE)=F103,"-","Wrong PO"),"new")</f>
        <v>new</v>
      </c>
      <c r="AY103" s="32" t="str">
        <f>IF(AX103="wrong PO",(VLOOKUP($D103,'Sep 2015'!$D$1:$Z$500,3,FALSE)),"")</f>
        <v/>
      </c>
    </row>
    <row r="104" spans="1:51">
      <c r="A104" s="2" t="s">
        <v>841</v>
      </c>
      <c r="B104" s="2" t="s">
        <v>510</v>
      </c>
      <c r="C104" s="2" t="s">
        <v>48</v>
      </c>
      <c r="D104" s="2" t="s">
        <v>178</v>
      </c>
      <c r="E104" s="2" t="s">
        <v>547</v>
      </c>
      <c r="F104" s="21"/>
      <c r="G104" s="11"/>
      <c r="H104" s="3">
        <v>42388</v>
      </c>
      <c r="I104" s="2" t="s">
        <v>39</v>
      </c>
      <c r="J104" s="2" t="s">
        <v>548</v>
      </c>
      <c r="K104" s="2" t="s">
        <v>30</v>
      </c>
      <c r="L104" s="2" t="s">
        <v>31</v>
      </c>
      <c r="M104" s="2" t="s">
        <v>32</v>
      </c>
      <c r="N104" s="4">
        <v>18728</v>
      </c>
      <c r="O104" s="4">
        <v>21776</v>
      </c>
      <c r="P104" s="4">
        <v>3048</v>
      </c>
      <c r="Q104" s="5">
        <v>51.51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51.51</v>
      </c>
      <c r="X104" s="14">
        <v>0</v>
      </c>
      <c r="Y104" s="14">
        <v>51.51</v>
      </c>
      <c r="Z104" s="4"/>
      <c r="AA104" s="49" t="str">
        <f>IFERROR(IFERROR(VLOOKUP($D104,'Asset Group  All Assets'!$B$1:$C$500,2,FALSE),(VLOOKUP($D104,'Missing-WSU-POs'!$B$1:$D$500,3,FALSE))),"?")</f>
        <v>P0771368</v>
      </c>
      <c r="AB104" s="31" t="str">
        <f t="shared" si="5"/>
        <v/>
      </c>
      <c r="AC104" s="31" t="str">
        <f t="shared" si="6"/>
        <v>Wrong PO</v>
      </c>
      <c r="AD104" s="29" t="str">
        <f>IFERROR(IF(VLOOKUP($D104,'Org July 2016 '!$D$1:$Z$500,3,FALSE)=F104,"-","Wrong PO"),"new")</f>
        <v>-</v>
      </c>
      <c r="AE104" s="32" t="str">
        <f>IF(AD104="wrong PO",(VLOOKUP($D104,'Org July 2016 '!$D$1:$Z$500,3,FALSE)),"")</f>
        <v/>
      </c>
      <c r="AF104" s="29" t="str">
        <f>IFERROR(IF(VLOOKUP($D104,'Org June 2016 '!$D$1:$Z$500,3,FALSE)=F104,"-","Wrong PO"),"new")</f>
        <v>-</v>
      </c>
      <c r="AG104" s="32" t="str">
        <f>IF(AF104="wrong PO",(VLOOKUP($D104,'Org June 2016 '!$D$1:$Z$500,3,FALSE)),"")</f>
        <v/>
      </c>
      <c r="AH104" s="29" t="str">
        <f>IFERROR(IF(VLOOKUP($D104,'May 2016'!D103:Z602,3,FALSE)=F104,"-","Wrong PO"),"new")</f>
        <v>Wrong PO</v>
      </c>
      <c r="AI104" s="32" t="str">
        <f>IF(AH104="wrong PO",(VLOOKUP($D104,'May 2016'!D103:Z602,3,FALSE)),"")</f>
        <v>P0771368</v>
      </c>
      <c r="AJ104" s="29" t="str">
        <f>IFERROR(IF(VLOOKUP($D104,'Apr 2016'!$D$1:$Z$500,3,FALSE)=F104,"-","Wrong PO"),"new")</f>
        <v>Wrong PO</v>
      </c>
      <c r="AK104" s="32" t="str">
        <f>IF(AJ104="wrong PO",(VLOOKUP($D104,'Apr 2016'!$D$1:$Z$500,3,FALSE)),"")</f>
        <v>P0771368</v>
      </c>
      <c r="AL104" s="32" t="str">
        <f>IFERROR(IF(VLOOKUP($D104,'Mar 2016'!$D$1:$Z$500,3,FALSE)=F104,"-","Wrong PO"),"new")</f>
        <v>Wrong PO</v>
      </c>
      <c r="AM104" s="32" t="str">
        <f>IF(AJ104="wrong PO",(VLOOKUP($D104,'Mar 2016'!$D$1:$Z$500,3,FALSE)),"")</f>
        <v>P0771368</v>
      </c>
      <c r="AN104" s="32" t="str">
        <f>IFERROR(IF(VLOOKUP($D104,'Feb 2016'!$D$1:$Z$500,3,FALSE)=F104,"-","Wrong PO"),"new")</f>
        <v>Wrong PO</v>
      </c>
      <c r="AO104" s="32" t="str">
        <f>IF(AJ104="wrong PO",(VLOOKUP($D104,'Feb 2016'!$D$1:$Z$500,3,FALSE)),"")</f>
        <v>P0771368</v>
      </c>
      <c r="AP104" s="29" t="str">
        <f>IFERROR(IF(VLOOKUP($D104,'Jan 2016'!$D$1:$Z$500,3,FALSE)=F104,"-","Wrong PO"),"new")</f>
        <v>Wrong PO</v>
      </c>
      <c r="AQ104" s="32" t="str">
        <f>IF(AP104="wrong PO",(VLOOKUP($D104,'Jan 2016'!$D$1:$Z$500,3,FALSE)),"")</f>
        <v>P0771368</v>
      </c>
      <c r="AR104" s="29" t="str">
        <f>IFERROR(IF(VLOOKUP($D104,'Dec 2015'!$D$1:$Z$500,3,FALSE)=F104,"-","Wrong PO"),"new")</f>
        <v>new</v>
      </c>
      <c r="AS104" s="32" t="str">
        <f>IF(AR104="wrong PO",(VLOOKUP($D104,'Dec 2015'!$D$1:$Z$500,3,FALSE)),"")</f>
        <v/>
      </c>
      <c r="AT104" s="29" t="str">
        <f>IFERROR(IF(VLOOKUP($D104,'Nov 2015'!$D$1:$Z$500,3,FALSE)=F104,"-","Wrong PO"),"new")</f>
        <v>new</v>
      </c>
      <c r="AU104" s="32" t="str">
        <f>IF(AT104="wrong PO",(VLOOKUP($D104,'Nov 2015'!$D$1:$Z$500,3,FALSE)),"")</f>
        <v/>
      </c>
      <c r="AV104" s="29" t="str">
        <f>IFERROR(IF(VLOOKUP($D104,'Oct 2015'!$D$1:$Z$500,3,FALSE)=F104,"-","Wrong PO"),"new")</f>
        <v>new</v>
      </c>
      <c r="AW104" s="32" t="str">
        <f>IF(AV104="wrong PO",(VLOOKUP($D104,'Oct 2015'!$D$1:$Z$500,3,FALSE)),"")</f>
        <v/>
      </c>
      <c r="AX104" s="29" t="str">
        <f>IFERROR(IF(VLOOKUP($D104,'Sep 2015'!$D$1:$Z$500,3,FALSE)=F104,"-","Wrong PO"),"new")</f>
        <v>new</v>
      </c>
      <c r="AY104" s="32" t="str">
        <f>IF(AX104="wrong PO",(VLOOKUP($D104,'Sep 2015'!$D$1:$Z$500,3,FALSE)),"")</f>
        <v/>
      </c>
    </row>
    <row r="105" spans="1:51">
      <c r="A105" s="2" t="s">
        <v>841</v>
      </c>
      <c r="B105" s="2" t="s">
        <v>510</v>
      </c>
      <c r="C105" s="2" t="s">
        <v>48</v>
      </c>
      <c r="D105" s="2" t="s">
        <v>179</v>
      </c>
      <c r="E105" s="2" t="s">
        <v>532</v>
      </c>
      <c r="F105" s="21"/>
      <c r="G105" s="11"/>
      <c r="H105" s="3">
        <v>42374</v>
      </c>
      <c r="I105" s="2" t="s">
        <v>39</v>
      </c>
      <c r="J105" s="2" t="s">
        <v>29</v>
      </c>
      <c r="K105" s="2" t="s">
        <v>30</v>
      </c>
      <c r="L105" s="2" t="s">
        <v>31</v>
      </c>
      <c r="M105" s="2" t="s">
        <v>32</v>
      </c>
      <c r="N105" s="4">
        <v>60</v>
      </c>
      <c r="O105" s="4">
        <v>66</v>
      </c>
      <c r="P105" s="4">
        <v>6</v>
      </c>
      <c r="Q105" s="5">
        <v>0.1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0.1</v>
      </c>
      <c r="X105" s="14">
        <v>0</v>
      </c>
      <c r="Y105" s="14">
        <v>0.1</v>
      </c>
      <c r="Z105" s="4"/>
      <c r="AA105" s="49" t="str">
        <f>IFERROR(IFERROR(VLOOKUP($D105,'Asset Group  All Assets'!$B$1:$C$500,2,FALSE),(VLOOKUP($D105,'Missing-WSU-POs'!$B$1:$D$500,3,FALSE))),"?")</f>
        <v>P0770679</v>
      </c>
      <c r="AB105" s="31" t="str">
        <f t="shared" si="5"/>
        <v/>
      </c>
      <c r="AC105" s="31" t="str">
        <f t="shared" si="6"/>
        <v>Wrong PO</v>
      </c>
      <c r="AD105" s="29" t="str">
        <f>IFERROR(IF(VLOOKUP($D105,'Org July 2016 '!$D$1:$Z$500,3,FALSE)=F105,"-","Wrong PO"),"new")</f>
        <v>-</v>
      </c>
      <c r="AE105" s="32" t="str">
        <f>IF(AD105="wrong PO",(VLOOKUP($D105,'Org July 2016 '!$D$1:$Z$500,3,FALSE)),"")</f>
        <v/>
      </c>
      <c r="AF105" s="29" t="str">
        <f>IFERROR(IF(VLOOKUP($D105,'Org June 2016 '!$D$1:$Z$500,3,FALSE)=F105,"-","Wrong PO"),"new")</f>
        <v>-</v>
      </c>
      <c r="AG105" s="32" t="str">
        <f>IF(AF105="wrong PO",(VLOOKUP($D105,'Org June 2016 '!$D$1:$Z$500,3,FALSE)),"")</f>
        <v/>
      </c>
      <c r="AH105" s="29" t="str">
        <f>IFERROR(IF(VLOOKUP($D105,'May 2016'!D104:Z603,3,FALSE)=F105,"-","Wrong PO"),"new")</f>
        <v>new</v>
      </c>
      <c r="AI105" s="32" t="str">
        <f>IF(AH105="wrong PO",(VLOOKUP($D105,'May 2016'!D104:Z603,3,FALSE)),"")</f>
        <v/>
      </c>
      <c r="AJ105" s="29" t="str">
        <f>IFERROR(IF(VLOOKUP($D105,'Apr 2016'!$D$1:$Z$500,3,FALSE)=F105,"-","Wrong PO"),"new")</f>
        <v>new</v>
      </c>
      <c r="AK105" s="32" t="str">
        <f>IF(AJ105="wrong PO",(VLOOKUP($D105,'Apr 2016'!$D$1:$Z$500,3,FALSE)),"")</f>
        <v/>
      </c>
      <c r="AL105" s="32" t="str">
        <f>IFERROR(IF(VLOOKUP($D105,'Mar 2016'!$D$1:$Z$500,3,FALSE)=F105,"-","Wrong PO"),"new")</f>
        <v>Wrong PO</v>
      </c>
      <c r="AM105" s="32" t="str">
        <f>IF(AJ105="wrong PO",(VLOOKUP($D105,'Mar 2016'!$D$1:$Z$500,3,FALSE)),"")</f>
        <v/>
      </c>
      <c r="AN105" s="32" t="str">
        <f>IFERROR(IF(VLOOKUP($D105,'Feb 2016'!$D$1:$Z$500,3,FALSE)=F105,"-","Wrong PO"),"new")</f>
        <v>Wrong PO</v>
      </c>
      <c r="AO105" s="32" t="str">
        <f>IF(AJ105="wrong PO",(VLOOKUP($D105,'Feb 2016'!$D$1:$Z$500,3,FALSE)),"")</f>
        <v/>
      </c>
      <c r="AP105" s="29" t="str">
        <f>IFERROR(IF(VLOOKUP($D105,'Jan 2016'!$D$1:$Z$500,3,FALSE)=F105,"-","Wrong PO"),"new")</f>
        <v>Wrong PO</v>
      </c>
      <c r="AQ105" s="32" t="str">
        <f>IF(AP105="wrong PO",(VLOOKUP($D105,'Jan 2016'!$D$1:$Z$500,3,FALSE)),"")</f>
        <v>P0770679</v>
      </c>
      <c r="AR105" s="29" t="str">
        <f>IFERROR(IF(VLOOKUP($D105,'Dec 2015'!$D$1:$Z$500,3,FALSE)=F105,"-","Wrong PO"),"new")</f>
        <v>new</v>
      </c>
      <c r="AS105" s="32" t="str">
        <f>IF(AR105="wrong PO",(VLOOKUP($D105,'Dec 2015'!$D$1:$Z$500,3,FALSE)),"")</f>
        <v/>
      </c>
      <c r="AT105" s="29" t="str">
        <f>IFERROR(IF(VLOOKUP($D105,'Nov 2015'!$D$1:$Z$500,3,FALSE)=F105,"-","Wrong PO"),"new")</f>
        <v>new</v>
      </c>
      <c r="AU105" s="32" t="str">
        <f>IF(AT105="wrong PO",(VLOOKUP($D105,'Nov 2015'!$D$1:$Z$500,3,FALSE)),"")</f>
        <v/>
      </c>
      <c r="AV105" s="29" t="str">
        <f>IFERROR(IF(VLOOKUP($D105,'Oct 2015'!$D$1:$Z$500,3,FALSE)=F105,"-","Wrong PO"),"new")</f>
        <v>new</v>
      </c>
      <c r="AW105" s="32" t="str">
        <f>IF(AV105="wrong PO",(VLOOKUP($D105,'Oct 2015'!$D$1:$Z$500,3,FALSE)),"")</f>
        <v/>
      </c>
      <c r="AX105" s="29" t="str">
        <f>IFERROR(IF(VLOOKUP($D105,'Sep 2015'!$D$1:$Z$500,3,FALSE)=F105,"-","Wrong PO"),"new")</f>
        <v>new</v>
      </c>
      <c r="AY105" s="32" t="str">
        <f>IF(AX105="wrong PO",(VLOOKUP($D105,'Sep 2015'!$D$1:$Z$500,3,FALSE)),"")</f>
        <v/>
      </c>
    </row>
    <row r="106" spans="1:51">
      <c r="A106" s="2" t="s">
        <v>841</v>
      </c>
      <c r="B106" s="2" t="s">
        <v>510</v>
      </c>
      <c r="C106" s="2" t="s">
        <v>48</v>
      </c>
      <c r="D106" s="2" t="s">
        <v>180</v>
      </c>
      <c r="E106" s="2" t="s">
        <v>532</v>
      </c>
      <c r="F106" s="21"/>
      <c r="G106" s="11"/>
      <c r="H106" s="3">
        <v>42374</v>
      </c>
      <c r="I106" s="2" t="s">
        <v>39</v>
      </c>
      <c r="J106" s="2" t="s">
        <v>29</v>
      </c>
      <c r="K106" s="2" t="s">
        <v>30</v>
      </c>
      <c r="L106" s="2" t="s">
        <v>31</v>
      </c>
      <c r="M106" s="2" t="s">
        <v>32</v>
      </c>
      <c r="N106" s="4">
        <v>7949</v>
      </c>
      <c r="O106" s="4">
        <v>9757</v>
      </c>
      <c r="P106" s="4">
        <v>1808</v>
      </c>
      <c r="Q106" s="5">
        <v>30.56</v>
      </c>
      <c r="R106" s="4">
        <v>0</v>
      </c>
      <c r="S106" s="4">
        <v>0</v>
      </c>
      <c r="T106" s="4">
        <v>0</v>
      </c>
      <c r="U106" s="5">
        <v>0</v>
      </c>
      <c r="V106" s="5">
        <v>0</v>
      </c>
      <c r="W106" s="14">
        <v>30.56</v>
      </c>
      <c r="X106" s="14">
        <v>0</v>
      </c>
      <c r="Y106" s="14">
        <v>30.56</v>
      </c>
      <c r="Z106" s="4"/>
      <c r="AA106" s="49" t="str">
        <f>IFERROR(IFERROR(VLOOKUP($D106,'Asset Group  All Assets'!$B$1:$C$500,2,FALSE),(VLOOKUP($D106,'Missing-WSU-POs'!$B$1:$D$500,3,FALSE))),"?")</f>
        <v>P0770679</v>
      </c>
      <c r="AB106" s="31" t="str">
        <f t="shared" si="5"/>
        <v/>
      </c>
      <c r="AC106" s="31" t="str">
        <f t="shared" si="6"/>
        <v>Wrong PO</v>
      </c>
      <c r="AD106" s="29" t="str">
        <f>IFERROR(IF(VLOOKUP($D106,'Org July 2016 '!$D$1:$Z$500,3,FALSE)=F106,"-","Wrong PO"),"new")</f>
        <v>-</v>
      </c>
      <c r="AE106" s="32" t="str">
        <f>IF(AD106="wrong PO",(VLOOKUP($D106,'Org July 2016 '!$D$1:$Z$500,3,FALSE)),"")</f>
        <v/>
      </c>
      <c r="AF106" s="29" t="str">
        <f>IFERROR(IF(VLOOKUP($D106,'Org June 2016 '!$D$1:$Z$500,3,FALSE)=F106,"-","Wrong PO"),"new")</f>
        <v>-</v>
      </c>
      <c r="AG106" s="32" t="str">
        <f>IF(AF106="wrong PO",(VLOOKUP($D106,'Org June 2016 '!$D$1:$Z$500,3,FALSE)),"")</f>
        <v/>
      </c>
      <c r="AH106" s="29" t="str">
        <f>IFERROR(IF(VLOOKUP($D106,'May 2016'!D105:Z604,3,FALSE)=F106,"-","Wrong PO"),"new")</f>
        <v>new</v>
      </c>
      <c r="AI106" s="32" t="str">
        <f>IF(AH106="wrong PO",(VLOOKUP($D106,'May 2016'!D105:Z604,3,FALSE)),"")</f>
        <v/>
      </c>
      <c r="AJ106" s="29" t="str">
        <f>IFERROR(IF(VLOOKUP($D106,'Apr 2016'!$D$1:$Z$500,3,FALSE)=F106,"-","Wrong PO"),"new")</f>
        <v>Wrong PO</v>
      </c>
      <c r="AK106" s="32" t="str">
        <f>IF(AJ106="wrong PO",(VLOOKUP($D106,'Apr 2016'!$D$1:$Z$500,3,FALSE)),"")</f>
        <v>P0770679</v>
      </c>
      <c r="AL106" s="32" t="str">
        <f>IFERROR(IF(VLOOKUP($D106,'Mar 2016'!$D$1:$Z$500,3,FALSE)=F106,"-","Wrong PO"),"new")</f>
        <v>Wrong PO</v>
      </c>
      <c r="AM106" s="32" t="str">
        <f>IF(AJ106="wrong PO",(VLOOKUP($D106,'Mar 2016'!$D$1:$Z$500,3,FALSE)),"")</f>
        <v>P0770679</v>
      </c>
      <c r="AN106" s="32" t="str">
        <f>IFERROR(IF(VLOOKUP($D106,'Feb 2016'!$D$1:$Z$500,3,FALSE)=F106,"-","Wrong PO"),"new")</f>
        <v>Wrong PO</v>
      </c>
      <c r="AO106" s="32" t="str">
        <f>IF(AJ106="wrong PO",(VLOOKUP($D106,'Feb 2016'!$D$1:$Z$500,3,FALSE)),"")</f>
        <v>P0770679</v>
      </c>
      <c r="AP106" s="29" t="str">
        <f>IFERROR(IF(VLOOKUP($D106,'Jan 2016'!$D$1:$Z$500,3,FALSE)=F106,"-","Wrong PO"),"new")</f>
        <v>Wrong PO</v>
      </c>
      <c r="AQ106" s="32" t="str">
        <f>IF(AP106="wrong PO",(VLOOKUP($D106,'Jan 2016'!$D$1:$Z$500,3,FALSE)),"")</f>
        <v>P0770679</v>
      </c>
      <c r="AR106" s="29" t="str">
        <f>IFERROR(IF(VLOOKUP($D106,'Dec 2015'!$D$1:$Z$500,3,FALSE)=F106,"-","Wrong PO"),"new")</f>
        <v>new</v>
      </c>
      <c r="AS106" s="32" t="str">
        <f>IF(AR106="wrong PO",(VLOOKUP($D106,'Dec 2015'!$D$1:$Z$500,3,FALSE)),"")</f>
        <v/>
      </c>
      <c r="AT106" s="29" t="str">
        <f>IFERROR(IF(VLOOKUP($D106,'Nov 2015'!$D$1:$Z$500,3,FALSE)=F106,"-","Wrong PO"),"new")</f>
        <v>new</v>
      </c>
      <c r="AU106" s="32" t="str">
        <f>IF(AT106="wrong PO",(VLOOKUP($D106,'Nov 2015'!$D$1:$Z$500,3,FALSE)),"")</f>
        <v/>
      </c>
      <c r="AV106" s="29" t="str">
        <f>IFERROR(IF(VLOOKUP($D106,'Oct 2015'!$D$1:$Z$500,3,FALSE)=F106,"-","Wrong PO"),"new")</f>
        <v>new</v>
      </c>
      <c r="AW106" s="32" t="str">
        <f>IF(AV106="wrong PO",(VLOOKUP($D106,'Oct 2015'!$D$1:$Z$500,3,FALSE)),"")</f>
        <v/>
      </c>
      <c r="AX106" s="29" t="str">
        <f>IFERROR(IF(VLOOKUP($D106,'Sep 2015'!$D$1:$Z$500,3,FALSE)=F106,"-","Wrong PO"),"new")</f>
        <v>new</v>
      </c>
      <c r="AY106" s="32" t="str">
        <f>IF(AX106="wrong PO",(VLOOKUP($D106,'Sep 2015'!$D$1:$Z$500,3,FALSE)),"")</f>
        <v/>
      </c>
    </row>
    <row r="107" spans="1:51">
      <c r="A107" s="2" t="s">
        <v>841</v>
      </c>
      <c r="B107" s="2" t="s">
        <v>510</v>
      </c>
      <c r="C107" s="2" t="s">
        <v>25</v>
      </c>
      <c r="D107" s="2" t="s">
        <v>115</v>
      </c>
      <c r="E107" s="2" t="s">
        <v>371</v>
      </c>
      <c r="F107" s="21"/>
      <c r="G107" s="11"/>
      <c r="H107" s="3">
        <v>42198</v>
      </c>
      <c r="I107" s="2" t="s">
        <v>28</v>
      </c>
      <c r="J107" s="2" t="s">
        <v>373</v>
      </c>
      <c r="K107" s="2" t="s">
        <v>30</v>
      </c>
      <c r="L107" s="2" t="s">
        <v>31</v>
      </c>
      <c r="M107" s="2" t="s">
        <v>32</v>
      </c>
      <c r="N107" s="4">
        <v>852</v>
      </c>
      <c r="O107" s="4">
        <v>857</v>
      </c>
      <c r="P107" s="4">
        <v>5</v>
      </c>
      <c r="Q107" s="5">
        <v>0.08</v>
      </c>
      <c r="R107" s="4">
        <v>0</v>
      </c>
      <c r="S107" s="4">
        <v>0</v>
      </c>
      <c r="T107" s="4">
        <v>0</v>
      </c>
      <c r="U107" s="5">
        <v>0</v>
      </c>
      <c r="V107" s="5">
        <v>0</v>
      </c>
      <c r="W107" s="14">
        <v>0.08</v>
      </c>
      <c r="X107" s="14">
        <v>0</v>
      </c>
      <c r="Y107" s="14">
        <v>0.08</v>
      </c>
      <c r="Z107" s="4"/>
      <c r="AA107" s="49" t="str">
        <f>IFERROR(IFERROR(VLOOKUP($D107,'Asset Group  All Assets'!$B$1:$C$500,2,FALSE),(VLOOKUP($D107,'Missing-WSU-POs'!$B$1:$D$500,3,FALSE))),"?")</f>
        <v>P0742067</v>
      </c>
      <c r="AB107" s="31" t="str">
        <f t="shared" si="5"/>
        <v/>
      </c>
      <c r="AC107" s="31" t="str">
        <f t="shared" si="6"/>
        <v>Wrong PO</v>
      </c>
      <c r="AD107" s="29" t="str">
        <f>IFERROR(IF(VLOOKUP($D107,'Org July 2016 '!$D$1:$Z$500,3,FALSE)=F107,"-","Wrong PO"),"new")</f>
        <v>-</v>
      </c>
      <c r="AE107" s="32" t="str">
        <f>IF(AD107="wrong PO",(VLOOKUP($D107,'Org July 2016 '!$D$1:$Z$500,3,FALSE)),"")</f>
        <v/>
      </c>
      <c r="AF107" s="29" t="str">
        <f>IFERROR(IF(VLOOKUP($D107,'Org June 2016 '!$D$1:$Z$500,3,FALSE)=F107,"-","Wrong PO"),"new")</f>
        <v>-</v>
      </c>
      <c r="AG107" s="32" t="str">
        <f>IF(AF107="wrong PO",(VLOOKUP($D107,'Org June 2016 '!$D$1:$Z$500,3,FALSE)),"")</f>
        <v/>
      </c>
      <c r="AH107" s="29" t="str">
        <f>IFERROR(IF(VLOOKUP($D107,'May 2016'!D106:Z605,3,FALSE)=F107,"-","Wrong PO"),"new")</f>
        <v>new</v>
      </c>
      <c r="AI107" s="32" t="str">
        <f>IF(AH107="wrong PO",(VLOOKUP($D107,'May 2016'!D106:Z605,3,FALSE)),"")</f>
        <v/>
      </c>
      <c r="AJ107" s="29" t="str">
        <f>IFERROR(IF(VLOOKUP($D107,'Apr 2016'!$D$1:$Z$500,3,FALSE)=F107,"-","Wrong PO"),"new")</f>
        <v>Wrong PO</v>
      </c>
      <c r="AK107" s="32" t="str">
        <f>IF(AJ107="wrong PO",(VLOOKUP($D107,'Apr 2016'!$D$1:$Z$500,3,FALSE)),"")</f>
        <v>P0742067</v>
      </c>
      <c r="AL107" s="32" t="str">
        <f>IFERROR(IF(VLOOKUP($D107,'Mar 2016'!$D$1:$Z$500,3,FALSE)=F107,"-","Wrong PO"),"new")</f>
        <v>Wrong PO</v>
      </c>
      <c r="AM107" s="32" t="str">
        <f>IF(AJ107="wrong PO",(VLOOKUP($D107,'Mar 2016'!$D$1:$Z$500,3,FALSE)),"")</f>
        <v>P0742067</v>
      </c>
      <c r="AN107" s="32" t="str">
        <f>IFERROR(IF(VLOOKUP($D107,'Feb 2016'!$D$1:$Z$500,3,FALSE)=F107,"-","Wrong PO"),"new")</f>
        <v>Wrong PO</v>
      </c>
      <c r="AO107" s="32" t="str">
        <f>IF(AJ107="wrong PO",(VLOOKUP($D107,'Feb 2016'!$D$1:$Z$500,3,FALSE)),"")</f>
        <v>P0742067</v>
      </c>
      <c r="AP107" s="29" t="str">
        <f>IFERROR(IF(VLOOKUP($D107,'Jan 2016'!$D$1:$Z$500,3,FALSE)=F107,"-","Wrong PO"),"new")</f>
        <v>Wrong PO</v>
      </c>
      <c r="AQ107" s="32" t="str">
        <f>IF(AP107="wrong PO",(VLOOKUP($D107,'Jan 2016'!$D$1:$Z$500,3,FALSE)),"")</f>
        <v>P0742067</v>
      </c>
      <c r="AR107" s="29" t="str">
        <f>IFERROR(IF(VLOOKUP($D107,'Dec 2015'!$D$1:$Z$500,3,FALSE)=F107,"-","Wrong PO"),"new")</f>
        <v>Wrong PO</v>
      </c>
      <c r="AS107" s="32" t="str">
        <f>IF(AR107="wrong PO",(VLOOKUP($D107,'Dec 2015'!$D$1:$Z$500,3,FALSE)),"")</f>
        <v>P0742067</v>
      </c>
      <c r="AT107" s="29" t="str">
        <f>IFERROR(IF(VLOOKUP($D107,'Nov 2015'!$D$1:$Z$500,3,FALSE)=F107,"-","Wrong PO"),"new")</f>
        <v>Wrong PO</v>
      </c>
      <c r="AU107" s="32" t="str">
        <f>IF(AT107="wrong PO",(VLOOKUP($D107,'Nov 2015'!$D$1:$Z$500,3,FALSE)),"")</f>
        <v>P0742067</v>
      </c>
      <c r="AV107" s="29" t="str">
        <f>IFERROR(IF(VLOOKUP($D107,'Oct 2015'!$D$1:$Z$500,3,FALSE)=F107,"-","Wrong PO"),"new")</f>
        <v>Wrong PO</v>
      </c>
      <c r="AW107" s="32" t="str">
        <f>IF(AV107="wrong PO",(VLOOKUP($D107,'Oct 2015'!$D$1:$Z$500,3,FALSE)),"")</f>
        <v>P0742067</v>
      </c>
      <c r="AX107" s="29" t="str">
        <f>IFERROR(IF(VLOOKUP($D107,'Sep 2015'!$D$1:$Z$500,3,FALSE)=F107,"-","Wrong PO"),"new")</f>
        <v>new</v>
      </c>
      <c r="AY107" s="32" t="str">
        <f>IF(AX107="wrong PO",(VLOOKUP($D107,'Sep 2015'!$D$1:$Z$500,3,FALSE)),"")</f>
        <v/>
      </c>
    </row>
    <row r="108" spans="1:51">
      <c r="A108" s="2" t="s">
        <v>841</v>
      </c>
      <c r="B108" s="2" t="s">
        <v>510</v>
      </c>
      <c r="C108" s="2" t="s">
        <v>25</v>
      </c>
      <c r="D108" s="2" t="s">
        <v>45</v>
      </c>
      <c r="E108" s="2" t="s">
        <v>46</v>
      </c>
      <c r="F108" s="21"/>
      <c r="G108" s="11"/>
      <c r="H108" s="3">
        <v>42208</v>
      </c>
      <c r="I108" s="2" t="s">
        <v>28</v>
      </c>
      <c r="J108" s="2" t="s">
        <v>47</v>
      </c>
      <c r="K108" s="2" t="s">
        <v>30</v>
      </c>
      <c r="L108" s="2" t="s">
        <v>31</v>
      </c>
      <c r="M108" s="2" t="s">
        <v>32</v>
      </c>
      <c r="N108" s="4">
        <v>206509</v>
      </c>
      <c r="O108" s="4">
        <v>215689</v>
      </c>
      <c r="P108" s="4">
        <v>9180</v>
      </c>
      <c r="Q108" s="5">
        <v>155.13999999999999</v>
      </c>
      <c r="R108" s="4">
        <v>0</v>
      </c>
      <c r="S108" s="4">
        <v>0</v>
      </c>
      <c r="T108" s="4">
        <v>0</v>
      </c>
      <c r="U108" s="5">
        <v>0</v>
      </c>
      <c r="V108" s="5">
        <v>0</v>
      </c>
      <c r="W108" s="14">
        <v>155.13999999999999</v>
      </c>
      <c r="X108" s="14">
        <v>0</v>
      </c>
      <c r="Y108" s="14">
        <v>155.13999999999999</v>
      </c>
      <c r="Z108" s="4"/>
      <c r="AA108" s="49" t="str">
        <f>IFERROR(IFERROR(VLOOKUP($D108,'Asset Group  All Assets'!$B$1:$C$500,2,FALSE),(VLOOKUP($D108,'Missing-WSU-POs'!$B$1:$D$500,3,FALSE))),"?")</f>
        <v>P0771686</v>
      </c>
      <c r="AB108" s="31" t="str">
        <f t="shared" si="5"/>
        <v/>
      </c>
      <c r="AC108" s="31" t="str">
        <f t="shared" si="6"/>
        <v>Wrong PO</v>
      </c>
      <c r="AD108" s="29" t="str">
        <f>IFERROR(IF(VLOOKUP($D108,'Org July 2016 '!$D$1:$Z$500,3,FALSE)=F108,"-","Wrong PO"),"new")</f>
        <v>-</v>
      </c>
      <c r="AE108" s="32" t="str">
        <f>IF(AD108="wrong PO",(VLOOKUP($D108,'Org July 2016 '!$D$1:$Z$500,3,FALSE)),"")</f>
        <v/>
      </c>
      <c r="AF108" s="29" t="str">
        <f>IFERROR(IF(VLOOKUP($D108,'Org June 2016 '!$D$1:$Z$500,3,FALSE)=F108,"-","Wrong PO"),"new")</f>
        <v>-</v>
      </c>
      <c r="AG108" s="32" t="str">
        <f>IF(AF108="wrong PO",(VLOOKUP($D108,'Org June 2016 '!$D$1:$Z$500,3,FALSE)),"")</f>
        <v/>
      </c>
      <c r="AH108" s="29" t="str">
        <f>IFERROR(IF(VLOOKUP($D108,'May 2016'!D107:Z606,3,FALSE)=F108,"-","Wrong PO"),"new")</f>
        <v>Wrong PO</v>
      </c>
      <c r="AI108" s="32" t="str">
        <f>IF(AH108="wrong PO",(VLOOKUP($D108,'May 2016'!D107:Z606,3,FALSE)),"")</f>
        <v>P0771686</v>
      </c>
      <c r="AJ108" s="29" t="str">
        <f>IFERROR(IF(VLOOKUP($D108,'Apr 2016'!$D$1:$Z$500,3,FALSE)=F108,"-","Wrong PO"),"new")</f>
        <v>Wrong PO</v>
      </c>
      <c r="AK108" s="32" t="str">
        <f>IF(AJ108="wrong PO",(VLOOKUP($D108,'Apr 2016'!$D$1:$Z$500,3,FALSE)),"")</f>
        <v>P0771686</v>
      </c>
      <c r="AL108" s="32" t="str">
        <f>IFERROR(IF(VLOOKUP($D108,'Mar 2016'!$D$1:$Z$500,3,FALSE)=F108,"-","Wrong PO"),"new")</f>
        <v>Wrong PO</v>
      </c>
      <c r="AM108" s="32" t="str">
        <f>IF(AJ108="wrong PO",(VLOOKUP($D108,'Mar 2016'!$D$1:$Z$500,3,FALSE)),"")</f>
        <v>P0771686</v>
      </c>
      <c r="AN108" s="32" t="str">
        <f>IFERROR(IF(VLOOKUP($D108,'Feb 2016'!$D$1:$Z$500,3,FALSE)=F108,"-","Wrong PO"),"new")</f>
        <v>Wrong PO</v>
      </c>
      <c r="AO108" s="32" t="str">
        <f>IF(AJ108="wrong PO",(VLOOKUP($D108,'Feb 2016'!$D$1:$Z$500,3,FALSE)),"")</f>
        <v>P0771686</v>
      </c>
      <c r="AP108" s="29" t="str">
        <f>IFERROR(IF(VLOOKUP($D108,'Jan 2016'!$D$1:$Z$500,3,FALSE)=F108,"-","Wrong PO"),"new")</f>
        <v>Wrong PO</v>
      </c>
      <c r="AQ108" s="32" t="str">
        <f>IF(AP108="wrong PO",(VLOOKUP($D108,'Jan 2016'!$D$1:$Z$500,3,FALSE)),"")</f>
        <v>P0771686</v>
      </c>
      <c r="AR108" s="29" t="str">
        <f>IFERROR(IF(VLOOKUP($D108,'Dec 2015'!$D$1:$Z$500,3,FALSE)=F108,"-","Wrong PO"),"new")</f>
        <v>Wrong PO</v>
      </c>
      <c r="AS108" s="32" t="str">
        <f>IF(AR108="wrong PO",(VLOOKUP($D108,'Dec 2015'!$D$1:$Z$500,3,FALSE)),"")</f>
        <v>P0771686</v>
      </c>
      <c r="AT108" s="29" t="str">
        <f>IFERROR(IF(VLOOKUP($D108,'Nov 2015'!$D$1:$Z$500,3,FALSE)=F108,"-","Wrong PO"),"new")</f>
        <v>Wrong PO</v>
      </c>
      <c r="AU108" s="32" t="str">
        <f>IF(AT108="wrong PO",(VLOOKUP($D108,'Nov 2015'!$D$1:$Z$500,3,FALSE)),"")</f>
        <v>P0771686</v>
      </c>
      <c r="AV108" s="29" t="str">
        <f>IFERROR(IF(VLOOKUP($D108,'Oct 2015'!$D$1:$Z$500,3,FALSE)=F108,"-","Wrong PO"),"new")</f>
        <v>Wrong PO</v>
      </c>
      <c r="AW108" s="32" t="str">
        <f>IF(AV108="wrong PO",(VLOOKUP($D108,'Oct 2015'!$D$1:$Z$500,3,FALSE)),"")</f>
        <v>P0771686</v>
      </c>
      <c r="AX108" s="29" t="str">
        <f>IFERROR(IF(VLOOKUP($D108,'Sep 2015'!$D$1:$Z$500,3,FALSE)=F108,"-","Wrong PO"),"new")</f>
        <v>Wrong PO</v>
      </c>
      <c r="AY108" s="32" t="str">
        <f>IF(AX108="wrong PO",(VLOOKUP($D108,'Sep 2015'!$D$1:$Z$500,3,FALSE)),"")</f>
        <v>P0771686</v>
      </c>
    </row>
    <row r="109" spans="1:51">
      <c r="A109" s="2" t="s">
        <v>841</v>
      </c>
      <c r="B109" s="2" t="s">
        <v>510</v>
      </c>
      <c r="C109" s="2" t="s">
        <v>25</v>
      </c>
      <c r="D109" s="2" t="s">
        <v>117</v>
      </c>
      <c r="E109" s="2" t="s">
        <v>83</v>
      </c>
      <c r="F109" s="21" t="s">
        <v>118</v>
      </c>
      <c r="G109" s="11"/>
      <c r="H109" s="3">
        <v>42390</v>
      </c>
      <c r="I109" s="2" t="s">
        <v>39</v>
      </c>
      <c r="J109" s="2" t="s">
        <v>84</v>
      </c>
      <c r="K109" s="2" t="s">
        <v>30</v>
      </c>
      <c r="L109" s="2" t="s">
        <v>31</v>
      </c>
      <c r="M109" s="2" t="s">
        <v>32</v>
      </c>
      <c r="N109" s="4">
        <v>12110</v>
      </c>
      <c r="O109" s="4">
        <v>20588</v>
      </c>
      <c r="P109" s="4">
        <v>8478</v>
      </c>
      <c r="Q109" s="5">
        <v>143.28</v>
      </c>
      <c r="R109" s="4">
        <v>0</v>
      </c>
      <c r="S109" s="4">
        <v>0</v>
      </c>
      <c r="T109" s="4">
        <v>0</v>
      </c>
      <c r="U109" s="5">
        <v>0</v>
      </c>
      <c r="V109" s="5">
        <v>0</v>
      </c>
      <c r="W109" s="14">
        <v>143.28</v>
      </c>
      <c r="X109" s="14">
        <v>0</v>
      </c>
      <c r="Y109" s="14">
        <v>143.28</v>
      </c>
      <c r="Z109" s="4"/>
      <c r="AA109" s="49" t="str">
        <f>IFERROR(IFERROR(VLOOKUP($D109,'Asset Group  All Assets'!$B$1:$C$500,2,FALSE),(VLOOKUP($D109,'Missing-WSU-POs'!$B$1:$D$500,3,FALSE))),"?")</f>
        <v>P0764261</v>
      </c>
      <c r="AB109" s="31" t="str">
        <f t="shared" si="5"/>
        <v>P0764261</v>
      </c>
      <c r="AC109" s="31" t="str">
        <f t="shared" si="6"/>
        <v/>
      </c>
      <c r="AD109" s="29" t="str">
        <f>IFERROR(IF(VLOOKUP($D109,'Org July 2016 '!$D$1:$Z$500,3,FALSE)=F109,"-","Wrong PO"),"new")</f>
        <v>Wrong PO</v>
      </c>
      <c r="AE109" s="32">
        <f>IF(AD109="wrong PO",(VLOOKUP($D109,'Org July 2016 '!$D$1:$Z$500,3,FALSE)),"")</f>
        <v>0</v>
      </c>
      <c r="AF109" s="29" t="str">
        <f>IFERROR(IF(VLOOKUP($D109,'Org June 2016 '!$D$1:$Z$500,3,FALSE)=F109,"-","Wrong PO"),"new")</f>
        <v>Wrong PO</v>
      </c>
      <c r="AG109" s="32">
        <f>IF(AF109="wrong PO",(VLOOKUP($D109,'Org June 2016 '!$D$1:$Z$500,3,FALSE)),"")</f>
        <v>0</v>
      </c>
      <c r="AH109" s="29" t="str">
        <f>IFERROR(IF(VLOOKUP($D109,'May 2016'!D108:Z607,3,FALSE)=F109,"-","Wrong PO"),"new")</f>
        <v>new</v>
      </c>
      <c r="AI109" s="32" t="str">
        <f>IF(AH109="wrong PO",(VLOOKUP($D109,'May 2016'!D108:Z607,3,FALSE)),"")</f>
        <v/>
      </c>
      <c r="AJ109" s="29" t="str">
        <f>IFERROR(IF(VLOOKUP($D109,'Apr 2016'!$D$1:$Z$500,3,FALSE)=F109,"-","Wrong PO"),"new")</f>
        <v>-</v>
      </c>
      <c r="AK109" s="32" t="str">
        <f>IF(AJ109="wrong PO",(VLOOKUP($D109,'Apr 2016'!$D$1:$Z$500,3,FALSE)),"")</f>
        <v/>
      </c>
      <c r="AL109" s="32" t="str">
        <f>IFERROR(IF(VLOOKUP($D109,'Mar 2016'!$D$1:$Z$500,3,FALSE)=F109,"-","Wrong PO"),"new")</f>
        <v>-</v>
      </c>
      <c r="AM109" s="32" t="str">
        <f>IF(AJ109="wrong PO",(VLOOKUP($D109,'Mar 2016'!$D$1:$Z$500,3,FALSE)),"")</f>
        <v/>
      </c>
      <c r="AN109" s="32" t="str">
        <f>IFERROR(IF(VLOOKUP($D109,'Feb 2016'!$D$1:$Z$500,3,FALSE)=F109,"-","Wrong PO"),"new")</f>
        <v>-</v>
      </c>
      <c r="AO109" s="32" t="str">
        <f>IF(AJ109="wrong PO",(VLOOKUP($D109,'Feb 2016'!$D$1:$Z$500,3,FALSE)),"")</f>
        <v/>
      </c>
      <c r="AP109" s="29" t="str">
        <f>IFERROR(IF(VLOOKUP($D109,'Jan 2016'!$D$1:$Z$500,3,FALSE)=F109,"-","Wrong PO"),"new")</f>
        <v>-</v>
      </c>
      <c r="AQ109" s="32" t="str">
        <f>IF(AP109="wrong PO",(VLOOKUP($D109,'Jan 2016'!$D$1:$Z$500,3,FALSE)),"")</f>
        <v/>
      </c>
      <c r="AR109" s="29" t="str">
        <f>IFERROR(IF(VLOOKUP($D109,'Dec 2015'!$D$1:$Z$500,3,FALSE)=F109,"-","Wrong PO"),"new")</f>
        <v>new</v>
      </c>
      <c r="AS109" s="32" t="str">
        <f>IF(AR109="wrong PO",(VLOOKUP($D109,'Dec 2015'!$D$1:$Z$500,3,FALSE)),"")</f>
        <v/>
      </c>
      <c r="AT109" s="29" t="str">
        <f>IFERROR(IF(VLOOKUP($D109,'Nov 2015'!$D$1:$Z$500,3,FALSE)=F109,"-","Wrong PO"),"new")</f>
        <v>new</v>
      </c>
      <c r="AU109" s="32" t="str">
        <f>IF(AT109="wrong PO",(VLOOKUP($D109,'Nov 2015'!$D$1:$Z$500,3,FALSE)),"")</f>
        <v/>
      </c>
      <c r="AV109" s="29" t="str">
        <f>IFERROR(IF(VLOOKUP($D109,'Oct 2015'!$D$1:$Z$500,3,FALSE)=F109,"-","Wrong PO"),"new")</f>
        <v>new</v>
      </c>
      <c r="AW109" s="32" t="str">
        <f>IF(AV109="wrong PO",(VLOOKUP($D109,'Oct 2015'!$D$1:$Z$500,3,FALSE)),"")</f>
        <v/>
      </c>
      <c r="AX109" s="29" t="str">
        <f>IFERROR(IF(VLOOKUP($D109,'Sep 2015'!$D$1:$Z$500,3,FALSE)=F109,"-","Wrong PO"),"new")</f>
        <v>new</v>
      </c>
      <c r="AY109" s="32" t="str">
        <f>IF(AX109="wrong PO",(VLOOKUP($D109,'Sep 2015'!$D$1:$Z$500,3,FALSE)),"")</f>
        <v/>
      </c>
    </row>
    <row r="110" spans="1:51">
      <c r="A110" s="2" t="s">
        <v>841</v>
      </c>
      <c r="B110" s="2" t="s">
        <v>510</v>
      </c>
      <c r="C110" s="2" t="s">
        <v>25</v>
      </c>
      <c r="D110" s="2" t="s">
        <v>119</v>
      </c>
      <c r="E110" s="2" t="s">
        <v>436</v>
      </c>
      <c r="F110" s="21"/>
      <c r="G110" s="11"/>
      <c r="H110" s="3">
        <v>42256</v>
      </c>
      <c r="I110" s="2" t="s">
        <v>39</v>
      </c>
      <c r="J110" s="2" t="s">
        <v>438</v>
      </c>
      <c r="K110" s="2" t="s">
        <v>30</v>
      </c>
      <c r="L110" s="2" t="s">
        <v>31</v>
      </c>
      <c r="M110" s="2" t="s">
        <v>41</v>
      </c>
      <c r="N110" s="4">
        <v>19814</v>
      </c>
      <c r="O110" s="4">
        <v>21970</v>
      </c>
      <c r="P110" s="4">
        <v>2156</v>
      </c>
      <c r="Q110" s="5">
        <v>36.44</v>
      </c>
      <c r="R110" s="4">
        <v>0</v>
      </c>
      <c r="S110" s="4">
        <v>0</v>
      </c>
      <c r="T110" s="4">
        <v>0</v>
      </c>
      <c r="U110" s="5">
        <v>0</v>
      </c>
      <c r="V110" s="5">
        <v>0</v>
      </c>
      <c r="W110" s="14">
        <v>36.44</v>
      </c>
      <c r="X110" s="14">
        <v>0</v>
      </c>
      <c r="Y110" s="14">
        <v>36.44</v>
      </c>
      <c r="Z110" s="4"/>
      <c r="AA110" s="49" t="str">
        <f>IFERROR(IFERROR(VLOOKUP($D110,'Asset Group  All Assets'!$B$1:$C$500,2,FALSE),(VLOOKUP($D110,'Missing-WSU-POs'!$B$1:$D$500,3,FALSE))),"?")</f>
        <v>P0772275</v>
      </c>
      <c r="AB110" s="31" t="str">
        <f t="shared" si="5"/>
        <v/>
      </c>
      <c r="AC110" s="31" t="str">
        <f t="shared" si="6"/>
        <v>Wrong PO</v>
      </c>
      <c r="AD110" s="29" t="str">
        <f>IFERROR(IF(VLOOKUP($D110,'Org July 2016 '!$D$1:$Z$500,3,FALSE)=F110,"-","Wrong PO"),"new")</f>
        <v>-</v>
      </c>
      <c r="AE110" s="32" t="str">
        <f>IF(AD110="wrong PO",(VLOOKUP($D110,'Org July 2016 '!$D$1:$Z$500,3,FALSE)),"")</f>
        <v/>
      </c>
      <c r="AF110" s="29" t="str">
        <f>IFERROR(IF(VLOOKUP($D110,'Org June 2016 '!$D$1:$Z$500,3,FALSE)=F110,"-","Wrong PO"),"new")</f>
        <v>-</v>
      </c>
      <c r="AG110" s="32" t="str">
        <f>IF(AF110="wrong PO",(VLOOKUP($D110,'Org June 2016 '!$D$1:$Z$500,3,FALSE)),"")</f>
        <v/>
      </c>
      <c r="AH110" s="29" t="str">
        <f>IFERROR(IF(VLOOKUP($D110,'May 2016'!D109:Z608,3,FALSE)=F110,"-","Wrong PO"),"new")</f>
        <v>Wrong PO</v>
      </c>
      <c r="AI110" s="32" t="str">
        <f>IF(AH110="wrong PO",(VLOOKUP($D110,'May 2016'!D109:Z608,3,FALSE)),"")</f>
        <v>P0772275</v>
      </c>
      <c r="AJ110" s="29" t="str">
        <f>IFERROR(IF(VLOOKUP($D110,'Apr 2016'!$D$1:$Z$500,3,FALSE)=F110,"-","Wrong PO"),"new")</f>
        <v>Wrong PO</v>
      </c>
      <c r="AK110" s="32" t="str">
        <f>IF(AJ110="wrong PO",(VLOOKUP($D110,'Apr 2016'!$D$1:$Z$500,3,FALSE)),"")</f>
        <v>P0772275</v>
      </c>
      <c r="AL110" s="32" t="str">
        <f>IFERROR(IF(VLOOKUP($D110,'Mar 2016'!$D$1:$Z$500,3,FALSE)=F110,"-","Wrong PO"),"new")</f>
        <v>Wrong PO</v>
      </c>
      <c r="AM110" s="32" t="str">
        <f>IF(AJ110="wrong PO",(VLOOKUP($D110,'Mar 2016'!$D$1:$Z$500,3,FALSE)),"")</f>
        <v>P0772275</v>
      </c>
      <c r="AN110" s="32" t="str">
        <f>IFERROR(IF(VLOOKUP($D110,'Feb 2016'!$D$1:$Z$500,3,FALSE)=F110,"-","Wrong PO"),"new")</f>
        <v>Wrong PO</v>
      </c>
      <c r="AO110" s="32" t="str">
        <f>IF(AJ110="wrong PO",(VLOOKUP($D110,'Feb 2016'!$D$1:$Z$500,3,FALSE)),"")</f>
        <v>P0772275</v>
      </c>
      <c r="AP110" s="29" t="str">
        <f>IFERROR(IF(VLOOKUP($D110,'Jan 2016'!$D$1:$Z$500,3,FALSE)=F110,"-","Wrong PO"),"new")</f>
        <v>Wrong PO</v>
      </c>
      <c r="AQ110" s="32" t="str">
        <f>IF(AP110="wrong PO",(VLOOKUP($D110,'Jan 2016'!$D$1:$Z$500,3,FALSE)),"")</f>
        <v>P0772275</v>
      </c>
      <c r="AR110" s="29" t="str">
        <f>IFERROR(IF(VLOOKUP($D110,'Dec 2015'!$D$1:$Z$500,3,FALSE)=F110,"-","Wrong PO"),"new")</f>
        <v>Wrong PO</v>
      </c>
      <c r="AS110" s="32" t="str">
        <f>IF(AR110="wrong PO",(VLOOKUP($D110,'Dec 2015'!$D$1:$Z$500,3,FALSE)),"")</f>
        <v>P0772275</v>
      </c>
      <c r="AT110" s="29" t="str">
        <f>IFERROR(IF(VLOOKUP($D110,'Nov 2015'!$D$1:$Z$500,3,FALSE)=F110,"-","Wrong PO"),"new")</f>
        <v>Wrong PO</v>
      </c>
      <c r="AU110" s="32" t="str">
        <f>IF(AT110="wrong PO",(VLOOKUP($D110,'Nov 2015'!$D$1:$Z$500,3,FALSE)),"")</f>
        <v>P0772275</v>
      </c>
      <c r="AV110" s="29" t="str">
        <f>IFERROR(IF(VLOOKUP($D110,'Oct 2015'!$D$1:$Z$500,3,FALSE)=F110,"-","Wrong PO"),"new")</f>
        <v>new</v>
      </c>
      <c r="AW110" s="32" t="str">
        <f>IF(AV110="wrong PO",(VLOOKUP($D110,'Oct 2015'!$D$1:$Z$500,3,FALSE)),"")</f>
        <v/>
      </c>
      <c r="AX110" s="29" t="str">
        <f>IFERROR(IF(VLOOKUP($D110,'Sep 2015'!$D$1:$Z$500,3,FALSE)=F110,"-","Wrong PO"),"new")</f>
        <v>new</v>
      </c>
      <c r="AY110" s="32" t="str">
        <f>IF(AX110="wrong PO",(VLOOKUP($D110,'Sep 2015'!$D$1:$Z$500,3,FALSE)),"")</f>
        <v/>
      </c>
    </row>
    <row r="111" spans="1:51">
      <c r="A111" s="2" t="s">
        <v>841</v>
      </c>
      <c r="B111" s="2" t="s">
        <v>510</v>
      </c>
      <c r="C111" s="2" t="s">
        <v>25</v>
      </c>
      <c r="D111" s="2" t="s">
        <v>356</v>
      </c>
      <c r="E111" s="2" t="s">
        <v>34</v>
      </c>
      <c r="F111" s="21"/>
      <c r="G111" s="11"/>
      <c r="H111" s="3">
        <v>42258</v>
      </c>
      <c r="I111" s="2"/>
      <c r="J111" s="2" t="s">
        <v>35</v>
      </c>
      <c r="K111" s="2" t="s">
        <v>30</v>
      </c>
      <c r="L111" s="2" t="s">
        <v>31</v>
      </c>
      <c r="M111" s="2" t="s">
        <v>32</v>
      </c>
      <c r="N111" s="4">
        <v>100583</v>
      </c>
      <c r="O111" s="4">
        <v>113889</v>
      </c>
      <c r="P111" s="4">
        <v>13306</v>
      </c>
      <c r="Q111" s="5">
        <v>224.87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224.87</v>
      </c>
      <c r="X111" s="14">
        <v>0</v>
      </c>
      <c r="Y111" s="14">
        <v>224.87</v>
      </c>
      <c r="Z111" s="4"/>
      <c r="AA111" s="49" t="str">
        <f>IFERROR(IFERROR(VLOOKUP($D111,'Asset Group  All Assets'!$B$1:$C$500,2,FALSE),(VLOOKUP($D111,'Missing-WSU-POs'!$B$1:$D$500,3,FALSE))),"?")</f>
        <v>P0771686</v>
      </c>
      <c r="AB111" s="31" t="str">
        <f t="shared" si="5"/>
        <v/>
      </c>
      <c r="AC111" s="31" t="str">
        <f t="shared" si="6"/>
        <v>Wrong PO</v>
      </c>
      <c r="AD111" s="29" t="str">
        <f>IFERROR(IF(VLOOKUP($D111,'Org July 2016 '!$D$1:$Z$500,3,FALSE)=F111,"-","Wrong PO"),"new")</f>
        <v>new</v>
      </c>
      <c r="AE111" s="32" t="str">
        <f>IF(AD111="wrong PO",(VLOOKUP($D111,'Org July 2016 '!$D$1:$Z$500,3,FALSE)),"")</f>
        <v/>
      </c>
      <c r="AF111" s="29" t="str">
        <f>IFERROR(IF(VLOOKUP($D111,'Org June 2016 '!$D$1:$Z$500,3,FALSE)=F111,"-","Wrong PO"),"new")</f>
        <v>new</v>
      </c>
      <c r="AG111" s="32" t="str">
        <f>IF(AF111="wrong PO",(VLOOKUP($D111,'Org June 2016 '!$D$1:$Z$500,3,FALSE)),"")</f>
        <v/>
      </c>
      <c r="AH111" s="29" t="str">
        <f>IFERROR(IF(VLOOKUP($D111,'May 2016'!D110:Z609,3,FALSE)=F111,"-","Wrong PO"),"new")</f>
        <v>Wrong PO</v>
      </c>
      <c r="AI111" s="32" t="str">
        <f>IF(AH111="wrong PO",(VLOOKUP($D111,'May 2016'!D110:Z609,3,FALSE)),"")</f>
        <v>P0771686</v>
      </c>
      <c r="AJ111" s="29" t="str">
        <f>IFERROR(IF(VLOOKUP($D111,'Apr 2016'!$D$1:$Z$500,3,FALSE)=F111,"-","Wrong PO"),"new")</f>
        <v>Wrong PO</v>
      </c>
      <c r="AK111" s="32" t="str">
        <f>IF(AJ111="wrong PO",(VLOOKUP($D111,'Apr 2016'!$D$1:$Z$500,3,FALSE)),"")</f>
        <v>P0771686</v>
      </c>
      <c r="AL111" s="32" t="str">
        <f>IFERROR(IF(VLOOKUP($D111,'Mar 2016'!$D$1:$Z$500,3,FALSE)=F111,"-","Wrong PO"),"new")</f>
        <v>Wrong PO</v>
      </c>
      <c r="AM111" s="32" t="str">
        <f>IF(AJ111="wrong PO",(VLOOKUP($D111,'Mar 2016'!$D$1:$Z$500,3,FALSE)),"")</f>
        <v>P0771686</v>
      </c>
      <c r="AN111" s="32" t="str">
        <f>IFERROR(IF(VLOOKUP($D111,'Feb 2016'!$D$1:$Z$500,3,FALSE)=F111,"-","Wrong PO"),"new")</f>
        <v>Wrong PO</v>
      </c>
      <c r="AO111" s="32" t="str">
        <f>IF(AJ111="wrong PO",(VLOOKUP($D111,'Feb 2016'!$D$1:$Z$500,3,FALSE)),"")</f>
        <v>P0771686</v>
      </c>
      <c r="AP111" s="29" t="str">
        <f>IFERROR(IF(VLOOKUP($D111,'Jan 2016'!$D$1:$Z$500,3,FALSE)=F111,"-","Wrong PO"),"new")</f>
        <v>Wrong PO</v>
      </c>
      <c r="AQ111" s="32" t="str">
        <f>IF(AP111="wrong PO",(VLOOKUP($D111,'Jan 2016'!$D$1:$Z$500,3,FALSE)),"")</f>
        <v>P0771686</v>
      </c>
      <c r="AR111" s="29" t="str">
        <f>IFERROR(IF(VLOOKUP($D111,'Dec 2015'!$D$1:$Z$500,3,FALSE)=F111,"-","Wrong PO"),"new")</f>
        <v>new</v>
      </c>
      <c r="AS111" s="32" t="str">
        <f>IF(AR111="wrong PO",(VLOOKUP($D111,'Dec 2015'!$D$1:$Z$500,3,FALSE)),"")</f>
        <v/>
      </c>
      <c r="AT111" s="29" t="str">
        <f>IFERROR(IF(VLOOKUP($D111,'Nov 2015'!$D$1:$Z$500,3,FALSE)=F111,"-","Wrong PO"),"new")</f>
        <v>-</v>
      </c>
      <c r="AU111" s="32" t="str">
        <f>IF(AT111="wrong PO",(VLOOKUP($D111,'Nov 2015'!$D$1:$Z$500,3,FALSE)),"")</f>
        <v/>
      </c>
      <c r="AV111" s="29" t="str">
        <f>IFERROR(IF(VLOOKUP($D111,'Oct 2015'!$D$1:$Z$500,3,FALSE)=F111,"-","Wrong PO"),"new")</f>
        <v>new</v>
      </c>
      <c r="AW111" s="32" t="str">
        <f>IF(AV111="wrong PO",(VLOOKUP($D111,'Oct 2015'!$D$1:$Z$500,3,FALSE)),"")</f>
        <v/>
      </c>
      <c r="AX111" s="29" t="str">
        <f>IFERROR(IF(VLOOKUP($D111,'Sep 2015'!$D$1:$Z$500,3,FALSE)=F111,"-","Wrong PO"),"new")</f>
        <v>Wrong PO</v>
      </c>
      <c r="AY111" s="32" t="str">
        <f>IF(AX111="wrong PO",(VLOOKUP($D111,'Sep 2015'!$D$1:$Z$500,3,FALSE)),"")</f>
        <v>P0772275</v>
      </c>
    </row>
    <row r="112" spans="1:51">
      <c r="A112" s="2" t="s">
        <v>841</v>
      </c>
      <c r="B112" s="2" t="s">
        <v>510</v>
      </c>
      <c r="C112" s="2" t="s">
        <v>25</v>
      </c>
      <c r="D112" s="2" t="s">
        <v>120</v>
      </c>
      <c r="E112" s="2" t="s">
        <v>439</v>
      </c>
      <c r="F112" s="21"/>
      <c r="G112" s="11"/>
      <c r="H112" s="3">
        <v>42257</v>
      </c>
      <c r="I112" s="2" t="s">
        <v>39</v>
      </c>
      <c r="J112" s="2" t="s">
        <v>440</v>
      </c>
      <c r="K112" s="2" t="s">
        <v>30</v>
      </c>
      <c r="L112" s="2" t="s">
        <v>31</v>
      </c>
      <c r="M112" s="2" t="s">
        <v>41</v>
      </c>
      <c r="N112" s="4">
        <v>10</v>
      </c>
      <c r="O112" s="4">
        <v>10</v>
      </c>
      <c r="P112" s="4">
        <v>0</v>
      </c>
      <c r="Q112" s="5">
        <v>0</v>
      </c>
      <c r="R112" s="4">
        <v>0</v>
      </c>
      <c r="S112" s="4">
        <v>0</v>
      </c>
      <c r="T112" s="4">
        <v>0</v>
      </c>
      <c r="U112" s="5">
        <v>0</v>
      </c>
      <c r="V112" s="5">
        <v>0</v>
      </c>
      <c r="W112" s="14">
        <v>0</v>
      </c>
      <c r="X112" s="14">
        <v>0</v>
      </c>
      <c r="Y112" s="14">
        <v>0</v>
      </c>
      <c r="Z112" s="4"/>
      <c r="AA112" s="49" t="str">
        <f>IFERROR(IFERROR(VLOOKUP($D112,'Asset Group  All Assets'!$B$1:$C$500,2,FALSE),(VLOOKUP($D112,'Missing-WSU-POs'!$B$1:$D$500,3,FALSE))),"?")</f>
        <v>Needed</v>
      </c>
      <c r="AB112" s="31" t="str">
        <f t="shared" si="5"/>
        <v/>
      </c>
      <c r="AC112" s="31" t="str">
        <f t="shared" si="6"/>
        <v>Wrong PO</v>
      </c>
      <c r="AD112" s="29" t="str">
        <f>IFERROR(IF(VLOOKUP($D112,'Org July 2016 '!$D$1:$Z$500,3,FALSE)=F112,"-","Wrong PO"),"new")</f>
        <v>-</v>
      </c>
      <c r="AE112" s="32" t="str">
        <f>IF(AD112="wrong PO",(VLOOKUP($D112,'Org July 2016 '!$D$1:$Z$500,3,FALSE)),"")</f>
        <v/>
      </c>
      <c r="AF112" s="29" t="str">
        <f>IFERROR(IF(VLOOKUP($D112,'Org June 2016 '!$D$1:$Z$500,3,FALSE)=F112,"-","Wrong PO"),"new")</f>
        <v>-</v>
      </c>
      <c r="AG112" s="32" t="str">
        <f>IF(AF112="wrong PO",(VLOOKUP($D112,'Org June 2016 '!$D$1:$Z$500,3,FALSE)),"")</f>
        <v/>
      </c>
      <c r="AH112" s="29" t="str">
        <f>IFERROR(IF(VLOOKUP($D112,'May 2016'!D111:Z610,3,FALSE)=F112,"-","Wrong PO"),"new")</f>
        <v>new</v>
      </c>
      <c r="AI112" s="32" t="str">
        <f>IF(AH112="wrong PO",(VLOOKUP($D112,'May 2016'!D111:Z610,3,FALSE)),"")</f>
        <v/>
      </c>
      <c r="AJ112" s="29" t="str">
        <f>IFERROR(IF(VLOOKUP($D112,'Apr 2016'!$D$1:$Z$500,3,FALSE)=F112,"-","Wrong PO"),"new")</f>
        <v>new</v>
      </c>
      <c r="AK112" s="32" t="str">
        <f>IF(AJ112="wrong PO",(VLOOKUP($D112,'Apr 2016'!$D$1:$Z$500,3,FALSE)),"")</f>
        <v/>
      </c>
      <c r="AL112" s="32" t="str">
        <f>IFERROR(IF(VLOOKUP($D112,'Mar 2016'!$D$1:$Z$500,3,FALSE)=F112,"-","Wrong PO"),"new")</f>
        <v>-</v>
      </c>
      <c r="AM112" s="32" t="str">
        <f>IF(AJ112="wrong PO",(VLOOKUP($D112,'Mar 2016'!$D$1:$Z$500,3,FALSE)),"")</f>
        <v/>
      </c>
      <c r="AN112" s="32" t="str">
        <f>IFERROR(IF(VLOOKUP($D112,'Feb 2016'!$D$1:$Z$500,3,FALSE)=F112,"-","Wrong PO"),"new")</f>
        <v>new</v>
      </c>
      <c r="AO112" s="32" t="str">
        <f>IF(AJ112="wrong PO",(VLOOKUP($D112,'Feb 2016'!$D$1:$Z$500,3,FALSE)),"")</f>
        <v/>
      </c>
      <c r="AP112" s="29" t="str">
        <f>IFERROR(IF(VLOOKUP($D112,'Jan 2016'!$D$1:$Z$500,3,FALSE)=F112,"-","Wrong PO"),"new")</f>
        <v>-</v>
      </c>
      <c r="AQ112" s="32" t="str">
        <f>IF(AP112="wrong PO",(VLOOKUP($D112,'Jan 2016'!$D$1:$Z$500,3,FALSE)),"")</f>
        <v/>
      </c>
      <c r="AR112" s="29" t="str">
        <f>IFERROR(IF(VLOOKUP($D112,'Dec 2015'!$D$1:$Z$500,3,FALSE)=F112,"-","Wrong PO"),"new")</f>
        <v>new</v>
      </c>
      <c r="AS112" s="32" t="str">
        <f>IF(AR112="wrong PO",(VLOOKUP($D112,'Dec 2015'!$D$1:$Z$500,3,FALSE)),"")</f>
        <v/>
      </c>
      <c r="AT112" s="29" t="str">
        <f>IFERROR(IF(VLOOKUP($D112,'Nov 2015'!$D$1:$Z$500,3,FALSE)=F112,"-","Wrong PO"),"new")</f>
        <v>-</v>
      </c>
      <c r="AU112" s="32" t="str">
        <f>IF(AT112="wrong PO",(VLOOKUP($D112,'Nov 2015'!$D$1:$Z$500,3,FALSE)),"")</f>
        <v/>
      </c>
      <c r="AV112" s="29" t="str">
        <f>IFERROR(IF(VLOOKUP($D112,'Oct 2015'!$D$1:$Z$500,3,FALSE)=F112,"-","Wrong PO"),"new")</f>
        <v>new</v>
      </c>
      <c r="AW112" s="32" t="str">
        <f>IF(AV112="wrong PO",(VLOOKUP($D112,'Oct 2015'!$D$1:$Z$500,3,FALSE)),"")</f>
        <v/>
      </c>
      <c r="AX112" s="29" t="str">
        <f>IFERROR(IF(VLOOKUP($D112,'Sep 2015'!$D$1:$Z$500,3,FALSE)=F112,"-","Wrong PO"),"new")</f>
        <v>new</v>
      </c>
      <c r="AY112" s="32" t="str">
        <f>IF(AX112="wrong PO",(VLOOKUP($D112,'Sep 2015'!$D$1:$Z$500,3,FALSE)),"")</f>
        <v/>
      </c>
    </row>
    <row r="113" spans="1:51">
      <c r="A113" s="2" t="s">
        <v>841</v>
      </c>
      <c r="B113" s="2" t="s">
        <v>510</v>
      </c>
      <c r="C113" s="2" t="s">
        <v>25</v>
      </c>
      <c r="D113" s="2" t="s">
        <v>121</v>
      </c>
      <c r="E113" s="2" t="s">
        <v>400</v>
      </c>
      <c r="F113" s="21" t="s">
        <v>122</v>
      </c>
      <c r="G113" s="11"/>
      <c r="H113" s="3">
        <v>42276</v>
      </c>
      <c r="I113" s="2" t="s">
        <v>39</v>
      </c>
      <c r="J113" s="2" t="s">
        <v>402</v>
      </c>
      <c r="K113" s="2" t="s">
        <v>30</v>
      </c>
      <c r="L113" s="2" t="s">
        <v>31</v>
      </c>
      <c r="M113" s="2" t="s">
        <v>41</v>
      </c>
      <c r="N113" s="4">
        <v>60748</v>
      </c>
      <c r="O113" s="4">
        <v>65284</v>
      </c>
      <c r="P113" s="4">
        <v>4536</v>
      </c>
      <c r="Q113" s="5">
        <v>76.66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76.66</v>
      </c>
      <c r="X113" s="14">
        <v>0</v>
      </c>
      <c r="Y113" s="14">
        <v>76.66</v>
      </c>
      <c r="Z113" s="4"/>
      <c r="AA113" s="49" t="str">
        <f>IFERROR(IFERROR(VLOOKUP($D113,'Asset Group  All Assets'!$B$1:$C$500,2,FALSE),(VLOOKUP($D113,'Missing-WSU-POs'!$B$1:$D$500,3,FALSE))),"?")</f>
        <v>P0773788</v>
      </c>
      <c r="AB113" s="31" t="str">
        <f t="shared" si="5"/>
        <v>P0773788</v>
      </c>
      <c r="AC113" s="31" t="str">
        <f t="shared" si="6"/>
        <v/>
      </c>
      <c r="AD113" s="29" t="str">
        <f>IFERROR(IF(VLOOKUP($D113,'Org July 2016 '!$D$1:$Z$500,3,FALSE)=F113,"-","Wrong PO"),"new")</f>
        <v>Wrong PO</v>
      </c>
      <c r="AE113" s="32">
        <f>IF(AD113="wrong PO",(VLOOKUP($D113,'Org July 2016 '!$D$1:$Z$500,3,FALSE)),"")</f>
        <v>0</v>
      </c>
      <c r="AF113" s="29" t="str">
        <f>IFERROR(IF(VLOOKUP($D113,'Org June 2016 '!$D$1:$Z$500,3,FALSE)=F113,"-","Wrong PO"),"new")</f>
        <v>Wrong PO</v>
      </c>
      <c r="AG113" s="32">
        <f>IF(AF113="wrong PO",(VLOOKUP($D113,'Org June 2016 '!$D$1:$Z$500,3,FALSE)),"")</f>
        <v>0</v>
      </c>
      <c r="AH113" s="29" t="str">
        <f>IFERROR(IF(VLOOKUP($D113,'May 2016'!D112:Z611,3,FALSE)=F113,"-","Wrong PO"),"new")</f>
        <v>-</v>
      </c>
      <c r="AI113" s="32" t="str">
        <f>IF(AH113="wrong PO",(VLOOKUP($D113,'May 2016'!D112:Z611,3,FALSE)),"")</f>
        <v/>
      </c>
      <c r="AJ113" s="29" t="str">
        <f>IFERROR(IF(VLOOKUP($D113,'Apr 2016'!$D$1:$Z$500,3,FALSE)=F113,"-","Wrong PO"),"new")</f>
        <v>-</v>
      </c>
      <c r="AK113" s="32" t="str">
        <f>IF(AJ113="wrong PO",(VLOOKUP($D113,'Apr 2016'!$D$1:$Z$500,3,FALSE)),"")</f>
        <v/>
      </c>
      <c r="AL113" s="32" t="str">
        <f>IFERROR(IF(VLOOKUP($D113,'Mar 2016'!$D$1:$Z$500,3,FALSE)=F113,"-","Wrong PO"),"new")</f>
        <v>-</v>
      </c>
      <c r="AM113" s="32" t="str">
        <f>IF(AJ113="wrong PO",(VLOOKUP($D113,'Mar 2016'!$D$1:$Z$500,3,FALSE)),"")</f>
        <v/>
      </c>
      <c r="AN113" s="32" t="str">
        <f>IFERROR(IF(VLOOKUP($D113,'Feb 2016'!$D$1:$Z$500,3,FALSE)=F113,"-","Wrong PO"),"new")</f>
        <v>-</v>
      </c>
      <c r="AO113" s="32" t="str">
        <f>IF(AJ113="wrong PO",(VLOOKUP($D113,'Feb 2016'!$D$1:$Z$500,3,FALSE)),"")</f>
        <v/>
      </c>
      <c r="AP113" s="29" t="str">
        <f>IFERROR(IF(VLOOKUP($D113,'Jan 2016'!$D$1:$Z$500,3,FALSE)=F113,"-","Wrong PO"),"new")</f>
        <v>-</v>
      </c>
      <c r="AQ113" s="32" t="str">
        <f>IF(AP113="wrong PO",(VLOOKUP($D113,'Jan 2016'!$D$1:$Z$500,3,FALSE)),"")</f>
        <v/>
      </c>
      <c r="AR113" s="29" t="str">
        <f>IFERROR(IF(VLOOKUP($D113,'Dec 2015'!$D$1:$Z$500,3,FALSE)=F113,"-","Wrong PO"),"new")</f>
        <v>-</v>
      </c>
      <c r="AS113" s="32" t="str">
        <f>IF(AR113="wrong PO",(VLOOKUP($D113,'Dec 2015'!$D$1:$Z$500,3,FALSE)),"")</f>
        <v/>
      </c>
      <c r="AT113" s="29" t="str">
        <f>IFERROR(IF(VLOOKUP($D113,'Nov 2015'!$D$1:$Z$500,3,FALSE)=F113,"-","Wrong PO"),"new")</f>
        <v>-</v>
      </c>
      <c r="AU113" s="32" t="str">
        <f>IF(AT113="wrong PO",(VLOOKUP($D113,'Nov 2015'!$D$1:$Z$500,3,FALSE)),"")</f>
        <v/>
      </c>
      <c r="AV113" s="29" t="str">
        <f>IFERROR(IF(VLOOKUP($D113,'Oct 2015'!$D$1:$Z$500,3,FALSE)=F113,"-","Wrong PO"),"new")</f>
        <v>-</v>
      </c>
      <c r="AW113" s="32" t="str">
        <f>IF(AV113="wrong PO",(VLOOKUP($D113,'Oct 2015'!$D$1:$Z$500,3,FALSE)),"")</f>
        <v/>
      </c>
      <c r="AX113" s="29" t="str">
        <f>IFERROR(IF(VLOOKUP($D113,'Sep 2015'!$D$1:$Z$500,3,FALSE)=F113,"-","Wrong PO"),"new")</f>
        <v>new</v>
      </c>
      <c r="AY113" s="32" t="str">
        <f>IF(AX113="wrong PO",(VLOOKUP($D113,'Sep 2015'!$D$1:$Z$500,3,FALSE)),"")</f>
        <v/>
      </c>
    </row>
    <row r="114" spans="1:51">
      <c r="A114" s="2" t="s">
        <v>841</v>
      </c>
      <c r="B114" s="2" t="s">
        <v>510</v>
      </c>
      <c r="C114" s="2" t="s">
        <v>25</v>
      </c>
      <c r="D114" s="2" t="s">
        <v>123</v>
      </c>
      <c r="E114" s="2" t="s">
        <v>409</v>
      </c>
      <c r="F114" s="21"/>
      <c r="G114" s="11"/>
      <c r="H114" s="3">
        <v>42290</v>
      </c>
      <c r="I114" s="2" t="s">
        <v>39</v>
      </c>
      <c r="J114" s="2" t="s">
        <v>411</v>
      </c>
      <c r="K114" s="2" t="s">
        <v>30</v>
      </c>
      <c r="L114" s="2" t="s">
        <v>31</v>
      </c>
      <c r="M114" s="2" t="s">
        <v>32</v>
      </c>
      <c r="N114" s="4">
        <v>4872</v>
      </c>
      <c r="O114" s="4">
        <v>5322</v>
      </c>
      <c r="P114" s="4">
        <v>450</v>
      </c>
      <c r="Q114" s="5">
        <v>7.61</v>
      </c>
      <c r="R114" s="4">
        <v>0</v>
      </c>
      <c r="S114" s="4">
        <v>0</v>
      </c>
      <c r="T114" s="4">
        <v>0</v>
      </c>
      <c r="U114" s="5">
        <v>0</v>
      </c>
      <c r="V114" s="5">
        <v>0</v>
      </c>
      <c r="W114" s="14">
        <v>7.61</v>
      </c>
      <c r="X114" s="14">
        <v>0</v>
      </c>
      <c r="Y114" s="14">
        <v>7.61</v>
      </c>
      <c r="Z114" s="4"/>
      <c r="AA114" s="49" t="str">
        <f>IFERROR(IFERROR(VLOOKUP($D114,'Asset Group  All Assets'!$B$1:$C$500,2,FALSE),(VLOOKUP($D114,'Missing-WSU-POs'!$B$1:$D$500,3,FALSE))),"?")</f>
        <v>P0770462</v>
      </c>
      <c r="AB114" s="31" t="str">
        <f t="shared" si="5"/>
        <v/>
      </c>
      <c r="AC114" s="31" t="str">
        <f t="shared" si="6"/>
        <v>Wrong PO</v>
      </c>
      <c r="AD114" s="29" t="str">
        <f>IFERROR(IF(VLOOKUP($D114,'Org July 2016 '!$D$1:$Z$500,3,FALSE)=F114,"-","Wrong PO"),"new")</f>
        <v>-</v>
      </c>
      <c r="AE114" s="32" t="str">
        <f>IF(AD114="wrong PO",(VLOOKUP($D114,'Org July 2016 '!$D$1:$Z$500,3,FALSE)),"")</f>
        <v/>
      </c>
      <c r="AF114" s="29" t="str">
        <f>IFERROR(IF(VLOOKUP($D114,'Org June 2016 '!$D$1:$Z$500,3,FALSE)=F114,"-","Wrong PO"),"new")</f>
        <v>-</v>
      </c>
      <c r="AG114" s="32" t="str">
        <f>IF(AF114="wrong PO",(VLOOKUP($D114,'Org June 2016 '!$D$1:$Z$500,3,FALSE)),"")</f>
        <v/>
      </c>
      <c r="AH114" s="29" t="str">
        <f>IFERROR(IF(VLOOKUP($D114,'May 2016'!D113:Z612,3,FALSE)=F114,"-","Wrong PO"),"new")</f>
        <v>new</v>
      </c>
      <c r="AI114" s="32" t="str">
        <f>IF(AH114="wrong PO",(VLOOKUP($D114,'May 2016'!D113:Z612,3,FALSE)),"")</f>
        <v/>
      </c>
      <c r="AJ114" s="29" t="str">
        <f>IFERROR(IF(VLOOKUP($D114,'Apr 2016'!$D$1:$Z$500,3,FALSE)=F114,"-","Wrong PO"),"new")</f>
        <v>Wrong PO</v>
      </c>
      <c r="AK114" s="32" t="str">
        <f>IF(AJ114="wrong PO",(VLOOKUP($D114,'Apr 2016'!$D$1:$Z$500,3,FALSE)),"")</f>
        <v>P0770462</v>
      </c>
      <c r="AL114" s="32" t="str">
        <f>IFERROR(IF(VLOOKUP($D114,'Mar 2016'!$D$1:$Z$500,3,FALSE)=F114,"-","Wrong PO"),"new")</f>
        <v>Wrong PO</v>
      </c>
      <c r="AM114" s="32" t="str">
        <f>IF(AJ114="wrong PO",(VLOOKUP($D114,'Mar 2016'!$D$1:$Z$500,3,FALSE)),"")</f>
        <v>P0770462</v>
      </c>
      <c r="AN114" s="32" t="str">
        <f>IFERROR(IF(VLOOKUP($D114,'Feb 2016'!$D$1:$Z$500,3,FALSE)=F114,"-","Wrong PO"),"new")</f>
        <v>Wrong PO</v>
      </c>
      <c r="AO114" s="32" t="str">
        <f>IF(AJ114="wrong PO",(VLOOKUP($D114,'Feb 2016'!$D$1:$Z$500,3,FALSE)),"")</f>
        <v>P0770462</v>
      </c>
      <c r="AP114" s="29" t="str">
        <f>IFERROR(IF(VLOOKUP($D114,'Jan 2016'!$D$1:$Z$500,3,FALSE)=F114,"-","Wrong PO"),"new")</f>
        <v>Wrong PO</v>
      </c>
      <c r="AQ114" s="32" t="str">
        <f>IF(AP114="wrong PO",(VLOOKUP($D114,'Jan 2016'!$D$1:$Z$500,3,FALSE)),"")</f>
        <v>P0770462</v>
      </c>
      <c r="AR114" s="29" t="str">
        <f>IFERROR(IF(VLOOKUP($D114,'Dec 2015'!$D$1:$Z$500,3,FALSE)=F114,"-","Wrong PO"),"new")</f>
        <v>Wrong PO</v>
      </c>
      <c r="AS114" s="32" t="str">
        <f>IF(AR114="wrong PO",(VLOOKUP($D114,'Dec 2015'!$D$1:$Z$500,3,FALSE)),"")</f>
        <v>P0770462</v>
      </c>
      <c r="AT114" s="29" t="str">
        <f>IFERROR(IF(VLOOKUP($D114,'Nov 2015'!$D$1:$Z$500,3,FALSE)=F114,"-","Wrong PO"),"new")</f>
        <v>Wrong PO</v>
      </c>
      <c r="AU114" s="32" t="str">
        <f>IF(AT114="wrong PO",(VLOOKUP($D114,'Nov 2015'!$D$1:$Z$500,3,FALSE)),"")</f>
        <v>P0770462</v>
      </c>
      <c r="AV114" s="29" t="str">
        <f>IFERROR(IF(VLOOKUP($D114,'Oct 2015'!$D$1:$Z$500,3,FALSE)=F114,"-","Wrong PO"),"new")</f>
        <v>Wrong PO</v>
      </c>
      <c r="AW114" s="32" t="str">
        <f>IF(AV114="wrong PO",(VLOOKUP($D114,'Oct 2015'!$D$1:$Z$500,3,FALSE)),"")</f>
        <v>P0770462</v>
      </c>
      <c r="AX114" s="29" t="str">
        <f>IFERROR(IF(VLOOKUP($D114,'Sep 2015'!$D$1:$Z$500,3,FALSE)=F114,"-","Wrong PO"),"new")</f>
        <v>new</v>
      </c>
      <c r="AY114" s="32" t="str">
        <f>IF(AX114="wrong PO",(VLOOKUP($D114,'Sep 2015'!$D$1:$Z$500,3,FALSE)),"")</f>
        <v/>
      </c>
    </row>
    <row r="115" spans="1:51">
      <c r="A115" s="2" t="s">
        <v>841</v>
      </c>
      <c r="B115" s="2" t="s">
        <v>510</v>
      </c>
      <c r="C115" s="2" t="s">
        <v>807</v>
      </c>
      <c r="D115" s="2" t="s">
        <v>501</v>
      </c>
      <c r="E115" s="2" t="s">
        <v>405</v>
      </c>
      <c r="F115" s="21"/>
      <c r="G115" s="11"/>
      <c r="H115" s="3">
        <v>42306</v>
      </c>
      <c r="I115" s="2" t="s">
        <v>437</v>
      </c>
      <c r="J115" s="2" t="s">
        <v>407</v>
      </c>
      <c r="K115" s="2" t="s">
        <v>30</v>
      </c>
      <c r="L115" s="2" t="s">
        <v>31</v>
      </c>
      <c r="M115" s="2" t="s">
        <v>378</v>
      </c>
      <c r="N115" s="4">
        <v>164379</v>
      </c>
      <c r="O115" s="4">
        <v>168281</v>
      </c>
      <c r="P115" s="4">
        <v>3902</v>
      </c>
      <c r="Q115" s="5">
        <v>65.94</v>
      </c>
      <c r="R115" s="4">
        <v>0</v>
      </c>
      <c r="S115" s="4">
        <v>0</v>
      </c>
      <c r="T115" s="4">
        <v>0</v>
      </c>
      <c r="U115" s="5">
        <v>0</v>
      </c>
      <c r="V115" s="5">
        <v>0</v>
      </c>
      <c r="W115" s="14">
        <v>65.94</v>
      </c>
      <c r="X115" s="14">
        <v>0</v>
      </c>
      <c r="Y115" s="14">
        <v>65.94</v>
      </c>
      <c r="Z115" s="4"/>
      <c r="AA115" s="49" t="str">
        <f>IFERROR(IFERROR(VLOOKUP($D115,'Asset Group  All Assets'!$B$1:$C$500,2,FALSE),(VLOOKUP($D115,'Missing-WSU-POs'!$B$1:$D$500,3,FALSE))),"?")</f>
        <v xml:space="preserve">P0760857 </v>
      </c>
      <c r="AB115" s="31" t="str">
        <f t="shared" si="5"/>
        <v/>
      </c>
      <c r="AC115" s="31" t="str">
        <f t="shared" si="6"/>
        <v>Wrong PO</v>
      </c>
      <c r="AD115" s="29" t="str">
        <f>IFERROR(IF(VLOOKUP($D115,'Org July 2016 '!$D$1:$Z$500,3,FALSE)=F115,"-","Wrong PO"),"new")</f>
        <v>new</v>
      </c>
      <c r="AE115" s="32" t="str">
        <f>IF(AD115="wrong PO",(VLOOKUP($D115,'Org July 2016 '!$D$1:$Z$500,3,FALSE)),"")</f>
        <v/>
      </c>
      <c r="AF115" s="29" t="str">
        <f>IFERROR(IF(VLOOKUP($D115,'Org June 2016 '!$D$1:$Z$500,3,FALSE)=F115,"-","Wrong PO"),"new")</f>
        <v>new</v>
      </c>
      <c r="AG115" s="32" t="str">
        <f>IF(AF115="wrong PO",(VLOOKUP($D115,'Org June 2016 '!$D$1:$Z$500,3,FALSE)),"")</f>
        <v/>
      </c>
      <c r="AH115" s="29" t="str">
        <f>IFERROR(IF(VLOOKUP($D115,'May 2016'!D114:Z613,3,FALSE)=F115,"-","Wrong PO"),"new")</f>
        <v>new</v>
      </c>
      <c r="AI115" s="32" t="str">
        <f>IF(AH115="wrong PO",(VLOOKUP($D115,'May 2016'!D114:Z613,3,FALSE)),"")</f>
        <v/>
      </c>
      <c r="AJ115" s="29" t="str">
        <f>IFERROR(IF(VLOOKUP($D115,'Apr 2016'!$D$1:$Z$500,3,FALSE)=F115,"-","Wrong PO"),"new")</f>
        <v>Wrong PO</v>
      </c>
      <c r="AK115" s="32" t="str">
        <f>IF(AJ115="wrong PO",(VLOOKUP($D115,'Apr 2016'!$D$1:$Z$500,3,FALSE)),"")</f>
        <v>P0760857</v>
      </c>
      <c r="AL115" s="32" t="str">
        <f>IFERROR(IF(VLOOKUP($D115,'Mar 2016'!$D$1:$Z$500,3,FALSE)=F115,"-","Wrong PO"),"new")</f>
        <v>Wrong PO</v>
      </c>
      <c r="AM115" s="32" t="str">
        <f>IF(AJ115="wrong PO",(VLOOKUP($D115,'Mar 2016'!$D$1:$Z$500,3,FALSE)),"")</f>
        <v>P0760857</v>
      </c>
      <c r="AN115" s="32" t="str">
        <f>IFERROR(IF(VLOOKUP($D115,'Feb 2016'!$D$1:$Z$500,3,FALSE)=F115,"-","Wrong PO"),"new")</f>
        <v>Wrong PO</v>
      </c>
      <c r="AO115" s="32" t="str">
        <f>IF(AJ115="wrong PO",(VLOOKUP($D115,'Feb 2016'!$D$1:$Z$500,3,FALSE)),"")</f>
        <v>P0760857</v>
      </c>
      <c r="AP115" s="29" t="str">
        <f>IFERROR(IF(VLOOKUP($D115,'Jan 2016'!$D$1:$Z$500,3,FALSE)=F115,"-","Wrong PO"),"new")</f>
        <v>Wrong PO</v>
      </c>
      <c r="AQ115" s="32" t="str">
        <f>IF(AP115="wrong PO",(VLOOKUP($D115,'Jan 2016'!$D$1:$Z$500,3,FALSE)),"")</f>
        <v>P0760857</v>
      </c>
      <c r="AR115" s="29" t="str">
        <f>IFERROR(IF(VLOOKUP($D115,'Dec 2015'!$D$1:$Z$500,3,FALSE)=F115,"-","Wrong PO"),"new")</f>
        <v>Wrong PO</v>
      </c>
      <c r="AS115" s="32" t="str">
        <f>IF(AR115="wrong PO",(VLOOKUP($D115,'Dec 2015'!$D$1:$Z$500,3,FALSE)),"")</f>
        <v>P0760857</v>
      </c>
      <c r="AT115" s="29" t="str">
        <f>IFERROR(IF(VLOOKUP($D115,'Nov 2015'!$D$1:$Z$500,3,FALSE)=F115,"-","Wrong PO"),"new")</f>
        <v>new</v>
      </c>
      <c r="AU115" s="32" t="str">
        <f>IF(AT115="wrong PO",(VLOOKUP($D115,'Nov 2015'!$D$1:$Z$500,3,FALSE)),"")</f>
        <v/>
      </c>
      <c r="AV115" s="29" t="str">
        <f>IFERROR(IF(VLOOKUP($D115,'Oct 2015'!$D$1:$Z$500,3,FALSE)=F115,"-","Wrong PO"),"new")</f>
        <v>new</v>
      </c>
      <c r="AW115" s="32" t="str">
        <f>IF(AV115="wrong PO",(VLOOKUP($D115,'Oct 2015'!$D$1:$Z$500,3,FALSE)),"")</f>
        <v/>
      </c>
      <c r="AX115" s="29" t="str">
        <f>IFERROR(IF(VLOOKUP($D115,'Sep 2015'!$D$1:$Z$500,3,FALSE)=F115,"-","Wrong PO"),"new")</f>
        <v>new</v>
      </c>
      <c r="AY115" s="32" t="str">
        <f>IF(AX115="wrong PO",(VLOOKUP($D115,'Sep 2015'!$D$1:$Z$500,3,FALSE)),"")</f>
        <v/>
      </c>
    </row>
    <row r="116" spans="1:51">
      <c r="A116" s="2" t="s">
        <v>841</v>
      </c>
      <c r="B116" s="2" t="s">
        <v>510</v>
      </c>
      <c r="C116" s="2" t="s">
        <v>25</v>
      </c>
      <c r="D116" s="2" t="s">
        <v>125</v>
      </c>
      <c r="E116" s="2" t="s">
        <v>566</v>
      </c>
      <c r="F116" s="21"/>
      <c r="G116" s="11"/>
      <c r="H116" s="3">
        <v>42360</v>
      </c>
      <c r="I116" s="2" t="s">
        <v>39</v>
      </c>
      <c r="J116" s="2" t="s">
        <v>567</v>
      </c>
      <c r="K116" s="2" t="s">
        <v>30</v>
      </c>
      <c r="L116" s="2" t="s">
        <v>31</v>
      </c>
      <c r="M116" s="2" t="s">
        <v>41</v>
      </c>
      <c r="N116" s="4">
        <v>22102</v>
      </c>
      <c r="O116" s="4">
        <v>25339</v>
      </c>
      <c r="P116" s="4">
        <v>3237</v>
      </c>
      <c r="Q116" s="14">
        <v>54.71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54.71</v>
      </c>
      <c r="X116" s="14">
        <v>0</v>
      </c>
      <c r="Y116" s="14">
        <v>54.71</v>
      </c>
      <c r="Z116" s="4"/>
      <c r="AA116" s="49" t="str">
        <f>IFERROR(IFERROR(VLOOKUP($D116,'Asset Group  All Assets'!$B$1:$C$500,2,FALSE),(VLOOKUP($D116,'Missing-WSU-POs'!$B$1:$D$500,3,FALSE))),"?")</f>
        <v>76358290-Sent email to Lavinia regarding progress on requisition approval.</v>
      </c>
      <c r="AB116" s="31" t="str">
        <f t="shared" si="5"/>
        <v/>
      </c>
      <c r="AC116" s="31" t="str">
        <f t="shared" si="6"/>
        <v>Wrong PO</v>
      </c>
      <c r="AD116" s="29" t="str">
        <f>IFERROR(IF(VLOOKUP($D116,'Org July 2016 '!$D$1:$Z$500,3,FALSE)=F116,"-","Wrong PO"),"new")</f>
        <v>-</v>
      </c>
      <c r="AE116" s="32" t="str">
        <f>IF(AD116="wrong PO",(VLOOKUP($D116,'Org July 2016 '!$D$1:$Z$500,3,FALSE)),"")</f>
        <v/>
      </c>
      <c r="AF116" s="29" t="str">
        <f>IFERROR(IF(VLOOKUP($D116,'Org June 2016 '!$D$1:$Z$500,3,FALSE)=F116,"-","Wrong PO"),"new")</f>
        <v>-</v>
      </c>
      <c r="AG116" s="32" t="str">
        <f>IF(AF116="wrong PO",(VLOOKUP($D116,'Org June 2016 '!$D$1:$Z$500,3,FALSE)),"")</f>
        <v/>
      </c>
      <c r="AH116" s="29" t="str">
        <f>IFERROR(IF(VLOOKUP($D116,'May 2016'!D115:Z614,3,FALSE)=F116,"-","Wrong PO"),"new")</f>
        <v>-</v>
      </c>
      <c r="AI116" s="32" t="str">
        <f>IF(AH116="wrong PO",(VLOOKUP($D116,'May 2016'!D115:Z614,3,FALSE)),"")</f>
        <v/>
      </c>
      <c r="AJ116" s="29" t="str">
        <f>IFERROR(IF(VLOOKUP($D116,'Apr 2016'!$D$1:$Z$500,3,FALSE)=F116,"-","Wrong PO"),"new")</f>
        <v>-</v>
      </c>
      <c r="AK116" s="32" t="str">
        <f>IF(AJ116="wrong PO",(VLOOKUP($D116,'Apr 2016'!$D$1:$Z$500,3,FALSE)),"")</f>
        <v/>
      </c>
      <c r="AL116" s="32" t="str">
        <f>IFERROR(IF(VLOOKUP($D116,'Mar 2016'!$D$1:$Z$500,3,FALSE)=F116,"-","Wrong PO"),"new")</f>
        <v>-</v>
      </c>
      <c r="AM116" s="32" t="str">
        <f>IF(AJ116="wrong PO",(VLOOKUP($D116,'Mar 2016'!$D$1:$Z$500,3,FALSE)),"")</f>
        <v/>
      </c>
      <c r="AN116" s="32" t="str">
        <f>IFERROR(IF(VLOOKUP($D116,'Feb 2016'!$D$1:$Z$500,3,FALSE)=F116,"-","Wrong PO"),"new")</f>
        <v>-</v>
      </c>
      <c r="AO116" s="32" t="str">
        <f>IF(AJ116="wrong PO",(VLOOKUP($D116,'Feb 2016'!$D$1:$Z$500,3,FALSE)),"")</f>
        <v/>
      </c>
      <c r="AP116" s="29" t="str">
        <f>IFERROR(IF(VLOOKUP($D116,'Jan 2016'!$D$1:$Z$500,3,FALSE)=F116,"-","Wrong PO"),"new")</f>
        <v>-</v>
      </c>
      <c r="AQ116" s="32" t="str">
        <f>IF(AP116="wrong PO",(VLOOKUP($D116,'Jan 2016'!$D$1:$Z$500,3,FALSE)),"")</f>
        <v/>
      </c>
      <c r="AR116" s="29" t="str">
        <f>IFERROR(IF(VLOOKUP($D116,'Dec 2015'!$D$1:$Z$500,3,FALSE)=F116,"-","Wrong PO"),"new")</f>
        <v>new</v>
      </c>
      <c r="AS116" s="32" t="str">
        <f>IF(AR116="wrong PO",(VLOOKUP($D116,'Dec 2015'!$D$1:$Z$500,3,FALSE)),"")</f>
        <v/>
      </c>
      <c r="AT116" s="29" t="str">
        <f>IFERROR(IF(VLOOKUP($D116,'Nov 2015'!$D$1:$Z$500,3,FALSE)=F116,"-","Wrong PO"),"new")</f>
        <v>new</v>
      </c>
      <c r="AU116" s="32" t="str">
        <f>IF(AT116="wrong PO",(VLOOKUP($D116,'Nov 2015'!$D$1:$Z$500,3,FALSE)),"")</f>
        <v/>
      </c>
      <c r="AV116" s="29" t="str">
        <f>IFERROR(IF(VLOOKUP($D116,'Oct 2015'!$D$1:$Z$500,3,FALSE)=F116,"-","Wrong PO"),"new")</f>
        <v>new</v>
      </c>
      <c r="AW116" s="32" t="str">
        <f>IF(AV116="wrong PO",(VLOOKUP($D116,'Oct 2015'!$D$1:$Z$500,3,FALSE)),"")</f>
        <v/>
      </c>
      <c r="AX116" s="29" t="str">
        <f>IFERROR(IF(VLOOKUP($D116,'Sep 2015'!$D$1:$Z$500,3,FALSE)=F116,"-","Wrong PO"),"new")</f>
        <v>new</v>
      </c>
      <c r="AY116" s="32" t="str">
        <f>IF(AX116="wrong PO",(VLOOKUP($D116,'Sep 2015'!$D$1:$Z$500,3,FALSE)),"")</f>
        <v/>
      </c>
    </row>
    <row r="117" spans="1:51">
      <c r="A117" s="2" t="s">
        <v>841</v>
      </c>
      <c r="B117" s="2" t="s">
        <v>510</v>
      </c>
      <c r="C117" s="2" t="s">
        <v>25</v>
      </c>
      <c r="D117" s="2" t="s">
        <v>126</v>
      </c>
      <c r="E117" s="2" t="s">
        <v>547</v>
      </c>
      <c r="F117" s="21"/>
      <c r="G117" s="11"/>
      <c r="H117" s="3">
        <v>42389</v>
      </c>
      <c r="I117" s="2" t="s">
        <v>39</v>
      </c>
      <c r="J117" s="2" t="s">
        <v>548</v>
      </c>
      <c r="K117" s="2" t="s">
        <v>30</v>
      </c>
      <c r="L117" s="2" t="s">
        <v>31</v>
      </c>
      <c r="M117" s="2" t="s">
        <v>32</v>
      </c>
      <c r="N117" s="4">
        <v>17028</v>
      </c>
      <c r="O117" s="4">
        <v>20487</v>
      </c>
      <c r="P117" s="4">
        <v>3459</v>
      </c>
      <c r="Q117" s="5">
        <v>58.46</v>
      </c>
      <c r="R117" s="4">
        <v>7</v>
      </c>
      <c r="S117" s="4">
        <v>7</v>
      </c>
      <c r="T117" s="4">
        <v>0</v>
      </c>
      <c r="U117" s="5">
        <v>0</v>
      </c>
      <c r="V117" s="5">
        <v>0</v>
      </c>
      <c r="W117" s="14">
        <v>58.46</v>
      </c>
      <c r="X117" s="14">
        <v>0</v>
      </c>
      <c r="Y117" s="14">
        <v>58.46</v>
      </c>
      <c r="Z117" s="4"/>
      <c r="AA117" s="49" t="str">
        <f>IFERROR(IFERROR(VLOOKUP($D117,'Asset Group  All Assets'!$B$1:$C$500,2,FALSE),(VLOOKUP($D117,'Missing-WSU-POs'!$B$1:$D$500,3,FALSE))),"?")</f>
        <v>P0771368</v>
      </c>
      <c r="AB117" s="31" t="str">
        <f t="shared" si="5"/>
        <v/>
      </c>
      <c r="AC117" s="31" t="str">
        <f t="shared" si="6"/>
        <v>Wrong PO</v>
      </c>
      <c r="AD117" s="29" t="str">
        <f>IFERROR(IF(VLOOKUP($D117,'Org July 2016 '!$D$1:$Z$500,3,FALSE)=F117,"-","Wrong PO"),"new")</f>
        <v>-</v>
      </c>
      <c r="AE117" s="32" t="str">
        <f>IF(AD117="wrong PO",(VLOOKUP($D117,'Org July 2016 '!$D$1:$Z$500,3,FALSE)),"")</f>
        <v/>
      </c>
      <c r="AF117" s="29" t="str">
        <f>IFERROR(IF(VLOOKUP($D117,'Org June 2016 '!$D$1:$Z$500,3,FALSE)=F117,"-","Wrong PO"),"new")</f>
        <v>-</v>
      </c>
      <c r="AG117" s="32" t="str">
        <f>IF(AF117="wrong PO",(VLOOKUP($D117,'Org June 2016 '!$D$1:$Z$500,3,FALSE)),"")</f>
        <v/>
      </c>
      <c r="AH117" s="29" t="str">
        <f>IFERROR(IF(VLOOKUP($D117,'May 2016'!D116:Z615,3,FALSE)=F117,"-","Wrong PO"),"new")</f>
        <v>new</v>
      </c>
      <c r="AI117" s="32" t="str">
        <f>IF(AH117="wrong PO",(VLOOKUP($D117,'May 2016'!D116:Z615,3,FALSE)),"")</f>
        <v/>
      </c>
      <c r="AJ117" s="29" t="str">
        <f>IFERROR(IF(VLOOKUP($D117,'Apr 2016'!$D$1:$Z$500,3,FALSE)=F117,"-","Wrong PO"),"new")</f>
        <v>Wrong PO</v>
      </c>
      <c r="AK117" s="32" t="str">
        <f>IF(AJ117="wrong PO",(VLOOKUP($D117,'Apr 2016'!$D$1:$Z$500,3,FALSE)),"")</f>
        <v>P0771368</v>
      </c>
      <c r="AL117" s="32" t="str">
        <f>IFERROR(IF(VLOOKUP($D117,'Mar 2016'!$D$1:$Z$500,3,FALSE)=F117,"-","Wrong PO"),"new")</f>
        <v>Wrong PO</v>
      </c>
      <c r="AM117" s="32" t="str">
        <f>IF(AJ117="wrong PO",(VLOOKUP($D117,'Mar 2016'!$D$1:$Z$500,3,FALSE)),"")</f>
        <v>P0771368</v>
      </c>
      <c r="AN117" s="32" t="str">
        <f>IFERROR(IF(VLOOKUP($D117,'Feb 2016'!$D$1:$Z$500,3,FALSE)=F117,"-","Wrong PO"),"new")</f>
        <v>Wrong PO</v>
      </c>
      <c r="AO117" s="32" t="str">
        <f>IF(AJ117="wrong PO",(VLOOKUP($D117,'Feb 2016'!$D$1:$Z$500,3,FALSE)),"")</f>
        <v>P0771368</v>
      </c>
      <c r="AP117" s="29" t="str">
        <f>IFERROR(IF(VLOOKUP($D117,'Jan 2016'!$D$1:$Z$500,3,FALSE)=F117,"-","Wrong PO"),"new")</f>
        <v>Wrong PO</v>
      </c>
      <c r="AQ117" s="32" t="str">
        <f>IF(AP117="wrong PO",(VLOOKUP($D117,'Jan 2016'!$D$1:$Z$500,3,FALSE)),"")</f>
        <v>P0771368</v>
      </c>
      <c r="AR117" s="29" t="str">
        <f>IFERROR(IF(VLOOKUP($D117,'Dec 2015'!$D$1:$Z$500,3,FALSE)=F117,"-","Wrong PO"),"new")</f>
        <v>new</v>
      </c>
      <c r="AS117" s="32" t="str">
        <f>IF(AR117="wrong PO",(VLOOKUP($D117,'Dec 2015'!$D$1:$Z$500,3,FALSE)),"")</f>
        <v/>
      </c>
      <c r="AT117" s="29" t="str">
        <f>IFERROR(IF(VLOOKUP($D117,'Nov 2015'!$D$1:$Z$500,3,FALSE)=F117,"-","Wrong PO"),"new")</f>
        <v>new</v>
      </c>
      <c r="AU117" s="32" t="str">
        <f>IF(AT117="wrong PO",(VLOOKUP($D117,'Nov 2015'!$D$1:$Z$500,3,FALSE)),"")</f>
        <v/>
      </c>
      <c r="AV117" s="29" t="str">
        <f>IFERROR(IF(VLOOKUP($D117,'Oct 2015'!$D$1:$Z$500,3,FALSE)=F117,"-","Wrong PO"),"new")</f>
        <v>new</v>
      </c>
      <c r="AW117" s="32" t="str">
        <f>IF(AV117="wrong PO",(VLOOKUP($D117,'Oct 2015'!$D$1:$Z$500,3,FALSE)),"")</f>
        <v/>
      </c>
      <c r="AX117" s="29" t="str">
        <f>IFERROR(IF(VLOOKUP($D117,'Sep 2015'!$D$1:$Z$500,3,FALSE)=F117,"-","Wrong PO"),"new")</f>
        <v>new</v>
      </c>
      <c r="AY117" s="32" t="str">
        <f>IF(AX117="wrong PO",(VLOOKUP($D117,'Sep 2015'!$D$1:$Z$500,3,FALSE)),"")</f>
        <v/>
      </c>
    </row>
    <row r="118" spans="1:51">
      <c r="A118" s="2" t="s">
        <v>841</v>
      </c>
      <c r="B118" s="2" t="s">
        <v>510</v>
      </c>
      <c r="C118" s="2" t="s">
        <v>25</v>
      </c>
      <c r="D118" s="2" t="s">
        <v>128</v>
      </c>
      <c r="E118" s="2" t="s">
        <v>83</v>
      </c>
      <c r="F118" s="21" t="s">
        <v>129</v>
      </c>
      <c r="G118" s="11"/>
      <c r="H118" s="3">
        <v>42390</v>
      </c>
      <c r="I118" s="2" t="s">
        <v>39</v>
      </c>
      <c r="J118" s="2" t="s">
        <v>84</v>
      </c>
      <c r="K118" s="2" t="s">
        <v>30</v>
      </c>
      <c r="L118" s="2" t="s">
        <v>31</v>
      </c>
      <c r="M118" s="2" t="s">
        <v>32</v>
      </c>
      <c r="N118" s="4">
        <v>32191</v>
      </c>
      <c r="O118" s="4">
        <v>37823</v>
      </c>
      <c r="P118" s="4">
        <v>5632</v>
      </c>
      <c r="Q118" s="5">
        <v>95.18</v>
      </c>
      <c r="R118" s="4">
        <v>0</v>
      </c>
      <c r="S118" s="4">
        <v>0</v>
      </c>
      <c r="T118" s="4">
        <v>0</v>
      </c>
      <c r="U118" s="5">
        <v>0</v>
      </c>
      <c r="V118" s="5">
        <v>0</v>
      </c>
      <c r="W118" s="14">
        <v>95.18</v>
      </c>
      <c r="X118" s="14">
        <v>0</v>
      </c>
      <c r="Y118" s="14">
        <v>95.18</v>
      </c>
      <c r="Z118" s="4"/>
      <c r="AA118" s="49" t="str">
        <f>IFERROR(IFERROR(VLOOKUP($D118,'Asset Group  All Assets'!$B$1:$C$500,2,FALSE),(VLOOKUP($D118,'Missing-WSU-POs'!$B$1:$D$500,3,FALSE))),"?")</f>
        <v>P0766606</v>
      </c>
      <c r="AB118" s="31" t="str">
        <f t="shared" si="5"/>
        <v>P0766606</v>
      </c>
      <c r="AC118" s="31" t="str">
        <f t="shared" si="6"/>
        <v/>
      </c>
      <c r="AD118" s="29" t="str">
        <f>IFERROR(IF(VLOOKUP($D118,'Org July 2016 '!$D$1:$Z$500,3,FALSE)=F118,"-","Wrong PO"),"new")</f>
        <v>Wrong PO</v>
      </c>
      <c r="AE118" s="32">
        <f>IF(AD118="wrong PO",(VLOOKUP($D118,'Org July 2016 '!$D$1:$Z$500,3,FALSE)),"")</f>
        <v>0</v>
      </c>
      <c r="AF118" s="29" t="str">
        <f>IFERROR(IF(VLOOKUP($D118,'Org June 2016 '!$D$1:$Z$500,3,FALSE)=F118,"-","Wrong PO"),"new")</f>
        <v>Wrong PO</v>
      </c>
      <c r="AG118" s="32">
        <f>IF(AF118="wrong PO",(VLOOKUP($D118,'Org June 2016 '!$D$1:$Z$500,3,FALSE)),"")</f>
        <v>0</v>
      </c>
      <c r="AH118" s="29" t="str">
        <f>IFERROR(IF(VLOOKUP($D118,'May 2016'!D117:Z616,3,FALSE)=F118,"-","Wrong PO"),"new")</f>
        <v>new</v>
      </c>
      <c r="AI118" s="32" t="str">
        <f>IF(AH118="wrong PO",(VLOOKUP($D118,'May 2016'!D117:Z616,3,FALSE)),"")</f>
        <v/>
      </c>
      <c r="AJ118" s="29" t="str">
        <f>IFERROR(IF(VLOOKUP($D118,'Apr 2016'!$D$1:$Z$500,3,FALSE)=F118,"-","Wrong PO"),"new")</f>
        <v>-</v>
      </c>
      <c r="AK118" s="32" t="str">
        <f>IF(AJ118="wrong PO",(VLOOKUP($D118,'Apr 2016'!$D$1:$Z$500,3,FALSE)),"")</f>
        <v/>
      </c>
      <c r="AL118" s="32" t="str">
        <f>IFERROR(IF(VLOOKUP($D118,'Mar 2016'!$D$1:$Z$500,3,FALSE)=F118,"-","Wrong PO"),"new")</f>
        <v>-</v>
      </c>
      <c r="AM118" s="32" t="str">
        <f>IF(AJ118="wrong PO",(VLOOKUP($D118,'Mar 2016'!$D$1:$Z$500,3,FALSE)),"")</f>
        <v/>
      </c>
      <c r="AN118" s="32" t="str">
        <f>IFERROR(IF(VLOOKUP($D118,'Feb 2016'!$D$1:$Z$500,3,FALSE)=F118,"-","Wrong PO"),"new")</f>
        <v>-</v>
      </c>
      <c r="AO118" s="32" t="str">
        <f>IF(AJ118="wrong PO",(VLOOKUP($D118,'Feb 2016'!$D$1:$Z$500,3,FALSE)),"")</f>
        <v/>
      </c>
      <c r="AP118" s="29" t="str">
        <f>IFERROR(IF(VLOOKUP($D118,'Jan 2016'!$D$1:$Z$500,3,FALSE)=F118,"-","Wrong PO"),"new")</f>
        <v>new</v>
      </c>
      <c r="AQ118" s="32" t="str">
        <f>IF(AP118="wrong PO",(VLOOKUP($D118,'Jan 2016'!$D$1:$Z$500,3,FALSE)),"")</f>
        <v/>
      </c>
      <c r="AR118" s="29" t="str">
        <f>IFERROR(IF(VLOOKUP($D118,'Dec 2015'!$D$1:$Z$500,3,FALSE)=F118,"-","Wrong PO"),"new")</f>
        <v>new</v>
      </c>
      <c r="AS118" s="32" t="str">
        <f>IF(AR118="wrong PO",(VLOOKUP($D118,'Dec 2015'!$D$1:$Z$500,3,FALSE)),"")</f>
        <v/>
      </c>
      <c r="AT118" s="29" t="str">
        <f>IFERROR(IF(VLOOKUP($D118,'Nov 2015'!$D$1:$Z$500,3,FALSE)=F118,"-","Wrong PO"),"new")</f>
        <v>new</v>
      </c>
      <c r="AU118" s="32" t="str">
        <f>IF(AT118="wrong PO",(VLOOKUP($D118,'Nov 2015'!$D$1:$Z$500,3,FALSE)),"")</f>
        <v/>
      </c>
      <c r="AV118" s="29" t="str">
        <f>IFERROR(IF(VLOOKUP($D118,'Oct 2015'!$D$1:$Z$500,3,FALSE)=F118,"-","Wrong PO"),"new")</f>
        <v>new</v>
      </c>
      <c r="AW118" s="32" t="str">
        <f>IF(AV118="wrong PO",(VLOOKUP($D118,'Oct 2015'!$D$1:$Z$500,3,FALSE)),"")</f>
        <v/>
      </c>
      <c r="AX118" s="29" t="str">
        <f>IFERROR(IF(VLOOKUP($D118,'Sep 2015'!$D$1:$Z$500,3,FALSE)=F118,"-","Wrong PO"),"new")</f>
        <v>new</v>
      </c>
      <c r="AY118" s="32" t="str">
        <f>IF(AX118="wrong PO",(VLOOKUP($D118,'Sep 2015'!$D$1:$Z$500,3,FALSE)),"")</f>
        <v/>
      </c>
    </row>
    <row r="119" spans="1:51">
      <c r="A119" s="2" t="s">
        <v>841</v>
      </c>
      <c r="B119" s="2" t="s">
        <v>510</v>
      </c>
      <c r="C119" s="2" t="s">
        <v>25</v>
      </c>
      <c r="D119" s="2" t="s">
        <v>130</v>
      </c>
      <c r="E119" s="2" t="s">
        <v>532</v>
      </c>
      <c r="F119" s="21"/>
      <c r="G119" s="11"/>
      <c r="H119" s="3">
        <v>42374</v>
      </c>
      <c r="I119" s="2" t="s">
        <v>39</v>
      </c>
      <c r="J119" s="2" t="s">
        <v>29</v>
      </c>
      <c r="K119" s="2" t="s">
        <v>30</v>
      </c>
      <c r="L119" s="2" t="s">
        <v>31</v>
      </c>
      <c r="M119" s="2" t="s">
        <v>32</v>
      </c>
      <c r="N119" s="4">
        <v>31974</v>
      </c>
      <c r="O119" s="4">
        <v>36342</v>
      </c>
      <c r="P119" s="4">
        <v>4368</v>
      </c>
      <c r="Q119" s="5">
        <v>73.819999999999993</v>
      </c>
      <c r="R119" s="4">
        <v>0</v>
      </c>
      <c r="S119" s="4">
        <v>0</v>
      </c>
      <c r="T119" s="4">
        <v>0</v>
      </c>
      <c r="U119" s="5">
        <v>0</v>
      </c>
      <c r="V119" s="5">
        <v>0</v>
      </c>
      <c r="W119" s="14">
        <v>73.819999999999993</v>
      </c>
      <c r="X119" s="14">
        <v>0</v>
      </c>
      <c r="Y119" s="14">
        <v>73.819999999999993</v>
      </c>
      <c r="Z119" s="4"/>
      <c r="AA119" s="49" t="str">
        <f>IFERROR(IFERROR(VLOOKUP($D119,'Asset Group  All Assets'!$B$1:$C$500,2,FALSE),(VLOOKUP($D119,'Missing-WSU-POs'!$B$1:$D$500,3,FALSE))),"?")</f>
        <v>P0770679</v>
      </c>
      <c r="AB119" s="31" t="str">
        <f t="shared" si="5"/>
        <v/>
      </c>
      <c r="AC119" s="31" t="str">
        <f t="shared" si="6"/>
        <v>Wrong PO</v>
      </c>
      <c r="AD119" s="29" t="str">
        <f>IFERROR(IF(VLOOKUP($D119,'Org July 2016 '!$D$1:$Z$500,3,FALSE)=F119,"-","Wrong PO"),"new")</f>
        <v>-</v>
      </c>
      <c r="AE119" s="32" t="str">
        <f>IF(AD119="wrong PO",(VLOOKUP($D119,'Org July 2016 '!$D$1:$Z$500,3,FALSE)),"")</f>
        <v/>
      </c>
      <c r="AF119" s="29" t="str">
        <f>IFERROR(IF(VLOOKUP($D119,'Org June 2016 '!$D$1:$Z$500,3,FALSE)=F119,"-","Wrong PO"),"new")</f>
        <v>-</v>
      </c>
      <c r="AG119" s="32" t="str">
        <f>IF(AF119="wrong PO",(VLOOKUP($D119,'Org June 2016 '!$D$1:$Z$500,3,FALSE)),"")</f>
        <v/>
      </c>
      <c r="AH119" s="29" t="str">
        <f>IFERROR(IF(VLOOKUP($D119,'May 2016'!D118:Z617,3,FALSE)=F119,"-","Wrong PO"),"new")</f>
        <v>new</v>
      </c>
      <c r="AI119" s="32" t="str">
        <f>IF(AH119="wrong PO",(VLOOKUP($D119,'May 2016'!D118:Z617,3,FALSE)),"")</f>
        <v/>
      </c>
      <c r="AJ119" s="29" t="str">
        <f>IFERROR(IF(VLOOKUP($D119,'Apr 2016'!$D$1:$Z$500,3,FALSE)=F119,"-","Wrong PO"),"new")</f>
        <v>Wrong PO</v>
      </c>
      <c r="AK119" s="32" t="str">
        <f>IF(AJ119="wrong PO",(VLOOKUP($D119,'Apr 2016'!$D$1:$Z$500,3,FALSE)),"")</f>
        <v>P0770679</v>
      </c>
      <c r="AL119" s="32" t="str">
        <f>IFERROR(IF(VLOOKUP($D119,'Mar 2016'!$D$1:$Z$500,3,FALSE)=F119,"-","Wrong PO"),"new")</f>
        <v>Wrong PO</v>
      </c>
      <c r="AM119" s="32" t="str">
        <f>IF(AJ119="wrong PO",(VLOOKUP($D119,'Mar 2016'!$D$1:$Z$500,3,FALSE)),"")</f>
        <v>P0770679</v>
      </c>
      <c r="AN119" s="32" t="str">
        <f>IFERROR(IF(VLOOKUP($D119,'Feb 2016'!$D$1:$Z$500,3,FALSE)=F119,"-","Wrong PO"),"new")</f>
        <v>Wrong PO</v>
      </c>
      <c r="AO119" s="32" t="str">
        <f>IF(AJ119="wrong PO",(VLOOKUP($D119,'Feb 2016'!$D$1:$Z$500,3,FALSE)),"")</f>
        <v>P0770679</v>
      </c>
      <c r="AP119" s="29" t="str">
        <f>IFERROR(IF(VLOOKUP($D119,'Jan 2016'!$D$1:$Z$500,3,FALSE)=F119,"-","Wrong PO"),"new")</f>
        <v>Wrong PO</v>
      </c>
      <c r="AQ119" s="32" t="str">
        <f>IF(AP119="wrong PO",(VLOOKUP($D119,'Jan 2016'!$D$1:$Z$500,3,FALSE)),"")</f>
        <v>P0770679</v>
      </c>
      <c r="AR119" s="29" t="str">
        <f>IFERROR(IF(VLOOKUP($D119,'Dec 2015'!$D$1:$Z$500,3,FALSE)=F119,"-","Wrong PO"),"new")</f>
        <v>new</v>
      </c>
      <c r="AS119" s="32" t="str">
        <f>IF(AR119="wrong PO",(VLOOKUP($D119,'Dec 2015'!$D$1:$Z$500,3,FALSE)),"")</f>
        <v/>
      </c>
      <c r="AT119" s="29" t="str">
        <f>IFERROR(IF(VLOOKUP($D119,'Nov 2015'!$D$1:$Z$500,3,FALSE)=F119,"-","Wrong PO"),"new")</f>
        <v>new</v>
      </c>
      <c r="AU119" s="32" t="str">
        <f>IF(AT119="wrong PO",(VLOOKUP($D119,'Nov 2015'!$D$1:$Z$500,3,FALSE)),"")</f>
        <v/>
      </c>
      <c r="AV119" s="29" t="str">
        <f>IFERROR(IF(VLOOKUP($D119,'Oct 2015'!$D$1:$Z$500,3,FALSE)=F119,"-","Wrong PO"),"new")</f>
        <v>new</v>
      </c>
      <c r="AW119" s="32" t="str">
        <f>IF(AV119="wrong PO",(VLOOKUP($D119,'Oct 2015'!$D$1:$Z$500,3,FALSE)),"")</f>
        <v/>
      </c>
      <c r="AX119" s="29" t="str">
        <f>IFERROR(IF(VLOOKUP($D119,'Sep 2015'!$D$1:$Z$500,3,FALSE)=F119,"-","Wrong PO"),"new")</f>
        <v>new</v>
      </c>
      <c r="AY119" s="32" t="str">
        <f>IF(AX119="wrong PO",(VLOOKUP($D119,'Sep 2015'!$D$1:$Z$500,3,FALSE)),"")</f>
        <v/>
      </c>
    </row>
    <row r="120" spans="1:51">
      <c r="A120" s="2" t="s">
        <v>841</v>
      </c>
      <c r="B120" s="2" t="s">
        <v>510</v>
      </c>
      <c r="C120" s="2" t="s">
        <v>25</v>
      </c>
      <c r="D120" s="2" t="s">
        <v>132</v>
      </c>
      <c r="E120" s="2" t="s">
        <v>527</v>
      </c>
      <c r="F120" s="21" t="s">
        <v>133</v>
      </c>
      <c r="G120" s="11"/>
      <c r="H120" s="3">
        <v>42389</v>
      </c>
      <c r="I120" s="2" t="s">
        <v>39</v>
      </c>
      <c r="J120" s="2" t="s">
        <v>528</v>
      </c>
      <c r="K120" s="2" t="s">
        <v>30</v>
      </c>
      <c r="L120" s="2" t="s">
        <v>31</v>
      </c>
      <c r="M120" s="2" t="s">
        <v>32</v>
      </c>
      <c r="N120" s="4">
        <v>17438</v>
      </c>
      <c r="O120" s="4">
        <v>19327</v>
      </c>
      <c r="P120" s="4">
        <v>1889</v>
      </c>
      <c r="Q120" s="5">
        <v>31.92</v>
      </c>
      <c r="R120" s="4">
        <v>0</v>
      </c>
      <c r="S120" s="4">
        <v>0</v>
      </c>
      <c r="T120" s="4">
        <v>0</v>
      </c>
      <c r="U120" s="5">
        <v>0</v>
      </c>
      <c r="V120" s="5">
        <v>0</v>
      </c>
      <c r="W120" s="14">
        <v>31.92</v>
      </c>
      <c r="X120" s="14">
        <v>0</v>
      </c>
      <c r="Y120" s="14">
        <v>31.92</v>
      </c>
      <c r="Z120" s="4"/>
      <c r="AA120" s="49" t="str">
        <f>IFERROR(IFERROR(VLOOKUP($D120,'Asset Group  All Assets'!$B$1:$C$500,2,FALSE),(VLOOKUP($D120,'Missing-WSU-POs'!$B$1:$D$500,3,FALSE))),"?")</f>
        <v>P0751628</v>
      </c>
      <c r="AB120" s="31" t="str">
        <f t="shared" si="5"/>
        <v>P0751628</v>
      </c>
      <c r="AC120" s="31" t="str">
        <f t="shared" si="6"/>
        <v/>
      </c>
      <c r="AD120" s="29" t="str">
        <f>IFERROR(IF(VLOOKUP($D120,'Org July 2016 '!$D$1:$Z$500,3,FALSE)=F120,"-","Wrong PO"),"new")</f>
        <v>Wrong PO</v>
      </c>
      <c r="AE120" s="32">
        <f>IF(AD120="wrong PO",(VLOOKUP($D120,'Org July 2016 '!$D$1:$Z$500,3,FALSE)),"")</f>
        <v>0</v>
      </c>
      <c r="AF120" s="29" t="str">
        <f>IFERROR(IF(VLOOKUP($D120,'Org June 2016 '!$D$1:$Z$500,3,FALSE)=F120,"-","Wrong PO"),"new")</f>
        <v>Wrong PO</v>
      </c>
      <c r="AG120" s="32">
        <f>IF(AF120="wrong PO",(VLOOKUP($D120,'Org June 2016 '!$D$1:$Z$500,3,FALSE)),"")</f>
        <v>0</v>
      </c>
      <c r="AH120" s="29" t="str">
        <f>IFERROR(IF(VLOOKUP($D120,'May 2016'!D119:Z618,3,FALSE)=F120,"-","Wrong PO"),"new")</f>
        <v>new</v>
      </c>
      <c r="AI120" s="32" t="str">
        <f>IF(AH120="wrong PO",(VLOOKUP($D120,'May 2016'!D119:Z618,3,FALSE)),"")</f>
        <v/>
      </c>
      <c r="AJ120" s="29" t="str">
        <f>IFERROR(IF(VLOOKUP($D120,'Apr 2016'!$D$1:$Z$500,3,FALSE)=F120,"-","Wrong PO"),"new")</f>
        <v>-</v>
      </c>
      <c r="AK120" s="32" t="str">
        <f>IF(AJ120="wrong PO",(VLOOKUP($D120,'Apr 2016'!$D$1:$Z$500,3,FALSE)),"")</f>
        <v/>
      </c>
      <c r="AL120" s="32" t="str">
        <f>IFERROR(IF(VLOOKUP($D120,'Mar 2016'!$D$1:$Z$500,3,FALSE)=F120,"-","Wrong PO"),"new")</f>
        <v>-</v>
      </c>
      <c r="AM120" s="32" t="str">
        <f>IF(AJ120="wrong PO",(VLOOKUP($D120,'Mar 2016'!$D$1:$Z$500,3,FALSE)),"")</f>
        <v/>
      </c>
      <c r="AN120" s="32" t="str">
        <f>IFERROR(IF(VLOOKUP($D120,'Feb 2016'!$D$1:$Z$500,3,FALSE)=F120,"-","Wrong PO"),"new")</f>
        <v>-</v>
      </c>
      <c r="AO120" s="32" t="str">
        <f>IF(AJ120="wrong PO",(VLOOKUP($D120,'Feb 2016'!$D$1:$Z$500,3,FALSE)),"")</f>
        <v/>
      </c>
      <c r="AP120" s="29" t="str">
        <f>IFERROR(IF(VLOOKUP($D120,'Jan 2016'!$D$1:$Z$500,3,FALSE)=F120,"-","Wrong PO"),"new")</f>
        <v>-</v>
      </c>
      <c r="AQ120" s="32" t="str">
        <f>IF(AP120="wrong PO",(VLOOKUP($D120,'Jan 2016'!$D$1:$Z$500,3,FALSE)),"")</f>
        <v/>
      </c>
      <c r="AR120" s="29" t="str">
        <f>IFERROR(IF(VLOOKUP($D120,'Dec 2015'!$D$1:$Z$500,3,FALSE)=F120,"-","Wrong PO"),"new")</f>
        <v>new</v>
      </c>
      <c r="AS120" s="32" t="str">
        <f>IF(AR120="wrong PO",(VLOOKUP($D120,'Dec 2015'!$D$1:$Z$500,3,FALSE)),"")</f>
        <v/>
      </c>
      <c r="AT120" s="29" t="str">
        <f>IFERROR(IF(VLOOKUP($D120,'Nov 2015'!$D$1:$Z$500,3,FALSE)=F120,"-","Wrong PO"),"new")</f>
        <v>new</v>
      </c>
      <c r="AU120" s="32" t="str">
        <f>IF(AT120="wrong PO",(VLOOKUP($D120,'Nov 2015'!$D$1:$Z$500,3,FALSE)),"")</f>
        <v/>
      </c>
      <c r="AV120" s="29" t="str">
        <f>IFERROR(IF(VLOOKUP($D120,'Oct 2015'!$D$1:$Z$500,3,FALSE)=F120,"-","Wrong PO"),"new")</f>
        <v>new</v>
      </c>
      <c r="AW120" s="32" t="str">
        <f>IF(AV120="wrong PO",(VLOOKUP($D120,'Oct 2015'!$D$1:$Z$500,3,FALSE)),"")</f>
        <v/>
      </c>
      <c r="AX120" s="29" t="str">
        <f>IFERROR(IF(VLOOKUP($D120,'Sep 2015'!$D$1:$Z$500,3,FALSE)=F120,"-","Wrong PO"),"new")</f>
        <v>new</v>
      </c>
      <c r="AY120" s="32" t="str">
        <f>IF(AX120="wrong PO",(VLOOKUP($D120,'Sep 2015'!$D$1:$Z$500,3,FALSE)),"")</f>
        <v/>
      </c>
    </row>
    <row r="121" spans="1:51">
      <c r="A121" s="2" t="s">
        <v>841</v>
      </c>
      <c r="B121" s="2" t="s">
        <v>510</v>
      </c>
      <c r="C121" s="2" t="s">
        <v>25</v>
      </c>
      <c r="D121" s="2" t="s">
        <v>134</v>
      </c>
      <c r="E121" s="2" t="s">
        <v>504</v>
      </c>
      <c r="F121" s="21"/>
      <c r="G121" s="11"/>
      <c r="H121" s="3">
        <v>42444</v>
      </c>
      <c r="I121" s="2" t="s">
        <v>39</v>
      </c>
      <c r="J121" s="2" t="s">
        <v>381</v>
      </c>
      <c r="K121" s="2" t="s">
        <v>30</v>
      </c>
      <c r="L121" s="2" t="s">
        <v>31</v>
      </c>
      <c r="M121" s="2" t="s">
        <v>32</v>
      </c>
      <c r="N121" s="4">
        <v>16</v>
      </c>
      <c r="O121" s="4">
        <v>78706</v>
      </c>
      <c r="P121" s="4">
        <v>78690</v>
      </c>
      <c r="Q121" s="5">
        <v>1329.86</v>
      </c>
      <c r="R121" s="4">
        <v>0</v>
      </c>
      <c r="S121" s="4">
        <v>0</v>
      </c>
      <c r="T121" s="4">
        <v>0</v>
      </c>
      <c r="U121" s="5">
        <v>0</v>
      </c>
      <c r="V121" s="5">
        <v>0</v>
      </c>
      <c r="W121" s="14">
        <v>1329.86</v>
      </c>
      <c r="X121" s="14">
        <v>0</v>
      </c>
      <c r="Y121" s="14">
        <v>1329.86</v>
      </c>
      <c r="Z121" s="4"/>
      <c r="AA121" s="49" t="str">
        <f>IFERROR(IFERROR(VLOOKUP($D121,'Asset Group  All Assets'!$B$1:$C$500,2,FALSE),(VLOOKUP($D121,'Missing-WSU-POs'!$B$1:$D$500,3,FALSE))),"?")</f>
        <v>P0770683</v>
      </c>
      <c r="AB121" s="31" t="str">
        <f t="shared" si="5"/>
        <v/>
      </c>
      <c r="AC121" s="31" t="str">
        <f t="shared" si="6"/>
        <v>Wrong PO</v>
      </c>
      <c r="AD121" s="29" t="str">
        <f>IFERROR(IF(VLOOKUP($D121,'Org July 2016 '!$D$1:$Z$500,3,FALSE)=F121,"-","Wrong PO"),"new")</f>
        <v>-</v>
      </c>
      <c r="AE121" s="32" t="str">
        <f>IF(AD121="wrong PO",(VLOOKUP($D121,'Org July 2016 '!$D$1:$Z$500,3,FALSE)),"")</f>
        <v/>
      </c>
      <c r="AF121" s="29" t="str">
        <f>IFERROR(IF(VLOOKUP($D121,'Org June 2016 '!$D$1:$Z$500,3,FALSE)=F121,"-","Wrong PO"),"new")</f>
        <v>-</v>
      </c>
      <c r="AG121" s="32" t="str">
        <f>IF(AF121="wrong PO",(VLOOKUP($D121,'Org June 2016 '!$D$1:$Z$500,3,FALSE)),"")</f>
        <v/>
      </c>
      <c r="AH121" s="29" t="str">
        <f>IFERROR(IF(VLOOKUP($D121,'May 2016'!D120:Z619,3,FALSE)=F121,"-","Wrong PO"),"new")</f>
        <v>new</v>
      </c>
      <c r="AI121" s="32" t="str">
        <f>IF(AH121="wrong PO",(VLOOKUP($D121,'May 2016'!D120:Z619,3,FALSE)),"")</f>
        <v/>
      </c>
      <c r="AJ121" s="29" t="str">
        <f>IFERROR(IF(VLOOKUP($D121,'Apr 2016'!$D$1:$Z$500,3,FALSE)=F121,"-","Wrong PO"),"new")</f>
        <v>new</v>
      </c>
      <c r="AK121" s="32" t="str">
        <f>IF(AJ121="wrong PO",(VLOOKUP($D121,'Apr 2016'!$D$1:$Z$500,3,FALSE)),"")</f>
        <v/>
      </c>
      <c r="AL121" s="32" t="str">
        <f>IFERROR(IF(VLOOKUP($D121,'Mar 2016'!$D$1:$Z$500,3,FALSE)=F121,"-","Wrong PO"),"new")</f>
        <v>Wrong PO</v>
      </c>
      <c r="AM121" s="32" t="str">
        <f>IF(AJ121="wrong PO",(VLOOKUP($D121,'Mar 2016'!$D$1:$Z$500,3,FALSE)),"")</f>
        <v/>
      </c>
      <c r="AN121" s="32" t="str">
        <f>IFERROR(IF(VLOOKUP($D121,'Feb 2016'!$D$1:$Z$500,3,FALSE)=F121,"-","Wrong PO"),"new")</f>
        <v>new</v>
      </c>
      <c r="AO121" s="32" t="str">
        <f>IF(AJ121="wrong PO",(VLOOKUP($D121,'Feb 2016'!$D$1:$Z$500,3,FALSE)),"")</f>
        <v/>
      </c>
      <c r="AP121" s="29" t="str">
        <f>IFERROR(IF(VLOOKUP($D121,'Jan 2016'!$D$1:$Z$500,3,FALSE)=F121,"-","Wrong PO"),"new")</f>
        <v>new</v>
      </c>
      <c r="AQ121" s="32" t="str">
        <f>IF(AP121="wrong PO",(VLOOKUP($D121,'Jan 2016'!$D$1:$Z$500,3,FALSE)),"")</f>
        <v/>
      </c>
      <c r="AR121" s="29" t="str">
        <f>IFERROR(IF(VLOOKUP($D121,'Dec 2015'!$D$1:$Z$500,3,FALSE)=F121,"-","Wrong PO"),"new")</f>
        <v>new</v>
      </c>
      <c r="AS121" s="32" t="str">
        <f>IF(AR121="wrong PO",(VLOOKUP($D121,'Dec 2015'!$D$1:$Z$500,3,FALSE)),"")</f>
        <v/>
      </c>
      <c r="AT121" s="29" t="str">
        <f>IFERROR(IF(VLOOKUP($D121,'Nov 2015'!$D$1:$Z$500,3,FALSE)=F121,"-","Wrong PO"),"new")</f>
        <v>new</v>
      </c>
      <c r="AU121" s="32" t="str">
        <f>IF(AT121="wrong PO",(VLOOKUP($D121,'Nov 2015'!$D$1:$Z$500,3,FALSE)),"")</f>
        <v/>
      </c>
      <c r="AV121" s="29" t="str">
        <f>IFERROR(IF(VLOOKUP($D121,'Oct 2015'!$D$1:$Z$500,3,FALSE)=F121,"-","Wrong PO"),"new")</f>
        <v>new</v>
      </c>
      <c r="AW121" s="32" t="str">
        <f>IF(AV121="wrong PO",(VLOOKUP($D121,'Oct 2015'!$D$1:$Z$500,3,FALSE)),"")</f>
        <v/>
      </c>
      <c r="AX121" s="29" t="str">
        <f>IFERROR(IF(VLOOKUP($D121,'Sep 2015'!$D$1:$Z$500,3,FALSE)=F121,"-","Wrong PO"),"new")</f>
        <v>new</v>
      </c>
      <c r="AY121" s="32" t="str">
        <f>IF(AX121="wrong PO",(VLOOKUP($D121,'Sep 2015'!$D$1:$Z$500,3,FALSE)),"")</f>
        <v/>
      </c>
    </row>
    <row r="122" spans="1:51">
      <c r="A122" s="2" t="s">
        <v>841</v>
      </c>
      <c r="B122" s="2" t="s">
        <v>510</v>
      </c>
      <c r="C122" s="2" t="s">
        <v>25</v>
      </c>
      <c r="D122" s="2" t="s">
        <v>136</v>
      </c>
      <c r="E122" s="2" t="s">
        <v>750</v>
      </c>
      <c r="F122" s="21"/>
      <c r="G122" s="11"/>
      <c r="H122" s="3">
        <v>42444</v>
      </c>
      <c r="I122" s="2" t="s">
        <v>39</v>
      </c>
      <c r="J122" s="2" t="s">
        <v>751</v>
      </c>
      <c r="K122" s="2" t="s">
        <v>30</v>
      </c>
      <c r="L122" s="2" t="s">
        <v>31</v>
      </c>
      <c r="M122" s="2" t="s">
        <v>32</v>
      </c>
      <c r="N122" s="4">
        <v>20</v>
      </c>
      <c r="O122" s="4">
        <v>20</v>
      </c>
      <c r="P122" s="4">
        <v>0</v>
      </c>
      <c r="Q122" s="5">
        <v>0</v>
      </c>
      <c r="R122" s="4">
        <v>0</v>
      </c>
      <c r="S122" s="4">
        <v>0</v>
      </c>
      <c r="T122" s="4">
        <v>0</v>
      </c>
      <c r="U122" s="5">
        <v>0</v>
      </c>
      <c r="V122" s="5">
        <v>0</v>
      </c>
      <c r="W122" s="14">
        <v>0</v>
      </c>
      <c r="X122" s="14">
        <v>0</v>
      </c>
      <c r="Y122" s="14">
        <v>0</v>
      </c>
      <c r="Z122" s="4"/>
      <c r="AA122" s="49" t="str">
        <f>IFERROR(IFERROR(VLOOKUP($D122,'Asset Group  All Assets'!$B$1:$C$500,2,FALSE),(VLOOKUP($D122,'Missing-WSU-POs'!$B$1:$D$500,3,FALSE))),"?")</f>
        <v>Needed</v>
      </c>
      <c r="AB122" s="31" t="str">
        <f t="shared" si="5"/>
        <v/>
      </c>
      <c r="AC122" s="31" t="str">
        <f t="shared" si="6"/>
        <v>Wrong PO</v>
      </c>
      <c r="AD122" s="29" t="str">
        <f>IFERROR(IF(VLOOKUP($D122,'Org July 2016 '!$D$1:$Z$500,3,FALSE)=F122,"-","Wrong PO"),"new")</f>
        <v>-</v>
      </c>
      <c r="AE122" s="32" t="str">
        <f>IF(AD122="wrong PO",(VLOOKUP($D122,'Org July 2016 '!$D$1:$Z$500,3,FALSE)),"")</f>
        <v/>
      </c>
      <c r="AF122" s="29" t="str">
        <f>IFERROR(IF(VLOOKUP($D122,'Org June 2016 '!$D$1:$Z$500,3,FALSE)=F122,"-","Wrong PO"),"new")</f>
        <v>-</v>
      </c>
      <c r="AG122" s="32" t="str">
        <f>IF(AF122="wrong PO",(VLOOKUP($D122,'Org June 2016 '!$D$1:$Z$500,3,FALSE)),"")</f>
        <v/>
      </c>
      <c r="AH122" s="29" t="str">
        <f>IFERROR(IF(VLOOKUP($D122,'May 2016'!D121:Z620,3,FALSE)=F122,"-","Wrong PO"),"new")</f>
        <v>new</v>
      </c>
      <c r="AI122" s="32" t="str">
        <f>IF(AH122="wrong PO",(VLOOKUP($D122,'May 2016'!D121:Z620,3,FALSE)),"")</f>
        <v/>
      </c>
      <c r="AJ122" s="29" t="str">
        <f>IFERROR(IF(VLOOKUP($D122,'Apr 2016'!$D$1:$Z$500,3,FALSE)=F122,"-","Wrong PO"),"new")</f>
        <v>new</v>
      </c>
      <c r="AK122" s="32" t="str">
        <f>IF(AJ122="wrong PO",(VLOOKUP($D122,'Apr 2016'!$D$1:$Z$500,3,FALSE)),"")</f>
        <v/>
      </c>
      <c r="AL122" s="32" t="str">
        <f>IFERROR(IF(VLOOKUP($D122,'Mar 2016'!$D$1:$Z$500,3,FALSE)=F122,"-","Wrong PO"),"new")</f>
        <v>-</v>
      </c>
      <c r="AM122" s="32" t="str">
        <f>IF(AJ122="wrong PO",(VLOOKUP($D122,'Mar 2016'!$D$1:$Z$500,3,FALSE)),"")</f>
        <v/>
      </c>
      <c r="AN122" s="32" t="str">
        <f>IFERROR(IF(VLOOKUP($D122,'Feb 2016'!$D$1:$Z$500,3,FALSE)=F122,"-","Wrong PO"),"new")</f>
        <v>new</v>
      </c>
      <c r="AO122" s="32" t="str">
        <f>IF(AJ122="wrong PO",(VLOOKUP($D122,'Feb 2016'!$D$1:$Z$500,3,FALSE)),"")</f>
        <v/>
      </c>
      <c r="AP122" s="29" t="str">
        <f>IFERROR(IF(VLOOKUP($D122,'Jan 2016'!$D$1:$Z$500,3,FALSE)=F122,"-","Wrong PO"),"new")</f>
        <v>new</v>
      </c>
      <c r="AQ122" s="32" t="str">
        <f>IF(AP122="wrong PO",(VLOOKUP($D122,'Jan 2016'!$D$1:$Z$500,3,FALSE)),"")</f>
        <v/>
      </c>
      <c r="AR122" s="29" t="str">
        <f>IFERROR(IF(VLOOKUP($D122,'Dec 2015'!$D$1:$Z$500,3,FALSE)=F122,"-","Wrong PO"),"new")</f>
        <v>new</v>
      </c>
      <c r="AS122" s="32" t="str">
        <f>IF(AR122="wrong PO",(VLOOKUP($D122,'Dec 2015'!$D$1:$Z$500,3,FALSE)),"")</f>
        <v/>
      </c>
      <c r="AT122" s="29" t="str">
        <f>IFERROR(IF(VLOOKUP($D122,'Nov 2015'!$D$1:$Z$500,3,FALSE)=F122,"-","Wrong PO"),"new")</f>
        <v>new</v>
      </c>
      <c r="AU122" s="32" t="str">
        <f>IF(AT122="wrong PO",(VLOOKUP($D122,'Nov 2015'!$D$1:$Z$500,3,FALSE)),"")</f>
        <v/>
      </c>
      <c r="AV122" s="29" t="str">
        <f>IFERROR(IF(VLOOKUP($D122,'Oct 2015'!$D$1:$Z$500,3,FALSE)=F122,"-","Wrong PO"),"new")</f>
        <v>new</v>
      </c>
      <c r="AW122" s="32" t="str">
        <f>IF(AV122="wrong PO",(VLOOKUP($D122,'Oct 2015'!$D$1:$Z$500,3,FALSE)),"")</f>
        <v/>
      </c>
      <c r="AX122" s="29" t="str">
        <f>IFERROR(IF(VLOOKUP($D122,'Sep 2015'!$D$1:$Z$500,3,FALSE)=F122,"-","Wrong PO"),"new")</f>
        <v>new</v>
      </c>
      <c r="AY122" s="32" t="str">
        <f>IF(AX122="wrong PO",(VLOOKUP($D122,'Sep 2015'!$D$1:$Z$500,3,FALSE)),"")</f>
        <v/>
      </c>
    </row>
    <row r="123" spans="1:51">
      <c r="A123" s="2" t="s">
        <v>841</v>
      </c>
      <c r="B123" s="2" t="s">
        <v>510</v>
      </c>
      <c r="C123" s="2" t="s">
        <v>25</v>
      </c>
      <c r="D123" s="2" t="s">
        <v>137</v>
      </c>
      <c r="E123" s="2" t="s">
        <v>617</v>
      </c>
      <c r="F123" s="21"/>
      <c r="G123" s="11"/>
      <c r="H123" s="3">
        <v>42450</v>
      </c>
      <c r="I123" s="2" t="s">
        <v>39</v>
      </c>
      <c r="J123" s="2" t="s">
        <v>619</v>
      </c>
      <c r="K123" s="2" t="s">
        <v>30</v>
      </c>
      <c r="L123" s="2" t="s">
        <v>31</v>
      </c>
      <c r="M123" s="2" t="s">
        <v>378</v>
      </c>
      <c r="N123" s="4">
        <v>23474</v>
      </c>
      <c r="O123" s="4">
        <v>24025</v>
      </c>
      <c r="P123" s="4">
        <v>551</v>
      </c>
      <c r="Q123" s="5">
        <v>9.31</v>
      </c>
      <c r="R123" s="4">
        <v>0</v>
      </c>
      <c r="S123" s="4">
        <v>0</v>
      </c>
      <c r="T123" s="4">
        <v>0</v>
      </c>
      <c r="U123" s="5">
        <v>0</v>
      </c>
      <c r="V123" s="5">
        <v>0</v>
      </c>
      <c r="W123" s="14">
        <v>9.31</v>
      </c>
      <c r="X123" s="14">
        <v>0</v>
      </c>
      <c r="Y123" s="14">
        <v>9.31</v>
      </c>
      <c r="Z123" s="4"/>
      <c r="AA123" s="49" t="str">
        <f>IFERROR(IFERROR(VLOOKUP($D123,'Asset Group  All Assets'!$B$1:$C$500,2,FALSE),(VLOOKUP($D123,'Missing-WSU-POs'!$B$1:$D$500,3,FALSE))),"?")</f>
        <v>P0768367</v>
      </c>
      <c r="AB123" s="31" t="str">
        <f t="shared" si="5"/>
        <v/>
      </c>
      <c r="AC123" s="31" t="str">
        <f t="shared" si="6"/>
        <v>Wrong PO</v>
      </c>
      <c r="AD123" s="29" t="str">
        <f>IFERROR(IF(VLOOKUP($D123,'Org July 2016 '!$D$1:$Z$500,3,FALSE)=F123,"-","Wrong PO"),"new")</f>
        <v>-</v>
      </c>
      <c r="AE123" s="32" t="str">
        <f>IF(AD123="wrong PO",(VLOOKUP($D123,'Org July 2016 '!$D$1:$Z$500,3,FALSE)),"")</f>
        <v/>
      </c>
      <c r="AF123" s="29" t="str">
        <f>IFERROR(IF(VLOOKUP($D123,'Org June 2016 '!$D$1:$Z$500,3,FALSE)=F123,"-","Wrong PO"),"new")</f>
        <v>-</v>
      </c>
      <c r="AG123" s="32" t="str">
        <f>IF(AF123="wrong PO",(VLOOKUP($D123,'Org June 2016 '!$D$1:$Z$500,3,FALSE)),"")</f>
        <v/>
      </c>
      <c r="AH123" s="29" t="str">
        <f>IFERROR(IF(VLOOKUP($D123,'May 2016'!D122:Z621,3,FALSE)=F123,"-","Wrong PO"),"new")</f>
        <v>new</v>
      </c>
      <c r="AI123" s="32" t="str">
        <f>IF(AH123="wrong PO",(VLOOKUP($D123,'May 2016'!D122:Z621,3,FALSE)),"")</f>
        <v/>
      </c>
      <c r="AJ123" s="29" t="str">
        <f>IFERROR(IF(VLOOKUP($D123,'Apr 2016'!$D$1:$Z$500,3,FALSE)=F123,"-","Wrong PO"),"new")</f>
        <v>Wrong PO</v>
      </c>
      <c r="AK123" s="32" t="str">
        <f>IF(AJ123="wrong PO",(VLOOKUP($D123,'Apr 2016'!$D$1:$Z$500,3,FALSE)),"")</f>
        <v>P0768367</v>
      </c>
      <c r="AL123" s="32" t="str">
        <f>IFERROR(IF(VLOOKUP($D123,'Mar 2016'!$D$1:$Z$500,3,FALSE)=F123,"-","Wrong PO"),"new")</f>
        <v>Wrong PO</v>
      </c>
      <c r="AM123" s="32" t="str">
        <f>IF(AJ123="wrong PO",(VLOOKUP($D123,'Mar 2016'!$D$1:$Z$500,3,FALSE)),"")</f>
        <v>P0768367</v>
      </c>
      <c r="AN123" s="32" t="str">
        <f>IFERROR(IF(VLOOKUP($D123,'Feb 2016'!$D$1:$Z$500,3,FALSE)=F123,"-","Wrong PO"),"new")</f>
        <v>new</v>
      </c>
      <c r="AO123" s="32" t="e">
        <f>IF(AJ123="wrong PO",(VLOOKUP($D123,'Feb 2016'!$D$1:$Z$500,3,FALSE)),"")</f>
        <v>#N/A</v>
      </c>
      <c r="AP123" s="29" t="str">
        <f>IFERROR(IF(VLOOKUP($D123,'Jan 2016'!$D$1:$Z$500,3,FALSE)=F123,"-","Wrong PO"),"new")</f>
        <v>new</v>
      </c>
      <c r="AQ123" s="32" t="str">
        <f>IF(AP123="wrong PO",(VLOOKUP($D123,'Jan 2016'!$D$1:$Z$500,3,FALSE)),"")</f>
        <v/>
      </c>
      <c r="AR123" s="29" t="str">
        <f>IFERROR(IF(VLOOKUP($D123,'Dec 2015'!$D$1:$Z$500,3,FALSE)=F123,"-","Wrong PO"),"new")</f>
        <v>new</v>
      </c>
      <c r="AS123" s="32" t="str">
        <f>IF(AR123="wrong PO",(VLOOKUP($D123,'Dec 2015'!$D$1:$Z$500,3,FALSE)),"")</f>
        <v/>
      </c>
      <c r="AT123" s="29" t="str">
        <f>IFERROR(IF(VLOOKUP($D123,'Nov 2015'!$D$1:$Z$500,3,FALSE)=F123,"-","Wrong PO"),"new")</f>
        <v>new</v>
      </c>
      <c r="AU123" s="32" t="str">
        <f>IF(AT123="wrong PO",(VLOOKUP($D123,'Nov 2015'!$D$1:$Z$500,3,FALSE)),"")</f>
        <v/>
      </c>
      <c r="AV123" s="29" t="str">
        <f>IFERROR(IF(VLOOKUP($D123,'Oct 2015'!$D$1:$Z$500,3,FALSE)=F123,"-","Wrong PO"),"new")</f>
        <v>new</v>
      </c>
      <c r="AW123" s="32" t="str">
        <f>IF(AV123="wrong PO",(VLOOKUP($D123,'Oct 2015'!$D$1:$Z$500,3,FALSE)),"")</f>
        <v/>
      </c>
      <c r="AX123" s="29" t="str">
        <f>IFERROR(IF(VLOOKUP($D123,'Sep 2015'!$D$1:$Z$500,3,FALSE)=F123,"-","Wrong PO"),"new")</f>
        <v>new</v>
      </c>
      <c r="AY123" s="32" t="str">
        <f>IF(AX123="wrong PO",(VLOOKUP($D123,'Sep 2015'!$D$1:$Z$500,3,FALSE)),"")</f>
        <v/>
      </c>
    </row>
    <row r="124" spans="1:51">
      <c r="A124" s="2" t="s">
        <v>841</v>
      </c>
      <c r="B124" s="2" t="s">
        <v>510</v>
      </c>
      <c r="C124" s="2" t="s">
        <v>25</v>
      </c>
      <c r="D124" s="2" t="s">
        <v>139</v>
      </c>
      <c r="E124" s="2" t="s">
        <v>504</v>
      </c>
      <c r="F124" s="21"/>
      <c r="G124" s="11"/>
      <c r="H124" s="3">
        <v>42444</v>
      </c>
      <c r="I124" s="2" t="s">
        <v>39</v>
      </c>
      <c r="J124" s="2" t="s">
        <v>381</v>
      </c>
      <c r="K124" s="2" t="s">
        <v>30</v>
      </c>
      <c r="L124" s="2" t="s">
        <v>31</v>
      </c>
      <c r="M124" s="2" t="s">
        <v>32</v>
      </c>
      <c r="N124" s="4">
        <v>20</v>
      </c>
      <c r="O124" s="4">
        <v>151981</v>
      </c>
      <c r="P124" s="4">
        <v>151961</v>
      </c>
      <c r="Q124" s="5">
        <v>2568.14</v>
      </c>
      <c r="R124" s="4">
        <v>0</v>
      </c>
      <c r="S124" s="4">
        <v>0</v>
      </c>
      <c r="T124" s="4">
        <v>0</v>
      </c>
      <c r="U124" s="5">
        <v>0</v>
      </c>
      <c r="V124" s="5">
        <v>0</v>
      </c>
      <c r="W124" s="14">
        <v>2568.14</v>
      </c>
      <c r="X124" s="14">
        <v>0</v>
      </c>
      <c r="Y124" s="14">
        <v>2568.14</v>
      </c>
      <c r="Z124" s="4"/>
      <c r="AA124" s="49" t="str">
        <f>IFERROR(IFERROR(VLOOKUP($D124,'Asset Group  All Assets'!$B$1:$C$500,2,FALSE),(VLOOKUP($D124,'Missing-WSU-POs'!$B$1:$D$500,3,FALSE))),"?")</f>
        <v>P0770683</v>
      </c>
      <c r="AB124" s="31" t="str">
        <f t="shared" si="5"/>
        <v/>
      </c>
      <c r="AC124" s="31" t="str">
        <f t="shared" si="6"/>
        <v>Wrong PO</v>
      </c>
      <c r="AD124" s="29" t="str">
        <f>IFERROR(IF(VLOOKUP($D124,'Org July 2016 '!$D$1:$Z$500,3,FALSE)=F124,"-","Wrong PO"),"new")</f>
        <v>-</v>
      </c>
      <c r="AE124" s="32" t="str">
        <f>IF(AD124="wrong PO",(VLOOKUP($D124,'Org July 2016 '!$D$1:$Z$500,3,FALSE)),"")</f>
        <v/>
      </c>
      <c r="AF124" s="29" t="str">
        <f>IFERROR(IF(VLOOKUP($D124,'Org June 2016 '!$D$1:$Z$500,3,FALSE)=F124,"-","Wrong PO"),"new")</f>
        <v>-</v>
      </c>
      <c r="AG124" s="32" t="str">
        <f>IF(AF124="wrong PO",(VLOOKUP($D124,'Org June 2016 '!$D$1:$Z$500,3,FALSE)),"")</f>
        <v/>
      </c>
      <c r="AH124" s="29" t="str">
        <f>IFERROR(IF(VLOOKUP($D124,'May 2016'!D123:Z622,3,FALSE)=F124,"-","Wrong PO"),"new")</f>
        <v>new</v>
      </c>
      <c r="AI124" s="32" t="str">
        <f>IF(AH124="wrong PO",(VLOOKUP($D124,'May 2016'!D123:Z622,3,FALSE)),"")</f>
        <v/>
      </c>
      <c r="AJ124" s="29" t="str">
        <f>IFERROR(IF(VLOOKUP($D124,'Apr 2016'!$D$1:$Z$500,3,FALSE)=F124,"-","Wrong PO"),"new")</f>
        <v>new</v>
      </c>
      <c r="AK124" s="32" t="str">
        <f>IF(AJ124="wrong PO",(VLOOKUP($D124,'Apr 2016'!$D$1:$Z$500,3,FALSE)),"")</f>
        <v/>
      </c>
      <c r="AL124" s="32" t="str">
        <f>IFERROR(IF(VLOOKUP($D124,'Mar 2016'!$D$1:$Z$500,3,FALSE)=F124,"-","Wrong PO"),"new")</f>
        <v>Wrong PO</v>
      </c>
      <c r="AM124" s="32" t="str">
        <f>IF(AJ124="wrong PO",(VLOOKUP($D124,'Mar 2016'!$D$1:$Z$500,3,FALSE)),"")</f>
        <v/>
      </c>
      <c r="AN124" s="32" t="str">
        <f>IFERROR(IF(VLOOKUP($D124,'Feb 2016'!$D$1:$Z$500,3,FALSE)=F124,"-","Wrong PO"),"new")</f>
        <v>new</v>
      </c>
      <c r="AO124" s="32" t="str">
        <f>IF(AJ124="wrong PO",(VLOOKUP($D124,'Feb 2016'!$D$1:$Z$500,3,FALSE)),"")</f>
        <v/>
      </c>
      <c r="AP124" s="29" t="str">
        <f>IFERROR(IF(VLOOKUP($D124,'Jan 2016'!$D$1:$Z$500,3,FALSE)=F124,"-","Wrong PO"),"new")</f>
        <v>new</v>
      </c>
      <c r="AQ124" s="32" t="str">
        <f>IF(AP124="wrong PO",(VLOOKUP($D124,'Jan 2016'!$D$1:$Z$500,3,FALSE)),"")</f>
        <v/>
      </c>
      <c r="AR124" s="29" t="str">
        <f>IFERROR(IF(VLOOKUP($D124,'Dec 2015'!$D$1:$Z$500,3,FALSE)=F124,"-","Wrong PO"),"new")</f>
        <v>new</v>
      </c>
      <c r="AS124" s="32" t="str">
        <f>IF(AR124="wrong PO",(VLOOKUP($D124,'Dec 2015'!$D$1:$Z$500,3,FALSE)),"")</f>
        <v/>
      </c>
      <c r="AT124" s="29" t="str">
        <f>IFERROR(IF(VLOOKUP($D124,'Nov 2015'!$D$1:$Z$500,3,FALSE)=F124,"-","Wrong PO"),"new")</f>
        <v>new</v>
      </c>
      <c r="AU124" s="32" t="str">
        <f>IF(AT124="wrong PO",(VLOOKUP($D124,'Nov 2015'!$D$1:$Z$500,3,FALSE)),"")</f>
        <v/>
      </c>
      <c r="AV124" s="29" t="str">
        <f>IFERROR(IF(VLOOKUP($D124,'Oct 2015'!$D$1:$Z$500,3,FALSE)=F124,"-","Wrong PO"),"new")</f>
        <v>new</v>
      </c>
      <c r="AW124" s="32" t="str">
        <f>IF(AV124="wrong PO",(VLOOKUP($D124,'Oct 2015'!$D$1:$Z$500,3,FALSE)),"")</f>
        <v/>
      </c>
      <c r="AX124" s="29" t="str">
        <f>IFERROR(IF(VLOOKUP($D124,'Sep 2015'!$D$1:$Z$500,3,FALSE)=F124,"-","Wrong PO"),"new")</f>
        <v>new</v>
      </c>
      <c r="AY124" s="32" t="str">
        <f>IF(AX124="wrong PO",(VLOOKUP($D124,'Sep 2015'!$D$1:$Z$500,3,FALSE)),"")</f>
        <v/>
      </c>
    </row>
    <row r="125" spans="1:51">
      <c r="A125" s="2" t="s">
        <v>841</v>
      </c>
      <c r="B125" s="2" t="s">
        <v>510</v>
      </c>
      <c r="C125" s="2" t="s">
        <v>25</v>
      </c>
      <c r="D125" s="2" t="s">
        <v>140</v>
      </c>
      <c r="E125" s="2" t="s">
        <v>504</v>
      </c>
      <c r="F125" s="21"/>
      <c r="G125" s="11"/>
      <c r="H125" s="3">
        <v>42444</v>
      </c>
      <c r="I125" s="2" t="s">
        <v>39</v>
      </c>
      <c r="J125" s="2" t="s">
        <v>381</v>
      </c>
      <c r="K125" s="2" t="s">
        <v>30</v>
      </c>
      <c r="L125" s="2" t="s">
        <v>31</v>
      </c>
      <c r="M125" s="2" t="s">
        <v>32</v>
      </c>
      <c r="N125" s="4">
        <v>18</v>
      </c>
      <c r="O125" s="4">
        <v>55858</v>
      </c>
      <c r="P125" s="4">
        <v>55840</v>
      </c>
      <c r="Q125" s="5">
        <v>943.7</v>
      </c>
      <c r="R125" s="4">
        <v>0</v>
      </c>
      <c r="S125" s="4">
        <v>0</v>
      </c>
      <c r="T125" s="4">
        <v>0</v>
      </c>
      <c r="U125" s="5">
        <v>0</v>
      </c>
      <c r="V125" s="5">
        <v>0</v>
      </c>
      <c r="W125" s="14">
        <v>943.7</v>
      </c>
      <c r="X125" s="14">
        <v>0</v>
      </c>
      <c r="Y125" s="14">
        <v>943.7</v>
      </c>
      <c r="Z125" s="4"/>
      <c r="AA125" s="49" t="str">
        <f>IFERROR(IFERROR(VLOOKUP($D125,'Asset Group  All Assets'!$B$1:$C$500,2,FALSE),(VLOOKUP($D125,'Missing-WSU-POs'!$B$1:$D$500,3,FALSE))),"?")</f>
        <v>P0770683</v>
      </c>
      <c r="AB125" s="31" t="str">
        <f t="shared" si="5"/>
        <v/>
      </c>
      <c r="AC125" s="31" t="str">
        <f t="shared" si="6"/>
        <v>Wrong PO</v>
      </c>
      <c r="AD125" s="29" t="str">
        <f>IFERROR(IF(VLOOKUP($D125,'Org July 2016 '!$D$1:$Z$500,3,FALSE)=F125,"-","Wrong PO"),"new")</f>
        <v>-</v>
      </c>
      <c r="AE125" s="32" t="str">
        <f>IF(AD125="wrong PO",(VLOOKUP($D125,'Org July 2016 '!$D$1:$Z$500,3,FALSE)),"")</f>
        <v/>
      </c>
      <c r="AF125" s="29" t="str">
        <f>IFERROR(IF(VLOOKUP($D125,'Org June 2016 '!$D$1:$Z$500,3,FALSE)=F125,"-","Wrong PO"),"new")</f>
        <v>-</v>
      </c>
      <c r="AG125" s="32" t="str">
        <f>IF(AF125="wrong PO",(VLOOKUP($D125,'Org June 2016 '!$D$1:$Z$500,3,FALSE)),"")</f>
        <v/>
      </c>
      <c r="AH125" s="29" t="str">
        <f>IFERROR(IF(VLOOKUP($D125,'May 2016'!D124:Z623,3,FALSE)=F125,"-","Wrong PO"),"new")</f>
        <v>new</v>
      </c>
      <c r="AI125" s="32" t="str">
        <f>IF(AH125="wrong PO",(VLOOKUP($D125,'May 2016'!D124:Z623,3,FALSE)),"")</f>
        <v/>
      </c>
      <c r="AJ125" s="29" t="str">
        <f>IFERROR(IF(VLOOKUP($D125,'Apr 2016'!$D$1:$Z$500,3,FALSE)=F125,"-","Wrong PO"),"new")</f>
        <v>new</v>
      </c>
      <c r="AK125" s="32" t="str">
        <f>IF(AJ125="wrong PO",(VLOOKUP($D125,'Apr 2016'!$D$1:$Z$500,3,FALSE)),"")</f>
        <v/>
      </c>
      <c r="AL125" s="32" t="str">
        <f>IFERROR(IF(VLOOKUP($D125,'Mar 2016'!$D$1:$Z$500,3,FALSE)=F125,"-","Wrong PO"),"new")</f>
        <v>Wrong PO</v>
      </c>
      <c r="AM125" s="32" t="str">
        <f>IF(AJ125="wrong PO",(VLOOKUP($D125,'Mar 2016'!$D$1:$Z$500,3,FALSE)),"")</f>
        <v/>
      </c>
      <c r="AN125" s="32" t="str">
        <f>IFERROR(IF(VLOOKUP($D125,'Feb 2016'!$D$1:$Z$500,3,FALSE)=F125,"-","Wrong PO"),"new")</f>
        <v>new</v>
      </c>
      <c r="AO125" s="32" t="str">
        <f>IF(AJ125="wrong PO",(VLOOKUP($D125,'Feb 2016'!$D$1:$Z$500,3,FALSE)),"")</f>
        <v/>
      </c>
      <c r="AP125" s="29" t="str">
        <f>IFERROR(IF(VLOOKUP($D125,'Jan 2016'!$D$1:$Z$500,3,FALSE)=F125,"-","Wrong PO"),"new")</f>
        <v>new</v>
      </c>
      <c r="AQ125" s="32" t="str">
        <f>IF(AP125="wrong PO",(VLOOKUP($D125,'Jan 2016'!$D$1:$Z$500,3,FALSE)),"")</f>
        <v/>
      </c>
      <c r="AR125" s="29" t="str">
        <f>IFERROR(IF(VLOOKUP($D125,'Dec 2015'!$D$1:$Z$500,3,FALSE)=F125,"-","Wrong PO"),"new")</f>
        <v>new</v>
      </c>
      <c r="AS125" s="32" t="str">
        <f>IF(AR125="wrong PO",(VLOOKUP($D125,'Dec 2015'!$D$1:$Z$500,3,FALSE)),"")</f>
        <v/>
      </c>
      <c r="AT125" s="29" t="str">
        <f>IFERROR(IF(VLOOKUP($D125,'Nov 2015'!$D$1:$Z$500,3,FALSE)=F125,"-","Wrong PO"),"new")</f>
        <v>new</v>
      </c>
      <c r="AU125" s="32" t="str">
        <f>IF(AT125="wrong PO",(VLOOKUP($D125,'Nov 2015'!$D$1:$Z$500,3,FALSE)),"")</f>
        <v/>
      </c>
      <c r="AV125" s="29" t="str">
        <f>IFERROR(IF(VLOOKUP($D125,'Oct 2015'!$D$1:$Z$500,3,FALSE)=F125,"-","Wrong PO"),"new")</f>
        <v>new</v>
      </c>
      <c r="AW125" s="32" t="str">
        <f>IF(AV125="wrong PO",(VLOOKUP($D125,'Oct 2015'!$D$1:$Z$500,3,FALSE)),"")</f>
        <v/>
      </c>
      <c r="AX125" s="29" t="str">
        <f>IFERROR(IF(VLOOKUP($D125,'Sep 2015'!$D$1:$Z$500,3,FALSE)=F125,"-","Wrong PO"),"new")</f>
        <v>new</v>
      </c>
      <c r="AY125" s="32" t="str">
        <f>IF(AX125="wrong PO",(VLOOKUP($D125,'Sep 2015'!$D$1:$Z$500,3,FALSE)),"")</f>
        <v/>
      </c>
    </row>
    <row r="126" spans="1:51">
      <c r="A126" s="2" t="s">
        <v>841</v>
      </c>
      <c r="B126" s="2" t="s">
        <v>510</v>
      </c>
      <c r="C126" s="2" t="s">
        <v>25</v>
      </c>
      <c r="D126" s="2" t="s">
        <v>141</v>
      </c>
      <c r="E126" s="2" t="s">
        <v>67</v>
      </c>
      <c r="F126" s="21"/>
      <c r="G126" s="11"/>
      <c r="H126" s="3">
        <v>42499</v>
      </c>
      <c r="I126" s="2" t="s">
        <v>685</v>
      </c>
      <c r="J126" s="2" t="s">
        <v>68</v>
      </c>
      <c r="K126" s="2" t="s">
        <v>30</v>
      </c>
      <c r="L126" s="2" t="s">
        <v>31</v>
      </c>
      <c r="M126" s="2" t="s">
        <v>32</v>
      </c>
      <c r="N126" s="4">
        <v>5435</v>
      </c>
      <c r="O126" s="4">
        <v>10199</v>
      </c>
      <c r="P126" s="4">
        <v>4764</v>
      </c>
      <c r="Q126" s="5">
        <v>80.510000000000005</v>
      </c>
      <c r="R126" s="4">
        <v>1</v>
      </c>
      <c r="S126" s="4">
        <v>1</v>
      </c>
      <c r="T126" s="4">
        <v>0</v>
      </c>
      <c r="U126" s="5">
        <v>0</v>
      </c>
      <c r="V126" s="5">
        <v>0</v>
      </c>
      <c r="W126" s="14">
        <v>80.510000000000005</v>
      </c>
      <c r="X126" s="14">
        <v>0</v>
      </c>
      <c r="Y126" s="14">
        <v>80.510000000000005</v>
      </c>
      <c r="Z126" s="4"/>
      <c r="AA126" s="49" t="str">
        <f>IFERROR(IFERROR(VLOOKUP($D126,'Asset Group  All Assets'!$B$1:$C$500,2,FALSE),(VLOOKUP($D126,'Missing-WSU-POs'!$B$1:$D$500,3,FALSE))),"?")</f>
        <v>Needed</v>
      </c>
      <c r="AB126" s="31" t="str">
        <f t="shared" si="5"/>
        <v/>
      </c>
      <c r="AC126" s="31" t="str">
        <f t="shared" si="6"/>
        <v>Wrong PO</v>
      </c>
      <c r="AD126" s="29" t="str">
        <f>IFERROR(IF(VLOOKUP($D126,'Org July 2016 '!$D$1:$Z$500,3,FALSE)=F126,"-","Wrong PO"),"new")</f>
        <v>-</v>
      </c>
      <c r="AE126" s="32" t="str">
        <f>IF(AD126="wrong PO",(VLOOKUP($D126,'Org July 2016 '!$D$1:$Z$500,3,FALSE)),"")</f>
        <v/>
      </c>
      <c r="AF126" s="29" t="str">
        <f>IFERROR(IF(VLOOKUP($D126,'Org June 2016 '!$D$1:$Z$500,3,FALSE)=F126,"-","Wrong PO"),"new")</f>
        <v>-</v>
      </c>
      <c r="AG126" s="32" t="str">
        <f>IF(AF126="wrong PO",(VLOOKUP($D126,'Org June 2016 '!$D$1:$Z$500,3,FALSE)),"")</f>
        <v/>
      </c>
      <c r="AH126" s="29" t="str">
        <f>IFERROR(IF(VLOOKUP($D126,'May 2016'!D125:Z624,3,FALSE)=F126,"-","Wrong PO"),"new")</f>
        <v>-</v>
      </c>
      <c r="AI126" s="32" t="str">
        <f>IF(AH126="wrong PO",(VLOOKUP($D126,'May 2016'!D125:Z624,3,FALSE)),"")</f>
        <v/>
      </c>
      <c r="AJ126" s="29" t="str">
        <f>IFERROR(IF(VLOOKUP($D126,'Apr 2016'!$D$1:$Z$500,3,FALSE)=F126,"-","Wrong PO"),"new")</f>
        <v>new</v>
      </c>
      <c r="AK126" s="32" t="str">
        <f>IF(AJ126="wrong PO",(VLOOKUP($D126,'Apr 2016'!$D$1:$Z$500,3,FALSE)),"")</f>
        <v/>
      </c>
      <c r="AL126" s="32" t="str">
        <f>IFERROR(IF(VLOOKUP($D126,'Mar 2016'!$D$1:$Z$500,3,FALSE)=F126,"-","Wrong PO"),"new")</f>
        <v>new</v>
      </c>
      <c r="AM126" s="32" t="str">
        <f>IF(AJ126="wrong PO",(VLOOKUP($D126,'Mar 2016'!$D$1:$Z$500,3,FALSE)),"")</f>
        <v/>
      </c>
      <c r="AN126" s="32" t="str">
        <f>IFERROR(IF(VLOOKUP($D126,'Feb 2016'!$D$1:$Z$500,3,FALSE)=F126,"-","Wrong PO"),"new")</f>
        <v>new</v>
      </c>
      <c r="AO126" s="32" t="str">
        <f>IF(AJ126="wrong PO",(VLOOKUP($D126,'Feb 2016'!$D$1:$Z$500,3,FALSE)),"")</f>
        <v/>
      </c>
      <c r="AP126" s="29" t="str">
        <f>IFERROR(IF(VLOOKUP($D126,'Jan 2016'!$D$1:$Z$500,3,FALSE)=F126,"-","Wrong PO"),"new")</f>
        <v>new</v>
      </c>
      <c r="AQ126" s="32" t="str">
        <f>IF(AP126="wrong PO",(VLOOKUP($D126,'Jan 2016'!$D$1:$Z$500,3,FALSE)),"")</f>
        <v/>
      </c>
      <c r="AR126" s="29" t="str">
        <f>IFERROR(IF(VLOOKUP($D126,'Dec 2015'!$D$1:$Z$500,3,FALSE)=F126,"-","Wrong PO"),"new")</f>
        <v>new</v>
      </c>
      <c r="AS126" s="32" t="str">
        <f>IF(AR126="wrong PO",(VLOOKUP($D126,'Dec 2015'!$D$1:$Z$500,3,FALSE)),"")</f>
        <v/>
      </c>
      <c r="AT126" s="29" t="str">
        <f>IFERROR(IF(VLOOKUP($D126,'Nov 2015'!$D$1:$Z$500,3,FALSE)=F126,"-","Wrong PO"),"new")</f>
        <v>new</v>
      </c>
      <c r="AU126" s="32" t="str">
        <f>IF(AT126="wrong PO",(VLOOKUP($D126,'Nov 2015'!$D$1:$Z$500,3,FALSE)),"")</f>
        <v/>
      </c>
      <c r="AV126" s="29" t="str">
        <f>IFERROR(IF(VLOOKUP($D126,'Oct 2015'!$D$1:$Z$500,3,FALSE)=F126,"-","Wrong PO"),"new")</f>
        <v>new</v>
      </c>
      <c r="AW126" s="32" t="str">
        <f>IF(AV126="wrong PO",(VLOOKUP($D126,'Oct 2015'!$D$1:$Z$500,3,FALSE)),"")</f>
        <v/>
      </c>
      <c r="AX126" s="29" t="str">
        <f>IFERROR(IF(VLOOKUP($D126,'Sep 2015'!$D$1:$Z$500,3,FALSE)=F126,"-","Wrong PO"),"new")</f>
        <v>new</v>
      </c>
      <c r="AY126" s="32" t="str">
        <f>IF(AX126="wrong PO",(VLOOKUP($D126,'Sep 2015'!$D$1:$Z$500,3,FALSE)),"")</f>
        <v/>
      </c>
    </row>
    <row r="127" spans="1:51">
      <c r="A127" s="2" t="s">
        <v>841</v>
      </c>
      <c r="B127" s="2" t="s">
        <v>510</v>
      </c>
      <c r="C127" s="2" t="s">
        <v>25</v>
      </c>
      <c r="D127" s="2" t="s">
        <v>142</v>
      </c>
      <c r="E127" s="2" t="s">
        <v>67</v>
      </c>
      <c r="F127" s="21"/>
      <c r="G127" s="11"/>
      <c r="H127" s="3">
        <v>42499</v>
      </c>
      <c r="I127" s="2" t="s">
        <v>685</v>
      </c>
      <c r="J127" s="2" t="s">
        <v>68</v>
      </c>
      <c r="K127" s="2" t="s">
        <v>30</v>
      </c>
      <c r="L127" s="2" t="s">
        <v>31</v>
      </c>
      <c r="M127" s="2" t="s">
        <v>32</v>
      </c>
      <c r="N127" s="4">
        <v>1512</v>
      </c>
      <c r="O127" s="4">
        <v>2010</v>
      </c>
      <c r="P127" s="4">
        <v>498</v>
      </c>
      <c r="Q127" s="5">
        <v>8.42</v>
      </c>
      <c r="R127" s="4">
        <v>1</v>
      </c>
      <c r="S127" s="4">
        <v>1</v>
      </c>
      <c r="T127" s="4">
        <v>0</v>
      </c>
      <c r="U127" s="5">
        <v>0</v>
      </c>
      <c r="V127" s="5">
        <v>0</v>
      </c>
      <c r="W127" s="14">
        <v>8.42</v>
      </c>
      <c r="X127" s="14">
        <v>0</v>
      </c>
      <c r="Y127" s="14">
        <v>8.42</v>
      </c>
      <c r="Z127" s="4"/>
      <c r="AA127" s="49" t="str">
        <f>IFERROR(IFERROR(VLOOKUP($D127,'Asset Group  All Assets'!$B$1:$C$500,2,FALSE),(VLOOKUP($D127,'Missing-WSU-POs'!$B$1:$D$500,3,FALSE))),"?")</f>
        <v>Needed</v>
      </c>
      <c r="AB127" s="31" t="str">
        <f t="shared" si="5"/>
        <v/>
      </c>
      <c r="AC127" s="31" t="str">
        <f t="shared" si="6"/>
        <v>Wrong PO</v>
      </c>
      <c r="AD127" s="29" t="str">
        <f>IFERROR(IF(VLOOKUP($D127,'Org July 2016 '!$D$1:$Z$500,3,FALSE)=F127,"-","Wrong PO"),"new")</f>
        <v>-</v>
      </c>
      <c r="AE127" s="32" t="str">
        <f>IF(AD127="wrong PO",(VLOOKUP($D127,'Org July 2016 '!$D$1:$Z$500,3,FALSE)),"")</f>
        <v/>
      </c>
      <c r="AF127" s="29" t="str">
        <f>IFERROR(IF(VLOOKUP($D127,'Org June 2016 '!$D$1:$Z$500,3,FALSE)=F127,"-","Wrong PO"),"new")</f>
        <v>-</v>
      </c>
      <c r="AG127" s="32" t="str">
        <f>IF(AF127="wrong PO",(VLOOKUP($D127,'Org June 2016 '!$D$1:$Z$500,3,FALSE)),"")</f>
        <v/>
      </c>
      <c r="AH127" s="29" t="str">
        <f>IFERROR(IF(VLOOKUP($D127,'May 2016'!D126:Z625,3,FALSE)=F127,"-","Wrong PO"),"new")</f>
        <v>-</v>
      </c>
      <c r="AI127" s="32" t="str">
        <f>IF(AH127="wrong PO",(VLOOKUP($D127,'May 2016'!D126:Z625,3,FALSE)),"")</f>
        <v/>
      </c>
      <c r="AJ127" s="29" t="str">
        <f>IFERROR(IF(VLOOKUP($D127,'Apr 2016'!$D$1:$Z$500,3,FALSE)=F127,"-","Wrong PO"),"new")</f>
        <v>new</v>
      </c>
      <c r="AK127" s="32" t="str">
        <f>IF(AJ127="wrong PO",(VLOOKUP($D127,'Apr 2016'!$D$1:$Z$500,3,FALSE)),"")</f>
        <v/>
      </c>
      <c r="AL127" s="32" t="str">
        <f>IFERROR(IF(VLOOKUP($D127,'Mar 2016'!$D$1:$Z$500,3,FALSE)=F127,"-","Wrong PO"),"new")</f>
        <v>new</v>
      </c>
      <c r="AM127" s="32" t="str">
        <f>IF(AJ127="wrong PO",(VLOOKUP($D127,'Mar 2016'!$D$1:$Z$500,3,FALSE)),"")</f>
        <v/>
      </c>
      <c r="AN127" s="32" t="str">
        <f>IFERROR(IF(VLOOKUP($D127,'Feb 2016'!$D$1:$Z$500,3,FALSE)=F127,"-","Wrong PO"),"new")</f>
        <v>new</v>
      </c>
      <c r="AO127" s="32" t="str">
        <f>IF(AJ127="wrong PO",(VLOOKUP($D127,'Feb 2016'!$D$1:$Z$500,3,FALSE)),"")</f>
        <v/>
      </c>
      <c r="AP127" s="29" t="str">
        <f>IFERROR(IF(VLOOKUP($D127,'Jan 2016'!$D$1:$Z$500,3,FALSE)=F127,"-","Wrong PO"),"new")</f>
        <v>new</v>
      </c>
      <c r="AQ127" s="32" t="str">
        <f>IF(AP127="wrong PO",(VLOOKUP($D127,'Jan 2016'!$D$1:$Z$500,3,FALSE)),"")</f>
        <v/>
      </c>
      <c r="AR127" s="29" t="str">
        <f>IFERROR(IF(VLOOKUP($D127,'Dec 2015'!$D$1:$Z$500,3,FALSE)=F127,"-","Wrong PO"),"new")</f>
        <v>new</v>
      </c>
      <c r="AS127" s="32" t="str">
        <f>IF(AR127="wrong PO",(VLOOKUP($D127,'Dec 2015'!$D$1:$Z$500,3,FALSE)),"")</f>
        <v/>
      </c>
      <c r="AT127" s="29" t="str">
        <f>IFERROR(IF(VLOOKUP($D127,'Nov 2015'!$D$1:$Z$500,3,FALSE)=F127,"-","Wrong PO"),"new")</f>
        <v>new</v>
      </c>
      <c r="AU127" s="32" t="str">
        <f>IF(AT127="wrong PO",(VLOOKUP($D127,'Nov 2015'!$D$1:$Z$500,3,FALSE)),"")</f>
        <v/>
      </c>
      <c r="AV127" s="29" t="str">
        <f>IFERROR(IF(VLOOKUP($D127,'Oct 2015'!$D$1:$Z$500,3,FALSE)=F127,"-","Wrong PO"),"new")</f>
        <v>new</v>
      </c>
      <c r="AW127" s="32" t="str">
        <f>IF(AV127="wrong PO",(VLOOKUP($D127,'Oct 2015'!$D$1:$Z$500,3,FALSE)),"")</f>
        <v/>
      </c>
      <c r="AX127" s="29" t="str">
        <f>IFERROR(IF(VLOOKUP($D127,'Sep 2015'!$D$1:$Z$500,3,FALSE)=F127,"-","Wrong PO"),"new")</f>
        <v>new</v>
      </c>
      <c r="AY127" s="32" t="str">
        <f>IF(AX127="wrong PO",(VLOOKUP($D127,'Sep 2015'!$D$1:$Z$500,3,FALSE)),"")</f>
        <v/>
      </c>
    </row>
    <row r="128" spans="1:51">
      <c r="A128" s="2" t="s">
        <v>841</v>
      </c>
      <c r="B128" s="2" t="s">
        <v>510</v>
      </c>
      <c r="C128" s="2" t="s">
        <v>25</v>
      </c>
      <c r="D128" s="2" t="s">
        <v>143</v>
      </c>
      <c r="E128" s="2" t="s">
        <v>67</v>
      </c>
      <c r="F128" s="21"/>
      <c r="G128" s="11"/>
      <c r="H128" s="3">
        <v>42499</v>
      </c>
      <c r="I128" s="2" t="s">
        <v>685</v>
      </c>
      <c r="J128" s="2" t="s">
        <v>68</v>
      </c>
      <c r="K128" s="2" t="s">
        <v>30</v>
      </c>
      <c r="L128" s="2" t="s">
        <v>31</v>
      </c>
      <c r="M128" s="2" t="s">
        <v>32</v>
      </c>
      <c r="N128" s="4">
        <v>1374</v>
      </c>
      <c r="O128" s="4">
        <v>2206</v>
      </c>
      <c r="P128" s="4">
        <v>832</v>
      </c>
      <c r="Q128" s="5">
        <v>14.06</v>
      </c>
      <c r="R128" s="4">
        <v>1</v>
      </c>
      <c r="S128" s="4">
        <v>1</v>
      </c>
      <c r="T128" s="4">
        <v>0</v>
      </c>
      <c r="U128" s="5">
        <v>0</v>
      </c>
      <c r="V128" s="5">
        <v>0</v>
      </c>
      <c r="W128" s="14">
        <v>14.06</v>
      </c>
      <c r="X128" s="14">
        <v>0</v>
      </c>
      <c r="Y128" s="14">
        <v>14.06</v>
      </c>
      <c r="Z128" s="4"/>
      <c r="AA128" s="49" t="str">
        <f>IFERROR(IFERROR(VLOOKUP($D128,'Asset Group  All Assets'!$B$1:$C$500,2,FALSE),(VLOOKUP($D128,'Missing-WSU-POs'!$B$1:$D$500,3,FALSE))),"?")</f>
        <v>Needed</v>
      </c>
      <c r="AB128" s="31" t="str">
        <f t="shared" si="5"/>
        <v/>
      </c>
      <c r="AC128" s="31" t="str">
        <f t="shared" si="6"/>
        <v>Wrong PO</v>
      </c>
      <c r="AD128" s="29" t="str">
        <f>IFERROR(IF(VLOOKUP($D128,'Org July 2016 '!$D$1:$Z$500,3,FALSE)=F128,"-","Wrong PO"),"new")</f>
        <v>-</v>
      </c>
      <c r="AE128" s="32" t="str">
        <f>IF(AD128="wrong PO",(VLOOKUP($D128,'Org July 2016 '!$D$1:$Z$500,3,FALSE)),"")</f>
        <v/>
      </c>
      <c r="AF128" s="29" t="str">
        <f>IFERROR(IF(VLOOKUP($D128,'Org June 2016 '!$D$1:$Z$500,3,FALSE)=F128,"-","Wrong PO"),"new")</f>
        <v>-</v>
      </c>
      <c r="AG128" s="32" t="str">
        <f>IF(AF128="wrong PO",(VLOOKUP($D128,'Org June 2016 '!$D$1:$Z$500,3,FALSE)),"")</f>
        <v/>
      </c>
      <c r="AH128" s="29" t="str">
        <f>IFERROR(IF(VLOOKUP($D128,'May 2016'!D127:Z626,3,FALSE)=F128,"-","Wrong PO"),"new")</f>
        <v>-</v>
      </c>
      <c r="AI128" s="32" t="str">
        <f>IF(AH128="wrong PO",(VLOOKUP($D128,'May 2016'!D127:Z626,3,FALSE)),"")</f>
        <v/>
      </c>
      <c r="AJ128" s="29" t="str">
        <f>IFERROR(IF(VLOOKUP($D128,'Apr 2016'!$D$1:$Z$500,3,FALSE)=F128,"-","Wrong PO"),"new")</f>
        <v>new</v>
      </c>
      <c r="AK128" s="32" t="str">
        <f>IF(AJ128="wrong PO",(VLOOKUP($D128,'Apr 2016'!$D$1:$Z$500,3,FALSE)),"")</f>
        <v/>
      </c>
      <c r="AL128" s="32" t="str">
        <f>IFERROR(IF(VLOOKUP($D128,'Mar 2016'!$D$1:$Z$500,3,FALSE)=F128,"-","Wrong PO"),"new")</f>
        <v>new</v>
      </c>
      <c r="AM128" s="32" t="str">
        <f>IF(AJ128="wrong PO",(VLOOKUP($D128,'Mar 2016'!$D$1:$Z$500,3,FALSE)),"")</f>
        <v/>
      </c>
      <c r="AN128" s="32" t="str">
        <f>IFERROR(IF(VLOOKUP($D128,'Feb 2016'!$D$1:$Z$500,3,FALSE)=F128,"-","Wrong PO"),"new")</f>
        <v>new</v>
      </c>
      <c r="AO128" s="32" t="str">
        <f>IF(AJ128="wrong PO",(VLOOKUP($D128,'Feb 2016'!$D$1:$Z$500,3,FALSE)),"")</f>
        <v/>
      </c>
      <c r="AP128" s="29" t="str">
        <f>IFERROR(IF(VLOOKUP($D128,'Jan 2016'!$D$1:$Z$500,3,FALSE)=F128,"-","Wrong PO"),"new")</f>
        <v>new</v>
      </c>
      <c r="AQ128" s="32" t="str">
        <f>IF(AP128="wrong PO",(VLOOKUP($D128,'Jan 2016'!$D$1:$Z$500,3,FALSE)),"")</f>
        <v/>
      </c>
      <c r="AR128" s="29" t="str">
        <f>IFERROR(IF(VLOOKUP($D128,'Dec 2015'!$D$1:$Z$500,3,FALSE)=F128,"-","Wrong PO"),"new")</f>
        <v>new</v>
      </c>
      <c r="AS128" s="32" t="str">
        <f>IF(AR128="wrong PO",(VLOOKUP($D128,'Dec 2015'!$D$1:$Z$500,3,FALSE)),"")</f>
        <v/>
      </c>
      <c r="AT128" s="29" t="str">
        <f>IFERROR(IF(VLOOKUP($D128,'Nov 2015'!$D$1:$Z$500,3,FALSE)=F128,"-","Wrong PO"),"new")</f>
        <v>new</v>
      </c>
      <c r="AU128" s="32" t="str">
        <f>IF(AT128="wrong PO",(VLOOKUP($D128,'Nov 2015'!$D$1:$Z$500,3,FALSE)),"")</f>
        <v/>
      </c>
      <c r="AV128" s="29" t="str">
        <f>IFERROR(IF(VLOOKUP($D128,'Oct 2015'!$D$1:$Z$500,3,FALSE)=F128,"-","Wrong PO"),"new")</f>
        <v>new</v>
      </c>
      <c r="AW128" s="32" t="str">
        <f>IF(AV128="wrong PO",(VLOOKUP($D128,'Oct 2015'!$D$1:$Z$500,3,FALSE)),"")</f>
        <v/>
      </c>
      <c r="AX128" s="29" t="str">
        <f>IFERROR(IF(VLOOKUP($D128,'Sep 2015'!$D$1:$Z$500,3,FALSE)=F128,"-","Wrong PO"),"new")</f>
        <v>new</v>
      </c>
      <c r="AY128" s="32" t="str">
        <f>IF(AX128="wrong PO",(VLOOKUP($D128,'Sep 2015'!$D$1:$Z$500,3,FALSE)),"")</f>
        <v/>
      </c>
    </row>
    <row r="129" spans="1:51">
      <c r="A129" s="2" t="s">
        <v>841</v>
      </c>
      <c r="B129" s="2" t="s">
        <v>510</v>
      </c>
      <c r="C129" s="2" t="s">
        <v>25</v>
      </c>
      <c r="D129" s="2" t="s">
        <v>144</v>
      </c>
      <c r="E129" s="2" t="s">
        <v>746</v>
      </c>
      <c r="F129" s="21"/>
      <c r="G129" s="11"/>
      <c r="H129" s="3">
        <v>42522</v>
      </c>
      <c r="I129" s="2" t="s">
        <v>685</v>
      </c>
      <c r="J129" s="2" t="s">
        <v>747</v>
      </c>
      <c r="K129" s="2" t="s">
        <v>30</v>
      </c>
      <c r="L129" s="2" t="s">
        <v>31</v>
      </c>
      <c r="M129" s="2" t="s">
        <v>41</v>
      </c>
      <c r="N129" s="4">
        <v>21</v>
      </c>
      <c r="O129" s="4">
        <v>21</v>
      </c>
      <c r="P129" s="4">
        <v>0</v>
      </c>
      <c r="Q129" s="5">
        <v>0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0</v>
      </c>
      <c r="X129" s="14">
        <v>0</v>
      </c>
      <c r="Y129" s="14">
        <v>0</v>
      </c>
      <c r="Z129" s="4"/>
      <c r="AA129" s="49" t="str">
        <f>IFERROR(IFERROR(VLOOKUP($D129,'Asset Group  All Assets'!$B$1:$C$500,2,FALSE),(VLOOKUP($D129,'Missing-WSU-POs'!$B$1:$D$500,3,FALSE))),"?")</f>
        <v>Needed</v>
      </c>
      <c r="AB129" s="31" t="str">
        <f t="shared" si="5"/>
        <v/>
      </c>
      <c r="AC129" s="31" t="str">
        <f t="shared" si="6"/>
        <v>Wrong PO</v>
      </c>
      <c r="AD129" s="29" t="str">
        <f>IFERROR(IF(VLOOKUP($D129,'Org July 2016 '!$D$1:$Z$500,3,FALSE)=F129,"-","Wrong PO"),"new")</f>
        <v>-</v>
      </c>
      <c r="AE129" s="32" t="str">
        <f>IF(AD129="wrong PO",(VLOOKUP($D129,'Org July 2016 '!$D$1:$Z$500,3,FALSE)),"")</f>
        <v/>
      </c>
      <c r="AF129" s="29" t="str">
        <f>IFERROR(IF(VLOOKUP($D129,'Org June 2016 '!$D$1:$Z$500,3,FALSE)=F129,"-","Wrong PO"),"new")</f>
        <v>-</v>
      </c>
      <c r="AG129" s="32" t="str">
        <f>IF(AF129="wrong PO",(VLOOKUP($D129,'Org June 2016 '!$D$1:$Z$500,3,FALSE)),"")</f>
        <v/>
      </c>
      <c r="AH129" s="29" t="str">
        <f>IFERROR(IF(VLOOKUP($D129,'May 2016'!D128:Z627,3,FALSE)=F129,"-","Wrong PO"),"new")</f>
        <v>new</v>
      </c>
      <c r="AI129" s="32" t="str">
        <f>IF(AH129="wrong PO",(VLOOKUP($D129,'May 2016'!D128:Z627,3,FALSE)),"")</f>
        <v/>
      </c>
      <c r="AJ129" s="29" t="str">
        <f>IFERROR(IF(VLOOKUP($D129,'Apr 2016'!$D$1:$Z$500,3,FALSE)=F129,"-","Wrong PO"),"new")</f>
        <v>new</v>
      </c>
      <c r="AK129" s="32" t="str">
        <f>IF(AJ129="wrong PO",(VLOOKUP($D129,'Apr 2016'!$D$1:$Z$500,3,FALSE)),"")</f>
        <v/>
      </c>
      <c r="AL129" s="32" t="str">
        <f>IFERROR(IF(VLOOKUP($D129,'Mar 2016'!$D$1:$Z$500,3,FALSE)=F129,"-","Wrong PO"),"new")</f>
        <v>new</v>
      </c>
      <c r="AM129" s="32" t="str">
        <f>IF(AJ129="wrong PO",(VLOOKUP($D129,'Mar 2016'!$D$1:$Z$500,3,FALSE)),"")</f>
        <v/>
      </c>
      <c r="AN129" s="32" t="str">
        <f>IFERROR(IF(VLOOKUP($D129,'Feb 2016'!$D$1:$Z$500,3,FALSE)=F129,"-","Wrong PO"),"new")</f>
        <v>new</v>
      </c>
      <c r="AO129" s="32" t="str">
        <f>IF(AJ129="wrong PO",(VLOOKUP($D129,'Feb 2016'!$D$1:$Z$500,3,FALSE)),"")</f>
        <v/>
      </c>
      <c r="AP129" s="29" t="str">
        <f>IFERROR(IF(VLOOKUP($D129,'Jan 2016'!$D$1:$Z$500,3,FALSE)=F129,"-","Wrong PO"),"new")</f>
        <v>new</v>
      </c>
      <c r="AQ129" s="32" t="str">
        <f>IF(AP129="wrong PO",(VLOOKUP($D129,'Jan 2016'!$D$1:$Z$500,3,FALSE)),"")</f>
        <v/>
      </c>
      <c r="AR129" s="29" t="str">
        <f>IFERROR(IF(VLOOKUP($D129,'Dec 2015'!$D$1:$Z$500,3,FALSE)=F129,"-","Wrong PO"),"new")</f>
        <v>new</v>
      </c>
      <c r="AS129" s="32" t="str">
        <f>IF(AR129="wrong PO",(VLOOKUP($D129,'Dec 2015'!$D$1:$Z$500,3,FALSE)),"")</f>
        <v/>
      </c>
      <c r="AT129" s="29" t="str">
        <f>IFERROR(IF(VLOOKUP($D129,'Nov 2015'!$D$1:$Z$500,3,FALSE)=F129,"-","Wrong PO"),"new")</f>
        <v>new</v>
      </c>
      <c r="AU129" s="32" t="str">
        <f>IF(AT129="wrong PO",(VLOOKUP($D129,'Nov 2015'!$D$1:$Z$500,3,FALSE)),"")</f>
        <v/>
      </c>
      <c r="AV129" s="29" t="str">
        <f>IFERROR(IF(VLOOKUP($D129,'Oct 2015'!$D$1:$Z$500,3,FALSE)=F129,"-","Wrong PO"),"new")</f>
        <v>new</v>
      </c>
      <c r="AW129" s="32" t="str">
        <f>IF(AV129="wrong PO",(VLOOKUP($D129,'Oct 2015'!$D$1:$Z$500,3,FALSE)),"")</f>
        <v/>
      </c>
      <c r="AX129" s="29" t="str">
        <f>IFERROR(IF(VLOOKUP($D129,'Sep 2015'!$D$1:$Z$500,3,FALSE)=F129,"-","Wrong PO"),"new")</f>
        <v>new</v>
      </c>
      <c r="AY129" s="32" t="str">
        <f>IF(AX129="wrong PO",(VLOOKUP($D129,'Sep 2015'!$D$1:$Z$500,3,FALSE)),"")</f>
        <v/>
      </c>
    </row>
    <row r="130" spans="1:51">
      <c r="A130" s="2" t="s">
        <v>841</v>
      </c>
      <c r="B130" s="2" t="s">
        <v>510</v>
      </c>
      <c r="C130" s="2" t="s">
        <v>25</v>
      </c>
      <c r="D130" s="2" t="s">
        <v>145</v>
      </c>
      <c r="E130" s="2" t="s">
        <v>639</v>
      </c>
      <c r="F130" s="21"/>
      <c r="G130" s="11"/>
      <c r="H130" s="3">
        <v>42524</v>
      </c>
      <c r="I130" s="2" t="s">
        <v>685</v>
      </c>
      <c r="J130" s="2" t="s">
        <v>567</v>
      </c>
      <c r="K130" s="2" t="s">
        <v>30</v>
      </c>
      <c r="L130" s="2" t="s">
        <v>31</v>
      </c>
      <c r="M130" s="2" t="s">
        <v>41</v>
      </c>
      <c r="N130" s="4">
        <v>1208</v>
      </c>
      <c r="O130" s="4">
        <v>1894</v>
      </c>
      <c r="P130" s="4">
        <v>686</v>
      </c>
      <c r="Q130" s="5">
        <v>11.59</v>
      </c>
      <c r="R130" s="4">
        <v>1</v>
      </c>
      <c r="S130" s="4">
        <v>1</v>
      </c>
      <c r="T130" s="4">
        <v>0</v>
      </c>
      <c r="U130" s="5">
        <v>0</v>
      </c>
      <c r="V130" s="5">
        <v>0</v>
      </c>
      <c r="W130" s="14">
        <v>11.59</v>
      </c>
      <c r="X130" s="14">
        <v>0</v>
      </c>
      <c r="Y130" s="14">
        <v>11.59</v>
      </c>
      <c r="Z130" s="4"/>
      <c r="AA130" s="49" t="str">
        <f>IFERROR(IFERROR(VLOOKUP($D130,'Asset Group  All Assets'!$B$1:$C$500,2,FALSE),(VLOOKUP($D130,'Missing-WSU-POs'!$B$1:$D$500,3,FALSE))),"?")</f>
        <v>Needed</v>
      </c>
      <c r="AB130" s="31" t="str">
        <f t="shared" si="5"/>
        <v/>
      </c>
      <c r="AC130" s="31" t="str">
        <f t="shared" si="6"/>
        <v>Wrong PO</v>
      </c>
      <c r="AD130" s="29" t="str">
        <f>IFERROR(IF(VLOOKUP($D130,'Org July 2016 '!$D$1:$Z$500,3,FALSE)=F130,"-","Wrong PO"),"new")</f>
        <v>-</v>
      </c>
      <c r="AE130" s="32" t="str">
        <f>IF(AD130="wrong PO",(VLOOKUP($D130,'Org July 2016 '!$D$1:$Z$500,3,FALSE)),"")</f>
        <v/>
      </c>
      <c r="AF130" s="29" t="str">
        <f>IFERROR(IF(VLOOKUP($D130,'Org June 2016 '!$D$1:$Z$500,3,FALSE)=F130,"-","Wrong PO"),"new")</f>
        <v>-</v>
      </c>
      <c r="AG130" s="32" t="str">
        <f>IF(AF130="wrong PO",(VLOOKUP($D130,'Org June 2016 '!$D$1:$Z$500,3,FALSE)),"")</f>
        <v/>
      </c>
      <c r="AH130" s="29" t="str">
        <f>IFERROR(IF(VLOOKUP($D130,'May 2016'!D129:Z628,3,FALSE)=F130,"-","Wrong PO"),"new")</f>
        <v>new</v>
      </c>
      <c r="AI130" s="32" t="str">
        <f>IF(AH130="wrong PO",(VLOOKUP($D130,'May 2016'!D129:Z628,3,FALSE)),"")</f>
        <v/>
      </c>
      <c r="AJ130" s="29" t="str">
        <f>IFERROR(IF(VLOOKUP($D130,'Apr 2016'!$D$1:$Z$500,3,FALSE)=F130,"-","Wrong PO"),"new")</f>
        <v>new</v>
      </c>
      <c r="AK130" s="32" t="str">
        <f>IF(AJ130="wrong PO",(VLOOKUP($D130,'Apr 2016'!$D$1:$Z$500,3,FALSE)),"")</f>
        <v/>
      </c>
      <c r="AL130" s="32" t="str">
        <f>IFERROR(IF(VLOOKUP($D130,'Mar 2016'!$D$1:$Z$500,3,FALSE)=F130,"-","Wrong PO"),"new")</f>
        <v>new</v>
      </c>
      <c r="AM130" s="32" t="str">
        <f>IF(AJ130="wrong PO",(VLOOKUP($D130,'Mar 2016'!$D$1:$Z$500,3,FALSE)),"")</f>
        <v/>
      </c>
      <c r="AN130" s="32" t="str">
        <f>IFERROR(IF(VLOOKUP($D130,'Feb 2016'!$D$1:$Z$500,3,FALSE)=F130,"-","Wrong PO"),"new")</f>
        <v>new</v>
      </c>
      <c r="AO130" s="32" t="str">
        <f>IF(AJ130="wrong PO",(VLOOKUP($D130,'Feb 2016'!$D$1:$Z$500,3,FALSE)),"")</f>
        <v/>
      </c>
      <c r="AP130" s="29" t="str">
        <f>IFERROR(IF(VLOOKUP($D130,'Jan 2016'!$D$1:$Z$500,3,FALSE)=F130,"-","Wrong PO"),"new")</f>
        <v>new</v>
      </c>
      <c r="AQ130" s="32" t="str">
        <f>IF(AP130="wrong PO",(VLOOKUP($D130,'Jan 2016'!$D$1:$Z$500,3,FALSE)),"")</f>
        <v/>
      </c>
      <c r="AR130" s="29" t="str">
        <f>IFERROR(IF(VLOOKUP($D130,'Dec 2015'!$D$1:$Z$500,3,FALSE)=F130,"-","Wrong PO"),"new")</f>
        <v>new</v>
      </c>
      <c r="AS130" s="32" t="str">
        <f>IF(AR130="wrong PO",(VLOOKUP($D130,'Dec 2015'!$D$1:$Z$500,3,FALSE)),"")</f>
        <v/>
      </c>
      <c r="AT130" s="29" t="str">
        <f>IFERROR(IF(VLOOKUP($D130,'Nov 2015'!$D$1:$Z$500,3,FALSE)=F130,"-","Wrong PO"),"new")</f>
        <v>new</v>
      </c>
      <c r="AU130" s="32" t="str">
        <f>IF(AT130="wrong PO",(VLOOKUP($D130,'Nov 2015'!$D$1:$Z$500,3,FALSE)),"")</f>
        <v/>
      </c>
      <c r="AV130" s="29" t="str">
        <f>IFERROR(IF(VLOOKUP($D130,'Oct 2015'!$D$1:$Z$500,3,FALSE)=F130,"-","Wrong PO"),"new")</f>
        <v>new</v>
      </c>
      <c r="AW130" s="32" t="str">
        <f>IF(AV130="wrong PO",(VLOOKUP($D130,'Oct 2015'!$D$1:$Z$500,3,FALSE)),"")</f>
        <v/>
      </c>
      <c r="AX130" s="29" t="str">
        <f>IFERROR(IF(VLOOKUP($D130,'Sep 2015'!$D$1:$Z$500,3,FALSE)=F130,"-","Wrong PO"),"new")</f>
        <v>new</v>
      </c>
      <c r="AY130" s="32" t="str">
        <f>IF(AX130="wrong PO",(VLOOKUP($D130,'Sep 2015'!$D$1:$Z$500,3,FALSE)),"")</f>
        <v/>
      </c>
    </row>
    <row r="131" spans="1:51">
      <c r="A131" s="2" t="s">
        <v>841</v>
      </c>
      <c r="B131" s="2" t="s">
        <v>510</v>
      </c>
      <c r="C131" s="2" t="s">
        <v>25</v>
      </c>
      <c r="D131" s="2" t="s">
        <v>146</v>
      </c>
      <c r="E131" s="2" t="s">
        <v>746</v>
      </c>
      <c r="F131" s="21"/>
      <c r="G131" s="11"/>
      <c r="H131" s="3">
        <v>42522</v>
      </c>
      <c r="I131" s="2" t="s">
        <v>685</v>
      </c>
      <c r="J131" s="2" t="s">
        <v>747</v>
      </c>
      <c r="K131" s="2" t="s">
        <v>30</v>
      </c>
      <c r="L131" s="2" t="s">
        <v>31</v>
      </c>
      <c r="M131" s="2" t="s">
        <v>41</v>
      </c>
      <c r="N131" s="4">
        <v>4817</v>
      </c>
      <c r="O131" s="4">
        <v>8782</v>
      </c>
      <c r="P131" s="4">
        <v>3965</v>
      </c>
      <c r="Q131" s="5">
        <v>67.010000000000005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67.010000000000005</v>
      </c>
      <c r="X131" s="14">
        <v>0</v>
      </c>
      <c r="Y131" s="14">
        <v>67.010000000000005</v>
      </c>
      <c r="Z131" s="4"/>
      <c r="AA131" s="49" t="str">
        <f>IFERROR(IFERROR(VLOOKUP($D131,'Asset Group  All Assets'!$B$1:$C$500,2,FALSE),(VLOOKUP($D131,'Missing-WSU-POs'!$B$1:$D$500,3,FALSE))),"?")</f>
        <v>Needed</v>
      </c>
      <c r="AB131" s="31" t="str">
        <f t="shared" si="5"/>
        <v/>
      </c>
      <c r="AC131" s="31" t="str">
        <f t="shared" si="6"/>
        <v>Wrong PO</v>
      </c>
      <c r="AD131" s="29" t="str">
        <f>IFERROR(IF(VLOOKUP($D131,'Org July 2016 '!$D$1:$Z$500,3,FALSE)=F131,"-","Wrong PO"),"new")</f>
        <v>-</v>
      </c>
      <c r="AE131" s="32" t="str">
        <f>IF(AD131="wrong PO",(VLOOKUP($D131,'Org July 2016 '!$D$1:$Z$500,3,FALSE)),"")</f>
        <v/>
      </c>
      <c r="AF131" s="29" t="str">
        <f>IFERROR(IF(VLOOKUP($D131,'Org June 2016 '!$D$1:$Z$500,3,FALSE)=F131,"-","Wrong PO"),"new")</f>
        <v>-</v>
      </c>
      <c r="AG131" s="32" t="str">
        <f>IF(AF131="wrong PO",(VLOOKUP($D131,'Org June 2016 '!$D$1:$Z$500,3,FALSE)),"")</f>
        <v/>
      </c>
      <c r="AH131" s="29" t="str">
        <f>IFERROR(IF(VLOOKUP($D131,'May 2016'!D130:Z629,3,FALSE)=F131,"-","Wrong PO"),"new")</f>
        <v>new</v>
      </c>
      <c r="AI131" s="32" t="str">
        <f>IF(AH131="wrong PO",(VLOOKUP($D131,'May 2016'!D130:Z629,3,FALSE)),"")</f>
        <v/>
      </c>
      <c r="AJ131" s="29" t="str">
        <f>IFERROR(IF(VLOOKUP($D131,'Apr 2016'!$D$1:$Z$500,3,FALSE)=F131,"-","Wrong PO"),"new")</f>
        <v>new</v>
      </c>
      <c r="AK131" s="32" t="str">
        <f>IF(AJ131="wrong PO",(VLOOKUP($D131,'Apr 2016'!$D$1:$Z$500,3,FALSE)),"")</f>
        <v/>
      </c>
      <c r="AL131" s="32" t="str">
        <f>IFERROR(IF(VLOOKUP($D131,'Mar 2016'!$D$1:$Z$500,3,FALSE)=F131,"-","Wrong PO"),"new")</f>
        <v>new</v>
      </c>
      <c r="AM131" s="32" t="str">
        <f>IF(AJ131="wrong PO",(VLOOKUP($D131,'Mar 2016'!$D$1:$Z$500,3,FALSE)),"")</f>
        <v/>
      </c>
      <c r="AN131" s="32" t="str">
        <f>IFERROR(IF(VLOOKUP($D131,'Feb 2016'!$D$1:$Z$500,3,FALSE)=F131,"-","Wrong PO"),"new")</f>
        <v>new</v>
      </c>
      <c r="AO131" s="32" t="str">
        <f>IF(AJ131="wrong PO",(VLOOKUP($D131,'Feb 2016'!$D$1:$Z$500,3,FALSE)),"")</f>
        <v/>
      </c>
      <c r="AP131" s="29" t="str">
        <f>IFERROR(IF(VLOOKUP($D131,'Jan 2016'!$D$1:$Z$500,3,FALSE)=F131,"-","Wrong PO"),"new")</f>
        <v>new</v>
      </c>
      <c r="AQ131" s="32" t="str">
        <f>IF(AP131="wrong PO",(VLOOKUP($D131,'Jan 2016'!$D$1:$Z$500,3,FALSE)),"")</f>
        <v/>
      </c>
      <c r="AR131" s="29" t="str">
        <f>IFERROR(IF(VLOOKUP($D131,'Dec 2015'!$D$1:$Z$500,3,FALSE)=F131,"-","Wrong PO"),"new")</f>
        <v>new</v>
      </c>
      <c r="AS131" s="32" t="str">
        <f>IF(AR131="wrong PO",(VLOOKUP($D131,'Dec 2015'!$D$1:$Z$500,3,FALSE)),"")</f>
        <v/>
      </c>
      <c r="AT131" s="29" t="str">
        <f>IFERROR(IF(VLOOKUP($D131,'Nov 2015'!$D$1:$Z$500,3,FALSE)=F131,"-","Wrong PO"),"new")</f>
        <v>new</v>
      </c>
      <c r="AU131" s="32" t="str">
        <f>IF(AT131="wrong PO",(VLOOKUP($D131,'Nov 2015'!$D$1:$Z$500,3,FALSE)),"")</f>
        <v/>
      </c>
      <c r="AV131" s="29" t="str">
        <f>IFERROR(IF(VLOOKUP($D131,'Oct 2015'!$D$1:$Z$500,3,FALSE)=F131,"-","Wrong PO"),"new")</f>
        <v>new</v>
      </c>
      <c r="AW131" s="32" t="str">
        <f>IF(AV131="wrong PO",(VLOOKUP($D131,'Oct 2015'!$D$1:$Z$500,3,FALSE)),"")</f>
        <v/>
      </c>
      <c r="AX131" s="29" t="str">
        <f>IFERROR(IF(VLOOKUP($D131,'Sep 2015'!$D$1:$Z$500,3,FALSE)=F131,"-","Wrong PO"),"new")</f>
        <v>new</v>
      </c>
      <c r="AY131" s="32" t="str">
        <f>IF(AX131="wrong PO",(VLOOKUP($D131,'Sep 2015'!$D$1:$Z$500,3,FALSE)),"")</f>
        <v/>
      </c>
    </row>
    <row r="132" spans="1:51">
      <c r="A132" s="2" t="s">
        <v>841</v>
      </c>
      <c r="B132" s="2" t="s">
        <v>510</v>
      </c>
      <c r="C132" s="2" t="s">
        <v>25</v>
      </c>
      <c r="D132" s="2" t="s">
        <v>147</v>
      </c>
      <c r="E132" s="2" t="s">
        <v>746</v>
      </c>
      <c r="F132" s="21"/>
      <c r="G132" s="11"/>
      <c r="H132" s="3">
        <v>42522</v>
      </c>
      <c r="I132" s="2" t="s">
        <v>685</v>
      </c>
      <c r="J132" s="2" t="s">
        <v>747</v>
      </c>
      <c r="K132" s="2" t="s">
        <v>30</v>
      </c>
      <c r="L132" s="2" t="s">
        <v>31</v>
      </c>
      <c r="M132" s="2" t="s">
        <v>41</v>
      </c>
      <c r="N132" s="4">
        <v>9189</v>
      </c>
      <c r="O132" s="4">
        <v>19112</v>
      </c>
      <c r="P132" s="4">
        <v>9923</v>
      </c>
      <c r="Q132" s="5">
        <v>167.7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167.7</v>
      </c>
      <c r="X132" s="14">
        <v>0</v>
      </c>
      <c r="Y132" s="14">
        <v>167.7</v>
      </c>
      <c r="Z132" s="4"/>
      <c r="AA132" s="49" t="str">
        <f>IFERROR(IFERROR(VLOOKUP($D132,'Asset Group  All Assets'!$B$1:$C$500,2,FALSE),(VLOOKUP($D132,'Missing-WSU-POs'!$B$1:$D$500,3,FALSE))),"?")</f>
        <v>Needed</v>
      </c>
      <c r="AB132" s="31" t="str">
        <f t="shared" si="5"/>
        <v/>
      </c>
      <c r="AC132" s="31" t="str">
        <f t="shared" si="6"/>
        <v>Wrong PO</v>
      </c>
      <c r="AD132" s="29" t="str">
        <f>IFERROR(IF(VLOOKUP($D132,'Org July 2016 '!$D$1:$Z$500,3,FALSE)=F132,"-","Wrong PO"),"new")</f>
        <v>-</v>
      </c>
      <c r="AE132" s="32" t="str">
        <f>IF(AD132="wrong PO",(VLOOKUP($D132,'Org July 2016 '!$D$1:$Z$500,3,FALSE)),"")</f>
        <v/>
      </c>
      <c r="AF132" s="29" t="str">
        <f>IFERROR(IF(VLOOKUP($D132,'Org June 2016 '!$D$1:$Z$500,3,FALSE)=F132,"-","Wrong PO"),"new")</f>
        <v>-</v>
      </c>
      <c r="AG132" s="32" t="str">
        <f>IF(AF132="wrong PO",(VLOOKUP($D132,'Org June 2016 '!$D$1:$Z$500,3,FALSE)),"")</f>
        <v/>
      </c>
      <c r="AH132" s="29" t="str">
        <f>IFERROR(IF(VLOOKUP($D132,'May 2016'!D131:Z630,3,FALSE)=F132,"-","Wrong PO"),"new")</f>
        <v>new</v>
      </c>
      <c r="AI132" s="32" t="str">
        <f>IF(AH132="wrong PO",(VLOOKUP($D132,'May 2016'!D131:Z630,3,FALSE)),"")</f>
        <v/>
      </c>
      <c r="AJ132" s="29" t="str">
        <f>IFERROR(IF(VLOOKUP($D132,'Apr 2016'!$D$1:$Z$500,3,FALSE)=F132,"-","Wrong PO"),"new")</f>
        <v>new</v>
      </c>
      <c r="AK132" s="32" t="str">
        <f>IF(AJ132="wrong PO",(VLOOKUP($D132,'Apr 2016'!$D$1:$Z$500,3,FALSE)),"")</f>
        <v/>
      </c>
      <c r="AL132" s="32" t="str">
        <f>IFERROR(IF(VLOOKUP($D132,'Mar 2016'!$D$1:$Z$500,3,FALSE)=F132,"-","Wrong PO"),"new")</f>
        <v>new</v>
      </c>
      <c r="AM132" s="32" t="str">
        <f>IF(AJ132="wrong PO",(VLOOKUP($D132,'Mar 2016'!$D$1:$Z$500,3,FALSE)),"")</f>
        <v/>
      </c>
      <c r="AN132" s="32" t="str">
        <f>IFERROR(IF(VLOOKUP($D132,'Feb 2016'!$D$1:$Z$500,3,FALSE)=F132,"-","Wrong PO"),"new")</f>
        <v>new</v>
      </c>
      <c r="AO132" s="32" t="str">
        <f>IF(AJ132="wrong PO",(VLOOKUP($D132,'Feb 2016'!$D$1:$Z$500,3,FALSE)),"")</f>
        <v/>
      </c>
      <c r="AP132" s="29" t="str">
        <f>IFERROR(IF(VLOOKUP($D132,'Jan 2016'!$D$1:$Z$500,3,FALSE)=F132,"-","Wrong PO"),"new")</f>
        <v>new</v>
      </c>
      <c r="AQ132" s="32" t="str">
        <f>IF(AP132="wrong PO",(VLOOKUP($D132,'Jan 2016'!$D$1:$Z$500,3,FALSE)),"")</f>
        <v/>
      </c>
      <c r="AR132" s="29" t="str">
        <f>IFERROR(IF(VLOOKUP($D132,'Dec 2015'!$D$1:$Z$500,3,FALSE)=F132,"-","Wrong PO"),"new")</f>
        <v>new</v>
      </c>
      <c r="AS132" s="32" t="str">
        <f>IF(AR132="wrong PO",(VLOOKUP($D132,'Dec 2015'!$D$1:$Z$500,3,FALSE)),"")</f>
        <v/>
      </c>
      <c r="AT132" s="29" t="str">
        <f>IFERROR(IF(VLOOKUP($D132,'Nov 2015'!$D$1:$Z$500,3,FALSE)=F132,"-","Wrong PO"),"new")</f>
        <v>new</v>
      </c>
      <c r="AU132" s="32" t="str">
        <f>IF(AT132="wrong PO",(VLOOKUP($D132,'Nov 2015'!$D$1:$Z$500,3,FALSE)),"")</f>
        <v/>
      </c>
      <c r="AV132" s="29" t="str">
        <f>IFERROR(IF(VLOOKUP($D132,'Oct 2015'!$D$1:$Z$500,3,FALSE)=F132,"-","Wrong PO"),"new")</f>
        <v>new</v>
      </c>
      <c r="AW132" s="32" t="str">
        <f>IF(AV132="wrong PO",(VLOOKUP($D132,'Oct 2015'!$D$1:$Z$500,3,FALSE)),"")</f>
        <v/>
      </c>
      <c r="AX132" s="29" t="str">
        <f>IFERROR(IF(VLOOKUP($D132,'Sep 2015'!$D$1:$Z$500,3,FALSE)=F132,"-","Wrong PO"),"new")</f>
        <v>new</v>
      </c>
      <c r="AY132" s="32" t="str">
        <f>IF(AX132="wrong PO",(VLOOKUP($D132,'Sep 2015'!$D$1:$Z$500,3,FALSE)),"")</f>
        <v/>
      </c>
    </row>
    <row r="133" spans="1:51">
      <c r="A133" s="2" t="s">
        <v>841</v>
      </c>
      <c r="B133" s="2" t="s">
        <v>510</v>
      </c>
      <c r="C133" s="2" t="s">
        <v>25</v>
      </c>
      <c r="D133" s="2" t="s">
        <v>148</v>
      </c>
      <c r="E133" s="2" t="s">
        <v>504</v>
      </c>
      <c r="F133" s="21"/>
      <c r="G133" s="11"/>
      <c r="H133" s="3">
        <v>42501</v>
      </c>
      <c r="I133" s="2" t="s">
        <v>685</v>
      </c>
      <c r="J133" s="2" t="s">
        <v>381</v>
      </c>
      <c r="K133" s="2" t="s">
        <v>30</v>
      </c>
      <c r="L133" s="2" t="s">
        <v>31</v>
      </c>
      <c r="M133" s="2" t="s">
        <v>32</v>
      </c>
      <c r="N133" s="4">
        <v>7095</v>
      </c>
      <c r="O133" s="4">
        <v>8917</v>
      </c>
      <c r="P133" s="4">
        <v>1822</v>
      </c>
      <c r="Q133" s="5">
        <v>30.79</v>
      </c>
      <c r="R133" s="4">
        <v>1</v>
      </c>
      <c r="S133" s="4">
        <v>1</v>
      </c>
      <c r="T133" s="4">
        <v>0</v>
      </c>
      <c r="U133" s="5">
        <v>0</v>
      </c>
      <c r="V133" s="5">
        <v>0</v>
      </c>
      <c r="W133" s="14">
        <v>30.79</v>
      </c>
      <c r="X133" s="14">
        <v>0</v>
      </c>
      <c r="Y133" s="14">
        <v>30.79</v>
      </c>
      <c r="Z133" s="4"/>
      <c r="AA133" s="49" t="str">
        <f>IFERROR(IFERROR(VLOOKUP($D133,'Asset Group  All Assets'!$B$1:$C$500,2,FALSE),(VLOOKUP($D133,'Missing-WSU-POs'!$B$1:$D$500,3,FALSE))),"?")</f>
        <v>Needed</v>
      </c>
      <c r="AB133" s="31" t="str">
        <f t="shared" si="5"/>
        <v/>
      </c>
      <c r="AC133" s="31" t="str">
        <f t="shared" si="6"/>
        <v>Wrong PO</v>
      </c>
      <c r="AD133" s="29" t="str">
        <f>IFERROR(IF(VLOOKUP($D133,'Org July 2016 '!$D$1:$Z$500,3,FALSE)=F133,"-","Wrong PO"),"new")</f>
        <v>-</v>
      </c>
      <c r="AE133" s="32" t="str">
        <f>IF(AD133="wrong PO",(VLOOKUP($D133,'Org July 2016 '!$D$1:$Z$500,3,FALSE)),"")</f>
        <v/>
      </c>
      <c r="AF133" s="29" t="str">
        <f>IFERROR(IF(VLOOKUP($D133,'Org June 2016 '!$D$1:$Z$500,3,FALSE)=F133,"-","Wrong PO"),"new")</f>
        <v>-</v>
      </c>
      <c r="AG133" s="32" t="str">
        <f>IF(AF133="wrong PO",(VLOOKUP($D133,'Org June 2016 '!$D$1:$Z$500,3,FALSE)),"")</f>
        <v/>
      </c>
      <c r="AH133" s="29" t="str">
        <f>IFERROR(IF(VLOOKUP($D133,'May 2016'!D132:Z631,3,FALSE)=F133,"-","Wrong PO"),"new")</f>
        <v>-</v>
      </c>
      <c r="AI133" s="32" t="str">
        <f>IF(AH133="wrong PO",(VLOOKUP($D133,'May 2016'!D132:Z631,3,FALSE)),"")</f>
        <v/>
      </c>
      <c r="AJ133" s="29" t="str">
        <f>IFERROR(IF(VLOOKUP($D133,'Apr 2016'!$D$1:$Z$500,3,FALSE)=F133,"-","Wrong PO"),"new")</f>
        <v>new</v>
      </c>
      <c r="AK133" s="32" t="str">
        <f>IF(AJ133="wrong PO",(VLOOKUP($D133,'Apr 2016'!$D$1:$Z$500,3,FALSE)),"")</f>
        <v/>
      </c>
      <c r="AL133" s="32" t="str">
        <f>IFERROR(IF(VLOOKUP($D133,'Mar 2016'!$D$1:$Z$500,3,FALSE)=F133,"-","Wrong PO"),"new")</f>
        <v>new</v>
      </c>
      <c r="AM133" s="32" t="str">
        <f>IF(AJ133="wrong PO",(VLOOKUP($D133,'Mar 2016'!$D$1:$Z$500,3,FALSE)),"")</f>
        <v/>
      </c>
      <c r="AN133" s="32" t="str">
        <f>IFERROR(IF(VLOOKUP($D133,'Feb 2016'!$D$1:$Z$500,3,FALSE)=F133,"-","Wrong PO"),"new")</f>
        <v>new</v>
      </c>
      <c r="AO133" s="32" t="str">
        <f>IF(AJ133="wrong PO",(VLOOKUP($D133,'Feb 2016'!$D$1:$Z$500,3,FALSE)),"")</f>
        <v/>
      </c>
      <c r="AP133" s="29" t="str">
        <f>IFERROR(IF(VLOOKUP($D133,'Jan 2016'!$D$1:$Z$500,3,FALSE)=F133,"-","Wrong PO"),"new")</f>
        <v>new</v>
      </c>
      <c r="AQ133" s="32" t="str">
        <f>IF(AP133="wrong PO",(VLOOKUP($D133,'Jan 2016'!$D$1:$Z$500,3,FALSE)),"")</f>
        <v/>
      </c>
      <c r="AR133" s="29" t="str">
        <f>IFERROR(IF(VLOOKUP($D133,'Dec 2015'!$D$1:$Z$500,3,FALSE)=F133,"-","Wrong PO"),"new")</f>
        <v>new</v>
      </c>
      <c r="AS133" s="32" t="str">
        <f>IF(AR133="wrong PO",(VLOOKUP($D133,'Dec 2015'!$D$1:$Z$500,3,FALSE)),"")</f>
        <v/>
      </c>
      <c r="AT133" s="29" t="str">
        <f>IFERROR(IF(VLOOKUP($D133,'Nov 2015'!$D$1:$Z$500,3,FALSE)=F133,"-","Wrong PO"),"new")</f>
        <v>new</v>
      </c>
      <c r="AU133" s="32" t="str">
        <f>IF(AT133="wrong PO",(VLOOKUP($D133,'Nov 2015'!$D$1:$Z$500,3,FALSE)),"")</f>
        <v/>
      </c>
      <c r="AV133" s="29" t="str">
        <f>IFERROR(IF(VLOOKUP($D133,'Oct 2015'!$D$1:$Z$500,3,FALSE)=F133,"-","Wrong PO"),"new")</f>
        <v>new</v>
      </c>
      <c r="AW133" s="32" t="str">
        <f>IF(AV133="wrong PO",(VLOOKUP($D133,'Oct 2015'!$D$1:$Z$500,3,FALSE)),"")</f>
        <v/>
      </c>
      <c r="AX133" s="29" t="str">
        <f>IFERROR(IF(VLOOKUP($D133,'Sep 2015'!$D$1:$Z$500,3,FALSE)=F133,"-","Wrong PO"),"new")</f>
        <v>new</v>
      </c>
      <c r="AY133" s="32" t="str">
        <f>IF(AX133="wrong PO",(VLOOKUP($D133,'Sep 2015'!$D$1:$Z$500,3,FALSE)),"")</f>
        <v/>
      </c>
    </row>
    <row r="134" spans="1:51">
      <c r="A134" s="2" t="s">
        <v>841</v>
      </c>
      <c r="B134" s="2" t="s">
        <v>510</v>
      </c>
      <c r="C134" s="2" t="s">
        <v>25</v>
      </c>
      <c r="D134" s="2" t="s">
        <v>149</v>
      </c>
      <c r="E134" s="2" t="s">
        <v>746</v>
      </c>
      <c r="F134" s="21"/>
      <c r="G134" s="11"/>
      <c r="H134" s="3">
        <v>42522</v>
      </c>
      <c r="I134" s="2" t="s">
        <v>685</v>
      </c>
      <c r="J134" s="2" t="s">
        <v>747</v>
      </c>
      <c r="K134" s="2" t="s">
        <v>30</v>
      </c>
      <c r="L134" s="2" t="s">
        <v>31</v>
      </c>
      <c r="M134" s="2" t="s">
        <v>41</v>
      </c>
      <c r="N134" s="4">
        <v>8861</v>
      </c>
      <c r="O134" s="4">
        <v>12827</v>
      </c>
      <c r="P134" s="4">
        <v>3966</v>
      </c>
      <c r="Q134" s="5">
        <v>67.03</v>
      </c>
      <c r="R134" s="4">
        <v>1</v>
      </c>
      <c r="S134" s="4">
        <v>1</v>
      </c>
      <c r="T134" s="4">
        <v>0</v>
      </c>
      <c r="U134" s="5">
        <v>0</v>
      </c>
      <c r="V134" s="5">
        <v>0</v>
      </c>
      <c r="W134" s="14">
        <v>67.03</v>
      </c>
      <c r="X134" s="14">
        <v>0</v>
      </c>
      <c r="Y134" s="14">
        <v>67.03</v>
      </c>
      <c r="Z134" s="4"/>
      <c r="AA134" s="49" t="str">
        <f>IFERROR(IFERROR(VLOOKUP($D134,'Asset Group  All Assets'!$B$1:$C$500,2,FALSE),(VLOOKUP($D134,'Missing-WSU-POs'!$B$1:$D$500,3,FALSE))),"?")</f>
        <v>Needed</v>
      </c>
      <c r="AB134" s="31" t="str">
        <f t="shared" si="5"/>
        <v/>
      </c>
      <c r="AC134" s="31" t="str">
        <f t="shared" si="6"/>
        <v>Wrong PO</v>
      </c>
      <c r="AD134" s="29" t="str">
        <f>IFERROR(IF(VLOOKUP($D134,'Org July 2016 '!$D$1:$Z$500,3,FALSE)=F134,"-","Wrong PO"),"new")</f>
        <v>-</v>
      </c>
      <c r="AE134" s="32" t="str">
        <f>IF(AD134="wrong PO",(VLOOKUP($D134,'Org July 2016 '!$D$1:$Z$500,3,FALSE)),"")</f>
        <v/>
      </c>
      <c r="AF134" s="29" t="str">
        <f>IFERROR(IF(VLOOKUP($D134,'Org June 2016 '!$D$1:$Z$500,3,FALSE)=F134,"-","Wrong PO"),"new")</f>
        <v>-</v>
      </c>
      <c r="AG134" s="32" t="str">
        <f>IF(AF134="wrong PO",(VLOOKUP($D134,'Org June 2016 '!$D$1:$Z$500,3,FALSE)),"")</f>
        <v/>
      </c>
      <c r="AH134" s="29" t="str">
        <f>IFERROR(IF(VLOOKUP($D134,'May 2016'!D133:Z632,3,FALSE)=F134,"-","Wrong PO"),"new")</f>
        <v>new</v>
      </c>
      <c r="AI134" s="32" t="str">
        <f>IF(AH134="wrong PO",(VLOOKUP($D134,'May 2016'!D133:Z632,3,FALSE)),"")</f>
        <v/>
      </c>
      <c r="AJ134" s="29" t="str">
        <f>IFERROR(IF(VLOOKUP($D134,'Apr 2016'!$D$1:$Z$500,3,FALSE)=F134,"-","Wrong PO"),"new")</f>
        <v>new</v>
      </c>
      <c r="AK134" s="32" t="str">
        <f>IF(AJ134="wrong PO",(VLOOKUP($D134,'Apr 2016'!$D$1:$Z$500,3,FALSE)),"")</f>
        <v/>
      </c>
      <c r="AL134" s="32" t="str">
        <f>IFERROR(IF(VLOOKUP($D134,'Mar 2016'!$D$1:$Z$500,3,FALSE)=F134,"-","Wrong PO"),"new")</f>
        <v>new</v>
      </c>
      <c r="AM134" s="32" t="str">
        <f>IF(AJ134="wrong PO",(VLOOKUP($D134,'Mar 2016'!$D$1:$Z$500,3,FALSE)),"")</f>
        <v/>
      </c>
      <c r="AN134" s="32" t="str">
        <f>IFERROR(IF(VLOOKUP($D134,'Feb 2016'!$D$1:$Z$500,3,FALSE)=F134,"-","Wrong PO"),"new")</f>
        <v>new</v>
      </c>
      <c r="AO134" s="32" t="str">
        <f>IF(AJ134="wrong PO",(VLOOKUP($D134,'Feb 2016'!$D$1:$Z$500,3,FALSE)),"")</f>
        <v/>
      </c>
      <c r="AP134" s="29" t="str">
        <f>IFERROR(IF(VLOOKUP($D134,'Jan 2016'!$D$1:$Z$500,3,FALSE)=F134,"-","Wrong PO"),"new")</f>
        <v>new</v>
      </c>
      <c r="AQ134" s="32" t="str">
        <f>IF(AP134="wrong PO",(VLOOKUP($D134,'Jan 2016'!$D$1:$Z$500,3,FALSE)),"")</f>
        <v/>
      </c>
      <c r="AR134" s="29" t="str">
        <f>IFERROR(IF(VLOOKUP($D134,'Dec 2015'!$D$1:$Z$500,3,FALSE)=F134,"-","Wrong PO"),"new")</f>
        <v>new</v>
      </c>
      <c r="AS134" s="32" t="str">
        <f>IF(AR134="wrong PO",(VLOOKUP($D134,'Dec 2015'!$D$1:$Z$500,3,FALSE)),"")</f>
        <v/>
      </c>
      <c r="AT134" s="29" t="str">
        <f>IFERROR(IF(VLOOKUP($D134,'Nov 2015'!$D$1:$Z$500,3,FALSE)=F134,"-","Wrong PO"),"new")</f>
        <v>new</v>
      </c>
      <c r="AU134" s="32" t="str">
        <f>IF(AT134="wrong PO",(VLOOKUP($D134,'Nov 2015'!$D$1:$Z$500,3,FALSE)),"")</f>
        <v/>
      </c>
      <c r="AV134" s="29" t="str">
        <f>IFERROR(IF(VLOOKUP($D134,'Oct 2015'!$D$1:$Z$500,3,FALSE)=F134,"-","Wrong PO"),"new")</f>
        <v>new</v>
      </c>
      <c r="AW134" s="32" t="str">
        <f>IF(AV134="wrong PO",(VLOOKUP($D134,'Oct 2015'!$D$1:$Z$500,3,FALSE)),"")</f>
        <v/>
      </c>
      <c r="AX134" s="29" t="str">
        <f>IFERROR(IF(VLOOKUP($D134,'Sep 2015'!$D$1:$Z$500,3,FALSE)=F134,"-","Wrong PO"),"new")</f>
        <v>new</v>
      </c>
      <c r="AY134" s="32" t="str">
        <f>IF(AX134="wrong PO",(VLOOKUP($D134,'Sep 2015'!$D$1:$Z$500,3,FALSE)),"")</f>
        <v/>
      </c>
    </row>
    <row r="135" spans="1:51">
      <c r="A135" s="2" t="s">
        <v>841</v>
      </c>
      <c r="B135" s="2" t="s">
        <v>510</v>
      </c>
      <c r="C135" s="2" t="s">
        <v>25</v>
      </c>
      <c r="D135" s="2" t="s">
        <v>150</v>
      </c>
      <c r="E135" s="2" t="s">
        <v>639</v>
      </c>
      <c r="F135" s="21"/>
      <c r="G135" s="11"/>
      <c r="H135" s="3">
        <v>42524</v>
      </c>
      <c r="I135" s="2" t="s">
        <v>685</v>
      </c>
      <c r="J135" s="2" t="s">
        <v>567</v>
      </c>
      <c r="K135" s="2" t="s">
        <v>30</v>
      </c>
      <c r="L135" s="2" t="s">
        <v>31</v>
      </c>
      <c r="M135" s="2" t="s">
        <v>41</v>
      </c>
      <c r="N135" s="4">
        <v>1039</v>
      </c>
      <c r="O135" s="4">
        <v>10265</v>
      </c>
      <c r="P135" s="4">
        <v>9226</v>
      </c>
      <c r="Q135" s="5">
        <v>155.91999999999999</v>
      </c>
      <c r="R135" s="4">
        <v>0</v>
      </c>
      <c r="S135" s="4">
        <v>0</v>
      </c>
      <c r="T135" s="4">
        <v>0</v>
      </c>
      <c r="U135" s="5">
        <v>0</v>
      </c>
      <c r="V135" s="5">
        <v>0</v>
      </c>
      <c r="W135" s="14">
        <v>155.91999999999999</v>
      </c>
      <c r="X135" s="14">
        <v>0</v>
      </c>
      <c r="Y135" s="14">
        <v>155.91999999999999</v>
      </c>
      <c r="Z135" s="4"/>
      <c r="AA135" s="49" t="str">
        <f>IFERROR(IFERROR(VLOOKUP($D135,'Asset Group  All Assets'!$B$1:$C$500,2,FALSE),(VLOOKUP($D135,'Missing-WSU-POs'!$B$1:$D$500,3,FALSE))),"?")</f>
        <v>Needed</v>
      </c>
      <c r="AB135" s="31" t="str">
        <f t="shared" si="5"/>
        <v/>
      </c>
      <c r="AC135" s="31" t="str">
        <f t="shared" si="6"/>
        <v>Wrong PO</v>
      </c>
      <c r="AD135" s="29" t="str">
        <f>IFERROR(IF(VLOOKUP($D135,'Org July 2016 '!$D$1:$Z$500,3,FALSE)=F135,"-","Wrong PO"),"new")</f>
        <v>-</v>
      </c>
      <c r="AE135" s="32" t="str">
        <f>IF(AD135="wrong PO",(VLOOKUP($D135,'Org July 2016 '!$D$1:$Z$500,3,FALSE)),"")</f>
        <v/>
      </c>
      <c r="AF135" s="29" t="str">
        <f>IFERROR(IF(VLOOKUP($D135,'Org June 2016 '!$D$1:$Z$500,3,FALSE)=F135,"-","Wrong PO"),"new")</f>
        <v>-</v>
      </c>
      <c r="AG135" s="32" t="str">
        <f>IF(AF135="wrong PO",(VLOOKUP($D135,'Org June 2016 '!$D$1:$Z$500,3,FALSE)),"")</f>
        <v/>
      </c>
      <c r="AH135" s="29" t="str">
        <f>IFERROR(IF(VLOOKUP($D135,'May 2016'!D134:Z633,3,FALSE)=F135,"-","Wrong PO"),"new")</f>
        <v>new</v>
      </c>
      <c r="AI135" s="32" t="str">
        <f>IF(AH135="wrong PO",(VLOOKUP($D135,'May 2016'!D134:Z633,3,FALSE)),"")</f>
        <v/>
      </c>
      <c r="AJ135" s="29" t="str">
        <f>IFERROR(IF(VLOOKUP($D135,'Apr 2016'!$D$1:$Z$500,3,FALSE)=F135,"-","Wrong PO"),"new")</f>
        <v>new</v>
      </c>
      <c r="AK135" s="32" t="str">
        <f>IF(AJ135="wrong PO",(VLOOKUP($D135,'Apr 2016'!$D$1:$Z$500,3,FALSE)),"")</f>
        <v/>
      </c>
      <c r="AL135" s="32" t="str">
        <f>IFERROR(IF(VLOOKUP($D135,'Mar 2016'!$D$1:$Z$500,3,FALSE)=F135,"-","Wrong PO"),"new")</f>
        <v>new</v>
      </c>
      <c r="AM135" s="32" t="str">
        <f>IF(AJ135="wrong PO",(VLOOKUP($D135,'Mar 2016'!$D$1:$Z$500,3,FALSE)),"")</f>
        <v/>
      </c>
      <c r="AN135" s="32" t="str">
        <f>IFERROR(IF(VLOOKUP($D135,'Feb 2016'!$D$1:$Z$500,3,FALSE)=F135,"-","Wrong PO"),"new")</f>
        <v>new</v>
      </c>
      <c r="AO135" s="32" t="str">
        <f>IF(AJ135="wrong PO",(VLOOKUP($D135,'Feb 2016'!$D$1:$Z$500,3,FALSE)),"")</f>
        <v/>
      </c>
      <c r="AP135" s="29" t="str">
        <f>IFERROR(IF(VLOOKUP($D135,'Jan 2016'!$D$1:$Z$500,3,FALSE)=F135,"-","Wrong PO"),"new")</f>
        <v>new</v>
      </c>
      <c r="AQ135" s="32" t="str">
        <f>IF(AP135="wrong PO",(VLOOKUP($D135,'Jan 2016'!$D$1:$Z$500,3,FALSE)),"")</f>
        <v/>
      </c>
      <c r="AR135" s="29" t="str">
        <f>IFERROR(IF(VLOOKUP($D135,'Dec 2015'!$D$1:$Z$500,3,FALSE)=F135,"-","Wrong PO"),"new")</f>
        <v>new</v>
      </c>
      <c r="AS135" s="32" t="str">
        <f>IF(AR135="wrong PO",(VLOOKUP($D135,'Dec 2015'!$D$1:$Z$500,3,FALSE)),"")</f>
        <v/>
      </c>
      <c r="AT135" s="29" t="str">
        <f>IFERROR(IF(VLOOKUP($D135,'Nov 2015'!$D$1:$Z$500,3,FALSE)=F135,"-","Wrong PO"),"new")</f>
        <v>new</v>
      </c>
      <c r="AU135" s="32" t="str">
        <f>IF(AT135="wrong PO",(VLOOKUP($D135,'Nov 2015'!$D$1:$Z$500,3,FALSE)),"")</f>
        <v/>
      </c>
      <c r="AV135" s="29" t="str">
        <f>IFERROR(IF(VLOOKUP($D135,'Oct 2015'!$D$1:$Z$500,3,FALSE)=F135,"-","Wrong PO"),"new")</f>
        <v>new</v>
      </c>
      <c r="AW135" s="32" t="str">
        <f>IF(AV135="wrong PO",(VLOOKUP($D135,'Oct 2015'!$D$1:$Z$500,3,FALSE)),"")</f>
        <v/>
      </c>
      <c r="AX135" s="29" t="str">
        <f>IFERROR(IF(VLOOKUP($D135,'Sep 2015'!$D$1:$Z$500,3,FALSE)=F135,"-","Wrong PO"),"new")</f>
        <v>new</v>
      </c>
      <c r="AY135" s="32" t="str">
        <f>IF(AX135="wrong PO",(VLOOKUP($D135,'Sep 2015'!$D$1:$Z$500,3,FALSE)),"")</f>
        <v/>
      </c>
    </row>
    <row r="136" spans="1:51">
      <c r="A136" s="2" t="s">
        <v>841</v>
      </c>
      <c r="B136" s="2" t="s">
        <v>510</v>
      </c>
      <c r="C136" s="2" t="s">
        <v>25</v>
      </c>
      <c r="D136" s="2" t="s">
        <v>844</v>
      </c>
      <c r="E136" s="2" t="s">
        <v>746</v>
      </c>
      <c r="F136" s="21"/>
      <c r="G136" s="11"/>
      <c r="H136" s="3">
        <v>42586</v>
      </c>
      <c r="I136" s="2"/>
      <c r="J136" s="2" t="s">
        <v>747</v>
      </c>
      <c r="K136" s="2" t="s">
        <v>30</v>
      </c>
      <c r="L136" s="2" t="s">
        <v>31</v>
      </c>
      <c r="M136" s="2" t="s">
        <v>41</v>
      </c>
      <c r="N136" s="4">
        <v>16</v>
      </c>
      <c r="O136" s="4">
        <v>16</v>
      </c>
      <c r="P136" s="4">
        <v>0</v>
      </c>
      <c r="Q136" s="5">
        <v>0</v>
      </c>
      <c r="R136" s="4">
        <v>0</v>
      </c>
      <c r="S136" s="4">
        <v>0</v>
      </c>
      <c r="T136" s="4">
        <v>0</v>
      </c>
      <c r="U136" s="5">
        <v>0</v>
      </c>
      <c r="V136" s="5">
        <v>0</v>
      </c>
      <c r="W136" s="14">
        <v>0</v>
      </c>
      <c r="X136" s="14">
        <v>0</v>
      </c>
      <c r="Y136" s="14">
        <v>0</v>
      </c>
      <c r="Z136" s="4"/>
      <c r="AA136" s="49" t="str">
        <f>IFERROR(IFERROR(VLOOKUP($D136,'Asset Group  All Assets'!$B$1:$C$500,2,FALSE),(VLOOKUP($D136,'Missing-WSU-POs'!$B$1:$D$500,3,FALSE))),"?")</f>
        <v>Needed</v>
      </c>
      <c r="AB136" s="31" t="str">
        <f t="shared" si="5"/>
        <v/>
      </c>
      <c r="AC136" s="31" t="str">
        <f t="shared" si="6"/>
        <v>Wrong PO</v>
      </c>
      <c r="AD136" s="29" t="str">
        <f>IFERROR(IF(VLOOKUP($D136,'Org July 2016 '!$D$1:$Z$500,3,FALSE)=F136,"-","Wrong PO"),"new")</f>
        <v>new</v>
      </c>
      <c r="AE136" s="32" t="str">
        <f>IF(AD136="wrong PO",(VLOOKUP($D136,'Org July 2016 '!$D$1:$Z$500,3,FALSE)),"")</f>
        <v/>
      </c>
      <c r="AF136" s="29" t="str">
        <f>IFERROR(IF(VLOOKUP($D136,'Org June 2016 '!$D$1:$Z$500,3,FALSE)=F136,"-","Wrong PO"),"new")</f>
        <v>new</v>
      </c>
      <c r="AG136" s="32" t="str">
        <f>IF(AF136="wrong PO",(VLOOKUP($D136,'Org June 2016 '!$D$1:$Z$500,3,FALSE)),"")</f>
        <v/>
      </c>
      <c r="AH136" s="29" t="str">
        <f>IFERROR(IF(VLOOKUP($D136,'May 2016'!D135:Z634,3,FALSE)=F136,"-","Wrong PO"),"new")</f>
        <v>new</v>
      </c>
      <c r="AI136" s="32" t="str">
        <f>IF(AH136="wrong PO",(VLOOKUP($D136,'May 2016'!D135:Z634,3,FALSE)),"")</f>
        <v/>
      </c>
      <c r="AJ136" s="29" t="str">
        <f>IFERROR(IF(VLOOKUP($D136,'Apr 2016'!$D$1:$Z$500,3,FALSE)=F136,"-","Wrong PO"),"new")</f>
        <v>new</v>
      </c>
      <c r="AK136" s="32" t="str">
        <f>IF(AJ136="wrong PO",(VLOOKUP($D136,'Apr 2016'!$D$1:$Z$500,3,FALSE)),"")</f>
        <v/>
      </c>
      <c r="AL136" s="32" t="str">
        <f>IFERROR(IF(VLOOKUP($D136,'Mar 2016'!$D$1:$Z$500,3,FALSE)=F136,"-","Wrong PO"),"new")</f>
        <v>new</v>
      </c>
      <c r="AM136" s="32" t="str">
        <f>IF(AJ136="wrong PO",(VLOOKUP($D136,'Mar 2016'!$D$1:$Z$500,3,FALSE)),"")</f>
        <v/>
      </c>
      <c r="AN136" s="32" t="str">
        <f>IFERROR(IF(VLOOKUP($D136,'Feb 2016'!$D$1:$Z$500,3,FALSE)=F136,"-","Wrong PO"),"new")</f>
        <v>new</v>
      </c>
      <c r="AO136" s="32" t="str">
        <f>IF(AJ136="wrong PO",(VLOOKUP($D136,'Feb 2016'!$D$1:$Z$500,3,FALSE)),"")</f>
        <v/>
      </c>
      <c r="AP136" s="29" t="str">
        <f>IFERROR(IF(VLOOKUP($D136,'Jan 2016'!$D$1:$Z$500,3,FALSE)=F136,"-","Wrong PO"),"new")</f>
        <v>new</v>
      </c>
      <c r="AQ136" s="32" t="str">
        <f>IF(AP136="wrong PO",(VLOOKUP($D136,'Jan 2016'!$D$1:$Z$500,3,FALSE)),"")</f>
        <v/>
      </c>
      <c r="AR136" s="29" t="str">
        <f>IFERROR(IF(VLOOKUP($D136,'Dec 2015'!$D$1:$Z$500,3,FALSE)=F136,"-","Wrong PO"),"new")</f>
        <v>new</v>
      </c>
      <c r="AS136" s="32" t="str">
        <f>IF(AR136="wrong PO",(VLOOKUP($D136,'Dec 2015'!$D$1:$Z$500,3,FALSE)),"")</f>
        <v/>
      </c>
      <c r="AT136" s="29" t="str">
        <f>IFERROR(IF(VLOOKUP($D136,'Nov 2015'!$D$1:$Z$500,3,FALSE)=F136,"-","Wrong PO"),"new")</f>
        <v>new</v>
      </c>
      <c r="AU136" s="32" t="str">
        <f>IF(AT136="wrong PO",(VLOOKUP($D136,'Nov 2015'!$D$1:$Z$500,3,FALSE)),"")</f>
        <v/>
      </c>
      <c r="AV136" s="29" t="str">
        <f>IFERROR(IF(VLOOKUP($D136,'Oct 2015'!$D$1:$Z$500,3,FALSE)=F136,"-","Wrong PO"),"new")</f>
        <v>new</v>
      </c>
      <c r="AW136" s="32" t="str">
        <f>IF(AV136="wrong PO",(VLOOKUP($D136,'Oct 2015'!$D$1:$Z$500,3,FALSE)),"")</f>
        <v/>
      </c>
      <c r="AX136" s="29" t="str">
        <f>IFERROR(IF(VLOOKUP($D136,'Sep 2015'!$D$1:$Z$500,3,FALSE)=F136,"-","Wrong PO"),"new")</f>
        <v>new</v>
      </c>
      <c r="AY136" s="32" t="str">
        <f>IF(AX136="wrong PO",(VLOOKUP($D136,'Sep 2015'!$D$1:$Z$500,3,FALSE)),"")</f>
        <v/>
      </c>
    </row>
    <row r="137" spans="1:51">
      <c r="A137" s="2" t="s">
        <v>841</v>
      </c>
      <c r="B137" s="2" t="s">
        <v>510</v>
      </c>
      <c r="C137" s="2" t="s">
        <v>48</v>
      </c>
      <c r="D137" s="2" t="s">
        <v>151</v>
      </c>
      <c r="E137" s="2" t="s">
        <v>50</v>
      </c>
      <c r="F137" s="21"/>
      <c r="G137" s="11"/>
      <c r="H137" s="3">
        <v>42223</v>
      </c>
      <c r="I137" s="2"/>
      <c r="J137" s="2" t="s">
        <v>51</v>
      </c>
      <c r="K137" s="2" t="s">
        <v>394</v>
      </c>
      <c r="L137" s="2" t="s">
        <v>31</v>
      </c>
      <c r="M137" s="2" t="s">
        <v>382</v>
      </c>
      <c r="N137" s="4">
        <v>48027</v>
      </c>
      <c r="O137" s="4">
        <v>48027</v>
      </c>
      <c r="P137" s="4">
        <v>0</v>
      </c>
      <c r="Q137" s="5">
        <v>0</v>
      </c>
      <c r="R137" s="4">
        <v>0</v>
      </c>
      <c r="S137" s="4">
        <v>0</v>
      </c>
      <c r="T137" s="4">
        <v>0</v>
      </c>
      <c r="U137" s="5">
        <v>0</v>
      </c>
      <c r="V137" s="5">
        <v>0</v>
      </c>
      <c r="W137" s="14">
        <v>0</v>
      </c>
      <c r="X137" s="14">
        <v>0</v>
      </c>
      <c r="Y137" s="14">
        <v>0</v>
      </c>
      <c r="Z137" s="4"/>
      <c r="AA137" s="49" t="str">
        <f>IFERROR(IFERROR(VLOOKUP($D137,'Asset Group  All Assets'!$B$1:$C$500,2,FALSE),(VLOOKUP($D137,'Missing-WSU-POs'!$B$1:$D$500,3,FALSE))),"?")</f>
        <v>6/17/16-Device may be added to P0742695 per Misbah and Theresa.</v>
      </c>
      <c r="AB137" s="31" t="str">
        <f t="shared" si="5"/>
        <v/>
      </c>
      <c r="AC137" s="31" t="str">
        <f t="shared" si="6"/>
        <v>Wrong PO</v>
      </c>
      <c r="AD137" s="29" t="str">
        <f>IFERROR(IF(VLOOKUP($D137,'Org July 2016 '!$D$1:$Z$500,3,FALSE)=F137,"-","Wrong PO"),"new")</f>
        <v>-</v>
      </c>
      <c r="AE137" s="32" t="str">
        <f>IF(AD137="wrong PO",(VLOOKUP($D137,'Org July 2016 '!$D$1:$Z$500,3,FALSE)),"")</f>
        <v/>
      </c>
      <c r="AF137" s="29" t="str">
        <f>IFERROR(IF(VLOOKUP($D137,'Org June 2016 '!$D$1:$Z$500,3,FALSE)=F137,"-","Wrong PO"),"new")</f>
        <v>-</v>
      </c>
      <c r="AG137" s="32" t="str">
        <f>IF(AF137="wrong PO",(VLOOKUP($D137,'Org June 2016 '!$D$1:$Z$500,3,FALSE)),"")</f>
        <v/>
      </c>
      <c r="AH137" s="29" t="str">
        <f>IFERROR(IF(VLOOKUP($D137,'May 2016'!D136:Z635,3,FALSE)=F137,"-","Wrong PO"),"new")</f>
        <v>new</v>
      </c>
      <c r="AI137" s="32" t="str">
        <f>IF(AH137="wrong PO",(VLOOKUP($D137,'May 2016'!D136:Z635,3,FALSE)),"")</f>
        <v/>
      </c>
      <c r="AJ137" s="29" t="str">
        <f>IFERROR(IF(VLOOKUP($D137,'Apr 2016'!$D$1:$Z$500,3,FALSE)=F137,"-","Wrong PO"),"new")</f>
        <v>new</v>
      </c>
      <c r="AK137" s="32" t="str">
        <f>IF(AJ137="wrong PO",(VLOOKUP($D137,'Apr 2016'!$D$1:$Z$500,3,FALSE)),"")</f>
        <v/>
      </c>
      <c r="AL137" s="32" t="str">
        <f>IFERROR(IF(VLOOKUP($D137,'Mar 2016'!$D$1:$Z$500,3,FALSE)=F137,"-","Wrong PO"),"new")</f>
        <v>Wrong PO</v>
      </c>
      <c r="AM137" s="32" t="str">
        <f>IF(AJ137="wrong PO",(VLOOKUP($D137,'Mar 2016'!$D$1:$Z$500,3,FALSE)),"")</f>
        <v/>
      </c>
      <c r="AN137" s="32" t="str">
        <f>IFERROR(IF(VLOOKUP($D137,'Feb 2016'!$D$1:$Z$500,3,FALSE)=F137,"-","Wrong PO"),"new")</f>
        <v>new</v>
      </c>
      <c r="AO137" s="32" t="str">
        <f>IF(AJ137="wrong PO",(VLOOKUP($D137,'Feb 2016'!$D$1:$Z$500,3,FALSE)),"")</f>
        <v/>
      </c>
      <c r="AP137" s="29" t="str">
        <f>IFERROR(IF(VLOOKUP($D137,'Jan 2016'!$D$1:$Z$500,3,FALSE)=F137,"-","Wrong PO"),"new")</f>
        <v>Wrong PO</v>
      </c>
      <c r="AQ137" s="32" t="str">
        <f>IF(AP137="wrong PO",(VLOOKUP($D137,'Jan 2016'!$D$1:$Z$500,3,FALSE)),"")</f>
        <v>P0742695</v>
      </c>
      <c r="AR137" s="29" t="str">
        <f>IFERROR(IF(VLOOKUP($D137,'Dec 2015'!$D$1:$Z$500,3,FALSE)=F137,"-","Wrong PO"),"new")</f>
        <v>new</v>
      </c>
      <c r="AS137" s="32" t="str">
        <f>IF(AR137="wrong PO",(VLOOKUP($D137,'Dec 2015'!$D$1:$Z$500,3,FALSE)),"")</f>
        <v/>
      </c>
      <c r="AT137" s="29" t="str">
        <f>IFERROR(IF(VLOOKUP($D137,'Nov 2015'!$D$1:$Z$500,3,FALSE)=F137,"-","Wrong PO"),"new")</f>
        <v>Wrong PO</v>
      </c>
      <c r="AU137" s="32" t="str">
        <f>IF(AT137="wrong PO",(VLOOKUP($D137,'Nov 2015'!$D$1:$Z$500,3,FALSE)),"")</f>
        <v>P0742695</v>
      </c>
      <c r="AV137" s="29" t="str">
        <f>IFERROR(IF(VLOOKUP($D137,'Oct 2015'!$D$1:$Z$500,3,FALSE)=F137,"-","Wrong PO"),"new")</f>
        <v>Wrong PO</v>
      </c>
      <c r="AW137" s="32" t="str">
        <f>IF(AV137="wrong PO",(VLOOKUP($D137,'Oct 2015'!$D$1:$Z$500,3,FALSE)),"")</f>
        <v>P0742695</v>
      </c>
      <c r="AX137" s="29" t="str">
        <f>IFERROR(IF(VLOOKUP($D137,'Sep 2015'!$D$1:$Z$500,3,FALSE)=F137,"-","Wrong PO"),"new")</f>
        <v>new</v>
      </c>
      <c r="AY137" s="32" t="str">
        <f>IF(AX137="wrong PO",(VLOOKUP($D137,'Sep 2015'!$D$1:$Z$500,3,FALSE)),"")</f>
        <v/>
      </c>
    </row>
    <row r="138" spans="1:51">
      <c r="A138" s="2" t="s">
        <v>841</v>
      </c>
      <c r="B138" s="2" t="s">
        <v>510</v>
      </c>
      <c r="C138" s="2" t="s">
        <v>48</v>
      </c>
      <c r="D138" s="2" t="s">
        <v>485</v>
      </c>
      <c r="E138" s="2" t="s">
        <v>421</v>
      </c>
      <c r="F138" s="21"/>
      <c r="G138" s="11"/>
      <c r="H138" s="3">
        <v>42158</v>
      </c>
      <c r="I138" s="2" t="s">
        <v>28</v>
      </c>
      <c r="J138" s="2" t="s">
        <v>423</v>
      </c>
      <c r="K138" s="2" t="s">
        <v>30</v>
      </c>
      <c r="L138" s="2" t="s">
        <v>31</v>
      </c>
      <c r="M138" s="2" t="s">
        <v>32</v>
      </c>
      <c r="N138" s="4">
        <v>5848</v>
      </c>
      <c r="O138" s="4">
        <v>5848</v>
      </c>
      <c r="P138" s="4">
        <v>0</v>
      </c>
      <c r="Q138" s="5">
        <v>0</v>
      </c>
      <c r="R138" s="4">
        <v>0</v>
      </c>
      <c r="S138" s="4">
        <v>0</v>
      </c>
      <c r="T138" s="4">
        <v>0</v>
      </c>
      <c r="U138" s="5">
        <v>0</v>
      </c>
      <c r="V138" s="5">
        <v>0</v>
      </c>
      <c r="W138" s="14">
        <v>0</v>
      </c>
      <c r="X138" s="14">
        <v>0</v>
      </c>
      <c r="Y138" s="14">
        <v>0</v>
      </c>
      <c r="Z138" s="4"/>
      <c r="AA138" s="49" t="str">
        <f>IFERROR(IFERROR(VLOOKUP($D138,'Asset Group  All Assets'!$B$1:$C$500,2,FALSE),(VLOOKUP($D138,'Missing-WSU-POs'!$B$1:$D$500,3,FALSE))),"?")</f>
        <v>In storage at C&amp;IT</v>
      </c>
      <c r="AB138" s="31" t="str">
        <f t="shared" si="5"/>
        <v/>
      </c>
      <c r="AC138" s="31" t="str">
        <f t="shared" si="6"/>
        <v>Wrong PO</v>
      </c>
      <c r="AD138" s="29" t="str">
        <f>IFERROR(IF(VLOOKUP($D138,'Org July 2016 '!$D$1:$Z$500,3,FALSE)=F138,"-","Wrong PO"),"new")</f>
        <v>new</v>
      </c>
      <c r="AE138" s="32" t="str">
        <f>IF(AD138="wrong PO",(VLOOKUP($D138,'Org July 2016 '!$D$1:$Z$500,3,FALSE)),"")</f>
        <v/>
      </c>
      <c r="AF138" s="29" t="str">
        <f>IFERROR(IF(VLOOKUP($D138,'Org June 2016 '!$D$1:$Z$500,3,FALSE)=F138,"-","Wrong PO"),"new")</f>
        <v>new</v>
      </c>
      <c r="AG138" s="32" t="str">
        <f>IF(AF138="wrong PO",(VLOOKUP($D138,'Org June 2016 '!$D$1:$Z$500,3,FALSE)),"")</f>
        <v/>
      </c>
      <c r="AH138" s="29" t="str">
        <f>IFERROR(IF(VLOOKUP($D138,'May 2016'!D137:Z636,3,FALSE)=F138,"-","Wrong PO"),"new")</f>
        <v>new</v>
      </c>
      <c r="AI138" s="32" t="str">
        <f>IF(AH138="wrong PO",(VLOOKUP($D138,'May 2016'!D137:Z636,3,FALSE)),"")</f>
        <v/>
      </c>
      <c r="AJ138" s="29" t="str">
        <f>IFERROR(IF(VLOOKUP($D138,'Apr 2016'!$D$1:$Z$500,3,FALSE)=F138,"-","Wrong PO"),"new")</f>
        <v>new</v>
      </c>
      <c r="AK138" s="32" t="str">
        <f>IF(AJ138="wrong PO",(VLOOKUP($D138,'Apr 2016'!$D$1:$Z$500,3,FALSE)),"")</f>
        <v/>
      </c>
      <c r="AL138" s="32" t="str">
        <f>IFERROR(IF(VLOOKUP($D138,'Mar 2016'!$D$1:$Z$500,3,FALSE)=F138,"-","Wrong PO"),"new")</f>
        <v>Wrong PO</v>
      </c>
      <c r="AM138" s="32" t="str">
        <f>IF(AJ138="wrong PO",(VLOOKUP($D138,'Mar 2016'!$D$1:$Z$500,3,FALSE)),"")</f>
        <v/>
      </c>
      <c r="AN138" s="32" t="str">
        <f>IFERROR(IF(VLOOKUP($D138,'Feb 2016'!$D$1:$Z$500,3,FALSE)=F138,"-","Wrong PO"),"new")</f>
        <v>new</v>
      </c>
      <c r="AO138" s="32" t="str">
        <f>IF(AJ138="wrong PO",(VLOOKUP($D138,'Feb 2016'!$D$1:$Z$500,3,FALSE)),"")</f>
        <v/>
      </c>
      <c r="AP138" s="29" t="str">
        <f>IFERROR(IF(VLOOKUP($D138,'Jan 2016'!$D$1:$Z$500,3,FALSE)=F138,"-","Wrong PO"),"new")</f>
        <v>Wrong PO</v>
      </c>
      <c r="AQ138" s="32" t="str">
        <f>IF(AP138="wrong PO",(VLOOKUP($D138,'Jan 2016'!$D$1:$Z$500,3,FALSE)),"")</f>
        <v>P0742695</v>
      </c>
      <c r="AR138" s="29" t="str">
        <f>IFERROR(IF(VLOOKUP($D138,'Dec 2015'!$D$1:$Z$500,3,FALSE)=F138,"-","Wrong PO"),"new")</f>
        <v>new</v>
      </c>
      <c r="AS138" s="32" t="str">
        <f>IF(AR138="wrong PO",(VLOOKUP($D138,'Dec 2015'!$D$1:$Z$500,3,FALSE)),"")</f>
        <v/>
      </c>
      <c r="AT138" s="29" t="str">
        <f>IFERROR(IF(VLOOKUP($D138,'Nov 2015'!$D$1:$Z$500,3,FALSE)=F138,"-","Wrong PO"),"new")</f>
        <v>-</v>
      </c>
      <c r="AU138" s="32" t="str">
        <f>IF(AT138="wrong PO",(VLOOKUP($D138,'Nov 2015'!$D$1:$Z$500,3,FALSE)),"")</f>
        <v/>
      </c>
      <c r="AV138" s="29" t="str">
        <f>IFERROR(IF(VLOOKUP($D138,'Oct 2015'!$D$1:$Z$500,3,FALSE)=F138,"-","Wrong PO"),"new")</f>
        <v>new</v>
      </c>
      <c r="AW138" s="32" t="str">
        <f>IF(AV138="wrong PO",(VLOOKUP($D138,'Oct 2015'!$D$1:$Z$500,3,FALSE)),"")</f>
        <v/>
      </c>
      <c r="AX138" s="29" t="str">
        <f>IFERROR(IF(VLOOKUP($D138,'Sep 2015'!$D$1:$Z$500,3,FALSE)=F138,"-","Wrong PO"),"new")</f>
        <v>new</v>
      </c>
      <c r="AY138" s="32" t="str">
        <f>IF(AX138="wrong PO",(VLOOKUP($D138,'Sep 2015'!$D$1:$Z$500,3,FALSE)),"")</f>
        <v/>
      </c>
    </row>
    <row r="139" spans="1:51">
      <c r="A139" s="2" t="s">
        <v>841</v>
      </c>
      <c r="B139" s="2" t="s">
        <v>510</v>
      </c>
      <c r="C139" s="2" t="s">
        <v>48</v>
      </c>
      <c r="D139" s="2" t="s">
        <v>49</v>
      </c>
      <c r="E139" s="2" t="s">
        <v>50</v>
      </c>
      <c r="F139" s="21"/>
      <c r="G139" s="11"/>
      <c r="H139" s="3">
        <v>42215</v>
      </c>
      <c r="I139" s="2" t="s">
        <v>28</v>
      </c>
      <c r="J139" s="2" t="s">
        <v>51</v>
      </c>
      <c r="K139" s="2" t="s">
        <v>30</v>
      </c>
      <c r="L139" s="2" t="s">
        <v>31</v>
      </c>
      <c r="M139" s="2" t="s">
        <v>32</v>
      </c>
      <c r="N139" s="4">
        <v>53078</v>
      </c>
      <c r="O139" s="4">
        <v>54849</v>
      </c>
      <c r="P139" s="4">
        <v>1771</v>
      </c>
      <c r="Q139" s="5">
        <v>29.93</v>
      </c>
      <c r="R139" s="4">
        <v>1</v>
      </c>
      <c r="S139" s="4">
        <v>1</v>
      </c>
      <c r="T139" s="4">
        <v>0</v>
      </c>
      <c r="U139" s="5">
        <v>0</v>
      </c>
      <c r="V139" s="5">
        <v>0</v>
      </c>
      <c r="W139" s="14">
        <v>29.93</v>
      </c>
      <c r="X139" s="14">
        <v>0</v>
      </c>
      <c r="Y139" s="14">
        <v>29.93</v>
      </c>
      <c r="Z139" s="4"/>
      <c r="AA139" s="49" t="str">
        <f>IFERROR(IFERROR(VLOOKUP($D139,'Asset Group  All Assets'!$B$1:$C$500,2,FALSE),(VLOOKUP($D139,'Missing-WSU-POs'!$B$1:$D$500,3,FALSE))),"?")</f>
        <v>P0742695</v>
      </c>
      <c r="AB139" s="31" t="str">
        <f t="shared" si="5"/>
        <v/>
      </c>
      <c r="AC139" s="31" t="str">
        <f t="shared" si="6"/>
        <v>Wrong PO</v>
      </c>
      <c r="AD139" s="29" t="str">
        <f>IFERROR(IF(VLOOKUP($D139,'Org July 2016 '!$D$1:$Z$500,3,FALSE)=F139,"-","Wrong PO"),"new")</f>
        <v>-</v>
      </c>
      <c r="AE139" s="32" t="str">
        <f>IF(AD139="wrong PO",(VLOOKUP($D139,'Org July 2016 '!$D$1:$Z$500,3,FALSE)),"")</f>
        <v/>
      </c>
      <c r="AF139" s="29" t="str">
        <f>IFERROR(IF(VLOOKUP($D139,'Org June 2016 '!$D$1:$Z$500,3,FALSE)=F139,"-","Wrong PO"),"new")</f>
        <v>-</v>
      </c>
      <c r="AG139" s="32" t="str">
        <f>IF(AF139="wrong PO",(VLOOKUP($D139,'Org June 2016 '!$D$1:$Z$500,3,FALSE)),"")</f>
        <v/>
      </c>
      <c r="AH139" s="29" t="str">
        <f>IFERROR(IF(VLOOKUP($D139,'May 2016'!D138:Z637,3,FALSE)=F139,"-","Wrong PO"),"new")</f>
        <v>new</v>
      </c>
      <c r="AI139" s="32" t="str">
        <f>IF(AH139="wrong PO",(VLOOKUP($D139,'May 2016'!D138:Z637,3,FALSE)),"")</f>
        <v/>
      </c>
      <c r="AJ139" s="29" t="str">
        <f>IFERROR(IF(VLOOKUP($D139,'Apr 2016'!$D$1:$Z$500,3,FALSE)=F139,"-","Wrong PO"),"new")</f>
        <v>Wrong PO</v>
      </c>
      <c r="AK139" s="32" t="str">
        <f>IF(AJ139="wrong PO",(VLOOKUP($D139,'Apr 2016'!$D$1:$Z$500,3,FALSE)),"")</f>
        <v>P0742695</v>
      </c>
      <c r="AL139" s="32" t="str">
        <f>IFERROR(IF(VLOOKUP($D139,'Mar 2016'!$D$1:$Z$500,3,FALSE)=F139,"-","Wrong PO"),"new")</f>
        <v>Wrong PO</v>
      </c>
      <c r="AM139" s="32" t="str">
        <f>IF(AJ139="wrong PO",(VLOOKUP($D139,'Mar 2016'!$D$1:$Z$500,3,FALSE)),"")</f>
        <v>P0742695</v>
      </c>
      <c r="AN139" s="32" t="str">
        <f>IFERROR(IF(VLOOKUP($D139,'Feb 2016'!$D$1:$Z$500,3,FALSE)=F139,"-","Wrong PO"),"new")</f>
        <v>Wrong PO</v>
      </c>
      <c r="AO139" s="32" t="str">
        <f>IF(AJ139="wrong PO",(VLOOKUP($D139,'Feb 2016'!$D$1:$Z$500,3,FALSE)),"")</f>
        <v>P0742695</v>
      </c>
      <c r="AP139" s="29" t="str">
        <f>IFERROR(IF(VLOOKUP($D139,'Jan 2016'!$D$1:$Z$500,3,FALSE)=F139,"-","Wrong PO"),"new")</f>
        <v>Wrong PO</v>
      </c>
      <c r="AQ139" s="32" t="str">
        <f>IF(AP139="wrong PO",(VLOOKUP($D139,'Jan 2016'!$D$1:$Z$500,3,FALSE)),"")</f>
        <v>P0742695</v>
      </c>
      <c r="AR139" s="29" t="str">
        <f>IFERROR(IF(VLOOKUP($D139,'Dec 2015'!$D$1:$Z$500,3,FALSE)=F139,"-","Wrong PO"),"new")</f>
        <v>Wrong PO</v>
      </c>
      <c r="AS139" s="32" t="str">
        <f>IF(AR139="wrong PO",(VLOOKUP($D139,'Dec 2015'!$D$1:$Z$500,3,FALSE)),"")</f>
        <v>P0742695</v>
      </c>
      <c r="AT139" s="29" t="str">
        <f>IFERROR(IF(VLOOKUP($D139,'Nov 2015'!$D$1:$Z$500,3,FALSE)=F139,"-","Wrong PO"),"new")</f>
        <v>Wrong PO</v>
      </c>
      <c r="AU139" s="32" t="str">
        <f>IF(AT139="wrong PO",(VLOOKUP($D139,'Nov 2015'!$D$1:$Z$500,3,FALSE)),"")</f>
        <v>P0742695</v>
      </c>
      <c r="AV139" s="29" t="str">
        <f>IFERROR(IF(VLOOKUP($D139,'Oct 2015'!$D$1:$Z$500,3,FALSE)=F139,"-","Wrong PO"),"new")</f>
        <v>Wrong PO</v>
      </c>
      <c r="AW139" s="32" t="str">
        <f>IF(AV139="wrong PO",(VLOOKUP($D139,'Oct 2015'!$D$1:$Z$500,3,FALSE)),"")</f>
        <v>P0742695</v>
      </c>
      <c r="AX139" s="29" t="str">
        <f>IFERROR(IF(VLOOKUP($D139,'Sep 2015'!$D$1:$Z$500,3,FALSE)=F139,"-","Wrong PO"),"new")</f>
        <v>Wrong PO</v>
      </c>
      <c r="AY139" s="32" t="str">
        <f>IF(AX139="wrong PO",(VLOOKUP($D139,'Sep 2015'!$D$1:$Z$500,3,FALSE)),"")</f>
        <v>P0742695</v>
      </c>
    </row>
    <row r="140" spans="1:51">
      <c r="A140" s="2" t="s">
        <v>841</v>
      </c>
      <c r="B140" s="2" t="s">
        <v>510</v>
      </c>
      <c r="C140" s="2" t="s">
        <v>48</v>
      </c>
      <c r="D140" s="2" t="s">
        <v>153</v>
      </c>
      <c r="E140" s="2" t="s">
        <v>371</v>
      </c>
      <c r="F140" s="21"/>
      <c r="G140" s="11"/>
      <c r="H140" s="3">
        <v>42198</v>
      </c>
      <c r="I140" s="2" t="s">
        <v>28</v>
      </c>
      <c r="J140" s="2" t="s">
        <v>373</v>
      </c>
      <c r="K140" s="2" t="s">
        <v>30</v>
      </c>
      <c r="L140" s="2" t="s">
        <v>31</v>
      </c>
      <c r="M140" s="2" t="s">
        <v>32</v>
      </c>
      <c r="N140" s="4">
        <v>22</v>
      </c>
      <c r="O140" s="4">
        <v>22</v>
      </c>
      <c r="P140" s="4">
        <v>0</v>
      </c>
      <c r="Q140" s="5">
        <v>0</v>
      </c>
      <c r="R140" s="4">
        <v>0</v>
      </c>
      <c r="S140" s="4">
        <v>0</v>
      </c>
      <c r="T140" s="4">
        <v>0</v>
      </c>
      <c r="U140" s="5">
        <v>0</v>
      </c>
      <c r="V140" s="5">
        <v>0</v>
      </c>
      <c r="W140" s="14">
        <v>0</v>
      </c>
      <c r="X140" s="14">
        <v>0</v>
      </c>
      <c r="Y140" s="14">
        <v>0</v>
      </c>
      <c r="Z140" s="4"/>
      <c r="AA140" s="49" t="str">
        <f>IFERROR(IFERROR(VLOOKUP($D140,'Asset Group  All Assets'!$B$1:$C$500,2,FALSE),(VLOOKUP($D140,'Missing-WSU-POs'!$B$1:$D$500,3,FALSE))),"?")</f>
        <v>P0743508</v>
      </c>
      <c r="AB140" s="31" t="str">
        <f t="shared" si="5"/>
        <v/>
      </c>
      <c r="AC140" s="31" t="str">
        <f t="shared" si="6"/>
        <v>Wrong PO</v>
      </c>
      <c r="AD140" s="29" t="str">
        <f>IFERROR(IF(VLOOKUP($D140,'Org July 2016 '!$D$1:$Z$500,3,FALSE)=F140,"-","Wrong PO"),"new")</f>
        <v>-</v>
      </c>
      <c r="AE140" s="32" t="str">
        <f>IF(AD140="wrong PO",(VLOOKUP($D140,'Org July 2016 '!$D$1:$Z$500,3,FALSE)),"")</f>
        <v/>
      </c>
      <c r="AF140" s="29" t="str">
        <f>IFERROR(IF(VLOOKUP($D140,'Org June 2016 '!$D$1:$Z$500,3,FALSE)=F140,"-","Wrong PO"),"new")</f>
        <v>-</v>
      </c>
      <c r="AG140" s="32" t="str">
        <f>IF(AF140="wrong PO",(VLOOKUP($D140,'Org June 2016 '!$D$1:$Z$500,3,FALSE)),"")</f>
        <v/>
      </c>
      <c r="AH140" s="29" t="str">
        <f>IFERROR(IF(VLOOKUP($D140,'May 2016'!D139:Z638,3,FALSE)=F140,"-","Wrong PO"),"new")</f>
        <v>new</v>
      </c>
      <c r="AI140" s="32" t="str">
        <f>IF(AH140="wrong PO",(VLOOKUP($D140,'May 2016'!D139:Z638,3,FALSE)),"")</f>
        <v/>
      </c>
      <c r="AJ140" s="29" t="str">
        <f>IFERROR(IF(VLOOKUP($D140,'Apr 2016'!$D$1:$Z$500,3,FALSE)=F140,"-","Wrong PO"),"new")</f>
        <v>Wrong PO</v>
      </c>
      <c r="AK140" s="32" t="str">
        <f>IF(AJ140="wrong PO",(VLOOKUP($D140,'Apr 2016'!$D$1:$Z$500,3,FALSE)),"")</f>
        <v>P0743508</v>
      </c>
      <c r="AL140" s="32" t="str">
        <f>IFERROR(IF(VLOOKUP($D140,'Mar 2016'!$D$1:$Z$500,3,FALSE)=F140,"-","Wrong PO"),"new")</f>
        <v>Wrong PO</v>
      </c>
      <c r="AM140" s="32" t="str">
        <f>IF(AJ140="wrong PO",(VLOOKUP($D140,'Mar 2016'!$D$1:$Z$500,3,FALSE)),"")</f>
        <v>P0743508</v>
      </c>
      <c r="AN140" s="32" t="str">
        <f>IFERROR(IF(VLOOKUP($D140,'Feb 2016'!$D$1:$Z$500,3,FALSE)=F140,"-","Wrong PO"),"new")</f>
        <v>new</v>
      </c>
      <c r="AO140" s="32" t="e">
        <f>IF(AJ140="wrong PO",(VLOOKUP($D140,'Feb 2016'!$D$1:$Z$500,3,FALSE)),"")</f>
        <v>#N/A</v>
      </c>
      <c r="AP140" s="29" t="str">
        <f>IFERROR(IF(VLOOKUP($D140,'Jan 2016'!$D$1:$Z$500,3,FALSE)=F140,"-","Wrong PO"),"new")</f>
        <v>Wrong PO</v>
      </c>
      <c r="AQ140" s="32" t="str">
        <f>IF(AP140="wrong PO",(VLOOKUP($D140,'Jan 2016'!$D$1:$Z$500,3,FALSE)),"")</f>
        <v>P0743508</v>
      </c>
      <c r="AR140" s="29" t="str">
        <f>IFERROR(IF(VLOOKUP($D140,'Dec 2015'!$D$1:$Z$500,3,FALSE)=F140,"-","Wrong PO"),"new")</f>
        <v>new</v>
      </c>
      <c r="AS140" s="32" t="str">
        <f>IF(AR140="wrong PO",(VLOOKUP($D140,'Dec 2015'!$D$1:$Z$500,3,FALSE)),"")</f>
        <v/>
      </c>
      <c r="AT140" s="29" t="str">
        <f>IFERROR(IF(VLOOKUP($D140,'Nov 2015'!$D$1:$Z$500,3,FALSE)=F140,"-","Wrong PO"),"new")</f>
        <v>Wrong PO</v>
      </c>
      <c r="AU140" s="32" t="str">
        <f>IF(AT140="wrong PO",(VLOOKUP($D140,'Nov 2015'!$D$1:$Z$500,3,FALSE)),"")</f>
        <v>P0743508</v>
      </c>
      <c r="AV140" s="29" t="str">
        <f>IFERROR(IF(VLOOKUP($D140,'Oct 2015'!$D$1:$Z$500,3,FALSE)=F140,"-","Wrong PO"),"new")</f>
        <v>Wrong PO</v>
      </c>
      <c r="AW140" s="32" t="str">
        <f>IF(AV140="wrong PO",(VLOOKUP($D140,'Oct 2015'!$D$1:$Z$500,3,FALSE)),"")</f>
        <v>P0743508</v>
      </c>
      <c r="AX140" s="29" t="str">
        <f>IFERROR(IF(VLOOKUP($D140,'Sep 2015'!$D$1:$Z$500,3,FALSE)=F140,"-","Wrong PO"),"new")</f>
        <v>new</v>
      </c>
      <c r="AY140" s="32" t="str">
        <f>IF(AX140="wrong PO",(VLOOKUP($D140,'Sep 2015'!$D$1:$Z$500,3,FALSE)),"")</f>
        <v/>
      </c>
    </row>
    <row r="141" spans="1:51">
      <c r="A141" s="2" t="s">
        <v>841</v>
      </c>
      <c r="B141" s="2" t="s">
        <v>510</v>
      </c>
      <c r="C141" s="2" t="s">
        <v>48</v>
      </c>
      <c r="D141" s="2" t="s">
        <v>52</v>
      </c>
      <c r="E141" s="2" t="s">
        <v>46</v>
      </c>
      <c r="F141" s="21"/>
      <c r="G141" s="11"/>
      <c r="H141" s="3">
        <v>42184</v>
      </c>
      <c r="I141" s="2" t="s">
        <v>28</v>
      </c>
      <c r="J141" s="2" t="s">
        <v>47</v>
      </c>
      <c r="K141" s="2" t="s">
        <v>30</v>
      </c>
      <c r="L141" s="2" t="s">
        <v>31</v>
      </c>
      <c r="M141" s="2" t="s">
        <v>32</v>
      </c>
      <c r="N141" s="4">
        <v>1928</v>
      </c>
      <c r="O141" s="4">
        <v>2003</v>
      </c>
      <c r="P141" s="4">
        <v>75</v>
      </c>
      <c r="Q141" s="5">
        <v>1.27</v>
      </c>
      <c r="R141" s="4">
        <v>0</v>
      </c>
      <c r="S141" s="4">
        <v>0</v>
      </c>
      <c r="T141" s="4">
        <v>0</v>
      </c>
      <c r="U141" s="5">
        <v>0</v>
      </c>
      <c r="V141" s="5">
        <v>0</v>
      </c>
      <c r="W141" s="14">
        <v>1.27</v>
      </c>
      <c r="X141" s="14">
        <v>0</v>
      </c>
      <c r="Y141" s="14">
        <v>1.27</v>
      </c>
      <c r="Z141" s="4"/>
      <c r="AA141" s="49" t="str">
        <f>IFERROR(IFERROR(VLOOKUP($D141,'Asset Group  All Assets'!$B$1:$C$500,2,FALSE),(VLOOKUP($D141,'Missing-WSU-POs'!$B$1:$D$500,3,FALSE))),"?")</f>
        <v>P0771686</v>
      </c>
      <c r="AB141" s="31" t="str">
        <f t="shared" si="5"/>
        <v/>
      </c>
      <c r="AC141" s="31" t="str">
        <f t="shared" si="6"/>
        <v>Wrong PO</v>
      </c>
      <c r="AD141" s="29" t="str">
        <f>IFERROR(IF(VLOOKUP($D141,'Org July 2016 '!$D$1:$Z$500,3,FALSE)=F141,"-","Wrong PO"),"new")</f>
        <v>-</v>
      </c>
      <c r="AE141" s="32" t="str">
        <f>IF(AD141="wrong PO",(VLOOKUP($D141,'Org July 2016 '!$D$1:$Z$500,3,FALSE)),"")</f>
        <v/>
      </c>
      <c r="AF141" s="29" t="str">
        <f>IFERROR(IF(VLOOKUP($D141,'Org June 2016 '!$D$1:$Z$500,3,FALSE)=F141,"-","Wrong PO"),"new")</f>
        <v>-</v>
      </c>
      <c r="AG141" s="32" t="str">
        <f>IF(AF141="wrong PO",(VLOOKUP($D141,'Org June 2016 '!$D$1:$Z$500,3,FALSE)),"")</f>
        <v/>
      </c>
      <c r="AH141" s="29" t="str">
        <f>IFERROR(IF(VLOOKUP($D141,'May 2016'!D140:Z639,3,FALSE)=F141,"-","Wrong PO"),"new")</f>
        <v>new</v>
      </c>
      <c r="AI141" s="32" t="str">
        <f>IF(AH141="wrong PO",(VLOOKUP($D141,'May 2016'!D140:Z639,3,FALSE)),"")</f>
        <v/>
      </c>
      <c r="AJ141" s="29" t="str">
        <f>IFERROR(IF(VLOOKUP($D141,'Apr 2016'!$D$1:$Z$500,3,FALSE)=F141,"-","Wrong PO"),"new")</f>
        <v>Wrong PO</v>
      </c>
      <c r="AK141" s="32" t="str">
        <f>IF(AJ141="wrong PO",(VLOOKUP($D141,'Apr 2016'!$D$1:$Z$500,3,FALSE)),"")</f>
        <v>P0771686</v>
      </c>
      <c r="AL141" s="32" t="str">
        <f>IFERROR(IF(VLOOKUP($D141,'Mar 2016'!$D$1:$Z$500,3,FALSE)=F141,"-","Wrong PO"),"new")</f>
        <v>Wrong PO</v>
      </c>
      <c r="AM141" s="32" t="str">
        <f>IF(AJ141="wrong PO",(VLOOKUP($D141,'Mar 2016'!$D$1:$Z$500,3,FALSE)),"")</f>
        <v>P0771686</v>
      </c>
      <c r="AN141" s="32" t="str">
        <f>IFERROR(IF(VLOOKUP($D141,'Feb 2016'!$D$1:$Z$500,3,FALSE)=F141,"-","Wrong PO"),"new")</f>
        <v>Wrong PO</v>
      </c>
      <c r="AO141" s="32" t="str">
        <f>IF(AJ141="wrong PO",(VLOOKUP($D141,'Feb 2016'!$D$1:$Z$500,3,FALSE)),"")</f>
        <v>P0771686</v>
      </c>
      <c r="AP141" s="29" t="str">
        <f>IFERROR(IF(VLOOKUP($D141,'Jan 2016'!$D$1:$Z$500,3,FALSE)=F141,"-","Wrong PO"),"new")</f>
        <v>Wrong PO</v>
      </c>
      <c r="AQ141" s="32" t="str">
        <f>IF(AP141="wrong PO",(VLOOKUP($D141,'Jan 2016'!$D$1:$Z$500,3,FALSE)),"")</f>
        <v>P0771686</v>
      </c>
      <c r="AR141" s="29" t="str">
        <f>IFERROR(IF(VLOOKUP($D141,'Dec 2015'!$D$1:$Z$500,3,FALSE)=F141,"-","Wrong PO"),"new")</f>
        <v>Wrong PO</v>
      </c>
      <c r="AS141" s="32" t="str">
        <f>IF(AR141="wrong PO",(VLOOKUP($D141,'Dec 2015'!$D$1:$Z$500,3,FALSE)),"")</f>
        <v>P0771686</v>
      </c>
      <c r="AT141" s="29" t="str">
        <f>IFERROR(IF(VLOOKUP($D141,'Nov 2015'!$D$1:$Z$500,3,FALSE)=F141,"-","Wrong PO"),"new")</f>
        <v>Wrong PO</v>
      </c>
      <c r="AU141" s="32" t="str">
        <f>IF(AT141="wrong PO",(VLOOKUP($D141,'Nov 2015'!$D$1:$Z$500,3,FALSE)),"")</f>
        <v>P0771686</v>
      </c>
      <c r="AV141" s="29" t="str">
        <f>IFERROR(IF(VLOOKUP($D141,'Oct 2015'!$D$1:$Z$500,3,FALSE)=F141,"-","Wrong PO"),"new")</f>
        <v>Wrong PO</v>
      </c>
      <c r="AW141" s="32" t="str">
        <f>IF(AV141="wrong PO",(VLOOKUP($D141,'Oct 2015'!$D$1:$Z$500,3,FALSE)),"")</f>
        <v>P0771686</v>
      </c>
      <c r="AX141" s="29" t="str">
        <f>IFERROR(IF(VLOOKUP($D141,'Sep 2015'!$D$1:$Z$500,3,FALSE)=F141,"-","Wrong PO"),"new")</f>
        <v>Wrong PO</v>
      </c>
      <c r="AY141" s="32" t="str">
        <f>IF(AX141="wrong PO",(VLOOKUP($D141,'Sep 2015'!$D$1:$Z$500,3,FALSE)),"")</f>
        <v>P0771686</v>
      </c>
    </row>
    <row r="142" spans="1:51">
      <c r="A142" s="2" t="s">
        <v>841</v>
      </c>
      <c r="B142" s="2" t="s">
        <v>510</v>
      </c>
      <c r="C142" s="2" t="s">
        <v>48</v>
      </c>
      <c r="D142" s="2" t="s">
        <v>155</v>
      </c>
      <c r="E142" s="2" t="s">
        <v>400</v>
      </c>
      <c r="F142" s="21"/>
      <c r="G142" s="11"/>
      <c r="H142" s="3">
        <v>42248</v>
      </c>
      <c r="I142" s="2" t="s">
        <v>39</v>
      </c>
      <c r="J142" s="2" t="s">
        <v>402</v>
      </c>
      <c r="K142" s="2" t="s">
        <v>30</v>
      </c>
      <c r="L142" s="2" t="s">
        <v>31</v>
      </c>
      <c r="M142" s="2" t="s">
        <v>41</v>
      </c>
      <c r="N142" s="4">
        <v>583</v>
      </c>
      <c r="O142" s="4">
        <v>687</v>
      </c>
      <c r="P142" s="4">
        <v>104</v>
      </c>
      <c r="Q142" s="5">
        <v>1.76</v>
      </c>
      <c r="R142" s="4">
        <v>0</v>
      </c>
      <c r="S142" s="4">
        <v>0</v>
      </c>
      <c r="T142" s="4">
        <v>0</v>
      </c>
      <c r="U142" s="5">
        <v>0</v>
      </c>
      <c r="V142" s="5">
        <v>0</v>
      </c>
      <c r="W142" s="14">
        <v>1.76</v>
      </c>
      <c r="X142" s="14">
        <v>0</v>
      </c>
      <c r="Y142" s="14">
        <v>1.76</v>
      </c>
      <c r="Z142" s="4"/>
      <c r="AA142" s="49" t="str">
        <f>IFERROR(IFERROR(VLOOKUP($D142,'Asset Group  All Assets'!$B$1:$C$500,2,FALSE),(VLOOKUP($D142,'Missing-WSU-POs'!$B$1:$D$500,3,FALSE))),"?")</f>
        <v>P0745373</v>
      </c>
      <c r="AB142" s="31" t="str">
        <f t="shared" si="5"/>
        <v/>
      </c>
      <c r="AC142" s="31" t="str">
        <f t="shared" si="6"/>
        <v>Wrong PO</v>
      </c>
      <c r="AD142" s="29" t="str">
        <f>IFERROR(IF(VLOOKUP($D142,'Org July 2016 '!$D$1:$Z$500,3,FALSE)=F142,"-","Wrong PO"),"new")</f>
        <v>-</v>
      </c>
      <c r="AE142" s="32" t="str">
        <f>IF(AD142="wrong PO",(VLOOKUP($D142,'Org July 2016 '!$D$1:$Z$500,3,FALSE)),"")</f>
        <v/>
      </c>
      <c r="AF142" s="29" t="str">
        <f>IFERROR(IF(VLOOKUP($D142,'Org June 2016 '!$D$1:$Z$500,3,FALSE)=F142,"-","Wrong PO"),"new")</f>
        <v>-</v>
      </c>
      <c r="AG142" s="32" t="str">
        <f>IF(AF142="wrong PO",(VLOOKUP($D142,'Org June 2016 '!$D$1:$Z$500,3,FALSE)),"")</f>
        <v/>
      </c>
      <c r="AH142" s="29" t="str">
        <f>IFERROR(IF(VLOOKUP($D142,'May 2016'!D141:Z640,3,FALSE)=F142,"-","Wrong PO"),"new")</f>
        <v>new</v>
      </c>
      <c r="AI142" s="32" t="str">
        <f>IF(AH142="wrong PO",(VLOOKUP($D142,'May 2016'!D141:Z640,3,FALSE)),"")</f>
        <v/>
      </c>
      <c r="AJ142" s="29" t="str">
        <f>IFERROR(IF(VLOOKUP($D142,'Apr 2016'!$D$1:$Z$500,3,FALSE)=F142,"-","Wrong PO"),"new")</f>
        <v>Wrong PO</v>
      </c>
      <c r="AK142" s="32" t="str">
        <f>IF(AJ142="wrong PO",(VLOOKUP($D142,'Apr 2016'!$D$1:$Z$500,3,FALSE)),"")</f>
        <v>P0745373</v>
      </c>
      <c r="AL142" s="32" t="str">
        <f>IFERROR(IF(VLOOKUP($D142,'Mar 2016'!$D$1:$Z$500,3,FALSE)=F142,"-","Wrong PO"),"new")</f>
        <v>Wrong PO</v>
      </c>
      <c r="AM142" s="32" t="str">
        <f>IF(AJ142="wrong PO",(VLOOKUP($D142,'Mar 2016'!$D$1:$Z$500,3,FALSE)),"")</f>
        <v>P0745373</v>
      </c>
      <c r="AN142" s="32" t="str">
        <f>IFERROR(IF(VLOOKUP($D142,'Feb 2016'!$D$1:$Z$500,3,FALSE)=F142,"-","Wrong PO"),"new")</f>
        <v>Wrong PO</v>
      </c>
      <c r="AO142" s="32" t="str">
        <f>IF(AJ142="wrong PO",(VLOOKUP($D142,'Feb 2016'!$D$1:$Z$500,3,FALSE)),"")</f>
        <v>P0745373</v>
      </c>
      <c r="AP142" s="29" t="str">
        <f>IFERROR(IF(VLOOKUP($D142,'Jan 2016'!$D$1:$Z$500,3,FALSE)=F142,"-","Wrong PO"),"new")</f>
        <v>Wrong PO</v>
      </c>
      <c r="AQ142" s="32" t="str">
        <f>IF(AP142="wrong PO",(VLOOKUP($D142,'Jan 2016'!$D$1:$Z$500,3,FALSE)),"")</f>
        <v>P0745373</v>
      </c>
      <c r="AR142" s="29" t="str">
        <f>IFERROR(IF(VLOOKUP($D142,'Dec 2015'!$D$1:$Z$500,3,FALSE)=F142,"-","Wrong PO"),"new")</f>
        <v>Wrong PO</v>
      </c>
      <c r="AS142" s="32" t="str">
        <f>IF(AR142="wrong PO",(VLOOKUP($D142,'Dec 2015'!$D$1:$Z$500,3,FALSE)),"")</f>
        <v>P0745373</v>
      </c>
      <c r="AT142" s="29" t="str">
        <f>IFERROR(IF(VLOOKUP($D142,'Nov 2015'!$D$1:$Z$500,3,FALSE)=F142,"-","Wrong PO"),"new")</f>
        <v>Wrong PO</v>
      </c>
      <c r="AU142" s="32" t="str">
        <f>IF(AT142="wrong PO",(VLOOKUP($D142,'Nov 2015'!$D$1:$Z$500,3,FALSE)),"")</f>
        <v>P0745373</v>
      </c>
      <c r="AV142" s="29" t="str">
        <f>IFERROR(IF(VLOOKUP($D142,'Oct 2015'!$D$1:$Z$500,3,FALSE)=F142,"-","Wrong PO"),"new")</f>
        <v>Wrong PO</v>
      </c>
      <c r="AW142" s="32" t="str">
        <f>IF(AV142="wrong PO",(VLOOKUP($D142,'Oct 2015'!$D$1:$Z$500,3,FALSE)),"")</f>
        <v>P0745373</v>
      </c>
      <c r="AX142" s="29" t="str">
        <f>IFERROR(IF(VLOOKUP($D142,'Sep 2015'!$D$1:$Z$500,3,FALSE)=F142,"-","Wrong PO"),"new")</f>
        <v>new</v>
      </c>
      <c r="AY142" s="32" t="str">
        <f>IF(AX142="wrong PO",(VLOOKUP($D142,'Sep 2015'!$D$1:$Z$500,3,FALSE)),"")</f>
        <v/>
      </c>
    </row>
    <row r="143" spans="1:51">
      <c r="A143" s="2" t="s">
        <v>841</v>
      </c>
      <c r="B143" s="2" t="s">
        <v>510</v>
      </c>
      <c r="C143" s="2" t="s">
        <v>48</v>
      </c>
      <c r="D143" s="2" t="s">
        <v>53</v>
      </c>
      <c r="E143" s="2" t="s">
        <v>50</v>
      </c>
      <c r="F143" s="21"/>
      <c r="G143" s="11"/>
      <c r="H143" s="3">
        <v>42214</v>
      </c>
      <c r="I143" s="2" t="s">
        <v>28</v>
      </c>
      <c r="J143" s="2" t="s">
        <v>51</v>
      </c>
      <c r="K143" s="2" t="s">
        <v>30</v>
      </c>
      <c r="L143" s="2" t="s">
        <v>31</v>
      </c>
      <c r="M143" s="2" t="s">
        <v>32</v>
      </c>
      <c r="N143" s="4">
        <v>15439</v>
      </c>
      <c r="O143" s="4">
        <v>16806</v>
      </c>
      <c r="P143" s="4">
        <v>1367</v>
      </c>
      <c r="Q143" s="5">
        <v>23.1</v>
      </c>
      <c r="R143" s="4">
        <v>0</v>
      </c>
      <c r="S143" s="4">
        <v>0</v>
      </c>
      <c r="T143" s="4">
        <v>0</v>
      </c>
      <c r="U143" s="5">
        <v>0</v>
      </c>
      <c r="V143" s="5">
        <v>0</v>
      </c>
      <c r="W143" s="14">
        <v>23.1</v>
      </c>
      <c r="X143" s="14">
        <v>0</v>
      </c>
      <c r="Y143" s="14">
        <v>23.1</v>
      </c>
      <c r="Z143" s="4"/>
      <c r="AA143" s="49" t="str">
        <f>IFERROR(IFERROR(VLOOKUP($D143,'Asset Group  All Assets'!$B$1:$C$500,2,FALSE),(VLOOKUP($D143,'Missing-WSU-POs'!$B$1:$D$500,3,FALSE))),"?")</f>
        <v>P0742695</v>
      </c>
      <c r="AB143" s="31" t="str">
        <f t="shared" si="5"/>
        <v/>
      </c>
      <c r="AC143" s="31" t="str">
        <f t="shared" si="6"/>
        <v>Wrong PO</v>
      </c>
      <c r="AD143" s="29" t="str">
        <f>IFERROR(IF(VLOOKUP($D143,'Org July 2016 '!$D$1:$Z$500,3,FALSE)=F143,"-","Wrong PO"),"new")</f>
        <v>-</v>
      </c>
      <c r="AE143" s="32" t="str">
        <f>IF(AD143="wrong PO",(VLOOKUP($D143,'Org July 2016 '!$D$1:$Z$500,3,FALSE)),"")</f>
        <v/>
      </c>
      <c r="AF143" s="29" t="str">
        <f>IFERROR(IF(VLOOKUP($D143,'Org June 2016 '!$D$1:$Z$500,3,FALSE)=F143,"-","Wrong PO"),"new")</f>
        <v>-</v>
      </c>
      <c r="AG143" s="32" t="str">
        <f>IF(AF143="wrong PO",(VLOOKUP($D143,'Org June 2016 '!$D$1:$Z$500,3,FALSE)),"")</f>
        <v/>
      </c>
      <c r="AH143" s="29" t="str">
        <f>IFERROR(IF(VLOOKUP($D143,'May 2016'!D142:Z641,3,FALSE)=F143,"-","Wrong PO"),"new")</f>
        <v>new</v>
      </c>
      <c r="AI143" s="32" t="str">
        <f>IF(AH143="wrong PO",(VLOOKUP($D143,'May 2016'!D142:Z641,3,FALSE)),"")</f>
        <v/>
      </c>
      <c r="AJ143" s="29" t="str">
        <f>IFERROR(IF(VLOOKUP($D143,'Apr 2016'!$D$1:$Z$500,3,FALSE)=F143,"-","Wrong PO"),"new")</f>
        <v>Wrong PO</v>
      </c>
      <c r="AK143" s="32" t="str">
        <f>IF(AJ143="wrong PO",(VLOOKUP($D143,'Apr 2016'!$D$1:$Z$500,3,FALSE)),"")</f>
        <v>P0742695</v>
      </c>
      <c r="AL143" s="32" t="str">
        <f>IFERROR(IF(VLOOKUP($D143,'Mar 2016'!$D$1:$Z$500,3,FALSE)=F143,"-","Wrong PO"),"new")</f>
        <v>Wrong PO</v>
      </c>
      <c r="AM143" s="32" t="str">
        <f>IF(AJ143="wrong PO",(VLOOKUP($D143,'Mar 2016'!$D$1:$Z$500,3,FALSE)),"")</f>
        <v>P0742695</v>
      </c>
      <c r="AN143" s="32" t="str">
        <f>IFERROR(IF(VLOOKUP($D143,'Feb 2016'!$D$1:$Z$500,3,FALSE)=F143,"-","Wrong PO"),"new")</f>
        <v>Wrong PO</v>
      </c>
      <c r="AO143" s="32" t="str">
        <f>IF(AJ143="wrong PO",(VLOOKUP($D143,'Feb 2016'!$D$1:$Z$500,3,FALSE)),"")</f>
        <v>P0742695</v>
      </c>
      <c r="AP143" s="29" t="str">
        <f>IFERROR(IF(VLOOKUP($D143,'Jan 2016'!$D$1:$Z$500,3,FALSE)=F143,"-","Wrong PO"),"new")</f>
        <v>Wrong PO</v>
      </c>
      <c r="AQ143" s="32" t="str">
        <f>IF(AP143="wrong PO",(VLOOKUP($D143,'Jan 2016'!$D$1:$Z$500,3,FALSE)),"")</f>
        <v>P0742695</v>
      </c>
      <c r="AR143" s="29" t="str">
        <f>IFERROR(IF(VLOOKUP($D143,'Dec 2015'!$D$1:$Z$500,3,FALSE)=F143,"-","Wrong PO"),"new")</f>
        <v>Wrong PO</v>
      </c>
      <c r="AS143" s="32" t="str">
        <f>IF(AR143="wrong PO",(VLOOKUP($D143,'Dec 2015'!$D$1:$Z$500,3,FALSE)),"")</f>
        <v>P0742695</v>
      </c>
      <c r="AT143" s="29" t="str">
        <f>IFERROR(IF(VLOOKUP($D143,'Nov 2015'!$D$1:$Z$500,3,FALSE)=F143,"-","Wrong PO"),"new")</f>
        <v>Wrong PO</v>
      </c>
      <c r="AU143" s="32" t="str">
        <f>IF(AT143="wrong PO",(VLOOKUP($D143,'Nov 2015'!$D$1:$Z$500,3,FALSE)),"")</f>
        <v>P0742695</v>
      </c>
      <c r="AV143" s="29" t="str">
        <f>IFERROR(IF(VLOOKUP($D143,'Oct 2015'!$D$1:$Z$500,3,FALSE)=F143,"-","Wrong PO"),"new")</f>
        <v>Wrong PO</v>
      </c>
      <c r="AW143" s="32" t="str">
        <f>IF(AV143="wrong PO",(VLOOKUP($D143,'Oct 2015'!$D$1:$Z$500,3,FALSE)),"")</f>
        <v>P0742695</v>
      </c>
      <c r="AX143" s="29" t="str">
        <f>IFERROR(IF(VLOOKUP($D143,'Sep 2015'!$D$1:$Z$500,3,FALSE)=F143,"-","Wrong PO"),"new")</f>
        <v>Wrong PO</v>
      </c>
      <c r="AY143" s="32" t="str">
        <f>IF(AX143="wrong PO",(VLOOKUP($D143,'Sep 2015'!$D$1:$Z$500,3,FALSE)),"")</f>
        <v>P0742695</v>
      </c>
    </row>
    <row r="144" spans="1:51">
      <c r="A144" s="2" t="s">
        <v>841</v>
      </c>
      <c r="B144" s="2" t="s">
        <v>510</v>
      </c>
      <c r="C144" s="2" t="s">
        <v>48</v>
      </c>
      <c r="D144" s="2" t="s">
        <v>54</v>
      </c>
      <c r="E144" s="2" t="s">
        <v>50</v>
      </c>
      <c r="F144" s="21"/>
      <c r="G144" s="11"/>
      <c r="H144" s="3">
        <v>42214</v>
      </c>
      <c r="I144" s="2" t="s">
        <v>28</v>
      </c>
      <c r="J144" s="2" t="s">
        <v>51</v>
      </c>
      <c r="K144" s="2" t="s">
        <v>30</v>
      </c>
      <c r="L144" s="2" t="s">
        <v>31</v>
      </c>
      <c r="M144" s="2" t="s">
        <v>32</v>
      </c>
      <c r="N144" s="4">
        <v>7931</v>
      </c>
      <c r="O144" s="4">
        <v>8757</v>
      </c>
      <c r="P144" s="4">
        <v>826</v>
      </c>
      <c r="Q144" s="5">
        <v>13.96</v>
      </c>
      <c r="R144" s="4">
        <v>0</v>
      </c>
      <c r="S144" s="4">
        <v>0</v>
      </c>
      <c r="T144" s="4">
        <v>0</v>
      </c>
      <c r="U144" s="5">
        <v>0</v>
      </c>
      <c r="V144" s="5">
        <v>0</v>
      </c>
      <c r="W144" s="14">
        <v>13.96</v>
      </c>
      <c r="X144" s="14">
        <v>0</v>
      </c>
      <c r="Y144" s="14">
        <v>13.96</v>
      </c>
      <c r="Z144" s="4"/>
      <c r="AA144" s="49" t="str">
        <f>IFERROR(IFERROR(VLOOKUP($D144,'Asset Group  All Assets'!$B$1:$C$500,2,FALSE),(VLOOKUP($D144,'Missing-WSU-POs'!$B$1:$D$500,3,FALSE))),"?")</f>
        <v>P0742695</v>
      </c>
      <c r="AB144" s="31" t="str">
        <f t="shared" si="5"/>
        <v/>
      </c>
      <c r="AC144" s="31" t="str">
        <f t="shared" si="6"/>
        <v>Wrong PO</v>
      </c>
      <c r="AD144" s="29" t="str">
        <f>IFERROR(IF(VLOOKUP($D144,'Org July 2016 '!$D$1:$Z$500,3,FALSE)=F144,"-","Wrong PO"),"new")</f>
        <v>-</v>
      </c>
      <c r="AE144" s="32" t="str">
        <f>IF(AD144="wrong PO",(VLOOKUP($D144,'Org July 2016 '!$D$1:$Z$500,3,FALSE)),"")</f>
        <v/>
      </c>
      <c r="AF144" s="29" t="str">
        <f>IFERROR(IF(VLOOKUP($D144,'Org June 2016 '!$D$1:$Z$500,3,FALSE)=F144,"-","Wrong PO"),"new")</f>
        <v>-</v>
      </c>
      <c r="AG144" s="32" t="str">
        <f>IF(AF144="wrong PO",(VLOOKUP($D144,'Org June 2016 '!$D$1:$Z$500,3,FALSE)),"")</f>
        <v/>
      </c>
      <c r="AH144" s="29" t="str">
        <f>IFERROR(IF(VLOOKUP($D144,'May 2016'!D143:Z642,3,FALSE)=F144,"-","Wrong PO"),"new")</f>
        <v>new</v>
      </c>
      <c r="AI144" s="32" t="str">
        <f>IF(AH144="wrong PO",(VLOOKUP($D144,'May 2016'!D143:Z642,3,FALSE)),"")</f>
        <v/>
      </c>
      <c r="AJ144" s="29" t="str">
        <f>IFERROR(IF(VLOOKUP($D144,'Apr 2016'!$D$1:$Z$500,3,FALSE)=F144,"-","Wrong PO"),"new")</f>
        <v>Wrong PO</v>
      </c>
      <c r="AK144" s="32" t="str">
        <f>IF(AJ144="wrong PO",(VLOOKUP($D144,'Apr 2016'!$D$1:$Z$500,3,FALSE)),"")</f>
        <v>P0742695</v>
      </c>
      <c r="AL144" s="32" t="str">
        <f>IFERROR(IF(VLOOKUP($D144,'Mar 2016'!$D$1:$Z$500,3,FALSE)=F144,"-","Wrong PO"),"new")</f>
        <v>Wrong PO</v>
      </c>
      <c r="AM144" s="32" t="str">
        <f>IF(AJ144="wrong PO",(VLOOKUP($D144,'Mar 2016'!$D$1:$Z$500,3,FALSE)),"")</f>
        <v>P0742695</v>
      </c>
      <c r="AN144" s="32" t="str">
        <f>IFERROR(IF(VLOOKUP($D144,'Feb 2016'!$D$1:$Z$500,3,FALSE)=F144,"-","Wrong PO"),"new")</f>
        <v>Wrong PO</v>
      </c>
      <c r="AO144" s="32" t="str">
        <f>IF(AJ144="wrong PO",(VLOOKUP($D144,'Feb 2016'!$D$1:$Z$500,3,FALSE)),"")</f>
        <v>P0742695</v>
      </c>
      <c r="AP144" s="29" t="str">
        <f>IFERROR(IF(VLOOKUP($D144,'Jan 2016'!$D$1:$Z$500,3,FALSE)=F144,"-","Wrong PO"),"new")</f>
        <v>Wrong PO</v>
      </c>
      <c r="AQ144" s="32" t="str">
        <f>IF(AP144="wrong PO",(VLOOKUP($D144,'Jan 2016'!$D$1:$Z$500,3,FALSE)),"")</f>
        <v>P0742695</v>
      </c>
      <c r="AR144" s="29" t="str">
        <f>IFERROR(IF(VLOOKUP($D144,'Dec 2015'!$D$1:$Z$500,3,FALSE)=F144,"-","Wrong PO"),"new")</f>
        <v>Wrong PO</v>
      </c>
      <c r="AS144" s="32" t="str">
        <f>IF(AR144="wrong PO",(VLOOKUP($D144,'Dec 2015'!$D$1:$Z$500,3,FALSE)),"")</f>
        <v>P0742695</v>
      </c>
      <c r="AT144" s="29" t="str">
        <f>IFERROR(IF(VLOOKUP($D144,'Nov 2015'!$D$1:$Z$500,3,FALSE)=F144,"-","Wrong PO"),"new")</f>
        <v>Wrong PO</v>
      </c>
      <c r="AU144" s="32" t="str">
        <f>IF(AT144="wrong PO",(VLOOKUP($D144,'Nov 2015'!$D$1:$Z$500,3,FALSE)),"")</f>
        <v>P0742695</v>
      </c>
      <c r="AV144" s="29" t="str">
        <f>IFERROR(IF(VLOOKUP($D144,'Oct 2015'!$D$1:$Z$500,3,FALSE)=F144,"-","Wrong PO"),"new")</f>
        <v>Wrong PO</v>
      </c>
      <c r="AW144" s="32" t="str">
        <f>IF(AV144="wrong PO",(VLOOKUP($D144,'Oct 2015'!$D$1:$Z$500,3,FALSE)),"")</f>
        <v>P0742695</v>
      </c>
      <c r="AX144" s="29" t="str">
        <f>IFERROR(IF(VLOOKUP($D144,'Sep 2015'!$D$1:$Z$500,3,FALSE)=F144,"-","Wrong PO"),"new")</f>
        <v>Wrong PO</v>
      </c>
      <c r="AY144" s="32" t="str">
        <f>IF(AX144="wrong PO",(VLOOKUP($D144,'Sep 2015'!$D$1:$Z$500,3,FALSE)),"")</f>
        <v>P0742695</v>
      </c>
    </row>
    <row r="145" spans="1:51">
      <c r="A145" s="2" t="s">
        <v>841</v>
      </c>
      <c r="B145" s="2" t="s">
        <v>510</v>
      </c>
      <c r="C145" s="2" t="s">
        <v>48</v>
      </c>
      <c r="D145" s="2" t="s">
        <v>55</v>
      </c>
      <c r="E145" s="2" t="s">
        <v>50</v>
      </c>
      <c r="F145" s="21"/>
      <c r="G145" s="11"/>
      <c r="H145" s="3">
        <v>42215</v>
      </c>
      <c r="I145" s="2" t="s">
        <v>28</v>
      </c>
      <c r="J145" s="2" t="s">
        <v>51</v>
      </c>
      <c r="K145" s="2" t="s">
        <v>30</v>
      </c>
      <c r="L145" s="2" t="s">
        <v>31</v>
      </c>
      <c r="M145" s="2" t="s">
        <v>32</v>
      </c>
      <c r="N145" s="4">
        <v>59</v>
      </c>
      <c r="O145" s="4">
        <v>156</v>
      </c>
      <c r="P145" s="4">
        <v>97</v>
      </c>
      <c r="Q145" s="5">
        <v>1.64</v>
      </c>
      <c r="R145" s="4">
        <v>1</v>
      </c>
      <c r="S145" s="4">
        <v>1</v>
      </c>
      <c r="T145" s="4">
        <v>0</v>
      </c>
      <c r="U145" s="5">
        <v>0</v>
      </c>
      <c r="V145" s="5">
        <v>0</v>
      </c>
      <c r="W145" s="14">
        <v>1.64</v>
      </c>
      <c r="X145" s="14">
        <v>0</v>
      </c>
      <c r="Y145" s="14">
        <v>1.64</v>
      </c>
      <c r="Z145" s="4"/>
      <c r="AA145" s="49" t="str">
        <f>IFERROR(IFERROR(VLOOKUP($D145,'Asset Group  All Assets'!$B$1:$C$500,2,FALSE),(VLOOKUP($D145,'Missing-WSU-POs'!$B$1:$D$500,3,FALSE))),"?")</f>
        <v>P0742695</v>
      </c>
      <c r="AB145" s="31" t="str">
        <f t="shared" si="5"/>
        <v/>
      </c>
      <c r="AC145" s="31" t="str">
        <f t="shared" si="6"/>
        <v>Wrong PO</v>
      </c>
      <c r="AD145" s="29" t="str">
        <f>IFERROR(IF(VLOOKUP($D145,'Org July 2016 '!$D$1:$Z$500,3,FALSE)=F145,"-","Wrong PO"),"new")</f>
        <v>-</v>
      </c>
      <c r="AE145" s="32" t="str">
        <f>IF(AD145="wrong PO",(VLOOKUP($D145,'Org July 2016 '!$D$1:$Z$500,3,FALSE)),"")</f>
        <v/>
      </c>
      <c r="AF145" s="29" t="str">
        <f>IFERROR(IF(VLOOKUP($D145,'Org June 2016 '!$D$1:$Z$500,3,FALSE)=F145,"-","Wrong PO"),"new")</f>
        <v>-</v>
      </c>
      <c r="AG145" s="32" t="str">
        <f>IF(AF145="wrong PO",(VLOOKUP($D145,'Org June 2016 '!$D$1:$Z$500,3,FALSE)),"")</f>
        <v/>
      </c>
      <c r="AH145" s="29" t="str">
        <f>IFERROR(IF(VLOOKUP($D145,'May 2016'!D144:Z643,3,FALSE)=F145,"-","Wrong PO"),"new")</f>
        <v>new</v>
      </c>
      <c r="AI145" s="32" t="str">
        <f>IF(AH145="wrong PO",(VLOOKUP($D145,'May 2016'!D144:Z643,3,FALSE)),"")</f>
        <v/>
      </c>
      <c r="AJ145" s="29" t="str">
        <f>IFERROR(IF(VLOOKUP($D145,'Apr 2016'!$D$1:$Z$500,3,FALSE)=F145,"-","Wrong PO"),"new")</f>
        <v>new</v>
      </c>
      <c r="AK145" s="32" t="str">
        <f>IF(AJ145="wrong PO",(VLOOKUP($D145,'Apr 2016'!$D$1:$Z$500,3,FALSE)),"")</f>
        <v/>
      </c>
      <c r="AL145" s="32" t="str">
        <f>IFERROR(IF(VLOOKUP($D145,'Mar 2016'!$D$1:$Z$500,3,FALSE)=F145,"-","Wrong PO"),"new")</f>
        <v>Wrong PO</v>
      </c>
      <c r="AM145" s="32" t="str">
        <f>IF(AJ145="wrong PO",(VLOOKUP($D145,'Mar 2016'!$D$1:$Z$500,3,FALSE)),"")</f>
        <v/>
      </c>
      <c r="AN145" s="32" t="str">
        <f>IFERROR(IF(VLOOKUP($D145,'Feb 2016'!$D$1:$Z$500,3,FALSE)=F145,"-","Wrong PO"),"new")</f>
        <v>Wrong PO</v>
      </c>
      <c r="AO145" s="32" t="str">
        <f>IF(AJ145="wrong PO",(VLOOKUP($D145,'Feb 2016'!$D$1:$Z$500,3,FALSE)),"")</f>
        <v/>
      </c>
      <c r="AP145" s="29" t="str">
        <f>IFERROR(IF(VLOOKUP($D145,'Jan 2016'!$D$1:$Z$500,3,FALSE)=F145,"-","Wrong PO"),"new")</f>
        <v>Wrong PO</v>
      </c>
      <c r="AQ145" s="32" t="str">
        <f>IF(AP145="wrong PO",(VLOOKUP($D145,'Jan 2016'!$D$1:$Z$500,3,FALSE)),"")</f>
        <v>P0742695</v>
      </c>
      <c r="AR145" s="29" t="str">
        <f>IFERROR(IF(VLOOKUP($D145,'Dec 2015'!$D$1:$Z$500,3,FALSE)=F145,"-","Wrong PO"),"new")</f>
        <v>Wrong PO</v>
      </c>
      <c r="AS145" s="32" t="str">
        <f>IF(AR145="wrong PO",(VLOOKUP($D145,'Dec 2015'!$D$1:$Z$500,3,FALSE)),"")</f>
        <v>P0742695</v>
      </c>
      <c r="AT145" s="29" t="str">
        <f>IFERROR(IF(VLOOKUP($D145,'Nov 2015'!$D$1:$Z$500,3,FALSE)=F145,"-","Wrong PO"),"new")</f>
        <v>Wrong PO</v>
      </c>
      <c r="AU145" s="32" t="str">
        <f>IF(AT145="wrong PO",(VLOOKUP($D145,'Nov 2015'!$D$1:$Z$500,3,FALSE)),"")</f>
        <v>P0742695</v>
      </c>
      <c r="AV145" s="29" t="str">
        <f>IFERROR(IF(VLOOKUP($D145,'Oct 2015'!$D$1:$Z$500,3,FALSE)=F145,"-","Wrong PO"),"new")</f>
        <v>Wrong PO</v>
      </c>
      <c r="AW145" s="32" t="str">
        <f>IF(AV145="wrong PO",(VLOOKUP($D145,'Oct 2015'!$D$1:$Z$500,3,FALSE)),"")</f>
        <v>P0742695</v>
      </c>
      <c r="AX145" s="29" t="str">
        <f>IFERROR(IF(VLOOKUP($D145,'Sep 2015'!$D$1:$Z$500,3,FALSE)=F145,"-","Wrong PO"),"new")</f>
        <v>Wrong PO</v>
      </c>
      <c r="AY145" s="32" t="str">
        <f>IF(AX145="wrong PO",(VLOOKUP($D145,'Sep 2015'!$D$1:$Z$500,3,FALSE)),"")</f>
        <v>P0742695</v>
      </c>
    </row>
    <row r="146" spans="1:51">
      <c r="A146" s="2" t="s">
        <v>841</v>
      </c>
      <c r="B146" s="2" t="s">
        <v>510</v>
      </c>
      <c r="C146" s="2" t="s">
        <v>48</v>
      </c>
      <c r="D146" s="2" t="s">
        <v>157</v>
      </c>
      <c r="E146" s="2" t="s">
        <v>427</v>
      </c>
      <c r="F146" s="21"/>
      <c r="G146" s="11"/>
      <c r="H146" s="3">
        <v>42257</v>
      </c>
      <c r="I146" s="2" t="s">
        <v>39</v>
      </c>
      <c r="J146" s="2" t="s">
        <v>429</v>
      </c>
      <c r="K146" s="2" t="s">
        <v>30</v>
      </c>
      <c r="L146" s="2" t="s">
        <v>31</v>
      </c>
      <c r="M146" s="2" t="s">
        <v>32</v>
      </c>
      <c r="N146" s="4">
        <v>4127</v>
      </c>
      <c r="O146" s="4">
        <v>4821</v>
      </c>
      <c r="P146" s="4">
        <v>694</v>
      </c>
      <c r="Q146" s="5">
        <v>11.73</v>
      </c>
      <c r="R146" s="4">
        <v>0</v>
      </c>
      <c r="S146" s="4">
        <v>0</v>
      </c>
      <c r="T146" s="4">
        <v>0</v>
      </c>
      <c r="U146" s="5">
        <v>0</v>
      </c>
      <c r="V146" s="5">
        <v>0</v>
      </c>
      <c r="W146" s="14">
        <v>11.73</v>
      </c>
      <c r="X146" s="14">
        <v>0</v>
      </c>
      <c r="Y146" s="14">
        <v>11.73</v>
      </c>
      <c r="Z146" s="4"/>
      <c r="AA146" s="49" t="str">
        <f>IFERROR(IFERROR(VLOOKUP($D146,'Asset Group  All Assets'!$B$1:$C$500,2,FALSE),(VLOOKUP($D146,'Missing-WSU-POs'!$B$1:$D$500,3,FALSE))),"?")</f>
        <v>P0772275</v>
      </c>
      <c r="AB146" s="31" t="str">
        <f t="shared" si="5"/>
        <v/>
      </c>
      <c r="AC146" s="31" t="str">
        <f t="shared" si="6"/>
        <v>Wrong PO</v>
      </c>
      <c r="AD146" s="29" t="str">
        <f>IFERROR(IF(VLOOKUP($D146,'Org July 2016 '!$D$1:$Z$500,3,FALSE)=F146,"-","Wrong PO"),"new")</f>
        <v>-</v>
      </c>
      <c r="AE146" s="32" t="str">
        <f>IF(AD146="wrong PO",(VLOOKUP($D146,'Org July 2016 '!$D$1:$Z$500,3,FALSE)),"")</f>
        <v/>
      </c>
      <c r="AF146" s="29" t="str">
        <f>IFERROR(IF(VLOOKUP($D146,'Org June 2016 '!$D$1:$Z$500,3,FALSE)=F146,"-","Wrong PO"),"new")</f>
        <v>-</v>
      </c>
      <c r="AG146" s="32" t="str">
        <f>IF(AF146="wrong PO",(VLOOKUP($D146,'Org June 2016 '!$D$1:$Z$500,3,FALSE)),"")</f>
        <v/>
      </c>
      <c r="AH146" s="29" t="str">
        <f>IFERROR(IF(VLOOKUP($D146,'May 2016'!D145:Z644,3,FALSE)=F146,"-","Wrong PO"),"new")</f>
        <v>Wrong PO</v>
      </c>
      <c r="AI146" s="32" t="str">
        <f>IF(AH146="wrong PO",(VLOOKUP($D146,'May 2016'!D145:Z644,3,FALSE)),"")</f>
        <v>P0772275</v>
      </c>
      <c r="AJ146" s="29" t="str">
        <f>IFERROR(IF(VLOOKUP($D146,'Apr 2016'!$D$1:$Z$500,3,FALSE)=F146,"-","Wrong PO"),"new")</f>
        <v>Wrong PO</v>
      </c>
      <c r="AK146" s="32" t="str">
        <f>IF(AJ146="wrong PO",(VLOOKUP($D146,'Apr 2016'!$D$1:$Z$500,3,FALSE)),"")</f>
        <v>P0772275</v>
      </c>
      <c r="AL146" s="32" t="str">
        <f>IFERROR(IF(VLOOKUP($D146,'Mar 2016'!$D$1:$Z$500,3,FALSE)=F146,"-","Wrong PO"),"new")</f>
        <v>Wrong PO</v>
      </c>
      <c r="AM146" s="32" t="str">
        <f>IF(AJ146="wrong PO",(VLOOKUP($D146,'Mar 2016'!$D$1:$Z$500,3,FALSE)),"")</f>
        <v>P0772275</v>
      </c>
      <c r="AN146" s="32" t="str">
        <f>IFERROR(IF(VLOOKUP($D146,'Feb 2016'!$D$1:$Z$500,3,FALSE)=F146,"-","Wrong PO"),"new")</f>
        <v>Wrong PO</v>
      </c>
      <c r="AO146" s="32" t="str">
        <f>IF(AJ146="wrong PO",(VLOOKUP($D146,'Feb 2016'!$D$1:$Z$500,3,FALSE)),"")</f>
        <v>P0772275</v>
      </c>
      <c r="AP146" s="29" t="str">
        <f>IFERROR(IF(VLOOKUP($D146,'Jan 2016'!$D$1:$Z$500,3,FALSE)=F146,"-","Wrong PO"),"new")</f>
        <v>Wrong PO</v>
      </c>
      <c r="AQ146" s="32" t="str">
        <f>IF(AP146="wrong PO",(VLOOKUP($D146,'Jan 2016'!$D$1:$Z$500,3,FALSE)),"")</f>
        <v>P0772275</v>
      </c>
      <c r="AR146" s="29" t="str">
        <f>IFERROR(IF(VLOOKUP($D146,'Dec 2015'!$D$1:$Z$500,3,FALSE)=F146,"-","Wrong PO"),"new")</f>
        <v>Wrong PO</v>
      </c>
      <c r="AS146" s="32" t="str">
        <f>IF(AR146="wrong PO",(VLOOKUP($D146,'Dec 2015'!$D$1:$Z$500,3,FALSE)),"")</f>
        <v>P0772275</v>
      </c>
      <c r="AT146" s="29" t="str">
        <f>IFERROR(IF(VLOOKUP($D146,'Nov 2015'!$D$1:$Z$500,3,FALSE)=F146,"-","Wrong PO"),"new")</f>
        <v>Wrong PO</v>
      </c>
      <c r="AU146" s="32" t="str">
        <f>IF(AT146="wrong PO",(VLOOKUP($D146,'Nov 2015'!$D$1:$Z$500,3,FALSE)),"")</f>
        <v>P0772275</v>
      </c>
      <c r="AV146" s="29" t="str">
        <f>IFERROR(IF(VLOOKUP($D146,'Oct 2015'!$D$1:$Z$500,3,FALSE)=F146,"-","Wrong PO"),"new")</f>
        <v>Wrong PO</v>
      </c>
      <c r="AW146" s="32" t="str">
        <f>IF(AV146="wrong PO",(VLOOKUP($D146,'Oct 2015'!$D$1:$Z$500,3,FALSE)),"")</f>
        <v>P0772275</v>
      </c>
      <c r="AX146" s="29" t="str">
        <f>IFERROR(IF(VLOOKUP($D146,'Sep 2015'!$D$1:$Z$500,3,FALSE)=F146,"-","Wrong PO"),"new")</f>
        <v>new</v>
      </c>
      <c r="AY146" s="32" t="str">
        <f>IF(AX146="wrong PO",(VLOOKUP($D146,'Sep 2015'!$D$1:$Z$500,3,FALSE)),"")</f>
        <v/>
      </c>
    </row>
    <row r="147" spans="1:51">
      <c r="A147" s="2" t="s">
        <v>841</v>
      </c>
      <c r="B147" s="2" t="s">
        <v>510</v>
      </c>
      <c r="C147" s="2" t="s">
        <v>48</v>
      </c>
      <c r="D147" s="2" t="s">
        <v>158</v>
      </c>
      <c r="E147" s="2" t="s">
        <v>27</v>
      </c>
      <c r="F147" s="21"/>
      <c r="G147" s="11"/>
      <c r="H147" s="3">
        <v>42255</v>
      </c>
      <c r="I147" s="2" t="s">
        <v>39</v>
      </c>
      <c r="J147" s="2" t="s">
        <v>29</v>
      </c>
      <c r="K147" s="2" t="s">
        <v>30</v>
      </c>
      <c r="L147" s="2" t="s">
        <v>31</v>
      </c>
      <c r="M147" s="2" t="s">
        <v>32</v>
      </c>
      <c r="N147" s="4">
        <v>17798</v>
      </c>
      <c r="O147" s="4">
        <v>18635</v>
      </c>
      <c r="P147" s="4">
        <v>837</v>
      </c>
      <c r="Q147" s="5">
        <v>14.15</v>
      </c>
      <c r="R147" s="4">
        <v>1</v>
      </c>
      <c r="S147" s="4">
        <v>1</v>
      </c>
      <c r="T147" s="4">
        <v>0</v>
      </c>
      <c r="U147" s="5">
        <v>0</v>
      </c>
      <c r="V147" s="5">
        <v>0</v>
      </c>
      <c r="W147" s="14">
        <v>14.15</v>
      </c>
      <c r="X147" s="14">
        <v>0</v>
      </c>
      <c r="Y147" s="14">
        <v>14.15</v>
      </c>
      <c r="Z147" s="4"/>
      <c r="AA147" s="49" t="str">
        <f>IFERROR(IFERROR(VLOOKUP($D147,'Asset Group  All Assets'!$B$1:$C$500,2,FALSE),(VLOOKUP($D147,'Missing-WSU-POs'!$B$1:$D$500,3,FALSE))),"?")</f>
        <v>P0772275</v>
      </c>
      <c r="AB147" s="31" t="str">
        <f t="shared" si="5"/>
        <v/>
      </c>
      <c r="AC147" s="31" t="str">
        <f t="shared" si="6"/>
        <v>Wrong PO</v>
      </c>
      <c r="AD147" s="29" t="str">
        <f>IFERROR(IF(VLOOKUP($D147,'Org July 2016 '!$D$1:$Z$500,3,FALSE)=F147,"-","Wrong PO"),"new")</f>
        <v>-</v>
      </c>
      <c r="AE147" s="32" t="str">
        <f>IF(AD147="wrong PO",(VLOOKUP($D147,'Org July 2016 '!$D$1:$Z$500,3,FALSE)),"")</f>
        <v/>
      </c>
      <c r="AF147" s="29" t="str">
        <f>IFERROR(IF(VLOOKUP($D147,'Org June 2016 '!$D$1:$Z$500,3,FALSE)=F147,"-","Wrong PO"),"new")</f>
        <v>-</v>
      </c>
      <c r="AG147" s="32" t="str">
        <f>IF(AF147="wrong PO",(VLOOKUP($D147,'Org June 2016 '!$D$1:$Z$500,3,FALSE)),"")</f>
        <v/>
      </c>
      <c r="AH147" s="29" t="str">
        <f>IFERROR(IF(VLOOKUP($D147,'May 2016'!D146:Z645,3,FALSE)=F147,"-","Wrong PO"),"new")</f>
        <v>Wrong PO</v>
      </c>
      <c r="AI147" s="32" t="str">
        <f>IF(AH147="wrong PO",(VLOOKUP($D147,'May 2016'!D146:Z645,3,FALSE)),"")</f>
        <v>P0772275</v>
      </c>
      <c r="AJ147" s="29" t="str">
        <f>IFERROR(IF(VLOOKUP($D147,'Apr 2016'!$D$1:$Z$500,3,FALSE)=F147,"-","Wrong PO"),"new")</f>
        <v>Wrong PO</v>
      </c>
      <c r="AK147" s="32" t="str">
        <f>IF(AJ147="wrong PO",(VLOOKUP($D147,'Apr 2016'!$D$1:$Z$500,3,FALSE)),"")</f>
        <v>P0772275</v>
      </c>
      <c r="AL147" s="32" t="str">
        <f>IFERROR(IF(VLOOKUP($D147,'Mar 2016'!$D$1:$Z$500,3,FALSE)=F147,"-","Wrong PO"),"new")</f>
        <v>Wrong PO</v>
      </c>
      <c r="AM147" s="32" t="str">
        <f>IF(AJ147="wrong PO",(VLOOKUP($D147,'Mar 2016'!$D$1:$Z$500,3,FALSE)),"")</f>
        <v>P0772275</v>
      </c>
      <c r="AN147" s="32" t="str">
        <f>IFERROR(IF(VLOOKUP($D147,'Feb 2016'!$D$1:$Z$500,3,FALSE)=F147,"-","Wrong PO"),"new")</f>
        <v>Wrong PO</v>
      </c>
      <c r="AO147" s="32" t="str">
        <f>IF(AJ147="wrong PO",(VLOOKUP($D147,'Feb 2016'!$D$1:$Z$500,3,FALSE)),"")</f>
        <v>P0772275</v>
      </c>
      <c r="AP147" s="29" t="str">
        <f>IFERROR(IF(VLOOKUP($D147,'Jan 2016'!$D$1:$Z$500,3,FALSE)=F147,"-","Wrong PO"),"new")</f>
        <v>Wrong PO</v>
      </c>
      <c r="AQ147" s="32" t="str">
        <f>IF(AP147="wrong PO",(VLOOKUP($D147,'Jan 2016'!$D$1:$Z$500,3,FALSE)),"")</f>
        <v>P0772275</v>
      </c>
      <c r="AR147" s="29" t="str">
        <f>IFERROR(IF(VLOOKUP($D147,'Dec 2015'!$D$1:$Z$500,3,FALSE)=F147,"-","Wrong PO"),"new")</f>
        <v>Wrong PO</v>
      </c>
      <c r="AS147" s="32" t="str">
        <f>IF(AR147="wrong PO",(VLOOKUP($D147,'Dec 2015'!$D$1:$Z$500,3,FALSE)),"")</f>
        <v>P0772275</v>
      </c>
      <c r="AT147" s="29" t="str">
        <f>IFERROR(IF(VLOOKUP($D147,'Nov 2015'!$D$1:$Z$500,3,FALSE)=F147,"-","Wrong PO"),"new")</f>
        <v>Wrong PO</v>
      </c>
      <c r="AU147" s="32" t="str">
        <f>IF(AT147="wrong PO",(VLOOKUP($D147,'Nov 2015'!$D$1:$Z$500,3,FALSE)),"")</f>
        <v>P0772275</v>
      </c>
      <c r="AV147" s="29" t="str">
        <f>IFERROR(IF(VLOOKUP($D147,'Oct 2015'!$D$1:$Z$500,3,FALSE)=F147,"-","Wrong PO"),"new")</f>
        <v>Wrong PO</v>
      </c>
      <c r="AW147" s="32" t="str">
        <f>IF(AV147="wrong PO",(VLOOKUP($D147,'Oct 2015'!$D$1:$Z$500,3,FALSE)),"")</f>
        <v>P0772275</v>
      </c>
      <c r="AX147" s="29" t="str">
        <f>IFERROR(IF(VLOOKUP($D147,'Sep 2015'!$D$1:$Z$500,3,FALSE)=F147,"-","Wrong PO"),"new")</f>
        <v>new</v>
      </c>
      <c r="AY147" s="32" t="str">
        <f>IF(AX147="wrong PO",(VLOOKUP($D147,'Sep 2015'!$D$1:$Z$500,3,FALSE)),"")</f>
        <v/>
      </c>
    </row>
    <row r="148" spans="1:51">
      <c r="A148" s="2" t="s">
        <v>841</v>
      </c>
      <c r="B148" s="2" t="s">
        <v>510</v>
      </c>
      <c r="C148" s="2" t="s">
        <v>48</v>
      </c>
      <c r="D148" s="2" t="s">
        <v>159</v>
      </c>
      <c r="E148" s="2" t="s">
        <v>27</v>
      </c>
      <c r="F148" s="21"/>
      <c r="G148" s="11"/>
      <c r="H148" s="3">
        <v>42255</v>
      </c>
      <c r="I148" s="2" t="s">
        <v>39</v>
      </c>
      <c r="J148" s="2" t="s">
        <v>29</v>
      </c>
      <c r="K148" s="2" t="s">
        <v>30</v>
      </c>
      <c r="L148" s="2" t="s">
        <v>31</v>
      </c>
      <c r="M148" s="2" t="s">
        <v>32</v>
      </c>
      <c r="N148" s="4">
        <v>26</v>
      </c>
      <c r="O148" s="4">
        <v>29</v>
      </c>
      <c r="P148" s="4">
        <v>3</v>
      </c>
      <c r="Q148" s="5">
        <v>0.05</v>
      </c>
      <c r="R148" s="4">
        <v>1</v>
      </c>
      <c r="S148" s="4">
        <v>1</v>
      </c>
      <c r="T148" s="4">
        <v>0</v>
      </c>
      <c r="U148" s="5">
        <v>0</v>
      </c>
      <c r="V148" s="5">
        <v>0</v>
      </c>
      <c r="W148" s="14">
        <v>0.05</v>
      </c>
      <c r="X148" s="14">
        <v>0</v>
      </c>
      <c r="Y148" s="14">
        <v>0.05</v>
      </c>
      <c r="Z148" s="4"/>
      <c r="AA148" s="49" t="str">
        <f>IFERROR(IFERROR(VLOOKUP($D148,'Asset Group  All Assets'!$B$1:$C$500,2,FALSE),(VLOOKUP($D148,'Missing-WSU-POs'!$B$1:$D$500,3,FALSE))),"?")</f>
        <v>P0772275</v>
      </c>
      <c r="AB148" s="31" t="str">
        <f t="shared" si="5"/>
        <v/>
      </c>
      <c r="AC148" s="31" t="str">
        <f t="shared" si="6"/>
        <v>Wrong PO</v>
      </c>
      <c r="AD148" s="29" t="str">
        <f>IFERROR(IF(VLOOKUP($D148,'Org July 2016 '!$D$1:$Z$500,3,FALSE)=F148,"-","Wrong PO"),"new")</f>
        <v>-</v>
      </c>
      <c r="AE148" s="32" t="str">
        <f>IF(AD148="wrong PO",(VLOOKUP($D148,'Org July 2016 '!$D$1:$Z$500,3,FALSE)),"")</f>
        <v/>
      </c>
      <c r="AF148" s="29" t="str">
        <f>IFERROR(IF(VLOOKUP($D148,'Org June 2016 '!$D$1:$Z$500,3,FALSE)=F148,"-","Wrong PO"),"new")</f>
        <v>-</v>
      </c>
      <c r="AG148" s="32" t="str">
        <f>IF(AF148="wrong PO",(VLOOKUP($D148,'Org June 2016 '!$D$1:$Z$500,3,FALSE)),"")</f>
        <v/>
      </c>
      <c r="AH148" s="29" t="str">
        <f>IFERROR(IF(VLOOKUP($D148,'May 2016'!D147:Z646,3,FALSE)=F148,"-","Wrong PO"),"new")</f>
        <v>new</v>
      </c>
      <c r="AI148" s="32" t="str">
        <f>IF(AH148="wrong PO",(VLOOKUP($D148,'May 2016'!D147:Z646,3,FALSE)),"")</f>
        <v/>
      </c>
      <c r="AJ148" s="29" t="str">
        <f>IFERROR(IF(VLOOKUP($D148,'Apr 2016'!$D$1:$Z$500,3,FALSE)=F148,"-","Wrong PO"),"new")</f>
        <v>Wrong PO</v>
      </c>
      <c r="AK148" s="32" t="str">
        <f>IF(AJ148="wrong PO",(VLOOKUP($D148,'Apr 2016'!$D$1:$Z$500,3,FALSE)),"")</f>
        <v>P0772275</v>
      </c>
      <c r="AL148" s="32" t="str">
        <f>IFERROR(IF(VLOOKUP($D148,'Mar 2016'!$D$1:$Z$500,3,FALSE)=F148,"-","Wrong PO"),"new")</f>
        <v>Wrong PO</v>
      </c>
      <c r="AM148" s="32" t="str">
        <f>IF(AJ148="wrong PO",(VLOOKUP($D148,'Mar 2016'!$D$1:$Z$500,3,FALSE)),"")</f>
        <v>P0772275</v>
      </c>
      <c r="AN148" s="32" t="str">
        <f>IFERROR(IF(VLOOKUP($D148,'Feb 2016'!$D$1:$Z$500,3,FALSE)=F148,"-","Wrong PO"),"new")</f>
        <v>Wrong PO</v>
      </c>
      <c r="AO148" s="32" t="str">
        <f>IF(AJ148="wrong PO",(VLOOKUP($D148,'Feb 2016'!$D$1:$Z$500,3,FALSE)),"")</f>
        <v>P0772275</v>
      </c>
      <c r="AP148" s="29" t="str">
        <f>IFERROR(IF(VLOOKUP($D148,'Jan 2016'!$D$1:$Z$500,3,FALSE)=F148,"-","Wrong PO"),"new")</f>
        <v>Wrong PO</v>
      </c>
      <c r="AQ148" s="32" t="str">
        <f>IF(AP148="wrong PO",(VLOOKUP($D148,'Jan 2016'!$D$1:$Z$500,3,FALSE)),"")</f>
        <v>P0772275</v>
      </c>
      <c r="AR148" s="29" t="str">
        <f>IFERROR(IF(VLOOKUP($D148,'Dec 2015'!$D$1:$Z$500,3,FALSE)=F148,"-","Wrong PO"),"new")</f>
        <v>new</v>
      </c>
      <c r="AS148" s="32" t="str">
        <f>IF(AR148="wrong PO",(VLOOKUP($D148,'Dec 2015'!$D$1:$Z$500,3,FALSE)),"")</f>
        <v/>
      </c>
      <c r="AT148" s="29" t="str">
        <f>IFERROR(IF(VLOOKUP($D148,'Nov 2015'!$D$1:$Z$500,3,FALSE)=F148,"-","Wrong PO"),"new")</f>
        <v>Wrong PO</v>
      </c>
      <c r="AU148" s="32" t="str">
        <f>IF(AT148="wrong PO",(VLOOKUP($D148,'Nov 2015'!$D$1:$Z$500,3,FALSE)),"")</f>
        <v>P0772275</v>
      </c>
      <c r="AV148" s="29" t="str">
        <f>IFERROR(IF(VLOOKUP($D148,'Oct 2015'!$D$1:$Z$500,3,FALSE)=F148,"-","Wrong PO"),"new")</f>
        <v>Wrong PO</v>
      </c>
      <c r="AW148" s="32" t="str">
        <f>IF(AV148="wrong PO",(VLOOKUP($D148,'Oct 2015'!$D$1:$Z$500,3,FALSE)),"")</f>
        <v>P0772275</v>
      </c>
      <c r="AX148" s="29" t="str">
        <f>IFERROR(IF(VLOOKUP($D148,'Sep 2015'!$D$1:$Z$500,3,FALSE)=F148,"-","Wrong PO"),"new")</f>
        <v>new</v>
      </c>
      <c r="AY148" s="32" t="str">
        <f>IF(AX148="wrong PO",(VLOOKUP($D148,'Sep 2015'!$D$1:$Z$500,3,FALSE)),"")</f>
        <v/>
      </c>
    </row>
    <row r="149" spans="1:51">
      <c r="A149" s="2" t="s">
        <v>841</v>
      </c>
      <c r="B149" s="2" t="s">
        <v>510</v>
      </c>
      <c r="C149" s="2" t="s">
        <v>48</v>
      </c>
      <c r="D149" s="2" t="s">
        <v>160</v>
      </c>
      <c r="E149" s="2" t="s">
        <v>427</v>
      </c>
      <c r="F149" s="21"/>
      <c r="G149" s="11"/>
      <c r="H149" s="3">
        <v>42257</v>
      </c>
      <c r="I149" s="2" t="s">
        <v>39</v>
      </c>
      <c r="J149" s="2" t="s">
        <v>429</v>
      </c>
      <c r="K149" s="2" t="s">
        <v>30</v>
      </c>
      <c r="L149" s="2" t="s">
        <v>31</v>
      </c>
      <c r="M149" s="2" t="s">
        <v>32</v>
      </c>
      <c r="N149" s="4">
        <v>3753</v>
      </c>
      <c r="O149" s="4">
        <v>4481</v>
      </c>
      <c r="P149" s="4">
        <v>728</v>
      </c>
      <c r="Q149" s="5">
        <v>12.3</v>
      </c>
      <c r="R149" s="4">
        <v>0</v>
      </c>
      <c r="S149" s="4">
        <v>0</v>
      </c>
      <c r="T149" s="4">
        <v>0</v>
      </c>
      <c r="U149" s="5">
        <v>0</v>
      </c>
      <c r="V149" s="5">
        <v>0</v>
      </c>
      <c r="W149" s="14">
        <v>12.3</v>
      </c>
      <c r="X149" s="14">
        <v>0</v>
      </c>
      <c r="Y149" s="14">
        <v>12.3</v>
      </c>
      <c r="Z149" s="4"/>
      <c r="AA149" s="49" t="str">
        <f>IFERROR(IFERROR(VLOOKUP($D149,'Asset Group  All Assets'!$B$1:$C$500,2,FALSE),(VLOOKUP($D149,'Missing-WSU-POs'!$B$1:$D$500,3,FALSE))),"?")</f>
        <v>P0772275</v>
      </c>
      <c r="AB149" s="31" t="str">
        <f t="shared" si="5"/>
        <v/>
      </c>
      <c r="AC149" s="31" t="str">
        <f t="shared" si="6"/>
        <v>Wrong PO</v>
      </c>
      <c r="AD149" s="29" t="str">
        <f>IFERROR(IF(VLOOKUP($D149,'Org July 2016 '!$D$1:$Z$500,3,FALSE)=F149,"-","Wrong PO"),"new")</f>
        <v>-</v>
      </c>
      <c r="AE149" s="32" t="str">
        <f>IF(AD149="wrong PO",(VLOOKUP($D149,'Org July 2016 '!$D$1:$Z$500,3,FALSE)),"")</f>
        <v/>
      </c>
      <c r="AF149" s="29" t="str">
        <f>IFERROR(IF(VLOOKUP($D149,'Org June 2016 '!$D$1:$Z$500,3,FALSE)=F149,"-","Wrong PO"),"new")</f>
        <v>-</v>
      </c>
      <c r="AG149" s="32" t="str">
        <f>IF(AF149="wrong PO",(VLOOKUP($D149,'Org June 2016 '!$D$1:$Z$500,3,FALSE)),"")</f>
        <v/>
      </c>
      <c r="AH149" s="29" t="str">
        <f>IFERROR(IF(VLOOKUP($D149,'May 2016'!D148:Z647,3,FALSE)=F149,"-","Wrong PO"),"new")</f>
        <v>new</v>
      </c>
      <c r="AI149" s="32" t="str">
        <f>IF(AH149="wrong PO",(VLOOKUP($D149,'May 2016'!D148:Z647,3,FALSE)),"")</f>
        <v/>
      </c>
      <c r="AJ149" s="29" t="str">
        <f>IFERROR(IF(VLOOKUP($D149,'Apr 2016'!$D$1:$Z$500,3,FALSE)=F149,"-","Wrong PO"),"new")</f>
        <v>Wrong PO</v>
      </c>
      <c r="AK149" s="32" t="str">
        <f>IF(AJ149="wrong PO",(VLOOKUP($D149,'Apr 2016'!$D$1:$Z$500,3,FALSE)),"")</f>
        <v>P0772275</v>
      </c>
      <c r="AL149" s="32" t="str">
        <f>IFERROR(IF(VLOOKUP($D149,'Mar 2016'!$D$1:$Z$500,3,FALSE)=F149,"-","Wrong PO"),"new")</f>
        <v>Wrong PO</v>
      </c>
      <c r="AM149" s="32" t="str">
        <f>IF(AJ149="wrong PO",(VLOOKUP($D149,'Mar 2016'!$D$1:$Z$500,3,FALSE)),"")</f>
        <v>P0772275</v>
      </c>
      <c r="AN149" s="32" t="str">
        <f>IFERROR(IF(VLOOKUP($D149,'Feb 2016'!$D$1:$Z$500,3,FALSE)=F149,"-","Wrong PO"),"new")</f>
        <v>Wrong PO</v>
      </c>
      <c r="AO149" s="32" t="str">
        <f>IF(AJ149="wrong PO",(VLOOKUP($D149,'Feb 2016'!$D$1:$Z$500,3,FALSE)),"")</f>
        <v>P0772275</v>
      </c>
      <c r="AP149" s="29" t="str">
        <f>IFERROR(IF(VLOOKUP($D149,'Jan 2016'!$D$1:$Z$500,3,FALSE)=F149,"-","Wrong PO"),"new")</f>
        <v>Wrong PO</v>
      </c>
      <c r="AQ149" s="32" t="str">
        <f>IF(AP149="wrong PO",(VLOOKUP($D149,'Jan 2016'!$D$1:$Z$500,3,FALSE)),"")</f>
        <v>P0772275</v>
      </c>
      <c r="AR149" s="29" t="str">
        <f>IFERROR(IF(VLOOKUP($D149,'Dec 2015'!$D$1:$Z$500,3,FALSE)=F149,"-","Wrong PO"),"new")</f>
        <v>Wrong PO</v>
      </c>
      <c r="AS149" s="32" t="str">
        <f>IF(AR149="wrong PO",(VLOOKUP($D149,'Dec 2015'!$D$1:$Z$500,3,FALSE)),"")</f>
        <v>P0772275</v>
      </c>
      <c r="AT149" s="29" t="str">
        <f>IFERROR(IF(VLOOKUP($D149,'Nov 2015'!$D$1:$Z$500,3,FALSE)=F149,"-","Wrong PO"),"new")</f>
        <v>Wrong PO</v>
      </c>
      <c r="AU149" s="32" t="str">
        <f>IF(AT149="wrong PO",(VLOOKUP($D149,'Nov 2015'!$D$1:$Z$500,3,FALSE)),"")</f>
        <v>P0772275</v>
      </c>
      <c r="AV149" s="29" t="str">
        <f>IFERROR(IF(VLOOKUP($D149,'Oct 2015'!$D$1:$Z$500,3,FALSE)=F149,"-","Wrong PO"),"new")</f>
        <v>new</v>
      </c>
      <c r="AW149" s="32" t="str">
        <f>IF(AV149="wrong PO",(VLOOKUP($D149,'Oct 2015'!$D$1:$Z$500,3,FALSE)),"")</f>
        <v/>
      </c>
      <c r="AX149" s="29" t="str">
        <f>IFERROR(IF(VLOOKUP($D149,'Sep 2015'!$D$1:$Z$500,3,FALSE)=F149,"-","Wrong PO"),"new")</f>
        <v>new</v>
      </c>
      <c r="AY149" s="32" t="str">
        <f>IF(AX149="wrong PO",(VLOOKUP($D149,'Sep 2015'!$D$1:$Z$500,3,FALSE)),"")</f>
        <v/>
      </c>
    </row>
    <row r="150" spans="1:51">
      <c r="A150" s="2" t="s">
        <v>841</v>
      </c>
      <c r="B150" s="2" t="s">
        <v>510</v>
      </c>
      <c r="C150" s="2" t="s">
        <v>48</v>
      </c>
      <c r="D150" s="2" t="s">
        <v>161</v>
      </c>
      <c r="E150" s="2" t="s">
        <v>27</v>
      </c>
      <c r="F150" s="21"/>
      <c r="G150" s="11"/>
      <c r="H150" s="3">
        <v>42255</v>
      </c>
      <c r="I150" s="2" t="s">
        <v>39</v>
      </c>
      <c r="J150" s="2" t="s">
        <v>29</v>
      </c>
      <c r="K150" s="2" t="s">
        <v>30</v>
      </c>
      <c r="L150" s="2" t="s">
        <v>31</v>
      </c>
      <c r="M150" s="2" t="s">
        <v>32</v>
      </c>
      <c r="N150" s="4">
        <v>33</v>
      </c>
      <c r="O150" s="4">
        <v>36</v>
      </c>
      <c r="P150" s="4">
        <v>3</v>
      </c>
      <c r="Q150" s="5">
        <v>0.05</v>
      </c>
      <c r="R150" s="4">
        <v>1</v>
      </c>
      <c r="S150" s="4">
        <v>1</v>
      </c>
      <c r="T150" s="4">
        <v>0</v>
      </c>
      <c r="U150" s="5">
        <v>0</v>
      </c>
      <c r="V150" s="5">
        <v>0</v>
      </c>
      <c r="W150" s="14">
        <v>0.05</v>
      </c>
      <c r="X150" s="14">
        <v>0</v>
      </c>
      <c r="Y150" s="14">
        <v>0.05</v>
      </c>
      <c r="Z150" s="4"/>
      <c r="AA150" s="49" t="str">
        <f>IFERROR(IFERROR(VLOOKUP($D150,'Asset Group  All Assets'!$B$1:$C$500,2,FALSE),(VLOOKUP($D150,'Missing-WSU-POs'!$B$1:$D$500,3,FALSE))),"?")</f>
        <v>P0772275</v>
      </c>
      <c r="AB150" s="31" t="str">
        <f t="shared" si="5"/>
        <v/>
      </c>
      <c r="AC150" s="31" t="str">
        <f t="shared" si="6"/>
        <v>Wrong PO</v>
      </c>
      <c r="AD150" s="29" t="str">
        <f>IFERROR(IF(VLOOKUP($D150,'Org July 2016 '!$D$1:$Z$500,3,FALSE)=F150,"-","Wrong PO"),"new")</f>
        <v>-</v>
      </c>
      <c r="AE150" s="32" t="str">
        <f>IF(AD150="wrong PO",(VLOOKUP($D150,'Org July 2016 '!$D$1:$Z$500,3,FALSE)),"")</f>
        <v/>
      </c>
      <c r="AF150" s="29" t="str">
        <f>IFERROR(IF(VLOOKUP($D150,'Org June 2016 '!$D$1:$Z$500,3,FALSE)=F150,"-","Wrong PO"),"new")</f>
        <v>-</v>
      </c>
      <c r="AG150" s="32" t="str">
        <f>IF(AF150="wrong PO",(VLOOKUP($D150,'Org June 2016 '!$D$1:$Z$500,3,FALSE)),"")</f>
        <v/>
      </c>
      <c r="AH150" s="29" t="str">
        <f>IFERROR(IF(VLOOKUP($D150,'May 2016'!D149:Z648,3,FALSE)=F150,"-","Wrong PO"),"new")</f>
        <v>new</v>
      </c>
      <c r="AI150" s="32" t="str">
        <f>IF(AH150="wrong PO",(VLOOKUP($D150,'May 2016'!D149:Z648,3,FALSE)),"")</f>
        <v/>
      </c>
      <c r="AJ150" s="29" t="str">
        <f>IFERROR(IF(VLOOKUP($D150,'Apr 2016'!$D$1:$Z$500,3,FALSE)=F150,"-","Wrong PO"),"new")</f>
        <v>Wrong PO</v>
      </c>
      <c r="AK150" s="32" t="str">
        <f>IF(AJ150="wrong PO",(VLOOKUP($D150,'Apr 2016'!$D$1:$Z$500,3,FALSE)),"")</f>
        <v>P0772275</v>
      </c>
      <c r="AL150" s="32" t="str">
        <f>IFERROR(IF(VLOOKUP($D150,'Mar 2016'!$D$1:$Z$500,3,FALSE)=F150,"-","Wrong PO"),"new")</f>
        <v>Wrong PO</v>
      </c>
      <c r="AM150" s="32" t="str">
        <f>IF(AJ150="wrong PO",(VLOOKUP($D150,'Mar 2016'!$D$1:$Z$500,3,FALSE)),"")</f>
        <v>P0772275</v>
      </c>
      <c r="AN150" s="32" t="str">
        <f>IFERROR(IF(VLOOKUP($D150,'Feb 2016'!$D$1:$Z$500,3,FALSE)=F150,"-","Wrong PO"),"new")</f>
        <v>Wrong PO</v>
      </c>
      <c r="AO150" s="32" t="str">
        <f>IF(AJ150="wrong PO",(VLOOKUP($D150,'Feb 2016'!$D$1:$Z$500,3,FALSE)),"")</f>
        <v>P0772275</v>
      </c>
      <c r="AP150" s="29" t="str">
        <f>IFERROR(IF(VLOOKUP($D150,'Jan 2016'!$D$1:$Z$500,3,FALSE)=F150,"-","Wrong PO"),"new")</f>
        <v>Wrong PO</v>
      </c>
      <c r="AQ150" s="32" t="str">
        <f>IF(AP150="wrong PO",(VLOOKUP($D150,'Jan 2016'!$D$1:$Z$500,3,FALSE)),"")</f>
        <v>P0772275</v>
      </c>
      <c r="AR150" s="29" t="str">
        <f>IFERROR(IF(VLOOKUP($D150,'Dec 2015'!$D$1:$Z$500,3,FALSE)=F150,"-","Wrong PO"),"new")</f>
        <v>new</v>
      </c>
      <c r="AS150" s="32" t="str">
        <f>IF(AR150="wrong PO",(VLOOKUP($D150,'Dec 2015'!$D$1:$Z$500,3,FALSE)),"")</f>
        <v/>
      </c>
      <c r="AT150" s="29" t="str">
        <f>IFERROR(IF(VLOOKUP($D150,'Nov 2015'!$D$1:$Z$500,3,FALSE)=F150,"-","Wrong PO"),"new")</f>
        <v>Wrong PO</v>
      </c>
      <c r="AU150" s="32" t="str">
        <f>IF(AT150="wrong PO",(VLOOKUP($D150,'Nov 2015'!$D$1:$Z$500,3,FALSE)),"")</f>
        <v>P0772275</v>
      </c>
      <c r="AV150" s="29" t="str">
        <f>IFERROR(IF(VLOOKUP($D150,'Oct 2015'!$D$1:$Z$500,3,FALSE)=F150,"-","Wrong PO"),"new")</f>
        <v>Wrong PO</v>
      </c>
      <c r="AW150" s="32" t="str">
        <f>IF(AV150="wrong PO",(VLOOKUP($D150,'Oct 2015'!$D$1:$Z$500,3,FALSE)),"")</f>
        <v>P0772275</v>
      </c>
      <c r="AX150" s="29" t="str">
        <f>IFERROR(IF(VLOOKUP($D150,'Sep 2015'!$D$1:$Z$500,3,FALSE)=F150,"-","Wrong PO"),"new")</f>
        <v>new</v>
      </c>
      <c r="AY150" s="32" t="str">
        <f>IF(AX150="wrong PO",(VLOOKUP($D150,'Sep 2015'!$D$1:$Z$500,3,FALSE)),"")</f>
        <v/>
      </c>
    </row>
    <row r="151" spans="1:51">
      <c r="A151" s="2" t="s">
        <v>841</v>
      </c>
      <c r="B151" s="2" t="s">
        <v>510</v>
      </c>
      <c r="C151" s="2" t="s">
        <v>48</v>
      </c>
      <c r="D151" s="2" t="s">
        <v>162</v>
      </c>
      <c r="E151" s="2" t="s">
        <v>427</v>
      </c>
      <c r="F151" s="21"/>
      <c r="G151" s="11"/>
      <c r="H151" s="3">
        <v>42257</v>
      </c>
      <c r="I151" s="2" t="s">
        <v>39</v>
      </c>
      <c r="J151" s="2" t="s">
        <v>429</v>
      </c>
      <c r="K151" s="2" t="s">
        <v>30</v>
      </c>
      <c r="L151" s="2" t="s">
        <v>31</v>
      </c>
      <c r="M151" s="2" t="s">
        <v>32</v>
      </c>
      <c r="N151" s="4">
        <v>3002</v>
      </c>
      <c r="O151" s="4">
        <v>3157</v>
      </c>
      <c r="P151" s="4">
        <v>155</v>
      </c>
      <c r="Q151" s="5">
        <v>2.62</v>
      </c>
      <c r="R151" s="4">
        <v>0</v>
      </c>
      <c r="S151" s="4">
        <v>0</v>
      </c>
      <c r="T151" s="4">
        <v>0</v>
      </c>
      <c r="U151" s="5">
        <v>0</v>
      </c>
      <c r="V151" s="5">
        <v>0</v>
      </c>
      <c r="W151" s="14">
        <v>2.62</v>
      </c>
      <c r="X151" s="14">
        <v>0</v>
      </c>
      <c r="Y151" s="14">
        <v>2.62</v>
      </c>
      <c r="Z151" s="4"/>
      <c r="AA151" s="49" t="str">
        <f>IFERROR(IFERROR(VLOOKUP($D151,'Asset Group  All Assets'!$B$1:$C$500,2,FALSE),(VLOOKUP($D151,'Missing-WSU-POs'!$B$1:$D$500,3,FALSE))),"?")</f>
        <v>P0772275</v>
      </c>
      <c r="AB151" s="31" t="str">
        <f t="shared" si="5"/>
        <v/>
      </c>
      <c r="AC151" s="31" t="str">
        <f t="shared" si="6"/>
        <v>Wrong PO</v>
      </c>
      <c r="AD151" s="29" t="str">
        <f>IFERROR(IF(VLOOKUP($D151,'Org July 2016 '!$D$1:$Z$500,3,FALSE)=F151,"-","Wrong PO"),"new")</f>
        <v>-</v>
      </c>
      <c r="AE151" s="32" t="str">
        <f>IF(AD151="wrong PO",(VLOOKUP($D151,'Org July 2016 '!$D$1:$Z$500,3,FALSE)),"")</f>
        <v/>
      </c>
      <c r="AF151" s="29" t="str">
        <f>IFERROR(IF(VLOOKUP($D151,'Org June 2016 '!$D$1:$Z$500,3,FALSE)=F151,"-","Wrong PO"),"new")</f>
        <v>-</v>
      </c>
      <c r="AG151" s="32" t="str">
        <f>IF(AF151="wrong PO",(VLOOKUP($D151,'Org June 2016 '!$D$1:$Z$500,3,FALSE)),"")</f>
        <v/>
      </c>
      <c r="AH151" s="29" t="str">
        <f>IFERROR(IF(VLOOKUP($D151,'May 2016'!D150:Z649,3,FALSE)=F151,"-","Wrong PO"),"new")</f>
        <v>new</v>
      </c>
      <c r="AI151" s="32" t="str">
        <f>IF(AH151="wrong PO",(VLOOKUP($D151,'May 2016'!D150:Z649,3,FALSE)),"")</f>
        <v/>
      </c>
      <c r="AJ151" s="29" t="str">
        <f>IFERROR(IF(VLOOKUP($D151,'Apr 2016'!$D$1:$Z$500,3,FALSE)=F151,"-","Wrong PO"),"new")</f>
        <v>Wrong PO</v>
      </c>
      <c r="AK151" s="32" t="str">
        <f>IF(AJ151="wrong PO",(VLOOKUP($D151,'Apr 2016'!$D$1:$Z$500,3,FALSE)),"")</f>
        <v>P0772275</v>
      </c>
      <c r="AL151" s="32" t="str">
        <f>IFERROR(IF(VLOOKUP($D151,'Mar 2016'!$D$1:$Z$500,3,FALSE)=F151,"-","Wrong PO"),"new")</f>
        <v>Wrong PO</v>
      </c>
      <c r="AM151" s="32" t="str">
        <f>IF(AJ151="wrong PO",(VLOOKUP($D151,'Mar 2016'!$D$1:$Z$500,3,FALSE)),"")</f>
        <v>P0772275</v>
      </c>
      <c r="AN151" s="32" t="str">
        <f>IFERROR(IF(VLOOKUP($D151,'Feb 2016'!$D$1:$Z$500,3,FALSE)=F151,"-","Wrong PO"),"new")</f>
        <v>Wrong PO</v>
      </c>
      <c r="AO151" s="32" t="str">
        <f>IF(AJ151="wrong PO",(VLOOKUP($D151,'Feb 2016'!$D$1:$Z$500,3,FALSE)),"")</f>
        <v>P0772275</v>
      </c>
      <c r="AP151" s="29" t="str">
        <f>IFERROR(IF(VLOOKUP($D151,'Jan 2016'!$D$1:$Z$500,3,FALSE)=F151,"-","Wrong PO"),"new")</f>
        <v>Wrong PO</v>
      </c>
      <c r="AQ151" s="32" t="str">
        <f>IF(AP151="wrong PO",(VLOOKUP($D151,'Jan 2016'!$D$1:$Z$500,3,FALSE)),"")</f>
        <v>P0772275</v>
      </c>
      <c r="AR151" s="29" t="str">
        <f>IFERROR(IF(VLOOKUP($D151,'Dec 2015'!$D$1:$Z$500,3,FALSE)=F151,"-","Wrong PO"),"new")</f>
        <v>Wrong PO</v>
      </c>
      <c r="AS151" s="32" t="str">
        <f>IF(AR151="wrong PO",(VLOOKUP($D151,'Dec 2015'!$D$1:$Z$500,3,FALSE)),"")</f>
        <v>P0772275</v>
      </c>
      <c r="AT151" s="29" t="str">
        <f>IFERROR(IF(VLOOKUP($D151,'Nov 2015'!$D$1:$Z$500,3,FALSE)=F151,"-","Wrong PO"),"new")</f>
        <v>Wrong PO</v>
      </c>
      <c r="AU151" s="32" t="str">
        <f>IF(AT151="wrong PO",(VLOOKUP($D151,'Nov 2015'!$D$1:$Z$500,3,FALSE)),"")</f>
        <v>P0772275</v>
      </c>
      <c r="AV151" s="29" t="str">
        <f>IFERROR(IF(VLOOKUP($D151,'Oct 2015'!$D$1:$Z$500,3,FALSE)=F151,"-","Wrong PO"),"new")</f>
        <v>new</v>
      </c>
      <c r="AW151" s="32" t="str">
        <f>IF(AV151="wrong PO",(VLOOKUP($D151,'Oct 2015'!$D$1:$Z$500,3,FALSE)),"")</f>
        <v/>
      </c>
      <c r="AX151" s="29" t="str">
        <f>IFERROR(IF(VLOOKUP($D151,'Sep 2015'!$D$1:$Z$500,3,FALSE)=F151,"-","Wrong PO"),"new")</f>
        <v>new</v>
      </c>
      <c r="AY151" s="32" t="str">
        <f>IF(AX151="wrong PO",(VLOOKUP($D151,'Sep 2015'!$D$1:$Z$500,3,FALSE)),"")</f>
        <v/>
      </c>
    </row>
    <row r="152" spans="1:51">
      <c r="A152" s="2" t="s">
        <v>841</v>
      </c>
      <c r="B152" s="2" t="s">
        <v>510</v>
      </c>
      <c r="C152" s="2" t="s">
        <v>781</v>
      </c>
      <c r="D152" s="2" t="s">
        <v>93</v>
      </c>
      <c r="E152" s="2" t="s">
        <v>67</v>
      </c>
      <c r="F152" s="21"/>
      <c r="G152" s="11"/>
      <c r="H152" s="3">
        <v>42501</v>
      </c>
      <c r="I152" s="2"/>
      <c r="J152" s="2" t="s">
        <v>722</v>
      </c>
      <c r="K152" s="2" t="s">
        <v>394</v>
      </c>
      <c r="L152" s="2" t="s">
        <v>31</v>
      </c>
      <c r="M152" s="2" t="s">
        <v>382</v>
      </c>
      <c r="N152" s="4">
        <v>61</v>
      </c>
      <c r="O152" s="4">
        <v>64</v>
      </c>
      <c r="P152" s="4">
        <v>3</v>
      </c>
      <c r="Q152" s="5">
        <v>0.08</v>
      </c>
      <c r="R152" s="4">
        <v>10</v>
      </c>
      <c r="S152" s="4">
        <v>10</v>
      </c>
      <c r="T152" s="4">
        <v>0</v>
      </c>
      <c r="U152" s="5">
        <v>0</v>
      </c>
      <c r="V152" s="5">
        <v>0</v>
      </c>
      <c r="W152" s="14">
        <v>0.08</v>
      </c>
      <c r="X152" s="14">
        <v>0</v>
      </c>
      <c r="Y152" s="14">
        <v>0.08</v>
      </c>
      <c r="Z152" s="4"/>
      <c r="AA152" s="49" t="str">
        <f>IFERROR(IFERROR(VLOOKUP($D152,'Asset Group  All Assets'!$B$1:$C$500,2,FALSE),(VLOOKUP($D152,'Missing-WSU-POs'!$B$1:$D$500,3,FALSE))),"?")</f>
        <v>Needed</v>
      </c>
      <c r="AB152" s="31" t="str">
        <f t="shared" si="5"/>
        <v/>
      </c>
      <c r="AC152" s="31" t="str">
        <f t="shared" si="6"/>
        <v>Wrong PO</v>
      </c>
      <c r="AD152" s="29" t="str">
        <f>IFERROR(IF(VLOOKUP($D152,'Org July 2016 '!$D$1:$Z$500,3,FALSE)=F152,"-","Wrong PO"),"new")</f>
        <v>-</v>
      </c>
      <c r="AE152" s="32" t="str">
        <f>IF(AD152="wrong PO",(VLOOKUP($D152,'Org July 2016 '!$D$1:$Z$500,3,FALSE)),"")</f>
        <v/>
      </c>
      <c r="AF152" s="29" t="str">
        <f>IFERROR(IF(VLOOKUP($D152,'Org June 2016 '!$D$1:$Z$500,3,FALSE)=F152,"-","Wrong PO"),"new")</f>
        <v>-</v>
      </c>
      <c r="AG152" s="32" t="str">
        <f>IF(AF152="wrong PO",(VLOOKUP($D152,'Org June 2016 '!$D$1:$Z$500,3,FALSE)),"")</f>
        <v/>
      </c>
      <c r="AH152" s="29" t="str">
        <f>IFERROR(IF(VLOOKUP($D152,'May 2016'!D151:Z650,3,FALSE)=F152,"-","Wrong PO"),"new")</f>
        <v>new</v>
      </c>
      <c r="AI152" s="32" t="str">
        <f>IF(AH152="wrong PO",(VLOOKUP($D152,'May 2016'!D151:Z650,3,FALSE)),"")</f>
        <v/>
      </c>
      <c r="AJ152" s="29" t="str">
        <f>IFERROR(IF(VLOOKUP($D152,'Apr 2016'!$D$1:$Z$500,3,FALSE)=F152,"-","Wrong PO"),"new")</f>
        <v>new</v>
      </c>
      <c r="AK152" s="32" t="str">
        <f>IF(AJ152="wrong PO",(VLOOKUP($D152,'Apr 2016'!$D$1:$Z$500,3,FALSE)),"")</f>
        <v/>
      </c>
      <c r="AL152" s="32" t="str">
        <f>IFERROR(IF(VLOOKUP($D152,'Mar 2016'!$D$1:$Z$500,3,FALSE)=F152,"-","Wrong PO"),"new")</f>
        <v>new</v>
      </c>
      <c r="AM152" s="32" t="str">
        <f>IF(AJ152="wrong PO",(VLOOKUP($D152,'Mar 2016'!$D$1:$Z$500,3,FALSE)),"")</f>
        <v/>
      </c>
      <c r="AN152" s="32" t="str">
        <f>IFERROR(IF(VLOOKUP($D152,'Feb 2016'!$D$1:$Z$500,3,FALSE)=F152,"-","Wrong PO"),"new")</f>
        <v>new</v>
      </c>
      <c r="AO152" s="32" t="str">
        <f>IF(AJ152="wrong PO",(VLOOKUP($D152,'Feb 2016'!$D$1:$Z$500,3,FALSE)),"")</f>
        <v/>
      </c>
      <c r="AP152" s="29" t="str">
        <f>IFERROR(IF(VLOOKUP($D152,'Jan 2016'!$D$1:$Z$500,3,FALSE)=F152,"-","Wrong PO"),"new")</f>
        <v>new</v>
      </c>
      <c r="AQ152" s="32" t="str">
        <f>IF(AP152="wrong PO",(VLOOKUP($D152,'Jan 2016'!$D$1:$Z$500,3,FALSE)),"")</f>
        <v/>
      </c>
      <c r="AR152" s="29" t="str">
        <f>IFERROR(IF(VLOOKUP($D152,'Dec 2015'!$D$1:$Z$500,3,FALSE)=F152,"-","Wrong PO"),"new")</f>
        <v>new</v>
      </c>
      <c r="AS152" s="32" t="str">
        <f>IF(AR152="wrong PO",(VLOOKUP($D152,'Dec 2015'!$D$1:$Z$500,3,FALSE)),"")</f>
        <v/>
      </c>
      <c r="AT152" s="29" t="str">
        <f>IFERROR(IF(VLOOKUP($D152,'Nov 2015'!$D$1:$Z$500,3,FALSE)=F152,"-","Wrong PO"),"new")</f>
        <v>new</v>
      </c>
      <c r="AU152" s="32" t="str">
        <f>IF(AT152="wrong PO",(VLOOKUP($D152,'Nov 2015'!$D$1:$Z$500,3,FALSE)),"")</f>
        <v/>
      </c>
      <c r="AV152" s="29" t="str">
        <f>IFERROR(IF(VLOOKUP($D152,'Oct 2015'!$D$1:$Z$500,3,FALSE)=F152,"-","Wrong PO"),"new")</f>
        <v>new</v>
      </c>
      <c r="AW152" s="32" t="str">
        <f>IF(AV152="wrong PO",(VLOOKUP($D152,'Oct 2015'!$D$1:$Z$500,3,FALSE)),"")</f>
        <v/>
      </c>
      <c r="AX152" s="29" t="str">
        <f>IFERROR(IF(VLOOKUP($D152,'Sep 2015'!$D$1:$Z$500,3,FALSE)=F152,"-","Wrong PO"),"new")</f>
        <v>new</v>
      </c>
      <c r="AY152" s="32" t="str">
        <f>IF(AX152="wrong PO",(VLOOKUP($D152,'Sep 2015'!$D$1:$Z$500,3,FALSE)),"")</f>
        <v/>
      </c>
    </row>
    <row r="153" spans="1:51">
      <c r="A153" s="2" t="s">
        <v>841</v>
      </c>
      <c r="B153" s="2" t="s">
        <v>510</v>
      </c>
      <c r="C153" s="2" t="s">
        <v>781</v>
      </c>
      <c r="D153" s="2" t="s">
        <v>95</v>
      </c>
      <c r="E153" s="2" t="s">
        <v>67</v>
      </c>
      <c r="F153" s="21"/>
      <c r="G153" s="11"/>
      <c r="H153" s="3">
        <v>42501</v>
      </c>
      <c r="I153" s="2"/>
      <c r="J153" s="2" t="s">
        <v>722</v>
      </c>
      <c r="K153" s="2" t="s">
        <v>394</v>
      </c>
      <c r="L153" s="2" t="s">
        <v>31</v>
      </c>
      <c r="M153" s="2" t="s">
        <v>382</v>
      </c>
      <c r="N153" s="4">
        <v>2319</v>
      </c>
      <c r="O153" s="4">
        <v>2321</v>
      </c>
      <c r="P153" s="4">
        <v>2</v>
      </c>
      <c r="Q153" s="5">
        <v>0.06</v>
      </c>
      <c r="R153" s="4">
        <v>10</v>
      </c>
      <c r="S153" s="4">
        <v>10</v>
      </c>
      <c r="T153" s="4">
        <v>0</v>
      </c>
      <c r="U153" s="5">
        <v>0</v>
      </c>
      <c r="V153" s="5">
        <v>0</v>
      </c>
      <c r="W153" s="14">
        <v>0.06</v>
      </c>
      <c r="X153" s="14">
        <v>0</v>
      </c>
      <c r="Y153" s="14">
        <v>0.06</v>
      </c>
      <c r="Z153" s="4"/>
      <c r="AA153" s="49" t="str">
        <f>IFERROR(IFERROR(VLOOKUP($D153,'Asset Group  All Assets'!$B$1:$C$500,2,FALSE),(VLOOKUP($D153,'Missing-WSU-POs'!$B$1:$D$500,3,FALSE))),"?")</f>
        <v>Needed</v>
      </c>
      <c r="AB153" s="31" t="str">
        <f t="shared" si="5"/>
        <v/>
      </c>
      <c r="AC153" s="31" t="str">
        <f t="shared" si="6"/>
        <v>Wrong PO</v>
      </c>
      <c r="AD153" s="29" t="str">
        <f>IFERROR(IF(VLOOKUP($D153,'Org July 2016 '!$D$1:$Z$500,3,FALSE)=F153,"-","Wrong PO"),"new")</f>
        <v>-</v>
      </c>
      <c r="AE153" s="32" t="str">
        <f>IF(AD153="wrong PO",(VLOOKUP($D153,'Org July 2016 '!$D$1:$Z$500,3,FALSE)),"")</f>
        <v/>
      </c>
      <c r="AF153" s="29" t="str">
        <f>IFERROR(IF(VLOOKUP($D153,'Org June 2016 '!$D$1:$Z$500,3,FALSE)=F153,"-","Wrong PO"),"new")</f>
        <v>-</v>
      </c>
      <c r="AG153" s="32" t="str">
        <f>IF(AF153="wrong PO",(VLOOKUP($D153,'Org June 2016 '!$D$1:$Z$500,3,FALSE)),"")</f>
        <v/>
      </c>
      <c r="AH153" s="29" t="str">
        <f>IFERROR(IF(VLOOKUP($D153,'May 2016'!D152:Z651,3,FALSE)=F153,"-","Wrong PO"),"new")</f>
        <v>new</v>
      </c>
      <c r="AI153" s="32" t="str">
        <f>IF(AH153="wrong PO",(VLOOKUP($D153,'May 2016'!D152:Z651,3,FALSE)),"")</f>
        <v/>
      </c>
      <c r="AJ153" s="29" t="str">
        <f>IFERROR(IF(VLOOKUP($D153,'Apr 2016'!$D$1:$Z$500,3,FALSE)=F153,"-","Wrong PO"),"new")</f>
        <v>new</v>
      </c>
      <c r="AK153" s="32" t="str">
        <f>IF(AJ153="wrong PO",(VLOOKUP($D153,'Apr 2016'!$D$1:$Z$500,3,FALSE)),"")</f>
        <v/>
      </c>
      <c r="AL153" s="32" t="str">
        <f>IFERROR(IF(VLOOKUP($D153,'Mar 2016'!$D$1:$Z$500,3,FALSE)=F153,"-","Wrong PO"),"new")</f>
        <v>new</v>
      </c>
      <c r="AM153" s="32" t="str">
        <f>IF(AJ153="wrong PO",(VLOOKUP($D153,'Mar 2016'!$D$1:$Z$500,3,FALSE)),"")</f>
        <v/>
      </c>
      <c r="AN153" s="32" t="str">
        <f>IFERROR(IF(VLOOKUP($D153,'Feb 2016'!$D$1:$Z$500,3,FALSE)=F153,"-","Wrong PO"),"new")</f>
        <v>new</v>
      </c>
      <c r="AO153" s="32" t="str">
        <f>IF(AJ153="wrong PO",(VLOOKUP($D153,'Feb 2016'!$D$1:$Z$500,3,FALSE)),"")</f>
        <v/>
      </c>
      <c r="AP153" s="29" t="str">
        <f>IFERROR(IF(VLOOKUP($D153,'Jan 2016'!$D$1:$Z$500,3,FALSE)=F153,"-","Wrong PO"),"new")</f>
        <v>new</v>
      </c>
      <c r="AQ153" s="32" t="str">
        <f>IF(AP153="wrong PO",(VLOOKUP($D153,'Jan 2016'!$D$1:$Z$500,3,FALSE)),"")</f>
        <v/>
      </c>
      <c r="AR153" s="29" t="str">
        <f>IFERROR(IF(VLOOKUP($D153,'Dec 2015'!$D$1:$Z$500,3,FALSE)=F153,"-","Wrong PO"),"new")</f>
        <v>new</v>
      </c>
      <c r="AS153" s="32" t="str">
        <f>IF(AR153="wrong PO",(VLOOKUP($D153,'Dec 2015'!$D$1:$Z$500,3,FALSE)),"")</f>
        <v/>
      </c>
      <c r="AT153" s="29" t="str">
        <f>IFERROR(IF(VLOOKUP($D153,'Nov 2015'!$D$1:$Z$500,3,FALSE)=F153,"-","Wrong PO"),"new")</f>
        <v>new</v>
      </c>
      <c r="AU153" s="32" t="str">
        <f>IF(AT153="wrong PO",(VLOOKUP($D153,'Nov 2015'!$D$1:$Z$500,3,FALSE)),"")</f>
        <v/>
      </c>
      <c r="AV153" s="29" t="str">
        <f>IFERROR(IF(VLOOKUP($D153,'Oct 2015'!$D$1:$Z$500,3,FALSE)=F153,"-","Wrong PO"),"new")</f>
        <v>new</v>
      </c>
      <c r="AW153" s="32" t="str">
        <f>IF(AV153="wrong PO",(VLOOKUP($D153,'Oct 2015'!$D$1:$Z$500,3,FALSE)),"")</f>
        <v/>
      </c>
      <c r="AX153" s="29" t="str">
        <f>IFERROR(IF(VLOOKUP($D153,'Sep 2015'!$D$1:$Z$500,3,FALSE)=F153,"-","Wrong PO"),"new")</f>
        <v>new</v>
      </c>
      <c r="AY153" s="32" t="str">
        <f>IF(AX153="wrong PO",(VLOOKUP($D153,'Sep 2015'!$D$1:$Z$500,3,FALSE)),"")</f>
        <v/>
      </c>
    </row>
    <row r="154" spans="1:51">
      <c r="A154" s="2" t="s">
        <v>841</v>
      </c>
      <c r="B154" s="2" t="s">
        <v>510</v>
      </c>
      <c r="C154" s="2" t="s">
        <v>25</v>
      </c>
      <c r="D154" s="2" t="s">
        <v>26</v>
      </c>
      <c r="E154" s="2" t="s">
        <v>27</v>
      </c>
      <c r="F154" s="21"/>
      <c r="G154" s="11"/>
      <c r="H154" s="3">
        <v>42213</v>
      </c>
      <c r="I154" s="2" t="s">
        <v>28</v>
      </c>
      <c r="J154" s="2" t="s">
        <v>29</v>
      </c>
      <c r="K154" s="2" t="s">
        <v>30</v>
      </c>
      <c r="L154" s="2" t="s">
        <v>31</v>
      </c>
      <c r="M154" s="2" t="s">
        <v>382</v>
      </c>
      <c r="N154" s="4">
        <v>386176</v>
      </c>
      <c r="O154" s="4">
        <v>397185</v>
      </c>
      <c r="P154" s="4">
        <v>11009</v>
      </c>
      <c r="Q154" s="5">
        <v>186.05</v>
      </c>
      <c r="R154" s="4">
        <v>0</v>
      </c>
      <c r="S154" s="4">
        <v>0</v>
      </c>
      <c r="T154" s="4">
        <v>0</v>
      </c>
      <c r="U154" s="5">
        <v>0</v>
      </c>
      <c r="V154" s="5">
        <v>0</v>
      </c>
      <c r="W154" s="14">
        <v>186.05</v>
      </c>
      <c r="X154" s="14">
        <v>0</v>
      </c>
      <c r="Y154" s="14">
        <v>186.05</v>
      </c>
      <c r="Z154" s="4"/>
      <c r="AA154" s="49" t="str">
        <f>IFERROR(IFERROR(VLOOKUP($D154,'Asset Group  All Assets'!$B$1:$C$500,2,FALSE),(VLOOKUP($D154,'Missing-WSU-POs'!$B$1:$D$500,3,FALSE))),"?")</f>
        <v>P0774597</v>
      </c>
      <c r="AB154" s="31" t="str">
        <f t="shared" si="5"/>
        <v/>
      </c>
      <c r="AC154" s="31" t="str">
        <f t="shared" si="6"/>
        <v>Wrong PO</v>
      </c>
      <c r="AD154" s="29" t="str">
        <f>IFERROR(IF(VLOOKUP($D154,'Org July 2016 '!$D$1:$Z$500,3,FALSE)=F154,"-","Wrong PO"),"new")</f>
        <v>-</v>
      </c>
      <c r="AE154" s="32" t="str">
        <f>IF(AD154="wrong PO",(VLOOKUP($D154,'Org July 2016 '!$D$1:$Z$500,3,FALSE)),"")</f>
        <v/>
      </c>
      <c r="AF154" s="29" t="str">
        <f>IFERROR(IF(VLOOKUP($D154,'Org June 2016 '!$D$1:$Z$500,3,FALSE)=F154,"-","Wrong PO"),"new")</f>
        <v>-</v>
      </c>
      <c r="AG154" s="32" t="str">
        <f>IF(AF154="wrong PO",(VLOOKUP($D154,'Org June 2016 '!$D$1:$Z$500,3,FALSE)),"")</f>
        <v/>
      </c>
      <c r="AH154" s="29" t="str">
        <f>IFERROR(IF(VLOOKUP($D154,'May 2016'!D153:Z652,3,FALSE)=F154,"-","Wrong PO"),"new")</f>
        <v>-</v>
      </c>
      <c r="AI154" s="32" t="str">
        <f>IF(AH154="wrong PO",(VLOOKUP($D154,'May 2016'!D153:Z652,3,FALSE)),"")</f>
        <v/>
      </c>
      <c r="AJ154" s="29" t="str">
        <f>IFERROR(IF(VLOOKUP($D154,'Apr 2016'!$D$1:$Z$500,3,FALSE)=F154,"-","Wrong PO"),"new")</f>
        <v>-</v>
      </c>
      <c r="AK154" s="32" t="str">
        <f>IF(AJ154="wrong PO",(VLOOKUP($D154,'Apr 2016'!$D$1:$Z$500,3,FALSE)),"")</f>
        <v/>
      </c>
      <c r="AL154" s="32" t="str">
        <f>IFERROR(IF(VLOOKUP($D154,'Mar 2016'!$D$1:$Z$500,3,FALSE)=F154,"-","Wrong PO"),"new")</f>
        <v>-</v>
      </c>
      <c r="AM154" s="32" t="str">
        <f>IF(AJ154="wrong PO",(VLOOKUP($D154,'Mar 2016'!$D$1:$Z$500,3,FALSE)),"")</f>
        <v/>
      </c>
      <c r="AN154" s="32" t="str">
        <f>IFERROR(IF(VLOOKUP($D154,'Feb 2016'!$D$1:$Z$500,3,FALSE)=F154,"-","Wrong PO"),"new")</f>
        <v>-</v>
      </c>
      <c r="AO154" s="32" t="str">
        <f>IF(AJ154="wrong PO",(VLOOKUP($D154,'Feb 2016'!$D$1:$Z$500,3,FALSE)),"")</f>
        <v/>
      </c>
      <c r="AP154" s="29" t="str">
        <f>IFERROR(IF(VLOOKUP($D154,'Jan 2016'!$D$1:$Z$500,3,FALSE)=F154,"-","Wrong PO"),"new")</f>
        <v>-</v>
      </c>
      <c r="AQ154" s="32" t="str">
        <f>IF(AP154="wrong PO",(VLOOKUP($D154,'Jan 2016'!$D$1:$Z$500,3,FALSE)),"")</f>
        <v/>
      </c>
      <c r="AR154" s="29" t="str">
        <f>IFERROR(IF(VLOOKUP($D154,'Dec 2015'!$D$1:$Z$500,3,FALSE)=F154,"-","Wrong PO"),"new")</f>
        <v>-</v>
      </c>
      <c r="AS154" s="32" t="str">
        <f>IF(AR154="wrong PO",(VLOOKUP($D154,'Dec 2015'!$D$1:$Z$500,3,FALSE)),"")</f>
        <v/>
      </c>
      <c r="AT154" s="29" t="str">
        <f>IFERROR(IF(VLOOKUP($D154,'Nov 2015'!$D$1:$Z$500,3,FALSE)=F154,"-","Wrong PO"),"new")</f>
        <v>-</v>
      </c>
      <c r="AU154" s="32" t="str">
        <f>IF(AT154="wrong PO",(VLOOKUP($D154,'Nov 2015'!$D$1:$Z$500,3,FALSE)),"")</f>
        <v/>
      </c>
      <c r="AV154" s="29" t="str">
        <f>IFERROR(IF(VLOOKUP($D154,'Oct 2015'!$D$1:$Z$500,3,FALSE)=F154,"-","Wrong PO"),"new")</f>
        <v>-</v>
      </c>
      <c r="AW154" s="32" t="str">
        <f>IF(AV154="wrong PO",(VLOOKUP($D154,'Oct 2015'!$D$1:$Z$500,3,FALSE)),"")</f>
        <v/>
      </c>
      <c r="AX154" s="29" t="str">
        <f>IFERROR(IF(VLOOKUP($D154,'Sep 2015'!$D$1:$Z$500,3,FALSE)=F154,"-","Wrong PO"),"new")</f>
        <v>-</v>
      </c>
      <c r="AY154" s="32" t="str">
        <f>IF(AX154="wrong PO",(VLOOKUP($D154,'Sep 2015'!$D$1:$Z$500,3,FALSE)),"")</f>
        <v/>
      </c>
    </row>
    <row r="155" spans="1:51">
      <c r="A155" s="2" t="s">
        <v>841</v>
      </c>
      <c r="B155" s="2" t="s">
        <v>510</v>
      </c>
      <c r="C155" s="2" t="s">
        <v>25</v>
      </c>
      <c r="D155" s="2" t="s">
        <v>96</v>
      </c>
      <c r="E155" s="2" t="s">
        <v>592</v>
      </c>
      <c r="F155" s="21" t="s">
        <v>97</v>
      </c>
      <c r="G155" s="11"/>
      <c r="H155" s="3">
        <v>42424</v>
      </c>
      <c r="I155" s="2" t="s">
        <v>749</v>
      </c>
      <c r="J155" s="2" t="s">
        <v>594</v>
      </c>
      <c r="K155" s="2" t="s">
        <v>394</v>
      </c>
      <c r="L155" s="2" t="s">
        <v>31</v>
      </c>
      <c r="M155" s="2" t="s">
        <v>382</v>
      </c>
      <c r="N155" s="4">
        <v>177427</v>
      </c>
      <c r="O155" s="4">
        <v>185338</v>
      </c>
      <c r="P155" s="4">
        <v>7911</v>
      </c>
      <c r="Q155" s="5">
        <v>133.69999999999999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133.69999999999999</v>
      </c>
      <c r="X155" s="14">
        <v>0</v>
      </c>
      <c r="Y155" s="14">
        <v>133.69999999999999</v>
      </c>
      <c r="Z155" s="4"/>
      <c r="AA155" s="49" t="str">
        <f>IFERROR(IFERROR(VLOOKUP($D155,'Asset Group  All Assets'!$B$1:$C$500,2,FALSE),(VLOOKUP($D155,'Missing-WSU-POs'!$B$1:$D$500,3,FALSE))),"?")</f>
        <v>P0741782</v>
      </c>
      <c r="AB155" s="31" t="str">
        <f t="shared" si="5"/>
        <v>P0741782</v>
      </c>
      <c r="AC155" s="31" t="str">
        <f t="shared" si="6"/>
        <v/>
      </c>
      <c r="AD155" s="29" t="str">
        <f>IFERROR(IF(VLOOKUP($D155,'Org July 2016 '!$D$1:$Z$500,3,FALSE)=F155,"-","Wrong PO"),"new")</f>
        <v>Wrong PO</v>
      </c>
      <c r="AE155" s="32">
        <f>IF(AD155="wrong PO",(VLOOKUP($D155,'Org July 2016 '!$D$1:$Z$500,3,FALSE)),"")</f>
        <v>0</v>
      </c>
      <c r="AF155" s="29" t="str">
        <f>IFERROR(IF(VLOOKUP($D155,'Org June 2016 '!$D$1:$Z$500,3,FALSE)=F155,"-","Wrong PO"),"new")</f>
        <v>Wrong PO</v>
      </c>
      <c r="AG155" s="32">
        <f>IF(AF155="wrong PO",(VLOOKUP($D155,'Org June 2016 '!$D$1:$Z$500,3,FALSE)),"")</f>
        <v>0</v>
      </c>
      <c r="AH155" s="29" t="str">
        <f>IFERROR(IF(VLOOKUP($D155,'May 2016'!D154:Z653,3,FALSE)=F155,"-","Wrong PO"),"new")</f>
        <v>new</v>
      </c>
      <c r="AI155" s="32" t="str">
        <f>IF(AH155="wrong PO",(VLOOKUP($D155,'May 2016'!D154:Z653,3,FALSE)),"")</f>
        <v/>
      </c>
      <c r="AJ155" s="29" t="str">
        <f>IFERROR(IF(VLOOKUP($D155,'Apr 2016'!$D$1:$Z$500,3,FALSE)=F155,"-","Wrong PO"),"new")</f>
        <v>-</v>
      </c>
      <c r="AK155" s="32" t="str">
        <f>IF(AJ155="wrong PO",(VLOOKUP($D155,'Apr 2016'!$D$1:$Z$500,3,FALSE)),"")</f>
        <v/>
      </c>
      <c r="AL155" s="32" t="str">
        <f>IFERROR(IF(VLOOKUP($D155,'Mar 2016'!$D$1:$Z$500,3,FALSE)=F155,"-","Wrong PO"),"new")</f>
        <v>-</v>
      </c>
      <c r="AM155" s="32" t="str">
        <f>IF(AJ155="wrong PO",(VLOOKUP($D155,'Mar 2016'!$D$1:$Z$500,3,FALSE)),"")</f>
        <v/>
      </c>
      <c r="AN155" s="32" t="str">
        <f>IFERROR(IF(VLOOKUP($D155,'Feb 2016'!$D$1:$Z$500,3,FALSE)=F155,"-","Wrong PO"),"new")</f>
        <v>new</v>
      </c>
      <c r="AO155" s="32" t="str">
        <f>IF(AJ155="wrong PO",(VLOOKUP($D155,'Feb 2016'!$D$1:$Z$500,3,FALSE)),"")</f>
        <v/>
      </c>
      <c r="AP155" s="29" t="str">
        <f>IFERROR(IF(VLOOKUP($D155,'Jan 2016'!$D$1:$Z$500,3,FALSE)=F155,"-","Wrong PO"),"new")</f>
        <v>new</v>
      </c>
      <c r="AQ155" s="32" t="str">
        <f>IF(AP155="wrong PO",(VLOOKUP($D155,'Jan 2016'!$D$1:$Z$500,3,FALSE)),"")</f>
        <v/>
      </c>
      <c r="AR155" s="29" t="str">
        <f>IFERROR(IF(VLOOKUP($D155,'Dec 2015'!$D$1:$Z$500,3,FALSE)=F155,"-","Wrong PO"),"new")</f>
        <v>new</v>
      </c>
      <c r="AS155" s="32" t="str">
        <f>IF(AR155="wrong PO",(VLOOKUP($D155,'Dec 2015'!$D$1:$Z$500,3,FALSE)),"")</f>
        <v/>
      </c>
      <c r="AT155" s="29" t="str">
        <f>IFERROR(IF(VLOOKUP($D155,'Nov 2015'!$D$1:$Z$500,3,FALSE)=F155,"-","Wrong PO"),"new")</f>
        <v>new</v>
      </c>
      <c r="AU155" s="32" t="str">
        <f>IF(AT155="wrong PO",(VLOOKUP($D155,'Nov 2015'!$D$1:$Z$500,3,FALSE)),"")</f>
        <v/>
      </c>
      <c r="AV155" s="29" t="str">
        <f>IFERROR(IF(VLOOKUP($D155,'Oct 2015'!$D$1:$Z$500,3,FALSE)=F155,"-","Wrong PO"),"new")</f>
        <v>new</v>
      </c>
      <c r="AW155" s="32" t="str">
        <f>IF(AV155="wrong PO",(VLOOKUP($D155,'Oct 2015'!$D$1:$Z$500,3,FALSE)),"")</f>
        <v/>
      </c>
      <c r="AX155" s="29" t="str">
        <f>IFERROR(IF(VLOOKUP($D155,'Sep 2015'!$D$1:$Z$500,3,FALSE)=F155,"-","Wrong PO"),"new")</f>
        <v>new</v>
      </c>
      <c r="AY155" s="32" t="str">
        <f>IF(AX155="wrong PO",(VLOOKUP($D155,'Sep 2015'!$D$1:$Z$500,3,FALSE)),"")</f>
        <v/>
      </c>
    </row>
    <row r="156" spans="1:51">
      <c r="A156" s="2" t="s">
        <v>841</v>
      </c>
      <c r="B156" s="2" t="s">
        <v>510</v>
      </c>
      <c r="C156" s="2" t="s">
        <v>479</v>
      </c>
      <c r="D156" s="2" t="s">
        <v>98</v>
      </c>
      <c r="E156" s="2" t="s">
        <v>583</v>
      </c>
      <c r="F156" s="21" t="s">
        <v>99</v>
      </c>
      <c r="G156" s="11"/>
      <c r="H156" s="3">
        <v>42424</v>
      </c>
      <c r="I156" s="2" t="s">
        <v>748</v>
      </c>
      <c r="J156" s="2" t="s">
        <v>585</v>
      </c>
      <c r="K156" s="2" t="s">
        <v>586</v>
      </c>
      <c r="L156" s="2" t="s">
        <v>31</v>
      </c>
      <c r="M156" s="2" t="s">
        <v>587</v>
      </c>
      <c r="N156" s="4">
        <v>48568</v>
      </c>
      <c r="O156" s="4">
        <v>49022</v>
      </c>
      <c r="P156" s="4">
        <v>454</v>
      </c>
      <c r="Q156" s="5">
        <v>7.67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7.67</v>
      </c>
      <c r="X156" s="14">
        <v>0</v>
      </c>
      <c r="Y156" s="14">
        <v>7.67</v>
      </c>
      <c r="Z156" s="4"/>
      <c r="AA156" s="49" t="str">
        <f>IFERROR(IFERROR(VLOOKUP($D156,'Asset Group  All Assets'!$B$1:$C$500,2,FALSE),(VLOOKUP($D156,'Missing-WSU-POs'!$B$1:$D$500,3,FALSE))),"?")</f>
        <v>P0739143</v>
      </c>
      <c r="AB156" s="31" t="str">
        <f t="shared" si="5"/>
        <v>P0739143</v>
      </c>
      <c r="AC156" s="31" t="str">
        <f t="shared" si="6"/>
        <v/>
      </c>
      <c r="AD156" s="29" t="str">
        <f>IFERROR(IF(VLOOKUP($D156,'Org July 2016 '!$D$1:$Z$500,3,FALSE)=F156,"-","Wrong PO"),"new")</f>
        <v>Wrong PO</v>
      </c>
      <c r="AE156" s="32">
        <f>IF(AD156="wrong PO",(VLOOKUP($D156,'Org July 2016 '!$D$1:$Z$500,3,FALSE)),"")</f>
        <v>0</v>
      </c>
      <c r="AF156" s="29" t="str">
        <f>IFERROR(IF(VLOOKUP($D156,'Org June 2016 '!$D$1:$Z$500,3,FALSE)=F156,"-","Wrong PO"),"new")</f>
        <v>Wrong PO</v>
      </c>
      <c r="AG156" s="32">
        <f>IF(AF156="wrong PO",(VLOOKUP($D156,'Org June 2016 '!$D$1:$Z$500,3,FALSE)),"")</f>
        <v>0</v>
      </c>
      <c r="AH156" s="29" t="str">
        <f>IFERROR(IF(VLOOKUP($D156,'May 2016'!D155:Z654,3,FALSE)=F156,"-","Wrong PO"),"new")</f>
        <v>new</v>
      </c>
      <c r="AI156" s="32" t="str">
        <f>IF(AH156="wrong PO",(VLOOKUP($D156,'May 2016'!D155:Z654,3,FALSE)),"")</f>
        <v/>
      </c>
      <c r="AJ156" s="29" t="str">
        <f>IFERROR(IF(VLOOKUP($D156,'Apr 2016'!$D$1:$Z$500,3,FALSE)=F156,"-","Wrong PO"),"new")</f>
        <v>-</v>
      </c>
      <c r="AK156" s="32" t="str">
        <f>IF(AJ156="wrong PO",(VLOOKUP($D156,'Apr 2016'!$D$1:$Z$500,3,FALSE)),"")</f>
        <v/>
      </c>
      <c r="AL156" s="32" t="str">
        <f>IFERROR(IF(VLOOKUP($D156,'Mar 2016'!$D$1:$Z$500,3,FALSE)=F156,"-","Wrong PO"),"new")</f>
        <v>-</v>
      </c>
      <c r="AM156" s="32" t="str">
        <f>IF(AJ156="wrong PO",(VLOOKUP($D156,'Mar 2016'!$D$1:$Z$500,3,FALSE)),"")</f>
        <v/>
      </c>
      <c r="AN156" s="32" t="str">
        <f>IFERROR(IF(VLOOKUP($D156,'Feb 2016'!$D$1:$Z$500,3,FALSE)=F156,"-","Wrong PO"),"new")</f>
        <v>new</v>
      </c>
      <c r="AO156" s="32" t="str">
        <f>IF(AJ156="wrong PO",(VLOOKUP($D156,'Feb 2016'!$D$1:$Z$500,3,FALSE)),"")</f>
        <v/>
      </c>
      <c r="AP156" s="29" t="str">
        <f>IFERROR(IF(VLOOKUP($D156,'Jan 2016'!$D$1:$Z$500,3,FALSE)=F156,"-","Wrong PO"),"new")</f>
        <v>new</v>
      </c>
      <c r="AQ156" s="32" t="str">
        <f>IF(AP156="wrong PO",(VLOOKUP($D156,'Jan 2016'!$D$1:$Z$500,3,FALSE)),"")</f>
        <v/>
      </c>
      <c r="AR156" s="29" t="str">
        <f>IFERROR(IF(VLOOKUP($D156,'Dec 2015'!$D$1:$Z$500,3,FALSE)=F156,"-","Wrong PO"),"new")</f>
        <v>new</v>
      </c>
      <c r="AS156" s="32" t="str">
        <f>IF(AR156="wrong PO",(VLOOKUP($D156,'Dec 2015'!$D$1:$Z$500,3,FALSE)),"")</f>
        <v/>
      </c>
      <c r="AT156" s="29" t="str">
        <f>IFERROR(IF(VLOOKUP($D156,'Nov 2015'!$D$1:$Z$500,3,FALSE)=F156,"-","Wrong PO"),"new")</f>
        <v>new</v>
      </c>
      <c r="AU156" s="32" t="str">
        <f>IF(AT156="wrong PO",(VLOOKUP($D156,'Nov 2015'!$D$1:$Z$500,3,FALSE)),"")</f>
        <v/>
      </c>
      <c r="AV156" s="29" t="str">
        <f>IFERROR(IF(VLOOKUP($D156,'Oct 2015'!$D$1:$Z$500,3,FALSE)=F156,"-","Wrong PO"),"new")</f>
        <v>new</v>
      </c>
      <c r="AW156" s="32" t="str">
        <f>IF(AV156="wrong PO",(VLOOKUP($D156,'Oct 2015'!$D$1:$Z$500,3,FALSE)),"")</f>
        <v/>
      </c>
      <c r="AX156" s="29" t="str">
        <f>IFERROR(IF(VLOOKUP($D156,'Sep 2015'!$D$1:$Z$500,3,FALSE)=F156,"-","Wrong PO"),"new")</f>
        <v>new</v>
      </c>
      <c r="AY156" s="32" t="str">
        <f>IF(AX156="wrong PO",(VLOOKUP($D156,'Sep 2015'!$D$1:$Z$500,3,FALSE)),"")</f>
        <v/>
      </c>
    </row>
    <row r="157" spans="1:51">
      <c r="A157" s="2" t="s">
        <v>841</v>
      </c>
      <c r="B157" s="2" t="s">
        <v>510</v>
      </c>
      <c r="C157" s="2" t="s">
        <v>25</v>
      </c>
      <c r="D157" s="2" t="s">
        <v>100</v>
      </c>
      <c r="E157" s="2" t="s">
        <v>782</v>
      </c>
      <c r="F157" s="21" t="s">
        <v>101</v>
      </c>
      <c r="G157" s="11"/>
      <c r="H157" s="3">
        <v>42283</v>
      </c>
      <c r="I157" s="2" t="s">
        <v>39</v>
      </c>
      <c r="J157" s="2" t="s">
        <v>783</v>
      </c>
      <c r="K157" s="2" t="s">
        <v>30</v>
      </c>
      <c r="L157" s="2" t="s">
        <v>31</v>
      </c>
      <c r="M157" s="2" t="s">
        <v>378</v>
      </c>
      <c r="N157" s="4">
        <v>10673</v>
      </c>
      <c r="O157" s="4">
        <v>28399</v>
      </c>
      <c r="P157" s="4">
        <v>17726</v>
      </c>
      <c r="Q157" s="5">
        <v>299.57</v>
      </c>
      <c r="R157" s="4">
        <v>0</v>
      </c>
      <c r="S157" s="4">
        <v>0</v>
      </c>
      <c r="T157" s="4">
        <v>0</v>
      </c>
      <c r="U157" s="5">
        <v>0</v>
      </c>
      <c r="V157" s="5">
        <v>0</v>
      </c>
      <c r="W157" s="14">
        <v>299.57</v>
      </c>
      <c r="X157" s="14">
        <v>0</v>
      </c>
      <c r="Y157" s="14">
        <v>299.57</v>
      </c>
      <c r="Z157" s="4"/>
      <c r="AA157" s="49" t="str">
        <f>IFERROR(IFERROR(VLOOKUP($D157,'Asset Group  All Assets'!$B$1:$C$500,2,FALSE),(VLOOKUP($D157,'Missing-WSU-POs'!$B$1:$D$500,3,FALSE))),"?")</f>
        <v xml:space="preserve">6/21/16-Email from Mary Rose Forsyth. This machine was a demo not in good condition and any copies made during the training were not the Dept.'s responsibility.  Received replacement device.  </v>
      </c>
      <c r="AB157" s="31" t="str">
        <f t="shared" si="5"/>
        <v>P0760857</v>
      </c>
      <c r="AC157" s="31" t="str">
        <f t="shared" si="6"/>
        <v>Wrong PO</v>
      </c>
      <c r="AD157" s="29" t="str">
        <f>IFERROR(IF(VLOOKUP($D157,'Org July 2016 '!$D$1:$Z$500,3,FALSE)=F157,"-","Wrong PO"),"new")</f>
        <v>Wrong PO</v>
      </c>
      <c r="AE157" s="32">
        <f>IF(AD157="wrong PO",(VLOOKUP($D157,'Org July 2016 '!$D$1:$Z$500,3,FALSE)),"")</f>
        <v>0</v>
      </c>
      <c r="AF157" s="29" t="str">
        <f>IFERROR(IF(VLOOKUP($D157,'Org June 2016 '!$D$1:$Z$500,3,FALSE)=F157,"-","Wrong PO"),"new")</f>
        <v>Wrong PO</v>
      </c>
      <c r="AG157" s="32">
        <f>IF(AF157="wrong PO",(VLOOKUP($D157,'Org June 2016 '!$D$1:$Z$500,3,FALSE)),"")</f>
        <v>0</v>
      </c>
      <c r="AH157" s="29" t="str">
        <f>IFERROR(IF(VLOOKUP($D157,'May 2016'!D156:Z655,3,FALSE)=F157,"-","Wrong PO"),"new")</f>
        <v>new</v>
      </c>
      <c r="AI157" s="32" t="str">
        <f>IF(AH157="wrong PO",(VLOOKUP($D157,'May 2016'!D156:Z655,3,FALSE)),"")</f>
        <v/>
      </c>
      <c r="AJ157" s="29" t="str">
        <f>IFERROR(IF(VLOOKUP($D157,'Apr 2016'!$D$1:$Z$500,3,FALSE)=F157,"-","Wrong PO"),"new")</f>
        <v>new</v>
      </c>
      <c r="AK157" s="32" t="str">
        <f>IF(AJ157="wrong PO",(VLOOKUP($D157,'Apr 2016'!$D$1:$Z$500,3,FALSE)),"")</f>
        <v/>
      </c>
      <c r="AL157" s="32" t="str">
        <f>IFERROR(IF(VLOOKUP($D157,'Mar 2016'!$D$1:$Z$500,3,FALSE)=F157,"-","Wrong PO"),"new")</f>
        <v>-</v>
      </c>
      <c r="AM157" s="32" t="str">
        <f>IF(AJ157="wrong PO",(VLOOKUP($D157,'Mar 2016'!$D$1:$Z$500,3,FALSE)),"")</f>
        <v/>
      </c>
      <c r="AN157" s="32" t="str">
        <f>IFERROR(IF(VLOOKUP($D157,'Feb 2016'!$D$1:$Z$500,3,FALSE)=F157,"-","Wrong PO"),"new")</f>
        <v>-</v>
      </c>
      <c r="AO157" s="32" t="str">
        <f>IF(AJ157="wrong PO",(VLOOKUP($D157,'Feb 2016'!$D$1:$Z$500,3,FALSE)),"")</f>
        <v/>
      </c>
      <c r="AP157" s="29" t="str">
        <f>IFERROR(IF(VLOOKUP($D157,'Jan 2016'!$D$1:$Z$500,3,FALSE)=F157,"-","Wrong PO"),"new")</f>
        <v>-</v>
      </c>
      <c r="AQ157" s="32" t="str">
        <f>IF(AP157="wrong PO",(VLOOKUP($D157,'Jan 2016'!$D$1:$Z$500,3,FALSE)),"")</f>
        <v/>
      </c>
      <c r="AR157" s="29" t="str">
        <f>IFERROR(IF(VLOOKUP($D157,'Dec 2015'!$D$1:$Z$500,3,FALSE)=F157,"-","Wrong PO"),"new")</f>
        <v>new</v>
      </c>
      <c r="AS157" s="32" t="str">
        <f>IF(AR157="wrong PO",(VLOOKUP($D157,'Dec 2015'!$D$1:$Z$500,3,FALSE)),"")</f>
        <v/>
      </c>
      <c r="AT157" s="29" t="str">
        <f>IFERROR(IF(VLOOKUP($D157,'Nov 2015'!$D$1:$Z$500,3,FALSE)=F157,"-","Wrong PO"),"new")</f>
        <v>-</v>
      </c>
      <c r="AU157" s="32" t="str">
        <f>IF(AT157="wrong PO",(VLOOKUP($D157,'Nov 2015'!$D$1:$Z$500,3,FALSE)),"")</f>
        <v/>
      </c>
      <c r="AV157" s="29" t="str">
        <f>IFERROR(IF(VLOOKUP($D157,'Oct 2015'!$D$1:$Z$500,3,FALSE)=F157,"-","Wrong PO"),"new")</f>
        <v>-</v>
      </c>
      <c r="AW157" s="32" t="str">
        <f>IF(AV157="wrong PO",(VLOOKUP($D157,'Oct 2015'!$D$1:$Z$500,3,FALSE)),"")</f>
        <v/>
      </c>
      <c r="AX157" s="29" t="str">
        <f>IFERROR(IF(VLOOKUP($D157,'Sep 2015'!$D$1:$Z$500,3,FALSE)=F157,"-","Wrong PO"),"new")</f>
        <v>new</v>
      </c>
      <c r="AY157" s="32" t="str">
        <f>IF(AX157="wrong PO",(VLOOKUP($D157,'Sep 2015'!$D$1:$Z$500,3,FALSE)),"")</f>
        <v/>
      </c>
    </row>
    <row r="158" spans="1:51">
      <c r="A158" s="2" t="s">
        <v>841</v>
      </c>
      <c r="B158" s="2" t="s">
        <v>510</v>
      </c>
      <c r="C158" s="2" t="s">
        <v>479</v>
      </c>
      <c r="D158" s="2" t="s">
        <v>102</v>
      </c>
      <c r="E158" s="2" t="s">
        <v>583</v>
      </c>
      <c r="F158" s="21" t="s">
        <v>103</v>
      </c>
      <c r="G158" s="11"/>
      <c r="H158" s="3">
        <v>42424</v>
      </c>
      <c r="I158" s="2" t="s">
        <v>748</v>
      </c>
      <c r="J158" s="2" t="s">
        <v>589</v>
      </c>
      <c r="K158" s="2" t="s">
        <v>586</v>
      </c>
      <c r="L158" s="2" t="s">
        <v>31</v>
      </c>
      <c r="M158" s="2" t="s">
        <v>587</v>
      </c>
      <c r="N158" s="4">
        <v>66771</v>
      </c>
      <c r="O158" s="4">
        <v>66835</v>
      </c>
      <c r="P158" s="4">
        <v>64</v>
      </c>
      <c r="Q158" s="5">
        <v>1.08</v>
      </c>
      <c r="R158" s="4">
        <v>0</v>
      </c>
      <c r="S158" s="4">
        <v>0</v>
      </c>
      <c r="T158" s="4">
        <v>0</v>
      </c>
      <c r="U158" s="5">
        <v>0</v>
      </c>
      <c r="V158" s="5">
        <v>0</v>
      </c>
      <c r="W158" s="14">
        <v>1.08</v>
      </c>
      <c r="X158" s="14">
        <v>0</v>
      </c>
      <c r="Y158" s="14">
        <v>1.08</v>
      </c>
      <c r="Z158" s="4"/>
      <c r="AA158" s="49" t="str">
        <f>IFERROR(IFERROR(VLOOKUP($D158,'Asset Group  All Assets'!$B$1:$C$500,2,FALSE),(VLOOKUP($D158,'Missing-WSU-POs'!$B$1:$D$500,3,FALSE))),"?")</f>
        <v>P0739162</v>
      </c>
      <c r="AB158" s="31" t="str">
        <f t="shared" si="5"/>
        <v>P0739162</v>
      </c>
      <c r="AC158" s="31" t="str">
        <f t="shared" si="6"/>
        <v/>
      </c>
      <c r="AD158" s="29" t="str">
        <f>IFERROR(IF(VLOOKUP($D158,'Org July 2016 '!$D$1:$Z$500,3,FALSE)=F158,"-","Wrong PO"),"new")</f>
        <v>Wrong PO</v>
      </c>
      <c r="AE158" s="32">
        <f>IF(AD158="wrong PO",(VLOOKUP($D158,'Org July 2016 '!$D$1:$Z$500,3,FALSE)),"")</f>
        <v>0</v>
      </c>
      <c r="AF158" s="29" t="str">
        <f>IFERROR(IF(VLOOKUP($D158,'Org June 2016 '!$D$1:$Z$500,3,FALSE)=F158,"-","Wrong PO"),"new")</f>
        <v>Wrong PO</v>
      </c>
      <c r="AG158" s="32">
        <f>IF(AF158="wrong PO",(VLOOKUP($D158,'Org June 2016 '!$D$1:$Z$500,3,FALSE)),"")</f>
        <v>0</v>
      </c>
      <c r="AH158" s="29" t="str">
        <f>IFERROR(IF(VLOOKUP($D158,'May 2016'!D157:Z656,3,FALSE)=F158,"-","Wrong PO"),"new")</f>
        <v>new</v>
      </c>
      <c r="AI158" s="32" t="str">
        <f>IF(AH158="wrong PO",(VLOOKUP($D158,'May 2016'!D157:Z656,3,FALSE)),"")</f>
        <v/>
      </c>
      <c r="AJ158" s="29" t="str">
        <f>IFERROR(IF(VLOOKUP($D158,'Apr 2016'!$D$1:$Z$500,3,FALSE)=F158,"-","Wrong PO"),"new")</f>
        <v>-</v>
      </c>
      <c r="AK158" s="32" t="str">
        <f>IF(AJ158="wrong PO",(VLOOKUP($D158,'Apr 2016'!$D$1:$Z$500,3,FALSE)),"")</f>
        <v/>
      </c>
      <c r="AL158" s="32" t="str">
        <f>IFERROR(IF(VLOOKUP($D158,'Mar 2016'!$D$1:$Z$500,3,FALSE)=F158,"-","Wrong PO"),"new")</f>
        <v>-</v>
      </c>
      <c r="AM158" s="32" t="str">
        <f>IF(AJ158="wrong PO",(VLOOKUP($D158,'Mar 2016'!$D$1:$Z$500,3,FALSE)),"")</f>
        <v/>
      </c>
      <c r="AN158" s="32" t="str">
        <f>IFERROR(IF(VLOOKUP($D158,'Feb 2016'!$D$1:$Z$500,3,FALSE)=F158,"-","Wrong PO"),"new")</f>
        <v>new</v>
      </c>
      <c r="AO158" s="32" t="str">
        <f>IF(AJ158="wrong PO",(VLOOKUP($D158,'Feb 2016'!$D$1:$Z$500,3,FALSE)),"")</f>
        <v/>
      </c>
      <c r="AP158" s="29" t="str">
        <f>IFERROR(IF(VLOOKUP($D158,'Jan 2016'!$D$1:$Z$500,3,FALSE)=F158,"-","Wrong PO"),"new")</f>
        <v>new</v>
      </c>
      <c r="AQ158" s="32" t="str">
        <f>IF(AP158="wrong PO",(VLOOKUP($D158,'Jan 2016'!$D$1:$Z$500,3,FALSE)),"")</f>
        <v/>
      </c>
      <c r="AR158" s="29" t="str">
        <f>IFERROR(IF(VLOOKUP($D158,'Dec 2015'!$D$1:$Z$500,3,FALSE)=F158,"-","Wrong PO"),"new")</f>
        <v>new</v>
      </c>
      <c r="AS158" s="32" t="str">
        <f>IF(AR158="wrong PO",(VLOOKUP($D158,'Dec 2015'!$D$1:$Z$500,3,FALSE)),"")</f>
        <v/>
      </c>
      <c r="AT158" s="29" t="str">
        <f>IFERROR(IF(VLOOKUP($D158,'Nov 2015'!$D$1:$Z$500,3,FALSE)=F158,"-","Wrong PO"),"new")</f>
        <v>new</v>
      </c>
      <c r="AU158" s="32" t="str">
        <f>IF(AT158="wrong PO",(VLOOKUP($D158,'Nov 2015'!$D$1:$Z$500,3,FALSE)),"")</f>
        <v/>
      </c>
      <c r="AV158" s="29" t="str">
        <f>IFERROR(IF(VLOOKUP($D158,'Oct 2015'!$D$1:$Z$500,3,FALSE)=F158,"-","Wrong PO"),"new")</f>
        <v>new</v>
      </c>
      <c r="AW158" s="32" t="str">
        <f>IF(AV158="wrong PO",(VLOOKUP($D158,'Oct 2015'!$D$1:$Z$500,3,FALSE)),"")</f>
        <v/>
      </c>
      <c r="AX158" s="29" t="str">
        <f>IFERROR(IF(VLOOKUP($D158,'Sep 2015'!$D$1:$Z$500,3,FALSE)=F158,"-","Wrong PO"),"new")</f>
        <v>new</v>
      </c>
      <c r="AY158" s="32" t="str">
        <f>IF(AX158="wrong PO",(VLOOKUP($D158,'Sep 2015'!$D$1:$Z$500,3,FALSE)),"")</f>
        <v/>
      </c>
    </row>
    <row r="159" spans="1:51">
      <c r="A159" s="2" t="s">
        <v>841</v>
      </c>
      <c r="B159" s="2" t="s">
        <v>510</v>
      </c>
      <c r="C159" s="2" t="s">
        <v>419</v>
      </c>
      <c r="D159" s="2" t="s">
        <v>420</v>
      </c>
      <c r="E159" s="2" t="s">
        <v>421</v>
      </c>
      <c r="F159" s="21"/>
      <c r="G159" s="11"/>
      <c r="H159" s="3">
        <v>42158</v>
      </c>
      <c r="I159" s="2" t="s">
        <v>28</v>
      </c>
      <c r="J159" s="2" t="s">
        <v>423</v>
      </c>
      <c r="K159" s="2" t="s">
        <v>30</v>
      </c>
      <c r="L159" s="2" t="s">
        <v>31</v>
      </c>
      <c r="M159" s="2" t="s">
        <v>32</v>
      </c>
      <c r="N159" s="4">
        <v>12279</v>
      </c>
      <c r="O159" s="4">
        <v>12279</v>
      </c>
      <c r="P159" s="4">
        <v>0</v>
      </c>
      <c r="Q159" s="5">
        <v>0</v>
      </c>
      <c r="R159" s="4">
        <v>0</v>
      </c>
      <c r="S159" s="4">
        <v>0</v>
      </c>
      <c r="T159" s="4">
        <v>0</v>
      </c>
      <c r="U159" s="5">
        <v>0</v>
      </c>
      <c r="V159" s="5">
        <v>0</v>
      </c>
      <c r="W159" s="14">
        <v>0</v>
      </c>
      <c r="X159" s="14">
        <v>0</v>
      </c>
      <c r="Y159" s="14">
        <v>0</v>
      </c>
      <c r="Z159" s="4"/>
      <c r="AA159" s="49" t="str">
        <f>IFERROR(IFERROR(VLOOKUP($D159,'Asset Group  All Assets'!$B$1:$C$500,2,FALSE),(VLOOKUP($D159,'Missing-WSU-POs'!$B$1:$D$500,3,FALSE))),"?")</f>
        <v>In Storage at C&amp;IT</v>
      </c>
      <c r="AB159" s="31" t="str">
        <f t="shared" si="5"/>
        <v/>
      </c>
      <c r="AC159" s="31" t="str">
        <f t="shared" si="6"/>
        <v>Wrong PO</v>
      </c>
      <c r="AD159" s="29" t="str">
        <f>IFERROR(IF(VLOOKUP($D159,'Org July 2016 '!$D$1:$Z$500,3,FALSE)=F159,"-","Wrong PO"),"new")</f>
        <v>new</v>
      </c>
      <c r="AE159" s="32" t="str">
        <f>IF(AD159="wrong PO",(VLOOKUP($D159,'Org July 2016 '!$D$1:$Z$500,3,FALSE)),"")</f>
        <v/>
      </c>
      <c r="AF159" s="29" t="str">
        <f>IFERROR(IF(VLOOKUP($D159,'Org June 2016 '!$D$1:$Z$500,3,FALSE)=F159,"-","Wrong PO"),"new")</f>
        <v>new</v>
      </c>
      <c r="AG159" s="32" t="str">
        <f>IF(AF159="wrong PO",(VLOOKUP($D159,'Org June 2016 '!$D$1:$Z$500,3,FALSE)),"")</f>
        <v/>
      </c>
      <c r="AH159" s="29" t="str">
        <f>IFERROR(IF(VLOOKUP($D159,'May 2016'!D158:Z657,3,FALSE)=F159,"-","Wrong PO"),"new")</f>
        <v>new</v>
      </c>
      <c r="AI159" s="32" t="str">
        <f>IF(AH159="wrong PO",(VLOOKUP($D159,'May 2016'!D158:Z657,3,FALSE)),"")</f>
        <v/>
      </c>
      <c r="AJ159" s="29" t="str">
        <f>IFERROR(IF(VLOOKUP($D159,'Apr 2016'!$D$1:$Z$500,3,FALSE)=F159,"-","Wrong PO"),"new")</f>
        <v>new</v>
      </c>
      <c r="AK159" s="32" t="str">
        <f>IF(AJ159="wrong PO",(VLOOKUP($D159,'Apr 2016'!$D$1:$Z$500,3,FALSE)),"")</f>
        <v/>
      </c>
      <c r="AL159" s="32" t="str">
        <f>IFERROR(IF(VLOOKUP($D159,'Mar 2016'!$D$1:$Z$500,3,FALSE)=F159,"-","Wrong PO"),"new")</f>
        <v>-</v>
      </c>
      <c r="AM159" s="32" t="str">
        <f>IF(AJ159="wrong PO",(VLOOKUP($D159,'Mar 2016'!$D$1:$Z$500,3,FALSE)),"")</f>
        <v/>
      </c>
      <c r="AN159" s="32" t="str">
        <f>IFERROR(IF(VLOOKUP($D159,'Feb 2016'!$D$1:$Z$500,3,FALSE)=F159,"-","Wrong PO"),"new")</f>
        <v>new</v>
      </c>
      <c r="AO159" s="32" t="str">
        <f>IF(AJ159="wrong PO",(VLOOKUP($D159,'Feb 2016'!$D$1:$Z$500,3,FALSE)),"")</f>
        <v/>
      </c>
      <c r="AP159" s="29" t="str">
        <f>IFERROR(IF(VLOOKUP($D159,'Jan 2016'!$D$1:$Z$500,3,FALSE)=F159,"-","Wrong PO"),"new")</f>
        <v>-</v>
      </c>
      <c r="AQ159" s="32" t="str">
        <f>IF(AP159="wrong PO",(VLOOKUP($D159,'Jan 2016'!$D$1:$Z$500,3,FALSE)),"")</f>
        <v/>
      </c>
      <c r="AR159" s="29" t="str">
        <f>IFERROR(IF(VLOOKUP($D159,'Dec 2015'!$D$1:$Z$500,3,FALSE)=F159,"-","Wrong PO"),"new")</f>
        <v>new</v>
      </c>
      <c r="AS159" s="32" t="str">
        <f>IF(AR159="wrong PO",(VLOOKUP($D159,'Dec 2015'!$D$1:$Z$500,3,FALSE)),"")</f>
        <v/>
      </c>
      <c r="AT159" s="29" t="str">
        <f>IFERROR(IF(VLOOKUP($D159,'Nov 2015'!$D$1:$Z$500,3,FALSE)=F159,"-","Wrong PO"),"new")</f>
        <v>-</v>
      </c>
      <c r="AU159" s="32" t="str">
        <f>IF(AT159="wrong PO",(VLOOKUP($D159,'Nov 2015'!$D$1:$Z$500,3,FALSE)),"")</f>
        <v/>
      </c>
      <c r="AV159" s="29" t="str">
        <f>IFERROR(IF(VLOOKUP($D159,'Oct 2015'!$D$1:$Z$500,3,FALSE)=F159,"-","Wrong PO"),"new")</f>
        <v>Wrong PO</v>
      </c>
      <c r="AW159" s="32" t="str">
        <f>IF(AV159="wrong PO",(VLOOKUP($D159,'Oct 2015'!$D$1:$Z$500,3,FALSE)),"")</f>
        <v>P0770683</v>
      </c>
      <c r="AX159" s="29" t="str">
        <f>IFERROR(IF(VLOOKUP($D159,'Sep 2015'!$D$1:$Z$500,3,FALSE)=F159,"-","Wrong PO"),"new")</f>
        <v>new</v>
      </c>
      <c r="AY159" s="32" t="str">
        <f>IF(AX159="wrong PO",(VLOOKUP($D159,'Sep 2015'!$D$1:$Z$500,3,FALSE)),"")</f>
        <v/>
      </c>
    </row>
    <row r="160" spans="1:51">
      <c r="A160" s="2" t="s">
        <v>841</v>
      </c>
      <c r="B160" s="2" t="s">
        <v>510</v>
      </c>
      <c r="C160" s="2" t="s">
        <v>419</v>
      </c>
      <c r="D160" s="2" t="s">
        <v>200</v>
      </c>
      <c r="E160" s="2" t="s">
        <v>603</v>
      </c>
      <c r="F160" s="21" t="s">
        <v>201</v>
      </c>
      <c r="G160" s="11"/>
      <c r="H160" s="3">
        <v>42424</v>
      </c>
      <c r="I160" s="2" t="s">
        <v>772</v>
      </c>
      <c r="J160" s="2" t="s">
        <v>605</v>
      </c>
      <c r="K160" s="2" t="s">
        <v>394</v>
      </c>
      <c r="L160" s="2" t="s">
        <v>31</v>
      </c>
      <c r="M160" s="2" t="s">
        <v>378</v>
      </c>
      <c r="N160" s="4">
        <v>62847</v>
      </c>
      <c r="O160" s="4">
        <v>70138</v>
      </c>
      <c r="P160" s="4">
        <v>7291</v>
      </c>
      <c r="Q160" s="5">
        <v>35.729999999999997</v>
      </c>
      <c r="R160" s="4">
        <v>0</v>
      </c>
      <c r="S160" s="4">
        <v>0</v>
      </c>
      <c r="T160" s="4">
        <v>0</v>
      </c>
      <c r="U160" s="5">
        <v>0</v>
      </c>
      <c r="V160" s="5">
        <v>0</v>
      </c>
      <c r="W160" s="14">
        <v>35.729999999999997</v>
      </c>
      <c r="X160" s="14">
        <v>0</v>
      </c>
      <c r="Y160" s="14">
        <v>35.729999999999997</v>
      </c>
      <c r="Z160" s="4"/>
      <c r="AA160" s="49" t="str">
        <f>IFERROR(IFERROR(VLOOKUP($D160,'Asset Group  All Assets'!$B$1:$C$500,2,FALSE),(VLOOKUP($D160,'Missing-WSU-POs'!$B$1:$D$500,3,FALSE))),"?")</f>
        <v>P0744898</v>
      </c>
      <c r="AB160" s="31" t="str">
        <f t="shared" si="5"/>
        <v>P0744898</v>
      </c>
      <c r="AC160" s="31" t="str">
        <f t="shared" si="6"/>
        <v/>
      </c>
      <c r="AD160" s="29" t="str">
        <f>IFERROR(IF(VLOOKUP($D160,'Org July 2016 '!$D$1:$Z$500,3,FALSE)=F160,"-","Wrong PO"),"new")</f>
        <v>Wrong PO</v>
      </c>
      <c r="AE160" s="32">
        <f>IF(AD160="wrong PO",(VLOOKUP($D160,'Org July 2016 '!$D$1:$Z$500,3,FALSE)),"")</f>
        <v>0</v>
      </c>
      <c r="AF160" s="29" t="str">
        <f>IFERROR(IF(VLOOKUP($D160,'Org June 2016 '!$D$1:$Z$500,3,FALSE)=F160,"-","Wrong PO"),"new")</f>
        <v>Wrong PO</v>
      </c>
      <c r="AG160" s="32">
        <f>IF(AF160="wrong PO",(VLOOKUP($D160,'Org June 2016 '!$D$1:$Z$500,3,FALSE)),"")</f>
        <v>0</v>
      </c>
      <c r="AH160" s="29" t="str">
        <f>IFERROR(IF(VLOOKUP($D160,'May 2016'!D159:Z658,3,FALSE)=F160,"-","Wrong PO"),"new")</f>
        <v>new</v>
      </c>
      <c r="AI160" s="32" t="str">
        <f>IF(AH160="wrong PO",(VLOOKUP($D160,'May 2016'!D159:Z658,3,FALSE)),"")</f>
        <v/>
      </c>
      <c r="AJ160" s="29" t="str">
        <f>IFERROR(IF(VLOOKUP($D160,'Apr 2016'!$D$1:$Z$500,3,FALSE)=F160,"-","Wrong PO"),"new")</f>
        <v>-</v>
      </c>
      <c r="AK160" s="32" t="str">
        <f>IF(AJ160="wrong PO",(VLOOKUP($D160,'Apr 2016'!$D$1:$Z$500,3,FALSE)),"")</f>
        <v/>
      </c>
      <c r="AL160" s="32" t="str">
        <f>IFERROR(IF(VLOOKUP($D160,'Mar 2016'!$D$1:$Z$500,3,FALSE)=F160,"-","Wrong PO"),"new")</f>
        <v>-</v>
      </c>
      <c r="AM160" s="32" t="str">
        <f>IF(AJ160="wrong PO",(VLOOKUP($D160,'Mar 2016'!$D$1:$Z$500,3,FALSE)),"")</f>
        <v/>
      </c>
      <c r="AN160" s="32" t="str">
        <f>IFERROR(IF(VLOOKUP($D160,'Feb 2016'!$D$1:$Z$500,3,FALSE)=F160,"-","Wrong PO"),"new")</f>
        <v>new</v>
      </c>
      <c r="AO160" s="32" t="str">
        <f>IF(AJ160="wrong PO",(VLOOKUP($D160,'Feb 2016'!$D$1:$Z$500,3,FALSE)),"")</f>
        <v/>
      </c>
      <c r="AP160" s="29" t="str">
        <f>IFERROR(IF(VLOOKUP($D160,'Jan 2016'!$D$1:$Z$500,3,FALSE)=F160,"-","Wrong PO"),"new")</f>
        <v>new</v>
      </c>
      <c r="AQ160" s="32" t="str">
        <f>IF(AP160="wrong PO",(VLOOKUP($D160,'Jan 2016'!$D$1:$Z$500,3,FALSE)),"")</f>
        <v/>
      </c>
      <c r="AR160" s="29" t="str">
        <f>IFERROR(IF(VLOOKUP($D160,'Dec 2015'!$D$1:$Z$500,3,FALSE)=F160,"-","Wrong PO"),"new")</f>
        <v>new</v>
      </c>
      <c r="AS160" s="32" t="str">
        <f>IF(AR160="wrong PO",(VLOOKUP($D160,'Dec 2015'!$D$1:$Z$500,3,FALSE)),"")</f>
        <v/>
      </c>
      <c r="AT160" s="29" t="str">
        <f>IFERROR(IF(VLOOKUP($D160,'Nov 2015'!$D$1:$Z$500,3,FALSE)=F160,"-","Wrong PO"),"new")</f>
        <v>new</v>
      </c>
      <c r="AU160" s="32" t="str">
        <f>IF(AT160="wrong PO",(VLOOKUP($D160,'Nov 2015'!$D$1:$Z$500,3,FALSE)),"")</f>
        <v/>
      </c>
      <c r="AV160" s="29" t="str">
        <f>IFERROR(IF(VLOOKUP($D160,'Oct 2015'!$D$1:$Z$500,3,FALSE)=F160,"-","Wrong PO"),"new")</f>
        <v>new</v>
      </c>
      <c r="AW160" s="32" t="str">
        <f>IF(AV160="wrong PO",(VLOOKUP($D160,'Oct 2015'!$D$1:$Z$500,3,FALSE)),"")</f>
        <v/>
      </c>
      <c r="AX160" s="29" t="str">
        <f>IFERROR(IF(VLOOKUP($D160,'Sep 2015'!$D$1:$Z$500,3,FALSE)=F160,"-","Wrong PO"),"new")</f>
        <v>new</v>
      </c>
      <c r="AY160" s="32" t="str">
        <f>IF(AX160="wrong PO",(VLOOKUP($D160,'Sep 2015'!$D$1:$Z$500,3,FALSE)),"")</f>
        <v/>
      </c>
    </row>
    <row r="161" spans="1:51">
      <c r="A161" s="2" t="s">
        <v>841</v>
      </c>
      <c r="B161" s="2" t="s">
        <v>510</v>
      </c>
      <c r="C161" s="2" t="s">
        <v>770</v>
      </c>
      <c r="D161" s="2" t="s">
        <v>202</v>
      </c>
      <c r="E161" s="2" t="s">
        <v>715</v>
      </c>
      <c r="F161" s="21"/>
      <c r="G161" s="11"/>
      <c r="H161" s="3">
        <v>42496</v>
      </c>
      <c r="I161" s="2" t="s">
        <v>771</v>
      </c>
      <c r="J161" s="2" t="s">
        <v>716</v>
      </c>
      <c r="K161" s="2" t="s">
        <v>717</v>
      </c>
      <c r="L161" s="2" t="s">
        <v>31</v>
      </c>
      <c r="M161" s="2" t="s">
        <v>718</v>
      </c>
      <c r="N161" s="4">
        <v>58871</v>
      </c>
      <c r="O161" s="4">
        <v>62066</v>
      </c>
      <c r="P161" s="4">
        <v>3195</v>
      </c>
      <c r="Q161" s="5">
        <v>54</v>
      </c>
      <c r="R161" s="4">
        <v>0</v>
      </c>
      <c r="S161" s="4">
        <v>0</v>
      </c>
      <c r="T161" s="4">
        <v>0</v>
      </c>
      <c r="U161" s="5">
        <v>0</v>
      </c>
      <c r="V161" s="5">
        <v>0</v>
      </c>
      <c r="W161" s="14">
        <v>54</v>
      </c>
      <c r="X161" s="14">
        <v>0</v>
      </c>
      <c r="Y161" s="14">
        <v>54</v>
      </c>
      <c r="Z161" s="4"/>
      <c r="AA161" s="49" t="str">
        <f>IFERROR(IFERROR(VLOOKUP($D161,'Asset Group  All Assets'!$B$1:$C$500,2,FALSE),(VLOOKUP($D161,'Missing-WSU-POs'!$B$1:$D$500,3,FALSE))),"?")</f>
        <v>Needed</v>
      </c>
      <c r="AB161" s="31" t="str">
        <f t="shared" ref="AB161:AB224" si="7">IF(F161="","",F161)</f>
        <v/>
      </c>
      <c r="AC161" s="31" t="str">
        <f t="shared" ref="AC161:AC224" si="8">IF(AA161=AB161,"","Wrong PO")</f>
        <v>Wrong PO</v>
      </c>
      <c r="AD161" s="29" t="str">
        <f>IFERROR(IF(VLOOKUP($D161,'Org July 2016 '!$D$1:$Z$500,3,FALSE)=F161,"-","Wrong PO"),"new")</f>
        <v>-</v>
      </c>
      <c r="AE161" s="32" t="str">
        <f>IF(AD161="wrong PO",(VLOOKUP($D161,'Org July 2016 '!$D$1:$Z$500,3,FALSE)),"")</f>
        <v/>
      </c>
      <c r="AF161" s="29" t="str">
        <f>IFERROR(IF(VLOOKUP($D161,'Org June 2016 '!$D$1:$Z$500,3,FALSE)=F161,"-","Wrong PO"),"new")</f>
        <v>-</v>
      </c>
      <c r="AG161" s="32" t="str">
        <f>IF(AF161="wrong PO",(VLOOKUP($D161,'Org June 2016 '!$D$1:$Z$500,3,FALSE)),"")</f>
        <v/>
      </c>
      <c r="AH161" s="29" t="str">
        <f>IFERROR(IF(VLOOKUP($D161,'May 2016'!D160:Z659,3,FALSE)=F161,"-","Wrong PO"),"new")</f>
        <v>-</v>
      </c>
      <c r="AI161" s="32" t="str">
        <f>IF(AH161="wrong PO",(VLOOKUP($D161,'May 2016'!D160:Z659,3,FALSE)),"")</f>
        <v/>
      </c>
      <c r="AJ161" s="29" t="str">
        <f>IFERROR(IF(VLOOKUP($D161,'Apr 2016'!$D$1:$Z$500,3,FALSE)=F161,"-","Wrong PO"),"new")</f>
        <v>new</v>
      </c>
      <c r="AK161" s="32" t="str">
        <f>IF(AJ161="wrong PO",(VLOOKUP($D161,'Apr 2016'!$D$1:$Z$500,3,FALSE)),"")</f>
        <v/>
      </c>
      <c r="AL161" s="32" t="str">
        <f>IFERROR(IF(VLOOKUP($D161,'Mar 2016'!$D$1:$Z$500,3,FALSE)=F161,"-","Wrong PO"),"new")</f>
        <v>new</v>
      </c>
      <c r="AM161" s="32" t="str">
        <f>IF(AJ161="wrong PO",(VLOOKUP($D161,'Mar 2016'!$D$1:$Z$500,3,FALSE)),"")</f>
        <v/>
      </c>
      <c r="AN161" s="32" t="str">
        <f>IFERROR(IF(VLOOKUP($D161,'Feb 2016'!$D$1:$Z$500,3,FALSE)=F161,"-","Wrong PO"),"new")</f>
        <v>new</v>
      </c>
      <c r="AO161" s="32" t="str">
        <f>IF(AJ161="wrong PO",(VLOOKUP($D161,'Feb 2016'!$D$1:$Z$500,3,FALSE)),"")</f>
        <v/>
      </c>
      <c r="AP161" s="29" t="str">
        <f>IFERROR(IF(VLOOKUP($D161,'Jan 2016'!$D$1:$Z$500,3,FALSE)=F161,"-","Wrong PO"),"new")</f>
        <v>new</v>
      </c>
      <c r="AQ161" s="32" t="str">
        <f>IF(AP161="wrong PO",(VLOOKUP($D161,'Jan 2016'!$D$1:$Z$500,3,FALSE)),"")</f>
        <v/>
      </c>
      <c r="AR161" s="29" t="str">
        <f>IFERROR(IF(VLOOKUP($D161,'Dec 2015'!$D$1:$Z$500,3,FALSE)=F161,"-","Wrong PO"),"new")</f>
        <v>new</v>
      </c>
      <c r="AS161" s="32" t="str">
        <f>IF(AR161="wrong PO",(VLOOKUP($D161,'Dec 2015'!$D$1:$Z$500,3,FALSE)),"")</f>
        <v/>
      </c>
      <c r="AT161" s="29" t="str">
        <f>IFERROR(IF(VLOOKUP($D161,'Nov 2015'!$D$1:$Z$500,3,FALSE)=F161,"-","Wrong PO"),"new")</f>
        <v>new</v>
      </c>
      <c r="AU161" s="32" t="str">
        <f>IF(AT161="wrong PO",(VLOOKUP($D161,'Nov 2015'!$D$1:$Z$500,3,FALSE)),"")</f>
        <v/>
      </c>
      <c r="AV161" s="29" t="str">
        <f>IFERROR(IF(VLOOKUP($D161,'Oct 2015'!$D$1:$Z$500,3,FALSE)=F161,"-","Wrong PO"),"new")</f>
        <v>new</v>
      </c>
      <c r="AW161" s="32" t="str">
        <f>IF(AV161="wrong PO",(VLOOKUP($D161,'Oct 2015'!$D$1:$Z$500,3,FALSE)),"")</f>
        <v/>
      </c>
      <c r="AX161" s="29" t="str">
        <f>IFERROR(IF(VLOOKUP($D161,'Sep 2015'!$D$1:$Z$500,3,FALSE)=F161,"-","Wrong PO"),"new")</f>
        <v>new</v>
      </c>
      <c r="AY161" s="32" t="str">
        <f>IF(AX161="wrong PO",(VLOOKUP($D161,'Sep 2015'!$D$1:$Z$500,3,FALSE)),"")</f>
        <v/>
      </c>
    </row>
    <row r="162" spans="1:51">
      <c r="A162" s="2" t="s">
        <v>841</v>
      </c>
      <c r="B162" s="2" t="s">
        <v>510</v>
      </c>
      <c r="C162" s="2" t="s">
        <v>56</v>
      </c>
      <c r="D162" s="2" t="s">
        <v>203</v>
      </c>
      <c r="E162" s="2" t="s">
        <v>433</v>
      </c>
      <c r="F162" s="21"/>
      <c r="G162" s="11"/>
      <c r="H162" s="3">
        <v>42158</v>
      </c>
      <c r="I162" s="2" t="s">
        <v>28</v>
      </c>
      <c r="J162" s="2" t="s">
        <v>434</v>
      </c>
      <c r="K162" s="2" t="s">
        <v>30</v>
      </c>
      <c r="L162" s="2" t="s">
        <v>31</v>
      </c>
      <c r="M162" s="2" t="s">
        <v>378</v>
      </c>
      <c r="N162" s="4">
        <v>27442</v>
      </c>
      <c r="O162" s="4">
        <v>28036</v>
      </c>
      <c r="P162" s="4">
        <v>594</v>
      </c>
      <c r="Q162" s="5">
        <v>10.039999999999999</v>
      </c>
      <c r="R162" s="4">
        <v>0</v>
      </c>
      <c r="S162" s="4">
        <v>0</v>
      </c>
      <c r="T162" s="4">
        <v>0</v>
      </c>
      <c r="U162" s="5">
        <v>0</v>
      </c>
      <c r="V162" s="5">
        <v>0</v>
      </c>
      <c r="W162" s="14">
        <v>10.039999999999999</v>
      </c>
      <c r="X162" s="14">
        <v>0</v>
      </c>
      <c r="Y162" s="14">
        <v>10.039999999999999</v>
      </c>
      <c r="Z162" s="4"/>
      <c r="AA162" s="49" t="str">
        <f>IFERROR(IFERROR(VLOOKUP($D162,'Asset Group  All Assets'!$B$1:$C$500,2,FALSE),(VLOOKUP($D162,'Missing-WSU-POs'!$B$1:$D$500,3,FALSE))),"?")</f>
        <v>P0772275</v>
      </c>
      <c r="AB162" s="31" t="str">
        <f t="shared" si="7"/>
        <v/>
      </c>
      <c r="AC162" s="31" t="str">
        <f t="shared" si="8"/>
        <v>Wrong PO</v>
      </c>
      <c r="AD162" s="29" t="str">
        <f>IFERROR(IF(VLOOKUP($D162,'Org July 2016 '!$D$1:$Z$500,3,FALSE)=F162,"-","Wrong PO"),"new")</f>
        <v>-</v>
      </c>
      <c r="AE162" s="32" t="str">
        <f>IF(AD162="wrong PO",(VLOOKUP($D162,'Org July 2016 '!$D$1:$Z$500,3,FALSE)),"")</f>
        <v/>
      </c>
      <c r="AF162" s="29" t="str">
        <f>IFERROR(IF(VLOOKUP($D162,'Org June 2016 '!$D$1:$Z$500,3,FALSE)=F162,"-","Wrong PO"),"new")</f>
        <v>-</v>
      </c>
      <c r="AG162" s="32" t="str">
        <f>IF(AF162="wrong PO",(VLOOKUP($D162,'Org June 2016 '!$D$1:$Z$500,3,FALSE)),"")</f>
        <v/>
      </c>
      <c r="AH162" s="29" t="str">
        <f>IFERROR(IF(VLOOKUP($D162,'May 2016'!D161:Z660,3,FALSE)=F162,"-","Wrong PO"),"new")</f>
        <v>new</v>
      </c>
      <c r="AI162" s="32" t="str">
        <f>IF(AH162="wrong PO",(VLOOKUP($D162,'May 2016'!D161:Z660,3,FALSE)),"")</f>
        <v/>
      </c>
      <c r="AJ162" s="29" t="str">
        <f>IFERROR(IF(VLOOKUP($D162,'Apr 2016'!$D$1:$Z$500,3,FALSE)=F162,"-","Wrong PO"),"new")</f>
        <v>Wrong PO</v>
      </c>
      <c r="AK162" s="32" t="str">
        <f>IF(AJ162="wrong PO",(VLOOKUP($D162,'Apr 2016'!$D$1:$Z$500,3,FALSE)),"")</f>
        <v>P0772275</v>
      </c>
      <c r="AL162" s="32" t="str">
        <f>IFERROR(IF(VLOOKUP($D162,'Mar 2016'!$D$1:$Z$500,3,FALSE)=F162,"-","Wrong PO"),"new")</f>
        <v>Wrong PO</v>
      </c>
      <c r="AM162" s="32" t="str">
        <f>IF(AJ162="wrong PO",(VLOOKUP($D162,'Mar 2016'!$D$1:$Z$500,3,FALSE)),"")</f>
        <v>P0772275</v>
      </c>
      <c r="AN162" s="32" t="str">
        <f>IFERROR(IF(VLOOKUP($D162,'Feb 2016'!$D$1:$Z$500,3,FALSE)=F162,"-","Wrong PO"),"new")</f>
        <v>Wrong PO</v>
      </c>
      <c r="AO162" s="32" t="str">
        <f>IF(AJ162="wrong PO",(VLOOKUP($D162,'Feb 2016'!$D$1:$Z$500,3,FALSE)),"")</f>
        <v>P0772275</v>
      </c>
      <c r="AP162" s="29" t="str">
        <f>IFERROR(IF(VLOOKUP($D162,'Jan 2016'!$D$1:$Z$500,3,FALSE)=F162,"-","Wrong PO"),"new")</f>
        <v>Wrong PO</v>
      </c>
      <c r="AQ162" s="32" t="str">
        <f>IF(AP162="wrong PO",(VLOOKUP($D162,'Jan 2016'!$D$1:$Z$500,3,FALSE)),"")</f>
        <v>P0772275</v>
      </c>
      <c r="AR162" s="29" t="str">
        <f>IFERROR(IF(VLOOKUP($D162,'Dec 2015'!$D$1:$Z$500,3,FALSE)=F162,"-","Wrong PO"),"new")</f>
        <v>Wrong PO</v>
      </c>
      <c r="AS162" s="32" t="str">
        <f>IF(AR162="wrong PO",(VLOOKUP($D162,'Dec 2015'!$D$1:$Z$500,3,FALSE)),"")</f>
        <v>P0772275</v>
      </c>
      <c r="AT162" s="29" t="str">
        <f>IFERROR(IF(VLOOKUP($D162,'Nov 2015'!$D$1:$Z$500,3,FALSE)=F162,"-","Wrong PO"),"new")</f>
        <v>Wrong PO</v>
      </c>
      <c r="AU162" s="32" t="str">
        <f>IF(AT162="wrong PO",(VLOOKUP($D162,'Nov 2015'!$D$1:$Z$500,3,FALSE)),"")</f>
        <v>P0772275</v>
      </c>
      <c r="AV162" s="29" t="str">
        <f>IFERROR(IF(VLOOKUP($D162,'Oct 2015'!$D$1:$Z$500,3,FALSE)=F162,"-","Wrong PO"),"new")</f>
        <v>Wrong PO</v>
      </c>
      <c r="AW162" s="32" t="str">
        <f>IF(AV162="wrong PO",(VLOOKUP($D162,'Oct 2015'!$D$1:$Z$500,3,FALSE)),"")</f>
        <v>P0772275</v>
      </c>
      <c r="AX162" s="29" t="str">
        <f>IFERROR(IF(VLOOKUP($D162,'Sep 2015'!$D$1:$Z$500,3,FALSE)=F162,"-","Wrong PO"),"new")</f>
        <v>new</v>
      </c>
      <c r="AY162" s="32" t="str">
        <f>IF(AX162="wrong PO",(VLOOKUP($D162,'Sep 2015'!$D$1:$Z$500,3,FALSE)),"")</f>
        <v/>
      </c>
    </row>
    <row r="163" spans="1:51">
      <c r="A163" s="2" t="s">
        <v>841</v>
      </c>
      <c r="B163" s="2" t="s">
        <v>510</v>
      </c>
      <c r="C163" s="2" t="s">
        <v>56</v>
      </c>
      <c r="D163" s="2" t="s">
        <v>204</v>
      </c>
      <c r="E163" s="2" t="s">
        <v>371</v>
      </c>
      <c r="F163" s="21" t="s">
        <v>205</v>
      </c>
      <c r="G163" s="11"/>
      <c r="H163" s="3">
        <v>42198</v>
      </c>
      <c r="I163" s="2" t="s">
        <v>28</v>
      </c>
      <c r="J163" s="2" t="s">
        <v>373</v>
      </c>
      <c r="K163" s="2" t="s">
        <v>30</v>
      </c>
      <c r="L163" s="2" t="s">
        <v>31</v>
      </c>
      <c r="M163" s="2" t="s">
        <v>32</v>
      </c>
      <c r="N163" s="4">
        <v>4268</v>
      </c>
      <c r="O163" s="4">
        <v>4285</v>
      </c>
      <c r="P163" s="4">
        <v>17</v>
      </c>
      <c r="Q163" s="5">
        <v>0.28999999999999998</v>
      </c>
      <c r="R163" s="4">
        <v>0</v>
      </c>
      <c r="S163" s="4">
        <v>0</v>
      </c>
      <c r="T163" s="4">
        <v>0</v>
      </c>
      <c r="U163" s="5">
        <v>0</v>
      </c>
      <c r="V163" s="5">
        <v>0</v>
      </c>
      <c r="W163" s="14">
        <v>0.28999999999999998</v>
      </c>
      <c r="X163" s="14">
        <v>0</v>
      </c>
      <c r="Y163" s="14">
        <v>0.28999999999999998</v>
      </c>
      <c r="Z163" s="4"/>
      <c r="AA163" s="49" t="str">
        <f>IFERROR(IFERROR(VLOOKUP($D163,'Asset Group  All Assets'!$B$1:$C$500,2,FALSE),(VLOOKUP($D163,'Missing-WSU-POs'!$B$1:$D$500,3,FALSE))),"?")</f>
        <v>P0771792</v>
      </c>
      <c r="AB163" s="31" t="str">
        <f t="shared" si="7"/>
        <v>P0771792</v>
      </c>
      <c r="AC163" s="31" t="str">
        <f t="shared" si="8"/>
        <v/>
      </c>
      <c r="AD163" s="29" t="str">
        <f>IFERROR(IF(VLOOKUP($D163,'Org July 2016 '!$D$1:$Z$500,3,FALSE)=F163,"-","Wrong PO"),"new")</f>
        <v>Wrong PO</v>
      </c>
      <c r="AE163" s="32">
        <f>IF(AD163="wrong PO",(VLOOKUP($D163,'Org July 2016 '!$D$1:$Z$500,3,FALSE)),"")</f>
        <v>0</v>
      </c>
      <c r="AF163" s="29" t="str">
        <f>IFERROR(IF(VLOOKUP($D163,'Org June 2016 '!$D$1:$Z$500,3,FALSE)=F163,"-","Wrong PO"),"new")</f>
        <v>Wrong PO</v>
      </c>
      <c r="AG163" s="32">
        <f>IF(AF163="wrong PO",(VLOOKUP($D163,'Org June 2016 '!$D$1:$Z$500,3,FALSE)),"")</f>
        <v>0</v>
      </c>
      <c r="AH163" s="29" t="str">
        <f>IFERROR(IF(VLOOKUP($D163,'May 2016'!D162:Z661,3,FALSE)=F163,"-","Wrong PO"),"new")</f>
        <v>new</v>
      </c>
      <c r="AI163" s="32" t="str">
        <f>IF(AH163="wrong PO",(VLOOKUP($D163,'May 2016'!D162:Z661,3,FALSE)),"")</f>
        <v/>
      </c>
      <c r="AJ163" s="29" t="str">
        <f>IFERROR(IF(VLOOKUP($D163,'Apr 2016'!$D$1:$Z$500,3,FALSE)=F163,"-","Wrong PO"),"new")</f>
        <v>-</v>
      </c>
      <c r="AK163" s="32" t="str">
        <f>IF(AJ163="wrong PO",(VLOOKUP($D163,'Apr 2016'!$D$1:$Z$500,3,FALSE)),"")</f>
        <v/>
      </c>
      <c r="AL163" s="32" t="str">
        <f>IFERROR(IF(VLOOKUP($D163,'Mar 2016'!$D$1:$Z$500,3,FALSE)=F163,"-","Wrong PO"),"new")</f>
        <v>-</v>
      </c>
      <c r="AM163" s="32" t="str">
        <f>IF(AJ163="wrong PO",(VLOOKUP($D163,'Mar 2016'!$D$1:$Z$500,3,FALSE)),"")</f>
        <v/>
      </c>
      <c r="AN163" s="32" t="str">
        <f>IFERROR(IF(VLOOKUP($D163,'Feb 2016'!$D$1:$Z$500,3,FALSE)=F163,"-","Wrong PO"),"new")</f>
        <v>new</v>
      </c>
      <c r="AO163" s="32" t="str">
        <f>IF(AJ163="wrong PO",(VLOOKUP($D163,'Feb 2016'!$D$1:$Z$500,3,FALSE)),"")</f>
        <v/>
      </c>
      <c r="AP163" s="29" t="str">
        <f>IFERROR(IF(VLOOKUP($D163,'Jan 2016'!$D$1:$Z$500,3,FALSE)=F163,"-","Wrong PO"),"new")</f>
        <v>-</v>
      </c>
      <c r="AQ163" s="32" t="str">
        <f>IF(AP163="wrong PO",(VLOOKUP($D163,'Jan 2016'!$D$1:$Z$500,3,FALSE)),"")</f>
        <v/>
      </c>
      <c r="AR163" s="29" t="str">
        <f>IFERROR(IF(VLOOKUP($D163,'Dec 2015'!$D$1:$Z$500,3,FALSE)=F163,"-","Wrong PO"),"new")</f>
        <v>-</v>
      </c>
      <c r="AS163" s="32" t="str">
        <f>IF(AR163="wrong PO",(VLOOKUP($D163,'Dec 2015'!$D$1:$Z$500,3,FALSE)),"")</f>
        <v/>
      </c>
      <c r="AT163" s="29" t="str">
        <f>IFERROR(IF(VLOOKUP($D163,'Nov 2015'!$D$1:$Z$500,3,FALSE)=F163,"-","Wrong PO"),"new")</f>
        <v>-</v>
      </c>
      <c r="AU163" s="32" t="str">
        <f>IF(AT163="wrong PO",(VLOOKUP($D163,'Nov 2015'!$D$1:$Z$500,3,FALSE)),"")</f>
        <v/>
      </c>
      <c r="AV163" s="29" t="str">
        <f>IFERROR(IF(VLOOKUP($D163,'Oct 2015'!$D$1:$Z$500,3,FALSE)=F163,"-","Wrong PO"),"new")</f>
        <v>-</v>
      </c>
      <c r="AW163" s="32" t="str">
        <f>IF(AV163="wrong PO",(VLOOKUP($D163,'Oct 2015'!$D$1:$Z$500,3,FALSE)),"")</f>
        <v/>
      </c>
      <c r="AX163" s="29" t="str">
        <f>IFERROR(IF(VLOOKUP($D163,'Sep 2015'!$D$1:$Z$500,3,FALSE)=F163,"-","Wrong PO"),"new")</f>
        <v>new</v>
      </c>
      <c r="AY163" s="32" t="str">
        <f>IF(AX163="wrong PO",(VLOOKUP($D163,'Sep 2015'!$D$1:$Z$500,3,FALSE)),"")</f>
        <v/>
      </c>
    </row>
    <row r="164" spans="1:51">
      <c r="A164" s="2" t="s">
        <v>841</v>
      </c>
      <c r="B164" s="2" t="s">
        <v>510</v>
      </c>
      <c r="C164" s="2" t="s">
        <v>56</v>
      </c>
      <c r="D164" s="2" t="s">
        <v>206</v>
      </c>
      <c r="E164" s="2" t="s">
        <v>371</v>
      </c>
      <c r="F164" s="21" t="s">
        <v>205</v>
      </c>
      <c r="G164" s="11"/>
      <c r="H164" s="3">
        <v>42199</v>
      </c>
      <c r="I164" s="2" t="s">
        <v>28</v>
      </c>
      <c r="J164" s="2" t="s">
        <v>373</v>
      </c>
      <c r="K164" s="2" t="s">
        <v>30</v>
      </c>
      <c r="L164" s="2" t="s">
        <v>31</v>
      </c>
      <c r="M164" s="2" t="s">
        <v>32</v>
      </c>
      <c r="N164" s="4">
        <v>16708</v>
      </c>
      <c r="O164" s="4">
        <v>16708</v>
      </c>
      <c r="P164" s="4">
        <v>0</v>
      </c>
      <c r="Q164" s="5">
        <v>0</v>
      </c>
      <c r="R164" s="4">
        <v>0</v>
      </c>
      <c r="S164" s="4">
        <v>0</v>
      </c>
      <c r="T164" s="4">
        <v>0</v>
      </c>
      <c r="U164" s="5">
        <v>0</v>
      </c>
      <c r="V164" s="5">
        <v>0</v>
      </c>
      <c r="W164" s="14">
        <v>0</v>
      </c>
      <c r="X164" s="14">
        <v>0</v>
      </c>
      <c r="Y164" s="14">
        <v>0</v>
      </c>
      <c r="Z164" s="4"/>
      <c r="AA164" s="49" t="str">
        <f>IFERROR(IFERROR(VLOOKUP($D164,'Asset Group  All Assets'!$B$1:$C$500,2,FALSE),(VLOOKUP($D164,'Missing-WSU-POs'!$B$1:$D$500,3,FALSE))),"?")</f>
        <v>P0771792</v>
      </c>
      <c r="AB164" s="31" t="str">
        <f t="shared" si="7"/>
        <v>P0771792</v>
      </c>
      <c r="AC164" s="31" t="str">
        <f t="shared" si="8"/>
        <v/>
      </c>
      <c r="AD164" s="29" t="str">
        <f>IFERROR(IF(VLOOKUP($D164,'Org July 2016 '!$D$1:$Z$500,3,FALSE)=F164,"-","Wrong PO"),"new")</f>
        <v>Wrong PO</v>
      </c>
      <c r="AE164" s="32">
        <f>IF(AD164="wrong PO",(VLOOKUP($D164,'Org July 2016 '!$D$1:$Z$500,3,FALSE)),"")</f>
        <v>0</v>
      </c>
      <c r="AF164" s="29" t="str">
        <f>IFERROR(IF(VLOOKUP($D164,'Org June 2016 '!$D$1:$Z$500,3,FALSE)=F164,"-","Wrong PO"),"new")</f>
        <v>Wrong PO</v>
      </c>
      <c r="AG164" s="32">
        <f>IF(AF164="wrong PO",(VLOOKUP($D164,'Org June 2016 '!$D$1:$Z$500,3,FALSE)),"")</f>
        <v>0</v>
      </c>
      <c r="AH164" s="29" t="str">
        <f>IFERROR(IF(VLOOKUP($D164,'May 2016'!D163:Z662,3,FALSE)=F164,"-","Wrong PO"),"new")</f>
        <v>new</v>
      </c>
      <c r="AI164" s="32" t="str">
        <f>IF(AH164="wrong PO",(VLOOKUP($D164,'May 2016'!D163:Z662,3,FALSE)),"")</f>
        <v/>
      </c>
      <c r="AJ164" s="29" t="str">
        <f>IFERROR(IF(VLOOKUP($D164,'Apr 2016'!$D$1:$Z$500,3,FALSE)=F164,"-","Wrong PO"),"new")</f>
        <v>new</v>
      </c>
      <c r="AK164" s="32" t="str">
        <f>IF(AJ164="wrong PO",(VLOOKUP($D164,'Apr 2016'!$D$1:$Z$500,3,FALSE)),"")</f>
        <v/>
      </c>
      <c r="AL164" s="32" t="str">
        <f>IFERROR(IF(VLOOKUP($D164,'Mar 2016'!$D$1:$Z$500,3,FALSE)=F164,"-","Wrong PO"),"new")</f>
        <v>-</v>
      </c>
      <c r="AM164" s="32" t="str">
        <f>IF(AJ164="wrong PO",(VLOOKUP($D164,'Mar 2016'!$D$1:$Z$500,3,FALSE)),"")</f>
        <v/>
      </c>
      <c r="AN164" s="32" t="str">
        <f>IFERROR(IF(VLOOKUP($D164,'Feb 2016'!$D$1:$Z$500,3,FALSE)=F164,"-","Wrong PO"),"new")</f>
        <v>new</v>
      </c>
      <c r="AO164" s="32" t="str">
        <f>IF(AJ164="wrong PO",(VLOOKUP($D164,'Feb 2016'!$D$1:$Z$500,3,FALSE)),"")</f>
        <v/>
      </c>
      <c r="AP164" s="29" t="str">
        <f>IFERROR(IF(VLOOKUP($D164,'Jan 2016'!$D$1:$Z$500,3,FALSE)=F164,"-","Wrong PO"),"new")</f>
        <v>-</v>
      </c>
      <c r="AQ164" s="32" t="str">
        <f>IF(AP164="wrong PO",(VLOOKUP($D164,'Jan 2016'!$D$1:$Z$500,3,FALSE)),"")</f>
        <v/>
      </c>
      <c r="AR164" s="29" t="str">
        <f>IFERROR(IF(VLOOKUP($D164,'Dec 2015'!$D$1:$Z$500,3,FALSE)=F164,"-","Wrong PO"),"new")</f>
        <v>-</v>
      </c>
      <c r="AS164" s="32" t="str">
        <f>IF(AR164="wrong PO",(VLOOKUP($D164,'Dec 2015'!$D$1:$Z$500,3,FALSE)),"")</f>
        <v/>
      </c>
      <c r="AT164" s="29" t="str">
        <f>IFERROR(IF(VLOOKUP($D164,'Nov 2015'!$D$1:$Z$500,3,FALSE)=F164,"-","Wrong PO"),"new")</f>
        <v>-</v>
      </c>
      <c r="AU164" s="32" t="str">
        <f>IF(AT164="wrong PO",(VLOOKUP($D164,'Nov 2015'!$D$1:$Z$500,3,FALSE)),"")</f>
        <v/>
      </c>
      <c r="AV164" s="29" t="str">
        <f>IFERROR(IF(VLOOKUP($D164,'Oct 2015'!$D$1:$Z$500,3,FALSE)=F164,"-","Wrong PO"),"new")</f>
        <v>-</v>
      </c>
      <c r="AW164" s="32" t="str">
        <f>IF(AV164="wrong PO",(VLOOKUP($D164,'Oct 2015'!$D$1:$Z$500,3,FALSE)),"")</f>
        <v/>
      </c>
      <c r="AX164" s="29" t="str">
        <f>IFERROR(IF(VLOOKUP($D164,'Sep 2015'!$D$1:$Z$500,3,FALSE)=F164,"-","Wrong PO"),"new")</f>
        <v>new</v>
      </c>
      <c r="AY164" s="32" t="str">
        <f>IF(AX164="wrong PO",(VLOOKUP($D164,'Sep 2015'!$D$1:$Z$500,3,FALSE)),"")</f>
        <v/>
      </c>
    </row>
    <row r="165" spans="1:51">
      <c r="A165" s="2" t="s">
        <v>841</v>
      </c>
      <c r="B165" s="2" t="s">
        <v>510</v>
      </c>
      <c r="C165" s="2" t="s">
        <v>56</v>
      </c>
      <c r="D165" s="2" t="s">
        <v>207</v>
      </c>
      <c r="E165" s="2" t="s">
        <v>371</v>
      </c>
      <c r="F165" s="21" t="s">
        <v>194</v>
      </c>
      <c r="G165" s="11"/>
      <c r="H165" s="3">
        <v>42198</v>
      </c>
      <c r="I165" s="2" t="s">
        <v>28</v>
      </c>
      <c r="J165" s="2" t="s">
        <v>373</v>
      </c>
      <c r="K165" s="2" t="s">
        <v>30</v>
      </c>
      <c r="L165" s="2" t="s">
        <v>31</v>
      </c>
      <c r="M165" s="2" t="s">
        <v>32</v>
      </c>
      <c r="N165" s="4">
        <v>1694</v>
      </c>
      <c r="O165" s="4">
        <v>1963</v>
      </c>
      <c r="P165" s="4">
        <v>269</v>
      </c>
      <c r="Q165" s="14">
        <v>4.55</v>
      </c>
      <c r="R165" s="4">
        <v>0</v>
      </c>
      <c r="S165" s="4">
        <v>0</v>
      </c>
      <c r="T165" s="4">
        <v>0</v>
      </c>
      <c r="U165" s="5">
        <v>0</v>
      </c>
      <c r="V165" s="5">
        <v>0</v>
      </c>
      <c r="W165" s="14">
        <v>4.55</v>
      </c>
      <c r="X165" s="14">
        <v>0</v>
      </c>
      <c r="Y165" s="14">
        <v>4.55</v>
      </c>
      <c r="Z165" s="4"/>
      <c r="AA165" s="49" t="str">
        <f>IFERROR(IFERROR(VLOOKUP($D165,'Asset Group  All Assets'!$B$1:$C$500,2,FALSE),(VLOOKUP($D165,'Missing-WSU-POs'!$B$1:$D$500,3,FALSE))),"?")</f>
        <v>P0742931</v>
      </c>
      <c r="AB165" s="31" t="str">
        <f t="shared" si="7"/>
        <v>P0742931</v>
      </c>
      <c r="AC165" s="31" t="str">
        <f t="shared" si="8"/>
        <v/>
      </c>
      <c r="AD165" s="29" t="str">
        <f>IFERROR(IF(VLOOKUP($D165,'Org July 2016 '!$D$1:$Z$500,3,FALSE)=F165,"-","Wrong PO"),"new")</f>
        <v>Wrong PO</v>
      </c>
      <c r="AE165" s="32">
        <f>IF(AD165="wrong PO",(VLOOKUP($D165,'Org July 2016 '!$D$1:$Z$500,3,FALSE)),"")</f>
        <v>0</v>
      </c>
      <c r="AF165" s="29" t="str">
        <f>IFERROR(IF(VLOOKUP($D165,'Org June 2016 '!$D$1:$Z$500,3,FALSE)=F165,"-","Wrong PO"),"new")</f>
        <v>Wrong PO</v>
      </c>
      <c r="AG165" s="32">
        <f>IF(AF165="wrong PO",(VLOOKUP($D165,'Org June 2016 '!$D$1:$Z$500,3,FALSE)),"")</f>
        <v>0</v>
      </c>
      <c r="AH165" s="29" t="str">
        <f>IFERROR(IF(VLOOKUP($D165,'May 2016'!D164:Z663,3,FALSE)=F165,"-","Wrong PO"),"new")</f>
        <v>new</v>
      </c>
      <c r="AI165" s="32" t="str">
        <f>IF(AH165="wrong PO",(VLOOKUP($D165,'May 2016'!D164:Z663,3,FALSE)),"")</f>
        <v/>
      </c>
      <c r="AJ165" s="29" t="str">
        <f>IFERROR(IF(VLOOKUP($D165,'Apr 2016'!$D$1:$Z$500,3,FALSE)=F165,"-","Wrong PO"),"new")</f>
        <v>-</v>
      </c>
      <c r="AK165" s="32" t="str">
        <f>IF(AJ165="wrong PO",(VLOOKUP($D165,'Apr 2016'!$D$1:$Z$500,3,FALSE)),"")</f>
        <v/>
      </c>
      <c r="AL165" s="32" t="str">
        <f>IFERROR(IF(VLOOKUP($D165,'Mar 2016'!$D$1:$Z$500,3,FALSE)=F165,"-","Wrong PO"),"new")</f>
        <v>-</v>
      </c>
      <c r="AM165" s="32" t="str">
        <f>IF(AJ165="wrong PO",(VLOOKUP($D165,'Mar 2016'!$D$1:$Z$500,3,FALSE)),"")</f>
        <v/>
      </c>
      <c r="AN165" s="32" t="str">
        <f>IFERROR(IF(VLOOKUP($D165,'Feb 2016'!$D$1:$Z$500,3,FALSE)=F165,"-","Wrong PO"),"new")</f>
        <v>-</v>
      </c>
      <c r="AO165" s="32" t="str">
        <f>IF(AJ165="wrong PO",(VLOOKUP($D165,'Feb 2016'!$D$1:$Z$500,3,FALSE)),"")</f>
        <v/>
      </c>
      <c r="AP165" s="29" t="str">
        <f>IFERROR(IF(VLOOKUP($D165,'Jan 2016'!$D$1:$Z$500,3,FALSE)=F165,"-","Wrong PO"),"new")</f>
        <v>-</v>
      </c>
      <c r="AQ165" s="32" t="str">
        <f>IF(AP165="wrong PO",(VLOOKUP($D165,'Jan 2016'!$D$1:$Z$500,3,FALSE)),"")</f>
        <v/>
      </c>
      <c r="AR165" s="29" t="str">
        <f>IFERROR(IF(VLOOKUP($D165,'Dec 2015'!$D$1:$Z$500,3,FALSE)=F165,"-","Wrong PO"),"new")</f>
        <v>-</v>
      </c>
      <c r="AS165" s="32" t="str">
        <f>IF(AR165="wrong PO",(VLOOKUP($D165,'Dec 2015'!$D$1:$Z$500,3,FALSE)),"")</f>
        <v/>
      </c>
      <c r="AT165" s="29" t="str">
        <f>IFERROR(IF(VLOOKUP($D165,'Nov 2015'!$D$1:$Z$500,3,FALSE)=F165,"-","Wrong PO"),"new")</f>
        <v>-</v>
      </c>
      <c r="AU165" s="32" t="str">
        <f>IF(AT165="wrong PO",(VLOOKUP($D165,'Nov 2015'!$D$1:$Z$500,3,FALSE)),"")</f>
        <v/>
      </c>
      <c r="AV165" s="29" t="str">
        <f>IFERROR(IF(VLOOKUP($D165,'Oct 2015'!$D$1:$Z$500,3,FALSE)=F165,"-","Wrong PO"),"new")</f>
        <v>-</v>
      </c>
      <c r="AW165" s="32" t="str">
        <f>IF(AV165="wrong PO",(VLOOKUP($D165,'Oct 2015'!$D$1:$Z$500,3,FALSE)),"")</f>
        <v/>
      </c>
      <c r="AX165" s="29" t="str">
        <f>IFERROR(IF(VLOOKUP($D165,'Sep 2015'!$D$1:$Z$500,3,FALSE)=F165,"-","Wrong PO"),"new")</f>
        <v>new</v>
      </c>
      <c r="AY165" s="32" t="str">
        <f>IF(AX165="wrong PO",(VLOOKUP($D165,'Sep 2015'!$D$1:$Z$500,3,FALSE)),"")</f>
        <v/>
      </c>
    </row>
    <row r="166" spans="1:51">
      <c r="A166" s="2" t="s">
        <v>841</v>
      </c>
      <c r="B166" s="2" t="s">
        <v>510</v>
      </c>
      <c r="C166" s="2" t="s">
        <v>56</v>
      </c>
      <c r="D166" s="2" t="s">
        <v>57</v>
      </c>
      <c r="E166" s="2" t="s">
        <v>50</v>
      </c>
      <c r="F166" s="21" t="s">
        <v>152</v>
      </c>
      <c r="G166" s="11"/>
      <c r="H166" s="3">
        <v>42214</v>
      </c>
      <c r="I166" s="2" t="s">
        <v>28</v>
      </c>
      <c r="J166" s="2" t="s">
        <v>51</v>
      </c>
      <c r="K166" s="2" t="s">
        <v>30</v>
      </c>
      <c r="L166" s="2" t="s">
        <v>31</v>
      </c>
      <c r="M166" s="2" t="s">
        <v>32</v>
      </c>
      <c r="N166" s="4">
        <v>69324</v>
      </c>
      <c r="O166" s="4">
        <v>72486</v>
      </c>
      <c r="P166" s="4">
        <v>3162</v>
      </c>
      <c r="Q166" s="5">
        <v>53.44</v>
      </c>
      <c r="R166" s="4">
        <v>0</v>
      </c>
      <c r="S166" s="4">
        <v>0</v>
      </c>
      <c r="T166" s="4">
        <v>0</v>
      </c>
      <c r="U166" s="5">
        <v>0</v>
      </c>
      <c r="V166" s="5">
        <v>0</v>
      </c>
      <c r="W166" s="14">
        <v>53.44</v>
      </c>
      <c r="X166" s="14">
        <v>0</v>
      </c>
      <c r="Y166" s="14">
        <v>53.44</v>
      </c>
      <c r="Z166" s="4"/>
      <c r="AA166" s="49" t="str">
        <f>IFERROR(IFERROR(VLOOKUP($D166,'Asset Group  All Assets'!$B$1:$C$500,2,FALSE),(VLOOKUP($D166,'Missing-WSU-POs'!$B$1:$D$500,3,FALSE))),"?")</f>
        <v>P0742695</v>
      </c>
      <c r="AB166" s="31" t="str">
        <f t="shared" si="7"/>
        <v>P0742695</v>
      </c>
      <c r="AC166" s="31" t="str">
        <f t="shared" si="8"/>
        <v/>
      </c>
      <c r="AD166" s="29" t="str">
        <f>IFERROR(IF(VLOOKUP($D166,'Org July 2016 '!$D$1:$Z$500,3,FALSE)=F166,"-","Wrong PO"),"new")</f>
        <v>Wrong PO</v>
      </c>
      <c r="AE166" s="32">
        <f>IF(AD166="wrong PO",(VLOOKUP($D166,'Org July 2016 '!$D$1:$Z$500,3,FALSE)),"")</f>
        <v>0</v>
      </c>
      <c r="AF166" s="29" t="str">
        <f>IFERROR(IF(VLOOKUP($D166,'Org June 2016 '!$D$1:$Z$500,3,FALSE)=F166,"-","Wrong PO"),"new")</f>
        <v>Wrong PO</v>
      </c>
      <c r="AG166" s="32">
        <f>IF(AF166="wrong PO",(VLOOKUP($D166,'Org June 2016 '!$D$1:$Z$500,3,FALSE)),"")</f>
        <v>0</v>
      </c>
      <c r="AH166" s="29" t="str">
        <f>IFERROR(IF(VLOOKUP($D166,'May 2016'!D165:Z664,3,FALSE)=F166,"-","Wrong PO"),"new")</f>
        <v>new</v>
      </c>
      <c r="AI166" s="32" t="str">
        <f>IF(AH166="wrong PO",(VLOOKUP($D166,'May 2016'!D165:Z664,3,FALSE)),"")</f>
        <v/>
      </c>
      <c r="AJ166" s="29" t="str">
        <f>IFERROR(IF(VLOOKUP($D166,'Apr 2016'!$D$1:$Z$500,3,FALSE)=F166,"-","Wrong PO"),"new")</f>
        <v>-</v>
      </c>
      <c r="AK166" s="32" t="str">
        <f>IF(AJ166="wrong PO",(VLOOKUP($D166,'Apr 2016'!$D$1:$Z$500,3,FALSE)),"")</f>
        <v/>
      </c>
      <c r="AL166" s="32" t="str">
        <f>IFERROR(IF(VLOOKUP($D166,'Mar 2016'!$D$1:$Z$500,3,FALSE)=F166,"-","Wrong PO"),"new")</f>
        <v>-</v>
      </c>
      <c r="AM166" s="32" t="str">
        <f>IF(AJ166="wrong PO",(VLOOKUP($D166,'Mar 2016'!$D$1:$Z$500,3,FALSE)),"")</f>
        <v/>
      </c>
      <c r="AN166" s="32" t="str">
        <f>IFERROR(IF(VLOOKUP($D166,'Feb 2016'!$D$1:$Z$500,3,FALSE)=F166,"-","Wrong PO"),"new")</f>
        <v>-</v>
      </c>
      <c r="AO166" s="32" t="str">
        <f>IF(AJ166="wrong PO",(VLOOKUP($D166,'Feb 2016'!$D$1:$Z$500,3,FALSE)),"")</f>
        <v/>
      </c>
      <c r="AP166" s="29" t="str">
        <f>IFERROR(IF(VLOOKUP($D166,'Jan 2016'!$D$1:$Z$500,3,FALSE)=F166,"-","Wrong PO"),"new")</f>
        <v>-</v>
      </c>
      <c r="AQ166" s="32" t="str">
        <f>IF(AP166="wrong PO",(VLOOKUP($D166,'Jan 2016'!$D$1:$Z$500,3,FALSE)),"")</f>
        <v/>
      </c>
      <c r="AR166" s="29" t="str">
        <f>IFERROR(IF(VLOOKUP($D166,'Dec 2015'!$D$1:$Z$500,3,FALSE)=F166,"-","Wrong PO"),"new")</f>
        <v>-</v>
      </c>
      <c r="AS166" s="32" t="str">
        <f>IF(AR166="wrong PO",(VLOOKUP($D166,'Dec 2015'!$D$1:$Z$500,3,FALSE)),"")</f>
        <v/>
      </c>
      <c r="AT166" s="29" t="str">
        <f>IFERROR(IF(VLOOKUP($D166,'Nov 2015'!$D$1:$Z$500,3,FALSE)=F166,"-","Wrong PO"),"new")</f>
        <v>-</v>
      </c>
      <c r="AU166" s="32" t="str">
        <f>IF(AT166="wrong PO",(VLOOKUP($D166,'Nov 2015'!$D$1:$Z$500,3,FALSE)),"")</f>
        <v/>
      </c>
      <c r="AV166" s="29" t="str">
        <f>IFERROR(IF(VLOOKUP($D166,'Oct 2015'!$D$1:$Z$500,3,FALSE)=F166,"-","Wrong PO"),"new")</f>
        <v>-</v>
      </c>
      <c r="AW166" s="32" t="str">
        <f>IF(AV166="wrong PO",(VLOOKUP($D166,'Oct 2015'!$D$1:$Z$500,3,FALSE)),"")</f>
        <v/>
      </c>
      <c r="AX166" s="29" t="str">
        <f>IFERROR(IF(VLOOKUP($D166,'Sep 2015'!$D$1:$Z$500,3,FALSE)=F166,"-","Wrong PO"),"new")</f>
        <v>-</v>
      </c>
      <c r="AY166" s="32" t="str">
        <f>IF(AX166="wrong PO",(VLOOKUP($D166,'Sep 2015'!$D$1:$Z$500,3,FALSE)),"")</f>
        <v/>
      </c>
    </row>
    <row r="167" spans="1:51">
      <c r="A167" s="2" t="s">
        <v>841</v>
      </c>
      <c r="B167" s="2" t="s">
        <v>510</v>
      </c>
      <c r="C167" s="2" t="s">
        <v>56</v>
      </c>
      <c r="D167" s="2" t="s">
        <v>58</v>
      </c>
      <c r="E167" s="2" t="s">
        <v>50</v>
      </c>
      <c r="F167" s="21" t="s">
        <v>152</v>
      </c>
      <c r="G167" s="11"/>
      <c r="H167" s="3">
        <v>42214</v>
      </c>
      <c r="I167" s="2" t="s">
        <v>28</v>
      </c>
      <c r="J167" s="2" t="s">
        <v>51</v>
      </c>
      <c r="K167" s="2" t="s">
        <v>30</v>
      </c>
      <c r="L167" s="2" t="s">
        <v>31</v>
      </c>
      <c r="M167" s="2" t="s">
        <v>32</v>
      </c>
      <c r="N167" s="4">
        <v>19396</v>
      </c>
      <c r="O167" s="4">
        <v>20092</v>
      </c>
      <c r="P167" s="4">
        <v>696</v>
      </c>
      <c r="Q167" s="5">
        <v>11.76</v>
      </c>
      <c r="R167" s="4">
        <v>0</v>
      </c>
      <c r="S167" s="4">
        <v>0</v>
      </c>
      <c r="T167" s="4">
        <v>0</v>
      </c>
      <c r="U167" s="5">
        <v>0</v>
      </c>
      <c r="V167" s="5">
        <v>0</v>
      </c>
      <c r="W167" s="14">
        <v>11.76</v>
      </c>
      <c r="X167" s="14">
        <v>0</v>
      </c>
      <c r="Y167" s="14">
        <v>11.76</v>
      </c>
      <c r="Z167" s="4"/>
      <c r="AA167" s="49" t="str">
        <f>IFERROR(IFERROR(VLOOKUP($D167,'Asset Group  All Assets'!$B$1:$C$500,2,FALSE),(VLOOKUP($D167,'Missing-WSU-POs'!$B$1:$D$500,3,FALSE))),"?")</f>
        <v>P0742695</v>
      </c>
      <c r="AB167" s="31" t="str">
        <f t="shared" si="7"/>
        <v>P0742695</v>
      </c>
      <c r="AC167" s="31" t="str">
        <f t="shared" si="8"/>
        <v/>
      </c>
      <c r="AD167" s="29" t="str">
        <f>IFERROR(IF(VLOOKUP($D167,'Org July 2016 '!$D$1:$Z$500,3,FALSE)=F167,"-","Wrong PO"),"new")</f>
        <v>Wrong PO</v>
      </c>
      <c r="AE167" s="32">
        <f>IF(AD167="wrong PO",(VLOOKUP($D167,'Org July 2016 '!$D$1:$Z$500,3,FALSE)),"")</f>
        <v>0</v>
      </c>
      <c r="AF167" s="29" t="str">
        <f>IFERROR(IF(VLOOKUP($D167,'Org June 2016 '!$D$1:$Z$500,3,FALSE)=F167,"-","Wrong PO"),"new")</f>
        <v>Wrong PO</v>
      </c>
      <c r="AG167" s="32">
        <f>IF(AF167="wrong PO",(VLOOKUP($D167,'Org June 2016 '!$D$1:$Z$500,3,FALSE)),"")</f>
        <v>0</v>
      </c>
      <c r="AH167" s="29" t="str">
        <f>IFERROR(IF(VLOOKUP($D167,'May 2016'!D166:Z665,3,FALSE)=F167,"-","Wrong PO"),"new")</f>
        <v>new</v>
      </c>
      <c r="AI167" s="32" t="str">
        <f>IF(AH167="wrong PO",(VLOOKUP($D167,'May 2016'!D166:Z665,3,FALSE)),"")</f>
        <v/>
      </c>
      <c r="AJ167" s="29" t="str">
        <f>IFERROR(IF(VLOOKUP($D167,'Apr 2016'!$D$1:$Z$500,3,FALSE)=F167,"-","Wrong PO"),"new")</f>
        <v>-</v>
      </c>
      <c r="AK167" s="32" t="str">
        <f>IF(AJ167="wrong PO",(VLOOKUP($D167,'Apr 2016'!$D$1:$Z$500,3,FALSE)),"")</f>
        <v/>
      </c>
      <c r="AL167" s="32" t="str">
        <f>IFERROR(IF(VLOOKUP($D167,'Mar 2016'!$D$1:$Z$500,3,FALSE)=F167,"-","Wrong PO"),"new")</f>
        <v>-</v>
      </c>
      <c r="AM167" s="32" t="str">
        <f>IF(AJ167="wrong PO",(VLOOKUP($D167,'Mar 2016'!$D$1:$Z$500,3,FALSE)),"")</f>
        <v/>
      </c>
      <c r="AN167" s="32" t="str">
        <f>IFERROR(IF(VLOOKUP($D167,'Feb 2016'!$D$1:$Z$500,3,FALSE)=F167,"-","Wrong PO"),"new")</f>
        <v>-</v>
      </c>
      <c r="AO167" s="32" t="str">
        <f>IF(AJ167="wrong PO",(VLOOKUP($D167,'Feb 2016'!$D$1:$Z$500,3,FALSE)),"")</f>
        <v/>
      </c>
      <c r="AP167" s="29" t="str">
        <f>IFERROR(IF(VLOOKUP($D167,'Jan 2016'!$D$1:$Z$500,3,FALSE)=F167,"-","Wrong PO"),"new")</f>
        <v>-</v>
      </c>
      <c r="AQ167" s="32" t="str">
        <f>IF(AP167="wrong PO",(VLOOKUP($D167,'Jan 2016'!$D$1:$Z$500,3,FALSE)),"")</f>
        <v/>
      </c>
      <c r="AR167" s="29" t="str">
        <f>IFERROR(IF(VLOOKUP($D167,'Dec 2015'!$D$1:$Z$500,3,FALSE)=F167,"-","Wrong PO"),"new")</f>
        <v>-</v>
      </c>
      <c r="AS167" s="32" t="str">
        <f>IF(AR167="wrong PO",(VLOOKUP($D167,'Dec 2015'!$D$1:$Z$500,3,FALSE)),"")</f>
        <v/>
      </c>
      <c r="AT167" s="29" t="str">
        <f>IFERROR(IF(VLOOKUP($D167,'Nov 2015'!$D$1:$Z$500,3,FALSE)=F167,"-","Wrong PO"),"new")</f>
        <v>-</v>
      </c>
      <c r="AU167" s="32" t="str">
        <f>IF(AT167="wrong PO",(VLOOKUP($D167,'Nov 2015'!$D$1:$Z$500,3,FALSE)),"")</f>
        <v/>
      </c>
      <c r="AV167" s="29" t="str">
        <f>IFERROR(IF(VLOOKUP($D167,'Oct 2015'!$D$1:$Z$500,3,FALSE)=F167,"-","Wrong PO"),"new")</f>
        <v>-</v>
      </c>
      <c r="AW167" s="32" t="str">
        <f>IF(AV167="wrong PO",(VLOOKUP($D167,'Oct 2015'!$D$1:$Z$500,3,FALSE)),"")</f>
        <v/>
      </c>
      <c r="AX167" s="29" t="str">
        <f>IFERROR(IF(VLOOKUP($D167,'Sep 2015'!$D$1:$Z$500,3,FALSE)=F167,"-","Wrong PO"),"new")</f>
        <v>-</v>
      </c>
      <c r="AY167" s="32" t="str">
        <f>IF(AX167="wrong PO",(VLOOKUP($D167,'Sep 2015'!$D$1:$Z$500,3,FALSE)),"")</f>
        <v/>
      </c>
    </row>
    <row r="168" spans="1:51">
      <c r="A168" s="2" t="s">
        <v>841</v>
      </c>
      <c r="B168" s="2" t="s">
        <v>510</v>
      </c>
      <c r="C168" s="2" t="s">
        <v>56</v>
      </c>
      <c r="D168" s="2" t="s">
        <v>59</v>
      </c>
      <c r="E168" s="2" t="s">
        <v>50</v>
      </c>
      <c r="F168" s="21" t="s">
        <v>152</v>
      </c>
      <c r="G168" s="11"/>
      <c r="H168" s="3">
        <v>42215</v>
      </c>
      <c r="I168" s="2" t="s">
        <v>28</v>
      </c>
      <c r="J168" s="2" t="s">
        <v>51</v>
      </c>
      <c r="K168" s="2" t="s">
        <v>30</v>
      </c>
      <c r="L168" s="2" t="s">
        <v>31</v>
      </c>
      <c r="M168" s="2" t="s">
        <v>32</v>
      </c>
      <c r="N168" s="4">
        <v>16824</v>
      </c>
      <c r="O168" s="4">
        <v>24790</v>
      </c>
      <c r="P168" s="4">
        <v>7966</v>
      </c>
      <c r="Q168" s="5">
        <v>134.63</v>
      </c>
      <c r="R168" s="4">
        <v>2</v>
      </c>
      <c r="S168" s="4">
        <v>2</v>
      </c>
      <c r="T168" s="4">
        <v>0</v>
      </c>
      <c r="U168" s="5">
        <v>0</v>
      </c>
      <c r="V168" s="5">
        <v>0</v>
      </c>
      <c r="W168" s="14">
        <v>134.63</v>
      </c>
      <c r="X168" s="14">
        <v>0</v>
      </c>
      <c r="Y168" s="14">
        <v>134.63</v>
      </c>
      <c r="Z168" s="4"/>
      <c r="AA168" s="49" t="str">
        <f>IFERROR(IFERROR(VLOOKUP($D168,'Asset Group  All Assets'!$B$1:$C$500,2,FALSE),(VLOOKUP($D168,'Missing-WSU-POs'!$B$1:$D$500,3,FALSE))),"?")</f>
        <v>P0742695</v>
      </c>
      <c r="AB168" s="31" t="str">
        <f t="shared" si="7"/>
        <v>P0742695</v>
      </c>
      <c r="AC168" s="31" t="str">
        <f t="shared" si="8"/>
        <v/>
      </c>
      <c r="AD168" s="29" t="str">
        <f>IFERROR(IF(VLOOKUP($D168,'Org July 2016 '!$D$1:$Z$500,3,FALSE)=F168,"-","Wrong PO"),"new")</f>
        <v>Wrong PO</v>
      </c>
      <c r="AE168" s="32">
        <f>IF(AD168="wrong PO",(VLOOKUP($D168,'Org July 2016 '!$D$1:$Z$500,3,FALSE)),"")</f>
        <v>0</v>
      </c>
      <c r="AF168" s="29" t="str">
        <f>IFERROR(IF(VLOOKUP($D168,'Org June 2016 '!$D$1:$Z$500,3,FALSE)=F168,"-","Wrong PO"),"new")</f>
        <v>Wrong PO</v>
      </c>
      <c r="AG168" s="32">
        <f>IF(AF168="wrong PO",(VLOOKUP($D168,'Org June 2016 '!$D$1:$Z$500,3,FALSE)),"")</f>
        <v>0</v>
      </c>
      <c r="AH168" s="29" t="str">
        <f>IFERROR(IF(VLOOKUP($D168,'May 2016'!D167:Z666,3,FALSE)=F168,"-","Wrong PO"),"new")</f>
        <v>new</v>
      </c>
      <c r="AI168" s="32" t="str">
        <f>IF(AH168="wrong PO",(VLOOKUP($D168,'May 2016'!D167:Z666,3,FALSE)),"")</f>
        <v/>
      </c>
      <c r="AJ168" s="29" t="str">
        <f>IFERROR(IF(VLOOKUP($D168,'Apr 2016'!$D$1:$Z$500,3,FALSE)=F168,"-","Wrong PO"),"new")</f>
        <v>-</v>
      </c>
      <c r="AK168" s="32" t="str">
        <f>IF(AJ168="wrong PO",(VLOOKUP($D168,'Apr 2016'!$D$1:$Z$500,3,FALSE)),"")</f>
        <v/>
      </c>
      <c r="AL168" s="32" t="str">
        <f>IFERROR(IF(VLOOKUP($D168,'Mar 2016'!$D$1:$Z$500,3,FALSE)=F168,"-","Wrong PO"),"new")</f>
        <v>-</v>
      </c>
      <c r="AM168" s="32" t="str">
        <f>IF(AJ168="wrong PO",(VLOOKUP($D168,'Mar 2016'!$D$1:$Z$500,3,FALSE)),"")</f>
        <v/>
      </c>
      <c r="AN168" s="32" t="str">
        <f>IFERROR(IF(VLOOKUP($D168,'Feb 2016'!$D$1:$Z$500,3,FALSE)=F168,"-","Wrong PO"),"new")</f>
        <v>-</v>
      </c>
      <c r="AO168" s="32" t="str">
        <f>IF(AJ168="wrong PO",(VLOOKUP($D168,'Feb 2016'!$D$1:$Z$500,3,FALSE)),"")</f>
        <v/>
      </c>
      <c r="AP168" s="29" t="str">
        <f>IFERROR(IF(VLOOKUP($D168,'Jan 2016'!$D$1:$Z$500,3,FALSE)=F168,"-","Wrong PO"),"new")</f>
        <v>-</v>
      </c>
      <c r="AQ168" s="32" t="str">
        <f>IF(AP168="wrong PO",(VLOOKUP($D168,'Jan 2016'!$D$1:$Z$500,3,FALSE)),"")</f>
        <v/>
      </c>
      <c r="AR168" s="29" t="str">
        <f>IFERROR(IF(VLOOKUP($D168,'Dec 2015'!$D$1:$Z$500,3,FALSE)=F168,"-","Wrong PO"),"new")</f>
        <v>-</v>
      </c>
      <c r="AS168" s="32" t="str">
        <f>IF(AR168="wrong PO",(VLOOKUP($D168,'Dec 2015'!$D$1:$Z$500,3,FALSE)),"")</f>
        <v/>
      </c>
      <c r="AT168" s="29" t="str">
        <f>IFERROR(IF(VLOOKUP($D168,'Nov 2015'!$D$1:$Z$500,3,FALSE)=F168,"-","Wrong PO"),"new")</f>
        <v>-</v>
      </c>
      <c r="AU168" s="32" t="str">
        <f>IF(AT168="wrong PO",(VLOOKUP($D168,'Nov 2015'!$D$1:$Z$500,3,FALSE)),"")</f>
        <v/>
      </c>
      <c r="AV168" s="29" t="str">
        <f>IFERROR(IF(VLOOKUP($D168,'Oct 2015'!$D$1:$Z$500,3,FALSE)=F168,"-","Wrong PO"),"new")</f>
        <v>-</v>
      </c>
      <c r="AW168" s="32" t="str">
        <f>IF(AV168="wrong PO",(VLOOKUP($D168,'Oct 2015'!$D$1:$Z$500,3,FALSE)),"")</f>
        <v/>
      </c>
      <c r="AX168" s="29" t="str">
        <f>IFERROR(IF(VLOOKUP($D168,'Sep 2015'!$D$1:$Z$500,3,FALSE)=F168,"-","Wrong PO"),"new")</f>
        <v>-</v>
      </c>
      <c r="AY168" s="32" t="str">
        <f>IF(AX168="wrong PO",(VLOOKUP($D168,'Sep 2015'!$D$1:$Z$500,3,FALSE)),"")</f>
        <v/>
      </c>
    </row>
    <row r="169" spans="1:51">
      <c r="A169" s="2" t="s">
        <v>841</v>
      </c>
      <c r="B169" s="2" t="s">
        <v>510</v>
      </c>
      <c r="C169" s="2" t="s">
        <v>56</v>
      </c>
      <c r="D169" s="2" t="s">
        <v>60</v>
      </c>
      <c r="E169" s="2" t="s">
        <v>46</v>
      </c>
      <c r="F169" s="21" t="s">
        <v>108</v>
      </c>
      <c r="G169" s="11"/>
      <c r="H169" s="3">
        <v>42208</v>
      </c>
      <c r="I169" s="2" t="s">
        <v>28</v>
      </c>
      <c r="J169" s="2" t="s">
        <v>47</v>
      </c>
      <c r="K169" s="2" t="s">
        <v>30</v>
      </c>
      <c r="L169" s="2" t="s">
        <v>31</v>
      </c>
      <c r="M169" s="2" t="s">
        <v>32</v>
      </c>
      <c r="N169" s="4">
        <v>1244</v>
      </c>
      <c r="O169" s="4">
        <v>1420</v>
      </c>
      <c r="P169" s="4">
        <v>176</v>
      </c>
      <c r="Q169" s="5">
        <v>2.97</v>
      </c>
      <c r="R169" s="4">
        <v>0</v>
      </c>
      <c r="S169" s="4">
        <v>0</v>
      </c>
      <c r="T169" s="4">
        <v>0</v>
      </c>
      <c r="U169" s="5">
        <v>0</v>
      </c>
      <c r="V169" s="5">
        <v>0</v>
      </c>
      <c r="W169" s="14">
        <v>2.97</v>
      </c>
      <c r="X169" s="14">
        <v>0</v>
      </c>
      <c r="Y169" s="14">
        <v>2.97</v>
      </c>
      <c r="Z169" s="4"/>
      <c r="AA169" s="49" t="str">
        <f>IFERROR(IFERROR(VLOOKUP($D169,'Asset Group  All Assets'!$B$1:$C$500,2,FALSE),(VLOOKUP($D169,'Missing-WSU-POs'!$B$1:$D$500,3,FALSE))),"?")</f>
        <v>P0771686</v>
      </c>
      <c r="AB169" s="31" t="str">
        <f t="shared" si="7"/>
        <v>P0771686</v>
      </c>
      <c r="AC169" s="31" t="str">
        <f t="shared" si="8"/>
        <v/>
      </c>
      <c r="AD169" s="29" t="str">
        <f>IFERROR(IF(VLOOKUP($D169,'Org July 2016 '!$D$1:$Z$500,3,FALSE)=F169,"-","Wrong PO"),"new")</f>
        <v>Wrong PO</v>
      </c>
      <c r="AE169" s="32">
        <f>IF(AD169="wrong PO",(VLOOKUP($D169,'Org July 2016 '!$D$1:$Z$500,3,FALSE)),"")</f>
        <v>0</v>
      </c>
      <c r="AF169" s="29" t="str">
        <f>IFERROR(IF(VLOOKUP($D169,'Org June 2016 '!$D$1:$Z$500,3,FALSE)=F169,"-","Wrong PO"),"new")</f>
        <v>Wrong PO</v>
      </c>
      <c r="AG169" s="32">
        <f>IF(AF169="wrong PO",(VLOOKUP($D169,'Org June 2016 '!$D$1:$Z$500,3,FALSE)),"")</f>
        <v>0</v>
      </c>
      <c r="AH169" s="29" t="str">
        <f>IFERROR(IF(VLOOKUP($D169,'May 2016'!D168:Z667,3,FALSE)=F169,"-","Wrong PO"),"new")</f>
        <v>new</v>
      </c>
      <c r="AI169" s="32" t="str">
        <f>IF(AH169="wrong PO",(VLOOKUP($D169,'May 2016'!D168:Z667,3,FALSE)),"")</f>
        <v/>
      </c>
      <c r="AJ169" s="29" t="str">
        <f>IFERROR(IF(VLOOKUP($D169,'Apr 2016'!$D$1:$Z$500,3,FALSE)=F169,"-","Wrong PO"),"new")</f>
        <v>-</v>
      </c>
      <c r="AK169" s="32" t="str">
        <f>IF(AJ169="wrong PO",(VLOOKUP($D169,'Apr 2016'!$D$1:$Z$500,3,FALSE)),"")</f>
        <v/>
      </c>
      <c r="AL169" s="32" t="str">
        <f>IFERROR(IF(VLOOKUP($D169,'Mar 2016'!$D$1:$Z$500,3,FALSE)=F169,"-","Wrong PO"),"new")</f>
        <v>-</v>
      </c>
      <c r="AM169" s="32" t="str">
        <f>IF(AJ169="wrong PO",(VLOOKUP($D169,'Mar 2016'!$D$1:$Z$500,3,FALSE)),"")</f>
        <v/>
      </c>
      <c r="AN169" s="32" t="str">
        <f>IFERROR(IF(VLOOKUP($D169,'Feb 2016'!$D$1:$Z$500,3,FALSE)=F169,"-","Wrong PO"),"new")</f>
        <v>-</v>
      </c>
      <c r="AO169" s="32" t="str">
        <f>IF(AJ169="wrong PO",(VLOOKUP($D169,'Feb 2016'!$D$1:$Z$500,3,FALSE)),"")</f>
        <v/>
      </c>
      <c r="AP169" s="29" t="str">
        <f>IFERROR(IF(VLOOKUP($D169,'Jan 2016'!$D$1:$Z$500,3,FALSE)=F169,"-","Wrong PO"),"new")</f>
        <v>-</v>
      </c>
      <c r="AQ169" s="32" t="str">
        <f>IF(AP169="wrong PO",(VLOOKUP($D169,'Jan 2016'!$D$1:$Z$500,3,FALSE)),"")</f>
        <v/>
      </c>
      <c r="AR169" s="29" t="str">
        <f>IFERROR(IF(VLOOKUP($D169,'Dec 2015'!$D$1:$Z$500,3,FALSE)=F169,"-","Wrong PO"),"new")</f>
        <v>-</v>
      </c>
      <c r="AS169" s="32" t="str">
        <f>IF(AR169="wrong PO",(VLOOKUP($D169,'Dec 2015'!$D$1:$Z$500,3,FALSE)),"")</f>
        <v/>
      </c>
      <c r="AT169" s="29" t="str">
        <f>IFERROR(IF(VLOOKUP($D169,'Nov 2015'!$D$1:$Z$500,3,FALSE)=F169,"-","Wrong PO"),"new")</f>
        <v>-</v>
      </c>
      <c r="AU169" s="32" t="str">
        <f>IF(AT169="wrong PO",(VLOOKUP($D169,'Nov 2015'!$D$1:$Z$500,3,FALSE)),"")</f>
        <v/>
      </c>
      <c r="AV169" s="29" t="str">
        <f>IFERROR(IF(VLOOKUP($D169,'Oct 2015'!$D$1:$Z$500,3,FALSE)=F169,"-","Wrong PO"),"new")</f>
        <v>-</v>
      </c>
      <c r="AW169" s="32" t="str">
        <f>IF(AV169="wrong PO",(VLOOKUP($D169,'Oct 2015'!$D$1:$Z$500,3,FALSE)),"")</f>
        <v/>
      </c>
      <c r="AX169" s="29" t="str">
        <f>IFERROR(IF(VLOOKUP($D169,'Sep 2015'!$D$1:$Z$500,3,FALSE)=F169,"-","Wrong PO"),"new")</f>
        <v>-</v>
      </c>
      <c r="AY169" s="32" t="str">
        <f>IF(AX169="wrong PO",(VLOOKUP($D169,'Sep 2015'!$D$1:$Z$500,3,FALSE)),"")</f>
        <v/>
      </c>
    </row>
    <row r="170" spans="1:51">
      <c r="A170" s="2" t="s">
        <v>841</v>
      </c>
      <c r="B170" s="2" t="s">
        <v>510</v>
      </c>
      <c r="C170" s="2" t="s">
        <v>56</v>
      </c>
      <c r="D170" s="2" t="s">
        <v>61</v>
      </c>
      <c r="E170" s="2" t="s">
        <v>62</v>
      </c>
      <c r="F170" s="21" t="s">
        <v>208</v>
      </c>
      <c r="G170" s="11"/>
      <c r="H170" s="3">
        <v>42205</v>
      </c>
      <c r="I170" s="2" t="s">
        <v>28</v>
      </c>
      <c r="J170" s="2" t="s">
        <v>63</v>
      </c>
      <c r="K170" s="2" t="s">
        <v>30</v>
      </c>
      <c r="L170" s="2" t="s">
        <v>31</v>
      </c>
      <c r="M170" s="2" t="s">
        <v>41</v>
      </c>
      <c r="N170" s="4">
        <v>10286</v>
      </c>
      <c r="O170" s="4">
        <v>11153</v>
      </c>
      <c r="P170" s="4">
        <v>867</v>
      </c>
      <c r="Q170" s="5">
        <v>14.65</v>
      </c>
      <c r="R170" s="4">
        <v>0</v>
      </c>
      <c r="S170" s="4">
        <v>0</v>
      </c>
      <c r="T170" s="4">
        <v>0</v>
      </c>
      <c r="U170" s="5">
        <v>0</v>
      </c>
      <c r="V170" s="5">
        <v>0</v>
      </c>
      <c r="W170" s="14">
        <v>14.65</v>
      </c>
      <c r="X170" s="14">
        <v>0</v>
      </c>
      <c r="Y170" s="14">
        <v>14.65</v>
      </c>
      <c r="Z170" s="4"/>
      <c r="AA170" s="49" t="str">
        <f>IFERROR(IFERROR(VLOOKUP($D170,'Asset Group  All Assets'!$B$1:$C$500,2,FALSE),(VLOOKUP($D170,'Missing-WSU-POs'!$B$1:$D$500,3,FALSE))),"?")</f>
        <v>P0736281</v>
      </c>
      <c r="AB170" s="31" t="str">
        <f t="shared" si="7"/>
        <v>P0736281</v>
      </c>
      <c r="AC170" s="31" t="str">
        <f t="shared" si="8"/>
        <v/>
      </c>
      <c r="AD170" s="29" t="str">
        <f>IFERROR(IF(VLOOKUP($D170,'Org July 2016 '!$D$1:$Z$500,3,FALSE)=F170,"-","Wrong PO"),"new")</f>
        <v>Wrong PO</v>
      </c>
      <c r="AE170" s="32">
        <f>IF(AD170="wrong PO",(VLOOKUP($D170,'Org July 2016 '!$D$1:$Z$500,3,FALSE)),"")</f>
        <v>0</v>
      </c>
      <c r="AF170" s="29" t="str">
        <f>IFERROR(IF(VLOOKUP($D170,'Org June 2016 '!$D$1:$Z$500,3,FALSE)=F170,"-","Wrong PO"),"new")</f>
        <v>Wrong PO</v>
      </c>
      <c r="AG170" s="32">
        <f>IF(AF170="wrong PO",(VLOOKUP($D170,'Org June 2016 '!$D$1:$Z$500,3,FALSE)),"")</f>
        <v>0</v>
      </c>
      <c r="AH170" s="29" t="str">
        <f>IFERROR(IF(VLOOKUP($D170,'May 2016'!D169:Z668,3,FALSE)=F170,"-","Wrong PO"),"new")</f>
        <v>new</v>
      </c>
      <c r="AI170" s="32" t="str">
        <f>IF(AH170="wrong PO",(VLOOKUP($D170,'May 2016'!D169:Z668,3,FALSE)),"")</f>
        <v/>
      </c>
      <c r="AJ170" s="29" t="str">
        <f>IFERROR(IF(VLOOKUP($D170,'Apr 2016'!$D$1:$Z$500,3,FALSE)=F170,"-","Wrong PO"),"new")</f>
        <v>-</v>
      </c>
      <c r="AK170" s="32" t="str">
        <f>IF(AJ170="wrong PO",(VLOOKUP($D170,'Apr 2016'!$D$1:$Z$500,3,FALSE)),"")</f>
        <v/>
      </c>
      <c r="AL170" s="32" t="str">
        <f>IFERROR(IF(VLOOKUP($D170,'Mar 2016'!$D$1:$Z$500,3,FALSE)=F170,"-","Wrong PO"),"new")</f>
        <v>-</v>
      </c>
      <c r="AM170" s="32" t="str">
        <f>IF(AJ170="wrong PO",(VLOOKUP($D170,'Mar 2016'!$D$1:$Z$500,3,FALSE)),"")</f>
        <v/>
      </c>
      <c r="AN170" s="32" t="str">
        <f>IFERROR(IF(VLOOKUP($D170,'Feb 2016'!$D$1:$Z$500,3,FALSE)=F170,"-","Wrong PO"),"new")</f>
        <v>-</v>
      </c>
      <c r="AO170" s="32" t="str">
        <f>IF(AJ170="wrong PO",(VLOOKUP($D170,'Feb 2016'!$D$1:$Z$500,3,FALSE)),"")</f>
        <v/>
      </c>
      <c r="AP170" s="29" t="str">
        <f>IFERROR(IF(VLOOKUP($D170,'Jan 2016'!$D$1:$Z$500,3,FALSE)=F170,"-","Wrong PO"),"new")</f>
        <v>-</v>
      </c>
      <c r="AQ170" s="32" t="str">
        <f>IF(AP170="wrong PO",(VLOOKUP($D170,'Jan 2016'!$D$1:$Z$500,3,FALSE)),"")</f>
        <v/>
      </c>
      <c r="AR170" s="29" t="str">
        <f>IFERROR(IF(VLOOKUP($D170,'Dec 2015'!$D$1:$Z$500,3,FALSE)=F170,"-","Wrong PO"),"new")</f>
        <v>-</v>
      </c>
      <c r="AS170" s="32" t="str">
        <f>IF(AR170="wrong PO",(VLOOKUP($D170,'Dec 2015'!$D$1:$Z$500,3,FALSE)),"")</f>
        <v/>
      </c>
      <c r="AT170" s="29" t="str">
        <f>IFERROR(IF(VLOOKUP($D170,'Nov 2015'!$D$1:$Z$500,3,FALSE)=F170,"-","Wrong PO"),"new")</f>
        <v>-</v>
      </c>
      <c r="AU170" s="32" t="str">
        <f>IF(AT170="wrong PO",(VLOOKUP($D170,'Nov 2015'!$D$1:$Z$500,3,FALSE)),"")</f>
        <v/>
      </c>
      <c r="AV170" s="29" t="str">
        <f>IFERROR(IF(VLOOKUP($D170,'Oct 2015'!$D$1:$Z$500,3,FALSE)=F170,"-","Wrong PO"),"new")</f>
        <v>-</v>
      </c>
      <c r="AW170" s="32" t="str">
        <f>IF(AV170="wrong PO",(VLOOKUP($D170,'Oct 2015'!$D$1:$Z$500,3,FALSE)),"")</f>
        <v/>
      </c>
      <c r="AX170" s="29" t="str">
        <f>IFERROR(IF(VLOOKUP($D170,'Sep 2015'!$D$1:$Z$500,3,FALSE)=F170,"-","Wrong PO"),"new")</f>
        <v>-</v>
      </c>
      <c r="AY170" s="32" t="str">
        <f>IF(AX170="wrong PO",(VLOOKUP($D170,'Sep 2015'!$D$1:$Z$500,3,FALSE)),"")</f>
        <v/>
      </c>
    </row>
    <row r="171" spans="1:51">
      <c r="A171" s="2" t="s">
        <v>841</v>
      </c>
      <c r="B171" s="2" t="s">
        <v>510</v>
      </c>
      <c r="C171" s="2" t="s">
        <v>56</v>
      </c>
      <c r="D171" s="2" t="s">
        <v>64</v>
      </c>
      <c r="E171" s="2" t="s">
        <v>46</v>
      </c>
      <c r="F171" s="21" t="s">
        <v>108</v>
      </c>
      <c r="G171" s="11"/>
      <c r="H171" s="3">
        <v>42208</v>
      </c>
      <c r="I171" s="2" t="s">
        <v>28</v>
      </c>
      <c r="J171" s="2" t="s">
        <v>47</v>
      </c>
      <c r="K171" s="2" t="s">
        <v>30</v>
      </c>
      <c r="L171" s="2" t="s">
        <v>31</v>
      </c>
      <c r="M171" s="2" t="s">
        <v>32</v>
      </c>
      <c r="N171" s="4">
        <v>48483</v>
      </c>
      <c r="O171" s="4">
        <v>57716</v>
      </c>
      <c r="P171" s="4">
        <v>9233</v>
      </c>
      <c r="Q171" s="5">
        <v>156.04</v>
      </c>
      <c r="R171" s="4">
        <v>0</v>
      </c>
      <c r="S171" s="4">
        <v>0</v>
      </c>
      <c r="T171" s="4">
        <v>0</v>
      </c>
      <c r="U171" s="5">
        <v>0</v>
      </c>
      <c r="V171" s="5">
        <v>0</v>
      </c>
      <c r="W171" s="14">
        <v>156.04</v>
      </c>
      <c r="X171" s="14">
        <v>0</v>
      </c>
      <c r="Y171" s="14">
        <v>156.04</v>
      </c>
      <c r="Z171" s="4"/>
      <c r="AA171" s="49" t="str">
        <f>IFERROR(IFERROR(VLOOKUP($D171,'Asset Group  All Assets'!$B$1:$C$500,2,FALSE),(VLOOKUP($D171,'Missing-WSU-POs'!$B$1:$D$500,3,FALSE))),"?")</f>
        <v>P0771686</v>
      </c>
      <c r="AB171" s="31" t="str">
        <f t="shared" si="7"/>
        <v>P0771686</v>
      </c>
      <c r="AC171" s="31" t="str">
        <f t="shared" si="8"/>
        <v/>
      </c>
      <c r="AD171" s="29" t="str">
        <f>IFERROR(IF(VLOOKUP($D171,'Org July 2016 '!$D$1:$Z$500,3,FALSE)=F171,"-","Wrong PO"),"new")</f>
        <v>Wrong PO</v>
      </c>
      <c r="AE171" s="32">
        <f>IF(AD171="wrong PO",(VLOOKUP($D171,'Org July 2016 '!$D$1:$Z$500,3,FALSE)),"")</f>
        <v>0</v>
      </c>
      <c r="AF171" s="29" t="str">
        <f>IFERROR(IF(VLOOKUP($D171,'Org June 2016 '!$D$1:$Z$500,3,FALSE)=F171,"-","Wrong PO"),"new")</f>
        <v>Wrong PO</v>
      </c>
      <c r="AG171" s="32">
        <f>IF(AF171="wrong PO",(VLOOKUP($D171,'Org June 2016 '!$D$1:$Z$500,3,FALSE)),"")</f>
        <v>0</v>
      </c>
      <c r="AH171" s="29" t="str">
        <f>IFERROR(IF(VLOOKUP($D171,'May 2016'!D170:Z669,3,FALSE)=F171,"-","Wrong PO"),"new")</f>
        <v>new</v>
      </c>
      <c r="AI171" s="32" t="str">
        <f>IF(AH171="wrong PO",(VLOOKUP($D171,'May 2016'!D170:Z669,3,FALSE)),"")</f>
        <v/>
      </c>
      <c r="AJ171" s="29" t="str">
        <f>IFERROR(IF(VLOOKUP($D171,'Apr 2016'!$D$1:$Z$500,3,FALSE)=F171,"-","Wrong PO"),"new")</f>
        <v>-</v>
      </c>
      <c r="AK171" s="32" t="str">
        <f>IF(AJ171="wrong PO",(VLOOKUP($D171,'Apr 2016'!$D$1:$Z$500,3,FALSE)),"")</f>
        <v/>
      </c>
      <c r="AL171" s="32" t="str">
        <f>IFERROR(IF(VLOOKUP($D171,'Mar 2016'!$D$1:$Z$500,3,FALSE)=F171,"-","Wrong PO"),"new")</f>
        <v>-</v>
      </c>
      <c r="AM171" s="32" t="str">
        <f>IF(AJ171="wrong PO",(VLOOKUP($D171,'Mar 2016'!$D$1:$Z$500,3,FALSE)),"")</f>
        <v/>
      </c>
      <c r="AN171" s="32" t="str">
        <f>IFERROR(IF(VLOOKUP($D171,'Feb 2016'!$D$1:$Z$500,3,FALSE)=F171,"-","Wrong PO"),"new")</f>
        <v>-</v>
      </c>
      <c r="AO171" s="32" t="str">
        <f>IF(AJ171="wrong PO",(VLOOKUP($D171,'Feb 2016'!$D$1:$Z$500,3,FALSE)),"")</f>
        <v/>
      </c>
      <c r="AP171" s="29" t="str">
        <f>IFERROR(IF(VLOOKUP($D171,'Jan 2016'!$D$1:$Z$500,3,FALSE)=F171,"-","Wrong PO"),"new")</f>
        <v>-</v>
      </c>
      <c r="AQ171" s="32" t="str">
        <f>IF(AP171="wrong PO",(VLOOKUP($D171,'Jan 2016'!$D$1:$Z$500,3,FALSE)),"")</f>
        <v/>
      </c>
      <c r="AR171" s="29" t="str">
        <f>IFERROR(IF(VLOOKUP($D171,'Dec 2015'!$D$1:$Z$500,3,FALSE)=F171,"-","Wrong PO"),"new")</f>
        <v>-</v>
      </c>
      <c r="AS171" s="32" t="str">
        <f>IF(AR171="wrong PO",(VLOOKUP($D171,'Dec 2015'!$D$1:$Z$500,3,FALSE)),"")</f>
        <v/>
      </c>
      <c r="AT171" s="29" t="str">
        <f>IFERROR(IF(VLOOKUP($D171,'Nov 2015'!$D$1:$Z$500,3,FALSE)=F171,"-","Wrong PO"),"new")</f>
        <v>-</v>
      </c>
      <c r="AU171" s="32" t="str">
        <f>IF(AT171="wrong PO",(VLOOKUP($D171,'Nov 2015'!$D$1:$Z$500,3,FALSE)),"")</f>
        <v/>
      </c>
      <c r="AV171" s="29" t="str">
        <f>IFERROR(IF(VLOOKUP($D171,'Oct 2015'!$D$1:$Z$500,3,FALSE)=F171,"-","Wrong PO"),"new")</f>
        <v>-</v>
      </c>
      <c r="AW171" s="32" t="str">
        <f>IF(AV171="wrong PO",(VLOOKUP($D171,'Oct 2015'!$D$1:$Z$500,3,FALSE)),"")</f>
        <v/>
      </c>
      <c r="AX171" s="29" t="str">
        <f>IFERROR(IF(VLOOKUP($D171,'Sep 2015'!$D$1:$Z$500,3,FALSE)=F171,"-","Wrong PO"),"new")</f>
        <v>-</v>
      </c>
      <c r="AY171" s="32" t="str">
        <f>IF(AX171="wrong PO",(VLOOKUP($D171,'Sep 2015'!$D$1:$Z$500,3,FALSE)),"")</f>
        <v/>
      </c>
    </row>
    <row r="172" spans="1:51">
      <c r="A172" s="2" t="s">
        <v>841</v>
      </c>
      <c r="B172" s="2" t="s">
        <v>510</v>
      </c>
      <c r="C172" s="2" t="s">
        <v>56</v>
      </c>
      <c r="D172" s="2" t="s">
        <v>65</v>
      </c>
      <c r="E172" s="2" t="s">
        <v>62</v>
      </c>
      <c r="F172" s="21" t="s">
        <v>208</v>
      </c>
      <c r="G172" s="11"/>
      <c r="H172" s="3">
        <v>42205</v>
      </c>
      <c r="I172" s="2" t="s">
        <v>28</v>
      </c>
      <c r="J172" s="2" t="s">
        <v>63</v>
      </c>
      <c r="K172" s="2" t="s">
        <v>30</v>
      </c>
      <c r="L172" s="2" t="s">
        <v>31</v>
      </c>
      <c r="M172" s="2" t="s">
        <v>41</v>
      </c>
      <c r="N172" s="4">
        <v>47501</v>
      </c>
      <c r="O172" s="4">
        <v>52041</v>
      </c>
      <c r="P172" s="4">
        <v>4540</v>
      </c>
      <c r="Q172" s="5">
        <v>76.73</v>
      </c>
      <c r="R172" s="4">
        <v>0</v>
      </c>
      <c r="S172" s="4">
        <v>0</v>
      </c>
      <c r="T172" s="4">
        <v>0</v>
      </c>
      <c r="U172" s="5">
        <v>0</v>
      </c>
      <c r="V172" s="5">
        <v>0</v>
      </c>
      <c r="W172" s="14">
        <v>76.73</v>
      </c>
      <c r="X172" s="14">
        <v>0</v>
      </c>
      <c r="Y172" s="14">
        <v>76.73</v>
      </c>
      <c r="Z172" s="4"/>
      <c r="AA172" s="49" t="str">
        <f>IFERROR(IFERROR(VLOOKUP($D172,'Asset Group  All Assets'!$B$1:$C$500,2,FALSE),(VLOOKUP($D172,'Missing-WSU-POs'!$B$1:$D$500,3,FALSE))),"?")</f>
        <v>P0736281</v>
      </c>
      <c r="AB172" s="31" t="str">
        <f t="shared" si="7"/>
        <v>P0736281</v>
      </c>
      <c r="AC172" s="31" t="str">
        <f t="shared" si="8"/>
        <v/>
      </c>
      <c r="AD172" s="29" t="str">
        <f>IFERROR(IF(VLOOKUP($D172,'Org July 2016 '!$D$1:$Z$500,3,FALSE)=F172,"-","Wrong PO"),"new")</f>
        <v>Wrong PO</v>
      </c>
      <c r="AE172" s="32">
        <f>IF(AD172="wrong PO",(VLOOKUP($D172,'Org July 2016 '!$D$1:$Z$500,3,FALSE)),"")</f>
        <v>0</v>
      </c>
      <c r="AF172" s="29" t="str">
        <f>IFERROR(IF(VLOOKUP($D172,'Org June 2016 '!$D$1:$Z$500,3,FALSE)=F172,"-","Wrong PO"),"new")</f>
        <v>Wrong PO</v>
      </c>
      <c r="AG172" s="32">
        <f>IF(AF172="wrong PO",(VLOOKUP($D172,'Org June 2016 '!$D$1:$Z$500,3,FALSE)),"")</f>
        <v>0</v>
      </c>
      <c r="AH172" s="29" t="str">
        <f>IFERROR(IF(VLOOKUP($D172,'May 2016'!D171:Z670,3,FALSE)=F172,"-","Wrong PO"),"new")</f>
        <v>new</v>
      </c>
      <c r="AI172" s="32" t="str">
        <f>IF(AH172="wrong PO",(VLOOKUP($D172,'May 2016'!D171:Z670,3,FALSE)),"")</f>
        <v/>
      </c>
      <c r="AJ172" s="29" t="str">
        <f>IFERROR(IF(VLOOKUP($D172,'Apr 2016'!$D$1:$Z$500,3,FALSE)=F172,"-","Wrong PO"),"new")</f>
        <v>-</v>
      </c>
      <c r="AK172" s="32" t="str">
        <f>IF(AJ172="wrong PO",(VLOOKUP($D172,'Apr 2016'!$D$1:$Z$500,3,FALSE)),"")</f>
        <v/>
      </c>
      <c r="AL172" s="32" t="str">
        <f>IFERROR(IF(VLOOKUP($D172,'Mar 2016'!$D$1:$Z$500,3,FALSE)=F172,"-","Wrong PO"),"new")</f>
        <v>-</v>
      </c>
      <c r="AM172" s="32" t="str">
        <f>IF(AJ172="wrong PO",(VLOOKUP($D172,'Mar 2016'!$D$1:$Z$500,3,FALSE)),"")</f>
        <v/>
      </c>
      <c r="AN172" s="32" t="str">
        <f>IFERROR(IF(VLOOKUP($D172,'Feb 2016'!$D$1:$Z$500,3,FALSE)=F172,"-","Wrong PO"),"new")</f>
        <v>-</v>
      </c>
      <c r="AO172" s="32" t="str">
        <f>IF(AJ172="wrong PO",(VLOOKUP($D172,'Feb 2016'!$D$1:$Z$500,3,FALSE)),"")</f>
        <v/>
      </c>
      <c r="AP172" s="29" t="str">
        <f>IFERROR(IF(VLOOKUP($D172,'Jan 2016'!$D$1:$Z$500,3,FALSE)=F172,"-","Wrong PO"),"new")</f>
        <v>-</v>
      </c>
      <c r="AQ172" s="32" t="str">
        <f>IF(AP172="wrong PO",(VLOOKUP($D172,'Jan 2016'!$D$1:$Z$500,3,FALSE)),"")</f>
        <v/>
      </c>
      <c r="AR172" s="29" t="str">
        <f>IFERROR(IF(VLOOKUP($D172,'Dec 2015'!$D$1:$Z$500,3,FALSE)=F172,"-","Wrong PO"),"new")</f>
        <v>-</v>
      </c>
      <c r="AS172" s="32" t="str">
        <f>IF(AR172="wrong PO",(VLOOKUP($D172,'Dec 2015'!$D$1:$Z$500,3,FALSE)),"")</f>
        <v/>
      </c>
      <c r="AT172" s="29" t="str">
        <f>IFERROR(IF(VLOOKUP($D172,'Nov 2015'!$D$1:$Z$500,3,FALSE)=F172,"-","Wrong PO"),"new")</f>
        <v>-</v>
      </c>
      <c r="AU172" s="32" t="str">
        <f>IF(AT172="wrong PO",(VLOOKUP($D172,'Nov 2015'!$D$1:$Z$500,3,FALSE)),"")</f>
        <v/>
      </c>
      <c r="AV172" s="29" t="str">
        <f>IFERROR(IF(VLOOKUP($D172,'Oct 2015'!$D$1:$Z$500,3,FALSE)=F172,"-","Wrong PO"),"new")</f>
        <v>-</v>
      </c>
      <c r="AW172" s="32" t="str">
        <f>IF(AV172="wrong PO",(VLOOKUP($D172,'Oct 2015'!$D$1:$Z$500,3,FALSE)),"")</f>
        <v/>
      </c>
      <c r="AX172" s="29" t="str">
        <f>IFERROR(IF(VLOOKUP($D172,'Sep 2015'!$D$1:$Z$500,3,FALSE)=F172,"-","Wrong PO"),"new")</f>
        <v>-</v>
      </c>
      <c r="AY172" s="32" t="str">
        <f>IF(AX172="wrong PO",(VLOOKUP($D172,'Sep 2015'!$D$1:$Z$500,3,FALSE)),"")</f>
        <v/>
      </c>
    </row>
    <row r="173" spans="1:51">
      <c r="A173" s="2" t="s">
        <v>841</v>
      </c>
      <c r="B173" s="2" t="s">
        <v>510</v>
      </c>
      <c r="C173" s="2" t="s">
        <v>56</v>
      </c>
      <c r="D173" s="2" t="s">
        <v>66</v>
      </c>
      <c r="E173" s="2" t="s">
        <v>27</v>
      </c>
      <c r="F173" s="21"/>
      <c r="G173" s="11"/>
      <c r="H173" s="3">
        <v>42213</v>
      </c>
      <c r="I173" s="2" t="s">
        <v>28</v>
      </c>
      <c r="J173" s="2" t="s">
        <v>29</v>
      </c>
      <c r="K173" s="2" t="s">
        <v>30</v>
      </c>
      <c r="L173" s="2" t="s">
        <v>31</v>
      </c>
      <c r="M173" s="2" t="s">
        <v>32</v>
      </c>
      <c r="N173" s="4">
        <v>37023</v>
      </c>
      <c r="O173" s="4">
        <v>37517</v>
      </c>
      <c r="P173" s="4">
        <v>494</v>
      </c>
      <c r="Q173" s="14">
        <v>8.35</v>
      </c>
      <c r="R173" s="4">
        <v>0</v>
      </c>
      <c r="S173" s="4">
        <v>0</v>
      </c>
      <c r="T173" s="4">
        <v>0</v>
      </c>
      <c r="U173" s="5">
        <v>0</v>
      </c>
      <c r="V173" s="5">
        <v>0</v>
      </c>
      <c r="W173" s="14">
        <v>8.35</v>
      </c>
      <c r="X173" s="14">
        <v>0</v>
      </c>
      <c r="Y173" s="14">
        <v>8.35</v>
      </c>
      <c r="Z173" s="4"/>
      <c r="AA173" s="49" t="str">
        <f>IFERROR(IFERROR(VLOOKUP($D173,'Asset Group  All Assets'!$B$1:$C$500,2,FALSE),(VLOOKUP($D173,'Missing-WSU-POs'!$B$1:$D$500,3,FALSE))),"?")</f>
        <v>P0774597</v>
      </c>
      <c r="AB173" s="31" t="str">
        <f t="shared" si="7"/>
        <v/>
      </c>
      <c r="AC173" s="31" t="str">
        <f t="shared" si="8"/>
        <v>Wrong PO</v>
      </c>
      <c r="AD173" s="29" t="str">
        <f>IFERROR(IF(VLOOKUP($D173,'Org July 2016 '!$D$1:$Z$500,3,FALSE)=F173,"-","Wrong PO"),"new")</f>
        <v>-</v>
      </c>
      <c r="AE173" s="32" t="str">
        <f>IF(AD173="wrong PO",(VLOOKUP($D173,'Org July 2016 '!$D$1:$Z$500,3,FALSE)),"")</f>
        <v/>
      </c>
      <c r="AF173" s="29" t="str">
        <f>IFERROR(IF(VLOOKUP($D173,'Org June 2016 '!$D$1:$Z$500,3,FALSE)=F173,"-","Wrong PO"),"new")</f>
        <v>-</v>
      </c>
      <c r="AG173" s="32" t="str">
        <f>IF(AF173="wrong PO",(VLOOKUP($D173,'Org June 2016 '!$D$1:$Z$500,3,FALSE)),"")</f>
        <v/>
      </c>
      <c r="AH173" s="29" t="str">
        <f>IFERROR(IF(VLOOKUP($D173,'May 2016'!D172:Z671,3,FALSE)=F173,"-","Wrong PO"),"new")</f>
        <v>-</v>
      </c>
      <c r="AI173" s="32" t="str">
        <f>IF(AH173="wrong PO",(VLOOKUP($D173,'May 2016'!D172:Z671,3,FALSE)),"")</f>
        <v/>
      </c>
      <c r="AJ173" s="29" t="str">
        <f>IFERROR(IF(VLOOKUP($D173,'Apr 2016'!$D$1:$Z$500,3,FALSE)=F173,"-","Wrong PO"),"new")</f>
        <v>-</v>
      </c>
      <c r="AK173" s="32" t="str">
        <f>IF(AJ173="wrong PO",(VLOOKUP($D173,'Apr 2016'!$D$1:$Z$500,3,FALSE)),"")</f>
        <v/>
      </c>
      <c r="AL173" s="32" t="str">
        <f>IFERROR(IF(VLOOKUP($D173,'Mar 2016'!$D$1:$Z$500,3,FALSE)=F173,"-","Wrong PO"),"new")</f>
        <v>-</v>
      </c>
      <c r="AM173" s="32" t="str">
        <f>IF(AJ173="wrong PO",(VLOOKUP($D173,'Mar 2016'!$D$1:$Z$500,3,FALSE)),"")</f>
        <v/>
      </c>
      <c r="AN173" s="32" t="str">
        <f>IFERROR(IF(VLOOKUP($D173,'Feb 2016'!$D$1:$Z$500,3,FALSE)=F173,"-","Wrong PO"),"new")</f>
        <v>-</v>
      </c>
      <c r="AO173" s="32" t="str">
        <f>IF(AJ173="wrong PO",(VLOOKUP($D173,'Feb 2016'!$D$1:$Z$500,3,FALSE)),"")</f>
        <v/>
      </c>
      <c r="AP173" s="29" t="str">
        <f>IFERROR(IF(VLOOKUP($D173,'Jan 2016'!$D$1:$Z$500,3,FALSE)=F173,"-","Wrong PO"),"new")</f>
        <v>-</v>
      </c>
      <c r="AQ173" s="32" t="str">
        <f>IF(AP173="wrong PO",(VLOOKUP($D173,'Jan 2016'!$D$1:$Z$500,3,FALSE)),"")</f>
        <v/>
      </c>
      <c r="AR173" s="29" t="str">
        <f>IFERROR(IF(VLOOKUP($D173,'Dec 2015'!$D$1:$Z$500,3,FALSE)=F173,"-","Wrong PO"),"new")</f>
        <v>-</v>
      </c>
      <c r="AS173" s="32" t="str">
        <f>IF(AR173="wrong PO",(VLOOKUP($D173,'Dec 2015'!$D$1:$Z$500,3,FALSE)),"")</f>
        <v/>
      </c>
      <c r="AT173" s="29" t="str">
        <f>IFERROR(IF(VLOOKUP($D173,'Nov 2015'!$D$1:$Z$500,3,FALSE)=F173,"-","Wrong PO"),"new")</f>
        <v>-</v>
      </c>
      <c r="AU173" s="32" t="str">
        <f>IF(AT173="wrong PO",(VLOOKUP($D173,'Nov 2015'!$D$1:$Z$500,3,FALSE)),"")</f>
        <v/>
      </c>
      <c r="AV173" s="29" t="str">
        <f>IFERROR(IF(VLOOKUP($D173,'Oct 2015'!$D$1:$Z$500,3,FALSE)=F173,"-","Wrong PO"),"new")</f>
        <v>-</v>
      </c>
      <c r="AW173" s="32" t="str">
        <f>IF(AV173="wrong PO",(VLOOKUP($D173,'Oct 2015'!$D$1:$Z$500,3,FALSE)),"")</f>
        <v/>
      </c>
      <c r="AX173" s="29" t="str">
        <f>IFERROR(IF(VLOOKUP($D173,'Sep 2015'!$D$1:$Z$500,3,FALSE)=F173,"-","Wrong PO"),"new")</f>
        <v>-</v>
      </c>
      <c r="AY173" s="32" t="str">
        <f>IF(AX173="wrong PO",(VLOOKUP($D173,'Sep 2015'!$D$1:$Z$500,3,FALSE)),"")</f>
        <v/>
      </c>
    </row>
    <row r="174" spans="1:51">
      <c r="A174" s="2" t="s">
        <v>841</v>
      </c>
      <c r="B174" s="2" t="s">
        <v>510</v>
      </c>
      <c r="C174" s="2" t="s">
        <v>76</v>
      </c>
      <c r="D174" s="2" t="s">
        <v>346</v>
      </c>
      <c r="E174" s="2" t="s">
        <v>496</v>
      </c>
      <c r="F174" s="21" t="s">
        <v>347</v>
      </c>
      <c r="G174" s="11"/>
      <c r="H174" s="3">
        <v>42425</v>
      </c>
      <c r="I174" s="2" t="s">
        <v>39</v>
      </c>
      <c r="J174" s="2" t="s">
        <v>389</v>
      </c>
      <c r="K174" s="2" t="s">
        <v>30</v>
      </c>
      <c r="L174" s="2" t="s">
        <v>31</v>
      </c>
      <c r="M174" s="2" t="s">
        <v>32</v>
      </c>
      <c r="N174" s="4">
        <v>16979</v>
      </c>
      <c r="O174" s="4">
        <v>17655</v>
      </c>
      <c r="P174" s="4">
        <v>676</v>
      </c>
      <c r="Q174" s="5">
        <v>11.42</v>
      </c>
      <c r="R174" s="4">
        <v>1014</v>
      </c>
      <c r="S174" s="4">
        <v>1393</v>
      </c>
      <c r="T174" s="4">
        <v>379</v>
      </c>
      <c r="U174" s="5">
        <v>22.66</v>
      </c>
      <c r="V174" s="5">
        <v>0</v>
      </c>
      <c r="W174" s="14">
        <v>34.08</v>
      </c>
      <c r="X174" s="14">
        <v>0</v>
      </c>
      <c r="Y174" s="14">
        <v>34.08</v>
      </c>
      <c r="Z174" s="4"/>
      <c r="AA174" s="49" t="str">
        <f>IFERROR(IFERROR(VLOOKUP($D174,'Asset Group  All Assets'!$B$1:$C$500,2,FALSE),(VLOOKUP($D174,'Missing-WSU-POs'!$B$1:$D$500,3,FALSE))),"?")</f>
        <v>P0770593</v>
      </c>
      <c r="AB174" s="31" t="str">
        <f t="shared" si="7"/>
        <v>P0770593</v>
      </c>
      <c r="AC174" s="31" t="str">
        <f t="shared" si="8"/>
        <v/>
      </c>
      <c r="AD174" s="29" t="str">
        <f>IFERROR(IF(VLOOKUP($D174,'Org July 2016 '!$D$1:$Z$500,3,FALSE)=F174,"-","Wrong PO"),"new")</f>
        <v>Wrong PO</v>
      </c>
      <c r="AE174" s="32">
        <f>IF(AD174="wrong PO",(VLOOKUP($D174,'Org July 2016 '!$D$1:$Z$500,3,FALSE)),"")</f>
        <v>0</v>
      </c>
      <c r="AF174" s="29" t="str">
        <f>IFERROR(IF(VLOOKUP($D174,'Org June 2016 '!$D$1:$Z$500,3,FALSE)=F174,"-","Wrong PO"),"new")</f>
        <v>Wrong PO</v>
      </c>
      <c r="AG174" s="32">
        <f>IF(AF174="wrong PO",(VLOOKUP($D174,'Org June 2016 '!$D$1:$Z$500,3,FALSE)),"")</f>
        <v>0</v>
      </c>
      <c r="AH174" s="29" t="str">
        <f>IFERROR(IF(VLOOKUP($D174,'May 2016'!D173:Z672,3,FALSE)=F174,"-","Wrong PO"),"new")</f>
        <v>new</v>
      </c>
      <c r="AI174" s="32" t="str">
        <f>IF(AH174="wrong PO",(VLOOKUP($D174,'May 2016'!D173:Z672,3,FALSE)),"")</f>
        <v/>
      </c>
      <c r="AJ174" s="29" t="str">
        <f>IFERROR(IF(VLOOKUP($D174,'Apr 2016'!$D$1:$Z$500,3,FALSE)=F174,"-","Wrong PO"),"new")</f>
        <v>-</v>
      </c>
      <c r="AK174" s="32" t="str">
        <f>IF(AJ174="wrong PO",(VLOOKUP($D174,'Apr 2016'!$D$1:$Z$500,3,FALSE)),"")</f>
        <v/>
      </c>
      <c r="AL174" s="32" t="str">
        <f>IFERROR(IF(VLOOKUP($D174,'Mar 2016'!$D$1:$Z$500,3,FALSE)=F174,"-","Wrong PO"),"new")</f>
        <v>-</v>
      </c>
      <c r="AM174" s="32" t="str">
        <f>IF(AJ174="wrong PO",(VLOOKUP($D174,'Mar 2016'!$D$1:$Z$500,3,FALSE)),"")</f>
        <v/>
      </c>
      <c r="AN174" s="32" t="str">
        <f>IFERROR(IF(VLOOKUP($D174,'Feb 2016'!$D$1:$Z$500,3,FALSE)=F174,"-","Wrong PO"),"new")</f>
        <v>new</v>
      </c>
      <c r="AO174" s="32" t="str">
        <f>IF(AJ174="wrong PO",(VLOOKUP($D174,'Feb 2016'!$D$1:$Z$500,3,FALSE)),"")</f>
        <v/>
      </c>
      <c r="AP174" s="29" t="str">
        <f>IFERROR(IF(VLOOKUP($D174,'Jan 2016'!$D$1:$Z$500,3,FALSE)=F174,"-","Wrong PO"),"new")</f>
        <v>new</v>
      </c>
      <c r="AQ174" s="32" t="str">
        <f>IF(AP174="wrong PO",(VLOOKUP($D174,'Jan 2016'!$D$1:$Z$500,3,FALSE)),"")</f>
        <v/>
      </c>
      <c r="AR174" s="29" t="str">
        <f>IFERROR(IF(VLOOKUP($D174,'Dec 2015'!$D$1:$Z$500,3,FALSE)=F174,"-","Wrong PO"),"new")</f>
        <v>new</v>
      </c>
      <c r="AS174" s="32" t="str">
        <f>IF(AR174="wrong PO",(VLOOKUP($D174,'Dec 2015'!$D$1:$Z$500,3,FALSE)),"")</f>
        <v/>
      </c>
      <c r="AT174" s="29" t="str">
        <f>IFERROR(IF(VLOOKUP($D174,'Nov 2015'!$D$1:$Z$500,3,FALSE)=F174,"-","Wrong PO"),"new")</f>
        <v>new</v>
      </c>
      <c r="AU174" s="32" t="str">
        <f>IF(AT174="wrong PO",(VLOOKUP($D174,'Nov 2015'!$D$1:$Z$500,3,FALSE)),"")</f>
        <v/>
      </c>
      <c r="AV174" s="29" t="str">
        <f>IFERROR(IF(VLOOKUP($D174,'Oct 2015'!$D$1:$Z$500,3,FALSE)=F174,"-","Wrong PO"),"new")</f>
        <v>new</v>
      </c>
      <c r="AW174" s="32" t="str">
        <f>IF(AV174="wrong PO",(VLOOKUP($D174,'Oct 2015'!$D$1:$Z$500,3,FALSE)),"")</f>
        <v/>
      </c>
      <c r="AX174" s="29" t="str">
        <f>IFERROR(IF(VLOOKUP($D174,'Sep 2015'!$D$1:$Z$500,3,FALSE)=F174,"-","Wrong PO"),"new")</f>
        <v>new</v>
      </c>
      <c r="AY174" s="32" t="str">
        <f>IF(AX174="wrong PO",(VLOOKUP($D174,'Sep 2015'!$D$1:$Z$500,3,FALSE)),"")</f>
        <v/>
      </c>
    </row>
    <row r="175" spans="1:51">
      <c r="A175" s="2" t="s">
        <v>841</v>
      </c>
      <c r="B175" s="2" t="s">
        <v>510</v>
      </c>
      <c r="C175" s="2" t="s">
        <v>76</v>
      </c>
      <c r="D175" s="2" t="s">
        <v>348</v>
      </c>
      <c r="E175" s="2" t="s">
        <v>750</v>
      </c>
      <c r="F175" s="21"/>
      <c r="G175" s="11"/>
      <c r="H175" s="3">
        <v>42444</v>
      </c>
      <c r="I175" s="2" t="s">
        <v>39</v>
      </c>
      <c r="J175" s="2" t="s">
        <v>751</v>
      </c>
      <c r="K175" s="2" t="s">
        <v>30</v>
      </c>
      <c r="L175" s="2" t="s">
        <v>31</v>
      </c>
      <c r="M175" s="2" t="s">
        <v>32</v>
      </c>
      <c r="N175" s="4">
        <v>6</v>
      </c>
      <c r="O175" s="4">
        <v>6</v>
      </c>
      <c r="P175" s="4">
        <v>0</v>
      </c>
      <c r="Q175" s="5">
        <v>0</v>
      </c>
      <c r="R175" s="4">
        <v>12</v>
      </c>
      <c r="S175" s="4">
        <v>12</v>
      </c>
      <c r="T175" s="4">
        <v>0</v>
      </c>
      <c r="U175" s="5">
        <v>0</v>
      </c>
      <c r="V175" s="5">
        <v>0</v>
      </c>
      <c r="W175" s="14">
        <v>0</v>
      </c>
      <c r="X175" s="14">
        <v>0</v>
      </c>
      <c r="Y175" s="14">
        <v>0</v>
      </c>
      <c r="Z175" s="4"/>
      <c r="AA175" s="49" t="str">
        <f>IFERROR(IFERROR(VLOOKUP($D175,'Asset Group  All Assets'!$B$1:$C$500,2,FALSE),(VLOOKUP($D175,'Missing-WSU-POs'!$B$1:$D$500,3,FALSE))),"?")</f>
        <v>Needed</v>
      </c>
      <c r="AB175" s="31" t="str">
        <f t="shared" si="7"/>
        <v/>
      </c>
      <c r="AC175" s="31" t="str">
        <f t="shared" si="8"/>
        <v>Wrong PO</v>
      </c>
      <c r="AD175" s="29" t="str">
        <f>IFERROR(IF(VLOOKUP($D175,'Org July 2016 '!$D$1:$Z$500,3,FALSE)=F175,"-","Wrong PO"),"new")</f>
        <v>-</v>
      </c>
      <c r="AE175" s="32" t="str">
        <f>IF(AD175="wrong PO",(VLOOKUP($D175,'Org July 2016 '!$D$1:$Z$500,3,FALSE)),"")</f>
        <v/>
      </c>
      <c r="AF175" s="29" t="str">
        <f>IFERROR(IF(VLOOKUP($D175,'Org June 2016 '!$D$1:$Z$500,3,FALSE)=F175,"-","Wrong PO"),"new")</f>
        <v>-</v>
      </c>
      <c r="AG175" s="32" t="str">
        <f>IF(AF175="wrong PO",(VLOOKUP($D175,'Org June 2016 '!$D$1:$Z$500,3,FALSE)),"")</f>
        <v/>
      </c>
      <c r="AH175" s="29" t="str">
        <f>IFERROR(IF(VLOOKUP($D175,'May 2016'!D174:Z673,3,FALSE)=F175,"-","Wrong PO"),"new")</f>
        <v>new</v>
      </c>
      <c r="AI175" s="32" t="str">
        <f>IF(AH175="wrong PO",(VLOOKUP($D175,'May 2016'!D174:Z673,3,FALSE)),"")</f>
        <v/>
      </c>
      <c r="AJ175" s="29" t="str">
        <f>IFERROR(IF(VLOOKUP($D175,'Apr 2016'!$D$1:$Z$500,3,FALSE)=F175,"-","Wrong PO"),"new")</f>
        <v>new</v>
      </c>
      <c r="AK175" s="32" t="str">
        <f>IF(AJ175="wrong PO",(VLOOKUP($D175,'Apr 2016'!$D$1:$Z$500,3,FALSE)),"")</f>
        <v/>
      </c>
      <c r="AL175" s="32" t="str">
        <f>IFERROR(IF(VLOOKUP($D175,'Mar 2016'!$D$1:$Z$500,3,FALSE)=F175,"-","Wrong PO"),"new")</f>
        <v>-</v>
      </c>
      <c r="AM175" s="32" t="str">
        <f>IF(AJ175="wrong PO",(VLOOKUP($D175,'Mar 2016'!$D$1:$Z$500,3,FALSE)),"")</f>
        <v/>
      </c>
      <c r="AN175" s="32" t="str">
        <f>IFERROR(IF(VLOOKUP($D175,'Feb 2016'!$D$1:$Z$500,3,FALSE)=F175,"-","Wrong PO"),"new")</f>
        <v>new</v>
      </c>
      <c r="AO175" s="32" t="str">
        <f>IF(AJ175="wrong PO",(VLOOKUP($D175,'Feb 2016'!$D$1:$Z$500,3,FALSE)),"")</f>
        <v/>
      </c>
      <c r="AP175" s="29" t="str">
        <f>IFERROR(IF(VLOOKUP($D175,'Jan 2016'!$D$1:$Z$500,3,FALSE)=F175,"-","Wrong PO"),"new")</f>
        <v>new</v>
      </c>
      <c r="AQ175" s="32" t="str">
        <f>IF(AP175="wrong PO",(VLOOKUP($D175,'Jan 2016'!$D$1:$Z$500,3,FALSE)),"")</f>
        <v/>
      </c>
      <c r="AR175" s="29" t="str">
        <f>IFERROR(IF(VLOOKUP($D175,'Dec 2015'!$D$1:$Z$500,3,FALSE)=F175,"-","Wrong PO"),"new")</f>
        <v>new</v>
      </c>
      <c r="AS175" s="32" t="str">
        <f>IF(AR175="wrong PO",(VLOOKUP($D175,'Dec 2015'!$D$1:$Z$500,3,FALSE)),"")</f>
        <v/>
      </c>
      <c r="AT175" s="29" t="str">
        <f>IFERROR(IF(VLOOKUP($D175,'Nov 2015'!$D$1:$Z$500,3,FALSE)=F175,"-","Wrong PO"),"new")</f>
        <v>new</v>
      </c>
      <c r="AU175" s="32" t="str">
        <f>IF(AT175="wrong PO",(VLOOKUP($D175,'Nov 2015'!$D$1:$Z$500,3,FALSE)),"")</f>
        <v/>
      </c>
      <c r="AV175" s="29" t="str">
        <f>IFERROR(IF(VLOOKUP($D175,'Oct 2015'!$D$1:$Z$500,3,FALSE)=F175,"-","Wrong PO"),"new")</f>
        <v>new</v>
      </c>
      <c r="AW175" s="32" t="str">
        <f>IF(AV175="wrong PO",(VLOOKUP($D175,'Oct 2015'!$D$1:$Z$500,3,FALSE)),"")</f>
        <v/>
      </c>
      <c r="AX175" s="29" t="str">
        <f>IFERROR(IF(VLOOKUP($D175,'Sep 2015'!$D$1:$Z$500,3,FALSE)=F175,"-","Wrong PO"),"new")</f>
        <v>new</v>
      </c>
      <c r="AY175" s="32" t="str">
        <f>IF(AX175="wrong PO",(VLOOKUP($D175,'Sep 2015'!$D$1:$Z$500,3,FALSE)),"")</f>
        <v/>
      </c>
    </row>
    <row r="176" spans="1:51">
      <c r="A176" s="2" t="s">
        <v>841</v>
      </c>
      <c r="B176" s="2" t="s">
        <v>510</v>
      </c>
      <c r="C176" s="2" t="s">
        <v>576</v>
      </c>
      <c r="D176" s="2" t="s">
        <v>349</v>
      </c>
      <c r="E176" s="2" t="s">
        <v>27</v>
      </c>
      <c r="F176" s="21">
        <v>75522162</v>
      </c>
      <c r="G176" s="11"/>
      <c r="H176" s="3">
        <v>42404</v>
      </c>
      <c r="I176" s="2"/>
      <c r="J176" s="2" t="s">
        <v>577</v>
      </c>
      <c r="K176" s="2" t="s">
        <v>394</v>
      </c>
      <c r="L176" s="2" t="s">
        <v>31</v>
      </c>
      <c r="M176" s="2" t="s">
        <v>382</v>
      </c>
      <c r="N176" s="4">
        <v>225543</v>
      </c>
      <c r="O176" s="4">
        <v>225554</v>
      </c>
      <c r="P176" s="4">
        <v>11</v>
      </c>
      <c r="Q176" s="5">
        <v>0.3</v>
      </c>
      <c r="R176" s="4">
        <v>0</v>
      </c>
      <c r="S176" s="4">
        <v>0</v>
      </c>
      <c r="T176" s="4">
        <v>0</v>
      </c>
      <c r="U176" s="5">
        <v>0</v>
      </c>
      <c r="V176" s="5">
        <v>0</v>
      </c>
      <c r="W176" s="14">
        <v>0.3</v>
      </c>
      <c r="X176" s="14">
        <v>0</v>
      </c>
      <c r="Y176" s="14">
        <v>0.3</v>
      </c>
      <c r="Z176" s="4"/>
      <c r="AA176" s="49" t="str">
        <f>IFERROR(IFERROR(VLOOKUP($D176,'Asset Group  All Assets'!$B$1:$C$500,2,FALSE),(VLOOKUP($D176,'Missing-WSU-POs'!$B$1:$D$500,3,FALSE))),"?")</f>
        <v>P0779968</v>
      </c>
      <c r="AB176" s="31">
        <f t="shared" si="7"/>
        <v>75522162</v>
      </c>
      <c r="AC176" s="31" t="str">
        <f t="shared" si="8"/>
        <v>Wrong PO</v>
      </c>
      <c r="AD176" s="29" t="str">
        <f>IFERROR(IF(VLOOKUP($D176,'Org July 2016 '!$D$1:$Z$500,3,FALSE)=F176,"-","Wrong PO"),"new")</f>
        <v>Wrong PO</v>
      </c>
      <c r="AE176" s="32">
        <f>IF(AD176="wrong PO",(VLOOKUP($D176,'Org July 2016 '!$D$1:$Z$500,3,FALSE)),"")</f>
        <v>0</v>
      </c>
      <c r="AF176" s="29" t="str">
        <f>IFERROR(IF(VLOOKUP($D176,'Org June 2016 '!$D$1:$Z$500,3,FALSE)=F176,"-","Wrong PO"),"new")</f>
        <v>Wrong PO</v>
      </c>
      <c r="AG176" s="32">
        <f>IF(AF176="wrong PO",(VLOOKUP($D176,'Org June 2016 '!$D$1:$Z$500,3,FALSE)),"")</f>
        <v>0</v>
      </c>
      <c r="AH176" s="29" t="str">
        <f>IFERROR(IF(VLOOKUP($D176,'May 2016'!D175:Z674,3,FALSE)=F176,"-","Wrong PO"),"new")</f>
        <v>new</v>
      </c>
      <c r="AI176" s="32" t="str">
        <f>IF(AH176="wrong PO",(VLOOKUP($D176,'May 2016'!D175:Z674,3,FALSE)),"")</f>
        <v/>
      </c>
      <c r="AJ176" s="29" t="str">
        <f>IFERROR(IF(VLOOKUP($D176,'Apr 2016'!$D$1:$Z$500,3,FALSE)=F176,"-","Wrong PO"),"new")</f>
        <v>Wrong PO</v>
      </c>
      <c r="AK176" s="32" t="str">
        <f>IF(AJ176="wrong PO",(VLOOKUP($D176,'Apr 2016'!$D$1:$Z$500,3,FALSE)),"")</f>
        <v>75522162</v>
      </c>
      <c r="AL176" s="32" t="str">
        <f>IFERROR(IF(VLOOKUP($D176,'Mar 2016'!$D$1:$Z$500,3,FALSE)=F176,"-","Wrong PO"),"new")</f>
        <v>Wrong PO</v>
      </c>
      <c r="AM176" s="32" t="str">
        <f>IF(AJ176="wrong PO",(VLOOKUP($D176,'Mar 2016'!$D$1:$Z$500,3,FALSE)),"")</f>
        <v>75522162</v>
      </c>
      <c r="AN176" s="32" t="str">
        <f>IFERROR(IF(VLOOKUP($D176,'Feb 2016'!$D$1:$Z$500,3,FALSE)=F176,"-","Wrong PO"),"new")</f>
        <v>new</v>
      </c>
      <c r="AO176" s="32" t="e">
        <f>IF(AJ176="wrong PO",(VLOOKUP($D176,'Feb 2016'!$D$1:$Z$500,3,FALSE)),"")</f>
        <v>#N/A</v>
      </c>
      <c r="AP176" s="29" t="str">
        <f>IFERROR(IF(VLOOKUP($D176,'Jan 2016'!$D$1:$Z$500,3,FALSE)=F176,"-","Wrong PO"),"new")</f>
        <v>new</v>
      </c>
      <c r="AQ176" s="32" t="str">
        <f>IF(AP176="wrong PO",(VLOOKUP($D176,'Jan 2016'!$D$1:$Z$500,3,FALSE)),"")</f>
        <v/>
      </c>
      <c r="AR176" s="29" t="str">
        <f>IFERROR(IF(VLOOKUP($D176,'Dec 2015'!$D$1:$Z$500,3,FALSE)=F176,"-","Wrong PO"),"new")</f>
        <v>new</v>
      </c>
      <c r="AS176" s="32" t="str">
        <f>IF(AR176="wrong PO",(VLOOKUP($D176,'Dec 2015'!$D$1:$Z$500,3,FALSE)),"")</f>
        <v/>
      </c>
      <c r="AT176" s="29" t="str">
        <f>IFERROR(IF(VLOOKUP($D176,'Nov 2015'!$D$1:$Z$500,3,FALSE)=F176,"-","Wrong PO"),"new")</f>
        <v>new</v>
      </c>
      <c r="AU176" s="32" t="str">
        <f>IF(AT176="wrong PO",(VLOOKUP($D176,'Nov 2015'!$D$1:$Z$500,3,FALSE)),"")</f>
        <v/>
      </c>
      <c r="AV176" s="29" t="str">
        <f>IFERROR(IF(VLOOKUP($D176,'Oct 2015'!$D$1:$Z$500,3,FALSE)=F176,"-","Wrong PO"),"new")</f>
        <v>new</v>
      </c>
      <c r="AW176" s="32" t="str">
        <f>IF(AV176="wrong PO",(VLOOKUP($D176,'Oct 2015'!$D$1:$Z$500,3,FALSE)),"")</f>
        <v/>
      </c>
      <c r="AX176" s="29" t="str">
        <f>IFERROR(IF(VLOOKUP($D176,'Sep 2015'!$D$1:$Z$500,3,FALSE)=F176,"-","Wrong PO"),"new")</f>
        <v>new</v>
      </c>
      <c r="AY176" s="32" t="str">
        <f>IF(AX176="wrong PO",(VLOOKUP($D176,'Sep 2015'!$D$1:$Z$500,3,FALSE)),"")</f>
        <v/>
      </c>
    </row>
    <row r="177" spans="1:51">
      <c r="A177" s="2" t="s">
        <v>841</v>
      </c>
      <c r="B177" s="2" t="s">
        <v>510</v>
      </c>
      <c r="C177" s="2" t="s">
        <v>729</v>
      </c>
      <c r="D177" s="2" t="s">
        <v>350</v>
      </c>
      <c r="E177" s="2" t="s">
        <v>67</v>
      </c>
      <c r="F177" s="21"/>
      <c r="G177" s="11"/>
      <c r="H177" s="3">
        <v>42501</v>
      </c>
      <c r="I177" s="2"/>
      <c r="J177" s="2" t="s">
        <v>722</v>
      </c>
      <c r="K177" s="2" t="s">
        <v>394</v>
      </c>
      <c r="L177" s="2" t="s">
        <v>31</v>
      </c>
      <c r="M177" s="2" t="s">
        <v>382</v>
      </c>
      <c r="N177" s="4">
        <v>3991</v>
      </c>
      <c r="O177" s="4">
        <v>4385</v>
      </c>
      <c r="P177" s="4">
        <v>394</v>
      </c>
      <c r="Q177" s="5">
        <v>10.84</v>
      </c>
      <c r="R177" s="4">
        <v>10</v>
      </c>
      <c r="S177" s="4">
        <v>10</v>
      </c>
      <c r="T177" s="4">
        <v>0</v>
      </c>
      <c r="U177" s="5">
        <v>0</v>
      </c>
      <c r="V177" s="5">
        <v>0</v>
      </c>
      <c r="W177" s="14">
        <v>10.84</v>
      </c>
      <c r="X177" s="14">
        <v>0</v>
      </c>
      <c r="Y177" s="14">
        <v>10.84</v>
      </c>
      <c r="Z177" s="4"/>
      <c r="AA177" s="49" t="str">
        <f>IFERROR(IFERROR(VLOOKUP($D177,'Asset Group  All Assets'!$B$1:$C$500,2,FALSE),(VLOOKUP($D177,'Missing-WSU-POs'!$B$1:$D$500,3,FALSE))),"?")</f>
        <v>Needed</v>
      </c>
      <c r="AB177" s="31" t="str">
        <f t="shared" si="7"/>
        <v/>
      </c>
      <c r="AC177" s="31" t="str">
        <f t="shared" si="8"/>
        <v>Wrong PO</v>
      </c>
      <c r="AD177" s="29" t="str">
        <f>IFERROR(IF(VLOOKUP($D177,'Org July 2016 '!$D$1:$Z$500,3,FALSE)=F177,"-","Wrong PO"),"new")</f>
        <v>-</v>
      </c>
      <c r="AE177" s="32" t="str">
        <f>IF(AD177="wrong PO",(VLOOKUP($D177,'Org July 2016 '!$D$1:$Z$500,3,FALSE)),"")</f>
        <v/>
      </c>
      <c r="AF177" s="29" t="str">
        <f>IFERROR(IF(VLOOKUP($D177,'Org June 2016 '!$D$1:$Z$500,3,FALSE)=F177,"-","Wrong PO"),"new")</f>
        <v>-</v>
      </c>
      <c r="AG177" s="32" t="str">
        <f>IF(AF177="wrong PO",(VLOOKUP($D177,'Org June 2016 '!$D$1:$Z$500,3,FALSE)),"")</f>
        <v/>
      </c>
      <c r="AH177" s="29" t="str">
        <f>IFERROR(IF(VLOOKUP($D177,'May 2016'!D176:Z675,3,FALSE)=F177,"-","Wrong PO"),"new")</f>
        <v>new</v>
      </c>
      <c r="AI177" s="32" t="str">
        <f>IF(AH177="wrong PO",(VLOOKUP($D177,'May 2016'!D176:Z675,3,FALSE)),"")</f>
        <v/>
      </c>
      <c r="AJ177" s="29" t="str">
        <f>IFERROR(IF(VLOOKUP($D177,'Apr 2016'!$D$1:$Z$500,3,FALSE)=F177,"-","Wrong PO"),"new")</f>
        <v>new</v>
      </c>
      <c r="AK177" s="32" t="str">
        <f>IF(AJ177="wrong PO",(VLOOKUP($D177,'Apr 2016'!$D$1:$Z$500,3,FALSE)),"")</f>
        <v/>
      </c>
      <c r="AL177" s="32" t="str">
        <f>IFERROR(IF(VLOOKUP($D177,'Mar 2016'!$D$1:$Z$500,3,FALSE)=F177,"-","Wrong PO"),"new")</f>
        <v>new</v>
      </c>
      <c r="AM177" s="32" t="str">
        <f>IF(AJ177="wrong PO",(VLOOKUP($D177,'Mar 2016'!$D$1:$Z$500,3,FALSE)),"")</f>
        <v/>
      </c>
      <c r="AN177" s="32" t="str">
        <f>IFERROR(IF(VLOOKUP($D177,'Feb 2016'!$D$1:$Z$500,3,FALSE)=F177,"-","Wrong PO"),"new")</f>
        <v>new</v>
      </c>
      <c r="AO177" s="32" t="str">
        <f>IF(AJ177="wrong PO",(VLOOKUP($D177,'Feb 2016'!$D$1:$Z$500,3,FALSE)),"")</f>
        <v/>
      </c>
      <c r="AP177" s="29" t="str">
        <f>IFERROR(IF(VLOOKUP($D177,'Jan 2016'!$D$1:$Z$500,3,FALSE)=F177,"-","Wrong PO"),"new")</f>
        <v>new</v>
      </c>
      <c r="AQ177" s="32" t="str">
        <f>IF(AP177="wrong PO",(VLOOKUP($D177,'Jan 2016'!$D$1:$Z$500,3,FALSE)),"")</f>
        <v/>
      </c>
      <c r="AR177" s="29" t="str">
        <f>IFERROR(IF(VLOOKUP($D177,'Dec 2015'!$D$1:$Z$500,3,FALSE)=F177,"-","Wrong PO"),"new")</f>
        <v>new</v>
      </c>
      <c r="AS177" s="32" t="str">
        <f>IF(AR177="wrong PO",(VLOOKUP($D177,'Dec 2015'!$D$1:$Z$500,3,FALSE)),"")</f>
        <v/>
      </c>
      <c r="AT177" s="29" t="str">
        <f>IFERROR(IF(VLOOKUP($D177,'Nov 2015'!$D$1:$Z$500,3,FALSE)=F177,"-","Wrong PO"),"new")</f>
        <v>new</v>
      </c>
      <c r="AU177" s="32" t="str">
        <f>IF(AT177="wrong PO",(VLOOKUP($D177,'Nov 2015'!$D$1:$Z$500,3,FALSE)),"")</f>
        <v/>
      </c>
      <c r="AV177" s="29" t="str">
        <f>IFERROR(IF(VLOOKUP($D177,'Oct 2015'!$D$1:$Z$500,3,FALSE)=F177,"-","Wrong PO"),"new")</f>
        <v>new</v>
      </c>
      <c r="AW177" s="32" t="str">
        <f>IF(AV177="wrong PO",(VLOOKUP($D177,'Oct 2015'!$D$1:$Z$500,3,FALSE)),"")</f>
        <v/>
      </c>
      <c r="AX177" s="29" t="str">
        <f>IFERROR(IF(VLOOKUP($D177,'Sep 2015'!$D$1:$Z$500,3,FALSE)=F177,"-","Wrong PO"),"new")</f>
        <v>new</v>
      </c>
      <c r="AY177" s="32" t="str">
        <f>IF(AX177="wrong PO",(VLOOKUP($D177,'Sep 2015'!$D$1:$Z$500,3,FALSE)),"")</f>
        <v/>
      </c>
    </row>
    <row r="178" spans="1:51">
      <c r="A178" s="2" t="s">
        <v>841</v>
      </c>
      <c r="B178" s="2" t="s">
        <v>510</v>
      </c>
      <c r="C178" s="2" t="s">
        <v>729</v>
      </c>
      <c r="D178" s="2" t="s">
        <v>351</v>
      </c>
      <c r="E178" s="2" t="s">
        <v>730</v>
      </c>
      <c r="F178" s="21"/>
      <c r="G178" s="11"/>
      <c r="H178" s="3">
        <v>42501</v>
      </c>
      <c r="I178" s="2"/>
      <c r="J178" s="2" t="s">
        <v>731</v>
      </c>
      <c r="K178" s="2" t="s">
        <v>394</v>
      </c>
      <c r="L178" s="2" t="s">
        <v>31</v>
      </c>
      <c r="M178" s="2" t="s">
        <v>382</v>
      </c>
      <c r="N178" s="4">
        <v>18028</v>
      </c>
      <c r="O178" s="4">
        <v>18032</v>
      </c>
      <c r="P178" s="4">
        <v>4</v>
      </c>
      <c r="Q178" s="5">
        <v>0.11</v>
      </c>
      <c r="R178" s="4">
        <v>10</v>
      </c>
      <c r="S178" s="4">
        <v>10</v>
      </c>
      <c r="T178" s="4">
        <v>0</v>
      </c>
      <c r="U178" s="5">
        <v>0</v>
      </c>
      <c r="V178" s="5">
        <v>0</v>
      </c>
      <c r="W178" s="14">
        <v>0.11</v>
      </c>
      <c r="X178" s="14">
        <v>0</v>
      </c>
      <c r="Y178" s="14">
        <v>0.11</v>
      </c>
      <c r="Z178" s="4"/>
      <c r="AA178" s="49" t="str">
        <f>IFERROR(IFERROR(VLOOKUP($D178,'Asset Group  All Assets'!$B$1:$C$500,2,FALSE),(VLOOKUP($D178,'Missing-WSU-POs'!$B$1:$D$500,3,FALSE))),"?")</f>
        <v>Needed</v>
      </c>
      <c r="AB178" s="31" t="str">
        <f t="shared" si="7"/>
        <v/>
      </c>
      <c r="AC178" s="31" t="str">
        <f t="shared" si="8"/>
        <v>Wrong PO</v>
      </c>
      <c r="AD178" s="29" t="str">
        <f>IFERROR(IF(VLOOKUP($D178,'Org July 2016 '!$D$1:$Z$500,3,FALSE)=F178,"-","Wrong PO"),"new")</f>
        <v>-</v>
      </c>
      <c r="AE178" s="32" t="str">
        <f>IF(AD178="wrong PO",(VLOOKUP($D178,'Org July 2016 '!$D$1:$Z$500,3,FALSE)),"")</f>
        <v/>
      </c>
      <c r="AF178" s="29" t="str">
        <f>IFERROR(IF(VLOOKUP($D178,'Org June 2016 '!$D$1:$Z$500,3,FALSE)=F178,"-","Wrong PO"),"new")</f>
        <v>-</v>
      </c>
      <c r="AG178" s="32" t="str">
        <f>IF(AF178="wrong PO",(VLOOKUP($D178,'Org June 2016 '!$D$1:$Z$500,3,FALSE)),"")</f>
        <v/>
      </c>
      <c r="AH178" s="29" t="str">
        <f>IFERROR(IF(VLOOKUP($D178,'May 2016'!D177:Z676,3,FALSE)=F178,"-","Wrong PO"),"new")</f>
        <v>-</v>
      </c>
      <c r="AI178" s="32" t="str">
        <f>IF(AH178="wrong PO",(VLOOKUP($D178,'May 2016'!D177:Z676,3,FALSE)),"")</f>
        <v/>
      </c>
      <c r="AJ178" s="29" t="str">
        <f>IFERROR(IF(VLOOKUP($D178,'Apr 2016'!$D$1:$Z$500,3,FALSE)=F178,"-","Wrong PO"),"new")</f>
        <v>new</v>
      </c>
      <c r="AK178" s="32" t="str">
        <f>IF(AJ178="wrong PO",(VLOOKUP($D178,'Apr 2016'!$D$1:$Z$500,3,FALSE)),"")</f>
        <v/>
      </c>
      <c r="AL178" s="32" t="str">
        <f>IFERROR(IF(VLOOKUP($D178,'Mar 2016'!$D$1:$Z$500,3,FALSE)=F178,"-","Wrong PO"),"new")</f>
        <v>new</v>
      </c>
      <c r="AM178" s="32" t="str">
        <f>IF(AJ178="wrong PO",(VLOOKUP($D178,'Mar 2016'!$D$1:$Z$500,3,FALSE)),"")</f>
        <v/>
      </c>
      <c r="AN178" s="32" t="str">
        <f>IFERROR(IF(VLOOKUP($D178,'Feb 2016'!$D$1:$Z$500,3,FALSE)=F178,"-","Wrong PO"),"new")</f>
        <v>new</v>
      </c>
      <c r="AO178" s="32" t="str">
        <f>IF(AJ178="wrong PO",(VLOOKUP($D178,'Feb 2016'!$D$1:$Z$500,3,FALSE)),"")</f>
        <v/>
      </c>
      <c r="AP178" s="29" t="str">
        <f>IFERROR(IF(VLOOKUP($D178,'Jan 2016'!$D$1:$Z$500,3,FALSE)=F178,"-","Wrong PO"),"new")</f>
        <v>new</v>
      </c>
      <c r="AQ178" s="32" t="str">
        <f>IF(AP178="wrong PO",(VLOOKUP($D178,'Jan 2016'!$D$1:$Z$500,3,FALSE)),"")</f>
        <v/>
      </c>
      <c r="AR178" s="29" t="str">
        <f>IFERROR(IF(VLOOKUP($D178,'Dec 2015'!$D$1:$Z$500,3,FALSE)=F178,"-","Wrong PO"),"new")</f>
        <v>new</v>
      </c>
      <c r="AS178" s="32" t="str">
        <f>IF(AR178="wrong PO",(VLOOKUP($D178,'Dec 2015'!$D$1:$Z$500,3,FALSE)),"")</f>
        <v/>
      </c>
      <c r="AT178" s="29" t="str">
        <f>IFERROR(IF(VLOOKUP($D178,'Nov 2015'!$D$1:$Z$500,3,FALSE)=F178,"-","Wrong PO"),"new")</f>
        <v>new</v>
      </c>
      <c r="AU178" s="32" t="str">
        <f>IF(AT178="wrong PO",(VLOOKUP($D178,'Nov 2015'!$D$1:$Z$500,3,FALSE)),"")</f>
        <v/>
      </c>
      <c r="AV178" s="29" t="str">
        <f>IFERROR(IF(VLOOKUP($D178,'Oct 2015'!$D$1:$Z$500,3,FALSE)=F178,"-","Wrong PO"),"new")</f>
        <v>new</v>
      </c>
      <c r="AW178" s="32" t="str">
        <f>IF(AV178="wrong PO",(VLOOKUP($D178,'Oct 2015'!$D$1:$Z$500,3,FALSE)),"")</f>
        <v/>
      </c>
      <c r="AX178" s="29" t="str">
        <f>IFERROR(IF(VLOOKUP($D178,'Sep 2015'!$D$1:$Z$500,3,FALSE)=F178,"-","Wrong PO"),"new")</f>
        <v>new</v>
      </c>
      <c r="AY178" s="32" t="str">
        <f>IF(AX178="wrong PO",(VLOOKUP($D178,'Sep 2015'!$D$1:$Z$500,3,FALSE)),"")</f>
        <v/>
      </c>
    </row>
    <row r="179" spans="1:51">
      <c r="A179" s="2" t="s">
        <v>841</v>
      </c>
      <c r="B179" s="2" t="s">
        <v>510</v>
      </c>
      <c r="C179" s="2" t="s">
        <v>729</v>
      </c>
      <c r="D179" s="2" t="s">
        <v>352</v>
      </c>
      <c r="E179" s="2" t="s">
        <v>67</v>
      </c>
      <c r="F179" s="21"/>
      <c r="G179" s="11"/>
      <c r="H179" s="3">
        <v>42501</v>
      </c>
      <c r="I179" s="2"/>
      <c r="J179" s="2" t="s">
        <v>722</v>
      </c>
      <c r="K179" s="2" t="s">
        <v>394</v>
      </c>
      <c r="L179" s="2" t="s">
        <v>31</v>
      </c>
      <c r="M179" s="2" t="s">
        <v>382</v>
      </c>
      <c r="N179" s="4">
        <v>10</v>
      </c>
      <c r="O179" s="4">
        <v>10</v>
      </c>
      <c r="P179" s="4">
        <v>0</v>
      </c>
      <c r="Q179" s="5">
        <v>0</v>
      </c>
      <c r="R179" s="4">
        <v>10</v>
      </c>
      <c r="S179" s="4">
        <v>10</v>
      </c>
      <c r="T179" s="4">
        <v>0</v>
      </c>
      <c r="U179" s="5">
        <v>0</v>
      </c>
      <c r="V179" s="5">
        <v>0</v>
      </c>
      <c r="W179" s="14">
        <v>0</v>
      </c>
      <c r="X179" s="14">
        <v>0</v>
      </c>
      <c r="Y179" s="14">
        <v>0</v>
      </c>
      <c r="Z179" s="4"/>
      <c r="AA179" s="49" t="str">
        <f>IFERROR(IFERROR(VLOOKUP($D179,'Asset Group  All Assets'!$B$1:$C$500,2,FALSE),(VLOOKUP($D179,'Missing-WSU-POs'!$B$1:$D$500,3,FALSE))),"?")</f>
        <v>Needed</v>
      </c>
      <c r="AB179" s="31" t="str">
        <f t="shared" si="7"/>
        <v/>
      </c>
      <c r="AC179" s="31" t="str">
        <f t="shared" si="8"/>
        <v>Wrong PO</v>
      </c>
      <c r="AD179" s="29" t="str">
        <f>IFERROR(IF(VLOOKUP($D179,'Org July 2016 '!$D$1:$Z$500,3,FALSE)=F179,"-","Wrong PO"),"new")</f>
        <v>-</v>
      </c>
      <c r="AE179" s="32" t="str">
        <f>IF(AD179="wrong PO",(VLOOKUP($D179,'Org July 2016 '!$D$1:$Z$500,3,FALSE)),"")</f>
        <v/>
      </c>
      <c r="AF179" s="29" t="str">
        <f>IFERROR(IF(VLOOKUP($D179,'Org June 2016 '!$D$1:$Z$500,3,FALSE)=F179,"-","Wrong PO"),"new")</f>
        <v>-</v>
      </c>
      <c r="AG179" s="32" t="str">
        <f>IF(AF179="wrong PO",(VLOOKUP($D179,'Org June 2016 '!$D$1:$Z$500,3,FALSE)),"")</f>
        <v/>
      </c>
      <c r="AH179" s="29" t="str">
        <f>IFERROR(IF(VLOOKUP($D179,'May 2016'!D178:Z677,3,FALSE)=F179,"-","Wrong PO"),"new")</f>
        <v>new</v>
      </c>
      <c r="AI179" s="32" t="str">
        <f>IF(AH179="wrong PO",(VLOOKUP($D179,'May 2016'!D178:Z677,3,FALSE)),"")</f>
        <v/>
      </c>
      <c r="AJ179" s="29" t="str">
        <f>IFERROR(IF(VLOOKUP($D179,'Apr 2016'!$D$1:$Z$500,3,FALSE)=F179,"-","Wrong PO"),"new")</f>
        <v>new</v>
      </c>
      <c r="AK179" s="32" t="str">
        <f>IF(AJ179="wrong PO",(VLOOKUP($D179,'Apr 2016'!$D$1:$Z$500,3,FALSE)),"")</f>
        <v/>
      </c>
      <c r="AL179" s="32" t="str">
        <f>IFERROR(IF(VLOOKUP($D179,'Mar 2016'!$D$1:$Z$500,3,FALSE)=F179,"-","Wrong PO"),"new")</f>
        <v>new</v>
      </c>
      <c r="AM179" s="32" t="str">
        <f>IF(AJ179="wrong PO",(VLOOKUP($D179,'Mar 2016'!$D$1:$Z$500,3,FALSE)),"")</f>
        <v/>
      </c>
      <c r="AN179" s="32" t="str">
        <f>IFERROR(IF(VLOOKUP($D179,'Feb 2016'!$D$1:$Z$500,3,FALSE)=F179,"-","Wrong PO"),"new")</f>
        <v>new</v>
      </c>
      <c r="AO179" s="32" t="str">
        <f>IF(AJ179="wrong PO",(VLOOKUP($D179,'Feb 2016'!$D$1:$Z$500,3,FALSE)),"")</f>
        <v/>
      </c>
      <c r="AP179" s="29" t="str">
        <f>IFERROR(IF(VLOOKUP($D179,'Jan 2016'!$D$1:$Z$500,3,FALSE)=F179,"-","Wrong PO"),"new")</f>
        <v>new</v>
      </c>
      <c r="AQ179" s="32" t="str">
        <f>IF(AP179="wrong PO",(VLOOKUP($D179,'Jan 2016'!$D$1:$Z$500,3,FALSE)),"")</f>
        <v/>
      </c>
      <c r="AR179" s="29" t="str">
        <f>IFERROR(IF(VLOOKUP($D179,'Dec 2015'!$D$1:$Z$500,3,FALSE)=F179,"-","Wrong PO"),"new")</f>
        <v>new</v>
      </c>
      <c r="AS179" s="32" t="str">
        <f>IF(AR179="wrong PO",(VLOOKUP($D179,'Dec 2015'!$D$1:$Z$500,3,FALSE)),"")</f>
        <v/>
      </c>
      <c r="AT179" s="29" t="str">
        <f>IFERROR(IF(VLOOKUP($D179,'Nov 2015'!$D$1:$Z$500,3,FALSE)=F179,"-","Wrong PO"),"new")</f>
        <v>new</v>
      </c>
      <c r="AU179" s="32" t="str">
        <f>IF(AT179="wrong PO",(VLOOKUP($D179,'Nov 2015'!$D$1:$Z$500,3,FALSE)),"")</f>
        <v/>
      </c>
      <c r="AV179" s="29" t="str">
        <f>IFERROR(IF(VLOOKUP($D179,'Oct 2015'!$D$1:$Z$500,3,FALSE)=F179,"-","Wrong PO"),"new")</f>
        <v>new</v>
      </c>
      <c r="AW179" s="32" t="str">
        <f>IF(AV179="wrong PO",(VLOOKUP($D179,'Oct 2015'!$D$1:$Z$500,3,FALSE)),"")</f>
        <v/>
      </c>
      <c r="AX179" s="29" t="str">
        <f>IFERROR(IF(VLOOKUP($D179,'Sep 2015'!$D$1:$Z$500,3,FALSE)=F179,"-","Wrong PO"),"new")</f>
        <v>new</v>
      </c>
      <c r="AY179" s="32" t="str">
        <f>IF(AX179="wrong PO",(VLOOKUP($D179,'Sep 2015'!$D$1:$Z$500,3,FALSE)),"")</f>
        <v/>
      </c>
    </row>
    <row r="180" spans="1:51">
      <c r="A180" s="2" t="s">
        <v>841</v>
      </c>
      <c r="B180" s="2" t="s">
        <v>510</v>
      </c>
      <c r="C180" s="2" t="s">
        <v>729</v>
      </c>
      <c r="D180" s="2" t="s">
        <v>353</v>
      </c>
      <c r="E180" s="2" t="s">
        <v>67</v>
      </c>
      <c r="F180" s="21"/>
      <c r="G180" s="11"/>
      <c r="H180" s="3">
        <v>42501</v>
      </c>
      <c r="I180" s="2"/>
      <c r="J180" s="2" t="s">
        <v>722</v>
      </c>
      <c r="K180" s="2" t="s">
        <v>394</v>
      </c>
      <c r="L180" s="2" t="s">
        <v>31</v>
      </c>
      <c r="M180" s="2" t="s">
        <v>382</v>
      </c>
      <c r="N180" s="4">
        <v>22282</v>
      </c>
      <c r="O180" s="4">
        <v>22282</v>
      </c>
      <c r="P180" s="4">
        <v>0</v>
      </c>
      <c r="Q180" s="5">
        <v>0</v>
      </c>
      <c r="R180" s="4">
        <v>10</v>
      </c>
      <c r="S180" s="4">
        <v>10</v>
      </c>
      <c r="T180" s="4">
        <v>0</v>
      </c>
      <c r="U180" s="5">
        <v>0</v>
      </c>
      <c r="V180" s="5">
        <v>0</v>
      </c>
      <c r="W180" s="14">
        <v>0</v>
      </c>
      <c r="X180" s="14">
        <v>0</v>
      </c>
      <c r="Y180" s="14">
        <v>0</v>
      </c>
      <c r="Z180" s="4"/>
      <c r="AA180" s="49" t="str">
        <f>IFERROR(IFERROR(VLOOKUP($D180,'Asset Group  All Assets'!$B$1:$C$500,2,FALSE),(VLOOKUP($D180,'Missing-WSU-POs'!$B$1:$D$500,3,FALSE))),"?")</f>
        <v>Needed</v>
      </c>
      <c r="AB180" s="31" t="str">
        <f t="shared" si="7"/>
        <v/>
      </c>
      <c r="AC180" s="31" t="str">
        <f t="shared" si="8"/>
        <v>Wrong PO</v>
      </c>
      <c r="AD180" s="29" t="str">
        <f>IFERROR(IF(VLOOKUP($D180,'Org July 2016 '!$D$1:$Z$500,3,FALSE)=F180,"-","Wrong PO"),"new")</f>
        <v>-</v>
      </c>
      <c r="AE180" s="32" t="str">
        <f>IF(AD180="wrong PO",(VLOOKUP($D180,'Org July 2016 '!$D$1:$Z$500,3,FALSE)),"")</f>
        <v/>
      </c>
      <c r="AF180" s="29" t="str">
        <f>IFERROR(IF(VLOOKUP($D180,'Org June 2016 '!$D$1:$Z$500,3,FALSE)=F180,"-","Wrong PO"),"new")</f>
        <v>-</v>
      </c>
      <c r="AG180" s="32" t="str">
        <f>IF(AF180="wrong PO",(VLOOKUP($D180,'Org June 2016 '!$D$1:$Z$500,3,FALSE)),"")</f>
        <v/>
      </c>
      <c r="AH180" s="29" t="str">
        <f>IFERROR(IF(VLOOKUP($D180,'May 2016'!D179:Z678,3,FALSE)=F180,"-","Wrong PO"),"new")</f>
        <v>-</v>
      </c>
      <c r="AI180" s="32" t="str">
        <f>IF(AH180="wrong PO",(VLOOKUP($D180,'May 2016'!D179:Z678,3,FALSE)),"")</f>
        <v/>
      </c>
      <c r="AJ180" s="29" t="str">
        <f>IFERROR(IF(VLOOKUP($D180,'Apr 2016'!$D$1:$Z$500,3,FALSE)=F180,"-","Wrong PO"),"new")</f>
        <v>new</v>
      </c>
      <c r="AK180" s="32" t="str">
        <f>IF(AJ180="wrong PO",(VLOOKUP($D180,'Apr 2016'!$D$1:$Z$500,3,FALSE)),"")</f>
        <v/>
      </c>
      <c r="AL180" s="32" t="str">
        <f>IFERROR(IF(VLOOKUP($D180,'Mar 2016'!$D$1:$Z$500,3,FALSE)=F180,"-","Wrong PO"),"new")</f>
        <v>new</v>
      </c>
      <c r="AM180" s="32" t="str">
        <f>IF(AJ180="wrong PO",(VLOOKUP($D180,'Mar 2016'!$D$1:$Z$500,3,FALSE)),"")</f>
        <v/>
      </c>
      <c r="AN180" s="32" t="str">
        <f>IFERROR(IF(VLOOKUP($D180,'Feb 2016'!$D$1:$Z$500,3,FALSE)=F180,"-","Wrong PO"),"new")</f>
        <v>new</v>
      </c>
      <c r="AO180" s="32" t="str">
        <f>IF(AJ180="wrong PO",(VLOOKUP($D180,'Feb 2016'!$D$1:$Z$500,3,FALSE)),"")</f>
        <v/>
      </c>
      <c r="AP180" s="29" t="str">
        <f>IFERROR(IF(VLOOKUP($D180,'Jan 2016'!$D$1:$Z$500,3,FALSE)=F180,"-","Wrong PO"),"new")</f>
        <v>new</v>
      </c>
      <c r="AQ180" s="32" t="str">
        <f>IF(AP180="wrong PO",(VLOOKUP($D180,'Jan 2016'!$D$1:$Z$500,3,FALSE)),"")</f>
        <v/>
      </c>
      <c r="AR180" s="29" t="str">
        <f>IFERROR(IF(VLOOKUP($D180,'Dec 2015'!$D$1:$Z$500,3,FALSE)=F180,"-","Wrong PO"),"new")</f>
        <v>new</v>
      </c>
      <c r="AS180" s="32" t="str">
        <f>IF(AR180="wrong PO",(VLOOKUP($D180,'Dec 2015'!$D$1:$Z$500,3,FALSE)),"")</f>
        <v/>
      </c>
      <c r="AT180" s="29" t="str">
        <f>IFERROR(IF(VLOOKUP($D180,'Nov 2015'!$D$1:$Z$500,3,FALSE)=F180,"-","Wrong PO"),"new")</f>
        <v>new</v>
      </c>
      <c r="AU180" s="32" t="str">
        <f>IF(AT180="wrong PO",(VLOOKUP($D180,'Nov 2015'!$D$1:$Z$500,3,FALSE)),"")</f>
        <v/>
      </c>
      <c r="AV180" s="29" t="str">
        <f>IFERROR(IF(VLOOKUP($D180,'Oct 2015'!$D$1:$Z$500,3,FALSE)=F180,"-","Wrong PO"),"new")</f>
        <v>new</v>
      </c>
      <c r="AW180" s="32" t="str">
        <f>IF(AV180="wrong PO",(VLOOKUP($D180,'Oct 2015'!$D$1:$Z$500,3,FALSE)),"")</f>
        <v/>
      </c>
      <c r="AX180" s="29" t="str">
        <f>IFERROR(IF(VLOOKUP($D180,'Sep 2015'!$D$1:$Z$500,3,FALSE)=F180,"-","Wrong PO"),"new")</f>
        <v>new</v>
      </c>
      <c r="AY180" s="32" t="str">
        <f>IF(AX180="wrong PO",(VLOOKUP($D180,'Sep 2015'!$D$1:$Z$500,3,FALSE)),"")</f>
        <v/>
      </c>
    </row>
    <row r="181" spans="1:51">
      <c r="A181" s="2" t="s">
        <v>841</v>
      </c>
      <c r="B181" s="2" t="s">
        <v>510</v>
      </c>
      <c r="C181" s="2" t="s">
        <v>729</v>
      </c>
      <c r="D181" s="2" t="s">
        <v>354</v>
      </c>
      <c r="E181" s="2" t="s">
        <v>67</v>
      </c>
      <c r="F181" s="21"/>
      <c r="G181" s="11"/>
      <c r="H181" s="3">
        <v>42501</v>
      </c>
      <c r="I181" s="2"/>
      <c r="J181" s="2" t="s">
        <v>722</v>
      </c>
      <c r="K181" s="2" t="s">
        <v>394</v>
      </c>
      <c r="L181" s="2" t="s">
        <v>31</v>
      </c>
      <c r="M181" s="2" t="s">
        <v>382</v>
      </c>
      <c r="N181" s="4">
        <v>185</v>
      </c>
      <c r="O181" s="4">
        <v>185</v>
      </c>
      <c r="P181" s="4">
        <v>0</v>
      </c>
      <c r="Q181" s="5">
        <v>0</v>
      </c>
      <c r="R181" s="4">
        <v>10</v>
      </c>
      <c r="S181" s="4">
        <v>10</v>
      </c>
      <c r="T181" s="4">
        <v>0</v>
      </c>
      <c r="U181" s="5">
        <v>0</v>
      </c>
      <c r="V181" s="5">
        <v>0</v>
      </c>
      <c r="W181" s="14">
        <v>0</v>
      </c>
      <c r="X181" s="14">
        <v>0</v>
      </c>
      <c r="Y181" s="14">
        <v>0</v>
      </c>
      <c r="Z181" s="4"/>
      <c r="AA181" s="49" t="str">
        <f>IFERROR(IFERROR(VLOOKUP($D181,'Asset Group  All Assets'!$B$1:$C$500,2,FALSE),(VLOOKUP($D181,'Missing-WSU-POs'!$B$1:$D$500,3,FALSE))),"?")</f>
        <v>Needed</v>
      </c>
      <c r="AB181" s="31" t="str">
        <f t="shared" si="7"/>
        <v/>
      </c>
      <c r="AC181" s="31" t="str">
        <f t="shared" si="8"/>
        <v>Wrong PO</v>
      </c>
      <c r="AD181" s="29" t="str">
        <f>IFERROR(IF(VLOOKUP($D181,'Org July 2016 '!$D$1:$Z$500,3,FALSE)=F181,"-","Wrong PO"),"new")</f>
        <v>-</v>
      </c>
      <c r="AE181" s="32" t="str">
        <f>IF(AD181="wrong PO",(VLOOKUP($D181,'Org July 2016 '!$D$1:$Z$500,3,FALSE)),"")</f>
        <v/>
      </c>
      <c r="AF181" s="29" t="str">
        <f>IFERROR(IF(VLOOKUP($D181,'Org June 2016 '!$D$1:$Z$500,3,FALSE)=F181,"-","Wrong PO"),"new")</f>
        <v>-</v>
      </c>
      <c r="AG181" s="32" t="str">
        <f>IF(AF181="wrong PO",(VLOOKUP($D181,'Org June 2016 '!$D$1:$Z$500,3,FALSE)),"")</f>
        <v/>
      </c>
      <c r="AH181" s="29" t="str">
        <f>IFERROR(IF(VLOOKUP($D181,'May 2016'!D180:Z679,3,FALSE)=F181,"-","Wrong PO"),"new")</f>
        <v>-</v>
      </c>
      <c r="AI181" s="32" t="str">
        <f>IF(AH181="wrong PO",(VLOOKUP($D181,'May 2016'!D180:Z679,3,FALSE)),"")</f>
        <v/>
      </c>
      <c r="AJ181" s="29" t="str">
        <f>IFERROR(IF(VLOOKUP($D181,'Apr 2016'!$D$1:$Z$500,3,FALSE)=F181,"-","Wrong PO"),"new")</f>
        <v>new</v>
      </c>
      <c r="AK181" s="32" t="str">
        <f>IF(AJ181="wrong PO",(VLOOKUP($D181,'Apr 2016'!$D$1:$Z$500,3,FALSE)),"")</f>
        <v/>
      </c>
      <c r="AL181" s="32" t="str">
        <f>IFERROR(IF(VLOOKUP($D181,'Mar 2016'!$D$1:$Z$500,3,FALSE)=F181,"-","Wrong PO"),"new")</f>
        <v>new</v>
      </c>
      <c r="AM181" s="32" t="str">
        <f>IF(AJ181="wrong PO",(VLOOKUP($D181,'Mar 2016'!$D$1:$Z$500,3,FALSE)),"")</f>
        <v/>
      </c>
      <c r="AN181" s="32" t="str">
        <f>IFERROR(IF(VLOOKUP($D181,'Feb 2016'!$D$1:$Z$500,3,FALSE)=F181,"-","Wrong PO"),"new")</f>
        <v>new</v>
      </c>
      <c r="AO181" s="32" t="str">
        <f>IF(AJ181="wrong PO",(VLOOKUP($D181,'Feb 2016'!$D$1:$Z$500,3,FALSE)),"")</f>
        <v/>
      </c>
      <c r="AP181" s="29" t="str">
        <f>IFERROR(IF(VLOOKUP($D181,'Jan 2016'!$D$1:$Z$500,3,FALSE)=F181,"-","Wrong PO"),"new")</f>
        <v>new</v>
      </c>
      <c r="AQ181" s="32" t="str">
        <f>IF(AP181="wrong PO",(VLOOKUP($D181,'Jan 2016'!$D$1:$Z$500,3,FALSE)),"")</f>
        <v/>
      </c>
      <c r="AR181" s="29" t="str">
        <f>IFERROR(IF(VLOOKUP($D181,'Dec 2015'!$D$1:$Z$500,3,FALSE)=F181,"-","Wrong PO"),"new")</f>
        <v>new</v>
      </c>
      <c r="AS181" s="32" t="str">
        <f>IF(AR181="wrong PO",(VLOOKUP($D181,'Dec 2015'!$D$1:$Z$500,3,FALSE)),"")</f>
        <v/>
      </c>
      <c r="AT181" s="29" t="str">
        <f>IFERROR(IF(VLOOKUP($D181,'Nov 2015'!$D$1:$Z$500,3,FALSE)=F181,"-","Wrong PO"),"new")</f>
        <v>new</v>
      </c>
      <c r="AU181" s="32" t="str">
        <f>IF(AT181="wrong PO",(VLOOKUP($D181,'Nov 2015'!$D$1:$Z$500,3,FALSE)),"")</f>
        <v/>
      </c>
      <c r="AV181" s="29" t="str">
        <f>IFERROR(IF(VLOOKUP($D181,'Oct 2015'!$D$1:$Z$500,3,FALSE)=F181,"-","Wrong PO"),"new")</f>
        <v>new</v>
      </c>
      <c r="AW181" s="32" t="str">
        <f>IF(AV181="wrong PO",(VLOOKUP($D181,'Oct 2015'!$D$1:$Z$500,3,FALSE)),"")</f>
        <v/>
      </c>
      <c r="AX181" s="29" t="str">
        <f>IFERROR(IF(VLOOKUP($D181,'Sep 2015'!$D$1:$Z$500,3,FALSE)=F181,"-","Wrong PO"),"new")</f>
        <v>new</v>
      </c>
      <c r="AY181" s="32" t="str">
        <f>IF(AX181="wrong PO",(VLOOKUP($D181,'Sep 2015'!$D$1:$Z$500,3,FALSE)),"")</f>
        <v/>
      </c>
    </row>
    <row r="182" spans="1:51">
      <c r="A182" s="2" t="s">
        <v>841</v>
      </c>
      <c r="B182" s="2" t="s">
        <v>510</v>
      </c>
      <c r="C182" s="2" t="s">
        <v>491</v>
      </c>
      <c r="D182" s="2" t="s">
        <v>280</v>
      </c>
      <c r="E182" s="2" t="s">
        <v>421</v>
      </c>
      <c r="F182" s="21"/>
      <c r="G182" s="11"/>
      <c r="H182" s="3">
        <v>42158</v>
      </c>
      <c r="I182" s="2" t="s">
        <v>28</v>
      </c>
      <c r="J182" s="2" t="s">
        <v>423</v>
      </c>
      <c r="K182" s="2" t="s">
        <v>30</v>
      </c>
      <c r="L182" s="2" t="s">
        <v>31</v>
      </c>
      <c r="M182" s="2" t="s">
        <v>32</v>
      </c>
      <c r="N182" s="4">
        <v>1000</v>
      </c>
      <c r="O182" s="4">
        <v>1000</v>
      </c>
      <c r="P182" s="4">
        <v>0</v>
      </c>
      <c r="Q182" s="5">
        <v>0</v>
      </c>
      <c r="R182" s="4">
        <v>0</v>
      </c>
      <c r="S182" s="4">
        <v>0</v>
      </c>
      <c r="T182" s="4">
        <v>0</v>
      </c>
      <c r="U182" s="5">
        <v>0</v>
      </c>
      <c r="V182" s="5">
        <v>0</v>
      </c>
      <c r="W182" s="14">
        <v>0</v>
      </c>
      <c r="X182" s="14">
        <v>0</v>
      </c>
      <c r="Y182" s="14">
        <v>0</v>
      </c>
      <c r="Z182" s="4"/>
      <c r="AA182" s="49" t="str">
        <f>IFERROR(IFERROR(VLOOKUP($D182,'Asset Group  All Assets'!$B$1:$C$500,2,FALSE),(VLOOKUP($D182,'Missing-WSU-POs'!$B$1:$D$500,3,FALSE))),"?")</f>
        <v>Needed</v>
      </c>
      <c r="AB182" s="31" t="str">
        <f t="shared" si="7"/>
        <v/>
      </c>
      <c r="AC182" s="31" t="str">
        <f t="shared" si="8"/>
        <v>Wrong PO</v>
      </c>
      <c r="AD182" s="29" t="str">
        <f>IFERROR(IF(VLOOKUP($D182,'Org July 2016 '!$D$1:$Z$500,3,FALSE)=F182,"-","Wrong PO"),"new")</f>
        <v>-</v>
      </c>
      <c r="AE182" s="32" t="str">
        <f>IF(AD182="wrong PO",(VLOOKUP($D182,'Org July 2016 '!$D$1:$Z$500,3,FALSE)),"")</f>
        <v/>
      </c>
      <c r="AF182" s="29" t="str">
        <f>IFERROR(IF(VLOOKUP($D182,'Org June 2016 '!$D$1:$Z$500,3,FALSE)=F182,"-","Wrong PO"),"new")</f>
        <v>-</v>
      </c>
      <c r="AG182" s="32" t="str">
        <f>IF(AF182="wrong PO",(VLOOKUP($D182,'Org June 2016 '!$D$1:$Z$500,3,FALSE)),"")</f>
        <v/>
      </c>
      <c r="AH182" s="29" t="str">
        <f>IFERROR(IF(VLOOKUP($D182,'May 2016'!D181:Z680,3,FALSE)=F182,"-","Wrong PO"),"new")</f>
        <v>new</v>
      </c>
      <c r="AI182" s="32" t="str">
        <f>IF(AH182="wrong PO",(VLOOKUP($D182,'May 2016'!D181:Z680,3,FALSE)),"")</f>
        <v/>
      </c>
      <c r="AJ182" s="29" t="str">
        <f>IFERROR(IF(VLOOKUP($D182,'Apr 2016'!$D$1:$Z$500,3,FALSE)=F182,"-","Wrong PO"),"new")</f>
        <v>new</v>
      </c>
      <c r="AK182" s="32" t="str">
        <f>IF(AJ182="wrong PO",(VLOOKUP($D182,'Apr 2016'!$D$1:$Z$500,3,FALSE)),"")</f>
        <v/>
      </c>
      <c r="AL182" s="32" t="str">
        <f>IFERROR(IF(VLOOKUP($D182,'Mar 2016'!$D$1:$Z$500,3,FALSE)=F182,"-","Wrong PO"),"new")</f>
        <v>-</v>
      </c>
      <c r="AM182" s="32" t="str">
        <f>IF(AJ182="wrong PO",(VLOOKUP($D182,'Mar 2016'!$D$1:$Z$500,3,FALSE)),"")</f>
        <v/>
      </c>
      <c r="AN182" s="32" t="str">
        <f>IFERROR(IF(VLOOKUP($D182,'Feb 2016'!$D$1:$Z$500,3,FALSE)=F182,"-","Wrong PO"),"new")</f>
        <v>new</v>
      </c>
      <c r="AO182" s="32" t="str">
        <f>IF(AJ182="wrong PO",(VLOOKUP($D182,'Feb 2016'!$D$1:$Z$500,3,FALSE)),"")</f>
        <v/>
      </c>
      <c r="AP182" s="29" t="str">
        <f>IFERROR(IF(VLOOKUP($D182,'Jan 2016'!$D$1:$Z$500,3,FALSE)=F182,"-","Wrong PO"),"new")</f>
        <v>-</v>
      </c>
      <c r="AQ182" s="32" t="str">
        <f>IF(AP182="wrong PO",(VLOOKUP($D182,'Jan 2016'!$D$1:$Z$500,3,FALSE)),"")</f>
        <v/>
      </c>
      <c r="AR182" s="29" t="str">
        <f>IFERROR(IF(VLOOKUP($D182,'Dec 2015'!$D$1:$Z$500,3,FALSE)=F182,"-","Wrong PO"),"new")</f>
        <v>new</v>
      </c>
      <c r="AS182" s="32" t="str">
        <f>IF(AR182="wrong PO",(VLOOKUP($D182,'Dec 2015'!$D$1:$Z$500,3,FALSE)),"")</f>
        <v/>
      </c>
      <c r="AT182" s="29" t="str">
        <f>IFERROR(IF(VLOOKUP($D182,'Nov 2015'!$D$1:$Z$500,3,FALSE)=F182,"-","Wrong PO"),"new")</f>
        <v>-</v>
      </c>
      <c r="AU182" s="32" t="str">
        <f>IF(AT182="wrong PO",(VLOOKUP($D182,'Nov 2015'!$D$1:$Z$500,3,FALSE)),"")</f>
        <v/>
      </c>
      <c r="AV182" s="29" t="str">
        <f>IFERROR(IF(VLOOKUP($D182,'Oct 2015'!$D$1:$Z$500,3,FALSE)=F182,"-","Wrong PO"),"new")</f>
        <v>new</v>
      </c>
      <c r="AW182" s="32" t="str">
        <f>IF(AV182="wrong PO",(VLOOKUP($D182,'Oct 2015'!$D$1:$Z$500,3,FALSE)),"")</f>
        <v/>
      </c>
      <c r="AX182" s="29" t="str">
        <f>IFERROR(IF(VLOOKUP($D182,'Sep 2015'!$D$1:$Z$500,3,FALSE)=F182,"-","Wrong PO"),"new")</f>
        <v>new</v>
      </c>
      <c r="AY182" s="32" t="str">
        <f>IF(AX182="wrong PO",(VLOOKUP($D182,'Sep 2015'!$D$1:$Z$500,3,FALSE)),"")</f>
        <v/>
      </c>
    </row>
    <row r="183" spans="1:51">
      <c r="A183" s="2" t="s">
        <v>841</v>
      </c>
      <c r="B183" s="2" t="s">
        <v>510</v>
      </c>
      <c r="C183" s="2" t="s">
        <v>754</v>
      </c>
      <c r="D183" s="2" t="s">
        <v>281</v>
      </c>
      <c r="E183" s="2" t="s">
        <v>755</v>
      </c>
      <c r="F183" s="21"/>
      <c r="G183" s="11"/>
      <c r="H183" s="3">
        <v>42158</v>
      </c>
      <c r="I183" s="2" t="s">
        <v>28</v>
      </c>
      <c r="J183" s="2" t="s">
        <v>423</v>
      </c>
      <c r="K183" s="2" t="s">
        <v>30</v>
      </c>
      <c r="L183" s="2" t="s">
        <v>31</v>
      </c>
      <c r="M183" s="2" t="s">
        <v>382</v>
      </c>
      <c r="N183" s="4">
        <v>8944</v>
      </c>
      <c r="O183" s="4">
        <v>8985</v>
      </c>
      <c r="P183" s="4">
        <v>41</v>
      </c>
      <c r="Q183" s="5">
        <v>0.69</v>
      </c>
      <c r="R183" s="4">
        <v>9245</v>
      </c>
      <c r="S183" s="4">
        <v>9358</v>
      </c>
      <c r="T183" s="4">
        <v>113</v>
      </c>
      <c r="U183" s="5">
        <v>6.76</v>
      </c>
      <c r="V183" s="5">
        <v>0</v>
      </c>
      <c r="W183" s="14">
        <v>7.45</v>
      </c>
      <c r="X183" s="14">
        <v>0</v>
      </c>
      <c r="Y183" s="14">
        <v>7.45</v>
      </c>
      <c r="Z183" s="4"/>
      <c r="AA183" s="49" t="str">
        <f>IFERROR(IFERROR(VLOOKUP($D183,'Asset Group  All Assets'!$B$1:$C$500,2,FALSE),(VLOOKUP($D183,'Missing-WSU-POs'!$B$1:$D$500,3,FALSE))),"?")</f>
        <v>P0777782</v>
      </c>
      <c r="AB183" s="31" t="str">
        <f t="shared" si="7"/>
        <v/>
      </c>
      <c r="AC183" s="31" t="str">
        <f t="shared" si="8"/>
        <v>Wrong PO</v>
      </c>
      <c r="AD183" s="29" t="str">
        <f>IFERROR(IF(VLOOKUP($D183,'Org July 2016 '!$D$1:$Z$500,3,FALSE)=F183,"-","Wrong PO"),"new")</f>
        <v>-</v>
      </c>
      <c r="AE183" s="32" t="str">
        <f>IF(AD183="wrong PO",(VLOOKUP($D183,'Org July 2016 '!$D$1:$Z$500,3,FALSE)),"")</f>
        <v/>
      </c>
      <c r="AF183" s="29" t="str">
        <f>IFERROR(IF(VLOOKUP($D183,'Org June 2016 '!$D$1:$Z$500,3,FALSE)=F183,"-","Wrong PO"),"new")</f>
        <v>-</v>
      </c>
      <c r="AG183" s="32" t="str">
        <f>IF(AF183="wrong PO",(VLOOKUP($D183,'Org June 2016 '!$D$1:$Z$500,3,FALSE)),"")</f>
        <v/>
      </c>
      <c r="AH183" s="29" t="str">
        <f>IFERROR(IF(VLOOKUP($D183,'May 2016'!D182:Z681,3,FALSE)=F183,"-","Wrong PO"),"new")</f>
        <v>new</v>
      </c>
      <c r="AI183" s="32" t="str">
        <f>IF(AH183="wrong PO",(VLOOKUP($D183,'May 2016'!D182:Z681,3,FALSE)),"")</f>
        <v/>
      </c>
      <c r="AJ183" s="29" t="str">
        <f>IFERROR(IF(VLOOKUP($D183,'Apr 2016'!$D$1:$Z$500,3,FALSE)=F183,"-","Wrong PO"),"new")</f>
        <v>new</v>
      </c>
      <c r="AK183" s="32" t="str">
        <f>IF(AJ183="wrong PO",(VLOOKUP($D183,'Apr 2016'!$D$1:$Z$500,3,FALSE)),"")</f>
        <v/>
      </c>
      <c r="AL183" s="32" t="str">
        <f>IFERROR(IF(VLOOKUP($D183,'Mar 2016'!$D$1:$Z$500,3,FALSE)=F183,"-","Wrong PO"),"new")</f>
        <v>new</v>
      </c>
      <c r="AM183" s="32" t="str">
        <f>IF(AJ183="wrong PO",(VLOOKUP($D183,'Mar 2016'!$D$1:$Z$500,3,FALSE)),"")</f>
        <v/>
      </c>
      <c r="AN183" s="32" t="str">
        <f>IFERROR(IF(VLOOKUP($D183,'Feb 2016'!$D$1:$Z$500,3,FALSE)=F183,"-","Wrong PO"),"new")</f>
        <v>new</v>
      </c>
      <c r="AO183" s="32" t="str">
        <f>IF(AJ183="wrong PO",(VLOOKUP($D183,'Feb 2016'!$D$1:$Z$500,3,FALSE)),"")</f>
        <v/>
      </c>
      <c r="AP183" s="29" t="str">
        <f>IFERROR(IF(VLOOKUP($D183,'Jan 2016'!$D$1:$Z$500,3,FALSE)=F183,"-","Wrong PO"),"new")</f>
        <v>new</v>
      </c>
      <c r="AQ183" s="32" t="str">
        <f>IF(AP183="wrong PO",(VLOOKUP($D183,'Jan 2016'!$D$1:$Z$500,3,FALSE)),"")</f>
        <v/>
      </c>
      <c r="AR183" s="29" t="str">
        <f>IFERROR(IF(VLOOKUP($D183,'Dec 2015'!$D$1:$Z$500,3,FALSE)=F183,"-","Wrong PO"),"new")</f>
        <v>new</v>
      </c>
      <c r="AS183" s="32" t="str">
        <f>IF(AR183="wrong PO",(VLOOKUP($D183,'Dec 2015'!$D$1:$Z$500,3,FALSE)),"")</f>
        <v/>
      </c>
      <c r="AT183" s="29" t="str">
        <f>IFERROR(IF(VLOOKUP($D183,'Nov 2015'!$D$1:$Z$500,3,FALSE)=F183,"-","Wrong PO"),"new")</f>
        <v>new</v>
      </c>
      <c r="AU183" s="32" t="str">
        <f>IF(AT183="wrong PO",(VLOOKUP($D183,'Nov 2015'!$D$1:$Z$500,3,FALSE)),"")</f>
        <v/>
      </c>
      <c r="AV183" s="29" t="str">
        <f>IFERROR(IF(VLOOKUP($D183,'Oct 2015'!$D$1:$Z$500,3,FALSE)=F183,"-","Wrong PO"),"new")</f>
        <v>new</v>
      </c>
      <c r="AW183" s="32" t="str">
        <f>IF(AV183="wrong PO",(VLOOKUP($D183,'Oct 2015'!$D$1:$Z$500,3,FALSE)),"")</f>
        <v/>
      </c>
      <c r="AX183" s="29" t="str">
        <f>IFERROR(IF(VLOOKUP($D183,'Sep 2015'!$D$1:$Z$500,3,FALSE)=F183,"-","Wrong PO"),"new")</f>
        <v>new</v>
      </c>
      <c r="AY183" s="32" t="str">
        <f>IF(AX183="wrong PO",(VLOOKUP($D183,'Sep 2015'!$D$1:$Z$500,3,FALSE)),"")</f>
        <v/>
      </c>
    </row>
    <row r="184" spans="1:51">
      <c r="A184" s="2" t="s">
        <v>841</v>
      </c>
      <c r="B184" s="2" t="s">
        <v>510</v>
      </c>
      <c r="C184" s="2" t="s">
        <v>492</v>
      </c>
      <c r="D184" s="2" t="s">
        <v>282</v>
      </c>
      <c r="E184" s="2" t="s">
        <v>430</v>
      </c>
      <c r="F184" s="21"/>
      <c r="G184" s="11"/>
      <c r="H184" s="3">
        <v>42195</v>
      </c>
      <c r="I184" s="2" t="s">
        <v>493</v>
      </c>
      <c r="J184" s="2" t="s">
        <v>494</v>
      </c>
      <c r="K184" s="2" t="s">
        <v>30</v>
      </c>
      <c r="L184" s="2" t="s">
        <v>31</v>
      </c>
      <c r="M184" s="2" t="s">
        <v>382</v>
      </c>
      <c r="N184" s="4">
        <v>292</v>
      </c>
      <c r="O184" s="4">
        <v>292</v>
      </c>
      <c r="P184" s="4">
        <v>0</v>
      </c>
      <c r="Q184" s="5">
        <v>0</v>
      </c>
      <c r="R184" s="4">
        <v>352</v>
      </c>
      <c r="S184" s="4">
        <v>352</v>
      </c>
      <c r="T184" s="4">
        <v>0</v>
      </c>
      <c r="U184" s="5">
        <v>0</v>
      </c>
      <c r="V184" s="5">
        <v>0</v>
      </c>
      <c r="W184" s="14">
        <v>0</v>
      </c>
      <c r="X184" s="14">
        <v>0</v>
      </c>
      <c r="Y184" s="14">
        <v>0</v>
      </c>
      <c r="Z184" s="4"/>
      <c r="AA184" s="49" t="str">
        <f>IFERROR(IFERROR(VLOOKUP($D184,'Asset Group  All Assets'!$B$1:$C$500,2,FALSE),(VLOOKUP($D184,'Missing-WSU-POs'!$B$1:$D$500,3,FALSE))),"?")</f>
        <v>Needed</v>
      </c>
      <c r="AB184" s="31" t="str">
        <f t="shared" si="7"/>
        <v/>
      </c>
      <c r="AC184" s="31" t="str">
        <f t="shared" si="8"/>
        <v>Wrong PO</v>
      </c>
      <c r="AD184" s="29" t="str">
        <f>IFERROR(IF(VLOOKUP($D184,'Org July 2016 '!$D$1:$Z$500,3,FALSE)=F184,"-","Wrong PO"),"new")</f>
        <v>-</v>
      </c>
      <c r="AE184" s="32" t="str">
        <f>IF(AD184="wrong PO",(VLOOKUP($D184,'Org July 2016 '!$D$1:$Z$500,3,FALSE)),"")</f>
        <v/>
      </c>
      <c r="AF184" s="29" t="str">
        <f>IFERROR(IF(VLOOKUP($D184,'Org June 2016 '!$D$1:$Z$500,3,FALSE)=F184,"-","Wrong PO"),"new")</f>
        <v>-</v>
      </c>
      <c r="AG184" s="32" t="str">
        <f>IF(AF184="wrong PO",(VLOOKUP($D184,'Org June 2016 '!$D$1:$Z$500,3,FALSE)),"")</f>
        <v/>
      </c>
      <c r="AH184" s="29" t="str">
        <f>IFERROR(IF(VLOOKUP($D184,'May 2016'!D183:Z682,3,FALSE)=F184,"-","Wrong PO"),"new")</f>
        <v>new</v>
      </c>
      <c r="AI184" s="32" t="str">
        <f>IF(AH184="wrong PO",(VLOOKUP($D184,'May 2016'!D183:Z682,3,FALSE)),"")</f>
        <v/>
      </c>
      <c r="AJ184" s="29" t="str">
        <f>IFERROR(IF(VLOOKUP($D184,'Apr 2016'!$D$1:$Z$500,3,FALSE)=F184,"-","Wrong PO"),"new")</f>
        <v>new</v>
      </c>
      <c r="AK184" s="32" t="str">
        <f>IF(AJ184="wrong PO",(VLOOKUP($D184,'Apr 2016'!$D$1:$Z$500,3,FALSE)),"")</f>
        <v/>
      </c>
      <c r="AL184" s="32" t="str">
        <f>IFERROR(IF(VLOOKUP($D184,'Mar 2016'!$D$1:$Z$500,3,FALSE)=F184,"-","Wrong PO"),"new")</f>
        <v>new</v>
      </c>
      <c r="AM184" s="32" t="str">
        <f>IF(AJ184="wrong PO",(VLOOKUP($D184,'Mar 2016'!$D$1:$Z$500,3,FALSE)),"")</f>
        <v/>
      </c>
      <c r="AN184" s="32" t="str">
        <f>IFERROR(IF(VLOOKUP($D184,'Feb 2016'!$D$1:$Z$500,3,FALSE)=F184,"-","Wrong PO"),"new")</f>
        <v>new</v>
      </c>
      <c r="AO184" s="32" t="str">
        <f>IF(AJ184="wrong PO",(VLOOKUP($D184,'Feb 2016'!$D$1:$Z$500,3,FALSE)),"")</f>
        <v/>
      </c>
      <c r="AP184" s="29" t="str">
        <f>IFERROR(IF(VLOOKUP($D184,'Jan 2016'!$D$1:$Z$500,3,FALSE)=F184,"-","Wrong PO"),"new")</f>
        <v>new</v>
      </c>
      <c r="AQ184" s="32" t="str">
        <f>IF(AP184="wrong PO",(VLOOKUP($D184,'Jan 2016'!$D$1:$Z$500,3,FALSE)),"")</f>
        <v/>
      </c>
      <c r="AR184" s="29" t="str">
        <f>IFERROR(IF(VLOOKUP($D184,'Dec 2015'!$D$1:$Z$500,3,FALSE)=F184,"-","Wrong PO"),"new")</f>
        <v>new</v>
      </c>
      <c r="AS184" s="32" t="str">
        <f>IF(AR184="wrong PO",(VLOOKUP($D184,'Dec 2015'!$D$1:$Z$500,3,FALSE)),"")</f>
        <v/>
      </c>
      <c r="AT184" s="29" t="str">
        <f>IFERROR(IF(VLOOKUP($D184,'Nov 2015'!$D$1:$Z$500,3,FALSE)=F184,"-","Wrong PO"),"new")</f>
        <v>-</v>
      </c>
      <c r="AU184" s="32" t="str">
        <f>IF(AT184="wrong PO",(VLOOKUP($D184,'Nov 2015'!$D$1:$Z$500,3,FALSE)),"")</f>
        <v/>
      </c>
      <c r="AV184" s="29" t="str">
        <f>IFERROR(IF(VLOOKUP($D184,'Oct 2015'!$D$1:$Z$500,3,FALSE)=F184,"-","Wrong PO"),"new")</f>
        <v>new</v>
      </c>
      <c r="AW184" s="32" t="str">
        <f>IF(AV184="wrong PO",(VLOOKUP($D184,'Oct 2015'!$D$1:$Z$500,3,FALSE)),"")</f>
        <v/>
      </c>
      <c r="AX184" s="29" t="str">
        <f>IFERROR(IF(VLOOKUP($D184,'Sep 2015'!$D$1:$Z$500,3,FALSE)=F184,"-","Wrong PO"),"new")</f>
        <v>new</v>
      </c>
      <c r="AY184" s="32" t="str">
        <f>IF(AX184="wrong PO",(VLOOKUP($D184,'Sep 2015'!$D$1:$Z$500,3,FALSE)),"")</f>
        <v/>
      </c>
    </row>
    <row r="185" spans="1:51">
      <c r="A185" s="2" t="s">
        <v>841</v>
      </c>
      <c r="B185" s="2" t="s">
        <v>510</v>
      </c>
      <c r="C185" s="2" t="s">
        <v>76</v>
      </c>
      <c r="D185" s="2" t="s">
        <v>292</v>
      </c>
      <c r="E185" s="2" t="s">
        <v>67</v>
      </c>
      <c r="F185" s="21"/>
      <c r="G185" s="11"/>
      <c r="H185" s="3">
        <v>42499</v>
      </c>
      <c r="I185" s="2" t="s">
        <v>685</v>
      </c>
      <c r="J185" s="2" t="s">
        <v>68</v>
      </c>
      <c r="K185" s="2" t="s">
        <v>30</v>
      </c>
      <c r="L185" s="2" t="s">
        <v>31</v>
      </c>
      <c r="M185" s="2" t="s">
        <v>32</v>
      </c>
      <c r="N185" s="4">
        <v>10376</v>
      </c>
      <c r="O185" s="4">
        <v>15233</v>
      </c>
      <c r="P185" s="4">
        <v>4857</v>
      </c>
      <c r="Q185" s="5">
        <v>82.08</v>
      </c>
      <c r="R185" s="4">
        <v>7963</v>
      </c>
      <c r="S185" s="4">
        <v>12350</v>
      </c>
      <c r="T185" s="4">
        <v>4387</v>
      </c>
      <c r="U185" s="5">
        <v>262.33999999999997</v>
      </c>
      <c r="V185" s="5">
        <v>0</v>
      </c>
      <c r="W185" s="14">
        <v>344.42</v>
      </c>
      <c r="X185" s="14">
        <v>0</v>
      </c>
      <c r="Y185" s="14">
        <v>344.42</v>
      </c>
      <c r="Z185" s="4"/>
      <c r="AA185" s="49" t="str">
        <f>IFERROR(IFERROR(VLOOKUP($D185,'Asset Group  All Assets'!$B$1:$C$500,2,FALSE),(VLOOKUP($D185,'Missing-WSU-POs'!$B$1:$D$500,3,FALSE))),"?")</f>
        <v>Needed</v>
      </c>
      <c r="AB185" s="31" t="str">
        <f t="shared" si="7"/>
        <v/>
      </c>
      <c r="AC185" s="31" t="str">
        <f t="shared" si="8"/>
        <v>Wrong PO</v>
      </c>
      <c r="AD185" s="29" t="str">
        <f>IFERROR(IF(VLOOKUP($D185,'Org July 2016 '!$D$1:$Z$500,3,FALSE)=F185,"-","Wrong PO"),"new")</f>
        <v>-</v>
      </c>
      <c r="AE185" s="32" t="str">
        <f>IF(AD185="wrong PO",(VLOOKUP($D185,'Org July 2016 '!$D$1:$Z$500,3,FALSE)),"")</f>
        <v/>
      </c>
      <c r="AF185" s="29" t="str">
        <f>IFERROR(IF(VLOOKUP($D185,'Org June 2016 '!$D$1:$Z$500,3,FALSE)=F185,"-","Wrong PO"),"new")</f>
        <v>-</v>
      </c>
      <c r="AG185" s="32" t="str">
        <f>IF(AF185="wrong PO",(VLOOKUP($D185,'Org June 2016 '!$D$1:$Z$500,3,FALSE)),"")</f>
        <v/>
      </c>
      <c r="AH185" s="29" t="str">
        <f>IFERROR(IF(VLOOKUP($D185,'May 2016'!D184:Z683,3,FALSE)=F185,"-","Wrong PO"),"new")</f>
        <v>new</v>
      </c>
      <c r="AI185" s="32" t="str">
        <f>IF(AH185="wrong PO",(VLOOKUP($D185,'May 2016'!D184:Z683,3,FALSE)),"")</f>
        <v/>
      </c>
      <c r="AJ185" s="29" t="str">
        <f>IFERROR(IF(VLOOKUP($D185,'Apr 2016'!$D$1:$Z$500,3,FALSE)=F185,"-","Wrong PO"),"new")</f>
        <v>new</v>
      </c>
      <c r="AK185" s="32" t="str">
        <f>IF(AJ185="wrong PO",(VLOOKUP($D185,'Apr 2016'!$D$1:$Z$500,3,FALSE)),"")</f>
        <v/>
      </c>
      <c r="AL185" s="32" t="str">
        <f>IFERROR(IF(VLOOKUP($D185,'Mar 2016'!$D$1:$Z$500,3,FALSE)=F185,"-","Wrong PO"),"new")</f>
        <v>new</v>
      </c>
      <c r="AM185" s="32" t="str">
        <f>IF(AJ185="wrong PO",(VLOOKUP($D185,'Mar 2016'!$D$1:$Z$500,3,FALSE)),"")</f>
        <v/>
      </c>
      <c r="AN185" s="32" t="str">
        <f>IFERROR(IF(VLOOKUP($D185,'Feb 2016'!$D$1:$Z$500,3,FALSE)=F185,"-","Wrong PO"),"new")</f>
        <v>new</v>
      </c>
      <c r="AO185" s="32" t="str">
        <f>IF(AJ185="wrong PO",(VLOOKUP($D185,'Feb 2016'!$D$1:$Z$500,3,FALSE)),"")</f>
        <v/>
      </c>
      <c r="AP185" s="29" t="str">
        <f>IFERROR(IF(VLOOKUP($D185,'Jan 2016'!$D$1:$Z$500,3,FALSE)=F185,"-","Wrong PO"),"new")</f>
        <v>new</v>
      </c>
      <c r="AQ185" s="32" t="str">
        <f>IF(AP185="wrong PO",(VLOOKUP($D185,'Jan 2016'!$D$1:$Z$500,3,FALSE)),"")</f>
        <v/>
      </c>
      <c r="AR185" s="29" t="str">
        <f>IFERROR(IF(VLOOKUP($D185,'Dec 2015'!$D$1:$Z$500,3,FALSE)=F185,"-","Wrong PO"),"new")</f>
        <v>new</v>
      </c>
      <c r="AS185" s="32" t="str">
        <f>IF(AR185="wrong PO",(VLOOKUP($D185,'Dec 2015'!$D$1:$Z$500,3,FALSE)),"")</f>
        <v/>
      </c>
      <c r="AT185" s="29" t="str">
        <f>IFERROR(IF(VLOOKUP($D185,'Nov 2015'!$D$1:$Z$500,3,FALSE)=F185,"-","Wrong PO"),"new")</f>
        <v>new</v>
      </c>
      <c r="AU185" s="32" t="str">
        <f>IF(AT185="wrong PO",(VLOOKUP($D185,'Nov 2015'!$D$1:$Z$500,3,FALSE)),"")</f>
        <v/>
      </c>
      <c r="AV185" s="29" t="str">
        <f>IFERROR(IF(VLOOKUP($D185,'Oct 2015'!$D$1:$Z$500,3,FALSE)=F185,"-","Wrong PO"),"new")</f>
        <v>new</v>
      </c>
      <c r="AW185" s="32" t="str">
        <f>IF(AV185="wrong PO",(VLOOKUP($D185,'Oct 2015'!$D$1:$Z$500,3,FALSE)),"")</f>
        <v/>
      </c>
      <c r="AX185" s="29" t="str">
        <f>IFERROR(IF(VLOOKUP($D185,'Sep 2015'!$D$1:$Z$500,3,FALSE)=F185,"-","Wrong PO"),"new")</f>
        <v>new</v>
      </c>
      <c r="AY185" s="32" t="str">
        <f>IF(AX185="wrong PO",(VLOOKUP($D185,'Sep 2015'!$D$1:$Z$500,3,FALSE)),"")</f>
        <v/>
      </c>
    </row>
    <row r="186" spans="1:51">
      <c r="A186" s="2" t="s">
        <v>841</v>
      </c>
      <c r="B186" s="2" t="s">
        <v>510</v>
      </c>
      <c r="C186" s="2" t="s">
        <v>76</v>
      </c>
      <c r="D186" s="2" t="s">
        <v>293</v>
      </c>
      <c r="E186" s="2" t="s">
        <v>727</v>
      </c>
      <c r="F186" s="21"/>
      <c r="G186" s="11"/>
      <c r="H186" s="3">
        <v>42501</v>
      </c>
      <c r="I186" s="2" t="s">
        <v>685</v>
      </c>
      <c r="J186" s="2" t="s">
        <v>728</v>
      </c>
      <c r="K186" s="2" t="s">
        <v>30</v>
      </c>
      <c r="L186" s="2" t="s">
        <v>31</v>
      </c>
      <c r="M186" s="2" t="s">
        <v>32</v>
      </c>
      <c r="N186" s="4">
        <v>4308</v>
      </c>
      <c r="O186" s="4">
        <v>5724</v>
      </c>
      <c r="P186" s="4">
        <v>1416</v>
      </c>
      <c r="Q186" s="5">
        <v>23.93</v>
      </c>
      <c r="R186" s="4">
        <v>2901</v>
      </c>
      <c r="S186" s="4">
        <v>3942</v>
      </c>
      <c r="T186" s="4">
        <v>1041</v>
      </c>
      <c r="U186" s="5">
        <v>62.25</v>
      </c>
      <c r="V186" s="5">
        <v>0</v>
      </c>
      <c r="W186" s="14">
        <v>86.18</v>
      </c>
      <c r="X186" s="14">
        <v>0</v>
      </c>
      <c r="Y186" s="14">
        <v>86.18</v>
      </c>
      <c r="Z186" s="4"/>
      <c r="AA186" s="49" t="str">
        <f>IFERROR(IFERROR(VLOOKUP($D186,'Asset Group  All Assets'!$B$1:$C$500,2,FALSE),(VLOOKUP($D186,'Missing-WSU-POs'!$B$1:$D$500,3,FALSE))),"?")</f>
        <v>Needed</v>
      </c>
      <c r="AB186" s="31" t="str">
        <f t="shared" si="7"/>
        <v/>
      </c>
      <c r="AC186" s="31" t="str">
        <f t="shared" si="8"/>
        <v>Wrong PO</v>
      </c>
      <c r="AD186" s="29" t="str">
        <f>IFERROR(IF(VLOOKUP($D186,'Org July 2016 '!$D$1:$Z$500,3,FALSE)=F186,"-","Wrong PO"),"new")</f>
        <v>-</v>
      </c>
      <c r="AE186" s="32" t="str">
        <f>IF(AD186="wrong PO",(VLOOKUP($D186,'Org July 2016 '!$D$1:$Z$500,3,FALSE)),"")</f>
        <v/>
      </c>
      <c r="AF186" s="29" t="str">
        <f>IFERROR(IF(VLOOKUP($D186,'Org June 2016 '!$D$1:$Z$500,3,FALSE)=F186,"-","Wrong PO"),"new")</f>
        <v>-</v>
      </c>
      <c r="AG186" s="32" t="str">
        <f>IF(AF186="wrong PO",(VLOOKUP($D186,'Org June 2016 '!$D$1:$Z$500,3,FALSE)),"")</f>
        <v/>
      </c>
      <c r="AH186" s="29" t="str">
        <f>IFERROR(IF(VLOOKUP($D186,'May 2016'!D185:Z684,3,FALSE)=F186,"-","Wrong PO"),"new")</f>
        <v>new</v>
      </c>
      <c r="AI186" s="32" t="str">
        <f>IF(AH186="wrong PO",(VLOOKUP($D186,'May 2016'!D185:Z684,3,FALSE)),"")</f>
        <v/>
      </c>
      <c r="AJ186" s="29" t="str">
        <f>IFERROR(IF(VLOOKUP($D186,'Apr 2016'!$D$1:$Z$500,3,FALSE)=F186,"-","Wrong PO"),"new")</f>
        <v>new</v>
      </c>
      <c r="AK186" s="32" t="str">
        <f>IF(AJ186="wrong PO",(VLOOKUP($D186,'Apr 2016'!$D$1:$Z$500,3,FALSE)),"")</f>
        <v/>
      </c>
      <c r="AL186" s="32" t="str">
        <f>IFERROR(IF(VLOOKUP($D186,'Mar 2016'!$D$1:$Z$500,3,FALSE)=F186,"-","Wrong PO"),"new")</f>
        <v>new</v>
      </c>
      <c r="AM186" s="32" t="str">
        <f>IF(AJ186="wrong PO",(VLOOKUP($D186,'Mar 2016'!$D$1:$Z$500,3,FALSE)),"")</f>
        <v/>
      </c>
      <c r="AN186" s="32" t="str">
        <f>IFERROR(IF(VLOOKUP($D186,'Feb 2016'!$D$1:$Z$500,3,FALSE)=F186,"-","Wrong PO"),"new")</f>
        <v>new</v>
      </c>
      <c r="AO186" s="32" t="str">
        <f>IF(AJ186="wrong PO",(VLOOKUP($D186,'Feb 2016'!$D$1:$Z$500,3,FALSE)),"")</f>
        <v/>
      </c>
      <c r="AP186" s="29" t="str">
        <f>IFERROR(IF(VLOOKUP($D186,'Jan 2016'!$D$1:$Z$500,3,FALSE)=F186,"-","Wrong PO"),"new")</f>
        <v>new</v>
      </c>
      <c r="AQ186" s="32" t="str">
        <f>IF(AP186="wrong PO",(VLOOKUP($D186,'Jan 2016'!$D$1:$Z$500,3,FALSE)),"")</f>
        <v/>
      </c>
      <c r="AR186" s="29" t="str">
        <f>IFERROR(IF(VLOOKUP($D186,'Dec 2015'!$D$1:$Z$500,3,FALSE)=F186,"-","Wrong PO"),"new")</f>
        <v>new</v>
      </c>
      <c r="AS186" s="32" t="str">
        <f>IF(AR186="wrong PO",(VLOOKUP($D186,'Dec 2015'!$D$1:$Z$500,3,FALSE)),"")</f>
        <v/>
      </c>
      <c r="AT186" s="29" t="str">
        <f>IFERROR(IF(VLOOKUP($D186,'Nov 2015'!$D$1:$Z$500,3,FALSE)=F186,"-","Wrong PO"),"new")</f>
        <v>new</v>
      </c>
      <c r="AU186" s="32" t="str">
        <f>IF(AT186="wrong PO",(VLOOKUP($D186,'Nov 2015'!$D$1:$Z$500,3,FALSE)),"")</f>
        <v/>
      </c>
      <c r="AV186" s="29" t="str">
        <f>IFERROR(IF(VLOOKUP($D186,'Oct 2015'!$D$1:$Z$500,3,FALSE)=F186,"-","Wrong PO"),"new")</f>
        <v>new</v>
      </c>
      <c r="AW186" s="32" t="str">
        <f>IF(AV186="wrong PO",(VLOOKUP($D186,'Oct 2015'!$D$1:$Z$500,3,FALSE)),"")</f>
        <v/>
      </c>
      <c r="AX186" s="29" t="str">
        <f>IFERROR(IF(VLOOKUP($D186,'Sep 2015'!$D$1:$Z$500,3,FALSE)=F186,"-","Wrong PO"),"new")</f>
        <v>new</v>
      </c>
      <c r="AY186" s="32" t="str">
        <f>IF(AX186="wrong PO",(VLOOKUP($D186,'Sep 2015'!$D$1:$Z$500,3,FALSE)),"")</f>
        <v/>
      </c>
    </row>
    <row r="187" spans="1:51">
      <c r="A187" s="2" t="s">
        <v>841</v>
      </c>
      <c r="B187" s="2" t="s">
        <v>510</v>
      </c>
      <c r="C187" s="2" t="s">
        <v>76</v>
      </c>
      <c r="D187" s="2" t="s">
        <v>294</v>
      </c>
      <c r="E187" s="2" t="s">
        <v>746</v>
      </c>
      <c r="F187" s="21"/>
      <c r="G187" s="11"/>
      <c r="H187" s="3">
        <v>42522</v>
      </c>
      <c r="I187" s="2" t="s">
        <v>685</v>
      </c>
      <c r="J187" s="2" t="s">
        <v>747</v>
      </c>
      <c r="K187" s="2" t="s">
        <v>30</v>
      </c>
      <c r="L187" s="2" t="s">
        <v>31</v>
      </c>
      <c r="M187" s="2" t="s">
        <v>41</v>
      </c>
      <c r="N187" s="4">
        <v>1076</v>
      </c>
      <c r="O187" s="4">
        <v>1903</v>
      </c>
      <c r="P187" s="4">
        <v>827</v>
      </c>
      <c r="Q187" s="5">
        <v>13.98</v>
      </c>
      <c r="R187" s="4">
        <v>537</v>
      </c>
      <c r="S187" s="4">
        <v>972</v>
      </c>
      <c r="T187" s="4">
        <v>435</v>
      </c>
      <c r="U187" s="5">
        <v>26.01</v>
      </c>
      <c r="V187" s="5">
        <v>0</v>
      </c>
      <c r="W187" s="14">
        <v>39.99</v>
      </c>
      <c r="X187" s="14">
        <v>0</v>
      </c>
      <c r="Y187" s="14">
        <v>39.99</v>
      </c>
      <c r="Z187" s="4"/>
      <c r="AA187" s="49" t="str">
        <f>IFERROR(IFERROR(VLOOKUP($D187,'Asset Group  All Assets'!$B$1:$C$500,2,FALSE),(VLOOKUP($D187,'Missing-WSU-POs'!$B$1:$D$500,3,FALSE))),"?")</f>
        <v>Needed</v>
      </c>
      <c r="AB187" s="31" t="str">
        <f t="shared" si="7"/>
        <v/>
      </c>
      <c r="AC187" s="31" t="str">
        <f t="shared" si="8"/>
        <v>Wrong PO</v>
      </c>
      <c r="AD187" s="29" t="str">
        <f>IFERROR(IF(VLOOKUP($D187,'Org July 2016 '!$D$1:$Z$500,3,FALSE)=F187,"-","Wrong PO"),"new")</f>
        <v>-</v>
      </c>
      <c r="AE187" s="32" t="str">
        <f>IF(AD187="wrong PO",(VLOOKUP($D187,'Org July 2016 '!$D$1:$Z$500,3,FALSE)),"")</f>
        <v/>
      </c>
      <c r="AF187" s="29" t="str">
        <f>IFERROR(IF(VLOOKUP($D187,'Org June 2016 '!$D$1:$Z$500,3,FALSE)=F187,"-","Wrong PO"),"new")</f>
        <v>-</v>
      </c>
      <c r="AG187" s="32" t="str">
        <f>IF(AF187="wrong PO",(VLOOKUP($D187,'Org June 2016 '!$D$1:$Z$500,3,FALSE)),"")</f>
        <v/>
      </c>
      <c r="AH187" s="29" t="str">
        <f>IFERROR(IF(VLOOKUP($D187,'May 2016'!D186:Z685,3,FALSE)=F187,"-","Wrong PO"),"new")</f>
        <v>new</v>
      </c>
      <c r="AI187" s="32" t="str">
        <f>IF(AH187="wrong PO",(VLOOKUP($D187,'May 2016'!D186:Z685,3,FALSE)),"")</f>
        <v/>
      </c>
      <c r="AJ187" s="29" t="str">
        <f>IFERROR(IF(VLOOKUP($D187,'Apr 2016'!$D$1:$Z$500,3,FALSE)=F187,"-","Wrong PO"),"new")</f>
        <v>new</v>
      </c>
      <c r="AK187" s="32" t="str">
        <f>IF(AJ187="wrong PO",(VLOOKUP($D187,'Apr 2016'!$D$1:$Z$500,3,FALSE)),"")</f>
        <v/>
      </c>
      <c r="AL187" s="32" t="str">
        <f>IFERROR(IF(VLOOKUP($D187,'Mar 2016'!$D$1:$Z$500,3,FALSE)=F187,"-","Wrong PO"),"new")</f>
        <v>new</v>
      </c>
      <c r="AM187" s="32" t="str">
        <f>IF(AJ187="wrong PO",(VLOOKUP($D187,'Mar 2016'!$D$1:$Z$500,3,FALSE)),"")</f>
        <v/>
      </c>
      <c r="AN187" s="32" t="str">
        <f>IFERROR(IF(VLOOKUP($D187,'Feb 2016'!$D$1:$Z$500,3,FALSE)=F187,"-","Wrong PO"),"new")</f>
        <v>new</v>
      </c>
      <c r="AO187" s="32" t="str">
        <f>IF(AJ187="wrong PO",(VLOOKUP($D187,'Feb 2016'!$D$1:$Z$500,3,FALSE)),"")</f>
        <v/>
      </c>
      <c r="AP187" s="29" t="str">
        <f>IFERROR(IF(VLOOKUP($D187,'Jan 2016'!$D$1:$Z$500,3,FALSE)=F187,"-","Wrong PO"),"new")</f>
        <v>new</v>
      </c>
      <c r="AQ187" s="32" t="str">
        <f>IF(AP187="wrong PO",(VLOOKUP($D187,'Jan 2016'!$D$1:$Z$500,3,FALSE)),"")</f>
        <v/>
      </c>
      <c r="AR187" s="29" t="str">
        <f>IFERROR(IF(VLOOKUP($D187,'Dec 2015'!$D$1:$Z$500,3,FALSE)=F187,"-","Wrong PO"),"new")</f>
        <v>new</v>
      </c>
      <c r="AS187" s="32" t="str">
        <f>IF(AR187="wrong PO",(VLOOKUP($D187,'Dec 2015'!$D$1:$Z$500,3,FALSE)),"")</f>
        <v/>
      </c>
      <c r="AT187" s="29" t="str">
        <f>IFERROR(IF(VLOOKUP($D187,'Nov 2015'!$D$1:$Z$500,3,FALSE)=F187,"-","Wrong PO"),"new")</f>
        <v>new</v>
      </c>
      <c r="AU187" s="32" t="str">
        <f>IF(AT187="wrong PO",(VLOOKUP($D187,'Nov 2015'!$D$1:$Z$500,3,FALSE)),"")</f>
        <v/>
      </c>
      <c r="AV187" s="29" t="str">
        <f>IFERROR(IF(VLOOKUP($D187,'Oct 2015'!$D$1:$Z$500,3,FALSE)=F187,"-","Wrong PO"),"new")</f>
        <v>new</v>
      </c>
      <c r="AW187" s="32" t="str">
        <f>IF(AV187="wrong PO",(VLOOKUP($D187,'Oct 2015'!$D$1:$Z$500,3,FALSE)),"")</f>
        <v/>
      </c>
      <c r="AX187" s="29" t="str">
        <f>IFERROR(IF(VLOOKUP($D187,'Sep 2015'!$D$1:$Z$500,3,FALSE)=F187,"-","Wrong PO"),"new")</f>
        <v>new</v>
      </c>
      <c r="AY187" s="32" t="str">
        <f>IF(AX187="wrong PO",(VLOOKUP($D187,'Sep 2015'!$D$1:$Z$500,3,FALSE)),"")</f>
        <v/>
      </c>
    </row>
    <row r="188" spans="1:51">
      <c r="A188" s="2" t="s">
        <v>841</v>
      </c>
      <c r="B188" s="2" t="s">
        <v>510</v>
      </c>
      <c r="C188" s="2" t="s">
        <v>76</v>
      </c>
      <c r="D188" s="2" t="s">
        <v>295</v>
      </c>
      <c r="E188" s="2" t="s">
        <v>67</v>
      </c>
      <c r="F188" s="21"/>
      <c r="G188" s="11"/>
      <c r="H188" s="3">
        <v>42499</v>
      </c>
      <c r="I188" s="2" t="s">
        <v>685</v>
      </c>
      <c r="J188" s="2" t="s">
        <v>68</v>
      </c>
      <c r="K188" s="2" t="s">
        <v>30</v>
      </c>
      <c r="L188" s="2" t="s">
        <v>31</v>
      </c>
      <c r="M188" s="2" t="s">
        <v>32</v>
      </c>
      <c r="N188" s="4">
        <v>4889</v>
      </c>
      <c r="O188" s="4">
        <v>6295</v>
      </c>
      <c r="P188" s="4">
        <v>1406</v>
      </c>
      <c r="Q188" s="5">
        <v>23.76</v>
      </c>
      <c r="R188" s="4">
        <v>2477</v>
      </c>
      <c r="S188" s="4">
        <v>3882</v>
      </c>
      <c r="T188" s="4">
        <v>1405</v>
      </c>
      <c r="U188" s="5">
        <v>84.02</v>
      </c>
      <c r="V188" s="5">
        <v>0</v>
      </c>
      <c r="W188" s="14">
        <v>107.78</v>
      </c>
      <c r="X188" s="14">
        <v>0</v>
      </c>
      <c r="Y188" s="14">
        <v>107.78</v>
      </c>
      <c r="Z188" s="4"/>
      <c r="AA188" s="49" t="str">
        <f>IFERROR(IFERROR(VLOOKUP($D188,'Asset Group  All Assets'!$B$1:$C$500,2,FALSE),(VLOOKUP($D188,'Missing-WSU-POs'!$B$1:$D$500,3,FALSE))),"?")</f>
        <v>Needed</v>
      </c>
      <c r="AB188" s="31" t="str">
        <f t="shared" si="7"/>
        <v/>
      </c>
      <c r="AC188" s="31" t="str">
        <f t="shared" si="8"/>
        <v>Wrong PO</v>
      </c>
      <c r="AD188" s="29" t="str">
        <f>IFERROR(IF(VLOOKUP($D188,'Org July 2016 '!$D$1:$Z$500,3,FALSE)=F188,"-","Wrong PO"),"new")</f>
        <v>-</v>
      </c>
      <c r="AE188" s="32" t="str">
        <f>IF(AD188="wrong PO",(VLOOKUP($D188,'Org July 2016 '!$D$1:$Z$500,3,FALSE)),"")</f>
        <v/>
      </c>
      <c r="AF188" s="29" t="str">
        <f>IFERROR(IF(VLOOKUP($D188,'Org June 2016 '!$D$1:$Z$500,3,FALSE)=F188,"-","Wrong PO"),"new")</f>
        <v>-</v>
      </c>
      <c r="AG188" s="32" t="str">
        <f>IF(AF188="wrong PO",(VLOOKUP($D188,'Org June 2016 '!$D$1:$Z$500,3,FALSE)),"")</f>
        <v/>
      </c>
      <c r="AH188" s="29" t="str">
        <f>IFERROR(IF(VLOOKUP($D188,'May 2016'!D187:Z686,3,FALSE)=F188,"-","Wrong PO"),"new")</f>
        <v>new</v>
      </c>
      <c r="AI188" s="32" t="str">
        <f>IF(AH188="wrong PO",(VLOOKUP($D188,'May 2016'!D187:Z686,3,FALSE)),"")</f>
        <v/>
      </c>
      <c r="AJ188" s="29" t="str">
        <f>IFERROR(IF(VLOOKUP($D188,'Apr 2016'!$D$1:$Z$500,3,FALSE)=F188,"-","Wrong PO"),"new")</f>
        <v>new</v>
      </c>
      <c r="AK188" s="32" t="str">
        <f>IF(AJ188="wrong PO",(VLOOKUP($D188,'Apr 2016'!$D$1:$Z$500,3,FALSE)),"")</f>
        <v/>
      </c>
      <c r="AL188" s="32" t="str">
        <f>IFERROR(IF(VLOOKUP($D188,'Mar 2016'!$D$1:$Z$500,3,FALSE)=F188,"-","Wrong PO"),"new")</f>
        <v>new</v>
      </c>
      <c r="AM188" s="32" t="str">
        <f>IF(AJ188="wrong PO",(VLOOKUP($D188,'Mar 2016'!$D$1:$Z$500,3,FALSE)),"")</f>
        <v/>
      </c>
      <c r="AN188" s="32" t="str">
        <f>IFERROR(IF(VLOOKUP($D188,'Feb 2016'!$D$1:$Z$500,3,FALSE)=F188,"-","Wrong PO"),"new")</f>
        <v>new</v>
      </c>
      <c r="AO188" s="32" t="str">
        <f>IF(AJ188="wrong PO",(VLOOKUP($D188,'Feb 2016'!$D$1:$Z$500,3,FALSE)),"")</f>
        <v/>
      </c>
      <c r="AP188" s="29" t="str">
        <f>IFERROR(IF(VLOOKUP($D188,'Jan 2016'!$D$1:$Z$500,3,FALSE)=F188,"-","Wrong PO"),"new")</f>
        <v>new</v>
      </c>
      <c r="AQ188" s="32" t="str">
        <f>IF(AP188="wrong PO",(VLOOKUP($D188,'Jan 2016'!$D$1:$Z$500,3,FALSE)),"")</f>
        <v/>
      </c>
      <c r="AR188" s="29" t="str">
        <f>IFERROR(IF(VLOOKUP($D188,'Dec 2015'!$D$1:$Z$500,3,FALSE)=F188,"-","Wrong PO"),"new")</f>
        <v>new</v>
      </c>
      <c r="AS188" s="32" t="str">
        <f>IF(AR188="wrong PO",(VLOOKUP($D188,'Dec 2015'!$D$1:$Z$500,3,FALSE)),"")</f>
        <v/>
      </c>
      <c r="AT188" s="29" t="str">
        <f>IFERROR(IF(VLOOKUP($D188,'Nov 2015'!$D$1:$Z$500,3,FALSE)=F188,"-","Wrong PO"),"new")</f>
        <v>new</v>
      </c>
      <c r="AU188" s="32" t="str">
        <f>IF(AT188="wrong PO",(VLOOKUP($D188,'Nov 2015'!$D$1:$Z$500,3,FALSE)),"")</f>
        <v/>
      </c>
      <c r="AV188" s="29" t="str">
        <f>IFERROR(IF(VLOOKUP($D188,'Oct 2015'!$D$1:$Z$500,3,FALSE)=F188,"-","Wrong PO"),"new")</f>
        <v>new</v>
      </c>
      <c r="AW188" s="32" t="str">
        <f>IF(AV188="wrong PO",(VLOOKUP($D188,'Oct 2015'!$D$1:$Z$500,3,FALSE)),"")</f>
        <v/>
      </c>
      <c r="AX188" s="29" t="str">
        <f>IFERROR(IF(VLOOKUP($D188,'Sep 2015'!$D$1:$Z$500,3,FALSE)=F188,"-","Wrong PO"),"new")</f>
        <v>new</v>
      </c>
      <c r="AY188" s="32" t="str">
        <f>IF(AX188="wrong PO",(VLOOKUP($D188,'Sep 2015'!$D$1:$Z$500,3,FALSE)),"")</f>
        <v/>
      </c>
    </row>
    <row r="189" spans="1:51">
      <c r="A189" s="2" t="s">
        <v>841</v>
      </c>
      <c r="B189" s="2" t="s">
        <v>510</v>
      </c>
      <c r="C189" s="2" t="s">
        <v>446</v>
      </c>
      <c r="D189" s="2" t="s">
        <v>296</v>
      </c>
      <c r="E189" s="2" t="s">
        <v>421</v>
      </c>
      <c r="F189" s="21"/>
      <c r="G189" s="11"/>
      <c r="H189" s="3">
        <v>42158</v>
      </c>
      <c r="I189" s="2" t="s">
        <v>28</v>
      </c>
      <c r="J189" s="2" t="s">
        <v>423</v>
      </c>
      <c r="K189" s="2" t="s">
        <v>30</v>
      </c>
      <c r="L189" s="2" t="s">
        <v>31</v>
      </c>
      <c r="M189" s="2" t="s">
        <v>32</v>
      </c>
      <c r="N189" s="4">
        <v>14737</v>
      </c>
      <c r="O189" s="4">
        <v>15955</v>
      </c>
      <c r="P189" s="4">
        <v>1218</v>
      </c>
      <c r="Q189" s="5">
        <v>20.58</v>
      </c>
      <c r="R189" s="4">
        <v>21910</v>
      </c>
      <c r="S189" s="4">
        <v>22367</v>
      </c>
      <c r="T189" s="4">
        <v>457</v>
      </c>
      <c r="U189" s="5">
        <v>27.33</v>
      </c>
      <c r="V189" s="5">
        <v>0</v>
      </c>
      <c r="W189" s="14">
        <v>47.91</v>
      </c>
      <c r="X189" s="14">
        <v>0</v>
      </c>
      <c r="Y189" s="14">
        <v>47.91</v>
      </c>
      <c r="Z189" s="4"/>
      <c r="AA189" s="49" t="str">
        <f>IFERROR(IFERROR(VLOOKUP($D189,'Asset Group  All Assets'!$B$1:$C$500,2,FALSE),(VLOOKUP($D189,'Missing-WSU-POs'!$B$1:$D$500,3,FALSE))),"?")</f>
        <v>P0779968</v>
      </c>
      <c r="AB189" s="31" t="str">
        <f t="shared" si="7"/>
        <v/>
      </c>
      <c r="AC189" s="31" t="str">
        <f t="shared" si="8"/>
        <v>Wrong PO</v>
      </c>
      <c r="AD189" s="29" t="str">
        <f>IFERROR(IF(VLOOKUP($D189,'Org July 2016 '!$D$1:$Z$500,3,FALSE)=F189,"-","Wrong PO"),"new")</f>
        <v>-</v>
      </c>
      <c r="AE189" s="32" t="str">
        <f>IF(AD189="wrong PO",(VLOOKUP($D189,'Org July 2016 '!$D$1:$Z$500,3,FALSE)),"")</f>
        <v/>
      </c>
      <c r="AF189" s="29" t="str">
        <f>IFERROR(IF(VLOOKUP($D189,'Org June 2016 '!$D$1:$Z$500,3,FALSE)=F189,"-","Wrong PO"),"new")</f>
        <v>-</v>
      </c>
      <c r="AG189" s="32" t="str">
        <f>IF(AF189="wrong PO",(VLOOKUP($D189,'Org June 2016 '!$D$1:$Z$500,3,FALSE)),"")</f>
        <v/>
      </c>
      <c r="AH189" s="29" t="str">
        <f>IFERROR(IF(VLOOKUP($D189,'May 2016'!D188:Z687,3,FALSE)=F189,"-","Wrong PO"),"new")</f>
        <v>new</v>
      </c>
      <c r="AI189" s="32" t="str">
        <f>IF(AH189="wrong PO",(VLOOKUP($D189,'May 2016'!D188:Z687,3,FALSE)),"")</f>
        <v/>
      </c>
      <c r="AJ189" s="29" t="str">
        <f>IFERROR(IF(VLOOKUP($D189,'Apr 2016'!$D$1:$Z$500,3,FALSE)=F189,"-","Wrong PO"),"new")</f>
        <v>Wrong PO</v>
      </c>
      <c r="AK189" s="32" t="str">
        <f>IF(AJ189="wrong PO",(VLOOKUP($D189,'Apr 2016'!$D$1:$Z$500,3,FALSE)),"")</f>
        <v>75522162</v>
      </c>
      <c r="AL189" s="32" t="str">
        <f>IFERROR(IF(VLOOKUP($D189,'Mar 2016'!$D$1:$Z$500,3,FALSE)=F189,"-","Wrong PO"),"new")</f>
        <v>Wrong PO</v>
      </c>
      <c r="AM189" s="32" t="str">
        <f>IF(AJ189="wrong PO",(VLOOKUP($D189,'Mar 2016'!$D$1:$Z$500,3,FALSE)),"")</f>
        <v>75522162</v>
      </c>
      <c r="AN189" s="32" t="str">
        <f>IFERROR(IF(VLOOKUP($D189,'Feb 2016'!$D$1:$Z$500,3,FALSE)=F189,"-","Wrong PO"),"new")</f>
        <v>Wrong PO</v>
      </c>
      <c r="AO189" s="32" t="str">
        <f>IF(AJ189="wrong PO",(VLOOKUP($D189,'Feb 2016'!$D$1:$Z$500,3,FALSE)),"")</f>
        <v>75522162</v>
      </c>
      <c r="AP189" s="29" t="str">
        <f>IFERROR(IF(VLOOKUP($D189,'Jan 2016'!$D$1:$Z$500,3,FALSE)=F189,"-","Wrong PO"),"new")</f>
        <v>Wrong PO</v>
      </c>
      <c r="AQ189" s="32" t="str">
        <f>IF(AP189="wrong PO",(VLOOKUP($D189,'Jan 2016'!$D$1:$Z$500,3,FALSE)),"")</f>
        <v>75522162</v>
      </c>
      <c r="AR189" s="29" t="str">
        <f>IFERROR(IF(VLOOKUP($D189,'Dec 2015'!$D$1:$Z$500,3,FALSE)=F189,"-","Wrong PO"),"new")</f>
        <v>new</v>
      </c>
      <c r="AS189" s="32" t="str">
        <f>IF(AR189="wrong PO",(VLOOKUP($D189,'Dec 2015'!$D$1:$Z$500,3,FALSE)),"")</f>
        <v/>
      </c>
      <c r="AT189" s="29" t="str">
        <f>IFERROR(IF(VLOOKUP($D189,'Nov 2015'!$D$1:$Z$500,3,FALSE)=F189,"-","Wrong PO"),"new")</f>
        <v>Wrong PO</v>
      </c>
      <c r="AU189" s="32" t="str">
        <f>IF(AT189="wrong PO",(VLOOKUP($D189,'Nov 2015'!$D$1:$Z$500,3,FALSE)),"")</f>
        <v>75522162</v>
      </c>
      <c r="AV189" s="29" t="str">
        <f>IFERROR(IF(VLOOKUP($D189,'Oct 2015'!$D$1:$Z$500,3,FALSE)=F189,"-","Wrong PO"),"new")</f>
        <v>new</v>
      </c>
      <c r="AW189" s="32" t="str">
        <f>IF(AV189="wrong PO",(VLOOKUP($D189,'Oct 2015'!$D$1:$Z$500,3,FALSE)),"")</f>
        <v/>
      </c>
      <c r="AX189" s="29" t="str">
        <f>IFERROR(IF(VLOOKUP($D189,'Sep 2015'!$D$1:$Z$500,3,FALSE)=F189,"-","Wrong PO"),"new")</f>
        <v>new</v>
      </c>
      <c r="AY189" s="32" t="str">
        <f>IF(AX189="wrong PO",(VLOOKUP($D189,'Sep 2015'!$D$1:$Z$500,3,FALSE)),"")</f>
        <v/>
      </c>
    </row>
    <row r="190" spans="1:51">
      <c r="A190" s="2" t="s">
        <v>841</v>
      </c>
      <c r="B190" s="2" t="s">
        <v>510</v>
      </c>
      <c r="C190" s="2" t="s">
        <v>76</v>
      </c>
      <c r="D190" s="2" t="s">
        <v>297</v>
      </c>
      <c r="E190" s="2" t="s">
        <v>415</v>
      </c>
      <c r="F190" s="21" t="s">
        <v>164</v>
      </c>
      <c r="G190" s="11"/>
      <c r="H190" s="3">
        <v>42269</v>
      </c>
      <c r="I190" s="2" t="s">
        <v>39</v>
      </c>
      <c r="J190" s="2" t="s">
        <v>417</v>
      </c>
      <c r="K190" s="2" t="s">
        <v>30</v>
      </c>
      <c r="L190" s="2" t="s">
        <v>31</v>
      </c>
      <c r="M190" s="2" t="s">
        <v>32</v>
      </c>
      <c r="N190" s="4">
        <v>21825</v>
      </c>
      <c r="O190" s="4">
        <v>23367</v>
      </c>
      <c r="P190" s="4">
        <v>1542</v>
      </c>
      <c r="Q190" s="5">
        <v>26.06</v>
      </c>
      <c r="R190" s="4">
        <v>6320</v>
      </c>
      <c r="S190" s="4">
        <v>6841</v>
      </c>
      <c r="T190" s="4">
        <v>521</v>
      </c>
      <c r="U190" s="5">
        <v>31.16</v>
      </c>
      <c r="V190" s="5">
        <v>0</v>
      </c>
      <c r="W190" s="14">
        <v>57.22</v>
      </c>
      <c r="X190" s="14">
        <v>0</v>
      </c>
      <c r="Y190" s="14">
        <v>57.22</v>
      </c>
      <c r="Z190" s="4"/>
      <c r="AA190" s="49" t="str">
        <f>IFERROR(IFERROR(VLOOKUP($D190,'Asset Group  All Assets'!$B$1:$C$500,2,FALSE),(VLOOKUP($D190,'Missing-WSU-POs'!$B$1:$D$500,3,FALSE))),"?")</f>
        <v>P0770568</v>
      </c>
      <c r="AB190" s="31" t="str">
        <f t="shared" si="7"/>
        <v>P0770568</v>
      </c>
      <c r="AC190" s="31" t="str">
        <f t="shared" si="8"/>
        <v/>
      </c>
      <c r="AD190" s="29" t="str">
        <f>IFERROR(IF(VLOOKUP($D190,'Org July 2016 '!$D$1:$Z$500,3,FALSE)=F190,"-","Wrong PO"),"new")</f>
        <v>Wrong PO</v>
      </c>
      <c r="AE190" s="32">
        <f>IF(AD190="wrong PO",(VLOOKUP($D190,'Org July 2016 '!$D$1:$Z$500,3,FALSE)),"")</f>
        <v>0</v>
      </c>
      <c r="AF190" s="29" t="str">
        <f>IFERROR(IF(VLOOKUP($D190,'Org June 2016 '!$D$1:$Z$500,3,FALSE)=F190,"-","Wrong PO"),"new")</f>
        <v>Wrong PO</v>
      </c>
      <c r="AG190" s="32">
        <f>IF(AF190="wrong PO",(VLOOKUP($D190,'Org June 2016 '!$D$1:$Z$500,3,FALSE)),"")</f>
        <v>0</v>
      </c>
      <c r="AH190" s="29" t="str">
        <f>IFERROR(IF(VLOOKUP($D190,'May 2016'!D189:Z688,3,FALSE)=F190,"-","Wrong PO"),"new")</f>
        <v>new</v>
      </c>
      <c r="AI190" s="32" t="str">
        <f>IF(AH190="wrong PO",(VLOOKUP($D190,'May 2016'!D189:Z688,3,FALSE)),"")</f>
        <v/>
      </c>
      <c r="AJ190" s="29" t="str">
        <f>IFERROR(IF(VLOOKUP($D190,'Apr 2016'!$D$1:$Z$500,3,FALSE)=F190,"-","Wrong PO"),"new")</f>
        <v>-</v>
      </c>
      <c r="AK190" s="32" t="str">
        <f>IF(AJ190="wrong PO",(VLOOKUP($D190,'Apr 2016'!$D$1:$Z$500,3,FALSE)),"")</f>
        <v/>
      </c>
      <c r="AL190" s="32" t="str">
        <f>IFERROR(IF(VLOOKUP($D190,'Mar 2016'!$D$1:$Z$500,3,FALSE)=F190,"-","Wrong PO"),"new")</f>
        <v>-</v>
      </c>
      <c r="AM190" s="32" t="str">
        <f>IF(AJ190="wrong PO",(VLOOKUP($D190,'Mar 2016'!$D$1:$Z$500,3,FALSE)),"")</f>
        <v/>
      </c>
      <c r="AN190" s="32" t="str">
        <f>IFERROR(IF(VLOOKUP($D190,'Feb 2016'!$D$1:$Z$500,3,FALSE)=F190,"-","Wrong PO"),"new")</f>
        <v>-</v>
      </c>
      <c r="AO190" s="32" t="str">
        <f>IF(AJ190="wrong PO",(VLOOKUP($D190,'Feb 2016'!$D$1:$Z$500,3,FALSE)),"")</f>
        <v/>
      </c>
      <c r="AP190" s="29" t="str">
        <f>IFERROR(IF(VLOOKUP($D190,'Jan 2016'!$D$1:$Z$500,3,FALSE)=F190,"-","Wrong PO"),"new")</f>
        <v>-</v>
      </c>
      <c r="AQ190" s="32" t="str">
        <f>IF(AP190="wrong PO",(VLOOKUP($D190,'Jan 2016'!$D$1:$Z$500,3,FALSE)),"")</f>
        <v/>
      </c>
      <c r="AR190" s="29" t="str">
        <f>IFERROR(IF(VLOOKUP($D190,'Dec 2015'!$D$1:$Z$500,3,FALSE)=F190,"-","Wrong PO"),"new")</f>
        <v>-</v>
      </c>
      <c r="AS190" s="32" t="str">
        <f>IF(AR190="wrong PO",(VLOOKUP($D190,'Dec 2015'!$D$1:$Z$500,3,FALSE)),"")</f>
        <v/>
      </c>
      <c r="AT190" s="29" t="str">
        <f>IFERROR(IF(VLOOKUP($D190,'Nov 2015'!$D$1:$Z$500,3,FALSE)=F190,"-","Wrong PO"),"new")</f>
        <v>-</v>
      </c>
      <c r="AU190" s="32" t="str">
        <f>IF(AT190="wrong PO",(VLOOKUP($D190,'Nov 2015'!$D$1:$Z$500,3,FALSE)),"")</f>
        <v/>
      </c>
      <c r="AV190" s="29" t="str">
        <f>IFERROR(IF(VLOOKUP($D190,'Oct 2015'!$D$1:$Z$500,3,FALSE)=F190,"-","Wrong PO"),"new")</f>
        <v>-</v>
      </c>
      <c r="AW190" s="32" t="str">
        <f>IF(AV190="wrong PO",(VLOOKUP($D190,'Oct 2015'!$D$1:$Z$500,3,FALSE)),"")</f>
        <v/>
      </c>
      <c r="AX190" s="29" t="str">
        <f>IFERROR(IF(VLOOKUP($D190,'Sep 2015'!$D$1:$Z$500,3,FALSE)=F190,"-","Wrong PO"),"new")</f>
        <v>new</v>
      </c>
      <c r="AY190" s="32" t="str">
        <f>IF(AX190="wrong PO",(VLOOKUP($D190,'Sep 2015'!$D$1:$Z$500,3,FALSE)),"")</f>
        <v/>
      </c>
    </row>
    <row r="191" spans="1:51">
      <c r="A191" s="2" t="s">
        <v>841</v>
      </c>
      <c r="B191" s="2" t="s">
        <v>510</v>
      </c>
      <c r="C191" s="2" t="s">
        <v>76</v>
      </c>
      <c r="D191" s="2" t="s">
        <v>495</v>
      </c>
      <c r="E191" s="2" t="s">
        <v>496</v>
      </c>
      <c r="F191" s="21"/>
      <c r="G191" s="11"/>
      <c r="H191" s="3">
        <v>42284</v>
      </c>
      <c r="I191" s="2" t="s">
        <v>39</v>
      </c>
      <c r="J191" s="2" t="s">
        <v>389</v>
      </c>
      <c r="K191" s="2" t="s">
        <v>30</v>
      </c>
      <c r="L191" s="2" t="s">
        <v>31</v>
      </c>
      <c r="M191" s="2" t="s">
        <v>32</v>
      </c>
      <c r="N191" s="4">
        <v>2</v>
      </c>
      <c r="O191" s="4">
        <v>2</v>
      </c>
      <c r="P191" s="4">
        <v>0</v>
      </c>
      <c r="Q191" s="5">
        <v>0</v>
      </c>
      <c r="R191" s="4">
        <v>4</v>
      </c>
      <c r="S191" s="4">
        <v>4</v>
      </c>
      <c r="T191" s="4">
        <v>0</v>
      </c>
      <c r="U191" s="5">
        <v>0</v>
      </c>
      <c r="V191" s="5">
        <v>0</v>
      </c>
      <c r="W191" s="14">
        <v>0</v>
      </c>
      <c r="X191" s="14">
        <v>0</v>
      </c>
      <c r="Y191" s="14">
        <v>0</v>
      </c>
      <c r="Z191" s="4"/>
      <c r="AA191" s="49" t="str">
        <f>IFERROR(IFERROR(VLOOKUP($D191,'Asset Group  All Assets'!$B$1:$C$500,2,FALSE),(VLOOKUP($D191,'Missing-WSU-POs'!$B$1:$D$500,3,FALSE))),"?")</f>
        <v>Needed</v>
      </c>
      <c r="AB191" s="31" t="str">
        <f t="shared" si="7"/>
        <v/>
      </c>
      <c r="AC191" s="31" t="str">
        <f t="shared" si="8"/>
        <v>Wrong PO</v>
      </c>
      <c r="AD191" s="29" t="str">
        <f>IFERROR(IF(VLOOKUP($D191,'Org July 2016 '!$D$1:$Z$500,3,FALSE)=F191,"-","Wrong PO"),"new")</f>
        <v>new</v>
      </c>
      <c r="AE191" s="32" t="str">
        <f>IF(AD191="wrong PO",(VLOOKUP($D191,'Org July 2016 '!$D$1:$Z$500,3,FALSE)),"")</f>
        <v/>
      </c>
      <c r="AF191" s="29" t="str">
        <f>IFERROR(IF(VLOOKUP($D191,'Org June 2016 '!$D$1:$Z$500,3,FALSE)=F191,"-","Wrong PO"),"new")</f>
        <v>new</v>
      </c>
      <c r="AG191" s="32" t="str">
        <f>IF(AF191="wrong PO",(VLOOKUP($D191,'Org June 2016 '!$D$1:$Z$500,3,FALSE)),"")</f>
        <v/>
      </c>
      <c r="AH191" s="29" t="str">
        <f>IFERROR(IF(VLOOKUP($D191,'May 2016'!D190:Z689,3,FALSE)=F191,"-","Wrong PO"),"new")</f>
        <v>new</v>
      </c>
      <c r="AI191" s="32" t="str">
        <f>IF(AH191="wrong PO",(VLOOKUP($D191,'May 2016'!D190:Z689,3,FALSE)),"")</f>
        <v/>
      </c>
      <c r="AJ191" s="29" t="str">
        <f>IFERROR(IF(VLOOKUP($D191,'Apr 2016'!$D$1:$Z$500,3,FALSE)=F191,"-","Wrong PO"),"new")</f>
        <v>new</v>
      </c>
      <c r="AK191" s="32" t="str">
        <f>IF(AJ191="wrong PO",(VLOOKUP($D191,'Apr 2016'!$D$1:$Z$500,3,FALSE)),"")</f>
        <v/>
      </c>
      <c r="AL191" s="32" t="str">
        <f>IFERROR(IF(VLOOKUP($D191,'Mar 2016'!$D$1:$Z$500,3,FALSE)=F191,"-","Wrong PO"),"new")</f>
        <v>Wrong PO</v>
      </c>
      <c r="AM191" s="32" t="str">
        <f>IF(AJ191="wrong PO",(VLOOKUP($D191,'Mar 2016'!$D$1:$Z$500,3,FALSE)),"")</f>
        <v/>
      </c>
      <c r="AN191" s="32" t="str">
        <f>IFERROR(IF(VLOOKUP($D191,'Feb 2016'!$D$1:$Z$500,3,FALSE)=F191,"-","Wrong PO"),"new")</f>
        <v>new</v>
      </c>
      <c r="AO191" s="32" t="str">
        <f>IF(AJ191="wrong PO",(VLOOKUP($D191,'Feb 2016'!$D$1:$Z$500,3,FALSE)),"")</f>
        <v/>
      </c>
      <c r="AP191" s="29" t="str">
        <f>IFERROR(IF(VLOOKUP($D191,'Jan 2016'!$D$1:$Z$500,3,FALSE)=F191,"-","Wrong PO"),"new")</f>
        <v>Wrong PO</v>
      </c>
      <c r="AQ191" s="32" t="str">
        <f>IF(AP191="wrong PO",(VLOOKUP($D191,'Jan 2016'!$D$1:$Z$500,3,FALSE)),"")</f>
        <v>P0770568</v>
      </c>
      <c r="AR191" s="29" t="str">
        <f>IFERROR(IF(VLOOKUP($D191,'Dec 2015'!$D$1:$Z$500,3,FALSE)=F191,"-","Wrong PO"),"new")</f>
        <v>new</v>
      </c>
      <c r="AS191" s="32" t="str">
        <f>IF(AR191="wrong PO",(VLOOKUP($D191,'Dec 2015'!$D$1:$Z$500,3,FALSE)),"")</f>
        <v/>
      </c>
      <c r="AT191" s="29" t="str">
        <f>IFERROR(IF(VLOOKUP($D191,'Nov 2015'!$D$1:$Z$500,3,FALSE)=F191,"-","Wrong PO"),"new")</f>
        <v>-</v>
      </c>
      <c r="AU191" s="32" t="str">
        <f>IF(AT191="wrong PO",(VLOOKUP($D191,'Nov 2015'!$D$1:$Z$500,3,FALSE)),"")</f>
        <v/>
      </c>
      <c r="AV191" s="29" t="str">
        <f>IFERROR(IF(VLOOKUP($D191,'Oct 2015'!$D$1:$Z$500,3,FALSE)=F191,"-","Wrong PO"),"new")</f>
        <v>new</v>
      </c>
      <c r="AW191" s="32" t="str">
        <f>IF(AV191="wrong PO",(VLOOKUP($D191,'Oct 2015'!$D$1:$Z$500,3,FALSE)),"")</f>
        <v/>
      </c>
      <c r="AX191" s="29" t="str">
        <f>IFERROR(IF(VLOOKUP($D191,'Sep 2015'!$D$1:$Z$500,3,FALSE)=F191,"-","Wrong PO"),"new")</f>
        <v>new</v>
      </c>
      <c r="AY191" s="32" t="str">
        <f>IF(AX191="wrong PO",(VLOOKUP($D191,'Sep 2015'!$D$1:$Z$500,3,FALSE)),"")</f>
        <v/>
      </c>
    </row>
    <row r="192" spans="1:51">
      <c r="A192" s="2" t="s">
        <v>841</v>
      </c>
      <c r="B192" s="2" t="s">
        <v>510</v>
      </c>
      <c r="C192" s="2" t="s">
        <v>76</v>
      </c>
      <c r="D192" s="2" t="s">
        <v>77</v>
      </c>
      <c r="E192" s="2" t="s">
        <v>34</v>
      </c>
      <c r="F192" s="21"/>
      <c r="G192" s="11"/>
      <c r="H192" s="3">
        <v>42174</v>
      </c>
      <c r="I192" s="2" t="s">
        <v>28</v>
      </c>
      <c r="J192" s="2" t="s">
        <v>35</v>
      </c>
      <c r="K192" s="2" t="s">
        <v>30</v>
      </c>
      <c r="L192" s="2" t="s">
        <v>31</v>
      </c>
      <c r="M192" s="2" t="s">
        <v>32</v>
      </c>
      <c r="N192" s="4">
        <v>20021</v>
      </c>
      <c r="O192" s="4">
        <v>20680</v>
      </c>
      <c r="P192" s="4">
        <v>659</v>
      </c>
      <c r="Q192" s="5">
        <v>11.14</v>
      </c>
      <c r="R192" s="4">
        <v>2083</v>
      </c>
      <c r="S192" s="4">
        <v>2271</v>
      </c>
      <c r="T192" s="4">
        <v>188</v>
      </c>
      <c r="U192" s="5">
        <v>11.24</v>
      </c>
      <c r="V192" s="5">
        <v>0</v>
      </c>
      <c r="W192" s="14">
        <v>22.38</v>
      </c>
      <c r="X192" s="14">
        <v>0</v>
      </c>
      <c r="Y192" s="14">
        <v>22.38</v>
      </c>
      <c r="Z192" s="4"/>
      <c r="AA192" s="49" t="str">
        <f>IFERROR(IFERROR(VLOOKUP($D192,'Asset Group  All Assets'!$B$1:$C$500,2,FALSE),(VLOOKUP($D192,'Missing-WSU-POs'!$B$1:$D$500,3,FALSE))),"?")</f>
        <v>P0770683</v>
      </c>
      <c r="AB192" s="31" t="str">
        <f t="shared" si="7"/>
        <v/>
      </c>
      <c r="AC192" s="31" t="str">
        <f t="shared" si="8"/>
        <v>Wrong PO</v>
      </c>
      <c r="AD192" s="29" t="str">
        <f>IFERROR(IF(VLOOKUP($D192,'Org July 2016 '!$D$1:$Z$500,3,FALSE)=F192,"-","Wrong PO"),"new")</f>
        <v>-</v>
      </c>
      <c r="AE192" s="32" t="str">
        <f>IF(AD192="wrong PO",(VLOOKUP($D192,'Org July 2016 '!$D$1:$Z$500,3,FALSE)),"")</f>
        <v/>
      </c>
      <c r="AF192" s="29" t="str">
        <f>IFERROR(IF(VLOOKUP($D192,'Org June 2016 '!$D$1:$Z$500,3,FALSE)=F192,"-","Wrong PO"),"new")</f>
        <v>-</v>
      </c>
      <c r="AG192" s="32" t="str">
        <f>IF(AF192="wrong PO",(VLOOKUP($D192,'Org June 2016 '!$D$1:$Z$500,3,FALSE)),"")</f>
        <v/>
      </c>
      <c r="AH192" s="29" t="str">
        <f>IFERROR(IF(VLOOKUP($D192,'May 2016'!D191:Z690,3,FALSE)=F192,"-","Wrong PO"),"new")</f>
        <v>new</v>
      </c>
      <c r="AI192" s="32" t="str">
        <f>IF(AH192="wrong PO",(VLOOKUP($D192,'May 2016'!D191:Z690,3,FALSE)),"")</f>
        <v/>
      </c>
      <c r="AJ192" s="29" t="str">
        <f>IFERROR(IF(VLOOKUP($D192,'Apr 2016'!$D$1:$Z$500,3,FALSE)=F192,"-","Wrong PO"),"new")</f>
        <v>Wrong PO</v>
      </c>
      <c r="AK192" s="32" t="str">
        <f>IF(AJ192="wrong PO",(VLOOKUP($D192,'Apr 2016'!$D$1:$Z$500,3,FALSE)),"")</f>
        <v>P0770683</v>
      </c>
      <c r="AL192" s="32" t="str">
        <f>IFERROR(IF(VLOOKUP($D192,'Mar 2016'!$D$1:$Z$500,3,FALSE)=F192,"-","Wrong PO"),"new")</f>
        <v>Wrong PO</v>
      </c>
      <c r="AM192" s="32" t="str">
        <f>IF(AJ192="wrong PO",(VLOOKUP($D192,'Mar 2016'!$D$1:$Z$500,3,FALSE)),"")</f>
        <v>P0770683</v>
      </c>
      <c r="AN192" s="32" t="str">
        <f>IFERROR(IF(VLOOKUP($D192,'Feb 2016'!$D$1:$Z$500,3,FALSE)=F192,"-","Wrong PO"),"new")</f>
        <v>Wrong PO</v>
      </c>
      <c r="AO192" s="32" t="str">
        <f>IF(AJ192="wrong PO",(VLOOKUP($D192,'Feb 2016'!$D$1:$Z$500,3,FALSE)),"")</f>
        <v>P0770683</v>
      </c>
      <c r="AP192" s="29" t="str">
        <f>IFERROR(IF(VLOOKUP($D192,'Jan 2016'!$D$1:$Z$500,3,FALSE)=F192,"-","Wrong PO"),"new")</f>
        <v>Wrong PO</v>
      </c>
      <c r="AQ192" s="32" t="str">
        <f>IF(AP192="wrong PO",(VLOOKUP($D192,'Jan 2016'!$D$1:$Z$500,3,FALSE)),"")</f>
        <v>P0770683</v>
      </c>
      <c r="AR192" s="29" t="str">
        <f>IFERROR(IF(VLOOKUP($D192,'Dec 2015'!$D$1:$Z$500,3,FALSE)=F192,"-","Wrong PO"),"new")</f>
        <v>Wrong PO</v>
      </c>
      <c r="AS192" s="32" t="str">
        <f>IF(AR192="wrong PO",(VLOOKUP($D192,'Dec 2015'!$D$1:$Z$500,3,FALSE)),"")</f>
        <v>P0770683</v>
      </c>
      <c r="AT192" s="29" t="str">
        <f>IFERROR(IF(VLOOKUP($D192,'Nov 2015'!$D$1:$Z$500,3,FALSE)=F192,"-","Wrong PO"),"new")</f>
        <v>Wrong PO</v>
      </c>
      <c r="AU192" s="32" t="str">
        <f>IF(AT192="wrong PO",(VLOOKUP($D192,'Nov 2015'!$D$1:$Z$500,3,FALSE)),"")</f>
        <v>P0770683</v>
      </c>
      <c r="AV192" s="29" t="str">
        <f>IFERROR(IF(VLOOKUP($D192,'Oct 2015'!$D$1:$Z$500,3,FALSE)=F192,"-","Wrong PO"),"new")</f>
        <v>Wrong PO</v>
      </c>
      <c r="AW192" s="32" t="str">
        <f>IF(AV192="wrong PO",(VLOOKUP($D192,'Oct 2015'!$D$1:$Z$500,3,FALSE)),"")</f>
        <v>P0770683</v>
      </c>
      <c r="AX192" s="29" t="str">
        <f>IFERROR(IF(VLOOKUP($D192,'Sep 2015'!$D$1:$Z$500,3,FALSE)=F192,"-","Wrong PO"),"new")</f>
        <v>Wrong PO</v>
      </c>
      <c r="AY192" s="32" t="str">
        <f>IF(AX192="wrong PO",(VLOOKUP($D192,'Sep 2015'!$D$1:$Z$500,3,FALSE)),"")</f>
        <v>P0770683</v>
      </c>
    </row>
    <row r="193" spans="1:51">
      <c r="A193" s="2" t="s">
        <v>841</v>
      </c>
      <c r="B193" s="2" t="s">
        <v>510</v>
      </c>
      <c r="C193" s="2" t="s">
        <v>76</v>
      </c>
      <c r="D193" s="2" t="s">
        <v>78</v>
      </c>
      <c r="E193" s="2" t="s">
        <v>67</v>
      </c>
      <c r="F193" s="21" t="s">
        <v>298</v>
      </c>
      <c r="G193" s="11"/>
      <c r="H193" s="3">
        <v>42192</v>
      </c>
      <c r="I193" s="2" t="s">
        <v>28</v>
      </c>
      <c r="J193" s="2" t="s">
        <v>68</v>
      </c>
      <c r="K193" s="2" t="s">
        <v>30</v>
      </c>
      <c r="L193" s="2" t="s">
        <v>31</v>
      </c>
      <c r="M193" s="2" t="s">
        <v>32</v>
      </c>
      <c r="N193" s="4">
        <v>69670</v>
      </c>
      <c r="O193" s="4">
        <v>74594</v>
      </c>
      <c r="P193" s="4">
        <v>4924</v>
      </c>
      <c r="Q193" s="5">
        <v>83.22</v>
      </c>
      <c r="R193" s="4">
        <v>33194</v>
      </c>
      <c r="S193" s="4">
        <v>35705</v>
      </c>
      <c r="T193" s="4">
        <v>2511</v>
      </c>
      <c r="U193" s="5">
        <v>150.16</v>
      </c>
      <c r="V193" s="5">
        <v>0</v>
      </c>
      <c r="W193" s="14">
        <v>233.38</v>
      </c>
      <c r="X193" s="14">
        <v>0</v>
      </c>
      <c r="Y193" s="14">
        <v>233.38</v>
      </c>
      <c r="Z193" s="4" t="s">
        <v>738</v>
      </c>
      <c r="AA193" s="49" t="str">
        <f>IFERROR(IFERROR(VLOOKUP($D193,'Asset Group  All Assets'!$B$1:$C$500,2,FALSE),(VLOOKUP($D193,'Missing-WSU-POs'!$B$1:$D$500,3,FALSE))),"?")</f>
        <v>P0747726</v>
      </c>
      <c r="AB193" s="31" t="str">
        <f t="shared" si="7"/>
        <v>P0747726</v>
      </c>
      <c r="AC193" s="31" t="str">
        <f t="shared" si="8"/>
        <v/>
      </c>
      <c r="AD193" s="29" t="str">
        <f>IFERROR(IF(VLOOKUP($D193,'Org July 2016 '!$D$1:$Z$500,3,FALSE)=F193,"-","Wrong PO"),"new")</f>
        <v>Wrong PO</v>
      </c>
      <c r="AE193" s="32">
        <f>IF(AD193="wrong PO",(VLOOKUP($D193,'Org July 2016 '!$D$1:$Z$500,3,FALSE)),"")</f>
        <v>0</v>
      </c>
      <c r="AF193" s="29" t="str">
        <f>IFERROR(IF(VLOOKUP($D193,'Org June 2016 '!$D$1:$Z$500,3,FALSE)=F193,"-","Wrong PO"),"new")</f>
        <v>Wrong PO</v>
      </c>
      <c r="AG193" s="32">
        <f>IF(AF193="wrong PO",(VLOOKUP($D193,'Org June 2016 '!$D$1:$Z$500,3,FALSE)),"")</f>
        <v>0</v>
      </c>
      <c r="AH193" s="29" t="str">
        <f>IFERROR(IF(VLOOKUP($D193,'May 2016'!D192:Z691,3,FALSE)=F193,"-","Wrong PO"),"new")</f>
        <v>new</v>
      </c>
      <c r="AI193" s="32" t="str">
        <f>IF(AH193="wrong PO",(VLOOKUP($D193,'May 2016'!D192:Z691,3,FALSE)),"")</f>
        <v/>
      </c>
      <c r="AJ193" s="29" t="str">
        <f>IFERROR(IF(VLOOKUP($D193,'Apr 2016'!$D$1:$Z$500,3,FALSE)=F193,"-","Wrong PO"),"new")</f>
        <v>-</v>
      </c>
      <c r="AK193" s="32" t="str">
        <f>IF(AJ193="wrong PO",(VLOOKUP($D193,'Apr 2016'!$D$1:$Z$500,3,FALSE)),"")</f>
        <v/>
      </c>
      <c r="AL193" s="32" t="str">
        <f>IFERROR(IF(VLOOKUP($D193,'Mar 2016'!$D$1:$Z$500,3,FALSE)=F193,"-","Wrong PO"),"new")</f>
        <v>-</v>
      </c>
      <c r="AM193" s="32" t="str">
        <f>IF(AJ193="wrong PO",(VLOOKUP($D193,'Mar 2016'!$D$1:$Z$500,3,FALSE)),"")</f>
        <v/>
      </c>
      <c r="AN193" s="32" t="str">
        <f>IFERROR(IF(VLOOKUP($D193,'Feb 2016'!$D$1:$Z$500,3,FALSE)=F193,"-","Wrong PO"),"new")</f>
        <v>-</v>
      </c>
      <c r="AO193" s="32" t="str">
        <f>IF(AJ193="wrong PO",(VLOOKUP($D193,'Feb 2016'!$D$1:$Z$500,3,FALSE)),"")</f>
        <v/>
      </c>
      <c r="AP193" s="29" t="str">
        <f>IFERROR(IF(VLOOKUP($D193,'Jan 2016'!$D$1:$Z$500,3,FALSE)=F193,"-","Wrong PO"),"new")</f>
        <v>-</v>
      </c>
      <c r="AQ193" s="32" t="str">
        <f>IF(AP193="wrong PO",(VLOOKUP($D193,'Jan 2016'!$D$1:$Z$500,3,FALSE)),"")</f>
        <v/>
      </c>
      <c r="AR193" s="29" t="str">
        <f>IFERROR(IF(VLOOKUP($D193,'Dec 2015'!$D$1:$Z$500,3,FALSE)=F193,"-","Wrong PO"),"new")</f>
        <v>-</v>
      </c>
      <c r="AS193" s="32" t="str">
        <f>IF(AR193="wrong PO",(VLOOKUP($D193,'Dec 2015'!$D$1:$Z$500,3,FALSE)),"")</f>
        <v/>
      </c>
      <c r="AT193" s="29" t="str">
        <f>IFERROR(IF(VLOOKUP($D193,'Nov 2015'!$D$1:$Z$500,3,FALSE)=F193,"-","Wrong PO"),"new")</f>
        <v>-</v>
      </c>
      <c r="AU193" s="32" t="str">
        <f>IF(AT193="wrong PO",(VLOOKUP($D193,'Nov 2015'!$D$1:$Z$500,3,FALSE)),"")</f>
        <v/>
      </c>
      <c r="AV193" s="29" t="str">
        <f>IFERROR(IF(VLOOKUP($D193,'Oct 2015'!$D$1:$Z$500,3,FALSE)=F193,"-","Wrong PO"),"new")</f>
        <v>-</v>
      </c>
      <c r="AW193" s="32" t="str">
        <f>IF(AV193="wrong PO",(VLOOKUP($D193,'Oct 2015'!$D$1:$Z$500,3,FALSE)),"")</f>
        <v/>
      </c>
      <c r="AX193" s="29" t="str">
        <f>IFERROR(IF(VLOOKUP($D193,'Sep 2015'!$D$1:$Z$500,3,FALSE)=F193,"-","Wrong PO"),"new")</f>
        <v>-</v>
      </c>
      <c r="AY193" s="32" t="str">
        <f>IF(AX193="wrong PO",(VLOOKUP($D193,'Sep 2015'!$D$1:$Z$500,3,FALSE)),"")</f>
        <v/>
      </c>
    </row>
    <row r="194" spans="1:51">
      <c r="A194" s="2" t="s">
        <v>841</v>
      </c>
      <c r="B194" s="2" t="s">
        <v>510</v>
      </c>
      <c r="C194" s="2" t="s">
        <v>76</v>
      </c>
      <c r="D194" s="2" t="s">
        <v>299</v>
      </c>
      <c r="E194" s="2" t="s">
        <v>34</v>
      </c>
      <c r="F194" s="21" t="s">
        <v>108</v>
      </c>
      <c r="G194" s="11"/>
      <c r="H194" s="3">
        <v>42184</v>
      </c>
      <c r="I194" s="2" t="s">
        <v>28</v>
      </c>
      <c r="J194" s="2" t="s">
        <v>35</v>
      </c>
      <c r="K194" s="2" t="s">
        <v>30</v>
      </c>
      <c r="L194" s="2" t="s">
        <v>31</v>
      </c>
      <c r="M194" s="2" t="s">
        <v>32</v>
      </c>
      <c r="N194" s="4">
        <v>4251</v>
      </c>
      <c r="O194" s="4">
        <v>4421</v>
      </c>
      <c r="P194" s="4">
        <v>170</v>
      </c>
      <c r="Q194" s="5">
        <v>2.87</v>
      </c>
      <c r="R194" s="4">
        <v>916</v>
      </c>
      <c r="S194" s="4">
        <v>1004</v>
      </c>
      <c r="T194" s="4">
        <v>88</v>
      </c>
      <c r="U194" s="5">
        <v>5.26</v>
      </c>
      <c r="V194" s="5">
        <v>0</v>
      </c>
      <c r="W194" s="14">
        <v>8.1300000000000008</v>
      </c>
      <c r="X194" s="14">
        <v>0</v>
      </c>
      <c r="Y194" s="14">
        <v>8.1300000000000008</v>
      </c>
      <c r="Z194" s="4"/>
      <c r="AA194" s="49" t="str">
        <f>IFERROR(IFERROR(VLOOKUP($D194,'Asset Group  All Assets'!$B$1:$C$500,2,FALSE),(VLOOKUP($D194,'Missing-WSU-POs'!$B$1:$D$500,3,FALSE))),"?")</f>
        <v>P0771686</v>
      </c>
      <c r="AB194" s="31" t="str">
        <f t="shared" si="7"/>
        <v>P0771686</v>
      </c>
      <c r="AC194" s="31" t="str">
        <f t="shared" si="8"/>
        <v/>
      </c>
      <c r="AD194" s="29" t="str">
        <f>IFERROR(IF(VLOOKUP($D194,'Org July 2016 '!$D$1:$Z$500,3,FALSE)=F194,"-","Wrong PO"),"new")</f>
        <v>Wrong PO</v>
      </c>
      <c r="AE194" s="32">
        <f>IF(AD194="wrong PO",(VLOOKUP($D194,'Org July 2016 '!$D$1:$Z$500,3,FALSE)),"")</f>
        <v>0</v>
      </c>
      <c r="AF194" s="29" t="str">
        <f>IFERROR(IF(VLOOKUP($D194,'Org June 2016 '!$D$1:$Z$500,3,FALSE)=F194,"-","Wrong PO"),"new")</f>
        <v>Wrong PO</v>
      </c>
      <c r="AG194" s="32">
        <f>IF(AF194="wrong PO",(VLOOKUP($D194,'Org June 2016 '!$D$1:$Z$500,3,FALSE)),"")</f>
        <v>0</v>
      </c>
      <c r="AH194" s="29" t="str">
        <f>IFERROR(IF(VLOOKUP($D194,'May 2016'!D193:Z692,3,FALSE)=F194,"-","Wrong PO"),"new")</f>
        <v>new</v>
      </c>
      <c r="AI194" s="32" t="str">
        <f>IF(AH194="wrong PO",(VLOOKUP($D194,'May 2016'!D193:Z692,3,FALSE)),"")</f>
        <v/>
      </c>
      <c r="AJ194" s="29" t="str">
        <f>IFERROR(IF(VLOOKUP($D194,'Apr 2016'!$D$1:$Z$500,3,FALSE)=F194,"-","Wrong PO"),"new")</f>
        <v>-</v>
      </c>
      <c r="AK194" s="32" t="str">
        <f>IF(AJ194="wrong PO",(VLOOKUP($D194,'Apr 2016'!$D$1:$Z$500,3,FALSE)),"")</f>
        <v/>
      </c>
      <c r="AL194" s="32" t="str">
        <f>IFERROR(IF(VLOOKUP($D194,'Mar 2016'!$D$1:$Z$500,3,FALSE)=F194,"-","Wrong PO"),"new")</f>
        <v>-</v>
      </c>
      <c r="AM194" s="32" t="str">
        <f>IF(AJ194="wrong PO",(VLOOKUP($D194,'Mar 2016'!$D$1:$Z$500,3,FALSE)),"")</f>
        <v/>
      </c>
      <c r="AN194" s="32" t="str">
        <f>IFERROR(IF(VLOOKUP($D194,'Feb 2016'!$D$1:$Z$500,3,FALSE)=F194,"-","Wrong PO"),"new")</f>
        <v>-</v>
      </c>
      <c r="AO194" s="32" t="str">
        <f>IF(AJ194="wrong PO",(VLOOKUP($D194,'Feb 2016'!$D$1:$Z$500,3,FALSE)),"")</f>
        <v/>
      </c>
      <c r="AP194" s="29" t="str">
        <f>IFERROR(IF(VLOOKUP($D194,'Jan 2016'!$D$1:$Z$500,3,FALSE)=F194,"-","Wrong PO"),"new")</f>
        <v>-</v>
      </c>
      <c r="AQ194" s="32" t="str">
        <f>IF(AP194="wrong PO",(VLOOKUP($D194,'Jan 2016'!$D$1:$Z$500,3,FALSE)),"")</f>
        <v/>
      </c>
      <c r="AR194" s="29" t="str">
        <f>IFERROR(IF(VLOOKUP($D194,'Dec 2015'!$D$1:$Z$500,3,FALSE)=F194,"-","Wrong PO"),"new")</f>
        <v>-</v>
      </c>
      <c r="AS194" s="32" t="str">
        <f>IF(AR194="wrong PO",(VLOOKUP($D194,'Dec 2015'!$D$1:$Z$500,3,FALSE)),"")</f>
        <v/>
      </c>
      <c r="AT194" s="29" t="str">
        <f>IFERROR(IF(VLOOKUP($D194,'Nov 2015'!$D$1:$Z$500,3,FALSE)=F194,"-","Wrong PO"),"new")</f>
        <v>-</v>
      </c>
      <c r="AU194" s="32" t="str">
        <f>IF(AT194="wrong PO",(VLOOKUP($D194,'Nov 2015'!$D$1:$Z$500,3,FALSE)),"")</f>
        <v/>
      </c>
      <c r="AV194" s="29" t="str">
        <f>IFERROR(IF(VLOOKUP($D194,'Oct 2015'!$D$1:$Z$500,3,FALSE)=F194,"-","Wrong PO"),"new")</f>
        <v>-</v>
      </c>
      <c r="AW194" s="32" t="str">
        <f>IF(AV194="wrong PO",(VLOOKUP($D194,'Oct 2015'!$D$1:$Z$500,3,FALSE)),"")</f>
        <v/>
      </c>
      <c r="AX194" s="29" t="str">
        <f>IFERROR(IF(VLOOKUP($D194,'Sep 2015'!$D$1:$Z$500,3,FALSE)=F194,"-","Wrong PO"),"new")</f>
        <v>new</v>
      </c>
      <c r="AY194" s="32" t="str">
        <f>IF(AX194="wrong PO",(VLOOKUP($D194,'Sep 2015'!$D$1:$Z$500,3,FALSE)),"")</f>
        <v/>
      </c>
    </row>
    <row r="195" spans="1:51">
      <c r="A195" s="2" t="s">
        <v>841</v>
      </c>
      <c r="B195" s="2" t="s">
        <v>510</v>
      </c>
      <c r="C195" s="2" t="s">
        <v>76</v>
      </c>
      <c r="D195" s="2" t="s">
        <v>79</v>
      </c>
      <c r="E195" s="2" t="s">
        <v>46</v>
      </c>
      <c r="F195" s="21" t="s">
        <v>108</v>
      </c>
      <c r="G195" s="11"/>
      <c r="H195" s="3">
        <v>42184</v>
      </c>
      <c r="I195" s="2" t="s">
        <v>28</v>
      </c>
      <c r="J195" s="2" t="s">
        <v>47</v>
      </c>
      <c r="K195" s="2" t="s">
        <v>30</v>
      </c>
      <c r="L195" s="2" t="s">
        <v>31</v>
      </c>
      <c r="M195" s="2" t="s">
        <v>32</v>
      </c>
      <c r="N195" s="4">
        <v>25345</v>
      </c>
      <c r="O195" s="4">
        <v>25345</v>
      </c>
      <c r="P195" s="4">
        <v>0</v>
      </c>
      <c r="Q195" s="5">
        <v>0</v>
      </c>
      <c r="R195" s="4">
        <v>6886</v>
      </c>
      <c r="S195" s="4">
        <v>6886</v>
      </c>
      <c r="T195" s="4">
        <v>0</v>
      </c>
      <c r="U195" s="5">
        <v>0</v>
      </c>
      <c r="V195" s="5">
        <v>0</v>
      </c>
      <c r="W195" s="14">
        <v>0</v>
      </c>
      <c r="X195" s="14">
        <v>0</v>
      </c>
      <c r="Y195" s="14">
        <v>0</v>
      </c>
      <c r="Z195" s="4"/>
      <c r="AA195" s="49" t="str">
        <f>IFERROR(IFERROR(VLOOKUP($D195,'Asset Group  All Assets'!$B$1:$C$500,2,FALSE),(VLOOKUP($D195,'Missing-WSU-POs'!$B$1:$D$500,3,FALSE))),"?")</f>
        <v>P0771686</v>
      </c>
      <c r="AB195" s="31" t="str">
        <f t="shared" si="7"/>
        <v>P0771686</v>
      </c>
      <c r="AC195" s="31" t="str">
        <f t="shared" si="8"/>
        <v/>
      </c>
      <c r="AD195" s="29" t="str">
        <f>IFERROR(IF(VLOOKUP($D195,'Org July 2016 '!$D$1:$Z$500,3,FALSE)=F195,"-","Wrong PO"),"new")</f>
        <v>Wrong PO</v>
      </c>
      <c r="AE195" s="32">
        <f>IF(AD195="wrong PO",(VLOOKUP($D195,'Org July 2016 '!$D$1:$Z$500,3,FALSE)),"")</f>
        <v>0</v>
      </c>
      <c r="AF195" s="29" t="str">
        <f>IFERROR(IF(VLOOKUP($D195,'Org June 2016 '!$D$1:$Z$500,3,FALSE)=F195,"-","Wrong PO"),"new")</f>
        <v>Wrong PO</v>
      </c>
      <c r="AG195" s="32">
        <f>IF(AF195="wrong PO",(VLOOKUP($D195,'Org June 2016 '!$D$1:$Z$500,3,FALSE)),"")</f>
        <v>0</v>
      </c>
      <c r="AH195" s="29" t="str">
        <f>IFERROR(IF(VLOOKUP($D195,'May 2016'!D194:Z693,3,FALSE)=F195,"-","Wrong PO"),"new")</f>
        <v>new</v>
      </c>
      <c r="AI195" s="32" t="str">
        <f>IF(AH195="wrong PO",(VLOOKUP($D195,'May 2016'!D194:Z693,3,FALSE)),"")</f>
        <v/>
      </c>
      <c r="AJ195" s="29" t="str">
        <f>IFERROR(IF(VLOOKUP($D195,'Apr 2016'!$D$1:$Z$500,3,FALSE)=F195,"-","Wrong PO"),"new")</f>
        <v>-</v>
      </c>
      <c r="AK195" s="32" t="str">
        <f>IF(AJ195="wrong PO",(VLOOKUP($D195,'Apr 2016'!$D$1:$Z$500,3,FALSE)),"")</f>
        <v/>
      </c>
      <c r="AL195" s="32" t="str">
        <f>IFERROR(IF(VLOOKUP($D195,'Mar 2016'!$D$1:$Z$500,3,FALSE)=F195,"-","Wrong PO"),"new")</f>
        <v>-</v>
      </c>
      <c r="AM195" s="32" t="str">
        <f>IF(AJ195="wrong PO",(VLOOKUP($D195,'Mar 2016'!$D$1:$Z$500,3,FALSE)),"")</f>
        <v/>
      </c>
      <c r="AN195" s="32" t="str">
        <f>IFERROR(IF(VLOOKUP($D195,'Feb 2016'!$D$1:$Z$500,3,FALSE)=F195,"-","Wrong PO"),"new")</f>
        <v>-</v>
      </c>
      <c r="AO195" s="32" t="str">
        <f>IF(AJ195="wrong PO",(VLOOKUP($D195,'Feb 2016'!$D$1:$Z$500,3,FALSE)),"")</f>
        <v/>
      </c>
      <c r="AP195" s="29" t="str">
        <f>IFERROR(IF(VLOOKUP($D195,'Jan 2016'!$D$1:$Z$500,3,FALSE)=F195,"-","Wrong PO"),"new")</f>
        <v>-</v>
      </c>
      <c r="AQ195" s="32" t="str">
        <f>IF(AP195="wrong PO",(VLOOKUP($D195,'Jan 2016'!$D$1:$Z$500,3,FALSE)),"")</f>
        <v/>
      </c>
      <c r="AR195" s="29" t="str">
        <f>IFERROR(IF(VLOOKUP($D195,'Dec 2015'!$D$1:$Z$500,3,FALSE)=F195,"-","Wrong PO"),"new")</f>
        <v>new</v>
      </c>
      <c r="AS195" s="32" t="str">
        <f>IF(AR195="wrong PO",(VLOOKUP($D195,'Dec 2015'!$D$1:$Z$500,3,FALSE)),"")</f>
        <v/>
      </c>
      <c r="AT195" s="29" t="str">
        <f>IFERROR(IF(VLOOKUP($D195,'Nov 2015'!$D$1:$Z$500,3,FALSE)=F195,"-","Wrong PO"),"new")</f>
        <v>-</v>
      </c>
      <c r="AU195" s="32" t="str">
        <f>IF(AT195="wrong PO",(VLOOKUP($D195,'Nov 2015'!$D$1:$Z$500,3,FALSE)),"")</f>
        <v/>
      </c>
      <c r="AV195" s="29" t="str">
        <f>IFERROR(IF(VLOOKUP($D195,'Oct 2015'!$D$1:$Z$500,3,FALSE)=F195,"-","Wrong PO"),"new")</f>
        <v>-</v>
      </c>
      <c r="AW195" s="32" t="str">
        <f>IF(AV195="wrong PO",(VLOOKUP($D195,'Oct 2015'!$D$1:$Z$500,3,FALSE)),"")</f>
        <v/>
      </c>
      <c r="AX195" s="29" t="str">
        <f>IFERROR(IF(VLOOKUP($D195,'Sep 2015'!$D$1:$Z$500,3,FALSE)=F195,"-","Wrong PO"),"new")</f>
        <v>-</v>
      </c>
      <c r="AY195" s="32" t="str">
        <f>IF(AX195="wrong PO",(VLOOKUP($D195,'Sep 2015'!$D$1:$Z$500,3,FALSE)),"")</f>
        <v/>
      </c>
    </row>
    <row r="196" spans="1:51">
      <c r="A196" s="2" t="s">
        <v>841</v>
      </c>
      <c r="B196" s="2" t="s">
        <v>510</v>
      </c>
      <c r="C196" s="2" t="s">
        <v>76</v>
      </c>
      <c r="D196" s="2" t="s">
        <v>80</v>
      </c>
      <c r="E196" s="2" t="s">
        <v>34</v>
      </c>
      <c r="F196" s="21" t="s">
        <v>108</v>
      </c>
      <c r="G196" s="11"/>
      <c r="H196" s="3">
        <v>42184</v>
      </c>
      <c r="I196" s="2" t="s">
        <v>28</v>
      </c>
      <c r="J196" s="2" t="s">
        <v>35</v>
      </c>
      <c r="K196" s="2" t="s">
        <v>30</v>
      </c>
      <c r="L196" s="2" t="s">
        <v>31</v>
      </c>
      <c r="M196" s="2" t="s">
        <v>32</v>
      </c>
      <c r="N196" s="4">
        <v>43781</v>
      </c>
      <c r="O196" s="4">
        <v>46411</v>
      </c>
      <c r="P196" s="4">
        <v>2630</v>
      </c>
      <c r="Q196" s="5">
        <v>44.45</v>
      </c>
      <c r="R196" s="4">
        <v>12309</v>
      </c>
      <c r="S196" s="4">
        <v>13150</v>
      </c>
      <c r="T196" s="4">
        <v>841</v>
      </c>
      <c r="U196" s="5">
        <v>50.29</v>
      </c>
      <c r="V196" s="5">
        <v>0</v>
      </c>
      <c r="W196" s="14">
        <v>94.74</v>
      </c>
      <c r="X196" s="14">
        <v>0</v>
      </c>
      <c r="Y196" s="14">
        <v>94.74</v>
      </c>
      <c r="Z196" s="4"/>
      <c r="AA196" s="49" t="str">
        <f>IFERROR(IFERROR(VLOOKUP($D196,'Asset Group  All Assets'!$B$1:$C$500,2,FALSE),(VLOOKUP($D196,'Missing-WSU-POs'!$B$1:$D$500,3,FALSE))),"?")</f>
        <v>P0771686</v>
      </c>
      <c r="AB196" s="31" t="str">
        <f t="shared" si="7"/>
        <v>P0771686</v>
      </c>
      <c r="AC196" s="31" t="str">
        <f t="shared" si="8"/>
        <v/>
      </c>
      <c r="AD196" s="29" t="str">
        <f>IFERROR(IF(VLOOKUP($D196,'Org July 2016 '!$D$1:$Z$500,3,FALSE)=F196,"-","Wrong PO"),"new")</f>
        <v>Wrong PO</v>
      </c>
      <c r="AE196" s="32">
        <f>IF(AD196="wrong PO",(VLOOKUP($D196,'Org July 2016 '!$D$1:$Z$500,3,FALSE)),"")</f>
        <v>0</v>
      </c>
      <c r="AF196" s="29" t="str">
        <f>IFERROR(IF(VLOOKUP($D196,'Org June 2016 '!$D$1:$Z$500,3,FALSE)=F196,"-","Wrong PO"),"new")</f>
        <v>Wrong PO</v>
      </c>
      <c r="AG196" s="32">
        <f>IF(AF196="wrong PO",(VLOOKUP($D196,'Org June 2016 '!$D$1:$Z$500,3,FALSE)),"")</f>
        <v>0</v>
      </c>
      <c r="AH196" s="29" t="str">
        <f>IFERROR(IF(VLOOKUP($D196,'May 2016'!D195:Z694,3,FALSE)=F196,"-","Wrong PO"),"new")</f>
        <v>new</v>
      </c>
      <c r="AI196" s="32" t="str">
        <f>IF(AH196="wrong PO",(VLOOKUP($D196,'May 2016'!D195:Z694,3,FALSE)),"")</f>
        <v/>
      </c>
      <c r="AJ196" s="29" t="str">
        <f>IFERROR(IF(VLOOKUP($D196,'Apr 2016'!$D$1:$Z$500,3,FALSE)=F196,"-","Wrong PO"),"new")</f>
        <v>-</v>
      </c>
      <c r="AK196" s="32" t="str">
        <f>IF(AJ196="wrong PO",(VLOOKUP($D196,'Apr 2016'!$D$1:$Z$500,3,FALSE)),"")</f>
        <v/>
      </c>
      <c r="AL196" s="32" t="str">
        <f>IFERROR(IF(VLOOKUP($D196,'Mar 2016'!$D$1:$Z$500,3,FALSE)=F196,"-","Wrong PO"),"new")</f>
        <v>-</v>
      </c>
      <c r="AM196" s="32" t="str">
        <f>IF(AJ196="wrong PO",(VLOOKUP($D196,'Mar 2016'!$D$1:$Z$500,3,FALSE)),"")</f>
        <v/>
      </c>
      <c r="AN196" s="32" t="str">
        <f>IFERROR(IF(VLOOKUP($D196,'Feb 2016'!$D$1:$Z$500,3,FALSE)=F196,"-","Wrong PO"),"new")</f>
        <v>-</v>
      </c>
      <c r="AO196" s="32" t="str">
        <f>IF(AJ196="wrong PO",(VLOOKUP($D196,'Feb 2016'!$D$1:$Z$500,3,FALSE)),"")</f>
        <v/>
      </c>
      <c r="AP196" s="29" t="str">
        <f>IFERROR(IF(VLOOKUP($D196,'Jan 2016'!$D$1:$Z$500,3,FALSE)=F196,"-","Wrong PO"),"new")</f>
        <v>-</v>
      </c>
      <c r="AQ196" s="32" t="str">
        <f>IF(AP196="wrong PO",(VLOOKUP($D196,'Jan 2016'!$D$1:$Z$500,3,FALSE)),"")</f>
        <v/>
      </c>
      <c r="AR196" s="29" t="str">
        <f>IFERROR(IF(VLOOKUP($D196,'Dec 2015'!$D$1:$Z$500,3,FALSE)=F196,"-","Wrong PO"),"new")</f>
        <v>-</v>
      </c>
      <c r="AS196" s="32" t="str">
        <f>IF(AR196="wrong PO",(VLOOKUP($D196,'Dec 2015'!$D$1:$Z$500,3,FALSE)),"")</f>
        <v/>
      </c>
      <c r="AT196" s="29" t="str">
        <f>IFERROR(IF(VLOOKUP($D196,'Nov 2015'!$D$1:$Z$500,3,FALSE)=F196,"-","Wrong PO"),"new")</f>
        <v>-</v>
      </c>
      <c r="AU196" s="32" t="str">
        <f>IF(AT196="wrong PO",(VLOOKUP($D196,'Nov 2015'!$D$1:$Z$500,3,FALSE)),"")</f>
        <v/>
      </c>
      <c r="AV196" s="29" t="str">
        <f>IFERROR(IF(VLOOKUP($D196,'Oct 2015'!$D$1:$Z$500,3,FALSE)=F196,"-","Wrong PO"),"new")</f>
        <v>-</v>
      </c>
      <c r="AW196" s="32" t="str">
        <f>IF(AV196="wrong PO",(VLOOKUP($D196,'Oct 2015'!$D$1:$Z$500,3,FALSE)),"")</f>
        <v/>
      </c>
      <c r="AX196" s="29" t="str">
        <f>IFERROR(IF(VLOOKUP($D196,'Sep 2015'!$D$1:$Z$500,3,FALSE)=F196,"-","Wrong PO"),"new")</f>
        <v>-</v>
      </c>
      <c r="AY196" s="32" t="str">
        <f>IF(AX196="wrong PO",(VLOOKUP($D196,'Sep 2015'!$D$1:$Z$500,3,FALSE)),"")</f>
        <v/>
      </c>
    </row>
    <row r="197" spans="1:51">
      <c r="A197" s="2" t="s">
        <v>841</v>
      </c>
      <c r="B197" s="2" t="s">
        <v>510</v>
      </c>
      <c r="C197" s="2" t="s">
        <v>76</v>
      </c>
      <c r="D197" s="2" t="s">
        <v>81</v>
      </c>
      <c r="E197" s="2" t="s">
        <v>62</v>
      </c>
      <c r="F197" s="21" t="s">
        <v>208</v>
      </c>
      <c r="G197" s="11"/>
      <c r="H197" s="3">
        <v>42205</v>
      </c>
      <c r="I197" s="2" t="s">
        <v>28</v>
      </c>
      <c r="J197" s="2" t="s">
        <v>63</v>
      </c>
      <c r="K197" s="2" t="s">
        <v>30</v>
      </c>
      <c r="L197" s="2" t="s">
        <v>31</v>
      </c>
      <c r="M197" s="2" t="s">
        <v>41</v>
      </c>
      <c r="N197" s="4">
        <v>82803</v>
      </c>
      <c r="O197" s="4">
        <v>88287</v>
      </c>
      <c r="P197" s="4">
        <v>5484</v>
      </c>
      <c r="Q197" s="5">
        <v>92.68</v>
      </c>
      <c r="R197" s="4">
        <v>7316</v>
      </c>
      <c r="S197" s="4">
        <v>7813</v>
      </c>
      <c r="T197" s="4">
        <v>497</v>
      </c>
      <c r="U197" s="5">
        <v>29.72</v>
      </c>
      <c r="V197" s="5">
        <v>0</v>
      </c>
      <c r="W197" s="14">
        <v>122.4</v>
      </c>
      <c r="X197" s="14">
        <v>0</v>
      </c>
      <c r="Y197" s="14">
        <v>122.4</v>
      </c>
      <c r="Z197" s="4"/>
      <c r="AA197" s="49" t="str">
        <f>IFERROR(IFERROR(VLOOKUP($D197,'Asset Group  All Assets'!$B$1:$C$500,2,FALSE),(VLOOKUP($D197,'Missing-WSU-POs'!$B$1:$D$500,3,FALSE))),"?")</f>
        <v>P0736281</v>
      </c>
      <c r="AB197" s="31" t="str">
        <f t="shared" si="7"/>
        <v>P0736281</v>
      </c>
      <c r="AC197" s="31" t="str">
        <f t="shared" si="8"/>
        <v/>
      </c>
      <c r="AD197" s="29" t="str">
        <f>IFERROR(IF(VLOOKUP($D197,'Org July 2016 '!$D$1:$Z$500,3,FALSE)=F197,"-","Wrong PO"),"new")</f>
        <v>Wrong PO</v>
      </c>
      <c r="AE197" s="32">
        <f>IF(AD197="wrong PO",(VLOOKUP($D197,'Org July 2016 '!$D$1:$Z$500,3,FALSE)),"")</f>
        <v>0</v>
      </c>
      <c r="AF197" s="29" t="str">
        <f>IFERROR(IF(VLOOKUP($D197,'Org June 2016 '!$D$1:$Z$500,3,FALSE)=F197,"-","Wrong PO"),"new")</f>
        <v>Wrong PO</v>
      </c>
      <c r="AG197" s="32">
        <f>IF(AF197="wrong PO",(VLOOKUP($D197,'Org June 2016 '!$D$1:$Z$500,3,FALSE)),"")</f>
        <v>0</v>
      </c>
      <c r="AH197" s="29" t="str">
        <f>IFERROR(IF(VLOOKUP($D197,'May 2016'!D196:Z695,3,FALSE)=F197,"-","Wrong PO"),"new")</f>
        <v>new</v>
      </c>
      <c r="AI197" s="32" t="str">
        <f>IF(AH197="wrong PO",(VLOOKUP($D197,'May 2016'!D196:Z695,3,FALSE)),"")</f>
        <v/>
      </c>
      <c r="AJ197" s="29" t="str">
        <f>IFERROR(IF(VLOOKUP($D197,'Apr 2016'!$D$1:$Z$500,3,FALSE)=F197,"-","Wrong PO"),"new")</f>
        <v>-</v>
      </c>
      <c r="AK197" s="32" t="str">
        <f>IF(AJ197="wrong PO",(VLOOKUP($D197,'Apr 2016'!$D$1:$Z$500,3,FALSE)),"")</f>
        <v/>
      </c>
      <c r="AL197" s="32" t="str">
        <f>IFERROR(IF(VLOOKUP($D197,'Mar 2016'!$D$1:$Z$500,3,FALSE)=F197,"-","Wrong PO"),"new")</f>
        <v>-</v>
      </c>
      <c r="AM197" s="32" t="str">
        <f>IF(AJ197="wrong PO",(VLOOKUP($D197,'Mar 2016'!$D$1:$Z$500,3,FALSE)),"")</f>
        <v/>
      </c>
      <c r="AN197" s="32" t="str">
        <f>IFERROR(IF(VLOOKUP($D197,'Feb 2016'!$D$1:$Z$500,3,FALSE)=F197,"-","Wrong PO"),"new")</f>
        <v>-</v>
      </c>
      <c r="AO197" s="32" t="str">
        <f>IF(AJ197="wrong PO",(VLOOKUP($D197,'Feb 2016'!$D$1:$Z$500,3,FALSE)),"")</f>
        <v/>
      </c>
      <c r="AP197" s="29" t="str">
        <f>IFERROR(IF(VLOOKUP($D197,'Jan 2016'!$D$1:$Z$500,3,FALSE)=F197,"-","Wrong PO"),"new")</f>
        <v>-</v>
      </c>
      <c r="AQ197" s="32" t="str">
        <f>IF(AP197="wrong PO",(VLOOKUP($D197,'Jan 2016'!$D$1:$Z$500,3,FALSE)),"")</f>
        <v/>
      </c>
      <c r="AR197" s="29" t="str">
        <f>IFERROR(IF(VLOOKUP($D197,'Dec 2015'!$D$1:$Z$500,3,FALSE)=F197,"-","Wrong PO"),"new")</f>
        <v>-</v>
      </c>
      <c r="AS197" s="32" t="str">
        <f>IF(AR197="wrong PO",(VLOOKUP($D197,'Dec 2015'!$D$1:$Z$500,3,FALSE)),"")</f>
        <v/>
      </c>
      <c r="AT197" s="29" t="str">
        <f>IFERROR(IF(VLOOKUP($D197,'Nov 2015'!$D$1:$Z$500,3,FALSE)=F197,"-","Wrong PO"),"new")</f>
        <v>-</v>
      </c>
      <c r="AU197" s="32" t="str">
        <f>IF(AT197="wrong PO",(VLOOKUP($D197,'Nov 2015'!$D$1:$Z$500,3,FALSE)),"")</f>
        <v/>
      </c>
      <c r="AV197" s="29" t="str">
        <f>IFERROR(IF(VLOOKUP($D197,'Oct 2015'!$D$1:$Z$500,3,FALSE)=F197,"-","Wrong PO"),"new")</f>
        <v>-</v>
      </c>
      <c r="AW197" s="32" t="str">
        <f>IF(AV197="wrong PO",(VLOOKUP($D197,'Oct 2015'!$D$1:$Z$500,3,FALSE)),"")</f>
        <v/>
      </c>
      <c r="AX197" s="29" t="str">
        <f>IFERROR(IF(VLOOKUP($D197,'Sep 2015'!$D$1:$Z$500,3,FALSE)=F197,"-","Wrong PO"),"new")</f>
        <v>-</v>
      </c>
      <c r="AY197" s="32" t="str">
        <f>IF(AX197="wrong PO",(VLOOKUP($D197,'Sep 2015'!$D$1:$Z$500,3,FALSE)),"")</f>
        <v/>
      </c>
    </row>
    <row r="198" spans="1:51">
      <c r="A198" s="2" t="s">
        <v>841</v>
      </c>
      <c r="B198" s="2" t="s">
        <v>510</v>
      </c>
      <c r="C198" s="2" t="s">
        <v>76</v>
      </c>
      <c r="D198" s="2" t="s">
        <v>82</v>
      </c>
      <c r="E198" s="2" t="s">
        <v>83</v>
      </c>
      <c r="F198" s="21" t="s">
        <v>300</v>
      </c>
      <c r="G198" s="11"/>
      <c r="H198" s="3">
        <v>42192</v>
      </c>
      <c r="I198" s="2" t="s">
        <v>28</v>
      </c>
      <c r="J198" s="2" t="s">
        <v>84</v>
      </c>
      <c r="K198" s="2" t="s">
        <v>30</v>
      </c>
      <c r="L198" s="2" t="s">
        <v>31</v>
      </c>
      <c r="M198" s="2" t="s">
        <v>32</v>
      </c>
      <c r="N198" s="4">
        <v>14067</v>
      </c>
      <c r="O198" s="4">
        <v>16217</v>
      </c>
      <c r="P198" s="4">
        <v>2150</v>
      </c>
      <c r="Q198" s="5">
        <v>36.340000000000003</v>
      </c>
      <c r="R198" s="4">
        <v>36375</v>
      </c>
      <c r="S198" s="4">
        <v>42141</v>
      </c>
      <c r="T198" s="4">
        <v>5766</v>
      </c>
      <c r="U198" s="5">
        <v>344.81</v>
      </c>
      <c r="V198" s="5">
        <v>0</v>
      </c>
      <c r="W198" s="14">
        <v>381.15</v>
      </c>
      <c r="X198" s="14">
        <v>0</v>
      </c>
      <c r="Y198" s="14">
        <v>381.15</v>
      </c>
      <c r="Z198" s="4"/>
      <c r="AA198" s="49" t="str">
        <f>IFERROR(IFERROR(VLOOKUP($D198,'Asset Group  All Assets'!$B$1:$C$500,2,FALSE),(VLOOKUP($D198,'Missing-WSU-POs'!$B$1:$D$500,3,FALSE))),"?")</f>
        <v>P0732491</v>
      </c>
      <c r="AB198" s="31" t="str">
        <f t="shared" si="7"/>
        <v>P0732491</v>
      </c>
      <c r="AC198" s="31" t="str">
        <f t="shared" si="8"/>
        <v/>
      </c>
      <c r="AD198" s="29" t="str">
        <f>IFERROR(IF(VLOOKUP($D198,'Org July 2016 '!$D$1:$Z$500,3,FALSE)=F198,"-","Wrong PO"),"new")</f>
        <v>Wrong PO</v>
      </c>
      <c r="AE198" s="32">
        <f>IF(AD198="wrong PO",(VLOOKUP($D198,'Org July 2016 '!$D$1:$Z$500,3,FALSE)),"")</f>
        <v>0</v>
      </c>
      <c r="AF198" s="29" t="str">
        <f>IFERROR(IF(VLOOKUP($D198,'Org June 2016 '!$D$1:$Z$500,3,FALSE)=F198,"-","Wrong PO"),"new")</f>
        <v>Wrong PO</v>
      </c>
      <c r="AG198" s="32">
        <f>IF(AF198="wrong PO",(VLOOKUP($D198,'Org June 2016 '!$D$1:$Z$500,3,FALSE)),"")</f>
        <v>0</v>
      </c>
      <c r="AH198" s="29" t="str">
        <f>IFERROR(IF(VLOOKUP($D198,'May 2016'!D197:Z696,3,FALSE)=F198,"-","Wrong PO"),"new")</f>
        <v>new</v>
      </c>
      <c r="AI198" s="32" t="str">
        <f>IF(AH198="wrong PO",(VLOOKUP($D198,'May 2016'!D197:Z696,3,FALSE)),"")</f>
        <v/>
      </c>
      <c r="AJ198" s="29" t="str">
        <f>IFERROR(IF(VLOOKUP($D198,'Apr 2016'!$D$1:$Z$500,3,FALSE)=F198,"-","Wrong PO"),"new")</f>
        <v>-</v>
      </c>
      <c r="AK198" s="32" t="str">
        <f>IF(AJ198="wrong PO",(VLOOKUP($D198,'Apr 2016'!$D$1:$Z$500,3,FALSE)),"")</f>
        <v/>
      </c>
      <c r="AL198" s="32" t="str">
        <f>IFERROR(IF(VLOOKUP($D198,'Mar 2016'!$D$1:$Z$500,3,FALSE)=F198,"-","Wrong PO"),"new")</f>
        <v>-</v>
      </c>
      <c r="AM198" s="32" t="str">
        <f>IF(AJ198="wrong PO",(VLOOKUP($D198,'Mar 2016'!$D$1:$Z$500,3,FALSE)),"")</f>
        <v/>
      </c>
      <c r="AN198" s="32" t="str">
        <f>IFERROR(IF(VLOOKUP($D198,'Feb 2016'!$D$1:$Z$500,3,FALSE)=F198,"-","Wrong PO"),"new")</f>
        <v>-</v>
      </c>
      <c r="AO198" s="32" t="str">
        <f>IF(AJ198="wrong PO",(VLOOKUP($D198,'Feb 2016'!$D$1:$Z$500,3,FALSE)),"")</f>
        <v/>
      </c>
      <c r="AP198" s="29" t="str">
        <f>IFERROR(IF(VLOOKUP($D198,'Jan 2016'!$D$1:$Z$500,3,FALSE)=F198,"-","Wrong PO"),"new")</f>
        <v>-</v>
      </c>
      <c r="AQ198" s="32" t="str">
        <f>IF(AP198="wrong PO",(VLOOKUP($D198,'Jan 2016'!$D$1:$Z$500,3,FALSE)),"")</f>
        <v/>
      </c>
      <c r="AR198" s="29" t="str">
        <f>IFERROR(IF(VLOOKUP($D198,'Dec 2015'!$D$1:$Z$500,3,FALSE)=F198,"-","Wrong PO"),"new")</f>
        <v>-</v>
      </c>
      <c r="AS198" s="32" t="str">
        <f>IF(AR198="wrong PO",(VLOOKUP($D198,'Dec 2015'!$D$1:$Z$500,3,FALSE)),"")</f>
        <v/>
      </c>
      <c r="AT198" s="29" t="str">
        <f>IFERROR(IF(VLOOKUP($D198,'Nov 2015'!$D$1:$Z$500,3,FALSE)=F198,"-","Wrong PO"),"new")</f>
        <v>-</v>
      </c>
      <c r="AU198" s="32" t="str">
        <f>IF(AT198="wrong PO",(VLOOKUP($D198,'Nov 2015'!$D$1:$Z$500,3,FALSE)),"")</f>
        <v/>
      </c>
      <c r="AV198" s="29" t="str">
        <f>IFERROR(IF(VLOOKUP($D198,'Oct 2015'!$D$1:$Z$500,3,FALSE)=F198,"-","Wrong PO"),"new")</f>
        <v>-</v>
      </c>
      <c r="AW198" s="32" t="str">
        <f>IF(AV198="wrong PO",(VLOOKUP($D198,'Oct 2015'!$D$1:$Z$500,3,FALSE)),"")</f>
        <v/>
      </c>
      <c r="AX198" s="29" t="str">
        <f>IFERROR(IF(VLOOKUP($D198,'Sep 2015'!$D$1:$Z$500,3,FALSE)=F198,"-","Wrong PO"),"new")</f>
        <v>-</v>
      </c>
      <c r="AY198" s="32" t="str">
        <f>IF(AX198="wrong PO",(VLOOKUP($D198,'Sep 2015'!$D$1:$Z$500,3,FALSE)),"")</f>
        <v/>
      </c>
    </row>
    <row r="199" spans="1:51">
      <c r="A199" s="2" t="s">
        <v>841</v>
      </c>
      <c r="B199" s="2" t="s">
        <v>510</v>
      </c>
      <c r="C199" s="2" t="s">
        <v>76</v>
      </c>
      <c r="D199" s="2" t="s">
        <v>301</v>
      </c>
      <c r="E199" s="2" t="s">
        <v>371</v>
      </c>
      <c r="F199" s="21" t="s">
        <v>116</v>
      </c>
      <c r="G199" s="11"/>
      <c r="H199" s="3">
        <v>42199</v>
      </c>
      <c r="I199" s="2" t="s">
        <v>28</v>
      </c>
      <c r="J199" s="2" t="s">
        <v>373</v>
      </c>
      <c r="K199" s="2" t="s">
        <v>30</v>
      </c>
      <c r="L199" s="2" t="s">
        <v>31</v>
      </c>
      <c r="M199" s="2" t="s">
        <v>32</v>
      </c>
      <c r="N199" s="4">
        <v>9004</v>
      </c>
      <c r="O199" s="4">
        <v>10396</v>
      </c>
      <c r="P199" s="4">
        <v>1392</v>
      </c>
      <c r="Q199" s="5">
        <v>23.52</v>
      </c>
      <c r="R199" s="4">
        <v>5655</v>
      </c>
      <c r="S199" s="4">
        <v>6372</v>
      </c>
      <c r="T199" s="4">
        <v>717</v>
      </c>
      <c r="U199" s="5">
        <v>42.88</v>
      </c>
      <c r="V199" s="5">
        <v>0</v>
      </c>
      <c r="W199" s="14">
        <v>66.400000000000006</v>
      </c>
      <c r="X199" s="14">
        <v>0</v>
      </c>
      <c r="Y199" s="14">
        <v>66.400000000000006</v>
      </c>
      <c r="Z199" s="4"/>
      <c r="AA199" s="49" t="str">
        <f>IFERROR(IFERROR(VLOOKUP($D199,'Asset Group  All Assets'!$B$1:$C$500,2,FALSE),(VLOOKUP($D199,'Missing-WSU-POs'!$B$1:$D$500,3,FALSE))),"?")</f>
        <v>P0742067</v>
      </c>
      <c r="AB199" s="31" t="str">
        <f t="shared" si="7"/>
        <v>P0742067</v>
      </c>
      <c r="AC199" s="31" t="str">
        <f t="shared" si="8"/>
        <v/>
      </c>
      <c r="AD199" s="29" t="str">
        <f>IFERROR(IF(VLOOKUP($D199,'Org July 2016 '!$D$1:$Z$500,3,FALSE)=F199,"-","Wrong PO"),"new")</f>
        <v>Wrong PO</v>
      </c>
      <c r="AE199" s="32">
        <f>IF(AD199="wrong PO",(VLOOKUP($D199,'Org July 2016 '!$D$1:$Z$500,3,FALSE)),"")</f>
        <v>0</v>
      </c>
      <c r="AF199" s="29" t="str">
        <f>IFERROR(IF(VLOOKUP($D199,'Org June 2016 '!$D$1:$Z$500,3,FALSE)=F199,"-","Wrong PO"),"new")</f>
        <v>Wrong PO</v>
      </c>
      <c r="AG199" s="32">
        <f>IF(AF199="wrong PO",(VLOOKUP($D199,'Org June 2016 '!$D$1:$Z$500,3,FALSE)),"")</f>
        <v>0</v>
      </c>
      <c r="AH199" s="29" t="str">
        <f>IFERROR(IF(VLOOKUP($D199,'May 2016'!D198:Z697,3,FALSE)=F199,"-","Wrong PO"),"new")</f>
        <v>new</v>
      </c>
      <c r="AI199" s="32" t="str">
        <f>IF(AH199="wrong PO",(VLOOKUP($D199,'May 2016'!D198:Z697,3,FALSE)),"")</f>
        <v/>
      </c>
      <c r="AJ199" s="29" t="str">
        <f>IFERROR(IF(VLOOKUP($D199,'Apr 2016'!$D$1:$Z$500,3,FALSE)=F199,"-","Wrong PO"),"new")</f>
        <v>-</v>
      </c>
      <c r="AK199" s="32" t="str">
        <f>IF(AJ199="wrong PO",(VLOOKUP($D199,'Apr 2016'!$D$1:$Z$500,3,FALSE)),"")</f>
        <v/>
      </c>
      <c r="AL199" s="32" t="str">
        <f>IFERROR(IF(VLOOKUP($D199,'Mar 2016'!$D$1:$Z$500,3,FALSE)=F199,"-","Wrong PO"),"new")</f>
        <v>-</v>
      </c>
      <c r="AM199" s="32" t="str">
        <f>IF(AJ199="wrong PO",(VLOOKUP($D199,'Mar 2016'!$D$1:$Z$500,3,FALSE)),"")</f>
        <v/>
      </c>
      <c r="AN199" s="32" t="str">
        <f>IFERROR(IF(VLOOKUP($D199,'Feb 2016'!$D$1:$Z$500,3,FALSE)=F199,"-","Wrong PO"),"new")</f>
        <v>-</v>
      </c>
      <c r="AO199" s="32" t="str">
        <f>IF(AJ199="wrong PO",(VLOOKUP($D199,'Feb 2016'!$D$1:$Z$500,3,FALSE)),"")</f>
        <v/>
      </c>
      <c r="AP199" s="29" t="str">
        <f>IFERROR(IF(VLOOKUP($D199,'Jan 2016'!$D$1:$Z$500,3,FALSE)=F199,"-","Wrong PO"),"new")</f>
        <v>-</v>
      </c>
      <c r="AQ199" s="32" t="str">
        <f>IF(AP199="wrong PO",(VLOOKUP($D199,'Jan 2016'!$D$1:$Z$500,3,FALSE)),"")</f>
        <v/>
      </c>
      <c r="AR199" s="29" t="str">
        <f>IFERROR(IF(VLOOKUP($D199,'Dec 2015'!$D$1:$Z$500,3,FALSE)=F199,"-","Wrong PO"),"new")</f>
        <v>-</v>
      </c>
      <c r="AS199" s="32" t="str">
        <f>IF(AR199="wrong PO",(VLOOKUP($D199,'Dec 2015'!$D$1:$Z$500,3,FALSE)),"")</f>
        <v/>
      </c>
      <c r="AT199" s="29" t="str">
        <f>IFERROR(IF(VLOOKUP($D199,'Nov 2015'!$D$1:$Z$500,3,FALSE)=F199,"-","Wrong PO"),"new")</f>
        <v>-</v>
      </c>
      <c r="AU199" s="32" t="str">
        <f>IF(AT199="wrong PO",(VLOOKUP($D199,'Nov 2015'!$D$1:$Z$500,3,FALSE)),"")</f>
        <v/>
      </c>
      <c r="AV199" s="29" t="str">
        <f>IFERROR(IF(VLOOKUP($D199,'Oct 2015'!$D$1:$Z$500,3,FALSE)=F199,"-","Wrong PO"),"new")</f>
        <v>-</v>
      </c>
      <c r="AW199" s="32" t="str">
        <f>IF(AV199="wrong PO",(VLOOKUP($D199,'Oct 2015'!$D$1:$Z$500,3,FALSE)),"")</f>
        <v/>
      </c>
      <c r="AX199" s="29" t="str">
        <f>IFERROR(IF(VLOOKUP($D199,'Sep 2015'!$D$1:$Z$500,3,FALSE)=F199,"-","Wrong PO"),"new")</f>
        <v>new</v>
      </c>
      <c r="AY199" s="32" t="str">
        <f>IF(AX199="wrong PO",(VLOOKUP($D199,'Sep 2015'!$D$1:$Z$500,3,FALSE)),"")</f>
        <v/>
      </c>
    </row>
    <row r="200" spans="1:51">
      <c r="A200" s="2" t="s">
        <v>841</v>
      </c>
      <c r="B200" s="2" t="s">
        <v>510</v>
      </c>
      <c r="C200" s="2" t="s">
        <v>479</v>
      </c>
      <c r="D200" s="2" t="s">
        <v>104</v>
      </c>
      <c r="E200" s="2" t="s">
        <v>480</v>
      </c>
      <c r="F200" s="21" t="s">
        <v>105</v>
      </c>
      <c r="G200" s="11"/>
      <c r="H200" s="3">
        <v>42158</v>
      </c>
      <c r="I200" s="2" t="s">
        <v>28</v>
      </c>
      <c r="J200" s="2" t="s">
        <v>440</v>
      </c>
      <c r="K200" s="2" t="s">
        <v>30</v>
      </c>
      <c r="L200" s="2" t="s">
        <v>31</v>
      </c>
      <c r="M200" s="2" t="s">
        <v>378</v>
      </c>
      <c r="N200" s="4">
        <v>40884</v>
      </c>
      <c r="O200" s="4">
        <v>42774</v>
      </c>
      <c r="P200" s="4">
        <v>1890</v>
      </c>
      <c r="Q200" s="5">
        <v>31.94</v>
      </c>
      <c r="R200" s="4">
        <v>0</v>
      </c>
      <c r="S200" s="4">
        <v>0</v>
      </c>
      <c r="T200" s="4">
        <v>0</v>
      </c>
      <c r="U200" s="5">
        <v>0</v>
      </c>
      <c r="V200" s="5">
        <v>0</v>
      </c>
      <c r="W200" s="14">
        <v>31.94</v>
      </c>
      <c r="X200" s="14">
        <v>0</v>
      </c>
      <c r="Y200" s="14">
        <v>31.94</v>
      </c>
      <c r="Z200" s="4"/>
      <c r="AA200" s="49" t="str">
        <f>IFERROR(IFERROR(VLOOKUP($D200,'Asset Group  All Assets'!$B$1:$C$500,2,FALSE),(VLOOKUP($D200,'Missing-WSU-POs'!$B$1:$D$500,3,FALSE))),"?")</f>
        <v>P0772275</v>
      </c>
      <c r="AB200" s="31" t="str">
        <f t="shared" si="7"/>
        <v>P0772275</v>
      </c>
      <c r="AC200" s="31" t="str">
        <f t="shared" si="8"/>
        <v/>
      </c>
      <c r="AD200" s="29" t="str">
        <f>IFERROR(IF(VLOOKUP($D200,'Org July 2016 '!$D$1:$Z$500,3,FALSE)=F200,"-","Wrong PO"),"new")</f>
        <v>Wrong PO</v>
      </c>
      <c r="AE200" s="32">
        <f>IF(AD200="wrong PO",(VLOOKUP($D200,'Org July 2016 '!$D$1:$Z$500,3,FALSE)),"")</f>
        <v>0</v>
      </c>
      <c r="AF200" s="29" t="str">
        <f>IFERROR(IF(VLOOKUP($D200,'Org June 2016 '!$D$1:$Z$500,3,FALSE)=F200,"-","Wrong PO"),"new")</f>
        <v>Wrong PO</v>
      </c>
      <c r="AG200" s="32">
        <f>IF(AF200="wrong PO",(VLOOKUP($D200,'Org June 2016 '!$D$1:$Z$500,3,FALSE)),"")</f>
        <v>0</v>
      </c>
      <c r="AH200" s="29" t="str">
        <f>IFERROR(IF(VLOOKUP($D200,'May 2016'!D199:Z698,3,FALSE)=F200,"-","Wrong PO"),"new")</f>
        <v>new</v>
      </c>
      <c r="AI200" s="32" t="str">
        <f>IF(AH200="wrong PO",(VLOOKUP($D200,'May 2016'!D199:Z698,3,FALSE)),"")</f>
        <v/>
      </c>
      <c r="AJ200" s="29" t="str">
        <f>IFERROR(IF(VLOOKUP($D200,'Apr 2016'!$D$1:$Z$500,3,FALSE)=F200,"-","Wrong PO"),"new")</f>
        <v>-</v>
      </c>
      <c r="AK200" s="32" t="str">
        <f>IF(AJ200="wrong PO",(VLOOKUP($D200,'Apr 2016'!$D$1:$Z$500,3,FALSE)),"")</f>
        <v/>
      </c>
      <c r="AL200" s="32" t="str">
        <f>IFERROR(IF(VLOOKUP($D200,'Mar 2016'!$D$1:$Z$500,3,FALSE)=F200,"-","Wrong PO"),"new")</f>
        <v>-</v>
      </c>
      <c r="AM200" s="32" t="str">
        <f>IF(AJ200="wrong PO",(VLOOKUP($D200,'Mar 2016'!$D$1:$Z$500,3,FALSE)),"")</f>
        <v/>
      </c>
      <c r="AN200" s="32" t="str">
        <f>IFERROR(IF(VLOOKUP($D200,'Feb 2016'!$D$1:$Z$500,3,FALSE)=F200,"-","Wrong PO"),"new")</f>
        <v>-</v>
      </c>
      <c r="AO200" s="32" t="str">
        <f>IF(AJ200="wrong PO",(VLOOKUP($D200,'Feb 2016'!$D$1:$Z$500,3,FALSE)),"")</f>
        <v/>
      </c>
      <c r="AP200" s="29" t="str">
        <f>IFERROR(IF(VLOOKUP($D200,'Jan 2016'!$D$1:$Z$500,3,FALSE)=F200,"-","Wrong PO"),"new")</f>
        <v>-</v>
      </c>
      <c r="AQ200" s="32" t="str">
        <f>IF(AP200="wrong PO",(VLOOKUP($D200,'Jan 2016'!$D$1:$Z$500,3,FALSE)),"")</f>
        <v/>
      </c>
      <c r="AR200" s="29" t="str">
        <f>IFERROR(IF(VLOOKUP($D200,'Dec 2015'!$D$1:$Z$500,3,FALSE)=F200,"-","Wrong PO"),"new")</f>
        <v>-</v>
      </c>
      <c r="AS200" s="32" t="str">
        <f>IF(AR200="wrong PO",(VLOOKUP($D200,'Dec 2015'!$D$1:$Z$500,3,FALSE)),"")</f>
        <v/>
      </c>
      <c r="AT200" s="29" t="str">
        <f>IFERROR(IF(VLOOKUP($D200,'Nov 2015'!$D$1:$Z$500,3,FALSE)=F200,"-","Wrong PO"),"new")</f>
        <v>-</v>
      </c>
      <c r="AU200" s="32" t="str">
        <f>IF(AT200="wrong PO",(VLOOKUP($D200,'Nov 2015'!$D$1:$Z$500,3,FALSE)),"")</f>
        <v/>
      </c>
      <c r="AV200" s="29" t="str">
        <f>IFERROR(IF(VLOOKUP($D200,'Oct 2015'!$D$1:$Z$500,3,FALSE)=F200,"-","Wrong PO"),"new")</f>
        <v>new</v>
      </c>
      <c r="AW200" s="32" t="str">
        <f>IF(AV200="wrong PO",(VLOOKUP($D200,'Oct 2015'!$D$1:$Z$500,3,FALSE)),"")</f>
        <v/>
      </c>
      <c r="AX200" s="29" t="str">
        <f>IFERROR(IF(VLOOKUP($D200,'Sep 2015'!$D$1:$Z$500,3,FALSE)=F200,"-","Wrong PO"),"new")</f>
        <v>new</v>
      </c>
      <c r="AY200" s="32" t="str">
        <f>IF(AX200="wrong PO",(VLOOKUP($D200,'Sep 2015'!$D$1:$Z$500,3,FALSE)),"")</f>
        <v/>
      </c>
    </row>
    <row r="201" spans="1:51">
      <c r="A201" s="2" t="s">
        <v>841</v>
      </c>
      <c r="B201" s="2" t="s">
        <v>510</v>
      </c>
      <c r="C201" s="2" t="s">
        <v>25</v>
      </c>
      <c r="D201" s="2" t="s">
        <v>106</v>
      </c>
      <c r="E201" s="2" t="s">
        <v>379</v>
      </c>
      <c r="F201" s="21" t="s">
        <v>107</v>
      </c>
      <c r="G201" s="11"/>
      <c r="H201" s="3">
        <v>42234</v>
      </c>
      <c r="I201" s="2" t="s">
        <v>39</v>
      </c>
      <c r="J201" s="2" t="s">
        <v>619</v>
      </c>
      <c r="K201" s="2" t="s">
        <v>30</v>
      </c>
      <c r="L201" s="2" t="s">
        <v>31</v>
      </c>
      <c r="M201" s="2" t="s">
        <v>378</v>
      </c>
      <c r="N201" s="4">
        <v>37588</v>
      </c>
      <c r="O201" s="4">
        <v>38899</v>
      </c>
      <c r="P201" s="4">
        <v>1311</v>
      </c>
      <c r="Q201" s="5">
        <v>22.16</v>
      </c>
      <c r="R201" s="4">
        <v>0</v>
      </c>
      <c r="S201" s="4">
        <v>0</v>
      </c>
      <c r="T201" s="4">
        <v>0</v>
      </c>
      <c r="U201" s="5">
        <v>0</v>
      </c>
      <c r="V201" s="5">
        <v>0</v>
      </c>
      <c r="W201" s="14">
        <v>22.16</v>
      </c>
      <c r="X201" s="14">
        <v>0</v>
      </c>
      <c r="Y201" s="14">
        <v>22.16</v>
      </c>
      <c r="Z201" s="4"/>
      <c r="AA201" s="49" t="str">
        <f>IFERROR(IFERROR(VLOOKUP($D201,'Asset Group  All Assets'!$B$1:$C$500,2,FALSE),(VLOOKUP($D201,'Missing-WSU-POs'!$B$1:$D$500,3,FALSE))),"?")</f>
        <v>P0736236</v>
      </c>
      <c r="AB201" s="31" t="str">
        <f t="shared" si="7"/>
        <v>P0736236</v>
      </c>
      <c r="AC201" s="31" t="str">
        <f t="shared" si="8"/>
        <v/>
      </c>
      <c r="AD201" s="29" t="str">
        <f>IFERROR(IF(VLOOKUP($D201,'Org July 2016 '!$D$1:$Z$500,3,FALSE)=F201,"-","Wrong PO"),"new")</f>
        <v>Wrong PO</v>
      </c>
      <c r="AE201" s="32">
        <f>IF(AD201="wrong PO",(VLOOKUP($D201,'Org July 2016 '!$D$1:$Z$500,3,FALSE)),"")</f>
        <v>0</v>
      </c>
      <c r="AF201" s="29" t="str">
        <f>IFERROR(IF(VLOOKUP($D201,'Org June 2016 '!$D$1:$Z$500,3,FALSE)=F201,"-","Wrong PO"),"new")</f>
        <v>Wrong PO</v>
      </c>
      <c r="AG201" s="32">
        <f>IF(AF201="wrong PO",(VLOOKUP($D201,'Org June 2016 '!$D$1:$Z$500,3,FALSE)),"")</f>
        <v>0</v>
      </c>
      <c r="AH201" s="29" t="str">
        <f>IFERROR(IF(VLOOKUP($D201,'May 2016'!D200:Z699,3,FALSE)=F201,"-","Wrong PO"),"new")</f>
        <v>new</v>
      </c>
      <c r="AI201" s="32" t="str">
        <f>IF(AH201="wrong PO",(VLOOKUP($D201,'May 2016'!D200:Z699,3,FALSE)),"")</f>
        <v/>
      </c>
      <c r="AJ201" s="29" t="str">
        <f>IFERROR(IF(VLOOKUP($D201,'Apr 2016'!$D$1:$Z$500,3,FALSE)=F201,"-","Wrong PO"),"new")</f>
        <v>-</v>
      </c>
      <c r="AK201" s="32" t="str">
        <f>IF(AJ201="wrong PO",(VLOOKUP($D201,'Apr 2016'!$D$1:$Z$500,3,FALSE)),"")</f>
        <v/>
      </c>
      <c r="AL201" s="32" t="str">
        <f>IFERROR(IF(VLOOKUP($D201,'Mar 2016'!$D$1:$Z$500,3,FALSE)=F201,"-","Wrong PO"),"new")</f>
        <v>-</v>
      </c>
      <c r="AM201" s="32" t="str">
        <f>IF(AJ201="wrong PO",(VLOOKUP($D201,'Mar 2016'!$D$1:$Z$500,3,FALSE)),"")</f>
        <v/>
      </c>
      <c r="AN201" s="32" t="str">
        <f>IFERROR(IF(VLOOKUP($D201,'Feb 2016'!$D$1:$Z$500,3,FALSE)=F201,"-","Wrong PO"),"new")</f>
        <v>-</v>
      </c>
      <c r="AO201" s="32" t="str">
        <f>IF(AJ201="wrong PO",(VLOOKUP($D201,'Feb 2016'!$D$1:$Z$500,3,FALSE)),"")</f>
        <v/>
      </c>
      <c r="AP201" s="29" t="str">
        <f>IFERROR(IF(VLOOKUP($D201,'Jan 2016'!$D$1:$Z$500,3,FALSE)=F201,"-","Wrong PO"),"new")</f>
        <v>-</v>
      </c>
      <c r="AQ201" s="32" t="str">
        <f>IF(AP201="wrong PO",(VLOOKUP($D201,'Jan 2016'!$D$1:$Z$500,3,FALSE)),"")</f>
        <v/>
      </c>
      <c r="AR201" s="29" t="str">
        <f>IFERROR(IF(VLOOKUP($D201,'Dec 2015'!$D$1:$Z$500,3,FALSE)=F201,"-","Wrong PO"),"new")</f>
        <v>-</v>
      </c>
      <c r="AS201" s="32" t="str">
        <f>IF(AR201="wrong PO",(VLOOKUP($D201,'Dec 2015'!$D$1:$Z$500,3,FALSE)),"")</f>
        <v/>
      </c>
      <c r="AT201" s="29" t="str">
        <f>IFERROR(IF(VLOOKUP($D201,'Nov 2015'!$D$1:$Z$500,3,FALSE)=F201,"-","Wrong PO"),"new")</f>
        <v>-</v>
      </c>
      <c r="AU201" s="32" t="str">
        <f>IF(AT201="wrong PO",(VLOOKUP($D201,'Nov 2015'!$D$1:$Z$500,3,FALSE)),"")</f>
        <v/>
      </c>
      <c r="AV201" s="29" t="str">
        <f>IFERROR(IF(VLOOKUP($D201,'Oct 2015'!$D$1:$Z$500,3,FALSE)=F201,"-","Wrong PO"),"new")</f>
        <v>-</v>
      </c>
      <c r="AW201" s="32" t="str">
        <f>IF(AV201="wrong PO",(VLOOKUP($D201,'Oct 2015'!$D$1:$Z$500,3,FALSE)),"")</f>
        <v/>
      </c>
      <c r="AX201" s="29" t="str">
        <f>IFERROR(IF(VLOOKUP($D201,'Sep 2015'!$D$1:$Z$500,3,FALSE)=F201,"-","Wrong PO"),"new")</f>
        <v>new</v>
      </c>
      <c r="AY201" s="32" t="str">
        <f>IF(AX201="wrong PO",(VLOOKUP($D201,'Sep 2015'!$D$1:$Z$500,3,FALSE)),"")</f>
        <v/>
      </c>
    </row>
    <row r="202" spans="1:51">
      <c r="A202" s="2" t="s">
        <v>841</v>
      </c>
      <c r="B202" s="2" t="s">
        <v>510</v>
      </c>
      <c r="C202" s="2" t="s">
        <v>25</v>
      </c>
      <c r="D202" s="2" t="s">
        <v>33</v>
      </c>
      <c r="E202" s="2" t="s">
        <v>34</v>
      </c>
      <c r="F202" s="21" t="s">
        <v>108</v>
      </c>
      <c r="G202" s="11"/>
      <c r="H202" s="3">
        <v>42207</v>
      </c>
      <c r="I202" s="2" t="s">
        <v>28</v>
      </c>
      <c r="J202" s="2" t="s">
        <v>35</v>
      </c>
      <c r="K202" s="2" t="s">
        <v>30</v>
      </c>
      <c r="L202" s="2" t="s">
        <v>31</v>
      </c>
      <c r="M202" s="2" t="s">
        <v>382</v>
      </c>
      <c r="N202" s="4">
        <v>147891</v>
      </c>
      <c r="O202" s="4">
        <v>159485</v>
      </c>
      <c r="P202" s="4">
        <v>11594</v>
      </c>
      <c r="Q202" s="5">
        <v>195.94</v>
      </c>
      <c r="R202" s="4">
        <v>0</v>
      </c>
      <c r="S202" s="4">
        <v>0</v>
      </c>
      <c r="T202" s="4">
        <v>0</v>
      </c>
      <c r="U202" s="5">
        <v>0</v>
      </c>
      <c r="V202" s="5">
        <v>0</v>
      </c>
      <c r="W202" s="14">
        <v>195.94</v>
      </c>
      <c r="X202" s="14">
        <v>0</v>
      </c>
      <c r="Y202" s="14">
        <v>195.94</v>
      </c>
      <c r="Z202" s="4"/>
      <c r="AA202" s="49" t="str">
        <f>IFERROR(IFERROR(VLOOKUP($D202,'Asset Group  All Assets'!$B$1:$C$500,2,FALSE),(VLOOKUP($D202,'Missing-WSU-POs'!$B$1:$D$500,3,FALSE))),"?")</f>
        <v>P0771686</v>
      </c>
      <c r="AB202" s="31" t="str">
        <f t="shared" si="7"/>
        <v>P0771686</v>
      </c>
      <c r="AC202" s="31" t="str">
        <f t="shared" si="8"/>
        <v/>
      </c>
      <c r="AD202" s="29" t="str">
        <f>IFERROR(IF(VLOOKUP($D202,'Org July 2016 '!$D$1:$Z$500,3,FALSE)=F202,"-","Wrong PO"),"new")</f>
        <v>Wrong PO</v>
      </c>
      <c r="AE202" s="32">
        <f>IF(AD202="wrong PO",(VLOOKUP($D202,'Org July 2016 '!$D$1:$Z$500,3,FALSE)),"")</f>
        <v>0</v>
      </c>
      <c r="AF202" s="29" t="str">
        <f>IFERROR(IF(VLOOKUP($D202,'Org June 2016 '!$D$1:$Z$500,3,FALSE)=F202,"-","Wrong PO"),"new")</f>
        <v>Wrong PO</v>
      </c>
      <c r="AG202" s="32">
        <f>IF(AF202="wrong PO",(VLOOKUP($D202,'Org June 2016 '!$D$1:$Z$500,3,FALSE)),"")</f>
        <v>0</v>
      </c>
      <c r="AH202" s="29" t="str">
        <f>IFERROR(IF(VLOOKUP($D202,'May 2016'!D201:Z700,3,FALSE)=F202,"-","Wrong PO"),"new")</f>
        <v>new</v>
      </c>
      <c r="AI202" s="32" t="str">
        <f>IF(AH202="wrong PO",(VLOOKUP($D202,'May 2016'!D201:Z700,3,FALSE)),"")</f>
        <v/>
      </c>
      <c r="AJ202" s="29" t="str">
        <f>IFERROR(IF(VLOOKUP($D202,'Apr 2016'!$D$1:$Z$500,3,FALSE)=F202,"-","Wrong PO"),"new")</f>
        <v>-</v>
      </c>
      <c r="AK202" s="32" t="str">
        <f>IF(AJ202="wrong PO",(VLOOKUP($D202,'Apr 2016'!$D$1:$Z$500,3,FALSE)),"")</f>
        <v/>
      </c>
      <c r="AL202" s="32" t="str">
        <f>IFERROR(IF(VLOOKUP($D202,'Mar 2016'!$D$1:$Z$500,3,FALSE)=F202,"-","Wrong PO"),"new")</f>
        <v>-</v>
      </c>
      <c r="AM202" s="32" t="str">
        <f>IF(AJ202="wrong PO",(VLOOKUP($D202,'Mar 2016'!$D$1:$Z$500,3,FALSE)),"")</f>
        <v/>
      </c>
      <c r="AN202" s="32" t="str">
        <f>IFERROR(IF(VLOOKUP($D202,'Feb 2016'!$D$1:$Z$500,3,FALSE)=F202,"-","Wrong PO"),"new")</f>
        <v>-</v>
      </c>
      <c r="AO202" s="32" t="str">
        <f>IF(AJ202="wrong PO",(VLOOKUP($D202,'Feb 2016'!$D$1:$Z$500,3,FALSE)),"")</f>
        <v/>
      </c>
      <c r="AP202" s="29" t="str">
        <f>IFERROR(IF(VLOOKUP($D202,'Jan 2016'!$D$1:$Z$500,3,FALSE)=F202,"-","Wrong PO"),"new")</f>
        <v>-</v>
      </c>
      <c r="AQ202" s="32" t="str">
        <f>IF(AP202="wrong PO",(VLOOKUP($D202,'Jan 2016'!$D$1:$Z$500,3,FALSE)),"")</f>
        <v/>
      </c>
      <c r="AR202" s="29" t="str">
        <f>IFERROR(IF(VLOOKUP($D202,'Dec 2015'!$D$1:$Z$500,3,FALSE)=F202,"-","Wrong PO"),"new")</f>
        <v>-</v>
      </c>
      <c r="AS202" s="32" t="str">
        <f>IF(AR202="wrong PO",(VLOOKUP($D202,'Dec 2015'!$D$1:$Z$500,3,FALSE)),"")</f>
        <v/>
      </c>
      <c r="AT202" s="29" t="str">
        <f>IFERROR(IF(VLOOKUP($D202,'Nov 2015'!$D$1:$Z$500,3,FALSE)=F202,"-","Wrong PO"),"new")</f>
        <v>-</v>
      </c>
      <c r="AU202" s="32" t="str">
        <f>IF(AT202="wrong PO",(VLOOKUP($D202,'Nov 2015'!$D$1:$Z$500,3,FALSE)),"")</f>
        <v/>
      </c>
      <c r="AV202" s="29" t="str">
        <f>IFERROR(IF(VLOOKUP($D202,'Oct 2015'!$D$1:$Z$500,3,FALSE)=F202,"-","Wrong PO"),"new")</f>
        <v>-</v>
      </c>
      <c r="AW202" s="32" t="str">
        <f>IF(AV202="wrong PO",(VLOOKUP($D202,'Oct 2015'!$D$1:$Z$500,3,FALSE)),"")</f>
        <v/>
      </c>
      <c r="AX202" s="29" t="str">
        <f>IFERROR(IF(VLOOKUP($D202,'Sep 2015'!$D$1:$Z$500,3,FALSE)=F202,"-","Wrong PO"),"new")</f>
        <v>-</v>
      </c>
      <c r="AY202" s="32" t="str">
        <f>IF(AX202="wrong PO",(VLOOKUP($D202,'Sep 2015'!$D$1:$Z$500,3,FALSE)),"")</f>
        <v/>
      </c>
    </row>
    <row r="203" spans="1:51">
      <c r="A203" s="2" t="s">
        <v>841</v>
      </c>
      <c r="B203" s="2" t="s">
        <v>510</v>
      </c>
      <c r="C203" s="2" t="s">
        <v>25</v>
      </c>
      <c r="D203" s="2" t="s">
        <v>36</v>
      </c>
      <c r="E203" s="2" t="s">
        <v>34</v>
      </c>
      <c r="F203" s="21" t="s">
        <v>108</v>
      </c>
      <c r="G203" s="11"/>
      <c r="H203" s="3">
        <v>42207</v>
      </c>
      <c r="I203" s="2" t="s">
        <v>28</v>
      </c>
      <c r="J203" s="2" t="s">
        <v>35</v>
      </c>
      <c r="K203" s="2" t="s">
        <v>30</v>
      </c>
      <c r="L203" s="2" t="s">
        <v>31</v>
      </c>
      <c r="M203" s="2" t="s">
        <v>382</v>
      </c>
      <c r="N203" s="4">
        <v>152620</v>
      </c>
      <c r="O203" s="4">
        <v>160586</v>
      </c>
      <c r="P203" s="4">
        <v>7966</v>
      </c>
      <c r="Q203" s="5">
        <v>134.63</v>
      </c>
      <c r="R203" s="4">
        <v>0</v>
      </c>
      <c r="S203" s="4">
        <v>0</v>
      </c>
      <c r="T203" s="4">
        <v>0</v>
      </c>
      <c r="U203" s="5">
        <v>0</v>
      </c>
      <c r="V203" s="5">
        <v>0</v>
      </c>
      <c r="W203" s="14">
        <v>134.63</v>
      </c>
      <c r="X203" s="14">
        <v>0</v>
      </c>
      <c r="Y203" s="14">
        <v>134.63</v>
      </c>
      <c r="Z203" s="4"/>
      <c r="AA203" s="49" t="str">
        <f>IFERROR(IFERROR(VLOOKUP($D203,'Asset Group  All Assets'!$B$1:$C$500,2,FALSE),(VLOOKUP($D203,'Missing-WSU-POs'!$B$1:$D$500,3,FALSE))),"?")</f>
        <v>P0771686</v>
      </c>
      <c r="AB203" s="31" t="str">
        <f t="shared" si="7"/>
        <v>P0771686</v>
      </c>
      <c r="AC203" s="31" t="str">
        <f t="shared" si="8"/>
        <v/>
      </c>
      <c r="AD203" s="29" t="str">
        <f>IFERROR(IF(VLOOKUP($D203,'Org July 2016 '!$D$1:$Z$500,3,FALSE)=F203,"-","Wrong PO"),"new")</f>
        <v>Wrong PO</v>
      </c>
      <c r="AE203" s="32">
        <f>IF(AD203="wrong PO",(VLOOKUP($D203,'Org July 2016 '!$D$1:$Z$500,3,FALSE)),"")</f>
        <v>0</v>
      </c>
      <c r="AF203" s="29" t="str">
        <f>IFERROR(IF(VLOOKUP($D203,'Org June 2016 '!$D$1:$Z$500,3,FALSE)=F203,"-","Wrong PO"),"new")</f>
        <v>Wrong PO</v>
      </c>
      <c r="AG203" s="32">
        <f>IF(AF203="wrong PO",(VLOOKUP($D203,'Org June 2016 '!$D$1:$Z$500,3,FALSE)),"")</f>
        <v>0</v>
      </c>
      <c r="AH203" s="29" t="str">
        <f>IFERROR(IF(VLOOKUP($D203,'May 2016'!D202:Z701,3,FALSE)=F203,"-","Wrong PO"),"new")</f>
        <v>new</v>
      </c>
      <c r="AI203" s="32" t="str">
        <f>IF(AH203="wrong PO",(VLOOKUP($D203,'May 2016'!D202:Z701,3,FALSE)),"")</f>
        <v/>
      </c>
      <c r="AJ203" s="29" t="str">
        <f>IFERROR(IF(VLOOKUP($D203,'Apr 2016'!$D$1:$Z$500,3,FALSE)=F203,"-","Wrong PO"),"new")</f>
        <v>-</v>
      </c>
      <c r="AK203" s="32" t="str">
        <f>IF(AJ203="wrong PO",(VLOOKUP($D203,'Apr 2016'!$D$1:$Z$500,3,FALSE)),"")</f>
        <v/>
      </c>
      <c r="AL203" s="32" t="str">
        <f>IFERROR(IF(VLOOKUP($D203,'Mar 2016'!$D$1:$Z$500,3,FALSE)=F203,"-","Wrong PO"),"new")</f>
        <v>-</v>
      </c>
      <c r="AM203" s="32" t="str">
        <f>IF(AJ203="wrong PO",(VLOOKUP($D203,'Mar 2016'!$D$1:$Z$500,3,FALSE)),"")</f>
        <v/>
      </c>
      <c r="AN203" s="32" t="str">
        <f>IFERROR(IF(VLOOKUP($D203,'Feb 2016'!$D$1:$Z$500,3,FALSE)=F203,"-","Wrong PO"),"new")</f>
        <v>-</v>
      </c>
      <c r="AO203" s="32" t="str">
        <f>IF(AJ203="wrong PO",(VLOOKUP($D203,'Feb 2016'!$D$1:$Z$500,3,FALSE)),"")</f>
        <v/>
      </c>
      <c r="AP203" s="29" t="str">
        <f>IFERROR(IF(VLOOKUP($D203,'Jan 2016'!$D$1:$Z$500,3,FALSE)=F203,"-","Wrong PO"),"new")</f>
        <v>-</v>
      </c>
      <c r="AQ203" s="32" t="str">
        <f>IF(AP203="wrong PO",(VLOOKUP($D203,'Jan 2016'!$D$1:$Z$500,3,FALSE)),"")</f>
        <v/>
      </c>
      <c r="AR203" s="29" t="str">
        <f>IFERROR(IF(VLOOKUP($D203,'Dec 2015'!$D$1:$Z$500,3,FALSE)=F203,"-","Wrong PO"),"new")</f>
        <v>-</v>
      </c>
      <c r="AS203" s="32" t="str">
        <f>IF(AR203="wrong PO",(VLOOKUP($D203,'Dec 2015'!$D$1:$Z$500,3,FALSE)),"")</f>
        <v/>
      </c>
      <c r="AT203" s="29" t="str">
        <f>IFERROR(IF(VLOOKUP($D203,'Nov 2015'!$D$1:$Z$500,3,FALSE)=F203,"-","Wrong PO"),"new")</f>
        <v>-</v>
      </c>
      <c r="AU203" s="32" t="str">
        <f>IF(AT203="wrong PO",(VLOOKUP($D203,'Nov 2015'!$D$1:$Z$500,3,FALSE)),"")</f>
        <v/>
      </c>
      <c r="AV203" s="29" t="str">
        <f>IFERROR(IF(VLOOKUP($D203,'Oct 2015'!$D$1:$Z$500,3,FALSE)=F203,"-","Wrong PO"),"new")</f>
        <v>-</v>
      </c>
      <c r="AW203" s="32" t="str">
        <f>IF(AV203="wrong PO",(VLOOKUP($D203,'Oct 2015'!$D$1:$Z$500,3,FALSE)),"")</f>
        <v/>
      </c>
      <c r="AX203" s="29" t="str">
        <f>IFERROR(IF(VLOOKUP($D203,'Sep 2015'!$D$1:$Z$500,3,FALSE)=F203,"-","Wrong PO"),"new")</f>
        <v>-</v>
      </c>
      <c r="AY203" s="32" t="str">
        <f>IF(AX203="wrong PO",(VLOOKUP($D203,'Sep 2015'!$D$1:$Z$500,3,FALSE)),"")</f>
        <v/>
      </c>
    </row>
    <row r="204" spans="1:51">
      <c r="A204" s="2" t="s">
        <v>841</v>
      </c>
      <c r="B204" s="2" t="s">
        <v>510</v>
      </c>
      <c r="C204" s="2" t="s">
        <v>25</v>
      </c>
      <c r="D204" s="2" t="s">
        <v>37</v>
      </c>
      <c r="E204" s="2" t="s">
        <v>38</v>
      </c>
      <c r="F204" s="21" t="s">
        <v>848</v>
      </c>
      <c r="G204" s="11"/>
      <c r="H204" s="3">
        <v>42220</v>
      </c>
      <c r="I204" s="2" t="s">
        <v>39</v>
      </c>
      <c r="J204" s="2" t="s">
        <v>40</v>
      </c>
      <c r="K204" s="2" t="s">
        <v>30</v>
      </c>
      <c r="L204" s="2" t="s">
        <v>31</v>
      </c>
      <c r="M204" s="2" t="s">
        <v>378</v>
      </c>
      <c r="N204" s="4">
        <v>57624</v>
      </c>
      <c r="O204" s="4">
        <v>61867</v>
      </c>
      <c r="P204" s="4">
        <v>4243</v>
      </c>
      <c r="Q204" s="5">
        <v>71.709999999999994</v>
      </c>
      <c r="R204" s="4">
        <v>0</v>
      </c>
      <c r="S204" s="4">
        <v>0</v>
      </c>
      <c r="T204" s="4">
        <v>0</v>
      </c>
      <c r="U204" s="5">
        <v>0</v>
      </c>
      <c r="V204" s="5">
        <v>0</v>
      </c>
      <c r="W204" s="14">
        <v>71.709999999999994</v>
      </c>
      <c r="X204" s="14">
        <v>0</v>
      </c>
      <c r="Y204" s="14">
        <v>71.709999999999994</v>
      </c>
      <c r="Z204" s="4"/>
      <c r="AA204" s="49" t="str">
        <f>IFERROR(IFERROR(VLOOKUP($D204,'Asset Group  All Assets'!$B$1:$C$500,2,FALSE),(VLOOKUP($D204,'Missing-WSU-POs'!$B$1:$D$500,3,FALSE))),"?")</f>
        <v>P0739928 </v>
      </c>
      <c r="AB204" s="31" t="str">
        <f t="shared" si="7"/>
        <v>P0739928</v>
      </c>
      <c r="AC204" s="31" t="str">
        <f t="shared" si="8"/>
        <v>Wrong PO</v>
      </c>
      <c r="AD204" s="29" t="str">
        <f>IFERROR(IF(VLOOKUP($D204,'Org July 2016 '!$D$1:$Z$500,3,FALSE)=F204,"-","Wrong PO"),"new")</f>
        <v>Wrong PO</v>
      </c>
      <c r="AE204" s="32">
        <f>IF(AD204="wrong PO",(VLOOKUP($D204,'Org July 2016 '!$D$1:$Z$500,3,FALSE)),"")</f>
        <v>0</v>
      </c>
      <c r="AF204" s="29" t="str">
        <f>IFERROR(IF(VLOOKUP($D204,'Org June 2016 '!$D$1:$Z$500,3,FALSE)=F204,"-","Wrong PO"),"new")</f>
        <v>Wrong PO</v>
      </c>
      <c r="AG204" s="32">
        <f>IF(AF204="wrong PO",(VLOOKUP($D204,'Org June 2016 '!$D$1:$Z$500,3,FALSE)),"")</f>
        <v>0</v>
      </c>
      <c r="AH204" s="29" t="str">
        <f>IFERROR(IF(VLOOKUP($D204,'May 2016'!D203:Z702,3,FALSE)=F204,"-","Wrong PO"),"new")</f>
        <v>new</v>
      </c>
      <c r="AI204" s="32" t="str">
        <f>IF(AH204="wrong PO",(VLOOKUP($D204,'May 2016'!D203:Z702,3,FALSE)),"")</f>
        <v/>
      </c>
      <c r="AJ204" s="29" t="str">
        <f>IFERROR(IF(VLOOKUP($D204,'Apr 2016'!$D$1:$Z$500,3,FALSE)=F204,"-","Wrong PO"),"new")</f>
        <v>Wrong PO</v>
      </c>
      <c r="AK204" s="32" t="str">
        <f>IF(AJ204="wrong PO",(VLOOKUP($D204,'Apr 2016'!$D$1:$Z$500,3,FALSE)),"")</f>
        <v>P0739928 </v>
      </c>
      <c r="AL204" s="32" t="str">
        <f>IFERROR(IF(VLOOKUP($D204,'Mar 2016'!$D$1:$Z$500,3,FALSE)=F204,"-","Wrong PO"),"new")</f>
        <v>Wrong PO</v>
      </c>
      <c r="AM204" s="32" t="str">
        <f>IF(AJ204="wrong PO",(VLOOKUP($D204,'Mar 2016'!$D$1:$Z$500,3,FALSE)),"")</f>
        <v>P0739928 </v>
      </c>
      <c r="AN204" s="32" t="str">
        <f>IFERROR(IF(VLOOKUP($D204,'Feb 2016'!$D$1:$Z$500,3,FALSE)=F204,"-","Wrong PO"),"new")</f>
        <v>Wrong PO</v>
      </c>
      <c r="AO204" s="32" t="str">
        <f>IF(AJ204="wrong PO",(VLOOKUP($D204,'Feb 2016'!$D$1:$Z$500,3,FALSE)),"")</f>
        <v>P0739928 </v>
      </c>
      <c r="AP204" s="29" t="str">
        <f>IFERROR(IF(VLOOKUP($D204,'Jan 2016'!$D$1:$Z$500,3,FALSE)=F204,"-","Wrong PO"),"new")</f>
        <v>Wrong PO</v>
      </c>
      <c r="AQ204" s="32" t="str">
        <f>IF(AP204="wrong PO",(VLOOKUP($D204,'Jan 2016'!$D$1:$Z$500,3,FALSE)),"")</f>
        <v>P0739928 </v>
      </c>
      <c r="AR204" s="29" t="str">
        <f>IFERROR(IF(VLOOKUP($D204,'Dec 2015'!$D$1:$Z$500,3,FALSE)=F204,"-","Wrong PO"),"new")</f>
        <v>Wrong PO</v>
      </c>
      <c r="AS204" s="32" t="str">
        <f>IF(AR204="wrong PO",(VLOOKUP($D204,'Dec 2015'!$D$1:$Z$500,3,FALSE)),"")</f>
        <v>P0739928 </v>
      </c>
      <c r="AT204" s="29" t="str">
        <f>IFERROR(IF(VLOOKUP($D204,'Nov 2015'!$D$1:$Z$500,3,FALSE)=F204,"-","Wrong PO"),"new")</f>
        <v>Wrong PO</v>
      </c>
      <c r="AU204" s="32" t="str">
        <f>IF(AT204="wrong PO",(VLOOKUP($D204,'Nov 2015'!$D$1:$Z$500,3,FALSE)),"")</f>
        <v>P0739928 </v>
      </c>
      <c r="AV204" s="29" t="str">
        <f>IFERROR(IF(VLOOKUP($D204,'Oct 2015'!$D$1:$Z$500,3,FALSE)=F204,"-","Wrong PO"),"new")</f>
        <v>Wrong PO</v>
      </c>
      <c r="AW204" s="32" t="str">
        <f>IF(AV204="wrong PO",(VLOOKUP($D204,'Oct 2015'!$D$1:$Z$500,3,FALSE)),"")</f>
        <v>P0739928 </v>
      </c>
      <c r="AX204" s="29" t="str">
        <f>IFERROR(IF(VLOOKUP($D204,'Sep 2015'!$D$1:$Z$500,3,FALSE)=F204,"-","Wrong PO"),"new")</f>
        <v>Wrong PO</v>
      </c>
      <c r="AY204" s="32" t="str">
        <f>IF(AX204="wrong PO",(VLOOKUP($D204,'Sep 2015'!$D$1:$Z$500,3,FALSE)),"")</f>
        <v>P0739928 </v>
      </c>
    </row>
    <row r="205" spans="1:51">
      <c r="A205" s="2" t="s">
        <v>841</v>
      </c>
      <c r="B205" s="2" t="s">
        <v>510</v>
      </c>
      <c r="C205" s="2" t="s">
        <v>25</v>
      </c>
      <c r="D205" s="2" t="s">
        <v>110</v>
      </c>
      <c r="E205" s="2" t="s">
        <v>375</v>
      </c>
      <c r="F205" s="21" t="s">
        <v>111</v>
      </c>
      <c r="G205" s="11"/>
      <c r="H205" s="3">
        <v>42227</v>
      </c>
      <c r="I205" s="2" t="s">
        <v>39</v>
      </c>
      <c r="J205" s="2" t="s">
        <v>377</v>
      </c>
      <c r="K205" s="2" t="s">
        <v>30</v>
      </c>
      <c r="L205" s="2" t="s">
        <v>31</v>
      </c>
      <c r="M205" s="2" t="s">
        <v>378</v>
      </c>
      <c r="N205" s="4">
        <v>54850</v>
      </c>
      <c r="O205" s="4">
        <v>56275</v>
      </c>
      <c r="P205" s="4">
        <v>1425</v>
      </c>
      <c r="Q205" s="5">
        <v>24.08</v>
      </c>
      <c r="R205" s="4">
        <v>0</v>
      </c>
      <c r="S205" s="4">
        <v>0</v>
      </c>
      <c r="T205" s="4">
        <v>0</v>
      </c>
      <c r="U205" s="5">
        <v>0</v>
      </c>
      <c r="V205" s="5">
        <v>0</v>
      </c>
      <c r="W205" s="14">
        <v>24.08</v>
      </c>
      <c r="X205" s="14">
        <v>0</v>
      </c>
      <c r="Y205" s="14">
        <v>24.08</v>
      </c>
      <c r="Z205" s="4"/>
      <c r="AA205" s="49" t="str">
        <f>IFERROR(IFERROR(VLOOKUP($D205,'Asset Group  All Assets'!$B$1:$C$500,2,FALSE),(VLOOKUP($D205,'Missing-WSU-POs'!$B$1:$D$500,3,FALSE))),"?")</f>
        <v>P0734753</v>
      </c>
      <c r="AB205" s="31" t="str">
        <f t="shared" si="7"/>
        <v>P0734753</v>
      </c>
      <c r="AC205" s="31" t="str">
        <f t="shared" si="8"/>
        <v/>
      </c>
      <c r="AD205" s="29" t="str">
        <f>IFERROR(IF(VLOOKUP($D205,'Org July 2016 '!$D$1:$Z$500,3,FALSE)=F205,"-","Wrong PO"),"new")</f>
        <v>Wrong PO</v>
      </c>
      <c r="AE205" s="32">
        <f>IF(AD205="wrong PO",(VLOOKUP($D205,'Org July 2016 '!$D$1:$Z$500,3,FALSE)),"")</f>
        <v>0</v>
      </c>
      <c r="AF205" s="29" t="str">
        <f>IFERROR(IF(VLOOKUP($D205,'Org June 2016 '!$D$1:$Z$500,3,FALSE)=F205,"-","Wrong PO"),"new")</f>
        <v>Wrong PO</v>
      </c>
      <c r="AG205" s="32">
        <f>IF(AF205="wrong PO",(VLOOKUP($D205,'Org June 2016 '!$D$1:$Z$500,3,FALSE)),"")</f>
        <v>0</v>
      </c>
      <c r="AH205" s="29" t="str">
        <f>IFERROR(IF(VLOOKUP($D205,'May 2016'!D204:Z703,3,FALSE)=F205,"-","Wrong PO"),"new")</f>
        <v>new</v>
      </c>
      <c r="AI205" s="32" t="str">
        <f>IF(AH205="wrong PO",(VLOOKUP($D205,'May 2016'!D204:Z703,3,FALSE)),"")</f>
        <v/>
      </c>
      <c r="AJ205" s="29" t="str">
        <f>IFERROR(IF(VLOOKUP($D205,'Apr 2016'!$D$1:$Z$500,3,FALSE)=F205,"-","Wrong PO"),"new")</f>
        <v>-</v>
      </c>
      <c r="AK205" s="32" t="str">
        <f>IF(AJ205="wrong PO",(VLOOKUP($D205,'Apr 2016'!$D$1:$Z$500,3,FALSE)),"")</f>
        <v/>
      </c>
      <c r="AL205" s="32" t="str">
        <f>IFERROR(IF(VLOOKUP($D205,'Mar 2016'!$D$1:$Z$500,3,FALSE)=F205,"-","Wrong PO"),"new")</f>
        <v>-</v>
      </c>
      <c r="AM205" s="32" t="str">
        <f>IF(AJ205="wrong PO",(VLOOKUP($D205,'Mar 2016'!$D$1:$Z$500,3,FALSE)),"")</f>
        <v/>
      </c>
      <c r="AN205" s="32" t="str">
        <f>IFERROR(IF(VLOOKUP($D205,'Feb 2016'!$D$1:$Z$500,3,FALSE)=F205,"-","Wrong PO"),"new")</f>
        <v>-</v>
      </c>
      <c r="AO205" s="32" t="str">
        <f>IF(AJ205="wrong PO",(VLOOKUP($D205,'Feb 2016'!$D$1:$Z$500,3,FALSE)),"")</f>
        <v/>
      </c>
      <c r="AP205" s="29" t="str">
        <f>IFERROR(IF(VLOOKUP($D205,'Jan 2016'!$D$1:$Z$500,3,FALSE)=F205,"-","Wrong PO"),"new")</f>
        <v>-</v>
      </c>
      <c r="AQ205" s="32" t="str">
        <f>IF(AP205="wrong PO",(VLOOKUP($D205,'Jan 2016'!$D$1:$Z$500,3,FALSE)),"")</f>
        <v/>
      </c>
      <c r="AR205" s="29" t="str">
        <f>IFERROR(IF(VLOOKUP($D205,'Dec 2015'!$D$1:$Z$500,3,FALSE)=F205,"-","Wrong PO"),"new")</f>
        <v>-</v>
      </c>
      <c r="AS205" s="32" t="str">
        <f>IF(AR205="wrong PO",(VLOOKUP($D205,'Dec 2015'!$D$1:$Z$500,3,FALSE)),"")</f>
        <v/>
      </c>
      <c r="AT205" s="29" t="str">
        <f>IFERROR(IF(VLOOKUP($D205,'Nov 2015'!$D$1:$Z$500,3,FALSE)=F205,"-","Wrong PO"),"new")</f>
        <v>-</v>
      </c>
      <c r="AU205" s="32" t="str">
        <f>IF(AT205="wrong PO",(VLOOKUP($D205,'Nov 2015'!$D$1:$Z$500,3,FALSE)),"")</f>
        <v/>
      </c>
      <c r="AV205" s="29" t="str">
        <f>IFERROR(IF(VLOOKUP($D205,'Oct 2015'!$D$1:$Z$500,3,FALSE)=F205,"-","Wrong PO"),"new")</f>
        <v>-</v>
      </c>
      <c r="AW205" s="32" t="str">
        <f>IF(AV205="wrong PO",(VLOOKUP($D205,'Oct 2015'!$D$1:$Z$500,3,FALSE)),"")</f>
        <v/>
      </c>
      <c r="AX205" s="29" t="str">
        <f>IFERROR(IF(VLOOKUP($D205,'Sep 2015'!$D$1:$Z$500,3,FALSE)=F205,"-","Wrong PO"),"new")</f>
        <v>new</v>
      </c>
      <c r="AY205" s="32" t="str">
        <f>IF(AX205="wrong PO",(VLOOKUP($D205,'Sep 2015'!$D$1:$Z$500,3,FALSE)),"")</f>
        <v/>
      </c>
    </row>
    <row r="206" spans="1:51">
      <c r="A206" s="2" t="s">
        <v>841</v>
      </c>
      <c r="B206" s="2" t="s">
        <v>510</v>
      </c>
      <c r="C206" s="2" t="s">
        <v>25</v>
      </c>
      <c r="D206" s="2" t="s">
        <v>112</v>
      </c>
      <c r="E206" s="2" t="s">
        <v>62</v>
      </c>
      <c r="F206" s="21" t="s">
        <v>113</v>
      </c>
      <c r="G206" s="11"/>
      <c r="H206" s="3">
        <v>42220</v>
      </c>
      <c r="I206" s="2" t="s">
        <v>39</v>
      </c>
      <c r="J206" s="2" t="s">
        <v>63</v>
      </c>
      <c r="K206" s="2" t="s">
        <v>30</v>
      </c>
      <c r="L206" s="2" t="s">
        <v>31</v>
      </c>
      <c r="M206" s="2" t="s">
        <v>378</v>
      </c>
      <c r="N206" s="4">
        <v>40356</v>
      </c>
      <c r="O206" s="4">
        <v>40961</v>
      </c>
      <c r="P206" s="4">
        <v>605</v>
      </c>
      <c r="Q206" s="5">
        <v>10.220000000000001</v>
      </c>
      <c r="R206" s="4">
        <v>0</v>
      </c>
      <c r="S206" s="4">
        <v>0</v>
      </c>
      <c r="T206" s="4">
        <v>0</v>
      </c>
      <c r="U206" s="5">
        <v>0</v>
      </c>
      <c r="V206" s="5">
        <v>0</v>
      </c>
      <c r="W206" s="14">
        <v>10.220000000000001</v>
      </c>
      <c r="X206" s="14">
        <v>0</v>
      </c>
      <c r="Y206" s="14">
        <v>10.220000000000001</v>
      </c>
      <c r="Z206" s="4"/>
      <c r="AA206" s="49" t="str">
        <f>IFERROR(IFERROR(VLOOKUP($D206,'Asset Group  All Assets'!$B$1:$C$500,2,FALSE),(VLOOKUP($D206,'Missing-WSU-POs'!$B$1:$D$500,3,FALSE))),"?")</f>
        <v>P0772285</v>
      </c>
      <c r="AB206" s="31" t="str">
        <f t="shared" si="7"/>
        <v>P0772285</v>
      </c>
      <c r="AC206" s="31" t="str">
        <f t="shared" si="8"/>
        <v/>
      </c>
      <c r="AD206" s="29" t="str">
        <f>IFERROR(IF(VLOOKUP($D206,'Org July 2016 '!$D$1:$Z$500,3,FALSE)=F206,"-","Wrong PO"),"new")</f>
        <v>Wrong PO</v>
      </c>
      <c r="AE206" s="32">
        <f>IF(AD206="wrong PO",(VLOOKUP($D206,'Org July 2016 '!$D$1:$Z$500,3,FALSE)),"")</f>
        <v>0</v>
      </c>
      <c r="AF206" s="29" t="str">
        <f>IFERROR(IF(VLOOKUP($D206,'Org June 2016 '!$D$1:$Z$500,3,FALSE)=F206,"-","Wrong PO"),"new")</f>
        <v>Wrong PO</v>
      </c>
      <c r="AG206" s="32">
        <f>IF(AF206="wrong PO",(VLOOKUP($D206,'Org June 2016 '!$D$1:$Z$500,3,FALSE)),"")</f>
        <v>0</v>
      </c>
      <c r="AH206" s="29" t="str">
        <f>IFERROR(IF(VLOOKUP($D206,'May 2016'!D205:Z704,3,FALSE)=F206,"-","Wrong PO"),"new")</f>
        <v>new</v>
      </c>
      <c r="AI206" s="32" t="str">
        <f>IF(AH206="wrong PO",(VLOOKUP($D206,'May 2016'!D205:Z704,3,FALSE)),"")</f>
        <v/>
      </c>
      <c r="AJ206" s="29" t="str">
        <f>IFERROR(IF(VLOOKUP($D206,'Apr 2016'!$D$1:$Z$500,3,FALSE)=F206,"-","Wrong PO"),"new")</f>
        <v>-</v>
      </c>
      <c r="AK206" s="32" t="str">
        <f>IF(AJ206="wrong PO",(VLOOKUP($D206,'Apr 2016'!$D$1:$Z$500,3,FALSE)),"")</f>
        <v/>
      </c>
      <c r="AL206" s="32" t="str">
        <f>IFERROR(IF(VLOOKUP($D206,'Mar 2016'!$D$1:$Z$500,3,FALSE)=F206,"-","Wrong PO"),"new")</f>
        <v>-</v>
      </c>
      <c r="AM206" s="32" t="str">
        <f>IF(AJ206="wrong PO",(VLOOKUP($D206,'Mar 2016'!$D$1:$Z$500,3,FALSE)),"")</f>
        <v/>
      </c>
      <c r="AN206" s="32" t="str">
        <f>IFERROR(IF(VLOOKUP($D206,'Feb 2016'!$D$1:$Z$500,3,FALSE)=F206,"-","Wrong PO"),"new")</f>
        <v>-</v>
      </c>
      <c r="AO206" s="32" t="str">
        <f>IF(AJ206="wrong PO",(VLOOKUP($D206,'Feb 2016'!$D$1:$Z$500,3,FALSE)),"")</f>
        <v/>
      </c>
      <c r="AP206" s="29" t="str">
        <f>IFERROR(IF(VLOOKUP($D206,'Jan 2016'!$D$1:$Z$500,3,FALSE)=F206,"-","Wrong PO"),"new")</f>
        <v>-</v>
      </c>
      <c r="AQ206" s="32" t="str">
        <f>IF(AP206="wrong PO",(VLOOKUP($D206,'Jan 2016'!$D$1:$Z$500,3,FALSE)),"")</f>
        <v/>
      </c>
      <c r="AR206" s="29" t="str">
        <f>IFERROR(IF(VLOOKUP($D206,'Dec 2015'!$D$1:$Z$500,3,FALSE)=F206,"-","Wrong PO"),"new")</f>
        <v>-</v>
      </c>
      <c r="AS206" s="32" t="str">
        <f>IF(AR206="wrong PO",(VLOOKUP($D206,'Dec 2015'!$D$1:$Z$500,3,FALSE)),"")</f>
        <v/>
      </c>
      <c r="AT206" s="29" t="str">
        <f>IFERROR(IF(VLOOKUP($D206,'Nov 2015'!$D$1:$Z$500,3,FALSE)=F206,"-","Wrong PO"),"new")</f>
        <v>-</v>
      </c>
      <c r="AU206" s="32" t="str">
        <f>IF(AT206="wrong PO",(VLOOKUP($D206,'Nov 2015'!$D$1:$Z$500,3,FALSE)),"")</f>
        <v/>
      </c>
      <c r="AV206" s="29" t="str">
        <f>IFERROR(IF(VLOOKUP($D206,'Oct 2015'!$D$1:$Z$500,3,FALSE)=F206,"-","Wrong PO"),"new")</f>
        <v>-</v>
      </c>
      <c r="AW206" s="32" t="str">
        <f>IF(AV206="wrong PO",(VLOOKUP($D206,'Oct 2015'!$D$1:$Z$500,3,FALSE)),"")</f>
        <v/>
      </c>
      <c r="AX206" s="29" t="str">
        <f>IFERROR(IF(VLOOKUP($D206,'Sep 2015'!$D$1:$Z$500,3,FALSE)=F206,"-","Wrong PO"),"new")</f>
        <v>new</v>
      </c>
      <c r="AY206" s="32" t="str">
        <f>IF(AX206="wrong PO",(VLOOKUP($D206,'Sep 2015'!$D$1:$Z$500,3,FALSE)),"")</f>
        <v/>
      </c>
    </row>
    <row r="207" spans="1:51">
      <c r="A207" s="2" t="s">
        <v>841</v>
      </c>
      <c r="B207" s="2" t="s">
        <v>510</v>
      </c>
      <c r="C207" s="2" t="s">
        <v>25</v>
      </c>
      <c r="D207" s="2" t="s">
        <v>42</v>
      </c>
      <c r="E207" s="2" t="s">
        <v>43</v>
      </c>
      <c r="F207" s="21" t="s">
        <v>114</v>
      </c>
      <c r="G207" s="11"/>
      <c r="H207" s="3">
        <v>42181</v>
      </c>
      <c r="I207" s="2" t="s">
        <v>28</v>
      </c>
      <c r="J207" s="2" t="s">
        <v>44</v>
      </c>
      <c r="K207" s="2" t="s">
        <v>30</v>
      </c>
      <c r="L207" s="2" t="s">
        <v>31</v>
      </c>
      <c r="M207" s="2" t="s">
        <v>32</v>
      </c>
      <c r="N207" s="4">
        <v>19472</v>
      </c>
      <c r="O207" s="4">
        <v>20638</v>
      </c>
      <c r="P207" s="4">
        <v>1166</v>
      </c>
      <c r="Q207" s="5">
        <v>19.71</v>
      </c>
      <c r="R207" s="4">
        <v>0</v>
      </c>
      <c r="S207" s="4">
        <v>0</v>
      </c>
      <c r="T207" s="4">
        <v>0</v>
      </c>
      <c r="U207" s="5">
        <v>0</v>
      </c>
      <c r="V207" s="5">
        <v>0</v>
      </c>
      <c r="W207" s="14">
        <v>19.71</v>
      </c>
      <c r="X207" s="14">
        <v>0</v>
      </c>
      <c r="Y207" s="14">
        <v>19.71</v>
      </c>
      <c r="Z207" s="4"/>
      <c r="AA207" s="49" t="str">
        <f>IFERROR(IFERROR(VLOOKUP($D207,'Asset Group  All Assets'!$B$1:$C$500,2,FALSE),(VLOOKUP($D207,'Missing-WSU-POs'!$B$1:$D$500,3,FALSE))),"?")</f>
        <v>P0752725</v>
      </c>
      <c r="AB207" s="31" t="str">
        <f t="shared" si="7"/>
        <v>P0752725</v>
      </c>
      <c r="AC207" s="31" t="str">
        <f t="shared" si="8"/>
        <v/>
      </c>
      <c r="AD207" s="29" t="str">
        <f>IFERROR(IF(VLOOKUP($D207,'Org July 2016 '!$D$1:$Z$500,3,FALSE)=F207,"-","Wrong PO"),"new")</f>
        <v>Wrong PO</v>
      </c>
      <c r="AE207" s="32">
        <f>IF(AD207="wrong PO",(VLOOKUP($D207,'Org July 2016 '!$D$1:$Z$500,3,FALSE)),"")</f>
        <v>0</v>
      </c>
      <c r="AF207" s="29" t="str">
        <f>IFERROR(IF(VLOOKUP($D207,'Org June 2016 '!$D$1:$Z$500,3,FALSE)=F207,"-","Wrong PO"),"new")</f>
        <v>Wrong PO</v>
      </c>
      <c r="AG207" s="32">
        <f>IF(AF207="wrong PO",(VLOOKUP($D207,'Org June 2016 '!$D$1:$Z$500,3,FALSE)),"")</f>
        <v>0</v>
      </c>
      <c r="AH207" s="29" t="str">
        <f>IFERROR(IF(VLOOKUP($D207,'May 2016'!D206:Z705,3,FALSE)=F207,"-","Wrong PO"),"new")</f>
        <v>new</v>
      </c>
      <c r="AI207" s="32" t="str">
        <f>IF(AH207="wrong PO",(VLOOKUP($D207,'May 2016'!D206:Z705,3,FALSE)),"")</f>
        <v/>
      </c>
      <c r="AJ207" s="29" t="str">
        <f>IFERROR(IF(VLOOKUP($D207,'Apr 2016'!$D$1:$Z$500,3,FALSE)=F207,"-","Wrong PO"),"new")</f>
        <v>new</v>
      </c>
      <c r="AK207" s="32" t="str">
        <f>IF(AJ207="wrong PO",(VLOOKUP($D207,'Apr 2016'!$D$1:$Z$500,3,FALSE)),"")</f>
        <v/>
      </c>
      <c r="AL207" s="32" t="str">
        <f>IFERROR(IF(VLOOKUP($D207,'Mar 2016'!$D$1:$Z$500,3,FALSE)=F207,"-","Wrong PO"),"new")</f>
        <v>-</v>
      </c>
      <c r="AM207" s="32" t="str">
        <f>IF(AJ207="wrong PO",(VLOOKUP($D207,'Mar 2016'!$D$1:$Z$500,3,FALSE)),"")</f>
        <v/>
      </c>
      <c r="AN207" s="32" t="str">
        <f>IFERROR(IF(VLOOKUP($D207,'Feb 2016'!$D$1:$Z$500,3,FALSE)=F207,"-","Wrong PO"),"new")</f>
        <v>-</v>
      </c>
      <c r="AO207" s="32" t="str">
        <f>IF(AJ207="wrong PO",(VLOOKUP($D207,'Feb 2016'!$D$1:$Z$500,3,FALSE)),"")</f>
        <v/>
      </c>
      <c r="AP207" s="29" t="str">
        <f>IFERROR(IF(VLOOKUP($D207,'Jan 2016'!$D$1:$Z$500,3,FALSE)=F207,"-","Wrong PO"),"new")</f>
        <v>-</v>
      </c>
      <c r="AQ207" s="32" t="str">
        <f>IF(AP207="wrong PO",(VLOOKUP($D207,'Jan 2016'!$D$1:$Z$500,3,FALSE)),"")</f>
        <v/>
      </c>
      <c r="AR207" s="29" t="str">
        <f>IFERROR(IF(VLOOKUP($D207,'Dec 2015'!$D$1:$Z$500,3,FALSE)=F207,"-","Wrong PO"),"new")</f>
        <v>-</v>
      </c>
      <c r="AS207" s="32" t="str">
        <f>IF(AR207="wrong PO",(VLOOKUP($D207,'Dec 2015'!$D$1:$Z$500,3,FALSE)),"")</f>
        <v/>
      </c>
      <c r="AT207" s="29" t="str">
        <f>IFERROR(IF(VLOOKUP($D207,'Nov 2015'!$D$1:$Z$500,3,FALSE)=F207,"-","Wrong PO"),"new")</f>
        <v>-</v>
      </c>
      <c r="AU207" s="32" t="str">
        <f>IF(AT207="wrong PO",(VLOOKUP($D207,'Nov 2015'!$D$1:$Z$500,3,FALSE)),"")</f>
        <v/>
      </c>
      <c r="AV207" s="29" t="str">
        <f>IFERROR(IF(VLOOKUP($D207,'Oct 2015'!$D$1:$Z$500,3,FALSE)=F207,"-","Wrong PO"),"new")</f>
        <v>-</v>
      </c>
      <c r="AW207" s="32" t="str">
        <f>IF(AV207="wrong PO",(VLOOKUP($D207,'Oct 2015'!$D$1:$Z$500,3,FALSE)),"")</f>
        <v/>
      </c>
      <c r="AX207" s="29" t="str">
        <f>IFERROR(IF(VLOOKUP($D207,'Sep 2015'!$D$1:$Z$500,3,FALSE)=F207,"-","Wrong PO"),"new")</f>
        <v>-</v>
      </c>
      <c r="AY207" s="32" t="str">
        <f>IF(AX207="wrong PO",(VLOOKUP($D207,'Sep 2015'!$D$1:$Z$500,3,FALSE)),"")</f>
        <v/>
      </c>
    </row>
    <row r="208" spans="1:51">
      <c r="A208" s="2" t="s">
        <v>841</v>
      </c>
      <c r="B208" s="2" t="s">
        <v>510</v>
      </c>
      <c r="C208" s="2" t="s">
        <v>558</v>
      </c>
      <c r="D208" s="2" t="s">
        <v>559</v>
      </c>
      <c r="E208" s="2" t="s">
        <v>466</v>
      </c>
      <c r="F208" s="21"/>
      <c r="G208" s="11"/>
      <c r="H208" s="3">
        <v>42380</v>
      </c>
      <c r="I208" s="2" t="s">
        <v>437</v>
      </c>
      <c r="J208" s="2" t="s">
        <v>431</v>
      </c>
      <c r="K208" s="2" t="s">
        <v>30</v>
      </c>
      <c r="L208" s="2" t="s">
        <v>31</v>
      </c>
      <c r="M208" s="2" t="s">
        <v>382</v>
      </c>
      <c r="N208" s="4">
        <v>1743</v>
      </c>
      <c r="O208" s="4">
        <v>2102</v>
      </c>
      <c r="P208" s="4">
        <v>359</v>
      </c>
      <c r="Q208" s="5">
        <v>6.07</v>
      </c>
      <c r="R208" s="4">
        <v>1078</v>
      </c>
      <c r="S208" s="4">
        <v>1421</v>
      </c>
      <c r="T208" s="4">
        <v>343</v>
      </c>
      <c r="U208" s="5">
        <v>20.51</v>
      </c>
      <c r="V208" s="5">
        <v>0</v>
      </c>
      <c r="W208" s="14">
        <v>26.58</v>
      </c>
      <c r="X208" s="14">
        <v>0</v>
      </c>
      <c r="Y208" s="14">
        <v>26.58</v>
      </c>
      <c r="Z208" s="4"/>
      <c r="AA208" s="49" t="str">
        <f>IFERROR(IFERROR(VLOOKUP($D208,'Asset Group  All Assets'!$B$1:$C$500,2,FALSE),(VLOOKUP($D208,'Missing-WSU-POs'!$B$1:$D$500,3,FALSE))),"?")</f>
        <v>P0779968</v>
      </c>
      <c r="AB208" s="31" t="str">
        <f t="shared" si="7"/>
        <v/>
      </c>
      <c r="AC208" s="31" t="str">
        <f t="shared" si="8"/>
        <v>Wrong PO</v>
      </c>
      <c r="AD208" s="29" t="str">
        <f>IFERROR(IF(VLOOKUP($D208,'Org July 2016 '!$D$1:$Z$500,3,FALSE)=F208,"-","Wrong PO"),"new")</f>
        <v>new</v>
      </c>
      <c r="AE208" s="32" t="str">
        <f>IF(AD208="wrong PO",(VLOOKUP($D208,'Org July 2016 '!$D$1:$Z$500,3,FALSE)),"")</f>
        <v/>
      </c>
      <c r="AF208" s="29" t="str">
        <f>IFERROR(IF(VLOOKUP($D208,'Org June 2016 '!$D$1:$Z$500,3,FALSE)=F208,"-","Wrong PO"),"new")</f>
        <v>new</v>
      </c>
      <c r="AG208" s="32" t="str">
        <f>IF(AF208="wrong PO",(VLOOKUP($D208,'Org June 2016 '!$D$1:$Z$500,3,FALSE)),"")</f>
        <v/>
      </c>
      <c r="AH208" s="29" t="str">
        <f>IFERROR(IF(VLOOKUP($D208,'May 2016'!D207:Z706,3,FALSE)=F208,"-","Wrong PO"),"new")</f>
        <v>new</v>
      </c>
      <c r="AI208" s="32" t="str">
        <f>IF(AH208="wrong PO",(VLOOKUP($D208,'May 2016'!D207:Z706,3,FALSE)),"")</f>
        <v/>
      </c>
      <c r="AJ208" s="29" t="str">
        <f>IFERROR(IF(VLOOKUP($D208,'Apr 2016'!$D$1:$Z$500,3,FALSE)=F208,"-","Wrong PO"),"new")</f>
        <v>Wrong PO</v>
      </c>
      <c r="AK208" s="32">
        <f>IF(AJ208="wrong PO",(VLOOKUP($D208,'Apr 2016'!$D$1:$Z$500,3,FALSE)),"")</f>
        <v>75522162</v>
      </c>
      <c r="AL208" s="32" t="str">
        <f>IFERROR(IF(VLOOKUP($D208,'Mar 2016'!$D$1:$Z$500,3,FALSE)=F208,"-","Wrong PO"),"new")</f>
        <v>Wrong PO</v>
      </c>
      <c r="AM208" s="32">
        <f>IF(AJ208="wrong PO",(VLOOKUP($D208,'Mar 2016'!$D$1:$Z$500,3,FALSE)),"")</f>
        <v>75522162</v>
      </c>
      <c r="AN208" s="32" t="str">
        <f>IFERROR(IF(VLOOKUP($D208,'Feb 2016'!$D$1:$Z$500,3,FALSE)=F208,"-","Wrong PO"),"new")</f>
        <v>Wrong PO</v>
      </c>
      <c r="AO208" s="32">
        <f>IF(AJ208="wrong PO",(VLOOKUP($D208,'Feb 2016'!$D$1:$Z$500,3,FALSE)),"")</f>
        <v>75522162</v>
      </c>
      <c r="AP208" s="29" t="str">
        <f>IFERROR(IF(VLOOKUP($D208,'Jan 2016'!$D$1:$Z$500,3,FALSE)=F208,"-","Wrong PO"),"new")</f>
        <v>Wrong PO</v>
      </c>
      <c r="AQ208" s="32" t="str">
        <f>IF(AP208="wrong PO",(VLOOKUP($D208,'Jan 2016'!$D$1:$Z$500,3,FALSE)),"")</f>
        <v>P0772275</v>
      </c>
      <c r="AR208" s="29" t="str">
        <f>IFERROR(IF(VLOOKUP($D208,'Dec 2015'!$D$1:$Z$500,3,FALSE)=F208,"-","Wrong PO"),"new")</f>
        <v>new</v>
      </c>
      <c r="AS208" s="32" t="str">
        <f>IF(AR208="wrong PO",(VLOOKUP($D208,'Dec 2015'!$D$1:$Z$500,3,FALSE)),"")</f>
        <v/>
      </c>
      <c r="AT208" s="29" t="str">
        <f>IFERROR(IF(VLOOKUP($D208,'Nov 2015'!$D$1:$Z$500,3,FALSE)=F208,"-","Wrong PO"),"new")</f>
        <v>new</v>
      </c>
      <c r="AU208" s="32" t="str">
        <f>IF(AT208="wrong PO",(VLOOKUP($D208,'Nov 2015'!$D$1:$Z$500,3,FALSE)),"")</f>
        <v/>
      </c>
      <c r="AV208" s="29" t="str">
        <f>IFERROR(IF(VLOOKUP($D208,'Oct 2015'!$D$1:$Z$500,3,FALSE)=F208,"-","Wrong PO"),"new")</f>
        <v>new</v>
      </c>
      <c r="AW208" s="32" t="str">
        <f>IF(AV208="wrong PO",(VLOOKUP($D208,'Oct 2015'!$D$1:$Z$500,3,FALSE)),"")</f>
        <v/>
      </c>
      <c r="AX208" s="29" t="str">
        <f>IFERROR(IF(VLOOKUP($D208,'Sep 2015'!$D$1:$Z$500,3,FALSE)=F208,"-","Wrong PO"),"new")</f>
        <v>new</v>
      </c>
      <c r="AY208" s="32" t="str">
        <f>IF(AX208="wrong PO",(VLOOKUP($D208,'Sep 2015'!$D$1:$Z$500,3,FALSE)),"")</f>
        <v/>
      </c>
    </row>
    <row r="209" spans="1:51">
      <c r="A209" s="2" t="s">
        <v>841</v>
      </c>
      <c r="B209" s="2" t="s">
        <v>510</v>
      </c>
      <c r="C209" s="2" t="s">
        <v>69</v>
      </c>
      <c r="D209" s="2" t="s">
        <v>560</v>
      </c>
      <c r="E209" s="2" t="s">
        <v>561</v>
      </c>
      <c r="F209" s="21"/>
      <c r="G209" s="11"/>
      <c r="H209" s="3">
        <v>42359</v>
      </c>
      <c r="I209" s="2" t="s">
        <v>39</v>
      </c>
      <c r="J209" s="2" t="s">
        <v>562</v>
      </c>
      <c r="K209" s="2" t="s">
        <v>30</v>
      </c>
      <c r="L209" s="2" t="s">
        <v>31</v>
      </c>
      <c r="M209" s="2" t="s">
        <v>32</v>
      </c>
      <c r="N209" s="4">
        <v>459</v>
      </c>
      <c r="O209" s="4">
        <v>482</v>
      </c>
      <c r="P209" s="4">
        <v>23</v>
      </c>
      <c r="Q209" s="5">
        <v>0.39</v>
      </c>
      <c r="R209" s="4">
        <v>1190</v>
      </c>
      <c r="S209" s="4">
        <v>1207</v>
      </c>
      <c r="T209" s="4">
        <v>17</v>
      </c>
      <c r="U209" s="5">
        <v>1.02</v>
      </c>
      <c r="V209" s="5">
        <v>0</v>
      </c>
      <c r="W209" s="14">
        <v>1.41</v>
      </c>
      <c r="X209" s="14">
        <v>0</v>
      </c>
      <c r="Y209" s="14">
        <v>1.41</v>
      </c>
      <c r="Z209" s="4"/>
      <c r="AA209" s="49" t="str">
        <f>IFERROR(IFERROR(VLOOKUP($D209,'Asset Group  All Assets'!$B$1:$C$500,2,FALSE),(VLOOKUP($D209,'Missing-WSU-POs'!$B$1:$D$500,3,FALSE))),"?")</f>
        <v>P0781227</v>
      </c>
      <c r="AB209" s="31" t="str">
        <f t="shared" si="7"/>
        <v/>
      </c>
      <c r="AC209" s="31" t="str">
        <f t="shared" si="8"/>
        <v>Wrong PO</v>
      </c>
      <c r="AD209" s="29" t="str">
        <f>IFERROR(IF(VLOOKUP($D209,'Org July 2016 '!$D$1:$Z$500,3,FALSE)=F209,"-","Wrong PO"),"new")</f>
        <v>new</v>
      </c>
      <c r="AE209" s="32" t="str">
        <f>IF(AD209="wrong PO",(VLOOKUP($D209,'Org July 2016 '!$D$1:$Z$500,3,FALSE)),"")</f>
        <v/>
      </c>
      <c r="AF209" s="29" t="str">
        <f>IFERROR(IF(VLOOKUP($D209,'Org June 2016 '!$D$1:$Z$500,3,FALSE)=F209,"-","Wrong PO"),"new")</f>
        <v>new</v>
      </c>
      <c r="AG209" s="32" t="str">
        <f>IF(AF209="wrong PO",(VLOOKUP($D209,'Org June 2016 '!$D$1:$Z$500,3,FALSE)),"")</f>
        <v/>
      </c>
      <c r="AH209" s="29" t="str">
        <f>IFERROR(IF(VLOOKUP($D209,'May 2016'!D208:Z707,3,FALSE)=F209,"-","Wrong PO"),"new")</f>
        <v>new</v>
      </c>
      <c r="AI209" s="32" t="str">
        <f>IF(AH209="wrong PO",(VLOOKUP($D209,'May 2016'!D208:Z707,3,FALSE)),"")</f>
        <v/>
      </c>
      <c r="AJ209" s="29" t="str">
        <f>IFERROR(IF(VLOOKUP($D209,'Apr 2016'!$D$1:$Z$500,3,FALSE)=F209,"-","Wrong PO"),"new")</f>
        <v>Wrong PO</v>
      </c>
      <c r="AK209" s="32">
        <f>IF(AJ209="wrong PO",(VLOOKUP($D209,'Apr 2016'!$D$1:$Z$500,3,FALSE)),"")</f>
        <v>75302622</v>
      </c>
      <c r="AL209" s="32" t="str">
        <f>IFERROR(IF(VLOOKUP($D209,'Mar 2016'!$D$1:$Z$500,3,FALSE)=F209,"-","Wrong PO"),"new")</f>
        <v>Wrong PO</v>
      </c>
      <c r="AM209" s="32">
        <f>IF(AJ209="wrong PO",(VLOOKUP($D209,'Mar 2016'!$D$1:$Z$500,3,FALSE)),"")</f>
        <v>75302622</v>
      </c>
      <c r="AN209" s="32" t="str">
        <f>IFERROR(IF(VLOOKUP($D209,'Feb 2016'!$D$1:$Z$500,3,FALSE)=F209,"-","Wrong PO"),"new")</f>
        <v>Wrong PO</v>
      </c>
      <c r="AO209" s="32" t="str">
        <f>IF(AJ209="wrong PO",(VLOOKUP($D209,'Feb 2016'!$D$1:$Z$500,3,FALSE)),"")</f>
        <v>P0772275</v>
      </c>
      <c r="AP209" s="29" t="str">
        <f>IFERROR(IF(VLOOKUP($D209,'Jan 2016'!$D$1:$Z$500,3,FALSE)=F209,"-","Wrong PO"),"new")</f>
        <v>Wrong PO</v>
      </c>
      <c r="AQ209" s="32" t="str">
        <f>IF(AP209="wrong PO",(VLOOKUP($D209,'Jan 2016'!$D$1:$Z$500,3,FALSE)),"")</f>
        <v>P0772275</v>
      </c>
      <c r="AR209" s="29" t="str">
        <f>IFERROR(IF(VLOOKUP($D209,'Dec 2015'!$D$1:$Z$500,3,FALSE)=F209,"-","Wrong PO"),"new")</f>
        <v>new</v>
      </c>
      <c r="AS209" s="32" t="str">
        <f>IF(AR209="wrong PO",(VLOOKUP($D209,'Dec 2015'!$D$1:$Z$500,3,FALSE)),"")</f>
        <v/>
      </c>
      <c r="AT209" s="29" t="str">
        <f>IFERROR(IF(VLOOKUP($D209,'Nov 2015'!$D$1:$Z$500,3,FALSE)=F209,"-","Wrong PO"),"new")</f>
        <v>new</v>
      </c>
      <c r="AU209" s="32" t="str">
        <f>IF(AT209="wrong PO",(VLOOKUP($D209,'Nov 2015'!$D$1:$Z$500,3,FALSE)),"")</f>
        <v/>
      </c>
      <c r="AV209" s="29" t="str">
        <f>IFERROR(IF(VLOOKUP($D209,'Oct 2015'!$D$1:$Z$500,3,FALSE)=F209,"-","Wrong PO"),"new")</f>
        <v>new</v>
      </c>
      <c r="AW209" s="32" t="str">
        <f>IF(AV209="wrong PO",(VLOOKUP($D209,'Oct 2015'!$D$1:$Z$500,3,FALSE)),"")</f>
        <v/>
      </c>
      <c r="AX209" s="29" t="str">
        <f>IFERROR(IF(VLOOKUP($D209,'Sep 2015'!$D$1:$Z$500,3,FALSE)=F209,"-","Wrong PO"),"new")</f>
        <v>new</v>
      </c>
      <c r="AY209" s="32" t="str">
        <f>IF(AX209="wrong PO",(VLOOKUP($D209,'Sep 2015'!$D$1:$Z$500,3,FALSE)),"")</f>
        <v/>
      </c>
    </row>
    <row r="210" spans="1:51">
      <c r="A210" s="2" t="s">
        <v>841</v>
      </c>
      <c r="B210" s="2" t="s">
        <v>510</v>
      </c>
      <c r="C210" s="2" t="s">
        <v>69</v>
      </c>
      <c r="D210" s="2" t="s">
        <v>242</v>
      </c>
      <c r="E210" s="2" t="s">
        <v>50</v>
      </c>
      <c r="F210" s="21" t="s">
        <v>152</v>
      </c>
      <c r="G210" s="11"/>
      <c r="H210" s="3">
        <v>42389</v>
      </c>
      <c r="I210" s="2" t="s">
        <v>39</v>
      </c>
      <c r="J210" s="2" t="s">
        <v>51</v>
      </c>
      <c r="K210" s="2" t="s">
        <v>30</v>
      </c>
      <c r="L210" s="2" t="s">
        <v>31</v>
      </c>
      <c r="M210" s="2" t="s">
        <v>32</v>
      </c>
      <c r="N210" s="4">
        <v>14315</v>
      </c>
      <c r="O210" s="4">
        <v>14624</v>
      </c>
      <c r="P210" s="4">
        <v>309</v>
      </c>
      <c r="Q210" s="5">
        <v>5.22</v>
      </c>
      <c r="R210" s="4">
        <v>397</v>
      </c>
      <c r="S210" s="4">
        <v>413</v>
      </c>
      <c r="T210" s="4">
        <v>16</v>
      </c>
      <c r="U210" s="5">
        <v>0.96</v>
      </c>
      <c r="V210" s="5">
        <v>0</v>
      </c>
      <c r="W210" s="14">
        <v>6.18</v>
      </c>
      <c r="X210" s="14">
        <v>0</v>
      </c>
      <c r="Y210" s="14">
        <v>6.18</v>
      </c>
      <c r="Z210" s="4"/>
      <c r="AA210" s="49" t="str">
        <f>IFERROR(IFERROR(VLOOKUP($D210,'Asset Group  All Assets'!$B$1:$C$500,2,FALSE),(VLOOKUP($D210,'Missing-WSU-POs'!$B$1:$D$500,3,FALSE))),"?")</f>
        <v>P0742695</v>
      </c>
      <c r="AB210" s="31" t="str">
        <f t="shared" si="7"/>
        <v>P0742695</v>
      </c>
      <c r="AC210" s="31" t="str">
        <f t="shared" si="8"/>
        <v/>
      </c>
      <c r="AD210" s="29" t="str">
        <f>IFERROR(IF(VLOOKUP($D210,'Org July 2016 '!$D$1:$Z$500,3,FALSE)=F210,"-","Wrong PO"),"new")</f>
        <v>Wrong PO</v>
      </c>
      <c r="AE210" s="32">
        <f>IF(AD210="wrong PO",(VLOOKUP($D210,'Org July 2016 '!$D$1:$Z$500,3,FALSE)),"")</f>
        <v>0</v>
      </c>
      <c r="AF210" s="29" t="str">
        <f>IFERROR(IF(VLOOKUP($D210,'Org June 2016 '!$D$1:$Z$500,3,FALSE)=F210,"-","Wrong PO"),"new")</f>
        <v>Wrong PO</v>
      </c>
      <c r="AG210" s="32">
        <f>IF(AF210="wrong PO",(VLOOKUP($D210,'Org June 2016 '!$D$1:$Z$500,3,FALSE)),"")</f>
        <v>0</v>
      </c>
      <c r="AH210" s="29" t="str">
        <f>IFERROR(IF(VLOOKUP($D210,'May 2016'!D209:Z708,3,FALSE)=F210,"-","Wrong PO"),"new")</f>
        <v>new</v>
      </c>
      <c r="AI210" s="32" t="str">
        <f>IF(AH210="wrong PO",(VLOOKUP($D210,'May 2016'!D209:Z708,3,FALSE)),"")</f>
        <v/>
      </c>
      <c r="AJ210" s="29" t="str">
        <f>IFERROR(IF(VLOOKUP($D210,'Apr 2016'!$D$1:$Z$500,3,FALSE)=F210,"-","Wrong PO"),"new")</f>
        <v>-</v>
      </c>
      <c r="AK210" s="32" t="str">
        <f>IF(AJ210="wrong PO",(VLOOKUP($D210,'Apr 2016'!$D$1:$Z$500,3,FALSE)),"")</f>
        <v/>
      </c>
      <c r="AL210" s="32" t="str">
        <f>IFERROR(IF(VLOOKUP($D210,'Mar 2016'!$D$1:$Z$500,3,FALSE)=F210,"-","Wrong PO"),"new")</f>
        <v>-</v>
      </c>
      <c r="AM210" s="32" t="str">
        <f>IF(AJ210="wrong PO",(VLOOKUP($D210,'Mar 2016'!$D$1:$Z$500,3,FALSE)),"")</f>
        <v/>
      </c>
      <c r="AN210" s="32" t="str">
        <f>IFERROR(IF(VLOOKUP($D210,'Feb 2016'!$D$1:$Z$500,3,FALSE)=F210,"-","Wrong PO"),"new")</f>
        <v>-</v>
      </c>
      <c r="AO210" s="32" t="str">
        <f>IF(AJ210="wrong PO",(VLOOKUP($D210,'Feb 2016'!$D$1:$Z$500,3,FALSE)),"")</f>
        <v/>
      </c>
      <c r="AP210" s="29" t="str">
        <f>IFERROR(IF(VLOOKUP($D210,'Jan 2016'!$D$1:$Z$500,3,FALSE)=F210,"-","Wrong PO"),"new")</f>
        <v>new</v>
      </c>
      <c r="AQ210" s="32" t="str">
        <f>IF(AP210="wrong PO",(VLOOKUP($D210,'Jan 2016'!$D$1:$Z$500,3,FALSE)),"")</f>
        <v/>
      </c>
      <c r="AR210" s="29" t="str">
        <f>IFERROR(IF(VLOOKUP($D210,'Dec 2015'!$D$1:$Z$500,3,FALSE)=F210,"-","Wrong PO"),"new")</f>
        <v>new</v>
      </c>
      <c r="AS210" s="32" t="str">
        <f>IF(AR210="wrong PO",(VLOOKUP($D210,'Dec 2015'!$D$1:$Z$500,3,FALSE)),"")</f>
        <v/>
      </c>
      <c r="AT210" s="29" t="str">
        <f>IFERROR(IF(VLOOKUP($D210,'Nov 2015'!$D$1:$Z$500,3,FALSE)=F210,"-","Wrong PO"),"new")</f>
        <v>new</v>
      </c>
      <c r="AU210" s="32" t="str">
        <f>IF(AT210="wrong PO",(VLOOKUP($D210,'Nov 2015'!$D$1:$Z$500,3,FALSE)),"")</f>
        <v/>
      </c>
      <c r="AV210" s="29" t="str">
        <f>IFERROR(IF(VLOOKUP($D210,'Oct 2015'!$D$1:$Z$500,3,FALSE)=F210,"-","Wrong PO"),"new")</f>
        <v>new</v>
      </c>
      <c r="AW210" s="32" t="str">
        <f>IF(AV210="wrong PO",(VLOOKUP($D210,'Oct 2015'!$D$1:$Z$500,3,FALSE)),"")</f>
        <v/>
      </c>
      <c r="AX210" s="29" t="str">
        <f>IFERROR(IF(VLOOKUP($D210,'Sep 2015'!$D$1:$Z$500,3,FALSE)=F210,"-","Wrong PO"),"new")</f>
        <v>new</v>
      </c>
      <c r="AY210" s="32" t="str">
        <f>IF(AX210="wrong PO",(VLOOKUP($D210,'Sep 2015'!$D$1:$Z$500,3,FALSE)),"")</f>
        <v/>
      </c>
    </row>
    <row r="211" spans="1:51">
      <c r="A211" s="2" t="s">
        <v>841</v>
      </c>
      <c r="B211" s="2" t="s">
        <v>510</v>
      </c>
      <c r="C211" s="2" t="s">
        <v>69</v>
      </c>
      <c r="D211" s="2" t="s">
        <v>243</v>
      </c>
      <c r="E211" s="2" t="s">
        <v>547</v>
      </c>
      <c r="F211" s="21" t="s">
        <v>127</v>
      </c>
      <c r="G211" s="11"/>
      <c r="H211" s="3">
        <v>42389</v>
      </c>
      <c r="I211" s="2" t="s">
        <v>39</v>
      </c>
      <c r="J211" s="2" t="s">
        <v>548</v>
      </c>
      <c r="K211" s="2" t="s">
        <v>30</v>
      </c>
      <c r="L211" s="2" t="s">
        <v>31</v>
      </c>
      <c r="M211" s="2" t="s">
        <v>32</v>
      </c>
      <c r="N211" s="4">
        <v>405</v>
      </c>
      <c r="O211" s="4">
        <v>408</v>
      </c>
      <c r="P211" s="4">
        <v>3</v>
      </c>
      <c r="Q211" s="5">
        <v>0.05</v>
      </c>
      <c r="R211" s="4">
        <v>1423</v>
      </c>
      <c r="S211" s="4">
        <v>1556</v>
      </c>
      <c r="T211" s="4">
        <v>133</v>
      </c>
      <c r="U211" s="5">
        <v>7.95</v>
      </c>
      <c r="V211" s="5">
        <v>0</v>
      </c>
      <c r="W211" s="14">
        <v>8</v>
      </c>
      <c r="X211" s="14">
        <v>0</v>
      </c>
      <c r="Y211" s="14">
        <v>8</v>
      </c>
      <c r="Z211" s="4"/>
      <c r="AA211" s="49" t="str">
        <f>IFERROR(IFERROR(VLOOKUP($D211,'Asset Group  All Assets'!$B$1:$C$500,2,FALSE),(VLOOKUP($D211,'Missing-WSU-POs'!$B$1:$D$500,3,FALSE))),"?")</f>
        <v>P0771368</v>
      </c>
      <c r="AB211" s="31" t="str">
        <f t="shared" si="7"/>
        <v>P0771368</v>
      </c>
      <c r="AC211" s="31" t="str">
        <f t="shared" si="8"/>
        <v/>
      </c>
      <c r="AD211" s="29" t="str">
        <f>IFERROR(IF(VLOOKUP($D211,'Org July 2016 '!$D$1:$Z$500,3,FALSE)=F211,"-","Wrong PO"),"new")</f>
        <v>Wrong PO</v>
      </c>
      <c r="AE211" s="32">
        <f>IF(AD211="wrong PO",(VLOOKUP($D211,'Org July 2016 '!$D$1:$Z$500,3,FALSE)),"")</f>
        <v>0</v>
      </c>
      <c r="AF211" s="29" t="str">
        <f>IFERROR(IF(VLOOKUP($D211,'Org June 2016 '!$D$1:$Z$500,3,FALSE)=F211,"-","Wrong PO"),"new")</f>
        <v>Wrong PO</v>
      </c>
      <c r="AG211" s="32">
        <f>IF(AF211="wrong PO",(VLOOKUP($D211,'Org June 2016 '!$D$1:$Z$500,3,FALSE)),"")</f>
        <v>0</v>
      </c>
      <c r="AH211" s="29" t="str">
        <f>IFERROR(IF(VLOOKUP($D211,'May 2016'!D210:Z709,3,FALSE)=F211,"-","Wrong PO"),"new")</f>
        <v>new</v>
      </c>
      <c r="AI211" s="32" t="str">
        <f>IF(AH211="wrong PO",(VLOOKUP($D211,'May 2016'!D210:Z709,3,FALSE)),"")</f>
        <v/>
      </c>
      <c r="AJ211" s="29" t="str">
        <f>IFERROR(IF(VLOOKUP($D211,'Apr 2016'!$D$1:$Z$500,3,FALSE)=F211,"-","Wrong PO"),"new")</f>
        <v>-</v>
      </c>
      <c r="AK211" s="32" t="str">
        <f>IF(AJ211="wrong PO",(VLOOKUP($D211,'Apr 2016'!$D$1:$Z$500,3,FALSE)),"")</f>
        <v/>
      </c>
      <c r="AL211" s="32" t="str">
        <f>IFERROR(IF(VLOOKUP($D211,'Mar 2016'!$D$1:$Z$500,3,FALSE)=F211,"-","Wrong PO"),"new")</f>
        <v>-</v>
      </c>
      <c r="AM211" s="32" t="str">
        <f>IF(AJ211="wrong PO",(VLOOKUP($D211,'Mar 2016'!$D$1:$Z$500,3,FALSE)),"")</f>
        <v/>
      </c>
      <c r="AN211" s="32" t="str">
        <f>IFERROR(IF(VLOOKUP($D211,'Feb 2016'!$D$1:$Z$500,3,FALSE)=F211,"-","Wrong PO"),"new")</f>
        <v>-</v>
      </c>
      <c r="AO211" s="32" t="str">
        <f>IF(AJ211="wrong PO",(VLOOKUP($D211,'Feb 2016'!$D$1:$Z$500,3,FALSE)),"")</f>
        <v/>
      </c>
      <c r="AP211" s="29" t="str">
        <f>IFERROR(IF(VLOOKUP($D211,'Jan 2016'!$D$1:$Z$500,3,FALSE)=F211,"-","Wrong PO"),"new")</f>
        <v>-</v>
      </c>
      <c r="AQ211" s="32" t="str">
        <f>IF(AP211="wrong PO",(VLOOKUP($D211,'Jan 2016'!$D$1:$Z$500,3,FALSE)),"")</f>
        <v/>
      </c>
      <c r="AR211" s="29" t="str">
        <f>IFERROR(IF(VLOOKUP($D211,'Dec 2015'!$D$1:$Z$500,3,FALSE)=F211,"-","Wrong PO"),"new")</f>
        <v>new</v>
      </c>
      <c r="AS211" s="32" t="str">
        <f>IF(AR211="wrong PO",(VLOOKUP($D211,'Dec 2015'!$D$1:$Z$500,3,FALSE)),"")</f>
        <v/>
      </c>
      <c r="AT211" s="29" t="str">
        <f>IFERROR(IF(VLOOKUP($D211,'Nov 2015'!$D$1:$Z$500,3,FALSE)=F211,"-","Wrong PO"),"new")</f>
        <v>new</v>
      </c>
      <c r="AU211" s="32" t="str">
        <f>IF(AT211="wrong PO",(VLOOKUP($D211,'Nov 2015'!$D$1:$Z$500,3,FALSE)),"")</f>
        <v/>
      </c>
      <c r="AV211" s="29" t="str">
        <f>IFERROR(IF(VLOOKUP($D211,'Oct 2015'!$D$1:$Z$500,3,FALSE)=F211,"-","Wrong PO"),"new")</f>
        <v>new</v>
      </c>
      <c r="AW211" s="32" t="str">
        <f>IF(AV211="wrong PO",(VLOOKUP($D211,'Oct 2015'!$D$1:$Z$500,3,FALSE)),"")</f>
        <v/>
      </c>
      <c r="AX211" s="29" t="str">
        <f>IFERROR(IF(VLOOKUP($D211,'Sep 2015'!$D$1:$Z$500,3,FALSE)=F211,"-","Wrong PO"),"new")</f>
        <v>new</v>
      </c>
      <c r="AY211" s="32" t="str">
        <f>IF(AX211="wrong PO",(VLOOKUP($D211,'Sep 2015'!$D$1:$Z$500,3,FALSE)),"")</f>
        <v/>
      </c>
    </row>
    <row r="212" spans="1:51">
      <c r="A212" s="2" t="s">
        <v>841</v>
      </c>
      <c r="B212" s="2" t="s">
        <v>510</v>
      </c>
      <c r="C212" s="2" t="s">
        <v>69</v>
      </c>
      <c r="D212" s="2" t="s">
        <v>244</v>
      </c>
      <c r="E212" s="2" t="s">
        <v>547</v>
      </c>
      <c r="F212" s="21" t="s">
        <v>170</v>
      </c>
      <c r="G212" s="11"/>
      <c r="H212" s="3">
        <v>42391</v>
      </c>
      <c r="I212" s="2" t="s">
        <v>39</v>
      </c>
      <c r="J212" s="2" t="s">
        <v>548</v>
      </c>
      <c r="K212" s="2" t="s">
        <v>30</v>
      </c>
      <c r="L212" s="2" t="s">
        <v>31</v>
      </c>
      <c r="M212" s="2" t="s">
        <v>32</v>
      </c>
      <c r="N212" s="4">
        <v>153</v>
      </c>
      <c r="O212" s="4">
        <v>730</v>
      </c>
      <c r="P212" s="4">
        <v>577</v>
      </c>
      <c r="Q212" s="5">
        <v>9.75</v>
      </c>
      <c r="R212" s="4">
        <v>1009</v>
      </c>
      <c r="S212" s="4">
        <v>1044</v>
      </c>
      <c r="T212" s="4">
        <v>35</v>
      </c>
      <c r="U212" s="5">
        <v>2.09</v>
      </c>
      <c r="V212" s="5">
        <v>0</v>
      </c>
      <c r="W212" s="14">
        <v>11.84</v>
      </c>
      <c r="X212" s="14">
        <v>0</v>
      </c>
      <c r="Y212" s="14">
        <v>11.84</v>
      </c>
      <c r="Z212" s="4"/>
      <c r="AA212" s="49" t="str">
        <f>IFERROR(IFERROR(VLOOKUP($D212,'Asset Group  All Assets'!$B$1:$C$500,2,FALSE),(VLOOKUP($D212,'Missing-WSU-POs'!$B$1:$D$500,3,FALSE))),"?")</f>
        <v>P0771802</v>
      </c>
      <c r="AB212" s="31" t="str">
        <f t="shared" si="7"/>
        <v>P0771802</v>
      </c>
      <c r="AC212" s="31" t="str">
        <f t="shared" si="8"/>
        <v/>
      </c>
      <c r="AD212" s="29" t="str">
        <f>IFERROR(IF(VLOOKUP($D212,'Org July 2016 '!$D$1:$Z$500,3,FALSE)=F212,"-","Wrong PO"),"new")</f>
        <v>Wrong PO</v>
      </c>
      <c r="AE212" s="32">
        <f>IF(AD212="wrong PO",(VLOOKUP($D212,'Org July 2016 '!$D$1:$Z$500,3,FALSE)),"")</f>
        <v>0</v>
      </c>
      <c r="AF212" s="29" t="str">
        <f>IFERROR(IF(VLOOKUP($D212,'Org June 2016 '!$D$1:$Z$500,3,FALSE)=F212,"-","Wrong PO"),"new")</f>
        <v>Wrong PO</v>
      </c>
      <c r="AG212" s="32">
        <f>IF(AF212="wrong PO",(VLOOKUP($D212,'Org June 2016 '!$D$1:$Z$500,3,FALSE)),"")</f>
        <v>0</v>
      </c>
      <c r="AH212" s="29" t="str">
        <f>IFERROR(IF(VLOOKUP($D212,'May 2016'!D211:Z710,3,FALSE)=F212,"-","Wrong PO"),"new")</f>
        <v>new</v>
      </c>
      <c r="AI212" s="32" t="str">
        <f>IF(AH212="wrong PO",(VLOOKUP($D212,'May 2016'!D211:Z710,3,FALSE)),"")</f>
        <v/>
      </c>
      <c r="AJ212" s="29" t="str">
        <f>IFERROR(IF(VLOOKUP($D212,'Apr 2016'!$D$1:$Z$500,3,FALSE)=F212,"-","Wrong PO"),"new")</f>
        <v>-</v>
      </c>
      <c r="AK212" s="32" t="str">
        <f>IF(AJ212="wrong PO",(VLOOKUP($D212,'Apr 2016'!$D$1:$Z$500,3,FALSE)),"")</f>
        <v/>
      </c>
      <c r="AL212" s="32" t="str">
        <f>IFERROR(IF(VLOOKUP($D212,'Mar 2016'!$D$1:$Z$500,3,FALSE)=F212,"-","Wrong PO"),"new")</f>
        <v>-</v>
      </c>
      <c r="AM212" s="32" t="str">
        <f>IF(AJ212="wrong PO",(VLOOKUP($D212,'Mar 2016'!$D$1:$Z$500,3,FALSE)),"")</f>
        <v/>
      </c>
      <c r="AN212" s="32" t="str">
        <f>IFERROR(IF(VLOOKUP($D212,'Feb 2016'!$D$1:$Z$500,3,FALSE)=F212,"-","Wrong PO"),"new")</f>
        <v>-</v>
      </c>
      <c r="AO212" s="32" t="str">
        <f>IF(AJ212="wrong PO",(VLOOKUP($D212,'Feb 2016'!$D$1:$Z$500,3,FALSE)),"")</f>
        <v/>
      </c>
      <c r="AP212" s="29" t="str">
        <f>IFERROR(IF(VLOOKUP($D212,'Jan 2016'!$D$1:$Z$500,3,FALSE)=F212,"-","Wrong PO"),"new")</f>
        <v>-</v>
      </c>
      <c r="AQ212" s="32" t="str">
        <f>IF(AP212="wrong PO",(VLOOKUP($D212,'Jan 2016'!$D$1:$Z$500,3,FALSE)),"")</f>
        <v/>
      </c>
      <c r="AR212" s="29" t="str">
        <f>IFERROR(IF(VLOOKUP($D212,'Dec 2015'!$D$1:$Z$500,3,FALSE)=F212,"-","Wrong PO"),"new")</f>
        <v>new</v>
      </c>
      <c r="AS212" s="32" t="str">
        <f>IF(AR212="wrong PO",(VLOOKUP($D212,'Dec 2015'!$D$1:$Z$500,3,FALSE)),"")</f>
        <v/>
      </c>
      <c r="AT212" s="29" t="str">
        <f>IFERROR(IF(VLOOKUP($D212,'Nov 2015'!$D$1:$Z$500,3,FALSE)=F212,"-","Wrong PO"),"new")</f>
        <v>new</v>
      </c>
      <c r="AU212" s="32" t="str">
        <f>IF(AT212="wrong PO",(VLOOKUP($D212,'Nov 2015'!$D$1:$Z$500,3,FALSE)),"")</f>
        <v/>
      </c>
      <c r="AV212" s="29" t="str">
        <f>IFERROR(IF(VLOOKUP($D212,'Oct 2015'!$D$1:$Z$500,3,FALSE)=F212,"-","Wrong PO"),"new")</f>
        <v>new</v>
      </c>
      <c r="AW212" s="32" t="str">
        <f>IF(AV212="wrong PO",(VLOOKUP($D212,'Oct 2015'!$D$1:$Z$500,3,FALSE)),"")</f>
        <v/>
      </c>
      <c r="AX212" s="29" t="str">
        <f>IFERROR(IF(VLOOKUP($D212,'Sep 2015'!$D$1:$Z$500,3,FALSE)=F212,"-","Wrong PO"),"new")</f>
        <v>new</v>
      </c>
      <c r="AY212" s="32" t="str">
        <f>IF(AX212="wrong PO",(VLOOKUP($D212,'Sep 2015'!$D$1:$Z$500,3,FALSE)),"")</f>
        <v/>
      </c>
    </row>
    <row r="213" spans="1:51">
      <c r="A213" s="2" t="s">
        <v>841</v>
      </c>
      <c r="B213" s="2" t="s">
        <v>510</v>
      </c>
      <c r="C213" s="2" t="s">
        <v>69</v>
      </c>
      <c r="D213" s="2" t="s">
        <v>245</v>
      </c>
      <c r="E213" s="2" t="s">
        <v>547</v>
      </c>
      <c r="F213" s="21" t="s">
        <v>170</v>
      </c>
      <c r="G213" s="11"/>
      <c r="H213" s="3">
        <v>42391</v>
      </c>
      <c r="I213" s="2" t="s">
        <v>39</v>
      </c>
      <c r="J213" s="2" t="s">
        <v>548</v>
      </c>
      <c r="K213" s="2" t="s">
        <v>30</v>
      </c>
      <c r="L213" s="2" t="s">
        <v>31</v>
      </c>
      <c r="M213" s="2" t="s">
        <v>32</v>
      </c>
      <c r="N213" s="4">
        <v>10291</v>
      </c>
      <c r="O213" s="4">
        <v>11723</v>
      </c>
      <c r="P213" s="4">
        <v>1432</v>
      </c>
      <c r="Q213" s="5">
        <v>24.2</v>
      </c>
      <c r="R213" s="4">
        <v>2865</v>
      </c>
      <c r="S213" s="4">
        <v>3090</v>
      </c>
      <c r="T213" s="4">
        <v>225</v>
      </c>
      <c r="U213" s="5">
        <v>13.46</v>
      </c>
      <c r="V213" s="5">
        <v>0</v>
      </c>
      <c r="W213" s="14">
        <v>37.659999999999997</v>
      </c>
      <c r="X213" s="14">
        <v>0</v>
      </c>
      <c r="Y213" s="14">
        <v>37.659999999999997</v>
      </c>
      <c r="Z213" s="4"/>
      <c r="AA213" s="49" t="str">
        <f>IFERROR(IFERROR(VLOOKUP($D213,'Asset Group  All Assets'!$B$1:$C$500,2,FALSE),(VLOOKUP($D213,'Missing-WSU-POs'!$B$1:$D$500,3,FALSE))),"?")</f>
        <v>P0771802</v>
      </c>
      <c r="AB213" s="31" t="str">
        <f t="shared" si="7"/>
        <v>P0771802</v>
      </c>
      <c r="AC213" s="31" t="str">
        <f t="shared" si="8"/>
        <v/>
      </c>
      <c r="AD213" s="29" t="str">
        <f>IFERROR(IF(VLOOKUP($D213,'Org July 2016 '!$D$1:$Z$500,3,FALSE)=F213,"-","Wrong PO"),"new")</f>
        <v>Wrong PO</v>
      </c>
      <c r="AE213" s="32">
        <f>IF(AD213="wrong PO",(VLOOKUP($D213,'Org July 2016 '!$D$1:$Z$500,3,FALSE)),"")</f>
        <v>0</v>
      </c>
      <c r="AF213" s="29" t="str">
        <f>IFERROR(IF(VLOOKUP($D213,'Org June 2016 '!$D$1:$Z$500,3,FALSE)=F213,"-","Wrong PO"),"new")</f>
        <v>Wrong PO</v>
      </c>
      <c r="AG213" s="32">
        <f>IF(AF213="wrong PO",(VLOOKUP($D213,'Org June 2016 '!$D$1:$Z$500,3,FALSE)),"")</f>
        <v>0</v>
      </c>
      <c r="AH213" s="29" t="str">
        <f>IFERROR(IF(VLOOKUP($D213,'May 2016'!D212:Z711,3,FALSE)=F213,"-","Wrong PO"),"new")</f>
        <v>new</v>
      </c>
      <c r="AI213" s="32" t="str">
        <f>IF(AH213="wrong PO",(VLOOKUP($D213,'May 2016'!D212:Z711,3,FALSE)),"")</f>
        <v/>
      </c>
      <c r="AJ213" s="29" t="str">
        <f>IFERROR(IF(VLOOKUP($D213,'Apr 2016'!$D$1:$Z$500,3,FALSE)=F213,"-","Wrong PO"),"new")</f>
        <v>-</v>
      </c>
      <c r="AK213" s="32" t="str">
        <f>IF(AJ213="wrong PO",(VLOOKUP($D213,'Apr 2016'!$D$1:$Z$500,3,FALSE)),"")</f>
        <v/>
      </c>
      <c r="AL213" s="32" t="str">
        <f>IFERROR(IF(VLOOKUP($D213,'Mar 2016'!$D$1:$Z$500,3,FALSE)=F213,"-","Wrong PO"),"new")</f>
        <v>-</v>
      </c>
      <c r="AM213" s="32" t="str">
        <f>IF(AJ213="wrong PO",(VLOOKUP($D213,'Mar 2016'!$D$1:$Z$500,3,FALSE)),"")</f>
        <v/>
      </c>
      <c r="AN213" s="32" t="str">
        <f>IFERROR(IF(VLOOKUP($D213,'Feb 2016'!$D$1:$Z$500,3,FALSE)=F213,"-","Wrong PO"),"new")</f>
        <v>-</v>
      </c>
      <c r="AO213" s="32" t="str">
        <f>IF(AJ213="wrong PO",(VLOOKUP($D213,'Feb 2016'!$D$1:$Z$500,3,FALSE)),"")</f>
        <v/>
      </c>
      <c r="AP213" s="29" t="str">
        <f>IFERROR(IF(VLOOKUP($D213,'Jan 2016'!$D$1:$Z$500,3,FALSE)=F213,"-","Wrong PO"),"new")</f>
        <v>-</v>
      </c>
      <c r="AQ213" s="32" t="str">
        <f>IF(AP213="wrong PO",(VLOOKUP($D213,'Jan 2016'!$D$1:$Z$500,3,FALSE)),"")</f>
        <v/>
      </c>
      <c r="AR213" s="29" t="str">
        <f>IFERROR(IF(VLOOKUP($D213,'Dec 2015'!$D$1:$Z$500,3,FALSE)=F213,"-","Wrong PO"),"new")</f>
        <v>new</v>
      </c>
      <c r="AS213" s="32" t="str">
        <f>IF(AR213="wrong PO",(VLOOKUP($D213,'Dec 2015'!$D$1:$Z$500,3,FALSE)),"")</f>
        <v/>
      </c>
      <c r="AT213" s="29" t="str">
        <f>IFERROR(IF(VLOOKUP($D213,'Nov 2015'!$D$1:$Z$500,3,FALSE)=F213,"-","Wrong PO"),"new")</f>
        <v>new</v>
      </c>
      <c r="AU213" s="32" t="str">
        <f>IF(AT213="wrong PO",(VLOOKUP($D213,'Nov 2015'!$D$1:$Z$500,3,FALSE)),"")</f>
        <v/>
      </c>
      <c r="AV213" s="29" t="str">
        <f>IFERROR(IF(VLOOKUP($D213,'Oct 2015'!$D$1:$Z$500,3,FALSE)=F213,"-","Wrong PO"),"new")</f>
        <v>new</v>
      </c>
      <c r="AW213" s="32" t="str">
        <f>IF(AV213="wrong PO",(VLOOKUP($D213,'Oct 2015'!$D$1:$Z$500,3,FALSE)),"")</f>
        <v/>
      </c>
      <c r="AX213" s="29" t="str">
        <f>IFERROR(IF(VLOOKUP($D213,'Sep 2015'!$D$1:$Z$500,3,FALSE)=F213,"-","Wrong PO"),"new")</f>
        <v>new</v>
      </c>
      <c r="AY213" s="32" t="str">
        <f>IF(AX213="wrong PO",(VLOOKUP($D213,'Sep 2015'!$D$1:$Z$500,3,FALSE)),"")</f>
        <v/>
      </c>
    </row>
    <row r="214" spans="1:51">
      <c r="A214" s="2" t="s">
        <v>841</v>
      </c>
      <c r="B214" s="2" t="s">
        <v>510</v>
      </c>
      <c r="C214" s="2" t="s">
        <v>69</v>
      </c>
      <c r="D214" s="2" t="s">
        <v>246</v>
      </c>
      <c r="E214" s="2" t="s">
        <v>547</v>
      </c>
      <c r="F214" s="21" t="s">
        <v>170</v>
      </c>
      <c r="G214" s="11"/>
      <c r="H214" s="3">
        <v>42388</v>
      </c>
      <c r="I214" s="2" t="s">
        <v>39</v>
      </c>
      <c r="J214" s="2" t="s">
        <v>548</v>
      </c>
      <c r="K214" s="2" t="s">
        <v>30</v>
      </c>
      <c r="L214" s="2" t="s">
        <v>31</v>
      </c>
      <c r="M214" s="2" t="s">
        <v>32</v>
      </c>
      <c r="N214" s="4">
        <v>131</v>
      </c>
      <c r="O214" s="4">
        <v>131</v>
      </c>
      <c r="P214" s="4">
        <v>0</v>
      </c>
      <c r="Q214" s="5">
        <v>0</v>
      </c>
      <c r="R214" s="4">
        <v>310</v>
      </c>
      <c r="S214" s="4">
        <v>310</v>
      </c>
      <c r="T214" s="4">
        <v>0</v>
      </c>
      <c r="U214" s="5">
        <v>0</v>
      </c>
      <c r="V214" s="5">
        <v>0</v>
      </c>
      <c r="W214" s="14">
        <v>0</v>
      </c>
      <c r="X214" s="14">
        <v>0</v>
      </c>
      <c r="Y214" s="14">
        <v>0</v>
      </c>
      <c r="Z214" s="4"/>
      <c r="AA214" s="49" t="str">
        <f>IFERROR(IFERROR(VLOOKUP($D214,'Asset Group  All Assets'!$B$1:$C$500,2,FALSE),(VLOOKUP($D214,'Missing-WSU-POs'!$B$1:$D$500,3,FALSE))),"?")</f>
        <v>P0771802</v>
      </c>
      <c r="AB214" s="31" t="str">
        <f t="shared" si="7"/>
        <v>P0771802</v>
      </c>
      <c r="AC214" s="31" t="str">
        <f t="shared" si="8"/>
        <v/>
      </c>
      <c r="AD214" s="29" t="str">
        <f>IFERROR(IF(VLOOKUP($D214,'Org July 2016 '!$D$1:$Z$500,3,FALSE)=F214,"-","Wrong PO"),"new")</f>
        <v>Wrong PO</v>
      </c>
      <c r="AE214" s="32">
        <f>IF(AD214="wrong PO",(VLOOKUP($D214,'Org July 2016 '!$D$1:$Z$500,3,FALSE)),"")</f>
        <v>0</v>
      </c>
      <c r="AF214" s="29" t="str">
        <f>IFERROR(IF(VLOOKUP($D214,'Org June 2016 '!$D$1:$Z$500,3,FALSE)=F214,"-","Wrong PO"),"new")</f>
        <v>Wrong PO</v>
      </c>
      <c r="AG214" s="32">
        <f>IF(AF214="wrong PO",(VLOOKUP($D214,'Org June 2016 '!$D$1:$Z$500,3,FALSE)),"")</f>
        <v>0</v>
      </c>
      <c r="AH214" s="29" t="str">
        <f>IFERROR(IF(VLOOKUP($D214,'May 2016'!D213:Z712,3,FALSE)=F214,"-","Wrong PO"),"new")</f>
        <v>new</v>
      </c>
      <c r="AI214" s="32" t="str">
        <f>IF(AH214="wrong PO",(VLOOKUP($D214,'May 2016'!D213:Z712,3,FALSE)),"")</f>
        <v/>
      </c>
      <c r="AJ214" s="29" t="str">
        <f>IFERROR(IF(VLOOKUP($D214,'Apr 2016'!$D$1:$Z$500,3,FALSE)=F214,"-","Wrong PO"),"new")</f>
        <v>-</v>
      </c>
      <c r="AK214" s="32" t="str">
        <f>IF(AJ214="wrong PO",(VLOOKUP($D214,'Apr 2016'!$D$1:$Z$500,3,FALSE)),"")</f>
        <v/>
      </c>
      <c r="AL214" s="32" t="str">
        <f>IFERROR(IF(VLOOKUP($D214,'Mar 2016'!$D$1:$Z$500,3,FALSE)=F214,"-","Wrong PO"),"new")</f>
        <v>-</v>
      </c>
      <c r="AM214" s="32" t="str">
        <f>IF(AJ214="wrong PO",(VLOOKUP($D214,'Mar 2016'!$D$1:$Z$500,3,FALSE)),"")</f>
        <v/>
      </c>
      <c r="AN214" s="32" t="str">
        <f>IFERROR(IF(VLOOKUP($D214,'Feb 2016'!$D$1:$Z$500,3,FALSE)=F214,"-","Wrong PO"),"new")</f>
        <v>-</v>
      </c>
      <c r="AO214" s="32" t="str">
        <f>IF(AJ214="wrong PO",(VLOOKUP($D214,'Feb 2016'!$D$1:$Z$500,3,FALSE)),"")</f>
        <v/>
      </c>
      <c r="AP214" s="29" t="str">
        <f>IFERROR(IF(VLOOKUP($D214,'Jan 2016'!$D$1:$Z$500,3,FALSE)=F214,"-","Wrong PO"),"new")</f>
        <v>-</v>
      </c>
      <c r="AQ214" s="32" t="str">
        <f>IF(AP214="wrong PO",(VLOOKUP($D214,'Jan 2016'!$D$1:$Z$500,3,FALSE)),"")</f>
        <v/>
      </c>
      <c r="AR214" s="29" t="str">
        <f>IFERROR(IF(VLOOKUP($D214,'Dec 2015'!$D$1:$Z$500,3,FALSE)=F214,"-","Wrong PO"),"new")</f>
        <v>new</v>
      </c>
      <c r="AS214" s="32" t="str">
        <f>IF(AR214="wrong PO",(VLOOKUP($D214,'Dec 2015'!$D$1:$Z$500,3,FALSE)),"")</f>
        <v/>
      </c>
      <c r="AT214" s="29" t="str">
        <f>IFERROR(IF(VLOOKUP($D214,'Nov 2015'!$D$1:$Z$500,3,FALSE)=F214,"-","Wrong PO"),"new")</f>
        <v>new</v>
      </c>
      <c r="AU214" s="32" t="str">
        <f>IF(AT214="wrong PO",(VLOOKUP($D214,'Nov 2015'!$D$1:$Z$500,3,FALSE)),"")</f>
        <v/>
      </c>
      <c r="AV214" s="29" t="str">
        <f>IFERROR(IF(VLOOKUP($D214,'Oct 2015'!$D$1:$Z$500,3,FALSE)=F214,"-","Wrong PO"),"new")</f>
        <v>new</v>
      </c>
      <c r="AW214" s="32" t="str">
        <f>IF(AV214="wrong PO",(VLOOKUP($D214,'Oct 2015'!$D$1:$Z$500,3,FALSE)),"")</f>
        <v/>
      </c>
      <c r="AX214" s="29" t="str">
        <f>IFERROR(IF(VLOOKUP($D214,'Sep 2015'!$D$1:$Z$500,3,FALSE)=F214,"-","Wrong PO"),"new")</f>
        <v>new</v>
      </c>
      <c r="AY214" s="32" t="str">
        <f>IF(AX214="wrong PO",(VLOOKUP($D214,'Sep 2015'!$D$1:$Z$500,3,FALSE)),"")</f>
        <v/>
      </c>
    </row>
    <row r="215" spans="1:51">
      <c r="A215" s="2" t="s">
        <v>841</v>
      </c>
      <c r="B215" s="2" t="s">
        <v>510</v>
      </c>
      <c r="C215" s="2" t="s">
        <v>69</v>
      </c>
      <c r="D215" s="2" t="s">
        <v>247</v>
      </c>
      <c r="E215" s="2" t="s">
        <v>547</v>
      </c>
      <c r="F215" s="21" t="s">
        <v>170</v>
      </c>
      <c r="G215" s="11"/>
      <c r="H215" s="3">
        <v>42388</v>
      </c>
      <c r="I215" s="2" t="s">
        <v>39</v>
      </c>
      <c r="J215" s="2" t="s">
        <v>548</v>
      </c>
      <c r="K215" s="2" t="s">
        <v>30</v>
      </c>
      <c r="L215" s="2" t="s">
        <v>31</v>
      </c>
      <c r="M215" s="2" t="s">
        <v>32</v>
      </c>
      <c r="N215" s="4">
        <v>670</v>
      </c>
      <c r="O215" s="4">
        <v>672</v>
      </c>
      <c r="P215" s="4">
        <v>2</v>
      </c>
      <c r="Q215" s="5">
        <v>0.03</v>
      </c>
      <c r="R215" s="4">
        <v>442</v>
      </c>
      <c r="S215" s="4">
        <v>442</v>
      </c>
      <c r="T215" s="4">
        <v>0</v>
      </c>
      <c r="U215" s="5">
        <v>0</v>
      </c>
      <c r="V215" s="5">
        <v>0</v>
      </c>
      <c r="W215" s="14">
        <v>0.03</v>
      </c>
      <c r="X215" s="14">
        <v>0</v>
      </c>
      <c r="Y215" s="14">
        <v>0.03</v>
      </c>
      <c r="Z215" s="4"/>
      <c r="AA215" s="49" t="str">
        <f>IFERROR(IFERROR(VLOOKUP($D215,'Asset Group  All Assets'!$B$1:$C$500,2,FALSE),(VLOOKUP($D215,'Missing-WSU-POs'!$B$1:$D$500,3,FALSE))),"?")</f>
        <v>P0771802</v>
      </c>
      <c r="AB215" s="31" t="str">
        <f t="shared" si="7"/>
        <v>P0771802</v>
      </c>
      <c r="AC215" s="31" t="str">
        <f t="shared" si="8"/>
        <v/>
      </c>
      <c r="AD215" s="29" t="str">
        <f>IFERROR(IF(VLOOKUP($D215,'Org July 2016 '!$D$1:$Z$500,3,FALSE)=F215,"-","Wrong PO"),"new")</f>
        <v>Wrong PO</v>
      </c>
      <c r="AE215" s="32">
        <f>IF(AD215="wrong PO",(VLOOKUP($D215,'Org July 2016 '!$D$1:$Z$500,3,FALSE)),"")</f>
        <v>0</v>
      </c>
      <c r="AF215" s="29" t="str">
        <f>IFERROR(IF(VLOOKUP($D215,'Org June 2016 '!$D$1:$Z$500,3,FALSE)=F215,"-","Wrong PO"),"new")</f>
        <v>Wrong PO</v>
      </c>
      <c r="AG215" s="32">
        <f>IF(AF215="wrong PO",(VLOOKUP($D215,'Org June 2016 '!$D$1:$Z$500,3,FALSE)),"")</f>
        <v>0</v>
      </c>
      <c r="AH215" s="29" t="str">
        <f>IFERROR(IF(VLOOKUP($D215,'May 2016'!D214:Z713,3,FALSE)=F215,"-","Wrong PO"),"new")</f>
        <v>new</v>
      </c>
      <c r="AI215" s="32" t="str">
        <f>IF(AH215="wrong PO",(VLOOKUP($D215,'May 2016'!D214:Z713,3,FALSE)),"")</f>
        <v/>
      </c>
      <c r="AJ215" s="29" t="str">
        <f>IFERROR(IF(VLOOKUP($D215,'Apr 2016'!$D$1:$Z$500,3,FALSE)=F215,"-","Wrong PO"),"new")</f>
        <v>-</v>
      </c>
      <c r="AK215" s="32" t="str">
        <f>IF(AJ215="wrong PO",(VLOOKUP($D215,'Apr 2016'!$D$1:$Z$500,3,FALSE)),"")</f>
        <v/>
      </c>
      <c r="AL215" s="32" t="str">
        <f>IFERROR(IF(VLOOKUP($D215,'Mar 2016'!$D$1:$Z$500,3,FALSE)=F215,"-","Wrong PO"),"new")</f>
        <v>-</v>
      </c>
      <c r="AM215" s="32" t="str">
        <f>IF(AJ215="wrong PO",(VLOOKUP($D215,'Mar 2016'!$D$1:$Z$500,3,FALSE)),"")</f>
        <v/>
      </c>
      <c r="AN215" s="32" t="str">
        <f>IFERROR(IF(VLOOKUP($D215,'Feb 2016'!$D$1:$Z$500,3,FALSE)=F215,"-","Wrong PO"),"new")</f>
        <v>-</v>
      </c>
      <c r="AO215" s="32" t="str">
        <f>IF(AJ215="wrong PO",(VLOOKUP($D215,'Feb 2016'!$D$1:$Z$500,3,FALSE)),"")</f>
        <v/>
      </c>
      <c r="AP215" s="29" t="str">
        <f>IFERROR(IF(VLOOKUP($D215,'Jan 2016'!$D$1:$Z$500,3,FALSE)=F215,"-","Wrong PO"),"new")</f>
        <v>-</v>
      </c>
      <c r="AQ215" s="32" t="str">
        <f>IF(AP215="wrong PO",(VLOOKUP($D215,'Jan 2016'!$D$1:$Z$500,3,FALSE)),"")</f>
        <v/>
      </c>
      <c r="AR215" s="29" t="str">
        <f>IFERROR(IF(VLOOKUP($D215,'Dec 2015'!$D$1:$Z$500,3,FALSE)=F215,"-","Wrong PO"),"new")</f>
        <v>new</v>
      </c>
      <c r="AS215" s="32" t="str">
        <f>IF(AR215="wrong PO",(VLOOKUP($D215,'Dec 2015'!$D$1:$Z$500,3,FALSE)),"")</f>
        <v/>
      </c>
      <c r="AT215" s="29" t="str">
        <f>IFERROR(IF(VLOOKUP($D215,'Nov 2015'!$D$1:$Z$500,3,FALSE)=F215,"-","Wrong PO"),"new")</f>
        <v>new</v>
      </c>
      <c r="AU215" s="32" t="str">
        <f>IF(AT215="wrong PO",(VLOOKUP($D215,'Nov 2015'!$D$1:$Z$500,3,FALSE)),"")</f>
        <v/>
      </c>
      <c r="AV215" s="29" t="str">
        <f>IFERROR(IF(VLOOKUP($D215,'Oct 2015'!$D$1:$Z$500,3,FALSE)=F215,"-","Wrong PO"),"new")</f>
        <v>new</v>
      </c>
      <c r="AW215" s="32" t="str">
        <f>IF(AV215="wrong PO",(VLOOKUP($D215,'Oct 2015'!$D$1:$Z$500,3,FALSE)),"")</f>
        <v/>
      </c>
      <c r="AX215" s="29" t="str">
        <f>IFERROR(IF(VLOOKUP($D215,'Sep 2015'!$D$1:$Z$500,3,FALSE)=F215,"-","Wrong PO"),"new")</f>
        <v>new</v>
      </c>
      <c r="AY215" s="32" t="str">
        <f>IF(AX215="wrong PO",(VLOOKUP($D215,'Sep 2015'!$D$1:$Z$500,3,FALSE)),"")</f>
        <v/>
      </c>
    </row>
    <row r="216" spans="1:51">
      <c r="A216" s="2" t="s">
        <v>841</v>
      </c>
      <c r="B216" s="2" t="s">
        <v>510</v>
      </c>
      <c r="C216" s="2" t="s">
        <v>69</v>
      </c>
      <c r="D216" s="2" t="s">
        <v>248</v>
      </c>
      <c r="E216" s="2" t="s">
        <v>549</v>
      </c>
      <c r="F216" s="21" t="s">
        <v>170</v>
      </c>
      <c r="G216" s="11"/>
      <c r="H216" s="3">
        <v>42391</v>
      </c>
      <c r="I216" s="2" t="s">
        <v>39</v>
      </c>
      <c r="J216" s="2" t="s">
        <v>550</v>
      </c>
      <c r="K216" s="2" t="s">
        <v>30</v>
      </c>
      <c r="L216" s="2" t="s">
        <v>31</v>
      </c>
      <c r="M216" s="2" t="s">
        <v>32</v>
      </c>
      <c r="N216" s="4">
        <v>1797</v>
      </c>
      <c r="O216" s="4">
        <v>1827</v>
      </c>
      <c r="P216" s="4">
        <v>30</v>
      </c>
      <c r="Q216" s="5">
        <v>0.51</v>
      </c>
      <c r="R216" s="4">
        <v>231</v>
      </c>
      <c r="S216" s="4">
        <v>241</v>
      </c>
      <c r="T216" s="4">
        <v>10</v>
      </c>
      <c r="U216" s="5">
        <v>0.6</v>
      </c>
      <c r="V216" s="5">
        <v>0</v>
      </c>
      <c r="W216" s="14">
        <v>1.1100000000000001</v>
      </c>
      <c r="X216" s="14">
        <v>0</v>
      </c>
      <c r="Y216" s="14">
        <v>1.1100000000000001</v>
      </c>
      <c r="Z216" s="4"/>
      <c r="AA216" s="49" t="str">
        <f>IFERROR(IFERROR(VLOOKUP($D216,'Asset Group  All Assets'!$B$1:$C$500,2,FALSE),(VLOOKUP($D216,'Missing-WSU-POs'!$B$1:$D$500,3,FALSE))),"?")</f>
        <v>P0771802</v>
      </c>
      <c r="AB216" s="31" t="str">
        <f t="shared" si="7"/>
        <v>P0771802</v>
      </c>
      <c r="AC216" s="31" t="str">
        <f t="shared" si="8"/>
        <v/>
      </c>
      <c r="AD216" s="29" t="str">
        <f>IFERROR(IF(VLOOKUP($D216,'Org July 2016 '!$D$1:$Z$500,3,FALSE)=F216,"-","Wrong PO"),"new")</f>
        <v>Wrong PO</v>
      </c>
      <c r="AE216" s="32">
        <f>IF(AD216="wrong PO",(VLOOKUP($D216,'Org July 2016 '!$D$1:$Z$500,3,FALSE)),"")</f>
        <v>0</v>
      </c>
      <c r="AF216" s="29" t="str">
        <f>IFERROR(IF(VLOOKUP($D216,'Org June 2016 '!$D$1:$Z$500,3,FALSE)=F216,"-","Wrong PO"),"new")</f>
        <v>Wrong PO</v>
      </c>
      <c r="AG216" s="32">
        <f>IF(AF216="wrong PO",(VLOOKUP($D216,'Org June 2016 '!$D$1:$Z$500,3,FALSE)),"")</f>
        <v>0</v>
      </c>
      <c r="AH216" s="29" t="str">
        <f>IFERROR(IF(VLOOKUP($D216,'May 2016'!D215:Z714,3,FALSE)=F216,"-","Wrong PO"),"new")</f>
        <v>new</v>
      </c>
      <c r="AI216" s="32" t="str">
        <f>IF(AH216="wrong PO",(VLOOKUP($D216,'May 2016'!D215:Z714,3,FALSE)),"")</f>
        <v/>
      </c>
      <c r="AJ216" s="29" t="str">
        <f>IFERROR(IF(VLOOKUP($D216,'Apr 2016'!$D$1:$Z$500,3,FALSE)=F216,"-","Wrong PO"),"new")</f>
        <v>-</v>
      </c>
      <c r="AK216" s="32" t="str">
        <f>IF(AJ216="wrong PO",(VLOOKUP($D216,'Apr 2016'!$D$1:$Z$500,3,FALSE)),"")</f>
        <v/>
      </c>
      <c r="AL216" s="32" t="str">
        <f>IFERROR(IF(VLOOKUP($D216,'Mar 2016'!$D$1:$Z$500,3,FALSE)=F216,"-","Wrong PO"),"new")</f>
        <v>-</v>
      </c>
      <c r="AM216" s="32" t="str">
        <f>IF(AJ216="wrong PO",(VLOOKUP($D216,'Mar 2016'!$D$1:$Z$500,3,FALSE)),"")</f>
        <v/>
      </c>
      <c r="AN216" s="32" t="str">
        <f>IFERROR(IF(VLOOKUP($D216,'Feb 2016'!$D$1:$Z$500,3,FALSE)=F216,"-","Wrong PO"),"new")</f>
        <v>-</v>
      </c>
      <c r="AO216" s="32" t="str">
        <f>IF(AJ216="wrong PO",(VLOOKUP($D216,'Feb 2016'!$D$1:$Z$500,3,FALSE)),"")</f>
        <v/>
      </c>
      <c r="AP216" s="29" t="str">
        <f>IFERROR(IF(VLOOKUP($D216,'Jan 2016'!$D$1:$Z$500,3,FALSE)=F216,"-","Wrong PO"),"new")</f>
        <v>-</v>
      </c>
      <c r="AQ216" s="32" t="str">
        <f>IF(AP216="wrong PO",(VLOOKUP($D216,'Jan 2016'!$D$1:$Z$500,3,FALSE)),"")</f>
        <v/>
      </c>
      <c r="AR216" s="29" t="str">
        <f>IFERROR(IF(VLOOKUP($D216,'Dec 2015'!$D$1:$Z$500,3,FALSE)=F216,"-","Wrong PO"),"new")</f>
        <v>new</v>
      </c>
      <c r="AS216" s="32" t="str">
        <f>IF(AR216="wrong PO",(VLOOKUP($D216,'Dec 2015'!$D$1:$Z$500,3,FALSE)),"")</f>
        <v/>
      </c>
      <c r="AT216" s="29" t="str">
        <f>IFERROR(IF(VLOOKUP($D216,'Nov 2015'!$D$1:$Z$500,3,FALSE)=F216,"-","Wrong PO"),"new")</f>
        <v>new</v>
      </c>
      <c r="AU216" s="32" t="str">
        <f>IF(AT216="wrong PO",(VLOOKUP($D216,'Nov 2015'!$D$1:$Z$500,3,FALSE)),"")</f>
        <v/>
      </c>
      <c r="AV216" s="29" t="str">
        <f>IFERROR(IF(VLOOKUP($D216,'Oct 2015'!$D$1:$Z$500,3,FALSE)=F216,"-","Wrong PO"),"new")</f>
        <v>new</v>
      </c>
      <c r="AW216" s="32" t="str">
        <f>IF(AV216="wrong PO",(VLOOKUP($D216,'Oct 2015'!$D$1:$Z$500,3,FALSE)),"")</f>
        <v/>
      </c>
      <c r="AX216" s="29" t="str">
        <f>IFERROR(IF(VLOOKUP($D216,'Sep 2015'!$D$1:$Z$500,3,FALSE)=F216,"-","Wrong PO"),"new")</f>
        <v>new</v>
      </c>
      <c r="AY216" s="32" t="str">
        <f>IF(AX216="wrong PO",(VLOOKUP($D216,'Sep 2015'!$D$1:$Z$500,3,FALSE)),"")</f>
        <v/>
      </c>
    </row>
    <row r="217" spans="1:51">
      <c r="A217" s="2" t="s">
        <v>841</v>
      </c>
      <c r="B217" s="2" t="s">
        <v>510</v>
      </c>
      <c r="C217" s="2" t="s">
        <v>69</v>
      </c>
      <c r="D217" s="2" t="s">
        <v>249</v>
      </c>
      <c r="E217" s="2" t="s">
        <v>549</v>
      </c>
      <c r="F217" s="21" t="s">
        <v>127</v>
      </c>
      <c r="G217" s="11"/>
      <c r="H217" s="3">
        <v>42391</v>
      </c>
      <c r="I217" s="2" t="s">
        <v>39</v>
      </c>
      <c r="J217" s="2" t="s">
        <v>550</v>
      </c>
      <c r="K217" s="2" t="s">
        <v>30</v>
      </c>
      <c r="L217" s="2" t="s">
        <v>31</v>
      </c>
      <c r="M217" s="2" t="s">
        <v>32</v>
      </c>
      <c r="N217" s="4">
        <v>11</v>
      </c>
      <c r="O217" s="4">
        <v>15</v>
      </c>
      <c r="P217" s="4">
        <v>4</v>
      </c>
      <c r="Q217" s="5">
        <v>7.0000000000000007E-2</v>
      </c>
      <c r="R217" s="4">
        <v>13</v>
      </c>
      <c r="S217" s="4">
        <v>13</v>
      </c>
      <c r="T217" s="4">
        <v>0</v>
      </c>
      <c r="U217" s="5">
        <v>0</v>
      </c>
      <c r="V217" s="5">
        <v>0</v>
      </c>
      <c r="W217" s="14">
        <v>7.0000000000000007E-2</v>
      </c>
      <c r="X217" s="14">
        <v>0</v>
      </c>
      <c r="Y217" s="14">
        <v>7.0000000000000007E-2</v>
      </c>
      <c r="Z217" s="4"/>
      <c r="AA217" s="49" t="str">
        <f>IFERROR(IFERROR(VLOOKUP($D217,'Asset Group  All Assets'!$B$1:$C$500,2,FALSE),(VLOOKUP($D217,'Missing-WSU-POs'!$B$1:$D$500,3,FALSE))),"?")</f>
        <v>P0771368</v>
      </c>
      <c r="AB217" s="31" t="str">
        <f t="shared" si="7"/>
        <v>P0771368</v>
      </c>
      <c r="AC217" s="31" t="str">
        <f t="shared" si="8"/>
        <v/>
      </c>
      <c r="AD217" s="29" t="str">
        <f>IFERROR(IF(VLOOKUP($D217,'Org July 2016 '!$D$1:$Z$500,3,FALSE)=F217,"-","Wrong PO"),"new")</f>
        <v>Wrong PO</v>
      </c>
      <c r="AE217" s="32">
        <f>IF(AD217="wrong PO",(VLOOKUP($D217,'Org July 2016 '!$D$1:$Z$500,3,FALSE)),"")</f>
        <v>0</v>
      </c>
      <c r="AF217" s="29" t="str">
        <f>IFERROR(IF(VLOOKUP($D217,'Org June 2016 '!$D$1:$Z$500,3,FALSE)=F217,"-","Wrong PO"),"new")</f>
        <v>Wrong PO</v>
      </c>
      <c r="AG217" s="32">
        <f>IF(AF217="wrong PO",(VLOOKUP($D217,'Org June 2016 '!$D$1:$Z$500,3,FALSE)),"")</f>
        <v>0</v>
      </c>
      <c r="AH217" s="29" t="str">
        <f>IFERROR(IF(VLOOKUP($D217,'May 2016'!D216:Z715,3,FALSE)=F217,"-","Wrong PO"),"new")</f>
        <v>new</v>
      </c>
      <c r="AI217" s="32" t="str">
        <f>IF(AH217="wrong PO",(VLOOKUP($D217,'May 2016'!D216:Z715,3,FALSE)),"")</f>
        <v/>
      </c>
      <c r="AJ217" s="29" t="str">
        <f>IFERROR(IF(VLOOKUP($D217,'Apr 2016'!$D$1:$Z$500,3,FALSE)=F217,"-","Wrong PO"),"new")</f>
        <v>-</v>
      </c>
      <c r="AK217" s="32" t="str">
        <f>IF(AJ217="wrong PO",(VLOOKUP($D217,'Apr 2016'!$D$1:$Z$500,3,FALSE)),"")</f>
        <v/>
      </c>
      <c r="AL217" s="32" t="str">
        <f>IFERROR(IF(VLOOKUP($D217,'Mar 2016'!$D$1:$Z$500,3,FALSE)=F217,"-","Wrong PO"),"new")</f>
        <v>-</v>
      </c>
      <c r="AM217" s="32" t="str">
        <f>IF(AJ217="wrong PO",(VLOOKUP($D217,'Mar 2016'!$D$1:$Z$500,3,FALSE)),"")</f>
        <v/>
      </c>
      <c r="AN217" s="32" t="str">
        <f>IFERROR(IF(VLOOKUP($D217,'Feb 2016'!$D$1:$Z$500,3,FALSE)=F217,"-","Wrong PO"),"new")</f>
        <v>-</v>
      </c>
      <c r="AO217" s="32" t="str">
        <f>IF(AJ217="wrong PO",(VLOOKUP($D217,'Feb 2016'!$D$1:$Z$500,3,FALSE)),"")</f>
        <v/>
      </c>
      <c r="AP217" s="29" t="str">
        <f>IFERROR(IF(VLOOKUP($D217,'Jan 2016'!$D$1:$Z$500,3,FALSE)=F217,"-","Wrong PO"),"new")</f>
        <v>-</v>
      </c>
      <c r="AQ217" s="32" t="str">
        <f>IF(AP217="wrong PO",(VLOOKUP($D217,'Jan 2016'!$D$1:$Z$500,3,FALSE)),"")</f>
        <v/>
      </c>
      <c r="AR217" s="29" t="str">
        <f>IFERROR(IF(VLOOKUP($D217,'Dec 2015'!$D$1:$Z$500,3,FALSE)=F217,"-","Wrong PO"),"new")</f>
        <v>new</v>
      </c>
      <c r="AS217" s="32" t="str">
        <f>IF(AR217="wrong PO",(VLOOKUP($D217,'Dec 2015'!$D$1:$Z$500,3,FALSE)),"")</f>
        <v/>
      </c>
      <c r="AT217" s="29" t="str">
        <f>IFERROR(IF(VLOOKUP($D217,'Nov 2015'!$D$1:$Z$500,3,FALSE)=F217,"-","Wrong PO"),"new")</f>
        <v>new</v>
      </c>
      <c r="AU217" s="32" t="str">
        <f>IF(AT217="wrong PO",(VLOOKUP($D217,'Nov 2015'!$D$1:$Z$500,3,FALSE)),"")</f>
        <v/>
      </c>
      <c r="AV217" s="29" t="str">
        <f>IFERROR(IF(VLOOKUP($D217,'Oct 2015'!$D$1:$Z$500,3,FALSE)=F217,"-","Wrong PO"),"new")</f>
        <v>new</v>
      </c>
      <c r="AW217" s="32" t="str">
        <f>IF(AV217="wrong PO",(VLOOKUP($D217,'Oct 2015'!$D$1:$Z$500,3,FALSE)),"")</f>
        <v/>
      </c>
      <c r="AX217" s="29" t="str">
        <f>IFERROR(IF(VLOOKUP($D217,'Sep 2015'!$D$1:$Z$500,3,FALSE)=F217,"-","Wrong PO"),"new")</f>
        <v>new</v>
      </c>
      <c r="AY217" s="32" t="str">
        <f>IF(AX217="wrong PO",(VLOOKUP($D217,'Sep 2015'!$D$1:$Z$500,3,FALSE)),"")</f>
        <v/>
      </c>
    </row>
    <row r="218" spans="1:51">
      <c r="A218" s="2" t="s">
        <v>841</v>
      </c>
      <c r="B218" s="2" t="s">
        <v>510</v>
      </c>
      <c r="C218" s="2" t="s">
        <v>69</v>
      </c>
      <c r="D218" s="2" t="s">
        <v>250</v>
      </c>
      <c r="E218" s="2" t="s">
        <v>547</v>
      </c>
      <c r="F218" s="21" t="s">
        <v>127</v>
      </c>
      <c r="G218" s="11"/>
      <c r="H218" s="3">
        <v>42389</v>
      </c>
      <c r="I218" s="2" t="s">
        <v>39</v>
      </c>
      <c r="J218" s="2" t="s">
        <v>548</v>
      </c>
      <c r="K218" s="2" t="s">
        <v>30</v>
      </c>
      <c r="L218" s="2" t="s">
        <v>31</v>
      </c>
      <c r="M218" s="2" t="s">
        <v>32</v>
      </c>
      <c r="N218" s="4">
        <v>628</v>
      </c>
      <c r="O218" s="4">
        <v>631</v>
      </c>
      <c r="P218" s="4">
        <v>3</v>
      </c>
      <c r="Q218" s="5">
        <v>0.05</v>
      </c>
      <c r="R218" s="4">
        <v>176</v>
      </c>
      <c r="S218" s="4">
        <v>178</v>
      </c>
      <c r="T218" s="4">
        <v>2</v>
      </c>
      <c r="U218" s="5">
        <v>0.12</v>
      </c>
      <c r="V218" s="5">
        <v>0</v>
      </c>
      <c r="W218" s="14">
        <v>0.17</v>
      </c>
      <c r="X218" s="14">
        <v>0</v>
      </c>
      <c r="Y218" s="14">
        <v>0.17</v>
      </c>
      <c r="Z218" s="4"/>
      <c r="AA218" s="49" t="str">
        <f>IFERROR(IFERROR(VLOOKUP($D218,'Asset Group  All Assets'!$B$1:$C$500,2,FALSE),(VLOOKUP($D218,'Missing-WSU-POs'!$B$1:$D$500,3,FALSE))),"?")</f>
        <v>P0771368</v>
      </c>
      <c r="AB218" s="31" t="str">
        <f t="shared" si="7"/>
        <v>P0771368</v>
      </c>
      <c r="AC218" s="31" t="str">
        <f t="shared" si="8"/>
        <v/>
      </c>
      <c r="AD218" s="29" t="str">
        <f>IFERROR(IF(VLOOKUP($D218,'Org July 2016 '!$D$1:$Z$500,3,FALSE)=F218,"-","Wrong PO"),"new")</f>
        <v>Wrong PO</v>
      </c>
      <c r="AE218" s="32">
        <f>IF(AD218="wrong PO",(VLOOKUP($D218,'Org July 2016 '!$D$1:$Z$500,3,FALSE)),"")</f>
        <v>0</v>
      </c>
      <c r="AF218" s="29" t="str">
        <f>IFERROR(IF(VLOOKUP($D218,'Org June 2016 '!$D$1:$Z$500,3,FALSE)=F218,"-","Wrong PO"),"new")</f>
        <v>Wrong PO</v>
      </c>
      <c r="AG218" s="32">
        <f>IF(AF218="wrong PO",(VLOOKUP($D218,'Org June 2016 '!$D$1:$Z$500,3,FALSE)),"")</f>
        <v>0</v>
      </c>
      <c r="AH218" s="29" t="str">
        <f>IFERROR(IF(VLOOKUP($D218,'May 2016'!D217:Z716,3,FALSE)=F218,"-","Wrong PO"),"new")</f>
        <v>new</v>
      </c>
      <c r="AI218" s="32" t="str">
        <f>IF(AH218="wrong PO",(VLOOKUP($D218,'May 2016'!D217:Z716,3,FALSE)),"")</f>
        <v/>
      </c>
      <c r="AJ218" s="29" t="str">
        <f>IFERROR(IF(VLOOKUP($D218,'Apr 2016'!$D$1:$Z$500,3,FALSE)=F218,"-","Wrong PO"),"new")</f>
        <v>-</v>
      </c>
      <c r="AK218" s="32" t="str">
        <f>IF(AJ218="wrong PO",(VLOOKUP($D218,'Apr 2016'!$D$1:$Z$500,3,FALSE)),"")</f>
        <v/>
      </c>
      <c r="AL218" s="32" t="str">
        <f>IFERROR(IF(VLOOKUP($D218,'Mar 2016'!$D$1:$Z$500,3,FALSE)=F218,"-","Wrong PO"),"new")</f>
        <v>-</v>
      </c>
      <c r="AM218" s="32" t="str">
        <f>IF(AJ218="wrong PO",(VLOOKUP($D218,'Mar 2016'!$D$1:$Z$500,3,FALSE)),"")</f>
        <v/>
      </c>
      <c r="AN218" s="32" t="str">
        <f>IFERROR(IF(VLOOKUP($D218,'Feb 2016'!$D$1:$Z$500,3,FALSE)=F218,"-","Wrong PO"),"new")</f>
        <v>-</v>
      </c>
      <c r="AO218" s="32" t="str">
        <f>IF(AJ218="wrong PO",(VLOOKUP($D218,'Feb 2016'!$D$1:$Z$500,3,FALSE)),"")</f>
        <v/>
      </c>
      <c r="AP218" s="29" t="str">
        <f>IFERROR(IF(VLOOKUP($D218,'Jan 2016'!$D$1:$Z$500,3,FALSE)=F218,"-","Wrong PO"),"new")</f>
        <v>-</v>
      </c>
      <c r="AQ218" s="32" t="str">
        <f>IF(AP218="wrong PO",(VLOOKUP($D218,'Jan 2016'!$D$1:$Z$500,3,FALSE)),"")</f>
        <v/>
      </c>
      <c r="AR218" s="29" t="str">
        <f>IFERROR(IF(VLOOKUP($D218,'Dec 2015'!$D$1:$Z$500,3,FALSE)=F218,"-","Wrong PO"),"new")</f>
        <v>new</v>
      </c>
      <c r="AS218" s="32" t="str">
        <f>IF(AR218="wrong PO",(VLOOKUP($D218,'Dec 2015'!$D$1:$Z$500,3,FALSE)),"")</f>
        <v/>
      </c>
      <c r="AT218" s="29" t="str">
        <f>IFERROR(IF(VLOOKUP($D218,'Nov 2015'!$D$1:$Z$500,3,FALSE)=F218,"-","Wrong PO"),"new")</f>
        <v>new</v>
      </c>
      <c r="AU218" s="32" t="str">
        <f>IF(AT218="wrong PO",(VLOOKUP($D218,'Nov 2015'!$D$1:$Z$500,3,FALSE)),"")</f>
        <v/>
      </c>
      <c r="AV218" s="29" t="str">
        <f>IFERROR(IF(VLOOKUP($D218,'Oct 2015'!$D$1:$Z$500,3,FALSE)=F218,"-","Wrong PO"),"new")</f>
        <v>new</v>
      </c>
      <c r="AW218" s="32" t="str">
        <f>IF(AV218="wrong PO",(VLOOKUP($D218,'Oct 2015'!$D$1:$Z$500,3,FALSE)),"")</f>
        <v/>
      </c>
      <c r="AX218" s="29" t="str">
        <f>IFERROR(IF(VLOOKUP($D218,'Sep 2015'!$D$1:$Z$500,3,FALSE)=F218,"-","Wrong PO"),"new")</f>
        <v>new</v>
      </c>
      <c r="AY218" s="32" t="str">
        <f>IF(AX218="wrong PO",(VLOOKUP($D218,'Sep 2015'!$D$1:$Z$500,3,FALSE)),"")</f>
        <v/>
      </c>
    </row>
    <row r="219" spans="1:51">
      <c r="A219" s="2" t="s">
        <v>841</v>
      </c>
      <c r="B219" s="2" t="s">
        <v>510</v>
      </c>
      <c r="C219" s="2" t="s">
        <v>69</v>
      </c>
      <c r="D219" s="2" t="s">
        <v>251</v>
      </c>
      <c r="E219" s="2" t="s">
        <v>547</v>
      </c>
      <c r="F219" s="21" t="s">
        <v>127</v>
      </c>
      <c r="G219" s="11"/>
      <c r="H219" s="3">
        <v>42389</v>
      </c>
      <c r="I219" s="2" t="s">
        <v>39</v>
      </c>
      <c r="J219" s="2" t="s">
        <v>548</v>
      </c>
      <c r="K219" s="2" t="s">
        <v>30</v>
      </c>
      <c r="L219" s="2" t="s">
        <v>31</v>
      </c>
      <c r="M219" s="2" t="s">
        <v>32</v>
      </c>
      <c r="N219" s="4">
        <v>241</v>
      </c>
      <c r="O219" s="4">
        <v>242</v>
      </c>
      <c r="P219" s="4">
        <v>1</v>
      </c>
      <c r="Q219" s="5">
        <v>0.02</v>
      </c>
      <c r="R219" s="4">
        <v>129</v>
      </c>
      <c r="S219" s="4">
        <v>140</v>
      </c>
      <c r="T219" s="4">
        <v>11</v>
      </c>
      <c r="U219" s="5">
        <v>0.66</v>
      </c>
      <c r="V219" s="5">
        <v>0</v>
      </c>
      <c r="W219" s="14">
        <v>0.68</v>
      </c>
      <c r="X219" s="14">
        <v>0</v>
      </c>
      <c r="Y219" s="14">
        <v>0.68</v>
      </c>
      <c r="Z219" s="4"/>
      <c r="AA219" s="49" t="str">
        <f>IFERROR(IFERROR(VLOOKUP($D219,'Asset Group  All Assets'!$B$1:$C$500,2,FALSE),(VLOOKUP($D219,'Missing-WSU-POs'!$B$1:$D$500,3,FALSE))),"?")</f>
        <v>P0771368</v>
      </c>
      <c r="AB219" s="31" t="str">
        <f t="shared" si="7"/>
        <v>P0771368</v>
      </c>
      <c r="AC219" s="31" t="str">
        <f t="shared" si="8"/>
        <v/>
      </c>
      <c r="AD219" s="29" t="str">
        <f>IFERROR(IF(VLOOKUP($D219,'Org July 2016 '!$D$1:$Z$500,3,FALSE)=F219,"-","Wrong PO"),"new")</f>
        <v>Wrong PO</v>
      </c>
      <c r="AE219" s="32">
        <f>IF(AD219="wrong PO",(VLOOKUP($D219,'Org July 2016 '!$D$1:$Z$500,3,FALSE)),"")</f>
        <v>0</v>
      </c>
      <c r="AF219" s="29" t="str">
        <f>IFERROR(IF(VLOOKUP($D219,'Org June 2016 '!$D$1:$Z$500,3,FALSE)=F219,"-","Wrong PO"),"new")</f>
        <v>Wrong PO</v>
      </c>
      <c r="AG219" s="32">
        <f>IF(AF219="wrong PO",(VLOOKUP($D219,'Org June 2016 '!$D$1:$Z$500,3,FALSE)),"")</f>
        <v>0</v>
      </c>
      <c r="AH219" s="29" t="str">
        <f>IFERROR(IF(VLOOKUP($D219,'May 2016'!D218:Z717,3,FALSE)=F219,"-","Wrong PO"),"new")</f>
        <v>new</v>
      </c>
      <c r="AI219" s="32" t="str">
        <f>IF(AH219="wrong PO",(VLOOKUP($D219,'May 2016'!D218:Z717,3,FALSE)),"")</f>
        <v/>
      </c>
      <c r="AJ219" s="29" t="str">
        <f>IFERROR(IF(VLOOKUP($D219,'Apr 2016'!$D$1:$Z$500,3,FALSE)=F219,"-","Wrong PO"),"new")</f>
        <v>-</v>
      </c>
      <c r="AK219" s="32" t="str">
        <f>IF(AJ219="wrong PO",(VLOOKUP($D219,'Apr 2016'!$D$1:$Z$500,3,FALSE)),"")</f>
        <v/>
      </c>
      <c r="AL219" s="32" t="str">
        <f>IFERROR(IF(VLOOKUP($D219,'Mar 2016'!$D$1:$Z$500,3,FALSE)=F219,"-","Wrong PO"),"new")</f>
        <v>-</v>
      </c>
      <c r="AM219" s="32" t="str">
        <f>IF(AJ219="wrong PO",(VLOOKUP($D219,'Mar 2016'!$D$1:$Z$500,3,FALSE)),"")</f>
        <v/>
      </c>
      <c r="AN219" s="32" t="str">
        <f>IFERROR(IF(VLOOKUP($D219,'Feb 2016'!$D$1:$Z$500,3,FALSE)=F219,"-","Wrong PO"),"new")</f>
        <v>-</v>
      </c>
      <c r="AO219" s="32" t="str">
        <f>IF(AJ219="wrong PO",(VLOOKUP($D219,'Feb 2016'!$D$1:$Z$500,3,FALSE)),"")</f>
        <v/>
      </c>
      <c r="AP219" s="29" t="str">
        <f>IFERROR(IF(VLOOKUP($D219,'Jan 2016'!$D$1:$Z$500,3,FALSE)=F219,"-","Wrong PO"),"new")</f>
        <v>-</v>
      </c>
      <c r="AQ219" s="32" t="str">
        <f>IF(AP219="wrong PO",(VLOOKUP($D219,'Jan 2016'!$D$1:$Z$500,3,FALSE)),"")</f>
        <v/>
      </c>
      <c r="AR219" s="29" t="str">
        <f>IFERROR(IF(VLOOKUP($D219,'Dec 2015'!$D$1:$Z$500,3,FALSE)=F219,"-","Wrong PO"),"new")</f>
        <v>new</v>
      </c>
      <c r="AS219" s="32" t="str">
        <f>IF(AR219="wrong PO",(VLOOKUP($D219,'Dec 2015'!$D$1:$Z$500,3,FALSE)),"")</f>
        <v/>
      </c>
      <c r="AT219" s="29" t="str">
        <f>IFERROR(IF(VLOOKUP($D219,'Nov 2015'!$D$1:$Z$500,3,FALSE)=F219,"-","Wrong PO"),"new")</f>
        <v>new</v>
      </c>
      <c r="AU219" s="32" t="str">
        <f>IF(AT219="wrong PO",(VLOOKUP($D219,'Nov 2015'!$D$1:$Z$500,3,FALSE)),"")</f>
        <v/>
      </c>
      <c r="AV219" s="29" t="str">
        <f>IFERROR(IF(VLOOKUP($D219,'Oct 2015'!$D$1:$Z$500,3,FALSE)=F219,"-","Wrong PO"),"new")</f>
        <v>new</v>
      </c>
      <c r="AW219" s="32" t="str">
        <f>IF(AV219="wrong PO",(VLOOKUP($D219,'Oct 2015'!$D$1:$Z$500,3,FALSE)),"")</f>
        <v/>
      </c>
      <c r="AX219" s="29" t="str">
        <f>IFERROR(IF(VLOOKUP($D219,'Sep 2015'!$D$1:$Z$500,3,FALSE)=F219,"-","Wrong PO"),"new")</f>
        <v>new</v>
      </c>
      <c r="AY219" s="32" t="str">
        <f>IF(AX219="wrong PO",(VLOOKUP($D219,'Sep 2015'!$D$1:$Z$500,3,FALSE)),"")</f>
        <v/>
      </c>
    </row>
    <row r="220" spans="1:51">
      <c r="A220" s="2" t="s">
        <v>841</v>
      </c>
      <c r="B220" s="2" t="s">
        <v>510</v>
      </c>
      <c r="C220" s="2" t="s">
        <v>69</v>
      </c>
      <c r="D220" s="2" t="s">
        <v>252</v>
      </c>
      <c r="E220" s="2" t="s">
        <v>547</v>
      </c>
      <c r="F220" s="21" t="s">
        <v>170</v>
      </c>
      <c r="G220" s="11"/>
      <c r="H220" s="3">
        <v>42388</v>
      </c>
      <c r="I220" s="2" t="s">
        <v>39</v>
      </c>
      <c r="J220" s="2" t="s">
        <v>548</v>
      </c>
      <c r="K220" s="2" t="s">
        <v>30</v>
      </c>
      <c r="L220" s="2" t="s">
        <v>31</v>
      </c>
      <c r="M220" s="2" t="s">
        <v>32</v>
      </c>
      <c r="N220" s="4">
        <v>632</v>
      </c>
      <c r="O220" s="4">
        <v>638</v>
      </c>
      <c r="P220" s="4">
        <v>6</v>
      </c>
      <c r="Q220" s="5">
        <v>0.1</v>
      </c>
      <c r="R220" s="4">
        <v>619</v>
      </c>
      <c r="S220" s="4">
        <v>621</v>
      </c>
      <c r="T220" s="4">
        <v>2</v>
      </c>
      <c r="U220" s="5">
        <v>0.12</v>
      </c>
      <c r="V220" s="5">
        <v>0</v>
      </c>
      <c r="W220" s="14">
        <v>0.22</v>
      </c>
      <c r="X220" s="14">
        <v>0</v>
      </c>
      <c r="Y220" s="14">
        <v>0.22</v>
      </c>
      <c r="Z220" s="4"/>
      <c r="AA220" s="49" t="str">
        <f>IFERROR(IFERROR(VLOOKUP($D220,'Asset Group  All Assets'!$B$1:$C$500,2,FALSE),(VLOOKUP($D220,'Missing-WSU-POs'!$B$1:$D$500,3,FALSE))),"?")</f>
        <v>P0771802</v>
      </c>
      <c r="AB220" s="31" t="str">
        <f t="shared" si="7"/>
        <v>P0771802</v>
      </c>
      <c r="AC220" s="31" t="str">
        <f t="shared" si="8"/>
        <v/>
      </c>
      <c r="AD220" s="29" t="str">
        <f>IFERROR(IF(VLOOKUP($D220,'Org July 2016 '!$D$1:$Z$500,3,FALSE)=F220,"-","Wrong PO"),"new")</f>
        <v>Wrong PO</v>
      </c>
      <c r="AE220" s="32">
        <f>IF(AD220="wrong PO",(VLOOKUP($D220,'Org July 2016 '!$D$1:$Z$500,3,FALSE)),"")</f>
        <v>0</v>
      </c>
      <c r="AF220" s="29" t="str">
        <f>IFERROR(IF(VLOOKUP($D220,'Org June 2016 '!$D$1:$Z$500,3,FALSE)=F220,"-","Wrong PO"),"new")</f>
        <v>Wrong PO</v>
      </c>
      <c r="AG220" s="32">
        <f>IF(AF220="wrong PO",(VLOOKUP($D220,'Org June 2016 '!$D$1:$Z$500,3,FALSE)),"")</f>
        <v>0</v>
      </c>
      <c r="AH220" s="29" t="str">
        <f>IFERROR(IF(VLOOKUP($D220,'May 2016'!D219:Z718,3,FALSE)=F220,"-","Wrong PO"),"new")</f>
        <v>new</v>
      </c>
      <c r="AI220" s="32" t="str">
        <f>IF(AH220="wrong PO",(VLOOKUP($D220,'May 2016'!D219:Z718,3,FALSE)),"")</f>
        <v/>
      </c>
      <c r="AJ220" s="29" t="str">
        <f>IFERROR(IF(VLOOKUP($D220,'Apr 2016'!$D$1:$Z$500,3,FALSE)=F220,"-","Wrong PO"),"new")</f>
        <v>-</v>
      </c>
      <c r="AK220" s="32" t="str">
        <f>IF(AJ220="wrong PO",(VLOOKUP($D220,'Apr 2016'!$D$1:$Z$500,3,FALSE)),"")</f>
        <v/>
      </c>
      <c r="AL220" s="32" t="str">
        <f>IFERROR(IF(VLOOKUP($D220,'Mar 2016'!$D$1:$Z$500,3,FALSE)=F220,"-","Wrong PO"),"new")</f>
        <v>-</v>
      </c>
      <c r="AM220" s="32" t="str">
        <f>IF(AJ220="wrong PO",(VLOOKUP($D220,'Mar 2016'!$D$1:$Z$500,3,FALSE)),"")</f>
        <v/>
      </c>
      <c r="AN220" s="32" t="str">
        <f>IFERROR(IF(VLOOKUP($D220,'Feb 2016'!$D$1:$Z$500,3,FALSE)=F220,"-","Wrong PO"),"new")</f>
        <v>-</v>
      </c>
      <c r="AO220" s="32" t="str">
        <f>IF(AJ220="wrong PO",(VLOOKUP($D220,'Feb 2016'!$D$1:$Z$500,3,FALSE)),"")</f>
        <v/>
      </c>
      <c r="AP220" s="29" t="str">
        <f>IFERROR(IF(VLOOKUP($D220,'Jan 2016'!$D$1:$Z$500,3,FALSE)=F220,"-","Wrong PO"),"new")</f>
        <v>-</v>
      </c>
      <c r="AQ220" s="32" t="str">
        <f>IF(AP220="wrong PO",(VLOOKUP($D220,'Jan 2016'!$D$1:$Z$500,3,FALSE)),"")</f>
        <v/>
      </c>
      <c r="AR220" s="29" t="str">
        <f>IFERROR(IF(VLOOKUP($D220,'Dec 2015'!$D$1:$Z$500,3,FALSE)=F220,"-","Wrong PO"),"new")</f>
        <v>new</v>
      </c>
      <c r="AS220" s="32" t="str">
        <f>IF(AR220="wrong PO",(VLOOKUP($D220,'Dec 2015'!$D$1:$Z$500,3,FALSE)),"")</f>
        <v/>
      </c>
      <c r="AT220" s="29" t="str">
        <f>IFERROR(IF(VLOOKUP($D220,'Nov 2015'!$D$1:$Z$500,3,FALSE)=F220,"-","Wrong PO"),"new")</f>
        <v>new</v>
      </c>
      <c r="AU220" s="32" t="str">
        <f>IF(AT220="wrong PO",(VLOOKUP($D220,'Nov 2015'!$D$1:$Z$500,3,FALSE)),"")</f>
        <v/>
      </c>
      <c r="AV220" s="29" t="str">
        <f>IFERROR(IF(VLOOKUP($D220,'Oct 2015'!$D$1:$Z$500,3,FALSE)=F220,"-","Wrong PO"),"new")</f>
        <v>new</v>
      </c>
      <c r="AW220" s="32" t="str">
        <f>IF(AV220="wrong PO",(VLOOKUP($D220,'Oct 2015'!$D$1:$Z$500,3,FALSE)),"")</f>
        <v/>
      </c>
      <c r="AX220" s="29" t="str">
        <f>IFERROR(IF(VLOOKUP($D220,'Sep 2015'!$D$1:$Z$500,3,FALSE)=F220,"-","Wrong PO"),"new")</f>
        <v>new</v>
      </c>
      <c r="AY220" s="32" t="str">
        <f>IF(AX220="wrong PO",(VLOOKUP($D220,'Sep 2015'!$D$1:$Z$500,3,FALSE)),"")</f>
        <v/>
      </c>
    </row>
    <row r="221" spans="1:51">
      <c r="A221" s="2" t="s">
        <v>841</v>
      </c>
      <c r="B221" s="2" t="s">
        <v>510</v>
      </c>
      <c r="C221" s="2" t="s">
        <v>69</v>
      </c>
      <c r="D221" s="2" t="s">
        <v>253</v>
      </c>
      <c r="E221" s="2" t="s">
        <v>371</v>
      </c>
      <c r="F221" s="21" t="s">
        <v>254</v>
      </c>
      <c r="G221" s="11"/>
      <c r="H221" s="3">
        <v>42198</v>
      </c>
      <c r="I221" s="2" t="s">
        <v>28</v>
      </c>
      <c r="J221" s="2" t="s">
        <v>373</v>
      </c>
      <c r="K221" s="2" t="s">
        <v>30</v>
      </c>
      <c r="L221" s="2" t="s">
        <v>31</v>
      </c>
      <c r="M221" s="2" t="s">
        <v>32</v>
      </c>
      <c r="N221" s="4">
        <v>677</v>
      </c>
      <c r="O221" s="4">
        <v>713</v>
      </c>
      <c r="P221" s="4">
        <v>36</v>
      </c>
      <c r="Q221" s="5">
        <v>0.61</v>
      </c>
      <c r="R221" s="4">
        <v>1770</v>
      </c>
      <c r="S221" s="4">
        <v>1850</v>
      </c>
      <c r="T221" s="4">
        <v>80</v>
      </c>
      <c r="U221" s="5">
        <v>4.78</v>
      </c>
      <c r="V221" s="5">
        <v>0</v>
      </c>
      <c r="W221" s="14">
        <v>5.39</v>
      </c>
      <c r="X221" s="14">
        <v>0</v>
      </c>
      <c r="Y221" s="14">
        <v>5.39</v>
      </c>
      <c r="Z221" s="4"/>
      <c r="AA221" s="49" t="str">
        <f>IFERROR(IFERROR(VLOOKUP($D221,'Asset Group  All Assets'!$B$1:$C$500,2,FALSE),(VLOOKUP($D221,'Missing-WSU-POs'!$B$1:$D$500,3,FALSE))),"?")</f>
        <v>P0771783</v>
      </c>
      <c r="AB221" s="31" t="str">
        <f t="shared" si="7"/>
        <v>P0771783</v>
      </c>
      <c r="AC221" s="31" t="str">
        <f t="shared" si="8"/>
        <v/>
      </c>
      <c r="AD221" s="29" t="str">
        <f>IFERROR(IF(VLOOKUP($D221,'Org July 2016 '!$D$1:$Z$500,3,FALSE)=F221,"-","Wrong PO"),"new")</f>
        <v>Wrong PO</v>
      </c>
      <c r="AE221" s="32">
        <f>IF(AD221="wrong PO",(VLOOKUP($D221,'Org July 2016 '!$D$1:$Z$500,3,FALSE)),"")</f>
        <v>0</v>
      </c>
      <c r="AF221" s="29" t="str">
        <f>IFERROR(IF(VLOOKUP($D221,'Org June 2016 '!$D$1:$Z$500,3,FALSE)=F221,"-","Wrong PO"),"new")</f>
        <v>Wrong PO</v>
      </c>
      <c r="AG221" s="32">
        <f>IF(AF221="wrong PO",(VLOOKUP($D221,'Org June 2016 '!$D$1:$Z$500,3,FALSE)),"")</f>
        <v>0</v>
      </c>
      <c r="AH221" s="29" t="str">
        <f>IFERROR(IF(VLOOKUP($D221,'May 2016'!D220:Z719,3,FALSE)=F221,"-","Wrong PO"),"new")</f>
        <v>new</v>
      </c>
      <c r="AI221" s="32" t="str">
        <f>IF(AH221="wrong PO",(VLOOKUP($D221,'May 2016'!D220:Z719,3,FALSE)),"")</f>
        <v/>
      </c>
      <c r="AJ221" s="29" t="str">
        <f>IFERROR(IF(VLOOKUP($D221,'Apr 2016'!$D$1:$Z$500,3,FALSE)=F221,"-","Wrong PO"),"new")</f>
        <v>-</v>
      </c>
      <c r="AK221" s="32" t="str">
        <f>IF(AJ221="wrong PO",(VLOOKUP($D221,'Apr 2016'!$D$1:$Z$500,3,FALSE)),"")</f>
        <v/>
      </c>
      <c r="AL221" s="32" t="str">
        <f>IFERROR(IF(VLOOKUP($D221,'Mar 2016'!$D$1:$Z$500,3,FALSE)=F221,"-","Wrong PO"),"new")</f>
        <v>-</v>
      </c>
      <c r="AM221" s="32" t="str">
        <f>IF(AJ221="wrong PO",(VLOOKUP($D221,'Mar 2016'!$D$1:$Z$500,3,FALSE)),"")</f>
        <v/>
      </c>
      <c r="AN221" s="32" t="str">
        <f>IFERROR(IF(VLOOKUP($D221,'Feb 2016'!$D$1:$Z$500,3,FALSE)=F221,"-","Wrong PO"),"new")</f>
        <v>-</v>
      </c>
      <c r="AO221" s="32" t="str">
        <f>IF(AJ221="wrong PO",(VLOOKUP($D221,'Feb 2016'!$D$1:$Z$500,3,FALSE)),"")</f>
        <v/>
      </c>
      <c r="AP221" s="29" t="str">
        <f>IFERROR(IF(VLOOKUP($D221,'Jan 2016'!$D$1:$Z$500,3,FALSE)=F221,"-","Wrong PO"),"new")</f>
        <v>-</v>
      </c>
      <c r="AQ221" s="32" t="str">
        <f>IF(AP221="wrong PO",(VLOOKUP($D221,'Jan 2016'!$D$1:$Z$500,3,FALSE)),"")</f>
        <v/>
      </c>
      <c r="AR221" s="29" t="str">
        <f>IFERROR(IF(VLOOKUP($D221,'Dec 2015'!$D$1:$Z$500,3,FALSE)=F221,"-","Wrong PO"),"new")</f>
        <v>-</v>
      </c>
      <c r="AS221" s="32" t="str">
        <f>IF(AR221="wrong PO",(VLOOKUP($D221,'Dec 2015'!$D$1:$Z$500,3,FALSE)),"")</f>
        <v/>
      </c>
      <c r="AT221" s="29" t="str">
        <f>IFERROR(IF(VLOOKUP($D221,'Nov 2015'!$D$1:$Z$500,3,FALSE)=F221,"-","Wrong PO"),"new")</f>
        <v>-</v>
      </c>
      <c r="AU221" s="32" t="str">
        <f>IF(AT221="wrong PO",(VLOOKUP($D221,'Nov 2015'!$D$1:$Z$500,3,FALSE)),"")</f>
        <v/>
      </c>
      <c r="AV221" s="29" t="str">
        <f>IFERROR(IF(VLOOKUP($D221,'Oct 2015'!$D$1:$Z$500,3,FALSE)=F221,"-","Wrong PO"),"new")</f>
        <v>-</v>
      </c>
      <c r="AW221" s="32" t="str">
        <f>IF(AV221="wrong PO",(VLOOKUP($D221,'Oct 2015'!$D$1:$Z$500,3,FALSE)),"")</f>
        <v/>
      </c>
      <c r="AX221" s="29" t="str">
        <f>IFERROR(IF(VLOOKUP($D221,'Sep 2015'!$D$1:$Z$500,3,FALSE)=F221,"-","Wrong PO"),"new")</f>
        <v>new</v>
      </c>
      <c r="AY221" s="32" t="str">
        <f>IF(AX221="wrong PO",(VLOOKUP($D221,'Sep 2015'!$D$1:$Z$500,3,FALSE)),"")</f>
        <v/>
      </c>
    </row>
    <row r="222" spans="1:51">
      <c r="A222" s="2" t="s">
        <v>841</v>
      </c>
      <c r="B222" s="2" t="s">
        <v>510</v>
      </c>
      <c r="C222" s="2" t="s">
        <v>69</v>
      </c>
      <c r="D222" s="2" t="s">
        <v>255</v>
      </c>
      <c r="E222" s="2" t="s">
        <v>371</v>
      </c>
      <c r="F222" s="21" t="s">
        <v>116</v>
      </c>
      <c r="G222" s="11"/>
      <c r="H222" s="3">
        <v>42199</v>
      </c>
      <c r="I222" s="2" t="s">
        <v>28</v>
      </c>
      <c r="J222" s="2" t="s">
        <v>373</v>
      </c>
      <c r="K222" s="2" t="s">
        <v>30</v>
      </c>
      <c r="L222" s="2" t="s">
        <v>31</v>
      </c>
      <c r="M222" s="2" t="s">
        <v>32</v>
      </c>
      <c r="N222" s="4">
        <v>3699</v>
      </c>
      <c r="O222" s="4">
        <v>3986</v>
      </c>
      <c r="P222" s="4">
        <v>287</v>
      </c>
      <c r="Q222" s="5">
        <v>4.8499999999999996</v>
      </c>
      <c r="R222" s="4">
        <v>7189</v>
      </c>
      <c r="S222" s="4">
        <v>7801</v>
      </c>
      <c r="T222" s="4">
        <v>612</v>
      </c>
      <c r="U222" s="5">
        <v>36.6</v>
      </c>
      <c r="V222" s="5">
        <v>0</v>
      </c>
      <c r="W222" s="14">
        <v>41.45</v>
      </c>
      <c r="X222" s="14">
        <v>0</v>
      </c>
      <c r="Y222" s="14">
        <v>41.45</v>
      </c>
      <c r="Z222" s="4"/>
      <c r="AA222" s="49" t="str">
        <f>IFERROR(IFERROR(VLOOKUP($D222,'Asset Group  All Assets'!$B$1:$C$500,2,FALSE),(VLOOKUP($D222,'Missing-WSU-POs'!$B$1:$D$500,3,FALSE))),"?")</f>
        <v>P0742067</v>
      </c>
      <c r="AB222" s="31" t="str">
        <f t="shared" si="7"/>
        <v>P0742067</v>
      </c>
      <c r="AC222" s="31" t="str">
        <f t="shared" si="8"/>
        <v/>
      </c>
      <c r="AD222" s="29" t="str">
        <f>IFERROR(IF(VLOOKUP($D222,'Org July 2016 '!$D$1:$Z$500,3,FALSE)=F222,"-","Wrong PO"),"new")</f>
        <v>Wrong PO</v>
      </c>
      <c r="AE222" s="32">
        <f>IF(AD222="wrong PO",(VLOOKUP($D222,'Org July 2016 '!$D$1:$Z$500,3,FALSE)),"")</f>
        <v>0</v>
      </c>
      <c r="AF222" s="29" t="str">
        <f>IFERROR(IF(VLOOKUP($D222,'Org June 2016 '!$D$1:$Z$500,3,FALSE)=F222,"-","Wrong PO"),"new")</f>
        <v>Wrong PO</v>
      </c>
      <c r="AG222" s="32">
        <f>IF(AF222="wrong PO",(VLOOKUP($D222,'Org June 2016 '!$D$1:$Z$500,3,FALSE)),"")</f>
        <v>0</v>
      </c>
      <c r="AH222" s="29" t="str">
        <f>IFERROR(IF(VLOOKUP($D222,'May 2016'!D221:Z720,3,FALSE)=F222,"-","Wrong PO"),"new")</f>
        <v>new</v>
      </c>
      <c r="AI222" s="32" t="str">
        <f>IF(AH222="wrong PO",(VLOOKUP($D222,'May 2016'!D221:Z720,3,FALSE)),"")</f>
        <v/>
      </c>
      <c r="AJ222" s="29" t="str">
        <f>IFERROR(IF(VLOOKUP($D222,'Apr 2016'!$D$1:$Z$500,3,FALSE)=F222,"-","Wrong PO"),"new")</f>
        <v>-</v>
      </c>
      <c r="AK222" s="32" t="str">
        <f>IF(AJ222="wrong PO",(VLOOKUP($D222,'Apr 2016'!$D$1:$Z$500,3,FALSE)),"")</f>
        <v/>
      </c>
      <c r="AL222" s="32" t="str">
        <f>IFERROR(IF(VLOOKUP($D222,'Mar 2016'!$D$1:$Z$500,3,FALSE)=F222,"-","Wrong PO"),"new")</f>
        <v>-</v>
      </c>
      <c r="AM222" s="32" t="str">
        <f>IF(AJ222="wrong PO",(VLOOKUP($D222,'Mar 2016'!$D$1:$Z$500,3,FALSE)),"")</f>
        <v/>
      </c>
      <c r="AN222" s="32" t="str">
        <f>IFERROR(IF(VLOOKUP($D222,'Feb 2016'!$D$1:$Z$500,3,FALSE)=F222,"-","Wrong PO"),"new")</f>
        <v>-</v>
      </c>
      <c r="AO222" s="32" t="str">
        <f>IF(AJ222="wrong PO",(VLOOKUP($D222,'Feb 2016'!$D$1:$Z$500,3,FALSE)),"")</f>
        <v/>
      </c>
      <c r="AP222" s="29" t="str">
        <f>IFERROR(IF(VLOOKUP($D222,'Jan 2016'!$D$1:$Z$500,3,FALSE)=F222,"-","Wrong PO"),"new")</f>
        <v>-</v>
      </c>
      <c r="AQ222" s="32" t="str">
        <f>IF(AP222="wrong PO",(VLOOKUP($D222,'Jan 2016'!$D$1:$Z$500,3,FALSE)),"")</f>
        <v/>
      </c>
      <c r="AR222" s="29" t="str">
        <f>IFERROR(IF(VLOOKUP($D222,'Dec 2015'!$D$1:$Z$500,3,FALSE)=F222,"-","Wrong PO"),"new")</f>
        <v>-</v>
      </c>
      <c r="AS222" s="32" t="str">
        <f>IF(AR222="wrong PO",(VLOOKUP($D222,'Dec 2015'!$D$1:$Z$500,3,FALSE)),"")</f>
        <v/>
      </c>
      <c r="AT222" s="29" t="str">
        <f>IFERROR(IF(VLOOKUP($D222,'Nov 2015'!$D$1:$Z$500,3,FALSE)=F222,"-","Wrong PO"),"new")</f>
        <v>-</v>
      </c>
      <c r="AU222" s="32" t="str">
        <f>IF(AT222="wrong PO",(VLOOKUP($D222,'Nov 2015'!$D$1:$Z$500,3,FALSE)),"")</f>
        <v/>
      </c>
      <c r="AV222" s="29" t="str">
        <f>IFERROR(IF(VLOOKUP($D222,'Oct 2015'!$D$1:$Z$500,3,FALSE)=F222,"-","Wrong PO"),"new")</f>
        <v>-</v>
      </c>
      <c r="AW222" s="32" t="str">
        <f>IF(AV222="wrong PO",(VLOOKUP($D222,'Oct 2015'!$D$1:$Z$500,3,FALSE)),"")</f>
        <v/>
      </c>
      <c r="AX222" s="29" t="str">
        <f>IFERROR(IF(VLOOKUP($D222,'Sep 2015'!$D$1:$Z$500,3,FALSE)=F222,"-","Wrong PO"),"new")</f>
        <v>new</v>
      </c>
      <c r="AY222" s="32" t="str">
        <f>IF(AX222="wrong PO",(VLOOKUP($D222,'Sep 2015'!$D$1:$Z$500,3,FALSE)),"")</f>
        <v/>
      </c>
    </row>
    <row r="223" spans="1:51">
      <c r="A223" s="2" t="s">
        <v>841</v>
      </c>
      <c r="B223" s="2" t="s">
        <v>510</v>
      </c>
      <c r="C223" s="2" t="s">
        <v>69</v>
      </c>
      <c r="D223" s="2" t="s">
        <v>256</v>
      </c>
      <c r="E223" s="2" t="s">
        <v>371</v>
      </c>
      <c r="F223" s="21" t="s">
        <v>116</v>
      </c>
      <c r="G223" s="11"/>
      <c r="H223" s="3">
        <v>42199</v>
      </c>
      <c r="I223" s="2" t="s">
        <v>28</v>
      </c>
      <c r="J223" s="2" t="s">
        <v>373</v>
      </c>
      <c r="K223" s="2" t="s">
        <v>30</v>
      </c>
      <c r="L223" s="2" t="s">
        <v>31</v>
      </c>
      <c r="M223" s="2" t="s">
        <v>32</v>
      </c>
      <c r="N223" s="4">
        <v>611</v>
      </c>
      <c r="O223" s="4">
        <v>674</v>
      </c>
      <c r="P223" s="4">
        <v>63</v>
      </c>
      <c r="Q223" s="5">
        <v>1.06</v>
      </c>
      <c r="R223" s="4">
        <v>1944</v>
      </c>
      <c r="S223" s="4">
        <v>2071</v>
      </c>
      <c r="T223" s="4">
        <v>127</v>
      </c>
      <c r="U223" s="5">
        <v>7.59</v>
      </c>
      <c r="V223" s="5">
        <v>0</v>
      </c>
      <c r="W223" s="14">
        <v>8.65</v>
      </c>
      <c r="X223" s="14">
        <v>0</v>
      </c>
      <c r="Y223" s="14">
        <v>8.65</v>
      </c>
      <c r="Z223" s="4"/>
      <c r="AA223" s="49" t="str">
        <f>IFERROR(IFERROR(VLOOKUP($D223,'Asset Group  All Assets'!$B$1:$C$500,2,FALSE),(VLOOKUP($D223,'Missing-WSU-POs'!$B$1:$D$500,3,FALSE))),"?")</f>
        <v>P0742067</v>
      </c>
      <c r="AB223" s="31" t="str">
        <f t="shared" si="7"/>
        <v>P0742067</v>
      </c>
      <c r="AC223" s="31" t="str">
        <f t="shared" si="8"/>
        <v/>
      </c>
      <c r="AD223" s="29" t="str">
        <f>IFERROR(IF(VLOOKUP($D223,'Org July 2016 '!$D$1:$Z$500,3,FALSE)=F223,"-","Wrong PO"),"new")</f>
        <v>Wrong PO</v>
      </c>
      <c r="AE223" s="32">
        <f>IF(AD223="wrong PO",(VLOOKUP($D223,'Org July 2016 '!$D$1:$Z$500,3,FALSE)),"")</f>
        <v>0</v>
      </c>
      <c r="AF223" s="29" t="str">
        <f>IFERROR(IF(VLOOKUP($D223,'Org June 2016 '!$D$1:$Z$500,3,FALSE)=F223,"-","Wrong PO"),"new")</f>
        <v>Wrong PO</v>
      </c>
      <c r="AG223" s="32">
        <f>IF(AF223="wrong PO",(VLOOKUP($D223,'Org June 2016 '!$D$1:$Z$500,3,FALSE)),"")</f>
        <v>0</v>
      </c>
      <c r="AH223" s="29" t="str">
        <f>IFERROR(IF(VLOOKUP($D223,'May 2016'!D222:Z721,3,FALSE)=F223,"-","Wrong PO"),"new")</f>
        <v>new</v>
      </c>
      <c r="AI223" s="32" t="str">
        <f>IF(AH223="wrong PO",(VLOOKUP($D223,'May 2016'!D222:Z721,3,FALSE)),"")</f>
        <v/>
      </c>
      <c r="AJ223" s="29" t="str">
        <f>IFERROR(IF(VLOOKUP($D223,'Apr 2016'!$D$1:$Z$500,3,FALSE)=F223,"-","Wrong PO"),"new")</f>
        <v>-</v>
      </c>
      <c r="AK223" s="32" t="str">
        <f>IF(AJ223="wrong PO",(VLOOKUP($D223,'Apr 2016'!$D$1:$Z$500,3,FALSE)),"")</f>
        <v/>
      </c>
      <c r="AL223" s="32" t="str">
        <f>IFERROR(IF(VLOOKUP($D223,'Mar 2016'!$D$1:$Z$500,3,FALSE)=F223,"-","Wrong PO"),"new")</f>
        <v>-</v>
      </c>
      <c r="AM223" s="32" t="str">
        <f>IF(AJ223="wrong PO",(VLOOKUP($D223,'Mar 2016'!$D$1:$Z$500,3,FALSE)),"")</f>
        <v/>
      </c>
      <c r="AN223" s="32" t="str">
        <f>IFERROR(IF(VLOOKUP($D223,'Feb 2016'!$D$1:$Z$500,3,FALSE)=F223,"-","Wrong PO"),"new")</f>
        <v>-</v>
      </c>
      <c r="AO223" s="32" t="str">
        <f>IF(AJ223="wrong PO",(VLOOKUP($D223,'Feb 2016'!$D$1:$Z$500,3,FALSE)),"")</f>
        <v/>
      </c>
      <c r="AP223" s="29" t="str">
        <f>IFERROR(IF(VLOOKUP($D223,'Jan 2016'!$D$1:$Z$500,3,FALSE)=F223,"-","Wrong PO"),"new")</f>
        <v>-</v>
      </c>
      <c r="AQ223" s="32" t="str">
        <f>IF(AP223="wrong PO",(VLOOKUP($D223,'Jan 2016'!$D$1:$Z$500,3,FALSE)),"")</f>
        <v/>
      </c>
      <c r="AR223" s="29" t="str">
        <f>IFERROR(IF(VLOOKUP($D223,'Dec 2015'!$D$1:$Z$500,3,FALSE)=F223,"-","Wrong PO"),"new")</f>
        <v>-</v>
      </c>
      <c r="AS223" s="32" t="str">
        <f>IF(AR223="wrong PO",(VLOOKUP($D223,'Dec 2015'!$D$1:$Z$500,3,FALSE)),"")</f>
        <v/>
      </c>
      <c r="AT223" s="29" t="str">
        <f>IFERROR(IF(VLOOKUP($D223,'Nov 2015'!$D$1:$Z$500,3,FALSE)=F223,"-","Wrong PO"),"new")</f>
        <v>-</v>
      </c>
      <c r="AU223" s="32" t="str">
        <f>IF(AT223="wrong PO",(VLOOKUP($D223,'Nov 2015'!$D$1:$Z$500,3,FALSE)),"")</f>
        <v/>
      </c>
      <c r="AV223" s="29" t="str">
        <f>IFERROR(IF(VLOOKUP($D223,'Oct 2015'!$D$1:$Z$500,3,FALSE)=F223,"-","Wrong PO"),"new")</f>
        <v>-</v>
      </c>
      <c r="AW223" s="32" t="str">
        <f>IF(AV223="wrong PO",(VLOOKUP($D223,'Oct 2015'!$D$1:$Z$500,3,FALSE)),"")</f>
        <v/>
      </c>
      <c r="AX223" s="29" t="str">
        <f>IFERROR(IF(VLOOKUP($D223,'Sep 2015'!$D$1:$Z$500,3,FALSE)=F223,"-","Wrong PO"),"new")</f>
        <v>new</v>
      </c>
      <c r="AY223" s="32" t="str">
        <f>IF(AX223="wrong PO",(VLOOKUP($D223,'Sep 2015'!$D$1:$Z$500,3,FALSE)),"")</f>
        <v/>
      </c>
    </row>
    <row r="224" spans="1:51">
      <c r="A224" s="2" t="s">
        <v>841</v>
      </c>
      <c r="B224" s="2" t="s">
        <v>510</v>
      </c>
      <c r="C224" s="2" t="s">
        <v>69</v>
      </c>
      <c r="D224" s="2" t="s">
        <v>70</v>
      </c>
      <c r="E224" s="2" t="s">
        <v>34</v>
      </c>
      <c r="F224" s="21" t="s">
        <v>108</v>
      </c>
      <c r="G224" s="11"/>
      <c r="H224" s="3">
        <v>42184</v>
      </c>
      <c r="I224" s="2" t="s">
        <v>28</v>
      </c>
      <c r="J224" s="2" t="s">
        <v>35</v>
      </c>
      <c r="K224" s="2" t="s">
        <v>30</v>
      </c>
      <c r="L224" s="2" t="s">
        <v>31</v>
      </c>
      <c r="M224" s="2" t="s">
        <v>32</v>
      </c>
      <c r="N224" s="4">
        <v>2980</v>
      </c>
      <c r="O224" s="4">
        <v>3051</v>
      </c>
      <c r="P224" s="4">
        <v>71</v>
      </c>
      <c r="Q224" s="5">
        <v>1.2</v>
      </c>
      <c r="R224" s="4">
        <v>1915</v>
      </c>
      <c r="S224" s="4">
        <v>1945</v>
      </c>
      <c r="T224" s="4">
        <v>30</v>
      </c>
      <c r="U224" s="5">
        <v>1.79</v>
      </c>
      <c r="V224" s="5">
        <v>0</v>
      </c>
      <c r="W224" s="14">
        <v>2.99</v>
      </c>
      <c r="X224" s="14">
        <v>0</v>
      </c>
      <c r="Y224" s="14">
        <v>2.99</v>
      </c>
      <c r="Z224" s="4"/>
      <c r="AA224" s="49" t="str">
        <f>IFERROR(IFERROR(VLOOKUP($D224,'Asset Group  All Assets'!$B$1:$C$500,2,FALSE),(VLOOKUP($D224,'Missing-WSU-POs'!$B$1:$D$500,3,FALSE))),"?")</f>
        <v>P0771686</v>
      </c>
      <c r="AB224" s="31" t="str">
        <f t="shared" si="7"/>
        <v>P0771686</v>
      </c>
      <c r="AC224" s="31" t="str">
        <f t="shared" si="8"/>
        <v/>
      </c>
      <c r="AD224" s="29" t="str">
        <f>IFERROR(IF(VLOOKUP($D224,'Org July 2016 '!$D$1:$Z$500,3,FALSE)=F224,"-","Wrong PO"),"new")</f>
        <v>Wrong PO</v>
      </c>
      <c r="AE224" s="32">
        <f>IF(AD224="wrong PO",(VLOOKUP($D224,'Org July 2016 '!$D$1:$Z$500,3,FALSE)),"")</f>
        <v>0</v>
      </c>
      <c r="AF224" s="29" t="str">
        <f>IFERROR(IF(VLOOKUP($D224,'Org June 2016 '!$D$1:$Z$500,3,FALSE)=F224,"-","Wrong PO"),"new")</f>
        <v>Wrong PO</v>
      </c>
      <c r="AG224" s="32">
        <f>IF(AF224="wrong PO",(VLOOKUP($D224,'Org June 2016 '!$D$1:$Z$500,3,FALSE)),"")</f>
        <v>0</v>
      </c>
      <c r="AH224" s="29" t="str">
        <f>IFERROR(IF(VLOOKUP($D224,'May 2016'!D223:Z722,3,FALSE)=F224,"-","Wrong PO"),"new")</f>
        <v>new</v>
      </c>
      <c r="AI224" s="32" t="str">
        <f>IF(AH224="wrong PO",(VLOOKUP($D224,'May 2016'!D223:Z722,3,FALSE)),"")</f>
        <v/>
      </c>
      <c r="AJ224" s="29" t="str">
        <f>IFERROR(IF(VLOOKUP($D224,'Apr 2016'!$D$1:$Z$500,3,FALSE)=F224,"-","Wrong PO"),"new")</f>
        <v>-</v>
      </c>
      <c r="AK224" s="32" t="str">
        <f>IF(AJ224="wrong PO",(VLOOKUP($D224,'Apr 2016'!$D$1:$Z$500,3,FALSE)),"")</f>
        <v/>
      </c>
      <c r="AL224" s="32" t="str">
        <f>IFERROR(IF(VLOOKUP($D224,'Mar 2016'!$D$1:$Z$500,3,FALSE)=F224,"-","Wrong PO"),"new")</f>
        <v>-</v>
      </c>
      <c r="AM224" s="32" t="str">
        <f>IF(AJ224="wrong PO",(VLOOKUP($D224,'Mar 2016'!$D$1:$Z$500,3,FALSE)),"")</f>
        <v/>
      </c>
      <c r="AN224" s="32" t="str">
        <f>IFERROR(IF(VLOOKUP($D224,'Feb 2016'!$D$1:$Z$500,3,FALSE)=F224,"-","Wrong PO"),"new")</f>
        <v>-</v>
      </c>
      <c r="AO224" s="32" t="str">
        <f>IF(AJ224="wrong PO",(VLOOKUP($D224,'Feb 2016'!$D$1:$Z$500,3,FALSE)),"")</f>
        <v/>
      </c>
      <c r="AP224" s="29" t="str">
        <f>IFERROR(IF(VLOOKUP($D224,'Jan 2016'!$D$1:$Z$500,3,FALSE)=F224,"-","Wrong PO"),"new")</f>
        <v>-</v>
      </c>
      <c r="AQ224" s="32" t="str">
        <f>IF(AP224="wrong PO",(VLOOKUP($D224,'Jan 2016'!$D$1:$Z$500,3,FALSE)),"")</f>
        <v/>
      </c>
      <c r="AR224" s="29" t="str">
        <f>IFERROR(IF(VLOOKUP($D224,'Dec 2015'!$D$1:$Z$500,3,FALSE)=F224,"-","Wrong PO"),"new")</f>
        <v>-</v>
      </c>
      <c r="AS224" s="32" t="str">
        <f>IF(AR224="wrong PO",(VLOOKUP($D224,'Dec 2015'!$D$1:$Z$500,3,FALSE)),"")</f>
        <v/>
      </c>
      <c r="AT224" s="29" t="str">
        <f>IFERROR(IF(VLOOKUP($D224,'Nov 2015'!$D$1:$Z$500,3,FALSE)=F224,"-","Wrong PO"),"new")</f>
        <v>-</v>
      </c>
      <c r="AU224" s="32" t="str">
        <f>IF(AT224="wrong PO",(VLOOKUP($D224,'Nov 2015'!$D$1:$Z$500,3,FALSE)),"")</f>
        <v/>
      </c>
      <c r="AV224" s="29" t="str">
        <f>IFERROR(IF(VLOOKUP($D224,'Oct 2015'!$D$1:$Z$500,3,FALSE)=F224,"-","Wrong PO"),"new")</f>
        <v>-</v>
      </c>
      <c r="AW224" s="32" t="str">
        <f>IF(AV224="wrong PO",(VLOOKUP($D224,'Oct 2015'!$D$1:$Z$500,3,FALSE)),"")</f>
        <v/>
      </c>
      <c r="AX224" s="29" t="str">
        <f>IFERROR(IF(VLOOKUP($D224,'Sep 2015'!$D$1:$Z$500,3,FALSE)=F224,"-","Wrong PO"),"new")</f>
        <v>-</v>
      </c>
      <c r="AY224" s="32" t="str">
        <f>IF(AX224="wrong PO",(VLOOKUP($D224,'Sep 2015'!$D$1:$Z$500,3,FALSE)),"")</f>
        <v/>
      </c>
    </row>
    <row r="225" spans="1:51">
      <c r="A225" s="2" t="s">
        <v>841</v>
      </c>
      <c r="B225" s="2" t="s">
        <v>510</v>
      </c>
      <c r="C225" s="2" t="s">
        <v>69</v>
      </c>
      <c r="D225" s="2" t="s">
        <v>71</v>
      </c>
      <c r="E225" s="2" t="s">
        <v>72</v>
      </c>
      <c r="F225" s="21" t="s">
        <v>152</v>
      </c>
      <c r="G225" s="11"/>
      <c r="H225" s="3">
        <v>42194</v>
      </c>
      <c r="I225" s="2" t="s">
        <v>28</v>
      </c>
      <c r="J225" s="2" t="s">
        <v>73</v>
      </c>
      <c r="K225" s="2" t="s">
        <v>30</v>
      </c>
      <c r="L225" s="2" t="s">
        <v>31</v>
      </c>
      <c r="M225" s="2" t="s">
        <v>32</v>
      </c>
      <c r="N225" s="4">
        <v>12598</v>
      </c>
      <c r="O225" s="4">
        <v>13869</v>
      </c>
      <c r="P225" s="4">
        <v>1271</v>
      </c>
      <c r="Q225" s="5">
        <v>21.48</v>
      </c>
      <c r="R225" s="4">
        <v>7860</v>
      </c>
      <c r="S225" s="4">
        <v>8274</v>
      </c>
      <c r="T225" s="4">
        <v>414</v>
      </c>
      <c r="U225" s="5">
        <v>24.76</v>
      </c>
      <c r="V225" s="5">
        <v>0</v>
      </c>
      <c r="W225" s="14">
        <v>46.24</v>
      </c>
      <c r="X225" s="14">
        <v>0</v>
      </c>
      <c r="Y225" s="14">
        <v>46.24</v>
      </c>
      <c r="Z225" s="4"/>
      <c r="AA225" s="49" t="str">
        <f>IFERROR(IFERROR(VLOOKUP($D225,'Asset Group  All Assets'!$B$1:$C$500,2,FALSE),(VLOOKUP($D225,'Missing-WSU-POs'!$B$1:$D$500,3,FALSE))),"?")</f>
        <v>P0742695</v>
      </c>
      <c r="AB225" s="31" t="str">
        <f t="shared" ref="AB225:AB245" si="9">IF(F225="","",F225)</f>
        <v>P0742695</v>
      </c>
      <c r="AC225" s="31" t="str">
        <f t="shared" ref="AC225:AC245" si="10">IF(AA225=AB225,"","Wrong PO")</f>
        <v/>
      </c>
      <c r="AD225" s="29" t="str">
        <f>IFERROR(IF(VLOOKUP($D225,'Org July 2016 '!$D$1:$Z$500,3,FALSE)=F225,"-","Wrong PO"),"new")</f>
        <v>Wrong PO</v>
      </c>
      <c r="AE225" s="32">
        <f>IF(AD225="wrong PO",(VLOOKUP($D225,'Org July 2016 '!$D$1:$Z$500,3,FALSE)),"")</f>
        <v>0</v>
      </c>
      <c r="AF225" s="29" t="str">
        <f>IFERROR(IF(VLOOKUP($D225,'Org June 2016 '!$D$1:$Z$500,3,FALSE)=F225,"-","Wrong PO"),"new")</f>
        <v>Wrong PO</v>
      </c>
      <c r="AG225" s="32">
        <f>IF(AF225="wrong PO",(VLOOKUP($D225,'Org June 2016 '!$D$1:$Z$500,3,FALSE)),"")</f>
        <v>0</v>
      </c>
      <c r="AH225" s="29" t="str">
        <f>IFERROR(IF(VLOOKUP($D225,'May 2016'!D224:Z723,3,FALSE)=F225,"-","Wrong PO"),"new")</f>
        <v>new</v>
      </c>
      <c r="AI225" s="32" t="str">
        <f>IF(AH225="wrong PO",(VLOOKUP($D225,'May 2016'!D224:Z723,3,FALSE)),"")</f>
        <v/>
      </c>
      <c r="AJ225" s="29" t="str">
        <f>IFERROR(IF(VLOOKUP($D225,'Apr 2016'!$D$1:$Z$500,3,FALSE)=F225,"-","Wrong PO"),"new")</f>
        <v>-</v>
      </c>
      <c r="AK225" s="32" t="str">
        <f>IF(AJ225="wrong PO",(VLOOKUP($D225,'Apr 2016'!$D$1:$Z$500,3,FALSE)),"")</f>
        <v/>
      </c>
      <c r="AL225" s="32" t="str">
        <f>IFERROR(IF(VLOOKUP($D225,'Mar 2016'!$D$1:$Z$500,3,FALSE)=F225,"-","Wrong PO"),"new")</f>
        <v>-</v>
      </c>
      <c r="AM225" s="32" t="str">
        <f>IF(AJ225="wrong PO",(VLOOKUP($D225,'Mar 2016'!$D$1:$Z$500,3,FALSE)),"")</f>
        <v/>
      </c>
      <c r="AN225" s="32" t="str">
        <f>IFERROR(IF(VLOOKUP($D225,'Feb 2016'!$D$1:$Z$500,3,FALSE)=F225,"-","Wrong PO"),"new")</f>
        <v>-</v>
      </c>
      <c r="AO225" s="32" t="str">
        <f>IF(AJ225="wrong PO",(VLOOKUP($D225,'Feb 2016'!$D$1:$Z$500,3,FALSE)),"")</f>
        <v/>
      </c>
      <c r="AP225" s="29" t="str">
        <f>IFERROR(IF(VLOOKUP($D225,'Jan 2016'!$D$1:$Z$500,3,FALSE)=F225,"-","Wrong PO"),"new")</f>
        <v>-</v>
      </c>
      <c r="AQ225" s="32" t="str">
        <f>IF(AP225="wrong PO",(VLOOKUP($D225,'Jan 2016'!$D$1:$Z$500,3,FALSE)),"")</f>
        <v/>
      </c>
      <c r="AR225" s="29" t="str">
        <f>IFERROR(IF(VLOOKUP($D225,'Dec 2015'!$D$1:$Z$500,3,FALSE)=F225,"-","Wrong PO"),"new")</f>
        <v>-</v>
      </c>
      <c r="AS225" s="32" t="str">
        <f>IF(AR225="wrong PO",(VLOOKUP($D225,'Dec 2015'!$D$1:$Z$500,3,FALSE)),"")</f>
        <v/>
      </c>
      <c r="AT225" s="29" t="str">
        <f>IFERROR(IF(VLOOKUP($D225,'Nov 2015'!$D$1:$Z$500,3,FALSE)=F225,"-","Wrong PO"),"new")</f>
        <v>-</v>
      </c>
      <c r="AU225" s="32" t="str">
        <f>IF(AT225="wrong PO",(VLOOKUP($D225,'Nov 2015'!$D$1:$Z$500,3,FALSE)),"")</f>
        <v/>
      </c>
      <c r="AV225" s="29" t="str">
        <f>IFERROR(IF(VLOOKUP($D225,'Oct 2015'!$D$1:$Z$500,3,FALSE)=F225,"-","Wrong PO"),"new")</f>
        <v>-</v>
      </c>
      <c r="AW225" s="32" t="str">
        <f>IF(AV225="wrong PO",(VLOOKUP($D225,'Oct 2015'!$D$1:$Z$500,3,FALSE)),"")</f>
        <v/>
      </c>
      <c r="AX225" s="29" t="str">
        <f>IFERROR(IF(VLOOKUP($D225,'Sep 2015'!$D$1:$Z$500,3,FALSE)=F225,"-","Wrong PO"),"new")</f>
        <v>-</v>
      </c>
      <c r="AY225" s="32" t="str">
        <f>IF(AX225="wrong PO",(VLOOKUP($D225,'Sep 2015'!$D$1:$Z$500,3,FALSE)),"")</f>
        <v/>
      </c>
    </row>
    <row r="226" spans="1:51">
      <c r="A226" s="2" t="s">
        <v>841</v>
      </c>
      <c r="B226" s="2" t="s">
        <v>510</v>
      </c>
      <c r="C226" s="2" t="s">
        <v>69</v>
      </c>
      <c r="D226" s="2" t="s">
        <v>74</v>
      </c>
      <c r="E226" s="2" t="s">
        <v>46</v>
      </c>
      <c r="F226" s="21" t="s">
        <v>108</v>
      </c>
      <c r="G226" s="11"/>
      <c r="H226" s="3">
        <v>42208</v>
      </c>
      <c r="I226" s="2" t="s">
        <v>28</v>
      </c>
      <c r="J226" s="2" t="s">
        <v>47</v>
      </c>
      <c r="K226" s="2" t="s">
        <v>30</v>
      </c>
      <c r="L226" s="2" t="s">
        <v>31</v>
      </c>
      <c r="M226" s="2" t="s">
        <v>32</v>
      </c>
      <c r="N226" s="4">
        <v>144</v>
      </c>
      <c r="O226" s="4">
        <v>146</v>
      </c>
      <c r="P226" s="4">
        <v>2</v>
      </c>
      <c r="Q226" s="5">
        <v>0.03</v>
      </c>
      <c r="R226" s="4">
        <v>384</v>
      </c>
      <c r="S226" s="4">
        <v>384</v>
      </c>
      <c r="T226" s="4">
        <v>0</v>
      </c>
      <c r="U226" s="5">
        <v>0</v>
      </c>
      <c r="V226" s="5">
        <v>0</v>
      </c>
      <c r="W226" s="14">
        <v>0.03</v>
      </c>
      <c r="X226" s="14">
        <v>0</v>
      </c>
      <c r="Y226" s="14">
        <v>0.03</v>
      </c>
      <c r="Z226" s="4"/>
      <c r="AA226" s="49" t="str">
        <f>IFERROR(IFERROR(VLOOKUP($D226,'Asset Group  All Assets'!$B$1:$C$500,2,FALSE),(VLOOKUP($D226,'Missing-WSU-POs'!$B$1:$D$500,3,FALSE))),"?")</f>
        <v>P0771686</v>
      </c>
      <c r="AB226" s="31" t="str">
        <f t="shared" si="9"/>
        <v>P0771686</v>
      </c>
      <c r="AC226" s="31" t="str">
        <f t="shared" si="10"/>
        <v/>
      </c>
      <c r="AD226" s="29" t="str">
        <f>IFERROR(IF(VLOOKUP($D226,'Org July 2016 '!$D$1:$Z$500,3,FALSE)=F226,"-","Wrong PO"),"new")</f>
        <v>Wrong PO</v>
      </c>
      <c r="AE226" s="32">
        <f>IF(AD226="wrong PO",(VLOOKUP($D226,'Org July 2016 '!$D$1:$Z$500,3,FALSE)),"")</f>
        <v>0</v>
      </c>
      <c r="AF226" s="29" t="str">
        <f>IFERROR(IF(VLOOKUP($D226,'Org June 2016 '!$D$1:$Z$500,3,FALSE)=F226,"-","Wrong PO"),"new")</f>
        <v>Wrong PO</v>
      </c>
      <c r="AG226" s="32">
        <f>IF(AF226="wrong PO",(VLOOKUP($D226,'Org June 2016 '!$D$1:$Z$500,3,FALSE)),"")</f>
        <v>0</v>
      </c>
      <c r="AH226" s="29" t="str">
        <f>IFERROR(IF(VLOOKUP($D226,'May 2016'!D225:Z724,3,FALSE)=F226,"-","Wrong PO"),"new")</f>
        <v>new</v>
      </c>
      <c r="AI226" s="32" t="str">
        <f>IF(AH226="wrong PO",(VLOOKUP($D226,'May 2016'!D225:Z724,3,FALSE)),"")</f>
        <v/>
      </c>
      <c r="AJ226" s="29" t="str">
        <f>IFERROR(IF(VLOOKUP($D226,'Apr 2016'!$D$1:$Z$500,3,FALSE)=F226,"-","Wrong PO"),"new")</f>
        <v>-</v>
      </c>
      <c r="AK226" s="32" t="str">
        <f>IF(AJ226="wrong PO",(VLOOKUP($D226,'Apr 2016'!$D$1:$Z$500,3,FALSE)),"")</f>
        <v/>
      </c>
      <c r="AL226" s="32" t="str">
        <f>IFERROR(IF(VLOOKUP($D226,'Mar 2016'!$D$1:$Z$500,3,FALSE)=F226,"-","Wrong PO"),"new")</f>
        <v>-</v>
      </c>
      <c r="AM226" s="32" t="str">
        <f>IF(AJ226="wrong PO",(VLOOKUP($D226,'Mar 2016'!$D$1:$Z$500,3,FALSE)),"")</f>
        <v/>
      </c>
      <c r="AN226" s="32" t="str">
        <f>IFERROR(IF(VLOOKUP($D226,'Feb 2016'!$D$1:$Z$500,3,FALSE)=F226,"-","Wrong PO"),"new")</f>
        <v>-</v>
      </c>
      <c r="AO226" s="32" t="str">
        <f>IF(AJ226="wrong PO",(VLOOKUP($D226,'Feb 2016'!$D$1:$Z$500,3,FALSE)),"")</f>
        <v/>
      </c>
      <c r="AP226" s="29" t="str">
        <f>IFERROR(IF(VLOOKUP($D226,'Jan 2016'!$D$1:$Z$500,3,FALSE)=F226,"-","Wrong PO"),"new")</f>
        <v>-</v>
      </c>
      <c r="AQ226" s="32" t="str">
        <f>IF(AP226="wrong PO",(VLOOKUP($D226,'Jan 2016'!$D$1:$Z$500,3,FALSE)),"")</f>
        <v/>
      </c>
      <c r="AR226" s="29" t="str">
        <f>IFERROR(IF(VLOOKUP($D226,'Dec 2015'!$D$1:$Z$500,3,FALSE)=F226,"-","Wrong PO"),"new")</f>
        <v>-</v>
      </c>
      <c r="AS226" s="32" t="str">
        <f>IF(AR226="wrong PO",(VLOOKUP($D226,'Dec 2015'!$D$1:$Z$500,3,FALSE)),"")</f>
        <v/>
      </c>
      <c r="AT226" s="29" t="str">
        <f>IFERROR(IF(VLOOKUP($D226,'Nov 2015'!$D$1:$Z$500,3,FALSE)=F226,"-","Wrong PO"),"new")</f>
        <v>-</v>
      </c>
      <c r="AU226" s="32" t="str">
        <f>IF(AT226="wrong PO",(VLOOKUP($D226,'Nov 2015'!$D$1:$Z$500,3,FALSE)),"")</f>
        <v/>
      </c>
      <c r="AV226" s="29" t="str">
        <f>IFERROR(IF(VLOOKUP($D226,'Oct 2015'!$D$1:$Z$500,3,FALSE)=F226,"-","Wrong PO"),"new")</f>
        <v>-</v>
      </c>
      <c r="AW226" s="32" t="str">
        <f>IF(AV226="wrong PO",(VLOOKUP($D226,'Oct 2015'!$D$1:$Z$500,3,FALSE)),"")</f>
        <v/>
      </c>
      <c r="AX226" s="29" t="str">
        <f>IFERROR(IF(VLOOKUP($D226,'Sep 2015'!$D$1:$Z$500,3,FALSE)=F226,"-","Wrong PO"),"new")</f>
        <v>-</v>
      </c>
      <c r="AY226" s="32" t="str">
        <f>IF(AX226="wrong PO",(VLOOKUP($D226,'Sep 2015'!$D$1:$Z$500,3,FALSE)),"")</f>
        <v/>
      </c>
    </row>
    <row r="227" spans="1:51">
      <c r="A227" s="2" t="s">
        <v>841</v>
      </c>
      <c r="B227" s="2" t="s">
        <v>510</v>
      </c>
      <c r="C227" s="2" t="s">
        <v>69</v>
      </c>
      <c r="D227" s="2" t="s">
        <v>75</v>
      </c>
      <c r="E227" s="2" t="s">
        <v>34</v>
      </c>
      <c r="F227" s="21" t="s">
        <v>108</v>
      </c>
      <c r="G227" s="11"/>
      <c r="H227" s="3">
        <v>42207</v>
      </c>
      <c r="I227" s="2" t="s">
        <v>28</v>
      </c>
      <c r="J227" s="2" t="s">
        <v>35</v>
      </c>
      <c r="K227" s="2" t="s">
        <v>30</v>
      </c>
      <c r="L227" s="2" t="s">
        <v>31</v>
      </c>
      <c r="M227" s="2" t="s">
        <v>32</v>
      </c>
      <c r="N227" s="4">
        <v>12686</v>
      </c>
      <c r="O227" s="4">
        <v>13297</v>
      </c>
      <c r="P227" s="4">
        <v>611</v>
      </c>
      <c r="Q227" s="5">
        <v>10.33</v>
      </c>
      <c r="R227" s="4">
        <v>17734</v>
      </c>
      <c r="S227" s="4">
        <v>18493</v>
      </c>
      <c r="T227" s="4">
        <v>759</v>
      </c>
      <c r="U227" s="5">
        <v>45.39</v>
      </c>
      <c r="V227" s="5">
        <v>0</v>
      </c>
      <c r="W227" s="14">
        <v>55.72</v>
      </c>
      <c r="X227" s="14">
        <v>0</v>
      </c>
      <c r="Y227" s="14">
        <v>55.72</v>
      </c>
      <c r="Z227" s="4"/>
      <c r="AA227" s="49" t="str">
        <f>IFERROR(IFERROR(VLOOKUP($D227,'Asset Group  All Assets'!$B$1:$C$500,2,FALSE),(VLOOKUP($D227,'Missing-WSU-POs'!$B$1:$D$500,3,FALSE))),"?")</f>
        <v>P0771686</v>
      </c>
      <c r="AB227" s="31" t="str">
        <f t="shared" si="9"/>
        <v>P0771686</v>
      </c>
      <c r="AC227" s="31" t="str">
        <f t="shared" si="10"/>
        <v/>
      </c>
      <c r="AD227" s="29" t="str">
        <f>IFERROR(IF(VLOOKUP($D227,'Org July 2016 '!$D$1:$Z$500,3,FALSE)=F227,"-","Wrong PO"),"new")</f>
        <v>Wrong PO</v>
      </c>
      <c r="AE227" s="32">
        <f>IF(AD227="wrong PO",(VLOOKUP($D227,'Org July 2016 '!$D$1:$Z$500,3,FALSE)),"")</f>
        <v>0</v>
      </c>
      <c r="AF227" s="29" t="str">
        <f>IFERROR(IF(VLOOKUP($D227,'Org June 2016 '!$D$1:$Z$500,3,FALSE)=F227,"-","Wrong PO"),"new")</f>
        <v>Wrong PO</v>
      </c>
      <c r="AG227" s="32">
        <f>IF(AF227="wrong PO",(VLOOKUP($D227,'Org June 2016 '!$D$1:$Z$500,3,FALSE)),"")</f>
        <v>0</v>
      </c>
      <c r="AH227" s="29" t="str">
        <f>IFERROR(IF(VLOOKUP($D227,'May 2016'!D226:Z725,3,FALSE)=F227,"-","Wrong PO"),"new")</f>
        <v>new</v>
      </c>
      <c r="AI227" s="32" t="str">
        <f>IF(AH227="wrong PO",(VLOOKUP($D227,'May 2016'!D226:Z725,3,FALSE)),"")</f>
        <v/>
      </c>
      <c r="AJ227" s="29" t="str">
        <f>IFERROR(IF(VLOOKUP($D227,'Apr 2016'!$D$1:$Z$500,3,FALSE)=F227,"-","Wrong PO"),"new")</f>
        <v>-</v>
      </c>
      <c r="AK227" s="32" t="str">
        <f>IF(AJ227="wrong PO",(VLOOKUP($D227,'Apr 2016'!$D$1:$Z$500,3,FALSE)),"")</f>
        <v/>
      </c>
      <c r="AL227" s="32" t="str">
        <f>IFERROR(IF(VLOOKUP($D227,'Mar 2016'!$D$1:$Z$500,3,FALSE)=F227,"-","Wrong PO"),"new")</f>
        <v>-</v>
      </c>
      <c r="AM227" s="32" t="str">
        <f>IF(AJ227="wrong PO",(VLOOKUP($D227,'Mar 2016'!$D$1:$Z$500,3,FALSE)),"")</f>
        <v/>
      </c>
      <c r="AN227" s="32" t="str">
        <f>IFERROR(IF(VLOOKUP($D227,'Feb 2016'!$D$1:$Z$500,3,FALSE)=F227,"-","Wrong PO"),"new")</f>
        <v>-</v>
      </c>
      <c r="AO227" s="32" t="str">
        <f>IF(AJ227="wrong PO",(VLOOKUP($D227,'Feb 2016'!$D$1:$Z$500,3,FALSE)),"")</f>
        <v/>
      </c>
      <c r="AP227" s="29" t="str">
        <f>IFERROR(IF(VLOOKUP($D227,'Jan 2016'!$D$1:$Z$500,3,FALSE)=F227,"-","Wrong PO"),"new")</f>
        <v>-</v>
      </c>
      <c r="AQ227" s="32" t="str">
        <f>IF(AP227="wrong PO",(VLOOKUP($D227,'Jan 2016'!$D$1:$Z$500,3,FALSE)),"")</f>
        <v/>
      </c>
      <c r="AR227" s="29" t="str">
        <f>IFERROR(IF(VLOOKUP($D227,'Dec 2015'!$D$1:$Z$500,3,FALSE)=F227,"-","Wrong PO"),"new")</f>
        <v>-</v>
      </c>
      <c r="AS227" s="32" t="str">
        <f>IF(AR227="wrong PO",(VLOOKUP($D227,'Dec 2015'!$D$1:$Z$500,3,FALSE)),"")</f>
        <v/>
      </c>
      <c r="AT227" s="29" t="str">
        <f>IFERROR(IF(VLOOKUP($D227,'Nov 2015'!$D$1:$Z$500,3,FALSE)=F227,"-","Wrong PO"),"new")</f>
        <v>-</v>
      </c>
      <c r="AU227" s="32" t="str">
        <f>IF(AT227="wrong PO",(VLOOKUP($D227,'Nov 2015'!$D$1:$Z$500,3,FALSE)),"")</f>
        <v/>
      </c>
      <c r="AV227" s="29" t="str">
        <f>IFERROR(IF(VLOOKUP($D227,'Oct 2015'!$D$1:$Z$500,3,FALSE)=F227,"-","Wrong PO"),"new")</f>
        <v>-</v>
      </c>
      <c r="AW227" s="32" t="str">
        <f>IF(AV227="wrong PO",(VLOOKUP($D227,'Oct 2015'!$D$1:$Z$500,3,FALSE)),"")</f>
        <v/>
      </c>
      <c r="AX227" s="29" t="str">
        <f>IFERROR(IF(VLOOKUP($D227,'Sep 2015'!$D$1:$Z$500,3,FALSE)=F227,"-","Wrong PO"),"new")</f>
        <v>-</v>
      </c>
      <c r="AY227" s="32" t="str">
        <f>IF(AX227="wrong PO",(VLOOKUP($D227,'Sep 2015'!$D$1:$Z$500,3,FALSE)),"")</f>
        <v/>
      </c>
    </row>
    <row r="228" spans="1:51">
      <c r="A228" s="2" t="s">
        <v>841</v>
      </c>
      <c r="B228" s="2" t="s">
        <v>510</v>
      </c>
      <c r="C228" s="2" t="s">
        <v>69</v>
      </c>
      <c r="D228" s="2" t="s">
        <v>270</v>
      </c>
      <c r="E228" s="2" t="s">
        <v>775</v>
      </c>
      <c r="F228" s="21" t="s">
        <v>192</v>
      </c>
      <c r="G228" s="11"/>
      <c r="H228" s="3">
        <v>42524</v>
      </c>
      <c r="I228" s="2" t="s">
        <v>39</v>
      </c>
      <c r="J228" s="2" t="s">
        <v>776</v>
      </c>
      <c r="K228" s="2" t="s">
        <v>30</v>
      </c>
      <c r="L228" s="2" t="s">
        <v>31</v>
      </c>
      <c r="M228" s="2" t="s">
        <v>41</v>
      </c>
      <c r="N228" s="4">
        <v>1551</v>
      </c>
      <c r="O228" s="4">
        <v>2533</v>
      </c>
      <c r="P228" s="4">
        <v>982</v>
      </c>
      <c r="Q228" s="5">
        <v>16.600000000000001</v>
      </c>
      <c r="R228" s="4">
        <v>557</v>
      </c>
      <c r="S228" s="4">
        <v>1315</v>
      </c>
      <c r="T228" s="4">
        <v>758</v>
      </c>
      <c r="U228" s="5">
        <v>45.33</v>
      </c>
      <c r="V228" s="5">
        <v>0</v>
      </c>
      <c r="W228" s="14">
        <v>61.93</v>
      </c>
      <c r="X228" s="14">
        <v>0</v>
      </c>
      <c r="Y228" s="14">
        <v>61.93</v>
      </c>
      <c r="Z228" s="4"/>
      <c r="AA228" s="49" t="str">
        <f>IFERROR(IFERROR(VLOOKUP($D228,'Asset Group  All Assets'!$B$1:$C$500,2,FALSE),(VLOOKUP($D228,'Missing-WSU-POs'!$B$1:$D$500,3,FALSE))),"?")</f>
        <v>P0765965</v>
      </c>
      <c r="AB228" s="31" t="str">
        <f t="shared" si="9"/>
        <v>P0765965</v>
      </c>
      <c r="AC228" s="31" t="str">
        <f t="shared" si="10"/>
        <v/>
      </c>
      <c r="AD228" s="29" t="str">
        <f>IFERROR(IF(VLOOKUP($D228,'Org July 2016 '!$D$1:$Z$500,3,FALSE)=F228,"-","Wrong PO"),"new")</f>
        <v>Wrong PO</v>
      </c>
      <c r="AE228" s="32">
        <f>IF(AD228="wrong PO",(VLOOKUP($D228,'Org July 2016 '!$D$1:$Z$500,3,FALSE)),"")</f>
        <v>0</v>
      </c>
      <c r="AF228" s="29" t="str">
        <f>IFERROR(IF(VLOOKUP($D228,'Org June 2016 '!$D$1:$Z$500,3,FALSE)=F228,"-","Wrong PO"),"new")</f>
        <v>Wrong PO</v>
      </c>
      <c r="AG228" s="32">
        <f>IF(AF228="wrong PO",(VLOOKUP($D228,'Org June 2016 '!$D$1:$Z$500,3,FALSE)),"")</f>
        <v>0</v>
      </c>
      <c r="AH228" s="29" t="str">
        <f>IFERROR(IF(VLOOKUP($D228,'May 2016'!D227:Z726,3,FALSE)=F228,"-","Wrong PO"),"new")</f>
        <v>new</v>
      </c>
      <c r="AI228" s="32" t="str">
        <f>IF(AH228="wrong PO",(VLOOKUP($D228,'May 2016'!D227:Z726,3,FALSE)),"")</f>
        <v/>
      </c>
      <c r="AJ228" s="29" t="str">
        <f>IFERROR(IF(VLOOKUP($D228,'Apr 2016'!$D$1:$Z$500,3,FALSE)=F228,"-","Wrong PO"),"new")</f>
        <v>new</v>
      </c>
      <c r="AK228" s="32" t="str">
        <f>IF(AJ228="wrong PO",(VLOOKUP($D228,'Apr 2016'!$D$1:$Z$500,3,FALSE)),"")</f>
        <v/>
      </c>
      <c r="AL228" s="32" t="str">
        <f>IFERROR(IF(VLOOKUP($D228,'Mar 2016'!$D$1:$Z$500,3,FALSE)=F228,"-","Wrong PO"),"new")</f>
        <v>new</v>
      </c>
      <c r="AM228" s="32" t="str">
        <f>IF(AJ228="wrong PO",(VLOOKUP($D228,'Mar 2016'!$D$1:$Z$500,3,FALSE)),"")</f>
        <v/>
      </c>
      <c r="AN228" s="32" t="str">
        <f>IFERROR(IF(VLOOKUP($D228,'Feb 2016'!$D$1:$Z$500,3,FALSE)=F228,"-","Wrong PO"),"new")</f>
        <v>new</v>
      </c>
      <c r="AO228" s="32" t="str">
        <f>IF(AJ228="wrong PO",(VLOOKUP($D228,'Feb 2016'!$D$1:$Z$500,3,FALSE)),"")</f>
        <v/>
      </c>
      <c r="AP228" s="29" t="str">
        <f>IFERROR(IF(VLOOKUP($D228,'Jan 2016'!$D$1:$Z$500,3,FALSE)=F228,"-","Wrong PO"),"new")</f>
        <v>new</v>
      </c>
      <c r="AQ228" s="32" t="str">
        <f>IF(AP228="wrong PO",(VLOOKUP($D228,'Jan 2016'!$D$1:$Z$500,3,FALSE)),"")</f>
        <v/>
      </c>
      <c r="AR228" s="29" t="str">
        <f>IFERROR(IF(VLOOKUP($D228,'Dec 2015'!$D$1:$Z$500,3,FALSE)=F228,"-","Wrong PO"),"new")</f>
        <v>new</v>
      </c>
      <c r="AS228" s="32" t="str">
        <f>IF(AR228="wrong PO",(VLOOKUP($D228,'Dec 2015'!$D$1:$Z$500,3,FALSE)),"")</f>
        <v/>
      </c>
      <c r="AT228" s="29" t="str">
        <f>IFERROR(IF(VLOOKUP($D228,'Nov 2015'!$D$1:$Z$500,3,FALSE)=F228,"-","Wrong PO"),"new")</f>
        <v>new</v>
      </c>
      <c r="AU228" s="32" t="str">
        <f>IF(AT228="wrong PO",(VLOOKUP($D228,'Nov 2015'!$D$1:$Z$500,3,FALSE)),"")</f>
        <v/>
      </c>
      <c r="AV228" s="29" t="str">
        <f>IFERROR(IF(VLOOKUP($D228,'Oct 2015'!$D$1:$Z$500,3,FALSE)=F228,"-","Wrong PO"),"new")</f>
        <v>new</v>
      </c>
      <c r="AW228" s="32" t="str">
        <f>IF(AV228="wrong PO",(VLOOKUP($D228,'Oct 2015'!$D$1:$Z$500,3,FALSE)),"")</f>
        <v/>
      </c>
      <c r="AX228" s="29" t="str">
        <f>IFERROR(IF(VLOOKUP($D228,'Sep 2015'!$D$1:$Z$500,3,FALSE)=F228,"-","Wrong PO"),"new")</f>
        <v>new</v>
      </c>
      <c r="AY228" s="32" t="str">
        <f>IF(AX228="wrong PO",(VLOOKUP($D228,'Sep 2015'!$D$1:$Z$500,3,FALSE)),"")</f>
        <v/>
      </c>
    </row>
    <row r="229" spans="1:51">
      <c r="A229" s="2" t="s">
        <v>841</v>
      </c>
      <c r="B229" s="2" t="s">
        <v>510</v>
      </c>
      <c r="C229" s="2" t="s">
        <v>69</v>
      </c>
      <c r="D229" s="2" t="s">
        <v>271</v>
      </c>
      <c r="E229" s="2" t="s">
        <v>504</v>
      </c>
      <c r="F229" s="21" t="s">
        <v>272</v>
      </c>
      <c r="G229" s="11"/>
      <c r="H229" s="3">
        <v>42501</v>
      </c>
      <c r="I229" s="2" t="s">
        <v>685</v>
      </c>
      <c r="J229" s="2" t="s">
        <v>381</v>
      </c>
      <c r="K229" s="2" t="s">
        <v>30</v>
      </c>
      <c r="L229" s="2" t="s">
        <v>31</v>
      </c>
      <c r="M229" s="2" t="s">
        <v>32</v>
      </c>
      <c r="N229" s="4">
        <v>19</v>
      </c>
      <c r="O229" s="4">
        <v>20</v>
      </c>
      <c r="P229" s="4">
        <v>1</v>
      </c>
      <c r="Q229" s="5">
        <v>0.02</v>
      </c>
      <c r="R229" s="4">
        <v>33</v>
      </c>
      <c r="S229" s="4">
        <v>39</v>
      </c>
      <c r="T229" s="4">
        <v>6</v>
      </c>
      <c r="U229" s="5">
        <v>0.36</v>
      </c>
      <c r="V229" s="5">
        <v>0</v>
      </c>
      <c r="W229" s="14">
        <v>0.38</v>
      </c>
      <c r="X229" s="14">
        <v>0</v>
      </c>
      <c r="Y229" s="14">
        <v>0.38</v>
      </c>
      <c r="Z229" s="4"/>
      <c r="AA229" s="49" t="str">
        <f>IFERROR(IFERROR(VLOOKUP($D229,'Asset Group  All Assets'!$B$1:$C$500,2,FALSE),(VLOOKUP($D229,'Missing-WSU-POs'!$B$1:$D$500,3,FALSE))),"?")</f>
        <v>P0767801</v>
      </c>
      <c r="AB229" s="31" t="str">
        <f t="shared" si="9"/>
        <v>P0767801</v>
      </c>
      <c r="AC229" s="31" t="str">
        <f t="shared" si="10"/>
        <v/>
      </c>
      <c r="AD229" s="29" t="str">
        <f>IFERROR(IF(VLOOKUP($D229,'Org July 2016 '!$D$1:$Z$500,3,FALSE)=F229,"-","Wrong PO"),"new")</f>
        <v>Wrong PO</v>
      </c>
      <c r="AE229" s="32">
        <f>IF(AD229="wrong PO",(VLOOKUP($D229,'Org July 2016 '!$D$1:$Z$500,3,FALSE)),"")</f>
        <v>0</v>
      </c>
      <c r="AF229" s="29" t="str">
        <f>IFERROR(IF(VLOOKUP($D229,'Org June 2016 '!$D$1:$Z$500,3,FALSE)=F229,"-","Wrong PO"),"new")</f>
        <v>Wrong PO</v>
      </c>
      <c r="AG229" s="32">
        <f>IF(AF229="wrong PO",(VLOOKUP($D229,'Org June 2016 '!$D$1:$Z$500,3,FALSE)),"")</f>
        <v>0</v>
      </c>
      <c r="AH229" s="29" t="str">
        <f>IFERROR(IF(VLOOKUP($D229,'May 2016'!D228:Z727,3,FALSE)=F229,"-","Wrong PO"),"new")</f>
        <v>new</v>
      </c>
      <c r="AI229" s="32" t="str">
        <f>IF(AH229="wrong PO",(VLOOKUP($D229,'May 2016'!D228:Z727,3,FALSE)),"")</f>
        <v/>
      </c>
      <c r="AJ229" s="29" t="str">
        <f>IFERROR(IF(VLOOKUP($D229,'Apr 2016'!$D$1:$Z$500,3,FALSE)=F229,"-","Wrong PO"),"new")</f>
        <v>new</v>
      </c>
      <c r="AK229" s="32" t="str">
        <f>IF(AJ229="wrong PO",(VLOOKUP($D229,'Apr 2016'!$D$1:$Z$500,3,FALSE)),"")</f>
        <v/>
      </c>
      <c r="AL229" s="32" t="str">
        <f>IFERROR(IF(VLOOKUP($D229,'Mar 2016'!$D$1:$Z$500,3,FALSE)=F229,"-","Wrong PO"),"new")</f>
        <v>new</v>
      </c>
      <c r="AM229" s="32" t="str">
        <f>IF(AJ229="wrong PO",(VLOOKUP($D229,'Mar 2016'!$D$1:$Z$500,3,FALSE)),"")</f>
        <v/>
      </c>
      <c r="AN229" s="32" t="str">
        <f>IFERROR(IF(VLOOKUP($D229,'Feb 2016'!$D$1:$Z$500,3,FALSE)=F229,"-","Wrong PO"),"new")</f>
        <v>new</v>
      </c>
      <c r="AO229" s="32" t="str">
        <f>IF(AJ229="wrong PO",(VLOOKUP($D229,'Feb 2016'!$D$1:$Z$500,3,FALSE)),"")</f>
        <v/>
      </c>
      <c r="AP229" s="29" t="str">
        <f>IFERROR(IF(VLOOKUP($D229,'Jan 2016'!$D$1:$Z$500,3,FALSE)=F229,"-","Wrong PO"),"new")</f>
        <v>new</v>
      </c>
      <c r="AQ229" s="32" t="str">
        <f>IF(AP229="wrong PO",(VLOOKUP($D229,'Jan 2016'!$D$1:$Z$500,3,FALSE)),"")</f>
        <v/>
      </c>
      <c r="AR229" s="29" t="str">
        <f>IFERROR(IF(VLOOKUP($D229,'Dec 2015'!$D$1:$Z$500,3,FALSE)=F229,"-","Wrong PO"),"new")</f>
        <v>new</v>
      </c>
      <c r="AS229" s="32" t="str">
        <f>IF(AR229="wrong PO",(VLOOKUP($D229,'Dec 2015'!$D$1:$Z$500,3,FALSE)),"")</f>
        <v/>
      </c>
      <c r="AT229" s="29" t="str">
        <f>IFERROR(IF(VLOOKUP($D229,'Nov 2015'!$D$1:$Z$500,3,FALSE)=F229,"-","Wrong PO"),"new")</f>
        <v>new</v>
      </c>
      <c r="AU229" s="32" t="str">
        <f>IF(AT229="wrong PO",(VLOOKUP($D229,'Nov 2015'!$D$1:$Z$500,3,FALSE)),"")</f>
        <v/>
      </c>
      <c r="AV229" s="29" t="str">
        <f>IFERROR(IF(VLOOKUP($D229,'Oct 2015'!$D$1:$Z$500,3,FALSE)=F229,"-","Wrong PO"),"new")</f>
        <v>new</v>
      </c>
      <c r="AW229" s="32" t="str">
        <f>IF(AV229="wrong PO",(VLOOKUP($D229,'Oct 2015'!$D$1:$Z$500,3,FALSE)),"")</f>
        <v/>
      </c>
      <c r="AX229" s="29" t="str">
        <f>IFERROR(IF(VLOOKUP($D229,'Sep 2015'!$D$1:$Z$500,3,FALSE)=F229,"-","Wrong PO"),"new")</f>
        <v>new</v>
      </c>
      <c r="AY229" s="32" t="str">
        <f>IF(AX229="wrong PO",(VLOOKUP($D229,'Sep 2015'!$D$1:$Z$500,3,FALSE)),"")</f>
        <v/>
      </c>
    </row>
    <row r="230" spans="1:51">
      <c r="A230" s="2" t="s">
        <v>841</v>
      </c>
      <c r="B230" s="2" t="s">
        <v>510</v>
      </c>
      <c r="C230" s="2" t="s">
        <v>69</v>
      </c>
      <c r="D230" s="2" t="s">
        <v>273</v>
      </c>
      <c r="E230" s="2" t="s">
        <v>746</v>
      </c>
      <c r="F230" s="21"/>
      <c r="G230" s="11"/>
      <c r="H230" s="3">
        <v>42522</v>
      </c>
      <c r="I230" s="2" t="s">
        <v>685</v>
      </c>
      <c r="J230" s="2" t="s">
        <v>747</v>
      </c>
      <c r="K230" s="2" t="s">
        <v>30</v>
      </c>
      <c r="L230" s="2" t="s">
        <v>31</v>
      </c>
      <c r="M230" s="2" t="s">
        <v>41</v>
      </c>
      <c r="N230" s="4">
        <v>118</v>
      </c>
      <c r="O230" s="4">
        <v>833</v>
      </c>
      <c r="P230" s="4">
        <v>715</v>
      </c>
      <c r="Q230" s="5">
        <v>12.08</v>
      </c>
      <c r="R230" s="4">
        <v>58</v>
      </c>
      <c r="S230" s="4">
        <v>184</v>
      </c>
      <c r="T230" s="4">
        <v>126</v>
      </c>
      <c r="U230" s="5">
        <v>7.53</v>
      </c>
      <c r="V230" s="5">
        <v>0</v>
      </c>
      <c r="W230" s="14">
        <v>19.61</v>
      </c>
      <c r="X230" s="14">
        <v>0</v>
      </c>
      <c r="Y230" s="14">
        <v>19.61</v>
      </c>
      <c r="Z230" s="4"/>
      <c r="AA230" s="49" t="str">
        <f>IFERROR(IFERROR(VLOOKUP($D230,'Asset Group  All Assets'!$B$1:$C$500,2,FALSE),(VLOOKUP($D230,'Missing-WSU-POs'!$B$1:$D$500,3,FALSE))),"?")</f>
        <v>Needed</v>
      </c>
      <c r="AB230" s="31" t="str">
        <f t="shared" si="9"/>
        <v/>
      </c>
      <c r="AC230" s="31" t="str">
        <f t="shared" si="10"/>
        <v>Wrong PO</v>
      </c>
      <c r="AD230" s="29" t="str">
        <f>IFERROR(IF(VLOOKUP($D230,'Org July 2016 '!$D$1:$Z$500,3,FALSE)=F230,"-","Wrong PO"),"new")</f>
        <v>-</v>
      </c>
      <c r="AE230" s="32" t="str">
        <f>IF(AD230="wrong PO",(VLOOKUP($D230,'Org July 2016 '!$D$1:$Z$500,3,FALSE)),"")</f>
        <v/>
      </c>
      <c r="AF230" s="29" t="str">
        <f>IFERROR(IF(VLOOKUP($D230,'Org June 2016 '!$D$1:$Z$500,3,FALSE)=F230,"-","Wrong PO"),"new")</f>
        <v>-</v>
      </c>
      <c r="AG230" s="32" t="str">
        <f>IF(AF230="wrong PO",(VLOOKUP($D230,'Org June 2016 '!$D$1:$Z$500,3,FALSE)),"")</f>
        <v/>
      </c>
      <c r="AH230" s="29" t="str">
        <f>IFERROR(IF(VLOOKUP($D230,'May 2016'!D229:Z728,3,FALSE)=F230,"-","Wrong PO"),"new")</f>
        <v>new</v>
      </c>
      <c r="AI230" s="32" t="str">
        <f>IF(AH230="wrong PO",(VLOOKUP($D230,'May 2016'!D229:Z728,3,FALSE)),"")</f>
        <v/>
      </c>
      <c r="AJ230" s="29" t="str">
        <f>IFERROR(IF(VLOOKUP($D230,'Apr 2016'!$D$1:$Z$500,3,FALSE)=F230,"-","Wrong PO"),"new")</f>
        <v>new</v>
      </c>
      <c r="AK230" s="32" t="str">
        <f>IF(AJ230="wrong PO",(VLOOKUP($D230,'Apr 2016'!$D$1:$Z$500,3,FALSE)),"")</f>
        <v/>
      </c>
      <c r="AL230" s="32" t="str">
        <f>IFERROR(IF(VLOOKUP($D230,'Mar 2016'!$D$1:$Z$500,3,FALSE)=F230,"-","Wrong PO"),"new")</f>
        <v>new</v>
      </c>
      <c r="AM230" s="32" t="str">
        <f>IF(AJ230="wrong PO",(VLOOKUP($D230,'Mar 2016'!$D$1:$Z$500,3,FALSE)),"")</f>
        <v/>
      </c>
      <c r="AN230" s="32" t="str">
        <f>IFERROR(IF(VLOOKUP($D230,'Feb 2016'!$D$1:$Z$500,3,FALSE)=F230,"-","Wrong PO"),"new")</f>
        <v>new</v>
      </c>
      <c r="AO230" s="32" t="str">
        <f>IF(AJ230="wrong PO",(VLOOKUP($D230,'Feb 2016'!$D$1:$Z$500,3,FALSE)),"")</f>
        <v/>
      </c>
      <c r="AP230" s="29" t="str">
        <f>IFERROR(IF(VLOOKUP($D230,'Jan 2016'!$D$1:$Z$500,3,FALSE)=F230,"-","Wrong PO"),"new")</f>
        <v>new</v>
      </c>
      <c r="AQ230" s="32" t="str">
        <f>IF(AP230="wrong PO",(VLOOKUP($D230,'Jan 2016'!$D$1:$Z$500,3,FALSE)),"")</f>
        <v/>
      </c>
      <c r="AR230" s="29" t="str">
        <f>IFERROR(IF(VLOOKUP($D230,'Dec 2015'!$D$1:$Z$500,3,FALSE)=F230,"-","Wrong PO"),"new")</f>
        <v>new</v>
      </c>
      <c r="AS230" s="32" t="str">
        <f>IF(AR230="wrong PO",(VLOOKUP($D230,'Dec 2015'!$D$1:$Z$500,3,FALSE)),"")</f>
        <v/>
      </c>
      <c r="AT230" s="29" t="str">
        <f>IFERROR(IF(VLOOKUP($D230,'Nov 2015'!$D$1:$Z$500,3,FALSE)=F230,"-","Wrong PO"),"new")</f>
        <v>new</v>
      </c>
      <c r="AU230" s="32" t="str">
        <f>IF(AT230="wrong PO",(VLOOKUP($D230,'Nov 2015'!$D$1:$Z$500,3,FALSE)),"")</f>
        <v/>
      </c>
      <c r="AV230" s="29" t="str">
        <f>IFERROR(IF(VLOOKUP($D230,'Oct 2015'!$D$1:$Z$500,3,FALSE)=F230,"-","Wrong PO"),"new")</f>
        <v>new</v>
      </c>
      <c r="AW230" s="32" t="str">
        <f>IF(AV230="wrong PO",(VLOOKUP($D230,'Oct 2015'!$D$1:$Z$500,3,FALSE)),"")</f>
        <v/>
      </c>
      <c r="AX230" s="29" t="str">
        <f>IFERROR(IF(VLOOKUP($D230,'Sep 2015'!$D$1:$Z$500,3,FALSE)=F230,"-","Wrong PO"),"new")</f>
        <v>new</v>
      </c>
      <c r="AY230" s="32" t="str">
        <f>IF(AX230="wrong PO",(VLOOKUP($D230,'Sep 2015'!$D$1:$Z$500,3,FALSE)),"")</f>
        <v/>
      </c>
    </row>
    <row r="231" spans="1:51">
      <c r="A231" s="2" t="s">
        <v>841</v>
      </c>
      <c r="B231" s="2" t="s">
        <v>510</v>
      </c>
      <c r="C231" s="2" t="s">
        <v>752</v>
      </c>
      <c r="D231" s="2" t="s">
        <v>274</v>
      </c>
      <c r="E231" s="2" t="s">
        <v>653</v>
      </c>
      <c r="F231" s="21" t="s">
        <v>275</v>
      </c>
      <c r="G231" s="11"/>
      <c r="H231" s="3">
        <v>42425</v>
      </c>
      <c r="I231" s="2" t="s">
        <v>753</v>
      </c>
      <c r="J231" s="2" t="s">
        <v>655</v>
      </c>
      <c r="K231" s="2" t="s">
        <v>30</v>
      </c>
      <c r="L231" s="2" t="s">
        <v>31</v>
      </c>
      <c r="M231" s="2" t="s">
        <v>382</v>
      </c>
      <c r="N231" s="4">
        <v>231045</v>
      </c>
      <c r="O231" s="4">
        <v>231045</v>
      </c>
      <c r="P231" s="4">
        <v>0</v>
      </c>
      <c r="Q231" s="5">
        <v>0</v>
      </c>
      <c r="R231" s="4">
        <v>0</v>
      </c>
      <c r="S231" s="4">
        <v>0</v>
      </c>
      <c r="T231" s="4">
        <v>0</v>
      </c>
      <c r="U231" s="5">
        <v>0</v>
      </c>
      <c r="V231" s="5">
        <v>0</v>
      </c>
      <c r="W231" s="14">
        <v>0</v>
      </c>
      <c r="X231" s="14">
        <v>0</v>
      </c>
      <c r="Y231" s="14">
        <v>0</v>
      </c>
      <c r="Z231" s="4"/>
      <c r="AA231" s="49" t="str">
        <f>IFERROR(IFERROR(VLOOKUP($D231,'Asset Group  All Assets'!$B$1:$C$500,2,FALSE),(VLOOKUP($D231,'Missing-WSU-POs'!$B$1:$D$500,3,FALSE))),"?")</f>
        <v>P0773387</v>
      </c>
      <c r="AB231" s="31" t="str">
        <f t="shared" si="9"/>
        <v>P0773387</v>
      </c>
      <c r="AC231" s="31" t="str">
        <f t="shared" si="10"/>
        <v/>
      </c>
      <c r="AD231" s="29" t="str">
        <f>IFERROR(IF(VLOOKUP($D231,'Org July 2016 '!$D$1:$Z$500,3,FALSE)=F231,"-","Wrong PO"),"new")</f>
        <v>Wrong PO</v>
      </c>
      <c r="AE231" s="32">
        <f>IF(AD231="wrong PO",(VLOOKUP($D231,'Org July 2016 '!$D$1:$Z$500,3,FALSE)),"")</f>
        <v>0</v>
      </c>
      <c r="AF231" s="29" t="str">
        <f>IFERROR(IF(VLOOKUP($D231,'Org June 2016 '!$D$1:$Z$500,3,FALSE)=F231,"-","Wrong PO"),"new")</f>
        <v>Wrong PO</v>
      </c>
      <c r="AG231" s="32">
        <f>IF(AF231="wrong PO",(VLOOKUP($D231,'Org June 2016 '!$D$1:$Z$500,3,FALSE)),"")</f>
        <v>0</v>
      </c>
      <c r="AH231" s="29" t="str">
        <f>IFERROR(IF(VLOOKUP($D231,'May 2016'!D230:Z729,3,FALSE)=F231,"-","Wrong PO"),"new")</f>
        <v>new</v>
      </c>
      <c r="AI231" s="32" t="str">
        <f>IF(AH231="wrong PO",(VLOOKUP($D231,'May 2016'!D230:Z729,3,FALSE)),"")</f>
        <v/>
      </c>
      <c r="AJ231" s="29" t="str">
        <f>IFERROR(IF(VLOOKUP($D231,'Apr 2016'!$D$1:$Z$500,3,FALSE)=F231,"-","Wrong PO"),"new")</f>
        <v>-</v>
      </c>
      <c r="AK231" s="32" t="str">
        <f>IF(AJ231="wrong PO",(VLOOKUP($D231,'Apr 2016'!$D$1:$Z$500,3,FALSE)),"")</f>
        <v/>
      </c>
      <c r="AL231" s="32" t="str">
        <f>IFERROR(IF(VLOOKUP($D231,'Mar 2016'!$D$1:$Z$500,3,FALSE)=F231,"-","Wrong PO"),"new")</f>
        <v>new</v>
      </c>
      <c r="AM231" s="32" t="str">
        <f>IF(AJ231="wrong PO",(VLOOKUP($D231,'Mar 2016'!$D$1:$Z$500,3,FALSE)),"")</f>
        <v/>
      </c>
      <c r="AN231" s="32" t="str">
        <f>IFERROR(IF(VLOOKUP($D231,'Feb 2016'!$D$1:$Z$500,3,FALSE)=F231,"-","Wrong PO"),"new")</f>
        <v>new</v>
      </c>
      <c r="AO231" s="32" t="str">
        <f>IF(AJ231="wrong PO",(VLOOKUP($D231,'Feb 2016'!$D$1:$Z$500,3,FALSE)),"")</f>
        <v/>
      </c>
      <c r="AP231" s="29" t="str">
        <f>IFERROR(IF(VLOOKUP($D231,'Jan 2016'!$D$1:$Z$500,3,FALSE)=F231,"-","Wrong PO"),"new")</f>
        <v>new</v>
      </c>
      <c r="AQ231" s="32" t="str">
        <f>IF(AP231="wrong PO",(VLOOKUP($D231,'Jan 2016'!$D$1:$Z$500,3,FALSE)),"")</f>
        <v/>
      </c>
      <c r="AR231" s="29" t="str">
        <f>IFERROR(IF(VLOOKUP($D231,'Dec 2015'!$D$1:$Z$500,3,FALSE)=F231,"-","Wrong PO"),"new")</f>
        <v>new</v>
      </c>
      <c r="AS231" s="32" t="str">
        <f>IF(AR231="wrong PO",(VLOOKUP($D231,'Dec 2015'!$D$1:$Z$500,3,FALSE)),"")</f>
        <v/>
      </c>
      <c r="AT231" s="29" t="str">
        <f>IFERROR(IF(VLOOKUP($D231,'Nov 2015'!$D$1:$Z$500,3,FALSE)=F231,"-","Wrong PO"),"new")</f>
        <v>new</v>
      </c>
      <c r="AU231" s="32" t="str">
        <f>IF(AT231="wrong PO",(VLOOKUP($D231,'Nov 2015'!$D$1:$Z$500,3,FALSE)),"")</f>
        <v/>
      </c>
      <c r="AV231" s="29" t="str">
        <f>IFERROR(IF(VLOOKUP($D231,'Oct 2015'!$D$1:$Z$500,3,FALSE)=F231,"-","Wrong PO"),"new")</f>
        <v>new</v>
      </c>
      <c r="AW231" s="32" t="str">
        <f>IF(AV231="wrong PO",(VLOOKUP($D231,'Oct 2015'!$D$1:$Z$500,3,FALSE)),"")</f>
        <v/>
      </c>
      <c r="AX231" s="29" t="str">
        <f>IFERROR(IF(VLOOKUP($D231,'Sep 2015'!$D$1:$Z$500,3,FALSE)=F231,"-","Wrong PO"),"new")</f>
        <v>new</v>
      </c>
      <c r="AY231" s="32" t="str">
        <f>IF(AX231="wrong PO",(VLOOKUP($D231,'Sep 2015'!$D$1:$Z$500,3,FALSE)),"")</f>
        <v/>
      </c>
    </row>
    <row r="232" spans="1:51">
      <c r="A232" s="2" t="s">
        <v>841</v>
      </c>
      <c r="B232" s="2" t="s">
        <v>510</v>
      </c>
      <c r="C232" s="2" t="s">
        <v>472</v>
      </c>
      <c r="D232" s="2" t="s">
        <v>276</v>
      </c>
      <c r="E232" s="2" t="s">
        <v>539</v>
      </c>
      <c r="F232" s="21"/>
      <c r="G232" s="11"/>
      <c r="H232" s="3">
        <v>42158</v>
      </c>
      <c r="I232" s="2" t="s">
        <v>28</v>
      </c>
      <c r="J232" s="2" t="s">
        <v>29</v>
      </c>
      <c r="K232" s="2" t="s">
        <v>30</v>
      </c>
      <c r="L232" s="2" t="s">
        <v>31</v>
      </c>
      <c r="M232" s="2" t="s">
        <v>382</v>
      </c>
      <c r="N232" s="4">
        <v>31726</v>
      </c>
      <c r="O232" s="4">
        <v>36555</v>
      </c>
      <c r="P232" s="4">
        <v>4829</v>
      </c>
      <c r="Q232" s="5">
        <v>81.61</v>
      </c>
      <c r="R232" s="4">
        <v>0</v>
      </c>
      <c r="S232" s="4">
        <v>0</v>
      </c>
      <c r="T232" s="4">
        <v>0</v>
      </c>
      <c r="U232" s="5">
        <v>0</v>
      </c>
      <c r="V232" s="5">
        <v>0</v>
      </c>
      <c r="W232" s="14">
        <v>81.61</v>
      </c>
      <c r="X232" s="14">
        <v>0</v>
      </c>
      <c r="Y232" s="14">
        <v>81.61</v>
      </c>
      <c r="Z232" s="4"/>
      <c r="AA232" s="49" t="str">
        <f>IFERROR(IFERROR(VLOOKUP($D232,'Asset Group  All Assets'!$B$1:$C$500,2,FALSE),(VLOOKUP($D232,'Missing-WSU-POs'!$B$1:$D$500,3,FALSE))),"?")</f>
        <v>P0770679</v>
      </c>
      <c r="AB232" s="31" t="str">
        <f t="shared" si="9"/>
        <v/>
      </c>
      <c r="AC232" s="31" t="str">
        <f t="shared" si="10"/>
        <v>Wrong PO</v>
      </c>
      <c r="AD232" s="29" t="str">
        <f>IFERROR(IF(VLOOKUP($D232,'Org July 2016 '!$D$1:$Z$500,3,FALSE)=F232,"-","Wrong PO"),"new")</f>
        <v>-</v>
      </c>
      <c r="AE232" s="32" t="str">
        <f>IF(AD232="wrong PO",(VLOOKUP($D232,'Org July 2016 '!$D$1:$Z$500,3,FALSE)),"")</f>
        <v/>
      </c>
      <c r="AF232" s="29" t="str">
        <f>IFERROR(IF(VLOOKUP($D232,'Org June 2016 '!$D$1:$Z$500,3,FALSE)=F232,"-","Wrong PO"),"new")</f>
        <v>-</v>
      </c>
      <c r="AG232" s="32" t="str">
        <f>IF(AF232="wrong PO",(VLOOKUP($D232,'Org June 2016 '!$D$1:$Z$500,3,FALSE)),"")</f>
        <v/>
      </c>
      <c r="AH232" s="29" t="str">
        <f>IFERROR(IF(VLOOKUP($D232,'May 2016'!D231:Z730,3,FALSE)=F232,"-","Wrong PO"),"new")</f>
        <v>new</v>
      </c>
      <c r="AI232" s="32" t="str">
        <f>IF(AH232="wrong PO",(VLOOKUP($D232,'May 2016'!D231:Z730,3,FALSE)),"")</f>
        <v/>
      </c>
      <c r="AJ232" s="29" t="str">
        <f>IFERROR(IF(VLOOKUP($D232,'Apr 2016'!$D$1:$Z$500,3,FALSE)=F232,"-","Wrong PO"),"new")</f>
        <v>Wrong PO</v>
      </c>
      <c r="AK232" s="32" t="str">
        <f>IF(AJ232="wrong PO",(VLOOKUP($D232,'Apr 2016'!$D$1:$Z$500,3,FALSE)),"")</f>
        <v>P0770679</v>
      </c>
      <c r="AL232" s="32" t="str">
        <f>IFERROR(IF(VLOOKUP($D232,'Mar 2016'!$D$1:$Z$500,3,FALSE)=F232,"-","Wrong PO"),"new")</f>
        <v>Wrong PO</v>
      </c>
      <c r="AM232" s="32" t="str">
        <f>IF(AJ232="wrong PO",(VLOOKUP($D232,'Mar 2016'!$D$1:$Z$500,3,FALSE)),"")</f>
        <v>P0770679</v>
      </c>
      <c r="AN232" s="32" t="str">
        <f>IFERROR(IF(VLOOKUP($D232,'Feb 2016'!$D$1:$Z$500,3,FALSE)=F232,"-","Wrong PO"),"new")</f>
        <v>Wrong PO</v>
      </c>
      <c r="AO232" s="32" t="str">
        <f>IF(AJ232="wrong PO",(VLOOKUP($D232,'Feb 2016'!$D$1:$Z$500,3,FALSE)),"")</f>
        <v>P0770679</v>
      </c>
      <c r="AP232" s="29" t="str">
        <f>IFERROR(IF(VLOOKUP($D232,'Jan 2016'!$D$1:$Z$500,3,FALSE)=F232,"-","Wrong PO"),"new")</f>
        <v>Wrong PO</v>
      </c>
      <c r="AQ232" s="32" t="str">
        <f>IF(AP232="wrong PO",(VLOOKUP($D232,'Jan 2016'!$D$1:$Z$500,3,FALSE)),"")</f>
        <v>P0770679</v>
      </c>
      <c r="AR232" s="29" t="str">
        <f>IFERROR(IF(VLOOKUP($D232,'Dec 2015'!$D$1:$Z$500,3,FALSE)=F232,"-","Wrong PO"),"new")</f>
        <v>new</v>
      </c>
      <c r="AS232" s="32" t="str">
        <f>IF(AR232="wrong PO",(VLOOKUP($D232,'Dec 2015'!$D$1:$Z$500,3,FALSE)),"")</f>
        <v/>
      </c>
      <c r="AT232" s="29" t="str">
        <f>IFERROR(IF(VLOOKUP($D232,'Nov 2015'!$D$1:$Z$500,3,FALSE)=F232,"-","Wrong PO"),"new")</f>
        <v>Wrong PO</v>
      </c>
      <c r="AU232" s="32" t="str">
        <f>IF(AT232="wrong PO",(VLOOKUP($D232,'Nov 2015'!$D$1:$Z$500,3,FALSE)),"")</f>
        <v>P0770679</v>
      </c>
      <c r="AV232" s="29" t="str">
        <f>IFERROR(IF(VLOOKUP($D232,'Oct 2015'!$D$1:$Z$500,3,FALSE)=F232,"-","Wrong PO"),"new")</f>
        <v>new</v>
      </c>
      <c r="AW232" s="32" t="str">
        <f>IF(AV232="wrong PO",(VLOOKUP($D232,'Oct 2015'!$D$1:$Z$500,3,FALSE)),"")</f>
        <v/>
      </c>
      <c r="AX232" s="29" t="str">
        <f>IFERROR(IF(VLOOKUP($D232,'Sep 2015'!$D$1:$Z$500,3,FALSE)=F232,"-","Wrong PO"),"new")</f>
        <v>new</v>
      </c>
      <c r="AY232" s="32" t="str">
        <f>IF(AX232="wrong PO",(VLOOKUP($D232,'Sep 2015'!$D$1:$Z$500,3,FALSE)),"")</f>
        <v/>
      </c>
    </row>
    <row r="233" spans="1:51">
      <c r="A233" s="2" t="s">
        <v>841</v>
      </c>
      <c r="B233" s="2" t="s">
        <v>510</v>
      </c>
      <c r="C233" s="2" t="s">
        <v>721</v>
      </c>
      <c r="D233" s="2" t="s">
        <v>277</v>
      </c>
      <c r="E233" s="2" t="s">
        <v>67</v>
      </c>
      <c r="F233" s="21"/>
      <c r="G233" s="11"/>
      <c r="H233" s="3">
        <v>42501</v>
      </c>
      <c r="I233" s="2"/>
      <c r="J233" s="2" t="s">
        <v>722</v>
      </c>
      <c r="K233" s="2" t="s">
        <v>394</v>
      </c>
      <c r="L233" s="2" t="s">
        <v>31</v>
      </c>
      <c r="M233" s="2" t="s">
        <v>382</v>
      </c>
      <c r="N233" s="4">
        <v>24649</v>
      </c>
      <c r="O233" s="4">
        <v>24649</v>
      </c>
      <c r="P233" s="4">
        <v>0</v>
      </c>
      <c r="Q233" s="5">
        <v>0</v>
      </c>
      <c r="R233" s="4">
        <v>48399</v>
      </c>
      <c r="S233" s="4">
        <v>48399</v>
      </c>
      <c r="T233" s="4">
        <v>0</v>
      </c>
      <c r="U233" s="5">
        <v>0</v>
      </c>
      <c r="V233" s="5">
        <v>0</v>
      </c>
      <c r="W233" s="14">
        <v>0</v>
      </c>
      <c r="X233" s="14">
        <v>0</v>
      </c>
      <c r="Y233" s="14">
        <v>0</v>
      </c>
      <c r="Z233" s="4"/>
      <c r="AA233" s="49" t="str">
        <f>IFERROR(IFERROR(VLOOKUP($D233,'Asset Group  All Assets'!$B$1:$C$500,2,FALSE),(VLOOKUP($D233,'Missing-WSU-POs'!$B$1:$D$500,3,FALSE))),"?")</f>
        <v>Needed</v>
      </c>
      <c r="AB233" s="31" t="str">
        <f t="shared" si="9"/>
        <v/>
      </c>
      <c r="AC233" s="31" t="str">
        <f t="shared" si="10"/>
        <v>Wrong PO</v>
      </c>
      <c r="AD233" s="29" t="str">
        <f>IFERROR(IF(VLOOKUP($D233,'Org July 2016 '!$D$1:$Z$500,3,FALSE)=F233,"-","Wrong PO"),"new")</f>
        <v>-</v>
      </c>
      <c r="AE233" s="32" t="str">
        <f>IF(AD233="wrong PO",(VLOOKUP($D233,'Org July 2016 '!$D$1:$Z$500,3,FALSE)),"")</f>
        <v/>
      </c>
      <c r="AF233" s="29" t="str">
        <f>IFERROR(IF(VLOOKUP($D233,'Org June 2016 '!$D$1:$Z$500,3,FALSE)=F233,"-","Wrong PO"),"new")</f>
        <v>-</v>
      </c>
      <c r="AG233" s="32" t="str">
        <f>IF(AF233="wrong PO",(VLOOKUP($D233,'Org June 2016 '!$D$1:$Z$500,3,FALSE)),"")</f>
        <v/>
      </c>
      <c r="AH233" s="29" t="str">
        <f>IFERROR(IF(VLOOKUP($D233,'May 2016'!D232:Z731,3,FALSE)=F233,"-","Wrong PO"),"new")</f>
        <v>new</v>
      </c>
      <c r="AI233" s="32" t="str">
        <f>IF(AH233="wrong PO",(VLOOKUP($D233,'May 2016'!D232:Z731,3,FALSE)),"")</f>
        <v/>
      </c>
      <c r="AJ233" s="29" t="str">
        <f>IFERROR(IF(VLOOKUP($D233,'Apr 2016'!$D$1:$Z$500,3,FALSE)=F233,"-","Wrong PO"),"new")</f>
        <v>new</v>
      </c>
      <c r="AK233" s="32" t="str">
        <f>IF(AJ233="wrong PO",(VLOOKUP($D233,'Apr 2016'!$D$1:$Z$500,3,FALSE)),"")</f>
        <v/>
      </c>
      <c r="AL233" s="32" t="str">
        <f>IFERROR(IF(VLOOKUP($D233,'Mar 2016'!$D$1:$Z$500,3,FALSE)=F233,"-","Wrong PO"),"new")</f>
        <v>new</v>
      </c>
      <c r="AM233" s="32" t="str">
        <f>IF(AJ233="wrong PO",(VLOOKUP($D233,'Mar 2016'!$D$1:$Z$500,3,FALSE)),"")</f>
        <v/>
      </c>
      <c r="AN233" s="32" t="str">
        <f>IFERROR(IF(VLOOKUP($D233,'Feb 2016'!$D$1:$Z$500,3,FALSE)=F233,"-","Wrong PO"),"new")</f>
        <v>new</v>
      </c>
      <c r="AO233" s="32" t="str">
        <f>IF(AJ233="wrong PO",(VLOOKUP($D233,'Feb 2016'!$D$1:$Z$500,3,FALSE)),"")</f>
        <v/>
      </c>
      <c r="AP233" s="29" t="str">
        <f>IFERROR(IF(VLOOKUP($D233,'Jan 2016'!$D$1:$Z$500,3,FALSE)=F233,"-","Wrong PO"),"new")</f>
        <v>new</v>
      </c>
      <c r="AQ233" s="32" t="str">
        <f>IF(AP233="wrong PO",(VLOOKUP($D233,'Jan 2016'!$D$1:$Z$500,3,FALSE)),"")</f>
        <v/>
      </c>
      <c r="AR233" s="29" t="str">
        <f>IFERROR(IF(VLOOKUP($D233,'Dec 2015'!$D$1:$Z$500,3,FALSE)=F233,"-","Wrong PO"),"new")</f>
        <v>new</v>
      </c>
      <c r="AS233" s="32" t="str">
        <f>IF(AR233="wrong PO",(VLOOKUP($D233,'Dec 2015'!$D$1:$Z$500,3,FALSE)),"")</f>
        <v/>
      </c>
      <c r="AT233" s="29" t="str">
        <f>IFERROR(IF(VLOOKUP($D233,'Nov 2015'!$D$1:$Z$500,3,FALSE)=F233,"-","Wrong PO"),"new")</f>
        <v>new</v>
      </c>
      <c r="AU233" s="32" t="str">
        <f>IF(AT233="wrong PO",(VLOOKUP($D233,'Nov 2015'!$D$1:$Z$500,3,FALSE)),"")</f>
        <v/>
      </c>
      <c r="AV233" s="29" t="str">
        <f>IFERROR(IF(VLOOKUP($D233,'Oct 2015'!$D$1:$Z$500,3,FALSE)=F233,"-","Wrong PO"),"new")</f>
        <v>new</v>
      </c>
      <c r="AW233" s="32" t="str">
        <f>IF(AV233="wrong PO",(VLOOKUP($D233,'Oct 2015'!$D$1:$Z$500,3,FALSE)),"")</f>
        <v/>
      </c>
      <c r="AX233" s="29" t="str">
        <f>IFERROR(IF(VLOOKUP($D233,'Sep 2015'!$D$1:$Z$500,3,FALSE)=F233,"-","Wrong PO"),"new")</f>
        <v>new</v>
      </c>
      <c r="AY233" s="32" t="str">
        <f>IF(AX233="wrong PO",(VLOOKUP($D233,'Sep 2015'!$D$1:$Z$500,3,FALSE)),"")</f>
        <v/>
      </c>
    </row>
    <row r="234" spans="1:51">
      <c r="A234" s="2" t="s">
        <v>841</v>
      </c>
      <c r="B234" s="2" t="s">
        <v>510</v>
      </c>
      <c r="C234" s="2" t="s">
        <v>638</v>
      </c>
      <c r="D234" s="2" t="s">
        <v>278</v>
      </c>
      <c r="E234" s="2" t="s">
        <v>27</v>
      </c>
      <c r="F234" s="21" t="s">
        <v>228</v>
      </c>
      <c r="G234" s="11"/>
      <c r="H234" s="3">
        <v>42410</v>
      </c>
      <c r="I234" s="2"/>
      <c r="J234" s="2" t="s">
        <v>577</v>
      </c>
      <c r="K234" s="2" t="s">
        <v>394</v>
      </c>
      <c r="L234" s="2" t="s">
        <v>31</v>
      </c>
      <c r="M234" s="2" t="s">
        <v>382</v>
      </c>
      <c r="N234" s="4">
        <v>119026</v>
      </c>
      <c r="O234" s="4">
        <v>119191</v>
      </c>
      <c r="P234" s="4">
        <v>165</v>
      </c>
      <c r="Q234" s="5">
        <v>4.54</v>
      </c>
      <c r="R234" s="4">
        <v>0</v>
      </c>
      <c r="S234" s="4">
        <v>0</v>
      </c>
      <c r="T234" s="4">
        <v>0</v>
      </c>
      <c r="U234" s="5">
        <v>0</v>
      </c>
      <c r="V234" s="5">
        <v>0</v>
      </c>
      <c r="W234" s="14">
        <v>4.54</v>
      </c>
      <c r="X234" s="14">
        <v>0</v>
      </c>
      <c r="Y234" s="14">
        <v>4.54</v>
      </c>
      <c r="Z234" s="4"/>
      <c r="AA234" s="49" t="str">
        <f>IFERROR(IFERROR(VLOOKUP($D234,'Asset Group  All Assets'!$B$1:$C$500,2,FALSE),(VLOOKUP($D234,'Missing-WSU-POs'!$B$1:$D$500,3,FALSE))),"?")</f>
        <v>P0771291</v>
      </c>
      <c r="AB234" s="31" t="str">
        <f t="shared" si="9"/>
        <v>P0771291</v>
      </c>
      <c r="AC234" s="31" t="str">
        <f t="shared" si="10"/>
        <v/>
      </c>
      <c r="AD234" s="29" t="str">
        <f>IFERROR(IF(VLOOKUP($D234,'Org July 2016 '!$D$1:$Z$500,3,FALSE)=F234,"-","Wrong PO"),"new")</f>
        <v>Wrong PO</v>
      </c>
      <c r="AE234" s="32">
        <f>IF(AD234="wrong PO",(VLOOKUP($D234,'Org July 2016 '!$D$1:$Z$500,3,FALSE)),"")</f>
        <v>0</v>
      </c>
      <c r="AF234" s="29" t="str">
        <f>IFERROR(IF(VLOOKUP($D234,'Org June 2016 '!$D$1:$Z$500,3,FALSE)=F234,"-","Wrong PO"),"new")</f>
        <v>Wrong PO</v>
      </c>
      <c r="AG234" s="32">
        <f>IF(AF234="wrong PO",(VLOOKUP($D234,'Org June 2016 '!$D$1:$Z$500,3,FALSE)),"")</f>
        <v>0</v>
      </c>
      <c r="AH234" s="29" t="str">
        <f>IFERROR(IF(VLOOKUP($D234,'May 2016'!D233:Z732,3,FALSE)=F234,"-","Wrong PO"),"new")</f>
        <v>new</v>
      </c>
      <c r="AI234" s="32" t="str">
        <f>IF(AH234="wrong PO",(VLOOKUP($D234,'May 2016'!D233:Z732,3,FALSE)),"")</f>
        <v/>
      </c>
      <c r="AJ234" s="29" t="str">
        <f>IFERROR(IF(VLOOKUP($D234,'Apr 2016'!$D$1:$Z$500,3,FALSE)=F234,"-","Wrong PO"),"new")</f>
        <v>-</v>
      </c>
      <c r="AK234" s="32" t="str">
        <f>IF(AJ234="wrong PO",(VLOOKUP($D234,'Apr 2016'!$D$1:$Z$500,3,FALSE)),"")</f>
        <v/>
      </c>
      <c r="AL234" s="32" t="str">
        <f>IFERROR(IF(VLOOKUP($D234,'Mar 2016'!$D$1:$Z$500,3,FALSE)=F234,"-","Wrong PO"),"new")</f>
        <v>-</v>
      </c>
      <c r="AM234" s="32" t="str">
        <f>IF(AJ234="wrong PO",(VLOOKUP($D234,'Mar 2016'!$D$1:$Z$500,3,FALSE)),"")</f>
        <v/>
      </c>
      <c r="AN234" s="32" t="str">
        <f>IFERROR(IF(VLOOKUP($D234,'Feb 2016'!$D$1:$Z$500,3,FALSE)=F234,"-","Wrong PO"),"new")</f>
        <v>-</v>
      </c>
      <c r="AO234" s="32" t="str">
        <f>IF(AJ234="wrong PO",(VLOOKUP($D234,'Feb 2016'!$D$1:$Z$500,3,FALSE)),"")</f>
        <v/>
      </c>
      <c r="AP234" s="29" t="str">
        <f>IFERROR(IF(VLOOKUP($D234,'Jan 2016'!$D$1:$Z$500,3,FALSE)=F234,"-","Wrong PO"),"new")</f>
        <v>new</v>
      </c>
      <c r="AQ234" s="32" t="str">
        <f>IF(AP234="wrong PO",(VLOOKUP($D234,'Jan 2016'!$D$1:$Z$500,3,FALSE)),"")</f>
        <v/>
      </c>
      <c r="AR234" s="29" t="str">
        <f>IFERROR(IF(VLOOKUP($D234,'Dec 2015'!$D$1:$Z$500,3,FALSE)=F234,"-","Wrong PO"),"new")</f>
        <v>new</v>
      </c>
      <c r="AS234" s="32" t="str">
        <f>IF(AR234="wrong PO",(VLOOKUP($D234,'Dec 2015'!$D$1:$Z$500,3,FALSE)),"")</f>
        <v/>
      </c>
      <c r="AT234" s="29" t="str">
        <f>IFERROR(IF(VLOOKUP($D234,'Nov 2015'!$D$1:$Z$500,3,FALSE)=F234,"-","Wrong PO"),"new")</f>
        <v>new</v>
      </c>
      <c r="AU234" s="32" t="str">
        <f>IF(AT234="wrong PO",(VLOOKUP($D234,'Nov 2015'!$D$1:$Z$500,3,FALSE)),"")</f>
        <v/>
      </c>
      <c r="AV234" s="29" t="str">
        <f>IFERROR(IF(VLOOKUP($D234,'Oct 2015'!$D$1:$Z$500,3,FALSE)=F234,"-","Wrong PO"),"new")</f>
        <v>new</v>
      </c>
      <c r="AW234" s="32" t="str">
        <f>IF(AV234="wrong PO",(VLOOKUP($D234,'Oct 2015'!$D$1:$Z$500,3,FALSE)),"")</f>
        <v/>
      </c>
      <c r="AX234" s="29" t="str">
        <f>IFERROR(IF(VLOOKUP($D234,'Sep 2015'!$D$1:$Z$500,3,FALSE)=F234,"-","Wrong PO"),"new")</f>
        <v>new</v>
      </c>
      <c r="AY234" s="32" t="str">
        <f>IF(AX234="wrong PO",(VLOOKUP($D234,'Sep 2015'!$D$1:$Z$500,3,FALSE)),"")</f>
        <v/>
      </c>
    </row>
    <row r="235" spans="1:51">
      <c r="A235" s="2" t="s">
        <v>841</v>
      </c>
      <c r="B235" s="2" t="s">
        <v>510</v>
      </c>
      <c r="C235" s="2" t="s">
        <v>756</v>
      </c>
      <c r="D235" s="2" t="s">
        <v>279</v>
      </c>
      <c r="E235" s="2" t="s">
        <v>547</v>
      </c>
      <c r="F235" s="21" t="s">
        <v>127</v>
      </c>
      <c r="G235" s="11"/>
      <c r="H235" s="3">
        <v>42408</v>
      </c>
      <c r="I235" s="2"/>
      <c r="J235" s="2" t="s">
        <v>757</v>
      </c>
      <c r="K235" s="2" t="s">
        <v>394</v>
      </c>
      <c r="L235" s="2" t="s">
        <v>31</v>
      </c>
      <c r="M235" s="2" t="s">
        <v>382</v>
      </c>
      <c r="N235" s="4">
        <v>86729</v>
      </c>
      <c r="O235" s="4">
        <v>86749</v>
      </c>
      <c r="P235" s="4">
        <v>20</v>
      </c>
      <c r="Q235" s="5">
        <v>0.55000000000000004</v>
      </c>
      <c r="R235" s="4">
        <v>0</v>
      </c>
      <c r="S235" s="4">
        <v>0</v>
      </c>
      <c r="T235" s="4">
        <v>0</v>
      </c>
      <c r="U235" s="5">
        <v>0</v>
      </c>
      <c r="V235" s="5">
        <v>0</v>
      </c>
      <c r="W235" s="14">
        <v>0.55000000000000004</v>
      </c>
      <c r="X235" s="14">
        <v>0</v>
      </c>
      <c r="Y235" s="14">
        <v>0.55000000000000004</v>
      </c>
      <c r="Z235" s="4"/>
      <c r="AA235" s="49" t="str">
        <f>IFERROR(IFERROR(VLOOKUP($D235,'Asset Group  All Assets'!$B$1:$C$500,2,FALSE),(VLOOKUP($D235,'Missing-WSU-POs'!$B$1:$D$500,3,FALSE))),"?")</f>
        <v>P0771368</v>
      </c>
      <c r="AB235" s="31" t="str">
        <f t="shared" si="9"/>
        <v>P0771368</v>
      </c>
      <c r="AC235" s="31" t="str">
        <f t="shared" si="10"/>
        <v/>
      </c>
      <c r="AD235" s="29" t="str">
        <f>IFERROR(IF(VLOOKUP($D235,'Org July 2016 '!$D$1:$Z$500,3,FALSE)=F235,"-","Wrong PO"),"new")</f>
        <v>Wrong PO</v>
      </c>
      <c r="AE235" s="32">
        <f>IF(AD235="wrong PO",(VLOOKUP($D235,'Org July 2016 '!$D$1:$Z$500,3,FALSE)),"")</f>
        <v>0</v>
      </c>
      <c r="AF235" s="29" t="str">
        <f>IFERROR(IF(VLOOKUP($D235,'Org June 2016 '!$D$1:$Z$500,3,FALSE)=F235,"-","Wrong PO"),"new")</f>
        <v>Wrong PO</v>
      </c>
      <c r="AG235" s="32">
        <f>IF(AF235="wrong PO",(VLOOKUP($D235,'Org June 2016 '!$D$1:$Z$500,3,FALSE)),"")</f>
        <v>0</v>
      </c>
      <c r="AH235" s="29" t="str">
        <f>IFERROR(IF(VLOOKUP($D235,'May 2016'!D234:Z733,3,FALSE)=F235,"-","Wrong PO"),"new")</f>
        <v>new</v>
      </c>
      <c r="AI235" s="32" t="str">
        <f>IF(AH235="wrong PO",(VLOOKUP($D235,'May 2016'!D234:Z733,3,FALSE)),"")</f>
        <v/>
      </c>
      <c r="AJ235" s="29" t="str">
        <f>IFERROR(IF(VLOOKUP($D235,'Apr 2016'!$D$1:$Z$500,3,FALSE)=F235,"-","Wrong PO"),"new")</f>
        <v>new</v>
      </c>
      <c r="AK235" s="32" t="str">
        <f>IF(AJ235="wrong PO",(VLOOKUP($D235,'Apr 2016'!$D$1:$Z$500,3,FALSE)),"")</f>
        <v/>
      </c>
      <c r="AL235" s="32" t="str">
        <f>IFERROR(IF(VLOOKUP($D235,'Mar 2016'!$D$1:$Z$500,3,FALSE)=F235,"-","Wrong PO"),"new")</f>
        <v>-</v>
      </c>
      <c r="AM235" s="32" t="str">
        <f>IF(AJ235="wrong PO",(VLOOKUP($D235,'Mar 2016'!$D$1:$Z$500,3,FALSE)),"")</f>
        <v/>
      </c>
      <c r="AN235" s="32" t="str">
        <f>IFERROR(IF(VLOOKUP($D235,'Feb 2016'!$D$1:$Z$500,3,FALSE)=F235,"-","Wrong PO"),"new")</f>
        <v>new</v>
      </c>
      <c r="AO235" s="32" t="str">
        <f>IF(AJ235="wrong PO",(VLOOKUP($D235,'Feb 2016'!$D$1:$Z$500,3,FALSE)),"")</f>
        <v/>
      </c>
      <c r="AP235" s="29" t="str">
        <f>IFERROR(IF(VLOOKUP($D235,'Jan 2016'!$D$1:$Z$500,3,FALSE)=F235,"-","Wrong PO"),"new")</f>
        <v>new</v>
      </c>
      <c r="AQ235" s="32" t="str">
        <f>IF(AP235="wrong PO",(VLOOKUP($D235,'Jan 2016'!$D$1:$Z$500,3,FALSE)),"")</f>
        <v/>
      </c>
      <c r="AR235" s="29" t="str">
        <f>IFERROR(IF(VLOOKUP($D235,'Dec 2015'!$D$1:$Z$500,3,FALSE)=F235,"-","Wrong PO"),"new")</f>
        <v>new</v>
      </c>
      <c r="AS235" s="32" t="str">
        <f>IF(AR235="wrong PO",(VLOOKUP($D235,'Dec 2015'!$D$1:$Z$500,3,FALSE)),"")</f>
        <v/>
      </c>
      <c r="AT235" s="29" t="str">
        <f>IFERROR(IF(VLOOKUP($D235,'Nov 2015'!$D$1:$Z$500,3,FALSE)=F235,"-","Wrong PO"),"new")</f>
        <v>new</v>
      </c>
      <c r="AU235" s="32" t="str">
        <f>IF(AT235="wrong PO",(VLOOKUP($D235,'Nov 2015'!$D$1:$Z$500,3,FALSE)),"")</f>
        <v/>
      </c>
      <c r="AV235" s="29" t="str">
        <f>IFERROR(IF(VLOOKUP($D235,'Oct 2015'!$D$1:$Z$500,3,FALSE)=F235,"-","Wrong PO"),"new")</f>
        <v>new</v>
      </c>
      <c r="AW235" s="32" t="str">
        <f>IF(AV235="wrong PO",(VLOOKUP($D235,'Oct 2015'!$D$1:$Z$500,3,FALSE)),"")</f>
        <v/>
      </c>
      <c r="AX235" s="29" t="str">
        <f>IFERROR(IF(VLOOKUP($D235,'Sep 2015'!$D$1:$Z$500,3,FALSE)=F235,"-","Wrong PO"),"new")</f>
        <v>new</v>
      </c>
      <c r="AY235" s="32" t="str">
        <f>IF(AX235="wrong PO",(VLOOKUP($D235,'Sep 2015'!$D$1:$Z$500,3,FALSE)),"")</f>
        <v/>
      </c>
    </row>
    <row r="236" spans="1:51">
      <c r="A236" s="2" t="s">
        <v>841</v>
      </c>
      <c r="B236" s="2" t="s">
        <v>510</v>
      </c>
      <c r="C236" s="2" t="s">
        <v>69</v>
      </c>
      <c r="D236" s="2" t="s">
        <v>257</v>
      </c>
      <c r="E236" s="2" t="s">
        <v>384</v>
      </c>
      <c r="F236" s="21" t="s">
        <v>258</v>
      </c>
      <c r="G236" s="11"/>
      <c r="H236" s="3">
        <v>42235</v>
      </c>
      <c r="I236" s="2" t="s">
        <v>39</v>
      </c>
      <c r="J236" s="2" t="s">
        <v>386</v>
      </c>
      <c r="K236" s="2" t="s">
        <v>30</v>
      </c>
      <c r="L236" s="2" t="s">
        <v>31</v>
      </c>
      <c r="M236" s="2" t="s">
        <v>41</v>
      </c>
      <c r="N236" s="4">
        <v>5958</v>
      </c>
      <c r="O236" s="4">
        <v>8021</v>
      </c>
      <c r="P236" s="4">
        <v>2063</v>
      </c>
      <c r="Q236" s="5">
        <v>34.86</v>
      </c>
      <c r="R236" s="4">
        <v>3727</v>
      </c>
      <c r="S236" s="4">
        <v>4637</v>
      </c>
      <c r="T236" s="4">
        <v>910</v>
      </c>
      <c r="U236" s="5">
        <v>54.42</v>
      </c>
      <c r="V236" s="5">
        <v>0</v>
      </c>
      <c r="W236" s="14">
        <v>89.28</v>
      </c>
      <c r="X236" s="14">
        <v>0</v>
      </c>
      <c r="Y236" s="14">
        <v>89.28</v>
      </c>
      <c r="Z236" s="4"/>
      <c r="AA236" s="49" t="str">
        <f>IFERROR(IFERROR(VLOOKUP($D236,'Asset Group  All Assets'!$B$1:$C$500,2,FALSE),(VLOOKUP($D236,'Missing-WSU-POs'!$B$1:$D$500,3,FALSE))),"?")</f>
        <v>P0738639</v>
      </c>
      <c r="AB236" s="31" t="str">
        <f t="shared" si="9"/>
        <v>P0738639</v>
      </c>
      <c r="AC236" s="31" t="str">
        <f t="shared" si="10"/>
        <v/>
      </c>
      <c r="AD236" s="29" t="str">
        <f>IFERROR(IF(VLOOKUP($D236,'Org July 2016 '!$D$1:$Z$500,3,FALSE)=F236,"-","Wrong PO"),"new")</f>
        <v>Wrong PO</v>
      </c>
      <c r="AE236" s="32">
        <f>IF(AD236="wrong PO",(VLOOKUP($D236,'Org July 2016 '!$D$1:$Z$500,3,FALSE)),"")</f>
        <v>0</v>
      </c>
      <c r="AF236" s="29" t="str">
        <f>IFERROR(IF(VLOOKUP($D236,'Org June 2016 '!$D$1:$Z$500,3,FALSE)=F236,"-","Wrong PO"),"new")</f>
        <v>Wrong PO</v>
      </c>
      <c r="AG236" s="32">
        <f>IF(AF236="wrong PO",(VLOOKUP($D236,'Org June 2016 '!$D$1:$Z$500,3,FALSE)),"")</f>
        <v>0</v>
      </c>
      <c r="AH236" s="29" t="str">
        <f>IFERROR(IF(VLOOKUP($D236,'May 2016'!D235:Z734,3,FALSE)=F236,"-","Wrong PO"),"new")</f>
        <v>new</v>
      </c>
      <c r="AI236" s="32" t="str">
        <f>IF(AH236="wrong PO",(VLOOKUP($D236,'May 2016'!D235:Z734,3,FALSE)),"")</f>
        <v/>
      </c>
      <c r="AJ236" s="29" t="str">
        <f>IFERROR(IF(VLOOKUP($D236,'Apr 2016'!$D$1:$Z$500,3,FALSE)=F236,"-","Wrong PO"),"new")</f>
        <v>-</v>
      </c>
      <c r="AK236" s="32" t="str">
        <f>IF(AJ236="wrong PO",(VLOOKUP($D236,'Apr 2016'!$D$1:$Z$500,3,FALSE)),"")</f>
        <v/>
      </c>
      <c r="AL236" s="32" t="str">
        <f>IFERROR(IF(VLOOKUP($D236,'Mar 2016'!$D$1:$Z$500,3,FALSE)=F236,"-","Wrong PO"),"new")</f>
        <v>-</v>
      </c>
      <c r="AM236" s="32" t="str">
        <f>IF(AJ236="wrong PO",(VLOOKUP($D236,'Mar 2016'!$D$1:$Z$500,3,FALSE)),"")</f>
        <v/>
      </c>
      <c r="AN236" s="32" t="str">
        <f>IFERROR(IF(VLOOKUP($D236,'Feb 2016'!$D$1:$Z$500,3,FALSE)=F236,"-","Wrong PO"),"new")</f>
        <v>-</v>
      </c>
      <c r="AO236" s="32" t="str">
        <f>IF(AJ236="wrong PO",(VLOOKUP($D236,'Feb 2016'!$D$1:$Z$500,3,FALSE)),"")</f>
        <v/>
      </c>
      <c r="AP236" s="29" t="str">
        <f>IFERROR(IF(VLOOKUP($D236,'Jan 2016'!$D$1:$Z$500,3,FALSE)=F236,"-","Wrong PO"),"new")</f>
        <v>-</v>
      </c>
      <c r="AQ236" s="32" t="str">
        <f>IF(AP236="wrong PO",(VLOOKUP($D236,'Jan 2016'!$D$1:$Z$500,3,FALSE)),"")</f>
        <v/>
      </c>
      <c r="AR236" s="29" t="str">
        <f>IFERROR(IF(VLOOKUP($D236,'Dec 2015'!$D$1:$Z$500,3,FALSE)=F236,"-","Wrong PO"),"new")</f>
        <v>-</v>
      </c>
      <c r="AS236" s="32" t="str">
        <f>IF(AR236="wrong PO",(VLOOKUP($D236,'Dec 2015'!$D$1:$Z$500,3,FALSE)),"")</f>
        <v/>
      </c>
      <c r="AT236" s="29" t="str">
        <f>IFERROR(IF(VLOOKUP($D236,'Nov 2015'!$D$1:$Z$500,3,FALSE)=F236,"-","Wrong PO"),"new")</f>
        <v>-</v>
      </c>
      <c r="AU236" s="32" t="str">
        <f>IF(AT236="wrong PO",(VLOOKUP($D236,'Nov 2015'!$D$1:$Z$500,3,FALSE)),"")</f>
        <v/>
      </c>
      <c r="AV236" s="29" t="str">
        <f>IFERROR(IF(VLOOKUP($D236,'Oct 2015'!$D$1:$Z$500,3,FALSE)=F236,"-","Wrong PO"),"new")</f>
        <v>-</v>
      </c>
      <c r="AW236" s="32" t="str">
        <f>IF(AV236="wrong PO",(VLOOKUP($D236,'Oct 2015'!$D$1:$Z$500,3,FALSE)),"")</f>
        <v/>
      </c>
      <c r="AX236" s="29" t="str">
        <f>IFERROR(IF(VLOOKUP($D236,'Sep 2015'!$D$1:$Z$500,3,FALSE)=F236,"-","Wrong PO"),"new")</f>
        <v>new</v>
      </c>
      <c r="AY236" s="32" t="str">
        <f>IF(AX236="wrong PO",(VLOOKUP($D236,'Sep 2015'!$D$1:$Z$500,3,FALSE)),"")</f>
        <v/>
      </c>
    </row>
    <row r="237" spans="1:51">
      <c r="A237" s="2" t="s">
        <v>841</v>
      </c>
      <c r="B237" s="2" t="s">
        <v>510</v>
      </c>
      <c r="C237" s="2" t="s">
        <v>69</v>
      </c>
      <c r="D237" s="2" t="s">
        <v>259</v>
      </c>
      <c r="E237" s="2" t="s">
        <v>371</v>
      </c>
      <c r="F237" s="21" t="s">
        <v>154</v>
      </c>
      <c r="G237" s="11"/>
      <c r="H237" s="3">
        <v>42198</v>
      </c>
      <c r="I237" s="2" t="s">
        <v>28</v>
      </c>
      <c r="J237" s="2" t="s">
        <v>373</v>
      </c>
      <c r="K237" s="2" t="s">
        <v>30</v>
      </c>
      <c r="L237" s="2" t="s">
        <v>31</v>
      </c>
      <c r="M237" s="2" t="s">
        <v>32</v>
      </c>
      <c r="N237" s="4">
        <v>5376</v>
      </c>
      <c r="O237" s="4">
        <v>6218</v>
      </c>
      <c r="P237" s="4">
        <v>842</v>
      </c>
      <c r="Q237" s="5">
        <v>14.23</v>
      </c>
      <c r="R237" s="4">
        <v>3364</v>
      </c>
      <c r="S237" s="4">
        <v>3889</v>
      </c>
      <c r="T237" s="4">
        <v>525</v>
      </c>
      <c r="U237" s="5">
        <v>31.4</v>
      </c>
      <c r="V237" s="5">
        <v>0</v>
      </c>
      <c r="W237" s="14">
        <v>45.63</v>
      </c>
      <c r="X237" s="14">
        <v>0</v>
      </c>
      <c r="Y237" s="14">
        <v>45.63</v>
      </c>
      <c r="Z237" s="4"/>
      <c r="AA237" s="49" t="str">
        <f>IFERROR(IFERROR(VLOOKUP($D237,'Asset Group  All Assets'!$B$1:$C$500,2,FALSE),(VLOOKUP($D237,'Missing-WSU-POs'!$B$1:$D$500,3,FALSE))),"?")</f>
        <v>P0743508</v>
      </c>
      <c r="AB237" s="31" t="str">
        <f t="shared" si="9"/>
        <v>P0743508</v>
      </c>
      <c r="AC237" s="31" t="str">
        <f t="shared" si="10"/>
        <v/>
      </c>
      <c r="AD237" s="29" t="str">
        <f>IFERROR(IF(VLOOKUP($D237,'Org July 2016 '!$D$1:$Z$500,3,FALSE)=F237,"-","Wrong PO"),"new")</f>
        <v>Wrong PO</v>
      </c>
      <c r="AE237" s="32">
        <f>IF(AD237="wrong PO",(VLOOKUP($D237,'Org July 2016 '!$D$1:$Z$500,3,FALSE)),"")</f>
        <v>0</v>
      </c>
      <c r="AF237" s="29" t="str">
        <f>IFERROR(IF(VLOOKUP($D237,'Org June 2016 '!$D$1:$Z$500,3,FALSE)=F237,"-","Wrong PO"),"new")</f>
        <v>Wrong PO</v>
      </c>
      <c r="AG237" s="32">
        <f>IF(AF237="wrong PO",(VLOOKUP($D237,'Org June 2016 '!$D$1:$Z$500,3,FALSE)),"")</f>
        <v>0</v>
      </c>
      <c r="AH237" s="29" t="str">
        <f>IFERROR(IF(VLOOKUP($D237,'May 2016'!D236:Z735,3,FALSE)=F237,"-","Wrong PO"),"new")</f>
        <v>new</v>
      </c>
      <c r="AI237" s="32" t="str">
        <f>IF(AH237="wrong PO",(VLOOKUP($D237,'May 2016'!D236:Z735,3,FALSE)),"")</f>
        <v/>
      </c>
      <c r="AJ237" s="29" t="str">
        <f>IFERROR(IF(VLOOKUP($D237,'Apr 2016'!$D$1:$Z$500,3,FALSE)=F237,"-","Wrong PO"),"new")</f>
        <v>-</v>
      </c>
      <c r="AK237" s="32" t="str">
        <f>IF(AJ237="wrong PO",(VLOOKUP($D237,'Apr 2016'!$D$1:$Z$500,3,FALSE)),"")</f>
        <v/>
      </c>
      <c r="AL237" s="32" t="str">
        <f>IFERROR(IF(VLOOKUP($D237,'Mar 2016'!$D$1:$Z$500,3,FALSE)=F237,"-","Wrong PO"),"new")</f>
        <v>-</v>
      </c>
      <c r="AM237" s="32" t="str">
        <f>IF(AJ237="wrong PO",(VLOOKUP($D237,'Mar 2016'!$D$1:$Z$500,3,FALSE)),"")</f>
        <v/>
      </c>
      <c r="AN237" s="32" t="str">
        <f>IFERROR(IF(VLOOKUP($D237,'Feb 2016'!$D$1:$Z$500,3,FALSE)=F237,"-","Wrong PO"),"new")</f>
        <v>-</v>
      </c>
      <c r="AO237" s="32" t="str">
        <f>IF(AJ237="wrong PO",(VLOOKUP($D237,'Feb 2016'!$D$1:$Z$500,3,FALSE)),"")</f>
        <v/>
      </c>
      <c r="AP237" s="29" t="str">
        <f>IFERROR(IF(VLOOKUP($D237,'Jan 2016'!$D$1:$Z$500,3,FALSE)=F237,"-","Wrong PO"),"new")</f>
        <v>-</v>
      </c>
      <c r="AQ237" s="32" t="str">
        <f>IF(AP237="wrong PO",(VLOOKUP($D237,'Jan 2016'!$D$1:$Z$500,3,FALSE)),"")</f>
        <v/>
      </c>
      <c r="AR237" s="29" t="str">
        <f>IFERROR(IF(VLOOKUP($D237,'Dec 2015'!$D$1:$Z$500,3,FALSE)=F237,"-","Wrong PO"),"new")</f>
        <v>-</v>
      </c>
      <c r="AS237" s="32" t="str">
        <f>IF(AR237="wrong PO",(VLOOKUP($D237,'Dec 2015'!$D$1:$Z$500,3,FALSE)),"")</f>
        <v/>
      </c>
      <c r="AT237" s="29" t="str">
        <f>IFERROR(IF(VLOOKUP($D237,'Nov 2015'!$D$1:$Z$500,3,FALSE)=F237,"-","Wrong PO"),"new")</f>
        <v>-</v>
      </c>
      <c r="AU237" s="32" t="str">
        <f>IF(AT237="wrong PO",(VLOOKUP($D237,'Nov 2015'!$D$1:$Z$500,3,FALSE)),"")</f>
        <v/>
      </c>
      <c r="AV237" s="29" t="str">
        <f>IFERROR(IF(VLOOKUP($D237,'Oct 2015'!$D$1:$Z$500,3,FALSE)=F237,"-","Wrong PO"),"new")</f>
        <v>-</v>
      </c>
      <c r="AW237" s="32" t="str">
        <f>IF(AV237="wrong PO",(VLOOKUP($D237,'Oct 2015'!$D$1:$Z$500,3,FALSE)),"")</f>
        <v/>
      </c>
      <c r="AX237" s="29" t="str">
        <f>IFERROR(IF(VLOOKUP($D237,'Sep 2015'!$D$1:$Z$500,3,FALSE)=F237,"-","Wrong PO"),"new")</f>
        <v>new</v>
      </c>
      <c r="AY237" s="32" t="str">
        <f>IF(AX237="wrong PO",(VLOOKUP($D237,'Sep 2015'!$D$1:$Z$500,3,FALSE)),"")</f>
        <v/>
      </c>
    </row>
    <row r="238" spans="1:51">
      <c r="A238" s="2" t="s">
        <v>841</v>
      </c>
      <c r="B238" s="2" t="s">
        <v>510</v>
      </c>
      <c r="C238" s="2" t="s">
        <v>69</v>
      </c>
      <c r="D238" s="2" t="s">
        <v>260</v>
      </c>
      <c r="E238" s="2" t="s">
        <v>427</v>
      </c>
      <c r="F238" s="21" t="s">
        <v>105</v>
      </c>
      <c r="G238" s="11"/>
      <c r="H238" s="3">
        <v>42257</v>
      </c>
      <c r="I238" s="2" t="s">
        <v>39</v>
      </c>
      <c r="J238" s="2" t="s">
        <v>429</v>
      </c>
      <c r="K238" s="2" t="s">
        <v>30</v>
      </c>
      <c r="L238" s="2" t="s">
        <v>31</v>
      </c>
      <c r="M238" s="2" t="s">
        <v>32</v>
      </c>
      <c r="N238" s="4">
        <v>1624</v>
      </c>
      <c r="O238" s="4">
        <v>1909</v>
      </c>
      <c r="P238" s="4">
        <v>285</v>
      </c>
      <c r="Q238" s="5">
        <v>4.82</v>
      </c>
      <c r="R238" s="4">
        <v>5984</v>
      </c>
      <c r="S238" s="4">
        <v>6235</v>
      </c>
      <c r="T238" s="4">
        <v>251</v>
      </c>
      <c r="U238" s="5">
        <v>15.01</v>
      </c>
      <c r="V238" s="5">
        <v>0</v>
      </c>
      <c r="W238" s="14">
        <v>19.829999999999998</v>
      </c>
      <c r="X238" s="14">
        <v>0</v>
      </c>
      <c r="Y238" s="14">
        <v>19.829999999999998</v>
      </c>
      <c r="Z238" s="4"/>
      <c r="AA238" s="49" t="str">
        <f>IFERROR(IFERROR(VLOOKUP($D238,'Asset Group  All Assets'!$B$1:$C$500,2,FALSE),(VLOOKUP($D238,'Missing-WSU-POs'!$B$1:$D$500,3,FALSE))),"?")</f>
        <v>P0772275</v>
      </c>
      <c r="AB238" s="31" t="str">
        <f t="shared" si="9"/>
        <v>P0772275</v>
      </c>
      <c r="AC238" s="31" t="str">
        <f t="shared" si="10"/>
        <v/>
      </c>
      <c r="AD238" s="29" t="str">
        <f>IFERROR(IF(VLOOKUP($D238,'Org July 2016 '!$D$1:$Z$500,3,FALSE)=F238,"-","Wrong PO"),"new")</f>
        <v>Wrong PO</v>
      </c>
      <c r="AE238" s="32">
        <f>IF(AD238="wrong PO",(VLOOKUP($D238,'Org July 2016 '!$D$1:$Z$500,3,FALSE)),"")</f>
        <v>0</v>
      </c>
      <c r="AF238" s="29" t="str">
        <f>IFERROR(IF(VLOOKUP($D238,'Org June 2016 '!$D$1:$Z$500,3,FALSE)=F238,"-","Wrong PO"),"new")</f>
        <v>Wrong PO</v>
      </c>
      <c r="AG238" s="32">
        <f>IF(AF238="wrong PO",(VLOOKUP($D238,'Org June 2016 '!$D$1:$Z$500,3,FALSE)),"")</f>
        <v>0</v>
      </c>
      <c r="AH238" s="29" t="str">
        <f>IFERROR(IF(VLOOKUP($D238,'May 2016'!D237:Z736,3,FALSE)=F238,"-","Wrong PO"),"new")</f>
        <v>new</v>
      </c>
      <c r="AI238" s="32" t="str">
        <f>IF(AH238="wrong PO",(VLOOKUP($D238,'May 2016'!D237:Z736,3,FALSE)),"")</f>
        <v/>
      </c>
      <c r="AJ238" s="29" t="str">
        <f>IFERROR(IF(VLOOKUP($D238,'Apr 2016'!$D$1:$Z$500,3,FALSE)=F238,"-","Wrong PO"),"new")</f>
        <v>-</v>
      </c>
      <c r="AK238" s="32" t="str">
        <f>IF(AJ238="wrong PO",(VLOOKUP($D238,'Apr 2016'!$D$1:$Z$500,3,FALSE)),"")</f>
        <v/>
      </c>
      <c r="AL238" s="32" t="str">
        <f>IFERROR(IF(VLOOKUP($D238,'Mar 2016'!$D$1:$Z$500,3,FALSE)=F238,"-","Wrong PO"),"new")</f>
        <v>-</v>
      </c>
      <c r="AM238" s="32" t="str">
        <f>IF(AJ238="wrong PO",(VLOOKUP($D238,'Mar 2016'!$D$1:$Z$500,3,FALSE)),"")</f>
        <v/>
      </c>
      <c r="AN238" s="32" t="str">
        <f>IFERROR(IF(VLOOKUP($D238,'Feb 2016'!$D$1:$Z$500,3,FALSE)=F238,"-","Wrong PO"),"new")</f>
        <v>-</v>
      </c>
      <c r="AO238" s="32" t="str">
        <f>IF(AJ238="wrong PO",(VLOOKUP($D238,'Feb 2016'!$D$1:$Z$500,3,FALSE)),"")</f>
        <v/>
      </c>
      <c r="AP238" s="29" t="str">
        <f>IFERROR(IF(VLOOKUP($D238,'Jan 2016'!$D$1:$Z$500,3,FALSE)=F238,"-","Wrong PO"),"new")</f>
        <v>-</v>
      </c>
      <c r="AQ238" s="32" t="str">
        <f>IF(AP238="wrong PO",(VLOOKUP($D238,'Jan 2016'!$D$1:$Z$500,3,FALSE)),"")</f>
        <v/>
      </c>
      <c r="AR238" s="29" t="str">
        <f>IFERROR(IF(VLOOKUP($D238,'Dec 2015'!$D$1:$Z$500,3,FALSE)=F238,"-","Wrong PO"),"new")</f>
        <v>-</v>
      </c>
      <c r="AS238" s="32" t="str">
        <f>IF(AR238="wrong PO",(VLOOKUP($D238,'Dec 2015'!$D$1:$Z$500,3,FALSE)),"")</f>
        <v/>
      </c>
      <c r="AT238" s="29" t="str">
        <f>IFERROR(IF(VLOOKUP($D238,'Nov 2015'!$D$1:$Z$500,3,FALSE)=F238,"-","Wrong PO"),"new")</f>
        <v>-</v>
      </c>
      <c r="AU238" s="32" t="str">
        <f>IF(AT238="wrong PO",(VLOOKUP($D238,'Nov 2015'!$D$1:$Z$500,3,FALSE)),"")</f>
        <v/>
      </c>
      <c r="AV238" s="29" t="str">
        <f>IFERROR(IF(VLOOKUP($D238,'Oct 2015'!$D$1:$Z$500,3,FALSE)=F238,"-","Wrong PO"),"new")</f>
        <v>-</v>
      </c>
      <c r="AW238" s="32" t="str">
        <f>IF(AV238="wrong PO",(VLOOKUP($D238,'Oct 2015'!$D$1:$Z$500,3,FALSE)),"")</f>
        <v/>
      </c>
      <c r="AX238" s="29" t="str">
        <f>IFERROR(IF(VLOOKUP($D238,'Sep 2015'!$D$1:$Z$500,3,FALSE)=F238,"-","Wrong PO"),"new")</f>
        <v>new</v>
      </c>
      <c r="AY238" s="32" t="str">
        <f>IF(AX238="wrong PO",(VLOOKUP($D238,'Sep 2015'!$D$1:$Z$500,3,FALSE)),"")</f>
        <v/>
      </c>
    </row>
    <row r="239" spans="1:51">
      <c r="A239" s="2" t="s">
        <v>841</v>
      </c>
      <c r="B239" s="2" t="s">
        <v>510</v>
      </c>
      <c r="C239" s="2" t="s">
        <v>69</v>
      </c>
      <c r="D239" s="2" t="s">
        <v>261</v>
      </c>
      <c r="E239" s="2" t="s">
        <v>439</v>
      </c>
      <c r="F239" s="21" t="s">
        <v>105</v>
      </c>
      <c r="G239" s="11"/>
      <c r="H239" s="3">
        <v>42256</v>
      </c>
      <c r="I239" s="2" t="s">
        <v>39</v>
      </c>
      <c r="J239" s="2" t="s">
        <v>440</v>
      </c>
      <c r="K239" s="2" t="s">
        <v>30</v>
      </c>
      <c r="L239" s="2" t="s">
        <v>31</v>
      </c>
      <c r="M239" s="2" t="s">
        <v>41</v>
      </c>
      <c r="N239" s="4">
        <v>3056</v>
      </c>
      <c r="O239" s="4">
        <v>3639</v>
      </c>
      <c r="P239" s="4">
        <v>583</v>
      </c>
      <c r="Q239" s="5">
        <v>9.85</v>
      </c>
      <c r="R239" s="4">
        <v>1185</v>
      </c>
      <c r="S239" s="4">
        <v>1886</v>
      </c>
      <c r="T239" s="4">
        <v>701</v>
      </c>
      <c r="U239" s="5">
        <v>41.92</v>
      </c>
      <c r="V239" s="5">
        <v>0</v>
      </c>
      <c r="W239" s="14">
        <v>51.77</v>
      </c>
      <c r="X239" s="14">
        <v>0</v>
      </c>
      <c r="Y239" s="14">
        <v>51.77</v>
      </c>
      <c r="Z239" s="4"/>
      <c r="AA239" s="49" t="str">
        <f>IFERROR(IFERROR(VLOOKUP($D239,'Asset Group  All Assets'!$B$1:$C$500,2,FALSE),(VLOOKUP($D239,'Missing-WSU-POs'!$B$1:$D$500,3,FALSE))),"?")</f>
        <v>P0772275</v>
      </c>
      <c r="AB239" s="31" t="str">
        <f t="shared" si="9"/>
        <v>P0772275</v>
      </c>
      <c r="AC239" s="31" t="str">
        <f t="shared" si="10"/>
        <v/>
      </c>
      <c r="AD239" s="29" t="str">
        <f>IFERROR(IF(VLOOKUP($D239,'Org July 2016 '!$D$1:$Z$500,3,FALSE)=F239,"-","Wrong PO"),"new")</f>
        <v>Wrong PO</v>
      </c>
      <c r="AE239" s="32">
        <f>IF(AD239="wrong PO",(VLOOKUP($D239,'Org July 2016 '!$D$1:$Z$500,3,FALSE)),"")</f>
        <v>0</v>
      </c>
      <c r="AF239" s="29" t="str">
        <f>IFERROR(IF(VLOOKUP($D239,'Org June 2016 '!$D$1:$Z$500,3,FALSE)=F239,"-","Wrong PO"),"new")</f>
        <v>Wrong PO</v>
      </c>
      <c r="AG239" s="32">
        <f>IF(AF239="wrong PO",(VLOOKUP($D239,'Org June 2016 '!$D$1:$Z$500,3,FALSE)),"")</f>
        <v>0</v>
      </c>
      <c r="AH239" s="29" t="str">
        <f>IFERROR(IF(VLOOKUP($D239,'May 2016'!D238:Z737,3,FALSE)=F239,"-","Wrong PO"),"new")</f>
        <v>new</v>
      </c>
      <c r="AI239" s="32" t="str">
        <f>IF(AH239="wrong PO",(VLOOKUP($D239,'May 2016'!D238:Z737,3,FALSE)),"")</f>
        <v/>
      </c>
      <c r="AJ239" s="29" t="str">
        <f>IFERROR(IF(VLOOKUP($D239,'Apr 2016'!$D$1:$Z$500,3,FALSE)=F239,"-","Wrong PO"),"new")</f>
        <v>-</v>
      </c>
      <c r="AK239" s="32" t="str">
        <f>IF(AJ239="wrong PO",(VLOOKUP($D239,'Apr 2016'!$D$1:$Z$500,3,FALSE)),"")</f>
        <v/>
      </c>
      <c r="AL239" s="32" t="str">
        <f>IFERROR(IF(VLOOKUP($D239,'Mar 2016'!$D$1:$Z$500,3,FALSE)=F239,"-","Wrong PO"),"new")</f>
        <v>-</v>
      </c>
      <c r="AM239" s="32" t="str">
        <f>IF(AJ239="wrong PO",(VLOOKUP($D239,'Mar 2016'!$D$1:$Z$500,3,FALSE)),"")</f>
        <v/>
      </c>
      <c r="AN239" s="32" t="str">
        <f>IFERROR(IF(VLOOKUP($D239,'Feb 2016'!$D$1:$Z$500,3,FALSE)=F239,"-","Wrong PO"),"new")</f>
        <v>-</v>
      </c>
      <c r="AO239" s="32" t="str">
        <f>IF(AJ239="wrong PO",(VLOOKUP($D239,'Feb 2016'!$D$1:$Z$500,3,FALSE)),"")</f>
        <v/>
      </c>
      <c r="AP239" s="29" t="str">
        <f>IFERROR(IF(VLOOKUP($D239,'Jan 2016'!$D$1:$Z$500,3,FALSE)=F239,"-","Wrong PO"),"new")</f>
        <v>-</v>
      </c>
      <c r="AQ239" s="32" t="str">
        <f>IF(AP239="wrong PO",(VLOOKUP($D239,'Jan 2016'!$D$1:$Z$500,3,FALSE)),"")</f>
        <v/>
      </c>
      <c r="AR239" s="29" t="str">
        <f>IFERROR(IF(VLOOKUP($D239,'Dec 2015'!$D$1:$Z$500,3,FALSE)=F239,"-","Wrong PO"),"new")</f>
        <v>-</v>
      </c>
      <c r="AS239" s="32" t="str">
        <f>IF(AR239="wrong PO",(VLOOKUP($D239,'Dec 2015'!$D$1:$Z$500,3,FALSE)),"")</f>
        <v/>
      </c>
      <c r="AT239" s="29" t="str">
        <f>IFERROR(IF(VLOOKUP($D239,'Nov 2015'!$D$1:$Z$500,3,FALSE)=F239,"-","Wrong PO"),"new")</f>
        <v>-</v>
      </c>
      <c r="AU239" s="32" t="str">
        <f>IF(AT239="wrong PO",(VLOOKUP($D239,'Nov 2015'!$D$1:$Z$500,3,FALSE)),"")</f>
        <v/>
      </c>
      <c r="AV239" s="29" t="str">
        <f>IFERROR(IF(VLOOKUP($D239,'Oct 2015'!$D$1:$Z$500,3,FALSE)=F239,"-","Wrong PO"),"new")</f>
        <v>-</v>
      </c>
      <c r="AW239" s="32" t="str">
        <f>IF(AV239="wrong PO",(VLOOKUP($D239,'Oct 2015'!$D$1:$Z$500,3,FALSE)),"")</f>
        <v/>
      </c>
      <c r="AX239" s="29" t="str">
        <f>IFERROR(IF(VLOOKUP($D239,'Sep 2015'!$D$1:$Z$500,3,FALSE)=F239,"-","Wrong PO"),"new")</f>
        <v>new</v>
      </c>
      <c r="AY239" s="32" t="str">
        <f>IF(AX239="wrong PO",(VLOOKUP($D239,'Sep 2015'!$D$1:$Z$500,3,FALSE)),"")</f>
        <v/>
      </c>
    </row>
    <row r="240" spans="1:51">
      <c r="A240" s="2" t="s">
        <v>841</v>
      </c>
      <c r="B240" s="2" t="s">
        <v>510</v>
      </c>
      <c r="C240" s="2" t="s">
        <v>69</v>
      </c>
      <c r="D240" s="2" t="s">
        <v>262</v>
      </c>
      <c r="E240" s="2" t="s">
        <v>439</v>
      </c>
      <c r="F240" s="21" t="s">
        <v>105</v>
      </c>
      <c r="G240" s="11"/>
      <c r="H240" s="3">
        <v>42256</v>
      </c>
      <c r="I240" s="2" t="s">
        <v>39</v>
      </c>
      <c r="J240" s="2" t="s">
        <v>440</v>
      </c>
      <c r="K240" s="2" t="s">
        <v>30</v>
      </c>
      <c r="L240" s="2" t="s">
        <v>31</v>
      </c>
      <c r="M240" s="2" t="s">
        <v>41</v>
      </c>
      <c r="N240" s="4">
        <v>9697</v>
      </c>
      <c r="O240" s="4">
        <v>10145</v>
      </c>
      <c r="P240" s="4">
        <v>448</v>
      </c>
      <c r="Q240" s="5">
        <v>7.57</v>
      </c>
      <c r="R240" s="4">
        <v>16843</v>
      </c>
      <c r="S240" s="4">
        <v>17586</v>
      </c>
      <c r="T240" s="4">
        <v>743</v>
      </c>
      <c r="U240" s="5">
        <v>44.43</v>
      </c>
      <c r="V240" s="5">
        <v>0</v>
      </c>
      <c r="W240" s="14">
        <v>52</v>
      </c>
      <c r="X240" s="14">
        <v>0</v>
      </c>
      <c r="Y240" s="14">
        <v>52</v>
      </c>
      <c r="Z240" s="4"/>
      <c r="AA240" s="49" t="str">
        <f>IFERROR(IFERROR(VLOOKUP($D240,'Asset Group  All Assets'!$B$1:$C$500,2,FALSE),(VLOOKUP($D240,'Missing-WSU-POs'!$B$1:$D$500,3,FALSE))),"?")</f>
        <v>P0772275</v>
      </c>
      <c r="AB240" s="31" t="str">
        <f t="shared" si="9"/>
        <v>P0772275</v>
      </c>
      <c r="AC240" s="31" t="str">
        <f t="shared" si="10"/>
        <v/>
      </c>
      <c r="AD240" s="29" t="str">
        <f>IFERROR(IF(VLOOKUP($D240,'Org July 2016 '!$D$1:$Z$500,3,FALSE)=F240,"-","Wrong PO"),"new")</f>
        <v>Wrong PO</v>
      </c>
      <c r="AE240" s="32">
        <f>IF(AD240="wrong PO",(VLOOKUP($D240,'Org July 2016 '!$D$1:$Z$500,3,FALSE)),"")</f>
        <v>0</v>
      </c>
      <c r="AF240" s="29" t="str">
        <f>IFERROR(IF(VLOOKUP($D240,'Org June 2016 '!$D$1:$Z$500,3,FALSE)=F240,"-","Wrong PO"),"new")</f>
        <v>Wrong PO</v>
      </c>
      <c r="AG240" s="32">
        <f>IF(AF240="wrong PO",(VLOOKUP($D240,'Org June 2016 '!$D$1:$Z$500,3,FALSE)),"")</f>
        <v>0</v>
      </c>
      <c r="AH240" s="29" t="str">
        <f>IFERROR(IF(VLOOKUP($D240,'May 2016'!D239:Z738,3,FALSE)=F240,"-","Wrong PO"),"new")</f>
        <v>new</v>
      </c>
      <c r="AI240" s="32" t="str">
        <f>IF(AH240="wrong PO",(VLOOKUP($D240,'May 2016'!D239:Z738,3,FALSE)),"")</f>
        <v/>
      </c>
      <c r="AJ240" s="29" t="str">
        <f>IFERROR(IF(VLOOKUP($D240,'Apr 2016'!$D$1:$Z$500,3,FALSE)=F240,"-","Wrong PO"),"new")</f>
        <v>-</v>
      </c>
      <c r="AK240" s="32" t="str">
        <f>IF(AJ240="wrong PO",(VLOOKUP($D240,'Apr 2016'!$D$1:$Z$500,3,FALSE)),"")</f>
        <v/>
      </c>
      <c r="AL240" s="32" t="str">
        <f>IFERROR(IF(VLOOKUP($D240,'Mar 2016'!$D$1:$Z$500,3,FALSE)=F240,"-","Wrong PO"),"new")</f>
        <v>-</v>
      </c>
      <c r="AM240" s="32" t="str">
        <f>IF(AJ240="wrong PO",(VLOOKUP($D240,'Mar 2016'!$D$1:$Z$500,3,FALSE)),"")</f>
        <v/>
      </c>
      <c r="AN240" s="32" t="str">
        <f>IFERROR(IF(VLOOKUP($D240,'Feb 2016'!$D$1:$Z$500,3,FALSE)=F240,"-","Wrong PO"),"new")</f>
        <v>-</v>
      </c>
      <c r="AO240" s="32" t="str">
        <f>IF(AJ240="wrong PO",(VLOOKUP($D240,'Feb 2016'!$D$1:$Z$500,3,FALSE)),"")</f>
        <v/>
      </c>
      <c r="AP240" s="29" t="str">
        <f>IFERROR(IF(VLOOKUP($D240,'Jan 2016'!$D$1:$Z$500,3,FALSE)=F240,"-","Wrong PO"),"new")</f>
        <v>-</v>
      </c>
      <c r="AQ240" s="32" t="str">
        <f>IF(AP240="wrong PO",(VLOOKUP($D240,'Jan 2016'!$D$1:$Z$500,3,FALSE)),"")</f>
        <v/>
      </c>
      <c r="AR240" s="29" t="str">
        <f>IFERROR(IF(VLOOKUP($D240,'Dec 2015'!$D$1:$Z$500,3,FALSE)=F240,"-","Wrong PO"),"new")</f>
        <v>-</v>
      </c>
      <c r="AS240" s="32" t="str">
        <f>IF(AR240="wrong PO",(VLOOKUP($D240,'Dec 2015'!$D$1:$Z$500,3,FALSE)),"")</f>
        <v/>
      </c>
      <c r="AT240" s="29" t="str">
        <f>IFERROR(IF(VLOOKUP($D240,'Nov 2015'!$D$1:$Z$500,3,FALSE)=F240,"-","Wrong PO"),"new")</f>
        <v>-</v>
      </c>
      <c r="AU240" s="32" t="str">
        <f>IF(AT240="wrong PO",(VLOOKUP($D240,'Nov 2015'!$D$1:$Z$500,3,FALSE)),"")</f>
        <v/>
      </c>
      <c r="AV240" s="29" t="str">
        <f>IFERROR(IF(VLOOKUP($D240,'Oct 2015'!$D$1:$Z$500,3,FALSE)=F240,"-","Wrong PO"),"new")</f>
        <v>-</v>
      </c>
      <c r="AW240" s="32" t="str">
        <f>IF(AV240="wrong PO",(VLOOKUP($D240,'Oct 2015'!$D$1:$Z$500,3,FALSE)),"")</f>
        <v/>
      </c>
      <c r="AX240" s="29" t="str">
        <f>IFERROR(IF(VLOOKUP($D240,'Sep 2015'!$D$1:$Z$500,3,FALSE)=F240,"-","Wrong PO"),"new")</f>
        <v>new</v>
      </c>
      <c r="AY240" s="32" t="str">
        <f>IF(AX240="wrong PO",(VLOOKUP($D240,'Sep 2015'!$D$1:$Z$500,3,FALSE)),"")</f>
        <v/>
      </c>
    </row>
    <row r="241" spans="1:51">
      <c r="A241" s="2" t="s">
        <v>841</v>
      </c>
      <c r="B241" s="2" t="s">
        <v>510</v>
      </c>
      <c r="C241" s="2" t="s">
        <v>69</v>
      </c>
      <c r="D241" s="2" t="s">
        <v>263</v>
      </c>
      <c r="E241" s="2" t="s">
        <v>436</v>
      </c>
      <c r="F241" s="21" t="s">
        <v>105</v>
      </c>
      <c r="G241" s="11"/>
      <c r="H241" s="3">
        <v>42256</v>
      </c>
      <c r="I241" s="2" t="s">
        <v>39</v>
      </c>
      <c r="J241" s="2" t="s">
        <v>438</v>
      </c>
      <c r="K241" s="2" t="s">
        <v>30</v>
      </c>
      <c r="L241" s="2" t="s">
        <v>31</v>
      </c>
      <c r="M241" s="2" t="s">
        <v>41</v>
      </c>
      <c r="N241" s="4">
        <v>2101</v>
      </c>
      <c r="O241" s="4">
        <v>2376</v>
      </c>
      <c r="P241" s="4">
        <v>275</v>
      </c>
      <c r="Q241" s="5">
        <v>4.6500000000000004</v>
      </c>
      <c r="R241" s="4">
        <v>3491</v>
      </c>
      <c r="S241" s="4">
        <v>3824</v>
      </c>
      <c r="T241" s="4">
        <v>333</v>
      </c>
      <c r="U241" s="5">
        <v>19.91</v>
      </c>
      <c r="V241" s="5">
        <v>0</v>
      </c>
      <c r="W241" s="14">
        <v>24.56</v>
      </c>
      <c r="X241" s="14">
        <v>0</v>
      </c>
      <c r="Y241" s="14">
        <v>24.56</v>
      </c>
      <c r="Z241" s="4"/>
      <c r="AA241" s="49" t="str">
        <f>IFERROR(IFERROR(VLOOKUP($D241,'Asset Group  All Assets'!$B$1:$C$500,2,FALSE),(VLOOKUP($D241,'Missing-WSU-POs'!$B$1:$D$500,3,FALSE))),"?")</f>
        <v>P0772275</v>
      </c>
      <c r="AB241" s="31" t="str">
        <f t="shared" si="9"/>
        <v>P0772275</v>
      </c>
      <c r="AC241" s="31" t="str">
        <f t="shared" si="10"/>
        <v/>
      </c>
      <c r="AD241" s="29" t="str">
        <f>IFERROR(IF(VLOOKUP($D241,'Org July 2016 '!$D$1:$Z$500,3,FALSE)=F241,"-","Wrong PO"),"new")</f>
        <v>Wrong PO</v>
      </c>
      <c r="AE241" s="32">
        <f>IF(AD241="wrong PO",(VLOOKUP($D241,'Org July 2016 '!$D$1:$Z$500,3,FALSE)),"")</f>
        <v>0</v>
      </c>
      <c r="AF241" s="29" t="str">
        <f>IFERROR(IF(VLOOKUP($D241,'Org June 2016 '!$D$1:$Z$500,3,FALSE)=F241,"-","Wrong PO"),"new")</f>
        <v>Wrong PO</v>
      </c>
      <c r="AG241" s="32">
        <f>IF(AF241="wrong PO",(VLOOKUP($D241,'Org June 2016 '!$D$1:$Z$500,3,FALSE)),"")</f>
        <v>0</v>
      </c>
      <c r="AH241" s="29" t="str">
        <f>IFERROR(IF(VLOOKUP($D241,'May 2016'!D240:Z739,3,FALSE)=F241,"-","Wrong PO"),"new")</f>
        <v>new</v>
      </c>
      <c r="AI241" s="32" t="str">
        <f>IF(AH241="wrong PO",(VLOOKUP($D241,'May 2016'!D240:Z739,3,FALSE)),"")</f>
        <v/>
      </c>
      <c r="AJ241" s="29" t="str">
        <f>IFERROR(IF(VLOOKUP($D241,'Apr 2016'!$D$1:$Z$500,3,FALSE)=F241,"-","Wrong PO"),"new")</f>
        <v>-</v>
      </c>
      <c r="AK241" s="32" t="str">
        <f>IF(AJ241="wrong PO",(VLOOKUP($D241,'Apr 2016'!$D$1:$Z$500,3,FALSE)),"")</f>
        <v/>
      </c>
      <c r="AL241" s="32" t="str">
        <f>IFERROR(IF(VLOOKUP($D241,'Mar 2016'!$D$1:$Z$500,3,FALSE)=F241,"-","Wrong PO"),"new")</f>
        <v>-</v>
      </c>
      <c r="AM241" s="32" t="str">
        <f>IF(AJ241="wrong PO",(VLOOKUP($D241,'Mar 2016'!$D$1:$Z$500,3,FALSE)),"")</f>
        <v/>
      </c>
      <c r="AN241" s="32" t="str">
        <f>IFERROR(IF(VLOOKUP($D241,'Feb 2016'!$D$1:$Z$500,3,FALSE)=F241,"-","Wrong PO"),"new")</f>
        <v>-</v>
      </c>
      <c r="AO241" s="32" t="str">
        <f>IF(AJ241="wrong PO",(VLOOKUP($D241,'Feb 2016'!$D$1:$Z$500,3,FALSE)),"")</f>
        <v/>
      </c>
      <c r="AP241" s="29" t="str">
        <f>IFERROR(IF(VLOOKUP($D241,'Jan 2016'!$D$1:$Z$500,3,FALSE)=F241,"-","Wrong PO"),"new")</f>
        <v>-</v>
      </c>
      <c r="AQ241" s="32" t="str">
        <f>IF(AP241="wrong PO",(VLOOKUP($D241,'Jan 2016'!$D$1:$Z$500,3,FALSE)),"")</f>
        <v/>
      </c>
      <c r="AR241" s="29" t="str">
        <f>IFERROR(IF(VLOOKUP($D241,'Dec 2015'!$D$1:$Z$500,3,FALSE)=F241,"-","Wrong PO"),"new")</f>
        <v>-</v>
      </c>
      <c r="AS241" s="32" t="str">
        <f>IF(AR241="wrong PO",(VLOOKUP($D241,'Dec 2015'!$D$1:$Z$500,3,FALSE)),"")</f>
        <v/>
      </c>
      <c r="AT241" s="29" t="str">
        <f>IFERROR(IF(VLOOKUP($D241,'Nov 2015'!$D$1:$Z$500,3,FALSE)=F241,"-","Wrong PO"),"new")</f>
        <v>-</v>
      </c>
      <c r="AU241" s="32" t="str">
        <f>IF(AT241="wrong PO",(VLOOKUP($D241,'Nov 2015'!$D$1:$Z$500,3,FALSE)),"")</f>
        <v/>
      </c>
      <c r="AV241" s="29" t="str">
        <f>IFERROR(IF(VLOOKUP($D241,'Oct 2015'!$D$1:$Z$500,3,FALSE)=F241,"-","Wrong PO"),"new")</f>
        <v>-</v>
      </c>
      <c r="AW241" s="32" t="str">
        <f>IF(AV241="wrong PO",(VLOOKUP($D241,'Oct 2015'!$D$1:$Z$500,3,FALSE)),"")</f>
        <v/>
      </c>
      <c r="AX241" s="29" t="str">
        <f>IFERROR(IF(VLOOKUP($D241,'Sep 2015'!$D$1:$Z$500,3,FALSE)=F241,"-","Wrong PO"),"new")</f>
        <v>new</v>
      </c>
      <c r="AY241" s="32" t="str">
        <f>IF(AX241="wrong PO",(VLOOKUP($D241,'Sep 2015'!$D$1:$Z$500,3,FALSE)),"")</f>
        <v/>
      </c>
    </row>
    <row r="242" spans="1:51">
      <c r="A242" s="2" t="s">
        <v>841</v>
      </c>
      <c r="B242" s="2" t="s">
        <v>510</v>
      </c>
      <c r="C242" s="2" t="s">
        <v>69</v>
      </c>
      <c r="D242" s="2" t="s">
        <v>264</v>
      </c>
      <c r="E242" s="2" t="s">
        <v>400</v>
      </c>
      <c r="F242" s="21" t="s">
        <v>156</v>
      </c>
      <c r="G242" s="11"/>
      <c r="H242" s="3">
        <v>42248</v>
      </c>
      <c r="I242" s="2" t="s">
        <v>39</v>
      </c>
      <c r="J242" s="2" t="s">
        <v>402</v>
      </c>
      <c r="K242" s="2" t="s">
        <v>30</v>
      </c>
      <c r="L242" s="2" t="s">
        <v>31</v>
      </c>
      <c r="M242" s="2" t="s">
        <v>41</v>
      </c>
      <c r="N242" s="4">
        <v>3940</v>
      </c>
      <c r="O242" s="4">
        <v>4263</v>
      </c>
      <c r="P242" s="4">
        <v>323</v>
      </c>
      <c r="Q242" s="5">
        <v>5.46</v>
      </c>
      <c r="R242" s="4">
        <v>3854</v>
      </c>
      <c r="S242" s="4">
        <v>4014</v>
      </c>
      <c r="T242" s="4">
        <v>160</v>
      </c>
      <c r="U242" s="5">
        <v>9.57</v>
      </c>
      <c r="V242" s="5">
        <v>0</v>
      </c>
      <c r="W242" s="14">
        <v>15.03</v>
      </c>
      <c r="X242" s="14">
        <v>0</v>
      </c>
      <c r="Y242" s="14">
        <v>15.03</v>
      </c>
      <c r="Z242" s="4"/>
      <c r="AA242" s="49" t="str">
        <f>IFERROR(IFERROR(VLOOKUP($D242,'Asset Group  All Assets'!$B$1:$C$500,2,FALSE),(VLOOKUP($D242,'Missing-WSU-POs'!$B$1:$D$500,3,FALSE))),"?")</f>
        <v>P0745373</v>
      </c>
      <c r="AB242" s="31" t="str">
        <f t="shared" si="9"/>
        <v>P0745373</v>
      </c>
      <c r="AC242" s="31" t="str">
        <f t="shared" si="10"/>
        <v/>
      </c>
      <c r="AD242" s="29" t="str">
        <f>IFERROR(IF(VLOOKUP($D242,'Org July 2016 '!$D$1:$Z$500,3,FALSE)=F242,"-","Wrong PO"),"new")</f>
        <v>Wrong PO</v>
      </c>
      <c r="AE242" s="32">
        <f>IF(AD242="wrong PO",(VLOOKUP($D242,'Org July 2016 '!$D$1:$Z$500,3,FALSE)),"")</f>
        <v>0</v>
      </c>
      <c r="AF242" s="29" t="str">
        <f>IFERROR(IF(VLOOKUP($D242,'Org June 2016 '!$D$1:$Z$500,3,FALSE)=F242,"-","Wrong PO"),"new")</f>
        <v>Wrong PO</v>
      </c>
      <c r="AG242" s="32">
        <f>IF(AF242="wrong PO",(VLOOKUP($D242,'Org June 2016 '!$D$1:$Z$500,3,FALSE)),"")</f>
        <v>0</v>
      </c>
      <c r="AH242" s="29" t="str">
        <f>IFERROR(IF(VLOOKUP($D242,'May 2016'!D241:Z740,3,FALSE)=F242,"-","Wrong PO"),"new")</f>
        <v>new</v>
      </c>
      <c r="AI242" s="32" t="str">
        <f>IF(AH242="wrong PO",(VLOOKUP($D242,'May 2016'!D241:Z740,3,FALSE)),"")</f>
        <v/>
      </c>
      <c r="AJ242" s="29" t="str">
        <f>IFERROR(IF(VLOOKUP($D242,'Apr 2016'!$D$1:$Z$500,3,FALSE)=F242,"-","Wrong PO"),"new")</f>
        <v>-</v>
      </c>
      <c r="AK242" s="32" t="str">
        <f>IF(AJ242="wrong PO",(VLOOKUP($D242,'Apr 2016'!$D$1:$Z$500,3,FALSE)),"")</f>
        <v/>
      </c>
      <c r="AL242" s="32" t="str">
        <f>IFERROR(IF(VLOOKUP($D242,'Mar 2016'!$D$1:$Z$500,3,FALSE)=F242,"-","Wrong PO"),"new")</f>
        <v>-</v>
      </c>
      <c r="AM242" s="32" t="str">
        <f>IF(AJ242="wrong PO",(VLOOKUP($D242,'Mar 2016'!$D$1:$Z$500,3,FALSE)),"")</f>
        <v/>
      </c>
      <c r="AN242" s="32" t="str">
        <f>IFERROR(IF(VLOOKUP($D242,'Feb 2016'!$D$1:$Z$500,3,FALSE)=F242,"-","Wrong PO"),"new")</f>
        <v>-</v>
      </c>
      <c r="AO242" s="32" t="str">
        <f>IF(AJ242="wrong PO",(VLOOKUP($D242,'Feb 2016'!$D$1:$Z$500,3,FALSE)),"")</f>
        <v/>
      </c>
      <c r="AP242" s="29" t="str">
        <f>IFERROR(IF(VLOOKUP($D242,'Jan 2016'!$D$1:$Z$500,3,FALSE)=F242,"-","Wrong PO"),"new")</f>
        <v>-</v>
      </c>
      <c r="AQ242" s="32" t="str">
        <f>IF(AP242="wrong PO",(VLOOKUP($D242,'Jan 2016'!$D$1:$Z$500,3,FALSE)),"")</f>
        <v/>
      </c>
      <c r="AR242" s="29" t="str">
        <f>IFERROR(IF(VLOOKUP($D242,'Dec 2015'!$D$1:$Z$500,3,FALSE)=F242,"-","Wrong PO"),"new")</f>
        <v>-</v>
      </c>
      <c r="AS242" s="32" t="str">
        <f>IF(AR242="wrong PO",(VLOOKUP($D242,'Dec 2015'!$D$1:$Z$500,3,FALSE)),"")</f>
        <v/>
      </c>
      <c r="AT242" s="29" t="str">
        <f>IFERROR(IF(VLOOKUP($D242,'Nov 2015'!$D$1:$Z$500,3,FALSE)=F242,"-","Wrong PO"),"new")</f>
        <v>-</v>
      </c>
      <c r="AU242" s="32" t="str">
        <f>IF(AT242="wrong PO",(VLOOKUP($D242,'Nov 2015'!$D$1:$Z$500,3,FALSE)),"")</f>
        <v/>
      </c>
      <c r="AV242" s="29" t="str">
        <f>IFERROR(IF(VLOOKUP($D242,'Oct 2015'!$D$1:$Z$500,3,FALSE)=F242,"-","Wrong PO"),"new")</f>
        <v>-</v>
      </c>
      <c r="AW242" s="32" t="str">
        <f>IF(AV242="wrong PO",(VLOOKUP($D242,'Oct 2015'!$D$1:$Z$500,3,FALSE)),"")</f>
        <v/>
      </c>
      <c r="AX242" s="29" t="str">
        <f>IFERROR(IF(VLOOKUP($D242,'Sep 2015'!$D$1:$Z$500,3,FALSE)=F242,"-","Wrong PO"),"new")</f>
        <v>new</v>
      </c>
      <c r="AY242" s="32" t="str">
        <f>IF(AX242="wrong PO",(VLOOKUP($D242,'Sep 2015'!$D$1:$Z$500,3,FALSE)),"")</f>
        <v/>
      </c>
    </row>
    <row r="243" spans="1:51">
      <c r="A243" s="2" t="s">
        <v>841</v>
      </c>
      <c r="B243" s="2" t="s">
        <v>510</v>
      </c>
      <c r="C243" s="2" t="s">
        <v>69</v>
      </c>
      <c r="D243" s="2" t="s">
        <v>266</v>
      </c>
      <c r="E243" s="2" t="s">
        <v>532</v>
      </c>
      <c r="F243" s="21" t="s">
        <v>182</v>
      </c>
      <c r="G243" s="11"/>
      <c r="H243" s="3">
        <v>42376</v>
      </c>
      <c r="I243" s="2" t="s">
        <v>39</v>
      </c>
      <c r="J243" s="2" t="s">
        <v>29</v>
      </c>
      <c r="K243" s="2" t="s">
        <v>30</v>
      </c>
      <c r="L243" s="2" t="s">
        <v>31</v>
      </c>
      <c r="M243" s="2" t="s">
        <v>32</v>
      </c>
      <c r="N243" s="4">
        <v>1543</v>
      </c>
      <c r="O243" s="4">
        <v>1620</v>
      </c>
      <c r="P243" s="4">
        <v>77</v>
      </c>
      <c r="Q243" s="5">
        <v>1.3</v>
      </c>
      <c r="R243" s="4">
        <v>783</v>
      </c>
      <c r="S243" s="4">
        <v>1084</v>
      </c>
      <c r="T243" s="4">
        <v>301</v>
      </c>
      <c r="U243" s="5">
        <v>18</v>
      </c>
      <c r="V243" s="5">
        <v>0</v>
      </c>
      <c r="W243" s="14">
        <v>19.3</v>
      </c>
      <c r="X243" s="14">
        <v>0</v>
      </c>
      <c r="Y243" s="14">
        <v>19.3</v>
      </c>
      <c r="Z243" s="4"/>
      <c r="AA243" s="49" t="str">
        <f>IFERROR(IFERROR(VLOOKUP($D243,'Asset Group  All Assets'!$B$1:$C$500,2,FALSE),(VLOOKUP($D243,'Missing-WSU-POs'!$B$1:$D$500,3,FALSE))),"?")</f>
        <v>P0770668</v>
      </c>
      <c r="AB243" s="31" t="str">
        <f t="shared" si="9"/>
        <v>P0770668</v>
      </c>
      <c r="AC243" s="31" t="str">
        <f t="shared" si="10"/>
        <v/>
      </c>
      <c r="AD243" s="29" t="str">
        <f>IFERROR(IF(VLOOKUP($D243,'Org July 2016 '!$D$1:$Z$500,3,FALSE)=F243,"-","Wrong PO"),"new")</f>
        <v>Wrong PO</v>
      </c>
      <c r="AE243" s="32">
        <f>IF(AD243="wrong PO",(VLOOKUP($D243,'Org July 2016 '!$D$1:$Z$500,3,FALSE)),"")</f>
        <v>0</v>
      </c>
      <c r="AF243" s="29" t="str">
        <f>IFERROR(IF(VLOOKUP($D243,'Org June 2016 '!$D$1:$Z$500,3,FALSE)=F243,"-","Wrong PO"),"new")</f>
        <v>Wrong PO</v>
      </c>
      <c r="AG243" s="32">
        <f>IF(AF243="wrong PO",(VLOOKUP($D243,'Org June 2016 '!$D$1:$Z$500,3,FALSE)),"")</f>
        <v>0</v>
      </c>
      <c r="AH243" s="29" t="str">
        <f>IFERROR(IF(VLOOKUP($D243,'May 2016'!D242:Z741,3,FALSE)=F243,"-","Wrong PO"),"new")</f>
        <v>new</v>
      </c>
      <c r="AI243" s="32" t="str">
        <f>IF(AH243="wrong PO",(VLOOKUP($D243,'May 2016'!D242:Z741,3,FALSE)),"")</f>
        <v/>
      </c>
      <c r="AJ243" s="29" t="str">
        <f>IFERROR(IF(VLOOKUP($D243,'Apr 2016'!$D$1:$Z$500,3,FALSE)=F243,"-","Wrong PO"),"new")</f>
        <v>-</v>
      </c>
      <c r="AK243" s="32" t="str">
        <f>IF(AJ243="wrong PO",(VLOOKUP($D243,'Apr 2016'!$D$1:$Z$500,3,FALSE)),"")</f>
        <v/>
      </c>
      <c r="AL243" s="32" t="str">
        <f>IFERROR(IF(VLOOKUP($D243,'Mar 2016'!$D$1:$Z$500,3,FALSE)=F243,"-","Wrong PO"),"new")</f>
        <v>-</v>
      </c>
      <c r="AM243" s="32" t="str">
        <f>IF(AJ243="wrong PO",(VLOOKUP($D243,'Mar 2016'!$D$1:$Z$500,3,FALSE)),"")</f>
        <v/>
      </c>
      <c r="AN243" s="32" t="str">
        <f>IFERROR(IF(VLOOKUP($D243,'Feb 2016'!$D$1:$Z$500,3,FALSE)=F243,"-","Wrong PO"),"new")</f>
        <v>-</v>
      </c>
      <c r="AO243" s="32" t="str">
        <f>IF(AJ243="wrong PO",(VLOOKUP($D243,'Feb 2016'!$D$1:$Z$500,3,FALSE)),"")</f>
        <v/>
      </c>
      <c r="AP243" s="29" t="str">
        <f>IFERROR(IF(VLOOKUP($D243,'Jan 2016'!$D$1:$Z$500,3,FALSE)=F243,"-","Wrong PO"),"new")</f>
        <v>new</v>
      </c>
      <c r="AQ243" s="32" t="str">
        <f>IF(AP243="wrong PO",(VLOOKUP($D243,'Jan 2016'!$D$1:$Z$500,3,FALSE)),"")</f>
        <v/>
      </c>
      <c r="AR243" s="29" t="str">
        <f>IFERROR(IF(VLOOKUP($D243,'Dec 2015'!$D$1:$Z$500,3,FALSE)=F243,"-","Wrong PO"),"new")</f>
        <v>new</v>
      </c>
      <c r="AS243" s="32" t="str">
        <f>IF(AR243="wrong PO",(VLOOKUP($D243,'Dec 2015'!$D$1:$Z$500,3,FALSE)),"")</f>
        <v/>
      </c>
      <c r="AT243" s="29" t="str">
        <f>IFERROR(IF(VLOOKUP($D243,'Nov 2015'!$D$1:$Z$500,3,FALSE)=F243,"-","Wrong PO"),"new")</f>
        <v>new</v>
      </c>
      <c r="AU243" s="32" t="str">
        <f>IF(AT243="wrong PO",(VLOOKUP($D243,'Nov 2015'!$D$1:$Z$500,3,FALSE)),"")</f>
        <v/>
      </c>
      <c r="AV243" s="29" t="str">
        <f>IFERROR(IF(VLOOKUP($D243,'Oct 2015'!$D$1:$Z$500,3,FALSE)=F243,"-","Wrong PO"),"new")</f>
        <v>new</v>
      </c>
      <c r="AW243" s="32" t="str">
        <f>IF(AV243="wrong PO",(VLOOKUP($D243,'Oct 2015'!$D$1:$Z$500,3,FALSE)),"")</f>
        <v/>
      </c>
      <c r="AX243" s="29" t="str">
        <f>IFERROR(IF(VLOOKUP($D243,'Sep 2015'!$D$1:$Z$500,3,FALSE)=F243,"-","Wrong PO"),"new")</f>
        <v>new</v>
      </c>
      <c r="AY243" s="32" t="str">
        <f>IF(AX243="wrong PO",(VLOOKUP($D243,'Sep 2015'!$D$1:$Z$500,3,FALSE)),"")</f>
        <v/>
      </c>
    </row>
    <row r="244" spans="1:51">
      <c r="A244" s="2" t="s">
        <v>841</v>
      </c>
      <c r="B244" s="2" t="s">
        <v>510</v>
      </c>
      <c r="C244" s="2" t="s">
        <v>558</v>
      </c>
      <c r="D244" s="2" t="s">
        <v>267</v>
      </c>
      <c r="E244" s="2" t="s">
        <v>466</v>
      </c>
      <c r="F244" s="21">
        <v>75522162</v>
      </c>
      <c r="G244" s="11"/>
      <c r="H244" s="3">
        <v>42360</v>
      </c>
      <c r="I244" s="2" t="s">
        <v>437</v>
      </c>
      <c r="J244" s="2" t="s">
        <v>389</v>
      </c>
      <c r="K244" s="2" t="s">
        <v>30</v>
      </c>
      <c r="L244" s="2" t="s">
        <v>31</v>
      </c>
      <c r="M244" s="2" t="s">
        <v>382</v>
      </c>
      <c r="N244" s="4">
        <v>3176</v>
      </c>
      <c r="O244" s="4">
        <v>3598</v>
      </c>
      <c r="P244" s="4">
        <v>422</v>
      </c>
      <c r="Q244" s="5">
        <v>7.13</v>
      </c>
      <c r="R244" s="4">
        <v>963</v>
      </c>
      <c r="S244" s="4">
        <v>1047</v>
      </c>
      <c r="T244" s="4">
        <v>84</v>
      </c>
      <c r="U244" s="5">
        <v>5.0199999999999996</v>
      </c>
      <c r="V244" s="5">
        <v>0</v>
      </c>
      <c r="W244" s="14">
        <v>12.15</v>
      </c>
      <c r="X244" s="14">
        <v>0</v>
      </c>
      <c r="Y244" s="14">
        <v>12.15</v>
      </c>
      <c r="Z244" s="4"/>
      <c r="AA244" s="49" t="str">
        <f>IFERROR(IFERROR(VLOOKUP($D244,'Asset Group  All Assets'!$B$1:$C$500,2,FALSE),(VLOOKUP($D244,'Missing-WSU-POs'!$B$1:$D$500,3,FALSE))),"?")</f>
        <v>P0779968</v>
      </c>
      <c r="AB244" s="31">
        <f t="shared" si="9"/>
        <v>75522162</v>
      </c>
      <c r="AC244" s="31" t="str">
        <f t="shared" si="10"/>
        <v>Wrong PO</v>
      </c>
      <c r="AD244" s="29" t="str">
        <f>IFERROR(IF(VLOOKUP($D244,'Org July 2016 '!$D$1:$Z$500,3,FALSE)=F244,"-","Wrong PO"),"new")</f>
        <v>Wrong PO</v>
      </c>
      <c r="AE244" s="32">
        <f>IF(AD244="wrong PO",(VLOOKUP($D244,'Org July 2016 '!$D$1:$Z$500,3,FALSE)),"")</f>
        <v>0</v>
      </c>
      <c r="AF244" s="29" t="str">
        <f>IFERROR(IF(VLOOKUP($D244,'Org June 2016 '!$D$1:$Z$500,3,FALSE)=F244,"-","Wrong PO"),"new")</f>
        <v>Wrong PO</v>
      </c>
      <c r="AG244" s="32">
        <f>IF(AF244="wrong PO",(VLOOKUP($D244,'Org June 2016 '!$D$1:$Z$500,3,FALSE)),"")</f>
        <v>0</v>
      </c>
      <c r="AH244" s="29" t="str">
        <f>IFERROR(IF(VLOOKUP($D244,'May 2016'!D243:Z742,3,FALSE)=F244,"-","Wrong PO"),"new")</f>
        <v>new</v>
      </c>
      <c r="AI244" s="32" t="str">
        <f>IF(AH244="wrong PO",(VLOOKUP($D244,'May 2016'!D243:Z742,3,FALSE)),"")</f>
        <v/>
      </c>
      <c r="AJ244" s="29" t="str">
        <f>IFERROR(IF(VLOOKUP($D244,'Apr 2016'!$D$1:$Z$500,3,FALSE)=F244,"-","Wrong PO"),"new")</f>
        <v>Wrong PO</v>
      </c>
      <c r="AK244" s="32" t="str">
        <f>IF(AJ244="wrong PO",(VLOOKUP($D244,'Apr 2016'!$D$1:$Z$500,3,FALSE)),"")</f>
        <v>75522162</v>
      </c>
      <c r="AL244" s="32" t="str">
        <f>IFERROR(IF(VLOOKUP($D244,'Mar 2016'!$D$1:$Z$500,3,FALSE)=F244,"-","Wrong PO"),"new")</f>
        <v>Wrong PO</v>
      </c>
      <c r="AM244" s="32" t="str">
        <f>IF(AJ244="wrong PO",(VLOOKUP($D244,'Mar 2016'!$D$1:$Z$500,3,FALSE)),"")</f>
        <v>75522162</v>
      </c>
      <c r="AN244" s="32" t="str">
        <f>IFERROR(IF(VLOOKUP($D244,'Feb 2016'!$D$1:$Z$500,3,FALSE)=F244,"-","Wrong PO"),"new")</f>
        <v>Wrong PO</v>
      </c>
      <c r="AO244" s="32" t="str">
        <f>IF(AJ244="wrong PO",(VLOOKUP($D244,'Feb 2016'!$D$1:$Z$500,3,FALSE)),"")</f>
        <v>75522162</v>
      </c>
      <c r="AP244" s="29" t="str">
        <f>IFERROR(IF(VLOOKUP($D244,'Jan 2016'!$D$1:$Z$500,3,FALSE)=F244,"-","Wrong PO"),"new")</f>
        <v>Wrong PO</v>
      </c>
      <c r="AQ244" s="32" t="str">
        <f>IF(AP244="wrong PO",(VLOOKUP($D244,'Jan 2016'!$D$1:$Z$500,3,FALSE)),"")</f>
        <v>75522162</v>
      </c>
      <c r="AR244" s="29" t="str">
        <f>IFERROR(IF(VLOOKUP($D244,'Dec 2015'!$D$1:$Z$500,3,FALSE)=F244,"-","Wrong PO"),"new")</f>
        <v>new</v>
      </c>
      <c r="AS244" s="32" t="str">
        <f>IF(AR244="wrong PO",(VLOOKUP($D244,'Dec 2015'!$D$1:$Z$500,3,FALSE)),"")</f>
        <v/>
      </c>
      <c r="AT244" s="29" t="str">
        <f>IFERROR(IF(VLOOKUP($D244,'Nov 2015'!$D$1:$Z$500,3,FALSE)=F244,"-","Wrong PO"),"new")</f>
        <v>new</v>
      </c>
      <c r="AU244" s="32" t="str">
        <f>IF(AT244="wrong PO",(VLOOKUP($D244,'Nov 2015'!$D$1:$Z$500,3,FALSE)),"")</f>
        <v/>
      </c>
      <c r="AV244" s="29" t="str">
        <f>IFERROR(IF(VLOOKUP($D244,'Oct 2015'!$D$1:$Z$500,3,FALSE)=F244,"-","Wrong PO"),"new")</f>
        <v>new</v>
      </c>
      <c r="AW244" s="32" t="str">
        <f>IF(AV244="wrong PO",(VLOOKUP($D244,'Oct 2015'!$D$1:$Z$500,3,FALSE)),"")</f>
        <v/>
      </c>
      <c r="AX244" s="29" t="str">
        <f>IFERROR(IF(VLOOKUP($D244,'Sep 2015'!$D$1:$Z$500,3,FALSE)=F244,"-","Wrong PO"),"new")</f>
        <v>new</v>
      </c>
      <c r="AY244" s="32" t="str">
        <f>IF(AX244="wrong PO",(VLOOKUP($D244,'Sep 2015'!$D$1:$Z$500,3,FALSE)),"")</f>
        <v/>
      </c>
    </row>
    <row r="245" spans="1:51">
      <c r="A245" s="2" t="s">
        <v>841</v>
      </c>
      <c r="B245" s="2" t="s">
        <v>510</v>
      </c>
      <c r="C245" s="2" t="s">
        <v>69</v>
      </c>
      <c r="D245" s="2" t="s">
        <v>268</v>
      </c>
      <c r="E245" s="2" t="s">
        <v>621</v>
      </c>
      <c r="F245" s="21" t="s">
        <v>269</v>
      </c>
      <c r="G245" s="11"/>
      <c r="H245" s="3">
        <v>42376</v>
      </c>
      <c r="I245" s="2" t="s">
        <v>39</v>
      </c>
      <c r="J245" s="2" t="s">
        <v>623</v>
      </c>
      <c r="K245" s="2" t="s">
        <v>30</v>
      </c>
      <c r="L245" s="2" t="s">
        <v>31</v>
      </c>
      <c r="M245" s="2" t="s">
        <v>32</v>
      </c>
      <c r="N245" s="4">
        <v>3239</v>
      </c>
      <c r="O245" s="4">
        <v>3607</v>
      </c>
      <c r="P245" s="4">
        <v>368</v>
      </c>
      <c r="Q245" s="5">
        <v>6.22</v>
      </c>
      <c r="R245" s="4">
        <v>6574</v>
      </c>
      <c r="S245" s="4">
        <v>7357</v>
      </c>
      <c r="T245" s="4">
        <v>783</v>
      </c>
      <c r="U245" s="5">
        <v>46.82</v>
      </c>
      <c r="V245" s="5">
        <v>0</v>
      </c>
      <c r="W245" s="14">
        <v>53.04</v>
      </c>
      <c r="X245" s="14">
        <v>0</v>
      </c>
      <c r="Y245" s="14">
        <v>53.04</v>
      </c>
      <c r="Z245" s="4"/>
      <c r="AA245" s="49" t="str">
        <f>IFERROR(IFERROR(VLOOKUP($D245,'Asset Group  All Assets'!$B$1:$C$500,2,FALSE),(VLOOKUP($D245,'Missing-WSU-POs'!$B$1:$D$500,3,FALSE))),"?")</f>
        <v>P0770460</v>
      </c>
      <c r="AB245" s="31" t="str">
        <f t="shared" si="9"/>
        <v>P0770460</v>
      </c>
      <c r="AC245" s="31" t="str">
        <f t="shared" si="10"/>
        <v/>
      </c>
      <c r="AD245" s="29" t="str">
        <f>IFERROR(IF(VLOOKUP($D245,'Org July 2016 '!$D$1:$Z$500,3,FALSE)=F245,"-","Wrong PO"),"new")</f>
        <v>Wrong PO</v>
      </c>
      <c r="AE245" s="32">
        <f>IF(AD245="wrong PO",(VLOOKUP($D245,'Org July 2016 '!$D$1:$Z$500,3,FALSE)),"")</f>
        <v>0</v>
      </c>
      <c r="AF245" s="29" t="str">
        <f>IFERROR(IF(VLOOKUP($D245,'Org June 2016 '!$D$1:$Z$500,3,FALSE)=F245,"-","Wrong PO"),"new")</f>
        <v>Wrong PO</v>
      </c>
      <c r="AG245" s="32">
        <f>IF(AF245="wrong PO",(VLOOKUP($D245,'Org June 2016 '!$D$1:$Z$500,3,FALSE)),"")</f>
        <v>0</v>
      </c>
      <c r="AH245" s="29" t="str">
        <f>IFERROR(IF(VLOOKUP($D245,'May 2016'!D244:Z743,3,FALSE)=F245,"-","Wrong PO"),"new")</f>
        <v>new</v>
      </c>
      <c r="AI245" s="32" t="str">
        <f>IF(AH245="wrong PO",(VLOOKUP($D245,'May 2016'!D244:Z743,3,FALSE)),"")</f>
        <v/>
      </c>
      <c r="AJ245" s="29" t="str">
        <f>IFERROR(IF(VLOOKUP($D245,'Apr 2016'!$D$1:$Z$500,3,FALSE)=F245,"-","Wrong PO"),"new")</f>
        <v>-</v>
      </c>
      <c r="AK245" s="32" t="str">
        <f>IF(AJ245="wrong PO",(VLOOKUP($D245,'Apr 2016'!$D$1:$Z$500,3,FALSE)),"")</f>
        <v/>
      </c>
      <c r="AL245" s="32" t="str">
        <f>IFERROR(IF(VLOOKUP($D245,'Mar 2016'!$D$1:$Z$500,3,FALSE)=F245,"-","Wrong PO"),"new")</f>
        <v>-</v>
      </c>
      <c r="AM245" s="32" t="str">
        <f>IF(AJ245="wrong PO",(VLOOKUP($D245,'Mar 2016'!$D$1:$Z$500,3,FALSE)),"")</f>
        <v/>
      </c>
      <c r="AN245" s="32" t="str">
        <f>IFERROR(IF(VLOOKUP($D245,'Feb 2016'!$D$1:$Z$500,3,FALSE)=F245,"-","Wrong PO"),"new")</f>
        <v>-</v>
      </c>
      <c r="AO245" s="32" t="str">
        <f>IF(AJ245="wrong PO",(VLOOKUP($D245,'Feb 2016'!$D$1:$Z$500,3,FALSE)),"")</f>
        <v/>
      </c>
      <c r="AP245" s="29" t="str">
        <f>IFERROR(IF(VLOOKUP($D245,'Jan 2016'!$D$1:$Z$500,3,FALSE)=F245,"-","Wrong PO"),"new")</f>
        <v>new</v>
      </c>
      <c r="AQ245" s="32" t="str">
        <f>IF(AP245="wrong PO",(VLOOKUP($D245,'Jan 2016'!$D$1:$Z$500,3,FALSE)),"")</f>
        <v/>
      </c>
      <c r="AR245" s="29" t="str">
        <f>IFERROR(IF(VLOOKUP($D245,'Dec 2015'!$D$1:$Z$500,3,FALSE)=F245,"-","Wrong PO"),"new")</f>
        <v>new</v>
      </c>
      <c r="AS245" s="32" t="str">
        <f>IF(AR245="wrong PO",(VLOOKUP($D245,'Dec 2015'!$D$1:$Z$500,3,FALSE)),"")</f>
        <v/>
      </c>
      <c r="AT245" s="29" t="str">
        <f>IFERROR(IF(VLOOKUP($D245,'Nov 2015'!$D$1:$Z$500,3,FALSE)=F245,"-","Wrong PO"),"new")</f>
        <v>new</v>
      </c>
      <c r="AU245" s="32" t="str">
        <f>IF(AT245="wrong PO",(VLOOKUP($D245,'Nov 2015'!$D$1:$Z$500,3,FALSE)),"")</f>
        <v/>
      </c>
      <c r="AV245" s="29" t="str">
        <f>IFERROR(IF(VLOOKUP($D245,'Oct 2015'!$D$1:$Z$500,3,FALSE)=F245,"-","Wrong PO"),"new")</f>
        <v>new</v>
      </c>
      <c r="AW245" s="32" t="str">
        <f>IF(AV245="wrong PO",(VLOOKUP($D245,'Oct 2015'!$D$1:$Z$500,3,FALSE)),"")</f>
        <v/>
      </c>
      <c r="AX245" s="29" t="str">
        <f>IFERROR(IF(VLOOKUP($D245,'Sep 2015'!$D$1:$Z$500,3,FALSE)=F245,"-","Wrong PO"),"new")</f>
        <v>new</v>
      </c>
      <c r="AY245" s="32" t="str">
        <f>IF(AX245="wrong PO",(VLOOKUP($D245,'Sep 2015'!$D$1:$Z$500,3,FALSE)),"")</f>
        <v/>
      </c>
    </row>
    <row r="246" spans="1:51">
      <c r="A246" s="8"/>
      <c r="B246" s="2"/>
      <c r="C246" s="2"/>
      <c r="D246" s="2"/>
      <c r="E246" s="2"/>
      <c r="F246" s="25"/>
      <c r="G246" s="2"/>
      <c r="H246" s="3"/>
      <c r="I246" s="2"/>
      <c r="J246" s="2"/>
      <c r="K246" s="2"/>
      <c r="L246" s="2"/>
      <c r="M246" s="2"/>
      <c r="N246" s="4"/>
      <c r="O246" s="4"/>
      <c r="P246" s="4"/>
      <c r="Q246" s="7">
        <v>13159.769999999997</v>
      </c>
      <c r="R246" s="4"/>
      <c r="S246" s="4"/>
      <c r="T246" s="4"/>
      <c r="U246" s="7">
        <v>6105.2300000000005</v>
      </c>
      <c r="V246" s="7">
        <v>0</v>
      </c>
      <c r="W246" s="7">
        <v>19265.000000000022</v>
      </c>
      <c r="X246" s="7">
        <v>0</v>
      </c>
      <c r="Y246" s="7">
        <v>19265.000000000022</v>
      </c>
      <c r="Z246" s="4"/>
      <c r="AA246" s="49"/>
    </row>
    <row r="247" spans="1:51">
      <c r="A247" s="6"/>
      <c r="B247" s="6"/>
      <c r="C247" s="6"/>
      <c r="D247" s="6"/>
      <c r="E247" s="6"/>
      <c r="F247" s="2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50"/>
      <c r="AJ247" s="29">
        <f>COUNTIF(AJ2:AJ245,"wrong PO")</f>
        <v>58</v>
      </c>
      <c r="AP247" s="29">
        <f>COUNTIF(AP2:AP245,"wrong PO")</f>
        <v>59</v>
      </c>
      <c r="AR247" s="29">
        <f>COUNTIF(AR2:AR245,"wrong PO")</f>
        <v>28</v>
      </c>
      <c r="AT247" s="29">
        <f>COUNTIF(AT2:AT245,"wrong PO")</f>
        <v>32</v>
      </c>
      <c r="AV247" s="29">
        <f>COUNTIF(AV2:AV245,"wrong PO")</f>
        <v>28</v>
      </c>
      <c r="AX247" s="29">
        <f>COUNTIF(AX2:AX245,"wrong PO")</f>
        <v>14</v>
      </c>
    </row>
    <row r="248" spans="1:51">
      <c r="AD248" s="30"/>
      <c r="AE248" s="30"/>
      <c r="AF248" s="30"/>
      <c r="AG248" s="30"/>
      <c r="AH248" s="30"/>
      <c r="AI248" s="30"/>
      <c r="AJ248" s="30">
        <f>COUNTIF(AJ2:AJ245,"new")</f>
        <v>77</v>
      </c>
      <c r="AK248" s="30"/>
      <c r="AL248" s="30"/>
      <c r="AM248" s="30"/>
      <c r="AN248" s="30"/>
      <c r="AO248" s="30"/>
      <c r="AP248" s="30">
        <f>COUNTIF(AP2:AP245,"new")</f>
        <v>89</v>
      </c>
      <c r="AQ248" s="30"/>
      <c r="AR248" s="30">
        <f>COUNTIF(AR2:AR245,"new")</f>
        <v>159</v>
      </c>
      <c r="AS248" s="30"/>
      <c r="AT248" s="30">
        <f>COUNTIF(AT2:AT245,"new")</f>
        <v>140</v>
      </c>
      <c r="AU248" s="30"/>
      <c r="AV248" s="30">
        <f>COUNTIF(AV2:AV245,"new")</f>
        <v>160</v>
      </c>
      <c r="AW248" s="30"/>
      <c r="AX248" s="30">
        <f>COUNTIF(AX2:AX245,"new")</f>
        <v>208</v>
      </c>
      <c r="AY248" s="30"/>
    </row>
    <row r="251" spans="1:51">
      <c r="AB251">
        <v>187</v>
      </c>
      <c r="AJ251" s="29">
        <v>171</v>
      </c>
      <c r="AP251" s="29">
        <v>164</v>
      </c>
      <c r="AR251" s="29">
        <v>115</v>
      </c>
      <c r="AT251" s="29">
        <v>109</v>
      </c>
      <c r="AV251" s="29">
        <v>88</v>
      </c>
      <c r="AX251" s="29">
        <v>37</v>
      </c>
    </row>
    <row r="252" spans="1:51">
      <c r="AD252" s="30"/>
      <c r="AE252" s="30"/>
      <c r="AF252" s="30"/>
      <c r="AG252" s="30"/>
      <c r="AH252" s="30"/>
      <c r="AI252" s="30"/>
      <c r="AJ252" s="30">
        <f>$AB$251-AJ251</f>
        <v>16</v>
      </c>
      <c r="AK252" s="30"/>
      <c r="AL252" s="30"/>
      <c r="AM252" s="30"/>
      <c r="AN252" s="30"/>
      <c r="AO252" s="30"/>
      <c r="AP252" s="30">
        <f t="shared" ref="AP252:AX252" si="11">$AB$251-AP251</f>
        <v>23</v>
      </c>
      <c r="AQ252" s="30"/>
      <c r="AR252" s="30">
        <f t="shared" si="11"/>
        <v>72</v>
      </c>
      <c r="AS252" s="30"/>
      <c r="AT252" s="30">
        <f t="shared" si="11"/>
        <v>78</v>
      </c>
      <c r="AU252" s="30"/>
      <c r="AV252" s="30">
        <f t="shared" si="11"/>
        <v>99</v>
      </c>
      <c r="AW252" s="30"/>
      <c r="AX252" s="30">
        <f t="shared" si="11"/>
        <v>150</v>
      </c>
      <c r="AY252" s="30"/>
    </row>
  </sheetData>
  <autoFilter ref="A1:Z188">
    <sortState ref="A2:AB226">
      <sortCondition ref="F2:F226"/>
      <sortCondition ref="D2:D226"/>
    </sortState>
  </autoFilter>
  <printOptions horizontalCentered="1"/>
  <pageMargins left="0.5" right="0.5" top="1" bottom="1.25" header="0.5" footer="0.5"/>
  <pageSetup paperSize="5" scale="94" orientation="landscape" r:id="rId1"/>
  <headerFooter>
    <oddHeader>&amp;L&amp;"Arial,Bold"&amp;20</oddHeader>
    <oddFooter>&amp;L&amp;8&amp;R&amp;"Arial,Regular"&amp;8&amp;P of &amp;N
Created: 08/03/2016 09:10 AM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246"/>
  <sheetViews>
    <sheetView showGridLines="0" zoomScale="110" zoomScaleNormal="11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2.140625" bestFit="1" customWidth="1"/>
    <col min="7" max="7" width="11.42578125" style="27" bestFit="1" customWidth="1"/>
    <col min="8" max="8" width="13.140625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  <col min="28" max="39" width="9.140625" style="29"/>
  </cols>
  <sheetData>
    <row r="1" spans="1:39" ht="3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0" t="s">
        <v>568</v>
      </c>
      <c r="H1" s="19" t="s">
        <v>1878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</row>
    <row r="2" spans="1:39">
      <c r="A2" s="2" t="s">
        <v>839</v>
      </c>
      <c r="B2" s="2" t="s">
        <v>510</v>
      </c>
      <c r="C2" s="2" t="s">
        <v>25</v>
      </c>
      <c r="D2" s="2" t="s">
        <v>141</v>
      </c>
      <c r="E2" s="2" t="s">
        <v>67</v>
      </c>
      <c r="F2" s="3">
        <v>42499</v>
      </c>
      <c r="G2" s="21" t="s">
        <v>94</v>
      </c>
      <c r="H2" s="11" t="s">
        <v>1977</v>
      </c>
      <c r="I2" s="2" t="s">
        <v>685</v>
      </c>
      <c r="J2" s="2" t="s">
        <v>68</v>
      </c>
      <c r="K2" s="2" t="s">
        <v>30</v>
      </c>
      <c r="L2" s="2" t="s">
        <v>31</v>
      </c>
      <c r="M2" s="2" t="s">
        <v>32</v>
      </c>
      <c r="N2" s="4">
        <v>2561</v>
      </c>
      <c r="O2" s="4">
        <v>5435</v>
      </c>
      <c r="P2" s="4">
        <v>2874</v>
      </c>
      <c r="Q2" s="5">
        <v>48.570599999999999</v>
      </c>
      <c r="R2" s="4">
        <v>1</v>
      </c>
      <c r="S2" s="4">
        <v>1</v>
      </c>
      <c r="T2" s="4">
        <v>0</v>
      </c>
      <c r="U2" s="5">
        <v>0</v>
      </c>
      <c r="V2" s="5">
        <v>0</v>
      </c>
      <c r="W2" s="14">
        <v>48.57</v>
      </c>
      <c r="X2" s="14">
        <v>0</v>
      </c>
      <c r="Y2" s="14">
        <v>48.57</v>
      </c>
      <c r="Z2" s="4">
        <v>24580</v>
      </c>
      <c r="AA2" s="49" t="str">
        <f>IFERROR(IF(VLOOKUP($D2,'Year-To-Date'!$E$1:$E$322,1,FALSE)=D2,"--","Find"),"Find")</f>
        <v>--</v>
      </c>
      <c r="AC2" s="32"/>
      <c r="AE2" s="32"/>
      <c r="AG2" s="32"/>
      <c r="AI2" s="32"/>
      <c r="AK2" s="32"/>
      <c r="AM2" s="32"/>
    </row>
    <row r="3" spans="1:39">
      <c r="A3" s="2" t="s">
        <v>839</v>
      </c>
      <c r="B3" s="2" t="s">
        <v>510</v>
      </c>
      <c r="C3" s="2" t="s">
        <v>25</v>
      </c>
      <c r="D3" s="2" t="s">
        <v>143</v>
      </c>
      <c r="E3" s="2" t="s">
        <v>67</v>
      </c>
      <c r="F3" s="3">
        <v>42499</v>
      </c>
      <c r="G3" s="21" t="s">
        <v>94</v>
      </c>
      <c r="H3" s="11" t="s">
        <v>1977</v>
      </c>
      <c r="I3" s="2" t="s">
        <v>685</v>
      </c>
      <c r="J3" s="2" t="s">
        <v>68</v>
      </c>
      <c r="K3" s="2" t="s">
        <v>30</v>
      </c>
      <c r="L3" s="2" t="s">
        <v>31</v>
      </c>
      <c r="M3" s="2" t="s">
        <v>32</v>
      </c>
      <c r="N3" s="4">
        <v>917</v>
      </c>
      <c r="O3" s="4">
        <v>1374</v>
      </c>
      <c r="P3" s="4">
        <v>457</v>
      </c>
      <c r="Q3" s="5">
        <v>7.7233000000000001</v>
      </c>
      <c r="R3" s="4">
        <v>1</v>
      </c>
      <c r="S3" s="4">
        <v>1</v>
      </c>
      <c r="T3" s="4">
        <v>0</v>
      </c>
      <c r="U3" s="5">
        <v>0</v>
      </c>
      <c r="V3" s="5">
        <v>0</v>
      </c>
      <c r="W3" s="14">
        <v>7.72</v>
      </c>
      <c r="X3" s="14">
        <v>0</v>
      </c>
      <c r="Y3" s="14">
        <v>7.72</v>
      </c>
      <c r="Z3" s="4">
        <v>24580</v>
      </c>
      <c r="AA3" s="49" t="str">
        <f>IFERROR(IF(VLOOKUP($D3,'Year-To-Date'!$E$1:$E$322,1,FALSE)=D3,"--","Find"),"Find")</f>
        <v>--</v>
      </c>
      <c r="AC3" s="32"/>
      <c r="AE3" s="32"/>
      <c r="AG3" s="32"/>
      <c r="AI3" s="32"/>
      <c r="AK3" s="32"/>
      <c r="AM3" s="32"/>
    </row>
    <row r="4" spans="1:39">
      <c r="A4" s="2" t="s">
        <v>839</v>
      </c>
      <c r="B4" s="2" t="s">
        <v>510</v>
      </c>
      <c r="C4" s="2" t="s">
        <v>25</v>
      </c>
      <c r="D4" s="2" t="s">
        <v>145</v>
      </c>
      <c r="E4" s="2" t="s">
        <v>639</v>
      </c>
      <c r="F4" s="3">
        <v>42524</v>
      </c>
      <c r="G4" s="21" t="s">
        <v>94</v>
      </c>
      <c r="H4" s="11" t="s">
        <v>1977</v>
      </c>
      <c r="I4" s="2" t="s">
        <v>685</v>
      </c>
      <c r="J4" s="2" t="s">
        <v>567</v>
      </c>
      <c r="K4" s="2" t="s">
        <v>30</v>
      </c>
      <c r="L4" s="2" t="s">
        <v>31</v>
      </c>
      <c r="M4" s="2" t="s">
        <v>41</v>
      </c>
      <c r="N4" s="4">
        <v>628</v>
      </c>
      <c r="O4" s="4">
        <v>1208</v>
      </c>
      <c r="P4" s="4">
        <v>580</v>
      </c>
      <c r="Q4" s="5">
        <v>9.8019999999999996</v>
      </c>
      <c r="R4" s="4">
        <v>1</v>
      </c>
      <c r="S4" s="4">
        <v>1</v>
      </c>
      <c r="T4" s="4">
        <v>0</v>
      </c>
      <c r="U4" s="5">
        <v>0</v>
      </c>
      <c r="V4" s="5">
        <v>0</v>
      </c>
      <c r="W4" s="14">
        <v>9.8000000000000007</v>
      </c>
      <c r="X4" s="14">
        <v>0</v>
      </c>
      <c r="Y4" s="14">
        <v>9.8000000000000007</v>
      </c>
      <c r="Z4" s="4">
        <v>24580</v>
      </c>
      <c r="AA4" s="49" t="str">
        <f>IFERROR(IF(VLOOKUP($D4,'Year-To-Date'!$E$1:$E$322,1,FALSE)=D4,"--","Find"),"Find")</f>
        <v>--</v>
      </c>
      <c r="AC4" s="32"/>
      <c r="AE4" s="32"/>
      <c r="AG4" s="32"/>
      <c r="AI4" s="32"/>
      <c r="AK4" s="32"/>
      <c r="AM4" s="32"/>
    </row>
    <row r="5" spans="1:39">
      <c r="A5" s="2" t="s">
        <v>839</v>
      </c>
      <c r="B5" s="2" t="s">
        <v>510</v>
      </c>
      <c r="C5" s="2" t="s">
        <v>25</v>
      </c>
      <c r="D5" s="2" t="s">
        <v>149</v>
      </c>
      <c r="E5" s="2" t="s">
        <v>746</v>
      </c>
      <c r="F5" s="3">
        <v>42522</v>
      </c>
      <c r="G5" s="21" t="s">
        <v>94</v>
      </c>
      <c r="H5" s="11" t="s">
        <v>1977</v>
      </c>
      <c r="I5" s="2" t="s">
        <v>685</v>
      </c>
      <c r="J5" s="2" t="s">
        <v>747</v>
      </c>
      <c r="K5" s="2" t="s">
        <v>30</v>
      </c>
      <c r="L5" s="2" t="s">
        <v>31</v>
      </c>
      <c r="M5" s="2" t="s">
        <v>41</v>
      </c>
      <c r="N5" s="4">
        <v>20</v>
      </c>
      <c r="O5" s="4">
        <v>8861</v>
      </c>
      <c r="P5" s="4">
        <v>8841</v>
      </c>
      <c r="Q5" s="5">
        <v>149.41290000000001</v>
      </c>
      <c r="R5" s="4">
        <v>1</v>
      </c>
      <c r="S5" s="4">
        <v>1</v>
      </c>
      <c r="T5" s="4">
        <v>0</v>
      </c>
      <c r="U5" s="5">
        <v>0</v>
      </c>
      <c r="V5" s="5">
        <v>0</v>
      </c>
      <c r="W5" s="14">
        <v>149.41</v>
      </c>
      <c r="X5" s="14">
        <v>0</v>
      </c>
      <c r="Y5" s="14">
        <v>149.41</v>
      </c>
      <c r="Z5" s="4">
        <v>24580</v>
      </c>
      <c r="AA5" s="49" t="str">
        <f>IFERROR(IF(VLOOKUP($D5,'Year-To-Date'!$E$1:$E$322,1,FALSE)=D5,"--","Find"),"Find")</f>
        <v>--</v>
      </c>
      <c r="AC5" s="32"/>
      <c r="AE5" s="32"/>
      <c r="AG5" s="32"/>
      <c r="AI5" s="32"/>
      <c r="AK5" s="32"/>
      <c r="AM5" s="32"/>
    </row>
    <row r="6" spans="1:39">
      <c r="A6" s="2" t="s">
        <v>839</v>
      </c>
      <c r="B6" s="2" t="s">
        <v>510</v>
      </c>
      <c r="C6" s="2" t="s">
        <v>48</v>
      </c>
      <c r="D6" s="2" t="s">
        <v>190</v>
      </c>
      <c r="E6" s="2" t="s">
        <v>746</v>
      </c>
      <c r="F6" s="3">
        <v>42522</v>
      </c>
      <c r="G6" s="21" t="s">
        <v>94</v>
      </c>
      <c r="H6" s="11" t="s">
        <v>1977</v>
      </c>
      <c r="I6" s="2" t="s">
        <v>685</v>
      </c>
      <c r="J6" s="2" t="s">
        <v>747</v>
      </c>
      <c r="K6" s="2" t="s">
        <v>30</v>
      </c>
      <c r="L6" s="2" t="s">
        <v>31</v>
      </c>
      <c r="M6" s="2" t="s">
        <v>41</v>
      </c>
      <c r="N6" s="4">
        <v>10</v>
      </c>
      <c r="O6" s="4">
        <v>63</v>
      </c>
      <c r="P6" s="4">
        <v>53</v>
      </c>
      <c r="Q6" s="14">
        <v>0.89570000000000005</v>
      </c>
      <c r="R6" s="4">
        <v>1</v>
      </c>
      <c r="S6" s="4">
        <v>1</v>
      </c>
      <c r="T6" s="4">
        <v>0</v>
      </c>
      <c r="U6" s="5">
        <v>0</v>
      </c>
      <c r="V6" s="5">
        <v>0</v>
      </c>
      <c r="W6" s="14">
        <v>0.9</v>
      </c>
      <c r="X6" s="14">
        <v>0</v>
      </c>
      <c r="Y6" s="14">
        <v>0.9</v>
      </c>
      <c r="Z6" s="4">
        <v>24580</v>
      </c>
      <c r="AA6" s="49" t="str">
        <f>IFERROR(IF(VLOOKUP($D6,'Year-To-Date'!$E$1:$E$322,1,FALSE)=D6,"--","Find"),"Find")</f>
        <v>--</v>
      </c>
      <c r="AC6" s="32"/>
      <c r="AE6" s="32"/>
      <c r="AG6" s="32"/>
      <c r="AI6" s="32"/>
      <c r="AK6" s="32"/>
      <c r="AM6" s="32"/>
    </row>
    <row r="7" spans="1:39">
      <c r="A7" s="2" t="s">
        <v>839</v>
      </c>
      <c r="B7" s="2" t="s">
        <v>510</v>
      </c>
      <c r="C7" s="2" t="s">
        <v>770</v>
      </c>
      <c r="D7" s="2" t="s">
        <v>202</v>
      </c>
      <c r="E7" s="2" t="s">
        <v>715</v>
      </c>
      <c r="F7" s="3">
        <v>42496</v>
      </c>
      <c r="G7" s="21" t="s">
        <v>94</v>
      </c>
      <c r="H7" s="11" t="s">
        <v>1977</v>
      </c>
      <c r="I7" s="2" t="s">
        <v>771</v>
      </c>
      <c r="J7" s="2" t="s">
        <v>716</v>
      </c>
      <c r="K7" s="2" t="s">
        <v>717</v>
      </c>
      <c r="L7" s="2" t="s">
        <v>31</v>
      </c>
      <c r="M7" s="2" t="s">
        <v>718</v>
      </c>
      <c r="N7" s="4">
        <v>44585</v>
      </c>
      <c r="O7" s="4">
        <v>58871</v>
      </c>
      <c r="P7" s="4">
        <v>14286</v>
      </c>
      <c r="Q7" s="5">
        <v>241.43340000000001</v>
      </c>
      <c r="R7" s="4">
        <v>0</v>
      </c>
      <c r="S7" s="4">
        <v>0</v>
      </c>
      <c r="T7" s="4">
        <v>0</v>
      </c>
      <c r="U7" s="5">
        <v>0</v>
      </c>
      <c r="V7" s="5">
        <v>0</v>
      </c>
      <c r="W7" s="14">
        <v>241.43</v>
      </c>
      <c r="X7" s="14">
        <v>0</v>
      </c>
      <c r="Y7" s="14">
        <v>241.43</v>
      </c>
      <c r="Z7" s="4">
        <v>24580</v>
      </c>
      <c r="AA7" s="49" t="str">
        <f>IFERROR(IF(VLOOKUP($D7,'Year-To-Date'!$E$1:$E$322,1,FALSE)=D7,"--","Find"),"Find")</f>
        <v>--</v>
      </c>
      <c r="AC7" s="32"/>
      <c r="AE7" s="32"/>
      <c r="AG7" s="32"/>
      <c r="AI7" s="32"/>
      <c r="AK7" s="32"/>
      <c r="AM7" s="32"/>
    </row>
    <row r="8" spans="1:39">
      <c r="A8" s="2" t="s">
        <v>839</v>
      </c>
      <c r="B8" s="2" t="s">
        <v>510</v>
      </c>
      <c r="C8" s="2" t="s">
        <v>56</v>
      </c>
      <c r="D8" s="2" t="s">
        <v>218</v>
      </c>
      <c r="E8" s="2" t="s">
        <v>719</v>
      </c>
      <c r="F8" s="3">
        <v>42444</v>
      </c>
      <c r="G8" s="21" t="s">
        <v>94</v>
      </c>
      <c r="H8" s="11" t="s">
        <v>1977</v>
      </c>
      <c r="I8" s="2" t="s">
        <v>39</v>
      </c>
      <c r="J8" s="2" t="s">
        <v>720</v>
      </c>
      <c r="K8" s="2" t="s">
        <v>30</v>
      </c>
      <c r="L8" s="2" t="s">
        <v>31</v>
      </c>
      <c r="M8" s="2" t="s">
        <v>32</v>
      </c>
      <c r="N8" s="4">
        <v>3842</v>
      </c>
      <c r="O8" s="4">
        <v>5245</v>
      </c>
      <c r="P8" s="4">
        <v>1403</v>
      </c>
      <c r="Q8" s="5">
        <v>23.710699999999999</v>
      </c>
      <c r="R8" s="4">
        <v>0</v>
      </c>
      <c r="S8" s="4">
        <v>0</v>
      </c>
      <c r="T8" s="4">
        <v>0</v>
      </c>
      <c r="U8" s="5">
        <v>0</v>
      </c>
      <c r="V8" s="5">
        <v>0</v>
      </c>
      <c r="W8" s="14">
        <v>23.71</v>
      </c>
      <c r="X8" s="14">
        <v>0</v>
      </c>
      <c r="Y8" s="14">
        <v>23.71</v>
      </c>
      <c r="Z8" s="4">
        <v>24580</v>
      </c>
      <c r="AA8" s="49" t="str">
        <f>IFERROR(IF(VLOOKUP($D8,'Year-To-Date'!$E$1:$E$322,1,FALSE)=D8,"--","Find"),"Find")</f>
        <v>--</v>
      </c>
      <c r="AC8" s="32"/>
      <c r="AE8" s="32"/>
      <c r="AG8" s="32"/>
      <c r="AI8" s="32"/>
      <c r="AK8" s="32"/>
      <c r="AM8" s="32"/>
    </row>
    <row r="9" spans="1:39">
      <c r="A9" s="2" t="s">
        <v>839</v>
      </c>
      <c r="B9" s="2" t="s">
        <v>510</v>
      </c>
      <c r="C9" s="2" t="s">
        <v>56</v>
      </c>
      <c r="D9" s="2" t="s">
        <v>221</v>
      </c>
      <c r="E9" s="2" t="s">
        <v>723</v>
      </c>
      <c r="F9" s="3">
        <v>42536</v>
      </c>
      <c r="G9" s="21" t="s">
        <v>94</v>
      </c>
      <c r="H9" s="11" t="s">
        <v>1977</v>
      </c>
      <c r="I9" s="2" t="s">
        <v>39</v>
      </c>
      <c r="J9" s="2" t="s">
        <v>724</v>
      </c>
      <c r="K9" s="2" t="s">
        <v>30</v>
      </c>
      <c r="L9" s="2" t="s">
        <v>31</v>
      </c>
      <c r="M9" s="2" t="s">
        <v>41</v>
      </c>
      <c r="N9" s="4">
        <v>10</v>
      </c>
      <c r="O9" s="4">
        <v>46</v>
      </c>
      <c r="P9" s="4">
        <v>36</v>
      </c>
      <c r="Q9" s="5">
        <v>0.60840000000000005</v>
      </c>
      <c r="R9" s="4">
        <v>1</v>
      </c>
      <c r="S9" s="4">
        <v>1</v>
      </c>
      <c r="T9" s="4">
        <v>0</v>
      </c>
      <c r="U9" s="5">
        <v>0</v>
      </c>
      <c r="V9" s="5">
        <v>0</v>
      </c>
      <c r="W9" s="14">
        <v>0.61</v>
      </c>
      <c r="X9" s="14">
        <v>0</v>
      </c>
      <c r="Y9" s="14">
        <v>0.61</v>
      </c>
      <c r="Z9" s="4">
        <v>24580</v>
      </c>
      <c r="AA9" s="49" t="str">
        <f>IFERROR(IF(VLOOKUP($D9,'Year-To-Date'!$E$1:$E$322,1,FALSE)=D9,"--","Find"),"Find")</f>
        <v>--</v>
      </c>
      <c r="AC9" s="32"/>
      <c r="AE9" s="32"/>
      <c r="AG9" s="32"/>
      <c r="AI9" s="32"/>
      <c r="AK9" s="32"/>
      <c r="AM9" s="32"/>
    </row>
    <row r="10" spans="1:39">
      <c r="A10" s="2" t="s">
        <v>839</v>
      </c>
      <c r="B10" s="2" t="s">
        <v>510</v>
      </c>
      <c r="C10" s="2" t="s">
        <v>56</v>
      </c>
      <c r="D10" s="2" t="s">
        <v>222</v>
      </c>
      <c r="E10" s="2" t="s">
        <v>767</v>
      </c>
      <c r="F10" s="3">
        <v>42536</v>
      </c>
      <c r="G10" s="21" t="s">
        <v>94</v>
      </c>
      <c r="H10" s="11" t="s">
        <v>1977</v>
      </c>
      <c r="I10" s="2" t="s">
        <v>39</v>
      </c>
      <c r="J10" s="2" t="s">
        <v>417</v>
      </c>
      <c r="K10" s="2" t="s">
        <v>30</v>
      </c>
      <c r="L10" s="2" t="s">
        <v>31</v>
      </c>
      <c r="M10" s="2" t="s">
        <v>32</v>
      </c>
      <c r="N10" s="4">
        <v>10</v>
      </c>
      <c r="O10" s="4">
        <v>1644</v>
      </c>
      <c r="P10" s="4">
        <v>1634</v>
      </c>
      <c r="Q10" s="5">
        <v>27.614599999999999</v>
      </c>
      <c r="R10" s="4">
        <v>1</v>
      </c>
      <c r="S10" s="4">
        <v>1</v>
      </c>
      <c r="T10" s="4">
        <v>0</v>
      </c>
      <c r="U10" s="5">
        <v>0</v>
      </c>
      <c r="V10" s="5">
        <v>0</v>
      </c>
      <c r="W10" s="14">
        <v>27.61</v>
      </c>
      <c r="X10" s="14">
        <v>0</v>
      </c>
      <c r="Y10" s="14">
        <v>27.61</v>
      </c>
      <c r="Z10" s="4">
        <v>24580</v>
      </c>
      <c r="AA10" s="49" t="str">
        <f>IFERROR(IF(VLOOKUP($D10,'Year-To-Date'!$E$1:$E$322,1,FALSE)=D10,"--","Find"),"Find")</f>
        <v>--</v>
      </c>
      <c r="AC10" s="32"/>
      <c r="AE10" s="32"/>
      <c r="AG10" s="32"/>
      <c r="AI10" s="32"/>
      <c r="AK10" s="32"/>
      <c r="AM10" s="32"/>
    </row>
    <row r="11" spans="1:39">
      <c r="A11" s="2" t="s">
        <v>839</v>
      </c>
      <c r="B11" s="2" t="s">
        <v>510</v>
      </c>
      <c r="C11" s="2" t="s">
        <v>69</v>
      </c>
      <c r="D11" s="2" t="s">
        <v>273</v>
      </c>
      <c r="E11" s="2" t="s">
        <v>746</v>
      </c>
      <c r="F11" s="3">
        <v>42522</v>
      </c>
      <c r="G11" s="21" t="s">
        <v>94</v>
      </c>
      <c r="H11" s="11" t="s">
        <v>1977</v>
      </c>
      <c r="I11" s="2" t="s">
        <v>685</v>
      </c>
      <c r="J11" s="2" t="s">
        <v>747</v>
      </c>
      <c r="K11" s="2" t="s">
        <v>30</v>
      </c>
      <c r="L11" s="2" t="s">
        <v>31</v>
      </c>
      <c r="M11" s="2" t="s">
        <v>41</v>
      </c>
      <c r="N11" s="4">
        <v>53</v>
      </c>
      <c r="O11" s="4">
        <v>118</v>
      </c>
      <c r="P11" s="4">
        <v>65</v>
      </c>
      <c r="Q11" s="5">
        <v>1.0985</v>
      </c>
      <c r="R11" s="4">
        <v>33</v>
      </c>
      <c r="S11" s="4">
        <v>58</v>
      </c>
      <c r="T11" s="4">
        <v>25</v>
      </c>
      <c r="U11" s="5">
        <v>1.4950000000000001</v>
      </c>
      <c r="V11" s="5">
        <v>0</v>
      </c>
      <c r="W11" s="14">
        <v>2.6</v>
      </c>
      <c r="X11" s="14">
        <v>0</v>
      </c>
      <c r="Y11" s="14">
        <v>2.6</v>
      </c>
      <c r="Z11" s="4">
        <v>24580</v>
      </c>
      <c r="AA11" s="49" t="str">
        <f>IFERROR(IF(VLOOKUP($D11,'Year-To-Date'!$E$1:$E$322,1,FALSE)=D11,"--","Find"),"Find")</f>
        <v>--</v>
      </c>
      <c r="AC11" s="32"/>
      <c r="AE11" s="32"/>
      <c r="AG11" s="32"/>
      <c r="AI11" s="32"/>
      <c r="AK11" s="32"/>
      <c r="AM11" s="32"/>
    </row>
    <row r="12" spans="1:39">
      <c r="A12" s="2" t="s">
        <v>839</v>
      </c>
      <c r="B12" s="2" t="s">
        <v>510</v>
      </c>
      <c r="C12" s="2" t="s">
        <v>76</v>
      </c>
      <c r="D12" s="2" t="s">
        <v>285</v>
      </c>
      <c r="E12" s="2" t="s">
        <v>723</v>
      </c>
      <c r="F12" s="3">
        <v>42487</v>
      </c>
      <c r="G12" s="21" t="s">
        <v>94</v>
      </c>
      <c r="H12" s="11" t="s">
        <v>1977</v>
      </c>
      <c r="I12" s="2" t="s">
        <v>39</v>
      </c>
      <c r="J12" s="2" t="s">
        <v>724</v>
      </c>
      <c r="K12" s="2" t="s">
        <v>30</v>
      </c>
      <c r="L12" s="2" t="s">
        <v>31</v>
      </c>
      <c r="M12" s="2" t="s">
        <v>41</v>
      </c>
      <c r="N12" s="4">
        <v>18948</v>
      </c>
      <c r="O12" s="4">
        <v>26382</v>
      </c>
      <c r="P12" s="4">
        <v>7434</v>
      </c>
      <c r="Q12" s="5">
        <v>125.63460000000001</v>
      </c>
      <c r="R12" s="4">
        <v>2730</v>
      </c>
      <c r="S12" s="4">
        <v>4832</v>
      </c>
      <c r="T12" s="4">
        <v>2102</v>
      </c>
      <c r="U12" s="5">
        <v>125.6996</v>
      </c>
      <c r="V12" s="5">
        <v>0</v>
      </c>
      <c r="W12" s="14">
        <v>251.33</v>
      </c>
      <c r="X12" s="14">
        <v>0</v>
      </c>
      <c r="Y12" s="14">
        <v>251.33</v>
      </c>
      <c r="Z12" s="4">
        <v>24580</v>
      </c>
      <c r="AA12" s="49" t="str">
        <f>IFERROR(IF(VLOOKUP($D12,'Year-To-Date'!$E$1:$E$322,1,FALSE)=D12,"--","Find"),"Find")</f>
        <v>--</v>
      </c>
      <c r="AC12" s="32"/>
      <c r="AE12" s="32"/>
      <c r="AG12" s="32"/>
      <c r="AI12" s="32"/>
      <c r="AK12" s="32"/>
      <c r="AM12" s="32"/>
    </row>
    <row r="13" spans="1:39">
      <c r="A13" s="2" t="s">
        <v>839</v>
      </c>
      <c r="B13" s="2" t="s">
        <v>510</v>
      </c>
      <c r="C13" s="2" t="s">
        <v>76</v>
      </c>
      <c r="D13" s="2" t="s">
        <v>286</v>
      </c>
      <c r="E13" s="2" t="s">
        <v>725</v>
      </c>
      <c r="F13" s="3">
        <v>42487</v>
      </c>
      <c r="G13" s="21" t="s">
        <v>94</v>
      </c>
      <c r="H13" s="11" t="s">
        <v>1977</v>
      </c>
      <c r="I13" s="2" t="s">
        <v>39</v>
      </c>
      <c r="J13" s="2" t="s">
        <v>726</v>
      </c>
      <c r="K13" s="2" t="s">
        <v>30</v>
      </c>
      <c r="L13" s="2" t="s">
        <v>31</v>
      </c>
      <c r="M13" s="2" t="s">
        <v>32</v>
      </c>
      <c r="N13" s="4">
        <v>335</v>
      </c>
      <c r="O13" s="4">
        <v>1824</v>
      </c>
      <c r="P13" s="4">
        <v>1489</v>
      </c>
      <c r="Q13" s="5">
        <v>25.164100000000001</v>
      </c>
      <c r="R13" s="4">
        <v>676</v>
      </c>
      <c r="S13" s="4">
        <v>1361</v>
      </c>
      <c r="T13" s="4">
        <v>685</v>
      </c>
      <c r="U13" s="5">
        <v>40.963000000000001</v>
      </c>
      <c r="V13" s="5">
        <v>0</v>
      </c>
      <c r="W13" s="14">
        <v>66.12</v>
      </c>
      <c r="X13" s="14">
        <v>0</v>
      </c>
      <c r="Y13" s="14">
        <v>66.12</v>
      </c>
      <c r="Z13" s="4">
        <v>24580</v>
      </c>
      <c r="AA13" s="49" t="str">
        <f>IFERROR(IF(VLOOKUP($D13,'Year-To-Date'!$E$1:$E$322,1,FALSE)=D13,"--","Find"),"Find")</f>
        <v>--</v>
      </c>
      <c r="AC13" s="32"/>
      <c r="AE13" s="32"/>
      <c r="AG13" s="32"/>
      <c r="AI13" s="32"/>
      <c r="AK13" s="32"/>
      <c r="AM13" s="32"/>
    </row>
    <row r="14" spans="1:39">
      <c r="A14" s="2" t="s">
        <v>839</v>
      </c>
      <c r="B14" s="2" t="s">
        <v>510</v>
      </c>
      <c r="C14" s="2" t="s">
        <v>76</v>
      </c>
      <c r="D14" s="2" t="s">
        <v>290</v>
      </c>
      <c r="E14" s="2" t="s">
        <v>67</v>
      </c>
      <c r="F14" s="3">
        <v>42499</v>
      </c>
      <c r="G14" s="21" t="s">
        <v>94</v>
      </c>
      <c r="H14" s="11" t="s">
        <v>1977</v>
      </c>
      <c r="I14" s="2" t="s">
        <v>685</v>
      </c>
      <c r="J14" s="2" t="s">
        <v>68</v>
      </c>
      <c r="K14" s="2" t="s">
        <v>30</v>
      </c>
      <c r="L14" s="2" t="s">
        <v>31</v>
      </c>
      <c r="M14" s="2" t="s">
        <v>32</v>
      </c>
      <c r="N14" s="4">
        <v>1229</v>
      </c>
      <c r="O14" s="4">
        <v>3660</v>
      </c>
      <c r="P14" s="4">
        <v>2431</v>
      </c>
      <c r="Q14" s="5">
        <v>41.0839</v>
      </c>
      <c r="R14" s="4">
        <v>1060</v>
      </c>
      <c r="S14" s="4">
        <v>1707</v>
      </c>
      <c r="T14" s="4">
        <v>647</v>
      </c>
      <c r="U14" s="5">
        <v>38.690600000000003</v>
      </c>
      <c r="V14" s="5">
        <v>0</v>
      </c>
      <c r="W14" s="14">
        <v>79.77</v>
      </c>
      <c r="X14" s="14">
        <v>0</v>
      </c>
      <c r="Y14" s="14">
        <v>79.77</v>
      </c>
      <c r="Z14" s="4">
        <v>24580</v>
      </c>
      <c r="AA14" s="49" t="str">
        <f>IFERROR(IF(VLOOKUP($D14,'Year-To-Date'!$E$1:$E$322,1,FALSE)=D14,"--","Find"),"Find")</f>
        <v>--</v>
      </c>
      <c r="AC14" s="32"/>
      <c r="AE14" s="32"/>
      <c r="AG14" s="32"/>
      <c r="AI14" s="32"/>
      <c r="AK14" s="32"/>
      <c r="AM14" s="32"/>
    </row>
    <row r="15" spans="1:39">
      <c r="A15" s="2" t="s">
        <v>839</v>
      </c>
      <c r="B15" s="2" t="s">
        <v>510</v>
      </c>
      <c r="C15" s="2" t="s">
        <v>76</v>
      </c>
      <c r="D15" s="2" t="s">
        <v>293</v>
      </c>
      <c r="E15" s="2" t="s">
        <v>727</v>
      </c>
      <c r="F15" s="3">
        <v>42501</v>
      </c>
      <c r="G15" s="21" t="s">
        <v>94</v>
      </c>
      <c r="H15" s="11" t="s">
        <v>1977</v>
      </c>
      <c r="I15" s="2" t="s">
        <v>685</v>
      </c>
      <c r="J15" s="2" t="s">
        <v>728</v>
      </c>
      <c r="K15" s="2" t="s">
        <v>30</v>
      </c>
      <c r="L15" s="2" t="s">
        <v>31</v>
      </c>
      <c r="M15" s="2" t="s">
        <v>32</v>
      </c>
      <c r="N15" s="4">
        <v>2216</v>
      </c>
      <c r="O15" s="4">
        <v>4308</v>
      </c>
      <c r="P15" s="4">
        <v>2092</v>
      </c>
      <c r="Q15" s="5">
        <v>35.354799999999997</v>
      </c>
      <c r="R15" s="4">
        <v>1427</v>
      </c>
      <c r="S15" s="4">
        <v>2901</v>
      </c>
      <c r="T15" s="4">
        <v>1474</v>
      </c>
      <c r="U15" s="5">
        <v>88.145200000000003</v>
      </c>
      <c r="V15" s="5">
        <v>0</v>
      </c>
      <c r="W15" s="14">
        <v>123.5</v>
      </c>
      <c r="X15" s="14">
        <v>0</v>
      </c>
      <c r="Y15" s="14">
        <v>123.5</v>
      </c>
      <c r="Z15" s="4">
        <v>24580</v>
      </c>
      <c r="AA15" s="49" t="str">
        <f>IFERROR(IF(VLOOKUP($D15,'Year-To-Date'!$E$1:$E$322,1,FALSE)=D15,"--","Find"),"Find")</f>
        <v>--</v>
      </c>
      <c r="AC15" s="32"/>
      <c r="AE15" s="32"/>
      <c r="AG15" s="32"/>
      <c r="AI15" s="32"/>
      <c r="AK15" s="32"/>
      <c r="AM15" s="32"/>
    </row>
    <row r="16" spans="1:39">
      <c r="A16" s="2" t="s">
        <v>839</v>
      </c>
      <c r="B16" s="2" t="s">
        <v>510</v>
      </c>
      <c r="C16" s="2" t="s">
        <v>76</v>
      </c>
      <c r="D16" s="2" t="s">
        <v>294</v>
      </c>
      <c r="E16" s="2" t="s">
        <v>746</v>
      </c>
      <c r="F16" s="3">
        <v>42522</v>
      </c>
      <c r="G16" s="21" t="s">
        <v>94</v>
      </c>
      <c r="H16" s="11" t="s">
        <v>1977</v>
      </c>
      <c r="I16" s="2" t="s">
        <v>685</v>
      </c>
      <c r="J16" s="2" t="s">
        <v>747</v>
      </c>
      <c r="K16" s="2" t="s">
        <v>30</v>
      </c>
      <c r="L16" s="2" t="s">
        <v>31</v>
      </c>
      <c r="M16" s="2" t="s">
        <v>41</v>
      </c>
      <c r="N16" s="4">
        <v>727</v>
      </c>
      <c r="O16" s="4">
        <v>1076</v>
      </c>
      <c r="P16" s="4">
        <v>349</v>
      </c>
      <c r="Q16" s="5">
        <v>5.8981000000000003</v>
      </c>
      <c r="R16" s="4">
        <v>383</v>
      </c>
      <c r="S16" s="4">
        <v>537</v>
      </c>
      <c r="T16" s="4">
        <v>154</v>
      </c>
      <c r="U16" s="5">
        <v>9.2091999999999992</v>
      </c>
      <c r="V16" s="5">
        <v>0</v>
      </c>
      <c r="W16" s="14">
        <v>15.11</v>
      </c>
      <c r="X16" s="14">
        <v>0</v>
      </c>
      <c r="Y16" s="14">
        <v>15.11</v>
      </c>
      <c r="Z16" s="4">
        <v>24580</v>
      </c>
      <c r="AA16" s="49" t="str">
        <f>IFERROR(IF(VLOOKUP($D16,'Year-To-Date'!$E$1:$E$322,1,FALSE)=D16,"--","Find"),"Find")</f>
        <v>--</v>
      </c>
      <c r="AC16" s="32"/>
      <c r="AE16" s="32"/>
      <c r="AG16" s="32"/>
      <c r="AI16" s="32"/>
      <c r="AK16" s="32"/>
      <c r="AM16" s="32"/>
    </row>
    <row r="17" spans="1:39">
      <c r="A17" s="2" t="s">
        <v>839</v>
      </c>
      <c r="B17" s="2" t="s">
        <v>510</v>
      </c>
      <c r="C17" s="2" t="s">
        <v>25</v>
      </c>
      <c r="D17" s="2" t="s">
        <v>142</v>
      </c>
      <c r="E17" s="2" t="s">
        <v>67</v>
      </c>
      <c r="F17" s="3">
        <v>42499</v>
      </c>
      <c r="G17" s="21" t="s">
        <v>94</v>
      </c>
      <c r="H17" s="11" t="s">
        <v>1977</v>
      </c>
      <c r="I17" s="2" t="s">
        <v>685</v>
      </c>
      <c r="J17" s="2" t="s">
        <v>68</v>
      </c>
      <c r="K17" s="2" t="s">
        <v>30</v>
      </c>
      <c r="L17" s="2" t="s">
        <v>31</v>
      </c>
      <c r="M17" s="2" t="s">
        <v>32</v>
      </c>
      <c r="N17" s="4">
        <v>1004</v>
      </c>
      <c r="O17" s="4">
        <v>1512</v>
      </c>
      <c r="P17" s="4">
        <v>508</v>
      </c>
      <c r="Q17" s="5">
        <v>8.5852000000000004</v>
      </c>
      <c r="R17" s="4">
        <v>1</v>
      </c>
      <c r="S17" s="4">
        <v>1</v>
      </c>
      <c r="T17" s="4">
        <v>0</v>
      </c>
      <c r="U17" s="5">
        <v>0</v>
      </c>
      <c r="V17" s="5">
        <v>0</v>
      </c>
      <c r="W17" s="14">
        <v>8.59</v>
      </c>
      <c r="X17" s="14">
        <v>0</v>
      </c>
      <c r="Y17" s="14">
        <v>8.59</v>
      </c>
      <c r="Z17" s="4">
        <v>24580</v>
      </c>
      <c r="AA17" s="49" t="str">
        <f>IFERROR(IF(VLOOKUP($D17,'Year-To-Date'!$E$1:$E$322,1,FALSE)=D17,"--","Find"),"Find")</f>
        <v>--</v>
      </c>
      <c r="AC17" s="32"/>
      <c r="AE17" s="32"/>
      <c r="AG17" s="32"/>
      <c r="AI17" s="32"/>
      <c r="AK17" s="32"/>
      <c r="AM17" s="32"/>
    </row>
    <row r="18" spans="1:39">
      <c r="A18" s="2" t="s">
        <v>839</v>
      </c>
      <c r="B18" s="2" t="s">
        <v>510</v>
      </c>
      <c r="C18" s="2" t="s">
        <v>781</v>
      </c>
      <c r="D18" s="2" t="s">
        <v>93</v>
      </c>
      <c r="E18" s="2" t="s">
        <v>67</v>
      </c>
      <c r="F18" s="3">
        <v>42501</v>
      </c>
      <c r="G18" s="21" t="s">
        <v>94</v>
      </c>
      <c r="H18" s="11" t="s">
        <v>1977</v>
      </c>
      <c r="I18" s="2" t="s">
        <v>94</v>
      </c>
      <c r="J18" s="2" t="s">
        <v>722</v>
      </c>
      <c r="K18" s="2" t="s">
        <v>394</v>
      </c>
      <c r="L18" s="2" t="s">
        <v>31</v>
      </c>
      <c r="M18" s="2" t="s">
        <v>382</v>
      </c>
      <c r="N18" s="4">
        <v>10</v>
      </c>
      <c r="O18" s="4">
        <v>61</v>
      </c>
      <c r="P18" s="4">
        <v>51</v>
      </c>
      <c r="Q18" s="5">
        <v>1.4025000000000001</v>
      </c>
      <c r="R18" s="4">
        <v>10</v>
      </c>
      <c r="S18" s="4">
        <v>10</v>
      </c>
      <c r="T18" s="4">
        <v>0</v>
      </c>
      <c r="U18" s="5">
        <v>0</v>
      </c>
      <c r="V18" s="5">
        <v>0</v>
      </c>
      <c r="W18" s="14">
        <v>1.4</v>
      </c>
      <c r="X18" s="14">
        <v>0</v>
      </c>
      <c r="Y18" s="14">
        <v>1.4</v>
      </c>
      <c r="Z18" s="4">
        <v>24580</v>
      </c>
      <c r="AA18" s="49" t="str">
        <f>IFERROR(IF(VLOOKUP($D18,'Year-To-Date'!$E$1:$E$322,1,FALSE)=D18,"--","Find"),"Find")</f>
        <v>--</v>
      </c>
      <c r="AC18" s="32"/>
      <c r="AE18" s="32"/>
      <c r="AG18" s="32"/>
      <c r="AI18" s="32"/>
      <c r="AK18" s="32"/>
      <c r="AM18" s="32"/>
    </row>
    <row r="19" spans="1:39">
      <c r="A19" s="2" t="s">
        <v>839</v>
      </c>
      <c r="B19" s="2" t="s">
        <v>510</v>
      </c>
      <c r="C19" s="2" t="s">
        <v>781</v>
      </c>
      <c r="D19" s="2" t="s">
        <v>95</v>
      </c>
      <c r="E19" s="2" t="s">
        <v>67</v>
      </c>
      <c r="F19" s="3">
        <v>42501</v>
      </c>
      <c r="G19" s="21" t="s">
        <v>94</v>
      </c>
      <c r="H19" s="11" t="s">
        <v>1977</v>
      </c>
      <c r="I19" s="2" t="s">
        <v>94</v>
      </c>
      <c r="J19" s="2" t="s">
        <v>722</v>
      </c>
      <c r="K19" s="2" t="s">
        <v>394</v>
      </c>
      <c r="L19" s="2" t="s">
        <v>31</v>
      </c>
      <c r="M19" s="2" t="s">
        <v>382</v>
      </c>
      <c r="N19" s="4">
        <v>10</v>
      </c>
      <c r="O19" s="4">
        <v>2319</v>
      </c>
      <c r="P19" s="4">
        <v>2309</v>
      </c>
      <c r="Q19" s="14">
        <v>63.497500000000002</v>
      </c>
      <c r="R19" s="4">
        <v>10</v>
      </c>
      <c r="S19" s="4">
        <v>10</v>
      </c>
      <c r="T19" s="4">
        <v>0</v>
      </c>
      <c r="U19" s="5">
        <v>0</v>
      </c>
      <c r="V19" s="5">
        <v>0</v>
      </c>
      <c r="W19" s="14">
        <v>63.5</v>
      </c>
      <c r="X19" s="14">
        <v>0</v>
      </c>
      <c r="Y19" s="14">
        <v>63.5</v>
      </c>
      <c r="Z19" s="4">
        <v>24580</v>
      </c>
      <c r="AA19" s="49" t="str">
        <f>IFERROR(IF(VLOOKUP($D19,'Year-To-Date'!$E$1:$E$322,1,FALSE)=D19,"--","Find"),"Find")</f>
        <v>--</v>
      </c>
      <c r="AC19" s="32"/>
      <c r="AE19" s="32"/>
      <c r="AG19" s="32"/>
      <c r="AI19" s="32"/>
      <c r="AK19" s="32"/>
      <c r="AM19" s="32"/>
    </row>
    <row r="20" spans="1:39">
      <c r="A20" s="2" t="s">
        <v>839</v>
      </c>
      <c r="B20" s="2" t="s">
        <v>510</v>
      </c>
      <c r="C20" s="2" t="s">
        <v>76</v>
      </c>
      <c r="D20" s="2" t="s">
        <v>292</v>
      </c>
      <c r="E20" s="2" t="s">
        <v>67</v>
      </c>
      <c r="F20" s="3">
        <v>42499</v>
      </c>
      <c r="G20" s="21" t="s">
        <v>94</v>
      </c>
      <c r="H20" s="11" t="s">
        <v>1977</v>
      </c>
      <c r="I20" s="2" t="s">
        <v>685</v>
      </c>
      <c r="J20" s="2" t="s">
        <v>68</v>
      </c>
      <c r="K20" s="2" t="s">
        <v>30</v>
      </c>
      <c r="L20" s="2" t="s">
        <v>31</v>
      </c>
      <c r="M20" s="2" t="s">
        <v>32</v>
      </c>
      <c r="N20" s="4">
        <v>5902</v>
      </c>
      <c r="O20" s="4">
        <v>10376</v>
      </c>
      <c r="P20" s="4">
        <v>4474</v>
      </c>
      <c r="Q20" s="5">
        <v>75.610600000000005</v>
      </c>
      <c r="R20" s="4">
        <v>2777</v>
      </c>
      <c r="S20" s="4">
        <v>7963</v>
      </c>
      <c r="T20" s="4">
        <v>5186</v>
      </c>
      <c r="U20" s="5">
        <v>310.12279999999998</v>
      </c>
      <c r="V20" s="5">
        <v>0</v>
      </c>
      <c r="W20" s="14">
        <v>385.73</v>
      </c>
      <c r="X20" s="14">
        <v>0</v>
      </c>
      <c r="Y20" s="14">
        <v>385.73</v>
      </c>
      <c r="Z20" s="4">
        <v>24580</v>
      </c>
      <c r="AA20" s="49" t="str">
        <f>IFERROR(IF(VLOOKUP($D20,'Year-To-Date'!$E$1:$E$322,1,FALSE)=D20,"--","Find"),"Find")</f>
        <v>--</v>
      </c>
      <c r="AC20" s="32"/>
      <c r="AE20" s="32"/>
      <c r="AG20" s="32"/>
      <c r="AI20" s="32"/>
      <c r="AK20" s="32"/>
      <c r="AM20" s="32"/>
    </row>
    <row r="21" spans="1:39">
      <c r="A21" s="2" t="s">
        <v>839</v>
      </c>
      <c r="B21" s="2" t="s">
        <v>510</v>
      </c>
      <c r="C21" s="22" t="s">
        <v>25</v>
      </c>
      <c r="D21" s="2" t="s">
        <v>146</v>
      </c>
      <c r="E21" s="2" t="s">
        <v>746</v>
      </c>
      <c r="F21" s="3">
        <v>42522</v>
      </c>
      <c r="G21" s="21" t="s">
        <v>94</v>
      </c>
      <c r="H21" s="11" t="s">
        <v>1977</v>
      </c>
      <c r="I21" s="2" t="s">
        <v>685</v>
      </c>
      <c r="J21" s="2" t="s">
        <v>747</v>
      </c>
      <c r="K21" s="2" t="s">
        <v>30</v>
      </c>
      <c r="L21" s="2" t="s">
        <v>31</v>
      </c>
      <c r="M21" s="2" t="s">
        <v>41</v>
      </c>
      <c r="N21" s="4">
        <v>17</v>
      </c>
      <c r="O21" s="4">
        <v>4817</v>
      </c>
      <c r="P21" s="4">
        <v>4800</v>
      </c>
      <c r="Q21" s="5">
        <v>81.12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81.12</v>
      </c>
      <c r="X21" s="14">
        <v>0</v>
      </c>
      <c r="Y21" s="14">
        <v>81.12</v>
      </c>
      <c r="Z21" s="4">
        <v>24580</v>
      </c>
      <c r="AA21" s="49" t="str">
        <f>IFERROR(IF(VLOOKUP($D21,'Year-To-Date'!$E$1:$E$322,1,FALSE)=D21,"--","Find"),"Find")</f>
        <v>--</v>
      </c>
      <c r="AC21" s="32"/>
      <c r="AE21" s="32"/>
      <c r="AG21" s="32"/>
      <c r="AI21" s="32"/>
      <c r="AK21" s="32"/>
      <c r="AM21" s="32"/>
    </row>
    <row r="22" spans="1:39">
      <c r="A22" s="2" t="s">
        <v>839</v>
      </c>
      <c r="B22" s="2" t="s">
        <v>510</v>
      </c>
      <c r="C22" s="2" t="s">
        <v>25</v>
      </c>
      <c r="D22" s="2" t="s">
        <v>147</v>
      </c>
      <c r="E22" s="2" t="s">
        <v>746</v>
      </c>
      <c r="F22" s="3">
        <v>42522</v>
      </c>
      <c r="G22" s="21" t="s">
        <v>94</v>
      </c>
      <c r="H22" s="11" t="s">
        <v>1977</v>
      </c>
      <c r="I22" s="2" t="s">
        <v>685</v>
      </c>
      <c r="J22" s="2" t="s">
        <v>747</v>
      </c>
      <c r="K22" s="2" t="s">
        <v>30</v>
      </c>
      <c r="L22" s="2" t="s">
        <v>31</v>
      </c>
      <c r="M22" s="2" t="s">
        <v>41</v>
      </c>
      <c r="N22" s="4">
        <v>20</v>
      </c>
      <c r="O22" s="4">
        <v>9189</v>
      </c>
      <c r="P22" s="4">
        <v>9169</v>
      </c>
      <c r="Q22" s="14">
        <v>154.95609999999999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154.96</v>
      </c>
      <c r="X22" s="14">
        <v>0</v>
      </c>
      <c r="Y22" s="14">
        <v>154.96</v>
      </c>
      <c r="Z22" s="4">
        <v>24580</v>
      </c>
      <c r="AA22" s="49" t="str">
        <f>IFERROR(IF(VLOOKUP($D22,'Year-To-Date'!$E$1:$E$322,1,FALSE)=D22,"--","Find"),"Find")</f>
        <v>--</v>
      </c>
      <c r="AC22" s="32"/>
      <c r="AE22" s="32"/>
      <c r="AG22" s="32"/>
      <c r="AI22" s="32"/>
      <c r="AK22" s="32"/>
      <c r="AM22" s="32"/>
    </row>
    <row r="23" spans="1:39">
      <c r="A23" s="2" t="s">
        <v>839</v>
      </c>
      <c r="B23" s="2" t="s">
        <v>510</v>
      </c>
      <c r="C23" s="2" t="s">
        <v>25</v>
      </c>
      <c r="D23" s="2" t="s">
        <v>148</v>
      </c>
      <c r="E23" s="2" t="s">
        <v>504</v>
      </c>
      <c r="F23" s="3">
        <v>42501</v>
      </c>
      <c r="G23" s="21" t="s">
        <v>94</v>
      </c>
      <c r="H23" s="11" t="s">
        <v>1977</v>
      </c>
      <c r="I23" s="2" t="s">
        <v>685</v>
      </c>
      <c r="J23" s="2" t="s">
        <v>381</v>
      </c>
      <c r="K23" s="2" t="s">
        <v>30</v>
      </c>
      <c r="L23" s="2" t="s">
        <v>31</v>
      </c>
      <c r="M23" s="2" t="s">
        <v>32</v>
      </c>
      <c r="N23" s="4">
        <v>4741</v>
      </c>
      <c r="O23" s="4">
        <v>7095</v>
      </c>
      <c r="P23" s="4">
        <v>2354</v>
      </c>
      <c r="Q23" s="14">
        <v>39.782600000000002</v>
      </c>
      <c r="R23" s="4">
        <v>1</v>
      </c>
      <c r="S23" s="4">
        <v>1</v>
      </c>
      <c r="T23" s="4">
        <v>0</v>
      </c>
      <c r="U23" s="5">
        <v>0</v>
      </c>
      <c r="V23" s="5">
        <v>0</v>
      </c>
      <c r="W23" s="14">
        <v>39.78</v>
      </c>
      <c r="X23" s="14">
        <v>0</v>
      </c>
      <c r="Y23" s="14">
        <v>39.78</v>
      </c>
      <c r="Z23" s="4">
        <v>24580</v>
      </c>
      <c r="AA23" s="49" t="str">
        <f>IFERROR(IF(VLOOKUP($D23,'Year-To-Date'!$E$1:$E$322,1,FALSE)=D23,"--","Find"),"Find")</f>
        <v>--</v>
      </c>
      <c r="AC23" s="32"/>
      <c r="AE23" s="32"/>
      <c r="AG23" s="32"/>
      <c r="AI23" s="32"/>
      <c r="AK23" s="32"/>
      <c r="AM23" s="32"/>
    </row>
    <row r="24" spans="1:39">
      <c r="A24" s="2" t="s">
        <v>839</v>
      </c>
      <c r="B24" s="2" t="s">
        <v>510</v>
      </c>
      <c r="C24" s="2" t="s">
        <v>766</v>
      </c>
      <c r="D24" s="2" t="s">
        <v>223</v>
      </c>
      <c r="E24" s="2" t="s">
        <v>746</v>
      </c>
      <c r="F24" s="3">
        <v>42526</v>
      </c>
      <c r="G24" s="21" t="s">
        <v>94</v>
      </c>
      <c r="H24" s="11" t="s">
        <v>1977</v>
      </c>
      <c r="I24" s="2" t="s">
        <v>94</v>
      </c>
      <c r="J24" s="2" t="s">
        <v>747</v>
      </c>
      <c r="K24" s="2" t="s">
        <v>30</v>
      </c>
      <c r="L24" s="2" t="s">
        <v>31</v>
      </c>
      <c r="M24" s="2" t="s">
        <v>378</v>
      </c>
      <c r="N24" s="4">
        <v>10</v>
      </c>
      <c r="O24" s="4">
        <v>500</v>
      </c>
      <c r="P24" s="4">
        <v>490</v>
      </c>
      <c r="Q24" s="5">
        <v>13.475</v>
      </c>
      <c r="R24" s="4">
        <v>1</v>
      </c>
      <c r="S24" s="4">
        <v>2350</v>
      </c>
      <c r="T24" s="4">
        <v>2349</v>
      </c>
      <c r="U24" s="5">
        <v>193.79249999999999</v>
      </c>
      <c r="V24" s="5">
        <v>0</v>
      </c>
      <c r="W24" s="14">
        <v>207.27</v>
      </c>
      <c r="X24" s="14">
        <v>0</v>
      </c>
      <c r="Y24" s="14">
        <v>207.27</v>
      </c>
      <c r="Z24" s="4">
        <v>24580</v>
      </c>
      <c r="AA24" s="49" t="str">
        <f>IFERROR(IF(VLOOKUP($D24,'Year-To-Date'!$E$1:$E$322,1,FALSE)=D24,"--","Find"),"Find")</f>
        <v>--</v>
      </c>
      <c r="AC24" s="32"/>
      <c r="AE24" s="32"/>
      <c r="AG24" s="32"/>
      <c r="AI24" s="32"/>
      <c r="AK24" s="32"/>
      <c r="AM24" s="32"/>
    </row>
    <row r="25" spans="1:39">
      <c r="A25" s="2" t="s">
        <v>839</v>
      </c>
      <c r="B25" s="2" t="s">
        <v>510</v>
      </c>
      <c r="C25" s="2" t="s">
        <v>76</v>
      </c>
      <c r="D25" s="2" t="s">
        <v>289</v>
      </c>
      <c r="E25" s="2" t="s">
        <v>67</v>
      </c>
      <c r="F25" s="3">
        <v>42499</v>
      </c>
      <c r="G25" s="21" t="s">
        <v>94</v>
      </c>
      <c r="H25" s="11" t="s">
        <v>1977</v>
      </c>
      <c r="I25" s="2" t="s">
        <v>685</v>
      </c>
      <c r="J25" s="2" t="s">
        <v>68</v>
      </c>
      <c r="K25" s="2" t="s">
        <v>30</v>
      </c>
      <c r="L25" s="2" t="s">
        <v>31</v>
      </c>
      <c r="M25" s="2" t="s">
        <v>32</v>
      </c>
      <c r="N25" s="4">
        <v>903</v>
      </c>
      <c r="O25" s="4">
        <v>1737</v>
      </c>
      <c r="P25" s="4">
        <v>834</v>
      </c>
      <c r="Q25" s="5">
        <v>14.0946</v>
      </c>
      <c r="R25" s="4">
        <v>2193</v>
      </c>
      <c r="S25" s="4">
        <v>2589</v>
      </c>
      <c r="T25" s="4">
        <v>396</v>
      </c>
      <c r="U25" s="5">
        <v>23.680800000000001</v>
      </c>
      <c r="V25" s="5">
        <v>0</v>
      </c>
      <c r="W25" s="14">
        <v>37.770000000000003</v>
      </c>
      <c r="X25" s="14">
        <v>0</v>
      </c>
      <c r="Y25" s="14">
        <v>37.770000000000003</v>
      </c>
      <c r="Z25" s="4">
        <v>24580</v>
      </c>
      <c r="AA25" s="49" t="str">
        <f>IFERROR(IF(VLOOKUP($D25,'Year-To-Date'!$E$1:$E$322,1,FALSE)=D25,"--","Find"),"Find")</f>
        <v>--</v>
      </c>
      <c r="AC25" s="32"/>
      <c r="AE25" s="32"/>
      <c r="AG25" s="32"/>
      <c r="AI25" s="32"/>
      <c r="AK25" s="32"/>
      <c r="AM25" s="32"/>
    </row>
    <row r="26" spans="1:39">
      <c r="A26" s="2" t="s">
        <v>839</v>
      </c>
      <c r="B26" s="2" t="s">
        <v>510</v>
      </c>
      <c r="C26" s="2" t="s">
        <v>76</v>
      </c>
      <c r="D26" s="2" t="s">
        <v>295</v>
      </c>
      <c r="E26" s="2" t="s">
        <v>67</v>
      </c>
      <c r="F26" s="3">
        <v>42499</v>
      </c>
      <c r="G26" s="21" t="s">
        <v>94</v>
      </c>
      <c r="H26" s="11" t="s">
        <v>1977</v>
      </c>
      <c r="I26" s="2" t="s">
        <v>685</v>
      </c>
      <c r="J26" s="2" t="s">
        <v>68</v>
      </c>
      <c r="K26" s="2" t="s">
        <v>30</v>
      </c>
      <c r="L26" s="2" t="s">
        <v>31</v>
      </c>
      <c r="M26" s="2" t="s">
        <v>32</v>
      </c>
      <c r="N26" s="4">
        <v>1810</v>
      </c>
      <c r="O26" s="4">
        <v>4889</v>
      </c>
      <c r="P26" s="4">
        <v>3079</v>
      </c>
      <c r="Q26" s="5">
        <v>52.0351</v>
      </c>
      <c r="R26" s="4">
        <v>983</v>
      </c>
      <c r="S26" s="4">
        <v>2477</v>
      </c>
      <c r="T26" s="4">
        <v>1494</v>
      </c>
      <c r="U26" s="5">
        <v>89.341200000000001</v>
      </c>
      <c r="V26" s="5">
        <v>0</v>
      </c>
      <c r="W26" s="14">
        <v>141.38</v>
      </c>
      <c r="X26" s="14">
        <v>0</v>
      </c>
      <c r="Y26" s="14">
        <v>141.38</v>
      </c>
      <c r="Z26" s="4">
        <v>24580</v>
      </c>
      <c r="AA26" s="49" t="str">
        <f>IFERROR(IF(VLOOKUP($D26,'Year-To-Date'!$E$1:$E$322,1,FALSE)=D26,"--","Find"),"Find")</f>
        <v>--</v>
      </c>
      <c r="AC26" s="32"/>
      <c r="AE26" s="32"/>
      <c r="AG26" s="32"/>
      <c r="AI26" s="32"/>
      <c r="AK26" s="32"/>
      <c r="AM26" s="32"/>
    </row>
    <row r="27" spans="1:39">
      <c r="A27" s="2" t="s">
        <v>839</v>
      </c>
      <c r="B27" s="2" t="s">
        <v>510</v>
      </c>
      <c r="C27" s="2" t="s">
        <v>729</v>
      </c>
      <c r="D27" s="2" t="s">
        <v>350</v>
      </c>
      <c r="E27" s="2" t="s">
        <v>67</v>
      </c>
      <c r="F27" s="3">
        <v>42501</v>
      </c>
      <c r="G27" s="21" t="s">
        <v>94</v>
      </c>
      <c r="H27" s="11" t="s">
        <v>1977</v>
      </c>
      <c r="I27" s="2" t="s">
        <v>94</v>
      </c>
      <c r="J27" s="2" t="s">
        <v>722</v>
      </c>
      <c r="K27" s="2" t="s">
        <v>394</v>
      </c>
      <c r="L27" s="2" t="s">
        <v>31</v>
      </c>
      <c r="M27" s="2" t="s">
        <v>382</v>
      </c>
      <c r="N27" s="4">
        <v>10</v>
      </c>
      <c r="O27" s="4">
        <v>3991</v>
      </c>
      <c r="P27" s="4">
        <v>3981</v>
      </c>
      <c r="Q27" s="14">
        <v>109.47750000000001</v>
      </c>
      <c r="R27" s="4">
        <v>10</v>
      </c>
      <c r="S27" s="4">
        <v>10</v>
      </c>
      <c r="T27" s="4">
        <v>0</v>
      </c>
      <c r="U27" s="5">
        <v>0</v>
      </c>
      <c r="V27" s="5">
        <v>0</v>
      </c>
      <c r="W27" s="14">
        <v>109.48</v>
      </c>
      <c r="X27" s="14">
        <v>0</v>
      </c>
      <c r="Y27" s="14">
        <v>109.48</v>
      </c>
      <c r="Z27" s="4">
        <v>24580</v>
      </c>
      <c r="AA27" s="49" t="str">
        <f>IFERROR(IF(VLOOKUP($D27,'Year-To-Date'!$E$1:$E$322,1,FALSE)=D27,"--","Find"),"Find")</f>
        <v>--</v>
      </c>
      <c r="AC27" s="32"/>
      <c r="AE27" s="32"/>
      <c r="AG27" s="32"/>
      <c r="AI27" s="32"/>
      <c r="AK27" s="32"/>
      <c r="AM27" s="32"/>
    </row>
    <row r="28" spans="1:39">
      <c r="A28" s="2" t="s">
        <v>839</v>
      </c>
      <c r="B28" s="2" t="s">
        <v>510</v>
      </c>
      <c r="C28" s="2" t="s">
        <v>729</v>
      </c>
      <c r="D28" s="2" t="s">
        <v>351</v>
      </c>
      <c r="E28" s="2" t="s">
        <v>730</v>
      </c>
      <c r="F28" s="3">
        <v>42501</v>
      </c>
      <c r="G28" s="21" t="s">
        <v>94</v>
      </c>
      <c r="H28" s="11" t="s">
        <v>1977</v>
      </c>
      <c r="I28" s="2" t="s">
        <v>94</v>
      </c>
      <c r="J28" s="2" t="s">
        <v>731</v>
      </c>
      <c r="K28" s="2" t="s">
        <v>394</v>
      </c>
      <c r="L28" s="2" t="s">
        <v>31</v>
      </c>
      <c r="M28" s="2" t="s">
        <v>382</v>
      </c>
      <c r="N28" s="4">
        <v>17762</v>
      </c>
      <c r="O28" s="4">
        <v>18028</v>
      </c>
      <c r="P28" s="4">
        <v>266</v>
      </c>
      <c r="Q28" s="5">
        <v>7.3150000000000004</v>
      </c>
      <c r="R28" s="4">
        <v>10</v>
      </c>
      <c r="S28" s="4">
        <v>10</v>
      </c>
      <c r="T28" s="4">
        <v>0</v>
      </c>
      <c r="U28" s="5">
        <v>0</v>
      </c>
      <c r="V28" s="5">
        <v>0</v>
      </c>
      <c r="W28" s="14">
        <v>7.32</v>
      </c>
      <c r="X28" s="14">
        <v>0</v>
      </c>
      <c r="Y28" s="14">
        <v>7.32</v>
      </c>
      <c r="Z28" s="4">
        <v>24580</v>
      </c>
      <c r="AA28" s="49" t="str">
        <f>IFERROR(IF(VLOOKUP($D28,'Year-To-Date'!$E$1:$E$322,1,FALSE)=D28,"--","Find"),"Find")</f>
        <v>--</v>
      </c>
      <c r="AC28" s="32"/>
      <c r="AE28" s="32"/>
      <c r="AG28" s="32"/>
      <c r="AI28" s="32"/>
      <c r="AK28" s="32"/>
      <c r="AM28" s="32"/>
    </row>
    <row r="29" spans="1:39">
      <c r="A29" s="2" t="s">
        <v>839</v>
      </c>
      <c r="B29" s="2" t="s">
        <v>510</v>
      </c>
      <c r="C29" s="2" t="s">
        <v>25</v>
      </c>
      <c r="D29" s="2" t="s">
        <v>125</v>
      </c>
      <c r="E29" s="2" t="s">
        <v>566</v>
      </c>
      <c r="F29" s="3">
        <v>42360</v>
      </c>
      <c r="G29" s="21" t="s">
        <v>2111</v>
      </c>
      <c r="H29" s="11" t="s">
        <v>1976</v>
      </c>
      <c r="I29" s="2" t="s">
        <v>39</v>
      </c>
      <c r="J29" s="2" t="s">
        <v>567</v>
      </c>
      <c r="K29" s="2" t="s">
        <v>30</v>
      </c>
      <c r="L29" s="2" t="s">
        <v>31</v>
      </c>
      <c r="M29" s="2" t="s">
        <v>41</v>
      </c>
      <c r="N29" s="4">
        <v>19402</v>
      </c>
      <c r="O29" s="4">
        <v>22102</v>
      </c>
      <c r="P29" s="4">
        <v>2700</v>
      </c>
      <c r="Q29" s="5">
        <v>45.63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45.63</v>
      </c>
      <c r="X29" s="14">
        <v>0</v>
      </c>
      <c r="Y29" s="14">
        <v>45.63</v>
      </c>
      <c r="Z29" s="4">
        <v>24580</v>
      </c>
      <c r="AA29" s="49" t="str">
        <f>IFERROR(IF(VLOOKUP($D29,'Year-To-Date'!$E$1:$E$322,1,FALSE)=D29,"--","Find"),"Find")</f>
        <v>--</v>
      </c>
      <c r="AC29" s="32"/>
      <c r="AE29" s="32"/>
      <c r="AG29" s="32"/>
      <c r="AI29" s="32"/>
      <c r="AK29" s="32"/>
      <c r="AM29" s="32"/>
    </row>
    <row r="30" spans="1:39">
      <c r="A30" s="2" t="s">
        <v>839</v>
      </c>
      <c r="B30" s="2" t="s">
        <v>510</v>
      </c>
      <c r="C30" s="2" t="s">
        <v>76</v>
      </c>
      <c r="D30" s="2" t="s">
        <v>82</v>
      </c>
      <c r="E30" s="2" t="s">
        <v>83</v>
      </c>
      <c r="F30" s="3">
        <v>42192</v>
      </c>
      <c r="G30" s="21" t="s">
        <v>300</v>
      </c>
      <c r="H30" s="11" t="s">
        <v>1978</v>
      </c>
      <c r="I30" s="2" t="s">
        <v>28</v>
      </c>
      <c r="J30" s="2" t="s">
        <v>84</v>
      </c>
      <c r="K30" s="2" t="s">
        <v>30</v>
      </c>
      <c r="L30" s="2" t="s">
        <v>31</v>
      </c>
      <c r="M30" s="2" t="s">
        <v>32</v>
      </c>
      <c r="N30" s="4">
        <v>11833</v>
      </c>
      <c r="O30" s="4">
        <v>14067</v>
      </c>
      <c r="P30" s="4">
        <v>2234</v>
      </c>
      <c r="Q30" s="5">
        <v>37.754600000000003</v>
      </c>
      <c r="R30" s="4">
        <v>33201</v>
      </c>
      <c r="S30" s="4">
        <v>36375</v>
      </c>
      <c r="T30" s="4">
        <v>3174</v>
      </c>
      <c r="U30" s="5">
        <v>189.80520000000001</v>
      </c>
      <c r="V30" s="5">
        <v>0</v>
      </c>
      <c r="W30" s="14">
        <v>227.56</v>
      </c>
      <c r="X30" s="14">
        <v>0</v>
      </c>
      <c r="Y30" s="14">
        <v>227.56</v>
      </c>
      <c r="Z30" s="4">
        <v>24580</v>
      </c>
      <c r="AA30" s="49" t="str">
        <f>IFERROR(IF(VLOOKUP($D30,'Year-To-Date'!$E$1:$E$322,1,FALSE)=D30,"--","Find"),"Find")</f>
        <v>--</v>
      </c>
      <c r="AC30" s="32"/>
      <c r="AE30" s="32"/>
      <c r="AG30" s="32"/>
      <c r="AI30" s="32"/>
      <c r="AK30" s="32"/>
      <c r="AM30" s="32"/>
    </row>
    <row r="31" spans="1:39">
      <c r="A31" s="2" t="s">
        <v>839</v>
      </c>
      <c r="B31" s="2" t="s">
        <v>510</v>
      </c>
      <c r="C31" s="2" t="s">
        <v>25</v>
      </c>
      <c r="D31" s="2" t="s">
        <v>110</v>
      </c>
      <c r="E31" s="2" t="s">
        <v>375</v>
      </c>
      <c r="F31" s="3">
        <v>42227</v>
      </c>
      <c r="G31" s="21" t="s">
        <v>111</v>
      </c>
      <c r="H31" s="11" t="s">
        <v>1979</v>
      </c>
      <c r="I31" s="2" t="s">
        <v>39</v>
      </c>
      <c r="J31" s="2" t="s">
        <v>377</v>
      </c>
      <c r="K31" s="2" t="s">
        <v>30</v>
      </c>
      <c r="L31" s="2" t="s">
        <v>31</v>
      </c>
      <c r="M31" s="2" t="s">
        <v>378</v>
      </c>
      <c r="N31" s="4">
        <v>53667</v>
      </c>
      <c r="O31" s="4">
        <v>54850</v>
      </c>
      <c r="P31" s="4">
        <v>1183</v>
      </c>
      <c r="Q31" s="5">
        <v>19.992699999999999</v>
      </c>
      <c r="R31" s="4">
        <v>0</v>
      </c>
      <c r="S31" s="4">
        <v>0</v>
      </c>
      <c r="T31" s="4">
        <v>0</v>
      </c>
      <c r="U31" s="5">
        <v>0</v>
      </c>
      <c r="V31" s="5">
        <v>0</v>
      </c>
      <c r="W31" s="14">
        <v>19.989999999999998</v>
      </c>
      <c r="X31" s="14">
        <v>0</v>
      </c>
      <c r="Y31" s="14">
        <v>19.989999999999998</v>
      </c>
      <c r="Z31" s="4">
        <v>24580</v>
      </c>
      <c r="AA31" s="49" t="str">
        <f>IFERROR(IF(VLOOKUP($D31,'Year-To-Date'!$E$1:$E$322,1,FALSE)=D31,"--","Find"),"Find")</f>
        <v>--</v>
      </c>
      <c r="AC31" s="32"/>
      <c r="AE31" s="32"/>
      <c r="AG31" s="32"/>
      <c r="AI31" s="32"/>
      <c r="AK31" s="32"/>
      <c r="AM31" s="32"/>
    </row>
    <row r="32" spans="1:39">
      <c r="A32" s="2" t="s">
        <v>839</v>
      </c>
      <c r="B32" s="2" t="s">
        <v>510</v>
      </c>
      <c r="C32" s="2" t="s">
        <v>25</v>
      </c>
      <c r="D32" s="2" t="s">
        <v>106</v>
      </c>
      <c r="E32" s="2" t="s">
        <v>379</v>
      </c>
      <c r="F32" s="3">
        <v>42234</v>
      </c>
      <c r="G32" s="21" t="s">
        <v>107</v>
      </c>
      <c r="H32" s="11" t="s">
        <v>1980</v>
      </c>
      <c r="I32" s="2" t="s">
        <v>39</v>
      </c>
      <c r="J32" s="2" t="s">
        <v>619</v>
      </c>
      <c r="K32" s="2" t="s">
        <v>30</v>
      </c>
      <c r="L32" s="2" t="s">
        <v>31</v>
      </c>
      <c r="M32" s="2" t="s">
        <v>378</v>
      </c>
      <c r="N32" s="4">
        <v>36104</v>
      </c>
      <c r="O32" s="4">
        <v>37588</v>
      </c>
      <c r="P32" s="4">
        <v>1484</v>
      </c>
      <c r="Q32" s="5">
        <v>25.079599999999999</v>
      </c>
      <c r="R32" s="4">
        <v>0</v>
      </c>
      <c r="S32" s="4">
        <v>0</v>
      </c>
      <c r="T32" s="4">
        <v>0</v>
      </c>
      <c r="U32" s="5">
        <v>0</v>
      </c>
      <c r="V32" s="5">
        <v>0</v>
      </c>
      <c r="W32" s="14">
        <v>25.08</v>
      </c>
      <c r="X32" s="14">
        <v>0</v>
      </c>
      <c r="Y32" s="14">
        <v>25.08</v>
      </c>
      <c r="Z32" s="4">
        <v>24580</v>
      </c>
      <c r="AA32" s="49" t="str">
        <f>IFERROR(IF(VLOOKUP($D32,'Year-To-Date'!$E$1:$E$322,1,FALSE)=D32,"--","Find"),"Find")</f>
        <v>--</v>
      </c>
      <c r="AC32" s="32"/>
      <c r="AE32" s="32"/>
      <c r="AG32" s="32"/>
      <c r="AI32" s="32"/>
      <c r="AK32" s="32"/>
      <c r="AM32" s="32"/>
    </row>
    <row r="33" spans="1:39">
      <c r="A33" s="2" t="s">
        <v>839</v>
      </c>
      <c r="B33" s="2" t="s">
        <v>510</v>
      </c>
      <c r="C33" s="2" t="s">
        <v>56</v>
      </c>
      <c r="D33" s="2" t="s">
        <v>65</v>
      </c>
      <c r="E33" s="2" t="s">
        <v>62</v>
      </c>
      <c r="F33" s="3">
        <v>42205</v>
      </c>
      <c r="G33" s="21" t="s">
        <v>208</v>
      </c>
      <c r="H33" s="11" t="s">
        <v>1981</v>
      </c>
      <c r="I33" s="2" t="s">
        <v>28</v>
      </c>
      <c r="J33" s="2" t="s">
        <v>63</v>
      </c>
      <c r="K33" s="2" t="s">
        <v>30</v>
      </c>
      <c r="L33" s="2" t="s">
        <v>31</v>
      </c>
      <c r="M33" s="2" t="s">
        <v>41</v>
      </c>
      <c r="N33" s="4">
        <v>43258</v>
      </c>
      <c r="O33" s="4">
        <v>47501</v>
      </c>
      <c r="P33" s="4">
        <v>4243</v>
      </c>
      <c r="Q33" s="5">
        <v>71.706699999999998</v>
      </c>
      <c r="R33" s="4">
        <v>0</v>
      </c>
      <c r="S33" s="4">
        <v>0</v>
      </c>
      <c r="T33" s="4">
        <v>0</v>
      </c>
      <c r="U33" s="5">
        <v>0</v>
      </c>
      <c r="V33" s="5">
        <v>0</v>
      </c>
      <c r="W33" s="14">
        <v>71.709999999999994</v>
      </c>
      <c r="X33" s="14">
        <v>0</v>
      </c>
      <c r="Y33" s="14">
        <v>71.709999999999994</v>
      </c>
      <c r="Z33" s="4">
        <v>24580</v>
      </c>
      <c r="AA33" s="49" t="str">
        <f>IFERROR(IF(VLOOKUP($D33,'Year-To-Date'!$E$1:$E$322,1,FALSE)=D33,"--","Find"),"Find")</f>
        <v>--</v>
      </c>
      <c r="AC33" s="32"/>
      <c r="AE33" s="32"/>
      <c r="AG33" s="32"/>
      <c r="AI33" s="32"/>
      <c r="AK33" s="32"/>
      <c r="AM33" s="32"/>
    </row>
    <row r="34" spans="1:39">
      <c r="A34" s="2" t="s">
        <v>839</v>
      </c>
      <c r="B34" s="2" t="s">
        <v>510</v>
      </c>
      <c r="C34" s="2" t="s">
        <v>56</v>
      </c>
      <c r="D34" s="2" t="s">
        <v>61</v>
      </c>
      <c r="E34" s="2" t="s">
        <v>62</v>
      </c>
      <c r="F34" s="3">
        <v>42205</v>
      </c>
      <c r="G34" s="21" t="s">
        <v>208</v>
      </c>
      <c r="H34" s="11" t="s">
        <v>1981</v>
      </c>
      <c r="I34" s="2" t="s">
        <v>28</v>
      </c>
      <c r="J34" s="2" t="s">
        <v>63</v>
      </c>
      <c r="K34" s="2" t="s">
        <v>30</v>
      </c>
      <c r="L34" s="2" t="s">
        <v>31</v>
      </c>
      <c r="M34" s="2" t="s">
        <v>41</v>
      </c>
      <c r="N34" s="4">
        <v>9518</v>
      </c>
      <c r="O34" s="4">
        <v>10286</v>
      </c>
      <c r="P34" s="4">
        <v>768</v>
      </c>
      <c r="Q34" s="14">
        <v>12.979200000000001</v>
      </c>
      <c r="R34" s="4">
        <v>0</v>
      </c>
      <c r="S34" s="4">
        <v>0</v>
      </c>
      <c r="T34" s="4">
        <v>0</v>
      </c>
      <c r="U34" s="5">
        <v>0</v>
      </c>
      <c r="V34" s="5">
        <v>0</v>
      </c>
      <c r="W34" s="14">
        <v>12.98</v>
      </c>
      <c r="X34" s="14">
        <v>0</v>
      </c>
      <c r="Y34" s="14">
        <v>12.98</v>
      </c>
      <c r="Z34" s="4">
        <v>24580</v>
      </c>
      <c r="AA34" s="49" t="str">
        <f>IFERROR(IF(VLOOKUP($D34,'Year-To-Date'!$E$1:$E$322,1,FALSE)=D34,"--","Find"),"Find")</f>
        <v>--</v>
      </c>
      <c r="AC34" s="32"/>
      <c r="AE34" s="32"/>
      <c r="AG34" s="32"/>
      <c r="AI34" s="32"/>
      <c r="AK34" s="32"/>
      <c r="AM34" s="32"/>
    </row>
    <row r="35" spans="1:39">
      <c r="A35" s="2" t="s">
        <v>839</v>
      </c>
      <c r="B35" s="2" t="s">
        <v>510</v>
      </c>
      <c r="C35" s="2" t="s">
        <v>76</v>
      </c>
      <c r="D35" s="2" t="s">
        <v>81</v>
      </c>
      <c r="E35" s="2" t="s">
        <v>62</v>
      </c>
      <c r="F35" s="3">
        <v>42205</v>
      </c>
      <c r="G35" s="21" t="s">
        <v>208</v>
      </c>
      <c r="H35" s="11" t="s">
        <v>1981</v>
      </c>
      <c r="I35" s="2" t="s">
        <v>28</v>
      </c>
      <c r="J35" s="2" t="s">
        <v>63</v>
      </c>
      <c r="K35" s="2" t="s">
        <v>30</v>
      </c>
      <c r="L35" s="2" t="s">
        <v>31</v>
      </c>
      <c r="M35" s="2" t="s">
        <v>41</v>
      </c>
      <c r="N35" s="4">
        <v>77277</v>
      </c>
      <c r="O35" s="4">
        <v>82803</v>
      </c>
      <c r="P35" s="4">
        <v>5526</v>
      </c>
      <c r="Q35" s="5">
        <v>93.389399999999995</v>
      </c>
      <c r="R35" s="4">
        <v>6730</v>
      </c>
      <c r="S35" s="4">
        <v>7316</v>
      </c>
      <c r="T35" s="4">
        <v>586</v>
      </c>
      <c r="U35" s="5">
        <v>35.0428</v>
      </c>
      <c r="V35" s="5">
        <v>0</v>
      </c>
      <c r="W35" s="14">
        <v>128.43</v>
      </c>
      <c r="X35" s="14">
        <v>0</v>
      </c>
      <c r="Y35" s="14">
        <v>128.43</v>
      </c>
      <c r="Z35" s="4">
        <v>24580</v>
      </c>
      <c r="AA35" s="49" t="str">
        <f>IFERROR(IF(VLOOKUP($D35,'Year-To-Date'!$E$1:$E$322,1,FALSE)=D35,"--","Find"),"Find")</f>
        <v>--</v>
      </c>
      <c r="AC35" s="32"/>
      <c r="AE35" s="32"/>
      <c r="AG35" s="32"/>
      <c r="AI35" s="32"/>
      <c r="AK35" s="32"/>
      <c r="AM35" s="32"/>
    </row>
    <row r="36" spans="1:39">
      <c r="A36" s="2" t="s">
        <v>839</v>
      </c>
      <c r="B36" s="2" t="s">
        <v>510</v>
      </c>
      <c r="C36" s="2" t="s">
        <v>69</v>
      </c>
      <c r="D36" s="2" t="s">
        <v>257</v>
      </c>
      <c r="E36" s="2" t="s">
        <v>384</v>
      </c>
      <c r="F36" s="3">
        <v>42235</v>
      </c>
      <c r="G36" s="21" t="s">
        <v>258</v>
      </c>
      <c r="H36" s="11" t="s">
        <v>1982</v>
      </c>
      <c r="I36" s="2" t="s">
        <v>39</v>
      </c>
      <c r="J36" s="2" t="s">
        <v>386</v>
      </c>
      <c r="K36" s="2" t="s">
        <v>30</v>
      </c>
      <c r="L36" s="2" t="s">
        <v>31</v>
      </c>
      <c r="M36" s="2" t="s">
        <v>41</v>
      </c>
      <c r="N36" s="4">
        <v>5709</v>
      </c>
      <c r="O36" s="4">
        <v>5958</v>
      </c>
      <c r="P36" s="4">
        <v>249</v>
      </c>
      <c r="Q36" s="5">
        <v>4.2081</v>
      </c>
      <c r="R36" s="4">
        <v>3472</v>
      </c>
      <c r="S36" s="4">
        <v>3727</v>
      </c>
      <c r="T36" s="4">
        <v>255</v>
      </c>
      <c r="U36" s="5">
        <v>15.249000000000001</v>
      </c>
      <c r="V36" s="5">
        <v>0</v>
      </c>
      <c r="W36" s="14">
        <v>19.46</v>
      </c>
      <c r="X36" s="14">
        <v>0</v>
      </c>
      <c r="Y36" s="14">
        <v>19.46</v>
      </c>
      <c r="Z36" s="4">
        <v>24580</v>
      </c>
      <c r="AA36" s="49" t="str">
        <f>IFERROR(IF(VLOOKUP($D36,'Year-To-Date'!$E$1:$E$322,1,FALSE)=D36,"--","Find"),"Find")</f>
        <v>--</v>
      </c>
      <c r="AC36" s="32"/>
      <c r="AE36" s="32"/>
      <c r="AG36" s="32"/>
      <c r="AI36" s="32"/>
      <c r="AK36" s="32"/>
      <c r="AM36" s="32"/>
    </row>
    <row r="37" spans="1:39">
      <c r="A37" s="2" t="s">
        <v>839</v>
      </c>
      <c r="B37" s="2" t="s">
        <v>510</v>
      </c>
      <c r="C37" s="2" t="s">
        <v>479</v>
      </c>
      <c r="D37" s="2" t="s">
        <v>98</v>
      </c>
      <c r="E37" s="2" t="s">
        <v>583</v>
      </c>
      <c r="F37" s="3">
        <v>42424</v>
      </c>
      <c r="G37" s="21" t="s">
        <v>99</v>
      </c>
      <c r="H37" s="11" t="s">
        <v>1983</v>
      </c>
      <c r="I37" s="2" t="s">
        <v>748</v>
      </c>
      <c r="J37" s="2" t="s">
        <v>585</v>
      </c>
      <c r="K37" s="2" t="s">
        <v>586</v>
      </c>
      <c r="L37" s="2" t="s">
        <v>31</v>
      </c>
      <c r="M37" s="2" t="s">
        <v>587</v>
      </c>
      <c r="N37" s="4">
        <v>47092</v>
      </c>
      <c r="O37" s="4">
        <v>48568</v>
      </c>
      <c r="P37" s="4">
        <v>1476</v>
      </c>
      <c r="Q37" s="5">
        <v>24.944400000000002</v>
      </c>
      <c r="R37" s="4">
        <v>0</v>
      </c>
      <c r="S37" s="4">
        <v>0</v>
      </c>
      <c r="T37" s="4">
        <v>0</v>
      </c>
      <c r="U37" s="5">
        <v>0</v>
      </c>
      <c r="V37" s="5">
        <v>0</v>
      </c>
      <c r="W37" s="14">
        <v>24.94</v>
      </c>
      <c r="X37" s="14">
        <v>0</v>
      </c>
      <c r="Y37" s="14">
        <v>24.94</v>
      </c>
      <c r="Z37" s="4">
        <v>24580</v>
      </c>
      <c r="AA37" s="49" t="str">
        <f>IFERROR(IF(VLOOKUP($D37,'Year-To-Date'!$E$1:$E$322,1,FALSE)=D37,"--","Find"),"Find")</f>
        <v>--</v>
      </c>
      <c r="AC37" s="32"/>
      <c r="AE37" s="32"/>
      <c r="AG37" s="32"/>
      <c r="AI37" s="32"/>
      <c r="AK37" s="32"/>
      <c r="AM37" s="32"/>
    </row>
    <row r="38" spans="1:39">
      <c r="A38" s="2" t="s">
        <v>839</v>
      </c>
      <c r="B38" s="2" t="s">
        <v>510</v>
      </c>
      <c r="C38" s="2" t="s">
        <v>479</v>
      </c>
      <c r="D38" s="2" t="s">
        <v>102</v>
      </c>
      <c r="E38" s="2" t="s">
        <v>583</v>
      </c>
      <c r="F38" s="3">
        <v>42424</v>
      </c>
      <c r="G38" s="21" t="s">
        <v>103</v>
      </c>
      <c r="H38" s="11" t="s">
        <v>1984</v>
      </c>
      <c r="I38" s="2" t="s">
        <v>748</v>
      </c>
      <c r="J38" s="2" t="s">
        <v>589</v>
      </c>
      <c r="K38" s="2" t="s">
        <v>586</v>
      </c>
      <c r="L38" s="2" t="s">
        <v>31</v>
      </c>
      <c r="M38" s="2" t="s">
        <v>587</v>
      </c>
      <c r="N38" s="4">
        <v>65954</v>
      </c>
      <c r="O38" s="4">
        <v>66771</v>
      </c>
      <c r="P38" s="4">
        <v>817</v>
      </c>
      <c r="Q38" s="5">
        <v>13.8073</v>
      </c>
      <c r="R38" s="4">
        <v>0</v>
      </c>
      <c r="S38" s="4">
        <v>0</v>
      </c>
      <c r="T38" s="4">
        <v>0</v>
      </c>
      <c r="U38" s="5">
        <v>0</v>
      </c>
      <c r="V38" s="5">
        <v>0</v>
      </c>
      <c r="W38" s="14">
        <v>13.81</v>
      </c>
      <c r="X38" s="14">
        <v>0</v>
      </c>
      <c r="Y38" s="14">
        <v>13.81</v>
      </c>
      <c r="Z38" s="4">
        <v>24580</v>
      </c>
      <c r="AA38" s="49" t="str">
        <f>IFERROR(IF(VLOOKUP($D38,'Year-To-Date'!$E$1:$E$322,1,FALSE)=D38,"--","Find"),"Find")</f>
        <v>--</v>
      </c>
      <c r="AC38" s="32"/>
      <c r="AE38" s="32"/>
      <c r="AG38" s="32"/>
      <c r="AI38" s="32"/>
      <c r="AK38" s="32"/>
      <c r="AM38" s="32"/>
    </row>
    <row r="39" spans="1:39">
      <c r="A39" s="2" t="s">
        <v>839</v>
      </c>
      <c r="B39" s="2" t="s">
        <v>510</v>
      </c>
      <c r="C39" s="2" t="s">
        <v>56</v>
      </c>
      <c r="D39" s="2" t="s">
        <v>210</v>
      </c>
      <c r="E39" s="2" t="s">
        <v>387</v>
      </c>
      <c r="F39" s="3">
        <v>42262</v>
      </c>
      <c r="G39" s="21" t="s">
        <v>211</v>
      </c>
      <c r="H39" s="11" t="s">
        <v>1985</v>
      </c>
      <c r="I39" s="2" t="s">
        <v>39</v>
      </c>
      <c r="J39" s="2" t="s">
        <v>389</v>
      </c>
      <c r="K39" s="2" t="s">
        <v>30</v>
      </c>
      <c r="L39" s="2" t="s">
        <v>31</v>
      </c>
      <c r="M39" s="2" t="s">
        <v>32</v>
      </c>
      <c r="N39" s="4">
        <v>44296</v>
      </c>
      <c r="O39" s="4">
        <v>49682</v>
      </c>
      <c r="P39" s="4">
        <v>5386</v>
      </c>
      <c r="Q39" s="5">
        <v>91.023399999999995</v>
      </c>
      <c r="R39" s="4">
        <v>0</v>
      </c>
      <c r="S39" s="4">
        <v>0</v>
      </c>
      <c r="T39" s="4">
        <v>0</v>
      </c>
      <c r="U39" s="5">
        <v>0</v>
      </c>
      <c r="V39" s="5">
        <v>0</v>
      </c>
      <c r="W39" s="14">
        <v>91.02</v>
      </c>
      <c r="X39" s="14">
        <v>0</v>
      </c>
      <c r="Y39" s="14">
        <v>91.02</v>
      </c>
      <c r="Z39" s="4">
        <v>24580</v>
      </c>
      <c r="AA39" s="49" t="str">
        <f>IFERROR(IF(VLOOKUP($D39,'Year-To-Date'!$E$1:$E$322,1,FALSE)=D39,"--","Find"),"Find")</f>
        <v>--</v>
      </c>
      <c r="AC39" s="32"/>
      <c r="AE39" s="32"/>
      <c r="AG39" s="32"/>
      <c r="AI39" s="32"/>
      <c r="AK39" s="32"/>
      <c r="AM39" s="32"/>
    </row>
    <row r="40" spans="1:39">
      <c r="A40" s="2" t="s">
        <v>839</v>
      </c>
      <c r="B40" s="2" t="s">
        <v>510</v>
      </c>
      <c r="C40" s="2" t="s">
        <v>453</v>
      </c>
      <c r="D40" s="2" t="s">
        <v>233</v>
      </c>
      <c r="E40" s="2" t="s">
        <v>387</v>
      </c>
      <c r="F40" s="3">
        <v>42269</v>
      </c>
      <c r="G40" s="21" t="s">
        <v>211</v>
      </c>
      <c r="H40" s="11" t="s">
        <v>1985</v>
      </c>
      <c r="I40" s="2" t="s">
        <v>94</v>
      </c>
      <c r="J40" s="2" t="s">
        <v>454</v>
      </c>
      <c r="K40" s="2" t="s">
        <v>394</v>
      </c>
      <c r="L40" s="2" t="s">
        <v>31</v>
      </c>
      <c r="M40" s="2" t="s">
        <v>382</v>
      </c>
      <c r="N40" s="4">
        <v>6473</v>
      </c>
      <c r="O40" s="4">
        <v>6889</v>
      </c>
      <c r="P40" s="4">
        <v>416</v>
      </c>
      <c r="Q40" s="5">
        <v>11.44</v>
      </c>
      <c r="R40" s="4">
        <v>5539</v>
      </c>
      <c r="S40" s="4">
        <v>6044</v>
      </c>
      <c r="T40" s="4">
        <v>505</v>
      </c>
      <c r="U40" s="5">
        <v>41.662500000000001</v>
      </c>
      <c r="V40" s="5">
        <v>0</v>
      </c>
      <c r="W40" s="14">
        <v>53.1</v>
      </c>
      <c r="X40" s="14">
        <v>0</v>
      </c>
      <c r="Y40" s="14">
        <v>53.1</v>
      </c>
      <c r="Z40" s="4">
        <v>24580</v>
      </c>
      <c r="AA40" s="49" t="str">
        <f>IFERROR(IF(VLOOKUP($D40,'Year-To-Date'!$E$1:$E$322,1,FALSE)=D40,"--","Find"),"Find")</f>
        <v>--</v>
      </c>
      <c r="AC40" s="32"/>
      <c r="AE40" s="32"/>
      <c r="AG40" s="32"/>
      <c r="AI40" s="32"/>
      <c r="AK40" s="32"/>
      <c r="AM40" s="32"/>
    </row>
    <row r="41" spans="1:39">
      <c r="A41" s="2" t="s">
        <v>839</v>
      </c>
      <c r="B41" s="2" t="s">
        <v>510</v>
      </c>
      <c r="C41" s="2" t="s">
        <v>25</v>
      </c>
      <c r="D41" s="2" t="s">
        <v>37</v>
      </c>
      <c r="E41" s="2" t="s">
        <v>38</v>
      </c>
      <c r="F41" s="3">
        <v>42220</v>
      </c>
      <c r="G41" s="21" t="s">
        <v>848</v>
      </c>
      <c r="H41" s="11" t="s">
        <v>1986</v>
      </c>
      <c r="I41" s="2" t="s">
        <v>39</v>
      </c>
      <c r="J41" s="2" t="s">
        <v>40</v>
      </c>
      <c r="K41" s="2" t="s">
        <v>30</v>
      </c>
      <c r="L41" s="2" t="s">
        <v>31</v>
      </c>
      <c r="M41" s="2" t="s">
        <v>378</v>
      </c>
      <c r="N41" s="4">
        <v>53385</v>
      </c>
      <c r="O41" s="4">
        <v>57624</v>
      </c>
      <c r="P41" s="4">
        <v>4239</v>
      </c>
      <c r="Q41" s="5">
        <v>71.639099999999999</v>
      </c>
      <c r="R41" s="4">
        <v>0</v>
      </c>
      <c r="S41" s="4">
        <v>0</v>
      </c>
      <c r="T41" s="4">
        <v>0</v>
      </c>
      <c r="U41" s="5">
        <v>0</v>
      </c>
      <c r="V41" s="5">
        <v>0</v>
      </c>
      <c r="W41" s="14">
        <v>71.64</v>
      </c>
      <c r="X41" s="14">
        <v>0</v>
      </c>
      <c r="Y41" s="14">
        <v>71.64</v>
      </c>
      <c r="Z41" s="4">
        <v>24580</v>
      </c>
      <c r="AA41" s="49" t="str">
        <f>IFERROR(IF(VLOOKUP($D41,'Year-To-Date'!$E$1:$E$322,1,FALSE)=D41,"--","Find"),"Find")</f>
        <v>--</v>
      </c>
      <c r="AC41" s="32"/>
      <c r="AE41" s="32"/>
      <c r="AG41" s="32"/>
      <c r="AI41" s="32"/>
      <c r="AK41" s="32"/>
      <c r="AM41" s="32"/>
    </row>
    <row r="42" spans="1:39">
      <c r="A42" s="2" t="s">
        <v>839</v>
      </c>
      <c r="B42" s="2" t="s">
        <v>510</v>
      </c>
      <c r="C42" s="2" t="s">
        <v>25</v>
      </c>
      <c r="D42" s="2" t="s">
        <v>96</v>
      </c>
      <c r="E42" s="2" t="s">
        <v>592</v>
      </c>
      <c r="F42" s="3">
        <v>42424</v>
      </c>
      <c r="G42" s="21" t="s">
        <v>97</v>
      </c>
      <c r="H42" s="11" t="s">
        <v>1987</v>
      </c>
      <c r="I42" s="2" t="s">
        <v>749</v>
      </c>
      <c r="J42" s="2" t="s">
        <v>594</v>
      </c>
      <c r="K42" s="2" t="s">
        <v>394</v>
      </c>
      <c r="L42" s="2" t="s">
        <v>31</v>
      </c>
      <c r="M42" s="2" t="s">
        <v>382</v>
      </c>
      <c r="N42" s="4">
        <v>172476</v>
      </c>
      <c r="O42" s="4">
        <v>177427</v>
      </c>
      <c r="P42" s="4">
        <v>4951</v>
      </c>
      <c r="Q42" s="5">
        <v>83.671899999999994</v>
      </c>
      <c r="R42" s="4">
        <v>0</v>
      </c>
      <c r="S42" s="4">
        <v>0</v>
      </c>
      <c r="T42" s="4">
        <v>0</v>
      </c>
      <c r="U42" s="5">
        <v>0</v>
      </c>
      <c r="V42" s="5">
        <v>0</v>
      </c>
      <c r="W42" s="14">
        <v>83.67</v>
      </c>
      <c r="X42" s="14">
        <v>0</v>
      </c>
      <c r="Y42" s="14">
        <v>83.67</v>
      </c>
      <c r="Z42" s="4">
        <v>24580</v>
      </c>
      <c r="AA42" s="49" t="str">
        <f>IFERROR(IF(VLOOKUP($D42,'Year-To-Date'!$E$1:$E$322,1,FALSE)=D42,"--","Find"),"Find")</f>
        <v>--</v>
      </c>
      <c r="AC42" s="32"/>
      <c r="AE42" s="32"/>
      <c r="AG42" s="32"/>
      <c r="AI42" s="32"/>
      <c r="AK42" s="32"/>
      <c r="AM42" s="32"/>
    </row>
    <row r="43" spans="1:39">
      <c r="A43" s="2" t="s">
        <v>839</v>
      </c>
      <c r="B43" s="2" t="s">
        <v>510</v>
      </c>
      <c r="C43" s="2" t="s">
        <v>25</v>
      </c>
      <c r="D43" s="2" t="s">
        <v>115</v>
      </c>
      <c r="E43" s="2" t="s">
        <v>371</v>
      </c>
      <c r="F43" s="3">
        <v>42198</v>
      </c>
      <c r="G43" s="21" t="s">
        <v>116</v>
      </c>
      <c r="H43" s="11" t="s">
        <v>1988</v>
      </c>
      <c r="I43" s="2" t="s">
        <v>28</v>
      </c>
      <c r="J43" s="2" t="s">
        <v>373</v>
      </c>
      <c r="K43" s="2" t="s">
        <v>30</v>
      </c>
      <c r="L43" s="2" t="s">
        <v>31</v>
      </c>
      <c r="M43" s="2" t="s">
        <v>32</v>
      </c>
      <c r="N43" s="4">
        <v>848</v>
      </c>
      <c r="O43" s="4">
        <v>852</v>
      </c>
      <c r="P43" s="4">
        <v>4</v>
      </c>
      <c r="Q43" s="5">
        <v>6.7599999999999993E-2</v>
      </c>
      <c r="R43" s="4">
        <v>0</v>
      </c>
      <c r="S43" s="4">
        <v>0</v>
      </c>
      <c r="T43" s="4">
        <v>0</v>
      </c>
      <c r="U43" s="5">
        <v>0</v>
      </c>
      <c r="V43" s="5">
        <v>0</v>
      </c>
      <c r="W43" s="14">
        <v>7.0000000000000007E-2</v>
      </c>
      <c r="X43" s="14">
        <v>0</v>
      </c>
      <c r="Y43" s="14">
        <v>7.0000000000000007E-2</v>
      </c>
      <c r="Z43" s="4">
        <v>24580</v>
      </c>
      <c r="AA43" s="49" t="str">
        <f>IFERROR(IF(VLOOKUP($D43,'Year-To-Date'!$E$1:$E$322,1,FALSE)=D43,"--","Find"),"Find")</f>
        <v>--</v>
      </c>
      <c r="AC43" s="32"/>
      <c r="AE43" s="32"/>
      <c r="AG43" s="32"/>
      <c r="AI43" s="32"/>
      <c r="AK43" s="32"/>
      <c r="AM43" s="32"/>
    </row>
    <row r="44" spans="1:39">
      <c r="A44" s="2" t="s">
        <v>839</v>
      </c>
      <c r="B44" s="2" t="s">
        <v>510</v>
      </c>
      <c r="C44" s="2" t="s">
        <v>69</v>
      </c>
      <c r="D44" s="2" t="s">
        <v>255</v>
      </c>
      <c r="E44" s="2" t="s">
        <v>371</v>
      </c>
      <c r="F44" s="3">
        <v>42199</v>
      </c>
      <c r="G44" s="21" t="s">
        <v>116</v>
      </c>
      <c r="H44" s="11" t="s">
        <v>1988</v>
      </c>
      <c r="I44" s="2" t="s">
        <v>28</v>
      </c>
      <c r="J44" s="2" t="s">
        <v>373</v>
      </c>
      <c r="K44" s="2" t="s">
        <v>30</v>
      </c>
      <c r="L44" s="2" t="s">
        <v>31</v>
      </c>
      <c r="M44" s="2" t="s">
        <v>32</v>
      </c>
      <c r="N44" s="4">
        <v>3466</v>
      </c>
      <c r="O44" s="4">
        <v>3699</v>
      </c>
      <c r="P44" s="4">
        <v>233</v>
      </c>
      <c r="Q44" s="5">
        <v>3.9377</v>
      </c>
      <c r="R44" s="4">
        <v>6724</v>
      </c>
      <c r="S44" s="4">
        <v>7189</v>
      </c>
      <c r="T44" s="4">
        <v>465</v>
      </c>
      <c r="U44" s="5">
        <v>27.806999999999999</v>
      </c>
      <c r="V44" s="5">
        <v>0</v>
      </c>
      <c r="W44" s="14">
        <v>31.75</v>
      </c>
      <c r="X44" s="14">
        <v>0</v>
      </c>
      <c r="Y44" s="14">
        <v>31.75</v>
      </c>
      <c r="Z44" s="4">
        <v>24580</v>
      </c>
      <c r="AA44" s="49" t="str">
        <f>IFERROR(IF(VLOOKUP($D44,'Year-To-Date'!$E$1:$E$322,1,FALSE)=D44,"--","Find"),"Find")</f>
        <v>--</v>
      </c>
      <c r="AC44" s="32"/>
      <c r="AE44" s="32"/>
      <c r="AG44" s="32"/>
      <c r="AI44" s="32"/>
      <c r="AK44" s="32"/>
      <c r="AM44" s="32"/>
    </row>
    <row r="45" spans="1:39">
      <c r="A45" s="2" t="s">
        <v>839</v>
      </c>
      <c r="B45" s="2" t="s">
        <v>510</v>
      </c>
      <c r="C45" s="2" t="s">
        <v>69</v>
      </c>
      <c r="D45" s="2" t="s">
        <v>256</v>
      </c>
      <c r="E45" s="2" t="s">
        <v>371</v>
      </c>
      <c r="F45" s="3">
        <v>42199</v>
      </c>
      <c r="G45" s="21" t="s">
        <v>116</v>
      </c>
      <c r="H45" s="11" t="s">
        <v>1988</v>
      </c>
      <c r="I45" s="2" t="s">
        <v>28</v>
      </c>
      <c r="J45" s="2" t="s">
        <v>373</v>
      </c>
      <c r="K45" s="2" t="s">
        <v>30</v>
      </c>
      <c r="L45" s="2" t="s">
        <v>31</v>
      </c>
      <c r="M45" s="2" t="s">
        <v>32</v>
      </c>
      <c r="N45" s="4">
        <v>557</v>
      </c>
      <c r="O45" s="4">
        <v>611</v>
      </c>
      <c r="P45" s="4">
        <v>54</v>
      </c>
      <c r="Q45" s="5">
        <v>0.91259999999999997</v>
      </c>
      <c r="R45" s="4">
        <v>1827</v>
      </c>
      <c r="S45" s="4">
        <v>1944</v>
      </c>
      <c r="T45" s="4">
        <v>117</v>
      </c>
      <c r="U45" s="5">
        <v>6.9965999999999999</v>
      </c>
      <c r="V45" s="5">
        <v>0</v>
      </c>
      <c r="W45" s="14">
        <v>7.91</v>
      </c>
      <c r="X45" s="14">
        <v>0</v>
      </c>
      <c r="Y45" s="14">
        <v>7.91</v>
      </c>
      <c r="Z45" s="4">
        <v>24580</v>
      </c>
      <c r="AA45" s="49" t="str">
        <f>IFERROR(IF(VLOOKUP($D45,'Year-To-Date'!$E$1:$E$322,1,FALSE)=D45,"--","Find"),"Find")</f>
        <v>--</v>
      </c>
      <c r="AC45" s="32"/>
      <c r="AE45" s="32"/>
      <c r="AG45" s="32"/>
      <c r="AI45" s="32"/>
      <c r="AK45" s="32"/>
      <c r="AM45" s="32"/>
    </row>
    <row r="46" spans="1:39">
      <c r="A46" s="2" t="s">
        <v>839</v>
      </c>
      <c r="B46" s="2" t="s">
        <v>510</v>
      </c>
      <c r="C46" s="2" t="s">
        <v>76</v>
      </c>
      <c r="D46" s="2" t="s">
        <v>301</v>
      </c>
      <c r="E46" s="2" t="s">
        <v>371</v>
      </c>
      <c r="F46" s="3">
        <v>42199</v>
      </c>
      <c r="G46" s="21" t="s">
        <v>116</v>
      </c>
      <c r="H46" s="11" t="s">
        <v>1988</v>
      </c>
      <c r="I46" s="2" t="s">
        <v>28</v>
      </c>
      <c r="J46" s="2" t="s">
        <v>373</v>
      </c>
      <c r="K46" s="2" t="s">
        <v>30</v>
      </c>
      <c r="L46" s="2" t="s">
        <v>31</v>
      </c>
      <c r="M46" s="2" t="s">
        <v>32</v>
      </c>
      <c r="N46" s="4">
        <v>8492</v>
      </c>
      <c r="O46" s="4">
        <v>9004</v>
      </c>
      <c r="P46" s="4">
        <v>512</v>
      </c>
      <c r="Q46" s="5">
        <v>8.6527999999999992</v>
      </c>
      <c r="R46" s="4">
        <v>5414</v>
      </c>
      <c r="S46" s="4">
        <v>5655</v>
      </c>
      <c r="T46" s="4">
        <v>241</v>
      </c>
      <c r="U46" s="5">
        <v>14.411799999999999</v>
      </c>
      <c r="V46" s="5">
        <v>0</v>
      </c>
      <c r="W46" s="14">
        <v>23.06</v>
      </c>
      <c r="X46" s="14">
        <v>0</v>
      </c>
      <c r="Y46" s="14">
        <v>23.06</v>
      </c>
      <c r="Z46" s="4">
        <v>24580</v>
      </c>
      <c r="AA46" s="49" t="str">
        <f>IFERROR(IF(VLOOKUP($D46,'Year-To-Date'!$E$1:$E$322,1,FALSE)=D46,"--","Find"),"Find")</f>
        <v>--</v>
      </c>
      <c r="AC46" s="32"/>
      <c r="AE46" s="32"/>
      <c r="AG46" s="32"/>
      <c r="AI46" s="32"/>
      <c r="AK46" s="32"/>
      <c r="AM46" s="32"/>
    </row>
    <row r="47" spans="1:39">
      <c r="A47" s="2" t="s">
        <v>839</v>
      </c>
      <c r="B47" s="2" t="s">
        <v>510</v>
      </c>
      <c r="C47" s="2" t="s">
        <v>76</v>
      </c>
      <c r="D47" s="2" t="s">
        <v>303</v>
      </c>
      <c r="E47" s="2" t="s">
        <v>371</v>
      </c>
      <c r="F47" s="3">
        <v>42199</v>
      </c>
      <c r="G47" s="21" t="s">
        <v>116</v>
      </c>
      <c r="H47" s="11" t="s">
        <v>1988</v>
      </c>
      <c r="I47" s="2" t="s">
        <v>28</v>
      </c>
      <c r="J47" s="2" t="s">
        <v>373</v>
      </c>
      <c r="K47" s="2" t="s">
        <v>30</v>
      </c>
      <c r="L47" s="2" t="s">
        <v>31</v>
      </c>
      <c r="M47" s="2" t="s">
        <v>32</v>
      </c>
      <c r="N47" s="4">
        <v>64976</v>
      </c>
      <c r="O47" s="4">
        <v>71444</v>
      </c>
      <c r="P47" s="4">
        <v>6468</v>
      </c>
      <c r="Q47" s="5">
        <v>109.3092</v>
      </c>
      <c r="R47" s="4">
        <v>39740</v>
      </c>
      <c r="S47" s="4">
        <v>43881</v>
      </c>
      <c r="T47" s="4">
        <v>4141</v>
      </c>
      <c r="U47" s="5">
        <v>247.6318</v>
      </c>
      <c r="V47" s="5">
        <v>0</v>
      </c>
      <c r="W47" s="14">
        <v>356.94</v>
      </c>
      <c r="X47" s="14">
        <v>0</v>
      </c>
      <c r="Y47" s="14">
        <v>356.94</v>
      </c>
      <c r="Z47" s="4">
        <v>24580</v>
      </c>
      <c r="AA47" s="49" t="str">
        <f>IFERROR(IF(VLOOKUP($D47,'Year-To-Date'!$E$1:$E$322,1,FALSE)=D47,"--","Find"),"Find")</f>
        <v>--</v>
      </c>
      <c r="AC47" s="32"/>
      <c r="AE47" s="32"/>
      <c r="AG47" s="32"/>
      <c r="AI47" s="32"/>
      <c r="AK47" s="32"/>
      <c r="AM47" s="32"/>
    </row>
    <row r="48" spans="1:39">
      <c r="A48" s="2" t="s">
        <v>839</v>
      </c>
      <c r="B48" s="2" t="s">
        <v>510</v>
      </c>
      <c r="C48" s="2" t="s">
        <v>76</v>
      </c>
      <c r="D48" s="2" t="s">
        <v>304</v>
      </c>
      <c r="E48" s="2" t="s">
        <v>371</v>
      </c>
      <c r="F48" s="3">
        <v>42198</v>
      </c>
      <c r="G48" s="21" t="s">
        <v>116</v>
      </c>
      <c r="H48" s="11" t="s">
        <v>1988</v>
      </c>
      <c r="I48" s="2" t="s">
        <v>28</v>
      </c>
      <c r="J48" s="2" t="s">
        <v>373</v>
      </c>
      <c r="K48" s="2" t="s">
        <v>30</v>
      </c>
      <c r="L48" s="2" t="s">
        <v>31</v>
      </c>
      <c r="M48" s="2" t="s">
        <v>32</v>
      </c>
      <c r="N48" s="4">
        <v>36783</v>
      </c>
      <c r="O48" s="4">
        <v>39956</v>
      </c>
      <c r="P48" s="4">
        <v>3173</v>
      </c>
      <c r="Q48" s="5">
        <v>53.623699999999999</v>
      </c>
      <c r="R48" s="4">
        <v>31998</v>
      </c>
      <c r="S48" s="4">
        <v>35541</v>
      </c>
      <c r="T48" s="4">
        <v>3543</v>
      </c>
      <c r="U48" s="5">
        <v>211.87139999999999</v>
      </c>
      <c r="V48" s="5">
        <v>0</v>
      </c>
      <c r="W48" s="14">
        <v>265.49</v>
      </c>
      <c r="X48" s="14">
        <v>0</v>
      </c>
      <c r="Y48" s="14">
        <v>265.49</v>
      </c>
      <c r="Z48" s="4">
        <v>24580</v>
      </c>
      <c r="AA48" s="49" t="str">
        <f>IFERROR(IF(VLOOKUP($D48,'Year-To-Date'!$E$1:$E$322,1,FALSE)=D48,"--","Find"),"Find")</f>
        <v>--</v>
      </c>
      <c r="AC48" s="32"/>
      <c r="AE48" s="32"/>
      <c r="AG48" s="32"/>
      <c r="AI48" s="32"/>
      <c r="AK48" s="32"/>
      <c r="AM48" s="32"/>
    </row>
    <row r="49" spans="1:39">
      <c r="A49" s="2" t="s">
        <v>839</v>
      </c>
      <c r="B49" s="2" t="s">
        <v>510</v>
      </c>
      <c r="C49" s="2" t="s">
        <v>370</v>
      </c>
      <c r="D49" s="2" t="s">
        <v>237</v>
      </c>
      <c r="E49" s="2" t="s">
        <v>371</v>
      </c>
      <c r="F49" s="3">
        <v>42199</v>
      </c>
      <c r="G49" s="21" t="s">
        <v>238</v>
      </c>
      <c r="H49" s="11" t="s">
        <v>1989</v>
      </c>
      <c r="I49" s="2" t="s">
        <v>28</v>
      </c>
      <c r="J49" s="2" t="s">
        <v>373</v>
      </c>
      <c r="K49" s="2" t="s">
        <v>30</v>
      </c>
      <c r="L49" s="2" t="s">
        <v>31</v>
      </c>
      <c r="M49" s="2" t="s">
        <v>32</v>
      </c>
      <c r="N49" s="4">
        <v>22621</v>
      </c>
      <c r="O49" s="4">
        <v>23512</v>
      </c>
      <c r="P49" s="4">
        <v>891</v>
      </c>
      <c r="Q49" s="5">
        <v>15.0579</v>
      </c>
      <c r="R49" s="4">
        <v>0</v>
      </c>
      <c r="S49" s="4">
        <v>0</v>
      </c>
      <c r="T49" s="4">
        <v>0</v>
      </c>
      <c r="U49" s="5">
        <v>0</v>
      </c>
      <c r="V49" s="5">
        <v>0</v>
      </c>
      <c r="W49" s="14">
        <v>15.06</v>
      </c>
      <c r="X49" s="14">
        <v>0</v>
      </c>
      <c r="Y49" s="14">
        <v>15.06</v>
      </c>
      <c r="Z49" s="4">
        <v>24580</v>
      </c>
      <c r="AA49" s="49" t="str">
        <f>IFERROR(IF(VLOOKUP($D49,'Year-To-Date'!$E$1:$E$322,1,FALSE)=D49,"--","Find"),"Find")</f>
        <v>--</v>
      </c>
      <c r="AC49" s="32"/>
      <c r="AE49" s="32"/>
      <c r="AG49" s="32"/>
      <c r="AI49" s="32"/>
      <c r="AK49" s="32"/>
      <c r="AM49" s="32"/>
    </row>
    <row r="50" spans="1:39">
      <c r="A50" s="2" t="s">
        <v>839</v>
      </c>
      <c r="B50" s="2" t="s">
        <v>510</v>
      </c>
      <c r="C50" s="2" t="s">
        <v>69</v>
      </c>
      <c r="D50" s="2" t="s">
        <v>242</v>
      </c>
      <c r="E50" s="2" t="s">
        <v>50</v>
      </c>
      <c r="F50" s="3">
        <v>42389</v>
      </c>
      <c r="G50" s="21" t="s">
        <v>152</v>
      </c>
      <c r="H50" s="11" t="s">
        <v>1990</v>
      </c>
      <c r="I50" s="2" t="s">
        <v>39</v>
      </c>
      <c r="J50" s="2" t="s">
        <v>51</v>
      </c>
      <c r="K50" s="2" t="s">
        <v>30</v>
      </c>
      <c r="L50" s="2" t="s">
        <v>31</v>
      </c>
      <c r="M50" s="2" t="s">
        <v>32</v>
      </c>
      <c r="N50" s="4">
        <v>14203</v>
      </c>
      <c r="O50" s="4">
        <v>14315</v>
      </c>
      <c r="P50" s="4">
        <v>112</v>
      </c>
      <c r="Q50" s="5">
        <v>1.8928</v>
      </c>
      <c r="R50" s="4">
        <v>358</v>
      </c>
      <c r="S50" s="4">
        <v>397</v>
      </c>
      <c r="T50" s="4">
        <v>39</v>
      </c>
      <c r="U50" s="5">
        <v>2.3321999999999998</v>
      </c>
      <c r="V50" s="5">
        <v>0</v>
      </c>
      <c r="W50" s="14">
        <v>4.22</v>
      </c>
      <c r="X50" s="14">
        <v>0</v>
      </c>
      <c r="Y50" s="14">
        <v>4.22</v>
      </c>
      <c r="Z50" s="4">
        <v>24580</v>
      </c>
      <c r="AA50" s="49" t="str">
        <f>IFERROR(IF(VLOOKUP($D50,'Year-To-Date'!$E$1:$E$322,1,FALSE)=D50,"--","Find"),"Find")</f>
        <v>--</v>
      </c>
      <c r="AC50" s="32"/>
      <c r="AE50" s="32"/>
      <c r="AG50" s="32"/>
      <c r="AI50" s="32"/>
      <c r="AK50" s="32"/>
      <c r="AM50" s="32"/>
    </row>
    <row r="51" spans="1:39">
      <c r="A51" s="2" t="s">
        <v>839</v>
      </c>
      <c r="B51" s="2" t="s">
        <v>510</v>
      </c>
      <c r="C51" s="2" t="s">
        <v>69</v>
      </c>
      <c r="D51" s="2" t="s">
        <v>71</v>
      </c>
      <c r="E51" s="2" t="s">
        <v>72</v>
      </c>
      <c r="F51" s="3">
        <v>42194</v>
      </c>
      <c r="G51" s="21" t="s">
        <v>152</v>
      </c>
      <c r="H51" s="11" t="s">
        <v>1990</v>
      </c>
      <c r="I51" s="2" t="s">
        <v>28</v>
      </c>
      <c r="J51" s="2" t="s">
        <v>73</v>
      </c>
      <c r="K51" s="2" t="s">
        <v>30</v>
      </c>
      <c r="L51" s="2" t="s">
        <v>31</v>
      </c>
      <c r="M51" s="2" t="s">
        <v>32</v>
      </c>
      <c r="N51" s="4">
        <v>11916</v>
      </c>
      <c r="O51" s="4">
        <v>12598</v>
      </c>
      <c r="P51" s="4">
        <v>682</v>
      </c>
      <c r="Q51" s="5">
        <v>11.5258</v>
      </c>
      <c r="R51" s="4">
        <v>7717</v>
      </c>
      <c r="S51" s="4">
        <v>7860</v>
      </c>
      <c r="T51" s="4">
        <v>143</v>
      </c>
      <c r="U51" s="5">
        <v>8.5513999999999992</v>
      </c>
      <c r="V51" s="5">
        <v>0</v>
      </c>
      <c r="W51" s="14">
        <v>20.079999999999998</v>
      </c>
      <c r="X51" s="14">
        <v>0</v>
      </c>
      <c r="Y51" s="14">
        <v>20.079999999999998</v>
      </c>
      <c r="Z51" s="4">
        <v>24580</v>
      </c>
      <c r="AA51" s="49" t="str">
        <f>IFERROR(IF(VLOOKUP($D51,'Year-To-Date'!$E$1:$E$322,1,FALSE)=D51,"--","Find"),"Find")</f>
        <v>--</v>
      </c>
      <c r="AC51" s="32"/>
      <c r="AE51" s="32"/>
      <c r="AG51" s="32"/>
      <c r="AI51" s="32"/>
      <c r="AK51" s="32"/>
      <c r="AM51" s="32"/>
    </row>
    <row r="52" spans="1:39">
      <c r="A52" s="2" t="s">
        <v>839</v>
      </c>
      <c r="B52" s="2" t="s">
        <v>510</v>
      </c>
      <c r="C52" s="2" t="s">
        <v>48</v>
      </c>
      <c r="D52" s="2" t="s">
        <v>49</v>
      </c>
      <c r="E52" s="2" t="s">
        <v>50</v>
      </c>
      <c r="F52" s="3">
        <v>42215</v>
      </c>
      <c r="G52" s="21" t="s">
        <v>152</v>
      </c>
      <c r="H52" s="11" t="s">
        <v>1990</v>
      </c>
      <c r="I52" s="2" t="s">
        <v>28</v>
      </c>
      <c r="J52" s="2" t="s">
        <v>51</v>
      </c>
      <c r="K52" s="2" t="s">
        <v>30</v>
      </c>
      <c r="L52" s="2" t="s">
        <v>31</v>
      </c>
      <c r="M52" s="2" t="s">
        <v>32</v>
      </c>
      <c r="N52" s="4">
        <v>48413</v>
      </c>
      <c r="O52" s="4">
        <v>53078</v>
      </c>
      <c r="P52" s="4">
        <v>4665</v>
      </c>
      <c r="Q52" s="5">
        <v>78.838499999999996</v>
      </c>
      <c r="R52" s="4">
        <v>1</v>
      </c>
      <c r="S52" s="4">
        <v>1</v>
      </c>
      <c r="T52" s="4">
        <v>0</v>
      </c>
      <c r="U52" s="5">
        <v>0</v>
      </c>
      <c r="V52" s="5">
        <v>0</v>
      </c>
      <c r="W52" s="14">
        <v>78.84</v>
      </c>
      <c r="X52" s="14">
        <v>0</v>
      </c>
      <c r="Y52" s="14">
        <v>78.84</v>
      </c>
      <c r="Z52" s="4">
        <v>24580</v>
      </c>
      <c r="AA52" s="49" t="str">
        <f>IFERROR(IF(VLOOKUP($D52,'Year-To-Date'!$E$1:$E$322,1,FALSE)=D52,"--","Find"),"Find")</f>
        <v>--</v>
      </c>
      <c r="AC52" s="32"/>
      <c r="AE52" s="32"/>
      <c r="AG52" s="32"/>
      <c r="AI52" s="32"/>
      <c r="AK52" s="32"/>
      <c r="AM52" s="32"/>
    </row>
    <row r="53" spans="1:39">
      <c r="A53" s="2" t="s">
        <v>839</v>
      </c>
      <c r="B53" s="2" t="s">
        <v>510</v>
      </c>
      <c r="C53" s="2" t="s">
        <v>48</v>
      </c>
      <c r="D53" s="2" t="s">
        <v>53</v>
      </c>
      <c r="E53" s="2" t="s">
        <v>50</v>
      </c>
      <c r="F53" s="3">
        <v>42214</v>
      </c>
      <c r="G53" s="21" t="s">
        <v>152</v>
      </c>
      <c r="H53" s="11" t="s">
        <v>1990</v>
      </c>
      <c r="I53" s="2" t="s">
        <v>28</v>
      </c>
      <c r="J53" s="2" t="s">
        <v>51</v>
      </c>
      <c r="K53" s="2" t="s">
        <v>30</v>
      </c>
      <c r="L53" s="2" t="s">
        <v>31</v>
      </c>
      <c r="M53" s="2" t="s">
        <v>32</v>
      </c>
      <c r="N53" s="4">
        <v>14392</v>
      </c>
      <c r="O53" s="4">
        <v>15439</v>
      </c>
      <c r="P53" s="4">
        <v>1047</v>
      </c>
      <c r="Q53" s="5">
        <v>17.694299999999998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17.690000000000001</v>
      </c>
      <c r="X53" s="14">
        <v>0</v>
      </c>
      <c r="Y53" s="14">
        <v>17.690000000000001</v>
      </c>
      <c r="Z53" s="4">
        <v>24580</v>
      </c>
      <c r="AA53" s="49" t="str">
        <f>IFERROR(IF(VLOOKUP($D53,'Year-To-Date'!$E$1:$E$322,1,FALSE)=D53,"--","Find"),"Find")</f>
        <v>--</v>
      </c>
      <c r="AC53" s="32"/>
      <c r="AE53" s="32"/>
      <c r="AG53" s="32"/>
      <c r="AI53" s="32"/>
      <c r="AK53" s="32"/>
      <c r="AM53" s="32"/>
    </row>
    <row r="54" spans="1:39">
      <c r="A54" s="2" t="s">
        <v>839</v>
      </c>
      <c r="B54" s="2" t="s">
        <v>510</v>
      </c>
      <c r="C54" s="2" t="s">
        <v>48</v>
      </c>
      <c r="D54" s="2" t="s">
        <v>54</v>
      </c>
      <c r="E54" s="2" t="s">
        <v>50</v>
      </c>
      <c r="F54" s="3">
        <v>42214</v>
      </c>
      <c r="G54" s="21" t="s">
        <v>152</v>
      </c>
      <c r="H54" s="11" t="s">
        <v>1990</v>
      </c>
      <c r="I54" s="2" t="s">
        <v>28</v>
      </c>
      <c r="J54" s="2" t="s">
        <v>51</v>
      </c>
      <c r="K54" s="2" t="s">
        <v>30</v>
      </c>
      <c r="L54" s="2" t="s">
        <v>31</v>
      </c>
      <c r="M54" s="2" t="s">
        <v>32</v>
      </c>
      <c r="N54" s="4">
        <v>7273</v>
      </c>
      <c r="O54" s="4">
        <v>7931</v>
      </c>
      <c r="P54" s="4">
        <v>658</v>
      </c>
      <c r="Q54" s="5">
        <v>11.120200000000001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11.12</v>
      </c>
      <c r="X54" s="14">
        <v>0</v>
      </c>
      <c r="Y54" s="14">
        <v>11.12</v>
      </c>
      <c r="Z54" s="4">
        <v>24580</v>
      </c>
      <c r="AA54" s="49" t="str">
        <f>IFERROR(IF(VLOOKUP($D54,'Year-To-Date'!$E$1:$E$322,1,FALSE)=D54,"--","Find"),"Find")</f>
        <v>--</v>
      </c>
      <c r="AC54" s="32"/>
      <c r="AE54" s="32"/>
      <c r="AG54" s="32"/>
      <c r="AI54" s="32"/>
      <c r="AK54" s="32"/>
      <c r="AM54" s="32"/>
    </row>
    <row r="55" spans="1:39">
      <c r="A55" s="2" t="s">
        <v>839</v>
      </c>
      <c r="B55" s="2" t="s">
        <v>510</v>
      </c>
      <c r="C55" s="2" t="s">
        <v>56</v>
      </c>
      <c r="D55" s="2" t="s">
        <v>57</v>
      </c>
      <c r="E55" s="2" t="s">
        <v>50</v>
      </c>
      <c r="F55" s="3">
        <v>42214</v>
      </c>
      <c r="G55" s="21" t="s">
        <v>152</v>
      </c>
      <c r="H55" s="11" t="s">
        <v>1990</v>
      </c>
      <c r="I55" s="2" t="s">
        <v>28</v>
      </c>
      <c r="J55" s="2" t="s">
        <v>51</v>
      </c>
      <c r="K55" s="2" t="s">
        <v>30</v>
      </c>
      <c r="L55" s="2" t="s">
        <v>31</v>
      </c>
      <c r="M55" s="2" t="s">
        <v>32</v>
      </c>
      <c r="N55" s="4">
        <v>65519</v>
      </c>
      <c r="O55" s="4">
        <v>69324</v>
      </c>
      <c r="P55" s="4">
        <v>3805</v>
      </c>
      <c r="Q55" s="14">
        <v>64.304500000000004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64.3</v>
      </c>
      <c r="X55" s="14">
        <v>0</v>
      </c>
      <c r="Y55" s="14">
        <v>64.3</v>
      </c>
      <c r="Z55" s="4">
        <v>24580</v>
      </c>
      <c r="AA55" s="49" t="str">
        <f>IFERROR(IF(VLOOKUP($D55,'Year-To-Date'!$E$1:$E$322,1,FALSE)=D55,"--","Find"),"Find")</f>
        <v>--</v>
      </c>
      <c r="AC55" s="32"/>
      <c r="AE55" s="32"/>
      <c r="AG55" s="32"/>
      <c r="AI55" s="32"/>
      <c r="AK55" s="32"/>
      <c r="AM55" s="32"/>
    </row>
    <row r="56" spans="1:39">
      <c r="A56" s="2" t="s">
        <v>839</v>
      </c>
      <c r="B56" s="2" t="s">
        <v>510</v>
      </c>
      <c r="C56" s="2" t="s">
        <v>56</v>
      </c>
      <c r="D56" s="2" t="s">
        <v>58</v>
      </c>
      <c r="E56" s="2" t="s">
        <v>50</v>
      </c>
      <c r="F56" s="3">
        <v>42214</v>
      </c>
      <c r="G56" s="21" t="s">
        <v>152</v>
      </c>
      <c r="H56" s="11" t="s">
        <v>1990</v>
      </c>
      <c r="I56" s="2" t="s">
        <v>28</v>
      </c>
      <c r="J56" s="2" t="s">
        <v>51</v>
      </c>
      <c r="K56" s="2" t="s">
        <v>30</v>
      </c>
      <c r="L56" s="2" t="s">
        <v>31</v>
      </c>
      <c r="M56" s="2" t="s">
        <v>32</v>
      </c>
      <c r="N56" s="4">
        <v>16503</v>
      </c>
      <c r="O56" s="4">
        <v>19396</v>
      </c>
      <c r="P56" s="4">
        <v>2893</v>
      </c>
      <c r="Q56" s="5">
        <v>48.8917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48.89</v>
      </c>
      <c r="X56" s="14">
        <v>0</v>
      </c>
      <c r="Y56" s="14">
        <v>48.89</v>
      </c>
      <c r="Z56" s="4">
        <v>24580</v>
      </c>
      <c r="AA56" s="49" t="str">
        <f>IFERROR(IF(VLOOKUP($D56,'Year-To-Date'!$E$1:$E$322,1,FALSE)=D56,"--","Find"),"Find")</f>
        <v>--</v>
      </c>
      <c r="AC56" s="32"/>
      <c r="AE56" s="32"/>
      <c r="AG56" s="32"/>
      <c r="AI56" s="32"/>
      <c r="AK56" s="32"/>
      <c r="AM56" s="32"/>
    </row>
    <row r="57" spans="1:39">
      <c r="A57" s="2" t="s">
        <v>839</v>
      </c>
      <c r="B57" s="2" t="s">
        <v>510</v>
      </c>
      <c r="C57" s="2" t="s">
        <v>56</v>
      </c>
      <c r="D57" s="2" t="s">
        <v>59</v>
      </c>
      <c r="E57" s="2" t="s">
        <v>50</v>
      </c>
      <c r="F57" s="3">
        <v>42215</v>
      </c>
      <c r="G57" s="21" t="s">
        <v>152</v>
      </c>
      <c r="H57" s="11" t="s">
        <v>1990</v>
      </c>
      <c r="I57" s="2" t="s">
        <v>28</v>
      </c>
      <c r="J57" s="2" t="s">
        <v>51</v>
      </c>
      <c r="K57" s="2" t="s">
        <v>30</v>
      </c>
      <c r="L57" s="2" t="s">
        <v>31</v>
      </c>
      <c r="M57" s="2" t="s">
        <v>32</v>
      </c>
      <c r="N57" s="4">
        <v>14017</v>
      </c>
      <c r="O57" s="4">
        <v>16824</v>
      </c>
      <c r="P57" s="4">
        <v>2807</v>
      </c>
      <c r="Q57" s="5">
        <v>47.438299999999998</v>
      </c>
      <c r="R57" s="4">
        <v>2</v>
      </c>
      <c r="S57" s="4">
        <v>2</v>
      </c>
      <c r="T57" s="4">
        <v>0</v>
      </c>
      <c r="U57" s="5">
        <v>0</v>
      </c>
      <c r="V57" s="5">
        <v>0</v>
      </c>
      <c r="W57" s="14">
        <v>47.44</v>
      </c>
      <c r="X57" s="14">
        <v>0</v>
      </c>
      <c r="Y57" s="14">
        <v>47.44</v>
      </c>
      <c r="Z57" s="4">
        <v>24580</v>
      </c>
      <c r="AA57" s="49" t="str">
        <f>IFERROR(IF(VLOOKUP($D57,'Year-To-Date'!$E$1:$E$322,1,FALSE)=D57,"--","Find"),"Find")</f>
        <v>--</v>
      </c>
      <c r="AC57" s="32"/>
      <c r="AE57" s="32"/>
      <c r="AG57" s="32"/>
      <c r="AI57" s="32"/>
      <c r="AK57" s="32"/>
      <c r="AM57" s="32"/>
    </row>
    <row r="58" spans="1:39">
      <c r="A58" s="2" t="s">
        <v>839</v>
      </c>
      <c r="B58" s="2" t="s">
        <v>510</v>
      </c>
      <c r="C58" s="2" t="s">
        <v>395</v>
      </c>
      <c r="D58" s="2" t="s">
        <v>198</v>
      </c>
      <c r="E58" s="2" t="s">
        <v>50</v>
      </c>
      <c r="F58" s="3">
        <v>42389</v>
      </c>
      <c r="G58" s="21" t="s">
        <v>152</v>
      </c>
      <c r="H58" s="11" t="s">
        <v>1990</v>
      </c>
      <c r="I58" s="2" t="s">
        <v>39</v>
      </c>
      <c r="J58" s="2" t="s">
        <v>51</v>
      </c>
      <c r="K58" s="2" t="s">
        <v>30</v>
      </c>
      <c r="L58" s="2" t="s">
        <v>31</v>
      </c>
      <c r="M58" s="2" t="s">
        <v>32</v>
      </c>
      <c r="N58" s="4">
        <v>5979</v>
      </c>
      <c r="O58" s="4">
        <v>6748</v>
      </c>
      <c r="P58" s="4">
        <v>769</v>
      </c>
      <c r="Q58" s="5">
        <v>12.9961</v>
      </c>
      <c r="R58" s="4">
        <v>2511</v>
      </c>
      <c r="S58" s="4">
        <v>2941</v>
      </c>
      <c r="T58" s="4">
        <v>430</v>
      </c>
      <c r="U58" s="5">
        <v>25.713999999999999</v>
      </c>
      <c r="V58" s="5">
        <v>0</v>
      </c>
      <c r="W58" s="14">
        <v>38.71</v>
      </c>
      <c r="X58" s="14">
        <v>0</v>
      </c>
      <c r="Y58" s="14">
        <v>38.71</v>
      </c>
      <c r="Z58" s="4">
        <v>24580</v>
      </c>
      <c r="AA58" s="49" t="str">
        <f>IFERROR(IF(VLOOKUP($D58,'Year-To-Date'!$E$1:$E$322,1,FALSE)=D58,"--","Find"),"Find")</f>
        <v>--</v>
      </c>
      <c r="AC58" s="32"/>
      <c r="AE58" s="32"/>
      <c r="AG58" s="32"/>
      <c r="AI58" s="32"/>
      <c r="AK58" s="32"/>
      <c r="AM58" s="32"/>
    </row>
    <row r="59" spans="1:39">
      <c r="A59" s="2" t="s">
        <v>839</v>
      </c>
      <c r="B59" s="2" t="s">
        <v>510</v>
      </c>
      <c r="C59" s="2" t="s">
        <v>76</v>
      </c>
      <c r="D59" s="2" t="s">
        <v>85</v>
      </c>
      <c r="E59" s="2" t="s">
        <v>50</v>
      </c>
      <c r="F59" s="3">
        <v>42193</v>
      </c>
      <c r="G59" s="21" t="s">
        <v>152</v>
      </c>
      <c r="H59" s="11" t="s">
        <v>1990</v>
      </c>
      <c r="I59" s="2" t="s">
        <v>28</v>
      </c>
      <c r="J59" s="2" t="s">
        <v>51</v>
      </c>
      <c r="K59" s="2" t="s">
        <v>30</v>
      </c>
      <c r="L59" s="2" t="s">
        <v>31</v>
      </c>
      <c r="M59" s="2" t="s">
        <v>32</v>
      </c>
      <c r="N59" s="4">
        <v>81684</v>
      </c>
      <c r="O59" s="4">
        <v>83195</v>
      </c>
      <c r="P59" s="4">
        <v>1511</v>
      </c>
      <c r="Q59" s="5">
        <v>25.535900000000002</v>
      </c>
      <c r="R59" s="4">
        <v>33936</v>
      </c>
      <c r="S59" s="4">
        <v>34588</v>
      </c>
      <c r="T59" s="4">
        <v>652</v>
      </c>
      <c r="U59" s="5">
        <v>38.989600000000003</v>
      </c>
      <c r="V59" s="5">
        <v>0</v>
      </c>
      <c r="W59" s="14">
        <v>64.53</v>
      </c>
      <c r="X59" s="14">
        <v>0</v>
      </c>
      <c r="Y59" s="14">
        <v>64.53</v>
      </c>
      <c r="Z59" s="4">
        <v>24580</v>
      </c>
      <c r="AA59" s="49" t="str">
        <f>IFERROR(IF(VLOOKUP($D59,'Year-To-Date'!$E$1:$E$322,1,FALSE)=D59,"--","Find"),"Find")</f>
        <v>--</v>
      </c>
      <c r="AC59" s="32"/>
      <c r="AE59" s="32"/>
      <c r="AG59" s="32"/>
      <c r="AI59" s="32"/>
      <c r="AK59" s="32"/>
      <c r="AM59" s="32"/>
    </row>
    <row r="60" spans="1:39">
      <c r="A60" s="2" t="s">
        <v>839</v>
      </c>
      <c r="B60" s="2" t="s">
        <v>510</v>
      </c>
      <c r="C60" s="2" t="s">
        <v>76</v>
      </c>
      <c r="D60" s="2" t="s">
        <v>86</v>
      </c>
      <c r="E60" s="2" t="s">
        <v>72</v>
      </c>
      <c r="F60" s="3">
        <v>42194</v>
      </c>
      <c r="G60" s="21" t="s">
        <v>152</v>
      </c>
      <c r="H60" s="11" t="s">
        <v>1990</v>
      </c>
      <c r="I60" s="2" t="s">
        <v>28</v>
      </c>
      <c r="J60" s="2" t="s">
        <v>73</v>
      </c>
      <c r="K60" s="2" t="s">
        <v>30</v>
      </c>
      <c r="L60" s="2" t="s">
        <v>31</v>
      </c>
      <c r="M60" s="2" t="s">
        <v>32</v>
      </c>
      <c r="N60" s="4">
        <v>189263</v>
      </c>
      <c r="O60" s="4">
        <v>197781</v>
      </c>
      <c r="P60" s="4">
        <v>8518</v>
      </c>
      <c r="Q60" s="5">
        <v>143.95419999999999</v>
      </c>
      <c r="R60" s="4">
        <v>60841</v>
      </c>
      <c r="S60" s="4">
        <v>67079</v>
      </c>
      <c r="T60" s="4">
        <v>6238</v>
      </c>
      <c r="U60" s="5">
        <v>373.0324</v>
      </c>
      <c r="V60" s="5">
        <v>0</v>
      </c>
      <c r="W60" s="14">
        <v>516.98</v>
      </c>
      <c r="X60" s="14">
        <v>0</v>
      </c>
      <c r="Y60" s="14">
        <v>516.98</v>
      </c>
      <c r="Z60" s="4">
        <v>24580</v>
      </c>
      <c r="AA60" s="49" t="str">
        <f>IFERROR(IF(VLOOKUP($D60,'Year-To-Date'!$E$1:$E$322,1,FALSE)=D60,"--","Find"),"Find")</f>
        <v>--</v>
      </c>
      <c r="AC60" s="32"/>
      <c r="AE60" s="32"/>
      <c r="AG60" s="32"/>
      <c r="AI60" s="32"/>
      <c r="AK60" s="32"/>
      <c r="AM60" s="32"/>
    </row>
    <row r="61" spans="1:39">
      <c r="A61" s="2" t="s">
        <v>839</v>
      </c>
      <c r="B61" s="2" t="s">
        <v>510</v>
      </c>
      <c r="C61" s="2" t="s">
        <v>76</v>
      </c>
      <c r="D61" s="2" t="s">
        <v>89</v>
      </c>
      <c r="E61" s="2" t="s">
        <v>50</v>
      </c>
      <c r="F61" s="3">
        <v>42214</v>
      </c>
      <c r="G61" s="21" t="s">
        <v>152</v>
      </c>
      <c r="H61" s="11" t="s">
        <v>1990</v>
      </c>
      <c r="I61" s="2" t="s">
        <v>28</v>
      </c>
      <c r="J61" s="2" t="s">
        <v>51</v>
      </c>
      <c r="K61" s="2" t="s">
        <v>30</v>
      </c>
      <c r="L61" s="2" t="s">
        <v>31</v>
      </c>
      <c r="M61" s="2" t="s">
        <v>32</v>
      </c>
      <c r="N61" s="4">
        <v>38701</v>
      </c>
      <c r="O61" s="4">
        <v>44986</v>
      </c>
      <c r="P61" s="4">
        <v>6285</v>
      </c>
      <c r="Q61" s="5">
        <v>106.2165</v>
      </c>
      <c r="R61" s="4">
        <v>14212</v>
      </c>
      <c r="S61" s="4">
        <v>14646</v>
      </c>
      <c r="T61" s="4">
        <v>434</v>
      </c>
      <c r="U61" s="5">
        <v>25.953199999999999</v>
      </c>
      <c r="V61" s="5">
        <v>0</v>
      </c>
      <c r="W61" s="14">
        <v>132.16999999999999</v>
      </c>
      <c r="X61" s="14">
        <v>0</v>
      </c>
      <c r="Y61" s="14">
        <v>132.16999999999999</v>
      </c>
      <c r="Z61" s="4">
        <v>24580</v>
      </c>
      <c r="AA61" s="49" t="str">
        <f>IFERROR(IF(VLOOKUP($D61,'Year-To-Date'!$E$1:$E$322,1,FALSE)=D61,"--","Find"),"Find")</f>
        <v>--</v>
      </c>
      <c r="AC61" s="32"/>
      <c r="AE61" s="32"/>
      <c r="AG61" s="32"/>
      <c r="AI61" s="32"/>
      <c r="AK61" s="32"/>
      <c r="AM61" s="32"/>
    </row>
    <row r="62" spans="1:39">
      <c r="A62" s="2" t="s">
        <v>839</v>
      </c>
      <c r="B62" s="2" t="s">
        <v>510</v>
      </c>
      <c r="C62" s="2" t="s">
        <v>76</v>
      </c>
      <c r="D62" s="2" t="s">
        <v>90</v>
      </c>
      <c r="E62" s="2" t="s">
        <v>50</v>
      </c>
      <c r="F62" s="3">
        <v>42215</v>
      </c>
      <c r="G62" s="21" t="s">
        <v>152</v>
      </c>
      <c r="H62" s="11" t="s">
        <v>1990</v>
      </c>
      <c r="I62" s="2" t="s">
        <v>28</v>
      </c>
      <c r="J62" s="2" t="s">
        <v>51</v>
      </c>
      <c r="K62" s="2" t="s">
        <v>30</v>
      </c>
      <c r="L62" s="2" t="s">
        <v>31</v>
      </c>
      <c r="M62" s="2" t="s">
        <v>32</v>
      </c>
      <c r="N62" s="4">
        <v>92821</v>
      </c>
      <c r="O62" s="4">
        <v>95499</v>
      </c>
      <c r="P62" s="4">
        <v>2678</v>
      </c>
      <c r="Q62" s="5">
        <v>45.258200000000002</v>
      </c>
      <c r="R62" s="4">
        <v>24024</v>
      </c>
      <c r="S62" s="4">
        <v>24633</v>
      </c>
      <c r="T62" s="4">
        <v>609</v>
      </c>
      <c r="U62" s="5">
        <v>36.418199999999999</v>
      </c>
      <c r="V62" s="5">
        <v>0</v>
      </c>
      <c r="W62" s="14">
        <v>81.680000000000007</v>
      </c>
      <c r="X62" s="14">
        <v>0</v>
      </c>
      <c r="Y62" s="14">
        <v>81.680000000000007</v>
      </c>
      <c r="Z62" s="4">
        <v>24580</v>
      </c>
      <c r="AA62" s="49" t="str">
        <f>IFERROR(IF(VLOOKUP($D62,'Year-To-Date'!$E$1:$E$322,1,FALSE)=D62,"--","Find"),"Find")</f>
        <v>--</v>
      </c>
      <c r="AC62" s="32"/>
      <c r="AE62" s="32"/>
      <c r="AG62" s="32"/>
      <c r="AI62" s="32"/>
      <c r="AK62" s="32"/>
      <c r="AM62" s="32"/>
    </row>
    <row r="63" spans="1:39">
      <c r="A63" s="12" t="s">
        <v>839</v>
      </c>
      <c r="B63" s="12" t="s">
        <v>510</v>
      </c>
      <c r="C63" s="18" t="s">
        <v>395</v>
      </c>
      <c r="D63" s="12" t="s">
        <v>193</v>
      </c>
      <c r="E63" s="12" t="s">
        <v>371</v>
      </c>
      <c r="F63" s="15">
        <v>42198</v>
      </c>
      <c r="G63" s="23" t="s">
        <v>194</v>
      </c>
      <c r="H63" s="13" t="s">
        <v>1991</v>
      </c>
      <c r="I63" s="12" t="s">
        <v>28</v>
      </c>
      <c r="J63" s="12" t="s">
        <v>373</v>
      </c>
      <c r="K63" s="12" t="s">
        <v>30</v>
      </c>
      <c r="L63" s="12" t="s">
        <v>31</v>
      </c>
      <c r="M63" s="12" t="s">
        <v>32</v>
      </c>
      <c r="N63" s="16">
        <v>923</v>
      </c>
      <c r="O63" s="16">
        <v>968</v>
      </c>
      <c r="P63" s="16">
        <v>45</v>
      </c>
      <c r="Q63" s="17">
        <v>0.76049999999999995</v>
      </c>
      <c r="R63" s="16">
        <v>1724</v>
      </c>
      <c r="S63" s="16">
        <v>1889</v>
      </c>
      <c r="T63" s="16">
        <v>165</v>
      </c>
      <c r="U63" s="17">
        <v>9.8670000000000009</v>
      </c>
      <c r="V63" s="17">
        <v>0</v>
      </c>
      <c r="W63" s="17">
        <v>10.63</v>
      </c>
      <c r="X63" s="17">
        <v>0</v>
      </c>
      <c r="Y63" s="17">
        <v>10.63</v>
      </c>
      <c r="Z63" s="16">
        <v>24580</v>
      </c>
      <c r="AA63" s="49" t="str">
        <f>IFERROR(IF(VLOOKUP($D63,'Year-To-Date'!$E$1:$E$322,1,FALSE)=D63,"--","Find"),"Find")</f>
        <v>--</v>
      </c>
      <c r="AC63" s="32"/>
      <c r="AE63" s="32"/>
      <c r="AG63" s="32"/>
      <c r="AI63" s="32"/>
      <c r="AK63" s="32"/>
      <c r="AM63" s="32"/>
    </row>
    <row r="64" spans="1:39">
      <c r="A64" s="2" t="s">
        <v>839</v>
      </c>
      <c r="B64" s="2" t="s">
        <v>510</v>
      </c>
      <c r="C64" s="2" t="s">
        <v>56</v>
      </c>
      <c r="D64" s="2" t="s">
        <v>207</v>
      </c>
      <c r="E64" s="2" t="s">
        <v>371</v>
      </c>
      <c r="F64" s="3">
        <v>42198</v>
      </c>
      <c r="G64" s="21" t="s">
        <v>194</v>
      </c>
      <c r="H64" s="11" t="s">
        <v>1991</v>
      </c>
      <c r="I64" s="2" t="s">
        <v>28</v>
      </c>
      <c r="J64" s="2" t="s">
        <v>373</v>
      </c>
      <c r="K64" s="2" t="s">
        <v>30</v>
      </c>
      <c r="L64" s="2" t="s">
        <v>31</v>
      </c>
      <c r="M64" s="2" t="s">
        <v>32</v>
      </c>
      <c r="N64" s="4">
        <v>1381</v>
      </c>
      <c r="O64" s="4">
        <v>1694</v>
      </c>
      <c r="P64" s="4">
        <v>313</v>
      </c>
      <c r="Q64" s="5">
        <v>5.2896999999999998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5.29</v>
      </c>
      <c r="X64" s="14">
        <v>0</v>
      </c>
      <c r="Y64" s="14">
        <v>5.29</v>
      </c>
      <c r="Z64" s="4">
        <v>24580</v>
      </c>
      <c r="AA64" s="49" t="str">
        <f>IFERROR(IF(VLOOKUP($D64,'Year-To-Date'!$E$1:$E$322,1,FALSE)=D64,"--","Find"),"Find")</f>
        <v>--</v>
      </c>
      <c r="AC64" s="32"/>
      <c r="AE64" s="32"/>
      <c r="AG64" s="32"/>
      <c r="AI64" s="32"/>
      <c r="AK64" s="32"/>
      <c r="AM64" s="32"/>
    </row>
    <row r="65" spans="1:39">
      <c r="A65" s="2" t="s">
        <v>839</v>
      </c>
      <c r="B65" s="2" t="s">
        <v>510</v>
      </c>
      <c r="C65" s="2" t="s">
        <v>56</v>
      </c>
      <c r="D65" s="2" t="s">
        <v>215</v>
      </c>
      <c r="E65" s="2" t="s">
        <v>371</v>
      </c>
      <c r="F65" s="3">
        <v>42401</v>
      </c>
      <c r="G65" s="21" t="s">
        <v>216</v>
      </c>
      <c r="H65" s="11" t="s">
        <v>1992</v>
      </c>
      <c r="I65" s="2" t="s">
        <v>94</v>
      </c>
      <c r="J65" s="2" t="s">
        <v>373</v>
      </c>
      <c r="K65" s="2" t="s">
        <v>30</v>
      </c>
      <c r="L65" s="2" t="s">
        <v>31</v>
      </c>
      <c r="M65" s="2" t="s">
        <v>32</v>
      </c>
      <c r="N65" s="4">
        <v>155</v>
      </c>
      <c r="O65" s="4">
        <v>272</v>
      </c>
      <c r="P65" s="4">
        <v>117</v>
      </c>
      <c r="Q65" s="5">
        <v>1.9773000000000001</v>
      </c>
      <c r="R65" s="4">
        <v>0</v>
      </c>
      <c r="S65" s="4">
        <v>0</v>
      </c>
      <c r="T65" s="4">
        <v>0</v>
      </c>
      <c r="U65" s="5">
        <v>0</v>
      </c>
      <c r="V65" s="5">
        <v>0</v>
      </c>
      <c r="W65" s="14">
        <v>1.98</v>
      </c>
      <c r="X65" s="14">
        <v>0</v>
      </c>
      <c r="Y65" s="14">
        <v>1.98</v>
      </c>
      <c r="Z65" s="4">
        <v>24580</v>
      </c>
      <c r="AA65" s="49" t="str">
        <f>IFERROR(IF(VLOOKUP($D65,'Year-To-Date'!$E$1:$E$322,1,FALSE)=D65,"--","Find"),"Find")</f>
        <v>--</v>
      </c>
      <c r="AC65" s="32"/>
      <c r="AE65" s="32"/>
      <c r="AG65" s="32"/>
      <c r="AI65" s="32"/>
      <c r="AK65" s="32"/>
      <c r="AM65" s="32"/>
    </row>
    <row r="66" spans="1:39">
      <c r="A66" s="2" t="s">
        <v>839</v>
      </c>
      <c r="B66" s="2" t="s">
        <v>510</v>
      </c>
      <c r="C66" s="2" t="s">
        <v>777</v>
      </c>
      <c r="D66" s="2" t="s">
        <v>283</v>
      </c>
      <c r="E66" s="2" t="s">
        <v>599</v>
      </c>
      <c r="F66" s="3">
        <v>42430</v>
      </c>
      <c r="G66" s="21" t="s">
        <v>284</v>
      </c>
      <c r="H66" s="11" t="s">
        <v>1993</v>
      </c>
      <c r="I66" s="2" t="s">
        <v>778</v>
      </c>
      <c r="J66" s="2" t="s">
        <v>601</v>
      </c>
      <c r="K66" s="2" t="s">
        <v>30</v>
      </c>
      <c r="L66" s="2" t="s">
        <v>31</v>
      </c>
      <c r="M66" s="2" t="s">
        <v>378</v>
      </c>
      <c r="N66" s="4">
        <v>57200</v>
      </c>
      <c r="O66" s="4">
        <v>59422</v>
      </c>
      <c r="P66" s="4">
        <v>2222</v>
      </c>
      <c r="Q66" s="5">
        <v>37.5518</v>
      </c>
      <c r="R66" s="4">
        <v>66710</v>
      </c>
      <c r="S66" s="4">
        <v>70171</v>
      </c>
      <c r="T66" s="4">
        <v>3461</v>
      </c>
      <c r="U66" s="5">
        <v>206.96780000000001</v>
      </c>
      <c r="V66" s="5">
        <v>0</v>
      </c>
      <c r="W66" s="14">
        <v>244.52</v>
      </c>
      <c r="X66" s="14">
        <v>0</v>
      </c>
      <c r="Y66" s="14">
        <v>244.52</v>
      </c>
      <c r="Z66" s="4">
        <v>24580</v>
      </c>
      <c r="AA66" s="49" t="str">
        <f>IFERROR(IF(VLOOKUP($D66,'Year-To-Date'!$E$1:$E$322,1,FALSE)=D66,"--","Find"),"Find")</f>
        <v>--</v>
      </c>
      <c r="AC66" s="32"/>
      <c r="AE66" s="32"/>
      <c r="AG66" s="32"/>
      <c r="AI66" s="32"/>
      <c r="AK66" s="32"/>
      <c r="AM66" s="32"/>
    </row>
    <row r="67" spans="1:39">
      <c r="A67" s="2" t="s">
        <v>839</v>
      </c>
      <c r="B67" s="2" t="s">
        <v>510</v>
      </c>
      <c r="C67" s="2" t="s">
        <v>76</v>
      </c>
      <c r="D67" s="2" t="s">
        <v>302</v>
      </c>
      <c r="E67" s="2" t="s">
        <v>371</v>
      </c>
      <c r="F67" s="3">
        <v>42199</v>
      </c>
      <c r="G67" s="21" t="s">
        <v>154</v>
      </c>
      <c r="H67" s="11" t="s">
        <v>1994</v>
      </c>
      <c r="I67" s="2" t="s">
        <v>28</v>
      </c>
      <c r="J67" s="2" t="s">
        <v>373</v>
      </c>
      <c r="K67" s="2" t="s">
        <v>30</v>
      </c>
      <c r="L67" s="2" t="s">
        <v>31</v>
      </c>
      <c r="M67" s="2" t="s">
        <v>32</v>
      </c>
      <c r="N67" s="4">
        <v>118</v>
      </c>
      <c r="O67" s="4">
        <v>143</v>
      </c>
      <c r="P67" s="4">
        <v>25</v>
      </c>
      <c r="Q67" s="5">
        <v>0.42249999999999999</v>
      </c>
      <c r="R67" s="4">
        <v>33</v>
      </c>
      <c r="S67" s="4">
        <v>33</v>
      </c>
      <c r="T67" s="4">
        <v>0</v>
      </c>
      <c r="U67" s="5">
        <v>0</v>
      </c>
      <c r="V67" s="5">
        <v>0</v>
      </c>
      <c r="W67" s="14">
        <v>0.42</v>
      </c>
      <c r="X67" s="14">
        <v>0</v>
      </c>
      <c r="Y67" s="14">
        <v>0.42</v>
      </c>
      <c r="Z67" s="4">
        <v>24580</v>
      </c>
      <c r="AA67" s="49" t="str">
        <f>IFERROR(IF(VLOOKUP($D67,'Year-To-Date'!$E$1:$E$322,1,FALSE)=D67,"--","Find"),"Find")</f>
        <v>--</v>
      </c>
      <c r="AC67" s="32"/>
      <c r="AE67" s="32"/>
      <c r="AG67" s="32"/>
      <c r="AI67" s="32"/>
      <c r="AK67" s="32"/>
      <c r="AM67" s="32"/>
    </row>
    <row r="68" spans="1:39">
      <c r="A68" s="2" t="s">
        <v>839</v>
      </c>
      <c r="B68" s="2" t="s">
        <v>510</v>
      </c>
      <c r="C68" s="2" t="s">
        <v>370</v>
      </c>
      <c r="D68" s="2" t="s">
        <v>236</v>
      </c>
      <c r="E68" s="2" t="s">
        <v>371</v>
      </c>
      <c r="F68" s="3">
        <v>42198</v>
      </c>
      <c r="G68" s="21" t="s">
        <v>154</v>
      </c>
      <c r="H68" s="11" t="s">
        <v>1994</v>
      </c>
      <c r="I68" s="2" t="s">
        <v>28</v>
      </c>
      <c r="J68" s="2" t="s">
        <v>373</v>
      </c>
      <c r="K68" s="2" t="s">
        <v>30</v>
      </c>
      <c r="L68" s="2" t="s">
        <v>31</v>
      </c>
      <c r="M68" s="2" t="s">
        <v>32</v>
      </c>
      <c r="N68" s="4">
        <v>73</v>
      </c>
      <c r="O68" s="4">
        <v>177</v>
      </c>
      <c r="P68" s="4">
        <v>104</v>
      </c>
      <c r="Q68" s="5">
        <v>1.7576000000000001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1.76</v>
      </c>
      <c r="X68" s="14">
        <v>0</v>
      </c>
      <c r="Y68" s="14">
        <v>1.76</v>
      </c>
      <c r="Z68" s="4">
        <v>24580</v>
      </c>
      <c r="AA68" s="49" t="str">
        <f>IFERROR(IF(VLOOKUP($D68,'Year-To-Date'!$E$1:$E$322,1,FALSE)=D68,"--","Find"),"Find")</f>
        <v>--</v>
      </c>
      <c r="AC68" s="32"/>
      <c r="AE68" s="32"/>
      <c r="AG68" s="32"/>
      <c r="AI68" s="32"/>
      <c r="AK68" s="32"/>
      <c r="AM68" s="32"/>
    </row>
    <row r="69" spans="1:39">
      <c r="A69" s="2" t="s">
        <v>839</v>
      </c>
      <c r="B69" s="2" t="s">
        <v>510</v>
      </c>
      <c r="C69" s="2" t="s">
        <v>69</v>
      </c>
      <c r="D69" s="2" t="s">
        <v>259</v>
      </c>
      <c r="E69" s="2" t="s">
        <v>371</v>
      </c>
      <c r="F69" s="3">
        <v>42198</v>
      </c>
      <c r="G69" s="21" t="s">
        <v>154</v>
      </c>
      <c r="H69" s="11" t="s">
        <v>1994</v>
      </c>
      <c r="I69" s="2" t="s">
        <v>28</v>
      </c>
      <c r="J69" s="2" t="s">
        <v>373</v>
      </c>
      <c r="K69" s="2" t="s">
        <v>30</v>
      </c>
      <c r="L69" s="2" t="s">
        <v>31</v>
      </c>
      <c r="M69" s="2" t="s">
        <v>32</v>
      </c>
      <c r="N69" s="4">
        <v>4718</v>
      </c>
      <c r="O69" s="4">
        <v>5376</v>
      </c>
      <c r="P69" s="4">
        <v>658</v>
      </c>
      <c r="Q69" s="5">
        <v>11.120200000000001</v>
      </c>
      <c r="R69" s="4">
        <v>2809</v>
      </c>
      <c r="S69" s="4">
        <v>3364</v>
      </c>
      <c r="T69" s="4">
        <v>555</v>
      </c>
      <c r="U69" s="5">
        <v>33.189</v>
      </c>
      <c r="V69" s="5">
        <v>0</v>
      </c>
      <c r="W69" s="14">
        <v>44.31</v>
      </c>
      <c r="X69" s="14">
        <v>0</v>
      </c>
      <c r="Y69" s="14">
        <v>44.31</v>
      </c>
      <c r="Z69" s="4">
        <v>24580</v>
      </c>
      <c r="AA69" s="49" t="str">
        <f>IFERROR(IF(VLOOKUP($D69,'Year-To-Date'!$E$1:$E$322,1,FALSE)=D69,"--","Find"),"Find")</f>
        <v>--</v>
      </c>
      <c r="AC69" s="32"/>
      <c r="AE69" s="32"/>
      <c r="AG69" s="32"/>
      <c r="AI69" s="32"/>
      <c r="AK69" s="32"/>
      <c r="AM69" s="32"/>
    </row>
    <row r="70" spans="1:39">
      <c r="A70" s="2" t="s">
        <v>839</v>
      </c>
      <c r="B70" s="2" t="s">
        <v>510</v>
      </c>
      <c r="C70" s="2" t="s">
        <v>419</v>
      </c>
      <c r="D70" s="2" t="s">
        <v>200</v>
      </c>
      <c r="E70" s="2" t="s">
        <v>603</v>
      </c>
      <c r="F70" s="3">
        <v>42424</v>
      </c>
      <c r="G70" s="21" t="s">
        <v>201</v>
      </c>
      <c r="H70" s="11" t="s">
        <v>1995</v>
      </c>
      <c r="I70" s="2" t="s">
        <v>772</v>
      </c>
      <c r="J70" s="2" t="s">
        <v>605</v>
      </c>
      <c r="K70" s="2" t="s">
        <v>394</v>
      </c>
      <c r="L70" s="2" t="s">
        <v>31</v>
      </c>
      <c r="M70" s="2" t="s">
        <v>378</v>
      </c>
      <c r="N70" s="4">
        <v>52131</v>
      </c>
      <c r="O70" s="4">
        <v>62847</v>
      </c>
      <c r="P70" s="4">
        <v>10716</v>
      </c>
      <c r="Q70" s="5">
        <v>52.508400000000002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52.51</v>
      </c>
      <c r="X70" s="14">
        <v>0</v>
      </c>
      <c r="Y70" s="14">
        <v>52.51</v>
      </c>
      <c r="Z70" s="4">
        <v>24580</v>
      </c>
      <c r="AA70" s="49" t="str">
        <f>IFERROR(IF(VLOOKUP($D70,'Year-To-Date'!$E$1:$E$322,1,FALSE)=D70,"--","Find"),"Find")</f>
        <v>--</v>
      </c>
      <c r="AC70" s="32"/>
      <c r="AE70" s="32"/>
      <c r="AG70" s="32"/>
      <c r="AI70" s="32"/>
      <c r="AK70" s="32"/>
      <c r="AM70" s="32"/>
    </row>
    <row r="71" spans="1:39">
      <c r="A71" s="2" t="s">
        <v>839</v>
      </c>
      <c r="B71" s="2" t="s">
        <v>510</v>
      </c>
      <c r="C71" s="2" t="s">
        <v>48</v>
      </c>
      <c r="D71" s="2" t="s">
        <v>155</v>
      </c>
      <c r="E71" s="2" t="s">
        <v>400</v>
      </c>
      <c r="F71" s="3">
        <v>42248</v>
      </c>
      <c r="G71" s="21" t="s">
        <v>156</v>
      </c>
      <c r="H71" s="11" t="s">
        <v>1996</v>
      </c>
      <c r="I71" s="2" t="s">
        <v>39</v>
      </c>
      <c r="J71" s="2" t="s">
        <v>402</v>
      </c>
      <c r="K71" s="2" t="s">
        <v>30</v>
      </c>
      <c r="L71" s="2" t="s">
        <v>31</v>
      </c>
      <c r="M71" s="2" t="s">
        <v>41</v>
      </c>
      <c r="N71" s="4">
        <v>485</v>
      </c>
      <c r="O71" s="4">
        <v>583</v>
      </c>
      <c r="P71" s="4">
        <v>98</v>
      </c>
      <c r="Q71" s="5">
        <v>1.6561999999999999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1.66</v>
      </c>
      <c r="X71" s="14">
        <v>0</v>
      </c>
      <c r="Y71" s="14">
        <v>1.66</v>
      </c>
      <c r="Z71" s="4">
        <v>24580</v>
      </c>
      <c r="AA71" s="49" t="str">
        <f>IFERROR(IF(VLOOKUP($D71,'Year-To-Date'!$E$1:$E$322,1,FALSE)=D71,"--","Find"),"Find")</f>
        <v>--</v>
      </c>
      <c r="AC71" s="32"/>
      <c r="AE71" s="32"/>
      <c r="AG71" s="32"/>
      <c r="AI71" s="32"/>
      <c r="AK71" s="32"/>
      <c r="AM71" s="32"/>
    </row>
    <row r="72" spans="1:39">
      <c r="A72" s="2" t="s">
        <v>839</v>
      </c>
      <c r="B72" s="2" t="s">
        <v>510</v>
      </c>
      <c r="C72" s="2" t="s">
        <v>69</v>
      </c>
      <c r="D72" s="2" t="s">
        <v>264</v>
      </c>
      <c r="E72" s="2" t="s">
        <v>400</v>
      </c>
      <c r="F72" s="3">
        <v>42248</v>
      </c>
      <c r="G72" s="21" t="s">
        <v>156</v>
      </c>
      <c r="H72" s="11" t="s">
        <v>1996</v>
      </c>
      <c r="I72" s="2" t="s">
        <v>39</v>
      </c>
      <c r="J72" s="2" t="s">
        <v>402</v>
      </c>
      <c r="K72" s="2" t="s">
        <v>30</v>
      </c>
      <c r="L72" s="2" t="s">
        <v>31</v>
      </c>
      <c r="M72" s="2" t="s">
        <v>41</v>
      </c>
      <c r="N72" s="4">
        <v>3632</v>
      </c>
      <c r="O72" s="4">
        <v>3940</v>
      </c>
      <c r="P72" s="4">
        <v>308</v>
      </c>
      <c r="Q72" s="5">
        <v>5.2051999999999996</v>
      </c>
      <c r="R72" s="4">
        <v>3601</v>
      </c>
      <c r="S72" s="4">
        <v>3854</v>
      </c>
      <c r="T72" s="4">
        <v>253</v>
      </c>
      <c r="U72" s="5">
        <v>15.1294</v>
      </c>
      <c r="V72" s="5">
        <v>0</v>
      </c>
      <c r="W72" s="14">
        <v>20.34</v>
      </c>
      <c r="X72" s="14">
        <v>0</v>
      </c>
      <c r="Y72" s="14">
        <v>20.34</v>
      </c>
      <c r="Z72" s="4">
        <v>24580</v>
      </c>
      <c r="AA72" s="49" t="str">
        <f>IFERROR(IF(VLOOKUP($D72,'Year-To-Date'!$E$1:$E$322,1,FALSE)=D72,"--","Find"),"Find")</f>
        <v>--</v>
      </c>
      <c r="AC72" s="32"/>
      <c r="AE72" s="32"/>
      <c r="AG72" s="32"/>
      <c r="AI72" s="32"/>
      <c r="AK72" s="32"/>
      <c r="AM72" s="32"/>
    </row>
    <row r="73" spans="1:39">
      <c r="A73" s="2" t="s">
        <v>839</v>
      </c>
      <c r="B73" s="2" t="s">
        <v>510</v>
      </c>
      <c r="C73" s="2" t="s">
        <v>76</v>
      </c>
      <c r="D73" s="2" t="s">
        <v>78</v>
      </c>
      <c r="E73" s="2" t="s">
        <v>67</v>
      </c>
      <c r="F73" s="3">
        <v>42192</v>
      </c>
      <c r="G73" s="21" t="s">
        <v>298</v>
      </c>
      <c r="H73" s="11" t="s">
        <v>1997</v>
      </c>
      <c r="I73" s="2" t="s">
        <v>28</v>
      </c>
      <c r="J73" s="2" t="s">
        <v>68</v>
      </c>
      <c r="K73" s="2" t="s">
        <v>30</v>
      </c>
      <c r="L73" s="2" t="s">
        <v>31</v>
      </c>
      <c r="M73" s="2" t="s">
        <v>32</v>
      </c>
      <c r="N73" s="4">
        <v>66817</v>
      </c>
      <c r="O73" s="4">
        <v>69670</v>
      </c>
      <c r="P73" s="4">
        <v>2853</v>
      </c>
      <c r="Q73" s="5">
        <v>48.215699999999998</v>
      </c>
      <c r="R73" s="4">
        <v>28723</v>
      </c>
      <c r="S73" s="4">
        <v>33194</v>
      </c>
      <c r="T73" s="4">
        <v>4471</v>
      </c>
      <c r="U73" s="5">
        <v>267.36579999999998</v>
      </c>
      <c r="V73" s="5">
        <v>0</v>
      </c>
      <c r="W73" s="14">
        <v>315.58999999999997</v>
      </c>
      <c r="X73" s="14">
        <v>0</v>
      </c>
      <c r="Y73" s="14">
        <v>315.58999999999997</v>
      </c>
      <c r="Z73" s="4">
        <v>24580</v>
      </c>
      <c r="AA73" s="49" t="str">
        <f>IFERROR(IF(VLOOKUP($D73,'Year-To-Date'!$E$1:$E$322,1,FALSE)=D73,"--","Find"),"Find")</f>
        <v>--</v>
      </c>
      <c r="AC73" s="32"/>
      <c r="AE73" s="32"/>
      <c r="AG73" s="32"/>
      <c r="AI73" s="32"/>
      <c r="AK73" s="32"/>
      <c r="AM73" s="32"/>
    </row>
    <row r="74" spans="1:39">
      <c r="A74" s="2" t="s">
        <v>839</v>
      </c>
      <c r="B74" s="2" t="s">
        <v>510</v>
      </c>
      <c r="C74" s="2" t="s">
        <v>395</v>
      </c>
      <c r="D74" s="2" t="s">
        <v>486</v>
      </c>
      <c r="E74" s="2" t="s">
        <v>421</v>
      </c>
      <c r="F74" s="3">
        <v>42158</v>
      </c>
      <c r="G74" s="21" t="s">
        <v>133</v>
      </c>
      <c r="H74" s="11" t="s">
        <v>1998</v>
      </c>
      <c r="I74" s="2" t="s">
        <v>28</v>
      </c>
      <c r="J74" s="2" t="s">
        <v>423</v>
      </c>
      <c r="K74" s="2" t="s">
        <v>30</v>
      </c>
      <c r="L74" s="2" t="s">
        <v>31</v>
      </c>
      <c r="M74" s="2" t="s">
        <v>32</v>
      </c>
      <c r="N74" s="4">
        <v>4120</v>
      </c>
      <c r="O74" s="4">
        <v>4702</v>
      </c>
      <c r="P74" s="4">
        <v>582</v>
      </c>
      <c r="Q74" s="5">
        <v>54.125999999999998</v>
      </c>
      <c r="R74" s="4">
        <v>8585</v>
      </c>
      <c r="S74" s="4">
        <v>9364</v>
      </c>
      <c r="T74" s="4">
        <v>779</v>
      </c>
      <c r="U74" s="5">
        <v>140.22</v>
      </c>
      <c r="V74" s="5">
        <v>0</v>
      </c>
      <c r="W74" s="14">
        <v>194.35</v>
      </c>
      <c r="X74" s="14">
        <v>0</v>
      </c>
      <c r="Y74" s="14">
        <v>194.35</v>
      </c>
      <c r="Z74" s="4">
        <v>24580</v>
      </c>
      <c r="AA74" s="49" t="str">
        <f>IFERROR(IF(VLOOKUP($D74,'Year-To-Date'!$E$1:$E$322,1,FALSE)=D74,"--","Find"),"Find")</f>
        <v>--</v>
      </c>
      <c r="AC74" s="32"/>
      <c r="AE74" s="32"/>
      <c r="AG74" s="32"/>
      <c r="AI74" s="32"/>
      <c r="AK74" s="32"/>
      <c r="AM74" s="32"/>
    </row>
    <row r="75" spans="1:39">
      <c r="A75" s="2" t="s">
        <v>839</v>
      </c>
      <c r="B75" s="2" t="s">
        <v>510</v>
      </c>
      <c r="C75" s="2" t="s">
        <v>25</v>
      </c>
      <c r="D75" s="2" t="s">
        <v>132</v>
      </c>
      <c r="E75" s="2" t="s">
        <v>527</v>
      </c>
      <c r="F75" s="3">
        <v>42389</v>
      </c>
      <c r="G75" s="21" t="s">
        <v>133</v>
      </c>
      <c r="H75" s="11" t="s">
        <v>1998</v>
      </c>
      <c r="I75" s="2" t="s">
        <v>39</v>
      </c>
      <c r="J75" s="2" t="s">
        <v>528</v>
      </c>
      <c r="K75" s="2" t="s">
        <v>30</v>
      </c>
      <c r="L75" s="2" t="s">
        <v>31</v>
      </c>
      <c r="M75" s="2" t="s">
        <v>32</v>
      </c>
      <c r="N75" s="4">
        <v>15284</v>
      </c>
      <c r="O75" s="4">
        <v>17438</v>
      </c>
      <c r="P75" s="4">
        <v>2154</v>
      </c>
      <c r="Q75" s="5">
        <v>36.4026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36.4</v>
      </c>
      <c r="X75" s="14">
        <v>0</v>
      </c>
      <c r="Y75" s="14">
        <v>36.4</v>
      </c>
      <c r="Z75" s="4">
        <v>24580</v>
      </c>
      <c r="AA75" s="49" t="str">
        <f>IFERROR(IF(VLOOKUP($D75,'Year-To-Date'!$E$1:$E$322,1,FALSE)=D75,"--","Find"),"Find")</f>
        <v>--</v>
      </c>
      <c r="AC75" s="32"/>
      <c r="AE75" s="32"/>
      <c r="AG75" s="32"/>
      <c r="AI75" s="32"/>
      <c r="AK75" s="32"/>
      <c r="AM75" s="32"/>
    </row>
    <row r="76" spans="1:39">
      <c r="A76" s="2" t="s">
        <v>839</v>
      </c>
      <c r="B76" s="2" t="s">
        <v>510</v>
      </c>
      <c r="C76" s="2" t="s">
        <v>25</v>
      </c>
      <c r="D76" s="2" t="s">
        <v>42</v>
      </c>
      <c r="E76" s="2" t="s">
        <v>43</v>
      </c>
      <c r="F76" s="3">
        <v>42181</v>
      </c>
      <c r="G76" s="21" t="s">
        <v>114</v>
      </c>
      <c r="H76" s="11" t="s">
        <v>1999</v>
      </c>
      <c r="I76" s="2" t="s">
        <v>28</v>
      </c>
      <c r="J76" s="2" t="s">
        <v>44</v>
      </c>
      <c r="K76" s="2" t="s">
        <v>30</v>
      </c>
      <c r="L76" s="2" t="s">
        <v>31</v>
      </c>
      <c r="M76" s="2" t="s">
        <v>32</v>
      </c>
      <c r="N76" s="4">
        <v>16745</v>
      </c>
      <c r="O76" s="4">
        <v>19472</v>
      </c>
      <c r="P76" s="4">
        <v>2727</v>
      </c>
      <c r="Q76" s="5">
        <v>46.086300000000001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46.09</v>
      </c>
      <c r="X76" s="14">
        <v>0</v>
      </c>
      <c r="Y76" s="14">
        <v>46.09</v>
      </c>
      <c r="Z76" s="4">
        <v>24580</v>
      </c>
      <c r="AA76" s="49" t="str">
        <f>IFERROR(IF(VLOOKUP($D76,'Year-To-Date'!$E$1:$E$322,1,FALSE)=D76,"--","Find"),"Find")</f>
        <v>--</v>
      </c>
      <c r="AC76" s="32"/>
      <c r="AE76" s="32"/>
      <c r="AG76" s="32"/>
      <c r="AI76" s="32"/>
      <c r="AK76" s="32"/>
      <c r="AM76" s="32"/>
    </row>
    <row r="77" spans="1:39">
      <c r="A77" s="2" t="s">
        <v>839</v>
      </c>
      <c r="B77" s="2" t="s">
        <v>510</v>
      </c>
      <c r="C77" s="2" t="s">
        <v>76</v>
      </c>
      <c r="D77" s="2" t="s">
        <v>339</v>
      </c>
      <c r="E77" s="2" t="s">
        <v>610</v>
      </c>
      <c r="F77" s="3">
        <v>42425</v>
      </c>
      <c r="G77" s="21" t="s">
        <v>340</v>
      </c>
      <c r="H77" s="11" t="s">
        <v>2000</v>
      </c>
      <c r="I77" s="2" t="s">
        <v>39</v>
      </c>
      <c r="J77" s="2" t="s">
        <v>612</v>
      </c>
      <c r="K77" s="2" t="s">
        <v>30</v>
      </c>
      <c r="L77" s="2" t="s">
        <v>31</v>
      </c>
      <c r="M77" s="2" t="s">
        <v>32</v>
      </c>
      <c r="N77" s="4">
        <v>16967</v>
      </c>
      <c r="O77" s="4">
        <v>19490</v>
      </c>
      <c r="P77" s="4">
        <v>2523</v>
      </c>
      <c r="Q77" s="5">
        <v>42.6387</v>
      </c>
      <c r="R77" s="4">
        <v>2113</v>
      </c>
      <c r="S77" s="4">
        <v>3073</v>
      </c>
      <c r="T77" s="4">
        <v>960</v>
      </c>
      <c r="U77" s="5">
        <v>57.408000000000001</v>
      </c>
      <c r="V77" s="5">
        <v>0</v>
      </c>
      <c r="W77" s="14">
        <v>100.05</v>
      </c>
      <c r="X77" s="14">
        <v>0</v>
      </c>
      <c r="Y77" s="14">
        <v>100.05</v>
      </c>
      <c r="Z77" s="4">
        <v>24580</v>
      </c>
      <c r="AA77" s="49" t="str">
        <f>IFERROR(IF(VLOOKUP($D77,'Year-To-Date'!$E$1:$E$322,1,FALSE)=D77,"--","Find"),"Find")</f>
        <v>--</v>
      </c>
      <c r="AC77" s="32"/>
      <c r="AE77" s="32"/>
      <c r="AG77" s="32"/>
      <c r="AI77" s="32"/>
      <c r="AK77" s="32"/>
      <c r="AM77" s="32"/>
    </row>
    <row r="78" spans="1:39">
      <c r="A78" s="2" t="s">
        <v>839</v>
      </c>
      <c r="B78" s="2" t="s">
        <v>510</v>
      </c>
      <c r="C78" s="2" t="s">
        <v>25</v>
      </c>
      <c r="D78" s="2" t="s">
        <v>100</v>
      </c>
      <c r="E78" s="2" t="s">
        <v>782</v>
      </c>
      <c r="F78" s="3">
        <v>42283</v>
      </c>
      <c r="G78" s="21" t="s">
        <v>101</v>
      </c>
      <c r="H78" s="11" t="s">
        <v>2001</v>
      </c>
      <c r="I78" s="2" t="s">
        <v>39</v>
      </c>
      <c r="J78" s="2" t="s">
        <v>840</v>
      </c>
      <c r="K78" s="2" t="s">
        <v>30</v>
      </c>
      <c r="L78" s="2" t="s">
        <v>31</v>
      </c>
      <c r="M78" s="2" t="s">
        <v>378</v>
      </c>
      <c r="N78" s="4">
        <v>0</v>
      </c>
      <c r="O78" s="4">
        <v>0</v>
      </c>
      <c r="P78" s="4">
        <v>0</v>
      </c>
      <c r="Q78" s="5">
        <v>0</v>
      </c>
      <c r="R78" s="4">
        <v>0</v>
      </c>
      <c r="S78" s="4">
        <v>0</v>
      </c>
      <c r="T78" s="4">
        <v>0</v>
      </c>
      <c r="U78" s="5">
        <v>0</v>
      </c>
      <c r="V78" s="5">
        <v>311</v>
      </c>
      <c r="W78" s="14">
        <v>311</v>
      </c>
      <c r="X78" s="14">
        <v>0</v>
      </c>
      <c r="Y78" s="14">
        <v>311</v>
      </c>
      <c r="Z78" s="4">
        <v>24580</v>
      </c>
      <c r="AA78" s="49" t="str">
        <f>IFERROR(IF(VLOOKUP($D78,'Year-To-Date'!$E$1:$E$322,1,FALSE)=D78,"--","Find"),"Find")</f>
        <v>--</v>
      </c>
      <c r="AC78" s="32"/>
      <c r="AE78" s="32"/>
      <c r="AG78" s="32"/>
      <c r="AI78" s="32"/>
      <c r="AK78" s="32"/>
      <c r="AM78" s="32"/>
    </row>
    <row r="79" spans="1:39">
      <c r="A79" s="2" t="s">
        <v>839</v>
      </c>
      <c r="B79" s="2" t="s">
        <v>510</v>
      </c>
      <c r="C79" s="2" t="s">
        <v>807</v>
      </c>
      <c r="D79" s="2" t="s">
        <v>501</v>
      </c>
      <c r="E79" s="2" t="s">
        <v>405</v>
      </c>
      <c r="F79" s="3">
        <v>42306</v>
      </c>
      <c r="G79" s="21" t="s">
        <v>101</v>
      </c>
      <c r="H79" s="11" t="s">
        <v>2001</v>
      </c>
      <c r="I79" s="2" t="s">
        <v>437</v>
      </c>
      <c r="J79" s="2" t="s">
        <v>407</v>
      </c>
      <c r="K79" s="2" t="s">
        <v>30</v>
      </c>
      <c r="L79" s="2" t="s">
        <v>31</v>
      </c>
      <c r="M79" s="2" t="s">
        <v>378</v>
      </c>
      <c r="N79" s="4">
        <v>135076</v>
      </c>
      <c r="O79" s="4">
        <v>164379</v>
      </c>
      <c r="P79" s="4">
        <v>29303</v>
      </c>
      <c r="Q79" s="5">
        <v>2725.1790000000001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2725.18</v>
      </c>
      <c r="X79" s="14">
        <v>0</v>
      </c>
      <c r="Y79" s="14">
        <v>2725.18</v>
      </c>
      <c r="Z79" s="4">
        <v>24580</v>
      </c>
      <c r="AA79" s="49" t="str">
        <f>IFERROR(IF(VLOOKUP($D79,'Year-To-Date'!$E$1:$E$322,1,FALSE)=D79,"--","Find"),"Find")</f>
        <v>--</v>
      </c>
      <c r="AC79" s="32"/>
      <c r="AE79" s="32"/>
      <c r="AG79" s="32"/>
      <c r="AI79" s="32"/>
      <c r="AK79" s="32"/>
      <c r="AM79" s="32"/>
    </row>
    <row r="80" spans="1:39">
      <c r="A80" s="2" t="s">
        <v>839</v>
      </c>
      <c r="B80" s="2" t="s">
        <v>510</v>
      </c>
      <c r="C80" s="2" t="s">
        <v>25</v>
      </c>
      <c r="D80" s="2" t="s">
        <v>117</v>
      </c>
      <c r="E80" s="2" t="s">
        <v>83</v>
      </c>
      <c r="F80" s="3">
        <v>42390</v>
      </c>
      <c r="G80" s="21" t="s">
        <v>118</v>
      </c>
      <c r="H80" s="11" t="s">
        <v>2002</v>
      </c>
      <c r="I80" s="2" t="s">
        <v>39</v>
      </c>
      <c r="J80" s="2" t="s">
        <v>84</v>
      </c>
      <c r="K80" s="2" t="s">
        <v>30</v>
      </c>
      <c r="L80" s="2" t="s">
        <v>31</v>
      </c>
      <c r="M80" s="2" t="s">
        <v>32</v>
      </c>
      <c r="N80" s="4">
        <v>5371</v>
      </c>
      <c r="O80" s="4">
        <v>12110</v>
      </c>
      <c r="P80" s="4">
        <v>6739</v>
      </c>
      <c r="Q80" s="5">
        <v>113.8891</v>
      </c>
      <c r="R80" s="4">
        <v>0</v>
      </c>
      <c r="S80" s="4">
        <v>0</v>
      </c>
      <c r="T80" s="4">
        <v>0</v>
      </c>
      <c r="U80" s="5">
        <v>0</v>
      </c>
      <c r="V80" s="5">
        <v>0</v>
      </c>
      <c r="W80" s="14">
        <v>113.89</v>
      </c>
      <c r="X80" s="14">
        <v>0</v>
      </c>
      <c r="Y80" s="14">
        <v>113.89</v>
      </c>
      <c r="Z80" s="4">
        <v>24580</v>
      </c>
      <c r="AA80" s="49" t="str">
        <f>IFERROR(IF(VLOOKUP($D80,'Year-To-Date'!$E$1:$E$322,1,FALSE)=D80,"--","Find"),"Find")</f>
        <v>--</v>
      </c>
      <c r="AC80" s="32"/>
      <c r="AE80" s="32"/>
      <c r="AG80" s="32"/>
      <c r="AI80" s="32"/>
      <c r="AK80" s="32"/>
      <c r="AM80" s="32"/>
    </row>
    <row r="81" spans="1:39">
      <c r="A81" s="2" t="s">
        <v>839</v>
      </c>
      <c r="B81" s="2" t="s">
        <v>510</v>
      </c>
      <c r="C81" s="2" t="s">
        <v>48</v>
      </c>
      <c r="D81" s="2" t="s">
        <v>191</v>
      </c>
      <c r="E81" s="2" t="s">
        <v>775</v>
      </c>
      <c r="F81" s="3">
        <v>42524</v>
      </c>
      <c r="G81" s="21" t="s">
        <v>192</v>
      </c>
      <c r="H81" s="11" t="s">
        <v>2003</v>
      </c>
      <c r="I81" s="2" t="s">
        <v>39</v>
      </c>
      <c r="J81" s="2" t="s">
        <v>776</v>
      </c>
      <c r="K81" s="2" t="s">
        <v>30</v>
      </c>
      <c r="L81" s="2" t="s">
        <v>31</v>
      </c>
      <c r="M81" s="2" t="s">
        <v>41</v>
      </c>
      <c r="N81" s="4">
        <v>345</v>
      </c>
      <c r="O81" s="4">
        <v>1816</v>
      </c>
      <c r="P81" s="4">
        <v>1471</v>
      </c>
      <c r="Q81" s="5">
        <v>24.8599</v>
      </c>
      <c r="R81" s="4">
        <v>1</v>
      </c>
      <c r="S81" s="4">
        <v>1</v>
      </c>
      <c r="T81" s="4">
        <v>0</v>
      </c>
      <c r="U81" s="5">
        <v>0</v>
      </c>
      <c r="V81" s="5">
        <v>0</v>
      </c>
      <c r="W81" s="14">
        <v>24.86</v>
      </c>
      <c r="X81" s="14">
        <v>0</v>
      </c>
      <c r="Y81" s="14">
        <v>24.86</v>
      </c>
      <c r="Z81" s="4">
        <v>24580</v>
      </c>
      <c r="AA81" s="49" t="str">
        <f>IFERROR(IF(VLOOKUP($D81,'Year-To-Date'!$E$1:$E$322,1,FALSE)=D81,"--","Find"),"Find")</f>
        <v>--</v>
      </c>
      <c r="AC81" s="32"/>
      <c r="AE81" s="32"/>
      <c r="AG81" s="32"/>
      <c r="AI81" s="32"/>
      <c r="AK81" s="32"/>
      <c r="AM81" s="32"/>
    </row>
    <row r="82" spans="1:39">
      <c r="A82" s="2" t="s">
        <v>839</v>
      </c>
      <c r="B82" s="2" t="s">
        <v>510</v>
      </c>
      <c r="C82" s="2" t="s">
        <v>69</v>
      </c>
      <c r="D82" s="2" t="s">
        <v>270</v>
      </c>
      <c r="E82" s="2" t="s">
        <v>775</v>
      </c>
      <c r="F82" s="3">
        <v>42524</v>
      </c>
      <c r="G82" s="21" t="s">
        <v>192</v>
      </c>
      <c r="H82" s="11" t="s">
        <v>2003</v>
      </c>
      <c r="I82" s="2" t="s">
        <v>39</v>
      </c>
      <c r="J82" s="2" t="s">
        <v>776</v>
      </c>
      <c r="K82" s="2" t="s">
        <v>30</v>
      </c>
      <c r="L82" s="2" t="s">
        <v>31</v>
      </c>
      <c r="M82" s="2" t="s">
        <v>41</v>
      </c>
      <c r="N82" s="4">
        <v>236</v>
      </c>
      <c r="O82" s="4">
        <v>1551</v>
      </c>
      <c r="P82" s="4">
        <v>1315</v>
      </c>
      <c r="Q82" s="5">
        <v>22.223500000000001</v>
      </c>
      <c r="R82" s="4">
        <v>194</v>
      </c>
      <c r="S82" s="4">
        <v>557</v>
      </c>
      <c r="T82" s="4">
        <v>363</v>
      </c>
      <c r="U82" s="5">
        <v>21.7074</v>
      </c>
      <c r="V82" s="5">
        <v>0</v>
      </c>
      <c r="W82" s="14">
        <v>43.93</v>
      </c>
      <c r="X82" s="14">
        <v>0</v>
      </c>
      <c r="Y82" s="14">
        <v>43.93</v>
      </c>
      <c r="Z82" s="4">
        <v>24580</v>
      </c>
      <c r="AA82" s="49" t="str">
        <f>IFERROR(IF(VLOOKUP($D82,'Year-To-Date'!$E$1:$E$322,1,FALSE)=D82,"--","Find"),"Find")</f>
        <v>--</v>
      </c>
      <c r="AC82" s="32"/>
      <c r="AE82" s="32"/>
      <c r="AG82" s="32"/>
      <c r="AI82" s="32"/>
      <c r="AK82" s="32"/>
      <c r="AM82" s="32"/>
    </row>
    <row r="83" spans="1:39">
      <c r="A83" s="2" t="s">
        <v>839</v>
      </c>
      <c r="B83" s="2" t="s">
        <v>510</v>
      </c>
      <c r="C83" s="2" t="s">
        <v>25</v>
      </c>
      <c r="D83" s="2" t="s">
        <v>128</v>
      </c>
      <c r="E83" s="2" t="s">
        <v>83</v>
      </c>
      <c r="F83" s="3">
        <v>42390</v>
      </c>
      <c r="G83" s="21" t="s">
        <v>129</v>
      </c>
      <c r="H83" s="11" t="s">
        <v>2004</v>
      </c>
      <c r="I83" s="2" t="s">
        <v>39</v>
      </c>
      <c r="J83" s="2" t="s">
        <v>84</v>
      </c>
      <c r="K83" s="2" t="s">
        <v>30</v>
      </c>
      <c r="L83" s="2" t="s">
        <v>31</v>
      </c>
      <c r="M83" s="2" t="s">
        <v>32</v>
      </c>
      <c r="N83" s="4">
        <v>27245</v>
      </c>
      <c r="O83" s="4">
        <v>32191</v>
      </c>
      <c r="P83" s="4">
        <v>4946</v>
      </c>
      <c r="Q83" s="5">
        <v>83.587400000000002</v>
      </c>
      <c r="R83" s="4">
        <v>0</v>
      </c>
      <c r="S83" s="4">
        <v>0</v>
      </c>
      <c r="T83" s="4">
        <v>0</v>
      </c>
      <c r="U83" s="5">
        <v>0</v>
      </c>
      <c r="V83" s="5">
        <v>0</v>
      </c>
      <c r="W83" s="14">
        <v>83.59</v>
      </c>
      <c r="X83" s="14">
        <v>0</v>
      </c>
      <c r="Y83" s="14">
        <v>83.59</v>
      </c>
      <c r="Z83" s="4">
        <v>24580</v>
      </c>
      <c r="AA83" s="49" t="str">
        <f>IFERROR(IF(VLOOKUP($D83,'Year-To-Date'!$E$1:$E$322,1,FALSE)=D83,"--","Find"),"Find")</f>
        <v>--</v>
      </c>
      <c r="AC83" s="32"/>
      <c r="AE83" s="32"/>
      <c r="AG83" s="32"/>
      <c r="AI83" s="32"/>
      <c r="AK83" s="32"/>
      <c r="AM83" s="32"/>
    </row>
    <row r="84" spans="1:39">
      <c r="A84" s="2" t="s">
        <v>839</v>
      </c>
      <c r="B84" s="2" t="s">
        <v>510</v>
      </c>
      <c r="C84" s="2" t="s">
        <v>76</v>
      </c>
      <c r="D84" s="2" t="s">
        <v>307</v>
      </c>
      <c r="E84" s="2" t="s">
        <v>27</v>
      </c>
      <c r="F84" s="3">
        <v>42248</v>
      </c>
      <c r="G84" s="21" t="s">
        <v>308</v>
      </c>
      <c r="H84" s="11" t="s">
        <v>2005</v>
      </c>
      <c r="I84" s="2" t="s">
        <v>39</v>
      </c>
      <c r="J84" s="2" t="s">
        <v>29</v>
      </c>
      <c r="K84" s="2" t="s">
        <v>30</v>
      </c>
      <c r="L84" s="2" t="s">
        <v>31</v>
      </c>
      <c r="M84" s="2" t="s">
        <v>32</v>
      </c>
      <c r="N84" s="4">
        <v>20150</v>
      </c>
      <c r="O84" s="4">
        <v>22474</v>
      </c>
      <c r="P84" s="4">
        <v>2324</v>
      </c>
      <c r="Q84" s="5">
        <v>39.275599999999997</v>
      </c>
      <c r="R84" s="4">
        <v>6793</v>
      </c>
      <c r="S84" s="4">
        <v>7109</v>
      </c>
      <c r="T84" s="4">
        <v>316</v>
      </c>
      <c r="U84" s="5">
        <v>18.896799999999999</v>
      </c>
      <c r="V84" s="5">
        <v>0</v>
      </c>
      <c r="W84" s="14">
        <v>58.18</v>
      </c>
      <c r="X84" s="14">
        <v>0</v>
      </c>
      <c r="Y84" s="14">
        <v>58.18</v>
      </c>
      <c r="Z84" s="4">
        <v>24580</v>
      </c>
      <c r="AA84" s="49" t="str">
        <f>IFERROR(IF(VLOOKUP($D84,'Year-To-Date'!$E$1:$E$322,1,FALSE)=D84,"--","Find"),"Find")</f>
        <v>--</v>
      </c>
      <c r="AC84" s="32"/>
      <c r="AE84" s="32"/>
      <c r="AG84" s="32"/>
      <c r="AI84" s="32"/>
      <c r="AK84" s="32"/>
      <c r="AM84" s="32"/>
    </row>
    <row r="85" spans="1:39">
      <c r="A85" s="2" t="s">
        <v>839</v>
      </c>
      <c r="B85" s="2" t="s">
        <v>510</v>
      </c>
      <c r="C85" s="2" t="s">
        <v>69</v>
      </c>
      <c r="D85" s="2" t="s">
        <v>271</v>
      </c>
      <c r="E85" s="2" t="s">
        <v>504</v>
      </c>
      <c r="F85" s="3">
        <v>42501</v>
      </c>
      <c r="G85" s="21" t="s">
        <v>272</v>
      </c>
      <c r="H85" s="11" t="s">
        <v>2006</v>
      </c>
      <c r="I85" s="2" t="s">
        <v>685</v>
      </c>
      <c r="J85" s="2" t="s">
        <v>381</v>
      </c>
      <c r="K85" s="2" t="s">
        <v>30</v>
      </c>
      <c r="L85" s="2" t="s">
        <v>31</v>
      </c>
      <c r="M85" s="2" t="s">
        <v>32</v>
      </c>
      <c r="N85" s="4">
        <v>17</v>
      </c>
      <c r="O85" s="4">
        <v>19</v>
      </c>
      <c r="P85" s="4">
        <v>2</v>
      </c>
      <c r="Q85" s="5">
        <v>3.3799999999999997E-2</v>
      </c>
      <c r="R85" s="4">
        <v>33</v>
      </c>
      <c r="S85" s="4">
        <v>33</v>
      </c>
      <c r="T85" s="4">
        <v>0</v>
      </c>
      <c r="U85" s="5">
        <v>0</v>
      </c>
      <c r="V85" s="5">
        <v>0</v>
      </c>
      <c r="W85" s="14">
        <v>0.03</v>
      </c>
      <c r="X85" s="14">
        <v>0</v>
      </c>
      <c r="Y85" s="14">
        <v>0.03</v>
      </c>
      <c r="Z85" s="4">
        <v>24580</v>
      </c>
      <c r="AA85" s="49" t="str">
        <f>IFERROR(IF(VLOOKUP($D85,'Year-To-Date'!$E$1:$E$322,1,FALSE)=D85,"--","Find"),"Find")</f>
        <v>--</v>
      </c>
      <c r="AC85" s="32"/>
      <c r="AE85" s="32"/>
      <c r="AG85" s="32"/>
      <c r="AI85" s="32"/>
      <c r="AK85" s="32"/>
      <c r="AM85" s="32"/>
    </row>
    <row r="86" spans="1:39">
      <c r="A86" s="2" t="s">
        <v>839</v>
      </c>
      <c r="B86" s="2" t="s">
        <v>510</v>
      </c>
      <c r="C86" s="2" t="s">
        <v>25</v>
      </c>
      <c r="D86" s="2" t="s">
        <v>137</v>
      </c>
      <c r="E86" s="2" t="s">
        <v>617</v>
      </c>
      <c r="F86" s="3">
        <v>42450</v>
      </c>
      <c r="G86" s="21" t="s">
        <v>138</v>
      </c>
      <c r="H86" s="11" t="s">
        <v>2007</v>
      </c>
      <c r="I86" s="2" t="s">
        <v>39</v>
      </c>
      <c r="J86" s="2" t="s">
        <v>619</v>
      </c>
      <c r="K86" s="2" t="s">
        <v>30</v>
      </c>
      <c r="L86" s="2" t="s">
        <v>31</v>
      </c>
      <c r="M86" s="2" t="s">
        <v>378</v>
      </c>
      <c r="N86" s="4">
        <v>20577</v>
      </c>
      <c r="O86" s="4">
        <v>23474</v>
      </c>
      <c r="P86" s="4">
        <v>2897</v>
      </c>
      <c r="Q86" s="5">
        <v>48.959299999999999</v>
      </c>
      <c r="R86" s="4">
        <v>0</v>
      </c>
      <c r="S86" s="4">
        <v>0</v>
      </c>
      <c r="T86" s="4">
        <v>0</v>
      </c>
      <c r="U86" s="5">
        <v>0</v>
      </c>
      <c r="V86" s="5">
        <v>0</v>
      </c>
      <c r="W86" s="14">
        <v>48.96</v>
      </c>
      <c r="X86" s="14">
        <v>0</v>
      </c>
      <c r="Y86" s="14">
        <v>48.96</v>
      </c>
      <c r="Z86" s="4">
        <v>24580</v>
      </c>
      <c r="AA86" s="49" t="str">
        <f>IFERROR(IF(VLOOKUP($D86,'Year-To-Date'!$E$1:$E$322,1,FALSE)=D86,"--","Find"),"Find")</f>
        <v>--</v>
      </c>
      <c r="AC86" s="32"/>
      <c r="AE86" s="32"/>
      <c r="AG86" s="32"/>
      <c r="AI86" s="32"/>
      <c r="AK86" s="32"/>
      <c r="AM86" s="32"/>
    </row>
    <row r="87" spans="1:39">
      <c r="A87" s="2" t="s">
        <v>839</v>
      </c>
      <c r="B87" s="2" t="s">
        <v>510</v>
      </c>
      <c r="C87" s="2" t="s">
        <v>76</v>
      </c>
      <c r="D87" s="2" t="s">
        <v>336</v>
      </c>
      <c r="E87" s="2" t="s">
        <v>617</v>
      </c>
      <c r="F87" s="3">
        <v>42450</v>
      </c>
      <c r="G87" s="21" t="s">
        <v>138</v>
      </c>
      <c r="H87" s="11" t="s">
        <v>2007</v>
      </c>
      <c r="I87" s="2" t="s">
        <v>39</v>
      </c>
      <c r="J87" s="2" t="s">
        <v>619</v>
      </c>
      <c r="K87" s="2" t="s">
        <v>30</v>
      </c>
      <c r="L87" s="2" t="s">
        <v>31</v>
      </c>
      <c r="M87" s="2" t="s">
        <v>378</v>
      </c>
      <c r="N87" s="4">
        <v>22629</v>
      </c>
      <c r="O87" s="4">
        <v>24452</v>
      </c>
      <c r="P87" s="4">
        <v>1823</v>
      </c>
      <c r="Q87" s="5">
        <v>30.808700000000002</v>
      </c>
      <c r="R87" s="4">
        <v>2800</v>
      </c>
      <c r="S87" s="4">
        <v>4784</v>
      </c>
      <c r="T87" s="4">
        <v>1984</v>
      </c>
      <c r="U87" s="5">
        <v>118.64319999999999</v>
      </c>
      <c r="V87" s="5">
        <v>0</v>
      </c>
      <c r="W87" s="14">
        <v>149.44999999999999</v>
      </c>
      <c r="X87" s="14">
        <v>0</v>
      </c>
      <c r="Y87" s="14">
        <v>149.44999999999999</v>
      </c>
      <c r="Z87" s="4">
        <v>24580</v>
      </c>
      <c r="AA87" s="49" t="str">
        <f>IFERROR(IF(VLOOKUP($D87,'Year-To-Date'!$E$1:$E$322,1,FALSE)=D87,"--","Find"),"Find")</f>
        <v>--</v>
      </c>
      <c r="AC87" s="32"/>
      <c r="AE87" s="32"/>
      <c r="AG87" s="32"/>
      <c r="AI87" s="32"/>
      <c r="AK87" s="32"/>
      <c r="AM87" s="32"/>
    </row>
    <row r="88" spans="1:39">
      <c r="A88" s="2" t="s">
        <v>839</v>
      </c>
      <c r="B88" s="2" t="s">
        <v>510</v>
      </c>
      <c r="C88" s="2" t="s">
        <v>76</v>
      </c>
      <c r="D88" s="2" t="s">
        <v>328</v>
      </c>
      <c r="E88" s="2" t="s">
        <v>532</v>
      </c>
      <c r="F88" s="3">
        <v>42375</v>
      </c>
      <c r="G88" s="21" t="s">
        <v>186</v>
      </c>
      <c r="H88" s="11" t="s">
        <v>2008</v>
      </c>
      <c r="I88" s="2" t="s">
        <v>39</v>
      </c>
      <c r="J88" s="2" t="s">
        <v>29</v>
      </c>
      <c r="K88" s="2" t="s">
        <v>30</v>
      </c>
      <c r="L88" s="2" t="s">
        <v>31</v>
      </c>
      <c r="M88" s="2" t="s">
        <v>32</v>
      </c>
      <c r="N88" s="4">
        <v>7521</v>
      </c>
      <c r="O88" s="4">
        <v>8448</v>
      </c>
      <c r="P88" s="4">
        <v>927</v>
      </c>
      <c r="Q88" s="5">
        <v>15.6663</v>
      </c>
      <c r="R88" s="4">
        <v>10647</v>
      </c>
      <c r="S88" s="4">
        <v>12208</v>
      </c>
      <c r="T88" s="4">
        <v>1561</v>
      </c>
      <c r="U88" s="5">
        <v>93.347800000000007</v>
      </c>
      <c r="V88" s="5">
        <v>0</v>
      </c>
      <c r="W88" s="14">
        <v>109.02</v>
      </c>
      <c r="X88" s="14">
        <v>0</v>
      </c>
      <c r="Y88" s="14">
        <v>109.02</v>
      </c>
      <c r="Z88" s="4">
        <v>24580</v>
      </c>
      <c r="AA88" s="49" t="str">
        <f>IFERROR(IF(VLOOKUP($D88,'Year-To-Date'!$E$1:$E$322,1,FALSE)=D88,"--","Find"),"Find")</f>
        <v>--</v>
      </c>
      <c r="AC88" s="32"/>
      <c r="AE88" s="32"/>
      <c r="AG88" s="32"/>
      <c r="AI88" s="32"/>
      <c r="AK88" s="32"/>
      <c r="AM88" s="32"/>
    </row>
    <row r="89" spans="1:39">
      <c r="A89" s="2" t="s">
        <v>839</v>
      </c>
      <c r="B89" s="2" t="s">
        <v>510</v>
      </c>
      <c r="C89" s="2" t="s">
        <v>48</v>
      </c>
      <c r="D89" s="2" t="s">
        <v>185</v>
      </c>
      <c r="E89" s="2" t="s">
        <v>532</v>
      </c>
      <c r="F89" s="3">
        <v>42375</v>
      </c>
      <c r="G89" s="21" t="s">
        <v>186</v>
      </c>
      <c r="H89" s="11" t="s">
        <v>2008</v>
      </c>
      <c r="I89" s="2" t="s">
        <v>39</v>
      </c>
      <c r="J89" s="2" t="s">
        <v>29</v>
      </c>
      <c r="K89" s="2" t="s">
        <v>30</v>
      </c>
      <c r="L89" s="2" t="s">
        <v>31</v>
      </c>
      <c r="M89" s="2" t="s">
        <v>32</v>
      </c>
      <c r="N89" s="4">
        <v>660</v>
      </c>
      <c r="O89" s="4">
        <v>672</v>
      </c>
      <c r="P89" s="4">
        <v>12</v>
      </c>
      <c r="Q89" s="5">
        <v>0.20280000000000001</v>
      </c>
      <c r="R89" s="4">
        <v>0</v>
      </c>
      <c r="S89" s="4">
        <v>0</v>
      </c>
      <c r="T89" s="4">
        <v>0</v>
      </c>
      <c r="U89" s="5">
        <v>0</v>
      </c>
      <c r="V89" s="5">
        <v>0</v>
      </c>
      <c r="W89" s="14">
        <v>0.2</v>
      </c>
      <c r="X89" s="14">
        <v>0</v>
      </c>
      <c r="Y89" s="14">
        <v>0.2</v>
      </c>
      <c r="Z89" s="4">
        <v>24580</v>
      </c>
      <c r="AA89" s="49" t="str">
        <f>IFERROR(IF(VLOOKUP($D89,'Year-To-Date'!$E$1:$E$322,1,FALSE)=D89,"--","Find"),"Find")</f>
        <v>--</v>
      </c>
      <c r="AC89" s="32"/>
      <c r="AE89" s="32"/>
      <c r="AG89" s="32"/>
      <c r="AI89" s="32"/>
      <c r="AK89" s="32"/>
      <c r="AM89" s="32"/>
    </row>
    <row r="90" spans="1:39">
      <c r="A90" s="2" t="s">
        <v>839</v>
      </c>
      <c r="B90" s="2" t="s">
        <v>510</v>
      </c>
      <c r="C90" s="2" t="s">
        <v>69</v>
      </c>
      <c r="D90" s="2" t="s">
        <v>268</v>
      </c>
      <c r="E90" s="2" t="s">
        <v>621</v>
      </c>
      <c r="F90" s="3">
        <v>42376</v>
      </c>
      <c r="G90" s="21" t="s">
        <v>269</v>
      </c>
      <c r="H90" s="11" t="s">
        <v>2009</v>
      </c>
      <c r="I90" s="2" t="s">
        <v>39</v>
      </c>
      <c r="J90" s="2" t="s">
        <v>623</v>
      </c>
      <c r="K90" s="2" t="s">
        <v>30</v>
      </c>
      <c r="L90" s="2" t="s">
        <v>31</v>
      </c>
      <c r="M90" s="2" t="s">
        <v>32</v>
      </c>
      <c r="N90" s="4">
        <v>2825</v>
      </c>
      <c r="O90" s="4">
        <v>3239</v>
      </c>
      <c r="P90" s="4">
        <v>414</v>
      </c>
      <c r="Q90" s="5">
        <v>6.9965999999999999</v>
      </c>
      <c r="R90" s="4">
        <v>4725</v>
      </c>
      <c r="S90" s="4">
        <v>6574</v>
      </c>
      <c r="T90" s="4">
        <v>1849</v>
      </c>
      <c r="U90" s="5">
        <v>110.5702</v>
      </c>
      <c r="V90" s="5">
        <v>0</v>
      </c>
      <c r="W90" s="14">
        <v>117.57</v>
      </c>
      <c r="X90" s="14">
        <v>0</v>
      </c>
      <c r="Y90" s="14">
        <v>117.57</v>
      </c>
      <c r="Z90" s="4">
        <v>24580</v>
      </c>
      <c r="AA90" s="49" t="str">
        <f>IFERROR(IF(VLOOKUP($D90,'Year-To-Date'!$E$1:$E$322,1,FALSE)=D90,"--","Find"),"Find")</f>
        <v>--</v>
      </c>
      <c r="AC90" s="32"/>
      <c r="AE90" s="32"/>
      <c r="AG90" s="32"/>
      <c r="AI90" s="32"/>
      <c r="AK90" s="32"/>
      <c r="AM90" s="32"/>
    </row>
    <row r="91" spans="1:39">
      <c r="A91" s="2" t="s">
        <v>839</v>
      </c>
      <c r="B91" s="2" t="s">
        <v>510</v>
      </c>
      <c r="C91" s="2" t="s">
        <v>56</v>
      </c>
      <c r="D91" s="2" t="s">
        <v>214</v>
      </c>
      <c r="E91" s="2" t="s">
        <v>409</v>
      </c>
      <c r="F91" s="3">
        <v>42290</v>
      </c>
      <c r="G91" s="21" t="s">
        <v>124</v>
      </c>
      <c r="H91" s="11" t="s">
        <v>2010</v>
      </c>
      <c r="I91" s="2" t="s">
        <v>39</v>
      </c>
      <c r="J91" s="2" t="s">
        <v>411</v>
      </c>
      <c r="K91" s="2" t="s">
        <v>30</v>
      </c>
      <c r="L91" s="2" t="s">
        <v>31</v>
      </c>
      <c r="M91" s="2" t="s">
        <v>32</v>
      </c>
      <c r="N91" s="4">
        <v>1500</v>
      </c>
      <c r="O91" s="4">
        <v>1588</v>
      </c>
      <c r="P91" s="4">
        <v>88</v>
      </c>
      <c r="Q91" s="5">
        <v>1.4872000000000001</v>
      </c>
      <c r="R91" s="4">
        <v>0</v>
      </c>
      <c r="S91" s="4">
        <v>0</v>
      </c>
      <c r="T91" s="4">
        <v>0</v>
      </c>
      <c r="U91" s="5">
        <v>0</v>
      </c>
      <c r="V91" s="5">
        <v>0</v>
      </c>
      <c r="W91" s="14">
        <v>1.49</v>
      </c>
      <c r="X91" s="14">
        <v>0</v>
      </c>
      <c r="Y91" s="14">
        <v>1.49</v>
      </c>
      <c r="Z91" s="4">
        <v>24580</v>
      </c>
      <c r="AA91" s="49" t="str">
        <f>IFERROR(IF(VLOOKUP($D91,'Year-To-Date'!$E$1:$E$322,1,FALSE)=D91,"--","Find"),"Find")</f>
        <v>--</v>
      </c>
      <c r="AC91" s="32"/>
      <c r="AE91" s="32"/>
      <c r="AG91" s="32"/>
      <c r="AI91" s="32"/>
      <c r="AK91" s="32"/>
      <c r="AM91" s="32"/>
    </row>
    <row r="92" spans="1:39">
      <c r="A92" s="2" t="s">
        <v>839</v>
      </c>
      <c r="B92" s="2" t="s">
        <v>510</v>
      </c>
      <c r="C92" s="2" t="s">
        <v>25</v>
      </c>
      <c r="D92" s="2" t="s">
        <v>123</v>
      </c>
      <c r="E92" s="2" t="s">
        <v>409</v>
      </c>
      <c r="F92" s="3">
        <v>42290</v>
      </c>
      <c r="G92" s="21" t="s">
        <v>124</v>
      </c>
      <c r="H92" s="11" t="s">
        <v>2010</v>
      </c>
      <c r="I92" s="2" t="s">
        <v>39</v>
      </c>
      <c r="J92" s="2" t="s">
        <v>411</v>
      </c>
      <c r="K92" s="2" t="s">
        <v>30</v>
      </c>
      <c r="L92" s="2" t="s">
        <v>31</v>
      </c>
      <c r="M92" s="2" t="s">
        <v>32</v>
      </c>
      <c r="N92" s="4">
        <v>4473</v>
      </c>
      <c r="O92" s="4">
        <v>4872</v>
      </c>
      <c r="P92" s="4">
        <v>399</v>
      </c>
      <c r="Q92" s="5">
        <v>6.7431000000000001</v>
      </c>
      <c r="R92" s="4">
        <v>0</v>
      </c>
      <c r="S92" s="4">
        <v>0</v>
      </c>
      <c r="T92" s="4">
        <v>0</v>
      </c>
      <c r="U92" s="5">
        <v>0</v>
      </c>
      <c r="V92" s="5">
        <v>0</v>
      </c>
      <c r="W92" s="14">
        <v>6.74</v>
      </c>
      <c r="X92" s="14">
        <v>0</v>
      </c>
      <c r="Y92" s="14">
        <v>6.74</v>
      </c>
      <c r="Z92" s="4">
        <v>24580</v>
      </c>
      <c r="AA92" s="49" t="str">
        <f>IFERROR(IF(VLOOKUP($D92,'Year-To-Date'!$E$1:$E$322,1,FALSE)=D92,"--","Find"),"Find")</f>
        <v>--</v>
      </c>
      <c r="AC92" s="32"/>
      <c r="AE92" s="32"/>
      <c r="AG92" s="32"/>
      <c r="AI92" s="32"/>
      <c r="AK92" s="32"/>
      <c r="AM92" s="32"/>
    </row>
    <row r="93" spans="1:39">
      <c r="A93" s="2" t="s">
        <v>839</v>
      </c>
      <c r="B93" s="2" t="s">
        <v>510</v>
      </c>
      <c r="C93" s="2" t="s">
        <v>76</v>
      </c>
      <c r="D93" s="2" t="s">
        <v>305</v>
      </c>
      <c r="E93" s="2" t="s">
        <v>412</v>
      </c>
      <c r="F93" s="3">
        <v>42192</v>
      </c>
      <c r="G93" s="21" t="s">
        <v>306</v>
      </c>
      <c r="H93" s="11" t="s">
        <v>2011</v>
      </c>
      <c r="I93" s="2" t="s">
        <v>28</v>
      </c>
      <c r="J93" s="2" t="s">
        <v>414</v>
      </c>
      <c r="K93" s="2" t="s">
        <v>30</v>
      </c>
      <c r="L93" s="2" t="s">
        <v>31</v>
      </c>
      <c r="M93" s="2" t="s">
        <v>41</v>
      </c>
      <c r="N93" s="4">
        <v>9546</v>
      </c>
      <c r="O93" s="4">
        <v>10704</v>
      </c>
      <c r="P93" s="4">
        <v>1158</v>
      </c>
      <c r="Q93" s="5">
        <v>19.5702</v>
      </c>
      <c r="R93" s="4">
        <v>13624</v>
      </c>
      <c r="S93" s="4">
        <v>14314</v>
      </c>
      <c r="T93" s="4">
        <v>690</v>
      </c>
      <c r="U93" s="5">
        <v>41.262</v>
      </c>
      <c r="V93" s="5">
        <v>0</v>
      </c>
      <c r="W93" s="14">
        <v>60.83</v>
      </c>
      <c r="X93" s="14">
        <v>0</v>
      </c>
      <c r="Y93" s="14">
        <v>60.83</v>
      </c>
      <c r="Z93" s="4">
        <v>24580</v>
      </c>
      <c r="AA93" s="49" t="str">
        <f>IFERROR(IF(VLOOKUP($D93,'Year-To-Date'!$E$1:$E$322,1,FALSE)=D93,"--","Find"),"Find")</f>
        <v>--</v>
      </c>
      <c r="AC93" s="32"/>
      <c r="AE93" s="32"/>
      <c r="AG93" s="32"/>
      <c r="AI93" s="32"/>
      <c r="AK93" s="32"/>
      <c r="AM93" s="32"/>
    </row>
    <row r="94" spans="1:39">
      <c r="A94" s="2" t="s">
        <v>839</v>
      </c>
      <c r="B94" s="2" t="s">
        <v>510</v>
      </c>
      <c r="C94" s="2" t="s">
        <v>76</v>
      </c>
      <c r="D94" s="2" t="s">
        <v>329</v>
      </c>
      <c r="E94" s="2" t="s">
        <v>535</v>
      </c>
      <c r="F94" s="3">
        <v>42376</v>
      </c>
      <c r="G94" s="21" t="s">
        <v>330</v>
      </c>
      <c r="H94" s="11" t="s">
        <v>2012</v>
      </c>
      <c r="I94" s="2" t="s">
        <v>39</v>
      </c>
      <c r="J94" s="2" t="s">
        <v>536</v>
      </c>
      <c r="K94" s="2" t="s">
        <v>30</v>
      </c>
      <c r="L94" s="2" t="s">
        <v>31</v>
      </c>
      <c r="M94" s="2" t="s">
        <v>41</v>
      </c>
      <c r="N94" s="4">
        <v>859</v>
      </c>
      <c r="O94" s="4">
        <v>934</v>
      </c>
      <c r="P94" s="4">
        <v>75</v>
      </c>
      <c r="Q94" s="5">
        <v>1.2675000000000001</v>
      </c>
      <c r="R94" s="4">
        <v>2783</v>
      </c>
      <c r="S94" s="4">
        <v>3242</v>
      </c>
      <c r="T94" s="4">
        <v>459</v>
      </c>
      <c r="U94" s="5">
        <v>27.4482</v>
      </c>
      <c r="V94" s="5">
        <v>0</v>
      </c>
      <c r="W94" s="14">
        <v>28.72</v>
      </c>
      <c r="X94" s="14">
        <v>0</v>
      </c>
      <c r="Y94" s="14">
        <v>28.72</v>
      </c>
      <c r="Z94" s="4">
        <v>24580</v>
      </c>
      <c r="AA94" s="49" t="str">
        <f>IFERROR(IF(VLOOKUP($D94,'Year-To-Date'!$E$1:$E$322,1,FALSE)=D94,"--","Find"),"Find")</f>
        <v>--</v>
      </c>
      <c r="AC94" s="32"/>
      <c r="AE94" s="32"/>
      <c r="AG94" s="32"/>
      <c r="AI94" s="32"/>
      <c r="AK94" s="32"/>
      <c r="AM94" s="32"/>
    </row>
    <row r="95" spans="1:39">
      <c r="A95" s="2" t="s">
        <v>839</v>
      </c>
      <c r="B95" s="2" t="s">
        <v>510</v>
      </c>
      <c r="C95" s="2" t="s">
        <v>76</v>
      </c>
      <c r="D95" s="2" t="s">
        <v>331</v>
      </c>
      <c r="E95" s="2" t="s">
        <v>535</v>
      </c>
      <c r="F95" s="3">
        <v>42376</v>
      </c>
      <c r="G95" s="21" t="s">
        <v>332</v>
      </c>
      <c r="H95" s="11" t="s">
        <v>2013</v>
      </c>
      <c r="I95" s="2" t="s">
        <v>39</v>
      </c>
      <c r="J95" s="2" t="s">
        <v>536</v>
      </c>
      <c r="K95" s="2" t="s">
        <v>30</v>
      </c>
      <c r="L95" s="2" t="s">
        <v>31</v>
      </c>
      <c r="M95" s="2" t="s">
        <v>41</v>
      </c>
      <c r="N95" s="4">
        <v>21693</v>
      </c>
      <c r="O95" s="4">
        <v>25478</v>
      </c>
      <c r="P95" s="4">
        <v>3785</v>
      </c>
      <c r="Q95" s="5">
        <v>63.966500000000003</v>
      </c>
      <c r="R95" s="4">
        <v>2865</v>
      </c>
      <c r="S95" s="4">
        <v>3113</v>
      </c>
      <c r="T95" s="4">
        <v>248</v>
      </c>
      <c r="U95" s="5">
        <v>14.830399999999999</v>
      </c>
      <c r="V95" s="5">
        <v>0</v>
      </c>
      <c r="W95" s="14">
        <v>78.8</v>
      </c>
      <c r="X95" s="14">
        <v>0</v>
      </c>
      <c r="Y95" s="14">
        <v>78.8</v>
      </c>
      <c r="Z95" s="4">
        <v>24580</v>
      </c>
      <c r="AA95" s="49" t="str">
        <f>IFERROR(IF(VLOOKUP($D95,'Year-To-Date'!$E$1:$E$322,1,FALSE)=D95,"--","Find"),"Find")</f>
        <v>--</v>
      </c>
      <c r="AC95" s="32"/>
      <c r="AE95" s="32"/>
      <c r="AG95" s="32"/>
      <c r="AI95" s="32"/>
      <c r="AK95" s="32"/>
      <c r="AM95" s="32"/>
    </row>
    <row r="96" spans="1:39">
      <c r="A96" s="2" t="s">
        <v>839</v>
      </c>
      <c r="B96" s="2" t="s">
        <v>510</v>
      </c>
      <c r="C96" s="2" t="s">
        <v>48</v>
      </c>
      <c r="D96" s="2" t="s">
        <v>163</v>
      </c>
      <c r="E96" s="2" t="s">
        <v>415</v>
      </c>
      <c r="F96" s="3">
        <v>42269</v>
      </c>
      <c r="G96" s="21" t="s">
        <v>164</v>
      </c>
      <c r="H96" s="11" t="s">
        <v>2014</v>
      </c>
      <c r="I96" s="2" t="s">
        <v>39</v>
      </c>
      <c r="J96" s="2" t="s">
        <v>417</v>
      </c>
      <c r="K96" s="2" t="s">
        <v>30</v>
      </c>
      <c r="L96" s="2" t="s">
        <v>31</v>
      </c>
      <c r="M96" s="2" t="s">
        <v>32</v>
      </c>
      <c r="N96" s="4">
        <v>13086</v>
      </c>
      <c r="O96" s="4">
        <v>13221</v>
      </c>
      <c r="P96" s="4">
        <v>135</v>
      </c>
      <c r="Q96" s="5">
        <v>2.2814999999999999</v>
      </c>
      <c r="R96" s="4">
        <v>0</v>
      </c>
      <c r="S96" s="4">
        <v>0</v>
      </c>
      <c r="T96" s="4">
        <v>0</v>
      </c>
      <c r="U96" s="5">
        <v>0</v>
      </c>
      <c r="V96" s="5">
        <v>0</v>
      </c>
      <c r="W96" s="14">
        <v>2.2799999999999998</v>
      </c>
      <c r="X96" s="14">
        <v>0</v>
      </c>
      <c r="Y96" s="14">
        <v>2.2799999999999998</v>
      </c>
      <c r="Z96" s="4">
        <v>24580</v>
      </c>
      <c r="AA96" s="49" t="str">
        <f>IFERROR(IF(VLOOKUP($D96,'Year-To-Date'!$E$1:$E$322,1,FALSE)=D96,"--","Find"),"Find")</f>
        <v>--</v>
      </c>
      <c r="AC96" s="32"/>
      <c r="AE96" s="32"/>
      <c r="AG96" s="32"/>
      <c r="AI96" s="32"/>
      <c r="AK96" s="32"/>
      <c r="AM96" s="32"/>
    </row>
    <row r="97" spans="1:39">
      <c r="A97" s="2" t="s">
        <v>839</v>
      </c>
      <c r="B97" s="2" t="s">
        <v>510</v>
      </c>
      <c r="C97" s="2" t="s">
        <v>76</v>
      </c>
      <c r="D97" s="2" t="s">
        <v>297</v>
      </c>
      <c r="E97" s="2" t="s">
        <v>415</v>
      </c>
      <c r="F97" s="3">
        <v>42269</v>
      </c>
      <c r="G97" s="21" t="s">
        <v>164</v>
      </c>
      <c r="H97" s="11" t="s">
        <v>2014</v>
      </c>
      <c r="I97" s="2" t="s">
        <v>39</v>
      </c>
      <c r="J97" s="2" t="s">
        <v>417</v>
      </c>
      <c r="K97" s="2" t="s">
        <v>30</v>
      </c>
      <c r="L97" s="2" t="s">
        <v>31</v>
      </c>
      <c r="M97" s="2" t="s">
        <v>32</v>
      </c>
      <c r="N97" s="4">
        <v>15864</v>
      </c>
      <c r="O97" s="4">
        <v>21825</v>
      </c>
      <c r="P97" s="4">
        <v>5961</v>
      </c>
      <c r="Q97" s="5">
        <v>100.7409</v>
      </c>
      <c r="R97" s="4">
        <v>5616</v>
      </c>
      <c r="S97" s="4">
        <v>6320</v>
      </c>
      <c r="T97" s="4">
        <v>704</v>
      </c>
      <c r="U97" s="5">
        <v>42.099200000000003</v>
      </c>
      <c r="V97" s="5">
        <v>0</v>
      </c>
      <c r="W97" s="14">
        <v>142.84</v>
      </c>
      <c r="X97" s="14">
        <v>0</v>
      </c>
      <c r="Y97" s="14">
        <v>142.84</v>
      </c>
      <c r="Z97" s="4">
        <v>24580</v>
      </c>
      <c r="AA97" s="49" t="str">
        <f>IFERROR(IF(VLOOKUP($D97,'Year-To-Date'!$E$1:$E$322,1,FALSE)=D97,"--","Find"),"Find")</f>
        <v>--</v>
      </c>
      <c r="AC97" s="32"/>
      <c r="AE97" s="32"/>
      <c r="AG97" s="32"/>
      <c r="AI97" s="32"/>
      <c r="AK97" s="32"/>
      <c r="AM97" s="32"/>
    </row>
    <row r="98" spans="1:39">
      <c r="A98" s="2" t="s">
        <v>839</v>
      </c>
      <c r="B98" s="2" t="s">
        <v>510</v>
      </c>
      <c r="C98" s="2" t="s">
        <v>76</v>
      </c>
      <c r="D98" s="2" t="s">
        <v>346</v>
      </c>
      <c r="E98" s="2" t="s">
        <v>496</v>
      </c>
      <c r="F98" s="3">
        <v>42425</v>
      </c>
      <c r="G98" s="21" t="s">
        <v>347</v>
      </c>
      <c r="H98" s="11" t="s">
        <v>2015</v>
      </c>
      <c r="I98" s="2" t="s">
        <v>39</v>
      </c>
      <c r="J98" s="2" t="s">
        <v>389</v>
      </c>
      <c r="K98" s="2" t="s">
        <v>30</v>
      </c>
      <c r="L98" s="2" t="s">
        <v>31</v>
      </c>
      <c r="M98" s="2" t="s">
        <v>32</v>
      </c>
      <c r="N98" s="4">
        <v>10034</v>
      </c>
      <c r="O98" s="4">
        <v>16979</v>
      </c>
      <c r="P98" s="4">
        <v>6945</v>
      </c>
      <c r="Q98" s="5">
        <v>117.37050000000001</v>
      </c>
      <c r="R98" s="4">
        <v>999</v>
      </c>
      <c r="S98" s="4">
        <v>1014</v>
      </c>
      <c r="T98" s="4">
        <v>15</v>
      </c>
      <c r="U98" s="5">
        <v>0.89700000000000002</v>
      </c>
      <c r="V98" s="5">
        <v>0</v>
      </c>
      <c r="W98" s="14">
        <v>118.27</v>
      </c>
      <c r="X98" s="14">
        <v>0</v>
      </c>
      <c r="Y98" s="14">
        <v>118.27</v>
      </c>
      <c r="Z98" s="4">
        <v>24580</v>
      </c>
      <c r="AA98" s="49" t="str">
        <f>IFERROR(IF(VLOOKUP($D98,'Year-To-Date'!$E$1:$E$322,1,FALSE)=D98,"--","Find"),"Find")</f>
        <v>--</v>
      </c>
      <c r="AC98" s="32"/>
      <c r="AE98" s="32"/>
      <c r="AG98" s="32"/>
      <c r="AI98" s="32"/>
      <c r="AK98" s="32"/>
      <c r="AM98" s="32"/>
    </row>
    <row r="99" spans="1:39">
      <c r="A99" s="2" t="s">
        <v>839</v>
      </c>
      <c r="B99" s="2" t="s">
        <v>510</v>
      </c>
      <c r="C99" s="2" t="s">
        <v>69</v>
      </c>
      <c r="D99" s="2" t="s">
        <v>266</v>
      </c>
      <c r="E99" s="2" t="s">
        <v>532</v>
      </c>
      <c r="F99" s="3">
        <v>42376</v>
      </c>
      <c r="G99" s="21" t="s">
        <v>182</v>
      </c>
      <c r="H99" s="11" t="s">
        <v>2016</v>
      </c>
      <c r="I99" s="2" t="s">
        <v>39</v>
      </c>
      <c r="J99" s="2" t="s">
        <v>29</v>
      </c>
      <c r="K99" s="2" t="s">
        <v>30</v>
      </c>
      <c r="L99" s="2" t="s">
        <v>31</v>
      </c>
      <c r="M99" s="2" t="s">
        <v>32</v>
      </c>
      <c r="N99" s="4">
        <v>1337</v>
      </c>
      <c r="O99" s="4">
        <v>1543</v>
      </c>
      <c r="P99" s="4">
        <v>206</v>
      </c>
      <c r="Q99" s="5">
        <v>3.4813999999999998</v>
      </c>
      <c r="R99" s="4">
        <v>490</v>
      </c>
      <c r="S99" s="4">
        <v>783</v>
      </c>
      <c r="T99" s="4">
        <v>293</v>
      </c>
      <c r="U99" s="5">
        <v>17.5214</v>
      </c>
      <c r="V99" s="5">
        <v>0</v>
      </c>
      <c r="W99" s="14">
        <v>21</v>
      </c>
      <c r="X99" s="14">
        <v>0</v>
      </c>
      <c r="Y99" s="14">
        <v>21</v>
      </c>
      <c r="Z99" s="4">
        <v>24580</v>
      </c>
      <c r="AA99" s="49" t="str">
        <f>IFERROR(IF(VLOOKUP($D99,'Year-To-Date'!$E$1:$E$322,1,FALSE)=D99,"--","Find"),"Find")</f>
        <v>--</v>
      </c>
      <c r="AC99" s="32"/>
      <c r="AE99" s="32"/>
      <c r="AG99" s="32"/>
      <c r="AI99" s="32"/>
      <c r="AK99" s="32"/>
      <c r="AM99" s="32"/>
    </row>
    <row r="100" spans="1:39">
      <c r="A100" s="2" t="s">
        <v>839</v>
      </c>
      <c r="B100" s="2" t="s">
        <v>510</v>
      </c>
      <c r="C100" s="2" t="s">
        <v>48</v>
      </c>
      <c r="D100" s="2" t="s">
        <v>181</v>
      </c>
      <c r="E100" s="2" t="s">
        <v>532</v>
      </c>
      <c r="F100" s="3">
        <v>42374</v>
      </c>
      <c r="G100" s="21" t="s">
        <v>182</v>
      </c>
      <c r="H100" s="11" t="s">
        <v>2016</v>
      </c>
      <c r="I100" s="2" t="s">
        <v>39</v>
      </c>
      <c r="J100" s="2" t="s">
        <v>29</v>
      </c>
      <c r="K100" s="2" t="s">
        <v>30</v>
      </c>
      <c r="L100" s="2" t="s">
        <v>31</v>
      </c>
      <c r="M100" s="2" t="s">
        <v>32</v>
      </c>
      <c r="N100" s="4">
        <v>1220</v>
      </c>
      <c r="O100" s="4">
        <v>1367</v>
      </c>
      <c r="P100" s="4">
        <v>147</v>
      </c>
      <c r="Q100" s="5">
        <v>2.4843000000000002</v>
      </c>
      <c r="R100" s="4">
        <v>0</v>
      </c>
      <c r="S100" s="4">
        <v>0</v>
      </c>
      <c r="T100" s="4">
        <v>0</v>
      </c>
      <c r="U100" s="5">
        <v>0</v>
      </c>
      <c r="V100" s="5">
        <v>0</v>
      </c>
      <c r="W100" s="14">
        <v>2.48</v>
      </c>
      <c r="X100" s="14">
        <v>0</v>
      </c>
      <c r="Y100" s="14">
        <v>2.48</v>
      </c>
      <c r="Z100" s="4">
        <v>24580</v>
      </c>
      <c r="AA100" s="49" t="str">
        <f>IFERROR(IF(VLOOKUP($D100,'Year-To-Date'!$E$1:$E$322,1,FALSE)=D100,"--","Find"),"Find")</f>
        <v>--</v>
      </c>
      <c r="AC100" s="32"/>
      <c r="AE100" s="32"/>
      <c r="AG100" s="32"/>
      <c r="AI100" s="32"/>
      <c r="AK100" s="32"/>
      <c r="AM100" s="32"/>
    </row>
    <row r="101" spans="1:39">
      <c r="A101" s="2" t="s">
        <v>839</v>
      </c>
      <c r="B101" s="2" t="s">
        <v>510</v>
      </c>
      <c r="C101" s="2" t="s">
        <v>395</v>
      </c>
      <c r="D101" s="2" t="s">
        <v>195</v>
      </c>
      <c r="E101" s="2" t="s">
        <v>532</v>
      </c>
      <c r="F101" s="3">
        <v>42375</v>
      </c>
      <c r="G101" s="21" t="s">
        <v>196</v>
      </c>
      <c r="H101" s="11" t="s">
        <v>2018</v>
      </c>
      <c r="I101" s="2" t="s">
        <v>39</v>
      </c>
      <c r="J101" s="2" t="s">
        <v>29</v>
      </c>
      <c r="K101" s="2" t="s">
        <v>30</v>
      </c>
      <c r="L101" s="2" t="s">
        <v>31</v>
      </c>
      <c r="M101" s="2" t="s">
        <v>32</v>
      </c>
      <c r="N101" s="4">
        <v>3675</v>
      </c>
      <c r="O101" s="4">
        <v>3894</v>
      </c>
      <c r="P101" s="4">
        <v>219</v>
      </c>
      <c r="Q101" s="5">
        <v>3.7010999999999998</v>
      </c>
      <c r="R101" s="4">
        <v>4801</v>
      </c>
      <c r="S101" s="4">
        <v>5427</v>
      </c>
      <c r="T101" s="4">
        <v>626</v>
      </c>
      <c r="U101" s="5">
        <v>37.434800000000003</v>
      </c>
      <c r="V101" s="5">
        <v>0</v>
      </c>
      <c r="W101" s="14">
        <v>41.13</v>
      </c>
      <c r="X101" s="14">
        <v>0</v>
      </c>
      <c r="Y101" s="14">
        <v>41.13</v>
      </c>
      <c r="Z101" s="4">
        <v>24580</v>
      </c>
      <c r="AA101" s="49" t="str">
        <f>IFERROR(IF(VLOOKUP($D101,'Year-To-Date'!$E$1:$E$322,1,FALSE)=D101,"--","Find"),"Find")</f>
        <v>--</v>
      </c>
      <c r="AC101" s="32"/>
      <c r="AE101" s="32"/>
      <c r="AG101" s="32"/>
      <c r="AI101" s="32"/>
      <c r="AK101" s="32"/>
      <c r="AM101" s="32"/>
    </row>
    <row r="102" spans="1:39">
      <c r="A102" s="2" t="s">
        <v>839</v>
      </c>
      <c r="B102" s="2" t="s">
        <v>510</v>
      </c>
      <c r="C102" s="2" t="s">
        <v>76</v>
      </c>
      <c r="D102" s="60" t="s">
        <v>337</v>
      </c>
      <c r="E102" s="2" t="s">
        <v>532</v>
      </c>
      <c r="F102" s="3">
        <v>42404</v>
      </c>
      <c r="G102" s="21" t="s">
        <v>196</v>
      </c>
      <c r="H102" s="11" t="s">
        <v>2018</v>
      </c>
      <c r="I102" s="2" t="s">
        <v>39</v>
      </c>
      <c r="J102" s="2" t="s">
        <v>29</v>
      </c>
      <c r="K102" s="2" t="s">
        <v>30</v>
      </c>
      <c r="L102" s="2" t="s">
        <v>31</v>
      </c>
      <c r="M102" s="2" t="s">
        <v>32</v>
      </c>
      <c r="N102" s="4">
        <v>17570</v>
      </c>
      <c r="O102" s="4">
        <v>18636</v>
      </c>
      <c r="P102" s="4">
        <v>1066</v>
      </c>
      <c r="Q102" s="5">
        <v>18.0154</v>
      </c>
      <c r="R102" s="4">
        <v>15412</v>
      </c>
      <c r="S102" s="4">
        <v>15709</v>
      </c>
      <c r="T102" s="4">
        <v>297</v>
      </c>
      <c r="U102" s="5">
        <v>17.7606</v>
      </c>
      <c r="V102" s="5">
        <v>0</v>
      </c>
      <c r="W102" s="14">
        <v>35.78</v>
      </c>
      <c r="X102" s="14">
        <v>0</v>
      </c>
      <c r="Y102" s="14">
        <v>35.78</v>
      </c>
      <c r="Z102" s="4">
        <v>24580</v>
      </c>
      <c r="AA102" s="49" t="str">
        <f>IFERROR(IF(VLOOKUP($D102,'Year-To-Date'!$E$1:$E$322,1,FALSE)=D102,"--","Find"),"Find")</f>
        <v>--</v>
      </c>
      <c r="AC102" s="32"/>
      <c r="AE102" s="32"/>
      <c r="AG102" s="32"/>
      <c r="AI102" s="32"/>
      <c r="AK102" s="32"/>
      <c r="AM102" s="32"/>
    </row>
    <row r="103" spans="1:39">
      <c r="A103" s="2" t="s">
        <v>839</v>
      </c>
      <c r="B103" s="2" t="s">
        <v>510</v>
      </c>
      <c r="C103" s="2" t="s">
        <v>76</v>
      </c>
      <c r="D103" s="60" t="s">
        <v>338</v>
      </c>
      <c r="E103" s="2" t="s">
        <v>532</v>
      </c>
      <c r="F103" s="3">
        <v>42374</v>
      </c>
      <c r="G103" s="21" t="s">
        <v>131</v>
      </c>
      <c r="H103" s="11" t="s">
        <v>2019</v>
      </c>
      <c r="I103" s="2" t="s">
        <v>39</v>
      </c>
      <c r="J103" s="2" t="s">
        <v>29</v>
      </c>
      <c r="K103" s="2" t="s">
        <v>30</v>
      </c>
      <c r="L103" s="2" t="s">
        <v>31</v>
      </c>
      <c r="M103" s="2" t="s">
        <v>32</v>
      </c>
      <c r="N103" s="4">
        <v>14558</v>
      </c>
      <c r="O103" s="4">
        <v>17583</v>
      </c>
      <c r="P103" s="4">
        <v>3025</v>
      </c>
      <c r="Q103" s="5">
        <v>51.122500000000002</v>
      </c>
      <c r="R103" s="4">
        <v>2341</v>
      </c>
      <c r="S103" s="4">
        <v>3395</v>
      </c>
      <c r="T103" s="4">
        <v>1054</v>
      </c>
      <c r="U103" s="5">
        <v>63.029200000000003</v>
      </c>
      <c r="V103" s="5">
        <v>0</v>
      </c>
      <c r="W103" s="14">
        <v>114.15</v>
      </c>
      <c r="X103" s="14">
        <v>0</v>
      </c>
      <c r="Y103" s="14">
        <v>114.15</v>
      </c>
      <c r="Z103" s="4">
        <v>24580</v>
      </c>
      <c r="AA103" s="49" t="str">
        <f>IFERROR(IF(VLOOKUP($D103,'Year-To-Date'!$E$1:$E$322,1,FALSE)=D103,"--","Find"),"Find")</f>
        <v>--</v>
      </c>
      <c r="AC103" s="32"/>
      <c r="AE103" s="32"/>
      <c r="AG103" s="32"/>
      <c r="AI103" s="32"/>
      <c r="AK103" s="32"/>
      <c r="AM103" s="32"/>
    </row>
    <row r="104" spans="1:39">
      <c r="A104" s="2" t="s">
        <v>839</v>
      </c>
      <c r="B104" s="2" t="s">
        <v>510</v>
      </c>
      <c r="C104" s="2" t="s">
        <v>48</v>
      </c>
      <c r="D104" s="2" t="s">
        <v>183</v>
      </c>
      <c r="E104" s="2" t="s">
        <v>532</v>
      </c>
      <c r="F104" s="3">
        <v>42374</v>
      </c>
      <c r="G104" s="21" t="s">
        <v>131</v>
      </c>
      <c r="H104" s="11" t="s">
        <v>2019</v>
      </c>
      <c r="I104" s="2" t="s">
        <v>39</v>
      </c>
      <c r="J104" s="2" t="s">
        <v>29</v>
      </c>
      <c r="K104" s="2" t="s">
        <v>30</v>
      </c>
      <c r="L104" s="2" t="s">
        <v>31</v>
      </c>
      <c r="M104" s="2" t="s">
        <v>32</v>
      </c>
      <c r="N104" s="4">
        <v>8295</v>
      </c>
      <c r="O104" s="4">
        <v>9576</v>
      </c>
      <c r="P104" s="4">
        <v>1281</v>
      </c>
      <c r="Q104" s="5">
        <v>21.648900000000001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21.65</v>
      </c>
      <c r="X104" s="14">
        <v>0</v>
      </c>
      <c r="Y104" s="14">
        <v>21.65</v>
      </c>
      <c r="Z104" s="4">
        <v>24580</v>
      </c>
      <c r="AA104" s="49" t="str">
        <f>IFERROR(IF(VLOOKUP($D104,'Year-To-Date'!$E$1:$E$322,1,FALSE)=D104,"--","Find"),"Find")</f>
        <v>--</v>
      </c>
      <c r="AC104" s="32"/>
      <c r="AE104" s="32"/>
      <c r="AG104" s="32"/>
      <c r="AI104" s="32"/>
      <c r="AK104" s="32"/>
      <c r="AM104" s="32"/>
    </row>
    <row r="105" spans="1:39">
      <c r="A105" s="2" t="s">
        <v>839</v>
      </c>
      <c r="B105" s="2" t="s">
        <v>510</v>
      </c>
      <c r="C105" s="2" t="s">
        <v>48</v>
      </c>
      <c r="D105" s="2" t="s">
        <v>184</v>
      </c>
      <c r="E105" s="2" t="s">
        <v>532</v>
      </c>
      <c r="F105" s="3">
        <v>42374</v>
      </c>
      <c r="G105" s="21" t="s">
        <v>131</v>
      </c>
      <c r="H105" s="11" t="s">
        <v>2019</v>
      </c>
      <c r="I105" s="2" t="s">
        <v>39</v>
      </c>
      <c r="J105" s="2" t="s">
        <v>29</v>
      </c>
      <c r="K105" s="2" t="s">
        <v>30</v>
      </c>
      <c r="L105" s="2" t="s">
        <v>31</v>
      </c>
      <c r="M105" s="2" t="s">
        <v>32</v>
      </c>
      <c r="N105" s="4">
        <v>11999</v>
      </c>
      <c r="O105" s="4">
        <v>13296</v>
      </c>
      <c r="P105" s="4">
        <v>1297</v>
      </c>
      <c r="Q105" s="5">
        <v>21.9193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21.92</v>
      </c>
      <c r="X105" s="14">
        <v>0</v>
      </c>
      <c r="Y105" s="14">
        <v>21.92</v>
      </c>
      <c r="Z105" s="4">
        <v>24580</v>
      </c>
      <c r="AA105" s="49" t="str">
        <f>IFERROR(IF(VLOOKUP($D105,'Year-To-Date'!$E$1:$E$322,1,FALSE)=D105,"--","Find"),"Find")</f>
        <v>--</v>
      </c>
      <c r="AC105" s="32"/>
      <c r="AE105" s="32"/>
      <c r="AG105" s="32"/>
      <c r="AI105" s="32"/>
      <c r="AK105" s="32"/>
      <c r="AM105" s="32"/>
    </row>
    <row r="106" spans="1:39">
      <c r="A106" s="2" t="s">
        <v>839</v>
      </c>
      <c r="B106" s="2" t="s">
        <v>510</v>
      </c>
      <c r="C106" s="2" t="s">
        <v>48</v>
      </c>
      <c r="D106" s="2" t="s">
        <v>179</v>
      </c>
      <c r="E106" s="2" t="s">
        <v>532</v>
      </c>
      <c r="F106" s="3">
        <v>42374</v>
      </c>
      <c r="G106" s="21" t="s">
        <v>131</v>
      </c>
      <c r="H106" s="11" t="s">
        <v>2019</v>
      </c>
      <c r="I106" s="2" t="s">
        <v>39</v>
      </c>
      <c r="J106" s="2" t="s">
        <v>29</v>
      </c>
      <c r="K106" s="2" t="s">
        <v>30</v>
      </c>
      <c r="L106" s="2" t="s">
        <v>31</v>
      </c>
      <c r="M106" s="2" t="s">
        <v>32</v>
      </c>
      <c r="N106" s="4">
        <v>53</v>
      </c>
      <c r="O106" s="4">
        <v>60</v>
      </c>
      <c r="P106" s="4">
        <v>7</v>
      </c>
      <c r="Q106" s="5">
        <v>0.1183</v>
      </c>
      <c r="R106" s="4">
        <v>0</v>
      </c>
      <c r="S106" s="4">
        <v>0</v>
      </c>
      <c r="T106" s="4">
        <v>0</v>
      </c>
      <c r="U106" s="5">
        <v>0</v>
      </c>
      <c r="V106" s="5">
        <v>0</v>
      </c>
      <c r="W106" s="14">
        <v>0.12</v>
      </c>
      <c r="X106" s="14">
        <v>0</v>
      </c>
      <c r="Y106" s="14">
        <v>0.12</v>
      </c>
      <c r="Z106" s="4">
        <v>24580</v>
      </c>
      <c r="AA106" s="49" t="str">
        <f>IFERROR(IF(VLOOKUP($D106,'Year-To-Date'!$E$1:$E$322,1,FALSE)=D106,"--","Find"),"Find")</f>
        <v>--</v>
      </c>
      <c r="AC106" s="32"/>
      <c r="AE106" s="32"/>
      <c r="AG106" s="32"/>
      <c r="AI106" s="32"/>
      <c r="AK106" s="32"/>
      <c r="AM106" s="32"/>
    </row>
    <row r="107" spans="1:39">
      <c r="A107" s="2" t="s">
        <v>839</v>
      </c>
      <c r="B107" s="2" t="s">
        <v>510</v>
      </c>
      <c r="C107" s="2" t="s">
        <v>48</v>
      </c>
      <c r="D107" s="2" t="s">
        <v>180</v>
      </c>
      <c r="E107" s="2" t="s">
        <v>532</v>
      </c>
      <c r="F107" s="3">
        <v>42374</v>
      </c>
      <c r="G107" s="21" t="s">
        <v>131</v>
      </c>
      <c r="H107" s="11" t="s">
        <v>2019</v>
      </c>
      <c r="I107" s="2" t="s">
        <v>39</v>
      </c>
      <c r="J107" s="2" t="s">
        <v>29</v>
      </c>
      <c r="K107" s="2" t="s">
        <v>30</v>
      </c>
      <c r="L107" s="2" t="s">
        <v>31</v>
      </c>
      <c r="M107" s="2" t="s">
        <v>32</v>
      </c>
      <c r="N107" s="4">
        <v>7073</v>
      </c>
      <c r="O107" s="4">
        <v>7949</v>
      </c>
      <c r="P107" s="4">
        <v>876</v>
      </c>
      <c r="Q107" s="5">
        <v>14.804399999999999</v>
      </c>
      <c r="R107" s="4">
        <v>0</v>
      </c>
      <c r="S107" s="4">
        <v>0</v>
      </c>
      <c r="T107" s="4">
        <v>0</v>
      </c>
      <c r="U107" s="5">
        <v>0</v>
      </c>
      <c r="V107" s="5">
        <v>0</v>
      </c>
      <c r="W107" s="14">
        <v>14.8</v>
      </c>
      <c r="X107" s="14">
        <v>0</v>
      </c>
      <c r="Y107" s="14">
        <v>14.8</v>
      </c>
      <c r="Z107" s="4">
        <v>24580</v>
      </c>
      <c r="AA107" s="49" t="str">
        <f>IFERROR(IF(VLOOKUP($D107,'Year-To-Date'!$E$1:$E$322,1,FALSE)=D107,"--","Find"),"Find")</f>
        <v>--</v>
      </c>
      <c r="AC107" s="32"/>
      <c r="AE107" s="32"/>
      <c r="AG107" s="32"/>
      <c r="AI107" s="32"/>
      <c r="AK107" s="32"/>
      <c r="AM107" s="32"/>
    </row>
    <row r="108" spans="1:39">
      <c r="A108" s="2" t="s">
        <v>839</v>
      </c>
      <c r="B108" s="2" t="s">
        <v>510</v>
      </c>
      <c r="C108" s="2" t="s">
        <v>25</v>
      </c>
      <c r="D108" s="2" t="s">
        <v>130</v>
      </c>
      <c r="E108" s="2" t="s">
        <v>532</v>
      </c>
      <c r="F108" s="3">
        <v>42374</v>
      </c>
      <c r="G108" s="21" t="s">
        <v>131</v>
      </c>
      <c r="H108" s="11" t="s">
        <v>2019</v>
      </c>
      <c r="I108" s="2" t="s">
        <v>39</v>
      </c>
      <c r="J108" s="2" t="s">
        <v>29</v>
      </c>
      <c r="K108" s="2" t="s">
        <v>30</v>
      </c>
      <c r="L108" s="2" t="s">
        <v>31</v>
      </c>
      <c r="M108" s="2" t="s">
        <v>32</v>
      </c>
      <c r="N108" s="4">
        <v>26722</v>
      </c>
      <c r="O108" s="4">
        <v>31974</v>
      </c>
      <c r="P108" s="4">
        <v>5252</v>
      </c>
      <c r="Q108" s="5">
        <v>88.758799999999994</v>
      </c>
      <c r="R108" s="4">
        <v>0</v>
      </c>
      <c r="S108" s="4">
        <v>0</v>
      </c>
      <c r="T108" s="4">
        <v>0</v>
      </c>
      <c r="U108" s="5">
        <v>0</v>
      </c>
      <c r="V108" s="5">
        <v>0</v>
      </c>
      <c r="W108" s="14">
        <v>88.76</v>
      </c>
      <c r="X108" s="14">
        <v>0</v>
      </c>
      <c r="Y108" s="14">
        <v>88.76</v>
      </c>
      <c r="Z108" s="4">
        <v>24580</v>
      </c>
      <c r="AA108" s="49" t="str">
        <f>IFERROR(IF(VLOOKUP($D108,'Year-To-Date'!$E$1:$E$322,1,FALSE)=D108,"--","Find"),"Find")</f>
        <v>--</v>
      </c>
      <c r="AC108" s="32"/>
      <c r="AE108" s="32"/>
      <c r="AG108" s="32"/>
      <c r="AI108" s="32"/>
      <c r="AK108" s="32"/>
      <c r="AM108" s="32"/>
    </row>
    <row r="109" spans="1:39">
      <c r="A109" s="2" t="s">
        <v>839</v>
      </c>
      <c r="B109" s="2" t="s">
        <v>510</v>
      </c>
      <c r="C109" s="2" t="s">
        <v>472</v>
      </c>
      <c r="D109" s="2" t="s">
        <v>276</v>
      </c>
      <c r="E109" s="2" t="s">
        <v>539</v>
      </c>
      <c r="F109" s="3">
        <v>42158</v>
      </c>
      <c r="G109" s="21" t="s">
        <v>131</v>
      </c>
      <c r="H109" s="11" t="s">
        <v>2019</v>
      </c>
      <c r="I109" s="2" t="s">
        <v>28</v>
      </c>
      <c r="J109" s="2" t="s">
        <v>29</v>
      </c>
      <c r="K109" s="2" t="s">
        <v>30</v>
      </c>
      <c r="L109" s="2" t="s">
        <v>31</v>
      </c>
      <c r="M109" s="2" t="s">
        <v>382</v>
      </c>
      <c r="N109" s="4">
        <v>27611</v>
      </c>
      <c r="O109" s="4">
        <v>31726</v>
      </c>
      <c r="P109" s="4">
        <v>4115</v>
      </c>
      <c r="Q109" s="5">
        <v>382.69499999999999</v>
      </c>
      <c r="R109" s="4">
        <v>0</v>
      </c>
      <c r="S109" s="4">
        <v>0</v>
      </c>
      <c r="T109" s="4">
        <v>0</v>
      </c>
      <c r="U109" s="5">
        <v>0</v>
      </c>
      <c r="V109" s="5">
        <v>0</v>
      </c>
      <c r="W109" s="14">
        <v>382.7</v>
      </c>
      <c r="X109" s="14">
        <v>0</v>
      </c>
      <c r="Y109" s="14">
        <v>382.7</v>
      </c>
      <c r="Z109" s="4">
        <v>24580</v>
      </c>
      <c r="AA109" s="49" t="str">
        <f>IFERROR(IF(VLOOKUP($D109,'Year-To-Date'!$E$1:$E$322,1,FALSE)=D109,"--","Find"),"Find")</f>
        <v>--</v>
      </c>
      <c r="AC109" s="32"/>
      <c r="AE109" s="32"/>
      <c r="AG109" s="32"/>
      <c r="AI109" s="32"/>
      <c r="AK109" s="32"/>
      <c r="AM109" s="32"/>
    </row>
    <row r="110" spans="1:39">
      <c r="A110" s="2" t="s">
        <v>839</v>
      </c>
      <c r="B110" s="2" t="s">
        <v>510</v>
      </c>
      <c r="C110" s="2" t="s">
        <v>370</v>
      </c>
      <c r="D110" s="2" t="s">
        <v>235</v>
      </c>
      <c r="E110" s="2" t="s">
        <v>371</v>
      </c>
      <c r="F110" s="3">
        <v>42198</v>
      </c>
      <c r="G110" s="21" t="s">
        <v>131</v>
      </c>
      <c r="H110" s="11" t="s">
        <v>2019</v>
      </c>
      <c r="I110" s="2" t="s">
        <v>28</v>
      </c>
      <c r="J110" s="2" t="s">
        <v>373</v>
      </c>
      <c r="K110" s="2" t="s">
        <v>30</v>
      </c>
      <c r="L110" s="2" t="s">
        <v>31</v>
      </c>
      <c r="M110" s="2" t="s">
        <v>32</v>
      </c>
      <c r="N110" s="4">
        <v>10278</v>
      </c>
      <c r="O110" s="4">
        <v>12192</v>
      </c>
      <c r="P110" s="4">
        <v>1914</v>
      </c>
      <c r="Q110" s="5">
        <v>32.346600000000002</v>
      </c>
      <c r="R110" s="4">
        <v>0</v>
      </c>
      <c r="S110" s="4">
        <v>0</v>
      </c>
      <c r="T110" s="4">
        <v>0</v>
      </c>
      <c r="U110" s="5">
        <v>0</v>
      </c>
      <c r="V110" s="5">
        <v>0</v>
      </c>
      <c r="W110" s="14">
        <v>32.35</v>
      </c>
      <c r="X110" s="14">
        <v>0</v>
      </c>
      <c r="Y110" s="14">
        <v>32.35</v>
      </c>
      <c r="Z110" s="4">
        <v>24580</v>
      </c>
      <c r="AA110" s="49" t="str">
        <f>IFERROR(IF(VLOOKUP($D110,'Year-To-Date'!$E$1:$E$322,1,FALSE)=D110,"--","Find"),"Find")</f>
        <v>--</v>
      </c>
      <c r="AC110" s="32"/>
      <c r="AE110" s="32"/>
      <c r="AG110" s="32"/>
      <c r="AI110" s="32"/>
      <c r="AK110" s="32"/>
      <c r="AM110" s="32"/>
    </row>
    <row r="111" spans="1:39">
      <c r="A111" s="2" t="s">
        <v>839</v>
      </c>
      <c r="B111" s="2" t="s">
        <v>510</v>
      </c>
      <c r="C111" s="2" t="s">
        <v>56</v>
      </c>
      <c r="D111" s="2" t="s">
        <v>217</v>
      </c>
      <c r="E111" s="2" t="s">
        <v>768</v>
      </c>
      <c r="F111" s="3">
        <v>42444</v>
      </c>
      <c r="G111" s="21" t="s">
        <v>135</v>
      </c>
      <c r="H111" s="11" t="s">
        <v>2020</v>
      </c>
      <c r="I111" s="2" t="s">
        <v>39</v>
      </c>
      <c r="J111" s="2" t="s">
        <v>769</v>
      </c>
      <c r="K111" s="2" t="s">
        <v>30</v>
      </c>
      <c r="L111" s="2" t="s">
        <v>31</v>
      </c>
      <c r="M111" s="2" t="s">
        <v>32</v>
      </c>
      <c r="N111" s="4">
        <v>7</v>
      </c>
      <c r="O111" s="4">
        <v>5828</v>
      </c>
      <c r="P111" s="4">
        <v>5821</v>
      </c>
      <c r="Q111" s="5">
        <v>98.374899999999997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98.37</v>
      </c>
      <c r="X111" s="14">
        <v>0</v>
      </c>
      <c r="Y111" s="14">
        <v>98.37</v>
      </c>
      <c r="Z111" s="4">
        <v>24580</v>
      </c>
      <c r="AA111" s="49" t="str">
        <f>IFERROR(IF(VLOOKUP($D111,'Year-To-Date'!$E$1:$E$322,1,FALSE)=D111,"--","Find"),"Find")</f>
        <v>--</v>
      </c>
      <c r="AC111" s="32"/>
      <c r="AE111" s="32"/>
      <c r="AG111" s="32"/>
      <c r="AI111" s="32"/>
      <c r="AK111" s="32"/>
      <c r="AM111" s="32"/>
    </row>
    <row r="112" spans="1:39">
      <c r="A112" s="2" t="s">
        <v>839</v>
      </c>
      <c r="B112" s="2" t="s">
        <v>510</v>
      </c>
      <c r="C112" s="2" t="s">
        <v>76</v>
      </c>
      <c r="D112" s="2" t="s">
        <v>77</v>
      </c>
      <c r="E112" s="2" t="s">
        <v>34</v>
      </c>
      <c r="F112" s="3">
        <v>42174</v>
      </c>
      <c r="G112" s="21" t="s">
        <v>135</v>
      </c>
      <c r="H112" s="11" t="s">
        <v>2020</v>
      </c>
      <c r="I112" s="2" t="s">
        <v>28</v>
      </c>
      <c r="J112" s="2" t="s">
        <v>35</v>
      </c>
      <c r="K112" s="2" t="s">
        <v>30</v>
      </c>
      <c r="L112" s="2" t="s">
        <v>31</v>
      </c>
      <c r="M112" s="2" t="s">
        <v>32</v>
      </c>
      <c r="N112" s="4">
        <v>18908</v>
      </c>
      <c r="O112" s="4">
        <v>20021</v>
      </c>
      <c r="P112" s="4">
        <v>1113</v>
      </c>
      <c r="Q112" s="5">
        <v>18.809699999999999</v>
      </c>
      <c r="R112" s="4">
        <v>1955</v>
      </c>
      <c r="S112" s="4">
        <v>2083</v>
      </c>
      <c r="T112" s="4">
        <v>128</v>
      </c>
      <c r="U112" s="5">
        <v>7.6543999999999999</v>
      </c>
      <c r="V112" s="5">
        <v>0</v>
      </c>
      <c r="W112" s="14">
        <v>26.46</v>
      </c>
      <c r="X112" s="14">
        <v>0</v>
      </c>
      <c r="Y112" s="14">
        <v>26.46</v>
      </c>
      <c r="Z112" s="4">
        <v>24580</v>
      </c>
      <c r="AA112" s="49" t="str">
        <f>IFERROR(IF(VLOOKUP($D112,'Year-To-Date'!$E$1:$E$322,1,FALSE)=D112,"--","Find"),"Find")</f>
        <v>--</v>
      </c>
      <c r="AC112" s="32"/>
      <c r="AE112" s="32"/>
      <c r="AG112" s="32"/>
      <c r="AI112" s="32"/>
      <c r="AK112" s="32"/>
      <c r="AM112" s="32"/>
    </row>
    <row r="113" spans="1:39">
      <c r="A113" s="2" t="s">
        <v>839</v>
      </c>
      <c r="B113" s="2" t="s">
        <v>510</v>
      </c>
      <c r="C113" s="2" t="s">
        <v>76</v>
      </c>
      <c r="D113" s="2" t="s">
        <v>334</v>
      </c>
      <c r="E113" s="2" t="s">
        <v>541</v>
      </c>
      <c r="F113" s="3">
        <v>42360</v>
      </c>
      <c r="G113" s="21" t="s">
        <v>135</v>
      </c>
      <c r="H113" s="11" t="s">
        <v>2020</v>
      </c>
      <c r="I113" s="2" t="s">
        <v>39</v>
      </c>
      <c r="J113" s="2" t="s">
        <v>542</v>
      </c>
      <c r="K113" s="2" t="s">
        <v>30</v>
      </c>
      <c r="L113" s="2" t="s">
        <v>31</v>
      </c>
      <c r="M113" s="2" t="s">
        <v>32</v>
      </c>
      <c r="N113" s="4">
        <v>811</v>
      </c>
      <c r="O113" s="4">
        <v>825</v>
      </c>
      <c r="P113" s="4">
        <v>14</v>
      </c>
      <c r="Q113" s="5">
        <v>0.2366</v>
      </c>
      <c r="R113" s="4">
        <v>1761</v>
      </c>
      <c r="S113" s="4">
        <v>1761</v>
      </c>
      <c r="T113" s="4">
        <v>0</v>
      </c>
      <c r="U113" s="5">
        <v>0</v>
      </c>
      <c r="V113" s="5">
        <v>0</v>
      </c>
      <c r="W113" s="14">
        <v>0.24</v>
      </c>
      <c r="X113" s="14">
        <v>0</v>
      </c>
      <c r="Y113" s="14">
        <v>0.24</v>
      </c>
      <c r="Z113" s="4">
        <v>24580</v>
      </c>
      <c r="AA113" s="49" t="str">
        <f>IFERROR(IF(VLOOKUP($D113,'Year-To-Date'!$E$1:$E$322,1,FALSE)=D113,"--","Find"),"Find")</f>
        <v>--</v>
      </c>
      <c r="AC113" s="32"/>
      <c r="AE113" s="32"/>
      <c r="AG113" s="32"/>
      <c r="AI113" s="32"/>
      <c r="AK113" s="32"/>
      <c r="AM113" s="32"/>
    </row>
    <row r="114" spans="1:39">
      <c r="A114" s="2" t="s">
        <v>839</v>
      </c>
      <c r="B114" s="2" t="s">
        <v>510</v>
      </c>
      <c r="C114" s="2" t="s">
        <v>76</v>
      </c>
      <c r="D114" s="2" t="s">
        <v>342</v>
      </c>
      <c r="E114" s="2" t="s">
        <v>543</v>
      </c>
      <c r="F114" s="3">
        <v>42382</v>
      </c>
      <c r="G114" s="21" t="s">
        <v>343</v>
      </c>
      <c r="H114" s="11" t="s">
        <v>2021</v>
      </c>
      <c r="I114" s="2" t="s">
        <v>39</v>
      </c>
      <c r="J114" s="2" t="s">
        <v>544</v>
      </c>
      <c r="K114" s="2" t="s">
        <v>30</v>
      </c>
      <c r="L114" s="2" t="s">
        <v>31</v>
      </c>
      <c r="M114" s="2" t="s">
        <v>32</v>
      </c>
      <c r="N114" s="4">
        <v>23411</v>
      </c>
      <c r="O114" s="4">
        <v>24894</v>
      </c>
      <c r="P114" s="4">
        <v>1483</v>
      </c>
      <c r="Q114" s="5">
        <v>137.91900000000001</v>
      </c>
      <c r="R114" s="4">
        <v>14456</v>
      </c>
      <c r="S114" s="4">
        <v>15838</v>
      </c>
      <c r="T114" s="4">
        <v>1382</v>
      </c>
      <c r="U114" s="5">
        <v>248.76</v>
      </c>
      <c r="V114" s="5">
        <v>0</v>
      </c>
      <c r="W114" s="14">
        <v>386.68</v>
      </c>
      <c r="X114" s="14">
        <v>0</v>
      </c>
      <c r="Y114" s="14">
        <v>386.68</v>
      </c>
      <c r="Z114" s="4">
        <v>24580</v>
      </c>
      <c r="AA114" s="49" t="str">
        <f>IFERROR(IF(VLOOKUP($D114,'Year-To-Date'!$E$1:$E$322,1,FALSE)=D114,"--","Find"),"Find")</f>
        <v>--</v>
      </c>
      <c r="AC114" s="32"/>
      <c r="AE114" s="32"/>
      <c r="AG114" s="32"/>
      <c r="AI114" s="32"/>
      <c r="AK114" s="32"/>
      <c r="AM114" s="32"/>
    </row>
    <row r="115" spans="1:39">
      <c r="A115" s="2" t="s">
        <v>839</v>
      </c>
      <c r="B115" s="2" t="s">
        <v>510</v>
      </c>
      <c r="C115" s="2" t="s">
        <v>76</v>
      </c>
      <c r="D115" s="2" t="s">
        <v>314</v>
      </c>
      <c r="E115" s="2" t="s">
        <v>474</v>
      </c>
      <c r="F115" s="3">
        <v>42326</v>
      </c>
      <c r="G115" s="21" t="s">
        <v>315</v>
      </c>
      <c r="H115" s="11" t="s">
        <v>2022</v>
      </c>
      <c r="I115" s="2" t="s">
        <v>39</v>
      </c>
      <c r="J115" s="2" t="s">
        <v>544</v>
      </c>
      <c r="K115" s="2" t="s">
        <v>30</v>
      </c>
      <c r="L115" s="2" t="s">
        <v>31</v>
      </c>
      <c r="M115" s="2" t="s">
        <v>382</v>
      </c>
      <c r="N115" s="4">
        <v>40766</v>
      </c>
      <c r="O115" s="4">
        <v>43127</v>
      </c>
      <c r="P115" s="4">
        <v>2361</v>
      </c>
      <c r="Q115" s="5">
        <v>39.9009</v>
      </c>
      <c r="R115" s="4">
        <v>23960</v>
      </c>
      <c r="S115" s="4">
        <v>26202</v>
      </c>
      <c r="T115" s="4">
        <v>2242</v>
      </c>
      <c r="U115" s="5">
        <v>134.07159999999999</v>
      </c>
      <c r="V115" s="5">
        <v>0</v>
      </c>
      <c r="W115" s="14">
        <v>173.97</v>
      </c>
      <c r="X115" s="14">
        <v>0</v>
      </c>
      <c r="Y115" s="14">
        <v>173.97</v>
      </c>
      <c r="Z115" s="4">
        <v>24580</v>
      </c>
      <c r="AA115" s="49" t="str">
        <f>IFERROR(IF(VLOOKUP($D115,'Year-To-Date'!$E$1:$E$322,1,FALSE)=D115,"--","Find"),"Find")</f>
        <v>--</v>
      </c>
      <c r="AC115" s="32"/>
      <c r="AE115" s="32"/>
      <c r="AG115" s="32"/>
      <c r="AI115" s="32"/>
      <c r="AK115" s="32"/>
      <c r="AM115" s="32"/>
    </row>
    <row r="116" spans="1:39">
      <c r="A116" s="2" t="s">
        <v>839</v>
      </c>
      <c r="B116" s="2" t="s">
        <v>510</v>
      </c>
      <c r="C116" s="2" t="s">
        <v>76</v>
      </c>
      <c r="D116" s="2" t="s">
        <v>287</v>
      </c>
      <c r="E116" s="2" t="s">
        <v>474</v>
      </c>
      <c r="F116" s="3">
        <v>42487</v>
      </c>
      <c r="G116" s="21" t="s">
        <v>288</v>
      </c>
      <c r="H116" s="11" t="s">
        <v>2023</v>
      </c>
      <c r="I116" s="2" t="s">
        <v>685</v>
      </c>
      <c r="J116" s="2" t="s">
        <v>544</v>
      </c>
      <c r="K116" s="2" t="s">
        <v>30</v>
      </c>
      <c r="L116" s="2" t="s">
        <v>31</v>
      </c>
      <c r="M116" s="2" t="s">
        <v>32</v>
      </c>
      <c r="N116" s="4">
        <v>2061</v>
      </c>
      <c r="O116" s="4">
        <v>2845</v>
      </c>
      <c r="P116" s="4">
        <v>784</v>
      </c>
      <c r="Q116" s="14">
        <v>13.249599999999999</v>
      </c>
      <c r="R116" s="4">
        <v>1825</v>
      </c>
      <c r="S116" s="4">
        <v>2839</v>
      </c>
      <c r="T116" s="4">
        <v>1014</v>
      </c>
      <c r="U116" s="5">
        <v>60.6372</v>
      </c>
      <c r="V116" s="5">
        <v>0</v>
      </c>
      <c r="W116" s="14">
        <v>73.89</v>
      </c>
      <c r="X116" s="14">
        <v>0</v>
      </c>
      <c r="Y116" s="14">
        <v>73.89</v>
      </c>
      <c r="Z116" s="4">
        <v>24580</v>
      </c>
      <c r="AA116" s="49" t="str">
        <f>IFERROR(IF(VLOOKUP($D116,'Year-To-Date'!$E$1:$E$322,1,FALSE)=D116,"--","Find"),"Find")</f>
        <v>--</v>
      </c>
      <c r="AC116" s="32"/>
      <c r="AE116" s="32"/>
      <c r="AG116" s="32"/>
      <c r="AI116" s="32"/>
      <c r="AK116" s="32"/>
      <c r="AM116" s="32"/>
    </row>
    <row r="117" spans="1:39">
      <c r="A117" s="2" t="s">
        <v>839</v>
      </c>
      <c r="B117" s="2" t="s">
        <v>510</v>
      </c>
      <c r="C117" s="2" t="s">
        <v>638</v>
      </c>
      <c r="D117" s="2" t="s">
        <v>278</v>
      </c>
      <c r="E117" s="2" t="s">
        <v>27</v>
      </c>
      <c r="F117" s="3">
        <v>42410</v>
      </c>
      <c r="G117" s="21" t="s">
        <v>228</v>
      </c>
      <c r="H117" s="11" t="s">
        <v>2024</v>
      </c>
      <c r="I117" s="2" t="s">
        <v>94</v>
      </c>
      <c r="J117" s="2" t="s">
        <v>577</v>
      </c>
      <c r="K117" s="2" t="s">
        <v>394</v>
      </c>
      <c r="L117" s="2" t="s">
        <v>31</v>
      </c>
      <c r="M117" s="2" t="s">
        <v>382</v>
      </c>
      <c r="N117" s="4">
        <v>118967</v>
      </c>
      <c r="O117" s="4">
        <v>119026</v>
      </c>
      <c r="P117" s="4">
        <v>59</v>
      </c>
      <c r="Q117" s="5">
        <v>1.6225000000000001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1.62</v>
      </c>
      <c r="X117" s="14">
        <v>0</v>
      </c>
      <c r="Y117" s="14">
        <v>1.62</v>
      </c>
      <c r="Z117" s="4">
        <v>24580</v>
      </c>
      <c r="AA117" s="49" t="str">
        <f>IFERROR(IF(VLOOKUP($D117,'Year-To-Date'!$E$1:$E$322,1,FALSE)=D117,"--","Find"),"Find")</f>
        <v>--</v>
      </c>
      <c r="AC117" s="32"/>
      <c r="AE117" s="32"/>
      <c r="AG117" s="32"/>
      <c r="AI117" s="32"/>
      <c r="AK117" s="32"/>
      <c r="AM117" s="32"/>
    </row>
    <row r="118" spans="1:39">
      <c r="A118" s="2" t="s">
        <v>839</v>
      </c>
      <c r="B118" s="2" t="s">
        <v>510</v>
      </c>
      <c r="C118" s="2" t="s">
        <v>636</v>
      </c>
      <c r="D118" s="2" t="s">
        <v>227</v>
      </c>
      <c r="E118" s="2" t="s">
        <v>27</v>
      </c>
      <c r="F118" s="3">
        <v>42404</v>
      </c>
      <c r="G118" s="21" t="s">
        <v>228</v>
      </c>
      <c r="H118" s="11" t="s">
        <v>2025</v>
      </c>
      <c r="I118" s="2" t="s">
        <v>94</v>
      </c>
      <c r="J118" s="2" t="s">
        <v>577</v>
      </c>
      <c r="K118" s="2" t="s">
        <v>394</v>
      </c>
      <c r="L118" s="2" t="s">
        <v>31</v>
      </c>
      <c r="M118" s="2" t="s">
        <v>382</v>
      </c>
      <c r="N118" s="4">
        <v>13598</v>
      </c>
      <c r="O118" s="4">
        <v>13627</v>
      </c>
      <c r="P118" s="4">
        <v>29</v>
      </c>
      <c r="Q118" s="5">
        <v>0.79749999999999999</v>
      </c>
      <c r="R118" s="4">
        <v>16865</v>
      </c>
      <c r="S118" s="4">
        <v>16909</v>
      </c>
      <c r="T118" s="4">
        <v>44</v>
      </c>
      <c r="U118" s="5">
        <v>3.63</v>
      </c>
      <c r="V118" s="5">
        <v>0</v>
      </c>
      <c r="W118" s="14">
        <v>4.43</v>
      </c>
      <c r="X118" s="14">
        <v>0</v>
      </c>
      <c r="Y118" s="14">
        <v>4.43</v>
      </c>
      <c r="Z118" s="4">
        <v>24580</v>
      </c>
      <c r="AA118" s="49" t="str">
        <f>IFERROR(IF(VLOOKUP($D118,'Year-To-Date'!$E$1:$E$322,1,FALSE)=D118,"--","Find"),"Find")</f>
        <v>--</v>
      </c>
      <c r="AC118" s="32"/>
      <c r="AE118" s="32"/>
      <c r="AG118" s="32"/>
      <c r="AI118" s="32"/>
      <c r="AK118" s="32"/>
      <c r="AM118" s="32"/>
    </row>
    <row r="119" spans="1:39">
      <c r="A119" s="2" t="s">
        <v>839</v>
      </c>
      <c r="B119" s="2" t="s">
        <v>510</v>
      </c>
      <c r="C119" s="2" t="s">
        <v>76</v>
      </c>
      <c r="D119" s="2" t="s">
        <v>344</v>
      </c>
      <c r="E119" s="2" t="s">
        <v>639</v>
      </c>
      <c r="F119" s="3">
        <v>42425</v>
      </c>
      <c r="G119" s="21" t="s">
        <v>345</v>
      </c>
      <c r="H119" s="11" t="s">
        <v>2026</v>
      </c>
      <c r="I119" s="2" t="s">
        <v>39</v>
      </c>
      <c r="J119" s="2" t="s">
        <v>567</v>
      </c>
      <c r="K119" s="2" t="s">
        <v>30</v>
      </c>
      <c r="L119" s="2" t="s">
        <v>31</v>
      </c>
      <c r="M119" s="2" t="s">
        <v>41</v>
      </c>
      <c r="N119" s="4">
        <v>12239</v>
      </c>
      <c r="O119" s="4">
        <v>15168</v>
      </c>
      <c r="P119" s="4">
        <v>2929</v>
      </c>
      <c r="Q119" s="5">
        <v>49.500100000000003</v>
      </c>
      <c r="R119" s="4">
        <v>351</v>
      </c>
      <c r="S119" s="4">
        <v>371</v>
      </c>
      <c r="T119" s="4">
        <v>20</v>
      </c>
      <c r="U119" s="5">
        <v>1.196</v>
      </c>
      <c r="V119" s="5">
        <v>0</v>
      </c>
      <c r="W119" s="14">
        <v>50.7</v>
      </c>
      <c r="X119" s="14">
        <v>0</v>
      </c>
      <c r="Y119" s="14">
        <v>50.7</v>
      </c>
      <c r="Z119" s="4">
        <v>24580</v>
      </c>
      <c r="AA119" s="49" t="str">
        <f>IFERROR(IF(VLOOKUP($D119,'Year-To-Date'!$E$1:$E$322,1,FALSE)=D119,"--","Find"),"Find")</f>
        <v>--</v>
      </c>
      <c r="AC119" s="32"/>
      <c r="AE119" s="32"/>
      <c r="AG119" s="32"/>
      <c r="AI119" s="32"/>
      <c r="AK119" s="32"/>
      <c r="AM119" s="32"/>
    </row>
    <row r="120" spans="1:39">
      <c r="A120" s="2" t="s">
        <v>839</v>
      </c>
      <c r="B120" s="2" t="s">
        <v>510</v>
      </c>
      <c r="C120" s="2" t="s">
        <v>779</v>
      </c>
      <c r="D120" s="2" t="s">
        <v>323</v>
      </c>
      <c r="E120" s="2" t="s">
        <v>532</v>
      </c>
      <c r="F120" s="3">
        <v>42359</v>
      </c>
      <c r="G120" s="21" t="s">
        <v>324</v>
      </c>
      <c r="H120" s="11" t="s">
        <v>2027</v>
      </c>
      <c r="I120" s="2" t="s">
        <v>437</v>
      </c>
      <c r="J120" s="2" t="s">
        <v>29</v>
      </c>
      <c r="K120" s="2" t="s">
        <v>30</v>
      </c>
      <c r="L120" s="2" t="s">
        <v>31</v>
      </c>
      <c r="M120" s="2" t="s">
        <v>382</v>
      </c>
      <c r="N120" s="4">
        <v>11850</v>
      </c>
      <c r="O120" s="4">
        <v>15398</v>
      </c>
      <c r="P120" s="4">
        <v>3548</v>
      </c>
      <c r="Q120" s="5">
        <v>329.964</v>
      </c>
      <c r="R120" s="4">
        <v>4909</v>
      </c>
      <c r="S120" s="4">
        <v>5473</v>
      </c>
      <c r="T120" s="4">
        <v>564</v>
      </c>
      <c r="U120" s="5">
        <v>101.52</v>
      </c>
      <c r="V120" s="5">
        <v>0</v>
      </c>
      <c r="W120" s="14">
        <v>431.48</v>
      </c>
      <c r="X120" s="14">
        <v>0</v>
      </c>
      <c r="Y120" s="14">
        <v>431.48</v>
      </c>
      <c r="Z120" s="4">
        <v>24580</v>
      </c>
      <c r="AA120" s="49" t="str">
        <f>IFERROR(IF(VLOOKUP($D120,'Year-To-Date'!$E$1:$E$322,1,FALSE)=D120,"--","Find"),"Find")</f>
        <v>--</v>
      </c>
      <c r="AC120" s="32"/>
      <c r="AE120" s="32"/>
      <c r="AG120" s="32"/>
      <c r="AI120" s="32"/>
      <c r="AK120" s="32"/>
      <c r="AM120" s="32"/>
    </row>
    <row r="121" spans="1:39">
      <c r="A121" s="2" t="s">
        <v>839</v>
      </c>
      <c r="B121" s="2" t="s">
        <v>510</v>
      </c>
      <c r="C121" s="2" t="s">
        <v>779</v>
      </c>
      <c r="D121" s="2" t="s">
        <v>325</v>
      </c>
      <c r="E121" s="2" t="s">
        <v>532</v>
      </c>
      <c r="F121" s="3">
        <v>42359</v>
      </c>
      <c r="G121" s="21" t="s">
        <v>324</v>
      </c>
      <c r="H121" s="11" t="s">
        <v>2027</v>
      </c>
      <c r="I121" s="2" t="s">
        <v>437</v>
      </c>
      <c r="J121" s="2" t="s">
        <v>29</v>
      </c>
      <c r="K121" s="2" t="s">
        <v>30</v>
      </c>
      <c r="L121" s="2" t="s">
        <v>31</v>
      </c>
      <c r="M121" s="2" t="s">
        <v>382</v>
      </c>
      <c r="N121" s="4">
        <v>5830</v>
      </c>
      <c r="O121" s="4">
        <v>6390</v>
      </c>
      <c r="P121" s="4">
        <v>560</v>
      </c>
      <c r="Q121" s="5">
        <v>52.08</v>
      </c>
      <c r="R121" s="4">
        <v>7784</v>
      </c>
      <c r="S121" s="4">
        <v>8548</v>
      </c>
      <c r="T121" s="4">
        <v>764</v>
      </c>
      <c r="U121" s="5">
        <v>137.52000000000001</v>
      </c>
      <c r="V121" s="5">
        <v>0</v>
      </c>
      <c r="W121" s="14">
        <v>189.6</v>
      </c>
      <c r="X121" s="14">
        <v>0</v>
      </c>
      <c r="Y121" s="14">
        <v>189.6</v>
      </c>
      <c r="Z121" s="4">
        <v>24580</v>
      </c>
      <c r="AA121" s="49" t="str">
        <f>IFERROR(IF(VLOOKUP($D121,'Year-To-Date'!$E$1:$E$322,1,FALSE)=D121,"--","Find"),"Find")</f>
        <v>--</v>
      </c>
      <c r="AC121" s="32"/>
      <c r="AE121" s="32"/>
      <c r="AG121" s="32"/>
      <c r="AI121" s="32"/>
      <c r="AK121" s="32"/>
      <c r="AM121" s="32"/>
    </row>
    <row r="122" spans="1:39">
      <c r="A122" s="2" t="s">
        <v>839</v>
      </c>
      <c r="B122" s="2" t="s">
        <v>510</v>
      </c>
      <c r="C122" s="2" t="s">
        <v>76</v>
      </c>
      <c r="D122" s="2" t="s">
        <v>327</v>
      </c>
      <c r="E122" s="2" t="s">
        <v>547</v>
      </c>
      <c r="F122" s="3">
        <v>42388</v>
      </c>
      <c r="G122" s="21" t="s">
        <v>127</v>
      </c>
      <c r="H122" s="11" t="s">
        <v>2028</v>
      </c>
      <c r="I122" s="2" t="s">
        <v>39</v>
      </c>
      <c r="J122" s="2" t="s">
        <v>548</v>
      </c>
      <c r="K122" s="2" t="s">
        <v>30</v>
      </c>
      <c r="L122" s="2" t="s">
        <v>31</v>
      </c>
      <c r="M122" s="2" t="s">
        <v>32</v>
      </c>
      <c r="N122" s="4">
        <v>33895</v>
      </c>
      <c r="O122" s="4">
        <v>41758</v>
      </c>
      <c r="P122" s="4">
        <v>7863</v>
      </c>
      <c r="Q122" s="5">
        <v>132.88470000000001</v>
      </c>
      <c r="R122" s="4">
        <v>8143</v>
      </c>
      <c r="S122" s="4">
        <v>8699</v>
      </c>
      <c r="T122" s="4">
        <v>556</v>
      </c>
      <c r="U122" s="5">
        <v>33.248800000000003</v>
      </c>
      <c r="V122" s="5">
        <v>0</v>
      </c>
      <c r="W122" s="14">
        <v>166.13</v>
      </c>
      <c r="X122" s="14">
        <v>0</v>
      </c>
      <c r="Y122" s="14">
        <v>166.13</v>
      </c>
      <c r="Z122" s="4">
        <v>24580</v>
      </c>
      <c r="AA122" s="49" t="str">
        <f>IFERROR(IF(VLOOKUP($D122,'Year-To-Date'!$E$1:$E$322,1,FALSE)=D122,"--","Find"),"Find")</f>
        <v>--</v>
      </c>
      <c r="AC122" s="32"/>
      <c r="AE122" s="32"/>
      <c r="AG122" s="32"/>
      <c r="AI122" s="32"/>
      <c r="AK122" s="32"/>
      <c r="AM122" s="32"/>
    </row>
    <row r="123" spans="1:39">
      <c r="A123" s="2" t="s">
        <v>839</v>
      </c>
      <c r="B123" s="2" t="s">
        <v>510</v>
      </c>
      <c r="C123" s="2" t="s">
        <v>765</v>
      </c>
      <c r="D123" s="2" t="s">
        <v>224</v>
      </c>
      <c r="E123" s="2" t="s">
        <v>547</v>
      </c>
      <c r="F123" s="3">
        <v>42410</v>
      </c>
      <c r="G123" s="21" t="s">
        <v>127</v>
      </c>
      <c r="H123" s="11" t="s">
        <v>2028</v>
      </c>
      <c r="I123" s="2" t="s">
        <v>94</v>
      </c>
      <c r="J123" s="2" t="s">
        <v>757</v>
      </c>
      <c r="K123" s="2" t="s">
        <v>394</v>
      </c>
      <c r="L123" s="2" t="s">
        <v>31</v>
      </c>
      <c r="M123" s="2" t="s">
        <v>382</v>
      </c>
      <c r="N123" s="4">
        <v>8323</v>
      </c>
      <c r="O123" s="4">
        <v>10718</v>
      </c>
      <c r="P123" s="4">
        <v>2395</v>
      </c>
      <c r="Q123" s="5">
        <v>65.862499999999997</v>
      </c>
      <c r="R123" s="4">
        <v>0</v>
      </c>
      <c r="S123" s="4">
        <v>0</v>
      </c>
      <c r="T123" s="4">
        <v>0</v>
      </c>
      <c r="U123" s="5">
        <v>0</v>
      </c>
      <c r="V123" s="5">
        <v>0</v>
      </c>
      <c r="W123" s="14">
        <v>65.86</v>
      </c>
      <c r="X123" s="14">
        <v>0</v>
      </c>
      <c r="Y123" s="14">
        <v>65.86</v>
      </c>
      <c r="Z123" s="4">
        <v>24580</v>
      </c>
      <c r="AA123" s="49" t="str">
        <f>IFERROR(IF(VLOOKUP($D123,'Year-To-Date'!$E$1:$E$322,1,FALSE)=D123,"--","Find"),"Find")</f>
        <v>--</v>
      </c>
      <c r="AC123" s="32"/>
      <c r="AE123" s="32"/>
      <c r="AG123" s="32"/>
      <c r="AI123" s="32"/>
      <c r="AK123" s="32"/>
      <c r="AM123" s="32"/>
    </row>
    <row r="124" spans="1:39">
      <c r="A124" s="2" t="s">
        <v>839</v>
      </c>
      <c r="B124" s="2" t="s">
        <v>510</v>
      </c>
      <c r="C124" s="2" t="s">
        <v>643</v>
      </c>
      <c r="D124" s="2" t="s">
        <v>231</v>
      </c>
      <c r="E124" s="2" t="s">
        <v>549</v>
      </c>
      <c r="F124" s="3">
        <v>42410</v>
      </c>
      <c r="G124" s="21" t="s">
        <v>127</v>
      </c>
      <c r="H124" s="11" t="s">
        <v>2028</v>
      </c>
      <c r="I124" s="2" t="s">
        <v>94</v>
      </c>
      <c r="J124" s="2" t="s">
        <v>644</v>
      </c>
      <c r="K124" s="2" t="s">
        <v>394</v>
      </c>
      <c r="L124" s="2" t="s">
        <v>31</v>
      </c>
      <c r="M124" s="2" t="s">
        <v>382</v>
      </c>
      <c r="N124" s="4">
        <v>77679</v>
      </c>
      <c r="O124" s="4">
        <v>77752</v>
      </c>
      <c r="P124" s="4">
        <v>73</v>
      </c>
      <c r="Q124" s="5">
        <v>2.0074999999999998</v>
      </c>
      <c r="R124" s="4">
        <v>0</v>
      </c>
      <c r="S124" s="4">
        <v>0</v>
      </c>
      <c r="T124" s="4">
        <v>0</v>
      </c>
      <c r="U124" s="5">
        <v>0</v>
      </c>
      <c r="V124" s="5">
        <v>0</v>
      </c>
      <c r="W124" s="14">
        <v>2.0099999999999998</v>
      </c>
      <c r="X124" s="14">
        <v>0</v>
      </c>
      <c r="Y124" s="14">
        <v>2.0099999999999998</v>
      </c>
      <c r="Z124" s="4">
        <v>24580</v>
      </c>
      <c r="AA124" s="49" t="str">
        <f>IFERROR(IF(VLOOKUP($D124,'Year-To-Date'!$E$1:$E$322,1,FALSE)=D124,"--","Find"),"Find")</f>
        <v>--</v>
      </c>
      <c r="AC124" s="32"/>
      <c r="AE124" s="32"/>
      <c r="AG124" s="32"/>
      <c r="AI124" s="32"/>
      <c r="AK124" s="32"/>
      <c r="AM124" s="32"/>
    </row>
    <row r="125" spans="1:39">
      <c r="A125" s="2" t="s">
        <v>839</v>
      </c>
      <c r="B125" s="2" t="s">
        <v>510</v>
      </c>
      <c r="C125" s="2" t="s">
        <v>69</v>
      </c>
      <c r="D125" s="2" t="s">
        <v>249</v>
      </c>
      <c r="E125" s="2" t="s">
        <v>549</v>
      </c>
      <c r="F125" s="3">
        <v>42391</v>
      </c>
      <c r="G125" s="21" t="s">
        <v>127</v>
      </c>
      <c r="H125" s="11" t="s">
        <v>2028</v>
      </c>
      <c r="I125" s="2" t="s">
        <v>39</v>
      </c>
      <c r="J125" s="2" t="s">
        <v>550</v>
      </c>
      <c r="K125" s="2" t="s">
        <v>30</v>
      </c>
      <c r="L125" s="2" t="s">
        <v>31</v>
      </c>
      <c r="M125" s="2" t="s">
        <v>32</v>
      </c>
      <c r="N125" s="4">
        <v>7</v>
      </c>
      <c r="O125" s="4">
        <v>11</v>
      </c>
      <c r="P125" s="4">
        <v>4</v>
      </c>
      <c r="Q125" s="5">
        <v>6.7599999999999993E-2</v>
      </c>
      <c r="R125" s="4">
        <v>13</v>
      </c>
      <c r="S125" s="4">
        <v>13</v>
      </c>
      <c r="T125" s="4">
        <v>0</v>
      </c>
      <c r="U125" s="5">
        <v>0</v>
      </c>
      <c r="V125" s="5">
        <v>0</v>
      </c>
      <c r="W125" s="14">
        <v>7.0000000000000007E-2</v>
      </c>
      <c r="X125" s="14">
        <v>0</v>
      </c>
      <c r="Y125" s="14">
        <v>7.0000000000000007E-2</v>
      </c>
      <c r="Z125" s="4">
        <v>24580</v>
      </c>
      <c r="AA125" s="49" t="str">
        <f>IFERROR(IF(VLOOKUP($D125,'Year-To-Date'!$E$1:$E$322,1,FALSE)=D125,"--","Find"),"Find")</f>
        <v>--</v>
      </c>
      <c r="AC125" s="32"/>
      <c r="AE125" s="32"/>
      <c r="AG125" s="32"/>
      <c r="AI125" s="32"/>
      <c r="AK125" s="32"/>
      <c r="AM125" s="32"/>
    </row>
    <row r="126" spans="1:39">
      <c r="A126" s="2" t="s">
        <v>839</v>
      </c>
      <c r="B126" s="2" t="s">
        <v>510</v>
      </c>
      <c r="C126" s="2" t="s">
        <v>69</v>
      </c>
      <c r="D126" s="2" t="s">
        <v>250</v>
      </c>
      <c r="E126" s="2" t="s">
        <v>547</v>
      </c>
      <c r="F126" s="3">
        <v>42389</v>
      </c>
      <c r="G126" s="21" t="s">
        <v>127</v>
      </c>
      <c r="H126" s="11" t="s">
        <v>2028</v>
      </c>
      <c r="I126" s="2" t="s">
        <v>39</v>
      </c>
      <c r="J126" s="2" t="s">
        <v>548</v>
      </c>
      <c r="K126" s="2" t="s">
        <v>30</v>
      </c>
      <c r="L126" s="2" t="s">
        <v>31</v>
      </c>
      <c r="M126" s="2" t="s">
        <v>32</v>
      </c>
      <c r="N126" s="4">
        <v>368</v>
      </c>
      <c r="O126" s="4">
        <v>628</v>
      </c>
      <c r="P126" s="4">
        <v>260</v>
      </c>
      <c r="Q126" s="5">
        <v>4.3940000000000001</v>
      </c>
      <c r="R126" s="4">
        <v>35</v>
      </c>
      <c r="S126" s="4">
        <v>176</v>
      </c>
      <c r="T126" s="4">
        <v>141</v>
      </c>
      <c r="U126" s="5">
        <v>8.4318000000000008</v>
      </c>
      <c r="V126" s="5">
        <v>0</v>
      </c>
      <c r="W126" s="14">
        <v>12.82</v>
      </c>
      <c r="X126" s="14">
        <v>0</v>
      </c>
      <c r="Y126" s="14">
        <v>12.82</v>
      </c>
      <c r="Z126" s="4">
        <v>24580</v>
      </c>
      <c r="AA126" s="49" t="str">
        <f>IFERROR(IF(VLOOKUP($D126,'Year-To-Date'!$E$1:$E$322,1,FALSE)=D126,"--","Find"),"Find")</f>
        <v>--</v>
      </c>
      <c r="AC126" s="32"/>
      <c r="AE126" s="32"/>
      <c r="AG126" s="32"/>
      <c r="AI126" s="32"/>
      <c r="AK126" s="32"/>
      <c r="AM126" s="32"/>
    </row>
    <row r="127" spans="1:39">
      <c r="A127" s="2" t="s">
        <v>839</v>
      </c>
      <c r="B127" s="2" t="s">
        <v>510</v>
      </c>
      <c r="C127" s="2" t="s">
        <v>69</v>
      </c>
      <c r="D127" s="2" t="s">
        <v>251</v>
      </c>
      <c r="E127" s="2" t="s">
        <v>547</v>
      </c>
      <c r="F127" s="3">
        <v>42389</v>
      </c>
      <c r="G127" s="21" t="s">
        <v>127</v>
      </c>
      <c r="H127" s="11" t="s">
        <v>2028</v>
      </c>
      <c r="I127" s="2" t="s">
        <v>39</v>
      </c>
      <c r="J127" s="2" t="s">
        <v>548</v>
      </c>
      <c r="K127" s="2" t="s">
        <v>30</v>
      </c>
      <c r="L127" s="2" t="s">
        <v>31</v>
      </c>
      <c r="M127" s="2" t="s">
        <v>32</v>
      </c>
      <c r="N127" s="4">
        <v>230</v>
      </c>
      <c r="O127" s="4">
        <v>241</v>
      </c>
      <c r="P127" s="4">
        <v>11</v>
      </c>
      <c r="Q127" s="5">
        <v>0.18590000000000001</v>
      </c>
      <c r="R127" s="4">
        <v>117</v>
      </c>
      <c r="S127" s="4">
        <v>129</v>
      </c>
      <c r="T127" s="4">
        <v>12</v>
      </c>
      <c r="U127" s="5">
        <v>0.71760000000000002</v>
      </c>
      <c r="V127" s="5">
        <v>0</v>
      </c>
      <c r="W127" s="14">
        <v>0.91</v>
      </c>
      <c r="X127" s="14">
        <v>0</v>
      </c>
      <c r="Y127" s="14">
        <v>0.91</v>
      </c>
      <c r="Z127" s="4">
        <v>24580</v>
      </c>
      <c r="AA127" s="49" t="str">
        <f>IFERROR(IF(VLOOKUP($D127,'Year-To-Date'!$E$1:$E$322,1,FALSE)=D127,"--","Find"),"Find")</f>
        <v>--</v>
      </c>
      <c r="AC127" s="32"/>
      <c r="AE127" s="32"/>
      <c r="AG127" s="32"/>
      <c r="AI127" s="32"/>
      <c r="AK127" s="32"/>
      <c r="AM127" s="32"/>
    </row>
    <row r="128" spans="1:39">
      <c r="A128" s="2" t="s">
        <v>839</v>
      </c>
      <c r="B128" s="2" t="s">
        <v>510</v>
      </c>
      <c r="C128" s="2" t="s">
        <v>69</v>
      </c>
      <c r="D128" s="2" t="s">
        <v>243</v>
      </c>
      <c r="E128" s="2" t="s">
        <v>547</v>
      </c>
      <c r="F128" s="3">
        <v>42389</v>
      </c>
      <c r="G128" s="21" t="s">
        <v>127</v>
      </c>
      <c r="H128" s="11" t="s">
        <v>2028</v>
      </c>
      <c r="I128" s="2" t="s">
        <v>39</v>
      </c>
      <c r="J128" s="2" t="s">
        <v>548</v>
      </c>
      <c r="K128" s="2" t="s">
        <v>30</v>
      </c>
      <c r="L128" s="2" t="s">
        <v>31</v>
      </c>
      <c r="M128" s="2" t="s">
        <v>32</v>
      </c>
      <c r="N128" s="4">
        <v>401</v>
      </c>
      <c r="O128" s="4">
        <v>405</v>
      </c>
      <c r="P128" s="4">
        <v>4</v>
      </c>
      <c r="Q128" s="5">
        <v>6.7599999999999993E-2</v>
      </c>
      <c r="R128" s="4">
        <v>1308</v>
      </c>
      <c r="S128" s="4">
        <v>1423</v>
      </c>
      <c r="T128" s="4">
        <v>115</v>
      </c>
      <c r="U128" s="5">
        <v>6.8769999999999998</v>
      </c>
      <c r="V128" s="5">
        <v>0</v>
      </c>
      <c r="W128" s="14">
        <v>6.95</v>
      </c>
      <c r="X128" s="14">
        <v>0</v>
      </c>
      <c r="Y128" s="14">
        <v>6.95</v>
      </c>
      <c r="Z128" s="4">
        <v>24580</v>
      </c>
      <c r="AA128" s="49" t="str">
        <f>IFERROR(IF(VLOOKUP($D128,'Year-To-Date'!$E$1:$E$322,1,FALSE)=D128,"--","Find"),"Find")</f>
        <v>--</v>
      </c>
      <c r="AC128" s="32"/>
      <c r="AE128" s="32"/>
      <c r="AG128" s="32"/>
      <c r="AI128" s="32"/>
      <c r="AK128" s="32"/>
      <c r="AM128" s="32"/>
    </row>
    <row r="129" spans="1:39">
      <c r="A129" s="2" t="s">
        <v>839</v>
      </c>
      <c r="B129" s="2" t="s">
        <v>510</v>
      </c>
      <c r="C129" s="2" t="s">
        <v>756</v>
      </c>
      <c r="D129" s="2" t="s">
        <v>279</v>
      </c>
      <c r="E129" s="2" t="s">
        <v>547</v>
      </c>
      <c r="F129" s="3">
        <v>42408</v>
      </c>
      <c r="G129" s="21" t="s">
        <v>127</v>
      </c>
      <c r="H129" s="11" t="s">
        <v>2028</v>
      </c>
      <c r="I129" s="2" t="s">
        <v>94</v>
      </c>
      <c r="J129" s="2" t="s">
        <v>757</v>
      </c>
      <c r="K129" s="2" t="s">
        <v>394</v>
      </c>
      <c r="L129" s="2" t="s">
        <v>31</v>
      </c>
      <c r="M129" s="2" t="s">
        <v>382</v>
      </c>
      <c r="N129" s="4">
        <v>80837</v>
      </c>
      <c r="O129" s="4">
        <v>86729</v>
      </c>
      <c r="P129" s="4">
        <v>5892</v>
      </c>
      <c r="Q129" s="5">
        <v>162.03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162.03</v>
      </c>
      <c r="X129" s="14">
        <v>0</v>
      </c>
      <c r="Y129" s="14">
        <v>162.03</v>
      </c>
      <c r="Z129" s="4">
        <v>24580</v>
      </c>
      <c r="AA129" s="49" t="str">
        <f>IFERROR(IF(VLOOKUP($D129,'Year-To-Date'!$E$1:$E$322,1,FALSE)=D129,"--","Find"),"Find")</f>
        <v>--</v>
      </c>
      <c r="AC129" s="32"/>
      <c r="AE129" s="32"/>
      <c r="AG129" s="32"/>
      <c r="AI129" s="32"/>
      <c r="AK129" s="32"/>
      <c r="AM129" s="32"/>
    </row>
    <row r="130" spans="1:39">
      <c r="A130" s="2" t="s">
        <v>839</v>
      </c>
      <c r="B130" s="2" t="s">
        <v>510</v>
      </c>
      <c r="C130" s="2" t="s">
        <v>25</v>
      </c>
      <c r="D130" s="2" t="s">
        <v>126</v>
      </c>
      <c r="E130" s="2" t="s">
        <v>547</v>
      </c>
      <c r="F130" s="3">
        <v>42389</v>
      </c>
      <c r="G130" s="21" t="s">
        <v>127</v>
      </c>
      <c r="H130" s="11" t="s">
        <v>2028</v>
      </c>
      <c r="I130" s="2" t="s">
        <v>39</v>
      </c>
      <c r="J130" s="2" t="s">
        <v>548</v>
      </c>
      <c r="K130" s="2" t="s">
        <v>30</v>
      </c>
      <c r="L130" s="2" t="s">
        <v>31</v>
      </c>
      <c r="M130" s="2" t="s">
        <v>32</v>
      </c>
      <c r="N130" s="4">
        <v>14582</v>
      </c>
      <c r="O130" s="4">
        <v>17028</v>
      </c>
      <c r="P130" s="4">
        <v>2446</v>
      </c>
      <c r="Q130" s="5">
        <v>41.337400000000002</v>
      </c>
      <c r="R130" s="4">
        <v>7</v>
      </c>
      <c r="S130" s="4">
        <v>7</v>
      </c>
      <c r="T130" s="4">
        <v>0</v>
      </c>
      <c r="U130" s="5">
        <v>0</v>
      </c>
      <c r="V130" s="5">
        <v>0</v>
      </c>
      <c r="W130" s="14">
        <v>41.34</v>
      </c>
      <c r="X130" s="14">
        <v>0</v>
      </c>
      <c r="Y130" s="14">
        <v>41.34</v>
      </c>
      <c r="Z130" s="4">
        <v>24580</v>
      </c>
      <c r="AA130" s="49" t="str">
        <f>IFERROR(IF(VLOOKUP($D130,'Year-To-Date'!$E$1:$E$322,1,FALSE)=D130,"--","Find"),"Find")</f>
        <v>--</v>
      </c>
      <c r="AC130" s="32"/>
      <c r="AE130" s="32"/>
      <c r="AG130" s="32"/>
      <c r="AI130" s="32"/>
      <c r="AK130" s="32"/>
      <c r="AM130" s="32"/>
    </row>
    <row r="131" spans="1:39">
      <c r="A131" s="2" t="s">
        <v>839</v>
      </c>
      <c r="B131" s="2" t="s">
        <v>510</v>
      </c>
      <c r="C131" s="2" t="s">
        <v>48</v>
      </c>
      <c r="D131" s="2" t="s">
        <v>174</v>
      </c>
      <c r="E131" s="2" t="s">
        <v>547</v>
      </c>
      <c r="F131" s="3">
        <v>42389</v>
      </c>
      <c r="G131" s="21" t="s">
        <v>127</v>
      </c>
      <c r="H131" s="11" t="s">
        <v>2028</v>
      </c>
      <c r="I131" s="2" t="s">
        <v>39</v>
      </c>
      <c r="J131" s="2" t="s">
        <v>548</v>
      </c>
      <c r="K131" s="2" t="s">
        <v>30</v>
      </c>
      <c r="L131" s="2" t="s">
        <v>31</v>
      </c>
      <c r="M131" s="2" t="s">
        <v>32</v>
      </c>
      <c r="N131" s="4">
        <v>1384</v>
      </c>
      <c r="O131" s="4">
        <v>1665</v>
      </c>
      <c r="P131" s="4">
        <v>281</v>
      </c>
      <c r="Q131" s="5">
        <v>4.7488999999999999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4.75</v>
      </c>
      <c r="X131" s="14">
        <v>0</v>
      </c>
      <c r="Y131" s="14">
        <v>4.75</v>
      </c>
      <c r="Z131" s="4">
        <v>24580</v>
      </c>
      <c r="AA131" s="49" t="str">
        <f>IFERROR(IF(VLOOKUP($D131,'Year-To-Date'!$E$1:$E$322,1,FALSE)=D131,"--","Find"),"Find")</f>
        <v>--</v>
      </c>
      <c r="AC131" s="32"/>
      <c r="AE131" s="32"/>
      <c r="AG131" s="32"/>
      <c r="AI131" s="32"/>
      <c r="AK131" s="32"/>
      <c r="AM131" s="32"/>
    </row>
    <row r="132" spans="1:39">
      <c r="A132" s="2" t="s">
        <v>839</v>
      </c>
      <c r="B132" s="2" t="s">
        <v>510</v>
      </c>
      <c r="C132" s="2" t="s">
        <v>48</v>
      </c>
      <c r="D132" s="2" t="s">
        <v>176</v>
      </c>
      <c r="E132" s="2" t="s">
        <v>547</v>
      </c>
      <c r="F132" s="3">
        <v>42389</v>
      </c>
      <c r="G132" s="21" t="s">
        <v>127</v>
      </c>
      <c r="H132" s="11" t="s">
        <v>2028</v>
      </c>
      <c r="I132" s="2" t="s">
        <v>39</v>
      </c>
      <c r="J132" s="2" t="s">
        <v>548</v>
      </c>
      <c r="K132" s="2" t="s">
        <v>30</v>
      </c>
      <c r="L132" s="2" t="s">
        <v>31</v>
      </c>
      <c r="M132" s="2" t="s">
        <v>32</v>
      </c>
      <c r="N132" s="4">
        <v>2591</v>
      </c>
      <c r="O132" s="4">
        <v>2754</v>
      </c>
      <c r="P132" s="4">
        <v>163</v>
      </c>
      <c r="Q132" s="5">
        <v>2.7547000000000001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2.75</v>
      </c>
      <c r="X132" s="14">
        <v>0</v>
      </c>
      <c r="Y132" s="14">
        <v>2.75</v>
      </c>
      <c r="Z132" s="4">
        <v>24580</v>
      </c>
      <c r="AA132" s="49" t="str">
        <f>IFERROR(IF(VLOOKUP($D132,'Year-To-Date'!$E$1:$E$322,1,FALSE)=D132,"--","Find"),"Find")</f>
        <v>--</v>
      </c>
      <c r="AC132" s="32"/>
      <c r="AE132" s="32"/>
      <c r="AG132" s="32"/>
      <c r="AI132" s="32"/>
      <c r="AK132" s="32"/>
      <c r="AM132" s="32"/>
    </row>
    <row r="133" spans="1:39">
      <c r="A133" s="2" t="s">
        <v>839</v>
      </c>
      <c r="B133" s="2" t="s">
        <v>510</v>
      </c>
      <c r="C133" s="2" t="s">
        <v>395</v>
      </c>
      <c r="D133" s="2" t="s">
        <v>197</v>
      </c>
      <c r="E133" s="2" t="s">
        <v>547</v>
      </c>
      <c r="F133" s="3">
        <v>42389</v>
      </c>
      <c r="G133" s="21" t="s">
        <v>127</v>
      </c>
      <c r="H133" s="11" t="s">
        <v>2028</v>
      </c>
      <c r="I133" s="2" t="s">
        <v>39</v>
      </c>
      <c r="J133" s="2" t="s">
        <v>548</v>
      </c>
      <c r="K133" s="2" t="s">
        <v>30</v>
      </c>
      <c r="L133" s="2" t="s">
        <v>31</v>
      </c>
      <c r="M133" s="2" t="s">
        <v>32</v>
      </c>
      <c r="N133" s="4">
        <v>1563</v>
      </c>
      <c r="O133" s="4">
        <v>1904</v>
      </c>
      <c r="P133" s="4">
        <v>341</v>
      </c>
      <c r="Q133" s="5">
        <v>5.7629000000000001</v>
      </c>
      <c r="R133" s="4">
        <v>2655</v>
      </c>
      <c r="S133" s="4">
        <v>3558</v>
      </c>
      <c r="T133" s="4">
        <v>903</v>
      </c>
      <c r="U133" s="5">
        <v>53.999400000000001</v>
      </c>
      <c r="V133" s="5">
        <v>0</v>
      </c>
      <c r="W133" s="14">
        <v>59.76</v>
      </c>
      <c r="X133" s="14">
        <v>0</v>
      </c>
      <c r="Y133" s="14">
        <v>59.76</v>
      </c>
      <c r="Z133" s="4">
        <v>24580</v>
      </c>
      <c r="AA133" s="49" t="str">
        <f>IFERROR(IF(VLOOKUP($D133,'Year-To-Date'!$E$1:$E$322,1,FALSE)=D133,"--","Find"),"Find")</f>
        <v>--</v>
      </c>
      <c r="AC133" s="32"/>
      <c r="AE133" s="32"/>
      <c r="AG133" s="32"/>
      <c r="AI133" s="32"/>
      <c r="AK133" s="32"/>
      <c r="AM133" s="32"/>
    </row>
    <row r="134" spans="1:39">
      <c r="A134" s="2" t="s">
        <v>839</v>
      </c>
      <c r="B134" s="2" t="s">
        <v>510</v>
      </c>
      <c r="C134" s="2" t="s">
        <v>48</v>
      </c>
      <c r="D134" s="2" t="s">
        <v>178</v>
      </c>
      <c r="E134" s="2" t="s">
        <v>547</v>
      </c>
      <c r="F134" s="3">
        <v>42388</v>
      </c>
      <c r="G134" s="21" t="s">
        <v>127</v>
      </c>
      <c r="H134" s="11" t="s">
        <v>2028</v>
      </c>
      <c r="I134" s="2" t="s">
        <v>39</v>
      </c>
      <c r="J134" s="2" t="s">
        <v>548</v>
      </c>
      <c r="K134" s="2" t="s">
        <v>30</v>
      </c>
      <c r="L134" s="2" t="s">
        <v>31</v>
      </c>
      <c r="M134" s="2" t="s">
        <v>32</v>
      </c>
      <c r="N134" s="4">
        <v>15010</v>
      </c>
      <c r="O134" s="4">
        <v>18728</v>
      </c>
      <c r="P134" s="4">
        <v>3718</v>
      </c>
      <c r="Q134" s="5">
        <v>62.834200000000003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62.83</v>
      </c>
      <c r="X134" s="14">
        <v>0</v>
      </c>
      <c r="Y134" s="14">
        <v>62.83</v>
      </c>
      <c r="Z134" s="4">
        <v>24580</v>
      </c>
      <c r="AA134" s="49" t="str">
        <f>IFERROR(IF(VLOOKUP($D134,'Year-To-Date'!$E$1:$E$322,1,FALSE)=D134,"--","Find"),"Find")</f>
        <v>--</v>
      </c>
      <c r="AC134" s="32"/>
      <c r="AE134" s="32"/>
      <c r="AG134" s="32"/>
      <c r="AI134" s="32"/>
      <c r="AK134" s="32"/>
      <c r="AM134" s="32"/>
    </row>
    <row r="135" spans="1:39">
      <c r="A135" s="2" t="s">
        <v>839</v>
      </c>
      <c r="B135" s="2" t="s">
        <v>510</v>
      </c>
      <c r="C135" s="2" t="s">
        <v>56</v>
      </c>
      <c r="D135" s="2" t="s">
        <v>60</v>
      </c>
      <c r="E135" s="2" t="s">
        <v>46</v>
      </c>
      <c r="F135" s="3">
        <v>42208</v>
      </c>
      <c r="G135" s="21" t="s">
        <v>108</v>
      </c>
      <c r="H135" s="11" t="s">
        <v>2029</v>
      </c>
      <c r="I135" s="2" t="s">
        <v>28</v>
      </c>
      <c r="J135" s="2" t="s">
        <v>47</v>
      </c>
      <c r="K135" s="2" t="s">
        <v>30</v>
      </c>
      <c r="L135" s="2" t="s">
        <v>31</v>
      </c>
      <c r="M135" s="2" t="s">
        <v>32</v>
      </c>
      <c r="N135" s="4">
        <v>1242</v>
      </c>
      <c r="O135" s="4">
        <v>1244</v>
      </c>
      <c r="P135" s="4">
        <v>2</v>
      </c>
      <c r="Q135" s="5">
        <v>3.3799999999999997E-2</v>
      </c>
      <c r="R135" s="4">
        <v>0</v>
      </c>
      <c r="S135" s="4">
        <v>0</v>
      </c>
      <c r="T135" s="4">
        <v>0</v>
      </c>
      <c r="U135" s="5">
        <v>0</v>
      </c>
      <c r="V135" s="5">
        <v>0</v>
      </c>
      <c r="W135" s="14">
        <v>0.03</v>
      </c>
      <c r="X135" s="14">
        <v>0</v>
      </c>
      <c r="Y135" s="14">
        <v>0.03</v>
      </c>
      <c r="Z135" s="4">
        <v>24580</v>
      </c>
      <c r="AA135" s="49" t="str">
        <f>IFERROR(IF(VLOOKUP($D135,'Year-To-Date'!$E$1:$E$322,1,FALSE)=D135,"--","Find"),"Find")</f>
        <v>--</v>
      </c>
      <c r="AC135" s="32"/>
      <c r="AE135" s="32"/>
      <c r="AG135" s="32"/>
      <c r="AI135" s="32"/>
      <c r="AK135" s="32"/>
      <c r="AM135" s="32"/>
    </row>
    <row r="136" spans="1:39">
      <c r="A136" s="2" t="s">
        <v>839</v>
      </c>
      <c r="B136" s="2" t="s">
        <v>510</v>
      </c>
      <c r="C136" s="2" t="s">
        <v>56</v>
      </c>
      <c r="D136" s="2" t="s">
        <v>64</v>
      </c>
      <c r="E136" s="2" t="s">
        <v>46</v>
      </c>
      <c r="F136" s="3">
        <v>42208</v>
      </c>
      <c r="G136" s="21" t="s">
        <v>108</v>
      </c>
      <c r="H136" s="11" t="s">
        <v>2029</v>
      </c>
      <c r="I136" s="2" t="s">
        <v>28</v>
      </c>
      <c r="J136" s="2" t="s">
        <v>47</v>
      </c>
      <c r="K136" s="2" t="s">
        <v>30</v>
      </c>
      <c r="L136" s="2" t="s">
        <v>31</v>
      </c>
      <c r="M136" s="2" t="s">
        <v>32</v>
      </c>
      <c r="N136" s="4">
        <v>46864</v>
      </c>
      <c r="O136" s="4">
        <v>48483</v>
      </c>
      <c r="P136" s="4">
        <v>1619</v>
      </c>
      <c r="Q136" s="5">
        <v>27.3611</v>
      </c>
      <c r="R136" s="4">
        <v>0</v>
      </c>
      <c r="S136" s="4">
        <v>0</v>
      </c>
      <c r="T136" s="4">
        <v>0</v>
      </c>
      <c r="U136" s="5">
        <v>0</v>
      </c>
      <c r="V136" s="5">
        <v>0</v>
      </c>
      <c r="W136" s="14">
        <v>27.36</v>
      </c>
      <c r="X136" s="14">
        <v>0</v>
      </c>
      <c r="Y136" s="14">
        <v>27.36</v>
      </c>
      <c r="Z136" s="4">
        <v>24580</v>
      </c>
      <c r="AA136" s="49" t="str">
        <f>IFERROR(IF(VLOOKUP($D136,'Year-To-Date'!$E$1:$E$322,1,FALSE)=D136,"--","Find"),"Find")</f>
        <v>--</v>
      </c>
      <c r="AC136" s="32"/>
      <c r="AE136" s="32"/>
      <c r="AG136" s="32"/>
      <c r="AI136" s="32"/>
      <c r="AK136" s="32"/>
      <c r="AM136" s="32"/>
    </row>
    <row r="137" spans="1:39">
      <c r="A137" s="2" t="s">
        <v>839</v>
      </c>
      <c r="B137" s="2" t="s">
        <v>510</v>
      </c>
      <c r="C137" s="2" t="s">
        <v>25</v>
      </c>
      <c r="D137" s="2" t="s">
        <v>356</v>
      </c>
      <c r="E137" s="2" t="s">
        <v>34</v>
      </c>
      <c r="F137" s="3">
        <v>42258</v>
      </c>
      <c r="G137" s="21" t="s">
        <v>108</v>
      </c>
      <c r="H137" s="11" t="s">
        <v>2029</v>
      </c>
      <c r="I137" s="2" t="s">
        <v>94</v>
      </c>
      <c r="J137" s="2" t="s">
        <v>35</v>
      </c>
      <c r="K137" s="2" t="s">
        <v>30</v>
      </c>
      <c r="L137" s="2" t="s">
        <v>31</v>
      </c>
      <c r="M137" s="2" t="s">
        <v>32</v>
      </c>
      <c r="N137" s="4">
        <v>91546</v>
      </c>
      <c r="O137" s="4">
        <v>100583</v>
      </c>
      <c r="P137" s="4">
        <v>9037</v>
      </c>
      <c r="Q137" s="5">
        <v>840.44100000000003</v>
      </c>
      <c r="R137" s="4">
        <v>0</v>
      </c>
      <c r="S137" s="4">
        <v>0</v>
      </c>
      <c r="T137" s="4">
        <v>0</v>
      </c>
      <c r="U137" s="5">
        <v>0</v>
      </c>
      <c r="V137" s="5">
        <v>0</v>
      </c>
      <c r="W137" s="14">
        <v>840.44</v>
      </c>
      <c r="X137" s="14">
        <v>0</v>
      </c>
      <c r="Y137" s="14">
        <v>840.44</v>
      </c>
      <c r="Z137" s="4">
        <v>24580</v>
      </c>
      <c r="AA137" s="49" t="str">
        <f>IFERROR(IF(VLOOKUP($D137,'Year-To-Date'!$E$1:$E$322,1,FALSE)=D137,"--","Find"),"Find")</f>
        <v>--</v>
      </c>
      <c r="AC137" s="32"/>
      <c r="AE137" s="32"/>
      <c r="AG137" s="32"/>
      <c r="AI137" s="32"/>
      <c r="AK137" s="32"/>
      <c r="AM137" s="32"/>
    </row>
    <row r="138" spans="1:39">
      <c r="A138" s="2" t="s">
        <v>839</v>
      </c>
      <c r="B138" s="2" t="s">
        <v>510</v>
      </c>
      <c r="C138" s="2" t="s">
        <v>25</v>
      </c>
      <c r="D138" s="2" t="s">
        <v>45</v>
      </c>
      <c r="E138" s="2" t="s">
        <v>46</v>
      </c>
      <c r="F138" s="3">
        <v>42208</v>
      </c>
      <c r="G138" s="21" t="s">
        <v>108</v>
      </c>
      <c r="H138" s="11" t="s">
        <v>2029</v>
      </c>
      <c r="I138" s="2" t="s">
        <v>28</v>
      </c>
      <c r="J138" s="2" t="s">
        <v>47</v>
      </c>
      <c r="K138" s="2" t="s">
        <v>30</v>
      </c>
      <c r="L138" s="2" t="s">
        <v>31</v>
      </c>
      <c r="M138" s="2" t="s">
        <v>32</v>
      </c>
      <c r="N138" s="4">
        <v>194946</v>
      </c>
      <c r="O138" s="4">
        <v>206509</v>
      </c>
      <c r="P138" s="4">
        <v>11563</v>
      </c>
      <c r="Q138" s="5">
        <v>195.41470000000001</v>
      </c>
      <c r="R138" s="4">
        <v>0</v>
      </c>
      <c r="S138" s="4">
        <v>0</v>
      </c>
      <c r="T138" s="4">
        <v>0</v>
      </c>
      <c r="U138" s="5">
        <v>0</v>
      </c>
      <c r="V138" s="5">
        <v>0</v>
      </c>
      <c r="W138" s="14">
        <v>195.41</v>
      </c>
      <c r="X138" s="14">
        <v>0</v>
      </c>
      <c r="Y138" s="14">
        <v>195.41</v>
      </c>
      <c r="Z138" s="4">
        <v>24580</v>
      </c>
      <c r="AA138" s="49" t="str">
        <f>IFERROR(IF(VLOOKUP($D138,'Year-To-Date'!$E$1:$E$322,1,FALSE)=D138,"--","Find"),"Find")</f>
        <v>--</v>
      </c>
      <c r="AC138" s="32"/>
      <c r="AE138" s="32"/>
      <c r="AG138" s="32"/>
      <c r="AI138" s="32"/>
      <c r="AK138" s="32"/>
      <c r="AM138" s="32"/>
    </row>
    <row r="139" spans="1:39">
      <c r="A139" s="2" t="s">
        <v>839</v>
      </c>
      <c r="B139" s="2" t="s">
        <v>510</v>
      </c>
      <c r="C139" s="2" t="s">
        <v>25</v>
      </c>
      <c r="D139" s="2" t="s">
        <v>33</v>
      </c>
      <c r="E139" s="2" t="s">
        <v>34</v>
      </c>
      <c r="F139" s="3">
        <v>42207</v>
      </c>
      <c r="G139" s="21" t="s">
        <v>108</v>
      </c>
      <c r="H139" s="11" t="s">
        <v>2029</v>
      </c>
      <c r="I139" s="2" t="s">
        <v>28</v>
      </c>
      <c r="J139" s="2" t="s">
        <v>35</v>
      </c>
      <c r="K139" s="2" t="s">
        <v>30</v>
      </c>
      <c r="L139" s="2" t="s">
        <v>31</v>
      </c>
      <c r="M139" s="2" t="s">
        <v>382</v>
      </c>
      <c r="N139" s="4">
        <v>135350</v>
      </c>
      <c r="O139" s="4">
        <v>147891</v>
      </c>
      <c r="P139" s="4">
        <v>12541</v>
      </c>
      <c r="Q139" s="5">
        <v>211.94290000000001</v>
      </c>
      <c r="R139" s="4">
        <v>0</v>
      </c>
      <c r="S139" s="4">
        <v>0</v>
      </c>
      <c r="T139" s="4">
        <v>0</v>
      </c>
      <c r="U139" s="5">
        <v>0</v>
      </c>
      <c r="V139" s="5">
        <v>0</v>
      </c>
      <c r="W139" s="14">
        <v>211.94</v>
      </c>
      <c r="X139" s="14">
        <v>0</v>
      </c>
      <c r="Y139" s="14">
        <v>211.94</v>
      </c>
      <c r="Z139" s="4">
        <v>24580</v>
      </c>
      <c r="AA139" s="49" t="str">
        <f>IFERROR(IF(VLOOKUP($D139,'Year-To-Date'!$E$1:$E$322,1,FALSE)=D139,"--","Find"),"Find")</f>
        <v>--</v>
      </c>
      <c r="AC139" s="32"/>
      <c r="AE139" s="32"/>
      <c r="AG139" s="32"/>
      <c r="AI139" s="32"/>
      <c r="AK139" s="32"/>
      <c r="AM139" s="32"/>
    </row>
    <row r="140" spans="1:39">
      <c r="A140" s="2" t="s">
        <v>839</v>
      </c>
      <c r="B140" s="2" t="s">
        <v>510</v>
      </c>
      <c r="C140" s="2" t="s">
        <v>25</v>
      </c>
      <c r="D140" s="2" t="s">
        <v>36</v>
      </c>
      <c r="E140" s="2" t="s">
        <v>34</v>
      </c>
      <c r="F140" s="3">
        <v>42207</v>
      </c>
      <c r="G140" s="21" t="s">
        <v>108</v>
      </c>
      <c r="H140" s="11" t="s">
        <v>2029</v>
      </c>
      <c r="I140" s="2" t="s">
        <v>28</v>
      </c>
      <c r="J140" s="2" t="s">
        <v>35</v>
      </c>
      <c r="K140" s="2" t="s">
        <v>30</v>
      </c>
      <c r="L140" s="2" t="s">
        <v>31</v>
      </c>
      <c r="M140" s="2" t="s">
        <v>382</v>
      </c>
      <c r="N140" s="4">
        <v>147785</v>
      </c>
      <c r="O140" s="4">
        <v>152620</v>
      </c>
      <c r="P140" s="4">
        <v>4835</v>
      </c>
      <c r="Q140" s="5">
        <v>81.711500000000001</v>
      </c>
      <c r="R140" s="4">
        <v>0</v>
      </c>
      <c r="S140" s="4">
        <v>0</v>
      </c>
      <c r="T140" s="4">
        <v>0</v>
      </c>
      <c r="U140" s="5">
        <v>0</v>
      </c>
      <c r="V140" s="5">
        <v>0</v>
      </c>
      <c r="W140" s="14">
        <v>81.709999999999994</v>
      </c>
      <c r="X140" s="14">
        <v>0</v>
      </c>
      <c r="Y140" s="14">
        <v>81.709999999999994</v>
      </c>
      <c r="Z140" s="4">
        <v>24580</v>
      </c>
      <c r="AA140" s="49" t="str">
        <f>IFERROR(IF(VLOOKUP($D140,'Year-To-Date'!$E$1:$E$322,1,FALSE)=D140,"--","Find"),"Find")</f>
        <v>--</v>
      </c>
      <c r="AC140" s="32"/>
      <c r="AE140" s="32"/>
      <c r="AG140" s="32"/>
      <c r="AI140" s="32"/>
      <c r="AK140" s="32"/>
      <c r="AM140" s="32"/>
    </row>
    <row r="141" spans="1:39">
      <c r="A141" s="2" t="s">
        <v>839</v>
      </c>
      <c r="B141" s="2" t="s">
        <v>510</v>
      </c>
      <c r="C141" s="2" t="s">
        <v>48</v>
      </c>
      <c r="D141" s="2" t="s">
        <v>52</v>
      </c>
      <c r="E141" s="2" t="s">
        <v>46</v>
      </c>
      <c r="F141" s="3">
        <v>42184</v>
      </c>
      <c r="G141" s="21" t="s">
        <v>108</v>
      </c>
      <c r="H141" s="11" t="s">
        <v>2029</v>
      </c>
      <c r="I141" s="2" t="s">
        <v>28</v>
      </c>
      <c r="J141" s="2" t="s">
        <v>47</v>
      </c>
      <c r="K141" s="2" t="s">
        <v>30</v>
      </c>
      <c r="L141" s="2" t="s">
        <v>31</v>
      </c>
      <c r="M141" s="2" t="s">
        <v>32</v>
      </c>
      <c r="N141" s="4">
        <v>1842</v>
      </c>
      <c r="O141" s="4">
        <v>1928</v>
      </c>
      <c r="P141" s="4">
        <v>86</v>
      </c>
      <c r="Q141" s="5">
        <v>1.4534</v>
      </c>
      <c r="R141" s="4">
        <v>0</v>
      </c>
      <c r="S141" s="4">
        <v>0</v>
      </c>
      <c r="T141" s="4">
        <v>0</v>
      </c>
      <c r="U141" s="5">
        <v>0</v>
      </c>
      <c r="V141" s="5">
        <v>0</v>
      </c>
      <c r="W141" s="14">
        <v>1.45</v>
      </c>
      <c r="X141" s="14">
        <v>0</v>
      </c>
      <c r="Y141" s="14">
        <v>1.45</v>
      </c>
      <c r="Z141" s="4">
        <v>24580</v>
      </c>
      <c r="AA141" s="49" t="str">
        <f>IFERROR(IF(VLOOKUP($D141,'Year-To-Date'!$E$1:$E$322,1,FALSE)=D141,"--","Find"),"Find")</f>
        <v>--</v>
      </c>
      <c r="AC141" s="32"/>
      <c r="AE141" s="32"/>
      <c r="AG141" s="32"/>
      <c r="AI141" s="32"/>
      <c r="AK141" s="32"/>
      <c r="AM141" s="32"/>
    </row>
    <row r="142" spans="1:39">
      <c r="A142" s="2" t="s">
        <v>839</v>
      </c>
      <c r="B142" s="2" t="s">
        <v>510</v>
      </c>
      <c r="C142" s="2" t="s">
        <v>76</v>
      </c>
      <c r="D142" s="2" t="s">
        <v>299</v>
      </c>
      <c r="E142" s="2" t="s">
        <v>34</v>
      </c>
      <c r="F142" s="3">
        <v>42184</v>
      </c>
      <c r="G142" s="21" t="s">
        <v>108</v>
      </c>
      <c r="H142" s="11" t="s">
        <v>2029</v>
      </c>
      <c r="I142" s="2" t="s">
        <v>28</v>
      </c>
      <c r="J142" s="2" t="s">
        <v>35</v>
      </c>
      <c r="K142" s="2" t="s">
        <v>30</v>
      </c>
      <c r="L142" s="2" t="s">
        <v>31</v>
      </c>
      <c r="M142" s="2" t="s">
        <v>32</v>
      </c>
      <c r="N142" s="4">
        <v>4093</v>
      </c>
      <c r="O142" s="4">
        <v>4251</v>
      </c>
      <c r="P142" s="4">
        <v>158</v>
      </c>
      <c r="Q142" s="5">
        <v>2.6701999999999999</v>
      </c>
      <c r="R142" s="4">
        <v>913</v>
      </c>
      <c r="S142" s="4">
        <v>916</v>
      </c>
      <c r="T142" s="4">
        <v>3</v>
      </c>
      <c r="U142" s="5">
        <v>0.1794</v>
      </c>
      <c r="V142" s="5">
        <v>0</v>
      </c>
      <c r="W142" s="14">
        <v>2.85</v>
      </c>
      <c r="X142" s="14">
        <v>0</v>
      </c>
      <c r="Y142" s="14">
        <v>2.85</v>
      </c>
      <c r="Z142" s="4">
        <v>24580</v>
      </c>
      <c r="AA142" s="49" t="str">
        <f>IFERROR(IF(VLOOKUP($D142,'Year-To-Date'!$E$1:$E$322,1,FALSE)=D142,"--","Find"),"Find")</f>
        <v>--</v>
      </c>
      <c r="AC142" s="32"/>
      <c r="AE142" s="32"/>
      <c r="AG142" s="32"/>
      <c r="AI142" s="32"/>
      <c r="AK142" s="32"/>
      <c r="AM142" s="32"/>
    </row>
    <row r="143" spans="1:39">
      <c r="A143" s="2" t="s">
        <v>839</v>
      </c>
      <c r="B143" s="2" t="s">
        <v>510</v>
      </c>
      <c r="C143" s="2" t="s">
        <v>76</v>
      </c>
      <c r="D143" s="2" t="s">
        <v>79</v>
      </c>
      <c r="E143" s="2" t="s">
        <v>46</v>
      </c>
      <c r="F143" s="3">
        <v>42184</v>
      </c>
      <c r="G143" s="21" t="s">
        <v>108</v>
      </c>
      <c r="H143" s="11" t="s">
        <v>2029</v>
      </c>
      <c r="I143" s="2" t="s">
        <v>28</v>
      </c>
      <c r="J143" s="2" t="s">
        <v>47</v>
      </c>
      <c r="K143" s="2" t="s">
        <v>30</v>
      </c>
      <c r="L143" s="2" t="s">
        <v>31</v>
      </c>
      <c r="M143" s="2" t="s">
        <v>32</v>
      </c>
      <c r="N143" s="4">
        <v>23163</v>
      </c>
      <c r="O143" s="4">
        <v>25345</v>
      </c>
      <c r="P143" s="4">
        <v>2182</v>
      </c>
      <c r="Q143" s="5">
        <v>36.875799999999998</v>
      </c>
      <c r="R143" s="4">
        <v>6530</v>
      </c>
      <c r="S143" s="4">
        <v>6886</v>
      </c>
      <c r="T143" s="4">
        <v>356</v>
      </c>
      <c r="U143" s="5">
        <v>21.288799999999998</v>
      </c>
      <c r="V143" s="5">
        <v>0</v>
      </c>
      <c r="W143" s="14">
        <v>58.17</v>
      </c>
      <c r="X143" s="14">
        <v>0</v>
      </c>
      <c r="Y143" s="14">
        <v>58.17</v>
      </c>
      <c r="Z143" s="4">
        <v>24580</v>
      </c>
      <c r="AA143" s="49" t="str">
        <f>IFERROR(IF(VLOOKUP($D143,'Year-To-Date'!$E$1:$E$322,1,FALSE)=D143,"--","Find"),"Find")</f>
        <v>--</v>
      </c>
      <c r="AC143" s="32"/>
      <c r="AE143" s="32"/>
      <c r="AG143" s="32"/>
      <c r="AI143" s="32"/>
      <c r="AK143" s="32"/>
      <c r="AM143" s="32"/>
    </row>
    <row r="144" spans="1:39">
      <c r="A144" s="2" t="s">
        <v>839</v>
      </c>
      <c r="B144" s="2" t="s">
        <v>510</v>
      </c>
      <c r="C144" s="2" t="s">
        <v>76</v>
      </c>
      <c r="D144" s="2" t="s">
        <v>80</v>
      </c>
      <c r="E144" s="2" t="s">
        <v>34</v>
      </c>
      <c r="F144" s="3">
        <v>42184</v>
      </c>
      <c r="G144" s="21" t="s">
        <v>108</v>
      </c>
      <c r="H144" s="11" t="s">
        <v>2029</v>
      </c>
      <c r="I144" s="2" t="s">
        <v>28</v>
      </c>
      <c r="J144" s="2" t="s">
        <v>35</v>
      </c>
      <c r="K144" s="2" t="s">
        <v>30</v>
      </c>
      <c r="L144" s="2" t="s">
        <v>31</v>
      </c>
      <c r="M144" s="2" t="s">
        <v>32</v>
      </c>
      <c r="N144" s="4">
        <v>37831</v>
      </c>
      <c r="O144" s="4">
        <v>43781</v>
      </c>
      <c r="P144" s="4">
        <v>5950</v>
      </c>
      <c r="Q144" s="5">
        <v>100.55500000000001</v>
      </c>
      <c r="R144" s="4">
        <v>11668</v>
      </c>
      <c r="S144" s="4">
        <v>12309</v>
      </c>
      <c r="T144" s="4">
        <v>641</v>
      </c>
      <c r="U144" s="5">
        <v>38.331800000000001</v>
      </c>
      <c r="V144" s="5">
        <v>0</v>
      </c>
      <c r="W144" s="14">
        <v>138.88999999999999</v>
      </c>
      <c r="X144" s="14">
        <v>0</v>
      </c>
      <c r="Y144" s="14">
        <v>138.88999999999999</v>
      </c>
      <c r="Z144" s="4">
        <v>24580</v>
      </c>
      <c r="AA144" s="49" t="str">
        <f>IFERROR(IF(VLOOKUP($D144,'Year-To-Date'!$E$1:$E$322,1,FALSE)=D144,"--","Find"),"Find")</f>
        <v>--</v>
      </c>
      <c r="AC144" s="32"/>
      <c r="AE144" s="32"/>
      <c r="AG144" s="32"/>
      <c r="AI144" s="32"/>
      <c r="AK144" s="32"/>
      <c r="AM144" s="32"/>
    </row>
    <row r="145" spans="1:39">
      <c r="A145" s="2" t="s">
        <v>839</v>
      </c>
      <c r="B145" s="2" t="s">
        <v>510</v>
      </c>
      <c r="C145" s="2" t="s">
        <v>69</v>
      </c>
      <c r="D145" s="2" t="s">
        <v>74</v>
      </c>
      <c r="E145" s="2" t="s">
        <v>46</v>
      </c>
      <c r="F145" s="3">
        <v>42208</v>
      </c>
      <c r="G145" s="21" t="s">
        <v>108</v>
      </c>
      <c r="H145" s="11" t="s">
        <v>2029</v>
      </c>
      <c r="I145" s="2" t="s">
        <v>28</v>
      </c>
      <c r="J145" s="2" t="s">
        <v>47</v>
      </c>
      <c r="K145" s="2" t="s">
        <v>30</v>
      </c>
      <c r="L145" s="2" t="s">
        <v>31</v>
      </c>
      <c r="M145" s="2" t="s">
        <v>32</v>
      </c>
      <c r="N145" s="4">
        <v>142</v>
      </c>
      <c r="O145" s="4">
        <v>144</v>
      </c>
      <c r="P145" s="4">
        <v>2</v>
      </c>
      <c r="Q145" s="5">
        <v>3.3799999999999997E-2</v>
      </c>
      <c r="R145" s="4">
        <v>384</v>
      </c>
      <c r="S145" s="4">
        <v>384</v>
      </c>
      <c r="T145" s="4">
        <v>0</v>
      </c>
      <c r="U145" s="5">
        <v>0</v>
      </c>
      <c r="V145" s="5">
        <v>0</v>
      </c>
      <c r="W145" s="14">
        <v>0.03</v>
      </c>
      <c r="X145" s="14">
        <v>0</v>
      </c>
      <c r="Y145" s="14">
        <v>0.03</v>
      </c>
      <c r="Z145" s="4">
        <v>24580</v>
      </c>
      <c r="AA145" s="49" t="str">
        <f>IFERROR(IF(VLOOKUP($D145,'Year-To-Date'!$E$1:$E$322,1,FALSE)=D145,"--","Find"),"Find")</f>
        <v>--</v>
      </c>
      <c r="AC145" s="32"/>
      <c r="AE145" s="32"/>
      <c r="AG145" s="32"/>
      <c r="AI145" s="32"/>
      <c r="AK145" s="32"/>
      <c r="AM145" s="32"/>
    </row>
    <row r="146" spans="1:39">
      <c r="A146" s="2" t="s">
        <v>839</v>
      </c>
      <c r="B146" s="2" t="s">
        <v>510</v>
      </c>
      <c r="C146" s="2" t="s">
        <v>69</v>
      </c>
      <c r="D146" s="2" t="s">
        <v>75</v>
      </c>
      <c r="E146" s="2" t="s">
        <v>34</v>
      </c>
      <c r="F146" s="3">
        <v>42207</v>
      </c>
      <c r="G146" s="21" t="s">
        <v>108</v>
      </c>
      <c r="H146" s="11" t="s">
        <v>2029</v>
      </c>
      <c r="I146" s="2" t="s">
        <v>28</v>
      </c>
      <c r="J146" s="2" t="s">
        <v>35</v>
      </c>
      <c r="K146" s="2" t="s">
        <v>30</v>
      </c>
      <c r="L146" s="2" t="s">
        <v>31</v>
      </c>
      <c r="M146" s="2" t="s">
        <v>32</v>
      </c>
      <c r="N146" s="4">
        <v>12065</v>
      </c>
      <c r="O146" s="4">
        <v>12686</v>
      </c>
      <c r="P146" s="4">
        <v>621</v>
      </c>
      <c r="Q146" s="5">
        <v>10.494899999999999</v>
      </c>
      <c r="R146" s="4">
        <v>16839</v>
      </c>
      <c r="S146" s="4">
        <v>17734</v>
      </c>
      <c r="T146" s="4">
        <v>895</v>
      </c>
      <c r="U146" s="5">
        <v>53.521000000000001</v>
      </c>
      <c r="V146" s="5">
        <v>0</v>
      </c>
      <c r="W146" s="14">
        <v>64.010000000000005</v>
      </c>
      <c r="X146" s="14">
        <v>0</v>
      </c>
      <c r="Y146" s="14">
        <v>64.010000000000005</v>
      </c>
      <c r="Z146" s="4">
        <v>24580</v>
      </c>
      <c r="AA146" s="49" t="str">
        <f>IFERROR(IF(VLOOKUP($D146,'Year-To-Date'!$E$1:$E$322,1,FALSE)=D146,"--","Find"),"Find")</f>
        <v>--</v>
      </c>
      <c r="AC146" s="32"/>
      <c r="AE146" s="32"/>
      <c r="AG146" s="32"/>
      <c r="AI146" s="32"/>
      <c r="AK146" s="32"/>
      <c r="AM146" s="32"/>
    </row>
    <row r="147" spans="1:39">
      <c r="A147" s="2" t="s">
        <v>839</v>
      </c>
      <c r="B147" s="2" t="s">
        <v>510</v>
      </c>
      <c r="C147" s="2" t="s">
        <v>69</v>
      </c>
      <c r="D147" s="2" t="s">
        <v>70</v>
      </c>
      <c r="E147" s="2" t="s">
        <v>34</v>
      </c>
      <c r="F147" s="3">
        <v>42184</v>
      </c>
      <c r="G147" s="21" t="s">
        <v>108</v>
      </c>
      <c r="H147" s="11" t="s">
        <v>2029</v>
      </c>
      <c r="I147" s="2" t="s">
        <v>28</v>
      </c>
      <c r="J147" s="2" t="s">
        <v>35</v>
      </c>
      <c r="K147" s="2" t="s">
        <v>30</v>
      </c>
      <c r="L147" s="2" t="s">
        <v>31</v>
      </c>
      <c r="M147" s="2" t="s">
        <v>32</v>
      </c>
      <c r="N147" s="4">
        <v>2881</v>
      </c>
      <c r="O147" s="4">
        <v>2980</v>
      </c>
      <c r="P147" s="4">
        <v>99</v>
      </c>
      <c r="Q147" s="5">
        <v>1.6731</v>
      </c>
      <c r="R147" s="4">
        <v>1849</v>
      </c>
      <c r="S147" s="4">
        <v>1915</v>
      </c>
      <c r="T147" s="4">
        <v>66</v>
      </c>
      <c r="U147" s="5">
        <v>3.9468000000000001</v>
      </c>
      <c r="V147" s="5">
        <v>0</v>
      </c>
      <c r="W147" s="14">
        <v>5.62</v>
      </c>
      <c r="X147" s="14">
        <v>0</v>
      </c>
      <c r="Y147" s="14">
        <v>5.62</v>
      </c>
      <c r="Z147" s="4">
        <v>24580</v>
      </c>
      <c r="AA147" s="49" t="str">
        <f>IFERROR(IF(VLOOKUP($D147,'Year-To-Date'!$E$1:$E$322,1,FALSE)=D147,"--","Find"),"Find")</f>
        <v>--</v>
      </c>
      <c r="AC147" s="32"/>
      <c r="AE147" s="32"/>
      <c r="AG147" s="32"/>
      <c r="AI147" s="32"/>
      <c r="AK147" s="32"/>
      <c r="AM147" s="32"/>
    </row>
    <row r="148" spans="1:39">
      <c r="A148" s="2" t="s">
        <v>839</v>
      </c>
      <c r="B148" s="2" t="s">
        <v>510</v>
      </c>
      <c r="C148" s="2" t="s">
        <v>76</v>
      </c>
      <c r="D148" s="2" t="s">
        <v>87</v>
      </c>
      <c r="E148" s="2" t="s">
        <v>34</v>
      </c>
      <c r="F148" s="3">
        <v>42207</v>
      </c>
      <c r="G148" s="21" t="s">
        <v>108</v>
      </c>
      <c r="H148" s="11" t="s">
        <v>2029</v>
      </c>
      <c r="I148" s="2" t="s">
        <v>28</v>
      </c>
      <c r="J148" s="2" t="s">
        <v>35</v>
      </c>
      <c r="K148" s="2" t="s">
        <v>30</v>
      </c>
      <c r="L148" s="2" t="s">
        <v>31</v>
      </c>
      <c r="M148" s="2" t="s">
        <v>32</v>
      </c>
      <c r="N148" s="4">
        <v>203591</v>
      </c>
      <c r="O148" s="4">
        <v>207255</v>
      </c>
      <c r="P148" s="4">
        <v>3664</v>
      </c>
      <c r="Q148" s="5">
        <v>61.921599999999998</v>
      </c>
      <c r="R148" s="4">
        <v>46960</v>
      </c>
      <c r="S148" s="4">
        <v>47577</v>
      </c>
      <c r="T148" s="4">
        <v>617</v>
      </c>
      <c r="U148" s="5">
        <v>36.896599999999999</v>
      </c>
      <c r="V148" s="5">
        <v>0</v>
      </c>
      <c r="W148" s="14">
        <v>98.82</v>
      </c>
      <c r="X148" s="14">
        <v>0</v>
      </c>
      <c r="Y148" s="14">
        <v>98.82</v>
      </c>
      <c r="Z148" s="4">
        <v>24580</v>
      </c>
      <c r="AA148" s="49" t="str">
        <f>IFERROR(IF(VLOOKUP($D148,'Year-To-Date'!$E$1:$E$322,1,FALSE)=D148,"--","Find"),"Find")</f>
        <v>--</v>
      </c>
      <c r="AC148" s="32"/>
      <c r="AE148" s="32"/>
      <c r="AG148" s="32"/>
      <c r="AI148" s="32"/>
      <c r="AK148" s="32"/>
      <c r="AM148" s="32"/>
    </row>
    <row r="149" spans="1:39">
      <c r="A149" s="2" t="s">
        <v>839</v>
      </c>
      <c r="B149" s="2" t="s">
        <v>510</v>
      </c>
      <c r="C149" s="2" t="s">
        <v>76</v>
      </c>
      <c r="D149" s="2" t="s">
        <v>88</v>
      </c>
      <c r="E149" s="2" t="s">
        <v>34</v>
      </c>
      <c r="F149" s="3">
        <v>42207</v>
      </c>
      <c r="G149" s="21" t="s">
        <v>108</v>
      </c>
      <c r="H149" s="11" t="s">
        <v>2029</v>
      </c>
      <c r="I149" s="2" t="s">
        <v>28</v>
      </c>
      <c r="J149" s="2" t="s">
        <v>35</v>
      </c>
      <c r="K149" s="2" t="s">
        <v>30</v>
      </c>
      <c r="L149" s="2" t="s">
        <v>31</v>
      </c>
      <c r="M149" s="2" t="s">
        <v>32</v>
      </c>
      <c r="N149" s="4">
        <v>35712</v>
      </c>
      <c r="O149" s="4">
        <v>36983</v>
      </c>
      <c r="P149" s="4">
        <v>1271</v>
      </c>
      <c r="Q149" s="5">
        <v>21.479900000000001</v>
      </c>
      <c r="R149" s="4">
        <v>44648</v>
      </c>
      <c r="S149" s="4">
        <v>46789</v>
      </c>
      <c r="T149" s="4">
        <v>2141</v>
      </c>
      <c r="U149" s="5">
        <v>128.0318</v>
      </c>
      <c r="V149" s="5">
        <v>0</v>
      </c>
      <c r="W149" s="14">
        <v>149.51</v>
      </c>
      <c r="X149" s="14">
        <v>0</v>
      </c>
      <c r="Y149" s="14">
        <v>149.51</v>
      </c>
      <c r="Z149" s="4">
        <v>24580</v>
      </c>
      <c r="AA149" s="49" t="str">
        <f>IFERROR(IF(VLOOKUP($D149,'Year-To-Date'!$E$1:$E$322,1,FALSE)=D149,"--","Find"),"Find")</f>
        <v>--</v>
      </c>
      <c r="AC149" s="32"/>
      <c r="AE149" s="32"/>
      <c r="AG149" s="32"/>
      <c r="AI149" s="32"/>
      <c r="AK149" s="32"/>
      <c r="AM149" s="32"/>
    </row>
    <row r="150" spans="1:39">
      <c r="A150" s="2" t="s">
        <v>839</v>
      </c>
      <c r="B150" s="2" t="s">
        <v>510</v>
      </c>
      <c r="C150" s="2" t="s">
        <v>69</v>
      </c>
      <c r="D150" s="2" t="s">
        <v>253</v>
      </c>
      <c r="E150" s="2" t="s">
        <v>371</v>
      </c>
      <c r="F150" s="3">
        <v>42198</v>
      </c>
      <c r="G150" s="21" t="s">
        <v>254</v>
      </c>
      <c r="H150" s="11" t="s">
        <v>2030</v>
      </c>
      <c r="I150" s="2" t="s">
        <v>28</v>
      </c>
      <c r="J150" s="2" t="s">
        <v>373</v>
      </c>
      <c r="K150" s="2" t="s">
        <v>30</v>
      </c>
      <c r="L150" s="2" t="s">
        <v>31</v>
      </c>
      <c r="M150" s="2" t="s">
        <v>32</v>
      </c>
      <c r="N150" s="4">
        <v>667</v>
      </c>
      <c r="O150" s="4">
        <v>677</v>
      </c>
      <c r="P150" s="4">
        <v>10</v>
      </c>
      <c r="Q150" s="5">
        <v>0.16900000000000001</v>
      </c>
      <c r="R150" s="4">
        <v>1748</v>
      </c>
      <c r="S150" s="4">
        <v>1770</v>
      </c>
      <c r="T150" s="4">
        <v>22</v>
      </c>
      <c r="U150" s="5">
        <v>1.3156000000000001</v>
      </c>
      <c r="V150" s="5">
        <v>0</v>
      </c>
      <c r="W150" s="14">
        <v>1.49</v>
      </c>
      <c r="X150" s="14">
        <v>0</v>
      </c>
      <c r="Y150" s="14">
        <v>1.49</v>
      </c>
      <c r="Z150" s="4">
        <v>24580</v>
      </c>
      <c r="AA150" s="49" t="str">
        <f>IFERROR(IF(VLOOKUP($D150,'Year-To-Date'!$E$1:$E$322,1,FALSE)=D150,"--","Find"),"Find")</f>
        <v>--</v>
      </c>
      <c r="AC150" s="32"/>
      <c r="AE150" s="32"/>
      <c r="AG150" s="32"/>
      <c r="AI150" s="32"/>
      <c r="AK150" s="32"/>
      <c r="AM150" s="32"/>
    </row>
    <row r="151" spans="1:39">
      <c r="A151" s="2" t="s">
        <v>839</v>
      </c>
      <c r="B151" s="2" t="s">
        <v>510</v>
      </c>
      <c r="C151" s="2" t="s">
        <v>76</v>
      </c>
      <c r="D151" s="2" t="s">
        <v>319</v>
      </c>
      <c r="E151" s="2" t="s">
        <v>502</v>
      </c>
      <c r="F151" s="3">
        <v>42321</v>
      </c>
      <c r="G151" s="21" t="s">
        <v>320</v>
      </c>
      <c r="H151" s="11" t="s">
        <v>2031</v>
      </c>
      <c r="I151" s="2" t="s">
        <v>39</v>
      </c>
      <c r="J151" s="2" t="s">
        <v>377</v>
      </c>
      <c r="K151" s="2" t="s">
        <v>30</v>
      </c>
      <c r="L151" s="2" t="s">
        <v>31</v>
      </c>
      <c r="M151" s="2" t="s">
        <v>41</v>
      </c>
      <c r="N151" s="4">
        <v>10217</v>
      </c>
      <c r="O151" s="4">
        <v>11204</v>
      </c>
      <c r="P151" s="4">
        <v>987</v>
      </c>
      <c r="Q151" s="5">
        <v>91.790999999999997</v>
      </c>
      <c r="R151" s="4">
        <v>5538</v>
      </c>
      <c r="S151" s="4">
        <v>6000</v>
      </c>
      <c r="T151" s="4">
        <v>462</v>
      </c>
      <c r="U151" s="5">
        <v>83.16</v>
      </c>
      <c r="V151" s="5">
        <v>0</v>
      </c>
      <c r="W151" s="14">
        <v>174.95</v>
      </c>
      <c r="X151" s="14">
        <v>0</v>
      </c>
      <c r="Y151" s="14">
        <v>174.95</v>
      </c>
      <c r="Z151" s="4">
        <v>24580</v>
      </c>
      <c r="AA151" s="49" t="str">
        <f>IFERROR(IF(VLOOKUP($D151,'Year-To-Date'!$E$1:$E$322,1,FALSE)=D151,"--","Find"),"Find")</f>
        <v>--</v>
      </c>
      <c r="AC151" s="32"/>
      <c r="AE151" s="32"/>
      <c r="AG151" s="32"/>
      <c r="AI151" s="32"/>
      <c r="AK151" s="32"/>
      <c r="AM151" s="32"/>
    </row>
    <row r="152" spans="1:39">
      <c r="A152" s="2" t="s">
        <v>839</v>
      </c>
      <c r="B152" s="2" t="s">
        <v>510</v>
      </c>
      <c r="C152" s="2" t="s">
        <v>56</v>
      </c>
      <c r="D152" s="2" t="s">
        <v>204</v>
      </c>
      <c r="E152" s="2" t="s">
        <v>371</v>
      </c>
      <c r="F152" s="3">
        <v>42198</v>
      </c>
      <c r="G152" s="21" t="s">
        <v>205</v>
      </c>
      <c r="H152" s="11" t="s">
        <v>2032</v>
      </c>
      <c r="I152" s="2" t="s">
        <v>28</v>
      </c>
      <c r="J152" s="2" t="s">
        <v>373</v>
      </c>
      <c r="K152" s="2" t="s">
        <v>30</v>
      </c>
      <c r="L152" s="2" t="s">
        <v>31</v>
      </c>
      <c r="M152" s="2" t="s">
        <v>32</v>
      </c>
      <c r="N152" s="4">
        <v>4194</v>
      </c>
      <c r="O152" s="4">
        <v>4268</v>
      </c>
      <c r="P152" s="4">
        <v>74</v>
      </c>
      <c r="Q152" s="5">
        <v>1.2505999999999999</v>
      </c>
      <c r="R152" s="4">
        <v>0</v>
      </c>
      <c r="S152" s="4">
        <v>0</v>
      </c>
      <c r="T152" s="4">
        <v>0</v>
      </c>
      <c r="U152" s="5">
        <v>0</v>
      </c>
      <c r="V152" s="5">
        <v>0</v>
      </c>
      <c r="W152" s="14">
        <v>1.25</v>
      </c>
      <c r="X152" s="14">
        <v>0</v>
      </c>
      <c r="Y152" s="14">
        <v>1.25</v>
      </c>
      <c r="Z152" s="4">
        <v>24580</v>
      </c>
      <c r="AA152" s="49" t="str">
        <f>IFERROR(IF(VLOOKUP($D152,'Year-To-Date'!$E$1:$E$322,1,FALSE)=D152,"--","Find"),"Find")</f>
        <v>--</v>
      </c>
      <c r="AC152" s="32"/>
      <c r="AE152" s="32"/>
      <c r="AG152" s="32"/>
      <c r="AI152" s="32"/>
      <c r="AK152" s="32"/>
      <c r="AM152" s="32"/>
    </row>
    <row r="153" spans="1:39">
      <c r="A153" s="2" t="s">
        <v>839</v>
      </c>
      <c r="B153" s="2" t="s">
        <v>510</v>
      </c>
      <c r="C153" s="2" t="s">
        <v>56</v>
      </c>
      <c r="D153" s="2" t="s">
        <v>206</v>
      </c>
      <c r="E153" s="2" t="s">
        <v>371</v>
      </c>
      <c r="F153" s="3">
        <v>42199</v>
      </c>
      <c r="G153" s="21" t="s">
        <v>205</v>
      </c>
      <c r="H153" s="11" t="s">
        <v>2032</v>
      </c>
      <c r="I153" s="2" t="s">
        <v>28</v>
      </c>
      <c r="J153" s="2" t="s">
        <v>373</v>
      </c>
      <c r="K153" s="2" t="s">
        <v>30</v>
      </c>
      <c r="L153" s="2" t="s">
        <v>31</v>
      </c>
      <c r="M153" s="2" t="s">
        <v>32</v>
      </c>
      <c r="N153" s="4">
        <v>16671</v>
      </c>
      <c r="O153" s="4">
        <v>16708</v>
      </c>
      <c r="P153" s="4">
        <v>37</v>
      </c>
      <c r="Q153" s="5">
        <v>0.62529999999999997</v>
      </c>
      <c r="R153" s="4">
        <v>0</v>
      </c>
      <c r="S153" s="4">
        <v>0</v>
      </c>
      <c r="T153" s="4">
        <v>0</v>
      </c>
      <c r="U153" s="5">
        <v>0</v>
      </c>
      <c r="V153" s="5">
        <v>0</v>
      </c>
      <c r="W153" s="14">
        <v>0.63</v>
      </c>
      <c r="X153" s="14">
        <v>0</v>
      </c>
      <c r="Y153" s="14">
        <v>0.63</v>
      </c>
      <c r="Z153" s="4">
        <v>24580</v>
      </c>
      <c r="AA153" s="49" t="str">
        <f>IFERROR(IF(VLOOKUP($D153,'Year-To-Date'!$E$1:$E$322,1,FALSE)=D153,"--","Find"),"Find")</f>
        <v>--</v>
      </c>
      <c r="AC153" s="32"/>
      <c r="AE153" s="32"/>
      <c r="AG153" s="32"/>
      <c r="AI153" s="32"/>
      <c r="AK153" s="32"/>
      <c r="AM153" s="32"/>
    </row>
    <row r="154" spans="1:39">
      <c r="A154" s="2" t="s">
        <v>839</v>
      </c>
      <c r="B154" s="2" t="s">
        <v>510</v>
      </c>
      <c r="C154" s="2" t="s">
        <v>48</v>
      </c>
      <c r="D154" s="2" t="s">
        <v>177</v>
      </c>
      <c r="E154" s="2" t="s">
        <v>555</v>
      </c>
      <c r="F154" s="3">
        <v>42390</v>
      </c>
      <c r="G154" s="21" t="s">
        <v>170</v>
      </c>
      <c r="H154" s="11" t="s">
        <v>2033</v>
      </c>
      <c r="I154" s="2" t="s">
        <v>39</v>
      </c>
      <c r="J154" s="2" t="s">
        <v>556</v>
      </c>
      <c r="K154" s="2" t="s">
        <v>30</v>
      </c>
      <c r="L154" s="2" t="s">
        <v>31</v>
      </c>
      <c r="M154" s="2" t="s">
        <v>32</v>
      </c>
      <c r="N154" s="4">
        <v>4218</v>
      </c>
      <c r="O154" s="4">
        <v>4841</v>
      </c>
      <c r="P154" s="4">
        <v>623</v>
      </c>
      <c r="Q154" s="5">
        <v>10.528700000000001</v>
      </c>
      <c r="R154" s="4">
        <v>0</v>
      </c>
      <c r="S154" s="4">
        <v>0</v>
      </c>
      <c r="T154" s="4">
        <v>0</v>
      </c>
      <c r="U154" s="5">
        <v>0</v>
      </c>
      <c r="V154" s="5">
        <v>0</v>
      </c>
      <c r="W154" s="14">
        <v>10.53</v>
      </c>
      <c r="X154" s="14">
        <v>0</v>
      </c>
      <c r="Y154" s="14">
        <v>10.53</v>
      </c>
      <c r="Z154" s="4">
        <v>24580</v>
      </c>
      <c r="AA154" s="49" t="str">
        <f>IFERROR(IF(VLOOKUP($D154,'Year-To-Date'!$E$1:$E$322,1,FALSE)=D154,"--","Find"),"Find")</f>
        <v>--</v>
      </c>
      <c r="AC154" s="32"/>
      <c r="AE154" s="32"/>
      <c r="AG154" s="32"/>
      <c r="AI154" s="32"/>
      <c r="AK154" s="32"/>
      <c r="AM154" s="32"/>
    </row>
    <row r="155" spans="1:39">
      <c r="A155" s="2" t="s">
        <v>839</v>
      </c>
      <c r="B155" s="2" t="s">
        <v>510</v>
      </c>
      <c r="C155" s="2" t="s">
        <v>48</v>
      </c>
      <c r="D155" s="2" t="s">
        <v>175</v>
      </c>
      <c r="E155" s="2" t="s">
        <v>555</v>
      </c>
      <c r="F155" s="3">
        <v>42390</v>
      </c>
      <c r="G155" s="21" t="s">
        <v>170</v>
      </c>
      <c r="H155" s="11" t="s">
        <v>2033</v>
      </c>
      <c r="I155" s="2" t="s">
        <v>39</v>
      </c>
      <c r="J155" s="2" t="s">
        <v>556</v>
      </c>
      <c r="K155" s="2" t="s">
        <v>30</v>
      </c>
      <c r="L155" s="2" t="s">
        <v>31</v>
      </c>
      <c r="M155" s="2" t="s">
        <v>32</v>
      </c>
      <c r="N155" s="4">
        <v>1020</v>
      </c>
      <c r="O155" s="4">
        <v>1191</v>
      </c>
      <c r="P155" s="4">
        <v>171</v>
      </c>
      <c r="Q155" s="5">
        <v>2.8898999999999999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2.89</v>
      </c>
      <c r="X155" s="14">
        <v>0</v>
      </c>
      <c r="Y155" s="14">
        <v>2.89</v>
      </c>
      <c r="Z155" s="4">
        <v>24580</v>
      </c>
      <c r="AA155" s="49" t="str">
        <f>IFERROR(IF(VLOOKUP($D155,'Year-To-Date'!$E$1:$E$322,1,FALSE)=D155,"--","Find"),"Find")</f>
        <v>--</v>
      </c>
      <c r="AC155" s="32"/>
      <c r="AE155" s="32"/>
      <c r="AG155" s="32"/>
      <c r="AI155" s="32"/>
      <c r="AK155" s="32"/>
      <c r="AM155" s="32"/>
    </row>
    <row r="156" spans="1:39">
      <c r="A156" s="2" t="s">
        <v>839</v>
      </c>
      <c r="B156" s="2" t="s">
        <v>510</v>
      </c>
      <c r="C156" s="2" t="s">
        <v>48</v>
      </c>
      <c r="D156" s="2" t="s">
        <v>169</v>
      </c>
      <c r="E156" s="2" t="s">
        <v>555</v>
      </c>
      <c r="F156" s="3">
        <v>42390</v>
      </c>
      <c r="G156" s="21" t="s">
        <v>170</v>
      </c>
      <c r="H156" s="11" t="s">
        <v>2033</v>
      </c>
      <c r="I156" s="2" t="s">
        <v>39</v>
      </c>
      <c r="J156" s="2" t="s">
        <v>556</v>
      </c>
      <c r="K156" s="2" t="s">
        <v>30</v>
      </c>
      <c r="L156" s="2" t="s">
        <v>31</v>
      </c>
      <c r="M156" s="2" t="s">
        <v>32</v>
      </c>
      <c r="N156" s="4">
        <v>3969</v>
      </c>
      <c r="O156" s="4">
        <v>5136</v>
      </c>
      <c r="P156" s="4">
        <v>1167</v>
      </c>
      <c r="Q156" s="5">
        <v>19.722300000000001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19.72</v>
      </c>
      <c r="X156" s="14">
        <v>0</v>
      </c>
      <c r="Y156" s="14">
        <v>19.72</v>
      </c>
      <c r="Z156" s="4">
        <v>24580</v>
      </c>
      <c r="AA156" s="49" t="str">
        <f>IFERROR(IF(VLOOKUP($D156,'Year-To-Date'!$E$1:$E$322,1,FALSE)=D156,"--","Find"),"Find")</f>
        <v>--</v>
      </c>
      <c r="AC156" s="32"/>
      <c r="AE156" s="32"/>
      <c r="AG156" s="32"/>
      <c r="AI156" s="32"/>
      <c r="AK156" s="32"/>
      <c r="AM156" s="32"/>
    </row>
    <row r="157" spans="1:39">
      <c r="A157" s="2" t="s">
        <v>839</v>
      </c>
      <c r="B157" s="2" t="s">
        <v>510</v>
      </c>
      <c r="C157" s="2" t="s">
        <v>48</v>
      </c>
      <c r="D157" s="2" t="s">
        <v>171</v>
      </c>
      <c r="E157" s="2" t="s">
        <v>555</v>
      </c>
      <c r="F157" s="3">
        <v>42390</v>
      </c>
      <c r="G157" s="21" t="s">
        <v>170</v>
      </c>
      <c r="H157" s="11" t="s">
        <v>2033</v>
      </c>
      <c r="I157" s="2" t="s">
        <v>39</v>
      </c>
      <c r="J157" s="2" t="s">
        <v>556</v>
      </c>
      <c r="K157" s="2" t="s">
        <v>30</v>
      </c>
      <c r="L157" s="2" t="s">
        <v>31</v>
      </c>
      <c r="M157" s="2" t="s">
        <v>32</v>
      </c>
      <c r="N157" s="4">
        <v>3142</v>
      </c>
      <c r="O157" s="4">
        <v>3347</v>
      </c>
      <c r="P157" s="4">
        <v>205</v>
      </c>
      <c r="Q157" s="5">
        <v>3.4645000000000001</v>
      </c>
      <c r="R157" s="4">
        <v>0</v>
      </c>
      <c r="S157" s="4">
        <v>0</v>
      </c>
      <c r="T157" s="4">
        <v>0</v>
      </c>
      <c r="U157" s="5">
        <v>0</v>
      </c>
      <c r="V157" s="5">
        <v>0</v>
      </c>
      <c r="W157" s="14">
        <v>3.46</v>
      </c>
      <c r="X157" s="14">
        <v>0</v>
      </c>
      <c r="Y157" s="14">
        <v>3.46</v>
      </c>
      <c r="Z157" s="4">
        <v>24580</v>
      </c>
      <c r="AA157" s="49" t="str">
        <f>IFERROR(IF(VLOOKUP($D157,'Year-To-Date'!$E$1:$E$322,1,FALSE)=D157,"--","Find"),"Find")</f>
        <v>--</v>
      </c>
      <c r="AC157" s="32"/>
      <c r="AE157" s="32"/>
      <c r="AG157" s="32"/>
      <c r="AI157" s="32"/>
      <c r="AK157" s="32"/>
      <c r="AM157" s="32"/>
    </row>
    <row r="158" spans="1:39">
      <c r="A158" s="2" t="s">
        <v>839</v>
      </c>
      <c r="B158" s="2" t="s">
        <v>510</v>
      </c>
      <c r="C158" s="2" t="s">
        <v>48</v>
      </c>
      <c r="D158" s="2" t="s">
        <v>173</v>
      </c>
      <c r="E158" s="2" t="s">
        <v>549</v>
      </c>
      <c r="F158" s="3">
        <v>42405</v>
      </c>
      <c r="G158" s="21" t="s">
        <v>170</v>
      </c>
      <c r="H158" s="11" t="s">
        <v>2033</v>
      </c>
      <c r="I158" s="2" t="s">
        <v>39</v>
      </c>
      <c r="J158" s="2" t="s">
        <v>550</v>
      </c>
      <c r="K158" s="2" t="s">
        <v>30</v>
      </c>
      <c r="L158" s="2" t="s">
        <v>31</v>
      </c>
      <c r="M158" s="2" t="s">
        <v>32</v>
      </c>
      <c r="N158" s="4">
        <v>486</v>
      </c>
      <c r="O158" s="4">
        <v>677</v>
      </c>
      <c r="P158" s="4">
        <v>191</v>
      </c>
      <c r="Q158" s="5">
        <v>3.2279</v>
      </c>
      <c r="R158" s="4">
        <v>13</v>
      </c>
      <c r="S158" s="4">
        <v>13</v>
      </c>
      <c r="T158" s="4">
        <v>0</v>
      </c>
      <c r="U158" s="5">
        <v>0</v>
      </c>
      <c r="V158" s="5">
        <v>0</v>
      </c>
      <c r="W158" s="14">
        <v>3.23</v>
      </c>
      <c r="X158" s="14">
        <v>0</v>
      </c>
      <c r="Y158" s="14">
        <v>3.23</v>
      </c>
      <c r="Z158" s="4">
        <v>24580</v>
      </c>
      <c r="AA158" s="49" t="str">
        <f>IFERROR(IF(VLOOKUP($D158,'Year-To-Date'!$E$1:$E$322,1,FALSE)=D158,"--","Find"),"Find")</f>
        <v>--</v>
      </c>
      <c r="AC158" s="32"/>
      <c r="AE158" s="32"/>
      <c r="AG158" s="32"/>
      <c r="AI158" s="32"/>
      <c r="AK158" s="32"/>
      <c r="AM158" s="32"/>
    </row>
    <row r="159" spans="1:39">
      <c r="A159" s="2" t="s">
        <v>839</v>
      </c>
      <c r="B159" s="2" t="s">
        <v>510</v>
      </c>
      <c r="C159" s="2" t="s">
        <v>69</v>
      </c>
      <c r="D159" s="2" t="s">
        <v>252</v>
      </c>
      <c r="E159" s="2" t="s">
        <v>547</v>
      </c>
      <c r="F159" s="3">
        <v>42388</v>
      </c>
      <c r="G159" s="21" t="s">
        <v>170</v>
      </c>
      <c r="H159" s="11" t="s">
        <v>2033</v>
      </c>
      <c r="I159" s="2" t="s">
        <v>39</v>
      </c>
      <c r="J159" s="2" t="s">
        <v>548</v>
      </c>
      <c r="K159" s="2" t="s">
        <v>30</v>
      </c>
      <c r="L159" s="2" t="s">
        <v>31</v>
      </c>
      <c r="M159" s="2" t="s">
        <v>32</v>
      </c>
      <c r="N159" s="4">
        <v>616</v>
      </c>
      <c r="O159" s="4">
        <v>632</v>
      </c>
      <c r="P159" s="4">
        <v>16</v>
      </c>
      <c r="Q159" s="5">
        <v>0.27039999999999997</v>
      </c>
      <c r="R159" s="4">
        <v>619</v>
      </c>
      <c r="S159" s="4">
        <v>619</v>
      </c>
      <c r="T159" s="4">
        <v>0</v>
      </c>
      <c r="U159" s="5">
        <v>0</v>
      </c>
      <c r="V159" s="5">
        <v>0</v>
      </c>
      <c r="W159" s="14">
        <v>0.27</v>
      </c>
      <c r="X159" s="14">
        <v>0</v>
      </c>
      <c r="Y159" s="14">
        <v>0.27</v>
      </c>
      <c r="Z159" s="4">
        <v>24580</v>
      </c>
      <c r="AA159" s="49" t="str">
        <f>IFERROR(IF(VLOOKUP($D159,'Year-To-Date'!$E$1:$E$322,1,FALSE)=D159,"--","Find"),"Find")</f>
        <v>--</v>
      </c>
      <c r="AC159" s="32"/>
      <c r="AE159" s="32"/>
      <c r="AG159" s="32"/>
      <c r="AI159" s="32"/>
      <c r="AK159" s="32"/>
      <c r="AM159" s="32"/>
    </row>
    <row r="160" spans="1:39">
      <c r="A160" s="2" t="s">
        <v>839</v>
      </c>
      <c r="B160" s="2" t="s">
        <v>510</v>
      </c>
      <c r="C160" s="2" t="s">
        <v>69</v>
      </c>
      <c r="D160" s="2" t="s">
        <v>244</v>
      </c>
      <c r="E160" s="2" t="s">
        <v>547</v>
      </c>
      <c r="F160" s="3">
        <v>42391</v>
      </c>
      <c r="G160" s="21" t="s">
        <v>170</v>
      </c>
      <c r="H160" s="11" t="s">
        <v>2033</v>
      </c>
      <c r="I160" s="2" t="s">
        <v>39</v>
      </c>
      <c r="J160" s="2" t="s">
        <v>548</v>
      </c>
      <c r="K160" s="2" t="s">
        <v>30</v>
      </c>
      <c r="L160" s="2" t="s">
        <v>31</v>
      </c>
      <c r="M160" s="2" t="s">
        <v>32</v>
      </c>
      <c r="N160" s="4">
        <v>149</v>
      </c>
      <c r="O160" s="4">
        <v>153</v>
      </c>
      <c r="P160" s="4">
        <v>4</v>
      </c>
      <c r="Q160" s="5">
        <v>6.7599999999999993E-2</v>
      </c>
      <c r="R160" s="4">
        <v>38</v>
      </c>
      <c r="S160" s="4">
        <v>1009</v>
      </c>
      <c r="T160" s="4">
        <v>971</v>
      </c>
      <c r="U160" s="5">
        <v>58.065800000000003</v>
      </c>
      <c r="V160" s="5">
        <v>0</v>
      </c>
      <c r="W160" s="14">
        <v>58.14</v>
      </c>
      <c r="X160" s="14">
        <v>0</v>
      </c>
      <c r="Y160" s="14">
        <v>58.14</v>
      </c>
      <c r="Z160" s="4">
        <v>24580</v>
      </c>
      <c r="AA160" s="49" t="str">
        <f>IFERROR(IF(VLOOKUP($D160,'Year-To-Date'!$E$1:$E$322,1,FALSE)=D160,"--","Find"),"Find")</f>
        <v>--</v>
      </c>
      <c r="AC160" s="32"/>
      <c r="AE160" s="32"/>
      <c r="AG160" s="32"/>
      <c r="AI160" s="32"/>
      <c r="AK160" s="32"/>
      <c r="AM160" s="32"/>
    </row>
    <row r="161" spans="1:39">
      <c r="A161" s="2" t="s">
        <v>839</v>
      </c>
      <c r="B161" s="2" t="s">
        <v>510</v>
      </c>
      <c r="C161" s="2" t="s">
        <v>69</v>
      </c>
      <c r="D161" s="2" t="s">
        <v>245</v>
      </c>
      <c r="E161" s="2" t="s">
        <v>547</v>
      </c>
      <c r="F161" s="3">
        <v>42391</v>
      </c>
      <c r="G161" s="21" t="s">
        <v>170</v>
      </c>
      <c r="H161" s="11" t="s">
        <v>2033</v>
      </c>
      <c r="I161" s="2" t="s">
        <v>39</v>
      </c>
      <c r="J161" s="2" t="s">
        <v>548</v>
      </c>
      <c r="K161" s="2" t="s">
        <v>30</v>
      </c>
      <c r="L161" s="2" t="s">
        <v>31</v>
      </c>
      <c r="M161" s="2" t="s">
        <v>32</v>
      </c>
      <c r="N161" s="4">
        <v>8230</v>
      </c>
      <c r="O161" s="4">
        <v>10291</v>
      </c>
      <c r="P161" s="4">
        <v>2061</v>
      </c>
      <c r="Q161" s="5">
        <v>34.8309</v>
      </c>
      <c r="R161" s="4">
        <v>2547</v>
      </c>
      <c r="S161" s="4">
        <v>2865</v>
      </c>
      <c r="T161" s="4">
        <v>318</v>
      </c>
      <c r="U161" s="5">
        <v>19.016400000000001</v>
      </c>
      <c r="V161" s="5">
        <v>0</v>
      </c>
      <c r="W161" s="14">
        <v>53.85</v>
      </c>
      <c r="X161" s="14">
        <v>0</v>
      </c>
      <c r="Y161" s="14">
        <v>53.85</v>
      </c>
      <c r="Z161" s="4">
        <v>24580</v>
      </c>
      <c r="AA161" s="49" t="str">
        <f>IFERROR(IF(VLOOKUP($D161,'Year-To-Date'!$E$1:$E$322,1,FALSE)=D161,"--","Find"),"Find")</f>
        <v>--</v>
      </c>
      <c r="AC161" s="32"/>
      <c r="AE161" s="32"/>
      <c r="AG161" s="32"/>
      <c r="AI161" s="32"/>
      <c r="AK161" s="32"/>
      <c r="AM161" s="32"/>
    </row>
    <row r="162" spans="1:39">
      <c r="A162" s="2" t="s">
        <v>839</v>
      </c>
      <c r="B162" s="2" t="s">
        <v>510</v>
      </c>
      <c r="C162" s="2" t="s">
        <v>69</v>
      </c>
      <c r="D162" s="2" t="s">
        <v>246</v>
      </c>
      <c r="E162" s="2" t="s">
        <v>547</v>
      </c>
      <c r="F162" s="3">
        <v>42388</v>
      </c>
      <c r="G162" s="21" t="s">
        <v>170</v>
      </c>
      <c r="H162" s="11" t="s">
        <v>2033</v>
      </c>
      <c r="I162" s="2" t="s">
        <v>39</v>
      </c>
      <c r="J162" s="2" t="s">
        <v>548</v>
      </c>
      <c r="K162" s="2" t="s">
        <v>30</v>
      </c>
      <c r="L162" s="2" t="s">
        <v>31</v>
      </c>
      <c r="M162" s="2" t="s">
        <v>32</v>
      </c>
      <c r="N162" s="4">
        <v>127</v>
      </c>
      <c r="O162" s="4">
        <v>131</v>
      </c>
      <c r="P162" s="4">
        <v>4</v>
      </c>
      <c r="Q162" s="5">
        <v>6.7599999999999993E-2</v>
      </c>
      <c r="R162" s="4">
        <v>274</v>
      </c>
      <c r="S162" s="4">
        <v>310</v>
      </c>
      <c r="T162" s="4">
        <v>36</v>
      </c>
      <c r="U162" s="5">
        <v>2.1528</v>
      </c>
      <c r="V162" s="5">
        <v>0</v>
      </c>
      <c r="W162" s="14">
        <v>2.2200000000000002</v>
      </c>
      <c r="X162" s="14">
        <v>0</v>
      </c>
      <c r="Y162" s="14">
        <v>2.2200000000000002</v>
      </c>
      <c r="Z162" s="4">
        <v>24580</v>
      </c>
      <c r="AA162" s="49" t="str">
        <f>IFERROR(IF(VLOOKUP($D162,'Year-To-Date'!$E$1:$E$322,1,FALSE)=D162,"--","Find"),"Find")</f>
        <v>--</v>
      </c>
      <c r="AC162" s="32"/>
      <c r="AE162" s="32"/>
      <c r="AG162" s="32"/>
      <c r="AI162" s="32"/>
      <c r="AK162" s="32"/>
      <c r="AM162" s="32"/>
    </row>
    <row r="163" spans="1:39">
      <c r="A163" s="2" t="s">
        <v>839</v>
      </c>
      <c r="B163" s="2" t="s">
        <v>510</v>
      </c>
      <c r="C163" s="2" t="s">
        <v>69</v>
      </c>
      <c r="D163" s="2" t="s">
        <v>247</v>
      </c>
      <c r="E163" s="2" t="s">
        <v>547</v>
      </c>
      <c r="F163" s="3">
        <v>42388</v>
      </c>
      <c r="G163" s="21" t="s">
        <v>170</v>
      </c>
      <c r="H163" s="11" t="s">
        <v>2033</v>
      </c>
      <c r="I163" s="2" t="s">
        <v>39</v>
      </c>
      <c r="J163" s="2" t="s">
        <v>548</v>
      </c>
      <c r="K163" s="2" t="s">
        <v>30</v>
      </c>
      <c r="L163" s="2" t="s">
        <v>31</v>
      </c>
      <c r="M163" s="2" t="s">
        <v>32</v>
      </c>
      <c r="N163" s="4">
        <v>614</v>
      </c>
      <c r="O163" s="4">
        <v>670</v>
      </c>
      <c r="P163" s="4">
        <v>56</v>
      </c>
      <c r="Q163" s="5">
        <v>0.94640000000000002</v>
      </c>
      <c r="R163" s="4">
        <v>426</v>
      </c>
      <c r="S163" s="4">
        <v>442</v>
      </c>
      <c r="T163" s="4">
        <v>16</v>
      </c>
      <c r="U163" s="5">
        <v>0.95679999999999998</v>
      </c>
      <c r="V163" s="5">
        <v>0</v>
      </c>
      <c r="W163" s="14">
        <v>1.91</v>
      </c>
      <c r="X163" s="14">
        <v>0</v>
      </c>
      <c r="Y163" s="14">
        <v>1.91</v>
      </c>
      <c r="Z163" s="4">
        <v>24580</v>
      </c>
      <c r="AA163" s="49" t="str">
        <f>IFERROR(IF(VLOOKUP($D163,'Year-To-Date'!$E$1:$E$322,1,FALSE)=D163,"--","Find"),"Find")</f>
        <v>--</v>
      </c>
      <c r="AC163" s="32"/>
      <c r="AE163" s="32"/>
      <c r="AG163" s="32"/>
      <c r="AI163" s="32"/>
      <c r="AK163" s="32"/>
      <c r="AM163" s="32"/>
    </row>
    <row r="164" spans="1:39">
      <c r="A164" s="2" t="s">
        <v>839</v>
      </c>
      <c r="B164" s="2" t="s">
        <v>510</v>
      </c>
      <c r="C164" s="2" t="s">
        <v>69</v>
      </c>
      <c r="D164" s="2" t="s">
        <v>248</v>
      </c>
      <c r="E164" s="2" t="s">
        <v>549</v>
      </c>
      <c r="F164" s="3">
        <v>42391</v>
      </c>
      <c r="G164" s="21" t="s">
        <v>170</v>
      </c>
      <c r="H164" s="11" t="s">
        <v>2033</v>
      </c>
      <c r="I164" s="2" t="s">
        <v>39</v>
      </c>
      <c r="J164" s="2" t="s">
        <v>550</v>
      </c>
      <c r="K164" s="2" t="s">
        <v>30</v>
      </c>
      <c r="L164" s="2" t="s">
        <v>31</v>
      </c>
      <c r="M164" s="2" t="s">
        <v>32</v>
      </c>
      <c r="N164" s="4">
        <v>1705</v>
      </c>
      <c r="O164" s="4">
        <v>1797</v>
      </c>
      <c r="P164" s="4">
        <v>92</v>
      </c>
      <c r="Q164" s="5">
        <v>1.5548</v>
      </c>
      <c r="R164" s="4">
        <v>175</v>
      </c>
      <c r="S164" s="4">
        <v>231</v>
      </c>
      <c r="T164" s="4">
        <v>56</v>
      </c>
      <c r="U164" s="5">
        <v>3.3488000000000002</v>
      </c>
      <c r="V164" s="5">
        <v>0</v>
      </c>
      <c r="W164" s="14">
        <v>4.9000000000000004</v>
      </c>
      <c r="X164" s="14">
        <v>0</v>
      </c>
      <c r="Y164" s="14">
        <v>4.9000000000000004</v>
      </c>
      <c r="Z164" s="4">
        <v>24580</v>
      </c>
      <c r="AA164" s="49" t="str">
        <f>IFERROR(IF(VLOOKUP($D164,'Year-To-Date'!$E$1:$E$322,1,FALSE)=D164,"--","Find"),"Find")</f>
        <v>--</v>
      </c>
      <c r="AC164" s="32"/>
      <c r="AE164" s="32"/>
      <c r="AG164" s="32"/>
      <c r="AI164" s="32"/>
      <c r="AK164" s="32"/>
      <c r="AM164" s="32"/>
    </row>
    <row r="165" spans="1:39">
      <c r="A165" s="2" t="s">
        <v>839</v>
      </c>
      <c r="B165" s="2" t="s">
        <v>510</v>
      </c>
      <c r="C165" s="2" t="s">
        <v>76</v>
      </c>
      <c r="D165" s="2" t="s">
        <v>326</v>
      </c>
      <c r="E165" s="2" t="s">
        <v>547</v>
      </c>
      <c r="F165" s="3">
        <v>42388</v>
      </c>
      <c r="G165" s="21" t="s">
        <v>170</v>
      </c>
      <c r="H165" s="11" t="s">
        <v>2033</v>
      </c>
      <c r="I165" s="2" t="s">
        <v>39</v>
      </c>
      <c r="J165" s="2" t="s">
        <v>548</v>
      </c>
      <c r="K165" s="2" t="s">
        <v>30</v>
      </c>
      <c r="L165" s="2" t="s">
        <v>31</v>
      </c>
      <c r="M165" s="2" t="s">
        <v>32</v>
      </c>
      <c r="N165" s="4">
        <v>23723</v>
      </c>
      <c r="O165" s="4">
        <v>26043</v>
      </c>
      <c r="P165" s="4">
        <v>2320</v>
      </c>
      <c r="Q165" s="14">
        <v>39.207999999999998</v>
      </c>
      <c r="R165" s="4">
        <v>7055</v>
      </c>
      <c r="S165" s="4">
        <v>7487</v>
      </c>
      <c r="T165" s="4">
        <v>432</v>
      </c>
      <c r="U165" s="5">
        <v>25.833600000000001</v>
      </c>
      <c r="V165" s="5">
        <v>0</v>
      </c>
      <c r="W165" s="14">
        <v>65.040000000000006</v>
      </c>
      <c r="X165" s="14">
        <v>0</v>
      </c>
      <c r="Y165" s="14">
        <v>65.040000000000006</v>
      </c>
      <c r="Z165" s="4">
        <v>24580</v>
      </c>
      <c r="AA165" s="49" t="str">
        <f>IFERROR(IF(VLOOKUP($D165,'Year-To-Date'!$E$1:$E$322,1,FALSE)=D165,"--","Find"),"Find")</f>
        <v>--</v>
      </c>
      <c r="AC165" s="32"/>
      <c r="AE165" s="32"/>
      <c r="AG165" s="32"/>
      <c r="AI165" s="32"/>
      <c r="AK165" s="32"/>
      <c r="AM165" s="32"/>
    </row>
    <row r="166" spans="1:39">
      <c r="A166" s="2" t="s">
        <v>839</v>
      </c>
      <c r="B166" s="2" t="s">
        <v>510</v>
      </c>
      <c r="C166" s="2" t="s">
        <v>76</v>
      </c>
      <c r="D166" s="2" t="s">
        <v>341</v>
      </c>
      <c r="E166" s="2" t="s">
        <v>555</v>
      </c>
      <c r="F166" s="3">
        <v>42390</v>
      </c>
      <c r="G166" s="21" t="s">
        <v>170</v>
      </c>
      <c r="H166" s="11" t="s">
        <v>2033</v>
      </c>
      <c r="I166" s="2" t="s">
        <v>39</v>
      </c>
      <c r="J166" s="2" t="s">
        <v>556</v>
      </c>
      <c r="K166" s="2" t="s">
        <v>30</v>
      </c>
      <c r="L166" s="2" t="s">
        <v>31</v>
      </c>
      <c r="M166" s="2" t="s">
        <v>32</v>
      </c>
      <c r="N166" s="4">
        <v>23923</v>
      </c>
      <c r="O166" s="4">
        <v>33225</v>
      </c>
      <c r="P166" s="4">
        <v>9302</v>
      </c>
      <c r="Q166" s="5">
        <v>157.2038</v>
      </c>
      <c r="R166" s="4">
        <v>20713</v>
      </c>
      <c r="S166" s="4">
        <v>22843</v>
      </c>
      <c r="T166" s="4">
        <v>2130</v>
      </c>
      <c r="U166" s="5">
        <v>127.374</v>
      </c>
      <c r="V166" s="5">
        <v>0</v>
      </c>
      <c r="W166" s="14">
        <v>284.57</v>
      </c>
      <c r="X166" s="14">
        <v>0</v>
      </c>
      <c r="Y166" s="14">
        <v>284.57</v>
      </c>
      <c r="Z166" s="4">
        <v>24580</v>
      </c>
      <c r="AA166" s="49" t="str">
        <f>IFERROR(IF(VLOOKUP($D166,'Year-To-Date'!$E$1:$E$322,1,FALSE)=D166,"--","Find"),"Find")</f>
        <v>--</v>
      </c>
      <c r="AC166" s="32"/>
      <c r="AE166" s="32"/>
      <c r="AG166" s="32"/>
      <c r="AI166" s="32"/>
      <c r="AK166" s="32"/>
      <c r="AM166" s="32"/>
    </row>
    <row r="167" spans="1:39">
      <c r="A167" s="2" t="s">
        <v>839</v>
      </c>
      <c r="B167" s="2" t="s">
        <v>510</v>
      </c>
      <c r="C167" s="2" t="s">
        <v>76</v>
      </c>
      <c r="D167" s="2" t="s">
        <v>309</v>
      </c>
      <c r="E167" s="2" t="s">
        <v>482</v>
      </c>
      <c r="F167" s="3">
        <v>42256</v>
      </c>
      <c r="G167" s="21" t="s">
        <v>105</v>
      </c>
      <c r="H167" s="11" t="s">
        <v>2034</v>
      </c>
      <c r="I167" s="2" t="s">
        <v>39</v>
      </c>
      <c r="J167" s="2" t="s">
        <v>434</v>
      </c>
      <c r="K167" s="2" t="s">
        <v>30</v>
      </c>
      <c r="L167" s="2" t="s">
        <v>31</v>
      </c>
      <c r="M167" s="2" t="s">
        <v>41</v>
      </c>
      <c r="N167" s="4">
        <v>124264</v>
      </c>
      <c r="O167" s="4">
        <v>131771</v>
      </c>
      <c r="P167" s="4">
        <v>7507</v>
      </c>
      <c r="Q167" s="5">
        <v>126.8683</v>
      </c>
      <c r="R167" s="4">
        <v>26792</v>
      </c>
      <c r="S167" s="4">
        <v>28513</v>
      </c>
      <c r="T167" s="4">
        <v>1721</v>
      </c>
      <c r="U167" s="5">
        <v>102.9158</v>
      </c>
      <c r="V167" s="5">
        <v>0</v>
      </c>
      <c r="W167" s="14">
        <v>229.79</v>
      </c>
      <c r="X167" s="14">
        <v>0</v>
      </c>
      <c r="Y167" s="14">
        <v>229.79</v>
      </c>
      <c r="Z167" s="4">
        <v>24580</v>
      </c>
      <c r="AA167" s="49" t="str">
        <f>IFERROR(IF(VLOOKUP($D167,'Year-To-Date'!$E$1:$E$322,1,FALSE)=D167,"--","Find"),"Find")</f>
        <v>--</v>
      </c>
      <c r="AC167" s="32"/>
      <c r="AE167" s="32"/>
      <c r="AG167" s="32"/>
      <c r="AI167" s="32"/>
      <c r="AK167" s="32"/>
      <c r="AM167" s="32"/>
    </row>
    <row r="168" spans="1:39">
      <c r="A168" s="2" t="s">
        <v>839</v>
      </c>
      <c r="B168" s="2" t="s">
        <v>510</v>
      </c>
      <c r="C168" s="2" t="s">
        <v>76</v>
      </c>
      <c r="D168" s="2" t="s">
        <v>310</v>
      </c>
      <c r="E168" s="2" t="s">
        <v>27</v>
      </c>
      <c r="F168" s="3">
        <v>42255</v>
      </c>
      <c r="G168" s="21" t="s">
        <v>105</v>
      </c>
      <c r="H168" s="11" t="s">
        <v>2034</v>
      </c>
      <c r="I168" s="2" t="s">
        <v>39</v>
      </c>
      <c r="J168" s="2" t="s">
        <v>29</v>
      </c>
      <c r="K168" s="2" t="s">
        <v>30</v>
      </c>
      <c r="L168" s="2" t="s">
        <v>31</v>
      </c>
      <c r="M168" s="2" t="s">
        <v>32</v>
      </c>
      <c r="N168" s="4">
        <v>88091</v>
      </c>
      <c r="O168" s="4">
        <v>92196</v>
      </c>
      <c r="P168" s="4">
        <v>4105</v>
      </c>
      <c r="Q168" s="5">
        <v>69.374499999999998</v>
      </c>
      <c r="R168" s="4">
        <v>15866</v>
      </c>
      <c r="S168" s="4">
        <v>17666</v>
      </c>
      <c r="T168" s="4">
        <v>1800</v>
      </c>
      <c r="U168" s="5">
        <v>107.64</v>
      </c>
      <c r="V168" s="5">
        <v>0</v>
      </c>
      <c r="W168" s="14">
        <v>177.01</v>
      </c>
      <c r="X168" s="14">
        <v>0</v>
      </c>
      <c r="Y168" s="14">
        <v>177.01</v>
      </c>
      <c r="Z168" s="4">
        <v>24580</v>
      </c>
      <c r="AA168" s="49" t="str">
        <f>IFERROR(IF(VLOOKUP($D168,'Year-To-Date'!$E$1:$E$322,1,FALSE)=D168,"--","Find"),"Find")</f>
        <v>--</v>
      </c>
      <c r="AC168" s="32"/>
      <c r="AE168" s="32"/>
      <c r="AG168" s="32"/>
      <c r="AI168" s="32"/>
      <c r="AK168" s="32"/>
      <c r="AM168" s="32"/>
    </row>
    <row r="169" spans="1:39">
      <c r="A169" s="2" t="s">
        <v>839</v>
      </c>
      <c r="B169" s="2" t="s">
        <v>510</v>
      </c>
      <c r="C169" s="2" t="s">
        <v>76</v>
      </c>
      <c r="D169" s="2" t="s">
        <v>311</v>
      </c>
      <c r="E169" s="2" t="s">
        <v>427</v>
      </c>
      <c r="F169" s="3">
        <v>42257</v>
      </c>
      <c r="G169" s="21" t="s">
        <v>105</v>
      </c>
      <c r="H169" s="11" t="s">
        <v>2034</v>
      </c>
      <c r="I169" s="2" t="s">
        <v>39</v>
      </c>
      <c r="J169" s="2" t="s">
        <v>429</v>
      </c>
      <c r="K169" s="2" t="s">
        <v>30</v>
      </c>
      <c r="L169" s="2" t="s">
        <v>31</v>
      </c>
      <c r="M169" s="2" t="s">
        <v>32</v>
      </c>
      <c r="N169" s="4">
        <v>73410</v>
      </c>
      <c r="O169" s="4">
        <v>79858</v>
      </c>
      <c r="P169" s="4">
        <v>6448</v>
      </c>
      <c r="Q169" s="5">
        <v>108.9712</v>
      </c>
      <c r="R169" s="4">
        <v>13670</v>
      </c>
      <c r="S169" s="4">
        <v>15908</v>
      </c>
      <c r="T169" s="4">
        <v>2238</v>
      </c>
      <c r="U169" s="5">
        <v>133.83240000000001</v>
      </c>
      <c r="V169" s="5">
        <v>0</v>
      </c>
      <c r="W169" s="14">
        <v>242.8</v>
      </c>
      <c r="X169" s="14">
        <v>0</v>
      </c>
      <c r="Y169" s="14">
        <v>242.8</v>
      </c>
      <c r="Z169" s="4">
        <v>24580</v>
      </c>
      <c r="AA169" s="49" t="str">
        <f>IFERROR(IF(VLOOKUP($D169,'Year-To-Date'!$E$1:$E$322,1,FALSE)=D169,"--","Find"),"Find")</f>
        <v>--</v>
      </c>
      <c r="AC169" s="32"/>
      <c r="AE169" s="32"/>
      <c r="AG169" s="32"/>
      <c r="AI169" s="32"/>
      <c r="AK169" s="32"/>
      <c r="AM169" s="32"/>
    </row>
    <row r="170" spans="1:39">
      <c r="A170" s="2" t="s">
        <v>839</v>
      </c>
      <c r="B170" s="2" t="s">
        <v>510</v>
      </c>
      <c r="C170" s="2" t="s">
        <v>76</v>
      </c>
      <c r="D170" s="2" t="s">
        <v>312</v>
      </c>
      <c r="E170" s="2" t="s">
        <v>427</v>
      </c>
      <c r="F170" s="3">
        <v>42257</v>
      </c>
      <c r="G170" s="21" t="s">
        <v>105</v>
      </c>
      <c r="H170" s="11" t="s">
        <v>2034</v>
      </c>
      <c r="I170" s="2" t="s">
        <v>39</v>
      </c>
      <c r="J170" s="2" t="s">
        <v>429</v>
      </c>
      <c r="K170" s="2" t="s">
        <v>30</v>
      </c>
      <c r="L170" s="2" t="s">
        <v>31</v>
      </c>
      <c r="M170" s="2" t="s">
        <v>32</v>
      </c>
      <c r="N170" s="4">
        <v>200521</v>
      </c>
      <c r="O170" s="4">
        <v>214008</v>
      </c>
      <c r="P170" s="4">
        <v>13487</v>
      </c>
      <c r="Q170" s="5">
        <v>227.93029999999999</v>
      </c>
      <c r="R170" s="4">
        <v>37147</v>
      </c>
      <c r="S170" s="4">
        <v>44280</v>
      </c>
      <c r="T170" s="4">
        <v>7133</v>
      </c>
      <c r="U170" s="5">
        <v>426.55340000000001</v>
      </c>
      <c r="V170" s="5">
        <v>0</v>
      </c>
      <c r="W170" s="14">
        <v>654.48</v>
      </c>
      <c r="X170" s="14">
        <v>0</v>
      </c>
      <c r="Y170" s="14">
        <v>654.48</v>
      </c>
      <c r="Z170" s="4">
        <v>24580</v>
      </c>
      <c r="AA170" s="49" t="str">
        <f>IFERROR(IF(VLOOKUP($D170,'Year-To-Date'!$E$1:$E$322,1,FALSE)=D170,"--","Find"),"Find")</f>
        <v>--</v>
      </c>
      <c r="AC170" s="32"/>
      <c r="AE170" s="32"/>
      <c r="AG170" s="32"/>
      <c r="AI170" s="32"/>
      <c r="AK170" s="32"/>
      <c r="AM170" s="32"/>
    </row>
    <row r="171" spans="1:39">
      <c r="A171" s="2" t="s">
        <v>839</v>
      </c>
      <c r="B171" s="2" t="s">
        <v>510</v>
      </c>
      <c r="C171" s="2" t="s">
        <v>76</v>
      </c>
      <c r="D171" s="2" t="s">
        <v>313</v>
      </c>
      <c r="E171" s="2" t="s">
        <v>427</v>
      </c>
      <c r="F171" s="3">
        <v>42257</v>
      </c>
      <c r="G171" s="21" t="s">
        <v>105</v>
      </c>
      <c r="H171" s="11" t="s">
        <v>2034</v>
      </c>
      <c r="I171" s="2" t="s">
        <v>39</v>
      </c>
      <c r="J171" s="2" t="s">
        <v>429</v>
      </c>
      <c r="K171" s="2" t="s">
        <v>30</v>
      </c>
      <c r="L171" s="2" t="s">
        <v>31</v>
      </c>
      <c r="M171" s="2" t="s">
        <v>32</v>
      </c>
      <c r="N171" s="4">
        <v>111930</v>
      </c>
      <c r="O171" s="4">
        <v>116334</v>
      </c>
      <c r="P171" s="4">
        <v>4404</v>
      </c>
      <c r="Q171" s="5">
        <v>74.427599999999998</v>
      </c>
      <c r="R171" s="4">
        <v>18578</v>
      </c>
      <c r="S171" s="4">
        <v>21591</v>
      </c>
      <c r="T171" s="4">
        <v>3013</v>
      </c>
      <c r="U171" s="5">
        <v>180.17740000000001</v>
      </c>
      <c r="V171" s="5">
        <v>0</v>
      </c>
      <c r="W171" s="14">
        <v>254.61</v>
      </c>
      <c r="X171" s="14">
        <v>0</v>
      </c>
      <c r="Y171" s="14">
        <v>254.61</v>
      </c>
      <c r="Z171" s="4">
        <v>24580</v>
      </c>
      <c r="AA171" s="49" t="str">
        <f>IFERROR(IF(VLOOKUP($D171,'Year-To-Date'!$E$1:$E$322,1,FALSE)=D171,"--","Find"),"Find")</f>
        <v>--</v>
      </c>
      <c r="AC171" s="32"/>
      <c r="AE171" s="32"/>
      <c r="AG171" s="32"/>
      <c r="AI171" s="32"/>
      <c r="AK171" s="32"/>
      <c r="AM171" s="32"/>
    </row>
    <row r="172" spans="1:39">
      <c r="A172" s="2" t="s">
        <v>839</v>
      </c>
      <c r="B172" s="2" t="s">
        <v>510</v>
      </c>
      <c r="C172" s="2" t="s">
        <v>503</v>
      </c>
      <c r="D172" s="2" t="s">
        <v>239</v>
      </c>
      <c r="E172" s="2" t="s">
        <v>436</v>
      </c>
      <c r="F172" s="3">
        <v>42256</v>
      </c>
      <c r="G172" s="21" t="s">
        <v>105</v>
      </c>
      <c r="H172" s="11" t="s">
        <v>2034</v>
      </c>
      <c r="I172" s="2" t="s">
        <v>437</v>
      </c>
      <c r="J172" s="2" t="s">
        <v>438</v>
      </c>
      <c r="K172" s="2" t="s">
        <v>30</v>
      </c>
      <c r="L172" s="2" t="s">
        <v>31</v>
      </c>
      <c r="M172" s="2" t="s">
        <v>378</v>
      </c>
      <c r="N172" s="4">
        <v>3212</v>
      </c>
      <c r="O172" s="4">
        <v>3244</v>
      </c>
      <c r="P172" s="4">
        <v>32</v>
      </c>
      <c r="Q172" s="5">
        <v>0.54079999999999995</v>
      </c>
      <c r="R172" s="4">
        <v>0</v>
      </c>
      <c r="S172" s="4">
        <v>0</v>
      </c>
      <c r="T172" s="4">
        <v>0</v>
      </c>
      <c r="U172" s="5">
        <v>0</v>
      </c>
      <c r="V172" s="5">
        <v>0</v>
      </c>
      <c r="W172" s="14">
        <v>2.98</v>
      </c>
      <c r="X172" s="14">
        <v>0</v>
      </c>
      <c r="Y172" s="14">
        <v>2.98</v>
      </c>
      <c r="Z172" s="4">
        <v>24580</v>
      </c>
      <c r="AA172" s="49" t="str">
        <f>IFERROR(IF(VLOOKUP($D172,'Year-To-Date'!$E$1:$E$322,1,FALSE)=D172,"--","Find"),"Find")</f>
        <v>--</v>
      </c>
      <c r="AC172" s="32"/>
      <c r="AE172" s="32"/>
      <c r="AG172" s="32"/>
      <c r="AI172" s="32"/>
      <c r="AK172" s="32"/>
      <c r="AM172" s="32"/>
    </row>
    <row r="173" spans="1:39">
      <c r="A173" s="2" t="s">
        <v>839</v>
      </c>
      <c r="B173" s="2" t="s">
        <v>510</v>
      </c>
      <c r="C173" s="2" t="s">
        <v>503</v>
      </c>
      <c r="D173" s="2" t="s">
        <v>808</v>
      </c>
      <c r="E173" s="2" t="s">
        <v>427</v>
      </c>
      <c r="F173" s="3">
        <v>42257</v>
      </c>
      <c r="G173" s="21" t="s">
        <v>105</v>
      </c>
      <c r="H173" s="11" t="s">
        <v>2034</v>
      </c>
      <c r="I173" s="2" t="s">
        <v>437</v>
      </c>
      <c r="J173" s="2" t="s">
        <v>429</v>
      </c>
      <c r="K173" s="2" t="s">
        <v>30</v>
      </c>
      <c r="L173" s="2" t="s">
        <v>31</v>
      </c>
      <c r="M173" s="2" t="s">
        <v>382</v>
      </c>
      <c r="N173" s="4">
        <v>298</v>
      </c>
      <c r="O173" s="4">
        <v>358</v>
      </c>
      <c r="P173" s="4">
        <v>60</v>
      </c>
      <c r="Q173" s="14">
        <v>5.58</v>
      </c>
      <c r="R173" s="4">
        <v>0</v>
      </c>
      <c r="S173" s="4">
        <v>0</v>
      </c>
      <c r="T173" s="4">
        <v>0</v>
      </c>
      <c r="U173" s="5">
        <v>0</v>
      </c>
      <c r="V173" s="5">
        <v>0</v>
      </c>
      <c r="W173" s="14">
        <v>5.58</v>
      </c>
      <c r="X173" s="14">
        <v>0</v>
      </c>
      <c r="Y173" s="14">
        <v>5.58</v>
      </c>
      <c r="Z173" s="4">
        <v>24580</v>
      </c>
      <c r="AA173" s="49" t="str">
        <f>IFERROR(IF(VLOOKUP($D173,'Year-To-Date'!$E$1:$E$322,1,FALSE)=D173,"--","Find"),"Find")</f>
        <v>--</v>
      </c>
      <c r="AC173" s="32"/>
      <c r="AE173" s="32"/>
      <c r="AG173" s="32"/>
      <c r="AI173" s="32"/>
      <c r="AK173" s="32"/>
      <c r="AM173" s="32"/>
    </row>
    <row r="174" spans="1:39">
      <c r="A174" s="2" t="s">
        <v>839</v>
      </c>
      <c r="B174" s="2" t="s">
        <v>510</v>
      </c>
      <c r="C174" s="2" t="s">
        <v>56</v>
      </c>
      <c r="D174" s="2" t="s">
        <v>212</v>
      </c>
      <c r="E174" s="2" t="s">
        <v>27</v>
      </c>
      <c r="F174" s="3">
        <v>42255</v>
      </c>
      <c r="G174" s="21" t="s">
        <v>105</v>
      </c>
      <c r="H174" s="11" t="s">
        <v>2034</v>
      </c>
      <c r="I174" s="2" t="s">
        <v>39</v>
      </c>
      <c r="J174" s="2" t="s">
        <v>29</v>
      </c>
      <c r="K174" s="2" t="s">
        <v>30</v>
      </c>
      <c r="L174" s="2" t="s">
        <v>31</v>
      </c>
      <c r="M174" s="2" t="s">
        <v>32</v>
      </c>
      <c r="N174" s="4">
        <v>24049</v>
      </c>
      <c r="O174" s="4">
        <v>25003</v>
      </c>
      <c r="P174" s="4">
        <v>954</v>
      </c>
      <c r="Q174" s="5">
        <v>16.122599999999998</v>
      </c>
      <c r="R174" s="4">
        <v>0</v>
      </c>
      <c r="S174" s="4">
        <v>0</v>
      </c>
      <c r="T174" s="4">
        <v>0</v>
      </c>
      <c r="U174" s="5">
        <v>0</v>
      </c>
      <c r="V174" s="5">
        <v>0</v>
      </c>
      <c r="W174" s="14">
        <v>16.12</v>
      </c>
      <c r="X174" s="14">
        <v>0</v>
      </c>
      <c r="Y174" s="14">
        <v>16.12</v>
      </c>
      <c r="Z174" s="4">
        <v>24580</v>
      </c>
      <c r="AA174" s="49" t="str">
        <f>IFERROR(IF(VLOOKUP($D174,'Year-To-Date'!$E$1:$E$322,1,FALSE)=D174,"--","Find"),"Find")</f>
        <v>--</v>
      </c>
      <c r="AC174" s="32"/>
      <c r="AE174" s="32"/>
      <c r="AG174" s="32"/>
      <c r="AI174" s="32"/>
      <c r="AK174" s="32"/>
      <c r="AM174" s="32"/>
    </row>
    <row r="175" spans="1:39">
      <c r="A175" s="2" t="s">
        <v>839</v>
      </c>
      <c r="B175" s="2" t="s">
        <v>510</v>
      </c>
      <c r="C175" s="2" t="s">
        <v>56</v>
      </c>
      <c r="D175" s="2" t="s">
        <v>213</v>
      </c>
      <c r="E175" s="2" t="s">
        <v>427</v>
      </c>
      <c r="F175" s="3">
        <v>42257</v>
      </c>
      <c r="G175" s="21" t="s">
        <v>105</v>
      </c>
      <c r="H175" s="11" t="s">
        <v>2034</v>
      </c>
      <c r="I175" s="2" t="s">
        <v>39</v>
      </c>
      <c r="J175" s="2" t="s">
        <v>429</v>
      </c>
      <c r="K175" s="2" t="s">
        <v>30</v>
      </c>
      <c r="L175" s="2" t="s">
        <v>31</v>
      </c>
      <c r="M175" s="2" t="s">
        <v>32</v>
      </c>
      <c r="N175" s="4">
        <v>20560</v>
      </c>
      <c r="O175" s="4">
        <v>21232</v>
      </c>
      <c r="P175" s="4">
        <v>672</v>
      </c>
      <c r="Q175" s="5">
        <v>11.3568</v>
      </c>
      <c r="R175" s="4">
        <v>0</v>
      </c>
      <c r="S175" s="4">
        <v>0</v>
      </c>
      <c r="T175" s="4">
        <v>0</v>
      </c>
      <c r="U175" s="5">
        <v>0</v>
      </c>
      <c r="V175" s="5">
        <v>0</v>
      </c>
      <c r="W175" s="14">
        <v>11.36</v>
      </c>
      <c r="X175" s="14">
        <v>0</v>
      </c>
      <c r="Y175" s="14">
        <v>11.36</v>
      </c>
      <c r="Z175" s="4">
        <v>24580</v>
      </c>
      <c r="AA175" s="49" t="str">
        <f>IFERROR(IF(VLOOKUP($D175,'Year-To-Date'!$E$1:$E$322,1,FALSE)=D175,"--","Find"),"Find")</f>
        <v>--</v>
      </c>
      <c r="AC175" s="32"/>
      <c r="AE175" s="32"/>
      <c r="AG175" s="32"/>
      <c r="AI175" s="32"/>
      <c r="AK175" s="32"/>
      <c r="AM175" s="32"/>
    </row>
    <row r="176" spans="1:39">
      <c r="A176" s="2" t="s">
        <v>839</v>
      </c>
      <c r="B176" s="2" t="s">
        <v>510</v>
      </c>
      <c r="C176" s="2" t="s">
        <v>69</v>
      </c>
      <c r="D176" s="2" t="s">
        <v>260</v>
      </c>
      <c r="E176" s="2" t="s">
        <v>427</v>
      </c>
      <c r="F176" s="3">
        <v>42257</v>
      </c>
      <c r="G176" s="21" t="s">
        <v>105</v>
      </c>
      <c r="H176" s="11" t="s">
        <v>2034</v>
      </c>
      <c r="I176" s="2" t="s">
        <v>39</v>
      </c>
      <c r="J176" s="2" t="s">
        <v>429</v>
      </c>
      <c r="K176" s="2" t="s">
        <v>30</v>
      </c>
      <c r="L176" s="2" t="s">
        <v>31</v>
      </c>
      <c r="M176" s="2" t="s">
        <v>32</v>
      </c>
      <c r="N176" s="4">
        <v>1510</v>
      </c>
      <c r="O176" s="4">
        <v>1624</v>
      </c>
      <c r="P176" s="4">
        <v>114</v>
      </c>
      <c r="Q176" s="5">
        <v>1.9266000000000001</v>
      </c>
      <c r="R176" s="4">
        <v>5771</v>
      </c>
      <c r="S176" s="4">
        <v>5984</v>
      </c>
      <c r="T176" s="4">
        <v>213</v>
      </c>
      <c r="U176" s="5">
        <v>12.737399999999999</v>
      </c>
      <c r="V176" s="5">
        <v>0</v>
      </c>
      <c r="W176" s="14">
        <v>14.67</v>
      </c>
      <c r="X176" s="14">
        <v>0</v>
      </c>
      <c r="Y176" s="14">
        <v>14.67</v>
      </c>
      <c r="Z176" s="4">
        <v>24580</v>
      </c>
      <c r="AA176" s="49" t="str">
        <f>IFERROR(IF(VLOOKUP($D176,'Year-To-Date'!$E$1:$E$322,1,FALSE)=D176,"--","Find"),"Find")</f>
        <v>--</v>
      </c>
      <c r="AC176" s="32"/>
      <c r="AE176" s="32"/>
      <c r="AG176" s="32"/>
      <c r="AI176" s="32"/>
      <c r="AK176" s="32"/>
      <c r="AM176" s="32"/>
    </row>
    <row r="177" spans="1:39">
      <c r="A177" s="2" t="s">
        <v>839</v>
      </c>
      <c r="B177" s="2" t="s">
        <v>510</v>
      </c>
      <c r="C177" s="2" t="s">
        <v>69</v>
      </c>
      <c r="D177" s="2" t="s">
        <v>261</v>
      </c>
      <c r="E177" s="2" t="s">
        <v>439</v>
      </c>
      <c r="F177" s="3">
        <v>42256</v>
      </c>
      <c r="G177" s="21" t="s">
        <v>105</v>
      </c>
      <c r="H177" s="11" t="s">
        <v>2034</v>
      </c>
      <c r="I177" s="2" t="s">
        <v>39</v>
      </c>
      <c r="J177" s="2" t="s">
        <v>440</v>
      </c>
      <c r="K177" s="2" t="s">
        <v>30</v>
      </c>
      <c r="L177" s="2" t="s">
        <v>31</v>
      </c>
      <c r="M177" s="2" t="s">
        <v>41</v>
      </c>
      <c r="N177" s="4">
        <v>2632</v>
      </c>
      <c r="O177" s="4">
        <v>3056</v>
      </c>
      <c r="P177" s="4">
        <v>424</v>
      </c>
      <c r="Q177" s="5">
        <v>7.1656000000000004</v>
      </c>
      <c r="R177" s="4">
        <v>1033</v>
      </c>
      <c r="S177" s="4">
        <v>1185</v>
      </c>
      <c r="T177" s="4">
        <v>152</v>
      </c>
      <c r="U177" s="5">
        <v>9.0896000000000008</v>
      </c>
      <c r="V177" s="5">
        <v>0</v>
      </c>
      <c r="W177" s="14">
        <v>16.260000000000002</v>
      </c>
      <c r="X177" s="14">
        <v>0</v>
      </c>
      <c r="Y177" s="14">
        <v>16.260000000000002</v>
      </c>
      <c r="Z177" s="4">
        <v>24580</v>
      </c>
      <c r="AA177" s="49" t="str">
        <f>IFERROR(IF(VLOOKUP($D177,'Year-To-Date'!$E$1:$E$322,1,FALSE)=D177,"--","Find"),"Find")</f>
        <v>--</v>
      </c>
      <c r="AC177" s="32"/>
      <c r="AE177" s="32"/>
      <c r="AG177" s="32"/>
      <c r="AI177" s="32"/>
      <c r="AK177" s="32"/>
      <c r="AM177" s="32"/>
    </row>
    <row r="178" spans="1:39">
      <c r="A178" s="2" t="s">
        <v>839</v>
      </c>
      <c r="B178" s="2" t="s">
        <v>510</v>
      </c>
      <c r="C178" s="2" t="s">
        <v>69</v>
      </c>
      <c r="D178" s="2" t="s">
        <v>262</v>
      </c>
      <c r="E178" s="2" t="s">
        <v>439</v>
      </c>
      <c r="F178" s="3">
        <v>42256</v>
      </c>
      <c r="G178" s="21" t="s">
        <v>105</v>
      </c>
      <c r="H178" s="11" t="s">
        <v>2034</v>
      </c>
      <c r="I178" s="2" t="s">
        <v>39</v>
      </c>
      <c r="J178" s="2" t="s">
        <v>440</v>
      </c>
      <c r="K178" s="2" t="s">
        <v>30</v>
      </c>
      <c r="L178" s="2" t="s">
        <v>31</v>
      </c>
      <c r="M178" s="2" t="s">
        <v>41</v>
      </c>
      <c r="N178" s="4">
        <v>9084</v>
      </c>
      <c r="O178" s="4">
        <v>9697</v>
      </c>
      <c r="P178" s="4">
        <v>613</v>
      </c>
      <c r="Q178" s="5">
        <v>10.3597</v>
      </c>
      <c r="R178" s="4">
        <v>16080</v>
      </c>
      <c r="S178" s="4">
        <v>16843</v>
      </c>
      <c r="T178" s="4">
        <v>763</v>
      </c>
      <c r="U178" s="5">
        <v>45.627400000000002</v>
      </c>
      <c r="V178" s="5">
        <v>0</v>
      </c>
      <c r="W178" s="14">
        <v>55.99</v>
      </c>
      <c r="X178" s="14">
        <v>0</v>
      </c>
      <c r="Y178" s="14">
        <v>55.99</v>
      </c>
      <c r="Z178" s="4">
        <v>24580</v>
      </c>
      <c r="AA178" s="49" t="str">
        <f>IFERROR(IF(VLOOKUP($D178,'Year-To-Date'!$E$1:$E$322,1,FALSE)=D178,"--","Find"),"Find")</f>
        <v>--</v>
      </c>
      <c r="AC178" s="32"/>
      <c r="AE178" s="32"/>
      <c r="AG178" s="32"/>
      <c r="AI178" s="32"/>
      <c r="AK178" s="32"/>
      <c r="AM178" s="32"/>
    </row>
    <row r="179" spans="1:39">
      <c r="A179" s="2" t="s">
        <v>839</v>
      </c>
      <c r="B179" s="2" t="s">
        <v>510</v>
      </c>
      <c r="C179" s="2" t="s">
        <v>69</v>
      </c>
      <c r="D179" s="2" t="s">
        <v>263</v>
      </c>
      <c r="E179" s="2" t="s">
        <v>436</v>
      </c>
      <c r="F179" s="3">
        <v>42256</v>
      </c>
      <c r="G179" s="21" t="s">
        <v>105</v>
      </c>
      <c r="H179" s="11" t="s">
        <v>2034</v>
      </c>
      <c r="I179" s="2" t="s">
        <v>39</v>
      </c>
      <c r="J179" s="2" t="s">
        <v>438</v>
      </c>
      <c r="K179" s="2" t="s">
        <v>30</v>
      </c>
      <c r="L179" s="2" t="s">
        <v>31</v>
      </c>
      <c r="M179" s="2" t="s">
        <v>41</v>
      </c>
      <c r="N179" s="4">
        <v>1766</v>
      </c>
      <c r="O179" s="4">
        <v>2101</v>
      </c>
      <c r="P179" s="4">
        <v>335</v>
      </c>
      <c r="Q179" s="5">
        <v>5.6615000000000002</v>
      </c>
      <c r="R179" s="4">
        <v>3223</v>
      </c>
      <c r="S179" s="4">
        <v>3491</v>
      </c>
      <c r="T179" s="4">
        <v>268</v>
      </c>
      <c r="U179" s="5">
        <v>16.026399999999999</v>
      </c>
      <c r="V179" s="5">
        <v>0</v>
      </c>
      <c r="W179" s="14">
        <v>21.69</v>
      </c>
      <c r="X179" s="14">
        <v>0</v>
      </c>
      <c r="Y179" s="14">
        <v>21.69</v>
      </c>
      <c r="Z179" s="4">
        <v>24580</v>
      </c>
      <c r="AA179" s="49" t="str">
        <f>IFERROR(IF(VLOOKUP($D179,'Year-To-Date'!$E$1:$E$322,1,FALSE)=D179,"--","Find"),"Find")</f>
        <v>--</v>
      </c>
      <c r="AC179" s="32"/>
      <c r="AE179" s="32"/>
      <c r="AG179" s="32"/>
      <c r="AI179" s="32"/>
      <c r="AK179" s="32"/>
      <c r="AM179" s="32"/>
    </row>
    <row r="180" spans="1:39">
      <c r="A180" s="2" t="s">
        <v>839</v>
      </c>
      <c r="B180" s="2" t="s">
        <v>510</v>
      </c>
      <c r="C180" s="2" t="s">
        <v>56</v>
      </c>
      <c r="D180" s="2" t="s">
        <v>203</v>
      </c>
      <c r="E180" s="2" t="s">
        <v>433</v>
      </c>
      <c r="F180" s="3">
        <v>42158</v>
      </c>
      <c r="G180" s="21" t="s">
        <v>105</v>
      </c>
      <c r="H180" s="11" t="s">
        <v>2034</v>
      </c>
      <c r="I180" s="2" t="s">
        <v>28</v>
      </c>
      <c r="J180" s="2" t="s">
        <v>434</v>
      </c>
      <c r="K180" s="2" t="s">
        <v>30</v>
      </c>
      <c r="L180" s="2" t="s">
        <v>31</v>
      </c>
      <c r="M180" s="2" t="s">
        <v>378</v>
      </c>
      <c r="N180" s="4">
        <v>26942</v>
      </c>
      <c r="O180" s="4">
        <v>27442</v>
      </c>
      <c r="P180" s="4">
        <v>500</v>
      </c>
      <c r="Q180" s="5">
        <v>8.4499999999999993</v>
      </c>
      <c r="R180" s="4">
        <v>0</v>
      </c>
      <c r="S180" s="4">
        <v>0</v>
      </c>
      <c r="T180" s="4">
        <v>0</v>
      </c>
      <c r="U180" s="5">
        <v>0</v>
      </c>
      <c r="V180" s="5">
        <v>0</v>
      </c>
      <c r="W180" s="14">
        <v>8.4499999999999993</v>
      </c>
      <c r="X180" s="14">
        <v>0</v>
      </c>
      <c r="Y180" s="14">
        <v>8.4499999999999993</v>
      </c>
      <c r="Z180" s="4">
        <v>24580</v>
      </c>
      <c r="AA180" s="49" t="str">
        <f>IFERROR(IF(VLOOKUP($D180,'Year-To-Date'!$E$1:$E$322,1,FALSE)=D180,"--","Find"),"Find")</f>
        <v>--</v>
      </c>
      <c r="AC180" s="32"/>
      <c r="AE180" s="32"/>
      <c r="AG180" s="32"/>
      <c r="AI180" s="32"/>
      <c r="AK180" s="32"/>
      <c r="AM180" s="32"/>
    </row>
    <row r="181" spans="1:39">
      <c r="A181" s="2" t="s">
        <v>839</v>
      </c>
      <c r="B181" s="2" t="s">
        <v>510</v>
      </c>
      <c r="C181" s="2" t="s">
        <v>48</v>
      </c>
      <c r="D181" s="2" t="s">
        <v>157</v>
      </c>
      <c r="E181" s="2" t="s">
        <v>427</v>
      </c>
      <c r="F181" s="3">
        <v>42257</v>
      </c>
      <c r="G181" s="21" t="s">
        <v>105</v>
      </c>
      <c r="H181" s="11" t="s">
        <v>2034</v>
      </c>
      <c r="I181" s="2" t="s">
        <v>39</v>
      </c>
      <c r="J181" s="2" t="s">
        <v>429</v>
      </c>
      <c r="K181" s="2" t="s">
        <v>30</v>
      </c>
      <c r="L181" s="2" t="s">
        <v>31</v>
      </c>
      <c r="M181" s="2" t="s">
        <v>32</v>
      </c>
      <c r="N181" s="4">
        <v>3561</v>
      </c>
      <c r="O181" s="4">
        <v>4127</v>
      </c>
      <c r="P181" s="4">
        <v>566</v>
      </c>
      <c r="Q181" s="5">
        <v>9.5654000000000003</v>
      </c>
      <c r="R181" s="4">
        <v>0</v>
      </c>
      <c r="S181" s="4">
        <v>0</v>
      </c>
      <c r="T181" s="4">
        <v>0</v>
      </c>
      <c r="U181" s="5">
        <v>0</v>
      </c>
      <c r="V181" s="5">
        <v>0</v>
      </c>
      <c r="W181" s="14">
        <v>9.57</v>
      </c>
      <c r="X181" s="14">
        <v>0</v>
      </c>
      <c r="Y181" s="14">
        <v>9.57</v>
      </c>
      <c r="Z181" s="4">
        <v>24580</v>
      </c>
      <c r="AA181" s="49" t="str">
        <f>IFERROR(IF(VLOOKUP($D181,'Year-To-Date'!$E$1:$E$322,1,FALSE)=D181,"--","Find"),"Find")</f>
        <v>--</v>
      </c>
      <c r="AC181" s="32"/>
      <c r="AE181" s="32"/>
      <c r="AG181" s="32"/>
      <c r="AI181" s="32"/>
      <c r="AK181" s="32"/>
      <c r="AM181" s="32"/>
    </row>
    <row r="182" spans="1:39">
      <c r="A182" s="2" t="s">
        <v>839</v>
      </c>
      <c r="B182" s="2" t="s">
        <v>510</v>
      </c>
      <c r="C182" s="2" t="s">
        <v>48</v>
      </c>
      <c r="D182" s="2" t="s">
        <v>158</v>
      </c>
      <c r="E182" s="2" t="s">
        <v>27</v>
      </c>
      <c r="F182" s="3">
        <v>42255</v>
      </c>
      <c r="G182" s="21" t="s">
        <v>105</v>
      </c>
      <c r="H182" s="11" t="s">
        <v>2034</v>
      </c>
      <c r="I182" s="2" t="s">
        <v>39</v>
      </c>
      <c r="J182" s="2" t="s">
        <v>29</v>
      </c>
      <c r="K182" s="2" t="s">
        <v>30</v>
      </c>
      <c r="L182" s="2" t="s">
        <v>31</v>
      </c>
      <c r="M182" s="2" t="s">
        <v>32</v>
      </c>
      <c r="N182" s="4">
        <v>17184</v>
      </c>
      <c r="O182" s="4">
        <v>17798</v>
      </c>
      <c r="P182" s="4">
        <v>614</v>
      </c>
      <c r="Q182" s="5">
        <v>10.3766</v>
      </c>
      <c r="R182" s="4">
        <v>1</v>
      </c>
      <c r="S182" s="4">
        <v>1</v>
      </c>
      <c r="T182" s="4">
        <v>0</v>
      </c>
      <c r="U182" s="5">
        <v>0</v>
      </c>
      <c r="V182" s="5">
        <v>0</v>
      </c>
      <c r="W182" s="14">
        <v>10.38</v>
      </c>
      <c r="X182" s="14">
        <v>0</v>
      </c>
      <c r="Y182" s="14">
        <v>10.38</v>
      </c>
      <c r="Z182" s="4">
        <v>24580</v>
      </c>
      <c r="AA182" s="49" t="str">
        <f>IFERROR(IF(VLOOKUP($D182,'Year-To-Date'!$E$1:$E$322,1,FALSE)=D182,"--","Find"),"Find")</f>
        <v>--</v>
      </c>
      <c r="AC182" s="32"/>
      <c r="AE182" s="32"/>
      <c r="AG182" s="32"/>
      <c r="AI182" s="32"/>
      <c r="AK182" s="32"/>
      <c r="AM182" s="32"/>
    </row>
    <row r="183" spans="1:39">
      <c r="A183" s="2" t="s">
        <v>839</v>
      </c>
      <c r="B183" s="2" t="s">
        <v>510</v>
      </c>
      <c r="C183" s="2" t="s">
        <v>48</v>
      </c>
      <c r="D183" s="2" t="s">
        <v>159</v>
      </c>
      <c r="E183" s="2" t="s">
        <v>27</v>
      </c>
      <c r="F183" s="3">
        <v>42255</v>
      </c>
      <c r="G183" s="21" t="s">
        <v>105</v>
      </c>
      <c r="H183" s="11" t="s">
        <v>2034</v>
      </c>
      <c r="I183" s="2" t="s">
        <v>39</v>
      </c>
      <c r="J183" s="2" t="s">
        <v>29</v>
      </c>
      <c r="K183" s="2" t="s">
        <v>30</v>
      </c>
      <c r="L183" s="2" t="s">
        <v>31</v>
      </c>
      <c r="M183" s="2" t="s">
        <v>32</v>
      </c>
      <c r="N183" s="4">
        <v>23</v>
      </c>
      <c r="O183" s="4">
        <v>26</v>
      </c>
      <c r="P183" s="4">
        <v>3</v>
      </c>
      <c r="Q183" s="5">
        <v>5.0700000000000002E-2</v>
      </c>
      <c r="R183" s="4">
        <v>1</v>
      </c>
      <c r="S183" s="4">
        <v>1</v>
      </c>
      <c r="T183" s="4">
        <v>0</v>
      </c>
      <c r="U183" s="5">
        <v>0</v>
      </c>
      <c r="V183" s="5">
        <v>0</v>
      </c>
      <c r="W183" s="14">
        <v>0.05</v>
      </c>
      <c r="X183" s="14">
        <v>0</v>
      </c>
      <c r="Y183" s="14">
        <v>0.05</v>
      </c>
      <c r="Z183" s="4">
        <v>24580</v>
      </c>
      <c r="AA183" s="49" t="str">
        <f>IFERROR(IF(VLOOKUP($D183,'Year-To-Date'!$E$1:$E$322,1,FALSE)=D183,"--","Find"),"Find")</f>
        <v>--</v>
      </c>
      <c r="AC183" s="32"/>
      <c r="AE183" s="32"/>
      <c r="AG183" s="32"/>
      <c r="AI183" s="32"/>
      <c r="AK183" s="32"/>
      <c r="AM183" s="32"/>
    </row>
    <row r="184" spans="1:39">
      <c r="A184" s="2" t="s">
        <v>839</v>
      </c>
      <c r="B184" s="2" t="s">
        <v>510</v>
      </c>
      <c r="C184" s="2" t="s">
        <v>48</v>
      </c>
      <c r="D184" s="2" t="s">
        <v>160</v>
      </c>
      <c r="E184" s="2" t="s">
        <v>427</v>
      </c>
      <c r="F184" s="3">
        <v>42257</v>
      </c>
      <c r="G184" s="21" t="s">
        <v>105</v>
      </c>
      <c r="H184" s="11" t="s">
        <v>2034</v>
      </c>
      <c r="I184" s="2" t="s">
        <v>39</v>
      </c>
      <c r="J184" s="2" t="s">
        <v>429</v>
      </c>
      <c r="K184" s="2" t="s">
        <v>30</v>
      </c>
      <c r="L184" s="2" t="s">
        <v>31</v>
      </c>
      <c r="M184" s="2" t="s">
        <v>32</v>
      </c>
      <c r="N184" s="4">
        <v>3561</v>
      </c>
      <c r="O184" s="4">
        <v>3753</v>
      </c>
      <c r="P184" s="4">
        <v>192</v>
      </c>
      <c r="Q184" s="5">
        <v>3.2448000000000001</v>
      </c>
      <c r="R184" s="4">
        <v>0</v>
      </c>
      <c r="S184" s="4">
        <v>0</v>
      </c>
      <c r="T184" s="4">
        <v>0</v>
      </c>
      <c r="U184" s="5">
        <v>0</v>
      </c>
      <c r="V184" s="5">
        <v>0</v>
      </c>
      <c r="W184" s="14">
        <v>3.24</v>
      </c>
      <c r="X184" s="14">
        <v>0</v>
      </c>
      <c r="Y184" s="14">
        <v>3.24</v>
      </c>
      <c r="Z184" s="4">
        <v>24580</v>
      </c>
      <c r="AA184" s="49" t="str">
        <f>IFERROR(IF(VLOOKUP($D184,'Year-To-Date'!$E$1:$E$322,1,FALSE)=D184,"--","Find"),"Find")</f>
        <v>--</v>
      </c>
      <c r="AC184" s="32"/>
      <c r="AE184" s="32"/>
      <c r="AG184" s="32"/>
      <c r="AI184" s="32"/>
      <c r="AK184" s="32"/>
      <c r="AM184" s="32"/>
    </row>
    <row r="185" spans="1:39">
      <c r="A185" s="2" t="s">
        <v>839</v>
      </c>
      <c r="B185" s="2" t="s">
        <v>510</v>
      </c>
      <c r="C185" s="2" t="s">
        <v>48</v>
      </c>
      <c r="D185" s="2" t="s">
        <v>161</v>
      </c>
      <c r="E185" s="2" t="s">
        <v>27</v>
      </c>
      <c r="F185" s="3">
        <v>42255</v>
      </c>
      <c r="G185" s="21" t="s">
        <v>105</v>
      </c>
      <c r="H185" s="11" t="s">
        <v>2034</v>
      </c>
      <c r="I185" s="2" t="s">
        <v>39</v>
      </c>
      <c r="J185" s="2" t="s">
        <v>29</v>
      </c>
      <c r="K185" s="2" t="s">
        <v>30</v>
      </c>
      <c r="L185" s="2" t="s">
        <v>31</v>
      </c>
      <c r="M185" s="2" t="s">
        <v>32</v>
      </c>
      <c r="N185" s="4">
        <v>27</v>
      </c>
      <c r="O185" s="4">
        <v>33</v>
      </c>
      <c r="P185" s="4">
        <v>6</v>
      </c>
      <c r="Q185" s="5">
        <v>0.1014</v>
      </c>
      <c r="R185" s="4">
        <v>1</v>
      </c>
      <c r="S185" s="4">
        <v>1</v>
      </c>
      <c r="T185" s="4">
        <v>0</v>
      </c>
      <c r="U185" s="5">
        <v>0</v>
      </c>
      <c r="V185" s="5">
        <v>0</v>
      </c>
      <c r="W185" s="14">
        <v>0.1</v>
      </c>
      <c r="X185" s="14">
        <v>0</v>
      </c>
      <c r="Y185" s="14">
        <v>0.1</v>
      </c>
      <c r="Z185" s="4">
        <v>24580</v>
      </c>
      <c r="AA185" s="49" t="str">
        <f>IFERROR(IF(VLOOKUP($D185,'Year-To-Date'!$E$1:$E$322,1,FALSE)=D185,"--","Find"),"Find")</f>
        <v>--</v>
      </c>
      <c r="AC185" s="32"/>
      <c r="AE185" s="32"/>
      <c r="AG185" s="32"/>
      <c r="AI185" s="32"/>
      <c r="AK185" s="32"/>
      <c r="AM185" s="32"/>
    </row>
    <row r="186" spans="1:39">
      <c r="A186" s="2" t="s">
        <v>839</v>
      </c>
      <c r="B186" s="2" t="s">
        <v>510</v>
      </c>
      <c r="C186" s="2" t="s">
        <v>48</v>
      </c>
      <c r="D186" s="2" t="s">
        <v>162</v>
      </c>
      <c r="E186" s="2" t="s">
        <v>427</v>
      </c>
      <c r="F186" s="3">
        <v>42257</v>
      </c>
      <c r="G186" s="21" t="s">
        <v>105</v>
      </c>
      <c r="H186" s="11" t="s">
        <v>2034</v>
      </c>
      <c r="I186" s="2" t="s">
        <v>39</v>
      </c>
      <c r="J186" s="2" t="s">
        <v>429</v>
      </c>
      <c r="K186" s="2" t="s">
        <v>30</v>
      </c>
      <c r="L186" s="2" t="s">
        <v>31</v>
      </c>
      <c r="M186" s="2" t="s">
        <v>32</v>
      </c>
      <c r="N186" s="4">
        <v>2879</v>
      </c>
      <c r="O186" s="4">
        <v>3002</v>
      </c>
      <c r="P186" s="4">
        <v>123</v>
      </c>
      <c r="Q186" s="5">
        <v>2.0787</v>
      </c>
      <c r="R186" s="4">
        <v>0</v>
      </c>
      <c r="S186" s="4">
        <v>0</v>
      </c>
      <c r="T186" s="4">
        <v>0</v>
      </c>
      <c r="U186" s="5">
        <v>0</v>
      </c>
      <c r="V186" s="5">
        <v>0</v>
      </c>
      <c r="W186" s="14">
        <v>2.08</v>
      </c>
      <c r="X186" s="14">
        <v>0</v>
      </c>
      <c r="Y186" s="14">
        <v>2.08</v>
      </c>
      <c r="Z186" s="4">
        <v>24580</v>
      </c>
      <c r="AA186" s="49" t="str">
        <f>IFERROR(IF(VLOOKUP($D186,'Year-To-Date'!$E$1:$E$322,1,FALSE)=D186,"--","Find"),"Find")</f>
        <v>--</v>
      </c>
      <c r="AC186" s="32"/>
      <c r="AE186" s="32"/>
      <c r="AG186" s="32"/>
      <c r="AI186" s="32"/>
      <c r="AK186" s="32"/>
      <c r="AM186" s="32"/>
    </row>
    <row r="187" spans="1:39">
      <c r="A187" s="2" t="s">
        <v>839</v>
      </c>
      <c r="B187" s="2" t="s">
        <v>510</v>
      </c>
      <c r="C187" s="2" t="s">
        <v>479</v>
      </c>
      <c r="D187" s="2" t="s">
        <v>104</v>
      </c>
      <c r="E187" s="2" t="s">
        <v>480</v>
      </c>
      <c r="F187" s="3">
        <v>42158</v>
      </c>
      <c r="G187" s="21" t="s">
        <v>105</v>
      </c>
      <c r="H187" s="11" t="s">
        <v>2034</v>
      </c>
      <c r="I187" s="2" t="s">
        <v>28</v>
      </c>
      <c r="J187" s="2" t="s">
        <v>440</v>
      </c>
      <c r="K187" s="2" t="s">
        <v>30</v>
      </c>
      <c r="L187" s="2" t="s">
        <v>31</v>
      </c>
      <c r="M187" s="2" t="s">
        <v>378</v>
      </c>
      <c r="N187" s="4">
        <v>37692</v>
      </c>
      <c r="O187" s="4">
        <v>40884</v>
      </c>
      <c r="P187" s="4">
        <v>3192</v>
      </c>
      <c r="Q187" s="5">
        <v>53.944800000000001</v>
      </c>
      <c r="R187" s="4">
        <v>0</v>
      </c>
      <c r="S187" s="4">
        <v>0</v>
      </c>
      <c r="T187" s="4">
        <v>0</v>
      </c>
      <c r="U187" s="5">
        <v>0</v>
      </c>
      <c r="V187" s="5">
        <v>0</v>
      </c>
      <c r="W187" s="14">
        <v>53.94</v>
      </c>
      <c r="X187" s="14">
        <v>0</v>
      </c>
      <c r="Y187" s="14">
        <v>53.94</v>
      </c>
      <c r="Z187" s="4">
        <v>24580</v>
      </c>
      <c r="AA187" s="49" t="str">
        <f>IFERROR(IF(VLOOKUP($D187,'Year-To-Date'!$E$1:$E$322,1,FALSE)=D187,"--","Find"),"Find")</f>
        <v>--</v>
      </c>
      <c r="AC187" s="32"/>
      <c r="AE187" s="32"/>
      <c r="AG187" s="32"/>
      <c r="AI187" s="32"/>
      <c r="AK187" s="32"/>
      <c r="AM187" s="32"/>
    </row>
    <row r="188" spans="1:39">
      <c r="A188" s="2" t="s">
        <v>839</v>
      </c>
      <c r="B188" s="2" t="s">
        <v>510</v>
      </c>
      <c r="C188" s="2" t="s">
        <v>25</v>
      </c>
      <c r="D188" s="2" t="s">
        <v>119</v>
      </c>
      <c r="E188" s="2" t="s">
        <v>436</v>
      </c>
      <c r="F188" s="3">
        <v>42256</v>
      </c>
      <c r="G188" s="21" t="s">
        <v>105</v>
      </c>
      <c r="H188" s="11" t="s">
        <v>2034</v>
      </c>
      <c r="I188" s="2" t="s">
        <v>39</v>
      </c>
      <c r="J188" s="2" t="s">
        <v>438</v>
      </c>
      <c r="K188" s="2" t="s">
        <v>30</v>
      </c>
      <c r="L188" s="2" t="s">
        <v>31</v>
      </c>
      <c r="M188" s="2" t="s">
        <v>41</v>
      </c>
      <c r="N188" s="4">
        <v>19364</v>
      </c>
      <c r="O188" s="4">
        <v>19814</v>
      </c>
      <c r="P188" s="4">
        <v>450</v>
      </c>
      <c r="Q188" s="5">
        <v>7.6050000000000004</v>
      </c>
      <c r="R188" s="4">
        <v>0</v>
      </c>
      <c r="S188" s="4">
        <v>0</v>
      </c>
      <c r="T188" s="4">
        <v>0</v>
      </c>
      <c r="U188" s="5">
        <v>0</v>
      </c>
      <c r="V188" s="5">
        <v>0</v>
      </c>
      <c r="W188" s="14">
        <v>7.61</v>
      </c>
      <c r="X188" s="14">
        <v>0</v>
      </c>
      <c r="Y188" s="14">
        <v>7.61</v>
      </c>
      <c r="Z188" s="4">
        <v>24580</v>
      </c>
      <c r="AA188" s="49" t="str">
        <f>IFERROR(IF(VLOOKUP($D188,'Year-To-Date'!$E$1:$E$322,1,FALSE)=D188,"--","Find"),"Find")</f>
        <v>--</v>
      </c>
    </row>
    <row r="189" spans="1:39">
      <c r="A189" s="2" t="s">
        <v>839</v>
      </c>
      <c r="B189" s="2" t="s">
        <v>510</v>
      </c>
      <c r="C189" s="2" t="s">
        <v>25</v>
      </c>
      <c r="D189" s="2" t="s">
        <v>112</v>
      </c>
      <c r="E189" s="2" t="s">
        <v>62</v>
      </c>
      <c r="F189" s="3">
        <v>42220</v>
      </c>
      <c r="G189" s="21" t="s">
        <v>113</v>
      </c>
      <c r="H189" s="11" t="s">
        <v>2035</v>
      </c>
      <c r="I189" s="2" t="s">
        <v>39</v>
      </c>
      <c r="J189" s="2" t="s">
        <v>63</v>
      </c>
      <c r="K189" s="2" t="s">
        <v>30</v>
      </c>
      <c r="L189" s="2" t="s">
        <v>31</v>
      </c>
      <c r="M189" s="2" t="s">
        <v>378</v>
      </c>
      <c r="N189" s="4">
        <v>39896</v>
      </c>
      <c r="O189" s="4">
        <v>40356</v>
      </c>
      <c r="P189" s="4">
        <v>460</v>
      </c>
      <c r="Q189" s="5">
        <v>7.774</v>
      </c>
      <c r="R189" s="4">
        <v>0</v>
      </c>
      <c r="S189" s="4">
        <v>0</v>
      </c>
      <c r="T189" s="4">
        <v>0</v>
      </c>
      <c r="U189" s="5">
        <v>0</v>
      </c>
      <c r="V189" s="5">
        <v>0</v>
      </c>
      <c r="W189" s="14">
        <v>7.77</v>
      </c>
      <c r="X189" s="14">
        <v>0</v>
      </c>
      <c r="Y189" s="14">
        <v>7.77</v>
      </c>
      <c r="Z189" s="4">
        <v>24580</v>
      </c>
      <c r="AA189" s="49" t="str">
        <f>IFERROR(IF(VLOOKUP($D189,'Year-To-Date'!$E$1:$E$322,1,FALSE)=D189,"--","Find"),"Find")</f>
        <v>--</v>
      </c>
    </row>
    <row r="190" spans="1:39">
      <c r="A190" s="2" t="s">
        <v>839</v>
      </c>
      <c r="B190" s="2" t="s">
        <v>510</v>
      </c>
      <c r="C190" s="2" t="s">
        <v>76</v>
      </c>
      <c r="D190" s="2" t="s">
        <v>316</v>
      </c>
      <c r="E190" s="2" t="s">
        <v>504</v>
      </c>
      <c r="F190" s="3">
        <v>42332</v>
      </c>
      <c r="G190" s="21" t="s">
        <v>317</v>
      </c>
      <c r="H190" s="11" t="s">
        <v>2036</v>
      </c>
      <c r="I190" s="2" t="s">
        <v>39</v>
      </c>
      <c r="J190" s="2" t="s">
        <v>381</v>
      </c>
      <c r="K190" s="2" t="s">
        <v>30</v>
      </c>
      <c r="L190" s="2" t="s">
        <v>31</v>
      </c>
      <c r="M190" s="2" t="s">
        <v>32</v>
      </c>
      <c r="N190" s="4">
        <v>26408</v>
      </c>
      <c r="O190" s="4">
        <v>27771</v>
      </c>
      <c r="P190" s="4">
        <v>1363</v>
      </c>
      <c r="Q190" s="5">
        <v>126.759</v>
      </c>
      <c r="R190" s="4">
        <v>7163</v>
      </c>
      <c r="S190" s="4">
        <v>8312</v>
      </c>
      <c r="T190" s="4">
        <v>1149</v>
      </c>
      <c r="U190" s="5">
        <v>206.82</v>
      </c>
      <c r="V190" s="5">
        <v>0</v>
      </c>
      <c r="W190" s="14">
        <v>333.58</v>
      </c>
      <c r="X190" s="14">
        <v>0</v>
      </c>
      <c r="Y190" s="14">
        <v>333.58</v>
      </c>
      <c r="Z190" s="4">
        <v>24580</v>
      </c>
      <c r="AA190" s="49" t="str">
        <f>IFERROR(IF(VLOOKUP($D190,'Year-To-Date'!$E$1:$E$322,1,FALSE)=D190,"--","Find"),"Find")</f>
        <v>--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</row>
    <row r="191" spans="1:39">
      <c r="A191" s="2" t="s">
        <v>839</v>
      </c>
      <c r="B191" s="2" t="s">
        <v>510</v>
      </c>
      <c r="C191" s="2" t="s">
        <v>752</v>
      </c>
      <c r="D191" s="2" t="s">
        <v>274</v>
      </c>
      <c r="E191" s="2" t="s">
        <v>653</v>
      </c>
      <c r="F191" s="3">
        <v>42425</v>
      </c>
      <c r="G191" s="21" t="s">
        <v>275</v>
      </c>
      <c r="H191" s="11" t="s">
        <v>2037</v>
      </c>
      <c r="I191" s="2" t="s">
        <v>753</v>
      </c>
      <c r="J191" s="2" t="s">
        <v>655</v>
      </c>
      <c r="K191" s="2" t="s">
        <v>30</v>
      </c>
      <c r="L191" s="2" t="s">
        <v>31</v>
      </c>
      <c r="M191" s="2" t="s">
        <v>382</v>
      </c>
      <c r="N191" s="4">
        <v>222390</v>
      </c>
      <c r="O191" s="4">
        <v>231045</v>
      </c>
      <c r="P191" s="4">
        <v>8655</v>
      </c>
      <c r="Q191" s="5">
        <v>146.26949999999999</v>
      </c>
      <c r="R191" s="4">
        <v>0</v>
      </c>
      <c r="S191" s="4">
        <v>0</v>
      </c>
      <c r="T191" s="4">
        <v>0</v>
      </c>
      <c r="U191" s="5">
        <v>0</v>
      </c>
      <c r="V191" s="5">
        <v>0</v>
      </c>
      <c r="W191" s="14">
        <v>146.27000000000001</v>
      </c>
      <c r="X191" s="14">
        <v>0</v>
      </c>
      <c r="Y191" s="14">
        <v>146.27000000000001</v>
      </c>
      <c r="Z191" s="4">
        <v>24580</v>
      </c>
      <c r="AA191" s="49" t="str">
        <f>IFERROR(IF(VLOOKUP($D191,'Year-To-Date'!$E$1:$E$322,1,FALSE)=D191,"--","Find"),"Find")</f>
        <v>--</v>
      </c>
    </row>
    <row r="192" spans="1:39">
      <c r="A192" s="2" t="s">
        <v>839</v>
      </c>
      <c r="B192" s="2" t="s">
        <v>510</v>
      </c>
      <c r="C192" s="2" t="s">
        <v>25</v>
      </c>
      <c r="D192" s="2" t="s">
        <v>121</v>
      </c>
      <c r="E192" s="2" t="s">
        <v>400</v>
      </c>
      <c r="F192" s="3">
        <v>42276</v>
      </c>
      <c r="G192" s="21" t="s">
        <v>122</v>
      </c>
      <c r="H192" s="11" t="s">
        <v>2038</v>
      </c>
      <c r="I192" s="2" t="s">
        <v>39</v>
      </c>
      <c r="J192" s="2" t="s">
        <v>402</v>
      </c>
      <c r="K192" s="2" t="s">
        <v>30</v>
      </c>
      <c r="L192" s="2" t="s">
        <v>31</v>
      </c>
      <c r="M192" s="2" t="s">
        <v>41</v>
      </c>
      <c r="N192" s="4">
        <v>54426</v>
      </c>
      <c r="O192" s="4">
        <v>60748</v>
      </c>
      <c r="P192" s="4">
        <v>6322</v>
      </c>
      <c r="Q192" s="5">
        <v>106.84180000000001</v>
      </c>
      <c r="R192" s="4">
        <v>0</v>
      </c>
      <c r="S192" s="4">
        <v>0</v>
      </c>
      <c r="T192" s="4">
        <v>0</v>
      </c>
      <c r="U192" s="5">
        <v>0</v>
      </c>
      <c r="V192" s="5">
        <v>0</v>
      </c>
      <c r="W192" s="14">
        <v>106.84</v>
      </c>
      <c r="X192" s="14">
        <v>0</v>
      </c>
      <c r="Y192" s="14">
        <v>106.84</v>
      </c>
      <c r="Z192" s="4">
        <v>24580</v>
      </c>
      <c r="AA192" s="49" t="str">
        <f>IFERROR(IF(VLOOKUP($D192,'Year-To-Date'!$E$1:$E$322,1,FALSE)=D192,"--","Find"),"Find")</f>
        <v>--</v>
      </c>
    </row>
    <row r="193" spans="1:39">
      <c r="A193" s="2" t="s">
        <v>839</v>
      </c>
      <c r="B193" s="2" t="s">
        <v>510</v>
      </c>
      <c r="C193" s="2" t="s">
        <v>76</v>
      </c>
      <c r="D193" s="2" t="s">
        <v>291</v>
      </c>
      <c r="E193" s="2" t="s">
        <v>617</v>
      </c>
      <c r="F193" s="3">
        <v>42524</v>
      </c>
      <c r="G193" s="21" t="s">
        <v>2051</v>
      </c>
      <c r="H193" s="11" t="s">
        <v>2039</v>
      </c>
      <c r="I193" s="2" t="s">
        <v>685</v>
      </c>
      <c r="J193" s="2" t="s">
        <v>619</v>
      </c>
      <c r="K193" s="2" t="s">
        <v>30</v>
      </c>
      <c r="L193" s="2" t="s">
        <v>31</v>
      </c>
      <c r="M193" s="2" t="s">
        <v>41</v>
      </c>
      <c r="N193" s="4">
        <v>79</v>
      </c>
      <c r="O193" s="4">
        <v>484</v>
      </c>
      <c r="P193" s="4">
        <v>405</v>
      </c>
      <c r="Q193" s="5">
        <v>6.8445</v>
      </c>
      <c r="R193" s="4">
        <v>423</v>
      </c>
      <c r="S193" s="4">
        <v>1143</v>
      </c>
      <c r="T193" s="4">
        <v>720</v>
      </c>
      <c r="U193" s="5">
        <v>43.055999999999997</v>
      </c>
      <c r="V193" s="5">
        <v>0</v>
      </c>
      <c r="W193" s="14">
        <v>49.9</v>
      </c>
      <c r="X193" s="14">
        <v>0</v>
      </c>
      <c r="Y193" s="14">
        <v>49.9</v>
      </c>
      <c r="Z193" s="4">
        <v>24580</v>
      </c>
      <c r="AA193" s="49" t="str">
        <f>IFERROR(IF(VLOOKUP($D193,'Year-To-Date'!$E$1:$E$322,1,FALSE)=D193,"--","Find"),"Find")</f>
        <v>--</v>
      </c>
    </row>
    <row r="194" spans="1:39">
      <c r="A194" s="2" t="s">
        <v>839</v>
      </c>
      <c r="B194" s="2" t="s">
        <v>510</v>
      </c>
      <c r="C194" s="2" t="s">
        <v>25</v>
      </c>
      <c r="D194" s="2" t="s">
        <v>26</v>
      </c>
      <c r="E194" s="2" t="s">
        <v>27</v>
      </c>
      <c r="F194" s="3">
        <v>42213</v>
      </c>
      <c r="G194" s="21" t="s">
        <v>1268</v>
      </c>
      <c r="H194" s="11" t="s">
        <v>2040</v>
      </c>
      <c r="I194" s="2" t="s">
        <v>28</v>
      </c>
      <c r="J194" s="2" t="s">
        <v>29</v>
      </c>
      <c r="K194" s="2" t="s">
        <v>30</v>
      </c>
      <c r="L194" s="2" t="s">
        <v>31</v>
      </c>
      <c r="M194" s="2" t="s">
        <v>382</v>
      </c>
      <c r="N194" s="4">
        <v>375311</v>
      </c>
      <c r="O194" s="4">
        <v>386176</v>
      </c>
      <c r="P194" s="4">
        <v>10865</v>
      </c>
      <c r="Q194" s="5">
        <v>183.61850000000001</v>
      </c>
      <c r="R194" s="4">
        <v>0</v>
      </c>
      <c r="S194" s="4">
        <v>0</v>
      </c>
      <c r="T194" s="4">
        <v>0</v>
      </c>
      <c r="U194" s="5">
        <v>0</v>
      </c>
      <c r="V194" s="5">
        <v>0</v>
      </c>
      <c r="W194" s="14">
        <v>183.62</v>
      </c>
      <c r="X194" s="14">
        <v>0</v>
      </c>
      <c r="Y194" s="14">
        <v>183.62</v>
      </c>
      <c r="Z194" s="4">
        <v>24580</v>
      </c>
      <c r="AA194" s="49" t="str">
        <f>IFERROR(IF(VLOOKUP($D194,'Year-To-Date'!$E$1:$E$322,1,FALSE)=D194,"--","Find"),"Find")</f>
        <v>--</v>
      </c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</row>
    <row r="195" spans="1:39">
      <c r="A195" s="2" t="s">
        <v>839</v>
      </c>
      <c r="B195" s="2" t="s">
        <v>510</v>
      </c>
      <c r="C195" s="2" t="s">
        <v>56</v>
      </c>
      <c r="D195" s="2" t="s">
        <v>66</v>
      </c>
      <c r="E195" s="2" t="s">
        <v>27</v>
      </c>
      <c r="F195" s="3">
        <v>42213</v>
      </c>
      <c r="G195" s="21" t="s">
        <v>1268</v>
      </c>
      <c r="H195" s="11" t="s">
        <v>2040</v>
      </c>
      <c r="I195" s="2" t="s">
        <v>28</v>
      </c>
      <c r="J195" s="2" t="s">
        <v>29</v>
      </c>
      <c r="K195" s="2" t="s">
        <v>30</v>
      </c>
      <c r="L195" s="2" t="s">
        <v>31</v>
      </c>
      <c r="M195" s="2" t="s">
        <v>32</v>
      </c>
      <c r="N195" s="4">
        <v>36741</v>
      </c>
      <c r="O195" s="4">
        <v>37023</v>
      </c>
      <c r="P195" s="4">
        <v>282</v>
      </c>
      <c r="Q195" s="5">
        <v>4.7657999999999996</v>
      </c>
      <c r="R195" s="4">
        <v>0</v>
      </c>
      <c r="S195" s="4">
        <v>0</v>
      </c>
      <c r="T195" s="4">
        <v>0</v>
      </c>
      <c r="U195" s="5">
        <v>0</v>
      </c>
      <c r="V195" s="5">
        <v>0</v>
      </c>
      <c r="W195" s="14">
        <v>4.7699999999999996</v>
      </c>
      <c r="X195" s="14">
        <v>0</v>
      </c>
      <c r="Y195" s="14">
        <v>4.7699999999999996</v>
      </c>
      <c r="Z195" s="4">
        <v>24580</v>
      </c>
      <c r="AA195" s="49" t="str">
        <f>IFERROR(IF(VLOOKUP($D195,'Year-To-Date'!$E$1:$E$322,1,FALSE)=D195,"--","Find"),"Find")</f>
        <v>--</v>
      </c>
    </row>
    <row r="196" spans="1:39">
      <c r="A196" s="2" t="s">
        <v>839</v>
      </c>
      <c r="B196" s="2" t="s">
        <v>510</v>
      </c>
      <c r="C196" s="2" t="s">
        <v>69</v>
      </c>
      <c r="D196" s="2" t="s">
        <v>265</v>
      </c>
      <c r="E196" s="2" t="s">
        <v>504</v>
      </c>
      <c r="F196" s="3">
        <v>42321</v>
      </c>
      <c r="G196" s="21" t="s">
        <v>1528</v>
      </c>
      <c r="H196" s="11" t="s">
        <v>2041</v>
      </c>
      <c r="I196" s="2" t="s">
        <v>774</v>
      </c>
      <c r="J196" s="2" t="s">
        <v>381</v>
      </c>
      <c r="K196" s="2" t="s">
        <v>30</v>
      </c>
      <c r="L196" s="2" t="s">
        <v>31</v>
      </c>
      <c r="M196" s="2" t="s">
        <v>32</v>
      </c>
      <c r="N196" s="4">
        <v>10111</v>
      </c>
      <c r="O196" s="4">
        <v>11176</v>
      </c>
      <c r="P196" s="4">
        <v>1065</v>
      </c>
      <c r="Q196" s="5">
        <v>99.045000000000002</v>
      </c>
      <c r="R196" s="4">
        <v>3430</v>
      </c>
      <c r="S196" s="4">
        <v>4156</v>
      </c>
      <c r="T196" s="4">
        <v>726</v>
      </c>
      <c r="U196" s="5">
        <v>130.68</v>
      </c>
      <c r="V196" s="5">
        <v>0</v>
      </c>
      <c r="W196" s="14">
        <v>229.73</v>
      </c>
      <c r="X196" s="14">
        <v>0</v>
      </c>
      <c r="Y196" s="14">
        <v>229.73</v>
      </c>
      <c r="Z196" s="4">
        <v>24580</v>
      </c>
      <c r="AA196" s="49" t="str">
        <f>IFERROR(IF(VLOOKUP($D196,'Year-To-Date'!$E$1:$E$322,1,FALSE)=D196,"--","Find"),"Find")</f>
        <v>--</v>
      </c>
    </row>
    <row r="197" spans="1:39">
      <c r="A197" s="2" t="s">
        <v>839</v>
      </c>
      <c r="B197" s="2" t="s">
        <v>510</v>
      </c>
      <c r="C197" s="2" t="s">
        <v>56</v>
      </c>
      <c r="D197" s="2" t="s">
        <v>220</v>
      </c>
      <c r="E197" s="2" t="s">
        <v>610</v>
      </c>
      <c r="F197" s="3">
        <v>42450</v>
      </c>
      <c r="G197" s="21" t="s">
        <v>1040</v>
      </c>
      <c r="H197" s="11" t="s">
        <v>2042</v>
      </c>
      <c r="I197" s="2" t="s">
        <v>39</v>
      </c>
      <c r="J197" s="2" t="s">
        <v>612</v>
      </c>
      <c r="K197" s="2" t="s">
        <v>30</v>
      </c>
      <c r="L197" s="2" t="s">
        <v>31</v>
      </c>
      <c r="M197" s="2" t="s">
        <v>32</v>
      </c>
      <c r="N197" s="4">
        <v>4990</v>
      </c>
      <c r="O197" s="4">
        <v>7460</v>
      </c>
      <c r="P197" s="4">
        <v>2470</v>
      </c>
      <c r="Q197" s="5">
        <v>41.743000000000002</v>
      </c>
      <c r="R197" s="4">
        <v>0</v>
      </c>
      <c r="S197" s="4">
        <v>0</v>
      </c>
      <c r="T197" s="4">
        <v>0</v>
      </c>
      <c r="U197" s="5">
        <v>0</v>
      </c>
      <c r="V197" s="5">
        <v>0</v>
      </c>
      <c r="W197" s="14">
        <v>41.74</v>
      </c>
      <c r="X197" s="14">
        <v>0</v>
      </c>
      <c r="Y197" s="14">
        <v>41.74</v>
      </c>
      <c r="Z197" s="4">
        <v>24580</v>
      </c>
      <c r="AA197" s="49" t="str">
        <f>IFERROR(IF(VLOOKUP($D197,'Year-To-Date'!$E$1:$E$322,1,FALSE)=D197,"--","Find"),"Find")</f>
        <v>--</v>
      </c>
    </row>
    <row r="198" spans="1:39">
      <c r="A198" s="2" t="s">
        <v>839</v>
      </c>
      <c r="B198" s="2" t="s">
        <v>510</v>
      </c>
      <c r="C198" s="2" t="s">
        <v>754</v>
      </c>
      <c r="D198" s="2" t="s">
        <v>281</v>
      </c>
      <c r="E198" s="2" t="s">
        <v>755</v>
      </c>
      <c r="F198" s="3">
        <v>42158</v>
      </c>
      <c r="G198" s="21" t="s">
        <v>1197</v>
      </c>
      <c r="H198" s="11" t="s">
        <v>2043</v>
      </c>
      <c r="I198" s="2" t="s">
        <v>28</v>
      </c>
      <c r="J198" s="2" t="s">
        <v>423</v>
      </c>
      <c r="K198" s="2" t="s">
        <v>30</v>
      </c>
      <c r="L198" s="2" t="s">
        <v>31</v>
      </c>
      <c r="M198" s="2" t="s">
        <v>382</v>
      </c>
      <c r="N198" s="4">
        <v>8679</v>
      </c>
      <c r="O198" s="4">
        <v>8944</v>
      </c>
      <c r="P198" s="4">
        <v>265</v>
      </c>
      <c r="Q198" s="5">
        <v>24.645</v>
      </c>
      <c r="R198" s="4">
        <v>8787</v>
      </c>
      <c r="S198" s="4">
        <v>9245</v>
      </c>
      <c r="T198" s="4">
        <v>458</v>
      </c>
      <c r="U198" s="5">
        <v>82.44</v>
      </c>
      <c r="V198" s="5">
        <v>0</v>
      </c>
      <c r="W198" s="14">
        <v>107.09</v>
      </c>
      <c r="X198" s="14">
        <v>0</v>
      </c>
      <c r="Y198" s="14">
        <v>107.09</v>
      </c>
      <c r="Z198" s="4">
        <v>24580</v>
      </c>
      <c r="AA198" s="49" t="str">
        <f>IFERROR(IF(VLOOKUP($D198,'Year-To-Date'!$E$1:$E$322,1,FALSE)=D198,"--","Find"),"Find")</f>
        <v>--</v>
      </c>
    </row>
    <row r="199" spans="1:39">
      <c r="A199" s="2" t="s">
        <v>839</v>
      </c>
      <c r="B199" s="2" t="s">
        <v>510</v>
      </c>
      <c r="C199" s="2" t="s">
        <v>446</v>
      </c>
      <c r="D199" s="2" t="s">
        <v>296</v>
      </c>
      <c r="E199" s="2" t="s">
        <v>421</v>
      </c>
      <c r="F199" s="3">
        <v>42158</v>
      </c>
      <c r="G199" s="21" t="s">
        <v>872</v>
      </c>
      <c r="H199" s="11" t="s">
        <v>2296</v>
      </c>
      <c r="I199" s="2" t="s">
        <v>28</v>
      </c>
      <c r="J199" s="2" t="s">
        <v>423</v>
      </c>
      <c r="K199" s="2" t="s">
        <v>30</v>
      </c>
      <c r="L199" s="2" t="s">
        <v>31</v>
      </c>
      <c r="M199" s="2" t="s">
        <v>32</v>
      </c>
      <c r="N199" s="4">
        <v>13896</v>
      </c>
      <c r="O199" s="4">
        <v>14737</v>
      </c>
      <c r="P199" s="4">
        <v>841</v>
      </c>
      <c r="Q199" s="5">
        <v>78.212999999999994</v>
      </c>
      <c r="R199" s="4">
        <v>21534</v>
      </c>
      <c r="S199" s="4">
        <v>21910</v>
      </c>
      <c r="T199" s="4">
        <v>376</v>
      </c>
      <c r="U199" s="5">
        <v>67.680000000000007</v>
      </c>
      <c r="V199" s="5">
        <v>0</v>
      </c>
      <c r="W199" s="14">
        <v>145.88999999999999</v>
      </c>
      <c r="X199" s="14">
        <v>0</v>
      </c>
      <c r="Y199" s="14">
        <v>145.88999999999999</v>
      </c>
      <c r="Z199" s="4">
        <v>24580</v>
      </c>
      <c r="AA199" s="49" t="str">
        <f>IFERROR(IF(VLOOKUP($D199,'Year-To-Date'!$E$1:$E$322,1,FALSE)=D199,"--","Find"),"Find")</f>
        <v>--</v>
      </c>
    </row>
    <row r="200" spans="1:39">
      <c r="A200" s="2" t="s">
        <v>839</v>
      </c>
      <c r="B200" s="2" t="s">
        <v>510</v>
      </c>
      <c r="C200" s="2" t="s">
        <v>558</v>
      </c>
      <c r="D200" s="2" t="s">
        <v>267</v>
      </c>
      <c r="E200" s="2" t="s">
        <v>466</v>
      </c>
      <c r="F200" s="3">
        <v>42360</v>
      </c>
      <c r="G200" s="21" t="s">
        <v>872</v>
      </c>
      <c r="H200" s="11" t="s">
        <v>2296</v>
      </c>
      <c r="I200" s="2" t="s">
        <v>437</v>
      </c>
      <c r="J200" s="2" t="s">
        <v>389</v>
      </c>
      <c r="K200" s="2" t="s">
        <v>30</v>
      </c>
      <c r="L200" s="2" t="s">
        <v>31</v>
      </c>
      <c r="M200" s="2" t="s">
        <v>382</v>
      </c>
      <c r="N200" s="4">
        <v>2901</v>
      </c>
      <c r="O200" s="4">
        <v>3176</v>
      </c>
      <c r="P200" s="4">
        <v>275</v>
      </c>
      <c r="Q200" s="5">
        <v>4.6475</v>
      </c>
      <c r="R200" s="4">
        <v>888</v>
      </c>
      <c r="S200" s="4">
        <v>963</v>
      </c>
      <c r="T200" s="4">
        <v>75</v>
      </c>
      <c r="U200" s="5">
        <v>4.4850000000000003</v>
      </c>
      <c r="V200" s="5">
        <v>0</v>
      </c>
      <c r="W200" s="14">
        <v>9.14</v>
      </c>
      <c r="X200" s="14">
        <v>0</v>
      </c>
      <c r="Y200" s="14">
        <v>9.14</v>
      </c>
      <c r="Z200" s="4">
        <v>24580</v>
      </c>
      <c r="AA200" s="49" t="str">
        <f>IFERROR(IF(VLOOKUP($D200,'Year-To-Date'!$E$1:$E$322,1,FALSE)=D200,"--","Find"),"Find")</f>
        <v>--</v>
      </c>
    </row>
    <row r="201" spans="1:39">
      <c r="A201" s="2" t="s">
        <v>839</v>
      </c>
      <c r="B201" s="2" t="s">
        <v>510</v>
      </c>
      <c r="C201" s="2" t="s">
        <v>370</v>
      </c>
      <c r="D201" s="2" t="s">
        <v>234</v>
      </c>
      <c r="E201" s="2" t="s">
        <v>371</v>
      </c>
      <c r="F201" s="3">
        <v>42199</v>
      </c>
      <c r="G201" s="21" t="s">
        <v>872</v>
      </c>
      <c r="H201" s="11" t="s">
        <v>2296</v>
      </c>
      <c r="I201" s="2" t="s">
        <v>28</v>
      </c>
      <c r="J201" s="2" t="s">
        <v>373</v>
      </c>
      <c r="K201" s="2" t="s">
        <v>30</v>
      </c>
      <c r="L201" s="2" t="s">
        <v>31</v>
      </c>
      <c r="M201" s="2" t="s">
        <v>32</v>
      </c>
      <c r="N201" s="4">
        <v>20727</v>
      </c>
      <c r="O201" s="4">
        <v>21925</v>
      </c>
      <c r="P201" s="4">
        <v>1198</v>
      </c>
      <c r="Q201" s="5">
        <v>20.246200000000002</v>
      </c>
      <c r="R201" s="4">
        <v>0</v>
      </c>
      <c r="S201" s="4">
        <v>0</v>
      </c>
      <c r="T201" s="4">
        <v>0</v>
      </c>
      <c r="U201" s="5">
        <v>0</v>
      </c>
      <c r="V201" s="5">
        <v>0</v>
      </c>
      <c r="W201" s="14">
        <v>20.25</v>
      </c>
      <c r="X201" s="14">
        <v>0</v>
      </c>
      <c r="Y201" s="14">
        <v>20.25</v>
      </c>
      <c r="Z201" s="4">
        <v>24580</v>
      </c>
      <c r="AA201" s="49" t="str">
        <f>IFERROR(IF(VLOOKUP($D201,'Year-To-Date'!$E$1:$E$322,1,FALSE)=D201,"--","Find"),"Find")</f>
        <v>--</v>
      </c>
    </row>
    <row r="202" spans="1:39">
      <c r="A202" s="2" t="s">
        <v>839</v>
      </c>
      <c r="B202" s="2" t="s">
        <v>510</v>
      </c>
      <c r="C202" s="2" t="s">
        <v>572</v>
      </c>
      <c r="D202" s="2" t="s">
        <v>229</v>
      </c>
      <c r="E202" s="2" t="s">
        <v>499</v>
      </c>
      <c r="F202" s="3">
        <v>42410</v>
      </c>
      <c r="G202" s="21" t="s">
        <v>872</v>
      </c>
      <c r="H202" s="11" t="s">
        <v>2296</v>
      </c>
      <c r="I202" s="2" t="s">
        <v>94</v>
      </c>
      <c r="J202" s="2" t="s">
        <v>573</v>
      </c>
      <c r="K202" s="2" t="s">
        <v>394</v>
      </c>
      <c r="L202" s="2" t="s">
        <v>31</v>
      </c>
      <c r="M202" s="2" t="s">
        <v>382</v>
      </c>
      <c r="N202" s="4">
        <v>92693</v>
      </c>
      <c r="O202" s="4">
        <v>93011</v>
      </c>
      <c r="P202" s="4">
        <v>318</v>
      </c>
      <c r="Q202" s="5">
        <v>8.7449999999999992</v>
      </c>
      <c r="R202" s="4">
        <v>0</v>
      </c>
      <c r="S202" s="4">
        <v>0</v>
      </c>
      <c r="T202" s="4">
        <v>0</v>
      </c>
      <c r="U202" s="5">
        <v>0</v>
      </c>
      <c r="V202" s="5">
        <v>0</v>
      </c>
      <c r="W202" s="14">
        <v>8.75</v>
      </c>
      <c r="X202" s="14">
        <v>0</v>
      </c>
      <c r="Y202" s="14">
        <v>8.75</v>
      </c>
      <c r="Z202" s="4">
        <v>24580</v>
      </c>
      <c r="AA202" s="49" t="str">
        <f>IFERROR(IF(VLOOKUP($D202,'Year-To-Date'!$E$1:$E$322,1,FALSE)=D202,"--","Find"),"Find")</f>
        <v>--</v>
      </c>
    </row>
    <row r="203" spans="1:39">
      <c r="A203" s="2" t="s">
        <v>839</v>
      </c>
      <c r="B203" s="2" t="s">
        <v>510</v>
      </c>
      <c r="C203" s="2" t="s">
        <v>574</v>
      </c>
      <c r="D203" s="2" t="s">
        <v>230</v>
      </c>
      <c r="E203" s="2" t="s">
        <v>498</v>
      </c>
      <c r="F203" s="3">
        <v>42408</v>
      </c>
      <c r="G203" s="21" t="s">
        <v>872</v>
      </c>
      <c r="H203" s="11" t="s">
        <v>2296</v>
      </c>
      <c r="I203" s="2" t="s">
        <v>94</v>
      </c>
      <c r="J203" s="2" t="s">
        <v>575</v>
      </c>
      <c r="K203" s="2" t="s">
        <v>394</v>
      </c>
      <c r="L203" s="2" t="s">
        <v>31</v>
      </c>
      <c r="M203" s="2" t="s">
        <v>382</v>
      </c>
      <c r="N203" s="4">
        <v>4244</v>
      </c>
      <c r="O203" s="4">
        <v>4245</v>
      </c>
      <c r="P203" s="4">
        <v>1</v>
      </c>
      <c r="Q203" s="5">
        <v>2.75E-2</v>
      </c>
      <c r="R203" s="4">
        <v>16559</v>
      </c>
      <c r="S203" s="4">
        <v>16595</v>
      </c>
      <c r="T203" s="4">
        <v>36</v>
      </c>
      <c r="U203" s="5">
        <v>2.97</v>
      </c>
      <c r="V203" s="5">
        <v>0</v>
      </c>
      <c r="W203" s="14">
        <v>3</v>
      </c>
      <c r="X203" s="14">
        <v>0</v>
      </c>
      <c r="Y203" s="14">
        <v>3</v>
      </c>
      <c r="Z203" s="4">
        <v>24580</v>
      </c>
      <c r="AA203" s="49" t="str">
        <f>IFERROR(IF(VLOOKUP($D203,'Year-To-Date'!$E$1:$E$322,1,FALSE)=D203,"--","Find"),"Find")</f>
        <v>--</v>
      </c>
    </row>
    <row r="204" spans="1:39">
      <c r="A204" s="2" t="s">
        <v>839</v>
      </c>
      <c r="B204" s="2" t="s">
        <v>510</v>
      </c>
      <c r="C204" s="2" t="s">
        <v>558</v>
      </c>
      <c r="D204" s="2" t="s">
        <v>559</v>
      </c>
      <c r="E204" s="2" t="s">
        <v>466</v>
      </c>
      <c r="F204" s="3">
        <v>42380</v>
      </c>
      <c r="G204" s="21" t="s">
        <v>872</v>
      </c>
      <c r="H204" s="11" t="s">
        <v>2296</v>
      </c>
      <c r="I204" s="2" t="s">
        <v>437</v>
      </c>
      <c r="J204" s="2" t="s">
        <v>431</v>
      </c>
      <c r="K204" s="2" t="s">
        <v>30</v>
      </c>
      <c r="L204" s="2" t="s">
        <v>31</v>
      </c>
      <c r="M204" s="2" t="s">
        <v>382</v>
      </c>
      <c r="N204" s="4">
        <v>1333</v>
      </c>
      <c r="O204" s="4">
        <v>1743</v>
      </c>
      <c r="P204" s="4">
        <v>410</v>
      </c>
      <c r="Q204" s="5">
        <v>38.130000000000003</v>
      </c>
      <c r="R204" s="4">
        <v>605</v>
      </c>
      <c r="S204" s="4">
        <v>1078</v>
      </c>
      <c r="T204" s="4">
        <v>473</v>
      </c>
      <c r="U204" s="5">
        <v>85.14</v>
      </c>
      <c r="V204" s="5">
        <v>0</v>
      </c>
      <c r="W204" s="14">
        <v>123.27</v>
      </c>
      <c r="X204" s="14">
        <v>0</v>
      </c>
      <c r="Y204" s="14">
        <v>123.27</v>
      </c>
      <c r="Z204" s="4">
        <v>24580</v>
      </c>
      <c r="AA204" s="49" t="str">
        <f>IFERROR(IF(VLOOKUP($D204,'Year-To-Date'!$E$1:$E$322,1,FALSE)=D204,"--","Find"),"Find")</f>
        <v>--</v>
      </c>
    </row>
    <row r="205" spans="1:39">
      <c r="A205" s="2" t="s">
        <v>839</v>
      </c>
      <c r="B205" s="2" t="s">
        <v>510</v>
      </c>
      <c r="C205" s="2" t="s">
        <v>48</v>
      </c>
      <c r="D205" s="2" t="s">
        <v>165</v>
      </c>
      <c r="E205" s="2" t="s">
        <v>498</v>
      </c>
      <c r="F205" s="3">
        <v>42331</v>
      </c>
      <c r="G205" s="21" t="s">
        <v>872</v>
      </c>
      <c r="H205" s="11" t="s">
        <v>2296</v>
      </c>
      <c r="I205" s="2" t="s">
        <v>39</v>
      </c>
      <c r="J205" s="2" t="s">
        <v>431</v>
      </c>
      <c r="K205" s="2" t="s">
        <v>30</v>
      </c>
      <c r="L205" s="2" t="s">
        <v>31</v>
      </c>
      <c r="M205" s="2" t="s">
        <v>32</v>
      </c>
      <c r="N205" s="4">
        <v>17369</v>
      </c>
      <c r="O205" s="4">
        <v>21101</v>
      </c>
      <c r="P205" s="4">
        <v>3732</v>
      </c>
      <c r="Q205" s="5">
        <v>63.070799999999998</v>
      </c>
      <c r="R205" s="4">
        <v>0</v>
      </c>
      <c r="S205" s="4">
        <v>0</v>
      </c>
      <c r="T205" s="4">
        <v>0</v>
      </c>
      <c r="U205" s="5">
        <v>0</v>
      </c>
      <c r="V205" s="5">
        <v>0</v>
      </c>
      <c r="W205" s="14">
        <v>63.07</v>
      </c>
      <c r="X205" s="14">
        <v>0</v>
      </c>
      <c r="Y205" s="14">
        <v>63.07</v>
      </c>
      <c r="Z205" s="4">
        <v>24580</v>
      </c>
      <c r="AA205" s="49" t="str">
        <f>IFERROR(IF(VLOOKUP($D205,'Year-To-Date'!$E$1:$E$322,1,FALSE)=D205,"--","Find"),"Find")</f>
        <v>--</v>
      </c>
    </row>
    <row r="206" spans="1:39">
      <c r="A206" s="2" t="s">
        <v>839</v>
      </c>
      <c r="B206" s="2" t="s">
        <v>510</v>
      </c>
      <c r="C206" s="2" t="s">
        <v>48</v>
      </c>
      <c r="D206" s="2" t="s">
        <v>167</v>
      </c>
      <c r="E206" s="2" t="s">
        <v>498</v>
      </c>
      <c r="F206" s="3">
        <v>42331</v>
      </c>
      <c r="G206" s="21" t="s">
        <v>872</v>
      </c>
      <c r="H206" s="11" t="s">
        <v>2296</v>
      </c>
      <c r="I206" s="2" t="s">
        <v>39</v>
      </c>
      <c r="J206" s="2" t="s">
        <v>431</v>
      </c>
      <c r="K206" s="2" t="s">
        <v>30</v>
      </c>
      <c r="L206" s="2" t="s">
        <v>31</v>
      </c>
      <c r="M206" s="2" t="s">
        <v>32</v>
      </c>
      <c r="N206" s="4">
        <v>5153</v>
      </c>
      <c r="O206" s="4">
        <v>5917</v>
      </c>
      <c r="P206" s="4">
        <v>764</v>
      </c>
      <c r="Q206" s="5">
        <v>12.9116</v>
      </c>
      <c r="R206" s="4">
        <v>0</v>
      </c>
      <c r="S206" s="4">
        <v>0</v>
      </c>
      <c r="T206" s="4">
        <v>0</v>
      </c>
      <c r="U206" s="5">
        <v>0</v>
      </c>
      <c r="V206" s="5">
        <v>0</v>
      </c>
      <c r="W206" s="14">
        <v>12.91</v>
      </c>
      <c r="X206" s="14">
        <v>0</v>
      </c>
      <c r="Y206" s="14">
        <v>12.91</v>
      </c>
      <c r="Z206" s="4">
        <v>24580</v>
      </c>
      <c r="AA206" s="49" t="str">
        <f>IFERROR(IF(VLOOKUP($D206,'Year-To-Date'!$E$1:$E$322,1,FALSE)=D206,"--","Find"),"Find")</f>
        <v>--</v>
      </c>
    </row>
    <row r="207" spans="1:39">
      <c r="A207" s="2" t="s">
        <v>839</v>
      </c>
      <c r="B207" s="2" t="s">
        <v>510</v>
      </c>
      <c r="C207" s="2" t="s">
        <v>760</v>
      </c>
      <c r="D207" s="2" t="s">
        <v>168</v>
      </c>
      <c r="E207" s="2" t="s">
        <v>466</v>
      </c>
      <c r="F207" s="3">
        <v>42360</v>
      </c>
      <c r="G207" s="21" t="s">
        <v>872</v>
      </c>
      <c r="H207" s="11" t="s">
        <v>2296</v>
      </c>
      <c r="I207" s="2" t="s">
        <v>437</v>
      </c>
      <c r="J207" s="2" t="s">
        <v>431</v>
      </c>
      <c r="K207" s="2" t="s">
        <v>30</v>
      </c>
      <c r="L207" s="2" t="s">
        <v>31</v>
      </c>
      <c r="M207" s="2" t="s">
        <v>382</v>
      </c>
      <c r="N207" s="4">
        <v>4035</v>
      </c>
      <c r="O207" s="4">
        <v>4448</v>
      </c>
      <c r="P207" s="4">
        <v>413</v>
      </c>
      <c r="Q207" s="5">
        <v>6.9797000000000002</v>
      </c>
      <c r="R207" s="4">
        <v>0</v>
      </c>
      <c r="S207" s="4">
        <v>0</v>
      </c>
      <c r="T207" s="4">
        <v>0</v>
      </c>
      <c r="U207" s="5">
        <v>0</v>
      </c>
      <c r="V207" s="5">
        <v>0</v>
      </c>
      <c r="W207" s="14">
        <v>6.98</v>
      </c>
      <c r="X207" s="14">
        <v>0</v>
      </c>
      <c r="Y207" s="14">
        <v>6.98</v>
      </c>
      <c r="Z207" s="4">
        <v>24580</v>
      </c>
      <c r="AA207" s="49" t="str">
        <f>IFERROR(IF(VLOOKUP($D207,'Year-To-Date'!$E$1:$E$322,1,FALSE)=D207,"--","Find"),"Find")</f>
        <v>--</v>
      </c>
    </row>
    <row r="208" spans="1:39">
      <c r="A208" s="2" t="s">
        <v>839</v>
      </c>
      <c r="B208" s="2" t="s">
        <v>510</v>
      </c>
      <c r="C208" s="2" t="s">
        <v>76</v>
      </c>
      <c r="D208" s="2" t="s">
        <v>318</v>
      </c>
      <c r="E208" s="2" t="s">
        <v>499</v>
      </c>
      <c r="F208" s="3">
        <v>42331</v>
      </c>
      <c r="G208" s="21" t="s">
        <v>872</v>
      </c>
      <c r="H208" s="11" t="s">
        <v>2296</v>
      </c>
      <c r="I208" s="2" t="s">
        <v>39</v>
      </c>
      <c r="J208" s="2" t="s">
        <v>500</v>
      </c>
      <c r="K208" s="2" t="s">
        <v>30</v>
      </c>
      <c r="L208" s="2" t="s">
        <v>31</v>
      </c>
      <c r="M208" s="2" t="s">
        <v>32</v>
      </c>
      <c r="N208" s="4">
        <v>18067</v>
      </c>
      <c r="O208" s="4">
        <v>24276</v>
      </c>
      <c r="P208" s="4">
        <v>6209</v>
      </c>
      <c r="Q208" s="5">
        <v>577.43700000000001</v>
      </c>
      <c r="R208" s="4">
        <v>3894</v>
      </c>
      <c r="S208" s="4">
        <v>4446</v>
      </c>
      <c r="T208" s="4">
        <v>552</v>
      </c>
      <c r="U208" s="5">
        <v>99.36</v>
      </c>
      <c r="V208" s="5">
        <v>0</v>
      </c>
      <c r="W208" s="14">
        <v>676.8</v>
      </c>
      <c r="X208" s="14">
        <v>0</v>
      </c>
      <c r="Y208" s="14">
        <v>676.8</v>
      </c>
      <c r="Z208" s="4">
        <v>24580</v>
      </c>
      <c r="AA208" s="49" t="str">
        <f>IFERROR(IF(VLOOKUP($D208,'Year-To-Date'!$E$1:$E$322,1,FALSE)=D208,"--","Find"),"Find")</f>
        <v>--</v>
      </c>
    </row>
    <row r="209" spans="1:27">
      <c r="A209" s="2" t="s">
        <v>839</v>
      </c>
      <c r="B209" s="2" t="s">
        <v>510</v>
      </c>
      <c r="C209" s="2" t="s">
        <v>76</v>
      </c>
      <c r="D209" s="2" t="s">
        <v>321</v>
      </c>
      <c r="E209" s="2" t="s">
        <v>498</v>
      </c>
      <c r="F209" s="3">
        <v>42331</v>
      </c>
      <c r="G209" s="21" t="s">
        <v>872</v>
      </c>
      <c r="H209" s="11" t="s">
        <v>2296</v>
      </c>
      <c r="I209" s="2" t="s">
        <v>39</v>
      </c>
      <c r="J209" s="2" t="s">
        <v>431</v>
      </c>
      <c r="K209" s="2" t="s">
        <v>30</v>
      </c>
      <c r="L209" s="2" t="s">
        <v>31</v>
      </c>
      <c r="M209" s="2" t="s">
        <v>32</v>
      </c>
      <c r="N209" s="4">
        <v>12115</v>
      </c>
      <c r="O209" s="4">
        <v>13628</v>
      </c>
      <c r="P209" s="4">
        <v>1513</v>
      </c>
      <c r="Q209" s="5">
        <v>140.709</v>
      </c>
      <c r="R209" s="4">
        <v>1678</v>
      </c>
      <c r="S209" s="4">
        <v>1891</v>
      </c>
      <c r="T209" s="4">
        <v>213</v>
      </c>
      <c r="U209" s="5">
        <v>38.340000000000003</v>
      </c>
      <c r="V209" s="5">
        <v>0</v>
      </c>
      <c r="W209" s="14">
        <v>179.05</v>
      </c>
      <c r="X209" s="14">
        <v>0</v>
      </c>
      <c r="Y209" s="14">
        <v>179.05</v>
      </c>
      <c r="Z209" s="4">
        <v>24580</v>
      </c>
      <c r="AA209" s="49" t="str">
        <f>IFERROR(IF(VLOOKUP($D209,'Year-To-Date'!$E$1:$E$322,1,FALSE)=D209,"--","Find"),"Find")</f>
        <v>--</v>
      </c>
    </row>
    <row r="210" spans="1:27">
      <c r="A210" s="2" t="s">
        <v>839</v>
      </c>
      <c r="B210" s="2" t="s">
        <v>510</v>
      </c>
      <c r="C210" s="2" t="s">
        <v>76</v>
      </c>
      <c r="D210" s="2" t="s">
        <v>322</v>
      </c>
      <c r="E210" s="2" t="s">
        <v>498</v>
      </c>
      <c r="F210" s="3">
        <v>42331</v>
      </c>
      <c r="G210" s="21" t="s">
        <v>872</v>
      </c>
      <c r="H210" s="11" t="s">
        <v>2296</v>
      </c>
      <c r="I210" s="2" t="s">
        <v>39</v>
      </c>
      <c r="J210" s="2" t="s">
        <v>431</v>
      </c>
      <c r="K210" s="2" t="s">
        <v>30</v>
      </c>
      <c r="L210" s="2" t="s">
        <v>31</v>
      </c>
      <c r="M210" s="2" t="s">
        <v>32</v>
      </c>
      <c r="N210" s="4">
        <v>6974</v>
      </c>
      <c r="O210" s="4">
        <v>9062</v>
      </c>
      <c r="P210" s="4">
        <v>2088</v>
      </c>
      <c r="Q210" s="5">
        <v>194.184</v>
      </c>
      <c r="R210" s="4">
        <v>2458</v>
      </c>
      <c r="S210" s="4">
        <v>2552</v>
      </c>
      <c r="T210" s="4">
        <v>94</v>
      </c>
      <c r="U210" s="5">
        <v>16.920000000000002</v>
      </c>
      <c r="V210" s="5">
        <v>0</v>
      </c>
      <c r="W210" s="14">
        <v>211.1</v>
      </c>
      <c r="X210" s="14">
        <v>0</v>
      </c>
      <c r="Y210" s="14">
        <v>211.1</v>
      </c>
      <c r="Z210" s="4">
        <v>24580</v>
      </c>
      <c r="AA210" s="49" t="str">
        <f>IFERROR(IF(VLOOKUP($D210,'Year-To-Date'!$E$1:$E$322,1,FALSE)=D210,"--","Find"),"Find")</f>
        <v>--</v>
      </c>
    </row>
    <row r="211" spans="1:27">
      <c r="A211" s="2" t="s">
        <v>839</v>
      </c>
      <c r="B211" s="2" t="s">
        <v>510</v>
      </c>
      <c r="C211" s="2" t="s">
        <v>69</v>
      </c>
      <c r="D211" s="2" t="s">
        <v>560</v>
      </c>
      <c r="E211" s="2" t="s">
        <v>561</v>
      </c>
      <c r="F211" s="3">
        <v>42359</v>
      </c>
      <c r="G211" s="21" t="s">
        <v>1015</v>
      </c>
      <c r="H211" s="11" t="s">
        <v>2297</v>
      </c>
      <c r="I211" s="2" t="s">
        <v>39</v>
      </c>
      <c r="J211" s="2" t="s">
        <v>562</v>
      </c>
      <c r="K211" s="2" t="s">
        <v>30</v>
      </c>
      <c r="L211" s="2" t="s">
        <v>31</v>
      </c>
      <c r="M211" s="2" t="s">
        <v>32</v>
      </c>
      <c r="N211" s="4">
        <v>406</v>
      </c>
      <c r="O211" s="4">
        <v>459</v>
      </c>
      <c r="P211" s="4">
        <v>53</v>
      </c>
      <c r="Q211" s="5">
        <v>4.9290000000000003</v>
      </c>
      <c r="R211" s="4">
        <v>1135</v>
      </c>
      <c r="S211" s="4">
        <v>1190</v>
      </c>
      <c r="T211" s="4">
        <v>55</v>
      </c>
      <c r="U211" s="5">
        <v>9.9</v>
      </c>
      <c r="V211" s="5">
        <v>0</v>
      </c>
      <c r="W211" s="14">
        <v>14.83</v>
      </c>
      <c r="X211" s="14">
        <v>0</v>
      </c>
      <c r="Y211" s="14">
        <v>14.83</v>
      </c>
      <c r="Z211" s="4">
        <v>24580</v>
      </c>
      <c r="AA211" s="49" t="str">
        <f>IFERROR(IF(VLOOKUP($D211,'Year-To-Date'!$E$1:$E$322,1,FALSE)=D211,"--","Find"),"Find")</f>
        <v>--</v>
      </c>
    </row>
    <row r="212" spans="1:27">
      <c r="A212" s="2"/>
      <c r="B212" s="2"/>
      <c r="C212" s="2"/>
      <c r="D212" s="2"/>
      <c r="E212" s="2"/>
      <c r="F212" s="3"/>
      <c r="G212" s="21"/>
      <c r="H212" s="11"/>
      <c r="I212" s="2"/>
      <c r="J212" s="2"/>
      <c r="K212" s="2"/>
      <c r="L212" s="2"/>
      <c r="M212" s="2"/>
      <c r="N212" s="4"/>
      <c r="O212" s="4"/>
      <c r="P212" s="4"/>
      <c r="Q212" s="5"/>
      <c r="R212" s="4"/>
      <c r="S212" s="4"/>
      <c r="T212" s="4"/>
      <c r="U212" s="5"/>
      <c r="V212" s="5"/>
      <c r="W212" s="14"/>
      <c r="X212" s="14"/>
      <c r="Y212" s="14"/>
      <c r="Z212" s="4"/>
      <c r="AA212" s="49" t="str">
        <f>IFERROR(IF(VLOOKUP($D212,'Year-To-Date'!$E$1:$E$322,1,FALSE)=D212,"--","Find"),"Find")</f>
        <v>Find</v>
      </c>
    </row>
    <row r="213" spans="1:27">
      <c r="A213" s="2"/>
      <c r="B213" s="2"/>
      <c r="C213" s="2"/>
      <c r="D213" s="2"/>
      <c r="E213" s="2"/>
      <c r="F213" s="3"/>
      <c r="G213" s="21"/>
      <c r="H213" s="11"/>
      <c r="I213" s="2"/>
      <c r="J213" s="2"/>
      <c r="K213" s="2"/>
      <c r="L213" s="2"/>
      <c r="M213" s="2"/>
      <c r="N213" s="4"/>
      <c r="O213" s="4"/>
      <c r="P213" s="4"/>
      <c r="Q213" s="5"/>
      <c r="R213" s="4"/>
      <c r="S213" s="4"/>
      <c r="T213" s="4"/>
      <c r="U213" s="5"/>
      <c r="V213" s="5"/>
      <c r="W213" s="14"/>
      <c r="X213" s="14"/>
      <c r="Y213" s="14"/>
      <c r="Z213" s="4"/>
      <c r="AA213" s="49" t="str">
        <f>IFERROR(IF(VLOOKUP($D213,'Year-To-Date'!$E$1:$E$322,1,FALSE)=D213,"--","Find"),"Find")</f>
        <v>Find</v>
      </c>
    </row>
    <row r="214" spans="1:27">
      <c r="A214" s="2"/>
      <c r="B214" s="2"/>
      <c r="C214" s="2"/>
      <c r="D214" s="2"/>
      <c r="E214" s="2"/>
      <c r="F214" s="3"/>
      <c r="G214" s="21"/>
      <c r="H214" s="11"/>
      <c r="I214" s="2"/>
      <c r="J214" s="2"/>
      <c r="K214" s="2"/>
      <c r="L214" s="2"/>
      <c r="M214" s="2"/>
      <c r="N214" s="4"/>
      <c r="O214" s="4"/>
      <c r="P214" s="4"/>
      <c r="Q214" s="5"/>
      <c r="R214" s="4"/>
      <c r="S214" s="4"/>
      <c r="T214" s="4"/>
      <c r="U214" s="5"/>
      <c r="V214" s="5"/>
      <c r="W214" s="14"/>
      <c r="X214" s="14"/>
      <c r="Y214" s="14"/>
      <c r="Z214" s="4"/>
      <c r="AA214" s="49" t="str">
        <f>IFERROR(IF(VLOOKUP($D214,'Year-To-Date'!$E$1:$E$322,1,FALSE)=D214,"--","Find"),"Find")</f>
        <v>Find</v>
      </c>
    </row>
    <row r="215" spans="1:27">
      <c r="A215" s="2"/>
      <c r="B215" s="2"/>
      <c r="C215" s="2"/>
      <c r="D215" s="2"/>
      <c r="E215" s="2"/>
      <c r="F215" s="3"/>
      <c r="G215" s="21"/>
      <c r="H215" s="11"/>
      <c r="I215" s="2"/>
      <c r="J215" s="2"/>
      <c r="K215" s="2"/>
      <c r="L215" s="2"/>
      <c r="M215" s="2"/>
      <c r="N215" s="4"/>
      <c r="O215" s="4"/>
      <c r="P215" s="4"/>
      <c r="Q215" s="5"/>
      <c r="R215" s="4"/>
      <c r="S215" s="4"/>
      <c r="T215" s="4"/>
      <c r="U215" s="5"/>
      <c r="V215" s="5"/>
      <c r="W215" s="14"/>
      <c r="X215" s="14"/>
      <c r="Y215" s="14"/>
      <c r="Z215" s="4"/>
      <c r="AA215" s="49" t="str">
        <f>IFERROR(IF(VLOOKUP($D215,'Year-To-Date'!$E$1:$E$322,1,FALSE)=D215,"--","Find"),"Find")</f>
        <v>Find</v>
      </c>
    </row>
    <row r="216" spans="1:27">
      <c r="A216" s="2"/>
      <c r="B216" s="2"/>
      <c r="C216" s="2"/>
      <c r="D216" s="2"/>
      <c r="E216" s="2"/>
      <c r="F216" s="3"/>
      <c r="G216" s="21"/>
      <c r="H216" s="11"/>
      <c r="I216" s="2"/>
      <c r="J216" s="2"/>
      <c r="K216" s="2"/>
      <c r="L216" s="2"/>
      <c r="M216" s="2"/>
      <c r="N216" s="4"/>
      <c r="O216" s="4"/>
      <c r="P216" s="4"/>
      <c r="Q216" s="5"/>
      <c r="R216" s="4"/>
      <c r="S216" s="4"/>
      <c r="T216" s="4"/>
      <c r="U216" s="5"/>
      <c r="V216" s="5"/>
      <c r="W216" s="14"/>
      <c r="X216" s="14"/>
      <c r="Y216" s="14"/>
      <c r="Z216" s="4"/>
      <c r="AA216" s="49" t="str">
        <f>IFERROR(IF(VLOOKUP($D216,'Year-To-Date'!$E$1:$E$322,1,FALSE)=D216,"--","Find"),"Find")</f>
        <v>Find</v>
      </c>
    </row>
    <row r="217" spans="1:27">
      <c r="A217" s="2"/>
      <c r="B217" s="2"/>
      <c r="C217" s="2"/>
      <c r="D217" s="2"/>
      <c r="E217" s="2"/>
      <c r="F217" s="3"/>
      <c r="G217" s="21"/>
      <c r="H217" s="11"/>
      <c r="I217" s="2"/>
      <c r="J217" s="2"/>
      <c r="K217" s="2"/>
      <c r="L217" s="2"/>
      <c r="M217" s="2"/>
      <c r="N217" s="4"/>
      <c r="O217" s="4"/>
      <c r="P217" s="4"/>
      <c r="Q217" s="5"/>
      <c r="R217" s="4"/>
      <c r="S217" s="4"/>
      <c r="T217" s="4"/>
      <c r="U217" s="5"/>
      <c r="V217" s="5"/>
      <c r="W217" s="14"/>
      <c r="X217" s="14"/>
      <c r="Y217" s="14"/>
      <c r="Z217" s="4"/>
      <c r="AA217" s="49" t="str">
        <f>IFERROR(IF(VLOOKUP($D217,'Year-To-Date'!$E$1:$E$322,1,FALSE)=D217,"--","Find"),"Find")</f>
        <v>Find</v>
      </c>
    </row>
    <row r="218" spans="1:27">
      <c r="A218" s="2"/>
      <c r="B218" s="2"/>
      <c r="C218" s="2"/>
      <c r="D218" s="2"/>
      <c r="E218" s="2"/>
      <c r="F218" s="3"/>
      <c r="G218" s="21"/>
      <c r="H218" s="11"/>
      <c r="I218" s="2"/>
      <c r="J218" s="2"/>
      <c r="K218" s="2"/>
      <c r="L218" s="2"/>
      <c r="M218" s="2"/>
      <c r="N218" s="4"/>
      <c r="O218" s="4"/>
      <c r="P218" s="4"/>
      <c r="Q218" s="5"/>
      <c r="R218" s="4"/>
      <c r="S218" s="4"/>
      <c r="T218" s="4"/>
      <c r="U218" s="5"/>
      <c r="V218" s="5"/>
      <c r="W218" s="14"/>
      <c r="X218" s="14"/>
      <c r="Y218" s="14"/>
      <c r="Z218" s="4"/>
      <c r="AA218" s="49" t="str">
        <f>IFERROR(IF(VLOOKUP($D218,'Year-To-Date'!$E$1:$E$322,1,FALSE)=D218,"--","Find"),"Find")</f>
        <v>Find</v>
      </c>
    </row>
    <row r="219" spans="1:27">
      <c r="A219" s="2"/>
      <c r="B219" s="2"/>
      <c r="C219" s="2"/>
      <c r="D219" s="2"/>
      <c r="E219" s="2"/>
      <c r="F219" s="3"/>
      <c r="G219" s="21"/>
      <c r="H219" s="11"/>
      <c r="I219" s="2"/>
      <c r="J219" s="2"/>
      <c r="K219" s="2"/>
      <c r="L219" s="2"/>
      <c r="M219" s="2"/>
      <c r="N219" s="4"/>
      <c r="O219" s="4"/>
      <c r="P219" s="4"/>
      <c r="Q219" s="5"/>
      <c r="R219" s="4"/>
      <c r="S219" s="4"/>
      <c r="T219" s="4"/>
      <c r="U219" s="5"/>
      <c r="V219" s="5"/>
      <c r="W219" s="14"/>
      <c r="X219" s="14"/>
      <c r="Y219" s="14"/>
      <c r="Z219" s="4"/>
      <c r="AA219" s="49" t="str">
        <f>IFERROR(IF(VLOOKUP($D219,'Year-To-Date'!$E$1:$E$322,1,FALSE)=D219,"--","Find"),"Find")</f>
        <v>Find</v>
      </c>
    </row>
    <row r="220" spans="1:27">
      <c r="A220" s="2"/>
      <c r="B220" s="2"/>
      <c r="C220" s="2"/>
      <c r="D220" s="2"/>
      <c r="E220" s="2"/>
      <c r="F220" s="3"/>
      <c r="G220" s="21"/>
      <c r="H220" s="11"/>
      <c r="I220" s="2"/>
      <c r="J220" s="2"/>
      <c r="K220" s="2"/>
      <c r="L220" s="2"/>
      <c r="M220" s="2"/>
      <c r="N220" s="4"/>
      <c r="O220" s="4"/>
      <c r="P220" s="4"/>
      <c r="Q220" s="5"/>
      <c r="R220" s="4"/>
      <c r="S220" s="4"/>
      <c r="T220" s="4"/>
      <c r="U220" s="5"/>
      <c r="V220" s="5"/>
      <c r="W220" s="14"/>
      <c r="X220" s="14"/>
      <c r="Y220" s="14"/>
      <c r="Z220" s="4"/>
      <c r="AA220" s="49" t="str">
        <f>IFERROR(IF(VLOOKUP($D220,'Year-To-Date'!$E$1:$E$322,1,FALSE)=D220,"--","Find"),"Find")</f>
        <v>Find</v>
      </c>
    </row>
    <row r="221" spans="1:27">
      <c r="A221" s="2"/>
      <c r="B221" s="2"/>
      <c r="C221" s="2"/>
      <c r="D221" s="2"/>
      <c r="E221" s="2"/>
      <c r="F221" s="3"/>
      <c r="G221" s="21"/>
      <c r="H221" s="11"/>
      <c r="I221" s="2"/>
      <c r="J221" s="2"/>
      <c r="K221" s="2"/>
      <c r="L221" s="2"/>
      <c r="M221" s="2"/>
      <c r="N221" s="4"/>
      <c r="O221" s="4"/>
      <c r="P221" s="4"/>
      <c r="Q221" s="5"/>
      <c r="R221" s="4"/>
      <c r="S221" s="4"/>
      <c r="T221" s="4"/>
      <c r="U221" s="5"/>
      <c r="V221" s="5"/>
      <c r="W221" s="14"/>
      <c r="X221" s="14"/>
      <c r="Y221" s="14"/>
      <c r="Z221" s="4"/>
      <c r="AA221" s="49" t="str">
        <f>IFERROR(IF(VLOOKUP($D221,'Year-To-Date'!$E$1:$E$322,1,FALSE)=D221,"--","Find"),"Find")</f>
        <v>Find</v>
      </c>
    </row>
    <row r="222" spans="1:27">
      <c r="A222" s="2"/>
      <c r="B222" s="2"/>
      <c r="C222" s="2"/>
      <c r="D222" s="2"/>
      <c r="E222" s="2"/>
      <c r="F222" s="3"/>
      <c r="G222" s="21"/>
      <c r="H222" s="11"/>
      <c r="I222" s="2"/>
      <c r="J222" s="2"/>
      <c r="K222" s="2"/>
      <c r="L222" s="2"/>
      <c r="M222" s="2"/>
      <c r="N222" s="4"/>
      <c r="O222" s="4"/>
      <c r="P222" s="4"/>
      <c r="Q222" s="5"/>
      <c r="R222" s="4"/>
      <c r="S222" s="4"/>
      <c r="T222" s="4"/>
      <c r="U222" s="5"/>
      <c r="V222" s="5"/>
      <c r="W222" s="14"/>
      <c r="X222" s="14"/>
      <c r="Y222" s="14"/>
      <c r="Z222" s="4"/>
      <c r="AA222" s="49" t="str">
        <f>IFERROR(IF(VLOOKUP($D222,'Year-To-Date'!$E$1:$E$322,1,FALSE)=D222,"--","Find"),"Find")</f>
        <v>Find</v>
      </c>
    </row>
    <row r="223" spans="1:27">
      <c r="A223" s="2"/>
      <c r="B223" s="2"/>
      <c r="C223" s="2"/>
      <c r="D223" s="2"/>
      <c r="E223" s="2"/>
      <c r="F223" s="3"/>
      <c r="G223" s="21"/>
      <c r="H223" s="11"/>
      <c r="I223" s="2"/>
      <c r="J223" s="2"/>
      <c r="K223" s="2"/>
      <c r="L223" s="2"/>
      <c r="M223" s="2"/>
      <c r="N223" s="4"/>
      <c r="O223" s="4"/>
      <c r="P223" s="4"/>
      <c r="Q223" s="5"/>
      <c r="R223" s="4"/>
      <c r="S223" s="4"/>
      <c r="T223" s="4"/>
      <c r="U223" s="5"/>
      <c r="V223" s="5"/>
      <c r="W223" s="14"/>
      <c r="X223" s="14"/>
      <c r="Y223" s="14"/>
      <c r="Z223" s="4"/>
      <c r="AA223" s="49" t="str">
        <f>IFERROR(IF(VLOOKUP($D223,'Year-To-Date'!$E$1:$E$322,1,FALSE)=D223,"--","Find"),"Find")</f>
        <v>Find</v>
      </c>
    </row>
    <row r="224" spans="1:27">
      <c r="A224" s="2"/>
      <c r="B224" s="2"/>
      <c r="C224" s="2"/>
      <c r="D224" s="2"/>
      <c r="E224" s="2"/>
      <c r="F224" s="3"/>
      <c r="G224" s="21"/>
      <c r="H224" s="11"/>
      <c r="I224" s="2"/>
      <c r="J224" s="2"/>
      <c r="K224" s="2"/>
      <c r="L224" s="2"/>
      <c r="M224" s="2"/>
      <c r="N224" s="4"/>
      <c r="O224" s="4"/>
      <c r="P224" s="4"/>
      <c r="Q224" s="5"/>
      <c r="R224" s="4"/>
      <c r="S224" s="4"/>
      <c r="T224" s="4"/>
      <c r="U224" s="5"/>
      <c r="V224" s="5"/>
      <c r="W224" s="14"/>
      <c r="X224" s="14"/>
      <c r="Y224" s="14"/>
      <c r="Z224" s="4"/>
      <c r="AA224" s="49" t="str">
        <f>IFERROR(IF(VLOOKUP($D224,'Year-To-Date'!$E$1:$E$322,1,FALSE)=D224,"--","Find"),"Find")</f>
        <v>Find</v>
      </c>
    </row>
    <row r="225" spans="1:27">
      <c r="A225" s="2"/>
      <c r="B225" s="2"/>
      <c r="C225" s="2"/>
      <c r="D225" s="2"/>
      <c r="E225" s="2"/>
      <c r="F225" s="3"/>
      <c r="G225" s="21"/>
      <c r="H225" s="11"/>
      <c r="I225" s="2"/>
      <c r="J225" s="2"/>
      <c r="K225" s="2"/>
      <c r="L225" s="2"/>
      <c r="M225" s="2"/>
      <c r="N225" s="4"/>
      <c r="O225" s="4"/>
      <c r="P225" s="4"/>
      <c r="Q225" s="5"/>
      <c r="R225" s="4"/>
      <c r="S225" s="4"/>
      <c r="T225" s="4"/>
      <c r="U225" s="5"/>
      <c r="V225" s="5"/>
      <c r="W225" s="14"/>
      <c r="X225" s="14"/>
      <c r="Y225" s="14"/>
      <c r="Z225" s="4"/>
      <c r="AA225" s="49" t="str">
        <f>IFERROR(IF(VLOOKUP($D225,'Year-To-Date'!$E$1:$E$322,1,FALSE)=D225,"--","Find"),"Find")</f>
        <v>Find</v>
      </c>
    </row>
    <row r="226" spans="1:27">
      <c r="A226" s="2"/>
      <c r="B226" s="2"/>
      <c r="C226" s="2"/>
      <c r="D226" s="2"/>
      <c r="E226" s="2"/>
      <c r="F226" s="3"/>
      <c r="G226" s="21"/>
      <c r="H226" s="11"/>
      <c r="I226" s="2"/>
      <c r="J226" s="2"/>
      <c r="K226" s="2"/>
      <c r="L226" s="2"/>
      <c r="M226" s="2"/>
      <c r="N226" s="4"/>
      <c r="O226" s="4"/>
      <c r="P226" s="4"/>
      <c r="Q226" s="5"/>
      <c r="R226" s="4"/>
      <c r="S226" s="4"/>
      <c r="T226" s="4"/>
      <c r="U226" s="5"/>
      <c r="V226" s="5"/>
      <c r="W226" s="14"/>
      <c r="X226" s="14"/>
      <c r="Y226" s="14"/>
      <c r="Z226" s="4"/>
      <c r="AA226" s="49" t="str">
        <f>IFERROR(IF(VLOOKUP($D226,'Year-To-Date'!$E$1:$E$322,1,FALSE)=D226,"--","Find"),"Find")</f>
        <v>Find</v>
      </c>
    </row>
    <row r="227" spans="1:27">
      <c r="A227" s="2"/>
      <c r="B227" s="2"/>
      <c r="C227" s="2"/>
      <c r="D227" s="2"/>
      <c r="E227" s="2"/>
      <c r="F227" s="3"/>
      <c r="G227" s="21"/>
      <c r="H227" s="11"/>
      <c r="I227" s="2"/>
      <c r="J227" s="2"/>
      <c r="K227" s="2"/>
      <c r="L227" s="2"/>
      <c r="M227" s="2"/>
      <c r="N227" s="4"/>
      <c r="O227" s="4"/>
      <c r="P227" s="4"/>
      <c r="Q227" s="5"/>
      <c r="R227" s="4"/>
      <c r="S227" s="4"/>
      <c r="T227" s="4"/>
      <c r="U227" s="5"/>
      <c r="V227" s="5"/>
      <c r="W227" s="14"/>
      <c r="X227" s="14"/>
      <c r="Y227" s="14"/>
      <c r="Z227" s="4"/>
      <c r="AA227" s="49" t="str">
        <f>IFERROR(IF(VLOOKUP($D227,'Year-To-Date'!$E$1:$E$322,1,FALSE)=D227,"--","Find"),"Find")</f>
        <v>Find</v>
      </c>
    </row>
    <row r="228" spans="1:27">
      <c r="A228" s="2"/>
      <c r="B228" s="2"/>
      <c r="C228" s="2"/>
      <c r="D228" s="2"/>
      <c r="E228" s="2"/>
      <c r="F228" s="3"/>
      <c r="G228" s="21"/>
      <c r="H228" s="11"/>
      <c r="I228" s="2"/>
      <c r="J228" s="2"/>
      <c r="K228" s="2"/>
      <c r="L228" s="2"/>
      <c r="M228" s="2"/>
      <c r="N228" s="4"/>
      <c r="O228" s="4"/>
      <c r="P228" s="4"/>
      <c r="Q228" s="5"/>
      <c r="R228" s="4"/>
      <c r="S228" s="4"/>
      <c r="T228" s="4"/>
      <c r="U228" s="5"/>
      <c r="V228" s="5"/>
      <c r="W228" s="14"/>
      <c r="X228" s="14"/>
      <c r="Y228" s="14"/>
      <c r="Z228" s="4"/>
      <c r="AA228" s="49" t="str">
        <f>IFERROR(IF(VLOOKUP($D228,'Year-To-Date'!$E$1:$E$322,1,FALSE)=D228,"--","Find"),"Find")</f>
        <v>Find</v>
      </c>
    </row>
    <row r="229" spans="1:27">
      <c r="A229" s="2"/>
      <c r="B229" s="2"/>
      <c r="C229" s="2"/>
      <c r="D229" s="2"/>
      <c r="E229" s="2"/>
      <c r="F229" s="3"/>
      <c r="G229" s="21"/>
      <c r="H229" s="11"/>
      <c r="I229" s="2"/>
      <c r="J229" s="2"/>
      <c r="K229" s="2"/>
      <c r="L229" s="2"/>
      <c r="M229" s="2"/>
      <c r="N229" s="4"/>
      <c r="O229" s="4"/>
      <c r="P229" s="4"/>
      <c r="Q229" s="5"/>
      <c r="R229" s="4"/>
      <c r="S229" s="4"/>
      <c r="T229" s="4"/>
      <c r="U229" s="5"/>
      <c r="V229" s="5"/>
      <c r="W229" s="14"/>
      <c r="X229" s="14"/>
      <c r="Y229" s="14"/>
      <c r="Z229" s="4"/>
      <c r="AA229" s="49" t="str">
        <f>IFERROR(IF(VLOOKUP($D229,'Year-To-Date'!$E$1:$E$322,1,FALSE)=D229,"--","Find"),"Find")</f>
        <v>Find</v>
      </c>
    </row>
    <row r="230" spans="1:27">
      <c r="A230" s="2"/>
      <c r="B230" s="2"/>
      <c r="C230" s="2"/>
      <c r="D230" s="2"/>
      <c r="E230" s="2"/>
      <c r="F230" s="3"/>
      <c r="G230" s="21"/>
      <c r="H230" s="11"/>
      <c r="I230" s="2"/>
      <c r="J230" s="2"/>
      <c r="K230" s="2"/>
      <c r="L230" s="2"/>
      <c r="M230" s="2"/>
      <c r="N230" s="4"/>
      <c r="O230" s="4"/>
      <c r="P230" s="4"/>
      <c r="Q230" s="5"/>
      <c r="R230" s="4"/>
      <c r="S230" s="4"/>
      <c r="T230" s="4"/>
      <c r="U230" s="5"/>
      <c r="V230" s="5"/>
      <c r="W230" s="14"/>
      <c r="X230" s="14"/>
      <c r="Y230" s="14"/>
      <c r="Z230" s="4"/>
      <c r="AA230" s="49" t="str">
        <f>IFERROR(IF(VLOOKUP($D230,'Year-To-Date'!$E$1:$E$322,1,FALSE)=D230,"--","Find"),"Find")</f>
        <v>Find</v>
      </c>
    </row>
    <row r="231" spans="1:27">
      <c r="A231" s="2"/>
      <c r="B231" s="2"/>
      <c r="C231" s="2"/>
      <c r="D231" s="2"/>
      <c r="E231" s="2"/>
      <c r="F231" s="3"/>
      <c r="G231" s="21"/>
      <c r="H231" s="11"/>
      <c r="I231" s="2"/>
      <c r="J231" s="2"/>
      <c r="K231" s="2"/>
      <c r="L231" s="2"/>
      <c r="M231" s="2"/>
      <c r="N231" s="4"/>
      <c r="O231" s="4"/>
      <c r="P231" s="4"/>
      <c r="Q231" s="5"/>
      <c r="R231" s="4"/>
      <c r="S231" s="4"/>
      <c r="T231" s="4"/>
      <c r="U231" s="5"/>
      <c r="V231" s="5"/>
      <c r="W231" s="14"/>
      <c r="X231" s="14"/>
      <c r="Y231" s="14"/>
      <c r="Z231" s="4"/>
      <c r="AA231" s="49" t="str">
        <f>IFERROR(IF(VLOOKUP($D231,'Year-To-Date'!$E$1:$E$322,1,FALSE)=D231,"--","Find"),"Find")</f>
        <v>Find</v>
      </c>
    </row>
    <row r="232" spans="1:27">
      <c r="A232" s="2"/>
      <c r="B232" s="2"/>
      <c r="C232" s="2"/>
      <c r="D232" s="2"/>
      <c r="E232" s="2"/>
      <c r="F232" s="3"/>
      <c r="G232" s="21"/>
      <c r="H232" s="11"/>
      <c r="I232" s="2"/>
      <c r="J232" s="2"/>
      <c r="K232" s="2"/>
      <c r="L232" s="2"/>
      <c r="M232" s="2"/>
      <c r="N232" s="4"/>
      <c r="O232" s="4"/>
      <c r="P232" s="4"/>
      <c r="Q232" s="5"/>
      <c r="R232" s="4"/>
      <c r="S232" s="4"/>
      <c r="T232" s="4"/>
      <c r="U232" s="5"/>
      <c r="V232" s="5"/>
      <c r="W232" s="14"/>
      <c r="X232" s="14"/>
      <c r="Y232" s="14"/>
      <c r="Z232" s="4"/>
      <c r="AA232" s="49" t="str">
        <f>IFERROR(IF(VLOOKUP($D232,'Year-To-Date'!$E$1:$E$322,1,FALSE)=D232,"--","Find"),"Find")</f>
        <v>Find</v>
      </c>
    </row>
    <row r="233" spans="1:27">
      <c r="A233" s="2"/>
      <c r="B233" s="2"/>
      <c r="C233" s="2"/>
      <c r="D233" s="2"/>
      <c r="E233" s="2"/>
      <c r="F233" s="3"/>
      <c r="G233" s="21"/>
      <c r="H233" s="11"/>
      <c r="I233" s="2"/>
      <c r="J233" s="2"/>
      <c r="K233" s="2"/>
      <c r="L233" s="2"/>
      <c r="M233" s="2"/>
      <c r="N233" s="4"/>
      <c r="O233" s="4"/>
      <c r="P233" s="4"/>
      <c r="Q233" s="5"/>
      <c r="R233" s="4"/>
      <c r="S233" s="4"/>
      <c r="T233" s="4"/>
      <c r="U233" s="5"/>
      <c r="V233" s="5"/>
      <c r="W233" s="14"/>
      <c r="X233" s="14"/>
      <c r="Y233" s="14"/>
      <c r="Z233" s="4"/>
      <c r="AA233" s="49" t="str">
        <f>IFERROR(IF(VLOOKUP($D233,'Year-To-Date'!$E$1:$E$322,1,FALSE)=D233,"--","Find"),"Find")</f>
        <v>Find</v>
      </c>
    </row>
    <row r="234" spans="1:27">
      <c r="A234" s="2"/>
      <c r="B234" s="2"/>
      <c r="C234" s="2"/>
      <c r="D234" s="2"/>
      <c r="E234" s="2"/>
      <c r="F234" s="3"/>
      <c r="G234" s="21"/>
      <c r="H234" s="11"/>
      <c r="I234" s="2"/>
      <c r="J234" s="2"/>
      <c r="K234" s="2"/>
      <c r="L234" s="2"/>
      <c r="M234" s="2"/>
      <c r="N234" s="4"/>
      <c r="O234" s="4"/>
      <c r="P234" s="4"/>
      <c r="Q234" s="5"/>
      <c r="R234" s="4"/>
      <c r="S234" s="4"/>
      <c r="T234" s="4"/>
      <c r="U234" s="5"/>
      <c r="V234" s="5"/>
      <c r="W234" s="14"/>
      <c r="X234" s="14"/>
      <c r="Y234" s="14"/>
      <c r="Z234" s="4"/>
      <c r="AA234" s="49" t="str">
        <f>IFERROR(IF(VLOOKUP($D234,'Year-To-Date'!$E$1:$E$322,1,FALSE)=D234,"--","Find"),"Find")</f>
        <v>Find</v>
      </c>
    </row>
    <row r="235" spans="1:27">
      <c r="A235" s="2"/>
      <c r="B235" s="2"/>
      <c r="C235" s="2"/>
      <c r="D235" s="2"/>
      <c r="E235" s="2"/>
      <c r="F235" s="3"/>
      <c r="G235" s="21"/>
      <c r="H235" s="11"/>
      <c r="I235" s="2"/>
      <c r="J235" s="2"/>
      <c r="K235" s="2"/>
      <c r="L235" s="2"/>
      <c r="M235" s="2"/>
      <c r="N235" s="4"/>
      <c r="O235" s="4"/>
      <c r="P235" s="4"/>
      <c r="Q235" s="5"/>
      <c r="R235" s="4"/>
      <c r="S235" s="4"/>
      <c r="T235" s="4"/>
      <c r="U235" s="5"/>
      <c r="V235" s="5"/>
      <c r="W235" s="14"/>
      <c r="X235" s="14"/>
      <c r="Y235" s="14"/>
      <c r="Z235" s="4"/>
      <c r="AA235" s="49" t="str">
        <f>IFERROR(IF(VLOOKUP($D235,'Year-To-Date'!$E$1:$E$322,1,FALSE)=D235,"--","Find"),"Find")</f>
        <v>Find</v>
      </c>
    </row>
    <row r="236" spans="1:27">
      <c r="A236" s="2"/>
      <c r="B236" s="2"/>
      <c r="C236" s="2"/>
      <c r="D236" s="2"/>
      <c r="E236" s="2"/>
      <c r="F236" s="3"/>
      <c r="G236" s="21"/>
      <c r="H236" s="11"/>
      <c r="I236" s="2"/>
      <c r="J236" s="2"/>
      <c r="K236" s="2"/>
      <c r="L236" s="2"/>
      <c r="M236" s="2"/>
      <c r="N236" s="4"/>
      <c r="O236" s="4"/>
      <c r="P236" s="4"/>
      <c r="Q236" s="5"/>
      <c r="R236" s="4"/>
      <c r="S236" s="4"/>
      <c r="T236" s="4"/>
      <c r="U236" s="5"/>
      <c r="V236" s="5"/>
      <c r="W236" s="14"/>
      <c r="X236" s="14"/>
      <c r="Y236" s="14"/>
      <c r="Z236" s="4"/>
      <c r="AA236" s="49" t="str">
        <f>IFERROR(IF(VLOOKUP($D236,'Year-To-Date'!$E$1:$E$322,1,FALSE)=D236,"--","Find"),"Find")</f>
        <v>Find</v>
      </c>
    </row>
    <row r="237" spans="1:27">
      <c r="A237" s="2"/>
      <c r="B237" s="2"/>
      <c r="C237" s="2"/>
      <c r="D237" s="2"/>
      <c r="E237" s="2"/>
      <c r="F237" s="3"/>
      <c r="G237" s="21"/>
      <c r="H237" s="11"/>
      <c r="I237" s="2"/>
      <c r="J237" s="2"/>
      <c r="K237" s="2"/>
      <c r="L237" s="2"/>
      <c r="M237" s="2"/>
      <c r="N237" s="4"/>
      <c r="O237" s="4"/>
      <c r="P237" s="4"/>
      <c r="Q237" s="5"/>
      <c r="R237" s="4"/>
      <c r="S237" s="4"/>
      <c r="T237" s="4"/>
      <c r="U237" s="5"/>
      <c r="V237" s="5"/>
      <c r="W237" s="14"/>
      <c r="X237" s="14"/>
      <c r="Y237" s="14"/>
      <c r="Z237" s="4"/>
      <c r="AA237" s="49" t="str">
        <f>IFERROR(IF(VLOOKUP($D237,'Year-To-Date'!$E$1:$E$322,1,FALSE)=D237,"--","Find"),"Find")</f>
        <v>Find</v>
      </c>
    </row>
    <row r="238" spans="1:27">
      <c r="A238" s="2"/>
      <c r="B238" s="2"/>
      <c r="C238" s="2"/>
      <c r="D238" s="2"/>
      <c r="E238" s="2"/>
      <c r="F238" s="3"/>
      <c r="G238" s="21"/>
      <c r="H238" s="11"/>
      <c r="I238" s="2"/>
      <c r="J238" s="2"/>
      <c r="K238" s="2"/>
      <c r="L238" s="2"/>
      <c r="M238" s="2"/>
      <c r="N238" s="4"/>
      <c r="O238" s="4"/>
      <c r="P238" s="4"/>
      <c r="Q238" s="5"/>
      <c r="R238" s="4"/>
      <c r="S238" s="4"/>
      <c r="T238" s="4"/>
      <c r="U238" s="5"/>
      <c r="V238" s="5"/>
      <c r="W238" s="14"/>
      <c r="X238" s="14"/>
      <c r="Y238" s="14"/>
      <c r="Z238" s="4"/>
      <c r="AA238" s="49" t="str">
        <f>IFERROR(IF(VLOOKUP($D238,'Year-To-Date'!$E$1:$E$322,1,FALSE)=D238,"--","Find"),"Find")</f>
        <v>Find</v>
      </c>
    </row>
    <row r="239" spans="1:27">
      <c r="A239" s="2"/>
      <c r="B239" s="2"/>
      <c r="C239" s="2"/>
      <c r="D239" s="2"/>
      <c r="E239" s="2"/>
      <c r="F239" s="3"/>
      <c r="G239" s="21"/>
      <c r="H239" s="11"/>
      <c r="I239" s="2"/>
      <c r="J239" s="2"/>
      <c r="K239" s="2"/>
      <c r="L239" s="2"/>
      <c r="M239" s="2"/>
      <c r="N239" s="4"/>
      <c r="O239" s="4"/>
      <c r="P239" s="4"/>
      <c r="Q239" s="5"/>
      <c r="R239" s="4"/>
      <c r="S239" s="4"/>
      <c r="T239" s="4"/>
      <c r="U239" s="5"/>
      <c r="V239" s="5"/>
      <c r="W239" s="14"/>
      <c r="X239" s="14"/>
      <c r="Y239" s="14"/>
      <c r="Z239" s="4"/>
      <c r="AA239" s="49" t="str">
        <f>IFERROR(IF(VLOOKUP($D239,'Year-To-Date'!$E$1:$E$322,1,FALSE)=D239,"--","Find"),"Find")</f>
        <v>Find</v>
      </c>
    </row>
    <row r="240" spans="1:27">
      <c r="A240" s="2"/>
      <c r="B240" s="2"/>
      <c r="C240" s="2"/>
      <c r="D240" s="2"/>
      <c r="E240" s="2"/>
      <c r="F240" s="3"/>
      <c r="G240" s="21"/>
      <c r="H240" s="11"/>
      <c r="I240" s="2"/>
      <c r="J240" s="2"/>
      <c r="K240" s="2"/>
      <c r="L240" s="2"/>
      <c r="M240" s="2"/>
      <c r="N240" s="4"/>
      <c r="O240" s="4"/>
      <c r="P240" s="4"/>
      <c r="Q240" s="5"/>
      <c r="R240" s="4"/>
      <c r="S240" s="4"/>
      <c r="T240" s="4"/>
      <c r="U240" s="5"/>
      <c r="V240" s="5"/>
      <c r="W240" s="14"/>
      <c r="X240" s="14"/>
      <c r="Y240" s="14"/>
      <c r="Z240" s="4"/>
      <c r="AA240" s="49" t="str">
        <f>IFERROR(IF(VLOOKUP($D240,'Year-To-Date'!$E$1:$E$322,1,FALSE)=D240,"--","Find"),"Find")</f>
        <v>Find</v>
      </c>
    </row>
    <row r="241" spans="1:27">
      <c r="A241" s="2"/>
      <c r="B241" s="2"/>
      <c r="C241" s="2"/>
      <c r="D241" s="2"/>
      <c r="E241" s="2"/>
      <c r="F241" s="3"/>
      <c r="G241" s="21"/>
      <c r="H241" s="11"/>
      <c r="I241" s="2"/>
      <c r="J241" s="2"/>
      <c r="K241" s="2"/>
      <c r="L241" s="2"/>
      <c r="M241" s="2"/>
      <c r="N241" s="4"/>
      <c r="O241" s="4"/>
      <c r="P241" s="4"/>
      <c r="Q241" s="5"/>
      <c r="R241" s="4"/>
      <c r="S241" s="4"/>
      <c r="T241" s="4"/>
      <c r="U241" s="5"/>
      <c r="V241" s="5"/>
      <c r="W241" s="14"/>
      <c r="X241" s="14"/>
      <c r="Y241" s="14"/>
      <c r="Z241" s="4"/>
      <c r="AA241" s="49" t="str">
        <f>IFERROR(IF(VLOOKUP($D241,'Year-To-Date'!$E$1:$E$322,1,FALSE)=D241,"--","Find"),"Find")</f>
        <v>Find</v>
      </c>
    </row>
    <row r="242" spans="1:27">
      <c r="A242" s="2"/>
      <c r="B242" s="2"/>
      <c r="C242" s="2"/>
      <c r="D242" s="2"/>
      <c r="E242" s="2"/>
      <c r="F242" s="3"/>
      <c r="G242" s="21"/>
      <c r="H242" s="11"/>
      <c r="I242" s="2"/>
      <c r="J242" s="2"/>
      <c r="K242" s="2"/>
      <c r="L242" s="2"/>
      <c r="M242" s="2"/>
      <c r="N242" s="4"/>
      <c r="O242" s="4"/>
      <c r="P242" s="4"/>
      <c r="Q242" s="5"/>
      <c r="R242" s="4"/>
      <c r="S242" s="4"/>
      <c r="T242" s="4"/>
      <c r="U242" s="5"/>
      <c r="V242" s="5"/>
      <c r="W242" s="14"/>
      <c r="X242" s="14"/>
      <c r="Y242" s="14"/>
      <c r="Z242" s="4"/>
      <c r="AA242" s="49" t="str">
        <f>IFERROR(IF(VLOOKUP($D242,'Year-To-Date'!$E$1:$E$322,1,FALSE)=D242,"--","Find"),"Find")</f>
        <v>Find</v>
      </c>
    </row>
    <row r="243" spans="1:27">
      <c r="A243" s="2"/>
      <c r="B243" s="2"/>
      <c r="C243" s="2"/>
      <c r="D243" s="2"/>
      <c r="E243" s="2"/>
      <c r="F243" s="3"/>
      <c r="G243" s="21"/>
      <c r="H243" s="11"/>
      <c r="I243" s="2"/>
      <c r="J243" s="2"/>
      <c r="K243" s="2"/>
      <c r="L243" s="2"/>
      <c r="M243" s="2"/>
      <c r="N243" s="4"/>
      <c r="O243" s="4"/>
      <c r="P243" s="4"/>
      <c r="Q243" s="5"/>
      <c r="R243" s="4"/>
      <c r="S243" s="4"/>
      <c r="T243" s="4"/>
      <c r="U243" s="5"/>
      <c r="V243" s="5"/>
      <c r="W243" s="14"/>
      <c r="X243" s="14"/>
      <c r="Y243" s="14"/>
      <c r="Z243" s="4"/>
      <c r="AA243" s="49" t="str">
        <f>IFERROR(IF(VLOOKUP($D243,'Year-To-Date'!$E$1:$E$322,1,FALSE)=D243,"--","Find"),"Find")</f>
        <v>Find</v>
      </c>
    </row>
    <row r="244" spans="1:27">
      <c r="A244" s="2"/>
      <c r="B244" s="2"/>
      <c r="C244" s="2"/>
      <c r="D244" s="2"/>
      <c r="E244" s="2"/>
      <c r="F244" s="3"/>
      <c r="G244" s="21"/>
      <c r="H244" s="11"/>
      <c r="I244" s="2"/>
      <c r="J244" s="2"/>
      <c r="K244" s="2"/>
      <c r="L244" s="2"/>
      <c r="M244" s="2"/>
      <c r="N244" s="4"/>
      <c r="O244" s="4"/>
      <c r="P244" s="4"/>
      <c r="Q244" s="5"/>
      <c r="R244" s="4"/>
      <c r="S244" s="4"/>
      <c r="T244" s="4"/>
      <c r="U244" s="5"/>
      <c r="V244" s="5"/>
      <c r="W244" s="14"/>
      <c r="X244" s="14"/>
      <c r="Y244" s="14"/>
      <c r="Z244" s="4"/>
      <c r="AA244" s="49" t="str">
        <f>IFERROR(IF(VLOOKUP($D244,'Year-To-Date'!$E$1:$E$322,1,FALSE)=D244,"--","Find"),"Find")</f>
        <v>Find</v>
      </c>
    </row>
    <row r="245" spans="1:27">
      <c r="A245" s="8"/>
      <c r="B245" s="2"/>
      <c r="C245" s="2"/>
      <c r="D245" s="2"/>
      <c r="E245" s="2"/>
      <c r="F245" s="3"/>
      <c r="G245" s="25"/>
      <c r="H245" s="2"/>
      <c r="I245" s="2"/>
      <c r="J245" s="2"/>
      <c r="K245" s="2"/>
      <c r="L245" s="2"/>
      <c r="M245" s="2"/>
      <c r="N245" s="4"/>
      <c r="O245" s="4"/>
      <c r="P245" s="4"/>
      <c r="Q245" s="7">
        <f>SUM(Q2:Q244)</f>
        <v>13041.289699999999</v>
      </c>
      <c r="R245" s="4"/>
      <c r="S245" s="4"/>
      <c r="T245" s="4"/>
      <c r="U245" s="7">
        <f t="shared" ref="U245:Y245" si="0">SUM(U2:U244)</f>
        <v>6802.2787999999991</v>
      </c>
      <c r="V245" s="7">
        <f t="shared" si="0"/>
        <v>311</v>
      </c>
      <c r="W245" s="7">
        <f t="shared" si="0"/>
        <v>20157.060000000009</v>
      </c>
      <c r="X245" s="7">
        <f t="shared" si="0"/>
        <v>0</v>
      </c>
      <c r="Y245" s="7">
        <f t="shared" si="0"/>
        <v>20157.060000000009</v>
      </c>
      <c r="Z245" s="4"/>
      <c r="AA245" s="30">
        <f>COUNTIF(AA1:AA244,"Find")</f>
        <v>33</v>
      </c>
    </row>
    <row r="246" spans="1:27">
      <c r="A246" s="6"/>
      <c r="B246" s="6"/>
      <c r="C246" s="6"/>
      <c r="D246" s="6"/>
      <c r="E246" s="6"/>
      <c r="F246" s="6"/>
      <c r="G246" s="2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2">
        <f>SUM(Y2:Y245)/2</f>
        <v>20157.060000000009</v>
      </c>
      <c r="Z246" s="6"/>
      <c r="AA246" s="50"/>
    </row>
  </sheetData>
  <autoFilter ref="A1:Z246"/>
  <printOptions horizontalCentered="1"/>
  <pageMargins left="0.5" right="0.5" top="1" bottom="1.25" header="0.5" footer="0.5"/>
  <pageSetup paperSize="5" scale="93" orientation="landscape" r:id="rId1"/>
  <headerFooter>
    <oddHeader>&amp;L&amp;"Arial,Bold"&amp;20</oddHeader>
    <oddFooter>&amp;L&amp;8&amp;R&amp;"Arial,Regular"&amp;8&amp;P of &amp;N
Created: 09/15/2016 01:34 PM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FCDFF"/>
  </sheetPr>
  <dimension ref="A1:AM246"/>
  <sheetViews>
    <sheetView showGridLines="0" zoomScale="110" zoomScaleNormal="110" workbookViewId="0">
      <pane ySplit="1" topLeftCell="A2" activePane="bottomLeft" state="frozen"/>
      <selection pane="bottomLeft" activeCell="F244" sqref="F2:F244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  <col min="28" max="39" width="9.140625" style="29"/>
  </cols>
  <sheetData>
    <row r="1" spans="1:39" ht="3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1878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</row>
    <row r="2" spans="1:39">
      <c r="A2" s="2" t="s">
        <v>839</v>
      </c>
      <c r="B2" s="2" t="s">
        <v>510</v>
      </c>
      <c r="C2" s="2" t="s">
        <v>25</v>
      </c>
      <c r="D2" s="2" t="s">
        <v>125</v>
      </c>
      <c r="E2" s="2" t="s">
        <v>566</v>
      </c>
      <c r="F2" s="21" t="s">
        <v>2111</v>
      </c>
      <c r="G2" s="11" t="s">
        <v>1976</v>
      </c>
      <c r="H2" s="3">
        <v>42360</v>
      </c>
      <c r="I2" s="2" t="s">
        <v>39</v>
      </c>
      <c r="J2" s="2" t="s">
        <v>567</v>
      </c>
      <c r="K2" s="2" t="s">
        <v>30</v>
      </c>
      <c r="L2" s="2" t="s">
        <v>31</v>
      </c>
      <c r="M2" s="2" t="s">
        <v>41</v>
      </c>
      <c r="N2" s="4">
        <v>19402</v>
      </c>
      <c r="O2" s="4">
        <v>22102</v>
      </c>
      <c r="P2" s="4">
        <v>2700</v>
      </c>
      <c r="Q2" s="5">
        <v>45.63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45.63</v>
      </c>
      <c r="X2" s="14">
        <v>0</v>
      </c>
      <c r="Y2" s="14">
        <v>45.63</v>
      </c>
      <c r="Z2" s="4">
        <v>24580</v>
      </c>
      <c r="AA2" s="49" t="str">
        <f>IFERROR(IF(VLOOKUP($D2,'Year-To-Date'!$E$1:$E$322,1,FALSE)=D2,"--","Find"),"Find")</f>
        <v>--</v>
      </c>
      <c r="AC2" s="32"/>
      <c r="AE2" s="32"/>
      <c r="AG2" s="32"/>
      <c r="AI2" s="32"/>
      <c r="AK2" s="32"/>
      <c r="AM2" s="32"/>
    </row>
    <row r="3" spans="1:39">
      <c r="A3" s="2" t="s">
        <v>839</v>
      </c>
      <c r="B3" s="2" t="s">
        <v>510</v>
      </c>
      <c r="C3" s="2" t="s">
        <v>781</v>
      </c>
      <c r="D3" s="2" t="s">
        <v>93</v>
      </c>
      <c r="E3" s="2" t="s">
        <v>67</v>
      </c>
      <c r="F3" s="21" t="s">
        <v>94</v>
      </c>
      <c r="G3" s="11" t="s">
        <v>1977</v>
      </c>
      <c r="H3" s="3">
        <v>42501</v>
      </c>
      <c r="I3" s="2"/>
      <c r="J3" s="2" t="s">
        <v>722</v>
      </c>
      <c r="K3" s="2" t="s">
        <v>394</v>
      </c>
      <c r="L3" s="2" t="s">
        <v>31</v>
      </c>
      <c r="M3" s="2" t="s">
        <v>382</v>
      </c>
      <c r="N3" s="4">
        <v>10</v>
      </c>
      <c r="O3" s="4">
        <v>61</v>
      </c>
      <c r="P3" s="4">
        <v>51</v>
      </c>
      <c r="Q3" s="5">
        <v>1.4</v>
      </c>
      <c r="R3" s="4">
        <v>10</v>
      </c>
      <c r="S3" s="4">
        <v>10</v>
      </c>
      <c r="T3" s="4">
        <v>0</v>
      </c>
      <c r="U3" s="5">
        <v>0</v>
      </c>
      <c r="V3" s="5">
        <v>0</v>
      </c>
      <c r="W3" s="14">
        <v>1.4</v>
      </c>
      <c r="X3" s="14">
        <v>0</v>
      </c>
      <c r="Y3" s="14">
        <v>1.4</v>
      </c>
      <c r="Z3" s="4">
        <v>24580</v>
      </c>
      <c r="AA3" s="49" t="str">
        <f>IFERROR(IF(VLOOKUP($D3,'Year-To-Date'!$E$1:$E$322,1,FALSE)=D3,"--","Find"),"Find")</f>
        <v>--</v>
      </c>
      <c r="AC3" s="32"/>
      <c r="AE3" s="32"/>
      <c r="AG3" s="32"/>
      <c r="AI3" s="32"/>
      <c r="AK3" s="32"/>
      <c r="AM3" s="32"/>
    </row>
    <row r="4" spans="1:39">
      <c r="A4" s="2" t="s">
        <v>839</v>
      </c>
      <c r="B4" s="2" t="s">
        <v>510</v>
      </c>
      <c r="C4" s="2" t="s">
        <v>781</v>
      </c>
      <c r="D4" s="2" t="s">
        <v>95</v>
      </c>
      <c r="E4" s="2" t="s">
        <v>67</v>
      </c>
      <c r="F4" s="21" t="s">
        <v>94</v>
      </c>
      <c r="G4" s="11" t="s">
        <v>1977</v>
      </c>
      <c r="H4" s="3">
        <v>42501</v>
      </c>
      <c r="I4" s="2"/>
      <c r="J4" s="2" t="s">
        <v>722</v>
      </c>
      <c r="K4" s="2" t="s">
        <v>394</v>
      </c>
      <c r="L4" s="2" t="s">
        <v>31</v>
      </c>
      <c r="M4" s="2" t="s">
        <v>382</v>
      </c>
      <c r="N4" s="4">
        <v>10</v>
      </c>
      <c r="O4" s="4">
        <v>2319</v>
      </c>
      <c r="P4" s="4">
        <v>2309</v>
      </c>
      <c r="Q4" s="5">
        <v>63.5</v>
      </c>
      <c r="R4" s="4">
        <v>10</v>
      </c>
      <c r="S4" s="4">
        <v>10</v>
      </c>
      <c r="T4" s="4">
        <v>0</v>
      </c>
      <c r="U4" s="5">
        <v>0</v>
      </c>
      <c r="V4" s="5">
        <v>0</v>
      </c>
      <c r="W4" s="14">
        <v>63.5</v>
      </c>
      <c r="X4" s="14">
        <v>0</v>
      </c>
      <c r="Y4" s="14">
        <v>63.5</v>
      </c>
      <c r="Z4" s="4">
        <v>24580</v>
      </c>
      <c r="AA4" s="49" t="str">
        <f>IFERROR(IF(VLOOKUP($D4,'Year-To-Date'!$E$1:$E$322,1,FALSE)=D4,"--","Find"),"Find")</f>
        <v>--</v>
      </c>
      <c r="AC4" s="32"/>
      <c r="AE4" s="32"/>
      <c r="AG4" s="32"/>
      <c r="AI4" s="32"/>
      <c r="AK4" s="32"/>
      <c r="AM4" s="32"/>
    </row>
    <row r="5" spans="1:39">
      <c r="A5" s="2" t="s">
        <v>839</v>
      </c>
      <c r="B5" s="2" t="s">
        <v>510</v>
      </c>
      <c r="C5" s="2" t="s">
        <v>25</v>
      </c>
      <c r="D5" s="2" t="s">
        <v>120</v>
      </c>
      <c r="E5" s="2" t="s">
        <v>439</v>
      </c>
      <c r="F5" s="21" t="s">
        <v>94</v>
      </c>
      <c r="G5" s="11" t="s">
        <v>1977</v>
      </c>
      <c r="H5" s="3">
        <v>42257</v>
      </c>
      <c r="I5" s="2" t="s">
        <v>39</v>
      </c>
      <c r="J5" s="2" t="s">
        <v>440</v>
      </c>
      <c r="K5" s="2" t="s">
        <v>30</v>
      </c>
      <c r="L5" s="2" t="s">
        <v>31</v>
      </c>
      <c r="M5" s="2" t="s">
        <v>41</v>
      </c>
      <c r="N5" s="4">
        <v>10</v>
      </c>
      <c r="O5" s="4">
        <v>10</v>
      </c>
      <c r="P5" s="4">
        <v>0</v>
      </c>
      <c r="Q5" s="5">
        <v>0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0</v>
      </c>
      <c r="X5" s="14">
        <v>0</v>
      </c>
      <c r="Y5" s="14">
        <v>0</v>
      </c>
      <c r="Z5" s="4">
        <v>24580</v>
      </c>
      <c r="AA5" s="49" t="str">
        <f>IFERROR(IF(VLOOKUP($D5,'Year-To-Date'!$E$1:$E$322,1,FALSE)=D5,"--","Find"),"Find")</f>
        <v>--</v>
      </c>
      <c r="AC5" s="32"/>
      <c r="AE5" s="32"/>
      <c r="AG5" s="32"/>
      <c r="AI5" s="32"/>
      <c r="AK5" s="32"/>
      <c r="AM5" s="32"/>
    </row>
    <row r="6" spans="1:39">
      <c r="A6" s="2" t="s">
        <v>839</v>
      </c>
      <c r="B6" s="2" t="s">
        <v>510</v>
      </c>
      <c r="C6" s="2" t="s">
        <v>25</v>
      </c>
      <c r="D6" s="2" t="s">
        <v>136</v>
      </c>
      <c r="E6" s="2" t="s">
        <v>750</v>
      </c>
      <c r="F6" s="21" t="s">
        <v>94</v>
      </c>
      <c r="G6" s="11" t="s">
        <v>1977</v>
      </c>
      <c r="H6" s="3">
        <v>42444</v>
      </c>
      <c r="I6" s="2" t="s">
        <v>39</v>
      </c>
      <c r="J6" s="2" t="s">
        <v>751</v>
      </c>
      <c r="K6" s="2" t="s">
        <v>30</v>
      </c>
      <c r="L6" s="2" t="s">
        <v>31</v>
      </c>
      <c r="M6" s="2" t="s">
        <v>32</v>
      </c>
      <c r="N6" s="4">
        <v>20</v>
      </c>
      <c r="O6" s="4">
        <v>20</v>
      </c>
      <c r="P6" s="4">
        <v>0</v>
      </c>
      <c r="Q6" s="14">
        <v>0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0</v>
      </c>
      <c r="X6" s="14">
        <v>0</v>
      </c>
      <c r="Y6" s="14">
        <v>0</v>
      </c>
      <c r="Z6" s="4">
        <v>24580</v>
      </c>
      <c r="AA6" s="49" t="str">
        <f>IFERROR(IF(VLOOKUP($D6,'Year-To-Date'!$E$1:$E$322,1,FALSE)=D6,"--","Find"),"Find")</f>
        <v>--</v>
      </c>
      <c r="AC6" s="32"/>
      <c r="AE6" s="32"/>
      <c r="AG6" s="32"/>
      <c r="AI6" s="32"/>
      <c r="AK6" s="32"/>
      <c r="AM6" s="32"/>
    </row>
    <row r="7" spans="1:39">
      <c r="A7" s="2" t="s">
        <v>839</v>
      </c>
      <c r="B7" s="2" t="s">
        <v>510</v>
      </c>
      <c r="C7" s="2" t="s">
        <v>25</v>
      </c>
      <c r="D7" s="2" t="s">
        <v>141</v>
      </c>
      <c r="E7" s="2" t="s">
        <v>67</v>
      </c>
      <c r="F7" s="21" t="s">
        <v>94</v>
      </c>
      <c r="G7" s="11" t="s">
        <v>1977</v>
      </c>
      <c r="H7" s="3">
        <v>42499</v>
      </c>
      <c r="I7" s="2" t="s">
        <v>685</v>
      </c>
      <c r="J7" s="2" t="s">
        <v>68</v>
      </c>
      <c r="K7" s="2" t="s">
        <v>30</v>
      </c>
      <c r="L7" s="2" t="s">
        <v>31</v>
      </c>
      <c r="M7" s="2" t="s">
        <v>32</v>
      </c>
      <c r="N7" s="4">
        <v>2561</v>
      </c>
      <c r="O7" s="4">
        <v>5435</v>
      </c>
      <c r="P7" s="4">
        <v>2874</v>
      </c>
      <c r="Q7" s="5">
        <v>48.57</v>
      </c>
      <c r="R7" s="4">
        <v>1</v>
      </c>
      <c r="S7" s="4">
        <v>1</v>
      </c>
      <c r="T7" s="4">
        <v>0</v>
      </c>
      <c r="U7" s="5">
        <v>0</v>
      </c>
      <c r="V7" s="5">
        <v>0</v>
      </c>
      <c r="W7" s="14">
        <v>48.57</v>
      </c>
      <c r="X7" s="14">
        <v>0</v>
      </c>
      <c r="Y7" s="14">
        <v>48.57</v>
      </c>
      <c r="Z7" s="4">
        <v>24580</v>
      </c>
      <c r="AA7" s="49" t="str">
        <f>IFERROR(IF(VLOOKUP($D7,'Year-To-Date'!$E$1:$E$322,1,FALSE)=D7,"--","Find"),"Find")</f>
        <v>--</v>
      </c>
      <c r="AC7" s="32"/>
      <c r="AE7" s="32"/>
      <c r="AG7" s="32"/>
      <c r="AI7" s="32"/>
      <c r="AK7" s="32"/>
      <c r="AM7" s="32"/>
    </row>
    <row r="8" spans="1:39">
      <c r="A8" s="2" t="s">
        <v>839</v>
      </c>
      <c r="B8" s="2" t="s">
        <v>510</v>
      </c>
      <c r="C8" s="2" t="s">
        <v>25</v>
      </c>
      <c r="D8" s="2" t="s">
        <v>142</v>
      </c>
      <c r="E8" s="2" t="s">
        <v>67</v>
      </c>
      <c r="F8" s="21" t="s">
        <v>94</v>
      </c>
      <c r="G8" s="11" t="s">
        <v>1977</v>
      </c>
      <c r="H8" s="3">
        <v>42499</v>
      </c>
      <c r="I8" s="2" t="s">
        <v>685</v>
      </c>
      <c r="J8" s="2" t="s">
        <v>68</v>
      </c>
      <c r="K8" s="2" t="s">
        <v>30</v>
      </c>
      <c r="L8" s="2" t="s">
        <v>31</v>
      </c>
      <c r="M8" s="2" t="s">
        <v>32</v>
      </c>
      <c r="N8" s="4">
        <v>1004</v>
      </c>
      <c r="O8" s="4">
        <v>1512</v>
      </c>
      <c r="P8" s="4">
        <v>508</v>
      </c>
      <c r="Q8" s="5">
        <v>8.59</v>
      </c>
      <c r="R8" s="4">
        <v>1</v>
      </c>
      <c r="S8" s="4">
        <v>1</v>
      </c>
      <c r="T8" s="4">
        <v>0</v>
      </c>
      <c r="U8" s="5">
        <v>0</v>
      </c>
      <c r="V8" s="5">
        <v>0</v>
      </c>
      <c r="W8" s="14">
        <v>8.59</v>
      </c>
      <c r="X8" s="14">
        <v>0</v>
      </c>
      <c r="Y8" s="14">
        <v>8.59</v>
      </c>
      <c r="Z8" s="4">
        <v>24580</v>
      </c>
      <c r="AA8" s="49" t="str">
        <f>IFERROR(IF(VLOOKUP($D8,'Year-To-Date'!$E$1:$E$322,1,FALSE)=D8,"--","Find"),"Find")</f>
        <v>--</v>
      </c>
      <c r="AC8" s="32"/>
      <c r="AE8" s="32"/>
      <c r="AG8" s="32"/>
      <c r="AI8" s="32"/>
      <c r="AK8" s="32"/>
      <c r="AM8" s="32"/>
    </row>
    <row r="9" spans="1:39">
      <c r="A9" s="2" t="s">
        <v>839</v>
      </c>
      <c r="B9" s="2" t="s">
        <v>510</v>
      </c>
      <c r="C9" s="2" t="s">
        <v>25</v>
      </c>
      <c r="D9" s="2" t="s">
        <v>143</v>
      </c>
      <c r="E9" s="2" t="s">
        <v>67</v>
      </c>
      <c r="F9" s="21" t="s">
        <v>94</v>
      </c>
      <c r="G9" s="11" t="s">
        <v>1977</v>
      </c>
      <c r="H9" s="3">
        <v>42499</v>
      </c>
      <c r="I9" s="2" t="s">
        <v>685</v>
      </c>
      <c r="J9" s="2" t="s">
        <v>68</v>
      </c>
      <c r="K9" s="2" t="s">
        <v>30</v>
      </c>
      <c r="L9" s="2" t="s">
        <v>31</v>
      </c>
      <c r="M9" s="2" t="s">
        <v>32</v>
      </c>
      <c r="N9" s="4">
        <v>917</v>
      </c>
      <c r="O9" s="4">
        <v>1374</v>
      </c>
      <c r="P9" s="4">
        <v>457</v>
      </c>
      <c r="Q9" s="5">
        <v>7.72</v>
      </c>
      <c r="R9" s="4">
        <v>1</v>
      </c>
      <c r="S9" s="4">
        <v>1</v>
      </c>
      <c r="T9" s="4">
        <v>0</v>
      </c>
      <c r="U9" s="5">
        <v>0</v>
      </c>
      <c r="V9" s="5">
        <v>0</v>
      </c>
      <c r="W9" s="14">
        <v>7.72</v>
      </c>
      <c r="X9" s="14">
        <v>0</v>
      </c>
      <c r="Y9" s="14">
        <v>7.72</v>
      </c>
      <c r="Z9" s="4">
        <v>24580</v>
      </c>
      <c r="AA9" s="49" t="str">
        <f>IFERROR(IF(VLOOKUP($D9,'Year-To-Date'!$E$1:$E$322,1,FALSE)=D9,"--","Find"),"Find")</f>
        <v>--</v>
      </c>
      <c r="AC9" s="32"/>
      <c r="AE9" s="32"/>
      <c r="AG9" s="32"/>
      <c r="AI9" s="32"/>
      <c r="AK9" s="32"/>
      <c r="AM9" s="32"/>
    </row>
    <row r="10" spans="1:39">
      <c r="A10" s="2" t="s">
        <v>839</v>
      </c>
      <c r="B10" s="2" t="s">
        <v>510</v>
      </c>
      <c r="C10" s="2" t="s">
        <v>25</v>
      </c>
      <c r="D10" s="2" t="s">
        <v>144</v>
      </c>
      <c r="E10" s="2" t="s">
        <v>746</v>
      </c>
      <c r="F10" s="21" t="s">
        <v>94</v>
      </c>
      <c r="G10" s="11" t="s">
        <v>1977</v>
      </c>
      <c r="H10" s="3">
        <v>42522</v>
      </c>
      <c r="I10" s="2" t="s">
        <v>685</v>
      </c>
      <c r="J10" s="2" t="s">
        <v>747</v>
      </c>
      <c r="K10" s="2" t="s">
        <v>30</v>
      </c>
      <c r="L10" s="2" t="s">
        <v>31</v>
      </c>
      <c r="M10" s="2" t="s">
        <v>41</v>
      </c>
      <c r="N10" s="4">
        <v>21</v>
      </c>
      <c r="O10" s="4">
        <v>21</v>
      </c>
      <c r="P10" s="4">
        <v>0</v>
      </c>
      <c r="Q10" s="5">
        <v>0</v>
      </c>
      <c r="R10" s="4">
        <v>0</v>
      </c>
      <c r="S10" s="4">
        <v>0</v>
      </c>
      <c r="T10" s="4">
        <v>0</v>
      </c>
      <c r="U10" s="5">
        <v>0</v>
      </c>
      <c r="V10" s="5">
        <v>0</v>
      </c>
      <c r="W10" s="14">
        <v>0</v>
      </c>
      <c r="X10" s="14">
        <v>0</v>
      </c>
      <c r="Y10" s="14">
        <v>0</v>
      </c>
      <c r="Z10" s="4">
        <v>24580</v>
      </c>
      <c r="AA10" s="49" t="str">
        <f>IFERROR(IF(VLOOKUP($D10,'Year-To-Date'!$E$1:$E$322,1,FALSE)=D10,"--","Find"),"Find")</f>
        <v>--</v>
      </c>
      <c r="AC10" s="32"/>
      <c r="AE10" s="32"/>
      <c r="AG10" s="32"/>
      <c r="AI10" s="32"/>
      <c r="AK10" s="32"/>
      <c r="AM10" s="32"/>
    </row>
    <row r="11" spans="1:39">
      <c r="A11" s="2" t="s">
        <v>839</v>
      </c>
      <c r="B11" s="2" t="s">
        <v>510</v>
      </c>
      <c r="C11" s="2" t="s">
        <v>25</v>
      </c>
      <c r="D11" s="2" t="s">
        <v>145</v>
      </c>
      <c r="E11" s="2" t="s">
        <v>639</v>
      </c>
      <c r="F11" s="21" t="s">
        <v>94</v>
      </c>
      <c r="G11" s="11" t="s">
        <v>1977</v>
      </c>
      <c r="H11" s="3">
        <v>42524</v>
      </c>
      <c r="I11" s="2" t="s">
        <v>685</v>
      </c>
      <c r="J11" s="2" t="s">
        <v>567</v>
      </c>
      <c r="K11" s="2" t="s">
        <v>30</v>
      </c>
      <c r="L11" s="2" t="s">
        <v>31</v>
      </c>
      <c r="M11" s="2" t="s">
        <v>41</v>
      </c>
      <c r="N11" s="4">
        <v>628</v>
      </c>
      <c r="O11" s="4">
        <v>1208</v>
      </c>
      <c r="P11" s="4">
        <v>580</v>
      </c>
      <c r="Q11" s="5">
        <v>9.8000000000000007</v>
      </c>
      <c r="R11" s="4">
        <v>1</v>
      </c>
      <c r="S11" s="4">
        <v>1</v>
      </c>
      <c r="T11" s="4">
        <v>0</v>
      </c>
      <c r="U11" s="5">
        <v>0</v>
      </c>
      <c r="V11" s="5">
        <v>0</v>
      </c>
      <c r="W11" s="14">
        <v>9.8000000000000007</v>
      </c>
      <c r="X11" s="14">
        <v>0</v>
      </c>
      <c r="Y11" s="14">
        <v>9.8000000000000007</v>
      </c>
      <c r="Z11" s="4">
        <v>24580</v>
      </c>
      <c r="AA11" s="49" t="str">
        <f>IFERROR(IF(VLOOKUP($D11,'Year-To-Date'!$E$1:$E$322,1,FALSE)=D11,"--","Find"),"Find")</f>
        <v>--</v>
      </c>
      <c r="AC11" s="32"/>
      <c r="AE11" s="32"/>
      <c r="AG11" s="32"/>
      <c r="AI11" s="32"/>
      <c r="AK11" s="32"/>
      <c r="AM11" s="32"/>
    </row>
    <row r="12" spans="1:39">
      <c r="A12" s="2" t="s">
        <v>839</v>
      </c>
      <c r="B12" s="2" t="s">
        <v>510</v>
      </c>
      <c r="C12" s="2" t="s">
        <v>25</v>
      </c>
      <c r="D12" s="2" t="s">
        <v>146</v>
      </c>
      <c r="E12" s="2" t="s">
        <v>746</v>
      </c>
      <c r="F12" s="21" t="s">
        <v>94</v>
      </c>
      <c r="G12" s="11" t="s">
        <v>1977</v>
      </c>
      <c r="H12" s="3">
        <v>42522</v>
      </c>
      <c r="I12" s="2" t="s">
        <v>685</v>
      </c>
      <c r="J12" s="2" t="s">
        <v>747</v>
      </c>
      <c r="K12" s="2" t="s">
        <v>30</v>
      </c>
      <c r="L12" s="2" t="s">
        <v>31</v>
      </c>
      <c r="M12" s="2" t="s">
        <v>41</v>
      </c>
      <c r="N12" s="4">
        <v>17</v>
      </c>
      <c r="O12" s="4">
        <v>4817</v>
      </c>
      <c r="P12" s="4">
        <v>4800</v>
      </c>
      <c r="Q12" s="5">
        <v>81.12</v>
      </c>
      <c r="R12" s="4">
        <v>0</v>
      </c>
      <c r="S12" s="4">
        <v>0</v>
      </c>
      <c r="T12" s="4">
        <v>0</v>
      </c>
      <c r="U12" s="5">
        <v>0</v>
      </c>
      <c r="V12" s="5">
        <v>0</v>
      </c>
      <c r="W12" s="14">
        <v>81.12</v>
      </c>
      <c r="X12" s="14">
        <v>0</v>
      </c>
      <c r="Y12" s="14">
        <v>81.12</v>
      </c>
      <c r="Z12" s="4">
        <v>24580</v>
      </c>
      <c r="AA12" s="49" t="str">
        <f>IFERROR(IF(VLOOKUP($D12,'Year-To-Date'!$E$1:$E$322,1,FALSE)=D12,"--","Find"),"Find")</f>
        <v>--</v>
      </c>
      <c r="AC12" s="32"/>
      <c r="AE12" s="32"/>
      <c r="AG12" s="32"/>
      <c r="AI12" s="32"/>
      <c r="AK12" s="32"/>
      <c r="AM12" s="32"/>
    </row>
    <row r="13" spans="1:39">
      <c r="A13" s="2" t="s">
        <v>839</v>
      </c>
      <c r="B13" s="2" t="s">
        <v>510</v>
      </c>
      <c r="C13" s="2" t="s">
        <v>25</v>
      </c>
      <c r="D13" s="2" t="s">
        <v>147</v>
      </c>
      <c r="E13" s="2" t="s">
        <v>746</v>
      </c>
      <c r="F13" s="21" t="s">
        <v>94</v>
      </c>
      <c r="G13" s="11" t="s">
        <v>1977</v>
      </c>
      <c r="H13" s="3">
        <v>42522</v>
      </c>
      <c r="I13" s="2" t="s">
        <v>685</v>
      </c>
      <c r="J13" s="2" t="s">
        <v>747</v>
      </c>
      <c r="K13" s="2" t="s">
        <v>30</v>
      </c>
      <c r="L13" s="2" t="s">
        <v>31</v>
      </c>
      <c r="M13" s="2" t="s">
        <v>41</v>
      </c>
      <c r="N13" s="4">
        <v>20</v>
      </c>
      <c r="O13" s="4">
        <v>9189</v>
      </c>
      <c r="P13" s="4">
        <v>9169</v>
      </c>
      <c r="Q13" s="5">
        <v>154.96</v>
      </c>
      <c r="R13" s="4">
        <v>0</v>
      </c>
      <c r="S13" s="4">
        <v>0</v>
      </c>
      <c r="T13" s="4">
        <v>0</v>
      </c>
      <c r="U13" s="5">
        <v>0</v>
      </c>
      <c r="V13" s="5">
        <v>0</v>
      </c>
      <c r="W13" s="14">
        <v>154.96</v>
      </c>
      <c r="X13" s="14">
        <v>0</v>
      </c>
      <c r="Y13" s="14">
        <v>154.96</v>
      </c>
      <c r="Z13" s="4">
        <v>24580</v>
      </c>
      <c r="AA13" s="49" t="str">
        <f>IFERROR(IF(VLOOKUP($D13,'Year-To-Date'!$E$1:$E$322,1,FALSE)=D13,"--","Find"),"Find")</f>
        <v>--</v>
      </c>
      <c r="AC13" s="32"/>
      <c r="AE13" s="32"/>
      <c r="AG13" s="32"/>
      <c r="AI13" s="32"/>
      <c r="AK13" s="32"/>
      <c r="AM13" s="32"/>
    </row>
    <row r="14" spans="1:39">
      <c r="A14" s="2" t="s">
        <v>839</v>
      </c>
      <c r="B14" s="2" t="s">
        <v>510</v>
      </c>
      <c r="C14" s="2" t="s">
        <v>25</v>
      </c>
      <c r="D14" s="2" t="s">
        <v>148</v>
      </c>
      <c r="E14" s="2" t="s">
        <v>504</v>
      </c>
      <c r="F14" s="21" t="s">
        <v>94</v>
      </c>
      <c r="G14" s="11" t="s">
        <v>1977</v>
      </c>
      <c r="H14" s="3">
        <v>42501</v>
      </c>
      <c r="I14" s="2" t="s">
        <v>685</v>
      </c>
      <c r="J14" s="2" t="s">
        <v>381</v>
      </c>
      <c r="K14" s="2" t="s">
        <v>30</v>
      </c>
      <c r="L14" s="2" t="s">
        <v>31</v>
      </c>
      <c r="M14" s="2" t="s">
        <v>32</v>
      </c>
      <c r="N14" s="4">
        <v>4741</v>
      </c>
      <c r="O14" s="4">
        <v>7095</v>
      </c>
      <c r="P14" s="4">
        <v>2354</v>
      </c>
      <c r="Q14" s="5">
        <v>39.78</v>
      </c>
      <c r="R14" s="4">
        <v>1</v>
      </c>
      <c r="S14" s="4">
        <v>1</v>
      </c>
      <c r="T14" s="4">
        <v>0</v>
      </c>
      <c r="U14" s="5">
        <v>0</v>
      </c>
      <c r="V14" s="5">
        <v>0</v>
      </c>
      <c r="W14" s="14">
        <v>39.78</v>
      </c>
      <c r="X14" s="14">
        <v>0</v>
      </c>
      <c r="Y14" s="14">
        <v>39.78</v>
      </c>
      <c r="Z14" s="4">
        <v>24580</v>
      </c>
      <c r="AA14" s="49" t="str">
        <f>IFERROR(IF(VLOOKUP($D14,'Year-To-Date'!$E$1:$E$322,1,FALSE)=D14,"--","Find"),"Find")</f>
        <v>--</v>
      </c>
      <c r="AC14" s="32"/>
      <c r="AE14" s="32"/>
      <c r="AG14" s="32"/>
      <c r="AI14" s="32"/>
      <c r="AK14" s="32"/>
      <c r="AM14" s="32"/>
    </row>
    <row r="15" spans="1:39">
      <c r="A15" s="2" t="s">
        <v>839</v>
      </c>
      <c r="B15" s="2" t="s">
        <v>510</v>
      </c>
      <c r="C15" s="2" t="s">
        <v>25</v>
      </c>
      <c r="D15" s="2" t="s">
        <v>149</v>
      </c>
      <c r="E15" s="2" t="s">
        <v>746</v>
      </c>
      <c r="F15" s="21" t="s">
        <v>94</v>
      </c>
      <c r="G15" s="11" t="s">
        <v>1977</v>
      </c>
      <c r="H15" s="3">
        <v>42522</v>
      </c>
      <c r="I15" s="2" t="s">
        <v>685</v>
      </c>
      <c r="J15" s="2" t="s">
        <v>747</v>
      </c>
      <c r="K15" s="2" t="s">
        <v>30</v>
      </c>
      <c r="L15" s="2" t="s">
        <v>31</v>
      </c>
      <c r="M15" s="2" t="s">
        <v>41</v>
      </c>
      <c r="N15" s="4">
        <v>20</v>
      </c>
      <c r="O15" s="4">
        <v>8861</v>
      </c>
      <c r="P15" s="4">
        <v>8841</v>
      </c>
      <c r="Q15" s="5">
        <v>149.41</v>
      </c>
      <c r="R15" s="4">
        <v>1</v>
      </c>
      <c r="S15" s="4">
        <v>1</v>
      </c>
      <c r="T15" s="4">
        <v>0</v>
      </c>
      <c r="U15" s="5">
        <v>0</v>
      </c>
      <c r="V15" s="5">
        <v>0</v>
      </c>
      <c r="W15" s="14">
        <v>149.41</v>
      </c>
      <c r="X15" s="14">
        <v>0</v>
      </c>
      <c r="Y15" s="14">
        <v>149.41</v>
      </c>
      <c r="Z15" s="4">
        <v>24580</v>
      </c>
      <c r="AA15" s="49" t="str">
        <f>IFERROR(IF(VLOOKUP($D15,'Year-To-Date'!$E$1:$E$322,1,FALSE)=D15,"--","Find"),"Find")</f>
        <v>--</v>
      </c>
      <c r="AC15" s="32"/>
      <c r="AE15" s="32"/>
      <c r="AG15" s="32"/>
      <c r="AI15" s="32"/>
      <c r="AK15" s="32"/>
      <c r="AM15" s="32"/>
    </row>
    <row r="16" spans="1:39">
      <c r="A16" s="2" t="s">
        <v>839</v>
      </c>
      <c r="B16" s="2" t="s">
        <v>510</v>
      </c>
      <c r="C16" s="2" t="s">
        <v>25</v>
      </c>
      <c r="D16" s="2" t="s">
        <v>150</v>
      </c>
      <c r="E16" s="2" t="s">
        <v>639</v>
      </c>
      <c r="F16" s="21" t="s">
        <v>94</v>
      </c>
      <c r="G16" s="11" t="s">
        <v>1977</v>
      </c>
      <c r="H16" s="3">
        <v>42524</v>
      </c>
      <c r="I16" s="2" t="s">
        <v>685</v>
      </c>
      <c r="J16" s="2" t="s">
        <v>567</v>
      </c>
      <c r="K16" s="2" t="s">
        <v>30</v>
      </c>
      <c r="L16" s="2" t="s">
        <v>31</v>
      </c>
      <c r="M16" s="2" t="s">
        <v>41</v>
      </c>
      <c r="N16" s="4">
        <v>1039</v>
      </c>
      <c r="O16" s="4">
        <v>1039</v>
      </c>
      <c r="P16" s="4">
        <v>0</v>
      </c>
      <c r="Q16" s="5">
        <v>0</v>
      </c>
      <c r="R16" s="4">
        <v>0</v>
      </c>
      <c r="S16" s="4">
        <v>0</v>
      </c>
      <c r="T16" s="4">
        <v>0</v>
      </c>
      <c r="U16" s="5">
        <v>0</v>
      </c>
      <c r="V16" s="5">
        <v>0</v>
      </c>
      <c r="W16" s="14">
        <v>0</v>
      </c>
      <c r="X16" s="14">
        <v>0</v>
      </c>
      <c r="Y16" s="14">
        <v>0</v>
      </c>
      <c r="Z16" s="4">
        <v>24580</v>
      </c>
      <c r="AA16" s="49" t="str">
        <f>IFERROR(IF(VLOOKUP($D16,'Year-To-Date'!$E$1:$E$322,1,FALSE)=D16,"--","Find"),"Find")</f>
        <v>--</v>
      </c>
      <c r="AC16" s="32"/>
      <c r="AE16" s="32"/>
      <c r="AG16" s="32"/>
      <c r="AI16" s="32"/>
      <c r="AK16" s="32"/>
      <c r="AM16" s="32"/>
    </row>
    <row r="17" spans="1:39">
      <c r="A17" s="2" t="s">
        <v>839</v>
      </c>
      <c r="B17" s="2" t="s">
        <v>510</v>
      </c>
      <c r="C17" s="2" t="s">
        <v>48</v>
      </c>
      <c r="D17" s="2" t="s">
        <v>485</v>
      </c>
      <c r="E17" s="2" t="s">
        <v>421</v>
      </c>
      <c r="F17" s="21" t="s">
        <v>94</v>
      </c>
      <c r="G17" s="11" t="s">
        <v>1977</v>
      </c>
      <c r="H17" s="3">
        <v>42158</v>
      </c>
      <c r="I17" s="2" t="s">
        <v>28</v>
      </c>
      <c r="J17" s="2" t="s">
        <v>423</v>
      </c>
      <c r="K17" s="2" t="s">
        <v>30</v>
      </c>
      <c r="L17" s="2" t="s">
        <v>31</v>
      </c>
      <c r="M17" s="2" t="s">
        <v>32</v>
      </c>
      <c r="N17" s="4">
        <v>5848</v>
      </c>
      <c r="O17" s="4">
        <v>5848</v>
      </c>
      <c r="P17" s="4">
        <v>0</v>
      </c>
      <c r="Q17" s="5">
        <v>0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0</v>
      </c>
      <c r="X17" s="14">
        <v>0</v>
      </c>
      <c r="Y17" s="14">
        <v>0</v>
      </c>
      <c r="Z17" s="4">
        <v>24580</v>
      </c>
      <c r="AA17" s="49" t="str">
        <f>IFERROR(IF(VLOOKUP($D17,'Year-To-Date'!$E$1:$E$322,1,FALSE)=D17,"--","Find"),"Find")</f>
        <v>--</v>
      </c>
      <c r="AC17" s="32"/>
      <c r="AE17" s="32"/>
      <c r="AG17" s="32"/>
      <c r="AI17" s="32"/>
      <c r="AK17" s="32"/>
      <c r="AM17" s="32"/>
    </row>
    <row r="18" spans="1:39">
      <c r="A18" s="2" t="s">
        <v>839</v>
      </c>
      <c r="B18" s="2" t="s">
        <v>510</v>
      </c>
      <c r="C18" s="2" t="s">
        <v>48</v>
      </c>
      <c r="D18" s="2" t="s">
        <v>190</v>
      </c>
      <c r="E18" s="2" t="s">
        <v>746</v>
      </c>
      <c r="F18" s="21" t="s">
        <v>94</v>
      </c>
      <c r="G18" s="11" t="s">
        <v>1977</v>
      </c>
      <c r="H18" s="3">
        <v>42522</v>
      </c>
      <c r="I18" s="2" t="s">
        <v>685</v>
      </c>
      <c r="J18" s="2" t="s">
        <v>747</v>
      </c>
      <c r="K18" s="2" t="s">
        <v>30</v>
      </c>
      <c r="L18" s="2" t="s">
        <v>31</v>
      </c>
      <c r="M18" s="2" t="s">
        <v>41</v>
      </c>
      <c r="N18" s="4">
        <v>10</v>
      </c>
      <c r="O18" s="4">
        <v>63</v>
      </c>
      <c r="P18" s="4">
        <v>53</v>
      </c>
      <c r="Q18" s="5">
        <v>0.9</v>
      </c>
      <c r="R18" s="4">
        <v>1</v>
      </c>
      <c r="S18" s="4">
        <v>1</v>
      </c>
      <c r="T18" s="4">
        <v>0</v>
      </c>
      <c r="U18" s="5">
        <v>0</v>
      </c>
      <c r="V18" s="5">
        <v>0</v>
      </c>
      <c r="W18" s="14">
        <v>0.9</v>
      </c>
      <c r="X18" s="14">
        <v>0</v>
      </c>
      <c r="Y18" s="14">
        <v>0.9</v>
      </c>
      <c r="Z18" s="4">
        <v>24580</v>
      </c>
      <c r="AA18" s="49" t="str">
        <f>IFERROR(IF(VLOOKUP($D18,'Year-To-Date'!$E$1:$E$322,1,FALSE)=D18,"--","Find"),"Find")</f>
        <v>--</v>
      </c>
      <c r="AC18" s="32"/>
      <c r="AE18" s="32"/>
      <c r="AG18" s="32"/>
      <c r="AI18" s="32"/>
      <c r="AK18" s="32"/>
      <c r="AM18" s="32"/>
    </row>
    <row r="19" spans="1:39">
      <c r="A19" s="2" t="s">
        <v>839</v>
      </c>
      <c r="B19" s="2" t="s">
        <v>510</v>
      </c>
      <c r="C19" s="2" t="s">
        <v>419</v>
      </c>
      <c r="D19" s="2" t="s">
        <v>420</v>
      </c>
      <c r="E19" s="2" t="s">
        <v>421</v>
      </c>
      <c r="F19" s="21" t="s">
        <v>94</v>
      </c>
      <c r="G19" s="11" t="s">
        <v>1977</v>
      </c>
      <c r="H19" s="3">
        <v>42158</v>
      </c>
      <c r="I19" s="2" t="s">
        <v>28</v>
      </c>
      <c r="J19" s="2" t="s">
        <v>423</v>
      </c>
      <c r="K19" s="2" t="s">
        <v>30</v>
      </c>
      <c r="L19" s="2" t="s">
        <v>31</v>
      </c>
      <c r="M19" s="2" t="s">
        <v>32</v>
      </c>
      <c r="N19" s="4">
        <v>12279</v>
      </c>
      <c r="O19" s="4">
        <v>12279</v>
      </c>
      <c r="P19" s="4">
        <v>0</v>
      </c>
      <c r="Q19" s="14">
        <v>0</v>
      </c>
      <c r="R19" s="4">
        <v>0</v>
      </c>
      <c r="S19" s="4">
        <v>0</v>
      </c>
      <c r="T19" s="4">
        <v>0</v>
      </c>
      <c r="U19" s="5">
        <v>0</v>
      </c>
      <c r="V19" s="5">
        <v>0</v>
      </c>
      <c r="W19" s="14">
        <v>0</v>
      </c>
      <c r="X19" s="14">
        <v>0</v>
      </c>
      <c r="Y19" s="14">
        <v>0</v>
      </c>
      <c r="Z19" s="4">
        <v>24580</v>
      </c>
      <c r="AA19" s="49" t="str">
        <f>IFERROR(IF(VLOOKUP($D19,'Year-To-Date'!$E$1:$E$322,1,FALSE)=D19,"--","Find"),"Find")</f>
        <v>--</v>
      </c>
      <c r="AC19" s="32"/>
      <c r="AE19" s="32"/>
      <c r="AG19" s="32"/>
      <c r="AI19" s="32"/>
      <c r="AK19" s="32"/>
      <c r="AM19" s="32"/>
    </row>
    <row r="20" spans="1:39">
      <c r="A20" s="2" t="s">
        <v>839</v>
      </c>
      <c r="B20" s="2" t="s">
        <v>510</v>
      </c>
      <c r="C20" s="2" t="s">
        <v>770</v>
      </c>
      <c r="D20" s="2" t="s">
        <v>202</v>
      </c>
      <c r="E20" s="2" t="s">
        <v>715</v>
      </c>
      <c r="F20" s="21" t="s">
        <v>94</v>
      </c>
      <c r="G20" s="11" t="s">
        <v>1977</v>
      </c>
      <c r="H20" s="3">
        <v>42496</v>
      </c>
      <c r="I20" s="2" t="s">
        <v>771</v>
      </c>
      <c r="J20" s="2" t="s">
        <v>716</v>
      </c>
      <c r="K20" s="2" t="s">
        <v>717</v>
      </c>
      <c r="L20" s="2" t="s">
        <v>31</v>
      </c>
      <c r="M20" s="2" t="s">
        <v>718</v>
      </c>
      <c r="N20" s="4">
        <v>44585</v>
      </c>
      <c r="O20" s="4">
        <v>58871</v>
      </c>
      <c r="P20" s="4">
        <v>14286</v>
      </c>
      <c r="Q20" s="5">
        <v>241.43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241.43</v>
      </c>
      <c r="X20" s="14">
        <v>0</v>
      </c>
      <c r="Y20" s="14">
        <v>241.43</v>
      </c>
      <c r="Z20" s="4">
        <v>24580</v>
      </c>
      <c r="AA20" s="49" t="str">
        <f>IFERROR(IF(VLOOKUP($D20,'Year-To-Date'!$E$1:$E$322,1,FALSE)=D20,"--","Find"),"Find")</f>
        <v>--</v>
      </c>
      <c r="AC20" s="32"/>
      <c r="AE20" s="32"/>
      <c r="AG20" s="32"/>
      <c r="AI20" s="32"/>
      <c r="AK20" s="32"/>
      <c r="AM20" s="32"/>
    </row>
    <row r="21" spans="1:39">
      <c r="A21" s="2" t="s">
        <v>839</v>
      </c>
      <c r="B21" s="2" t="s">
        <v>510</v>
      </c>
      <c r="C21" s="22" t="s">
        <v>56</v>
      </c>
      <c r="D21" s="2" t="s">
        <v>218</v>
      </c>
      <c r="E21" s="2" t="s">
        <v>719</v>
      </c>
      <c r="F21" s="21" t="s">
        <v>94</v>
      </c>
      <c r="G21" s="11" t="s">
        <v>1977</v>
      </c>
      <c r="H21" s="3">
        <v>42444</v>
      </c>
      <c r="I21" s="2" t="s">
        <v>39</v>
      </c>
      <c r="J21" s="2" t="s">
        <v>720</v>
      </c>
      <c r="K21" s="2" t="s">
        <v>30</v>
      </c>
      <c r="L21" s="2" t="s">
        <v>31</v>
      </c>
      <c r="M21" s="2" t="s">
        <v>32</v>
      </c>
      <c r="N21" s="4">
        <v>3842</v>
      </c>
      <c r="O21" s="4">
        <v>5245</v>
      </c>
      <c r="P21" s="4">
        <v>1403</v>
      </c>
      <c r="Q21" s="5">
        <v>23.71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23.71</v>
      </c>
      <c r="X21" s="14">
        <v>0</v>
      </c>
      <c r="Y21" s="14">
        <v>23.71</v>
      </c>
      <c r="Z21" s="4">
        <v>24580</v>
      </c>
      <c r="AA21" s="49" t="str">
        <f>IFERROR(IF(VLOOKUP($D21,'Year-To-Date'!$E$1:$E$322,1,FALSE)=D21,"--","Find"),"Find")</f>
        <v>--</v>
      </c>
      <c r="AC21" s="32"/>
      <c r="AE21" s="32"/>
      <c r="AG21" s="32"/>
      <c r="AI21" s="32"/>
      <c r="AK21" s="32"/>
      <c r="AM21" s="32"/>
    </row>
    <row r="22" spans="1:39">
      <c r="A22" s="2" t="s">
        <v>839</v>
      </c>
      <c r="B22" s="2" t="s">
        <v>510</v>
      </c>
      <c r="C22" s="2" t="s">
        <v>56</v>
      </c>
      <c r="D22" s="2" t="s">
        <v>219</v>
      </c>
      <c r="E22" s="2" t="s">
        <v>750</v>
      </c>
      <c r="F22" s="21" t="s">
        <v>94</v>
      </c>
      <c r="G22" s="11" t="s">
        <v>1977</v>
      </c>
      <c r="H22" s="3">
        <v>42444</v>
      </c>
      <c r="I22" s="2" t="s">
        <v>39</v>
      </c>
      <c r="J22" s="2" t="s">
        <v>751</v>
      </c>
      <c r="K22" s="2" t="s">
        <v>30</v>
      </c>
      <c r="L22" s="2" t="s">
        <v>31</v>
      </c>
      <c r="M22" s="2" t="s">
        <v>32</v>
      </c>
      <c r="N22" s="4">
        <v>22</v>
      </c>
      <c r="O22" s="4">
        <v>22</v>
      </c>
      <c r="P22" s="4">
        <v>0</v>
      </c>
      <c r="Q22" s="14">
        <v>0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0</v>
      </c>
      <c r="X22" s="14">
        <v>0</v>
      </c>
      <c r="Y22" s="14">
        <v>0</v>
      </c>
      <c r="Z22" s="4">
        <v>24580</v>
      </c>
      <c r="AA22" s="49" t="str">
        <f>IFERROR(IF(VLOOKUP($D22,'Year-To-Date'!$E$1:$E$322,1,FALSE)=D22,"--","Find"),"Find")</f>
        <v>--</v>
      </c>
      <c r="AC22" s="32"/>
      <c r="AE22" s="32"/>
      <c r="AG22" s="32"/>
      <c r="AI22" s="32"/>
      <c r="AK22" s="32"/>
      <c r="AM22" s="32"/>
    </row>
    <row r="23" spans="1:39">
      <c r="A23" s="2" t="s">
        <v>839</v>
      </c>
      <c r="B23" s="2" t="s">
        <v>510</v>
      </c>
      <c r="C23" s="2" t="s">
        <v>56</v>
      </c>
      <c r="D23" s="2" t="s">
        <v>221</v>
      </c>
      <c r="E23" s="2" t="s">
        <v>723</v>
      </c>
      <c r="F23" s="21" t="s">
        <v>94</v>
      </c>
      <c r="G23" s="11" t="s">
        <v>1977</v>
      </c>
      <c r="H23" s="3">
        <v>42536</v>
      </c>
      <c r="I23" s="2" t="s">
        <v>39</v>
      </c>
      <c r="J23" s="2" t="s">
        <v>724</v>
      </c>
      <c r="K23" s="2" t="s">
        <v>30</v>
      </c>
      <c r="L23" s="2" t="s">
        <v>31</v>
      </c>
      <c r="M23" s="2" t="s">
        <v>41</v>
      </c>
      <c r="N23" s="4">
        <v>10</v>
      </c>
      <c r="O23" s="4">
        <v>46</v>
      </c>
      <c r="P23" s="4">
        <v>36</v>
      </c>
      <c r="Q23" s="14">
        <v>0.61</v>
      </c>
      <c r="R23" s="4">
        <v>1</v>
      </c>
      <c r="S23" s="4">
        <v>1</v>
      </c>
      <c r="T23" s="4">
        <v>0</v>
      </c>
      <c r="U23" s="5">
        <v>0</v>
      </c>
      <c r="V23" s="5">
        <v>0</v>
      </c>
      <c r="W23" s="14">
        <v>0.61</v>
      </c>
      <c r="X23" s="14">
        <v>0</v>
      </c>
      <c r="Y23" s="14">
        <v>0.61</v>
      </c>
      <c r="Z23" s="4">
        <v>24580</v>
      </c>
      <c r="AA23" s="49" t="str">
        <f>IFERROR(IF(VLOOKUP($D23,'Year-To-Date'!$E$1:$E$322,1,FALSE)=D23,"--","Find"),"Find")</f>
        <v>--</v>
      </c>
      <c r="AC23" s="32"/>
      <c r="AE23" s="32"/>
      <c r="AG23" s="32"/>
      <c r="AI23" s="32"/>
      <c r="AK23" s="32"/>
      <c r="AM23" s="32"/>
    </row>
    <row r="24" spans="1:39">
      <c r="A24" s="2" t="s">
        <v>839</v>
      </c>
      <c r="B24" s="2" t="s">
        <v>510</v>
      </c>
      <c r="C24" s="2" t="s">
        <v>56</v>
      </c>
      <c r="D24" s="2" t="s">
        <v>222</v>
      </c>
      <c r="E24" s="2" t="s">
        <v>767</v>
      </c>
      <c r="F24" s="21" t="s">
        <v>94</v>
      </c>
      <c r="G24" s="11" t="s">
        <v>1977</v>
      </c>
      <c r="H24" s="3">
        <v>42536</v>
      </c>
      <c r="I24" s="2" t="s">
        <v>39</v>
      </c>
      <c r="J24" s="2" t="s">
        <v>417</v>
      </c>
      <c r="K24" s="2" t="s">
        <v>30</v>
      </c>
      <c r="L24" s="2" t="s">
        <v>31</v>
      </c>
      <c r="M24" s="2" t="s">
        <v>32</v>
      </c>
      <c r="N24" s="4">
        <v>10</v>
      </c>
      <c r="O24" s="4">
        <v>1644</v>
      </c>
      <c r="P24" s="4">
        <v>1634</v>
      </c>
      <c r="Q24" s="5">
        <v>27.61</v>
      </c>
      <c r="R24" s="4">
        <v>1</v>
      </c>
      <c r="S24" s="4">
        <v>1</v>
      </c>
      <c r="T24" s="4">
        <v>0</v>
      </c>
      <c r="U24" s="5">
        <v>0</v>
      </c>
      <c r="V24" s="5">
        <v>0</v>
      </c>
      <c r="W24" s="14">
        <v>27.61</v>
      </c>
      <c r="X24" s="14">
        <v>0</v>
      </c>
      <c r="Y24" s="14">
        <v>27.61</v>
      </c>
      <c r="Z24" s="4">
        <v>24580</v>
      </c>
      <c r="AA24" s="49" t="str">
        <f>IFERROR(IF(VLOOKUP($D24,'Year-To-Date'!$E$1:$E$322,1,FALSE)=D24,"--","Find"),"Find")</f>
        <v>--</v>
      </c>
      <c r="AC24" s="32"/>
      <c r="AE24" s="32"/>
      <c r="AG24" s="32"/>
      <c r="AI24" s="32"/>
      <c r="AK24" s="32"/>
      <c r="AM24" s="32"/>
    </row>
    <row r="25" spans="1:39">
      <c r="A25" s="2" t="s">
        <v>839</v>
      </c>
      <c r="B25" s="2" t="s">
        <v>510</v>
      </c>
      <c r="C25" s="2" t="s">
        <v>766</v>
      </c>
      <c r="D25" s="2" t="s">
        <v>223</v>
      </c>
      <c r="E25" s="2" t="s">
        <v>746</v>
      </c>
      <c r="F25" s="21" t="s">
        <v>94</v>
      </c>
      <c r="G25" s="11" t="s">
        <v>1977</v>
      </c>
      <c r="H25" s="3">
        <v>42526</v>
      </c>
      <c r="I25" s="2"/>
      <c r="J25" s="2" t="s">
        <v>747</v>
      </c>
      <c r="K25" s="2" t="s">
        <v>30</v>
      </c>
      <c r="L25" s="2" t="s">
        <v>31</v>
      </c>
      <c r="M25" s="2" t="s">
        <v>378</v>
      </c>
      <c r="N25" s="4">
        <v>10</v>
      </c>
      <c r="O25" s="4">
        <v>500</v>
      </c>
      <c r="P25" s="4">
        <v>490</v>
      </c>
      <c r="Q25" s="5">
        <v>13.48</v>
      </c>
      <c r="R25" s="4">
        <v>1</v>
      </c>
      <c r="S25" s="4">
        <v>2350</v>
      </c>
      <c r="T25" s="4">
        <v>2349</v>
      </c>
      <c r="U25" s="5">
        <v>193.79</v>
      </c>
      <c r="V25" s="5">
        <v>0</v>
      </c>
      <c r="W25" s="14">
        <v>207.27</v>
      </c>
      <c r="X25" s="14">
        <v>0</v>
      </c>
      <c r="Y25" s="14">
        <v>207.27</v>
      </c>
      <c r="Z25" s="4">
        <v>24580</v>
      </c>
      <c r="AA25" s="49" t="str">
        <f>IFERROR(IF(VLOOKUP($D25,'Year-To-Date'!$E$1:$E$322,1,FALSE)=D25,"--","Find"),"Find")</f>
        <v>--</v>
      </c>
      <c r="AC25" s="32"/>
      <c r="AE25" s="32"/>
      <c r="AG25" s="32"/>
      <c r="AI25" s="32"/>
      <c r="AK25" s="32"/>
      <c r="AM25" s="32"/>
    </row>
    <row r="26" spans="1:39">
      <c r="A26" s="2" t="s">
        <v>839</v>
      </c>
      <c r="B26" s="2" t="s">
        <v>510</v>
      </c>
      <c r="C26" s="2" t="s">
        <v>729</v>
      </c>
      <c r="D26" s="2" t="s">
        <v>225</v>
      </c>
      <c r="E26" s="2" t="s">
        <v>67</v>
      </c>
      <c r="F26" s="21" t="s">
        <v>94</v>
      </c>
      <c r="G26" s="11" t="s">
        <v>1977</v>
      </c>
      <c r="H26" s="3">
        <v>42501</v>
      </c>
      <c r="I26" s="2"/>
      <c r="J26" s="2" t="s">
        <v>722</v>
      </c>
      <c r="K26" s="2" t="s">
        <v>394</v>
      </c>
      <c r="L26" s="2" t="s">
        <v>31</v>
      </c>
      <c r="M26" s="2" t="s">
        <v>382</v>
      </c>
      <c r="N26" s="4">
        <v>10</v>
      </c>
      <c r="O26" s="4">
        <v>10</v>
      </c>
      <c r="P26" s="4">
        <v>0</v>
      </c>
      <c r="Q26" s="5">
        <v>0</v>
      </c>
      <c r="R26" s="4">
        <v>10</v>
      </c>
      <c r="S26" s="4">
        <v>10</v>
      </c>
      <c r="T26" s="4">
        <v>0</v>
      </c>
      <c r="U26" s="5">
        <v>0</v>
      </c>
      <c r="V26" s="5">
        <v>0</v>
      </c>
      <c r="W26" s="14">
        <v>0</v>
      </c>
      <c r="X26" s="14">
        <v>0</v>
      </c>
      <c r="Y26" s="14">
        <v>0</v>
      </c>
      <c r="Z26" s="4">
        <v>24580</v>
      </c>
      <c r="AA26" s="49" t="str">
        <f>IFERROR(IF(VLOOKUP($D26,'Year-To-Date'!$E$1:$E$322,1,FALSE)=D26,"--","Find"),"Find")</f>
        <v>--</v>
      </c>
      <c r="AC26" s="32"/>
      <c r="AE26" s="32"/>
      <c r="AG26" s="32"/>
      <c r="AI26" s="32"/>
      <c r="AK26" s="32"/>
      <c r="AM26" s="32"/>
    </row>
    <row r="27" spans="1:39">
      <c r="A27" s="2" t="s">
        <v>839</v>
      </c>
      <c r="B27" s="2" t="s">
        <v>510</v>
      </c>
      <c r="C27" s="2" t="s">
        <v>489</v>
      </c>
      <c r="D27" s="2" t="s">
        <v>226</v>
      </c>
      <c r="E27" s="2" t="s">
        <v>405</v>
      </c>
      <c r="F27" s="21" t="s">
        <v>94</v>
      </c>
      <c r="G27" s="11" t="s">
        <v>1977</v>
      </c>
      <c r="H27" s="3">
        <v>42281</v>
      </c>
      <c r="I27" s="2"/>
      <c r="J27" s="2" t="s">
        <v>407</v>
      </c>
      <c r="K27" s="2" t="s">
        <v>30</v>
      </c>
      <c r="L27" s="2" t="s">
        <v>31</v>
      </c>
      <c r="M27" s="2" t="s">
        <v>378</v>
      </c>
      <c r="N27" s="4">
        <v>18379</v>
      </c>
      <c r="O27" s="4">
        <v>18379</v>
      </c>
      <c r="P27" s="4">
        <v>0</v>
      </c>
      <c r="Q27" s="14">
        <v>0</v>
      </c>
      <c r="R27" s="4">
        <v>17837</v>
      </c>
      <c r="S27" s="4">
        <v>17837</v>
      </c>
      <c r="T27" s="4">
        <v>0</v>
      </c>
      <c r="U27" s="5">
        <v>0</v>
      </c>
      <c r="V27" s="5">
        <v>0</v>
      </c>
      <c r="W27" s="14">
        <v>0</v>
      </c>
      <c r="X27" s="14">
        <v>0</v>
      </c>
      <c r="Y27" s="14">
        <v>0</v>
      </c>
      <c r="Z27" s="4">
        <v>24580</v>
      </c>
      <c r="AA27" s="49" t="str">
        <f>IFERROR(IF(VLOOKUP($D27,'Year-To-Date'!$E$1:$E$322,1,FALSE)=D27,"--","Find"),"Find")</f>
        <v>--</v>
      </c>
      <c r="AC27" s="32"/>
      <c r="AE27" s="32"/>
      <c r="AG27" s="32"/>
      <c r="AI27" s="32"/>
      <c r="AK27" s="32"/>
      <c r="AM27" s="32"/>
    </row>
    <row r="28" spans="1:39">
      <c r="A28" s="2" t="s">
        <v>839</v>
      </c>
      <c r="B28" s="2" t="s">
        <v>510</v>
      </c>
      <c r="C28" s="2" t="s">
        <v>763</v>
      </c>
      <c r="D28" s="2" t="s">
        <v>232</v>
      </c>
      <c r="E28" s="2" t="s">
        <v>67</v>
      </c>
      <c r="F28" s="21" t="s">
        <v>94</v>
      </c>
      <c r="G28" s="11" t="s">
        <v>1977</v>
      </c>
      <c r="H28" s="3">
        <v>42501</v>
      </c>
      <c r="I28" s="2"/>
      <c r="J28" s="2" t="s">
        <v>764</v>
      </c>
      <c r="K28" s="2" t="s">
        <v>394</v>
      </c>
      <c r="L28" s="2" t="s">
        <v>31</v>
      </c>
      <c r="M28" s="2" t="s">
        <v>382</v>
      </c>
      <c r="N28" s="4">
        <v>10</v>
      </c>
      <c r="O28" s="4">
        <v>10</v>
      </c>
      <c r="P28" s="4">
        <v>0</v>
      </c>
      <c r="Q28" s="5">
        <v>0</v>
      </c>
      <c r="R28" s="4">
        <v>10</v>
      </c>
      <c r="S28" s="4">
        <v>10</v>
      </c>
      <c r="T28" s="4">
        <v>0</v>
      </c>
      <c r="U28" s="5">
        <v>0</v>
      </c>
      <c r="V28" s="5">
        <v>0</v>
      </c>
      <c r="W28" s="14">
        <v>0</v>
      </c>
      <c r="X28" s="14">
        <v>0</v>
      </c>
      <c r="Y28" s="14">
        <v>0</v>
      </c>
      <c r="Z28" s="4">
        <v>24580</v>
      </c>
      <c r="AA28" s="49" t="str">
        <f>IFERROR(IF(VLOOKUP($D28,'Year-To-Date'!$E$1:$E$322,1,FALSE)=D28,"--","Find"),"Find")</f>
        <v>--</v>
      </c>
      <c r="AC28" s="32"/>
      <c r="AE28" s="32"/>
      <c r="AG28" s="32"/>
      <c r="AI28" s="32"/>
      <c r="AK28" s="32"/>
      <c r="AM28" s="32"/>
    </row>
    <row r="29" spans="1:39">
      <c r="A29" s="2" t="s">
        <v>839</v>
      </c>
      <c r="B29" s="2" t="s">
        <v>510</v>
      </c>
      <c r="C29" s="2" t="s">
        <v>370</v>
      </c>
      <c r="D29" s="2" t="s">
        <v>490</v>
      </c>
      <c r="E29" s="2" t="s">
        <v>421</v>
      </c>
      <c r="F29" s="21" t="s">
        <v>94</v>
      </c>
      <c r="G29" s="11" t="s">
        <v>1977</v>
      </c>
      <c r="H29" s="3">
        <v>42158</v>
      </c>
      <c r="I29" s="2" t="s">
        <v>28</v>
      </c>
      <c r="J29" s="2" t="s">
        <v>423</v>
      </c>
      <c r="K29" s="2" t="s">
        <v>30</v>
      </c>
      <c r="L29" s="2" t="s">
        <v>31</v>
      </c>
      <c r="M29" s="2" t="s">
        <v>32</v>
      </c>
      <c r="N29" s="4">
        <v>2000</v>
      </c>
      <c r="O29" s="4">
        <v>2000</v>
      </c>
      <c r="P29" s="4">
        <v>0</v>
      </c>
      <c r="Q29" s="5">
        <v>0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0</v>
      </c>
      <c r="X29" s="14">
        <v>0</v>
      </c>
      <c r="Y29" s="14">
        <v>0</v>
      </c>
      <c r="Z29" s="4">
        <v>24580</v>
      </c>
      <c r="AA29" s="49" t="str">
        <f>IFERROR(IF(VLOOKUP($D29,'Year-To-Date'!$E$1:$E$322,1,FALSE)=D29,"--","Find"),"Find")</f>
        <v>--</v>
      </c>
      <c r="AC29" s="32"/>
      <c r="AE29" s="32"/>
      <c r="AG29" s="32"/>
      <c r="AI29" s="32"/>
      <c r="AK29" s="32"/>
      <c r="AM29" s="32"/>
    </row>
    <row r="30" spans="1:39">
      <c r="A30" s="2" t="s">
        <v>839</v>
      </c>
      <c r="B30" s="2" t="s">
        <v>510</v>
      </c>
      <c r="C30" s="2" t="s">
        <v>69</v>
      </c>
      <c r="D30" s="2" t="s">
        <v>273</v>
      </c>
      <c r="E30" s="2" t="s">
        <v>746</v>
      </c>
      <c r="F30" s="21" t="s">
        <v>94</v>
      </c>
      <c r="G30" s="11" t="s">
        <v>1977</v>
      </c>
      <c r="H30" s="3">
        <v>42522</v>
      </c>
      <c r="I30" s="2" t="s">
        <v>685</v>
      </c>
      <c r="J30" s="2" t="s">
        <v>747</v>
      </c>
      <c r="K30" s="2" t="s">
        <v>30</v>
      </c>
      <c r="L30" s="2" t="s">
        <v>31</v>
      </c>
      <c r="M30" s="2" t="s">
        <v>41</v>
      </c>
      <c r="N30" s="4">
        <v>53</v>
      </c>
      <c r="O30" s="4">
        <v>118</v>
      </c>
      <c r="P30" s="4">
        <v>65</v>
      </c>
      <c r="Q30" s="5">
        <v>1.1000000000000001</v>
      </c>
      <c r="R30" s="4">
        <v>33</v>
      </c>
      <c r="S30" s="4">
        <v>58</v>
      </c>
      <c r="T30" s="4">
        <v>25</v>
      </c>
      <c r="U30" s="5">
        <v>1.5</v>
      </c>
      <c r="V30" s="5">
        <v>0</v>
      </c>
      <c r="W30" s="14">
        <v>2.6</v>
      </c>
      <c r="X30" s="14">
        <v>0</v>
      </c>
      <c r="Y30" s="14">
        <v>2.6</v>
      </c>
      <c r="Z30" s="4">
        <v>24580</v>
      </c>
      <c r="AA30" s="49" t="str">
        <f>IFERROR(IF(VLOOKUP($D30,'Year-To-Date'!$E$1:$E$322,1,FALSE)=D30,"--","Find"),"Find")</f>
        <v>--</v>
      </c>
      <c r="AC30" s="32"/>
      <c r="AE30" s="32"/>
      <c r="AG30" s="32"/>
      <c r="AI30" s="32"/>
      <c r="AK30" s="32"/>
      <c r="AM30" s="32"/>
    </row>
    <row r="31" spans="1:39">
      <c r="A31" s="2" t="s">
        <v>839</v>
      </c>
      <c r="B31" s="2" t="s">
        <v>510</v>
      </c>
      <c r="C31" s="2" t="s">
        <v>721</v>
      </c>
      <c r="D31" s="2" t="s">
        <v>277</v>
      </c>
      <c r="E31" s="2" t="s">
        <v>67</v>
      </c>
      <c r="F31" s="21" t="s">
        <v>94</v>
      </c>
      <c r="G31" s="11" t="s">
        <v>1977</v>
      </c>
      <c r="H31" s="3">
        <v>42501</v>
      </c>
      <c r="I31" s="2"/>
      <c r="J31" s="2" t="s">
        <v>722</v>
      </c>
      <c r="K31" s="2" t="s">
        <v>394</v>
      </c>
      <c r="L31" s="2" t="s">
        <v>31</v>
      </c>
      <c r="M31" s="2" t="s">
        <v>382</v>
      </c>
      <c r="N31" s="4">
        <v>24649</v>
      </c>
      <c r="O31" s="4">
        <v>24649</v>
      </c>
      <c r="P31" s="4">
        <v>0</v>
      </c>
      <c r="Q31" s="5">
        <v>0</v>
      </c>
      <c r="R31" s="4">
        <v>48399</v>
      </c>
      <c r="S31" s="4">
        <v>48399</v>
      </c>
      <c r="T31" s="4">
        <v>0</v>
      </c>
      <c r="U31" s="5">
        <v>0</v>
      </c>
      <c r="V31" s="5">
        <v>0</v>
      </c>
      <c r="W31" s="14">
        <v>0</v>
      </c>
      <c r="X31" s="14">
        <v>0</v>
      </c>
      <c r="Y31" s="14">
        <v>0</v>
      </c>
      <c r="Z31" s="4">
        <v>24580</v>
      </c>
      <c r="AA31" s="49" t="str">
        <f>IFERROR(IF(VLOOKUP($D31,'Year-To-Date'!$E$1:$E$322,1,FALSE)=D31,"--","Find"),"Find")</f>
        <v>--</v>
      </c>
      <c r="AC31" s="32"/>
      <c r="AE31" s="32"/>
      <c r="AG31" s="32"/>
      <c r="AI31" s="32"/>
      <c r="AK31" s="32"/>
      <c r="AM31" s="32"/>
    </row>
    <row r="32" spans="1:39">
      <c r="A32" s="2" t="s">
        <v>839</v>
      </c>
      <c r="B32" s="2" t="s">
        <v>510</v>
      </c>
      <c r="C32" s="2" t="s">
        <v>491</v>
      </c>
      <c r="D32" s="2" t="s">
        <v>280</v>
      </c>
      <c r="E32" s="2" t="s">
        <v>421</v>
      </c>
      <c r="F32" s="21" t="s">
        <v>94</v>
      </c>
      <c r="G32" s="11" t="s">
        <v>1977</v>
      </c>
      <c r="H32" s="3">
        <v>42158</v>
      </c>
      <c r="I32" s="2" t="s">
        <v>28</v>
      </c>
      <c r="J32" s="2" t="s">
        <v>423</v>
      </c>
      <c r="K32" s="2" t="s">
        <v>30</v>
      </c>
      <c r="L32" s="2" t="s">
        <v>31</v>
      </c>
      <c r="M32" s="2" t="s">
        <v>32</v>
      </c>
      <c r="N32" s="4">
        <v>1000</v>
      </c>
      <c r="O32" s="4">
        <v>1000</v>
      </c>
      <c r="P32" s="4">
        <v>0</v>
      </c>
      <c r="Q32" s="5">
        <v>0</v>
      </c>
      <c r="R32" s="4">
        <v>0</v>
      </c>
      <c r="S32" s="4">
        <v>0</v>
      </c>
      <c r="T32" s="4">
        <v>0</v>
      </c>
      <c r="U32" s="5">
        <v>0</v>
      </c>
      <c r="V32" s="5">
        <v>0</v>
      </c>
      <c r="W32" s="14">
        <v>0</v>
      </c>
      <c r="X32" s="14">
        <v>0</v>
      </c>
      <c r="Y32" s="14">
        <v>0</v>
      </c>
      <c r="Z32" s="4">
        <v>24580</v>
      </c>
      <c r="AA32" s="49" t="str">
        <f>IFERROR(IF(VLOOKUP($D32,'Year-To-Date'!$E$1:$E$322,1,FALSE)=D32,"--","Find"),"Find")</f>
        <v>--</v>
      </c>
      <c r="AC32" s="32"/>
      <c r="AE32" s="32"/>
      <c r="AG32" s="32"/>
      <c r="AI32" s="32"/>
      <c r="AK32" s="32"/>
      <c r="AM32" s="32"/>
    </row>
    <row r="33" spans="1:39">
      <c r="A33" s="2" t="s">
        <v>839</v>
      </c>
      <c r="B33" s="2" t="s">
        <v>510</v>
      </c>
      <c r="C33" s="2" t="s">
        <v>492</v>
      </c>
      <c r="D33" s="2" t="s">
        <v>282</v>
      </c>
      <c r="E33" s="2" t="s">
        <v>430</v>
      </c>
      <c r="F33" s="21" t="s">
        <v>94</v>
      </c>
      <c r="G33" s="11" t="s">
        <v>1977</v>
      </c>
      <c r="H33" s="3">
        <v>42195</v>
      </c>
      <c r="I33" s="2" t="s">
        <v>493</v>
      </c>
      <c r="J33" s="2" t="s">
        <v>494</v>
      </c>
      <c r="K33" s="2" t="s">
        <v>30</v>
      </c>
      <c r="L33" s="2" t="s">
        <v>31</v>
      </c>
      <c r="M33" s="2" t="s">
        <v>382</v>
      </c>
      <c r="N33" s="4">
        <v>292</v>
      </c>
      <c r="O33" s="4">
        <v>292</v>
      </c>
      <c r="P33" s="4">
        <v>0</v>
      </c>
      <c r="Q33" s="5">
        <v>0</v>
      </c>
      <c r="R33" s="4">
        <v>352</v>
      </c>
      <c r="S33" s="4">
        <v>352</v>
      </c>
      <c r="T33" s="4">
        <v>0</v>
      </c>
      <c r="U33" s="5">
        <v>0</v>
      </c>
      <c r="V33" s="5">
        <v>0</v>
      </c>
      <c r="W33" s="14">
        <v>0</v>
      </c>
      <c r="X33" s="14">
        <v>0</v>
      </c>
      <c r="Y33" s="14">
        <v>0</v>
      </c>
      <c r="Z33" s="4">
        <v>24580</v>
      </c>
      <c r="AA33" s="49" t="str">
        <f>IFERROR(IF(VLOOKUP($D33,'Year-To-Date'!$E$1:$E$322,1,FALSE)=D33,"--","Find"),"Find")</f>
        <v>--</v>
      </c>
      <c r="AC33" s="32"/>
      <c r="AE33" s="32"/>
      <c r="AG33" s="32"/>
      <c r="AI33" s="32"/>
      <c r="AK33" s="32"/>
      <c r="AM33" s="32"/>
    </row>
    <row r="34" spans="1:39">
      <c r="A34" s="2" t="s">
        <v>839</v>
      </c>
      <c r="B34" s="2" t="s">
        <v>510</v>
      </c>
      <c r="C34" s="2" t="s">
        <v>76</v>
      </c>
      <c r="D34" s="2" t="s">
        <v>285</v>
      </c>
      <c r="E34" s="2" t="s">
        <v>723</v>
      </c>
      <c r="F34" s="21" t="s">
        <v>94</v>
      </c>
      <c r="G34" s="11" t="s">
        <v>1977</v>
      </c>
      <c r="H34" s="3">
        <v>42487</v>
      </c>
      <c r="I34" s="2" t="s">
        <v>39</v>
      </c>
      <c r="J34" s="2" t="s">
        <v>724</v>
      </c>
      <c r="K34" s="2" t="s">
        <v>30</v>
      </c>
      <c r="L34" s="2" t="s">
        <v>31</v>
      </c>
      <c r="M34" s="2" t="s">
        <v>41</v>
      </c>
      <c r="N34" s="4">
        <v>18948</v>
      </c>
      <c r="O34" s="4">
        <v>26382</v>
      </c>
      <c r="P34" s="4">
        <v>7434</v>
      </c>
      <c r="Q34" s="14">
        <v>125.63</v>
      </c>
      <c r="R34" s="4">
        <v>2730</v>
      </c>
      <c r="S34" s="4">
        <v>4832</v>
      </c>
      <c r="T34" s="4">
        <v>2102</v>
      </c>
      <c r="U34" s="5">
        <v>125.7</v>
      </c>
      <c r="V34" s="5">
        <v>0</v>
      </c>
      <c r="W34" s="14">
        <v>251.33</v>
      </c>
      <c r="X34" s="14">
        <v>0</v>
      </c>
      <c r="Y34" s="14">
        <v>251.33</v>
      </c>
      <c r="Z34" s="4">
        <v>24580</v>
      </c>
      <c r="AA34" s="49" t="str">
        <f>IFERROR(IF(VLOOKUP($D34,'Year-To-Date'!$E$1:$E$322,1,FALSE)=D34,"--","Find"),"Find")</f>
        <v>--</v>
      </c>
      <c r="AC34" s="32"/>
      <c r="AE34" s="32"/>
      <c r="AG34" s="32"/>
      <c r="AI34" s="32"/>
      <c r="AK34" s="32"/>
      <c r="AM34" s="32"/>
    </row>
    <row r="35" spans="1:39">
      <c r="A35" s="2" t="s">
        <v>839</v>
      </c>
      <c r="B35" s="2" t="s">
        <v>510</v>
      </c>
      <c r="C35" s="2" t="s">
        <v>76</v>
      </c>
      <c r="D35" s="2" t="s">
        <v>286</v>
      </c>
      <c r="E35" s="2" t="s">
        <v>725</v>
      </c>
      <c r="F35" s="21" t="s">
        <v>94</v>
      </c>
      <c r="G35" s="11" t="s">
        <v>1977</v>
      </c>
      <c r="H35" s="3">
        <v>42487</v>
      </c>
      <c r="I35" s="2" t="s">
        <v>39</v>
      </c>
      <c r="J35" s="2" t="s">
        <v>726</v>
      </c>
      <c r="K35" s="2" t="s">
        <v>30</v>
      </c>
      <c r="L35" s="2" t="s">
        <v>31</v>
      </c>
      <c r="M35" s="2" t="s">
        <v>32</v>
      </c>
      <c r="N35" s="4">
        <v>335</v>
      </c>
      <c r="O35" s="4">
        <v>1824</v>
      </c>
      <c r="P35" s="4">
        <v>1489</v>
      </c>
      <c r="Q35" s="5">
        <v>25.16</v>
      </c>
      <c r="R35" s="4">
        <v>676</v>
      </c>
      <c r="S35" s="4">
        <v>1361</v>
      </c>
      <c r="T35" s="4">
        <v>685</v>
      </c>
      <c r="U35" s="5">
        <v>40.96</v>
      </c>
      <c r="V35" s="5">
        <v>0</v>
      </c>
      <c r="W35" s="14">
        <v>66.12</v>
      </c>
      <c r="X35" s="14">
        <v>0</v>
      </c>
      <c r="Y35" s="14">
        <v>66.12</v>
      </c>
      <c r="Z35" s="4">
        <v>24580</v>
      </c>
      <c r="AA35" s="49" t="str">
        <f>IFERROR(IF(VLOOKUP($D35,'Year-To-Date'!$E$1:$E$322,1,FALSE)=D35,"--","Find"),"Find")</f>
        <v>--</v>
      </c>
      <c r="AC35" s="32"/>
      <c r="AE35" s="32"/>
      <c r="AG35" s="32"/>
      <c r="AI35" s="32"/>
      <c r="AK35" s="32"/>
      <c r="AM35" s="32"/>
    </row>
    <row r="36" spans="1:39">
      <c r="A36" s="2" t="s">
        <v>839</v>
      </c>
      <c r="B36" s="2" t="s">
        <v>510</v>
      </c>
      <c r="C36" s="2" t="s">
        <v>76</v>
      </c>
      <c r="D36" s="2" t="s">
        <v>289</v>
      </c>
      <c r="E36" s="2" t="s">
        <v>67</v>
      </c>
      <c r="F36" s="21" t="s">
        <v>94</v>
      </c>
      <c r="G36" s="11" t="s">
        <v>1977</v>
      </c>
      <c r="H36" s="3">
        <v>42499</v>
      </c>
      <c r="I36" s="2" t="s">
        <v>685</v>
      </c>
      <c r="J36" s="2" t="s">
        <v>68</v>
      </c>
      <c r="K36" s="2" t="s">
        <v>30</v>
      </c>
      <c r="L36" s="2" t="s">
        <v>31</v>
      </c>
      <c r="M36" s="2" t="s">
        <v>32</v>
      </c>
      <c r="N36" s="4">
        <v>903</v>
      </c>
      <c r="O36" s="4">
        <v>1737</v>
      </c>
      <c r="P36" s="4">
        <v>834</v>
      </c>
      <c r="Q36" s="5">
        <v>14.09</v>
      </c>
      <c r="R36" s="4">
        <v>2193</v>
      </c>
      <c r="S36" s="4">
        <v>2589</v>
      </c>
      <c r="T36" s="4">
        <v>396</v>
      </c>
      <c r="U36" s="5">
        <v>23.68</v>
      </c>
      <c r="V36" s="5">
        <v>0</v>
      </c>
      <c r="W36" s="14">
        <v>37.770000000000003</v>
      </c>
      <c r="X36" s="14">
        <v>0</v>
      </c>
      <c r="Y36" s="14">
        <v>37.770000000000003</v>
      </c>
      <c r="Z36" s="4">
        <v>24580</v>
      </c>
      <c r="AA36" s="49" t="str">
        <f>IFERROR(IF(VLOOKUP($D36,'Year-To-Date'!$E$1:$E$322,1,FALSE)=D36,"--","Find"),"Find")</f>
        <v>--</v>
      </c>
      <c r="AC36" s="32"/>
      <c r="AE36" s="32"/>
      <c r="AG36" s="32"/>
      <c r="AI36" s="32"/>
      <c r="AK36" s="32"/>
      <c r="AM36" s="32"/>
    </row>
    <row r="37" spans="1:39">
      <c r="A37" s="2" t="s">
        <v>839</v>
      </c>
      <c r="B37" s="2" t="s">
        <v>510</v>
      </c>
      <c r="C37" s="2" t="s">
        <v>76</v>
      </c>
      <c r="D37" s="2" t="s">
        <v>290</v>
      </c>
      <c r="E37" s="2" t="s">
        <v>67</v>
      </c>
      <c r="F37" s="21" t="s">
        <v>94</v>
      </c>
      <c r="G37" s="11" t="s">
        <v>1977</v>
      </c>
      <c r="H37" s="3">
        <v>42499</v>
      </c>
      <c r="I37" s="2" t="s">
        <v>685</v>
      </c>
      <c r="J37" s="2" t="s">
        <v>68</v>
      </c>
      <c r="K37" s="2" t="s">
        <v>30</v>
      </c>
      <c r="L37" s="2" t="s">
        <v>31</v>
      </c>
      <c r="M37" s="2" t="s">
        <v>32</v>
      </c>
      <c r="N37" s="4">
        <v>1229</v>
      </c>
      <c r="O37" s="4">
        <v>3660</v>
      </c>
      <c r="P37" s="4">
        <v>2431</v>
      </c>
      <c r="Q37" s="5">
        <v>41.08</v>
      </c>
      <c r="R37" s="4">
        <v>1060</v>
      </c>
      <c r="S37" s="4">
        <v>1707</v>
      </c>
      <c r="T37" s="4">
        <v>647</v>
      </c>
      <c r="U37" s="5">
        <v>38.69</v>
      </c>
      <c r="V37" s="5">
        <v>0</v>
      </c>
      <c r="W37" s="14">
        <v>79.77</v>
      </c>
      <c r="X37" s="14">
        <v>0</v>
      </c>
      <c r="Y37" s="14">
        <v>79.77</v>
      </c>
      <c r="Z37" s="4">
        <v>24580</v>
      </c>
      <c r="AA37" s="49" t="str">
        <f>IFERROR(IF(VLOOKUP($D37,'Year-To-Date'!$E$1:$E$322,1,FALSE)=D37,"--","Find"),"Find")</f>
        <v>--</v>
      </c>
      <c r="AC37" s="32"/>
      <c r="AE37" s="32"/>
      <c r="AG37" s="32"/>
      <c r="AI37" s="32"/>
      <c r="AK37" s="32"/>
      <c r="AM37" s="32"/>
    </row>
    <row r="38" spans="1:39">
      <c r="A38" s="2" t="s">
        <v>839</v>
      </c>
      <c r="B38" s="2" t="s">
        <v>510</v>
      </c>
      <c r="C38" s="2" t="s">
        <v>76</v>
      </c>
      <c r="D38" s="2" t="s">
        <v>292</v>
      </c>
      <c r="E38" s="2" t="s">
        <v>67</v>
      </c>
      <c r="F38" s="21" t="s">
        <v>94</v>
      </c>
      <c r="G38" s="11" t="s">
        <v>1977</v>
      </c>
      <c r="H38" s="3">
        <v>42499</v>
      </c>
      <c r="I38" s="2" t="s">
        <v>685</v>
      </c>
      <c r="J38" s="2" t="s">
        <v>68</v>
      </c>
      <c r="K38" s="2" t="s">
        <v>30</v>
      </c>
      <c r="L38" s="2" t="s">
        <v>31</v>
      </c>
      <c r="M38" s="2" t="s">
        <v>32</v>
      </c>
      <c r="N38" s="4">
        <v>5902</v>
      </c>
      <c r="O38" s="4">
        <v>10376</v>
      </c>
      <c r="P38" s="4">
        <v>4474</v>
      </c>
      <c r="Q38" s="5">
        <v>75.61</v>
      </c>
      <c r="R38" s="4">
        <v>2777</v>
      </c>
      <c r="S38" s="4">
        <v>7963</v>
      </c>
      <c r="T38" s="4">
        <v>5186</v>
      </c>
      <c r="U38" s="5">
        <v>310.12</v>
      </c>
      <c r="V38" s="5">
        <v>0</v>
      </c>
      <c r="W38" s="14">
        <v>385.73</v>
      </c>
      <c r="X38" s="14">
        <v>0</v>
      </c>
      <c r="Y38" s="14">
        <v>385.73</v>
      </c>
      <c r="Z38" s="4">
        <v>24580</v>
      </c>
      <c r="AA38" s="49" t="str">
        <f>IFERROR(IF(VLOOKUP($D38,'Year-To-Date'!$E$1:$E$322,1,FALSE)=D38,"--","Find"),"Find")</f>
        <v>--</v>
      </c>
      <c r="AC38" s="32"/>
      <c r="AE38" s="32"/>
      <c r="AG38" s="32"/>
      <c r="AI38" s="32"/>
      <c r="AK38" s="32"/>
      <c r="AM38" s="32"/>
    </row>
    <row r="39" spans="1:39">
      <c r="A39" s="2" t="s">
        <v>839</v>
      </c>
      <c r="B39" s="2" t="s">
        <v>510</v>
      </c>
      <c r="C39" s="2" t="s">
        <v>76</v>
      </c>
      <c r="D39" s="2" t="s">
        <v>293</v>
      </c>
      <c r="E39" s="2" t="s">
        <v>727</v>
      </c>
      <c r="F39" s="21" t="s">
        <v>94</v>
      </c>
      <c r="G39" s="11" t="s">
        <v>1977</v>
      </c>
      <c r="H39" s="3">
        <v>42501</v>
      </c>
      <c r="I39" s="2" t="s">
        <v>685</v>
      </c>
      <c r="J39" s="2" t="s">
        <v>728</v>
      </c>
      <c r="K39" s="2" t="s">
        <v>30</v>
      </c>
      <c r="L39" s="2" t="s">
        <v>31</v>
      </c>
      <c r="M39" s="2" t="s">
        <v>32</v>
      </c>
      <c r="N39" s="4">
        <v>2216</v>
      </c>
      <c r="O39" s="4">
        <v>4308</v>
      </c>
      <c r="P39" s="4">
        <v>2092</v>
      </c>
      <c r="Q39" s="5">
        <v>35.35</v>
      </c>
      <c r="R39" s="4">
        <v>1427</v>
      </c>
      <c r="S39" s="4">
        <v>2901</v>
      </c>
      <c r="T39" s="4">
        <v>1474</v>
      </c>
      <c r="U39" s="5">
        <v>88.15</v>
      </c>
      <c r="V39" s="5">
        <v>0</v>
      </c>
      <c r="W39" s="14">
        <v>123.5</v>
      </c>
      <c r="X39" s="14">
        <v>0</v>
      </c>
      <c r="Y39" s="14">
        <v>123.5</v>
      </c>
      <c r="Z39" s="4">
        <v>24580</v>
      </c>
      <c r="AA39" s="49" t="str">
        <f>IFERROR(IF(VLOOKUP($D39,'Year-To-Date'!$E$1:$E$322,1,FALSE)=D39,"--","Find"),"Find")</f>
        <v>--</v>
      </c>
      <c r="AC39" s="32"/>
      <c r="AE39" s="32"/>
      <c r="AG39" s="32"/>
      <c r="AI39" s="32"/>
      <c r="AK39" s="32"/>
      <c r="AM39" s="32"/>
    </row>
    <row r="40" spans="1:39">
      <c r="A40" s="2" t="s">
        <v>839</v>
      </c>
      <c r="B40" s="2" t="s">
        <v>510</v>
      </c>
      <c r="C40" s="2" t="s">
        <v>76</v>
      </c>
      <c r="D40" s="2" t="s">
        <v>294</v>
      </c>
      <c r="E40" s="2" t="s">
        <v>746</v>
      </c>
      <c r="F40" s="21" t="s">
        <v>94</v>
      </c>
      <c r="G40" s="11" t="s">
        <v>1977</v>
      </c>
      <c r="H40" s="3">
        <v>42522</v>
      </c>
      <c r="I40" s="2" t="s">
        <v>685</v>
      </c>
      <c r="J40" s="2" t="s">
        <v>747</v>
      </c>
      <c r="K40" s="2" t="s">
        <v>30</v>
      </c>
      <c r="L40" s="2" t="s">
        <v>31</v>
      </c>
      <c r="M40" s="2" t="s">
        <v>41</v>
      </c>
      <c r="N40" s="4">
        <v>727</v>
      </c>
      <c r="O40" s="4">
        <v>1076</v>
      </c>
      <c r="P40" s="4">
        <v>349</v>
      </c>
      <c r="Q40" s="5">
        <v>5.9</v>
      </c>
      <c r="R40" s="4">
        <v>383</v>
      </c>
      <c r="S40" s="4">
        <v>537</v>
      </c>
      <c r="T40" s="4">
        <v>154</v>
      </c>
      <c r="U40" s="5">
        <v>9.2100000000000009</v>
      </c>
      <c r="V40" s="5">
        <v>0</v>
      </c>
      <c r="W40" s="14">
        <v>15.11</v>
      </c>
      <c r="X40" s="14">
        <v>0</v>
      </c>
      <c r="Y40" s="14">
        <v>15.11</v>
      </c>
      <c r="Z40" s="4">
        <v>24580</v>
      </c>
      <c r="AA40" s="49" t="str">
        <f>IFERROR(IF(VLOOKUP($D40,'Year-To-Date'!$E$1:$E$322,1,FALSE)=D40,"--","Find"),"Find")</f>
        <v>--</v>
      </c>
      <c r="AC40" s="32"/>
      <c r="AE40" s="32"/>
      <c r="AG40" s="32"/>
      <c r="AI40" s="32"/>
      <c r="AK40" s="32"/>
      <c r="AM40" s="32"/>
    </row>
    <row r="41" spans="1:39">
      <c r="A41" s="2" t="s">
        <v>839</v>
      </c>
      <c r="B41" s="2" t="s">
        <v>510</v>
      </c>
      <c r="C41" s="2" t="s">
        <v>76</v>
      </c>
      <c r="D41" s="2" t="s">
        <v>295</v>
      </c>
      <c r="E41" s="2" t="s">
        <v>67</v>
      </c>
      <c r="F41" s="21" t="s">
        <v>94</v>
      </c>
      <c r="G41" s="11" t="s">
        <v>1977</v>
      </c>
      <c r="H41" s="3">
        <v>42499</v>
      </c>
      <c r="I41" s="2" t="s">
        <v>685</v>
      </c>
      <c r="J41" s="2" t="s">
        <v>68</v>
      </c>
      <c r="K41" s="2" t="s">
        <v>30</v>
      </c>
      <c r="L41" s="2" t="s">
        <v>31</v>
      </c>
      <c r="M41" s="2" t="s">
        <v>32</v>
      </c>
      <c r="N41" s="4">
        <v>1810</v>
      </c>
      <c r="O41" s="4">
        <v>4889</v>
      </c>
      <c r="P41" s="4">
        <v>3079</v>
      </c>
      <c r="Q41" s="5">
        <v>52.04</v>
      </c>
      <c r="R41" s="4">
        <v>983</v>
      </c>
      <c r="S41" s="4">
        <v>2477</v>
      </c>
      <c r="T41" s="4">
        <v>1494</v>
      </c>
      <c r="U41" s="5">
        <v>89.34</v>
      </c>
      <c r="V41" s="5">
        <v>0</v>
      </c>
      <c r="W41" s="14">
        <v>141.38</v>
      </c>
      <c r="X41" s="14">
        <v>0</v>
      </c>
      <c r="Y41" s="14">
        <v>141.38</v>
      </c>
      <c r="Z41" s="4">
        <v>24580</v>
      </c>
      <c r="AA41" s="49" t="str">
        <f>IFERROR(IF(VLOOKUP($D41,'Year-To-Date'!$E$1:$E$322,1,FALSE)=D41,"--","Find"),"Find")</f>
        <v>--</v>
      </c>
      <c r="AC41" s="32"/>
      <c r="AE41" s="32"/>
      <c r="AG41" s="32"/>
      <c r="AI41" s="32"/>
      <c r="AK41" s="32"/>
      <c r="AM41" s="32"/>
    </row>
    <row r="42" spans="1:39">
      <c r="A42" s="2" t="s">
        <v>839</v>
      </c>
      <c r="B42" s="2" t="s">
        <v>510</v>
      </c>
      <c r="C42" s="2" t="s">
        <v>76</v>
      </c>
      <c r="D42" s="2" t="s">
        <v>495</v>
      </c>
      <c r="E42" s="2" t="s">
        <v>496</v>
      </c>
      <c r="F42" s="21" t="s">
        <v>94</v>
      </c>
      <c r="G42" s="11" t="s">
        <v>1977</v>
      </c>
      <c r="H42" s="3">
        <v>42284</v>
      </c>
      <c r="I42" s="2" t="s">
        <v>39</v>
      </c>
      <c r="J42" s="2" t="s">
        <v>389</v>
      </c>
      <c r="K42" s="2" t="s">
        <v>30</v>
      </c>
      <c r="L42" s="2" t="s">
        <v>31</v>
      </c>
      <c r="M42" s="2" t="s">
        <v>32</v>
      </c>
      <c r="N42" s="4">
        <v>2</v>
      </c>
      <c r="O42" s="4">
        <v>2</v>
      </c>
      <c r="P42" s="4">
        <v>0</v>
      </c>
      <c r="Q42" s="5">
        <v>0</v>
      </c>
      <c r="R42" s="4">
        <v>4</v>
      </c>
      <c r="S42" s="4">
        <v>4</v>
      </c>
      <c r="T42" s="4">
        <v>0</v>
      </c>
      <c r="U42" s="5">
        <v>0</v>
      </c>
      <c r="V42" s="5">
        <v>0</v>
      </c>
      <c r="W42" s="14">
        <v>0</v>
      </c>
      <c r="X42" s="14">
        <v>0</v>
      </c>
      <c r="Y42" s="14">
        <v>0</v>
      </c>
      <c r="Z42" s="4">
        <v>24580</v>
      </c>
      <c r="AA42" s="49" t="str">
        <f>IFERROR(IF(VLOOKUP($D42,'Year-To-Date'!$E$1:$E$322,1,FALSE)=D42,"--","Find"),"Find")</f>
        <v>--</v>
      </c>
      <c r="AC42" s="32"/>
      <c r="AE42" s="32"/>
      <c r="AG42" s="32"/>
      <c r="AI42" s="32"/>
      <c r="AK42" s="32"/>
      <c r="AM42" s="32"/>
    </row>
    <row r="43" spans="1:39">
      <c r="A43" s="2" t="s">
        <v>839</v>
      </c>
      <c r="B43" s="2" t="s">
        <v>510</v>
      </c>
      <c r="C43" s="2" t="s">
        <v>76</v>
      </c>
      <c r="D43" s="2" t="s">
        <v>333</v>
      </c>
      <c r="E43" s="2" t="s">
        <v>750</v>
      </c>
      <c r="F43" s="21" t="s">
        <v>94</v>
      </c>
      <c r="G43" s="11" t="s">
        <v>1977</v>
      </c>
      <c r="H43" s="3">
        <v>42444</v>
      </c>
      <c r="I43" s="2" t="s">
        <v>39</v>
      </c>
      <c r="J43" s="2" t="s">
        <v>751</v>
      </c>
      <c r="K43" s="2" t="s">
        <v>30</v>
      </c>
      <c r="L43" s="2" t="s">
        <v>31</v>
      </c>
      <c r="M43" s="2" t="s">
        <v>32</v>
      </c>
      <c r="N43" s="4">
        <v>9</v>
      </c>
      <c r="O43" s="4">
        <v>9</v>
      </c>
      <c r="P43" s="4">
        <v>0</v>
      </c>
      <c r="Q43" s="5">
        <v>0</v>
      </c>
      <c r="R43" s="4">
        <v>10</v>
      </c>
      <c r="S43" s="4">
        <v>10</v>
      </c>
      <c r="T43" s="4">
        <v>0</v>
      </c>
      <c r="U43" s="5">
        <v>0</v>
      </c>
      <c r="V43" s="5">
        <v>0</v>
      </c>
      <c r="W43" s="14">
        <v>0</v>
      </c>
      <c r="X43" s="14">
        <v>0</v>
      </c>
      <c r="Y43" s="14">
        <v>0</v>
      </c>
      <c r="Z43" s="4">
        <v>24580</v>
      </c>
      <c r="AA43" s="49" t="str">
        <f>IFERROR(IF(VLOOKUP($D43,'Year-To-Date'!$E$1:$E$322,1,FALSE)=D43,"--","Find"),"Find")</f>
        <v>--</v>
      </c>
      <c r="AC43" s="32"/>
      <c r="AE43" s="32"/>
      <c r="AG43" s="32"/>
      <c r="AI43" s="32"/>
      <c r="AK43" s="32"/>
      <c r="AM43" s="32"/>
    </row>
    <row r="44" spans="1:39">
      <c r="A44" s="2" t="s">
        <v>839</v>
      </c>
      <c r="B44" s="2" t="s">
        <v>510</v>
      </c>
      <c r="C44" s="2" t="s">
        <v>76</v>
      </c>
      <c r="D44" s="2" t="s">
        <v>335</v>
      </c>
      <c r="E44" s="2" t="s">
        <v>750</v>
      </c>
      <c r="F44" s="21" t="s">
        <v>94</v>
      </c>
      <c r="G44" s="11" t="s">
        <v>1977</v>
      </c>
      <c r="H44" s="3">
        <v>42444</v>
      </c>
      <c r="I44" s="2" t="s">
        <v>39</v>
      </c>
      <c r="J44" s="2" t="s">
        <v>751</v>
      </c>
      <c r="K44" s="2" t="s">
        <v>30</v>
      </c>
      <c r="L44" s="2" t="s">
        <v>31</v>
      </c>
      <c r="M44" s="2" t="s">
        <v>32</v>
      </c>
      <c r="N44" s="4">
        <v>12</v>
      </c>
      <c r="O44" s="4">
        <v>12</v>
      </c>
      <c r="P44" s="4">
        <v>0</v>
      </c>
      <c r="Q44" s="5">
        <v>0</v>
      </c>
      <c r="R44" s="4">
        <v>13</v>
      </c>
      <c r="S44" s="4">
        <v>13</v>
      </c>
      <c r="T44" s="4">
        <v>0</v>
      </c>
      <c r="U44" s="5">
        <v>0</v>
      </c>
      <c r="V44" s="5">
        <v>0</v>
      </c>
      <c r="W44" s="14">
        <v>0</v>
      </c>
      <c r="X44" s="14">
        <v>0</v>
      </c>
      <c r="Y44" s="14">
        <v>0</v>
      </c>
      <c r="Z44" s="4">
        <v>24580</v>
      </c>
      <c r="AA44" s="49" t="str">
        <f>IFERROR(IF(VLOOKUP($D44,'Year-To-Date'!$E$1:$E$322,1,FALSE)=D44,"--","Find"),"Find")</f>
        <v>--</v>
      </c>
      <c r="AC44" s="32"/>
      <c r="AE44" s="32"/>
      <c r="AG44" s="32"/>
      <c r="AI44" s="32"/>
      <c r="AK44" s="32"/>
      <c r="AM44" s="32"/>
    </row>
    <row r="45" spans="1:39">
      <c r="A45" s="2" t="s">
        <v>839</v>
      </c>
      <c r="B45" s="2" t="s">
        <v>510</v>
      </c>
      <c r="C45" s="2" t="s">
        <v>76</v>
      </c>
      <c r="D45" s="2" t="s">
        <v>348</v>
      </c>
      <c r="E45" s="2" t="s">
        <v>750</v>
      </c>
      <c r="F45" s="21" t="s">
        <v>94</v>
      </c>
      <c r="G45" s="11" t="s">
        <v>1977</v>
      </c>
      <c r="H45" s="3">
        <v>42444</v>
      </c>
      <c r="I45" s="2" t="s">
        <v>39</v>
      </c>
      <c r="J45" s="2" t="s">
        <v>751</v>
      </c>
      <c r="K45" s="2" t="s">
        <v>30</v>
      </c>
      <c r="L45" s="2" t="s">
        <v>31</v>
      </c>
      <c r="M45" s="2" t="s">
        <v>32</v>
      </c>
      <c r="N45" s="4">
        <v>6</v>
      </c>
      <c r="O45" s="4">
        <v>6</v>
      </c>
      <c r="P45" s="4">
        <v>0</v>
      </c>
      <c r="Q45" s="5">
        <v>0</v>
      </c>
      <c r="R45" s="4">
        <v>12</v>
      </c>
      <c r="S45" s="4">
        <v>12</v>
      </c>
      <c r="T45" s="4">
        <v>0</v>
      </c>
      <c r="U45" s="5">
        <v>0</v>
      </c>
      <c r="V45" s="5">
        <v>0</v>
      </c>
      <c r="W45" s="14">
        <v>0</v>
      </c>
      <c r="X45" s="14">
        <v>0</v>
      </c>
      <c r="Y45" s="14">
        <v>0</v>
      </c>
      <c r="Z45" s="4">
        <v>24580</v>
      </c>
      <c r="AA45" s="49" t="str">
        <f>IFERROR(IF(VLOOKUP($D45,'Year-To-Date'!$E$1:$E$322,1,FALSE)=D45,"--","Find"),"Find")</f>
        <v>--</v>
      </c>
      <c r="AC45" s="32"/>
      <c r="AE45" s="32"/>
      <c r="AG45" s="32"/>
      <c r="AI45" s="32"/>
      <c r="AK45" s="32"/>
      <c r="AM45" s="32"/>
    </row>
    <row r="46" spans="1:39">
      <c r="A46" s="2" t="s">
        <v>839</v>
      </c>
      <c r="B46" s="2" t="s">
        <v>510</v>
      </c>
      <c r="C46" s="2" t="s">
        <v>729</v>
      </c>
      <c r="D46" s="2" t="s">
        <v>350</v>
      </c>
      <c r="E46" s="2" t="s">
        <v>67</v>
      </c>
      <c r="F46" s="21" t="s">
        <v>94</v>
      </c>
      <c r="G46" s="11" t="s">
        <v>1977</v>
      </c>
      <c r="H46" s="3">
        <v>42501</v>
      </c>
      <c r="I46" s="2"/>
      <c r="J46" s="2" t="s">
        <v>722</v>
      </c>
      <c r="K46" s="2" t="s">
        <v>394</v>
      </c>
      <c r="L46" s="2" t="s">
        <v>31</v>
      </c>
      <c r="M46" s="2" t="s">
        <v>382</v>
      </c>
      <c r="N46" s="4">
        <v>10</v>
      </c>
      <c r="O46" s="4">
        <v>3991</v>
      </c>
      <c r="P46" s="4">
        <v>3981</v>
      </c>
      <c r="Q46" s="5">
        <v>109.48</v>
      </c>
      <c r="R46" s="4">
        <v>10</v>
      </c>
      <c r="S46" s="4">
        <v>10</v>
      </c>
      <c r="T46" s="4">
        <v>0</v>
      </c>
      <c r="U46" s="5">
        <v>0</v>
      </c>
      <c r="V46" s="5">
        <v>0</v>
      </c>
      <c r="W46" s="14">
        <v>109.48</v>
      </c>
      <c r="X46" s="14">
        <v>0</v>
      </c>
      <c r="Y46" s="14">
        <v>109.48</v>
      </c>
      <c r="Z46" s="4">
        <v>24580</v>
      </c>
      <c r="AA46" s="49" t="str">
        <f>IFERROR(IF(VLOOKUP($D46,'Year-To-Date'!$E$1:$E$322,1,FALSE)=D46,"--","Find"),"Find")</f>
        <v>--</v>
      </c>
      <c r="AC46" s="32"/>
      <c r="AE46" s="32"/>
      <c r="AG46" s="32"/>
      <c r="AI46" s="32"/>
      <c r="AK46" s="32"/>
      <c r="AM46" s="32"/>
    </row>
    <row r="47" spans="1:39">
      <c r="A47" s="2" t="s">
        <v>839</v>
      </c>
      <c r="B47" s="2" t="s">
        <v>510</v>
      </c>
      <c r="C47" s="2" t="s">
        <v>729</v>
      </c>
      <c r="D47" s="2" t="s">
        <v>351</v>
      </c>
      <c r="E47" s="2" t="s">
        <v>730</v>
      </c>
      <c r="F47" s="21" t="s">
        <v>94</v>
      </c>
      <c r="G47" s="11" t="s">
        <v>1977</v>
      </c>
      <c r="H47" s="3">
        <v>42501</v>
      </c>
      <c r="I47" s="2"/>
      <c r="J47" s="2" t="s">
        <v>731</v>
      </c>
      <c r="K47" s="2" t="s">
        <v>394</v>
      </c>
      <c r="L47" s="2" t="s">
        <v>31</v>
      </c>
      <c r="M47" s="2" t="s">
        <v>382</v>
      </c>
      <c r="N47" s="4">
        <v>17762</v>
      </c>
      <c r="O47" s="4">
        <v>18028</v>
      </c>
      <c r="P47" s="4">
        <v>266</v>
      </c>
      <c r="Q47" s="5">
        <v>7.32</v>
      </c>
      <c r="R47" s="4">
        <v>10</v>
      </c>
      <c r="S47" s="4">
        <v>10</v>
      </c>
      <c r="T47" s="4">
        <v>0</v>
      </c>
      <c r="U47" s="5">
        <v>0</v>
      </c>
      <c r="V47" s="5">
        <v>0</v>
      </c>
      <c r="W47" s="14">
        <v>7.32</v>
      </c>
      <c r="X47" s="14">
        <v>0</v>
      </c>
      <c r="Y47" s="14">
        <v>7.32</v>
      </c>
      <c r="Z47" s="4">
        <v>24580</v>
      </c>
      <c r="AA47" s="49" t="str">
        <f>IFERROR(IF(VLOOKUP($D47,'Year-To-Date'!$E$1:$E$322,1,FALSE)=D47,"--","Find"),"Find")</f>
        <v>--</v>
      </c>
      <c r="AC47" s="32"/>
      <c r="AE47" s="32"/>
      <c r="AG47" s="32"/>
      <c r="AI47" s="32"/>
      <c r="AK47" s="32"/>
      <c r="AM47" s="32"/>
    </row>
    <row r="48" spans="1:39">
      <c r="A48" s="2" t="s">
        <v>839</v>
      </c>
      <c r="B48" s="2" t="s">
        <v>510</v>
      </c>
      <c r="C48" s="2" t="s">
        <v>729</v>
      </c>
      <c r="D48" s="2" t="s">
        <v>352</v>
      </c>
      <c r="E48" s="2" t="s">
        <v>67</v>
      </c>
      <c r="F48" s="21" t="s">
        <v>94</v>
      </c>
      <c r="G48" s="11" t="s">
        <v>1977</v>
      </c>
      <c r="H48" s="3">
        <v>42501</v>
      </c>
      <c r="I48" s="2"/>
      <c r="J48" s="2" t="s">
        <v>722</v>
      </c>
      <c r="K48" s="2" t="s">
        <v>394</v>
      </c>
      <c r="L48" s="2" t="s">
        <v>31</v>
      </c>
      <c r="M48" s="2" t="s">
        <v>382</v>
      </c>
      <c r="N48" s="4">
        <v>10</v>
      </c>
      <c r="O48" s="4">
        <v>10</v>
      </c>
      <c r="P48" s="4">
        <v>0</v>
      </c>
      <c r="Q48" s="5">
        <v>0</v>
      </c>
      <c r="R48" s="4">
        <v>10</v>
      </c>
      <c r="S48" s="4">
        <v>10</v>
      </c>
      <c r="T48" s="4">
        <v>0</v>
      </c>
      <c r="U48" s="5">
        <v>0</v>
      </c>
      <c r="V48" s="5">
        <v>0</v>
      </c>
      <c r="W48" s="14">
        <v>0</v>
      </c>
      <c r="X48" s="14">
        <v>0</v>
      </c>
      <c r="Y48" s="14">
        <v>0</v>
      </c>
      <c r="Z48" s="4">
        <v>24580</v>
      </c>
      <c r="AA48" s="49" t="str">
        <f>IFERROR(IF(VLOOKUP($D48,'Year-To-Date'!$E$1:$E$322,1,FALSE)=D48,"--","Find"),"Find")</f>
        <v>--</v>
      </c>
      <c r="AC48" s="32"/>
      <c r="AE48" s="32"/>
      <c r="AG48" s="32"/>
      <c r="AI48" s="32"/>
      <c r="AK48" s="32"/>
      <c r="AM48" s="32"/>
    </row>
    <row r="49" spans="1:39">
      <c r="A49" s="2" t="s">
        <v>839</v>
      </c>
      <c r="B49" s="2" t="s">
        <v>510</v>
      </c>
      <c r="C49" s="2" t="s">
        <v>729</v>
      </c>
      <c r="D49" s="2" t="s">
        <v>353</v>
      </c>
      <c r="E49" s="2" t="s">
        <v>67</v>
      </c>
      <c r="F49" s="21" t="s">
        <v>94</v>
      </c>
      <c r="G49" s="11" t="s">
        <v>1977</v>
      </c>
      <c r="H49" s="3">
        <v>42501</v>
      </c>
      <c r="I49" s="2"/>
      <c r="J49" s="2" t="s">
        <v>722</v>
      </c>
      <c r="K49" s="2" t="s">
        <v>394</v>
      </c>
      <c r="L49" s="2" t="s">
        <v>31</v>
      </c>
      <c r="M49" s="2" t="s">
        <v>382</v>
      </c>
      <c r="N49" s="4">
        <v>22282</v>
      </c>
      <c r="O49" s="4">
        <v>22282</v>
      </c>
      <c r="P49" s="4">
        <v>0</v>
      </c>
      <c r="Q49" s="5">
        <v>0</v>
      </c>
      <c r="R49" s="4">
        <v>10</v>
      </c>
      <c r="S49" s="4">
        <v>10</v>
      </c>
      <c r="T49" s="4">
        <v>0</v>
      </c>
      <c r="U49" s="5">
        <v>0</v>
      </c>
      <c r="V49" s="5">
        <v>0</v>
      </c>
      <c r="W49" s="14">
        <v>0</v>
      </c>
      <c r="X49" s="14">
        <v>0</v>
      </c>
      <c r="Y49" s="14">
        <v>0</v>
      </c>
      <c r="Z49" s="4">
        <v>24580</v>
      </c>
      <c r="AA49" s="49" t="str">
        <f>IFERROR(IF(VLOOKUP($D49,'Year-To-Date'!$E$1:$E$322,1,FALSE)=D49,"--","Find"),"Find")</f>
        <v>--</v>
      </c>
      <c r="AC49" s="32"/>
      <c r="AE49" s="32"/>
      <c r="AG49" s="32"/>
      <c r="AI49" s="32"/>
      <c r="AK49" s="32"/>
      <c r="AM49" s="32"/>
    </row>
    <row r="50" spans="1:39">
      <c r="A50" s="2" t="s">
        <v>839</v>
      </c>
      <c r="B50" s="2" t="s">
        <v>510</v>
      </c>
      <c r="C50" s="2" t="s">
        <v>729</v>
      </c>
      <c r="D50" s="2" t="s">
        <v>354</v>
      </c>
      <c r="E50" s="2" t="s">
        <v>67</v>
      </c>
      <c r="F50" s="21" t="s">
        <v>94</v>
      </c>
      <c r="G50" s="11" t="s">
        <v>1977</v>
      </c>
      <c r="H50" s="3">
        <v>42501</v>
      </c>
      <c r="I50" s="2"/>
      <c r="J50" s="2" t="s">
        <v>722</v>
      </c>
      <c r="K50" s="2" t="s">
        <v>394</v>
      </c>
      <c r="L50" s="2" t="s">
        <v>31</v>
      </c>
      <c r="M50" s="2" t="s">
        <v>382</v>
      </c>
      <c r="N50" s="4">
        <v>185</v>
      </c>
      <c r="O50" s="4">
        <v>185</v>
      </c>
      <c r="P50" s="4">
        <v>0</v>
      </c>
      <c r="Q50" s="5">
        <v>0</v>
      </c>
      <c r="R50" s="4">
        <v>10</v>
      </c>
      <c r="S50" s="4">
        <v>10</v>
      </c>
      <c r="T50" s="4">
        <v>0</v>
      </c>
      <c r="U50" s="5">
        <v>0</v>
      </c>
      <c r="V50" s="5">
        <v>0</v>
      </c>
      <c r="W50" s="14">
        <v>0</v>
      </c>
      <c r="X50" s="14">
        <v>0</v>
      </c>
      <c r="Y50" s="14">
        <v>0</v>
      </c>
      <c r="Z50" s="4">
        <v>24580</v>
      </c>
      <c r="AA50" s="49" t="str">
        <f>IFERROR(IF(VLOOKUP($D50,'Year-To-Date'!$E$1:$E$322,1,FALSE)=D50,"--","Find"),"Find")</f>
        <v>--</v>
      </c>
      <c r="AC50" s="32"/>
      <c r="AE50" s="32"/>
      <c r="AG50" s="32"/>
      <c r="AI50" s="32"/>
      <c r="AK50" s="32"/>
      <c r="AM50" s="32"/>
    </row>
    <row r="51" spans="1:39">
      <c r="A51" s="2" t="s">
        <v>839</v>
      </c>
      <c r="B51" s="2" t="s">
        <v>510</v>
      </c>
      <c r="C51" s="2" t="s">
        <v>76</v>
      </c>
      <c r="D51" s="2" t="s">
        <v>82</v>
      </c>
      <c r="E51" s="2" t="s">
        <v>83</v>
      </c>
      <c r="F51" s="21" t="s">
        <v>300</v>
      </c>
      <c r="G51" s="11" t="s">
        <v>1978</v>
      </c>
      <c r="H51" s="3">
        <v>42192</v>
      </c>
      <c r="I51" s="2" t="s">
        <v>28</v>
      </c>
      <c r="J51" s="2" t="s">
        <v>84</v>
      </c>
      <c r="K51" s="2" t="s">
        <v>30</v>
      </c>
      <c r="L51" s="2" t="s">
        <v>31</v>
      </c>
      <c r="M51" s="2" t="s">
        <v>32</v>
      </c>
      <c r="N51" s="4">
        <v>11833</v>
      </c>
      <c r="O51" s="4">
        <v>14067</v>
      </c>
      <c r="P51" s="4">
        <v>2234</v>
      </c>
      <c r="Q51" s="5">
        <v>37.75</v>
      </c>
      <c r="R51" s="4">
        <v>33201</v>
      </c>
      <c r="S51" s="4">
        <v>36375</v>
      </c>
      <c r="T51" s="4">
        <v>3174</v>
      </c>
      <c r="U51" s="5">
        <v>189.81</v>
      </c>
      <c r="V51" s="5">
        <v>0</v>
      </c>
      <c r="W51" s="14">
        <v>227.56</v>
      </c>
      <c r="X51" s="14">
        <v>0</v>
      </c>
      <c r="Y51" s="14">
        <v>227.56</v>
      </c>
      <c r="Z51" s="4">
        <v>24580</v>
      </c>
      <c r="AA51" s="49" t="str">
        <f>IFERROR(IF(VLOOKUP($D51,'Year-To-Date'!$E$1:$E$322,1,FALSE)=D51,"--","Find"),"Find")</f>
        <v>--</v>
      </c>
      <c r="AC51" s="32"/>
      <c r="AE51" s="32"/>
      <c r="AG51" s="32"/>
      <c r="AI51" s="32"/>
      <c r="AK51" s="32"/>
      <c r="AM51" s="32"/>
    </row>
    <row r="52" spans="1:39">
      <c r="A52" s="2" t="s">
        <v>839</v>
      </c>
      <c r="B52" s="2" t="s">
        <v>510</v>
      </c>
      <c r="C52" s="2" t="s">
        <v>25</v>
      </c>
      <c r="D52" s="2" t="s">
        <v>110</v>
      </c>
      <c r="E52" s="2" t="s">
        <v>375</v>
      </c>
      <c r="F52" s="21" t="s">
        <v>111</v>
      </c>
      <c r="G52" s="11" t="s">
        <v>1979</v>
      </c>
      <c r="H52" s="3">
        <v>42227</v>
      </c>
      <c r="I52" s="2" t="s">
        <v>39</v>
      </c>
      <c r="J52" s="2" t="s">
        <v>377</v>
      </c>
      <c r="K52" s="2" t="s">
        <v>30</v>
      </c>
      <c r="L52" s="2" t="s">
        <v>31</v>
      </c>
      <c r="M52" s="2" t="s">
        <v>378</v>
      </c>
      <c r="N52" s="4">
        <v>53667</v>
      </c>
      <c r="O52" s="4">
        <v>54850</v>
      </c>
      <c r="P52" s="4">
        <v>1183</v>
      </c>
      <c r="Q52" s="5">
        <v>19.989999999999998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19.989999999999998</v>
      </c>
      <c r="X52" s="14">
        <v>0</v>
      </c>
      <c r="Y52" s="14">
        <v>19.989999999999998</v>
      </c>
      <c r="Z52" s="4">
        <v>24580</v>
      </c>
      <c r="AA52" s="49" t="str">
        <f>IFERROR(IF(VLOOKUP($D52,'Year-To-Date'!$E$1:$E$322,1,FALSE)=D52,"--","Find"),"Find")</f>
        <v>--</v>
      </c>
      <c r="AC52" s="32"/>
      <c r="AE52" s="32"/>
      <c r="AG52" s="32"/>
      <c r="AI52" s="32"/>
      <c r="AK52" s="32"/>
      <c r="AM52" s="32"/>
    </row>
    <row r="53" spans="1:39">
      <c r="A53" s="2" t="s">
        <v>839</v>
      </c>
      <c r="B53" s="2" t="s">
        <v>510</v>
      </c>
      <c r="C53" s="2" t="s">
        <v>25</v>
      </c>
      <c r="D53" s="2" t="s">
        <v>106</v>
      </c>
      <c r="E53" s="2" t="s">
        <v>379</v>
      </c>
      <c r="F53" s="21" t="s">
        <v>107</v>
      </c>
      <c r="G53" s="11" t="s">
        <v>1980</v>
      </c>
      <c r="H53" s="3">
        <v>42234</v>
      </c>
      <c r="I53" s="2" t="s">
        <v>39</v>
      </c>
      <c r="J53" s="2" t="s">
        <v>619</v>
      </c>
      <c r="K53" s="2" t="s">
        <v>30</v>
      </c>
      <c r="L53" s="2" t="s">
        <v>31</v>
      </c>
      <c r="M53" s="2" t="s">
        <v>378</v>
      </c>
      <c r="N53" s="4">
        <v>36104</v>
      </c>
      <c r="O53" s="4">
        <v>37588</v>
      </c>
      <c r="P53" s="4">
        <v>1484</v>
      </c>
      <c r="Q53" s="5">
        <v>25.08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25.08</v>
      </c>
      <c r="X53" s="14">
        <v>0</v>
      </c>
      <c r="Y53" s="14">
        <v>25.08</v>
      </c>
      <c r="Z53" s="4">
        <v>24580</v>
      </c>
      <c r="AA53" s="49" t="str">
        <f>IFERROR(IF(VLOOKUP($D53,'Year-To-Date'!$E$1:$E$322,1,FALSE)=D53,"--","Find"),"Find")</f>
        <v>--</v>
      </c>
      <c r="AC53" s="32"/>
      <c r="AE53" s="32"/>
      <c r="AG53" s="32"/>
      <c r="AI53" s="32"/>
      <c r="AK53" s="32"/>
      <c r="AM53" s="32"/>
    </row>
    <row r="54" spans="1:39">
      <c r="A54" s="2" t="s">
        <v>839</v>
      </c>
      <c r="B54" s="2" t="s">
        <v>510</v>
      </c>
      <c r="C54" s="2" t="s">
        <v>56</v>
      </c>
      <c r="D54" s="2" t="s">
        <v>61</v>
      </c>
      <c r="E54" s="2" t="s">
        <v>62</v>
      </c>
      <c r="F54" s="21" t="s">
        <v>208</v>
      </c>
      <c r="G54" s="11" t="s">
        <v>1981</v>
      </c>
      <c r="H54" s="3">
        <v>42205</v>
      </c>
      <c r="I54" s="2" t="s">
        <v>28</v>
      </c>
      <c r="J54" s="2" t="s">
        <v>63</v>
      </c>
      <c r="K54" s="2" t="s">
        <v>30</v>
      </c>
      <c r="L54" s="2" t="s">
        <v>31</v>
      </c>
      <c r="M54" s="2" t="s">
        <v>41</v>
      </c>
      <c r="N54" s="4">
        <v>9518</v>
      </c>
      <c r="O54" s="4">
        <v>10286</v>
      </c>
      <c r="P54" s="4">
        <v>768</v>
      </c>
      <c r="Q54" s="5">
        <v>12.98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12.98</v>
      </c>
      <c r="X54" s="14">
        <v>0</v>
      </c>
      <c r="Y54" s="14">
        <v>12.98</v>
      </c>
      <c r="Z54" s="4">
        <v>24580</v>
      </c>
      <c r="AA54" s="49" t="str">
        <f>IFERROR(IF(VLOOKUP($D54,'Year-To-Date'!$E$1:$E$322,1,FALSE)=D54,"--","Find"),"Find")</f>
        <v>--</v>
      </c>
      <c r="AC54" s="32"/>
      <c r="AE54" s="32"/>
      <c r="AG54" s="32"/>
      <c r="AI54" s="32"/>
      <c r="AK54" s="32"/>
      <c r="AM54" s="32"/>
    </row>
    <row r="55" spans="1:39">
      <c r="A55" s="2" t="s">
        <v>839</v>
      </c>
      <c r="B55" s="2" t="s">
        <v>510</v>
      </c>
      <c r="C55" s="2" t="s">
        <v>56</v>
      </c>
      <c r="D55" s="2" t="s">
        <v>65</v>
      </c>
      <c r="E55" s="2" t="s">
        <v>62</v>
      </c>
      <c r="F55" s="21" t="s">
        <v>208</v>
      </c>
      <c r="G55" s="11" t="s">
        <v>1981</v>
      </c>
      <c r="H55" s="3">
        <v>42205</v>
      </c>
      <c r="I55" s="2" t="s">
        <v>28</v>
      </c>
      <c r="J55" s="2" t="s">
        <v>63</v>
      </c>
      <c r="K55" s="2" t="s">
        <v>30</v>
      </c>
      <c r="L55" s="2" t="s">
        <v>31</v>
      </c>
      <c r="M55" s="2" t="s">
        <v>41</v>
      </c>
      <c r="N55" s="4">
        <v>43258</v>
      </c>
      <c r="O55" s="4">
        <v>47501</v>
      </c>
      <c r="P55" s="4">
        <v>4243</v>
      </c>
      <c r="Q55" s="14">
        <v>71.709999999999994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71.709999999999994</v>
      </c>
      <c r="X55" s="14">
        <v>0</v>
      </c>
      <c r="Y55" s="14">
        <v>71.709999999999994</v>
      </c>
      <c r="Z55" s="4">
        <v>24580</v>
      </c>
      <c r="AA55" s="49" t="str">
        <f>IFERROR(IF(VLOOKUP($D55,'Year-To-Date'!$E$1:$E$322,1,FALSE)=D55,"--","Find"),"Find")</f>
        <v>--</v>
      </c>
      <c r="AC55" s="32"/>
      <c r="AE55" s="32"/>
      <c r="AG55" s="32"/>
      <c r="AI55" s="32"/>
      <c r="AK55" s="32"/>
      <c r="AM55" s="32"/>
    </row>
    <row r="56" spans="1:39">
      <c r="A56" s="2" t="s">
        <v>839</v>
      </c>
      <c r="B56" s="2" t="s">
        <v>510</v>
      </c>
      <c r="C56" s="2" t="s">
        <v>76</v>
      </c>
      <c r="D56" s="2" t="s">
        <v>81</v>
      </c>
      <c r="E56" s="2" t="s">
        <v>62</v>
      </c>
      <c r="F56" s="21" t="s">
        <v>208</v>
      </c>
      <c r="G56" s="11" t="s">
        <v>1981</v>
      </c>
      <c r="H56" s="3">
        <v>42205</v>
      </c>
      <c r="I56" s="2" t="s">
        <v>28</v>
      </c>
      <c r="J56" s="2" t="s">
        <v>63</v>
      </c>
      <c r="K56" s="2" t="s">
        <v>30</v>
      </c>
      <c r="L56" s="2" t="s">
        <v>31</v>
      </c>
      <c r="M56" s="2" t="s">
        <v>41</v>
      </c>
      <c r="N56" s="4">
        <v>77277</v>
      </c>
      <c r="O56" s="4">
        <v>82803</v>
      </c>
      <c r="P56" s="4">
        <v>5526</v>
      </c>
      <c r="Q56" s="5">
        <v>93.39</v>
      </c>
      <c r="R56" s="4">
        <v>6730</v>
      </c>
      <c r="S56" s="4">
        <v>7316</v>
      </c>
      <c r="T56" s="4">
        <v>586</v>
      </c>
      <c r="U56" s="5">
        <v>35.04</v>
      </c>
      <c r="V56" s="5">
        <v>0</v>
      </c>
      <c r="W56" s="14">
        <v>128.43</v>
      </c>
      <c r="X56" s="14">
        <v>0</v>
      </c>
      <c r="Y56" s="14">
        <v>128.43</v>
      </c>
      <c r="Z56" s="4">
        <v>24580</v>
      </c>
      <c r="AA56" s="49" t="str">
        <f>IFERROR(IF(VLOOKUP($D56,'Year-To-Date'!$E$1:$E$322,1,FALSE)=D56,"--","Find"),"Find")</f>
        <v>--</v>
      </c>
      <c r="AC56" s="32"/>
      <c r="AE56" s="32"/>
      <c r="AG56" s="32"/>
      <c r="AI56" s="32"/>
      <c r="AK56" s="32"/>
      <c r="AM56" s="32"/>
    </row>
    <row r="57" spans="1:39">
      <c r="A57" s="2" t="s">
        <v>839</v>
      </c>
      <c r="B57" s="2" t="s">
        <v>510</v>
      </c>
      <c r="C57" s="2" t="s">
        <v>69</v>
      </c>
      <c r="D57" s="2" t="s">
        <v>257</v>
      </c>
      <c r="E57" s="2" t="s">
        <v>384</v>
      </c>
      <c r="F57" s="21" t="s">
        <v>258</v>
      </c>
      <c r="G57" s="11" t="s">
        <v>1982</v>
      </c>
      <c r="H57" s="3">
        <v>42235</v>
      </c>
      <c r="I57" s="2" t="s">
        <v>39</v>
      </c>
      <c r="J57" s="2" t="s">
        <v>386</v>
      </c>
      <c r="K57" s="2" t="s">
        <v>30</v>
      </c>
      <c r="L57" s="2" t="s">
        <v>31</v>
      </c>
      <c r="M57" s="2" t="s">
        <v>41</v>
      </c>
      <c r="N57" s="4">
        <v>5709</v>
      </c>
      <c r="O57" s="4">
        <v>5958</v>
      </c>
      <c r="P57" s="4">
        <v>249</v>
      </c>
      <c r="Q57" s="5">
        <v>4.21</v>
      </c>
      <c r="R57" s="4">
        <v>3472</v>
      </c>
      <c r="S57" s="4">
        <v>3727</v>
      </c>
      <c r="T57" s="4">
        <v>255</v>
      </c>
      <c r="U57" s="5">
        <v>15.25</v>
      </c>
      <c r="V57" s="5">
        <v>0</v>
      </c>
      <c r="W57" s="14">
        <v>19.46</v>
      </c>
      <c r="X57" s="14">
        <v>0</v>
      </c>
      <c r="Y57" s="14">
        <v>19.46</v>
      </c>
      <c r="Z57" s="4">
        <v>24580</v>
      </c>
      <c r="AA57" s="49" t="str">
        <f>IFERROR(IF(VLOOKUP($D57,'Year-To-Date'!$E$1:$E$322,1,FALSE)=D57,"--","Find"),"Find")</f>
        <v>--</v>
      </c>
      <c r="AC57" s="32"/>
      <c r="AE57" s="32"/>
      <c r="AG57" s="32"/>
      <c r="AI57" s="32"/>
      <c r="AK57" s="32"/>
      <c r="AM57" s="32"/>
    </row>
    <row r="58" spans="1:39">
      <c r="A58" s="2" t="s">
        <v>839</v>
      </c>
      <c r="B58" s="2" t="s">
        <v>510</v>
      </c>
      <c r="C58" s="2" t="s">
        <v>479</v>
      </c>
      <c r="D58" s="2" t="s">
        <v>98</v>
      </c>
      <c r="E58" s="2" t="s">
        <v>583</v>
      </c>
      <c r="F58" s="21" t="s">
        <v>99</v>
      </c>
      <c r="G58" s="11" t="s">
        <v>1983</v>
      </c>
      <c r="H58" s="3">
        <v>42424</v>
      </c>
      <c r="I58" s="2" t="s">
        <v>748</v>
      </c>
      <c r="J58" s="2" t="s">
        <v>585</v>
      </c>
      <c r="K58" s="2" t="s">
        <v>586</v>
      </c>
      <c r="L58" s="2" t="s">
        <v>31</v>
      </c>
      <c r="M58" s="2" t="s">
        <v>587</v>
      </c>
      <c r="N58" s="4">
        <v>47092</v>
      </c>
      <c r="O58" s="4">
        <v>48568</v>
      </c>
      <c r="P58" s="4">
        <v>1476</v>
      </c>
      <c r="Q58" s="5">
        <v>24.94</v>
      </c>
      <c r="R58" s="4">
        <v>0</v>
      </c>
      <c r="S58" s="4">
        <v>0</v>
      </c>
      <c r="T58" s="4">
        <v>0</v>
      </c>
      <c r="U58" s="5">
        <v>0</v>
      </c>
      <c r="V58" s="5">
        <v>0</v>
      </c>
      <c r="W58" s="14">
        <v>24.94</v>
      </c>
      <c r="X58" s="14">
        <v>0</v>
      </c>
      <c r="Y58" s="14">
        <v>24.94</v>
      </c>
      <c r="Z58" s="4">
        <v>24580</v>
      </c>
      <c r="AA58" s="49" t="str">
        <f>IFERROR(IF(VLOOKUP($D58,'Year-To-Date'!$E$1:$E$322,1,FALSE)=D58,"--","Find"),"Find")</f>
        <v>--</v>
      </c>
      <c r="AC58" s="32"/>
      <c r="AE58" s="32"/>
      <c r="AG58" s="32"/>
      <c r="AI58" s="32"/>
      <c r="AK58" s="32"/>
      <c r="AM58" s="32"/>
    </row>
    <row r="59" spans="1:39">
      <c r="A59" s="2" t="s">
        <v>839</v>
      </c>
      <c r="B59" s="2" t="s">
        <v>510</v>
      </c>
      <c r="C59" s="2" t="s">
        <v>479</v>
      </c>
      <c r="D59" s="2" t="s">
        <v>102</v>
      </c>
      <c r="E59" s="2" t="s">
        <v>583</v>
      </c>
      <c r="F59" s="21" t="s">
        <v>103</v>
      </c>
      <c r="G59" s="11" t="s">
        <v>1984</v>
      </c>
      <c r="H59" s="3">
        <v>42424</v>
      </c>
      <c r="I59" s="2" t="s">
        <v>748</v>
      </c>
      <c r="J59" s="2" t="s">
        <v>589</v>
      </c>
      <c r="K59" s="2" t="s">
        <v>586</v>
      </c>
      <c r="L59" s="2" t="s">
        <v>31</v>
      </c>
      <c r="M59" s="2" t="s">
        <v>587</v>
      </c>
      <c r="N59" s="4">
        <v>65954</v>
      </c>
      <c r="O59" s="4">
        <v>66771</v>
      </c>
      <c r="P59" s="4">
        <v>817</v>
      </c>
      <c r="Q59" s="5">
        <v>13.81</v>
      </c>
      <c r="R59" s="4">
        <v>0</v>
      </c>
      <c r="S59" s="4">
        <v>0</v>
      </c>
      <c r="T59" s="4">
        <v>0</v>
      </c>
      <c r="U59" s="5">
        <v>0</v>
      </c>
      <c r="V59" s="5">
        <v>0</v>
      </c>
      <c r="W59" s="14">
        <v>13.81</v>
      </c>
      <c r="X59" s="14">
        <v>0</v>
      </c>
      <c r="Y59" s="14">
        <v>13.81</v>
      </c>
      <c r="Z59" s="4">
        <v>24580</v>
      </c>
      <c r="AA59" s="49" t="str">
        <f>IFERROR(IF(VLOOKUP($D59,'Year-To-Date'!$E$1:$E$322,1,FALSE)=D59,"--","Find"),"Find")</f>
        <v>--</v>
      </c>
      <c r="AC59" s="32"/>
      <c r="AE59" s="32"/>
      <c r="AG59" s="32"/>
      <c r="AI59" s="32"/>
      <c r="AK59" s="32"/>
      <c r="AM59" s="32"/>
    </row>
    <row r="60" spans="1:39">
      <c r="A60" s="2" t="s">
        <v>839</v>
      </c>
      <c r="B60" s="2" t="s">
        <v>510</v>
      </c>
      <c r="C60" s="2" t="s">
        <v>56</v>
      </c>
      <c r="D60" s="2" t="s">
        <v>210</v>
      </c>
      <c r="E60" s="2" t="s">
        <v>387</v>
      </c>
      <c r="F60" s="21" t="s">
        <v>211</v>
      </c>
      <c r="G60" s="11" t="s">
        <v>1985</v>
      </c>
      <c r="H60" s="3">
        <v>42262</v>
      </c>
      <c r="I60" s="2" t="s">
        <v>39</v>
      </c>
      <c r="J60" s="2" t="s">
        <v>389</v>
      </c>
      <c r="K60" s="2" t="s">
        <v>30</v>
      </c>
      <c r="L60" s="2" t="s">
        <v>31</v>
      </c>
      <c r="M60" s="2" t="s">
        <v>32</v>
      </c>
      <c r="N60" s="4">
        <v>44296</v>
      </c>
      <c r="O60" s="4">
        <v>49682</v>
      </c>
      <c r="P60" s="4">
        <v>5386</v>
      </c>
      <c r="Q60" s="5">
        <v>91.02</v>
      </c>
      <c r="R60" s="4">
        <v>0</v>
      </c>
      <c r="S60" s="4">
        <v>0</v>
      </c>
      <c r="T60" s="4">
        <v>0</v>
      </c>
      <c r="U60" s="5">
        <v>0</v>
      </c>
      <c r="V60" s="5">
        <v>0</v>
      </c>
      <c r="W60" s="14">
        <v>91.02</v>
      </c>
      <c r="X60" s="14">
        <v>0</v>
      </c>
      <c r="Y60" s="14">
        <v>91.02</v>
      </c>
      <c r="Z60" s="4">
        <v>24580</v>
      </c>
      <c r="AA60" s="49" t="str">
        <f>IFERROR(IF(VLOOKUP($D60,'Year-To-Date'!$E$1:$E$322,1,FALSE)=D60,"--","Find"),"Find")</f>
        <v>--</v>
      </c>
      <c r="AC60" s="32"/>
      <c r="AE60" s="32"/>
      <c r="AG60" s="32"/>
      <c r="AI60" s="32"/>
      <c r="AK60" s="32"/>
      <c r="AM60" s="32"/>
    </row>
    <row r="61" spans="1:39">
      <c r="A61" s="2" t="s">
        <v>839</v>
      </c>
      <c r="B61" s="2" t="s">
        <v>510</v>
      </c>
      <c r="C61" s="2" t="s">
        <v>453</v>
      </c>
      <c r="D61" s="2" t="s">
        <v>233</v>
      </c>
      <c r="E61" s="2" t="s">
        <v>387</v>
      </c>
      <c r="F61" s="21" t="s">
        <v>211</v>
      </c>
      <c r="G61" s="11" t="s">
        <v>1985</v>
      </c>
      <c r="H61" s="3">
        <v>42269</v>
      </c>
      <c r="I61" s="2"/>
      <c r="J61" s="2" t="s">
        <v>454</v>
      </c>
      <c r="K61" s="2" t="s">
        <v>394</v>
      </c>
      <c r="L61" s="2" t="s">
        <v>31</v>
      </c>
      <c r="M61" s="2" t="s">
        <v>382</v>
      </c>
      <c r="N61" s="4">
        <v>6473</v>
      </c>
      <c r="O61" s="4">
        <v>6889</v>
      </c>
      <c r="P61" s="4">
        <v>416</v>
      </c>
      <c r="Q61" s="5">
        <v>11.44</v>
      </c>
      <c r="R61" s="4">
        <v>5539</v>
      </c>
      <c r="S61" s="4">
        <v>6044</v>
      </c>
      <c r="T61" s="4">
        <v>505</v>
      </c>
      <c r="U61" s="5">
        <v>41.66</v>
      </c>
      <c r="V61" s="5">
        <v>0</v>
      </c>
      <c r="W61" s="14">
        <v>53.1</v>
      </c>
      <c r="X61" s="14">
        <v>0</v>
      </c>
      <c r="Y61" s="14">
        <v>53.1</v>
      </c>
      <c r="Z61" s="4">
        <v>24580</v>
      </c>
      <c r="AA61" s="49" t="str">
        <f>IFERROR(IF(VLOOKUP($D61,'Year-To-Date'!$E$1:$E$322,1,FALSE)=D61,"--","Find"),"Find")</f>
        <v>--</v>
      </c>
      <c r="AC61" s="32"/>
      <c r="AE61" s="32"/>
      <c r="AG61" s="32"/>
      <c r="AI61" s="32"/>
      <c r="AK61" s="32"/>
      <c r="AM61" s="32"/>
    </row>
    <row r="62" spans="1:39">
      <c r="A62" s="2" t="s">
        <v>839</v>
      </c>
      <c r="B62" s="2" t="s">
        <v>510</v>
      </c>
      <c r="C62" s="2" t="s">
        <v>25</v>
      </c>
      <c r="D62" s="2" t="s">
        <v>37</v>
      </c>
      <c r="E62" s="2" t="s">
        <v>38</v>
      </c>
      <c r="F62" s="21" t="s">
        <v>848</v>
      </c>
      <c r="G62" s="11" t="s">
        <v>1986</v>
      </c>
      <c r="H62" s="3">
        <v>42220</v>
      </c>
      <c r="I62" s="2" t="s">
        <v>39</v>
      </c>
      <c r="J62" s="2" t="s">
        <v>40</v>
      </c>
      <c r="K62" s="2" t="s">
        <v>30</v>
      </c>
      <c r="L62" s="2" t="s">
        <v>31</v>
      </c>
      <c r="M62" s="2" t="s">
        <v>378</v>
      </c>
      <c r="N62" s="4">
        <v>53385</v>
      </c>
      <c r="O62" s="4">
        <v>57624</v>
      </c>
      <c r="P62" s="4">
        <v>4239</v>
      </c>
      <c r="Q62" s="5">
        <v>71.64</v>
      </c>
      <c r="R62" s="4">
        <v>0</v>
      </c>
      <c r="S62" s="4">
        <v>0</v>
      </c>
      <c r="T62" s="4">
        <v>0</v>
      </c>
      <c r="U62" s="5">
        <v>0</v>
      </c>
      <c r="V62" s="5">
        <v>0</v>
      </c>
      <c r="W62" s="14">
        <v>71.64</v>
      </c>
      <c r="X62" s="14">
        <v>0</v>
      </c>
      <c r="Y62" s="14">
        <v>71.64</v>
      </c>
      <c r="Z62" s="4">
        <v>24580</v>
      </c>
      <c r="AA62" s="49" t="str">
        <f>IFERROR(IF(VLOOKUP($D62,'Year-To-Date'!$E$1:$E$322,1,FALSE)=D62,"--","Find"),"Find")</f>
        <v>--</v>
      </c>
      <c r="AC62" s="32"/>
      <c r="AE62" s="32"/>
      <c r="AG62" s="32"/>
      <c r="AI62" s="32"/>
      <c r="AK62" s="32"/>
      <c r="AM62" s="32"/>
    </row>
    <row r="63" spans="1:39">
      <c r="A63" s="12" t="s">
        <v>839</v>
      </c>
      <c r="B63" s="12" t="s">
        <v>510</v>
      </c>
      <c r="C63" s="18" t="s">
        <v>25</v>
      </c>
      <c r="D63" s="12" t="s">
        <v>96</v>
      </c>
      <c r="E63" s="12" t="s">
        <v>592</v>
      </c>
      <c r="F63" s="23" t="s">
        <v>97</v>
      </c>
      <c r="G63" s="13" t="s">
        <v>1987</v>
      </c>
      <c r="H63" s="15">
        <v>42424</v>
      </c>
      <c r="I63" s="12" t="s">
        <v>749</v>
      </c>
      <c r="J63" s="12" t="s">
        <v>594</v>
      </c>
      <c r="K63" s="12" t="s">
        <v>394</v>
      </c>
      <c r="L63" s="12" t="s">
        <v>31</v>
      </c>
      <c r="M63" s="12" t="s">
        <v>382</v>
      </c>
      <c r="N63" s="16">
        <v>172476</v>
      </c>
      <c r="O63" s="16">
        <v>177427</v>
      </c>
      <c r="P63" s="16">
        <v>4951</v>
      </c>
      <c r="Q63" s="17">
        <v>83.67</v>
      </c>
      <c r="R63" s="16">
        <v>0</v>
      </c>
      <c r="S63" s="16">
        <v>0</v>
      </c>
      <c r="T63" s="16">
        <v>0</v>
      </c>
      <c r="U63" s="17">
        <v>0</v>
      </c>
      <c r="V63" s="17">
        <v>0</v>
      </c>
      <c r="W63" s="17">
        <v>83.67</v>
      </c>
      <c r="X63" s="17">
        <v>0</v>
      </c>
      <c r="Y63" s="17">
        <v>83.67</v>
      </c>
      <c r="Z63" s="16">
        <v>24580</v>
      </c>
      <c r="AA63" s="49" t="str">
        <f>IFERROR(IF(VLOOKUP($D63,'Year-To-Date'!$E$1:$E$322,1,FALSE)=D63,"--","Find"),"Find")</f>
        <v>--</v>
      </c>
      <c r="AC63" s="32"/>
      <c r="AE63" s="32"/>
      <c r="AG63" s="32"/>
      <c r="AI63" s="32"/>
      <c r="AK63" s="32"/>
      <c r="AM63" s="32"/>
    </row>
    <row r="64" spans="1:39">
      <c r="A64" s="2" t="s">
        <v>839</v>
      </c>
      <c r="B64" s="2" t="s">
        <v>510</v>
      </c>
      <c r="C64" s="2" t="s">
        <v>25</v>
      </c>
      <c r="D64" s="2" t="s">
        <v>115</v>
      </c>
      <c r="E64" s="2" t="s">
        <v>371</v>
      </c>
      <c r="F64" s="21" t="s">
        <v>116</v>
      </c>
      <c r="G64" s="11" t="s">
        <v>1988</v>
      </c>
      <c r="H64" s="3">
        <v>42198</v>
      </c>
      <c r="I64" s="2" t="s">
        <v>28</v>
      </c>
      <c r="J64" s="2" t="s">
        <v>373</v>
      </c>
      <c r="K64" s="2" t="s">
        <v>30</v>
      </c>
      <c r="L64" s="2" t="s">
        <v>31</v>
      </c>
      <c r="M64" s="2" t="s">
        <v>32</v>
      </c>
      <c r="N64" s="4">
        <v>848</v>
      </c>
      <c r="O64" s="4">
        <v>852</v>
      </c>
      <c r="P64" s="4">
        <v>4</v>
      </c>
      <c r="Q64" s="5">
        <v>7.0000000000000007E-2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7.0000000000000007E-2</v>
      </c>
      <c r="X64" s="14">
        <v>0</v>
      </c>
      <c r="Y64" s="14">
        <v>7.0000000000000007E-2</v>
      </c>
      <c r="Z64" s="4">
        <v>24580</v>
      </c>
      <c r="AA64" s="49" t="str">
        <f>IFERROR(IF(VLOOKUP($D64,'Year-To-Date'!$E$1:$E$322,1,FALSE)=D64,"--","Find"),"Find")</f>
        <v>--</v>
      </c>
      <c r="AC64" s="32"/>
      <c r="AE64" s="32"/>
      <c r="AG64" s="32"/>
      <c r="AI64" s="32"/>
      <c r="AK64" s="32"/>
      <c r="AM64" s="32"/>
    </row>
    <row r="65" spans="1:39">
      <c r="A65" s="2" t="s">
        <v>839</v>
      </c>
      <c r="B65" s="2" t="s">
        <v>510</v>
      </c>
      <c r="C65" s="2" t="s">
        <v>69</v>
      </c>
      <c r="D65" s="2" t="s">
        <v>255</v>
      </c>
      <c r="E65" s="2" t="s">
        <v>371</v>
      </c>
      <c r="F65" s="21" t="s">
        <v>116</v>
      </c>
      <c r="G65" s="11" t="s">
        <v>1988</v>
      </c>
      <c r="H65" s="3">
        <v>42199</v>
      </c>
      <c r="I65" s="2" t="s">
        <v>28</v>
      </c>
      <c r="J65" s="2" t="s">
        <v>373</v>
      </c>
      <c r="K65" s="2" t="s">
        <v>30</v>
      </c>
      <c r="L65" s="2" t="s">
        <v>31</v>
      </c>
      <c r="M65" s="2" t="s">
        <v>32</v>
      </c>
      <c r="N65" s="4">
        <v>3466</v>
      </c>
      <c r="O65" s="4">
        <v>3699</v>
      </c>
      <c r="P65" s="4">
        <v>233</v>
      </c>
      <c r="Q65" s="5">
        <v>3.94</v>
      </c>
      <c r="R65" s="4">
        <v>6724</v>
      </c>
      <c r="S65" s="4">
        <v>7189</v>
      </c>
      <c r="T65" s="4">
        <v>465</v>
      </c>
      <c r="U65" s="5">
        <v>27.81</v>
      </c>
      <c r="V65" s="5">
        <v>0</v>
      </c>
      <c r="W65" s="14">
        <v>31.75</v>
      </c>
      <c r="X65" s="14">
        <v>0</v>
      </c>
      <c r="Y65" s="14">
        <v>31.75</v>
      </c>
      <c r="Z65" s="4">
        <v>24580</v>
      </c>
      <c r="AA65" s="49" t="str">
        <f>IFERROR(IF(VLOOKUP($D65,'Year-To-Date'!$E$1:$E$322,1,FALSE)=D65,"--","Find"),"Find")</f>
        <v>--</v>
      </c>
      <c r="AC65" s="32"/>
      <c r="AE65" s="32"/>
      <c r="AG65" s="32"/>
      <c r="AI65" s="32"/>
      <c r="AK65" s="32"/>
      <c r="AM65" s="32"/>
    </row>
    <row r="66" spans="1:39">
      <c r="A66" s="2" t="s">
        <v>839</v>
      </c>
      <c r="B66" s="2" t="s">
        <v>510</v>
      </c>
      <c r="C66" s="2" t="s">
        <v>69</v>
      </c>
      <c r="D66" s="2" t="s">
        <v>256</v>
      </c>
      <c r="E66" s="2" t="s">
        <v>371</v>
      </c>
      <c r="F66" s="21" t="s">
        <v>116</v>
      </c>
      <c r="G66" s="11" t="s">
        <v>1988</v>
      </c>
      <c r="H66" s="3">
        <v>42199</v>
      </c>
      <c r="I66" s="2" t="s">
        <v>28</v>
      </c>
      <c r="J66" s="2" t="s">
        <v>373</v>
      </c>
      <c r="K66" s="2" t="s">
        <v>30</v>
      </c>
      <c r="L66" s="2" t="s">
        <v>31</v>
      </c>
      <c r="M66" s="2" t="s">
        <v>32</v>
      </c>
      <c r="N66" s="4">
        <v>557</v>
      </c>
      <c r="O66" s="4">
        <v>611</v>
      </c>
      <c r="P66" s="4">
        <v>54</v>
      </c>
      <c r="Q66" s="5">
        <v>0.91</v>
      </c>
      <c r="R66" s="4">
        <v>1827</v>
      </c>
      <c r="S66" s="4">
        <v>1944</v>
      </c>
      <c r="T66" s="4">
        <v>117</v>
      </c>
      <c r="U66" s="5">
        <v>7</v>
      </c>
      <c r="V66" s="5">
        <v>0</v>
      </c>
      <c r="W66" s="14">
        <v>7.91</v>
      </c>
      <c r="X66" s="14">
        <v>0</v>
      </c>
      <c r="Y66" s="14">
        <v>7.91</v>
      </c>
      <c r="Z66" s="4">
        <v>24580</v>
      </c>
      <c r="AA66" s="49" t="str">
        <f>IFERROR(IF(VLOOKUP($D66,'Year-To-Date'!$E$1:$E$322,1,FALSE)=D66,"--","Find"),"Find")</f>
        <v>--</v>
      </c>
      <c r="AC66" s="32"/>
      <c r="AE66" s="32"/>
      <c r="AG66" s="32"/>
      <c r="AI66" s="32"/>
      <c r="AK66" s="32"/>
      <c r="AM66" s="32"/>
    </row>
    <row r="67" spans="1:39">
      <c r="A67" s="2" t="s">
        <v>839</v>
      </c>
      <c r="B67" s="2" t="s">
        <v>510</v>
      </c>
      <c r="C67" s="2" t="s">
        <v>76</v>
      </c>
      <c r="D67" s="2" t="s">
        <v>301</v>
      </c>
      <c r="E67" s="2" t="s">
        <v>371</v>
      </c>
      <c r="F67" s="21" t="s">
        <v>116</v>
      </c>
      <c r="G67" s="11" t="s">
        <v>1988</v>
      </c>
      <c r="H67" s="3">
        <v>42199</v>
      </c>
      <c r="I67" s="2" t="s">
        <v>28</v>
      </c>
      <c r="J67" s="2" t="s">
        <v>373</v>
      </c>
      <c r="K67" s="2" t="s">
        <v>30</v>
      </c>
      <c r="L67" s="2" t="s">
        <v>31</v>
      </c>
      <c r="M67" s="2" t="s">
        <v>32</v>
      </c>
      <c r="N67" s="4">
        <v>8492</v>
      </c>
      <c r="O67" s="4">
        <v>9004</v>
      </c>
      <c r="P67" s="4">
        <v>512</v>
      </c>
      <c r="Q67" s="5">
        <v>8.65</v>
      </c>
      <c r="R67" s="4">
        <v>5414</v>
      </c>
      <c r="S67" s="4">
        <v>5655</v>
      </c>
      <c r="T67" s="4">
        <v>241</v>
      </c>
      <c r="U67" s="5">
        <v>14.41</v>
      </c>
      <c r="V67" s="5">
        <v>0</v>
      </c>
      <c r="W67" s="14">
        <v>23.06</v>
      </c>
      <c r="X67" s="14">
        <v>0</v>
      </c>
      <c r="Y67" s="14">
        <v>23.06</v>
      </c>
      <c r="Z67" s="4">
        <v>24580</v>
      </c>
      <c r="AA67" s="49" t="str">
        <f>IFERROR(IF(VLOOKUP($D67,'Year-To-Date'!$E$1:$E$322,1,FALSE)=D67,"--","Find"),"Find")</f>
        <v>--</v>
      </c>
      <c r="AC67" s="32"/>
      <c r="AE67" s="32"/>
      <c r="AG67" s="32"/>
      <c r="AI67" s="32"/>
      <c r="AK67" s="32"/>
      <c r="AM67" s="32"/>
    </row>
    <row r="68" spans="1:39">
      <c r="A68" s="2" t="s">
        <v>839</v>
      </c>
      <c r="B68" s="2" t="s">
        <v>510</v>
      </c>
      <c r="C68" s="2" t="s">
        <v>76</v>
      </c>
      <c r="D68" s="2" t="s">
        <v>303</v>
      </c>
      <c r="E68" s="2" t="s">
        <v>371</v>
      </c>
      <c r="F68" s="21" t="s">
        <v>116</v>
      </c>
      <c r="G68" s="11" t="s">
        <v>1988</v>
      </c>
      <c r="H68" s="3">
        <v>42199</v>
      </c>
      <c r="I68" s="2" t="s">
        <v>28</v>
      </c>
      <c r="J68" s="2" t="s">
        <v>373</v>
      </c>
      <c r="K68" s="2" t="s">
        <v>30</v>
      </c>
      <c r="L68" s="2" t="s">
        <v>31</v>
      </c>
      <c r="M68" s="2" t="s">
        <v>32</v>
      </c>
      <c r="N68" s="4">
        <v>64976</v>
      </c>
      <c r="O68" s="4">
        <v>71444</v>
      </c>
      <c r="P68" s="4">
        <v>6468</v>
      </c>
      <c r="Q68" s="5">
        <v>109.31</v>
      </c>
      <c r="R68" s="4">
        <v>39740</v>
      </c>
      <c r="S68" s="4">
        <v>43881</v>
      </c>
      <c r="T68" s="4">
        <v>4141</v>
      </c>
      <c r="U68" s="5">
        <v>247.63</v>
      </c>
      <c r="V68" s="5">
        <v>0</v>
      </c>
      <c r="W68" s="14">
        <v>356.94</v>
      </c>
      <c r="X68" s="14">
        <v>0</v>
      </c>
      <c r="Y68" s="14">
        <v>356.94</v>
      </c>
      <c r="Z68" s="4">
        <v>24580</v>
      </c>
      <c r="AA68" s="49" t="str">
        <f>IFERROR(IF(VLOOKUP($D68,'Year-To-Date'!$E$1:$E$322,1,FALSE)=D68,"--","Find"),"Find")</f>
        <v>--</v>
      </c>
      <c r="AC68" s="32"/>
      <c r="AE68" s="32"/>
      <c r="AG68" s="32"/>
      <c r="AI68" s="32"/>
      <c r="AK68" s="32"/>
      <c r="AM68" s="32"/>
    </row>
    <row r="69" spans="1:39">
      <c r="A69" s="2" t="s">
        <v>839</v>
      </c>
      <c r="B69" s="2" t="s">
        <v>510</v>
      </c>
      <c r="C69" s="2" t="s">
        <v>76</v>
      </c>
      <c r="D69" s="2" t="s">
        <v>304</v>
      </c>
      <c r="E69" s="2" t="s">
        <v>371</v>
      </c>
      <c r="F69" s="21" t="s">
        <v>116</v>
      </c>
      <c r="G69" s="11" t="s">
        <v>1988</v>
      </c>
      <c r="H69" s="3">
        <v>42198</v>
      </c>
      <c r="I69" s="2" t="s">
        <v>28</v>
      </c>
      <c r="J69" s="2" t="s">
        <v>373</v>
      </c>
      <c r="K69" s="2" t="s">
        <v>30</v>
      </c>
      <c r="L69" s="2" t="s">
        <v>31</v>
      </c>
      <c r="M69" s="2" t="s">
        <v>32</v>
      </c>
      <c r="N69" s="4">
        <v>36783</v>
      </c>
      <c r="O69" s="4">
        <v>39956</v>
      </c>
      <c r="P69" s="4">
        <v>3173</v>
      </c>
      <c r="Q69" s="5">
        <v>53.62</v>
      </c>
      <c r="R69" s="4">
        <v>31998</v>
      </c>
      <c r="S69" s="4">
        <v>35541</v>
      </c>
      <c r="T69" s="4">
        <v>3543</v>
      </c>
      <c r="U69" s="5">
        <v>211.87</v>
      </c>
      <c r="V69" s="5">
        <v>0</v>
      </c>
      <c r="W69" s="14">
        <v>265.49</v>
      </c>
      <c r="X69" s="14">
        <v>0</v>
      </c>
      <c r="Y69" s="14">
        <v>265.49</v>
      </c>
      <c r="Z69" s="4">
        <v>24580</v>
      </c>
      <c r="AA69" s="49" t="str">
        <f>IFERROR(IF(VLOOKUP($D69,'Year-To-Date'!$E$1:$E$322,1,FALSE)=D69,"--","Find"),"Find")</f>
        <v>--</v>
      </c>
      <c r="AC69" s="32"/>
      <c r="AE69" s="32"/>
      <c r="AG69" s="32"/>
      <c r="AI69" s="32"/>
      <c r="AK69" s="32"/>
      <c r="AM69" s="32"/>
    </row>
    <row r="70" spans="1:39">
      <c r="A70" s="2" t="s">
        <v>839</v>
      </c>
      <c r="B70" s="2" t="s">
        <v>510</v>
      </c>
      <c r="C70" s="2" t="s">
        <v>370</v>
      </c>
      <c r="D70" s="2" t="s">
        <v>237</v>
      </c>
      <c r="E70" s="2" t="s">
        <v>371</v>
      </c>
      <c r="F70" s="21" t="s">
        <v>238</v>
      </c>
      <c r="G70" s="11" t="s">
        <v>1989</v>
      </c>
      <c r="H70" s="3">
        <v>42199</v>
      </c>
      <c r="I70" s="2" t="s">
        <v>28</v>
      </c>
      <c r="J70" s="2" t="s">
        <v>373</v>
      </c>
      <c r="K70" s="2" t="s">
        <v>30</v>
      </c>
      <c r="L70" s="2" t="s">
        <v>31</v>
      </c>
      <c r="M70" s="2" t="s">
        <v>32</v>
      </c>
      <c r="N70" s="4">
        <v>22621</v>
      </c>
      <c r="O70" s="4">
        <v>23512</v>
      </c>
      <c r="P70" s="4">
        <v>891</v>
      </c>
      <c r="Q70" s="5">
        <v>15.06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15.06</v>
      </c>
      <c r="X70" s="14">
        <v>0</v>
      </c>
      <c r="Y70" s="14">
        <v>15.06</v>
      </c>
      <c r="Z70" s="4">
        <v>24580</v>
      </c>
      <c r="AA70" s="49" t="str">
        <f>IFERROR(IF(VLOOKUP($D70,'Year-To-Date'!$E$1:$E$322,1,FALSE)=D70,"--","Find"),"Find")</f>
        <v>--</v>
      </c>
      <c r="AC70" s="32"/>
      <c r="AE70" s="32"/>
      <c r="AG70" s="32"/>
      <c r="AI70" s="32"/>
      <c r="AK70" s="32"/>
      <c r="AM70" s="32"/>
    </row>
    <row r="71" spans="1:39">
      <c r="A71" s="2" t="s">
        <v>839</v>
      </c>
      <c r="B71" s="2" t="s">
        <v>510</v>
      </c>
      <c r="C71" s="2" t="s">
        <v>48</v>
      </c>
      <c r="D71" s="2" t="s">
        <v>151</v>
      </c>
      <c r="E71" s="2" t="s">
        <v>50</v>
      </c>
      <c r="F71" s="21" t="s">
        <v>152</v>
      </c>
      <c r="G71" s="11" t="s">
        <v>1990</v>
      </c>
      <c r="H71" s="3">
        <v>42223</v>
      </c>
      <c r="I71" s="2"/>
      <c r="J71" s="2" t="s">
        <v>51</v>
      </c>
      <c r="K71" s="2" t="s">
        <v>394</v>
      </c>
      <c r="L71" s="2" t="s">
        <v>31</v>
      </c>
      <c r="M71" s="2" t="s">
        <v>382</v>
      </c>
      <c r="N71" s="4">
        <v>48027</v>
      </c>
      <c r="O71" s="4">
        <v>48027</v>
      </c>
      <c r="P71" s="4">
        <v>0</v>
      </c>
      <c r="Q71" s="5">
        <v>0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0</v>
      </c>
      <c r="X71" s="14">
        <v>0</v>
      </c>
      <c r="Y71" s="14">
        <v>0</v>
      </c>
      <c r="Z71" s="4">
        <v>24580</v>
      </c>
      <c r="AA71" s="49" t="str">
        <f>IFERROR(IF(VLOOKUP($D71,'Year-To-Date'!$E$1:$E$322,1,FALSE)=D71,"--","Find"),"Find")</f>
        <v>--</v>
      </c>
      <c r="AC71" s="32"/>
      <c r="AE71" s="32"/>
      <c r="AG71" s="32"/>
      <c r="AI71" s="32"/>
      <c r="AK71" s="32"/>
      <c r="AM71" s="32"/>
    </row>
    <row r="72" spans="1:39">
      <c r="A72" s="2" t="s">
        <v>839</v>
      </c>
      <c r="B72" s="2" t="s">
        <v>510</v>
      </c>
      <c r="C72" s="2" t="s">
        <v>48</v>
      </c>
      <c r="D72" s="2" t="s">
        <v>49</v>
      </c>
      <c r="E72" s="2" t="s">
        <v>50</v>
      </c>
      <c r="F72" s="21" t="s">
        <v>152</v>
      </c>
      <c r="G72" s="11" t="s">
        <v>1990</v>
      </c>
      <c r="H72" s="3">
        <v>42215</v>
      </c>
      <c r="I72" s="2" t="s">
        <v>28</v>
      </c>
      <c r="J72" s="2" t="s">
        <v>51</v>
      </c>
      <c r="K72" s="2" t="s">
        <v>30</v>
      </c>
      <c r="L72" s="2" t="s">
        <v>31</v>
      </c>
      <c r="M72" s="2" t="s">
        <v>32</v>
      </c>
      <c r="N72" s="4">
        <v>48413</v>
      </c>
      <c r="O72" s="4">
        <v>53078</v>
      </c>
      <c r="P72" s="4">
        <v>4665</v>
      </c>
      <c r="Q72" s="5">
        <v>78.84</v>
      </c>
      <c r="R72" s="4">
        <v>1</v>
      </c>
      <c r="S72" s="4">
        <v>1</v>
      </c>
      <c r="T72" s="4">
        <v>0</v>
      </c>
      <c r="U72" s="5">
        <v>0</v>
      </c>
      <c r="V72" s="5">
        <v>0</v>
      </c>
      <c r="W72" s="14">
        <v>78.84</v>
      </c>
      <c r="X72" s="14">
        <v>0</v>
      </c>
      <c r="Y72" s="14">
        <v>78.84</v>
      </c>
      <c r="Z72" s="4">
        <v>24580</v>
      </c>
      <c r="AA72" s="49" t="str">
        <f>IFERROR(IF(VLOOKUP($D72,'Year-To-Date'!$E$1:$E$322,1,FALSE)=D72,"--","Find"),"Find")</f>
        <v>--</v>
      </c>
      <c r="AC72" s="32"/>
      <c r="AE72" s="32"/>
      <c r="AG72" s="32"/>
      <c r="AI72" s="32"/>
      <c r="AK72" s="32"/>
      <c r="AM72" s="32"/>
    </row>
    <row r="73" spans="1:39">
      <c r="A73" s="2" t="s">
        <v>839</v>
      </c>
      <c r="B73" s="2" t="s">
        <v>510</v>
      </c>
      <c r="C73" s="2" t="s">
        <v>48</v>
      </c>
      <c r="D73" s="2" t="s">
        <v>53</v>
      </c>
      <c r="E73" s="2" t="s">
        <v>50</v>
      </c>
      <c r="F73" s="21" t="s">
        <v>152</v>
      </c>
      <c r="G73" s="11" t="s">
        <v>1990</v>
      </c>
      <c r="H73" s="3">
        <v>42214</v>
      </c>
      <c r="I73" s="2" t="s">
        <v>28</v>
      </c>
      <c r="J73" s="2" t="s">
        <v>51</v>
      </c>
      <c r="K73" s="2" t="s">
        <v>30</v>
      </c>
      <c r="L73" s="2" t="s">
        <v>31</v>
      </c>
      <c r="M73" s="2" t="s">
        <v>32</v>
      </c>
      <c r="N73" s="4">
        <v>14392</v>
      </c>
      <c r="O73" s="4">
        <v>15439</v>
      </c>
      <c r="P73" s="4">
        <v>1047</v>
      </c>
      <c r="Q73" s="5">
        <v>17.690000000000001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17.690000000000001</v>
      </c>
      <c r="X73" s="14">
        <v>0</v>
      </c>
      <c r="Y73" s="14">
        <v>17.690000000000001</v>
      </c>
      <c r="Z73" s="4">
        <v>24580</v>
      </c>
      <c r="AA73" s="49" t="str">
        <f>IFERROR(IF(VLOOKUP($D73,'Year-To-Date'!$E$1:$E$322,1,FALSE)=D73,"--","Find"),"Find")</f>
        <v>--</v>
      </c>
      <c r="AC73" s="32"/>
      <c r="AE73" s="32"/>
      <c r="AG73" s="32"/>
      <c r="AI73" s="32"/>
      <c r="AK73" s="32"/>
      <c r="AM73" s="32"/>
    </row>
    <row r="74" spans="1:39">
      <c r="A74" s="2" t="s">
        <v>839</v>
      </c>
      <c r="B74" s="2" t="s">
        <v>510</v>
      </c>
      <c r="C74" s="2" t="s">
        <v>48</v>
      </c>
      <c r="D74" s="2" t="s">
        <v>54</v>
      </c>
      <c r="E74" s="2" t="s">
        <v>50</v>
      </c>
      <c r="F74" s="21" t="s">
        <v>152</v>
      </c>
      <c r="G74" s="11" t="s">
        <v>1990</v>
      </c>
      <c r="H74" s="3">
        <v>42214</v>
      </c>
      <c r="I74" s="2" t="s">
        <v>28</v>
      </c>
      <c r="J74" s="2" t="s">
        <v>51</v>
      </c>
      <c r="K74" s="2" t="s">
        <v>30</v>
      </c>
      <c r="L74" s="2" t="s">
        <v>31</v>
      </c>
      <c r="M74" s="2" t="s">
        <v>32</v>
      </c>
      <c r="N74" s="4">
        <v>7273</v>
      </c>
      <c r="O74" s="4">
        <v>7931</v>
      </c>
      <c r="P74" s="4">
        <v>658</v>
      </c>
      <c r="Q74" s="5">
        <v>11.12</v>
      </c>
      <c r="R74" s="4">
        <v>0</v>
      </c>
      <c r="S74" s="4">
        <v>0</v>
      </c>
      <c r="T74" s="4">
        <v>0</v>
      </c>
      <c r="U74" s="5">
        <v>0</v>
      </c>
      <c r="V74" s="5">
        <v>0</v>
      </c>
      <c r="W74" s="14">
        <v>11.12</v>
      </c>
      <c r="X74" s="14">
        <v>0</v>
      </c>
      <c r="Y74" s="14">
        <v>11.12</v>
      </c>
      <c r="Z74" s="4">
        <v>24580</v>
      </c>
      <c r="AA74" s="49" t="str">
        <f>IFERROR(IF(VLOOKUP($D74,'Year-To-Date'!$E$1:$E$322,1,FALSE)=D74,"--","Find"),"Find")</f>
        <v>--</v>
      </c>
      <c r="AC74" s="32"/>
      <c r="AE74" s="32"/>
      <c r="AG74" s="32"/>
      <c r="AI74" s="32"/>
      <c r="AK74" s="32"/>
      <c r="AM74" s="32"/>
    </row>
    <row r="75" spans="1:39">
      <c r="A75" s="2" t="s">
        <v>839</v>
      </c>
      <c r="B75" s="2" t="s">
        <v>510</v>
      </c>
      <c r="C75" s="2" t="s">
        <v>48</v>
      </c>
      <c r="D75" s="2" t="s">
        <v>55</v>
      </c>
      <c r="E75" s="2" t="s">
        <v>50</v>
      </c>
      <c r="F75" s="21" t="s">
        <v>152</v>
      </c>
      <c r="G75" s="11" t="s">
        <v>1990</v>
      </c>
      <c r="H75" s="3">
        <v>42215</v>
      </c>
      <c r="I75" s="2" t="s">
        <v>28</v>
      </c>
      <c r="J75" s="2" t="s">
        <v>51</v>
      </c>
      <c r="K75" s="2" t="s">
        <v>30</v>
      </c>
      <c r="L75" s="2" t="s">
        <v>31</v>
      </c>
      <c r="M75" s="2" t="s">
        <v>32</v>
      </c>
      <c r="N75" s="4">
        <v>59</v>
      </c>
      <c r="O75" s="4">
        <v>59</v>
      </c>
      <c r="P75" s="4">
        <v>0</v>
      </c>
      <c r="Q75" s="5">
        <v>0</v>
      </c>
      <c r="R75" s="4">
        <v>1</v>
      </c>
      <c r="S75" s="4">
        <v>1</v>
      </c>
      <c r="T75" s="4">
        <v>0</v>
      </c>
      <c r="U75" s="5">
        <v>0</v>
      </c>
      <c r="V75" s="5">
        <v>0</v>
      </c>
      <c r="W75" s="14">
        <v>0</v>
      </c>
      <c r="X75" s="14">
        <v>0</v>
      </c>
      <c r="Y75" s="14">
        <v>0</v>
      </c>
      <c r="Z75" s="4">
        <v>24580</v>
      </c>
      <c r="AA75" s="49" t="str">
        <f>IFERROR(IF(VLOOKUP($D75,'Year-To-Date'!$E$1:$E$322,1,FALSE)=D75,"--","Find"),"Find")</f>
        <v>--</v>
      </c>
      <c r="AC75" s="32"/>
      <c r="AE75" s="32"/>
      <c r="AG75" s="32"/>
      <c r="AI75" s="32"/>
      <c r="AK75" s="32"/>
      <c r="AM75" s="32"/>
    </row>
    <row r="76" spans="1:39">
      <c r="A76" s="2" t="s">
        <v>839</v>
      </c>
      <c r="B76" s="2" t="s">
        <v>510</v>
      </c>
      <c r="C76" s="2" t="s">
        <v>395</v>
      </c>
      <c r="D76" s="2" t="s">
        <v>198</v>
      </c>
      <c r="E76" s="2" t="s">
        <v>50</v>
      </c>
      <c r="F76" s="21" t="s">
        <v>152</v>
      </c>
      <c r="G76" s="11" t="s">
        <v>1990</v>
      </c>
      <c r="H76" s="3">
        <v>42389</v>
      </c>
      <c r="I76" s="2" t="s">
        <v>39</v>
      </c>
      <c r="J76" s="2" t="s">
        <v>51</v>
      </c>
      <c r="K76" s="2" t="s">
        <v>30</v>
      </c>
      <c r="L76" s="2" t="s">
        <v>31</v>
      </c>
      <c r="M76" s="2" t="s">
        <v>32</v>
      </c>
      <c r="N76" s="4">
        <v>5979</v>
      </c>
      <c r="O76" s="4">
        <v>6748</v>
      </c>
      <c r="P76" s="4">
        <v>769</v>
      </c>
      <c r="Q76" s="5">
        <v>13</v>
      </c>
      <c r="R76" s="4">
        <v>2511</v>
      </c>
      <c r="S76" s="4">
        <v>2941</v>
      </c>
      <c r="T76" s="4">
        <v>430</v>
      </c>
      <c r="U76" s="5">
        <v>25.71</v>
      </c>
      <c r="V76" s="5">
        <v>0</v>
      </c>
      <c r="W76" s="14">
        <v>38.71</v>
      </c>
      <c r="X76" s="14">
        <v>0</v>
      </c>
      <c r="Y76" s="14">
        <v>38.71</v>
      </c>
      <c r="Z76" s="4">
        <v>24580</v>
      </c>
      <c r="AA76" s="49" t="str">
        <f>IFERROR(IF(VLOOKUP($D76,'Year-To-Date'!$E$1:$E$322,1,FALSE)=D76,"--","Find"),"Find")</f>
        <v>--</v>
      </c>
      <c r="AC76" s="32"/>
      <c r="AE76" s="32"/>
      <c r="AG76" s="32"/>
      <c r="AI76" s="32"/>
      <c r="AK76" s="32"/>
      <c r="AM76" s="32"/>
    </row>
    <row r="77" spans="1:39">
      <c r="A77" s="2" t="s">
        <v>839</v>
      </c>
      <c r="B77" s="2" t="s">
        <v>510</v>
      </c>
      <c r="C77" s="2" t="s">
        <v>56</v>
      </c>
      <c r="D77" s="2" t="s">
        <v>57</v>
      </c>
      <c r="E77" s="2" t="s">
        <v>50</v>
      </c>
      <c r="F77" s="21" t="s">
        <v>152</v>
      </c>
      <c r="G77" s="11" t="s">
        <v>1990</v>
      </c>
      <c r="H77" s="3">
        <v>42214</v>
      </c>
      <c r="I77" s="2" t="s">
        <v>28</v>
      </c>
      <c r="J77" s="2" t="s">
        <v>51</v>
      </c>
      <c r="K77" s="2" t="s">
        <v>30</v>
      </c>
      <c r="L77" s="2" t="s">
        <v>31</v>
      </c>
      <c r="M77" s="2" t="s">
        <v>32</v>
      </c>
      <c r="N77" s="4">
        <v>65519</v>
      </c>
      <c r="O77" s="4">
        <v>69324</v>
      </c>
      <c r="P77" s="4">
        <v>3805</v>
      </c>
      <c r="Q77" s="5">
        <v>64.3</v>
      </c>
      <c r="R77" s="4">
        <v>0</v>
      </c>
      <c r="S77" s="4">
        <v>0</v>
      </c>
      <c r="T77" s="4">
        <v>0</v>
      </c>
      <c r="U77" s="5">
        <v>0</v>
      </c>
      <c r="V77" s="5">
        <v>0</v>
      </c>
      <c r="W77" s="14">
        <v>64.3</v>
      </c>
      <c r="X77" s="14">
        <v>0</v>
      </c>
      <c r="Y77" s="14">
        <v>64.3</v>
      </c>
      <c r="Z77" s="4">
        <v>24580</v>
      </c>
      <c r="AA77" s="49" t="str">
        <f>IFERROR(IF(VLOOKUP($D77,'Year-To-Date'!$E$1:$E$322,1,FALSE)=D77,"--","Find"),"Find")</f>
        <v>--</v>
      </c>
      <c r="AC77" s="32"/>
      <c r="AE77" s="32"/>
      <c r="AG77" s="32"/>
      <c r="AI77" s="32"/>
      <c r="AK77" s="32"/>
      <c r="AM77" s="32"/>
    </row>
    <row r="78" spans="1:39">
      <c r="A78" s="2" t="s">
        <v>839</v>
      </c>
      <c r="B78" s="2" t="s">
        <v>510</v>
      </c>
      <c r="C78" s="2" t="s">
        <v>56</v>
      </c>
      <c r="D78" s="2" t="s">
        <v>58</v>
      </c>
      <c r="E78" s="2" t="s">
        <v>50</v>
      </c>
      <c r="F78" s="21" t="s">
        <v>152</v>
      </c>
      <c r="G78" s="11" t="s">
        <v>1990</v>
      </c>
      <c r="H78" s="3">
        <v>42214</v>
      </c>
      <c r="I78" s="2" t="s">
        <v>28</v>
      </c>
      <c r="J78" s="2" t="s">
        <v>51</v>
      </c>
      <c r="K78" s="2" t="s">
        <v>30</v>
      </c>
      <c r="L78" s="2" t="s">
        <v>31</v>
      </c>
      <c r="M78" s="2" t="s">
        <v>32</v>
      </c>
      <c r="N78" s="4">
        <v>16503</v>
      </c>
      <c r="O78" s="4">
        <v>19396</v>
      </c>
      <c r="P78" s="4">
        <v>2893</v>
      </c>
      <c r="Q78" s="5">
        <v>48.89</v>
      </c>
      <c r="R78" s="4">
        <v>0</v>
      </c>
      <c r="S78" s="4">
        <v>0</v>
      </c>
      <c r="T78" s="4">
        <v>0</v>
      </c>
      <c r="U78" s="5">
        <v>0</v>
      </c>
      <c r="V78" s="5">
        <v>0</v>
      </c>
      <c r="W78" s="14">
        <v>48.89</v>
      </c>
      <c r="X78" s="14">
        <v>0</v>
      </c>
      <c r="Y78" s="14">
        <v>48.89</v>
      </c>
      <c r="Z78" s="4">
        <v>24580</v>
      </c>
      <c r="AA78" s="49" t="str">
        <f>IFERROR(IF(VLOOKUP($D78,'Year-To-Date'!$E$1:$E$322,1,FALSE)=D78,"--","Find"),"Find")</f>
        <v>--</v>
      </c>
      <c r="AC78" s="32"/>
      <c r="AE78" s="32"/>
      <c r="AG78" s="32"/>
      <c r="AI78" s="32"/>
      <c r="AK78" s="32"/>
      <c r="AM78" s="32"/>
    </row>
    <row r="79" spans="1:39">
      <c r="A79" s="2" t="s">
        <v>839</v>
      </c>
      <c r="B79" s="2" t="s">
        <v>510</v>
      </c>
      <c r="C79" s="2" t="s">
        <v>56</v>
      </c>
      <c r="D79" s="2" t="s">
        <v>59</v>
      </c>
      <c r="E79" s="2" t="s">
        <v>50</v>
      </c>
      <c r="F79" s="21" t="s">
        <v>152</v>
      </c>
      <c r="G79" s="11" t="s">
        <v>1990</v>
      </c>
      <c r="H79" s="3">
        <v>42215</v>
      </c>
      <c r="I79" s="2" t="s">
        <v>28</v>
      </c>
      <c r="J79" s="2" t="s">
        <v>51</v>
      </c>
      <c r="K79" s="2" t="s">
        <v>30</v>
      </c>
      <c r="L79" s="2" t="s">
        <v>31</v>
      </c>
      <c r="M79" s="2" t="s">
        <v>32</v>
      </c>
      <c r="N79" s="4">
        <v>14017</v>
      </c>
      <c r="O79" s="4">
        <v>16824</v>
      </c>
      <c r="P79" s="4">
        <v>2807</v>
      </c>
      <c r="Q79" s="5">
        <v>47.44</v>
      </c>
      <c r="R79" s="4">
        <v>2</v>
      </c>
      <c r="S79" s="4">
        <v>2</v>
      </c>
      <c r="T79" s="4">
        <v>0</v>
      </c>
      <c r="U79" s="5">
        <v>0</v>
      </c>
      <c r="V79" s="5">
        <v>0</v>
      </c>
      <c r="W79" s="14">
        <v>47.44</v>
      </c>
      <c r="X79" s="14">
        <v>0</v>
      </c>
      <c r="Y79" s="14">
        <v>47.44</v>
      </c>
      <c r="Z79" s="4">
        <v>24580</v>
      </c>
      <c r="AA79" s="49" t="str">
        <f>IFERROR(IF(VLOOKUP($D79,'Year-To-Date'!$E$1:$E$322,1,FALSE)=D79,"--","Find"),"Find")</f>
        <v>--</v>
      </c>
      <c r="AC79" s="32"/>
      <c r="AE79" s="32"/>
      <c r="AG79" s="32"/>
      <c r="AI79" s="32"/>
      <c r="AK79" s="32"/>
      <c r="AM79" s="32"/>
    </row>
    <row r="80" spans="1:39">
      <c r="A80" s="2" t="s">
        <v>839</v>
      </c>
      <c r="B80" s="2" t="s">
        <v>510</v>
      </c>
      <c r="C80" s="2" t="s">
        <v>69</v>
      </c>
      <c r="D80" s="2" t="s">
        <v>242</v>
      </c>
      <c r="E80" s="2" t="s">
        <v>50</v>
      </c>
      <c r="F80" s="21" t="s">
        <v>152</v>
      </c>
      <c r="G80" s="11" t="s">
        <v>1990</v>
      </c>
      <c r="H80" s="3">
        <v>42389</v>
      </c>
      <c r="I80" s="2" t="s">
        <v>39</v>
      </c>
      <c r="J80" s="2" t="s">
        <v>51</v>
      </c>
      <c r="K80" s="2" t="s">
        <v>30</v>
      </c>
      <c r="L80" s="2" t="s">
        <v>31</v>
      </c>
      <c r="M80" s="2" t="s">
        <v>32</v>
      </c>
      <c r="N80" s="4">
        <v>14203</v>
      </c>
      <c r="O80" s="4">
        <v>14315</v>
      </c>
      <c r="P80" s="4">
        <v>112</v>
      </c>
      <c r="Q80" s="5">
        <v>1.89</v>
      </c>
      <c r="R80" s="4">
        <v>358</v>
      </c>
      <c r="S80" s="4">
        <v>397</v>
      </c>
      <c r="T80" s="4">
        <v>39</v>
      </c>
      <c r="U80" s="5">
        <v>2.33</v>
      </c>
      <c r="V80" s="5">
        <v>0</v>
      </c>
      <c r="W80" s="14">
        <v>4.22</v>
      </c>
      <c r="X80" s="14">
        <v>0</v>
      </c>
      <c r="Y80" s="14">
        <v>4.22</v>
      </c>
      <c r="Z80" s="4">
        <v>24580</v>
      </c>
      <c r="AA80" s="49" t="str">
        <f>IFERROR(IF(VLOOKUP($D80,'Year-To-Date'!$E$1:$E$322,1,FALSE)=D80,"--","Find"),"Find")</f>
        <v>--</v>
      </c>
      <c r="AC80" s="32"/>
      <c r="AE80" s="32"/>
      <c r="AG80" s="32"/>
      <c r="AI80" s="32"/>
      <c r="AK80" s="32"/>
      <c r="AM80" s="32"/>
    </row>
    <row r="81" spans="1:39">
      <c r="A81" s="2" t="s">
        <v>839</v>
      </c>
      <c r="B81" s="2" t="s">
        <v>510</v>
      </c>
      <c r="C81" s="2" t="s">
        <v>69</v>
      </c>
      <c r="D81" s="2" t="s">
        <v>71</v>
      </c>
      <c r="E81" s="2" t="s">
        <v>72</v>
      </c>
      <c r="F81" s="21" t="s">
        <v>152</v>
      </c>
      <c r="G81" s="11" t="s">
        <v>1990</v>
      </c>
      <c r="H81" s="3">
        <v>42194</v>
      </c>
      <c r="I81" s="2" t="s">
        <v>28</v>
      </c>
      <c r="J81" s="2" t="s">
        <v>73</v>
      </c>
      <c r="K81" s="2" t="s">
        <v>30</v>
      </c>
      <c r="L81" s="2" t="s">
        <v>31</v>
      </c>
      <c r="M81" s="2" t="s">
        <v>32</v>
      </c>
      <c r="N81" s="4">
        <v>11916</v>
      </c>
      <c r="O81" s="4">
        <v>12598</v>
      </c>
      <c r="P81" s="4">
        <v>682</v>
      </c>
      <c r="Q81" s="5">
        <v>11.53</v>
      </c>
      <c r="R81" s="4">
        <v>7717</v>
      </c>
      <c r="S81" s="4">
        <v>7860</v>
      </c>
      <c r="T81" s="4">
        <v>143</v>
      </c>
      <c r="U81" s="5">
        <v>8.5500000000000007</v>
      </c>
      <c r="V81" s="5">
        <v>0</v>
      </c>
      <c r="W81" s="14">
        <v>20.079999999999998</v>
      </c>
      <c r="X81" s="14">
        <v>0</v>
      </c>
      <c r="Y81" s="14">
        <v>20.079999999999998</v>
      </c>
      <c r="Z81" s="4">
        <v>24580</v>
      </c>
      <c r="AA81" s="49" t="str">
        <f>IFERROR(IF(VLOOKUP($D81,'Year-To-Date'!$E$1:$E$322,1,FALSE)=D81,"--","Find"),"Find")</f>
        <v>--</v>
      </c>
      <c r="AC81" s="32"/>
      <c r="AE81" s="32"/>
      <c r="AG81" s="32"/>
      <c r="AI81" s="32"/>
      <c r="AK81" s="32"/>
      <c r="AM81" s="32"/>
    </row>
    <row r="82" spans="1:39">
      <c r="A82" s="2" t="s">
        <v>839</v>
      </c>
      <c r="B82" s="2" t="s">
        <v>510</v>
      </c>
      <c r="C82" s="2" t="s">
        <v>76</v>
      </c>
      <c r="D82" s="2" t="s">
        <v>85</v>
      </c>
      <c r="E82" s="2" t="s">
        <v>50</v>
      </c>
      <c r="F82" s="21" t="s">
        <v>152</v>
      </c>
      <c r="G82" s="11" t="s">
        <v>1990</v>
      </c>
      <c r="H82" s="3">
        <v>42193</v>
      </c>
      <c r="I82" s="2" t="s">
        <v>28</v>
      </c>
      <c r="J82" s="2" t="s">
        <v>51</v>
      </c>
      <c r="K82" s="2" t="s">
        <v>30</v>
      </c>
      <c r="L82" s="2" t="s">
        <v>31</v>
      </c>
      <c r="M82" s="2" t="s">
        <v>32</v>
      </c>
      <c r="N82" s="4">
        <v>81684</v>
      </c>
      <c r="O82" s="4">
        <v>83195</v>
      </c>
      <c r="P82" s="4">
        <v>1511</v>
      </c>
      <c r="Q82" s="5">
        <v>25.54</v>
      </c>
      <c r="R82" s="4">
        <v>33936</v>
      </c>
      <c r="S82" s="4">
        <v>34588</v>
      </c>
      <c r="T82" s="4">
        <v>652</v>
      </c>
      <c r="U82" s="5">
        <v>38.99</v>
      </c>
      <c r="V82" s="5">
        <v>0</v>
      </c>
      <c r="W82" s="14">
        <v>64.53</v>
      </c>
      <c r="X82" s="14">
        <v>0</v>
      </c>
      <c r="Y82" s="14">
        <v>64.53</v>
      </c>
      <c r="Z82" s="4">
        <v>24580</v>
      </c>
      <c r="AA82" s="49" t="str">
        <f>IFERROR(IF(VLOOKUP($D82,'Year-To-Date'!$E$1:$E$322,1,FALSE)=D82,"--","Find"),"Find")</f>
        <v>--</v>
      </c>
      <c r="AC82" s="32"/>
      <c r="AE82" s="32"/>
      <c r="AG82" s="32"/>
      <c r="AI82" s="32"/>
      <c r="AK82" s="32"/>
      <c r="AM82" s="32"/>
    </row>
    <row r="83" spans="1:39">
      <c r="A83" s="2" t="s">
        <v>839</v>
      </c>
      <c r="B83" s="2" t="s">
        <v>510</v>
      </c>
      <c r="C83" s="2" t="s">
        <v>76</v>
      </c>
      <c r="D83" s="2" t="s">
        <v>86</v>
      </c>
      <c r="E83" s="2" t="s">
        <v>72</v>
      </c>
      <c r="F83" s="21" t="s">
        <v>152</v>
      </c>
      <c r="G83" s="11" t="s">
        <v>1990</v>
      </c>
      <c r="H83" s="3">
        <v>42194</v>
      </c>
      <c r="I83" s="2" t="s">
        <v>28</v>
      </c>
      <c r="J83" s="2" t="s">
        <v>73</v>
      </c>
      <c r="K83" s="2" t="s">
        <v>30</v>
      </c>
      <c r="L83" s="2" t="s">
        <v>31</v>
      </c>
      <c r="M83" s="2" t="s">
        <v>32</v>
      </c>
      <c r="N83" s="4">
        <v>189263</v>
      </c>
      <c r="O83" s="4">
        <v>197781</v>
      </c>
      <c r="P83" s="4">
        <v>8518</v>
      </c>
      <c r="Q83" s="5">
        <v>143.94999999999999</v>
      </c>
      <c r="R83" s="4">
        <v>60841</v>
      </c>
      <c r="S83" s="4">
        <v>67079</v>
      </c>
      <c r="T83" s="4">
        <v>6238</v>
      </c>
      <c r="U83" s="5">
        <v>373.03</v>
      </c>
      <c r="V83" s="5">
        <v>0</v>
      </c>
      <c r="W83" s="14">
        <v>516.98</v>
      </c>
      <c r="X83" s="14">
        <v>0</v>
      </c>
      <c r="Y83" s="14">
        <v>516.98</v>
      </c>
      <c r="Z83" s="4">
        <v>24580</v>
      </c>
      <c r="AA83" s="49" t="str">
        <f>IFERROR(IF(VLOOKUP($D83,'Year-To-Date'!$E$1:$E$322,1,FALSE)=D83,"--","Find"),"Find")</f>
        <v>--</v>
      </c>
      <c r="AC83" s="32"/>
      <c r="AE83" s="32"/>
      <c r="AG83" s="32"/>
      <c r="AI83" s="32"/>
      <c r="AK83" s="32"/>
      <c r="AM83" s="32"/>
    </row>
    <row r="84" spans="1:39">
      <c r="A84" s="2" t="s">
        <v>839</v>
      </c>
      <c r="B84" s="2" t="s">
        <v>510</v>
      </c>
      <c r="C84" s="2" t="s">
        <v>76</v>
      </c>
      <c r="D84" s="2" t="s">
        <v>89</v>
      </c>
      <c r="E84" s="2" t="s">
        <v>50</v>
      </c>
      <c r="F84" s="21" t="s">
        <v>152</v>
      </c>
      <c r="G84" s="11" t="s">
        <v>1990</v>
      </c>
      <c r="H84" s="3">
        <v>42214</v>
      </c>
      <c r="I84" s="2" t="s">
        <v>28</v>
      </c>
      <c r="J84" s="2" t="s">
        <v>51</v>
      </c>
      <c r="K84" s="2" t="s">
        <v>30</v>
      </c>
      <c r="L84" s="2" t="s">
        <v>31</v>
      </c>
      <c r="M84" s="2" t="s">
        <v>32</v>
      </c>
      <c r="N84" s="4">
        <v>38701</v>
      </c>
      <c r="O84" s="4">
        <v>44986</v>
      </c>
      <c r="P84" s="4">
        <v>6285</v>
      </c>
      <c r="Q84" s="5">
        <v>106.22</v>
      </c>
      <c r="R84" s="4">
        <v>14212</v>
      </c>
      <c r="S84" s="4">
        <v>14646</v>
      </c>
      <c r="T84" s="4">
        <v>434</v>
      </c>
      <c r="U84" s="5">
        <v>25.95</v>
      </c>
      <c r="V84" s="5">
        <v>0</v>
      </c>
      <c r="W84" s="14">
        <v>132.16999999999999</v>
      </c>
      <c r="X84" s="14">
        <v>0</v>
      </c>
      <c r="Y84" s="14">
        <v>132.16999999999999</v>
      </c>
      <c r="Z84" s="4">
        <v>24580</v>
      </c>
      <c r="AA84" s="49" t="str">
        <f>IFERROR(IF(VLOOKUP($D84,'Year-To-Date'!$E$1:$E$322,1,FALSE)=D84,"--","Find"),"Find")</f>
        <v>--</v>
      </c>
      <c r="AC84" s="32"/>
      <c r="AE84" s="32"/>
      <c r="AG84" s="32"/>
      <c r="AI84" s="32"/>
      <c r="AK84" s="32"/>
      <c r="AM84" s="32"/>
    </row>
    <row r="85" spans="1:39">
      <c r="A85" s="2" t="s">
        <v>839</v>
      </c>
      <c r="B85" s="2" t="s">
        <v>510</v>
      </c>
      <c r="C85" s="2" t="s">
        <v>76</v>
      </c>
      <c r="D85" s="2" t="s">
        <v>90</v>
      </c>
      <c r="E85" s="2" t="s">
        <v>50</v>
      </c>
      <c r="F85" s="21" t="s">
        <v>152</v>
      </c>
      <c r="G85" s="11" t="s">
        <v>1990</v>
      </c>
      <c r="H85" s="3">
        <v>42215</v>
      </c>
      <c r="I85" s="2" t="s">
        <v>28</v>
      </c>
      <c r="J85" s="2" t="s">
        <v>51</v>
      </c>
      <c r="K85" s="2" t="s">
        <v>30</v>
      </c>
      <c r="L85" s="2" t="s">
        <v>31</v>
      </c>
      <c r="M85" s="2" t="s">
        <v>32</v>
      </c>
      <c r="N85" s="4">
        <v>92821</v>
      </c>
      <c r="O85" s="4">
        <v>95499</v>
      </c>
      <c r="P85" s="4">
        <v>2678</v>
      </c>
      <c r="Q85" s="5">
        <v>45.26</v>
      </c>
      <c r="R85" s="4">
        <v>24024</v>
      </c>
      <c r="S85" s="4">
        <v>24633</v>
      </c>
      <c r="T85" s="4">
        <v>609</v>
      </c>
      <c r="U85" s="5">
        <v>36.42</v>
      </c>
      <c r="V85" s="5">
        <v>0</v>
      </c>
      <c r="W85" s="14">
        <v>81.680000000000007</v>
      </c>
      <c r="X85" s="14">
        <v>0</v>
      </c>
      <c r="Y85" s="14">
        <v>81.680000000000007</v>
      </c>
      <c r="Z85" s="4">
        <v>24580</v>
      </c>
      <c r="AA85" s="49" t="str">
        <f>IFERROR(IF(VLOOKUP($D85,'Year-To-Date'!$E$1:$E$322,1,FALSE)=D85,"--","Find"),"Find")</f>
        <v>--</v>
      </c>
      <c r="AC85" s="32"/>
      <c r="AE85" s="32"/>
      <c r="AG85" s="32"/>
      <c r="AI85" s="32"/>
      <c r="AK85" s="32"/>
      <c r="AM85" s="32"/>
    </row>
    <row r="86" spans="1:39">
      <c r="A86" s="2" t="s">
        <v>839</v>
      </c>
      <c r="B86" s="2" t="s">
        <v>510</v>
      </c>
      <c r="C86" s="2" t="s">
        <v>395</v>
      </c>
      <c r="D86" s="2" t="s">
        <v>193</v>
      </c>
      <c r="E86" s="2" t="s">
        <v>371</v>
      </c>
      <c r="F86" s="21" t="s">
        <v>194</v>
      </c>
      <c r="G86" s="11" t="s">
        <v>1991</v>
      </c>
      <c r="H86" s="3">
        <v>42198</v>
      </c>
      <c r="I86" s="2" t="s">
        <v>28</v>
      </c>
      <c r="J86" s="2" t="s">
        <v>373</v>
      </c>
      <c r="K86" s="2" t="s">
        <v>30</v>
      </c>
      <c r="L86" s="2" t="s">
        <v>31</v>
      </c>
      <c r="M86" s="2" t="s">
        <v>32</v>
      </c>
      <c r="N86" s="4">
        <v>923</v>
      </c>
      <c r="O86" s="4">
        <v>968</v>
      </c>
      <c r="P86" s="4">
        <v>45</v>
      </c>
      <c r="Q86" s="5">
        <v>0.76</v>
      </c>
      <c r="R86" s="4">
        <v>1724</v>
      </c>
      <c r="S86" s="4">
        <v>1889</v>
      </c>
      <c r="T86" s="4">
        <v>165</v>
      </c>
      <c r="U86" s="5">
        <v>9.8699999999999992</v>
      </c>
      <c r="V86" s="5">
        <v>0</v>
      </c>
      <c r="W86" s="14">
        <v>10.63</v>
      </c>
      <c r="X86" s="14">
        <v>0</v>
      </c>
      <c r="Y86" s="14">
        <v>10.63</v>
      </c>
      <c r="Z86" s="4">
        <v>24580</v>
      </c>
      <c r="AA86" s="49" t="str">
        <f>IFERROR(IF(VLOOKUP($D86,'Year-To-Date'!$E$1:$E$322,1,FALSE)=D86,"--","Find"),"Find")</f>
        <v>--</v>
      </c>
      <c r="AC86" s="32"/>
      <c r="AE86" s="32"/>
      <c r="AG86" s="32"/>
      <c r="AI86" s="32"/>
      <c r="AK86" s="32"/>
      <c r="AM86" s="32"/>
    </row>
    <row r="87" spans="1:39">
      <c r="A87" s="2" t="s">
        <v>839</v>
      </c>
      <c r="B87" s="2" t="s">
        <v>510</v>
      </c>
      <c r="C87" s="2" t="s">
        <v>56</v>
      </c>
      <c r="D87" s="2" t="s">
        <v>207</v>
      </c>
      <c r="E87" s="2" t="s">
        <v>371</v>
      </c>
      <c r="F87" s="21" t="s">
        <v>194</v>
      </c>
      <c r="G87" s="11" t="s">
        <v>1991</v>
      </c>
      <c r="H87" s="3">
        <v>42198</v>
      </c>
      <c r="I87" s="2" t="s">
        <v>28</v>
      </c>
      <c r="J87" s="2" t="s">
        <v>373</v>
      </c>
      <c r="K87" s="2" t="s">
        <v>30</v>
      </c>
      <c r="L87" s="2" t="s">
        <v>31</v>
      </c>
      <c r="M87" s="2" t="s">
        <v>32</v>
      </c>
      <c r="N87" s="4">
        <v>1381</v>
      </c>
      <c r="O87" s="4">
        <v>1694</v>
      </c>
      <c r="P87" s="4">
        <v>313</v>
      </c>
      <c r="Q87" s="5">
        <v>5.29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5.29</v>
      </c>
      <c r="X87" s="14">
        <v>0</v>
      </c>
      <c r="Y87" s="14">
        <v>5.29</v>
      </c>
      <c r="Z87" s="4">
        <v>24580</v>
      </c>
      <c r="AA87" s="49" t="str">
        <f>IFERROR(IF(VLOOKUP($D87,'Year-To-Date'!$E$1:$E$322,1,FALSE)=D87,"--","Find"),"Find")</f>
        <v>--</v>
      </c>
      <c r="AC87" s="32"/>
      <c r="AE87" s="32"/>
      <c r="AG87" s="32"/>
      <c r="AI87" s="32"/>
      <c r="AK87" s="32"/>
      <c r="AM87" s="32"/>
    </row>
    <row r="88" spans="1:39">
      <c r="A88" s="2" t="s">
        <v>839</v>
      </c>
      <c r="B88" s="2" t="s">
        <v>510</v>
      </c>
      <c r="C88" s="2" t="s">
        <v>56</v>
      </c>
      <c r="D88" s="2" t="s">
        <v>215</v>
      </c>
      <c r="E88" s="2" t="s">
        <v>371</v>
      </c>
      <c r="F88" s="21" t="s">
        <v>216</v>
      </c>
      <c r="G88" s="11" t="s">
        <v>1992</v>
      </c>
      <c r="H88" s="3">
        <v>42401</v>
      </c>
      <c r="I88" s="2"/>
      <c r="J88" s="2" t="s">
        <v>373</v>
      </c>
      <c r="K88" s="2" t="s">
        <v>30</v>
      </c>
      <c r="L88" s="2" t="s">
        <v>31</v>
      </c>
      <c r="M88" s="2" t="s">
        <v>32</v>
      </c>
      <c r="N88" s="4">
        <v>155</v>
      </c>
      <c r="O88" s="4">
        <v>272</v>
      </c>
      <c r="P88" s="4">
        <v>117</v>
      </c>
      <c r="Q88" s="5">
        <v>1.98</v>
      </c>
      <c r="R88" s="4">
        <v>0</v>
      </c>
      <c r="S88" s="4">
        <v>0</v>
      </c>
      <c r="T88" s="4">
        <v>0</v>
      </c>
      <c r="U88" s="5">
        <v>0</v>
      </c>
      <c r="V88" s="5">
        <v>0</v>
      </c>
      <c r="W88" s="14">
        <v>1.98</v>
      </c>
      <c r="X88" s="14">
        <v>0</v>
      </c>
      <c r="Y88" s="14">
        <v>1.98</v>
      </c>
      <c r="Z88" s="4">
        <v>24580</v>
      </c>
      <c r="AA88" s="49" t="str">
        <f>IFERROR(IF(VLOOKUP($D88,'Year-To-Date'!$E$1:$E$322,1,FALSE)=D88,"--","Find"),"Find")</f>
        <v>--</v>
      </c>
      <c r="AC88" s="32"/>
      <c r="AE88" s="32"/>
      <c r="AG88" s="32"/>
      <c r="AI88" s="32"/>
      <c r="AK88" s="32"/>
      <c r="AM88" s="32"/>
    </row>
    <row r="89" spans="1:39">
      <c r="A89" s="2" t="s">
        <v>839</v>
      </c>
      <c r="B89" s="2" t="s">
        <v>510</v>
      </c>
      <c r="C89" s="2" t="s">
        <v>777</v>
      </c>
      <c r="D89" s="2" t="s">
        <v>283</v>
      </c>
      <c r="E89" s="2" t="s">
        <v>599</v>
      </c>
      <c r="F89" s="21" t="s">
        <v>284</v>
      </c>
      <c r="G89" s="11" t="s">
        <v>1993</v>
      </c>
      <c r="H89" s="3">
        <v>42430</v>
      </c>
      <c r="I89" s="2" t="s">
        <v>778</v>
      </c>
      <c r="J89" s="2" t="s">
        <v>601</v>
      </c>
      <c r="K89" s="2" t="s">
        <v>30</v>
      </c>
      <c r="L89" s="2" t="s">
        <v>31</v>
      </c>
      <c r="M89" s="2" t="s">
        <v>378</v>
      </c>
      <c r="N89" s="4">
        <v>57200</v>
      </c>
      <c r="O89" s="4">
        <v>59422</v>
      </c>
      <c r="P89" s="4">
        <v>2222</v>
      </c>
      <c r="Q89" s="5">
        <v>37.549999999999997</v>
      </c>
      <c r="R89" s="4">
        <v>66710</v>
      </c>
      <c r="S89" s="4">
        <v>70171</v>
      </c>
      <c r="T89" s="4">
        <v>3461</v>
      </c>
      <c r="U89" s="5">
        <v>206.97</v>
      </c>
      <c r="V89" s="5">
        <v>0</v>
      </c>
      <c r="W89" s="14">
        <v>244.52</v>
      </c>
      <c r="X89" s="14">
        <v>0</v>
      </c>
      <c r="Y89" s="14">
        <v>244.52</v>
      </c>
      <c r="Z89" s="4">
        <v>24580</v>
      </c>
      <c r="AA89" s="49" t="str">
        <f>IFERROR(IF(VLOOKUP($D89,'Year-To-Date'!$E$1:$E$322,1,FALSE)=D89,"--","Find"),"Find")</f>
        <v>--</v>
      </c>
      <c r="AC89" s="32"/>
      <c r="AE89" s="32"/>
      <c r="AG89" s="32"/>
      <c r="AI89" s="32"/>
      <c r="AK89" s="32"/>
      <c r="AM89" s="32"/>
    </row>
    <row r="90" spans="1:39">
      <c r="A90" s="2" t="s">
        <v>839</v>
      </c>
      <c r="B90" s="2" t="s">
        <v>510</v>
      </c>
      <c r="C90" s="2" t="s">
        <v>48</v>
      </c>
      <c r="D90" s="2" t="s">
        <v>153</v>
      </c>
      <c r="E90" s="2" t="s">
        <v>371</v>
      </c>
      <c r="F90" s="21" t="s">
        <v>154</v>
      </c>
      <c r="G90" s="11" t="s">
        <v>1994</v>
      </c>
      <c r="H90" s="3">
        <v>42198</v>
      </c>
      <c r="I90" s="2" t="s">
        <v>28</v>
      </c>
      <c r="J90" s="2" t="s">
        <v>373</v>
      </c>
      <c r="K90" s="2" t="s">
        <v>30</v>
      </c>
      <c r="L90" s="2" t="s">
        <v>31</v>
      </c>
      <c r="M90" s="2" t="s">
        <v>32</v>
      </c>
      <c r="N90" s="4">
        <v>22</v>
      </c>
      <c r="O90" s="4">
        <v>22</v>
      </c>
      <c r="P90" s="4">
        <v>0</v>
      </c>
      <c r="Q90" s="5">
        <v>0</v>
      </c>
      <c r="R90" s="4">
        <v>0</v>
      </c>
      <c r="S90" s="4">
        <v>0</v>
      </c>
      <c r="T90" s="4">
        <v>0</v>
      </c>
      <c r="U90" s="5">
        <v>0</v>
      </c>
      <c r="V90" s="5">
        <v>0</v>
      </c>
      <c r="W90" s="14">
        <v>0</v>
      </c>
      <c r="X90" s="14">
        <v>0</v>
      </c>
      <c r="Y90" s="14">
        <v>0</v>
      </c>
      <c r="Z90" s="4">
        <v>24580</v>
      </c>
      <c r="AA90" s="49" t="str">
        <f>IFERROR(IF(VLOOKUP($D90,'Year-To-Date'!$E$1:$E$322,1,FALSE)=D90,"--","Find"),"Find")</f>
        <v>--</v>
      </c>
      <c r="AC90" s="32"/>
      <c r="AE90" s="32"/>
      <c r="AG90" s="32"/>
      <c r="AI90" s="32"/>
      <c r="AK90" s="32"/>
      <c r="AM90" s="32"/>
    </row>
    <row r="91" spans="1:39">
      <c r="A91" s="2" t="s">
        <v>839</v>
      </c>
      <c r="B91" s="2" t="s">
        <v>510</v>
      </c>
      <c r="C91" s="2" t="s">
        <v>370</v>
      </c>
      <c r="D91" s="2" t="s">
        <v>236</v>
      </c>
      <c r="E91" s="2" t="s">
        <v>371</v>
      </c>
      <c r="F91" s="21" t="s">
        <v>154</v>
      </c>
      <c r="G91" s="11" t="s">
        <v>1994</v>
      </c>
      <c r="H91" s="3">
        <v>42198</v>
      </c>
      <c r="I91" s="2" t="s">
        <v>28</v>
      </c>
      <c r="J91" s="2" t="s">
        <v>373</v>
      </c>
      <c r="K91" s="2" t="s">
        <v>30</v>
      </c>
      <c r="L91" s="2" t="s">
        <v>31</v>
      </c>
      <c r="M91" s="2" t="s">
        <v>32</v>
      </c>
      <c r="N91" s="4">
        <v>73</v>
      </c>
      <c r="O91" s="4">
        <v>177</v>
      </c>
      <c r="P91" s="4">
        <v>104</v>
      </c>
      <c r="Q91" s="5">
        <v>1.76</v>
      </c>
      <c r="R91" s="4">
        <v>0</v>
      </c>
      <c r="S91" s="4">
        <v>0</v>
      </c>
      <c r="T91" s="4">
        <v>0</v>
      </c>
      <c r="U91" s="5">
        <v>0</v>
      </c>
      <c r="V91" s="5">
        <v>0</v>
      </c>
      <c r="W91" s="14">
        <v>1.76</v>
      </c>
      <c r="X91" s="14">
        <v>0</v>
      </c>
      <c r="Y91" s="14">
        <v>1.76</v>
      </c>
      <c r="Z91" s="4">
        <v>24580</v>
      </c>
      <c r="AA91" s="49" t="str">
        <f>IFERROR(IF(VLOOKUP($D91,'Year-To-Date'!$E$1:$E$322,1,FALSE)=D91,"--","Find"),"Find")</f>
        <v>--</v>
      </c>
      <c r="AC91" s="32"/>
      <c r="AE91" s="32"/>
      <c r="AG91" s="32"/>
      <c r="AI91" s="32"/>
      <c r="AK91" s="32"/>
      <c r="AM91" s="32"/>
    </row>
    <row r="92" spans="1:39">
      <c r="A92" s="2" t="s">
        <v>839</v>
      </c>
      <c r="B92" s="2" t="s">
        <v>510</v>
      </c>
      <c r="C92" s="2" t="s">
        <v>69</v>
      </c>
      <c r="D92" s="2" t="s">
        <v>259</v>
      </c>
      <c r="E92" s="2" t="s">
        <v>371</v>
      </c>
      <c r="F92" s="21" t="s">
        <v>154</v>
      </c>
      <c r="G92" s="11" t="s">
        <v>1994</v>
      </c>
      <c r="H92" s="3">
        <v>42198</v>
      </c>
      <c r="I92" s="2" t="s">
        <v>28</v>
      </c>
      <c r="J92" s="2" t="s">
        <v>373</v>
      </c>
      <c r="K92" s="2" t="s">
        <v>30</v>
      </c>
      <c r="L92" s="2" t="s">
        <v>31</v>
      </c>
      <c r="M92" s="2" t="s">
        <v>32</v>
      </c>
      <c r="N92" s="4">
        <v>4718</v>
      </c>
      <c r="O92" s="4">
        <v>5376</v>
      </c>
      <c r="P92" s="4">
        <v>658</v>
      </c>
      <c r="Q92" s="5">
        <v>11.12</v>
      </c>
      <c r="R92" s="4">
        <v>2809</v>
      </c>
      <c r="S92" s="4">
        <v>3364</v>
      </c>
      <c r="T92" s="4">
        <v>555</v>
      </c>
      <c r="U92" s="5">
        <v>33.19</v>
      </c>
      <c r="V92" s="5">
        <v>0</v>
      </c>
      <c r="W92" s="14">
        <v>44.31</v>
      </c>
      <c r="X92" s="14">
        <v>0</v>
      </c>
      <c r="Y92" s="14">
        <v>44.31</v>
      </c>
      <c r="Z92" s="4">
        <v>24580</v>
      </c>
      <c r="AA92" s="49" t="str">
        <f>IFERROR(IF(VLOOKUP($D92,'Year-To-Date'!$E$1:$E$322,1,FALSE)=D92,"--","Find"),"Find")</f>
        <v>--</v>
      </c>
      <c r="AC92" s="32"/>
      <c r="AE92" s="32"/>
      <c r="AG92" s="32"/>
      <c r="AI92" s="32"/>
      <c r="AK92" s="32"/>
      <c r="AM92" s="32"/>
    </row>
    <row r="93" spans="1:39">
      <c r="A93" s="2" t="s">
        <v>839</v>
      </c>
      <c r="B93" s="2" t="s">
        <v>510</v>
      </c>
      <c r="C93" s="2" t="s">
        <v>76</v>
      </c>
      <c r="D93" s="2" t="s">
        <v>302</v>
      </c>
      <c r="E93" s="2" t="s">
        <v>371</v>
      </c>
      <c r="F93" s="21" t="s">
        <v>154</v>
      </c>
      <c r="G93" s="11" t="s">
        <v>1994</v>
      </c>
      <c r="H93" s="3">
        <v>42199</v>
      </c>
      <c r="I93" s="2" t="s">
        <v>28</v>
      </c>
      <c r="J93" s="2" t="s">
        <v>373</v>
      </c>
      <c r="K93" s="2" t="s">
        <v>30</v>
      </c>
      <c r="L93" s="2" t="s">
        <v>31</v>
      </c>
      <c r="M93" s="2" t="s">
        <v>32</v>
      </c>
      <c r="N93" s="4">
        <v>118</v>
      </c>
      <c r="O93" s="4">
        <v>143</v>
      </c>
      <c r="P93" s="4">
        <v>25</v>
      </c>
      <c r="Q93" s="5">
        <v>0.42</v>
      </c>
      <c r="R93" s="4">
        <v>33</v>
      </c>
      <c r="S93" s="4">
        <v>33</v>
      </c>
      <c r="T93" s="4">
        <v>0</v>
      </c>
      <c r="U93" s="5">
        <v>0</v>
      </c>
      <c r="V93" s="5">
        <v>0</v>
      </c>
      <c r="W93" s="14">
        <v>0.42</v>
      </c>
      <c r="X93" s="14">
        <v>0</v>
      </c>
      <c r="Y93" s="14">
        <v>0.42</v>
      </c>
      <c r="Z93" s="4">
        <v>24580</v>
      </c>
      <c r="AA93" s="49" t="str">
        <f>IFERROR(IF(VLOOKUP($D93,'Year-To-Date'!$E$1:$E$322,1,FALSE)=D93,"--","Find"),"Find")</f>
        <v>--</v>
      </c>
      <c r="AC93" s="32"/>
      <c r="AE93" s="32"/>
      <c r="AG93" s="32"/>
      <c r="AI93" s="32"/>
      <c r="AK93" s="32"/>
      <c r="AM93" s="32"/>
    </row>
    <row r="94" spans="1:39">
      <c r="A94" s="2" t="s">
        <v>839</v>
      </c>
      <c r="B94" s="2" t="s">
        <v>510</v>
      </c>
      <c r="C94" s="2" t="s">
        <v>419</v>
      </c>
      <c r="D94" s="2" t="s">
        <v>200</v>
      </c>
      <c r="E94" s="2" t="s">
        <v>603</v>
      </c>
      <c r="F94" s="21" t="s">
        <v>201</v>
      </c>
      <c r="G94" s="11" t="s">
        <v>1995</v>
      </c>
      <c r="H94" s="3">
        <v>42424</v>
      </c>
      <c r="I94" s="2" t="s">
        <v>772</v>
      </c>
      <c r="J94" s="2" t="s">
        <v>605</v>
      </c>
      <c r="K94" s="2" t="s">
        <v>394</v>
      </c>
      <c r="L94" s="2" t="s">
        <v>31</v>
      </c>
      <c r="M94" s="2" t="s">
        <v>378</v>
      </c>
      <c r="N94" s="4">
        <v>52131</v>
      </c>
      <c r="O94" s="4">
        <v>62847</v>
      </c>
      <c r="P94" s="4">
        <v>10716</v>
      </c>
      <c r="Q94" s="5">
        <v>52.51</v>
      </c>
      <c r="R94" s="4">
        <v>0</v>
      </c>
      <c r="S94" s="4">
        <v>0</v>
      </c>
      <c r="T94" s="4">
        <v>0</v>
      </c>
      <c r="U94" s="5">
        <v>0</v>
      </c>
      <c r="V94" s="5">
        <v>0</v>
      </c>
      <c r="W94" s="14">
        <v>52.51</v>
      </c>
      <c r="X94" s="14">
        <v>0</v>
      </c>
      <c r="Y94" s="14">
        <v>52.51</v>
      </c>
      <c r="Z94" s="4">
        <v>24580</v>
      </c>
      <c r="AA94" s="49" t="str">
        <f>IFERROR(IF(VLOOKUP($D94,'Year-To-Date'!$E$1:$E$322,1,FALSE)=D94,"--","Find"),"Find")</f>
        <v>--</v>
      </c>
      <c r="AC94" s="32"/>
      <c r="AE94" s="32"/>
      <c r="AG94" s="32"/>
      <c r="AI94" s="32"/>
      <c r="AK94" s="32"/>
      <c r="AM94" s="32"/>
    </row>
    <row r="95" spans="1:39">
      <c r="A95" s="2" t="s">
        <v>839</v>
      </c>
      <c r="B95" s="2" t="s">
        <v>510</v>
      </c>
      <c r="C95" s="2" t="s">
        <v>48</v>
      </c>
      <c r="D95" s="2" t="s">
        <v>155</v>
      </c>
      <c r="E95" s="2" t="s">
        <v>400</v>
      </c>
      <c r="F95" s="21" t="s">
        <v>156</v>
      </c>
      <c r="G95" s="11" t="s">
        <v>1996</v>
      </c>
      <c r="H95" s="3">
        <v>42248</v>
      </c>
      <c r="I95" s="2" t="s">
        <v>39</v>
      </c>
      <c r="J95" s="2" t="s">
        <v>402</v>
      </c>
      <c r="K95" s="2" t="s">
        <v>30</v>
      </c>
      <c r="L95" s="2" t="s">
        <v>31</v>
      </c>
      <c r="M95" s="2" t="s">
        <v>41</v>
      </c>
      <c r="N95" s="4">
        <v>485</v>
      </c>
      <c r="O95" s="4">
        <v>583</v>
      </c>
      <c r="P95" s="4">
        <v>98</v>
      </c>
      <c r="Q95" s="5">
        <v>1.66</v>
      </c>
      <c r="R95" s="4">
        <v>0</v>
      </c>
      <c r="S95" s="4">
        <v>0</v>
      </c>
      <c r="T95" s="4">
        <v>0</v>
      </c>
      <c r="U95" s="5">
        <v>0</v>
      </c>
      <c r="V95" s="5">
        <v>0</v>
      </c>
      <c r="W95" s="14">
        <v>1.66</v>
      </c>
      <c r="X95" s="14">
        <v>0</v>
      </c>
      <c r="Y95" s="14">
        <v>1.66</v>
      </c>
      <c r="Z95" s="4">
        <v>24580</v>
      </c>
      <c r="AA95" s="49" t="str">
        <f>IFERROR(IF(VLOOKUP($D95,'Year-To-Date'!$E$1:$E$322,1,FALSE)=D95,"--","Find"),"Find")</f>
        <v>--</v>
      </c>
      <c r="AC95" s="32"/>
      <c r="AE95" s="32"/>
      <c r="AG95" s="32"/>
      <c r="AI95" s="32"/>
      <c r="AK95" s="32"/>
      <c r="AM95" s="32"/>
    </row>
    <row r="96" spans="1:39">
      <c r="A96" s="2" t="s">
        <v>839</v>
      </c>
      <c r="B96" s="2" t="s">
        <v>510</v>
      </c>
      <c r="C96" s="2" t="s">
        <v>69</v>
      </c>
      <c r="D96" s="2" t="s">
        <v>264</v>
      </c>
      <c r="E96" s="2" t="s">
        <v>400</v>
      </c>
      <c r="F96" s="21" t="s">
        <v>156</v>
      </c>
      <c r="G96" s="11" t="s">
        <v>1996</v>
      </c>
      <c r="H96" s="3">
        <v>42248</v>
      </c>
      <c r="I96" s="2" t="s">
        <v>39</v>
      </c>
      <c r="J96" s="2" t="s">
        <v>402</v>
      </c>
      <c r="K96" s="2" t="s">
        <v>30</v>
      </c>
      <c r="L96" s="2" t="s">
        <v>31</v>
      </c>
      <c r="M96" s="2" t="s">
        <v>41</v>
      </c>
      <c r="N96" s="4">
        <v>3632</v>
      </c>
      <c r="O96" s="4">
        <v>3940</v>
      </c>
      <c r="P96" s="4">
        <v>308</v>
      </c>
      <c r="Q96" s="5">
        <v>5.21</v>
      </c>
      <c r="R96" s="4">
        <v>3601</v>
      </c>
      <c r="S96" s="4">
        <v>3854</v>
      </c>
      <c r="T96" s="4">
        <v>253</v>
      </c>
      <c r="U96" s="5">
        <v>15.13</v>
      </c>
      <c r="V96" s="5">
        <v>0</v>
      </c>
      <c r="W96" s="14">
        <v>20.34</v>
      </c>
      <c r="X96" s="14">
        <v>0</v>
      </c>
      <c r="Y96" s="14">
        <v>20.34</v>
      </c>
      <c r="Z96" s="4">
        <v>24580</v>
      </c>
      <c r="AA96" s="49" t="str">
        <f>IFERROR(IF(VLOOKUP($D96,'Year-To-Date'!$E$1:$E$322,1,FALSE)=D96,"--","Find"),"Find")</f>
        <v>--</v>
      </c>
      <c r="AC96" s="32"/>
      <c r="AE96" s="32"/>
      <c r="AG96" s="32"/>
      <c r="AI96" s="32"/>
      <c r="AK96" s="32"/>
      <c r="AM96" s="32"/>
    </row>
    <row r="97" spans="1:39">
      <c r="A97" s="2" t="s">
        <v>839</v>
      </c>
      <c r="B97" s="2" t="s">
        <v>510</v>
      </c>
      <c r="C97" s="2" t="s">
        <v>76</v>
      </c>
      <c r="D97" s="2" t="s">
        <v>78</v>
      </c>
      <c r="E97" s="2" t="s">
        <v>67</v>
      </c>
      <c r="F97" s="21" t="s">
        <v>298</v>
      </c>
      <c r="G97" s="11" t="s">
        <v>1997</v>
      </c>
      <c r="H97" s="3">
        <v>42192</v>
      </c>
      <c r="I97" s="2" t="s">
        <v>28</v>
      </c>
      <c r="J97" s="2" t="s">
        <v>68</v>
      </c>
      <c r="K97" s="2" t="s">
        <v>30</v>
      </c>
      <c r="L97" s="2" t="s">
        <v>31</v>
      </c>
      <c r="M97" s="2" t="s">
        <v>32</v>
      </c>
      <c r="N97" s="4">
        <v>66817</v>
      </c>
      <c r="O97" s="4">
        <v>69670</v>
      </c>
      <c r="P97" s="4">
        <v>2853</v>
      </c>
      <c r="Q97" s="5">
        <v>48.22</v>
      </c>
      <c r="R97" s="4">
        <v>28723</v>
      </c>
      <c r="S97" s="4">
        <v>33194</v>
      </c>
      <c r="T97" s="4">
        <v>4471</v>
      </c>
      <c r="U97" s="5">
        <v>267.37</v>
      </c>
      <c r="V97" s="5">
        <v>0</v>
      </c>
      <c r="W97" s="14">
        <v>315.58999999999997</v>
      </c>
      <c r="X97" s="14">
        <v>0</v>
      </c>
      <c r="Y97" s="14">
        <v>315.58999999999997</v>
      </c>
      <c r="Z97" s="4">
        <v>24580</v>
      </c>
      <c r="AA97" s="49" t="str">
        <f>IFERROR(IF(VLOOKUP($D97,'Year-To-Date'!$E$1:$E$322,1,FALSE)=D97,"--","Find"),"Find")</f>
        <v>--</v>
      </c>
      <c r="AC97" s="32"/>
      <c r="AE97" s="32"/>
      <c r="AG97" s="32"/>
      <c r="AI97" s="32"/>
      <c r="AK97" s="32"/>
      <c r="AM97" s="32"/>
    </row>
    <row r="98" spans="1:39">
      <c r="A98" s="2" t="s">
        <v>839</v>
      </c>
      <c r="B98" s="2" t="s">
        <v>510</v>
      </c>
      <c r="C98" s="2" t="s">
        <v>25</v>
      </c>
      <c r="D98" s="2" t="s">
        <v>132</v>
      </c>
      <c r="E98" s="2" t="s">
        <v>527</v>
      </c>
      <c r="F98" s="21" t="s">
        <v>133</v>
      </c>
      <c r="G98" s="11" t="s">
        <v>1998</v>
      </c>
      <c r="H98" s="3">
        <v>42389</v>
      </c>
      <c r="I98" s="2" t="s">
        <v>39</v>
      </c>
      <c r="J98" s="2" t="s">
        <v>528</v>
      </c>
      <c r="K98" s="2" t="s">
        <v>30</v>
      </c>
      <c r="L98" s="2" t="s">
        <v>31</v>
      </c>
      <c r="M98" s="2" t="s">
        <v>32</v>
      </c>
      <c r="N98" s="4">
        <v>15284</v>
      </c>
      <c r="O98" s="4">
        <v>17438</v>
      </c>
      <c r="P98" s="4">
        <v>2154</v>
      </c>
      <c r="Q98" s="5">
        <v>36.4</v>
      </c>
      <c r="R98" s="4">
        <v>0</v>
      </c>
      <c r="S98" s="4">
        <v>0</v>
      </c>
      <c r="T98" s="4">
        <v>0</v>
      </c>
      <c r="U98" s="5">
        <v>0</v>
      </c>
      <c r="V98" s="5">
        <v>0</v>
      </c>
      <c r="W98" s="14">
        <v>36.4</v>
      </c>
      <c r="X98" s="14">
        <v>0</v>
      </c>
      <c r="Y98" s="14">
        <v>36.4</v>
      </c>
      <c r="Z98" s="4">
        <v>24580</v>
      </c>
      <c r="AA98" s="49" t="str">
        <f>IFERROR(IF(VLOOKUP($D98,'Year-To-Date'!$E$1:$E$322,1,FALSE)=D98,"--","Find"),"Find")</f>
        <v>--</v>
      </c>
      <c r="AC98" s="32"/>
      <c r="AE98" s="32"/>
      <c r="AG98" s="32"/>
      <c r="AI98" s="32"/>
      <c r="AK98" s="32"/>
      <c r="AM98" s="32"/>
    </row>
    <row r="99" spans="1:39">
      <c r="A99" s="2" t="s">
        <v>839</v>
      </c>
      <c r="B99" s="2" t="s">
        <v>510</v>
      </c>
      <c r="C99" s="2" t="s">
        <v>395</v>
      </c>
      <c r="D99" s="2" t="s">
        <v>486</v>
      </c>
      <c r="E99" s="2" t="s">
        <v>421</v>
      </c>
      <c r="F99" s="21" t="s">
        <v>133</v>
      </c>
      <c r="G99" s="11" t="s">
        <v>1998</v>
      </c>
      <c r="H99" s="3">
        <v>42158</v>
      </c>
      <c r="I99" s="2" t="s">
        <v>28</v>
      </c>
      <c r="J99" s="2" t="s">
        <v>423</v>
      </c>
      <c r="K99" s="2" t="s">
        <v>30</v>
      </c>
      <c r="L99" s="2" t="s">
        <v>31</v>
      </c>
      <c r="M99" s="2" t="s">
        <v>32</v>
      </c>
      <c r="N99" s="4">
        <v>4120</v>
      </c>
      <c r="O99" s="4">
        <v>4702</v>
      </c>
      <c r="P99" s="4">
        <v>582</v>
      </c>
      <c r="Q99" s="5">
        <v>54.13</v>
      </c>
      <c r="R99" s="4">
        <v>8585</v>
      </c>
      <c r="S99" s="4">
        <v>9364</v>
      </c>
      <c r="T99" s="4">
        <v>779</v>
      </c>
      <c r="U99" s="5">
        <v>140.22</v>
      </c>
      <c r="V99" s="5">
        <v>0</v>
      </c>
      <c r="W99" s="14">
        <v>194.35</v>
      </c>
      <c r="X99" s="14">
        <v>0</v>
      </c>
      <c r="Y99" s="14">
        <v>194.35</v>
      </c>
      <c r="Z99" s="4">
        <v>24580</v>
      </c>
      <c r="AA99" s="49" t="str">
        <f>IFERROR(IF(VLOOKUP($D99,'Year-To-Date'!$E$1:$E$322,1,FALSE)=D99,"--","Find"),"Find")</f>
        <v>--</v>
      </c>
      <c r="AC99" s="32"/>
      <c r="AE99" s="32"/>
      <c r="AG99" s="32"/>
      <c r="AI99" s="32"/>
      <c r="AK99" s="32"/>
      <c r="AM99" s="32"/>
    </row>
    <row r="100" spans="1:39">
      <c r="A100" s="2" t="s">
        <v>839</v>
      </c>
      <c r="B100" s="2" t="s">
        <v>510</v>
      </c>
      <c r="C100" s="2" t="s">
        <v>25</v>
      </c>
      <c r="D100" s="2" t="s">
        <v>42</v>
      </c>
      <c r="E100" s="2" t="s">
        <v>43</v>
      </c>
      <c r="F100" s="21" t="s">
        <v>114</v>
      </c>
      <c r="G100" s="11" t="s">
        <v>1999</v>
      </c>
      <c r="H100" s="3">
        <v>42181</v>
      </c>
      <c r="I100" s="2" t="s">
        <v>28</v>
      </c>
      <c r="J100" s="2" t="s">
        <v>44</v>
      </c>
      <c r="K100" s="2" t="s">
        <v>30</v>
      </c>
      <c r="L100" s="2" t="s">
        <v>31</v>
      </c>
      <c r="M100" s="2" t="s">
        <v>32</v>
      </c>
      <c r="N100" s="4">
        <v>16745</v>
      </c>
      <c r="O100" s="4">
        <v>19472</v>
      </c>
      <c r="P100" s="4">
        <v>2727</v>
      </c>
      <c r="Q100" s="5">
        <v>46.09</v>
      </c>
      <c r="R100" s="4">
        <v>0</v>
      </c>
      <c r="S100" s="4">
        <v>0</v>
      </c>
      <c r="T100" s="4">
        <v>0</v>
      </c>
      <c r="U100" s="5">
        <v>0</v>
      </c>
      <c r="V100" s="5">
        <v>0</v>
      </c>
      <c r="W100" s="14">
        <v>46.09</v>
      </c>
      <c r="X100" s="14">
        <v>0</v>
      </c>
      <c r="Y100" s="14">
        <v>46.09</v>
      </c>
      <c r="Z100" s="4">
        <v>24580</v>
      </c>
      <c r="AA100" s="49" t="str">
        <f>IFERROR(IF(VLOOKUP($D100,'Year-To-Date'!$E$1:$E$322,1,FALSE)=D100,"--","Find"),"Find")</f>
        <v>--</v>
      </c>
      <c r="AC100" s="32"/>
      <c r="AE100" s="32"/>
      <c r="AG100" s="32"/>
      <c r="AI100" s="32"/>
      <c r="AK100" s="32"/>
      <c r="AM100" s="32"/>
    </row>
    <row r="101" spans="1:39">
      <c r="A101" s="2" t="s">
        <v>839</v>
      </c>
      <c r="B101" s="2" t="s">
        <v>510</v>
      </c>
      <c r="C101" s="2" t="s">
        <v>76</v>
      </c>
      <c r="D101" s="2" t="s">
        <v>339</v>
      </c>
      <c r="E101" s="2" t="s">
        <v>610</v>
      </c>
      <c r="F101" s="21" t="s">
        <v>340</v>
      </c>
      <c r="G101" s="11" t="s">
        <v>2000</v>
      </c>
      <c r="H101" s="3">
        <v>42425</v>
      </c>
      <c r="I101" s="2" t="s">
        <v>39</v>
      </c>
      <c r="J101" s="2" t="s">
        <v>612</v>
      </c>
      <c r="K101" s="2" t="s">
        <v>30</v>
      </c>
      <c r="L101" s="2" t="s">
        <v>31</v>
      </c>
      <c r="M101" s="2" t="s">
        <v>32</v>
      </c>
      <c r="N101" s="4">
        <v>16967</v>
      </c>
      <c r="O101" s="4">
        <v>19490</v>
      </c>
      <c r="P101" s="4">
        <v>2523</v>
      </c>
      <c r="Q101" s="5">
        <v>42.64</v>
      </c>
      <c r="R101" s="4">
        <v>2113</v>
      </c>
      <c r="S101" s="4">
        <v>3073</v>
      </c>
      <c r="T101" s="4">
        <v>960</v>
      </c>
      <c r="U101" s="5">
        <v>57.41</v>
      </c>
      <c r="V101" s="5">
        <v>0</v>
      </c>
      <c r="W101" s="14">
        <v>100.05</v>
      </c>
      <c r="X101" s="14">
        <v>0</v>
      </c>
      <c r="Y101" s="14">
        <v>100.05</v>
      </c>
      <c r="Z101" s="4">
        <v>24580</v>
      </c>
      <c r="AA101" s="49" t="str">
        <f>IFERROR(IF(VLOOKUP($D101,'Year-To-Date'!$E$1:$E$322,1,FALSE)=D101,"--","Find"),"Find")</f>
        <v>--</v>
      </c>
      <c r="AC101" s="32"/>
      <c r="AE101" s="32"/>
      <c r="AG101" s="32"/>
      <c r="AI101" s="32"/>
      <c r="AK101" s="32"/>
      <c r="AM101" s="32"/>
    </row>
    <row r="102" spans="1:39">
      <c r="A102" s="2" t="s">
        <v>839</v>
      </c>
      <c r="B102" s="2" t="s">
        <v>510</v>
      </c>
      <c r="C102" s="2" t="s">
        <v>94</v>
      </c>
      <c r="D102" s="60" t="s">
        <v>100</v>
      </c>
      <c r="E102" s="2" t="s">
        <v>782</v>
      </c>
      <c r="F102" s="21" t="s">
        <v>101</v>
      </c>
      <c r="G102" s="11" t="s">
        <v>2001</v>
      </c>
      <c r="H102" s="3"/>
      <c r="I102" s="2" t="s">
        <v>94</v>
      </c>
      <c r="J102" s="2" t="s">
        <v>840</v>
      </c>
      <c r="K102" s="2" t="s">
        <v>30</v>
      </c>
      <c r="L102" s="2" t="s">
        <v>31</v>
      </c>
      <c r="M102" s="2" t="s">
        <v>378</v>
      </c>
      <c r="N102" s="4">
        <v>0</v>
      </c>
      <c r="O102" s="4">
        <v>0</v>
      </c>
      <c r="P102" s="4">
        <v>0</v>
      </c>
      <c r="Q102" s="5">
        <v>0</v>
      </c>
      <c r="R102" s="4">
        <v>0</v>
      </c>
      <c r="S102" s="4">
        <v>0</v>
      </c>
      <c r="T102" s="4">
        <v>0</v>
      </c>
      <c r="U102" s="5">
        <v>0</v>
      </c>
      <c r="V102" s="5">
        <v>311</v>
      </c>
      <c r="W102" s="14">
        <v>311</v>
      </c>
      <c r="X102" s="14">
        <v>0</v>
      </c>
      <c r="Y102" s="14">
        <v>311</v>
      </c>
      <c r="Z102" s="4">
        <v>24580</v>
      </c>
      <c r="AA102" s="49" t="str">
        <f>IFERROR(IF(VLOOKUP($D102,'Year-To-Date'!$E$1:$E$322,1,FALSE)=D102,"--","Find"),"Find")</f>
        <v>--</v>
      </c>
      <c r="AC102" s="32"/>
      <c r="AE102" s="32"/>
      <c r="AG102" s="32"/>
      <c r="AI102" s="32"/>
      <c r="AK102" s="32"/>
      <c r="AM102" s="32"/>
    </row>
    <row r="103" spans="1:39">
      <c r="A103" s="2" t="s">
        <v>839</v>
      </c>
      <c r="B103" s="2" t="s">
        <v>510</v>
      </c>
      <c r="C103" s="2" t="s">
        <v>25</v>
      </c>
      <c r="D103" s="60" t="s">
        <v>100</v>
      </c>
      <c r="E103" s="2" t="s">
        <v>782</v>
      </c>
      <c r="F103" s="21" t="s">
        <v>101</v>
      </c>
      <c r="G103" s="11" t="s">
        <v>2001</v>
      </c>
      <c r="H103" s="3">
        <v>42283</v>
      </c>
      <c r="I103" s="2" t="s">
        <v>39</v>
      </c>
      <c r="J103" s="2" t="s">
        <v>783</v>
      </c>
      <c r="K103" s="2" t="s">
        <v>30</v>
      </c>
      <c r="L103" s="2" t="s">
        <v>31</v>
      </c>
      <c r="M103" s="2" t="s">
        <v>378</v>
      </c>
      <c r="N103" s="4">
        <v>10673</v>
      </c>
      <c r="O103" s="4">
        <v>10673</v>
      </c>
      <c r="P103" s="4">
        <v>0</v>
      </c>
      <c r="Q103" s="5">
        <v>0</v>
      </c>
      <c r="R103" s="4">
        <v>0</v>
      </c>
      <c r="S103" s="4">
        <v>0</v>
      </c>
      <c r="T103" s="4">
        <v>0</v>
      </c>
      <c r="U103" s="5">
        <v>0</v>
      </c>
      <c r="V103" s="5">
        <v>0</v>
      </c>
      <c r="W103" s="14">
        <v>0</v>
      </c>
      <c r="X103" s="14">
        <v>0</v>
      </c>
      <c r="Y103" s="14">
        <v>0</v>
      </c>
      <c r="Z103" s="4">
        <v>24580</v>
      </c>
      <c r="AA103" s="49" t="str">
        <f>IFERROR(IF(VLOOKUP($D103,'Year-To-Date'!$E$1:$E$322,1,FALSE)=D103,"--","Find"),"Find")</f>
        <v>--</v>
      </c>
      <c r="AC103" s="32"/>
      <c r="AE103" s="32"/>
      <c r="AG103" s="32"/>
      <c r="AI103" s="32"/>
      <c r="AK103" s="32"/>
      <c r="AM103" s="32"/>
    </row>
    <row r="104" spans="1:39">
      <c r="A104" s="2" t="s">
        <v>839</v>
      </c>
      <c r="B104" s="2" t="s">
        <v>510</v>
      </c>
      <c r="C104" s="2" t="s">
        <v>807</v>
      </c>
      <c r="D104" s="2" t="s">
        <v>501</v>
      </c>
      <c r="E104" s="2" t="s">
        <v>405</v>
      </c>
      <c r="F104" s="21" t="s">
        <v>101</v>
      </c>
      <c r="G104" s="11" t="s">
        <v>2001</v>
      </c>
      <c r="H104" s="3">
        <v>42306</v>
      </c>
      <c r="I104" s="2" t="s">
        <v>437</v>
      </c>
      <c r="J104" s="2" t="s">
        <v>407</v>
      </c>
      <c r="K104" s="2" t="s">
        <v>30</v>
      </c>
      <c r="L104" s="2" t="s">
        <v>31</v>
      </c>
      <c r="M104" s="2" t="s">
        <v>378</v>
      </c>
      <c r="N104" s="4">
        <v>135076</v>
      </c>
      <c r="O104" s="4">
        <v>164379</v>
      </c>
      <c r="P104" s="4">
        <v>29303</v>
      </c>
      <c r="Q104" s="5">
        <v>2725.18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2725.18</v>
      </c>
      <c r="X104" s="14">
        <v>0</v>
      </c>
      <c r="Y104" s="14">
        <v>2725.18</v>
      </c>
      <c r="Z104" s="4">
        <v>24580</v>
      </c>
      <c r="AA104" s="49" t="str">
        <f>IFERROR(IF(VLOOKUP($D104,'Year-To-Date'!$E$1:$E$322,1,FALSE)=D104,"--","Find"),"Find")</f>
        <v>--</v>
      </c>
      <c r="AC104" s="32"/>
      <c r="AE104" s="32"/>
      <c r="AG104" s="32"/>
      <c r="AI104" s="32"/>
      <c r="AK104" s="32"/>
      <c r="AM104" s="32"/>
    </row>
    <row r="105" spans="1:39">
      <c r="A105" s="2" t="s">
        <v>839</v>
      </c>
      <c r="B105" s="2" t="s">
        <v>510</v>
      </c>
      <c r="C105" s="2" t="s">
        <v>25</v>
      </c>
      <c r="D105" s="2" t="s">
        <v>117</v>
      </c>
      <c r="E105" s="2" t="s">
        <v>83</v>
      </c>
      <c r="F105" s="21" t="s">
        <v>118</v>
      </c>
      <c r="G105" s="11" t="s">
        <v>2002</v>
      </c>
      <c r="H105" s="3">
        <v>42390</v>
      </c>
      <c r="I105" s="2" t="s">
        <v>39</v>
      </c>
      <c r="J105" s="2" t="s">
        <v>84</v>
      </c>
      <c r="K105" s="2" t="s">
        <v>30</v>
      </c>
      <c r="L105" s="2" t="s">
        <v>31</v>
      </c>
      <c r="M105" s="2" t="s">
        <v>32</v>
      </c>
      <c r="N105" s="4">
        <v>5371</v>
      </c>
      <c r="O105" s="4">
        <v>12110</v>
      </c>
      <c r="P105" s="4">
        <v>6739</v>
      </c>
      <c r="Q105" s="5">
        <v>113.89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113.89</v>
      </c>
      <c r="X105" s="14">
        <v>0</v>
      </c>
      <c r="Y105" s="14">
        <v>113.89</v>
      </c>
      <c r="Z105" s="4">
        <v>24580</v>
      </c>
      <c r="AA105" s="49" t="str">
        <f>IFERROR(IF(VLOOKUP($D105,'Year-To-Date'!$E$1:$E$322,1,FALSE)=D105,"--","Find"),"Find")</f>
        <v>--</v>
      </c>
      <c r="AC105" s="32"/>
      <c r="AE105" s="32"/>
      <c r="AG105" s="32"/>
      <c r="AI105" s="32"/>
      <c r="AK105" s="32"/>
      <c r="AM105" s="32"/>
    </row>
    <row r="106" spans="1:39">
      <c r="A106" s="2" t="s">
        <v>839</v>
      </c>
      <c r="B106" s="2" t="s">
        <v>510</v>
      </c>
      <c r="C106" s="2" t="s">
        <v>48</v>
      </c>
      <c r="D106" s="2" t="s">
        <v>191</v>
      </c>
      <c r="E106" s="2" t="s">
        <v>775</v>
      </c>
      <c r="F106" s="21" t="s">
        <v>192</v>
      </c>
      <c r="G106" s="11" t="s">
        <v>2003</v>
      </c>
      <c r="H106" s="3">
        <v>42524</v>
      </c>
      <c r="I106" s="2" t="s">
        <v>39</v>
      </c>
      <c r="J106" s="2" t="s">
        <v>776</v>
      </c>
      <c r="K106" s="2" t="s">
        <v>30</v>
      </c>
      <c r="L106" s="2" t="s">
        <v>31</v>
      </c>
      <c r="M106" s="2" t="s">
        <v>41</v>
      </c>
      <c r="N106" s="4">
        <v>345</v>
      </c>
      <c r="O106" s="4">
        <v>1816</v>
      </c>
      <c r="P106" s="4">
        <v>1471</v>
      </c>
      <c r="Q106" s="5">
        <v>24.86</v>
      </c>
      <c r="R106" s="4">
        <v>1</v>
      </c>
      <c r="S106" s="4">
        <v>1</v>
      </c>
      <c r="T106" s="4">
        <v>0</v>
      </c>
      <c r="U106" s="5">
        <v>0</v>
      </c>
      <c r="V106" s="5">
        <v>0</v>
      </c>
      <c r="W106" s="14">
        <v>24.86</v>
      </c>
      <c r="X106" s="14">
        <v>0</v>
      </c>
      <c r="Y106" s="14">
        <v>24.86</v>
      </c>
      <c r="Z106" s="4">
        <v>24580</v>
      </c>
      <c r="AA106" s="49" t="str">
        <f>IFERROR(IF(VLOOKUP($D106,'Year-To-Date'!$E$1:$E$322,1,FALSE)=D106,"--","Find"),"Find")</f>
        <v>--</v>
      </c>
      <c r="AC106" s="32"/>
      <c r="AE106" s="32"/>
      <c r="AG106" s="32"/>
      <c r="AI106" s="32"/>
      <c r="AK106" s="32"/>
      <c r="AM106" s="32"/>
    </row>
    <row r="107" spans="1:39">
      <c r="A107" s="2" t="s">
        <v>839</v>
      </c>
      <c r="B107" s="2" t="s">
        <v>510</v>
      </c>
      <c r="C107" s="2" t="s">
        <v>69</v>
      </c>
      <c r="D107" s="2" t="s">
        <v>270</v>
      </c>
      <c r="E107" s="2" t="s">
        <v>775</v>
      </c>
      <c r="F107" s="21" t="s">
        <v>192</v>
      </c>
      <c r="G107" s="11" t="s">
        <v>2003</v>
      </c>
      <c r="H107" s="3">
        <v>42524</v>
      </c>
      <c r="I107" s="2" t="s">
        <v>39</v>
      </c>
      <c r="J107" s="2" t="s">
        <v>776</v>
      </c>
      <c r="K107" s="2" t="s">
        <v>30</v>
      </c>
      <c r="L107" s="2" t="s">
        <v>31</v>
      </c>
      <c r="M107" s="2" t="s">
        <v>41</v>
      </c>
      <c r="N107" s="4">
        <v>236</v>
      </c>
      <c r="O107" s="4">
        <v>1551</v>
      </c>
      <c r="P107" s="4">
        <v>1315</v>
      </c>
      <c r="Q107" s="5">
        <v>22.22</v>
      </c>
      <c r="R107" s="4">
        <v>194</v>
      </c>
      <c r="S107" s="4">
        <v>557</v>
      </c>
      <c r="T107" s="4">
        <v>363</v>
      </c>
      <c r="U107" s="5">
        <v>21.71</v>
      </c>
      <c r="V107" s="5">
        <v>0</v>
      </c>
      <c r="W107" s="14">
        <v>43.93</v>
      </c>
      <c r="X107" s="14">
        <v>0</v>
      </c>
      <c r="Y107" s="14">
        <v>43.93</v>
      </c>
      <c r="Z107" s="4">
        <v>24580</v>
      </c>
      <c r="AA107" s="49" t="str">
        <f>IFERROR(IF(VLOOKUP($D107,'Year-To-Date'!$E$1:$E$322,1,FALSE)=D107,"--","Find"),"Find")</f>
        <v>--</v>
      </c>
      <c r="AC107" s="32"/>
      <c r="AE107" s="32"/>
      <c r="AG107" s="32"/>
      <c r="AI107" s="32"/>
      <c r="AK107" s="32"/>
      <c r="AM107" s="32"/>
    </row>
    <row r="108" spans="1:39">
      <c r="A108" s="2" t="s">
        <v>839</v>
      </c>
      <c r="B108" s="2" t="s">
        <v>510</v>
      </c>
      <c r="C108" s="2" t="s">
        <v>25</v>
      </c>
      <c r="D108" s="2" t="s">
        <v>128</v>
      </c>
      <c r="E108" s="2" t="s">
        <v>83</v>
      </c>
      <c r="F108" s="21" t="s">
        <v>129</v>
      </c>
      <c r="G108" s="11" t="s">
        <v>2004</v>
      </c>
      <c r="H108" s="3">
        <v>42390</v>
      </c>
      <c r="I108" s="2" t="s">
        <v>39</v>
      </c>
      <c r="J108" s="2" t="s">
        <v>84</v>
      </c>
      <c r="K108" s="2" t="s">
        <v>30</v>
      </c>
      <c r="L108" s="2" t="s">
        <v>31</v>
      </c>
      <c r="M108" s="2" t="s">
        <v>32</v>
      </c>
      <c r="N108" s="4">
        <v>27245</v>
      </c>
      <c r="O108" s="4">
        <v>32191</v>
      </c>
      <c r="P108" s="4">
        <v>4946</v>
      </c>
      <c r="Q108" s="5">
        <v>83.59</v>
      </c>
      <c r="R108" s="4">
        <v>0</v>
      </c>
      <c r="S108" s="4">
        <v>0</v>
      </c>
      <c r="T108" s="4">
        <v>0</v>
      </c>
      <c r="U108" s="5">
        <v>0</v>
      </c>
      <c r="V108" s="5">
        <v>0</v>
      </c>
      <c r="W108" s="14">
        <v>83.59</v>
      </c>
      <c r="X108" s="14">
        <v>0</v>
      </c>
      <c r="Y108" s="14">
        <v>83.59</v>
      </c>
      <c r="Z108" s="4">
        <v>24580</v>
      </c>
      <c r="AA108" s="49" t="str">
        <f>IFERROR(IF(VLOOKUP($D108,'Year-To-Date'!$E$1:$E$322,1,FALSE)=D108,"--","Find"),"Find")</f>
        <v>--</v>
      </c>
      <c r="AC108" s="32"/>
      <c r="AE108" s="32"/>
      <c r="AG108" s="32"/>
      <c r="AI108" s="32"/>
      <c r="AK108" s="32"/>
      <c r="AM108" s="32"/>
    </row>
    <row r="109" spans="1:39">
      <c r="A109" s="2" t="s">
        <v>839</v>
      </c>
      <c r="B109" s="2" t="s">
        <v>510</v>
      </c>
      <c r="C109" s="2" t="s">
        <v>76</v>
      </c>
      <c r="D109" s="2" t="s">
        <v>307</v>
      </c>
      <c r="E109" s="2" t="s">
        <v>27</v>
      </c>
      <c r="F109" s="21" t="s">
        <v>308</v>
      </c>
      <c r="G109" s="11" t="s">
        <v>2005</v>
      </c>
      <c r="H109" s="3">
        <v>42248</v>
      </c>
      <c r="I109" s="2" t="s">
        <v>39</v>
      </c>
      <c r="J109" s="2" t="s">
        <v>29</v>
      </c>
      <c r="K109" s="2" t="s">
        <v>30</v>
      </c>
      <c r="L109" s="2" t="s">
        <v>31</v>
      </c>
      <c r="M109" s="2" t="s">
        <v>32</v>
      </c>
      <c r="N109" s="4">
        <v>20150</v>
      </c>
      <c r="O109" s="4">
        <v>22474</v>
      </c>
      <c r="P109" s="4">
        <v>2324</v>
      </c>
      <c r="Q109" s="5">
        <v>39.28</v>
      </c>
      <c r="R109" s="4">
        <v>6793</v>
      </c>
      <c r="S109" s="4">
        <v>7109</v>
      </c>
      <c r="T109" s="4">
        <v>316</v>
      </c>
      <c r="U109" s="5">
        <v>18.899999999999999</v>
      </c>
      <c r="V109" s="5">
        <v>0</v>
      </c>
      <c r="W109" s="14">
        <v>58.18</v>
      </c>
      <c r="X109" s="14">
        <v>0</v>
      </c>
      <c r="Y109" s="14">
        <v>58.18</v>
      </c>
      <c r="Z109" s="4">
        <v>24580</v>
      </c>
      <c r="AA109" s="49" t="str">
        <f>IFERROR(IF(VLOOKUP($D109,'Year-To-Date'!$E$1:$E$322,1,FALSE)=D109,"--","Find"),"Find")</f>
        <v>--</v>
      </c>
      <c r="AC109" s="32"/>
      <c r="AE109" s="32"/>
      <c r="AG109" s="32"/>
      <c r="AI109" s="32"/>
      <c r="AK109" s="32"/>
      <c r="AM109" s="32"/>
    </row>
    <row r="110" spans="1:39">
      <c r="A110" s="2" t="s">
        <v>839</v>
      </c>
      <c r="B110" s="2" t="s">
        <v>510</v>
      </c>
      <c r="C110" s="2" t="s">
        <v>69</v>
      </c>
      <c r="D110" s="2" t="s">
        <v>271</v>
      </c>
      <c r="E110" s="2" t="s">
        <v>504</v>
      </c>
      <c r="F110" s="21" t="s">
        <v>272</v>
      </c>
      <c r="G110" s="11" t="s">
        <v>2006</v>
      </c>
      <c r="H110" s="3">
        <v>42501</v>
      </c>
      <c r="I110" s="2" t="s">
        <v>685</v>
      </c>
      <c r="J110" s="2" t="s">
        <v>381</v>
      </c>
      <c r="K110" s="2" t="s">
        <v>30</v>
      </c>
      <c r="L110" s="2" t="s">
        <v>31</v>
      </c>
      <c r="M110" s="2" t="s">
        <v>32</v>
      </c>
      <c r="N110" s="4">
        <v>17</v>
      </c>
      <c r="O110" s="4">
        <v>19</v>
      </c>
      <c r="P110" s="4">
        <v>2</v>
      </c>
      <c r="Q110" s="5">
        <v>0.03</v>
      </c>
      <c r="R110" s="4">
        <v>33</v>
      </c>
      <c r="S110" s="4">
        <v>33</v>
      </c>
      <c r="T110" s="4">
        <v>0</v>
      </c>
      <c r="U110" s="5">
        <v>0</v>
      </c>
      <c r="V110" s="5">
        <v>0</v>
      </c>
      <c r="W110" s="14">
        <v>0.03</v>
      </c>
      <c r="X110" s="14">
        <v>0</v>
      </c>
      <c r="Y110" s="14">
        <v>0.03</v>
      </c>
      <c r="Z110" s="4">
        <v>24580</v>
      </c>
      <c r="AA110" s="49" t="str">
        <f>IFERROR(IF(VLOOKUP($D110,'Year-To-Date'!$E$1:$E$322,1,FALSE)=D110,"--","Find"),"Find")</f>
        <v>--</v>
      </c>
      <c r="AC110" s="32"/>
      <c r="AE110" s="32"/>
      <c r="AG110" s="32"/>
      <c r="AI110" s="32"/>
      <c r="AK110" s="32"/>
      <c r="AM110" s="32"/>
    </row>
    <row r="111" spans="1:39">
      <c r="A111" s="2" t="s">
        <v>839</v>
      </c>
      <c r="B111" s="2" t="s">
        <v>510</v>
      </c>
      <c r="C111" s="2" t="s">
        <v>25</v>
      </c>
      <c r="D111" s="2" t="s">
        <v>137</v>
      </c>
      <c r="E111" s="2" t="s">
        <v>617</v>
      </c>
      <c r="F111" s="21" t="s">
        <v>138</v>
      </c>
      <c r="G111" s="11" t="s">
        <v>2007</v>
      </c>
      <c r="H111" s="3">
        <v>42450</v>
      </c>
      <c r="I111" s="2" t="s">
        <v>39</v>
      </c>
      <c r="J111" s="2" t="s">
        <v>619</v>
      </c>
      <c r="K111" s="2" t="s">
        <v>30</v>
      </c>
      <c r="L111" s="2" t="s">
        <v>31</v>
      </c>
      <c r="M111" s="2" t="s">
        <v>378</v>
      </c>
      <c r="N111" s="4">
        <v>20577</v>
      </c>
      <c r="O111" s="4">
        <v>23474</v>
      </c>
      <c r="P111" s="4">
        <v>2897</v>
      </c>
      <c r="Q111" s="5">
        <v>48.96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48.96</v>
      </c>
      <c r="X111" s="14">
        <v>0</v>
      </c>
      <c r="Y111" s="14">
        <v>48.96</v>
      </c>
      <c r="Z111" s="4">
        <v>24580</v>
      </c>
      <c r="AA111" s="49" t="str">
        <f>IFERROR(IF(VLOOKUP($D111,'Year-To-Date'!$E$1:$E$322,1,FALSE)=D111,"--","Find"),"Find")</f>
        <v>--</v>
      </c>
      <c r="AC111" s="32"/>
      <c r="AE111" s="32"/>
      <c r="AG111" s="32"/>
      <c r="AI111" s="32"/>
      <c r="AK111" s="32"/>
      <c r="AM111" s="32"/>
    </row>
    <row r="112" spans="1:39">
      <c r="A112" s="2" t="s">
        <v>839</v>
      </c>
      <c r="B112" s="2" t="s">
        <v>510</v>
      </c>
      <c r="C112" s="2" t="s">
        <v>76</v>
      </c>
      <c r="D112" s="2" t="s">
        <v>336</v>
      </c>
      <c r="E112" s="2" t="s">
        <v>617</v>
      </c>
      <c r="F112" s="21" t="s">
        <v>138</v>
      </c>
      <c r="G112" s="11" t="s">
        <v>2007</v>
      </c>
      <c r="H112" s="3">
        <v>42450</v>
      </c>
      <c r="I112" s="2" t="s">
        <v>39</v>
      </c>
      <c r="J112" s="2" t="s">
        <v>619</v>
      </c>
      <c r="K112" s="2" t="s">
        <v>30</v>
      </c>
      <c r="L112" s="2" t="s">
        <v>31</v>
      </c>
      <c r="M112" s="2" t="s">
        <v>378</v>
      </c>
      <c r="N112" s="4">
        <v>22629</v>
      </c>
      <c r="O112" s="4">
        <v>24452</v>
      </c>
      <c r="P112" s="4">
        <v>1823</v>
      </c>
      <c r="Q112" s="5">
        <v>30.81</v>
      </c>
      <c r="R112" s="4">
        <v>2800</v>
      </c>
      <c r="S112" s="4">
        <v>4784</v>
      </c>
      <c r="T112" s="4">
        <v>1984</v>
      </c>
      <c r="U112" s="5">
        <v>118.64</v>
      </c>
      <c r="V112" s="5">
        <v>0</v>
      </c>
      <c r="W112" s="14">
        <v>149.44999999999999</v>
      </c>
      <c r="X112" s="14">
        <v>0</v>
      </c>
      <c r="Y112" s="14">
        <v>149.44999999999999</v>
      </c>
      <c r="Z112" s="4">
        <v>24580</v>
      </c>
      <c r="AA112" s="49" t="str">
        <f>IFERROR(IF(VLOOKUP($D112,'Year-To-Date'!$E$1:$E$322,1,FALSE)=D112,"--","Find"),"Find")</f>
        <v>--</v>
      </c>
      <c r="AC112" s="32"/>
      <c r="AE112" s="32"/>
      <c r="AG112" s="32"/>
      <c r="AI112" s="32"/>
      <c r="AK112" s="32"/>
      <c r="AM112" s="32"/>
    </row>
    <row r="113" spans="1:39">
      <c r="A113" s="2" t="s">
        <v>839</v>
      </c>
      <c r="B113" s="2" t="s">
        <v>510</v>
      </c>
      <c r="C113" s="2" t="s">
        <v>48</v>
      </c>
      <c r="D113" s="2" t="s">
        <v>185</v>
      </c>
      <c r="E113" s="2" t="s">
        <v>532</v>
      </c>
      <c r="F113" s="21" t="s">
        <v>186</v>
      </c>
      <c r="G113" s="11" t="s">
        <v>2008</v>
      </c>
      <c r="H113" s="3">
        <v>42375</v>
      </c>
      <c r="I113" s="2" t="s">
        <v>39</v>
      </c>
      <c r="J113" s="2" t="s">
        <v>29</v>
      </c>
      <c r="K113" s="2" t="s">
        <v>30</v>
      </c>
      <c r="L113" s="2" t="s">
        <v>31</v>
      </c>
      <c r="M113" s="2" t="s">
        <v>32</v>
      </c>
      <c r="N113" s="4">
        <v>660</v>
      </c>
      <c r="O113" s="4">
        <v>672</v>
      </c>
      <c r="P113" s="4">
        <v>12</v>
      </c>
      <c r="Q113" s="5">
        <v>0.2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0.2</v>
      </c>
      <c r="X113" s="14">
        <v>0</v>
      </c>
      <c r="Y113" s="14">
        <v>0.2</v>
      </c>
      <c r="Z113" s="4">
        <v>24580</v>
      </c>
      <c r="AA113" s="49" t="str">
        <f>IFERROR(IF(VLOOKUP($D113,'Year-To-Date'!$E$1:$E$322,1,FALSE)=D113,"--","Find"),"Find")</f>
        <v>--</v>
      </c>
      <c r="AC113" s="32"/>
      <c r="AE113" s="32"/>
      <c r="AG113" s="32"/>
      <c r="AI113" s="32"/>
      <c r="AK113" s="32"/>
      <c r="AM113" s="32"/>
    </row>
    <row r="114" spans="1:39">
      <c r="A114" s="2" t="s">
        <v>839</v>
      </c>
      <c r="B114" s="2" t="s">
        <v>510</v>
      </c>
      <c r="C114" s="2" t="s">
        <v>76</v>
      </c>
      <c r="D114" s="2" t="s">
        <v>328</v>
      </c>
      <c r="E114" s="2" t="s">
        <v>532</v>
      </c>
      <c r="F114" s="21" t="s">
        <v>186</v>
      </c>
      <c r="G114" s="11" t="s">
        <v>2008</v>
      </c>
      <c r="H114" s="3">
        <v>42375</v>
      </c>
      <c r="I114" s="2" t="s">
        <v>39</v>
      </c>
      <c r="J114" s="2" t="s">
        <v>29</v>
      </c>
      <c r="K114" s="2" t="s">
        <v>30</v>
      </c>
      <c r="L114" s="2" t="s">
        <v>31</v>
      </c>
      <c r="M114" s="2" t="s">
        <v>32</v>
      </c>
      <c r="N114" s="4">
        <v>7521</v>
      </c>
      <c r="O114" s="4">
        <v>8448</v>
      </c>
      <c r="P114" s="4">
        <v>927</v>
      </c>
      <c r="Q114" s="5">
        <v>15.67</v>
      </c>
      <c r="R114" s="4">
        <v>10647</v>
      </c>
      <c r="S114" s="4">
        <v>12208</v>
      </c>
      <c r="T114" s="4">
        <v>1561</v>
      </c>
      <c r="U114" s="5">
        <v>93.35</v>
      </c>
      <c r="V114" s="5">
        <v>0</v>
      </c>
      <c r="W114" s="14">
        <v>109.02</v>
      </c>
      <c r="X114" s="14">
        <v>0</v>
      </c>
      <c r="Y114" s="14">
        <v>109.02</v>
      </c>
      <c r="Z114" s="4">
        <v>24580</v>
      </c>
      <c r="AA114" s="49" t="str">
        <f>IFERROR(IF(VLOOKUP($D114,'Year-To-Date'!$E$1:$E$322,1,FALSE)=D114,"--","Find"),"Find")</f>
        <v>--</v>
      </c>
      <c r="AC114" s="32"/>
      <c r="AE114" s="32"/>
      <c r="AG114" s="32"/>
      <c r="AI114" s="32"/>
      <c r="AK114" s="32"/>
      <c r="AM114" s="32"/>
    </row>
    <row r="115" spans="1:39">
      <c r="A115" s="2" t="s">
        <v>839</v>
      </c>
      <c r="B115" s="2" t="s">
        <v>510</v>
      </c>
      <c r="C115" s="2" t="s">
        <v>69</v>
      </c>
      <c r="D115" s="2" t="s">
        <v>268</v>
      </c>
      <c r="E115" s="2" t="s">
        <v>621</v>
      </c>
      <c r="F115" s="21" t="s">
        <v>269</v>
      </c>
      <c r="G115" s="11" t="s">
        <v>2009</v>
      </c>
      <c r="H115" s="3">
        <v>42376</v>
      </c>
      <c r="I115" s="2" t="s">
        <v>39</v>
      </c>
      <c r="J115" s="2" t="s">
        <v>623</v>
      </c>
      <c r="K115" s="2" t="s">
        <v>30</v>
      </c>
      <c r="L115" s="2" t="s">
        <v>31</v>
      </c>
      <c r="M115" s="2" t="s">
        <v>32</v>
      </c>
      <c r="N115" s="4">
        <v>2825</v>
      </c>
      <c r="O115" s="4">
        <v>3239</v>
      </c>
      <c r="P115" s="4">
        <v>414</v>
      </c>
      <c r="Q115" s="5">
        <v>7</v>
      </c>
      <c r="R115" s="4">
        <v>4725</v>
      </c>
      <c r="S115" s="4">
        <v>6574</v>
      </c>
      <c r="T115" s="4">
        <v>1849</v>
      </c>
      <c r="U115" s="5">
        <v>110.57</v>
      </c>
      <c r="V115" s="5">
        <v>0</v>
      </c>
      <c r="W115" s="14">
        <v>117.57</v>
      </c>
      <c r="X115" s="14">
        <v>0</v>
      </c>
      <c r="Y115" s="14">
        <v>117.57</v>
      </c>
      <c r="Z115" s="4">
        <v>24580</v>
      </c>
      <c r="AA115" s="49" t="str">
        <f>IFERROR(IF(VLOOKUP($D115,'Year-To-Date'!$E$1:$E$322,1,FALSE)=D115,"--","Find"),"Find")</f>
        <v>--</v>
      </c>
      <c r="AC115" s="32"/>
      <c r="AE115" s="32"/>
      <c r="AG115" s="32"/>
      <c r="AI115" s="32"/>
      <c r="AK115" s="32"/>
      <c r="AM115" s="32"/>
    </row>
    <row r="116" spans="1:39">
      <c r="A116" s="2" t="s">
        <v>839</v>
      </c>
      <c r="B116" s="2" t="s">
        <v>510</v>
      </c>
      <c r="C116" s="2" t="s">
        <v>25</v>
      </c>
      <c r="D116" s="2" t="s">
        <v>123</v>
      </c>
      <c r="E116" s="2" t="s">
        <v>409</v>
      </c>
      <c r="F116" s="21" t="s">
        <v>124</v>
      </c>
      <c r="G116" s="11" t="s">
        <v>2010</v>
      </c>
      <c r="H116" s="3">
        <v>42290</v>
      </c>
      <c r="I116" s="2" t="s">
        <v>39</v>
      </c>
      <c r="J116" s="2" t="s">
        <v>411</v>
      </c>
      <c r="K116" s="2" t="s">
        <v>30</v>
      </c>
      <c r="L116" s="2" t="s">
        <v>31</v>
      </c>
      <c r="M116" s="2" t="s">
        <v>32</v>
      </c>
      <c r="N116" s="4">
        <v>4473</v>
      </c>
      <c r="O116" s="4">
        <v>4872</v>
      </c>
      <c r="P116" s="4">
        <v>399</v>
      </c>
      <c r="Q116" s="14">
        <v>6.74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6.74</v>
      </c>
      <c r="X116" s="14">
        <v>0</v>
      </c>
      <c r="Y116" s="14">
        <v>6.74</v>
      </c>
      <c r="Z116" s="4">
        <v>24580</v>
      </c>
      <c r="AA116" s="49" t="str">
        <f>IFERROR(IF(VLOOKUP($D116,'Year-To-Date'!$E$1:$E$322,1,FALSE)=D116,"--","Find"),"Find")</f>
        <v>--</v>
      </c>
      <c r="AC116" s="32"/>
      <c r="AE116" s="32"/>
      <c r="AG116" s="32"/>
      <c r="AI116" s="32"/>
      <c r="AK116" s="32"/>
      <c r="AM116" s="32"/>
    </row>
    <row r="117" spans="1:39">
      <c r="A117" s="2" t="s">
        <v>839</v>
      </c>
      <c r="B117" s="2" t="s">
        <v>510</v>
      </c>
      <c r="C117" s="2" t="s">
        <v>56</v>
      </c>
      <c r="D117" s="2" t="s">
        <v>214</v>
      </c>
      <c r="E117" s="2" t="s">
        <v>409</v>
      </c>
      <c r="F117" s="21" t="s">
        <v>124</v>
      </c>
      <c r="G117" s="11" t="s">
        <v>2010</v>
      </c>
      <c r="H117" s="3">
        <v>42290</v>
      </c>
      <c r="I117" s="2" t="s">
        <v>39</v>
      </c>
      <c r="J117" s="2" t="s">
        <v>411</v>
      </c>
      <c r="K117" s="2" t="s">
        <v>30</v>
      </c>
      <c r="L117" s="2" t="s">
        <v>31</v>
      </c>
      <c r="M117" s="2" t="s">
        <v>32</v>
      </c>
      <c r="N117" s="4">
        <v>1500</v>
      </c>
      <c r="O117" s="4">
        <v>1588</v>
      </c>
      <c r="P117" s="4">
        <v>88</v>
      </c>
      <c r="Q117" s="5">
        <v>1.49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1.49</v>
      </c>
      <c r="X117" s="14">
        <v>0</v>
      </c>
      <c r="Y117" s="14">
        <v>1.49</v>
      </c>
      <c r="Z117" s="4">
        <v>24580</v>
      </c>
      <c r="AA117" s="49" t="str">
        <f>IFERROR(IF(VLOOKUP($D117,'Year-To-Date'!$E$1:$E$322,1,FALSE)=D117,"--","Find"),"Find")</f>
        <v>--</v>
      </c>
      <c r="AC117" s="32"/>
      <c r="AE117" s="32"/>
      <c r="AG117" s="32"/>
      <c r="AI117" s="32"/>
      <c r="AK117" s="32"/>
      <c r="AM117" s="32"/>
    </row>
    <row r="118" spans="1:39">
      <c r="A118" s="2" t="s">
        <v>839</v>
      </c>
      <c r="B118" s="2" t="s">
        <v>510</v>
      </c>
      <c r="C118" s="2" t="s">
        <v>76</v>
      </c>
      <c r="D118" s="2" t="s">
        <v>305</v>
      </c>
      <c r="E118" s="2" t="s">
        <v>412</v>
      </c>
      <c r="F118" s="21" t="s">
        <v>306</v>
      </c>
      <c r="G118" s="11" t="s">
        <v>2011</v>
      </c>
      <c r="H118" s="3">
        <v>42192</v>
      </c>
      <c r="I118" s="2" t="s">
        <v>28</v>
      </c>
      <c r="J118" s="2" t="s">
        <v>414</v>
      </c>
      <c r="K118" s="2" t="s">
        <v>30</v>
      </c>
      <c r="L118" s="2" t="s">
        <v>31</v>
      </c>
      <c r="M118" s="2" t="s">
        <v>41</v>
      </c>
      <c r="N118" s="4">
        <v>9546</v>
      </c>
      <c r="O118" s="4">
        <v>10704</v>
      </c>
      <c r="P118" s="4">
        <v>1158</v>
      </c>
      <c r="Q118" s="5">
        <v>19.57</v>
      </c>
      <c r="R118" s="4">
        <v>13624</v>
      </c>
      <c r="S118" s="4">
        <v>14314</v>
      </c>
      <c r="T118" s="4">
        <v>690</v>
      </c>
      <c r="U118" s="5">
        <v>41.26</v>
      </c>
      <c r="V118" s="5">
        <v>0</v>
      </c>
      <c r="W118" s="14">
        <v>60.83</v>
      </c>
      <c r="X118" s="14">
        <v>0</v>
      </c>
      <c r="Y118" s="14">
        <v>60.83</v>
      </c>
      <c r="Z118" s="4">
        <v>24580</v>
      </c>
      <c r="AA118" s="49" t="str">
        <f>IFERROR(IF(VLOOKUP($D118,'Year-To-Date'!$E$1:$E$322,1,FALSE)=D118,"--","Find"),"Find")</f>
        <v>--</v>
      </c>
      <c r="AC118" s="32"/>
      <c r="AE118" s="32"/>
      <c r="AG118" s="32"/>
      <c r="AI118" s="32"/>
      <c r="AK118" s="32"/>
      <c r="AM118" s="32"/>
    </row>
    <row r="119" spans="1:39">
      <c r="A119" s="2" t="s">
        <v>839</v>
      </c>
      <c r="B119" s="2" t="s">
        <v>510</v>
      </c>
      <c r="C119" s="2" t="s">
        <v>76</v>
      </c>
      <c r="D119" s="2" t="s">
        <v>329</v>
      </c>
      <c r="E119" s="2" t="s">
        <v>535</v>
      </c>
      <c r="F119" s="21" t="s">
        <v>330</v>
      </c>
      <c r="G119" s="11" t="s">
        <v>2012</v>
      </c>
      <c r="H119" s="3">
        <v>42376</v>
      </c>
      <c r="I119" s="2" t="s">
        <v>39</v>
      </c>
      <c r="J119" s="2" t="s">
        <v>536</v>
      </c>
      <c r="K119" s="2" t="s">
        <v>30</v>
      </c>
      <c r="L119" s="2" t="s">
        <v>31</v>
      </c>
      <c r="M119" s="2" t="s">
        <v>41</v>
      </c>
      <c r="N119" s="4">
        <v>859</v>
      </c>
      <c r="O119" s="4">
        <v>934</v>
      </c>
      <c r="P119" s="4">
        <v>75</v>
      </c>
      <c r="Q119" s="5">
        <v>1.27</v>
      </c>
      <c r="R119" s="4">
        <v>2783</v>
      </c>
      <c r="S119" s="4">
        <v>3242</v>
      </c>
      <c r="T119" s="4">
        <v>459</v>
      </c>
      <c r="U119" s="5">
        <v>27.45</v>
      </c>
      <c r="V119" s="5">
        <v>0</v>
      </c>
      <c r="W119" s="14">
        <v>28.72</v>
      </c>
      <c r="X119" s="14">
        <v>0</v>
      </c>
      <c r="Y119" s="14">
        <v>28.72</v>
      </c>
      <c r="Z119" s="4">
        <v>24580</v>
      </c>
      <c r="AA119" s="49" t="str">
        <f>IFERROR(IF(VLOOKUP($D119,'Year-To-Date'!$E$1:$E$322,1,FALSE)=D119,"--","Find"),"Find")</f>
        <v>--</v>
      </c>
      <c r="AC119" s="32"/>
      <c r="AE119" s="32"/>
      <c r="AG119" s="32"/>
      <c r="AI119" s="32"/>
      <c r="AK119" s="32"/>
      <c r="AM119" s="32"/>
    </row>
    <row r="120" spans="1:39">
      <c r="A120" s="2" t="s">
        <v>839</v>
      </c>
      <c r="B120" s="2" t="s">
        <v>510</v>
      </c>
      <c r="C120" s="2" t="s">
        <v>76</v>
      </c>
      <c r="D120" s="2" t="s">
        <v>331</v>
      </c>
      <c r="E120" s="2" t="s">
        <v>535</v>
      </c>
      <c r="F120" s="21" t="s">
        <v>332</v>
      </c>
      <c r="G120" s="11" t="s">
        <v>2013</v>
      </c>
      <c r="H120" s="3">
        <v>42376</v>
      </c>
      <c r="I120" s="2" t="s">
        <v>39</v>
      </c>
      <c r="J120" s="2" t="s">
        <v>536</v>
      </c>
      <c r="K120" s="2" t="s">
        <v>30</v>
      </c>
      <c r="L120" s="2" t="s">
        <v>31</v>
      </c>
      <c r="M120" s="2" t="s">
        <v>41</v>
      </c>
      <c r="N120" s="4">
        <v>21693</v>
      </c>
      <c r="O120" s="4">
        <v>25478</v>
      </c>
      <c r="P120" s="4">
        <v>3785</v>
      </c>
      <c r="Q120" s="5">
        <v>63.97</v>
      </c>
      <c r="R120" s="4">
        <v>2865</v>
      </c>
      <c r="S120" s="4">
        <v>3113</v>
      </c>
      <c r="T120" s="4">
        <v>248</v>
      </c>
      <c r="U120" s="5">
        <v>14.83</v>
      </c>
      <c r="V120" s="5">
        <v>0</v>
      </c>
      <c r="W120" s="14">
        <v>78.8</v>
      </c>
      <c r="X120" s="14">
        <v>0</v>
      </c>
      <c r="Y120" s="14">
        <v>78.8</v>
      </c>
      <c r="Z120" s="4">
        <v>24580</v>
      </c>
      <c r="AA120" s="49" t="str">
        <f>IFERROR(IF(VLOOKUP($D120,'Year-To-Date'!$E$1:$E$322,1,FALSE)=D120,"--","Find"),"Find")</f>
        <v>--</v>
      </c>
      <c r="AC120" s="32"/>
      <c r="AE120" s="32"/>
      <c r="AG120" s="32"/>
      <c r="AI120" s="32"/>
      <c r="AK120" s="32"/>
      <c r="AM120" s="32"/>
    </row>
    <row r="121" spans="1:39">
      <c r="A121" s="2" t="s">
        <v>839</v>
      </c>
      <c r="B121" s="2" t="s">
        <v>510</v>
      </c>
      <c r="C121" s="2" t="s">
        <v>48</v>
      </c>
      <c r="D121" s="2" t="s">
        <v>163</v>
      </c>
      <c r="E121" s="2" t="s">
        <v>415</v>
      </c>
      <c r="F121" s="21" t="s">
        <v>164</v>
      </c>
      <c r="G121" s="11" t="s">
        <v>2014</v>
      </c>
      <c r="H121" s="3">
        <v>42269</v>
      </c>
      <c r="I121" s="2" t="s">
        <v>39</v>
      </c>
      <c r="J121" s="2" t="s">
        <v>417</v>
      </c>
      <c r="K121" s="2" t="s">
        <v>30</v>
      </c>
      <c r="L121" s="2" t="s">
        <v>31</v>
      </c>
      <c r="M121" s="2" t="s">
        <v>32</v>
      </c>
      <c r="N121" s="4">
        <v>13086</v>
      </c>
      <c r="O121" s="4">
        <v>13221</v>
      </c>
      <c r="P121" s="4">
        <v>135</v>
      </c>
      <c r="Q121" s="5">
        <v>2.2799999999999998</v>
      </c>
      <c r="R121" s="4">
        <v>0</v>
      </c>
      <c r="S121" s="4">
        <v>0</v>
      </c>
      <c r="T121" s="4">
        <v>0</v>
      </c>
      <c r="U121" s="5">
        <v>0</v>
      </c>
      <c r="V121" s="5">
        <v>0</v>
      </c>
      <c r="W121" s="14">
        <v>2.2799999999999998</v>
      </c>
      <c r="X121" s="14">
        <v>0</v>
      </c>
      <c r="Y121" s="14">
        <v>2.2799999999999998</v>
      </c>
      <c r="Z121" s="4">
        <v>24580</v>
      </c>
      <c r="AA121" s="49" t="str">
        <f>IFERROR(IF(VLOOKUP($D121,'Year-To-Date'!$E$1:$E$322,1,FALSE)=D121,"--","Find"),"Find")</f>
        <v>--</v>
      </c>
      <c r="AC121" s="32"/>
      <c r="AE121" s="32"/>
      <c r="AG121" s="32"/>
      <c r="AI121" s="32"/>
      <c r="AK121" s="32"/>
      <c r="AM121" s="32"/>
    </row>
    <row r="122" spans="1:39">
      <c r="A122" s="2" t="s">
        <v>839</v>
      </c>
      <c r="B122" s="2" t="s">
        <v>510</v>
      </c>
      <c r="C122" s="2" t="s">
        <v>76</v>
      </c>
      <c r="D122" s="2" t="s">
        <v>297</v>
      </c>
      <c r="E122" s="2" t="s">
        <v>415</v>
      </c>
      <c r="F122" s="21" t="s">
        <v>164</v>
      </c>
      <c r="G122" s="11" t="s">
        <v>2014</v>
      </c>
      <c r="H122" s="3">
        <v>42269</v>
      </c>
      <c r="I122" s="2" t="s">
        <v>39</v>
      </c>
      <c r="J122" s="2" t="s">
        <v>417</v>
      </c>
      <c r="K122" s="2" t="s">
        <v>30</v>
      </c>
      <c r="L122" s="2" t="s">
        <v>31</v>
      </c>
      <c r="M122" s="2" t="s">
        <v>32</v>
      </c>
      <c r="N122" s="4">
        <v>15864</v>
      </c>
      <c r="O122" s="4">
        <v>21825</v>
      </c>
      <c r="P122" s="4">
        <v>5961</v>
      </c>
      <c r="Q122" s="5">
        <v>100.74</v>
      </c>
      <c r="R122" s="4">
        <v>5616</v>
      </c>
      <c r="S122" s="4">
        <v>6320</v>
      </c>
      <c r="T122" s="4">
        <v>704</v>
      </c>
      <c r="U122" s="5">
        <v>42.1</v>
      </c>
      <c r="V122" s="5">
        <v>0</v>
      </c>
      <c r="W122" s="14">
        <v>142.84</v>
      </c>
      <c r="X122" s="14">
        <v>0</v>
      </c>
      <c r="Y122" s="14">
        <v>142.84</v>
      </c>
      <c r="Z122" s="4">
        <v>24580</v>
      </c>
      <c r="AA122" s="49" t="str">
        <f>IFERROR(IF(VLOOKUP($D122,'Year-To-Date'!$E$1:$E$322,1,FALSE)=D122,"--","Find"),"Find")</f>
        <v>--</v>
      </c>
      <c r="AC122" s="32"/>
      <c r="AE122" s="32"/>
      <c r="AG122" s="32"/>
      <c r="AI122" s="32"/>
      <c r="AK122" s="32"/>
      <c r="AM122" s="32"/>
    </row>
    <row r="123" spans="1:39">
      <c r="A123" s="2" t="s">
        <v>839</v>
      </c>
      <c r="B123" s="2" t="s">
        <v>510</v>
      </c>
      <c r="C123" s="2" t="s">
        <v>76</v>
      </c>
      <c r="D123" s="2" t="s">
        <v>346</v>
      </c>
      <c r="E123" s="2" t="s">
        <v>496</v>
      </c>
      <c r="F123" s="21" t="s">
        <v>347</v>
      </c>
      <c r="G123" s="11" t="s">
        <v>2015</v>
      </c>
      <c r="H123" s="3">
        <v>42425</v>
      </c>
      <c r="I123" s="2" t="s">
        <v>39</v>
      </c>
      <c r="J123" s="2" t="s">
        <v>389</v>
      </c>
      <c r="K123" s="2" t="s">
        <v>30</v>
      </c>
      <c r="L123" s="2" t="s">
        <v>31</v>
      </c>
      <c r="M123" s="2" t="s">
        <v>32</v>
      </c>
      <c r="N123" s="4">
        <v>10034</v>
      </c>
      <c r="O123" s="4">
        <v>16979</v>
      </c>
      <c r="P123" s="4">
        <v>6945</v>
      </c>
      <c r="Q123" s="5">
        <v>117.37</v>
      </c>
      <c r="R123" s="4">
        <v>999</v>
      </c>
      <c r="S123" s="4">
        <v>1014</v>
      </c>
      <c r="T123" s="4">
        <v>15</v>
      </c>
      <c r="U123" s="5">
        <v>0.9</v>
      </c>
      <c r="V123" s="5">
        <v>0</v>
      </c>
      <c r="W123" s="14">
        <v>118.27</v>
      </c>
      <c r="X123" s="14">
        <v>0</v>
      </c>
      <c r="Y123" s="14">
        <v>118.27</v>
      </c>
      <c r="Z123" s="4">
        <v>24580</v>
      </c>
      <c r="AA123" s="49" t="str">
        <f>IFERROR(IF(VLOOKUP($D123,'Year-To-Date'!$E$1:$E$322,1,FALSE)=D123,"--","Find"),"Find")</f>
        <v>--</v>
      </c>
      <c r="AC123" s="32"/>
      <c r="AE123" s="32"/>
      <c r="AG123" s="32"/>
      <c r="AI123" s="32"/>
      <c r="AK123" s="32"/>
      <c r="AM123" s="32"/>
    </row>
    <row r="124" spans="1:39">
      <c r="A124" s="2" t="s">
        <v>839</v>
      </c>
      <c r="B124" s="2" t="s">
        <v>510</v>
      </c>
      <c r="C124" s="2" t="s">
        <v>48</v>
      </c>
      <c r="D124" s="2" t="s">
        <v>181</v>
      </c>
      <c r="E124" s="2" t="s">
        <v>532</v>
      </c>
      <c r="F124" s="21" t="s">
        <v>182</v>
      </c>
      <c r="G124" s="11" t="s">
        <v>2016</v>
      </c>
      <c r="H124" s="3">
        <v>42374</v>
      </c>
      <c r="I124" s="2" t="s">
        <v>39</v>
      </c>
      <c r="J124" s="2" t="s">
        <v>29</v>
      </c>
      <c r="K124" s="2" t="s">
        <v>30</v>
      </c>
      <c r="L124" s="2" t="s">
        <v>31</v>
      </c>
      <c r="M124" s="2" t="s">
        <v>32</v>
      </c>
      <c r="N124" s="4">
        <v>1220</v>
      </c>
      <c r="O124" s="4">
        <v>1367</v>
      </c>
      <c r="P124" s="4">
        <v>147</v>
      </c>
      <c r="Q124" s="5" t="s">
        <v>2017</v>
      </c>
      <c r="R124" s="4">
        <v>0</v>
      </c>
      <c r="S124" s="4">
        <v>0</v>
      </c>
      <c r="T124" s="4">
        <v>0</v>
      </c>
      <c r="U124" s="5">
        <v>0</v>
      </c>
      <c r="V124" s="5">
        <v>0</v>
      </c>
      <c r="W124" s="14">
        <v>2.48</v>
      </c>
      <c r="X124" s="14">
        <v>0</v>
      </c>
      <c r="Y124" s="14">
        <v>2.48</v>
      </c>
      <c r="Z124" s="4">
        <v>24580</v>
      </c>
      <c r="AA124" s="49" t="str">
        <f>IFERROR(IF(VLOOKUP($D124,'Year-To-Date'!$E$1:$E$322,1,FALSE)=D124,"--","Find"),"Find")</f>
        <v>--</v>
      </c>
      <c r="AC124" s="32"/>
      <c r="AE124" s="32"/>
      <c r="AG124" s="32"/>
      <c r="AI124" s="32"/>
      <c r="AK124" s="32"/>
      <c r="AM124" s="32"/>
    </row>
    <row r="125" spans="1:39">
      <c r="A125" s="2" t="s">
        <v>839</v>
      </c>
      <c r="B125" s="2" t="s">
        <v>510</v>
      </c>
      <c r="C125" s="2" t="s">
        <v>69</v>
      </c>
      <c r="D125" s="2" t="s">
        <v>266</v>
      </c>
      <c r="E125" s="2" t="s">
        <v>532</v>
      </c>
      <c r="F125" s="21" t="s">
        <v>182</v>
      </c>
      <c r="G125" s="11" t="s">
        <v>2016</v>
      </c>
      <c r="H125" s="3">
        <v>42376</v>
      </c>
      <c r="I125" s="2" t="s">
        <v>39</v>
      </c>
      <c r="J125" s="2" t="s">
        <v>29</v>
      </c>
      <c r="K125" s="2" t="s">
        <v>30</v>
      </c>
      <c r="L125" s="2" t="s">
        <v>31</v>
      </c>
      <c r="M125" s="2" t="s">
        <v>32</v>
      </c>
      <c r="N125" s="4">
        <v>1337</v>
      </c>
      <c r="O125" s="4">
        <v>1543</v>
      </c>
      <c r="P125" s="4">
        <v>206</v>
      </c>
      <c r="Q125" s="5">
        <v>3.48</v>
      </c>
      <c r="R125" s="4">
        <v>490</v>
      </c>
      <c r="S125" s="4">
        <v>783</v>
      </c>
      <c r="T125" s="4">
        <v>293</v>
      </c>
      <c r="U125" s="5">
        <v>17.52</v>
      </c>
      <c r="V125" s="5">
        <v>0</v>
      </c>
      <c r="W125" s="14">
        <v>21</v>
      </c>
      <c r="X125" s="14">
        <v>0</v>
      </c>
      <c r="Y125" s="14">
        <v>21</v>
      </c>
      <c r="Z125" s="4">
        <v>24580</v>
      </c>
      <c r="AA125" s="49" t="str">
        <f>IFERROR(IF(VLOOKUP($D125,'Year-To-Date'!$E$1:$E$322,1,FALSE)=D125,"--","Find"),"Find")</f>
        <v>--</v>
      </c>
      <c r="AC125" s="32"/>
      <c r="AE125" s="32"/>
      <c r="AG125" s="32"/>
      <c r="AI125" s="32"/>
      <c r="AK125" s="32"/>
      <c r="AM125" s="32"/>
    </row>
    <row r="126" spans="1:39">
      <c r="A126" s="2" t="s">
        <v>839</v>
      </c>
      <c r="B126" s="2" t="s">
        <v>510</v>
      </c>
      <c r="C126" s="2" t="s">
        <v>395</v>
      </c>
      <c r="D126" s="2" t="s">
        <v>195</v>
      </c>
      <c r="E126" s="2" t="s">
        <v>532</v>
      </c>
      <c r="F126" s="21" t="s">
        <v>196</v>
      </c>
      <c r="G126" s="11" t="s">
        <v>2018</v>
      </c>
      <c r="H126" s="3">
        <v>42375</v>
      </c>
      <c r="I126" s="2" t="s">
        <v>39</v>
      </c>
      <c r="J126" s="2" t="s">
        <v>29</v>
      </c>
      <c r="K126" s="2" t="s">
        <v>30</v>
      </c>
      <c r="L126" s="2" t="s">
        <v>31</v>
      </c>
      <c r="M126" s="2" t="s">
        <v>32</v>
      </c>
      <c r="N126" s="4">
        <v>3675</v>
      </c>
      <c r="O126" s="4">
        <v>3894</v>
      </c>
      <c r="P126" s="4">
        <v>219</v>
      </c>
      <c r="Q126" s="5">
        <v>3.7</v>
      </c>
      <c r="R126" s="4">
        <v>4801</v>
      </c>
      <c r="S126" s="4">
        <v>5427</v>
      </c>
      <c r="T126" s="4">
        <v>626</v>
      </c>
      <c r="U126" s="5">
        <v>37.43</v>
      </c>
      <c r="V126" s="5">
        <v>0</v>
      </c>
      <c r="W126" s="14">
        <v>41.13</v>
      </c>
      <c r="X126" s="14">
        <v>0</v>
      </c>
      <c r="Y126" s="14">
        <v>41.13</v>
      </c>
      <c r="Z126" s="4">
        <v>24580</v>
      </c>
      <c r="AA126" s="49" t="str">
        <f>IFERROR(IF(VLOOKUP($D126,'Year-To-Date'!$E$1:$E$322,1,FALSE)=D126,"--","Find"),"Find")</f>
        <v>--</v>
      </c>
      <c r="AC126" s="32"/>
      <c r="AE126" s="32"/>
      <c r="AG126" s="32"/>
      <c r="AI126" s="32"/>
      <c r="AK126" s="32"/>
      <c r="AM126" s="32"/>
    </row>
    <row r="127" spans="1:39">
      <c r="A127" s="2" t="s">
        <v>839</v>
      </c>
      <c r="B127" s="2" t="s">
        <v>510</v>
      </c>
      <c r="C127" s="2" t="s">
        <v>76</v>
      </c>
      <c r="D127" s="2" t="s">
        <v>337</v>
      </c>
      <c r="E127" s="2" t="s">
        <v>532</v>
      </c>
      <c r="F127" s="21" t="s">
        <v>196</v>
      </c>
      <c r="G127" s="11" t="s">
        <v>2018</v>
      </c>
      <c r="H127" s="3">
        <v>42404</v>
      </c>
      <c r="I127" s="2" t="s">
        <v>39</v>
      </c>
      <c r="J127" s="2" t="s">
        <v>29</v>
      </c>
      <c r="K127" s="2" t="s">
        <v>30</v>
      </c>
      <c r="L127" s="2" t="s">
        <v>31</v>
      </c>
      <c r="M127" s="2" t="s">
        <v>32</v>
      </c>
      <c r="N127" s="4">
        <v>17570</v>
      </c>
      <c r="O127" s="4">
        <v>18636</v>
      </c>
      <c r="P127" s="4">
        <v>1066</v>
      </c>
      <c r="Q127" s="5">
        <v>18.02</v>
      </c>
      <c r="R127" s="4">
        <v>15412</v>
      </c>
      <c r="S127" s="4">
        <v>15709</v>
      </c>
      <c r="T127" s="4">
        <v>297</v>
      </c>
      <c r="U127" s="5">
        <v>17.760000000000002</v>
      </c>
      <c r="V127" s="5">
        <v>0</v>
      </c>
      <c r="W127" s="14">
        <v>35.78</v>
      </c>
      <c r="X127" s="14">
        <v>0</v>
      </c>
      <c r="Y127" s="14">
        <v>35.78</v>
      </c>
      <c r="Z127" s="4">
        <v>24580</v>
      </c>
      <c r="AA127" s="49" t="str">
        <f>IFERROR(IF(VLOOKUP($D127,'Year-To-Date'!$E$1:$E$322,1,FALSE)=D127,"--","Find"),"Find")</f>
        <v>--</v>
      </c>
      <c r="AC127" s="32"/>
      <c r="AE127" s="32"/>
      <c r="AG127" s="32"/>
      <c r="AI127" s="32"/>
      <c r="AK127" s="32"/>
      <c r="AM127" s="32"/>
    </row>
    <row r="128" spans="1:39">
      <c r="A128" s="2" t="s">
        <v>839</v>
      </c>
      <c r="B128" s="2" t="s">
        <v>510</v>
      </c>
      <c r="C128" s="2" t="s">
        <v>25</v>
      </c>
      <c r="D128" s="2" t="s">
        <v>130</v>
      </c>
      <c r="E128" s="2" t="s">
        <v>532</v>
      </c>
      <c r="F128" s="21" t="s">
        <v>131</v>
      </c>
      <c r="G128" s="11" t="s">
        <v>2019</v>
      </c>
      <c r="H128" s="3">
        <v>42374</v>
      </c>
      <c r="I128" s="2" t="s">
        <v>39</v>
      </c>
      <c r="J128" s="2" t="s">
        <v>29</v>
      </c>
      <c r="K128" s="2" t="s">
        <v>30</v>
      </c>
      <c r="L128" s="2" t="s">
        <v>31</v>
      </c>
      <c r="M128" s="2" t="s">
        <v>32</v>
      </c>
      <c r="N128" s="4">
        <v>26722</v>
      </c>
      <c r="O128" s="4">
        <v>31974</v>
      </c>
      <c r="P128" s="4">
        <v>5252</v>
      </c>
      <c r="Q128" s="5">
        <v>88.76</v>
      </c>
      <c r="R128" s="4">
        <v>0</v>
      </c>
      <c r="S128" s="4">
        <v>0</v>
      </c>
      <c r="T128" s="4">
        <v>0</v>
      </c>
      <c r="U128" s="5">
        <v>0</v>
      </c>
      <c r="V128" s="5">
        <v>0</v>
      </c>
      <c r="W128" s="14">
        <v>88.76</v>
      </c>
      <c r="X128" s="14">
        <v>0</v>
      </c>
      <c r="Y128" s="14">
        <v>88.76</v>
      </c>
      <c r="Z128" s="4">
        <v>24580</v>
      </c>
      <c r="AA128" s="49" t="str">
        <f>IFERROR(IF(VLOOKUP($D128,'Year-To-Date'!$E$1:$E$322,1,FALSE)=D128,"--","Find"),"Find")</f>
        <v>--</v>
      </c>
      <c r="AC128" s="32"/>
      <c r="AE128" s="32"/>
      <c r="AG128" s="32"/>
      <c r="AI128" s="32"/>
      <c r="AK128" s="32"/>
      <c r="AM128" s="32"/>
    </row>
    <row r="129" spans="1:39">
      <c r="A129" s="2" t="s">
        <v>839</v>
      </c>
      <c r="B129" s="2" t="s">
        <v>510</v>
      </c>
      <c r="C129" s="2" t="s">
        <v>48</v>
      </c>
      <c r="D129" s="2" t="s">
        <v>179</v>
      </c>
      <c r="E129" s="2" t="s">
        <v>532</v>
      </c>
      <c r="F129" s="21" t="s">
        <v>131</v>
      </c>
      <c r="G129" s="11" t="s">
        <v>2019</v>
      </c>
      <c r="H129" s="3">
        <v>42374</v>
      </c>
      <c r="I129" s="2" t="s">
        <v>39</v>
      </c>
      <c r="J129" s="2" t="s">
        <v>29</v>
      </c>
      <c r="K129" s="2" t="s">
        <v>30</v>
      </c>
      <c r="L129" s="2" t="s">
        <v>31</v>
      </c>
      <c r="M129" s="2" t="s">
        <v>32</v>
      </c>
      <c r="N129" s="4">
        <v>53</v>
      </c>
      <c r="O129" s="4">
        <v>60</v>
      </c>
      <c r="P129" s="4">
        <v>7</v>
      </c>
      <c r="Q129" s="5">
        <v>0.12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0.12</v>
      </c>
      <c r="X129" s="14">
        <v>0</v>
      </c>
      <c r="Y129" s="14">
        <v>0.12</v>
      </c>
      <c r="Z129" s="4">
        <v>24580</v>
      </c>
      <c r="AA129" s="49" t="str">
        <f>IFERROR(IF(VLOOKUP($D129,'Year-To-Date'!$E$1:$E$322,1,FALSE)=D129,"--","Find"),"Find")</f>
        <v>--</v>
      </c>
      <c r="AC129" s="32"/>
      <c r="AE129" s="32"/>
      <c r="AG129" s="32"/>
      <c r="AI129" s="32"/>
      <c r="AK129" s="32"/>
      <c r="AM129" s="32"/>
    </row>
    <row r="130" spans="1:39">
      <c r="A130" s="2" t="s">
        <v>839</v>
      </c>
      <c r="B130" s="2" t="s">
        <v>510</v>
      </c>
      <c r="C130" s="2" t="s">
        <v>48</v>
      </c>
      <c r="D130" s="2" t="s">
        <v>180</v>
      </c>
      <c r="E130" s="2" t="s">
        <v>532</v>
      </c>
      <c r="F130" s="21" t="s">
        <v>131</v>
      </c>
      <c r="G130" s="11" t="s">
        <v>2019</v>
      </c>
      <c r="H130" s="3">
        <v>42374</v>
      </c>
      <c r="I130" s="2" t="s">
        <v>39</v>
      </c>
      <c r="J130" s="2" t="s">
        <v>29</v>
      </c>
      <c r="K130" s="2" t="s">
        <v>30</v>
      </c>
      <c r="L130" s="2" t="s">
        <v>31</v>
      </c>
      <c r="M130" s="2" t="s">
        <v>32</v>
      </c>
      <c r="N130" s="4">
        <v>7073</v>
      </c>
      <c r="O130" s="4">
        <v>7949</v>
      </c>
      <c r="P130" s="4">
        <v>876</v>
      </c>
      <c r="Q130" s="5">
        <v>14.8</v>
      </c>
      <c r="R130" s="4">
        <v>0</v>
      </c>
      <c r="S130" s="4">
        <v>0</v>
      </c>
      <c r="T130" s="4">
        <v>0</v>
      </c>
      <c r="U130" s="5">
        <v>0</v>
      </c>
      <c r="V130" s="5">
        <v>0</v>
      </c>
      <c r="W130" s="14">
        <v>14.8</v>
      </c>
      <c r="X130" s="14">
        <v>0</v>
      </c>
      <c r="Y130" s="14">
        <v>14.8</v>
      </c>
      <c r="Z130" s="4">
        <v>24580</v>
      </c>
      <c r="AA130" s="49" t="str">
        <f>IFERROR(IF(VLOOKUP($D130,'Year-To-Date'!$E$1:$E$322,1,FALSE)=D130,"--","Find"),"Find")</f>
        <v>--</v>
      </c>
      <c r="AC130" s="32"/>
      <c r="AE130" s="32"/>
      <c r="AG130" s="32"/>
      <c r="AI130" s="32"/>
      <c r="AK130" s="32"/>
      <c r="AM130" s="32"/>
    </row>
    <row r="131" spans="1:39">
      <c r="A131" s="2" t="s">
        <v>839</v>
      </c>
      <c r="B131" s="2" t="s">
        <v>510</v>
      </c>
      <c r="C131" s="2" t="s">
        <v>48</v>
      </c>
      <c r="D131" s="2" t="s">
        <v>183</v>
      </c>
      <c r="E131" s="2" t="s">
        <v>532</v>
      </c>
      <c r="F131" s="21" t="s">
        <v>131</v>
      </c>
      <c r="G131" s="11" t="s">
        <v>2019</v>
      </c>
      <c r="H131" s="3">
        <v>42374</v>
      </c>
      <c r="I131" s="2" t="s">
        <v>39</v>
      </c>
      <c r="J131" s="2" t="s">
        <v>29</v>
      </c>
      <c r="K131" s="2" t="s">
        <v>30</v>
      </c>
      <c r="L131" s="2" t="s">
        <v>31</v>
      </c>
      <c r="M131" s="2" t="s">
        <v>32</v>
      </c>
      <c r="N131" s="4">
        <v>8295</v>
      </c>
      <c r="O131" s="4">
        <v>9576</v>
      </c>
      <c r="P131" s="4">
        <v>1281</v>
      </c>
      <c r="Q131" s="5">
        <v>21.65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21.65</v>
      </c>
      <c r="X131" s="14">
        <v>0</v>
      </c>
      <c r="Y131" s="14">
        <v>21.65</v>
      </c>
      <c r="Z131" s="4">
        <v>24580</v>
      </c>
      <c r="AA131" s="49" t="str">
        <f>IFERROR(IF(VLOOKUP($D131,'Year-To-Date'!$E$1:$E$322,1,FALSE)=D131,"--","Find"),"Find")</f>
        <v>--</v>
      </c>
      <c r="AC131" s="32"/>
      <c r="AE131" s="32"/>
      <c r="AG131" s="32"/>
      <c r="AI131" s="32"/>
      <c r="AK131" s="32"/>
      <c r="AM131" s="32"/>
    </row>
    <row r="132" spans="1:39">
      <c r="A132" s="2" t="s">
        <v>839</v>
      </c>
      <c r="B132" s="2" t="s">
        <v>510</v>
      </c>
      <c r="C132" s="2" t="s">
        <v>48</v>
      </c>
      <c r="D132" s="2" t="s">
        <v>184</v>
      </c>
      <c r="E132" s="2" t="s">
        <v>532</v>
      </c>
      <c r="F132" s="21" t="s">
        <v>131</v>
      </c>
      <c r="G132" s="11" t="s">
        <v>2019</v>
      </c>
      <c r="H132" s="3">
        <v>42374</v>
      </c>
      <c r="I132" s="2" t="s">
        <v>39</v>
      </c>
      <c r="J132" s="2" t="s">
        <v>29</v>
      </c>
      <c r="K132" s="2" t="s">
        <v>30</v>
      </c>
      <c r="L132" s="2" t="s">
        <v>31</v>
      </c>
      <c r="M132" s="2" t="s">
        <v>32</v>
      </c>
      <c r="N132" s="4">
        <v>11999</v>
      </c>
      <c r="O132" s="4">
        <v>13296</v>
      </c>
      <c r="P132" s="4">
        <v>1297</v>
      </c>
      <c r="Q132" s="5">
        <v>21.92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21.92</v>
      </c>
      <c r="X132" s="14">
        <v>0</v>
      </c>
      <c r="Y132" s="14">
        <v>21.92</v>
      </c>
      <c r="Z132" s="4">
        <v>24580</v>
      </c>
      <c r="AA132" s="49" t="str">
        <f>IFERROR(IF(VLOOKUP($D132,'Year-To-Date'!$E$1:$E$322,1,FALSE)=D132,"--","Find"),"Find")</f>
        <v>--</v>
      </c>
      <c r="AC132" s="32"/>
      <c r="AE132" s="32"/>
      <c r="AG132" s="32"/>
      <c r="AI132" s="32"/>
      <c r="AK132" s="32"/>
      <c r="AM132" s="32"/>
    </row>
    <row r="133" spans="1:39">
      <c r="A133" s="2" t="s">
        <v>839</v>
      </c>
      <c r="B133" s="2" t="s">
        <v>510</v>
      </c>
      <c r="C133" s="2" t="s">
        <v>370</v>
      </c>
      <c r="D133" s="2" t="s">
        <v>235</v>
      </c>
      <c r="E133" s="2" t="s">
        <v>371</v>
      </c>
      <c r="F133" s="21" t="s">
        <v>131</v>
      </c>
      <c r="G133" s="11" t="s">
        <v>2019</v>
      </c>
      <c r="H133" s="3">
        <v>42198</v>
      </c>
      <c r="I133" s="2" t="s">
        <v>28</v>
      </c>
      <c r="J133" s="2" t="s">
        <v>373</v>
      </c>
      <c r="K133" s="2" t="s">
        <v>30</v>
      </c>
      <c r="L133" s="2" t="s">
        <v>31</v>
      </c>
      <c r="M133" s="2" t="s">
        <v>32</v>
      </c>
      <c r="N133" s="4">
        <v>10278</v>
      </c>
      <c r="O133" s="4">
        <v>12192</v>
      </c>
      <c r="P133" s="4">
        <v>1914</v>
      </c>
      <c r="Q133" s="5">
        <v>32.35</v>
      </c>
      <c r="R133" s="4">
        <v>0</v>
      </c>
      <c r="S133" s="4">
        <v>0</v>
      </c>
      <c r="T133" s="4">
        <v>0</v>
      </c>
      <c r="U133" s="5">
        <v>0</v>
      </c>
      <c r="V133" s="5">
        <v>0</v>
      </c>
      <c r="W133" s="14">
        <v>32.35</v>
      </c>
      <c r="X133" s="14">
        <v>0</v>
      </c>
      <c r="Y133" s="14">
        <v>32.35</v>
      </c>
      <c r="Z133" s="4">
        <v>24580</v>
      </c>
      <c r="AA133" s="49" t="str">
        <f>IFERROR(IF(VLOOKUP($D133,'Year-To-Date'!$E$1:$E$322,1,FALSE)=D133,"--","Find"),"Find")</f>
        <v>--</v>
      </c>
      <c r="AC133" s="32"/>
      <c r="AE133" s="32"/>
      <c r="AG133" s="32"/>
      <c r="AI133" s="32"/>
      <c r="AK133" s="32"/>
      <c r="AM133" s="32"/>
    </row>
    <row r="134" spans="1:39">
      <c r="A134" s="2" t="s">
        <v>839</v>
      </c>
      <c r="B134" s="2" t="s">
        <v>510</v>
      </c>
      <c r="C134" s="2" t="s">
        <v>472</v>
      </c>
      <c r="D134" s="2" t="s">
        <v>276</v>
      </c>
      <c r="E134" s="2" t="s">
        <v>539</v>
      </c>
      <c r="F134" s="21" t="s">
        <v>131</v>
      </c>
      <c r="G134" s="11" t="s">
        <v>2019</v>
      </c>
      <c r="H134" s="3">
        <v>42158</v>
      </c>
      <c r="I134" s="2" t="s">
        <v>28</v>
      </c>
      <c r="J134" s="2" t="s">
        <v>29</v>
      </c>
      <c r="K134" s="2" t="s">
        <v>30</v>
      </c>
      <c r="L134" s="2" t="s">
        <v>31</v>
      </c>
      <c r="M134" s="2" t="s">
        <v>382</v>
      </c>
      <c r="N134" s="4">
        <v>27611</v>
      </c>
      <c r="O134" s="4">
        <v>31726</v>
      </c>
      <c r="P134" s="4">
        <v>4115</v>
      </c>
      <c r="Q134" s="5">
        <v>382.7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382.7</v>
      </c>
      <c r="X134" s="14">
        <v>0</v>
      </c>
      <c r="Y134" s="14">
        <v>382.7</v>
      </c>
      <c r="Z134" s="4">
        <v>24580</v>
      </c>
      <c r="AA134" s="49" t="str">
        <f>IFERROR(IF(VLOOKUP($D134,'Year-To-Date'!$E$1:$E$322,1,FALSE)=D134,"--","Find"),"Find")</f>
        <v>--</v>
      </c>
      <c r="AC134" s="32"/>
      <c r="AE134" s="32"/>
      <c r="AG134" s="32"/>
      <c r="AI134" s="32"/>
      <c r="AK134" s="32"/>
      <c r="AM134" s="32"/>
    </row>
    <row r="135" spans="1:39">
      <c r="A135" s="2" t="s">
        <v>839</v>
      </c>
      <c r="B135" s="2" t="s">
        <v>510</v>
      </c>
      <c r="C135" s="2" t="s">
        <v>76</v>
      </c>
      <c r="D135" s="2" t="s">
        <v>338</v>
      </c>
      <c r="E135" s="2" t="s">
        <v>532</v>
      </c>
      <c r="F135" s="21" t="s">
        <v>131</v>
      </c>
      <c r="G135" s="11" t="s">
        <v>2019</v>
      </c>
      <c r="H135" s="3">
        <v>42374</v>
      </c>
      <c r="I135" s="2" t="s">
        <v>39</v>
      </c>
      <c r="J135" s="2" t="s">
        <v>29</v>
      </c>
      <c r="K135" s="2" t="s">
        <v>30</v>
      </c>
      <c r="L135" s="2" t="s">
        <v>31</v>
      </c>
      <c r="M135" s="2" t="s">
        <v>32</v>
      </c>
      <c r="N135" s="4">
        <v>14558</v>
      </c>
      <c r="O135" s="4">
        <v>17583</v>
      </c>
      <c r="P135" s="4">
        <v>3025</v>
      </c>
      <c r="Q135" s="5">
        <v>51.12</v>
      </c>
      <c r="R135" s="4">
        <v>2341</v>
      </c>
      <c r="S135" s="4">
        <v>3395</v>
      </c>
      <c r="T135" s="4">
        <v>1054</v>
      </c>
      <c r="U135" s="5">
        <v>63.03</v>
      </c>
      <c r="V135" s="5">
        <v>0</v>
      </c>
      <c r="W135" s="14">
        <v>114.15</v>
      </c>
      <c r="X135" s="14">
        <v>0</v>
      </c>
      <c r="Y135" s="14">
        <v>114.15</v>
      </c>
      <c r="Z135" s="4">
        <v>24580</v>
      </c>
      <c r="AA135" s="49" t="str">
        <f>IFERROR(IF(VLOOKUP($D135,'Year-To-Date'!$E$1:$E$322,1,FALSE)=D135,"--","Find"),"Find")</f>
        <v>--</v>
      </c>
      <c r="AC135" s="32"/>
      <c r="AE135" s="32"/>
      <c r="AG135" s="32"/>
      <c r="AI135" s="32"/>
      <c r="AK135" s="32"/>
      <c r="AM135" s="32"/>
    </row>
    <row r="136" spans="1:39">
      <c r="A136" s="2" t="s">
        <v>839</v>
      </c>
      <c r="B136" s="2" t="s">
        <v>510</v>
      </c>
      <c r="C136" s="2" t="s">
        <v>25</v>
      </c>
      <c r="D136" s="2" t="s">
        <v>134</v>
      </c>
      <c r="E136" s="2" t="s">
        <v>504</v>
      </c>
      <c r="F136" s="21" t="s">
        <v>135</v>
      </c>
      <c r="G136" s="11" t="s">
        <v>2020</v>
      </c>
      <c r="H136" s="3">
        <v>42444</v>
      </c>
      <c r="I136" s="2" t="s">
        <v>39</v>
      </c>
      <c r="J136" s="2" t="s">
        <v>381</v>
      </c>
      <c r="K136" s="2" t="s">
        <v>30</v>
      </c>
      <c r="L136" s="2" t="s">
        <v>31</v>
      </c>
      <c r="M136" s="2" t="s">
        <v>32</v>
      </c>
      <c r="N136" s="4">
        <v>16</v>
      </c>
      <c r="O136" s="4">
        <v>16</v>
      </c>
      <c r="P136" s="4">
        <v>0</v>
      </c>
      <c r="Q136" s="5">
        <v>0</v>
      </c>
      <c r="R136" s="4">
        <v>0</v>
      </c>
      <c r="S136" s="4">
        <v>0</v>
      </c>
      <c r="T136" s="4">
        <v>0</v>
      </c>
      <c r="U136" s="5">
        <v>0</v>
      </c>
      <c r="V136" s="5">
        <v>0</v>
      </c>
      <c r="W136" s="14">
        <v>0</v>
      </c>
      <c r="X136" s="14">
        <v>0</v>
      </c>
      <c r="Y136" s="14">
        <v>0</v>
      </c>
      <c r="Z136" s="4">
        <v>24580</v>
      </c>
      <c r="AA136" s="49" t="str">
        <f>IFERROR(IF(VLOOKUP($D136,'Year-To-Date'!$E$1:$E$322,1,FALSE)=D136,"--","Find"),"Find")</f>
        <v>--</v>
      </c>
      <c r="AC136" s="32"/>
      <c r="AE136" s="32"/>
      <c r="AG136" s="32"/>
      <c r="AI136" s="32"/>
      <c r="AK136" s="32"/>
      <c r="AM136" s="32"/>
    </row>
    <row r="137" spans="1:39">
      <c r="A137" s="2" t="s">
        <v>839</v>
      </c>
      <c r="B137" s="2" t="s">
        <v>510</v>
      </c>
      <c r="C137" s="2" t="s">
        <v>25</v>
      </c>
      <c r="D137" s="2" t="s">
        <v>139</v>
      </c>
      <c r="E137" s="2" t="s">
        <v>504</v>
      </c>
      <c r="F137" s="21" t="s">
        <v>135</v>
      </c>
      <c r="G137" s="11" t="s">
        <v>2020</v>
      </c>
      <c r="H137" s="3">
        <v>42444</v>
      </c>
      <c r="I137" s="2" t="s">
        <v>39</v>
      </c>
      <c r="J137" s="2" t="s">
        <v>381</v>
      </c>
      <c r="K137" s="2" t="s">
        <v>30</v>
      </c>
      <c r="L137" s="2" t="s">
        <v>31</v>
      </c>
      <c r="M137" s="2" t="s">
        <v>32</v>
      </c>
      <c r="N137" s="4">
        <v>20</v>
      </c>
      <c r="O137" s="4">
        <v>20</v>
      </c>
      <c r="P137" s="4">
        <v>0</v>
      </c>
      <c r="Q137" s="5">
        <v>0</v>
      </c>
      <c r="R137" s="4">
        <v>0</v>
      </c>
      <c r="S137" s="4">
        <v>0</v>
      </c>
      <c r="T137" s="4">
        <v>0</v>
      </c>
      <c r="U137" s="5">
        <v>0</v>
      </c>
      <c r="V137" s="5">
        <v>0</v>
      </c>
      <c r="W137" s="14">
        <v>0</v>
      </c>
      <c r="X137" s="14">
        <v>0</v>
      </c>
      <c r="Y137" s="14">
        <v>0</v>
      </c>
      <c r="Z137" s="4">
        <v>24580</v>
      </c>
      <c r="AA137" s="49" t="str">
        <f>IFERROR(IF(VLOOKUP($D137,'Year-To-Date'!$E$1:$E$322,1,FALSE)=D137,"--","Find"),"Find")</f>
        <v>--</v>
      </c>
      <c r="AC137" s="32"/>
      <c r="AE137" s="32"/>
      <c r="AG137" s="32"/>
      <c r="AI137" s="32"/>
      <c r="AK137" s="32"/>
      <c r="AM137" s="32"/>
    </row>
    <row r="138" spans="1:39">
      <c r="A138" s="2" t="s">
        <v>839</v>
      </c>
      <c r="B138" s="2" t="s">
        <v>510</v>
      </c>
      <c r="C138" s="2" t="s">
        <v>25</v>
      </c>
      <c r="D138" s="2" t="s">
        <v>140</v>
      </c>
      <c r="E138" s="2" t="s">
        <v>504</v>
      </c>
      <c r="F138" s="21" t="s">
        <v>135</v>
      </c>
      <c r="G138" s="11" t="s">
        <v>2020</v>
      </c>
      <c r="H138" s="3">
        <v>42444</v>
      </c>
      <c r="I138" s="2" t="s">
        <v>39</v>
      </c>
      <c r="J138" s="2" t="s">
        <v>381</v>
      </c>
      <c r="K138" s="2" t="s">
        <v>30</v>
      </c>
      <c r="L138" s="2" t="s">
        <v>31</v>
      </c>
      <c r="M138" s="2" t="s">
        <v>32</v>
      </c>
      <c r="N138" s="4">
        <v>18</v>
      </c>
      <c r="O138" s="4">
        <v>18</v>
      </c>
      <c r="P138" s="4">
        <v>0</v>
      </c>
      <c r="Q138" s="5">
        <v>0</v>
      </c>
      <c r="R138" s="4">
        <v>0</v>
      </c>
      <c r="S138" s="4">
        <v>0</v>
      </c>
      <c r="T138" s="4">
        <v>0</v>
      </c>
      <c r="U138" s="5">
        <v>0</v>
      </c>
      <c r="V138" s="5">
        <v>0</v>
      </c>
      <c r="W138" s="14">
        <v>0</v>
      </c>
      <c r="X138" s="14">
        <v>0</v>
      </c>
      <c r="Y138" s="14">
        <v>0</v>
      </c>
      <c r="Z138" s="4">
        <v>24580</v>
      </c>
      <c r="AA138" s="49" t="str">
        <f>IFERROR(IF(VLOOKUP($D138,'Year-To-Date'!$E$1:$E$322,1,FALSE)=D138,"--","Find"),"Find")</f>
        <v>--</v>
      </c>
      <c r="AC138" s="32"/>
      <c r="AE138" s="32"/>
      <c r="AG138" s="32"/>
      <c r="AI138" s="32"/>
      <c r="AK138" s="32"/>
      <c r="AM138" s="32"/>
    </row>
    <row r="139" spans="1:39">
      <c r="A139" s="2" t="s">
        <v>839</v>
      </c>
      <c r="B139" s="2" t="s">
        <v>510</v>
      </c>
      <c r="C139" s="2" t="s">
        <v>48</v>
      </c>
      <c r="D139" s="2" t="s">
        <v>187</v>
      </c>
      <c r="E139" s="2" t="s">
        <v>504</v>
      </c>
      <c r="F139" s="21" t="s">
        <v>135</v>
      </c>
      <c r="G139" s="11" t="s">
        <v>2020</v>
      </c>
      <c r="H139" s="3">
        <v>42444</v>
      </c>
      <c r="I139" s="2" t="s">
        <v>39</v>
      </c>
      <c r="J139" s="2" t="s">
        <v>381</v>
      </c>
      <c r="K139" s="2" t="s">
        <v>30</v>
      </c>
      <c r="L139" s="2" t="s">
        <v>31</v>
      </c>
      <c r="M139" s="2" t="s">
        <v>32</v>
      </c>
      <c r="N139" s="4">
        <v>2</v>
      </c>
      <c r="O139" s="4">
        <v>2</v>
      </c>
      <c r="P139" s="4">
        <v>0</v>
      </c>
      <c r="Q139" s="5">
        <v>0</v>
      </c>
      <c r="R139" s="4">
        <v>0</v>
      </c>
      <c r="S139" s="4">
        <v>0</v>
      </c>
      <c r="T139" s="4">
        <v>0</v>
      </c>
      <c r="U139" s="5">
        <v>0</v>
      </c>
      <c r="V139" s="5">
        <v>0</v>
      </c>
      <c r="W139" s="14">
        <v>0</v>
      </c>
      <c r="X139" s="14">
        <v>0</v>
      </c>
      <c r="Y139" s="14">
        <v>0</v>
      </c>
      <c r="Z139" s="4">
        <v>24580</v>
      </c>
      <c r="AA139" s="49" t="str">
        <f>IFERROR(IF(VLOOKUP($D139,'Year-To-Date'!$E$1:$E$322,1,FALSE)=D139,"--","Find"),"Find")</f>
        <v>--</v>
      </c>
      <c r="AC139" s="32"/>
      <c r="AE139" s="32"/>
      <c r="AG139" s="32"/>
      <c r="AI139" s="32"/>
      <c r="AK139" s="32"/>
      <c r="AM139" s="32"/>
    </row>
    <row r="140" spans="1:39">
      <c r="A140" s="2" t="s">
        <v>839</v>
      </c>
      <c r="B140" s="2" t="s">
        <v>510</v>
      </c>
      <c r="C140" s="2" t="s">
        <v>48</v>
      </c>
      <c r="D140" s="2" t="s">
        <v>188</v>
      </c>
      <c r="E140" s="2" t="s">
        <v>504</v>
      </c>
      <c r="F140" s="21" t="s">
        <v>135</v>
      </c>
      <c r="G140" s="11" t="s">
        <v>2020</v>
      </c>
      <c r="H140" s="3">
        <v>42444</v>
      </c>
      <c r="I140" s="2" t="s">
        <v>39</v>
      </c>
      <c r="J140" s="2" t="s">
        <v>381</v>
      </c>
      <c r="K140" s="2" t="s">
        <v>30</v>
      </c>
      <c r="L140" s="2" t="s">
        <v>31</v>
      </c>
      <c r="M140" s="2" t="s">
        <v>32</v>
      </c>
      <c r="N140" s="4">
        <v>2</v>
      </c>
      <c r="O140" s="4">
        <v>2</v>
      </c>
      <c r="P140" s="4">
        <v>0</v>
      </c>
      <c r="Q140" s="5">
        <v>0</v>
      </c>
      <c r="R140" s="4">
        <v>0</v>
      </c>
      <c r="S140" s="4">
        <v>0</v>
      </c>
      <c r="T140" s="4">
        <v>0</v>
      </c>
      <c r="U140" s="5">
        <v>0</v>
      </c>
      <c r="V140" s="5">
        <v>0</v>
      </c>
      <c r="W140" s="14">
        <v>0</v>
      </c>
      <c r="X140" s="14">
        <v>0</v>
      </c>
      <c r="Y140" s="14">
        <v>0</v>
      </c>
      <c r="Z140" s="4">
        <v>24580</v>
      </c>
      <c r="AA140" s="49" t="str">
        <f>IFERROR(IF(VLOOKUP($D140,'Year-To-Date'!$E$1:$E$322,1,FALSE)=D140,"--","Find"),"Find")</f>
        <v>--</v>
      </c>
      <c r="AC140" s="32"/>
      <c r="AE140" s="32"/>
      <c r="AG140" s="32"/>
      <c r="AI140" s="32"/>
      <c r="AK140" s="32"/>
      <c r="AM140" s="32"/>
    </row>
    <row r="141" spans="1:39">
      <c r="A141" s="2" t="s">
        <v>839</v>
      </c>
      <c r="B141" s="2" t="s">
        <v>510</v>
      </c>
      <c r="C141" s="2" t="s">
        <v>48</v>
      </c>
      <c r="D141" s="2" t="s">
        <v>189</v>
      </c>
      <c r="E141" s="2" t="s">
        <v>504</v>
      </c>
      <c r="F141" s="21" t="s">
        <v>135</v>
      </c>
      <c r="G141" s="11" t="s">
        <v>2020</v>
      </c>
      <c r="H141" s="3">
        <v>42444</v>
      </c>
      <c r="I141" s="2" t="s">
        <v>39</v>
      </c>
      <c r="J141" s="2" t="s">
        <v>381</v>
      </c>
      <c r="K141" s="2" t="s">
        <v>30</v>
      </c>
      <c r="L141" s="2" t="s">
        <v>31</v>
      </c>
      <c r="M141" s="2" t="s">
        <v>32</v>
      </c>
      <c r="N141" s="4">
        <v>2</v>
      </c>
      <c r="O141" s="4">
        <v>2</v>
      </c>
      <c r="P141" s="4">
        <v>0</v>
      </c>
      <c r="Q141" s="5">
        <v>0</v>
      </c>
      <c r="R141" s="4">
        <v>0</v>
      </c>
      <c r="S141" s="4">
        <v>0</v>
      </c>
      <c r="T141" s="4">
        <v>0</v>
      </c>
      <c r="U141" s="5">
        <v>0</v>
      </c>
      <c r="V141" s="5">
        <v>0</v>
      </c>
      <c r="W141" s="14">
        <v>0</v>
      </c>
      <c r="X141" s="14">
        <v>0</v>
      </c>
      <c r="Y141" s="14">
        <v>0</v>
      </c>
      <c r="Z141" s="4">
        <v>24580</v>
      </c>
      <c r="AA141" s="49" t="str">
        <f>IFERROR(IF(VLOOKUP($D141,'Year-To-Date'!$E$1:$E$322,1,FALSE)=D141,"--","Find"),"Find")</f>
        <v>--</v>
      </c>
      <c r="AC141" s="32"/>
      <c r="AE141" s="32"/>
      <c r="AG141" s="32"/>
      <c r="AI141" s="32"/>
      <c r="AK141" s="32"/>
      <c r="AM141" s="32"/>
    </row>
    <row r="142" spans="1:39">
      <c r="A142" s="2" t="s">
        <v>839</v>
      </c>
      <c r="B142" s="2" t="s">
        <v>510</v>
      </c>
      <c r="C142" s="2" t="s">
        <v>395</v>
      </c>
      <c r="D142" s="2" t="s">
        <v>199</v>
      </c>
      <c r="E142" s="2" t="s">
        <v>504</v>
      </c>
      <c r="F142" s="21" t="s">
        <v>135</v>
      </c>
      <c r="G142" s="11" t="s">
        <v>2020</v>
      </c>
      <c r="H142" s="3">
        <v>42444</v>
      </c>
      <c r="I142" s="2" t="s">
        <v>39</v>
      </c>
      <c r="J142" s="2" t="s">
        <v>381</v>
      </c>
      <c r="K142" s="2" t="s">
        <v>30</v>
      </c>
      <c r="L142" s="2" t="s">
        <v>31</v>
      </c>
      <c r="M142" s="2" t="s">
        <v>32</v>
      </c>
      <c r="N142" s="4">
        <v>4</v>
      </c>
      <c r="O142" s="4">
        <v>4</v>
      </c>
      <c r="P142" s="4">
        <v>0</v>
      </c>
      <c r="Q142" s="5">
        <v>0</v>
      </c>
      <c r="R142" s="4">
        <v>1</v>
      </c>
      <c r="S142" s="4">
        <v>1</v>
      </c>
      <c r="T142" s="4">
        <v>0</v>
      </c>
      <c r="U142" s="5">
        <v>0</v>
      </c>
      <c r="V142" s="5">
        <v>0</v>
      </c>
      <c r="W142" s="14">
        <v>0</v>
      </c>
      <c r="X142" s="14">
        <v>0</v>
      </c>
      <c r="Y142" s="14">
        <v>0</v>
      </c>
      <c r="Z142" s="4">
        <v>24580</v>
      </c>
      <c r="AA142" s="49" t="str">
        <f>IFERROR(IF(VLOOKUP($D142,'Year-To-Date'!$E$1:$E$322,1,FALSE)=D142,"--","Find"),"Find")</f>
        <v>--</v>
      </c>
      <c r="AC142" s="32"/>
      <c r="AE142" s="32"/>
      <c r="AG142" s="32"/>
      <c r="AI142" s="32"/>
      <c r="AK142" s="32"/>
      <c r="AM142" s="32"/>
    </row>
    <row r="143" spans="1:39">
      <c r="A143" s="2" t="s">
        <v>839</v>
      </c>
      <c r="B143" s="2" t="s">
        <v>510</v>
      </c>
      <c r="C143" s="2" t="s">
        <v>56</v>
      </c>
      <c r="D143" s="2" t="s">
        <v>217</v>
      </c>
      <c r="E143" s="2" t="s">
        <v>768</v>
      </c>
      <c r="F143" s="21" t="s">
        <v>135</v>
      </c>
      <c r="G143" s="11" t="s">
        <v>2020</v>
      </c>
      <c r="H143" s="3">
        <v>42444</v>
      </c>
      <c r="I143" s="2" t="s">
        <v>39</v>
      </c>
      <c r="J143" s="2" t="s">
        <v>769</v>
      </c>
      <c r="K143" s="2" t="s">
        <v>30</v>
      </c>
      <c r="L143" s="2" t="s">
        <v>31</v>
      </c>
      <c r="M143" s="2" t="s">
        <v>32</v>
      </c>
      <c r="N143" s="4">
        <v>7</v>
      </c>
      <c r="O143" s="4">
        <v>5828</v>
      </c>
      <c r="P143" s="4">
        <v>5821</v>
      </c>
      <c r="Q143" s="5">
        <v>98.37</v>
      </c>
      <c r="R143" s="4">
        <v>0</v>
      </c>
      <c r="S143" s="4">
        <v>0</v>
      </c>
      <c r="T143" s="4">
        <v>0</v>
      </c>
      <c r="U143" s="5">
        <v>0</v>
      </c>
      <c r="V143" s="5">
        <v>0</v>
      </c>
      <c r="W143" s="14">
        <v>98.37</v>
      </c>
      <c r="X143" s="14">
        <v>0</v>
      </c>
      <c r="Y143" s="14">
        <v>98.37</v>
      </c>
      <c r="Z143" s="4">
        <v>24580</v>
      </c>
      <c r="AA143" s="49" t="str">
        <f>IFERROR(IF(VLOOKUP($D143,'Year-To-Date'!$E$1:$E$322,1,FALSE)=D143,"--","Find"),"Find")</f>
        <v>--</v>
      </c>
      <c r="AC143" s="32"/>
      <c r="AE143" s="32"/>
      <c r="AG143" s="32"/>
      <c r="AI143" s="32"/>
      <c r="AK143" s="32"/>
      <c r="AM143" s="32"/>
    </row>
    <row r="144" spans="1:39">
      <c r="A144" s="2" t="s">
        <v>839</v>
      </c>
      <c r="B144" s="2" t="s">
        <v>510</v>
      </c>
      <c r="C144" s="2" t="s">
        <v>76</v>
      </c>
      <c r="D144" s="2" t="s">
        <v>77</v>
      </c>
      <c r="E144" s="2" t="s">
        <v>34</v>
      </c>
      <c r="F144" s="21" t="s">
        <v>135</v>
      </c>
      <c r="G144" s="11" t="s">
        <v>2020</v>
      </c>
      <c r="H144" s="3">
        <v>42174</v>
      </c>
      <c r="I144" s="2" t="s">
        <v>28</v>
      </c>
      <c r="J144" s="2" t="s">
        <v>35</v>
      </c>
      <c r="K144" s="2" t="s">
        <v>30</v>
      </c>
      <c r="L144" s="2" t="s">
        <v>31</v>
      </c>
      <c r="M144" s="2" t="s">
        <v>32</v>
      </c>
      <c r="N144" s="4">
        <v>18908</v>
      </c>
      <c r="O144" s="4">
        <v>20021</v>
      </c>
      <c r="P144" s="4">
        <v>1113</v>
      </c>
      <c r="Q144" s="5">
        <v>18.809999999999999</v>
      </c>
      <c r="R144" s="4">
        <v>1955</v>
      </c>
      <c r="S144" s="4">
        <v>2083</v>
      </c>
      <c r="T144" s="4">
        <v>128</v>
      </c>
      <c r="U144" s="5">
        <v>7.65</v>
      </c>
      <c r="V144" s="5">
        <v>0</v>
      </c>
      <c r="W144" s="14">
        <v>26.46</v>
      </c>
      <c r="X144" s="14">
        <v>0</v>
      </c>
      <c r="Y144" s="14">
        <v>26.46</v>
      </c>
      <c r="Z144" s="4">
        <v>24580</v>
      </c>
      <c r="AA144" s="49" t="str">
        <f>IFERROR(IF(VLOOKUP($D144,'Year-To-Date'!$E$1:$E$322,1,FALSE)=D144,"--","Find"),"Find")</f>
        <v>--</v>
      </c>
      <c r="AC144" s="32"/>
      <c r="AE144" s="32"/>
      <c r="AG144" s="32"/>
      <c r="AI144" s="32"/>
      <c r="AK144" s="32"/>
      <c r="AM144" s="32"/>
    </row>
    <row r="145" spans="1:39">
      <c r="A145" s="2" t="s">
        <v>839</v>
      </c>
      <c r="B145" s="2" t="s">
        <v>510</v>
      </c>
      <c r="C145" s="2" t="s">
        <v>76</v>
      </c>
      <c r="D145" s="2" t="s">
        <v>334</v>
      </c>
      <c r="E145" s="2" t="s">
        <v>541</v>
      </c>
      <c r="F145" s="21" t="s">
        <v>135</v>
      </c>
      <c r="G145" s="11" t="s">
        <v>2020</v>
      </c>
      <c r="H145" s="3">
        <v>42360</v>
      </c>
      <c r="I145" s="2" t="s">
        <v>39</v>
      </c>
      <c r="J145" s="2" t="s">
        <v>542</v>
      </c>
      <c r="K145" s="2" t="s">
        <v>30</v>
      </c>
      <c r="L145" s="2" t="s">
        <v>31</v>
      </c>
      <c r="M145" s="2" t="s">
        <v>32</v>
      </c>
      <c r="N145" s="4">
        <v>811</v>
      </c>
      <c r="O145" s="4">
        <v>825</v>
      </c>
      <c r="P145" s="4">
        <v>14</v>
      </c>
      <c r="Q145" s="5">
        <v>0.24</v>
      </c>
      <c r="R145" s="4">
        <v>1761</v>
      </c>
      <c r="S145" s="4">
        <v>1761</v>
      </c>
      <c r="T145" s="4">
        <v>0</v>
      </c>
      <c r="U145" s="5">
        <v>0</v>
      </c>
      <c r="V145" s="5">
        <v>0</v>
      </c>
      <c r="W145" s="14">
        <v>0.24</v>
      </c>
      <c r="X145" s="14">
        <v>0</v>
      </c>
      <c r="Y145" s="14">
        <v>0.24</v>
      </c>
      <c r="Z145" s="4">
        <v>24580</v>
      </c>
      <c r="AA145" s="49" t="str">
        <f>IFERROR(IF(VLOOKUP($D145,'Year-To-Date'!$E$1:$E$322,1,FALSE)=D145,"--","Find"),"Find")</f>
        <v>--</v>
      </c>
      <c r="AC145" s="32"/>
      <c r="AE145" s="32"/>
      <c r="AG145" s="32"/>
      <c r="AI145" s="32"/>
      <c r="AK145" s="32"/>
      <c r="AM145" s="32"/>
    </row>
    <row r="146" spans="1:39">
      <c r="A146" s="2" t="s">
        <v>839</v>
      </c>
      <c r="B146" s="2" t="s">
        <v>510</v>
      </c>
      <c r="C146" s="2" t="s">
        <v>76</v>
      </c>
      <c r="D146" s="2" t="s">
        <v>342</v>
      </c>
      <c r="E146" s="2" t="s">
        <v>543</v>
      </c>
      <c r="F146" s="21" t="s">
        <v>343</v>
      </c>
      <c r="G146" s="11" t="s">
        <v>2021</v>
      </c>
      <c r="H146" s="3">
        <v>42382</v>
      </c>
      <c r="I146" s="2" t="s">
        <v>39</v>
      </c>
      <c r="J146" s="2" t="s">
        <v>544</v>
      </c>
      <c r="K146" s="2" t="s">
        <v>30</v>
      </c>
      <c r="L146" s="2" t="s">
        <v>31</v>
      </c>
      <c r="M146" s="2" t="s">
        <v>32</v>
      </c>
      <c r="N146" s="4">
        <v>23411</v>
      </c>
      <c r="O146" s="4">
        <v>24894</v>
      </c>
      <c r="P146" s="4">
        <v>1483</v>
      </c>
      <c r="Q146" s="5">
        <v>137.91999999999999</v>
      </c>
      <c r="R146" s="4">
        <v>14456</v>
      </c>
      <c r="S146" s="4">
        <v>15838</v>
      </c>
      <c r="T146" s="4">
        <v>1382</v>
      </c>
      <c r="U146" s="5">
        <v>248.76</v>
      </c>
      <c r="V146" s="5">
        <v>0</v>
      </c>
      <c r="W146" s="14">
        <v>386.68</v>
      </c>
      <c r="X146" s="14">
        <v>0</v>
      </c>
      <c r="Y146" s="14">
        <v>386.68</v>
      </c>
      <c r="Z146" s="4">
        <v>24580</v>
      </c>
      <c r="AA146" s="49" t="str">
        <f>IFERROR(IF(VLOOKUP($D146,'Year-To-Date'!$E$1:$E$322,1,FALSE)=D146,"--","Find"),"Find")</f>
        <v>--</v>
      </c>
      <c r="AC146" s="32"/>
      <c r="AE146" s="32"/>
      <c r="AG146" s="32"/>
      <c r="AI146" s="32"/>
      <c r="AK146" s="32"/>
      <c r="AM146" s="32"/>
    </row>
    <row r="147" spans="1:39">
      <c r="A147" s="2" t="s">
        <v>839</v>
      </c>
      <c r="B147" s="2" t="s">
        <v>510</v>
      </c>
      <c r="C147" s="2" t="s">
        <v>76</v>
      </c>
      <c r="D147" s="2" t="s">
        <v>314</v>
      </c>
      <c r="E147" s="2" t="s">
        <v>474</v>
      </c>
      <c r="F147" s="21" t="s">
        <v>315</v>
      </c>
      <c r="G147" s="11" t="s">
        <v>2022</v>
      </c>
      <c r="H147" s="3">
        <v>42326</v>
      </c>
      <c r="I147" s="2" t="s">
        <v>39</v>
      </c>
      <c r="J147" s="2" t="s">
        <v>544</v>
      </c>
      <c r="K147" s="2" t="s">
        <v>30</v>
      </c>
      <c r="L147" s="2" t="s">
        <v>31</v>
      </c>
      <c r="M147" s="2" t="s">
        <v>382</v>
      </c>
      <c r="N147" s="4">
        <v>40766</v>
      </c>
      <c r="O147" s="4">
        <v>43127</v>
      </c>
      <c r="P147" s="4">
        <v>2361</v>
      </c>
      <c r="Q147" s="5">
        <v>39.9</v>
      </c>
      <c r="R147" s="4">
        <v>23960</v>
      </c>
      <c r="S147" s="4">
        <v>26202</v>
      </c>
      <c r="T147" s="4">
        <v>2242</v>
      </c>
      <c r="U147" s="5">
        <v>134.07</v>
      </c>
      <c r="V147" s="5">
        <v>0</v>
      </c>
      <c r="W147" s="14">
        <v>173.97</v>
      </c>
      <c r="X147" s="14">
        <v>0</v>
      </c>
      <c r="Y147" s="14">
        <v>173.97</v>
      </c>
      <c r="Z147" s="4">
        <v>24580</v>
      </c>
      <c r="AA147" s="49" t="str">
        <f>IFERROR(IF(VLOOKUP($D147,'Year-To-Date'!$E$1:$E$322,1,FALSE)=D147,"--","Find"),"Find")</f>
        <v>--</v>
      </c>
      <c r="AC147" s="32"/>
      <c r="AE147" s="32"/>
      <c r="AG147" s="32"/>
      <c r="AI147" s="32"/>
      <c r="AK147" s="32"/>
      <c r="AM147" s="32"/>
    </row>
    <row r="148" spans="1:39">
      <c r="A148" s="2" t="s">
        <v>839</v>
      </c>
      <c r="B148" s="2" t="s">
        <v>510</v>
      </c>
      <c r="C148" s="2" t="s">
        <v>76</v>
      </c>
      <c r="D148" s="2" t="s">
        <v>287</v>
      </c>
      <c r="E148" s="2" t="s">
        <v>474</v>
      </c>
      <c r="F148" s="21" t="s">
        <v>288</v>
      </c>
      <c r="G148" s="11" t="s">
        <v>2023</v>
      </c>
      <c r="H148" s="3">
        <v>42487</v>
      </c>
      <c r="I148" s="2" t="s">
        <v>685</v>
      </c>
      <c r="J148" s="2" t="s">
        <v>544</v>
      </c>
      <c r="K148" s="2" t="s">
        <v>30</v>
      </c>
      <c r="L148" s="2" t="s">
        <v>31</v>
      </c>
      <c r="M148" s="2" t="s">
        <v>32</v>
      </c>
      <c r="N148" s="4">
        <v>2061</v>
      </c>
      <c r="O148" s="4">
        <v>2845</v>
      </c>
      <c r="P148" s="4">
        <v>784</v>
      </c>
      <c r="Q148" s="5">
        <v>13.25</v>
      </c>
      <c r="R148" s="4">
        <v>1825</v>
      </c>
      <c r="S148" s="4">
        <v>2839</v>
      </c>
      <c r="T148" s="4">
        <v>1014</v>
      </c>
      <c r="U148" s="5">
        <v>60.64</v>
      </c>
      <c r="V148" s="5">
        <v>0</v>
      </c>
      <c r="W148" s="14">
        <v>73.89</v>
      </c>
      <c r="X148" s="14">
        <v>0</v>
      </c>
      <c r="Y148" s="14">
        <v>73.89</v>
      </c>
      <c r="Z148" s="4">
        <v>24580</v>
      </c>
      <c r="AA148" s="49" t="str">
        <f>IFERROR(IF(VLOOKUP($D148,'Year-To-Date'!$E$1:$E$322,1,FALSE)=D148,"--","Find"),"Find")</f>
        <v>--</v>
      </c>
      <c r="AC148" s="32"/>
      <c r="AE148" s="32"/>
      <c r="AG148" s="32"/>
      <c r="AI148" s="32"/>
      <c r="AK148" s="32"/>
      <c r="AM148" s="32"/>
    </row>
    <row r="149" spans="1:39">
      <c r="A149" s="2" t="s">
        <v>839</v>
      </c>
      <c r="B149" s="2" t="s">
        <v>510</v>
      </c>
      <c r="C149" s="2" t="s">
        <v>636</v>
      </c>
      <c r="D149" s="2" t="s">
        <v>227</v>
      </c>
      <c r="E149" s="2" t="s">
        <v>27</v>
      </c>
      <c r="F149" s="21" t="s">
        <v>228</v>
      </c>
      <c r="G149" s="11" t="s">
        <v>2024</v>
      </c>
      <c r="H149" s="3">
        <v>42404</v>
      </c>
      <c r="I149" s="2"/>
      <c r="J149" s="2" t="s">
        <v>577</v>
      </c>
      <c r="K149" s="2" t="s">
        <v>394</v>
      </c>
      <c r="L149" s="2" t="s">
        <v>31</v>
      </c>
      <c r="M149" s="2" t="s">
        <v>382</v>
      </c>
      <c r="N149" s="4">
        <v>13598</v>
      </c>
      <c r="O149" s="4">
        <v>13627</v>
      </c>
      <c r="P149" s="4">
        <v>29</v>
      </c>
      <c r="Q149" s="5">
        <v>0.8</v>
      </c>
      <c r="R149" s="4">
        <v>16865</v>
      </c>
      <c r="S149" s="4">
        <v>16909</v>
      </c>
      <c r="T149" s="4">
        <v>44</v>
      </c>
      <c r="U149" s="5">
        <v>3.63</v>
      </c>
      <c r="V149" s="5">
        <v>0</v>
      </c>
      <c r="W149" s="14">
        <v>4.43</v>
      </c>
      <c r="X149" s="14">
        <v>0</v>
      </c>
      <c r="Y149" s="14">
        <v>4.43</v>
      </c>
      <c r="Z149" s="4">
        <v>24580</v>
      </c>
      <c r="AA149" s="49" t="str">
        <f>IFERROR(IF(VLOOKUP($D149,'Year-To-Date'!$E$1:$E$322,1,FALSE)=D149,"--","Find"),"Find")</f>
        <v>--</v>
      </c>
      <c r="AC149" s="32"/>
      <c r="AE149" s="32"/>
      <c r="AG149" s="32"/>
      <c r="AI149" s="32"/>
      <c r="AK149" s="32"/>
      <c r="AM149" s="32"/>
    </row>
    <row r="150" spans="1:39">
      <c r="A150" s="2" t="s">
        <v>839</v>
      </c>
      <c r="B150" s="2" t="s">
        <v>510</v>
      </c>
      <c r="C150" s="2" t="s">
        <v>638</v>
      </c>
      <c r="D150" s="2" t="s">
        <v>278</v>
      </c>
      <c r="E150" s="2" t="s">
        <v>27</v>
      </c>
      <c r="F150" s="21" t="s">
        <v>228</v>
      </c>
      <c r="G150" s="11" t="s">
        <v>2024</v>
      </c>
      <c r="H150" s="3">
        <v>42410</v>
      </c>
      <c r="I150" s="2"/>
      <c r="J150" s="2" t="s">
        <v>577</v>
      </c>
      <c r="K150" s="2" t="s">
        <v>394</v>
      </c>
      <c r="L150" s="2" t="s">
        <v>31</v>
      </c>
      <c r="M150" s="2" t="s">
        <v>382</v>
      </c>
      <c r="N150" s="4">
        <v>118967</v>
      </c>
      <c r="O150" s="4">
        <v>119026</v>
      </c>
      <c r="P150" s="4">
        <v>59</v>
      </c>
      <c r="Q150" s="5">
        <v>1.62</v>
      </c>
      <c r="R150" s="4">
        <v>0</v>
      </c>
      <c r="S150" s="4">
        <v>0</v>
      </c>
      <c r="T150" s="4">
        <v>0</v>
      </c>
      <c r="U150" s="5">
        <v>0</v>
      </c>
      <c r="V150" s="5">
        <v>0</v>
      </c>
      <c r="W150" s="14">
        <v>1.62</v>
      </c>
      <c r="X150" s="14">
        <v>0</v>
      </c>
      <c r="Y150" s="14">
        <v>1.62</v>
      </c>
      <c r="Z150" s="4">
        <v>24580</v>
      </c>
      <c r="AA150" s="49" t="str">
        <f>IFERROR(IF(VLOOKUP($D150,'Year-To-Date'!$E$1:$E$322,1,FALSE)=D150,"--","Find"),"Find")</f>
        <v>--</v>
      </c>
      <c r="AC150" s="32"/>
      <c r="AE150" s="32"/>
      <c r="AG150" s="32"/>
      <c r="AI150" s="32"/>
      <c r="AK150" s="32"/>
      <c r="AM150" s="32"/>
    </row>
    <row r="151" spans="1:39">
      <c r="A151" s="2" t="s">
        <v>839</v>
      </c>
      <c r="B151" s="2" t="s">
        <v>510</v>
      </c>
      <c r="C151" s="2" t="s">
        <v>76</v>
      </c>
      <c r="D151" s="2" t="s">
        <v>344</v>
      </c>
      <c r="E151" s="2" t="s">
        <v>639</v>
      </c>
      <c r="F151" s="21" t="s">
        <v>345</v>
      </c>
      <c r="G151" s="11" t="s">
        <v>2025</v>
      </c>
      <c r="H151" s="3">
        <v>42425</v>
      </c>
      <c r="I151" s="2" t="s">
        <v>39</v>
      </c>
      <c r="J151" s="2" t="s">
        <v>567</v>
      </c>
      <c r="K151" s="2" t="s">
        <v>30</v>
      </c>
      <c r="L151" s="2" t="s">
        <v>31</v>
      </c>
      <c r="M151" s="2" t="s">
        <v>41</v>
      </c>
      <c r="N151" s="4">
        <v>12239</v>
      </c>
      <c r="O151" s="4">
        <v>15168</v>
      </c>
      <c r="P151" s="4">
        <v>2929</v>
      </c>
      <c r="Q151" s="5">
        <v>49.5</v>
      </c>
      <c r="R151" s="4">
        <v>351</v>
      </c>
      <c r="S151" s="4">
        <v>371</v>
      </c>
      <c r="T151" s="4">
        <v>20</v>
      </c>
      <c r="U151" s="5">
        <v>1.2</v>
      </c>
      <c r="V151" s="5">
        <v>0</v>
      </c>
      <c r="W151" s="14">
        <v>50.7</v>
      </c>
      <c r="X151" s="14">
        <v>0</v>
      </c>
      <c r="Y151" s="14">
        <v>50.7</v>
      </c>
      <c r="Z151" s="4">
        <v>24580</v>
      </c>
      <c r="AA151" s="49" t="str">
        <f>IFERROR(IF(VLOOKUP($D151,'Year-To-Date'!$E$1:$E$322,1,FALSE)=D151,"--","Find"),"Find")</f>
        <v>--</v>
      </c>
      <c r="AC151" s="32"/>
      <c r="AE151" s="32"/>
      <c r="AG151" s="32"/>
      <c r="AI151" s="32"/>
      <c r="AK151" s="32"/>
      <c r="AM151" s="32"/>
    </row>
    <row r="152" spans="1:39">
      <c r="A152" s="2" t="s">
        <v>839</v>
      </c>
      <c r="B152" s="2" t="s">
        <v>510</v>
      </c>
      <c r="C152" s="2" t="s">
        <v>779</v>
      </c>
      <c r="D152" s="2" t="s">
        <v>323</v>
      </c>
      <c r="E152" s="2" t="s">
        <v>532</v>
      </c>
      <c r="F152" s="21" t="s">
        <v>324</v>
      </c>
      <c r="G152" s="11" t="s">
        <v>2026</v>
      </c>
      <c r="H152" s="3">
        <v>42359</v>
      </c>
      <c r="I152" s="2" t="s">
        <v>437</v>
      </c>
      <c r="J152" s="2" t="s">
        <v>29</v>
      </c>
      <c r="K152" s="2" t="s">
        <v>30</v>
      </c>
      <c r="L152" s="2" t="s">
        <v>31</v>
      </c>
      <c r="M152" s="2" t="s">
        <v>382</v>
      </c>
      <c r="N152" s="4">
        <v>11850</v>
      </c>
      <c r="O152" s="4">
        <v>15398</v>
      </c>
      <c r="P152" s="4">
        <v>3548</v>
      </c>
      <c r="Q152" s="5">
        <v>329.96</v>
      </c>
      <c r="R152" s="4">
        <v>4909</v>
      </c>
      <c r="S152" s="4">
        <v>5473</v>
      </c>
      <c r="T152" s="4">
        <v>564</v>
      </c>
      <c r="U152" s="5">
        <v>101.52</v>
      </c>
      <c r="V152" s="5">
        <v>0</v>
      </c>
      <c r="W152" s="14">
        <v>431.48</v>
      </c>
      <c r="X152" s="14">
        <v>0</v>
      </c>
      <c r="Y152" s="14">
        <v>431.48</v>
      </c>
      <c r="Z152" s="4">
        <v>24580</v>
      </c>
      <c r="AA152" s="49" t="str">
        <f>IFERROR(IF(VLOOKUP($D152,'Year-To-Date'!$E$1:$E$322,1,FALSE)=D152,"--","Find"),"Find")</f>
        <v>--</v>
      </c>
      <c r="AC152" s="32"/>
      <c r="AE152" s="32"/>
      <c r="AG152" s="32"/>
      <c r="AI152" s="32"/>
      <c r="AK152" s="32"/>
      <c r="AM152" s="32"/>
    </row>
    <row r="153" spans="1:39">
      <c r="A153" s="2" t="s">
        <v>839</v>
      </c>
      <c r="B153" s="2" t="s">
        <v>510</v>
      </c>
      <c r="C153" s="2" t="s">
        <v>779</v>
      </c>
      <c r="D153" s="2" t="s">
        <v>325</v>
      </c>
      <c r="E153" s="2" t="s">
        <v>532</v>
      </c>
      <c r="F153" s="21" t="s">
        <v>324</v>
      </c>
      <c r="G153" s="11" t="s">
        <v>2026</v>
      </c>
      <c r="H153" s="3">
        <v>42359</v>
      </c>
      <c r="I153" s="2" t="s">
        <v>437</v>
      </c>
      <c r="J153" s="2" t="s">
        <v>29</v>
      </c>
      <c r="K153" s="2" t="s">
        <v>30</v>
      </c>
      <c r="L153" s="2" t="s">
        <v>31</v>
      </c>
      <c r="M153" s="2" t="s">
        <v>382</v>
      </c>
      <c r="N153" s="4">
        <v>5830</v>
      </c>
      <c r="O153" s="4">
        <v>6390</v>
      </c>
      <c r="P153" s="4">
        <v>560</v>
      </c>
      <c r="Q153" s="5">
        <v>52.08</v>
      </c>
      <c r="R153" s="4">
        <v>7784</v>
      </c>
      <c r="S153" s="4">
        <v>8548</v>
      </c>
      <c r="T153" s="4">
        <v>764</v>
      </c>
      <c r="U153" s="5">
        <v>137.52000000000001</v>
      </c>
      <c r="V153" s="5">
        <v>0</v>
      </c>
      <c r="W153" s="14">
        <v>189.6</v>
      </c>
      <c r="X153" s="14">
        <v>0</v>
      </c>
      <c r="Y153" s="14">
        <v>189.6</v>
      </c>
      <c r="Z153" s="4">
        <v>24580</v>
      </c>
      <c r="AA153" s="49" t="str">
        <f>IFERROR(IF(VLOOKUP($D153,'Year-To-Date'!$E$1:$E$322,1,FALSE)=D153,"--","Find"),"Find")</f>
        <v>--</v>
      </c>
      <c r="AC153" s="32"/>
      <c r="AE153" s="32"/>
      <c r="AG153" s="32"/>
      <c r="AI153" s="32"/>
      <c r="AK153" s="32"/>
      <c r="AM153" s="32"/>
    </row>
    <row r="154" spans="1:39">
      <c r="A154" s="2" t="s">
        <v>839</v>
      </c>
      <c r="B154" s="2" t="s">
        <v>510</v>
      </c>
      <c r="C154" s="2" t="s">
        <v>25</v>
      </c>
      <c r="D154" s="2" t="s">
        <v>126</v>
      </c>
      <c r="E154" s="2" t="s">
        <v>547</v>
      </c>
      <c r="F154" s="21" t="s">
        <v>127</v>
      </c>
      <c r="G154" s="11" t="s">
        <v>2027</v>
      </c>
      <c r="H154" s="3">
        <v>42389</v>
      </c>
      <c r="I154" s="2" t="s">
        <v>39</v>
      </c>
      <c r="J154" s="2" t="s">
        <v>548</v>
      </c>
      <c r="K154" s="2" t="s">
        <v>30</v>
      </c>
      <c r="L154" s="2" t="s">
        <v>31</v>
      </c>
      <c r="M154" s="2" t="s">
        <v>32</v>
      </c>
      <c r="N154" s="4">
        <v>14582</v>
      </c>
      <c r="O154" s="4">
        <v>17028</v>
      </c>
      <c r="P154" s="4">
        <v>2446</v>
      </c>
      <c r="Q154" s="5">
        <v>41.34</v>
      </c>
      <c r="R154" s="4">
        <v>7</v>
      </c>
      <c r="S154" s="4">
        <v>7</v>
      </c>
      <c r="T154" s="4">
        <v>0</v>
      </c>
      <c r="U154" s="5">
        <v>0</v>
      </c>
      <c r="V154" s="5">
        <v>0</v>
      </c>
      <c r="W154" s="14">
        <v>41.34</v>
      </c>
      <c r="X154" s="14">
        <v>0</v>
      </c>
      <c r="Y154" s="14">
        <v>41.34</v>
      </c>
      <c r="Z154" s="4">
        <v>24580</v>
      </c>
      <c r="AA154" s="49" t="str">
        <f>IFERROR(IF(VLOOKUP($D154,'Year-To-Date'!$E$1:$E$322,1,FALSE)=D154,"--","Find"),"Find")</f>
        <v>--</v>
      </c>
      <c r="AC154" s="32"/>
      <c r="AE154" s="32"/>
      <c r="AG154" s="32"/>
      <c r="AI154" s="32"/>
      <c r="AK154" s="32"/>
      <c r="AM154" s="32"/>
    </row>
    <row r="155" spans="1:39">
      <c r="A155" s="2" t="s">
        <v>839</v>
      </c>
      <c r="B155" s="2" t="s">
        <v>510</v>
      </c>
      <c r="C155" s="2" t="s">
        <v>48</v>
      </c>
      <c r="D155" s="2" t="s">
        <v>174</v>
      </c>
      <c r="E155" s="2" t="s">
        <v>547</v>
      </c>
      <c r="F155" s="21" t="s">
        <v>127</v>
      </c>
      <c r="G155" s="11" t="s">
        <v>2027</v>
      </c>
      <c r="H155" s="3">
        <v>42389</v>
      </c>
      <c r="I155" s="2" t="s">
        <v>39</v>
      </c>
      <c r="J155" s="2" t="s">
        <v>548</v>
      </c>
      <c r="K155" s="2" t="s">
        <v>30</v>
      </c>
      <c r="L155" s="2" t="s">
        <v>31</v>
      </c>
      <c r="M155" s="2" t="s">
        <v>32</v>
      </c>
      <c r="N155" s="4">
        <v>1384</v>
      </c>
      <c r="O155" s="4">
        <v>1665</v>
      </c>
      <c r="P155" s="4">
        <v>281</v>
      </c>
      <c r="Q155" s="5">
        <v>4.75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4.75</v>
      </c>
      <c r="X155" s="14">
        <v>0</v>
      </c>
      <c r="Y155" s="14">
        <v>4.75</v>
      </c>
      <c r="Z155" s="4">
        <v>24580</v>
      </c>
      <c r="AA155" s="49" t="str">
        <f>IFERROR(IF(VLOOKUP($D155,'Year-To-Date'!$E$1:$E$322,1,FALSE)=D155,"--","Find"),"Find")</f>
        <v>--</v>
      </c>
      <c r="AC155" s="32"/>
      <c r="AE155" s="32"/>
      <c r="AG155" s="32"/>
      <c r="AI155" s="32"/>
      <c r="AK155" s="32"/>
      <c r="AM155" s="32"/>
    </row>
    <row r="156" spans="1:39">
      <c r="A156" s="2" t="s">
        <v>839</v>
      </c>
      <c r="B156" s="2" t="s">
        <v>510</v>
      </c>
      <c r="C156" s="2" t="s">
        <v>48</v>
      </c>
      <c r="D156" s="2" t="s">
        <v>176</v>
      </c>
      <c r="E156" s="2" t="s">
        <v>547</v>
      </c>
      <c r="F156" s="21" t="s">
        <v>127</v>
      </c>
      <c r="G156" s="11" t="s">
        <v>2027</v>
      </c>
      <c r="H156" s="3">
        <v>42389</v>
      </c>
      <c r="I156" s="2" t="s">
        <v>39</v>
      </c>
      <c r="J156" s="2" t="s">
        <v>548</v>
      </c>
      <c r="K156" s="2" t="s">
        <v>30</v>
      </c>
      <c r="L156" s="2" t="s">
        <v>31</v>
      </c>
      <c r="M156" s="2" t="s">
        <v>32</v>
      </c>
      <c r="N156" s="4">
        <v>2591</v>
      </c>
      <c r="O156" s="4">
        <v>2754</v>
      </c>
      <c r="P156" s="4">
        <v>163</v>
      </c>
      <c r="Q156" s="5">
        <v>2.75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2.75</v>
      </c>
      <c r="X156" s="14">
        <v>0</v>
      </c>
      <c r="Y156" s="14">
        <v>2.75</v>
      </c>
      <c r="Z156" s="4">
        <v>24580</v>
      </c>
      <c r="AA156" s="49" t="str">
        <f>IFERROR(IF(VLOOKUP($D156,'Year-To-Date'!$E$1:$E$322,1,FALSE)=D156,"--","Find"),"Find")</f>
        <v>--</v>
      </c>
      <c r="AC156" s="32"/>
      <c r="AE156" s="32"/>
      <c r="AG156" s="32"/>
      <c r="AI156" s="32"/>
      <c r="AK156" s="32"/>
      <c r="AM156" s="32"/>
    </row>
    <row r="157" spans="1:39">
      <c r="A157" s="2" t="s">
        <v>839</v>
      </c>
      <c r="B157" s="2" t="s">
        <v>510</v>
      </c>
      <c r="C157" s="2" t="s">
        <v>48</v>
      </c>
      <c r="D157" s="2" t="s">
        <v>178</v>
      </c>
      <c r="E157" s="2" t="s">
        <v>547</v>
      </c>
      <c r="F157" s="21" t="s">
        <v>127</v>
      </c>
      <c r="G157" s="11" t="s">
        <v>2027</v>
      </c>
      <c r="H157" s="3">
        <v>42388</v>
      </c>
      <c r="I157" s="2" t="s">
        <v>39</v>
      </c>
      <c r="J157" s="2" t="s">
        <v>548</v>
      </c>
      <c r="K157" s="2" t="s">
        <v>30</v>
      </c>
      <c r="L157" s="2" t="s">
        <v>31</v>
      </c>
      <c r="M157" s="2" t="s">
        <v>32</v>
      </c>
      <c r="N157" s="4">
        <v>15010</v>
      </c>
      <c r="O157" s="4">
        <v>18728</v>
      </c>
      <c r="P157" s="4">
        <v>3718</v>
      </c>
      <c r="Q157" s="5">
        <v>62.83</v>
      </c>
      <c r="R157" s="4">
        <v>0</v>
      </c>
      <c r="S157" s="4">
        <v>0</v>
      </c>
      <c r="T157" s="4">
        <v>0</v>
      </c>
      <c r="U157" s="5">
        <v>0</v>
      </c>
      <c r="V157" s="5">
        <v>0</v>
      </c>
      <c r="W157" s="14">
        <v>62.83</v>
      </c>
      <c r="X157" s="14">
        <v>0</v>
      </c>
      <c r="Y157" s="14">
        <v>62.83</v>
      </c>
      <c r="Z157" s="4">
        <v>24580</v>
      </c>
      <c r="AA157" s="49" t="str">
        <f>IFERROR(IF(VLOOKUP($D157,'Year-To-Date'!$E$1:$E$322,1,FALSE)=D157,"--","Find"),"Find")</f>
        <v>--</v>
      </c>
      <c r="AC157" s="32"/>
      <c r="AE157" s="32"/>
      <c r="AG157" s="32"/>
      <c r="AI157" s="32"/>
      <c r="AK157" s="32"/>
      <c r="AM157" s="32"/>
    </row>
    <row r="158" spans="1:39">
      <c r="A158" s="2" t="s">
        <v>839</v>
      </c>
      <c r="B158" s="2" t="s">
        <v>510</v>
      </c>
      <c r="C158" s="2" t="s">
        <v>395</v>
      </c>
      <c r="D158" s="2" t="s">
        <v>197</v>
      </c>
      <c r="E158" s="2" t="s">
        <v>547</v>
      </c>
      <c r="F158" s="21" t="s">
        <v>127</v>
      </c>
      <c r="G158" s="11" t="s">
        <v>2027</v>
      </c>
      <c r="H158" s="3">
        <v>42389</v>
      </c>
      <c r="I158" s="2" t="s">
        <v>39</v>
      </c>
      <c r="J158" s="2" t="s">
        <v>548</v>
      </c>
      <c r="K158" s="2" t="s">
        <v>30</v>
      </c>
      <c r="L158" s="2" t="s">
        <v>31</v>
      </c>
      <c r="M158" s="2" t="s">
        <v>32</v>
      </c>
      <c r="N158" s="4">
        <v>1563</v>
      </c>
      <c r="O158" s="4">
        <v>1904</v>
      </c>
      <c r="P158" s="4">
        <v>341</v>
      </c>
      <c r="Q158" s="5">
        <v>5.76</v>
      </c>
      <c r="R158" s="4">
        <v>2655</v>
      </c>
      <c r="S158" s="4">
        <v>3558</v>
      </c>
      <c r="T158" s="4">
        <v>903</v>
      </c>
      <c r="U158" s="5">
        <v>54</v>
      </c>
      <c r="V158" s="5">
        <v>0</v>
      </c>
      <c r="W158" s="14">
        <v>59.76</v>
      </c>
      <c r="X158" s="14">
        <v>0</v>
      </c>
      <c r="Y158" s="14">
        <v>59.76</v>
      </c>
      <c r="Z158" s="4">
        <v>24580</v>
      </c>
      <c r="AA158" s="49" t="str">
        <f>IFERROR(IF(VLOOKUP($D158,'Year-To-Date'!$E$1:$E$322,1,FALSE)=D158,"--","Find"),"Find")</f>
        <v>--</v>
      </c>
      <c r="AC158" s="32"/>
      <c r="AE158" s="32"/>
      <c r="AG158" s="32"/>
      <c r="AI158" s="32"/>
      <c r="AK158" s="32"/>
      <c r="AM158" s="32"/>
    </row>
    <row r="159" spans="1:39">
      <c r="A159" s="2" t="s">
        <v>839</v>
      </c>
      <c r="B159" s="2" t="s">
        <v>510</v>
      </c>
      <c r="C159" s="2" t="s">
        <v>765</v>
      </c>
      <c r="D159" s="2" t="s">
        <v>224</v>
      </c>
      <c r="E159" s="2" t="s">
        <v>547</v>
      </c>
      <c r="F159" s="21" t="s">
        <v>127</v>
      </c>
      <c r="G159" s="11" t="s">
        <v>2027</v>
      </c>
      <c r="H159" s="3">
        <v>42410</v>
      </c>
      <c r="I159" s="2"/>
      <c r="J159" s="2" t="s">
        <v>757</v>
      </c>
      <c r="K159" s="2" t="s">
        <v>394</v>
      </c>
      <c r="L159" s="2" t="s">
        <v>31</v>
      </c>
      <c r="M159" s="2" t="s">
        <v>382</v>
      </c>
      <c r="N159" s="4">
        <v>8323</v>
      </c>
      <c r="O159" s="4">
        <v>10718</v>
      </c>
      <c r="P159" s="4">
        <v>2395</v>
      </c>
      <c r="Q159" s="5">
        <v>65.86</v>
      </c>
      <c r="R159" s="4">
        <v>0</v>
      </c>
      <c r="S159" s="4">
        <v>0</v>
      </c>
      <c r="T159" s="4">
        <v>0</v>
      </c>
      <c r="U159" s="5">
        <v>0</v>
      </c>
      <c r="V159" s="5">
        <v>0</v>
      </c>
      <c r="W159" s="14">
        <v>65.86</v>
      </c>
      <c r="X159" s="14">
        <v>0</v>
      </c>
      <c r="Y159" s="14">
        <v>65.86</v>
      </c>
      <c r="Z159" s="4">
        <v>24580</v>
      </c>
      <c r="AA159" s="49" t="str">
        <f>IFERROR(IF(VLOOKUP($D159,'Year-To-Date'!$E$1:$E$322,1,FALSE)=D159,"--","Find"),"Find")</f>
        <v>--</v>
      </c>
      <c r="AC159" s="32"/>
      <c r="AE159" s="32"/>
      <c r="AG159" s="32"/>
      <c r="AI159" s="32"/>
      <c r="AK159" s="32"/>
      <c r="AM159" s="32"/>
    </row>
    <row r="160" spans="1:39">
      <c r="A160" s="2" t="s">
        <v>839</v>
      </c>
      <c r="B160" s="2" t="s">
        <v>510</v>
      </c>
      <c r="C160" s="2" t="s">
        <v>643</v>
      </c>
      <c r="D160" s="2" t="s">
        <v>231</v>
      </c>
      <c r="E160" s="2" t="s">
        <v>549</v>
      </c>
      <c r="F160" s="21" t="s">
        <v>127</v>
      </c>
      <c r="G160" s="11" t="s">
        <v>2027</v>
      </c>
      <c r="H160" s="3">
        <v>42410</v>
      </c>
      <c r="I160" s="2"/>
      <c r="J160" s="2" t="s">
        <v>644</v>
      </c>
      <c r="K160" s="2" t="s">
        <v>394</v>
      </c>
      <c r="L160" s="2" t="s">
        <v>31</v>
      </c>
      <c r="M160" s="2" t="s">
        <v>382</v>
      </c>
      <c r="N160" s="4">
        <v>77679</v>
      </c>
      <c r="O160" s="4">
        <v>77752</v>
      </c>
      <c r="P160" s="4">
        <v>73</v>
      </c>
      <c r="Q160" s="5">
        <v>2.0099999999999998</v>
      </c>
      <c r="R160" s="4">
        <v>0</v>
      </c>
      <c r="S160" s="4">
        <v>0</v>
      </c>
      <c r="T160" s="4">
        <v>0</v>
      </c>
      <c r="U160" s="5">
        <v>0</v>
      </c>
      <c r="V160" s="5">
        <v>0</v>
      </c>
      <c r="W160" s="14">
        <v>2.0099999999999998</v>
      </c>
      <c r="X160" s="14">
        <v>0</v>
      </c>
      <c r="Y160" s="14">
        <v>2.0099999999999998</v>
      </c>
      <c r="Z160" s="4">
        <v>24580</v>
      </c>
      <c r="AA160" s="49" t="str">
        <f>IFERROR(IF(VLOOKUP($D160,'Year-To-Date'!$E$1:$E$322,1,FALSE)=D160,"--","Find"),"Find")</f>
        <v>--</v>
      </c>
      <c r="AC160" s="32"/>
      <c r="AE160" s="32"/>
      <c r="AG160" s="32"/>
      <c r="AI160" s="32"/>
      <c r="AK160" s="32"/>
      <c r="AM160" s="32"/>
    </row>
    <row r="161" spans="1:39">
      <c r="A161" s="2" t="s">
        <v>839</v>
      </c>
      <c r="B161" s="2" t="s">
        <v>510</v>
      </c>
      <c r="C161" s="2" t="s">
        <v>69</v>
      </c>
      <c r="D161" s="2" t="s">
        <v>243</v>
      </c>
      <c r="E161" s="2" t="s">
        <v>547</v>
      </c>
      <c r="F161" s="21" t="s">
        <v>127</v>
      </c>
      <c r="G161" s="11" t="s">
        <v>2027</v>
      </c>
      <c r="H161" s="3">
        <v>42389</v>
      </c>
      <c r="I161" s="2" t="s">
        <v>39</v>
      </c>
      <c r="J161" s="2" t="s">
        <v>548</v>
      </c>
      <c r="K161" s="2" t="s">
        <v>30</v>
      </c>
      <c r="L161" s="2" t="s">
        <v>31</v>
      </c>
      <c r="M161" s="2" t="s">
        <v>32</v>
      </c>
      <c r="N161" s="4">
        <v>401</v>
      </c>
      <c r="O161" s="4">
        <v>405</v>
      </c>
      <c r="P161" s="4">
        <v>4</v>
      </c>
      <c r="Q161" s="5">
        <v>7.0000000000000007E-2</v>
      </c>
      <c r="R161" s="4">
        <v>1308</v>
      </c>
      <c r="S161" s="4">
        <v>1423</v>
      </c>
      <c r="T161" s="4">
        <v>115</v>
      </c>
      <c r="U161" s="5">
        <v>6.88</v>
      </c>
      <c r="V161" s="5">
        <v>0</v>
      </c>
      <c r="W161" s="14">
        <v>6.95</v>
      </c>
      <c r="X161" s="14">
        <v>0</v>
      </c>
      <c r="Y161" s="14">
        <v>6.95</v>
      </c>
      <c r="Z161" s="4">
        <v>24580</v>
      </c>
      <c r="AA161" s="49" t="str">
        <f>IFERROR(IF(VLOOKUP($D161,'Year-To-Date'!$E$1:$E$322,1,FALSE)=D161,"--","Find"),"Find")</f>
        <v>--</v>
      </c>
      <c r="AC161" s="32"/>
      <c r="AE161" s="32"/>
      <c r="AG161" s="32"/>
      <c r="AI161" s="32"/>
      <c r="AK161" s="32"/>
      <c r="AM161" s="32"/>
    </row>
    <row r="162" spans="1:39">
      <c r="A162" s="2" t="s">
        <v>839</v>
      </c>
      <c r="B162" s="2" t="s">
        <v>510</v>
      </c>
      <c r="C162" s="2" t="s">
        <v>69</v>
      </c>
      <c r="D162" s="2" t="s">
        <v>249</v>
      </c>
      <c r="E162" s="2" t="s">
        <v>549</v>
      </c>
      <c r="F162" s="21" t="s">
        <v>127</v>
      </c>
      <c r="G162" s="11" t="s">
        <v>2027</v>
      </c>
      <c r="H162" s="3">
        <v>42391</v>
      </c>
      <c r="I162" s="2" t="s">
        <v>39</v>
      </c>
      <c r="J162" s="2" t="s">
        <v>550</v>
      </c>
      <c r="K162" s="2" t="s">
        <v>30</v>
      </c>
      <c r="L162" s="2" t="s">
        <v>31</v>
      </c>
      <c r="M162" s="2" t="s">
        <v>32</v>
      </c>
      <c r="N162" s="4">
        <v>7</v>
      </c>
      <c r="O162" s="4">
        <v>11</v>
      </c>
      <c r="P162" s="4">
        <v>4</v>
      </c>
      <c r="Q162" s="5">
        <v>7.0000000000000007E-2</v>
      </c>
      <c r="R162" s="4">
        <v>13</v>
      </c>
      <c r="S162" s="4">
        <v>13</v>
      </c>
      <c r="T162" s="4">
        <v>0</v>
      </c>
      <c r="U162" s="5">
        <v>0</v>
      </c>
      <c r="V162" s="5">
        <v>0</v>
      </c>
      <c r="W162" s="14">
        <v>7.0000000000000007E-2</v>
      </c>
      <c r="X162" s="14">
        <v>0</v>
      </c>
      <c r="Y162" s="14">
        <v>7.0000000000000007E-2</v>
      </c>
      <c r="Z162" s="4">
        <v>24580</v>
      </c>
      <c r="AA162" s="49" t="str">
        <f>IFERROR(IF(VLOOKUP($D162,'Year-To-Date'!$E$1:$E$322,1,FALSE)=D162,"--","Find"),"Find")</f>
        <v>--</v>
      </c>
      <c r="AC162" s="32"/>
      <c r="AE162" s="32"/>
      <c r="AG162" s="32"/>
      <c r="AI162" s="32"/>
      <c r="AK162" s="32"/>
      <c r="AM162" s="32"/>
    </row>
    <row r="163" spans="1:39">
      <c r="A163" s="2" t="s">
        <v>839</v>
      </c>
      <c r="B163" s="2" t="s">
        <v>510</v>
      </c>
      <c r="C163" s="2" t="s">
        <v>69</v>
      </c>
      <c r="D163" s="2" t="s">
        <v>250</v>
      </c>
      <c r="E163" s="2" t="s">
        <v>547</v>
      </c>
      <c r="F163" s="21" t="s">
        <v>127</v>
      </c>
      <c r="G163" s="11" t="s">
        <v>2027</v>
      </c>
      <c r="H163" s="3">
        <v>42389</v>
      </c>
      <c r="I163" s="2" t="s">
        <v>39</v>
      </c>
      <c r="J163" s="2" t="s">
        <v>548</v>
      </c>
      <c r="K163" s="2" t="s">
        <v>30</v>
      </c>
      <c r="L163" s="2" t="s">
        <v>31</v>
      </c>
      <c r="M163" s="2" t="s">
        <v>32</v>
      </c>
      <c r="N163" s="4">
        <v>368</v>
      </c>
      <c r="O163" s="4">
        <v>628</v>
      </c>
      <c r="P163" s="4">
        <v>260</v>
      </c>
      <c r="Q163" s="5">
        <v>4.3899999999999997</v>
      </c>
      <c r="R163" s="4">
        <v>35</v>
      </c>
      <c r="S163" s="4">
        <v>176</v>
      </c>
      <c r="T163" s="4">
        <v>141</v>
      </c>
      <c r="U163" s="5">
        <v>8.43</v>
      </c>
      <c r="V163" s="5">
        <v>0</v>
      </c>
      <c r="W163" s="14">
        <v>12.82</v>
      </c>
      <c r="X163" s="14">
        <v>0</v>
      </c>
      <c r="Y163" s="14">
        <v>12.82</v>
      </c>
      <c r="Z163" s="4">
        <v>24580</v>
      </c>
      <c r="AA163" s="49" t="str">
        <f>IFERROR(IF(VLOOKUP($D163,'Year-To-Date'!$E$1:$E$322,1,FALSE)=D163,"--","Find"),"Find")</f>
        <v>--</v>
      </c>
      <c r="AC163" s="32"/>
      <c r="AE163" s="32"/>
      <c r="AG163" s="32"/>
      <c r="AI163" s="32"/>
      <c r="AK163" s="32"/>
      <c r="AM163" s="32"/>
    </row>
    <row r="164" spans="1:39">
      <c r="A164" s="2" t="s">
        <v>839</v>
      </c>
      <c r="B164" s="2" t="s">
        <v>510</v>
      </c>
      <c r="C164" s="2" t="s">
        <v>69</v>
      </c>
      <c r="D164" s="2" t="s">
        <v>251</v>
      </c>
      <c r="E164" s="2" t="s">
        <v>547</v>
      </c>
      <c r="F164" s="21" t="s">
        <v>127</v>
      </c>
      <c r="G164" s="11" t="s">
        <v>2027</v>
      </c>
      <c r="H164" s="3">
        <v>42389</v>
      </c>
      <c r="I164" s="2" t="s">
        <v>39</v>
      </c>
      <c r="J164" s="2" t="s">
        <v>548</v>
      </c>
      <c r="K164" s="2" t="s">
        <v>30</v>
      </c>
      <c r="L164" s="2" t="s">
        <v>31</v>
      </c>
      <c r="M164" s="2" t="s">
        <v>32</v>
      </c>
      <c r="N164" s="4">
        <v>230</v>
      </c>
      <c r="O164" s="4">
        <v>241</v>
      </c>
      <c r="P164" s="4">
        <v>11</v>
      </c>
      <c r="Q164" s="5">
        <v>0.19</v>
      </c>
      <c r="R164" s="4">
        <v>117</v>
      </c>
      <c r="S164" s="4">
        <v>129</v>
      </c>
      <c r="T164" s="4">
        <v>12</v>
      </c>
      <c r="U164" s="5">
        <v>0.72</v>
      </c>
      <c r="V164" s="5">
        <v>0</v>
      </c>
      <c r="W164" s="14">
        <v>0.91</v>
      </c>
      <c r="X164" s="14">
        <v>0</v>
      </c>
      <c r="Y164" s="14">
        <v>0.91</v>
      </c>
      <c r="Z164" s="4">
        <v>24580</v>
      </c>
      <c r="AA164" s="49" t="str">
        <f>IFERROR(IF(VLOOKUP($D164,'Year-To-Date'!$E$1:$E$322,1,FALSE)=D164,"--","Find"),"Find")</f>
        <v>--</v>
      </c>
      <c r="AC164" s="32"/>
      <c r="AE164" s="32"/>
      <c r="AG164" s="32"/>
      <c r="AI164" s="32"/>
      <c r="AK164" s="32"/>
      <c r="AM164" s="32"/>
    </row>
    <row r="165" spans="1:39">
      <c r="A165" s="2" t="s">
        <v>839</v>
      </c>
      <c r="B165" s="2" t="s">
        <v>510</v>
      </c>
      <c r="C165" s="2" t="s">
        <v>756</v>
      </c>
      <c r="D165" s="2" t="s">
        <v>279</v>
      </c>
      <c r="E165" s="2" t="s">
        <v>547</v>
      </c>
      <c r="F165" s="21" t="s">
        <v>127</v>
      </c>
      <c r="G165" s="11" t="s">
        <v>2027</v>
      </c>
      <c r="H165" s="3">
        <v>42408</v>
      </c>
      <c r="I165" s="2"/>
      <c r="J165" s="2" t="s">
        <v>757</v>
      </c>
      <c r="K165" s="2" t="s">
        <v>394</v>
      </c>
      <c r="L165" s="2" t="s">
        <v>31</v>
      </c>
      <c r="M165" s="2" t="s">
        <v>382</v>
      </c>
      <c r="N165" s="4">
        <v>80837</v>
      </c>
      <c r="O165" s="4">
        <v>86729</v>
      </c>
      <c r="P165" s="4">
        <v>5892</v>
      </c>
      <c r="Q165" s="14">
        <v>162.03</v>
      </c>
      <c r="R165" s="4">
        <v>0</v>
      </c>
      <c r="S165" s="4">
        <v>0</v>
      </c>
      <c r="T165" s="4">
        <v>0</v>
      </c>
      <c r="U165" s="5">
        <v>0</v>
      </c>
      <c r="V165" s="5">
        <v>0</v>
      </c>
      <c r="W165" s="14">
        <v>162.03</v>
      </c>
      <c r="X165" s="14">
        <v>0</v>
      </c>
      <c r="Y165" s="14">
        <v>162.03</v>
      </c>
      <c r="Z165" s="4">
        <v>24580</v>
      </c>
      <c r="AA165" s="49" t="str">
        <f>IFERROR(IF(VLOOKUP($D165,'Year-To-Date'!$E$1:$E$322,1,FALSE)=D165,"--","Find"),"Find")</f>
        <v>--</v>
      </c>
      <c r="AC165" s="32"/>
      <c r="AE165" s="32"/>
      <c r="AG165" s="32"/>
      <c r="AI165" s="32"/>
      <c r="AK165" s="32"/>
      <c r="AM165" s="32"/>
    </row>
    <row r="166" spans="1:39">
      <c r="A166" s="2" t="s">
        <v>839</v>
      </c>
      <c r="B166" s="2" t="s">
        <v>510</v>
      </c>
      <c r="C166" s="2" t="s">
        <v>76</v>
      </c>
      <c r="D166" s="2" t="s">
        <v>327</v>
      </c>
      <c r="E166" s="2" t="s">
        <v>547</v>
      </c>
      <c r="F166" s="21" t="s">
        <v>127</v>
      </c>
      <c r="G166" s="11" t="s">
        <v>2027</v>
      </c>
      <c r="H166" s="3">
        <v>42388</v>
      </c>
      <c r="I166" s="2" t="s">
        <v>39</v>
      </c>
      <c r="J166" s="2" t="s">
        <v>548</v>
      </c>
      <c r="K166" s="2" t="s">
        <v>30</v>
      </c>
      <c r="L166" s="2" t="s">
        <v>31</v>
      </c>
      <c r="M166" s="2" t="s">
        <v>32</v>
      </c>
      <c r="N166" s="4">
        <v>33895</v>
      </c>
      <c r="O166" s="4">
        <v>41758</v>
      </c>
      <c r="P166" s="4">
        <v>7863</v>
      </c>
      <c r="Q166" s="5">
        <v>132.88</v>
      </c>
      <c r="R166" s="4">
        <v>8143</v>
      </c>
      <c r="S166" s="4">
        <v>8699</v>
      </c>
      <c r="T166" s="4">
        <v>556</v>
      </c>
      <c r="U166" s="5">
        <v>33.25</v>
      </c>
      <c r="V166" s="5">
        <v>0</v>
      </c>
      <c r="W166" s="14">
        <v>166.13</v>
      </c>
      <c r="X166" s="14">
        <v>0</v>
      </c>
      <c r="Y166" s="14">
        <v>166.13</v>
      </c>
      <c r="Z166" s="4">
        <v>24580</v>
      </c>
      <c r="AA166" s="49" t="str">
        <f>IFERROR(IF(VLOOKUP($D166,'Year-To-Date'!$E$1:$E$322,1,FALSE)=D166,"--","Find"),"Find")</f>
        <v>--</v>
      </c>
      <c r="AC166" s="32"/>
      <c r="AE166" s="32"/>
      <c r="AG166" s="32"/>
      <c r="AI166" s="32"/>
      <c r="AK166" s="32"/>
      <c r="AM166" s="32"/>
    </row>
    <row r="167" spans="1:39">
      <c r="A167" s="2" t="s">
        <v>839</v>
      </c>
      <c r="B167" s="2" t="s">
        <v>510</v>
      </c>
      <c r="C167" s="2" t="s">
        <v>25</v>
      </c>
      <c r="D167" s="2" t="s">
        <v>33</v>
      </c>
      <c r="E167" s="2" t="s">
        <v>34</v>
      </c>
      <c r="F167" s="21" t="s">
        <v>108</v>
      </c>
      <c r="G167" s="11" t="s">
        <v>2028</v>
      </c>
      <c r="H167" s="3">
        <v>42207</v>
      </c>
      <c r="I167" s="2" t="s">
        <v>28</v>
      </c>
      <c r="J167" s="2" t="s">
        <v>35</v>
      </c>
      <c r="K167" s="2" t="s">
        <v>30</v>
      </c>
      <c r="L167" s="2" t="s">
        <v>31</v>
      </c>
      <c r="M167" s="2" t="s">
        <v>382</v>
      </c>
      <c r="N167" s="4">
        <v>135350</v>
      </c>
      <c r="O167" s="4">
        <v>147891</v>
      </c>
      <c r="P167" s="4">
        <v>12541</v>
      </c>
      <c r="Q167" s="5">
        <v>211.94</v>
      </c>
      <c r="R167" s="4">
        <v>0</v>
      </c>
      <c r="S167" s="4">
        <v>0</v>
      </c>
      <c r="T167" s="4">
        <v>0</v>
      </c>
      <c r="U167" s="5">
        <v>0</v>
      </c>
      <c r="V167" s="5">
        <v>0</v>
      </c>
      <c r="W167" s="14">
        <v>211.94</v>
      </c>
      <c r="X167" s="14">
        <v>0</v>
      </c>
      <c r="Y167" s="14">
        <v>211.94</v>
      </c>
      <c r="Z167" s="4">
        <v>24580</v>
      </c>
      <c r="AA167" s="49" t="str">
        <f>IFERROR(IF(VLOOKUP($D167,'Year-To-Date'!$E$1:$E$322,1,FALSE)=D167,"--","Find"),"Find")</f>
        <v>--</v>
      </c>
      <c r="AC167" s="32"/>
      <c r="AE167" s="32"/>
      <c r="AG167" s="32"/>
      <c r="AI167" s="32"/>
      <c r="AK167" s="32"/>
      <c r="AM167" s="32"/>
    </row>
    <row r="168" spans="1:39">
      <c r="A168" s="2" t="s">
        <v>839</v>
      </c>
      <c r="B168" s="2" t="s">
        <v>510</v>
      </c>
      <c r="C168" s="2" t="s">
        <v>25</v>
      </c>
      <c r="D168" s="2" t="s">
        <v>36</v>
      </c>
      <c r="E168" s="2" t="s">
        <v>34</v>
      </c>
      <c r="F168" s="21" t="s">
        <v>108</v>
      </c>
      <c r="G168" s="11" t="s">
        <v>2028</v>
      </c>
      <c r="H168" s="3">
        <v>42207</v>
      </c>
      <c r="I168" s="2" t="s">
        <v>28</v>
      </c>
      <c r="J168" s="2" t="s">
        <v>35</v>
      </c>
      <c r="K168" s="2" t="s">
        <v>30</v>
      </c>
      <c r="L168" s="2" t="s">
        <v>31</v>
      </c>
      <c r="M168" s="2" t="s">
        <v>382</v>
      </c>
      <c r="N168" s="4">
        <v>147785</v>
      </c>
      <c r="O168" s="4">
        <v>152620</v>
      </c>
      <c r="P168" s="4">
        <v>4835</v>
      </c>
      <c r="Q168" s="5">
        <v>81.709999999999994</v>
      </c>
      <c r="R168" s="4">
        <v>0</v>
      </c>
      <c r="S168" s="4">
        <v>0</v>
      </c>
      <c r="T168" s="4">
        <v>0</v>
      </c>
      <c r="U168" s="5">
        <v>0</v>
      </c>
      <c r="V168" s="5">
        <v>0</v>
      </c>
      <c r="W168" s="14">
        <v>81.709999999999994</v>
      </c>
      <c r="X168" s="14">
        <v>0</v>
      </c>
      <c r="Y168" s="14">
        <v>81.709999999999994</v>
      </c>
      <c r="Z168" s="4">
        <v>24580</v>
      </c>
      <c r="AA168" s="49" t="str">
        <f>IFERROR(IF(VLOOKUP($D168,'Year-To-Date'!$E$1:$E$322,1,FALSE)=D168,"--","Find"),"Find")</f>
        <v>--</v>
      </c>
      <c r="AC168" s="32"/>
      <c r="AE168" s="32"/>
      <c r="AG168" s="32"/>
      <c r="AI168" s="32"/>
      <c r="AK168" s="32"/>
      <c r="AM168" s="32"/>
    </row>
    <row r="169" spans="1:39">
      <c r="A169" s="2" t="s">
        <v>839</v>
      </c>
      <c r="B169" s="2" t="s">
        <v>510</v>
      </c>
      <c r="C169" s="2" t="s">
        <v>25</v>
      </c>
      <c r="D169" s="2" t="s">
        <v>45</v>
      </c>
      <c r="E169" s="2" t="s">
        <v>46</v>
      </c>
      <c r="F169" s="21" t="s">
        <v>108</v>
      </c>
      <c r="G169" s="11" t="s">
        <v>2028</v>
      </c>
      <c r="H169" s="3">
        <v>42208</v>
      </c>
      <c r="I169" s="2" t="s">
        <v>28</v>
      </c>
      <c r="J169" s="2" t="s">
        <v>47</v>
      </c>
      <c r="K169" s="2" t="s">
        <v>30</v>
      </c>
      <c r="L169" s="2" t="s">
        <v>31</v>
      </c>
      <c r="M169" s="2" t="s">
        <v>32</v>
      </c>
      <c r="N169" s="4">
        <v>194946</v>
      </c>
      <c r="O169" s="4">
        <v>206509</v>
      </c>
      <c r="P169" s="4">
        <v>11563</v>
      </c>
      <c r="Q169" s="5">
        <v>195.41</v>
      </c>
      <c r="R169" s="4">
        <v>0</v>
      </c>
      <c r="S169" s="4">
        <v>0</v>
      </c>
      <c r="T169" s="4">
        <v>0</v>
      </c>
      <c r="U169" s="5">
        <v>0</v>
      </c>
      <c r="V169" s="5">
        <v>0</v>
      </c>
      <c r="W169" s="14">
        <v>195.41</v>
      </c>
      <c r="X169" s="14">
        <v>0</v>
      </c>
      <c r="Y169" s="14">
        <v>195.41</v>
      </c>
      <c r="Z169" s="4">
        <v>24580</v>
      </c>
      <c r="AA169" s="49" t="str">
        <f>IFERROR(IF(VLOOKUP($D169,'Year-To-Date'!$E$1:$E$322,1,FALSE)=D169,"--","Find"),"Find")</f>
        <v>--</v>
      </c>
      <c r="AC169" s="32"/>
      <c r="AE169" s="32"/>
      <c r="AG169" s="32"/>
      <c r="AI169" s="32"/>
      <c r="AK169" s="32"/>
      <c r="AM169" s="32"/>
    </row>
    <row r="170" spans="1:39">
      <c r="A170" s="2" t="s">
        <v>839</v>
      </c>
      <c r="B170" s="2" t="s">
        <v>510</v>
      </c>
      <c r="C170" s="2" t="s">
        <v>25</v>
      </c>
      <c r="D170" s="2" t="s">
        <v>356</v>
      </c>
      <c r="E170" s="2" t="s">
        <v>34</v>
      </c>
      <c r="F170" s="21" t="s">
        <v>108</v>
      </c>
      <c r="G170" s="11" t="s">
        <v>2028</v>
      </c>
      <c r="H170" s="3">
        <v>42258</v>
      </c>
      <c r="I170" s="2"/>
      <c r="J170" s="2" t="s">
        <v>35</v>
      </c>
      <c r="K170" s="2" t="s">
        <v>30</v>
      </c>
      <c r="L170" s="2" t="s">
        <v>31</v>
      </c>
      <c r="M170" s="2" t="s">
        <v>32</v>
      </c>
      <c r="N170" s="4">
        <v>91546</v>
      </c>
      <c r="O170" s="4">
        <v>100583</v>
      </c>
      <c r="P170" s="4">
        <v>9037</v>
      </c>
      <c r="Q170" s="5">
        <v>840.44</v>
      </c>
      <c r="R170" s="4">
        <v>0</v>
      </c>
      <c r="S170" s="4">
        <v>0</v>
      </c>
      <c r="T170" s="4">
        <v>0</v>
      </c>
      <c r="U170" s="5">
        <v>0</v>
      </c>
      <c r="V170" s="5">
        <v>0</v>
      </c>
      <c r="W170" s="14">
        <v>840.44</v>
      </c>
      <c r="X170" s="14">
        <v>0</v>
      </c>
      <c r="Y170" s="14">
        <v>840.44</v>
      </c>
      <c r="Z170" s="4">
        <v>24580</v>
      </c>
      <c r="AA170" s="49" t="str">
        <f>IFERROR(IF(VLOOKUP($D170,'Year-To-Date'!$E$1:$E$322,1,FALSE)=D170,"--","Find"),"Find")</f>
        <v>--</v>
      </c>
      <c r="AC170" s="32"/>
      <c r="AE170" s="32"/>
      <c r="AG170" s="32"/>
      <c r="AI170" s="32"/>
      <c r="AK170" s="32"/>
      <c r="AM170" s="32"/>
    </row>
    <row r="171" spans="1:39">
      <c r="A171" s="2" t="s">
        <v>839</v>
      </c>
      <c r="B171" s="2" t="s">
        <v>510</v>
      </c>
      <c r="C171" s="2" t="s">
        <v>48</v>
      </c>
      <c r="D171" s="2" t="s">
        <v>52</v>
      </c>
      <c r="E171" s="2" t="s">
        <v>46</v>
      </c>
      <c r="F171" s="21" t="s">
        <v>108</v>
      </c>
      <c r="G171" s="11" t="s">
        <v>2028</v>
      </c>
      <c r="H171" s="3">
        <v>42184</v>
      </c>
      <c r="I171" s="2" t="s">
        <v>28</v>
      </c>
      <c r="J171" s="2" t="s">
        <v>47</v>
      </c>
      <c r="K171" s="2" t="s">
        <v>30</v>
      </c>
      <c r="L171" s="2" t="s">
        <v>31</v>
      </c>
      <c r="M171" s="2" t="s">
        <v>32</v>
      </c>
      <c r="N171" s="4">
        <v>1842</v>
      </c>
      <c r="O171" s="4">
        <v>1928</v>
      </c>
      <c r="P171" s="4">
        <v>86</v>
      </c>
      <c r="Q171" s="5">
        <v>1.45</v>
      </c>
      <c r="R171" s="4">
        <v>0</v>
      </c>
      <c r="S171" s="4">
        <v>0</v>
      </c>
      <c r="T171" s="4">
        <v>0</v>
      </c>
      <c r="U171" s="5">
        <v>0</v>
      </c>
      <c r="V171" s="5">
        <v>0</v>
      </c>
      <c r="W171" s="14">
        <v>1.45</v>
      </c>
      <c r="X171" s="14">
        <v>0</v>
      </c>
      <c r="Y171" s="14">
        <v>1.45</v>
      </c>
      <c r="Z171" s="4">
        <v>24580</v>
      </c>
      <c r="AA171" s="49" t="str">
        <f>IFERROR(IF(VLOOKUP($D171,'Year-To-Date'!$E$1:$E$322,1,FALSE)=D171,"--","Find"),"Find")</f>
        <v>--</v>
      </c>
      <c r="AC171" s="32"/>
      <c r="AE171" s="32"/>
      <c r="AG171" s="32"/>
      <c r="AI171" s="32"/>
      <c r="AK171" s="32"/>
      <c r="AM171" s="32"/>
    </row>
    <row r="172" spans="1:39">
      <c r="A172" s="2" t="s">
        <v>839</v>
      </c>
      <c r="B172" s="2" t="s">
        <v>510</v>
      </c>
      <c r="C172" s="2" t="s">
        <v>56</v>
      </c>
      <c r="D172" s="2" t="s">
        <v>60</v>
      </c>
      <c r="E172" s="2" t="s">
        <v>46</v>
      </c>
      <c r="F172" s="21" t="s">
        <v>108</v>
      </c>
      <c r="G172" s="11" t="s">
        <v>2028</v>
      </c>
      <c r="H172" s="3">
        <v>42208</v>
      </c>
      <c r="I172" s="2" t="s">
        <v>28</v>
      </c>
      <c r="J172" s="2" t="s">
        <v>47</v>
      </c>
      <c r="K172" s="2" t="s">
        <v>30</v>
      </c>
      <c r="L172" s="2" t="s">
        <v>31</v>
      </c>
      <c r="M172" s="2" t="s">
        <v>32</v>
      </c>
      <c r="N172" s="4">
        <v>1242</v>
      </c>
      <c r="O172" s="4">
        <v>1244</v>
      </c>
      <c r="P172" s="4">
        <v>2</v>
      </c>
      <c r="Q172" s="5">
        <v>0.03</v>
      </c>
      <c r="R172" s="4">
        <v>0</v>
      </c>
      <c r="S172" s="4">
        <v>0</v>
      </c>
      <c r="T172" s="4">
        <v>0</v>
      </c>
      <c r="U172" s="5">
        <v>0</v>
      </c>
      <c r="V172" s="5">
        <v>0</v>
      </c>
      <c r="W172" s="14">
        <v>0.03</v>
      </c>
      <c r="X172" s="14">
        <v>0</v>
      </c>
      <c r="Y172" s="14">
        <v>0.03</v>
      </c>
      <c r="Z172" s="4">
        <v>24580</v>
      </c>
      <c r="AA172" s="49" t="str">
        <f>IFERROR(IF(VLOOKUP($D172,'Year-To-Date'!$E$1:$E$322,1,FALSE)=D172,"--","Find"),"Find")</f>
        <v>--</v>
      </c>
      <c r="AC172" s="32"/>
      <c r="AE172" s="32"/>
      <c r="AG172" s="32"/>
      <c r="AI172" s="32"/>
      <c r="AK172" s="32"/>
      <c r="AM172" s="32"/>
    </row>
    <row r="173" spans="1:39">
      <c r="A173" s="2" t="s">
        <v>839</v>
      </c>
      <c r="B173" s="2" t="s">
        <v>510</v>
      </c>
      <c r="C173" s="2" t="s">
        <v>56</v>
      </c>
      <c r="D173" s="2" t="s">
        <v>64</v>
      </c>
      <c r="E173" s="2" t="s">
        <v>46</v>
      </c>
      <c r="F173" s="21" t="s">
        <v>108</v>
      </c>
      <c r="G173" s="11" t="s">
        <v>2028</v>
      </c>
      <c r="H173" s="3">
        <v>42208</v>
      </c>
      <c r="I173" s="2" t="s">
        <v>28</v>
      </c>
      <c r="J173" s="2" t="s">
        <v>47</v>
      </c>
      <c r="K173" s="2" t="s">
        <v>30</v>
      </c>
      <c r="L173" s="2" t="s">
        <v>31</v>
      </c>
      <c r="M173" s="2" t="s">
        <v>32</v>
      </c>
      <c r="N173" s="4">
        <v>46864</v>
      </c>
      <c r="O173" s="4">
        <v>48483</v>
      </c>
      <c r="P173" s="4">
        <v>1619</v>
      </c>
      <c r="Q173" s="14">
        <v>27.36</v>
      </c>
      <c r="R173" s="4">
        <v>0</v>
      </c>
      <c r="S173" s="4">
        <v>0</v>
      </c>
      <c r="T173" s="4">
        <v>0</v>
      </c>
      <c r="U173" s="5">
        <v>0</v>
      </c>
      <c r="V173" s="5">
        <v>0</v>
      </c>
      <c r="W173" s="14">
        <v>27.36</v>
      </c>
      <c r="X173" s="14">
        <v>0</v>
      </c>
      <c r="Y173" s="14">
        <v>27.36</v>
      </c>
      <c r="Z173" s="4">
        <v>24580</v>
      </c>
      <c r="AA173" s="49" t="str">
        <f>IFERROR(IF(VLOOKUP($D173,'Year-To-Date'!$E$1:$E$322,1,FALSE)=D173,"--","Find"),"Find")</f>
        <v>--</v>
      </c>
      <c r="AC173" s="32"/>
      <c r="AE173" s="32"/>
      <c r="AG173" s="32"/>
      <c r="AI173" s="32"/>
      <c r="AK173" s="32"/>
      <c r="AM173" s="32"/>
    </row>
    <row r="174" spans="1:39">
      <c r="A174" s="2" t="s">
        <v>839</v>
      </c>
      <c r="B174" s="2" t="s">
        <v>510</v>
      </c>
      <c r="C174" s="2" t="s">
        <v>69</v>
      </c>
      <c r="D174" s="2" t="s">
        <v>70</v>
      </c>
      <c r="E174" s="2" t="s">
        <v>34</v>
      </c>
      <c r="F174" s="21" t="s">
        <v>108</v>
      </c>
      <c r="G174" s="11" t="s">
        <v>2028</v>
      </c>
      <c r="H174" s="3">
        <v>42184</v>
      </c>
      <c r="I174" s="2" t="s">
        <v>28</v>
      </c>
      <c r="J174" s="2" t="s">
        <v>35</v>
      </c>
      <c r="K174" s="2" t="s">
        <v>30</v>
      </c>
      <c r="L174" s="2" t="s">
        <v>31</v>
      </c>
      <c r="M174" s="2" t="s">
        <v>32</v>
      </c>
      <c r="N174" s="4">
        <v>2881</v>
      </c>
      <c r="O174" s="4">
        <v>2980</v>
      </c>
      <c r="P174" s="4">
        <v>99</v>
      </c>
      <c r="Q174" s="5">
        <v>1.67</v>
      </c>
      <c r="R174" s="4">
        <v>1849</v>
      </c>
      <c r="S174" s="4">
        <v>1915</v>
      </c>
      <c r="T174" s="4">
        <v>66</v>
      </c>
      <c r="U174" s="5">
        <v>3.95</v>
      </c>
      <c r="V174" s="5">
        <v>0</v>
      </c>
      <c r="W174" s="14">
        <v>5.62</v>
      </c>
      <c r="X174" s="14">
        <v>0</v>
      </c>
      <c r="Y174" s="14">
        <v>5.62</v>
      </c>
      <c r="Z174" s="4">
        <v>24580</v>
      </c>
      <c r="AA174" s="49" t="str">
        <f>IFERROR(IF(VLOOKUP($D174,'Year-To-Date'!$E$1:$E$322,1,FALSE)=D174,"--","Find"),"Find")</f>
        <v>--</v>
      </c>
      <c r="AC174" s="32"/>
      <c r="AE174" s="32"/>
      <c r="AG174" s="32"/>
      <c r="AI174" s="32"/>
      <c r="AK174" s="32"/>
      <c r="AM174" s="32"/>
    </row>
    <row r="175" spans="1:39">
      <c r="A175" s="2" t="s">
        <v>839</v>
      </c>
      <c r="B175" s="2" t="s">
        <v>510</v>
      </c>
      <c r="C175" s="2" t="s">
        <v>69</v>
      </c>
      <c r="D175" s="2" t="s">
        <v>74</v>
      </c>
      <c r="E175" s="2" t="s">
        <v>46</v>
      </c>
      <c r="F175" s="21" t="s">
        <v>108</v>
      </c>
      <c r="G175" s="11" t="s">
        <v>2028</v>
      </c>
      <c r="H175" s="3">
        <v>42208</v>
      </c>
      <c r="I175" s="2" t="s">
        <v>28</v>
      </c>
      <c r="J175" s="2" t="s">
        <v>47</v>
      </c>
      <c r="K175" s="2" t="s">
        <v>30</v>
      </c>
      <c r="L175" s="2" t="s">
        <v>31</v>
      </c>
      <c r="M175" s="2" t="s">
        <v>32</v>
      </c>
      <c r="N175" s="4">
        <v>142</v>
      </c>
      <c r="O175" s="4">
        <v>144</v>
      </c>
      <c r="P175" s="4">
        <v>2</v>
      </c>
      <c r="Q175" s="5">
        <v>0.03</v>
      </c>
      <c r="R175" s="4">
        <v>384</v>
      </c>
      <c r="S175" s="4">
        <v>384</v>
      </c>
      <c r="T175" s="4">
        <v>0</v>
      </c>
      <c r="U175" s="5">
        <v>0</v>
      </c>
      <c r="V175" s="5">
        <v>0</v>
      </c>
      <c r="W175" s="14">
        <v>0.03</v>
      </c>
      <c r="X175" s="14">
        <v>0</v>
      </c>
      <c r="Y175" s="14">
        <v>0.03</v>
      </c>
      <c r="Z175" s="4">
        <v>24580</v>
      </c>
      <c r="AA175" s="49" t="str">
        <f>IFERROR(IF(VLOOKUP($D175,'Year-To-Date'!$E$1:$E$322,1,FALSE)=D175,"--","Find"),"Find")</f>
        <v>--</v>
      </c>
      <c r="AC175" s="32"/>
      <c r="AE175" s="32"/>
      <c r="AG175" s="32"/>
      <c r="AI175" s="32"/>
      <c r="AK175" s="32"/>
      <c r="AM175" s="32"/>
    </row>
    <row r="176" spans="1:39">
      <c r="A176" s="2" t="s">
        <v>839</v>
      </c>
      <c r="B176" s="2" t="s">
        <v>510</v>
      </c>
      <c r="C176" s="2" t="s">
        <v>69</v>
      </c>
      <c r="D176" s="2" t="s">
        <v>75</v>
      </c>
      <c r="E176" s="2" t="s">
        <v>34</v>
      </c>
      <c r="F176" s="21" t="s">
        <v>108</v>
      </c>
      <c r="G176" s="11" t="s">
        <v>2028</v>
      </c>
      <c r="H176" s="3">
        <v>42207</v>
      </c>
      <c r="I176" s="2" t="s">
        <v>28</v>
      </c>
      <c r="J176" s="2" t="s">
        <v>35</v>
      </c>
      <c r="K176" s="2" t="s">
        <v>30</v>
      </c>
      <c r="L176" s="2" t="s">
        <v>31</v>
      </c>
      <c r="M176" s="2" t="s">
        <v>32</v>
      </c>
      <c r="N176" s="4">
        <v>12065</v>
      </c>
      <c r="O176" s="4">
        <v>12686</v>
      </c>
      <c r="P176" s="4">
        <v>621</v>
      </c>
      <c r="Q176" s="5">
        <v>10.49</v>
      </c>
      <c r="R176" s="4">
        <v>16839</v>
      </c>
      <c r="S176" s="4">
        <v>17734</v>
      </c>
      <c r="T176" s="4">
        <v>895</v>
      </c>
      <c r="U176" s="5">
        <v>53.52</v>
      </c>
      <c r="V176" s="5">
        <v>0</v>
      </c>
      <c r="W176" s="14">
        <v>64.010000000000005</v>
      </c>
      <c r="X176" s="14">
        <v>0</v>
      </c>
      <c r="Y176" s="14">
        <v>64.010000000000005</v>
      </c>
      <c r="Z176" s="4">
        <v>24580</v>
      </c>
      <c r="AA176" s="49" t="str">
        <f>IFERROR(IF(VLOOKUP($D176,'Year-To-Date'!$E$1:$E$322,1,FALSE)=D176,"--","Find"),"Find")</f>
        <v>--</v>
      </c>
      <c r="AC176" s="32"/>
      <c r="AE176" s="32"/>
      <c r="AG176" s="32"/>
      <c r="AI176" s="32"/>
      <c r="AK176" s="32"/>
      <c r="AM176" s="32"/>
    </row>
    <row r="177" spans="1:39">
      <c r="A177" s="2" t="s">
        <v>839</v>
      </c>
      <c r="B177" s="2" t="s">
        <v>510</v>
      </c>
      <c r="C177" s="2" t="s">
        <v>76</v>
      </c>
      <c r="D177" s="2" t="s">
        <v>299</v>
      </c>
      <c r="E177" s="2" t="s">
        <v>34</v>
      </c>
      <c r="F177" s="21" t="s">
        <v>108</v>
      </c>
      <c r="G177" s="11" t="s">
        <v>2028</v>
      </c>
      <c r="H177" s="3">
        <v>42184</v>
      </c>
      <c r="I177" s="2" t="s">
        <v>28</v>
      </c>
      <c r="J177" s="2" t="s">
        <v>35</v>
      </c>
      <c r="K177" s="2" t="s">
        <v>30</v>
      </c>
      <c r="L177" s="2" t="s">
        <v>31</v>
      </c>
      <c r="M177" s="2" t="s">
        <v>32</v>
      </c>
      <c r="N177" s="4">
        <v>4093</v>
      </c>
      <c r="O177" s="4">
        <v>4251</v>
      </c>
      <c r="P177" s="4">
        <v>158</v>
      </c>
      <c r="Q177" s="5">
        <v>2.67</v>
      </c>
      <c r="R177" s="4">
        <v>913</v>
      </c>
      <c r="S177" s="4">
        <v>916</v>
      </c>
      <c r="T177" s="4">
        <v>3</v>
      </c>
      <c r="U177" s="5">
        <v>0.18</v>
      </c>
      <c r="V177" s="5">
        <v>0</v>
      </c>
      <c r="W177" s="14">
        <v>2.85</v>
      </c>
      <c r="X177" s="14">
        <v>0</v>
      </c>
      <c r="Y177" s="14">
        <v>2.85</v>
      </c>
      <c r="Z177" s="4">
        <v>24580</v>
      </c>
      <c r="AA177" s="49" t="str">
        <f>IFERROR(IF(VLOOKUP($D177,'Year-To-Date'!$E$1:$E$322,1,FALSE)=D177,"--","Find"),"Find")</f>
        <v>--</v>
      </c>
      <c r="AC177" s="32"/>
      <c r="AE177" s="32"/>
      <c r="AG177" s="32"/>
      <c r="AI177" s="32"/>
      <c r="AK177" s="32"/>
      <c r="AM177" s="32"/>
    </row>
    <row r="178" spans="1:39">
      <c r="A178" s="2" t="s">
        <v>839</v>
      </c>
      <c r="B178" s="2" t="s">
        <v>510</v>
      </c>
      <c r="C178" s="2" t="s">
        <v>76</v>
      </c>
      <c r="D178" s="2" t="s">
        <v>79</v>
      </c>
      <c r="E178" s="2" t="s">
        <v>46</v>
      </c>
      <c r="F178" s="21" t="s">
        <v>108</v>
      </c>
      <c r="G178" s="11" t="s">
        <v>2028</v>
      </c>
      <c r="H178" s="3">
        <v>42184</v>
      </c>
      <c r="I178" s="2" t="s">
        <v>28</v>
      </c>
      <c r="J178" s="2" t="s">
        <v>47</v>
      </c>
      <c r="K178" s="2" t="s">
        <v>30</v>
      </c>
      <c r="L178" s="2" t="s">
        <v>31</v>
      </c>
      <c r="M178" s="2" t="s">
        <v>32</v>
      </c>
      <c r="N178" s="4">
        <v>23163</v>
      </c>
      <c r="O178" s="4">
        <v>25345</v>
      </c>
      <c r="P178" s="4">
        <v>2182</v>
      </c>
      <c r="Q178" s="5">
        <v>36.880000000000003</v>
      </c>
      <c r="R178" s="4">
        <v>6530</v>
      </c>
      <c r="S178" s="4">
        <v>6886</v>
      </c>
      <c r="T178" s="4">
        <v>356</v>
      </c>
      <c r="U178" s="5">
        <v>21.29</v>
      </c>
      <c r="V178" s="5">
        <v>0</v>
      </c>
      <c r="W178" s="14">
        <v>58.17</v>
      </c>
      <c r="X178" s="14">
        <v>0</v>
      </c>
      <c r="Y178" s="14">
        <v>58.17</v>
      </c>
      <c r="Z178" s="4">
        <v>24580</v>
      </c>
      <c r="AA178" s="49" t="str">
        <f>IFERROR(IF(VLOOKUP($D178,'Year-To-Date'!$E$1:$E$322,1,FALSE)=D178,"--","Find"),"Find")</f>
        <v>--</v>
      </c>
      <c r="AC178" s="32"/>
      <c r="AE178" s="32"/>
      <c r="AG178" s="32"/>
      <c r="AI178" s="32"/>
      <c r="AK178" s="32"/>
      <c r="AM178" s="32"/>
    </row>
    <row r="179" spans="1:39">
      <c r="A179" s="2" t="s">
        <v>839</v>
      </c>
      <c r="B179" s="2" t="s">
        <v>510</v>
      </c>
      <c r="C179" s="2" t="s">
        <v>76</v>
      </c>
      <c r="D179" s="2" t="s">
        <v>80</v>
      </c>
      <c r="E179" s="2" t="s">
        <v>34</v>
      </c>
      <c r="F179" s="21" t="s">
        <v>108</v>
      </c>
      <c r="G179" s="11" t="s">
        <v>2028</v>
      </c>
      <c r="H179" s="3">
        <v>42184</v>
      </c>
      <c r="I179" s="2" t="s">
        <v>28</v>
      </c>
      <c r="J179" s="2" t="s">
        <v>35</v>
      </c>
      <c r="K179" s="2" t="s">
        <v>30</v>
      </c>
      <c r="L179" s="2" t="s">
        <v>31</v>
      </c>
      <c r="M179" s="2" t="s">
        <v>32</v>
      </c>
      <c r="N179" s="4">
        <v>37831</v>
      </c>
      <c r="O179" s="4">
        <v>43781</v>
      </c>
      <c r="P179" s="4">
        <v>5950</v>
      </c>
      <c r="Q179" s="5">
        <v>100.56</v>
      </c>
      <c r="R179" s="4">
        <v>11668</v>
      </c>
      <c r="S179" s="4">
        <v>12309</v>
      </c>
      <c r="T179" s="4">
        <v>641</v>
      </c>
      <c r="U179" s="5">
        <v>38.33</v>
      </c>
      <c r="V179" s="5">
        <v>0</v>
      </c>
      <c r="W179" s="14">
        <v>138.88999999999999</v>
      </c>
      <c r="X179" s="14">
        <v>0</v>
      </c>
      <c r="Y179" s="14">
        <v>138.88999999999999</v>
      </c>
      <c r="Z179" s="4">
        <v>24580</v>
      </c>
      <c r="AA179" s="49" t="str">
        <f>IFERROR(IF(VLOOKUP($D179,'Year-To-Date'!$E$1:$E$322,1,FALSE)=D179,"--","Find"),"Find")</f>
        <v>--</v>
      </c>
      <c r="AC179" s="32"/>
      <c r="AE179" s="32"/>
      <c r="AG179" s="32"/>
      <c r="AI179" s="32"/>
      <c r="AK179" s="32"/>
      <c r="AM179" s="32"/>
    </row>
    <row r="180" spans="1:39">
      <c r="A180" s="2" t="s">
        <v>839</v>
      </c>
      <c r="B180" s="2" t="s">
        <v>510</v>
      </c>
      <c r="C180" s="2" t="s">
        <v>76</v>
      </c>
      <c r="D180" s="2" t="s">
        <v>87</v>
      </c>
      <c r="E180" s="2" t="s">
        <v>34</v>
      </c>
      <c r="F180" s="21" t="s">
        <v>108</v>
      </c>
      <c r="G180" s="11" t="s">
        <v>2028</v>
      </c>
      <c r="H180" s="3">
        <v>42207</v>
      </c>
      <c r="I180" s="2" t="s">
        <v>28</v>
      </c>
      <c r="J180" s="2" t="s">
        <v>35</v>
      </c>
      <c r="K180" s="2" t="s">
        <v>30</v>
      </c>
      <c r="L180" s="2" t="s">
        <v>31</v>
      </c>
      <c r="M180" s="2" t="s">
        <v>32</v>
      </c>
      <c r="N180" s="4">
        <v>203591</v>
      </c>
      <c r="O180" s="4">
        <v>207255</v>
      </c>
      <c r="P180" s="4">
        <v>3664</v>
      </c>
      <c r="Q180" s="5">
        <v>61.92</v>
      </c>
      <c r="R180" s="4">
        <v>46960</v>
      </c>
      <c r="S180" s="4">
        <v>47577</v>
      </c>
      <c r="T180" s="4">
        <v>617</v>
      </c>
      <c r="U180" s="5">
        <v>36.9</v>
      </c>
      <c r="V180" s="5">
        <v>0</v>
      </c>
      <c r="W180" s="14">
        <v>98.82</v>
      </c>
      <c r="X180" s="14">
        <v>0</v>
      </c>
      <c r="Y180" s="14">
        <v>98.82</v>
      </c>
      <c r="Z180" s="4">
        <v>24580</v>
      </c>
      <c r="AA180" s="49" t="str">
        <f>IFERROR(IF(VLOOKUP($D180,'Year-To-Date'!$E$1:$E$322,1,FALSE)=D180,"--","Find"),"Find")</f>
        <v>--</v>
      </c>
      <c r="AC180" s="32"/>
      <c r="AE180" s="32"/>
      <c r="AG180" s="32"/>
      <c r="AI180" s="32"/>
      <c r="AK180" s="32"/>
      <c r="AM180" s="32"/>
    </row>
    <row r="181" spans="1:39">
      <c r="A181" s="2" t="s">
        <v>839</v>
      </c>
      <c r="B181" s="2" t="s">
        <v>510</v>
      </c>
      <c r="C181" s="2" t="s">
        <v>76</v>
      </c>
      <c r="D181" s="2" t="s">
        <v>88</v>
      </c>
      <c r="E181" s="2" t="s">
        <v>34</v>
      </c>
      <c r="F181" s="21" t="s">
        <v>108</v>
      </c>
      <c r="G181" s="11" t="s">
        <v>2028</v>
      </c>
      <c r="H181" s="3">
        <v>42207</v>
      </c>
      <c r="I181" s="2" t="s">
        <v>28</v>
      </c>
      <c r="J181" s="2" t="s">
        <v>35</v>
      </c>
      <c r="K181" s="2" t="s">
        <v>30</v>
      </c>
      <c r="L181" s="2" t="s">
        <v>31</v>
      </c>
      <c r="M181" s="2" t="s">
        <v>32</v>
      </c>
      <c r="N181" s="4">
        <v>35712</v>
      </c>
      <c r="O181" s="4">
        <v>36983</v>
      </c>
      <c r="P181" s="4">
        <v>1271</v>
      </c>
      <c r="Q181" s="5">
        <v>21.48</v>
      </c>
      <c r="R181" s="4">
        <v>44648</v>
      </c>
      <c r="S181" s="4">
        <v>46789</v>
      </c>
      <c r="T181" s="4">
        <v>2141</v>
      </c>
      <c r="U181" s="5">
        <v>128.03</v>
      </c>
      <c r="V181" s="5">
        <v>0</v>
      </c>
      <c r="W181" s="14">
        <v>149.51</v>
      </c>
      <c r="X181" s="14">
        <v>0</v>
      </c>
      <c r="Y181" s="14">
        <v>149.51</v>
      </c>
      <c r="Z181" s="4">
        <v>24580</v>
      </c>
      <c r="AA181" s="49" t="str">
        <f>IFERROR(IF(VLOOKUP($D181,'Year-To-Date'!$E$1:$E$322,1,FALSE)=D181,"--","Find"),"Find")</f>
        <v>--</v>
      </c>
      <c r="AC181" s="32"/>
      <c r="AE181" s="32"/>
      <c r="AG181" s="32"/>
      <c r="AI181" s="32"/>
      <c r="AK181" s="32"/>
      <c r="AM181" s="32"/>
    </row>
    <row r="182" spans="1:39">
      <c r="A182" s="2" t="s">
        <v>839</v>
      </c>
      <c r="B182" s="2" t="s">
        <v>510</v>
      </c>
      <c r="C182" s="2" t="s">
        <v>69</v>
      </c>
      <c r="D182" s="2" t="s">
        <v>253</v>
      </c>
      <c r="E182" s="2" t="s">
        <v>371</v>
      </c>
      <c r="F182" s="21" t="s">
        <v>254</v>
      </c>
      <c r="G182" s="11" t="s">
        <v>2029</v>
      </c>
      <c r="H182" s="3">
        <v>42198</v>
      </c>
      <c r="I182" s="2" t="s">
        <v>28</v>
      </c>
      <c r="J182" s="2" t="s">
        <v>373</v>
      </c>
      <c r="K182" s="2" t="s">
        <v>30</v>
      </c>
      <c r="L182" s="2" t="s">
        <v>31</v>
      </c>
      <c r="M182" s="2" t="s">
        <v>32</v>
      </c>
      <c r="N182" s="4">
        <v>667</v>
      </c>
      <c r="O182" s="4">
        <v>677</v>
      </c>
      <c r="P182" s="4">
        <v>10</v>
      </c>
      <c r="Q182" s="5">
        <v>0.17</v>
      </c>
      <c r="R182" s="4">
        <v>1748</v>
      </c>
      <c r="S182" s="4">
        <v>1770</v>
      </c>
      <c r="T182" s="4">
        <v>22</v>
      </c>
      <c r="U182" s="5">
        <v>1.32</v>
      </c>
      <c r="V182" s="5">
        <v>0</v>
      </c>
      <c r="W182" s="14">
        <v>1.49</v>
      </c>
      <c r="X182" s="14">
        <v>0</v>
      </c>
      <c r="Y182" s="14">
        <v>1.49</v>
      </c>
      <c r="Z182" s="4">
        <v>24580</v>
      </c>
      <c r="AA182" s="49" t="str">
        <f>IFERROR(IF(VLOOKUP($D182,'Year-To-Date'!$E$1:$E$322,1,FALSE)=D182,"--","Find"),"Find")</f>
        <v>--</v>
      </c>
      <c r="AC182" s="32"/>
      <c r="AE182" s="32"/>
      <c r="AG182" s="32"/>
      <c r="AI182" s="32"/>
      <c r="AK182" s="32"/>
      <c r="AM182" s="32"/>
    </row>
    <row r="183" spans="1:39">
      <c r="A183" s="2" t="s">
        <v>839</v>
      </c>
      <c r="B183" s="2" t="s">
        <v>510</v>
      </c>
      <c r="C183" s="2" t="s">
        <v>76</v>
      </c>
      <c r="D183" s="2" t="s">
        <v>319</v>
      </c>
      <c r="E183" s="2" t="s">
        <v>502</v>
      </c>
      <c r="F183" s="21" t="s">
        <v>320</v>
      </c>
      <c r="G183" s="11" t="s">
        <v>2030</v>
      </c>
      <c r="H183" s="3">
        <v>42321</v>
      </c>
      <c r="I183" s="2" t="s">
        <v>39</v>
      </c>
      <c r="J183" s="2" t="s">
        <v>377</v>
      </c>
      <c r="K183" s="2" t="s">
        <v>30</v>
      </c>
      <c r="L183" s="2" t="s">
        <v>31</v>
      </c>
      <c r="M183" s="2" t="s">
        <v>41</v>
      </c>
      <c r="N183" s="4">
        <v>10217</v>
      </c>
      <c r="O183" s="4">
        <v>11204</v>
      </c>
      <c r="P183" s="4">
        <v>987</v>
      </c>
      <c r="Q183" s="5">
        <v>91.79</v>
      </c>
      <c r="R183" s="4">
        <v>5538</v>
      </c>
      <c r="S183" s="4">
        <v>6000</v>
      </c>
      <c r="T183" s="4">
        <v>462</v>
      </c>
      <c r="U183" s="5">
        <v>83.16</v>
      </c>
      <c r="V183" s="5">
        <v>0</v>
      </c>
      <c r="W183" s="14">
        <v>174.95</v>
      </c>
      <c r="X183" s="14">
        <v>0</v>
      </c>
      <c r="Y183" s="14">
        <v>174.95</v>
      </c>
      <c r="Z183" s="4">
        <v>24580</v>
      </c>
      <c r="AA183" s="49" t="str">
        <f>IFERROR(IF(VLOOKUP($D183,'Year-To-Date'!$E$1:$E$322,1,FALSE)=D183,"--","Find"),"Find")</f>
        <v>--</v>
      </c>
      <c r="AC183" s="32"/>
      <c r="AE183" s="32"/>
      <c r="AG183" s="32"/>
      <c r="AI183" s="32"/>
      <c r="AK183" s="32"/>
      <c r="AM183" s="32"/>
    </row>
    <row r="184" spans="1:39">
      <c r="A184" s="2" t="s">
        <v>839</v>
      </c>
      <c r="B184" s="2" t="s">
        <v>510</v>
      </c>
      <c r="C184" s="2" t="s">
        <v>56</v>
      </c>
      <c r="D184" s="2" t="s">
        <v>204</v>
      </c>
      <c r="E184" s="2" t="s">
        <v>371</v>
      </c>
      <c r="F184" s="21" t="s">
        <v>205</v>
      </c>
      <c r="G184" s="11" t="s">
        <v>2031</v>
      </c>
      <c r="H184" s="3">
        <v>42198</v>
      </c>
      <c r="I184" s="2" t="s">
        <v>28</v>
      </c>
      <c r="J184" s="2" t="s">
        <v>373</v>
      </c>
      <c r="K184" s="2" t="s">
        <v>30</v>
      </c>
      <c r="L184" s="2" t="s">
        <v>31</v>
      </c>
      <c r="M184" s="2" t="s">
        <v>32</v>
      </c>
      <c r="N184" s="4">
        <v>4194</v>
      </c>
      <c r="O184" s="4">
        <v>4268</v>
      </c>
      <c r="P184" s="4">
        <v>74</v>
      </c>
      <c r="Q184" s="5">
        <v>1.25</v>
      </c>
      <c r="R184" s="4">
        <v>0</v>
      </c>
      <c r="S184" s="4">
        <v>0</v>
      </c>
      <c r="T184" s="4">
        <v>0</v>
      </c>
      <c r="U184" s="5">
        <v>0</v>
      </c>
      <c r="V184" s="5">
        <v>0</v>
      </c>
      <c r="W184" s="14">
        <v>1.25</v>
      </c>
      <c r="X184" s="14">
        <v>0</v>
      </c>
      <c r="Y184" s="14">
        <v>1.25</v>
      </c>
      <c r="Z184" s="4">
        <v>24580</v>
      </c>
      <c r="AA184" s="49" t="str">
        <f>IFERROR(IF(VLOOKUP($D184,'Year-To-Date'!$E$1:$E$322,1,FALSE)=D184,"--","Find"),"Find")</f>
        <v>--</v>
      </c>
      <c r="AC184" s="32"/>
      <c r="AE184" s="32"/>
      <c r="AG184" s="32"/>
      <c r="AI184" s="32"/>
      <c r="AK184" s="32"/>
      <c r="AM184" s="32"/>
    </row>
    <row r="185" spans="1:39">
      <c r="A185" s="2" t="s">
        <v>839</v>
      </c>
      <c r="B185" s="2" t="s">
        <v>510</v>
      </c>
      <c r="C185" s="2" t="s">
        <v>56</v>
      </c>
      <c r="D185" s="2" t="s">
        <v>206</v>
      </c>
      <c r="E185" s="2" t="s">
        <v>371</v>
      </c>
      <c r="F185" s="21" t="s">
        <v>205</v>
      </c>
      <c r="G185" s="11" t="s">
        <v>2031</v>
      </c>
      <c r="H185" s="3">
        <v>42199</v>
      </c>
      <c r="I185" s="2" t="s">
        <v>28</v>
      </c>
      <c r="J185" s="2" t="s">
        <v>373</v>
      </c>
      <c r="K185" s="2" t="s">
        <v>30</v>
      </c>
      <c r="L185" s="2" t="s">
        <v>31</v>
      </c>
      <c r="M185" s="2" t="s">
        <v>32</v>
      </c>
      <c r="N185" s="4">
        <v>16671</v>
      </c>
      <c r="O185" s="4">
        <v>16708</v>
      </c>
      <c r="P185" s="4">
        <v>37</v>
      </c>
      <c r="Q185" s="5">
        <v>0.63</v>
      </c>
      <c r="R185" s="4">
        <v>0</v>
      </c>
      <c r="S185" s="4">
        <v>0</v>
      </c>
      <c r="T185" s="4">
        <v>0</v>
      </c>
      <c r="U185" s="5">
        <v>0</v>
      </c>
      <c r="V185" s="5">
        <v>0</v>
      </c>
      <c r="W185" s="14">
        <v>0.63</v>
      </c>
      <c r="X185" s="14">
        <v>0</v>
      </c>
      <c r="Y185" s="14">
        <v>0.63</v>
      </c>
      <c r="Z185" s="4">
        <v>24580</v>
      </c>
      <c r="AA185" s="49" t="str">
        <f>IFERROR(IF(VLOOKUP($D185,'Year-To-Date'!$E$1:$E$322,1,FALSE)=D185,"--","Find"),"Find")</f>
        <v>--</v>
      </c>
      <c r="AC185" s="32"/>
      <c r="AE185" s="32"/>
      <c r="AG185" s="32"/>
      <c r="AI185" s="32"/>
      <c r="AK185" s="32"/>
      <c r="AM185" s="32"/>
    </row>
    <row r="186" spans="1:39">
      <c r="A186" s="2" t="s">
        <v>839</v>
      </c>
      <c r="B186" s="2" t="s">
        <v>510</v>
      </c>
      <c r="C186" s="2" t="s">
        <v>48</v>
      </c>
      <c r="D186" s="2" t="s">
        <v>169</v>
      </c>
      <c r="E186" s="2" t="s">
        <v>555</v>
      </c>
      <c r="F186" s="21" t="s">
        <v>170</v>
      </c>
      <c r="G186" s="11" t="s">
        <v>2032</v>
      </c>
      <c r="H186" s="3">
        <v>42390</v>
      </c>
      <c r="I186" s="2" t="s">
        <v>39</v>
      </c>
      <c r="J186" s="2" t="s">
        <v>556</v>
      </c>
      <c r="K186" s="2" t="s">
        <v>30</v>
      </c>
      <c r="L186" s="2" t="s">
        <v>31</v>
      </c>
      <c r="M186" s="2" t="s">
        <v>32</v>
      </c>
      <c r="N186" s="4">
        <v>3969</v>
      </c>
      <c r="O186" s="4">
        <v>5136</v>
      </c>
      <c r="P186" s="4">
        <v>1167</v>
      </c>
      <c r="Q186" s="5">
        <v>19.72</v>
      </c>
      <c r="R186" s="4">
        <v>0</v>
      </c>
      <c r="S186" s="4">
        <v>0</v>
      </c>
      <c r="T186" s="4">
        <v>0</v>
      </c>
      <c r="U186" s="5">
        <v>0</v>
      </c>
      <c r="V186" s="5">
        <v>0</v>
      </c>
      <c r="W186" s="14">
        <v>19.72</v>
      </c>
      <c r="X186" s="14">
        <v>0</v>
      </c>
      <c r="Y186" s="14">
        <v>19.72</v>
      </c>
      <c r="Z186" s="4">
        <v>24580</v>
      </c>
      <c r="AA186" s="49" t="str">
        <f>IFERROR(IF(VLOOKUP($D186,'Year-To-Date'!$E$1:$E$322,1,FALSE)=D186,"--","Find"),"Find")</f>
        <v>--</v>
      </c>
      <c r="AC186" s="32"/>
      <c r="AE186" s="32"/>
      <c r="AG186" s="32"/>
      <c r="AI186" s="32"/>
      <c r="AK186" s="32"/>
      <c r="AM186" s="32"/>
    </row>
    <row r="187" spans="1:39">
      <c r="A187" s="2" t="s">
        <v>839</v>
      </c>
      <c r="B187" s="2" t="s">
        <v>510</v>
      </c>
      <c r="C187" s="2" t="s">
        <v>48</v>
      </c>
      <c r="D187" s="2" t="s">
        <v>171</v>
      </c>
      <c r="E187" s="2" t="s">
        <v>555</v>
      </c>
      <c r="F187" s="21" t="s">
        <v>170</v>
      </c>
      <c r="G187" s="11" t="s">
        <v>2032</v>
      </c>
      <c r="H187" s="3">
        <v>42390</v>
      </c>
      <c r="I187" s="2" t="s">
        <v>39</v>
      </c>
      <c r="J187" s="2" t="s">
        <v>556</v>
      </c>
      <c r="K187" s="2" t="s">
        <v>30</v>
      </c>
      <c r="L187" s="2" t="s">
        <v>31</v>
      </c>
      <c r="M187" s="2" t="s">
        <v>32</v>
      </c>
      <c r="N187" s="4">
        <v>3142</v>
      </c>
      <c r="O187" s="4">
        <v>3347</v>
      </c>
      <c r="P187" s="4">
        <v>205</v>
      </c>
      <c r="Q187" s="5">
        <v>3.46</v>
      </c>
      <c r="R187" s="4">
        <v>0</v>
      </c>
      <c r="S187" s="4">
        <v>0</v>
      </c>
      <c r="T187" s="4">
        <v>0</v>
      </c>
      <c r="U187" s="5">
        <v>0</v>
      </c>
      <c r="V187" s="5">
        <v>0</v>
      </c>
      <c r="W187" s="14">
        <v>3.46</v>
      </c>
      <c r="X187" s="14">
        <v>0</v>
      </c>
      <c r="Y187" s="14">
        <v>3.46</v>
      </c>
      <c r="Z187" s="4">
        <v>24580</v>
      </c>
      <c r="AA187" s="49" t="str">
        <f>IFERROR(IF(VLOOKUP($D187,'Year-To-Date'!$E$1:$E$322,1,FALSE)=D187,"--","Find"),"Find")</f>
        <v>--</v>
      </c>
      <c r="AC187" s="32"/>
      <c r="AE187" s="32"/>
      <c r="AG187" s="32"/>
      <c r="AI187" s="32"/>
      <c r="AK187" s="32"/>
      <c r="AM187" s="32"/>
    </row>
    <row r="188" spans="1:39">
      <c r="A188" s="2" t="s">
        <v>839</v>
      </c>
      <c r="B188" s="2" t="s">
        <v>510</v>
      </c>
      <c r="C188" s="2" t="s">
        <v>48</v>
      </c>
      <c r="D188" s="2" t="s">
        <v>172</v>
      </c>
      <c r="E188" s="2" t="s">
        <v>555</v>
      </c>
      <c r="F188" s="21" t="s">
        <v>170</v>
      </c>
      <c r="G188" s="11" t="s">
        <v>2032</v>
      </c>
      <c r="H188" s="3">
        <v>42390</v>
      </c>
      <c r="I188" s="2" t="s">
        <v>39</v>
      </c>
      <c r="J188" s="2" t="s">
        <v>556</v>
      </c>
      <c r="K188" s="2" t="s">
        <v>30</v>
      </c>
      <c r="L188" s="2" t="s">
        <v>31</v>
      </c>
      <c r="M188" s="2" t="s">
        <v>32</v>
      </c>
      <c r="N188" s="4">
        <v>22</v>
      </c>
      <c r="O188" s="4">
        <v>22</v>
      </c>
      <c r="P188" s="4">
        <v>0</v>
      </c>
      <c r="Q188" s="5">
        <v>0</v>
      </c>
      <c r="R188" s="4">
        <v>0</v>
      </c>
      <c r="S188" s="4">
        <v>0</v>
      </c>
      <c r="T188" s="4">
        <v>0</v>
      </c>
      <c r="U188" s="5">
        <v>0</v>
      </c>
      <c r="V188" s="5">
        <v>0</v>
      </c>
      <c r="W188" s="14">
        <v>0</v>
      </c>
      <c r="X188" s="14">
        <v>0</v>
      </c>
      <c r="Y188" s="14">
        <v>0</v>
      </c>
      <c r="Z188" s="4">
        <v>24580</v>
      </c>
      <c r="AA188" s="49" t="str">
        <f>IFERROR(IF(VLOOKUP($D188,'Year-To-Date'!$E$1:$E$322,1,FALSE)=D188,"--","Find"),"Find")</f>
        <v>--</v>
      </c>
    </row>
    <row r="189" spans="1:39">
      <c r="A189" s="2" t="s">
        <v>839</v>
      </c>
      <c r="B189" s="2" t="s">
        <v>510</v>
      </c>
      <c r="C189" s="2" t="s">
        <v>48</v>
      </c>
      <c r="D189" s="2" t="s">
        <v>173</v>
      </c>
      <c r="E189" s="2" t="s">
        <v>549</v>
      </c>
      <c r="F189" s="21" t="s">
        <v>170</v>
      </c>
      <c r="G189" s="11" t="s">
        <v>2032</v>
      </c>
      <c r="H189" s="3">
        <v>42405</v>
      </c>
      <c r="I189" s="2" t="s">
        <v>39</v>
      </c>
      <c r="J189" s="2" t="s">
        <v>550</v>
      </c>
      <c r="K189" s="2" t="s">
        <v>30</v>
      </c>
      <c r="L189" s="2" t="s">
        <v>31</v>
      </c>
      <c r="M189" s="2" t="s">
        <v>32</v>
      </c>
      <c r="N189" s="4">
        <v>486</v>
      </c>
      <c r="O189" s="4">
        <v>677</v>
      </c>
      <c r="P189" s="4">
        <v>191</v>
      </c>
      <c r="Q189" s="5">
        <v>3.23</v>
      </c>
      <c r="R189" s="4">
        <v>13</v>
      </c>
      <c r="S189" s="4">
        <v>13</v>
      </c>
      <c r="T189" s="4">
        <v>0</v>
      </c>
      <c r="U189" s="5">
        <v>0</v>
      </c>
      <c r="V189" s="5">
        <v>0</v>
      </c>
      <c r="W189" s="14">
        <v>3.23</v>
      </c>
      <c r="X189" s="14">
        <v>0</v>
      </c>
      <c r="Y189" s="14">
        <v>3.23</v>
      </c>
      <c r="Z189" s="4">
        <v>24580</v>
      </c>
      <c r="AA189" s="49" t="str">
        <f>IFERROR(IF(VLOOKUP($D189,'Year-To-Date'!$E$1:$E$322,1,FALSE)=D189,"--","Find"),"Find")</f>
        <v>--</v>
      </c>
    </row>
    <row r="190" spans="1:39">
      <c r="A190" s="2" t="s">
        <v>839</v>
      </c>
      <c r="B190" s="2" t="s">
        <v>510</v>
      </c>
      <c r="C190" s="2" t="s">
        <v>48</v>
      </c>
      <c r="D190" s="2" t="s">
        <v>175</v>
      </c>
      <c r="E190" s="2" t="s">
        <v>555</v>
      </c>
      <c r="F190" s="21" t="s">
        <v>170</v>
      </c>
      <c r="G190" s="11" t="s">
        <v>2032</v>
      </c>
      <c r="H190" s="3">
        <v>42390</v>
      </c>
      <c r="I190" s="2" t="s">
        <v>39</v>
      </c>
      <c r="J190" s="2" t="s">
        <v>556</v>
      </c>
      <c r="K190" s="2" t="s">
        <v>30</v>
      </c>
      <c r="L190" s="2" t="s">
        <v>31</v>
      </c>
      <c r="M190" s="2" t="s">
        <v>32</v>
      </c>
      <c r="N190" s="4">
        <v>1020</v>
      </c>
      <c r="O190" s="4">
        <v>1191</v>
      </c>
      <c r="P190" s="4">
        <v>171</v>
      </c>
      <c r="Q190" s="5">
        <v>2.89</v>
      </c>
      <c r="R190" s="4">
        <v>0</v>
      </c>
      <c r="S190" s="4">
        <v>0</v>
      </c>
      <c r="T190" s="4">
        <v>0</v>
      </c>
      <c r="U190" s="5">
        <v>0</v>
      </c>
      <c r="V190" s="5">
        <v>0</v>
      </c>
      <c r="W190" s="14">
        <v>2.89</v>
      </c>
      <c r="X190" s="14">
        <v>0</v>
      </c>
      <c r="Y190" s="14">
        <v>2.89</v>
      </c>
      <c r="Z190" s="4">
        <v>24580</v>
      </c>
      <c r="AA190" s="49" t="str">
        <f>IFERROR(IF(VLOOKUP($D190,'Year-To-Date'!$E$1:$E$322,1,FALSE)=D190,"--","Find"),"Find")</f>
        <v>--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</row>
    <row r="191" spans="1:39">
      <c r="A191" s="2" t="s">
        <v>839</v>
      </c>
      <c r="B191" s="2" t="s">
        <v>510</v>
      </c>
      <c r="C191" s="2" t="s">
        <v>48</v>
      </c>
      <c r="D191" s="2" t="s">
        <v>177</v>
      </c>
      <c r="E191" s="2" t="s">
        <v>555</v>
      </c>
      <c r="F191" s="21" t="s">
        <v>170</v>
      </c>
      <c r="G191" s="11" t="s">
        <v>2032</v>
      </c>
      <c r="H191" s="3">
        <v>42390</v>
      </c>
      <c r="I191" s="2" t="s">
        <v>39</v>
      </c>
      <c r="J191" s="2" t="s">
        <v>556</v>
      </c>
      <c r="K191" s="2" t="s">
        <v>30</v>
      </c>
      <c r="L191" s="2" t="s">
        <v>31</v>
      </c>
      <c r="M191" s="2" t="s">
        <v>32</v>
      </c>
      <c r="N191" s="4">
        <v>4218</v>
      </c>
      <c r="O191" s="4">
        <v>4841</v>
      </c>
      <c r="P191" s="4">
        <v>623</v>
      </c>
      <c r="Q191" s="5">
        <v>10.53</v>
      </c>
      <c r="R191" s="4">
        <v>0</v>
      </c>
      <c r="S191" s="4">
        <v>0</v>
      </c>
      <c r="T191" s="4">
        <v>0</v>
      </c>
      <c r="U191" s="5">
        <v>0</v>
      </c>
      <c r="V191" s="5">
        <v>0</v>
      </c>
      <c r="W191" s="14">
        <v>10.53</v>
      </c>
      <c r="X191" s="14">
        <v>0</v>
      </c>
      <c r="Y191" s="14">
        <v>10.53</v>
      </c>
      <c r="Z191" s="4">
        <v>24580</v>
      </c>
      <c r="AA191" s="49" t="str">
        <f>IFERROR(IF(VLOOKUP($D191,'Year-To-Date'!$E$1:$E$322,1,FALSE)=D191,"--","Find"),"Find")</f>
        <v>--</v>
      </c>
    </row>
    <row r="192" spans="1:39">
      <c r="A192" s="2" t="s">
        <v>839</v>
      </c>
      <c r="B192" s="2" t="s">
        <v>510</v>
      </c>
      <c r="C192" s="2" t="s">
        <v>56</v>
      </c>
      <c r="D192" s="2" t="s">
        <v>209</v>
      </c>
      <c r="E192" s="2" t="s">
        <v>549</v>
      </c>
      <c r="F192" s="21" t="s">
        <v>170</v>
      </c>
      <c r="G192" s="11" t="s">
        <v>2032</v>
      </c>
      <c r="H192" s="3">
        <v>42391</v>
      </c>
      <c r="I192" s="2" t="s">
        <v>39</v>
      </c>
      <c r="J192" s="2" t="s">
        <v>550</v>
      </c>
      <c r="K192" s="2" t="s">
        <v>30</v>
      </c>
      <c r="L192" s="2" t="s">
        <v>31</v>
      </c>
      <c r="M192" s="2" t="s">
        <v>32</v>
      </c>
      <c r="N192" s="4">
        <v>820</v>
      </c>
      <c r="O192" s="4">
        <v>820</v>
      </c>
      <c r="P192" s="4">
        <v>0</v>
      </c>
      <c r="Q192" s="5">
        <v>0</v>
      </c>
      <c r="R192" s="4">
        <v>0</v>
      </c>
      <c r="S192" s="4">
        <v>0</v>
      </c>
      <c r="T192" s="4">
        <v>0</v>
      </c>
      <c r="U192" s="5">
        <v>0</v>
      </c>
      <c r="V192" s="5">
        <v>0</v>
      </c>
      <c r="W192" s="14">
        <v>0</v>
      </c>
      <c r="X192" s="14">
        <v>0</v>
      </c>
      <c r="Y192" s="14">
        <v>0</v>
      </c>
      <c r="Z192" s="4">
        <v>24580</v>
      </c>
      <c r="AA192" s="49" t="str">
        <f>IFERROR(IF(VLOOKUP($D192,'Year-To-Date'!$E$1:$E$322,1,FALSE)=D192,"--","Find"),"Find")</f>
        <v>--</v>
      </c>
    </row>
    <row r="193" spans="1:39">
      <c r="A193" s="2" t="s">
        <v>839</v>
      </c>
      <c r="B193" s="2" t="s">
        <v>510</v>
      </c>
      <c r="C193" s="2" t="s">
        <v>69</v>
      </c>
      <c r="D193" s="2" t="s">
        <v>244</v>
      </c>
      <c r="E193" s="2" t="s">
        <v>547</v>
      </c>
      <c r="F193" s="21" t="s">
        <v>170</v>
      </c>
      <c r="G193" s="11" t="s">
        <v>2032</v>
      </c>
      <c r="H193" s="3">
        <v>42391</v>
      </c>
      <c r="I193" s="2" t="s">
        <v>39</v>
      </c>
      <c r="J193" s="2" t="s">
        <v>548</v>
      </c>
      <c r="K193" s="2" t="s">
        <v>30</v>
      </c>
      <c r="L193" s="2" t="s">
        <v>31</v>
      </c>
      <c r="M193" s="2" t="s">
        <v>32</v>
      </c>
      <c r="N193" s="4">
        <v>149</v>
      </c>
      <c r="O193" s="4">
        <v>153</v>
      </c>
      <c r="P193" s="4">
        <v>4</v>
      </c>
      <c r="Q193" s="5">
        <v>7.0000000000000007E-2</v>
      </c>
      <c r="R193" s="4">
        <v>38</v>
      </c>
      <c r="S193" s="4">
        <v>1009</v>
      </c>
      <c r="T193" s="4">
        <v>971</v>
      </c>
      <c r="U193" s="5">
        <v>58.07</v>
      </c>
      <c r="V193" s="5">
        <v>0</v>
      </c>
      <c r="W193" s="14">
        <v>58.14</v>
      </c>
      <c r="X193" s="14">
        <v>0</v>
      </c>
      <c r="Y193" s="14">
        <v>58.14</v>
      </c>
      <c r="Z193" s="4">
        <v>24580</v>
      </c>
      <c r="AA193" s="49" t="str">
        <f>IFERROR(IF(VLOOKUP($D193,'Year-To-Date'!$E$1:$E$322,1,FALSE)=D193,"--","Find"),"Find")</f>
        <v>--</v>
      </c>
    </row>
    <row r="194" spans="1:39">
      <c r="A194" s="2" t="s">
        <v>839</v>
      </c>
      <c r="B194" s="2" t="s">
        <v>510</v>
      </c>
      <c r="C194" s="2" t="s">
        <v>69</v>
      </c>
      <c r="D194" s="2" t="s">
        <v>245</v>
      </c>
      <c r="E194" s="2" t="s">
        <v>547</v>
      </c>
      <c r="F194" s="21" t="s">
        <v>170</v>
      </c>
      <c r="G194" s="11" t="s">
        <v>2032</v>
      </c>
      <c r="H194" s="3">
        <v>42391</v>
      </c>
      <c r="I194" s="2" t="s">
        <v>39</v>
      </c>
      <c r="J194" s="2" t="s">
        <v>548</v>
      </c>
      <c r="K194" s="2" t="s">
        <v>30</v>
      </c>
      <c r="L194" s="2" t="s">
        <v>31</v>
      </c>
      <c r="M194" s="2" t="s">
        <v>32</v>
      </c>
      <c r="N194" s="4">
        <v>8230</v>
      </c>
      <c r="O194" s="4">
        <v>10291</v>
      </c>
      <c r="P194" s="4">
        <v>2061</v>
      </c>
      <c r="Q194" s="5">
        <v>34.83</v>
      </c>
      <c r="R194" s="4">
        <v>2547</v>
      </c>
      <c r="S194" s="4">
        <v>2865</v>
      </c>
      <c r="T194" s="4">
        <v>318</v>
      </c>
      <c r="U194" s="5">
        <v>19.02</v>
      </c>
      <c r="V194" s="5">
        <v>0</v>
      </c>
      <c r="W194" s="14">
        <v>53.85</v>
      </c>
      <c r="X194" s="14">
        <v>0</v>
      </c>
      <c r="Y194" s="14">
        <v>53.85</v>
      </c>
      <c r="Z194" s="4">
        <v>24580</v>
      </c>
      <c r="AA194" s="49" t="str">
        <f>IFERROR(IF(VLOOKUP($D194,'Year-To-Date'!$E$1:$E$322,1,FALSE)=D194,"--","Find"),"Find")</f>
        <v>--</v>
      </c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</row>
    <row r="195" spans="1:39">
      <c r="A195" s="2" t="s">
        <v>839</v>
      </c>
      <c r="B195" s="2" t="s">
        <v>510</v>
      </c>
      <c r="C195" s="2" t="s">
        <v>69</v>
      </c>
      <c r="D195" s="2" t="s">
        <v>246</v>
      </c>
      <c r="E195" s="2" t="s">
        <v>547</v>
      </c>
      <c r="F195" s="21" t="s">
        <v>170</v>
      </c>
      <c r="G195" s="11" t="s">
        <v>2032</v>
      </c>
      <c r="H195" s="3">
        <v>42388</v>
      </c>
      <c r="I195" s="2" t="s">
        <v>39</v>
      </c>
      <c r="J195" s="2" t="s">
        <v>548</v>
      </c>
      <c r="K195" s="2" t="s">
        <v>30</v>
      </c>
      <c r="L195" s="2" t="s">
        <v>31</v>
      </c>
      <c r="M195" s="2" t="s">
        <v>32</v>
      </c>
      <c r="N195" s="4">
        <v>127</v>
      </c>
      <c r="O195" s="4">
        <v>131</v>
      </c>
      <c r="P195" s="4">
        <v>4</v>
      </c>
      <c r="Q195" s="5">
        <v>7.0000000000000007E-2</v>
      </c>
      <c r="R195" s="4">
        <v>274</v>
      </c>
      <c r="S195" s="4">
        <v>310</v>
      </c>
      <c r="T195" s="4">
        <v>36</v>
      </c>
      <c r="U195" s="5">
        <v>2.15</v>
      </c>
      <c r="V195" s="5">
        <v>0</v>
      </c>
      <c r="W195" s="14">
        <v>2.2200000000000002</v>
      </c>
      <c r="X195" s="14">
        <v>0</v>
      </c>
      <c r="Y195" s="14">
        <v>2.2200000000000002</v>
      </c>
      <c r="Z195" s="4">
        <v>24580</v>
      </c>
      <c r="AA195" s="49" t="str">
        <f>IFERROR(IF(VLOOKUP($D195,'Year-To-Date'!$E$1:$E$322,1,FALSE)=D195,"--","Find"),"Find")</f>
        <v>--</v>
      </c>
    </row>
    <row r="196" spans="1:39">
      <c r="A196" s="2" t="s">
        <v>839</v>
      </c>
      <c r="B196" s="2" t="s">
        <v>510</v>
      </c>
      <c r="C196" s="2" t="s">
        <v>69</v>
      </c>
      <c r="D196" s="2" t="s">
        <v>247</v>
      </c>
      <c r="E196" s="2" t="s">
        <v>547</v>
      </c>
      <c r="F196" s="21" t="s">
        <v>170</v>
      </c>
      <c r="G196" s="11" t="s">
        <v>2032</v>
      </c>
      <c r="H196" s="3">
        <v>42388</v>
      </c>
      <c r="I196" s="2" t="s">
        <v>39</v>
      </c>
      <c r="J196" s="2" t="s">
        <v>548</v>
      </c>
      <c r="K196" s="2" t="s">
        <v>30</v>
      </c>
      <c r="L196" s="2" t="s">
        <v>31</v>
      </c>
      <c r="M196" s="2" t="s">
        <v>32</v>
      </c>
      <c r="N196" s="4">
        <v>614</v>
      </c>
      <c r="O196" s="4">
        <v>670</v>
      </c>
      <c r="P196" s="4">
        <v>56</v>
      </c>
      <c r="Q196" s="5">
        <v>0.95</v>
      </c>
      <c r="R196" s="4">
        <v>426</v>
      </c>
      <c r="S196" s="4">
        <v>442</v>
      </c>
      <c r="T196" s="4">
        <v>16</v>
      </c>
      <c r="U196" s="5">
        <v>0.96</v>
      </c>
      <c r="V196" s="5">
        <v>0</v>
      </c>
      <c r="W196" s="14">
        <v>1.91</v>
      </c>
      <c r="X196" s="14">
        <v>0</v>
      </c>
      <c r="Y196" s="14">
        <v>1.91</v>
      </c>
      <c r="Z196" s="4">
        <v>24580</v>
      </c>
      <c r="AA196" s="49" t="str">
        <f>IFERROR(IF(VLOOKUP($D196,'Year-To-Date'!$E$1:$E$322,1,FALSE)=D196,"--","Find"),"Find")</f>
        <v>--</v>
      </c>
    </row>
    <row r="197" spans="1:39">
      <c r="A197" s="2" t="s">
        <v>839</v>
      </c>
      <c r="B197" s="2" t="s">
        <v>510</v>
      </c>
      <c r="C197" s="2" t="s">
        <v>69</v>
      </c>
      <c r="D197" s="2" t="s">
        <v>248</v>
      </c>
      <c r="E197" s="2" t="s">
        <v>549</v>
      </c>
      <c r="F197" s="21" t="s">
        <v>170</v>
      </c>
      <c r="G197" s="11" t="s">
        <v>2032</v>
      </c>
      <c r="H197" s="3">
        <v>42391</v>
      </c>
      <c r="I197" s="2" t="s">
        <v>39</v>
      </c>
      <c r="J197" s="2" t="s">
        <v>550</v>
      </c>
      <c r="K197" s="2" t="s">
        <v>30</v>
      </c>
      <c r="L197" s="2" t="s">
        <v>31</v>
      </c>
      <c r="M197" s="2" t="s">
        <v>32</v>
      </c>
      <c r="N197" s="4">
        <v>1705</v>
      </c>
      <c r="O197" s="4">
        <v>1797</v>
      </c>
      <c r="P197" s="4">
        <v>92</v>
      </c>
      <c r="Q197" s="5">
        <v>1.55</v>
      </c>
      <c r="R197" s="4">
        <v>175</v>
      </c>
      <c r="S197" s="4">
        <v>231</v>
      </c>
      <c r="T197" s="4">
        <v>56</v>
      </c>
      <c r="U197" s="5">
        <v>3.35</v>
      </c>
      <c r="V197" s="5">
        <v>0</v>
      </c>
      <c r="W197" s="14">
        <v>4.9000000000000004</v>
      </c>
      <c r="X197" s="14">
        <v>0</v>
      </c>
      <c r="Y197" s="14">
        <v>4.9000000000000004</v>
      </c>
      <c r="Z197" s="4">
        <v>24580</v>
      </c>
      <c r="AA197" s="49" t="str">
        <f>IFERROR(IF(VLOOKUP($D197,'Year-To-Date'!$E$1:$E$322,1,FALSE)=D197,"--","Find"),"Find")</f>
        <v>--</v>
      </c>
    </row>
    <row r="198" spans="1:39">
      <c r="A198" s="2" t="s">
        <v>839</v>
      </c>
      <c r="B198" s="2" t="s">
        <v>510</v>
      </c>
      <c r="C198" s="2" t="s">
        <v>69</v>
      </c>
      <c r="D198" s="2" t="s">
        <v>252</v>
      </c>
      <c r="E198" s="2" t="s">
        <v>547</v>
      </c>
      <c r="F198" s="21" t="s">
        <v>170</v>
      </c>
      <c r="G198" s="11" t="s">
        <v>2032</v>
      </c>
      <c r="H198" s="3">
        <v>42388</v>
      </c>
      <c r="I198" s="2" t="s">
        <v>39</v>
      </c>
      <c r="J198" s="2" t="s">
        <v>548</v>
      </c>
      <c r="K198" s="2" t="s">
        <v>30</v>
      </c>
      <c r="L198" s="2" t="s">
        <v>31</v>
      </c>
      <c r="M198" s="2" t="s">
        <v>32</v>
      </c>
      <c r="N198" s="4">
        <v>616</v>
      </c>
      <c r="O198" s="4">
        <v>632</v>
      </c>
      <c r="P198" s="4">
        <v>16</v>
      </c>
      <c r="Q198" s="5">
        <v>0.27</v>
      </c>
      <c r="R198" s="4">
        <v>619</v>
      </c>
      <c r="S198" s="4">
        <v>619</v>
      </c>
      <c r="T198" s="4">
        <v>0</v>
      </c>
      <c r="U198" s="5">
        <v>0</v>
      </c>
      <c r="V198" s="5">
        <v>0</v>
      </c>
      <c r="W198" s="14">
        <v>0.27</v>
      </c>
      <c r="X198" s="14">
        <v>0</v>
      </c>
      <c r="Y198" s="14">
        <v>0.27</v>
      </c>
      <c r="Z198" s="4">
        <v>24580</v>
      </c>
      <c r="AA198" s="49" t="str">
        <f>IFERROR(IF(VLOOKUP($D198,'Year-To-Date'!$E$1:$E$322,1,FALSE)=D198,"--","Find"),"Find")</f>
        <v>--</v>
      </c>
    </row>
    <row r="199" spans="1:39">
      <c r="A199" s="2" t="s">
        <v>839</v>
      </c>
      <c r="B199" s="2" t="s">
        <v>510</v>
      </c>
      <c r="C199" s="2" t="s">
        <v>76</v>
      </c>
      <c r="D199" s="2" t="s">
        <v>326</v>
      </c>
      <c r="E199" s="2" t="s">
        <v>547</v>
      </c>
      <c r="F199" s="21" t="s">
        <v>170</v>
      </c>
      <c r="G199" s="11" t="s">
        <v>2032</v>
      </c>
      <c r="H199" s="3">
        <v>42388</v>
      </c>
      <c r="I199" s="2" t="s">
        <v>39</v>
      </c>
      <c r="J199" s="2" t="s">
        <v>548</v>
      </c>
      <c r="K199" s="2" t="s">
        <v>30</v>
      </c>
      <c r="L199" s="2" t="s">
        <v>31</v>
      </c>
      <c r="M199" s="2" t="s">
        <v>32</v>
      </c>
      <c r="N199" s="4">
        <v>23723</v>
      </c>
      <c r="O199" s="4">
        <v>26043</v>
      </c>
      <c r="P199" s="4">
        <v>2320</v>
      </c>
      <c r="Q199" s="5">
        <v>39.21</v>
      </c>
      <c r="R199" s="4">
        <v>7055</v>
      </c>
      <c r="S199" s="4">
        <v>7487</v>
      </c>
      <c r="T199" s="4">
        <v>432</v>
      </c>
      <c r="U199" s="5">
        <v>25.83</v>
      </c>
      <c r="V199" s="5">
        <v>0</v>
      </c>
      <c r="W199" s="14">
        <v>65.040000000000006</v>
      </c>
      <c r="X199" s="14">
        <v>0</v>
      </c>
      <c r="Y199" s="14">
        <v>65.040000000000006</v>
      </c>
      <c r="Z199" s="4">
        <v>24580</v>
      </c>
      <c r="AA199" s="49" t="str">
        <f>IFERROR(IF(VLOOKUP($D199,'Year-To-Date'!$E$1:$E$322,1,FALSE)=D199,"--","Find"),"Find")</f>
        <v>--</v>
      </c>
    </row>
    <row r="200" spans="1:39">
      <c r="A200" s="2" t="s">
        <v>839</v>
      </c>
      <c r="B200" s="2" t="s">
        <v>510</v>
      </c>
      <c r="C200" s="2" t="s">
        <v>76</v>
      </c>
      <c r="D200" s="2" t="s">
        <v>341</v>
      </c>
      <c r="E200" s="2" t="s">
        <v>555</v>
      </c>
      <c r="F200" s="21" t="s">
        <v>170</v>
      </c>
      <c r="G200" s="11" t="s">
        <v>2032</v>
      </c>
      <c r="H200" s="3">
        <v>42390</v>
      </c>
      <c r="I200" s="2" t="s">
        <v>39</v>
      </c>
      <c r="J200" s="2" t="s">
        <v>556</v>
      </c>
      <c r="K200" s="2" t="s">
        <v>30</v>
      </c>
      <c r="L200" s="2" t="s">
        <v>31</v>
      </c>
      <c r="M200" s="2" t="s">
        <v>32</v>
      </c>
      <c r="N200" s="4">
        <v>23923</v>
      </c>
      <c r="O200" s="4">
        <v>33225</v>
      </c>
      <c r="P200" s="4">
        <v>9302</v>
      </c>
      <c r="Q200" s="5">
        <v>157.19999999999999</v>
      </c>
      <c r="R200" s="4">
        <v>20713</v>
      </c>
      <c r="S200" s="4">
        <v>22843</v>
      </c>
      <c r="T200" s="4">
        <v>2130</v>
      </c>
      <c r="U200" s="5">
        <v>127.37</v>
      </c>
      <c r="V200" s="5">
        <v>0</v>
      </c>
      <c r="W200" s="14">
        <v>284.57</v>
      </c>
      <c r="X200" s="14">
        <v>0</v>
      </c>
      <c r="Y200" s="14">
        <v>284.57</v>
      </c>
      <c r="Z200" s="4">
        <v>24580</v>
      </c>
      <c r="AA200" s="49" t="str">
        <f>IFERROR(IF(VLOOKUP($D200,'Year-To-Date'!$E$1:$E$322,1,FALSE)=D200,"--","Find"),"Find")</f>
        <v>--</v>
      </c>
    </row>
    <row r="201" spans="1:39">
      <c r="A201" s="2" t="s">
        <v>839</v>
      </c>
      <c r="B201" s="2" t="s">
        <v>510</v>
      </c>
      <c r="C201" s="2" t="s">
        <v>479</v>
      </c>
      <c r="D201" s="2" t="s">
        <v>104</v>
      </c>
      <c r="E201" s="2" t="s">
        <v>480</v>
      </c>
      <c r="F201" s="21" t="s">
        <v>105</v>
      </c>
      <c r="G201" s="11" t="s">
        <v>2033</v>
      </c>
      <c r="H201" s="3">
        <v>42158</v>
      </c>
      <c r="I201" s="2" t="s">
        <v>28</v>
      </c>
      <c r="J201" s="2" t="s">
        <v>440</v>
      </c>
      <c r="K201" s="2" t="s">
        <v>30</v>
      </c>
      <c r="L201" s="2" t="s">
        <v>31</v>
      </c>
      <c r="M201" s="2" t="s">
        <v>378</v>
      </c>
      <c r="N201" s="4">
        <v>37692</v>
      </c>
      <c r="O201" s="4">
        <v>40884</v>
      </c>
      <c r="P201" s="4">
        <v>3192</v>
      </c>
      <c r="Q201" s="5">
        <v>53.94</v>
      </c>
      <c r="R201" s="4">
        <v>0</v>
      </c>
      <c r="S201" s="4">
        <v>0</v>
      </c>
      <c r="T201" s="4">
        <v>0</v>
      </c>
      <c r="U201" s="5">
        <v>0</v>
      </c>
      <c r="V201" s="5">
        <v>0</v>
      </c>
      <c r="W201" s="14">
        <v>53.94</v>
      </c>
      <c r="X201" s="14">
        <v>0</v>
      </c>
      <c r="Y201" s="14">
        <v>53.94</v>
      </c>
      <c r="Z201" s="4">
        <v>24580</v>
      </c>
      <c r="AA201" s="49" t="str">
        <f>IFERROR(IF(VLOOKUP($D201,'Year-To-Date'!$E$1:$E$322,1,FALSE)=D201,"--","Find"),"Find")</f>
        <v>--</v>
      </c>
    </row>
    <row r="202" spans="1:39">
      <c r="A202" s="2" t="s">
        <v>839</v>
      </c>
      <c r="B202" s="2" t="s">
        <v>510</v>
      </c>
      <c r="C202" s="2" t="s">
        <v>25</v>
      </c>
      <c r="D202" s="2" t="s">
        <v>119</v>
      </c>
      <c r="E202" s="2" t="s">
        <v>436</v>
      </c>
      <c r="F202" s="21" t="s">
        <v>105</v>
      </c>
      <c r="G202" s="11" t="s">
        <v>2033</v>
      </c>
      <c r="H202" s="3">
        <v>42256</v>
      </c>
      <c r="I202" s="2" t="s">
        <v>39</v>
      </c>
      <c r="J202" s="2" t="s">
        <v>438</v>
      </c>
      <c r="K202" s="2" t="s">
        <v>30</v>
      </c>
      <c r="L202" s="2" t="s">
        <v>31</v>
      </c>
      <c r="M202" s="2" t="s">
        <v>41</v>
      </c>
      <c r="N202" s="4">
        <v>19364</v>
      </c>
      <c r="O202" s="4">
        <v>19814</v>
      </c>
      <c r="P202" s="4">
        <v>450</v>
      </c>
      <c r="Q202" s="5">
        <v>7.61</v>
      </c>
      <c r="R202" s="4">
        <v>0</v>
      </c>
      <c r="S202" s="4">
        <v>0</v>
      </c>
      <c r="T202" s="4">
        <v>0</v>
      </c>
      <c r="U202" s="5">
        <v>0</v>
      </c>
      <c r="V202" s="5">
        <v>0</v>
      </c>
      <c r="W202" s="14">
        <v>7.61</v>
      </c>
      <c r="X202" s="14">
        <v>0</v>
      </c>
      <c r="Y202" s="14">
        <v>7.61</v>
      </c>
      <c r="Z202" s="4">
        <v>24580</v>
      </c>
      <c r="AA202" s="49" t="str">
        <f>IFERROR(IF(VLOOKUP($D202,'Year-To-Date'!$E$1:$E$322,1,FALSE)=D202,"--","Find"),"Find")</f>
        <v>--</v>
      </c>
    </row>
    <row r="203" spans="1:39">
      <c r="A203" s="2" t="s">
        <v>839</v>
      </c>
      <c r="B203" s="2" t="s">
        <v>510</v>
      </c>
      <c r="C203" s="2" t="s">
        <v>48</v>
      </c>
      <c r="D203" s="2" t="s">
        <v>157</v>
      </c>
      <c r="E203" s="2" t="s">
        <v>427</v>
      </c>
      <c r="F203" s="21" t="s">
        <v>105</v>
      </c>
      <c r="G203" s="11" t="s">
        <v>2033</v>
      </c>
      <c r="H203" s="3">
        <v>42257</v>
      </c>
      <c r="I203" s="2" t="s">
        <v>39</v>
      </c>
      <c r="J203" s="2" t="s">
        <v>429</v>
      </c>
      <c r="K203" s="2" t="s">
        <v>30</v>
      </c>
      <c r="L203" s="2" t="s">
        <v>31</v>
      </c>
      <c r="M203" s="2" t="s">
        <v>32</v>
      </c>
      <c r="N203" s="4">
        <v>3561</v>
      </c>
      <c r="O203" s="4">
        <v>4127</v>
      </c>
      <c r="P203" s="4">
        <v>566</v>
      </c>
      <c r="Q203" s="5">
        <v>9.57</v>
      </c>
      <c r="R203" s="4">
        <v>0</v>
      </c>
      <c r="S203" s="4">
        <v>0</v>
      </c>
      <c r="T203" s="4">
        <v>0</v>
      </c>
      <c r="U203" s="5">
        <v>0</v>
      </c>
      <c r="V203" s="5">
        <v>0</v>
      </c>
      <c r="W203" s="14">
        <v>9.57</v>
      </c>
      <c r="X203" s="14">
        <v>0</v>
      </c>
      <c r="Y203" s="14">
        <v>9.57</v>
      </c>
      <c r="Z203" s="4">
        <v>24580</v>
      </c>
      <c r="AA203" s="49" t="str">
        <f>IFERROR(IF(VLOOKUP($D203,'Year-To-Date'!$E$1:$E$322,1,FALSE)=D203,"--","Find"),"Find")</f>
        <v>--</v>
      </c>
    </row>
    <row r="204" spans="1:39">
      <c r="A204" s="2" t="s">
        <v>839</v>
      </c>
      <c r="B204" s="2" t="s">
        <v>510</v>
      </c>
      <c r="C204" s="2" t="s">
        <v>48</v>
      </c>
      <c r="D204" s="2" t="s">
        <v>158</v>
      </c>
      <c r="E204" s="2" t="s">
        <v>27</v>
      </c>
      <c r="F204" s="21" t="s">
        <v>105</v>
      </c>
      <c r="G204" s="11" t="s">
        <v>2033</v>
      </c>
      <c r="H204" s="3">
        <v>42255</v>
      </c>
      <c r="I204" s="2" t="s">
        <v>39</v>
      </c>
      <c r="J204" s="2" t="s">
        <v>29</v>
      </c>
      <c r="K204" s="2" t="s">
        <v>30</v>
      </c>
      <c r="L204" s="2" t="s">
        <v>31</v>
      </c>
      <c r="M204" s="2" t="s">
        <v>32</v>
      </c>
      <c r="N204" s="4">
        <v>17184</v>
      </c>
      <c r="O204" s="4">
        <v>17798</v>
      </c>
      <c r="P204" s="4">
        <v>614</v>
      </c>
      <c r="Q204" s="5">
        <v>10.38</v>
      </c>
      <c r="R204" s="4">
        <v>1</v>
      </c>
      <c r="S204" s="4">
        <v>1</v>
      </c>
      <c r="T204" s="4">
        <v>0</v>
      </c>
      <c r="U204" s="5">
        <v>0</v>
      </c>
      <c r="V204" s="5">
        <v>0</v>
      </c>
      <c r="W204" s="14">
        <v>10.38</v>
      </c>
      <c r="X204" s="14">
        <v>0</v>
      </c>
      <c r="Y204" s="14">
        <v>10.38</v>
      </c>
      <c r="Z204" s="4">
        <v>24580</v>
      </c>
      <c r="AA204" s="49" t="str">
        <f>IFERROR(IF(VLOOKUP($D204,'Year-To-Date'!$E$1:$E$322,1,FALSE)=D204,"--","Find"),"Find")</f>
        <v>--</v>
      </c>
    </row>
    <row r="205" spans="1:39">
      <c r="A205" s="2" t="s">
        <v>839</v>
      </c>
      <c r="B205" s="2" t="s">
        <v>510</v>
      </c>
      <c r="C205" s="2" t="s">
        <v>48</v>
      </c>
      <c r="D205" s="2" t="s">
        <v>159</v>
      </c>
      <c r="E205" s="2" t="s">
        <v>27</v>
      </c>
      <c r="F205" s="21" t="s">
        <v>105</v>
      </c>
      <c r="G205" s="11" t="s">
        <v>2033</v>
      </c>
      <c r="H205" s="3">
        <v>42255</v>
      </c>
      <c r="I205" s="2" t="s">
        <v>39</v>
      </c>
      <c r="J205" s="2" t="s">
        <v>29</v>
      </c>
      <c r="K205" s="2" t="s">
        <v>30</v>
      </c>
      <c r="L205" s="2" t="s">
        <v>31</v>
      </c>
      <c r="M205" s="2" t="s">
        <v>32</v>
      </c>
      <c r="N205" s="4">
        <v>23</v>
      </c>
      <c r="O205" s="4">
        <v>26</v>
      </c>
      <c r="P205" s="4">
        <v>3</v>
      </c>
      <c r="Q205" s="5">
        <v>0.05</v>
      </c>
      <c r="R205" s="4">
        <v>1</v>
      </c>
      <c r="S205" s="4">
        <v>1</v>
      </c>
      <c r="T205" s="4">
        <v>0</v>
      </c>
      <c r="U205" s="5">
        <v>0</v>
      </c>
      <c r="V205" s="5">
        <v>0</v>
      </c>
      <c r="W205" s="14">
        <v>0.05</v>
      </c>
      <c r="X205" s="14">
        <v>0</v>
      </c>
      <c r="Y205" s="14">
        <v>0.05</v>
      </c>
      <c r="Z205" s="4">
        <v>24580</v>
      </c>
      <c r="AA205" s="49" t="str">
        <f>IFERROR(IF(VLOOKUP($D205,'Year-To-Date'!$E$1:$E$322,1,FALSE)=D205,"--","Find"),"Find")</f>
        <v>--</v>
      </c>
    </row>
    <row r="206" spans="1:39">
      <c r="A206" s="2" t="s">
        <v>839</v>
      </c>
      <c r="B206" s="2" t="s">
        <v>510</v>
      </c>
      <c r="C206" s="2" t="s">
        <v>48</v>
      </c>
      <c r="D206" s="2" t="s">
        <v>160</v>
      </c>
      <c r="E206" s="2" t="s">
        <v>427</v>
      </c>
      <c r="F206" s="21" t="s">
        <v>105</v>
      </c>
      <c r="G206" s="11" t="s">
        <v>2033</v>
      </c>
      <c r="H206" s="3">
        <v>42257</v>
      </c>
      <c r="I206" s="2" t="s">
        <v>39</v>
      </c>
      <c r="J206" s="2" t="s">
        <v>429</v>
      </c>
      <c r="K206" s="2" t="s">
        <v>30</v>
      </c>
      <c r="L206" s="2" t="s">
        <v>31</v>
      </c>
      <c r="M206" s="2" t="s">
        <v>32</v>
      </c>
      <c r="N206" s="4">
        <v>3561</v>
      </c>
      <c r="O206" s="4">
        <v>3753</v>
      </c>
      <c r="P206" s="4">
        <v>192</v>
      </c>
      <c r="Q206" s="5">
        <v>3.24</v>
      </c>
      <c r="R206" s="4">
        <v>0</v>
      </c>
      <c r="S206" s="4">
        <v>0</v>
      </c>
      <c r="T206" s="4">
        <v>0</v>
      </c>
      <c r="U206" s="5">
        <v>0</v>
      </c>
      <c r="V206" s="5">
        <v>0</v>
      </c>
      <c r="W206" s="14">
        <v>3.24</v>
      </c>
      <c r="X206" s="14">
        <v>0</v>
      </c>
      <c r="Y206" s="14">
        <v>3.24</v>
      </c>
      <c r="Z206" s="4">
        <v>24580</v>
      </c>
      <c r="AA206" s="49" t="str">
        <f>IFERROR(IF(VLOOKUP($D206,'Year-To-Date'!$E$1:$E$322,1,FALSE)=D206,"--","Find"),"Find")</f>
        <v>--</v>
      </c>
    </row>
    <row r="207" spans="1:39">
      <c r="A207" s="2" t="s">
        <v>839</v>
      </c>
      <c r="B207" s="2" t="s">
        <v>510</v>
      </c>
      <c r="C207" s="2" t="s">
        <v>48</v>
      </c>
      <c r="D207" s="2" t="s">
        <v>161</v>
      </c>
      <c r="E207" s="2" t="s">
        <v>27</v>
      </c>
      <c r="F207" s="21" t="s">
        <v>105</v>
      </c>
      <c r="G207" s="11" t="s">
        <v>2033</v>
      </c>
      <c r="H207" s="3">
        <v>42255</v>
      </c>
      <c r="I207" s="2" t="s">
        <v>39</v>
      </c>
      <c r="J207" s="2" t="s">
        <v>29</v>
      </c>
      <c r="K207" s="2" t="s">
        <v>30</v>
      </c>
      <c r="L207" s="2" t="s">
        <v>31</v>
      </c>
      <c r="M207" s="2" t="s">
        <v>32</v>
      </c>
      <c r="N207" s="4">
        <v>27</v>
      </c>
      <c r="O207" s="4">
        <v>33</v>
      </c>
      <c r="P207" s="4">
        <v>6</v>
      </c>
      <c r="Q207" s="5">
        <v>0.1</v>
      </c>
      <c r="R207" s="4">
        <v>1</v>
      </c>
      <c r="S207" s="4">
        <v>1</v>
      </c>
      <c r="T207" s="4">
        <v>0</v>
      </c>
      <c r="U207" s="5">
        <v>0</v>
      </c>
      <c r="V207" s="5">
        <v>0</v>
      </c>
      <c r="W207" s="14">
        <v>0.1</v>
      </c>
      <c r="X207" s="14">
        <v>0</v>
      </c>
      <c r="Y207" s="14">
        <v>0.1</v>
      </c>
      <c r="Z207" s="4">
        <v>24580</v>
      </c>
      <c r="AA207" s="49" t="str">
        <f>IFERROR(IF(VLOOKUP($D207,'Year-To-Date'!$E$1:$E$322,1,FALSE)=D207,"--","Find"),"Find")</f>
        <v>--</v>
      </c>
    </row>
    <row r="208" spans="1:39">
      <c r="A208" s="2" t="s">
        <v>839</v>
      </c>
      <c r="B208" s="2" t="s">
        <v>510</v>
      </c>
      <c r="C208" s="2" t="s">
        <v>48</v>
      </c>
      <c r="D208" s="2" t="s">
        <v>162</v>
      </c>
      <c r="E208" s="2" t="s">
        <v>427</v>
      </c>
      <c r="F208" s="21" t="s">
        <v>105</v>
      </c>
      <c r="G208" s="11" t="s">
        <v>2033</v>
      </c>
      <c r="H208" s="3">
        <v>42257</v>
      </c>
      <c r="I208" s="2" t="s">
        <v>39</v>
      </c>
      <c r="J208" s="2" t="s">
        <v>429</v>
      </c>
      <c r="K208" s="2" t="s">
        <v>30</v>
      </c>
      <c r="L208" s="2" t="s">
        <v>31</v>
      </c>
      <c r="M208" s="2" t="s">
        <v>32</v>
      </c>
      <c r="N208" s="4">
        <v>2879</v>
      </c>
      <c r="O208" s="4">
        <v>3002</v>
      </c>
      <c r="P208" s="4">
        <v>123</v>
      </c>
      <c r="Q208" s="5">
        <v>2.08</v>
      </c>
      <c r="R208" s="4">
        <v>0</v>
      </c>
      <c r="S208" s="4">
        <v>0</v>
      </c>
      <c r="T208" s="4">
        <v>0</v>
      </c>
      <c r="U208" s="5">
        <v>0</v>
      </c>
      <c r="V208" s="5">
        <v>0</v>
      </c>
      <c r="W208" s="14">
        <v>2.08</v>
      </c>
      <c r="X208" s="14">
        <v>0</v>
      </c>
      <c r="Y208" s="14">
        <v>2.08</v>
      </c>
      <c r="Z208" s="4">
        <v>24580</v>
      </c>
      <c r="AA208" s="49" t="str">
        <f>IFERROR(IF(VLOOKUP($D208,'Year-To-Date'!$E$1:$E$322,1,FALSE)=D208,"--","Find"),"Find")</f>
        <v>--</v>
      </c>
    </row>
    <row r="209" spans="1:27">
      <c r="A209" s="2" t="s">
        <v>839</v>
      </c>
      <c r="B209" s="2" t="s">
        <v>510</v>
      </c>
      <c r="C209" s="2" t="s">
        <v>56</v>
      </c>
      <c r="D209" s="2" t="s">
        <v>203</v>
      </c>
      <c r="E209" s="2" t="s">
        <v>433</v>
      </c>
      <c r="F209" s="21" t="s">
        <v>105</v>
      </c>
      <c r="G209" s="11" t="s">
        <v>2033</v>
      </c>
      <c r="H209" s="3">
        <v>42158</v>
      </c>
      <c r="I209" s="2" t="s">
        <v>28</v>
      </c>
      <c r="J209" s="2" t="s">
        <v>434</v>
      </c>
      <c r="K209" s="2" t="s">
        <v>30</v>
      </c>
      <c r="L209" s="2" t="s">
        <v>31</v>
      </c>
      <c r="M209" s="2" t="s">
        <v>378</v>
      </c>
      <c r="N209" s="4">
        <v>26942</v>
      </c>
      <c r="O209" s="4">
        <v>27442</v>
      </c>
      <c r="P209" s="4">
        <v>500</v>
      </c>
      <c r="Q209" s="5">
        <v>8.4499999999999993</v>
      </c>
      <c r="R209" s="4">
        <v>0</v>
      </c>
      <c r="S209" s="4">
        <v>0</v>
      </c>
      <c r="T209" s="4">
        <v>0</v>
      </c>
      <c r="U209" s="5">
        <v>0</v>
      </c>
      <c r="V209" s="5">
        <v>0</v>
      </c>
      <c r="W209" s="14">
        <v>8.4499999999999993</v>
      </c>
      <c r="X209" s="14">
        <v>0</v>
      </c>
      <c r="Y209" s="14">
        <v>8.4499999999999993</v>
      </c>
      <c r="Z209" s="4">
        <v>24580</v>
      </c>
      <c r="AA209" s="49" t="str">
        <f>IFERROR(IF(VLOOKUP($D209,'Year-To-Date'!$E$1:$E$322,1,FALSE)=D209,"--","Find"),"Find")</f>
        <v>--</v>
      </c>
    </row>
    <row r="210" spans="1:27">
      <c r="A210" s="2" t="s">
        <v>839</v>
      </c>
      <c r="B210" s="2" t="s">
        <v>510</v>
      </c>
      <c r="C210" s="2" t="s">
        <v>56</v>
      </c>
      <c r="D210" s="2" t="s">
        <v>212</v>
      </c>
      <c r="E210" s="2" t="s">
        <v>27</v>
      </c>
      <c r="F210" s="21" t="s">
        <v>105</v>
      </c>
      <c r="G210" s="11" t="s">
        <v>2033</v>
      </c>
      <c r="H210" s="3">
        <v>42255</v>
      </c>
      <c r="I210" s="2" t="s">
        <v>39</v>
      </c>
      <c r="J210" s="2" t="s">
        <v>29</v>
      </c>
      <c r="K210" s="2" t="s">
        <v>30</v>
      </c>
      <c r="L210" s="2" t="s">
        <v>31</v>
      </c>
      <c r="M210" s="2" t="s">
        <v>32</v>
      </c>
      <c r="N210" s="4">
        <v>24049</v>
      </c>
      <c r="O210" s="4">
        <v>25003</v>
      </c>
      <c r="P210" s="4">
        <v>954</v>
      </c>
      <c r="Q210" s="5">
        <v>16.12</v>
      </c>
      <c r="R210" s="4">
        <v>0</v>
      </c>
      <c r="S210" s="4">
        <v>0</v>
      </c>
      <c r="T210" s="4">
        <v>0</v>
      </c>
      <c r="U210" s="5">
        <v>0</v>
      </c>
      <c r="V210" s="5">
        <v>0</v>
      </c>
      <c r="W210" s="14">
        <v>16.12</v>
      </c>
      <c r="X210" s="14">
        <v>0</v>
      </c>
      <c r="Y210" s="14">
        <v>16.12</v>
      </c>
      <c r="Z210" s="4">
        <v>24580</v>
      </c>
      <c r="AA210" s="49" t="str">
        <f>IFERROR(IF(VLOOKUP($D210,'Year-To-Date'!$E$1:$E$322,1,FALSE)=D210,"--","Find"),"Find")</f>
        <v>--</v>
      </c>
    </row>
    <row r="211" spans="1:27">
      <c r="A211" s="2" t="s">
        <v>839</v>
      </c>
      <c r="B211" s="2" t="s">
        <v>510</v>
      </c>
      <c r="C211" s="2" t="s">
        <v>56</v>
      </c>
      <c r="D211" s="2" t="s">
        <v>213</v>
      </c>
      <c r="E211" s="2" t="s">
        <v>427</v>
      </c>
      <c r="F211" s="21" t="s">
        <v>105</v>
      </c>
      <c r="G211" s="11" t="s">
        <v>2033</v>
      </c>
      <c r="H211" s="3">
        <v>42257</v>
      </c>
      <c r="I211" s="2" t="s">
        <v>39</v>
      </c>
      <c r="J211" s="2" t="s">
        <v>429</v>
      </c>
      <c r="K211" s="2" t="s">
        <v>30</v>
      </c>
      <c r="L211" s="2" t="s">
        <v>31</v>
      </c>
      <c r="M211" s="2" t="s">
        <v>32</v>
      </c>
      <c r="N211" s="4">
        <v>20560</v>
      </c>
      <c r="O211" s="4">
        <v>21232</v>
      </c>
      <c r="P211" s="4">
        <v>672</v>
      </c>
      <c r="Q211" s="5">
        <v>11.36</v>
      </c>
      <c r="R211" s="4">
        <v>0</v>
      </c>
      <c r="S211" s="4">
        <v>0</v>
      </c>
      <c r="T211" s="4">
        <v>0</v>
      </c>
      <c r="U211" s="5">
        <v>0</v>
      </c>
      <c r="V211" s="5">
        <v>0</v>
      </c>
      <c r="W211" s="14">
        <v>11.36</v>
      </c>
      <c r="X211" s="14">
        <v>0</v>
      </c>
      <c r="Y211" s="14">
        <v>11.36</v>
      </c>
      <c r="Z211" s="4">
        <v>24580</v>
      </c>
      <c r="AA211" s="49" t="str">
        <f>IFERROR(IF(VLOOKUP($D211,'Year-To-Date'!$E$1:$E$322,1,FALSE)=D211,"--","Find"),"Find")</f>
        <v>--</v>
      </c>
    </row>
    <row r="212" spans="1:27">
      <c r="A212" s="2" t="s">
        <v>839</v>
      </c>
      <c r="B212" s="2" t="s">
        <v>510</v>
      </c>
      <c r="C212" s="2" t="s">
        <v>758</v>
      </c>
      <c r="D212" s="2" t="s">
        <v>241</v>
      </c>
      <c r="E212" s="2" t="s">
        <v>427</v>
      </c>
      <c r="F212" s="21" t="s">
        <v>105</v>
      </c>
      <c r="G212" s="11" t="s">
        <v>2033</v>
      </c>
      <c r="H212" s="3">
        <v>42512</v>
      </c>
      <c r="I212" s="2"/>
      <c r="J212" s="2" t="s">
        <v>759</v>
      </c>
      <c r="K212" s="2" t="s">
        <v>394</v>
      </c>
      <c r="L212" s="2" t="s">
        <v>31</v>
      </c>
      <c r="M212" s="2" t="s">
        <v>382</v>
      </c>
      <c r="N212" s="4">
        <v>10</v>
      </c>
      <c r="O212" s="4">
        <v>10</v>
      </c>
      <c r="P212" s="4">
        <v>0</v>
      </c>
      <c r="Q212" s="5">
        <v>0</v>
      </c>
      <c r="R212" s="4">
        <v>10</v>
      </c>
      <c r="S212" s="4">
        <v>10</v>
      </c>
      <c r="T212" s="4">
        <v>0</v>
      </c>
      <c r="U212" s="5">
        <v>0</v>
      </c>
      <c r="V212" s="5">
        <v>0</v>
      </c>
      <c r="W212" s="14">
        <v>0</v>
      </c>
      <c r="X212" s="14">
        <v>0</v>
      </c>
      <c r="Y212" s="14">
        <v>0</v>
      </c>
      <c r="Z212" s="4">
        <v>24580</v>
      </c>
      <c r="AA212" s="49" t="str">
        <f>IFERROR(IF(VLOOKUP($D212,'Year-To-Date'!$E$1:$E$322,1,FALSE)=D212,"--","Find"),"Find")</f>
        <v>--</v>
      </c>
    </row>
    <row r="213" spans="1:27">
      <c r="A213" s="2" t="s">
        <v>839</v>
      </c>
      <c r="B213" s="2" t="s">
        <v>510</v>
      </c>
      <c r="C213" s="2" t="s">
        <v>69</v>
      </c>
      <c r="D213" s="2" t="s">
        <v>260</v>
      </c>
      <c r="E213" s="2" t="s">
        <v>427</v>
      </c>
      <c r="F213" s="21" t="s">
        <v>105</v>
      </c>
      <c r="G213" s="11" t="s">
        <v>2033</v>
      </c>
      <c r="H213" s="3">
        <v>42257</v>
      </c>
      <c r="I213" s="2" t="s">
        <v>39</v>
      </c>
      <c r="J213" s="2" t="s">
        <v>429</v>
      </c>
      <c r="K213" s="2" t="s">
        <v>30</v>
      </c>
      <c r="L213" s="2" t="s">
        <v>31</v>
      </c>
      <c r="M213" s="2" t="s">
        <v>32</v>
      </c>
      <c r="N213" s="4">
        <v>1510</v>
      </c>
      <c r="O213" s="4">
        <v>1624</v>
      </c>
      <c r="P213" s="4">
        <v>114</v>
      </c>
      <c r="Q213" s="5">
        <v>1.93</v>
      </c>
      <c r="R213" s="4">
        <v>5771</v>
      </c>
      <c r="S213" s="4">
        <v>5984</v>
      </c>
      <c r="T213" s="4">
        <v>213</v>
      </c>
      <c r="U213" s="5">
        <v>12.74</v>
      </c>
      <c r="V213" s="5">
        <v>0</v>
      </c>
      <c r="W213" s="14">
        <v>14.67</v>
      </c>
      <c r="X213" s="14">
        <v>0</v>
      </c>
      <c r="Y213" s="14">
        <v>14.67</v>
      </c>
      <c r="Z213" s="4">
        <v>24580</v>
      </c>
      <c r="AA213" s="49" t="str">
        <f>IFERROR(IF(VLOOKUP($D213,'Year-To-Date'!$E$1:$E$322,1,FALSE)=D213,"--","Find"),"Find")</f>
        <v>--</v>
      </c>
    </row>
    <row r="214" spans="1:27">
      <c r="A214" s="2" t="s">
        <v>839</v>
      </c>
      <c r="B214" s="2" t="s">
        <v>510</v>
      </c>
      <c r="C214" s="2" t="s">
        <v>69</v>
      </c>
      <c r="D214" s="2" t="s">
        <v>261</v>
      </c>
      <c r="E214" s="2" t="s">
        <v>439</v>
      </c>
      <c r="F214" s="21" t="s">
        <v>105</v>
      </c>
      <c r="G214" s="11" t="s">
        <v>2033</v>
      </c>
      <c r="H214" s="3">
        <v>42256</v>
      </c>
      <c r="I214" s="2" t="s">
        <v>39</v>
      </c>
      <c r="J214" s="2" t="s">
        <v>440</v>
      </c>
      <c r="K214" s="2" t="s">
        <v>30</v>
      </c>
      <c r="L214" s="2" t="s">
        <v>31</v>
      </c>
      <c r="M214" s="2" t="s">
        <v>41</v>
      </c>
      <c r="N214" s="4">
        <v>2632</v>
      </c>
      <c r="O214" s="4">
        <v>3056</v>
      </c>
      <c r="P214" s="4">
        <v>424</v>
      </c>
      <c r="Q214" s="5">
        <v>7.17</v>
      </c>
      <c r="R214" s="4">
        <v>1033</v>
      </c>
      <c r="S214" s="4">
        <v>1185</v>
      </c>
      <c r="T214" s="4">
        <v>152</v>
      </c>
      <c r="U214" s="5">
        <v>9.09</v>
      </c>
      <c r="V214" s="5">
        <v>0</v>
      </c>
      <c r="W214" s="14">
        <v>16.260000000000002</v>
      </c>
      <c r="X214" s="14">
        <v>0</v>
      </c>
      <c r="Y214" s="14">
        <v>16.260000000000002</v>
      </c>
      <c r="Z214" s="4">
        <v>24580</v>
      </c>
      <c r="AA214" s="49" t="str">
        <f>IFERROR(IF(VLOOKUP($D214,'Year-To-Date'!$E$1:$E$322,1,FALSE)=D214,"--","Find"),"Find")</f>
        <v>--</v>
      </c>
    </row>
    <row r="215" spans="1:27">
      <c r="A215" s="2" t="s">
        <v>839</v>
      </c>
      <c r="B215" s="2" t="s">
        <v>510</v>
      </c>
      <c r="C215" s="2" t="s">
        <v>69</v>
      </c>
      <c r="D215" s="2" t="s">
        <v>262</v>
      </c>
      <c r="E215" s="2" t="s">
        <v>439</v>
      </c>
      <c r="F215" s="21" t="s">
        <v>105</v>
      </c>
      <c r="G215" s="11" t="s">
        <v>2033</v>
      </c>
      <c r="H215" s="3">
        <v>42256</v>
      </c>
      <c r="I215" s="2" t="s">
        <v>39</v>
      </c>
      <c r="J215" s="2" t="s">
        <v>440</v>
      </c>
      <c r="K215" s="2" t="s">
        <v>30</v>
      </c>
      <c r="L215" s="2" t="s">
        <v>31</v>
      </c>
      <c r="M215" s="2" t="s">
        <v>41</v>
      </c>
      <c r="N215" s="4">
        <v>9084</v>
      </c>
      <c r="O215" s="4">
        <v>9697</v>
      </c>
      <c r="P215" s="4">
        <v>613</v>
      </c>
      <c r="Q215" s="5">
        <v>10.36</v>
      </c>
      <c r="R215" s="4">
        <v>16080</v>
      </c>
      <c r="S215" s="4">
        <v>16843</v>
      </c>
      <c r="T215" s="4">
        <v>763</v>
      </c>
      <c r="U215" s="5">
        <v>45.63</v>
      </c>
      <c r="V215" s="5">
        <v>0</v>
      </c>
      <c r="W215" s="14">
        <v>55.99</v>
      </c>
      <c r="X215" s="14">
        <v>0</v>
      </c>
      <c r="Y215" s="14">
        <v>55.99</v>
      </c>
      <c r="Z215" s="4">
        <v>24580</v>
      </c>
      <c r="AA215" s="49" t="str">
        <f>IFERROR(IF(VLOOKUP($D215,'Year-To-Date'!$E$1:$E$322,1,FALSE)=D215,"--","Find"),"Find")</f>
        <v>--</v>
      </c>
    </row>
    <row r="216" spans="1:27">
      <c r="A216" s="2" t="s">
        <v>839</v>
      </c>
      <c r="B216" s="2" t="s">
        <v>510</v>
      </c>
      <c r="C216" s="2" t="s">
        <v>69</v>
      </c>
      <c r="D216" s="2" t="s">
        <v>263</v>
      </c>
      <c r="E216" s="2" t="s">
        <v>436</v>
      </c>
      <c r="F216" s="21" t="s">
        <v>105</v>
      </c>
      <c r="G216" s="11" t="s">
        <v>2033</v>
      </c>
      <c r="H216" s="3">
        <v>42256</v>
      </c>
      <c r="I216" s="2" t="s">
        <v>39</v>
      </c>
      <c r="J216" s="2" t="s">
        <v>438</v>
      </c>
      <c r="K216" s="2" t="s">
        <v>30</v>
      </c>
      <c r="L216" s="2" t="s">
        <v>31</v>
      </c>
      <c r="M216" s="2" t="s">
        <v>41</v>
      </c>
      <c r="N216" s="4">
        <v>1766</v>
      </c>
      <c r="O216" s="4">
        <v>2101</v>
      </c>
      <c r="P216" s="4">
        <v>335</v>
      </c>
      <c r="Q216" s="5">
        <v>5.66</v>
      </c>
      <c r="R216" s="4">
        <v>3223</v>
      </c>
      <c r="S216" s="4">
        <v>3491</v>
      </c>
      <c r="T216" s="4">
        <v>268</v>
      </c>
      <c r="U216" s="5">
        <v>16.03</v>
      </c>
      <c r="V216" s="5">
        <v>0</v>
      </c>
      <c r="W216" s="14">
        <v>21.69</v>
      </c>
      <c r="X216" s="14">
        <v>0</v>
      </c>
      <c r="Y216" s="14">
        <v>21.69</v>
      </c>
      <c r="Z216" s="4">
        <v>24580</v>
      </c>
      <c r="AA216" s="49" t="str">
        <f>IFERROR(IF(VLOOKUP($D216,'Year-To-Date'!$E$1:$E$322,1,FALSE)=D216,"--","Find"),"Find")</f>
        <v>--</v>
      </c>
    </row>
    <row r="217" spans="1:27">
      <c r="A217" s="2" t="s">
        <v>839</v>
      </c>
      <c r="B217" s="2" t="s">
        <v>510</v>
      </c>
      <c r="C217" s="2" t="s">
        <v>76</v>
      </c>
      <c r="D217" s="2" t="s">
        <v>309</v>
      </c>
      <c r="E217" s="2" t="s">
        <v>482</v>
      </c>
      <c r="F217" s="21" t="s">
        <v>105</v>
      </c>
      <c r="G217" s="11" t="s">
        <v>2033</v>
      </c>
      <c r="H217" s="3">
        <v>42256</v>
      </c>
      <c r="I217" s="2" t="s">
        <v>39</v>
      </c>
      <c r="J217" s="2" t="s">
        <v>434</v>
      </c>
      <c r="K217" s="2" t="s">
        <v>30</v>
      </c>
      <c r="L217" s="2" t="s">
        <v>31</v>
      </c>
      <c r="M217" s="2" t="s">
        <v>41</v>
      </c>
      <c r="N217" s="4">
        <v>124264</v>
      </c>
      <c r="O217" s="4">
        <v>131771</v>
      </c>
      <c r="P217" s="4">
        <v>7507</v>
      </c>
      <c r="Q217" s="5">
        <v>126.87</v>
      </c>
      <c r="R217" s="4">
        <v>26792</v>
      </c>
      <c r="S217" s="4">
        <v>28513</v>
      </c>
      <c r="T217" s="4">
        <v>1721</v>
      </c>
      <c r="U217" s="5">
        <v>102.92</v>
      </c>
      <c r="V217" s="5">
        <v>0</v>
      </c>
      <c r="W217" s="14">
        <v>229.79</v>
      </c>
      <c r="X217" s="14">
        <v>0</v>
      </c>
      <c r="Y217" s="14">
        <v>229.79</v>
      </c>
      <c r="Z217" s="4">
        <v>24580</v>
      </c>
      <c r="AA217" s="49" t="str">
        <f>IFERROR(IF(VLOOKUP($D217,'Year-To-Date'!$E$1:$E$322,1,FALSE)=D217,"--","Find"),"Find")</f>
        <v>--</v>
      </c>
    </row>
    <row r="218" spans="1:27">
      <c r="A218" s="2" t="s">
        <v>839</v>
      </c>
      <c r="B218" s="2" t="s">
        <v>510</v>
      </c>
      <c r="C218" s="2" t="s">
        <v>76</v>
      </c>
      <c r="D218" s="2" t="s">
        <v>310</v>
      </c>
      <c r="E218" s="2" t="s">
        <v>27</v>
      </c>
      <c r="F218" s="21" t="s">
        <v>105</v>
      </c>
      <c r="G218" s="11" t="s">
        <v>2033</v>
      </c>
      <c r="H218" s="3">
        <v>42255</v>
      </c>
      <c r="I218" s="2" t="s">
        <v>39</v>
      </c>
      <c r="J218" s="2" t="s">
        <v>29</v>
      </c>
      <c r="K218" s="2" t="s">
        <v>30</v>
      </c>
      <c r="L218" s="2" t="s">
        <v>31</v>
      </c>
      <c r="M218" s="2" t="s">
        <v>32</v>
      </c>
      <c r="N218" s="4">
        <v>88091</v>
      </c>
      <c r="O218" s="4">
        <v>92196</v>
      </c>
      <c r="P218" s="4">
        <v>4105</v>
      </c>
      <c r="Q218" s="5">
        <v>69.37</v>
      </c>
      <c r="R218" s="4">
        <v>15866</v>
      </c>
      <c r="S218" s="4">
        <v>17666</v>
      </c>
      <c r="T218" s="4">
        <v>1800</v>
      </c>
      <c r="U218" s="5">
        <v>107.64</v>
      </c>
      <c r="V218" s="5">
        <v>0</v>
      </c>
      <c r="W218" s="14">
        <v>177.01</v>
      </c>
      <c r="X218" s="14">
        <v>0</v>
      </c>
      <c r="Y218" s="14">
        <v>177.01</v>
      </c>
      <c r="Z218" s="4">
        <v>24580</v>
      </c>
      <c r="AA218" s="49" t="str">
        <f>IFERROR(IF(VLOOKUP($D218,'Year-To-Date'!$E$1:$E$322,1,FALSE)=D218,"--","Find"),"Find")</f>
        <v>--</v>
      </c>
    </row>
    <row r="219" spans="1:27">
      <c r="A219" s="2" t="s">
        <v>839</v>
      </c>
      <c r="B219" s="2" t="s">
        <v>510</v>
      </c>
      <c r="C219" s="2" t="s">
        <v>76</v>
      </c>
      <c r="D219" s="2" t="s">
        <v>311</v>
      </c>
      <c r="E219" s="2" t="s">
        <v>427</v>
      </c>
      <c r="F219" s="21" t="s">
        <v>105</v>
      </c>
      <c r="G219" s="11" t="s">
        <v>2033</v>
      </c>
      <c r="H219" s="3">
        <v>42257</v>
      </c>
      <c r="I219" s="2" t="s">
        <v>39</v>
      </c>
      <c r="J219" s="2" t="s">
        <v>429</v>
      </c>
      <c r="K219" s="2" t="s">
        <v>30</v>
      </c>
      <c r="L219" s="2" t="s">
        <v>31</v>
      </c>
      <c r="M219" s="2" t="s">
        <v>32</v>
      </c>
      <c r="N219" s="4">
        <v>73410</v>
      </c>
      <c r="O219" s="4">
        <v>79858</v>
      </c>
      <c r="P219" s="4">
        <v>6448</v>
      </c>
      <c r="Q219" s="5">
        <v>108.97</v>
      </c>
      <c r="R219" s="4">
        <v>13670</v>
      </c>
      <c r="S219" s="4">
        <v>15908</v>
      </c>
      <c r="T219" s="4">
        <v>2238</v>
      </c>
      <c r="U219" s="5">
        <v>133.83000000000001</v>
      </c>
      <c r="V219" s="5">
        <v>0</v>
      </c>
      <c r="W219" s="14">
        <v>242.8</v>
      </c>
      <c r="X219" s="14">
        <v>0</v>
      </c>
      <c r="Y219" s="14">
        <v>242.8</v>
      </c>
      <c r="Z219" s="4">
        <v>24580</v>
      </c>
      <c r="AA219" s="49" t="str">
        <f>IFERROR(IF(VLOOKUP($D219,'Year-To-Date'!$E$1:$E$322,1,FALSE)=D219,"--","Find"),"Find")</f>
        <v>--</v>
      </c>
    </row>
    <row r="220" spans="1:27">
      <c r="A220" s="2" t="s">
        <v>839</v>
      </c>
      <c r="B220" s="2" t="s">
        <v>510</v>
      </c>
      <c r="C220" s="2" t="s">
        <v>76</v>
      </c>
      <c r="D220" s="2" t="s">
        <v>312</v>
      </c>
      <c r="E220" s="2" t="s">
        <v>427</v>
      </c>
      <c r="F220" s="21" t="s">
        <v>105</v>
      </c>
      <c r="G220" s="11" t="s">
        <v>2033</v>
      </c>
      <c r="H220" s="3">
        <v>42257</v>
      </c>
      <c r="I220" s="2" t="s">
        <v>39</v>
      </c>
      <c r="J220" s="2" t="s">
        <v>429</v>
      </c>
      <c r="K220" s="2" t="s">
        <v>30</v>
      </c>
      <c r="L220" s="2" t="s">
        <v>31</v>
      </c>
      <c r="M220" s="2" t="s">
        <v>32</v>
      </c>
      <c r="N220" s="4">
        <v>200521</v>
      </c>
      <c r="O220" s="4">
        <v>214008</v>
      </c>
      <c r="P220" s="4">
        <v>13487</v>
      </c>
      <c r="Q220" s="5">
        <v>227.93</v>
      </c>
      <c r="R220" s="4">
        <v>37147</v>
      </c>
      <c r="S220" s="4">
        <v>44280</v>
      </c>
      <c r="T220" s="4">
        <v>7133</v>
      </c>
      <c r="U220" s="5">
        <v>426.55</v>
      </c>
      <c r="V220" s="5">
        <v>0</v>
      </c>
      <c r="W220" s="14">
        <v>654.48</v>
      </c>
      <c r="X220" s="14">
        <v>0</v>
      </c>
      <c r="Y220" s="14">
        <v>654.48</v>
      </c>
      <c r="Z220" s="4">
        <v>24580</v>
      </c>
      <c r="AA220" s="49" t="str">
        <f>IFERROR(IF(VLOOKUP($D220,'Year-To-Date'!$E$1:$E$322,1,FALSE)=D220,"--","Find"),"Find")</f>
        <v>--</v>
      </c>
    </row>
    <row r="221" spans="1:27">
      <c r="A221" s="2" t="s">
        <v>839</v>
      </c>
      <c r="B221" s="2" t="s">
        <v>510</v>
      </c>
      <c r="C221" s="2" t="s">
        <v>76</v>
      </c>
      <c r="D221" s="2" t="s">
        <v>313</v>
      </c>
      <c r="E221" s="2" t="s">
        <v>427</v>
      </c>
      <c r="F221" s="21" t="s">
        <v>105</v>
      </c>
      <c r="G221" s="11" t="s">
        <v>2033</v>
      </c>
      <c r="H221" s="3">
        <v>42257</v>
      </c>
      <c r="I221" s="2" t="s">
        <v>39</v>
      </c>
      <c r="J221" s="2" t="s">
        <v>429</v>
      </c>
      <c r="K221" s="2" t="s">
        <v>30</v>
      </c>
      <c r="L221" s="2" t="s">
        <v>31</v>
      </c>
      <c r="M221" s="2" t="s">
        <v>32</v>
      </c>
      <c r="N221" s="4">
        <v>111930</v>
      </c>
      <c r="O221" s="4">
        <v>116334</v>
      </c>
      <c r="P221" s="4">
        <v>4404</v>
      </c>
      <c r="Q221" s="5">
        <v>74.430000000000007</v>
      </c>
      <c r="R221" s="4">
        <v>18578</v>
      </c>
      <c r="S221" s="4">
        <v>21591</v>
      </c>
      <c r="T221" s="4">
        <v>3013</v>
      </c>
      <c r="U221" s="5">
        <v>180.18</v>
      </c>
      <c r="V221" s="5">
        <v>0</v>
      </c>
      <c r="W221" s="14">
        <v>254.61</v>
      </c>
      <c r="X221" s="14">
        <v>0</v>
      </c>
      <c r="Y221" s="14">
        <v>254.61</v>
      </c>
      <c r="Z221" s="4">
        <v>24580</v>
      </c>
      <c r="AA221" s="49" t="str">
        <f>IFERROR(IF(VLOOKUP($D221,'Year-To-Date'!$E$1:$E$322,1,FALSE)=D221,"--","Find"),"Find")</f>
        <v>--</v>
      </c>
    </row>
    <row r="222" spans="1:27">
      <c r="A222" s="2" t="s">
        <v>839</v>
      </c>
      <c r="B222" s="2" t="s">
        <v>510</v>
      </c>
      <c r="C222" s="2" t="s">
        <v>25</v>
      </c>
      <c r="D222" s="2" t="s">
        <v>112</v>
      </c>
      <c r="E222" s="2" t="s">
        <v>62</v>
      </c>
      <c r="F222" s="21" t="s">
        <v>113</v>
      </c>
      <c r="G222" s="11" t="s">
        <v>2034</v>
      </c>
      <c r="H222" s="3">
        <v>42220</v>
      </c>
      <c r="I222" s="2" t="s">
        <v>39</v>
      </c>
      <c r="J222" s="2" t="s">
        <v>63</v>
      </c>
      <c r="K222" s="2" t="s">
        <v>30</v>
      </c>
      <c r="L222" s="2" t="s">
        <v>31</v>
      </c>
      <c r="M222" s="2" t="s">
        <v>378</v>
      </c>
      <c r="N222" s="4">
        <v>39896</v>
      </c>
      <c r="O222" s="4">
        <v>40356</v>
      </c>
      <c r="P222" s="4">
        <v>460</v>
      </c>
      <c r="Q222" s="5">
        <v>7.77</v>
      </c>
      <c r="R222" s="4">
        <v>0</v>
      </c>
      <c r="S222" s="4">
        <v>0</v>
      </c>
      <c r="T222" s="4">
        <v>0</v>
      </c>
      <c r="U222" s="5">
        <v>0</v>
      </c>
      <c r="V222" s="5">
        <v>0</v>
      </c>
      <c r="W222" s="14">
        <v>7.77</v>
      </c>
      <c r="X222" s="14">
        <v>0</v>
      </c>
      <c r="Y222" s="14">
        <v>7.77</v>
      </c>
      <c r="Z222" s="4">
        <v>24580</v>
      </c>
      <c r="AA222" s="49" t="str">
        <f>IFERROR(IF(VLOOKUP($D222,'Year-To-Date'!$E$1:$E$322,1,FALSE)=D222,"--","Find"),"Find")</f>
        <v>--</v>
      </c>
    </row>
    <row r="223" spans="1:27">
      <c r="A223" s="2" t="s">
        <v>839</v>
      </c>
      <c r="B223" s="2" t="s">
        <v>510</v>
      </c>
      <c r="C223" s="2" t="s">
        <v>76</v>
      </c>
      <c r="D223" s="2" t="s">
        <v>316</v>
      </c>
      <c r="E223" s="2" t="s">
        <v>504</v>
      </c>
      <c r="F223" s="21" t="s">
        <v>317</v>
      </c>
      <c r="G223" s="11" t="s">
        <v>2035</v>
      </c>
      <c r="H223" s="3">
        <v>42332</v>
      </c>
      <c r="I223" s="2" t="s">
        <v>39</v>
      </c>
      <c r="J223" s="2" t="s">
        <v>381</v>
      </c>
      <c r="K223" s="2" t="s">
        <v>30</v>
      </c>
      <c r="L223" s="2" t="s">
        <v>31</v>
      </c>
      <c r="M223" s="2" t="s">
        <v>32</v>
      </c>
      <c r="N223" s="4">
        <v>26408</v>
      </c>
      <c r="O223" s="4">
        <v>27771</v>
      </c>
      <c r="P223" s="4">
        <v>1363</v>
      </c>
      <c r="Q223" s="5">
        <v>126.76</v>
      </c>
      <c r="R223" s="4">
        <v>7163</v>
      </c>
      <c r="S223" s="4">
        <v>8312</v>
      </c>
      <c r="T223" s="4">
        <v>1149</v>
      </c>
      <c r="U223" s="5">
        <v>206.82</v>
      </c>
      <c r="V223" s="5">
        <v>0</v>
      </c>
      <c r="W223" s="14">
        <v>333.58</v>
      </c>
      <c r="X223" s="14">
        <v>0</v>
      </c>
      <c r="Y223" s="14">
        <v>333.58</v>
      </c>
      <c r="Z223" s="4">
        <v>24580</v>
      </c>
      <c r="AA223" s="49" t="str">
        <f>IFERROR(IF(VLOOKUP($D223,'Year-To-Date'!$E$1:$E$322,1,FALSE)=D223,"--","Find"),"Find")</f>
        <v>--</v>
      </c>
    </row>
    <row r="224" spans="1:27">
      <c r="A224" s="2" t="s">
        <v>839</v>
      </c>
      <c r="B224" s="2" t="s">
        <v>510</v>
      </c>
      <c r="C224" s="2" t="s">
        <v>752</v>
      </c>
      <c r="D224" s="2" t="s">
        <v>274</v>
      </c>
      <c r="E224" s="2" t="s">
        <v>653</v>
      </c>
      <c r="F224" s="21" t="s">
        <v>275</v>
      </c>
      <c r="G224" s="11" t="s">
        <v>2036</v>
      </c>
      <c r="H224" s="3">
        <v>42425</v>
      </c>
      <c r="I224" s="2" t="s">
        <v>753</v>
      </c>
      <c r="J224" s="2" t="s">
        <v>655</v>
      </c>
      <c r="K224" s="2" t="s">
        <v>30</v>
      </c>
      <c r="L224" s="2" t="s">
        <v>31</v>
      </c>
      <c r="M224" s="2" t="s">
        <v>382</v>
      </c>
      <c r="N224" s="4">
        <v>222390</v>
      </c>
      <c r="O224" s="4">
        <v>231045</v>
      </c>
      <c r="P224" s="4">
        <v>8655</v>
      </c>
      <c r="Q224" s="5">
        <v>146.27000000000001</v>
      </c>
      <c r="R224" s="4">
        <v>0</v>
      </c>
      <c r="S224" s="4">
        <v>0</v>
      </c>
      <c r="T224" s="4">
        <v>0</v>
      </c>
      <c r="U224" s="5">
        <v>0</v>
      </c>
      <c r="V224" s="5">
        <v>0</v>
      </c>
      <c r="W224" s="14">
        <v>146.27000000000001</v>
      </c>
      <c r="X224" s="14">
        <v>0</v>
      </c>
      <c r="Y224" s="14">
        <v>146.27000000000001</v>
      </c>
      <c r="Z224" s="4">
        <v>24580</v>
      </c>
      <c r="AA224" s="49" t="str">
        <f>IFERROR(IF(VLOOKUP($D224,'Year-To-Date'!$E$1:$E$322,1,FALSE)=D224,"--","Find"),"Find")</f>
        <v>--</v>
      </c>
    </row>
    <row r="225" spans="1:27">
      <c r="A225" s="2" t="s">
        <v>839</v>
      </c>
      <c r="B225" s="2" t="s">
        <v>510</v>
      </c>
      <c r="C225" s="2" t="s">
        <v>25</v>
      </c>
      <c r="D225" s="2" t="s">
        <v>121</v>
      </c>
      <c r="E225" s="2" t="s">
        <v>400</v>
      </c>
      <c r="F225" s="21" t="s">
        <v>122</v>
      </c>
      <c r="G225" s="11" t="s">
        <v>2037</v>
      </c>
      <c r="H225" s="3">
        <v>42276</v>
      </c>
      <c r="I225" s="2" t="s">
        <v>39</v>
      </c>
      <c r="J225" s="2" t="s">
        <v>402</v>
      </c>
      <c r="K225" s="2" t="s">
        <v>30</v>
      </c>
      <c r="L225" s="2" t="s">
        <v>31</v>
      </c>
      <c r="M225" s="2" t="s">
        <v>41</v>
      </c>
      <c r="N225" s="4">
        <v>54426</v>
      </c>
      <c r="O225" s="4">
        <v>60748</v>
      </c>
      <c r="P225" s="4">
        <v>6322</v>
      </c>
      <c r="Q225" s="5">
        <v>106.84</v>
      </c>
      <c r="R225" s="4">
        <v>0</v>
      </c>
      <c r="S225" s="4">
        <v>0</v>
      </c>
      <c r="T225" s="4">
        <v>0</v>
      </c>
      <c r="U225" s="5">
        <v>0</v>
      </c>
      <c r="V225" s="5">
        <v>0</v>
      </c>
      <c r="W225" s="14">
        <v>106.84</v>
      </c>
      <c r="X225" s="14">
        <v>0</v>
      </c>
      <c r="Y225" s="14">
        <v>106.84</v>
      </c>
      <c r="Z225" s="4">
        <v>24580</v>
      </c>
      <c r="AA225" s="49" t="str">
        <f>IFERROR(IF(VLOOKUP($D225,'Year-To-Date'!$E$1:$E$322,1,FALSE)=D225,"--","Find"),"Find")</f>
        <v>--</v>
      </c>
    </row>
    <row r="226" spans="1:27">
      <c r="A226" s="2" t="s">
        <v>839</v>
      </c>
      <c r="B226" s="2" t="s">
        <v>510</v>
      </c>
      <c r="C226" s="2" t="s">
        <v>76</v>
      </c>
      <c r="D226" s="2" t="s">
        <v>291</v>
      </c>
      <c r="E226" s="2" t="s">
        <v>617</v>
      </c>
      <c r="F226" s="21" t="s">
        <v>2051</v>
      </c>
      <c r="G226" s="11" t="s">
        <v>2038</v>
      </c>
      <c r="H226" s="3">
        <v>42524</v>
      </c>
      <c r="I226" s="2" t="s">
        <v>685</v>
      </c>
      <c r="J226" s="2" t="s">
        <v>619</v>
      </c>
      <c r="K226" s="2" t="s">
        <v>30</v>
      </c>
      <c r="L226" s="2" t="s">
        <v>31</v>
      </c>
      <c r="M226" s="2" t="s">
        <v>41</v>
      </c>
      <c r="N226" s="4">
        <v>79</v>
      </c>
      <c r="O226" s="4">
        <v>484</v>
      </c>
      <c r="P226" s="4">
        <v>405</v>
      </c>
      <c r="Q226" s="5">
        <v>6.84</v>
      </c>
      <c r="R226" s="4">
        <v>423</v>
      </c>
      <c r="S226" s="4">
        <v>1143</v>
      </c>
      <c r="T226" s="4">
        <v>720</v>
      </c>
      <c r="U226" s="5">
        <v>43.06</v>
      </c>
      <c r="V226" s="5">
        <v>0</v>
      </c>
      <c r="W226" s="14">
        <v>49.9</v>
      </c>
      <c r="X226" s="14">
        <v>0</v>
      </c>
      <c r="Y226" s="14">
        <v>49.9</v>
      </c>
      <c r="Z226" s="4">
        <v>24580</v>
      </c>
      <c r="AA226" s="49" t="str">
        <f>IFERROR(IF(VLOOKUP($D226,'Year-To-Date'!$E$1:$E$322,1,FALSE)=D226,"--","Find"),"Find")</f>
        <v>--</v>
      </c>
    </row>
    <row r="227" spans="1:27">
      <c r="A227" s="2" t="s">
        <v>839</v>
      </c>
      <c r="B227" s="2" t="s">
        <v>510</v>
      </c>
      <c r="C227" s="2" t="s">
        <v>25</v>
      </c>
      <c r="D227" s="2" t="s">
        <v>26</v>
      </c>
      <c r="E227" s="2" t="s">
        <v>27</v>
      </c>
      <c r="F227" s="21" t="s">
        <v>1268</v>
      </c>
      <c r="G227" s="11" t="s">
        <v>2039</v>
      </c>
      <c r="H227" s="3">
        <v>42213</v>
      </c>
      <c r="I227" s="2" t="s">
        <v>28</v>
      </c>
      <c r="J227" s="2" t="s">
        <v>29</v>
      </c>
      <c r="K227" s="2" t="s">
        <v>30</v>
      </c>
      <c r="L227" s="2" t="s">
        <v>31</v>
      </c>
      <c r="M227" s="2" t="s">
        <v>382</v>
      </c>
      <c r="N227" s="4">
        <v>375311</v>
      </c>
      <c r="O227" s="4">
        <v>386176</v>
      </c>
      <c r="P227" s="4">
        <v>10865</v>
      </c>
      <c r="Q227" s="5">
        <v>183.62</v>
      </c>
      <c r="R227" s="4">
        <v>0</v>
      </c>
      <c r="S227" s="4">
        <v>0</v>
      </c>
      <c r="T227" s="4">
        <v>0</v>
      </c>
      <c r="U227" s="5">
        <v>0</v>
      </c>
      <c r="V227" s="5">
        <v>0</v>
      </c>
      <c r="W227" s="14">
        <v>183.62</v>
      </c>
      <c r="X227" s="14">
        <v>0</v>
      </c>
      <c r="Y227" s="14">
        <v>183.62</v>
      </c>
      <c r="Z227" s="4">
        <v>24580</v>
      </c>
      <c r="AA227" s="49" t="str">
        <f>IFERROR(IF(VLOOKUP($D227,'Year-To-Date'!$E$1:$E$322,1,FALSE)=D227,"--","Find"),"Find")</f>
        <v>--</v>
      </c>
    </row>
    <row r="228" spans="1:27">
      <c r="A228" s="2" t="s">
        <v>839</v>
      </c>
      <c r="B228" s="2" t="s">
        <v>510</v>
      </c>
      <c r="C228" s="2" t="s">
        <v>56</v>
      </c>
      <c r="D228" s="2" t="s">
        <v>66</v>
      </c>
      <c r="E228" s="2" t="s">
        <v>27</v>
      </c>
      <c r="F228" s="21" t="s">
        <v>1268</v>
      </c>
      <c r="G228" s="11" t="s">
        <v>2039</v>
      </c>
      <c r="H228" s="3">
        <v>42213</v>
      </c>
      <c r="I228" s="2" t="s">
        <v>28</v>
      </c>
      <c r="J228" s="2" t="s">
        <v>29</v>
      </c>
      <c r="K228" s="2" t="s">
        <v>30</v>
      </c>
      <c r="L228" s="2" t="s">
        <v>31</v>
      </c>
      <c r="M228" s="2" t="s">
        <v>32</v>
      </c>
      <c r="N228" s="4">
        <v>36741</v>
      </c>
      <c r="O228" s="4">
        <v>37023</v>
      </c>
      <c r="P228" s="4">
        <v>282</v>
      </c>
      <c r="Q228" s="5">
        <v>4.7699999999999996</v>
      </c>
      <c r="R228" s="4">
        <v>0</v>
      </c>
      <c r="S228" s="4">
        <v>0</v>
      </c>
      <c r="T228" s="4">
        <v>0</v>
      </c>
      <c r="U228" s="5">
        <v>0</v>
      </c>
      <c r="V228" s="5">
        <v>0</v>
      </c>
      <c r="W228" s="14">
        <v>4.7699999999999996</v>
      </c>
      <c r="X228" s="14">
        <v>0</v>
      </c>
      <c r="Y228" s="14">
        <v>4.7699999999999996</v>
      </c>
      <c r="Z228" s="4">
        <v>24580</v>
      </c>
      <c r="AA228" s="49" t="str">
        <f>IFERROR(IF(VLOOKUP($D228,'Year-To-Date'!$E$1:$E$322,1,FALSE)=D228,"--","Find"),"Find")</f>
        <v>--</v>
      </c>
    </row>
    <row r="229" spans="1:27">
      <c r="A229" s="2" t="s">
        <v>839</v>
      </c>
      <c r="B229" s="2" t="s">
        <v>510</v>
      </c>
      <c r="C229" s="2" t="s">
        <v>56</v>
      </c>
      <c r="D229" s="2" t="s">
        <v>220</v>
      </c>
      <c r="E229" s="2" t="s">
        <v>610</v>
      </c>
      <c r="F229" s="21" t="s">
        <v>1040</v>
      </c>
      <c r="G229" s="11" t="s">
        <v>2040</v>
      </c>
      <c r="H229" s="3">
        <v>42450</v>
      </c>
      <c r="I229" s="2" t="s">
        <v>39</v>
      </c>
      <c r="J229" s="2" t="s">
        <v>612</v>
      </c>
      <c r="K229" s="2" t="s">
        <v>30</v>
      </c>
      <c r="L229" s="2" t="s">
        <v>31</v>
      </c>
      <c r="M229" s="2" t="s">
        <v>32</v>
      </c>
      <c r="N229" s="4">
        <v>4990</v>
      </c>
      <c r="O229" s="4">
        <v>7460</v>
      </c>
      <c r="P229" s="4">
        <v>2470</v>
      </c>
      <c r="Q229" s="5">
        <v>41.74</v>
      </c>
      <c r="R229" s="4">
        <v>0</v>
      </c>
      <c r="S229" s="4">
        <v>0</v>
      </c>
      <c r="T229" s="4">
        <v>0</v>
      </c>
      <c r="U229" s="5">
        <v>0</v>
      </c>
      <c r="V229" s="5">
        <v>0</v>
      </c>
      <c r="W229" s="14">
        <v>41.74</v>
      </c>
      <c r="X229" s="14">
        <v>0</v>
      </c>
      <c r="Y229" s="14">
        <v>41.74</v>
      </c>
      <c r="Z229" s="4">
        <v>24580</v>
      </c>
      <c r="AA229" s="49" t="str">
        <f>IFERROR(IF(VLOOKUP($D229,'Year-To-Date'!$E$1:$E$322,1,FALSE)=D229,"--","Find"),"Find")</f>
        <v>--</v>
      </c>
    </row>
    <row r="230" spans="1:27">
      <c r="A230" s="2" t="s">
        <v>839</v>
      </c>
      <c r="B230" s="2" t="s">
        <v>510</v>
      </c>
      <c r="C230" s="2" t="s">
        <v>754</v>
      </c>
      <c r="D230" s="2" t="s">
        <v>281</v>
      </c>
      <c r="E230" s="2" t="s">
        <v>755</v>
      </c>
      <c r="F230" s="21" t="s">
        <v>1197</v>
      </c>
      <c r="G230" s="11" t="s">
        <v>2041</v>
      </c>
      <c r="H230" s="3">
        <v>42158</v>
      </c>
      <c r="I230" s="2" t="s">
        <v>28</v>
      </c>
      <c r="J230" s="2" t="s">
        <v>423</v>
      </c>
      <c r="K230" s="2" t="s">
        <v>30</v>
      </c>
      <c r="L230" s="2" t="s">
        <v>31</v>
      </c>
      <c r="M230" s="2" t="s">
        <v>382</v>
      </c>
      <c r="N230" s="4">
        <v>8679</v>
      </c>
      <c r="O230" s="4">
        <v>8944</v>
      </c>
      <c r="P230" s="4">
        <v>265</v>
      </c>
      <c r="Q230" s="5">
        <v>24.65</v>
      </c>
      <c r="R230" s="4">
        <v>8787</v>
      </c>
      <c r="S230" s="4">
        <v>9245</v>
      </c>
      <c r="T230" s="4">
        <v>458</v>
      </c>
      <c r="U230" s="5">
        <v>82.44</v>
      </c>
      <c r="V230" s="5">
        <v>0</v>
      </c>
      <c r="W230" s="14">
        <v>107.09</v>
      </c>
      <c r="X230" s="14">
        <v>0</v>
      </c>
      <c r="Y230" s="14">
        <v>107.09</v>
      </c>
      <c r="Z230" s="4">
        <v>24580</v>
      </c>
      <c r="AA230" s="49" t="str">
        <f>IFERROR(IF(VLOOKUP($D230,'Year-To-Date'!$E$1:$E$322,1,FALSE)=D230,"--","Find"),"Find")</f>
        <v>--</v>
      </c>
    </row>
    <row r="231" spans="1:27">
      <c r="A231" s="2" t="s">
        <v>839</v>
      </c>
      <c r="B231" s="2" t="s">
        <v>510</v>
      </c>
      <c r="C231" s="2" t="s">
        <v>48</v>
      </c>
      <c r="D231" s="2" t="s">
        <v>165</v>
      </c>
      <c r="E231" s="2" t="s">
        <v>498</v>
      </c>
      <c r="F231" s="21" t="s">
        <v>872</v>
      </c>
      <c r="G231" s="11" t="s">
        <v>2042</v>
      </c>
      <c r="H231" s="3">
        <v>42331</v>
      </c>
      <c r="I231" s="2" t="s">
        <v>39</v>
      </c>
      <c r="J231" s="2" t="s">
        <v>431</v>
      </c>
      <c r="K231" s="2" t="s">
        <v>30</v>
      </c>
      <c r="L231" s="2" t="s">
        <v>31</v>
      </c>
      <c r="M231" s="2" t="s">
        <v>32</v>
      </c>
      <c r="N231" s="4">
        <v>17369</v>
      </c>
      <c r="O231" s="4">
        <v>21101</v>
      </c>
      <c r="P231" s="4">
        <v>3732</v>
      </c>
      <c r="Q231" s="5">
        <v>63.07</v>
      </c>
      <c r="R231" s="4">
        <v>0</v>
      </c>
      <c r="S231" s="4">
        <v>0</v>
      </c>
      <c r="T231" s="4">
        <v>0</v>
      </c>
      <c r="U231" s="5">
        <v>0</v>
      </c>
      <c r="V231" s="5">
        <v>0</v>
      </c>
      <c r="W231" s="14">
        <v>63.07</v>
      </c>
      <c r="X231" s="14">
        <v>0</v>
      </c>
      <c r="Y231" s="14">
        <v>63.07</v>
      </c>
      <c r="Z231" s="4">
        <v>24580</v>
      </c>
      <c r="AA231" s="49" t="str">
        <f>IFERROR(IF(VLOOKUP($D231,'Year-To-Date'!$E$1:$E$322,1,FALSE)=D231,"--","Find"),"Find")</f>
        <v>--</v>
      </c>
    </row>
    <row r="232" spans="1:27">
      <c r="A232" s="2" t="s">
        <v>839</v>
      </c>
      <c r="B232" s="2" t="s">
        <v>510</v>
      </c>
      <c r="C232" s="2" t="s">
        <v>48</v>
      </c>
      <c r="D232" s="2" t="s">
        <v>167</v>
      </c>
      <c r="E232" s="2" t="s">
        <v>498</v>
      </c>
      <c r="F232" s="21" t="s">
        <v>872</v>
      </c>
      <c r="G232" s="11" t="s">
        <v>2042</v>
      </c>
      <c r="H232" s="3">
        <v>42331</v>
      </c>
      <c r="I232" s="2" t="s">
        <v>39</v>
      </c>
      <c r="J232" s="2" t="s">
        <v>431</v>
      </c>
      <c r="K232" s="2" t="s">
        <v>30</v>
      </c>
      <c r="L232" s="2" t="s">
        <v>31</v>
      </c>
      <c r="M232" s="2" t="s">
        <v>32</v>
      </c>
      <c r="N232" s="4">
        <v>5153</v>
      </c>
      <c r="O232" s="4">
        <v>5917</v>
      </c>
      <c r="P232" s="4">
        <v>764</v>
      </c>
      <c r="Q232" s="5">
        <v>12.91</v>
      </c>
      <c r="R232" s="4">
        <v>0</v>
      </c>
      <c r="S232" s="4">
        <v>0</v>
      </c>
      <c r="T232" s="4">
        <v>0</v>
      </c>
      <c r="U232" s="5">
        <v>0</v>
      </c>
      <c r="V232" s="5">
        <v>0</v>
      </c>
      <c r="W232" s="14">
        <v>12.91</v>
      </c>
      <c r="X232" s="14">
        <v>0</v>
      </c>
      <c r="Y232" s="14">
        <v>12.91</v>
      </c>
      <c r="Z232" s="4">
        <v>24580</v>
      </c>
      <c r="AA232" s="49" t="str">
        <f>IFERROR(IF(VLOOKUP($D232,'Year-To-Date'!$E$1:$E$322,1,FALSE)=D232,"--","Find"),"Find")</f>
        <v>--</v>
      </c>
    </row>
    <row r="233" spans="1:27">
      <c r="A233" s="2" t="s">
        <v>839</v>
      </c>
      <c r="B233" s="2" t="s">
        <v>510</v>
      </c>
      <c r="C233" s="2" t="s">
        <v>760</v>
      </c>
      <c r="D233" s="2" t="s">
        <v>168</v>
      </c>
      <c r="E233" s="2" t="s">
        <v>466</v>
      </c>
      <c r="F233" s="21" t="s">
        <v>872</v>
      </c>
      <c r="G233" s="11" t="s">
        <v>2042</v>
      </c>
      <c r="H233" s="3">
        <v>42360</v>
      </c>
      <c r="I233" s="2" t="s">
        <v>437</v>
      </c>
      <c r="J233" s="2" t="s">
        <v>431</v>
      </c>
      <c r="K233" s="2" t="s">
        <v>30</v>
      </c>
      <c r="L233" s="2" t="s">
        <v>31</v>
      </c>
      <c r="M233" s="2" t="s">
        <v>382</v>
      </c>
      <c r="N233" s="4">
        <v>4035</v>
      </c>
      <c r="O233" s="4">
        <v>4448</v>
      </c>
      <c r="P233" s="4">
        <v>413</v>
      </c>
      <c r="Q233" s="5">
        <v>6.98</v>
      </c>
      <c r="R233" s="4">
        <v>0</v>
      </c>
      <c r="S233" s="4">
        <v>0</v>
      </c>
      <c r="T233" s="4">
        <v>0</v>
      </c>
      <c r="U233" s="5">
        <v>0</v>
      </c>
      <c r="V233" s="5">
        <v>0</v>
      </c>
      <c r="W233" s="14">
        <v>6.98</v>
      </c>
      <c r="X233" s="14">
        <v>0</v>
      </c>
      <c r="Y233" s="14">
        <v>6.98</v>
      </c>
      <c r="Z233" s="4">
        <v>24580</v>
      </c>
      <c r="AA233" s="49" t="str">
        <f>IFERROR(IF(VLOOKUP($D233,'Year-To-Date'!$E$1:$E$322,1,FALSE)=D233,"--","Find"),"Find")</f>
        <v>--</v>
      </c>
    </row>
    <row r="234" spans="1:27">
      <c r="A234" s="2" t="s">
        <v>839</v>
      </c>
      <c r="B234" s="2" t="s">
        <v>510</v>
      </c>
      <c r="C234" s="2" t="s">
        <v>572</v>
      </c>
      <c r="D234" s="2" t="s">
        <v>229</v>
      </c>
      <c r="E234" s="2" t="s">
        <v>499</v>
      </c>
      <c r="F234" s="21" t="s">
        <v>872</v>
      </c>
      <c r="G234" s="11" t="s">
        <v>2042</v>
      </c>
      <c r="H234" s="3">
        <v>42410</v>
      </c>
      <c r="I234" s="2"/>
      <c r="J234" s="2" t="s">
        <v>573</v>
      </c>
      <c r="K234" s="2" t="s">
        <v>394</v>
      </c>
      <c r="L234" s="2" t="s">
        <v>31</v>
      </c>
      <c r="M234" s="2" t="s">
        <v>382</v>
      </c>
      <c r="N234" s="4">
        <v>92693</v>
      </c>
      <c r="O234" s="4">
        <v>93011</v>
      </c>
      <c r="P234" s="4">
        <v>318</v>
      </c>
      <c r="Q234" s="5">
        <v>8.75</v>
      </c>
      <c r="R234" s="4">
        <v>0</v>
      </c>
      <c r="S234" s="4">
        <v>0</v>
      </c>
      <c r="T234" s="4">
        <v>0</v>
      </c>
      <c r="U234" s="5">
        <v>0</v>
      </c>
      <c r="V234" s="5">
        <v>0</v>
      </c>
      <c r="W234" s="14">
        <v>8.75</v>
      </c>
      <c r="X234" s="14">
        <v>0</v>
      </c>
      <c r="Y234" s="14">
        <v>8.75</v>
      </c>
      <c r="Z234" s="4">
        <v>24580</v>
      </c>
      <c r="AA234" s="49" t="str">
        <f>IFERROR(IF(VLOOKUP($D234,'Year-To-Date'!$E$1:$E$322,1,FALSE)=D234,"--","Find"),"Find")</f>
        <v>--</v>
      </c>
    </row>
    <row r="235" spans="1:27">
      <c r="A235" s="2" t="s">
        <v>839</v>
      </c>
      <c r="B235" s="2" t="s">
        <v>510</v>
      </c>
      <c r="C235" s="2" t="s">
        <v>574</v>
      </c>
      <c r="D235" s="2" t="s">
        <v>230</v>
      </c>
      <c r="E235" s="2" t="s">
        <v>498</v>
      </c>
      <c r="F235" s="21" t="s">
        <v>872</v>
      </c>
      <c r="G235" s="11" t="s">
        <v>2042</v>
      </c>
      <c r="H235" s="3">
        <v>42408</v>
      </c>
      <c r="I235" s="2"/>
      <c r="J235" s="2" t="s">
        <v>575</v>
      </c>
      <c r="K235" s="2" t="s">
        <v>394</v>
      </c>
      <c r="L235" s="2" t="s">
        <v>31</v>
      </c>
      <c r="M235" s="2" t="s">
        <v>382</v>
      </c>
      <c r="N235" s="4">
        <v>4244</v>
      </c>
      <c r="O235" s="4">
        <v>4245</v>
      </c>
      <c r="P235" s="4">
        <v>1</v>
      </c>
      <c r="Q235" s="5">
        <v>0.03</v>
      </c>
      <c r="R235" s="4">
        <v>16559</v>
      </c>
      <c r="S235" s="4">
        <v>16595</v>
      </c>
      <c r="T235" s="4">
        <v>36</v>
      </c>
      <c r="U235" s="5">
        <v>2.97</v>
      </c>
      <c r="V235" s="5">
        <v>0</v>
      </c>
      <c r="W235" s="14">
        <v>3</v>
      </c>
      <c r="X235" s="14">
        <v>0</v>
      </c>
      <c r="Y235" s="14">
        <v>3</v>
      </c>
      <c r="Z235" s="4">
        <v>24580</v>
      </c>
      <c r="AA235" s="49" t="str">
        <f>IFERROR(IF(VLOOKUP($D235,'Year-To-Date'!$E$1:$E$322,1,FALSE)=D235,"--","Find"),"Find")</f>
        <v>--</v>
      </c>
    </row>
    <row r="236" spans="1:27">
      <c r="A236" s="2" t="s">
        <v>839</v>
      </c>
      <c r="B236" s="2" t="s">
        <v>510</v>
      </c>
      <c r="C236" s="2" t="s">
        <v>370</v>
      </c>
      <c r="D236" s="2" t="s">
        <v>234</v>
      </c>
      <c r="E236" s="2" t="s">
        <v>371</v>
      </c>
      <c r="F236" s="21" t="s">
        <v>872</v>
      </c>
      <c r="G236" s="11" t="s">
        <v>2042</v>
      </c>
      <c r="H236" s="3">
        <v>42199</v>
      </c>
      <c r="I236" s="2" t="s">
        <v>28</v>
      </c>
      <c r="J236" s="2" t="s">
        <v>373</v>
      </c>
      <c r="K236" s="2" t="s">
        <v>30</v>
      </c>
      <c r="L236" s="2" t="s">
        <v>31</v>
      </c>
      <c r="M236" s="2" t="s">
        <v>32</v>
      </c>
      <c r="N236" s="4">
        <v>20727</v>
      </c>
      <c r="O236" s="4">
        <v>21925</v>
      </c>
      <c r="P236" s="4">
        <v>1198</v>
      </c>
      <c r="Q236" s="5">
        <v>20.25</v>
      </c>
      <c r="R236" s="4">
        <v>0</v>
      </c>
      <c r="S236" s="4">
        <v>0</v>
      </c>
      <c r="T236" s="4">
        <v>0</v>
      </c>
      <c r="U236" s="5">
        <v>0</v>
      </c>
      <c r="V236" s="5">
        <v>0</v>
      </c>
      <c r="W236" s="14">
        <v>20.25</v>
      </c>
      <c r="X236" s="14">
        <v>0</v>
      </c>
      <c r="Y236" s="14">
        <v>20.25</v>
      </c>
      <c r="Z236" s="4">
        <v>24580</v>
      </c>
      <c r="AA236" s="49" t="str">
        <f>IFERROR(IF(VLOOKUP($D236,'Year-To-Date'!$E$1:$E$322,1,FALSE)=D236,"--","Find"),"Find")</f>
        <v>--</v>
      </c>
    </row>
    <row r="237" spans="1:27">
      <c r="A237" s="2" t="s">
        <v>839</v>
      </c>
      <c r="B237" s="2" t="s">
        <v>510</v>
      </c>
      <c r="C237" s="2" t="s">
        <v>558</v>
      </c>
      <c r="D237" s="2" t="s">
        <v>559</v>
      </c>
      <c r="E237" s="2" t="s">
        <v>466</v>
      </c>
      <c r="F237" s="21" t="s">
        <v>872</v>
      </c>
      <c r="G237" s="11" t="s">
        <v>2042</v>
      </c>
      <c r="H237" s="3">
        <v>42380</v>
      </c>
      <c r="I237" s="2" t="s">
        <v>437</v>
      </c>
      <c r="J237" s="2" t="s">
        <v>431</v>
      </c>
      <c r="K237" s="2" t="s">
        <v>30</v>
      </c>
      <c r="L237" s="2" t="s">
        <v>31</v>
      </c>
      <c r="M237" s="2" t="s">
        <v>382</v>
      </c>
      <c r="N237" s="4">
        <v>1333</v>
      </c>
      <c r="O237" s="4">
        <v>1743</v>
      </c>
      <c r="P237" s="4">
        <v>410</v>
      </c>
      <c r="Q237" s="5">
        <v>38.130000000000003</v>
      </c>
      <c r="R237" s="4">
        <v>605</v>
      </c>
      <c r="S237" s="4">
        <v>1078</v>
      </c>
      <c r="T237" s="4">
        <v>473</v>
      </c>
      <c r="U237" s="5">
        <v>85.14</v>
      </c>
      <c r="V237" s="5">
        <v>0</v>
      </c>
      <c r="W237" s="14">
        <v>123.27</v>
      </c>
      <c r="X237" s="14">
        <v>0</v>
      </c>
      <c r="Y237" s="14">
        <v>123.27</v>
      </c>
      <c r="Z237" s="4">
        <v>24580</v>
      </c>
      <c r="AA237" s="49" t="str">
        <f>IFERROR(IF(VLOOKUP($D237,'Year-To-Date'!$E$1:$E$322,1,FALSE)=D237,"--","Find"),"Find")</f>
        <v>--</v>
      </c>
    </row>
    <row r="238" spans="1:27">
      <c r="A238" s="2" t="s">
        <v>839</v>
      </c>
      <c r="B238" s="2" t="s">
        <v>510</v>
      </c>
      <c r="C238" s="2" t="s">
        <v>558</v>
      </c>
      <c r="D238" s="2" t="s">
        <v>267</v>
      </c>
      <c r="E238" s="2" t="s">
        <v>466</v>
      </c>
      <c r="F238" s="21" t="s">
        <v>872</v>
      </c>
      <c r="G238" s="11" t="s">
        <v>2042</v>
      </c>
      <c r="H238" s="3">
        <v>42360</v>
      </c>
      <c r="I238" s="2" t="s">
        <v>437</v>
      </c>
      <c r="J238" s="2" t="s">
        <v>389</v>
      </c>
      <c r="K238" s="2" t="s">
        <v>30</v>
      </c>
      <c r="L238" s="2" t="s">
        <v>31</v>
      </c>
      <c r="M238" s="2" t="s">
        <v>382</v>
      </c>
      <c r="N238" s="4">
        <v>2901</v>
      </c>
      <c r="O238" s="4">
        <v>3176</v>
      </c>
      <c r="P238" s="4">
        <v>275</v>
      </c>
      <c r="Q238" s="5">
        <v>4.6500000000000004</v>
      </c>
      <c r="R238" s="4">
        <v>888</v>
      </c>
      <c r="S238" s="4">
        <v>963</v>
      </c>
      <c r="T238" s="4">
        <v>75</v>
      </c>
      <c r="U238" s="5">
        <v>4.49</v>
      </c>
      <c r="V238" s="5">
        <v>0</v>
      </c>
      <c r="W238" s="14">
        <v>9.14</v>
      </c>
      <c r="X238" s="14">
        <v>0</v>
      </c>
      <c r="Y238" s="14">
        <v>9.14</v>
      </c>
      <c r="Z238" s="4">
        <v>24580</v>
      </c>
      <c r="AA238" s="49" t="str">
        <f>IFERROR(IF(VLOOKUP($D238,'Year-To-Date'!$E$1:$E$322,1,FALSE)=D238,"--","Find"),"Find")</f>
        <v>--</v>
      </c>
    </row>
    <row r="239" spans="1:27">
      <c r="A239" s="2" t="s">
        <v>839</v>
      </c>
      <c r="B239" s="2" t="s">
        <v>510</v>
      </c>
      <c r="C239" s="2" t="s">
        <v>446</v>
      </c>
      <c r="D239" s="2" t="s">
        <v>296</v>
      </c>
      <c r="E239" s="2" t="s">
        <v>421</v>
      </c>
      <c r="F239" s="21" t="s">
        <v>872</v>
      </c>
      <c r="G239" s="11" t="s">
        <v>2042</v>
      </c>
      <c r="H239" s="3">
        <v>42158</v>
      </c>
      <c r="I239" s="2" t="s">
        <v>28</v>
      </c>
      <c r="J239" s="2" t="s">
        <v>423</v>
      </c>
      <c r="K239" s="2" t="s">
        <v>30</v>
      </c>
      <c r="L239" s="2" t="s">
        <v>31</v>
      </c>
      <c r="M239" s="2" t="s">
        <v>32</v>
      </c>
      <c r="N239" s="4">
        <v>13896</v>
      </c>
      <c r="O239" s="4">
        <v>14737</v>
      </c>
      <c r="P239" s="4">
        <v>841</v>
      </c>
      <c r="Q239" s="5">
        <v>78.209999999999994</v>
      </c>
      <c r="R239" s="4">
        <v>21534</v>
      </c>
      <c r="S239" s="4">
        <v>21910</v>
      </c>
      <c r="T239" s="4">
        <v>376</v>
      </c>
      <c r="U239" s="5">
        <v>67.680000000000007</v>
      </c>
      <c r="V239" s="5">
        <v>0</v>
      </c>
      <c r="W239" s="14">
        <v>145.88999999999999</v>
      </c>
      <c r="X239" s="14">
        <v>0</v>
      </c>
      <c r="Y239" s="14">
        <v>145.88999999999999</v>
      </c>
      <c r="Z239" s="4">
        <v>24580</v>
      </c>
      <c r="AA239" s="49" t="str">
        <f>IFERROR(IF(VLOOKUP($D239,'Year-To-Date'!$E$1:$E$322,1,FALSE)=D239,"--","Find"),"Find")</f>
        <v>--</v>
      </c>
    </row>
    <row r="240" spans="1:27">
      <c r="A240" s="2" t="s">
        <v>839</v>
      </c>
      <c r="B240" s="2" t="s">
        <v>510</v>
      </c>
      <c r="C240" s="2" t="s">
        <v>76</v>
      </c>
      <c r="D240" s="2" t="s">
        <v>318</v>
      </c>
      <c r="E240" s="2" t="s">
        <v>499</v>
      </c>
      <c r="F240" s="21" t="s">
        <v>872</v>
      </c>
      <c r="G240" s="11" t="s">
        <v>2042</v>
      </c>
      <c r="H240" s="3">
        <v>42331</v>
      </c>
      <c r="I240" s="2" t="s">
        <v>39</v>
      </c>
      <c r="J240" s="2" t="s">
        <v>500</v>
      </c>
      <c r="K240" s="2" t="s">
        <v>30</v>
      </c>
      <c r="L240" s="2" t="s">
        <v>31</v>
      </c>
      <c r="M240" s="2" t="s">
        <v>32</v>
      </c>
      <c r="N240" s="4">
        <v>18067</v>
      </c>
      <c r="O240" s="4">
        <v>24276</v>
      </c>
      <c r="P240" s="4">
        <v>6209</v>
      </c>
      <c r="Q240" s="5">
        <v>577.44000000000005</v>
      </c>
      <c r="R240" s="4">
        <v>3894</v>
      </c>
      <c r="S240" s="4">
        <v>4446</v>
      </c>
      <c r="T240" s="4">
        <v>552</v>
      </c>
      <c r="U240" s="5">
        <v>99.36</v>
      </c>
      <c r="V240" s="5">
        <v>0</v>
      </c>
      <c r="W240" s="14">
        <v>676.8</v>
      </c>
      <c r="X240" s="14">
        <v>0</v>
      </c>
      <c r="Y240" s="14">
        <v>676.8</v>
      </c>
      <c r="Z240" s="4">
        <v>24580</v>
      </c>
      <c r="AA240" s="49" t="str">
        <f>IFERROR(IF(VLOOKUP($D240,'Year-To-Date'!$E$1:$E$322,1,FALSE)=D240,"--","Find"),"Find")</f>
        <v>--</v>
      </c>
    </row>
    <row r="241" spans="1:27">
      <c r="A241" s="2" t="s">
        <v>839</v>
      </c>
      <c r="B241" s="2" t="s">
        <v>510</v>
      </c>
      <c r="C241" s="2" t="s">
        <v>76</v>
      </c>
      <c r="D241" s="2" t="s">
        <v>321</v>
      </c>
      <c r="E241" s="2" t="s">
        <v>498</v>
      </c>
      <c r="F241" s="21" t="s">
        <v>872</v>
      </c>
      <c r="G241" s="11" t="s">
        <v>2042</v>
      </c>
      <c r="H241" s="3">
        <v>42331</v>
      </c>
      <c r="I241" s="2" t="s">
        <v>39</v>
      </c>
      <c r="J241" s="2" t="s">
        <v>431</v>
      </c>
      <c r="K241" s="2" t="s">
        <v>30</v>
      </c>
      <c r="L241" s="2" t="s">
        <v>31</v>
      </c>
      <c r="M241" s="2" t="s">
        <v>32</v>
      </c>
      <c r="N241" s="4">
        <v>12115</v>
      </c>
      <c r="O241" s="4">
        <v>13628</v>
      </c>
      <c r="P241" s="4">
        <v>1513</v>
      </c>
      <c r="Q241" s="5">
        <v>140.71</v>
      </c>
      <c r="R241" s="4">
        <v>1678</v>
      </c>
      <c r="S241" s="4">
        <v>1891</v>
      </c>
      <c r="T241" s="4">
        <v>213</v>
      </c>
      <c r="U241" s="5">
        <v>38.340000000000003</v>
      </c>
      <c r="V241" s="5">
        <v>0</v>
      </c>
      <c r="W241" s="14">
        <v>179.05</v>
      </c>
      <c r="X241" s="14">
        <v>0</v>
      </c>
      <c r="Y241" s="14">
        <v>179.05</v>
      </c>
      <c r="Z241" s="4">
        <v>24580</v>
      </c>
      <c r="AA241" s="49" t="str">
        <f>IFERROR(IF(VLOOKUP($D241,'Year-To-Date'!$E$1:$E$322,1,FALSE)=D241,"--","Find"),"Find")</f>
        <v>--</v>
      </c>
    </row>
    <row r="242" spans="1:27">
      <c r="A242" s="2" t="s">
        <v>839</v>
      </c>
      <c r="B242" s="2" t="s">
        <v>510</v>
      </c>
      <c r="C242" s="2" t="s">
        <v>76</v>
      </c>
      <c r="D242" s="2" t="s">
        <v>322</v>
      </c>
      <c r="E242" s="2" t="s">
        <v>498</v>
      </c>
      <c r="F242" s="21" t="s">
        <v>872</v>
      </c>
      <c r="G242" s="11" t="s">
        <v>2042</v>
      </c>
      <c r="H242" s="3">
        <v>42331</v>
      </c>
      <c r="I242" s="2" t="s">
        <v>39</v>
      </c>
      <c r="J242" s="2" t="s">
        <v>431</v>
      </c>
      <c r="K242" s="2" t="s">
        <v>30</v>
      </c>
      <c r="L242" s="2" t="s">
        <v>31</v>
      </c>
      <c r="M242" s="2" t="s">
        <v>32</v>
      </c>
      <c r="N242" s="4">
        <v>6974</v>
      </c>
      <c r="O242" s="4">
        <v>9062</v>
      </c>
      <c r="P242" s="4">
        <v>2088</v>
      </c>
      <c r="Q242" s="5">
        <v>194.18</v>
      </c>
      <c r="R242" s="4">
        <v>2458</v>
      </c>
      <c r="S242" s="4">
        <v>2552</v>
      </c>
      <c r="T242" s="4">
        <v>94</v>
      </c>
      <c r="U242" s="5">
        <v>16.920000000000002</v>
      </c>
      <c r="V242" s="5">
        <v>0</v>
      </c>
      <c r="W242" s="14">
        <v>211.1</v>
      </c>
      <c r="X242" s="14">
        <v>0</v>
      </c>
      <c r="Y242" s="14">
        <v>211.1</v>
      </c>
      <c r="Z242" s="4">
        <v>24580</v>
      </c>
      <c r="AA242" s="49" t="str">
        <f>IFERROR(IF(VLOOKUP($D242,'Year-To-Date'!$E$1:$E$322,1,FALSE)=D242,"--","Find"),"Find")</f>
        <v>--</v>
      </c>
    </row>
    <row r="243" spans="1:27">
      <c r="A243" s="2" t="s">
        <v>839</v>
      </c>
      <c r="B243" s="2" t="s">
        <v>510</v>
      </c>
      <c r="C243" s="2" t="s">
        <v>576</v>
      </c>
      <c r="D243" s="2" t="s">
        <v>349</v>
      </c>
      <c r="E243" s="2" t="s">
        <v>27</v>
      </c>
      <c r="F243" s="21" t="s">
        <v>872</v>
      </c>
      <c r="G243" s="11" t="s">
        <v>2042</v>
      </c>
      <c r="H243" s="3">
        <v>42404</v>
      </c>
      <c r="I243" s="2"/>
      <c r="J243" s="2" t="s">
        <v>577</v>
      </c>
      <c r="K243" s="2" t="s">
        <v>394</v>
      </c>
      <c r="L243" s="2" t="s">
        <v>31</v>
      </c>
      <c r="M243" s="2" t="s">
        <v>382</v>
      </c>
      <c r="N243" s="4">
        <v>225543</v>
      </c>
      <c r="O243" s="4">
        <v>225543</v>
      </c>
      <c r="P243" s="4">
        <v>0</v>
      </c>
      <c r="Q243" s="5">
        <v>0</v>
      </c>
      <c r="R243" s="4">
        <v>0</v>
      </c>
      <c r="S243" s="4">
        <v>0</v>
      </c>
      <c r="T243" s="4">
        <v>0</v>
      </c>
      <c r="U243" s="5">
        <v>0</v>
      </c>
      <c r="V243" s="5">
        <v>0</v>
      </c>
      <c r="W243" s="14">
        <v>0</v>
      </c>
      <c r="X243" s="14">
        <v>0</v>
      </c>
      <c r="Y243" s="14">
        <v>0</v>
      </c>
      <c r="Z243" s="4">
        <v>24580</v>
      </c>
      <c r="AA243" s="49" t="str">
        <f>IFERROR(IF(VLOOKUP($D243,'Year-To-Date'!$E$1:$E$322,1,FALSE)=D243,"--","Find"),"Find")</f>
        <v>--</v>
      </c>
    </row>
    <row r="244" spans="1:27">
      <c r="A244" s="2" t="s">
        <v>839</v>
      </c>
      <c r="B244" s="2" t="s">
        <v>510</v>
      </c>
      <c r="C244" s="2" t="s">
        <v>69</v>
      </c>
      <c r="D244" s="2" t="s">
        <v>560</v>
      </c>
      <c r="E244" s="2" t="s">
        <v>561</v>
      </c>
      <c r="F244" s="21" t="s">
        <v>1015</v>
      </c>
      <c r="G244" s="11" t="s">
        <v>2043</v>
      </c>
      <c r="H244" s="3">
        <v>42359</v>
      </c>
      <c r="I244" s="2" t="s">
        <v>39</v>
      </c>
      <c r="J244" s="2" t="s">
        <v>562</v>
      </c>
      <c r="K244" s="2" t="s">
        <v>30</v>
      </c>
      <c r="L244" s="2" t="s">
        <v>31</v>
      </c>
      <c r="M244" s="2" t="s">
        <v>32</v>
      </c>
      <c r="N244" s="4">
        <v>406</v>
      </c>
      <c r="O244" s="4">
        <v>459</v>
      </c>
      <c r="P244" s="4">
        <v>53</v>
      </c>
      <c r="Q244" s="5">
        <v>4.93</v>
      </c>
      <c r="R244" s="4">
        <v>1135</v>
      </c>
      <c r="S244" s="4">
        <v>1190</v>
      </c>
      <c r="T244" s="4">
        <v>55</v>
      </c>
      <c r="U244" s="5">
        <v>9.9</v>
      </c>
      <c r="V244" s="5">
        <v>0</v>
      </c>
      <c r="W244" s="14">
        <v>14.83</v>
      </c>
      <c r="X244" s="14">
        <v>0</v>
      </c>
      <c r="Y244" s="14">
        <v>14.83</v>
      </c>
      <c r="Z244" s="4">
        <v>24580</v>
      </c>
      <c r="AA244" s="49" t="str">
        <f>IFERROR(IF(VLOOKUP($D244,'Year-To-Date'!$E$1:$E$322,1,FALSE)=D244,"--","Find"),"Find")</f>
        <v>--</v>
      </c>
    </row>
    <row r="245" spans="1:27">
      <c r="A245" s="8"/>
      <c r="B245" s="2"/>
      <c r="C245" s="2"/>
      <c r="D245" s="2"/>
      <c r="E245" s="2"/>
      <c r="F245" s="25"/>
      <c r="G245" s="2"/>
      <c r="H245" s="3"/>
      <c r="I245" s="2"/>
      <c r="J245" s="2"/>
      <c r="K245" s="2"/>
      <c r="L245" s="2"/>
      <c r="M245" s="2"/>
      <c r="N245" s="4"/>
      <c r="O245" s="4"/>
      <c r="P245" s="4"/>
      <c r="Q245" s="7">
        <f>SUM(Q2:Q244)</f>
        <v>12933.650000000001</v>
      </c>
      <c r="R245" s="4"/>
      <c r="S245" s="4"/>
      <c r="T245" s="4"/>
      <c r="U245" s="7">
        <f>SUM(U2:U244)</f>
        <v>6671.64</v>
      </c>
      <c r="V245" s="7">
        <f>SUM(V2:V244)</f>
        <v>311</v>
      </c>
      <c r="W245" s="7">
        <f>SUM(W2:W244)</f>
        <v>19918.770000000011</v>
      </c>
      <c r="X245" s="7">
        <f>SUM(X2:X244)</f>
        <v>0</v>
      </c>
      <c r="Y245" s="7">
        <f>SUM(Y2:Y244)</f>
        <v>19918.770000000011</v>
      </c>
      <c r="Z245" s="4"/>
      <c r="AA245" s="30">
        <f>COUNTIF(AA1:AA244,"Find")</f>
        <v>0</v>
      </c>
    </row>
    <row r="246" spans="1:27">
      <c r="A246" s="6"/>
      <c r="B246" s="6"/>
      <c r="C246" s="6"/>
      <c r="D246" s="6"/>
      <c r="E246" s="6"/>
      <c r="F246" s="2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2">
        <f>SUM(Y2:Y245)/2</f>
        <v>19918.770000000011</v>
      </c>
      <c r="Z246" s="6"/>
      <c r="AA246" s="50"/>
    </row>
  </sheetData>
  <autoFilter ref="A1:Z246"/>
  <printOptions horizontalCentered="1"/>
  <pageMargins left="0.5" right="0.5" top="1" bottom="1.25" header="0.5" footer="0.5"/>
  <pageSetup paperSize="5" scale="93" orientation="landscape" r:id="rId1"/>
  <headerFooter>
    <oddHeader>&amp;L&amp;"Arial,Bold"&amp;20</oddHeader>
    <oddFooter>&amp;L&amp;8&amp;R&amp;"Arial,Regular"&amp;8&amp;P of &amp;N
Created: 09/15/2016 01:34 PM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E3FF"/>
  </sheetPr>
  <dimension ref="A1:AM240"/>
  <sheetViews>
    <sheetView showGridLines="0" zoomScaleNormal="100" workbookViewId="0">
      <pane xSplit="1" ySplit="1" topLeftCell="AB2" activePane="bottomRight" state="frozen"/>
      <selection pane="topRight" activeCell="B1" sqref="B1"/>
      <selection pane="bottomLeft" activeCell="A2" sqref="A2"/>
      <selection pane="bottomRight" sqref="A1:AM1048576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4.5703125" bestFit="1" customWidth="1"/>
    <col min="28" max="39" width="9.140625" style="29"/>
  </cols>
  <sheetData>
    <row r="1" spans="1:39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28" t="s">
        <v>657</v>
      </c>
      <c r="AB1" s="28" t="s">
        <v>732</v>
      </c>
      <c r="AC1" s="28" t="s">
        <v>740</v>
      </c>
      <c r="AD1" s="28" t="s">
        <v>733</v>
      </c>
      <c r="AE1" s="28" t="s">
        <v>739</v>
      </c>
      <c r="AF1" s="28" t="s">
        <v>734</v>
      </c>
      <c r="AG1" s="28" t="s">
        <v>741</v>
      </c>
      <c r="AH1" s="28" t="s">
        <v>735</v>
      </c>
      <c r="AI1" s="28" t="s">
        <v>743</v>
      </c>
      <c r="AJ1" s="28" t="s">
        <v>736</v>
      </c>
      <c r="AK1" s="28" t="s">
        <v>742</v>
      </c>
      <c r="AL1" s="28" t="s">
        <v>737</v>
      </c>
      <c r="AM1" s="28" t="s">
        <v>739</v>
      </c>
    </row>
    <row r="2" spans="1:39">
      <c r="A2" s="2" t="s">
        <v>839</v>
      </c>
      <c r="B2" s="2" t="s">
        <v>510</v>
      </c>
      <c r="C2" s="2" t="s">
        <v>370</v>
      </c>
      <c r="D2" s="2" t="s">
        <v>240</v>
      </c>
      <c r="E2" s="2" t="s">
        <v>482</v>
      </c>
      <c r="F2" s="21" t="s">
        <v>182</v>
      </c>
      <c r="G2" s="11"/>
      <c r="H2" s="3">
        <v>42256</v>
      </c>
      <c r="I2" s="2" t="s">
        <v>39</v>
      </c>
      <c r="J2" s="2" t="s">
        <v>434</v>
      </c>
      <c r="K2" s="2" t="s">
        <v>30</v>
      </c>
      <c r="L2" s="2" t="s">
        <v>31</v>
      </c>
      <c r="M2" s="2" t="s">
        <v>41</v>
      </c>
      <c r="N2" s="4">
        <v>245</v>
      </c>
      <c r="O2" s="4">
        <v>245</v>
      </c>
      <c r="P2" s="4">
        <v>0</v>
      </c>
      <c r="Q2" s="5">
        <v>0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0</v>
      </c>
      <c r="X2" s="14">
        <v>0</v>
      </c>
      <c r="Y2" s="14">
        <v>0</v>
      </c>
      <c r="Z2" s="4"/>
      <c r="AA2" s="31"/>
      <c r="AC2" s="32"/>
      <c r="AE2" s="32"/>
      <c r="AG2" s="32"/>
      <c r="AI2" s="32"/>
      <c r="AK2" s="32"/>
      <c r="AM2" s="32"/>
    </row>
    <row r="3" spans="1:39">
      <c r="A3" s="2" t="s">
        <v>839</v>
      </c>
      <c r="B3" s="2" t="s">
        <v>510</v>
      </c>
      <c r="C3" s="2" t="s">
        <v>758</v>
      </c>
      <c r="D3" s="2" t="s">
        <v>241</v>
      </c>
      <c r="E3" s="2" t="s">
        <v>427</v>
      </c>
      <c r="F3" s="21"/>
      <c r="G3" s="11"/>
      <c r="H3" s="3">
        <v>42512</v>
      </c>
      <c r="I3" s="2"/>
      <c r="J3" s="2" t="s">
        <v>759</v>
      </c>
      <c r="K3" s="2" t="s">
        <v>394</v>
      </c>
      <c r="L3" s="2" t="s">
        <v>31</v>
      </c>
      <c r="M3" s="2" t="s">
        <v>382</v>
      </c>
      <c r="N3" s="4">
        <v>10</v>
      </c>
      <c r="O3" s="4">
        <v>10</v>
      </c>
      <c r="P3" s="4">
        <v>0</v>
      </c>
      <c r="Q3" s="5">
        <v>0</v>
      </c>
      <c r="R3" s="4">
        <v>10</v>
      </c>
      <c r="S3" s="4">
        <v>10</v>
      </c>
      <c r="T3" s="4">
        <v>0</v>
      </c>
      <c r="U3" s="5">
        <v>0</v>
      </c>
      <c r="V3" s="5">
        <v>0</v>
      </c>
      <c r="W3" s="14">
        <v>0</v>
      </c>
      <c r="X3" s="14">
        <v>0</v>
      </c>
      <c r="Y3" s="14">
        <v>0</v>
      </c>
      <c r="Z3" s="4"/>
      <c r="AA3" s="31"/>
      <c r="AC3" s="32"/>
      <c r="AE3" s="32"/>
      <c r="AG3" s="32"/>
      <c r="AI3" s="32"/>
      <c r="AK3" s="32"/>
      <c r="AM3" s="32"/>
    </row>
    <row r="4" spans="1:39">
      <c r="A4" s="2" t="s">
        <v>839</v>
      </c>
      <c r="B4" s="2" t="s">
        <v>510</v>
      </c>
      <c r="C4" s="2" t="s">
        <v>69</v>
      </c>
      <c r="D4" s="2" t="s">
        <v>242</v>
      </c>
      <c r="E4" s="2" t="s">
        <v>50</v>
      </c>
      <c r="F4" s="21"/>
      <c r="G4" s="11"/>
      <c r="H4" s="3">
        <v>42389</v>
      </c>
      <c r="I4" s="2" t="s">
        <v>39</v>
      </c>
      <c r="J4" s="2" t="s">
        <v>51</v>
      </c>
      <c r="K4" s="2" t="s">
        <v>30</v>
      </c>
      <c r="L4" s="2" t="s">
        <v>31</v>
      </c>
      <c r="M4" s="2" t="s">
        <v>32</v>
      </c>
      <c r="N4" s="4">
        <v>14203</v>
      </c>
      <c r="O4" s="4">
        <v>14315</v>
      </c>
      <c r="P4" s="4">
        <v>112</v>
      </c>
      <c r="Q4" s="5">
        <v>1.89</v>
      </c>
      <c r="R4" s="4">
        <v>358</v>
      </c>
      <c r="S4" s="4">
        <v>397</v>
      </c>
      <c r="T4" s="4">
        <v>39</v>
      </c>
      <c r="U4" s="5">
        <v>2.33</v>
      </c>
      <c r="V4" s="5">
        <v>0</v>
      </c>
      <c r="W4" s="14">
        <v>4.22</v>
      </c>
      <c r="X4" s="14">
        <v>0</v>
      </c>
      <c r="Y4" s="14">
        <v>4.22</v>
      </c>
      <c r="Z4" s="4"/>
      <c r="AA4" s="31"/>
      <c r="AC4" s="32"/>
      <c r="AE4" s="32"/>
      <c r="AG4" s="32"/>
      <c r="AI4" s="32"/>
      <c r="AK4" s="32"/>
      <c r="AM4" s="32"/>
    </row>
    <row r="5" spans="1:39">
      <c r="A5" s="2" t="s">
        <v>839</v>
      </c>
      <c r="B5" s="2" t="s">
        <v>510</v>
      </c>
      <c r="C5" s="2" t="s">
        <v>69</v>
      </c>
      <c r="D5" s="2" t="s">
        <v>243</v>
      </c>
      <c r="E5" s="2" t="s">
        <v>547</v>
      </c>
      <c r="F5" s="21"/>
      <c r="G5" s="11"/>
      <c r="H5" s="3">
        <v>42389</v>
      </c>
      <c r="I5" s="2" t="s">
        <v>39</v>
      </c>
      <c r="J5" s="2" t="s">
        <v>548</v>
      </c>
      <c r="K5" s="2" t="s">
        <v>30</v>
      </c>
      <c r="L5" s="2" t="s">
        <v>31</v>
      </c>
      <c r="M5" s="2" t="s">
        <v>32</v>
      </c>
      <c r="N5" s="4">
        <v>401</v>
      </c>
      <c r="O5" s="4">
        <v>405</v>
      </c>
      <c r="P5" s="4">
        <v>4</v>
      </c>
      <c r="Q5" s="5">
        <v>7.0000000000000007E-2</v>
      </c>
      <c r="R5" s="4">
        <v>1308</v>
      </c>
      <c r="S5" s="4">
        <v>1423</v>
      </c>
      <c r="T5" s="4">
        <v>115</v>
      </c>
      <c r="U5" s="5">
        <v>6.88</v>
      </c>
      <c r="V5" s="5">
        <v>0</v>
      </c>
      <c r="W5" s="14">
        <v>6.95</v>
      </c>
      <c r="X5" s="14">
        <v>0</v>
      </c>
      <c r="Y5" s="14">
        <v>6.95</v>
      </c>
      <c r="Z5" s="4"/>
      <c r="AA5" s="31"/>
      <c r="AC5" s="32"/>
      <c r="AE5" s="32"/>
      <c r="AG5" s="32"/>
      <c r="AI5" s="32"/>
      <c r="AK5" s="32"/>
      <c r="AM5" s="32"/>
    </row>
    <row r="6" spans="1:39">
      <c r="A6" s="2" t="s">
        <v>839</v>
      </c>
      <c r="B6" s="2" t="s">
        <v>510</v>
      </c>
      <c r="C6" s="2" t="s">
        <v>69</v>
      </c>
      <c r="D6" s="2" t="s">
        <v>244</v>
      </c>
      <c r="E6" s="2" t="s">
        <v>547</v>
      </c>
      <c r="F6" s="21"/>
      <c r="G6" s="11"/>
      <c r="H6" s="3">
        <v>42391</v>
      </c>
      <c r="I6" s="2" t="s">
        <v>39</v>
      </c>
      <c r="J6" s="2" t="s">
        <v>548</v>
      </c>
      <c r="K6" s="2" t="s">
        <v>30</v>
      </c>
      <c r="L6" s="2" t="s">
        <v>31</v>
      </c>
      <c r="M6" s="2" t="s">
        <v>32</v>
      </c>
      <c r="N6" s="4">
        <v>149</v>
      </c>
      <c r="O6" s="4">
        <v>153</v>
      </c>
      <c r="P6" s="4">
        <v>4</v>
      </c>
      <c r="Q6" s="14">
        <v>7.0000000000000007E-2</v>
      </c>
      <c r="R6" s="4">
        <v>38</v>
      </c>
      <c r="S6" s="4">
        <v>1009</v>
      </c>
      <c r="T6" s="4">
        <v>971</v>
      </c>
      <c r="U6" s="5">
        <v>58.07</v>
      </c>
      <c r="V6" s="5">
        <v>0</v>
      </c>
      <c r="W6" s="14">
        <v>58.14</v>
      </c>
      <c r="X6" s="14">
        <v>0</v>
      </c>
      <c r="Y6" s="14">
        <v>58.14</v>
      </c>
      <c r="Z6" s="4"/>
      <c r="AA6" s="31"/>
      <c r="AC6" s="32"/>
      <c r="AE6" s="32"/>
      <c r="AG6" s="32"/>
      <c r="AI6" s="32"/>
      <c r="AK6" s="32"/>
      <c r="AM6" s="32"/>
    </row>
    <row r="7" spans="1:39">
      <c r="A7" s="2" t="s">
        <v>839</v>
      </c>
      <c r="B7" s="2" t="s">
        <v>510</v>
      </c>
      <c r="C7" s="2" t="s">
        <v>69</v>
      </c>
      <c r="D7" s="2" t="s">
        <v>245</v>
      </c>
      <c r="E7" s="2" t="s">
        <v>547</v>
      </c>
      <c r="F7" s="21"/>
      <c r="G7" s="11"/>
      <c r="H7" s="3">
        <v>42391</v>
      </c>
      <c r="I7" s="2" t="s">
        <v>39</v>
      </c>
      <c r="J7" s="2" t="s">
        <v>548</v>
      </c>
      <c r="K7" s="2" t="s">
        <v>30</v>
      </c>
      <c r="L7" s="2" t="s">
        <v>31</v>
      </c>
      <c r="M7" s="2" t="s">
        <v>32</v>
      </c>
      <c r="N7" s="4">
        <v>8230</v>
      </c>
      <c r="O7" s="4">
        <v>10291</v>
      </c>
      <c r="P7" s="4">
        <v>2061</v>
      </c>
      <c r="Q7" s="5">
        <v>34.83</v>
      </c>
      <c r="R7" s="4">
        <v>2547</v>
      </c>
      <c r="S7" s="4">
        <v>2865</v>
      </c>
      <c r="T7" s="4">
        <v>318</v>
      </c>
      <c r="U7" s="5">
        <v>19.02</v>
      </c>
      <c r="V7" s="5">
        <v>0</v>
      </c>
      <c r="W7" s="14">
        <v>53.85</v>
      </c>
      <c r="X7" s="14">
        <v>0</v>
      </c>
      <c r="Y7" s="14">
        <v>53.85</v>
      </c>
      <c r="Z7" s="4"/>
      <c r="AA7" s="31"/>
      <c r="AC7" s="32"/>
      <c r="AE7" s="32"/>
      <c r="AG7" s="32"/>
      <c r="AI7" s="32"/>
      <c r="AK7" s="32"/>
      <c r="AM7" s="32"/>
    </row>
    <row r="8" spans="1:39">
      <c r="A8" s="2" t="s">
        <v>839</v>
      </c>
      <c r="B8" s="2" t="s">
        <v>510</v>
      </c>
      <c r="C8" s="2" t="s">
        <v>574</v>
      </c>
      <c r="D8" s="2" t="s">
        <v>230</v>
      </c>
      <c r="E8" s="2" t="s">
        <v>498</v>
      </c>
      <c r="F8" s="21"/>
      <c r="G8" s="11"/>
      <c r="H8" s="3">
        <v>42408</v>
      </c>
      <c r="I8" s="2"/>
      <c r="J8" s="2" t="s">
        <v>575</v>
      </c>
      <c r="K8" s="2" t="s">
        <v>394</v>
      </c>
      <c r="L8" s="2" t="s">
        <v>31</v>
      </c>
      <c r="M8" s="2" t="s">
        <v>382</v>
      </c>
      <c r="N8" s="4">
        <v>4244</v>
      </c>
      <c r="O8" s="4">
        <v>4245</v>
      </c>
      <c r="P8" s="4">
        <v>1</v>
      </c>
      <c r="Q8" s="5">
        <v>0.03</v>
      </c>
      <c r="R8" s="4">
        <v>16559</v>
      </c>
      <c r="S8" s="4">
        <v>16595</v>
      </c>
      <c r="T8" s="4">
        <v>36</v>
      </c>
      <c r="U8" s="5">
        <v>2.97</v>
      </c>
      <c r="V8" s="5">
        <v>0</v>
      </c>
      <c r="W8" s="14">
        <v>3</v>
      </c>
      <c r="X8" s="14">
        <v>0</v>
      </c>
      <c r="Y8" s="14">
        <v>3</v>
      </c>
      <c r="Z8" s="4"/>
      <c r="AA8" s="31"/>
      <c r="AC8" s="32"/>
      <c r="AE8" s="32"/>
      <c r="AG8" s="32"/>
      <c r="AI8" s="32"/>
      <c r="AK8" s="32"/>
      <c r="AM8" s="32"/>
    </row>
    <row r="9" spans="1:39">
      <c r="A9" s="2" t="s">
        <v>839</v>
      </c>
      <c r="B9" s="2" t="s">
        <v>510</v>
      </c>
      <c r="C9" s="2" t="s">
        <v>643</v>
      </c>
      <c r="D9" s="2" t="s">
        <v>231</v>
      </c>
      <c r="E9" s="2" t="s">
        <v>549</v>
      </c>
      <c r="F9" s="21"/>
      <c r="G9" s="11"/>
      <c r="H9" s="3">
        <v>42410</v>
      </c>
      <c r="I9" s="2"/>
      <c r="J9" s="2" t="s">
        <v>644</v>
      </c>
      <c r="K9" s="2" t="s">
        <v>394</v>
      </c>
      <c r="L9" s="2" t="s">
        <v>31</v>
      </c>
      <c r="M9" s="2" t="s">
        <v>382</v>
      </c>
      <c r="N9" s="4">
        <v>77679</v>
      </c>
      <c r="O9" s="4">
        <v>77752</v>
      </c>
      <c r="P9" s="4">
        <v>73</v>
      </c>
      <c r="Q9" s="5">
        <v>2.0099999999999998</v>
      </c>
      <c r="R9" s="4">
        <v>0</v>
      </c>
      <c r="S9" s="4">
        <v>0</v>
      </c>
      <c r="T9" s="4">
        <v>0</v>
      </c>
      <c r="U9" s="5">
        <v>0</v>
      </c>
      <c r="V9" s="5">
        <v>0</v>
      </c>
      <c r="W9" s="14">
        <v>2.0099999999999998</v>
      </c>
      <c r="X9" s="14">
        <v>0</v>
      </c>
      <c r="Y9" s="14">
        <v>2.0099999999999998</v>
      </c>
      <c r="Z9" s="4"/>
      <c r="AA9" s="31"/>
      <c r="AC9" s="32"/>
      <c r="AE9" s="32"/>
      <c r="AG9" s="32"/>
      <c r="AI9" s="32"/>
      <c r="AK9" s="32"/>
      <c r="AM9" s="32"/>
    </row>
    <row r="10" spans="1:39">
      <c r="A10" s="2" t="s">
        <v>839</v>
      </c>
      <c r="B10" s="2" t="s">
        <v>510</v>
      </c>
      <c r="C10" s="2" t="s">
        <v>763</v>
      </c>
      <c r="D10" s="2" t="s">
        <v>232</v>
      </c>
      <c r="E10" s="2" t="s">
        <v>67</v>
      </c>
      <c r="F10" s="21"/>
      <c r="G10" s="11"/>
      <c r="H10" s="3">
        <v>42501</v>
      </c>
      <c r="I10" s="2"/>
      <c r="J10" s="2" t="s">
        <v>764</v>
      </c>
      <c r="K10" s="2" t="s">
        <v>394</v>
      </c>
      <c r="L10" s="2" t="s">
        <v>31</v>
      </c>
      <c r="M10" s="2" t="s">
        <v>382</v>
      </c>
      <c r="N10" s="4">
        <v>10</v>
      </c>
      <c r="O10" s="4">
        <v>10</v>
      </c>
      <c r="P10" s="4">
        <v>0</v>
      </c>
      <c r="Q10" s="5">
        <v>0</v>
      </c>
      <c r="R10" s="4">
        <v>10</v>
      </c>
      <c r="S10" s="4">
        <v>10</v>
      </c>
      <c r="T10" s="4">
        <v>0</v>
      </c>
      <c r="U10" s="5">
        <v>0</v>
      </c>
      <c r="V10" s="5">
        <v>0</v>
      </c>
      <c r="W10" s="14">
        <v>0</v>
      </c>
      <c r="X10" s="14">
        <v>0</v>
      </c>
      <c r="Y10" s="14">
        <v>0</v>
      </c>
      <c r="Z10" s="4"/>
      <c r="AA10" s="31"/>
      <c r="AC10" s="32"/>
      <c r="AE10" s="32"/>
      <c r="AG10" s="32"/>
      <c r="AI10" s="32"/>
      <c r="AK10" s="32"/>
      <c r="AM10" s="32"/>
    </row>
    <row r="11" spans="1:39">
      <c r="A11" s="2" t="s">
        <v>839</v>
      </c>
      <c r="B11" s="2" t="s">
        <v>510</v>
      </c>
      <c r="C11" s="2" t="s">
        <v>453</v>
      </c>
      <c r="D11" s="2" t="s">
        <v>233</v>
      </c>
      <c r="E11" s="2" t="s">
        <v>387</v>
      </c>
      <c r="F11" s="21"/>
      <c r="G11" s="11"/>
      <c r="H11" s="3">
        <v>42269</v>
      </c>
      <c r="I11" s="2"/>
      <c r="J11" s="2" t="s">
        <v>454</v>
      </c>
      <c r="K11" s="2" t="s">
        <v>394</v>
      </c>
      <c r="L11" s="2" t="s">
        <v>31</v>
      </c>
      <c r="M11" s="2" t="s">
        <v>382</v>
      </c>
      <c r="N11" s="4">
        <v>6473</v>
      </c>
      <c r="O11" s="4">
        <v>6889</v>
      </c>
      <c r="P11" s="4">
        <v>416</v>
      </c>
      <c r="Q11" s="5">
        <v>11.44</v>
      </c>
      <c r="R11" s="4">
        <v>5539</v>
      </c>
      <c r="S11" s="4">
        <v>6044</v>
      </c>
      <c r="T11" s="4">
        <v>505</v>
      </c>
      <c r="U11" s="5">
        <v>41.66</v>
      </c>
      <c r="V11" s="5">
        <v>0</v>
      </c>
      <c r="W11" s="14">
        <v>53.1</v>
      </c>
      <c r="X11" s="14">
        <v>0</v>
      </c>
      <c r="Y11" s="14">
        <v>53.1</v>
      </c>
      <c r="Z11" s="4"/>
      <c r="AA11" s="31"/>
      <c r="AC11" s="32"/>
      <c r="AE11" s="32"/>
      <c r="AG11" s="32"/>
      <c r="AI11" s="32"/>
      <c r="AK11" s="32"/>
      <c r="AM11" s="32"/>
    </row>
    <row r="12" spans="1:39">
      <c r="A12" s="2" t="s">
        <v>839</v>
      </c>
      <c r="B12" s="2" t="s">
        <v>510</v>
      </c>
      <c r="C12" s="2" t="s">
        <v>370</v>
      </c>
      <c r="D12" s="2" t="s">
        <v>234</v>
      </c>
      <c r="E12" s="2" t="s">
        <v>371</v>
      </c>
      <c r="F12" s="21"/>
      <c r="G12" s="11"/>
      <c r="H12" s="3">
        <v>42199</v>
      </c>
      <c r="I12" s="2" t="s">
        <v>28</v>
      </c>
      <c r="J12" s="2" t="s">
        <v>373</v>
      </c>
      <c r="K12" s="2" t="s">
        <v>30</v>
      </c>
      <c r="L12" s="2" t="s">
        <v>31</v>
      </c>
      <c r="M12" s="2" t="s">
        <v>32</v>
      </c>
      <c r="N12" s="4">
        <v>20727</v>
      </c>
      <c r="O12" s="4">
        <v>21925</v>
      </c>
      <c r="P12" s="4">
        <v>1198</v>
      </c>
      <c r="Q12" s="5">
        <v>20.25</v>
      </c>
      <c r="R12" s="4">
        <v>0</v>
      </c>
      <c r="S12" s="4">
        <v>0</v>
      </c>
      <c r="T12" s="4">
        <v>0</v>
      </c>
      <c r="U12" s="5">
        <v>0</v>
      </c>
      <c r="V12" s="5">
        <v>0</v>
      </c>
      <c r="W12" s="14">
        <v>20.25</v>
      </c>
      <c r="X12" s="14">
        <v>0</v>
      </c>
      <c r="Y12" s="14">
        <v>20.25</v>
      </c>
      <c r="Z12" s="4"/>
      <c r="AA12" s="31"/>
      <c r="AC12" s="32"/>
      <c r="AE12" s="32"/>
      <c r="AG12" s="32"/>
      <c r="AI12" s="32"/>
      <c r="AK12" s="32"/>
      <c r="AM12" s="32"/>
    </row>
    <row r="13" spans="1:39">
      <c r="A13" s="2" t="s">
        <v>839</v>
      </c>
      <c r="B13" s="2" t="s">
        <v>510</v>
      </c>
      <c r="C13" s="2" t="s">
        <v>370</v>
      </c>
      <c r="D13" s="2" t="s">
        <v>235</v>
      </c>
      <c r="E13" s="2" t="s">
        <v>371</v>
      </c>
      <c r="F13" s="21"/>
      <c r="G13" s="11"/>
      <c r="H13" s="3">
        <v>42198</v>
      </c>
      <c r="I13" s="2" t="s">
        <v>28</v>
      </c>
      <c r="J13" s="2" t="s">
        <v>373</v>
      </c>
      <c r="K13" s="2" t="s">
        <v>30</v>
      </c>
      <c r="L13" s="2" t="s">
        <v>31</v>
      </c>
      <c r="M13" s="2" t="s">
        <v>32</v>
      </c>
      <c r="N13" s="4">
        <v>10278</v>
      </c>
      <c r="O13" s="4">
        <v>12192</v>
      </c>
      <c r="P13" s="4">
        <v>1914</v>
      </c>
      <c r="Q13" s="5">
        <v>32.35</v>
      </c>
      <c r="R13" s="4">
        <v>0</v>
      </c>
      <c r="S13" s="4">
        <v>0</v>
      </c>
      <c r="T13" s="4">
        <v>0</v>
      </c>
      <c r="U13" s="5">
        <v>0</v>
      </c>
      <c r="V13" s="5">
        <v>0</v>
      </c>
      <c r="W13" s="14">
        <v>32.35</v>
      </c>
      <c r="X13" s="14">
        <v>0</v>
      </c>
      <c r="Y13" s="14">
        <v>32.35</v>
      </c>
      <c r="Z13" s="4"/>
      <c r="AA13" s="31"/>
      <c r="AC13" s="32"/>
      <c r="AE13" s="32"/>
      <c r="AG13" s="32"/>
      <c r="AI13" s="32"/>
      <c r="AK13" s="32"/>
      <c r="AM13" s="32"/>
    </row>
    <row r="14" spans="1:39">
      <c r="A14" s="2" t="s">
        <v>839</v>
      </c>
      <c r="B14" s="2" t="s">
        <v>510</v>
      </c>
      <c r="C14" s="2" t="s">
        <v>370</v>
      </c>
      <c r="D14" s="2" t="s">
        <v>236</v>
      </c>
      <c r="E14" s="2" t="s">
        <v>371</v>
      </c>
      <c r="F14" s="21"/>
      <c r="G14" s="11"/>
      <c r="H14" s="3">
        <v>42198</v>
      </c>
      <c r="I14" s="2" t="s">
        <v>28</v>
      </c>
      <c r="J14" s="2" t="s">
        <v>373</v>
      </c>
      <c r="K14" s="2" t="s">
        <v>30</v>
      </c>
      <c r="L14" s="2" t="s">
        <v>31</v>
      </c>
      <c r="M14" s="2" t="s">
        <v>32</v>
      </c>
      <c r="N14" s="4">
        <v>73</v>
      </c>
      <c r="O14" s="4">
        <v>177</v>
      </c>
      <c r="P14" s="4">
        <v>104</v>
      </c>
      <c r="Q14" s="5">
        <v>1.76</v>
      </c>
      <c r="R14" s="4">
        <v>0</v>
      </c>
      <c r="S14" s="4">
        <v>0</v>
      </c>
      <c r="T14" s="4">
        <v>0</v>
      </c>
      <c r="U14" s="5">
        <v>0</v>
      </c>
      <c r="V14" s="5">
        <v>0</v>
      </c>
      <c r="W14" s="14">
        <v>1.76</v>
      </c>
      <c r="X14" s="14">
        <v>0</v>
      </c>
      <c r="Y14" s="14">
        <v>1.76</v>
      </c>
      <c r="Z14" s="4"/>
      <c r="AA14" s="31"/>
      <c r="AC14" s="32"/>
      <c r="AE14" s="32"/>
      <c r="AG14" s="32"/>
      <c r="AI14" s="32"/>
      <c r="AK14" s="32"/>
      <c r="AM14" s="32"/>
    </row>
    <row r="15" spans="1:39">
      <c r="A15" s="2" t="s">
        <v>839</v>
      </c>
      <c r="B15" s="2" t="s">
        <v>510</v>
      </c>
      <c r="C15" s="2" t="s">
        <v>370</v>
      </c>
      <c r="D15" s="2" t="s">
        <v>237</v>
      </c>
      <c r="E15" s="2" t="s">
        <v>371</v>
      </c>
      <c r="F15" s="21"/>
      <c r="G15" s="11"/>
      <c r="H15" s="3">
        <v>42199</v>
      </c>
      <c r="I15" s="2" t="s">
        <v>28</v>
      </c>
      <c r="J15" s="2" t="s">
        <v>373</v>
      </c>
      <c r="K15" s="2" t="s">
        <v>30</v>
      </c>
      <c r="L15" s="2" t="s">
        <v>31</v>
      </c>
      <c r="M15" s="2" t="s">
        <v>32</v>
      </c>
      <c r="N15" s="4">
        <v>22621</v>
      </c>
      <c r="O15" s="4">
        <v>23512</v>
      </c>
      <c r="P15" s="4">
        <v>891</v>
      </c>
      <c r="Q15" s="5">
        <v>15.06</v>
      </c>
      <c r="R15" s="4">
        <v>0</v>
      </c>
      <c r="S15" s="4">
        <v>0</v>
      </c>
      <c r="T15" s="4">
        <v>0</v>
      </c>
      <c r="U15" s="5">
        <v>0</v>
      </c>
      <c r="V15" s="5">
        <v>0</v>
      </c>
      <c r="W15" s="14">
        <v>15.06</v>
      </c>
      <c r="X15" s="14">
        <v>0</v>
      </c>
      <c r="Y15" s="14">
        <v>15.06</v>
      </c>
      <c r="Z15" s="4"/>
      <c r="AA15" s="31"/>
      <c r="AC15" s="32"/>
      <c r="AE15" s="32"/>
      <c r="AG15" s="32"/>
      <c r="AI15" s="32"/>
      <c r="AK15" s="32"/>
      <c r="AM15" s="32"/>
    </row>
    <row r="16" spans="1:39">
      <c r="A16" s="2" t="s">
        <v>839</v>
      </c>
      <c r="B16" s="2" t="s">
        <v>510</v>
      </c>
      <c r="C16" s="2" t="s">
        <v>503</v>
      </c>
      <c r="D16" s="2" t="s">
        <v>239</v>
      </c>
      <c r="E16" s="2" t="s">
        <v>436</v>
      </c>
      <c r="F16" s="21"/>
      <c r="G16" s="11"/>
      <c r="H16" s="3">
        <v>42256</v>
      </c>
      <c r="I16" s="2" t="s">
        <v>437</v>
      </c>
      <c r="J16" s="2" t="s">
        <v>438</v>
      </c>
      <c r="K16" s="2" t="s">
        <v>30</v>
      </c>
      <c r="L16" s="2" t="s">
        <v>31</v>
      </c>
      <c r="M16" s="2" t="s">
        <v>378</v>
      </c>
      <c r="N16" s="4">
        <v>3212</v>
      </c>
      <c r="O16" s="4">
        <v>3244</v>
      </c>
      <c r="P16" s="4">
        <v>32</v>
      </c>
      <c r="Q16" s="5">
        <v>0.54</v>
      </c>
      <c r="R16" s="4">
        <v>0</v>
      </c>
      <c r="S16" s="4">
        <v>0</v>
      </c>
      <c r="T16" s="4">
        <v>0</v>
      </c>
      <c r="U16" s="5">
        <v>0</v>
      </c>
      <c r="V16" s="5">
        <v>0</v>
      </c>
      <c r="W16" s="14">
        <v>0.54</v>
      </c>
      <c r="X16" s="14">
        <v>0</v>
      </c>
      <c r="Y16" s="14">
        <v>0.54</v>
      </c>
      <c r="Z16" s="4"/>
      <c r="AA16" s="31"/>
      <c r="AC16" s="32"/>
      <c r="AE16" s="32"/>
      <c r="AG16" s="32"/>
      <c r="AI16" s="32"/>
      <c r="AK16" s="32"/>
      <c r="AM16" s="32"/>
    </row>
    <row r="17" spans="1:39">
      <c r="A17" s="2" t="s">
        <v>839</v>
      </c>
      <c r="B17" s="2" t="s">
        <v>510</v>
      </c>
      <c r="C17" s="2" t="s">
        <v>69</v>
      </c>
      <c r="D17" s="2" t="s">
        <v>246</v>
      </c>
      <c r="E17" s="2" t="s">
        <v>547</v>
      </c>
      <c r="F17" s="21"/>
      <c r="G17" s="11"/>
      <c r="H17" s="3">
        <v>42388</v>
      </c>
      <c r="I17" s="2" t="s">
        <v>39</v>
      </c>
      <c r="J17" s="2" t="s">
        <v>548</v>
      </c>
      <c r="K17" s="2" t="s">
        <v>30</v>
      </c>
      <c r="L17" s="2" t="s">
        <v>31</v>
      </c>
      <c r="M17" s="2" t="s">
        <v>32</v>
      </c>
      <c r="N17" s="4">
        <v>127</v>
      </c>
      <c r="O17" s="4">
        <v>131</v>
      </c>
      <c r="P17" s="4">
        <v>4</v>
      </c>
      <c r="Q17" s="5">
        <v>7.0000000000000007E-2</v>
      </c>
      <c r="R17" s="4">
        <v>274</v>
      </c>
      <c r="S17" s="4">
        <v>310</v>
      </c>
      <c r="T17" s="4">
        <v>36</v>
      </c>
      <c r="U17" s="5">
        <v>2.15</v>
      </c>
      <c r="V17" s="5">
        <v>0</v>
      </c>
      <c r="W17" s="14">
        <v>2.2200000000000002</v>
      </c>
      <c r="X17" s="14">
        <v>0</v>
      </c>
      <c r="Y17" s="14">
        <v>2.2200000000000002</v>
      </c>
      <c r="Z17" s="4"/>
      <c r="AA17" s="31"/>
      <c r="AC17" s="32"/>
      <c r="AE17" s="32"/>
      <c r="AG17" s="32"/>
      <c r="AI17" s="32"/>
      <c r="AK17" s="32"/>
      <c r="AM17" s="32"/>
    </row>
    <row r="18" spans="1:39">
      <c r="A18" s="2" t="s">
        <v>839</v>
      </c>
      <c r="B18" s="2" t="s">
        <v>510</v>
      </c>
      <c r="C18" s="2" t="s">
        <v>69</v>
      </c>
      <c r="D18" s="2" t="s">
        <v>247</v>
      </c>
      <c r="E18" s="2" t="s">
        <v>547</v>
      </c>
      <c r="F18" s="21"/>
      <c r="G18" s="11"/>
      <c r="H18" s="3">
        <v>42388</v>
      </c>
      <c r="I18" s="2" t="s">
        <v>39</v>
      </c>
      <c r="J18" s="2" t="s">
        <v>548</v>
      </c>
      <c r="K18" s="2" t="s">
        <v>30</v>
      </c>
      <c r="L18" s="2" t="s">
        <v>31</v>
      </c>
      <c r="M18" s="2" t="s">
        <v>32</v>
      </c>
      <c r="N18" s="4">
        <v>614</v>
      </c>
      <c r="O18" s="4">
        <v>670</v>
      </c>
      <c r="P18" s="4">
        <v>56</v>
      </c>
      <c r="Q18" s="5">
        <v>0.95</v>
      </c>
      <c r="R18" s="4">
        <v>426</v>
      </c>
      <c r="S18" s="4">
        <v>442</v>
      </c>
      <c r="T18" s="4">
        <v>16</v>
      </c>
      <c r="U18" s="5">
        <v>0.96</v>
      </c>
      <c r="V18" s="5">
        <v>0</v>
      </c>
      <c r="W18" s="14">
        <v>1.91</v>
      </c>
      <c r="X18" s="14">
        <v>0</v>
      </c>
      <c r="Y18" s="14">
        <v>1.91</v>
      </c>
      <c r="Z18" s="4"/>
      <c r="AA18" s="31"/>
      <c r="AC18" s="32"/>
      <c r="AE18" s="32"/>
      <c r="AG18" s="32"/>
      <c r="AI18" s="32"/>
      <c r="AK18" s="32"/>
      <c r="AM18" s="32"/>
    </row>
    <row r="19" spans="1:39">
      <c r="A19" s="2" t="s">
        <v>839</v>
      </c>
      <c r="B19" s="2" t="s">
        <v>510</v>
      </c>
      <c r="C19" s="2" t="s">
        <v>69</v>
      </c>
      <c r="D19" s="2" t="s">
        <v>248</v>
      </c>
      <c r="E19" s="2" t="s">
        <v>549</v>
      </c>
      <c r="F19" s="21"/>
      <c r="G19" s="11"/>
      <c r="H19" s="3">
        <v>42391</v>
      </c>
      <c r="I19" s="2" t="s">
        <v>39</v>
      </c>
      <c r="J19" s="2" t="s">
        <v>550</v>
      </c>
      <c r="K19" s="2" t="s">
        <v>30</v>
      </c>
      <c r="L19" s="2" t="s">
        <v>31</v>
      </c>
      <c r="M19" s="2" t="s">
        <v>32</v>
      </c>
      <c r="N19" s="4">
        <v>1705</v>
      </c>
      <c r="O19" s="4">
        <v>1797</v>
      </c>
      <c r="P19" s="4">
        <v>92</v>
      </c>
      <c r="Q19" s="14">
        <v>1.55</v>
      </c>
      <c r="R19" s="4">
        <v>175</v>
      </c>
      <c r="S19" s="4">
        <v>231</v>
      </c>
      <c r="T19" s="4">
        <v>56</v>
      </c>
      <c r="U19" s="5">
        <v>3.35</v>
      </c>
      <c r="V19" s="5">
        <v>0</v>
      </c>
      <c r="W19" s="14">
        <v>4.9000000000000004</v>
      </c>
      <c r="X19" s="14">
        <v>0</v>
      </c>
      <c r="Y19" s="14">
        <v>4.9000000000000004</v>
      </c>
      <c r="Z19" s="4"/>
      <c r="AA19" s="31"/>
      <c r="AC19" s="32"/>
      <c r="AE19" s="32"/>
      <c r="AG19" s="32"/>
      <c r="AI19" s="32"/>
      <c r="AK19" s="32"/>
      <c r="AM19" s="32"/>
    </row>
    <row r="20" spans="1:39">
      <c r="A20" s="2" t="s">
        <v>839</v>
      </c>
      <c r="B20" s="2" t="s">
        <v>510</v>
      </c>
      <c r="C20" s="2" t="s">
        <v>69</v>
      </c>
      <c r="D20" s="2" t="s">
        <v>249</v>
      </c>
      <c r="E20" s="2" t="s">
        <v>549</v>
      </c>
      <c r="F20" s="21"/>
      <c r="G20" s="11"/>
      <c r="H20" s="3">
        <v>42391</v>
      </c>
      <c r="I20" s="2" t="s">
        <v>39</v>
      </c>
      <c r="J20" s="2" t="s">
        <v>550</v>
      </c>
      <c r="K20" s="2" t="s">
        <v>30</v>
      </c>
      <c r="L20" s="2" t="s">
        <v>31</v>
      </c>
      <c r="M20" s="2" t="s">
        <v>32</v>
      </c>
      <c r="N20" s="4">
        <v>7</v>
      </c>
      <c r="O20" s="4">
        <v>11</v>
      </c>
      <c r="P20" s="4">
        <v>4</v>
      </c>
      <c r="Q20" s="5">
        <v>7.0000000000000007E-2</v>
      </c>
      <c r="R20" s="4">
        <v>13</v>
      </c>
      <c r="S20" s="4">
        <v>13</v>
      </c>
      <c r="T20" s="4">
        <v>0</v>
      </c>
      <c r="U20" s="5">
        <v>0</v>
      </c>
      <c r="V20" s="5">
        <v>0</v>
      </c>
      <c r="W20" s="14">
        <v>7.0000000000000007E-2</v>
      </c>
      <c r="X20" s="14">
        <v>0</v>
      </c>
      <c r="Y20" s="14">
        <v>7.0000000000000007E-2</v>
      </c>
      <c r="Z20" s="4"/>
      <c r="AA20" s="31"/>
      <c r="AC20" s="32"/>
      <c r="AE20" s="32"/>
      <c r="AG20" s="32"/>
      <c r="AI20" s="32"/>
      <c r="AK20" s="32"/>
      <c r="AM20" s="32"/>
    </row>
    <row r="21" spans="1:39">
      <c r="A21" s="2" t="s">
        <v>839</v>
      </c>
      <c r="B21" s="2" t="s">
        <v>510</v>
      </c>
      <c r="C21" s="22" t="s">
        <v>69</v>
      </c>
      <c r="D21" s="2" t="s">
        <v>250</v>
      </c>
      <c r="E21" s="2" t="s">
        <v>547</v>
      </c>
      <c r="F21" s="21"/>
      <c r="G21" s="11"/>
      <c r="H21" s="3">
        <v>42389</v>
      </c>
      <c r="I21" s="2" t="s">
        <v>39</v>
      </c>
      <c r="J21" s="2" t="s">
        <v>548</v>
      </c>
      <c r="K21" s="2" t="s">
        <v>30</v>
      </c>
      <c r="L21" s="2" t="s">
        <v>31</v>
      </c>
      <c r="M21" s="2" t="s">
        <v>32</v>
      </c>
      <c r="N21" s="4">
        <v>368</v>
      </c>
      <c r="O21" s="4">
        <v>628</v>
      </c>
      <c r="P21" s="4">
        <v>260</v>
      </c>
      <c r="Q21" s="5">
        <v>4.3899999999999997</v>
      </c>
      <c r="R21" s="4">
        <v>35</v>
      </c>
      <c r="S21" s="4">
        <v>176</v>
      </c>
      <c r="T21" s="4">
        <v>141</v>
      </c>
      <c r="U21" s="5">
        <v>8.43</v>
      </c>
      <c r="V21" s="5">
        <v>0</v>
      </c>
      <c r="W21" s="14">
        <v>12.82</v>
      </c>
      <c r="X21" s="14">
        <v>0</v>
      </c>
      <c r="Y21" s="14">
        <v>12.82</v>
      </c>
      <c r="Z21" s="4"/>
      <c r="AA21" s="31"/>
      <c r="AC21" s="32"/>
      <c r="AE21" s="32"/>
      <c r="AG21" s="32"/>
      <c r="AI21" s="32"/>
      <c r="AK21" s="32"/>
      <c r="AM21" s="32"/>
    </row>
    <row r="22" spans="1:39">
      <c r="A22" s="2" t="s">
        <v>839</v>
      </c>
      <c r="B22" s="2" t="s">
        <v>510</v>
      </c>
      <c r="C22" s="2" t="s">
        <v>69</v>
      </c>
      <c r="D22" s="2" t="s">
        <v>251</v>
      </c>
      <c r="E22" s="2" t="s">
        <v>547</v>
      </c>
      <c r="F22" s="21"/>
      <c r="G22" s="11"/>
      <c r="H22" s="3">
        <v>42389</v>
      </c>
      <c r="I22" s="2" t="s">
        <v>39</v>
      </c>
      <c r="J22" s="2" t="s">
        <v>548</v>
      </c>
      <c r="K22" s="2" t="s">
        <v>30</v>
      </c>
      <c r="L22" s="2" t="s">
        <v>31</v>
      </c>
      <c r="M22" s="2" t="s">
        <v>32</v>
      </c>
      <c r="N22" s="4">
        <v>230</v>
      </c>
      <c r="O22" s="4">
        <v>241</v>
      </c>
      <c r="P22" s="4">
        <v>11</v>
      </c>
      <c r="Q22" s="14">
        <v>0.19</v>
      </c>
      <c r="R22" s="4">
        <v>117</v>
      </c>
      <c r="S22" s="4">
        <v>129</v>
      </c>
      <c r="T22" s="4">
        <v>12</v>
      </c>
      <c r="U22" s="5">
        <v>0.72</v>
      </c>
      <c r="V22" s="5">
        <v>0</v>
      </c>
      <c r="W22" s="14">
        <v>0.91</v>
      </c>
      <c r="X22" s="14">
        <v>0</v>
      </c>
      <c r="Y22" s="14">
        <v>0.91</v>
      </c>
      <c r="Z22" s="4"/>
      <c r="AA22" s="31"/>
      <c r="AC22" s="32"/>
      <c r="AE22" s="32"/>
      <c r="AG22" s="32"/>
      <c r="AI22" s="32"/>
      <c r="AK22" s="32"/>
      <c r="AM22" s="32"/>
    </row>
    <row r="23" spans="1:39">
      <c r="A23" s="2" t="s">
        <v>839</v>
      </c>
      <c r="B23" s="2" t="s">
        <v>510</v>
      </c>
      <c r="C23" s="2" t="s">
        <v>69</v>
      </c>
      <c r="D23" s="2" t="s">
        <v>252</v>
      </c>
      <c r="E23" s="2" t="s">
        <v>547</v>
      </c>
      <c r="F23" s="21"/>
      <c r="G23" s="11"/>
      <c r="H23" s="3">
        <v>42388</v>
      </c>
      <c r="I23" s="2" t="s">
        <v>39</v>
      </c>
      <c r="J23" s="2" t="s">
        <v>548</v>
      </c>
      <c r="K23" s="2" t="s">
        <v>30</v>
      </c>
      <c r="L23" s="2" t="s">
        <v>31</v>
      </c>
      <c r="M23" s="2" t="s">
        <v>32</v>
      </c>
      <c r="N23" s="4">
        <v>616</v>
      </c>
      <c r="O23" s="4">
        <v>632</v>
      </c>
      <c r="P23" s="4">
        <v>16</v>
      </c>
      <c r="Q23" s="14">
        <v>0.27</v>
      </c>
      <c r="R23" s="4">
        <v>619</v>
      </c>
      <c r="S23" s="4">
        <v>619</v>
      </c>
      <c r="T23" s="4">
        <v>0</v>
      </c>
      <c r="U23" s="5">
        <v>0</v>
      </c>
      <c r="V23" s="5">
        <v>0</v>
      </c>
      <c r="W23" s="14">
        <v>0.27</v>
      </c>
      <c r="X23" s="14">
        <v>0</v>
      </c>
      <c r="Y23" s="14">
        <v>0.27</v>
      </c>
      <c r="Z23" s="4"/>
      <c r="AA23" s="31"/>
      <c r="AC23" s="32"/>
      <c r="AE23" s="32"/>
      <c r="AG23" s="32"/>
      <c r="AI23" s="32"/>
      <c r="AK23" s="32"/>
      <c r="AM23" s="32"/>
    </row>
    <row r="24" spans="1:39">
      <c r="A24" s="2" t="s">
        <v>839</v>
      </c>
      <c r="B24" s="2" t="s">
        <v>510</v>
      </c>
      <c r="C24" s="2" t="s">
        <v>69</v>
      </c>
      <c r="D24" s="2" t="s">
        <v>253</v>
      </c>
      <c r="E24" s="2" t="s">
        <v>371</v>
      </c>
      <c r="F24" s="21"/>
      <c r="G24" s="11"/>
      <c r="H24" s="3">
        <v>42198</v>
      </c>
      <c r="I24" s="2" t="s">
        <v>28</v>
      </c>
      <c r="J24" s="2" t="s">
        <v>373</v>
      </c>
      <c r="K24" s="2" t="s">
        <v>30</v>
      </c>
      <c r="L24" s="2" t="s">
        <v>31</v>
      </c>
      <c r="M24" s="2" t="s">
        <v>32</v>
      </c>
      <c r="N24" s="4">
        <v>667</v>
      </c>
      <c r="O24" s="4">
        <v>677</v>
      </c>
      <c r="P24" s="4">
        <v>10</v>
      </c>
      <c r="Q24" s="5">
        <v>0.17</v>
      </c>
      <c r="R24" s="4">
        <v>1748</v>
      </c>
      <c r="S24" s="4">
        <v>1770</v>
      </c>
      <c r="T24" s="4">
        <v>22</v>
      </c>
      <c r="U24" s="5">
        <v>1.32</v>
      </c>
      <c r="V24" s="5">
        <v>0</v>
      </c>
      <c r="W24" s="14">
        <v>1.49</v>
      </c>
      <c r="X24" s="14">
        <v>0</v>
      </c>
      <c r="Y24" s="14">
        <v>1.49</v>
      </c>
      <c r="Z24" s="4"/>
      <c r="AA24" s="31"/>
      <c r="AC24" s="32"/>
      <c r="AE24" s="32"/>
      <c r="AG24" s="32"/>
      <c r="AI24" s="32"/>
      <c r="AK24" s="32"/>
      <c r="AM24" s="32"/>
    </row>
    <row r="25" spans="1:39">
      <c r="A25" s="2" t="s">
        <v>839</v>
      </c>
      <c r="B25" s="2" t="s">
        <v>510</v>
      </c>
      <c r="C25" s="2" t="s">
        <v>69</v>
      </c>
      <c r="D25" s="2" t="s">
        <v>255</v>
      </c>
      <c r="E25" s="2" t="s">
        <v>371</v>
      </c>
      <c r="F25" s="21"/>
      <c r="G25" s="11"/>
      <c r="H25" s="3">
        <v>42199</v>
      </c>
      <c r="I25" s="2" t="s">
        <v>28</v>
      </c>
      <c r="J25" s="2" t="s">
        <v>373</v>
      </c>
      <c r="K25" s="2" t="s">
        <v>30</v>
      </c>
      <c r="L25" s="2" t="s">
        <v>31</v>
      </c>
      <c r="M25" s="2" t="s">
        <v>32</v>
      </c>
      <c r="N25" s="4">
        <v>3466</v>
      </c>
      <c r="O25" s="4">
        <v>3699</v>
      </c>
      <c r="P25" s="4">
        <v>233</v>
      </c>
      <c r="Q25" s="5">
        <v>3.94</v>
      </c>
      <c r="R25" s="4">
        <v>6724</v>
      </c>
      <c r="S25" s="4">
        <v>7189</v>
      </c>
      <c r="T25" s="4">
        <v>465</v>
      </c>
      <c r="U25" s="5">
        <v>27.81</v>
      </c>
      <c r="V25" s="5">
        <v>0</v>
      </c>
      <c r="W25" s="14">
        <v>31.75</v>
      </c>
      <c r="X25" s="14">
        <v>0</v>
      </c>
      <c r="Y25" s="14">
        <v>31.75</v>
      </c>
      <c r="Z25" s="4"/>
      <c r="AA25" s="31"/>
      <c r="AC25" s="32"/>
      <c r="AE25" s="32"/>
      <c r="AG25" s="32"/>
      <c r="AI25" s="32"/>
      <c r="AK25" s="32"/>
      <c r="AM25" s="32"/>
    </row>
    <row r="26" spans="1:39">
      <c r="A26" s="2" t="s">
        <v>839</v>
      </c>
      <c r="B26" s="2" t="s">
        <v>510</v>
      </c>
      <c r="C26" s="2" t="s">
        <v>69</v>
      </c>
      <c r="D26" s="2" t="s">
        <v>256</v>
      </c>
      <c r="E26" s="2" t="s">
        <v>371</v>
      </c>
      <c r="F26" s="21"/>
      <c r="G26" s="11"/>
      <c r="H26" s="3">
        <v>42199</v>
      </c>
      <c r="I26" s="2" t="s">
        <v>28</v>
      </c>
      <c r="J26" s="2" t="s">
        <v>373</v>
      </c>
      <c r="K26" s="2" t="s">
        <v>30</v>
      </c>
      <c r="L26" s="2" t="s">
        <v>31</v>
      </c>
      <c r="M26" s="2" t="s">
        <v>32</v>
      </c>
      <c r="N26" s="4">
        <v>557</v>
      </c>
      <c r="O26" s="4">
        <v>611</v>
      </c>
      <c r="P26" s="4">
        <v>54</v>
      </c>
      <c r="Q26" s="5">
        <v>0.91</v>
      </c>
      <c r="R26" s="4">
        <v>1827</v>
      </c>
      <c r="S26" s="4">
        <v>1944</v>
      </c>
      <c r="T26" s="4">
        <v>117</v>
      </c>
      <c r="U26" s="5">
        <v>7</v>
      </c>
      <c r="V26" s="5">
        <v>0</v>
      </c>
      <c r="W26" s="14">
        <v>7.91</v>
      </c>
      <c r="X26" s="14">
        <v>0</v>
      </c>
      <c r="Y26" s="14">
        <v>7.91</v>
      </c>
      <c r="Z26" s="4"/>
      <c r="AA26" s="31"/>
      <c r="AC26" s="32"/>
      <c r="AE26" s="32"/>
      <c r="AG26" s="32"/>
      <c r="AI26" s="32"/>
      <c r="AK26" s="32"/>
      <c r="AM26" s="32"/>
    </row>
    <row r="27" spans="1:39">
      <c r="A27" s="2" t="s">
        <v>839</v>
      </c>
      <c r="B27" s="2" t="s">
        <v>510</v>
      </c>
      <c r="C27" s="2" t="s">
        <v>25</v>
      </c>
      <c r="D27" s="2" t="s">
        <v>137</v>
      </c>
      <c r="E27" s="2" t="s">
        <v>617</v>
      </c>
      <c r="F27" s="21"/>
      <c r="G27" s="11"/>
      <c r="H27" s="3">
        <v>42450</v>
      </c>
      <c r="I27" s="2" t="s">
        <v>39</v>
      </c>
      <c r="J27" s="2" t="s">
        <v>619</v>
      </c>
      <c r="K27" s="2" t="s">
        <v>30</v>
      </c>
      <c r="L27" s="2" t="s">
        <v>31</v>
      </c>
      <c r="M27" s="2" t="s">
        <v>378</v>
      </c>
      <c r="N27" s="4">
        <v>20577</v>
      </c>
      <c r="O27" s="4">
        <v>23474</v>
      </c>
      <c r="P27" s="4">
        <v>2897</v>
      </c>
      <c r="Q27" s="14">
        <v>48.96</v>
      </c>
      <c r="R27" s="4">
        <v>0</v>
      </c>
      <c r="S27" s="4">
        <v>0</v>
      </c>
      <c r="T27" s="4">
        <v>0</v>
      </c>
      <c r="U27" s="5">
        <v>0</v>
      </c>
      <c r="V27" s="5">
        <v>0</v>
      </c>
      <c r="W27" s="14">
        <v>48.96</v>
      </c>
      <c r="X27" s="14">
        <v>0</v>
      </c>
      <c r="Y27" s="14">
        <v>48.96</v>
      </c>
      <c r="Z27" s="4"/>
      <c r="AA27" s="31"/>
      <c r="AC27" s="32"/>
      <c r="AE27" s="32"/>
      <c r="AG27" s="32"/>
      <c r="AI27" s="32"/>
      <c r="AK27" s="32"/>
      <c r="AM27" s="32"/>
    </row>
    <row r="28" spans="1:39">
      <c r="A28" s="2" t="s">
        <v>839</v>
      </c>
      <c r="B28" s="2" t="s">
        <v>510</v>
      </c>
      <c r="C28" s="2" t="s">
        <v>25</v>
      </c>
      <c r="D28" s="2" t="s">
        <v>139</v>
      </c>
      <c r="E28" s="2" t="s">
        <v>504</v>
      </c>
      <c r="F28" s="21"/>
      <c r="G28" s="11"/>
      <c r="H28" s="3">
        <v>42444</v>
      </c>
      <c r="I28" s="2" t="s">
        <v>39</v>
      </c>
      <c r="J28" s="2" t="s">
        <v>381</v>
      </c>
      <c r="K28" s="2" t="s">
        <v>30</v>
      </c>
      <c r="L28" s="2" t="s">
        <v>31</v>
      </c>
      <c r="M28" s="2" t="s">
        <v>32</v>
      </c>
      <c r="N28" s="4">
        <v>20</v>
      </c>
      <c r="O28" s="4">
        <v>20</v>
      </c>
      <c r="P28" s="4">
        <v>0</v>
      </c>
      <c r="Q28" s="5">
        <v>0</v>
      </c>
      <c r="R28" s="4">
        <v>0</v>
      </c>
      <c r="S28" s="4">
        <v>0</v>
      </c>
      <c r="T28" s="4">
        <v>0</v>
      </c>
      <c r="U28" s="5">
        <v>0</v>
      </c>
      <c r="V28" s="5">
        <v>0</v>
      </c>
      <c r="W28" s="14">
        <v>0</v>
      </c>
      <c r="X28" s="14">
        <v>0</v>
      </c>
      <c r="Y28" s="14">
        <v>0</v>
      </c>
      <c r="Z28" s="4"/>
      <c r="AA28" s="31"/>
      <c r="AC28" s="32"/>
      <c r="AE28" s="32"/>
      <c r="AG28" s="32"/>
      <c r="AI28" s="32"/>
      <c r="AK28" s="32"/>
      <c r="AM28" s="32"/>
    </row>
    <row r="29" spans="1:39">
      <c r="A29" s="2" t="s">
        <v>839</v>
      </c>
      <c r="B29" s="2" t="s">
        <v>510</v>
      </c>
      <c r="C29" s="2" t="s">
        <v>25</v>
      </c>
      <c r="D29" s="2" t="s">
        <v>140</v>
      </c>
      <c r="E29" s="2" t="s">
        <v>504</v>
      </c>
      <c r="F29" s="21"/>
      <c r="G29" s="11"/>
      <c r="H29" s="3">
        <v>42444</v>
      </c>
      <c r="I29" s="2" t="s">
        <v>39</v>
      </c>
      <c r="J29" s="2" t="s">
        <v>381</v>
      </c>
      <c r="K29" s="2" t="s">
        <v>30</v>
      </c>
      <c r="L29" s="2" t="s">
        <v>31</v>
      </c>
      <c r="M29" s="2" t="s">
        <v>32</v>
      </c>
      <c r="N29" s="4">
        <v>18</v>
      </c>
      <c r="O29" s="4">
        <v>18</v>
      </c>
      <c r="P29" s="4">
        <v>0</v>
      </c>
      <c r="Q29" s="5">
        <v>0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0</v>
      </c>
      <c r="X29" s="14">
        <v>0</v>
      </c>
      <c r="Y29" s="14">
        <v>0</v>
      </c>
      <c r="Z29" s="4"/>
      <c r="AA29" s="31"/>
      <c r="AC29" s="32"/>
      <c r="AE29" s="32"/>
      <c r="AG29" s="32"/>
      <c r="AI29" s="32"/>
      <c r="AK29" s="32"/>
      <c r="AM29" s="32"/>
    </row>
    <row r="30" spans="1:39">
      <c r="A30" s="2" t="s">
        <v>839</v>
      </c>
      <c r="B30" s="2" t="s">
        <v>510</v>
      </c>
      <c r="C30" s="2" t="s">
        <v>25</v>
      </c>
      <c r="D30" s="2" t="s">
        <v>141</v>
      </c>
      <c r="E30" s="2" t="s">
        <v>67</v>
      </c>
      <c r="F30" s="21"/>
      <c r="G30" s="11"/>
      <c r="H30" s="3">
        <v>42499</v>
      </c>
      <c r="I30" s="2" t="s">
        <v>685</v>
      </c>
      <c r="J30" s="2" t="s">
        <v>68</v>
      </c>
      <c r="K30" s="2" t="s">
        <v>30</v>
      </c>
      <c r="L30" s="2" t="s">
        <v>31</v>
      </c>
      <c r="M30" s="2" t="s">
        <v>32</v>
      </c>
      <c r="N30" s="4">
        <v>2561</v>
      </c>
      <c r="O30" s="4">
        <v>5435</v>
      </c>
      <c r="P30" s="4">
        <v>2874</v>
      </c>
      <c r="Q30" s="5">
        <v>48.57</v>
      </c>
      <c r="R30" s="4">
        <v>1</v>
      </c>
      <c r="S30" s="4">
        <v>1</v>
      </c>
      <c r="T30" s="4">
        <v>0</v>
      </c>
      <c r="U30" s="5">
        <v>0</v>
      </c>
      <c r="V30" s="5">
        <v>0</v>
      </c>
      <c r="W30" s="14">
        <v>48.57</v>
      </c>
      <c r="X30" s="14">
        <v>0</v>
      </c>
      <c r="Y30" s="14">
        <v>48.57</v>
      </c>
      <c r="Z30" s="4"/>
      <c r="AA30" s="31"/>
      <c r="AC30" s="32"/>
      <c r="AE30" s="32"/>
      <c r="AG30" s="32"/>
      <c r="AI30" s="32"/>
      <c r="AK30" s="32"/>
      <c r="AM30" s="32"/>
    </row>
    <row r="31" spans="1:39">
      <c r="A31" s="2" t="s">
        <v>839</v>
      </c>
      <c r="B31" s="2" t="s">
        <v>510</v>
      </c>
      <c r="C31" s="2" t="s">
        <v>25</v>
      </c>
      <c r="D31" s="2" t="s">
        <v>142</v>
      </c>
      <c r="E31" s="2" t="s">
        <v>67</v>
      </c>
      <c r="F31" s="21"/>
      <c r="G31" s="11"/>
      <c r="H31" s="3">
        <v>42499</v>
      </c>
      <c r="I31" s="2" t="s">
        <v>685</v>
      </c>
      <c r="J31" s="2" t="s">
        <v>68</v>
      </c>
      <c r="K31" s="2" t="s">
        <v>30</v>
      </c>
      <c r="L31" s="2" t="s">
        <v>31</v>
      </c>
      <c r="M31" s="2" t="s">
        <v>32</v>
      </c>
      <c r="N31" s="4">
        <v>1004</v>
      </c>
      <c r="O31" s="4">
        <v>1512</v>
      </c>
      <c r="P31" s="4">
        <v>508</v>
      </c>
      <c r="Q31" s="5">
        <v>8.59</v>
      </c>
      <c r="R31" s="4">
        <v>1</v>
      </c>
      <c r="S31" s="4">
        <v>1</v>
      </c>
      <c r="T31" s="4">
        <v>0</v>
      </c>
      <c r="U31" s="5">
        <v>0</v>
      </c>
      <c r="V31" s="5">
        <v>0</v>
      </c>
      <c r="W31" s="14">
        <v>8.59</v>
      </c>
      <c r="X31" s="14">
        <v>0</v>
      </c>
      <c r="Y31" s="14">
        <v>8.59</v>
      </c>
      <c r="Z31" s="4"/>
      <c r="AA31" s="31"/>
      <c r="AC31" s="32"/>
      <c r="AE31" s="32"/>
      <c r="AG31" s="32"/>
      <c r="AI31" s="32"/>
      <c r="AK31" s="32"/>
      <c r="AM31" s="32"/>
    </row>
    <row r="32" spans="1:39">
      <c r="A32" s="2" t="s">
        <v>839</v>
      </c>
      <c r="B32" s="2" t="s">
        <v>510</v>
      </c>
      <c r="C32" s="2" t="s">
        <v>25</v>
      </c>
      <c r="D32" s="2" t="s">
        <v>143</v>
      </c>
      <c r="E32" s="2" t="s">
        <v>67</v>
      </c>
      <c r="F32" s="21"/>
      <c r="G32" s="11"/>
      <c r="H32" s="3">
        <v>42499</v>
      </c>
      <c r="I32" s="2" t="s">
        <v>685</v>
      </c>
      <c r="J32" s="2" t="s">
        <v>68</v>
      </c>
      <c r="K32" s="2" t="s">
        <v>30</v>
      </c>
      <c r="L32" s="2" t="s">
        <v>31</v>
      </c>
      <c r="M32" s="2" t="s">
        <v>32</v>
      </c>
      <c r="N32" s="4">
        <v>917</v>
      </c>
      <c r="O32" s="4">
        <v>1374</v>
      </c>
      <c r="P32" s="4">
        <v>457</v>
      </c>
      <c r="Q32" s="5">
        <v>7.72</v>
      </c>
      <c r="R32" s="4">
        <v>1</v>
      </c>
      <c r="S32" s="4">
        <v>1</v>
      </c>
      <c r="T32" s="4">
        <v>0</v>
      </c>
      <c r="U32" s="5">
        <v>0</v>
      </c>
      <c r="V32" s="5">
        <v>0</v>
      </c>
      <c r="W32" s="14">
        <v>7.72</v>
      </c>
      <c r="X32" s="14">
        <v>0</v>
      </c>
      <c r="Y32" s="14">
        <v>7.72</v>
      </c>
      <c r="Z32" s="4"/>
      <c r="AA32" s="31"/>
      <c r="AC32" s="32"/>
      <c r="AE32" s="32"/>
      <c r="AG32" s="32"/>
      <c r="AI32" s="32"/>
      <c r="AK32" s="32"/>
      <c r="AM32" s="32"/>
    </row>
    <row r="33" spans="1:39">
      <c r="A33" s="2" t="s">
        <v>839</v>
      </c>
      <c r="B33" s="2" t="s">
        <v>510</v>
      </c>
      <c r="C33" s="2" t="s">
        <v>25</v>
      </c>
      <c r="D33" s="2" t="s">
        <v>144</v>
      </c>
      <c r="E33" s="2" t="s">
        <v>746</v>
      </c>
      <c r="F33" s="21"/>
      <c r="G33" s="11"/>
      <c r="H33" s="3">
        <v>42522</v>
      </c>
      <c r="I33" s="2" t="s">
        <v>685</v>
      </c>
      <c r="J33" s="2" t="s">
        <v>747</v>
      </c>
      <c r="K33" s="2" t="s">
        <v>30</v>
      </c>
      <c r="L33" s="2" t="s">
        <v>31</v>
      </c>
      <c r="M33" s="2" t="s">
        <v>41</v>
      </c>
      <c r="N33" s="4">
        <v>21</v>
      </c>
      <c r="O33" s="4">
        <v>21</v>
      </c>
      <c r="P33" s="4">
        <v>0</v>
      </c>
      <c r="Q33" s="5">
        <v>0</v>
      </c>
      <c r="R33" s="4">
        <v>0</v>
      </c>
      <c r="S33" s="4">
        <v>0</v>
      </c>
      <c r="T33" s="4">
        <v>0</v>
      </c>
      <c r="U33" s="5">
        <v>0</v>
      </c>
      <c r="V33" s="5">
        <v>0</v>
      </c>
      <c r="W33" s="14">
        <v>0</v>
      </c>
      <c r="X33" s="14">
        <v>0</v>
      </c>
      <c r="Y33" s="14">
        <v>0</v>
      </c>
      <c r="Z33" s="4"/>
      <c r="AA33" s="31"/>
      <c r="AC33" s="32"/>
      <c r="AE33" s="32"/>
      <c r="AG33" s="32"/>
      <c r="AI33" s="32"/>
      <c r="AK33" s="32"/>
      <c r="AM33" s="32"/>
    </row>
    <row r="34" spans="1:39">
      <c r="A34" s="2" t="s">
        <v>839</v>
      </c>
      <c r="B34" s="2" t="s">
        <v>510</v>
      </c>
      <c r="C34" s="2" t="s">
        <v>25</v>
      </c>
      <c r="D34" s="2" t="s">
        <v>145</v>
      </c>
      <c r="E34" s="2" t="s">
        <v>639</v>
      </c>
      <c r="F34" s="21"/>
      <c r="G34" s="11"/>
      <c r="H34" s="3">
        <v>42524</v>
      </c>
      <c r="I34" s="2" t="s">
        <v>685</v>
      </c>
      <c r="J34" s="2" t="s">
        <v>567</v>
      </c>
      <c r="K34" s="2" t="s">
        <v>30</v>
      </c>
      <c r="L34" s="2" t="s">
        <v>31</v>
      </c>
      <c r="M34" s="2" t="s">
        <v>41</v>
      </c>
      <c r="N34" s="4">
        <v>628</v>
      </c>
      <c r="O34" s="4">
        <v>1208</v>
      </c>
      <c r="P34" s="4">
        <v>580</v>
      </c>
      <c r="Q34" s="14">
        <v>9.8000000000000007</v>
      </c>
      <c r="R34" s="4">
        <v>1</v>
      </c>
      <c r="S34" s="4">
        <v>1</v>
      </c>
      <c r="T34" s="4">
        <v>0</v>
      </c>
      <c r="U34" s="5">
        <v>0</v>
      </c>
      <c r="V34" s="5">
        <v>0</v>
      </c>
      <c r="W34" s="14">
        <v>9.8000000000000007</v>
      </c>
      <c r="X34" s="14">
        <v>0</v>
      </c>
      <c r="Y34" s="14">
        <v>9.8000000000000007</v>
      </c>
      <c r="Z34" s="4"/>
      <c r="AA34" s="31"/>
      <c r="AC34" s="32"/>
      <c r="AE34" s="32"/>
      <c r="AG34" s="32"/>
      <c r="AI34" s="32"/>
      <c r="AK34" s="32"/>
      <c r="AM34" s="32"/>
    </row>
    <row r="35" spans="1:39">
      <c r="A35" s="2" t="s">
        <v>839</v>
      </c>
      <c r="B35" s="2" t="s">
        <v>510</v>
      </c>
      <c r="C35" s="2" t="s">
        <v>25</v>
      </c>
      <c r="D35" s="2" t="s">
        <v>146</v>
      </c>
      <c r="E35" s="2" t="s">
        <v>746</v>
      </c>
      <c r="F35" s="21"/>
      <c r="G35" s="11"/>
      <c r="H35" s="3">
        <v>42522</v>
      </c>
      <c r="I35" s="2" t="s">
        <v>685</v>
      </c>
      <c r="J35" s="2" t="s">
        <v>747</v>
      </c>
      <c r="K35" s="2" t="s">
        <v>30</v>
      </c>
      <c r="L35" s="2" t="s">
        <v>31</v>
      </c>
      <c r="M35" s="2" t="s">
        <v>41</v>
      </c>
      <c r="N35" s="4">
        <v>17</v>
      </c>
      <c r="O35" s="4">
        <v>4817</v>
      </c>
      <c r="P35" s="4">
        <v>4800</v>
      </c>
      <c r="Q35" s="5">
        <v>81.12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81.12</v>
      </c>
      <c r="X35" s="14">
        <v>0</v>
      </c>
      <c r="Y35" s="14">
        <v>81.12</v>
      </c>
      <c r="Z35" s="4"/>
      <c r="AA35" s="31"/>
      <c r="AC35" s="32"/>
      <c r="AE35" s="32"/>
      <c r="AG35" s="32"/>
      <c r="AI35" s="32"/>
      <c r="AK35" s="32"/>
      <c r="AM35" s="32"/>
    </row>
    <row r="36" spans="1:39">
      <c r="A36" s="2" t="s">
        <v>839</v>
      </c>
      <c r="B36" s="2" t="s">
        <v>510</v>
      </c>
      <c r="C36" s="2" t="s">
        <v>25</v>
      </c>
      <c r="D36" s="2" t="s">
        <v>147</v>
      </c>
      <c r="E36" s="2" t="s">
        <v>746</v>
      </c>
      <c r="F36" s="21"/>
      <c r="G36" s="11"/>
      <c r="H36" s="3">
        <v>42522</v>
      </c>
      <c r="I36" s="2" t="s">
        <v>685</v>
      </c>
      <c r="J36" s="2" t="s">
        <v>747</v>
      </c>
      <c r="K36" s="2" t="s">
        <v>30</v>
      </c>
      <c r="L36" s="2" t="s">
        <v>31</v>
      </c>
      <c r="M36" s="2" t="s">
        <v>41</v>
      </c>
      <c r="N36" s="4">
        <v>20</v>
      </c>
      <c r="O36" s="4">
        <v>9189</v>
      </c>
      <c r="P36" s="4">
        <v>9169</v>
      </c>
      <c r="Q36" s="5">
        <v>154.96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154.96</v>
      </c>
      <c r="X36" s="14">
        <v>0</v>
      </c>
      <c r="Y36" s="14">
        <v>154.96</v>
      </c>
      <c r="Z36" s="4"/>
      <c r="AA36" s="31"/>
      <c r="AC36" s="32"/>
      <c r="AE36" s="32"/>
      <c r="AG36" s="32"/>
      <c r="AI36" s="32"/>
      <c r="AK36" s="32"/>
      <c r="AM36" s="32"/>
    </row>
    <row r="37" spans="1:39">
      <c r="A37" s="2" t="s">
        <v>839</v>
      </c>
      <c r="B37" s="2" t="s">
        <v>510</v>
      </c>
      <c r="C37" s="2" t="s">
        <v>25</v>
      </c>
      <c r="D37" s="2" t="s">
        <v>148</v>
      </c>
      <c r="E37" s="2" t="s">
        <v>504</v>
      </c>
      <c r="F37" s="21"/>
      <c r="G37" s="11"/>
      <c r="H37" s="3">
        <v>42501</v>
      </c>
      <c r="I37" s="2" t="s">
        <v>685</v>
      </c>
      <c r="J37" s="2" t="s">
        <v>381</v>
      </c>
      <c r="K37" s="2" t="s">
        <v>30</v>
      </c>
      <c r="L37" s="2" t="s">
        <v>31</v>
      </c>
      <c r="M37" s="2" t="s">
        <v>32</v>
      </c>
      <c r="N37" s="4">
        <v>4741</v>
      </c>
      <c r="O37" s="4">
        <v>7095</v>
      </c>
      <c r="P37" s="4">
        <v>2354</v>
      </c>
      <c r="Q37" s="5">
        <v>39.78</v>
      </c>
      <c r="R37" s="4">
        <v>1</v>
      </c>
      <c r="S37" s="4">
        <v>1</v>
      </c>
      <c r="T37" s="4">
        <v>0</v>
      </c>
      <c r="U37" s="5">
        <v>0</v>
      </c>
      <c r="V37" s="5">
        <v>0</v>
      </c>
      <c r="W37" s="14">
        <v>39.78</v>
      </c>
      <c r="X37" s="14">
        <v>0</v>
      </c>
      <c r="Y37" s="14">
        <v>39.78</v>
      </c>
      <c r="Z37" s="4"/>
      <c r="AA37" s="31"/>
      <c r="AC37" s="32"/>
      <c r="AE37" s="32"/>
      <c r="AG37" s="32"/>
      <c r="AI37" s="32"/>
      <c r="AK37" s="32"/>
      <c r="AM37" s="32"/>
    </row>
    <row r="38" spans="1:39">
      <c r="A38" s="2" t="s">
        <v>839</v>
      </c>
      <c r="B38" s="2" t="s">
        <v>510</v>
      </c>
      <c r="C38" s="2" t="s">
        <v>25</v>
      </c>
      <c r="D38" s="2" t="s">
        <v>149</v>
      </c>
      <c r="E38" s="2" t="s">
        <v>746</v>
      </c>
      <c r="F38" s="21"/>
      <c r="G38" s="11"/>
      <c r="H38" s="3">
        <v>42522</v>
      </c>
      <c r="I38" s="2" t="s">
        <v>685</v>
      </c>
      <c r="J38" s="2" t="s">
        <v>747</v>
      </c>
      <c r="K38" s="2" t="s">
        <v>30</v>
      </c>
      <c r="L38" s="2" t="s">
        <v>31</v>
      </c>
      <c r="M38" s="2" t="s">
        <v>41</v>
      </c>
      <c r="N38" s="4">
        <v>20</v>
      </c>
      <c r="O38" s="4">
        <v>8861</v>
      </c>
      <c r="P38" s="4">
        <v>8841</v>
      </c>
      <c r="Q38" s="5">
        <v>149.41</v>
      </c>
      <c r="R38" s="4">
        <v>1</v>
      </c>
      <c r="S38" s="4">
        <v>1</v>
      </c>
      <c r="T38" s="4">
        <v>0</v>
      </c>
      <c r="U38" s="5">
        <v>0</v>
      </c>
      <c r="V38" s="5">
        <v>0</v>
      </c>
      <c r="W38" s="14">
        <v>149.41</v>
      </c>
      <c r="X38" s="14">
        <v>0</v>
      </c>
      <c r="Y38" s="14">
        <v>149.41</v>
      </c>
      <c r="Z38" s="4"/>
      <c r="AA38" s="31"/>
      <c r="AC38" s="32"/>
      <c r="AE38" s="32"/>
      <c r="AG38" s="32"/>
      <c r="AI38" s="32"/>
      <c r="AK38" s="32"/>
      <c r="AM38" s="32"/>
    </row>
    <row r="39" spans="1:39">
      <c r="A39" s="2" t="s">
        <v>839</v>
      </c>
      <c r="B39" s="2" t="s">
        <v>510</v>
      </c>
      <c r="C39" s="2" t="s">
        <v>25</v>
      </c>
      <c r="D39" s="2" t="s">
        <v>150</v>
      </c>
      <c r="E39" s="2" t="s">
        <v>639</v>
      </c>
      <c r="F39" s="21"/>
      <c r="G39" s="11"/>
      <c r="H39" s="3">
        <v>42524</v>
      </c>
      <c r="I39" s="2" t="s">
        <v>685</v>
      </c>
      <c r="J39" s="2" t="s">
        <v>567</v>
      </c>
      <c r="K39" s="2" t="s">
        <v>30</v>
      </c>
      <c r="L39" s="2" t="s">
        <v>31</v>
      </c>
      <c r="M39" s="2" t="s">
        <v>41</v>
      </c>
      <c r="N39" s="4">
        <v>1039</v>
      </c>
      <c r="O39" s="4">
        <v>1039</v>
      </c>
      <c r="P39" s="4">
        <v>0</v>
      </c>
      <c r="Q39" s="5">
        <v>0</v>
      </c>
      <c r="R39" s="4">
        <v>0</v>
      </c>
      <c r="S39" s="4">
        <v>0</v>
      </c>
      <c r="T39" s="4">
        <v>0</v>
      </c>
      <c r="U39" s="5">
        <v>0</v>
      </c>
      <c r="V39" s="5">
        <v>0</v>
      </c>
      <c r="W39" s="14">
        <v>0</v>
      </c>
      <c r="X39" s="14">
        <v>0</v>
      </c>
      <c r="Y39" s="14">
        <v>0</v>
      </c>
      <c r="Z39" s="4"/>
      <c r="AA39" s="31"/>
      <c r="AC39" s="32"/>
      <c r="AE39" s="32"/>
      <c r="AG39" s="32"/>
      <c r="AI39" s="32"/>
      <c r="AK39" s="32"/>
      <c r="AM39" s="32"/>
    </row>
    <row r="40" spans="1:39">
      <c r="A40" s="2" t="s">
        <v>839</v>
      </c>
      <c r="B40" s="2" t="s">
        <v>510</v>
      </c>
      <c r="C40" s="2" t="s">
        <v>48</v>
      </c>
      <c r="D40" s="2" t="s">
        <v>151</v>
      </c>
      <c r="E40" s="2" t="s">
        <v>50</v>
      </c>
      <c r="F40" s="21"/>
      <c r="G40" s="11"/>
      <c r="H40" s="3">
        <v>42223</v>
      </c>
      <c r="I40" s="2"/>
      <c r="J40" s="2" t="s">
        <v>51</v>
      </c>
      <c r="K40" s="2" t="s">
        <v>394</v>
      </c>
      <c r="L40" s="2" t="s">
        <v>31</v>
      </c>
      <c r="M40" s="2" t="s">
        <v>382</v>
      </c>
      <c r="N40" s="4">
        <v>48027</v>
      </c>
      <c r="O40" s="4">
        <v>48027</v>
      </c>
      <c r="P40" s="4">
        <v>0</v>
      </c>
      <c r="Q40" s="5">
        <v>0</v>
      </c>
      <c r="R40" s="4">
        <v>0</v>
      </c>
      <c r="S40" s="4">
        <v>0</v>
      </c>
      <c r="T40" s="4">
        <v>0</v>
      </c>
      <c r="U40" s="5">
        <v>0</v>
      </c>
      <c r="V40" s="5">
        <v>0</v>
      </c>
      <c r="W40" s="14">
        <v>0</v>
      </c>
      <c r="X40" s="14">
        <v>0</v>
      </c>
      <c r="Y40" s="14">
        <v>0</v>
      </c>
      <c r="Z40" s="4"/>
      <c r="AA40" s="31"/>
      <c r="AC40" s="32"/>
      <c r="AE40" s="32"/>
      <c r="AG40" s="32"/>
      <c r="AI40" s="32"/>
      <c r="AK40" s="32"/>
      <c r="AM40" s="32"/>
    </row>
    <row r="41" spans="1:39">
      <c r="A41" s="2" t="s">
        <v>839</v>
      </c>
      <c r="B41" s="2" t="s">
        <v>510</v>
      </c>
      <c r="C41" s="2" t="s">
        <v>48</v>
      </c>
      <c r="D41" s="2" t="s">
        <v>49</v>
      </c>
      <c r="E41" s="2" t="s">
        <v>50</v>
      </c>
      <c r="F41" s="21"/>
      <c r="G41" s="11"/>
      <c r="H41" s="3">
        <v>42215</v>
      </c>
      <c r="I41" s="2" t="s">
        <v>28</v>
      </c>
      <c r="J41" s="2" t="s">
        <v>51</v>
      </c>
      <c r="K41" s="2" t="s">
        <v>30</v>
      </c>
      <c r="L41" s="2" t="s">
        <v>31</v>
      </c>
      <c r="M41" s="2" t="s">
        <v>32</v>
      </c>
      <c r="N41" s="4">
        <v>48413</v>
      </c>
      <c r="O41" s="4">
        <v>53078</v>
      </c>
      <c r="P41" s="4">
        <v>4665</v>
      </c>
      <c r="Q41" s="5">
        <v>78.84</v>
      </c>
      <c r="R41" s="4">
        <v>1</v>
      </c>
      <c r="S41" s="4">
        <v>1</v>
      </c>
      <c r="T41" s="4">
        <v>0</v>
      </c>
      <c r="U41" s="5">
        <v>0</v>
      </c>
      <c r="V41" s="5">
        <v>0</v>
      </c>
      <c r="W41" s="14">
        <v>78.84</v>
      </c>
      <c r="X41" s="14">
        <v>0</v>
      </c>
      <c r="Y41" s="14">
        <v>78.84</v>
      </c>
      <c r="Z41" s="4"/>
      <c r="AA41" s="31"/>
      <c r="AC41" s="32"/>
      <c r="AE41" s="32"/>
      <c r="AG41" s="32"/>
      <c r="AI41" s="32"/>
      <c r="AK41" s="32"/>
      <c r="AM41" s="32"/>
    </row>
    <row r="42" spans="1:39">
      <c r="A42" s="2" t="s">
        <v>839</v>
      </c>
      <c r="B42" s="2" t="s">
        <v>510</v>
      </c>
      <c r="C42" s="2" t="s">
        <v>781</v>
      </c>
      <c r="D42" s="2" t="s">
        <v>93</v>
      </c>
      <c r="E42" s="2" t="s">
        <v>67</v>
      </c>
      <c r="F42" s="21"/>
      <c r="G42" s="11"/>
      <c r="H42" s="3">
        <v>42501</v>
      </c>
      <c r="I42" s="2"/>
      <c r="J42" s="2" t="s">
        <v>722</v>
      </c>
      <c r="K42" s="2" t="s">
        <v>394</v>
      </c>
      <c r="L42" s="2" t="s">
        <v>31</v>
      </c>
      <c r="M42" s="2" t="s">
        <v>382</v>
      </c>
      <c r="N42" s="4">
        <v>10</v>
      </c>
      <c r="O42" s="4">
        <v>61</v>
      </c>
      <c r="P42" s="4">
        <v>51</v>
      </c>
      <c r="Q42" s="5">
        <v>1.4</v>
      </c>
      <c r="R42" s="4">
        <v>10</v>
      </c>
      <c r="S42" s="4">
        <v>10</v>
      </c>
      <c r="T42" s="4">
        <v>0</v>
      </c>
      <c r="U42" s="5">
        <v>0</v>
      </c>
      <c r="V42" s="5">
        <v>0</v>
      </c>
      <c r="W42" s="14">
        <v>1.4</v>
      </c>
      <c r="X42" s="14">
        <v>0</v>
      </c>
      <c r="Y42" s="14">
        <v>1.4</v>
      </c>
      <c r="Z42" s="4"/>
      <c r="AA42" s="31"/>
      <c r="AC42" s="32"/>
      <c r="AE42" s="32"/>
      <c r="AG42" s="32"/>
      <c r="AI42" s="32"/>
      <c r="AK42" s="32"/>
      <c r="AM42" s="32"/>
    </row>
    <row r="43" spans="1:39">
      <c r="A43" s="2" t="s">
        <v>839</v>
      </c>
      <c r="B43" s="2" t="s">
        <v>510</v>
      </c>
      <c r="C43" s="2" t="s">
        <v>781</v>
      </c>
      <c r="D43" s="2" t="s">
        <v>95</v>
      </c>
      <c r="E43" s="2" t="s">
        <v>67</v>
      </c>
      <c r="F43" s="21"/>
      <c r="G43" s="11"/>
      <c r="H43" s="3">
        <v>42501</v>
      </c>
      <c r="I43" s="2"/>
      <c r="J43" s="2" t="s">
        <v>722</v>
      </c>
      <c r="K43" s="2" t="s">
        <v>394</v>
      </c>
      <c r="L43" s="2" t="s">
        <v>31</v>
      </c>
      <c r="M43" s="2" t="s">
        <v>382</v>
      </c>
      <c r="N43" s="4">
        <v>10</v>
      </c>
      <c r="O43" s="4">
        <v>2319</v>
      </c>
      <c r="P43" s="4">
        <v>2309</v>
      </c>
      <c r="Q43" s="5">
        <v>63.5</v>
      </c>
      <c r="R43" s="4">
        <v>10</v>
      </c>
      <c r="S43" s="4">
        <v>10</v>
      </c>
      <c r="T43" s="4">
        <v>0</v>
      </c>
      <c r="U43" s="5">
        <v>0</v>
      </c>
      <c r="V43" s="5">
        <v>0</v>
      </c>
      <c r="W43" s="14">
        <v>63.5</v>
      </c>
      <c r="X43" s="14">
        <v>0</v>
      </c>
      <c r="Y43" s="14">
        <v>63.5</v>
      </c>
      <c r="Z43" s="4"/>
      <c r="AA43" s="31"/>
      <c r="AC43" s="32"/>
      <c r="AE43" s="32"/>
      <c r="AG43" s="32"/>
      <c r="AI43" s="32"/>
      <c r="AK43" s="32"/>
      <c r="AM43" s="32"/>
    </row>
    <row r="44" spans="1:39">
      <c r="A44" s="2" t="s">
        <v>839</v>
      </c>
      <c r="B44" s="2" t="s">
        <v>510</v>
      </c>
      <c r="C44" s="2" t="s">
        <v>25</v>
      </c>
      <c r="D44" s="2" t="s">
        <v>26</v>
      </c>
      <c r="E44" s="2" t="s">
        <v>27</v>
      </c>
      <c r="F44" s="21"/>
      <c r="G44" s="11"/>
      <c r="H44" s="3">
        <v>42213</v>
      </c>
      <c r="I44" s="2" t="s">
        <v>28</v>
      </c>
      <c r="J44" s="2" t="s">
        <v>29</v>
      </c>
      <c r="K44" s="2" t="s">
        <v>30</v>
      </c>
      <c r="L44" s="2" t="s">
        <v>31</v>
      </c>
      <c r="M44" s="2" t="s">
        <v>382</v>
      </c>
      <c r="N44" s="4">
        <v>375311</v>
      </c>
      <c r="O44" s="4">
        <v>386176</v>
      </c>
      <c r="P44" s="4">
        <v>10865</v>
      </c>
      <c r="Q44" s="5">
        <v>183.62</v>
      </c>
      <c r="R44" s="4">
        <v>0</v>
      </c>
      <c r="S44" s="4">
        <v>0</v>
      </c>
      <c r="T44" s="4">
        <v>0</v>
      </c>
      <c r="U44" s="5">
        <v>0</v>
      </c>
      <c r="V44" s="5">
        <v>0</v>
      </c>
      <c r="W44" s="14">
        <v>183.62</v>
      </c>
      <c r="X44" s="14">
        <v>0</v>
      </c>
      <c r="Y44" s="14">
        <v>183.62</v>
      </c>
      <c r="Z44" s="4"/>
      <c r="AA44" s="31"/>
      <c r="AC44" s="32"/>
      <c r="AE44" s="32"/>
      <c r="AG44" s="32"/>
      <c r="AI44" s="32"/>
      <c r="AK44" s="32"/>
      <c r="AM44" s="32"/>
    </row>
    <row r="45" spans="1:39">
      <c r="A45" s="2" t="s">
        <v>839</v>
      </c>
      <c r="B45" s="2" t="s">
        <v>510</v>
      </c>
      <c r="C45" s="2" t="s">
        <v>25</v>
      </c>
      <c r="D45" s="2" t="s">
        <v>96</v>
      </c>
      <c r="E45" s="2" t="s">
        <v>592</v>
      </c>
      <c r="F45" s="21"/>
      <c r="G45" s="11"/>
      <c r="H45" s="3">
        <v>42424</v>
      </c>
      <c r="I45" s="2" t="s">
        <v>749</v>
      </c>
      <c r="J45" s="2" t="s">
        <v>594</v>
      </c>
      <c r="K45" s="2" t="s">
        <v>394</v>
      </c>
      <c r="L45" s="2" t="s">
        <v>31</v>
      </c>
      <c r="M45" s="2" t="s">
        <v>382</v>
      </c>
      <c r="N45" s="4">
        <v>172476</v>
      </c>
      <c r="O45" s="4">
        <v>177427</v>
      </c>
      <c r="P45" s="4">
        <v>4951</v>
      </c>
      <c r="Q45" s="5">
        <v>83.67</v>
      </c>
      <c r="R45" s="4">
        <v>0</v>
      </c>
      <c r="S45" s="4">
        <v>0</v>
      </c>
      <c r="T45" s="4">
        <v>0</v>
      </c>
      <c r="U45" s="5">
        <v>0</v>
      </c>
      <c r="V45" s="5">
        <v>0</v>
      </c>
      <c r="W45" s="14">
        <v>83.67</v>
      </c>
      <c r="X45" s="14">
        <v>0</v>
      </c>
      <c r="Y45" s="14">
        <v>83.67</v>
      </c>
      <c r="Z45" s="4"/>
      <c r="AA45" s="31"/>
      <c r="AC45" s="32"/>
      <c r="AE45" s="32"/>
      <c r="AG45" s="32"/>
      <c r="AI45" s="32"/>
      <c r="AK45" s="32"/>
      <c r="AM45" s="32"/>
    </row>
    <row r="46" spans="1:39">
      <c r="A46" s="2" t="s">
        <v>839</v>
      </c>
      <c r="B46" s="2" t="s">
        <v>510</v>
      </c>
      <c r="C46" s="2" t="s">
        <v>479</v>
      </c>
      <c r="D46" s="2" t="s">
        <v>98</v>
      </c>
      <c r="E46" s="2" t="s">
        <v>583</v>
      </c>
      <c r="F46" s="21"/>
      <c r="G46" s="11"/>
      <c r="H46" s="3">
        <v>42424</v>
      </c>
      <c r="I46" s="2" t="s">
        <v>748</v>
      </c>
      <c r="J46" s="2" t="s">
        <v>585</v>
      </c>
      <c r="K46" s="2" t="s">
        <v>586</v>
      </c>
      <c r="L46" s="2" t="s">
        <v>31</v>
      </c>
      <c r="M46" s="2" t="s">
        <v>587</v>
      </c>
      <c r="N46" s="4">
        <v>47092</v>
      </c>
      <c r="O46" s="4">
        <v>48568</v>
      </c>
      <c r="P46" s="4">
        <v>1476</v>
      </c>
      <c r="Q46" s="5">
        <v>24.94</v>
      </c>
      <c r="R46" s="4">
        <v>0</v>
      </c>
      <c r="S46" s="4">
        <v>0</v>
      </c>
      <c r="T46" s="4">
        <v>0</v>
      </c>
      <c r="U46" s="5">
        <v>0</v>
      </c>
      <c r="V46" s="5">
        <v>0</v>
      </c>
      <c r="W46" s="14">
        <v>24.94</v>
      </c>
      <c r="X46" s="14">
        <v>0</v>
      </c>
      <c r="Y46" s="14">
        <v>24.94</v>
      </c>
      <c r="Z46" s="4"/>
      <c r="AA46" s="31"/>
      <c r="AC46" s="32"/>
      <c r="AE46" s="32"/>
      <c r="AG46" s="32"/>
      <c r="AI46" s="32"/>
      <c r="AK46" s="32"/>
      <c r="AM46" s="32"/>
    </row>
    <row r="47" spans="1:39">
      <c r="A47" s="2" t="s">
        <v>839</v>
      </c>
      <c r="B47" s="2" t="s">
        <v>510</v>
      </c>
      <c r="C47" s="2" t="s">
        <v>94</v>
      </c>
      <c r="D47" s="2" t="s">
        <v>100</v>
      </c>
      <c r="E47" s="2" t="s">
        <v>782</v>
      </c>
      <c r="F47" s="21"/>
      <c r="G47" s="11"/>
      <c r="H47" s="3"/>
      <c r="I47" s="2" t="s">
        <v>94</v>
      </c>
      <c r="J47" s="2" t="s">
        <v>840</v>
      </c>
      <c r="K47" s="2" t="s">
        <v>30</v>
      </c>
      <c r="L47" s="2" t="s">
        <v>31</v>
      </c>
      <c r="M47" s="2" t="s">
        <v>378</v>
      </c>
      <c r="N47" s="4">
        <v>0</v>
      </c>
      <c r="O47" s="4">
        <v>0</v>
      </c>
      <c r="P47" s="4">
        <v>0</v>
      </c>
      <c r="Q47" s="5">
        <v>0</v>
      </c>
      <c r="R47" s="4">
        <v>0</v>
      </c>
      <c r="S47" s="4">
        <v>0</v>
      </c>
      <c r="T47" s="4">
        <v>0</v>
      </c>
      <c r="U47" s="5">
        <v>0</v>
      </c>
      <c r="V47" s="5">
        <v>311</v>
      </c>
      <c r="W47" s="14">
        <v>311</v>
      </c>
      <c r="X47" s="14">
        <v>0</v>
      </c>
      <c r="Y47" s="14">
        <v>311</v>
      </c>
      <c r="Z47" s="4"/>
      <c r="AA47" s="31"/>
      <c r="AC47" s="32"/>
      <c r="AE47" s="32"/>
      <c r="AG47" s="32"/>
      <c r="AI47" s="32"/>
      <c r="AK47" s="32"/>
      <c r="AM47" s="32"/>
    </row>
    <row r="48" spans="1:39">
      <c r="A48" s="2" t="s">
        <v>839</v>
      </c>
      <c r="B48" s="2" t="s">
        <v>510</v>
      </c>
      <c r="C48" s="2" t="s">
        <v>25</v>
      </c>
      <c r="D48" s="2" t="s">
        <v>100</v>
      </c>
      <c r="E48" s="2" t="s">
        <v>782</v>
      </c>
      <c r="F48" s="21"/>
      <c r="G48" s="11"/>
      <c r="H48" s="3">
        <v>42283</v>
      </c>
      <c r="I48" s="2" t="s">
        <v>39</v>
      </c>
      <c r="J48" s="2" t="s">
        <v>783</v>
      </c>
      <c r="K48" s="2" t="s">
        <v>30</v>
      </c>
      <c r="L48" s="2" t="s">
        <v>31</v>
      </c>
      <c r="M48" s="2" t="s">
        <v>378</v>
      </c>
      <c r="N48" s="4">
        <v>10673</v>
      </c>
      <c r="O48" s="4">
        <v>10673</v>
      </c>
      <c r="P48" s="4">
        <v>0</v>
      </c>
      <c r="Q48" s="5">
        <v>0</v>
      </c>
      <c r="R48" s="4">
        <v>0</v>
      </c>
      <c r="S48" s="4">
        <v>0</v>
      </c>
      <c r="T48" s="4">
        <v>0</v>
      </c>
      <c r="U48" s="5">
        <v>0</v>
      </c>
      <c r="V48" s="5">
        <v>0</v>
      </c>
      <c r="W48" s="14">
        <v>0</v>
      </c>
      <c r="X48" s="14">
        <v>0</v>
      </c>
      <c r="Y48" s="14">
        <v>0</v>
      </c>
      <c r="Z48" s="4"/>
      <c r="AA48" s="31"/>
      <c r="AC48" s="32"/>
      <c r="AE48" s="32"/>
      <c r="AG48" s="32"/>
      <c r="AI48" s="32"/>
      <c r="AK48" s="32"/>
      <c r="AM48" s="32"/>
    </row>
    <row r="49" spans="1:39">
      <c r="A49" s="2" t="s">
        <v>839</v>
      </c>
      <c r="B49" s="2" t="s">
        <v>510</v>
      </c>
      <c r="C49" s="2" t="s">
        <v>479</v>
      </c>
      <c r="D49" s="2" t="s">
        <v>102</v>
      </c>
      <c r="E49" s="2" t="s">
        <v>583</v>
      </c>
      <c r="F49" s="21"/>
      <c r="G49" s="11"/>
      <c r="H49" s="3">
        <v>42424</v>
      </c>
      <c r="I49" s="2" t="s">
        <v>748</v>
      </c>
      <c r="J49" s="2" t="s">
        <v>589</v>
      </c>
      <c r="K49" s="2" t="s">
        <v>586</v>
      </c>
      <c r="L49" s="2" t="s">
        <v>31</v>
      </c>
      <c r="M49" s="2" t="s">
        <v>587</v>
      </c>
      <c r="N49" s="4">
        <v>65954</v>
      </c>
      <c r="O49" s="4">
        <v>66771</v>
      </c>
      <c r="P49" s="4">
        <v>817</v>
      </c>
      <c r="Q49" s="5">
        <v>13.81</v>
      </c>
      <c r="R49" s="4">
        <v>0</v>
      </c>
      <c r="S49" s="4">
        <v>0</v>
      </c>
      <c r="T49" s="4">
        <v>0</v>
      </c>
      <c r="U49" s="5">
        <v>0</v>
      </c>
      <c r="V49" s="5">
        <v>0</v>
      </c>
      <c r="W49" s="14">
        <v>13.81</v>
      </c>
      <c r="X49" s="14">
        <v>0</v>
      </c>
      <c r="Y49" s="14">
        <v>13.81</v>
      </c>
      <c r="Z49" s="4"/>
      <c r="AA49" s="31"/>
      <c r="AC49" s="32"/>
      <c r="AE49" s="32"/>
      <c r="AG49" s="32"/>
      <c r="AI49" s="32"/>
      <c r="AK49" s="32"/>
      <c r="AM49" s="32"/>
    </row>
    <row r="50" spans="1:39">
      <c r="A50" s="2" t="s">
        <v>839</v>
      </c>
      <c r="B50" s="2" t="s">
        <v>510</v>
      </c>
      <c r="C50" s="2" t="s">
        <v>479</v>
      </c>
      <c r="D50" s="2" t="s">
        <v>104</v>
      </c>
      <c r="E50" s="2" t="s">
        <v>480</v>
      </c>
      <c r="F50" s="21"/>
      <c r="G50" s="11"/>
      <c r="H50" s="3">
        <v>42158</v>
      </c>
      <c r="I50" s="2" t="s">
        <v>28</v>
      </c>
      <c r="J50" s="2" t="s">
        <v>440</v>
      </c>
      <c r="K50" s="2" t="s">
        <v>30</v>
      </c>
      <c r="L50" s="2" t="s">
        <v>31</v>
      </c>
      <c r="M50" s="2" t="s">
        <v>378</v>
      </c>
      <c r="N50" s="4">
        <v>37692</v>
      </c>
      <c r="O50" s="4">
        <v>40884</v>
      </c>
      <c r="P50" s="4">
        <v>3192</v>
      </c>
      <c r="Q50" s="5">
        <v>53.94</v>
      </c>
      <c r="R50" s="4">
        <v>0</v>
      </c>
      <c r="S50" s="4">
        <v>0</v>
      </c>
      <c r="T50" s="4">
        <v>0</v>
      </c>
      <c r="U50" s="5">
        <v>0</v>
      </c>
      <c r="V50" s="5">
        <v>0</v>
      </c>
      <c r="W50" s="14">
        <v>53.94</v>
      </c>
      <c r="X50" s="14">
        <v>0</v>
      </c>
      <c r="Y50" s="14">
        <v>53.94</v>
      </c>
      <c r="Z50" s="4"/>
      <c r="AA50" s="31"/>
      <c r="AC50" s="32"/>
      <c r="AE50" s="32"/>
      <c r="AG50" s="32"/>
      <c r="AI50" s="32"/>
      <c r="AK50" s="32"/>
      <c r="AM50" s="32"/>
    </row>
    <row r="51" spans="1:39">
      <c r="A51" s="2" t="s">
        <v>839</v>
      </c>
      <c r="B51" s="2" t="s">
        <v>510</v>
      </c>
      <c r="C51" s="2" t="s">
        <v>25</v>
      </c>
      <c r="D51" s="2" t="s">
        <v>106</v>
      </c>
      <c r="E51" s="2" t="s">
        <v>379</v>
      </c>
      <c r="F51" s="21"/>
      <c r="G51" s="11"/>
      <c r="H51" s="3">
        <v>42234</v>
      </c>
      <c r="I51" s="2" t="s">
        <v>39</v>
      </c>
      <c r="J51" s="2" t="s">
        <v>619</v>
      </c>
      <c r="K51" s="2" t="s">
        <v>30</v>
      </c>
      <c r="L51" s="2" t="s">
        <v>31</v>
      </c>
      <c r="M51" s="2" t="s">
        <v>378</v>
      </c>
      <c r="N51" s="4">
        <v>36104</v>
      </c>
      <c r="O51" s="4">
        <v>37588</v>
      </c>
      <c r="P51" s="4">
        <v>1484</v>
      </c>
      <c r="Q51" s="5">
        <v>25.08</v>
      </c>
      <c r="R51" s="4">
        <v>0</v>
      </c>
      <c r="S51" s="4">
        <v>0</v>
      </c>
      <c r="T51" s="4">
        <v>0</v>
      </c>
      <c r="U51" s="5">
        <v>0</v>
      </c>
      <c r="V51" s="5">
        <v>0</v>
      </c>
      <c r="W51" s="14">
        <v>25.08</v>
      </c>
      <c r="X51" s="14">
        <v>0</v>
      </c>
      <c r="Y51" s="14">
        <v>25.08</v>
      </c>
      <c r="Z51" s="4"/>
      <c r="AA51" s="31"/>
      <c r="AC51" s="32"/>
      <c r="AE51" s="32"/>
      <c r="AG51" s="32"/>
      <c r="AI51" s="32"/>
      <c r="AK51" s="32"/>
      <c r="AM51" s="32"/>
    </row>
    <row r="52" spans="1:39">
      <c r="A52" s="2" t="s">
        <v>839</v>
      </c>
      <c r="B52" s="2" t="s">
        <v>510</v>
      </c>
      <c r="C52" s="2" t="s">
        <v>25</v>
      </c>
      <c r="D52" s="2" t="s">
        <v>33</v>
      </c>
      <c r="E52" s="2" t="s">
        <v>34</v>
      </c>
      <c r="F52" s="21"/>
      <c r="G52" s="11"/>
      <c r="H52" s="3">
        <v>42207</v>
      </c>
      <c r="I52" s="2" t="s">
        <v>28</v>
      </c>
      <c r="J52" s="2" t="s">
        <v>35</v>
      </c>
      <c r="K52" s="2" t="s">
        <v>30</v>
      </c>
      <c r="L52" s="2" t="s">
        <v>31</v>
      </c>
      <c r="M52" s="2" t="s">
        <v>382</v>
      </c>
      <c r="N52" s="4">
        <v>135350</v>
      </c>
      <c r="O52" s="4">
        <v>147891</v>
      </c>
      <c r="P52" s="4">
        <v>12541</v>
      </c>
      <c r="Q52" s="5">
        <v>211.94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211.94</v>
      </c>
      <c r="X52" s="14">
        <v>0</v>
      </c>
      <c r="Y52" s="14">
        <v>211.94</v>
      </c>
      <c r="Z52" s="4"/>
      <c r="AA52" s="31"/>
      <c r="AC52" s="32"/>
      <c r="AE52" s="32"/>
      <c r="AG52" s="32"/>
      <c r="AI52" s="32"/>
      <c r="AK52" s="32"/>
      <c r="AM52" s="32"/>
    </row>
    <row r="53" spans="1:39">
      <c r="A53" s="2" t="s">
        <v>839</v>
      </c>
      <c r="B53" s="2" t="s">
        <v>510</v>
      </c>
      <c r="C53" s="2" t="s">
        <v>25</v>
      </c>
      <c r="D53" s="2" t="s">
        <v>36</v>
      </c>
      <c r="E53" s="2" t="s">
        <v>34</v>
      </c>
      <c r="F53" s="21"/>
      <c r="G53" s="11"/>
      <c r="H53" s="3">
        <v>42207</v>
      </c>
      <c r="I53" s="2" t="s">
        <v>28</v>
      </c>
      <c r="J53" s="2" t="s">
        <v>35</v>
      </c>
      <c r="K53" s="2" t="s">
        <v>30</v>
      </c>
      <c r="L53" s="2" t="s">
        <v>31</v>
      </c>
      <c r="M53" s="2" t="s">
        <v>382</v>
      </c>
      <c r="N53" s="4">
        <v>147785</v>
      </c>
      <c r="O53" s="4">
        <v>152620</v>
      </c>
      <c r="P53" s="4">
        <v>4835</v>
      </c>
      <c r="Q53" s="5">
        <v>81.709999999999994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81.709999999999994</v>
      </c>
      <c r="X53" s="14">
        <v>0</v>
      </c>
      <c r="Y53" s="14">
        <v>81.709999999999994</v>
      </c>
      <c r="Z53" s="4"/>
      <c r="AA53" s="31"/>
      <c r="AC53" s="32"/>
      <c r="AE53" s="32"/>
      <c r="AG53" s="32"/>
      <c r="AI53" s="32"/>
      <c r="AK53" s="32"/>
      <c r="AM53" s="32"/>
    </row>
    <row r="54" spans="1:39">
      <c r="A54" s="2" t="s">
        <v>839</v>
      </c>
      <c r="B54" s="2" t="s">
        <v>510</v>
      </c>
      <c r="C54" s="2" t="s">
        <v>25</v>
      </c>
      <c r="D54" s="2" t="s">
        <v>37</v>
      </c>
      <c r="E54" s="2" t="s">
        <v>38</v>
      </c>
      <c r="F54" s="21"/>
      <c r="G54" s="11"/>
      <c r="H54" s="3">
        <v>42220</v>
      </c>
      <c r="I54" s="2" t="s">
        <v>39</v>
      </c>
      <c r="J54" s="2" t="s">
        <v>40</v>
      </c>
      <c r="K54" s="2" t="s">
        <v>30</v>
      </c>
      <c r="L54" s="2" t="s">
        <v>31</v>
      </c>
      <c r="M54" s="2" t="s">
        <v>378</v>
      </c>
      <c r="N54" s="4">
        <v>53385</v>
      </c>
      <c r="O54" s="4">
        <v>57624</v>
      </c>
      <c r="P54" s="4">
        <v>4239</v>
      </c>
      <c r="Q54" s="5">
        <v>71.64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71.64</v>
      </c>
      <c r="X54" s="14">
        <v>0</v>
      </c>
      <c r="Y54" s="14">
        <v>71.64</v>
      </c>
      <c r="Z54" s="4"/>
      <c r="AA54" s="31"/>
      <c r="AC54" s="32"/>
      <c r="AE54" s="32"/>
      <c r="AG54" s="32"/>
      <c r="AI54" s="32"/>
      <c r="AK54" s="32"/>
      <c r="AM54" s="32"/>
    </row>
    <row r="55" spans="1:39">
      <c r="A55" s="2" t="s">
        <v>839</v>
      </c>
      <c r="B55" s="2" t="s">
        <v>510</v>
      </c>
      <c r="C55" s="2" t="s">
        <v>25</v>
      </c>
      <c r="D55" s="2" t="s">
        <v>110</v>
      </c>
      <c r="E55" s="2" t="s">
        <v>375</v>
      </c>
      <c r="F55" s="21"/>
      <c r="G55" s="11"/>
      <c r="H55" s="3">
        <v>42227</v>
      </c>
      <c r="I55" s="2" t="s">
        <v>39</v>
      </c>
      <c r="J55" s="2" t="s">
        <v>377</v>
      </c>
      <c r="K55" s="2" t="s">
        <v>30</v>
      </c>
      <c r="L55" s="2" t="s">
        <v>31</v>
      </c>
      <c r="M55" s="2" t="s">
        <v>378</v>
      </c>
      <c r="N55" s="4">
        <v>53667</v>
      </c>
      <c r="O55" s="4">
        <v>54850</v>
      </c>
      <c r="P55" s="4">
        <v>1183</v>
      </c>
      <c r="Q55" s="14">
        <v>19.989999999999998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19.989999999999998</v>
      </c>
      <c r="X55" s="14">
        <v>0</v>
      </c>
      <c r="Y55" s="14">
        <v>19.989999999999998</v>
      </c>
      <c r="Z55" s="4"/>
      <c r="AA55" s="31"/>
      <c r="AC55" s="32"/>
      <c r="AE55" s="32"/>
      <c r="AG55" s="32"/>
      <c r="AI55" s="32"/>
      <c r="AK55" s="32"/>
      <c r="AM55" s="32"/>
    </row>
    <row r="56" spans="1:39">
      <c r="A56" s="2" t="s">
        <v>839</v>
      </c>
      <c r="B56" s="2" t="s">
        <v>510</v>
      </c>
      <c r="C56" s="2" t="s">
        <v>25</v>
      </c>
      <c r="D56" s="2" t="s">
        <v>112</v>
      </c>
      <c r="E56" s="2" t="s">
        <v>62</v>
      </c>
      <c r="F56" s="21"/>
      <c r="G56" s="11"/>
      <c r="H56" s="3">
        <v>42220</v>
      </c>
      <c r="I56" s="2" t="s">
        <v>39</v>
      </c>
      <c r="J56" s="2" t="s">
        <v>63</v>
      </c>
      <c r="K56" s="2" t="s">
        <v>30</v>
      </c>
      <c r="L56" s="2" t="s">
        <v>31</v>
      </c>
      <c r="M56" s="2" t="s">
        <v>378</v>
      </c>
      <c r="N56" s="4">
        <v>39896</v>
      </c>
      <c r="O56" s="4">
        <v>40356</v>
      </c>
      <c r="P56" s="4">
        <v>460</v>
      </c>
      <c r="Q56" s="5">
        <v>7.77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7.77</v>
      </c>
      <c r="X56" s="14">
        <v>0</v>
      </c>
      <c r="Y56" s="14">
        <v>7.77</v>
      </c>
      <c r="Z56" s="4"/>
      <c r="AA56" s="31"/>
      <c r="AC56" s="32"/>
      <c r="AE56" s="32"/>
      <c r="AG56" s="32"/>
      <c r="AI56" s="32"/>
      <c r="AK56" s="32"/>
      <c r="AM56" s="32"/>
    </row>
    <row r="57" spans="1:39">
      <c r="A57" s="2" t="s">
        <v>839</v>
      </c>
      <c r="B57" s="2" t="s">
        <v>510</v>
      </c>
      <c r="C57" s="2" t="s">
        <v>25</v>
      </c>
      <c r="D57" s="2" t="s">
        <v>42</v>
      </c>
      <c r="E57" s="2" t="s">
        <v>43</v>
      </c>
      <c r="F57" s="21"/>
      <c r="G57" s="11"/>
      <c r="H57" s="3">
        <v>42181</v>
      </c>
      <c r="I57" s="2" t="s">
        <v>28</v>
      </c>
      <c r="J57" s="2" t="s">
        <v>44</v>
      </c>
      <c r="K57" s="2" t="s">
        <v>30</v>
      </c>
      <c r="L57" s="2" t="s">
        <v>31</v>
      </c>
      <c r="M57" s="2" t="s">
        <v>32</v>
      </c>
      <c r="N57" s="4">
        <v>16745</v>
      </c>
      <c r="O57" s="4">
        <v>19472</v>
      </c>
      <c r="P57" s="4">
        <v>2727</v>
      </c>
      <c r="Q57" s="5">
        <v>46.09</v>
      </c>
      <c r="R57" s="4">
        <v>0</v>
      </c>
      <c r="S57" s="4">
        <v>0</v>
      </c>
      <c r="T57" s="4">
        <v>0</v>
      </c>
      <c r="U57" s="5">
        <v>0</v>
      </c>
      <c r="V57" s="5">
        <v>0</v>
      </c>
      <c r="W57" s="14">
        <v>46.09</v>
      </c>
      <c r="X57" s="14">
        <v>0</v>
      </c>
      <c r="Y57" s="14">
        <v>46.09</v>
      </c>
      <c r="Z57" s="4"/>
      <c r="AA57" s="31"/>
      <c r="AC57" s="32"/>
      <c r="AE57" s="32"/>
      <c r="AG57" s="32"/>
      <c r="AI57" s="32"/>
      <c r="AK57" s="32"/>
      <c r="AM57" s="32"/>
    </row>
    <row r="58" spans="1:39">
      <c r="A58" s="2" t="s">
        <v>839</v>
      </c>
      <c r="B58" s="2" t="s">
        <v>510</v>
      </c>
      <c r="C58" s="2" t="s">
        <v>25</v>
      </c>
      <c r="D58" s="2" t="s">
        <v>115</v>
      </c>
      <c r="E58" s="2" t="s">
        <v>371</v>
      </c>
      <c r="F58" s="21"/>
      <c r="G58" s="11"/>
      <c r="H58" s="3">
        <v>42198</v>
      </c>
      <c r="I58" s="2" t="s">
        <v>28</v>
      </c>
      <c r="J58" s="2" t="s">
        <v>373</v>
      </c>
      <c r="K58" s="2" t="s">
        <v>30</v>
      </c>
      <c r="L58" s="2" t="s">
        <v>31</v>
      </c>
      <c r="M58" s="2" t="s">
        <v>32</v>
      </c>
      <c r="N58" s="4">
        <v>848</v>
      </c>
      <c r="O58" s="4">
        <v>852</v>
      </c>
      <c r="P58" s="4">
        <v>4</v>
      </c>
      <c r="Q58" s="5">
        <v>7.0000000000000007E-2</v>
      </c>
      <c r="R58" s="4">
        <v>0</v>
      </c>
      <c r="S58" s="4">
        <v>0</v>
      </c>
      <c r="T58" s="4">
        <v>0</v>
      </c>
      <c r="U58" s="5">
        <v>0</v>
      </c>
      <c r="V58" s="5">
        <v>0</v>
      </c>
      <c r="W58" s="14">
        <v>7.0000000000000007E-2</v>
      </c>
      <c r="X58" s="14">
        <v>0</v>
      </c>
      <c r="Y58" s="14">
        <v>7.0000000000000007E-2</v>
      </c>
      <c r="Z58" s="4"/>
      <c r="AA58" s="31"/>
      <c r="AC58" s="32"/>
      <c r="AE58" s="32"/>
      <c r="AG58" s="32"/>
      <c r="AI58" s="32"/>
      <c r="AK58" s="32"/>
      <c r="AM58" s="32"/>
    </row>
    <row r="59" spans="1:39">
      <c r="A59" s="2" t="s">
        <v>839</v>
      </c>
      <c r="B59" s="2" t="s">
        <v>510</v>
      </c>
      <c r="C59" s="2" t="s">
        <v>25</v>
      </c>
      <c r="D59" s="2" t="s">
        <v>45</v>
      </c>
      <c r="E59" s="2" t="s">
        <v>46</v>
      </c>
      <c r="F59" s="21"/>
      <c r="G59" s="11"/>
      <c r="H59" s="3">
        <v>42208</v>
      </c>
      <c r="I59" s="2" t="s">
        <v>28</v>
      </c>
      <c r="J59" s="2" t="s">
        <v>47</v>
      </c>
      <c r="K59" s="2" t="s">
        <v>30</v>
      </c>
      <c r="L59" s="2" t="s">
        <v>31</v>
      </c>
      <c r="M59" s="2" t="s">
        <v>32</v>
      </c>
      <c r="N59" s="4">
        <v>194946</v>
      </c>
      <c r="O59" s="4">
        <v>206509</v>
      </c>
      <c r="P59" s="4">
        <v>11563</v>
      </c>
      <c r="Q59" s="5">
        <v>195.41</v>
      </c>
      <c r="R59" s="4">
        <v>0</v>
      </c>
      <c r="S59" s="4">
        <v>0</v>
      </c>
      <c r="T59" s="4">
        <v>0</v>
      </c>
      <c r="U59" s="5">
        <v>0</v>
      </c>
      <c r="V59" s="5">
        <v>0</v>
      </c>
      <c r="W59" s="14">
        <v>195.41</v>
      </c>
      <c r="X59" s="14">
        <v>0</v>
      </c>
      <c r="Y59" s="14">
        <v>195.41</v>
      </c>
      <c r="Z59" s="4"/>
      <c r="AA59" s="31"/>
      <c r="AC59" s="32"/>
      <c r="AE59" s="32"/>
      <c r="AG59" s="32"/>
      <c r="AI59" s="32"/>
      <c r="AK59" s="32"/>
      <c r="AM59" s="32"/>
    </row>
    <row r="60" spans="1:39">
      <c r="A60" s="2" t="s">
        <v>839</v>
      </c>
      <c r="B60" s="2" t="s">
        <v>510</v>
      </c>
      <c r="C60" s="2" t="s">
        <v>25</v>
      </c>
      <c r="D60" s="2" t="s">
        <v>117</v>
      </c>
      <c r="E60" s="2" t="s">
        <v>83</v>
      </c>
      <c r="F60" s="21"/>
      <c r="G60" s="11"/>
      <c r="H60" s="3">
        <v>42390</v>
      </c>
      <c r="I60" s="2" t="s">
        <v>39</v>
      </c>
      <c r="J60" s="2" t="s">
        <v>84</v>
      </c>
      <c r="K60" s="2" t="s">
        <v>30</v>
      </c>
      <c r="L60" s="2" t="s">
        <v>31</v>
      </c>
      <c r="M60" s="2" t="s">
        <v>32</v>
      </c>
      <c r="N60" s="4">
        <v>5371</v>
      </c>
      <c r="O60" s="4">
        <v>12110</v>
      </c>
      <c r="P60" s="4">
        <v>6739</v>
      </c>
      <c r="Q60" s="5">
        <v>113.89</v>
      </c>
      <c r="R60" s="4">
        <v>0</v>
      </c>
      <c r="S60" s="4">
        <v>0</v>
      </c>
      <c r="T60" s="4">
        <v>0</v>
      </c>
      <c r="U60" s="5">
        <v>0</v>
      </c>
      <c r="V60" s="5">
        <v>0</v>
      </c>
      <c r="W60" s="14">
        <v>113.89</v>
      </c>
      <c r="X60" s="14">
        <v>0</v>
      </c>
      <c r="Y60" s="14">
        <v>113.89</v>
      </c>
      <c r="Z60" s="4"/>
      <c r="AA60" s="31"/>
      <c r="AC60" s="32"/>
      <c r="AE60" s="32"/>
      <c r="AG60" s="32"/>
      <c r="AI60" s="32"/>
      <c r="AK60" s="32"/>
      <c r="AM60" s="32"/>
    </row>
    <row r="61" spans="1:39">
      <c r="A61" s="2" t="s">
        <v>839</v>
      </c>
      <c r="B61" s="2" t="s">
        <v>510</v>
      </c>
      <c r="C61" s="2" t="s">
        <v>25</v>
      </c>
      <c r="D61" s="2" t="s">
        <v>119</v>
      </c>
      <c r="E61" s="2" t="s">
        <v>436</v>
      </c>
      <c r="F61" s="21"/>
      <c r="G61" s="11"/>
      <c r="H61" s="3">
        <v>42256</v>
      </c>
      <c r="I61" s="2" t="s">
        <v>39</v>
      </c>
      <c r="J61" s="2" t="s">
        <v>438</v>
      </c>
      <c r="K61" s="2" t="s">
        <v>30</v>
      </c>
      <c r="L61" s="2" t="s">
        <v>31</v>
      </c>
      <c r="M61" s="2" t="s">
        <v>41</v>
      </c>
      <c r="N61" s="4">
        <v>19364</v>
      </c>
      <c r="O61" s="4">
        <v>19814</v>
      </c>
      <c r="P61" s="4">
        <v>450</v>
      </c>
      <c r="Q61" s="5">
        <v>7.61</v>
      </c>
      <c r="R61" s="4">
        <v>0</v>
      </c>
      <c r="S61" s="4">
        <v>0</v>
      </c>
      <c r="T61" s="4">
        <v>0</v>
      </c>
      <c r="U61" s="5">
        <v>0</v>
      </c>
      <c r="V61" s="5">
        <v>0</v>
      </c>
      <c r="W61" s="14">
        <v>7.61</v>
      </c>
      <c r="X61" s="14">
        <v>0</v>
      </c>
      <c r="Y61" s="14">
        <v>7.61</v>
      </c>
      <c r="Z61" s="4"/>
      <c r="AA61" s="31"/>
      <c r="AC61" s="32"/>
      <c r="AE61" s="32"/>
      <c r="AG61" s="32"/>
      <c r="AI61" s="32"/>
      <c r="AK61" s="32"/>
      <c r="AM61" s="32"/>
    </row>
    <row r="62" spans="1:39">
      <c r="A62" s="2" t="s">
        <v>839</v>
      </c>
      <c r="B62" s="2" t="s">
        <v>510</v>
      </c>
      <c r="C62" s="2" t="s">
        <v>25</v>
      </c>
      <c r="D62" s="2" t="s">
        <v>120</v>
      </c>
      <c r="E62" s="2" t="s">
        <v>439</v>
      </c>
      <c r="F62" s="21"/>
      <c r="G62" s="11"/>
      <c r="H62" s="3">
        <v>42257</v>
      </c>
      <c r="I62" s="2" t="s">
        <v>39</v>
      </c>
      <c r="J62" s="2" t="s">
        <v>440</v>
      </c>
      <c r="K62" s="2" t="s">
        <v>30</v>
      </c>
      <c r="L62" s="2" t="s">
        <v>31</v>
      </c>
      <c r="M62" s="2" t="s">
        <v>41</v>
      </c>
      <c r="N62" s="4">
        <v>10</v>
      </c>
      <c r="O62" s="4">
        <v>10</v>
      </c>
      <c r="P62" s="4">
        <v>0</v>
      </c>
      <c r="Q62" s="5">
        <v>0</v>
      </c>
      <c r="R62" s="4">
        <v>0</v>
      </c>
      <c r="S62" s="4">
        <v>0</v>
      </c>
      <c r="T62" s="4">
        <v>0</v>
      </c>
      <c r="U62" s="5">
        <v>0</v>
      </c>
      <c r="V62" s="5">
        <v>0</v>
      </c>
      <c r="W62" s="14">
        <v>0</v>
      </c>
      <c r="X62" s="14">
        <v>0</v>
      </c>
      <c r="Y62" s="14">
        <v>0</v>
      </c>
      <c r="Z62" s="4"/>
      <c r="AA62" s="31"/>
      <c r="AC62" s="32"/>
      <c r="AE62" s="32"/>
      <c r="AG62" s="32"/>
      <c r="AI62" s="32"/>
      <c r="AK62" s="32"/>
      <c r="AM62" s="32"/>
    </row>
    <row r="63" spans="1:39" s="24" customFormat="1">
      <c r="A63" s="12" t="s">
        <v>839</v>
      </c>
      <c r="B63" s="12" t="s">
        <v>510</v>
      </c>
      <c r="C63" s="18" t="s">
        <v>25</v>
      </c>
      <c r="D63" s="12" t="s">
        <v>121</v>
      </c>
      <c r="E63" s="12" t="s">
        <v>400</v>
      </c>
      <c r="F63" s="23"/>
      <c r="G63" s="13"/>
      <c r="H63" s="15">
        <v>42276</v>
      </c>
      <c r="I63" s="12" t="s">
        <v>39</v>
      </c>
      <c r="J63" s="12" t="s">
        <v>402</v>
      </c>
      <c r="K63" s="12" t="s">
        <v>30</v>
      </c>
      <c r="L63" s="12" t="s">
        <v>31</v>
      </c>
      <c r="M63" s="12" t="s">
        <v>41</v>
      </c>
      <c r="N63" s="16">
        <v>54426</v>
      </c>
      <c r="O63" s="16">
        <v>60748</v>
      </c>
      <c r="P63" s="16">
        <v>6322</v>
      </c>
      <c r="Q63" s="17">
        <v>106.84</v>
      </c>
      <c r="R63" s="16">
        <v>0</v>
      </c>
      <c r="S63" s="16">
        <v>0</v>
      </c>
      <c r="T63" s="16">
        <v>0</v>
      </c>
      <c r="U63" s="17">
        <v>0</v>
      </c>
      <c r="V63" s="17">
        <v>0</v>
      </c>
      <c r="W63" s="17">
        <v>106.84</v>
      </c>
      <c r="X63" s="17">
        <v>0</v>
      </c>
      <c r="Y63" s="17">
        <v>106.84</v>
      </c>
      <c r="Z63" s="16"/>
      <c r="AA63" s="31"/>
      <c r="AB63" s="29"/>
      <c r="AC63" s="32"/>
      <c r="AD63" s="29"/>
      <c r="AE63" s="32"/>
      <c r="AF63" s="29"/>
      <c r="AG63" s="32"/>
      <c r="AH63" s="29"/>
      <c r="AI63" s="32"/>
      <c r="AJ63" s="29"/>
      <c r="AK63" s="32"/>
      <c r="AL63" s="29"/>
      <c r="AM63" s="32"/>
    </row>
    <row r="64" spans="1:39">
      <c r="A64" s="2" t="s">
        <v>839</v>
      </c>
      <c r="B64" s="2" t="s">
        <v>510</v>
      </c>
      <c r="C64" s="2" t="s">
        <v>25</v>
      </c>
      <c r="D64" s="2" t="s">
        <v>123</v>
      </c>
      <c r="E64" s="2" t="s">
        <v>409</v>
      </c>
      <c r="F64" s="21"/>
      <c r="G64" s="11"/>
      <c r="H64" s="3">
        <v>42290</v>
      </c>
      <c r="I64" s="2" t="s">
        <v>39</v>
      </c>
      <c r="J64" s="2" t="s">
        <v>411</v>
      </c>
      <c r="K64" s="2" t="s">
        <v>30</v>
      </c>
      <c r="L64" s="2" t="s">
        <v>31</v>
      </c>
      <c r="M64" s="2" t="s">
        <v>32</v>
      </c>
      <c r="N64" s="4">
        <v>4473</v>
      </c>
      <c r="O64" s="4">
        <v>4872</v>
      </c>
      <c r="P64" s="4">
        <v>399</v>
      </c>
      <c r="Q64" s="5">
        <v>6.74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6.74</v>
      </c>
      <c r="X64" s="14">
        <v>0</v>
      </c>
      <c r="Y64" s="14">
        <v>6.74</v>
      </c>
      <c r="Z64" s="4"/>
      <c r="AA64" s="31"/>
      <c r="AC64" s="32"/>
      <c r="AE64" s="32"/>
      <c r="AG64" s="32"/>
      <c r="AI64" s="32"/>
      <c r="AK64" s="32"/>
      <c r="AM64" s="32"/>
    </row>
    <row r="65" spans="1:39">
      <c r="A65" s="2" t="s">
        <v>839</v>
      </c>
      <c r="B65" s="2" t="s">
        <v>510</v>
      </c>
      <c r="C65" s="2" t="s">
        <v>25</v>
      </c>
      <c r="D65" s="2" t="s">
        <v>125</v>
      </c>
      <c r="E65" s="2" t="s">
        <v>566</v>
      </c>
      <c r="F65" s="21"/>
      <c r="G65" s="11"/>
      <c r="H65" s="3">
        <v>42360</v>
      </c>
      <c r="I65" s="2" t="s">
        <v>39</v>
      </c>
      <c r="J65" s="2" t="s">
        <v>567</v>
      </c>
      <c r="K65" s="2" t="s">
        <v>30</v>
      </c>
      <c r="L65" s="2" t="s">
        <v>31</v>
      </c>
      <c r="M65" s="2" t="s">
        <v>41</v>
      </c>
      <c r="N65" s="4">
        <v>19402</v>
      </c>
      <c r="O65" s="4">
        <v>22102</v>
      </c>
      <c r="P65" s="4">
        <v>2700</v>
      </c>
      <c r="Q65" s="5">
        <v>45.63</v>
      </c>
      <c r="R65" s="4">
        <v>0</v>
      </c>
      <c r="S65" s="4">
        <v>0</v>
      </c>
      <c r="T65" s="4">
        <v>0</v>
      </c>
      <c r="U65" s="5">
        <v>0</v>
      </c>
      <c r="V65" s="5">
        <v>0</v>
      </c>
      <c r="W65" s="14">
        <v>45.63</v>
      </c>
      <c r="X65" s="14">
        <v>0</v>
      </c>
      <c r="Y65" s="14">
        <v>45.63</v>
      </c>
      <c r="Z65" s="4"/>
      <c r="AA65" s="31"/>
      <c r="AC65" s="32"/>
      <c r="AE65" s="32"/>
      <c r="AG65" s="32"/>
      <c r="AI65" s="32"/>
      <c r="AK65" s="32"/>
      <c r="AM65" s="32"/>
    </row>
    <row r="66" spans="1:39">
      <c r="A66" s="2" t="s">
        <v>839</v>
      </c>
      <c r="B66" s="2" t="s">
        <v>510</v>
      </c>
      <c r="C66" s="2" t="s">
        <v>25</v>
      </c>
      <c r="D66" s="2" t="s">
        <v>126</v>
      </c>
      <c r="E66" s="2" t="s">
        <v>547</v>
      </c>
      <c r="F66" s="21"/>
      <c r="G66" s="11"/>
      <c r="H66" s="3">
        <v>42389</v>
      </c>
      <c r="I66" s="2" t="s">
        <v>39</v>
      </c>
      <c r="J66" s="2" t="s">
        <v>548</v>
      </c>
      <c r="K66" s="2" t="s">
        <v>30</v>
      </c>
      <c r="L66" s="2" t="s">
        <v>31</v>
      </c>
      <c r="M66" s="2" t="s">
        <v>32</v>
      </c>
      <c r="N66" s="4">
        <v>14582</v>
      </c>
      <c r="O66" s="4">
        <v>17028</v>
      </c>
      <c r="P66" s="4">
        <v>2446</v>
      </c>
      <c r="Q66" s="5">
        <v>41.34</v>
      </c>
      <c r="R66" s="4">
        <v>7</v>
      </c>
      <c r="S66" s="4">
        <v>7</v>
      </c>
      <c r="T66" s="4">
        <v>0</v>
      </c>
      <c r="U66" s="5">
        <v>0</v>
      </c>
      <c r="V66" s="5">
        <v>0</v>
      </c>
      <c r="W66" s="14">
        <v>41.34</v>
      </c>
      <c r="X66" s="14">
        <v>0</v>
      </c>
      <c r="Y66" s="14">
        <v>41.34</v>
      </c>
      <c r="Z66" s="4"/>
      <c r="AA66" s="31"/>
      <c r="AC66" s="32"/>
      <c r="AE66" s="32"/>
      <c r="AG66" s="32"/>
      <c r="AI66" s="32"/>
      <c r="AK66" s="32"/>
      <c r="AM66" s="32"/>
    </row>
    <row r="67" spans="1:39">
      <c r="A67" s="2" t="s">
        <v>839</v>
      </c>
      <c r="B67" s="2" t="s">
        <v>510</v>
      </c>
      <c r="C67" s="2" t="s">
        <v>25</v>
      </c>
      <c r="D67" s="2" t="s">
        <v>128</v>
      </c>
      <c r="E67" s="2" t="s">
        <v>83</v>
      </c>
      <c r="F67" s="21"/>
      <c r="G67" s="11"/>
      <c r="H67" s="3">
        <v>42390</v>
      </c>
      <c r="I67" s="2" t="s">
        <v>39</v>
      </c>
      <c r="J67" s="2" t="s">
        <v>84</v>
      </c>
      <c r="K67" s="2" t="s">
        <v>30</v>
      </c>
      <c r="L67" s="2" t="s">
        <v>31</v>
      </c>
      <c r="M67" s="2" t="s">
        <v>32</v>
      </c>
      <c r="N67" s="4">
        <v>27245</v>
      </c>
      <c r="O67" s="4">
        <v>32191</v>
      </c>
      <c r="P67" s="4">
        <v>4946</v>
      </c>
      <c r="Q67" s="5">
        <v>83.59</v>
      </c>
      <c r="R67" s="4">
        <v>0</v>
      </c>
      <c r="S67" s="4">
        <v>0</v>
      </c>
      <c r="T67" s="4">
        <v>0</v>
      </c>
      <c r="U67" s="5">
        <v>0</v>
      </c>
      <c r="V67" s="5">
        <v>0</v>
      </c>
      <c r="W67" s="14">
        <v>83.59</v>
      </c>
      <c r="X67" s="14">
        <v>0</v>
      </c>
      <c r="Y67" s="14">
        <v>83.59</v>
      </c>
      <c r="Z67" s="4"/>
      <c r="AA67" s="31"/>
      <c r="AC67" s="32"/>
      <c r="AE67" s="32"/>
      <c r="AG67" s="32"/>
      <c r="AI67" s="32"/>
      <c r="AK67" s="32"/>
      <c r="AM67" s="32"/>
    </row>
    <row r="68" spans="1:39">
      <c r="A68" s="2" t="s">
        <v>839</v>
      </c>
      <c r="B68" s="2" t="s">
        <v>510</v>
      </c>
      <c r="C68" s="2" t="s">
        <v>25</v>
      </c>
      <c r="D68" s="2" t="s">
        <v>130</v>
      </c>
      <c r="E68" s="2" t="s">
        <v>532</v>
      </c>
      <c r="F68" s="21"/>
      <c r="G68" s="11"/>
      <c r="H68" s="3">
        <v>42374</v>
      </c>
      <c r="I68" s="2" t="s">
        <v>39</v>
      </c>
      <c r="J68" s="2" t="s">
        <v>29</v>
      </c>
      <c r="K68" s="2" t="s">
        <v>30</v>
      </c>
      <c r="L68" s="2" t="s">
        <v>31</v>
      </c>
      <c r="M68" s="2" t="s">
        <v>32</v>
      </c>
      <c r="N68" s="4">
        <v>26722</v>
      </c>
      <c r="O68" s="4">
        <v>31974</v>
      </c>
      <c r="P68" s="4">
        <v>5252</v>
      </c>
      <c r="Q68" s="5">
        <v>88.76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88.76</v>
      </c>
      <c r="X68" s="14">
        <v>0</v>
      </c>
      <c r="Y68" s="14">
        <v>88.76</v>
      </c>
      <c r="Z68" s="4"/>
      <c r="AA68" s="31"/>
      <c r="AC68" s="32"/>
      <c r="AE68" s="32"/>
      <c r="AG68" s="32"/>
      <c r="AI68" s="32"/>
      <c r="AK68" s="32"/>
      <c r="AM68" s="32"/>
    </row>
    <row r="69" spans="1:39">
      <c r="A69" s="2" t="s">
        <v>839</v>
      </c>
      <c r="B69" s="2" t="s">
        <v>510</v>
      </c>
      <c r="C69" s="2" t="s">
        <v>25</v>
      </c>
      <c r="D69" s="2" t="s">
        <v>132</v>
      </c>
      <c r="E69" s="2" t="s">
        <v>527</v>
      </c>
      <c r="F69" s="21"/>
      <c r="G69" s="11"/>
      <c r="H69" s="3">
        <v>42389</v>
      </c>
      <c r="I69" s="2" t="s">
        <v>39</v>
      </c>
      <c r="J69" s="2" t="s">
        <v>528</v>
      </c>
      <c r="K69" s="2" t="s">
        <v>30</v>
      </c>
      <c r="L69" s="2" t="s">
        <v>31</v>
      </c>
      <c r="M69" s="2" t="s">
        <v>32</v>
      </c>
      <c r="N69" s="4">
        <v>15284</v>
      </c>
      <c r="O69" s="4">
        <v>17438</v>
      </c>
      <c r="P69" s="4">
        <v>2154</v>
      </c>
      <c r="Q69" s="5">
        <v>36.4</v>
      </c>
      <c r="R69" s="4">
        <v>0</v>
      </c>
      <c r="S69" s="4">
        <v>0</v>
      </c>
      <c r="T69" s="4">
        <v>0</v>
      </c>
      <c r="U69" s="5">
        <v>0</v>
      </c>
      <c r="V69" s="5">
        <v>0</v>
      </c>
      <c r="W69" s="14">
        <v>36.4</v>
      </c>
      <c r="X69" s="14">
        <v>0</v>
      </c>
      <c r="Y69" s="14">
        <v>36.4</v>
      </c>
      <c r="Z69" s="4"/>
      <c r="AA69" s="31"/>
      <c r="AC69" s="32"/>
      <c r="AE69" s="32"/>
      <c r="AG69" s="32"/>
      <c r="AI69" s="32"/>
      <c r="AK69" s="32"/>
      <c r="AM69" s="32"/>
    </row>
    <row r="70" spans="1:39">
      <c r="A70" s="2" t="s">
        <v>839</v>
      </c>
      <c r="B70" s="2" t="s">
        <v>510</v>
      </c>
      <c r="C70" s="2" t="s">
        <v>25</v>
      </c>
      <c r="D70" s="2" t="s">
        <v>134</v>
      </c>
      <c r="E70" s="2" t="s">
        <v>504</v>
      </c>
      <c r="F70" s="21"/>
      <c r="G70" s="11"/>
      <c r="H70" s="3">
        <v>42444</v>
      </c>
      <c r="I70" s="2" t="s">
        <v>39</v>
      </c>
      <c r="J70" s="2" t="s">
        <v>381</v>
      </c>
      <c r="K70" s="2" t="s">
        <v>30</v>
      </c>
      <c r="L70" s="2" t="s">
        <v>31</v>
      </c>
      <c r="M70" s="2" t="s">
        <v>32</v>
      </c>
      <c r="N70" s="4">
        <v>16</v>
      </c>
      <c r="O70" s="4">
        <v>16</v>
      </c>
      <c r="P70" s="4">
        <v>0</v>
      </c>
      <c r="Q70" s="5">
        <v>0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0</v>
      </c>
      <c r="X70" s="14">
        <v>0</v>
      </c>
      <c r="Y70" s="14">
        <v>0</v>
      </c>
      <c r="Z70" s="4"/>
      <c r="AA70" s="31"/>
      <c r="AC70" s="32"/>
      <c r="AE70" s="32"/>
      <c r="AG70" s="32"/>
      <c r="AI70" s="32"/>
      <c r="AK70" s="32"/>
      <c r="AM70" s="32"/>
    </row>
    <row r="71" spans="1:39">
      <c r="A71" s="2" t="s">
        <v>839</v>
      </c>
      <c r="B71" s="2" t="s">
        <v>510</v>
      </c>
      <c r="C71" s="2" t="s">
        <v>25</v>
      </c>
      <c r="D71" s="2" t="s">
        <v>136</v>
      </c>
      <c r="E71" s="2" t="s">
        <v>750</v>
      </c>
      <c r="F71" s="21"/>
      <c r="G71" s="11"/>
      <c r="H71" s="3">
        <v>42444</v>
      </c>
      <c r="I71" s="2" t="s">
        <v>39</v>
      </c>
      <c r="J71" s="2" t="s">
        <v>751</v>
      </c>
      <c r="K71" s="2" t="s">
        <v>30</v>
      </c>
      <c r="L71" s="2" t="s">
        <v>31</v>
      </c>
      <c r="M71" s="2" t="s">
        <v>32</v>
      </c>
      <c r="N71" s="4">
        <v>20</v>
      </c>
      <c r="O71" s="4">
        <v>20</v>
      </c>
      <c r="P71" s="4">
        <v>0</v>
      </c>
      <c r="Q71" s="5">
        <v>0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0</v>
      </c>
      <c r="X71" s="14">
        <v>0</v>
      </c>
      <c r="Y71" s="14">
        <v>0</v>
      </c>
      <c r="Z71" s="4"/>
      <c r="AA71" s="31"/>
      <c r="AC71" s="32"/>
      <c r="AE71" s="32"/>
      <c r="AG71" s="32"/>
      <c r="AI71" s="32"/>
      <c r="AK71" s="32"/>
      <c r="AM71" s="32"/>
    </row>
    <row r="72" spans="1:39">
      <c r="A72" s="2" t="s">
        <v>839</v>
      </c>
      <c r="B72" s="2" t="s">
        <v>510</v>
      </c>
      <c r="C72" s="2" t="s">
        <v>48</v>
      </c>
      <c r="D72" s="2" t="s">
        <v>153</v>
      </c>
      <c r="E72" s="2" t="s">
        <v>371</v>
      </c>
      <c r="F72" s="21"/>
      <c r="G72" s="11"/>
      <c r="H72" s="3">
        <v>42198</v>
      </c>
      <c r="I72" s="2" t="s">
        <v>28</v>
      </c>
      <c r="J72" s="2" t="s">
        <v>373</v>
      </c>
      <c r="K72" s="2" t="s">
        <v>30</v>
      </c>
      <c r="L72" s="2" t="s">
        <v>31</v>
      </c>
      <c r="M72" s="2" t="s">
        <v>32</v>
      </c>
      <c r="N72" s="4">
        <v>22</v>
      </c>
      <c r="O72" s="4">
        <v>22</v>
      </c>
      <c r="P72" s="4">
        <v>0</v>
      </c>
      <c r="Q72" s="5">
        <v>0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0</v>
      </c>
      <c r="X72" s="14">
        <v>0</v>
      </c>
      <c r="Y72" s="14">
        <v>0</v>
      </c>
      <c r="Z72" s="4"/>
      <c r="AA72" s="31"/>
      <c r="AC72" s="32"/>
      <c r="AE72" s="32"/>
      <c r="AG72" s="32"/>
      <c r="AI72" s="32"/>
      <c r="AK72" s="32"/>
      <c r="AM72" s="32"/>
    </row>
    <row r="73" spans="1:39">
      <c r="A73" s="2" t="s">
        <v>839</v>
      </c>
      <c r="B73" s="2" t="s">
        <v>510</v>
      </c>
      <c r="C73" s="2" t="s">
        <v>48</v>
      </c>
      <c r="D73" s="2" t="s">
        <v>52</v>
      </c>
      <c r="E73" s="2" t="s">
        <v>46</v>
      </c>
      <c r="F73" s="21"/>
      <c r="G73" s="11"/>
      <c r="H73" s="3">
        <v>42184</v>
      </c>
      <c r="I73" s="2" t="s">
        <v>28</v>
      </c>
      <c r="J73" s="2" t="s">
        <v>47</v>
      </c>
      <c r="K73" s="2" t="s">
        <v>30</v>
      </c>
      <c r="L73" s="2" t="s">
        <v>31</v>
      </c>
      <c r="M73" s="2" t="s">
        <v>32</v>
      </c>
      <c r="N73" s="4">
        <v>1842</v>
      </c>
      <c r="O73" s="4">
        <v>1928</v>
      </c>
      <c r="P73" s="4">
        <v>86</v>
      </c>
      <c r="Q73" s="5">
        <v>1.45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1.45</v>
      </c>
      <c r="X73" s="14">
        <v>0</v>
      </c>
      <c r="Y73" s="14">
        <v>1.45</v>
      </c>
      <c r="Z73" s="4"/>
      <c r="AA73" s="31"/>
      <c r="AC73" s="32"/>
      <c r="AE73" s="32"/>
      <c r="AG73" s="32"/>
      <c r="AI73" s="32"/>
      <c r="AK73" s="32"/>
      <c r="AM73" s="32"/>
    </row>
    <row r="74" spans="1:39">
      <c r="A74" s="2" t="s">
        <v>839</v>
      </c>
      <c r="B74" s="2" t="s">
        <v>510</v>
      </c>
      <c r="C74" s="2" t="s">
        <v>48</v>
      </c>
      <c r="D74" s="2" t="s">
        <v>155</v>
      </c>
      <c r="E74" s="2" t="s">
        <v>400</v>
      </c>
      <c r="F74" s="21"/>
      <c r="G74" s="11"/>
      <c r="H74" s="3">
        <v>42248</v>
      </c>
      <c r="I74" s="2" t="s">
        <v>39</v>
      </c>
      <c r="J74" s="2" t="s">
        <v>402</v>
      </c>
      <c r="K74" s="2" t="s">
        <v>30</v>
      </c>
      <c r="L74" s="2" t="s">
        <v>31</v>
      </c>
      <c r="M74" s="2" t="s">
        <v>41</v>
      </c>
      <c r="N74" s="4">
        <v>485</v>
      </c>
      <c r="O74" s="4">
        <v>583</v>
      </c>
      <c r="P74" s="4">
        <v>98</v>
      </c>
      <c r="Q74" s="5">
        <v>1.66</v>
      </c>
      <c r="R74" s="4">
        <v>0</v>
      </c>
      <c r="S74" s="4">
        <v>0</v>
      </c>
      <c r="T74" s="4">
        <v>0</v>
      </c>
      <c r="U74" s="5">
        <v>0</v>
      </c>
      <c r="V74" s="5">
        <v>0</v>
      </c>
      <c r="W74" s="14">
        <v>1.66</v>
      </c>
      <c r="X74" s="14">
        <v>0</v>
      </c>
      <c r="Y74" s="14">
        <v>1.66</v>
      </c>
      <c r="Z74" s="4"/>
      <c r="AA74" s="31"/>
      <c r="AC74" s="32"/>
      <c r="AE74" s="32"/>
      <c r="AG74" s="32"/>
      <c r="AI74" s="32"/>
      <c r="AK74" s="32"/>
      <c r="AM74" s="32"/>
    </row>
    <row r="75" spans="1:39">
      <c r="A75" s="2" t="s">
        <v>839</v>
      </c>
      <c r="B75" s="2" t="s">
        <v>510</v>
      </c>
      <c r="C75" s="2" t="s">
        <v>48</v>
      </c>
      <c r="D75" s="2" t="s">
        <v>53</v>
      </c>
      <c r="E75" s="2" t="s">
        <v>50</v>
      </c>
      <c r="F75" s="21"/>
      <c r="G75" s="11"/>
      <c r="H75" s="3">
        <v>42214</v>
      </c>
      <c r="I75" s="2" t="s">
        <v>28</v>
      </c>
      <c r="J75" s="2" t="s">
        <v>51</v>
      </c>
      <c r="K75" s="2" t="s">
        <v>30</v>
      </c>
      <c r="L75" s="2" t="s">
        <v>31</v>
      </c>
      <c r="M75" s="2" t="s">
        <v>32</v>
      </c>
      <c r="N75" s="4">
        <v>14392</v>
      </c>
      <c r="O75" s="4">
        <v>15439</v>
      </c>
      <c r="P75" s="4">
        <v>1047</v>
      </c>
      <c r="Q75" s="5">
        <v>17.690000000000001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17.690000000000001</v>
      </c>
      <c r="X75" s="14">
        <v>0</v>
      </c>
      <c r="Y75" s="14">
        <v>17.690000000000001</v>
      </c>
      <c r="Z75" s="4"/>
      <c r="AA75" s="31"/>
      <c r="AC75" s="32"/>
      <c r="AE75" s="32"/>
      <c r="AG75" s="32"/>
      <c r="AI75" s="32"/>
      <c r="AK75" s="32"/>
      <c r="AM75" s="32"/>
    </row>
    <row r="76" spans="1:39">
      <c r="A76" s="2" t="s">
        <v>839</v>
      </c>
      <c r="B76" s="2" t="s">
        <v>510</v>
      </c>
      <c r="C76" s="2" t="s">
        <v>48</v>
      </c>
      <c r="D76" s="2" t="s">
        <v>54</v>
      </c>
      <c r="E76" s="2" t="s">
        <v>50</v>
      </c>
      <c r="F76" s="21"/>
      <c r="G76" s="11"/>
      <c r="H76" s="3">
        <v>42214</v>
      </c>
      <c r="I76" s="2" t="s">
        <v>28</v>
      </c>
      <c r="J76" s="2" t="s">
        <v>51</v>
      </c>
      <c r="K76" s="2" t="s">
        <v>30</v>
      </c>
      <c r="L76" s="2" t="s">
        <v>31</v>
      </c>
      <c r="M76" s="2" t="s">
        <v>32</v>
      </c>
      <c r="N76" s="4">
        <v>7273</v>
      </c>
      <c r="O76" s="4">
        <v>7931</v>
      </c>
      <c r="P76" s="4">
        <v>658</v>
      </c>
      <c r="Q76" s="5">
        <v>11.12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11.12</v>
      </c>
      <c r="X76" s="14">
        <v>0</v>
      </c>
      <c r="Y76" s="14">
        <v>11.12</v>
      </c>
      <c r="Z76" s="4"/>
      <c r="AA76" s="31"/>
      <c r="AC76" s="32"/>
      <c r="AE76" s="32"/>
      <c r="AG76" s="32"/>
      <c r="AI76" s="32"/>
      <c r="AK76" s="32"/>
      <c r="AM76" s="32"/>
    </row>
    <row r="77" spans="1:39">
      <c r="A77" s="2" t="s">
        <v>839</v>
      </c>
      <c r="B77" s="2" t="s">
        <v>510</v>
      </c>
      <c r="C77" s="2" t="s">
        <v>48</v>
      </c>
      <c r="D77" s="2" t="s">
        <v>55</v>
      </c>
      <c r="E77" s="2" t="s">
        <v>50</v>
      </c>
      <c r="F77" s="21"/>
      <c r="G77" s="11"/>
      <c r="H77" s="3">
        <v>42215</v>
      </c>
      <c r="I77" s="2" t="s">
        <v>28</v>
      </c>
      <c r="J77" s="2" t="s">
        <v>51</v>
      </c>
      <c r="K77" s="2" t="s">
        <v>30</v>
      </c>
      <c r="L77" s="2" t="s">
        <v>31</v>
      </c>
      <c r="M77" s="2" t="s">
        <v>32</v>
      </c>
      <c r="N77" s="4">
        <v>59</v>
      </c>
      <c r="O77" s="4">
        <v>59</v>
      </c>
      <c r="P77" s="4">
        <v>0</v>
      </c>
      <c r="Q77" s="5">
        <v>0</v>
      </c>
      <c r="R77" s="4">
        <v>1</v>
      </c>
      <c r="S77" s="4">
        <v>1</v>
      </c>
      <c r="T77" s="4">
        <v>0</v>
      </c>
      <c r="U77" s="5">
        <v>0</v>
      </c>
      <c r="V77" s="5">
        <v>0</v>
      </c>
      <c r="W77" s="14">
        <v>0</v>
      </c>
      <c r="X77" s="14">
        <v>0</v>
      </c>
      <c r="Y77" s="14">
        <v>0</v>
      </c>
      <c r="Z77" s="4"/>
      <c r="AA77" s="31"/>
      <c r="AC77" s="32"/>
      <c r="AE77" s="32"/>
      <c r="AG77" s="32"/>
      <c r="AI77" s="32"/>
      <c r="AK77" s="32"/>
      <c r="AM77" s="32"/>
    </row>
    <row r="78" spans="1:39">
      <c r="A78" s="2" t="s">
        <v>839</v>
      </c>
      <c r="B78" s="2" t="s">
        <v>510</v>
      </c>
      <c r="C78" s="2" t="s">
        <v>48</v>
      </c>
      <c r="D78" s="2" t="s">
        <v>157</v>
      </c>
      <c r="E78" s="2" t="s">
        <v>427</v>
      </c>
      <c r="F78" s="21"/>
      <c r="G78" s="11"/>
      <c r="H78" s="3">
        <v>42257</v>
      </c>
      <c r="I78" s="2" t="s">
        <v>39</v>
      </c>
      <c r="J78" s="2" t="s">
        <v>429</v>
      </c>
      <c r="K78" s="2" t="s">
        <v>30</v>
      </c>
      <c r="L78" s="2" t="s">
        <v>31</v>
      </c>
      <c r="M78" s="2" t="s">
        <v>32</v>
      </c>
      <c r="N78" s="4">
        <v>3561</v>
      </c>
      <c r="O78" s="4">
        <v>4127</v>
      </c>
      <c r="P78" s="4">
        <v>566</v>
      </c>
      <c r="Q78" s="5">
        <v>9.57</v>
      </c>
      <c r="R78" s="4">
        <v>0</v>
      </c>
      <c r="S78" s="4">
        <v>0</v>
      </c>
      <c r="T78" s="4">
        <v>0</v>
      </c>
      <c r="U78" s="5">
        <v>0</v>
      </c>
      <c r="V78" s="5">
        <v>0</v>
      </c>
      <c r="W78" s="14">
        <v>9.57</v>
      </c>
      <c r="X78" s="14">
        <v>0</v>
      </c>
      <c r="Y78" s="14">
        <v>9.57</v>
      </c>
      <c r="Z78" s="4"/>
      <c r="AA78" s="31"/>
      <c r="AC78" s="32"/>
      <c r="AE78" s="32"/>
      <c r="AG78" s="32"/>
      <c r="AI78" s="32"/>
      <c r="AK78" s="32"/>
      <c r="AM78" s="32"/>
    </row>
    <row r="79" spans="1:39">
      <c r="A79" s="2" t="s">
        <v>839</v>
      </c>
      <c r="B79" s="2" t="s">
        <v>510</v>
      </c>
      <c r="C79" s="2" t="s">
        <v>48</v>
      </c>
      <c r="D79" s="2" t="s">
        <v>158</v>
      </c>
      <c r="E79" s="2" t="s">
        <v>27</v>
      </c>
      <c r="F79" s="21"/>
      <c r="G79" s="11"/>
      <c r="H79" s="3">
        <v>42255</v>
      </c>
      <c r="I79" s="2" t="s">
        <v>39</v>
      </c>
      <c r="J79" s="2" t="s">
        <v>29</v>
      </c>
      <c r="K79" s="2" t="s">
        <v>30</v>
      </c>
      <c r="L79" s="2" t="s">
        <v>31</v>
      </c>
      <c r="M79" s="2" t="s">
        <v>32</v>
      </c>
      <c r="N79" s="4">
        <v>17184</v>
      </c>
      <c r="O79" s="4">
        <v>17798</v>
      </c>
      <c r="P79" s="4">
        <v>614</v>
      </c>
      <c r="Q79" s="5">
        <v>10.38</v>
      </c>
      <c r="R79" s="4">
        <v>1</v>
      </c>
      <c r="S79" s="4">
        <v>1</v>
      </c>
      <c r="T79" s="4">
        <v>0</v>
      </c>
      <c r="U79" s="5">
        <v>0</v>
      </c>
      <c r="V79" s="5">
        <v>0</v>
      </c>
      <c r="W79" s="14">
        <v>10.38</v>
      </c>
      <c r="X79" s="14">
        <v>0</v>
      </c>
      <c r="Y79" s="14">
        <v>10.38</v>
      </c>
      <c r="Z79" s="4"/>
      <c r="AA79" s="31"/>
      <c r="AC79" s="32"/>
      <c r="AE79" s="32"/>
      <c r="AG79" s="32"/>
      <c r="AI79" s="32"/>
      <c r="AK79" s="32"/>
      <c r="AM79" s="32"/>
    </row>
    <row r="80" spans="1:39">
      <c r="A80" s="2" t="s">
        <v>839</v>
      </c>
      <c r="B80" s="2" t="s">
        <v>510</v>
      </c>
      <c r="C80" s="2" t="s">
        <v>48</v>
      </c>
      <c r="D80" s="2" t="s">
        <v>159</v>
      </c>
      <c r="E80" s="2" t="s">
        <v>27</v>
      </c>
      <c r="F80" s="21"/>
      <c r="G80" s="11"/>
      <c r="H80" s="3">
        <v>42255</v>
      </c>
      <c r="I80" s="2" t="s">
        <v>39</v>
      </c>
      <c r="J80" s="2" t="s">
        <v>29</v>
      </c>
      <c r="K80" s="2" t="s">
        <v>30</v>
      </c>
      <c r="L80" s="2" t="s">
        <v>31</v>
      </c>
      <c r="M80" s="2" t="s">
        <v>32</v>
      </c>
      <c r="N80" s="4">
        <v>23</v>
      </c>
      <c r="O80" s="4">
        <v>26</v>
      </c>
      <c r="P80" s="4">
        <v>3</v>
      </c>
      <c r="Q80" s="5">
        <v>0.05</v>
      </c>
      <c r="R80" s="4">
        <v>1</v>
      </c>
      <c r="S80" s="4">
        <v>1</v>
      </c>
      <c r="T80" s="4">
        <v>0</v>
      </c>
      <c r="U80" s="5">
        <v>0</v>
      </c>
      <c r="V80" s="5">
        <v>0</v>
      </c>
      <c r="W80" s="14">
        <v>0.05</v>
      </c>
      <c r="X80" s="14">
        <v>0</v>
      </c>
      <c r="Y80" s="14">
        <v>0.05</v>
      </c>
      <c r="Z80" s="4"/>
      <c r="AA80" s="31"/>
      <c r="AC80" s="32"/>
      <c r="AE80" s="32"/>
      <c r="AG80" s="32"/>
      <c r="AI80" s="32"/>
      <c r="AK80" s="32"/>
      <c r="AM80" s="32"/>
    </row>
    <row r="81" spans="1:39">
      <c r="A81" s="2" t="s">
        <v>839</v>
      </c>
      <c r="B81" s="2" t="s">
        <v>510</v>
      </c>
      <c r="C81" s="2" t="s">
        <v>48</v>
      </c>
      <c r="D81" s="2" t="s">
        <v>160</v>
      </c>
      <c r="E81" s="2" t="s">
        <v>427</v>
      </c>
      <c r="F81" s="21"/>
      <c r="G81" s="11"/>
      <c r="H81" s="3">
        <v>42257</v>
      </c>
      <c r="I81" s="2" t="s">
        <v>39</v>
      </c>
      <c r="J81" s="2" t="s">
        <v>429</v>
      </c>
      <c r="K81" s="2" t="s">
        <v>30</v>
      </c>
      <c r="L81" s="2" t="s">
        <v>31</v>
      </c>
      <c r="M81" s="2" t="s">
        <v>32</v>
      </c>
      <c r="N81" s="4">
        <v>3561</v>
      </c>
      <c r="O81" s="4">
        <v>3753</v>
      </c>
      <c r="P81" s="4">
        <v>192</v>
      </c>
      <c r="Q81" s="5">
        <v>3.24</v>
      </c>
      <c r="R81" s="4">
        <v>0</v>
      </c>
      <c r="S81" s="4">
        <v>0</v>
      </c>
      <c r="T81" s="4">
        <v>0</v>
      </c>
      <c r="U81" s="5">
        <v>0</v>
      </c>
      <c r="V81" s="5">
        <v>0</v>
      </c>
      <c r="W81" s="14">
        <v>3.24</v>
      </c>
      <c r="X81" s="14">
        <v>0</v>
      </c>
      <c r="Y81" s="14">
        <v>3.24</v>
      </c>
      <c r="Z81" s="4"/>
      <c r="AA81" s="31"/>
      <c r="AC81" s="32"/>
      <c r="AE81" s="32"/>
      <c r="AG81" s="32"/>
      <c r="AI81" s="32"/>
      <c r="AK81" s="32"/>
      <c r="AM81" s="32"/>
    </row>
    <row r="82" spans="1:39">
      <c r="A82" s="2" t="s">
        <v>839</v>
      </c>
      <c r="B82" s="2" t="s">
        <v>510</v>
      </c>
      <c r="C82" s="2" t="s">
        <v>48</v>
      </c>
      <c r="D82" s="2" t="s">
        <v>161</v>
      </c>
      <c r="E82" s="2" t="s">
        <v>27</v>
      </c>
      <c r="F82" s="21"/>
      <c r="G82" s="11"/>
      <c r="H82" s="3">
        <v>42255</v>
      </c>
      <c r="I82" s="2" t="s">
        <v>39</v>
      </c>
      <c r="J82" s="2" t="s">
        <v>29</v>
      </c>
      <c r="K82" s="2" t="s">
        <v>30</v>
      </c>
      <c r="L82" s="2" t="s">
        <v>31</v>
      </c>
      <c r="M82" s="2" t="s">
        <v>32</v>
      </c>
      <c r="N82" s="4">
        <v>27</v>
      </c>
      <c r="O82" s="4">
        <v>33</v>
      </c>
      <c r="P82" s="4">
        <v>6</v>
      </c>
      <c r="Q82" s="5">
        <v>0.1</v>
      </c>
      <c r="R82" s="4">
        <v>1</v>
      </c>
      <c r="S82" s="4">
        <v>1</v>
      </c>
      <c r="T82" s="4">
        <v>0</v>
      </c>
      <c r="U82" s="5">
        <v>0</v>
      </c>
      <c r="V82" s="5">
        <v>0</v>
      </c>
      <c r="W82" s="14">
        <v>0.1</v>
      </c>
      <c r="X82" s="14">
        <v>0</v>
      </c>
      <c r="Y82" s="14">
        <v>0.1</v>
      </c>
      <c r="Z82" s="4"/>
      <c r="AA82" s="31"/>
      <c r="AC82" s="32"/>
      <c r="AE82" s="32"/>
      <c r="AG82" s="32"/>
      <c r="AI82" s="32"/>
      <c r="AK82" s="32"/>
      <c r="AM82" s="32"/>
    </row>
    <row r="83" spans="1:39">
      <c r="A83" s="2" t="s">
        <v>839</v>
      </c>
      <c r="B83" s="2" t="s">
        <v>510</v>
      </c>
      <c r="C83" s="2" t="s">
        <v>48</v>
      </c>
      <c r="D83" s="2" t="s">
        <v>162</v>
      </c>
      <c r="E83" s="2" t="s">
        <v>427</v>
      </c>
      <c r="F83" s="21"/>
      <c r="G83" s="11"/>
      <c r="H83" s="3">
        <v>42257</v>
      </c>
      <c r="I83" s="2" t="s">
        <v>39</v>
      </c>
      <c r="J83" s="2" t="s">
        <v>429</v>
      </c>
      <c r="K83" s="2" t="s">
        <v>30</v>
      </c>
      <c r="L83" s="2" t="s">
        <v>31</v>
      </c>
      <c r="M83" s="2" t="s">
        <v>32</v>
      </c>
      <c r="N83" s="4">
        <v>2879</v>
      </c>
      <c r="O83" s="4">
        <v>3002</v>
      </c>
      <c r="P83" s="4">
        <v>123</v>
      </c>
      <c r="Q83" s="5">
        <v>2.08</v>
      </c>
      <c r="R83" s="4">
        <v>0</v>
      </c>
      <c r="S83" s="4">
        <v>0</v>
      </c>
      <c r="T83" s="4">
        <v>0</v>
      </c>
      <c r="U83" s="5">
        <v>0</v>
      </c>
      <c r="V83" s="5">
        <v>0</v>
      </c>
      <c r="W83" s="14">
        <v>2.08</v>
      </c>
      <c r="X83" s="14">
        <v>0</v>
      </c>
      <c r="Y83" s="14">
        <v>2.08</v>
      </c>
      <c r="Z83" s="4"/>
      <c r="AA83" s="31"/>
      <c r="AC83" s="32"/>
      <c r="AE83" s="32"/>
      <c r="AG83" s="32"/>
      <c r="AI83" s="32"/>
      <c r="AK83" s="32"/>
      <c r="AM83" s="32"/>
    </row>
    <row r="84" spans="1:39">
      <c r="A84" s="2" t="s">
        <v>839</v>
      </c>
      <c r="B84" s="2" t="s">
        <v>510</v>
      </c>
      <c r="C84" s="2" t="s">
        <v>48</v>
      </c>
      <c r="D84" s="2" t="s">
        <v>163</v>
      </c>
      <c r="E84" s="2" t="s">
        <v>415</v>
      </c>
      <c r="F84" s="21"/>
      <c r="G84" s="11"/>
      <c r="H84" s="3">
        <v>42269</v>
      </c>
      <c r="I84" s="2" t="s">
        <v>39</v>
      </c>
      <c r="J84" s="2" t="s">
        <v>417</v>
      </c>
      <c r="K84" s="2" t="s">
        <v>30</v>
      </c>
      <c r="L84" s="2" t="s">
        <v>31</v>
      </c>
      <c r="M84" s="2" t="s">
        <v>32</v>
      </c>
      <c r="N84" s="4">
        <v>13086</v>
      </c>
      <c r="O84" s="4">
        <v>13221</v>
      </c>
      <c r="P84" s="4">
        <v>135</v>
      </c>
      <c r="Q84" s="5">
        <v>2.2799999999999998</v>
      </c>
      <c r="R84" s="4">
        <v>0</v>
      </c>
      <c r="S84" s="4">
        <v>0</v>
      </c>
      <c r="T84" s="4">
        <v>0</v>
      </c>
      <c r="U84" s="5">
        <v>0</v>
      </c>
      <c r="V84" s="5">
        <v>0</v>
      </c>
      <c r="W84" s="14">
        <v>2.2799999999999998</v>
      </c>
      <c r="X84" s="14">
        <v>0</v>
      </c>
      <c r="Y84" s="14">
        <v>2.2799999999999998</v>
      </c>
      <c r="Z84" s="4"/>
      <c r="AA84" s="31"/>
      <c r="AC84" s="32"/>
      <c r="AE84" s="32"/>
      <c r="AG84" s="32"/>
      <c r="AI84" s="32"/>
      <c r="AK84" s="32"/>
      <c r="AM84" s="32"/>
    </row>
    <row r="85" spans="1:39">
      <c r="A85" s="2" t="s">
        <v>839</v>
      </c>
      <c r="B85" s="2" t="s">
        <v>510</v>
      </c>
      <c r="C85" s="2" t="s">
        <v>48</v>
      </c>
      <c r="D85" s="2" t="s">
        <v>165</v>
      </c>
      <c r="E85" s="2" t="s">
        <v>498</v>
      </c>
      <c r="F85" s="21"/>
      <c r="G85" s="11"/>
      <c r="H85" s="3">
        <v>42331</v>
      </c>
      <c r="I85" s="2" t="s">
        <v>39</v>
      </c>
      <c r="J85" s="2" t="s">
        <v>431</v>
      </c>
      <c r="K85" s="2" t="s">
        <v>30</v>
      </c>
      <c r="L85" s="2" t="s">
        <v>31</v>
      </c>
      <c r="M85" s="2" t="s">
        <v>32</v>
      </c>
      <c r="N85" s="4">
        <v>17369</v>
      </c>
      <c r="O85" s="4">
        <v>21101</v>
      </c>
      <c r="P85" s="4">
        <v>3732</v>
      </c>
      <c r="Q85" s="5">
        <v>63.07</v>
      </c>
      <c r="R85" s="4">
        <v>0</v>
      </c>
      <c r="S85" s="4">
        <v>0</v>
      </c>
      <c r="T85" s="4">
        <v>0</v>
      </c>
      <c r="U85" s="5">
        <v>0</v>
      </c>
      <c r="V85" s="5">
        <v>0</v>
      </c>
      <c r="W85" s="14">
        <v>63.07</v>
      </c>
      <c r="X85" s="14">
        <v>0</v>
      </c>
      <c r="Y85" s="14">
        <v>63.07</v>
      </c>
      <c r="Z85" s="4"/>
      <c r="AA85" s="31"/>
      <c r="AC85" s="32"/>
      <c r="AE85" s="32"/>
      <c r="AG85" s="32"/>
      <c r="AI85" s="32"/>
      <c r="AK85" s="32"/>
      <c r="AM85" s="32"/>
    </row>
    <row r="86" spans="1:39">
      <c r="A86" s="2" t="s">
        <v>839</v>
      </c>
      <c r="B86" s="2" t="s">
        <v>510</v>
      </c>
      <c r="C86" s="2" t="s">
        <v>48</v>
      </c>
      <c r="D86" s="2" t="s">
        <v>167</v>
      </c>
      <c r="E86" s="2" t="s">
        <v>498</v>
      </c>
      <c r="F86" s="21"/>
      <c r="G86" s="11"/>
      <c r="H86" s="3">
        <v>42331</v>
      </c>
      <c r="I86" s="2" t="s">
        <v>39</v>
      </c>
      <c r="J86" s="2" t="s">
        <v>431</v>
      </c>
      <c r="K86" s="2" t="s">
        <v>30</v>
      </c>
      <c r="L86" s="2" t="s">
        <v>31</v>
      </c>
      <c r="M86" s="2" t="s">
        <v>32</v>
      </c>
      <c r="N86" s="4">
        <v>5153</v>
      </c>
      <c r="O86" s="4">
        <v>5917</v>
      </c>
      <c r="P86" s="4">
        <v>764</v>
      </c>
      <c r="Q86" s="5">
        <v>12.91</v>
      </c>
      <c r="R86" s="4">
        <v>0</v>
      </c>
      <c r="S86" s="4">
        <v>0</v>
      </c>
      <c r="T86" s="4">
        <v>0</v>
      </c>
      <c r="U86" s="5">
        <v>0</v>
      </c>
      <c r="V86" s="5">
        <v>0</v>
      </c>
      <c r="W86" s="14">
        <v>12.91</v>
      </c>
      <c r="X86" s="14">
        <v>0</v>
      </c>
      <c r="Y86" s="14">
        <v>12.91</v>
      </c>
      <c r="Z86" s="4"/>
      <c r="AA86" s="31"/>
      <c r="AC86" s="32"/>
      <c r="AE86" s="32"/>
      <c r="AG86" s="32"/>
      <c r="AI86" s="32"/>
      <c r="AK86" s="32"/>
      <c r="AM86" s="32"/>
    </row>
    <row r="87" spans="1:39">
      <c r="A87" s="2" t="s">
        <v>839</v>
      </c>
      <c r="B87" s="2" t="s">
        <v>510</v>
      </c>
      <c r="C87" s="2" t="s">
        <v>760</v>
      </c>
      <c r="D87" s="2" t="s">
        <v>168</v>
      </c>
      <c r="E87" s="2" t="s">
        <v>466</v>
      </c>
      <c r="F87" s="21"/>
      <c r="G87" s="11"/>
      <c r="H87" s="3">
        <v>42360</v>
      </c>
      <c r="I87" s="2" t="s">
        <v>437</v>
      </c>
      <c r="J87" s="2" t="s">
        <v>431</v>
      </c>
      <c r="K87" s="2" t="s">
        <v>30</v>
      </c>
      <c r="L87" s="2" t="s">
        <v>31</v>
      </c>
      <c r="M87" s="2" t="s">
        <v>382</v>
      </c>
      <c r="N87" s="4">
        <v>4035</v>
      </c>
      <c r="O87" s="4">
        <v>4448</v>
      </c>
      <c r="P87" s="4">
        <v>413</v>
      </c>
      <c r="Q87" s="5">
        <v>6.98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6.98</v>
      </c>
      <c r="X87" s="14">
        <v>0</v>
      </c>
      <c r="Y87" s="14">
        <v>6.98</v>
      </c>
      <c r="Z87" s="4"/>
      <c r="AA87" s="31"/>
      <c r="AC87" s="32"/>
      <c r="AE87" s="32"/>
      <c r="AG87" s="32"/>
      <c r="AI87" s="32"/>
      <c r="AK87" s="32"/>
      <c r="AM87" s="32"/>
    </row>
    <row r="88" spans="1:39">
      <c r="A88" s="2" t="s">
        <v>839</v>
      </c>
      <c r="B88" s="2" t="s">
        <v>510</v>
      </c>
      <c r="C88" s="2" t="s">
        <v>48</v>
      </c>
      <c r="D88" s="2" t="s">
        <v>188</v>
      </c>
      <c r="E88" s="2" t="s">
        <v>504</v>
      </c>
      <c r="F88" s="21"/>
      <c r="G88" s="11"/>
      <c r="H88" s="3">
        <v>42444</v>
      </c>
      <c r="I88" s="2" t="s">
        <v>39</v>
      </c>
      <c r="J88" s="2" t="s">
        <v>381</v>
      </c>
      <c r="K88" s="2" t="s">
        <v>30</v>
      </c>
      <c r="L88" s="2" t="s">
        <v>31</v>
      </c>
      <c r="M88" s="2" t="s">
        <v>32</v>
      </c>
      <c r="N88" s="4">
        <v>2</v>
      </c>
      <c r="O88" s="4">
        <v>2</v>
      </c>
      <c r="P88" s="4">
        <v>0</v>
      </c>
      <c r="Q88" s="5">
        <v>0</v>
      </c>
      <c r="R88" s="4">
        <v>0</v>
      </c>
      <c r="S88" s="4">
        <v>0</v>
      </c>
      <c r="T88" s="4">
        <v>0</v>
      </c>
      <c r="U88" s="5">
        <v>0</v>
      </c>
      <c r="V88" s="5">
        <v>0</v>
      </c>
      <c r="W88" s="14">
        <v>0</v>
      </c>
      <c r="X88" s="14">
        <v>0</v>
      </c>
      <c r="Y88" s="14">
        <v>0</v>
      </c>
      <c r="Z88" s="4"/>
      <c r="AA88" s="31"/>
      <c r="AC88" s="32"/>
      <c r="AE88" s="32"/>
      <c r="AG88" s="32"/>
      <c r="AI88" s="32"/>
      <c r="AK88" s="32"/>
      <c r="AM88" s="32"/>
    </row>
    <row r="89" spans="1:39">
      <c r="A89" s="2" t="s">
        <v>839</v>
      </c>
      <c r="B89" s="2" t="s">
        <v>510</v>
      </c>
      <c r="C89" s="2" t="s">
        <v>48</v>
      </c>
      <c r="D89" s="2" t="s">
        <v>189</v>
      </c>
      <c r="E89" s="2" t="s">
        <v>504</v>
      </c>
      <c r="F89" s="21"/>
      <c r="G89" s="11"/>
      <c r="H89" s="3">
        <v>42444</v>
      </c>
      <c r="I89" s="2" t="s">
        <v>39</v>
      </c>
      <c r="J89" s="2" t="s">
        <v>381</v>
      </c>
      <c r="K89" s="2" t="s">
        <v>30</v>
      </c>
      <c r="L89" s="2" t="s">
        <v>31</v>
      </c>
      <c r="M89" s="2" t="s">
        <v>32</v>
      </c>
      <c r="N89" s="4">
        <v>2</v>
      </c>
      <c r="O89" s="4">
        <v>2</v>
      </c>
      <c r="P89" s="4">
        <v>0</v>
      </c>
      <c r="Q89" s="5">
        <v>0</v>
      </c>
      <c r="R89" s="4">
        <v>0</v>
      </c>
      <c r="S89" s="4">
        <v>0</v>
      </c>
      <c r="T89" s="4">
        <v>0</v>
      </c>
      <c r="U89" s="5">
        <v>0</v>
      </c>
      <c r="V89" s="5">
        <v>0</v>
      </c>
      <c r="W89" s="14">
        <v>0</v>
      </c>
      <c r="X89" s="14">
        <v>0</v>
      </c>
      <c r="Y89" s="14">
        <v>0</v>
      </c>
      <c r="Z89" s="4"/>
      <c r="AA89" s="31"/>
      <c r="AC89" s="32"/>
      <c r="AE89" s="32"/>
      <c r="AG89" s="32"/>
      <c r="AI89" s="32"/>
      <c r="AK89" s="32"/>
      <c r="AM89" s="32"/>
    </row>
    <row r="90" spans="1:39">
      <c r="A90" s="2" t="s">
        <v>839</v>
      </c>
      <c r="B90" s="2" t="s">
        <v>510</v>
      </c>
      <c r="C90" s="2" t="s">
        <v>48</v>
      </c>
      <c r="D90" s="2" t="s">
        <v>190</v>
      </c>
      <c r="E90" s="2" t="s">
        <v>746</v>
      </c>
      <c r="F90" s="21"/>
      <c r="G90" s="11"/>
      <c r="H90" s="3">
        <v>42522</v>
      </c>
      <c r="I90" s="2" t="s">
        <v>685</v>
      </c>
      <c r="J90" s="2" t="s">
        <v>747</v>
      </c>
      <c r="K90" s="2" t="s">
        <v>30</v>
      </c>
      <c r="L90" s="2" t="s">
        <v>31</v>
      </c>
      <c r="M90" s="2" t="s">
        <v>41</v>
      </c>
      <c r="N90" s="4">
        <v>10</v>
      </c>
      <c r="O90" s="4">
        <v>63</v>
      </c>
      <c r="P90" s="4">
        <v>53</v>
      </c>
      <c r="Q90" s="5">
        <v>0.9</v>
      </c>
      <c r="R90" s="4">
        <v>1</v>
      </c>
      <c r="S90" s="4">
        <v>1</v>
      </c>
      <c r="T90" s="4">
        <v>0</v>
      </c>
      <c r="U90" s="5">
        <v>0</v>
      </c>
      <c r="V90" s="5">
        <v>0</v>
      </c>
      <c r="W90" s="14">
        <v>0.9</v>
      </c>
      <c r="X90" s="14">
        <v>0</v>
      </c>
      <c r="Y90" s="14">
        <v>0.9</v>
      </c>
      <c r="Z90" s="4"/>
      <c r="AA90" s="31"/>
      <c r="AC90" s="32"/>
      <c r="AE90" s="32"/>
      <c r="AG90" s="32"/>
      <c r="AI90" s="32"/>
      <c r="AK90" s="32"/>
      <c r="AM90" s="32"/>
    </row>
    <row r="91" spans="1:39">
      <c r="A91" s="2" t="s">
        <v>839</v>
      </c>
      <c r="B91" s="2" t="s">
        <v>510</v>
      </c>
      <c r="C91" s="2" t="s">
        <v>48</v>
      </c>
      <c r="D91" s="2" t="s">
        <v>191</v>
      </c>
      <c r="E91" s="2" t="s">
        <v>775</v>
      </c>
      <c r="F91" s="21"/>
      <c r="G91" s="11"/>
      <c r="H91" s="3">
        <v>42524</v>
      </c>
      <c r="I91" s="2" t="s">
        <v>39</v>
      </c>
      <c r="J91" s="2" t="s">
        <v>776</v>
      </c>
      <c r="K91" s="2" t="s">
        <v>30</v>
      </c>
      <c r="L91" s="2" t="s">
        <v>31</v>
      </c>
      <c r="M91" s="2" t="s">
        <v>41</v>
      </c>
      <c r="N91" s="4">
        <v>345</v>
      </c>
      <c r="O91" s="4">
        <v>1816</v>
      </c>
      <c r="P91" s="4">
        <v>1471</v>
      </c>
      <c r="Q91" s="5">
        <v>24.86</v>
      </c>
      <c r="R91" s="4">
        <v>1</v>
      </c>
      <c r="S91" s="4">
        <v>1</v>
      </c>
      <c r="T91" s="4">
        <v>0</v>
      </c>
      <c r="U91" s="5">
        <v>0</v>
      </c>
      <c r="V91" s="5">
        <v>0</v>
      </c>
      <c r="W91" s="14">
        <v>24.86</v>
      </c>
      <c r="X91" s="14">
        <v>0</v>
      </c>
      <c r="Y91" s="14">
        <v>24.86</v>
      </c>
      <c r="Z91" s="4"/>
      <c r="AA91" s="31"/>
      <c r="AC91" s="32"/>
      <c r="AE91" s="32"/>
      <c r="AG91" s="32"/>
      <c r="AI91" s="32"/>
      <c r="AK91" s="32"/>
      <c r="AM91" s="32"/>
    </row>
    <row r="92" spans="1:39">
      <c r="A92" s="2" t="s">
        <v>839</v>
      </c>
      <c r="B92" s="2" t="s">
        <v>510</v>
      </c>
      <c r="C92" s="2" t="s">
        <v>395</v>
      </c>
      <c r="D92" s="2" t="s">
        <v>193</v>
      </c>
      <c r="E92" s="2" t="s">
        <v>371</v>
      </c>
      <c r="F92" s="21"/>
      <c r="G92" s="11"/>
      <c r="H92" s="3">
        <v>42198</v>
      </c>
      <c r="I92" s="2" t="s">
        <v>28</v>
      </c>
      <c r="J92" s="2" t="s">
        <v>373</v>
      </c>
      <c r="K92" s="2" t="s">
        <v>30</v>
      </c>
      <c r="L92" s="2" t="s">
        <v>31</v>
      </c>
      <c r="M92" s="2" t="s">
        <v>32</v>
      </c>
      <c r="N92" s="4">
        <v>923</v>
      </c>
      <c r="O92" s="4">
        <v>968</v>
      </c>
      <c r="P92" s="4">
        <v>45</v>
      </c>
      <c r="Q92" s="5">
        <v>0.76</v>
      </c>
      <c r="R92" s="4">
        <v>1724</v>
      </c>
      <c r="S92" s="4">
        <v>1889</v>
      </c>
      <c r="T92" s="4">
        <v>165</v>
      </c>
      <c r="U92" s="5">
        <v>9.8699999999999992</v>
      </c>
      <c r="V92" s="5">
        <v>0</v>
      </c>
      <c r="W92" s="14">
        <v>10.63</v>
      </c>
      <c r="X92" s="14">
        <v>0</v>
      </c>
      <c r="Y92" s="14">
        <v>10.63</v>
      </c>
      <c r="Z92" s="4"/>
      <c r="AA92" s="31"/>
      <c r="AC92" s="32"/>
      <c r="AE92" s="32"/>
      <c r="AG92" s="32"/>
      <c r="AI92" s="32"/>
      <c r="AK92" s="32"/>
      <c r="AM92" s="32"/>
    </row>
    <row r="93" spans="1:39">
      <c r="A93" s="2" t="s">
        <v>839</v>
      </c>
      <c r="B93" s="2" t="s">
        <v>510</v>
      </c>
      <c r="C93" s="2" t="s">
        <v>395</v>
      </c>
      <c r="D93" s="2" t="s">
        <v>195</v>
      </c>
      <c r="E93" s="2" t="s">
        <v>532</v>
      </c>
      <c r="F93" s="21"/>
      <c r="G93" s="11"/>
      <c r="H93" s="3">
        <v>42375</v>
      </c>
      <c r="I93" s="2" t="s">
        <v>39</v>
      </c>
      <c r="J93" s="2" t="s">
        <v>29</v>
      </c>
      <c r="K93" s="2" t="s">
        <v>30</v>
      </c>
      <c r="L93" s="2" t="s">
        <v>31</v>
      </c>
      <c r="M93" s="2" t="s">
        <v>32</v>
      </c>
      <c r="N93" s="4">
        <v>3675</v>
      </c>
      <c r="O93" s="4">
        <v>3894</v>
      </c>
      <c r="P93" s="4">
        <v>219</v>
      </c>
      <c r="Q93" s="5">
        <v>3.7</v>
      </c>
      <c r="R93" s="4">
        <v>4801</v>
      </c>
      <c r="S93" s="4">
        <v>5427</v>
      </c>
      <c r="T93" s="4">
        <v>626</v>
      </c>
      <c r="U93" s="5">
        <v>37.43</v>
      </c>
      <c r="V93" s="5">
        <v>0</v>
      </c>
      <c r="W93" s="14">
        <v>41.13</v>
      </c>
      <c r="X93" s="14">
        <v>0</v>
      </c>
      <c r="Y93" s="14">
        <v>41.13</v>
      </c>
      <c r="Z93" s="4"/>
      <c r="AA93" s="31"/>
      <c r="AC93" s="32"/>
      <c r="AE93" s="32"/>
      <c r="AG93" s="32"/>
      <c r="AI93" s="32"/>
      <c r="AK93" s="32"/>
      <c r="AM93" s="32"/>
    </row>
    <row r="94" spans="1:39">
      <c r="A94" s="2" t="s">
        <v>839</v>
      </c>
      <c r="B94" s="2" t="s">
        <v>510</v>
      </c>
      <c r="C94" s="2" t="s">
        <v>395</v>
      </c>
      <c r="D94" s="2" t="s">
        <v>197</v>
      </c>
      <c r="E94" s="2" t="s">
        <v>547</v>
      </c>
      <c r="F94" s="21"/>
      <c r="G94" s="11"/>
      <c r="H94" s="3">
        <v>42389</v>
      </c>
      <c r="I94" s="2" t="s">
        <v>39</v>
      </c>
      <c r="J94" s="2" t="s">
        <v>548</v>
      </c>
      <c r="K94" s="2" t="s">
        <v>30</v>
      </c>
      <c r="L94" s="2" t="s">
        <v>31</v>
      </c>
      <c r="M94" s="2" t="s">
        <v>32</v>
      </c>
      <c r="N94" s="4">
        <v>1563</v>
      </c>
      <c r="O94" s="4">
        <v>1904</v>
      </c>
      <c r="P94" s="4">
        <v>341</v>
      </c>
      <c r="Q94" s="5">
        <v>5.76</v>
      </c>
      <c r="R94" s="4">
        <v>2655</v>
      </c>
      <c r="S94" s="4">
        <v>3558</v>
      </c>
      <c r="T94" s="4">
        <v>903</v>
      </c>
      <c r="U94" s="5">
        <v>54</v>
      </c>
      <c r="V94" s="5">
        <v>0</v>
      </c>
      <c r="W94" s="14">
        <v>59.76</v>
      </c>
      <c r="X94" s="14">
        <v>0</v>
      </c>
      <c r="Y94" s="14">
        <v>59.76</v>
      </c>
      <c r="Z94" s="4"/>
      <c r="AA94" s="31"/>
      <c r="AC94" s="32"/>
      <c r="AE94" s="32"/>
      <c r="AG94" s="32"/>
      <c r="AI94" s="32"/>
      <c r="AK94" s="32"/>
      <c r="AM94" s="32"/>
    </row>
    <row r="95" spans="1:39">
      <c r="A95" s="2" t="s">
        <v>839</v>
      </c>
      <c r="B95" s="2" t="s">
        <v>510</v>
      </c>
      <c r="C95" s="2" t="s">
        <v>395</v>
      </c>
      <c r="D95" s="2" t="s">
        <v>198</v>
      </c>
      <c r="E95" s="2" t="s">
        <v>50</v>
      </c>
      <c r="F95" s="21"/>
      <c r="G95" s="11"/>
      <c r="H95" s="3">
        <v>42389</v>
      </c>
      <c r="I95" s="2" t="s">
        <v>39</v>
      </c>
      <c r="J95" s="2" t="s">
        <v>51</v>
      </c>
      <c r="K95" s="2" t="s">
        <v>30</v>
      </c>
      <c r="L95" s="2" t="s">
        <v>31</v>
      </c>
      <c r="M95" s="2" t="s">
        <v>32</v>
      </c>
      <c r="N95" s="4">
        <v>5979</v>
      </c>
      <c r="O95" s="4">
        <v>6748</v>
      </c>
      <c r="P95" s="4">
        <v>769</v>
      </c>
      <c r="Q95" s="5">
        <v>13</v>
      </c>
      <c r="R95" s="4">
        <v>2511</v>
      </c>
      <c r="S95" s="4">
        <v>2941</v>
      </c>
      <c r="T95" s="4">
        <v>430</v>
      </c>
      <c r="U95" s="5">
        <v>25.71</v>
      </c>
      <c r="V95" s="5">
        <v>0</v>
      </c>
      <c r="W95" s="14">
        <v>38.71</v>
      </c>
      <c r="X95" s="14">
        <v>0</v>
      </c>
      <c r="Y95" s="14">
        <v>38.71</v>
      </c>
      <c r="Z95" s="4"/>
      <c r="AA95" s="31"/>
      <c r="AC95" s="32"/>
      <c r="AE95" s="32"/>
      <c r="AG95" s="32"/>
      <c r="AI95" s="32"/>
      <c r="AK95" s="32"/>
      <c r="AM95" s="32"/>
    </row>
    <row r="96" spans="1:39">
      <c r="A96" s="2" t="s">
        <v>839</v>
      </c>
      <c r="B96" s="2" t="s">
        <v>510</v>
      </c>
      <c r="C96" s="2" t="s">
        <v>395</v>
      </c>
      <c r="D96" s="2" t="s">
        <v>199</v>
      </c>
      <c r="E96" s="2" t="s">
        <v>504</v>
      </c>
      <c r="F96" s="21"/>
      <c r="G96" s="11"/>
      <c r="H96" s="3">
        <v>42444</v>
      </c>
      <c r="I96" s="2" t="s">
        <v>39</v>
      </c>
      <c r="J96" s="2" t="s">
        <v>381</v>
      </c>
      <c r="K96" s="2" t="s">
        <v>30</v>
      </c>
      <c r="L96" s="2" t="s">
        <v>31</v>
      </c>
      <c r="M96" s="2" t="s">
        <v>32</v>
      </c>
      <c r="N96" s="4">
        <v>4</v>
      </c>
      <c r="O96" s="4">
        <v>4</v>
      </c>
      <c r="P96" s="4">
        <v>0</v>
      </c>
      <c r="Q96" s="5">
        <v>0</v>
      </c>
      <c r="R96" s="4">
        <v>1</v>
      </c>
      <c r="S96" s="4">
        <v>1</v>
      </c>
      <c r="T96" s="4">
        <v>0</v>
      </c>
      <c r="U96" s="5">
        <v>0</v>
      </c>
      <c r="V96" s="5">
        <v>0</v>
      </c>
      <c r="W96" s="14">
        <v>0</v>
      </c>
      <c r="X96" s="14">
        <v>0</v>
      </c>
      <c r="Y96" s="14">
        <v>0</v>
      </c>
      <c r="Z96" s="4"/>
      <c r="AA96" s="31"/>
      <c r="AC96" s="32"/>
      <c r="AE96" s="32"/>
      <c r="AG96" s="32"/>
      <c r="AI96" s="32"/>
      <c r="AK96" s="32"/>
      <c r="AM96" s="32"/>
    </row>
    <row r="97" spans="1:39">
      <c r="A97" s="2" t="s">
        <v>839</v>
      </c>
      <c r="B97" s="2" t="s">
        <v>510</v>
      </c>
      <c r="C97" s="2" t="s">
        <v>48</v>
      </c>
      <c r="D97" s="2" t="s">
        <v>169</v>
      </c>
      <c r="E97" s="2" t="s">
        <v>555</v>
      </c>
      <c r="F97" s="21"/>
      <c r="G97" s="11"/>
      <c r="H97" s="3">
        <v>42390</v>
      </c>
      <c r="I97" s="2" t="s">
        <v>39</v>
      </c>
      <c r="J97" s="2" t="s">
        <v>556</v>
      </c>
      <c r="K97" s="2" t="s">
        <v>30</v>
      </c>
      <c r="L97" s="2" t="s">
        <v>31</v>
      </c>
      <c r="M97" s="2" t="s">
        <v>32</v>
      </c>
      <c r="N97" s="4">
        <v>3969</v>
      </c>
      <c r="O97" s="4">
        <v>5136</v>
      </c>
      <c r="P97" s="4">
        <v>1167</v>
      </c>
      <c r="Q97" s="5">
        <v>19.72</v>
      </c>
      <c r="R97" s="4">
        <v>0</v>
      </c>
      <c r="S97" s="4">
        <v>0</v>
      </c>
      <c r="T97" s="4">
        <v>0</v>
      </c>
      <c r="U97" s="5">
        <v>0</v>
      </c>
      <c r="V97" s="5">
        <v>0</v>
      </c>
      <c r="W97" s="14">
        <v>19.72</v>
      </c>
      <c r="X97" s="14">
        <v>0</v>
      </c>
      <c r="Y97" s="14">
        <v>19.72</v>
      </c>
      <c r="Z97" s="4"/>
      <c r="AA97" s="31"/>
      <c r="AC97" s="32"/>
      <c r="AE97" s="32"/>
      <c r="AG97" s="32"/>
      <c r="AI97" s="32"/>
      <c r="AK97" s="32"/>
      <c r="AM97" s="32"/>
    </row>
    <row r="98" spans="1:39">
      <c r="A98" s="2" t="s">
        <v>839</v>
      </c>
      <c r="B98" s="2" t="s">
        <v>510</v>
      </c>
      <c r="C98" s="2" t="s">
        <v>48</v>
      </c>
      <c r="D98" s="2" t="s">
        <v>171</v>
      </c>
      <c r="E98" s="2" t="s">
        <v>555</v>
      </c>
      <c r="F98" s="21"/>
      <c r="G98" s="11"/>
      <c r="H98" s="3">
        <v>42390</v>
      </c>
      <c r="I98" s="2" t="s">
        <v>39</v>
      </c>
      <c r="J98" s="2" t="s">
        <v>556</v>
      </c>
      <c r="K98" s="2" t="s">
        <v>30</v>
      </c>
      <c r="L98" s="2" t="s">
        <v>31</v>
      </c>
      <c r="M98" s="2" t="s">
        <v>32</v>
      </c>
      <c r="N98" s="4">
        <v>3142</v>
      </c>
      <c r="O98" s="4">
        <v>3347</v>
      </c>
      <c r="P98" s="4">
        <v>205</v>
      </c>
      <c r="Q98" s="5">
        <v>3.46</v>
      </c>
      <c r="R98" s="4">
        <v>0</v>
      </c>
      <c r="S98" s="4">
        <v>0</v>
      </c>
      <c r="T98" s="4">
        <v>0</v>
      </c>
      <c r="U98" s="5">
        <v>0</v>
      </c>
      <c r="V98" s="5">
        <v>0</v>
      </c>
      <c r="W98" s="14">
        <v>3.46</v>
      </c>
      <c r="X98" s="14">
        <v>0</v>
      </c>
      <c r="Y98" s="14">
        <v>3.46</v>
      </c>
      <c r="Z98" s="4"/>
      <c r="AA98" s="31"/>
      <c r="AC98" s="32"/>
      <c r="AE98" s="32"/>
      <c r="AG98" s="32"/>
      <c r="AI98" s="32"/>
      <c r="AK98" s="32"/>
      <c r="AM98" s="32"/>
    </row>
    <row r="99" spans="1:39">
      <c r="A99" s="2" t="s">
        <v>839</v>
      </c>
      <c r="B99" s="2" t="s">
        <v>510</v>
      </c>
      <c r="C99" s="2" t="s">
        <v>48</v>
      </c>
      <c r="D99" s="2" t="s">
        <v>172</v>
      </c>
      <c r="E99" s="2" t="s">
        <v>555</v>
      </c>
      <c r="F99" s="21"/>
      <c r="G99" s="11"/>
      <c r="H99" s="3">
        <v>42390</v>
      </c>
      <c r="I99" s="2" t="s">
        <v>39</v>
      </c>
      <c r="J99" s="2" t="s">
        <v>556</v>
      </c>
      <c r="K99" s="2" t="s">
        <v>30</v>
      </c>
      <c r="L99" s="2" t="s">
        <v>31</v>
      </c>
      <c r="M99" s="2" t="s">
        <v>32</v>
      </c>
      <c r="N99" s="4">
        <v>22</v>
      </c>
      <c r="O99" s="4">
        <v>22</v>
      </c>
      <c r="P99" s="4">
        <v>0</v>
      </c>
      <c r="Q99" s="5">
        <v>0</v>
      </c>
      <c r="R99" s="4">
        <v>0</v>
      </c>
      <c r="S99" s="4">
        <v>0</v>
      </c>
      <c r="T99" s="4">
        <v>0</v>
      </c>
      <c r="U99" s="5">
        <v>0</v>
      </c>
      <c r="V99" s="5">
        <v>0</v>
      </c>
      <c r="W99" s="14">
        <v>0</v>
      </c>
      <c r="X99" s="14">
        <v>0</v>
      </c>
      <c r="Y99" s="14">
        <v>0</v>
      </c>
      <c r="Z99" s="4"/>
      <c r="AA99" s="31"/>
      <c r="AC99" s="32"/>
      <c r="AE99" s="32"/>
      <c r="AG99" s="32"/>
      <c r="AI99" s="32"/>
      <c r="AK99" s="32"/>
      <c r="AM99" s="32"/>
    </row>
    <row r="100" spans="1:39">
      <c r="A100" s="2" t="s">
        <v>839</v>
      </c>
      <c r="B100" s="2" t="s">
        <v>510</v>
      </c>
      <c r="C100" s="2" t="s">
        <v>48</v>
      </c>
      <c r="D100" s="2" t="s">
        <v>173</v>
      </c>
      <c r="E100" s="2" t="s">
        <v>549</v>
      </c>
      <c r="F100" s="21"/>
      <c r="G100" s="11"/>
      <c r="H100" s="3">
        <v>42405</v>
      </c>
      <c r="I100" s="2" t="s">
        <v>39</v>
      </c>
      <c r="J100" s="2" t="s">
        <v>550</v>
      </c>
      <c r="K100" s="2" t="s">
        <v>30</v>
      </c>
      <c r="L100" s="2" t="s">
        <v>31</v>
      </c>
      <c r="M100" s="2" t="s">
        <v>32</v>
      </c>
      <c r="N100" s="4">
        <v>486</v>
      </c>
      <c r="O100" s="4">
        <v>677</v>
      </c>
      <c r="P100" s="4">
        <v>191</v>
      </c>
      <c r="Q100" s="5">
        <v>3.23</v>
      </c>
      <c r="R100" s="4">
        <v>13</v>
      </c>
      <c r="S100" s="4">
        <v>13</v>
      </c>
      <c r="T100" s="4">
        <v>0</v>
      </c>
      <c r="U100" s="5">
        <v>0</v>
      </c>
      <c r="V100" s="5">
        <v>0</v>
      </c>
      <c r="W100" s="14">
        <v>3.23</v>
      </c>
      <c r="X100" s="14">
        <v>0</v>
      </c>
      <c r="Y100" s="14">
        <v>3.23</v>
      </c>
      <c r="Z100" s="4"/>
      <c r="AA100" s="31"/>
      <c r="AC100" s="32"/>
      <c r="AE100" s="32"/>
      <c r="AG100" s="32"/>
      <c r="AI100" s="32"/>
      <c r="AK100" s="32"/>
      <c r="AM100" s="32"/>
    </row>
    <row r="101" spans="1:39">
      <c r="A101" s="2" t="s">
        <v>839</v>
      </c>
      <c r="B101" s="2" t="s">
        <v>510</v>
      </c>
      <c r="C101" s="2" t="s">
        <v>48</v>
      </c>
      <c r="D101" s="2" t="s">
        <v>174</v>
      </c>
      <c r="E101" s="2" t="s">
        <v>547</v>
      </c>
      <c r="F101" s="21"/>
      <c r="G101" s="11"/>
      <c r="H101" s="3">
        <v>42389</v>
      </c>
      <c r="I101" s="2" t="s">
        <v>39</v>
      </c>
      <c r="J101" s="2" t="s">
        <v>548</v>
      </c>
      <c r="K101" s="2" t="s">
        <v>30</v>
      </c>
      <c r="L101" s="2" t="s">
        <v>31</v>
      </c>
      <c r="M101" s="2" t="s">
        <v>32</v>
      </c>
      <c r="N101" s="4">
        <v>1384</v>
      </c>
      <c r="O101" s="4">
        <v>1665</v>
      </c>
      <c r="P101" s="4">
        <v>281</v>
      </c>
      <c r="Q101" s="5">
        <v>4.75</v>
      </c>
      <c r="R101" s="4">
        <v>0</v>
      </c>
      <c r="S101" s="4">
        <v>0</v>
      </c>
      <c r="T101" s="4">
        <v>0</v>
      </c>
      <c r="U101" s="5">
        <v>0</v>
      </c>
      <c r="V101" s="5">
        <v>0</v>
      </c>
      <c r="W101" s="14">
        <v>4.75</v>
      </c>
      <c r="X101" s="14">
        <v>0</v>
      </c>
      <c r="Y101" s="14">
        <v>4.75</v>
      </c>
      <c r="Z101" s="4"/>
      <c r="AA101" s="31"/>
      <c r="AC101" s="32"/>
      <c r="AE101" s="32"/>
      <c r="AG101" s="32"/>
      <c r="AI101" s="32"/>
      <c r="AK101" s="32"/>
      <c r="AM101" s="32"/>
    </row>
    <row r="102" spans="1:39">
      <c r="A102" s="2" t="s">
        <v>839</v>
      </c>
      <c r="B102" s="2" t="s">
        <v>510</v>
      </c>
      <c r="C102" s="2" t="s">
        <v>48</v>
      </c>
      <c r="D102" s="2" t="s">
        <v>175</v>
      </c>
      <c r="E102" s="2" t="s">
        <v>555</v>
      </c>
      <c r="F102" s="21"/>
      <c r="G102" s="11"/>
      <c r="H102" s="3">
        <v>42390</v>
      </c>
      <c r="I102" s="2" t="s">
        <v>39</v>
      </c>
      <c r="J102" s="2" t="s">
        <v>556</v>
      </c>
      <c r="K102" s="2" t="s">
        <v>30</v>
      </c>
      <c r="L102" s="2" t="s">
        <v>31</v>
      </c>
      <c r="M102" s="2" t="s">
        <v>32</v>
      </c>
      <c r="N102" s="4">
        <v>1020</v>
      </c>
      <c r="O102" s="4">
        <v>1191</v>
      </c>
      <c r="P102" s="4">
        <v>171</v>
      </c>
      <c r="Q102" s="5">
        <v>2.89</v>
      </c>
      <c r="R102" s="4">
        <v>0</v>
      </c>
      <c r="S102" s="4">
        <v>0</v>
      </c>
      <c r="T102" s="4">
        <v>0</v>
      </c>
      <c r="U102" s="5">
        <v>0</v>
      </c>
      <c r="V102" s="5">
        <v>0</v>
      </c>
      <c r="W102" s="14">
        <v>2.89</v>
      </c>
      <c r="X102" s="14">
        <v>0</v>
      </c>
      <c r="Y102" s="14">
        <v>2.89</v>
      </c>
      <c r="Z102" s="4"/>
      <c r="AA102" s="31"/>
      <c r="AC102" s="32"/>
      <c r="AE102" s="32"/>
      <c r="AG102" s="32"/>
      <c r="AI102" s="32"/>
      <c r="AK102" s="32"/>
      <c r="AM102" s="32"/>
    </row>
    <row r="103" spans="1:39">
      <c r="A103" s="2" t="s">
        <v>839</v>
      </c>
      <c r="B103" s="2" t="s">
        <v>510</v>
      </c>
      <c r="C103" s="2" t="s">
        <v>48</v>
      </c>
      <c r="D103" s="2" t="s">
        <v>176</v>
      </c>
      <c r="E103" s="2" t="s">
        <v>547</v>
      </c>
      <c r="F103" s="21"/>
      <c r="G103" s="11"/>
      <c r="H103" s="3">
        <v>42389</v>
      </c>
      <c r="I103" s="2" t="s">
        <v>39</v>
      </c>
      <c r="J103" s="2" t="s">
        <v>548</v>
      </c>
      <c r="K103" s="2" t="s">
        <v>30</v>
      </c>
      <c r="L103" s="2" t="s">
        <v>31</v>
      </c>
      <c r="M103" s="2" t="s">
        <v>32</v>
      </c>
      <c r="N103" s="4">
        <v>2591</v>
      </c>
      <c r="O103" s="4">
        <v>2754</v>
      </c>
      <c r="P103" s="4">
        <v>163</v>
      </c>
      <c r="Q103" s="5">
        <v>2.75</v>
      </c>
      <c r="R103" s="4">
        <v>0</v>
      </c>
      <c r="S103" s="4">
        <v>0</v>
      </c>
      <c r="T103" s="4">
        <v>0</v>
      </c>
      <c r="U103" s="5">
        <v>0</v>
      </c>
      <c r="V103" s="5">
        <v>0</v>
      </c>
      <c r="W103" s="14">
        <v>2.75</v>
      </c>
      <c r="X103" s="14">
        <v>0</v>
      </c>
      <c r="Y103" s="14">
        <v>2.75</v>
      </c>
      <c r="Z103" s="4"/>
      <c r="AA103" s="31"/>
      <c r="AC103" s="32"/>
      <c r="AE103" s="32"/>
      <c r="AG103" s="32"/>
      <c r="AI103" s="32"/>
      <c r="AK103" s="32"/>
      <c r="AM103" s="32"/>
    </row>
    <row r="104" spans="1:39">
      <c r="A104" s="2" t="s">
        <v>839</v>
      </c>
      <c r="B104" s="2" t="s">
        <v>510</v>
      </c>
      <c r="C104" s="2" t="s">
        <v>48</v>
      </c>
      <c r="D104" s="2" t="s">
        <v>177</v>
      </c>
      <c r="E104" s="2" t="s">
        <v>555</v>
      </c>
      <c r="F104" s="21"/>
      <c r="G104" s="11"/>
      <c r="H104" s="3">
        <v>42390</v>
      </c>
      <c r="I104" s="2" t="s">
        <v>39</v>
      </c>
      <c r="J104" s="2" t="s">
        <v>556</v>
      </c>
      <c r="K104" s="2" t="s">
        <v>30</v>
      </c>
      <c r="L104" s="2" t="s">
        <v>31</v>
      </c>
      <c r="M104" s="2" t="s">
        <v>32</v>
      </c>
      <c r="N104" s="4">
        <v>4218</v>
      </c>
      <c r="O104" s="4">
        <v>4841</v>
      </c>
      <c r="P104" s="4">
        <v>623</v>
      </c>
      <c r="Q104" s="5">
        <v>10.53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10.53</v>
      </c>
      <c r="X104" s="14">
        <v>0</v>
      </c>
      <c r="Y104" s="14">
        <v>10.53</v>
      </c>
      <c r="Z104" s="4"/>
      <c r="AA104" s="31"/>
      <c r="AC104" s="32"/>
      <c r="AE104" s="32"/>
      <c r="AG104" s="32"/>
      <c r="AI104" s="32"/>
      <c r="AK104" s="32"/>
      <c r="AM104" s="32"/>
    </row>
    <row r="105" spans="1:39">
      <c r="A105" s="2" t="s">
        <v>839</v>
      </c>
      <c r="B105" s="2" t="s">
        <v>510</v>
      </c>
      <c r="C105" s="2" t="s">
        <v>48</v>
      </c>
      <c r="D105" s="2" t="s">
        <v>178</v>
      </c>
      <c r="E105" s="2" t="s">
        <v>547</v>
      </c>
      <c r="F105" s="21"/>
      <c r="G105" s="11"/>
      <c r="H105" s="3">
        <v>42388</v>
      </c>
      <c r="I105" s="2" t="s">
        <v>39</v>
      </c>
      <c r="J105" s="2" t="s">
        <v>548</v>
      </c>
      <c r="K105" s="2" t="s">
        <v>30</v>
      </c>
      <c r="L105" s="2" t="s">
        <v>31</v>
      </c>
      <c r="M105" s="2" t="s">
        <v>32</v>
      </c>
      <c r="N105" s="4">
        <v>15010</v>
      </c>
      <c r="O105" s="4">
        <v>18728</v>
      </c>
      <c r="P105" s="4">
        <v>3718</v>
      </c>
      <c r="Q105" s="5">
        <v>62.83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62.83</v>
      </c>
      <c r="X105" s="14">
        <v>0</v>
      </c>
      <c r="Y105" s="14">
        <v>62.83</v>
      </c>
      <c r="Z105" s="4"/>
      <c r="AA105" s="31"/>
      <c r="AC105" s="32"/>
      <c r="AE105" s="32"/>
      <c r="AG105" s="32"/>
      <c r="AI105" s="32"/>
      <c r="AK105" s="32"/>
      <c r="AM105" s="32"/>
    </row>
    <row r="106" spans="1:39">
      <c r="A106" s="2" t="s">
        <v>839</v>
      </c>
      <c r="B106" s="2" t="s">
        <v>510</v>
      </c>
      <c r="C106" s="2" t="s">
        <v>48</v>
      </c>
      <c r="D106" s="2" t="s">
        <v>179</v>
      </c>
      <c r="E106" s="2" t="s">
        <v>532</v>
      </c>
      <c r="F106" s="21"/>
      <c r="G106" s="11"/>
      <c r="H106" s="3">
        <v>42374</v>
      </c>
      <c r="I106" s="2" t="s">
        <v>39</v>
      </c>
      <c r="J106" s="2" t="s">
        <v>29</v>
      </c>
      <c r="K106" s="2" t="s">
        <v>30</v>
      </c>
      <c r="L106" s="2" t="s">
        <v>31</v>
      </c>
      <c r="M106" s="2" t="s">
        <v>32</v>
      </c>
      <c r="N106" s="4">
        <v>53</v>
      </c>
      <c r="O106" s="4">
        <v>60</v>
      </c>
      <c r="P106" s="4">
        <v>7</v>
      </c>
      <c r="Q106" s="5">
        <v>0.12</v>
      </c>
      <c r="R106" s="4">
        <v>0</v>
      </c>
      <c r="S106" s="4">
        <v>0</v>
      </c>
      <c r="T106" s="4">
        <v>0</v>
      </c>
      <c r="U106" s="5">
        <v>0</v>
      </c>
      <c r="V106" s="5">
        <v>0</v>
      </c>
      <c r="W106" s="14">
        <v>0.12</v>
      </c>
      <c r="X106" s="14">
        <v>0</v>
      </c>
      <c r="Y106" s="14">
        <v>0.12</v>
      </c>
      <c r="Z106" s="4"/>
      <c r="AA106" s="31"/>
      <c r="AC106" s="32"/>
      <c r="AE106" s="32"/>
      <c r="AG106" s="32"/>
      <c r="AI106" s="32"/>
      <c r="AK106" s="32"/>
      <c r="AM106" s="32"/>
    </row>
    <row r="107" spans="1:39">
      <c r="A107" s="2" t="s">
        <v>839</v>
      </c>
      <c r="B107" s="2" t="s">
        <v>510</v>
      </c>
      <c r="C107" s="2" t="s">
        <v>48</v>
      </c>
      <c r="D107" s="2" t="s">
        <v>180</v>
      </c>
      <c r="E107" s="2" t="s">
        <v>532</v>
      </c>
      <c r="F107" s="21"/>
      <c r="G107" s="11"/>
      <c r="H107" s="3">
        <v>42374</v>
      </c>
      <c r="I107" s="2" t="s">
        <v>39</v>
      </c>
      <c r="J107" s="2" t="s">
        <v>29</v>
      </c>
      <c r="K107" s="2" t="s">
        <v>30</v>
      </c>
      <c r="L107" s="2" t="s">
        <v>31</v>
      </c>
      <c r="M107" s="2" t="s">
        <v>32</v>
      </c>
      <c r="N107" s="4">
        <v>7073</v>
      </c>
      <c r="O107" s="4">
        <v>7949</v>
      </c>
      <c r="P107" s="4">
        <v>876</v>
      </c>
      <c r="Q107" s="5">
        <v>14.8</v>
      </c>
      <c r="R107" s="4">
        <v>0</v>
      </c>
      <c r="S107" s="4">
        <v>0</v>
      </c>
      <c r="T107" s="4">
        <v>0</v>
      </c>
      <c r="U107" s="5">
        <v>0</v>
      </c>
      <c r="V107" s="5">
        <v>0</v>
      </c>
      <c r="W107" s="14">
        <v>14.8</v>
      </c>
      <c r="X107" s="14">
        <v>0</v>
      </c>
      <c r="Y107" s="14">
        <v>14.8</v>
      </c>
      <c r="Z107" s="4"/>
      <c r="AA107" s="31"/>
      <c r="AC107" s="32"/>
      <c r="AE107" s="32"/>
      <c r="AG107" s="32"/>
      <c r="AI107" s="32"/>
      <c r="AK107" s="32"/>
      <c r="AM107" s="32"/>
    </row>
    <row r="108" spans="1:39">
      <c r="A108" s="2" t="s">
        <v>839</v>
      </c>
      <c r="B108" s="2" t="s">
        <v>510</v>
      </c>
      <c r="C108" s="2" t="s">
        <v>48</v>
      </c>
      <c r="D108" s="2" t="s">
        <v>181</v>
      </c>
      <c r="E108" s="2" t="s">
        <v>532</v>
      </c>
      <c r="F108" s="21"/>
      <c r="G108" s="11"/>
      <c r="H108" s="3">
        <v>42374</v>
      </c>
      <c r="I108" s="2" t="s">
        <v>39</v>
      </c>
      <c r="J108" s="2" t="s">
        <v>29</v>
      </c>
      <c r="K108" s="2" t="s">
        <v>30</v>
      </c>
      <c r="L108" s="2" t="s">
        <v>31</v>
      </c>
      <c r="M108" s="2" t="s">
        <v>32</v>
      </c>
      <c r="N108" s="4">
        <v>1220</v>
      </c>
      <c r="O108" s="4">
        <v>1367</v>
      </c>
      <c r="P108" s="4">
        <v>147</v>
      </c>
      <c r="Q108" s="5">
        <v>2.48</v>
      </c>
      <c r="R108" s="4">
        <v>0</v>
      </c>
      <c r="S108" s="4">
        <v>0</v>
      </c>
      <c r="T108" s="4">
        <v>0</v>
      </c>
      <c r="U108" s="5">
        <v>0</v>
      </c>
      <c r="V108" s="5">
        <v>0</v>
      </c>
      <c r="W108" s="14">
        <v>2.48</v>
      </c>
      <c r="X108" s="14">
        <v>0</v>
      </c>
      <c r="Y108" s="14">
        <v>2.48</v>
      </c>
      <c r="Z108" s="4"/>
      <c r="AA108" s="31"/>
      <c r="AC108" s="32"/>
      <c r="AE108" s="32"/>
      <c r="AG108" s="32"/>
      <c r="AI108" s="32"/>
      <c r="AK108" s="32"/>
      <c r="AM108" s="32"/>
    </row>
    <row r="109" spans="1:39">
      <c r="A109" s="2" t="s">
        <v>839</v>
      </c>
      <c r="B109" s="2" t="s">
        <v>510</v>
      </c>
      <c r="C109" s="2" t="s">
        <v>48</v>
      </c>
      <c r="D109" s="2" t="s">
        <v>183</v>
      </c>
      <c r="E109" s="2" t="s">
        <v>532</v>
      </c>
      <c r="F109" s="21"/>
      <c r="G109" s="11"/>
      <c r="H109" s="3">
        <v>42374</v>
      </c>
      <c r="I109" s="2" t="s">
        <v>39</v>
      </c>
      <c r="J109" s="2" t="s">
        <v>29</v>
      </c>
      <c r="K109" s="2" t="s">
        <v>30</v>
      </c>
      <c r="L109" s="2" t="s">
        <v>31</v>
      </c>
      <c r="M109" s="2" t="s">
        <v>32</v>
      </c>
      <c r="N109" s="4">
        <v>8295</v>
      </c>
      <c r="O109" s="4">
        <v>9576</v>
      </c>
      <c r="P109" s="4">
        <v>1281</v>
      </c>
      <c r="Q109" s="5">
        <v>21.65</v>
      </c>
      <c r="R109" s="4">
        <v>0</v>
      </c>
      <c r="S109" s="4">
        <v>0</v>
      </c>
      <c r="T109" s="4">
        <v>0</v>
      </c>
      <c r="U109" s="5">
        <v>0</v>
      </c>
      <c r="V109" s="5">
        <v>0</v>
      </c>
      <c r="W109" s="14">
        <v>21.65</v>
      </c>
      <c r="X109" s="14">
        <v>0</v>
      </c>
      <c r="Y109" s="14">
        <v>21.65</v>
      </c>
      <c r="Z109" s="4"/>
      <c r="AA109" s="31"/>
      <c r="AC109" s="32"/>
      <c r="AE109" s="32"/>
      <c r="AG109" s="32"/>
      <c r="AI109" s="32"/>
      <c r="AK109" s="32"/>
      <c r="AM109" s="32"/>
    </row>
    <row r="110" spans="1:39">
      <c r="A110" s="2" t="s">
        <v>839</v>
      </c>
      <c r="B110" s="2" t="s">
        <v>510</v>
      </c>
      <c r="C110" s="2" t="s">
        <v>48</v>
      </c>
      <c r="D110" s="2" t="s">
        <v>184</v>
      </c>
      <c r="E110" s="2" t="s">
        <v>532</v>
      </c>
      <c r="F110" s="21"/>
      <c r="G110" s="11"/>
      <c r="H110" s="3">
        <v>42374</v>
      </c>
      <c r="I110" s="2" t="s">
        <v>39</v>
      </c>
      <c r="J110" s="2" t="s">
        <v>29</v>
      </c>
      <c r="K110" s="2" t="s">
        <v>30</v>
      </c>
      <c r="L110" s="2" t="s">
        <v>31</v>
      </c>
      <c r="M110" s="2" t="s">
        <v>32</v>
      </c>
      <c r="N110" s="4">
        <v>11999</v>
      </c>
      <c r="O110" s="4">
        <v>13296</v>
      </c>
      <c r="P110" s="4">
        <v>1297</v>
      </c>
      <c r="Q110" s="5">
        <v>21.92</v>
      </c>
      <c r="R110" s="4">
        <v>0</v>
      </c>
      <c r="S110" s="4">
        <v>0</v>
      </c>
      <c r="T110" s="4">
        <v>0</v>
      </c>
      <c r="U110" s="5">
        <v>0</v>
      </c>
      <c r="V110" s="5">
        <v>0</v>
      </c>
      <c r="W110" s="14">
        <v>21.92</v>
      </c>
      <c r="X110" s="14">
        <v>0</v>
      </c>
      <c r="Y110" s="14">
        <v>21.92</v>
      </c>
      <c r="Z110" s="4"/>
      <c r="AA110" s="31"/>
      <c r="AC110" s="32"/>
      <c r="AE110" s="32"/>
      <c r="AG110" s="32"/>
      <c r="AI110" s="32"/>
      <c r="AK110" s="32"/>
      <c r="AM110" s="32"/>
    </row>
    <row r="111" spans="1:39">
      <c r="A111" s="2" t="s">
        <v>839</v>
      </c>
      <c r="B111" s="2" t="s">
        <v>510</v>
      </c>
      <c r="C111" s="2" t="s">
        <v>48</v>
      </c>
      <c r="D111" s="2" t="s">
        <v>185</v>
      </c>
      <c r="E111" s="2" t="s">
        <v>532</v>
      </c>
      <c r="F111" s="21"/>
      <c r="G111" s="11"/>
      <c r="H111" s="3">
        <v>42375</v>
      </c>
      <c r="I111" s="2" t="s">
        <v>39</v>
      </c>
      <c r="J111" s="2" t="s">
        <v>29</v>
      </c>
      <c r="K111" s="2" t="s">
        <v>30</v>
      </c>
      <c r="L111" s="2" t="s">
        <v>31</v>
      </c>
      <c r="M111" s="2" t="s">
        <v>32</v>
      </c>
      <c r="N111" s="4">
        <v>660</v>
      </c>
      <c r="O111" s="4">
        <v>672</v>
      </c>
      <c r="P111" s="4">
        <v>12</v>
      </c>
      <c r="Q111" s="5">
        <v>0.2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0.2</v>
      </c>
      <c r="X111" s="14">
        <v>0</v>
      </c>
      <c r="Y111" s="14">
        <v>0.2</v>
      </c>
      <c r="Z111" s="4"/>
      <c r="AA111" s="31"/>
      <c r="AC111" s="32"/>
      <c r="AE111" s="32"/>
      <c r="AG111" s="32"/>
      <c r="AI111" s="32"/>
      <c r="AK111" s="32"/>
      <c r="AM111" s="32"/>
    </row>
    <row r="112" spans="1:39">
      <c r="A112" s="2" t="s">
        <v>839</v>
      </c>
      <c r="B112" s="2" t="s">
        <v>510</v>
      </c>
      <c r="C112" s="2" t="s">
        <v>48</v>
      </c>
      <c r="D112" s="2" t="s">
        <v>187</v>
      </c>
      <c r="E112" s="2" t="s">
        <v>504</v>
      </c>
      <c r="F112" s="21"/>
      <c r="G112" s="11"/>
      <c r="H112" s="3">
        <v>42444</v>
      </c>
      <c r="I112" s="2" t="s">
        <v>39</v>
      </c>
      <c r="J112" s="2" t="s">
        <v>381</v>
      </c>
      <c r="K112" s="2" t="s">
        <v>30</v>
      </c>
      <c r="L112" s="2" t="s">
        <v>31</v>
      </c>
      <c r="M112" s="2" t="s">
        <v>32</v>
      </c>
      <c r="N112" s="4">
        <v>2</v>
      </c>
      <c r="O112" s="4">
        <v>2</v>
      </c>
      <c r="P112" s="4">
        <v>0</v>
      </c>
      <c r="Q112" s="5">
        <v>0</v>
      </c>
      <c r="R112" s="4">
        <v>0</v>
      </c>
      <c r="S112" s="4">
        <v>0</v>
      </c>
      <c r="T112" s="4">
        <v>0</v>
      </c>
      <c r="U112" s="5">
        <v>0</v>
      </c>
      <c r="V112" s="5">
        <v>0</v>
      </c>
      <c r="W112" s="14">
        <v>0</v>
      </c>
      <c r="X112" s="14">
        <v>0</v>
      </c>
      <c r="Y112" s="14">
        <v>0</v>
      </c>
      <c r="Z112" s="4"/>
      <c r="AA112" s="31"/>
      <c r="AC112" s="32"/>
      <c r="AE112" s="32"/>
      <c r="AG112" s="32"/>
      <c r="AI112" s="32"/>
      <c r="AK112" s="32"/>
      <c r="AM112" s="32"/>
    </row>
    <row r="113" spans="1:39">
      <c r="A113" s="2" t="s">
        <v>839</v>
      </c>
      <c r="B113" s="2" t="s">
        <v>510</v>
      </c>
      <c r="C113" s="2" t="s">
        <v>419</v>
      </c>
      <c r="D113" s="2" t="s">
        <v>200</v>
      </c>
      <c r="E113" s="2" t="s">
        <v>603</v>
      </c>
      <c r="F113" s="21"/>
      <c r="G113" s="11"/>
      <c r="H113" s="3">
        <v>42424</v>
      </c>
      <c r="I113" s="2" t="s">
        <v>772</v>
      </c>
      <c r="J113" s="2" t="s">
        <v>605</v>
      </c>
      <c r="K113" s="2" t="s">
        <v>394</v>
      </c>
      <c r="L113" s="2" t="s">
        <v>31</v>
      </c>
      <c r="M113" s="2" t="s">
        <v>378</v>
      </c>
      <c r="N113" s="4">
        <v>52131</v>
      </c>
      <c r="O113" s="4">
        <v>62847</v>
      </c>
      <c r="P113" s="4">
        <v>10716</v>
      </c>
      <c r="Q113" s="5">
        <v>52.51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52.51</v>
      </c>
      <c r="X113" s="14">
        <v>0</v>
      </c>
      <c r="Y113" s="14">
        <v>52.51</v>
      </c>
      <c r="Z113" s="4"/>
      <c r="AA113" s="31"/>
      <c r="AC113" s="32"/>
      <c r="AE113" s="32"/>
      <c r="AG113" s="32"/>
      <c r="AI113" s="32"/>
      <c r="AK113" s="32"/>
      <c r="AM113" s="32"/>
    </row>
    <row r="114" spans="1:39">
      <c r="A114" s="2" t="s">
        <v>839</v>
      </c>
      <c r="B114" s="2" t="s">
        <v>510</v>
      </c>
      <c r="C114" s="2" t="s">
        <v>770</v>
      </c>
      <c r="D114" s="2" t="s">
        <v>202</v>
      </c>
      <c r="E114" s="2" t="s">
        <v>715</v>
      </c>
      <c r="F114" s="21"/>
      <c r="G114" s="11"/>
      <c r="H114" s="3">
        <v>42496</v>
      </c>
      <c r="I114" s="2" t="s">
        <v>771</v>
      </c>
      <c r="J114" s="2" t="s">
        <v>716</v>
      </c>
      <c r="K114" s="2" t="s">
        <v>717</v>
      </c>
      <c r="L114" s="2" t="s">
        <v>31</v>
      </c>
      <c r="M114" s="2" t="s">
        <v>718</v>
      </c>
      <c r="N114" s="4">
        <v>44585</v>
      </c>
      <c r="O114" s="4">
        <v>58871</v>
      </c>
      <c r="P114" s="4">
        <v>14286</v>
      </c>
      <c r="Q114" s="5">
        <v>241.43</v>
      </c>
      <c r="R114" s="4">
        <v>0</v>
      </c>
      <c r="S114" s="4">
        <v>0</v>
      </c>
      <c r="T114" s="4">
        <v>0</v>
      </c>
      <c r="U114" s="5">
        <v>0</v>
      </c>
      <c r="V114" s="5">
        <v>0</v>
      </c>
      <c r="W114" s="14">
        <v>241.43</v>
      </c>
      <c r="X114" s="14">
        <v>0</v>
      </c>
      <c r="Y114" s="14">
        <v>241.43</v>
      </c>
      <c r="Z114" s="4"/>
      <c r="AA114" s="31"/>
      <c r="AC114" s="32"/>
      <c r="AE114" s="32"/>
      <c r="AG114" s="32"/>
      <c r="AI114" s="32"/>
      <c r="AK114" s="32"/>
      <c r="AM114" s="32"/>
    </row>
    <row r="115" spans="1:39">
      <c r="A115" s="2" t="s">
        <v>839</v>
      </c>
      <c r="B115" s="2" t="s">
        <v>510</v>
      </c>
      <c r="C115" s="2" t="s">
        <v>56</v>
      </c>
      <c r="D115" s="2" t="s">
        <v>203</v>
      </c>
      <c r="E115" s="2" t="s">
        <v>433</v>
      </c>
      <c r="F115" s="21"/>
      <c r="G115" s="11"/>
      <c r="H115" s="3">
        <v>42158</v>
      </c>
      <c r="I115" s="2" t="s">
        <v>28</v>
      </c>
      <c r="J115" s="2" t="s">
        <v>434</v>
      </c>
      <c r="K115" s="2" t="s">
        <v>30</v>
      </c>
      <c r="L115" s="2" t="s">
        <v>31</v>
      </c>
      <c r="M115" s="2" t="s">
        <v>378</v>
      </c>
      <c r="N115" s="4">
        <v>26942</v>
      </c>
      <c r="O115" s="4">
        <v>27442</v>
      </c>
      <c r="P115" s="4">
        <v>500</v>
      </c>
      <c r="Q115" s="5">
        <v>8.4499999999999993</v>
      </c>
      <c r="R115" s="4">
        <v>0</v>
      </c>
      <c r="S115" s="4">
        <v>0</v>
      </c>
      <c r="T115" s="4">
        <v>0</v>
      </c>
      <c r="U115" s="5">
        <v>0</v>
      </c>
      <c r="V115" s="5">
        <v>0</v>
      </c>
      <c r="W115" s="14">
        <v>8.4499999999999993</v>
      </c>
      <c r="X115" s="14">
        <v>0</v>
      </c>
      <c r="Y115" s="14">
        <v>8.4499999999999993</v>
      </c>
      <c r="Z115" s="4"/>
      <c r="AA115" s="31"/>
      <c r="AC115" s="32"/>
      <c r="AE115" s="32"/>
      <c r="AG115" s="32"/>
      <c r="AI115" s="32"/>
      <c r="AK115" s="32"/>
      <c r="AM115" s="32"/>
    </row>
    <row r="116" spans="1:39">
      <c r="A116" s="2" t="s">
        <v>839</v>
      </c>
      <c r="B116" s="2" t="s">
        <v>510</v>
      </c>
      <c r="C116" s="2" t="s">
        <v>56</v>
      </c>
      <c r="D116" s="2" t="s">
        <v>204</v>
      </c>
      <c r="E116" s="2" t="s">
        <v>371</v>
      </c>
      <c r="F116" s="21"/>
      <c r="G116" s="11"/>
      <c r="H116" s="3">
        <v>42198</v>
      </c>
      <c r="I116" s="2" t="s">
        <v>28</v>
      </c>
      <c r="J116" s="2" t="s">
        <v>373</v>
      </c>
      <c r="K116" s="2" t="s">
        <v>30</v>
      </c>
      <c r="L116" s="2" t="s">
        <v>31</v>
      </c>
      <c r="M116" s="2" t="s">
        <v>32</v>
      </c>
      <c r="N116" s="4">
        <v>4194</v>
      </c>
      <c r="O116" s="4">
        <v>4268</v>
      </c>
      <c r="P116" s="4">
        <v>74</v>
      </c>
      <c r="Q116" s="14">
        <v>1.25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1.25</v>
      </c>
      <c r="X116" s="14">
        <v>0</v>
      </c>
      <c r="Y116" s="14">
        <v>1.25</v>
      </c>
      <c r="Z116" s="4"/>
      <c r="AA116" s="31"/>
      <c r="AC116" s="32"/>
      <c r="AE116" s="32"/>
      <c r="AG116" s="32"/>
      <c r="AI116" s="32"/>
      <c r="AK116" s="32"/>
      <c r="AM116" s="32"/>
    </row>
    <row r="117" spans="1:39">
      <c r="A117" s="2" t="s">
        <v>839</v>
      </c>
      <c r="B117" s="2" t="s">
        <v>510</v>
      </c>
      <c r="C117" s="2" t="s">
        <v>56</v>
      </c>
      <c r="D117" s="2" t="s">
        <v>206</v>
      </c>
      <c r="E117" s="2" t="s">
        <v>371</v>
      </c>
      <c r="F117" s="21"/>
      <c r="G117" s="11"/>
      <c r="H117" s="3">
        <v>42199</v>
      </c>
      <c r="I117" s="2" t="s">
        <v>28</v>
      </c>
      <c r="J117" s="2" t="s">
        <v>373</v>
      </c>
      <c r="K117" s="2" t="s">
        <v>30</v>
      </c>
      <c r="L117" s="2" t="s">
        <v>31</v>
      </c>
      <c r="M117" s="2" t="s">
        <v>32</v>
      </c>
      <c r="N117" s="4">
        <v>16671</v>
      </c>
      <c r="O117" s="4">
        <v>16708</v>
      </c>
      <c r="P117" s="4">
        <v>37</v>
      </c>
      <c r="Q117" s="5">
        <v>0.63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0.63</v>
      </c>
      <c r="X117" s="14">
        <v>0</v>
      </c>
      <c r="Y117" s="14">
        <v>0.63</v>
      </c>
      <c r="Z117" s="4"/>
      <c r="AA117" s="31"/>
      <c r="AC117" s="32"/>
      <c r="AE117" s="32"/>
      <c r="AG117" s="32"/>
      <c r="AI117" s="32"/>
      <c r="AK117" s="32"/>
      <c r="AM117" s="32"/>
    </row>
    <row r="118" spans="1:39">
      <c r="A118" s="2" t="s">
        <v>839</v>
      </c>
      <c r="B118" s="2" t="s">
        <v>510</v>
      </c>
      <c r="C118" s="2" t="s">
        <v>56</v>
      </c>
      <c r="D118" s="2" t="s">
        <v>207</v>
      </c>
      <c r="E118" s="2" t="s">
        <v>371</v>
      </c>
      <c r="F118" s="21"/>
      <c r="G118" s="11"/>
      <c r="H118" s="3">
        <v>42198</v>
      </c>
      <c r="I118" s="2" t="s">
        <v>28</v>
      </c>
      <c r="J118" s="2" t="s">
        <v>373</v>
      </c>
      <c r="K118" s="2" t="s">
        <v>30</v>
      </c>
      <c r="L118" s="2" t="s">
        <v>31</v>
      </c>
      <c r="M118" s="2" t="s">
        <v>32</v>
      </c>
      <c r="N118" s="4">
        <v>1381</v>
      </c>
      <c r="O118" s="4">
        <v>1694</v>
      </c>
      <c r="P118" s="4">
        <v>313</v>
      </c>
      <c r="Q118" s="5">
        <v>5.29</v>
      </c>
      <c r="R118" s="4">
        <v>0</v>
      </c>
      <c r="S118" s="4">
        <v>0</v>
      </c>
      <c r="T118" s="4">
        <v>0</v>
      </c>
      <c r="U118" s="5">
        <v>0</v>
      </c>
      <c r="V118" s="5">
        <v>0</v>
      </c>
      <c r="W118" s="14">
        <v>5.29</v>
      </c>
      <c r="X118" s="14">
        <v>0</v>
      </c>
      <c r="Y118" s="14">
        <v>5.29</v>
      </c>
      <c r="Z118" s="4"/>
      <c r="AA118" s="31"/>
      <c r="AC118" s="32"/>
      <c r="AE118" s="32"/>
      <c r="AG118" s="32"/>
      <c r="AI118" s="32"/>
      <c r="AK118" s="32"/>
      <c r="AM118" s="32"/>
    </row>
    <row r="119" spans="1:39">
      <c r="A119" s="2" t="s">
        <v>839</v>
      </c>
      <c r="B119" s="2" t="s">
        <v>510</v>
      </c>
      <c r="C119" s="2" t="s">
        <v>56</v>
      </c>
      <c r="D119" s="2" t="s">
        <v>57</v>
      </c>
      <c r="E119" s="2" t="s">
        <v>50</v>
      </c>
      <c r="F119" s="21"/>
      <c r="G119" s="11"/>
      <c r="H119" s="3">
        <v>42214</v>
      </c>
      <c r="I119" s="2" t="s">
        <v>28</v>
      </c>
      <c r="J119" s="2" t="s">
        <v>51</v>
      </c>
      <c r="K119" s="2" t="s">
        <v>30</v>
      </c>
      <c r="L119" s="2" t="s">
        <v>31</v>
      </c>
      <c r="M119" s="2" t="s">
        <v>32</v>
      </c>
      <c r="N119" s="4">
        <v>65519</v>
      </c>
      <c r="O119" s="4">
        <v>69324</v>
      </c>
      <c r="P119" s="4">
        <v>3805</v>
      </c>
      <c r="Q119" s="5">
        <v>64.3</v>
      </c>
      <c r="R119" s="4">
        <v>0</v>
      </c>
      <c r="S119" s="4">
        <v>0</v>
      </c>
      <c r="T119" s="4">
        <v>0</v>
      </c>
      <c r="U119" s="5">
        <v>0</v>
      </c>
      <c r="V119" s="5">
        <v>0</v>
      </c>
      <c r="W119" s="14">
        <v>64.3</v>
      </c>
      <c r="X119" s="14">
        <v>0</v>
      </c>
      <c r="Y119" s="14">
        <v>64.3</v>
      </c>
      <c r="Z119" s="4"/>
      <c r="AA119" s="31"/>
      <c r="AC119" s="32"/>
      <c r="AE119" s="32"/>
      <c r="AG119" s="32"/>
      <c r="AI119" s="32"/>
      <c r="AK119" s="32"/>
      <c r="AM119" s="32"/>
    </row>
    <row r="120" spans="1:39">
      <c r="A120" s="2" t="s">
        <v>839</v>
      </c>
      <c r="B120" s="2" t="s">
        <v>510</v>
      </c>
      <c r="C120" s="2" t="s">
        <v>56</v>
      </c>
      <c r="D120" s="2" t="s">
        <v>58</v>
      </c>
      <c r="E120" s="2" t="s">
        <v>50</v>
      </c>
      <c r="F120" s="21"/>
      <c r="G120" s="11"/>
      <c r="H120" s="3">
        <v>42214</v>
      </c>
      <c r="I120" s="2" t="s">
        <v>28</v>
      </c>
      <c r="J120" s="2" t="s">
        <v>51</v>
      </c>
      <c r="K120" s="2" t="s">
        <v>30</v>
      </c>
      <c r="L120" s="2" t="s">
        <v>31</v>
      </c>
      <c r="M120" s="2" t="s">
        <v>32</v>
      </c>
      <c r="N120" s="4">
        <v>16503</v>
      </c>
      <c r="O120" s="4">
        <v>19396</v>
      </c>
      <c r="P120" s="4">
        <v>2893</v>
      </c>
      <c r="Q120" s="5">
        <v>48.89</v>
      </c>
      <c r="R120" s="4">
        <v>0</v>
      </c>
      <c r="S120" s="4">
        <v>0</v>
      </c>
      <c r="T120" s="4">
        <v>0</v>
      </c>
      <c r="U120" s="5">
        <v>0</v>
      </c>
      <c r="V120" s="5">
        <v>0</v>
      </c>
      <c r="W120" s="14">
        <v>48.89</v>
      </c>
      <c r="X120" s="14">
        <v>0</v>
      </c>
      <c r="Y120" s="14">
        <v>48.89</v>
      </c>
      <c r="Z120" s="4"/>
      <c r="AA120" s="31"/>
      <c r="AC120" s="32"/>
      <c r="AE120" s="32"/>
      <c r="AG120" s="32"/>
      <c r="AI120" s="32"/>
      <c r="AK120" s="32"/>
      <c r="AM120" s="32"/>
    </row>
    <row r="121" spans="1:39">
      <c r="A121" s="2" t="s">
        <v>839</v>
      </c>
      <c r="B121" s="2" t="s">
        <v>510</v>
      </c>
      <c r="C121" s="2" t="s">
        <v>56</v>
      </c>
      <c r="D121" s="2" t="s">
        <v>59</v>
      </c>
      <c r="E121" s="2" t="s">
        <v>50</v>
      </c>
      <c r="F121" s="21"/>
      <c r="G121" s="11"/>
      <c r="H121" s="3">
        <v>42215</v>
      </c>
      <c r="I121" s="2" t="s">
        <v>28</v>
      </c>
      <c r="J121" s="2" t="s">
        <v>51</v>
      </c>
      <c r="K121" s="2" t="s">
        <v>30</v>
      </c>
      <c r="L121" s="2" t="s">
        <v>31</v>
      </c>
      <c r="M121" s="2" t="s">
        <v>32</v>
      </c>
      <c r="N121" s="4">
        <v>14017</v>
      </c>
      <c r="O121" s="4">
        <v>16824</v>
      </c>
      <c r="P121" s="4">
        <v>2807</v>
      </c>
      <c r="Q121" s="5">
        <v>47.44</v>
      </c>
      <c r="R121" s="4">
        <v>2</v>
      </c>
      <c r="S121" s="4">
        <v>2</v>
      </c>
      <c r="T121" s="4">
        <v>0</v>
      </c>
      <c r="U121" s="5">
        <v>0</v>
      </c>
      <c r="V121" s="5">
        <v>0</v>
      </c>
      <c r="W121" s="14">
        <v>47.44</v>
      </c>
      <c r="X121" s="14">
        <v>0</v>
      </c>
      <c r="Y121" s="14">
        <v>47.44</v>
      </c>
      <c r="Z121" s="4"/>
      <c r="AA121" s="31"/>
      <c r="AC121" s="32"/>
      <c r="AE121" s="32"/>
      <c r="AG121" s="32"/>
      <c r="AI121" s="32"/>
      <c r="AK121" s="32"/>
      <c r="AM121" s="32"/>
    </row>
    <row r="122" spans="1:39">
      <c r="A122" s="2" t="s">
        <v>839</v>
      </c>
      <c r="B122" s="2" t="s">
        <v>510</v>
      </c>
      <c r="C122" s="2" t="s">
        <v>56</v>
      </c>
      <c r="D122" s="2" t="s">
        <v>60</v>
      </c>
      <c r="E122" s="2" t="s">
        <v>46</v>
      </c>
      <c r="F122" s="21"/>
      <c r="G122" s="11"/>
      <c r="H122" s="3">
        <v>42208</v>
      </c>
      <c r="I122" s="2" t="s">
        <v>28</v>
      </c>
      <c r="J122" s="2" t="s">
        <v>47</v>
      </c>
      <c r="K122" s="2" t="s">
        <v>30</v>
      </c>
      <c r="L122" s="2" t="s">
        <v>31</v>
      </c>
      <c r="M122" s="2" t="s">
        <v>32</v>
      </c>
      <c r="N122" s="4">
        <v>1242</v>
      </c>
      <c r="O122" s="4">
        <v>1244</v>
      </c>
      <c r="P122" s="4">
        <v>2</v>
      </c>
      <c r="Q122" s="5">
        <v>0.03</v>
      </c>
      <c r="R122" s="4">
        <v>0</v>
      </c>
      <c r="S122" s="4">
        <v>0</v>
      </c>
      <c r="T122" s="4">
        <v>0</v>
      </c>
      <c r="U122" s="5">
        <v>0</v>
      </c>
      <c r="V122" s="5">
        <v>0</v>
      </c>
      <c r="W122" s="14">
        <v>0.03</v>
      </c>
      <c r="X122" s="14">
        <v>0</v>
      </c>
      <c r="Y122" s="14">
        <v>0.03</v>
      </c>
      <c r="Z122" s="4"/>
      <c r="AA122" s="31"/>
      <c r="AC122" s="32"/>
      <c r="AE122" s="32"/>
      <c r="AG122" s="32"/>
      <c r="AI122" s="32"/>
      <c r="AK122" s="32"/>
      <c r="AM122" s="32"/>
    </row>
    <row r="123" spans="1:39">
      <c r="A123" s="2" t="s">
        <v>839</v>
      </c>
      <c r="B123" s="2" t="s">
        <v>510</v>
      </c>
      <c r="C123" s="2" t="s">
        <v>56</v>
      </c>
      <c r="D123" s="2" t="s">
        <v>61</v>
      </c>
      <c r="E123" s="2" t="s">
        <v>62</v>
      </c>
      <c r="F123" s="21"/>
      <c r="G123" s="11"/>
      <c r="H123" s="3">
        <v>42205</v>
      </c>
      <c r="I123" s="2" t="s">
        <v>28</v>
      </c>
      <c r="J123" s="2" t="s">
        <v>63</v>
      </c>
      <c r="K123" s="2" t="s">
        <v>30</v>
      </c>
      <c r="L123" s="2" t="s">
        <v>31</v>
      </c>
      <c r="M123" s="2" t="s">
        <v>41</v>
      </c>
      <c r="N123" s="4">
        <v>9518</v>
      </c>
      <c r="O123" s="4">
        <v>10286</v>
      </c>
      <c r="P123" s="4">
        <v>768</v>
      </c>
      <c r="Q123" s="5">
        <v>12.98</v>
      </c>
      <c r="R123" s="4">
        <v>0</v>
      </c>
      <c r="S123" s="4">
        <v>0</v>
      </c>
      <c r="T123" s="4">
        <v>0</v>
      </c>
      <c r="U123" s="5">
        <v>0</v>
      </c>
      <c r="V123" s="5">
        <v>0</v>
      </c>
      <c r="W123" s="14">
        <v>12.98</v>
      </c>
      <c r="X123" s="14">
        <v>0</v>
      </c>
      <c r="Y123" s="14">
        <v>12.98</v>
      </c>
      <c r="Z123" s="4"/>
      <c r="AA123" s="31"/>
      <c r="AC123" s="32"/>
      <c r="AE123" s="32"/>
      <c r="AG123" s="32"/>
      <c r="AI123" s="32"/>
      <c r="AK123" s="32"/>
      <c r="AM123" s="32"/>
    </row>
    <row r="124" spans="1:39">
      <c r="A124" s="2" t="s">
        <v>839</v>
      </c>
      <c r="B124" s="2" t="s">
        <v>510</v>
      </c>
      <c r="C124" s="2" t="s">
        <v>56</v>
      </c>
      <c r="D124" s="2" t="s">
        <v>64</v>
      </c>
      <c r="E124" s="2" t="s">
        <v>46</v>
      </c>
      <c r="F124" s="21"/>
      <c r="G124" s="11"/>
      <c r="H124" s="3">
        <v>42208</v>
      </c>
      <c r="I124" s="2" t="s">
        <v>28</v>
      </c>
      <c r="J124" s="2" t="s">
        <v>47</v>
      </c>
      <c r="K124" s="2" t="s">
        <v>30</v>
      </c>
      <c r="L124" s="2" t="s">
        <v>31</v>
      </c>
      <c r="M124" s="2" t="s">
        <v>32</v>
      </c>
      <c r="N124" s="4">
        <v>46864</v>
      </c>
      <c r="O124" s="4">
        <v>48483</v>
      </c>
      <c r="P124" s="4">
        <v>1619</v>
      </c>
      <c r="Q124" s="5">
        <v>27.36</v>
      </c>
      <c r="R124" s="4">
        <v>0</v>
      </c>
      <c r="S124" s="4">
        <v>0</v>
      </c>
      <c r="T124" s="4">
        <v>0</v>
      </c>
      <c r="U124" s="5">
        <v>0</v>
      </c>
      <c r="V124" s="5">
        <v>0</v>
      </c>
      <c r="W124" s="14">
        <v>27.36</v>
      </c>
      <c r="X124" s="14">
        <v>0</v>
      </c>
      <c r="Y124" s="14">
        <v>27.36</v>
      </c>
      <c r="Z124" s="4"/>
      <c r="AA124" s="31"/>
      <c r="AC124" s="32"/>
      <c r="AE124" s="32"/>
      <c r="AG124" s="32"/>
      <c r="AI124" s="32"/>
      <c r="AK124" s="32"/>
      <c r="AM124" s="32"/>
    </row>
    <row r="125" spans="1:39">
      <c r="A125" s="2" t="s">
        <v>839</v>
      </c>
      <c r="B125" s="2" t="s">
        <v>510</v>
      </c>
      <c r="C125" s="2" t="s">
        <v>56</v>
      </c>
      <c r="D125" s="2" t="s">
        <v>65</v>
      </c>
      <c r="E125" s="2" t="s">
        <v>62</v>
      </c>
      <c r="F125" s="21"/>
      <c r="G125" s="11"/>
      <c r="H125" s="3">
        <v>42205</v>
      </c>
      <c r="I125" s="2" t="s">
        <v>28</v>
      </c>
      <c r="J125" s="2" t="s">
        <v>63</v>
      </c>
      <c r="K125" s="2" t="s">
        <v>30</v>
      </c>
      <c r="L125" s="2" t="s">
        <v>31</v>
      </c>
      <c r="M125" s="2" t="s">
        <v>41</v>
      </c>
      <c r="N125" s="4">
        <v>43258</v>
      </c>
      <c r="O125" s="4">
        <v>47501</v>
      </c>
      <c r="P125" s="4">
        <v>4243</v>
      </c>
      <c r="Q125" s="5">
        <v>71.709999999999994</v>
      </c>
      <c r="R125" s="4">
        <v>0</v>
      </c>
      <c r="S125" s="4">
        <v>0</v>
      </c>
      <c r="T125" s="4">
        <v>0</v>
      </c>
      <c r="U125" s="5">
        <v>0</v>
      </c>
      <c r="V125" s="5">
        <v>0</v>
      </c>
      <c r="W125" s="14">
        <v>71.709999999999994</v>
      </c>
      <c r="X125" s="14">
        <v>0</v>
      </c>
      <c r="Y125" s="14">
        <v>71.709999999999994</v>
      </c>
      <c r="Z125" s="4"/>
      <c r="AA125" s="31"/>
      <c r="AC125" s="32"/>
      <c r="AE125" s="32"/>
      <c r="AG125" s="32"/>
      <c r="AI125" s="32"/>
      <c r="AK125" s="32"/>
      <c r="AM125" s="32"/>
    </row>
    <row r="126" spans="1:39">
      <c r="A126" s="2" t="s">
        <v>839</v>
      </c>
      <c r="B126" s="2" t="s">
        <v>510</v>
      </c>
      <c r="C126" s="2" t="s">
        <v>56</v>
      </c>
      <c r="D126" s="2" t="s">
        <v>66</v>
      </c>
      <c r="E126" s="2" t="s">
        <v>27</v>
      </c>
      <c r="F126" s="21"/>
      <c r="G126" s="11"/>
      <c r="H126" s="3">
        <v>42213</v>
      </c>
      <c r="I126" s="2" t="s">
        <v>28</v>
      </c>
      <c r="J126" s="2" t="s">
        <v>29</v>
      </c>
      <c r="K126" s="2" t="s">
        <v>30</v>
      </c>
      <c r="L126" s="2" t="s">
        <v>31</v>
      </c>
      <c r="M126" s="2" t="s">
        <v>32</v>
      </c>
      <c r="N126" s="4">
        <v>36741</v>
      </c>
      <c r="O126" s="4">
        <v>37023</v>
      </c>
      <c r="P126" s="4">
        <v>282</v>
      </c>
      <c r="Q126" s="5">
        <v>4.7699999999999996</v>
      </c>
      <c r="R126" s="4">
        <v>0</v>
      </c>
      <c r="S126" s="4">
        <v>0</v>
      </c>
      <c r="T126" s="4">
        <v>0</v>
      </c>
      <c r="U126" s="5">
        <v>0</v>
      </c>
      <c r="V126" s="5">
        <v>0</v>
      </c>
      <c r="W126" s="14">
        <v>4.7699999999999996</v>
      </c>
      <c r="X126" s="14">
        <v>0</v>
      </c>
      <c r="Y126" s="14">
        <v>4.7699999999999996</v>
      </c>
      <c r="Z126" s="4"/>
      <c r="AA126" s="31"/>
      <c r="AC126" s="32"/>
      <c r="AE126" s="32"/>
      <c r="AG126" s="32"/>
      <c r="AI126" s="32"/>
      <c r="AK126" s="32"/>
      <c r="AM126" s="32"/>
    </row>
    <row r="127" spans="1:39">
      <c r="A127" s="2" t="s">
        <v>839</v>
      </c>
      <c r="B127" s="2" t="s">
        <v>510</v>
      </c>
      <c r="C127" s="2" t="s">
        <v>56</v>
      </c>
      <c r="D127" s="2" t="s">
        <v>209</v>
      </c>
      <c r="E127" s="2" t="s">
        <v>549</v>
      </c>
      <c r="F127" s="21"/>
      <c r="G127" s="11"/>
      <c r="H127" s="3">
        <v>42391</v>
      </c>
      <c r="I127" s="2" t="s">
        <v>39</v>
      </c>
      <c r="J127" s="2" t="s">
        <v>550</v>
      </c>
      <c r="K127" s="2" t="s">
        <v>30</v>
      </c>
      <c r="L127" s="2" t="s">
        <v>31</v>
      </c>
      <c r="M127" s="2" t="s">
        <v>32</v>
      </c>
      <c r="N127" s="4">
        <v>820</v>
      </c>
      <c r="O127" s="4">
        <v>820</v>
      </c>
      <c r="P127" s="4">
        <v>0</v>
      </c>
      <c r="Q127" s="5">
        <v>0</v>
      </c>
      <c r="R127" s="4">
        <v>0</v>
      </c>
      <c r="S127" s="4">
        <v>0</v>
      </c>
      <c r="T127" s="4">
        <v>0</v>
      </c>
      <c r="U127" s="5">
        <v>0</v>
      </c>
      <c r="V127" s="5">
        <v>0</v>
      </c>
      <c r="W127" s="14">
        <v>0</v>
      </c>
      <c r="X127" s="14">
        <v>0</v>
      </c>
      <c r="Y127" s="14">
        <v>0</v>
      </c>
      <c r="Z127" s="4"/>
      <c r="AA127" s="31"/>
      <c r="AC127" s="32"/>
      <c r="AE127" s="32"/>
      <c r="AG127" s="32"/>
      <c r="AI127" s="32"/>
      <c r="AK127" s="32"/>
      <c r="AM127" s="32"/>
    </row>
    <row r="128" spans="1:39">
      <c r="A128" s="2" t="s">
        <v>839</v>
      </c>
      <c r="B128" s="2" t="s">
        <v>510</v>
      </c>
      <c r="C128" s="2" t="s">
        <v>56</v>
      </c>
      <c r="D128" s="2" t="s">
        <v>210</v>
      </c>
      <c r="E128" s="2" t="s">
        <v>387</v>
      </c>
      <c r="F128" s="21"/>
      <c r="G128" s="11"/>
      <c r="H128" s="3">
        <v>42262</v>
      </c>
      <c r="I128" s="2" t="s">
        <v>39</v>
      </c>
      <c r="J128" s="2" t="s">
        <v>389</v>
      </c>
      <c r="K128" s="2" t="s">
        <v>30</v>
      </c>
      <c r="L128" s="2" t="s">
        <v>31</v>
      </c>
      <c r="M128" s="2" t="s">
        <v>32</v>
      </c>
      <c r="N128" s="4">
        <v>44296</v>
      </c>
      <c r="O128" s="4">
        <v>49682</v>
      </c>
      <c r="P128" s="4">
        <v>5386</v>
      </c>
      <c r="Q128" s="5">
        <v>91.02</v>
      </c>
      <c r="R128" s="4">
        <v>0</v>
      </c>
      <c r="S128" s="4">
        <v>0</v>
      </c>
      <c r="T128" s="4">
        <v>0</v>
      </c>
      <c r="U128" s="5">
        <v>0</v>
      </c>
      <c r="V128" s="5">
        <v>0</v>
      </c>
      <c r="W128" s="14">
        <v>91.02</v>
      </c>
      <c r="X128" s="14">
        <v>0</v>
      </c>
      <c r="Y128" s="14">
        <v>91.02</v>
      </c>
      <c r="Z128" s="4"/>
      <c r="AA128" s="31"/>
      <c r="AC128" s="32"/>
      <c r="AE128" s="32"/>
      <c r="AG128" s="32"/>
      <c r="AI128" s="32"/>
      <c r="AK128" s="32"/>
      <c r="AM128" s="32"/>
    </row>
    <row r="129" spans="1:39">
      <c r="A129" s="2" t="s">
        <v>839</v>
      </c>
      <c r="B129" s="2" t="s">
        <v>510</v>
      </c>
      <c r="C129" s="2" t="s">
        <v>56</v>
      </c>
      <c r="D129" s="2" t="s">
        <v>212</v>
      </c>
      <c r="E129" s="2" t="s">
        <v>27</v>
      </c>
      <c r="F129" s="21"/>
      <c r="G129" s="11"/>
      <c r="H129" s="3">
        <v>42255</v>
      </c>
      <c r="I129" s="2" t="s">
        <v>39</v>
      </c>
      <c r="J129" s="2" t="s">
        <v>29</v>
      </c>
      <c r="K129" s="2" t="s">
        <v>30</v>
      </c>
      <c r="L129" s="2" t="s">
        <v>31</v>
      </c>
      <c r="M129" s="2" t="s">
        <v>32</v>
      </c>
      <c r="N129" s="4">
        <v>24049</v>
      </c>
      <c r="O129" s="4">
        <v>25003</v>
      </c>
      <c r="P129" s="4">
        <v>954</v>
      </c>
      <c r="Q129" s="5">
        <v>16.12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16.12</v>
      </c>
      <c r="X129" s="14">
        <v>0</v>
      </c>
      <c r="Y129" s="14">
        <v>16.12</v>
      </c>
      <c r="Z129" s="4"/>
      <c r="AA129" s="31"/>
      <c r="AC129" s="32"/>
      <c r="AE129" s="32"/>
      <c r="AG129" s="32"/>
      <c r="AI129" s="32"/>
      <c r="AK129" s="32"/>
      <c r="AM129" s="32"/>
    </row>
    <row r="130" spans="1:39">
      <c r="A130" s="2" t="s">
        <v>839</v>
      </c>
      <c r="B130" s="2" t="s">
        <v>510</v>
      </c>
      <c r="C130" s="2" t="s">
        <v>56</v>
      </c>
      <c r="D130" s="2" t="s">
        <v>213</v>
      </c>
      <c r="E130" s="2" t="s">
        <v>427</v>
      </c>
      <c r="F130" s="21"/>
      <c r="G130" s="11"/>
      <c r="H130" s="3">
        <v>42257</v>
      </c>
      <c r="I130" s="2" t="s">
        <v>39</v>
      </c>
      <c r="J130" s="2" t="s">
        <v>429</v>
      </c>
      <c r="K130" s="2" t="s">
        <v>30</v>
      </c>
      <c r="L130" s="2" t="s">
        <v>31</v>
      </c>
      <c r="M130" s="2" t="s">
        <v>32</v>
      </c>
      <c r="N130" s="4">
        <v>20560</v>
      </c>
      <c r="O130" s="4">
        <v>21232</v>
      </c>
      <c r="P130" s="4">
        <v>672</v>
      </c>
      <c r="Q130" s="5">
        <v>11.36</v>
      </c>
      <c r="R130" s="4">
        <v>0</v>
      </c>
      <c r="S130" s="4">
        <v>0</v>
      </c>
      <c r="T130" s="4">
        <v>0</v>
      </c>
      <c r="U130" s="5">
        <v>0</v>
      </c>
      <c r="V130" s="5">
        <v>0</v>
      </c>
      <c r="W130" s="14">
        <v>11.36</v>
      </c>
      <c r="X130" s="14">
        <v>0</v>
      </c>
      <c r="Y130" s="14">
        <v>11.36</v>
      </c>
      <c r="Z130" s="4"/>
      <c r="AA130" s="31"/>
      <c r="AC130" s="32"/>
      <c r="AE130" s="32"/>
      <c r="AG130" s="32"/>
      <c r="AI130" s="32"/>
      <c r="AK130" s="32"/>
      <c r="AM130" s="32"/>
    </row>
    <row r="131" spans="1:39">
      <c r="A131" s="2" t="s">
        <v>839</v>
      </c>
      <c r="B131" s="2" t="s">
        <v>510</v>
      </c>
      <c r="C131" s="2" t="s">
        <v>56</v>
      </c>
      <c r="D131" s="2" t="s">
        <v>214</v>
      </c>
      <c r="E131" s="2" t="s">
        <v>409</v>
      </c>
      <c r="F131" s="21"/>
      <c r="G131" s="11"/>
      <c r="H131" s="3">
        <v>42290</v>
      </c>
      <c r="I131" s="2" t="s">
        <v>39</v>
      </c>
      <c r="J131" s="2" t="s">
        <v>411</v>
      </c>
      <c r="K131" s="2" t="s">
        <v>30</v>
      </c>
      <c r="L131" s="2" t="s">
        <v>31</v>
      </c>
      <c r="M131" s="2" t="s">
        <v>32</v>
      </c>
      <c r="N131" s="4">
        <v>1500</v>
      </c>
      <c r="O131" s="4">
        <v>1588</v>
      </c>
      <c r="P131" s="4">
        <v>88</v>
      </c>
      <c r="Q131" s="5">
        <v>1.49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1.49</v>
      </c>
      <c r="X131" s="14">
        <v>0</v>
      </c>
      <c r="Y131" s="14">
        <v>1.49</v>
      </c>
      <c r="Z131" s="4"/>
      <c r="AA131" s="31"/>
      <c r="AC131" s="32"/>
      <c r="AE131" s="32"/>
      <c r="AG131" s="32"/>
      <c r="AI131" s="32"/>
      <c r="AK131" s="32"/>
      <c r="AM131" s="32"/>
    </row>
    <row r="132" spans="1:39">
      <c r="A132" s="2" t="s">
        <v>839</v>
      </c>
      <c r="B132" s="2" t="s">
        <v>510</v>
      </c>
      <c r="C132" s="2" t="s">
        <v>56</v>
      </c>
      <c r="D132" s="2" t="s">
        <v>215</v>
      </c>
      <c r="E132" s="2" t="s">
        <v>371</v>
      </c>
      <c r="F132" s="21"/>
      <c r="G132" s="11"/>
      <c r="H132" s="3">
        <v>42401</v>
      </c>
      <c r="I132" s="2"/>
      <c r="J132" s="2" t="s">
        <v>373</v>
      </c>
      <c r="K132" s="2" t="s">
        <v>30</v>
      </c>
      <c r="L132" s="2" t="s">
        <v>31</v>
      </c>
      <c r="M132" s="2" t="s">
        <v>32</v>
      </c>
      <c r="N132" s="4">
        <v>155</v>
      </c>
      <c r="O132" s="4">
        <v>272</v>
      </c>
      <c r="P132" s="4">
        <v>117</v>
      </c>
      <c r="Q132" s="5">
        <v>1.98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1.98</v>
      </c>
      <c r="X132" s="14">
        <v>0</v>
      </c>
      <c r="Y132" s="14">
        <v>1.98</v>
      </c>
      <c r="Z132" s="4"/>
      <c r="AA132" s="31"/>
      <c r="AC132" s="32"/>
      <c r="AE132" s="32"/>
      <c r="AG132" s="32"/>
      <c r="AI132" s="32"/>
      <c r="AK132" s="32"/>
      <c r="AM132" s="32"/>
    </row>
    <row r="133" spans="1:39">
      <c r="A133" s="2" t="s">
        <v>839</v>
      </c>
      <c r="B133" s="2" t="s">
        <v>510</v>
      </c>
      <c r="C133" s="2" t="s">
        <v>56</v>
      </c>
      <c r="D133" s="2" t="s">
        <v>217</v>
      </c>
      <c r="E133" s="2" t="s">
        <v>768</v>
      </c>
      <c r="F133" s="21"/>
      <c r="G133" s="11"/>
      <c r="H133" s="3">
        <v>42444</v>
      </c>
      <c r="I133" s="2" t="s">
        <v>39</v>
      </c>
      <c r="J133" s="2" t="s">
        <v>769</v>
      </c>
      <c r="K133" s="2" t="s">
        <v>30</v>
      </c>
      <c r="L133" s="2" t="s">
        <v>31</v>
      </c>
      <c r="M133" s="2" t="s">
        <v>32</v>
      </c>
      <c r="N133" s="4">
        <v>7</v>
      </c>
      <c r="O133" s="4">
        <v>5828</v>
      </c>
      <c r="P133" s="4">
        <v>5821</v>
      </c>
      <c r="Q133" s="5">
        <v>98.37</v>
      </c>
      <c r="R133" s="4">
        <v>0</v>
      </c>
      <c r="S133" s="4">
        <v>0</v>
      </c>
      <c r="T133" s="4">
        <v>0</v>
      </c>
      <c r="U133" s="5">
        <v>0</v>
      </c>
      <c r="V133" s="5">
        <v>0</v>
      </c>
      <c r="W133" s="14">
        <v>98.37</v>
      </c>
      <c r="X133" s="14">
        <v>0</v>
      </c>
      <c r="Y133" s="14">
        <v>98.37</v>
      </c>
      <c r="Z133" s="4"/>
      <c r="AA133" s="31"/>
      <c r="AC133" s="32"/>
      <c r="AE133" s="32"/>
      <c r="AG133" s="32"/>
      <c r="AI133" s="32"/>
      <c r="AK133" s="32"/>
      <c r="AM133" s="32"/>
    </row>
    <row r="134" spans="1:39">
      <c r="A134" s="2" t="s">
        <v>839</v>
      </c>
      <c r="B134" s="2" t="s">
        <v>510</v>
      </c>
      <c r="C134" s="2" t="s">
        <v>56</v>
      </c>
      <c r="D134" s="2" t="s">
        <v>218</v>
      </c>
      <c r="E134" s="2" t="s">
        <v>719</v>
      </c>
      <c r="F134" s="21"/>
      <c r="G134" s="11"/>
      <c r="H134" s="3">
        <v>42444</v>
      </c>
      <c r="I134" s="2" t="s">
        <v>39</v>
      </c>
      <c r="J134" s="2" t="s">
        <v>720</v>
      </c>
      <c r="K134" s="2" t="s">
        <v>30</v>
      </c>
      <c r="L134" s="2" t="s">
        <v>31</v>
      </c>
      <c r="M134" s="2" t="s">
        <v>32</v>
      </c>
      <c r="N134" s="4">
        <v>3842</v>
      </c>
      <c r="O134" s="4">
        <v>5245</v>
      </c>
      <c r="P134" s="4">
        <v>1403</v>
      </c>
      <c r="Q134" s="5">
        <v>23.71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23.71</v>
      </c>
      <c r="X134" s="14">
        <v>0</v>
      </c>
      <c r="Y134" s="14">
        <v>23.71</v>
      </c>
      <c r="Z134" s="4"/>
      <c r="AA134" s="31"/>
      <c r="AC134" s="32"/>
      <c r="AE134" s="32"/>
      <c r="AG134" s="32"/>
      <c r="AI134" s="32"/>
      <c r="AK134" s="32"/>
      <c r="AM134" s="32"/>
    </row>
    <row r="135" spans="1:39">
      <c r="A135" s="2" t="s">
        <v>839</v>
      </c>
      <c r="B135" s="2" t="s">
        <v>510</v>
      </c>
      <c r="C135" s="2" t="s">
        <v>56</v>
      </c>
      <c r="D135" s="2" t="s">
        <v>219</v>
      </c>
      <c r="E135" s="2" t="s">
        <v>750</v>
      </c>
      <c r="F135" s="21"/>
      <c r="G135" s="11"/>
      <c r="H135" s="3">
        <v>42444</v>
      </c>
      <c r="I135" s="2" t="s">
        <v>39</v>
      </c>
      <c r="J135" s="2" t="s">
        <v>751</v>
      </c>
      <c r="K135" s="2" t="s">
        <v>30</v>
      </c>
      <c r="L135" s="2" t="s">
        <v>31</v>
      </c>
      <c r="M135" s="2" t="s">
        <v>32</v>
      </c>
      <c r="N135" s="4">
        <v>22</v>
      </c>
      <c r="O135" s="4">
        <v>22</v>
      </c>
      <c r="P135" s="4">
        <v>0</v>
      </c>
      <c r="Q135" s="5">
        <v>0</v>
      </c>
      <c r="R135" s="4">
        <v>0</v>
      </c>
      <c r="S135" s="4">
        <v>0</v>
      </c>
      <c r="T135" s="4">
        <v>0</v>
      </c>
      <c r="U135" s="5">
        <v>0</v>
      </c>
      <c r="V135" s="5">
        <v>0</v>
      </c>
      <c r="W135" s="14">
        <v>0</v>
      </c>
      <c r="X135" s="14">
        <v>0</v>
      </c>
      <c r="Y135" s="14">
        <v>0</v>
      </c>
      <c r="Z135" s="4"/>
      <c r="AA135" s="31"/>
      <c r="AC135" s="32"/>
      <c r="AE135" s="32"/>
      <c r="AG135" s="32"/>
      <c r="AI135" s="32"/>
      <c r="AK135" s="32"/>
      <c r="AM135" s="32"/>
    </row>
    <row r="136" spans="1:39">
      <c r="A136" s="2" t="s">
        <v>839</v>
      </c>
      <c r="B136" s="2" t="s">
        <v>510</v>
      </c>
      <c r="C136" s="2" t="s">
        <v>56</v>
      </c>
      <c r="D136" s="2" t="s">
        <v>220</v>
      </c>
      <c r="E136" s="2" t="s">
        <v>610</v>
      </c>
      <c r="F136" s="21"/>
      <c r="G136" s="11"/>
      <c r="H136" s="3">
        <v>42450</v>
      </c>
      <c r="I136" s="2" t="s">
        <v>39</v>
      </c>
      <c r="J136" s="2" t="s">
        <v>612</v>
      </c>
      <c r="K136" s="2" t="s">
        <v>30</v>
      </c>
      <c r="L136" s="2" t="s">
        <v>31</v>
      </c>
      <c r="M136" s="2" t="s">
        <v>32</v>
      </c>
      <c r="N136" s="4">
        <v>4990</v>
      </c>
      <c r="O136" s="4">
        <v>7460</v>
      </c>
      <c r="P136" s="4">
        <v>2470</v>
      </c>
      <c r="Q136" s="5">
        <v>41.74</v>
      </c>
      <c r="R136" s="4">
        <v>0</v>
      </c>
      <c r="S136" s="4">
        <v>0</v>
      </c>
      <c r="T136" s="4">
        <v>0</v>
      </c>
      <c r="U136" s="5">
        <v>0</v>
      </c>
      <c r="V136" s="5">
        <v>0</v>
      </c>
      <c r="W136" s="14">
        <v>41.74</v>
      </c>
      <c r="X136" s="14">
        <v>0</v>
      </c>
      <c r="Y136" s="14">
        <v>41.74</v>
      </c>
      <c r="Z136" s="4"/>
      <c r="AA136" s="31"/>
      <c r="AC136" s="32"/>
      <c r="AE136" s="32"/>
      <c r="AG136" s="32"/>
      <c r="AI136" s="32"/>
      <c r="AK136" s="32"/>
      <c r="AM136" s="32"/>
    </row>
    <row r="137" spans="1:39">
      <c r="A137" s="2" t="s">
        <v>839</v>
      </c>
      <c r="B137" s="2" t="s">
        <v>510</v>
      </c>
      <c r="C137" s="2" t="s">
        <v>56</v>
      </c>
      <c r="D137" s="2" t="s">
        <v>221</v>
      </c>
      <c r="E137" s="2" t="s">
        <v>723</v>
      </c>
      <c r="F137" s="21"/>
      <c r="G137" s="11"/>
      <c r="H137" s="3">
        <v>42536</v>
      </c>
      <c r="I137" s="2" t="s">
        <v>39</v>
      </c>
      <c r="J137" s="2" t="s">
        <v>724</v>
      </c>
      <c r="K137" s="2" t="s">
        <v>30</v>
      </c>
      <c r="L137" s="2" t="s">
        <v>31</v>
      </c>
      <c r="M137" s="2" t="s">
        <v>41</v>
      </c>
      <c r="N137" s="4">
        <v>10</v>
      </c>
      <c r="O137" s="4">
        <v>46</v>
      </c>
      <c r="P137" s="4">
        <v>36</v>
      </c>
      <c r="Q137" s="5">
        <v>0.61</v>
      </c>
      <c r="R137" s="4">
        <v>1</v>
      </c>
      <c r="S137" s="4">
        <v>1</v>
      </c>
      <c r="T137" s="4">
        <v>0</v>
      </c>
      <c r="U137" s="5">
        <v>0</v>
      </c>
      <c r="V137" s="5">
        <v>0</v>
      </c>
      <c r="W137" s="14">
        <v>0.61</v>
      </c>
      <c r="X137" s="14">
        <v>0</v>
      </c>
      <c r="Y137" s="14">
        <v>0.61</v>
      </c>
      <c r="Z137" s="4"/>
      <c r="AA137" s="31"/>
      <c r="AC137" s="32"/>
      <c r="AE137" s="32"/>
      <c r="AG137" s="32"/>
      <c r="AI137" s="32"/>
      <c r="AK137" s="32"/>
      <c r="AM137" s="32"/>
    </row>
    <row r="138" spans="1:39">
      <c r="A138" s="2" t="s">
        <v>839</v>
      </c>
      <c r="B138" s="2" t="s">
        <v>510</v>
      </c>
      <c r="C138" s="2" t="s">
        <v>56</v>
      </c>
      <c r="D138" s="2" t="s">
        <v>222</v>
      </c>
      <c r="E138" s="2" t="s">
        <v>767</v>
      </c>
      <c r="F138" s="21"/>
      <c r="G138" s="11"/>
      <c r="H138" s="3">
        <v>42536</v>
      </c>
      <c r="I138" s="2" t="s">
        <v>39</v>
      </c>
      <c r="J138" s="2" t="s">
        <v>417</v>
      </c>
      <c r="K138" s="2" t="s">
        <v>30</v>
      </c>
      <c r="L138" s="2" t="s">
        <v>31</v>
      </c>
      <c r="M138" s="2" t="s">
        <v>32</v>
      </c>
      <c r="N138" s="4">
        <v>10</v>
      </c>
      <c r="O138" s="4">
        <v>1644</v>
      </c>
      <c r="P138" s="4">
        <v>1634</v>
      </c>
      <c r="Q138" s="5">
        <v>27.61</v>
      </c>
      <c r="R138" s="4">
        <v>1</v>
      </c>
      <c r="S138" s="4">
        <v>1</v>
      </c>
      <c r="T138" s="4">
        <v>0</v>
      </c>
      <c r="U138" s="5">
        <v>0</v>
      </c>
      <c r="V138" s="5">
        <v>0</v>
      </c>
      <c r="W138" s="14">
        <v>27.61</v>
      </c>
      <c r="X138" s="14">
        <v>0</v>
      </c>
      <c r="Y138" s="14">
        <v>27.61</v>
      </c>
      <c r="Z138" s="4"/>
      <c r="AA138" s="31"/>
      <c r="AC138" s="32"/>
      <c r="AE138" s="32"/>
      <c r="AG138" s="32"/>
      <c r="AI138" s="32"/>
      <c r="AK138" s="32"/>
      <c r="AM138" s="32"/>
    </row>
    <row r="139" spans="1:39">
      <c r="A139" s="2" t="s">
        <v>839</v>
      </c>
      <c r="B139" s="2" t="s">
        <v>510</v>
      </c>
      <c r="C139" s="2" t="s">
        <v>766</v>
      </c>
      <c r="D139" s="2" t="s">
        <v>223</v>
      </c>
      <c r="E139" s="2" t="s">
        <v>746</v>
      </c>
      <c r="F139" s="21"/>
      <c r="G139" s="11"/>
      <c r="H139" s="3">
        <v>42526</v>
      </c>
      <c r="I139" s="2"/>
      <c r="J139" s="2" t="s">
        <v>747</v>
      </c>
      <c r="K139" s="2" t="s">
        <v>30</v>
      </c>
      <c r="L139" s="2" t="s">
        <v>31</v>
      </c>
      <c r="M139" s="2" t="s">
        <v>378</v>
      </c>
      <c r="N139" s="4">
        <v>10</v>
      </c>
      <c r="O139" s="4">
        <v>500</v>
      </c>
      <c r="P139" s="4">
        <v>490</v>
      </c>
      <c r="Q139" s="5">
        <v>13.48</v>
      </c>
      <c r="R139" s="4">
        <v>1</v>
      </c>
      <c r="S139" s="4">
        <v>2350</v>
      </c>
      <c r="T139" s="4">
        <v>2349</v>
      </c>
      <c r="U139" s="5">
        <v>193.79</v>
      </c>
      <c r="V139" s="5">
        <v>0</v>
      </c>
      <c r="W139" s="14">
        <v>207.27</v>
      </c>
      <c r="X139" s="14">
        <v>0</v>
      </c>
      <c r="Y139" s="14">
        <v>207.27</v>
      </c>
      <c r="Z139" s="4"/>
      <c r="AA139" s="31"/>
      <c r="AC139" s="32"/>
      <c r="AE139" s="32"/>
      <c r="AG139" s="32"/>
      <c r="AI139" s="32"/>
      <c r="AK139" s="32"/>
      <c r="AM139" s="32"/>
    </row>
    <row r="140" spans="1:39">
      <c r="A140" s="2" t="s">
        <v>839</v>
      </c>
      <c r="B140" s="2" t="s">
        <v>510</v>
      </c>
      <c r="C140" s="2" t="s">
        <v>765</v>
      </c>
      <c r="D140" s="2" t="s">
        <v>224</v>
      </c>
      <c r="E140" s="2" t="s">
        <v>547</v>
      </c>
      <c r="F140" s="21"/>
      <c r="G140" s="11"/>
      <c r="H140" s="3">
        <v>42410</v>
      </c>
      <c r="I140" s="2"/>
      <c r="J140" s="2" t="s">
        <v>757</v>
      </c>
      <c r="K140" s="2" t="s">
        <v>394</v>
      </c>
      <c r="L140" s="2" t="s">
        <v>31</v>
      </c>
      <c r="M140" s="2" t="s">
        <v>382</v>
      </c>
      <c r="N140" s="4">
        <v>8323</v>
      </c>
      <c r="O140" s="4">
        <v>10718</v>
      </c>
      <c r="P140" s="4">
        <v>2395</v>
      </c>
      <c r="Q140" s="5">
        <v>65.86</v>
      </c>
      <c r="R140" s="4">
        <v>0</v>
      </c>
      <c r="S140" s="4">
        <v>0</v>
      </c>
      <c r="T140" s="4">
        <v>0</v>
      </c>
      <c r="U140" s="5">
        <v>0</v>
      </c>
      <c r="V140" s="5">
        <v>0</v>
      </c>
      <c r="W140" s="14">
        <v>65.86</v>
      </c>
      <c r="X140" s="14">
        <v>0</v>
      </c>
      <c r="Y140" s="14">
        <v>65.86</v>
      </c>
      <c r="Z140" s="4"/>
      <c r="AA140" s="31"/>
      <c r="AC140" s="32"/>
      <c r="AE140" s="32"/>
      <c r="AG140" s="32"/>
      <c r="AI140" s="32"/>
      <c r="AK140" s="32"/>
      <c r="AM140" s="32"/>
    </row>
    <row r="141" spans="1:39">
      <c r="A141" s="2" t="s">
        <v>839</v>
      </c>
      <c r="B141" s="2" t="s">
        <v>510</v>
      </c>
      <c r="C141" s="2" t="s">
        <v>729</v>
      </c>
      <c r="D141" s="2" t="s">
        <v>225</v>
      </c>
      <c r="E141" s="2" t="s">
        <v>67</v>
      </c>
      <c r="F141" s="21"/>
      <c r="G141" s="11"/>
      <c r="H141" s="3">
        <v>42501</v>
      </c>
      <c r="I141" s="2"/>
      <c r="J141" s="2" t="s">
        <v>722</v>
      </c>
      <c r="K141" s="2" t="s">
        <v>394</v>
      </c>
      <c r="L141" s="2" t="s">
        <v>31</v>
      </c>
      <c r="M141" s="2" t="s">
        <v>382</v>
      </c>
      <c r="N141" s="4">
        <v>10</v>
      </c>
      <c r="O141" s="4">
        <v>10</v>
      </c>
      <c r="P141" s="4">
        <v>0</v>
      </c>
      <c r="Q141" s="5">
        <v>0</v>
      </c>
      <c r="R141" s="4">
        <v>10</v>
      </c>
      <c r="S141" s="4">
        <v>10</v>
      </c>
      <c r="T141" s="4">
        <v>0</v>
      </c>
      <c r="U141" s="5">
        <v>0</v>
      </c>
      <c r="V141" s="5">
        <v>0</v>
      </c>
      <c r="W141" s="14">
        <v>0</v>
      </c>
      <c r="X141" s="14">
        <v>0</v>
      </c>
      <c r="Y141" s="14">
        <v>0</v>
      </c>
      <c r="Z141" s="4"/>
      <c r="AA141" s="31"/>
      <c r="AC141" s="32"/>
      <c r="AE141" s="32"/>
      <c r="AG141" s="32"/>
      <c r="AI141" s="32"/>
      <c r="AK141" s="32"/>
      <c r="AM141" s="32"/>
    </row>
    <row r="142" spans="1:39">
      <c r="A142" s="2" t="s">
        <v>839</v>
      </c>
      <c r="B142" s="2" t="s">
        <v>510</v>
      </c>
      <c r="C142" s="2" t="s">
        <v>489</v>
      </c>
      <c r="D142" s="2" t="s">
        <v>226</v>
      </c>
      <c r="E142" s="2" t="s">
        <v>405</v>
      </c>
      <c r="F142" s="21"/>
      <c r="G142" s="11"/>
      <c r="H142" s="3">
        <v>42281</v>
      </c>
      <c r="I142" s="2"/>
      <c r="J142" s="2" t="s">
        <v>407</v>
      </c>
      <c r="K142" s="2" t="s">
        <v>30</v>
      </c>
      <c r="L142" s="2" t="s">
        <v>31</v>
      </c>
      <c r="M142" s="2" t="s">
        <v>378</v>
      </c>
      <c r="N142" s="4">
        <v>18379</v>
      </c>
      <c r="O142" s="4">
        <v>18379</v>
      </c>
      <c r="P142" s="4">
        <v>0</v>
      </c>
      <c r="Q142" s="5">
        <v>0</v>
      </c>
      <c r="R142" s="4">
        <v>17837</v>
      </c>
      <c r="S142" s="4">
        <v>17837</v>
      </c>
      <c r="T142" s="4">
        <v>0</v>
      </c>
      <c r="U142" s="5">
        <v>0</v>
      </c>
      <c r="V142" s="5">
        <v>0</v>
      </c>
      <c r="W142" s="14">
        <v>0</v>
      </c>
      <c r="X142" s="14">
        <v>0</v>
      </c>
      <c r="Y142" s="14">
        <v>0</v>
      </c>
      <c r="Z142" s="4"/>
      <c r="AA142" s="31"/>
      <c r="AC142" s="32"/>
      <c r="AE142" s="32"/>
      <c r="AG142" s="32"/>
      <c r="AI142" s="32"/>
      <c r="AK142" s="32"/>
      <c r="AM142" s="32"/>
    </row>
    <row r="143" spans="1:39">
      <c r="A143" s="2" t="s">
        <v>839</v>
      </c>
      <c r="B143" s="2" t="s">
        <v>510</v>
      </c>
      <c r="C143" s="2" t="s">
        <v>636</v>
      </c>
      <c r="D143" s="2" t="s">
        <v>227</v>
      </c>
      <c r="E143" s="2" t="s">
        <v>27</v>
      </c>
      <c r="F143" s="21"/>
      <c r="G143" s="11"/>
      <c r="H143" s="3">
        <v>42404</v>
      </c>
      <c r="I143" s="2"/>
      <c r="J143" s="2" t="s">
        <v>577</v>
      </c>
      <c r="K143" s="2" t="s">
        <v>394</v>
      </c>
      <c r="L143" s="2" t="s">
        <v>31</v>
      </c>
      <c r="M143" s="2" t="s">
        <v>382</v>
      </c>
      <c r="N143" s="4">
        <v>13598</v>
      </c>
      <c r="O143" s="4">
        <v>13627</v>
      </c>
      <c r="P143" s="4">
        <v>29</v>
      </c>
      <c r="Q143" s="5">
        <v>0.8</v>
      </c>
      <c r="R143" s="4">
        <v>16865</v>
      </c>
      <c r="S143" s="4">
        <v>16909</v>
      </c>
      <c r="T143" s="4">
        <v>44</v>
      </c>
      <c r="U143" s="5">
        <v>3.63</v>
      </c>
      <c r="V143" s="5">
        <v>0</v>
      </c>
      <c r="W143" s="14">
        <v>4.43</v>
      </c>
      <c r="X143" s="14">
        <v>0</v>
      </c>
      <c r="Y143" s="14">
        <v>4.43</v>
      </c>
      <c r="Z143" s="4"/>
      <c r="AA143" s="31"/>
      <c r="AC143" s="32"/>
      <c r="AE143" s="32"/>
      <c r="AG143" s="32"/>
      <c r="AI143" s="32"/>
      <c r="AK143" s="32"/>
      <c r="AM143" s="32"/>
    </row>
    <row r="144" spans="1:39">
      <c r="A144" s="2" t="s">
        <v>839</v>
      </c>
      <c r="B144" s="2" t="s">
        <v>510</v>
      </c>
      <c r="C144" s="2" t="s">
        <v>572</v>
      </c>
      <c r="D144" s="2" t="s">
        <v>229</v>
      </c>
      <c r="E144" s="2" t="s">
        <v>499</v>
      </c>
      <c r="F144" s="21"/>
      <c r="G144" s="11"/>
      <c r="H144" s="3">
        <v>42410</v>
      </c>
      <c r="I144" s="2"/>
      <c r="J144" s="2" t="s">
        <v>573</v>
      </c>
      <c r="K144" s="2" t="s">
        <v>394</v>
      </c>
      <c r="L144" s="2" t="s">
        <v>31</v>
      </c>
      <c r="M144" s="2" t="s">
        <v>382</v>
      </c>
      <c r="N144" s="4">
        <v>92693</v>
      </c>
      <c r="O144" s="4">
        <v>93011</v>
      </c>
      <c r="P144" s="4">
        <v>318</v>
      </c>
      <c r="Q144" s="5">
        <v>8.75</v>
      </c>
      <c r="R144" s="4">
        <v>0</v>
      </c>
      <c r="S144" s="4">
        <v>0</v>
      </c>
      <c r="T144" s="4">
        <v>0</v>
      </c>
      <c r="U144" s="5">
        <v>0</v>
      </c>
      <c r="V144" s="5">
        <v>0</v>
      </c>
      <c r="W144" s="14">
        <v>8.75</v>
      </c>
      <c r="X144" s="14">
        <v>0</v>
      </c>
      <c r="Y144" s="14">
        <v>8.75</v>
      </c>
      <c r="Z144" s="4"/>
      <c r="AA144" s="31"/>
      <c r="AC144" s="32"/>
      <c r="AE144" s="32"/>
      <c r="AG144" s="32"/>
      <c r="AI144" s="32"/>
      <c r="AK144" s="32"/>
      <c r="AM144" s="32"/>
    </row>
    <row r="145" spans="1:39">
      <c r="A145" s="2" t="s">
        <v>839</v>
      </c>
      <c r="B145" s="2" t="s">
        <v>510</v>
      </c>
      <c r="C145" s="2" t="s">
        <v>69</v>
      </c>
      <c r="D145" s="2" t="s">
        <v>70</v>
      </c>
      <c r="E145" s="2" t="s">
        <v>34</v>
      </c>
      <c r="F145" s="21"/>
      <c r="G145" s="11"/>
      <c r="H145" s="3">
        <v>42184</v>
      </c>
      <c r="I145" s="2" t="s">
        <v>28</v>
      </c>
      <c r="J145" s="2" t="s">
        <v>35</v>
      </c>
      <c r="K145" s="2" t="s">
        <v>30</v>
      </c>
      <c r="L145" s="2" t="s">
        <v>31</v>
      </c>
      <c r="M145" s="2" t="s">
        <v>32</v>
      </c>
      <c r="N145" s="4">
        <v>2881</v>
      </c>
      <c r="O145" s="4">
        <v>2980</v>
      </c>
      <c r="P145" s="4">
        <v>99</v>
      </c>
      <c r="Q145" s="5">
        <v>1.67</v>
      </c>
      <c r="R145" s="4">
        <v>1849</v>
      </c>
      <c r="S145" s="4">
        <v>1915</v>
      </c>
      <c r="T145" s="4">
        <v>66</v>
      </c>
      <c r="U145" s="5">
        <v>3.95</v>
      </c>
      <c r="V145" s="5">
        <v>0</v>
      </c>
      <c r="W145" s="14">
        <v>5.62</v>
      </c>
      <c r="X145" s="14">
        <v>0</v>
      </c>
      <c r="Y145" s="14">
        <v>5.62</v>
      </c>
      <c r="Z145" s="4"/>
      <c r="AA145" s="31"/>
      <c r="AC145" s="32"/>
      <c r="AE145" s="32"/>
      <c r="AG145" s="32"/>
      <c r="AI145" s="32"/>
      <c r="AK145" s="32"/>
      <c r="AM145" s="32"/>
    </row>
    <row r="146" spans="1:39">
      <c r="A146" s="2" t="s">
        <v>839</v>
      </c>
      <c r="B146" s="2" t="s">
        <v>510</v>
      </c>
      <c r="C146" s="2" t="s">
        <v>69</v>
      </c>
      <c r="D146" s="2" t="s">
        <v>71</v>
      </c>
      <c r="E146" s="2" t="s">
        <v>72</v>
      </c>
      <c r="F146" s="21"/>
      <c r="G146" s="11"/>
      <c r="H146" s="3">
        <v>42194</v>
      </c>
      <c r="I146" s="2" t="s">
        <v>28</v>
      </c>
      <c r="J146" s="2" t="s">
        <v>73</v>
      </c>
      <c r="K146" s="2" t="s">
        <v>30</v>
      </c>
      <c r="L146" s="2" t="s">
        <v>31</v>
      </c>
      <c r="M146" s="2" t="s">
        <v>32</v>
      </c>
      <c r="N146" s="4">
        <v>11916</v>
      </c>
      <c r="O146" s="4">
        <v>12598</v>
      </c>
      <c r="P146" s="4">
        <v>682</v>
      </c>
      <c r="Q146" s="5">
        <v>11.53</v>
      </c>
      <c r="R146" s="4">
        <v>7717</v>
      </c>
      <c r="S146" s="4">
        <v>7860</v>
      </c>
      <c r="T146" s="4">
        <v>143</v>
      </c>
      <c r="U146" s="5">
        <v>8.5500000000000007</v>
      </c>
      <c r="V146" s="5">
        <v>0</v>
      </c>
      <c r="W146" s="14">
        <v>20.079999999999998</v>
      </c>
      <c r="X146" s="14">
        <v>0</v>
      </c>
      <c r="Y146" s="14">
        <v>20.079999999999998</v>
      </c>
      <c r="Z146" s="4"/>
      <c r="AA146" s="31"/>
      <c r="AC146" s="32"/>
      <c r="AE146" s="32"/>
      <c r="AG146" s="32"/>
      <c r="AI146" s="32"/>
      <c r="AK146" s="32"/>
      <c r="AM146" s="32"/>
    </row>
    <row r="147" spans="1:39">
      <c r="A147" s="2" t="s">
        <v>839</v>
      </c>
      <c r="B147" s="2" t="s">
        <v>510</v>
      </c>
      <c r="C147" s="2" t="s">
        <v>69</v>
      </c>
      <c r="D147" s="2" t="s">
        <v>74</v>
      </c>
      <c r="E147" s="2" t="s">
        <v>46</v>
      </c>
      <c r="F147" s="21"/>
      <c r="G147" s="11"/>
      <c r="H147" s="3">
        <v>42208</v>
      </c>
      <c r="I147" s="2" t="s">
        <v>28</v>
      </c>
      <c r="J147" s="2" t="s">
        <v>47</v>
      </c>
      <c r="K147" s="2" t="s">
        <v>30</v>
      </c>
      <c r="L147" s="2" t="s">
        <v>31</v>
      </c>
      <c r="M147" s="2" t="s">
        <v>32</v>
      </c>
      <c r="N147" s="4">
        <v>142</v>
      </c>
      <c r="O147" s="4">
        <v>144</v>
      </c>
      <c r="P147" s="4">
        <v>2</v>
      </c>
      <c r="Q147" s="5">
        <v>0.03</v>
      </c>
      <c r="R147" s="4">
        <v>384</v>
      </c>
      <c r="S147" s="4">
        <v>384</v>
      </c>
      <c r="T147" s="4">
        <v>0</v>
      </c>
      <c r="U147" s="5">
        <v>0</v>
      </c>
      <c r="V147" s="5">
        <v>0</v>
      </c>
      <c r="W147" s="14">
        <v>0.03</v>
      </c>
      <c r="X147" s="14">
        <v>0</v>
      </c>
      <c r="Y147" s="14">
        <v>0.03</v>
      </c>
      <c r="Z147" s="4"/>
      <c r="AA147" s="31"/>
      <c r="AC147" s="32"/>
      <c r="AE147" s="32"/>
      <c r="AG147" s="32"/>
      <c r="AI147" s="32"/>
      <c r="AK147" s="32"/>
      <c r="AM147" s="32"/>
    </row>
    <row r="148" spans="1:39">
      <c r="A148" s="2" t="s">
        <v>839</v>
      </c>
      <c r="B148" s="2" t="s">
        <v>510</v>
      </c>
      <c r="C148" s="2" t="s">
        <v>69</v>
      </c>
      <c r="D148" s="2" t="s">
        <v>75</v>
      </c>
      <c r="E148" s="2" t="s">
        <v>34</v>
      </c>
      <c r="F148" s="21"/>
      <c r="G148" s="11"/>
      <c r="H148" s="3">
        <v>42207</v>
      </c>
      <c r="I148" s="2" t="s">
        <v>28</v>
      </c>
      <c r="J148" s="2" t="s">
        <v>35</v>
      </c>
      <c r="K148" s="2" t="s">
        <v>30</v>
      </c>
      <c r="L148" s="2" t="s">
        <v>31</v>
      </c>
      <c r="M148" s="2" t="s">
        <v>32</v>
      </c>
      <c r="N148" s="4">
        <v>12065</v>
      </c>
      <c r="O148" s="4">
        <v>12686</v>
      </c>
      <c r="P148" s="4">
        <v>621</v>
      </c>
      <c r="Q148" s="5">
        <v>10.49</v>
      </c>
      <c r="R148" s="4">
        <v>16839</v>
      </c>
      <c r="S148" s="4">
        <v>17734</v>
      </c>
      <c r="T148" s="4">
        <v>895</v>
      </c>
      <c r="U148" s="5">
        <v>53.52</v>
      </c>
      <c r="V148" s="5">
        <v>0</v>
      </c>
      <c r="W148" s="14">
        <v>64.010000000000005</v>
      </c>
      <c r="X148" s="14">
        <v>0</v>
      </c>
      <c r="Y148" s="14">
        <v>64.010000000000005</v>
      </c>
      <c r="Z148" s="4"/>
      <c r="AA148" s="31"/>
      <c r="AC148" s="32"/>
      <c r="AE148" s="32"/>
      <c r="AG148" s="32"/>
      <c r="AI148" s="32"/>
      <c r="AK148" s="32"/>
      <c r="AM148" s="32"/>
    </row>
    <row r="149" spans="1:39">
      <c r="A149" s="2" t="s">
        <v>839</v>
      </c>
      <c r="B149" s="2" t="s">
        <v>510</v>
      </c>
      <c r="C149" s="2" t="s">
        <v>69</v>
      </c>
      <c r="D149" s="2" t="s">
        <v>257</v>
      </c>
      <c r="E149" s="2" t="s">
        <v>384</v>
      </c>
      <c r="F149" s="21"/>
      <c r="G149" s="11"/>
      <c r="H149" s="3">
        <v>42235</v>
      </c>
      <c r="I149" s="2" t="s">
        <v>39</v>
      </c>
      <c r="J149" s="2" t="s">
        <v>386</v>
      </c>
      <c r="K149" s="2" t="s">
        <v>30</v>
      </c>
      <c r="L149" s="2" t="s">
        <v>31</v>
      </c>
      <c r="M149" s="2" t="s">
        <v>41</v>
      </c>
      <c r="N149" s="4">
        <v>5709</v>
      </c>
      <c r="O149" s="4">
        <v>5958</v>
      </c>
      <c r="P149" s="4">
        <v>249</v>
      </c>
      <c r="Q149" s="5">
        <v>4.21</v>
      </c>
      <c r="R149" s="4">
        <v>3472</v>
      </c>
      <c r="S149" s="4">
        <v>3727</v>
      </c>
      <c r="T149" s="4">
        <v>255</v>
      </c>
      <c r="U149" s="5">
        <v>15.25</v>
      </c>
      <c r="V149" s="5">
        <v>0</v>
      </c>
      <c r="W149" s="14">
        <v>19.46</v>
      </c>
      <c r="X149" s="14">
        <v>0</v>
      </c>
      <c r="Y149" s="14">
        <v>19.46</v>
      </c>
      <c r="Z149" s="4"/>
      <c r="AA149" s="31"/>
      <c r="AC149" s="32"/>
      <c r="AE149" s="32"/>
      <c r="AG149" s="32"/>
      <c r="AI149" s="32"/>
      <c r="AK149" s="32"/>
      <c r="AM149" s="32"/>
    </row>
    <row r="150" spans="1:39">
      <c r="A150" s="2" t="s">
        <v>839</v>
      </c>
      <c r="B150" s="2" t="s">
        <v>510</v>
      </c>
      <c r="C150" s="2" t="s">
        <v>69</v>
      </c>
      <c r="D150" s="2" t="s">
        <v>259</v>
      </c>
      <c r="E150" s="2" t="s">
        <v>371</v>
      </c>
      <c r="F150" s="21"/>
      <c r="G150" s="11"/>
      <c r="H150" s="3">
        <v>42198</v>
      </c>
      <c r="I150" s="2" t="s">
        <v>28</v>
      </c>
      <c r="J150" s="2" t="s">
        <v>373</v>
      </c>
      <c r="K150" s="2" t="s">
        <v>30</v>
      </c>
      <c r="L150" s="2" t="s">
        <v>31</v>
      </c>
      <c r="M150" s="2" t="s">
        <v>32</v>
      </c>
      <c r="N150" s="4">
        <v>4718</v>
      </c>
      <c r="O150" s="4">
        <v>5376</v>
      </c>
      <c r="P150" s="4">
        <v>658</v>
      </c>
      <c r="Q150" s="5">
        <v>11.12</v>
      </c>
      <c r="R150" s="4">
        <v>2809</v>
      </c>
      <c r="S150" s="4">
        <v>3364</v>
      </c>
      <c r="T150" s="4">
        <v>555</v>
      </c>
      <c r="U150" s="5">
        <v>33.19</v>
      </c>
      <c r="V150" s="5">
        <v>0</v>
      </c>
      <c r="W150" s="14">
        <v>44.31</v>
      </c>
      <c r="X150" s="14">
        <v>0</v>
      </c>
      <c r="Y150" s="14">
        <v>44.31</v>
      </c>
      <c r="Z150" s="4"/>
      <c r="AA150" s="31"/>
      <c r="AC150" s="32"/>
      <c r="AE150" s="32"/>
      <c r="AG150" s="32"/>
      <c r="AI150" s="32"/>
      <c r="AK150" s="32"/>
      <c r="AM150" s="32"/>
    </row>
    <row r="151" spans="1:39">
      <c r="A151" s="2" t="s">
        <v>839</v>
      </c>
      <c r="B151" s="2" t="s">
        <v>510</v>
      </c>
      <c r="C151" s="2" t="s">
        <v>752</v>
      </c>
      <c r="D151" s="2" t="s">
        <v>274</v>
      </c>
      <c r="E151" s="2" t="s">
        <v>653</v>
      </c>
      <c r="F151" s="21"/>
      <c r="G151" s="11"/>
      <c r="H151" s="3">
        <v>42425</v>
      </c>
      <c r="I151" s="2" t="s">
        <v>753</v>
      </c>
      <c r="J151" s="2" t="s">
        <v>655</v>
      </c>
      <c r="K151" s="2" t="s">
        <v>30</v>
      </c>
      <c r="L151" s="2" t="s">
        <v>31</v>
      </c>
      <c r="M151" s="2" t="s">
        <v>382</v>
      </c>
      <c r="N151" s="4">
        <v>222390</v>
      </c>
      <c r="O151" s="4">
        <v>231045</v>
      </c>
      <c r="P151" s="4">
        <v>8655</v>
      </c>
      <c r="Q151" s="5">
        <v>146.27000000000001</v>
      </c>
      <c r="R151" s="4">
        <v>0</v>
      </c>
      <c r="S151" s="4">
        <v>0</v>
      </c>
      <c r="T151" s="4">
        <v>0</v>
      </c>
      <c r="U151" s="5">
        <v>0</v>
      </c>
      <c r="V151" s="5">
        <v>0</v>
      </c>
      <c r="W151" s="14">
        <v>146.27000000000001</v>
      </c>
      <c r="X151" s="14">
        <v>0</v>
      </c>
      <c r="Y151" s="14">
        <v>146.27000000000001</v>
      </c>
      <c r="Z151" s="4"/>
      <c r="AA151" s="31"/>
      <c r="AC151" s="32"/>
      <c r="AE151" s="32"/>
      <c r="AG151" s="32"/>
      <c r="AI151" s="32"/>
      <c r="AK151" s="32"/>
      <c r="AM151" s="32"/>
    </row>
    <row r="152" spans="1:39">
      <c r="A152" s="2" t="s">
        <v>839</v>
      </c>
      <c r="B152" s="2" t="s">
        <v>510</v>
      </c>
      <c r="C152" s="2" t="s">
        <v>472</v>
      </c>
      <c r="D152" s="2" t="s">
        <v>276</v>
      </c>
      <c r="E152" s="2" t="s">
        <v>539</v>
      </c>
      <c r="F152" s="21"/>
      <c r="G152" s="11"/>
      <c r="H152" s="3">
        <v>42158</v>
      </c>
      <c r="I152" s="2" t="s">
        <v>28</v>
      </c>
      <c r="J152" s="2" t="s">
        <v>29</v>
      </c>
      <c r="K152" s="2" t="s">
        <v>30</v>
      </c>
      <c r="L152" s="2" t="s">
        <v>31</v>
      </c>
      <c r="M152" s="2" t="s">
        <v>382</v>
      </c>
      <c r="N152" s="4">
        <v>27611</v>
      </c>
      <c r="O152" s="4">
        <v>31726</v>
      </c>
      <c r="P152" s="4">
        <v>4115</v>
      </c>
      <c r="Q152" s="5">
        <v>382.7</v>
      </c>
      <c r="R152" s="4">
        <v>0</v>
      </c>
      <c r="S152" s="4">
        <v>0</v>
      </c>
      <c r="T152" s="4">
        <v>0</v>
      </c>
      <c r="U152" s="5">
        <v>0</v>
      </c>
      <c r="V152" s="5">
        <v>0</v>
      </c>
      <c r="W152" s="14">
        <v>382.7</v>
      </c>
      <c r="X152" s="14">
        <v>0</v>
      </c>
      <c r="Y152" s="14">
        <v>382.7</v>
      </c>
      <c r="Z152" s="4"/>
      <c r="AA152" s="31"/>
      <c r="AC152" s="32"/>
      <c r="AE152" s="32"/>
      <c r="AG152" s="32"/>
      <c r="AI152" s="32"/>
      <c r="AK152" s="32"/>
      <c r="AM152" s="32"/>
    </row>
    <row r="153" spans="1:39">
      <c r="A153" s="2" t="s">
        <v>839</v>
      </c>
      <c r="B153" s="2" t="s">
        <v>510</v>
      </c>
      <c r="C153" s="2" t="s">
        <v>721</v>
      </c>
      <c r="D153" s="2" t="s">
        <v>277</v>
      </c>
      <c r="E153" s="2" t="s">
        <v>67</v>
      </c>
      <c r="F153" s="21"/>
      <c r="G153" s="11"/>
      <c r="H153" s="3">
        <v>42501</v>
      </c>
      <c r="I153" s="2"/>
      <c r="J153" s="2" t="s">
        <v>722</v>
      </c>
      <c r="K153" s="2" t="s">
        <v>394</v>
      </c>
      <c r="L153" s="2" t="s">
        <v>31</v>
      </c>
      <c r="M153" s="2" t="s">
        <v>382</v>
      </c>
      <c r="N153" s="4">
        <v>24649</v>
      </c>
      <c r="O153" s="4">
        <v>24649</v>
      </c>
      <c r="P153" s="4">
        <v>0</v>
      </c>
      <c r="Q153" s="5">
        <v>0</v>
      </c>
      <c r="R153" s="4">
        <v>48399</v>
      </c>
      <c r="S153" s="4">
        <v>48399</v>
      </c>
      <c r="T153" s="4">
        <v>0</v>
      </c>
      <c r="U153" s="5">
        <v>0</v>
      </c>
      <c r="V153" s="5">
        <v>0</v>
      </c>
      <c r="W153" s="14">
        <v>0</v>
      </c>
      <c r="X153" s="14">
        <v>0</v>
      </c>
      <c r="Y153" s="14">
        <v>0</v>
      </c>
      <c r="Z153" s="4"/>
      <c r="AA153" s="31"/>
      <c r="AC153" s="32"/>
      <c r="AE153" s="32"/>
      <c r="AG153" s="32"/>
      <c r="AI153" s="32"/>
      <c r="AK153" s="32"/>
      <c r="AM153" s="32"/>
    </row>
    <row r="154" spans="1:39">
      <c r="A154" s="2" t="s">
        <v>839</v>
      </c>
      <c r="B154" s="2" t="s">
        <v>510</v>
      </c>
      <c r="C154" s="2" t="s">
        <v>638</v>
      </c>
      <c r="D154" s="2" t="s">
        <v>278</v>
      </c>
      <c r="E154" s="2" t="s">
        <v>27</v>
      </c>
      <c r="F154" s="21"/>
      <c r="G154" s="11"/>
      <c r="H154" s="3">
        <v>42410</v>
      </c>
      <c r="I154" s="2"/>
      <c r="J154" s="2" t="s">
        <v>577</v>
      </c>
      <c r="K154" s="2" t="s">
        <v>394</v>
      </c>
      <c r="L154" s="2" t="s">
        <v>31</v>
      </c>
      <c r="M154" s="2" t="s">
        <v>382</v>
      </c>
      <c r="N154" s="4">
        <v>118967</v>
      </c>
      <c r="O154" s="4">
        <v>119026</v>
      </c>
      <c r="P154" s="4">
        <v>59</v>
      </c>
      <c r="Q154" s="5">
        <v>1.62</v>
      </c>
      <c r="R154" s="4">
        <v>0</v>
      </c>
      <c r="S154" s="4">
        <v>0</v>
      </c>
      <c r="T154" s="4">
        <v>0</v>
      </c>
      <c r="U154" s="5">
        <v>0</v>
      </c>
      <c r="V154" s="5">
        <v>0</v>
      </c>
      <c r="W154" s="14">
        <v>1.62</v>
      </c>
      <c r="X154" s="14">
        <v>0</v>
      </c>
      <c r="Y154" s="14">
        <v>1.62</v>
      </c>
      <c r="Z154" s="4"/>
      <c r="AA154" s="31"/>
      <c r="AC154" s="32"/>
      <c r="AE154" s="32"/>
      <c r="AG154" s="32"/>
      <c r="AI154" s="32"/>
      <c r="AK154" s="32"/>
      <c r="AM154" s="32"/>
    </row>
    <row r="155" spans="1:39">
      <c r="A155" s="2" t="s">
        <v>839</v>
      </c>
      <c r="B155" s="2" t="s">
        <v>510</v>
      </c>
      <c r="C155" s="2" t="s">
        <v>756</v>
      </c>
      <c r="D155" s="2" t="s">
        <v>279</v>
      </c>
      <c r="E155" s="2" t="s">
        <v>547</v>
      </c>
      <c r="F155" s="21"/>
      <c r="G155" s="11"/>
      <c r="H155" s="3">
        <v>42408</v>
      </c>
      <c r="I155" s="2"/>
      <c r="J155" s="2" t="s">
        <v>757</v>
      </c>
      <c r="K155" s="2" t="s">
        <v>394</v>
      </c>
      <c r="L155" s="2" t="s">
        <v>31</v>
      </c>
      <c r="M155" s="2" t="s">
        <v>382</v>
      </c>
      <c r="N155" s="4">
        <v>80837</v>
      </c>
      <c r="O155" s="4">
        <v>86729</v>
      </c>
      <c r="P155" s="4">
        <v>5892</v>
      </c>
      <c r="Q155" s="5">
        <v>162.03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162.03</v>
      </c>
      <c r="X155" s="14">
        <v>0</v>
      </c>
      <c r="Y155" s="14">
        <v>162.03</v>
      </c>
      <c r="Z155" s="4"/>
      <c r="AA155" s="31"/>
      <c r="AC155" s="32"/>
      <c r="AE155" s="32"/>
      <c r="AG155" s="32"/>
      <c r="AI155" s="32"/>
      <c r="AK155" s="32"/>
      <c r="AM155" s="32"/>
    </row>
    <row r="156" spans="1:39">
      <c r="A156" s="2" t="s">
        <v>839</v>
      </c>
      <c r="B156" s="2" t="s">
        <v>510</v>
      </c>
      <c r="C156" s="2" t="s">
        <v>491</v>
      </c>
      <c r="D156" s="2" t="s">
        <v>280</v>
      </c>
      <c r="E156" s="2" t="s">
        <v>421</v>
      </c>
      <c r="F156" s="21"/>
      <c r="G156" s="11"/>
      <c r="H156" s="3">
        <v>42158</v>
      </c>
      <c r="I156" s="2" t="s">
        <v>28</v>
      </c>
      <c r="J156" s="2" t="s">
        <v>423</v>
      </c>
      <c r="K156" s="2" t="s">
        <v>30</v>
      </c>
      <c r="L156" s="2" t="s">
        <v>31</v>
      </c>
      <c r="M156" s="2" t="s">
        <v>32</v>
      </c>
      <c r="N156" s="4">
        <v>1000</v>
      </c>
      <c r="O156" s="4">
        <v>1000</v>
      </c>
      <c r="P156" s="4">
        <v>0</v>
      </c>
      <c r="Q156" s="5">
        <v>0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0</v>
      </c>
      <c r="X156" s="14">
        <v>0</v>
      </c>
      <c r="Y156" s="14">
        <v>0</v>
      </c>
      <c r="Z156" s="4"/>
      <c r="AA156" s="31"/>
      <c r="AC156" s="32"/>
      <c r="AE156" s="32"/>
      <c r="AG156" s="32"/>
      <c r="AI156" s="32"/>
      <c r="AK156" s="32"/>
      <c r="AM156" s="32"/>
    </row>
    <row r="157" spans="1:39">
      <c r="A157" s="2" t="s">
        <v>839</v>
      </c>
      <c r="B157" s="2" t="s">
        <v>510</v>
      </c>
      <c r="C157" s="2" t="s">
        <v>754</v>
      </c>
      <c r="D157" s="2" t="s">
        <v>281</v>
      </c>
      <c r="E157" s="2" t="s">
        <v>755</v>
      </c>
      <c r="F157" s="21"/>
      <c r="G157" s="11"/>
      <c r="H157" s="3">
        <v>42158</v>
      </c>
      <c r="I157" s="2" t="s">
        <v>28</v>
      </c>
      <c r="J157" s="2" t="s">
        <v>423</v>
      </c>
      <c r="K157" s="2" t="s">
        <v>30</v>
      </c>
      <c r="L157" s="2" t="s">
        <v>31</v>
      </c>
      <c r="M157" s="2" t="s">
        <v>382</v>
      </c>
      <c r="N157" s="4">
        <v>8679</v>
      </c>
      <c r="O157" s="4">
        <v>8944</v>
      </c>
      <c r="P157" s="4">
        <v>265</v>
      </c>
      <c r="Q157" s="5">
        <v>24.65</v>
      </c>
      <c r="R157" s="4">
        <v>8787</v>
      </c>
      <c r="S157" s="4">
        <v>9245</v>
      </c>
      <c r="T157" s="4">
        <v>458</v>
      </c>
      <c r="U157" s="5">
        <v>82.44</v>
      </c>
      <c r="V157" s="5">
        <v>0</v>
      </c>
      <c r="W157" s="14">
        <v>107.09</v>
      </c>
      <c r="X157" s="14">
        <v>0</v>
      </c>
      <c r="Y157" s="14">
        <v>107.09</v>
      </c>
      <c r="Z157" s="4"/>
      <c r="AA157" s="31"/>
      <c r="AC157" s="32"/>
      <c r="AE157" s="32"/>
      <c r="AG157" s="32"/>
      <c r="AI157" s="32"/>
      <c r="AK157" s="32"/>
      <c r="AM157" s="32"/>
    </row>
    <row r="158" spans="1:39">
      <c r="A158" s="2" t="s">
        <v>839</v>
      </c>
      <c r="B158" s="2" t="s">
        <v>510</v>
      </c>
      <c r="C158" s="2" t="s">
        <v>492</v>
      </c>
      <c r="D158" s="2" t="s">
        <v>282</v>
      </c>
      <c r="E158" s="2" t="s">
        <v>430</v>
      </c>
      <c r="F158" s="21"/>
      <c r="G158" s="11"/>
      <c r="H158" s="3">
        <v>42195</v>
      </c>
      <c r="I158" s="2" t="s">
        <v>493</v>
      </c>
      <c r="J158" s="2" t="s">
        <v>494</v>
      </c>
      <c r="K158" s="2" t="s">
        <v>30</v>
      </c>
      <c r="L158" s="2" t="s">
        <v>31</v>
      </c>
      <c r="M158" s="2" t="s">
        <v>382</v>
      </c>
      <c r="N158" s="4">
        <v>292</v>
      </c>
      <c r="O158" s="4">
        <v>292</v>
      </c>
      <c r="P158" s="4">
        <v>0</v>
      </c>
      <c r="Q158" s="5">
        <v>0</v>
      </c>
      <c r="R158" s="4">
        <v>352</v>
      </c>
      <c r="S158" s="4">
        <v>352</v>
      </c>
      <c r="T158" s="4">
        <v>0</v>
      </c>
      <c r="U158" s="5">
        <v>0</v>
      </c>
      <c r="V158" s="5">
        <v>0</v>
      </c>
      <c r="W158" s="14">
        <v>0</v>
      </c>
      <c r="X158" s="14">
        <v>0</v>
      </c>
      <c r="Y158" s="14">
        <v>0</v>
      </c>
      <c r="Z158" s="4"/>
      <c r="AA158" s="31"/>
      <c r="AC158" s="32"/>
      <c r="AE158" s="32"/>
      <c r="AG158" s="32"/>
      <c r="AI158" s="32"/>
      <c r="AK158" s="32"/>
      <c r="AM158" s="32"/>
    </row>
    <row r="159" spans="1:39">
      <c r="A159" s="2" t="s">
        <v>839</v>
      </c>
      <c r="B159" s="2" t="s">
        <v>510</v>
      </c>
      <c r="C159" s="2" t="s">
        <v>777</v>
      </c>
      <c r="D159" s="2" t="s">
        <v>283</v>
      </c>
      <c r="E159" s="2" t="s">
        <v>599</v>
      </c>
      <c r="F159" s="21"/>
      <c r="G159" s="11"/>
      <c r="H159" s="3">
        <v>42430</v>
      </c>
      <c r="I159" s="2" t="s">
        <v>778</v>
      </c>
      <c r="J159" s="2" t="s">
        <v>601</v>
      </c>
      <c r="K159" s="2" t="s">
        <v>30</v>
      </c>
      <c r="L159" s="2" t="s">
        <v>31</v>
      </c>
      <c r="M159" s="2" t="s">
        <v>378</v>
      </c>
      <c r="N159" s="4">
        <v>57200</v>
      </c>
      <c r="O159" s="4">
        <v>59422</v>
      </c>
      <c r="P159" s="4">
        <v>2222</v>
      </c>
      <c r="Q159" s="5">
        <v>37.549999999999997</v>
      </c>
      <c r="R159" s="4">
        <v>66710</v>
      </c>
      <c r="S159" s="4">
        <v>70171</v>
      </c>
      <c r="T159" s="4">
        <v>3461</v>
      </c>
      <c r="U159" s="5">
        <v>206.97</v>
      </c>
      <c r="V159" s="5">
        <v>0</v>
      </c>
      <c r="W159" s="14">
        <v>244.52</v>
      </c>
      <c r="X159" s="14">
        <v>0</v>
      </c>
      <c r="Y159" s="14">
        <v>244.52</v>
      </c>
      <c r="Z159" s="4"/>
      <c r="AA159" s="31"/>
      <c r="AC159" s="32"/>
      <c r="AE159" s="32"/>
      <c r="AG159" s="32"/>
      <c r="AI159" s="32"/>
      <c r="AK159" s="32"/>
      <c r="AM159" s="32"/>
    </row>
    <row r="160" spans="1:39">
      <c r="A160" s="2" t="s">
        <v>839</v>
      </c>
      <c r="B160" s="2" t="s">
        <v>510</v>
      </c>
      <c r="C160" s="2" t="s">
        <v>76</v>
      </c>
      <c r="D160" s="2" t="s">
        <v>285</v>
      </c>
      <c r="E160" s="2" t="s">
        <v>723</v>
      </c>
      <c r="F160" s="21"/>
      <c r="G160" s="11"/>
      <c r="H160" s="3">
        <v>42487</v>
      </c>
      <c r="I160" s="2" t="s">
        <v>39</v>
      </c>
      <c r="J160" s="2" t="s">
        <v>724</v>
      </c>
      <c r="K160" s="2" t="s">
        <v>30</v>
      </c>
      <c r="L160" s="2" t="s">
        <v>31</v>
      </c>
      <c r="M160" s="2" t="s">
        <v>41</v>
      </c>
      <c r="N160" s="4">
        <v>18948</v>
      </c>
      <c r="O160" s="4">
        <v>26382</v>
      </c>
      <c r="P160" s="4">
        <v>7434</v>
      </c>
      <c r="Q160" s="5">
        <v>125.63</v>
      </c>
      <c r="R160" s="4">
        <v>2730</v>
      </c>
      <c r="S160" s="4">
        <v>4832</v>
      </c>
      <c r="T160" s="4">
        <v>2102</v>
      </c>
      <c r="U160" s="5">
        <v>125.7</v>
      </c>
      <c r="V160" s="5">
        <v>0</v>
      </c>
      <c r="W160" s="14">
        <v>251.33</v>
      </c>
      <c r="X160" s="14">
        <v>0</v>
      </c>
      <c r="Y160" s="14">
        <v>251.33</v>
      </c>
      <c r="Z160" s="4"/>
      <c r="AA160" s="31"/>
      <c r="AC160" s="32"/>
      <c r="AE160" s="32"/>
      <c r="AG160" s="32"/>
      <c r="AI160" s="32"/>
      <c r="AK160" s="32"/>
      <c r="AM160" s="32"/>
    </row>
    <row r="161" spans="1:39">
      <c r="A161" s="2" t="s">
        <v>839</v>
      </c>
      <c r="B161" s="2" t="s">
        <v>510</v>
      </c>
      <c r="C161" s="2" t="s">
        <v>76</v>
      </c>
      <c r="D161" s="2" t="s">
        <v>286</v>
      </c>
      <c r="E161" s="2" t="s">
        <v>725</v>
      </c>
      <c r="F161" s="21"/>
      <c r="G161" s="11"/>
      <c r="H161" s="3">
        <v>42487</v>
      </c>
      <c r="I161" s="2" t="s">
        <v>39</v>
      </c>
      <c r="J161" s="2" t="s">
        <v>726</v>
      </c>
      <c r="K161" s="2" t="s">
        <v>30</v>
      </c>
      <c r="L161" s="2" t="s">
        <v>31</v>
      </c>
      <c r="M161" s="2" t="s">
        <v>32</v>
      </c>
      <c r="N161" s="4">
        <v>335</v>
      </c>
      <c r="O161" s="4">
        <v>1824</v>
      </c>
      <c r="P161" s="4">
        <v>1489</v>
      </c>
      <c r="Q161" s="5">
        <v>25.16</v>
      </c>
      <c r="R161" s="4">
        <v>676</v>
      </c>
      <c r="S161" s="4">
        <v>1361</v>
      </c>
      <c r="T161" s="4">
        <v>685</v>
      </c>
      <c r="U161" s="5">
        <v>40.96</v>
      </c>
      <c r="V161" s="5">
        <v>0</v>
      </c>
      <c r="W161" s="14">
        <v>66.12</v>
      </c>
      <c r="X161" s="14">
        <v>0</v>
      </c>
      <c r="Y161" s="14">
        <v>66.12</v>
      </c>
      <c r="Z161" s="4"/>
      <c r="AA161" s="31"/>
      <c r="AC161" s="32"/>
      <c r="AE161" s="32"/>
      <c r="AG161" s="32"/>
      <c r="AI161" s="32"/>
      <c r="AK161" s="32"/>
      <c r="AM161" s="32"/>
    </row>
    <row r="162" spans="1:39">
      <c r="A162" s="2" t="s">
        <v>839</v>
      </c>
      <c r="B162" s="2" t="s">
        <v>510</v>
      </c>
      <c r="C162" s="2" t="s">
        <v>76</v>
      </c>
      <c r="D162" s="2" t="s">
        <v>287</v>
      </c>
      <c r="E162" s="2" t="s">
        <v>474</v>
      </c>
      <c r="F162" s="21"/>
      <c r="G162" s="11"/>
      <c r="H162" s="3">
        <v>42487</v>
      </c>
      <c r="I162" s="2" t="s">
        <v>685</v>
      </c>
      <c r="J162" s="2" t="s">
        <v>544</v>
      </c>
      <c r="K162" s="2" t="s">
        <v>30</v>
      </c>
      <c r="L162" s="2" t="s">
        <v>31</v>
      </c>
      <c r="M162" s="2" t="s">
        <v>32</v>
      </c>
      <c r="N162" s="4">
        <v>2061</v>
      </c>
      <c r="O162" s="4">
        <v>2845</v>
      </c>
      <c r="P162" s="4">
        <v>784</v>
      </c>
      <c r="Q162" s="5">
        <v>13.25</v>
      </c>
      <c r="R162" s="4">
        <v>1825</v>
      </c>
      <c r="S162" s="4">
        <v>2839</v>
      </c>
      <c r="T162" s="4">
        <v>1014</v>
      </c>
      <c r="U162" s="5">
        <v>60.64</v>
      </c>
      <c r="V162" s="5">
        <v>0</v>
      </c>
      <c r="W162" s="14">
        <v>73.89</v>
      </c>
      <c r="X162" s="14">
        <v>0</v>
      </c>
      <c r="Y162" s="14">
        <v>73.89</v>
      </c>
      <c r="Z162" s="4"/>
      <c r="AA162" s="31"/>
      <c r="AC162" s="32"/>
      <c r="AE162" s="32"/>
      <c r="AG162" s="32"/>
      <c r="AI162" s="32"/>
      <c r="AK162" s="32"/>
      <c r="AM162" s="32"/>
    </row>
    <row r="163" spans="1:39">
      <c r="A163" s="2" t="s">
        <v>839</v>
      </c>
      <c r="B163" s="2" t="s">
        <v>510</v>
      </c>
      <c r="C163" s="2" t="s">
        <v>76</v>
      </c>
      <c r="D163" s="2" t="s">
        <v>289</v>
      </c>
      <c r="E163" s="2" t="s">
        <v>67</v>
      </c>
      <c r="F163" s="21"/>
      <c r="G163" s="11"/>
      <c r="H163" s="3">
        <v>42499</v>
      </c>
      <c r="I163" s="2" t="s">
        <v>685</v>
      </c>
      <c r="J163" s="2" t="s">
        <v>68</v>
      </c>
      <c r="K163" s="2" t="s">
        <v>30</v>
      </c>
      <c r="L163" s="2" t="s">
        <v>31</v>
      </c>
      <c r="M163" s="2" t="s">
        <v>32</v>
      </c>
      <c r="N163" s="4">
        <v>903</v>
      </c>
      <c r="O163" s="4">
        <v>1737</v>
      </c>
      <c r="P163" s="4">
        <v>834</v>
      </c>
      <c r="Q163" s="5">
        <v>14.09</v>
      </c>
      <c r="R163" s="4">
        <v>2193</v>
      </c>
      <c r="S163" s="4">
        <v>2589</v>
      </c>
      <c r="T163" s="4">
        <v>396</v>
      </c>
      <c r="U163" s="5">
        <v>23.68</v>
      </c>
      <c r="V163" s="5">
        <v>0</v>
      </c>
      <c r="W163" s="14">
        <v>37.770000000000003</v>
      </c>
      <c r="X163" s="14">
        <v>0</v>
      </c>
      <c r="Y163" s="14">
        <v>37.770000000000003</v>
      </c>
      <c r="Z163" s="4"/>
      <c r="AA163" s="31"/>
      <c r="AC163" s="32"/>
      <c r="AE163" s="32"/>
      <c r="AG163" s="32"/>
      <c r="AI163" s="32"/>
      <c r="AK163" s="32"/>
      <c r="AM163" s="32"/>
    </row>
    <row r="164" spans="1:39">
      <c r="A164" s="2" t="s">
        <v>839</v>
      </c>
      <c r="B164" s="2" t="s">
        <v>510</v>
      </c>
      <c r="C164" s="2" t="s">
        <v>76</v>
      </c>
      <c r="D164" s="2" t="s">
        <v>290</v>
      </c>
      <c r="E164" s="2" t="s">
        <v>67</v>
      </c>
      <c r="F164" s="21"/>
      <c r="G164" s="11"/>
      <c r="H164" s="3">
        <v>42499</v>
      </c>
      <c r="I164" s="2" t="s">
        <v>685</v>
      </c>
      <c r="J164" s="2" t="s">
        <v>68</v>
      </c>
      <c r="K164" s="2" t="s">
        <v>30</v>
      </c>
      <c r="L164" s="2" t="s">
        <v>31</v>
      </c>
      <c r="M164" s="2" t="s">
        <v>32</v>
      </c>
      <c r="N164" s="4">
        <v>1229</v>
      </c>
      <c r="O164" s="4">
        <v>3660</v>
      </c>
      <c r="P164" s="4">
        <v>2431</v>
      </c>
      <c r="Q164" s="5">
        <v>41.08</v>
      </c>
      <c r="R164" s="4">
        <v>1060</v>
      </c>
      <c r="S164" s="4">
        <v>1707</v>
      </c>
      <c r="T164" s="4">
        <v>647</v>
      </c>
      <c r="U164" s="5">
        <v>38.69</v>
      </c>
      <c r="V164" s="5">
        <v>0</v>
      </c>
      <c r="W164" s="14">
        <v>79.77</v>
      </c>
      <c r="X164" s="14">
        <v>0</v>
      </c>
      <c r="Y164" s="14">
        <v>79.77</v>
      </c>
      <c r="Z164" s="4"/>
      <c r="AA164" s="31"/>
      <c r="AC164" s="32"/>
      <c r="AE164" s="32"/>
      <c r="AG164" s="32"/>
      <c r="AI164" s="32"/>
      <c r="AK164" s="32"/>
      <c r="AM164" s="32"/>
    </row>
    <row r="165" spans="1:39">
      <c r="A165" s="2" t="s">
        <v>839</v>
      </c>
      <c r="B165" s="2" t="s">
        <v>510</v>
      </c>
      <c r="C165" s="2" t="s">
        <v>76</v>
      </c>
      <c r="D165" s="2" t="s">
        <v>291</v>
      </c>
      <c r="E165" s="2" t="s">
        <v>617</v>
      </c>
      <c r="F165" s="21"/>
      <c r="G165" s="11"/>
      <c r="H165" s="3">
        <v>42524</v>
      </c>
      <c r="I165" s="2" t="s">
        <v>685</v>
      </c>
      <c r="J165" s="2" t="s">
        <v>619</v>
      </c>
      <c r="K165" s="2" t="s">
        <v>30</v>
      </c>
      <c r="L165" s="2" t="s">
        <v>31</v>
      </c>
      <c r="M165" s="2" t="s">
        <v>41</v>
      </c>
      <c r="N165" s="4">
        <v>79</v>
      </c>
      <c r="O165" s="4">
        <v>484</v>
      </c>
      <c r="P165" s="4">
        <v>405</v>
      </c>
      <c r="Q165" s="14">
        <v>6.84</v>
      </c>
      <c r="R165" s="4">
        <v>423</v>
      </c>
      <c r="S165" s="4">
        <v>1143</v>
      </c>
      <c r="T165" s="4">
        <v>720</v>
      </c>
      <c r="U165" s="5">
        <v>43.06</v>
      </c>
      <c r="V165" s="5">
        <v>0</v>
      </c>
      <c r="W165" s="14">
        <v>49.9</v>
      </c>
      <c r="X165" s="14">
        <v>0</v>
      </c>
      <c r="Y165" s="14">
        <v>49.9</v>
      </c>
      <c r="Z165" s="4"/>
      <c r="AA165" s="31"/>
      <c r="AC165" s="32"/>
      <c r="AE165" s="32"/>
      <c r="AG165" s="32"/>
      <c r="AI165" s="32"/>
      <c r="AK165" s="32"/>
      <c r="AM165" s="32"/>
    </row>
    <row r="166" spans="1:39">
      <c r="A166" s="2" t="s">
        <v>839</v>
      </c>
      <c r="B166" s="2" t="s">
        <v>510</v>
      </c>
      <c r="C166" s="2" t="s">
        <v>76</v>
      </c>
      <c r="D166" s="2" t="s">
        <v>292</v>
      </c>
      <c r="E166" s="2" t="s">
        <v>67</v>
      </c>
      <c r="F166" s="21"/>
      <c r="G166" s="11"/>
      <c r="H166" s="3">
        <v>42499</v>
      </c>
      <c r="I166" s="2" t="s">
        <v>685</v>
      </c>
      <c r="J166" s="2" t="s">
        <v>68</v>
      </c>
      <c r="K166" s="2" t="s">
        <v>30</v>
      </c>
      <c r="L166" s="2" t="s">
        <v>31</v>
      </c>
      <c r="M166" s="2" t="s">
        <v>32</v>
      </c>
      <c r="N166" s="4">
        <v>5902</v>
      </c>
      <c r="O166" s="4">
        <v>10376</v>
      </c>
      <c r="P166" s="4">
        <v>4474</v>
      </c>
      <c r="Q166" s="5">
        <v>75.61</v>
      </c>
      <c r="R166" s="4">
        <v>2777</v>
      </c>
      <c r="S166" s="4">
        <v>7963</v>
      </c>
      <c r="T166" s="4">
        <v>5186</v>
      </c>
      <c r="U166" s="5">
        <v>310.12</v>
      </c>
      <c r="V166" s="5">
        <v>0</v>
      </c>
      <c r="W166" s="14">
        <v>385.73</v>
      </c>
      <c r="X166" s="14">
        <v>0</v>
      </c>
      <c r="Y166" s="14">
        <v>385.73</v>
      </c>
      <c r="Z166" s="4"/>
      <c r="AA166" s="31"/>
      <c r="AC166" s="32"/>
      <c r="AE166" s="32"/>
      <c r="AG166" s="32"/>
      <c r="AI166" s="32"/>
      <c r="AK166" s="32"/>
      <c r="AM166" s="32"/>
    </row>
    <row r="167" spans="1:39">
      <c r="A167" s="2" t="s">
        <v>839</v>
      </c>
      <c r="B167" s="2" t="s">
        <v>510</v>
      </c>
      <c r="C167" s="2" t="s">
        <v>76</v>
      </c>
      <c r="D167" s="2" t="s">
        <v>293</v>
      </c>
      <c r="E167" s="2" t="s">
        <v>727</v>
      </c>
      <c r="F167" s="21"/>
      <c r="G167" s="11"/>
      <c r="H167" s="3">
        <v>42501</v>
      </c>
      <c r="I167" s="2" t="s">
        <v>685</v>
      </c>
      <c r="J167" s="2" t="s">
        <v>728</v>
      </c>
      <c r="K167" s="2" t="s">
        <v>30</v>
      </c>
      <c r="L167" s="2" t="s">
        <v>31</v>
      </c>
      <c r="M167" s="2" t="s">
        <v>32</v>
      </c>
      <c r="N167" s="4">
        <v>2216</v>
      </c>
      <c r="O167" s="4">
        <v>4308</v>
      </c>
      <c r="P167" s="4">
        <v>2092</v>
      </c>
      <c r="Q167" s="5">
        <v>35.35</v>
      </c>
      <c r="R167" s="4">
        <v>1427</v>
      </c>
      <c r="S167" s="4">
        <v>2901</v>
      </c>
      <c r="T167" s="4">
        <v>1474</v>
      </c>
      <c r="U167" s="5">
        <v>88.15</v>
      </c>
      <c r="V167" s="5">
        <v>0</v>
      </c>
      <c r="W167" s="14">
        <v>123.5</v>
      </c>
      <c r="X167" s="14">
        <v>0</v>
      </c>
      <c r="Y167" s="14">
        <v>123.5</v>
      </c>
      <c r="Z167" s="4"/>
      <c r="AA167" s="31"/>
      <c r="AC167" s="32"/>
      <c r="AE167" s="32"/>
      <c r="AG167" s="32"/>
      <c r="AI167" s="32"/>
      <c r="AK167" s="32"/>
      <c r="AM167" s="32"/>
    </row>
    <row r="168" spans="1:39">
      <c r="A168" s="2" t="s">
        <v>839</v>
      </c>
      <c r="B168" s="2" t="s">
        <v>510</v>
      </c>
      <c r="C168" s="2" t="s">
        <v>76</v>
      </c>
      <c r="D168" s="2" t="s">
        <v>294</v>
      </c>
      <c r="E168" s="2" t="s">
        <v>746</v>
      </c>
      <c r="F168" s="21"/>
      <c r="G168" s="11"/>
      <c r="H168" s="3">
        <v>42522</v>
      </c>
      <c r="I168" s="2" t="s">
        <v>685</v>
      </c>
      <c r="J168" s="2" t="s">
        <v>747</v>
      </c>
      <c r="K168" s="2" t="s">
        <v>30</v>
      </c>
      <c r="L168" s="2" t="s">
        <v>31</v>
      </c>
      <c r="M168" s="2" t="s">
        <v>41</v>
      </c>
      <c r="N168" s="4">
        <v>727</v>
      </c>
      <c r="O168" s="4">
        <v>1076</v>
      </c>
      <c r="P168" s="4">
        <v>349</v>
      </c>
      <c r="Q168" s="5">
        <v>5.9</v>
      </c>
      <c r="R168" s="4">
        <v>383</v>
      </c>
      <c r="S168" s="4">
        <v>537</v>
      </c>
      <c r="T168" s="4">
        <v>154</v>
      </c>
      <c r="U168" s="5">
        <v>9.2100000000000009</v>
      </c>
      <c r="V168" s="5">
        <v>0</v>
      </c>
      <c r="W168" s="14">
        <v>15.11</v>
      </c>
      <c r="X168" s="14">
        <v>0</v>
      </c>
      <c r="Y168" s="14">
        <v>15.11</v>
      </c>
      <c r="Z168" s="4"/>
      <c r="AA168" s="31"/>
      <c r="AC168" s="32"/>
      <c r="AE168" s="32"/>
      <c r="AG168" s="32"/>
      <c r="AI168" s="32"/>
      <c r="AK168" s="32"/>
      <c r="AM168" s="32"/>
    </row>
    <row r="169" spans="1:39">
      <c r="A169" s="2" t="s">
        <v>839</v>
      </c>
      <c r="B169" s="2" t="s">
        <v>510</v>
      </c>
      <c r="C169" s="2" t="s">
        <v>76</v>
      </c>
      <c r="D169" s="2" t="s">
        <v>295</v>
      </c>
      <c r="E169" s="2" t="s">
        <v>67</v>
      </c>
      <c r="F169" s="21"/>
      <c r="G169" s="11"/>
      <c r="H169" s="3">
        <v>42499</v>
      </c>
      <c r="I169" s="2" t="s">
        <v>685</v>
      </c>
      <c r="J169" s="2" t="s">
        <v>68</v>
      </c>
      <c r="K169" s="2" t="s">
        <v>30</v>
      </c>
      <c r="L169" s="2" t="s">
        <v>31</v>
      </c>
      <c r="M169" s="2" t="s">
        <v>32</v>
      </c>
      <c r="N169" s="4">
        <v>1810</v>
      </c>
      <c r="O169" s="4">
        <v>4889</v>
      </c>
      <c r="P169" s="4">
        <v>3079</v>
      </c>
      <c r="Q169" s="5">
        <v>52.04</v>
      </c>
      <c r="R169" s="4">
        <v>983</v>
      </c>
      <c r="S169" s="4">
        <v>2477</v>
      </c>
      <c r="T169" s="4">
        <v>1494</v>
      </c>
      <c r="U169" s="5">
        <v>89.34</v>
      </c>
      <c r="V169" s="5">
        <v>0</v>
      </c>
      <c r="W169" s="14">
        <v>141.38</v>
      </c>
      <c r="X169" s="14">
        <v>0</v>
      </c>
      <c r="Y169" s="14">
        <v>141.38</v>
      </c>
      <c r="Z169" s="4"/>
      <c r="AA169" s="31"/>
      <c r="AC169" s="32"/>
      <c r="AE169" s="32"/>
      <c r="AG169" s="32"/>
      <c r="AI169" s="32"/>
      <c r="AK169" s="32"/>
      <c r="AM169" s="32"/>
    </row>
    <row r="170" spans="1:39">
      <c r="A170" s="2" t="s">
        <v>839</v>
      </c>
      <c r="B170" s="2" t="s">
        <v>510</v>
      </c>
      <c r="C170" s="2" t="s">
        <v>446</v>
      </c>
      <c r="D170" s="2" t="s">
        <v>296</v>
      </c>
      <c r="E170" s="2" t="s">
        <v>421</v>
      </c>
      <c r="F170" s="21"/>
      <c r="G170" s="11"/>
      <c r="H170" s="3">
        <v>42158</v>
      </c>
      <c r="I170" s="2" t="s">
        <v>28</v>
      </c>
      <c r="J170" s="2" t="s">
        <v>423</v>
      </c>
      <c r="K170" s="2" t="s">
        <v>30</v>
      </c>
      <c r="L170" s="2" t="s">
        <v>31</v>
      </c>
      <c r="M170" s="2" t="s">
        <v>32</v>
      </c>
      <c r="N170" s="4">
        <v>13896</v>
      </c>
      <c r="O170" s="4">
        <v>14737</v>
      </c>
      <c r="P170" s="4">
        <v>841</v>
      </c>
      <c r="Q170" s="5">
        <v>78.209999999999994</v>
      </c>
      <c r="R170" s="4">
        <v>21534</v>
      </c>
      <c r="S170" s="4">
        <v>21910</v>
      </c>
      <c r="T170" s="4">
        <v>376</v>
      </c>
      <c r="U170" s="5">
        <v>67.680000000000007</v>
      </c>
      <c r="V170" s="5">
        <v>0</v>
      </c>
      <c r="W170" s="14">
        <v>145.88999999999999</v>
      </c>
      <c r="X170" s="14">
        <v>0</v>
      </c>
      <c r="Y170" s="14">
        <v>145.88999999999999</v>
      </c>
      <c r="Z170" s="4"/>
      <c r="AA170" s="31"/>
      <c r="AC170" s="32"/>
      <c r="AE170" s="32"/>
      <c r="AG170" s="32"/>
      <c r="AI170" s="32"/>
      <c r="AK170" s="32"/>
      <c r="AM170" s="32"/>
    </row>
    <row r="171" spans="1:39">
      <c r="A171" s="2" t="s">
        <v>839</v>
      </c>
      <c r="B171" s="2" t="s">
        <v>510</v>
      </c>
      <c r="C171" s="2" t="s">
        <v>76</v>
      </c>
      <c r="D171" s="2" t="s">
        <v>297</v>
      </c>
      <c r="E171" s="2" t="s">
        <v>415</v>
      </c>
      <c r="F171" s="21"/>
      <c r="G171" s="11"/>
      <c r="H171" s="3">
        <v>42269</v>
      </c>
      <c r="I171" s="2" t="s">
        <v>39</v>
      </c>
      <c r="J171" s="2" t="s">
        <v>417</v>
      </c>
      <c r="K171" s="2" t="s">
        <v>30</v>
      </c>
      <c r="L171" s="2" t="s">
        <v>31</v>
      </c>
      <c r="M171" s="2" t="s">
        <v>32</v>
      </c>
      <c r="N171" s="4">
        <v>15864</v>
      </c>
      <c r="O171" s="4">
        <v>21825</v>
      </c>
      <c r="P171" s="4">
        <v>5961</v>
      </c>
      <c r="Q171" s="5">
        <v>100.74</v>
      </c>
      <c r="R171" s="4">
        <v>5616</v>
      </c>
      <c r="S171" s="4">
        <v>6320</v>
      </c>
      <c r="T171" s="4">
        <v>704</v>
      </c>
      <c r="U171" s="5">
        <v>42.1</v>
      </c>
      <c r="V171" s="5">
        <v>0</v>
      </c>
      <c r="W171" s="14">
        <v>142.84</v>
      </c>
      <c r="X171" s="14">
        <v>0</v>
      </c>
      <c r="Y171" s="14">
        <v>142.84</v>
      </c>
      <c r="Z171" s="4"/>
      <c r="AA171" s="31"/>
      <c r="AC171" s="32"/>
      <c r="AE171" s="32"/>
      <c r="AG171" s="32"/>
      <c r="AI171" s="32"/>
      <c r="AK171" s="32"/>
      <c r="AM171" s="32"/>
    </row>
    <row r="172" spans="1:39">
      <c r="A172" s="2" t="s">
        <v>839</v>
      </c>
      <c r="B172" s="2" t="s">
        <v>510</v>
      </c>
      <c r="C172" s="2" t="s">
        <v>76</v>
      </c>
      <c r="D172" s="2" t="s">
        <v>77</v>
      </c>
      <c r="E172" s="2" t="s">
        <v>34</v>
      </c>
      <c r="F172" s="21"/>
      <c r="G172" s="11"/>
      <c r="H172" s="3">
        <v>42174</v>
      </c>
      <c r="I172" s="2" t="s">
        <v>28</v>
      </c>
      <c r="J172" s="2" t="s">
        <v>35</v>
      </c>
      <c r="K172" s="2" t="s">
        <v>30</v>
      </c>
      <c r="L172" s="2" t="s">
        <v>31</v>
      </c>
      <c r="M172" s="2" t="s">
        <v>32</v>
      </c>
      <c r="N172" s="4">
        <v>18908</v>
      </c>
      <c r="O172" s="4">
        <v>20021</v>
      </c>
      <c r="P172" s="4">
        <v>1113</v>
      </c>
      <c r="Q172" s="5">
        <v>18.809999999999999</v>
      </c>
      <c r="R172" s="4">
        <v>1955</v>
      </c>
      <c r="S172" s="4">
        <v>2083</v>
      </c>
      <c r="T172" s="4">
        <v>128</v>
      </c>
      <c r="U172" s="5">
        <v>7.65</v>
      </c>
      <c r="V172" s="5">
        <v>0</v>
      </c>
      <c r="W172" s="14">
        <v>26.46</v>
      </c>
      <c r="X172" s="14">
        <v>0</v>
      </c>
      <c r="Y172" s="14">
        <v>26.46</v>
      </c>
      <c r="Z172" s="4"/>
      <c r="AA172" s="31"/>
      <c r="AC172" s="32"/>
      <c r="AE172" s="32"/>
      <c r="AG172" s="32"/>
      <c r="AI172" s="32"/>
      <c r="AK172" s="32"/>
      <c r="AM172" s="32"/>
    </row>
    <row r="173" spans="1:39">
      <c r="A173" s="2" t="s">
        <v>839</v>
      </c>
      <c r="B173" s="2" t="s">
        <v>510</v>
      </c>
      <c r="C173" s="2" t="s">
        <v>76</v>
      </c>
      <c r="D173" s="2" t="s">
        <v>78</v>
      </c>
      <c r="E173" s="2" t="s">
        <v>67</v>
      </c>
      <c r="F173" s="21"/>
      <c r="G173" s="11"/>
      <c r="H173" s="3">
        <v>42192</v>
      </c>
      <c r="I173" s="2" t="s">
        <v>28</v>
      </c>
      <c r="J173" s="2" t="s">
        <v>68</v>
      </c>
      <c r="K173" s="2" t="s">
        <v>30</v>
      </c>
      <c r="L173" s="2" t="s">
        <v>31</v>
      </c>
      <c r="M173" s="2" t="s">
        <v>32</v>
      </c>
      <c r="N173" s="4">
        <v>66817</v>
      </c>
      <c r="O173" s="4">
        <v>69670</v>
      </c>
      <c r="P173" s="4">
        <v>2853</v>
      </c>
      <c r="Q173" s="14">
        <v>48.22</v>
      </c>
      <c r="R173" s="4">
        <v>28723</v>
      </c>
      <c r="S173" s="4">
        <v>33194</v>
      </c>
      <c r="T173" s="4">
        <v>4471</v>
      </c>
      <c r="U173" s="5">
        <v>267.37</v>
      </c>
      <c r="V173" s="5">
        <v>0</v>
      </c>
      <c r="W173" s="14">
        <v>315.58999999999997</v>
      </c>
      <c r="X173" s="14">
        <v>0</v>
      </c>
      <c r="Y173" s="14">
        <v>315.58999999999997</v>
      </c>
      <c r="Z173" s="4"/>
      <c r="AA173" s="31"/>
      <c r="AC173" s="32"/>
      <c r="AE173" s="32"/>
      <c r="AG173" s="32"/>
      <c r="AI173" s="32"/>
      <c r="AK173" s="32"/>
      <c r="AM173" s="32"/>
    </row>
    <row r="174" spans="1:39">
      <c r="A174" s="2" t="s">
        <v>839</v>
      </c>
      <c r="B174" s="2" t="s">
        <v>510</v>
      </c>
      <c r="C174" s="2" t="s">
        <v>76</v>
      </c>
      <c r="D174" s="2" t="s">
        <v>299</v>
      </c>
      <c r="E174" s="2" t="s">
        <v>34</v>
      </c>
      <c r="F174" s="21"/>
      <c r="G174" s="11"/>
      <c r="H174" s="3">
        <v>42184</v>
      </c>
      <c r="I174" s="2" t="s">
        <v>28</v>
      </c>
      <c r="J174" s="2" t="s">
        <v>35</v>
      </c>
      <c r="K174" s="2" t="s">
        <v>30</v>
      </c>
      <c r="L174" s="2" t="s">
        <v>31</v>
      </c>
      <c r="M174" s="2" t="s">
        <v>32</v>
      </c>
      <c r="N174" s="4">
        <v>4093</v>
      </c>
      <c r="O174" s="4">
        <v>4251</v>
      </c>
      <c r="P174" s="4">
        <v>158</v>
      </c>
      <c r="Q174" s="5">
        <v>2.67</v>
      </c>
      <c r="R174" s="4">
        <v>913</v>
      </c>
      <c r="S174" s="4">
        <v>916</v>
      </c>
      <c r="T174" s="4">
        <v>3</v>
      </c>
      <c r="U174" s="5">
        <v>0.18</v>
      </c>
      <c r="V174" s="5">
        <v>0</v>
      </c>
      <c r="W174" s="14">
        <v>2.85</v>
      </c>
      <c r="X174" s="14">
        <v>0</v>
      </c>
      <c r="Y174" s="14">
        <v>2.85</v>
      </c>
      <c r="Z174" s="4"/>
      <c r="AA174" s="31"/>
      <c r="AC174" s="32"/>
      <c r="AE174" s="32"/>
      <c r="AG174" s="32"/>
      <c r="AI174" s="32"/>
      <c r="AK174" s="32"/>
      <c r="AM174" s="32"/>
    </row>
    <row r="175" spans="1:39">
      <c r="A175" s="2" t="s">
        <v>839</v>
      </c>
      <c r="B175" s="2" t="s">
        <v>510</v>
      </c>
      <c r="C175" s="2" t="s">
        <v>76</v>
      </c>
      <c r="D175" s="2" t="s">
        <v>79</v>
      </c>
      <c r="E175" s="2" t="s">
        <v>46</v>
      </c>
      <c r="F175" s="21"/>
      <c r="G175" s="11"/>
      <c r="H175" s="3">
        <v>42184</v>
      </c>
      <c r="I175" s="2" t="s">
        <v>28</v>
      </c>
      <c r="J175" s="2" t="s">
        <v>47</v>
      </c>
      <c r="K175" s="2" t="s">
        <v>30</v>
      </c>
      <c r="L175" s="2" t="s">
        <v>31</v>
      </c>
      <c r="M175" s="2" t="s">
        <v>32</v>
      </c>
      <c r="N175" s="4">
        <v>23163</v>
      </c>
      <c r="O175" s="4">
        <v>25345</v>
      </c>
      <c r="P175" s="4">
        <v>2182</v>
      </c>
      <c r="Q175" s="5">
        <v>36.880000000000003</v>
      </c>
      <c r="R175" s="4">
        <v>6530</v>
      </c>
      <c r="S175" s="4">
        <v>6886</v>
      </c>
      <c r="T175" s="4">
        <v>356</v>
      </c>
      <c r="U175" s="5">
        <v>21.29</v>
      </c>
      <c r="V175" s="5">
        <v>0</v>
      </c>
      <c r="W175" s="14">
        <v>58.17</v>
      </c>
      <c r="X175" s="14">
        <v>0</v>
      </c>
      <c r="Y175" s="14">
        <v>58.17</v>
      </c>
      <c r="Z175" s="4"/>
      <c r="AA175" s="31"/>
      <c r="AC175" s="32"/>
      <c r="AE175" s="32"/>
      <c r="AG175" s="32"/>
      <c r="AI175" s="32"/>
      <c r="AK175" s="32"/>
      <c r="AM175" s="32"/>
    </row>
    <row r="176" spans="1:39">
      <c r="A176" s="2" t="s">
        <v>839</v>
      </c>
      <c r="B176" s="2" t="s">
        <v>510</v>
      </c>
      <c r="C176" s="2" t="s">
        <v>76</v>
      </c>
      <c r="D176" s="2" t="s">
        <v>80</v>
      </c>
      <c r="E176" s="2" t="s">
        <v>34</v>
      </c>
      <c r="F176" s="21"/>
      <c r="G176" s="11"/>
      <c r="H176" s="3">
        <v>42184</v>
      </c>
      <c r="I176" s="2" t="s">
        <v>28</v>
      </c>
      <c r="J176" s="2" t="s">
        <v>35</v>
      </c>
      <c r="K176" s="2" t="s">
        <v>30</v>
      </c>
      <c r="L176" s="2" t="s">
        <v>31</v>
      </c>
      <c r="M176" s="2" t="s">
        <v>32</v>
      </c>
      <c r="N176" s="4">
        <v>37831</v>
      </c>
      <c r="O176" s="4">
        <v>43781</v>
      </c>
      <c r="P176" s="4">
        <v>5950</v>
      </c>
      <c r="Q176" s="5">
        <v>100.56</v>
      </c>
      <c r="R176" s="4">
        <v>11668</v>
      </c>
      <c r="S176" s="4">
        <v>12309</v>
      </c>
      <c r="T176" s="4">
        <v>641</v>
      </c>
      <c r="U176" s="5">
        <v>38.33</v>
      </c>
      <c r="V176" s="5">
        <v>0</v>
      </c>
      <c r="W176" s="14">
        <v>138.88999999999999</v>
      </c>
      <c r="X176" s="14">
        <v>0</v>
      </c>
      <c r="Y176" s="14">
        <v>138.88999999999999</v>
      </c>
      <c r="Z176" s="4"/>
      <c r="AA176" s="31"/>
      <c r="AC176" s="32"/>
      <c r="AE176" s="32"/>
      <c r="AG176" s="32"/>
      <c r="AI176" s="32"/>
      <c r="AK176" s="32"/>
      <c r="AM176" s="32"/>
    </row>
    <row r="177" spans="1:39">
      <c r="A177" s="2" t="s">
        <v>839</v>
      </c>
      <c r="B177" s="2" t="s">
        <v>510</v>
      </c>
      <c r="C177" s="2" t="s">
        <v>76</v>
      </c>
      <c r="D177" s="2" t="s">
        <v>81</v>
      </c>
      <c r="E177" s="2" t="s">
        <v>62</v>
      </c>
      <c r="F177" s="21"/>
      <c r="G177" s="11"/>
      <c r="H177" s="3">
        <v>42205</v>
      </c>
      <c r="I177" s="2" t="s">
        <v>28</v>
      </c>
      <c r="J177" s="2" t="s">
        <v>63</v>
      </c>
      <c r="K177" s="2" t="s">
        <v>30</v>
      </c>
      <c r="L177" s="2" t="s">
        <v>31</v>
      </c>
      <c r="M177" s="2" t="s">
        <v>41</v>
      </c>
      <c r="N177" s="4">
        <v>77277</v>
      </c>
      <c r="O177" s="4">
        <v>82803</v>
      </c>
      <c r="P177" s="4">
        <v>5526</v>
      </c>
      <c r="Q177" s="5">
        <v>93.39</v>
      </c>
      <c r="R177" s="4">
        <v>6730</v>
      </c>
      <c r="S177" s="4">
        <v>7316</v>
      </c>
      <c r="T177" s="4">
        <v>586</v>
      </c>
      <c r="U177" s="5">
        <v>35.04</v>
      </c>
      <c r="V177" s="5">
        <v>0</v>
      </c>
      <c r="W177" s="14">
        <v>128.43</v>
      </c>
      <c r="X177" s="14">
        <v>0</v>
      </c>
      <c r="Y177" s="14">
        <v>128.43</v>
      </c>
      <c r="Z177" s="4"/>
      <c r="AA177" s="31"/>
      <c r="AC177" s="32"/>
      <c r="AE177" s="32"/>
      <c r="AG177" s="32"/>
      <c r="AI177" s="32"/>
      <c r="AK177" s="32"/>
      <c r="AM177" s="32"/>
    </row>
    <row r="178" spans="1:39">
      <c r="A178" s="2" t="s">
        <v>839</v>
      </c>
      <c r="B178" s="2" t="s">
        <v>510</v>
      </c>
      <c r="C178" s="2" t="s">
        <v>76</v>
      </c>
      <c r="D178" s="2" t="s">
        <v>82</v>
      </c>
      <c r="E178" s="2" t="s">
        <v>83</v>
      </c>
      <c r="F178" s="21"/>
      <c r="G178" s="11"/>
      <c r="H178" s="3">
        <v>42192</v>
      </c>
      <c r="I178" s="2" t="s">
        <v>28</v>
      </c>
      <c r="J178" s="2" t="s">
        <v>84</v>
      </c>
      <c r="K178" s="2" t="s">
        <v>30</v>
      </c>
      <c r="L178" s="2" t="s">
        <v>31</v>
      </c>
      <c r="M178" s="2" t="s">
        <v>32</v>
      </c>
      <c r="N178" s="4">
        <v>11833</v>
      </c>
      <c r="O178" s="4">
        <v>14067</v>
      </c>
      <c r="P178" s="4">
        <v>2234</v>
      </c>
      <c r="Q178" s="5">
        <v>37.75</v>
      </c>
      <c r="R178" s="4">
        <v>33201</v>
      </c>
      <c r="S178" s="4">
        <v>36375</v>
      </c>
      <c r="T178" s="4">
        <v>3174</v>
      </c>
      <c r="U178" s="5">
        <v>189.81</v>
      </c>
      <c r="V178" s="5">
        <v>0</v>
      </c>
      <c r="W178" s="14">
        <v>227.56</v>
      </c>
      <c r="X178" s="14">
        <v>0</v>
      </c>
      <c r="Y178" s="14">
        <v>227.56</v>
      </c>
      <c r="Z178" s="4"/>
      <c r="AA178" s="31"/>
      <c r="AC178" s="32"/>
      <c r="AE178" s="32"/>
      <c r="AG178" s="32"/>
      <c r="AI178" s="32"/>
      <c r="AK178" s="32"/>
      <c r="AM178" s="32"/>
    </row>
    <row r="179" spans="1:39">
      <c r="A179" s="2" t="s">
        <v>839</v>
      </c>
      <c r="B179" s="2" t="s">
        <v>510</v>
      </c>
      <c r="C179" s="2" t="s">
        <v>76</v>
      </c>
      <c r="D179" s="2" t="s">
        <v>301</v>
      </c>
      <c r="E179" s="2" t="s">
        <v>371</v>
      </c>
      <c r="F179" s="21"/>
      <c r="G179" s="11"/>
      <c r="H179" s="3">
        <v>42199</v>
      </c>
      <c r="I179" s="2" t="s">
        <v>28</v>
      </c>
      <c r="J179" s="2" t="s">
        <v>373</v>
      </c>
      <c r="K179" s="2" t="s">
        <v>30</v>
      </c>
      <c r="L179" s="2" t="s">
        <v>31</v>
      </c>
      <c r="M179" s="2" t="s">
        <v>32</v>
      </c>
      <c r="N179" s="4">
        <v>8492</v>
      </c>
      <c r="O179" s="4">
        <v>9004</v>
      </c>
      <c r="P179" s="4">
        <v>512</v>
      </c>
      <c r="Q179" s="5">
        <v>8.65</v>
      </c>
      <c r="R179" s="4">
        <v>5414</v>
      </c>
      <c r="S179" s="4">
        <v>5655</v>
      </c>
      <c r="T179" s="4">
        <v>241</v>
      </c>
      <c r="U179" s="5">
        <v>14.41</v>
      </c>
      <c r="V179" s="5">
        <v>0</v>
      </c>
      <c r="W179" s="14">
        <v>23.06</v>
      </c>
      <c r="X179" s="14">
        <v>0</v>
      </c>
      <c r="Y179" s="14">
        <v>23.06</v>
      </c>
      <c r="Z179" s="4"/>
      <c r="AA179" s="31"/>
      <c r="AC179" s="32"/>
      <c r="AE179" s="32"/>
      <c r="AG179" s="32"/>
      <c r="AI179" s="32"/>
      <c r="AK179" s="32"/>
      <c r="AM179" s="32"/>
    </row>
    <row r="180" spans="1:39">
      <c r="A180" s="2" t="s">
        <v>839</v>
      </c>
      <c r="B180" s="2" t="s">
        <v>510</v>
      </c>
      <c r="C180" s="2" t="s">
        <v>76</v>
      </c>
      <c r="D180" s="2" t="s">
        <v>302</v>
      </c>
      <c r="E180" s="2" t="s">
        <v>371</v>
      </c>
      <c r="F180" s="21"/>
      <c r="G180" s="11"/>
      <c r="H180" s="3">
        <v>42199</v>
      </c>
      <c r="I180" s="2" t="s">
        <v>28</v>
      </c>
      <c r="J180" s="2" t="s">
        <v>373</v>
      </c>
      <c r="K180" s="2" t="s">
        <v>30</v>
      </c>
      <c r="L180" s="2" t="s">
        <v>31</v>
      </c>
      <c r="M180" s="2" t="s">
        <v>32</v>
      </c>
      <c r="N180" s="4">
        <v>118</v>
      </c>
      <c r="O180" s="4">
        <v>143</v>
      </c>
      <c r="P180" s="4">
        <v>25</v>
      </c>
      <c r="Q180" s="5">
        <v>0.42</v>
      </c>
      <c r="R180" s="4">
        <v>33</v>
      </c>
      <c r="S180" s="4">
        <v>33</v>
      </c>
      <c r="T180" s="4">
        <v>0</v>
      </c>
      <c r="U180" s="5">
        <v>0</v>
      </c>
      <c r="V180" s="5">
        <v>0</v>
      </c>
      <c r="W180" s="14">
        <v>0.42</v>
      </c>
      <c r="X180" s="14">
        <v>0</v>
      </c>
      <c r="Y180" s="14">
        <v>0.42</v>
      </c>
      <c r="Z180" s="4"/>
      <c r="AA180" s="31"/>
      <c r="AC180" s="32"/>
      <c r="AE180" s="32"/>
      <c r="AG180" s="32"/>
      <c r="AI180" s="32"/>
      <c r="AK180" s="32"/>
      <c r="AM180" s="32"/>
    </row>
    <row r="181" spans="1:39">
      <c r="A181" s="2" t="s">
        <v>839</v>
      </c>
      <c r="B181" s="2" t="s">
        <v>510</v>
      </c>
      <c r="C181" s="2" t="s">
        <v>76</v>
      </c>
      <c r="D181" s="2" t="s">
        <v>303</v>
      </c>
      <c r="E181" s="2" t="s">
        <v>371</v>
      </c>
      <c r="F181" s="21"/>
      <c r="G181" s="11"/>
      <c r="H181" s="3">
        <v>42199</v>
      </c>
      <c r="I181" s="2" t="s">
        <v>28</v>
      </c>
      <c r="J181" s="2" t="s">
        <v>373</v>
      </c>
      <c r="K181" s="2" t="s">
        <v>30</v>
      </c>
      <c r="L181" s="2" t="s">
        <v>31</v>
      </c>
      <c r="M181" s="2" t="s">
        <v>32</v>
      </c>
      <c r="N181" s="4">
        <v>64976</v>
      </c>
      <c r="O181" s="4">
        <v>71444</v>
      </c>
      <c r="P181" s="4">
        <v>6468</v>
      </c>
      <c r="Q181" s="5">
        <v>109.31</v>
      </c>
      <c r="R181" s="4">
        <v>39740</v>
      </c>
      <c r="S181" s="4">
        <v>43881</v>
      </c>
      <c r="T181" s="4">
        <v>4141</v>
      </c>
      <c r="U181" s="5">
        <v>247.63</v>
      </c>
      <c r="V181" s="5">
        <v>0</v>
      </c>
      <c r="W181" s="14">
        <v>356.94</v>
      </c>
      <c r="X181" s="14">
        <v>0</v>
      </c>
      <c r="Y181" s="14">
        <v>356.94</v>
      </c>
      <c r="Z181" s="4"/>
      <c r="AA181" s="31"/>
      <c r="AC181" s="32"/>
      <c r="AE181" s="32"/>
      <c r="AG181" s="32"/>
      <c r="AI181" s="32"/>
      <c r="AK181" s="32"/>
      <c r="AM181" s="32"/>
    </row>
    <row r="182" spans="1:39">
      <c r="A182" s="2" t="s">
        <v>839</v>
      </c>
      <c r="B182" s="2" t="s">
        <v>510</v>
      </c>
      <c r="C182" s="2" t="s">
        <v>76</v>
      </c>
      <c r="D182" s="2" t="s">
        <v>304</v>
      </c>
      <c r="E182" s="2" t="s">
        <v>371</v>
      </c>
      <c r="F182" s="21"/>
      <c r="G182" s="11"/>
      <c r="H182" s="3">
        <v>42198</v>
      </c>
      <c r="I182" s="2" t="s">
        <v>28</v>
      </c>
      <c r="J182" s="2" t="s">
        <v>373</v>
      </c>
      <c r="K182" s="2" t="s">
        <v>30</v>
      </c>
      <c r="L182" s="2" t="s">
        <v>31</v>
      </c>
      <c r="M182" s="2" t="s">
        <v>32</v>
      </c>
      <c r="N182" s="4">
        <v>36783</v>
      </c>
      <c r="O182" s="4">
        <v>39956</v>
      </c>
      <c r="P182" s="4">
        <v>3173</v>
      </c>
      <c r="Q182" s="5">
        <v>53.62</v>
      </c>
      <c r="R182" s="4">
        <v>31998</v>
      </c>
      <c r="S182" s="4">
        <v>35541</v>
      </c>
      <c r="T182" s="4">
        <v>3543</v>
      </c>
      <c r="U182" s="5">
        <v>211.87</v>
      </c>
      <c r="V182" s="5">
        <v>0</v>
      </c>
      <c r="W182" s="14">
        <v>265.49</v>
      </c>
      <c r="X182" s="14">
        <v>0</v>
      </c>
      <c r="Y182" s="14">
        <v>265.49</v>
      </c>
      <c r="Z182" s="4"/>
      <c r="AA182" s="31"/>
      <c r="AC182" s="32"/>
      <c r="AE182" s="32"/>
      <c r="AG182" s="32"/>
      <c r="AI182" s="32"/>
      <c r="AK182" s="32"/>
      <c r="AM182" s="32"/>
    </row>
    <row r="183" spans="1:39">
      <c r="A183" s="2" t="s">
        <v>839</v>
      </c>
      <c r="B183" s="2" t="s">
        <v>510</v>
      </c>
      <c r="C183" s="2" t="s">
        <v>76</v>
      </c>
      <c r="D183" s="2" t="s">
        <v>305</v>
      </c>
      <c r="E183" s="2" t="s">
        <v>412</v>
      </c>
      <c r="F183" s="21"/>
      <c r="G183" s="11"/>
      <c r="H183" s="3">
        <v>42192</v>
      </c>
      <c r="I183" s="2" t="s">
        <v>28</v>
      </c>
      <c r="J183" s="2" t="s">
        <v>414</v>
      </c>
      <c r="K183" s="2" t="s">
        <v>30</v>
      </c>
      <c r="L183" s="2" t="s">
        <v>31</v>
      </c>
      <c r="M183" s="2" t="s">
        <v>41</v>
      </c>
      <c r="N183" s="4">
        <v>9546</v>
      </c>
      <c r="O183" s="4">
        <v>10704</v>
      </c>
      <c r="P183" s="4">
        <v>1158</v>
      </c>
      <c r="Q183" s="5">
        <v>19.57</v>
      </c>
      <c r="R183" s="4">
        <v>13624</v>
      </c>
      <c r="S183" s="4">
        <v>14314</v>
      </c>
      <c r="T183" s="4">
        <v>690</v>
      </c>
      <c r="U183" s="5">
        <v>41.26</v>
      </c>
      <c r="V183" s="5">
        <v>0</v>
      </c>
      <c r="W183" s="14">
        <v>60.83</v>
      </c>
      <c r="X183" s="14">
        <v>0</v>
      </c>
      <c r="Y183" s="14">
        <v>60.83</v>
      </c>
      <c r="Z183" s="4"/>
      <c r="AA183" s="31"/>
      <c r="AC183" s="32"/>
      <c r="AE183" s="32"/>
      <c r="AG183" s="32"/>
      <c r="AI183" s="32"/>
      <c r="AK183" s="32"/>
      <c r="AM183" s="32"/>
    </row>
    <row r="184" spans="1:39">
      <c r="A184" s="2" t="s">
        <v>839</v>
      </c>
      <c r="B184" s="2" t="s">
        <v>510</v>
      </c>
      <c r="C184" s="2" t="s">
        <v>76</v>
      </c>
      <c r="D184" s="2" t="s">
        <v>85</v>
      </c>
      <c r="E184" s="2" t="s">
        <v>50</v>
      </c>
      <c r="F184" s="21"/>
      <c r="G184" s="11"/>
      <c r="H184" s="3">
        <v>42193</v>
      </c>
      <c r="I184" s="2" t="s">
        <v>28</v>
      </c>
      <c r="J184" s="2" t="s">
        <v>51</v>
      </c>
      <c r="K184" s="2" t="s">
        <v>30</v>
      </c>
      <c r="L184" s="2" t="s">
        <v>31</v>
      </c>
      <c r="M184" s="2" t="s">
        <v>32</v>
      </c>
      <c r="N184" s="4">
        <v>81684</v>
      </c>
      <c r="O184" s="4">
        <v>83195</v>
      </c>
      <c r="P184" s="4">
        <v>1511</v>
      </c>
      <c r="Q184" s="5">
        <v>25.54</v>
      </c>
      <c r="R184" s="4">
        <v>33936</v>
      </c>
      <c r="S184" s="4">
        <v>34588</v>
      </c>
      <c r="T184" s="4">
        <v>652</v>
      </c>
      <c r="U184" s="5">
        <v>38.99</v>
      </c>
      <c r="V184" s="5">
        <v>0</v>
      </c>
      <c r="W184" s="14">
        <v>64.53</v>
      </c>
      <c r="X184" s="14">
        <v>0</v>
      </c>
      <c r="Y184" s="14">
        <v>64.53</v>
      </c>
      <c r="Z184" s="4"/>
      <c r="AA184" s="31"/>
      <c r="AC184" s="32"/>
      <c r="AE184" s="32"/>
      <c r="AG184" s="32"/>
      <c r="AI184" s="32"/>
      <c r="AK184" s="32"/>
      <c r="AM184" s="32"/>
    </row>
    <row r="185" spans="1:39">
      <c r="A185" s="2" t="s">
        <v>839</v>
      </c>
      <c r="B185" s="2" t="s">
        <v>510</v>
      </c>
      <c r="C185" s="2" t="s">
        <v>76</v>
      </c>
      <c r="D185" s="2" t="s">
        <v>86</v>
      </c>
      <c r="E185" s="2" t="s">
        <v>72</v>
      </c>
      <c r="F185" s="21"/>
      <c r="G185" s="11"/>
      <c r="H185" s="3">
        <v>42194</v>
      </c>
      <c r="I185" s="2" t="s">
        <v>28</v>
      </c>
      <c r="J185" s="2" t="s">
        <v>73</v>
      </c>
      <c r="K185" s="2" t="s">
        <v>30</v>
      </c>
      <c r="L185" s="2" t="s">
        <v>31</v>
      </c>
      <c r="M185" s="2" t="s">
        <v>32</v>
      </c>
      <c r="N185" s="4">
        <v>189263</v>
      </c>
      <c r="O185" s="4">
        <v>197781</v>
      </c>
      <c r="P185" s="4">
        <v>8518</v>
      </c>
      <c r="Q185" s="5">
        <v>143.94999999999999</v>
      </c>
      <c r="R185" s="4">
        <v>60841</v>
      </c>
      <c r="S185" s="4">
        <v>67079</v>
      </c>
      <c r="T185" s="4">
        <v>6238</v>
      </c>
      <c r="U185" s="5">
        <v>373.03</v>
      </c>
      <c r="V185" s="5">
        <v>0</v>
      </c>
      <c r="W185" s="14">
        <v>516.98</v>
      </c>
      <c r="X185" s="14">
        <v>0</v>
      </c>
      <c r="Y185" s="14">
        <v>516.98</v>
      </c>
      <c r="Z185" s="4"/>
      <c r="AA185" s="31"/>
      <c r="AC185" s="32"/>
      <c r="AE185" s="32"/>
      <c r="AG185" s="32"/>
      <c r="AI185" s="32"/>
      <c r="AK185" s="32"/>
      <c r="AM185" s="32"/>
    </row>
    <row r="186" spans="1:39">
      <c r="A186" s="2" t="s">
        <v>839</v>
      </c>
      <c r="B186" s="2" t="s">
        <v>510</v>
      </c>
      <c r="C186" s="2" t="s">
        <v>76</v>
      </c>
      <c r="D186" s="2" t="s">
        <v>87</v>
      </c>
      <c r="E186" s="2" t="s">
        <v>34</v>
      </c>
      <c r="F186" s="21"/>
      <c r="G186" s="11"/>
      <c r="H186" s="3">
        <v>42207</v>
      </c>
      <c r="I186" s="2" t="s">
        <v>28</v>
      </c>
      <c r="J186" s="2" t="s">
        <v>35</v>
      </c>
      <c r="K186" s="2" t="s">
        <v>30</v>
      </c>
      <c r="L186" s="2" t="s">
        <v>31</v>
      </c>
      <c r="M186" s="2" t="s">
        <v>32</v>
      </c>
      <c r="N186" s="4">
        <v>203591</v>
      </c>
      <c r="O186" s="4">
        <v>207255</v>
      </c>
      <c r="P186" s="4">
        <v>3664</v>
      </c>
      <c r="Q186" s="5">
        <v>61.92</v>
      </c>
      <c r="R186" s="4">
        <v>46960</v>
      </c>
      <c r="S186" s="4">
        <v>47577</v>
      </c>
      <c r="T186" s="4">
        <v>617</v>
      </c>
      <c r="U186" s="5">
        <v>36.9</v>
      </c>
      <c r="V186" s="5">
        <v>0</v>
      </c>
      <c r="W186" s="14">
        <v>98.82</v>
      </c>
      <c r="X186" s="14">
        <v>0</v>
      </c>
      <c r="Y186" s="14">
        <v>98.82</v>
      </c>
      <c r="Z186" s="4"/>
      <c r="AA186" s="31"/>
      <c r="AC186" s="32"/>
      <c r="AE186" s="32"/>
      <c r="AG186" s="32"/>
      <c r="AI186" s="32"/>
      <c r="AK186" s="32"/>
      <c r="AM186" s="32"/>
    </row>
    <row r="187" spans="1:39">
      <c r="A187" s="2" t="s">
        <v>839</v>
      </c>
      <c r="B187" s="2" t="s">
        <v>510</v>
      </c>
      <c r="C187" s="2" t="s">
        <v>76</v>
      </c>
      <c r="D187" s="2" t="s">
        <v>88</v>
      </c>
      <c r="E187" s="2" t="s">
        <v>34</v>
      </c>
      <c r="F187" s="21"/>
      <c r="G187" s="11"/>
      <c r="H187" s="3">
        <v>42207</v>
      </c>
      <c r="I187" s="2" t="s">
        <v>28</v>
      </c>
      <c r="J187" s="2" t="s">
        <v>35</v>
      </c>
      <c r="K187" s="2" t="s">
        <v>30</v>
      </c>
      <c r="L187" s="2" t="s">
        <v>31</v>
      </c>
      <c r="M187" s="2" t="s">
        <v>32</v>
      </c>
      <c r="N187" s="4">
        <v>35712</v>
      </c>
      <c r="O187" s="4">
        <v>36983</v>
      </c>
      <c r="P187" s="4">
        <v>1271</v>
      </c>
      <c r="Q187" s="5">
        <v>21.48</v>
      </c>
      <c r="R187" s="4">
        <v>44648</v>
      </c>
      <c r="S187" s="4">
        <v>46789</v>
      </c>
      <c r="T187" s="4">
        <v>2141</v>
      </c>
      <c r="U187" s="5">
        <v>128.03</v>
      </c>
      <c r="V187" s="5">
        <v>0</v>
      </c>
      <c r="W187" s="14">
        <v>149.51</v>
      </c>
      <c r="X187" s="14">
        <v>0</v>
      </c>
      <c r="Y187" s="14">
        <v>149.51</v>
      </c>
      <c r="Z187" s="4"/>
      <c r="AA187" s="31"/>
      <c r="AC187" s="32"/>
      <c r="AE187" s="32"/>
      <c r="AG187" s="32"/>
      <c r="AI187" s="32"/>
      <c r="AK187" s="32"/>
      <c r="AM187" s="32"/>
    </row>
    <row r="188" spans="1:39">
      <c r="A188" s="2" t="s">
        <v>839</v>
      </c>
      <c r="B188" s="2" t="s">
        <v>510</v>
      </c>
      <c r="C188" s="2" t="s">
        <v>76</v>
      </c>
      <c r="D188" s="2" t="s">
        <v>89</v>
      </c>
      <c r="E188" s="2" t="s">
        <v>50</v>
      </c>
      <c r="F188" s="21"/>
      <c r="G188" s="11"/>
      <c r="H188" s="3">
        <v>42214</v>
      </c>
      <c r="I188" s="2" t="s">
        <v>28</v>
      </c>
      <c r="J188" s="2" t="s">
        <v>51</v>
      </c>
      <c r="K188" s="2" t="s">
        <v>30</v>
      </c>
      <c r="L188" s="2" t="s">
        <v>31</v>
      </c>
      <c r="M188" s="2" t="s">
        <v>32</v>
      </c>
      <c r="N188" s="4">
        <v>38701</v>
      </c>
      <c r="O188" s="4">
        <v>44986</v>
      </c>
      <c r="P188" s="4">
        <v>6285</v>
      </c>
      <c r="Q188" s="5">
        <v>106.22</v>
      </c>
      <c r="R188" s="4">
        <v>14212</v>
      </c>
      <c r="S188" s="4">
        <v>14646</v>
      </c>
      <c r="T188" s="4">
        <v>434</v>
      </c>
      <c r="U188" s="5">
        <v>25.95</v>
      </c>
      <c r="V188" s="5">
        <v>0</v>
      </c>
      <c r="W188" s="14">
        <v>132.16999999999999</v>
      </c>
      <c r="X188" s="14">
        <v>0</v>
      </c>
      <c r="Y188" s="14">
        <v>132.16999999999999</v>
      </c>
      <c r="Z188" s="4"/>
    </row>
    <row r="189" spans="1:39">
      <c r="A189" s="2" t="s">
        <v>839</v>
      </c>
      <c r="B189" s="2" t="s">
        <v>510</v>
      </c>
      <c r="C189" s="2" t="s">
        <v>76</v>
      </c>
      <c r="D189" s="2" t="s">
        <v>90</v>
      </c>
      <c r="E189" s="2" t="s">
        <v>50</v>
      </c>
      <c r="F189" s="21"/>
      <c r="G189" s="11"/>
      <c r="H189" s="3">
        <v>42215</v>
      </c>
      <c r="I189" s="2" t="s">
        <v>28</v>
      </c>
      <c r="J189" s="2" t="s">
        <v>51</v>
      </c>
      <c r="K189" s="2" t="s">
        <v>30</v>
      </c>
      <c r="L189" s="2" t="s">
        <v>31</v>
      </c>
      <c r="M189" s="2" t="s">
        <v>32</v>
      </c>
      <c r="N189" s="4">
        <v>92821</v>
      </c>
      <c r="O189" s="4">
        <v>95499</v>
      </c>
      <c r="P189" s="4">
        <v>2678</v>
      </c>
      <c r="Q189" s="5">
        <v>45.26</v>
      </c>
      <c r="R189" s="4">
        <v>24024</v>
      </c>
      <c r="S189" s="4">
        <v>24633</v>
      </c>
      <c r="T189" s="4">
        <v>609</v>
      </c>
      <c r="U189" s="5">
        <v>36.42</v>
      </c>
      <c r="V189" s="5">
        <v>0</v>
      </c>
      <c r="W189" s="14">
        <v>81.680000000000007</v>
      </c>
      <c r="X189" s="14">
        <v>0</v>
      </c>
      <c r="Y189" s="14">
        <v>81.680000000000007</v>
      </c>
      <c r="Z189" s="4"/>
    </row>
    <row r="190" spans="1:39">
      <c r="A190" s="2" t="s">
        <v>839</v>
      </c>
      <c r="B190" s="2" t="s">
        <v>510</v>
      </c>
      <c r="C190" s="2" t="s">
        <v>76</v>
      </c>
      <c r="D190" s="2" t="s">
        <v>307</v>
      </c>
      <c r="E190" s="2" t="s">
        <v>27</v>
      </c>
      <c r="F190" s="21"/>
      <c r="G190" s="11"/>
      <c r="H190" s="3">
        <v>42248</v>
      </c>
      <c r="I190" s="2" t="s">
        <v>39</v>
      </c>
      <c r="J190" s="2" t="s">
        <v>29</v>
      </c>
      <c r="K190" s="2" t="s">
        <v>30</v>
      </c>
      <c r="L190" s="2" t="s">
        <v>31</v>
      </c>
      <c r="M190" s="2" t="s">
        <v>32</v>
      </c>
      <c r="N190" s="4">
        <v>20150</v>
      </c>
      <c r="O190" s="4">
        <v>22474</v>
      </c>
      <c r="P190" s="4">
        <v>2324</v>
      </c>
      <c r="Q190" s="5">
        <v>39.28</v>
      </c>
      <c r="R190" s="4">
        <v>6793</v>
      </c>
      <c r="S190" s="4">
        <v>7109</v>
      </c>
      <c r="T190" s="4">
        <v>316</v>
      </c>
      <c r="U190" s="5">
        <v>18.899999999999999</v>
      </c>
      <c r="V190" s="5">
        <v>0</v>
      </c>
      <c r="W190" s="14">
        <v>58.18</v>
      </c>
      <c r="X190" s="14">
        <v>0</v>
      </c>
      <c r="Y190" s="14">
        <v>58.18</v>
      </c>
      <c r="Z190" s="4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</row>
    <row r="191" spans="1:39">
      <c r="A191" s="2" t="s">
        <v>839</v>
      </c>
      <c r="B191" s="2" t="s">
        <v>510</v>
      </c>
      <c r="C191" s="2" t="s">
        <v>76</v>
      </c>
      <c r="D191" s="2" t="s">
        <v>309</v>
      </c>
      <c r="E191" s="2" t="s">
        <v>482</v>
      </c>
      <c r="F191" s="21"/>
      <c r="G191" s="11"/>
      <c r="H191" s="3">
        <v>42256</v>
      </c>
      <c r="I191" s="2" t="s">
        <v>39</v>
      </c>
      <c r="J191" s="2" t="s">
        <v>434</v>
      </c>
      <c r="K191" s="2" t="s">
        <v>30</v>
      </c>
      <c r="L191" s="2" t="s">
        <v>31</v>
      </c>
      <c r="M191" s="2" t="s">
        <v>41</v>
      </c>
      <c r="N191" s="4">
        <v>124264</v>
      </c>
      <c r="O191" s="4">
        <v>131771</v>
      </c>
      <c r="P191" s="4">
        <v>7507</v>
      </c>
      <c r="Q191" s="5">
        <v>126.87</v>
      </c>
      <c r="R191" s="4">
        <v>26792</v>
      </c>
      <c r="S191" s="4">
        <v>28513</v>
      </c>
      <c r="T191" s="4">
        <v>1721</v>
      </c>
      <c r="U191" s="5">
        <v>102.92</v>
      </c>
      <c r="V191" s="5">
        <v>0</v>
      </c>
      <c r="W191" s="14">
        <v>229.79</v>
      </c>
      <c r="X191" s="14">
        <v>0</v>
      </c>
      <c r="Y191" s="14">
        <v>229.79</v>
      </c>
      <c r="Z191" s="4"/>
    </row>
    <row r="192" spans="1:39">
      <c r="A192" s="2" t="s">
        <v>839</v>
      </c>
      <c r="B192" s="2" t="s">
        <v>510</v>
      </c>
      <c r="C192" s="2" t="s">
        <v>76</v>
      </c>
      <c r="D192" s="2" t="s">
        <v>310</v>
      </c>
      <c r="E192" s="2" t="s">
        <v>27</v>
      </c>
      <c r="F192" s="21"/>
      <c r="G192" s="11"/>
      <c r="H192" s="3">
        <v>42255</v>
      </c>
      <c r="I192" s="2" t="s">
        <v>39</v>
      </c>
      <c r="J192" s="2" t="s">
        <v>29</v>
      </c>
      <c r="K192" s="2" t="s">
        <v>30</v>
      </c>
      <c r="L192" s="2" t="s">
        <v>31</v>
      </c>
      <c r="M192" s="2" t="s">
        <v>32</v>
      </c>
      <c r="N192" s="4">
        <v>88091</v>
      </c>
      <c r="O192" s="4">
        <v>92196</v>
      </c>
      <c r="P192" s="4">
        <v>4105</v>
      </c>
      <c r="Q192" s="5">
        <v>69.37</v>
      </c>
      <c r="R192" s="4">
        <v>15866</v>
      </c>
      <c r="S192" s="4">
        <v>17666</v>
      </c>
      <c r="T192" s="4">
        <v>1800</v>
      </c>
      <c r="U192" s="5">
        <v>107.64</v>
      </c>
      <c r="V192" s="5">
        <v>0</v>
      </c>
      <c r="W192" s="14">
        <v>177.01</v>
      </c>
      <c r="X192" s="14">
        <v>0</v>
      </c>
      <c r="Y192" s="14">
        <v>177.01</v>
      </c>
      <c r="Z192" s="4"/>
    </row>
    <row r="193" spans="1:39">
      <c r="A193" s="2" t="s">
        <v>839</v>
      </c>
      <c r="B193" s="2" t="s">
        <v>510</v>
      </c>
      <c r="C193" s="2" t="s">
        <v>76</v>
      </c>
      <c r="D193" s="2" t="s">
        <v>311</v>
      </c>
      <c r="E193" s="2" t="s">
        <v>427</v>
      </c>
      <c r="F193" s="21"/>
      <c r="G193" s="11"/>
      <c r="H193" s="3">
        <v>42257</v>
      </c>
      <c r="I193" s="2" t="s">
        <v>39</v>
      </c>
      <c r="J193" s="2" t="s">
        <v>429</v>
      </c>
      <c r="K193" s="2" t="s">
        <v>30</v>
      </c>
      <c r="L193" s="2" t="s">
        <v>31</v>
      </c>
      <c r="M193" s="2" t="s">
        <v>32</v>
      </c>
      <c r="N193" s="4">
        <v>73410</v>
      </c>
      <c r="O193" s="4">
        <v>79858</v>
      </c>
      <c r="P193" s="4">
        <v>6448</v>
      </c>
      <c r="Q193" s="5">
        <v>108.97</v>
      </c>
      <c r="R193" s="4">
        <v>13670</v>
      </c>
      <c r="S193" s="4">
        <v>15908</v>
      </c>
      <c r="T193" s="4">
        <v>2238</v>
      </c>
      <c r="U193" s="5">
        <v>133.83000000000001</v>
      </c>
      <c r="V193" s="5">
        <v>0</v>
      </c>
      <c r="W193" s="14">
        <v>242.8</v>
      </c>
      <c r="X193" s="14">
        <v>0</v>
      </c>
      <c r="Y193" s="14">
        <v>242.8</v>
      </c>
      <c r="Z193" s="4" t="s">
        <v>738</v>
      </c>
    </row>
    <row r="194" spans="1:39">
      <c r="A194" s="2" t="s">
        <v>839</v>
      </c>
      <c r="B194" s="2" t="s">
        <v>510</v>
      </c>
      <c r="C194" s="2" t="s">
        <v>76</v>
      </c>
      <c r="D194" s="2" t="s">
        <v>312</v>
      </c>
      <c r="E194" s="2" t="s">
        <v>427</v>
      </c>
      <c r="F194" s="21"/>
      <c r="G194" s="11"/>
      <c r="H194" s="3">
        <v>42257</v>
      </c>
      <c r="I194" s="2" t="s">
        <v>39</v>
      </c>
      <c r="J194" s="2" t="s">
        <v>429</v>
      </c>
      <c r="K194" s="2" t="s">
        <v>30</v>
      </c>
      <c r="L194" s="2" t="s">
        <v>31</v>
      </c>
      <c r="M194" s="2" t="s">
        <v>32</v>
      </c>
      <c r="N194" s="4">
        <v>200521</v>
      </c>
      <c r="O194" s="4">
        <v>214008</v>
      </c>
      <c r="P194" s="4">
        <v>13487</v>
      </c>
      <c r="Q194" s="5">
        <v>227.93</v>
      </c>
      <c r="R194" s="4">
        <v>37147</v>
      </c>
      <c r="S194" s="4">
        <v>44280</v>
      </c>
      <c r="T194" s="4">
        <v>7133</v>
      </c>
      <c r="U194" s="5">
        <v>426.55</v>
      </c>
      <c r="V194" s="5">
        <v>0</v>
      </c>
      <c r="W194" s="14">
        <v>654.48</v>
      </c>
      <c r="X194" s="14">
        <v>0</v>
      </c>
      <c r="Y194" s="14">
        <v>654.48</v>
      </c>
      <c r="Z194" s="4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</row>
    <row r="195" spans="1:39">
      <c r="A195" s="2" t="s">
        <v>839</v>
      </c>
      <c r="B195" s="2" t="s">
        <v>510</v>
      </c>
      <c r="C195" s="2" t="s">
        <v>76</v>
      </c>
      <c r="D195" s="2" t="s">
        <v>313</v>
      </c>
      <c r="E195" s="2" t="s">
        <v>427</v>
      </c>
      <c r="F195" s="21"/>
      <c r="G195" s="11"/>
      <c r="H195" s="3">
        <v>42257</v>
      </c>
      <c r="I195" s="2" t="s">
        <v>39</v>
      </c>
      <c r="J195" s="2" t="s">
        <v>429</v>
      </c>
      <c r="K195" s="2" t="s">
        <v>30</v>
      </c>
      <c r="L195" s="2" t="s">
        <v>31</v>
      </c>
      <c r="M195" s="2" t="s">
        <v>32</v>
      </c>
      <c r="N195" s="4">
        <v>111930</v>
      </c>
      <c r="O195" s="4">
        <v>116334</v>
      </c>
      <c r="P195" s="4">
        <v>4404</v>
      </c>
      <c r="Q195" s="5">
        <v>74.430000000000007</v>
      </c>
      <c r="R195" s="4">
        <v>18578</v>
      </c>
      <c r="S195" s="4">
        <v>21591</v>
      </c>
      <c r="T195" s="4">
        <v>3013</v>
      </c>
      <c r="U195" s="5">
        <v>180.18</v>
      </c>
      <c r="V195" s="5">
        <v>0</v>
      </c>
      <c r="W195" s="14">
        <v>254.61</v>
      </c>
      <c r="X195" s="14">
        <v>0</v>
      </c>
      <c r="Y195" s="14">
        <v>254.61</v>
      </c>
      <c r="Z195" s="4"/>
    </row>
    <row r="196" spans="1:39">
      <c r="A196" s="2" t="s">
        <v>839</v>
      </c>
      <c r="B196" s="2" t="s">
        <v>510</v>
      </c>
      <c r="C196" s="2" t="s">
        <v>76</v>
      </c>
      <c r="D196" s="2" t="s">
        <v>314</v>
      </c>
      <c r="E196" s="2" t="s">
        <v>474</v>
      </c>
      <c r="F196" s="21"/>
      <c r="G196" s="11"/>
      <c r="H196" s="3">
        <v>42326</v>
      </c>
      <c r="I196" s="2" t="s">
        <v>39</v>
      </c>
      <c r="J196" s="2" t="s">
        <v>544</v>
      </c>
      <c r="K196" s="2" t="s">
        <v>30</v>
      </c>
      <c r="L196" s="2" t="s">
        <v>31</v>
      </c>
      <c r="M196" s="2" t="s">
        <v>382</v>
      </c>
      <c r="N196" s="4">
        <v>40766</v>
      </c>
      <c r="O196" s="4">
        <v>43127</v>
      </c>
      <c r="P196" s="4">
        <v>2361</v>
      </c>
      <c r="Q196" s="5">
        <v>39.9</v>
      </c>
      <c r="R196" s="4">
        <v>23960</v>
      </c>
      <c r="S196" s="4">
        <v>26202</v>
      </c>
      <c r="T196" s="4">
        <v>2242</v>
      </c>
      <c r="U196" s="5">
        <v>134.07</v>
      </c>
      <c r="V196" s="5">
        <v>0</v>
      </c>
      <c r="W196" s="14">
        <v>173.97</v>
      </c>
      <c r="X196" s="14">
        <v>0</v>
      </c>
      <c r="Y196" s="14">
        <v>173.97</v>
      </c>
      <c r="Z196" s="4"/>
    </row>
    <row r="197" spans="1:39">
      <c r="A197" s="2" t="s">
        <v>839</v>
      </c>
      <c r="B197" s="2" t="s">
        <v>510</v>
      </c>
      <c r="C197" s="2" t="s">
        <v>76</v>
      </c>
      <c r="D197" s="2" t="s">
        <v>316</v>
      </c>
      <c r="E197" s="2" t="s">
        <v>504</v>
      </c>
      <c r="F197" s="21"/>
      <c r="G197" s="11"/>
      <c r="H197" s="3">
        <v>42332</v>
      </c>
      <c r="I197" s="2" t="s">
        <v>39</v>
      </c>
      <c r="J197" s="2" t="s">
        <v>381</v>
      </c>
      <c r="K197" s="2" t="s">
        <v>30</v>
      </c>
      <c r="L197" s="2" t="s">
        <v>31</v>
      </c>
      <c r="M197" s="2" t="s">
        <v>32</v>
      </c>
      <c r="N197" s="4">
        <v>26408</v>
      </c>
      <c r="O197" s="4">
        <v>27771</v>
      </c>
      <c r="P197" s="4">
        <v>1363</v>
      </c>
      <c r="Q197" s="5">
        <v>126.76</v>
      </c>
      <c r="R197" s="4">
        <v>7163</v>
      </c>
      <c r="S197" s="4">
        <v>8312</v>
      </c>
      <c r="T197" s="4">
        <v>1149</v>
      </c>
      <c r="U197" s="5">
        <v>206.82</v>
      </c>
      <c r="V197" s="5">
        <v>0</v>
      </c>
      <c r="W197" s="14">
        <v>333.58</v>
      </c>
      <c r="X197" s="14">
        <v>0</v>
      </c>
      <c r="Y197" s="14">
        <v>333.58</v>
      </c>
      <c r="Z197" s="4"/>
    </row>
    <row r="198" spans="1:39">
      <c r="A198" s="2" t="s">
        <v>839</v>
      </c>
      <c r="B198" s="2" t="s">
        <v>510</v>
      </c>
      <c r="C198" s="2" t="s">
        <v>76</v>
      </c>
      <c r="D198" s="2" t="s">
        <v>318</v>
      </c>
      <c r="E198" s="2" t="s">
        <v>499</v>
      </c>
      <c r="F198" s="21"/>
      <c r="G198" s="11"/>
      <c r="H198" s="3">
        <v>42331</v>
      </c>
      <c r="I198" s="2" t="s">
        <v>39</v>
      </c>
      <c r="J198" s="2" t="s">
        <v>500</v>
      </c>
      <c r="K198" s="2" t="s">
        <v>30</v>
      </c>
      <c r="L198" s="2" t="s">
        <v>31</v>
      </c>
      <c r="M198" s="2" t="s">
        <v>32</v>
      </c>
      <c r="N198" s="4">
        <v>18067</v>
      </c>
      <c r="O198" s="4">
        <v>24276</v>
      </c>
      <c r="P198" s="4">
        <v>6209</v>
      </c>
      <c r="Q198" s="5">
        <v>577.44000000000005</v>
      </c>
      <c r="R198" s="4">
        <v>3894</v>
      </c>
      <c r="S198" s="4">
        <v>4446</v>
      </c>
      <c r="T198" s="4">
        <v>552</v>
      </c>
      <c r="U198" s="5">
        <v>99.36</v>
      </c>
      <c r="V198" s="5">
        <v>0</v>
      </c>
      <c r="W198" s="14">
        <v>676.8</v>
      </c>
      <c r="X198" s="14">
        <v>0</v>
      </c>
      <c r="Y198" s="14">
        <v>676.8</v>
      </c>
      <c r="Z198" s="4"/>
    </row>
    <row r="199" spans="1:39">
      <c r="A199" s="2" t="s">
        <v>839</v>
      </c>
      <c r="B199" s="2" t="s">
        <v>510</v>
      </c>
      <c r="C199" s="2" t="s">
        <v>76</v>
      </c>
      <c r="D199" s="2" t="s">
        <v>319</v>
      </c>
      <c r="E199" s="2" t="s">
        <v>502</v>
      </c>
      <c r="F199" s="21"/>
      <c r="G199" s="11"/>
      <c r="H199" s="3">
        <v>42321</v>
      </c>
      <c r="I199" s="2" t="s">
        <v>39</v>
      </c>
      <c r="J199" s="2" t="s">
        <v>377</v>
      </c>
      <c r="K199" s="2" t="s">
        <v>30</v>
      </c>
      <c r="L199" s="2" t="s">
        <v>31</v>
      </c>
      <c r="M199" s="2" t="s">
        <v>41</v>
      </c>
      <c r="N199" s="4">
        <v>10217</v>
      </c>
      <c r="O199" s="4">
        <v>11204</v>
      </c>
      <c r="P199" s="4">
        <v>987</v>
      </c>
      <c r="Q199" s="5">
        <v>91.79</v>
      </c>
      <c r="R199" s="4">
        <v>5538</v>
      </c>
      <c r="S199" s="4">
        <v>6000</v>
      </c>
      <c r="T199" s="4">
        <v>462</v>
      </c>
      <c r="U199" s="5">
        <v>83.16</v>
      </c>
      <c r="V199" s="5">
        <v>0</v>
      </c>
      <c r="W199" s="14">
        <v>174.95</v>
      </c>
      <c r="X199" s="14">
        <v>0</v>
      </c>
      <c r="Y199" s="14">
        <v>174.95</v>
      </c>
      <c r="Z199" s="4"/>
    </row>
    <row r="200" spans="1:39">
      <c r="A200" s="2" t="s">
        <v>839</v>
      </c>
      <c r="B200" s="2" t="s">
        <v>510</v>
      </c>
      <c r="C200" s="2" t="s">
        <v>76</v>
      </c>
      <c r="D200" s="2" t="s">
        <v>321</v>
      </c>
      <c r="E200" s="2" t="s">
        <v>498</v>
      </c>
      <c r="F200" s="21"/>
      <c r="G200" s="11"/>
      <c r="H200" s="3">
        <v>42331</v>
      </c>
      <c r="I200" s="2" t="s">
        <v>39</v>
      </c>
      <c r="J200" s="2" t="s">
        <v>431</v>
      </c>
      <c r="K200" s="2" t="s">
        <v>30</v>
      </c>
      <c r="L200" s="2" t="s">
        <v>31</v>
      </c>
      <c r="M200" s="2" t="s">
        <v>32</v>
      </c>
      <c r="N200" s="4">
        <v>12115</v>
      </c>
      <c r="O200" s="4">
        <v>13628</v>
      </c>
      <c r="P200" s="4">
        <v>1513</v>
      </c>
      <c r="Q200" s="5">
        <v>140.71</v>
      </c>
      <c r="R200" s="4">
        <v>1678</v>
      </c>
      <c r="S200" s="4">
        <v>1891</v>
      </c>
      <c r="T200" s="4">
        <v>213</v>
      </c>
      <c r="U200" s="5">
        <v>38.340000000000003</v>
      </c>
      <c r="V200" s="5">
        <v>0</v>
      </c>
      <c r="W200" s="14">
        <v>179.05</v>
      </c>
      <c r="X200" s="14">
        <v>0</v>
      </c>
      <c r="Y200" s="14">
        <v>179.05</v>
      </c>
      <c r="Z200" s="4"/>
    </row>
    <row r="201" spans="1:39">
      <c r="A201" s="2" t="s">
        <v>839</v>
      </c>
      <c r="B201" s="2" t="s">
        <v>510</v>
      </c>
      <c r="C201" s="2" t="s">
        <v>76</v>
      </c>
      <c r="D201" s="2" t="s">
        <v>322</v>
      </c>
      <c r="E201" s="2" t="s">
        <v>498</v>
      </c>
      <c r="F201" s="21"/>
      <c r="G201" s="11"/>
      <c r="H201" s="3">
        <v>42331</v>
      </c>
      <c r="I201" s="2" t="s">
        <v>39</v>
      </c>
      <c r="J201" s="2" t="s">
        <v>431</v>
      </c>
      <c r="K201" s="2" t="s">
        <v>30</v>
      </c>
      <c r="L201" s="2" t="s">
        <v>31</v>
      </c>
      <c r="M201" s="2" t="s">
        <v>32</v>
      </c>
      <c r="N201" s="4">
        <v>6974</v>
      </c>
      <c r="O201" s="4">
        <v>9062</v>
      </c>
      <c r="P201" s="4">
        <v>2088</v>
      </c>
      <c r="Q201" s="5">
        <v>194.18</v>
      </c>
      <c r="R201" s="4">
        <v>2458</v>
      </c>
      <c r="S201" s="4">
        <v>2552</v>
      </c>
      <c r="T201" s="4">
        <v>94</v>
      </c>
      <c r="U201" s="5">
        <v>16.920000000000002</v>
      </c>
      <c r="V201" s="5">
        <v>0</v>
      </c>
      <c r="W201" s="14">
        <v>211.1</v>
      </c>
      <c r="X201" s="14">
        <v>0</v>
      </c>
      <c r="Y201" s="14">
        <v>211.1</v>
      </c>
      <c r="Z201" s="4"/>
    </row>
    <row r="202" spans="1:39">
      <c r="A202" s="2" t="s">
        <v>839</v>
      </c>
      <c r="B202" s="2" t="s">
        <v>510</v>
      </c>
      <c r="C202" s="2" t="s">
        <v>69</v>
      </c>
      <c r="D202" s="2" t="s">
        <v>260</v>
      </c>
      <c r="E202" s="2" t="s">
        <v>427</v>
      </c>
      <c r="F202" s="21"/>
      <c r="G202" s="11"/>
      <c r="H202" s="3">
        <v>42257</v>
      </c>
      <c r="I202" s="2" t="s">
        <v>39</v>
      </c>
      <c r="J202" s="2" t="s">
        <v>429</v>
      </c>
      <c r="K202" s="2" t="s">
        <v>30</v>
      </c>
      <c r="L202" s="2" t="s">
        <v>31</v>
      </c>
      <c r="M202" s="2" t="s">
        <v>32</v>
      </c>
      <c r="N202" s="4">
        <v>1510</v>
      </c>
      <c r="O202" s="4">
        <v>1624</v>
      </c>
      <c r="P202" s="4">
        <v>114</v>
      </c>
      <c r="Q202" s="5">
        <v>1.93</v>
      </c>
      <c r="R202" s="4">
        <v>5771</v>
      </c>
      <c r="S202" s="4">
        <v>5984</v>
      </c>
      <c r="T202" s="4">
        <v>213</v>
      </c>
      <c r="U202" s="5">
        <v>12.74</v>
      </c>
      <c r="V202" s="5">
        <v>0</v>
      </c>
      <c r="W202" s="14">
        <v>14.67</v>
      </c>
      <c r="X202" s="14">
        <v>0</v>
      </c>
      <c r="Y202" s="14">
        <v>14.67</v>
      </c>
      <c r="Z202" s="4"/>
    </row>
    <row r="203" spans="1:39">
      <c r="A203" s="2" t="s">
        <v>839</v>
      </c>
      <c r="B203" s="2" t="s">
        <v>510</v>
      </c>
      <c r="C203" s="2" t="s">
        <v>69</v>
      </c>
      <c r="D203" s="2" t="s">
        <v>261</v>
      </c>
      <c r="E203" s="2" t="s">
        <v>439</v>
      </c>
      <c r="F203" s="21"/>
      <c r="G203" s="11"/>
      <c r="H203" s="3">
        <v>42256</v>
      </c>
      <c r="I203" s="2" t="s">
        <v>39</v>
      </c>
      <c r="J203" s="2" t="s">
        <v>440</v>
      </c>
      <c r="K203" s="2" t="s">
        <v>30</v>
      </c>
      <c r="L203" s="2" t="s">
        <v>31</v>
      </c>
      <c r="M203" s="2" t="s">
        <v>41</v>
      </c>
      <c r="N203" s="4">
        <v>2632</v>
      </c>
      <c r="O203" s="4">
        <v>3056</v>
      </c>
      <c r="P203" s="4">
        <v>424</v>
      </c>
      <c r="Q203" s="5">
        <v>7.17</v>
      </c>
      <c r="R203" s="4">
        <v>1033</v>
      </c>
      <c r="S203" s="4">
        <v>1185</v>
      </c>
      <c r="T203" s="4">
        <v>152</v>
      </c>
      <c r="U203" s="5">
        <v>9.09</v>
      </c>
      <c r="V203" s="5">
        <v>0</v>
      </c>
      <c r="W203" s="14">
        <v>16.260000000000002</v>
      </c>
      <c r="X203" s="14">
        <v>0</v>
      </c>
      <c r="Y203" s="14">
        <v>16.260000000000002</v>
      </c>
      <c r="Z203" s="4"/>
    </row>
    <row r="204" spans="1:39">
      <c r="A204" s="2" t="s">
        <v>839</v>
      </c>
      <c r="B204" s="2" t="s">
        <v>510</v>
      </c>
      <c r="C204" s="2" t="s">
        <v>69</v>
      </c>
      <c r="D204" s="2" t="s">
        <v>262</v>
      </c>
      <c r="E204" s="2" t="s">
        <v>439</v>
      </c>
      <c r="F204" s="21"/>
      <c r="G204" s="11"/>
      <c r="H204" s="3">
        <v>42256</v>
      </c>
      <c r="I204" s="2" t="s">
        <v>39</v>
      </c>
      <c r="J204" s="2" t="s">
        <v>440</v>
      </c>
      <c r="K204" s="2" t="s">
        <v>30</v>
      </c>
      <c r="L204" s="2" t="s">
        <v>31</v>
      </c>
      <c r="M204" s="2" t="s">
        <v>41</v>
      </c>
      <c r="N204" s="4">
        <v>9084</v>
      </c>
      <c r="O204" s="4">
        <v>9697</v>
      </c>
      <c r="P204" s="4">
        <v>613</v>
      </c>
      <c r="Q204" s="5">
        <v>10.36</v>
      </c>
      <c r="R204" s="4">
        <v>16080</v>
      </c>
      <c r="S204" s="4">
        <v>16843</v>
      </c>
      <c r="T204" s="4">
        <v>763</v>
      </c>
      <c r="U204" s="5">
        <v>45.63</v>
      </c>
      <c r="V204" s="5">
        <v>0</v>
      </c>
      <c r="W204" s="14">
        <v>55.99</v>
      </c>
      <c r="X204" s="14">
        <v>0</v>
      </c>
      <c r="Y204" s="14">
        <v>55.99</v>
      </c>
      <c r="Z204" s="4"/>
    </row>
    <row r="205" spans="1:39">
      <c r="A205" s="2" t="s">
        <v>839</v>
      </c>
      <c r="B205" s="2" t="s">
        <v>510</v>
      </c>
      <c r="C205" s="2" t="s">
        <v>69</v>
      </c>
      <c r="D205" s="2" t="s">
        <v>263</v>
      </c>
      <c r="E205" s="2" t="s">
        <v>436</v>
      </c>
      <c r="F205" s="21"/>
      <c r="G205" s="11"/>
      <c r="H205" s="3">
        <v>42256</v>
      </c>
      <c r="I205" s="2" t="s">
        <v>39</v>
      </c>
      <c r="J205" s="2" t="s">
        <v>438</v>
      </c>
      <c r="K205" s="2" t="s">
        <v>30</v>
      </c>
      <c r="L205" s="2" t="s">
        <v>31</v>
      </c>
      <c r="M205" s="2" t="s">
        <v>41</v>
      </c>
      <c r="N205" s="4">
        <v>1766</v>
      </c>
      <c r="O205" s="4">
        <v>2101</v>
      </c>
      <c r="P205" s="4">
        <v>335</v>
      </c>
      <c r="Q205" s="5">
        <v>5.66</v>
      </c>
      <c r="R205" s="4">
        <v>3223</v>
      </c>
      <c r="S205" s="4">
        <v>3491</v>
      </c>
      <c r="T205" s="4">
        <v>268</v>
      </c>
      <c r="U205" s="5">
        <v>16.03</v>
      </c>
      <c r="V205" s="5">
        <v>0</v>
      </c>
      <c r="W205" s="14">
        <v>21.69</v>
      </c>
      <c r="X205" s="14">
        <v>0</v>
      </c>
      <c r="Y205" s="14">
        <v>21.69</v>
      </c>
      <c r="Z205" s="4"/>
    </row>
    <row r="206" spans="1:39">
      <c r="A206" s="2" t="s">
        <v>839</v>
      </c>
      <c r="B206" s="2" t="s">
        <v>510</v>
      </c>
      <c r="C206" s="2" t="s">
        <v>69</v>
      </c>
      <c r="D206" s="2" t="s">
        <v>264</v>
      </c>
      <c r="E206" s="2" t="s">
        <v>400</v>
      </c>
      <c r="F206" s="21"/>
      <c r="G206" s="11"/>
      <c r="H206" s="3">
        <v>42248</v>
      </c>
      <c r="I206" s="2" t="s">
        <v>39</v>
      </c>
      <c r="J206" s="2" t="s">
        <v>402</v>
      </c>
      <c r="K206" s="2" t="s">
        <v>30</v>
      </c>
      <c r="L206" s="2" t="s">
        <v>31</v>
      </c>
      <c r="M206" s="2" t="s">
        <v>41</v>
      </c>
      <c r="N206" s="4">
        <v>3632</v>
      </c>
      <c r="O206" s="4">
        <v>3940</v>
      </c>
      <c r="P206" s="4">
        <v>308</v>
      </c>
      <c r="Q206" s="5">
        <v>5.21</v>
      </c>
      <c r="R206" s="4">
        <v>3601</v>
      </c>
      <c r="S206" s="4">
        <v>3854</v>
      </c>
      <c r="T206" s="4">
        <v>253</v>
      </c>
      <c r="U206" s="5">
        <v>15.13</v>
      </c>
      <c r="V206" s="5">
        <v>0</v>
      </c>
      <c r="W206" s="14">
        <v>20.34</v>
      </c>
      <c r="X206" s="14">
        <v>0</v>
      </c>
      <c r="Y206" s="14">
        <v>20.34</v>
      </c>
      <c r="Z206" s="4"/>
    </row>
    <row r="207" spans="1:39">
      <c r="A207" s="2" t="s">
        <v>839</v>
      </c>
      <c r="B207" s="2" t="s">
        <v>510</v>
      </c>
      <c r="C207" s="2" t="s">
        <v>69</v>
      </c>
      <c r="D207" s="2" t="s">
        <v>265</v>
      </c>
      <c r="E207" s="2" t="s">
        <v>504</v>
      </c>
      <c r="F207" s="21"/>
      <c r="G207" s="11"/>
      <c r="H207" s="3">
        <v>42321</v>
      </c>
      <c r="I207" s="2" t="s">
        <v>774</v>
      </c>
      <c r="J207" s="2" t="s">
        <v>381</v>
      </c>
      <c r="K207" s="2" t="s">
        <v>30</v>
      </c>
      <c r="L207" s="2" t="s">
        <v>31</v>
      </c>
      <c r="M207" s="2" t="s">
        <v>32</v>
      </c>
      <c r="N207" s="4">
        <v>10111</v>
      </c>
      <c r="O207" s="4">
        <v>11176</v>
      </c>
      <c r="P207" s="4">
        <v>1065</v>
      </c>
      <c r="Q207" s="5">
        <v>99.05</v>
      </c>
      <c r="R207" s="4">
        <v>3430</v>
      </c>
      <c r="S207" s="4">
        <v>4156</v>
      </c>
      <c r="T207" s="4">
        <v>726</v>
      </c>
      <c r="U207" s="5">
        <v>130.68</v>
      </c>
      <c r="V207" s="5">
        <v>0</v>
      </c>
      <c r="W207" s="14">
        <v>229.73</v>
      </c>
      <c r="X207" s="14">
        <v>0</v>
      </c>
      <c r="Y207" s="14">
        <v>229.73</v>
      </c>
      <c r="Z207" s="4"/>
    </row>
    <row r="208" spans="1:39">
      <c r="A208" s="2" t="s">
        <v>839</v>
      </c>
      <c r="B208" s="2" t="s">
        <v>510</v>
      </c>
      <c r="C208" s="2" t="s">
        <v>69</v>
      </c>
      <c r="D208" s="2" t="s">
        <v>266</v>
      </c>
      <c r="E208" s="2" t="s">
        <v>532</v>
      </c>
      <c r="F208" s="21"/>
      <c r="G208" s="11"/>
      <c r="H208" s="3">
        <v>42376</v>
      </c>
      <c r="I208" s="2" t="s">
        <v>39</v>
      </c>
      <c r="J208" s="2" t="s">
        <v>29</v>
      </c>
      <c r="K208" s="2" t="s">
        <v>30</v>
      </c>
      <c r="L208" s="2" t="s">
        <v>31</v>
      </c>
      <c r="M208" s="2" t="s">
        <v>32</v>
      </c>
      <c r="N208" s="4">
        <v>1337</v>
      </c>
      <c r="O208" s="4">
        <v>1543</v>
      </c>
      <c r="P208" s="4">
        <v>206</v>
      </c>
      <c r="Q208" s="5">
        <v>3.48</v>
      </c>
      <c r="R208" s="4">
        <v>490</v>
      </c>
      <c r="S208" s="4">
        <v>783</v>
      </c>
      <c r="T208" s="4">
        <v>293</v>
      </c>
      <c r="U208" s="5">
        <v>17.52</v>
      </c>
      <c r="V208" s="5">
        <v>0</v>
      </c>
      <c r="W208" s="14">
        <v>21</v>
      </c>
      <c r="X208" s="14">
        <v>0</v>
      </c>
      <c r="Y208" s="14">
        <v>21</v>
      </c>
      <c r="Z208" s="4"/>
    </row>
    <row r="209" spans="1:26">
      <c r="A209" s="2" t="s">
        <v>839</v>
      </c>
      <c r="B209" s="2" t="s">
        <v>510</v>
      </c>
      <c r="C209" s="2" t="s">
        <v>558</v>
      </c>
      <c r="D209" s="2" t="s">
        <v>267</v>
      </c>
      <c r="E209" s="2" t="s">
        <v>466</v>
      </c>
      <c r="F209" s="21"/>
      <c r="G209" s="11"/>
      <c r="H209" s="3">
        <v>42360</v>
      </c>
      <c r="I209" s="2" t="s">
        <v>437</v>
      </c>
      <c r="J209" s="2" t="s">
        <v>389</v>
      </c>
      <c r="K209" s="2" t="s">
        <v>30</v>
      </c>
      <c r="L209" s="2" t="s">
        <v>31</v>
      </c>
      <c r="M209" s="2" t="s">
        <v>382</v>
      </c>
      <c r="N209" s="4">
        <v>2901</v>
      </c>
      <c r="O209" s="4">
        <v>3176</v>
      </c>
      <c r="P209" s="4">
        <v>275</v>
      </c>
      <c r="Q209" s="5">
        <v>4.6500000000000004</v>
      </c>
      <c r="R209" s="4">
        <v>888</v>
      </c>
      <c r="S209" s="4">
        <v>963</v>
      </c>
      <c r="T209" s="4">
        <v>75</v>
      </c>
      <c r="U209" s="5">
        <v>4.49</v>
      </c>
      <c r="V209" s="5">
        <v>0</v>
      </c>
      <c r="W209" s="14">
        <v>9.14</v>
      </c>
      <c r="X209" s="14">
        <v>0</v>
      </c>
      <c r="Y209" s="14">
        <v>9.14</v>
      </c>
      <c r="Z209" s="4"/>
    </row>
    <row r="210" spans="1:26">
      <c r="A210" s="2" t="s">
        <v>839</v>
      </c>
      <c r="B210" s="2" t="s">
        <v>510</v>
      </c>
      <c r="C210" s="2" t="s">
        <v>69</v>
      </c>
      <c r="D210" s="2" t="s">
        <v>268</v>
      </c>
      <c r="E210" s="2" t="s">
        <v>621</v>
      </c>
      <c r="F210" s="21"/>
      <c r="G210" s="11"/>
      <c r="H210" s="3">
        <v>42376</v>
      </c>
      <c r="I210" s="2" t="s">
        <v>39</v>
      </c>
      <c r="J210" s="2" t="s">
        <v>623</v>
      </c>
      <c r="K210" s="2" t="s">
        <v>30</v>
      </c>
      <c r="L210" s="2" t="s">
        <v>31</v>
      </c>
      <c r="M210" s="2" t="s">
        <v>32</v>
      </c>
      <c r="N210" s="4">
        <v>2825</v>
      </c>
      <c r="O210" s="4">
        <v>3239</v>
      </c>
      <c r="P210" s="4">
        <v>414</v>
      </c>
      <c r="Q210" s="5">
        <v>7</v>
      </c>
      <c r="R210" s="4">
        <v>4725</v>
      </c>
      <c r="S210" s="4">
        <v>6574</v>
      </c>
      <c r="T210" s="4">
        <v>1849</v>
      </c>
      <c r="U210" s="5">
        <v>110.57</v>
      </c>
      <c r="V210" s="5">
        <v>0</v>
      </c>
      <c r="W210" s="14">
        <v>117.57</v>
      </c>
      <c r="X210" s="14">
        <v>0</v>
      </c>
      <c r="Y210" s="14">
        <v>117.57</v>
      </c>
      <c r="Z210" s="4"/>
    </row>
    <row r="211" spans="1:26">
      <c r="A211" s="2" t="s">
        <v>839</v>
      </c>
      <c r="B211" s="2" t="s">
        <v>510</v>
      </c>
      <c r="C211" s="2" t="s">
        <v>69</v>
      </c>
      <c r="D211" s="2" t="s">
        <v>270</v>
      </c>
      <c r="E211" s="2" t="s">
        <v>775</v>
      </c>
      <c r="F211" s="21"/>
      <c r="G211" s="11"/>
      <c r="H211" s="3">
        <v>42524</v>
      </c>
      <c r="I211" s="2" t="s">
        <v>39</v>
      </c>
      <c r="J211" s="2" t="s">
        <v>776</v>
      </c>
      <c r="K211" s="2" t="s">
        <v>30</v>
      </c>
      <c r="L211" s="2" t="s">
        <v>31</v>
      </c>
      <c r="M211" s="2" t="s">
        <v>41</v>
      </c>
      <c r="N211" s="4">
        <v>236</v>
      </c>
      <c r="O211" s="4">
        <v>1551</v>
      </c>
      <c r="P211" s="4">
        <v>1315</v>
      </c>
      <c r="Q211" s="5">
        <v>22.22</v>
      </c>
      <c r="R211" s="4">
        <v>194</v>
      </c>
      <c r="S211" s="4">
        <v>557</v>
      </c>
      <c r="T211" s="4">
        <v>363</v>
      </c>
      <c r="U211" s="5">
        <v>21.71</v>
      </c>
      <c r="V211" s="5">
        <v>0</v>
      </c>
      <c r="W211" s="14">
        <v>43.93</v>
      </c>
      <c r="X211" s="14">
        <v>0</v>
      </c>
      <c r="Y211" s="14">
        <v>43.93</v>
      </c>
      <c r="Z211" s="4"/>
    </row>
    <row r="212" spans="1:26">
      <c r="A212" s="2" t="s">
        <v>839</v>
      </c>
      <c r="B212" s="2" t="s">
        <v>510</v>
      </c>
      <c r="C212" s="2" t="s">
        <v>69</v>
      </c>
      <c r="D212" s="2" t="s">
        <v>271</v>
      </c>
      <c r="E212" s="2" t="s">
        <v>504</v>
      </c>
      <c r="F212" s="21"/>
      <c r="G212" s="11"/>
      <c r="H212" s="3">
        <v>42501</v>
      </c>
      <c r="I212" s="2" t="s">
        <v>685</v>
      </c>
      <c r="J212" s="2" t="s">
        <v>381</v>
      </c>
      <c r="K212" s="2" t="s">
        <v>30</v>
      </c>
      <c r="L212" s="2" t="s">
        <v>31</v>
      </c>
      <c r="M212" s="2" t="s">
        <v>32</v>
      </c>
      <c r="N212" s="4">
        <v>17</v>
      </c>
      <c r="O212" s="4">
        <v>19</v>
      </c>
      <c r="P212" s="4">
        <v>2</v>
      </c>
      <c r="Q212" s="5">
        <v>0.03</v>
      </c>
      <c r="R212" s="4">
        <v>33</v>
      </c>
      <c r="S212" s="4">
        <v>33</v>
      </c>
      <c r="T212" s="4">
        <v>0</v>
      </c>
      <c r="U212" s="5">
        <v>0</v>
      </c>
      <c r="V212" s="5">
        <v>0</v>
      </c>
      <c r="W212" s="14">
        <v>0.03</v>
      </c>
      <c r="X212" s="14">
        <v>0</v>
      </c>
      <c r="Y212" s="14">
        <v>0.03</v>
      </c>
      <c r="Z212" s="4"/>
    </row>
    <row r="213" spans="1:26">
      <c r="A213" s="2" t="s">
        <v>839</v>
      </c>
      <c r="B213" s="2" t="s">
        <v>510</v>
      </c>
      <c r="C213" s="2" t="s">
        <v>69</v>
      </c>
      <c r="D213" s="2" t="s">
        <v>273</v>
      </c>
      <c r="E213" s="2" t="s">
        <v>746</v>
      </c>
      <c r="F213" s="21"/>
      <c r="G213" s="11"/>
      <c r="H213" s="3">
        <v>42522</v>
      </c>
      <c r="I213" s="2" t="s">
        <v>685</v>
      </c>
      <c r="J213" s="2" t="s">
        <v>747</v>
      </c>
      <c r="K213" s="2" t="s">
        <v>30</v>
      </c>
      <c r="L213" s="2" t="s">
        <v>31</v>
      </c>
      <c r="M213" s="2" t="s">
        <v>41</v>
      </c>
      <c r="N213" s="4">
        <v>53</v>
      </c>
      <c r="O213" s="4">
        <v>118</v>
      </c>
      <c r="P213" s="4">
        <v>65</v>
      </c>
      <c r="Q213" s="5">
        <v>1.1000000000000001</v>
      </c>
      <c r="R213" s="4">
        <v>33</v>
      </c>
      <c r="S213" s="4">
        <v>58</v>
      </c>
      <c r="T213" s="4">
        <v>25</v>
      </c>
      <c r="U213" s="5">
        <v>1.5</v>
      </c>
      <c r="V213" s="5">
        <v>0</v>
      </c>
      <c r="W213" s="14">
        <v>2.6</v>
      </c>
      <c r="X213" s="14">
        <v>0</v>
      </c>
      <c r="Y213" s="14">
        <v>2.6</v>
      </c>
      <c r="Z213" s="4"/>
    </row>
    <row r="214" spans="1:26">
      <c r="A214" s="2" t="s">
        <v>839</v>
      </c>
      <c r="B214" s="2" t="s">
        <v>510</v>
      </c>
      <c r="C214" s="2" t="s">
        <v>76</v>
      </c>
      <c r="D214" s="2" t="s">
        <v>329</v>
      </c>
      <c r="E214" s="2" t="s">
        <v>535</v>
      </c>
      <c r="F214" s="21"/>
      <c r="G214" s="11"/>
      <c r="H214" s="3">
        <v>42376</v>
      </c>
      <c r="I214" s="2" t="s">
        <v>39</v>
      </c>
      <c r="J214" s="2" t="s">
        <v>536</v>
      </c>
      <c r="K214" s="2" t="s">
        <v>30</v>
      </c>
      <c r="L214" s="2" t="s">
        <v>31</v>
      </c>
      <c r="M214" s="2" t="s">
        <v>41</v>
      </c>
      <c r="N214" s="4">
        <v>859</v>
      </c>
      <c r="O214" s="4">
        <v>934</v>
      </c>
      <c r="P214" s="4">
        <v>75</v>
      </c>
      <c r="Q214" s="5">
        <v>1.27</v>
      </c>
      <c r="R214" s="4">
        <v>2783</v>
      </c>
      <c r="S214" s="4">
        <v>3242</v>
      </c>
      <c r="T214" s="4">
        <v>459</v>
      </c>
      <c r="U214" s="5">
        <v>27.45</v>
      </c>
      <c r="V214" s="5">
        <v>0</v>
      </c>
      <c r="W214" s="14">
        <v>28.72</v>
      </c>
      <c r="X214" s="14">
        <v>0</v>
      </c>
      <c r="Y214" s="14">
        <v>28.72</v>
      </c>
      <c r="Z214" s="4"/>
    </row>
    <row r="215" spans="1:26">
      <c r="A215" s="2" t="s">
        <v>839</v>
      </c>
      <c r="B215" s="2" t="s">
        <v>510</v>
      </c>
      <c r="C215" s="2" t="s">
        <v>76</v>
      </c>
      <c r="D215" s="2" t="s">
        <v>331</v>
      </c>
      <c r="E215" s="2" t="s">
        <v>535</v>
      </c>
      <c r="F215" s="21"/>
      <c r="G215" s="11"/>
      <c r="H215" s="3">
        <v>42376</v>
      </c>
      <c r="I215" s="2" t="s">
        <v>39</v>
      </c>
      <c r="J215" s="2" t="s">
        <v>536</v>
      </c>
      <c r="K215" s="2" t="s">
        <v>30</v>
      </c>
      <c r="L215" s="2" t="s">
        <v>31</v>
      </c>
      <c r="M215" s="2" t="s">
        <v>41</v>
      </c>
      <c r="N215" s="4">
        <v>21693</v>
      </c>
      <c r="O215" s="4">
        <v>25478</v>
      </c>
      <c r="P215" s="4">
        <v>3785</v>
      </c>
      <c r="Q215" s="5">
        <v>63.97</v>
      </c>
      <c r="R215" s="4">
        <v>2865</v>
      </c>
      <c r="S215" s="4">
        <v>3113</v>
      </c>
      <c r="T215" s="4">
        <v>248</v>
      </c>
      <c r="U215" s="5">
        <v>14.83</v>
      </c>
      <c r="V215" s="5">
        <v>0</v>
      </c>
      <c r="W215" s="14">
        <v>78.8</v>
      </c>
      <c r="X215" s="14">
        <v>0</v>
      </c>
      <c r="Y215" s="14">
        <v>78.8</v>
      </c>
      <c r="Z215" s="4"/>
    </row>
    <row r="216" spans="1:26">
      <c r="A216" s="2" t="s">
        <v>839</v>
      </c>
      <c r="B216" s="2" t="s">
        <v>510</v>
      </c>
      <c r="C216" s="2" t="s">
        <v>76</v>
      </c>
      <c r="D216" s="2" t="s">
        <v>333</v>
      </c>
      <c r="E216" s="2" t="s">
        <v>750</v>
      </c>
      <c r="F216" s="21"/>
      <c r="G216" s="11"/>
      <c r="H216" s="3">
        <v>42444</v>
      </c>
      <c r="I216" s="2" t="s">
        <v>39</v>
      </c>
      <c r="J216" s="2" t="s">
        <v>751</v>
      </c>
      <c r="K216" s="2" t="s">
        <v>30</v>
      </c>
      <c r="L216" s="2" t="s">
        <v>31</v>
      </c>
      <c r="M216" s="2" t="s">
        <v>32</v>
      </c>
      <c r="N216" s="4">
        <v>9</v>
      </c>
      <c r="O216" s="4">
        <v>9</v>
      </c>
      <c r="P216" s="4">
        <v>0</v>
      </c>
      <c r="Q216" s="5">
        <v>0</v>
      </c>
      <c r="R216" s="4">
        <v>10</v>
      </c>
      <c r="S216" s="4">
        <v>10</v>
      </c>
      <c r="T216" s="4">
        <v>0</v>
      </c>
      <c r="U216" s="5">
        <v>0</v>
      </c>
      <c r="V216" s="5">
        <v>0</v>
      </c>
      <c r="W216" s="14">
        <v>0</v>
      </c>
      <c r="X216" s="14">
        <v>0</v>
      </c>
      <c r="Y216" s="14">
        <v>0</v>
      </c>
      <c r="Z216" s="4"/>
    </row>
    <row r="217" spans="1:26">
      <c r="A217" s="2" t="s">
        <v>839</v>
      </c>
      <c r="B217" s="2" t="s">
        <v>510</v>
      </c>
      <c r="C217" s="2" t="s">
        <v>76</v>
      </c>
      <c r="D217" s="2" t="s">
        <v>334</v>
      </c>
      <c r="E217" s="2" t="s">
        <v>541</v>
      </c>
      <c r="F217" s="21"/>
      <c r="G217" s="11"/>
      <c r="H217" s="3">
        <v>42360</v>
      </c>
      <c r="I217" s="2" t="s">
        <v>39</v>
      </c>
      <c r="J217" s="2" t="s">
        <v>542</v>
      </c>
      <c r="K217" s="2" t="s">
        <v>30</v>
      </c>
      <c r="L217" s="2" t="s">
        <v>31</v>
      </c>
      <c r="M217" s="2" t="s">
        <v>32</v>
      </c>
      <c r="N217" s="4">
        <v>811</v>
      </c>
      <c r="O217" s="4">
        <v>825</v>
      </c>
      <c r="P217" s="4">
        <v>14</v>
      </c>
      <c r="Q217" s="5">
        <v>0.24</v>
      </c>
      <c r="R217" s="4">
        <v>1761</v>
      </c>
      <c r="S217" s="4">
        <v>1761</v>
      </c>
      <c r="T217" s="4">
        <v>0</v>
      </c>
      <c r="U217" s="5">
        <v>0</v>
      </c>
      <c r="V217" s="5">
        <v>0</v>
      </c>
      <c r="W217" s="14">
        <v>0.24</v>
      </c>
      <c r="X217" s="14">
        <v>0</v>
      </c>
      <c r="Y217" s="14">
        <v>0.24</v>
      </c>
      <c r="Z217" s="4"/>
    </row>
    <row r="218" spans="1:26">
      <c r="A218" s="2" t="s">
        <v>839</v>
      </c>
      <c r="B218" s="2" t="s">
        <v>510</v>
      </c>
      <c r="C218" s="2" t="s">
        <v>76</v>
      </c>
      <c r="D218" s="2" t="s">
        <v>335</v>
      </c>
      <c r="E218" s="2" t="s">
        <v>750</v>
      </c>
      <c r="F218" s="21"/>
      <c r="G218" s="11"/>
      <c r="H218" s="3">
        <v>42444</v>
      </c>
      <c r="I218" s="2" t="s">
        <v>39</v>
      </c>
      <c r="J218" s="2" t="s">
        <v>751</v>
      </c>
      <c r="K218" s="2" t="s">
        <v>30</v>
      </c>
      <c r="L218" s="2" t="s">
        <v>31</v>
      </c>
      <c r="M218" s="2" t="s">
        <v>32</v>
      </c>
      <c r="N218" s="4">
        <v>12</v>
      </c>
      <c r="O218" s="4">
        <v>12</v>
      </c>
      <c r="P218" s="4">
        <v>0</v>
      </c>
      <c r="Q218" s="5">
        <v>0</v>
      </c>
      <c r="R218" s="4">
        <v>13</v>
      </c>
      <c r="S218" s="4">
        <v>13</v>
      </c>
      <c r="T218" s="4">
        <v>0</v>
      </c>
      <c r="U218" s="5">
        <v>0</v>
      </c>
      <c r="V218" s="5">
        <v>0</v>
      </c>
      <c r="W218" s="14">
        <v>0</v>
      </c>
      <c r="X218" s="14">
        <v>0</v>
      </c>
      <c r="Y218" s="14">
        <v>0</v>
      </c>
      <c r="Z218" s="4"/>
    </row>
    <row r="219" spans="1:26">
      <c r="A219" s="2" t="s">
        <v>839</v>
      </c>
      <c r="B219" s="2" t="s">
        <v>510</v>
      </c>
      <c r="C219" s="2" t="s">
        <v>76</v>
      </c>
      <c r="D219" s="2" t="s">
        <v>336</v>
      </c>
      <c r="E219" s="2" t="s">
        <v>617</v>
      </c>
      <c r="F219" s="21"/>
      <c r="G219" s="11"/>
      <c r="H219" s="3">
        <v>42450</v>
      </c>
      <c r="I219" s="2" t="s">
        <v>39</v>
      </c>
      <c r="J219" s="2" t="s">
        <v>619</v>
      </c>
      <c r="K219" s="2" t="s">
        <v>30</v>
      </c>
      <c r="L219" s="2" t="s">
        <v>31</v>
      </c>
      <c r="M219" s="2" t="s">
        <v>378</v>
      </c>
      <c r="N219" s="4">
        <v>22629</v>
      </c>
      <c r="O219" s="4">
        <v>24452</v>
      </c>
      <c r="P219" s="4">
        <v>1823</v>
      </c>
      <c r="Q219" s="5">
        <v>30.81</v>
      </c>
      <c r="R219" s="4">
        <v>2800</v>
      </c>
      <c r="S219" s="4">
        <v>4784</v>
      </c>
      <c r="T219" s="4">
        <v>1984</v>
      </c>
      <c r="U219" s="5">
        <v>118.64</v>
      </c>
      <c r="V219" s="5">
        <v>0</v>
      </c>
      <c r="W219" s="14">
        <v>149.44999999999999</v>
      </c>
      <c r="X219" s="14">
        <v>0</v>
      </c>
      <c r="Y219" s="14">
        <v>149.44999999999999</v>
      </c>
      <c r="Z219" s="4"/>
    </row>
    <row r="220" spans="1:26">
      <c r="A220" s="2" t="s">
        <v>839</v>
      </c>
      <c r="B220" s="2" t="s">
        <v>510</v>
      </c>
      <c r="C220" s="2" t="s">
        <v>76</v>
      </c>
      <c r="D220" s="2" t="s">
        <v>337</v>
      </c>
      <c r="E220" s="2" t="s">
        <v>532</v>
      </c>
      <c r="F220" s="21"/>
      <c r="G220" s="11"/>
      <c r="H220" s="3">
        <v>42404</v>
      </c>
      <c r="I220" s="2" t="s">
        <v>39</v>
      </c>
      <c r="J220" s="2" t="s">
        <v>29</v>
      </c>
      <c r="K220" s="2" t="s">
        <v>30</v>
      </c>
      <c r="L220" s="2" t="s">
        <v>31</v>
      </c>
      <c r="M220" s="2" t="s">
        <v>32</v>
      </c>
      <c r="N220" s="4">
        <v>17570</v>
      </c>
      <c r="O220" s="4">
        <v>18636</v>
      </c>
      <c r="P220" s="4">
        <v>1066</v>
      </c>
      <c r="Q220" s="5">
        <v>18.02</v>
      </c>
      <c r="R220" s="4">
        <v>15412</v>
      </c>
      <c r="S220" s="4">
        <v>15709</v>
      </c>
      <c r="T220" s="4">
        <v>297</v>
      </c>
      <c r="U220" s="5">
        <v>17.760000000000002</v>
      </c>
      <c r="V220" s="5">
        <v>0</v>
      </c>
      <c r="W220" s="14">
        <v>35.78</v>
      </c>
      <c r="X220" s="14">
        <v>0</v>
      </c>
      <c r="Y220" s="14">
        <v>35.78</v>
      </c>
      <c r="Z220" s="4"/>
    </row>
    <row r="221" spans="1:26">
      <c r="A221" s="2" t="s">
        <v>839</v>
      </c>
      <c r="B221" s="2" t="s">
        <v>510</v>
      </c>
      <c r="C221" s="2" t="s">
        <v>76</v>
      </c>
      <c r="D221" s="2" t="s">
        <v>338</v>
      </c>
      <c r="E221" s="2" t="s">
        <v>532</v>
      </c>
      <c r="F221" s="21"/>
      <c r="G221" s="11"/>
      <c r="H221" s="3">
        <v>42374</v>
      </c>
      <c r="I221" s="2" t="s">
        <v>39</v>
      </c>
      <c r="J221" s="2" t="s">
        <v>29</v>
      </c>
      <c r="K221" s="2" t="s">
        <v>30</v>
      </c>
      <c r="L221" s="2" t="s">
        <v>31</v>
      </c>
      <c r="M221" s="2" t="s">
        <v>32</v>
      </c>
      <c r="N221" s="4">
        <v>14558</v>
      </c>
      <c r="O221" s="4">
        <v>17583</v>
      </c>
      <c r="P221" s="4">
        <v>3025</v>
      </c>
      <c r="Q221" s="5">
        <v>51.12</v>
      </c>
      <c r="R221" s="4">
        <v>2341</v>
      </c>
      <c r="S221" s="4">
        <v>3395</v>
      </c>
      <c r="T221" s="4">
        <v>1054</v>
      </c>
      <c r="U221" s="5">
        <v>63.03</v>
      </c>
      <c r="V221" s="5">
        <v>0</v>
      </c>
      <c r="W221" s="14">
        <v>114.15</v>
      </c>
      <c r="X221" s="14">
        <v>0</v>
      </c>
      <c r="Y221" s="14">
        <v>114.15</v>
      </c>
      <c r="Z221" s="4"/>
    </row>
    <row r="222" spans="1:26">
      <c r="A222" s="2" t="s">
        <v>839</v>
      </c>
      <c r="B222" s="2" t="s">
        <v>510</v>
      </c>
      <c r="C222" s="2" t="s">
        <v>76</v>
      </c>
      <c r="D222" s="2" t="s">
        <v>339</v>
      </c>
      <c r="E222" s="2" t="s">
        <v>610</v>
      </c>
      <c r="F222" s="21"/>
      <c r="G222" s="11"/>
      <c r="H222" s="3">
        <v>42425</v>
      </c>
      <c r="I222" s="2" t="s">
        <v>39</v>
      </c>
      <c r="J222" s="2" t="s">
        <v>612</v>
      </c>
      <c r="K222" s="2" t="s">
        <v>30</v>
      </c>
      <c r="L222" s="2" t="s">
        <v>31</v>
      </c>
      <c r="M222" s="2" t="s">
        <v>32</v>
      </c>
      <c r="N222" s="4">
        <v>16967</v>
      </c>
      <c r="O222" s="4">
        <v>19490</v>
      </c>
      <c r="P222" s="4">
        <v>2523</v>
      </c>
      <c r="Q222" s="5">
        <v>42.64</v>
      </c>
      <c r="R222" s="4">
        <v>2113</v>
      </c>
      <c r="S222" s="4">
        <v>3073</v>
      </c>
      <c r="T222" s="4">
        <v>960</v>
      </c>
      <c r="U222" s="5">
        <v>57.41</v>
      </c>
      <c r="V222" s="5">
        <v>0</v>
      </c>
      <c r="W222" s="14">
        <v>100.05</v>
      </c>
      <c r="X222" s="14">
        <v>0</v>
      </c>
      <c r="Y222" s="14">
        <v>100.05</v>
      </c>
      <c r="Z222" s="4"/>
    </row>
    <row r="223" spans="1:26">
      <c r="A223" s="2" t="s">
        <v>839</v>
      </c>
      <c r="B223" s="2" t="s">
        <v>510</v>
      </c>
      <c r="C223" s="2" t="s">
        <v>76</v>
      </c>
      <c r="D223" s="2" t="s">
        <v>341</v>
      </c>
      <c r="E223" s="2" t="s">
        <v>555</v>
      </c>
      <c r="F223" s="21"/>
      <c r="G223" s="11"/>
      <c r="H223" s="3">
        <v>42390</v>
      </c>
      <c r="I223" s="2" t="s">
        <v>39</v>
      </c>
      <c r="J223" s="2" t="s">
        <v>556</v>
      </c>
      <c r="K223" s="2" t="s">
        <v>30</v>
      </c>
      <c r="L223" s="2" t="s">
        <v>31</v>
      </c>
      <c r="M223" s="2" t="s">
        <v>32</v>
      </c>
      <c r="N223" s="4">
        <v>23923</v>
      </c>
      <c r="O223" s="4">
        <v>33225</v>
      </c>
      <c r="P223" s="4">
        <v>9302</v>
      </c>
      <c r="Q223" s="5">
        <v>157.19999999999999</v>
      </c>
      <c r="R223" s="4">
        <v>20713</v>
      </c>
      <c r="S223" s="4">
        <v>22843</v>
      </c>
      <c r="T223" s="4">
        <v>2130</v>
      </c>
      <c r="U223" s="5">
        <v>127.37</v>
      </c>
      <c r="V223" s="5">
        <v>0</v>
      </c>
      <c r="W223" s="14">
        <v>284.57</v>
      </c>
      <c r="X223" s="14">
        <v>0</v>
      </c>
      <c r="Y223" s="14">
        <v>284.57</v>
      </c>
      <c r="Z223" s="4"/>
    </row>
    <row r="224" spans="1:26">
      <c r="A224" s="2" t="s">
        <v>839</v>
      </c>
      <c r="B224" s="2" t="s">
        <v>510</v>
      </c>
      <c r="C224" s="2" t="s">
        <v>76</v>
      </c>
      <c r="D224" s="2" t="s">
        <v>342</v>
      </c>
      <c r="E224" s="2" t="s">
        <v>543</v>
      </c>
      <c r="F224" s="21"/>
      <c r="G224" s="11"/>
      <c r="H224" s="3">
        <v>42382</v>
      </c>
      <c r="I224" s="2" t="s">
        <v>39</v>
      </c>
      <c r="J224" s="2" t="s">
        <v>544</v>
      </c>
      <c r="K224" s="2" t="s">
        <v>30</v>
      </c>
      <c r="L224" s="2" t="s">
        <v>31</v>
      </c>
      <c r="M224" s="2" t="s">
        <v>32</v>
      </c>
      <c r="N224" s="4">
        <v>23411</v>
      </c>
      <c r="O224" s="4">
        <v>24894</v>
      </c>
      <c r="P224" s="4">
        <v>1483</v>
      </c>
      <c r="Q224" s="5">
        <v>137.91999999999999</v>
      </c>
      <c r="R224" s="4">
        <v>14456</v>
      </c>
      <c r="S224" s="4">
        <v>15838</v>
      </c>
      <c r="T224" s="4">
        <v>1382</v>
      </c>
      <c r="U224" s="5">
        <v>248.76</v>
      </c>
      <c r="V224" s="5">
        <v>0</v>
      </c>
      <c r="W224" s="14">
        <v>386.68</v>
      </c>
      <c r="X224" s="14">
        <v>0</v>
      </c>
      <c r="Y224" s="14">
        <v>386.68</v>
      </c>
      <c r="Z224" s="4"/>
    </row>
    <row r="225" spans="1:26">
      <c r="A225" s="2" t="s">
        <v>839</v>
      </c>
      <c r="B225" s="2" t="s">
        <v>510</v>
      </c>
      <c r="C225" s="2" t="s">
        <v>76</v>
      </c>
      <c r="D225" s="2" t="s">
        <v>344</v>
      </c>
      <c r="E225" s="2" t="s">
        <v>639</v>
      </c>
      <c r="F225" s="21"/>
      <c r="G225" s="11"/>
      <c r="H225" s="3">
        <v>42425</v>
      </c>
      <c r="I225" s="2" t="s">
        <v>39</v>
      </c>
      <c r="J225" s="2" t="s">
        <v>567</v>
      </c>
      <c r="K225" s="2" t="s">
        <v>30</v>
      </c>
      <c r="L225" s="2" t="s">
        <v>31</v>
      </c>
      <c r="M225" s="2" t="s">
        <v>41</v>
      </c>
      <c r="N225" s="4">
        <v>12239</v>
      </c>
      <c r="O225" s="4">
        <v>15168</v>
      </c>
      <c r="P225" s="4">
        <v>2929</v>
      </c>
      <c r="Q225" s="5">
        <v>49.5</v>
      </c>
      <c r="R225" s="4">
        <v>351</v>
      </c>
      <c r="S225" s="4">
        <v>371</v>
      </c>
      <c r="T225" s="4">
        <v>20</v>
      </c>
      <c r="U225" s="5">
        <v>1.2</v>
      </c>
      <c r="V225" s="5">
        <v>0</v>
      </c>
      <c r="W225" s="14">
        <v>50.7</v>
      </c>
      <c r="X225" s="14">
        <v>0</v>
      </c>
      <c r="Y225" s="14">
        <v>50.7</v>
      </c>
      <c r="Z225" s="4"/>
    </row>
    <row r="226" spans="1:26">
      <c r="A226" s="2" t="s">
        <v>839</v>
      </c>
      <c r="B226" s="2" t="s">
        <v>510</v>
      </c>
      <c r="C226" s="2" t="s">
        <v>76</v>
      </c>
      <c r="D226" s="2" t="s">
        <v>346</v>
      </c>
      <c r="E226" s="2" t="s">
        <v>496</v>
      </c>
      <c r="F226" s="21"/>
      <c r="G226" s="11"/>
      <c r="H226" s="3">
        <v>42425</v>
      </c>
      <c r="I226" s="2" t="s">
        <v>39</v>
      </c>
      <c r="J226" s="2" t="s">
        <v>389</v>
      </c>
      <c r="K226" s="2" t="s">
        <v>30</v>
      </c>
      <c r="L226" s="2" t="s">
        <v>31</v>
      </c>
      <c r="M226" s="2" t="s">
        <v>32</v>
      </c>
      <c r="N226" s="4">
        <v>10034</v>
      </c>
      <c r="O226" s="4">
        <v>16979</v>
      </c>
      <c r="P226" s="4">
        <v>6945</v>
      </c>
      <c r="Q226" s="5">
        <v>117.37</v>
      </c>
      <c r="R226" s="4">
        <v>999</v>
      </c>
      <c r="S226" s="4">
        <v>1014</v>
      </c>
      <c r="T226" s="4">
        <v>15</v>
      </c>
      <c r="U226" s="5">
        <v>0.9</v>
      </c>
      <c r="V226" s="5">
        <v>0</v>
      </c>
      <c r="W226" s="14">
        <v>118.27</v>
      </c>
      <c r="X226" s="14">
        <v>0</v>
      </c>
      <c r="Y226" s="14">
        <v>118.27</v>
      </c>
      <c r="Z226" s="4"/>
    </row>
    <row r="227" spans="1:26">
      <c r="A227" s="2" t="s">
        <v>839</v>
      </c>
      <c r="B227" s="2" t="s">
        <v>510</v>
      </c>
      <c r="C227" s="2" t="s">
        <v>76</v>
      </c>
      <c r="D227" s="2" t="s">
        <v>348</v>
      </c>
      <c r="E227" s="2" t="s">
        <v>750</v>
      </c>
      <c r="F227" s="21"/>
      <c r="G227" s="11"/>
      <c r="H227" s="3">
        <v>42444</v>
      </c>
      <c r="I227" s="2" t="s">
        <v>39</v>
      </c>
      <c r="J227" s="2" t="s">
        <v>751</v>
      </c>
      <c r="K227" s="2" t="s">
        <v>30</v>
      </c>
      <c r="L227" s="2" t="s">
        <v>31</v>
      </c>
      <c r="M227" s="2" t="s">
        <v>32</v>
      </c>
      <c r="N227" s="4">
        <v>6</v>
      </c>
      <c r="O227" s="4">
        <v>6</v>
      </c>
      <c r="P227" s="4">
        <v>0</v>
      </c>
      <c r="Q227" s="5">
        <v>0</v>
      </c>
      <c r="R227" s="4">
        <v>12</v>
      </c>
      <c r="S227" s="4">
        <v>12</v>
      </c>
      <c r="T227" s="4">
        <v>0</v>
      </c>
      <c r="U227" s="5">
        <v>0</v>
      </c>
      <c r="V227" s="5">
        <v>0</v>
      </c>
      <c r="W227" s="14">
        <v>0</v>
      </c>
      <c r="X227" s="14">
        <v>0</v>
      </c>
      <c r="Y227" s="14">
        <v>0</v>
      </c>
      <c r="Z227" s="4"/>
    </row>
    <row r="228" spans="1:26">
      <c r="A228" s="2" t="s">
        <v>839</v>
      </c>
      <c r="B228" s="2" t="s">
        <v>510</v>
      </c>
      <c r="C228" s="2" t="s">
        <v>576</v>
      </c>
      <c r="D228" s="2" t="s">
        <v>349</v>
      </c>
      <c r="E228" s="2" t="s">
        <v>27</v>
      </c>
      <c r="F228" s="21"/>
      <c r="G228" s="11"/>
      <c r="H228" s="3">
        <v>42404</v>
      </c>
      <c r="I228" s="2"/>
      <c r="J228" s="2" t="s">
        <v>577</v>
      </c>
      <c r="K228" s="2" t="s">
        <v>394</v>
      </c>
      <c r="L228" s="2" t="s">
        <v>31</v>
      </c>
      <c r="M228" s="2" t="s">
        <v>382</v>
      </c>
      <c r="N228" s="4">
        <v>225543</v>
      </c>
      <c r="O228" s="4">
        <v>225543</v>
      </c>
      <c r="P228" s="4">
        <v>0</v>
      </c>
      <c r="Q228" s="5">
        <v>0</v>
      </c>
      <c r="R228" s="4">
        <v>0</v>
      </c>
      <c r="S228" s="4">
        <v>0</v>
      </c>
      <c r="T228" s="4">
        <v>0</v>
      </c>
      <c r="U228" s="5">
        <v>0</v>
      </c>
      <c r="V228" s="5">
        <v>0</v>
      </c>
      <c r="W228" s="14">
        <v>0</v>
      </c>
      <c r="X228" s="14">
        <v>0</v>
      </c>
      <c r="Y228" s="14">
        <v>0</v>
      </c>
      <c r="Z228" s="4"/>
    </row>
    <row r="229" spans="1:26">
      <c r="A229" s="2" t="s">
        <v>839</v>
      </c>
      <c r="B229" s="2" t="s">
        <v>510</v>
      </c>
      <c r="C229" s="2" t="s">
        <v>729</v>
      </c>
      <c r="D229" s="2" t="s">
        <v>350</v>
      </c>
      <c r="E229" s="2" t="s">
        <v>67</v>
      </c>
      <c r="F229" s="21"/>
      <c r="G229" s="11"/>
      <c r="H229" s="3">
        <v>42501</v>
      </c>
      <c r="I229" s="2"/>
      <c r="J229" s="2" t="s">
        <v>722</v>
      </c>
      <c r="K229" s="2" t="s">
        <v>394</v>
      </c>
      <c r="L229" s="2" t="s">
        <v>31</v>
      </c>
      <c r="M229" s="2" t="s">
        <v>382</v>
      </c>
      <c r="N229" s="4">
        <v>10</v>
      </c>
      <c r="O229" s="4">
        <v>3991</v>
      </c>
      <c r="P229" s="4">
        <v>3981</v>
      </c>
      <c r="Q229" s="5">
        <v>109.48</v>
      </c>
      <c r="R229" s="4">
        <v>10</v>
      </c>
      <c r="S229" s="4">
        <v>10</v>
      </c>
      <c r="T229" s="4">
        <v>0</v>
      </c>
      <c r="U229" s="5">
        <v>0</v>
      </c>
      <c r="V229" s="5">
        <v>0</v>
      </c>
      <c r="W229" s="14">
        <v>109.48</v>
      </c>
      <c r="X229" s="14">
        <v>0</v>
      </c>
      <c r="Y229" s="14">
        <v>109.48</v>
      </c>
      <c r="Z229" s="4"/>
    </row>
    <row r="230" spans="1:26">
      <c r="A230" s="2" t="s">
        <v>839</v>
      </c>
      <c r="B230" s="2" t="s">
        <v>510</v>
      </c>
      <c r="C230" s="2" t="s">
        <v>729</v>
      </c>
      <c r="D230" s="2" t="s">
        <v>351</v>
      </c>
      <c r="E230" s="2" t="s">
        <v>730</v>
      </c>
      <c r="F230" s="21"/>
      <c r="G230" s="11"/>
      <c r="H230" s="3">
        <v>42501</v>
      </c>
      <c r="I230" s="2"/>
      <c r="J230" s="2" t="s">
        <v>731</v>
      </c>
      <c r="K230" s="2" t="s">
        <v>394</v>
      </c>
      <c r="L230" s="2" t="s">
        <v>31</v>
      </c>
      <c r="M230" s="2" t="s">
        <v>382</v>
      </c>
      <c r="N230" s="4">
        <v>17762</v>
      </c>
      <c r="O230" s="4">
        <v>18028</v>
      </c>
      <c r="P230" s="4">
        <v>266</v>
      </c>
      <c r="Q230" s="5">
        <v>7.32</v>
      </c>
      <c r="R230" s="4">
        <v>10</v>
      </c>
      <c r="S230" s="4">
        <v>10</v>
      </c>
      <c r="T230" s="4">
        <v>0</v>
      </c>
      <c r="U230" s="5">
        <v>0</v>
      </c>
      <c r="V230" s="5">
        <v>0</v>
      </c>
      <c r="W230" s="14">
        <v>7.32</v>
      </c>
      <c r="X230" s="14">
        <v>0</v>
      </c>
      <c r="Y230" s="14">
        <v>7.32</v>
      </c>
      <c r="Z230" s="4"/>
    </row>
    <row r="231" spans="1:26">
      <c r="A231" s="2" t="s">
        <v>839</v>
      </c>
      <c r="B231" s="2" t="s">
        <v>510</v>
      </c>
      <c r="C231" s="2" t="s">
        <v>729</v>
      </c>
      <c r="D231" s="2" t="s">
        <v>352</v>
      </c>
      <c r="E231" s="2" t="s">
        <v>67</v>
      </c>
      <c r="F231" s="21"/>
      <c r="G231" s="11"/>
      <c r="H231" s="3">
        <v>42501</v>
      </c>
      <c r="I231" s="2"/>
      <c r="J231" s="2" t="s">
        <v>722</v>
      </c>
      <c r="K231" s="2" t="s">
        <v>394</v>
      </c>
      <c r="L231" s="2" t="s">
        <v>31</v>
      </c>
      <c r="M231" s="2" t="s">
        <v>382</v>
      </c>
      <c r="N231" s="4">
        <v>10</v>
      </c>
      <c r="O231" s="4">
        <v>10</v>
      </c>
      <c r="P231" s="4">
        <v>0</v>
      </c>
      <c r="Q231" s="5">
        <v>0</v>
      </c>
      <c r="R231" s="4">
        <v>10</v>
      </c>
      <c r="S231" s="4">
        <v>10</v>
      </c>
      <c r="T231" s="4">
        <v>0</v>
      </c>
      <c r="U231" s="5">
        <v>0</v>
      </c>
      <c r="V231" s="5">
        <v>0</v>
      </c>
      <c r="W231" s="14">
        <v>0</v>
      </c>
      <c r="X231" s="14">
        <v>0</v>
      </c>
      <c r="Y231" s="14">
        <v>0</v>
      </c>
      <c r="Z231" s="4"/>
    </row>
    <row r="232" spans="1:26">
      <c r="A232" s="2" t="s">
        <v>839</v>
      </c>
      <c r="B232" s="2" t="s">
        <v>510</v>
      </c>
      <c r="C232" s="2" t="s">
        <v>729</v>
      </c>
      <c r="D232" s="2" t="s">
        <v>353</v>
      </c>
      <c r="E232" s="2" t="s">
        <v>67</v>
      </c>
      <c r="F232" s="21"/>
      <c r="G232" s="11"/>
      <c r="H232" s="3">
        <v>42501</v>
      </c>
      <c r="I232" s="2"/>
      <c r="J232" s="2" t="s">
        <v>722</v>
      </c>
      <c r="K232" s="2" t="s">
        <v>394</v>
      </c>
      <c r="L232" s="2" t="s">
        <v>31</v>
      </c>
      <c r="M232" s="2" t="s">
        <v>382</v>
      </c>
      <c r="N232" s="4">
        <v>22282</v>
      </c>
      <c r="O232" s="4">
        <v>22282</v>
      </c>
      <c r="P232" s="4">
        <v>0</v>
      </c>
      <c r="Q232" s="5">
        <v>0</v>
      </c>
      <c r="R232" s="4">
        <v>10</v>
      </c>
      <c r="S232" s="4">
        <v>10</v>
      </c>
      <c r="T232" s="4">
        <v>0</v>
      </c>
      <c r="U232" s="5">
        <v>0</v>
      </c>
      <c r="V232" s="5">
        <v>0</v>
      </c>
      <c r="W232" s="14">
        <v>0</v>
      </c>
      <c r="X232" s="14">
        <v>0</v>
      </c>
      <c r="Y232" s="14">
        <v>0</v>
      </c>
      <c r="Z232" s="4"/>
    </row>
    <row r="233" spans="1:26">
      <c r="A233" s="2" t="s">
        <v>839</v>
      </c>
      <c r="B233" s="2" t="s">
        <v>510</v>
      </c>
      <c r="C233" s="2" t="s">
        <v>729</v>
      </c>
      <c r="D233" s="2" t="s">
        <v>354</v>
      </c>
      <c r="E233" s="2" t="s">
        <v>67</v>
      </c>
      <c r="F233" s="21"/>
      <c r="G233" s="11"/>
      <c r="H233" s="3">
        <v>42501</v>
      </c>
      <c r="I233" s="2"/>
      <c r="J233" s="2" t="s">
        <v>722</v>
      </c>
      <c r="K233" s="2" t="s">
        <v>394</v>
      </c>
      <c r="L233" s="2" t="s">
        <v>31</v>
      </c>
      <c r="M233" s="2" t="s">
        <v>382</v>
      </c>
      <c r="N233" s="4">
        <v>185</v>
      </c>
      <c r="O233" s="4">
        <v>185</v>
      </c>
      <c r="P233" s="4">
        <v>0</v>
      </c>
      <c r="Q233" s="5">
        <v>0</v>
      </c>
      <c r="R233" s="4">
        <v>10</v>
      </c>
      <c r="S233" s="4">
        <v>10</v>
      </c>
      <c r="T233" s="4">
        <v>0</v>
      </c>
      <c r="U233" s="5">
        <v>0</v>
      </c>
      <c r="V233" s="5">
        <v>0</v>
      </c>
      <c r="W233" s="14">
        <v>0</v>
      </c>
      <c r="X233" s="14">
        <v>0</v>
      </c>
      <c r="Y233" s="14">
        <v>0</v>
      </c>
      <c r="Z233" s="4"/>
    </row>
    <row r="234" spans="1:26">
      <c r="A234" s="2" t="s">
        <v>839</v>
      </c>
      <c r="B234" s="2" t="s">
        <v>510</v>
      </c>
      <c r="C234" s="2" t="s">
        <v>779</v>
      </c>
      <c r="D234" s="2" t="s">
        <v>323</v>
      </c>
      <c r="E234" s="2" t="s">
        <v>532</v>
      </c>
      <c r="F234" s="21"/>
      <c r="G234" s="11"/>
      <c r="H234" s="3">
        <v>42359</v>
      </c>
      <c r="I234" s="2" t="s">
        <v>437</v>
      </c>
      <c r="J234" s="2" t="s">
        <v>29</v>
      </c>
      <c r="K234" s="2" t="s">
        <v>30</v>
      </c>
      <c r="L234" s="2" t="s">
        <v>31</v>
      </c>
      <c r="M234" s="2" t="s">
        <v>382</v>
      </c>
      <c r="N234" s="4">
        <v>11850</v>
      </c>
      <c r="O234" s="4">
        <v>15398</v>
      </c>
      <c r="P234" s="4">
        <v>3548</v>
      </c>
      <c r="Q234" s="5">
        <v>329.96</v>
      </c>
      <c r="R234" s="4">
        <v>4909</v>
      </c>
      <c r="S234" s="4">
        <v>5473</v>
      </c>
      <c r="T234" s="4">
        <v>564</v>
      </c>
      <c r="U234" s="5">
        <v>101.52</v>
      </c>
      <c r="V234" s="5">
        <v>0</v>
      </c>
      <c r="W234" s="14">
        <v>431.48</v>
      </c>
      <c r="X234" s="14">
        <v>0</v>
      </c>
      <c r="Y234" s="14">
        <v>431.48</v>
      </c>
      <c r="Z234" s="4"/>
    </row>
    <row r="235" spans="1:26">
      <c r="A235" s="2" t="s">
        <v>839</v>
      </c>
      <c r="B235" s="2" t="s">
        <v>510</v>
      </c>
      <c r="C235" s="2" t="s">
        <v>779</v>
      </c>
      <c r="D235" s="2" t="s">
        <v>325</v>
      </c>
      <c r="E235" s="2" t="s">
        <v>532</v>
      </c>
      <c r="F235" s="21"/>
      <c r="G235" s="11"/>
      <c r="H235" s="3">
        <v>42359</v>
      </c>
      <c r="I235" s="2" t="s">
        <v>437</v>
      </c>
      <c r="J235" s="2" t="s">
        <v>29</v>
      </c>
      <c r="K235" s="2" t="s">
        <v>30</v>
      </c>
      <c r="L235" s="2" t="s">
        <v>31</v>
      </c>
      <c r="M235" s="2" t="s">
        <v>382</v>
      </c>
      <c r="N235" s="4">
        <v>5830</v>
      </c>
      <c r="O235" s="4">
        <v>6390</v>
      </c>
      <c r="P235" s="4">
        <v>560</v>
      </c>
      <c r="Q235" s="5">
        <v>52.08</v>
      </c>
      <c r="R235" s="4">
        <v>7784</v>
      </c>
      <c r="S235" s="4">
        <v>8548</v>
      </c>
      <c r="T235" s="4">
        <v>764</v>
      </c>
      <c r="U235" s="5">
        <v>137.52000000000001</v>
      </c>
      <c r="V235" s="5">
        <v>0</v>
      </c>
      <c r="W235" s="14">
        <v>189.6</v>
      </c>
      <c r="X235" s="14">
        <v>0</v>
      </c>
      <c r="Y235" s="14">
        <v>189.6</v>
      </c>
      <c r="Z235" s="4"/>
    </row>
    <row r="236" spans="1:26">
      <c r="A236" s="2" t="s">
        <v>839</v>
      </c>
      <c r="B236" s="2" t="s">
        <v>510</v>
      </c>
      <c r="C236" s="2" t="s">
        <v>76</v>
      </c>
      <c r="D236" s="2" t="s">
        <v>326</v>
      </c>
      <c r="E236" s="2" t="s">
        <v>547</v>
      </c>
      <c r="F236" s="21"/>
      <c r="G236" s="11"/>
      <c r="H236" s="3">
        <v>42388</v>
      </c>
      <c r="I236" s="2" t="s">
        <v>39</v>
      </c>
      <c r="J236" s="2" t="s">
        <v>548</v>
      </c>
      <c r="K236" s="2" t="s">
        <v>30</v>
      </c>
      <c r="L236" s="2" t="s">
        <v>31</v>
      </c>
      <c r="M236" s="2" t="s">
        <v>32</v>
      </c>
      <c r="N236" s="4">
        <v>23723</v>
      </c>
      <c r="O236" s="4">
        <v>26043</v>
      </c>
      <c r="P236" s="4">
        <v>2320</v>
      </c>
      <c r="Q236" s="5">
        <v>39.21</v>
      </c>
      <c r="R236" s="4">
        <v>7055</v>
      </c>
      <c r="S236" s="4">
        <v>7487</v>
      </c>
      <c r="T236" s="4">
        <v>432</v>
      </c>
      <c r="U236" s="5">
        <v>25.83</v>
      </c>
      <c r="V236" s="5">
        <v>0</v>
      </c>
      <c r="W236" s="14">
        <v>65.040000000000006</v>
      </c>
      <c r="X236" s="14">
        <v>0</v>
      </c>
      <c r="Y236" s="14">
        <v>65.040000000000006</v>
      </c>
      <c r="Z236" s="4"/>
    </row>
    <row r="237" spans="1:26">
      <c r="A237" s="2" t="s">
        <v>839</v>
      </c>
      <c r="B237" s="2" t="s">
        <v>510</v>
      </c>
      <c r="C237" s="2" t="s">
        <v>76</v>
      </c>
      <c r="D237" s="2" t="s">
        <v>327</v>
      </c>
      <c r="E237" s="2" t="s">
        <v>547</v>
      </c>
      <c r="F237" s="21"/>
      <c r="G237" s="11"/>
      <c r="H237" s="3">
        <v>42388</v>
      </c>
      <c r="I237" s="2" t="s">
        <v>39</v>
      </c>
      <c r="J237" s="2" t="s">
        <v>548</v>
      </c>
      <c r="K237" s="2" t="s">
        <v>30</v>
      </c>
      <c r="L237" s="2" t="s">
        <v>31</v>
      </c>
      <c r="M237" s="2" t="s">
        <v>32</v>
      </c>
      <c r="N237" s="4">
        <v>33895</v>
      </c>
      <c r="O237" s="4">
        <v>41758</v>
      </c>
      <c r="P237" s="4">
        <v>7863</v>
      </c>
      <c r="Q237" s="5">
        <v>132.88</v>
      </c>
      <c r="R237" s="4">
        <v>8143</v>
      </c>
      <c r="S237" s="4">
        <v>8699</v>
      </c>
      <c r="T237" s="4">
        <v>556</v>
      </c>
      <c r="U237" s="5">
        <v>33.25</v>
      </c>
      <c r="V237" s="5">
        <v>0</v>
      </c>
      <c r="W237" s="14">
        <v>166.13</v>
      </c>
      <c r="X237" s="14">
        <v>0</v>
      </c>
      <c r="Y237" s="14">
        <v>166.13</v>
      </c>
      <c r="Z237" s="4"/>
    </row>
    <row r="238" spans="1:26">
      <c r="A238" s="2" t="s">
        <v>839</v>
      </c>
      <c r="B238" s="2" t="s">
        <v>510</v>
      </c>
      <c r="C238" s="2" t="s">
        <v>76</v>
      </c>
      <c r="D238" s="2" t="s">
        <v>328</v>
      </c>
      <c r="E238" s="2" t="s">
        <v>532</v>
      </c>
      <c r="F238" s="21"/>
      <c r="G238" s="11"/>
      <c r="H238" s="3">
        <v>42375</v>
      </c>
      <c r="I238" s="2" t="s">
        <v>39</v>
      </c>
      <c r="J238" s="2" t="s">
        <v>29</v>
      </c>
      <c r="K238" s="2" t="s">
        <v>30</v>
      </c>
      <c r="L238" s="2" t="s">
        <v>31</v>
      </c>
      <c r="M238" s="2" t="s">
        <v>32</v>
      </c>
      <c r="N238" s="4">
        <v>7521</v>
      </c>
      <c r="O238" s="4">
        <v>8448</v>
      </c>
      <c r="P238" s="4">
        <v>927</v>
      </c>
      <c r="Q238" s="5">
        <v>15.67</v>
      </c>
      <c r="R238" s="4">
        <v>10647</v>
      </c>
      <c r="S238" s="4">
        <v>12208</v>
      </c>
      <c r="T238" s="4">
        <v>1561</v>
      </c>
      <c r="U238" s="5">
        <v>93.35</v>
      </c>
      <c r="V238" s="5">
        <v>0</v>
      </c>
      <c r="W238" s="14">
        <v>109.02</v>
      </c>
      <c r="X238" s="14">
        <v>0</v>
      </c>
      <c r="Y238" s="14">
        <v>109.02</v>
      </c>
      <c r="Z238" s="4"/>
    </row>
    <row r="239" spans="1:26">
      <c r="A239" s="8"/>
      <c r="B239" s="2"/>
      <c r="C239" s="2"/>
      <c r="D239" s="2"/>
      <c r="E239" s="2"/>
      <c r="F239" s="25"/>
      <c r="G239" s="2"/>
      <c r="H239" s="3"/>
      <c r="I239" s="2"/>
      <c r="J239" s="2"/>
      <c r="K239" s="2"/>
      <c r="L239" s="2"/>
      <c r="M239" s="2"/>
      <c r="N239" s="4"/>
      <c r="O239" s="4"/>
      <c r="P239" s="4"/>
      <c r="Q239" s="7">
        <v>9372.9100000000017</v>
      </c>
      <c r="R239" s="4"/>
      <c r="S239" s="4"/>
      <c r="T239" s="4"/>
      <c r="U239" s="7">
        <v>6567.06</v>
      </c>
      <c r="V239" s="7">
        <v>311</v>
      </c>
      <c r="W239" s="7">
        <v>16250.970000000005</v>
      </c>
      <c r="X239" s="7">
        <v>0</v>
      </c>
      <c r="Y239" s="7">
        <v>16250.970000000005</v>
      </c>
      <c r="Z239" s="4"/>
    </row>
    <row r="240" spans="1:26">
      <c r="A240" s="6"/>
      <c r="B240" s="6"/>
      <c r="C240" s="6"/>
      <c r="D240" s="6"/>
      <c r="E240" s="6"/>
      <c r="F240" s="2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</sheetData>
  <autoFilter ref="A1:Z188">
    <sortState ref="A2:AB226">
      <sortCondition ref="F2:F226"/>
      <sortCondition ref="D2:D226"/>
    </sortState>
  </autoFilter>
  <printOptions horizontalCentered="1"/>
  <pageMargins left="0.5" right="0.5" top="1" bottom="1.25" header="0.5" footer="0.5"/>
  <pageSetup paperSize="5" scale="94" orientation="landscape" r:id="rId1"/>
  <headerFooter>
    <oddHeader>&amp;L&amp;"Arial,Bold"&amp;20</oddHeader>
    <oddFooter>&amp;L&amp;8&amp;R&amp;"Arial,Regular"&amp;8&amp;P of &amp;N
Created: 08/03/2016 09:10 AM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N244"/>
  <sheetViews>
    <sheetView showGridLines="0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  <col min="28" max="28" width="14.5703125" bestFit="1" customWidth="1"/>
    <col min="29" max="40" width="9.140625" style="29"/>
  </cols>
  <sheetData>
    <row r="1" spans="1:40" ht="34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1878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</row>
    <row r="2" spans="1:40">
      <c r="A2" s="2" t="s">
        <v>745</v>
      </c>
      <c r="B2" s="2" t="s">
        <v>510</v>
      </c>
      <c r="C2" s="2" t="s">
        <v>25</v>
      </c>
      <c r="D2" s="2" t="s">
        <v>125</v>
      </c>
      <c r="E2" s="2" t="s">
        <v>566</v>
      </c>
      <c r="F2" s="21" t="s">
        <v>2111</v>
      </c>
      <c r="G2" s="11" t="s">
        <v>1910</v>
      </c>
      <c r="H2" s="3">
        <v>42360</v>
      </c>
      <c r="I2" s="2" t="s">
        <v>39</v>
      </c>
      <c r="J2" s="2" t="s">
        <v>567</v>
      </c>
      <c r="K2" s="2" t="s">
        <v>30</v>
      </c>
      <c r="L2" s="2" t="s">
        <v>31</v>
      </c>
      <c r="M2" s="2" t="s">
        <v>41</v>
      </c>
      <c r="N2" s="4">
        <v>16693</v>
      </c>
      <c r="O2" s="4">
        <v>19402</v>
      </c>
      <c r="P2" s="4">
        <v>2709</v>
      </c>
      <c r="Q2" s="5">
        <v>45.78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45.78</v>
      </c>
      <c r="X2" s="14">
        <v>0</v>
      </c>
      <c r="Y2" s="14">
        <v>45.78</v>
      </c>
      <c r="Z2" s="4">
        <v>24580</v>
      </c>
      <c r="AA2" s="49" t="str">
        <f>IFERROR(IF(VLOOKUP($D2,'Year-To-Date'!$E$1:$E$322,1,FALSE)=D2,"--","Find"),"Find")</f>
        <v>--</v>
      </c>
      <c r="AB2" s="31"/>
      <c r="AD2" s="32"/>
      <c r="AF2" s="32"/>
      <c r="AH2" s="32"/>
      <c r="AJ2" s="32"/>
      <c r="AL2" s="32"/>
      <c r="AN2" s="32"/>
    </row>
    <row r="3" spans="1:40">
      <c r="A3" s="2" t="s">
        <v>745</v>
      </c>
      <c r="B3" s="2" t="s">
        <v>510</v>
      </c>
      <c r="C3" s="2" t="s">
        <v>781</v>
      </c>
      <c r="D3" s="2" t="s">
        <v>93</v>
      </c>
      <c r="E3" s="2" t="s">
        <v>67</v>
      </c>
      <c r="F3" s="21" t="s">
        <v>94</v>
      </c>
      <c r="G3" s="11" t="s">
        <v>1911</v>
      </c>
      <c r="H3" s="3">
        <v>42501</v>
      </c>
      <c r="I3" s="2"/>
      <c r="J3" s="2" t="s">
        <v>722</v>
      </c>
      <c r="K3" s="2" t="s">
        <v>394</v>
      </c>
      <c r="L3" s="2" t="s">
        <v>31</v>
      </c>
      <c r="M3" s="2" t="s">
        <v>382</v>
      </c>
      <c r="N3" s="4">
        <v>10</v>
      </c>
      <c r="O3" s="4">
        <v>10</v>
      </c>
      <c r="P3" s="4">
        <v>0</v>
      </c>
      <c r="Q3" s="5">
        <v>0</v>
      </c>
      <c r="R3" s="4">
        <v>10</v>
      </c>
      <c r="S3" s="4">
        <v>10</v>
      </c>
      <c r="T3" s="4">
        <v>0</v>
      </c>
      <c r="U3" s="5">
        <v>0</v>
      </c>
      <c r="V3" s="5">
        <v>0</v>
      </c>
      <c r="W3" s="14">
        <v>0</v>
      </c>
      <c r="X3" s="14">
        <v>0</v>
      </c>
      <c r="Y3" s="14">
        <v>0</v>
      </c>
      <c r="Z3" s="4">
        <v>24580</v>
      </c>
      <c r="AA3" s="49" t="str">
        <f>IFERROR(IF(VLOOKUP($D3,'Year-To-Date'!$E$1:$E$322,1,FALSE)=D3,"--","Find"),"Find")</f>
        <v>--</v>
      </c>
      <c r="AB3" s="31"/>
      <c r="AD3" s="32"/>
      <c r="AF3" s="32"/>
      <c r="AH3" s="32"/>
      <c r="AJ3" s="32"/>
      <c r="AL3" s="32"/>
      <c r="AN3" s="32"/>
    </row>
    <row r="4" spans="1:40">
      <c r="A4" s="2" t="s">
        <v>745</v>
      </c>
      <c r="B4" s="2" t="s">
        <v>510</v>
      </c>
      <c r="C4" s="2" t="s">
        <v>781</v>
      </c>
      <c r="D4" s="2" t="s">
        <v>95</v>
      </c>
      <c r="E4" s="2" t="s">
        <v>67</v>
      </c>
      <c r="F4" s="21" t="s">
        <v>94</v>
      </c>
      <c r="G4" s="11" t="s">
        <v>1911</v>
      </c>
      <c r="H4" s="3">
        <v>42501</v>
      </c>
      <c r="I4" s="2"/>
      <c r="J4" s="2" t="s">
        <v>722</v>
      </c>
      <c r="K4" s="2" t="s">
        <v>394</v>
      </c>
      <c r="L4" s="2" t="s">
        <v>31</v>
      </c>
      <c r="M4" s="2" t="s">
        <v>382</v>
      </c>
      <c r="N4" s="4">
        <v>10</v>
      </c>
      <c r="O4" s="4">
        <v>10</v>
      </c>
      <c r="P4" s="4">
        <v>0</v>
      </c>
      <c r="Q4" s="5">
        <v>0</v>
      </c>
      <c r="R4" s="4">
        <v>10</v>
      </c>
      <c r="S4" s="4">
        <v>10</v>
      </c>
      <c r="T4" s="4">
        <v>0</v>
      </c>
      <c r="U4" s="5">
        <v>0</v>
      </c>
      <c r="V4" s="5">
        <v>0</v>
      </c>
      <c r="W4" s="14">
        <v>0</v>
      </c>
      <c r="X4" s="14">
        <v>0</v>
      </c>
      <c r="Y4" s="14">
        <v>0</v>
      </c>
      <c r="Z4" s="4">
        <v>24580</v>
      </c>
      <c r="AA4" s="49" t="str">
        <f>IFERROR(IF(VLOOKUP($D4,'Year-To-Date'!$E$1:$E$322,1,FALSE)=D4,"--","Find"),"Find")</f>
        <v>--</v>
      </c>
      <c r="AB4" s="31"/>
      <c r="AD4" s="32"/>
      <c r="AF4" s="32"/>
      <c r="AH4" s="32"/>
      <c r="AJ4" s="32"/>
      <c r="AL4" s="32"/>
      <c r="AN4" s="32"/>
    </row>
    <row r="5" spans="1:40">
      <c r="A5" s="2" t="s">
        <v>745</v>
      </c>
      <c r="B5" s="2" t="s">
        <v>510</v>
      </c>
      <c r="C5" s="2" t="s">
        <v>25</v>
      </c>
      <c r="D5" s="2" t="s">
        <v>120</v>
      </c>
      <c r="E5" s="2" t="s">
        <v>439</v>
      </c>
      <c r="F5" s="21" t="s">
        <v>94</v>
      </c>
      <c r="G5" s="11" t="s">
        <v>1911</v>
      </c>
      <c r="H5" s="3">
        <v>42257</v>
      </c>
      <c r="I5" s="2" t="s">
        <v>39</v>
      </c>
      <c r="J5" s="2" t="s">
        <v>440</v>
      </c>
      <c r="K5" s="2" t="s">
        <v>30</v>
      </c>
      <c r="L5" s="2" t="s">
        <v>31</v>
      </c>
      <c r="M5" s="2" t="s">
        <v>41</v>
      </c>
      <c r="N5" s="4">
        <v>10</v>
      </c>
      <c r="O5" s="4">
        <v>10</v>
      </c>
      <c r="P5" s="4">
        <v>0</v>
      </c>
      <c r="Q5" s="5">
        <v>0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0</v>
      </c>
      <c r="X5" s="14">
        <v>0</v>
      </c>
      <c r="Y5" s="14">
        <v>0</v>
      </c>
      <c r="Z5" s="4">
        <v>24580</v>
      </c>
      <c r="AA5" s="49" t="str">
        <f>IFERROR(IF(VLOOKUP($D5,'Year-To-Date'!$E$1:$E$322,1,FALSE)=D5,"--","Find"),"Find")</f>
        <v>--</v>
      </c>
      <c r="AB5" s="31"/>
      <c r="AD5" s="32"/>
      <c r="AF5" s="32"/>
      <c r="AH5" s="32"/>
      <c r="AJ5" s="32"/>
      <c r="AL5" s="32"/>
      <c r="AN5" s="32"/>
    </row>
    <row r="6" spans="1:40">
      <c r="A6" s="2" t="s">
        <v>745</v>
      </c>
      <c r="B6" s="2" t="s">
        <v>510</v>
      </c>
      <c r="C6" s="2" t="s">
        <v>25</v>
      </c>
      <c r="D6" s="2" t="s">
        <v>136</v>
      </c>
      <c r="E6" s="2" t="s">
        <v>750</v>
      </c>
      <c r="F6" s="21" t="s">
        <v>94</v>
      </c>
      <c r="G6" s="11" t="s">
        <v>1911</v>
      </c>
      <c r="H6" s="3">
        <v>42444</v>
      </c>
      <c r="I6" s="2" t="s">
        <v>39</v>
      </c>
      <c r="J6" s="2" t="s">
        <v>751</v>
      </c>
      <c r="K6" s="2" t="s">
        <v>30</v>
      </c>
      <c r="L6" s="2" t="s">
        <v>31</v>
      </c>
      <c r="M6" s="2" t="s">
        <v>32</v>
      </c>
      <c r="N6" s="4">
        <v>20</v>
      </c>
      <c r="O6" s="4">
        <v>20</v>
      </c>
      <c r="P6" s="4">
        <v>0</v>
      </c>
      <c r="Q6" s="14">
        <v>0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0</v>
      </c>
      <c r="X6" s="14">
        <v>0</v>
      </c>
      <c r="Y6" s="14">
        <v>0</v>
      </c>
      <c r="Z6" s="4">
        <v>24580</v>
      </c>
      <c r="AA6" s="49" t="str">
        <f>IFERROR(IF(VLOOKUP($D6,'Year-To-Date'!$E$1:$E$322,1,FALSE)=D6,"--","Find"),"Find")</f>
        <v>--</v>
      </c>
      <c r="AB6" s="31"/>
      <c r="AD6" s="32"/>
      <c r="AF6" s="32"/>
      <c r="AH6" s="32"/>
      <c r="AJ6" s="32"/>
      <c r="AL6" s="32"/>
      <c r="AN6" s="32"/>
    </row>
    <row r="7" spans="1:40">
      <c r="A7" s="2" t="s">
        <v>745</v>
      </c>
      <c r="B7" s="2" t="s">
        <v>510</v>
      </c>
      <c r="C7" s="2" t="s">
        <v>25</v>
      </c>
      <c r="D7" s="2" t="s">
        <v>141</v>
      </c>
      <c r="E7" s="2" t="s">
        <v>67</v>
      </c>
      <c r="F7" s="21" t="s">
        <v>94</v>
      </c>
      <c r="G7" s="11" t="s">
        <v>1911</v>
      </c>
      <c r="H7" s="3">
        <v>42499</v>
      </c>
      <c r="I7" s="2" t="s">
        <v>685</v>
      </c>
      <c r="J7" s="2" t="s">
        <v>68</v>
      </c>
      <c r="K7" s="2" t="s">
        <v>30</v>
      </c>
      <c r="L7" s="2" t="s">
        <v>31</v>
      </c>
      <c r="M7" s="2" t="s">
        <v>32</v>
      </c>
      <c r="N7" s="4">
        <v>330</v>
      </c>
      <c r="O7" s="4">
        <v>2561</v>
      </c>
      <c r="P7" s="4">
        <v>2231</v>
      </c>
      <c r="Q7" s="5">
        <v>37.700000000000003</v>
      </c>
      <c r="R7" s="4">
        <v>1</v>
      </c>
      <c r="S7" s="4">
        <v>1</v>
      </c>
      <c r="T7" s="4">
        <v>0</v>
      </c>
      <c r="U7" s="5">
        <v>0</v>
      </c>
      <c r="V7" s="5">
        <v>0</v>
      </c>
      <c r="W7" s="14">
        <v>37.700000000000003</v>
      </c>
      <c r="X7" s="14">
        <v>0</v>
      </c>
      <c r="Y7" s="14">
        <v>37.700000000000003</v>
      </c>
      <c r="Z7" s="4">
        <v>24580</v>
      </c>
      <c r="AA7" s="49" t="str">
        <f>IFERROR(IF(VLOOKUP($D7,'Year-To-Date'!$E$1:$E$322,1,FALSE)=D7,"--","Find"),"Find")</f>
        <v>--</v>
      </c>
      <c r="AB7" s="31"/>
      <c r="AD7" s="32"/>
      <c r="AF7" s="32"/>
      <c r="AH7" s="32"/>
      <c r="AJ7" s="32"/>
      <c r="AL7" s="32"/>
      <c r="AN7" s="32"/>
    </row>
    <row r="8" spans="1:40">
      <c r="A8" s="2" t="s">
        <v>745</v>
      </c>
      <c r="B8" s="2" t="s">
        <v>510</v>
      </c>
      <c r="C8" s="2" t="s">
        <v>25</v>
      </c>
      <c r="D8" s="2" t="s">
        <v>142</v>
      </c>
      <c r="E8" s="2" t="s">
        <v>67</v>
      </c>
      <c r="F8" s="21" t="s">
        <v>94</v>
      </c>
      <c r="G8" s="11" t="s">
        <v>1911</v>
      </c>
      <c r="H8" s="3">
        <v>42499</v>
      </c>
      <c r="I8" s="2" t="s">
        <v>685</v>
      </c>
      <c r="J8" s="2" t="s">
        <v>68</v>
      </c>
      <c r="K8" s="2" t="s">
        <v>30</v>
      </c>
      <c r="L8" s="2" t="s">
        <v>31</v>
      </c>
      <c r="M8" s="2" t="s">
        <v>32</v>
      </c>
      <c r="N8" s="4">
        <v>248</v>
      </c>
      <c r="O8" s="4">
        <v>1004</v>
      </c>
      <c r="P8" s="4">
        <v>756</v>
      </c>
      <c r="Q8" s="5">
        <v>12.78</v>
      </c>
      <c r="R8" s="4">
        <v>1</v>
      </c>
      <c r="S8" s="4">
        <v>1</v>
      </c>
      <c r="T8" s="4">
        <v>0</v>
      </c>
      <c r="U8" s="5">
        <v>0</v>
      </c>
      <c r="V8" s="5">
        <v>0</v>
      </c>
      <c r="W8" s="14">
        <v>12.78</v>
      </c>
      <c r="X8" s="14">
        <v>0</v>
      </c>
      <c r="Y8" s="14">
        <v>12.78</v>
      </c>
      <c r="Z8" s="4">
        <v>24580</v>
      </c>
      <c r="AA8" s="49" t="str">
        <f>IFERROR(IF(VLOOKUP($D8,'Year-To-Date'!$E$1:$E$322,1,FALSE)=D8,"--","Find"),"Find")</f>
        <v>--</v>
      </c>
      <c r="AB8" s="31"/>
      <c r="AD8" s="32"/>
      <c r="AF8" s="32"/>
      <c r="AH8" s="32"/>
      <c r="AJ8" s="32"/>
      <c r="AL8" s="32"/>
      <c r="AN8" s="32"/>
    </row>
    <row r="9" spans="1:40">
      <c r="A9" s="2" t="s">
        <v>745</v>
      </c>
      <c r="B9" s="2" t="s">
        <v>510</v>
      </c>
      <c r="C9" s="2" t="s">
        <v>25</v>
      </c>
      <c r="D9" s="2" t="s">
        <v>143</v>
      </c>
      <c r="E9" s="2" t="s">
        <v>67</v>
      </c>
      <c r="F9" s="21" t="s">
        <v>94</v>
      </c>
      <c r="G9" s="11" t="s">
        <v>1911</v>
      </c>
      <c r="H9" s="3">
        <v>42499</v>
      </c>
      <c r="I9" s="2" t="s">
        <v>685</v>
      </c>
      <c r="J9" s="2" t="s">
        <v>68</v>
      </c>
      <c r="K9" s="2" t="s">
        <v>30</v>
      </c>
      <c r="L9" s="2" t="s">
        <v>31</v>
      </c>
      <c r="M9" s="2" t="s">
        <v>32</v>
      </c>
      <c r="N9" s="4">
        <v>92</v>
      </c>
      <c r="O9" s="4">
        <v>917</v>
      </c>
      <c r="P9" s="4">
        <v>825</v>
      </c>
      <c r="Q9" s="5">
        <v>13.94</v>
      </c>
      <c r="R9" s="4">
        <v>1</v>
      </c>
      <c r="S9" s="4">
        <v>1</v>
      </c>
      <c r="T9" s="4">
        <v>0</v>
      </c>
      <c r="U9" s="5">
        <v>0</v>
      </c>
      <c r="V9" s="5">
        <v>0</v>
      </c>
      <c r="W9" s="14">
        <v>13.94</v>
      </c>
      <c r="X9" s="14">
        <v>0</v>
      </c>
      <c r="Y9" s="14">
        <v>13.94</v>
      </c>
      <c r="Z9" s="4">
        <v>24580</v>
      </c>
      <c r="AA9" s="49" t="str">
        <f>IFERROR(IF(VLOOKUP($D9,'Year-To-Date'!$E$1:$E$322,1,FALSE)=D9,"--","Find"),"Find")</f>
        <v>--</v>
      </c>
      <c r="AB9" s="31"/>
      <c r="AD9" s="32"/>
      <c r="AF9" s="32"/>
      <c r="AH9" s="32"/>
      <c r="AJ9" s="32"/>
      <c r="AL9" s="32"/>
      <c r="AN9" s="32"/>
    </row>
    <row r="10" spans="1:40">
      <c r="A10" s="2" t="s">
        <v>745</v>
      </c>
      <c r="B10" s="2" t="s">
        <v>510</v>
      </c>
      <c r="C10" s="2" t="s">
        <v>25</v>
      </c>
      <c r="D10" s="2" t="s">
        <v>144</v>
      </c>
      <c r="E10" s="2" t="s">
        <v>746</v>
      </c>
      <c r="F10" s="21" t="s">
        <v>94</v>
      </c>
      <c r="G10" s="11" t="s">
        <v>1911</v>
      </c>
      <c r="H10" s="3">
        <v>42522</v>
      </c>
      <c r="I10" s="2" t="s">
        <v>685</v>
      </c>
      <c r="J10" s="2" t="s">
        <v>747</v>
      </c>
      <c r="K10" s="2" t="s">
        <v>30</v>
      </c>
      <c r="L10" s="2" t="s">
        <v>31</v>
      </c>
      <c r="M10" s="2" t="s">
        <v>41</v>
      </c>
      <c r="N10" s="4">
        <v>10</v>
      </c>
      <c r="O10" s="4">
        <v>21</v>
      </c>
      <c r="P10" s="4">
        <v>11</v>
      </c>
      <c r="Q10" s="5">
        <v>0.19</v>
      </c>
      <c r="R10" s="4">
        <v>10</v>
      </c>
      <c r="S10" s="4">
        <v>10</v>
      </c>
      <c r="T10" s="4">
        <v>0</v>
      </c>
      <c r="U10" s="5">
        <v>0</v>
      </c>
      <c r="V10" s="5">
        <v>0</v>
      </c>
      <c r="W10" s="14">
        <v>0.19</v>
      </c>
      <c r="X10" s="14">
        <v>0</v>
      </c>
      <c r="Y10" s="14">
        <v>0.19</v>
      </c>
      <c r="Z10" s="4">
        <v>24580</v>
      </c>
      <c r="AA10" s="49" t="str">
        <f>IFERROR(IF(VLOOKUP($D10,'Year-To-Date'!$E$1:$E$322,1,FALSE)=D10,"--","Find"),"Find")</f>
        <v>--</v>
      </c>
      <c r="AB10" s="31"/>
      <c r="AD10" s="32"/>
      <c r="AF10" s="32"/>
      <c r="AH10" s="32"/>
      <c r="AJ10" s="32"/>
      <c r="AL10" s="32"/>
      <c r="AN10" s="32"/>
    </row>
    <row r="11" spans="1:40">
      <c r="A11" s="2" t="s">
        <v>745</v>
      </c>
      <c r="B11" s="2" t="s">
        <v>510</v>
      </c>
      <c r="C11" s="2" t="s">
        <v>25</v>
      </c>
      <c r="D11" s="2" t="s">
        <v>145</v>
      </c>
      <c r="E11" s="2" t="s">
        <v>639</v>
      </c>
      <c r="F11" s="21" t="s">
        <v>94</v>
      </c>
      <c r="G11" s="11" t="s">
        <v>1911</v>
      </c>
      <c r="H11" s="3">
        <v>42524</v>
      </c>
      <c r="I11" s="2" t="s">
        <v>685</v>
      </c>
      <c r="J11" s="2" t="s">
        <v>567</v>
      </c>
      <c r="K11" s="2" t="s">
        <v>30</v>
      </c>
      <c r="L11" s="2" t="s">
        <v>31</v>
      </c>
      <c r="M11" s="2" t="s">
        <v>41</v>
      </c>
      <c r="N11" s="4">
        <v>10</v>
      </c>
      <c r="O11" s="4">
        <v>628</v>
      </c>
      <c r="P11" s="4">
        <v>618</v>
      </c>
      <c r="Q11" s="5">
        <v>10.44</v>
      </c>
      <c r="R11" s="4">
        <v>1</v>
      </c>
      <c r="S11" s="4">
        <v>1</v>
      </c>
      <c r="T11" s="4">
        <v>0</v>
      </c>
      <c r="U11" s="5">
        <v>0</v>
      </c>
      <c r="V11" s="5">
        <v>0</v>
      </c>
      <c r="W11" s="14">
        <v>10.44</v>
      </c>
      <c r="X11" s="14">
        <v>0</v>
      </c>
      <c r="Y11" s="14">
        <v>10.44</v>
      </c>
      <c r="Z11" s="4">
        <v>24580</v>
      </c>
      <c r="AA11" s="49" t="str">
        <f>IFERROR(IF(VLOOKUP($D11,'Year-To-Date'!$E$1:$E$322,1,FALSE)=D11,"--","Find"),"Find")</f>
        <v>--</v>
      </c>
      <c r="AB11" s="31"/>
      <c r="AD11" s="32"/>
      <c r="AF11" s="32"/>
      <c r="AH11" s="32"/>
      <c r="AJ11" s="32"/>
      <c r="AL11" s="32"/>
      <c r="AN11" s="32"/>
    </row>
    <row r="12" spans="1:40">
      <c r="A12" s="2" t="s">
        <v>745</v>
      </c>
      <c r="B12" s="2" t="s">
        <v>510</v>
      </c>
      <c r="C12" s="2" t="s">
        <v>25</v>
      </c>
      <c r="D12" s="2" t="s">
        <v>146</v>
      </c>
      <c r="E12" s="2" t="s">
        <v>746</v>
      </c>
      <c r="F12" s="21" t="s">
        <v>94</v>
      </c>
      <c r="G12" s="11" t="s">
        <v>1911</v>
      </c>
      <c r="H12" s="3">
        <v>42522</v>
      </c>
      <c r="I12" s="2" t="s">
        <v>685</v>
      </c>
      <c r="J12" s="2" t="s">
        <v>747</v>
      </c>
      <c r="K12" s="2" t="s">
        <v>30</v>
      </c>
      <c r="L12" s="2" t="s">
        <v>31</v>
      </c>
      <c r="M12" s="2" t="s">
        <v>41</v>
      </c>
      <c r="N12" s="4">
        <v>10</v>
      </c>
      <c r="O12" s="4">
        <v>17</v>
      </c>
      <c r="P12" s="4">
        <v>7</v>
      </c>
      <c r="Q12" s="5">
        <v>0.12</v>
      </c>
      <c r="R12" s="4">
        <v>10</v>
      </c>
      <c r="S12" s="4">
        <v>10</v>
      </c>
      <c r="T12" s="4">
        <v>0</v>
      </c>
      <c r="U12" s="5">
        <v>0</v>
      </c>
      <c r="V12" s="5">
        <v>0</v>
      </c>
      <c r="W12" s="14">
        <v>0.12</v>
      </c>
      <c r="X12" s="14">
        <v>0</v>
      </c>
      <c r="Y12" s="14">
        <v>0.12</v>
      </c>
      <c r="Z12" s="4">
        <v>24580</v>
      </c>
      <c r="AA12" s="49" t="str">
        <f>IFERROR(IF(VLOOKUP($D12,'Year-To-Date'!$E$1:$E$322,1,FALSE)=D12,"--","Find"),"Find")</f>
        <v>--</v>
      </c>
      <c r="AB12" s="31"/>
      <c r="AD12" s="32"/>
      <c r="AF12" s="32"/>
      <c r="AH12" s="32"/>
      <c r="AJ12" s="32"/>
      <c r="AL12" s="32"/>
      <c r="AN12" s="32"/>
    </row>
    <row r="13" spans="1:40">
      <c r="A13" s="2" t="s">
        <v>745</v>
      </c>
      <c r="B13" s="2" t="s">
        <v>510</v>
      </c>
      <c r="C13" s="2" t="s">
        <v>25</v>
      </c>
      <c r="D13" s="2" t="s">
        <v>147</v>
      </c>
      <c r="E13" s="2" t="s">
        <v>746</v>
      </c>
      <c r="F13" s="21" t="s">
        <v>94</v>
      </c>
      <c r="G13" s="11" t="s">
        <v>1911</v>
      </c>
      <c r="H13" s="3">
        <v>42522</v>
      </c>
      <c r="I13" s="2" t="s">
        <v>685</v>
      </c>
      <c r="J13" s="2" t="s">
        <v>747</v>
      </c>
      <c r="K13" s="2" t="s">
        <v>30</v>
      </c>
      <c r="L13" s="2" t="s">
        <v>31</v>
      </c>
      <c r="M13" s="2" t="s">
        <v>41</v>
      </c>
      <c r="N13" s="4">
        <v>10</v>
      </c>
      <c r="O13" s="4">
        <v>20</v>
      </c>
      <c r="P13" s="4">
        <v>10</v>
      </c>
      <c r="Q13" s="5">
        <v>0.17</v>
      </c>
      <c r="R13" s="4">
        <v>10</v>
      </c>
      <c r="S13" s="4">
        <v>10</v>
      </c>
      <c r="T13" s="4">
        <v>0</v>
      </c>
      <c r="U13" s="5">
        <v>0</v>
      </c>
      <c r="V13" s="5">
        <v>0</v>
      </c>
      <c r="W13" s="14">
        <v>0.17</v>
      </c>
      <c r="X13" s="14">
        <v>0</v>
      </c>
      <c r="Y13" s="14">
        <v>0.17</v>
      </c>
      <c r="Z13" s="4">
        <v>24580</v>
      </c>
      <c r="AA13" s="49" t="str">
        <f>IFERROR(IF(VLOOKUP($D13,'Year-To-Date'!$E$1:$E$322,1,FALSE)=D13,"--","Find"),"Find")</f>
        <v>--</v>
      </c>
      <c r="AB13" s="31"/>
      <c r="AD13" s="32"/>
      <c r="AF13" s="32"/>
      <c r="AH13" s="32"/>
      <c r="AJ13" s="32"/>
      <c r="AL13" s="32"/>
      <c r="AN13" s="32"/>
    </row>
    <row r="14" spans="1:40">
      <c r="A14" s="2" t="s">
        <v>745</v>
      </c>
      <c r="B14" s="2" t="s">
        <v>510</v>
      </c>
      <c r="C14" s="2" t="s">
        <v>25</v>
      </c>
      <c r="D14" s="2" t="s">
        <v>148</v>
      </c>
      <c r="E14" s="2" t="s">
        <v>504</v>
      </c>
      <c r="F14" s="21" t="s">
        <v>94</v>
      </c>
      <c r="G14" s="11" t="s">
        <v>1911</v>
      </c>
      <c r="H14" s="3">
        <v>42501</v>
      </c>
      <c r="I14" s="2" t="s">
        <v>685</v>
      </c>
      <c r="J14" s="2" t="s">
        <v>381</v>
      </c>
      <c r="K14" s="2" t="s">
        <v>30</v>
      </c>
      <c r="L14" s="2" t="s">
        <v>31</v>
      </c>
      <c r="M14" s="2" t="s">
        <v>32</v>
      </c>
      <c r="N14" s="4">
        <v>188</v>
      </c>
      <c r="O14" s="4">
        <v>4741</v>
      </c>
      <c r="P14" s="4">
        <v>4553</v>
      </c>
      <c r="Q14" s="5">
        <v>76.95</v>
      </c>
      <c r="R14" s="4">
        <v>1</v>
      </c>
      <c r="S14" s="4">
        <v>1</v>
      </c>
      <c r="T14" s="4">
        <v>0</v>
      </c>
      <c r="U14" s="5">
        <v>0</v>
      </c>
      <c r="V14" s="5">
        <v>0</v>
      </c>
      <c r="W14" s="14">
        <v>76.95</v>
      </c>
      <c r="X14" s="14">
        <v>0</v>
      </c>
      <c r="Y14" s="14">
        <v>76.95</v>
      </c>
      <c r="Z14" s="4">
        <v>24580</v>
      </c>
      <c r="AA14" s="49" t="str">
        <f>IFERROR(IF(VLOOKUP($D14,'Year-To-Date'!$E$1:$E$322,1,FALSE)=D14,"--","Find"),"Find")</f>
        <v>--</v>
      </c>
      <c r="AB14" s="31"/>
      <c r="AD14" s="32"/>
      <c r="AF14" s="32"/>
      <c r="AH14" s="32"/>
      <c r="AJ14" s="32"/>
      <c r="AL14" s="32"/>
      <c r="AN14" s="32"/>
    </row>
    <row r="15" spans="1:40">
      <c r="A15" s="2" t="s">
        <v>745</v>
      </c>
      <c r="B15" s="2" t="s">
        <v>510</v>
      </c>
      <c r="C15" s="2" t="s">
        <v>25</v>
      </c>
      <c r="D15" s="2" t="s">
        <v>149</v>
      </c>
      <c r="E15" s="2" t="s">
        <v>746</v>
      </c>
      <c r="F15" s="21" t="s">
        <v>94</v>
      </c>
      <c r="G15" s="11" t="s">
        <v>1911</v>
      </c>
      <c r="H15" s="3">
        <v>42522</v>
      </c>
      <c r="I15" s="2" t="s">
        <v>685</v>
      </c>
      <c r="J15" s="2" t="s">
        <v>747</v>
      </c>
      <c r="K15" s="2" t="s">
        <v>30</v>
      </c>
      <c r="L15" s="2" t="s">
        <v>31</v>
      </c>
      <c r="M15" s="2" t="s">
        <v>41</v>
      </c>
      <c r="N15" s="4">
        <v>10</v>
      </c>
      <c r="O15" s="4">
        <v>20</v>
      </c>
      <c r="P15" s="4">
        <v>10</v>
      </c>
      <c r="Q15" s="5">
        <v>0.17</v>
      </c>
      <c r="R15" s="4">
        <v>1</v>
      </c>
      <c r="S15" s="4">
        <v>1</v>
      </c>
      <c r="T15" s="4">
        <v>0</v>
      </c>
      <c r="U15" s="5">
        <v>0</v>
      </c>
      <c r="V15" s="5">
        <v>0</v>
      </c>
      <c r="W15" s="14">
        <v>0.17</v>
      </c>
      <c r="X15" s="14">
        <v>0</v>
      </c>
      <c r="Y15" s="14">
        <v>0.17</v>
      </c>
      <c r="Z15" s="4">
        <v>24580</v>
      </c>
      <c r="AA15" s="49" t="str">
        <f>IFERROR(IF(VLOOKUP($D15,'Year-To-Date'!$E$1:$E$322,1,FALSE)=D15,"--","Find"),"Find")</f>
        <v>--</v>
      </c>
      <c r="AB15" s="31"/>
      <c r="AD15" s="32"/>
      <c r="AF15" s="32"/>
      <c r="AH15" s="32"/>
      <c r="AJ15" s="32"/>
      <c r="AL15" s="32"/>
      <c r="AN15" s="32"/>
    </row>
    <row r="16" spans="1:40">
      <c r="A16" s="2" t="s">
        <v>745</v>
      </c>
      <c r="B16" s="2" t="s">
        <v>510</v>
      </c>
      <c r="C16" s="2" t="s">
        <v>25</v>
      </c>
      <c r="D16" s="2" t="s">
        <v>150</v>
      </c>
      <c r="E16" s="2" t="s">
        <v>639</v>
      </c>
      <c r="F16" s="21" t="s">
        <v>94</v>
      </c>
      <c r="G16" s="11" t="s">
        <v>1911</v>
      </c>
      <c r="H16" s="3">
        <v>42524</v>
      </c>
      <c r="I16" s="2" t="s">
        <v>685</v>
      </c>
      <c r="J16" s="2" t="s">
        <v>567</v>
      </c>
      <c r="K16" s="2" t="s">
        <v>30</v>
      </c>
      <c r="L16" s="2" t="s">
        <v>31</v>
      </c>
      <c r="M16" s="2" t="s">
        <v>41</v>
      </c>
      <c r="N16" s="4">
        <v>10</v>
      </c>
      <c r="O16" s="4">
        <v>1039</v>
      </c>
      <c r="P16" s="4">
        <v>1029</v>
      </c>
      <c r="Q16" s="5">
        <v>17.39</v>
      </c>
      <c r="R16" s="4">
        <v>0</v>
      </c>
      <c r="S16" s="4">
        <v>0</v>
      </c>
      <c r="T16" s="4">
        <v>0</v>
      </c>
      <c r="U16" s="5">
        <v>0</v>
      </c>
      <c r="V16" s="5">
        <v>0</v>
      </c>
      <c r="W16" s="14">
        <v>17.39</v>
      </c>
      <c r="X16" s="14">
        <v>0</v>
      </c>
      <c r="Y16" s="14">
        <v>17.39</v>
      </c>
      <c r="Z16" s="4">
        <v>24580</v>
      </c>
      <c r="AA16" s="49" t="str">
        <f>IFERROR(IF(VLOOKUP($D16,'Year-To-Date'!$E$1:$E$322,1,FALSE)=D16,"--","Find"),"Find")</f>
        <v>--</v>
      </c>
      <c r="AB16" s="31"/>
      <c r="AD16" s="32"/>
      <c r="AF16" s="32"/>
      <c r="AH16" s="32"/>
      <c r="AJ16" s="32"/>
      <c r="AL16" s="32"/>
      <c r="AN16" s="32"/>
    </row>
    <row r="17" spans="1:40">
      <c r="A17" s="2" t="s">
        <v>745</v>
      </c>
      <c r="B17" s="2" t="s">
        <v>510</v>
      </c>
      <c r="C17" s="2" t="s">
        <v>48</v>
      </c>
      <c r="D17" s="2" t="s">
        <v>485</v>
      </c>
      <c r="E17" s="2" t="s">
        <v>421</v>
      </c>
      <c r="F17" s="21" t="s">
        <v>94</v>
      </c>
      <c r="G17" s="11" t="s">
        <v>1911</v>
      </c>
      <c r="H17" s="3">
        <v>42158</v>
      </c>
      <c r="I17" s="2" t="s">
        <v>28</v>
      </c>
      <c r="J17" s="2" t="s">
        <v>423</v>
      </c>
      <c r="K17" s="2" t="s">
        <v>30</v>
      </c>
      <c r="L17" s="2" t="s">
        <v>31</v>
      </c>
      <c r="M17" s="2" t="s">
        <v>32</v>
      </c>
      <c r="N17" s="4">
        <v>5848</v>
      </c>
      <c r="O17" s="4">
        <v>5848</v>
      </c>
      <c r="P17" s="4">
        <v>0</v>
      </c>
      <c r="Q17" s="5">
        <v>0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0</v>
      </c>
      <c r="X17" s="14">
        <v>0</v>
      </c>
      <c r="Y17" s="14">
        <v>0</v>
      </c>
      <c r="Z17" s="4">
        <v>24580</v>
      </c>
      <c r="AA17" s="49" t="str">
        <f>IFERROR(IF(VLOOKUP($D17,'Year-To-Date'!$E$1:$E$322,1,FALSE)=D17,"--","Find"),"Find")</f>
        <v>--</v>
      </c>
      <c r="AB17" s="31"/>
      <c r="AD17" s="32"/>
      <c r="AF17" s="32"/>
      <c r="AH17" s="32"/>
      <c r="AJ17" s="32"/>
      <c r="AL17" s="32"/>
      <c r="AN17" s="32"/>
    </row>
    <row r="18" spans="1:40">
      <c r="A18" s="2" t="s">
        <v>745</v>
      </c>
      <c r="B18" s="2" t="s">
        <v>510</v>
      </c>
      <c r="C18" s="2" t="s">
        <v>48</v>
      </c>
      <c r="D18" s="2" t="s">
        <v>190</v>
      </c>
      <c r="E18" s="2" t="s">
        <v>746</v>
      </c>
      <c r="F18" s="21" t="s">
        <v>94</v>
      </c>
      <c r="G18" s="11" t="s">
        <v>1911</v>
      </c>
      <c r="H18" s="3">
        <v>42522</v>
      </c>
      <c r="I18" s="2" t="s">
        <v>685</v>
      </c>
      <c r="J18" s="2" t="s">
        <v>747</v>
      </c>
      <c r="K18" s="2" t="s">
        <v>30</v>
      </c>
      <c r="L18" s="2" t="s">
        <v>31</v>
      </c>
      <c r="M18" s="2" t="s">
        <v>41</v>
      </c>
      <c r="N18" s="4">
        <v>10</v>
      </c>
      <c r="O18" s="4">
        <v>10</v>
      </c>
      <c r="P18" s="4">
        <v>0</v>
      </c>
      <c r="Q18" s="5">
        <v>0</v>
      </c>
      <c r="R18" s="4">
        <v>1</v>
      </c>
      <c r="S18" s="4">
        <v>1</v>
      </c>
      <c r="T18" s="4">
        <v>0</v>
      </c>
      <c r="U18" s="5">
        <v>0</v>
      </c>
      <c r="V18" s="5">
        <v>0</v>
      </c>
      <c r="W18" s="14">
        <v>0</v>
      </c>
      <c r="X18" s="14">
        <v>0</v>
      </c>
      <c r="Y18" s="14">
        <v>0</v>
      </c>
      <c r="Z18" s="4">
        <v>24580</v>
      </c>
      <c r="AA18" s="49" t="str">
        <f>IFERROR(IF(VLOOKUP($D18,'Year-To-Date'!$E$1:$E$322,1,FALSE)=D18,"--","Find"),"Find")</f>
        <v>--</v>
      </c>
      <c r="AB18" s="31"/>
      <c r="AD18" s="32"/>
      <c r="AF18" s="32"/>
      <c r="AH18" s="32"/>
      <c r="AJ18" s="32"/>
      <c r="AL18" s="32"/>
      <c r="AN18" s="32"/>
    </row>
    <row r="19" spans="1:40">
      <c r="A19" s="2" t="s">
        <v>745</v>
      </c>
      <c r="B19" s="2" t="s">
        <v>510</v>
      </c>
      <c r="C19" s="2" t="s">
        <v>419</v>
      </c>
      <c r="D19" s="2" t="s">
        <v>420</v>
      </c>
      <c r="E19" s="2" t="s">
        <v>421</v>
      </c>
      <c r="F19" s="21" t="s">
        <v>94</v>
      </c>
      <c r="G19" s="11" t="s">
        <v>1911</v>
      </c>
      <c r="H19" s="3">
        <v>42158</v>
      </c>
      <c r="I19" s="2" t="s">
        <v>28</v>
      </c>
      <c r="J19" s="2" t="s">
        <v>423</v>
      </c>
      <c r="K19" s="2" t="s">
        <v>30</v>
      </c>
      <c r="L19" s="2" t="s">
        <v>31</v>
      </c>
      <c r="M19" s="2" t="s">
        <v>32</v>
      </c>
      <c r="N19" s="4">
        <v>12279</v>
      </c>
      <c r="O19" s="4">
        <v>12279</v>
      </c>
      <c r="P19" s="4">
        <v>0</v>
      </c>
      <c r="Q19" s="14">
        <v>0</v>
      </c>
      <c r="R19" s="4">
        <v>0</v>
      </c>
      <c r="S19" s="4">
        <v>0</v>
      </c>
      <c r="T19" s="4">
        <v>0</v>
      </c>
      <c r="U19" s="5">
        <v>0</v>
      </c>
      <c r="V19" s="5">
        <v>0</v>
      </c>
      <c r="W19" s="14">
        <v>0</v>
      </c>
      <c r="X19" s="14">
        <v>0</v>
      </c>
      <c r="Y19" s="14">
        <v>0</v>
      </c>
      <c r="Z19" s="4">
        <v>24580</v>
      </c>
      <c r="AA19" s="49" t="str">
        <f>IFERROR(IF(VLOOKUP($D19,'Year-To-Date'!$E$1:$E$322,1,FALSE)=D19,"--","Find"),"Find")</f>
        <v>--</v>
      </c>
      <c r="AB19" s="31"/>
      <c r="AD19" s="32"/>
      <c r="AF19" s="32"/>
      <c r="AH19" s="32"/>
      <c r="AJ19" s="32"/>
      <c r="AL19" s="32"/>
      <c r="AN19" s="32"/>
    </row>
    <row r="20" spans="1:40">
      <c r="A20" s="2" t="s">
        <v>745</v>
      </c>
      <c r="B20" s="2" t="s">
        <v>510</v>
      </c>
      <c r="C20" s="2" t="s">
        <v>770</v>
      </c>
      <c r="D20" s="2" t="s">
        <v>202</v>
      </c>
      <c r="E20" s="2" t="s">
        <v>715</v>
      </c>
      <c r="F20" s="21" t="s">
        <v>94</v>
      </c>
      <c r="G20" s="11" t="s">
        <v>1911</v>
      </c>
      <c r="H20" s="3">
        <v>42496</v>
      </c>
      <c r="I20" s="2" t="s">
        <v>771</v>
      </c>
      <c r="J20" s="2" t="s">
        <v>716</v>
      </c>
      <c r="K20" s="2" t="s">
        <v>717</v>
      </c>
      <c r="L20" s="2" t="s">
        <v>31</v>
      </c>
      <c r="M20" s="2" t="s">
        <v>718</v>
      </c>
      <c r="N20" s="4">
        <v>44585</v>
      </c>
      <c r="O20" s="4">
        <v>44585</v>
      </c>
      <c r="P20" s="4">
        <v>0</v>
      </c>
      <c r="Q20" s="5">
        <v>0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0</v>
      </c>
      <c r="X20" s="14">
        <v>0</v>
      </c>
      <c r="Y20" s="14">
        <v>0</v>
      </c>
      <c r="Z20" s="4">
        <v>24580</v>
      </c>
      <c r="AA20" s="49" t="str">
        <f>IFERROR(IF(VLOOKUP($D20,'Year-To-Date'!$E$1:$E$322,1,FALSE)=D20,"--","Find"),"Find")</f>
        <v>--</v>
      </c>
      <c r="AB20" s="31"/>
      <c r="AD20" s="32"/>
      <c r="AF20" s="32"/>
      <c r="AH20" s="32"/>
      <c r="AJ20" s="32"/>
      <c r="AL20" s="32"/>
      <c r="AN20" s="32"/>
    </row>
    <row r="21" spans="1:40">
      <c r="A21" s="2" t="s">
        <v>745</v>
      </c>
      <c r="B21" s="2" t="s">
        <v>510</v>
      </c>
      <c r="C21" s="22" t="s">
        <v>56</v>
      </c>
      <c r="D21" s="2" t="s">
        <v>218</v>
      </c>
      <c r="E21" s="2" t="s">
        <v>719</v>
      </c>
      <c r="F21" s="21" t="s">
        <v>94</v>
      </c>
      <c r="G21" s="11" t="s">
        <v>1911</v>
      </c>
      <c r="H21" s="3">
        <v>42444</v>
      </c>
      <c r="I21" s="2" t="s">
        <v>39</v>
      </c>
      <c r="J21" s="2" t="s">
        <v>720</v>
      </c>
      <c r="K21" s="2" t="s">
        <v>30</v>
      </c>
      <c r="L21" s="2" t="s">
        <v>31</v>
      </c>
      <c r="M21" s="2" t="s">
        <v>32</v>
      </c>
      <c r="N21" s="4">
        <v>3057</v>
      </c>
      <c r="O21" s="4">
        <v>3842</v>
      </c>
      <c r="P21" s="4">
        <v>785</v>
      </c>
      <c r="Q21" s="5">
        <v>13.27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13.27</v>
      </c>
      <c r="X21" s="14">
        <v>0</v>
      </c>
      <c r="Y21" s="14">
        <v>13.27</v>
      </c>
      <c r="Z21" s="4">
        <v>24580</v>
      </c>
      <c r="AA21" s="49" t="str">
        <f>IFERROR(IF(VLOOKUP($D21,'Year-To-Date'!$E$1:$E$322,1,FALSE)=D21,"--","Find"),"Find")</f>
        <v>--</v>
      </c>
      <c r="AB21" s="31"/>
      <c r="AD21" s="32"/>
      <c r="AF21" s="32"/>
      <c r="AH21" s="32"/>
      <c r="AJ21" s="32"/>
      <c r="AL21" s="32"/>
      <c r="AN21" s="32"/>
    </row>
    <row r="22" spans="1:40">
      <c r="A22" s="2" t="s">
        <v>745</v>
      </c>
      <c r="B22" s="2" t="s">
        <v>510</v>
      </c>
      <c r="C22" s="2" t="s">
        <v>56</v>
      </c>
      <c r="D22" s="2" t="s">
        <v>219</v>
      </c>
      <c r="E22" s="2" t="s">
        <v>750</v>
      </c>
      <c r="F22" s="21" t="s">
        <v>94</v>
      </c>
      <c r="G22" s="11" t="s">
        <v>1911</v>
      </c>
      <c r="H22" s="3">
        <v>42444</v>
      </c>
      <c r="I22" s="2" t="s">
        <v>39</v>
      </c>
      <c r="J22" s="2" t="s">
        <v>751</v>
      </c>
      <c r="K22" s="2" t="s">
        <v>30</v>
      </c>
      <c r="L22" s="2" t="s">
        <v>31</v>
      </c>
      <c r="M22" s="2" t="s">
        <v>32</v>
      </c>
      <c r="N22" s="4">
        <v>22</v>
      </c>
      <c r="O22" s="4">
        <v>22</v>
      </c>
      <c r="P22" s="4">
        <v>0</v>
      </c>
      <c r="Q22" s="14">
        <v>0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0</v>
      </c>
      <c r="X22" s="14">
        <v>0</v>
      </c>
      <c r="Y22" s="14">
        <v>0</v>
      </c>
      <c r="Z22" s="4">
        <v>24580</v>
      </c>
      <c r="AA22" s="49" t="str">
        <f>IFERROR(IF(VLOOKUP($D22,'Year-To-Date'!$E$1:$E$322,1,FALSE)=D22,"--","Find"),"Find")</f>
        <v>--</v>
      </c>
      <c r="AB22" s="31"/>
      <c r="AD22" s="32"/>
      <c r="AF22" s="32"/>
      <c r="AH22" s="32"/>
      <c r="AJ22" s="32"/>
      <c r="AL22" s="32"/>
      <c r="AN22" s="32"/>
    </row>
    <row r="23" spans="1:40">
      <c r="A23" s="2" t="s">
        <v>745</v>
      </c>
      <c r="B23" s="2" t="s">
        <v>510</v>
      </c>
      <c r="C23" s="2" t="s">
        <v>56</v>
      </c>
      <c r="D23" s="2" t="s">
        <v>221</v>
      </c>
      <c r="E23" s="2" t="s">
        <v>723</v>
      </c>
      <c r="F23" s="21" t="s">
        <v>94</v>
      </c>
      <c r="G23" s="11" t="s">
        <v>1911</v>
      </c>
      <c r="H23" s="3">
        <v>42536</v>
      </c>
      <c r="I23" s="2" t="s">
        <v>39</v>
      </c>
      <c r="J23" s="2" t="s">
        <v>724</v>
      </c>
      <c r="K23" s="2" t="s">
        <v>30</v>
      </c>
      <c r="L23" s="2" t="s">
        <v>31</v>
      </c>
      <c r="M23" s="2" t="s">
        <v>41</v>
      </c>
      <c r="N23" s="4">
        <v>10</v>
      </c>
      <c r="O23" s="4">
        <v>10</v>
      </c>
      <c r="P23" s="4">
        <v>0</v>
      </c>
      <c r="Q23" s="14">
        <v>0</v>
      </c>
      <c r="R23" s="4">
        <v>1</v>
      </c>
      <c r="S23" s="4">
        <v>1</v>
      </c>
      <c r="T23" s="4">
        <v>0</v>
      </c>
      <c r="U23" s="5">
        <v>0</v>
      </c>
      <c r="V23" s="5">
        <v>0</v>
      </c>
      <c r="W23" s="14">
        <v>0</v>
      </c>
      <c r="X23" s="14">
        <v>0</v>
      </c>
      <c r="Y23" s="14">
        <v>0</v>
      </c>
      <c r="Z23" s="4">
        <v>24580</v>
      </c>
      <c r="AA23" s="49" t="str">
        <f>IFERROR(IF(VLOOKUP($D23,'Year-To-Date'!$E$1:$E$322,1,FALSE)=D23,"--","Find"),"Find")</f>
        <v>--</v>
      </c>
      <c r="AB23" s="31"/>
      <c r="AD23" s="32"/>
      <c r="AF23" s="32"/>
      <c r="AH23" s="32"/>
      <c r="AJ23" s="32"/>
      <c r="AL23" s="32"/>
      <c r="AN23" s="32"/>
    </row>
    <row r="24" spans="1:40">
      <c r="A24" s="2" t="s">
        <v>745</v>
      </c>
      <c r="B24" s="2" t="s">
        <v>510</v>
      </c>
      <c r="C24" s="2" t="s">
        <v>56</v>
      </c>
      <c r="D24" s="2" t="s">
        <v>222</v>
      </c>
      <c r="E24" s="2" t="s">
        <v>767</v>
      </c>
      <c r="F24" s="21" t="s">
        <v>94</v>
      </c>
      <c r="G24" s="11" t="s">
        <v>1911</v>
      </c>
      <c r="H24" s="3">
        <v>42536</v>
      </c>
      <c r="I24" s="2" t="s">
        <v>39</v>
      </c>
      <c r="J24" s="2" t="s">
        <v>417</v>
      </c>
      <c r="K24" s="2" t="s">
        <v>30</v>
      </c>
      <c r="L24" s="2" t="s">
        <v>31</v>
      </c>
      <c r="M24" s="2" t="s">
        <v>32</v>
      </c>
      <c r="N24" s="4">
        <v>10</v>
      </c>
      <c r="O24" s="4">
        <v>10</v>
      </c>
      <c r="P24" s="4">
        <v>0</v>
      </c>
      <c r="Q24" s="5">
        <v>0</v>
      </c>
      <c r="R24" s="4">
        <v>1</v>
      </c>
      <c r="S24" s="4">
        <v>1</v>
      </c>
      <c r="T24" s="4">
        <v>0</v>
      </c>
      <c r="U24" s="5">
        <v>0</v>
      </c>
      <c r="V24" s="5">
        <v>0</v>
      </c>
      <c r="W24" s="14">
        <v>0</v>
      </c>
      <c r="X24" s="14">
        <v>0</v>
      </c>
      <c r="Y24" s="14">
        <v>0</v>
      </c>
      <c r="Z24" s="4">
        <v>24580</v>
      </c>
      <c r="AA24" s="49" t="str">
        <f>IFERROR(IF(VLOOKUP($D24,'Year-To-Date'!$E$1:$E$322,1,FALSE)=D24,"--","Find"),"Find")</f>
        <v>--</v>
      </c>
      <c r="AB24" s="31"/>
      <c r="AD24" s="32"/>
      <c r="AF24" s="32"/>
      <c r="AH24" s="32"/>
      <c r="AJ24" s="32"/>
      <c r="AL24" s="32"/>
      <c r="AN24" s="32"/>
    </row>
    <row r="25" spans="1:40">
      <c r="A25" s="2" t="s">
        <v>745</v>
      </c>
      <c r="B25" s="2" t="s">
        <v>510</v>
      </c>
      <c r="C25" s="2" t="s">
        <v>766</v>
      </c>
      <c r="D25" s="2" t="s">
        <v>223</v>
      </c>
      <c r="E25" s="2" t="s">
        <v>746</v>
      </c>
      <c r="F25" s="21" t="s">
        <v>94</v>
      </c>
      <c r="G25" s="11" t="s">
        <v>1911</v>
      </c>
      <c r="H25" s="3">
        <v>42526</v>
      </c>
      <c r="I25" s="2"/>
      <c r="J25" s="2" t="s">
        <v>747</v>
      </c>
      <c r="K25" s="2" t="s">
        <v>30</v>
      </c>
      <c r="L25" s="2" t="s">
        <v>31</v>
      </c>
      <c r="M25" s="2" t="s">
        <v>378</v>
      </c>
      <c r="N25" s="4">
        <v>10</v>
      </c>
      <c r="O25" s="4">
        <v>10</v>
      </c>
      <c r="P25" s="4">
        <v>0</v>
      </c>
      <c r="Q25" s="5">
        <v>0</v>
      </c>
      <c r="R25" s="4">
        <v>0</v>
      </c>
      <c r="S25" s="4">
        <v>0</v>
      </c>
      <c r="T25" s="4">
        <v>0</v>
      </c>
      <c r="U25" s="5">
        <v>0</v>
      </c>
      <c r="V25" s="5">
        <v>0</v>
      </c>
      <c r="W25" s="14">
        <v>0</v>
      </c>
      <c r="X25" s="14">
        <v>0</v>
      </c>
      <c r="Y25" s="14">
        <v>0</v>
      </c>
      <c r="Z25" s="4">
        <v>24580</v>
      </c>
      <c r="AA25" s="49" t="str">
        <f>IFERROR(IF(VLOOKUP($D25,'Year-To-Date'!$E$1:$E$322,1,FALSE)=D25,"--","Find"),"Find")</f>
        <v>--</v>
      </c>
      <c r="AB25" s="31"/>
      <c r="AD25" s="32"/>
      <c r="AF25" s="32"/>
      <c r="AH25" s="32"/>
      <c r="AJ25" s="32"/>
      <c r="AL25" s="32"/>
      <c r="AN25" s="32"/>
    </row>
    <row r="26" spans="1:40">
      <c r="A26" s="2" t="s">
        <v>745</v>
      </c>
      <c r="B26" s="2" t="s">
        <v>510</v>
      </c>
      <c r="C26" s="2" t="s">
        <v>729</v>
      </c>
      <c r="D26" s="2" t="s">
        <v>225</v>
      </c>
      <c r="E26" s="2" t="s">
        <v>67</v>
      </c>
      <c r="F26" s="21" t="s">
        <v>94</v>
      </c>
      <c r="G26" s="11" t="s">
        <v>1911</v>
      </c>
      <c r="H26" s="3">
        <v>42501</v>
      </c>
      <c r="I26" s="2"/>
      <c r="J26" s="2" t="s">
        <v>722</v>
      </c>
      <c r="K26" s="2" t="s">
        <v>394</v>
      </c>
      <c r="L26" s="2" t="s">
        <v>31</v>
      </c>
      <c r="M26" s="2" t="s">
        <v>382</v>
      </c>
      <c r="N26" s="4">
        <v>10</v>
      </c>
      <c r="O26" s="4">
        <v>10</v>
      </c>
      <c r="P26" s="4">
        <v>0</v>
      </c>
      <c r="Q26" s="5">
        <v>0</v>
      </c>
      <c r="R26" s="4">
        <v>10</v>
      </c>
      <c r="S26" s="4">
        <v>10</v>
      </c>
      <c r="T26" s="4">
        <v>0</v>
      </c>
      <c r="U26" s="5">
        <v>0</v>
      </c>
      <c r="V26" s="5">
        <v>0</v>
      </c>
      <c r="W26" s="14">
        <v>0</v>
      </c>
      <c r="X26" s="14">
        <v>0</v>
      </c>
      <c r="Y26" s="14">
        <v>0</v>
      </c>
      <c r="Z26" s="4">
        <v>24580</v>
      </c>
      <c r="AA26" s="49" t="str">
        <f>IFERROR(IF(VLOOKUP($D26,'Year-To-Date'!$E$1:$E$322,1,FALSE)=D26,"--","Find"),"Find")</f>
        <v>--</v>
      </c>
      <c r="AB26" s="31"/>
      <c r="AD26" s="32"/>
      <c r="AF26" s="32"/>
      <c r="AH26" s="32"/>
      <c r="AJ26" s="32"/>
      <c r="AL26" s="32"/>
      <c r="AN26" s="32"/>
    </row>
    <row r="27" spans="1:40">
      <c r="A27" s="2" t="s">
        <v>745</v>
      </c>
      <c r="B27" s="2" t="s">
        <v>510</v>
      </c>
      <c r="C27" s="2" t="s">
        <v>489</v>
      </c>
      <c r="D27" s="2" t="s">
        <v>226</v>
      </c>
      <c r="E27" s="2" t="s">
        <v>405</v>
      </c>
      <c r="F27" s="21" t="s">
        <v>94</v>
      </c>
      <c r="G27" s="11" t="s">
        <v>1911</v>
      </c>
      <c r="H27" s="3">
        <v>42281</v>
      </c>
      <c r="I27" s="2"/>
      <c r="J27" s="2" t="s">
        <v>407</v>
      </c>
      <c r="K27" s="2" t="s">
        <v>30</v>
      </c>
      <c r="L27" s="2" t="s">
        <v>31</v>
      </c>
      <c r="M27" s="2" t="s">
        <v>378</v>
      </c>
      <c r="N27" s="4">
        <v>18379</v>
      </c>
      <c r="O27" s="4">
        <v>18379</v>
      </c>
      <c r="P27" s="4">
        <v>0</v>
      </c>
      <c r="Q27" s="14">
        <v>0</v>
      </c>
      <c r="R27" s="4">
        <v>17837</v>
      </c>
      <c r="S27" s="4">
        <v>17837</v>
      </c>
      <c r="T27" s="4">
        <v>0</v>
      </c>
      <c r="U27" s="5">
        <v>0</v>
      </c>
      <c r="V27" s="5">
        <v>0</v>
      </c>
      <c r="W27" s="14">
        <v>0</v>
      </c>
      <c r="X27" s="14">
        <v>0</v>
      </c>
      <c r="Y27" s="14">
        <v>0</v>
      </c>
      <c r="Z27" s="4">
        <v>24580</v>
      </c>
      <c r="AA27" s="49" t="str">
        <f>IFERROR(IF(VLOOKUP($D27,'Year-To-Date'!$E$1:$E$322,1,FALSE)=D27,"--","Find"),"Find")</f>
        <v>--</v>
      </c>
      <c r="AB27" s="31"/>
      <c r="AD27" s="32"/>
      <c r="AF27" s="32"/>
      <c r="AH27" s="32"/>
      <c r="AJ27" s="32"/>
      <c r="AL27" s="32"/>
      <c r="AN27" s="32"/>
    </row>
    <row r="28" spans="1:40">
      <c r="A28" s="2" t="s">
        <v>745</v>
      </c>
      <c r="B28" s="2" t="s">
        <v>510</v>
      </c>
      <c r="C28" s="2" t="s">
        <v>763</v>
      </c>
      <c r="D28" s="2" t="s">
        <v>232</v>
      </c>
      <c r="E28" s="2" t="s">
        <v>67</v>
      </c>
      <c r="F28" s="21" t="s">
        <v>94</v>
      </c>
      <c r="G28" s="11" t="s">
        <v>1911</v>
      </c>
      <c r="H28" s="3">
        <v>42501</v>
      </c>
      <c r="I28" s="2"/>
      <c r="J28" s="2" t="s">
        <v>764</v>
      </c>
      <c r="K28" s="2" t="s">
        <v>394</v>
      </c>
      <c r="L28" s="2" t="s">
        <v>31</v>
      </c>
      <c r="M28" s="2" t="s">
        <v>382</v>
      </c>
      <c r="N28" s="4">
        <v>10</v>
      </c>
      <c r="O28" s="4">
        <v>10</v>
      </c>
      <c r="P28" s="4">
        <v>0</v>
      </c>
      <c r="Q28" s="5">
        <v>0</v>
      </c>
      <c r="R28" s="4">
        <v>10</v>
      </c>
      <c r="S28" s="4">
        <v>10</v>
      </c>
      <c r="T28" s="4">
        <v>0</v>
      </c>
      <c r="U28" s="5">
        <v>0</v>
      </c>
      <c r="V28" s="5">
        <v>0</v>
      </c>
      <c r="W28" s="14">
        <v>0</v>
      </c>
      <c r="X28" s="14">
        <v>0</v>
      </c>
      <c r="Y28" s="14">
        <v>0</v>
      </c>
      <c r="Z28" s="4">
        <v>24580</v>
      </c>
      <c r="AA28" s="49" t="str">
        <f>IFERROR(IF(VLOOKUP($D28,'Year-To-Date'!$E$1:$E$322,1,FALSE)=D28,"--","Find"),"Find")</f>
        <v>--</v>
      </c>
      <c r="AB28" s="31"/>
      <c r="AD28" s="32"/>
      <c r="AF28" s="32"/>
      <c r="AH28" s="32"/>
      <c r="AJ28" s="32"/>
      <c r="AL28" s="32"/>
      <c r="AN28" s="32"/>
    </row>
    <row r="29" spans="1:40">
      <c r="A29" s="2" t="s">
        <v>745</v>
      </c>
      <c r="B29" s="2" t="s">
        <v>510</v>
      </c>
      <c r="C29" s="2" t="s">
        <v>370</v>
      </c>
      <c r="D29" s="2" t="s">
        <v>490</v>
      </c>
      <c r="E29" s="2" t="s">
        <v>421</v>
      </c>
      <c r="F29" s="21" t="s">
        <v>94</v>
      </c>
      <c r="G29" s="11" t="s">
        <v>1911</v>
      </c>
      <c r="H29" s="3">
        <v>42158</v>
      </c>
      <c r="I29" s="2" t="s">
        <v>28</v>
      </c>
      <c r="J29" s="2" t="s">
        <v>423</v>
      </c>
      <c r="K29" s="2" t="s">
        <v>30</v>
      </c>
      <c r="L29" s="2" t="s">
        <v>31</v>
      </c>
      <c r="M29" s="2" t="s">
        <v>32</v>
      </c>
      <c r="N29" s="4">
        <v>2000</v>
      </c>
      <c r="O29" s="4">
        <v>2000</v>
      </c>
      <c r="P29" s="4">
        <v>0</v>
      </c>
      <c r="Q29" s="5">
        <v>0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0</v>
      </c>
      <c r="X29" s="14">
        <v>0</v>
      </c>
      <c r="Y29" s="14">
        <v>0</v>
      </c>
      <c r="Z29" s="4">
        <v>24580</v>
      </c>
      <c r="AA29" s="49" t="str">
        <f>IFERROR(IF(VLOOKUP($D29,'Year-To-Date'!$E$1:$E$322,1,FALSE)=D29,"--","Find"),"Find")</f>
        <v>--</v>
      </c>
      <c r="AB29" s="31"/>
      <c r="AD29" s="32"/>
      <c r="AF29" s="32"/>
      <c r="AH29" s="32"/>
      <c r="AJ29" s="32"/>
      <c r="AL29" s="32"/>
      <c r="AN29" s="32"/>
    </row>
    <row r="30" spans="1:40">
      <c r="A30" s="2" t="s">
        <v>745</v>
      </c>
      <c r="B30" s="2" t="s">
        <v>510</v>
      </c>
      <c r="C30" s="2" t="s">
        <v>69</v>
      </c>
      <c r="D30" s="2" t="s">
        <v>273</v>
      </c>
      <c r="E30" s="2" t="s">
        <v>746</v>
      </c>
      <c r="F30" s="21" t="s">
        <v>94</v>
      </c>
      <c r="G30" s="11" t="s">
        <v>1911</v>
      </c>
      <c r="H30" s="3">
        <v>42522</v>
      </c>
      <c r="I30" s="2" t="s">
        <v>685</v>
      </c>
      <c r="J30" s="2" t="s">
        <v>747</v>
      </c>
      <c r="K30" s="2" t="s">
        <v>30</v>
      </c>
      <c r="L30" s="2" t="s">
        <v>31</v>
      </c>
      <c r="M30" s="2" t="s">
        <v>41</v>
      </c>
      <c r="N30" s="4">
        <v>10</v>
      </c>
      <c r="O30" s="4">
        <v>53</v>
      </c>
      <c r="P30" s="4">
        <v>43</v>
      </c>
      <c r="Q30" s="5">
        <v>0.73</v>
      </c>
      <c r="R30" s="4">
        <v>1</v>
      </c>
      <c r="S30" s="4">
        <v>33</v>
      </c>
      <c r="T30" s="4">
        <v>32</v>
      </c>
      <c r="U30" s="5">
        <v>1.91</v>
      </c>
      <c r="V30" s="5">
        <v>0</v>
      </c>
      <c r="W30" s="14">
        <v>2.64</v>
      </c>
      <c r="X30" s="14">
        <v>0</v>
      </c>
      <c r="Y30" s="14">
        <v>2.64</v>
      </c>
      <c r="Z30" s="4">
        <v>24580</v>
      </c>
      <c r="AA30" s="49" t="str">
        <f>IFERROR(IF(VLOOKUP($D30,'Year-To-Date'!$E$1:$E$322,1,FALSE)=D30,"--","Find"),"Find")</f>
        <v>--</v>
      </c>
      <c r="AB30" s="31"/>
      <c r="AD30" s="32"/>
      <c r="AF30" s="32"/>
      <c r="AH30" s="32"/>
      <c r="AJ30" s="32"/>
      <c r="AL30" s="32"/>
      <c r="AN30" s="32"/>
    </row>
    <row r="31" spans="1:40">
      <c r="A31" s="2" t="s">
        <v>745</v>
      </c>
      <c r="B31" s="2" t="s">
        <v>510</v>
      </c>
      <c r="C31" s="2" t="s">
        <v>721</v>
      </c>
      <c r="D31" s="2" t="s">
        <v>277</v>
      </c>
      <c r="E31" s="2" t="s">
        <v>67</v>
      </c>
      <c r="F31" s="21" t="s">
        <v>94</v>
      </c>
      <c r="G31" s="11" t="s">
        <v>1911</v>
      </c>
      <c r="H31" s="3">
        <v>42501</v>
      </c>
      <c r="I31" s="2"/>
      <c r="J31" s="2" t="s">
        <v>722</v>
      </c>
      <c r="K31" s="2" t="s">
        <v>394</v>
      </c>
      <c r="L31" s="2" t="s">
        <v>31</v>
      </c>
      <c r="M31" s="2" t="s">
        <v>382</v>
      </c>
      <c r="N31" s="4">
        <v>24649</v>
      </c>
      <c r="O31" s="4">
        <v>24649</v>
      </c>
      <c r="P31" s="4">
        <v>0</v>
      </c>
      <c r="Q31" s="5">
        <v>0</v>
      </c>
      <c r="R31" s="4">
        <v>48399</v>
      </c>
      <c r="S31" s="4">
        <v>48399</v>
      </c>
      <c r="T31" s="4">
        <v>0</v>
      </c>
      <c r="U31" s="5">
        <v>0</v>
      </c>
      <c r="V31" s="5">
        <v>0</v>
      </c>
      <c r="W31" s="14">
        <v>0</v>
      </c>
      <c r="X31" s="14">
        <v>0</v>
      </c>
      <c r="Y31" s="14">
        <v>0</v>
      </c>
      <c r="Z31" s="4">
        <v>24580</v>
      </c>
      <c r="AA31" s="49" t="str">
        <f>IFERROR(IF(VLOOKUP($D31,'Year-To-Date'!$E$1:$E$322,1,FALSE)=D31,"--","Find"),"Find")</f>
        <v>--</v>
      </c>
      <c r="AB31" s="31"/>
      <c r="AD31" s="32"/>
      <c r="AF31" s="32"/>
      <c r="AH31" s="32"/>
      <c r="AJ31" s="32"/>
      <c r="AL31" s="32"/>
      <c r="AN31" s="32"/>
    </row>
    <row r="32" spans="1:40">
      <c r="A32" s="2" t="s">
        <v>745</v>
      </c>
      <c r="B32" s="2" t="s">
        <v>510</v>
      </c>
      <c r="C32" s="2" t="s">
        <v>491</v>
      </c>
      <c r="D32" s="2" t="s">
        <v>280</v>
      </c>
      <c r="E32" s="2" t="s">
        <v>421</v>
      </c>
      <c r="F32" s="21" t="s">
        <v>94</v>
      </c>
      <c r="G32" s="11" t="s">
        <v>1911</v>
      </c>
      <c r="H32" s="3">
        <v>42158</v>
      </c>
      <c r="I32" s="2" t="s">
        <v>28</v>
      </c>
      <c r="J32" s="2" t="s">
        <v>423</v>
      </c>
      <c r="K32" s="2" t="s">
        <v>30</v>
      </c>
      <c r="L32" s="2" t="s">
        <v>31</v>
      </c>
      <c r="M32" s="2" t="s">
        <v>32</v>
      </c>
      <c r="N32" s="4">
        <v>1000</v>
      </c>
      <c r="O32" s="4">
        <v>1000</v>
      </c>
      <c r="P32" s="4">
        <v>0</v>
      </c>
      <c r="Q32" s="5">
        <v>0</v>
      </c>
      <c r="R32" s="4">
        <v>0</v>
      </c>
      <c r="S32" s="4">
        <v>0</v>
      </c>
      <c r="T32" s="4">
        <v>0</v>
      </c>
      <c r="U32" s="5">
        <v>0</v>
      </c>
      <c r="V32" s="5">
        <v>0</v>
      </c>
      <c r="W32" s="14">
        <v>0</v>
      </c>
      <c r="X32" s="14">
        <v>0</v>
      </c>
      <c r="Y32" s="14">
        <v>0</v>
      </c>
      <c r="Z32" s="4">
        <v>24580</v>
      </c>
      <c r="AA32" s="49" t="str">
        <f>IFERROR(IF(VLOOKUP($D32,'Year-To-Date'!$E$1:$E$322,1,FALSE)=D32,"--","Find"),"Find")</f>
        <v>--</v>
      </c>
      <c r="AB32" s="31"/>
      <c r="AD32" s="32"/>
      <c r="AF32" s="32"/>
      <c r="AH32" s="32"/>
      <c r="AJ32" s="32"/>
      <c r="AL32" s="32"/>
      <c r="AN32" s="32"/>
    </row>
    <row r="33" spans="1:40">
      <c r="A33" s="2" t="s">
        <v>745</v>
      </c>
      <c r="B33" s="2" t="s">
        <v>510</v>
      </c>
      <c r="C33" s="2" t="s">
        <v>76</v>
      </c>
      <c r="D33" s="2" t="s">
        <v>285</v>
      </c>
      <c r="E33" s="2" t="s">
        <v>723</v>
      </c>
      <c r="F33" s="21" t="s">
        <v>94</v>
      </c>
      <c r="G33" s="11" t="s">
        <v>1911</v>
      </c>
      <c r="H33" s="3">
        <v>42487</v>
      </c>
      <c r="I33" s="2" t="s">
        <v>39</v>
      </c>
      <c r="J33" s="2" t="s">
        <v>724</v>
      </c>
      <c r="K33" s="2" t="s">
        <v>30</v>
      </c>
      <c r="L33" s="2" t="s">
        <v>31</v>
      </c>
      <c r="M33" s="2" t="s">
        <v>41</v>
      </c>
      <c r="N33" s="4">
        <v>8034</v>
      </c>
      <c r="O33" s="4">
        <v>18948</v>
      </c>
      <c r="P33" s="4">
        <v>10914</v>
      </c>
      <c r="Q33" s="5">
        <v>184.45</v>
      </c>
      <c r="R33" s="4">
        <v>209</v>
      </c>
      <c r="S33" s="4">
        <v>2730</v>
      </c>
      <c r="T33" s="4">
        <v>2521</v>
      </c>
      <c r="U33" s="5">
        <v>150.76</v>
      </c>
      <c r="V33" s="5">
        <v>0</v>
      </c>
      <c r="W33" s="14">
        <v>335.21</v>
      </c>
      <c r="X33" s="14">
        <v>0</v>
      </c>
      <c r="Y33" s="14">
        <v>335.21</v>
      </c>
      <c r="Z33" s="4">
        <v>24580</v>
      </c>
      <c r="AA33" s="49" t="str">
        <f>IFERROR(IF(VLOOKUP($D33,'Year-To-Date'!$E$1:$E$322,1,FALSE)=D33,"--","Find"),"Find")</f>
        <v>--</v>
      </c>
      <c r="AB33" s="31"/>
      <c r="AD33" s="32"/>
      <c r="AF33" s="32"/>
      <c r="AH33" s="32"/>
      <c r="AJ33" s="32"/>
      <c r="AL33" s="32"/>
      <c r="AN33" s="32"/>
    </row>
    <row r="34" spans="1:40">
      <c r="A34" s="2" t="s">
        <v>745</v>
      </c>
      <c r="B34" s="2" t="s">
        <v>510</v>
      </c>
      <c r="C34" s="2" t="s">
        <v>76</v>
      </c>
      <c r="D34" s="2" t="s">
        <v>286</v>
      </c>
      <c r="E34" s="2" t="s">
        <v>725</v>
      </c>
      <c r="F34" s="21" t="s">
        <v>94</v>
      </c>
      <c r="G34" s="11" t="s">
        <v>1911</v>
      </c>
      <c r="H34" s="3">
        <v>42487</v>
      </c>
      <c r="I34" s="2" t="s">
        <v>39</v>
      </c>
      <c r="J34" s="2" t="s">
        <v>726</v>
      </c>
      <c r="K34" s="2" t="s">
        <v>30</v>
      </c>
      <c r="L34" s="2" t="s">
        <v>31</v>
      </c>
      <c r="M34" s="2" t="s">
        <v>32</v>
      </c>
      <c r="N34" s="4">
        <v>126</v>
      </c>
      <c r="O34" s="4">
        <v>335</v>
      </c>
      <c r="P34" s="4">
        <v>209</v>
      </c>
      <c r="Q34" s="14">
        <v>3.53</v>
      </c>
      <c r="R34" s="4">
        <v>92</v>
      </c>
      <c r="S34" s="4">
        <v>676</v>
      </c>
      <c r="T34" s="4">
        <v>584</v>
      </c>
      <c r="U34" s="5">
        <v>34.92</v>
      </c>
      <c r="V34" s="5">
        <v>0</v>
      </c>
      <c r="W34" s="14">
        <v>38.450000000000003</v>
      </c>
      <c r="X34" s="14">
        <v>0</v>
      </c>
      <c r="Y34" s="14">
        <v>38.450000000000003</v>
      </c>
      <c r="Z34" s="4">
        <v>24580</v>
      </c>
      <c r="AA34" s="49" t="str">
        <f>IFERROR(IF(VLOOKUP($D34,'Year-To-Date'!$E$1:$E$322,1,FALSE)=D34,"--","Find"),"Find")</f>
        <v>--</v>
      </c>
      <c r="AB34" s="31"/>
      <c r="AD34" s="32"/>
      <c r="AF34" s="32"/>
      <c r="AH34" s="32"/>
      <c r="AJ34" s="32"/>
      <c r="AL34" s="32"/>
      <c r="AN34" s="32"/>
    </row>
    <row r="35" spans="1:40">
      <c r="A35" s="2" t="s">
        <v>745</v>
      </c>
      <c r="B35" s="2" t="s">
        <v>510</v>
      </c>
      <c r="C35" s="2" t="s">
        <v>76</v>
      </c>
      <c r="D35" s="2" t="s">
        <v>289</v>
      </c>
      <c r="E35" s="2" t="s">
        <v>67</v>
      </c>
      <c r="F35" s="21" t="s">
        <v>94</v>
      </c>
      <c r="G35" s="11" t="s">
        <v>1911</v>
      </c>
      <c r="H35" s="3">
        <v>42499</v>
      </c>
      <c r="I35" s="2" t="s">
        <v>685</v>
      </c>
      <c r="J35" s="2" t="s">
        <v>68</v>
      </c>
      <c r="K35" s="2" t="s">
        <v>30</v>
      </c>
      <c r="L35" s="2" t="s">
        <v>31</v>
      </c>
      <c r="M35" s="2" t="s">
        <v>32</v>
      </c>
      <c r="N35" s="4">
        <v>214</v>
      </c>
      <c r="O35" s="4">
        <v>903</v>
      </c>
      <c r="P35" s="4">
        <v>689</v>
      </c>
      <c r="Q35" s="5">
        <v>11.64</v>
      </c>
      <c r="R35" s="4">
        <v>102</v>
      </c>
      <c r="S35" s="4">
        <v>2193</v>
      </c>
      <c r="T35" s="4">
        <v>2091</v>
      </c>
      <c r="U35" s="5">
        <v>125.04</v>
      </c>
      <c r="V35" s="5">
        <v>0</v>
      </c>
      <c r="W35" s="14">
        <v>136.68</v>
      </c>
      <c r="X35" s="14">
        <v>0</v>
      </c>
      <c r="Y35" s="14">
        <v>136.68</v>
      </c>
      <c r="Z35" s="4">
        <v>24580</v>
      </c>
      <c r="AA35" s="49" t="str">
        <f>IFERROR(IF(VLOOKUP($D35,'Year-To-Date'!$E$1:$E$322,1,FALSE)=D35,"--","Find"),"Find")</f>
        <v>--</v>
      </c>
      <c r="AB35" s="31"/>
      <c r="AD35" s="32"/>
      <c r="AF35" s="32"/>
      <c r="AH35" s="32"/>
      <c r="AJ35" s="32"/>
      <c r="AL35" s="32"/>
      <c r="AN35" s="32"/>
    </row>
    <row r="36" spans="1:40">
      <c r="A36" s="2" t="s">
        <v>745</v>
      </c>
      <c r="B36" s="2" t="s">
        <v>510</v>
      </c>
      <c r="C36" s="2" t="s">
        <v>76</v>
      </c>
      <c r="D36" s="2" t="s">
        <v>290</v>
      </c>
      <c r="E36" s="2" t="s">
        <v>67</v>
      </c>
      <c r="F36" s="21" t="s">
        <v>94</v>
      </c>
      <c r="G36" s="11" t="s">
        <v>1911</v>
      </c>
      <c r="H36" s="3">
        <v>42499</v>
      </c>
      <c r="I36" s="2" t="s">
        <v>685</v>
      </c>
      <c r="J36" s="2" t="s">
        <v>68</v>
      </c>
      <c r="K36" s="2" t="s">
        <v>30</v>
      </c>
      <c r="L36" s="2" t="s">
        <v>31</v>
      </c>
      <c r="M36" s="2" t="s">
        <v>32</v>
      </c>
      <c r="N36" s="4">
        <v>169</v>
      </c>
      <c r="O36" s="4">
        <v>1229</v>
      </c>
      <c r="P36" s="4">
        <v>1060</v>
      </c>
      <c r="Q36" s="5">
        <v>17.91</v>
      </c>
      <c r="R36" s="4">
        <v>66</v>
      </c>
      <c r="S36" s="4">
        <v>1060</v>
      </c>
      <c r="T36" s="4">
        <v>994</v>
      </c>
      <c r="U36" s="5">
        <v>59.44</v>
      </c>
      <c r="V36" s="5">
        <v>0</v>
      </c>
      <c r="W36" s="14">
        <v>77.349999999999994</v>
      </c>
      <c r="X36" s="14">
        <v>0</v>
      </c>
      <c r="Y36" s="14">
        <v>77.349999999999994</v>
      </c>
      <c r="Z36" s="4">
        <v>24580</v>
      </c>
      <c r="AA36" s="49" t="str">
        <f>IFERROR(IF(VLOOKUP($D36,'Year-To-Date'!$E$1:$E$322,1,FALSE)=D36,"--","Find"),"Find")</f>
        <v>--</v>
      </c>
      <c r="AB36" s="31"/>
      <c r="AD36" s="32"/>
      <c r="AF36" s="32"/>
      <c r="AH36" s="32"/>
      <c r="AJ36" s="32"/>
      <c r="AL36" s="32"/>
      <c r="AN36" s="32"/>
    </row>
    <row r="37" spans="1:40">
      <c r="A37" s="2" t="s">
        <v>745</v>
      </c>
      <c r="B37" s="2" t="s">
        <v>510</v>
      </c>
      <c r="C37" s="2" t="s">
        <v>76</v>
      </c>
      <c r="D37" s="2" t="s">
        <v>292</v>
      </c>
      <c r="E37" s="2" t="s">
        <v>67</v>
      </c>
      <c r="F37" s="21" t="s">
        <v>94</v>
      </c>
      <c r="G37" s="11" t="s">
        <v>1911</v>
      </c>
      <c r="H37" s="3">
        <v>42499</v>
      </c>
      <c r="I37" s="2" t="s">
        <v>685</v>
      </c>
      <c r="J37" s="2" t="s">
        <v>68</v>
      </c>
      <c r="K37" s="2" t="s">
        <v>30</v>
      </c>
      <c r="L37" s="2" t="s">
        <v>31</v>
      </c>
      <c r="M37" s="2" t="s">
        <v>32</v>
      </c>
      <c r="N37" s="4">
        <v>1051</v>
      </c>
      <c r="O37" s="4">
        <v>5902</v>
      </c>
      <c r="P37" s="4">
        <v>4851</v>
      </c>
      <c r="Q37" s="5">
        <v>81.98</v>
      </c>
      <c r="R37" s="4">
        <v>104</v>
      </c>
      <c r="S37" s="4">
        <v>2777</v>
      </c>
      <c r="T37" s="4">
        <v>2673</v>
      </c>
      <c r="U37" s="5">
        <v>159.85</v>
      </c>
      <c r="V37" s="5">
        <v>0</v>
      </c>
      <c r="W37" s="14">
        <v>241.83</v>
      </c>
      <c r="X37" s="14">
        <v>0</v>
      </c>
      <c r="Y37" s="14">
        <v>241.83</v>
      </c>
      <c r="Z37" s="4">
        <v>24580</v>
      </c>
      <c r="AA37" s="49" t="str">
        <f>IFERROR(IF(VLOOKUP($D37,'Year-To-Date'!$E$1:$E$322,1,FALSE)=D37,"--","Find"),"Find")</f>
        <v>--</v>
      </c>
      <c r="AB37" s="31"/>
      <c r="AD37" s="32"/>
      <c r="AF37" s="32"/>
      <c r="AH37" s="32"/>
      <c r="AJ37" s="32"/>
      <c r="AL37" s="32"/>
      <c r="AN37" s="32"/>
    </row>
    <row r="38" spans="1:40">
      <c r="A38" s="2" t="s">
        <v>745</v>
      </c>
      <c r="B38" s="2" t="s">
        <v>510</v>
      </c>
      <c r="C38" s="2" t="s">
        <v>76</v>
      </c>
      <c r="D38" s="2" t="s">
        <v>293</v>
      </c>
      <c r="E38" s="2" t="s">
        <v>727</v>
      </c>
      <c r="F38" s="21" t="s">
        <v>94</v>
      </c>
      <c r="G38" s="11" t="s">
        <v>1911</v>
      </c>
      <c r="H38" s="3">
        <v>42501</v>
      </c>
      <c r="I38" s="2" t="s">
        <v>685</v>
      </c>
      <c r="J38" s="2" t="s">
        <v>728</v>
      </c>
      <c r="K38" s="2" t="s">
        <v>30</v>
      </c>
      <c r="L38" s="2" t="s">
        <v>31</v>
      </c>
      <c r="M38" s="2" t="s">
        <v>32</v>
      </c>
      <c r="N38" s="4">
        <v>301</v>
      </c>
      <c r="O38" s="4">
        <v>2216</v>
      </c>
      <c r="P38" s="4">
        <v>1915</v>
      </c>
      <c r="Q38" s="5">
        <v>32.36</v>
      </c>
      <c r="R38" s="4">
        <v>207</v>
      </c>
      <c r="S38" s="4">
        <v>1427</v>
      </c>
      <c r="T38" s="4">
        <v>1220</v>
      </c>
      <c r="U38" s="5">
        <v>72.959999999999994</v>
      </c>
      <c r="V38" s="5">
        <v>0</v>
      </c>
      <c r="W38" s="14">
        <v>105.32</v>
      </c>
      <c r="X38" s="14">
        <v>0</v>
      </c>
      <c r="Y38" s="14">
        <v>105.32</v>
      </c>
      <c r="Z38" s="4">
        <v>24580</v>
      </c>
      <c r="AA38" s="49" t="str">
        <f>IFERROR(IF(VLOOKUP($D38,'Year-To-Date'!$E$1:$E$322,1,FALSE)=D38,"--","Find"),"Find")</f>
        <v>--</v>
      </c>
      <c r="AB38" s="31"/>
      <c r="AD38" s="32"/>
      <c r="AF38" s="32"/>
      <c r="AH38" s="32"/>
      <c r="AJ38" s="32"/>
      <c r="AL38" s="32"/>
      <c r="AN38" s="32"/>
    </row>
    <row r="39" spans="1:40">
      <c r="A39" s="2" t="s">
        <v>745</v>
      </c>
      <c r="B39" s="2" t="s">
        <v>510</v>
      </c>
      <c r="C39" s="2" t="s">
        <v>76</v>
      </c>
      <c r="D39" s="2" t="s">
        <v>294</v>
      </c>
      <c r="E39" s="2" t="s">
        <v>746</v>
      </c>
      <c r="F39" s="21" t="s">
        <v>94</v>
      </c>
      <c r="G39" s="11" t="s">
        <v>1911</v>
      </c>
      <c r="H39" s="3">
        <v>42522</v>
      </c>
      <c r="I39" s="2" t="s">
        <v>685</v>
      </c>
      <c r="J39" s="2" t="s">
        <v>747</v>
      </c>
      <c r="K39" s="2" t="s">
        <v>30</v>
      </c>
      <c r="L39" s="2" t="s">
        <v>31</v>
      </c>
      <c r="M39" s="2" t="s">
        <v>41</v>
      </c>
      <c r="N39" s="4">
        <v>10</v>
      </c>
      <c r="O39" s="4">
        <v>727</v>
      </c>
      <c r="P39" s="4">
        <v>717</v>
      </c>
      <c r="Q39" s="5">
        <v>12.12</v>
      </c>
      <c r="R39" s="4">
        <v>1</v>
      </c>
      <c r="S39" s="4">
        <v>383</v>
      </c>
      <c r="T39" s="4">
        <v>382</v>
      </c>
      <c r="U39" s="5">
        <v>22.84</v>
      </c>
      <c r="V39" s="5">
        <v>0</v>
      </c>
      <c r="W39" s="14">
        <v>34.96</v>
      </c>
      <c r="X39" s="14">
        <v>0</v>
      </c>
      <c r="Y39" s="14">
        <v>34.96</v>
      </c>
      <c r="Z39" s="4">
        <v>24580</v>
      </c>
      <c r="AA39" s="49" t="str">
        <f>IFERROR(IF(VLOOKUP($D39,'Year-To-Date'!$E$1:$E$322,1,FALSE)=D39,"--","Find"),"Find")</f>
        <v>--</v>
      </c>
      <c r="AB39" s="31"/>
      <c r="AD39" s="32"/>
      <c r="AF39" s="32"/>
      <c r="AH39" s="32"/>
      <c r="AJ39" s="32"/>
      <c r="AL39" s="32"/>
      <c r="AN39" s="32"/>
    </row>
    <row r="40" spans="1:40">
      <c r="A40" s="2" t="s">
        <v>745</v>
      </c>
      <c r="B40" s="2" t="s">
        <v>510</v>
      </c>
      <c r="C40" s="2" t="s">
        <v>76</v>
      </c>
      <c r="D40" s="2" t="s">
        <v>295</v>
      </c>
      <c r="E40" s="2" t="s">
        <v>67</v>
      </c>
      <c r="F40" s="21" t="s">
        <v>94</v>
      </c>
      <c r="G40" s="11" t="s">
        <v>1911</v>
      </c>
      <c r="H40" s="3">
        <v>42499</v>
      </c>
      <c r="I40" s="2" t="s">
        <v>685</v>
      </c>
      <c r="J40" s="2" t="s">
        <v>68</v>
      </c>
      <c r="K40" s="2" t="s">
        <v>30</v>
      </c>
      <c r="L40" s="2" t="s">
        <v>31</v>
      </c>
      <c r="M40" s="2" t="s">
        <v>32</v>
      </c>
      <c r="N40" s="4">
        <v>460</v>
      </c>
      <c r="O40" s="4">
        <v>1810</v>
      </c>
      <c r="P40" s="4">
        <v>1350</v>
      </c>
      <c r="Q40" s="5">
        <v>22.82</v>
      </c>
      <c r="R40" s="4">
        <v>34</v>
      </c>
      <c r="S40" s="4">
        <v>983</v>
      </c>
      <c r="T40" s="4">
        <v>949</v>
      </c>
      <c r="U40" s="5">
        <v>56.75</v>
      </c>
      <c r="V40" s="5">
        <v>0</v>
      </c>
      <c r="W40" s="14">
        <v>79.569999999999993</v>
      </c>
      <c r="X40" s="14">
        <v>0</v>
      </c>
      <c r="Y40" s="14">
        <v>79.569999999999993</v>
      </c>
      <c r="Z40" s="4">
        <v>24580</v>
      </c>
      <c r="AA40" s="49" t="str">
        <f>IFERROR(IF(VLOOKUP($D40,'Year-To-Date'!$E$1:$E$322,1,FALSE)=D40,"--","Find"),"Find")</f>
        <v>--</v>
      </c>
      <c r="AB40" s="31"/>
      <c r="AD40" s="32"/>
      <c r="AF40" s="32"/>
      <c r="AH40" s="32"/>
      <c r="AJ40" s="32"/>
      <c r="AL40" s="32"/>
      <c r="AN40" s="32"/>
    </row>
    <row r="41" spans="1:40">
      <c r="A41" s="2" t="s">
        <v>745</v>
      </c>
      <c r="B41" s="2" t="s">
        <v>510</v>
      </c>
      <c r="C41" s="2" t="s">
        <v>76</v>
      </c>
      <c r="D41" s="2" t="s">
        <v>495</v>
      </c>
      <c r="E41" s="2" t="s">
        <v>496</v>
      </c>
      <c r="F41" s="21" t="s">
        <v>94</v>
      </c>
      <c r="G41" s="11" t="s">
        <v>1911</v>
      </c>
      <c r="H41" s="3">
        <v>42284</v>
      </c>
      <c r="I41" s="2" t="s">
        <v>39</v>
      </c>
      <c r="J41" s="2" t="s">
        <v>389</v>
      </c>
      <c r="K41" s="2" t="s">
        <v>30</v>
      </c>
      <c r="L41" s="2" t="s">
        <v>31</v>
      </c>
      <c r="M41" s="2" t="s">
        <v>32</v>
      </c>
      <c r="N41" s="4">
        <v>2</v>
      </c>
      <c r="O41" s="4">
        <v>2</v>
      </c>
      <c r="P41" s="4">
        <v>0</v>
      </c>
      <c r="Q41" s="5">
        <v>0</v>
      </c>
      <c r="R41" s="4">
        <v>4</v>
      </c>
      <c r="S41" s="4">
        <v>4</v>
      </c>
      <c r="T41" s="4">
        <v>0</v>
      </c>
      <c r="U41" s="5">
        <v>0</v>
      </c>
      <c r="V41" s="5">
        <v>0</v>
      </c>
      <c r="W41" s="14">
        <v>0</v>
      </c>
      <c r="X41" s="14">
        <v>0</v>
      </c>
      <c r="Y41" s="14">
        <v>0</v>
      </c>
      <c r="Z41" s="4">
        <v>24580</v>
      </c>
      <c r="AA41" s="49" t="str">
        <f>IFERROR(IF(VLOOKUP($D41,'Year-To-Date'!$E$1:$E$322,1,FALSE)=D41,"--","Find"),"Find")</f>
        <v>--</v>
      </c>
      <c r="AB41" s="31"/>
      <c r="AD41" s="32"/>
      <c r="AF41" s="32"/>
      <c r="AH41" s="32"/>
      <c r="AJ41" s="32"/>
      <c r="AL41" s="32"/>
      <c r="AN41" s="32"/>
    </row>
    <row r="42" spans="1:40">
      <c r="A42" s="2" t="s">
        <v>745</v>
      </c>
      <c r="B42" s="2" t="s">
        <v>510</v>
      </c>
      <c r="C42" s="2" t="s">
        <v>76</v>
      </c>
      <c r="D42" s="2" t="s">
        <v>333</v>
      </c>
      <c r="E42" s="2" t="s">
        <v>750</v>
      </c>
      <c r="F42" s="21" t="s">
        <v>94</v>
      </c>
      <c r="G42" s="11" t="s">
        <v>1911</v>
      </c>
      <c r="H42" s="3">
        <v>42444</v>
      </c>
      <c r="I42" s="2" t="s">
        <v>39</v>
      </c>
      <c r="J42" s="2" t="s">
        <v>751</v>
      </c>
      <c r="K42" s="2" t="s">
        <v>30</v>
      </c>
      <c r="L42" s="2" t="s">
        <v>31</v>
      </c>
      <c r="M42" s="2" t="s">
        <v>32</v>
      </c>
      <c r="N42" s="4">
        <v>9</v>
      </c>
      <c r="O42" s="4">
        <v>9</v>
      </c>
      <c r="P42" s="4">
        <v>0</v>
      </c>
      <c r="Q42" s="5">
        <v>0</v>
      </c>
      <c r="R42" s="4">
        <v>10</v>
      </c>
      <c r="S42" s="4">
        <v>10</v>
      </c>
      <c r="T42" s="4">
        <v>0</v>
      </c>
      <c r="U42" s="5">
        <v>0</v>
      </c>
      <c r="V42" s="5">
        <v>0</v>
      </c>
      <c r="W42" s="14">
        <v>0</v>
      </c>
      <c r="X42" s="14">
        <v>0</v>
      </c>
      <c r="Y42" s="14">
        <v>0</v>
      </c>
      <c r="Z42" s="4">
        <v>24580</v>
      </c>
      <c r="AA42" s="49" t="str">
        <f>IFERROR(IF(VLOOKUP($D42,'Year-To-Date'!$E$1:$E$322,1,FALSE)=D42,"--","Find"),"Find")</f>
        <v>--</v>
      </c>
      <c r="AB42" s="31"/>
      <c r="AD42" s="32"/>
      <c r="AF42" s="32"/>
      <c r="AH42" s="32"/>
      <c r="AJ42" s="32"/>
      <c r="AL42" s="32"/>
      <c r="AN42" s="32"/>
    </row>
    <row r="43" spans="1:40">
      <c r="A43" s="2" t="s">
        <v>745</v>
      </c>
      <c r="B43" s="2" t="s">
        <v>510</v>
      </c>
      <c r="C43" s="2" t="s">
        <v>76</v>
      </c>
      <c r="D43" s="2" t="s">
        <v>335</v>
      </c>
      <c r="E43" s="2" t="s">
        <v>750</v>
      </c>
      <c r="F43" s="21" t="s">
        <v>94</v>
      </c>
      <c r="G43" s="11" t="s">
        <v>1911</v>
      </c>
      <c r="H43" s="3">
        <v>42444</v>
      </c>
      <c r="I43" s="2" t="s">
        <v>39</v>
      </c>
      <c r="J43" s="2" t="s">
        <v>751</v>
      </c>
      <c r="K43" s="2" t="s">
        <v>30</v>
      </c>
      <c r="L43" s="2" t="s">
        <v>31</v>
      </c>
      <c r="M43" s="2" t="s">
        <v>32</v>
      </c>
      <c r="N43" s="4">
        <v>12</v>
      </c>
      <c r="O43" s="4">
        <v>12</v>
      </c>
      <c r="P43" s="4">
        <v>0</v>
      </c>
      <c r="Q43" s="5">
        <v>0</v>
      </c>
      <c r="R43" s="4">
        <v>13</v>
      </c>
      <c r="S43" s="4">
        <v>13</v>
      </c>
      <c r="T43" s="4">
        <v>0</v>
      </c>
      <c r="U43" s="5">
        <v>0</v>
      </c>
      <c r="V43" s="5">
        <v>0</v>
      </c>
      <c r="W43" s="14">
        <v>0</v>
      </c>
      <c r="X43" s="14">
        <v>0</v>
      </c>
      <c r="Y43" s="14">
        <v>0</v>
      </c>
      <c r="Z43" s="4">
        <v>24580</v>
      </c>
      <c r="AA43" s="49" t="str">
        <f>IFERROR(IF(VLOOKUP($D43,'Year-To-Date'!$E$1:$E$322,1,FALSE)=D43,"--","Find"),"Find")</f>
        <v>--</v>
      </c>
      <c r="AB43" s="31"/>
      <c r="AD43" s="32"/>
      <c r="AF43" s="32"/>
      <c r="AH43" s="32"/>
      <c r="AJ43" s="32"/>
      <c r="AL43" s="32"/>
      <c r="AN43" s="32"/>
    </row>
    <row r="44" spans="1:40">
      <c r="A44" s="2" t="s">
        <v>745</v>
      </c>
      <c r="B44" s="2" t="s">
        <v>510</v>
      </c>
      <c r="C44" s="2" t="s">
        <v>76</v>
      </c>
      <c r="D44" s="2" t="s">
        <v>348</v>
      </c>
      <c r="E44" s="2" t="s">
        <v>750</v>
      </c>
      <c r="F44" s="21" t="s">
        <v>94</v>
      </c>
      <c r="G44" s="11" t="s">
        <v>1911</v>
      </c>
      <c r="H44" s="3">
        <v>42444</v>
      </c>
      <c r="I44" s="2" t="s">
        <v>39</v>
      </c>
      <c r="J44" s="2" t="s">
        <v>751</v>
      </c>
      <c r="K44" s="2" t="s">
        <v>30</v>
      </c>
      <c r="L44" s="2" t="s">
        <v>31</v>
      </c>
      <c r="M44" s="2" t="s">
        <v>32</v>
      </c>
      <c r="N44" s="4">
        <v>6</v>
      </c>
      <c r="O44" s="4">
        <v>6</v>
      </c>
      <c r="P44" s="4">
        <v>0</v>
      </c>
      <c r="Q44" s="5">
        <v>0</v>
      </c>
      <c r="R44" s="4">
        <v>12</v>
      </c>
      <c r="S44" s="4">
        <v>12</v>
      </c>
      <c r="T44" s="4">
        <v>0</v>
      </c>
      <c r="U44" s="5">
        <v>0</v>
      </c>
      <c r="V44" s="5">
        <v>0</v>
      </c>
      <c r="W44" s="14">
        <v>0</v>
      </c>
      <c r="X44" s="14">
        <v>0</v>
      </c>
      <c r="Y44" s="14">
        <v>0</v>
      </c>
      <c r="Z44" s="4">
        <v>24580</v>
      </c>
      <c r="AA44" s="49" t="str">
        <f>IFERROR(IF(VLOOKUP($D44,'Year-To-Date'!$E$1:$E$322,1,FALSE)=D44,"--","Find"),"Find")</f>
        <v>--</v>
      </c>
      <c r="AB44" s="31"/>
      <c r="AD44" s="32"/>
      <c r="AF44" s="32"/>
      <c r="AH44" s="32"/>
      <c r="AJ44" s="32"/>
      <c r="AL44" s="32"/>
      <c r="AN44" s="32"/>
    </row>
    <row r="45" spans="1:40">
      <c r="A45" s="2" t="s">
        <v>745</v>
      </c>
      <c r="B45" s="2" t="s">
        <v>510</v>
      </c>
      <c r="C45" s="2" t="s">
        <v>729</v>
      </c>
      <c r="D45" s="2" t="s">
        <v>350</v>
      </c>
      <c r="E45" s="2" t="s">
        <v>67</v>
      </c>
      <c r="F45" s="21" t="s">
        <v>94</v>
      </c>
      <c r="G45" s="11" t="s">
        <v>1911</v>
      </c>
      <c r="H45" s="3">
        <v>42501</v>
      </c>
      <c r="I45" s="2"/>
      <c r="J45" s="2" t="s">
        <v>722</v>
      </c>
      <c r="K45" s="2" t="s">
        <v>394</v>
      </c>
      <c r="L45" s="2" t="s">
        <v>31</v>
      </c>
      <c r="M45" s="2" t="s">
        <v>382</v>
      </c>
      <c r="N45" s="4">
        <v>10</v>
      </c>
      <c r="O45" s="4">
        <v>10</v>
      </c>
      <c r="P45" s="4">
        <v>0</v>
      </c>
      <c r="Q45" s="5">
        <v>0</v>
      </c>
      <c r="R45" s="4">
        <v>10</v>
      </c>
      <c r="S45" s="4">
        <v>10</v>
      </c>
      <c r="T45" s="4">
        <v>0</v>
      </c>
      <c r="U45" s="5">
        <v>0</v>
      </c>
      <c r="V45" s="5">
        <v>0</v>
      </c>
      <c r="W45" s="14">
        <v>0</v>
      </c>
      <c r="X45" s="14">
        <v>0</v>
      </c>
      <c r="Y45" s="14">
        <v>0</v>
      </c>
      <c r="Z45" s="4">
        <v>24580</v>
      </c>
      <c r="AA45" s="49" t="str">
        <f>IFERROR(IF(VLOOKUP($D45,'Year-To-Date'!$E$1:$E$322,1,FALSE)=D45,"--","Find"),"Find")</f>
        <v>--</v>
      </c>
      <c r="AB45" s="31"/>
      <c r="AD45" s="32"/>
      <c r="AF45" s="32"/>
      <c r="AH45" s="32"/>
      <c r="AJ45" s="32"/>
      <c r="AL45" s="32"/>
      <c r="AN45" s="32"/>
    </row>
    <row r="46" spans="1:40">
      <c r="A46" s="2" t="s">
        <v>745</v>
      </c>
      <c r="B46" s="2" t="s">
        <v>510</v>
      </c>
      <c r="C46" s="2" t="s">
        <v>729</v>
      </c>
      <c r="D46" s="2" t="s">
        <v>351</v>
      </c>
      <c r="E46" s="2" t="s">
        <v>730</v>
      </c>
      <c r="F46" s="21" t="s">
        <v>94</v>
      </c>
      <c r="G46" s="11" t="s">
        <v>1911</v>
      </c>
      <c r="H46" s="3">
        <v>42501</v>
      </c>
      <c r="I46" s="2"/>
      <c r="J46" s="2" t="s">
        <v>731</v>
      </c>
      <c r="K46" s="2" t="s">
        <v>394</v>
      </c>
      <c r="L46" s="2" t="s">
        <v>31</v>
      </c>
      <c r="M46" s="2" t="s">
        <v>382</v>
      </c>
      <c r="N46" s="4">
        <v>17762</v>
      </c>
      <c r="O46" s="4">
        <v>17762</v>
      </c>
      <c r="P46" s="4">
        <v>0</v>
      </c>
      <c r="Q46" s="5">
        <v>0</v>
      </c>
      <c r="R46" s="4">
        <v>10</v>
      </c>
      <c r="S46" s="4">
        <v>10</v>
      </c>
      <c r="T46" s="4">
        <v>0</v>
      </c>
      <c r="U46" s="5">
        <v>0</v>
      </c>
      <c r="V46" s="5">
        <v>0</v>
      </c>
      <c r="W46" s="14">
        <v>0</v>
      </c>
      <c r="X46" s="14">
        <v>0</v>
      </c>
      <c r="Y46" s="14">
        <v>0</v>
      </c>
      <c r="Z46" s="4">
        <v>24580</v>
      </c>
      <c r="AA46" s="49" t="str">
        <f>IFERROR(IF(VLOOKUP($D46,'Year-To-Date'!$E$1:$E$322,1,FALSE)=D46,"--","Find"),"Find")</f>
        <v>--</v>
      </c>
      <c r="AB46" s="31"/>
      <c r="AD46" s="32"/>
      <c r="AF46" s="32"/>
      <c r="AH46" s="32"/>
      <c r="AJ46" s="32"/>
      <c r="AL46" s="32"/>
      <c r="AN46" s="32"/>
    </row>
    <row r="47" spans="1:40">
      <c r="A47" s="2" t="s">
        <v>745</v>
      </c>
      <c r="B47" s="2" t="s">
        <v>510</v>
      </c>
      <c r="C47" s="2" t="s">
        <v>729</v>
      </c>
      <c r="D47" s="2" t="s">
        <v>352</v>
      </c>
      <c r="E47" s="2" t="s">
        <v>67</v>
      </c>
      <c r="F47" s="21" t="s">
        <v>94</v>
      </c>
      <c r="G47" s="11" t="s">
        <v>1911</v>
      </c>
      <c r="H47" s="3">
        <v>42501</v>
      </c>
      <c r="I47" s="2"/>
      <c r="J47" s="2" t="s">
        <v>722</v>
      </c>
      <c r="K47" s="2" t="s">
        <v>394</v>
      </c>
      <c r="L47" s="2" t="s">
        <v>31</v>
      </c>
      <c r="M47" s="2" t="s">
        <v>382</v>
      </c>
      <c r="N47" s="4">
        <v>10</v>
      </c>
      <c r="O47" s="4">
        <v>10</v>
      </c>
      <c r="P47" s="4">
        <v>0</v>
      </c>
      <c r="Q47" s="5">
        <v>0</v>
      </c>
      <c r="R47" s="4">
        <v>10</v>
      </c>
      <c r="S47" s="4">
        <v>10</v>
      </c>
      <c r="T47" s="4">
        <v>0</v>
      </c>
      <c r="U47" s="5">
        <v>0</v>
      </c>
      <c r="V47" s="5">
        <v>0</v>
      </c>
      <c r="W47" s="14">
        <v>0</v>
      </c>
      <c r="X47" s="14">
        <v>0</v>
      </c>
      <c r="Y47" s="14">
        <v>0</v>
      </c>
      <c r="Z47" s="4">
        <v>24580</v>
      </c>
      <c r="AA47" s="49" t="str">
        <f>IFERROR(IF(VLOOKUP($D47,'Year-To-Date'!$E$1:$E$322,1,FALSE)=D47,"--","Find"),"Find")</f>
        <v>--</v>
      </c>
      <c r="AB47" s="31"/>
      <c r="AD47" s="32"/>
      <c r="AF47" s="32"/>
      <c r="AH47" s="32"/>
      <c r="AJ47" s="32"/>
      <c r="AL47" s="32"/>
      <c r="AN47" s="32"/>
    </row>
    <row r="48" spans="1:40">
      <c r="A48" s="2" t="s">
        <v>745</v>
      </c>
      <c r="B48" s="2" t="s">
        <v>510</v>
      </c>
      <c r="C48" s="2" t="s">
        <v>729</v>
      </c>
      <c r="D48" s="2" t="s">
        <v>353</v>
      </c>
      <c r="E48" s="2" t="s">
        <v>67</v>
      </c>
      <c r="F48" s="21" t="s">
        <v>94</v>
      </c>
      <c r="G48" s="11" t="s">
        <v>1911</v>
      </c>
      <c r="H48" s="3">
        <v>42501</v>
      </c>
      <c r="I48" s="2"/>
      <c r="J48" s="2" t="s">
        <v>722</v>
      </c>
      <c r="K48" s="2" t="s">
        <v>394</v>
      </c>
      <c r="L48" s="2" t="s">
        <v>31</v>
      </c>
      <c r="M48" s="2" t="s">
        <v>382</v>
      </c>
      <c r="N48" s="4">
        <v>22282</v>
      </c>
      <c r="O48" s="4">
        <v>22282</v>
      </c>
      <c r="P48" s="4">
        <v>0</v>
      </c>
      <c r="Q48" s="5">
        <v>0</v>
      </c>
      <c r="R48" s="4">
        <v>10</v>
      </c>
      <c r="S48" s="4">
        <v>10</v>
      </c>
      <c r="T48" s="4">
        <v>0</v>
      </c>
      <c r="U48" s="5">
        <v>0</v>
      </c>
      <c r="V48" s="5">
        <v>0</v>
      </c>
      <c r="W48" s="14">
        <v>0</v>
      </c>
      <c r="X48" s="14">
        <v>0</v>
      </c>
      <c r="Y48" s="14">
        <v>0</v>
      </c>
      <c r="Z48" s="4">
        <v>24580</v>
      </c>
      <c r="AA48" s="49" t="str">
        <f>IFERROR(IF(VLOOKUP($D48,'Year-To-Date'!$E$1:$E$322,1,FALSE)=D48,"--","Find"),"Find")</f>
        <v>--</v>
      </c>
      <c r="AB48" s="31"/>
      <c r="AD48" s="32"/>
      <c r="AF48" s="32"/>
      <c r="AH48" s="32"/>
      <c r="AJ48" s="32"/>
      <c r="AL48" s="32"/>
      <c r="AN48" s="32"/>
    </row>
    <row r="49" spans="1:40">
      <c r="A49" s="2" t="s">
        <v>745</v>
      </c>
      <c r="B49" s="2" t="s">
        <v>510</v>
      </c>
      <c r="C49" s="2" t="s">
        <v>729</v>
      </c>
      <c r="D49" s="2" t="s">
        <v>354</v>
      </c>
      <c r="E49" s="2" t="s">
        <v>67</v>
      </c>
      <c r="F49" s="21" t="s">
        <v>94</v>
      </c>
      <c r="G49" s="11" t="s">
        <v>1911</v>
      </c>
      <c r="H49" s="3">
        <v>42501</v>
      </c>
      <c r="I49" s="2"/>
      <c r="J49" s="2" t="s">
        <v>722</v>
      </c>
      <c r="K49" s="2" t="s">
        <v>394</v>
      </c>
      <c r="L49" s="2" t="s">
        <v>31</v>
      </c>
      <c r="M49" s="2" t="s">
        <v>382</v>
      </c>
      <c r="N49" s="4">
        <v>185</v>
      </c>
      <c r="O49" s="4">
        <v>185</v>
      </c>
      <c r="P49" s="4">
        <v>0</v>
      </c>
      <c r="Q49" s="5">
        <v>0</v>
      </c>
      <c r="R49" s="4">
        <v>10</v>
      </c>
      <c r="S49" s="4">
        <v>10</v>
      </c>
      <c r="T49" s="4">
        <v>0</v>
      </c>
      <c r="U49" s="5">
        <v>0</v>
      </c>
      <c r="V49" s="5">
        <v>0</v>
      </c>
      <c r="W49" s="14">
        <v>0</v>
      </c>
      <c r="X49" s="14">
        <v>0</v>
      </c>
      <c r="Y49" s="14">
        <v>0</v>
      </c>
      <c r="Z49" s="4">
        <v>24580</v>
      </c>
      <c r="AA49" s="49" t="str">
        <f>IFERROR(IF(VLOOKUP($D49,'Year-To-Date'!$E$1:$E$322,1,FALSE)=D49,"--","Find"),"Find")</f>
        <v>--</v>
      </c>
      <c r="AB49" s="31"/>
      <c r="AD49" s="32"/>
      <c r="AF49" s="32"/>
      <c r="AH49" s="32"/>
      <c r="AJ49" s="32"/>
      <c r="AL49" s="32"/>
      <c r="AN49" s="32"/>
    </row>
    <row r="50" spans="1:40">
      <c r="A50" s="2" t="s">
        <v>745</v>
      </c>
      <c r="B50" s="2" t="s">
        <v>510</v>
      </c>
      <c r="C50" s="2" t="s">
        <v>76</v>
      </c>
      <c r="D50" s="2" t="s">
        <v>82</v>
      </c>
      <c r="E50" s="2" t="s">
        <v>83</v>
      </c>
      <c r="F50" s="21" t="s">
        <v>300</v>
      </c>
      <c r="G50" s="11" t="s">
        <v>1912</v>
      </c>
      <c r="H50" s="3">
        <v>42192</v>
      </c>
      <c r="I50" s="2" t="s">
        <v>28</v>
      </c>
      <c r="J50" s="2" t="s">
        <v>84</v>
      </c>
      <c r="K50" s="2" t="s">
        <v>30</v>
      </c>
      <c r="L50" s="2" t="s">
        <v>31</v>
      </c>
      <c r="M50" s="2" t="s">
        <v>32</v>
      </c>
      <c r="N50" s="4">
        <v>10593</v>
      </c>
      <c r="O50" s="4">
        <v>11833</v>
      </c>
      <c r="P50" s="4">
        <v>1240</v>
      </c>
      <c r="Q50" s="5">
        <v>20.96</v>
      </c>
      <c r="R50" s="4">
        <v>29587</v>
      </c>
      <c r="S50" s="4">
        <v>33201</v>
      </c>
      <c r="T50" s="4">
        <v>3614</v>
      </c>
      <c r="U50" s="5">
        <v>216.12</v>
      </c>
      <c r="V50" s="5">
        <v>0</v>
      </c>
      <c r="W50" s="14">
        <v>237.08</v>
      </c>
      <c r="X50" s="14">
        <v>0</v>
      </c>
      <c r="Y50" s="14">
        <v>237.08</v>
      </c>
      <c r="Z50" s="4">
        <v>24580</v>
      </c>
      <c r="AA50" s="49" t="str">
        <f>IFERROR(IF(VLOOKUP($D50,'Year-To-Date'!$E$1:$E$322,1,FALSE)=D50,"--","Find"),"Find")</f>
        <v>--</v>
      </c>
      <c r="AB50" s="31"/>
      <c r="AD50" s="32"/>
      <c r="AF50" s="32"/>
      <c r="AH50" s="32"/>
      <c r="AJ50" s="32"/>
      <c r="AL50" s="32"/>
      <c r="AN50" s="32"/>
    </row>
    <row r="51" spans="1:40">
      <c r="A51" s="2" t="s">
        <v>745</v>
      </c>
      <c r="B51" s="2" t="s">
        <v>510</v>
      </c>
      <c r="C51" s="2" t="s">
        <v>25</v>
      </c>
      <c r="D51" s="2" t="s">
        <v>110</v>
      </c>
      <c r="E51" s="2" t="s">
        <v>375</v>
      </c>
      <c r="F51" s="21" t="s">
        <v>111</v>
      </c>
      <c r="G51" s="11" t="s">
        <v>1913</v>
      </c>
      <c r="H51" s="3">
        <v>42227</v>
      </c>
      <c r="I51" s="2" t="s">
        <v>39</v>
      </c>
      <c r="J51" s="2" t="s">
        <v>377</v>
      </c>
      <c r="K51" s="2" t="s">
        <v>30</v>
      </c>
      <c r="L51" s="2" t="s">
        <v>31</v>
      </c>
      <c r="M51" s="2" t="s">
        <v>378</v>
      </c>
      <c r="N51" s="4">
        <v>51384</v>
      </c>
      <c r="O51" s="4">
        <v>53667</v>
      </c>
      <c r="P51" s="4">
        <v>2283</v>
      </c>
      <c r="Q51" s="5">
        <v>38.58</v>
      </c>
      <c r="R51" s="4">
        <v>0</v>
      </c>
      <c r="S51" s="4">
        <v>0</v>
      </c>
      <c r="T51" s="4">
        <v>0</v>
      </c>
      <c r="U51" s="5">
        <v>0</v>
      </c>
      <c r="V51" s="5">
        <v>0</v>
      </c>
      <c r="W51" s="14">
        <v>38.58</v>
      </c>
      <c r="X51" s="14">
        <v>0</v>
      </c>
      <c r="Y51" s="14">
        <v>38.58</v>
      </c>
      <c r="Z51" s="4">
        <v>24580</v>
      </c>
      <c r="AA51" s="49" t="str">
        <f>IFERROR(IF(VLOOKUP($D51,'Year-To-Date'!$E$1:$E$322,1,FALSE)=D51,"--","Find"),"Find")</f>
        <v>--</v>
      </c>
      <c r="AB51" s="31"/>
      <c r="AD51" s="32"/>
      <c r="AF51" s="32"/>
      <c r="AH51" s="32"/>
      <c r="AJ51" s="32"/>
      <c r="AL51" s="32"/>
      <c r="AN51" s="32"/>
    </row>
    <row r="52" spans="1:40">
      <c r="A52" s="2" t="s">
        <v>745</v>
      </c>
      <c r="B52" s="2" t="s">
        <v>510</v>
      </c>
      <c r="C52" s="2" t="s">
        <v>25</v>
      </c>
      <c r="D52" s="2" t="s">
        <v>106</v>
      </c>
      <c r="E52" s="2" t="s">
        <v>379</v>
      </c>
      <c r="F52" s="21" t="s">
        <v>107</v>
      </c>
      <c r="G52" s="11" t="s">
        <v>1914</v>
      </c>
      <c r="H52" s="3">
        <v>42234</v>
      </c>
      <c r="I52" s="2" t="s">
        <v>39</v>
      </c>
      <c r="J52" s="2" t="s">
        <v>619</v>
      </c>
      <c r="K52" s="2" t="s">
        <v>30</v>
      </c>
      <c r="L52" s="2" t="s">
        <v>31</v>
      </c>
      <c r="M52" s="2" t="s">
        <v>378</v>
      </c>
      <c r="N52" s="4">
        <v>35173</v>
      </c>
      <c r="O52" s="4">
        <v>36104</v>
      </c>
      <c r="P52" s="4">
        <v>931</v>
      </c>
      <c r="Q52" s="5">
        <v>15.73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15.73</v>
      </c>
      <c r="X52" s="14">
        <v>0</v>
      </c>
      <c r="Y52" s="14">
        <v>15.73</v>
      </c>
      <c r="Z52" s="4">
        <v>24580</v>
      </c>
      <c r="AA52" s="49" t="str">
        <f>IFERROR(IF(VLOOKUP($D52,'Year-To-Date'!$E$1:$E$322,1,FALSE)=D52,"--","Find"),"Find")</f>
        <v>--</v>
      </c>
      <c r="AB52" s="31"/>
      <c r="AD52" s="32"/>
      <c r="AF52" s="32"/>
      <c r="AH52" s="32"/>
      <c r="AJ52" s="32"/>
      <c r="AL52" s="32"/>
      <c r="AN52" s="32"/>
    </row>
    <row r="53" spans="1:40">
      <c r="A53" s="2" t="s">
        <v>745</v>
      </c>
      <c r="B53" s="2" t="s">
        <v>510</v>
      </c>
      <c r="C53" s="2" t="s">
        <v>56</v>
      </c>
      <c r="D53" s="2" t="s">
        <v>61</v>
      </c>
      <c r="E53" s="2" t="s">
        <v>62</v>
      </c>
      <c r="F53" s="21" t="s">
        <v>208</v>
      </c>
      <c r="G53" s="11" t="s">
        <v>1915</v>
      </c>
      <c r="H53" s="3">
        <v>42205</v>
      </c>
      <c r="I53" s="2" t="s">
        <v>28</v>
      </c>
      <c r="J53" s="2" t="s">
        <v>63</v>
      </c>
      <c r="K53" s="2" t="s">
        <v>30</v>
      </c>
      <c r="L53" s="2" t="s">
        <v>31</v>
      </c>
      <c r="M53" s="2" t="s">
        <v>41</v>
      </c>
      <c r="N53" s="4">
        <v>8968</v>
      </c>
      <c r="O53" s="4">
        <v>9518</v>
      </c>
      <c r="P53" s="4">
        <v>550</v>
      </c>
      <c r="Q53" s="5">
        <v>9.3000000000000007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9.3000000000000007</v>
      </c>
      <c r="X53" s="14">
        <v>0</v>
      </c>
      <c r="Y53" s="14">
        <v>9.3000000000000007</v>
      </c>
      <c r="Z53" s="4">
        <v>24580</v>
      </c>
      <c r="AA53" s="49" t="str">
        <f>IFERROR(IF(VLOOKUP($D53,'Year-To-Date'!$E$1:$E$322,1,FALSE)=D53,"--","Find"),"Find")</f>
        <v>--</v>
      </c>
      <c r="AB53" s="31"/>
      <c r="AD53" s="32"/>
      <c r="AF53" s="32"/>
      <c r="AH53" s="32"/>
      <c r="AJ53" s="32"/>
      <c r="AL53" s="32"/>
      <c r="AN53" s="32"/>
    </row>
    <row r="54" spans="1:40">
      <c r="A54" s="2" t="s">
        <v>745</v>
      </c>
      <c r="B54" s="2" t="s">
        <v>510</v>
      </c>
      <c r="C54" s="2" t="s">
        <v>56</v>
      </c>
      <c r="D54" s="2" t="s">
        <v>65</v>
      </c>
      <c r="E54" s="2" t="s">
        <v>62</v>
      </c>
      <c r="F54" s="21" t="s">
        <v>208</v>
      </c>
      <c r="G54" s="11" t="s">
        <v>1915</v>
      </c>
      <c r="H54" s="3">
        <v>42205</v>
      </c>
      <c r="I54" s="2" t="s">
        <v>28</v>
      </c>
      <c r="J54" s="2" t="s">
        <v>63</v>
      </c>
      <c r="K54" s="2" t="s">
        <v>30</v>
      </c>
      <c r="L54" s="2" t="s">
        <v>31</v>
      </c>
      <c r="M54" s="2" t="s">
        <v>41</v>
      </c>
      <c r="N54" s="4">
        <v>39655</v>
      </c>
      <c r="O54" s="4">
        <v>43258</v>
      </c>
      <c r="P54" s="4">
        <v>3603</v>
      </c>
      <c r="Q54" s="5">
        <v>60.89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60.89</v>
      </c>
      <c r="X54" s="14">
        <v>0</v>
      </c>
      <c r="Y54" s="14">
        <v>60.89</v>
      </c>
      <c r="Z54" s="4">
        <v>24580</v>
      </c>
      <c r="AA54" s="49" t="str">
        <f>IFERROR(IF(VLOOKUP($D54,'Year-To-Date'!$E$1:$E$322,1,FALSE)=D54,"--","Find"),"Find")</f>
        <v>--</v>
      </c>
      <c r="AB54" s="31"/>
      <c r="AD54" s="32"/>
      <c r="AF54" s="32"/>
      <c r="AH54" s="32"/>
      <c r="AJ54" s="32"/>
      <c r="AL54" s="32"/>
      <c r="AN54" s="32"/>
    </row>
    <row r="55" spans="1:40">
      <c r="A55" s="2" t="s">
        <v>745</v>
      </c>
      <c r="B55" s="2" t="s">
        <v>510</v>
      </c>
      <c r="C55" s="2" t="s">
        <v>76</v>
      </c>
      <c r="D55" s="2" t="s">
        <v>81</v>
      </c>
      <c r="E55" s="2" t="s">
        <v>62</v>
      </c>
      <c r="F55" s="21" t="s">
        <v>208</v>
      </c>
      <c r="G55" s="11" t="s">
        <v>1915</v>
      </c>
      <c r="H55" s="3">
        <v>42205</v>
      </c>
      <c r="I55" s="2" t="s">
        <v>28</v>
      </c>
      <c r="J55" s="2" t="s">
        <v>63</v>
      </c>
      <c r="K55" s="2" t="s">
        <v>30</v>
      </c>
      <c r="L55" s="2" t="s">
        <v>31</v>
      </c>
      <c r="M55" s="2" t="s">
        <v>41</v>
      </c>
      <c r="N55" s="4">
        <v>69520</v>
      </c>
      <c r="O55" s="4">
        <v>77277</v>
      </c>
      <c r="P55" s="4">
        <v>7757</v>
      </c>
      <c r="Q55" s="14">
        <v>131.09</v>
      </c>
      <c r="R55" s="4">
        <v>6421</v>
      </c>
      <c r="S55" s="4">
        <v>6730</v>
      </c>
      <c r="T55" s="4">
        <v>309</v>
      </c>
      <c r="U55" s="5">
        <v>18.48</v>
      </c>
      <c r="V55" s="5">
        <v>0</v>
      </c>
      <c r="W55" s="14">
        <v>149.57</v>
      </c>
      <c r="X55" s="14">
        <v>0</v>
      </c>
      <c r="Y55" s="14">
        <v>149.57</v>
      </c>
      <c r="Z55" s="4">
        <v>24580</v>
      </c>
      <c r="AA55" s="49" t="str">
        <f>IFERROR(IF(VLOOKUP($D55,'Year-To-Date'!$E$1:$E$322,1,FALSE)=D55,"--","Find"),"Find")</f>
        <v>--</v>
      </c>
      <c r="AB55" s="31"/>
      <c r="AD55" s="32"/>
      <c r="AF55" s="32"/>
      <c r="AH55" s="32"/>
      <c r="AJ55" s="32"/>
      <c r="AL55" s="32"/>
      <c r="AN55" s="32"/>
    </row>
    <row r="56" spans="1:40">
      <c r="A56" s="2" t="s">
        <v>745</v>
      </c>
      <c r="B56" s="2" t="s">
        <v>510</v>
      </c>
      <c r="C56" s="2" t="s">
        <v>69</v>
      </c>
      <c r="D56" s="2" t="s">
        <v>257</v>
      </c>
      <c r="E56" s="2" t="s">
        <v>384</v>
      </c>
      <c r="F56" s="21" t="s">
        <v>258</v>
      </c>
      <c r="G56" s="11" t="s">
        <v>1916</v>
      </c>
      <c r="H56" s="3">
        <v>42235</v>
      </c>
      <c r="I56" s="2" t="s">
        <v>39</v>
      </c>
      <c r="J56" s="2" t="s">
        <v>386</v>
      </c>
      <c r="K56" s="2" t="s">
        <v>30</v>
      </c>
      <c r="L56" s="2" t="s">
        <v>31</v>
      </c>
      <c r="M56" s="2" t="s">
        <v>41</v>
      </c>
      <c r="N56" s="4">
        <v>5176</v>
      </c>
      <c r="O56" s="4">
        <v>5709</v>
      </c>
      <c r="P56" s="4">
        <v>533</v>
      </c>
      <c r="Q56" s="5">
        <v>9.01</v>
      </c>
      <c r="R56" s="4">
        <v>2217</v>
      </c>
      <c r="S56" s="4">
        <v>3472</v>
      </c>
      <c r="T56" s="4">
        <v>1255</v>
      </c>
      <c r="U56" s="5">
        <v>75.05</v>
      </c>
      <c r="V56" s="5">
        <v>0</v>
      </c>
      <c r="W56" s="14">
        <v>84.06</v>
      </c>
      <c r="X56" s="14">
        <v>0</v>
      </c>
      <c r="Y56" s="14">
        <v>84.06</v>
      </c>
      <c r="Z56" s="4">
        <v>24580</v>
      </c>
      <c r="AA56" s="49" t="str">
        <f>IFERROR(IF(VLOOKUP($D56,'Year-To-Date'!$E$1:$E$322,1,FALSE)=D56,"--","Find"),"Find")</f>
        <v>--</v>
      </c>
      <c r="AB56" s="31"/>
      <c r="AD56" s="32"/>
      <c r="AF56" s="32"/>
      <c r="AH56" s="32"/>
      <c r="AJ56" s="32"/>
      <c r="AL56" s="32"/>
      <c r="AN56" s="32"/>
    </row>
    <row r="57" spans="1:40">
      <c r="A57" s="2" t="s">
        <v>745</v>
      </c>
      <c r="B57" s="2" t="s">
        <v>510</v>
      </c>
      <c r="C57" s="2" t="s">
        <v>479</v>
      </c>
      <c r="D57" s="2" t="s">
        <v>98</v>
      </c>
      <c r="E57" s="2" t="s">
        <v>583</v>
      </c>
      <c r="F57" s="21" t="s">
        <v>99</v>
      </c>
      <c r="G57" s="11" t="s">
        <v>1917</v>
      </c>
      <c r="H57" s="3">
        <v>42424</v>
      </c>
      <c r="I57" s="2" t="s">
        <v>748</v>
      </c>
      <c r="J57" s="2" t="s">
        <v>585</v>
      </c>
      <c r="K57" s="2" t="s">
        <v>586</v>
      </c>
      <c r="L57" s="2" t="s">
        <v>31</v>
      </c>
      <c r="M57" s="2" t="s">
        <v>587</v>
      </c>
      <c r="N57" s="4">
        <v>46129</v>
      </c>
      <c r="O57" s="4">
        <v>47092</v>
      </c>
      <c r="P57" s="4">
        <v>963</v>
      </c>
      <c r="Q57" s="5">
        <v>16.27</v>
      </c>
      <c r="R57" s="4">
        <v>0</v>
      </c>
      <c r="S57" s="4">
        <v>0</v>
      </c>
      <c r="T57" s="4">
        <v>0</v>
      </c>
      <c r="U57" s="5">
        <v>0</v>
      </c>
      <c r="V57" s="5">
        <v>0</v>
      </c>
      <c r="W57" s="14">
        <v>16.27</v>
      </c>
      <c r="X57" s="14">
        <v>0</v>
      </c>
      <c r="Y57" s="14">
        <v>16.27</v>
      </c>
      <c r="Z57" s="4">
        <v>24580</v>
      </c>
      <c r="AA57" s="49" t="str">
        <f>IFERROR(IF(VLOOKUP($D57,'Year-To-Date'!$E$1:$E$322,1,FALSE)=D57,"--","Find"),"Find")</f>
        <v>--</v>
      </c>
      <c r="AB57" s="31"/>
      <c r="AD57" s="32"/>
      <c r="AF57" s="32"/>
      <c r="AH57" s="32"/>
      <c r="AJ57" s="32"/>
      <c r="AL57" s="32"/>
      <c r="AN57" s="32"/>
    </row>
    <row r="58" spans="1:40">
      <c r="A58" s="2" t="s">
        <v>745</v>
      </c>
      <c r="B58" s="2" t="s">
        <v>510</v>
      </c>
      <c r="C58" s="2" t="s">
        <v>479</v>
      </c>
      <c r="D58" s="2" t="s">
        <v>102</v>
      </c>
      <c r="E58" s="2" t="s">
        <v>583</v>
      </c>
      <c r="F58" s="21" t="s">
        <v>103</v>
      </c>
      <c r="G58" s="11" t="s">
        <v>1918</v>
      </c>
      <c r="H58" s="3">
        <v>42424</v>
      </c>
      <c r="I58" s="2" t="s">
        <v>748</v>
      </c>
      <c r="J58" s="2" t="s">
        <v>589</v>
      </c>
      <c r="K58" s="2" t="s">
        <v>586</v>
      </c>
      <c r="L58" s="2" t="s">
        <v>31</v>
      </c>
      <c r="M58" s="2" t="s">
        <v>587</v>
      </c>
      <c r="N58" s="4">
        <v>65483</v>
      </c>
      <c r="O58" s="4">
        <v>65954</v>
      </c>
      <c r="P58" s="4">
        <v>471</v>
      </c>
      <c r="Q58" s="5">
        <v>7.96</v>
      </c>
      <c r="R58" s="4">
        <v>0</v>
      </c>
      <c r="S58" s="4">
        <v>0</v>
      </c>
      <c r="T58" s="4">
        <v>0</v>
      </c>
      <c r="U58" s="5">
        <v>0</v>
      </c>
      <c r="V58" s="5">
        <v>0</v>
      </c>
      <c r="W58" s="14">
        <v>7.96</v>
      </c>
      <c r="X58" s="14">
        <v>0</v>
      </c>
      <c r="Y58" s="14">
        <v>7.96</v>
      </c>
      <c r="Z58" s="4">
        <v>24580</v>
      </c>
      <c r="AA58" s="49" t="str">
        <f>IFERROR(IF(VLOOKUP($D58,'Year-To-Date'!$E$1:$E$322,1,FALSE)=D58,"--","Find"),"Find")</f>
        <v>--</v>
      </c>
      <c r="AB58" s="31"/>
      <c r="AD58" s="32"/>
      <c r="AF58" s="32"/>
      <c r="AH58" s="32"/>
      <c r="AJ58" s="32"/>
      <c r="AL58" s="32"/>
      <c r="AN58" s="32"/>
    </row>
    <row r="59" spans="1:40">
      <c r="A59" s="2" t="s">
        <v>745</v>
      </c>
      <c r="B59" s="2" t="s">
        <v>510</v>
      </c>
      <c r="C59" s="2" t="s">
        <v>56</v>
      </c>
      <c r="D59" s="2" t="s">
        <v>210</v>
      </c>
      <c r="E59" s="2" t="s">
        <v>387</v>
      </c>
      <c r="F59" s="21" t="s">
        <v>211</v>
      </c>
      <c r="G59" s="11" t="s">
        <v>1919</v>
      </c>
      <c r="H59" s="3">
        <v>42262</v>
      </c>
      <c r="I59" s="2" t="s">
        <v>39</v>
      </c>
      <c r="J59" s="2" t="s">
        <v>389</v>
      </c>
      <c r="K59" s="2" t="s">
        <v>30</v>
      </c>
      <c r="L59" s="2" t="s">
        <v>31</v>
      </c>
      <c r="M59" s="2" t="s">
        <v>32</v>
      </c>
      <c r="N59" s="4">
        <v>40035</v>
      </c>
      <c r="O59" s="4">
        <v>44296</v>
      </c>
      <c r="P59" s="4">
        <v>4261</v>
      </c>
      <c r="Q59" s="5">
        <v>72.010000000000005</v>
      </c>
      <c r="R59" s="4">
        <v>0</v>
      </c>
      <c r="S59" s="4">
        <v>0</v>
      </c>
      <c r="T59" s="4">
        <v>0</v>
      </c>
      <c r="U59" s="5">
        <v>0</v>
      </c>
      <c r="V59" s="5">
        <v>0</v>
      </c>
      <c r="W59" s="14">
        <v>72.010000000000005</v>
      </c>
      <c r="X59" s="14">
        <v>0</v>
      </c>
      <c r="Y59" s="14">
        <v>72.010000000000005</v>
      </c>
      <c r="Z59" s="4">
        <v>24580</v>
      </c>
      <c r="AA59" s="49" t="str">
        <f>IFERROR(IF(VLOOKUP($D59,'Year-To-Date'!$E$1:$E$322,1,FALSE)=D59,"--","Find"),"Find")</f>
        <v>--</v>
      </c>
      <c r="AB59" s="31"/>
      <c r="AD59" s="32"/>
      <c r="AF59" s="32"/>
      <c r="AH59" s="32"/>
      <c r="AJ59" s="32"/>
      <c r="AL59" s="32"/>
      <c r="AN59" s="32"/>
    </row>
    <row r="60" spans="1:40">
      <c r="A60" s="2" t="s">
        <v>745</v>
      </c>
      <c r="B60" s="2" t="s">
        <v>510</v>
      </c>
      <c r="C60" s="2" t="s">
        <v>780</v>
      </c>
      <c r="D60" s="2" t="s">
        <v>233</v>
      </c>
      <c r="E60" s="2" t="s">
        <v>387</v>
      </c>
      <c r="F60" s="21" t="s">
        <v>211</v>
      </c>
      <c r="G60" s="11" t="s">
        <v>1919</v>
      </c>
      <c r="H60" s="3">
        <v>42269</v>
      </c>
      <c r="I60" s="2"/>
      <c r="J60" s="2" t="s">
        <v>454</v>
      </c>
      <c r="K60" s="2" t="s">
        <v>394</v>
      </c>
      <c r="L60" s="2" t="s">
        <v>31</v>
      </c>
      <c r="M60" s="2" t="s">
        <v>382</v>
      </c>
      <c r="N60" s="4">
        <v>5917</v>
      </c>
      <c r="O60" s="4">
        <v>6473</v>
      </c>
      <c r="P60" s="4">
        <v>556</v>
      </c>
      <c r="Q60" s="5">
        <v>15.29</v>
      </c>
      <c r="R60" s="4">
        <v>4933</v>
      </c>
      <c r="S60" s="4">
        <v>5539</v>
      </c>
      <c r="T60" s="4">
        <v>606</v>
      </c>
      <c r="U60" s="5">
        <v>50</v>
      </c>
      <c r="V60" s="5">
        <v>0</v>
      </c>
      <c r="W60" s="14">
        <v>65.290000000000006</v>
      </c>
      <c r="X60" s="14">
        <v>0</v>
      </c>
      <c r="Y60" s="14">
        <v>65.290000000000006</v>
      </c>
      <c r="Z60" s="4">
        <v>24580</v>
      </c>
      <c r="AA60" s="49" t="str">
        <f>IFERROR(IF(VLOOKUP($D60,'Year-To-Date'!$E$1:$E$322,1,FALSE)=D60,"--","Find"),"Find")</f>
        <v>--</v>
      </c>
      <c r="AB60" s="31"/>
      <c r="AD60" s="32"/>
      <c r="AF60" s="32"/>
      <c r="AH60" s="32"/>
      <c r="AJ60" s="32"/>
      <c r="AL60" s="32"/>
      <c r="AN60" s="32"/>
    </row>
    <row r="61" spans="1:40">
      <c r="A61" s="2" t="s">
        <v>745</v>
      </c>
      <c r="B61" s="2" t="s">
        <v>510</v>
      </c>
      <c r="C61" s="2" t="s">
        <v>25</v>
      </c>
      <c r="D61" s="2" t="s">
        <v>37</v>
      </c>
      <c r="E61" s="2" t="s">
        <v>38</v>
      </c>
      <c r="F61" s="21" t="s">
        <v>848</v>
      </c>
      <c r="G61" s="11" t="s">
        <v>1920</v>
      </c>
      <c r="H61" s="3">
        <v>42220</v>
      </c>
      <c r="I61" s="2" t="s">
        <v>39</v>
      </c>
      <c r="J61" s="2" t="s">
        <v>40</v>
      </c>
      <c r="K61" s="2" t="s">
        <v>30</v>
      </c>
      <c r="L61" s="2" t="s">
        <v>31</v>
      </c>
      <c r="M61" s="2" t="s">
        <v>378</v>
      </c>
      <c r="N61" s="4">
        <v>49566</v>
      </c>
      <c r="O61" s="4">
        <v>53385</v>
      </c>
      <c r="P61" s="4">
        <v>3819</v>
      </c>
      <c r="Q61" s="5">
        <v>64.540000000000006</v>
      </c>
      <c r="R61" s="4">
        <v>0</v>
      </c>
      <c r="S61" s="4">
        <v>0</v>
      </c>
      <c r="T61" s="4">
        <v>0</v>
      </c>
      <c r="U61" s="5">
        <v>0</v>
      </c>
      <c r="V61" s="5">
        <v>0</v>
      </c>
      <c r="W61" s="14">
        <v>64.540000000000006</v>
      </c>
      <c r="X61" s="14">
        <v>0</v>
      </c>
      <c r="Y61" s="14">
        <v>64.540000000000006</v>
      </c>
      <c r="Z61" s="4">
        <v>24580</v>
      </c>
      <c r="AA61" s="49" t="str">
        <f>IFERROR(IF(VLOOKUP($D61,'Year-To-Date'!$E$1:$E$322,1,FALSE)=D61,"--","Find"),"Find")</f>
        <v>--</v>
      </c>
      <c r="AB61" s="31"/>
      <c r="AD61" s="32"/>
      <c r="AF61" s="32"/>
      <c r="AH61" s="32"/>
      <c r="AJ61" s="32"/>
      <c r="AL61" s="32"/>
      <c r="AN61" s="32"/>
    </row>
    <row r="62" spans="1:40">
      <c r="A62" s="2" t="s">
        <v>745</v>
      </c>
      <c r="B62" s="2" t="s">
        <v>510</v>
      </c>
      <c r="C62" s="2" t="s">
        <v>25</v>
      </c>
      <c r="D62" s="2" t="s">
        <v>96</v>
      </c>
      <c r="E62" s="2" t="s">
        <v>592</v>
      </c>
      <c r="F62" s="21" t="s">
        <v>97</v>
      </c>
      <c r="G62" s="11" t="s">
        <v>1921</v>
      </c>
      <c r="H62" s="3">
        <v>42424</v>
      </c>
      <c r="I62" s="2" t="s">
        <v>749</v>
      </c>
      <c r="J62" s="2" t="s">
        <v>594</v>
      </c>
      <c r="K62" s="2" t="s">
        <v>394</v>
      </c>
      <c r="L62" s="2" t="s">
        <v>31</v>
      </c>
      <c r="M62" s="2" t="s">
        <v>382</v>
      </c>
      <c r="N62" s="4">
        <v>169525</v>
      </c>
      <c r="O62" s="4">
        <v>172476</v>
      </c>
      <c r="P62" s="4">
        <v>2951</v>
      </c>
      <c r="Q62" s="5">
        <v>49.87</v>
      </c>
      <c r="R62" s="4">
        <v>0</v>
      </c>
      <c r="S62" s="4">
        <v>0</v>
      </c>
      <c r="T62" s="4">
        <v>0</v>
      </c>
      <c r="U62" s="5">
        <v>0</v>
      </c>
      <c r="V62" s="5">
        <v>0</v>
      </c>
      <c r="W62" s="14">
        <v>49.87</v>
      </c>
      <c r="X62" s="14">
        <v>0</v>
      </c>
      <c r="Y62" s="14">
        <v>49.87</v>
      </c>
      <c r="Z62" s="4">
        <v>24580</v>
      </c>
      <c r="AA62" s="49" t="str">
        <f>IFERROR(IF(VLOOKUP($D62,'Year-To-Date'!$E$1:$E$322,1,FALSE)=D62,"--","Find"),"Find")</f>
        <v>--</v>
      </c>
      <c r="AB62" s="31"/>
      <c r="AD62" s="32"/>
      <c r="AF62" s="32"/>
      <c r="AH62" s="32"/>
      <c r="AJ62" s="32"/>
      <c r="AL62" s="32"/>
      <c r="AN62" s="32"/>
    </row>
    <row r="63" spans="1:40">
      <c r="A63" s="12" t="s">
        <v>745</v>
      </c>
      <c r="B63" s="12" t="s">
        <v>510</v>
      </c>
      <c r="C63" s="18" t="s">
        <v>25</v>
      </c>
      <c r="D63" s="12" t="s">
        <v>115</v>
      </c>
      <c r="E63" s="12" t="s">
        <v>371</v>
      </c>
      <c r="F63" s="23" t="s">
        <v>116</v>
      </c>
      <c r="G63" s="13" t="s">
        <v>1922</v>
      </c>
      <c r="H63" s="15">
        <v>42198</v>
      </c>
      <c r="I63" s="12" t="s">
        <v>28</v>
      </c>
      <c r="J63" s="12" t="s">
        <v>373</v>
      </c>
      <c r="K63" s="12" t="s">
        <v>30</v>
      </c>
      <c r="L63" s="12" t="s">
        <v>31</v>
      </c>
      <c r="M63" s="12" t="s">
        <v>32</v>
      </c>
      <c r="N63" s="16">
        <v>848</v>
      </c>
      <c r="O63" s="16">
        <v>848</v>
      </c>
      <c r="P63" s="16">
        <v>0</v>
      </c>
      <c r="Q63" s="17">
        <v>0</v>
      </c>
      <c r="R63" s="16">
        <v>0</v>
      </c>
      <c r="S63" s="16">
        <v>0</v>
      </c>
      <c r="T63" s="16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6">
        <v>24580</v>
      </c>
      <c r="AA63" s="49" t="str">
        <f>IFERROR(IF(VLOOKUP($D63,'Year-To-Date'!$E$1:$E$322,1,FALSE)=D63,"--","Find"),"Find")</f>
        <v>--</v>
      </c>
      <c r="AB63" s="31"/>
      <c r="AD63" s="32"/>
      <c r="AF63" s="32"/>
      <c r="AH63" s="32"/>
      <c r="AJ63" s="32"/>
      <c r="AL63" s="32"/>
      <c r="AN63" s="32"/>
    </row>
    <row r="64" spans="1:40">
      <c r="A64" s="2" t="s">
        <v>745</v>
      </c>
      <c r="B64" s="2" t="s">
        <v>510</v>
      </c>
      <c r="C64" s="2" t="s">
        <v>69</v>
      </c>
      <c r="D64" s="2" t="s">
        <v>255</v>
      </c>
      <c r="E64" s="2" t="s">
        <v>371</v>
      </c>
      <c r="F64" s="21" t="s">
        <v>116</v>
      </c>
      <c r="G64" s="11" t="s">
        <v>1922</v>
      </c>
      <c r="H64" s="3">
        <v>42199</v>
      </c>
      <c r="I64" s="2" t="s">
        <v>28</v>
      </c>
      <c r="J64" s="2" t="s">
        <v>373</v>
      </c>
      <c r="K64" s="2" t="s">
        <v>30</v>
      </c>
      <c r="L64" s="2" t="s">
        <v>31</v>
      </c>
      <c r="M64" s="2" t="s">
        <v>32</v>
      </c>
      <c r="N64" s="4">
        <v>3209</v>
      </c>
      <c r="O64" s="4">
        <v>3466</v>
      </c>
      <c r="P64" s="4">
        <v>257</v>
      </c>
      <c r="Q64" s="5">
        <v>4.34</v>
      </c>
      <c r="R64" s="4">
        <v>6170</v>
      </c>
      <c r="S64" s="4">
        <v>6724</v>
      </c>
      <c r="T64" s="4">
        <v>554</v>
      </c>
      <c r="U64" s="5">
        <v>33.130000000000003</v>
      </c>
      <c r="V64" s="5">
        <v>0</v>
      </c>
      <c r="W64" s="14">
        <v>37.47</v>
      </c>
      <c r="X64" s="14">
        <v>0</v>
      </c>
      <c r="Y64" s="14">
        <v>37.47</v>
      </c>
      <c r="Z64" s="4">
        <v>24580</v>
      </c>
      <c r="AA64" s="49" t="str">
        <f>IFERROR(IF(VLOOKUP($D64,'Year-To-Date'!$E$1:$E$322,1,FALSE)=D64,"--","Find"),"Find")</f>
        <v>--</v>
      </c>
      <c r="AB64" s="31"/>
      <c r="AD64" s="32"/>
      <c r="AF64" s="32"/>
      <c r="AH64" s="32"/>
      <c r="AJ64" s="32"/>
      <c r="AL64" s="32"/>
      <c r="AN64" s="32"/>
    </row>
    <row r="65" spans="1:40">
      <c r="A65" s="2" t="s">
        <v>745</v>
      </c>
      <c r="B65" s="2" t="s">
        <v>510</v>
      </c>
      <c r="C65" s="2" t="s">
        <v>69</v>
      </c>
      <c r="D65" s="2" t="s">
        <v>256</v>
      </c>
      <c r="E65" s="2" t="s">
        <v>371</v>
      </c>
      <c r="F65" s="21" t="s">
        <v>116</v>
      </c>
      <c r="G65" s="11" t="s">
        <v>1922</v>
      </c>
      <c r="H65" s="3">
        <v>42199</v>
      </c>
      <c r="I65" s="2" t="s">
        <v>28</v>
      </c>
      <c r="J65" s="2" t="s">
        <v>373</v>
      </c>
      <c r="K65" s="2" t="s">
        <v>30</v>
      </c>
      <c r="L65" s="2" t="s">
        <v>31</v>
      </c>
      <c r="M65" s="2" t="s">
        <v>32</v>
      </c>
      <c r="N65" s="4">
        <v>539</v>
      </c>
      <c r="O65" s="4">
        <v>557</v>
      </c>
      <c r="P65" s="4">
        <v>18</v>
      </c>
      <c r="Q65" s="5">
        <v>0.3</v>
      </c>
      <c r="R65" s="4">
        <v>1803</v>
      </c>
      <c r="S65" s="4">
        <v>1827</v>
      </c>
      <c r="T65" s="4">
        <v>24</v>
      </c>
      <c r="U65" s="5">
        <v>1.44</v>
      </c>
      <c r="V65" s="5">
        <v>0</v>
      </c>
      <c r="W65" s="14">
        <v>1.74</v>
      </c>
      <c r="X65" s="14">
        <v>0</v>
      </c>
      <c r="Y65" s="14">
        <v>1.74</v>
      </c>
      <c r="Z65" s="4">
        <v>24580</v>
      </c>
      <c r="AA65" s="49" t="str">
        <f>IFERROR(IF(VLOOKUP($D65,'Year-To-Date'!$E$1:$E$322,1,FALSE)=D65,"--","Find"),"Find")</f>
        <v>--</v>
      </c>
      <c r="AB65" s="31"/>
      <c r="AD65" s="32"/>
      <c r="AF65" s="32"/>
      <c r="AH65" s="32"/>
      <c r="AJ65" s="32"/>
      <c r="AL65" s="32"/>
      <c r="AN65" s="32"/>
    </row>
    <row r="66" spans="1:40">
      <c r="A66" s="2" t="s">
        <v>745</v>
      </c>
      <c r="B66" s="2" t="s">
        <v>510</v>
      </c>
      <c r="C66" s="2" t="s">
        <v>76</v>
      </c>
      <c r="D66" s="2" t="s">
        <v>301</v>
      </c>
      <c r="E66" s="2" t="s">
        <v>371</v>
      </c>
      <c r="F66" s="21" t="s">
        <v>116</v>
      </c>
      <c r="G66" s="11" t="s">
        <v>1922</v>
      </c>
      <c r="H66" s="3">
        <v>42199</v>
      </c>
      <c r="I66" s="2" t="s">
        <v>28</v>
      </c>
      <c r="J66" s="2" t="s">
        <v>373</v>
      </c>
      <c r="K66" s="2" t="s">
        <v>30</v>
      </c>
      <c r="L66" s="2" t="s">
        <v>31</v>
      </c>
      <c r="M66" s="2" t="s">
        <v>32</v>
      </c>
      <c r="N66" s="4">
        <v>7680</v>
      </c>
      <c r="O66" s="4">
        <v>8492</v>
      </c>
      <c r="P66" s="4">
        <v>812</v>
      </c>
      <c r="Q66" s="5">
        <v>13.72</v>
      </c>
      <c r="R66" s="4">
        <v>4880</v>
      </c>
      <c r="S66" s="4">
        <v>5414</v>
      </c>
      <c r="T66" s="4">
        <v>534</v>
      </c>
      <c r="U66" s="5">
        <v>31.93</v>
      </c>
      <c r="V66" s="5">
        <v>0</v>
      </c>
      <c r="W66" s="14">
        <v>45.65</v>
      </c>
      <c r="X66" s="14">
        <v>0</v>
      </c>
      <c r="Y66" s="14">
        <v>45.65</v>
      </c>
      <c r="Z66" s="4">
        <v>24580</v>
      </c>
      <c r="AA66" s="49" t="str">
        <f>IFERROR(IF(VLOOKUP($D66,'Year-To-Date'!$E$1:$E$322,1,FALSE)=D66,"--","Find"),"Find")</f>
        <v>--</v>
      </c>
      <c r="AB66" s="31"/>
      <c r="AD66" s="32"/>
      <c r="AF66" s="32"/>
      <c r="AH66" s="32"/>
      <c r="AJ66" s="32"/>
      <c r="AL66" s="32"/>
      <c r="AN66" s="32"/>
    </row>
    <row r="67" spans="1:40">
      <c r="A67" s="2" t="s">
        <v>745</v>
      </c>
      <c r="B67" s="2" t="s">
        <v>510</v>
      </c>
      <c r="C67" s="2" t="s">
        <v>76</v>
      </c>
      <c r="D67" s="2" t="s">
        <v>303</v>
      </c>
      <c r="E67" s="2" t="s">
        <v>371</v>
      </c>
      <c r="F67" s="21" t="s">
        <v>116</v>
      </c>
      <c r="G67" s="11" t="s">
        <v>1922</v>
      </c>
      <c r="H67" s="3">
        <v>42199</v>
      </c>
      <c r="I67" s="2" t="s">
        <v>28</v>
      </c>
      <c r="J67" s="2" t="s">
        <v>373</v>
      </c>
      <c r="K67" s="2" t="s">
        <v>30</v>
      </c>
      <c r="L67" s="2" t="s">
        <v>31</v>
      </c>
      <c r="M67" s="2" t="s">
        <v>32</v>
      </c>
      <c r="N67" s="4">
        <v>59891</v>
      </c>
      <c r="O67" s="4">
        <v>64976</v>
      </c>
      <c r="P67" s="4">
        <v>5085</v>
      </c>
      <c r="Q67" s="5">
        <v>85.94</v>
      </c>
      <c r="R67" s="4">
        <v>34912</v>
      </c>
      <c r="S67" s="4">
        <v>39740</v>
      </c>
      <c r="T67" s="4">
        <v>4828</v>
      </c>
      <c r="U67" s="5">
        <v>288.70999999999998</v>
      </c>
      <c r="V67" s="5">
        <v>0</v>
      </c>
      <c r="W67" s="14">
        <v>374.65</v>
      </c>
      <c r="X67" s="14">
        <v>0</v>
      </c>
      <c r="Y67" s="14">
        <v>374.65</v>
      </c>
      <c r="Z67" s="4">
        <v>24580</v>
      </c>
      <c r="AA67" s="49" t="str">
        <f>IFERROR(IF(VLOOKUP($D67,'Year-To-Date'!$E$1:$E$322,1,FALSE)=D67,"--","Find"),"Find")</f>
        <v>--</v>
      </c>
      <c r="AB67" s="31"/>
      <c r="AD67" s="32"/>
      <c r="AF67" s="32"/>
      <c r="AH67" s="32"/>
      <c r="AJ67" s="32"/>
      <c r="AL67" s="32"/>
      <c r="AN67" s="32"/>
    </row>
    <row r="68" spans="1:40">
      <c r="A68" s="2" t="s">
        <v>745</v>
      </c>
      <c r="B68" s="2" t="s">
        <v>510</v>
      </c>
      <c r="C68" s="2" t="s">
        <v>76</v>
      </c>
      <c r="D68" s="2" t="s">
        <v>304</v>
      </c>
      <c r="E68" s="2" t="s">
        <v>371</v>
      </c>
      <c r="F68" s="21" t="s">
        <v>116</v>
      </c>
      <c r="G68" s="11" t="s">
        <v>1922</v>
      </c>
      <c r="H68" s="3">
        <v>42198</v>
      </c>
      <c r="I68" s="2" t="s">
        <v>28</v>
      </c>
      <c r="J68" s="2" t="s">
        <v>373</v>
      </c>
      <c r="K68" s="2" t="s">
        <v>30</v>
      </c>
      <c r="L68" s="2" t="s">
        <v>31</v>
      </c>
      <c r="M68" s="2" t="s">
        <v>32</v>
      </c>
      <c r="N68" s="4">
        <v>34418</v>
      </c>
      <c r="O68" s="4">
        <v>36783</v>
      </c>
      <c r="P68" s="4">
        <v>2365</v>
      </c>
      <c r="Q68" s="5">
        <v>39.97</v>
      </c>
      <c r="R68" s="4">
        <v>28864</v>
      </c>
      <c r="S68" s="4">
        <v>31998</v>
      </c>
      <c r="T68" s="4">
        <v>3134</v>
      </c>
      <c r="U68" s="5">
        <v>187.41</v>
      </c>
      <c r="V68" s="5">
        <v>0</v>
      </c>
      <c r="W68" s="14">
        <v>227.38</v>
      </c>
      <c r="X68" s="14">
        <v>0</v>
      </c>
      <c r="Y68" s="14">
        <v>227.38</v>
      </c>
      <c r="Z68" s="4">
        <v>24580</v>
      </c>
      <c r="AA68" s="49" t="str">
        <f>IFERROR(IF(VLOOKUP($D68,'Year-To-Date'!$E$1:$E$322,1,FALSE)=D68,"--","Find"),"Find")</f>
        <v>--</v>
      </c>
      <c r="AB68" s="31"/>
      <c r="AD68" s="32"/>
      <c r="AF68" s="32"/>
      <c r="AH68" s="32"/>
      <c r="AJ68" s="32"/>
      <c r="AL68" s="32"/>
      <c r="AN68" s="32"/>
    </row>
    <row r="69" spans="1:40">
      <c r="A69" s="2" t="s">
        <v>745</v>
      </c>
      <c r="B69" s="2" t="s">
        <v>510</v>
      </c>
      <c r="C69" s="2" t="s">
        <v>370</v>
      </c>
      <c r="D69" s="2" t="s">
        <v>237</v>
      </c>
      <c r="E69" s="2" t="s">
        <v>371</v>
      </c>
      <c r="F69" s="21" t="s">
        <v>238</v>
      </c>
      <c r="G69" s="11" t="s">
        <v>1923</v>
      </c>
      <c r="H69" s="3">
        <v>42199</v>
      </c>
      <c r="I69" s="2" t="s">
        <v>28</v>
      </c>
      <c r="J69" s="2" t="s">
        <v>373</v>
      </c>
      <c r="K69" s="2" t="s">
        <v>30</v>
      </c>
      <c r="L69" s="2" t="s">
        <v>31</v>
      </c>
      <c r="M69" s="2" t="s">
        <v>32</v>
      </c>
      <c r="N69" s="4">
        <v>21240</v>
      </c>
      <c r="O69" s="4">
        <v>22621</v>
      </c>
      <c r="P69" s="4">
        <v>1381</v>
      </c>
      <c r="Q69" s="5">
        <v>23.34</v>
      </c>
      <c r="R69" s="4">
        <v>0</v>
      </c>
      <c r="S69" s="4">
        <v>0</v>
      </c>
      <c r="T69" s="4">
        <v>0</v>
      </c>
      <c r="U69" s="5">
        <v>0</v>
      </c>
      <c r="V69" s="5">
        <v>0</v>
      </c>
      <c r="W69" s="14">
        <v>23.34</v>
      </c>
      <c r="X69" s="14">
        <v>0</v>
      </c>
      <c r="Y69" s="14">
        <v>23.34</v>
      </c>
      <c r="Z69" s="4">
        <v>24580</v>
      </c>
      <c r="AA69" s="49" t="str">
        <f>IFERROR(IF(VLOOKUP($D69,'Year-To-Date'!$E$1:$E$322,1,FALSE)=D69,"--","Find"),"Find")</f>
        <v>--</v>
      </c>
      <c r="AB69" s="31"/>
      <c r="AD69" s="32"/>
      <c r="AF69" s="32"/>
      <c r="AH69" s="32"/>
      <c r="AJ69" s="32"/>
      <c r="AL69" s="32"/>
      <c r="AN69" s="32"/>
    </row>
    <row r="70" spans="1:40">
      <c r="A70" s="2" t="s">
        <v>745</v>
      </c>
      <c r="B70" s="2" t="s">
        <v>510</v>
      </c>
      <c r="C70" s="2" t="s">
        <v>48</v>
      </c>
      <c r="D70" s="2" t="s">
        <v>151</v>
      </c>
      <c r="E70" s="2" t="s">
        <v>50</v>
      </c>
      <c r="F70" s="21" t="s">
        <v>152</v>
      </c>
      <c r="G70" s="11" t="s">
        <v>1924</v>
      </c>
      <c r="H70" s="3">
        <v>42223</v>
      </c>
      <c r="I70" s="2"/>
      <c r="J70" s="2" t="s">
        <v>51</v>
      </c>
      <c r="K70" s="2" t="s">
        <v>394</v>
      </c>
      <c r="L70" s="2" t="s">
        <v>31</v>
      </c>
      <c r="M70" s="2" t="s">
        <v>382</v>
      </c>
      <c r="N70" s="4">
        <v>48027</v>
      </c>
      <c r="O70" s="4">
        <v>48027</v>
      </c>
      <c r="P70" s="4">
        <v>0</v>
      </c>
      <c r="Q70" s="5">
        <v>0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0</v>
      </c>
      <c r="X70" s="14">
        <v>0</v>
      </c>
      <c r="Y70" s="14">
        <v>0</v>
      </c>
      <c r="Z70" s="4">
        <v>24580</v>
      </c>
      <c r="AA70" s="49" t="str">
        <f>IFERROR(IF(VLOOKUP($D70,'Year-To-Date'!$E$1:$E$322,1,FALSE)=D70,"--","Find"),"Find")</f>
        <v>--</v>
      </c>
      <c r="AB70" s="31"/>
      <c r="AD70" s="32"/>
      <c r="AF70" s="32"/>
      <c r="AH70" s="32"/>
      <c r="AJ70" s="32"/>
      <c r="AL70" s="32"/>
      <c r="AN70" s="32"/>
    </row>
    <row r="71" spans="1:40">
      <c r="A71" s="2" t="s">
        <v>745</v>
      </c>
      <c r="B71" s="2" t="s">
        <v>510</v>
      </c>
      <c r="C71" s="2" t="s">
        <v>48</v>
      </c>
      <c r="D71" s="2" t="s">
        <v>49</v>
      </c>
      <c r="E71" s="2" t="s">
        <v>50</v>
      </c>
      <c r="F71" s="21" t="s">
        <v>152</v>
      </c>
      <c r="G71" s="11" t="s">
        <v>1924</v>
      </c>
      <c r="H71" s="3">
        <v>42215</v>
      </c>
      <c r="I71" s="2" t="s">
        <v>28</v>
      </c>
      <c r="J71" s="2" t="s">
        <v>51</v>
      </c>
      <c r="K71" s="2" t="s">
        <v>30</v>
      </c>
      <c r="L71" s="2" t="s">
        <v>31</v>
      </c>
      <c r="M71" s="2" t="s">
        <v>32</v>
      </c>
      <c r="N71" s="4">
        <v>45810</v>
      </c>
      <c r="O71" s="4">
        <v>48413</v>
      </c>
      <c r="P71" s="4">
        <v>2603</v>
      </c>
      <c r="Q71" s="5">
        <v>43.99</v>
      </c>
      <c r="R71" s="4">
        <v>1</v>
      </c>
      <c r="S71" s="4">
        <v>1</v>
      </c>
      <c r="T71" s="4">
        <v>0</v>
      </c>
      <c r="U71" s="5">
        <v>0</v>
      </c>
      <c r="V71" s="5">
        <v>0</v>
      </c>
      <c r="W71" s="14">
        <v>43.99</v>
      </c>
      <c r="X71" s="14">
        <v>0</v>
      </c>
      <c r="Y71" s="14">
        <v>43.99</v>
      </c>
      <c r="Z71" s="4">
        <v>24580</v>
      </c>
      <c r="AA71" s="49" t="str">
        <f>IFERROR(IF(VLOOKUP($D71,'Year-To-Date'!$E$1:$E$322,1,FALSE)=D71,"--","Find"),"Find")</f>
        <v>--</v>
      </c>
      <c r="AB71" s="31"/>
      <c r="AD71" s="32"/>
      <c r="AF71" s="32"/>
      <c r="AH71" s="32"/>
      <c r="AJ71" s="32"/>
      <c r="AL71" s="32"/>
      <c r="AN71" s="32"/>
    </row>
    <row r="72" spans="1:40">
      <c r="A72" s="2" t="s">
        <v>745</v>
      </c>
      <c r="B72" s="2" t="s">
        <v>510</v>
      </c>
      <c r="C72" s="2" t="s">
        <v>48</v>
      </c>
      <c r="D72" s="2" t="s">
        <v>53</v>
      </c>
      <c r="E72" s="2" t="s">
        <v>50</v>
      </c>
      <c r="F72" s="21" t="s">
        <v>152</v>
      </c>
      <c r="G72" s="11" t="s">
        <v>1924</v>
      </c>
      <c r="H72" s="3">
        <v>42214</v>
      </c>
      <c r="I72" s="2" t="s">
        <v>28</v>
      </c>
      <c r="J72" s="2" t="s">
        <v>51</v>
      </c>
      <c r="K72" s="2" t="s">
        <v>30</v>
      </c>
      <c r="L72" s="2" t="s">
        <v>31</v>
      </c>
      <c r="M72" s="2" t="s">
        <v>32</v>
      </c>
      <c r="N72" s="4">
        <v>13248</v>
      </c>
      <c r="O72" s="4">
        <v>14392</v>
      </c>
      <c r="P72" s="4">
        <v>1144</v>
      </c>
      <c r="Q72" s="5">
        <v>19.329999999999998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19.329999999999998</v>
      </c>
      <c r="X72" s="14">
        <v>0</v>
      </c>
      <c r="Y72" s="14">
        <v>19.329999999999998</v>
      </c>
      <c r="Z72" s="4">
        <v>24580</v>
      </c>
      <c r="AA72" s="49" t="str">
        <f>IFERROR(IF(VLOOKUP($D72,'Year-To-Date'!$E$1:$E$322,1,FALSE)=D72,"--","Find"),"Find")</f>
        <v>--</v>
      </c>
      <c r="AB72" s="31"/>
      <c r="AD72" s="32"/>
      <c r="AF72" s="32"/>
      <c r="AH72" s="32"/>
      <c r="AJ72" s="32"/>
      <c r="AL72" s="32"/>
      <c r="AN72" s="32"/>
    </row>
    <row r="73" spans="1:40">
      <c r="A73" s="2" t="s">
        <v>745</v>
      </c>
      <c r="B73" s="2" t="s">
        <v>510</v>
      </c>
      <c r="C73" s="2" t="s">
        <v>48</v>
      </c>
      <c r="D73" s="2" t="s">
        <v>54</v>
      </c>
      <c r="E73" s="2" t="s">
        <v>50</v>
      </c>
      <c r="F73" s="21" t="s">
        <v>152</v>
      </c>
      <c r="G73" s="11" t="s">
        <v>1924</v>
      </c>
      <c r="H73" s="3">
        <v>42214</v>
      </c>
      <c r="I73" s="2" t="s">
        <v>28</v>
      </c>
      <c r="J73" s="2" t="s">
        <v>51</v>
      </c>
      <c r="K73" s="2" t="s">
        <v>30</v>
      </c>
      <c r="L73" s="2" t="s">
        <v>31</v>
      </c>
      <c r="M73" s="2" t="s">
        <v>32</v>
      </c>
      <c r="N73" s="4">
        <v>6396</v>
      </c>
      <c r="O73" s="4">
        <v>7273</v>
      </c>
      <c r="P73" s="4">
        <v>877</v>
      </c>
      <c r="Q73" s="5">
        <v>14.82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14.82</v>
      </c>
      <c r="X73" s="14">
        <v>0</v>
      </c>
      <c r="Y73" s="14">
        <v>14.82</v>
      </c>
      <c r="Z73" s="4">
        <v>24580</v>
      </c>
      <c r="AA73" s="49" t="str">
        <f>IFERROR(IF(VLOOKUP($D73,'Year-To-Date'!$E$1:$E$322,1,FALSE)=D73,"--","Find"),"Find")</f>
        <v>--</v>
      </c>
      <c r="AB73" s="31"/>
      <c r="AD73" s="32"/>
      <c r="AF73" s="32"/>
      <c r="AH73" s="32"/>
      <c r="AJ73" s="32"/>
      <c r="AL73" s="32"/>
      <c r="AN73" s="32"/>
    </row>
    <row r="74" spans="1:40">
      <c r="A74" s="2" t="s">
        <v>745</v>
      </c>
      <c r="B74" s="2" t="s">
        <v>510</v>
      </c>
      <c r="C74" s="2" t="s">
        <v>48</v>
      </c>
      <c r="D74" s="2" t="s">
        <v>55</v>
      </c>
      <c r="E74" s="2" t="s">
        <v>50</v>
      </c>
      <c r="F74" s="21" t="s">
        <v>152</v>
      </c>
      <c r="G74" s="11" t="s">
        <v>1924</v>
      </c>
      <c r="H74" s="3">
        <v>42215</v>
      </c>
      <c r="I74" s="2" t="s">
        <v>28</v>
      </c>
      <c r="J74" s="2" t="s">
        <v>51</v>
      </c>
      <c r="K74" s="2" t="s">
        <v>30</v>
      </c>
      <c r="L74" s="2" t="s">
        <v>31</v>
      </c>
      <c r="M74" s="2" t="s">
        <v>32</v>
      </c>
      <c r="N74" s="4">
        <v>59</v>
      </c>
      <c r="O74" s="4">
        <v>59</v>
      </c>
      <c r="P74" s="4">
        <v>0</v>
      </c>
      <c r="Q74" s="5">
        <v>0</v>
      </c>
      <c r="R74" s="4">
        <v>1</v>
      </c>
      <c r="S74" s="4">
        <v>1</v>
      </c>
      <c r="T74" s="4">
        <v>0</v>
      </c>
      <c r="U74" s="5">
        <v>0</v>
      </c>
      <c r="V74" s="5">
        <v>0</v>
      </c>
      <c r="W74" s="14">
        <v>0</v>
      </c>
      <c r="X74" s="14">
        <v>0</v>
      </c>
      <c r="Y74" s="14">
        <v>0</v>
      </c>
      <c r="Z74" s="4">
        <v>24580</v>
      </c>
      <c r="AA74" s="49" t="str">
        <f>IFERROR(IF(VLOOKUP($D74,'Year-To-Date'!$E$1:$E$322,1,FALSE)=D74,"--","Find"),"Find")</f>
        <v>--</v>
      </c>
      <c r="AB74" s="31"/>
      <c r="AD74" s="32"/>
      <c r="AF74" s="32"/>
      <c r="AH74" s="32"/>
      <c r="AJ74" s="32"/>
      <c r="AL74" s="32"/>
      <c r="AN74" s="32"/>
    </row>
    <row r="75" spans="1:40">
      <c r="A75" s="2" t="s">
        <v>745</v>
      </c>
      <c r="B75" s="2" t="s">
        <v>510</v>
      </c>
      <c r="C75" s="2" t="s">
        <v>395</v>
      </c>
      <c r="D75" s="2" t="s">
        <v>198</v>
      </c>
      <c r="E75" s="2" t="s">
        <v>50</v>
      </c>
      <c r="F75" s="21" t="s">
        <v>152</v>
      </c>
      <c r="G75" s="11" t="s">
        <v>1924</v>
      </c>
      <c r="H75" s="3">
        <v>42389</v>
      </c>
      <c r="I75" s="2" t="s">
        <v>39</v>
      </c>
      <c r="J75" s="2" t="s">
        <v>51</v>
      </c>
      <c r="K75" s="2" t="s">
        <v>30</v>
      </c>
      <c r="L75" s="2" t="s">
        <v>31</v>
      </c>
      <c r="M75" s="2" t="s">
        <v>32</v>
      </c>
      <c r="N75" s="4">
        <v>3083</v>
      </c>
      <c r="O75" s="4">
        <v>5979</v>
      </c>
      <c r="P75" s="4">
        <v>2896</v>
      </c>
      <c r="Q75" s="5">
        <v>48.94</v>
      </c>
      <c r="R75" s="4">
        <v>2262</v>
      </c>
      <c r="S75" s="4">
        <v>2511</v>
      </c>
      <c r="T75" s="4">
        <v>249</v>
      </c>
      <c r="U75" s="5">
        <v>14.89</v>
      </c>
      <c r="V75" s="5">
        <v>0</v>
      </c>
      <c r="W75" s="14">
        <v>63.83</v>
      </c>
      <c r="X75" s="14">
        <v>0</v>
      </c>
      <c r="Y75" s="14">
        <v>63.83</v>
      </c>
      <c r="Z75" s="4">
        <v>24580</v>
      </c>
      <c r="AA75" s="49" t="str">
        <f>IFERROR(IF(VLOOKUP($D75,'Year-To-Date'!$E$1:$E$322,1,FALSE)=D75,"--","Find"),"Find")</f>
        <v>--</v>
      </c>
      <c r="AB75" s="31"/>
      <c r="AD75" s="32"/>
      <c r="AF75" s="32"/>
      <c r="AH75" s="32"/>
      <c r="AJ75" s="32"/>
      <c r="AL75" s="32"/>
      <c r="AN75" s="32"/>
    </row>
    <row r="76" spans="1:40">
      <c r="A76" s="2" t="s">
        <v>745</v>
      </c>
      <c r="B76" s="2" t="s">
        <v>510</v>
      </c>
      <c r="C76" s="2" t="s">
        <v>56</v>
      </c>
      <c r="D76" s="2" t="s">
        <v>57</v>
      </c>
      <c r="E76" s="2" t="s">
        <v>50</v>
      </c>
      <c r="F76" s="21" t="s">
        <v>152</v>
      </c>
      <c r="G76" s="11" t="s">
        <v>1924</v>
      </c>
      <c r="H76" s="3">
        <v>42214</v>
      </c>
      <c r="I76" s="2" t="s">
        <v>28</v>
      </c>
      <c r="J76" s="2" t="s">
        <v>51</v>
      </c>
      <c r="K76" s="2" t="s">
        <v>30</v>
      </c>
      <c r="L76" s="2" t="s">
        <v>31</v>
      </c>
      <c r="M76" s="2" t="s">
        <v>32</v>
      </c>
      <c r="N76" s="4">
        <v>59965</v>
      </c>
      <c r="O76" s="4">
        <v>65519</v>
      </c>
      <c r="P76" s="4">
        <v>5554</v>
      </c>
      <c r="Q76" s="5">
        <v>93.86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93.86</v>
      </c>
      <c r="X76" s="14">
        <v>0</v>
      </c>
      <c r="Y76" s="14">
        <v>93.86</v>
      </c>
      <c r="Z76" s="4">
        <v>24580</v>
      </c>
      <c r="AA76" s="49" t="str">
        <f>IFERROR(IF(VLOOKUP($D76,'Year-To-Date'!$E$1:$E$322,1,FALSE)=D76,"--","Find"),"Find")</f>
        <v>--</v>
      </c>
      <c r="AB76" s="31"/>
      <c r="AD76" s="32"/>
      <c r="AF76" s="32"/>
      <c r="AH76" s="32"/>
      <c r="AJ76" s="32"/>
      <c r="AL76" s="32"/>
      <c r="AN76" s="32"/>
    </row>
    <row r="77" spans="1:40">
      <c r="A77" s="2" t="s">
        <v>745</v>
      </c>
      <c r="B77" s="2" t="s">
        <v>510</v>
      </c>
      <c r="C77" s="2" t="s">
        <v>56</v>
      </c>
      <c r="D77" s="2" t="s">
        <v>58</v>
      </c>
      <c r="E77" s="2" t="s">
        <v>50</v>
      </c>
      <c r="F77" s="21" t="s">
        <v>152</v>
      </c>
      <c r="G77" s="11" t="s">
        <v>1924</v>
      </c>
      <c r="H77" s="3">
        <v>42214</v>
      </c>
      <c r="I77" s="2" t="s">
        <v>28</v>
      </c>
      <c r="J77" s="2" t="s">
        <v>51</v>
      </c>
      <c r="K77" s="2" t="s">
        <v>30</v>
      </c>
      <c r="L77" s="2" t="s">
        <v>31</v>
      </c>
      <c r="M77" s="2" t="s">
        <v>32</v>
      </c>
      <c r="N77" s="4">
        <v>14926</v>
      </c>
      <c r="O77" s="4">
        <v>16503</v>
      </c>
      <c r="P77" s="4">
        <v>1577</v>
      </c>
      <c r="Q77" s="5">
        <v>26.65</v>
      </c>
      <c r="R77" s="4">
        <v>0</v>
      </c>
      <c r="S77" s="4">
        <v>0</v>
      </c>
      <c r="T77" s="4">
        <v>0</v>
      </c>
      <c r="U77" s="5">
        <v>0</v>
      </c>
      <c r="V77" s="5">
        <v>0</v>
      </c>
      <c r="W77" s="14">
        <v>26.65</v>
      </c>
      <c r="X77" s="14">
        <v>0</v>
      </c>
      <c r="Y77" s="14">
        <v>26.65</v>
      </c>
      <c r="Z77" s="4">
        <v>24580</v>
      </c>
      <c r="AA77" s="49" t="str">
        <f>IFERROR(IF(VLOOKUP($D77,'Year-To-Date'!$E$1:$E$322,1,FALSE)=D77,"--","Find"),"Find")</f>
        <v>--</v>
      </c>
      <c r="AB77" s="31"/>
      <c r="AD77" s="32"/>
      <c r="AF77" s="32"/>
      <c r="AH77" s="32"/>
      <c r="AJ77" s="32"/>
      <c r="AL77" s="32"/>
      <c r="AN77" s="32"/>
    </row>
    <row r="78" spans="1:40">
      <c r="A78" s="2" t="s">
        <v>745</v>
      </c>
      <c r="B78" s="2" t="s">
        <v>510</v>
      </c>
      <c r="C78" s="2" t="s">
        <v>56</v>
      </c>
      <c r="D78" s="2" t="s">
        <v>59</v>
      </c>
      <c r="E78" s="2" t="s">
        <v>50</v>
      </c>
      <c r="F78" s="21" t="s">
        <v>152</v>
      </c>
      <c r="G78" s="11" t="s">
        <v>1924</v>
      </c>
      <c r="H78" s="3">
        <v>42215</v>
      </c>
      <c r="I78" s="2" t="s">
        <v>28</v>
      </c>
      <c r="J78" s="2" t="s">
        <v>51</v>
      </c>
      <c r="K78" s="2" t="s">
        <v>30</v>
      </c>
      <c r="L78" s="2" t="s">
        <v>31</v>
      </c>
      <c r="M78" s="2" t="s">
        <v>32</v>
      </c>
      <c r="N78" s="4">
        <v>10780</v>
      </c>
      <c r="O78" s="4">
        <v>14017</v>
      </c>
      <c r="P78" s="4">
        <v>3237</v>
      </c>
      <c r="Q78" s="5">
        <v>54.71</v>
      </c>
      <c r="R78" s="4">
        <v>2</v>
      </c>
      <c r="S78" s="4">
        <v>2</v>
      </c>
      <c r="T78" s="4">
        <v>0</v>
      </c>
      <c r="U78" s="5">
        <v>0</v>
      </c>
      <c r="V78" s="5">
        <v>0</v>
      </c>
      <c r="W78" s="14">
        <v>54.71</v>
      </c>
      <c r="X78" s="14">
        <v>0</v>
      </c>
      <c r="Y78" s="14">
        <v>54.71</v>
      </c>
      <c r="Z78" s="4">
        <v>24580</v>
      </c>
      <c r="AA78" s="49" t="str">
        <f>IFERROR(IF(VLOOKUP($D78,'Year-To-Date'!$E$1:$E$322,1,FALSE)=D78,"--","Find"),"Find")</f>
        <v>--</v>
      </c>
      <c r="AB78" s="31"/>
      <c r="AD78" s="32"/>
      <c r="AF78" s="32"/>
      <c r="AH78" s="32"/>
      <c r="AJ78" s="32"/>
      <c r="AL78" s="32"/>
      <c r="AN78" s="32"/>
    </row>
    <row r="79" spans="1:40">
      <c r="A79" s="2" t="s">
        <v>745</v>
      </c>
      <c r="B79" s="2" t="s">
        <v>510</v>
      </c>
      <c r="C79" s="2" t="s">
        <v>69</v>
      </c>
      <c r="D79" s="2" t="s">
        <v>242</v>
      </c>
      <c r="E79" s="2" t="s">
        <v>50</v>
      </c>
      <c r="F79" s="21" t="s">
        <v>152</v>
      </c>
      <c r="G79" s="11" t="s">
        <v>1924</v>
      </c>
      <c r="H79" s="3">
        <v>42389</v>
      </c>
      <c r="I79" s="2" t="s">
        <v>39</v>
      </c>
      <c r="J79" s="2" t="s">
        <v>51</v>
      </c>
      <c r="K79" s="2" t="s">
        <v>30</v>
      </c>
      <c r="L79" s="2" t="s">
        <v>31</v>
      </c>
      <c r="M79" s="2" t="s">
        <v>32</v>
      </c>
      <c r="N79" s="4">
        <v>14069</v>
      </c>
      <c r="O79" s="4">
        <v>14203</v>
      </c>
      <c r="P79" s="4">
        <v>134</v>
      </c>
      <c r="Q79" s="5">
        <v>2.2599999999999998</v>
      </c>
      <c r="R79" s="4">
        <v>331</v>
      </c>
      <c r="S79" s="4">
        <v>358</v>
      </c>
      <c r="T79" s="4">
        <v>27</v>
      </c>
      <c r="U79" s="5">
        <v>1.61</v>
      </c>
      <c r="V79" s="5">
        <v>0</v>
      </c>
      <c r="W79" s="14">
        <v>3.87</v>
      </c>
      <c r="X79" s="14">
        <v>0</v>
      </c>
      <c r="Y79" s="14">
        <v>3.87</v>
      </c>
      <c r="Z79" s="4">
        <v>24580</v>
      </c>
      <c r="AA79" s="49" t="str">
        <f>IFERROR(IF(VLOOKUP($D79,'Year-To-Date'!$E$1:$E$322,1,FALSE)=D79,"--","Find"),"Find")</f>
        <v>--</v>
      </c>
      <c r="AB79" s="31"/>
      <c r="AD79" s="32"/>
      <c r="AF79" s="32"/>
      <c r="AH79" s="32"/>
      <c r="AJ79" s="32"/>
      <c r="AL79" s="32"/>
      <c r="AN79" s="32"/>
    </row>
    <row r="80" spans="1:40">
      <c r="A80" s="2" t="s">
        <v>745</v>
      </c>
      <c r="B80" s="2" t="s">
        <v>510</v>
      </c>
      <c r="C80" s="2" t="s">
        <v>69</v>
      </c>
      <c r="D80" s="2" t="s">
        <v>71</v>
      </c>
      <c r="E80" s="2" t="s">
        <v>72</v>
      </c>
      <c r="F80" s="21" t="s">
        <v>152</v>
      </c>
      <c r="G80" s="11" t="s">
        <v>1924</v>
      </c>
      <c r="H80" s="3">
        <v>42194</v>
      </c>
      <c r="I80" s="2" t="s">
        <v>28</v>
      </c>
      <c r="J80" s="2" t="s">
        <v>73</v>
      </c>
      <c r="K80" s="2" t="s">
        <v>30</v>
      </c>
      <c r="L80" s="2" t="s">
        <v>31</v>
      </c>
      <c r="M80" s="2" t="s">
        <v>32</v>
      </c>
      <c r="N80" s="4">
        <v>11328</v>
      </c>
      <c r="O80" s="4">
        <v>11916</v>
      </c>
      <c r="P80" s="4">
        <v>588</v>
      </c>
      <c r="Q80" s="5">
        <v>9.94</v>
      </c>
      <c r="R80" s="4">
        <v>7185</v>
      </c>
      <c r="S80" s="4">
        <v>7717</v>
      </c>
      <c r="T80" s="4">
        <v>532</v>
      </c>
      <c r="U80" s="5">
        <v>31.81</v>
      </c>
      <c r="V80" s="5">
        <v>0</v>
      </c>
      <c r="W80" s="14">
        <v>41.75</v>
      </c>
      <c r="X80" s="14">
        <v>0</v>
      </c>
      <c r="Y80" s="14">
        <v>41.75</v>
      </c>
      <c r="Z80" s="4">
        <v>24580</v>
      </c>
      <c r="AA80" s="49" t="str">
        <f>IFERROR(IF(VLOOKUP($D80,'Year-To-Date'!$E$1:$E$322,1,FALSE)=D80,"--","Find"),"Find")</f>
        <v>--</v>
      </c>
      <c r="AB80" s="31"/>
      <c r="AD80" s="32"/>
      <c r="AF80" s="32"/>
      <c r="AH80" s="32"/>
      <c r="AJ80" s="32"/>
      <c r="AL80" s="32"/>
      <c r="AN80" s="32"/>
    </row>
    <row r="81" spans="1:40">
      <c r="A81" s="2" t="s">
        <v>745</v>
      </c>
      <c r="B81" s="2" t="s">
        <v>510</v>
      </c>
      <c r="C81" s="2" t="s">
        <v>76</v>
      </c>
      <c r="D81" s="2" t="s">
        <v>85</v>
      </c>
      <c r="E81" s="2" t="s">
        <v>50</v>
      </c>
      <c r="F81" s="21" t="s">
        <v>152</v>
      </c>
      <c r="G81" s="11" t="s">
        <v>1924</v>
      </c>
      <c r="H81" s="3">
        <v>42193</v>
      </c>
      <c r="I81" s="2" t="s">
        <v>28</v>
      </c>
      <c r="J81" s="2" t="s">
        <v>51</v>
      </c>
      <c r="K81" s="2" t="s">
        <v>30</v>
      </c>
      <c r="L81" s="2" t="s">
        <v>31</v>
      </c>
      <c r="M81" s="2" t="s">
        <v>32</v>
      </c>
      <c r="N81" s="4">
        <v>75325</v>
      </c>
      <c r="O81" s="4">
        <v>81684</v>
      </c>
      <c r="P81" s="4">
        <v>6359</v>
      </c>
      <c r="Q81" s="5">
        <v>107.47</v>
      </c>
      <c r="R81" s="4">
        <v>30847</v>
      </c>
      <c r="S81" s="4">
        <v>33936</v>
      </c>
      <c r="T81" s="4">
        <v>3089</v>
      </c>
      <c r="U81" s="5">
        <v>184.72</v>
      </c>
      <c r="V81" s="5">
        <v>0</v>
      </c>
      <c r="W81" s="14">
        <v>292.19</v>
      </c>
      <c r="X81" s="14">
        <v>0</v>
      </c>
      <c r="Y81" s="14">
        <v>292.19</v>
      </c>
      <c r="Z81" s="4">
        <v>24580</v>
      </c>
      <c r="AA81" s="49" t="str">
        <f>IFERROR(IF(VLOOKUP($D81,'Year-To-Date'!$E$1:$E$322,1,FALSE)=D81,"--","Find"),"Find")</f>
        <v>--</v>
      </c>
      <c r="AB81" s="31"/>
      <c r="AD81" s="32"/>
      <c r="AF81" s="32"/>
      <c r="AH81" s="32"/>
      <c r="AJ81" s="32"/>
      <c r="AL81" s="32"/>
      <c r="AN81" s="32"/>
    </row>
    <row r="82" spans="1:40">
      <c r="A82" s="2" t="s">
        <v>745</v>
      </c>
      <c r="B82" s="2" t="s">
        <v>510</v>
      </c>
      <c r="C82" s="2" t="s">
        <v>76</v>
      </c>
      <c r="D82" s="2" t="s">
        <v>86</v>
      </c>
      <c r="E82" s="2" t="s">
        <v>72</v>
      </c>
      <c r="F82" s="21" t="s">
        <v>152</v>
      </c>
      <c r="G82" s="11" t="s">
        <v>1924</v>
      </c>
      <c r="H82" s="3">
        <v>42194</v>
      </c>
      <c r="I82" s="2" t="s">
        <v>28</v>
      </c>
      <c r="J82" s="2" t="s">
        <v>73</v>
      </c>
      <c r="K82" s="2" t="s">
        <v>30</v>
      </c>
      <c r="L82" s="2" t="s">
        <v>31</v>
      </c>
      <c r="M82" s="2" t="s">
        <v>32</v>
      </c>
      <c r="N82" s="4">
        <v>182468</v>
      </c>
      <c r="O82" s="4">
        <v>189263</v>
      </c>
      <c r="P82" s="4">
        <v>6795</v>
      </c>
      <c r="Q82" s="5">
        <v>114.84</v>
      </c>
      <c r="R82" s="4">
        <v>56202</v>
      </c>
      <c r="S82" s="4">
        <v>60841</v>
      </c>
      <c r="T82" s="4">
        <v>4639</v>
      </c>
      <c r="U82" s="5">
        <v>277.41000000000003</v>
      </c>
      <c r="V82" s="5">
        <v>0</v>
      </c>
      <c r="W82" s="14">
        <v>392.25</v>
      </c>
      <c r="X82" s="14">
        <v>0</v>
      </c>
      <c r="Y82" s="14">
        <v>392.25</v>
      </c>
      <c r="Z82" s="4">
        <v>24580</v>
      </c>
      <c r="AA82" s="49" t="str">
        <f>IFERROR(IF(VLOOKUP($D82,'Year-To-Date'!$E$1:$E$322,1,FALSE)=D82,"--","Find"),"Find")</f>
        <v>--</v>
      </c>
      <c r="AB82" s="31"/>
      <c r="AD82" s="32"/>
      <c r="AF82" s="32"/>
      <c r="AH82" s="32"/>
      <c r="AJ82" s="32"/>
      <c r="AL82" s="32"/>
      <c r="AN82" s="32"/>
    </row>
    <row r="83" spans="1:40">
      <c r="A83" s="2" t="s">
        <v>745</v>
      </c>
      <c r="B83" s="2" t="s">
        <v>510</v>
      </c>
      <c r="C83" s="2" t="s">
        <v>76</v>
      </c>
      <c r="D83" s="2" t="s">
        <v>89</v>
      </c>
      <c r="E83" s="2" t="s">
        <v>50</v>
      </c>
      <c r="F83" s="21" t="s">
        <v>152</v>
      </c>
      <c r="G83" s="11" t="s">
        <v>1924</v>
      </c>
      <c r="H83" s="3">
        <v>42214</v>
      </c>
      <c r="I83" s="2" t="s">
        <v>28</v>
      </c>
      <c r="J83" s="2" t="s">
        <v>51</v>
      </c>
      <c r="K83" s="2" t="s">
        <v>30</v>
      </c>
      <c r="L83" s="2" t="s">
        <v>31</v>
      </c>
      <c r="M83" s="2" t="s">
        <v>32</v>
      </c>
      <c r="N83" s="4">
        <v>33567</v>
      </c>
      <c r="O83" s="4">
        <v>38701</v>
      </c>
      <c r="P83" s="4">
        <v>5134</v>
      </c>
      <c r="Q83" s="5">
        <v>86.76</v>
      </c>
      <c r="R83" s="4">
        <v>13263</v>
      </c>
      <c r="S83" s="4">
        <v>14212</v>
      </c>
      <c r="T83" s="4">
        <v>949</v>
      </c>
      <c r="U83" s="5">
        <v>56.75</v>
      </c>
      <c r="V83" s="5">
        <v>0</v>
      </c>
      <c r="W83" s="14">
        <v>143.51</v>
      </c>
      <c r="X83" s="14">
        <v>0</v>
      </c>
      <c r="Y83" s="14">
        <v>143.51</v>
      </c>
      <c r="Z83" s="4">
        <v>24580</v>
      </c>
      <c r="AA83" s="49" t="str">
        <f>IFERROR(IF(VLOOKUP($D83,'Year-To-Date'!$E$1:$E$322,1,FALSE)=D83,"--","Find"),"Find")</f>
        <v>--</v>
      </c>
      <c r="AB83" s="31"/>
      <c r="AD83" s="32"/>
      <c r="AF83" s="32"/>
      <c r="AH83" s="32"/>
      <c r="AJ83" s="32"/>
      <c r="AL83" s="32"/>
      <c r="AN83" s="32"/>
    </row>
    <row r="84" spans="1:40">
      <c r="A84" s="2" t="s">
        <v>745</v>
      </c>
      <c r="B84" s="2" t="s">
        <v>510</v>
      </c>
      <c r="C84" s="2" t="s">
        <v>76</v>
      </c>
      <c r="D84" s="2" t="s">
        <v>90</v>
      </c>
      <c r="E84" s="2" t="s">
        <v>50</v>
      </c>
      <c r="F84" s="21" t="s">
        <v>152</v>
      </c>
      <c r="G84" s="11" t="s">
        <v>1924</v>
      </c>
      <c r="H84" s="3">
        <v>42215</v>
      </c>
      <c r="I84" s="2" t="s">
        <v>28</v>
      </c>
      <c r="J84" s="2" t="s">
        <v>51</v>
      </c>
      <c r="K84" s="2" t="s">
        <v>30</v>
      </c>
      <c r="L84" s="2" t="s">
        <v>31</v>
      </c>
      <c r="M84" s="2" t="s">
        <v>32</v>
      </c>
      <c r="N84" s="4">
        <v>87802</v>
      </c>
      <c r="O84" s="4">
        <v>92821</v>
      </c>
      <c r="P84" s="4">
        <v>5019</v>
      </c>
      <c r="Q84" s="5">
        <v>84.82</v>
      </c>
      <c r="R84" s="4">
        <v>23419</v>
      </c>
      <c r="S84" s="4">
        <v>24024</v>
      </c>
      <c r="T84" s="4">
        <v>605</v>
      </c>
      <c r="U84" s="5">
        <v>36.18</v>
      </c>
      <c r="V84" s="5">
        <v>0</v>
      </c>
      <c r="W84" s="14">
        <v>121</v>
      </c>
      <c r="X84" s="14">
        <v>0</v>
      </c>
      <c r="Y84" s="14">
        <v>121</v>
      </c>
      <c r="Z84" s="4">
        <v>24580</v>
      </c>
      <c r="AA84" s="49" t="str">
        <f>IFERROR(IF(VLOOKUP($D84,'Year-To-Date'!$E$1:$E$322,1,FALSE)=D84,"--","Find"),"Find")</f>
        <v>--</v>
      </c>
      <c r="AB84" s="31"/>
      <c r="AD84" s="32"/>
      <c r="AF84" s="32"/>
      <c r="AH84" s="32"/>
      <c r="AJ84" s="32"/>
      <c r="AL84" s="32"/>
      <c r="AN84" s="32"/>
    </row>
    <row r="85" spans="1:40">
      <c r="A85" s="2" t="s">
        <v>745</v>
      </c>
      <c r="B85" s="2" t="s">
        <v>510</v>
      </c>
      <c r="C85" s="2" t="s">
        <v>395</v>
      </c>
      <c r="D85" s="2" t="s">
        <v>193</v>
      </c>
      <c r="E85" s="2" t="s">
        <v>371</v>
      </c>
      <c r="F85" s="21" t="s">
        <v>194</v>
      </c>
      <c r="G85" s="11" t="s">
        <v>1925</v>
      </c>
      <c r="H85" s="3">
        <v>42198</v>
      </c>
      <c r="I85" s="2" t="s">
        <v>28</v>
      </c>
      <c r="J85" s="2" t="s">
        <v>373</v>
      </c>
      <c r="K85" s="2" t="s">
        <v>30</v>
      </c>
      <c r="L85" s="2" t="s">
        <v>31</v>
      </c>
      <c r="M85" s="2" t="s">
        <v>32</v>
      </c>
      <c r="N85" s="4">
        <v>923</v>
      </c>
      <c r="O85" s="4">
        <v>923</v>
      </c>
      <c r="P85" s="4">
        <v>0</v>
      </c>
      <c r="Q85" s="5">
        <v>0</v>
      </c>
      <c r="R85" s="4">
        <v>1724</v>
      </c>
      <c r="S85" s="4">
        <v>1724</v>
      </c>
      <c r="T85" s="4">
        <v>0</v>
      </c>
      <c r="U85" s="5">
        <v>0</v>
      </c>
      <c r="V85" s="5">
        <v>0</v>
      </c>
      <c r="W85" s="14">
        <v>0</v>
      </c>
      <c r="X85" s="14">
        <v>0</v>
      </c>
      <c r="Y85" s="14">
        <v>0</v>
      </c>
      <c r="Z85" s="4">
        <v>24580</v>
      </c>
      <c r="AA85" s="49" t="str">
        <f>IFERROR(IF(VLOOKUP($D85,'Year-To-Date'!$E$1:$E$322,1,FALSE)=D85,"--","Find"),"Find")</f>
        <v>--</v>
      </c>
      <c r="AB85" s="31"/>
      <c r="AD85" s="32"/>
      <c r="AF85" s="32"/>
      <c r="AH85" s="32"/>
      <c r="AJ85" s="32"/>
      <c r="AL85" s="32"/>
      <c r="AN85" s="32"/>
    </row>
    <row r="86" spans="1:40">
      <c r="A86" s="2" t="s">
        <v>745</v>
      </c>
      <c r="B86" s="2" t="s">
        <v>510</v>
      </c>
      <c r="C86" s="2" t="s">
        <v>56</v>
      </c>
      <c r="D86" s="2" t="s">
        <v>207</v>
      </c>
      <c r="E86" s="2" t="s">
        <v>371</v>
      </c>
      <c r="F86" s="21" t="s">
        <v>194</v>
      </c>
      <c r="G86" s="11" t="s">
        <v>1925</v>
      </c>
      <c r="H86" s="3">
        <v>42198</v>
      </c>
      <c r="I86" s="2" t="s">
        <v>28</v>
      </c>
      <c r="J86" s="2" t="s">
        <v>373</v>
      </c>
      <c r="K86" s="2" t="s">
        <v>30</v>
      </c>
      <c r="L86" s="2" t="s">
        <v>31</v>
      </c>
      <c r="M86" s="2" t="s">
        <v>32</v>
      </c>
      <c r="N86" s="4">
        <v>1198</v>
      </c>
      <c r="O86" s="4">
        <v>1381</v>
      </c>
      <c r="P86" s="4">
        <v>183</v>
      </c>
      <c r="Q86" s="5">
        <v>3.09</v>
      </c>
      <c r="R86" s="4">
        <v>0</v>
      </c>
      <c r="S86" s="4">
        <v>0</v>
      </c>
      <c r="T86" s="4">
        <v>0</v>
      </c>
      <c r="U86" s="5">
        <v>0</v>
      </c>
      <c r="V86" s="5">
        <v>0</v>
      </c>
      <c r="W86" s="14">
        <v>3.09</v>
      </c>
      <c r="X86" s="14">
        <v>0</v>
      </c>
      <c r="Y86" s="14">
        <v>3.09</v>
      </c>
      <c r="Z86" s="4">
        <v>24580</v>
      </c>
      <c r="AA86" s="49" t="str">
        <f>IFERROR(IF(VLOOKUP($D86,'Year-To-Date'!$E$1:$E$322,1,FALSE)=D86,"--","Find"),"Find")</f>
        <v>--</v>
      </c>
      <c r="AB86" s="31"/>
      <c r="AD86" s="32"/>
      <c r="AF86" s="32"/>
      <c r="AH86" s="32"/>
      <c r="AJ86" s="32"/>
      <c r="AL86" s="32"/>
      <c r="AN86" s="32"/>
    </row>
    <row r="87" spans="1:40">
      <c r="A87" s="2" t="s">
        <v>745</v>
      </c>
      <c r="B87" s="2" t="s">
        <v>510</v>
      </c>
      <c r="C87" s="2" t="s">
        <v>56</v>
      </c>
      <c r="D87" s="2" t="s">
        <v>215</v>
      </c>
      <c r="E87" s="2" t="s">
        <v>371</v>
      </c>
      <c r="F87" s="21" t="s">
        <v>216</v>
      </c>
      <c r="G87" s="11" t="s">
        <v>1926</v>
      </c>
      <c r="H87" s="3">
        <v>42401</v>
      </c>
      <c r="I87" s="2"/>
      <c r="J87" s="2" t="s">
        <v>373</v>
      </c>
      <c r="K87" s="2" t="s">
        <v>30</v>
      </c>
      <c r="L87" s="2" t="s">
        <v>31</v>
      </c>
      <c r="M87" s="2" t="s">
        <v>32</v>
      </c>
      <c r="N87" s="4">
        <v>4</v>
      </c>
      <c r="O87" s="4">
        <v>155</v>
      </c>
      <c r="P87" s="4">
        <v>151</v>
      </c>
      <c r="Q87" s="5">
        <v>2.5499999999999998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2.5499999999999998</v>
      </c>
      <c r="X87" s="14">
        <v>0</v>
      </c>
      <c r="Y87" s="14">
        <v>2.5499999999999998</v>
      </c>
      <c r="Z87" s="4">
        <v>24580</v>
      </c>
      <c r="AA87" s="49" t="str">
        <f>IFERROR(IF(VLOOKUP($D87,'Year-To-Date'!$E$1:$E$322,1,FALSE)=D87,"--","Find"),"Find")</f>
        <v>--</v>
      </c>
      <c r="AB87" s="31"/>
      <c r="AD87" s="32"/>
      <c r="AF87" s="32"/>
      <c r="AH87" s="32"/>
      <c r="AJ87" s="32"/>
      <c r="AL87" s="32"/>
      <c r="AN87" s="32"/>
    </row>
    <row r="88" spans="1:40">
      <c r="A88" s="2" t="s">
        <v>745</v>
      </c>
      <c r="B88" s="2" t="s">
        <v>510</v>
      </c>
      <c r="C88" s="2" t="s">
        <v>777</v>
      </c>
      <c r="D88" s="2" t="s">
        <v>283</v>
      </c>
      <c r="E88" s="2" t="s">
        <v>599</v>
      </c>
      <c r="F88" s="21" t="s">
        <v>284</v>
      </c>
      <c r="G88" s="11" t="s">
        <v>1927</v>
      </c>
      <c r="H88" s="3">
        <v>42430</v>
      </c>
      <c r="I88" s="2" t="s">
        <v>778</v>
      </c>
      <c r="J88" s="2" t="s">
        <v>601</v>
      </c>
      <c r="K88" s="2" t="s">
        <v>30</v>
      </c>
      <c r="L88" s="2" t="s">
        <v>31</v>
      </c>
      <c r="M88" s="2" t="s">
        <v>378</v>
      </c>
      <c r="N88" s="4">
        <v>55776</v>
      </c>
      <c r="O88" s="4">
        <v>57200</v>
      </c>
      <c r="P88" s="4">
        <v>1424</v>
      </c>
      <c r="Q88" s="5">
        <v>24.07</v>
      </c>
      <c r="R88" s="4">
        <v>61983</v>
      </c>
      <c r="S88" s="4">
        <v>66710</v>
      </c>
      <c r="T88" s="4">
        <v>4727</v>
      </c>
      <c r="U88" s="5">
        <v>282.67</v>
      </c>
      <c r="V88" s="5">
        <v>0</v>
      </c>
      <c r="W88" s="14">
        <v>306.74</v>
      </c>
      <c r="X88" s="14">
        <v>0</v>
      </c>
      <c r="Y88" s="14">
        <v>306.74</v>
      </c>
      <c r="Z88" s="4">
        <v>24580</v>
      </c>
      <c r="AA88" s="49" t="str">
        <f>IFERROR(IF(VLOOKUP($D88,'Year-To-Date'!$E$1:$E$322,1,FALSE)=D88,"--","Find"),"Find")</f>
        <v>--</v>
      </c>
      <c r="AB88" s="31"/>
      <c r="AD88" s="32"/>
      <c r="AF88" s="32"/>
      <c r="AH88" s="32"/>
      <c r="AJ88" s="32"/>
      <c r="AL88" s="32"/>
      <c r="AN88" s="32"/>
    </row>
    <row r="89" spans="1:40">
      <c r="A89" s="2" t="s">
        <v>745</v>
      </c>
      <c r="B89" s="2" t="s">
        <v>510</v>
      </c>
      <c r="C89" s="2" t="s">
        <v>48</v>
      </c>
      <c r="D89" s="2" t="s">
        <v>153</v>
      </c>
      <c r="E89" s="2" t="s">
        <v>371</v>
      </c>
      <c r="F89" s="21" t="s">
        <v>154</v>
      </c>
      <c r="G89" s="11" t="s">
        <v>1928</v>
      </c>
      <c r="H89" s="3">
        <v>42198</v>
      </c>
      <c r="I89" s="2" t="s">
        <v>28</v>
      </c>
      <c r="J89" s="2" t="s">
        <v>373</v>
      </c>
      <c r="K89" s="2" t="s">
        <v>30</v>
      </c>
      <c r="L89" s="2" t="s">
        <v>31</v>
      </c>
      <c r="M89" s="2" t="s">
        <v>32</v>
      </c>
      <c r="N89" s="4">
        <v>22</v>
      </c>
      <c r="O89" s="4">
        <v>22</v>
      </c>
      <c r="P89" s="4">
        <v>0</v>
      </c>
      <c r="Q89" s="5">
        <v>0</v>
      </c>
      <c r="R89" s="4">
        <v>0</v>
      </c>
      <c r="S89" s="4">
        <v>0</v>
      </c>
      <c r="T89" s="4">
        <v>0</v>
      </c>
      <c r="U89" s="5">
        <v>0</v>
      </c>
      <c r="V89" s="5">
        <v>0</v>
      </c>
      <c r="W89" s="14">
        <v>0</v>
      </c>
      <c r="X89" s="14">
        <v>0</v>
      </c>
      <c r="Y89" s="14">
        <v>0</v>
      </c>
      <c r="Z89" s="4">
        <v>24580</v>
      </c>
      <c r="AA89" s="49" t="str">
        <f>IFERROR(IF(VLOOKUP($D89,'Year-To-Date'!$E$1:$E$322,1,FALSE)=D89,"--","Find"),"Find")</f>
        <v>--</v>
      </c>
      <c r="AB89" s="31"/>
      <c r="AD89" s="32"/>
      <c r="AF89" s="32"/>
      <c r="AH89" s="32"/>
      <c r="AJ89" s="32"/>
      <c r="AL89" s="32"/>
      <c r="AN89" s="32"/>
    </row>
    <row r="90" spans="1:40">
      <c r="A90" s="2" t="s">
        <v>745</v>
      </c>
      <c r="B90" s="2" t="s">
        <v>510</v>
      </c>
      <c r="C90" s="2" t="s">
        <v>370</v>
      </c>
      <c r="D90" s="2" t="s">
        <v>236</v>
      </c>
      <c r="E90" s="2" t="s">
        <v>371</v>
      </c>
      <c r="F90" s="21" t="s">
        <v>154</v>
      </c>
      <c r="G90" s="11" t="s">
        <v>1928</v>
      </c>
      <c r="H90" s="3">
        <v>42198</v>
      </c>
      <c r="I90" s="2" t="s">
        <v>28</v>
      </c>
      <c r="J90" s="2" t="s">
        <v>373</v>
      </c>
      <c r="K90" s="2" t="s">
        <v>30</v>
      </c>
      <c r="L90" s="2" t="s">
        <v>31</v>
      </c>
      <c r="M90" s="2" t="s">
        <v>32</v>
      </c>
      <c r="N90" s="4">
        <v>56</v>
      </c>
      <c r="O90" s="4">
        <v>73</v>
      </c>
      <c r="P90" s="4">
        <v>17</v>
      </c>
      <c r="Q90" s="5">
        <v>0.28999999999999998</v>
      </c>
      <c r="R90" s="4">
        <v>0</v>
      </c>
      <c r="S90" s="4">
        <v>0</v>
      </c>
      <c r="T90" s="4">
        <v>0</v>
      </c>
      <c r="U90" s="5">
        <v>0</v>
      </c>
      <c r="V90" s="5">
        <v>0</v>
      </c>
      <c r="W90" s="14">
        <v>0.28999999999999998</v>
      </c>
      <c r="X90" s="14">
        <v>0</v>
      </c>
      <c r="Y90" s="14">
        <v>0.28999999999999998</v>
      </c>
      <c r="Z90" s="4">
        <v>24580</v>
      </c>
      <c r="AA90" s="49" t="str">
        <f>IFERROR(IF(VLOOKUP($D90,'Year-To-Date'!$E$1:$E$322,1,FALSE)=D90,"--","Find"),"Find")</f>
        <v>--</v>
      </c>
      <c r="AB90" s="31"/>
      <c r="AD90" s="32"/>
      <c r="AF90" s="32"/>
      <c r="AH90" s="32"/>
      <c r="AJ90" s="32"/>
      <c r="AL90" s="32"/>
      <c r="AN90" s="32"/>
    </row>
    <row r="91" spans="1:40">
      <c r="A91" s="2" t="s">
        <v>745</v>
      </c>
      <c r="B91" s="2" t="s">
        <v>510</v>
      </c>
      <c r="C91" s="2" t="s">
        <v>69</v>
      </c>
      <c r="D91" s="2" t="s">
        <v>259</v>
      </c>
      <c r="E91" s="2" t="s">
        <v>371</v>
      </c>
      <c r="F91" s="21" t="s">
        <v>154</v>
      </c>
      <c r="G91" s="11" t="s">
        <v>1928</v>
      </c>
      <c r="H91" s="3">
        <v>42198</v>
      </c>
      <c r="I91" s="2" t="s">
        <v>28</v>
      </c>
      <c r="J91" s="2" t="s">
        <v>373</v>
      </c>
      <c r="K91" s="2" t="s">
        <v>30</v>
      </c>
      <c r="L91" s="2" t="s">
        <v>31</v>
      </c>
      <c r="M91" s="2" t="s">
        <v>32</v>
      </c>
      <c r="N91" s="4">
        <v>4175</v>
      </c>
      <c r="O91" s="4">
        <v>4718</v>
      </c>
      <c r="P91" s="4">
        <v>543</v>
      </c>
      <c r="Q91" s="5">
        <v>9.18</v>
      </c>
      <c r="R91" s="4">
        <v>2484</v>
      </c>
      <c r="S91" s="4">
        <v>2809</v>
      </c>
      <c r="T91" s="4">
        <v>325</v>
      </c>
      <c r="U91" s="5">
        <v>19.440000000000001</v>
      </c>
      <c r="V91" s="5">
        <v>0</v>
      </c>
      <c r="W91" s="14">
        <v>28.62</v>
      </c>
      <c r="X91" s="14">
        <v>0</v>
      </c>
      <c r="Y91" s="14">
        <v>28.62</v>
      </c>
      <c r="Z91" s="4">
        <v>24580</v>
      </c>
      <c r="AA91" s="49" t="str">
        <f>IFERROR(IF(VLOOKUP($D91,'Year-To-Date'!$E$1:$E$322,1,FALSE)=D91,"--","Find"),"Find")</f>
        <v>--</v>
      </c>
      <c r="AB91" s="31"/>
      <c r="AD91" s="32"/>
      <c r="AF91" s="32"/>
      <c r="AH91" s="32"/>
      <c r="AJ91" s="32"/>
      <c r="AL91" s="32"/>
      <c r="AN91" s="32"/>
    </row>
    <row r="92" spans="1:40">
      <c r="A92" s="2" t="s">
        <v>745</v>
      </c>
      <c r="B92" s="2" t="s">
        <v>510</v>
      </c>
      <c r="C92" s="2" t="s">
        <v>76</v>
      </c>
      <c r="D92" s="2" t="s">
        <v>302</v>
      </c>
      <c r="E92" s="2" t="s">
        <v>371</v>
      </c>
      <c r="F92" s="21" t="s">
        <v>154</v>
      </c>
      <c r="G92" s="11" t="s">
        <v>1928</v>
      </c>
      <c r="H92" s="3">
        <v>42199</v>
      </c>
      <c r="I92" s="2" t="s">
        <v>28</v>
      </c>
      <c r="J92" s="2" t="s">
        <v>373</v>
      </c>
      <c r="K92" s="2" t="s">
        <v>30</v>
      </c>
      <c r="L92" s="2" t="s">
        <v>31</v>
      </c>
      <c r="M92" s="2" t="s">
        <v>32</v>
      </c>
      <c r="N92" s="4">
        <v>114</v>
      </c>
      <c r="O92" s="4">
        <v>118</v>
      </c>
      <c r="P92" s="4">
        <v>4</v>
      </c>
      <c r="Q92" s="5">
        <v>7.0000000000000007E-2</v>
      </c>
      <c r="R92" s="4">
        <v>33</v>
      </c>
      <c r="S92" s="4">
        <v>33</v>
      </c>
      <c r="T92" s="4">
        <v>0</v>
      </c>
      <c r="U92" s="5">
        <v>0</v>
      </c>
      <c r="V92" s="5">
        <v>0</v>
      </c>
      <c r="W92" s="14">
        <v>7.0000000000000007E-2</v>
      </c>
      <c r="X92" s="14">
        <v>0</v>
      </c>
      <c r="Y92" s="14">
        <v>7.0000000000000007E-2</v>
      </c>
      <c r="Z92" s="4">
        <v>24580</v>
      </c>
      <c r="AA92" s="49" t="str">
        <f>IFERROR(IF(VLOOKUP($D92,'Year-To-Date'!$E$1:$E$322,1,FALSE)=D92,"--","Find"),"Find")</f>
        <v>--</v>
      </c>
      <c r="AB92" s="31"/>
      <c r="AD92" s="32"/>
      <c r="AF92" s="32"/>
      <c r="AH92" s="32"/>
      <c r="AJ92" s="32"/>
      <c r="AL92" s="32"/>
      <c r="AN92" s="32"/>
    </row>
    <row r="93" spans="1:40">
      <c r="A93" s="2" t="s">
        <v>745</v>
      </c>
      <c r="B93" s="2" t="s">
        <v>510</v>
      </c>
      <c r="C93" s="2" t="s">
        <v>419</v>
      </c>
      <c r="D93" s="2" t="s">
        <v>200</v>
      </c>
      <c r="E93" s="2" t="s">
        <v>603</v>
      </c>
      <c r="F93" s="21" t="s">
        <v>201</v>
      </c>
      <c r="G93" s="11" t="s">
        <v>1929</v>
      </c>
      <c r="H93" s="3">
        <v>42424</v>
      </c>
      <c r="I93" s="2" t="s">
        <v>772</v>
      </c>
      <c r="J93" s="2" t="s">
        <v>605</v>
      </c>
      <c r="K93" s="2" t="s">
        <v>394</v>
      </c>
      <c r="L93" s="2" t="s">
        <v>31</v>
      </c>
      <c r="M93" s="2" t="s">
        <v>378</v>
      </c>
      <c r="N93" s="4">
        <v>52131</v>
      </c>
      <c r="O93" s="4">
        <v>52131</v>
      </c>
      <c r="P93" s="4">
        <v>0</v>
      </c>
      <c r="Q93" s="5">
        <v>0</v>
      </c>
      <c r="R93" s="4">
        <v>0</v>
      </c>
      <c r="S93" s="4">
        <v>0</v>
      </c>
      <c r="T93" s="4">
        <v>0</v>
      </c>
      <c r="U93" s="5">
        <v>0</v>
      </c>
      <c r="V93" s="5">
        <v>0</v>
      </c>
      <c r="W93" s="14">
        <v>0</v>
      </c>
      <c r="X93" s="14">
        <v>0</v>
      </c>
      <c r="Y93" s="14">
        <v>0</v>
      </c>
      <c r="Z93" s="4">
        <v>24580</v>
      </c>
      <c r="AA93" s="49" t="str">
        <f>IFERROR(IF(VLOOKUP($D93,'Year-To-Date'!$E$1:$E$322,1,FALSE)=D93,"--","Find"),"Find")</f>
        <v>--</v>
      </c>
      <c r="AB93" s="31"/>
      <c r="AD93" s="32"/>
      <c r="AF93" s="32"/>
      <c r="AH93" s="32"/>
      <c r="AJ93" s="32"/>
      <c r="AL93" s="32"/>
      <c r="AN93" s="32"/>
    </row>
    <row r="94" spans="1:40">
      <c r="A94" s="2" t="s">
        <v>745</v>
      </c>
      <c r="B94" s="2" t="s">
        <v>510</v>
      </c>
      <c r="C94" s="2" t="s">
        <v>76</v>
      </c>
      <c r="D94" s="2" t="s">
        <v>78</v>
      </c>
      <c r="E94" s="2" t="s">
        <v>67</v>
      </c>
      <c r="F94" s="21" t="s">
        <v>298</v>
      </c>
      <c r="G94" s="11" t="s">
        <v>1930</v>
      </c>
      <c r="H94" s="3">
        <v>42192</v>
      </c>
      <c r="I94" s="2" t="s">
        <v>28</v>
      </c>
      <c r="J94" s="2" t="s">
        <v>68</v>
      </c>
      <c r="K94" s="2" t="s">
        <v>30</v>
      </c>
      <c r="L94" s="2" t="s">
        <v>31</v>
      </c>
      <c r="M94" s="2" t="s">
        <v>32</v>
      </c>
      <c r="N94" s="4">
        <v>61689</v>
      </c>
      <c r="O94" s="4">
        <v>66817</v>
      </c>
      <c r="P94" s="4">
        <v>5128</v>
      </c>
      <c r="Q94" s="5">
        <v>86.66</v>
      </c>
      <c r="R94" s="4">
        <v>26075</v>
      </c>
      <c r="S94" s="4">
        <v>28723</v>
      </c>
      <c r="T94" s="4">
        <v>2648</v>
      </c>
      <c r="U94" s="5">
        <v>158.35</v>
      </c>
      <c r="V94" s="5">
        <v>0</v>
      </c>
      <c r="W94" s="14">
        <v>245.01</v>
      </c>
      <c r="X94" s="14">
        <v>0</v>
      </c>
      <c r="Y94" s="14">
        <v>245.01</v>
      </c>
      <c r="Z94" s="4">
        <v>24580</v>
      </c>
      <c r="AA94" s="49" t="str">
        <f>IFERROR(IF(VLOOKUP($D94,'Year-To-Date'!$E$1:$E$322,1,FALSE)=D94,"--","Find"),"Find")</f>
        <v>--</v>
      </c>
      <c r="AB94" s="31"/>
      <c r="AD94" s="32"/>
      <c r="AF94" s="32"/>
      <c r="AH94" s="32"/>
      <c r="AJ94" s="32"/>
      <c r="AL94" s="32"/>
      <c r="AN94" s="32"/>
    </row>
    <row r="95" spans="1:40">
      <c r="A95" s="2" t="s">
        <v>745</v>
      </c>
      <c r="B95" s="2" t="s">
        <v>510</v>
      </c>
      <c r="C95" s="2" t="s">
        <v>25</v>
      </c>
      <c r="D95" s="2" t="s">
        <v>132</v>
      </c>
      <c r="E95" s="2" t="s">
        <v>527</v>
      </c>
      <c r="F95" s="21" t="s">
        <v>133</v>
      </c>
      <c r="G95" s="11" t="s">
        <v>1931</v>
      </c>
      <c r="H95" s="3">
        <v>42389</v>
      </c>
      <c r="I95" s="2" t="s">
        <v>39</v>
      </c>
      <c r="J95" s="2" t="s">
        <v>528</v>
      </c>
      <c r="K95" s="2" t="s">
        <v>30</v>
      </c>
      <c r="L95" s="2" t="s">
        <v>31</v>
      </c>
      <c r="M95" s="2" t="s">
        <v>32</v>
      </c>
      <c r="N95" s="4">
        <v>11578</v>
      </c>
      <c r="O95" s="4">
        <v>15284</v>
      </c>
      <c r="P95" s="4">
        <v>3706</v>
      </c>
      <c r="Q95" s="5">
        <v>62.63</v>
      </c>
      <c r="R95" s="4">
        <v>0</v>
      </c>
      <c r="S95" s="4">
        <v>0</v>
      </c>
      <c r="T95" s="4">
        <v>0</v>
      </c>
      <c r="U95" s="5">
        <v>0</v>
      </c>
      <c r="V95" s="5">
        <v>0</v>
      </c>
      <c r="W95" s="14">
        <v>62.63</v>
      </c>
      <c r="X95" s="14">
        <v>0</v>
      </c>
      <c r="Y95" s="14">
        <v>62.63</v>
      </c>
      <c r="Z95" s="4">
        <v>24580</v>
      </c>
      <c r="AA95" s="49" t="str">
        <f>IFERROR(IF(VLOOKUP($D95,'Year-To-Date'!$E$1:$E$322,1,FALSE)=D95,"--","Find"),"Find")</f>
        <v>--</v>
      </c>
      <c r="AB95" s="31"/>
      <c r="AD95" s="32"/>
      <c r="AF95" s="32"/>
      <c r="AH95" s="32"/>
      <c r="AJ95" s="32"/>
      <c r="AL95" s="32"/>
      <c r="AN95" s="32"/>
    </row>
    <row r="96" spans="1:40">
      <c r="A96" s="2" t="s">
        <v>745</v>
      </c>
      <c r="B96" s="2" t="s">
        <v>510</v>
      </c>
      <c r="C96" s="2" t="s">
        <v>395</v>
      </c>
      <c r="D96" s="2" t="s">
        <v>486</v>
      </c>
      <c r="E96" s="2" t="s">
        <v>421</v>
      </c>
      <c r="F96" s="21" t="s">
        <v>133</v>
      </c>
      <c r="G96" s="11" t="s">
        <v>1931</v>
      </c>
      <c r="H96" s="3">
        <v>42158</v>
      </c>
      <c r="I96" s="2" t="s">
        <v>28</v>
      </c>
      <c r="J96" s="2" t="s">
        <v>423</v>
      </c>
      <c r="K96" s="2" t="s">
        <v>30</v>
      </c>
      <c r="L96" s="2" t="s">
        <v>31</v>
      </c>
      <c r="M96" s="2" t="s">
        <v>32</v>
      </c>
      <c r="N96" s="4">
        <v>3679</v>
      </c>
      <c r="O96" s="4">
        <v>4120</v>
      </c>
      <c r="P96" s="4">
        <v>441</v>
      </c>
      <c r="Q96" s="5">
        <v>41.01</v>
      </c>
      <c r="R96" s="4">
        <v>7907</v>
      </c>
      <c r="S96" s="4">
        <v>8585</v>
      </c>
      <c r="T96" s="4">
        <v>678</v>
      </c>
      <c r="U96" s="5">
        <v>122.04</v>
      </c>
      <c r="V96" s="5">
        <v>0</v>
      </c>
      <c r="W96" s="14">
        <v>163.05000000000001</v>
      </c>
      <c r="X96" s="14">
        <v>0</v>
      </c>
      <c r="Y96" s="14">
        <v>163.05000000000001</v>
      </c>
      <c r="Z96" s="4">
        <v>24580</v>
      </c>
      <c r="AA96" s="49" t="str">
        <f>IFERROR(IF(VLOOKUP($D96,'Year-To-Date'!$E$1:$E$322,1,FALSE)=D96,"--","Find"),"Find")</f>
        <v>--</v>
      </c>
      <c r="AB96" s="31"/>
      <c r="AD96" s="32"/>
      <c r="AF96" s="32"/>
      <c r="AH96" s="32"/>
      <c r="AJ96" s="32"/>
      <c r="AL96" s="32"/>
      <c r="AN96" s="32"/>
    </row>
    <row r="97" spans="1:40">
      <c r="A97" s="2" t="s">
        <v>745</v>
      </c>
      <c r="B97" s="2" t="s">
        <v>510</v>
      </c>
      <c r="C97" s="2" t="s">
        <v>76</v>
      </c>
      <c r="D97" s="2" t="s">
        <v>339</v>
      </c>
      <c r="E97" s="2" t="s">
        <v>610</v>
      </c>
      <c r="F97" s="21" t="s">
        <v>340</v>
      </c>
      <c r="G97" s="11" t="s">
        <v>1932</v>
      </c>
      <c r="H97" s="3">
        <v>42425</v>
      </c>
      <c r="I97" s="2" t="s">
        <v>39</v>
      </c>
      <c r="J97" s="2" t="s">
        <v>612</v>
      </c>
      <c r="K97" s="2" t="s">
        <v>30</v>
      </c>
      <c r="L97" s="2" t="s">
        <v>31</v>
      </c>
      <c r="M97" s="2" t="s">
        <v>32</v>
      </c>
      <c r="N97" s="4">
        <v>12980</v>
      </c>
      <c r="O97" s="4">
        <v>16967</v>
      </c>
      <c r="P97" s="4">
        <v>3987</v>
      </c>
      <c r="Q97" s="5">
        <v>67.38</v>
      </c>
      <c r="R97" s="4">
        <v>1546</v>
      </c>
      <c r="S97" s="4">
        <v>2113</v>
      </c>
      <c r="T97" s="4">
        <v>567</v>
      </c>
      <c r="U97" s="5">
        <v>33.909999999999997</v>
      </c>
      <c r="V97" s="5">
        <v>0</v>
      </c>
      <c r="W97" s="14">
        <v>101.29</v>
      </c>
      <c r="X97" s="14">
        <v>0</v>
      </c>
      <c r="Y97" s="14">
        <v>101.29</v>
      </c>
      <c r="Z97" s="4">
        <v>24580</v>
      </c>
      <c r="AA97" s="49" t="str">
        <f>IFERROR(IF(VLOOKUP($D97,'Year-To-Date'!$E$1:$E$322,1,FALSE)=D97,"--","Find"),"Find")</f>
        <v>--</v>
      </c>
      <c r="AB97" s="31"/>
      <c r="AD97" s="32"/>
      <c r="AF97" s="32"/>
      <c r="AH97" s="32"/>
      <c r="AJ97" s="32"/>
      <c r="AL97" s="32"/>
      <c r="AN97" s="32"/>
    </row>
    <row r="98" spans="1:40">
      <c r="A98" s="2" t="s">
        <v>745</v>
      </c>
      <c r="B98" s="2" t="s">
        <v>510</v>
      </c>
      <c r="C98" s="2" t="s">
        <v>25</v>
      </c>
      <c r="D98" s="2" t="s">
        <v>100</v>
      </c>
      <c r="E98" s="2" t="s">
        <v>782</v>
      </c>
      <c r="F98" s="21" t="s">
        <v>101</v>
      </c>
      <c r="G98" s="11" t="s">
        <v>1933</v>
      </c>
      <c r="H98" s="3">
        <v>42283</v>
      </c>
      <c r="I98" s="2" t="s">
        <v>39</v>
      </c>
      <c r="J98" s="2" t="s">
        <v>783</v>
      </c>
      <c r="K98" s="2" t="s">
        <v>30</v>
      </c>
      <c r="L98" s="2" t="s">
        <v>31</v>
      </c>
      <c r="M98" s="2" t="s">
        <v>378</v>
      </c>
      <c r="N98" s="4">
        <v>10673</v>
      </c>
      <c r="O98" s="4">
        <v>10673</v>
      </c>
      <c r="P98" s="4">
        <v>0</v>
      </c>
      <c r="Q98" s="5">
        <v>0</v>
      </c>
      <c r="R98" s="4">
        <v>0</v>
      </c>
      <c r="S98" s="4">
        <v>0</v>
      </c>
      <c r="T98" s="4">
        <v>0</v>
      </c>
      <c r="U98" s="5">
        <v>0</v>
      </c>
      <c r="V98" s="5">
        <v>0</v>
      </c>
      <c r="W98" s="14">
        <v>0</v>
      </c>
      <c r="X98" s="14">
        <v>0</v>
      </c>
      <c r="Y98" s="14">
        <v>0</v>
      </c>
      <c r="Z98" s="4">
        <v>24580</v>
      </c>
      <c r="AA98" s="49" t="str">
        <f>IFERROR(IF(VLOOKUP($D98,'Year-To-Date'!$E$1:$E$322,1,FALSE)=D98,"--","Find"),"Find")</f>
        <v>--</v>
      </c>
      <c r="AB98" s="31"/>
      <c r="AD98" s="32"/>
      <c r="AF98" s="32"/>
      <c r="AH98" s="32"/>
      <c r="AJ98" s="32"/>
      <c r="AL98" s="32"/>
      <c r="AN98" s="32"/>
    </row>
    <row r="99" spans="1:40">
      <c r="A99" s="2" t="s">
        <v>745</v>
      </c>
      <c r="B99" s="2" t="s">
        <v>510</v>
      </c>
      <c r="C99" s="2" t="s">
        <v>807</v>
      </c>
      <c r="D99" s="2" t="s">
        <v>501</v>
      </c>
      <c r="E99" s="2" t="s">
        <v>405</v>
      </c>
      <c r="F99" s="21" t="s">
        <v>101</v>
      </c>
      <c r="G99" s="11" t="s">
        <v>1934</v>
      </c>
      <c r="H99" s="3">
        <v>42306</v>
      </c>
      <c r="I99" s="2" t="s">
        <v>437</v>
      </c>
      <c r="J99" s="2" t="s">
        <v>407</v>
      </c>
      <c r="K99" s="2" t="s">
        <v>30</v>
      </c>
      <c r="L99" s="2" t="s">
        <v>31</v>
      </c>
      <c r="M99" s="2" t="s">
        <v>378</v>
      </c>
      <c r="N99" s="4">
        <v>110588</v>
      </c>
      <c r="O99" s="4">
        <v>135076</v>
      </c>
      <c r="P99" s="4">
        <v>24488</v>
      </c>
      <c r="Q99" s="5">
        <v>2277.38</v>
      </c>
      <c r="R99" s="4">
        <v>0</v>
      </c>
      <c r="S99" s="4">
        <v>0</v>
      </c>
      <c r="T99" s="4">
        <v>0</v>
      </c>
      <c r="U99" s="5">
        <v>0</v>
      </c>
      <c r="V99" s="5">
        <v>0</v>
      </c>
      <c r="W99" s="14">
        <v>2277.38</v>
      </c>
      <c r="X99" s="14">
        <v>0</v>
      </c>
      <c r="Y99" s="14">
        <v>2277.38</v>
      </c>
      <c r="Z99" s="4">
        <v>24580</v>
      </c>
      <c r="AA99" s="49" t="str">
        <f>IFERROR(IF(VLOOKUP($D99,'Year-To-Date'!$E$1:$E$322,1,FALSE)=D99,"--","Find"),"Find")</f>
        <v>--</v>
      </c>
      <c r="AB99" s="31"/>
      <c r="AD99" s="32"/>
      <c r="AF99" s="32"/>
      <c r="AH99" s="32"/>
      <c r="AJ99" s="32"/>
      <c r="AL99" s="32"/>
      <c r="AN99" s="32"/>
    </row>
    <row r="100" spans="1:40">
      <c r="A100" s="2" t="s">
        <v>745</v>
      </c>
      <c r="B100" s="2" t="s">
        <v>510</v>
      </c>
      <c r="C100" s="2" t="s">
        <v>25</v>
      </c>
      <c r="D100" s="2" t="s">
        <v>117</v>
      </c>
      <c r="E100" s="2" t="s">
        <v>83</v>
      </c>
      <c r="F100" s="21" t="s">
        <v>118</v>
      </c>
      <c r="G100" s="11" t="s">
        <v>1935</v>
      </c>
      <c r="H100" s="3">
        <v>42390</v>
      </c>
      <c r="I100" s="2" t="s">
        <v>39</v>
      </c>
      <c r="J100" s="2" t="s">
        <v>35</v>
      </c>
      <c r="K100" s="2" t="s">
        <v>30</v>
      </c>
      <c r="L100" s="2" t="s">
        <v>31</v>
      </c>
      <c r="M100" s="2" t="s">
        <v>32</v>
      </c>
      <c r="N100" s="4">
        <v>4186</v>
      </c>
      <c r="O100" s="4">
        <v>5371</v>
      </c>
      <c r="P100" s="4">
        <v>1185</v>
      </c>
      <c r="Q100" s="5">
        <v>20.03</v>
      </c>
      <c r="R100" s="4">
        <v>0</v>
      </c>
      <c r="S100" s="4">
        <v>0</v>
      </c>
      <c r="T100" s="4">
        <v>0</v>
      </c>
      <c r="U100" s="5">
        <v>0</v>
      </c>
      <c r="V100" s="5">
        <v>0</v>
      </c>
      <c r="W100" s="14">
        <v>20.03</v>
      </c>
      <c r="X100" s="14">
        <v>0</v>
      </c>
      <c r="Y100" s="14">
        <v>20.03</v>
      </c>
      <c r="Z100" s="4">
        <v>24580</v>
      </c>
      <c r="AA100" s="49" t="str">
        <f>IFERROR(IF(VLOOKUP($D100,'Year-To-Date'!$E$1:$E$322,1,FALSE)=D100,"--","Find"),"Find")</f>
        <v>--</v>
      </c>
      <c r="AB100" s="31"/>
      <c r="AD100" s="32"/>
      <c r="AF100" s="32"/>
      <c r="AH100" s="32"/>
      <c r="AJ100" s="32"/>
      <c r="AL100" s="32"/>
      <c r="AN100" s="32"/>
    </row>
    <row r="101" spans="1:40">
      <c r="A101" s="2" t="s">
        <v>745</v>
      </c>
      <c r="B101" s="2" t="s">
        <v>510</v>
      </c>
      <c r="C101" s="2" t="s">
        <v>761</v>
      </c>
      <c r="D101" s="2" t="s">
        <v>762</v>
      </c>
      <c r="E101" s="2" t="s">
        <v>83</v>
      </c>
      <c r="F101" s="21" t="s">
        <v>118</v>
      </c>
      <c r="G101" s="11" t="s">
        <v>1935</v>
      </c>
      <c r="H101" s="3"/>
      <c r="I101" s="2" t="s">
        <v>94</v>
      </c>
      <c r="J101" s="2" t="s">
        <v>35</v>
      </c>
      <c r="K101" s="2" t="s">
        <v>30</v>
      </c>
      <c r="L101" s="2" t="s">
        <v>31</v>
      </c>
      <c r="M101" s="2" t="s">
        <v>382</v>
      </c>
      <c r="N101" s="4">
        <v>0</v>
      </c>
      <c r="O101" s="4">
        <v>0</v>
      </c>
      <c r="P101" s="4">
        <v>0</v>
      </c>
      <c r="Q101" s="5">
        <v>0</v>
      </c>
      <c r="R101" s="4">
        <v>0</v>
      </c>
      <c r="S101" s="4">
        <v>0</v>
      </c>
      <c r="T101" s="4">
        <v>0</v>
      </c>
      <c r="U101" s="5">
        <v>0</v>
      </c>
      <c r="V101" s="5">
        <v>125</v>
      </c>
      <c r="W101" s="14">
        <v>125</v>
      </c>
      <c r="X101" s="14">
        <v>0</v>
      </c>
      <c r="Y101" s="14">
        <v>125</v>
      </c>
      <c r="Z101" s="4">
        <v>24580</v>
      </c>
      <c r="AA101" s="49" t="str">
        <f>IFERROR(IF(VLOOKUP($D101,'Year-To-Date'!$E$1:$E$322,1,FALSE)=D101,"--","Find"),"Find")</f>
        <v>--</v>
      </c>
      <c r="AB101" s="31"/>
      <c r="AD101" s="32"/>
      <c r="AF101" s="32"/>
      <c r="AH101" s="32"/>
      <c r="AJ101" s="32"/>
      <c r="AL101" s="32"/>
      <c r="AN101" s="32"/>
    </row>
    <row r="102" spans="1:40">
      <c r="A102" s="2" t="s">
        <v>745</v>
      </c>
      <c r="B102" s="2" t="s">
        <v>510</v>
      </c>
      <c r="C102" s="2" t="s">
        <v>48</v>
      </c>
      <c r="D102" s="2" t="s">
        <v>191</v>
      </c>
      <c r="E102" s="2" t="s">
        <v>775</v>
      </c>
      <c r="F102" s="21" t="s">
        <v>192</v>
      </c>
      <c r="G102" s="11" t="s">
        <v>1936</v>
      </c>
      <c r="H102" s="3">
        <v>42524</v>
      </c>
      <c r="I102" s="2" t="s">
        <v>39</v>
      </c>
      <c r="J102" s="2" t="s">
        <v>776</v>
      </c>
      <c r="K102" s="2" t="s">
        <v>30</v>
      </c>
      <c r="L102" s="2" t="s">
        <v>31</v>
      </c>
      <c r="M102" s="2" t="s">
        <v>41</v>
      </c>
      <c r="N102" s="4">
        <v>10</v>
      </c>
      <c r="O102" s="4">
        <v>345</v>
      </c>
      <c r="P102" s="4">
        <v>335</v>
      </c>
      <c r="Q102" s="5">
        <v>5.66</v>
      </c>
      <c r="R102" s="4">
        <v>1</v>
      </c>
      <c r="S102" s="4">
        <v>1</v>
      </c>
      <c r="T102" s="4">
        <v>0</v>
      </c>
      <c r="U102" s="5">
        <v>0</v>
      </c>
      <c r="V102" s="5">
        <v>0</v>
      </c>
      <c r="W102" s="14">
        <v>5.66</v>
      </c>
      <c r="X102" s="14">
        <v>0</v>
      </c>
      <c r="Y102" s="14">
        <v>5.66</v>
      </c>
      <c r="Z102" s="4">
        <v>24580</v>
      </c>
      <c r="AA102" s="49" t="str">
        <f>IFERROR(IF(VLOOKUP($D102,'Year-To-Date'!$E$1:$E$322,1,FALSE)=D102,"--","Find"),"Find")</f>
        <v>--</v>
      </c>
      <c r="AB102" s="31"/>
      <c r="AD102" s="32"/>
      <c r="AF102" s="32"/>
      <c r="AH102" s="32"/>
      <c r="AJ102" s="32"/>
      <c r="AL102" s="32"/>
      <c r="AN102" s="32"/>
    </row>
    <row r="103" spans="1:40">
      <c r="A103" s="2" t="s">
        <v>745</v>
      </c>
      <c r="B103" s="2" t="s">
        <v>510</v>
      </c>
      <c r="C103" s="2" t="s">
        <v>69</v>
      </c>
      <c r="D103" s="2" t="s">
        <v>270</v>
      </c>
      <c r="E103" s="2" t="s">
        <v>775</v>
      </c>
      <c r="F103" s="21" t="s">
        <v>192</v>
      </c>
      <c r="G103" s="11" t="s">
        <v>1936</v>
      </c>
      <c r="H103" s="3">
        <v>42524</v>
      </c>
      <c r="I103" s="2" t="s">
        <v>39</v>
      </c>
      <c r="J103" s="2" t="s">
        <v>776</v>
      </c>
      <c r="K103" s="2" t="s">
        <v>30</v>
      </c>
      <c r="L103" s="2" t="s">
        <v>31</v>
      </c>
      <c r="M103" s="2" t="s">
        <v>41</v>
      </c>
      <c r="N103" s="4">
        <v>10</v>
      </c>
      <c r="O103" s="4">
        <v>236</v>
      </c>
      <c r="P103" s="4">
        <v>226</v>
      </c>
      <c r="Q103" s="5">
        <v>3.82</v>
      </c>
      <c r="R103" s="4">
        <v>1</v>
      </c>
      <c r="S103" s="4">
        <v>194</v>
      </c>
      <c r="T103" s="4">
        <v>193</v>
      </c>
      <c r="U103" s="5">
        <v>11.54</v>
      </c>
      <c r="V103" s="5">
        <v>0</v>
      </c>
      <c r="W103" s="14">
        <v>15.36</v>
      </c>
      <c r="X103" s="14">
        <v>0</v>
      </c>
      <c r="Y103" s="14">
        <v>15.36</v>
      </c>
      <c r="Z103" s="4">
        <v>24580</v>
      </c>
      <c r="AA103" s="49" t="str">
        <f>IFERROR(IF(VLOOKUP($D103,'Year-To-Date'!$E$1:$E$322,1,FALSE)=D103,"--","Find"),"Find")</f>
        <v>--</v>
      </c>
      <c r="AB103" s="31"/>
      <c r="AD103" s="32"/>
      <c r="AF103" s="32"/>
      <c r="AH103" s="32"/>
      <c r="AJ103" s="32"/>
      <c r="AL103" s="32"/>
      <c r="AN103" s="32"/>
    </row>
    <row r="104" spans="1:40">
      <c r="A104" s="2" t="s">
        <v>745</v>
      </c>
      <c r="B104" s="2" t="s">
        <v>510</v>
      </c>
      <c r="C104" s="2" t="s">
        <v>25</v>
      </c>
      <c r="D104" s="2" t="s">
        <v>128</v>
      </c>
      <c r="E104" s="2" t="s">
        <v>83</v>
      </c>
      <c r="F104" s="21" t="s">
        <v>129</v>
      </c>
      <c r="G104" s="11" t="s">
        <v>1937</v>
      </c>
      <c r="H104" s="3">
        <v>42390</v>
      </c>
      <c r="I104" s="2" t="s">
        <v>39</v>
      </c>
      <c r="J104" s="2" t="s">
        <v>84</v>
      </c>
      <c r="K104" s="2" t="s">
        <v>30</v>
      </c>
      <c r="L104" s="2" t="s">
        <v>31</v>
      </c>
      <c r="M104" s="2" t="s">
        <v>32</v>
      </c>
      <c r="N104" s="4">
        <v>22662</v>
      </c>
      <c r="O104" s="4">
        <v>27245</v>
      </c>
      <c r="P104" s="4">
        <v>4583</v>
      </c>
      <c r="Q104" s="5">
        <v>77.45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77.45</v>
      </c>
      <c r="X104" s="14">
        <v>0</v>
      </c>
      <c r="Y104" s="14">
        <v>77.45</v>
      </c>
      <c r="Z104" s="4">
        <v>24580</v>
      </c>
      <c r="AA104" s="49" t="str">
        <f>IFERROR(IF(VLOOKUP($D104,'Year-To-Date'!$E$1:$E$322,1,FALSE)=D104,"--","Find"),"Find")</f>
        <v>--</v>
      </c>
      <c r="AB104" s="31"/>
      <c r="AD104" s="32"/>
      <c r="AF104" s="32"/>
      <c r="AH104" s="32"/>
      <c r="AJ104" s="32"/>
      <c r="AL104" s="32"/>
      <c r="AN104" s="32"/>
    </row>
    <row r="105" spans="1:40">
      <c r="A105" s="2" t="s">
        <v>745</v>
      </c>
      <c r="B105" s="2" t="s">
        <v>510</v>
      </c>
      <c r="C105" s="2" t="s">
        <v>76</v>
      </c>
      <c r="D105" s="2" t="s">
        <v>307</v>
      </c>
      <c r="E105" s="2" t="s">
        <v>27</v>
      </c>
      <c r="F105" s="21" t="s">
        <v>308</v>
      </c>
      <c r="G105" s="11" t="s">
        <v>1938</v>
      </c>
      <c r="H105" s="3">
        <v>42248</v>
      </c>
      <c r="I105" s="2" t="s">
        <v>39</v>
      </c>
      <c r="J105" s="2" t="s">
        <v>29</v>
      </c>
      <c r="K105" s="2" t="s">
        <v>30</v>
      </c>
      <c r="L105" s="2" t="s">
        <v>31</v>
      </c>
      <c r="M105" s="2" t="s">
        <v>32</v>
      </c>
      <c r="N105" s="4">
        <v>17375</v>
      </c>
      <c r="O105" s="4">
        <v>20150</v>
      </c>
      <c r="P105" s="4">
        <v>2775</v>
      </c>
      <c r="Q105" s="5">
        <v>46.9</v>
      </c>
      <c r="R105" s="4">
        <v>6163</v>
      </c>
      <c r="S105" s="4">
        <v>6793</v>
      </c>
      <c r="T105" s="4">
        <v>630</v>
      </c>
      <c r="U105" s="5">
        <v>37.67</v>
      </c>
      <c r="V105" s="5">
        <v>0</v>
      </c>
      <c r="W105" s="14">
        <v>84.57</v>
      </c>
      <c r="X105" s="14">
        <v>0</v>
      </c>
      <c r="Y105" s="14">
        <v>84.57</v>
      </c>
      <c r="Z105" s="4">
        <v>24580</v>
      </c>
      <c r="AA105" s="49" t="str">
        <f>IFERROR(IF(VLOOKUP($D105,'Year-To-Date'!$E$1:$E$322,1,FALSE)=D105,"--","Find"),"Find")</f>
        <v>--</v>
      </c>
      <c r="AB105" s="31"/>
      <c r="AD105" s="32"/>
      <c r="AF105" s="32"/>
      <c r="AH105" s="32"/>
      <c r="AJ105" s="32"/>
      <c r="AL105" s="32"/>
      <c r="AN105" s="32"/>
    </row>
    <row r="106" spans="1:40">
      <c r="A106" s="2" t="s">
        <v>745</v>
      </c>
      <c r="B106" s="2" t="s">
        <v>510</v>
      </c>
      <c r="C106" s="2" t="s">
        <v>69</v>
      </c>
      <c r="D106" s="2" t="s">
        <v>271</v>
      </c>
      <c r="E106" s="2" t="s">
        <v>504</v>
      </c>
      <c r="F106" s="21" t="s">
        <v>272</v>
      </c>
      <c r="G106" s="11" t="s">
        <v>1939</v>
      </c>
      <c r="H106" s="3">
        <v>42501</v>
      </c>
      <c r="I106" s="2" t="s">
        <v>685</v>
      </c>
      <c r="J106" s="2" t="s">
        <v>381</v>
      </c>
      <c r="K106" s="2" t="s">
        <v>30</v>
      </c>
      <c r="L106" s="2" t="s">
        <v>31</v>
      </c>
      <c r="M106" s="2" t="s">
        <v>32</v>
      </c>
      <c r="N106" s="4">
        <v>10</v>
      </c>
      <c r="O106" s="4">
        <v>17</v>
      </c>
      <c r="P106" s="4">
        <v>7</v>
      </c>
      <c r="Q106" s="5">
        <v>0.12</v>
      </c>
      <c r="R106" s="4">
        <v>20</v>
      </c>
      <c r="S106" s="4">
        <v>33</v>
      </c>
      <c r="T106" s="4">
        <v>13</v>
      </c>
      <c r="U106" s="5">
        <v>0.78</v>
      </c>
      <c r="V106" s="5">
        <v>0</v>
      </c>
      <c r="W106" s="14">
        <v>0.9</v>
      </c>
      <c r="X106" s="14">
        <v>0</v>
      </c>
      <c r="Y106" s="14">
        <v>0.9</v>
      </c>
      <c r="Z106" s="4">
        <v>24580</v>
      </c>
      <c r="AA106" s="49" t="str">
        <f>IFERROR(IF(VLOOKUP($D106,'Year-To-Date'!$E$1:$E$322,1,FALSE)=D106,"--","Find"),"Find")</f>
        <v>--</v>
      </c>
      <c r="AB106" s="31"/>
      <c r="AD106" s="32"/>
      <c r="AF106" s="32"/>
      <c r="AH106" s="32"/>
      <c r="AJ106" s="32"/>
      <c r="AL106" s="32"/>
      <c r="AN106" s="32"/>
    </row>
    <row r="107" spans="1:40">
      <c r="A107" s="2" t="s">
        <v>745</v>
      </c>
      <c r="B107" s="2" t="s">
        <v>510</v>
      </c>
      <c r="C107" s="2" t="s">
        <v>25</v>
      </c>
      <c r="D107" s="2" t="s">
        <v>137</v>
      </c>
      <c r="E107" s="2" t="s">
        <v>617</v>
      </c>
      <c r="F107" s="21" t="s">
        <v>138</v>
      </c>
      <c r="G107" s="11" t="s">
        <v>1940</v>
      </c>
      <c r="H107" s="3">
        <v>42450</v>
      </c>
      <c r="I107" s="2" t="s">
        <v>39</v>
      </c>
      <c r="J107" s="2" t="s">
        <v>619</v>
      </c>
      <c r="K107" s="2" t="s">
        <v>30</v>
      </c>
      <c r="L107" s="2" t="s">
        <v>31</v>
      </c>
      <c r="M107" s="2" t="s">
        <v>378</v>
      </c>
      <c r="N107" s="4">
        <v>19743</v>
      </c>
      <c r="O107" s="4">
        <v>20577</v>
      </c>
      <c r="P107" s="4">
        <v>834</v>
      </c>
      <c r="Q107" s="5">
        <v>14.09</v>
      </c>
      <c r="R107" s="4">
        <v>0</v>
      </c>
      <c r="S107" s="4">
        <v>0</v>
      </c>
      <c r="T107" s="4">
        <v>0</v>
      </c>
      <c r="U107" s="5">
        <v>0</v>
      </c>
      <c r="V107" s="5">
        <v>0</v>
      </c>
      <c r="W107" s="14">
        <v>14.09</v>
      </c>
      <c r="X107" s="14">
        <v>0</v>
      </c>
      <c r="Y107" s="14">
        <v>14.09</v>
      </c>
      <c r="Z107" s="4">
        <v>24580</v>
      </c>
      <c r="AA107" s="49" t="str">
        <f>IFERROR(IF(VLOOKUP($D107,'Year-To-Date'!$E$1:$E$322,1,FALSE)=D107,"--","Find"),"Find")</f>
        <v>--</v>
      </c>
      <c r="AB107" s="31"/>
      <c r="AD107" s="32"/>
      <c r="AF107" s="32"/>
      <c r="AH107" s="32"/>
      <c r="AJ107" s="32"/>
      <c r="AL107" s="32"/>
      <c r="AN107" s="32"/>
    </row>
    <row r="108" spans="1:40">
      <c r="A108" s="2" t="s">
        <v>745</v>
      </c>
      <c r="B108" s="2" t="s">
        <v>510</v>
      </c>
      <c r="C108" s="2" t="s">
        <v>76</v>
      </c>
      <c r="D108" s="2" t="s">
        <v>336</v>
      </c>
      <c r="E108" s="2" t="s">
        <v>617</v>
      </c>
      <c r="F108" s="21" t="s">
        <v>138</v>
      </c>
      <c r="G108" s="11" t="s">
        <v>1940</v>
      </c>
      <c r="H108" s="3">
        <v>42450</v>
      </c>
      <c r="I108" s="2" t="s">
        <v>39</v>
      </c>
      <c r="J108" s="2" t="s">
        <v>619</v>
      </c>
      <c r="K108" s="2" t="s">
        <v>30</v>
      </c>
      <c r="L108" s="2" t="s">
        <v>31</v>
      </c>
      <c r="M108" s="2" t="s">
        <v>378</v>
      </c>
      <c r="N108" s="4">
        <v>11439</v>
      </c>
      <c r="O108" s="4">
        <v>22629</v>
      </c>
      <c r="P108" s="4">
        <v>11190</v>
      </c>
      <c r="Q108" s="5">
        <v>189.11</v>
      </c>
      <c r="R108" s="4">
        <v>1921</v>
      </c>
      <c r="S108" s="4">
        <v>2800</v>
      </c>
      <c r="T108" s="4">
        <v>879</v>
      </c>
      <c r="U108" s="5">
        <v>52.56</v>
      </c>
      <c r="V108" s="5">
        <v>0</v>
      </c>
      <c r="W108" s="14">
        <v>241.67</v>
      </c>
      <c r="X108" s="14">
        <v>0</v>
      </c>
      <c r="Y108" s="14">
        <v>241.67</v>
      </c>
      <c r="Z108" s="4">
        <v>24580</v>
      </c>
      <c r="AA108" s="49" t="str">
        <f>IFERROR(IF(VLOOKUP($D108,'Year-To-Date'!$E$1:$E$322,1,FALSE)=D108,"--","Find"),"Find")</f>
        <v>--</v>
      </c>
      <c r="AB108" s="31"/>
      <c r="AD108" s="32"/>
      <c r="AF108" s="32"/>
      <c r="AH108" s="32"/>
      <c r="AJ108" s="32"/>
      <c r="AL108" s="32"/>
      <c r="AN108" s="32"/>
    </row>
    <row r="109" spans="1:40">
      <c r="A109" s="2" t="s">
        <v>745</v>
      </c>
      <c r="B109" s="2" t="s">
        <v>510</v>
      </c>
      <c r="C109" s="2" t="s">
        <v>48</v>
      </c>
      <c r="D109" s="2" t="s">
        <v>185</v>
      </c>
      <c r="E109" s="2" t="s">
        <v>532</v>
      </c>
      <c r="F109" s="21" t="s">
        <v>186</v>
      </c>
      <c r="G109" s="11" t="s">
        <v>1941</v>
      </c>
      <c r="H109" s="3">
        <v>42375</v>
      </c>
      <c r="I109" s="2" t="s">
        <v>39</v>
      </c>
      <c r="J109" s="2" t="s">
        <v>29</v>
      </c>
      <c r="K109" s="2" t="s">
        <v>30</v>
      </c>
      <c r="L109" s="2" t="s">
        <v>31</v>
      </c>
      <c r="M109" s="2" t="s">
        <v>32</v>
      </c>
      <c r="N109" s="4">
        <v>660</v>
      </c>
      <c r="O109" s="4">
        <v>660</v>
      </c>
      <c r="P109" s="4">
        <v>0</v>
      </c>
      <c r="Q109" s="5">
        <v>0</v>
      </c>
      <c r="R109" s="4">
        <v>0</v>
      </c>
      <c r="S109" s="4">
        <v>0</v>
      </c>
      <c r="T109" s="4">
        <v>0</v>
      </c>
      <c r="U109" s="5">
        <v>0</v>
      </c>
      <c r="V109" s="5">
        <v>0</v>
      </c>
      <c r="W109" s="14">
        <v>0</v>
      </c>
      <c r="X109" s="14">
        <v>0</v>
      </c>
      <c r="Y109" s="14">
        <v>0</v>
      </c>
      <c r="Z109" s="4">
        <v>24580</v>
      </c>
      <c r="AA109" s="49" t="str">
        <f>IFERROR(IF(VLOOKUP($D109,'Year-To-Date'!$E$1:$E$322,1,FALSE)=D109,"--","Find"),"Find")</f>
        <v>--</v>
      </c>
      <c r="AB109" s="31"/>
      <c r="AD109" s="32"/>
      <c r="AF109" s="32"/>
      <c r="AH109" s="32"/>
      <c r="AJ109" s="32"/>
      <c r="AL109" s="32"/>
      <c r="AN109" s="32"/>
    </row>
    <row r="110" spans="1:40">
      <c r="A110" s="2" t="s">
        <v>745</v>
      </c>
      <c r="B110" s="2" t="s">
        <v>510</v>
      </c>
      <c r="C110" s="2" t="s">
        <v>76</v>
      </c>
      <c r="D110" s="2" t="s">
        <v>328</v>
      </c>
      <c r="E110" s="2" t="s">
        <v>532</v>
      </c>
      <c r="F110" s="21" t="s">
        <v>186</v>
      </c>
      <c r="G110" s="11" t="s">
        <v>1941</v>
      </c>
      <c r="H110" s="3">
        <v>42375</v>
      </c>
      <c r="I110" s="2" t="s">
        <v>39</v>
      </c>
      <c r="J110" s="2" t="s">
        <v>29</v>
      </c>
      <c r="K110" s="2" t="s">
        <v>30</v>
      </c>
      <c r="L110" s="2" t="s">
        <v>31</v>
      </c>
      <c r="M110" s="2" t="s">
        <v>32</v>
      </c>
      <c r="N110" s="4">
        <v>6518</v>
      </c>
      <c r="O110" s="4">
        <v>7521</v>
      </c>
      <c r="P110" s="4">
        <v>1003</v>
      </c>
      <c r="Q110" s="5">
        <v>16.95</v>
      </c>
      <c r="R110" s="4">
        <v>7845</v>
      </c>
      <c r="S110" s="4">
        <v>10647</v>
      </c>
      <c r="T110" s="4">
        <v>2802</v>
      </c>
      <c r="U110" s="5">
        <v>167.56</v>
      </c>
      <c r="V110" s="5">
        <v>0</v>
      </c>
      <c r="W110" s="14">
        <v>184.51</v>
      </c>
      <c r="X110" s="14">
        <v>0</v>
      </c>
      <c r="Y110" s="14">
        <v>184.51</v>
      </c>
      <c r="Z110" s="4">
        <v>24580</v>
      </c>
      <c r="AA110" s="49" t="str">
        <f>IFERROR(IF(VLOOKUP($D110,'Year-To-Date'!$E$1:$E$322,1,FALSE)=D110,"--","Find"),"Find")</f>
        <v>--</v>
      </c>
      <c r="AB110" s="31"/>
      <c r="AD110" s="32"/>
      <c r="AF110" s="32"/>
      <c r="AH110" s="32"/>
      <c r="AJ110" s="32"/>
      <c r="AL110" s="32"/>
      <c r="AN110" s="32"/>
    </row>
    <row r="111" spans="1:40">
      <c r="A111" s="2" t="s">
        <v>745</v>
      </c>
      <c r="B111" s="2" t="s">
        <v>510</v>
      </c>
      <c r="C111" s="2" t="s">
        <v>69</v>
      </c>
      <c r="D111" s="2" t="s">
        <v>268</v>
      </c>
      <c r="E111" s="2" t="s">
        <v>621</v>
      </c>
      <c r="F111" s="21" t="s">
        <v>269</v>
      </c>
      <c r="G111" s="11" t="s">
        <v>1942</v>
      </c>
      <c r="H111" s="3">
        <v>42376</v>
      </c>
      <c r="I111" s="2" t="s">
        <v>39</v>
      </c>
      <c r="J111" s="2" t="s">
        <v>623</v>
      </c>
      <c r="K111" s="2" t="s">
        <v>30</v>
      </c>
      <c r="L111" s="2" t="s">
        <v>31</v>
      </c>
      <c r="M111" s="2" t="s">
        <v>32</v>
      </c>
      <c r="N111" s="4">
        <v>1797</v>
      </c>
      <c r="O111" s="4">
        <v>2825</v>
      </c>
      <c r="P111" s="4">
        <v>1028</v>
      </c>
      <c r="Q111" s="5">
        <v>17.37</v>
      </c>
      <c r="R111" s="4">
        <v>3979</v>
      </c>
      <c r="S111" s="4">
        <v>4725</v>
      </c>
      <c r="T111" s="4">
        <v>746</v>
      </c>
      <c r="U111" s="5">
        <v>44.61</v>
      </c>
      <c r="V111" s="5">
        <v>0</v>
      </c>
      <c r="W111" s="14">
        <v>61.98</v>
      </c>
      <c r="X111" s="14">
        <v>0</v>
      </c>
      <c r="Y111" s="14">
        <v>61.98</v>
      </c>
      <c r="Z111" s="4">
        <v>24580</v>
      </c>
      <c r="AA111" s="49" t="str">
        <f>IFERROR(IF(VLOOKUP($D111,'Year-To-Date'!$E$1:$E$322,1,FALSE)=D111,"--","Find"),"Find")</f>
        <v>--</v>
      </c>
      <c r="AB111" s="31"/>
      <c r="AD111" s="32"/>
      <c r="AF111" s="32"/>
      <c r="AH111" s="32"/>
      <c r="AJ111" s="32"/>
      <c r="AL111" s="32"/>
      <c r="AN111" s="32"/>
    </row>
    <row r="112" spans="1:40">
      <c r="A112" s="2" t="s">
        <v>745</v>
      </c>
      <c r="B112" s="2" t="s">
        <v>510</v>
      </c>
      <c r="C112" s="2" t="s">
        <v>25</v>
      </c>
      <c r="D112" s="2" t="s">
        <v>123</v>
      </c>
      <c r="E112" s="2" t="s">
        <v>409</v>
      </c>
      <c r="F112" s="21" t="s">
        <v>124</v>
      </c>
      <c r="G112" s="11" t="s">
        <v>1943</v>
      </c>
      <c r="H112" s="3">
        <v>42290</v>
      </c>
      <c r="I112" s="2" t="s">
        <v>39</v>
      </c>
      <c r="J112" s="2" t="s">
        <v>411</v>
      </c>
      <c r="K112" s="2" t="s">
        <v>30</v>
      </c>
      <c r="L112" s="2" t="s">
        <v>31</v>
      </c>
      <c r="M112" s="2" t="s">
        <v>32</v>
      </c>
      <c r="N112" s="4">
        <v>4106</v>
      </c>
      <c r="O112" s="4">
        <v>4473</v>
      </c>
      <c r="P112" s="4">
        <v>367</v>
      </c>
      <c r="Q112" s="5">
        <v>6.2</v>
      </c>
      <c r="R112" s="4">
        <v>0</v>
      </c>
      <c r="S112" s="4">
        <v>0</v>
      </c>
      <c r="T112" s="4">
        <v>0</v>
      </c>
      <c r="U112" s="5">
        <v>0</v>
      </c>
      <c r="V112" s="5">
        <v>0</v>
      </c>
      <c r="W112" s="14">
        <v>6.2</v>
      </c>
      <c r="X112" s="14">
        <v>0</v>
      </c>
      <c r="Y112" s="14">
        <v>6.2</v>
      </c>
      <c r="Z112" s="4">
        <v>24580</v>
      </c>
      <c r="AA112" s="49" t="str">
        <f>IFERROR(IF(VLOOKUP($D112,'Year-To-Date'!$E$1:$E$322,1,FALSE)=D112,"--","Find"),"Find")</f>
        <v>--</v>
      </c>
      <c r="AB112" s="31"/>
      <c r="AD112" s="32"/>
      <c r="AF112" s="32"/>
      <c r="AH112" s="32"/>
      <c r="AJ112" s="32"/>
      <c r="AL112" s="32"/>
      <c r="AN112" s="32"/>
    </row>
    <row r="113" spans="1:40">
      <c r="A113" s="2" t="s">
        <v>745</v>
      </c>
      <c r="B113" s="2" t="s">
        <v>510</v>
      </c>
      <c r="C113" s="2" t="s">
        <v>56</v>
      </c>
      <c r="D113" s="2" t="s">
        <v>214</v>
      </c>
      <c r="E113" s="2" t="s">
        <v>409</v>
      </c>
      <c r="F113" s="21" t="s">
        <v>124</v>
      </c>
      <c r="G113" s="11" t="s">
        <v>1943</v>
      </c>
      <c r="H113" s="3">
        <v>42290</v>
      </c>
      <c r="I113" s="2" t="s">
        <v>39</v>
      </c>
      <c r="J113" s="2" t="s">
        <v>411</v>
      </c>
      <c r="K113" s="2" t="s">
        <v>30</v>
      </c>
      <c r="L113" s="2" t="s">
        <v>31</v>
      </c>
      <c r="M113" s="2" t="s">
        <v>32</v>
      </c>
      <c r="N113" s="4">
        <v>1172</v>
      </c>
      <c r="O113" s="4">
        <v>1500</v>
      </c>
      <c r="P113" s="4">
        <v>328</v>
      </c>
      <c r="Q113" s="5">
        <v>5.54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5.54</v>
      </c>
      <c r="X113" s="14">
        <v>0</v>
      </c>
      <c r="Y113" s="14">
        <v>5.54</v>
      </c>
      <c r="Z113" s="4">
        <v>24580</v>
      </c>
      <c r="AA113" s="49" t="str">
        <f>IFERROR(IF(VLOOKUP($D113,'Year-To-Date'!$E$1:$E$322,1,FALSE)=D113,"--","Find"),"Find")</f>
        <v>--</v>
      </c>
      <c r="AB113" s="31"/>
      <c r="AD113" s="32"/>
      <c r="AF113" s="32"/>
      <c r="AH113" s="32"/>
      <c r="AJ113" s="32"/>
      <c r="AL113" s="32"/>
      <c r="AN113" s="32"/>
    </row>
    <row r="114" spans="1:40">
      <c r="A114" s="2" t="s">
        <v>745</v>
      </c>
      <c r="B114" s="2" t="s">
        <v>510</v>
      </c>
      <c r="C114" s="2" t="s">
        <v>76</v>
      </c>
      <c r="D114" s="2" t="s">
        <v>305</v>
      </c>
      <c r="E114" s="2" t="s">
        <v>412</v>
      </c>
      <c r="F114" s="21" t="s">
        <v>306</v>
      </c>
      <c r="G114" s="11" t="s">
        <v>1944</v>
      </c>
      <c r="H114" s="3">
        <v>42192</v>
      </c>
      <c r="I114" s="2" t="s">
        <v>28</v>
      </c>
      <c r="J114" s="2" t="s">
        <v>414</v>
      </c>
      <c r="K114" s="2" t="s">
        <v>30</v>
      </c>
      <c r="L114" s="2" t="s">
        <v>31</v>
      </c>
      <c r="M114" s="2" t="s">
        <v>41</v>
      </c>
      <c r="N114" s="4">
        <v>8951</v>
      </c>
      <c r="O114" s="4">
        <v>9546</v>
      </c>
      <c r="P114" s="4">
        <v>595</v>
      </c>
      <c r="Q114" s="5">
        <v>10.06</v>
      </c>
      <c r="R114" s="4">
        <v>13017</v>
      </c>
      <c r="S114" s="4">
        <v>13624</v>
      </c>
      <c r="T114" s="4">
        <v>607</v>
      </c>
      <c r="U114" s="5">
        <v>36.299999999999997</v>
      </c>
      <c r="V114" s="5">
        <v>0</v>
      </c>
      <c r="W114" s="14">
        <v>46.36</v>
      </c>
      <c r="X114" s="14">
        <v>0</v>
      </c>
      <c r="Y114" s="14">
        <v>46.36</v>
      </c>
      <c r="Z114" s="4">
        <v>24580</v>
      </c>
      <c r="AA114" s="49" t="str">
        <f>IFERROR(IF(VLOOKUP($D114,'Year-To-Date'!$E$1:$E$322,1,FALSE)=D114,"--","Find"),"Find")</f>
        <v>--</v>
      </c>
      <c r="AB114" s="31"/>
      <c r="AD114" s="32"/>
      <c r="AF114" s="32"/>
      <c r="AH114" s="32"/>
      <c r="AJ114" s="32"/>
      <c r="AL114" s="32"/>
      <c r="AN114" s="32"/>
    </row>
    <row r="115" spans="1:40">
      <c r="A115" s="2" t="s">
        <v>745</v>
      </c>
      <c r="B115" s="2" t="s">
        <v>510</v>
      </c>
      <c r="C115" s="2" t="s">
        <v>76</v>
      </c>
      <c r="D115" s="2" t="s">
        <v>329</v>
      </c>
      <c r="E115" s="2" t="s">
        <v>535</v>
      </c>
      <c r="F115" s="21" t="s">
        <v>330</v>
      </c>
      <c r="G115" s="11" t="s">
        <v>1945</v>
      </c>
      <c r="H115" s="3">
        <v>42376</v>
      </c>
      <c r="I115" s="2" t="s">
        <v>39</v>
      </c>
      <c r="J115" s="2" t="s">
        <v>536</v>
      </c>
      <c r="K115" s="2" t="s">
        <v>30</v>
      </c>
      <c r="L115" s="2" t="s">
        <v>31</v>
      </c>
      <c r="M115" s="2" t="s">
        <v>41</v>
      </c>
      <c r="N115" s="4">
        <v>736</v>
      </c>
      <c r="O115" s="4">
        <v>859</v>
      </c>
      <c r="P115" s="4">
        <v>123</v>
      </c>
      <c r="Q115" s="5">
        <v>2.08</v>
      </c>
      <c r="R115" s="4">
        <v>2641</v>
      </c>
      <c r="S115" s="4">
        <v>2783</v>
      </c>
      <c r="T115" s="4">
        <v>142</v>
      </c>
      <c r="U115" s="5">
        <v>8.49</v>
      </c>
      <c r="V115" s="5">
        <v>0</v>
      </c>
      <c r="W115" s="14">
        <v>10.57</v>
      </c>
      <c r="X115" s="14">
        <v>0</v>
      </c>
      <c r="Y115" s="14">
        <v>10.57</v>
      </c>
      <c r="Z115" s="4">
        <v>24580</v>
      </c>
      <c r="AA115" s="49" t="str">
        <f>IFERROR(IF(VLOOKUP($D115,'Year-To-Date'!$E$1:$E$322,1,FALSE)=D115,"--","Find"),"Find")</f>
        <v>--</v>
      </c>
      <c r="AB115" s="31"/>
      <c r="AD115" s="32"/>
      <c r="AF115" s="32"/>
      <c r="AH115" s="32"/>
      <c r="AJ115" s="32"/>
      <c r="AL115" s="32"/>
      <c r="AN115" s="32"/>
    </row>
    <row r="116" spans="1:40">
      <c r="A116" s="2" t="s">
        <v>745</v>
      </c>
      <c r="B116" s="2" t="s">
        <v>510</v>
      </c>
      <c r="C116" s="2" t="s">
        <v>76</v>
      </c>
      <c r="D116" s="2" t="s">
        <v>331</v>
      </c>
      <c r="E116" s="2" t="s">
        <v>535</v>
      </c>
      <c r="F116" s="21" t="s">
        <v>332</v>
      </c>
      <c r="G116" s="11" t="s">
        <v>1946</v>
      </c>
      <c r="H116" s="3">
        <v>42376</v>
      </c>
      <c r="I116" s="2" t="s">
        <v>39</v>
      </c>
      <c r="J116" s="2" t="s">
        <v>536</v>
      </c>
      <c r="K116" s="2" t="s">
        <v>30</v>
      </c>
      <c r="L116" s="2" t="s">
        <v>31</v>
      </c>
      <c r="M116" s="2" t="s">
        <v>41</v>
      </c>
      <c r="N116" s="4">
        <v>17689</v>
      </c>
      <c r="O116" s="4">
        <v>21693</v>
      </c>
      <c r="P116" s="4">
        <v>4004</v>
      </c>
      <c r="Q116" s="14">
        <v>67.67</v>
      </c>
      <c r="R116" s="4">
        <v>2685</v>
      </c>
      <c r="S116" s="4">
        <v>2865</v>
      </c>
      <c r="T116" s="4">
        <v>180</v>
      </c>
      <c r="U116" s="5">
        <v>10.76</v>
      </c>
      <c r="V116" s="5">
        <v>0</v>
      </c>
      <c r="W116" s="14">
        <v>78.430000000000007</v>
      </c>
      <c r="X116" s="14">
        <v>0</v>
      </c>
      <c r="Y116" s="14">
        <v>78.430000000000007</v>
      </c>
      <c r="Z116" s="4">
        <v>24580</v>
      </c>
      <c r="AA116" s="49" t="str">
        <f>IFERROR(IF(VLOOKUP($D116,'Year-To-Date'!$E$1:$E$322,1,FALSE)=D116,"--","Find"),"Find")</f>
        <v>--</v>
      </c>
      <c r="AB116" s="31"/>
      <c r="AD116" s="32"/>
      <c r="AF116" s="32"/>
      <c r="AH116" s="32"/>
      <c r="AJ116" s="32"/>
      <c r="AL116" s="32"/>
      <c r="AN116" s="32"/>
    </row>
    <row r="117" spans="1:40">
      <c r="A117" s="2" t="s">
        <v>745</v>
      </c>
      <c r="B117" s="2" t="s">
        <v>510</v>
      </c>
      <c r="C117" s="2" t="s">
        <v>48</v>
      </c>
      <c r="D117" s="2" t="s">
        <v>163</v>
      </c>
      <c r="E117" s="2" t="s">
        <v>415</v>
      </c>
      <c r="F117" s="21" t="s">
        <v>164</v>
      </c>
      <c r="G117" s="11" t="s">
        <v>1947</v>
      </c>
      <c r="H117" s="3">
        <v>42269</v>
      </c>
      <c r="I117" s="2" t="s">
        <v>39</v>
      </c>
      <c r="J117" s="2" t="s">
        <v>417</v>
      </c>
      <c r="K117" s="2" t="s">
        <v>30</v>
      </c>
      <c r="L117" s="2" t="s">
        <v>31</v>
      </c>
      <c r="M117" s="2" t="s">
        <v>32</v>
      </c>
      <c r="N117" s="4">
        <v>11251</v>
      </c>
      <c r="O117" s="4">
        <v>13086</v>
      </c>
      <c r="P117" s="4">
        <v>1835</v>
      </c>
      <c r="Q117" s="5">
        <v>31.01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31.01</v>
      </c>
      <c r="X117" s="14">
        <v>0</v>
      </c>
      <c r="Y117" s="14">
        <v>31.01</v>
      </c>
      <c r="Z117" s="4">
        <v>24580</v>
      </c>
      <c r="AA117" s="49" t="str">
        <f>IFERROR(IF(VLOOKUP($D117,'Year-To-Date'!$E$1:$E$322,1,FALSE)=D117,"--","Find"),"Find")</f>
        <v>--</v>
      </c>
      <c r="AB117" s="31"/>
      <c r="AD117" s="32"/>
      <c r="AF117" s="32"/>
      <c r="AH117" s="32"/>
      <c r="AJ117" s="32"/>
      <c r="AL117" s="32"/>
      <c r="AN117" s="32"/>
    </row>
    <row r="118" spans="1:40">
      <c r="A118" s="2" t="s">
        <v>745</v>
      </c>
      <c r="B118" s="2" t="s">
        <v>510</v>
      </c>
      <c r="C118" s="2" t="s">
        <v>76</v>
      </c>
      <c r="D118" s="2" t="s">
        <v>297</v>
      </c>
      <c r="E118" s="2" t="s">
        <v>415</v>
      </c>
      <c r="F118" s="21" t="s">
        <v>164</v>
      </c>
      <c r="G118" s="11" t="s">
        <v>1947</v>
      </c>
      <c r="H118" s="3">
        <v>42269</v>
      </c>
      <c r="I118" s="2" t="s">
        <v>39</v>
      </c>
      <c r="J118" s="2" t="s">
        <v>417</v>
      </c>
      <c r="K118" s="2" t="s">
        <v>30</v>
      </c>
      <c r="L118" s="2" t="s">
        <v>31</v>
      </c>
      <c r="M118" s="2" t="s">
        <v>32</v>
      </c>
      <c r="N118" s="4">
        <v>12880</v>
      </c>
      <c r="O118" s="4">
        <v>15864</v>
      </c>
      <c r="P118" s="4">
        <v>2984</v>
      </c>
      <c r="Q118" s="5">
        <v>50.43</v>
      </c>
      <c r="R118" s="4">
        <v>4843</v>
      </c>
      <c r="S118" s="4">
        <v>5616</v>
      </c>
      <c r="T118" s="4">
        <v>773</v>
      </c>
      <c r="U118" s="5">
        <v>46.23</v>
      </c>
      <c r="V118" s="5">
        <v>0</v>
      </c>
      <c r="W118" s="14">
        <v>96.66</v>
      </c>
      <c r="X118" s="14">
        <v>0</v>
      </c>
      <c r="Y118" s="14">
        <v>96.66</v>
      </c>
      <c r="Z118" s="4">
        <v>24580</v>
      </c>
      <c r="AA118" s="49" t="str">
        <f>IFERROR(IF(VLOOKUP($D118,'Year-To-Date'!$E$1:$E$322,1,FALSE)=D118,"--","Find"),"Find")</f>
        <v>--</v>
      </c>
      <c r="AB118" s="31"/>
      <c r="AD118" s="32"/>
      <c r="AF118" s="32"/>
      <c r="AH118" s="32"/>
      <c r="AJ118" s="32"/>
      <c r="AL118" s="32"/>
      <c r="AN118" s="32"/>
    </row>
    <row r="119" spans="1:40">
      <c r="A119" s="2" t="s">
        <v>745</v>
      </c>
      <c r="B119" s="2" t="s">
        <v>510</v>
      </c>
      <c r="C119" s="2" t="s">
        <v>76</v>
      </c>
      <c r="D119" s="2" t="s">
        <v>346</v>
      </c>
      <c r="E119" s="2" t="s">
        <v>496</v>
      </c>
      <c r="F119" s="21" t="s">
        <v>347</v>
      </c>
      <c r="G119" s="11" t="s">
        <v>1948</v>
      </c>
      <c r="H119" s="3">
        <v>42425</v>
      </c>
      <c r="I119" s="2" t="s">
        <v>39</v>
      </c>
      <c r="J119" s="2" t="s">
        <v>389</v>
      </c>
      <c r="K119" s="2" t="s">
        <v>30</v>
      </c>
      <c r="L119" s="2" t="s">
        <v>31</v>
      </c>
      <c r="M119" s="2" t="s">
        <v>32</v>
      </c>
      <c r="N119" s="4">
        <v>4183</v>
      </c>
      <c r="O119" s="4">
        <v>10034</v>
      </c>
      <c r="P119" s="4">
        <v>5851</v>
      </c>
      <c r="Q119" s="5">
        <v>98.88</v>
      </c>
      <c r="R119" s="4">
        <v>319</v>
      </c>
      <c r="S119" s="4">
        <v>999</v>
      </c>
      <c r="T119" s="4">
        <v>680</v>
      </c>
      <c r="U119" s="5">
        <v>40.659999999999997</v>
      </c>
      <c r="V119" s="5">
        <v>0</v>
      </c>
      <c r="W119" s="14">
        <v>139.54</v>
      </c>
      <c r="X119" s="14">
        <v>0</v>
      </c>
      <c r="Y119" s="14">
        <v>139.54</v>
      </c>
      <c r="Z119" s="4">
        <v>24580</v>
      </c>
      <c r="AA119" s="49" t="str">
        <f>IFERROR(IF(VLOOKUP($D119,'Year-To-Date'!$E$1:$E$322,1,FALSE)=D119,"--","Find"),"Find")</f>
        <v>--</v>
      </c>
      <c r="AB119" s="31"/>
      <c r="AD119" s="32"/>
      <c r="AF119" s="32"/>
      <c r="AH119" s="32"/>
      <c r="AJ119" s="32"/>
      <c r="AL119" s="32"/>
      <c r="AN119" s="32"/>
    </row>
    <row r="120" spans="1:40">
      <c r="A120" s="2" t="s">
        <v>745</v>
      </c>
      <c r="B120" s="2" t="s">
        <v>510</v>
      </c>
      <c r="C120" s="2" t="s">
        <v>48</v>
      </c>
      <c r="D120" s="2" t="s">
        <v>181</v>
      </c>
      <c r="E120" s="2" t="s">
        <v>532</v>
      </c>
      <c r="F120" s="21" t="s">
        <v>182</v>
      </c>
      <c r="G120" s="11" t="s">
        <v>1949</v>
      </c>
      <c r="H120" s="3">
        <v>42374</v>
      </c>
      <c r="I120" s="2" t="s">
        <v>39</v>
      </c>
      <c r="J120" s="2" t="s">
        <v>29</v>
      </c>
      <c r="K120" s="2" t="s">
        <v>30</v>
      </c>
      <c r="L120" s="2" t="s">
        <v>31</v>
      </c>
      <c r="M120" s="2" t="s">
        <v>32</v>
      </c>
      <c r="N120" s="4">
        <v>704</v>
      </c>
      <c r="O120" s="4">
        <v>1220</v>
      </c>
      <c r="P120" s="4">
        <v>516</v>
      </c>
      <c r="Q120" s="5">
        <v>8.7200000000000006</v>
      </c>
      <c r="R120" s="4">
        <v>0</v>
      </c>
      <c r="S120" s="4">
        <v>0</v>
      </c>
      <c r="T120" s="4">
        <v>0</v>
      </c>
      <c r="U120" s="5">
        <v>0</v>
      </c>
      <c r="V120" s="5">
        <v>0</v>
      </c>
      <c r="W120" s="14">
        <v>8.7200000000000006</v>
      </c>
      <c r="X120" s="14">
        <v>0</v>
      </c>
      <c r="Y120" s="14">
        <v>8.7200000000000006</v>
      </c>
      <c r="Z120" s="4">
        <v>24580</v>
      </c>
      <c r="AA120" s="49" t="str">
        <f>IFERROR(IF(VLOOKUP($D120,'Year-To-Date'!$E$1:$E$322,1,FALSE)=D120,"--","Find"),"Find")</f>
        <v>--</v>
      </c>
      <c r="AB120" s="31"/>
      <c r="AD120" s="32"/>
      <c r="AF120" s="32"/>
      <c r="AH120" s="32"/>
      <c r="AJ120" s="32"/>
      <c r="AL120" s="32"/>
      <c r="AN120" s="32"/>
    </row>
    <row r="121" spans="1:40">
      <c r="A121" s="2" t="s">
        <v>745</v>
      </c>
      <c r="B121" s="2" t="s">
        <v>510</v>
      </c>
      <c r="C121" s="2" t="s">
        <v>69</v>
      </c>
      <c r="D121" s="2" t="s">
        <v>266</v>
      </c>
      <c r="E121" s="2" t="s">
        <v>532</v>
      </c>
      <c r="F121" s="21" t="s">
        <v>182</v>
      </c>
      <c r="G121" s="11" t="s">
        <v>1949</v>
      </c>
      <c r="H121" s="3">
        <v>42376</v>
      </c>
      <c r="I121" s="2" t="s">
        <v>39</v>
      </c>
      <c r="J121" s="2" t="s">
        <v>29</v>
      </c>
      <c r="K121" s="2" t="s">
        <v>30</v>
      </c>
      <c r="L121" s="2" t="s">
        <v>31</v>
      </c>
      <c r="M121" s="2" t="s">
        <v>32</v>
      </c>
      <c r="N121" s="4">
        <v>1161</v>
      </c>
      <c r="O121" s="4">
        <v>1337</v>
      </c>
      <c r="P121" s="4">
        <v>176</v>
      </c>
      <c r="Q121" s="5">
        <v>2.97</v>
      </c>
      <c r="R121" s="4">
        <v>415</v>
      </c>
      <c r="S121" s="4">
        <v>490</v>
      </c>
      <c r="T121" s="4">
        <v>75</v>
      </c>
      <c r="U121" s="5">
        <v>4.49</v>
      </c>
      <c r="V121" s="5">
        <v>0</v>
      </c>
      <c r="W121" s="14">
        <v>7.46</v>
      </c>
      <c r="X121" s="14">
        <v>0</v>
      </c>
      <c r="Y121" s="14">
        <v>7.46</v>
      </c>
      <c r="Z121" s="4">
        <v>24580</v>
      </c>
      <c r="AA121" s="49" t="str">
        <f>IFERROR(IF(VLOOKUP($D121,'Year-To-Date'!$E$1:$E$322,1,FALSE)=D121,"--","Find"),"Find")</f>
        <v>--</v>
      </c>
      <c r="AB121" s="31"/>
      <c r="AD121" s="32"/>
      <c r="AF121" s="32"/>
      <c r="AH121" s="32"/>
      <c r="AJ121" s="32"/>
      <c r="AL121" s="32"/>
      <c r="AN121" s="32"/>
    </row>
    <row r="122" spans="1:40">
      <c r="A122" s="2" t="s">
        <v>745</v>
      </c>
      <c r="B122" s="2" t="s">
        <v>510</v>
      </c>
      <c r="C122" s="2" t="s">
        <v>395</v>
      </c>
      <c r="D122" s="2" t="s">
        <v>195</v>
      </c>
      <c r="E122" s="2" t="s">
        <v>532</v>
      </c>
      <c r="F122" s="21" t="s">
        <v>196</v>
      </c>
      <c r="G122" s="11" t="s">
        <v>1950</v>
      </c>
      <c r="H122" s="3">
        <v>42375</v>
      </c>
      <c r="I122" s="2" t="s">
        <v>39</v>
      </c>
      <c r="J122" s="2" t="s">
        <v>29</v>
      </c>
      <c r="K122" s="2" t="s">
        <v>30</v>
      </c>
      <c r="L122" s="2" t="s">
        <v>31</v>
      </c>
      <c r="M122" s="2" t="s">
        <v>32</v>
      </c>
      <c r="N122" s="4">
        <v>3124</v>
      </c>
      <c r="O122" s="4">
        <v>3675</v>
      </c>
      <c r="P122" s="4">
        <v>551</v>
      </c>
      <c r="Q122" s="5">
        <v>9.31</v>
      </c>
      <c r="R122" s="4">
        <v>3529</v>
      </c>
      <c r="S122" s="4">
        <v>4801</v>
      </c>
      <c r="T122" s="4">
        <v>1272</v>
      </c>
      <c r="U122" s="5">
        <v>76.069999999999993</v>
      </c>
      <c r="V122" s="5">
        <v>0</v>
      </c>
      <c r="W122" s="14">
        <v>85.38</v>
      </c>
      <c r="X122" s="14">
        <v>0</v>
      </c>
      <c r="Y122" s="14">
        <v>85.38</v>
      </c>
      <c r="Z122" s="4">
        <v>24580</v>
      </c>
      <c r="AA122" s="49" t="str">
        <f>IFERROR(IF(VLOOKUP($D122,'Year-To-Date'!$E$1:$E$322,1,FALSE)=D122,"--","Find"),"Find")</f>
        <v>--</v>
      </c>
      <c r="AB122" s="31"/>
      <c r="AD122" s="32"/>
      <c r="AF122" s="32"/>
      <c r="AH122" s="32"/>
      <c r="AJ122" s="32"/>
      <c r="AL122" s="32"/>
      <c r="AN122" s="32"/>
    </row>
    <row r="123" spans="1:40">
      <c r="A123" s="2" t="s">
        <v>745</v>
      </c>
      <c r="B123" s="2" t="s">
        <v>510</v>
      </c>
      <c r="C123" s="2" t="s">
        <v>76</v>
      </c>
      <c r="D123" s="2" t="s">
        <v>337</v>
      </c>
      <c r="E123" s="2" t="s">
        <v>532</v>
      </c>
      <c r="F123" s="21" t="s">
        <v>196</v>
      </c>
      <c r="G123" s="11" t="s">
        <v>1950</v>
      </c>
      <c r="H123" s="3">
        <v>42404</v>
      </c>
      <c r="I123" s="2" t="s">
        <v>39</v>
      </c>
      <c r="J123" s="2" t="s">
        <v>29</v>
      </c>
      <c r="K123" s="2" t="s">
        <v>30</v>
      </c>
      <c r="L123" s="2" t="s">
        <v>31</v>
      </c>
      <c r="M123" s="2" t="s">
        <v>32</v>
      </c>
      <c r="N123" s="4">
        <v>16337</v>
      </c>
      <c r="O123" s="4">
        <v>17570</v>
      </c>
      <c r="P123" s="4">
        <v>1233</v>
      </c>
      <c r="Q123" s="5">
        <v>20.84</v>
      </c>
      <c r="R123" s="4">
        <v>14708</v>
      </c>
      <c r="S123" s="4">
        <v>15412</v>
      </c>
      <c r="T123" s="4">
        <v>704</v>
      </c>
      <c r="U123" s="5">
        <v>42.1</v>
      </c>
      <c r="V123" s="5">
        <v>0</v>
      </c>
      <c r="W123" s="14">
        <v>62.94</v>
      </c>
      <c r="X123" s="14">
        <v>0</v>
      </c>
      <c r="Y123" s="14">
        <v>62.94</v>
      </c>
      <c r="Z123" s="4">
        <v>24580</v>
      </c>
      <c r="AA123" s="49" t="str">
        <f>IFERROR(IF(VLOOKUP($D123,'Year-To-Date'!$E$1:$E$322,1,FALSE)=D123,"--","Find"),"Find")</f>
        <v>--</v>
      </c>
      <c r="AB123" s="31"/>
      <c r="AD123" s="32"/>
      <c r="AF123" s="32"/>
      <c r="AH123" s="32"/>
      <c r="AJ123" s="32"/>
      <c r="AL123" s="32"/>
      <c r="AN123" s="32"/>
    </row>
    <row r="124" spans="1:40">
      <c r="A124" s="2" t="s">
        <v>745</v>
      </c>
      <c r="B124" s="2" t="s">
        <v>510</v>
      </c>
      <c r="C124" s="2" t="s">
        <v>25</v>
      </c>
      <c r="D124" s="2" t="s">
        <v>130</v>
      </c>
      <c r="E124" s="2" t="s">
        <v>532</v>
      </c>
      <c r="F124" s="21" t="s">
        <v>131</v>
      </c>
      <c r="G124" s="11" t="s">
        <v>1951</v>
      </c>
      <c r="H124" s="3">
        <v>42374</v>
      </c>
      <c r="I124" s="2" t="s">
        <v>39</v>
      </c>
      <c r="J124" s="2" t="s">
        <v>29</v>
      </c>
      <c r="K124" s="2" t="s">
        <v>30</v>
      </c>
      <c r="L124" s="2" t="s">
        <v>31</v>
      </c>
      <c r="M124" s="2" t="s">
        <v>32</v>
      </c>
      <c r="N124" s="4">
        <v>23839</v>
      </c>
      <c r="O124" s="4">
        <v>26722</v>
      </c>
      <c r="P124" s="4">
        <v>2883</v>
      </c>
      <c r="Q124" s="5">
        <v>48.72</v>
      </c>
      <c r="R124" s="4">
        <v>0</v>
      </c>
      <c r="S124" s="4">
        <v>0</v>
      </c>
      <c r="T124" s="4">
        <v>0</v>
      </c>
      <c r="U124" s="5">
        <v>0</v>
      </c>
      <c r="V124" s="5">
        <v>0</v>
      </c>
      <c r="W124" s="14">
        <v>48.72</v>
      </c>
      <c r="X124" s="14">
        <v>0</v>
      </c>
      <c r="Y124" s="14">
        <v>48.72</v>
      </c>
      <c r="Z124" s="4">
        <v>24580</v>
      </c>
      <c r="AA124" s="49" t="str">
        <f>IFERROR(IF(VLOOKUP($D124,'Year-To-Date'!$E$1:$E$322,1,FALSE)=D124,"--","Find"),"Find")</f>
        <v>--</v>
      </c>
      <c r="AB124" s="31"/>
      <c r="AD124" s="32"/>
      <c r="AF124" s="32"/>
      <c r="AH124" s="32"/>
      <c r="AJ124" s="32"/>
      <c r="AL124" s="32"/>
      <c r="AN124" s="32"/>
    </row>
    <row r="125" spans="1:40">
      <c r="A125" s="2" t="s">
        <v>745</v>
      </c>
      <c r="B125" s="2" t="s">
        <v>510</v>
      </c>
      <c r="C125" s="2" t="s">
        <v>48</v>
      </c>
      <c r="D125" s="2" t="s">
        <v>179</v>
      </c>
      <c r="E125" s="2" t="s">
        <v>532</v>
      </c>
      <c r="F125" s="21" t="s">
        <v>131</v>
      </c>
      <c r="G125" s="11" t="s">
        <v>1951</v>
      </c>
      <c r="H125" s="3">
        <v>42374</v>
      </c>
      <c r="I125" s="2" t="s">
        <v>39</v>
      </c>
      <c r="J125" s="2" t="s">
        <v>29</v>
      </c>
      <c r="K125" s="2" t="s">
        <v>30</v>
      </c>
      <c r="L125" s="2" t="s">
        <v>31</v>
      </c>
      <c r="M125" s="2" t="s">
        <v>32</v>
      </c>
      <c r="N125" s="4">
        <v>51</v>
      </c>
      <c r="O125" s="4">
        <v>53</v>
      </c>
      <c r="P125" s="4">
        <v>2</v>
      </c>
      <c r="Q125" s="5">
        <v>0.03</v>
      </c>
      <c r="R125" s="4">
        <v>0</v>
      </c>
      <c r="S125" s="4">
        <v>0</v>
      </c>
      <c r="T125" s="4">
        <v>0</v>
      </c>
      <c r="U125" s="5">
        <v>0</v>
      </c>
      <c r="V125" s="5">
        <v>0</v>
      </c>
      <c r="W125" s="14">
        <v>0.03</v>
      </c>
      <c r="X125" s="14">
        <v>0</v>
      </c>
      <c r="Y125" s="14">
        <v>0.03</v>
      </c>
      <c r="Z125" s="4">
        <v>24580</v>
      </c>
      <c r="AA125" s="49" t="str">
        <f>IFERROR(IF(VLOOKUP($D125,'Year-To-Date'!$E$1:$E$322,1,FALSE)=D125,"--","Find"),"Find")</f>
        <v>--</v>
      </c>
      <c r="AB125" s="31"/>
      <c r="AD125" s="32"/>
      <c r="AF125" s="32"/>
      <c r="AH125" s="32"/>
      <c r="AJ125" s="32"/>
      <c r="AL125" s="32"/>
      <c r="AN125" s="32"/>
    </row>
    <row r="126" spans="1:40">
      <c r="A126" s="2" t="s">
        <v>745</v>
      </c>
      <c r="B126" s="2" t="s">
        <v>510</v>
      </c>
      <c r="C126" s="2" t="s">
        <v>48</v>
      </c>
      <c r="D126" s="2" t="s">
        <v>180</v>
      </c>
      <c r="E126" s="2" t="s">
        <v>532</v>
      </c>
      <c r="F126" s="21" t="s">
        <v>131</v>
      </c>
      <c r="G126" s="11" t="s">
        <v>1951</v>
      </c>
      <c r="H126" s="3">
        <v>42374</v>
      </c>
      <c r="I126" s="2" t="s">
        <v>39</v>
      </c>
      <c r="J126" s="2" t="s">
        <v>29</v>
      </c>
      <c r="K126" s="2" t="s">
        <v>30</v>
      </c>
      <c r="L126" s="2" t="s">
        <v>31</v>
      </c>
      <c r="M126" s="2" t="s">
        <v>32</v>
      </c>
      <c r="N126" s="4">
        <v>5823</v>
      </c>
      <c r="O126" s="4">
        <v>7073</v>
      </c>
      <c r="P126" s="4">
        <v>1250</v>
      </c>
      <c r="Q126" s="5">
        <v>21.13</v>
      </c>
      <c r="R126" s="4">
        <v>0</v>
      </c>
      <c r="S126" s="4">
        <v>0</v>
      </c>
      <c r="T126" s="4">
        <v>0</v>
      </c>
      <c r="U126" s="5">
        <v>0</v>
      </c>
      <c r="V126" s="5">
        <v>0</v>
      </c>
      <c r="W126" s="14">
        <v>21.13</v>
      </c>
      <c r="X126" s="14">
        <v>0</v>
      </c>
      <c r="Y126" s="14">
        <v>21.13</v>
      </c>
      <c r="Z126" s="4">
        <v>24580</v>
      </c>
      <c r="AA126" s="49" t="str">
        <f>IFERROR(IF(VLOOKUP($D126,'Year-To-Date'!$E$1:$E$322,1,FALSE)=D126,"--","Find"),"Find")</f>
        <v>--</v>
      </c>
      <c r="AB126" s="31"/>
      <c r="AD126" s="32"/>
      <c r="AF126" s="32"/>
      <c r="AH126" s="32"/>
      <c r="AJ126" s="32"/>
      <c r="AL126" s="32"/>
      <c r="AN126" s="32"/>
    </row>
    <row r="127" spans="1:40">
      <c r="A127" s="2" t="s">
        <v>745</v>
      </c>
      <c r="B127" s="2" t="s">
        <v>510</v>
      </c>
      <c r="C127" s="2" t="s">
        <v>48</v>
      </c>
      <c r="D127" s="2" t="s">
        <v>183</v>
      </c>
      <c r="E127" s="2" t="s">
        <v>532</v>
      </c>
      <c r="F127" s="21" t="s">
        <v>131</v>
      </c>
      <c r="G127" s="11" t="s">
        <v>1951</v>
      </c>
      <c r="H127" s="3">
        <v>42374</v>
      </c>
      <c r="I127" s="2" t="s">
        <v>39</v>
      </c>
      <c r="J127" s="2" t="s">
        <v>29</v>
      </c>
      <c r="K127" s="2" t="s">
        <v>30</v>
      </c>
      <c r="L127" s="2" t="s">
        <v>31</v>
      </c>
      <c r="M127" s="2" t="s">
        <v>32</v>
      </c>
      <c r="N127" s="4">
        <v>7142</v>
      </c>
      <c r="O127" s="4">
        <v>8295</v>
      </c>
      <c r="P127" s="4">
        <v>1153</v>
      </c>
      <c r="Q127" s="5">
        <v>19.489999999999998</v>
      </c>
      <c r="R127" s="4">
        <v>0</v>
      </c>
      <c r="S127" s="4">
        <v>0</v>
      </c>
      <c r="T127" s="4">
        <v>0</v>
      </c>
      <c r="U127" s="5">
        <v>0</v>
      </c>
      <c r="V127" s="5">
        <v>0</v>
      </c>
      <c r="W127" s="14">
        <v>19.489999999999998</v>
      </c>
      <c r="X127" s="14">
        <v>0</v>
      </c>
      <c r="Y127" s="14">
        <v>19.489999999999998</v>
      </c>
      <c r="Z127" s="4">
        <v>24580</v>
      </c>
      <c r="AA127" s="49" t="str">
        <f>IFERROR(IF(VLOOKUP($D127,'Year-To-Date'!$E$1:$E$322,1,FALSE)=D127,"--","Find"),"Find")</f>
        <v>--</v>
      </c>
      <c r="AB127" s="31"/>
      <c r="AD127" s="32"/>
      <c r="AF127" s="32"/>
      <c r="AH127" s="32"/>
      <c r="AJ127" s="32"/>
      <c r="AL127" s="32"/>
      <c r="AN127" s="32"/>
    </row>
    <row r="128" spans="1:40">
      <c r="A128" s="2" t="s">
        <v>745</v>
      </c>
      <c r="B128" s="2" t="s">
        <v>510</v>
      </c>
      <c r="C128" s="2" t="s">
        <v>48</v>
      </c>
      <c r="D128" s="2" t="s">
        <v>184</v>
      </c>
      <c r="E128" s="2" t="s">
        <v>532</v>
      </c>
      <c r="F128" s="21" t="s">
        <v>131</v>
      </c>
      <c r="G128" s="11" t="s">
        <v>1951</v>
      </c>
      <c r="H128" s="3">
        <v>42374</v>
      </c>
      <c r="I128" s="2" t="s">
        <v>39</v>
      </c>
      <c r="J128" s="2" t="s">
        <v>29</v>
      </c>
      <c r="K128" s="2" t="s">
        <v>30</v>
      </c>
      <c r="L128" s="2" t="s">
        <v>31</v>
      </c>
      <c r="M128" s="2" t="s">
        <v>32</v>
      </c>
      <c r="N128" s="4">
        <v>10166</v>
      </c>
      <c r="O128" s="4">
        <v>11999</v>
      </c>
      <c r="P128" s="4">
        <v>1833</v>
      </c>
      <c r="Q128" s="5">
        <v>30.98</v>
      </c>
      <c r="R128" s="4">
        <v>0</v>
      </c>
      <c r="S128" s="4">
        <v>0</v>
      </c>
      <c r="T128" s="4">
        <v>0</v>
      </c>
      <c r="U128" s="5">
        <v>0</v>
      </c>
      <c r="V128" s="5">
        <v>0</v>
      </c>
      <c r="W128" s="14">
        <v>30.98</v>
      </c>
      <c r="X128" s="14">
        <v>0</v>
      </c>
      <c r="Y128" s="14">
        <v>30.98</v>
      </c>
      <c r="Z128" s="4">
        <v>24580</v>
      </c>
      <c r="AA128" s="49" t="str">
        <f>IFERROR(IF(VLOOKUP($D128,'Year-To-Date'!$E$1:$E$322,1,FALSE)=D128,"--","Find"),"Find")</f>
        <v>--</v>
      </c>
      <c r="AB128" s="31"/>
      <c r="AD128" s="32"/>
      <c r="AF128" s="32"/>
      <c r="AH128" s="32"/>
      <c r="AJ128" s="32"/>
      <c r="AL128" s="32"/>
      <c r="AN128" s="32"/>
    </row>
    <row r="129" spans="1:40">
      <c r="A129" s="2" t="s">
        <v>745</v>
      </c>
      <c r="B129" s="2" t="s">
        <v>510</v>
      </c>
      <c r="C129" s="2" t="s">
        <v>370</v>
      </c>
      <c r="D129" s="2" t="s">
        <v>235</v>
      </c>
      <c r="E129" s="2" t="s">
        <v>371</v>
      </c>
      <c r="F129" s="21" t="s">
        <v>131</v>
      </c>
      <c r="G129" s="11" t="s">
        <v>1951</v>
      </c>
      <c r="H129" s="3">
        <v>42198</v>
      </c>
      <c r="I129" s="2" t="s">
        <v>28</v>
      </c>
      <c r="J129" s="2" t="s">
        <v>373</v>
      </c>
      <c r="K129" s="2" t="s">
        <v>30</v>
      </c>
      <c r="L129" s="2" t="s">
        <v>31</v>
      </c>
      <c r="M129" s="2" t="s">
        <v>32</v>
      </c>
      <c r="N129" s="4">
        <v>7938</v>
      </c>
      <c r="O129" s="4">
        <v>10278</v>
      </c>
      <c r="P129" s="4">
        <v>2340</v>
      </c>
      <c r="Q129" s="5">
        <v>39.549999999999997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39.549999999999997</v>
      </c>
      <c r="X129" s="14">
        <v>0</v>
      </c>
      <c r="Y129" s="14">
        <v>39.549999999999997</v>
      </c>
      <c r="Z129" s="4">
        <v>24580</v>
      </c>
      <c r="AA129" s="49" t="str">
        <f>IFERROR(IF(VLOOKUP($D129,'Year-To-Date'!$E$1:$E$322,1,FALSE)=D129,"--","Find"),"Find")</f>
        <v>--</v>
      </c>
      <c r="AB129" s="31"/>
      <c r="AD129" s="32"/>
      <c r="AF129" s="32"/>
      <c r="AH129" s="32"/>
      <c r="AJ129" s="32"/>
      <c r="AL129" s="32"/>
      <c r="AN129" s="32"/>
    </row>
    <row r="130" spans="1:40">
      <c r="A130" s="2" t="s">
        <v>745</v>
      </c>
      <c r="B130" s="2" t="s">
        <v>510</v>
      </c>
      <c r="C130" s="2" t="s">
        <v>472</v>
      </c>
      <c r="D130" s="2" t="s">
        <v>276</v>
      </c>
      <c r="E130" s="2" t="s">
        <v>539</v>
      </c>
      <c r="F130" s="21" t="s">
        <v>131</v>
      </c>
      <c r="G130" s="11" t="s">
        <v>1951</v>
      </c>
      <c r="H130" s="3">
        <v>42158</v>
      </c>
      <c r="I130" s="2" t="s">
        <v>28</v>
      </c>
      <c r="J130" s="2" t="s">
        <v>29</v>
      </c>
      <c r="K130" s="2" t="s">
        <v>30</v>
      </c>
      <c r="L130" s="2" t="s">
        <v>31</v>
      </c>
      <c r="M130" s="2" t="s">
        <v>382</v>
      </c>
      <c r="N130" s="4">
        <v>20235</v>
      </c>
      <c r="O130" s="4">
        <v>27611</v>
      </c>
      <c r="P130" s="4">
        <v>7376</v>
      </c>
      <c r="Q130" s="5">
        <v>685.97</v>
      </c>
      <c r="R130" s="4">
        <v>0</v>
      </c>
      <c r="S130" s="4">
        <v>0</v>
      </c>
      <c r="T130" s="4">
        <v>0</v>
      </c>
      <c r="U130" s="5">
        <v>0</v>
      </c>
      <c r="V130" s="5">
        <v>0</v>
      </c>
      <c r="W130" s="14">
        <v>685.97</v>
      </c>
      <c r="X130" s="14">
        <v>0</v>
      </c>
      <c r="Y130" s="14">
        <v>685.97</v>
      </c>
      <c r="Z130" s="4">
        <v>24580</v>
      </c>
      <c r="AA130" s="49" t="str">
        <f>IFERROR(IF(VLOOKUP($D130,'Year-To-Date'!$E$1:$E$322,1,FALSE)=D130,"--","Find"),"Find")</f>
        <v>--</v>
      </c>
      <c r="AB130" s="31"/>
      <c r="AD130" s="32"/>
      <c r="AF130" s="32"/>
      <c r="AH130" s="32"/>
      <c r="AJ130" s="32"/>
      <c r="AL130" s="32"/>
      <c r="AN130" s="32"/>
    </row>
    <row r="131" spans="1:40">
      <c r="A131" s="2" t="s">
        <v>745</v>
      </c>
      <c r="B131" s="2" t="s">
        <v>510</v>
      </c>
      <c r="C131" s="2" t="s">
        <v>76</v>
      </c>
      <c r="D131" s="2" t="s">
        <v>338</v>
      </c>
      <c r="E131" s="2" t="s">
        <v>532</v>
      </c>
      <c r="F131" s="21" t="s">
        <v>131</v>
      </c>
      <c r="G131" s="11" t="s">
        <v>1951</v>
      </c>
      <c r="H131" s="3">
        <v>42374</v>
      </c>
      <c r="I131" s="2" t="s">
        <v>39</v>
      </c>
      <c r="J131" s="2" t="s">
        <v>29</v>
      </c>
      <c r="K131" s="2" t="s">
        <v>30</v>
      </c>
      <c r="L131" s="2" t="s">
        <v>31</v>
      </c>
      <c r="M131" s="2" t="s">
        <v>32</v>
      </c>
      <c r="N131" s="4">
        <v>10424</v>
      </c>
      <c r="O131" s="4">
        <v>14558</v>
      </c>
      <c r="P131" s="4">
        <v>4134</v>
      </c>
      <c r="Q131" s="5">
        <v>69.86</v>
      </c>
      <c r="R131" s="4">
        <v>1787</v>
      </c>
      <c r="S131" s="4">
        <v>2341</v>
      </c>
      <c r="T131" s="4">
        <v>554</v>
      </c>
      <c r="U131" s="5">
        <v>33.130000000000003</v>
      </c>
      <c r="V131" s="5">
        <v>0</v>
      </c>
      <c r="W131" s="14">
        <v>102.99</v>
      </c>
      <c r="X131" s="14">
        <v>0</v>
      </c>
      <c r="Y131" s="14">
        <v>102.99</v>
      </c>
      <c r="Z131" s="4">
        <v>24580</v>
      </c>
      <c r="AA131" s="49" t="str">
        <f>IFERROR(IF(VLOOKUP($D131,'Year-To-Date'!$E$1:$E$322,1,FALSE)=D131,"--","Find"),"Find")</f>
        <v>--</v>
      </c>
      <c r="AB131" s="31"/>
      <c r="AD131" s="32"/>
      <c r="AF131" s="32"/>
      <c r="AH131" s="32"/>
      <c r="AJ131" s="32"/>
      <c r="AL131" s="32"/>
      <c r="AN131" s="32"/>
    </row>
    <row r="132" spans="1:40">
      <c r="A132" s="2" t="s">
        <v>745</v>
      </c>
      <c r="B132" s="2" t="s">
        <v>510</v>
      </c>
      <c r="C132" s="2" t="s">
        <v>25</v>
      </c>
      <c r="D132" s="2" t="s">
        <v>134</v>
      </c>
      <c r="E132" s="2" t="s">
        <v>504</v>
      </c>
      <c r="F132" s="21" t="s">
        <v>135</v>
      </c>
      <c r="G132" s="11" t="s">
        <v>1952</v>
      </c>
      <c r="H132" s="3">
        <v>42444</v>
      </c>
      <c r="I132" s="2" t="s">
        <v>39</v>
      </c>
      <c r="J132" s="2" t="s">
        <v>381</v>
      </c>
      <c r="K132" s="2" t="s">
        <v>30</v>
      </c>
      <c r="L132" s="2" t="s">
        <v>31</v>
      </c>
      <c r="M132" s="2" t="s">
        <v>32</v>
      </c>
      <c r="N132" s="4">
        <v>16</v>
      </c>
      <c r="O132" s="4">
        <v>16</v>
      </c>
      <c r="P132" s="4">
        <v>0</v>
      </c>
      <c r="Q132" s="5">
        <v>0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0</v>
      </c>
      <c r="X132" s="14">
        <v>0</v>
      </c>
      <c r="Y132" s="14">
        <v>0</v>
      </c>
      <c r="Z132" s="4">
        <v>24580</v>
      </c>
      <c r="AA132" s="49" t="str">
        <f>IFERROR(IF(VLOOKUP($D132,'Year-To-Date'!$E$1:$E$322,1,FALSE)=D132,"--","Find"),"Find")</f>
        <v>--</v>
      </c>
      <c r="AB132" s="31"/>
      <c r="AD132" s="32"/>
      <c r="AF132" s="32"/>
      <c r="AH132" s="32"/>
      <c r="AJ132" s="32"/>
      <c r="AL132" s="32"/>
      <c r="AN132" s="32"/>
    </row>
    <row r="133" spans="1:40">
      <c r="A133" s="2" t="s">
        <v>745</v>
      </c>
      <c r="B133" s="2" t="s">
        <v>510</v>
      </c>
      <c r="C133" s="2" t="s">
        <v>25</v>
      </c>
      <c r="D133" s="2" t="s">
        <v>139</v>
      </c>
      <c r="E133" s="2" t="s">
        <v>504</v>
      </c>
      <c r="F133" s="21" t="s">
        <v>135</v>
      </c>
      <c r="G133" s="11" t="s">
        <v>1952</v>
      </c>
      <c r="H133" s="3">
        <v>42444</v>
      </c>
      <c r="I133" s="2" t="s">
        <v>39</v>
      </c>
      <c r="J133" s="2" t="s">
        <v>381</v>
      </c>
      <c r="K133" s="2" t="s">
        <v>30</v>
      </c>
      <c r="L133" s="2" t="s">
        <v>31</v>
      </c>
      <c r="M133" s="2" t="s">
        <v>32</v>
      </c>
      <c r="N133" s="4">
        <v>20</v>
      </c>
      <c r="O133" s="4">
        <v>20</v>
      </c>
      <c r="P133" s="4">
        <v>0</v>
      </c>
      <c r="Q133" s="5">
        <v>0</v>
      </c>
      <c r="R133" s="4">
        <v>0</v>
      </c>
      <c r="S133" s="4">
        <v>0</v>
      </c>
      <c r="T133" s="4">
        <v>0</v>
      </c>
      <c r="U133" s="5">
        <v>0</v>
      </c>
      <c r="V133" s="5">
        <v>0</v>
      </c>
      <c r="W133" s="14">
        <v>0</v>
      </c>
      <c r="X133" s="14">
        <v>0</v>
      </c>
      <c r="Y133" s="14">
        <v>0</v>
      </c>
      <c r="Z133" s="4">
        <v>24580</v>
      </c>
      <c r="AA133" s="49" t="str">
        <f>IFERROR(IF(VLOOKUP($D133,'Year-To-Date'!$E$1:$E$322,1,FALSE)=D133,"--","Find"),"Find")</f>
        <v>--</v>
      </c>
      <c r="AB133" s="31"/>
      <c r="AD133" s="32"/>
      <c r="AF133" s="32"/>
      <c r="AH133" s="32"/>
      <c r="AJ133" s="32"/>
      <c r="AL133" s="32"/>
      <c r="AN133" s="32"/>
    </row>
    <row r="134" spans="1:40">
      <c r="A134" s="2" t="s">
        <v>745</v>
      </c>
      <c r="B134" s="2" t="s">
        <v>510</v>
      </c>
      <c r="C134" s="2" t="s">
        <v>25</v>
      </c>
      <c r="D134" s="2" t="s">
        <v>140</v>
      </c>
      <c r="E134" s="2" t="s">
        <v>504</v>
      </c>
      <c r="F134" s="21" t="s">
        <v>135</v>
      </c>
      <c r="G134" s="11" t="s">
        <v>1952</v>
      </c>
      <c r="H134" s="3">
        <v>42444</v>
      </c>
      <c r="I134" s="2" t="s">
        <v>39</v>
      </c>
      <c r="J134" s="2" t="s">
        <v>381</v>
      </c>
      <c r="K134" s="2" t="s">
        <v>30</v>
      </c>
      <c r="L134" s="2" t="s">
        <v>31</v>
      </c>
      <c r="M134" s="2" t="s">
        <v>32</v>
      </c>
      <c r="N134" s="4">
        <v>18</v>
      </c>
      <c r="O134" s="4">
        <v>18</v>
      </c>
      <c r="P134" s="4">
        <v>0</v>
      </c>
      <c r="Q134" s="5">
        <v>0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0</v>
      </c>
      <c r="X134" s="14">
        <v>0</v>
      </c>
      <c r="Y134" s="14">
        <v>0</v>
      </c>
      <c r="Z134" s="4">
        <v>24580</v>
      </c>
      <c r="AA134" s="49" t="str">
        <f>IFERROR(IF(VLOOKUP($D134,'Year-To-Date'!$E$1:$E$322,1,FALSE)=D134,"--","Find"),"Find")</f>
        <v>--</v>
      </c>
      <c r="AB134" s="31"/>
      <c r="AD134" s="32"/>
      <c r="AF134" s="32"/>
      <c r="AH134" s="32"/>
      <c r="AJ134" s="32"/>
      <c r="AL134" s="32"/>
      <c r="AN134" s="32"/>
    </row>
    <row r="135" spans="1:40">
      <c r="A135" s="2" t="s">
        <v>745</v>
      </c>
      <c r="B135" s="2" t="s">
        <v>510</v>
      </c>
      <c r="C135" s="2" t="s">
        <v>48</v>
      </c>
      <c r="D135" s="2" t="s">
        <v>187</v>
      </c>
      <c r="E135" s="2" t="s">
        <v>504</v>
      </c>
      <c r="F135" s="21" t="s">
        <v>135</v>
      </c>
      <c r="G135" s="11" t="s">
        <v>1952</v>
      </c>
      <c r="H135" s="3">
        <v>42444</v>
      </c>
      <c r="I135" s="2" t="s">
        <v>39</v>
      </c>
      <c r="J135" s="2" t="s">
        <v>381</v>
      </c>
      <c r="K135" s="2" t="s">
        <v>30</v>
      </c>
      <c r="L135" s="2" t="s">
        <v>31</v>
      </c>
      <c r="M135" s="2" t="s">
        <v>32</v>
      </c>
      <c r="N135" s="4">
        <v>2</v>
      </c>
      <c r="O135" s="4">
        <v>2</v>
      </c>
      <c r="P135" s="4">
        <v>0</v>
      </c>
      <c r="Q135" s="5">
        <v>0</v>
      </c>
      <c r="R135" s="4">
        <v>0</v>
      </c>
      <c r="S135" s="4">
        <v>0</v>
      </c>
      <c r="T135" s="4">
        <v>0</v>
      </c>
      <c r="U135" s="5">
        <v>0</v>
      </c>
      <c r="V135" s="5">
        <v>0</v>
      </c>
      <c r="W135" s="14">
        <v>0</v>
      </c>
      <c r="X135" s="14">
        <v>0</v>
      </c>
      <c r="Y135" s="14">
        <v>0</v>
      </c>
      <c r="Z135" s="4">
        <v>24580</v>
      </c>
      <c r="AA135" s="49" t="str">
        <f>IFERROR(IF(VLOOKUP($D135,'Year-To-Date'!$E$1:$E$322,1,FALSE)=D135,"--","Find"),"Find")</f>
        <v>--</v>
      </c>
      <c r="AB135" s="31"/>
      <c r="AD135" s="32"/>
      <c r="AF135" s="32"/>
      <c r="AH135" s="32"/>
      <c r="AJ135" s="32"/>
      <c r="AL135" s="32"/>
      <c r="AN135" s="32"/>
    </row>
    <row r="136" spans="1:40">
      <c r="A136" s="2" t="s">
        <v>745</v>
      </c>
      <c r="B136" s="2" t="s">
        <v>510</v>
      </c>
      <c r="C136" s="2" t="s">
        <v>48</v>
      </c>
      <c r="D136" s="2" t="s">
        <v>188</v>
      </c>
      <c r="E136" s="2" t="s">
        <v>504</v>
      </c>
      <c r="F136" s="21" t="s">
        <v>135</v>
      </c>
      <c r="G136" s="11" t="s">
        <v>1952</v>
      </c>
      <c r="H136" s="3">
        <v>42444</v>
      </c>
      <c r="I136" s="2" t="s">
        <v>39</v>
      </c>
      <c r="J136" s="2" t="s">
        <v>381</v>
      </c>
      <c r="K136" s="2" t="s">
        <v>30</v>
      </c>
      <c r="L136" s="2" t="s">
        <v>31</v>
      </c>
      <c r="M136" s="2" t="s">
        <v>32</v>
      </c>
      <c r="N136" s="4">
        <v>2</v>
      </c>
      <c r="O136" s="4">
        <v>2</v>
      </c>
      <c r="P136" s="4">
        <v>0</v>
      </c>
      <c r="Q136" s="5">
        <v>0</v>
      </c>
      <c r="R136" s="4">
        <v>0</v>
      </c>
      <c r="S136" s="4">
        <v>0</v>
      </c>
      <c r="T136" s="4">
        <v>0</v>
      </c>
      <c r="U136" s="5">
        <v>0</v>
      </c>
      <c r="V136" s="5">
        <v>0</v>
      </c>
      <c r="W136" s="14">
        <v>0</v>
      </c>
      <c r="X136" s="14">
        <v>0</v>
      </c>
      <c r="Y136" s="14">
        <v>0</v>
      </c>
      <c r="Z136" s="4">
        <v>24580</v>
      </c>
      <c r="AA136" s="49" t="str">
        <f>IFERROR(IF(VLOOKUP($D136,'Year-To-Date'!$E$1:$E$322,1,FALSE)=D136,"--","Find"),"Find")</f>
        <v>--</v>
      </c>
      <c r="AB136" s="31"/>
      <c r="AD136" s="32"/>
      <c r="AF136" s="32"/>
      <c r="AH136" s="32"/>
      <c r="AJ136" s="32"/>
      <c r="AL136" s="32"/>
      <c r="AN136" s="32"/>
    </row>
    <row r="137" spans="1:40">
      <c r="A137" s="2" t="s">
        <v>745</v>
      </c>
      <c r="B137" s="2" t="s">
        <v>510</v>
      </c>
      <c r="C137" s="2" t="s">
        <v>48</v>
      </c>
      <c r="D137" s="2" t="s">
        <v>189</v>
      </c>
      <c r="E137" s="2" t="s">
        <v>504</v>
      </c>
      <c r="F137" s="21" t="s">
        <v>135</v>
      </c>
      <c r="G137" s="11" t="s">
        <v>1952</v>
      </c>
      <c r="H137" s="3">
        <v>42444</v>
      </c>
      <c r="I137" s="2" t="s">
        <v>39</v>
      </c>
      <c r="J137" s="2" t="s">
        <v>381</v>
      </c>
      <c r="K137" s="2" t="s">
        <v>30</v>
      </c>
      <c r="L137" s="2" t="s">
        <v>31</v>
      </c>
      <c r="M137" s="2" t="s">
        <v>32</v>
      </c>
      <c r="N137" s="4">
        <v>2</v>
      </c>
      <c r="O137" s="4">
        <v>2</v>
      </c>
      <c r="P137" s="4">
        <v>0</v>
      </c>
      <c r="Q137" s="5">
        <v>0</v>
      </c>
      <c r="R137" s="4">
        <v>0</v>
      </c>
      <c r="S137" s="4">
        <v>0</v>
      </c>
      <c r="T137" s="4">
        <v>0</v>
      </c>
      <c r="U137" s="5">
        <v>0</v>
      </c>
      <c r="V137" s="5">
        <v>0</v>
      </c>
      <c r="W137" s="14">
        <v>0</v>
      </c>
      <c r="X137" s="14">
        <v>0</v>
      </c>
      <c r="Y137" s="14">
        <v>0</v>
      </c>
      <c r="Z137" s="4">
        <v>24580</v>
      </c>
      <c r="AA137" s="49" t="str">
        <f>IFERROR(IF(VLOOKUP($D137,'Year-To-Date'!$E$1:$E$322,1,FALSE)=D137,"--","Find"),"Find")</f>
        <v>--</v>
      </c>
      <c r="AB137" s="31"/>
      <c r="AD137" s="32"/>
      <c r="AF137" s="32"/>
      <c r="AH137" s="32"/>
      <c r="AJ137" s="32"/>
      <c r="AL137" s="32"/>
      <c r="AN137" s="32"/>
    </row>
    <row r="138" spans="1:40">
      <c r="A138" s="2" t="s">
        <v>745</v>
      </c>
      <c r="B138" s="2" t="s">
        <v>510</v>
      </c>
      <c r="C138" s="2" t="s">
        <v>395</v>
      </c>
      <c r="D138" s="2" t="s">
        <v>199</v>
      </c>
      <c r="E138" s="2" t="s">
        <v>504</v>
      </c>
      <c r="F138" s="21" t="s">
        <v>135</v>
      </c>
      <c r="G138" s="11" t="s">
        <v>1952</v>
      </c>
      <c r="H138" s="3">
        <v>42444</v>
      </c>
      <c r="I138" s="2" t="s">
        <v>39</v>
      </c>
      <c r="J138" s="2" t="s">
        <v>381</v>
      </c>
      <c r="K138" s="2" t="s">
        <v>30</v>
      </c>
      <c r="L138" s="2" t="s">
        <v>31</v>
      </c>
      <c r="M138" s="2" t="s">
        <v>32</v>
      </c>
      <c r="N138" s="4">
        <v>4</v>
      </c>
      <c r="O138" s="4">
        <v>4</v>
      </c>
      <c r="P138" s="4">
        <v>0</v>
      </c>
      <c r="Q138" s="5">
        <v>0</v>
      </c>
      <c r="R138" s="4">
        <v>1</v>
      </c>
      <c r="S138" s="4">
        <v>1</v>
      </c>
      <c r="T138" s="4">
        <v>0</v>
      </c>
      <c r="U138" s="5">
        <v>0</v>
      </c>
      <c r="V138" s="5">
        <v>0</v>
      </c>
      <c r="W138" s="14">
        <v>0</v>
      </c>
      <c r="X138" s="14">
        <v>0</v>
      </c>
      <c r="Y138" s="14">
        <v>0</v>
      </c>
      <c r="Z138" s="4">
        <v>24580</v>
      </c>
      <c r="AA138" s="49" t="str">
        <f>IFERROR(IF(VLOOKUP($D138,'Year-To-Date'!$E$1:$E$322,1,FALSE)=D138,"--","Find"),"Find")</f>
        <v>--</v>
      </c>
      <c r="AB138" s="31"/>
      <c r="AD138" s="32"/>
      <c r="AF138" s="32"/>
      <c r="AH138" s="32"/>
      <c r="AJ138" s="32"/>
      <c r="AL138" s="32"/>
      <c r="AN138" s="32"/>
    </row>
    <row r="139" spans="1:40">
      <c r="A139" s="2" t="s">
        <v>745</v>
      </c>
      <c r="B139" s="2" t="s">
        <v>510</v>
      </c>
      <c r="C139" s="2" t="s">
        <v>56</v>
      </c>
      <c r="D139" s="2" t="s">
        <v>217</v>
      </c>
      <c r="E139" s="2" t="s">
        <v>768</v>
      </c>
      <c r="F139" s="21" t="s">
        <v>135</v>
      </c>
      <c r="G139" s="11" t="s">
        <v>1952</v>
      </c>
      <c r="H139" s="3">
        <v>42444</v>
      </c>
      <c r="I139" s="2" t="s">
        <v>39</v>
      </c>
      <c r="J139" s="2" t="s">
        <v>769</v>
      </c>
      <c r="K139" s="2" t="s">
        <v>30</v>
      </c>
      <c r="L139" s="2" t="s">
        <v>31</v>
      </c>
      <c r="M139" s="2" t="s">
        <v>32</v>
      </c>
      <c r="N139" s="4">
        <v>7</v>
      </c>
      <c r="O139" s="4">
        <v>7</v>
      </c>
      <c r="P139" s="4">
        <v>0</v>
      </c>
      <c r="Q139" s="5">
        <v>0</v>
      </c>
      <c r="R139" s="4">
        <v>0</v>
      </c>
      <c r="S139" s="4">
        <v>0</v>
      </c>
      <c r="T139" s="4">
        <v>0</v>
      </c>
      <c r="U139" s="5">
        <v>0</v>
      </c>
      <c r="V139" s="5">
        <v>0</v>
      </c>
      <c r="W139" s="14">
        <v>0</v>
      </c>
      <c r="X139" s="14">
        <v>0</v>
      </c>
      <c r="Y139" s="14">
        <v>0</v>
      </c>
      <c r="Z139" s="4">
        <v>24580</v>
      </c>
      <c r="AA139" s="49" t="str">
        <f>IFERROR(IF(VLOOKUP($D139,'Year-To-Date'!$E$1:$E$322,1,FALSE)=D139,"--","Find"),"Find")</f>
        <v>--</v>
      </c>
      <c r="AB139" s="31"/>
      <c r="AD139" s="32"/>
      <c r="AF139" s="32"/>
      <c r="AH139" s="32"/>
      <c r="AJ139" s="32"/>
      <c r="AL139" s="32"/>
      <c r="AN139" s="32"/>
    </row>
    <row r="140" spans="1:40">
      <c r="A140" s="2" t="s">
        <v>745</v>
      </c>
      <c r="B140" s="2" t="s">
        <v>510</v>
      </c>
      <c r="C140" s="2" t="s">
        <v>76</v>
      </c>
      <c r="D140" s="2" t="s">
        <v>77</v>
      </c>
      <c r="E140" s="2" t="s">
        <v>34</v>
      </c>
      <c r="F140" s="21" t="s">
        <v>135</v>
      </c>
      <c r="G140" s="11" t="s">
        <v>1952</v>
      </c>
      <c r="H140" s="3">
        <v>42174</v>
      </c>
      <c r="I140" s="2" t="s">
        <v>28</v>
      </c>
      <c r="J140" s="2" t="s">
        <v>35</v>
      </c>
      <c r="K140" s="2" t="s">
        <v>30</v>
      </c>
      <c r="L140" s="2" t="s">
        <v>31</v>
      </c>
      <c r="M140" s="2" t="s">
        <v>32</v>
      </c>
      <c r="N140" s="4">
        <v>17043</v>
      </c>
      <c r="O140" s="4">
        <v>18908</v>
      </c>
      <c r="P140" s="4">
        <v>1865</v>
      </c>
      <c r="Q140" s="5">
        <v>31.52</v>
      </c>
      <c r="R140" s="4">
        <v>1697</v>
      </c>
      <c r="S140" s="4">
        <v>1955</v>
      </c>
      <c r="T140" s="4">
        <v>258</v>
      </c>
      <c r="U140" s="5">
        <v>15.43</v>
      </c>
      <c r="V140" s="5">
        <v>0</v>
      </c>
      <c r="W140" s="14">
        <v>46.95</v>
      </c>
      <c r="X140" s="14">
        <v>0</v>
      </c>
      <c r="Y140" s="14">
        <v>46.95</v>
      </c>
      <c r="Z140" s="4">
        <v>24580</v>
      </c>
      <c r="AA140" s="49" t="str">
        <f>IFERROR(IF(VLOOKUP($D140,'Year-To-Date'!$E$1:$E$322,1,FALSE)=D140,"--","Find"),"Find")</f>
        <v>--</v>
      </c>
      <c r="AB140" s="31"/>
      <c r="AD140" s="32"/>
      <c r="AF140" s="32"/>
      <c r="AH140" s="32"/>
      <c r="AJ140" s="32"/>
      <c r="AL140" s="32"/>
      <c r="AN140" s="32"/>
    </row>
    <row r="141" spans="1:40">
      <c r="A141" s="2" t="s">
        <v>745</v>
      </c>
      <c r="B141" s="2" t="s">
        <v>510</v>
      </c>
      <c r="C141" s="2" t="s">
        <v>76</v>
      </c>
      <c r="D141" s="2" t="s">
        <v>334</v>
      </c>
      <c r="E141" s="2" t="s">
        <v>541</v>
      </c>
      <c r="F141" s="21" t="s">
        <v>135</v>
      </c>
      <c r="G141" s="11" t="s">
        <v>1952</v>
      </c>
      <c r="H141" s="3">
        <v>42360</v>
      </c>
      <c r="I141" s="2" t="s">
        <v>39</v>
      </c>
      <c r="J141" s="2" t="s">
        <v>542</v>
      </c>
      <c r="K141" s="2" t="s">
        <v>30</v>
      </c>
      <c r="L141" s="2" t="s">
        <v>31</v>
      </c>
      <c r="M141" s="2" t="s">
        <v>32</v>
      </c>
      <c r="N141" s="4">
        <v>795</v>
      </c>
      <c r="O141" s="4">
        <v>811</v>
      </c>
      <c r="P141" s="4">
        <v>16</v>
      </c>
      <c r="Q141" s="5">
        <v>0.27</v>
      </c>
      <c r="R141" s="4">
        <v>1761</v>
      </c>
      <c r="S141" s="4">
        <v>1761</v>
      </c>
      <c r="T141" s="4">
        <v>0</v>
      </c>
      <c r="U141" s="5">
        <v>0</v>
      </c>
      <c r="V141" s="5">
        <v>0</v>
      </c>
      <c r="W141" s="14">
        <v>0.27</v>
      </c>
      <c r="X141" s="14">
        <v>0</v>
      </c>
      <c r="Y141" s="14">
        <v>0.27</v>
      </c>
      <c r="Z141" s="4">
        <v>24580</v>
      </c>
      <c r="AA141" s="49" t="str">
        <f>IFERROR(IF(VLOOKUP($D141,'Year-To-Date'!$E$1:$E$322,1,FALSE)=D141,"--","Find"),"Find")</f>
        <v>--</v>
      </c>
      <c r="AB141" s="31"/>
      <c r="AD141" s="32"/>
      <c r="AF141" s="32"/>
      <c r="AH141" s="32"/>
      <c r="AJ141" s="32"/>
      <c r="AL141" s="32"/>
      <c r="AN141" s="32"/>
    </row>
    <row r="142" spans="1:40">
      <c r="A142" s="2" t="s">
        <v>745</v>
      </c>
      <c r="B142" s="2" t="s">
        <v>510</v>
      </c>
      <c r="C142" s="2" t="s">
        <v>76</v>
      </c>
      <c r="D142" s="2" t="s">
        <v>342</v>
      </c>
      <c r="E142" s="2" t="s">
        <v>543</v>
      </c>
      <c r="F142" s="21" t="s">
        <v>343</v>
      </c>
      <c r="G142" s="11" t="s">
        <v>1953</v>
      </c>
      <c r="H142" s="3">
        <v>42382</v>
      </c>
      <c r="I142" s="2" t="s">
        <v>39</v>
      </c>
      <c r="J142" s="2" t="s">
        <v>544</v>
      </c>
      <c r="K142" s="2" t="s">
        <v>30</v>
      </c>
      <c r="L142" s="2" t="s">
        <v>31</v>
      </c>
      <c r="M142" s="2" t="s">
        <v>32</v>
      </c>
      <c r="N142" s="4">
        <v>21520</v>
      </c>
      <c r="O142" s="4">
        <v>23411</v>
      </c>
      <c r="P142" s="4">
        <v>1891</v>
      </c>
      <c r="Q142" s="5">
        <v>175.86</v>
      </c>
      <c r="R142" s="4">
        <v>13193</v>
      </c>
      <c r="S142" s="4">
        <v>14456</v>
      </c>
      <c r="T142" s="4">
        <v>1263</v>
      </c>
      <c r="U142" s="5">
        <v>227.34</v>
      </c>
      <c r="V142" s="5">
        <v>0</v>
      </c>
      <c r="W142" s="14">
        <v>403.2</v>
      </c>
      <c r="X142" s="14">
        <v>0</v>
      </c>
      <c r="Y142" s="14">
        <v>403.2</v>
      </c>
      <c r="Z142" s="4">
        <v>24580</v>
      </c>
      <c r="AA142" s="49" t="str">
        <f>IFERROR(IF(VLOOKUP($D142,'Year-To-Date'!$E$1:$E$322,1,FALSE)=D142,"--","Find"),"Find")</f>
        <v>--</v>
      </c>
      <c r="AB142" s="31"/>
      <c r="AD142" s="32"/>
      <c r="AF142" s="32"/>
      <c r="AH142" s="32"/>
      <c r="AJ142" s="32"/>
      <c r="AL142" s="32"/>
      <c r="AN142" s="32"/>
    </row>
    <row r="143" spans="1:40">
      <c r="A143" s="2" t="s">
        <v>745</v>
      </c>
      <c r="B143" s="2" t="s">
        <v>510</v>
      </c>
      <c r="C143" s="2" t="s">
        <v>76</v>
      </c>
      <c r="D143" s="2" t="s">
        <v>314</v>
      </c>
      <c r="E143" s="2" t="s">
        <v>474</v>
      </c>
      <c r="F143" s="21" t="s">
        <v>315</v>
      </c>
      <c r="G143" s="11" t="s">
        <v>1954</v>
      </c>
      <c r="H143" s="3">
        <v>42326</v>
      </c>
      <c r="I143" s="2" t="s">
        <v>39</v>
      </c>
      <c r="J143" s="2" t="s">
        <v>544</v>
      </c>
      <c r="K143" s="2" t="s">
        <v>30</v>
      </c>
      <c r="L143" s="2" t="s">
        <v>31</v>
      </c>
      <c r="M143" s="2" t="s">
        <v>382</v>
      </c>
      <c r="N143" s="4">
        <v>37207</v>
      </c>
      <c r="O143" s="4">
        <v>40766</v>
      </c>
      <c r="P143" s="4">
        <v>3559</v>
      </c>
      <c r="Q143" s="5">
        <v>60.15</v>
      </c>
      <c r="R143" s="4">
        <v>21354</v>
      </c>
      <c r="S143" s="4">
        <v>23960</v>
      </c>
      <c r="T143" s="4">
        <v>2606</v>
      </c>
      <c r="U143" s="5">
        <v>155.84</v>
      </c>
      <c r="V143" s="5">
        <v>0</v>
      </c>
      <c r="W143" s="14">
        <v>215.99</v>
      </c>
      <c r="X143" s="14">
        <v>0</v>
      </c>
      <c r="Y143" s="14">
        <v>215.99</v>
      </c>
      <c r="Z143" s="4">
        <v>24580</v>
      </c>
      <c r="AA143" s="49" t="str">
        <f>IFERROR(IF(VLOOKUP($D143,'Year-To-Date'!$E$1:$E$322,1,FALSE)=D143,"--","Find"),"Find")</f>
        <v>--</v>
      </c>
      <c r="AB143" s="31"/>
      <c r="AD143" s="32"/>
      <c r="AF143" s="32"/>
      <c r="AH143" s="32"/>
      <c r="AJ143" s="32"/>
      <c r="AL143" s="32"/>
      <c r="AN143" s="32"/>
    </row>
    <row r="144" spans="1:40">
      <c r="A144" s="2" t="s">
        <v>745</v>
      </c>
      <c r="B144" s="2" t="s">
        <v>510</v>
      </c>
      <c r="C144" s="2" t="s">
        <v>76</v>
      </c>
      <c r="D144" s="2" t="s">
        <v>287</v>
      </c>
      <c r="E144" s="2" t="s">
        <v>474</v>
      </c>
      <c r="F144" s="21" t="s">
        <v>288</v>
      </c>
      <c r="G144" s="11" t="s">
        <v>1955</v>
      </c>
      <c r="H144" s="3">
        <v>42487</v>
      </c>
      <c r="I144" s="2" t="s">
        <v>685</v>
      </c>
      <c r="J144" s="2" t="s">
        <v>544</v>
      </c>
      <c r="K144" s="2" t="s">
        <v>30</v>
      </c>
      <c r="L144" s="2" t="s">
        <v>31</v>
      </c>
      <c r="M144" s="2" t="s">
        <v>32</v>
      </c>
      <c r="N144" s="4">
        <v>731</v>
      </c>
      <c r="O144" s="4">
        <v>2061</v>
      </c>
      <c r="P144" s="4">
        <v>1330</v>
      </c>
      <c r="Q144" s="5">
        <v>22.48</v>
      </c>
      <c r="R144" s="4">
        <v>680</v>
      </c>
      <c r="S144" s="4">
        <v>1825</v>
      </c>
      <c r="T144" s="4">
        <v>1145</v>
      </c>
      <c r="U144" s="5">
        <v>68.47</v>
      </c>
      <c r="V144" s="5">
        <v>0</v>
      </c>
      <c r="W144" s="14">
        <v>90.95</v>
      </c>
      <c r="X144" s="14">
        <v>0</v>
      </c>
      <c r="Y144" s="14">
        <v>90.95</v>
      </c>
      <c r="Z144" s="4">
        <v>24580</v>
      </c>
      <c r="AA144" s="49" t="str">
        <f>IFERROR(IF(VLOOKUP($D144,'Year-To-Date'!$E$1:$E$322,1,FALSE)=D144,"--","Find"),"Find")</f>
        <v>--</v>
      </c>
      <c r="AB144" s="31"/>
      <c r="AD144" s="32"/>
      <c r="AF144" s="32"/>
      <c r="AH144" s="32"/>
      <c r="AJ144" s="32"/>
      <c r="AL144" s="32"/>
      <c r="AN144" s="32"/>
    </row>
    <row r="145" spans="1:40">
      <c r="A145" s="2" t="s">
        <v>745</v>
      </c>
      <c r="B145" s="2" t="s">
        <v>510</v>
      </c>
      <c r="C145" s="2" t="s">
        <v>636</v>
      </c>
      <c r="D145" s="2" t="s">
        <v>227</v>
      </c>
      <c r="E145" s="2" t="s">
        <v>27</v>
      </c>
      <c r="F145" s="21" t="s">
        <v>228</v>
      </c>
      <c r="G145" s="11" t="s">
        <v>1956</v>
      </c>
      <c r="H145" s="3">
        <v>42404</v>
      </c>
      <c r="I145" s="2"/>
      <c r="J145" s="2" t="s">
        <v>577</v>
      </c>
      <c r="K145" s="2" t="s">
        <v>394</v>
      </c>
      <c r="L145" s="2" t="s">
        <v>31</v>
      </c>
      <c r="M145" s="2" t="s">
        <v>382</v>
      </c>
      <c r="N145" s="4">
        <v>13563</v>
      </c>
      <c r="O145" s="4">
        <v>13598</v>
      </c>
      <c r="P145" s="4">
        <v>35</v>
      </c>
      <c r="Q145" s="5">
        <v>0.96</v>
      </c>
      <c r="R145" s="4">
        <v>16781</v>
      </c>
      <c r="S145" s="4">
        <v>16865</v>
      </c>
      <c r="T145" s="4">
        <v>84</v>
      </c>
      <c r="U145" s="5">
        <v>6.93</v>
      </c>
      <c r="V145" s="5">
        <v>0</v>
      </c>
      <c r="W145" s="14">
        <v>7.89</v>
      </c>
      <c r="X145" s="14">
        <v>0</v>
      </c>
      <c r="Y145" s="14">
        <v>7.89</v>
      </c>
      <c r="Z145" s="4">
        <v>24580</v>
      </c>
      <c r="AA145" s="49" t="str">
        <f>IFERROR(IF(VLOOKUP($D145,'Year-To-Date'!$E$1:$E$322,1,FALSE)=D145,"--","Find"),"Find")</f>
        <v>--</v>
      </c>
      <c r="AB145" s="31"/>
      <c r="AD145" s="32"/>
      <c r="AF145" s="32"/>
      <c r="AH145" s="32"/>
      <c r="AJ145" s="32"/>
      <c r="AL145" s="32"/>
      <c r="AN145" s="32"/>
    </row>
    <row r="146" spans="1:40">
      <c r="A146" s="2" t="s">
        <v>745</v>
      </c>
      <c r="B146" s="2" t="s">
        <v>510</v>
      </c>
      <c r="C146" s="2" t="s">
        <v>638</v>
      </c>
      <c r="D146" s="2" t="s">
        <v>278</v>
      </c>
      <c r="E146" s="2" t="s">
        <v>27</v>
      </c>
      <c r="F146" s="21" t="s">
        <v>228</v>
      </c>
      <c r="G146" s="11" t="s">
        <v>1956</v>
      </c>
      <c r="H146" s="3">
        <v>42410</v>
      </c>
      <c r="I146" s="2"/>
      <c r="J146" s="2" t="s">
        <v>577</v>
      </c>
      <c r="K146" s="2" t="s">
        <v>394</v>
      </c>
      <c r="L146" s="2" t="s">
        <v>31</v>
      </c>
      <c r="M146" s="2" t="s">
        <v>382</v>
      </c>
      <c r="N146" s="4">
        <v>118823</v>
      </c>
      <c r="O146" s="4">
        <v>118967</v>
      </c>
      <c r="P146" s="4">
        <v>144</v>
      </c>
      <c r="Q146" s="5">
        <v>3.96</v>
      </c>
      <c r="R146" s="4">
        <v>0</v>
      </c>
      <c r="S146" s="4">
        <v>0</v>
      </c>
      <c r="T146" s="4">
        <v>0</v>
      </c>
      <c r="U146" s="5">
        <v>0</v>
      </c>
      <c r="V146" s="5">
        <v>0</v>
      </c>
      <c r="W146" s="14">
        <v>3.96</v>
      </c>
      <c r="X146" s="14">
        <v>0</v>
      </c>
      <c r="Y146" s="14">
        <v>3.96</v>
      </c>
      <c r="Z146" s="4">
        <v>24580</v>
      </c>
      <c r="AA146" s="49" t="str">
        <f>IFERROR(IF(VLOOKUP($D146,'Year-To-Date'!$E$1:$E$322,1,FALSE)=D146,"--","Find"),"Find")</f>
        <v>--</v>
      </c>
      <c r="AB146" s="31"/>
      <c r="AD146" s="32"/>
      <c r="AF146" s="32"/>
      <c r="AH146" s="32"/>
      <c r="AJ146" s="32"/>
      <c r="AL146" s="32"/>
      <c r="AN146" s="32"/>
    </row>
    <row r="147" spans="1:40">
      <c r="A147" s="2" t="s">
        <v>745</v>
      </c>
      <c r="B147" s="2" t="s">
        <v>510</v>
      </c>
      <c r="C147" s="2" t="s">
        <v>76</v>
      </c>
      <c r="D147" s="2" t="s">
        <v>344</v>
      </c>
      <c r="E147" s="2" t="s">
        <v>639</v>
      </c>
      <c r="F147" s="21" t="s">
        <v>345</v>
      </c>
      <c r="G147" s="11" t="s">
        <v>1957</v>
      </c>
      <c r="H147" s="3">
        <v>42425</v>
      </c>
      <c r="I147" s="2" t="s">
        <v>39</v>
      </c>
      <c r="J147" s="2" t="s">
        <v>567</v>
      </c>
      <c r="K147" s="2" t="s">
        <v>30</v>
      </c>
      <c r="L147" s="2" t="s">
        <v>31</v>
      </c>
      <c r="M147" s="2" t="s">
        <v>41</v>
      </c>
      <c r="N147" s="4">
        <v>9169</v>
      </c>
      <c r="O147" s="4">
        <v>12239</v>
      </c>
      <c r="P147" s="4">
        <v>3070</v>
      </c>
      <c r="Q147" s="5">
        <v>51.88</v>
      </c>
      <c r="R147" s="4">
        <v>286</v>
      </c>
      <c r="S147" s="4">
        <v>351</v>
      </c>
      <c r="T147" s="4">
        <v>65</v>
      </c>
      <c r="U147" s="5">
        <v>3.89</v>
      </c>
      <c r="V147" s="5">
        <v>0</v>
      </c>
      <c r="W147" s="14">
        <v>55.77</v>
      </c>
      <c r="X147" s="14">
        <v>0</v>
      </c>
      <c r="Y147" s="14">
        <v>55.77</v>
      </c>
      <c r="Z147" s="4">
        <v>24580</v>
      </c>
      <c r="AA147" s="49" t="str">
        <f>IFERROR(IF(VLOOKUP($D147,'Year-To-Date'!$E$1:$E$322,1,FALSE)=D147,"--","Find"),"Find")</f>
        <v>--</v>
      </c>
      <c r="AB147" s="31"/>
      <c r="AD147" s="32"/>
      <c r="AF147" s="32"/>
      <c r="AH147" s="32"/>
      <c r="AJ147" s="32"/>
      <c r="AL147" s="32"/>
      <c r="AN147" s="32"/>
    </row>
    <row r="148" spans="1:40">
      <c r="A148" s="2" t="s">
        <v>745</v>
      </c>
      <c r="B148" s="2" t="s">
        <v>510</v>
      </c>
      <c r="C148" s="2" t="s">
        <v>779</v>
      </c>
      <c r="D148" s="2" t="s">
        <v>323</v>
      </c>
      <c r="E148" s="2" t="s">
        <v>532</v>
      </c>
      <c r="F148" s="21" t="s">
        <v>324</v>
      </c>
      <c r="G148" s="11" t="s">
        <v>1958</v>
      </c>
      <c r="H148" s="3">
        <v>42359</v>
      </c>
      <c r="I148" s="2" t="s">
        <v>437</v>
      </c>
      <c r="J148" s="2" t="s">
        <v>29</v>
      </c>
      <c r="K148" s="2" t="s">
        <v>30</v>
      </c>
      <c r="L148" s="2" t="s">
        <v>31</v>
      </c>
      <c r="M148" s="2" t="s">
        <v>382</v>
      </c>
      <c r="N148" s="4">
        <v>9426</v>
      </c>
      <c r="O148" s="4">
        <v>11850</v>
      </c>
      <c r="P148" s="4">
        <v>2424</v>
      </c>
      <c r="Q148" s="5">
        <v>225.43</v>
      </c>
      <c r="R148" s="4">
        <v>4164</v>
      </c>
      <c r="S148" s="4">
        <v>4909</v>
      </c>
      <c r="T148" s="4">
        <v>745</v>
      </c>
      <c r="U148" s="5">
        <v>134.1</v>
      </c>
      <c r="V148" s="5">
        <v>0</v>
      </c>
      <c r="W148" s="14">
        <v>359.53</v>
      </c>
      <c r="X148" s="14">
        <v>0</v>
      </c>
      <c r="Y148" s="14">
        <v>359.53</v>
      </c>
      <c r="Z148" s="4">
        <v>24580</v>
      </c>
      <c r="AA148" s="49" t="str">
        <f>IFERROR(IF(VLOOKUP($D148,'Year-To-Date'!$E$1:$E$322,1,FALSE)=D148,"--","Find"),"Find")</f>
        <v>--</v>
      </c>
      <c r="AB148" s="31"/>
      <c r="AD148" s="32"/>
      <c r="AF148" s="32"/>
      <c r="AH148" s="32"/>
      <c r="AJ148" s="32"/>
      <c r="AL148" s="32"/>
      <c r="AN148" s="32"/>
    </row>
    <row r="149" spans="1:40">
      <c r="A149" s="2" t="s">
        <v>745</v>
      </c>
      <c r="B149" s="2" t="s">
        <v>510</v>
      </c>
      <c r="C149" s="2" t="s">
        <v>779</v>
      </c>
      <c r="D149" s="2" t="s">
        <v>325</v>
      </c>
      <c r="E149" s="2" t="s">
        <v>532</v>
      </c>
      <c r="F149" s="21" t="s">
        <v>324</v>
      </c>
      <c r="G149" s="11" t="s">
        <v>1958</v>
      </c>
      <c r="H149" s="3">
        <v>42359</v>
      </c>
      <c r="I149" s="2" t="s">
        <v>437</v>
      </c>
      <c r="J149" s="2" t="s">
        <v>29</v>
      </c>
      <c r="K149" s="2" t="s">
        <v>30</v>
      </c>
      <c r="L149" s="2" t="s">
        <v>31</v>
      </c>
      <c r="M149" s="2" t="s">
        <v>382</v>
      </c>
      <c r="N149" s="4">
        <v>4163</v>
      </c>
      <c r="O149" s="4">
        <v>5830</v>
      </c>
      <c r="P149" s="4">
        <v>1667</v>
      </c>
      <c r="Q149" s="5">
        <v>155.03</v>
      </c>
      <c r="R149" s="4">
        <v>6681</v>
      </c>
      <c r="S149" s="4">
        <v>7784</v>
      </c>
      <c r="T149" s="4">
        <v>1103</v>
      </c>
      <c r="U149" s="5">
        <v>198.54</v>
      </c>
      <c r="V149" s="5">
        <v>0</v>
      </c>
      <c r="W149" s="14">
        <v>353.57</v>
      </c>
      <c r="X149" s="14">
        <v>0</v>
      </c>
      <c r="Y149" s="14">
        <v>353.57</v>
      </c>
      <c r="Z149" s="4">
        <v>24580</v>
      </c>
      <c r="AA149" s="49" t="str">
        <f>IFERROR(IF(VLOOKUP($D149,'Year-To-Date'!$E$1:$E$322,1,FALSE)=D149,"--","Find"),"Find")</f>
        <v>--</v>
      </c>
      <c r="AB149" s="31"/>
      <c r="AD149" s="32"/>
      <c r="AF149" s="32"/>
      <c r="AH149" s="32"/>
      <c r="AJ149" s="32"/>
      <c r="AL149" s="32"/>
      <c r="AN149" s="32"/>
    </row>
    <row r="150" spans="1:40">
      <c r="A150" s="2" t="s">
        <v>745</v>
      </c>
      <c r="B150" s="2" t="s">
        <v>510</v>
      </c>
      <c r="C150" s="2" t="s">
        <v>25</v>
      </c>
      <c r="D150" s="2" t="s">
        <v>126</v>
      </c>
      <c r="E150" s="2" t="s">
        <v>547</v>
      </c>
      <c r="F150" s="21" t="s">
        <v>127</v>
      </c>
      <c r="G150" s="11" t="s">
        <v>1959</v>
      </c>
      <c r="H150" s="3">
        <v>42389</v>
      </c>
      <c r="I150" s="2" t="s">
        <v>39</v>
      </c>
      <c r="J150" s="2" t="s">
        <v>548</v>
      </c>
      <c r="K150" s="2" t="s">
        <v>30</v>
      </c>
      <c r="L150" s="2" t="s">
        <v>31</v>
      </c>
      <c r="M150" s="2" t="s">
        <v>32</v>
      </c>
      <c r="N150" s="4">
        <v>11377</v>
      </c>
      <c r="O150" s="4">
        <v>14582</v>
      </c>
      <c r="P150" s="4">
        <v>3205</v>
      </c>
      <c r="Q150" s="5">
        <v>54.16</v>
      </c>
      <c r="R150" s="4">
        <v>7</v>
      </c>
      <c r="S150" s="4">
        <v>7</v>
      </c>
      <c r="T150" s="4">
        <v>0</v>
      </c>
      <c r="U150" s="5">
        <v>0</v>
      </c>
      <c r="V150" s="5">
        <v>0</v>
      </c>
      <c r="W150" s="14">
        <v>54.16</v>
      </c>
      <c r="X150" s="14">
        <v>0</v>
      </c>
      <c r="Y150" s="14">
        <v>54.16</v>
      </c>
      <c r="Z150" s="4">
        <v>24580</v>
      </c>
      <c r="AA150" s="49" t="str">
        <f>IFERROR(IF(VLOOKUP($D150,'Year-To-Date'!$E$1:$E$322,1,FALSE)=D150,"--","Find"),"Find")</f>
        <v>--</v>
      </c>
      <c r="AB150" s="31"/>
      <c r="AD150" s="32"/>
      <c r="AF150" s="32"/>
      <c r="AH150" s="32"/>
      <c r="AJ150" s="32"/>
      <c r="AL150" s="32"/>
      <c r="AN150" s="32"/>
    </row>
    <row r="151" spans="1:40">
      <c r="A151" s="2" t="s">
        <v>745</v>
      </c>
      <c r="B151" s="2" t="s">
        <v>510</v>
      </c>
      <c r="C151" s="2" t="s">
        <v>48</v>
      </c>
      <c r="D151" s="2" t="s">
        <v>174</v>
      </c>
      <c r="E151" s="2" t="s">
        <v>547</v>
      </c>
      <c r="F151" s="21" t="s">
        <v>127</v>
      </c>
      <c r="G151" s="11" t="s">
        <v>1959</v>
      </c>
      <c r="H151" s="3">
        <v>42389</v>
      </c>
      <c r="I151" s="2" t="s">
        <v>39</v>
      </c>
      <c r="J151" s="2" t="s">
        <v>548</v>
      </c>
      <c r="K151" s="2" t="s">
        <v>30</v>
      </c>
      <c r="L151" s="2" t="s">
        <v>31</v>
      </c>
      <c r="M151" s="2" t="s">
        <v>32</v>
      </c>
      <c r="N151" s="4">
        <v>1224</v>
      </c>
      <c r="O151" s="4">
        <v>1384</v>
      </c>
      <c r="P151" s="4">
        <v>160</v>
      </c>
      <c r="Q151" s="5">
        <v>2.7</v>
      </c>
      <c r="R151" s="4">
        <v>0</v>
      </c>
      <c r="S151" s="4">
        <v>0</v>
      </c>
      <c r="T151" s="4">
        <v>0</v>
      </c>
      <c r="U151" s="5">
        <v>0</v>
      </c>
      <c r="V151" s="5">
        <v>0</v>
      </c>
      <c r="W151" s="14">
        <v>2.7</v>
      </c>
      <c r="X151" s="14">
        <v>0</v>
      </c>
      <c r="Y151" s="14">
        <v>2.7</v>
      </c>
      <c r="Z151" s="4">
        <v>24580</v>
      </c>
      <c r="AA151" s="49" t="str">
        <f>IFERROR(IF(VLOOKUP($D151,'Year-To-Date'!$E$1:$E$322,1,FALSE)=D151,"--","Find"),"Find")</f>
        <v>--</v>
      </c>
      <c r="AB151" s="31"/>
      <c r="AD151" s="32"/>
      <c r="AF151" s="32"/>
      <c r="AH151" s="32"/>
      <c r="AJ151" s="32"/>
      <c r="AL151" s="32"/>
      <c r="AN151" s="32"/>
    </row>
    <row r="152" spans="1:40">
      <c r="A152" s="2" t="s">
        <v>745</v>
      </c>
      <c r="B152" s="2" t="s">
        <v>510</v>
      </c>
      <c r="C152" s="2" t="s">
        <v>48</v>
      </c>
      <c r="D152" s="2" t="s">
        <v>176</v>
      </c>
      <c r="E152" s="2" t="s">
        <v>547</v>
      </c>
      <c r="F152" s="21" t="s">
        <v>127</v>
      </c>
      <c r="G152" s="11" t="s">
        <v>1959</v>
      </c>
      <c r="H152" s="3">
        <v>42389</v>
      </c>
      <c r="I152" s="2" t="s">
        <v>39</v>
      </c>
      <c r="J152" s="2" t="s">
        <v>548</v>
      </c>
      <c r="K152" s="2" t="s">
        <v>30</v>
      </c>
      <c r="L152" s="2" t="s">
        <v>31</v>
      </c>
      <c r="M152" s="2" t="s">
        <v>32</v>
      </c>
      <c r="N152" s="4">
        <v>2329</v>
      </c>
      <c r="O152" s="4">
        <v>2591</v>
      </c>
      <c r="P152" s="4">
        <v>262</v>
      </c>
      <c r="Q152" s="5">
        <v>4.43</v>
      </c>
      <c r="R152" s="4">
        <v>0</v>
      </c>
      <c r="S152" s="4">
        <v>0</v>
      </c>
      <c r="T152" s="4">
        <v>0</v>
      </c>
      <c r="U152" s="5">
        <v>0</v>
      </c>
      <c r="V152" s="5">
        <v>0</v>
      </c>
      <c r="W152" s="14">
        <v>4.43</v>
      </c>
      <c r="X152" s="14">
        <v>0</v>
      </c>
      <c r="Y152" s="14">
        <v>4.43</v>
      </c>
      <c r="Z152" s="4">
        <v>24580</v>
      </c>
      <c r="AA152" s="49" t="str">
        <f>IFERROR(IF(VLOOKUP($D152,'Year-To-Date'!$E$1:$E$322,1,FALSE)=D152,"--","Find"),"Find")</f>
        <v>--</v>
      </c>
      <c r="AB152" s="31"/>
      <c r="AD152" s="32"/>
      <c r="AF152" s="32"/>
      <c r="AH152" s="32"/>
      <c r="AJ152" s="32"/>
      <c r="AL152" s="32"/>
      <c r="AN152" s="32"/>
    </row>
    <row r="153" spans="1:40">
      <c r="A153" s="2" t="s">
        <v>745</v>
      </c>
      <c r="B153" s="2" t="s">
        <v>510</v>
      </c>
      <c r="C153" s="2" t="s">
        <v>48</v>
      </c>
      <c r="D153" s="2" t="s">
        <v>178</v>
      </c>
      <c r="E153" s="2" t="s">
        <v>547</v>
      </c>
      <c r="F153" s="21" t="s">
        <v>127</v>
      </c>
      <c r="G153" s="11" t="s">
        <v>1959</v>
      </c>
      <c r="H153" s="3">
        <v>42388</v>
      </c>
      <c r="I153" s="2" t="s">
        <v>39</v>
      </c>
      <c r="J153" s="2" t="s">
        <v>548</v>
      </c>
      <c r="K153" s="2" t="s">
        <v>30</v>
      </c>
      <c r="L153" s="2" t="s">
        <v>31</v>
      </c>
      <c r="M153" s="2" t="s">
        <v>32</v>
      </c>
      <c r="N153" s="4">
        <v>11107</v>
      </c>
      <c r="O153" s="4">
        <v>15010</v>
      </c>
      <c r="P153" s="4">
        <v>3903</v>
      </c>
      <c r="Q153" s="5">
        <v>65.959999999999994</v>
      </c>
      <c r="R153" s="4">
        <v>0</v>
      </c>
      <c r="S153" s="4">
        <v>0</v>
      </c>
      <c r="T153" s="4">
        <v>0</v>
      </c>
      <c r="U153" s="5">
        <v>0</v>
      </c>
      <c r="V153" s="5">
        <v>0</v>
      </c>
      <c r="W153" s="14">
        <v>65.959999999999994</v>
      </c>
      <c r="X153" s="14">
        <v>0</v>
      </c>
      <c r="Y153" s="14">
        <v>65.959999999999994</v>
      </c>
      <c r="Z153" s="4">
        <v>24580</v>
      </c>
      <c r="AA153" s="49" t="str">
        <f>IFERROR(IF(VLOOKUP($D153,'Year-To-Date'!$E$1:$E$322,1,FALSE)=D153,"--","Find"),"Find")</f>
        <v>--</v>
      </c>
      <c r="AB153" s="31"/>
      <c r="AD153" s="32"/>
      <c r="AF153" s="32"/>
      <c r="AH153" s="32"/>
      <c r="AJ153" s="32"/>
      <c r="AL153" s="32"/>
      <c r="AN153" s="32"/>
    </row>
    <row r="154" spans="1:40">
      <c r="A154" s="2" t="s">
        <v>745</v>
      </c>
      <c r="B154" s="2" t="s">
        <v>510</v>
      </c>
      <c r="C154" s="2" t="s">
        <v>395</v>
      </c>
      <c r="D154" s="2" t="s">
        <v>197</v>
      </c>
      <c r="E154" s="2" t="s">
        <v>547</v>
      </c>
      <c r="F154" s="21" t="s">
        <v>127</v>
      </c>
      <c r="G154" s="11" t="s">
        <v>1959</v>
      </c>
      <c r="H154" s="3">
        <v>42389</v>
      </c>
      <c r="I154" s="2" t="s">
        <v>39</v>
      </c>
      <c r="J154" s="2" t="s">
        <v>548</v>
      </c>
      <c r="K154" s="2" t="s">
        <v>30</v>
      </c>
      <c r="L154" s="2" t="s">
        <v>31</v>
      </c>
      <c r="M154" s="2" t="s">
        <v>32</v>
      </c>
      <c r="N154" s="4">
        <v>1291</v>
      </c>
      <c r="O154" s="4">
        <v>1563</v>
      </c>
      <c r="P154" s="4">
        <v>272</v>
      </c>
      <c r="Q154" s="5">
        <v>4.5999999999999996</v>
      </c>
      <c r="R154" s="4">
        <v>2142</v>
      </c>
      <c r="S154" s="4">
        <v>2655</v>
      </c>
      <c r="T154" s="4">
        <v>513</v>
      </c>
      <c r="U154" s="5">
        <v>30.68</v>
      </c>
      <c r="V154" s="5">
        <v>0</v>
      </c>
      <c r="W154" s="14">
        <v>35.28</v>
      </c>
      <c r="X154" s="14">
        <v>0</v>
      </c>
      <c r="Y154" s="14">
        <v>35.28</v>
      </c>
      <c r="Z154" s="4">
        <v>24580</v>
      </c>
      <c r="AA154" s="49" t="str">
        <f>IFERROR(IF(VLOOKUP($D154,'Year-To-Date'!$E$1:$E$322,1,FALSE)=D154,"--","Find"),"Find")</f>
        <v>--</v>
      </c>
      <c r="AB154" s="31"/>
      <c r="AD154" s="32"/>
      <c r="AF154" s="32"/>
      <c r="AH154" s="32"/>
      <c r="AJ154" s="32"/>
      <c r="AL154" s="32"/>
      <c r="AN154" s="32"/>
    </row>
    <row r="155" spans="1:40">
      <c r="A155" s="2" t="s">
        <v>745</v>
      </c>
      <c r="B155" s="2" t="s">
        <v>510</v>
      </c>
      <c r="C155" s="2" t="s">
        <v>765</v>
      </c>
      <c r="D155" s="2" t="s">
        <v>224</v>
      </c>
      <c r="E155" s="2" t="s">
        <v>547</v>
      </c>
      <c r="F155" s="21" t="s">
        <v>127</v>
      </c>
      <c r="G155" s="11" t="s">
        <v>1959</v>
      </c>
      <c r="H155" s="3">
        <v>42410</v>
      </c>
      <c r="I155" s="2"/>
      <c r="J155" s="2" t="s">
        <v>757</v>
      </c>
      <c r="K155" s="2" t="s">
        <v>394</v>
      </c>
      <c r="L155" s="2" t="s">
        <v>31</v>
      </c>
      <c r="M155" s="2" t="s">
        <v>382</v>
      </c>
      <c r="N155" s="4">
        <v>8323</v>
      </c>
      <c r="O155" s="4">
        <v>8323</v>
      </c>
      <c r="P155" s="4">
        <v>0</v>
      </c>
      <c r="Q155" s="5">
        <v>0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0</v>
      </c>
      <c r="X155" s="14">
        <v>0</v>
      </c>
      <c r="Y155" s="14">
        <v>0</v>
      </c>
      <c r="Z155" s="4">
        <v>24580</v>
      </c>
      <c r="AA155" s="49" t="str">
        <f>IFERROR(IF(VLOOKUP($D155,'Year-To-Date'!$E$1:$E$322,1,FALSE)=D155,"--","Find"),"Find")</f>
        <v>--</v>
      </c>
      <c r="AB155" s="31"/>
      <c r="AD155" s="32"/>
      <c r="AF155" s="32"/>
      <c r="AH155" s="32"/>
      <c r="AJ155" s="32"/>
      <c r="AL155" s="32"/>
      <c r="AN155" s="32"/>
    </row>
    <row r="156" spans="1:40">
      <c r="A156" s="2" t="s">
        <v>745</v>
      </c>
      <c r="B156" s="2" t="s">
        <v>510</v>
      </c>
      <c r="C156" s="2" t="s">
        <v>784</v>
      </c>
      <c r="D156" s="2" t="s">
        <v>231</v>
      </c>
      <c r="E156" s="2" t="s">
        <v>549</v>
      </c>
      <c r="F156" s="21" t="s">
        <v>127</v>
      </c>
      <c r="G156" s="11" t="s">
        <v>1959</v>
      </c>
      <c r="H156" s="3">
        <v>42410</v>
      </c>
      <c r="I156" s="2"/>
      <c r="J156" s="2" t="s">
        <v>644</v>
      </c>
      <c r="K156" s="2" t="s">
        <v>394</v>
      </c>
      <c r="L156" s="2" t="s">
        <v>31</v>
      </c>
      <c r="M156" s="2" t="s">
        <v>382</v>
      </c>
      <c r="N156" s="4">
        <v>77627</v>
      </c>
      <c r="O156" s="4">
        <v>77679</v>
      </c>
      <c r="P156" s="4">
        <v>52</v>
      </c>
      <c r="Q156" s="5">
        <v>1.43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1.43</v>
      </c>
      <c r="X156" s="14">
        <v>0</v>
      </c>
      <c r="Y156" s="14">
        <v>1.43</v>
      </c>
      <c r="Z156" s="4">
        <v>24580</v>
      </c>
      <c r="AA156" s="49" t="str">
        <f>IFERROR(IF(VLOOKUP($D156,'Year-To-Date'!$E$1:$E$322,1,FALSE)=D156,"--","Find"),"Find")</f>
        <v>--</v>
      </c>
      <c r="AB156" s="31"/>
      <c r="AD156" s="32"/>
      <c r="AF156" s="32"/>
      <c r="AH156" s="32"/>
      <c r="AJ156" s="32"/>
      <c r="AL156" s="32"/>
      <c r="AN156" s="32"/>
    </row>
    <row r="157" spans="1:40">
      <c r="A157" s="2" t="s">
        <v>745</v>
      </c>
      <c r="B157" s="2" t="s">
        <v>510</v>
      </c>
      <c r="C157" s="2" t="s">
        <v>69</v>
      </c>
      <c r="D157" s="2" t="s">
        <v>243</v>
      </c>
      <c r="E157" s="2" t="s">
        <v>547</v>
      </c>
      <c r="F157" s="21" t="s">
        <v>127</v>
      </c>
      <c r="G157" s="11" t="s">
        <v>1959</v>
      </c>
      <c r="H157" s="3">
        <v>42389</v>
      </c>
      <c r="I157" s="2" t="s">
        <v>39</v>
      </c>
      <c r="J157" s="2" t="s">
        <v>548</v>
      </c>
      <c r="K157" s="2" t="s">
        <v>30</v>
      </c>
      <c r="L157" s="2" t="s">
        <v>31</v>
      </c>
      <c r="M157" s="2" t="s">
        <v>32</v>
      </c>
      <c r="N157" s="4">
        <v>374</v>
      </c>
      <c r="O157" s="4">
        <v>401</v>
      </c>
      <c r="P157" s="4">
        <v>27</v>
      </c>
      <c r="Q157" s="5">
        <v>0.46</v>
      </c>
      <c r="R157" s="4">
        <v>1119</v>
      </c>
      <c r="S157" s="4">
        <v>1308</v>
      </c>
      <c r="T157" s="4">
        <v>189</v>
      </c>
      <c r="U157" s="5">
        <v>11.3</v>
      </c>
      <c r="V157" s="5">
        <v>0</v>
      </c>
      <c r="W157" s="14">
        <v>11.76</v>
      </c>
      <c r="X157" s="14">
        <v>0</v>
      </c>
      <c r="Y157" s="14">
        <v>11.76</v>
      </c>
      <c r="Z157" s="4">
        <v>24580</v>
      </c>
      <c r="AA157" s="49" t="str">
        <f>IFERROR(IF(VLOOKUP($D157,'Year-To-Date'!$E$1:$E$322,1,FALSE)=D157,"--","Find"),"Find")</f>
        <v>--</v>
      </c>
      <c r="AB157" s="31"/>
      <c r="AD157" s="32"/>
      <c r="AF157" s="32"/>
      <c r="AH157" s="32"/>
      <c r="AJ157" s="32"/>
      <c r="AL157" s="32"/>
      <c r="AN157" s="32"/>
    </row>
    <row r="158" spans="1:40">
      <c r="A158" s="2" t="s">
        <v>745</v>
      </c>
      <c r="B158" s="2" t="s">
        <v>510</v>
      </c>
      <c r="C158" s="2" t="s">
        <v>69</v>
      </c>
      <c r="D158" s="2" t="s">
        <v>249</v>
      </c>
      <c r="E158" s="2" t="s">
        <v>549</v>
      </c>
      <c r="F158" s="21" t="s">
        <v>127</v>
      </c>
      <c r="G158" s="11" t="s">
        <v>1959</v>
      </c>
      <c r="H158" s="3">
        <v>42391</v>
      </c>
      <c r="I158" s="2" t="s">
        <v>39</v>
      </c>
      <c r="J158" s="2" t="s">
        <v>550</v>
      </c>
      <c r="K158" s="2" t="s">
        <v>30</v>
      </c>
      <c r="L158" s="2" t="s">
        <v>31</v>
      </c>
      <c r="M158" s="2" t="s">
        <v>32</v>
      </c>
      <c r="N158" s="4">
        <v>7</v>
      </c>
      <c r="O158" s="4">
        <v>7</v>
      </c>
      <c r="P158" s="4">
        <v>0</v>
      </c>
      <c r="Q158" s="5">
        <v>0</v>
      </c>
      <c r="R158" s="4">
        <v>13</v>
      </c>
      <c r="S158" s="4">
        <v>13</v>
      </c>
      <c r="T158" s="4">
        <v>0</v>
      </c>
      <c r="U158" s="5">
        <v>0</v>
      </c>
      <c r="V158" s="5">
        <v>0</v>
      </c>
      <c r="W158" s="14">
        <v>0</v>
      </c>
      <c r="X158" s="14">
        <v>0</v>
      </c>
      <c r="Y158" s="14">
        <v>0</v>
      </c>
      <c r="Z158" s="4">
        <v>24580</v>
      </c>
      <c r="AA158" s="49" t="str">
        <f>IFERROR(IF(VLOOKUP($D158,'Year-To-Date'!$E$1:$E$322,1,FALSE)=D158,"--","Find"),"Find")</f>
        <v>--</v>
      </c>
      <c r="AB158" s="31"/>
      <c r="AD158" s="32"/>
      <c r="AF158" s="32"/>
      <c r="AH158" s="32"/>
      <c r="AJ158" s="32"/>
      <c r="AL158" s="32"/>
      <c r="AN158" s="32"/>
    </row>
    <row r="159" spans="1:40">
      <c r="A159" s="2" t="s">
        <v>745</v>
      </c>
      <c r="B159" s="2" t="s">
        <v>510</v>
      </c>
      <c r="C159" s="2" t="s">
        <v>69</v>
      </c>
      <c r="D159" s="2" t="s">
        <v>250</v>
      </c>
      <c r="E159" s="2" t="s">
        <v>547</v>
      </c>
      <c r="F159" s="21" t="s">
        <v>127</v>
      </c>
      <c r="G159" s="11" t="s">
        <v>1959</v>
      </c>
      <c r="H159" s="3">
        <v>42389</v>
      </c>
      <c r="I159" s="2" t="s">
        <v>39</v>
      </c>
      <c r="J159" s="2" t="s">
        <v>548</v>
      </c>
      <c r="K159" s="2" t="s">
        <v>30</v>
      </c>
      <c r="L159" s="2" t="s">
        <v>31</v>
      </c>
      <c r="M159" s="2" t="s">
        <v>32</v>
      </c>
      <c r="N159" s="4">
        <v>357</v>
      </c>
      <c r="O159" s="4">
        <v>368</v>
      </c>
      <c r="P159" s="4">
        <v>11</v>
      </c>
      <c r="Q159" s="5">
        <v>0.19</v>
      </c>
      <c r="R159" s="4">
        <v>35</v>
      </c>
      <c r="S159" s="4">
        <v>35</v>
      </c>
      <c r="T159" s="4">
        <v>0</v>
      </c>
      <c r="U159" s="5">
        <v>0</v>
      </c>
      <c r="V159" s="5">
        <v>0</v>
      </c>
      <c r="W159" s="14">
        <v>0.19</v>
      </c>
      <c r="X159" s="14">
        <v>0</v>
      </c>
      <c r="Y159" s="14">
        <v>0.19</v>
      </c>
      <c r="Z159" s="4">
        <v>24580</v>
      </c>
      <c r="AA159" s="49" t="str">
        <f>IFERROR(IF(VLOOKUP($D159,'Year-To-Date'!$E$1:$E$322,1,FALSE)=D159,"--","Find"),"Find")</f>
        <v>--</v>
      </c>
      <c r="AB159" s="31"/>
      <c r="AD159" s="32"/>
      <c r="AF159" s="32"/>
      <c r="AH159" s="32"/>
      <c r="AJ159" s="32"/>
      <c r="AL159" s="32"/>
      <c r="AN159" s="32"/>
    </row>
    <row r="160" spans="1:40">
      <c r="A160" s="2" t="s">
        <v>745</v>
      </c>
      <c r="B160" s="2" t="s">
        <v>510</v>
      </c>
      <c r="C160" s="2" t="s">
        <v>69</v>
      </c>
      <c r="D160" s="2" t="s">
        <v>251</v>
      </c>
      <c r="E160" s="2" t="s">
        <v>547</v>
      </c>
      <c r="F160" s="21" t="s">
        <v>127</v>
      </c>
      <c r="G160" s="11" t="s">
        <v>1959</v>
      </c>
      <c r="H160" s="3">
        <v>42389</v>
      </c>
      <c r="I160" s="2" t="s">
        <v>39</v>
      </c>
      <c r="J160" s="2" t="s">
        <v>548</v>
      </c>
      <c r="K160" s="2" t="s">
        <v>30</v>
      </c>
      <c r="L160" s="2" t="s">
        <v>31</v>
      </c>
      <c r="M160" s="2" t="s">
        <v>32</v>
      </c>
      <c r="N160" s="4">
        <v>227</v>
      </c>
      <c r="O160" s="4">
        <v>230</v>
      </c>
      <c r="P160" s="4">
        <v>3</v>
      </c>
      <c r="Q160" s="5">
        <v>0.05</v>
      </c>
      <c r="R160" s="4">
        <v>113</v>
      </c>
      <c r="S160" s="4">
        <v>117</v>
      </c>
      <c r="T160" s="4">
        <v>4</v>
      </c>
      <c r="U160" s="5">
        <v>0.24</v>
      </c>
      <c r="V160" s="5">
        <v>0</v>
      </c>
      <c r="W160" s="14">
        <v>0.28999999999999998</v>
      </c>
      <c r="X160" s="14">
        <v>0</v>
      </c>
      <c r="Y160" s="14">
        <v>0.28999999999999998</v>
      </c>
      <c r="Z160" s="4">
        <v>24580</v>
      </c>
      <c r="AA160" s="49" t="str">
        <f>IFERROR(IF(VLOOKUP($D160,'Year-To-Date'!$E$1:$E$322,1,FALSE)=D160,"--","Find"),"Find")</f>
        <v>--</v>
      </c>
      <c r="AB160" s="31"/>
      <c r="AD160" s="32"/>
      <c r="AF160" s="32"/>
      <c r="AH160" s="32"/>
      <c r="AJ160" s="32"/>
      <c r="AL160" s="32"/>
      <c r="AN160" s="32"/>
    </row>
    <row r="161" spans="1:40">
      <c r="A161" s="2" t="s">
        <v>745</v>
      </c>
      <c r="B161" s="2" t="s">
        <v>510</v>
      </c>
      <c r="C161" s="2" t="s">
        <v>756</v>
      </c>
      <c r="D161" s="2" t="s">
        <v>279</v>
      </c>
      <c r="E161" s="2" t="s">
        <v>547</v>
      </c>
      <c r="F161" s="21" t="s">
        <v>127</v>
      </c>
      <c r="G161" s="11" t="s">
        <v>1959</v>
      </c>
      <c r="H161" s="3">
        <v>42408</v>
      </c>
      <c r="I161" s="2"/>
      <c r="J161" s="2" t="s">
        <v>757</v>
      </c>
      <c r="K161" s="2" t="s">
        <v>394</v>
      </c>
      <c r="L161" s="2" t="s">
        <v>31</v>
      </c>
      <c r="M161" s="2" t="s">
        <v>382</v>
      </c>
      <c r="N161" s="4">
        <v>80837</v>
      </c>
      <c r="O161" s="4">
        <v>80837</v>
      </c>
      <c r="P161" s="4">
        <v>0</v>
      </c>
      <c r="Q161" s="5">
        <v>0</v>
      </c>
      <c r="R161" s="4">
        <v>0</v>
      </c>
      <c r="S161" s="4">
        <v>0</v>
      </c>
      <c r="T161" s="4">
        <v>0</v>
      </c>
      <c r="U161" s="5">
        <v>0</v>
      </c>
      <c r="V161" s="5">
        <v>0</v>
      </c>
      <c r="W161" s="14">
        <v>0</v>
      </c>
      <c r="X161" s="14">
        <v>0</v>
      </c>
      <c r="Y161" s="14">
        <v>0</v>
      </c>
      <c r="Z161" s="4">
        <v>24580</v>
      </c>
      <c r="AA161" s="49" t="str">
        <f>IFERROR(IF(VLOOKUP($D161,'Year-To-Date'!$E$1:$E$322,1,FALSE)=D161,"--","Find"),"Find")</f>
        <v>--</v>
      </c>
      <c r="AB161" s="31"/>
      <c r="AD161" s="32"/>
      <c r="AF161" s="32"/>
      <c r="AH161" s="32"/>
      <c r="AJ161" s="32"/>
      <c r="AL161" s="32"/>
      <c r="AN161" s="32"/>
    </row>
    <row r="162" spans="1:40">
      <c r="A162" s="2" t="s">
        <v>745</v>
      </c>
      <c r="B162" s="2" t="s">
        <v>510</v>
      </c>
      <c r="C162" s="2" t="s">
        <v>76</v>
      </c>
      <c r="D162" s="2" t="s">
        <v>327</v>
      </c>
      <c r="E162" s="2" t="s">
        <v>547</v>
      </c>
      <c r="F162" s="21" t="s">
        <v>127</v>
      </c>
      <c r="G162" s="11" t="s">
        <v>1959</v>
      </c>
      <c r="H162" s="3">
        <v>42388</v>
      </c>
      <c r="I162" s="2" t="s">
        <v>39</v>
      </c>
      <c r="J162" s="2" t="s">
        <v>548</v>
      </c>
      <c r="K162" s="2" t="s">
        <v>30</v>
      </c>
      <c r="L162" s="2" t="s">
        <v>31</v>
      </c>
      <c r="M162" s="2" t="s">
        <v>32</v>
      </c>
      <c r="N162" s="4">
        <v>25925</v>
      </c>
      <c r="O162" s="4">
        <v>33895</v>
      </c>
      <c r="P162" s="4">
        <v>7970</v>
      </c>
      <c r="Q162" s="5">
        <v>134.69</v>
      </c>
      <c r="R162" s="4">
        <v>5046</v>
      </c>
      <c r="S162" s="4">
        <v>8143</v>
      </c>
      <c r="T162" s="4">
        <v>3097</v>
      </c>
      <c r="U162" s="5">
        <v>185.2</v>
      </c>
      <c r="V162" s="5">
        <v>0</v>
      </c>
      <c r="W162" s="14">
        <v>319.89</v>
      </c>
      <c r="X162" s="14">
        <v>0</v>
      </c>
      <c r="Y162" s="14">
        <v>319.89</v>
      </c>
      <c r="Z162" s="4">
        <v>24580</v>
      </c>
      <c r="AA162" s="49" t="str">
        <f>IFERROR(IF(VLOOKUP($D162,'Year-To-Date'!$E$1:$E$322,1,FALSE)=D162,"--","Find"),"Find")</f>
        <v>--</v>
      </c>
      <c r="AB162" s="31"/>
      <c r="AD162" s="32"/>
      <c r="AF162" s="32"/>
      <c r="AH162" s="32"/>
      <c r="AJ162" s="32"/>
      <c r="AL162" s="32"/>
      <c r="AN162" s="32"/>
    </row>
    <row r="163" spans="1:40">
      <c r="A163" s="2" t="s">
        <v>745</v>
      </c>
      <c r="B163" s="2" t="s">
        <v>510</v>
      </c>
      <c r="C163" s="2" t="s">
        <v>25</v>
      </c>
      <c r="D163" s="2" t="s">
        <v>33</v>
      </c>
      <c r="E163" s="2" t="s">
        <v>34</v>
      </c>
      <c r="F163" s="21" t="s">
        <v>108</v>
      </c>
      <c r="G163" s="11" t="s">
        <v>1960</v>
      </c>
      <c r="H163" s="3">
        <v>42207</v>
      </c>
      <c r="I163" s="2" t="s">
        <v>28</v>
      </c>
      <c r="J163" s="2" t="s">
        <v>35</v>
      </c>
      <c r="K163" s="2" t="s">
        <v>30</v>
      </c>
      <c r="L163" s="2" t="s">
        <v>31</v>
      </c>
      <c r="M163" s="2" t="s">
        <v>382</v>
      </c>
      <c r="N163" s="4">
        <v>124818</v>
      </c>
      <c r="O163" s="4">
        <v>135350</v>
      </c>
      <c r="P163" s="4">
        <v>10532</v>
      </c>
      <c r="Q163" s="5">
        <v>177.99</v>
      </c>
      <c r="R163" s="4">
        <v>0</v>
      </c>
      <c r="S163" s="4">
        <v>0</v>
      </c>
      <c r="T163" s="4">
        <v>0</v>
      </c>
      <c r="U163" s="5">
        <v>0</v>
      </c>
      <c r="V163" s="5">
        <v>0</v>
      </c>
      <c r="W163" s="14">
        <v>177.99</v>
      </c>
      <c r="X163" s="14">
        <v>0</v>
      </c>
      <c r="Y163" s="14">
        <v>177.99</v>
      </c>
      <c r="Z163" s="4">
        <v>24580</v>
      </c>
      <c r="AA163" s="49" t="str">
        <f>IFERROR(IF(VLOOKUP($D163,'Year-To-Date'!$E$1:$E$322,1,FALSE)=D163,"--","Find"),"Find")</f>
        <v>--</v>
      </c>
      <c r="AB163" s="31"/>
      <c r="AD163" s="32"/>
      <c r="AF163" s="32"/>
      <c r="AH163" s="32"/>
      <c r="AJ163" s="32"/>
      <c r="AL163" s="32"/>
      <c r="AN163" s="32"/>
    </row>
    <row r="164" spans="1:40">
      <c r="A164" s="2" t="s">
        <v>745</v>
      </c>
      <c r="B164" s="2" t="s">
        <v>510</v>
      </c>
      <c r="C164" s="2" t="s">
        <v>25</v>
      </c>
      <c r="D164" s="2" t="s">
        <v>36</v>
      </c>
      <c r="E164" s="2" t="s">
        <v>34</v>
      </c>
      <c r="F164" s="21" t="s">
        <v>108</v>
      </c>
      <c r="G164" s="11" t="s">
        <v>1960</v>
      </c>
      <c r="H164" s="3">
        <v>42207</v>
      </c>
      <c r="I164" s="2" t="s">
        <v>28</v>
      </c>
      <c r="J164" s="2" t="s">
        <v>35</v>
      </c>
      <c r="K164" s="2" t="s">
        <v>30</v>
      </c>
      <c r="L164" s="2" t="s">
        <v>31</v>
      </c>
      <c r="M164" s="2" t="s">
        <v>382</v>
      </c>
      <c r="N164" s="4">
        <v>143469</v>
      </c>
      <c r="O164" s="4">
        <v>147785</v>
      </c>
      <c r="P164" s="4">
        <v>4316</v>
      </c>
      <c r="Q164" s="5">
        <v>72.94</v>
      </c>
      <c r="R164" s="4">
        <v>0</v>
      </c>
      <c r="S164" s="4">
        <v>0</v>
      </c>
      <c r="T164" s="4">
        <v>0</v>
      </c>
      <c r="U164" s="5">
        <v>0</v>
      </c>
      <c r="V164" s="5">
        <v>0</v>
      </c>
      <c r="W164" s="14">
        <v>72.94</v>
      </c>
      <c r="X164" s="14">
        <v>0</v>
      </c>
      <c r="Y164" s="14">
        <v>72.94</v>
      </c>
      <c r="Z164" s="4">
        <v>24580</v>
      </c>
      <c r="AA164" s="49" t="str">
        <f>IFERROR(IF(VLOOKUP($D164,'Year-To-Date'!$E$1:$E$322,1,FALSE)=D164,"--","Find"),"Find")</f>
        <v>--</v>
      </c>
      <c r="AB164" s="31"/>
      <c r="AD164" s="32"/>
      <c r="AF164" s="32"/>
      <c r="AH164" s="32"/>
      <c r="AJ164" s="32"/>
      <c r="AL164" s="32"/>
      <c r="AN164" s="32"/>
    </row>
    <row r="165" spans="1:40">
      <c r="A165" s="2" t="s">
        <v>745</v>
      </c>
      <c r="B165" s="2" t="s">
        <v>510</v>
      </c>
      <c r="C165" s="2" t="s">
        <v>25</v>
      </c>
      <c r="D165" s="2" t="s">
        <v>45</v>
      </c>
      <c r="E165" s="2" t="s">
        <v>46</v>
      </c>
      <c r="F165" s="21" t="s">
        <v>108</v>
      </c>
      <c r="G165" s="11" t="s">
        <v>1960</v>
      </c>
      <c r="H165" s="3">
        <v>42208</v>
      </c>
      <c r="I165" s="2" t="s">
        <v>28</v>
      </c>
      <c r="J165" s="2" t="s">
        <v>47</v>
      </c>
      <c r="K165" s="2" t="s">
        <v>30</v>
      </c>
      <c r="L165" s="2" t="s">
        <v>31</v>
      </c>
      <c r="M165" s="2" t="s">
        <v>32</v>
      </c>
      <c r="N165" s="4">
        <v>182882</v>
      </c>
      <c r="O165" s="4">
        <v>194946</v>
      </c>
      <c r="P165" s="4">
        <v>12064</v>
      </c>
      <c r="Q165" s="14">
        <v>203.88</v>
      </c>
      <c r="R165" s="4">
        <v>0</v>
      </c>
      <c r="S165" s="4">
        <v>0</v>
      </c>
      <c r="T165" s="4">
        <v>0</v>
      </c>
      <c r="U165" s="5">
        <v>0</v>
      </c>
      <c r="V165" s="5">
        <v>0</v>
      </c>
      <c r="W165" s="14">
        <v>203.88</v>
      </c>
      <c r="X165" s="14">
        <v>0</v>
      </c>
      <c r="Y165" s="14">
        <v>203.88</v>
      </c>
      <c r="Z165" s="4">
        <v>24580</v>
      </c>
      <c r="AA165" s="49" t="str">
        <f>IFERROR(IF(VLOOKUP($D165,'Year-To-Date'!$E$1:$E$322,1,FALSE)=D165,"--","Find"),"Find")</f>
        <v>--</v>
      </c>
      <c r="AB165" s="31"/>
      <c r="AD165" s="32"/>
      <c r="AF165" s="32"/>
      <c r="AH165" s="32"/>
      <c r="AJ165" s="32"/>
      <c r="AL165" s="32"/>
      <c r="AN165" s="32"/>
    </row>
    <row r="166" spans="1:40">
      <c r="A166" s="2" t="s">
        <v>745</v>
      </c>
      <c r="B166" s="2" t="s">
        <v>510</v>
      </c>
      <c r="C166" s="2" t="s">
        <v>25</v>
      </c>
      <c r="D166" s="2" t="s">
        <v>356</v>
      </c>
      <c r="E166" s="2" t="s">
        <v>34</v>
      </c>
      <c r="F166" s="21" t="s">
        <v>108</v>
      </c>
      <c r="G166" s="11" t="s">
        <v>1960</v>
      </c>
      <c r="H166" s="3">
        <v>42258</v>
      </c>
      <c r="I166" s="2"/>
      <c r="J166" s="2" t="s">
        <v>35</v>
      </c>
      <c r="K166" s="2" t="s">
        <v>30</v>
      </c>
      <c r="L166" s="2" t="s">
        <v>31</v>
      </c>
      <c r="M166" s="2" t="s">
        <v>32</v>
      </c>
      <c r="N166" s="4">
        <v>76960</v>
      </c>
      <c r="O166" s="4">
        <v>91546</v>
      </c>
      <c r="P166" s="4">
        <v>14586</v>
      </c>
      <c r="Q166" s="5">
        <v>1356.5</v>
      </c>
      <c r="R166" s="4">
        <v>0</v>
      </c>
      <c r="S166" s="4">
        <v>0</v>
      </c>
      <c r="T166" s="4">
        <v>0</v>
      </c>
      <c r="U166" s="5">
        <v>0</v>
      </c>
      <c r="V166" s="5">
        <v>0</v>
      </c>
      <c r="W166" s="14">
        <v>1356.5</v>
      </c>
      <c r="X166" s="14">
        <v>0</v>
      </c>
      <c r="Y166" s="14">
        <v>1356.5</v>
      </c>
      <c r="Z166" s="4">
        <v>24580</v>
      </c>
      <c r="AA166" s="49" t="str">
        <f>IFERROR(IF(VLOOKUP($D166,'Year-To-Date'!$E$1:$E$322,1,FALSE)=D166,"--","Find"),"Find")</f>
        <v>--</v>
      </c>
      <c r="AB166" s="31"/>
      <c r="AD166" s="32"/>
      <c r="AF166" s="32"/>
      <c r="AH166" s="32"/>
      <c r="AJ166" s="32"/>
      <c r="AL166" s="32"/>
      <c r="AN166" s="32"/>
    </row>
    <row r="167" spans="1:40">
      <c r="A167" s="2" t="s">
        <v>745</v>
      </c>
      <c r="B167" s="2" t="s">
        <v>510</v>
      </c>
      <c r="C167" s="2" t="s">
        <v>761</v>
      </c>
      <c r="D167" s="2" t="s">
        <v>1961</v>
      </c>
      <c r="E167" s="2" t="s">
        <v>34</v>
      </c>
      <c r="F167" s="21" t="s">
        <v>108</v>
      </c>
      <c r="G167" s="11" t="s">
        <v>1960</v>
      </c>
      <c r="H167" s="3"/>
      <c r="I167" s="2" t="s">
        <v>94</v>
      </c>
      <c r="J167" s="2" t="s">
        <v>35</v>
      </c>
      <c r="K167" s="2" t="s">
        <v>30</v>
      </c>
      <c r="L167" s="2" t="s">
        <v>31</v>
      </c>
      <c r="M167" s="2" t="s">
        <v>382</v>
      </c>
      <c r="N167" s="4">
        <v>0</v>
      </c>
      <c r="O167" s="4">
        <v>0</v>
      </c>
      <c r="P167" s="4">
        <v>0</v>
      </c>
      <c r="Q167" s="5">
        <v>0</v>
      </c>
      <c r="R167" s="4">
        <v>0</v>
      </c>
      <c r="S167" s="4">
        <v>0</v>
      </c>
      <c r="T167" s="4">
        <v>0</v>
      </c>
      <c r="U167" s="5">
        <v>0</v>
      </c>
      <c r="V167" s="5">
        <v>135</v>
      </c>
      <c r="W167" s="14">
        <v>135</v>
      </c>
      <c r="X167" s="14">
        <v>0</v>
      </c>
      <c r="Y167" s="14">
        <v>135</v>
      </c>
      <c r="Z167" s="4">
        <v>24580</v>
      </c>
      <c r="AA167" s="49" t="str">
        <f>IFERROR(IF(VLOOKUP($D167,'Year-To-Date'!$E$1:$E$322,1,FALSE)=D167,"--","Find"),"Find")</f>
        <v>--</v>
      </c>
      <c r="AB167" s="31"/>
      <c r="AD167" s="32"/>
      <c r="AF167" s="32"/>
      <c r="AH167" s="32"/>
      <c r="AJ167" s="32"/>
      <c r="AL167" s="32"/>
      <c r="AN167" s="32"/>
    </row>
    <row r="168" spans="1:40">
      <c r="A168" s="2" t="s">
        <v>745</v>
      </c>
      <c r="B168" s="2" t="s">
        <v>510</v>
      </c>
      <c r="C168" s="2" t="s">
        <v>48</v>
      </c>
      <c r="D168" s="2" t="s">
        <v>52</v>
      </c>
      <c r="E168" s="2" t="s">
        <v>46</v>
      </c>
      <c r="F168" s="21" t="s">
        <v>108</v>
      </c>
      <c r="G168" s="11" t="s">
        <v>1960</v>
      </c>
      <c r="H168" s="3">
        <v>42184</v>
      </c>
      <c r="I168" s="2" t="s">
        <v>28</v>
      </c>
      <c r="J168" s="2" t="s">
        <v>47</v>
      </c>
      <c r="K168" s="2" t="s">
        <v>30</v>
      </c>
      <c r="L168" s="2" t="s">
        <v>31</v>
      </c>
      <c r="M168" s="2" t="s">
        <v>32</v>
      </c>
      <c r="N168" s="4">
        <v>1684</v>
      </c>
      <c r="O168" s="4">
        <v>1842</v>
      </c>
      <c r="P168" s="4">
        <v>158</v>
      </c>
      <c r="Q168" s="5">
        <v>2.67</v>
      </c>
      <c r="R168" s="4">
        <v>0</v>
      </c>
      <c r="S168" s="4">
        <v>0</v>
      </c>
      <c r="T168" s="4">
        <v>0</v>
      </c>
      <c r="U168" s="5">
        <v>0</v>
      </c>
      <c r="V168" s="5">
        <v>0</v>
      </c>
      <c r="W168" s="14">
        <v>2.67</v>
      </c>
      <c r="X168" s="14">
        <v>0</v>
      </c>
      <c r="Y168" s="14">
        <v>2.67</v>
      </c>
      <c r="Z168" s="4">
        <v>24580</v>
      </c>
      <c r="AA168" s="49" t="str">
        <f>IFERROR(IF(VLOOKUP($D168,'Year-To-Date'!$E$1:$E$322,1,FALSE)=D168,"--","Find"),"Find")</f>
        <v>--</v>
      </c>
      <c r="AB168" s="31"/>
      <c r="AD168" s="32"/>
      <c r="AF168" s="32"/>
      <c r="AH168" s="32"/>
      <c r="AJ168" s="32"/>
      <c r="AL168" s="32"/>
      <c r="AN168" s="32"/>
    </row>
    <row r="169" spans="1:40">
      <c r="A169" s="2" t="s">
        <v>745</v>
      </c>
      <c r="B169" s="2" t="s">
        <v>510</v>
      </c>
      <c r="C169" s="2" t="s">
        <v>56</v>
      </c>
      <c r="D169" s="2" t="s">
        <v>60</v>
      </c>
      <c r="E169" s="2" t="s">
        <v>46</v>
      </c>
      <c r="F169" s="21" t="s">
        <v>108</v>
      </c>
      <c r="G169" s="11" t="s">
        <v>1960</v>
      </c>
      <c r="H169" s="3">
        <v>42208</v>
      </c>
      <c r="I169" s="2" t="s">
        <v>28</v>
      </c>
      <c r="J169" s="2" t="s">
        <v>47</v>
      </c>
      <c r="K169" s="2" t="s">
        <v>30</v>
      </c>
      <c r="L169" s="2" t="s">
        <v>31</v>
      </c>
      <c r="M169" s="2" t="s">
        <v>32</v>
      </c>
      <c r="N169" s="4">
        <v>1230</v>
      </c>
      <c r="O169" s="4">
        <v>1242</v>
      </c>
      <c r="P169" s="4">
        <v>12</v>
      </c>
      <c r="Q169" s="5">
        <v>0.2</v>
      </c>
      <c r="R169" s="4">
        <v>0</v>
      </c>
      <c r="S169" s="4">
        <v>0</v>
      </c>
      <c r="T169" s="4">
        <v>0</v>
      </c>
      <c r="U169" s="5">
        <v>0</v>
      </c>
      <c r="V169" s="5">
        <v>0</v>
      </c>
      <c r="W169" s="14">
        <v>0.2</v>
      </c>
      <c r="X169" s="14">
        <v>0</v>
      </c>
      <c r="Y169" s="14">
        <v>0.2</v>
      </c>
      <c r="Z169" s="4">
        <v>24580</v>
      </c>
      <c r="AA169" s="49" t="str">
        <f>IFERROR(IF(VLOOKUP($D169,'Year-To-Date'!$E$1:$E$322,1,FALSE)=D169,"--","Find"),"Find")</f>
        <v>--</v>
      </c>
      <c r="AB169" s="31"/>
      <c r="AD169" s="32"/>
      <c r="AF169" s="32"/>
      <c r="AH169" s="32"/>
      <c r="AJ169" s="32"/>
      <c r="AL169" s="32"/>
      <c r="AN169" s="32"/>
    </row>
    <row r="170" spans="1:40">
      <c r="A170" s="2" t="s">
        <v>745</v>
      </c>
      <c r="B170" s="2" t="s">
        <v>510</v>
      </c>
      <c r="C170" s="2" t="s">
        <v>56</v>
      </c>
      <c r="D170" s="2" t="s">
        <v>64</v>
      </c>
      <c r="E170" s="2" t="s">
        <v>46</v>
      </c>
      <c r="F170" s="21" t="s">
        <v>108</v>
      </c>
      <c r="G170" s="11" t="s">
        <v>1960</v>
      </c>
      <c r="H170" s="3">
        <v>42208</v>
      </c>
      <c r="I170" s="2" t="s">
        <v>28</v>
      </c>
      <c r="J170" s="2" t="s">
        <v>47</v>
      </c>
      <c r="K170" s="2" t="s">
        <v>30</v>
      </c>
      <c r="L170" s="2" t="s">
        <v>31</v>
      </c>
      <c r="M170" s="2" t="s">
        <v>32</v>
      </c>
      <c r="N170" s="4">
        <v>45010</v>
      </c>
      <c r="O170" s="4">
        <v>46864</v>
      </c>
      <c r="P170" s="4">
        <v>1854</v>
      </c>
      <c r="Q170" s="5">
        <v>31.33</v>
      </c>
      <c r="R170" s="4">
        <v>0</v>
      </c>
      <c r="S170" s="4">
        <v>0</v>
      </c>
      <c r="T170" s="4">
        <v>0</v>
      </c>
      <c r="U170" s="5">
        <v>0</v>
      </c>
      <c r="V170" s="5">
        <v>0</v>
      </c>
      <c r="W170" s="14">
        <v>31.33</v>
      </c>
      <c r="X170" s="14">
        <v>0</v>
      </c>
      <c r="Y170" s="14">
        <v>31.33</v>
      </c>
      <c r="Z170" s="4">
        <v>24580</v>
      </c>
      <c r="AA170" s="49" t="str">
        <f>IFERROR(IF(VLOOKUP($D170,'Year-To-Date'!$E$1:$E$322,1,FALSE)=D170,"--","Find"),"Find")</f>
        <v>--</v>
      </c>
      <c r="AB170" s="31"/>
      <c r="AD170" s="32"/>
      <c r="AF170" s="32"/>
      <c r="AH170" s="32"/>
      <c r="AJ170" s="32"/>
      <c r="AL170" s="32"/>
      <c r="AN170" s="32"/>
    </row>
    <row r="171" spans="1:40">
      <c r="A171" s="2" t="s">
        <v>745</v>
      </c>
      <c r="B171" s="2" t="s">
        <v>510</v>
      </c>
      <c r="C171" s="2" t="s">
        <v>69</v>
      </c>
      <c r="D171" s="2" t="s">
        <v>70</v>
      </c>
      <c r="E171" s="2" t="s">
        <v>34</v>
      </c>
      <c r="F171" s="21" t="s">
        <v>108</v>
      </c>
      <c r="G171" s="11" t="s">
        <v>1960</v>
      </c>
      <c r="H171" s="3">
        <v>42184</v>
      </c>
      <c r="I171" s="2" t="s">
        <v>28</v>
      </c>
      <c r="J171" s="2" t="s">
        <v>35</v>
      </c>
      <c r="K171" s="2" t="s">
        <v>30</v>
      </c>
      <c r="L171" s="2" t="s">
        <v>31</v>
      </c>
      <c r="M171" s="2" t="s">
        <v>32</v>
      </c>
      <c r="N171" s="4">
        <v>2677</v>
      </c>
      <c r="O171" s="4">
        <v>2881</v>
      </c>
      <c r="P171" s="4">
        <v>204</v>
      </c>
      <c r="Q171" s="5">
        <v>3.45</v>
      </c>
      <c r="R171" s="4">
        <v>1814</v>
      </c>
      <c r="S171" s="4">
        <v>1849</v>
      </c>
      <c r="T171" s="4">
        <v>35</v>
      </c>
      <c r="U171" s="5">
        <v>2.09</v>
      </c>
      <c r="V171" s="5">
        <v>0</v>
      </c>
      <c r="W171" s="14">
        <v>5.54</v>
      </c>
      <c r="X171" s="14">
        <v>0</v>
      </c>
      <c r="Y171" s="14">
        <v>5.54</v>
      </c>
      <c r="Z171" s="4">
        <v>24580</v>
      </c>
      <c r="AA171" s="49" t="str">
        <f>IFERROR(IF(VLOOKUP($D171,'Year-To-Date'!$E$1:$E$322,1,FALSE)=D171,"--","Find"),"Find")</f>
        <v>--</v>
      </c>
      <c r="AB171" s="31"/>
      <c r="AD171" s="32"/>
      <c r="AF171" s="32"/>
      <c r="AH171" s="32"/>
      <c r="AJ171" s="32"/>
      <c r="AL171" s="32"/>
      <c r="AN171" s="32"/>
    </row>
    <row r="172" spans="1:40">
      <c r="A172" s="2" t="s">
        <v>745</v>
      </c>
      <c r="B172" s="2" t="s">
        <v>510</v>
      </c>
      <c r="C172" s="2" t="s">
        <v>69</v>
      </c>
      <c r="D172" s="2" t="s">
        <v>74</v>
      </c>
      <c r="E172" s="2" t="s">
        <v>46</v>
      </c>
      <c r="F172" s="21" t="s">
        <v>108</v>
      </c>
      <c r="G172" s="11" t="s">
        <v>1960</v>
      </c>
      <c r="H172" s="3">
        <v>42208</v>
      </c>
      <c r="I172" s="2" t="s">
        <v>28</v>
      </c>
      <c r="J172" s="2" t="s">
        <v>47</v>
      </c>
      <c r="K172" s="2" t="s">
        <v>30</v>
      </c>
      <c r="L172" s="2" t="s">
        <v>31</v>
      </c>
      <c r="M172" s="2" t="s">
        <v>32</v>
      </c>
      <c r="N172" s="4">
        <v>142</v>
      </c>
      <c r="O172" s="4">
        <v>142</v>
      </c>
      <c r="P172" s="4">
        <v>0</v>
      </c>
      <c r="Q172" s="5">
        <v>0</v>
      </c>
      <c r="R172" s="4">
        <v>384</v>
      </c>
      <c r="S172" s="4">
        <v>384</v>
      </c>
      <c r="T172" s="4">
        <v>0</v>
      </c>
      <c r="U172" s="5">
        <v>0</v>
      </c>
      <c r="V172" s="5">
        <v>0</v>
      </c>
      <c r="W172" s="14">
        <v>0</v>
      </c>
      <c r="X172" s="14">
        <v>0</v>
      </c>
      <c r="Y172" s="14">
        <v>0</v>
      </c>
      <c r="Z172" s="4">
        <v>24580</v>
      </c>
      <c r="AA172" s="49" t="str">
        <f>IFERROR(IF(VLOOKUP($D172,'Year-To-Date'!$E$1:$E$322,1,FALSE)=D172,"--","Find"),"Find")</f>
        <v>--</v>
      </c>
      <c r="AB172" s="31"/>
      <c r="AD172" s="32"/>
      <c r="AF172" s="32"/>
      <c r="AH172" s="32"/>
      <c r="AJ172" s="32"/>
      <c r="AL172" s="32"/>
      <c r="AN172" s="32"/>
    </row>
    <row r="173" spans="1:40">
      <c r="A173" s="2" t="s">
        <v>745</v>
      </c>
      <c r="B173" s="2" t="s">
        <v>510</v>
      </c>
      <c r="C173" s="2" t="s">
        <v>69</v>
      </c>
      <c r="D173" s="2" t="s">
        <v>75</v>
      </c>
      <c r="E173" s="2" t="s">
        <v>34</v>
      </c>
      <c r="F173" s="21" t="s">
        <v>108</v>
      </c>
      <c r="G173" s="11" t="s">
        <v>1960</v>
      </c>
      <c r="H173" s="3">
        <v>42207</v>
      </c>
      <c r="I173" s="2" t="s">
        <v>28</v>
      </c>
      <c r="J173" s="2" t="s">
        <v>35</v>
      </c>
      <c r="K173" s="2" t="s">
        <v>30</v>
      </c>
      <c r="L173" s="2" t="s">
        <v>31</v>
      </c>
      <c r="M173" s="2" t="s">
        <v>32</v>
      </c>
      <c r="N173" s="4">
        <v>10516</v>
      </c>
      <c r="O173" s="4">
        <v>12065</v>
      </c>
      <c r="P173" s="4">
        <v>1549</v>
      </c>
      <c r="Q173" s="14">
        <v>26.18</v>
      </c>
      <c r="R173" s="4">
        <v>15889</v>
      </c>
      <c r="S173" s="4">
        <v>16839</v>
      </c>
      <c r="T173" s="4">
        <v>950</v>
      </c>
      <c r="U173" s="5">
        <v>56.81</v>
      </c>
      <c r="V173" s="5">
        <v>0</v>
      </c>
      <c r="W173" s="14">
        <v>82.99</v>
      </c>
      <c r="X173" s="14">
        <v>0</v>
      </c>
      <c r="Y173" s="14">
        <v>82.99</v>
      </c>
      <c r="Z173" s="4">
        <v>24580</v>
      </c>
      <c r="AA173" s="49" t="str">
        <f>IFERROR(IF(VLOOKUP($D173,'Year-To-Date'!$E$1:$E$322,1,FALSE)=D173,"--","Find"),"Find")</f>
        <v>--</v>
      </c>
      <c r="AB173" s="31"/>
      <c r="AD173" s="32"/>
      <c r="AF173" s="32"/>
      <c r="AH173" s="32"/>
      <c r="AJ173" s="32"/>
      <c r="AL173" s="32"/>
      <c r="AN173" s="32"/>
    </row>
    <row r="174" spans="1:40">
      <c r="A174" s="2" t="s">
        <v>745</v>
      </c>
      <c r="B174" s="2" t="s">
        <v>510</v>
      </c>
      <c r="C174" s="2" t="s">
        <v>76</v>
      </c>
      <c r="D174" s="2" t="s">
        <v>299</v>
      </c>
      <c r="E174" s="2" t="s">
        <v>34</v>
      </c>
      <c r="F174" s="21" t="s">
        <v>108</v>
      </c>
      <c r="G174" s="11" t="s">
        <v>1960</v>
      </c>
      <c r="H174" s="3">
        <v>42184</v>
      </c>
      <c r="I174" s="2" t="s">
        <v>28</v>
      </c>
      <c r="J174" s="2" t="s">
        <v>35</v>
      </c>
      <c r="K174" s="2" t="s">
        <v>30</v>
      </c>
      <c r="L174" s="2" t="s">
        <v>31</v>
      </c>
      <c r="M174" s="2" t="s">
        <v>32</v>
      </c>
      <c r="N174" s="4">
        <v>4050</v>
      </c>
      <c r="O174" s="4">
        <v>4093</v>
      </c>
      <c r="P174" s="4">
        <v>43</v>
      </c>
      <c r="Q174" s="5">
        <v>0.73</v>
      </c>
      <c r="R174" s="4">
        <v>869</v>
      </c>
      <c r="S174" s="4">
        <v>913</v>
      </c>
      <c r="T174" s="4">
        <v>44</v>
      </c>
      <c r="U174" s="5">
        <v>2.63</v>
      </c>
      <c r="V174" s="5">
        <v>0</v>
      </c>
      <c r="W174" s="14">
        <v>3.36</v>
      </c>
      <c r="X174" s="14">
        <v>0</v>
      </c>
      <c r="Y174" s="14">
        <v>3.36</v>
      </c>
      <c r="Z174" s="4">
        <v>24580</v>
      </c>
      <c r="AA174" s="49" t="str">
        <f>IFERROR(IF(VLOOKUP($D174,'Year-To-Date'!$E$1:$E$322,1,FALSE)=D174,"--","Find"),"Find")</f>
        <v>--</v>
      </c>
      <c r="AB174" s="31"/>
      <c r="AD174" s="32"/>
      <c r="AF174" s="32"/>
      <c r="AH174" s="32"/>
      <c r="AJ174" s="32"/>
      <c r="AL174" s="32"/>
      <c r="AN174" s="32"/>
    </row>
    <row r="175" spans="1:40">
      <c r="A175" s="2" t="s">
        <v>745</v>
      </c>
      <c r="B175" s="2" t="s">
        <v>510</v>
      </c>
      <c r="C175" s="2" t="s">
        <v>76</v>
      </c>
      <c r="D175" s="2" t="s">
        <v>79</v>
      </c>
      <c r="E175" s="2" t="s">
        <v>46</v>
      </c>
      <c r="F175" s="21" t="s">
        <v>108</v>
      </c>
      <c r="G175" s="11" t="s">
        <v>1960</v>
      </c>
      <c r="H175" s="3">
        <v>42184</v>
      </c>
      <c r="I175" s="2" t="s">
        <v>28</v>
      </c>
      <c r="J175" s="2" t="s">
        <v>47</v>
      </c>
      <c r="K175" s="2" t="s">
        <v>30</v>
      </c>
      <c r="L175" s="2" t="s">
        <v>31</v>
      </c>
      <c r="M175" s="2" t="s">
        <v>32</v>
      </c>
      <c r="N175" s="4">
        <v>23163</v>
      </c>
      <c r="O175" s="4">
        <v>23163</v>
      </c>
      <c r="P175" s="4">
        <v>0</v>
      </c>
      <c r="Q175" s="5">
        <v>0</v>
      </c>
      <c r="R175" s="4">
        <v>6530</v>
      </c>
      <c r="S175" s="4">
        <v>6530</v>
      </c>
      <c r="T175" s="4">
        <v>0</v>
      </c>
      <c r="U175" s="5">
        <v>0</v>
      </c>
      <c r="V175" s="5">
        <v>0</v>
      </c>
      <c r="W175" s="14">
        <v>0</v>
      </c>
      <c r="X175" s="14">
        <v>0</v>
      </c>
      <c r="Y175" s="14">
        <v>0</v>
      </c>
      <c r="Z175" s="4">
        <v>24580</v>
      </c>
      <c r="AA175" s="49" t="str">
        <f>IFERROR(IF(VLOOKUP($D175,'Year-To-Date'!$E$1:$E$322,1,FALSE)=D175,"--","Find"),"Find")</f>
        <v>--</v>
      </c>
      <c r="AB175" s="31"/>
      <c r="AD175" s="32"/>
      <c r="AF175" s="32"/>
      <c r="AH175" s="32"/>
      <c r="AJ175" s="32"/>
      <c r="AL175" s="32"/>
      <c r="AN175" s="32"/>
    </row>
    <row r="176" spans="1:40">
      <c r="A176" s="2" t="s">
        <v>745</v>
      </c>
      <c r="B176" s="2" t="s">
        <v>510</v>
      </c>
      <c r="C176" s="2" t="s">
        <v>76</v>
      </c>
      <c r="D176" s="2" t="s">
        <v>80</v>
      </c>
      <c r="E176" s="2" t="s">
        <v>34</v>
      </c>
      <c r="F176" s="21" t="s">
        <v>108</v>
      </c>
      <c r="G176" s="11" t="s">
        <v>1960</v>
      </c>
      <c r="H176" s="3">
        <v>42184</v>
      </c>
      <c r="I176" s="2" t="s">
        <v>28</v>
      </c>
      <c r="J176" s="2" t="s">
        <v>35</v>
      </c>
      <c r="K176" s="2" t="s">
        <v>30</v>
      </c>
      <c r="L176" s="2" t="s">
        <v>31</v>
      </c>
      <c r="M176" s="2" t="s">
        <v>32</v>
      </c>
      <c r="N176" s="4">
        <v>34668</v>
      </c>
      <c r="O176" s="4">
        <v>37831</v>
      </c>
      <c r="P176" s="4">
        <v>3163</v>
      </c>
      <c r="Q176" s="5">
        <v>53.45</v>
      </c>
      <c r="R176" s="4">
        <v>11160</v>
      </c>
      <c r="S176" s="4">
        <v>11668</v>
      </c>
      <c r="T176" s="4">
        <v>508</v>
      </c>
      <c r="U176" s="5">
        <v>30.38</v>
      </c>
      <c r="V176" s="5">
        <v>0</v>
      </c>
      <c r="W176" s="14">
        <v>83.83</v>
      </c>
      <c r="X176" s="14">
        <v>0</v>
      </c>
      <c r="Y176" s="14">
        <v>83.83</v>
      </c>
      <c r="Z176" s="4">
        <v>24580</v>
      </c>
      <c r="AA176" s="49" t="str">
        <f>IFERROR(IF(VLOOKUP($D176,'Year-To-Date'!$E$1:$E$322,1,FALSE)=D176,"--","Find"),"Find")</f>
        <v>--</v>
      </c>
      <c r="AB176" s="31"/>
      <c r="AD176" s="32"/>
      <c r="AF176" s="32"/>
      <c r="AH176" s="32"/>
      <c r="AJ176" s="32"/>
      <c r="AL176" s="32"/>
      <c r="AN176" s="32"/>
    </row>
    <row r="177" spans="1:40">
      <c r="A177" s="2" t="s">
        <v>745</v>
      </c>
      <c r="B177" s="2" t="s">
        <v>510</v>
      </c>
      <c r="C177" s="2" t="s">
        <v>76</v>
      </c>
      <c r="D177" s="2" t="s">
        <v>87</v>
      </c>
      <c r="E177" s="2" t="s">
        <v>34</v>
      </c>
      <c r="F177" s="21" t="s">
        <v>108</v>
      </c>
      <c r="G177" s="11" t="s">
        <v>1960</v>
      </c>
      <c r="H177" s="3">
        <v>42207</v>
      </c>
      <c r="I177" s="2" t="s">
        <v>28</v>
      </c>
      <c r="J177" s="2" t="s">
        <v>35</v>
      </c>
      <c r="K177" s="2" t="s">
        <v>30</v>
      </c>
      <c r="L177" s="2" t="s">
        <v>31</v>
      </c>
      <c r="M177" s="2" t="s">
        <v>32</v>
      </c>
      <c r="N177" s="4">
        <v>199656</v>
      </c>
      <c r="O177" s="4">
        <v>203591</v>
      </c>
      <c r="P177" s="4">
        <v>3935</v>
      </c>
      <c r="Q177" s="5">
        <v>66.5</v>
      </c>
      <c r="R177" s="4">
        <v>45813</v>
      </c>
      <c r="S177" s="4">
        <v>46960</v>
      </c>
      <c r="T177" s="4">
        <v>1147</v>
      </c>
      <c r="U177" s="5">
        <v>68.59</v>
      </c>
      <c r="V177" s="5">
        <v>0</v>
      </c>
      <c r="W177" s="14">
        <v>135.09</v>
      </c>
      <c r="X177" s="14">
        <v>0</v>
      </c>
      <c r="Y177" s="14">
        <v>135.09</v>
      </c>
      <c r="Z177" s="4">
        <v>24580</v>
      </c>
      <c r="AA177" s="49" t="str">
        <f>IFERROR(IF(VLOOKUP($D177,'Year-To-Date'!$E$1:$E$322,1,FALSE)=D177,"--","Find"),"Find")</f>
        <v>--</v>
      </c>
      <c r="AB177" s="31"/>
      <c r="AD177" s="32"/>
      <c r="AF177" s="32"/>
      <c r="AH177" s="32"/>
      <c r="AJ177" s="32"/>
      <c r="AL177" s="32"/>
      <c r="AN177" s="32"/>
    </row>
    <row r="178" spans="1:40">
      <c r="A178" s="2" t="s">
        <v>745</v>
      </c>
      <c r="B178" s="2" t="s">
        <v>510</v>
      </c>
      <c r="C178" s="2" t="s">
        <v>76</v>
      </c>
      <c r="D178" s="2" t="s">
        <v>88</v>
      </c>
      <c r="E178" s="2" t="s">
        <v>34</v>
      </c>
      <c r="F178" s="21" t="s">
        <v>108</v>
      </c>
      <c r="G178" s="11" t="s">
        <v>1960</v>
      </c>
      <c r="H178" s="3">
        <v>42207</v>
      </c>
      <c r="I178" s="2" t="s">
        <v>28</v>
      </c>
      <c r="J178" s="2" t="s">
        <v>35</v>
      </c>
      <c r="K178" s="2" t="s">
        <v>30</v>
      </c>
      <c r="L178" s="2" t="s">
        <v>31</v>
      </c>
      <c r="M178" s="2" t="s">
        <v>32</v>
      </c>
      <c r="N178" s="4">
        <v>33310</v>
      </c>
      <c r="O178" s="4">
        <v>35712</v>
      </c>
      <c r="P178" s="4">
        <v>2402</v>
      </c>
      <c r="Q178" s="5">
        <v>40.590000000000003</v>
      </c>
      <c r="R178" s="4">
        <v>41419</v>
      </c>
      <c r="S178" s="4">
        <v>44648</v>
      </c>
      <c r="T178" s="4">
        <v>3229</v>
      </c>
      <c r="U178" s="5">
        <v>193.09</v>
      </c>
      <c r="V178" s="5">
        <v>0</v>
      </c>
      <c r="W178" s="14">
        <v>233.68</v>
      </c>
      <c r="X178" s="14">
        <v>0</v>
      </c>
      <c r="Y178" s="14">
        <v>233.68</v>
      </c>
      <c r="Z178" s="4">
        <v>24580</v>
      </c>
      <c r="AA178" s="49" t="str">
        <f>IFERROR(IF(VLOOKUP($D178,'Year-To-Date'!$E$1:$E$322,1,FALSE)=D178,"--","Find"),"Find")</f>
        <v>--</v>
      </c>
      <c r="AB178" s="31"/>
      <c r="AD178" s="32"/>
      <c r="AF178" s="32"/>
      <c r="AH178" s="32"/>
      <c r="AJ178" s="32"/>
      <c r="AL178" s="32"/>
      <c r="AN178" s="32"/>
    </row>
    <row r="179" spans="1:40">
      <c r="A179" s="2" t="s">
        <v>745</v>
      </c>
      <c r="B179" s="2" t="s">
        <v>510</v>
      </c>
      <c r="C179" s="2" t="s">
        <v>69</v>
      </c>
      <c r="D179" s="2" t="s">
        <v>253</v>
      </c>
      <c r="E179" s="2" t="s">
        <v>371</v>
      </c>
      <c r="F179" s="21" t="s">
        <v>254</v>
      </c>
      <c r="G179" s="11" t="s">
        <v>1962</v>
      </c>
      <c r="H179" s="3">
        <v>42198</v>
      </c>
      <c r="I179" s="2" t="s">
        <v>28</v>
      </c>
      <c r="J179" s="2" t="s">
        <v>373</v>
      </c>
      <c r="K179" s="2" t="s">
        <v>30</v>
      </c>
      <c r="L179" s="2" t="s">
        <v>31</v>
      </c>
      <c r="M179" s="2" t="s">
        <v>32</v>
      </c>
      <c r="N179" s="4">
        <v>556</v>
      </c>
      <c r="O179" s="4">
        <v>667</v>
      </c>
      <c r="P179" s="4">
        <v>111</v>
      </c>
      <c r="Q179" s="5">
        <v>1.88</v>
      </c>
      <c r="R179" s="4">
        <v>1604</v>
      </c>
      <c r="S179" s="4">
        <v>1748</v>
      </c>
      <c r="T179" s="4">
        <v>144</v>
      </c>
      <c r="U179" s="5">
        <v>8.61</v>
      </c>
      <c r="V179" s="5">
        <v>0</v>
      </c>
      <c r="W179" s="14">
        <v>10.49</v>
      </c>
      <c r="X179" s="14">
        <v>0</v>
      </c>
      <c r="Y179" s="14">
        <v>10.49</v>
      </c>
      <c r="Z179" s="4">
        <v>24580</v>
      </c>
      <c r="AA179" s="49" t="str">
        <f>IFERROR(IF(VLOOKUP($D179,'Year-To-Date'!$E$1:$E$322,1,FALSE)=D179,"--","Find"),"Find")</f>
        <v>--</v>
      </c>
      <c r="AB179" s="31"/>
      <c r="AD179" s="32"/>
      <c r="AF179" s="32"/>
      <c r="AH179" s="32"/>
      <c r="AJ179" s="32"/>
      <c r="AL179" s="32"/>
      <c r="AN179" s="32"/>
    </row>
    <row r="180" spans="1:40">
      <c r="A180" s="2" t="s">
        <v>745</v>
      </c>
      <c r="B180" s="2" t="s">
        <v>510</v>
      </c>
      <c r="C180" s="2" t="s">
        <v>76</v>
      </c>
      <c r="D180" s="2" t="s">
        <v>319</v>
      </c>
      <c r="E180" s="2" t="s">
        <v>502</v>
      </c>
      <c r="F180" s="21" t="s">
        <v>320</v>
      </c>
      <c r="G180" s="11" t="s">
        <v>1963</v>
      </c>
      <c r="H180" s="3">
        <v>42321</v>
      </c>
      <c r="I180" s="2" t="s">
        <v>39</v>
      </c>
      <c r="J180" s="2" t="s">
        <v>377</v>
      </c>
      <c r="K180" s="2" t="s">
        <v>30</v>
      </c>
      <c r="L180" s="2" t="s">
        <v>31</v>
      </c>
      <c r="M180" s="2" t="s">
        <v>41</v>
      </c>
      <c r="N180" s="4">
        <v>8277</v>
      </c>
      <c r="O180" s="4">
        <v>10217</v>
      </c>
      <c r="P180" s="4">
        <v>1940</v>
      </c>
      <c r="Q180" s="5">
        <v>180.42</v>
      </c>
      <c r="R180" s="4">
        <v>4543</v>
      </c>
      <c r="S180" s="4">
        <v>5538</v>
      </c>
      <c r="T180" s="4">
        <v>995</v>
      </c>
      <c r="U180" s="5">
        <v>179.1</v>
      </c>
      <c r="V180" s="5">
        <v>0</v>
      </c>
      <c r="W180" s="14">
        <v>359.52</v>
      </c>
      <c r="X180" s="14">
        <v>0</v>
      </c>
      <c r="Y180" s="14">
        <v>359.52</v>
      </c>
      <c r="Z180" s="4">
        <v>24580</v>
      </c>
      <c r="AA180" s="49" t="str">
        <f>IFERROR(IF(VLOOKUP($D180,'Year-To-Date'!$E$1:$E$322,1,FALSE)=D180,"--","Find"),"Find")</f>
        <v>--</v>
      </c>
      <c r="AB180" s="31"/>
      <c r="AD180" s="32"/>
      <c r="AF180" s="32"/>
      <c r="AH180" s="32"/>
      <c r="AJ180" s="32"/>
      <c r="AL180" s="32"/>
      <c r="AN180" s="32"/>
    </row>
    <row r="181" spans="1:40">
      <c r="A181" s="2" t="s">
        <v>745</v>
      </c>
      <c r="B181" s="2" t="s">
        <v>510</v>
      </c>
      <c r="C181" s="2" t="s">
        <v>56</v>
      </c>
      <c r="D181" s="2" t="s">
        <v>204</v>
      </c>
      <c r="E181" s="2" t="s">
        <v>371</v>
      </c>
      <c r="F181" s="21" t="s">
        <v>205</v>
      </c>
      <c r="G181" s="11" t="s">
        <v>1964</v>
      </c>
      <c r="H181" s="3">
        <v>42198</v>
      </c>
      <c r="I181" s="2" t="s">
        <v>28</v>
      </c>
      <c r="J181" s="2" t="s">
        <v>373</v>
      </c>
      <c r="K181" s="2" t="s">
        <v>30</v>
      </c>
      <c r="L181" s="2" t="s">
        <v>31</v>
      </c>
      <c r="M181" s="2" t="s">
        <v>32</v>
      </c>
      <c r="N181" s="4">
        <v>3948</v>
      </c>
      <c r="O181" s="4">
        <v>4194</v>
      </c>
      <c r="P181" s="4">
        <v>246</v>
      </c>
      <c r="Q181" s="5">
        <v>4.16</v>
      </c>
      <c r="R181" s="4">
        <v>0</v>
      </c>
      <c r="S181" s="4">
        <v>0</v>
      </c>
      <c r="T181" s="4">
        <v>0</v>
      </c>
      <c r="U181" s="5">
        <v>0</v>
      </c>
      <c r="V181" s="5">
        <v>0</v>
      </c>
      <c r="W181" s="14">
        <v>4.16</v>
      </c>
      <c r="X181" s="14">
        <v>0</v>
      </c>
      <c r="Y181" s="14">
        <v>4.16</v>
      </c>
      <c r="Z181" s="4">
        <v>24580</v>
      </c>
      <c r="AA181" s="49" t="str">
        <f>IFERROR(IF(VLOOKUP($D181,'Year-To-Date'!$E$1:$E$322,1,FALSE)=D181,"--","Find"),"Find")</f>
        <v>--</v>
      </c>
      <c r="AB181" s="31"/>
      <c r="AD181" s="32"/>
      <c r="AF181" s="32"/>
      <c r="AH181" s="32"/>
      <c r="AJ181" s="32"/>
      <c r="AL181" s="32"/>
      <c r="AN181" s="32"/>
    </row>
    <row r="182" spans="1:40">
      <c r="A182" s="2" t="s">
        <v>745</v>
      </c>
      <c r="B182" s="2" t="s">
        <v>510</v>
      </c>
      <c r="C182" s="2" t="s">
        <v>56</v>
      </c>
      <c r="D182" s="2" t="s">
        <v>206</v>
      </c>
      <c r="E182" s="2" t="s">
        <v>371</v>
      </c>
      <c r="F182" s="21" t="s">
        <v>205</v>
      </c>
      <c r="G182" s="11" t="s">
        <v>1964</v>
      </c>
      <c r="H182" s="3">
        <v>42199</v>
      </c>
      <c r="I182" s="2" t="s">
        <v>28</v>
      </c>
      <c r="J182" s="2" t="s">
        <v>373</v>
      </c>
      <c r="K182" s="2" t="s">
        <v>30</v>
      </c>
      <c r="L182" s="2" t="s">
        <v>31</v>
      </c>
      <c r="M182" s="2" t="s">
        <v>32</v>
      </c>
      <c r="N182" s="4">
        <v>16671</v>
      </c>
      <c r="O182" s="4">
        <v>16671</v>
      </c>
      <c r="P182" s="4">
        <v>0</v>
      </c>
      <c r="Q182" s="5">
        <v>0</v>
      </c>
      <c r="R182" s="4">
        <v>0</v>
      </c>
      <c r="S182" s="4">
        <v>0</v>
      </c>
      <c r="T182" s="4">
        <v>0</v>
      </c>
      <c r="U182" s="5">
        <v>0</v>
      </c>
      <c r="V182" s="5">
        <v>0</v>
      </c>
      <c r="W182" s="14">
        <v>0</v>
      </c>
      <c r="X182" s="14">
        <v>0</v>
      </c>
      <c r="Y182" s="14">
        <v>0</v>
      </c>
      <c r="Z182" s="4">
        <v>24580</v>
      </c>
      <c r="AA182" s="49" t="str">
        <f>IFERROR(IF(VLOOKUP($D182,'Year-To-Date'!$E$1:$E$322,1,FALSE)=D182,"--","Find"),"Find")</f>
        <v>--</v>
      </c>
      <c r="AB182" s="31"/>
      <c r="AD182" s="32"/>
      <c r="AF182" s="32"/>
      <c r="AH182" s="32"/>
      <c r="AJ182" s="32"/>
      <c r="AL182" s="32"/>
      <c r="AN182" s="32"/>
    </row>
    <row r="183" spans="1:40">
      <c r="A183" s="2" t="s">
        <v>745</v>
      </c>
      <c r="B183" s="2" t="s">
        <v>510</v>
      </c>
      <c r="C183" s="2" t="s">
        <v>48</v>
      </c>
      <c r="D183" s="2" t="s">
        <v>169</v>
      </c>
      <c r="E183" s="2" t="s">
        <v>555</v>
      </c>
      <c r="F183" s="21" t="s">
        <v>170</v>
      </c>
      <c r="G183" s="11" t="s">
        <v>1965</v>
      </c>
      <c r="H183" s="3">
        <v>42390</v>
      </c>
      <c r="I183" s="2" t="s">
        <v>39</v>
      </c>
      <c r="J183" s="2" t="s">
        <v>556</v>
      </c>
      <c r="K183" s="2" t="s">
        <v>30</v>
      </c>
      <c r="L183" s="2" t="s">
        <v>31</v>
      </c>
      <c r="M183" s="2" t="s">
        <v>32</v>
      </c>
      <c r="N183" s="4">
        <v>3500</v>
      </c>
      <c r="O183" s="4">
        <v>3969</v>
      </c>
      <c r="P183" s="4">
        <v>469</v>
      </c>
      <c r="Q183" s="5">
        <v>7.93</v>
      </c>
      <c r="R183" s="4">
        <v>0</v>
      </c>
      <c r="S183" s="4">
        <v>0</v>
      </c>
      <c r="T183" s="4">
        <v>0</v>
      </c>
      <c r="U183" s="5">
        <v>0</v>
      </c>
      <c r="V183" s="5">
        <v>0</v>
      </c>
      <c r="W183" s="14">
        <v>7.93</v>
      </c>
      <c r="X183" s="14">
        <v>0</v>
      </c>
      <c r="Y183" s="14">
        <v>7.93</v>
      </c>
      <c r="Z183" s="4">
        <v>24580</v>
      </c>
      <c r="AA183" s="49" t="str">
        <f>IFERROR(IF(VLOOKUP($D183,'Year-To-Date'!$E$1:$E$322,1,FALSE)=D183,"--","Find"),"Find")</f>
        <v>--</v>
      </c>
      <c r="AB183" s="31"/>
      <c r="AD183" s="32"/>
      <c r="AF183" s="32"/>
      <c r="AH183" s="32"/>
      <c r="AJ183" s="32"/>
      <c r="AL183" s="32"/>
      <c r="AN183" s="32"/>
    </row>
    <row r="184" spans="1:40">
      <c r="A184" s="2" t="s">
        <v>745</v>
      </c>
      <c r="B184" s="2" t="s">
        <v>510</v>
      </c>
      <c r="C184" s="2" t="s">
        <v>48</v>
      </c>
      <c r="D184" s="2" t="s">
        <v>171</v>
      </c>
      <c r="E184" s="2" t="s">
        <v>555</v>
      </c>
      <c r="F184" s="21" t="s">
        <v>170</v>
      </c>
      <c r="G184" s="11" t="s">
        <v>1965</v>
      </c>
      <c r="H184" s="3">
        <v>42390</v>
      </c>
      <c r="I184" s="2" t="s">
        <v>39</v>
      </c>
      <c r="J184" s="2" t="s">
        <v>556</v>
      </c>
      <c r="K184" s="2" t="s">
        <v>30</v>
      </c>
      <c r="L184" s="2" t="s">
        <v>31</v>
      </c>
      <c r="M184" s="2" t="s">
        <v>32</v>
      </c>
      <c r="N184" s="4">
        <v>2650</v>
      </c>
      <c r="O184" s="4">
        <v>3142</v>
      </c>
      <c r="P184" s="4">
        <v>492</v>
      </c>
      <c r="Q184" s="5">
        <v>8.31</v>
      </c>
      <c r="R184" s="4">
        <v>0</v>
      </c>
      <c r="S184" s="4">
        <v>0</v>
      </c>
      <c r="T184" s="4">
        <v>0</v>
      </c>
      <c r="U184" s="5">
        <v>0</v>
      </c>
      <c r="V184" s="5">
        <v>0</v>
      </c>
      <c r="W184" s="14">
        <v>8.31</v>
      </c>
      <c r="X184" s="14">
        <v>0</v>
      </c>
      <c r="Y184" s="14">
        <v>8.31</v>
      </c>
      <c r="Z184" s="4">
        <v>24580</v>
      </c>
      <c r="AA184" s="49" t="str">
        <f>IFERROR(IF(VLOOKUP($D184,'Year-To-Date'!$E$1:$E$322,1,FALSE)=D184,"--","Find"),"Find")</f>
        <v>--</v>
      </c>
      <c r="AB184" s="31"/>
      <c r="AD184" s="32"/>
      <c r="AF184" s="32"/>
      <c r="AH184" s="32"/>
      <c r="AJ184" s="32"/>
      <c r="AL184" s="32"/>
      <c r="AN184" s="32"/>
    </row>
    <row r="185" spans="1:40">
      <c r="A185" s="2" t="s">
        <v>745</v>
      </c>
      <c r="B185" s="2" t="s">
        <v>510</v>
      </c>
      <c r="C185" s="2" t="s">
        <v>48</v>
      </c>
      <c r="D185" s="2" t="s">
        <v>172</v>
      </c>
      <c r="E185" s="2" t="s">
        <v>555</v>
      </c>
      <c r="F185" s="21" t="s">
        <v>170</v>
      </c>
      <c r="G185" s="11" t="s">
        <v>1965</v>
      </c>
      <c r="H185" s="3">
        <v>42390</v>
      </c>
      <c r="I185" s="2" t="s">
        <v>39</v>
      </c>
      <c r="J185" s="2" t="s">
        <v>556</v>
      </c>
      <c r="K185" s="2" t="s">
        <v>30</v>
      </c>
      <c r="L185" s="2" t="s">
        <v>31</v>
      </c>
      <c r="M185" s="2" t="s">
        <v>32</v>
      </c>
      <c r="N185" s="4">
        <v>22</v>
      </c>
      <c r="O185" s="4">
        <v>22</v>
      </c>
      <c r="P185" s="4">
        <v>0</v>
      </c>
      <c r="Q185" s="5">
        <v>0</v>
      </c>
      <c r="R185" s="4">
        <v>0</v>
      </c>
      <c r="S185" s="4">
        <v>0</v>
      </c>
      <c r="T185" s="4">
        <v>0</v>
      </c>
      <c r="U185" s="5">
        <v>0</v>
      </c>
      <c r="V185" s="5">
        <v>0</v>
      </c>
      <c r="W185" s="14">
        <v>0</v>
      </c>
      <c r="X185" s="14">
        <v>0</v>
      </c>
      <c r="Y185" s="14">
        <v>0</v>
      </c>
      <c r="Z185" s="4">
        <v>24580</v>
      </c>
      <c r="AA185" s="49" t="str">
        <f>IFERROR(IF(VLOOKUP($D185,'Year-To-Date'!$E$1:$E$322,1,FALSE)=D185,"--","Find"),"Find")</f>
        <v>--</v>
      </c>
      <c r="AB185" s="31"/>
      <c r="AD185" s="32"/>
      <c r="AF185" s="32"/>
      <c r="AH185" s="32"/>
      <c r="AJ185" s="32"/>
      <c r="AL185" s="32"/>
      <c r="AN185" s="32"/>
    </row>
    <row r="186" spans="1:40">
      <c r="A186" s="2" t="s">
        <v>745</v>
      </c>
      <c r="B186" s="2" t="s">
        <v>510</v>
      </c>
      <c r="C186" s="2" t="s">
        <v>48</v>
      </c>
      <c r="D186" s="2" t="s">
        <v>173</v>
      </c>
      <c r="E186" s="2" t="s">
        <v>549</v>
      </c>
      <c r="F186" s="21" t="s">
        <v>170</v>
      </c>
      <c r="G186" s="11" t="s">
        <v>1965</v>
      </c>
      <c r="H186" s="3">
        <v>42405</v>
      </c>
      <c r="I186" s="2" t="s">
        <v>39</v>
      </c>
      <c r="J186" s="2" t="s">
        <v>550</v>
      </c>
      <c r="K186" s="2" t="s">
        <v>30</v>
      </c>
      <c r="L186" s="2" t="s">
        <v>31</v>
      </c>
      <c r="M186" s="2" t="s">
        <v>32</v>
      </c>
      <c r="N186" s="4">
        <v>320</v>
      </c>
      <c r="O186" s="4">
        <v>486</v>
      </c>
      <c r="P186" s="4">
        <v>166</v>
      </c>
      <c r="Q186" s="5">
        <v>2.81</v>
      </c>
      <c r="R186" s="4">
        <v>13</v>
      </c>
      <c r="S186" s="4">
        <v>13</v>
      </c>
      <c r="T186" s="4">
        <v>0</v>
      </c>
      <c r="U186" s="5">
        <v>0</v>
      </c>
      <c r="V186" s="5">
        <v>0</v>
      </c>
      <c r="W186" s="14">
        <v>2.81</v>
      </c>
      <c r="X186" s="14">
        <v>0</v>
      </c>
      <c r="Y186" s="14">
        <v>2.81</v>
      </c>
      <c r="Z186" s="4">
        <v>24580</v>
      </c>
      <c r="AA186" s="49" t="str">
        <f>IFERROR(IF(VLOOKUP($D186,'Year-To-Date'!$E$1:$E$322,1,FALSE)=D186,"--","Find"),"Find")</f>
        <v>--</v>
      </c>
      <c r="AB186" s="31"/>
      <c r="AD186" s="32"/>
      <c r="AF186" s="32"/>
      <c r="AH186" s="32"/>
      <c r="AJ186" s="32"/>
      <c r="AL186" s="32"/>
      <c r="AN186" s="32"/>
    </row>
    <row r="187" spans="1:40">
      <c r="A187" s="2" t="s">
        <v>745</v>
      </c>
      <c r="B187" s="2" t="s">
        <v>510</v>
      </c>
      <c r="C187" s="2" t="s">
        <v>48</v>
      </c>
      <c r="D187" s="2" t="s">
        <v>175</v>
      </c>
      <c r="E187" s="2" t="s">
        <v>555</v>
      </c>
      <c r="F187" s="21" t="s">
        <v>170</v>
      </c>
      <c r="G187" s="11" t="s">
        <v>1965</v>
      </c>
      <c r="H187" s="3">
        <v>42390</v>
      </c>
      <c r="I187" s="2" t="s">
        <v>39</v>
      </c>
      <c r="J187" s="2" t="s">
        <v>556</v>
      </c>
      <c r="K187" s="2" t="s">
        <v>30</v>
      </c>
      <c r="L187" s="2" t="s">
        <v>31</v>
      </c>
      <c r="M187" s="2" t="s">
        <v>32</v>
      </c>
      <c r="N187" s="4">
        <v>906</v>
      </c>
      <c r="O187" s="4">
        <v>1020</v>
      </c>
      <c r="P187" s="4">
        <v>114</v>
      </c>
      <c r="Q187" s="5">
        <v>1.93</v>
      </c>
      <c r="R187" s="4">
        <v>0</v>
      </c>
      <c r="S187" s="4">
        <v>0</v>
      </c>
      <c r="T187" s="4">
        <v>0</v>
      </c>
      <c r="U187" s="5">
        <v>0</v>
      </c>
      <c r="V187" s="5">
        <v>0</v>
      </c>
      <c r="W187" s="14">
        <v>1.93</v>
      </c>
      <c r="X187" s="14">
        <v>0</v>
      </c>
      <c r="Y187" s="14">
        <v>1.93</v>
      </c>
      <c r="Z187" s="4">
        <v>24580</v>
      </c>
      <c r="AA187" s="49" t="str">
        <f>IFERROR(IF(VLOOKUP($D187,'Year-To-Date'!$E$1:$E$322,1,FALSE)=D187,"--","Find"),"Find")</f>
        <v>--</v>
      </c>
      <c r="AB187" s="31"/>
      <c r="AD187" s="32"/>
      <c r="AF187" s="32"/>
      <c r="AH187" s="32"/>
      <c r="AJ187" s="32"/>
      <c r="AL187" s="32"/>
      <c r="AN187" s="32"/>
    </row>
    <row r="188" spans="1:40">
      <c r="A188" s="2" t="s">
        <v>745</v>
      </c>
      <c r="B188" s="2" t="s">
        <v>510</v>
      </c>
      <c r="C188" s="2" t="s">
        <v>48</v>
      </c>
      <c r="D188" s="2" t="s">
        <v>177</v>
      </c>
      <c r="E188" s="2" t="s">
        <v>555</v>
      </c>
      <c r="F188" s="21" t="s">
        <v>170</v>
      </c>
      <c r="G188" s="11" t="s">
        <v>1965</v>
      </c>
      <c r="H188" s="3">
        <v>42390</v>
      </c>
      <c r="I188" s="2" t="s">
        <v>39</v>
      </c>
      <c r="J188" s="2" t="s">
        <v>556</v>
      </c>
      <c r="K188" s="2" t="s">
        <v>30</v>
      </c>
      <c r="L188" s="2" t="s">
        <v>31</v>
      </c>
      <c r="M188" s="2" t="s">
        <v>32</v>
      </c>
      <c r="N188" s="4">
        <v>3478</v>
      </c>
      <c r="O188" s="4">
        <v>4218</v>
      </c>
      <c r="P188" s="4">
        <v>740</v>
      </c>
      <c r="Q188" s="5">
        <v>12.51</v>
      </c>
      <c r="R188" s="4">
        <v>0</v>
      </c>
      <c r="S188" s="4">
        <v>0</v>
      </c>
      <c r="T188" s="4">
        <v>0</v>
      </c>
      <c r="U188" s="5">
        <v>0</v>
      </c>
      <c r="V188" s="5">
        <v>0</v>
      </c>
      <c r="W188" s="14">
        <v>12.51</v>
      </c>
      <c r="X188" s="14">
        <v>0</v>
      </c>
      <c r="Y188" s="14">
        <v>12.51</v>
      </c>
      <c r="Z188" s="4">
        <v>24580</v>
      </c>
      <c r="AA188" s="49" t="str">
        <f>IFERROR(IF(VLOOKUP($D188,'Year-To-Date'!$E$1:$E$322,1,FALSE)=D188,"--","Find"),"Find")</f>
        <v>--</v>
      </c>
    </row>
    <row r="189" spans="1:40">
      <c r="A189" s="2" t="s">
        <v>745</v>
      </c>
      <c r="B189" s="2" t="s">
        <v>510</v>
      </c>
      <c r="C189" s="2" t="s">
        <v>56</v>
      </c>
      <c r="D189" s="2" t="s">
        <v>209</v>
      </c>
      <c r="E189" s="2" t="s">
        <v>549</v>
      </c>
      <c r="F189" s="21" t="s">
        <v>170</v>
      </c>
      <c r="G189" s="11" t="s">
        <v>1965</v>
      </c>
      <c r="H189" s="3">
        <v>42391</v>
      </c>
      <c r="I189" s="2" t="s">
        <v>39</v>
      </c>
      <c r="J189" s="2" t="s">
        <v>550</v>
      </c>
      <c r="K189" s="2" t="s">
        <v>30</v>
      </c>
      <c r="L189" s="2" t="s">
        <v>31</v>
      </c>
      <c r="M189" s="2" t="s">
        <v>32</v>
      </c>
      <c r="N189" s="4">
        <v>820</v>
      </c>
      <c r="O189" s="4">
        <v>820</v>
      </c>
      <c r="P189" s="4">
        <v>0</v>
      </c>
      <c r="Q189" s="5">
        <v>0</v>
      </c>
      <c r="R189" s="4">
        <v>0</v>
      </c>
      <c r="S189" s="4">
        <v>0</v>
      </c>
      <c r="T189" s="4">
        <v>0</v>
      </c>
      <c r="U189" s="5">
        <v>0</v>
      </c>
      <c r="V189" s="5">
        <v>0</v>
      </c>
      <c r="W189" s="14">
        <v>0</v>
      </c>
      <c r="X189" s="14">
        <v>0</v>
      </c>
      <c r="Y189" s="14">
        <v>0</v>
      </c>
      <c r="Z189" s="4">
        <v>24580</v>
      </c>
      <c r="AA189" s="49" t="str">
        <f>IFERROR(IF(VLOOKUP($D189,'Year-To-Date'!$E$1:$E$322,1,FALSE)=D189,"--","Find"),"Find")</f>
        <v>--</v>
      </c>
    </row>
    <row r="190" spans="1:40">
      <c r="A190" s="2" t="s">
        <v>745</v>
      </c>
      <c r="B190" s="2" t="s">
        <v>510</v>
      </c>
      <c r="C190" s="2" t="s">
        <v>69</v>
      </c>
      <c r="D190" s="2" t="s">
        <v>244</v>
      </c>
      <c r="E190" s="2" t="s">
        <v>547</v>
      </c>
      <c r="F190" s="21" t="s">
        <v>170</v>
      </c>
      <c r="G190" s="11" t="s">
        <v>1965</v>
      </c>
      <c r="H190" s="3">
        <v>42391</v>
      </c>
      <c r="I190" s="2" t="s">
        <v>39</v>
      </c>
      <c r="J190" s="2" t="s">
        <v>548</v>
      </c>
      <c r="K190" s="2" t="s">
        <v>30</v>
      </c>
      <c r="L190" s="2" t="s">
        <v>31</v>
      </c>
      <c r="M190" s="2" t="s">
        <v>32</v>
      </c>
      <c r="N190" s="4">
        <v>149</v>
      </c>
      <c r="O190" s="4">
        <v>149</v>
      </c>
      <c r="P190" s="4">
        <v>0</v>
      </c>
      <c r="Q190" s="5">
        <v>0</v>
      </c>
      <c r="R190" s="4">
        <v>38</v>
      </c>
      <c r="S190" s="4">
        <v>38</v>
      </c>
      <c r="T190" s="4">
        <v>0</v>
      </c>
      <c r="U190" s="5">
        <v>0</v>
      </c>
      <c r="V190" s="5">
        <v>0</v>
      </c>
      <c r="W190" s="14">
        <v>0</v>
      </c>
      <c r="X190" s="14">
        <v>0</v>
      </c>
      <c r="Y190" s="14">
        <v>0</v>
      </c>
      <c r="Z190" s="4">
        <v>24580</v>
      </c>
      <c r="AA190" s="49" t="str">
        <f>IFERROR(IF(VLOOKUP($D190,'Year-To-Date'!$E$1:$E$322,1,FALSE)=D190,"--","Find"),"Find")</f>
        <v>--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</row>
    <row r="191" spans="1:40">
      <c r="A191" s="2" t="s">
        <v>745</v>
      </c>
      <c r="B191" s="2" t="s">
        <v>510</v>
      </c>
      <c r="C191" s="2" t="s">
        <v>69</v>
      </c>
      <c r="D191" s="2" t="s">
        <v>245</v>
      </c>
      <c r="E191" s="2" t="s">
        <v>547</v>
      </c>
      <c r="F191" s="21" t="s">
        <v>170</v>
      </c>
      <c r="G191" s="11" t="s">
        <v>1965</v>
      </c>
      <c r="H191" s="3">
        <v>42391</v>
      </c>
      <c r="I191" s="2" t="s">
        <v>39</v>
      </c>
      <c r="J191" s="2" t="s">
        <v>548</v>
      </c>
      <c r="K191" s="2" t="s">
        <v>30</v>
      </c>
      <c r="L191" s="2" t="s">
        <v>31</v>
      </c>
      <c r="M191" s="2" t="s">
        <v>32</v>
      </c>
      <c r="N191" s="4">
        <v>7248</v>
      </c>
      <c r="O191" s="4">
        <v>8230</v>
      </c>
      <c r="P191" s="4">
        <v>982</v>
      </c>
      <c r="Q191" s="5">
        <v>16.600000000000001</v>
      </c>
      <c r="R191" s="4">
        <v>1945</v>
      </c>
      <c r="S191" s="4">
        <v>2547</v>
      </c>
      <c r="T191" s="4">
        <v>602</v>
      </c>
      <c r="U191" s="5">
        <v>36</v>
      </c>
      <c r="V191" s="5">
        <v>0</v>
      </c>
      <c r="W191" s="14">
        <v>52.6</v>
      </c>
      <c r="X191" s="14">
        <v>0</v>
      </c>
      <c r="Y191" s="14">
        <v>52.6</v>
      </c>
      <c r="Z191" s="4">
        <v>24580</v>
      </c>
      <c r="AA191" s="49" t="str">
        <f>IFERROR(IF(VLOOKUP($D191,'Year-To-Date'!$E$1:$E$322,1,FALSE)=D191,"--","Find"),"Find")</f>
        <v>--</v>
      </c>
    </row>
    <row r="192" spans="1:40">
      <c r="A192" s="2" t="s">
        <v>745</v>
      </c>
      <c r="B192" s="2" t="s">
        <v>510</v>
      </c>
      <c r="C192" s="2" t="s">
        <v>69</v>
      </c>
      <c r="D192" s="2" t="s">
        <v>246</v>
      </c>
      <c r="E192" s="2" t="s">
        <v>547</v>
      </c>
      <c r="F192" s="21" t="s">
        <v>170</v>
      </c>
      <c r="G192" s="11" t="s">
        <v>1965</v>
      </c>
      <c r="H192" s="3">
        <v>42388</v>
      </c>
      <c r="I192" s="2" t="s">
        <v>39</v>
      </c>
      <c r="J192" s="2" t="s">
        <v>548</v>
      </c>
      <c r="K192" s="2" t="s">
        <v>30</v>
      </c>
      <c r="L192" s="2" t="s">
        <v>31</v>
      </c>
      <c r="M192" s="2" t="s">
        <v>32</v>
      </c>
      <c r="N192" s="4">
        <v>126</v>
      </c>
      <c r="O192" s="4">
        <v>127</v>
      </c>
      <c r="P192" s="4">
        <v>1</v>
      </c>
      <c r="Q192" s="5">
        <v>0.02</v>
      </c>
      <c r="R192" s="4">
        <v>258</v>
      </c>
      <c r="S192" s="4">
        <v>274</v>
      </c>
      <c r="T192" s="4">
        <v>16</v>
      </c>
      <c r="U192" s="5">
        <v>0.96</v>
      </c>
      <c r="V192" s="5">
        <v>0</v>
      </c>
      <c r="W192" s="14">
        <v>0.98</v>
      </c>
      <c r="X192" s="14">
        <v>0</v>
      </c>
      <c r="Y192" s="14">
        <v>0.98</v>
      </c>
      <c r="Z192" s="4">
        <v>24580</v>
      </c>
      <c r="AA192" s="49" t="str">
        <f>IFERROR(IF(VLOOKUP($D192,'Year-To-Date'!$E$1:$E$322,1,FALSE)=D192,"--","Find"),"Find")</f>
        <v>--</v>
      </c>
    </row>
    <row r="193" spans="1:40">
      <c r="A193" s="2" t="s">
        <v>745</v>
      </c>
      <c r="B193" s="2" t="s">
        <v>510</v>
      </c>
      <c r="C193" s="2" t="s">
        <v>69</v>
      </c>
      <c r="D193" s="2" t="s">
        <v>247</v>
      </c>
      <c r="E193" s="2" t="s">
        <v>547</v>
      </c>
      <c r="F193" s="21" t="s">
        <v>170</v>
      </c>
      <c r="G193" s="11" t="s">
        <v>1965</v>
      </c>
      <c r="H193" s="3">
        <v>42388</v>
      </c>
      <c r="I193" s="2" t="s">
        <v>39</v>
      </c>
      <c r="J193" s="2" t="s">
        <v>548</v>
      </c>
      <c r="K193" s="2" t="s">
        <v>30</v>
      </c>
      <c r="L193" s="2" t="s">
        <v>31</v>
      </c>
      <c r="M193" s="2" t="s">
        <v>32</v>
      </c>
      <c r="N193" s="4">
        <v>608</v>
      </c>
      <c r="O193" s="4">
        <v>614</v>
      </c>
      <c r="P193" s="4">
        <v>6</v>
      </c>
      <c r="Q193" s="5">
        <v>0.1</v>
      </c>
      <c r="R193" s="4">
        <v>424</v>
      </c>
      <c r="S193" s="4">
        <v>426</v>
      </c>
      <c r="T193" s="4">
        <v>2</v>
      </c>
      <c r="U193" s="5">
        <v>0.12</v>
      </c>
      <c r="V193" s="5">
        <v>0</v>
      </c>
      <c r="W193" s="14">
        <v>0.22</v>
      </c>
      <c r="X193" s="14">
        <v>0</v>
      </c>
      <c r="Y193" s="14">
        <v>0.22</v>
      </c>
      <c r="Z193" s="4">
        <v>24580</v>
      </c>
      <c r="AA193" s="49" t="str">
        <f>IFERROR(IF(VLOOKUP($D193,'Year-To-Date'!$E$1:$E$322,1,FALSE)=D193,"--","Find"),"Find")</f>
        <v>--</v>
      </c>
    </row>
    <row r="194" spans="1:40">
      <c r="A194" s="2" t="s">
        <v>745</v>
      </c>
      <c r="B194" s="2" t="s">
        <v>510</v>
      </c>
      <c r="C194" s="2" t="s">
        <v>69</v>
      </c>
      <c r="D194" s="2" t="s">
        <v>248</v>
      </c>
      <c r="E194" s="2" t="s">
        <v>549</v>
      </c>
      <c r="F194" s="21" t="s">
        <v>170</v>
      </c>
      <c r="G194" s="11" t="s">
        <v>1965</v>
      </c>
      <c r="H194" s="3">
        <v>42391</v>
      </c>
      <c r="I194" s="2" t="s">
        <v>39</v>
      </c>
      <c r="J194" s="2" t="s">
        <v>550</v>
      </c>
      <c r="K194" s="2" t="s">
        <v>30</v>
      </c>
      <c r="L194" s="2" t="s">
        <v>31</v>
      </c>
      <c r="M194" s="2" t="s">
        <v>32</v>
      </c>
      <c r="N194" s="4">
        <v>1528</v>
      </c>
      <c r="O194" s="4">
        <v>1705</v>
      </c>
      <c r="P194" s="4">
        <v>177</v>
      </c>
      <c r="Q194" s="5">
        <v>2.99</v>
      </c>
      <c r="R194" s="4">
        <v>125</v>
      </c>
      <c r="S194" s="4">
        <v>175</v>
      </c>
      <c r="T194" s="4">
        <v>50</v>
      </c>
      <c r="U194" s="5">
        <v>2.99</v>
      </c>
      <c r="V194" s="5">
        <v>0</v>
      </c>
      <c r="W194" s="14">
        <v>5.98</v>
      </c>
      <c r="X194" s="14">
        <v>0</v>
      </c>
      <c r="Y194" s="14">
        <v>5.98</v>
      </c>
      <c r="Z194" s="4">
        <v>24580</v>
      </c>
      <c r="AA194" s="49" t="str">
        <f>IFERROR(IF(VLOOKUP($D194,'Year-To-Date'!$E$1:$E$322,1,FALSE)=D194,"--","Find"),"Find")</f>
        <v>--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</row>
    <row r="195" spans="1:40">
      <c r="A195" s="2" t="s">
        <v>745</v>
      </c>
      <c r="B195" s="2" t="s">
        <v>510</v>
      </c>
      <c r="C195" s="2" t="s">
        <v>69</v>
      </c>
      <c r="D195" s="2" t="s">
        <v>252</v>
      </c>
      <c r="E195" s="2" t="s">
        <v>547</v>
      </c>
      <c r="F195" s="21" t="s">
        <v>170</v>
      </c>
      <c r="G195" s="11" t="s">
        <v>1965</v>
      </c>
      <c r="H195" s="3">
        <v>42388</v>
      </c>
      <c r="I195" s="2" t="s">
        <v>39</v>
      </c>
      <c r="J195" s="2" t="s">
        <v>548</v>
      </c>
      <c r="K195" s="2" t="s">
        <v>30</v>
      </c>
      <c r="L195" s="2" t="s">
        <v>31</v>
      </c>
      <c r="M195" s="2" t="s">
        <v>32</v>
      </c>
      <c r="N195" s="4">
        <v>616</v>
      </c>
      <c r="O195" s="4">
        <v>616</v>
      </c>
      <c r="P195" s="4">
        <v>0</v>
      </c>
      <c r="Q195" s="5">
        <v>0</v>
      </c>
      <c r="R195" s="4">
        <v>617</v>
      </c>
      <c r="S195" s="4">
        <v>619</v>
      </c>
      <c r="T195" s="4">
        <v>2</v>
      </c>
      <c r="U195" s="5">
        <v>0.12</v>
      </c>
      <c r="V195" s="5">
        <v>0</v>
      </c>
      <c r="W195" s="14">
        <v>0.12</v>
      </c>
      <c r="X195" s="14">
        <v>0</v>
      </c>
      <c r="Y195" s="14">
        <v>0.12</v>
      </c>
      <c r="Z195" s="4">
        <v>24580</v>
      </c>
      <c r="AA195" s="49" t="str">
        <f>IFERROR(IF(VLOOKUP($D195,'Year-To-Date'!$E$1:$E$322,1,FALSE)=D195,"--","Find"),"Find")</f>
        <v>--</v>
      </c>
    </row>
    <row r="196" spans="1:40">
      <c r="A196" s="2" t="s">
        <v>745</v>
      </c>
      <c r="B196" s="2" t="s">
        <v>510</v>
      </c>
      <c r="C196" s="2" t="s">
        <v>76</v>
      </c>
      <c r="D196" s="2" t="s">
        <v>326</v>
      </c>
      <c r="E196" s="2" t="s">
        <v>547</v>
      </c>
      <c r="F196" s="21" t="s">
        <v>170</v>
      </c>
      <c r="G196" s="11" t="s">
        <v>1965</v>
      </c>
      <c r="H196" s="3">
        <v>42388</v>
      </c>
      <c r="I196" s="2" t="s">
        <v>39</v>
      </c>
      <c r="J196" s="2" t="s">
        <v>548</v>
      </c>
      <c r="K196" s="2" t="s">
        <v>30</v>
      </c>
      <c r="L196" s="2" t="s">
        <v>31</v>
      </c>
      <c r="M196" s="2" t="s">
        <v>32</v>
      </c>
      <c r="N196" s="4">
        <v>19414</v>
      </c>
      <c r="O196" s="4">
        <v>23723</v>
      </c>
      <c r="P196" s="4">
        <v>4309</v>
      </c>
      <c r="Q196" s="5">
        <v>72.819999999999993</v>
      </c>
      <c r="R196" s="4">
        <v>6839</v>
      </c>
      <c r="S196" s="4">
        <v>7055</v>
      </c>
      <c r="T196" s="4">
        <v>216</v>
      </c>
      <c r="U196" s="5">
        <v>12.92</v>
      </c>
      <c r="V196" s="5">
        <v>0</v>
      </c>
      <c r="W196" s="14">
        <v>85.74</v>
      </c>
      <c r="X196" s="14">
        <v>0</v>
      </c>
      <c r="Y196" s="14">
        <v>85.74</v>
      </c>
      <c r="Z196" s="4">
        <v>24580</v>
      </c>
      <c r="AA196" s="49" t="str">
        <f>IFERROR(IF(VLOOKUP($D196,'Year-To-Date'!$E$1:$E$322,1,FALSE)=D196,"--","Find"),"Find")</f>
        <v>--</v>
      </c>
    </row>
    <row r="197" spans="1:40">
      <c r="A197" s="2" t="s">
        <v>745</v>
      </c>
      <c r="B197" s="2" t="s">
        <v>510</v>
      </c>
      <c r="C197" s="2" t="s">
        <v>76</v>
      </c>
      <c r="D197" s="2" t="s">
        <v>341</v>
      </c>
      <c r="E197" s="2" t="s">
        <v>555</v>
      </c>
      <c r="F197" s="21" t="s">
        <v>170</v>
      </c>
      <c r="G197" s="11" t="s">
        <v>1965</v>
      </c>
      <c r="H197" s="3">
        <v>42390</v>
      </c>
      <c r="I197" s="2" t="s">
        <v>39</v>
      </c>
      <c r="J197" s="2" t="s">
        <v>556</v>
      </c>
      <c r="K197" s="2" t="s">
        <v>30</v>
      </c>
      <c r="L197" s="2" t="s">
        <v>31</v>
      </c>
      <c r="M197" s="2" t="s">
        <v>32</v>
      </c>
      <c r="N197" s="4">
        <v>21266</v>
      </c>
      <c r="O197" s="4">
        <v>23923</v>
      </c>
      <c r="P197" s="4">
        <v>2657</v>
      </c>
      <c r="Q197" s="5">
        <v>44.9</v>
      </c>
      <c r="R197" s="4">
        <v>19508</v>
      </c>
      <c r="S197" s="4">
        <v>20713</v>
      </c>
      <c r="T197" s="4">
        <v>1205</v>
      </c>
      <c r="U197" s="5">
        <v>72.06</v>
      </c>
      <c r="V197" s="5">
        <v>0</v>
      </c>
      <c r="W197" s="14">
        <v>116.96</v>
      </c>
      <c r="X197" s="14">
        <v>0</v>
      </c>
      <c r="Y197" s="14">
        <v>116.96</v>
      </c>
      <c r="Z197" s="4">
        <v>24580</v>
      </c>
      <c r="AA197" s="49" t="str">
        <f>IFERROR(IF(VLOOKUP($D197,'Year-To-Date'!$E$1:$E$322,1,FALSE)=D197,"--","Find"),"Find")</f>
        <v>--</v>
      </c>
    </row>
    <row r="198" spans="1:40">
      <c r="A198" s="2" t="s">
        <v>745</v>
      </c>
      <c r="B198" s="2" t="s">
        <v>510</v>
      </c>
      <c r="C198" s="2" t="s">
        <v>479</v>
      </c>
      <c r="D198" s="2" t="s">
        <v>104</v>
      </c>
      <c r="E198" s="2" t="s">
        <v>480</v>
      </c>
      <c r="F198" s="21" t="s">
        <v>105</v>
      </c>
      <c r="G198" s="11" t="s">
        <v>1966</v>
      </c>
      <c r="H198" s="3">
        <v>42158</v>
      </c>
      <c r="I198" s="2" t="s">
        <v>28</v>
      </c>
      <c r="J198" s="2" t="s">
        <v>440</v>
      </c>
      <c r="K198" s="2" t="s">
        <v>30</v>
      </c>
      <c r="L198" s="2" t="s">
        <v>31</v>
      </c>
      <c r="M198" s="2" t="s">
        <v>378</v>
      </c>
      <c r="N198" s="4">
        <v>34704</v>
      </c>
      <c r="O198" s="4">
        <v>37692</v>
      </c>
      <c r="P198" s="4">
        <v>2988</v>
      </c>
      <c r="Q198" s="5">
        <v>50.5</v>
      </c>
      <c r="R198" s="4">
        <v>0</v>
      </c>
      <c r="S198" s="4">
        <v>0</v>
      </c>
      <c r="T198" s="4">
        <v>0</v>
      </c>
      <c r="U198" s="5">
        <v>0</v>
      </c>
      <c r="V198" s="5">
        <v>0</v>
      </c>
      <c r="W198" s="14">
        <v>50.5</v>
      </c>
      <c r="X198" s="14">
        <v>0</v>
      </c>
      <c r="Y198" s="14">
        <v>50.5</v>
      </c>
      <c r="Z198" s="4">
        <v>24580</v>
      </c>
      <c r="AA198" s="49" t="str">
        <f>IFERROR(IF(VLOOKUP($D198,'Year-To-Date'!$E$1:$E$322,1,FALSE)=D198,"--","Find"),"Find")</f>
        <v>--</v>
      </c>
    </row>
    <row r="199" spans="1:40">
      <c r="A199" s="2" t="s">
        <v>745</v>
      </c>
      <c r="B199" s="2" t="s">
        <v>510</v>
      </c>
      <c r="C199" s="2" t="s">
        <v>25</v>
      </c>
      <c r="D199" s="2" t="s">
        <v>119</v>
      </c>
      <c r="E199" s="2" t="s">
        <v>436</v>
      </c>
      <c r="F199" s="21" t="s">
        <v>105</v>
      </c>
      <c r="G199" s="11" t="s">
        <v>1966</v>
      </c>
      <c r="H199" s="3">
        <v>42256</v>
      </c>
      <c r="I199" s="2" t="s">
        <v>39</v>
      </c>
      <c r="J199" s="2" t="s">
        <v>438</v>
      </c>
      <c r="K199" s="2" t="s">
        <v>30</v>
      </c>
      <c r="L199" s="2" t="s">
        <v>31</v>
      </c>
      <c r="M199" s="2" t="s">
        <v>41</v>
      </c>
      <c r="N199" s="4">
        <v>19021</v>
      </c>
      <c r="O199" s="4">
        <v>19364</v>
      </c>
      <c r="P199" s="4">
        <v>343</v>
      </c>
      <c r="Q199" s="5">
        <v>5.8</v>
      </c>
      <c r="R199" s="4">
        <v>0</v>
      </c>
      <c r="S199" s="4">
        <v>0</v>
      </c>
      <c r="T199" s="4">
        <v>0</v>
      </c>
      <c r="U199" s="5">
        <v>0</v>
      </c>
      <c r="V199" s="5">
        <v>0</v>
      </c>
      <c r="W199" s="14">
        <v>5.8</v>
      </c>
      <c r="X199" s="14">
        <v>0</v>
      </c>
      <c r="Y199" s="14">
        <v>5.8</v>
      </c>
      <c r="Z199" s="4">
        <v>24580</v>
      </c>
      <c r="AA199" s="49" t="str">
        <f>IFERROR(IF(VLOOKUP($D199,'Year-To-Date'!$E$1:$E$322,1,FALSE)=D199,"--","Find"),"Find")</f>
        <v>--</v>
      </c>
    </row>
    <row r="200" spans="1:40">
      <c r="A200" s="2" t="s">
        <v>745</v>
      </c>
      <c r="B200" s="2" t="s">
        <v>510</v>
      </c>
      <c r="C200" s="2" t="s">
        <v>48</v>
      </c>
      <c r="D200" s="2" t="s">
        <v>157</v>
      </c>
      <c r="E200" s="2" t="s">
        <v>427</v>
      </c>
      <c r="F200" s="21" t="s">
        <v>105</v>
      </c>
      <c r="G200" s="11" t="s">
        <v>1966</v>
      </c>
      <c r="H200" s="3">
        <v>42257</v>
      </c>
      <c r="I200" s="2" t="s">
        <v>39</v>
      </c>
      <c r="J200" s="2" t="s">
        <v>429</v>
      </c>
      <c r="K200" s="2" t="s">
        <v>30</v>
      </c>
      <c r="L200" s="2" t="s">
        <v>31</v>
      </c>
      <c r="M200" s="2" t="s">
        <v>32</v>
      </c>
      <c r="N200" s="4">
        <v>2749</v>
      </c>
      <c r="O200" s="4">
        <v>3561</v>
      </c>
      <c r="P200" s="4">
        <v>812</v>
      </c>
      <c r="Q200" s="5">
        <v>13.72</v>
      </c>
      <c r="R200" s="4">
        <v>0</v>
      </c>
      <c r="S200" s="4">
        <v>0</v>
      </c>
      <c r="T200" s="4">
        <v>0</v>
      </c>
      <c r="U200" s="5">
        <v>0</v>
      </c>
      <c r="V200" s="5">
        <v>0</v>
      </c>
      <c r="W200" s="14">
        <v>13.72</v>
      </c>
      <c r="X200" s="14">
        <v>0</v>
      </c>
      <c r="Y200" s="14">
        <v>13.72</v>
      </c>
      <c r="Z200" s="4">
        <v>24580</v>
      </c>
      <c r="AA200" s="49" t="str">
        <f>IFERROR(IF(VLOOKUP($D200,'Year-To-Date'!$E$1:$E$322,1,FALSE)=D200,"--","Find"),"Find")</f>
        <v>--</v>
      </c>
    </row>
    <row r="201" spans="1:40">
      <c r="A201" s="2" t="s">
        <v>745</v>
      </c>
      <c r="B201" s="2" t="s">
        <v>510</v>
      </c>
      <c r="C201" s="2" t="s">
        <v>48</v>
      </c>
      <c r="D201" s="2" t="s">
        <v>158</v>
      </c>
      <c r="E201" s="2" t="s">
        <v>27</v>
      </c>
      <c r="F201" s="21" t="s">
        <v>105</v>
      </c>
      <c r="G201" s="11" t="s">
        <v>1966</v>
      </c>
      <c r="H201" s="3">
        <v>42255</v>
      </c>
      <c r="I201" s="2" t="s">
        <v>39</v>
      </c>
      <c r="J201" s="2" t="s">
        <v>29</v>
      </c>
      <c r="K201" s="2" t="s">
        <v>30</v>
      </c>
      <c r="L201" s="2" t="s">
        <v>31</v>
      </c>
      <c r="M201" s="2" t="s">
        <v>32</v>
      </c>
      <c r="N201" s="4">
        <v>15260</v>
      </c>
      <c r="O201" s="4">
        <v>17184</v>
      </c>
      <c r="P201" s="4">
        <v>1924</v>
      </c>
      <c r="Q201" s="5">
        <v>32.520000000000003</v>
      </c>
      <c r="R201" s="4">
        <v>1</v>
      </c>
      <c r="S201" s="4">
        <v>1</v>
      </c>
      <c r="T201" s="4">
        <v>0</v>
      </c>
      <c r="U201" s="5">
        <v>0</v>
      </c>
      <c r="V201" s="5">
        <v>0</v>
      </c>
      <c r="W201" s="14">
        <v>32.520000000000003</v>
      </c>
      <c r="X201" s="14">
        <v>0</v>
      </c>
      <c r="Y201" s="14">
        <v>32.520000000000003</v>
      </c>
      <c r="Z201" s="4">
        <v>24580</v>
      </c>
      <c r="AA201" s="49" t="str">
        <f>IFERROR(IF(VLOOKUP($D201,'Year-To-Date'!$E$1:$E$322,1,FALSE)=D201,"--","Find"),"Find")</f>
        <v>--</v>
      </c>
    </row>
    <row r="202" spans="1:40">
      <c r="A202" s="2" t="s">
        <v>745</v>
      </c>
      <c r="B202" s="2" t="s">
        <v>510</v>
      </c>
      <c r="C202" s="2" t="s">
        <v>48</v>
      </c>
      <c r="D202" s="2" t="s">
        <v>159</v>
      </c>
      <c r="E202" s="2" t="s">
        <v>27</v>
      </c>
      <c r="F202" s="21" t="s">
        <v>105</v>
      </c>
      <c r="G202" s="11" t="s">
        <v>1966</v>
      </c>
      <c r="H202" s="3">
        <v>42255</v>
      </c>
      <c r="I202" s="2" t="s">
        <v>39</v>
      </c>
      <c r="J202" s="2" t="s">
        <v>29</v>
      </c>
      <c r="K202" s="2" t="s">
        <v>30</v>
      </c>
      <c r="L202" s="2" t="s">
        <v>31</v>
      </c>
      <c r="M202" s="2" t="s">
        <v>32</v>
      </c>
      <c r="N202" s="4">
        <v>23</v>
      </c>
      <c r="O202" s="4">
        <v>23</v>
      </c>
      <c r="P202" s="4">
        <v>0</v>
      </c>
      <c r="Q202" s="5">
        <v>0</v>
      </c>
      <c r="R202" s="4">
        <v>1</v>
      </c>
      <c r="S202" s="4">
        <v>1</v>
      </c>
      <c r="T202" s="4">
        <v>0</v>
      </c>
      <c r="U202" s="5">
        <v>0</v>
      </c>
      <c r="V202" s="5">
        <v>0</v>
      </c>
      <c r="W202" s="14">
        <v>0</v>
      </c>
      <c r="X202" s="14">
        <v>0</v>
      </c>
      <c r="Y202" s="14">
        <v>0</v>
      </c>
      <c r="Z202" s="4">
        <v>24580</v>
      </c>
      <c r="AA202" s="49" t="str">
        <f>IFERROR(IF(VLOOKUP($D202,'Year-To-Date'!$E$1:$E$322,1,FALSE)=D202,"--","Find"),"Find")</f>
        <v>--</v>
      </c>
    </row>
    <row r="203" spans="1:40">
      <c r="A203" s="2" t="s">
        <v>745</v>
      </c>
      <c r="B203" s="2" t="s">
        <v>510</v>
      </c>
      <c r="C203" s="2" t="s">
        <v>48</v>
      </c>
      <c r="D203" s="2" t="s">
        <v>160</v>
      </c>
      <c r="E203" s="2" t="s">
        <v>427</v>
      </c>
      <c r="F203" s="21" t="s">
        <v>105</v>
      </c>
      <c r="G203" s="11" t="s">
        <v>1966</v>
      </c>
      <c r="H203" s="3">
        <v>42257</v>
      </c>
      <c r="I203" s="2" t="s">
        <v>39</v>
      </c>
      <c r="J203" s="2" t="s">
        <v>429</v>
      </c>
      <c r="K203" s="2" t="s">
        <v>30</v>
      </c>
      <c r="L203" s="2" t="s">
        <v>31</v>
      </c>
      <c r="M203" s="2" t="s">
        <v>32</v>
      </c>
      <c r="N203" s="4">
        <v>3197</v>
      </c>
      <c r="O203" s="4">
        <v>3561</v>
      </c>
      <c r="P203" s="4">
        <v>364</v>
      </c>
      <c r="Q203" s="5">
        <v>6.15</v>
      </c>
      <c r="R203" s="4">
        <v>0</v>
      </c>
      <c r="S203" s="4">
        <v>0</v>
      </c>
      <c r="T203" s="4">
        <v>0</v>
      </c>
      <c r="U203" s="5">
        <v>0</v>
      </c>
      <c r="V203" s="5">
        <v>0</v>
      </c>
      <c r="W203" s="14">
        <v>6.15</v>
      </c>
      <c r="X203" s="14">
        <v>0</v>
      </c>
      <c r="Y203" s="14">
        <v>6.15</v>
      </c>
      <c r="Z203" s="4">
        <v>24580</v>
      </c>
      <c r="AA203" s="49" t="str">
        <f>IFERROR(IF(VLOOKUP($D203,'Year-To-Date'!$E$1:$E$322,1,FALSE)=D203,"--","Find"),"Find")</f>
        <v>--</v>
      </c>
    </row>
    <row r="204" spans="1:40">
      <c r="A204" s="2" t="s">
        <v>745</v>
      </c>
      <c r="B204" s="2" t="s">
        <v>510</v>
      </c>
      <c r="C204" s="2" t="s">
        <v>48</v>
      </c>
      <c r="D204" s="2" t="s">
        <v>161</v>
      </c>
      <c r="E204" s="2" t="s">
        <v>27</v>
      </c>
      <c r="F204" s="21" t="s">
        <v>105</v>
      </c>
      <c r="G204" s="11" t="s">
        <v>1966</v>
      </c>
      <c r="H204" s="3">
        <v>42255</v>
      </c>
      <c r="I204" s="2" t="s">
        <v>39</v>
      </c>
      <c r="J204" s="2" t="s">
        <v>29</v>
      </c>
      <c r="K204" s="2" t="s">
        <v>30</v>
      </c>
      <c r="L204" s="2" t="s">
        <v>31</v>
      </c>
      <c r="M204" s="2" t="s">
        <v>32</v>
      </c>
      <c r="N204" s="4">
        <v>27</v>
      </c>
      <c r="O204" s="4">
        <v>27</v>
      </c>
      <c r="P204" s="4">
        <v>0</v>
      </c>
      <c r="Q204" s="5">
        <v>0</v>
      </c>
      <c r="R204" s="4">
        <v>1</v>
      </c>
      <c r="S204" s="4">
        <v>1</v>
      </c>
      <c r="T204" s="4">
        <v>0</v>
      </c>
      <c r="U204" s="5">
        <v>0</v>
      </c>
      <c r="V204" s="5">
        <v>0</v>
      </c>
      <c r="W204" s="14">
        <v>0</v>
      </c>
      <c r="X204" s="14">
        <v>0</v>
      </c>
      <c r="Y204" s="14">
        <v>0</v>
      </c>
      <c r="Z204" s="4">
        <v>24580</v>
      </c>
      <c r="AA204" s="49" t="str">
        <f>IFERROR(IF(VLOOKUP($D204,'Year-To-Date'!$E$1:$E$322,1,FALSE)=D204,"--","Find"),"Find")</f>
        <v>--</v>
      </c>
    </row>
    <row r="205" spans="1:40">
      <c r="A205" s="2" t="s">
        <v>745</v>
      </c>
      <c r="B205" s="2" t="s">
        <v>510</v>
      </c>
      <c r="C205" s="2" t="s">
        <v>48</v>
      </c>
      <c r="D205" s="2" t="s">
        <v>162</v>
      </c>
      <c r="E205" s="2" t="s">
        <v>427</v>
      </c>
      <c r="F205" s="21" t="s">
        <v>105</v>
      </c>
      <c r="G205" s="11" t="s">
        <v>1966</v>
      </c>
      <c r="H205" s="3">
        <v>42257</v>
      </c>
      <c r="I205" s="2" t="s">
        <v>39</v>
      </c>
      <c r="J205" s="2" t="s">
        <v>429</v>
      </c>
      <c r="K205" s="2" t="s">
        <v>30</v>
      </c>
      <c r="L205" s="2" t="s">
        <v>31</v>
      </c>
      <c r="M205" s="2" t="s">
        <v>32</v>
      </c>
      <c r="N205" s="4">
        <v>2629</v>
      </c>
      <c r="O205" s="4">
        <v>2879</v>
      </c>
      <c r="P205" s="4">
        <v>250</v>
      </c>
      <c r="Q205" s="5">
        <v>4.2300000000000004</v>
      </c>
      <c r="R205" s="4">
        <v>0</v>
      </c>
      <c r="S205" s="4">
        <v>0</v>
      </c>
      <c r="T205" s="4">
        <v>0</v>
      </c>
      <c r="U205" s="5">
        <v>0</v>
      </c>
      <c r="V205" s="5">
        <v>0</v>
      </c>
      <c r="W205" s="14">
        <v>4.2300000000000004</v>
      </c>
      <c r="X205" s="14">
        <v>0</v>
      </c>
      <c r="Y205" s="14">
        <v>4.2300000000000004</v>
      </c>
      <c r="Z205" s="4">
        <v>24580</v>
      </c>
      <c r="AA205" s="49" t="str">
        <f>IFERROR(IF(VLOOKUP($D205,'Year-To-Date'!$E$1:$E$322,1,FALSE)=D205,"--","Find"),"Find")</f>
        <v>--</v>
      </c>
    </row>
    <row r="206" spans="1:40">
      <c r="A206" s="2" t="s">
        <v>745</v>
      </c>
      <c r="B206" s="2" t="s">
        <v>510</v>
      </c>
      <c r="C206" s="2" t="s">
        <v>56</v>
      </c>
      <c r="D206" s="2" t="s">
        <v>203</v>
      </c>
      <c r="E206" s="2" t="s">
        <v>433</v>
      </c>
      <c r="F206" s="21" t="s">
        <v>105</v>
      </c>
      <c r="G206" s="11" t="s">
        <v>1966</v>
      </c>
      <c r="H206" s="3">
        <v>42158</v>
      </c>
      <c r="I206" s="2" t="s">
        <v>28</v>
      </c>
      <c r="J206" s="2" t="s">
        <v>434</v>
      </c>
      <c r="K206" s="2" t="s">
        <v>30</v>
      </c>
      <c r="L206" s="2" t="s">
        <v>31</v>
      </c>
      <c r="M206" s="2" t="s">
        <v>378</v>
      </c>
      <c r="N206" s="4">
        <v>26156</v>
      </c>
      <c r="O206" s="4">
        <v>26942</v>
      </c>
      <c r="P206" s="4">
        <v>786</v>
      </c>
      <c r="Q206" s="5">
        <v>13.28</v>
      </c>
      <c r="R206" s="4">
        <v>0</v>
      </c>
      <c r="S206" s="4">
        <v>0</v>
      </c>
      <c r="T206" s="4">
        <v>0</v>
      </c>
      <c r="U206" s="5">
        <v>0</v>
      </c>
      <c r="V206" s="5">
        <v>0</v>
      </c>
      <c r="W206" s="14">
        <v>13.28</v>
      </c>
      <c r="X206" s="14">
        <v>0</v>
      </c>
      <c r="Y206" s="14">
        <v>13.28</v>
      </c>
      <c r="Z206" s="4">
        <v>24580</v>
      </c>
      <c r="AA206" s="49" t="str">
        <f>IFERROR(IF(VLOOKUP($D206,'Year-To-Date'!$E$1:$E$322,1,FALSE)=D206,"--","Find"),"Find")</f>
        <v>--</v>
      </c>
    </row>
    <row r="207" spans="1:40">
      <c r="A207" s="2" t="s">
        <v>745</v>
      </c>
      <c r="B207" s="2" t="s">
        <v>510</v>
      </c>
      <c r="C207" s="2" t="s">
        <v>56</v>
      </c>
      <c r="D207" s="2" t="s">
        <v>212</v>
      </c>
      <c r="E207" s="2" t="s">
        <v>27</v>
      </c>
      <c r="F207" s="21" t="s">
        <v>105</v>
      </c>
      <c r="G207" s="11" t="s">
        <v>1966</v>
      </c>
      <c r="H207" s="3">
        <v>42255</v>
      </c>
      <c r="I207" s="2" t="s">
        <v>39</v>
      </c>
      <c r="J207" s="2" t="s">
        <v>29</v>
      </c>
      <c r="K207" s="2" t="s">
        <v>30</v>
      </c>
      <c r="L207" s="2" t="s">
        <v>31</v>
      </c>
      <c r="M207" s="2" t="s">
        <v>32</v>
      </c>
      <c r="N207" s="4">
        <v>23237</v>
      </c>
      <c r="O207" s="4">
        <v>24049</v>
      </c>
      <c r="P207" s="4">
        <v>812</v>
      </c>
      <c r="Q207" s="5">
        <v>13.72</v>
      </c>
      <c r="R207" s="4">
        <v>0</v>
      </c>
      <c r="S207" s="4">
        <v>0</v>
      </c>
      <c r="T207" s="4">
        <v>0</v>
      </c>
      <c r="U207" s="5">
        <v>0</v>
      </c>
      <c r="V207" s="5">
        <v>0</v>
      </c>
      <c r="W207" s="14">
        <v>13.72</v>
      </c>
      <c r="X207" s="14">
        <v>0</v>
      </c>
      <c r="Y207" s="14">
        <v>13.72</v>
      </c>
      <c r="Z207" s="4">
        <v>24580</v>
      </c>
      <c r="AA207" s="49" t="str">
        <f>IFERROR(IF(VLOOKUP($D207,'Year-To-Date'!$E$1:$E$322,1,FALSE)=D207,"--","Find"),"Find")</f>
        <v>--</v>
      </c>
    </row>
    <row r="208" spans="1:40">
      <c r="A208" s="2" t="s">
        <v>745</v>
      </c>
      <c r="B208" s="2" t="s">
        <v>510</v>
      </c>
      <c r="C208" s="2" t="s">
        <v>56</v>
      </c>
      <c r="D208" s="2" t="s">
        <v>213</v>
      </c>
      <c r="E208" s="2" t="s">
        <v>427</v>
      </c>
      <c r="F208" s="21" t="s">
        <v>105</v>
      </c>
      <c r="G208" s="11" t="s">
        <v>1966</v>
      </c>
      <c r="H208" s="3">
        <v>42257</v>
      </c>
      <c r="I208" s="2" t="s">
        <v>39</v>
      </c>
      <c r="J208" s="2" t="s">
        <v>429</v>
      </c>
      <c r="K208" s="2" t="s">
        <v>30</v>
      </c>
      <c r="L208" s="2" t="s">
        <v>31</v>
      </c>
      <c r="M208" s="2" t="s">
        <v>32</v>
      </c>
      <c r="N208" s="4">
        <v>19915</v>
      </c>
      <c r="O208" s="4">
        <v>20560</v>
      </c>
      <c r="P208" s="4">
        <v>645</v>
      </c>
      <c r="Q208" s="5">
        <v>10.9</v>
      </c>
      <c r="R208" s="4">
        <v>0</v>
      </c>
      <c r="S208" s="4">
        <v>0</v>
      </c>
      <c r="T208" s="4">
        <v>0</v>
      </c>
      <c r="U208" s="5">
        <v>0</v>
      </c>
      <c r="V208" s="5">
        <v>0</v>
      </c>
      <c r="W208" s="14">
        <v>10.9</v>
      </c>
      <c r="X208" s="14">
        <v>0</v>
      </c>
      <c r="Y208" s="14">
        <v>10.9</v>
      </c>
      <c r="Z208" s="4">
        <v>24580</v>
      </c>
      <c r="AA208" s="49" t="str">
        <f>IFERROR(IF(VLOOKUP($D208,'Year-To-Date'!$E$1:$E$322,1,FALSE)=D208,"--","Find"),"Find")</f>
        <v>--</v>
      </c>
    </row>
    <row r="209" spans="1:27">
      <c r="A209" s="2" t="s">
        <v>745</v>
      </c>
      <c r="B209" s="2" t="s">
        <v>510</v>
      </c>
      <c r="C209" s="2" t="s">
        <v>503</v>
      </c>
      <c r="D209" s="2" t="s">
        <v>239</v>
      </c>
      <c r="E209" s="2" t="s">
        <v>436</v>
      </c>
      <c r="F209" s="21" t="s">
        <v>105</v>
      </c>
      <c r="G209" s="11" t="s">
        <v>1966</v>
      </c>
      <c r="H209" s="3">
        <v>42256</v>
      </c>
      <c r="I209" s="2" t="s">
        <v>437</v>
      </c>
      <c r="J209" s="2" t="s">
        <v>438</v>
      </c>
      <c r="K209" s="2" t="s">
        <v>30</v>
      </c>
      <c r="L209" s="2" t="s">
        <v>31</v>
      </c>
      <c r="M209" s="2" t="s">
        <v>378</v>
      </c>
      <c r="N209" s="4">
        <v>3178</v>
      </c>
      <c r="O209" s="4">
        <v>3212</v>
      </c>
      <c r="P209" s="4">
        <v>34</v>
      </c>
      <c r="Q209" s="5">
        <v>0.56999999999999995</v>
      </c>
      <c r="R209" s="4">
        <v>0</v>
      </c>
      <c r="S209" s="4">
        <v>0</v>
      </c>
      <c r="T209" s="4">
        <v>0</v>
      </c>
      <c r="U209" s="5">
        <v>0</v>
      </c>
      <c r="V209" s="5">
        <v>0</v>
      </c>
      <c r="W209" s="14">
        <v>0.56999999999999995</v>
      </c>
      <c r="X209" s="14">
        <v>0</v>
      </c>
      <c r="Y209" s="14">
        <v>0.56999999999999995</v>
      </c>
      <c r="Z209" s="4">
        <v>24580</v>
      </c>
      <c r="AA209" s="49" t="str">
        <f>IFERROR(IF(VLOOKUP($D209,'Year-To-Date'!$E$1:$E$322,1,FALSE)=D209,"--","Find"),"Find")</f>
        <v>--</v>
      </c>
    </row>
    <row r="210" spans="1:27">
      <c r="A210" s="2" t="s">
        <v>745</v>
      </c>
      <c r="B210" s="2" t="s">
        <v>510</v>
      </c>
      <c r="C210" s="2" t="s">
        <v>370</v>
      </c>
      <c r="D210" s="2" t="s">
        <v>240</v>
      </c>
      <c r="E210" s="2" t="s">
        <v>482</v>
      </c>
      <c r="F210" s="21" t="s">
        <v>105</v>
      </c>
      <c r="G210" s="11" t="s">
        <v>1966</v>
      </c>
      <c r="H210" s="3">
        <v>42256</v>
      </c>
      <c r="I210" s="2" t="s">
        <v>39</v>
      </c>
      <c r="J210" s="2" t="s">
        <v>434</v>
      </c>
      <c r="K210" s="2" t="s">
        <v>30</v>
      </c>
      <c r="L210" s="2" t="s">
        <v>31</v>
      </c>
      <c r="M210" s="2" t="s">
        <v>41</v>
      </c>
      <c r="N210" s="4">
        <v>235</v>
      </c>
      <c r="O210" s="4">
        <v>245</v>
      </c>
      <c r="P210" s="4">
        <v>10</v>
      </c>
      <c r="Q210" s="5">
        <v>0.17</v>
      </c>
      <c r="R210" s="4">
        <v>0</v>
      </c>
      <c r="S210" s="4">
        <v>0</v>
      </c>
      <c r="T210" s="4">
        <v>0</v>
      </c>
      <c r="U210" s="5">
        <v>0</v>
      </c>
      <c r="V210" s="5">
        <v>0</v>
      </c>
      <c r="W210" s="14">
        <v>0.17</v>
      </c>
      <c r="X210" s="14">
        <v>0</v>
      </c>
      <c r="Y210" s="14">
        <v>0.17</v>
      </c>
      <c r="Z210" s="4">
        <v>24580</v>
      </c>
      <c r="AA210" s="49" t="str">
        <f>IFERROR(IF(VLOOKUP($D210,'Year-To-Date'!$E$1:$E$322,1,FALSE)=D210,"--","Find"),"Find")</f>
        <v>--</v>
      </c>
    </row>
    <row r="211" spans="1:27">
      <c r="A211" s="2" t="s">
        <v>745</v>
      </c>
      <c r="B211" s="2" t="s">
        <v>510</v>
      </c>
      <c r="C211" s="2" t="s">
        <v>758</v>
      </c>
      <c r="D211" s="2" t="s">
        <v>241</v>
      </c>
      <c r="E211" s="2" t="s">
        <v>427</v>
      </c>
      <c r="F211" s="21" t="s">
        <v>105</v>
      </c>
      <c r="G211" s="11" t="s">
        <v>1966</v>
      </c>
      <c r="H211" s="3">
        <v>42512</v>
      </c>
      <c r="I211" s="2"/>
      <c r="J211" s="2" t="s">
        <v>759</v>
      </c>
      <c r="K211" s="2" t="s">
        <v>394</v>
      </c>
      <c r="L211" s="2" t="s">
        <v>31</v>
      </c>
      <c r="M211" s="2" t="s">
        <v>382</v>
      </c>
      <c r="N211" s="4">
        <v>10</v>
      </c>
      <c r="O211" s="4">
        <v>10</v>
      </c>
      <c r="P211" s="4">
        <v>0</v>
      </c>
      <c r="Q211" s="5">
        <v>0</v>
      </c>
      <c r="R211" s="4">
        <v>10</v>
      </c>
      <c r="S211" s="4">
        <v>10</v>
      </c>
      <c r="T211" s="4">
        <v>0</v>
      </c>
      <c r="U211" s="5">
        <v>0</v>
      </c>
      <c r="V211" s="5">
        <v>0</v>
      </c>
      <c r="W211" s="14">
        <v>0</v>
      </c>
      <c r="X211" s="14">
        <v>0</v>
      </c>
      <c r="Y211" s="14">
        <v>0</v>
      </c>
      <c r="Z211" s="4">
        <v>24580</v>
      </c>
      <c r="AA211" s="49" t="str">
        <f>IFERROR(IF(VLOOKUP($D211,'Year-To-Date'!$E$1:$E$322,1,FALSE)=D211,"--","Find"),"Find")</f>
        <v>--</v>
      </c>
    </row>
    <row r="212" spans="1:27">
      <c r="A212" s="2" t="s">
        <v>745</v>
      </c>
      <c r="B212" s="2" t="s">
        <v>510</v>
      </c>
      <c r="C212" s="2" t="s">
        <v>69</v>
      </c>
      <c r="D212" s="2" t="s">
        <v>260</v>
      </c>
      <c r="E212" s="2" t="s">
        <v>427</v>
      </c>
      <c r="F212" s="21" t="s">
        <v>105</v>
      </c>
      <c r="G212" s="11" t="s">
        <v>1966</v>
      </c>
      <c r="H212" s="3">
        <v>42257</v>
      </c>
      <c r="I212" s="2" t="s">
        <v>39</v>
      </c>
      <c r="J212" s="2" t="s">
        <v>429</v>
      </c>
      <c r="K212" s="2" t="s">
        <v>30</v>
      </c>
      <c r="L212" s="2" t="s">
        <v>31</v>
      </c>
      <c r="M212" s="2" t="s">
        <v>32</v>
      </c>
      <c r="N212" s="4">
        <v>1380</v>
      </c>
      <c r="O212" s="4">
        <v>1510</v>
      </c>
      <c r="P212" s="4">
        <v>130</v>
      </c>
      <c r="Q212" s="5">
        <v>2.2000000000000002</v>
      </c>
      <c r="R212" s="4">
        <v>5528</v>
      </c>
      <c r="S212" s="4">
        <v>5771</v>
      </c>
      <c r="T212" s="4">
        <v>243</v>
      </c>
      <c r="U212" s="5">
        <v>14.53</v>
      </c>
      <c r="V212" s="5">
        <v>0</v>
      </c>
      <c r="W212" s="14">
        <v>16.73</v>
      </c>
      <c r="X212" s="14">
        <v>0</v>
      </c>
      <c r="Y212" s="14">
        <v>16.73</v>
      </c>
      <c r="Z212" s="4">
        <v>24580</v>
      </c>
      <c r="AA212" s="49" t="str">
        <f>IFERROR(IF(VLOOKUP($D212,'Year-To-Date'!$E$1:$E$322,1,FALSE)=D212,"--","Find"),"Find")</f>
        <v>--</v>
      </c>
    </row>
    <row r="213" spans="1:27">
      <c r="A213" s="2" t="s">
        <v>745</v>
      </c>
      <c r="B213" s="2" t="s">
        <v>510</v>
      </c>
      <c r="C213" s="2" t="s">
        <v>69</v>
      </c>
      <c r="D213" s="2" t="s">
        <v>261</v>
      </c>
      <c r="E213" s="2" t="s">
        <v>439</v>
      </c>
      <c r="F213" s="21" t="s">
        <v>105</v>
      </c>
      <c r="G213" s="11" t="s">
        <v>1966</v>
      </c>
      <c r="H213" s="3">
        <v>42256</v>
      </c>
      <c r="I213" s="2" t="s">
        <v>39</v>
      </c>
      <c r="J213" s="2" t="s">
        <v>440</v>
      </c>
      <c r="K213" s="2" t="s">
        <v>30</v>
      </c>
      <c r="L213" s="2" t="s">
        <v>31</v>
      </c>
      <c r="M213" s="2" t="s">
        <v>41</v>
      </c>
      <c r="N213" s="4">
        <v>2258</v>
      </c>
      <c r="O213" s="4">
        <v>2632</v>
      </c>
      <c r="P213" s="4">
        <v>374</v>
      </c>
      <c r="Q213" s="5">
        <v>6.32</v>
      </c>
      <c r="R213" s="4">
        <v>916</v>
      </c>
      <c r="S213" s="4">
        <v>1033</v>
      </c>
      <c r="T213" s="4">
        <v>117</v>
      </c>
      <c r="U213" s="5">
        <v>7</v>
      </c>
      <c r="V213" s="5">
        <v>0</v>
      </c>
      <c r="W213" s="14">
        <v>13.32</v>
      </c>
      <c r="X213" s="14">
        <v>0</v>
      </c>
      <c r="Y213" s="14">
        <v>13.32</v>
      </c>
      <c r="Z213" s="4">
        <v>24580</v>
      </c>
      <c r="AA213" s="49" t="str">
        <f>IFERROR(IF(VLOOKUP($D213,'Year-To-Date'!$E$1:$E$322,1,FALSE)=D213,"--","Find"),"Find")</f>
        <v>--</v>
      </c>
    </row>
    <row r="214" spans="1:27">
      <c r="A214" s="2" t="s">
        <v>745</v>
      </c>
      <c r="B214" s="2" t="s">
        <v>510</v>
      </c>
      <c r="C214" s="2" t="s">
        <v>69</v>
      </c>
      <c r="D214" s="2" t="s">
        <v>262</v>
      </c>
      <c r="E214" s="2" t="s">
        <v>439</v>
      </c>
      <c r="F214" s="21" t="s">
        <v>105</v>
      </c>
      <c r="G214" s="11" t="s">
        <v>1966</v>
      </c>
      <c r="H214" s="3">
        <v>42256</v>
      </c>
      <c r="I214" s="2" t="s">
        <v>39</v>
      </c>
      <c r="J214" s="2" t="s">
        <v>440</v>
      </c>
      <c r="K214" s="2" t="s">
        <v>30</v>
      </c>
      <c r="L214" s="2" t="s">
        <v>31</v>
      </c>
      <c r="M214" s="2" t="s">
        <v>41</v>
      </c>
      <c r="N214" s="4">
        <v>8772</v>
      </c>
      <c r="O214" s="4">
        <v>9084</v>
      </c>
      <c r="P214" s="4">
        <v>312</v>
      </c>
      <c r="Q214" s="5">
        <v>5.27</v>
      </c>
      <c r="R214" s="4">
        <v>15357</v>
      </c>
      <c r="S214" s="4">
        <v>16080</v>
      </c>
      <c r="T214" s="4">
        <v>723</v>
      </c>
      <c r="U214" s="5">
        <v>43.24</v>
      </c>
      <c r="V214" s="5">
        <v>0</v>
      </c>
      <c r="W214" s="14">
        <v>48.51</v>
      </c>
      <c r="X214" s="14">
        <v>0</v>
      </c>
      <c r="Y214" s="14">
        <v>48.51</v>
      </c>
      <c r="Z214" s="4">
        <v>24580</v>
      </c>
      <c r="AA214" s="49" t="str">
        <f>IFERROR(IF(VLOOKUP($D214,'Year-To-Date'!$E$1:$E$322,1,FALSE)=D214,"--","Find"),"Find")</f>
        <v>--</v>
      </c>
    </row>
    <row r="215" spans="1:27">
      <c r="A215" s="2" t="s">
        <v>745</v>
      </c>
      <c r="B215" s="2" t="s">
        <v>510</v>
      </c>
      <c r="C215" s="2" t="s">
        <v>69</v>
      </c>
      <c r="D215" s="2" t="s">
        <v>263</v>
      </c>
      <c r="E215" s="2" t="s">
        <v>436</v>
      </c>
      <c r="F215" s="21" t="s">
        <v>105</v>
      </c>
      <c r="G215" s="11" t="s">
        <v>1966</v>
      </c>
      <c r="H215" s="3">
        <v>42256</v>
      </c>
      <c r="I215" s="2" t="s">
        <v>39</v>
      </c>
      <c r="J215" s="2" t="s">
        <v>438</v>
      </c>
      <c r="K215" s="2" t="s">
        <v>30</v>
      </c>
      <c r="L215" s="2" t="s">
        <v>31</v>
      </c>
      <c r="M215" s="2" t="s">
        <v>41</v>
      </c>
      <c r="N215" s="4">
        <v>1402</v>
      </c>
      <c r="O215" s="4">
        <v>1766</v>
      </c>
      <c r="P215" s="4">
        <v>364</v>
      </c>
      <c r="Q215" s="5">
        <v>6.15</v>
      </c>
      <c r="R215" s="4">
        <v>2513</v>
      </c>
      <c r="S215" s="4">
        <v>3223</v>
      </c>
      <c r="T215" s="4">
        <v>710</v>
      </c>
      <c r="U215" s="5">
        <v>42.46</v>
      </c>
      <c r="V215" s="5">
        <v>0</v>
      </c>
      <c r="W215" s="14">
        <v>48.61</v>
      </c>
      <c r="X215" s="14">
        <v>0</v>
      </c>
      <c r="Y215" s="14">
        <v>48.61</v>
      </c>
      <c r="Z215" s="4">
        <v>24580</v>
      </c>
      <c r="AA215" s="49" t="str">
        <f>IFERROR(IF(VLOOKUP($D215,'Year-To-Date'!$E$1:$E$322,1,FALSE)=D215,"--","Find"),"Find")</f>
        <v>--</v>
      </c>
    </row>
    <row r="216" spans="1:27">
      <c r="A216" s="2" t="s">
        <v>745</v>
      </c>
      <c r="B216" s="2" t="s">
        <v>510</v>
      </c>
      <c r="C216" s="2" t="s">
        <v>76</v>
      </c>
      <c r="D216" s="2" t="s">
        <v>309</v>
      </c>
      <c r="E216" s="2" t="s">
        <v>482</v>
      </c>
      <c r="F216" s="21" t="s">
        <v>105</v>
      </c>
      <c r="G216" s="11" t="s">
        <v>1966</v>
      </c>
      <c r="H216" s="3">
        <v>42256</v>
      </c>
      <c r="I216" s="2" t="s">
        <v>39</v>
      </c>
      <c r="J216" s="2" t="s">
        <v>434</v>
      </c>
      <c r="K216" s="2" t="s">
        <v>30</v>
      </c>
      <c r="L216" s="2" t="s">
        <v>31</v>
      </c>
      <c r="M216" s="2" t="s">
        <v>41</v>
      </c>
      <c r="N216" s="4">
        <v>104652</v>
      </c>
      <c r="O216" s="4">
        <v>124264</v>
      </c>
      <c r="P216" s="4">
        <v>19612</v>
      </c>
      <c r="Q216" s="5">
        <v>331.44</v>
      </c>
      <c r="R216" s="4">
        <v>22346</v>
      </c>
      <c r="S216" s="4">
        <v>26792</v>
      </c>
      <c r="T216" s="4">
        <v>4446</v>
      </c>
      <c r="U216" s="5">
        <v>265.87</v>
      </c>
      <c r="V216" s="5">
        <v>0</v>
      </c>
      <c r="W216" s="14">
        <v>597.30999999999995</v>
      </c>
      <c r="X216" s="14">
        <v>0</v>
      </c>
      <c r="Y216" s="14">
        <v>597.30999999999995</v>
      </c>
      <c r="Z216" s="4">
        <v>24580</v>
      </c>
      <c r="AA216" s="49" t="str">
        <f>IFERROR(IF(VLOOKUP($D216,'Year-To-Date'!$E$1:$E$322,1,FALSE)=D216,"--","Find"),"Find")</f>
        <v>--</v>
      </c>
    </row>
    <row r="217" spans="1:27">
      <c r="A217" s="2" t="s">
        <v>745</v>
      </c>
      <c r="B217" s="2" t="s">
        <v>510</v>
      </c>
      <c r="C217" s="2" t="s">
        <v>76</v>
      </c>
      <c r="D217" s="2" t="s">
        <v>310</v>
      </c>
      <c r="E217" s="2" t="s">
        <v>27</v>
      </c>
      <c r="F217" s="21" t="s">
        <v>105</v>
      </c>
      <c r="G217" s="11" t="s">
        <v>1966</v>
      </c>
      <c r="H217" s="3">
        <v>42255</v>
      </c>
      <c r="I217" s="2" t="s">
        <v>39</v>
      </c>
      <c r="J217" s="2" t="s">
        <v>29</v>
      </c>
      <c r="K217" s="2" t="s">
        <v>30</v>
      </c>
      <c r="L217" s="2" t="s">
        <v>31</v>
      </c>
      <c r="M217" s="2" t="s">
        <v>32</v>
      </c>
      <c r="N217" s="4">
        <v>86209</v>
      </c>
      <c r="O217" s="4">
        <v>88091</v>
      </c>
      <c r="P217" s="4">
        <v>1882</v>
      </c>
      <c r="Q217" s="5">
        <v>31.81</v>
      </c>
      <c r="R217" s="4">
        <v>14006</v>
      </c>
      <c r="S217" s="4">
        <v>15866</v>
      </c>
      <c r="T217" s="4">
        <v>1860</v>
      </c>
      <c r="U217" s="5">
        <v>111.23</v>
      </c>
      <c r="V217" s="5">
        <v>0</v>
      </c>
      <c r="W217" s="14">
        <v>143.04</v>
      </c>
      <c r="X217" s="14">
        <v>0</v>
      </c>
      <c r="Y217" s="14">
        <v>143.04</v>
      </c>
      <c r="Z217" s="4">
        <v>24580</v>
      </c>
      <c r="AA217" s="49" t="str">
        <f>IFERROR(IF(VLOOKUP($D217,'Year-To-Date'!$E$1:$E$322,1,FALSE)=D217,"--","Find"),"Find")</f>
        <v>--</v>
      </c>
    </row>
    <row r="218" spans="1:27">
      <c r="A218" s="2" t="s">
        <v>745</v>
      </c>
      <c r="B218" s="2" t="s">
        <v>510</v>
      </c>
      <c r="C218" s="2" t="s">
        <v>76</v>
      </c>
      <c r="D218" s="2" t="s">
        <v>311</v>
      </c>
      <c r="E218" s="2" t="s">
        <v>427</v>
      </c>
      <c r="F218" s="21" t="s">
        <v>105</v>
      </c>
      <c r="G218" s="11" t="s">
        <v>1966</v>
      </c>
      <c r="H218" s="3">
        <v>42257</v>
      </c>
      <c r="I218" s="2" t="s">
        <v>39</v>
      </c>
      <c r="J218" s="2" t="s">
        <v>429</v>
      </c>
      <c r="K218" s="2" t="s">
        <v>30</v>
      </c>
      <c r="L218" s="2" t="s">
        <v>31</v>
      </c>
      <c r="M218" s="2" t="s">
        <v>32</v>
      </c>
      <c r="N218" s="4">
        <v>66730</v>
      </c>
      <c r="O218" s="4">
        <v>73410</v>
      </c>
      <c r="P218" s="4">
        <v>6680</v>
      </c>
      <c r="Q218" s="5">
        <v>112.89</v>
      </c>
      <c r="R218" s="4">
        <v>11046</v>
      </c>
      <c r="S218" s="4">
        <v>13670</v>
      </c>
      <c r="T218" s="4">
        <v>2624</v>
      </c>
      <c r="U218" s="5">
        <v>156.91999999999999</v>
      </c>
      <c r="V218" s="5">
        <v>0</v>
      </c>
      <c r="W218" s="14">
        <v>269.81</v>
      </c>
      <c r="X218" s="14">
        <v>0</v>
      </c>
      <c r="Y218" s="14">
        <v>269.81</v>
      </c>
      <c r="Z218" s="4">
        <v>24580</v>
      </c>
      <c r="AA218" s="49" t="str">
        <f>IFERROR(IF(VLOOKUP($D218,'Year-To-Date'!$E$1:$E$322,1,FALSE)=D218,"--","Find"),"Find")</f>
        <v>--</v>
      </c>
    </row>
    <row r="219" spans="1:27">
      <c r="A219" s="2" t="s">
        <v>745</v>
      </c>
      <c r="B219" s="2" t="s">
        <v>510</v>
      </c>
      <c r="C219" s="2" t="s">
        <v>76</v>
      </c>
      <c r="D219" s="2" t="s">
        <v>312</v>
      </c>
      <c r="E219" s="2" t="s">
        <v>427</v>
      </c>
      <c r="F219" s="21" t="s">
        <v>105</v>
      </c>
      <c r="G219" s="11" t="s">
        <v>1966</v>
      </c>
      <c r="H219" s="3">
        <v>42257</v>
      </c>
      <c r="I219" s="2" t="s">
        <v>39</v>
      </c>
      <c r="J219" s="2" t="s">
        <v>429</v>
      </c>
      <c r="K219" s="2" t="s">
        <v>30</v>
      </c>
      <c r="L219" s="2" t="s">
        <v>31</v>
      </c>
      <c r="M219" s="2" t="s">
        <v>32</v>
      </c>
      <c r="N219" s="4">
        <v>185272</v>
      </c>
      <c r="O219" s="4">
        <v>200521</v>
      </c>
      <c r="P219" s="4">
        <v>15249</v>
      </c>
      <c r="Q219" s="5">
        <v>257.70999999999998</v>
      </c>
      <c r="R219" s="4">
        <v>32188</v>
      </c>
      <c r="S219" s="4">
        <v>37147</v>
      </c>
      <c r="T219" s="4">
        <v>4959</v>
      </c>
      <c r="U219" s="5">
        <v>296.55</v>
      </c>
      <c r="V219" s="5">
        <v>0</v>
      </c>
      <c r="W219" s="14">
        <v>554.26</v>
      </c>
      <c r="X219" s="14">
        <v>0</v>
      </c>
      <c r="Y219" s="14">
        <v>554.26</v>
      </c>
      <c r="Z219" s="4">
        <v>24580</v>
      </c>
      <c r="AA219" s="49" t="str">
        <f>IFERROR(IF(VLOOKUP($D219,'Year-To-Date'!$E$1:$E$322,1,FALSE)=D219,"--","Find"),"Find")</f>
        <v>--</v>
      </c>
    </row>
    <row r="220" spans="1:27">
      <c r="A220" s="2" t="s">
        <v>745</v>
      </c>
      <c r="B220" s="2" t="s">
        <v>510</v>
      </c>
      <c r="C220" s="2" t="s">
        <v>76</v>
      </c>
      <c r="D220" s="2" t="s">
        <v>313</v>
      </c>
      <c r="E220" s="2" t="s">
        <v>427</v>
      </c>
      <c r="F220" s="21" t="s">
        <v>105</v>
      </c>
      <c r="G220" s="11" t="s">
        <v>1966</v>
      </c>
      <c r="H220" s="3">
        <v>42257</v>
      </c>
      <c r="I220" s="2" t="s">
        <v>39</v>
      </c>
      <c r="J220" s="2" t="s">
        <v>429</v>
      </c>
      <c r="K220" s="2" t="s">
        <v>30</v>
      </c>
      <c r="L220" s="2" t="s">
        <v>31</v>
      </c>
      <c r="M220" s="2" t="s">
        <v>32</v>
      </c>
      <c r="N220" s="4">
        <v>107687</v>
      </c>
      <c r="O220" s="4">
        <v>111930</v>
      </c>
      <c r="P220" s="4">
        <v>4243</v>
      </c>
      <c r="Q220" s="5">
        <v>71.709999999999994</v>
      </c>
      <c r="R220" s="4">
        <v>15908</v>
      </c>
      <c r="S220" s="4">
        <v>18578</v>
      </c>
      <c r="T220" s="4">
        <v>2670</v>
      </c>
      <c r="U220" s="5">
        <v>159.66999999999999</v>
      </c>
      <c r="V220" s="5">
        <v>0</v>
      </c>
      <c r="W220" s="14">
        <v>231.38</v>
      </c>
      <c r="X220" s="14">
        <v>0</v>
      </c>
      <c r="Y220" s="14">
        <v>231.38</v>
      </c>
      <c r="Z220" s="4">
        <v>24580</v>
      </c>
      <c r="AA220" s="49" t="str">
        <f>IFERROR(IF(VLOOKUP($D220,'Year-To-Date'!$E$1:$E$322,1,FALSE)=D220,"--","Find"),"Find")</f>
        <v>--</v>
      </c>
    </row>
    <row r="221" spans="1:27">
      <c r="A221" s="2" t="s">
        <v>745</v>
      </c>
      <c r="B221" s="2" t="s">
        <v>510</v>
      </c>
      <c r="C221" s="2" t="s">
        <v>25</v>
      </c>
      <c r="D221" s="2" t="s">
        <v>112</v>
      </c>
      <c r="E221" s="2" t="s">
        <v>62</v>
      </c>
      <c r="F221" s="21" t="s">
        <v>113</v>
      </c>
      <c r="G221" s="11" t="s">
        <v>1967</v>
      </c>
      <c r="H221" s="3">
        <v>42220</v>
      </c>
      <c r="I221" s="2" t="s">
        <v>39</v>
      </c>
      <c r="J221" s="2" t="s">
        <v>63</v>
      </c>
      <c r="K221" s="2" t="s">
        <v>30</v>
      </c>
      <c r="L221" s="2" t="s">
        <v>31</v>
      </c>
      <c r="M221" s="2" t="s">
        <v>378</v>
      </c>
      <c r="N221" s="4">
        <v>38375</v>
      </c>
      <c r="O221" s="4">
        <v>39896</v>
      </c>
      <c r="P221" s="4">
        <v>1521</v>
      </c>
      <c r="Q221" s="5">
        <v>25.7</v>
      </c>
      <c r="R221" s="4">
        <v>0</v>
      </c>
      <c r="S221" s="4">
        <v>0</v>
      </c>
      <c r="T221" s="4">
        <v>0</v>
      </c>
      <c r="U221" s="5">
        <v>0</v>
      </c>
      <c r="V221" s="5">
        <v>0</v>
      </c>
      <c r="W221" s="14">
        <v>25.7</v>
      </c>
      <c r="X221" s="14">
        <v>0</v>
      </c>
      <c r="Y221" s="14">
        <v>25.7</v>
      </c>
      <c r="Z221" s="4">
        <v>24580</v>
      </c>
      <c r="AA221" s="49" t="str">
        <f>IFERROR(IF(VLOOKUP($D221,'Year-To-Date'!$E$1:$E$322,1,FALSE)=D221,"--","Find"),"Find")</f>
        <v>--</v>
      </c>
    </row>
    <row r="222" spans="1:27">
      <c r="A222" s="2" t="s">
        <v>745</v>
      </c>
      <c r="B222" s="2" t="s">
        <v>510</v>
      </c>
      <c r="C222" s="2" t="s">
        <v>76</v>
      </c>
      <c r="D222" s="2" t="s">
        <v>316</v>
      </c>
      <c r="E222" s="2" t="s">
        <v>504</v>
      </c>
      <c r="F222" s="21" t="s">
        <v>317</v>
      </c>
      <c r="G222" s="11" t="s">
        <v>1968</v>
      </c>
      <c r="H222" s="3">
        <v>42332</v>
      </c>
      <c r="I222" s="2" t="s">
        <v>39</v>
      </c>
      <c r="J222" s="2" t="s">
        <v>381</v>
      </c>
      <c r="K222" s="2" t="s">
        <v>30</v>
      </c>
      <c r="L222" s="2" t="s">
        <v>31</v>
      </c>
      <c r="M222" s="2" t="s">
        <v>32</v>
      </c>
      <c r="N222" s="4">
        <v>24734</v>
      </c>
      <c r="O222" s="4">
        <v>26408</v>
      </c>
      <c r="P222" s="4">
        <v>1674</v>
      </c>
      <c r="Q222" s="5">
        <v>155.68</v>
      </c>
      <c r="R222" s="4">
        <v>6464</v>
      </c>
      <c r="S222" s="4">
        <v>7163</v>
      </c>
      <c r="T222" s="4">
        <v>699</v>
      </c>
      <c r="U222" s="5">
        <v>125.82</v>
      </c>
      <c r="V222" s="5">
        <v>0</v>
      </c>
      <c r="W222" s="14">
        <v>281.5</v>
      </c>
      <c r="X222" s="14">
        <v>0</v>
      </c>
      <c r="Y222" s="14">
        <v>281.5</v>
      </c>
      <c r="Z222" s="4">
        <v>24580</v>
      </c>
      <c r="AA222" s="49" t="str">
        <f>IFERROR(IF(VLOOKUP($D222,'Year-To-Date'!$E$1:$E$322,1,FALSE)=D222,"--","Find"),"Find")</f>
        <v>--</v>
      </c>
    </row>
    <row r="223" spans="1:27">
      <c r="A223" s="2" t="s">
        <v>745</v>
      </c>
      <c r="B223" s="2" t="s">
        <v>510</v>
      </c>
      <c r="C223" s="2" t="s">
        <v>752</v>
      </c>
      <c r="D223" s="2" t="s">
        <v>274</v>
      </c>
      <c r="E223" s="2" t="s">
        <v>653</v>
      </c>
      <c r="F223" s="21" t="s">
        <v>275</v>
      </c>
      <c r="G223" s="11" t="s">
        <v>1969</v>
      </c>
      <c r="H223" s="3">
        <v>42425</v>
      </c>
      <c r="I223" s="2" t="s">
        <v>753</v>
      </c>
      <c r="J223" s="2" t="s">
        <v>655</v>
      </c>
      <c r="K223" s="2" t="s">
        <v>30</v>
      </c>
      <c r="L223" s="2" t="s">
        <v>31</v>
      </c>
      <c r="M223" s="2" t="s">
        <v>382</v>
      </c>
      <c r="N223" s="4">
        <v>213536</v>
      </c>
      <c r="O223" s="4">
        <v>222390</v>
      </c>
      <c r="P223" s="4">
        <v>8854</v>
      </c>
      <c r="Q223" s="5">
        <v>149.63</v>
      </c>
      <c r="R223" s="4">
        <v>0</v>
      </c>
      <c r="S223" s="4">
        <v>0</v>
      </c>
      <c r="T223" s="4">
        <v>0</v>
      </c>
      <c r="U223" s="5">
        <v>0</v>
      </c>
      <c r="V223" s="5">
        <v>0</v>
      </c>
      <c r="W223" s="14">
        <v>149.63</v>
      </c>
      <c r="X223" s="14">
        <v>0</v>
      </c>
      <c r="Y223" s="14">
        <v>149.63</v>
      </c>
      <c r="Z223" s="4">
        <v>24580</v>
      </c>
      <c r="AA223" s="49" t="str">
        <f>IFERROR(IF(VLOOKUP($D223,'Year-To-Date'!$E$1:$E$322,1,FALSE)=D223,"--","Find"),"Find")</f>
        <v>--</v>
      </c>
    </row>
    <row r="224" spans="1:27">
      <c r="A224" s="2" t="s">
        <v>745</v>
      </c>
      <c r="B224" s="2" t="s">
        <v>510</v>
      </c>
      <c r="C224" s="2" t="s">
        <v>25</v>
      </c>
      <c r="D224" s="2" t="s">
        <v>121</v>
      </c>
      <c r="E224" s="2" t="s">
        <v>400</v>
      </c>
      <c r="F224" s="21" t="s">
        <v>122</v>
      </c>
      <c r="G224" s="11" t="s">
        <v>1970</v>
      </c>
      <c r="H224" s="3">
        <v>42276</v>
      </c>
      <c r="I224" s="2" t="s">
        <v>39</v>
      </c>
      <c r="J224" s="2" t="s">
        <v>402</v>
      </c>
      <c r="K224" s="2" t="s">
        <v>30</v>
      </c>
      <c r="L224" s="2" t="s">
        <v>31</v>
      </c>
      <c r="M224" s="2" t="s">
        <v>41</v>
      </c>
      <c r="N224" s="4">
        <v>50198</v>
      </c>
      <c r="O224" s="4">
        <v>54426</v>
      </c>
      <c r="P224" s="4">
        <v>4228</v>
      </c>
      <c r="Q224" s="5">
        <v>71.45</v>
      </c>
      <c r="R224" s="4">
        <v>0</v>
      </c>
      <c r="S224" s="4">
        <v>0</v>
      </c>
      <c r="T224" s="4">
        <v>0</v>
      </c>
      <c r="U224" s="5">
        <v>0</v>
      </c>
      <c r="V224" s="5">
        <v>0</v>
      </c>
      <c r="W224" s="14">
        <v>71.45</v>
      </c>
      <c r="X224" s="14">
        <v>0</v>
      </c>
      <c r="Y224" s="14">
        <v>71.45</v>
      </c>
      <c r="Z224" s="4">
        <v>24580</v>
      </c>
      <c r="AA224" s="49" t="str">
        <f>IFERROR(IF(VLOOKUP($D224,'Year-To-Date'!$E$1:$E$322,1,FALSE)=D224,"--","Find"),"Find")</f>
        <v>--</v>
      </c>
    </row>
    <row r="225" spans="1:27">
      <c r="A225" s="2" t="s">
        <v>745</v>
      </c>
      <c r="B225" s="2" t="s">
        <v>510</v>
      </c>
      <c r="C225" s="2" t="s">
        <v>76</v>
      </c>
      <c r="D225" s="2" t="s">
        <v>291</v>
      </c>
      <c r="E225" s="2" t="s">
        <v>617</v>
      </c>
      <c r="F225" s="21" t="s">
        <v>2051</v>
      </c>
      <c r="G225" s="11" t="s">
        <v>1971</v>
      </c>
      <c r="H225" s="3">
        <v>42524</v>
      </c>
      <c r="I225" s="2" t="s">
        <v>685</v>
      </c>
      <c r="J225" s="2" t="s">
        <v>619</v>
      </c>
      <c r="K225" s="2" t="s">
        <v>30</v>
      </c>
      <c r="L225" s="2" t="s">
        <v>31</v>
      </c>
      <c r="M225" s="2" t="s">
        <v>41</v>
      </c>
      <c r="N225" s="4">
        <v>10</v>
      </c>
      <c r="O225" s="4">
        <v>79</v>
      </c>
      <c r="P225" s="4">
        <v>69</v>
      </c>
      <c r="Q225" s="5">
        <v>1.17</v>
      </c>
      <c r="R225" s="4">
        <v>1</v>
      </c>
      <c r="S225" s="4">
        <v>423</v>
      </c>
      <c r="T225" s="4">
        <v>422</v>
      </c>
      <c r="U225" s="5">
        <v>25.24</v>
      </c>
      <c r="V225" s="5">
        <v>0</v>
      </c>
      <c r="W225" s="14">
        <v>26.41</v>
      </c>
      <c r="X225" s="14">
        <v>0</v>
      </c>
      <c r="Y225" s="14">
        <v>26.41</v>
      </c>
      <c r="Z225" s="4">
        <v>24580</v>
      </c>
      <c r="AA225" s="49" t="str">
        <f>IFERROR(IF(VLOOKUP($D225,'Year-To-Date'!$E$1:$E$322,1,FALSE)=D225,"--","Find"),"Find")</f>
        <v>--</v>
      </c>
    </row>
    <row r="226" spans="1:27">
      <c r="A226" s="2" t="s">
        <v>745</v>
      </c>
      <c r="B226" s="2" t="s">
        <v>510</v>
      </c>
      <c r="C226" s="2" t="s">
        <v>25</v>
      </c>
      <c r="D226" s="2" t="s">
        <v>26</v>
      </c>
      <c r="E226" s="2" t="s">
        <v>27</v>
      </c>
      <c r="F226" s="21" t="s">
        <v>1268</v>
      </c>
      <c r="G226" s="11" t="s">
        <v>1972</v>
      </c>
      <c r="H226" s="3">
        <v>42213</v>
      </c>
      <c r="I226" s="2" t="s">
        <v>28</v>
      </c>
      <c r="J226" s="2" t="s">
        <v>29</v>
      </c>
      <c r="K226" s="2" t="s">
        <v>30</v>
      </c>
      <c r="L226" s="2" t="s">
        <v>31</v>
      </c>
      <c r="M226" s="2" t="s">
        <v>382</v>
      </c>
      <c r="N226" s="4">
        <v>360285</v>
      </c>
      <c r="O226" s="4">
        <v>375311</v>
      </c>
      <c r="P226" s="4">
        <v>15026</v>
      </c>
      <c r="Q226" s="5">
        <v>253.94</v>
      </c>
      <c r="R226" s="4">
        <v>0</v>
      </c>
      <c r="S226" s="4">
        <v>0</v>
      </c>
      <c r="T226" s="4">
        <v>0</v>
      </c>
      <c r="U226" s="5">
        <v>0</v>
      </c>
      <c r="V226" s="5">
        <v>0</v>
      </c>
      <c r="W226" s="14">
        <v>253.94</v>
      </c>
      <c r="X226" s="14">
        <v>0</v>
      </c>
      <c r="Y226" s="14">
        <v>253.94</v>
      </c>
      <c r="Z226" s="4">
        <v>24580</v>
      </c>
      <c r="AA226" s="49" t="str">
        <f>IFERROR(IF(VLOOKUP($D226,'Year-To-Date'!$E$1:$E$322,1,FALSE)=D226,"--","Find"),"Find")</f>
        <v>--</v>
      </c>
    </row>
    <row r="227" spans="1:27">
      <c r="A227" s="2" t="s">
        <v>745</v>
      </c>
      <c r="B227" s="2" t="s">
        <v>510</v>
      </c>
      <c r="C227" s="2" t="s">
        <v>56</v>
      </c>
      <c r="D227" s="2" t="s">
        <v>66</v>
      </c>
      <c r="E227" s="2" t="s">
        <v>27</v>
      </c>
      <c r="F227" s="21" t="s">
        <v>1268</v>
      </c>
      <c r="G227" s="11" t="s">
        <v>1972</v>
      </c>
      <c r="H227" s="3">
        <v>42213</v>
      </c>
      <c r="I227" s="2" t="s">
        <v>28</v>
      </c>
      <c r="J227" s="2" t="s">
        <v>29</v>
      </c>
      <c r="K227" s="2" t="s">
        <v>30</v>
      </c>
      <c r="L227" s="2" t="s">
        <v>31</v>
      </c>
      <c r="M227" s="2" t="s">
        <v>32</v>
      </c>
      <c r="N227" s="4">
        <v>35981</v>
      </c>
      <c r="O227" s="4">
        <v>36741</v>
      </c>
      <c r="P227" s="4">
        <v>760</v>
      </c>
      <c r="Q227" s="5">
        <v>12.84</v>
      </c>
      <c r="R227" s="4">
        <v>0</v>
      </c>
      <c r="S227" s="4">
        <v>0</v>
      </c>
      <c r="T227" s="4">
        <v>0</v>
      </c>
      <c r="U227" s="5">
        <v>0</v>
      </c>
      <c r="V227" s="5">
        <v>0</v>
      </c>
      <c r="W227" s="14">
        <v>12.84</v>
      </c>
      <c r="X227" s="14">
        <v>0</v>
      </c>
      <c r="Y227" s="14">
        <v>12.84</v>
      </c>
      <c r="Z227" s="4">
        <v>24580</v>
      </c>
      <c r="AA227" s="49" t="str">
        <f>IFERROR(IF(VLOOKUP($D227,'Year-To-Date'!$E$1:$E$322,1,FALSE)=D227,"--","Find"),"Find")</f>
        <v>--</v>
      </c>
    </row>
    <row r="228" spans="1:27">
      <c r="A228" s="2" t="s">
        <v>745</v>
      </c>
      <c r="B228" s="2" t="s">
        <v>510</v>
      </c>
      <c r="C228" s="2" t="s">
        <v>56</v>
      </c>
      <c r="D228" s="2" t="s">
        <v>220</v>
      </c>
      <c r="E228" s="2" t="s">
        <v>610</v>
      </c>
      <c r="F228" s="21" t="s">
        <v>1040</v>
      </c>
      <c r="G228" s="11" t="s">
        <v>1973</v>
      </c>
      <c r="H228" s="3">
        <v>42450</v>
      </c>
      <c r="I228" s="2" t="s">
        <v>39</v>
      </c>
      <c r="J228" s="2" t="s">
        <v>612</v>
      </c>
      <c r="K228" s="2" t="s">
        <v>30</v>
      </c>
      <c r="L228" s="2" t="s">
        <v>31</v>
      </c>
      <c r="M228" s="2" t="s">
        <v>32</v>
      </c>
      <c r="N228" s="4">
        <v>2395</v>
      </c>
      <c r="O228" s="4">
        <v>4990</v>
      </c>
      <c r="P228" s="4">
        <v>2595</v>
      </c>
      <c r="Q228" s="5">
        <v>43.86</v>
      </c>
      <c r="R228" s="4">
        <v>0</v>
      </c>
      <c r="S228" s="4">
        <v>0</v>
      </c>
      <c r="T228" s="4">
        <v>0</v>
      </c>
      <c r="U228" s="5">
        <v>0</v>
      </c>
      <c r="V228" s="5">
        <v>0</v>
      </c>
      <c r="W228" s="14">
        <v>43.86</v>
      </c>
      <c r="X228" s="14">
        <v>0</v>
      </c>
      <c r="Y228" s="14">
        <v>43.86</v>
      </c>
      <c r="Z228" s="4">
        <v>24580</v>
      </c>
      <c r="AA228" s="49" t="str">
        <f>IFERROR(IF(VLOOKUP($D228,'Year-To-Date'!$E$1:$E$322,1,FALSE)=D228,"--","Find"),"Find")</f>
        <v>--</v>
      </c>
    </row>
    <row r="229" spans="1:27">
      <c r="A229" s="2" t="s">
        <v>745</v>
      </c>
      <c r="B229" s="2" t="s">
        <v>510</v>
      </c>
      <c r="C229" s="2" t="s">
        <v>48</v>
      </c>
      <c r="D229" s="2" t="s">
        <v>165</v>
      </c>
      <c r="E229" s="2" t="s">
        <v>498</v>
      </c>
      <c r="F229" s="21" t="s">
        <v>872</v>
      </c>
      <c r="G229" s="11" t="s">
        <v>1974</v>
      </c>
      <c r="H229" s="3">
        <v>42331</v>
      </c>
      <c r="I229" s="2" t="s">
        <v>39</v>
      </c>
      <c r="J229" s="2" t="s">
        <v>431</v>
      </c>
      <c r="K229" s="2" t="s">
        <v>30</v>
      </c>
      <c r="L229" s="2" t="s">
        <v>31</v>
      </c>
      <c r="M229" s="2" t="s">
        <v>32</v>
      </c>
      <c r="N229" s="4">
        <v>15441</v>
      </c>
      <c r="O229" s="4">
        <v>17369</v>
      </c>
      <c r="P229" s="4">
        <v>1928</v>
      </c>
      <c r="Q229" s="5">
        <v>32.58</v>
      </c>
      <c r="R229" s="4">
        <v>0</v>
      </c>
      <c r="S229" s="4">
        <v>0</v>
      </c>
      <c r="T229" s="4">
        <v>0</v>
      </c>
      <c r="U229" s="5">
        <v>0</v>
      </c>
      <c r="V229" s="5">
        <v>0</v>
      </c>
      <c r="W229" s="14">
        <v>32.58</v>
      </c>
      <c r="X229" s="14">
        <v>0</v>
      </c>
      <c r="Y229" s="14">
        <v>32.58</v>
      </c>
      <c r="Z229" s="4">
        <v>24580</v>
      </c>
      <c r="AA229" s="49" t="str">
        <f>IFERROR(IF(VLOOKUP($D229,'Year-To-Date'!$E$1:$E$322,1,FALSE)=D229,"--","Find"),"Find")</f>
        <v>--</v>
      </c>
    </row>
    <row r="230" spans="1:27">
      <c r="A230" s="2" t="s">
        <v>745</v>
      </c>
      <c r="B230" s="2" t="s">
        <v>510</v>
      </c>
      <c r="C230" s="2" t="s">
        <v>48</v>
      </c>
      <c r="D230" s="2" t="s">
        <v>167</v>
      </c>
      <c r="E230" s="2" t="s">
        <v>498</v>
      </c>
      <c r="F230" s="21" t="s">
        <v>872</v>
      </c>
      <c r="G230" s="11" t="s">
        <v>1974</v>
      </c>
      <c r="H230" s="3">
        <v>42331</v>
      </c>
      <c r="I230" s="2" t="s">
        <v>39</v>
      </c>
      <c r="J230" s="2" t="s">
        <v>431</v>
      </c>
      <c r="K230" s="2" t="s">
        <v>30</v>
      </c>
      <c r="L230" s="2" t="s">
        <v>31</v>
      </c>
      <c r="M230" s="2" t="s">
        <v>32</v>
      </c>
      <c r="N230" s="4">
        <v>4962</v>
      </c>
      <c r="O230" s="4">
        <v>5153</v>
      </c>
      <c r="P230" s="4">
        <v>191</v>
      </c>
      <c r="Q230" s="5">
        <v>3.23</v>
      </c>
      <c r="R230" s="4">
        <v>0</v>
      </c>
      <c r="S230" s="4">
        <v>0</v>
      </c>
      <c r="T230" s="4">
        <v>0</v>
      </c>
      <c r="U230" s="5">
        <v>0</v>
      </c>
      <c r="V230" s="5">
        <v>0</v>
      </c>
      <c r="W230" s="14">
        <v>3.23</v>
      </c>
      <c r="X230" s="14">
        <v>0</v>
      </c>
      <c r="Y230" s="14">
        <v>3.23</v>
      </c>
      <c r="Z230" s="4">
        <v>24580</v>
      </c>
      <c r="AA230" s="49" t="str">
        <f>IFERROR(IF(VLOOKUP($D230,'Year-To-Date'!$E$1:$E$322,1,FALSE)=D230,"--","Find"),"Find")</f>
        <v>--</v>
      </c>
    </row>
    <row r="231" spans="1:27">
      <c r="A231" s="2" t="s">
        <v>745</v>
      </c>
      <c r="B231" s="2" t="s">
        <v>510</v>
      </c>
      <c r="C231" s="2" t="s">
        <v>760</v>
      </c>
      <c r="D231" s="2" t="s">
        <v>168</v>
      </c>
      <c r="E231" s="2" t="s">
        <v>466</v>
      </c>
      <c r="F231" s="21" t="s">
        <v>872</v>
      </c>
      <c r="G231" s="11" t="s">
        <v>1974</v>
      </c>
      <c r="H231" s="3">
        <v>42360</v>
      </c>
      <c r="I231" s="2" t="s">
        <v>437</v>
      </c>
      <c r="J231" s="2" t="s">
        <v>431</v>
      </c>
      <c r="K231" s="2" t="s">
        <v>30</v>
      </c>
      <c r="L231" s="2" t="s">
        <v>31</v>
      </c>
      <c r="M231" s="2" t="s">
        <v>382</v>
      </c>
      <c r="N231" s="4">
        <v>3472</v>
      </c>
      <c r="O231" s="4">
        <v>4035</v>
      </c>
      <c r="P231" s="4">
        <v>563</v>
      </c>
      <c r="Q231" s="5">
        <v>9.51</v>
      </c>
      <c r="R231" s="4">
        <v>0</v>
      </c>
      <c r="S231" s="4">
        <v>0</v>
      </c>
      <c r="T231" s="4">
        <v>0</v>
      </c>
      <c r="U231" s="5">
        <v>0</v>
      </c>
      <c r="V231" s="5">
        <v>0</v>
      </c>
      <c r="W231" s="14">
        <v>9.51</v>
      </c>
      <c r="X231" s="14">
        <v>0</v>
      </c>
      <c r="Y231" s="14">
        <v>9.51</v>
      </c>
      <c r="Z231" s="4">
        <v>24580</v>
      </c>
      <c r="AA231" s="49" t="str">
        <f>IFERROR(IF(VLOOKUP($D231,'Year-To-Date'!$E$1:$E$322,1,FALSE)=D231,"--","Find"),"Find")</f>
        <v>--</v>
      </c>
    </row>
    <row r="232" spans="1:27">
      <c r="A232" s="2" t="s">
        <v>745</v>
      </c>
      <c r="B232" s="2" t="s">
        <v>510</v>
      </c>
      <c r="C232" s="2" t="s">
        <v>773</v>
      </c>
      <c r="D232" s="2" t="s">
        <v>229</v>
      </c>
      <c r="E232" s="2" t="s">
        <v>499</v>
      </c>
      <c r="F232" s="21" t="s">
        <v>872</v>
      </c>
      <c r="G232" s="11" t="s">
        <v>1974</v>
      </c>
      <c r="H232" s="3">
        <v>42410</v>
      </c>
      <c r="I232" s="2"/>
      <c r="J232" s="2" t="s">
        <v>573</v>
      </c>
      <c r="K232" s="2" t="s">
        <v>394</v>
      </c>
      <c r="L232" s="2" t="s">
        <v>31</v>
      </c>
      <c r="M232" s="2" t="s">
        <v>382</v>
      </c>
      <c r="N232" s="4">
        <v>92394</v>
      </c>
      <c r="O232" s="4">
        <v>92693</v>
      </c>
      <c r="P232" s="4">
        <v>299</v>
      </c>
      <c r="Q232" s="5">
        <v>8.2200000000000006</v>
      </c>
      <c r="R232" s="4">
        <v>0</v>
      </c>
      <c r="S232" s="4">
        <v>0</v>
      </c>
      <c r="T232" s="4">
        <v>0</v>
      </c>
      <c r="U232" s="5">
        <v>0</v>
      </c>
      <c r="V232" s="5">
        <v>0</v>
      </c>
      <c r="W232" s="14">
        <v>8.2200000000000006</v>
      </c>
      <c r="X232" s="14">
        <v>0</v>
      </c>
      <c r="Y232" s="14">
        <v>8.2200000000000006</v>
      </c>
      <c r="Z232" s="4">
        <v>24580</v>
      </c>
      <c r="AA232" s="49" t="str">
        <f>IFERROR(IF(VLOOKUP($D232,'Year-To-Date'!$E$1:$E$322,1,FALSE)=D232,"--","Find"),"Find")</f>
        <v>--</v>
      </c>
    </row>
    <row r="233" spans="1:27">
      <c r="A233" s="2" t="s">
        <v>745</v>
      </c>
      <c r="B233" s="2" t="s">
        <v>510</v>
      </c>
      <c r="C233" s="2" t="s">
        <v>574</v>
      </c>
      <c r="D233" s="2" t="s">
        <v>230</v>
      </c>
      <c r="E233" s="2" t="s">
        <v>498</v>
      </c>
      <c r="F233" s="21" t="s">
        <v>872</v>
      </c>
      <c r="G233" s="11" t="s">
        <v>1974</v>
      </c>
      <c r="H233" s="3">
        <v>42408</v>
      </c>
      <c r="I233" s="2"/>
      <c r="J233" s="2" t="s">
        <v>575</v>
      </c>
      <c r="K233" s="2" t="s">
        <v>394</v>
      </c>
      <c r="L233" s="2" t="s">
        <v>31</v>
      </c>
      <c r="M233" s="2" t="s">
        <v>382</v>
      </c>
      <c r="N233" s="4">
        <v>4233</v>
      </c>
      <c r="O233" s="4">
        <v>4244</v>
      </c>
      <c r="P233" s="4">
        <v>11</v>
      </c>
      <c r="Q233" s="5">
        <v>0.3</v>
      </c>
      <c r="R233" s="4">
        <v>16527</v>
      </c>
      <c r="S233" s="4">
        <v>16559</v>
      </c>
      <c r="T233" s="4">
        <v>32</v>
      </c>
      <c r="U233" s="5">
        <v>2.64</v>
      </c>
      <c r="V233" s="5">
        <v>0</v>
      </c>
      <c r="W233" s="14">
        <v>2.94</v>
      </c>
      <c r="X233" s="14">
        <v>0</v>
      </c>
      <c r="Y233" s="14">
        <v>2.94</v>
      </c>
      <c r="Z233" s="4">
        <v>24580</v>
      </c>
      <c r="AA233" s="49" t="str">
        <f>IFERROR(IF(VLOOKUP($D233,'Year-To-Date'!$E$1:$E$322,1,FALSE)=D233,"--","Find"),"Find")</f>
        <v>--</v>
      </c>
    </row>
    <row r="234" spans="1:27">
      <c r="A234" s="2" t="s">
        <v>745</v>
      </c>
      <c r="B234" s="2" t="s">
        <v>510</v>
      </c>
      <c r="C234" s="2" t="s">
        <v>370</v>
      </c>
      <c r="D234" s="2" t="s">
        <v>234</v>
      </c>
      <c r="E234" s="2" t="s">
        <v>371</v>
      </c>
      <c r="F234" s="21" t="s">
        <v>872</v>
      </c>
      <c r="G234" s="11" t="s">
        <v>1974</v>
      </c>
      <c r="H234" s="3">
        <v>42199</v>
      </c>
      <c r="I234" s="2" t="s">
        <v>28</v>
      </c>
      <c r="J234" s="2" t="s">
        <v>373</v>
      </c>
      <c r="K234" s="2" t="s">
        <v>30</v>
      </c>
      <c r="L234" s="2" t="s">
        <v>31</v>
      </c>
      <c r="M234" s="2" t="s">
        <v>32</v>
      </c>
      <c r="N234" s="4">
        <v>19427</v>
      </c>
      <c r="O234" s="4">
        <v>20727</v>
      </c>
      <c r="P234" s="4">
        <v>1300</v>
      </c>
      <c r="Q234" s="5">
        <v>21.97</v>
      </c>
      <c r="R234" s="4">
        <v>0</v>
      </c>
      <c r="S234" s="4">
        <v>0</v>
      </c>
      <c r="T234" s="4">
        <v>0</v>
      </c>
      <c r="U234" s="5">
        <v>0</v>
      </c>
      <c r="V234" s="5">
        <v>0</v>
      </c>
      <c r="W234" s="14">
        <v>21.97</v>
      </c>
      <c r="X234" s="14">
        <v>0</v>
      </c>
      <c r="Y234" s="14">
        <v>21.97</v>
      </c>
      <c r="Z234" s="4">
        <v>24580</v>
      </c>
      <c r="AA234" s="49" t="str">
        <f>IFERROR(IF(VLOOKUP($D234,'Year-To-Date'!$E$1:$E$322,1,FALSE)=D234,"--","Find"),"Find")</f>
        <v>--</v>
      </c>
    </row>
    <row r="235" spans="1:27">
      <c r="A235" s="2" t="s">
        <v>745</v>
      </c>
      <c r="B235" s="2" t="s">
        <v>510</v>
      </c>
      <c r="C235" s="2" t="s">
        <v>558</v>
      </c>
      <c r="D235" s="2" t="s">
        <v>559</v>
      </c>
      <c r="E235" s="2" t="s">
        <v>466</v>
      </c>
      <c r="F235" s="21" t="s">
        <v>872</v>
      </c>
      <c r="G235" s="11" t="s">
        <v>1974</v>
      </c>
      <c r="H235" s="3">
        <v>42380</v>
      </c>
      <c r="I235" s="2" t="s">
        <v>437</v>
      </c>
      <c r="J235" s="2" t="s">
        <v>431</v>
      </c>
      <c r="K235" s="2" t="s">
        <v>30</v>
      </c>
      <c r="L235" s="2" t="s">
        <v>31</v>
      </c>
      <c r="M235" s="2" t="s">
        <v>382</v>
      </c>
      <c r="N235" s="4">
        <v>1121</v>
      </c>
      <c r="O235" s="4">
        <v>1333</v>
      </c>
      <c r="P235" s="4">
        <v>212</v>
      </c>
      <c r="Q235" s="5">
        <v>19.72</v>
      </c>
      <c r="R235" s="4">
        <v>488</v>
      </c>
      <c r="S235" s="4">
        <v>605</v>
      </c>
      <c r="T235" s="4">
        <v>117</v>
      </c>
      <c r="U235" s="5">
        <v>21.06</v>
      </c>
      <c r="V235" s="5">
        <v>0</v>
      </c>
      <c r="W235" s="14">
        <v>40.78</v>
      </c>
      <c r="X235" s="14">
        <v>0</v>
      </c>
      <c r="Y235" s="14">
        <v>40.78</v>
      </c>
      <c r="Z235" s="4">
        <v>24580</v>
      </c>
      <c r="AA235" s="49" t="str">
        <f>IFERROR(IF(VLOOKUP($D235,'Year-To-Date'!$E$1:$E$322,1,FALSE)=D235,"--","Find"),"Find")</f>
        <v>--</v>
      </c>
    </row>
    <row r="236" spans="1:27">
      <c r="A236" s="2" t="s">
        <v>745</v>
      </c>
      <c r="B236" s="2" t="s">
        <v>510</v>
      </c>
      <c r="C236" s="2" t="s">
        <v>558</v>
      </c>
      <c r="D236" s="2" t="s">
        <v>267</v>
      </c>
      <c r="E236" s="2" t="s">
        <v>466</v>
      </c>
      <c r="F236" s="21" t="s">
        <v>872</v>
      </c>
      <c r="G236" s="11" t="s">
        <v>1974</v>
      </c>
      <c r="H236" s="3">
        <v>42360</v>
      </c>
      <c r="I236" s="2" t="s">
        <v>437</v>
      </c>
      <c r="J236" s="2" t="s">
        <v>389</v>
      </c>
      <c r="K236" s="2" t="s">
        <v>30</v>
      </c>
      <c r="L236" s="2" t="s">
        <v>31</v>
      </c>
      <c r="M236" s="2" t="s">
        <v>382</v>
      </c>
      <c r="N236" s="4">
        <v>2508</v>
      </c>
      <c r="O236" s="4">
        <v>2901</v>
      </c>
      <c r="P236" s="4">
        <v>393</v>
      </c>
      <c r="Q236" s="5">
        <v>6.64</v>
      </c>
      <c r="R236" s="4">
        <v>785</v>
      </c>
      <c r="S236" s="4">
        <v>888</v>
      </c>
      <c r="T236" s="4">
        <v>103</v>
      </c>
      <c r="U236" s="5">
        <v>6.16</v>
      </c>
      <c r="V236" s="5">
        <v>0</v>
      </c>
      <c r="W236" s="14">
        <v>12.8</v>
      </c>
      <c r="X236" s="14">
        <v>0</v>
      </c>
      <c r="Y236" s="14">
        <v>12.8</v>
      </c>
      <c r="Z236" s="4">
        <v>24580</v>
      </c>
      <c r="AA236" s="49" t="str">
        <f>IFERROR(IF(VLOOKUP($D236,'Year-To-Date'!$E$1:$E$322,1,FALSE)=D236,"--","Find"),"Find")</f>
        <v>--</v>
      </c>
    </row>
    <row r="237" spans="1:27">
      <c r="A237" s="2" t="s">
        <v>745</v>
      </c>
      <c r="B237" s="2" t="s">
        <v>510</v>
      </c>
      <c r="C237" s="2" t="s">
        <v>446</v>
      </c>
      <c r="D237" s="2" t="s">
        <v>296</v>
      </c>
      <c r="E237" s="2" t="s">
        <v>421</v>
      </c>
      <c r="F237" s="21" t="s">
        <v>872</v>
      </c>
      <c r="G237" s="11" t="s">
        <v>1974</v>
      </c>
      <c r="H237" s="3">
        <v>42158</v>
      </c>
      <c r="I237" s="2" t="s">
        <v>28</v>
      </c>
      <c r="J237" s="2" t="s">
        <v>423</v>
      </c>
      <c r="K237" s="2" t="s">
        <v>30</v>
      </c>
      <c r="L237" s="2" t="s">
        <v>31</v>
      </c>
      <c r="M237" s="2" t="s">
        <v>32</v>
      </c>
      <c r="N237" s="4">
        <v>11425</v>
      </c>
      <c r="O237" s="4">
        <v>13896</v>
      </c>
      <c r="P237" s="4">
        <v>2471</v>
      </c>
      <c r="Q237" s="5">
        <v>229.8</v>
      </c>
      <c r="R237" s="4">
        <v>20674</v>
      </c>
      <c r="S237" s="4">
        <v>21534</v>
      </c>
      <c r="T237" s="4">
        <v>860</v>
      </c>
      <c r="U237" s="5">
        <v>154.80000000000001</v>
      </c>
      <c r="V237" s="5">
        <v>0</v>
      </c>
      <c r="W237" s="14">
        <v>384.6</v>
      </c>
      <c r="X237" s="14">
        <v>0</v>
      </c>
      <c r="Y237" s="14">
        <v>384.6</v>
      </c>
      <c r="Z237" s="4">
        <v>24580</v>
      </c>
      <c r="AA237" s="49" t="str">
        <f>IFERROR(IF(VLOOKUP($D237,'Year-To-Date'!$E$1:$E$322,1,FALSE)=D237,"--","Find"),"Find")</f>
        <v>--</v>
      </c>
    </row>
    <row r="238" spans="1:27">
      <c r="A238" s="2" t="s">
        <v>745</v>
      </c>
      <c r="B238" s="2" t="s">
        <v>510</v>
      </c>
      <c r="C238" s="2" t="s">
        <v>76</v>
      </c>
      <c r="D238" s="2" t="s">
        <v>318</v>
      </c>
      <c r="E238" s="2" t="s">
        <v>499</v>
      </c>
      <c r="F238" s="21" t="s">
        <v>872</v>
      </c>
      <c r="G238" s="11" t="s">
        <v>1974</v>
      </c>
      <c r="H238" s="3">
        <v>42331</v>
      </c>
      <c r="I238" s="2" t="s">
        <v>39</v>
      </c>
      <c r="J238" s="2" t="s">
        <v>500</v>
      </c>
      <c r="K238" s="2" t="s">
        <v>30</v>
      </c>
      <c r="L238" s="2" t="s">
        <v>31</v>
      </c>
      <c r="M238" s="2" t="s">
        <v>32</v>
      </c>
      <c r="N238" s="4">
        <v>16305</v>
      </c>
      <c r="O238" s="4">
        <v>18067</v>
      </c>
      <c r="P238" s="4">
        <v>1762</v>
      </c>
      <c r="Q238" s="5">
        <v>163.87</v>
      </c>
      <c r="R238" s="4">
        <v>2936</v>
      </c>
      <c r="S238" s="4">
        <v>3894</v>
      </c>
      <c r="T238" s="4">
        <v>958</v>
      </c>
      <c r="U238" s="5">
        <v>172.44</v>
      </c>
      <c r="V238" s="5">
        <v>0</v>
      </c>
      <c r="W238" s="14">
        <v>336.31</v>
      </c>
      <c r="X238" s="14">
        <v>0</v>
      </c>
      <c r="Y238" s="14">
        <v>336.31</v>
      </c>
      <c r="Z238" s="4">
        <v>24580</v>
      </c>
      <c r="AA238" s="49" t="str">
        <f>IFERROR(IF(VLOOKUP($D238,'Year-To-Date'!$E$1:$E$322,1,FALSE)=D238,"--","Find"),"Find")</f>
        <v>--</v>
      </c>
    </row>
    <row r="239" spans="1:27">
      <c r="A239" s="2" t="s">
        <v>745</v>
      </c>
      <c r="B239" s="2" t="s">
        <v>510</v>
      </c>
      <c r="C239" s="2" t="s">
        <v>76</v>
      </c>
      <c r="D239" s="2" t="s">
        <v>321</v>
      </c>
      <c r="E239" s="2" t="s">
        <v>498</v>
      </c>
      <c r="F239" s="21" t="s">
        <v>872</v>
      </c>
      <c r="G239" s="11" t="s">
        <v>1974</v>
      </c>
      <c r="H239" s="3">
        <v>42331</v>
      </c>
      <c r="I239" s="2" t="s">
        <v>39</v>
      </c>
      <c r="J239" s="2" t="s">
        <v>431</v>
      </c>
      <c r="K239" s="2" t="s">
        <v>30</v>
      </c>
      <c r="L239" s="2" t="s">
        <v>31</v>
      </c>
      <c r="M239" s="2" t="s">
        <v>32</v>
      </c>
      <c r="N239" s="4">
        <v>10770</v>
      </c>
      <c r="O239" s="4">
        <v>12115</v>
      </c>
      <c r="P239" s="4">
        <v>1345</v>
      </c>
      <c r="Q239" s="5">
        <v>125.09</v>
      </c>
      <c r="R239" s="4">
        <v>1353</v>
      </c>
      <c r="S239" s="4">
        <v>1678</v>
      </c>
      <c r="T239" s="4">
        <v>325</v>
      </c>
      <c r="U239" s="5">
        <v>58.5</v>
      </c>
      <c r="V239" s="5">
        <v>0</v>
      </c>
      <c r="W239" s="14">
        <v>183.59</v>
      </c>
      <c r="X239" s="14">
        <v>0</v>
      </c>
      <c r="Y239" s="14">
        <v>183.59</v>
      </c>
      <c r="Z239" s="4">
        <v>24580</v>
      </c>
      <c r="AA239" s="49" t="str">
        <f>IFERROR(IF(VLOOKUP($D239,'Year-To-Date'!$E$1:$E$322,1,FALSE)=D239,"--","Find"),"Find")</f>
        <v>--</v>
      </c>
    </row>
    <row r="240" spans="1:27">
      <c r="A240" s="2" t="s">
        <v>745</v>
      </c>
      <c r="B240" s="2" t="s">
        <v>510</v>
      </c>
      <c r="C240" s="2" t="s">
        <v>76</v>
      </c>
      <c r="D240" s="2" t="s">
        <v>322</v>
      </c>
      <c r="E240" s="2" t="s">
        <v>498</v>
      </c>
      <c r="F240" s="21" t="s">
        <v>872</v>
      </c>
      <c r="G240" s="11" t="s">
        <v>1974</v>
      </c>
      <c r="H240" s="3">
        <v>42331</v>
      </c>
      <c r="I240" s="2" t="s">
        <v>39</v>
      </c>
      <c r="J240" s="2" t="s">
        <v>431</v>
      </c>
      <c r="K240" s="2" t="s">
        <v>30</v>
      </c>
      <c r="L240" s="2" t="s">
        <v>31</v>
      </c>
      <c r="M240" s="2" t="s">
        <v>32</v>
      </c>
      <c r="N240" s="4">
        <v>5817</v>
      </c>
      <c r="O240" s="4">
        <v>6974</v>
      </c>
      <c r="P240" s="4">
        <v>1157</v>
      </c>
      <c r="Q240" s="5">
        <v>107.6</v>
      </c>
      <c r="R240" s="4">
        <v>2349</v>
      </c>
      <c r="S240" s="4">
        <v>2458</v>
      </c>
      <c r="T240" s="4">
        <v>109</v>
      </c>
      <c r="U240" s="5">
        <v>19.62</v>
      </c>
      <c r="V240" s="5">
        <v>0</v>
      </c>
      <c r="W240" s="14">
        <v>127.22</v>
      </c>
      <c r="X240" s="14">
        <v>0</v>
      </c>
      <c r="Y240" s="14">
        <v>127.22</v>
      </c>
      <c r="Z240" s="4">
        <v>24580</v>
      </c>
      <c r="AA240" s="49" t="str">
        <f>IFERROR(IF(VLOOKUP($D240,'Year-To-Date'!$E$1:$E$322,1,FALSE)=D240,"--","Find"),"Find")</f>
        <v>--</v>
      </c>
    </row>
    <row r="241" spans="1:27">
      <c r="A241" s="2" t="s">
        <v>745</v>
      </c>
      <c r="B241" s="2" t="s">
        <v>510</v>
      </c>
      <c r="C241" s="2" t="s">
        <v>576</v>
      </c>
      <c r="D241" s="2" t="s">
        <v>349</v>
      </c>
      <c r="E241" s="2" t="s">
        <v>27</v>
      </c>
      <c r="F241" s="21" t="s">
        <v>872</v>
      </c>
      <c r="G241" s="11" t="s">
        <v>1974</v>
      </c>
      <c r="H241" s="3">
        <v>42404</v>
      </c>
      <c r="I241" s="2"/>
      <c r="J241" s="2" t="s">
        <v>577</v>
      </c>
      <c r="K241" s="2" t="s">
        <v>394</v>
      </c>
      <c r="L241" s="2" t="s">
        <v>31</v>
      </c>
      <c r="M241" s="2" t="s">
        <v>382</v>
      </c>
      <c r="N241" s="4">
        <v>225542</v>
      </c>
      <c r="O241" s="4">
        <v>225543</v>
      </c>
      <c r="P241" s="4">
        <v>1</v>
      </c>
      <c r="Q241" s="5">
        <v>0.03</v>
      </c>
      <c r="R241" s="4">
        <v>0</v>
      </c>
      <c r="S241" s="4">
        <v>0</v>
      </c>
      <c r="T241" s="4">
        <v>0</v>
      </c>
      <c r="U241" s="5">
        <v>0</v>
      </c>
      <c r="V241" s="5">
        <v>0</v>
      </c>
      <c r="W241" s="14">
        <v>0.03</v>
      </c>
      <c r="X241" s="14">
        <v>0</v>
      </c>
      <c r="Y241" s="14">
        <v>0.03</v>
      </c>
      <c r="Z241" s="4">
        <v>24580</v>
      </c>
      <c r="AA241" s="49" t="str">
        <f>IFERROR(IF(VLOOKUP($D241,'Year-To-Date'!$E$1:$E$322,1,FALSE)=D241,"--","Find"),"Find")</f>
        <v>--</v>
      </c>
    </row>
    <row r="242" spans="1:27">
      <c r="A242" s="2" t="s">
        <v>745</v>
      </c>
      <c r="B242" s="2" t="s">
        <v>510</v>
      </c>
      <c r="C242" s="2" t="s">
        <v>69</v>
      </c>
      <c r="D242" s="2" t="s">
        <v>560</v>
      </c>
      <c r="E242" s="2" t="s">
        <v>561</v>
      </c>
      <c r="F242" s="21" t="s">
        <v>1015</v>
      </c>
      <c r="G242" s="11" t="s">
        <v>1975</v>
      </c>
      <c r="H242" s="3">
        <v>42359</v>
      </c>
      <c r="I242" s="2" t="s">
        <v>39</v>
      </c>
      <c r="J242" s="2" t="s">
        <v>562</v>
      </c>
      <c r="K242" s="2" t="s">
        <v>30</v>
      </c>
      <c r="L242" s="2" t="s">
        <v>31</v>
      </c>
      <c r="M242" s="2" t="s">
        <v>32</v>
      </c>
      <c r="N242" s="4">
        <v>379</v>
      </c>
      <c r="O242" s="4">
        <v>406</v>
      </c>
      <c r="P242" s="4">
        <v>27</v>
      </c>
      <c r="Q242" s="5">
        <v>2.5099999999999998</v>
      </c>
      <c r="R242" s="4">
        <v>1061</v>
      </c>
      <c r="S242" s="4">
        <v>1135</v>
      </c>
      <c r="T242" s="4">
        <v>74</v>
      </c>
      <c r="U242" s="5">
        <v>13.32</v>
      </c>
      <c r="V242" s="5">
        <v>0</v>
      </c>
      <c r="W242" s="14">
        <v>15.83</v>
      </c>
      <c r="X242" s="14">
        <v>0</v>
      </c>
      <c r="Y242" s="14">
        <v>15.83</v>
      </c>
      <c r="Z242" s="4">
        <v>24580</v>
      </c>
      <c r="AA242" s="49" t="str">
        <f>IFERROR(IF(VLOOKUP($D242,'Year-To-Date'!$E$1:$E$322,1,FALSE)=D242,"--","Find"),"Find")</f>
        <v>--</v>
      </c>
    </row>
    <row r="243" spans="1:27">
      <c r="A243" s="8"/>
      <c r="B243" s="2"/>
      <c r="C243" s="2"/>
      <c r="D243" s="2"/>
      <c r="E243" s="2"/>
      <c r="F243" s="25"/>
      <c r="G243" s="2"/>
      <c r="H243" s="3"/>
      <c r="I243" s="2"/>
      <c r="J243" s="2"/>
      <c r="K243" s="2"/>
      <c r="L243" s="2"/>
      <c r="M243" s="2"/>
      <c r="N243" s="4"/>
      <c r="O243" s="4"/>
      <c r="P243" s="4"/>
      <c r="Q243" s="7">
        <f>SUM(Q2:Q242)</f>
        <v>11991.589999999997</v>
      </c>
      <c r="R243" s="4"/>
      <c r="S243" s="4"/>
      <c r="T243" s="4"/>
      <c r="U243" s="7">
        <f>SUM(U2:U242)</f>
        <v>6820.97</v>
      </c>
      <c r="V243" s="7">
        <f>SUM(V2:V242)</f>
        <v>260</v>
      </c>
      <c r="W243" s="7">
        <f>SUM(W2:W242)</f>
        <v>19072.560000000001</v>
      </c>
      <c r="X243" s="7">
        <f>SUM(X2:X242)</f>
        <v>0</v>
      </c>
      <c r="Y243" s="7">
        <f>SUM(Y2:Y242)</f>
        <v>19072.560000000001</v>
      </c>
      <c r="Z243" s="4"/>
      <c r="AA243" s="30">
        <f>COUNTIF(AA1:AA242,"Find")</f>
        <v>0</v>
      </c>
    </row>
    <row r="244" spans="1:27">
      <c r="A244" s="6"/>
      <c r="B244" s="6"/>
      <c r="C244" s="6"/>
      <c r="D244" s="6"/>
      <c r="E244" s="6"/>
      <c r="F244" s="2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50"/>
    </row>
  </sheetData>
  <autoFilter ref="A1:Z244"/>
  <printOptions horizontalCentered="1"/>
  <pageMargins left="0.5" right="0.5" top="1" bottom="1.25" header="0.5" footer="0.5"/>
  <pageSetup paperSize="5" scale="91" orientation="landscape" r:id="rId1"/>
  <headerFooter>
    <oddHeader>&amp;L&amp;"Arial,Bold"&amp;20</oddHeader>
    <oddFooter>&amp;L&amp;8&amp;R&amp;"Arial,Regular"&amp;8&amp;P of &amp;N
Created: 09/15/2016 01:32 PM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FFFCA"/>
  </sheetPr>
  <dimension ref="A1:AM240"/>
  <sheetViews>
    <sheetView showGridLines="0" zoomScaleNormal="100" workbookViewId="0">
      <pane xSplit="1" ySplit="1" topLeftCell="X2" activePane="bottomRight" state="frozen"/>
      <selection pane="topRight" activeCell="B1" sqref="B1"/>
      <selection pane="bottomLeft" activeCell="A2" sqref="A2"/>
      <selection pane="bottomRight" activeCell="AF26" sqref="AF26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4.5703125" bestFit="1" customWidth="1"/>
    <col min="28" max="39" width="9.140625" style="29"/>
  </cols>
  <sheetData>
    <row r="1" spans="1:39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28" t="s">
        <v>657</v>
      </c>
      <c r="AB1" s="28" t="s">
        <v>732</v>
      </c>
      <c r="AC1" s="28" t="s">
        <v>740</v>
      </c>
      <c r="AD1" s="28" t="s">
        <v>733</v>
      </c>
      <c r="AE1" s="28" t="s">
        <v>739</v>
      </c>
      <c r="AF1" s="28" t="s">
        <v>734</v>
      </c>
      <c r="AG1" s="28" t="s">
        <v>741</v>
      </c>
      <c r="AH1" s="28" t="s">
        <v>735</v>
      </c>
      <c r="AI1" s="28" t="s">
        <v>743</v>
      </c>
      <c r="AJ1" s="28" t="s">
        <v>736</v>
      </c>
      <c r="AK1" s="28" t="s">
        <v>742</v>
      </c>
      <c r="AL1" s="28" t="s">
        <v>737</v>
      </c>
      <c r="AM1" s="28" t="s">
        <v>739</v>
      </c>
    </row>
    <row r="2" spans="1:39">
      <c r="A2" s="2" t="s">
        <v>745</v>
      </c>
      <c r="B2" s="2" t="s">
        <v>510</v>
      </c>
      <c r="C2" s="2" t="s">
        <v>395</v>
      </c>
      <c r="D2" s="2" t="s">
        <v>199</v>
      </c>
      <c r="E2" s="2" t="s">
        <v>504</v>
      </c>
      <c r="F2" s="21"/>
      <c r="G2" s="11"/>
      <c r="H2" s="3">
        <v>42444</v>
      </c>
      <c r="I2" s="2" t="s">
        <v>39</v>
      </c>
      <c r="J2" s="2" t="s">
        <v>381</v>
      </c>
      <c r="K2" s="2" t="s">
        <v>30</v>
      </c>
      <c r="L2" s="2" t="s">
        <v>31</v>
      </c>
      <c r="M2" s="2" t="s">
        <v>32</v>
      </c>
      <c r="N2" s="4">
        <v>4</v>
      </c>
      <c r="O2" s="4">
        <v>4</v>
      </c>
      <c r="P2" s="4">
        <v>0</v>
      </c>
      <c r="Q2" s="5">
        <v>0</v>
      </c>
      <c r="R2" s="4">
        <v>1</v>
      </c>
      <c r="S2" s="4">
        <v>1</v>
      </c>
      <c r="T2" s="4">
        <v>0</v>
      </c>
      <c r="U2" s="5">
        <v>0</v>
      </c>
      <c r="V2" s="5">
        <v>0</v>
      </c>
      <c r="W2" s="14">
        <v>0</v>
      </c>
      <c r="X2" s="14">
        <v>0</v>
      </c>
      <c r="Y2" s="14">
        <v>0</v>
      </c>
      <c r="Z2" s="4"/>
      <c r="AA2" s="31"/>
      <c r="AC2" s="32"/>
      <c r="AE2" s="32"/>
      <c r="AG2" s="32"/>
      <c r="AI2" s="32"/>
      <c r="AK2" s="32"/>
      <c r="AM2" s="32"/>
    </row>
    <row r="3" spans="1:39">
      <c r="A3" s="2" t="s">
        <v>745</v>
      </c>
      <c r="B3" s="2" t="s">
        <v>510</v>
      </c>
      <c r="C3" s="2" t="s">
        <v>395</v>
      </c>
      <c r="D3" s="2" t="s">
        <v>193</v>
      </c>
      <c r="E3" s="2" t="s">
        <v>371</v>
      </c>
      <c r="F3" s="21"/>
      <c r="G3" s="11"/>
      <c r="H3" s="3">
        <v>42198</v>
      </c>
      <c r="I3" s="2" t="s">
        <v>28</v>
      </c>
      <c r="J3" s="2" t="s">
        <v>373</v>
      </c>
      <c r="K3" s="2" t="s">
        <v>30</v>
      </c>
      <c r="L3" s="2" t="s">
        <v>31</v>
      </c>
      <c r="M3" s="2" t="s">
        <v>32</v>
      </c>
      <c r="N3" s="4">
        <v>923</v>
      </c>
      <c r="O3" s="4">
        <v>923</v>
      </c>
      <c r="P3" s="4">
        <v>0</v>
      </c>
      <c r="Q3" s="5">
        <v>0</v>
      </c>
      <c r="R3" s="4">
        <v>1724</v>
      </c>
      <c r="S3" s="4">
        <v>1724</v>
      </c>
      <c r="T3" s="4">
        <v>0</v>
      </c>
      <c r="U3" s="5">
        <v>0</v>
      </c>
      <c r="V3" s="5">
        <v>0</v>
      </c>
      <c r="W3" s="14">
        <v>0</v>
      </c>
      <c r="X3" s="14">
        <v>0</v>
      </c>
      <c r="Y3" s="14">
        <v>0</v>
      </c>
      <c r="Z3" s="4"/>
      <c r="AA3" s="31"/>
      <c r="AC3" s="32"/>
      <c r="AE3" s="32"/>
      <c r="AG3" s="32"/>
      <c r="AI3" s="32"/>
      <c r="AK3" s="32"/>
      <c r="AM3" s="32"/>
    </row>
    <row r="4" spans="1:39">
      <c r="A4" s="2" t="s">
        <v>745</v>
      </c>
      <c r="B4" s="2" t="s">
        <v>510</v>
      </c>
      <c r="C4" s="2" t="s">
        <v>48</v>
      </c>
      <c r="D4" s="2" t="s">
        <v>190</v>
      </c>
      <c r="E4" s="2" t="s">
        <v>746</v>
      </c>
      <c r="F4" s="21"/>
      <c r="G4" s="11"/>
      <c r="H4" s="3">
        <v>42522</v>
      </c>
      <c r="I4" s="2" t="s">
        <v>685</v>
      </c>
      <c r="J4" s="2" t="s">
        <v>747</v>
      </c>
      <c r="K4" s="2" t="s">
        <v>30</v>
      </c>
      <c r="L4" s="2" t="s">
        <v>31</v>
      </c>
      <c r="M4" s="2" t="s">
        <v>41</v>
      </c>
      <c r="N4" s="4">
        <v>10</v>
      </c>
      <c r="O4" s="4">
        <v>10</v>
      </c>
      <c r="P4" s="4">
        <v>0</v>
      </c>
      <c r="Q4" s="5">
        <v>0</v>
      </c>
      <c r="R4" s="4">
        <v>1</v>
      </c>
      <c r="S4" s="4">
        <v>1</v>
      </c>
      <c r="T4" s="4">
        <v>0</v>
      </c>
      <c r="U4" s="5">
        <v>0</v>
      </c>
      <c r="V4" s="5">
        <v>0</v>
      </c>
      <c r="W4" s="14">
        <v>0</v>
      </c>
      <c r="X4" s="14">
        <v>0</v>
      </c>
      <c r="Y4" s="14">
        <v>0</v>
      </c>
      <c r="Z4" s="4"/>
      <c r="AA4" s="31"/>
      <c r="AC4" s="32"/>
      <c r="AE4" s="32"/>
      <c r="AG4" s="32"/>
      <c r="AI4" s="32"/>
      <c r="AK4" s="32"/>
      <c r="AM4" s="32"/>
    </row>
    <row r="5" spans="1:39">
      <c r="A5" s="2" t="s">
        <v>745</v>
      </c>
      <c r="B5" s="2" t="s">
        <v>510</v>
      </c>
      <c r="C5" s="2" t="s">
        <v>48</v>
      </c>
      <c r="D5" s="2" t="s">
        <v>189</v>
      </c>
      <c r="E5" s="2" t="s">
        <v>504</v>
      </c>
      <c r="F5" s="21"/>
      <c r="G5" s="11"/>
      <c r="H5" s="3">
        <v>42444</v>
      </c>
      <c r="I5" s="2" t="s">
        <v>39</v>
      </c>
      <c r="J5" s="2" t="s">
        <v>381</v>
      </c>
      <c r="K5" s="2" t="s">
        <v>30</v>
      </c>
      <c r="L5" s="2" t="s">
        <v>31</v>
      </c>
      <c r="M5" s="2" t="s">
        <v>32</v>
      </c>
      <c r="N5" s="4">
        <v>2</v>
      </c>
      <c r="O5" s="4">
        <v>2</v>
      </c>
      <c r="P5" s="4">
        <v>0</v>
      </c>
      <c r="Q5" s="5">
        <v>0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0</v>
      </c>
      <c r="X5" s="14">
        <v>0</v>
      </c>
      <c r="Y5" s="14">
        <v>0</v>
      </c>
      <c r="Z5" s="4"/>
      <c r="AA5" s="31"/>
      <c r="AC5" s="32"/>
      <c r="AE5" s="32"/>
      <c r="AG5" s="32"/>
      <c r="AI5" s="32"/>
      <c r="AK5" s="32"/>
      <c r="AM5" s="32"/>
    </row>
    <row r="6" spans="1:39">
      <c r="A6" s="2" t="s">
        <v>745</v>
      </c>
      <c r="B6" s="2" t="s">
        <v>510</v>
      </c>
      <c r="C6" s="2" t="s">
        <v>48</v>
      </c>
      <c r="D6" s="2" t="s">
        <v>188</v>
      </c>
      <c r="E6" s="2" t="s">
        <v>504</v>
      </c>
      <c r="F6" s="21"/>
      <c r="G6" s="11"/>
      <c r="H6" s="3">
        <v>42444</v>
      </c>
      <c r="I6" s="2" t="s">
        <v>39</v>
      </c>
      <c r="J6" s="2" t="s">
        <v>381</v>
      </c>
      <c r="K6" s="2" t="s">
        <v>30</v>
      </c>
      <c r="L6" s="2" t="s">
        <v>31</v>
      </c>
      <c r="M6" s="2" t="s">
        <v>32</v>
      </c>
      <c r="N6" s="4">
        <v>2</v>
      </c>
      <c r="O6" s="4">
        <v>2</v>
      </c>
      <c r="P6" s="4">
        <v>0</v>
      </c>
      <c r="Q6" s="14">
        <v>0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0</v>
      </c>
      <c r="X6" s="14">
        <v>0</v>
      </c>
      <c r="Y6" s="14">
        <v>0</v>
      </c>
      <c r="Z6" s="4"/>
      <c r="AA6" s="31"/>
      <c r="AC6" s="32"/>
      <c r="AE6" s="32"/>
      <c r="AG6" s="32"/>
      <c r="AI6" s="32"/>
      <c r="AK6" s="32"/>
      <c r="AM6" s="32"/>
    </row>
    <row r="7" spans="1:39">
      <c r="A7" s="2" t="s">
        <v>745</v>
      </c>
      <c r="B7" s="2" t="s">
        <v>510</v>
      </c>
      <c r="C7" s="2" t="s">
        <v>48</v>
      </c>
      <c r="D7" s="2" t="s">
        <v>187</v>
      </c>
      <c r="E7" s="2" t="s">
        <v>504</v>
      </c>
      <c r="F7" s="21"/>
      <c r="G7" s="11"/>
      <c r="H7" s="3">
        <v>42444</v>
      </c>
      <c r="I7" s="2" t="s">
        <v>39</v>
      </c>
      <c r="J7" s="2" t="s">
        <v>381</v>
      </c>
      <c r="K7" s="2" t="s">
        <v>30</v>
      </c>
      <c r="L7" s="2" t="s">
        <v>31</v>
      </c>
      <c r="M7" s="2" t="s">
        <v>32</v>
      </c>
      <c r="N7" s="4">
        <v>2</v>
      </c>
      <c r="O7" s="4">
        <v>2</v>
      </c>
      <c r="P7" s="4">
        <v>0</v>
      </c>
      <c r="Q7" s="5">
        <v>0</v>
      </c>
      <c r="R7" s="4">
        <v>0</v>
      </c>
      <c r="S7" s="4">
        <v>0</v>
      </c>
      <c r="T7" s="4">
        <v>0</v>
      </c>
      <c r="U7" s="5">
        <v>0</v>
      </c>
      <c r="V7" s="5">
        <v>0</v>
      </c>
      <c r="W7" s="14">
        <v>0</v>
      </c>
      <c r="X7" s="14">
        <v>0</v>
      </c>
      <c r="Y7" s="14">
        <v>0</v>
      </c>
      <c r="Z7" s="4"/>
      <c r="AA7" s="31"/>
      <c r="AC7" s="32"/>
      <c r="AE7" s="32"/>
      <c r="AG7" s="32"/>
      <c r="AI7" s="32"/>
      <c r="AK7" s="32"/>
      <c r="AM7" s="32"/>
    </row>
    <row r="8" spans="1:39">
      <c r="A8" s="2" t="s">
        <v>745</v>
      </c>
      <c r="B8" s="2" t="s">
        <v>510</v>
      </c>
      <c r="C8" s="2" t="s">
        <v>48</v>
      </c>
      <c r="D8" s="2" t="s">
        <v>185</v>
      </c>
      <c r="E8" s="2" t="s">
        <v>532</v>
      </c>
      <c r="F8" s="21"/>
      <c r="G8" s="11"/>
      <c r="H8" s="3">
        <v>42375</v>
      </c>
      <c r="I8" s="2" t="s">
        <v>39</v>
      </c>
      <c r="J8" s="2" t="s">
        <v>29</v>
      </c>
      <c r="K8" s="2" t="s">
        <v>30</v>
      </c>
      <c r="L8" s="2" t="s">
        <v>31</v>
      </c>
      <c r="M8" s="2" t="s">
        <v>32</v>
      </c>
      <c r="N8" s="4">
        <v>660</v>
      </c>
      <c r="O8" s="4">
        <v>660</v>
      </c>
      <c r="P8" s="4">
        <v>0</v>
      </c>
      <c r="Q8" s="5">
        <v>0</v>
      </c>
      <c r="R8" s="4">
        <v>0</v>
      </c>
      <c r="S8" s="4">
        <v>0</v>
      </c>
      <c r="T8" s="4">
        <v>0</v>
      </c>
      <c r="U8" s="5">
        <v>0</v>
      </c>
      <c r="V8" s="5">
        <v>0</v>
      </c>
      <c r="W8" s="14">
        <v>0</v>
      </c>
      <c r="X8" s="14">
        <v>0</v>
      </c>
      <c r="Y8" s="14">
        <v>0</v>
      </c>
      <c r="Z8" s="4"/>
      <c r="AA8" s="31"/>
      <c r="AC8" s="32"/>
      <c r="AE8" s="32"/>
      <c r="AG8" s="32"/>
      <c r="AI8" s="32"/>
      <c r="AK8" s="32"/>
      <c r="AM8" s="32"/>
    </row>
    <row r="9" spans="1:39">
      <c r="A9" s="2" t="s">
        <v>745</v>
      </c>
      <c r="B9" s="2" t="s">
        <v>510</v>
      </c>
      <c r="C9" s="2" t="s">
        <v>48</v>
      </c>
      <c r="D9" s="2" t="s">
        <v>172</v>
      </c>
      <c r="E9" s="2" t="s">
        <v>555</v>
      </c>
      <c r="F9" s="21"/>
      <c r="G9" s="11"/>
      <c r="H9" s="3">
        <v>42390</v>
      </c>
      <c r="I9" s="2" t="s">
        <v>39</v>
      </c>
      <c r="J9" s="2" t="s">
        <v>556</v>
      </c>
      <c r="K9" s="2" t="s">
        <v>30</v>
      </c>
      <c r="L9" s="2" t="s">
        <v>31</v>
      </c>
      <c r="M9" s="2" t="s">
        <v>32</v>
      </c>
      <c r="N9" s="4">
        <v>22</v>
      </c>
      <c r="O9" s="4">
        <v>22</v>
      </c>
      <c r="P9" s="4">
        <v>0</v>
      </c>
      <c r="Q9" s="5">
        <v>0</v>
      </c>
      <c r="R9" s="4">
        <v>0</v>
      </c>
      <c r="S9" s="4">
        <v>0</v>
      </c>
      <c r="T9" s="4">
        <v>0</v>
      </c>
      <c r="U9" s="5">
        <v>0</v>
      </c>
      <c r="V9" s="5">
        <v>0</v>
      </c>
      <c r="W9" s="14">
        <v>0</v>
      </c>
      <c r="X9" s="14">
        <v>0</v>
      </c>
      <c r="Y9" s="14">
        <v>0</v>
      </c>
      <c r="Z9" s="4"/>
      <c r="AA9" s="31"/>
      <c r="AC9" s="32"/>
      <c r="AE9" s="32"/>
      <c r="AG9" s="32"/>
      <c r="AI9" s="32"/>
      <c r="AK9" s="32"/>
      <c r="AM9" s="32"/>
    </row>
    <row r="10" spans="1:39">
      <c r="A10" s="2" t="s">
        <v>745</v>
      </c>
      <c r="B10" s="2" t="s">
        <v>510</v>
      </c>
      <c r="C10" s="2" t="s">
        <v>48</v>
      </c>
      <c r="D10" s="2" t="s">
        <v>161</v>
      </c>
      <c r="E10" s="2" t="s">
        <v>27</v>
      </c>
      <c r="F10" s="21"/>
      <c r="G10" s="11"/>
      <c r="H10" s="3">
        <v>42255</v>
      </c>
      <c r="I10" s="2" t="s">
        <v>39</v>
      </c>
      <c r="J10" s="2" t="s">
        <v>29</v>
      </c>
      <c r="K10" s="2" t="s">
        <v>30</v>
      </c>
      <c r="L10" s="2" t="s">
        <v>31</v>
      </c>
      <c r="M10" s="2" t="s">
        <v>32</v>
      </c>
      <c r="N10" s="4">
        <v>27</v>
      </c>
      <c r="O10" s="4">
        <v>27</v>
      </c>
      <c r="P10" s="4">
        <v>0</v>
      </c>
      <c r="Q10" s="5">
        <v>0</v>
      </c>
      <c r="R10" s="4">
        <v>1</v>
      </c>
      <c r="S10" s="4">
        <v>1</v>
      </c>
      <c r="T10" s="4">
        <v>0</v>
      </c>
      <c r="U10" s="5">
        <v>0</v>
      </c>
      <c r="V10" s="5">
        <v>0</v>
      </c>
      <c r="W10" s="14">
        <v>0</v>
      </c>
      <c r="X10" s="14">
        <v>0</v>
      </c>
      <c r="Y10" s="14">
        <v>0</v>
      </c>
      <c r="Z10" s="4"/>
      <c r="AA10" s="31"/>
      <c r="AC10" s="32"/>
      <c r="AE10" s="32"/>
      <c r="AG10" s="32"/>
      <c r="AI10" s="32"/>
      <c r="AK10" s="32"/>
      <c r="AM10" s="32"/>
    </row>
    <row r="11" spans="1:39">
      <c r="A11" s="2" t="s">
        <v>745</v>
      </c>
      <c r="B11" s="2" t="s">
        <v>510</v>
      </c>
      <c r="C11" s="2" t="s">
        <v>48</v>
      </c>
      <c r="D11" s="2" t="s">
        <v>159</v>
      </c>
      <c r="E11" s="2" t="s">
        <v>27</v>
      </c>
      <c r="F11" s="21"/>
      <c r="G11" s="11"/>
      <c r="H11" s="3">
        <v>42255</v>
      </c>
      <c r="I11" s="2" t="s">
        <v>39</v>
      </c>
      <c r="J11" s="2" t="s">
        <v>29</v>
      </c>
      <c r="K11" s="2" t="s">
        <v>30</v>
      </c>
      <c r="L11" s="2" t="s">
        <v>31</v>
      </c>
      <c r="M11" s="2" t="s">
        <v>32</v>
      </c>
      <c r="N11" s="4">
        <v>23</v>
      </c>
      <c r="O11" s="4">
        <v>23</v>
      </c>
      <c r="P11" s="4">
        <v>0</v>
      </c>
      <c r="Q11" s="5">
        <v>0</v>
      </c>
      <c r="R11" s="4">
        <v>1</v>
      </c>
      <c r="S11" s="4">
        <v>1</v>
      </c>
      <c r="T11" s="4">
        <v>0</v>
      </c>
      <c r="U11" s="5">
        <v>0</v>
      </c>
      <c r="V11" s="5">
        <v>0</v>
      </c>
      <c r="W11" s="14">
        <v>0</v>
      </c>
      <c r="X11" s="14">
        <v>0</v>
      </c>
      <c r="Y11" s="14">
        <v>0</v>
      </c>
      <c r="Z11" s="4"/>
      <c r="AA11" s="31"/>
      <c r="AC11" s="32"/>
      <c r="AE11" s="32"/>
      <c r="AG11" s="32"/>
      <c r="AI11" s="32"/>
      <c r="AK11" s="32"/>
      <c r="AM11" s="32"/>
    </row>
    <row r="12" spans="1:39">
      <c r="A12" s="2" t="s">
        <v>745</v>
      </c>
      <c r="B12" s="2" t="s">
        <v>510</v>
      </c>
      <c r="C12" s="2" t="s">
        <v>48</v>
      </c>
      <c r="D12" s="2" t="s">
        <v>55</v>
      </c>
      <c r="E12" s="2" t="s">
        <v>50</v>
      </c>
      <c r="F12" s="21"/>
      <c r="G12" s="11"/>
      <c r="H12" s="3">
        <v>42215</v>
      </c>
      <c r="I12" s="2" t="s">
        <v>28</v>
      </c>
      <c r="J12" s="2" t="s">
        <v>51</v>
      </c>
      <c r="K12" s="2" t="s">
        <v>30</v>
      </c>
      <c r="L12" s="2" t="s">
        <v>31</v>
      </c>
      <c r="M12" s="2" t="s">
        <v>32</v>
      </c>
      <c r="N12" s="4">
        <v>59</v>
      </c>
      <c r="O12" s="4">
        <v>59</v>
      </c>
      <c r="P12" s="4">
        <v>0</v>
      </c>
      <c r="Q12" s="5">
        <v>0</v>
      </c>
      <c r="R12" s="4">
        <v>1</v>
      </c>
      <c r="S12" s="4">
        <v>1</v>
      </c>
      <c r="T12" s="4">
        <v>0</v>
      </c>
      <c r="U12" s="5">
        <v>0</v>
      </c>
      <c r="V12" s="5">
        <v>0</v>
      </c>
      <c r="W12" s="14">
        <v>0</v>
      </c>
      <c r="X12" s="14">
        <v>0</v>
      </c>
      <c r="Y12" s="14">
        <v>0</v>
      </c>
      <c r="Z12" s="4"/>
      <c r="AA12" s="31"/>
      <c r="AC12" s="32"/>
      <c r="AE12" s="32"/>
      <c r="AG12" s="32"/>
      <c r="AI12" s="32"/>
      <c r="AK12" s="32"/>
      <c r="AM12" s="32"/>
    </row>
    <row r="13" spans="1:39">
      <c r="A13" s="2" t="s">
        <v>745</v>
      </c>
      <c r="B13" s="2" t="s">
        <v>510</v>
      </c>
      <c r="C13" s="2" t="s">
        <v>48</v>
      </c>
      <c r="D13" s="2" t="s">
        <v>153</v>
      </c>
      <c r="E13" s="2" t="s">
        <v>371</v>
      </c>
      <c r="F13" s="21"/>
      <c r="G13" s="11"/>
      <c r="H13" s="3">
        <v>42198</v>
      </c>
      <c r="I13" s="2" t="s">
        <v>28</v>
      </c>
      <c r="J13" s="2" t="s">
        <v>373</v>
      </c>
      <c r="K13" s="2" t="s">
        <v>30</v>
      </c>
      <c r="L13" s="2" t="s">
        <v>31</v>
      </c>
      <c r="M13" s="2" t="s">
        <v>32</v>
      </c>
      <c r="N13" s="4">
        <v>22</v>
      </c>
      <c r="O13" s="4">
        <v>22</v>
      </c>
      <c r="P13" s="4">
        <v>0</v>
      </c>
      <c r="Q13" s="5">
        <v>0</v>
      </c>
      <c r="R13" s="4">
        <v>0</v>
      </c>
      <c r="S13" s="4">
        <v>0</v>
      </c>
      <c r="T13" s="4">
        <v>0</v>
      </c>
      <c r="U13" s="5">
        <v>0</v>
      </c>
      <c r="V13" s="5">
        <v>0</v>
      </c>
      <c r="W13" s="14">
        <v>0</v>
      </c>
      <c r="X13" s="14">
        <v>0</v>
      </c>
      <c r="Y13" s="14">
        <v>0</v>
      </c>
      <c r="Z13" s="4"/>
      <c r="AA13" s="31"/>
      <c r="AC13" s="32"/>
      <c r="AE13" s="32"/>
      <c r="AG13" s="32"/>
      <c r="AI13" s="32"/>
      <c r="AK13" s="32"/>
      <c r="AM13" s="32"/>
    </row>
    <row r="14" spans="1:39">
      <c r="A14" s="2" t="s">
        <v>745</v>
      </c>
      <c r="B14" s="2" t="s">
        <v>510</v>
      </c>
      <c r="C14" s="2" t="s">
        <v>48</v>
      </c>
      <c r="D14" s="2" t="s">
        <v>151</v>
      </c>
      <c r="E14" s="2" t="s">
        <v>50</v>
      </c>
      <c r="F14" s="21"/>
      <c r="G14" s="11"/>
      <c r="H14" s="3">
        <v>42223</v>
      </c>
      <c r="I14" s="2"/>
      <c r="J14" s="2" t="s">
        <v>51</v>
      </c>
      <c r="K14" s="2" t="s">
        <v>394</v>
      </c>
      <c r="L14" s="2" t="s">
        <v>31</v>
      </c>
      <c r="M14" s="2" t="s">
        <v>382</v>
      </c>
      <c r="N14" s="4">
        <v>48027</v>
      </c>
      <c r="O14" s="4">
        <v>48027</v>
      </c>
      <c r="P14" s="4">
        <v>0</v>
      </c>
      <c r="Q14" s="5">
        <v>0</v>
      </c>
      <c r="R14" s="4">
        <v>0</v>
      </c>
      <c r="S14" s="4">
        <v>0</v>
      </c>
      <c r="T14" s="4">
        <v>0</v>
      </c>
      <c r="U14" s="5">
        <v>0</v>
      </c>
      <c r="V14" s="5">
        <v>0</v>
      </c>
      <c r="W14" s="14">
        <v>0</v>
      </c>
      <c r="X14" s="14">
        <v>0</v>
      </c>
      <c r="Y14" s="14">
        <v>0</v>
      </c>
      <c r="Z14" s="4"/>
      <c r="AA14" s="31"/>
      <c r="AC14" s="32"/>
      <c r="AE14" s="32"/>
      <c r="AG14" s="32"/>
      <c r="AI14" s="32"/>
      <c r="AK14" s="32"/>
      <c r="AM14" s="32"/>
    </row>
    <row r="15" spans="1:39">
      <c r="A15" s="2" t="s">
        <v>745</v>
      </c>
      <c r="B15" s="2" t="s">
        <v>510</v>
      </c>
      <c r="C15" s="2" t="s">
        <v>25</v>
      </c>
      <c r="D15" s="2" t="s">
        <v>140</v>
      </c>
      <c r="E15" s="2" t="s">
        <v>504</v>
      </c>
      <c r="F15" s="21"/>
      <c r="G15" s="11"/>
      <c r="H15" s="3">
        <v>42444</v>
      </c>
      <c r="I15" s="2" t="s">
        <v>39</v>
      </c>
      <c r="J15" s="2" t="s">
        <v>381</v>
      </c>
      <c r="K15" s="2" t="s">
        <v>30</v>
      </c>
      <c r="L15" s="2" t="s">
        <v>31</v>
      </c>
      <c r="M15" s="2" t="s">
        <v>32</v>
      </c>
      <c r="N15" s="4">
        <v>18</v>
      </c>
      <c r="O15" s="4">
        <v>18</v>
      </c>
      <c r="P15" s="4">
        <v>0</v>
      </c>
      <c r="Q15" s="5">
        <v>0</v>
      </c>
      <c r="R15" s="4">
        <v>0</v>
      </c>
      <c r="S15" s="4">
        <v>0</v>
      </c>
      <c r="T15" s="4">
        <v>0</v>
      </c>
      <c r="U15" s="5">
        <v>0</v>
      </c>
      <c r="V15" s="5">
        <v>0</v>
      </c>
      <c r="W15" s="14">
        <v>0</v>
      </c>
      <c r="X15" s="14">
        <v>0</v>
      </c>
      <c r="Y15" s="14">
        <v>0</v>
      </c>
      <c r="Z15" s="4"/>
      <c r="AA15" s="31"/>
      <c r="AC15" s="32"/>
      <c r="AE15" s="32"/>
      <c r="AG15" s="32"/>
      <c r="AI15" s="32"/>
      <c r="AK15" s="32"/>
      <c r="AM15" s="32"/>
    </row>
    <row r="16" spans="1:39">
      <c r="A16" s="2" t="s">
        <v>745</v>
      </c>
      <c r="B16" s="2" t="s">
        <v>510</v>
      </c>
      <c r="C16" s="2" t="s">
        <v>25</v>
      </c>
      <c r="D16" s="2" t="s">
        <v>139</v>
      </c>
      <c r="E16" s="2" t="s">
        <v>504</v>
      </c>
      <c r="F16" s="21"/>
      <c r="G16" s="11"/>
      <c r="H16" s="3">
        <v>42444</v>
      </c>
      <c r="I16" s="2" t="s">
        <v>39</v>
      </c>
      <c r="J16" s="2" t="s">
        <v>381</v>
      </c>
      <c r="K16" s="2" t="s">
        <v>30</v>
      </c>
      <c r="L16" s="2" t="s">
        <v>31</v>
      </c>
      <c r="M16" s="2" t="s">
        <v>32</v>
      </c>
      <c r="N16" s="4">
        <v>20</v>
      </c>
      <c r="O16" s="4">
        <v>20</v>
      </c>
      <c r="P16" s="4">
        <v>0</v>
      </c>
      <c r="Q16" s="5">
        <v>0</v>
      </c>
      <c r="R16" s="4">
        <v>0</v>
      </c>
      <c r="S16" s="4">
        <v>0</v>
      </c>
      <c r="T16" s="4">
        <v>0</v>
      </c>
      <c r="U16" s="5">
        <v>0</v>
      </c>
      <c r="V16" s="5">
        <v>0</v>
      </c>
      <c r="W16" s="14">
        <v>0</v>
      </c>
      <c r="X16" s="14">
        <v>0</v>
      </c>
      <c r="Y16" s="14">
        <v>0</v>
      </c>
      <c r="Z16" s="4"/>
      <c r="AA16" s="31"/>
      <c r="AC16" s="32"/>
      <c r="AE16" s="32"/>
      <c r="AG16" s="32"/>
      <c r="AI16" s="32"/>
      <c r="AK16" s="32"/>
      <c r="AM16" s="32"/>
    </row>
    <row r="17" spans="1:39">
      <c r="A17" s="2" t="s">
        <v>745</v>
      </c>
      <c r="B17" s="2" t="s">
        <v>510</v>
      </c>
      <c r="C17" s="2" t="s">
        <v>25</v>
      </c>
      <c r="D17" s="2" t="s">
        <v>106</v>
      </c>
      <c r="E17" s="2" t="s">
        <v>379</v>
      </c>
      <c r="F17" s="21"/>
      <c r="G17" s="11"/>
      <c r="H17" s="3">
        <v>42234</v>
      </c>
      <c r="I17" s="2" t="s">
        <v>39</v>
      </c>
      <c r="J17" s="2" t="s">
        <v>619</v>
      </c>
      <c r="K17" s="2" t="s">
        <v>30</v>
      </c>
      <c r="L17" s="2" t="s">
        <v>31</v>
      </c>
      <c r="M17" s="2" t="s">
        <v>378</v>
      </c>
      <c r="N17" s="4">
        <v>35173</v>
      </c>
      <c r="O17" s="4">
        <v>36104</v>
      </c>
      <c r="P17" s="4">
        <v>931</v>
      </c>
      <c r="Q17" s="5">
        <v>15.73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15.73</v>
      </c>
      <c r="X17" s="14">
        <v>0</v>
      </c>
      <c r="Y17" s="14">
        <v>15.73</v>
      </c>
      <c r="Z17" s="4"/>
      <c r="AA17" s="31"/>
      <c r="AC17" s="32"/>
      <c r="AE17" s="32"/>
      <c r="AG17" s="32"/>
      <c r="AI17" s="32"/>
      <c r="AK17" s="32"/>
      <c r="AM17" s="32"/>
    </row>
    <row r="18" spans="1:39">
      <c r="A18" s="2" t="s">
        <v>745</v>
      </c>
      <c r="B18" s="2" t="s">
        <v>510</v>
      </c>
      <c r="C18" s="2" t="s">
        <v>479</v>
      </c>
      <c r="D18" s="2" t="s">
        <v>104</v>
      </c>
      <c r="E18" s="2" t="s">
        <v>480</v>
      </c>
      <c r="F18" s="21"/>
      <c r="G18" s="11"/>
      <c r="H18" s="3">
        <v>42158</v>
      </c>
      <c r="I18" s="2" t="s">
        <v>28</v>
      </c>
      <c r="J18" s="2" t="s">
        <v>440</v>
      </c>
      <c r="K18" s="2" t="s">
        <v>30</v>
      </c>
      <c r="L18" s="2" t="s">
        <v>31</v>
      </c>
      <c r="M18" s="2" t="s">
        <v>378</v>
      </c>
      <c r="N18" s="4">
        <v>34704</v>
      </c>
      <c r="O18" s="4">
        <v>37692</v>
      </c>
      <c r="P18" s="4">
        <v>2988</v>
      </c>
      <c r="Q18" s="5">
        <v>50.5</v>
      </c>
      <c r="R18" s="4">
        <v>0</v>
      </c>
      <c r="S18" s="4">
        <v>0</v>
      </c>
      <c r="T18" s="4">
        <v>0</v>
      </c>
      <c r="U18" s="5">
        <v>0</v>
      </c>
      <c r="V18" s="5">
        <v>0</v>
      </c>
      <c r="W18" s="14">
        <v>50.5</v>
      </c>
      <c r="X18" s="14">
        <v>0</v>
      </c>
      <c r="Y18" s="14">
        <v>50.5</v>
      </c>
      <c r="Z18" s="4"/>
      <c r="AA18" s="31"/>
      <c r="AC18" s="32"/>
      <c r="AE18" s="32"/>
      <c r="AG18" s="32"/>
      <c r="AI18" s="32"/>
      <c r="AK18" s="32"/>
      <c r="AM18" s="32"/>
    </row>
    <row r="19" spans="1:39">
      <c r="A19" s="2" t="s">
        <v>745</v>
      </c>
      <c r="B19" s="2" t="s">
        <v>510</v>
      </c>
      <c r="C19" s="2" t="s">
        <v>479</v>
      </c>
      <c r="D19" s="2" t="s">
        <v>102</v>
      </c>
      <c r="E19" s="2" t="s">
        <v>583</v>
      </c>
      <c r="F19" s="21"/>
      <c r="G19" s="11"/>
      <c r="H19" s="3">
        <v>42424</v>
      </c>
      <c r="I19" s="2" t="s">
        <v>748</v>
      </c>
      <c r="J19" s="2" t="s">
        <v>589</v>
      </c>
      <c r="K19" s="2" t="s">
        <v>586</v>
      </c>
      <c r="L19" s="2" t="s">
        <v>31</v>
      </c>
      <c r="M19" s="2" t="s">
        <v>587</v>
      </c>
      <c r="N19" s="4">
        <v>65483</v>
      </c>
      <c r="O19" s="4">
        <v>65954</v>
      </c>
      <c r="P19" s="4">
        <v>471</v>
      </c>
      <c r="Q19" s="14">
        <v>7.96</v>
      </c>
      <c r="R19" s="4">
        <v>0</v>
      </c>
      <c r="S19" s="4">
        <v>0</v>
      </c>
      <c r="T19" s="4">
        <v>0</v>
      </c>
      <c r="U19" s="5">
        <v>0</v>
      </c>
      <c r="V19" s="5">
        <v>0</v>
      </c>
      <c r="W19" s="14">
        <v>7.96</v>
      </c>
      <c r="X19" s="14">
        <v>0</v>
      </c>
      <c r="Y19" s="14">
        <v>7.96</v>
      </c>
      <c r="Z19" s="4"/>
      <c r="AA19" s="31"/>
      <c r="AC19" s="32"/>
      <c r="AE19" s="32"/>
      <c r="AG19" s="32"/>
      <c r="AI19" s="32"/>
      <c r="AK19" s="32"/>
      <c r="AM19" s="32"/>
    </row>
    <row r="20" spans="1:39">
      <c r="A20" s="2" t="s">
        <v>745</v>
      </c>
      <c r="B20" s="2" t="s">
        <v>510</v>
      </c>
      <c r="C20" s="2" t="s">
        <v>479</v>
      </c>
      <c r="D20" s="2" t="s">
        <v>98</v>
      </c>
      <c r="E20" s="2" t="s">
        <v>583</v>
      </c>
      <c r="F20" s="21"/>
      <c r="G20" s="11"/>
      <c r="H20" s="3">
        <v>42424</v>
      </c>
      <c r="I20" s="2" t="s">
        <v>748</v>
      </c>
      <c r="J20" s="2" t="s">
        <v>585</v>
      </c>
      <c r="K20" s="2" t="s">
        <v>586</v>
      </c>
      <c r="L20" s="2" t="s">
        <v>31</v>
      </c>
      <c r="M20" s="2" t="s">
        <v>587</v>
      </c>
      <c r="N20" s="4">
        <v>46129</v>
      </c>
      <c r="O20" s="4">
        <v>47092</v>
      </c>
      <c r="P20" s="4">
        <v>963</v>
      </c>
      <c r="Q20" s="5">
        <v>16.27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16.27</v>
      </c>
      <c r="X20" s="14">
        <v>0</v>
      </c>
      <c r="Y20" s="14">
        <v>16.27</v>
      </c>
      <c r="Z20" s="4"/>
      <c r="AA20" s="31"/>
      <c r="AC20" s="32"/>
      <c r="AE20" s="32"/>
      <c r="AG20" s="32"/>
      <c r="AI20" s="32"/>
      <c r="AK20" s="32"/>
      <c r="AM20" s="32"/>
    </row>
    <row r="21" spans="1:39">
      <c r="A21" s="2" t="s">
        <v>745</v>
      </c>
      <c r="B21" s="2" t="s">
        <v>510</v>
      </c>
      <c r="C21" s="22" t="s">
        <v>25</v>
      </c>
      <c r="D21" s="2" t="s">
        <v>96</v>
      </c>
      <c r="E21" s="2" t="s">
        <v>592</v>
      </c>
      <c r="F21" s="21"/>
      <c r="G21" s="11"/>
      <c r="H21" s="3">
        <v>42424</v>
      </c>
      <c r="I21" s="2" t="s">
        <v>749</v>
      </c>
      <c r="J21" s="2" t="s">
        <v>594</v>
      </c>
      <c r="K21" s="2" t="s">
        <v>394</v>
      </c>
      <c r="L21" s="2" t="s">
        <v>31</v>
      </c>
      <c r="M21" s="2" t="s">
        <v>382</v>
      </c>
      <c r="N21" s="4">
        <v>169525</v>
      </c>
      <c r="O21" s="4">
        <v>172476</v>
      </c>
      <c r="P21" s="4">
        <v>2951</v>
      </c>
      <c r="Q21" s="5">
        <v>49.87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49.87</v>
      </c>
      <c r="X21" s="14">
        <v>0</v>
      </c>
      <c r="Y21" s="14">
        <v>49.87</v>
      </c>
      <c r="Z21" s="4"/>
      <c r="AA21" s="31"/>
      <c r="AC21" s="32"/>
      <c r="AE21" s="32"/>
      <c r="AG21" s="32"/>
      <c r="AI21" s="32"/>
      <c r="AK21" s="32"/>
      <c r="AM21" s="32"/>
    </row>
    <row r="22" spans="1:39">
      <c r="A22" s="2" t="s">
        <v>745</v>
      </c>
      <c r="B22" s="2" t="s">
        <v>510</v>
      </c>
      <c r="C22" s="2" t="s">
        <v>25</v>
      </c>
      <c r="D22" s="2" t="s">
        <v>26</v>
      </c>
      <c r="E22" s="2" t="s">
        <v>27</v>
      </c>
      <c r="F22" s="21"/>
      <c r="G22" s="11"/>
      <c r="H22" s="3">
        <v>42213</v>
      </c>
      <c r="I22" s="2" t="s">
        <v>28</v>
      </c>
      <c r="J22" s="2" t="s">
        <v>29</v>
      </c>
      <c r="K22" s="2" t="s">
        <v>30</v>
      </c>
      <c r="L22" s="2" t="s">
        <v>31</v>
      </c>
      <c r="M22" s="2" t="s">
        <v>382</v>
      </c>
      <c r="N22" s="4">
        <v>360285</v>
      </c>
      <c r="O22" s="4">
        <v>375311</v>
      </c>
      <c r="P22" s="4">
        <v>15026</v>
      </c>
      <c r="Q22" s="14">
        <v>253.94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253.94</v>
      </c>
      <c r="X22" s="14">
        <v>0</v>
      </c>
      <c r="Y22" s="14">
        <v>253.94</v>
      </c>
      <c r="Z22" s="4"/>
      <c r="AA22" s="31"/>
      <c r="AC22" s="32"/>
      <c r="AE22" s="32"/>
      <c r="AG22" s="32"/>
      <c r="AI22" s="32"/>
      <c r="AK22" s="32"/>
      <c r="AM22" s="32"/>
    </row>
    <row r="23" spans="1:39">
      <c r="A23" s="2" t="s">
        <v>745</v>
      </c>
      <c r="B23" s="2" t="s">
        <v>510</v>
      </c>
      <c r="C23" s="2" t="s">
        <v>729</v>
      </c>
      <c r="D23" s="2" t="s">
        <v>354</v>
      </c>
      <c r="E23" s="2" t="s">
        <v>67</v>
      </c>
      <c r="F23" s="21"/>
      <c r="G23" s="11"/>
      <c r="H23" s="3">
        <v>42501</v>
      </c>
      <c r="I23" s="2"/>
      <c r="J23" s="2" t="s">
        <v>722</v>
      </c>
      <c r="K23" s="2" t="s">
        <v>394</v>
      </c>
      <c r="L23" s="2" t="s">
        <v>31</v>
      </c>
      <c r="M23" s="2" t="s">
        <v>382</v>
      </c>
      <c r="N23" s="4">
        <v>185</v>
      </c>
      <c r="O23" s="4">
        <v>185</v>
      </c>
      <c r="P23" s="4">
        <v>0</v>
      </c>
      <c r="Q23" s="14">
        <v>0</v>
      </c>
      <c r="R23" s="4">
        <v>10</v>
      </c>
      <c r="S23" s="4">
        <v>10</v>
      </c>
      <c r="T23" s="4">
        <v>0</v>
      </c>
      <c r="U23" s="5">
        <v>0</v>
      </c>
      <c r="V23" s="5">
        <v>0</v>
      </c>
      <c r="W23" s="14">
        <v>0</v>
      </c>
      <c r="X23" s="14">
        <v>0</v>
      </c>
      <c r="Y23" s="14">
        <v>0</v>
      </c>
      <c r="Z23" s="4"/>
      <c r="AA23" s="31"/>
      <c r="AC23" s="32"/>
      <c r="AE23" s="32"/>
      <c r="AG23" s="32"/>
      <c r="AI23" s="32"/>
      <c r="AK23" s="32"/>
      <c r="AM23" s="32"/>
    </row>
    <row r="24" spans="1:39">
      <c r="A24" s="2" t="s">
        <v>745</v>
      </c>
      <c r="B24" s="2" t="s">
        <v>510</v>
      </c>
      <c r="C24" s="2" t="s">
        <v>729</v>
      </c>
      <c r="D24" s="2" t="s">
        <v>353</v>
      </c>
      <c r="E24" s="2" t="s">
        <v>67</v>
      </c>
      <c r="F24" s="21"/>
      <c r="G24" s="11"/>
      <c r="H24" s="3">
        <v>42501</v>
      </c>
      <c r="I24" s="2"/>
      <c r="J24" s="2" t="s">
        <v>722</v>
      </c>
      <c r="K24" s="2" t="s">
        <v>394</v>
      </c>
      <c r="L24" s="2" t="s">
        <v>31</v>
      </c>
      <c r="M24" s="2" t="s">
        <v>382</v>
      </c>
      <c r="N24" s="4">
        <v>22282</v>
      </c>
      <c r="O24" s="4">
        <v>22282</v>
      </c>
      <c r="P24" s="4">
        <v>0</v>
      </c>
      <c r="Q24" s="5">
        <v>0</v>
      </c>
      <c r="R24" s="4">
        <v>10</v>
      </c>
      <c r="S24" s="4">
        <v>10</v>
      </c>
      <c r="T24" s="4">
        <v>0</v>
      </c>
      <c r="U24" s="5">
        <v>0</v>
      </c>
      <c r="V24" s="5">
        <v>0</v>
      </c>
      <c r="W24" s="14">
        <v>0</v>
      </c>
      <c r="X24" s="14">
        <v>0</v>
      </c>
      <c r="Y24" s="14">
        <v>0</v>
      </c>
      <c r="Z24" s="4"/>
      <c r="AA24" s="31"/>
      <c r="AC24" s="32"/>
      <c r="AE24" s="32"/>
      <c r="AG24" s="32"/>
      <c r="AI24" s="32"/>
      <c r="AK24" s="32"/>
      <c r="AM24" s="32"/>
    </row>
    <row r="25" spans="1:39">
      <c r="A25" s="2" t="s">
        <v>745</v>
      </c>
      <c r="B25" s="2" t="s">
        <v>510</v>
      </c>
      <c r="C25" s="2" t="s">
        <v>729</v>
      </c>
      <c r="D25" s="2" t="s">
        <v>352</v>
      </c>
      <c r="E25" s="2" t="s">
        <v>67</v>
      </c>
      <c r="F25" s="21"/>
      <c r="G25" s="11"/>
      <c r="H25" s="3">
        <v>42501</v>
      </c>
      <c r="I25" s="2"/>
      <c r="J25" s="2" t="s">
        <v>722</v>
      </c>
      <c r="K25" s="2" t="s">
        <v>394</v>
      </c>
      <c r="L25" s="2" t="s">
        <v>31</v>
      </c>
      <c r="M25" s="2" t="s">
        <v>382</v>
      </c>
      <c r="N25" s="4">
        <v>10</v>
      </c>
      <c r="O25" s="4">
        <v>10</v>
      </c>
      <c r="P25" s="4">
        <v>0</v>
      </c>
      <c r="Q25" s="5">
        <v>0</v>
      </c>
      <c r="R25" s="4">
        <v>10</v>
      </c>
      <c r="S25" s="4">
        <v>10</v>
      </c>
      <c r="T25" s="4">
        <v>0</v>
      </c>
      <c r="U25" s="5">
        <v>0</v>
      </c>
      <c r="V25" s="5">
        <v>0</v>
      </c>
      <c r="W25" s="14">
        <v>0</v>
      </c>
      <c r="X25" s="14">
        <v>0</v>
      </c>
      <c r="Y25" s="14">
        <v>0</v>
      </c>
      <c r="Z25" s="4"/>
      <c r="AA25" s="31"/>
      <c r="AC25" s="32"/>
      <c r="AE25" s="32"/>
      <c r="AG25" s="32"/>
      <c r="AI25" s="32"/>
      <c r="AK25" s="32"/>
      <c r="AM25" s="32"/>
    </row>
    <row r="26" spans="1:39">
      <c r="A26" s="2" t="s">
        <v>745</v>
      </c>
      <c r="B26" s="2" t="s">
        <v>510</v>
      </c>
      <c r="C26" s="2" t="s">
        <v>729</v>
      </c>
      <c r="D26" s="2" t="s">
        <v>351</v>
      </c>
      <c r="E26" s="2" t="s">
        <v>730</v>
      </c>
      <c r="F26" s="21"/>
      <c r="G26" s="11"/>
      <c r="H26" s="3">
        <v>42501</v>
      </c>
      <c r="I26" s="2"/>
      <c r="J26" s="2" t="s">
        <v>731</v>
      </c>
      <c r="K26" s="2" t="s">
        <v>394</v>
      </c>
      <c r="L26" s="2" t="s">
        <v>31</v>
      </c>
      <c r="M26" s="2" t="s">
        <v>382</v>
      </c>
      <c r="N26" s="4">
        <v>17762</v>
      </c>
      <c r="O26" s="4">
        <v>17762</v>
      </c>
      <c r="P26" s="4">
        <v>0</v>
      </c>
      <c r="Q26" s="5">
        <v>0</v>
      </c>
      <c r="R26" s="4">
        <v>10</v>
      </c>
      <c r="S26" s="4">
        <v>10</v>
      </c>
      <c r="T26" s="4">
        <v>0</v>
      </c>
      <c r="U26" s="5">
        <v>0</v>
      </c>
      <c r="V26" s="5">
        <v>0</v>
      </c>
      <c r="W26" s="14">
        <v>0</v>
      </c>
      <c r="X26" s="14">
        <v>0</v>
      </c>
      <c r="Y26" s="14">
        <v>0</v>
      </c>
      <c r="Z26" s="4"/>
      <c r="AA26" s="31"/>
      <c r="AC26" s="32"/>
      <c r="AE26" s="32"/>
      <c r="AG26" s="32"/>
      <c r="AI26" s="32"/>
      <c r="AK26" s="32"/>
      <c r="AM26" s="32"/>
    </row>
    <row r="27" spans="1:39">
      <c r="A27" s="2" t="s">
        <v>745</v>
      </c>
      <c r="B27" s="2" t="s">
        <v>510</v>
      </c>
      <c r="C27" s="2" t="s">
        <v>729</v>
      </c>
      <c r="D27" s="2" t="s">
        <v>350</v>
      </c>
      <c r="E27" s="2" t="s">
        <v>67</v>
      </c>
      <c r="F27" s="21"/>
      <c r="G27" s="11"/>
      <c r="H27" s="3">
        <v>42501</v>
      </c>
      <c r="I27" s="2"/>
      <c r="J27" s="2" t="s">
        <v>722</v>
      </c>
      <c r="K27" s="2" t="s">
        <v>394</v>
      </c>
      <c r="L27" s="2" t="s">
        <v>31</v>
      </c>
      <c r="M27" s="2" t="s">
        <v>382</v>
      </c>
      <c r="N27" s="4">
        <v>10</v>
      </c>
      <c r="O27" s="4">
        <v>10</v>
      </c>
      <c r="P27" s="4">
        <v>0</v>
      </c>
      <c r="Q27" s="14">
        <v>0</v>
      </c>
      <c r="R27" s="4">
        <v>10</v>
      </c>
      <c r="S27" s="4">
        <v>10</v>
      </c>
      <c r="T27" s="4">
        <v>0</v>
      </c>
      <c r="U27" s="5">
        <v>0</v>
      </c>
      <c r="V27" s="5">
        <v>0</v>
      </c>
      <c r="W27" s="14">
        <v>0</v>
      </c>
      <c r="X27" s="14">
        <v>0</v>
      </c>
      <c r="Y27" s="14">
        <v>0</v>
      </c>
      <c r="Z27" s="4"/>
      <c r="AA27" s="31"/>
      <c r="AC27" s="32"/>
      <c r="AE27" s="32"/>
      <c r="AG27" s="32"/>
      <c r="AI27" s="32"/>
      <c r="AK27" s="32"/>
      <c r="AM27" s="32"/>
    </row>
    <row r="28" spans="1:39">
      <c r="A28" s="2" t="s">
        <v>745</v>
      </c>
      <c r="B28" s="2" t="s">
        <v>510</v>
      </c>
      <c r="C28" s="2" t="s">
        <v>76</v>
      </c>
      <c r="D28" s="2" t="s">
        <v>348</v>
      </c>
      <c r="E28" s="2" t="s">
        <v>750</v>
      </c>
      <c r="F28" s="21"/>
      <c r="G28" s="11"/>
      <c r="H28" s="3">
        <v>42444</v>
      </c>
      <c r="I28" s="2" t="s">
        <v>39</v>
      </c>
      <c r="J28" s="2" t="s">
        <v>751</v>
      </c>
      <c r="K28" s="2" t="s">
        <v>30</v>
      </c>
      <c r="L28" s="2" t="s">
        <v>31</v>
      </c>
      <c r="M28" s="2" t="s">
        <v>32</v>
      </c>
      <c r="N28" s="4">
        <v>6</v>
      </c>
      <c r="O28" s="4">
        <v>6</v>
      </c>
      <c r="P28" s="4">
        <v>0</v>
      </c>
      <c r="Q28" s="5">
        <v>0</v>
      </c>
      <c r="R28" s="4">
        <v>12</v>
      </c>
      <c r="S28" s="4">
        <v>12</v>
      </c>
      <c r="T28" s="4">
        <v>0</v>
      </c>
      <c r="U28" s="5">
        <v>0</v>
      </c>
      <c r="V28" s="5">
        <v>0</v>
      </c>
      <c r="W28" s="14">
        <v>0</v>
      </c>
      <c r="X28" s="14">
        <v>0</v>
      </c>
      <c r="Y28" s="14">
        <v>0</v>
      </c>
      <c r="Z28" s="4"/>
      <c r="AA28" s="31"/>
      <c r="AC28" s="32"/>
      <c r="AE28" s="32"/>
      <c r="AG28" s="32"/>
      <c r="AI28" s="32"/>
      <c r="AK28" s="32"/>
      <c r="AM28" s="32"/>
    </row>
    <row r="29" spans="1:39">
      <c r="A29" s="2" t="s">
        <v>745</v>
      </c>
      <c r="B29" s="2" t="s">
        <v>510</v>
      </c>
      <c r="C29" s="2" t="s">
        <v>76</v>
      </c>
      <c r="D29" s="2" t="s">
        <v>336</v>
      </c>
      <c r="E29" s="2" t="s">
        <v>617</v>
      </c>
      <c r="F29" s="21"/>
      <c r="G29" s="11"/>
      <c r="H29" s="3">
        <v>42450</v>
      </c>
      <c r="I29" s="2" t="s">
        <v>39</v>
      </c>
      <c r="J29" s="2" t="s">
        <v>619</v>
      </c>
      <c r="K29" s="2" t="s">
        <v>30</v>
      </c>
      <c r="L29" s="2" t="s">
        <v>31</v>
      </c>
      <c r="M29" s="2" t="s">
        <v>378</v>
      </c>
      <c r="N29" s="4">
        <v>11439</v>
      </c>
      <c r="O29" s="4">
        <v>22629</v>
      </c>
      <c r="P29" s="4">
        <v>11190</v>
      </c>
      <c r="Q29" s="5">
        <v>189.11</v>
      </c>
      <c r="R29" s="4">
        <v>1921</v>
      </c>
      <c r="S29" s="4">
        <v>2800</v>
      </c>
      <c r="T29" s="4">
        <v>879</v>
      </c>
      <c r="U29" s="5">
        <v>52.56</v>
      </c>
      <c r="V29" s="5">
        <v>0</v>
      </c>
      <c r="W29" s="14">
        <v>241.67</v>
      </c>
      <c r="X29" s="14">
        <v>0</v>
      </c>
      <c r="Y29" s="14">
        <v>241.67</v>
      </c>
      <c r="Z29" s="4"/>
      <c r="AA29" s="31"/>
      <c r="AC29" s="32"/>
      <c r="AE29" s="32"/>
      <c r="AG29" s="32"/>
      <c r="AI29" s="32"/>
      <c r="AK29" s="32"/>
      <c r="AM29" s="32"/>
    </row>
    <row r="30" spans="1:39">
      <c r="A30" s="2" t="s">
        <v>745</v>
      </c>
      <c r="B30" s="2" t="s">
        <v>510</v>
      </c>
      <c r="C30" s="2" t="s">
        <v>76</v>
      </c>
      <c r="D30" s="2" t="s">
        <v>335</v>
      </c>
      <c r="E30" s="2" t="s">
        <v>750</v>
      </c>
      <c r="F30" s="21"/>
      <c r="G30" s="11"/>
      <c r="H30" s="3">
        <v>42444</v>
      </c>
      <c r="I30" s="2" t="s">
        <v>39</v>
      </c>
      <c r="J30" s="2" t="s">
        <v>751</v>
      </c>
      <c r="K30" s="2" t="s">
        <v>30</v>
      </c>
      <c r="L30" s="2" t="s">
        <v>31</v>
      </c>
      <c r="M30" s="2" t="s">
        <v>32</v>
      </c>
      <c r="N30" s="4">
        <v>12</v>
      </c>
      <c r="O30" s="4">
        <v>12</v>
      </c>
      <c r="P30" s="4">
        <v>0</v>
      </c>
      <c r="Q30" s="5">
        <v>0</v>
      </c>
      <c r="R30" s="4">
        <v>13</v>
      </c>
      <c r="S30" s="4">
        <v>13</v>
      </c>
      <c r="T30" s="4">
        <v>0</v>
      </c>
      <c r="U30" s="5">
        <v>0</v>
      </c>
      <c r="V30" s="5">
        <v>0</v>
      </c>
      <c r="W30" s="14">
        <v>0</v>
      </c>
      <c r="X30" s="14">
        <v>0</v>
      </c>
      <c r="Y30" s="14">
        <v>0</v>
      </c>
      <c r="Z30" s="4"/>
      <c r="AA30" s="31"/>
      <c r="AC30" s="32"/>
      <c r="AE30" s="32"/>
      <c r="AG30" s="32"/>
      <c r="AI30" s="32"/>
      <c r="AK30" s="32"/>
      <c r="AM30" s="32"/>
    </row>
    <row r="31" spans="1:39">
      <c r="A31" s="2" t="s">
        <v>745</v>
      </c>
      <c r="B31" s="2" t="s">
        <v>510</v>
      </c>
      <c r="C31" s="2" t="s">
        <v>76</v>
      </c>
      <c r="D31" s="2" t="s">
        <v>333</v>
      </c>
      <c r="E31" s="2" t="s">
        <v>750</v>
      </c>
      <c r="F31" s="21"/>
      <c r="G31" s="11"/>
      <c r="H31" s="3">
        <v>42444</v>
      </c>
      <c r="I31" s="2" t="s">
        <v>39</v>
      </c>
      <c r="J31" s="2" t="s">
        <v>751</v>
      </c>
      <c r="K31" s="2" t="s">
        <v>30</v>
      </c>
      <c r="L31" s="2" t="s">
        <v>31</v>
      </c>
      <c r="M31" s="2" t="s">
        <v>32</v>
      </c>
      <c r="N31" s="4">
        <v>9</v>
      </c>
      <c r="O31" s="4">
        <v>9</v>
      </c>
      <c r="P31" s="4">
        <v>0</v>
      </c>
      <c r="Q31" s="5">
        <v>0</v>
      </c>
      <c r="R31" s="4">
        <v>10</v>
      </c>
      <c r="S31" s="4">
        <v>10</v>
      </c>
      <c r="T31" s="4">
        <v>0</v>
      </c>
      <c r="U31" s="5">
        <v>0</v>
      </c>
      <c r="V31" s="5">
        <v>0</v>
      </c>
      <c r="W31" s="14">
        <v>0</v>
      </c>
      <c r="X31" s="14">
        <v>0</v>
      </c>
      <c r="Y31" s="14">
        <v>0</v>
      </c>
      <c r="Z31" s="4"/>
      <c r="AA31" s="31"/>
      <c r="AC31" s="32"/>
      <c r="AE31" s="32"/>
      <c r="AG31" s="32"/>
      <c r="AI31" s="32"/>
      <c r="AK31" s="32"/>
      <c r="AM31" s="32"/>
    </row>
    <row r="32" spans="1:39">
      <c r="A32" s="2" t="s">
        <v>745</v>
      </c>
      <c r="B32" s="2" t="s">
        <v>510</v>
      </c>
      <c r="C32" s="2" t="s">
        <v>76</v>
      </c>
      <c r="D32" s="2" t="s">
        <v>79</v>
      </c>
      <c r="E32" s="2" t="s">
        <v>46</v>
      </c>
      <c r="F32" s="21"/>
      <c r="G32" s="11"/>
      <c r="H32" s="3">
        <v>42184</v>
      </c>
      <c r="I32" s="2" t="s">
        <v>28</v>
      </c>
      <c r="J32" s="2" t="s">
        <v>47</v>
      </c>
      <c r="K32" s="2" t="s">
        <v>30</v>
      </c>
      <c r="L32" s="2" t="s">
        <v>31</v>
      </c>
      <c r="M32" s="2" t="s">
        <v>32</v>
      </c>
      <c r="N32" s="4">
        <v>23163</v>
      </c>
      <c r="O32" s="4">
        <v>23163</v>
      </c>
      <c r="P32" s="4">
        <v>0</v>
      </c>
      <c r="Q32" s="5">
        <v>0</v>
      </c>
      <c r="R32" s="4">
        <v>6530</v>
      </c>
      <c r="S32" s="4">
        <v>6530</v>
      </c>
      <c r="T32" s="4">
        <v>0</v>
      </c>
      <c r="U32" s="5">
        <v>0</v>
      </c>
      <c r="V32" s="5">
        <v>0</v>
      </c>
      <c r="W32" s="14">
        <v>0</v>
      </c>
      <c r="X32" s="14">
        <v>0</v>
      </c>
      <c r="Y32" s="14">
        <v>0</v>
      </c>
      <c r="Z32" s="4"/>
      <c r="AA32" s="31"/>
      <c r="AC32" s="32"/>
      <c r="AE32" s="32"/>
      <c r="AG32" s="32"/>
      <c r="AI32" s="32"/>
      <c r="AK32" s="32"/>
      <c r="AM32" s="32"/>
    </row>
    <row r="33" spans="1:39">
      <c r="A33" s="2" t="s">
        <v>745</v>
      </c>
      <c r="B33" s="2" t="s">
        <v>510</v>
      </c>
      <c r="C33" s="2" t="s">
        <v>752</v>
      </c>
      <c r="D33" s="2" t="s">
        <v>274</v>
      </c>
      <c r="E33" s="2" t="s">
        <v>653</v>
      </c>
      <c r="F33" s="21"/>
      <c r="G33" s="11"/>
      <c r="H33" s="3">
        <v>42425</v>
      </c>
      <c r="I33" s="2" t="s">
        <v>753</v>
      </c>
      <c r="J33" s="2" t="s">
        <v>655</v>
      </c>
      <c r="K33" s="2" t="s">
        <v>30</v>
      </c>
      <c r="L33" s="2" t="s">
        <v>31</v>
      </c>
      <c r="M33" s="2" t="s">
        <v>382</v>
      </c>
      <c r="N33" s="4">
        <v>213536</v>
      </c>
      <c r="O33" s="4">
        <v>222390</v>
      </c>
      <c r="P33" s="4">
        <v>8854</v>
      </c>
      <c r="Q33" s="5">
        <v>149.63</v>
      </c>
      <c r="R33" s="4">
        <v>0</v>
      </c>
      <c r="S33" s="4">
        <v>0</v>
      </c>
      <c r="T33" s="4">
        <v>0</v>
      </c>
      <c r="U33" s="5">
        <v>0</v>
      </c>
      <c r="V33" s="5">
        <v>0</v>
      </c>
      <c r="W33" s="14">
        <v>149.63</v>
      </c>
      <c r="X33" s="14">
        <v>0</v>
      </c>
      <c r="Y33" s="14">
        <v>149.63</v>
      </c>
      <c r="Z33" s="4"/>
      <c r="AA33" s="31"/>
      <c r="AC33" s="32"/>
      <c r="AE33" s="32"/>
      <c r="AG33" s="32"/>
      <c r="AI33" s="32"/>
      <c r="AK33" s="32"/>
      <c r="AM33" s="32"/>
    </row>
    <row r="34" spans="1:39">
      <c r="A34" s="2" t="s">
        <v>745</v>
      </c>
      <c r="B34" s="2" t="s">
        <v>510</v>
      </c>
      <c r="C34" s="2" t="s">
        <v>48</v>
      </c>
      <c r="D34" s="2" t="s">
        <v>184</v>
      </c>
      <c r="E34" s="2" t="s">
        <v>532</v>
      </c>
      <c r="F34" s="21"/>
      <c r="G34" s="11"/>
      <c r="H34" s="3">
        <v>42374</v>
      </c>
      <c r="I34" s="2" t="s">
        <v>39</v>
      </c>
      <c r="J34" s="2" t="s">
        <v>29</v>
      </c>
      <c r="K34" s="2" t="s">
        <v>30</v>
      </c>
      <c r="L34" s="2" t="s">
        <v>31</v>
      </c>
      <c r="M34" s="2" t="s">
        <v>32</v>
      </c>
      <c r="N34" s="4">
        <v>10166</v>
      </c>
      <c r="O34" s="4">
        <v>11999</v>
      </c>
      <c r="P34" s="4">
        <v>1833</v>
      </c>
      <c r="Q34" s="14">
        <v>30.98</v>
      </c>
      <c r="R34" s="4">
        <v>0</v>
      </c>
      <c r="S34" s="4">
        <v>0</v>
      </c>
      <c r="T34" s="4">
        <v>0</v>
      </c>
      <c r="U34" s="5">
        <v>0</v>
      </c>
      <c r="V34" s="5">
        <v>0</v>
      </c>
      <c r="W34" s="14">
        <v>30.98</v>
      </c>
      <c r="X34" s="14">
        <v>0</v>
      </c>
      <c r="Y34" s="14">
        <v>30.98</v>
      </c>
      <c r="Z34" s="4"/>
      <c r="AA34" s="31"/>
      <c r="AC34" s="32"/>
      <c r="AE34" s="32"/>
      <c r="AG34" s="32"/>
      <c r="AI34" s="32"/>
      <c r="AK34" s="32"/>
      <c r="AM34" s="32"/>
    </row>
    <row r="35" spans="1:39">
      <c r="A35" s="2" t="s">
        <v>745</v>
      </c>
      <c r="B35" s="2" t="s">
        <v>510</v>
      </c>
      <c r="C35" s="2" t="s">
        <v>48</v>
      </c>
      <c r="D35" s="2" t="s">
        <v>183</v>
      </c>
      <c r="E35" s="2" t="s">
        <v>532</v>
      </c>
      <c r="F35" s="21"/>
      <c r="G35" s="11"/>
      <c r="H35" s="3">
        <v>42374</v>
      </c>
      <c r="I35" s="2" t="s">
        <v>39</v>
      </c>
      <c r="J35" s="2" t="s">
        <v>29</v>
      </c>
      <c r="K35" s="2" t="s">
        <v>30</v>
      </c>
      <c r="L35" s="2" t="s">
        <v>31</v>
      </c>
      <c r="M35" s="2" t="s">
        <v>32</v>
      </c>
      <c r="N35" s="4">
        <v>7142</v>
      </c>
      <c r="O35" s="4">
        <v>8295</v>
      </c>
      <c r="P35" s="4">
        <v>1153</v>
      </c>
      <c r="Q35" s="5">
        <v>19.489999999999998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19.489999999999998</v>
      </c>
      <c r="X35" s="14">
        <v>0</v>
      </c>
      <c r="Y35" s="14">
        <v>19.489999999999998</v>
      </c>
      <c r="Z35" s="4"/>
      <c r="AA35" s="31"/>
      <c r="AC35" s="32"/>
      <c r="AE35" s="32"/>
      <c r="AG35" s="32"/>
      <c r="AI35" s="32"/>
      <c r="AK35" s="32"/>
      <c r="AM35" s="32"/>
    </row>
    <row r="36" spans="1:39">
      <c r="A36" s="2" t="s">
        <v>745</v>
      </c>
      <c r="B36" s="2" t="s">
        <v>510</v>
      </c>
      <c r="C36" s="2" t="s">
        <v>48</v>
      </c>
      <c r="D36" s="2" t="s">
        <v>181</v>
      </c>
      <c r="E36" s="2" t="s">
        <v>532</v>
      </c>
      <c r="F36" s="21"/>
      <c r="G36" s="11"/>
      <c r="H36" s="3">
        <v>42374</v>
      </c>
      <c r="I36" s="2" t="s">
        <v>39</v>
      </c>
      <c r="J36" s="2" t="s">
        <v>29</v>
      </c>
      <c r="K36" s="2" t="s">
        <v>30</v>
      </c>
      <c r="L36" s="2" t="s">
        <v>31</v>
      </c>
      <c r="M36" s="2" t="s">
        <v>32</v>
      </c>
      <c r="N36" s="4">
        <v>704</v>
      </c>
      <c r="O36" s="4">
        <v>1220</v>
      </c>
      <c r="P36" s="4">
        <v>516</v>
      </c>
      <c r="Q36" s="5">
        <v>8.7200000000000006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8.7200000000000006</v>
      </c>
      <c r="X36" s="14">
        <v>0</v>
      </c>
      <c r="Y36" s="14">
        <v>8.7200000000000006</v>
      </c>
      <c r="Z36" s="4"/>
      <c r="AA36" s="31"/>
      <c r="AC36" s="32"/>
      <c r="AE36" s="32"/>
      <c r="AG36" s="32"/>
      <c r="AI36" s="32"/>
      <c r="AK36" s="32"/>
      <c r="AM36" s="32"/>
    </row>
    <row r="37" spans="1:39">
      <c r="A37" s="2" t="s">
        <v>745</v>
      </c>
      <c r="B37" s="2" t="s">
        <v>510</v>
      </c>
      <c r="C37" s="2" t="s">
        <v>48</v>
      </c>
      <c r="D37" s="2" t="s">
        <v>180</v>
      </c>
      <c r="E37" s="2" t="s">
        <v>532</v>
      </c>
      <c r="F37" s="21"/>
      <c r="G37" s="11"/>
      <c r="H37" s="3">
        <v>42374</v>
      </c>
      <c r="I37" s="2" t="s">
        <v>39</v>
      </c>
      <c r="J37" s="2" t="s">
        <v>29</v>
      </c>
      <c r="K37" s="2" t="s">
        <v>30</v>
      </c>
      <c r="L37" s="2" t="s">
        <v>31</v>
      </c>
      <c r="M37" s="2" t="s">
        <v>32</v>
      </c>
      <c r="N37" s="4">
        <v>5823</v>
      </c>
      <c r="O37" s="4">
        <v>7073</v>
      </c>
      <c r="P37" s="4">
        <v>1250</v>
      </c>
      <c r="Q37" s="5">
        <v>21.13</v>
      </c>
      <c r="R37" s="4">
        <v>0</v>
      </c>
      <c r="S37" s="4">
        <v>0</v>
      </c>
      <c r="T37" s="4">
        <v>0</v>
      </c>
      <c r="U37" s="5">
        <v>0</v>
      </c>
      <c r="V37" s="5">
        <v>0</v>
      </c>
      <c r="W37" s="14">
        <v>21.13</v>
      </c>
      <c r="X37" s="14">
        <v>0</v>
      </c>
      <c r="Y37" s="14">
        <v>21.13</v>
      </c>
      <c r="Z37" s="4"/>
      <c r="AA37" s="31"/>
      <c r="AC37" s="32"/>
      <c r="AE37" s="32"/>
      <c r="AG37" s="32"/>
      <c r="AI37" s="32"/>
      <c r="AK37" s="32"/>
      <c r="AM37" s="32"/>
    </row>
    <row r="38" spans="1:39">
      <c r="A38" s="2" t="s">
        <v>745</v>
      </c>
      <c r="B38" s="2" t="s">
        <v>510</v>
      </c>
      <c r="C38" s="2" t="s">
        <v>48</v>
      </c>
      <c r="D38" s="2" t="s">
        <v>179</v>
      </c>
      <c r="E38" s="2" t="s">
        <v>532</v>
      </c>
      <c r="F38" s="21"/>
      <c r="G38" s="11"/>
      <c r="H38" s="3">
        <v>42374</v>
      </c>
      <c r="I38" s="2" t="s">
        <v>39</v>
      </c>
      <c r="J38" s="2" t="s">
        <v>29</v>
      </c>
      <c r="K38" s="2" t="s">
        <v>30</v>
      </c>
      <c r="L38" s="2" t="s">
        <v>31</v>
      </c>
      <c r="M38" s="2" t="s">
        <v>32</v>
      </c>
      <c r="N38" s="4">
        <v>51</v>
      </c>
      <c r="O38" s="4">
        <v>53</v>
      </c>
      <c r="P38" s="4">
        <v>2</v>
      </c>
      <c r="Q38" s="5">
        <v>0.03</v>
      </c>
      <c r="R38" s="4">
        <v>0</v>
      </c>
      <c r="S38" s="4">
        <v>0</v>
      </c>
      <c r="T38" s="4">
        <v>0</v>
      </c>
      <c r="U38" s="5">
        <v>0</v>
      </c>
      <c r="V38" s="5">
        <v>0</v>
      </c>
      <c r="W38" s="14">
        <v>0.03</v>
      </c>
      <c r="X38" s="14">
        <v>0</v>
      </c>
      <c r="Y38" s="14">
        <v>0.03</v>
      </c>
      <c r="Z38" s="4"/>
      <c r="AA38" s="31"/>
      <c r="AC38" s="32"/>
      <c r="AE38" s="32"/>
      <c r="AG38" s="32"/>
      <c r="AI38" s="32"/>
      <c r="AK38" s="32"/>
      <c r="AM38" s="32"/>
    </row>
    <row r="39" spans="1:39">
      <c r="A39" s="2" t="s">
        <v>745</v>
      </c>
      <c r="B39" s="2" t="s">
        <v>510</v>
      </c>
      <c r="C39" s="2" t="s">
        <v>472</v>
      </c>
      <c r="D39" s="2" t="s">
        <v>276</v>
      </c>
      <c r="E39" s="2" t="s">
        <v>539</v>
      </c>
      <c r="F39" s="21"/>
      <c r="G39" s="11"/>
      <c r="H39" s="3">
        <v>42158</v>
      </c>
      <c r="I39" s="2" t="s">
        <v>28</v>
      </c>
      <c r="J39" s="2" t="s">
        <v>29</v>
      </c>
      <c r="K39" s="2" t="s">
        <v>30</v>
      </c>
      <c r="L39" s="2" t="s">
        <v>31</v>
      </c>
      <c r="M39" s="2" t="s">
        <v>382</v>
      </c>
      <c r="N39" s="4">
        <v>20235</v>
      </c>
      <c r="O39" s="4">
        <v>27611</v>
      </c>
      <c r="P39" s="4">
        <v>7376</v>
      </c>
      <c r="Q39" s="5">
        <v>685.97</v>
      </c>
      <c r="R39" s="4">
        <v>0</v>
      </c>
      <c r="S39" s="4">
        <v>0</v>
      </c>
      <c r="T39" s="4">
        <v>0</v>
      </c>
      <c r="U39" s="5">
        <v>0</v>
      </c>
      <c r="V39" s="5">
        <v>0</v>
      </c>
      <c r="W39" s="14">
        <v>685.97</v>
      </c>
      <c r="X39" s="14">
        <v>0</v>
      </c>
      <c r="Y39" s="14">
        <v>685.97</v>
      </c>
      <c r="Z39" s="4"/>
      <c r="AA39" s="31"/>
      <c r="AC39" s="32"/>
      <c r="AE39" s="32"/>
      <c r="AG39" s="32"/>
      <c r="AI39" s="32"/>
      <c r="AK39" s="32"/>
      <c r="AM39" s="32"/>
    </row>
    <row r="40" spans="1:39">
      <c r="A40" s="2" t="s">
        <v>745</v>
      </c>
      <c r="B40" s="2" t="s">
        <v>510</v>
      </c>
      <c r="C40" s="2" t="s">
        <v>638</v>
      </c>
      <c r="D40" s="2" t="s">
        <v>278</v>
      </c>
      <c r="E40" s="2" t="s">
        <v>27</v>
      </c>
      <c r="F40" s="21"/>
      <c r="G40" s="11"/>
      <c r="H40" s="3">
        <v>42410</v>
      </c>
      <c r="I40" s="2"/>
      <c r="J40" s="2" t="s">
        <v>577</v>
      </c>
      <c r="K40" s="2" t="s">
        <v>394</v>
      </c>
      <c r="L40" s="2" t="s">
        <v>31</v>
      </c>
      <c r="M40" s="2" t="s">
        <v>382</v>
      </c>
      <c r="N40" s="4">
        <v>118823</v>
      </c>
      <c r="O40" s="4">
        <v>118967</v>
      </c>
      <c r="P40" s="4">
        <v>144</v>
      </c>
      <c r="Q40" s="5">
        <v>3.96</v>
      </c>
      <c r="R40" s="4">
        <v>0</v>
      </c>
      <c r="S40" s="4">
        <v>0</v>
      </c>
      <c r="T40" s="4">
        <v>0</v>
      </c>
      <c r="U40" s="5">
        <v>0</v>
      </c>
      <c r="V40" s="5">
        <v>0</v>
      </c>
      <c r="W40" s="14">
        <v>3.96</v>
      </c>
      <c r="X40" s="14">
        <v>0</v>
      </c>
      <c r="Y40" s="14">
        <v>3.96</v>
      </c>
      <c r="Z40" s="4"/>
      <c r="AA40" s="31"/>
      <c r="AC40" s="32"/>
      <c r="AE40" s="32"/>
      <c r="AG40" s="32"/>
      <c r="AI40" s="32"/>
      <c r="AK40" s="32"/>
      <c r="AM40" s="32"/>
    </row>
    <row r="41" spans="1:39">
      <c r="A41" s="2" t="s">
        <v>745</v>
      </c>
      <c r="B41" s="2" t="s">
        <v>510</v>
      </c>
      <c r="C41" s="2" t="s">
        <v>754</v>
      </c>
      <c r="D41" s="2" t="s">
        <v>281</v>
      </c>
      <c r="E41" s="2" t="s">
        <v>755</v>
      </c>
      <c r="F41" s="21"/>
      <c r="G41" s="11"/>
      <c r="H41" s="3">
        <v>42158</v>
      </c>
      <c r="I41" s="2" t="s">
        <v>28</v>
      </c>
      <c r="J41" s="2" t="s">
        <v>423</v>
      </c>
      <c r="K41" s="2" t="s">
        <v>30</v>
      </c>
      <c r="L41" s="2" t="s">
        <v>31</v>
      </c>
      <c r="M41" s="2" t="s">
        <v>382</v>
      </c>
      <c r="N41" s="4">
        <v>8656</v>
      </c>
      <c r="O41" s="4">
        <v>8679</v>
      </c>
      <c r="P41" s="4">
        <v>23</v>
      </c>
      <c r="Q41" s="5">
        <v>2.14</v>
      </c>
      <c r="R41" s="4">
        <v>8771</v>
      </c>
      <c r="S41" s="4">
        <v>8787</v>
      </c>
      <c r="T41" s="4">
        <v>16</v>
      </c>
      <c r="U41" s="5">
        <v>2.88</v>
      </c>
      <c r="V41" s="5">
        <v>0</v>
      </c>
      <c r="W41" s="14">
        <v>5.0199999999999996</v>
      </c>
      <c r="X41" s="14">
        <v>0</v>
      </c>
      <c r="Y41" s="14">
        <v>5.0199999999999996</v>
      </c>
      <c r="Z41" s="4"/>
      <c r="AA41" s="31"/>
      <c r="AC41" s="32"/>
      <c r="AE41" s="32"/>
      <c r="AG41" s="32"/>
      <c r="AI41" s="32"/>
      <c r="AK41" s="32"/>
      <c r="AM41" s="32"/>
    </row>
    <row r="42" spans="1:39">
      <c r="A42" s="2" t="s">
        <v>745</v>
      </c>
      <c r="B42" s="2" t="s">
        <v>510</v>
      </c>
      <c r="C42" s="2" t="s">
        <v>48</v>
      </c>
      <c r="D42" s="2" t="s">
        <v>52</v>
      </c>
      <c r="E42" s="2" t="s">
        <v>46</v>
      </c>
      <c r="F42" s="21"/>
      <c r="G42" s="11"/>
      <c r="H42" s="3">
        <v>42184</v>
      </c>
      <c r="I42" s="2" t="s">
        <v>28</v>
      </c>
      <c r="J42" s="2" t="s">
        <v>47</v>
      </c>
      <c r="K42" s="2" t="s">
        <v>30</v>
      </c>
      <c r="L42" s="2" t="s">
        <v>31</v>
      </c>
      <c r="M42" s="2" t="s">
        <v>32</v>
      </c>
      <c r="N42" s="4">
        <v>1684</v>
      </c>
      <c r="O42" s="4">
        <v>1842</v>
      </c>
      <c r="P42" s="4">
        <v>158</v>
      </c>
      <c r="Q42" s="5">
        <v>2.67</v>
      </c>
      <c r="R42" s="4">
        <v>0</v>
      </c>
      <c r="S42" s="4">
        <v>0</v>
      </c>
      <c r="T42" s="4">
        <v>0</v>
      </c>
      <c r="U42" s="5">
        <v>0</v>
      </c>
      <c r="V42" s="5">
        <v>0</v>
      </c>
      <c r="W42" s="14">
        <v>2.67</v>
      </c>
      <c r="X42" s="14">
        <v>0</v>
      </c>
      <c r="Y42" s="14">
        <v>2.67</v>
      </c>
      <c r="Z42" s="4"/>
      <c r="AA42" s="31"/>
      <c r="AC42" s="32"/>
      <c r="AE42" s="32"/>
      <c r="AG42" s="32"/>
      <c r="AI42" s="32"/>
      <c r="AK42" s="32"/>
      <c r="AM42" s="32"/>
    </row>
    <row r="43" spans="1:39">
      <c r="A43" s="2" t="s">
        <v>745</v>
      </c>
      <c r="B43" s="2" t="s">
        <v>510</v>
      </c>
      <c r="C43" s="2" t="s">
        <v>48</v>
      </c>
      <c r="D43" s="2" t="s">
        <v>49</v>
      </c>
      <c r="E43" s="2" t="s">
        <v>50</v>
      </c>
      <c r="F43" s="21"/>
      <c r="G43" s="11"/>
      <c r="H43" s="3">
        <v>42215</v>
      </c>
      <c r="I43" s="2" t="s">
        <v>28</v>
      </c>
      <c r="J43" s="2" t="s">
        <v>51</v>
      </c>
      <c r="K43" s="2" t="s">
        <v>30</v>
      </c>
      <c r="L43" s="2" t="s">
        <v>31</v>
      </c>
      <c r="M43" s="2" t="s">
        <v>32</v>
      </c>
      <c r="N43" s="4">
        <v>45810</v>
      </c>
      <c r="O43" s="4">
        <v>48413</v>
      </c>
      <c r="P43" s="4">
        <v>2603</v>
      </c>
      <c r="Q43" s="5">
        <v>43.99</v>
      </c>
      <c r="R43" s="4">
        <v>1</v>
      </c>
      <c r="S43" s="4">
        <v>1</v>
      </c>
      <c r="T43" s="4">
        <v>0</v>
      </c>
      <c r="U43" s="5">
        <v>0</v>
      </c>
      <c r="V43" s="5">
        <v>0</v>
      </c>
      <c r="W43" s="14">
        <v>43.99</v>
      </c>
      <c r="X43" s="14">
        <v>0</v>
      </c>
      <c r="Y43" s="14">
        <v>43.99</v>
      </c>
      <c r="Z43" s="4"/>
      <c r="AA43" s="31"/>
      <c r="AC43" s="32"/>
      <c r="AE43" s="32"/>
      <c r="AG43" s="32"/>
      <c r="AI43" s="32"/>
      <c r="AK43" s="32"/>
      <c r="AM43" s="32"/>
    </row>
    <row r="44" spans="1:39">
      <c r="A44" s="2" t="s">
        <v>745</v>
      </c>
      <c r="B44" s="2" t="s">
        <v>510</v>
      </c>
      <c r="C44" s="2" t="s">
        <v>25</v>
      </c>
      <c r="D44" s="2" t="s">
        <v>150</v>
      </c>
      <c r="E44" s="2" t="s">
        <v>639</v>
      </c>
      <c r="F44" s="21"/>
      <c r="G44" s="11"/>
      <c r="H44" s="3">
        <v>42524</v>
      </c>
      <c r="I44" s="2" t="s">
        <v>685</v>
      </c>
      <c r="J44" s="2" t="s">
        <v>567</v>
      </c>
      <c r="K44" s="2" t="s">
        <v>30</v>
      </c>
      <c r="L44" s="2" t="s">
        <v>31</v>
      </c>
      <c r="M44" s="2" t="s">
        <v>41</v>
      </c>
      <c r="N44" s="4">
        <v>10</v>
      </c>
      <c r="O44" s="4">
        <v>1039</v>
      </c>
      <c r="P44" s="4">
        <v>1029</v>
      </c>
      <c r="Q44" s="5">
        <v>17.39</v>
      </c>
      <c r="R44" s="4">
        <v>0</v>
      </c>
      <c r="S44" s="4">
        <v>0</v>
      </c>
      <c r="T44" s="4">
        <v>0</v>
      </c>
      <c r="U44" s="5">
        <v>0</v>
      </c>
      <c r="V44" s="5">
        <v>0</v>
      </c>
      <c r="W44" s="14">
        <v>17.39</v>
      </c>
      <c r="X44" s="14">
        <v>0</v>
      </c>
      <c r="Y44" s="14">
        <v>17.39</v>
      </c>
      <c r="Z44" s="4"/>
      <c r="AA44" s="31"/>
      <c r="AC44" s="32"/>
      <c r="AE44" s="32"/>
      <c r="AG44" s="32"/>
      <c r="AI44" s="32"/>
      <c r="AK44" s="32"/>
      <c r="AM44" s="32"/>
    </row>
    <row r="45" spans="1:39">
      <c r="A45" s="2" t="s">
        <v>745</v>
      </c>
      <c r="B45" s="2" t="s">
        <v>510</v>
      </c>
      <c r="C45" s="2" t="s">
        <v>25</v>
      </c>
      <c r="D45" s="2" t="s">
        <v>149</v>
      </c>
      <c r="E45" s="2" t="s">
        <v>746</v>
      </c>
      <c r="F45" s="21"/>
      <c r="G45" s="11"/>
      <c r="H45" s="3">
        <v>42522</v>
      </c>
      <c r="I45" s="2" t="s">
        <v>685</v>
      </c>
      <c r="J45" s="2" t="s">
        <v>747</v>
      </c>
      <c r="K45" s="2" t="s">
        <v>30</v>
      </c>
      <c r="L45" s="2" t="s">
        <v>31</v>
      </c>
      <c r="M45" s="2" t="s">
        <v>41</v>
      </c>
      <c r="N45" s="4">
        <v>10</v>
      </c>
      <c r="O45" s="4">
        <v>20</v>
      </c>
      <c r="P45" s="4">
        <v>10</v>
      </c>
      <c r="Q45" s="5">
        <v>0.17</v>
      </c>
      <c r="R45" s="4">
        <v>1</v>
      </c>
      <c r="S45" s="4">
        <v>1</v>
      </c>
      <c r="T45" s="4">
        <v>0</v>
      </c>
      <c r="U45" s="5">
        <v>0</v>
      </c>
      <c r="V45" s="5">
        <v>0</v>
      </c>
      <c r="W45" s="14">
        <v>0.17</v>
      </c>
      <c r="X45" s="14">
        <v>0</v>
      </c>
      <c r="Y45" s="14">
        <v>0.17</v>
      </c>
      <c r="Z45" s="4"/>
      <c r="AA45" s="31"/>
      <c r="AC45" s="32"/>
      <c r="AE45" s="32"/>
      <c r="AG45" s="32"/>
      <c r="AI45" s="32"/>
      <c r="AK45" s="32"/>
      <c r="AM45" s="32"/>
    </row>
    <row r="46" spans="1:39">
      <c r="A46" s="2" t="s">
        <v>745</v>
      </c>
      <c r="B46" s="2" t="s">
        <v>510</v>
      </c>
      <c r="C46" s="2" t="s">
        <v>25</v>
      </c>
      <c r="D46" s="2" t="s">
        <v>148</v>
      </c>
      <c r="E46" s="2" t="s">
        <v>504</v>
      </c>
      <c r="F46" s="21"/>
      <c r="G46" s="11"/>
      <c r="H46" s="3">
        <v>42501</v>
      </c>
      <c r="I46" s="2" t="s">
        <v>685</v>
      </c>
      <c r="J46" s="2" t="s">
        <v>381</v>
      </c>
      <c r="K46" s="2" t="s">
        <v>30</v>
      </c>
      <c r="L46" s="2" t="s">
        <v>31</v>
      </c>
      <c r="M46" s="2" t="s">
        <v>32</v>
      </c>
      <c r="N46" s="4">
        <v>188</v>
      </c>
      <c r="O46" s="4">
        <v>4741</v>
      </c>
      <c r="P46" s="4">
        <v>4553</v>
      </c>
      <c r="Q46" s="5">
        <v>76.95</v>
      </c>
      <c r="R46" s="4">
        <v>1</v>
      </c>
      <c r="S46" s="4">
        <v>1</v>
      </c>
      <c r="T46" s="4">
        <v>0</v>
      </c>
      <c r="U46" s="5">
        <v>0</v>
      </c>
      <c r="V46" s="5">
        <v>0</v>
      </c>
      <c r="W46" s="14">
        <v>76.95</v>
      </c>
      <c r="X46" s="14">
        <v>0</v>
      </c>
      <c r="Y46" s="14">
        <v>76.95</v>
      </c>
      <c r="Z46" s="4"/>
      <c r="AA46" s="31"/>
      <c r="AC46" s="32"/>
      <c r="AE46" s="32"/>
      <c r="AG46" s="32"/>
      <c r="AI46" s="32"/>
      <c r="AK46" s="32"/>
      <c r="AM46" s="32"/>
    </row>
    <row r="47" spans="1:39">
      <c r="A47" s="2" t="s">
        <v>745</v>
      </c>
      <c r="B47" s="2" t="s">
        <v>510</v>
      </c>
      <c r="C47" s="2" t="s">
        <v>25</v>
      </c>
      <c r="D47" s="2" t="s">
        <v>147</v>
      </c>
      <c r="E47" s="2" t="s">
        <v>746</v>
      </c>
      <c r="F47" s="21"/>
      <c r="G47" s="11"/>
      <c r="H47" s="3">
        <v>42522</v>
      </c>
      <c r="I47" s="2" t="s">
        <v>685</v>
      </c>
      <c r="J47" s="2" t="s">
        <v>747</v>
      </c>
      <c r="K47" s="2" t="s">
        <v>30</v>
      </c>
      <c r="L47" s="2" t="s">
        <v>31</v>
      </c>
      <c r="M47" s="2" t="s">
        <v>41</v>
      </c>
      <c r="N47" s="4">
        <v>10</v>
      </c>
      <c r="O47" s="4">
        <v>20</v>
      </c>
      <c r="P47" s="4">
        <v>10</v>
      </c>
      <c r="Q47" s="5">
        <v>0.17</v>
      </c>
      <c r="R47" s="4">
        <v>10</v>
      </c>
      <c r="S47" s="4">
        <v>10</v>
      </c>
      <c r="T47" s="4">
        <v>0</v>
      </c>
      <c r="U47" s="5">
        <v>0</v>
      </c>
      <c r="V47" s="5">
        <v>0</v>
      </c>
      <c r="W47" s="14">
        <v>0.17</v>
      </c>
      <c r="X47" s="14">
        <v>0</v>
      </c>
      <c r="Y47" s="14">
        <v>0.17</v>
      </c>
      <c r="Z47" s="4"/>
      <c r="AA47" s="31"/>
      <c r="AC47" s="32"/>
      <c r="AE47" s="32"/>
      <c r="AG47" s="32"/>
      <c r="AI47" s="32"/>
      <c r="AK47" s="32"/>
      <c r="AM47" s="32"/>
    </row>
    <row r="48" spans="1:39">
      <c r="A48" s="2" t="s">
        <v>745</v>
      </c>
      <c r="B48" s="2" t="s">
        <v>510</v>
      </c>
      <c r="C48" s="2" t="s">
        <v>25</v>
      </c>
      <c r="D48" s="2" t="s">
        <v>146</v>
      </c>
      <c r="E48" s="2" t="s">
        <v>746</v>
      </c>
      <c r="F48" s="21"/>
      <c r="G48" s="11"/>
      <c r="H48" s="3">
        <v>42522</v>
      </c>
      <c r="I48" s="2" t="s">
        <v>685</v>
      </c>
      <c r="J48" s="2" t="s">
        <v>747</v>
      </c>
      <c r="K48" s="2" t="s">
        <v>30</v>
      </c>
      <c r="L48" s="2" t="s">
        <v>31</v>
      </c>
      <c r="M48" s="2" t="s">
        <v>41</v>
      </c>
      <c r="N48" s="4">
        <v>10</v>
      </c>
      <c r="O48" s="4">
        <v>17</v>
      </c>
      <c r="P48" s="4">
        <v>7</v>
      </c>
      <c r="Q48" s="5">
        <v>0.12</v>
      </c>
      <c r="R48" s="4">
        <v>10</v>
      </c>
      <c r="S48" s="4">
        <v>10</v>
      </c>
      <c r="T48" s="4">
        <v>0</v>
      </c>
      <c r="U48" s="5">
        <v>0</v>
      </c>
      <c r="V48" s="5">
        <v>0</v>
      </c>
      <c r="W48" s="14">
        <v>0.12</v>
      </c>
      <c r="X48" s="14">
        <v>0</v>
      </c>
      <c r="Y48" s="14">
        <v>0.12</v>
      </c>
      <c r="Z48" s="4"/>
      <c r="AA48" s="31"/>
      <c r="AC48" s="32"/>
      <c r="AE48" s="32"/>
      <c r="AG48" s="32"/>
      <c r="AI48" s="32"/>
      <c r="AK48" s="32"/>
      <c r="AM48" s="32"/>
    </row>
    <row r="49" spans="1:39">
      <c r="A49" s="2" t="s">
        <v>745</v>
      </c>
      <c r="B49" s="2" t="s">
        <v>510</v>
      </c>
      <c r="C49" s="2" t="s">
        <v>25</v>
      </c>
      <c r="D49" s="2" t="s">
        <v>145</v>
      </c>
      <c r="E49" s="2" t="s">
        <v>639</v>
      </c>
      <c r="F49" s="21"/>
      <c r="G49" s="11"/>
      <c r="H49" s="3">
        <v>42524</v>
      </c>
      <c r="I49" s="2" t="s">
        <v>685</v>
      </c>
      <c r="J49" s="2" t="s">
        <v>567</v>
      </c>
      <c r="K49" s="2" t="s">
        <v>30</v>
      </c>
      <c r="L49" s="2" t="s">
        <v>31</v>
      </c>
      <c r="M49" s="2" t="s">
        <v>41</v>
      </c>
      <c r="N49" s="4">
        <v>10</v>
      </c>
      <c r="O49" s="4">
        <v>628</v>
      </c>
      <c r="P49" s="4">
        <v>618</v>
      </c>
      <c r="Q49" s="5">
        <v>10.44</v>
      </c>
      <c r="R49" s="4">
        <v>1</v>
      </c>
      <c r="S49" s="4">
        <v>1</v>
      </c>
      <c r="T49" s="4">
        <v>0</v>
      </c>
      <c r="U49" s="5">
        <v>0</v>
      </c>
      <c r="V49" s="5">
        <v>0</v>
      </c>
      <c r="W49" s="14">
        <v>10.44</v>
      </c>
      <c r="X49" s="14">
        <v>0</v>
      </c>
      <c r="Y49" s="14">
        <v>10.44</v>
      </c>
      <c r="Z49" s="4"/>
      <c r="AA49" s="31"/>
      <c r="AC49" s="32"/>
      <c r="AE49" s="32"/>
      <c r="AG49" s="32"/>
      <c r="AI49" s="32"/>
      <c r="AK49" s="32"/>
      <c r="AM49" s="32"/>
    </row>
    <row r="50" spans="1:39">
      <c r="A50" s="2" t="s">
        <v>745</v>
      </c>
      <c r="B50" s="2" t="s">
        <v>510</v>
      </c>
      <c r="C50" s="2" t="s">
        <v>25</v>
      </c>
      <c r="D50" s="2" t="s">
        <v>144</v>
      </c>
      <c r="E50" s="2" t="s">
        <v>746</v>
      </c>
      <c r="F50" s="21"/>
      <c r="G50" s="11"/>
      <c r="H50" s="3">
        <v>42522</v>
      </c>
      <c r="I50" s="2" t="s">
        <v>685</v>
      </c>
      <c r="J50" s="2" t="s">
        <v>747</v>
      </c>
      <c r="K50" s="2" t="s">
        <v>30</v>
      </c>
      <c r="L50" s="2" t="s">
        <v>31</v>
      </c>
      <c r="M50" s="2" t="s">
        <v>41</v>
      </c>
      <c r="N50" s="4">
        <v>10</v>
      </c>
      <c r="O50" s="4">
        <v>21</v>
      </c>
      <c r="P50" s="4">
        <v>11</v>
      </c>
      <c r="Q50" s="5">
        <v>0.19</v>
      </c>
      <c r="R50" s="4">
        <v>10</v>
      </c>
      <c r="S50" s="4">
        <v>10</v>
      </c>
      <c r="T50" s="4">
        <v>0</v>
      </c>
      <c r="U50" s="5">
        <v>0</v>
      </c>
      <c r="V50" s="5">
        <v>0</v>
      </c>
      <c r="W50" s="14">
        <v>0.19</v>
      </c>
      <c r="X50" s="14">
        <v>0</v>
      </c>
      <c r="Y50" s="14">
        <v>0.19</v>
      </c>
      <c r="Z50" s="4"/>
      <c r="AA50" s="31"/>
      <c r="AC50" s="32"/>
      <c r="AE50" s="32"/>
      <c r="AG50" s="32"/>
      <c r="AI50" s="32"/>
      <c r="AK50" s="32"/>
      <c r="AM50" s="32"/>
    </row>
    <row r="51" spans="1:39">
      <c r="A51" s="2" t="s">
        <v>745</v>
      </c>
      <c r="B51" s="2" t="s">
        <v>510</v>
      </c>
      <c r="C51" s="2" t="s">
        <v>25</v>
      </c>
      <c r="D51" s="2" t="s">
        <v>143</v>
      </c>
      <c r="E51" s="2" t="s">
        <v>67</v>
      </c>
      <c r="F51" s="21"/>
      <c r="G51" s="11"/>
      <c r="H51" s="3">
        <v>42499</v>
      </c>
      <c r="I51" s="2" t="s">
        <v>685</v>
      </c>
      <c r="J51" s="2" t="s">
        <v>68</v>
      </c>
      <c r="K51" s="2" t="s">
        <v>30</v>
      </c>
      <c r="L51" s="2" t="s">
        <v>31</v>
      </c>
      <c r="M51" s="2" t="s">
        <v>32</v>
      </c>
      <c r="N51" s="4">
        <v>92</v>
      </c>
      <c r="O51" s="4">
        <v>917</v>
      </c>
      <c r="P51" s="4">
        <v>825</v>
      </c>
      <c r="Q51" s="5">
        <v>13.94</v>
      </c>
      <c r="R51" s="4">
        <v>1</v>
      </c>
      <c r="S51" s="4">
        <v>1</v>
      </c>
      <c r="T51" s="4">
        <v>0</v>
      </c>
      <c r="U51" s="5">
        <v>0</v>
      </c>
      <c r="V51" s="5">
        <v>0</v>
      </c>
      <c r="W51" s="14">
        <v>13.94</v>
      </c>
      <c r="X51" s="14">
        <v>0</v>
      </c>
      <c r="Y51" s="14">
        <v>13.94</v>
      </c>
      <c r="Z51" s="4"/>
      <c r="AA51" s="31"/>
      <c r="AC51" s="32"/>
      <c r="AE51" s="32"/>
      <c r="AG51" s="32"/>
      <c r="AI51" s="32"/>
      <c r="AK51" s="32"/>
      <c r="AM51" s="32"/>
    </row>
    <row r="52" spans="1:39">
      <c r="A52" s="2" t="s">
        <v>745</v>
      </c>
      <c r="B52" s="2" t="s">
        <v>510</v>
      </c>
      <c r="C52" s="2" t="s">
        <v>25</v>
      </c>
      <c r="D52" s="2" t="s">
        <v>142</v>
      </c>
      <c r="E52" s="2" t="s">
        <v>67</v>
      </c>
      <c r="F52" s="21"/>
      <c r="G52" s="11"/>
      <c r="H52" s="3">
        <v>42499</v>
      </c>
      <c r="I52" s="2" t="s">
        <v>685</v>
      </c>
      <c r="J52" s="2" t="s">
        <v>68</v>
      </c>
      <c r="K52" s="2" t="s">
        <v>30</v>
      </c>
      <c r="L52" s="2" t="s">
        <v>31</v>
      </c>
      <c r="M52" s="2" t="s">
        <v>32</v>
      </c>
      <c r="N52" s="4">
        <v>248</v>
      </c>
      <c r="O52" s="4">
        <v>1004</v>
      </c>
      <c r="P52" s="4">
        <v>756</v>
      </c>
      <c r="Q52" s="5">
        <v>12.78</v>
      </c>
      <c r="R52" s="4">
        <v>1</v>
      </c>
      <c r="S52" s="4">
        <v>1</v>
      </c>
      <c r="T52" s="4">
        <v>0</v>
      </c>
      <c r="U52" s="5">
        <v>0</v>
      </c>
      <c r="V52" s="5">
        <v>0</v>
      </c>
      <c r="W52" s="14">
        <v>12.78</v>
      </c>
      <c r="X52" s="14">
        <v>0</v>
      </c>
      <c r="Y52" s="14">
        <v>12.78</v>
      </c>
      <c r="Z52" s="4"/>
      <c r="AA52" s="31"/>
      <c r="AC52" s="32"/>
      <c r="AE52" s="32"/>
      <c r="AG52" s="32"/>
      <c r="AI52" s="32"/>
      <c r="AK52" s="32"/>
      <c r="AM52" s="32"/>
    </row>
    <row r="53" spans="1:39">
      <c r="A53" s="2" t="s">
        <v>745</v>
      </c>
      <c r="B53" s="2" t="s">
        <v>510</v>
      </c>
      <c r="C53" s="2" t="s">
        <v>25</v>
      </c>
      <c r="D53" s="2" t="s">
        <v>141</v>
      </c>
      <c r="E53" s="2" t="s">
        <v>67</v>
      </c>
      <c r="F53" s="21"/>
      <c r="G53" s="11"/>
      <c r="H53" s="3">
        <v>42499</v>
      </c>
      <c r="I53" s="2" t="s">
        <v>685</v>
      </c>
      <c r="J53" s="2" t="s">
        <v>68</v>
      </c>
      <c r="K53" s="2" t="s">
        <v>30</v>
      </c>
      <c r="L53" s="2" t="s">
        <v>31</v>
      </c>
      <c r="M53" s="2" t="s">
        <v>32</v>
      </c>
      <c r="N53" s="4">
        <v>330</v>
      </c>
      <c r="O53" s="4">
        <v>2561</v>
      </c>
      <c r="P53" s="4">
        <v>2231</v>
      </c>
      <c r="Q53" s="5">
        <v>37.700000000000003</v>
      </c>
      <c r="R53" s="4">
        <v>1</v>
      </c>
      <c r="S53" s="4">
        <v>1</v>
      </c>
      <c r="T53" s="4">
        <v>0</v>
      </c>
      <c r="U53" s="5">
        <v>0</v>
      </c>
      <c r="V53" s="5">
        <v>0</v>
      </c>
      <c r="W53" s="14">
        <v>37.700000000000003</v>
      </c>
      <c r="X53" s="14">
        <v>0</v>
      </c>
      <c r="Y53" s="14">
        <v>37.700000000000003</v>
      </c>
      <c r="Z53" s="4"/>
      <c r="AA53" s="31"/>
      <c r="AC53" s="32"/>
      <c r="AE53" s="32"/>
      <c r="AG53" s="32"/>
      <c r="AI53" s="32"/>
      <c r="AK53" s="32"/>
      <c r="AM53" s="32"/>
    </row>
    <row r="54" spans="1:39">
      <c r="A54" s="2" t="s">
        <v>745</v>
      </c>
      <c r="B54" s="2" t="s">
        <v>510</v>
      </c>
      <c r="C54" s="2" t="s">
        <v>25</v>
      </c>
      <c r="D54" s="2" t="s">
        <v>137</v>
      </c>
      <c r="E54" s="2" t="s">
        <v>617</v>
      </c>
      <c r="F54" s="21"/>
      <c r="G54" s="11"/>
      <c r="H54" s="3">
        <v>42450</v>
      </c>
      <c r="I54" s="2" t="s">
        <v>39</v>
      </c>
      <c r="J54" s="2" t="s">
        <v>619</v>
      </c>
      <c r="K54" s="2" t="s">
        <v>30</v>
      </c>
      <c r="L54" s="2" t="s">
        <v>31</v>
      </c>
      <c r="M54" s="2" t="s">
        <v>378</v>
      </c>
      <c r="N54" s="4">
        <v>19743</v>
      </c>
      <c r="O54" s="4">
        <v>20577</v>
      </c>
      <c r="P54" s="4">
        <v>834</v>
      </c>
      <c r="Q54" s="5">
        <v>14.09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14.09</v>
      </c>
      <c r="X54" s="14">
        <v>0</v>
      </c>
      <c r="Y54" s="14">
        <v>14.09</v>
      </c>
      <c r="Z54" s="4"/>
      <c r="AA54" s="31"/>
      <c r="AC54" s="32"/>
      <c r="AE54" s="32"/>
      <c r="AG54" s="32"/>
      <c r="AI54" s="32"/>
      <c r="AK54" s="32"/>
      <c r="AM54" s="32"/>
    </row>
    <row r="55" spans="1:39">
      <c r="A55" s="2" t="s">
        <v>745</v>
      </c>
      <c r="B55" s="2" t="s">
        <v>510</v>
      </c>
      <c r="C55" s="2" t="s">
        <v>25</v>
      </c>
      <c r="D55" s="2" t="s">
        <v>132</v>
      </c>
      <c r="E55" s="2" t="s">
        <v>527</v>
      </c>
      <c r="F55" s="21"/>
      <c r="G55" s="11"/>
      <c r="H55" s="3">
        <v>42389</v>
      </c>
      <c r="I55" s="2" t="s">
        <v>39</v>
      </c>
      <c r="J55" s="2" t="s">
        <v>528</v>
      </c>
      <c r="K55" s="2" t="s">
        <v>30</v>
      </c>
      <c r="L55" s="2" t="s">
        <v>31</v>
      </c>
      <c r="M55" s="2" t="s">
        <v>32</v>
      </c>
      <c r="N55" s="4">
        <v>11578</v>
      </c>
      <c r="O55" s="4">
        <v>15284</v>
      </c>
      <c r="P55" s="4">
        <v>3706</v>
      </c>
      <c r="Q55" s="14">
        <v>62.63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62.63</v>
      </c>
      <c r="X55" s="14">
        <v>0</v>
      </c>
      <c r="Y55" s="14">
        <v>62.63</v>
      </c>
      <c r="Z55" s="4"/>
      <c r="AA55" s="31"/>
      <c r="AC55" s="32"/>
      <c r="AE55" s="32"/>
      <c r="AG55" s="32"/>
      <c r="AI55" s="32"/>
      <c r="AK55" s="32"/>
      <c r="AM55" s="32"/>
    </row>
    <row r="56" spans="1:39">
      <c r="A56" s="2" t="s">
        <v>745</v>
      </c>
      <c r="B56" s="2" t="s">
        <v>510</v>
      </c>
      <c r="C56" s="2" t="s">
        <v>25</v>
      </c>
      <c r="D56" s="2" t="s">
        <v>130</v>
      </c>
      <c r="E56" s="2" t="s">
        <v>532</v>
      </c>
      <c r="F56" s="21"/>
      <c r="G56" s="11"/>
      <c r="H56" s="3">
        <v>42374</v>
      </c>
      <c r="I56" s="2" t="s">
        <v>39</v>
      </c>
      <c r="J56" s="2" t="s">
        <v>29</v>
      </c>
      <c r="K56" s="2" t="s">
        <v>30</v>
      </c>
      <c r="L56" s="2" t="s">
        <v>31</v>
      </c>
      <c r="M56" s="2" t="s">
        <v>32</v>
      </c>
      <c r="N56" s="4">
        <v>23839</v>
      </c>
      <c r="O56" s="4">
        <v>26722</v>
      </c>
      <c r="P56" s="4">
        <v>2883</v>
      </c>
      <c r="Q56" s="5">
        <v>48.72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48.72</v>
      </c>
      <c r="X56" s="14">
        <v>0</v>
      </c>
      <c r="Y56" s="14">
        <v>48.72</v>
      </c>
      <c r="Z56" s="4"/>
      <c r="AA56" s="31"/>
      <c r="AC56" s="32"/>
      <c r="AE56" s="32"/>
      <c r="AG56" s="32"/>
      <c r="AI56" s="32"/>
      <c r="AK56" s="32"/>
      <c r="AM56" s="32"/>
    </row>
    <row r="57" spans="1:39">
      <c r="A57" s="2" t="s">
        <v>745</v>
      </c>
      <c r="B57" s="2" t="s">
        <v>510</v>
      </c>
      <c r="C57" s="2" t="s">
        <v>25</v>
      </c>
      <c r="D57" s="2" t="s">
        <v>128</v>
      </c>
      <c r="E57" s="2" t="s">
        <v>83</v>
      </c>
      <c r="F57" s="21"/>
      <c r="G57" s="11"/>
      <c r="H57" s="3">
        <v>42390</v>
      </c>
      <c r="I57" s="2" t="s">
        <v>39</v>
      </c>
      <c r="J57" s="2" t="s">
        <v>84</v>
      </c>
      <c r="K57" s="2" t="s">
        <v>30</v>
      </c>
      <c r="L57" s="2" t="s">
        <v>31</v>
      </c>
      <c r="M57" s="2" t="s">
        <v>32</v>
      </c>
      <c r="N57" s="4">
        <v>22662</v>
      </c>
      <c r="O57" s="4">
        <v>27245</v>
      </c>
      <c r="P57" s="4">
        <v>4583</v>
      </c>
      <c r="Q57" s="5">
        <v>77.45</v>
      </c>
      <c r="R57" s="4">
        <v>0</v>
      </c>
      <c r="S57" s="4">
        <v>0</v>
      </c>
      <c r="T57" s="4">
        <v>0</v>
      </c>
      <c r="U57" s="5">
        <v>0</v>
      </c>
      <c r="V57" s="5">
        <v>0</v>
      </c>
      <c r="W57" s="14">
        <v>77.45</v>
      </c>
      <c r="X57" s="14">
        <v>0</v>
      </c>
      <c r="Y57" s="14">
        <v>77.45</v>
      </c>
      <c r="Z57" s="4"/>
      <c r="AA57" s="31"/>
      <c r="AC57" s="32"/>
      <c r="AE57" s="32"/>
      <c r="AG57" s="32"/>
      <c r="AI57" s="32"/>
      <c r="AK57" s="32"/>
      <c r="AM57" s="32"/>
    </row>
    <row r="58" spans="1:39">
      <c r="A58" s="2" t="s">
        <v>745</v>
      </c>
      <c r="B58" s="2" t="s">
        <v>510</v>
      </c>
      <c r="C58" s="2" t="s">
        <v>492</v>
      </c>
      <c r="D58" s="2" t="s">
        <v>282</v>
      </c>
      <c r="E58" s="2" t="s">
        <v>430</v>
      </c>
      <c r="F58" s="21"/>
      <c r="G58" s="11"/>
      <c r="H58" s="3">
        <v>42195</v>
      </c>
      <c r="I58" s="2" t="s">
        <v>493</v>
      </c>
      <c r="J58" s="2" t="s">
        <v>494</v>
      </c>
      <c r="K58" s="2" t="s">
        <v>30</v>
      </c>
      <c r="L58" s="2" t="s">
        <v>31</v>
      </c>
      <c r="M58" s="2" t="s">
        <v>382</v>
      </c>
      <c r="N58" s="4">
        <v>292</v>
      </c>
      <c r="O58" s="4">
        <v>292</v>
      </c>
      <c r="P58" s="4">
        <v>0</v>
      </c>
      <c r="Q58" s="5">
        <v>0</v>
      </c>
      <c r="R58" s="4">
        <v>352</v>
      </c>
      <c r="S58" s="4">
        <v>352</v>
      </c>
      <c r="T58" s="4">
        <v>0</v>
      </c>
      <c r="U58" s="5">
        <v>0</v>
      </c>
      <c r="V58" s="5">
        <v>0</v>
      </c>
      <c r="W58" s="14">
        <v>0</v>
      </c>
      <c r="X58" s="14">
        <v>0</v>
      </c>
      <c r="Y58" s="14">
        <v>0</v>
      </c>
      <c r="Z58" s="4"/>
      <c r="AA58" s="31"/>
      <c r="AC58" s="32"/>
      <c r="AE58" s="32"/>
      <c r="AG58" s="32"/>
      <c r="AI58" s="32"/>
      <c r="AK58" s="32"/>
      <c r="AM58" s="32"/>
    </row>
    <row r="59" spans="1:39">
      <c r="A59" s="2" t="s">
        <v>745</v>
      </c>
      <c r="B59" s="2" t="s">
        <v>510</v>
      </c>
      <c r="C59" s="2" t="s">
        <v>491</v>
      </c>
      <c r="D59" s="2" t="s">
        <v>280</v>
      </c>
      <c r="E59" s="2" t="s">
        <v>421</v>
      </c>
      <c r="F59" s="21"/>
      <c r="G59" s="11"/>
      <c r="H59" s="3">
        <v>42158</v>
      </c>
      <c r="I59" s="2" t="s">
        <v>28</v>
      </c>
      <c r="J59" s="2" t="s">
        <v>423</v>
      </c>
      <c r="K59" s="2" t="s">
        <v>30</v>
      </c>
      <c r="L59" s="2" t="s">
        <v>31</v>
      </c>
      <c r="M59" s="2" t="s">
        <v>32</v>
      </c>
      <c r="N59" s="4">
        <v>1000</v>
      </c>
      <c r="O59" s="4">
        <v>1000</v>
      </c>
      <c r="P59" s="4">
        <v>0</v>
      </c>
      <c r="Q59" s="5">
        <v>0</v>
      </c>
      <c r="R59" s="4">
        <v>0</v>
      </c>
      <c r="S59" s="4">
        <v>0</v>
      </c>
      <c r="T59" s="4">
        <v>0</v>
      </c>
      <c r="U59" s="5">
        <v>0</v>
      </c>
      <c r="V59" s="5">
        <v>0</v>
      </c>
      <c r="W59" s="14">
        <v>0</v>
      </c>
      <c r="X59" s="14">
        <v>0</v>
      </c>
      <c r="Y59" s="14">
        <v>0</v>
      </c>
      <c r="Z59" s="4"/>
      <c r="AA59" s="31"/>
      <c r="AC59" s="32"/>
      <c r="AE59" s="32"/>
      <c r="AG59" s="32"/>
      <c r="AI59" s="32"/>
      <c r="AK59" s="32"/>
      <c r="AM59" s="32"/>
    </row>
    <row r="60" spans="1:39">
      <c r="A60" s="2" t="s">
        <v>745</v>
      </c>
      <c r="B60" s="2" t="s">
        <v>510</v>
      </c>
      <c r="C60" s="2" t="s">
        <v>756</v>
      </c>
      <c r="D60" s="2" t="s">
        <v>279</v>
      </c>
      <c r="E60" s="2" t="s">
        <v>547</v>
      </c>
      <c r="F60" s="21"/>
      <c r="G60" s="11"/>
      <c r="H60" s="3">
        <v>42408</v>
      </c>
      <c r="I60" s="2"/>
      <c r="J60" s="2" t="s">
        <v>757</v>
      </c>
      <c r="K60" s="2" t="s">
        <v>394</v>
      </c>
      <c r="L60" s="2" t="s">
        <v>31</v>
      </c>
      <c r="M60" s="2" t="s">
        <v>382</v>
      </c>
      <c r="N60" s="4">
        <v>80837</v>
      </c>
      <c r="O60" s="4">
        <v>80837</v>
      </c>
      <c r="P60" s="4">
        <v>0</v>
      </c>
      <c r="Q60" s="5">
        <v>0</v>
      </c>
      <c r="R60" s="4">
        <v>0</v>
      </c>
      <c r="S60" s="4">
        <v>0</v>
      </c>
      <c r="T60" s="4">
        <v>0</v>
      </c>
      <c r="U60" s="5">
        <v>0</v>
      </c>
      <c r="V60" s="5">
        <v>0</v>
      </c>
      <c r="W60" s="14">
        <v>0</v>
      </c>
      <c r="X60" s="14">
        <v>0</v>
      </c>
      <c r="Y60" s="14">
        <v>0</v>
      </c>
      <c r="Z60" s="4"/>
      <c r="AA60" s="31"/>
      <c r="AC60" s="32"/>
      <c r="AE60" s="32"/>
      <c r="AG60" s="32"/>
      <c r="AI60" s="32"/>
      <c r="AK60" s="32"/>
      <c r="AM60" s="32"/>
    </row>
    <row r="61" spans="1:39">
      <c r="A61" s="2" t="s">
        <v>745</v>
      </c>
      <c r="B61" s="2" t="s">
        <v>510</v>
      </c>
      <c r="C61" s="2" t="s">
        <v>721</v>
      </c>
      <c r="D61" s="2" t="s">
        <v>277</v>
      </c>
      <c r="E61" s="2" t="s">
        <v>67</v>
      </c>
      <c r="F61" s="21"/>
      <c r="G61" s="11"/>
      <c r="H61" s="3">
        <v>42501</v>
      </c>
      <c r="I61" s="2"/>
      <c r="J61" s="2" t="s">
        <v>722</v>
      </c>
      <c r="K61" s="2" t="s">
        <v>394</v>
      </c>
      <c r="L61" s="2" t="s">
        <v>31</v>
      </c>
      <c r="M61" s="2" t="s">
        <v>382</v>
      </c>
      <c r="N61" s="4">
        <v>24649</v>
      </c>
      <c r="O61" s="4">
        <v>24649</v>
      </c>
      <c r="P61" s="4">
        <v>0</v>
      </c>
      <c r="Q61" s="5">
        <v>0</v>
      </c>
      <c r="R61" s="4">
        <v>48399</v>
      </c>
      <c r="S61" s="4">
        <v>48399</v>
      </c>
      <c r="T61" s="4">
        <v>0</v>
      </c>
      <c r="U61" s="5">
        <v>0</v>
      </c>
      <c r="V61" s="5">
        <v>0</v>
      </c>
      <c r="W61" s="14">
        <v>0</v>
      </c>
      <c r="X61" s="14">
        <v>0</v>
      </c>
      <c r="Y61" s="14">
        <v>0</v>
      </c>
      <c r="Z61" s="4"/>
      <c r="AA61" s="31"/>
      <c r="AC61" s="32"/>
      <c r="AE61" s="32"/>
      <c r="AG61" s="32"/>
      <c r="AI61" s="32"/>
      <c r="AK61" s="32"/>
      <c r="AM61" s="32"/>
    </row>
    <row r="62" spans="1:39">
      <c r="A62" s="2" t="s">
        <v>745</v>
      </c>
      <c r="B62" s="2" t="s">
        <v>510</v>
      </c>
      <c r="C62" s="2" t="s">
        <v>69</v>
      </c>
      <c r="D62" s="2" t="s">
        <v>74</v>
      </c>
      <c r="E62" s="2" t="s">
        <v>46</v>
      </c>
      <c r="F62" s="21"/>
      <c r="G62" s="11"/>
      <c r="H62" s="3">
        <v>42208</v>
      </c>
      <c r="I62" s="2" t="s">
        <v>28</v>
      </c>
      <c r="J62" s="2" t="s">
        <v>47</v>
      </c>
      <c r="K62" s="2" t="s">
        <v>30</v>
      </c>
      <c r="L62" s="2" t="s">
        <v>31</v>
      </c>
      <c r="M62" s="2" t="s">
        <v>32</v>
      </c>
      <c r="N62" s="4">
        <v>142</v>
      </c>
      <c r="O62" s="4">
        <v>142</v>
      </c>
      <c r="P62" s="4">
        <v>0</v>
      </c>
      <c r="Q62" s="5">
        <v>0</v>
      </c>
      <c r="R62" s="4">
        <v>384</v>
      </c>
      <c r="S62" s="4">
        <v>384</v>
      </c>
      <c r="T62" s="4">
        <v>0</v>
      </c>
      <c r="U62" s="5">
        <v>0</v>
      </c>
      <c r="V62" s="5">
        <v>0</v>
      </c>
      <c r="W62" s="14">
        <v>0</v>
      </c>
      <c r="X62" s="14">
        <v>0</v>
      </c>
      <c r="Y62" s="14">
        <v>0</v>
      </c>
      <c r="Z62" s="4"/>
      <c r="AA62" s="31"/>
      <c r="AC62" s="32"/>
      <c r="AE62" s="32"/>
      <c r="AG62" s="32"/>
      <c r="AI62" s="32"/>
      <c r="AK62" s="32"/>
      <c r="AM62" s="32"/>
    </row>
    <row r="63" spans="1:39" s="24" customFormat="1">
      <c r="A63" s="12" t="s">
        <v>745</v>
      </c>
      <c r="B63" s="12" t="s">
        <v>510</v>
      </c>
      <c r="C63" s="18" t="s">
        <v>69</v>
      </c>
      <c r="D63" s="12" t="s">
        <v>249</v>
      </c>
      <c r="E63" s="12" t="s">
        <v>549</v>
      </c>
      <c r="F63" s="23"/>
      <c r="G63" s="13"/>
      <c r="H63" s="15">
        <v>42391</v>
      </c>
      <c r="I63" s="12" t="s">
        <v>39</v>
      </c>
      <c r="J63" s="12" t="s">
        <v>550</v>
      </c>
      <c r="K63" s="12" t="s">
        <v>30</v>
      </c>
      <c r="L63" s="12" t="s">
        <v>31</v>
      </c>
      <c r="M63" s="12" t="s">
        <v>32</v>
      </c>
      <c r="N63" s="16">
        <v>7</v>
      </c>
      <c r="O63" s="16">
        <v>7</v>
      </c>
      <c r="P63" s="16">
        <v>0</v>
      </c>
      <c r="Q63" s="17">
        <v>0</v>
      </c>
      <c r="R63" s="16">
        <v>13</v>
      </c>
      <c r="S63" s="16">
        <v>13</v>
      </c>
      <c r="T63" s="16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6"/>
      <c r="AA63" s="31"/>
      <c r="AB63" s="29"/>
      <c r="AC63" s="32"/>
      <c r="AD63" s="29"/>
      <c r="AE63" s="32"/>
      <c r="AF63" s="29"/>
      <c r="AG63" s="32"/>
      <c r="AH63" s="29"/>
      <c r="AI63" s="32"/>
      <c r="AJ63" s="29"/>
      <c r="AK63" s="32"/>
      <c r="AL63" s="29"/>
      <c r="AM63" s="32"/>
    </row>
    <row r="64" spans="1:39">
      <c r="A64" s="2" t="s">
        <v>745</v>
      </c>
      <c r="B64" s="2" t="s">
        <v>510</v>
      </c>
      <c r="C64" s="2" t="s">
        <v>69</v>
      </c>
      <c r="D64" s="2" t="s">
        <v>244</v>
      </c>
      <c r="E64" s="2" t="s">
        <v>547</v>
      </c>
      <c r="F64" s="21"/>
      <c r="G64" s="11"/>
      <c r="H64" s="3">
        <v>42391</v>
      </c>
      <c r="I64" s="2" t="s">
        <v>39</v>
      </c>
      <c r="J64" s="2" t="s">
        <v>548</v>
      </c>
      <c r="K64" s="2" t="s">
        <v>30</v>
      </c>
      <c r="L64" s="2" t="s">
        <v>31</v>
      </c>
      <c r="M64" s="2" t="s">
        <v>32</v>
      </c>
      <c r="N64" s="4">
        <v>149</v>
      </c>
      <c r="O64" s="4">
        <v>149</v>
      </c>
      <c r="P64" s="4">
        <v>0</v>
      </c>
      <c r="Q64" s="5">
        <v>0</v>
      </c>
      <c r="R64" s="4">
        <v>38</v>
      </c>
      <c r="S64" s="4">
        <v>38</v>
      </c>
      <c r="T64" s="4">
        <v>0</v>
      </c>
      <c r="U64" s="5">
        <v>0</v>
      </c>
      <c r="V64" s="5">
        <v>0</v>
      </c>
      <c r="W64" s="14">
        <v>0</v>
      </c>
      <c r="X64" s="14">
        <v>0</v>
      </c>
      <c r="Y64" s="14">
        <v>0</v>
      </c>
      <c r="Z64" s="4"/>
      <c r="AA64" s="31"/>
      <c r="AC64" s="32"/>
      <c r="AE64" s="32"/>
      <c r="AG64" s="32"/>
      <c r="AI64" s="32"/>
      <c r="AK64" s="32"/>
      <c r="AM64" s="32"/>
    </row>
    <row r="65" spans="1:39">
      <c r="A65" s="2" t="s">
        <v>745</v>
      </c>
      <c r="B65" s="2" t="s">
        <v>510</v>
      </c>
      <c r="C65" s="2" t="s">
        <v>758</v>
      </c>
      <c r="D65" s="2" t="s">
        <v>241</v>
      </c>
      <c r="E65" s="2" t="s">
        <v>427</v>
      </c>
      <c r="F65" s="21"/>
      <c r="G65" s="11"/>
      <c r="H65" s="3">
        <v>42512</v>
      </c>
      <c r="I65" s="2"/>
      <c r="J65" s="2" t="s">
        <v>759</v>
      </c>
      <c r="K65" s="2" t="s">
        <v>394</v>
      </c>
      <c r="L65" s="2" t="s">
        <v>31</v>
      </c>
      <c r="M65" s="2" t="s">
        <v>382</v>
      </c>
      <c r="N65" s="4">
        <v>10</v>
      </c>
      <c r="O65" s="4">
        <v>10</v>
      </c>
      <c r="P65" s="4">
        <v>0</v>
      </c>
      <c r="Q65" s="5">
        <v>0</v>
      </c>
      <c r="R65" s="4">
        <v>10</v>
      </c>
      <c r="S65" s="4">
        <v>10</v>
      </c>
      <c r="T65" s="4">
        <v>0</v>
      </c>
      <c r="U65" s="5">
        <v>0</v>
      </c>
      <c r="V65" s="5">
        <v>0</v>
      </c>
      <c r="W65" s="14">
        <v>0</v>
      </c>
      <c r="X65" s="14">
        <v>0</v>
      </c>
      <c r="Y65" s="14">
        <v>0</v>
      </c>
      <c r="Z65" s="4"/>
      <c r="AA65" s="31"/>
      <c r="AC65" s="32"/>
      <c r="AE65" s="32"/>
      <c r="AG65" s="32"/>
      <c r="AI65" s="32"/>
      <c r="AK65" s="32"/>
      <c r="AM65" s="32"/>
    </row>
    <row r="66" spans="1:39">
      <c r="A66" s="2" t="s">
        <v>745</v>
      </c>
      <c r="B66" s="2" t="s">
        <v>510</v>
      </c>
      <c r="C66" s="2" t="s">
        <v>56</v>
      </c>
      <c r="D66" s="2" t="s">
        <v>207</v>
      </c>
      <c r="E66" s="2" t="s">
        <v>371</v>
      </c>
      <c r="F66" s="21"/>
      <c r="G66" s="11"/>
      <c r="H66" s="3">
        <v>42198</v>
      </c>
      <c r="I66" s="2" t="s">
        <v>28</v>
      </c>
      <c r="J66" s="2" t="s">
        <v>373</v>
      </c>
      <c r="K66" s="2" t="s">
        <v>30</v>
      </c>
      <c r="L66" s="2" t="s">
        <v>31</v>
      </c>
      <c r="M66" s="2" t="s">
        <v>32</v>
      </c>
      <c r="N66" s="4">
        <v>1198</v>
      </c>
      <c r="O66" s="4">
        <v>1381</v>
      </c>
      <c r="P66" s="4">
        <v>183</v>
      </c>
      <c r="Q66" s="5">
        <v>3.09</v>
      </c>
      <c r="R66" s="4">
        <v>0</v>
      </c>
      <c r="S66" s="4">
        <v>0</v>
      </c>
      <c r="T66" s="4">
        <v>0</v>
      </c>
      <c r="U66" s="5">
        <v>0</v>
      </c>
      <c r="V66" s="5">
        <v>0</v>
      </c>
      <c r="W66" s="14">
        <v>3.09</v>
      </c>
      <c r="X66" s="14">
        <v>0</v>
      </c>
      <c r="Y66" s="14">
        <v>3.09</v>
      </c>
      <c r="Z66" s="4"/>
      <c r="AA66" s="31"/>
      <c r="AC66" s="32"/>
      <c r="AE66" s="32"/>
      <c r="AG66" s="32"/>
      <c r="AI66" s="32"/>
      <c r="AK66" s="32"/>
      <c r="AM66" s="32"/>
    </row>
    <row r="67" spans="1:39">
      <c r="A67" s="2" t="s">
        <v>745</v>
      </c>
      <c r="B67" s="2" t="s">
        <v>510</v>
      </c>
      <c r="C67" s="2" t="s">
        <v>395</v>
      </c>
      <c r="D67" s="2" t="s">
        <v>197</v>
      </c>
      <c r="E67" s="2" t="s">
        <v>547</v>
      </c>
      <c r="F67" s="21"/>
      <c r="G67" s="11"/>
      <c r="H67" s="3">
        <v>42389</v>
      </c>
      <c r="I67" s="2" t="s">
        <v>39</v>
      </c>
      <c r="J67" s="2" t="s">
        <v>548</v>
      </c>
      <c r="K67" s="2" t="s">
        <v>30</v>
      </c>
      <c r="L67" s="2" t="s">
        <v>31</v>
      </c>
      <c r="M67" s="2" t="s">
        <v>32</v>
      </c>
      <c r="N67" s="4">
        <v>1291</v>
      </c>
      <c r="O67" s="4">
        <v>1563</v>
      </c>
      <c r="P67" s="4">
        <v>272</v>
      </c>
      <c r="Q67" s="5">
        <v>4.5999999999999996</v>
      </c>
      <c r="R67" s="4">
        <v>2142</v>
      </c>
      <c r="S67" s="4">
        <v>2655</v>
      </c>
      <c r="T67" s="4">
        <v>513</v>
      </c>
      <c r="U67" s="5">
        <v>30.68</v>
      </c>
      <c r="V67" s="5">
        <v>0</v>
      </c>
      <c r="W67" s="14">
        <v>35.28</v>
      </c>
      <c r="X67" s="14">
        <v>0</v>
      </c>
      <c r="Y67" s="14">
        <v>35.28</v>
      </c>
      <c r="Z67" s="4"/>
      <c r="AA67" s="31"/>
      <c r="AC67" s="32"/>
      <c r="AE67" s="32"/>
      <c r="AG67" s="32"/>
      <c r="AI67" s="32"/>
      <c r="AK67" s="32"/>
      <c r="AM67" s="32"/>
    </row>
    <row r="68" spans="1:39">
      <c r="A68" s="2" t="s">
        <v>745</v>
      </c>
      <c r="B68" s="2" t="s">
        <v>510</v>
      </c>
      <c r="C68" s="2" t="s">
        <v>395</v>
      </c>
      <c r="D68" s="2" t="s">
        <v>195</v>
      </c>
      <c r="E68" s="2" t="s">
        <v>532</v>
      </c>
      <c r="F68" s="21"/>
      <c r="G68" s="11"/>
      <c r="H68" s="3">
        <v>42375</v>
      </c>
      <c r="I68" s="2" t="s">
        <v>39</v>
      </c>
      <c r="J68" s="2" t="s">
        <v>29</v>
      </c>
      <c r="K68" s="2" t="s">
        <v>30</v>
      </c>
      <c r="L68" s="2" t="s">
        <v>31</v>
      </c>
      <c r="M68" s="2" t="s">
        <v>32</v>
      </c>
      <c r="N68" s="4">
        <v>3124</v>
      </c>
      <c r="O68" s="4">
        <v>3675</v>
      </c>
      <c r="P68" s="4">
        <v>551</v>
      </c>
      <c r="Q68" s="5">
        <v>9.31</v>
      </c>
      <c r="R68" s="4">
        <v>3529</v>
      </c>
      <c r="S68" s="4">
        <v>4801</v>
      </c>
      <c r="T68" s="4">
        <v>1272</v>
      </c>
      <c r="U68" s="5">
        <v>76.069999999999993</v>
      </c>
      <c r="V68" s="5">
        <v>0</v>
      </c>
      <c r="W68" s="14">
        <v>85.38</v>
      </c>
      <c r="X68" s="14">
        <v>0</v>
      </c>
      <c r="Y68" s="14">
        <v>85.38</v>
      </c>
      <c r="Z68" s="4"/>
      <c r="AA68" s="31"/>
      <c r="AC68" s="32"/>
      <c r="AE68" s="32"/>
      <c r="AG68" s="32"/>
      <c r="AI68" s="32"/>
      <c r="AK68" s="32"/>
      <c r="AM68" s="32"/>
    </row>
    <row r="69" spans="1:39">
      <c r="A69" s="2" t="s">
        <v>745</v>
      </c>
      <c r="B69" s="2" t="s">
        <v>510</v>
      </c>
      <c r="C69" s="2" t="s">
        <v>48</v>
      </c>
      <c r="D69" s="2" t="s">
        <v>178</v>
      </c>
      <c r="E69" s="2" t="s">
        <v>547</v>
      </c>
      <c r="F69" s="21"/>
      <c r="G69" s="11"/>
      <c r="H69" s="3">
        <v>42388</v>
      </c>
      <c r="I69" s="2" t="s">
        <v>39</v>
      </c>
      <c r="J69" s="2" t="s">
        <v>548</v>
      </c>
      <c r="K69" s="2" t="s">
        <v>30</v>
      </c>
      <c r="L69" s="2" t="s">
        <v>31</v>
      </c>
      <c r="M69" s="2" t="s">
        <v>32</v>
      </c>
      <c r="N69" s="4">
        <v>11107</v>
      </c>
      <c r="O69" s="4">
        <v>15010</v>
      </c>
      <c r="P69" s="4">
        <v>3903</v>
      </c>
      <c r="Q69" s="5">
        <v>65.959999999999994</v>
      </c>
      <c r="R69" s="4">
        <v>0</v>
      </c>
      <c r="S69" s="4">
        <v>0</v>
      </c>
      <c r="T69" s="4">
        <v>0</v>
      </c>
      <c r="U69" s="5">
        <v>0</v>
      </c>
      <c r="V69" s="5">
        <v>0</v>
      </c>
      <c r="W69" s="14">
        <v>65.959999999999994</v>
      </c>
      <c r="X69" s="14">
        <v>0</v>
      </c>
      <c r="Y69" s="14">
        <v>65.959999999999994</v>
      </c>
      <c r="Z69" s="4"/>
      <c r="AA69" s="31"/>
      <c r="AC69" s="32"/>
      <c r="AE69" s="32"/>
      <c r="AG69" s="32"/>
      <c r="AI69" s="32"/>
      <c r="AK69" s="32"/>
      <c r="AM69" s="32"/>
    </row>
    <row r="70" spans="1:39">
      <c r="A70" s="2" t="s">
        <v>745</v>
      </c>
      <c r="B70" s="2" t="s">
        <v>510</v>
      </c>
      <c r="C70" s="2" t="s">
        <v>48</v>
      </c>
      <c r="D70" s="2" t="s">
        <v>177</v>
      </c>
      <c r="E70" s="2" t="s">
        <v>555</v>
      </c>
      <c r="F70" s="21"/>
      <c r="G70" s="11"/>
      <c r="H70" s="3">
        <v>42390</v>
      </c>
      <c r="I70" s="2" t="s">
        <v>39</v>
      </c>
      <c r="J70" s="2" t="s">
        <v>556</v>
      </c>
      <c r="K70" s="2" t="s">
        <v>30</v>
      </c>
      <c r="L70" s="2" t="s">
        <v>31</v>
      </c>
      <c r="M70" s="2" t="s">
        <v>32</v>
      </c>
      <c r="N70" s="4">
        <v>3478</v>
      </c>
      <c r="O70" s="4">
        <v>4218</v>
      </c>
      <c r="P70" s="4">
        <v>740</v>
      </c>
      <c r="Q70" s="5">
        <v>12.51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12.51</v>
      </c>
      <c r="X70" s="14">
        <v>0</v>
      </c>
      <c r="Y70" s="14">
        <v>12.51</v>
      </c>
      <c r="Z70" s="4"/>
      <c r="AA70" s="31"/>
      <c r="AC70" s="32"/>
      <c r="AE70" s="32"/>
      <c r="AG70" s="32"/>
      <c r="AI70" s="32"/>
      <c r="AK70" s="32"/>
      <c r="AM70" s="32"/>
    </row>
    <row r="71" spans="1:39">
      <c r="A71" s="2" t="s">
        <v>745</v>
      </c>
      <c r="B71" s="2" t="s">
        <v>510</v>
      </c>
      <c r="C71" s="2" t="s">
        <v>48</v>
      </c>
      <c r="D71" s="2" t="s">
        <v>176</v>
      </c>
      <c r="E71" s="2" t="s">
        <v>547</v>
      </c>
      <c r="F71" s="21"/>
      <c r="G71" s="11"/>
      <c r="H71" s="3">
        <v>42389</v>
      </c>
      <c r="I71" s="2" t="s">
        <v>39</v>
      </c>
      <c r="J71" s="2" t="s">
        <v>548</v>
      </c>
      <c r="K71" s="2" t="s">
        <v>30</v>
      </c>
      <c r="L71" s="2" t="s">
        <v>31</v>
      </c>
      <c r="M71" s="2" t="s">
        <v>32</v>
      </c>
      <c r="N71" s="4">
        <v>2329</v>
      </c>
      <c r="O71" s="4">
        <v>2591</v>
      </c>
      <c r="P71" s="4">
        <v>262</v>
      </c>
      <c r="Q71" s="5">
        <v>4.43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4.43</v>
      </c>
      <c r="X71" s="14">
        <v>0</v>
      </c>
      <c r="Y71" s="14">
        <v>4.43</v>
      </c>
      <c r="Z71" s="4"/>
      <c r="AA71" s="31"/>
      <c r="AC71" s="32"/>
      <c r="AE71" s="32"/>
      <c r="AG71" s="32"/>
      <c r="AI71" s="32"/>
      <c r="AK71" s="32"/>
      <c r="AM71" s="32"/>
    </row>
    <row r="72" spans="1:39">
      <c r="A72" s="2" t="s">
        <v>745</v>
      </c>
      <c r="B72" s="2" t="s">
        <v>510</v>
      </c>
      <c r="C72" s="2" t="s">
        <v>48</v>
      </c>
      <c r="D72" s="2" t="s">
        <v>175</v>
      </c>
      <c r="E72" s="2" t="s">
        <v>555</v>
      </c>
      <c r="F72" s="21"/>
      <c r="G72" s="11"/>
      <c r="H72" s="3">
        <v>42390</v>
      </c>
      <c r="I72" s="2" t="s">
        <v>39</v>
      </c>
      <c r="J72" s="2" t="s">
        <v>556</v>
      </c>
      <c r="K72" s="2" t="s">
        <v>30</v>
      </c>
      <c r="L72" s="2" t="s">
        <v>31</v>
      </c>
      <c r="M72" s="2" t="s">
        <v>32</v>
      </c>
      <c r="N72" s="4">
        <v>906</v>
      </c>
      <c r="O72" s="4">
        <v>1020</v>
      </c>
      <c r="P72" s="4">
        <v>114</v>
      </c>
      <c r="Q72" s="5">
        <v>1.93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1.93</v>
      </c>
      <c r="X72" s="14">
        <v>0</v>
      </c>
      <c r="Y72" s="14">
        <v>1.93</v>
      </c>
      <c r="Z72" s="4"/>
      <c r="AA72" s="31"/>
      <c r="AC72" s="32"/>
      <c r="AE72" s="32"/>
      <c r="AG72" s="32"/>
      <c r="AI72" s="32"/>
      <c r="AK72" s="32"/>
      <c r="AM72" s="32"/>
    </row>
    <row r="73" spans="1:39">
      <c r="A73" s="2" t="s">
        <v>745</v>
      </c>
      <c r="B73" s="2" t="s">
        <v>510</v>
      </c>
      <c r="C73" s="2" t="s">
        <v>48</v>
      </c>
      <c r="D73" s="2" t="s">
        <v>174</v>
      </c>
      <c r="E73" s="2" t="s">
        <v>547</v>
      </c>
      <c r="F73" s="21"/>
      <c r="G73" s="11"/>
      <c r="H73" s="3">
        <v>42389</v>
      </c>
      <c r="I73" s="2" t="s">
        <v>39</v>
      </c>
      <c r="J73" s="2" t="s">
        <v>548</v>
      </c>
      <c r="K73" s="2" t="s">
        <v>30</v>
      </c>
      <c r="L73" s="2" t="s">
        <v>31</v>
      </c>
      <c r="M73" s="2" t="s">
        <v>32</v>
      </c>
      <c r="N73" s="4">
        <v>1224</v>
      </c>
      <c r="O73" s="4">
        <v>1384</v>
      </c>
      <c r="P73" s="4">
        <v>160</v>
      </c>
      <c r="Q73" s="5">
        <v>2.7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2.7</v>
      </c>
      <c r="X73" s="14">
        <v>0</v>
      </c>
      <c r="Y73" s="14">
        <v>2.7</v>
      </c>
      <c r="Z73" s="4"/>
      <c r="AA73" s="31"/>
      <c r="AC73" s="32"/>
      <c r="AE73" s="32"/>
      <c r="AG73" s="32"/>
      <c r="AI73" s="32"/>
      <c r="AK73" s="32"/>
      <c r="AM73" s="32"/>
    </row>
    <row r="74" spans="1:39">
      <c r="A74" s="2" t="s">
        <v>745</v>
      </c>
      <c r="B74" s="2" t="s">
        <v>510</v>
      </c>
      <c r="C74" s="2" t="s">
        <v>48</v>
      </c>
      <c r="D74" s="2" t="s">
        <v>173</v>
      </c>
      <c r="E74" s="2" t="s">
        <v>549</v>
      </c>
      <c r="F74" s="21"/>
      <c r="G74" s="11"/>
      <c r="H74" s="3">
        <v>42405</v>
      </c>
      <c r="I74" s="2" t="s">
        <v>39</v>
      </c>
      <c r="J74" s="2" t="s">
        <v>550</v>
      </c>
      <c r="K74" s="2" t="s">
        <v>30</v>
      </c>
      <c r="L74" s="2" t="s">
        <v>31</v>
      </c>
      <c r="M74" s="2" t="s">
        <v>32</v>
      </c>
      <c r="N74" s="4">
        <v>320</v>
      </c>
      <c r="O74" s="4">
        <v>486</v>
      </c>
      <c r="P74" s="4">
        <v>166</v>
      </c>
      <c r="Q74" s="5">
        <v>2.81</v>
      </c>
      <c r="R74" s="4">
        <v>13</v>
      </c>
      <c r="S74" s="4">
        <v>13</v>
      </c>
      <c r="T74" s="4">
        <v>0</v>
      </c>
      <c r="U74" s="5">
        <v>0</v>
      </c>
      <c r="V74" s="5">
        <v>0</v>
      </c>
      <c r="W74" s="14">
        <v>2.81</v>
      </c>
      <c r="X74" s="14">
        <v>0</v>
      </c>
      <c r="Y74" s="14">
        <v>2.81</v>
      </c>
      <c r="Z74" s="4"/>
      <c r="AA74" s="31"/>
      <c r="AC74" s="32"/>
      <c r="AE74" s="32"/>
      <c r="AG74" s="32"/>
      <c r="AI74" s="32"/>
      <c r="AK74" s="32"/>
      <c r="AM74" s="32"/>
    </row>
    <row r="75" spans="1:39">
      <c r="A75" s="2" t="s">
        <v>745</v>
      </c>
      <c r="B75" s="2" t="s">
        <v>510</v>
      </c>
      <c r="C75" s="2" t="s">
        <v>48</v>
      </c>
      <c r="D75" s="2" t="s">
        <v>171</v>
      </c>
      <c r="E75" s="2" t="s">
        <v>555</v>
      </c>
      <c r="F75" s="21"/>
      <c r="G75" s="11"/>
      <c r="H75" s="3">
        <v>42390</v>
      </c>
      <c r="I75" s="2" t="s">
        <v>39</v>
      </c>
      <c r="J75" s="2" t="s">
        <v>556</v>
      </c>
      <c r="K75" s="2" t="s">
        <v>30</v>
      </c>
      <c r="L75" s="2" t="s">
        <v>31</v>
      </c>
      <c r="M75" s="2" t="s">
        <v>32</v>
      </c>
      <c r="N75" s="4">
        <v>2650</v>
      </c>
      <c r="O75" s="4">
        <v>3142</v>
      </c>
      <c r="P75" s="4">
        <v>492</v>
      </c>
      <c r="Q75" s="5">
        <v>8.31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8.31</v>
      </c>
      <c r="X75" s="14">
        <v>0</v>
      </c>
      <c r="Y75" s="14">
        <v>8.31</v>
      </c>
      <c r="Z75" s="4"/>
      <c r="AA75" s="31"/>
      <c r="AC75" s="32"/>
      <c r="AE75" s="32"/>
      <c r="AG75" s="32"/>
      <c r="AI75" s="32"/>
      <c r="AK75" s="32"/>
      <c r="AM75" s="32"/>
    </row>
    <row r="76" spans="1:39">
      <c r="A76" s="2" t="s">
        <v>745</v>
      </c>
      <c r="B76" s="2" t="s">
        <v>510</v>
      </c>
      <c r="C76" s="2" t="s">
        <v>48</v>
      </c>
      <c r="D76" s="2" t="s">
        <v>169</v>
      </c>
      <c r="E76" s="2" t="s">
        <v>555</v>
      </c>
      <c r="F76" s="21"/>
      <c r="G76" s="11"/>
      <c r="H76" s="3">
        <v>42390</v>
      </c>
      <c r="I76" s="2" t="s">
        <v>39</v>
      </c>
      <c r="J76" s="2" t="s">
        <v>556</v>
      </c>
      <c r="K76" s="2" t="s">
        <v>30</v>
      </c>
      <c r="L76" s="2" t="s">
        <v>31</v>
      </c>
      <c r="M76" s="2" t="s">
        <v>32</v>
      </c>
      <c r="N76" s="4">
        <v>3500</v>
      </c>
      <c r="O76" s="4">
        <v>3969</v>
      </c>
      <c r="P76" s="4">
        <v>469</v>
      </c>
      <c r="Q76" s="5">
        <v>7.93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7.93</v>
      </c>
      <c r="X76" s="14">
        <v>0</v>
      </c>
      <c r="Y76" s="14">
        <v>7.93</v>
      </c>
      <c r="Z76" s="4"/>
      <c r="AA76" s="31"/>
      <c r="AC76" s="32"/>
      <c r="AE76" s="32"/>
      <c r="AG76" s="32"/>
      <c r="AI76" s="32"/>
      <c r="AK76" s="32"/>
      <c r="AM76" s="32"/>
    </row>
    <row r="77" spans="1:39">
      <c r="A77" s="2" t="s">
        <v>745</v>
      </c>
      <c r="B77" s="2" t="s">
        <v>510</v>
      </c>
      <c r="C77" s="2" t="s">
        <v>760</v>
      </c>
      <c r="D77" s="2" t="s">
        <v>168</v>
      </c>
      <c r="E77" s="2" t="s">
        <v>466</v>
      </c>
      <c r="F77" s="21"/>
      <c r="G77" s="11"/>
      <c r="H77" s="3">
        <v>42360</v>
      </c>
      <c r="I77" s="2" t="s">
        <v>437</v>
      </c>
      <c r="J77" s="2" t="s">
        <v>431</v>
      </c>
      <c r="K77" s="2" t="s">
        <v>30</v>
      </c>
      <c r="L77" s="2" t="s">
        <v>31</v>
      </c>
      <c r="M77" s="2" t="s">
        <v>382</v>
      </c>
      <c r="N77" s="4">
        <v>3472</v>
      </c>
      <c r="O77" s="4">
        <v>4035</v>
      </c>
      <c r="P77" s="4">
        <v>563</v>
      </c>
      <c r="Q77" s="5">
        <v>9.51</v>
      </c>
      <c r="R77" s="4">
        <v>0</v>
      </c>
      <c r="S77" s="4">
        <v>0</v>
      </c>
      <c r="T77" s="4">
        <v>0</v>
      </c>
      <c r="U77" s="5">
        <v>0</v>
      </c>
      <c r="V77" s="5">
        <v>0</v>
      </c>
      <c r="W77" s="14">
        <v>9.51</v>
      </c>
      <c r="X77" s="14">
        <v>0</v>
      </c>
      <c r="Y77" s="14">
        <v>9.51</v>
      </c>
      <c r="Z77" s="4"/>
      <c r="AA77" s="31"/>
      <c r="AC77" s="32"/>
      <c r="AE77" s="32"/>
      <c r="AG77" s="32"/>
      <c r="AI77" s="32"/>
      <c r="AK77" s="32"/>
      <c r="AM77" s="32"/>
    </row>
    <row r="78" spans="1:39">
      <c r="A78" s="2" t="s">
        <v>745</v>
      </c>
      <c r="B78" s="2" t="s">
        <v>510</v>
      </c>
      <c r="C78" s="2" t="s">
        <v>48</v>
      </c>
      <c r="D78" s="2" t="s">
        <v>167</v>
      </c>
      <c r="E78" s="2" t="s">
        <v>498</v>
      </c>
      <c r="F78" s="21"/>
      <c r="G78" s="11"/>
      <c r="H78" s="3">
        <v>42331</v>
      </c>
      <c r="I78" s="2" t="s">
        <v>39</v>
      </c>
      <c r="J78" s="2" t="s">
        <v>431</v>
      </c>
      <c r="K78" s="2" t="s">
        <v>30</v>
      </c>
      <c r="L78" s="2" t="s">
        <v>31</v>
      </c>
      <c r="M78" s="2" t="s">
        <v>32</v>
      </c>
      <c r="N78" s="4">
        <v>4962</v>
      </c>
      <c r="O78" s="4">
        <v>5153</v>
      </c>
      <c r="P78" s="4">
        <v>191</v>
      </c>
      <c r="Q78" s="5">
        <v>3.23</v>
      </c>
      <c r="R78" s="4">
        <v>0</v>
      </c>
      <c r="S78" s="4">
        <v>0</v>
      </c>
      <c r="T78" s="4">
        <v>0</v>
      </c>
      <c r="U78" s="5">
        <v>0</v>
      </c>
      <c r="V78" s="5">
        <v>0</v>
      </c>
      <c r="W78" s="14">
        <v>3.23</v>
      </c>
      <c r="X78" s="14">
        <v>0</v>
      </c>
      <c r="Y78" s="14">
        <v>3.23</v>
      </c>
      <c r="Z78" s="4"/>
      <c r="AA78" s="31"/>
      <c r="AC78" s="32"/>
      <c r="AE78" s="32"/>
      <c r="AG78" s="32"/>
      <c r="AI78" s="32"/>
      <c r="AK78" s="32"/>
      <c r="AM78" s="32"/>
    </row>
    <row r="79" spans="1:39">
      <c r="A79" s="2" t="s">
        <v>745</v>
      </c>
      <c r="B79" s="2" t="s">
        <v>510</v>
      </c>
      <c r="C79" s="2" t="s">
        <v>48</v>
      </c>
      <c r="D79" s="2" t="s">
        <v>165</v>
      </c>
      <c r="E79" s="2" t="s">
        <v>498</v>
      </c>
      <c r="F79" s="21"/>
      <c r="G79" s="11"/>
      <c r="H79" s="3">
        <v>42331</v>
      </c>
      <c r="I79" s="2" t="s">
        <v>39</v>
      </c>
      <c r="J79" s="2" t="s">
        <v>431</v>
      </c>
      <c r="K79" s="2" t="s">
        <v>30</v>
      </c>
      <c r="L79" s="2" t="s">
        <v>31</v>
      </c>
      <c r="M79" s="2" t="s">
        <v>32</v>
      </c>
      <c r="N79" s="4">
        <v>15441</v>
      </c>
      <c r="O79" s="4">
        <v>17369</v>
      </c>
      <c r="P79" s="4">
        <v>1928</v>
      </c>
      <c r="Q79" s="5">
        <v>32.58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32.58</v>
      </c>
      <c r="X79" s="14">
        <v>0</v>
      </c>
      <c r="Y79" s="14">
        <v>32.58</v>
      </c>
      <c r="Z79" s="4"/>
      <c r="AA79" s="31"/>
      <c r="AC79" s="32"/>
      <c r="AE79" s="32"/>
      <c r="AG79" s="32"/>
      <c r="AI79" s="32"/>
      <c r="AK79" s="32"/>
      <c r="AM79" s="32"/>
    </row>
    <row r="80" spans="1:39">
      <c r="A80" s="2" t="s">
        <v>745</v>
      </c>
      <c r="B80" s="2" t="s">
        <v>510</v>
      </c>
      <c r="C80" s="2" t="s">
        <v>48</v>
      </c>
      <c r="D80" s="2" t="s">
        <v>163</v>
      </c>
      <c r="E80" s="2" t="s">
        <v>415</v>
      </c>
      <c r="F80" s="21"/>
      <c r="G80" s="11"/>
      <c r="H80" s="3">
        <v>42269</v>
      </c>
      <c r="I80" s="2" t="s">
        <v>39</v>
      </c>
      <c r="J80" s="2" t="s">
        <v>417</v>
      </c>
      <c r="K80" s="2" t="s">
        <v>30</v>
      </c>
      <c r="L80" s="2" t="s">
        <v>31</v>
      </c>
      <c r="M80" s="2" t="s">
        <v>32</v>
      </c>
      <c r="N80" s="4">
        <v>11251</v>
      </c>
      <c r="O80" s="4">
        <v>13086</v>
      </c>
      <c r="P80" s="4">
        <v>1835</v>
      </c>
      <c r="Q80" s="5">
        <v>31.01</v>
      </c>
      <c r="R80" s="4">
        <v>0</v>
      </c>
      <c r="S80" s="4">
        <v>0</v>
      </c>
      <c r="T80" s="4">
        <v>0</v>
      </c>
      <c r="U80" s="5">
        <v>0</v>
      </c>
      <c r="V80" s="5">
        <v>0</v>
      </c>
      <c r="W80" s="14">
        <v>31.01</v>
      </c>
      <c r="X80" s="14">
        <v>0</v>
      </c>
      <c r="Y80" s="14">
        <v>31.01</v>
      </c>
      <c r="Z80" s="4"/>
      <c r="AA80" s="31"/>
      <c r="AC80" s="32"/>
      <c r="AE80" s="32"/>
      <c r="AG80" s="32"/>
      <c r="AI80" s="32"/>
      <c r="AK80" s="32"/>
      <c r="AM80" s="32"/>
    </row>
    <row r="81" spans="1:39">
      <c r="A81" s="2" t="s">
        <v>745</v>
      </c>
      <c r="B81" s="2" t="s">
        <v>510</v>
      </c>
      <c r="C81" s="2" t="s">
        <v>48</v>
      </c>
      <c r="D81" s="2" t="s">
        <v>162</v>
      </c>
      <c r="E81" s="2" t="s">
        <v>427</v>
      </c>
      <c r="F81" s="21"/>
      <c r="G81" s="11"/>
      <c r="H81" s="3">
        <v>42257</v>
      </c>
      <c r="I81" s="2" t="s">
        <v>39</v>
      </c>
      <c r="J81" s="2" t="s">
        <v>429</v>
      </c>
      <c r="K81" s="2" t="s">
        <v>30</v>
      </c>
      <c r="L81" s="2" t="s">
        <v>31</v>
      </c>
      <c r="M81" s="2" t="s">
        <v>32</v>
      </c>
      <c r="N81" s="4">
        <v>2629</v>
      </c>
      <c r="O81" s="4">
        <v>2879</v>
      </c>
      <c r="P81" s="4">
        <v>250</v>
      </c>
      <c r="Q81" s="5">
        <v>4.2300000000000004</v>
      </c>
      <c r="R81" s="4">
        <v>0</v>
      </c>
      <c r="S81" s="4">
        <v>0</v>
      </c>
      <c r="T81" s="4">
        <v>0</v>
      </c>
      <c r="U81" s="5">
        <v>0</v>
      </c>
      <c r="V81" s="5">
        <v>0</v>
      </c>
      <c r="W81" s="14">
        <v>4.2300000000000004</v>
      </c>
      <c r="X81" s="14">
        <v>0</v>
      </c>
      <c r="Y81" s="14">
        <v>4.2300000000000004</v>
      </c>
      <c r="Z81" s="4"/>
      <c r="AA81" s="31"/>
      <c r="AC81" s="32"/>
      <c r="AE81" s="32"/>
      <c r="AG81" s="32"/>
      <c r="AI81" s="32"/>
      <c r="AK81" s="32"/>
      <c r="AM81" s="32"/>
    </row>
    <row r="82" spans="1:39">
      <c r="A82" s="2" t="s">
        <v>745</v>
      </c>
      <c r="B82" s="2" t="s">
        <v>510</v>
      </c>
      <c r="C82" s="2" t="s">
        <v>48</v>
      </c>
      <c r="D82" s="2" t="s">
        <v>160</v>
      </c>
      <c r="E82" s="2" t="s">
        <v>427</v>
      </c>
      <c r="F82" s="21"/>
      <c r="G82" s="11"/>
      <c r="H82" s="3">
        <v>42257</v>
      </c>
      <c r="I82" s="2" t="s">
        <v>39</v>
      </c>
      <c r="J82" s="2" t="s">
        <v>429</v>
      </c>
      <c r="K82" s="2" t="s">
        <v>30</v>
      </c>
      <c r="L82" s="2" t="s">
        <v>31</v>
      </c>
      <c r="M82" s="2" t="s">
        <v>32</v>
      </c>
      <c r="N82" s="4">
        <v>3197</v>
      </c>
      <c r="O82" s="4">
        <v>3561</v>
      </c>
      <c r="P82" s="4">
        <v>364</v>
      </c>
      <c r="Q82" s="5">
        <v>6.15</v>
      </c>
      <c r="R82" s="4">
        <v>0</v>
      </c>
      <c r="S82" s="4">
        <v>0</v>
      </c>
      <c r="T82" s="4">
        <v>0</v>
      </c>
      <c r="U82" s="5">
        <v>0</v>
      </c>
      <c r="V82" s="5">
        <v>0</v>
      </c>
      <c r="W82" s="14">
        <v>6.15</v>
      </c>
      <c r="X82" s="14">
        <v>0</v>
      </c>
      <c r="Y82" s="14">
        <v>6.15</v>
      </c>
      <c r="Z82" s="4"/>
      <c r="AA82" s="31"/>
      <c r="AC82" s="32"/>
      <c r="AE82" s="32"/>
      <c r="AG82" s="32"/>
      <c r="AI82" s="32"/>
      <c r="AK82" s="32"/>
      <c r="AM82" s="32"/>
    </row>
    <row r="83" spans="1:39">
      <c r="A83" s="2" t="s">
        <v>745</v>
      </c>
      <c r="B83" s="2" t="s">
        <v>510</v>
      </c>
      <c r="C83" s="2" t="s">
        <v>48</v>
      </c>
      <c r="D83" s="2" t="s">
        <v>158</v>
      </c>
      <c r="E83" s="2" t="s">
        <v>27</v>
      </c>
      <c r="F83" s="21"/>
      <c r="G83" s="11"/>
      <c r="H83" s="3">
        <v>42255</v>
      </c>
      <c r="I83" s="2" t="s">
        <v>39</v>
      </c>
      <c r="J83" s="2" t="s">
        <v>29</v>
      </c>
      <c r="K83" s="2" t="s">
        <v>30</v>
      </c>
      <c r="L83" s="2" t="s">
        <v>31</v>
      </c>
      <c r="M83" s="2" t="s">
        <v>32</v>
      </c>
      <c r="N83" s="4">
        <v>15260</v>
      </c>
      <c r="O83" s="4">
        <v>17184</v>
      </c>
      <c r="P83" s="4">
        <v>1924</v>
      </c>
      <c r="Q83" s="5">
        <v>32.520000000000003</v>
      </c>
      <c r="R83" s="4">
        <v>1</v>
      </c>
      <c r="S83" s="4">
        <v>1</v>
      </c>
      <c r="T83" s="4">
        <v>0</v>
      </c>
      <c r="U83" s="5">
        <v>0</v>
      </c>
      <c r="V83" s="5">
        <v>0</v>
      </c>
      <c r="W83" s="14">
        <v>32.520000000000003</v>
      </c>
      <c r="X83" s="14">
        <v>0</v>
      </c>
      <c r="Y83" s="14">
        <v>32.520000000000003</v>
      </c>
      <c r="Z83" s="4"/>
      <c r="AA83" s="31"/>
      <c r="AC83" s="32"/>
      <c r="AE83" s="32"/>
      <c r="AG83" s="32"/>
      <c r="AI83" s="32"/>
      <c r="AK83" s="32"/>
      <c r="AM83" s="32"/>
    </row>
    <row r="84" spans="1:39">
      <c r="A84" s="2" t="s">
        <v>745</v>
      </c>
      <c r="B84" s="2" t="s">
        <v>510</v>
      </c>
      <c r="C84" s="2" t="s">
        <v>48</v>
      </c>
      <c r="D84" s="2" t="s">
        <v>157</v>
      </c>
      <c r="E84" s="2" t="s">
        <v>427</v>
      </c>
      <c r="F84" s="21"/>
      <c r="G84" s="11"/>
      <c r="H84" s="3">
        <v>42257</v>
      </c>
      <c r="I84" s="2" t="s">
        <v>39</v>
      </c>
      <c r="J84" s="2" t="s">
        <v>429</v>
      </c>
      <c r="K84" s="2" t="s">
        <v>30</v>
      </c>
      <c r="L84" s="2" t="s">
        <v>31</v>
      </c>
      <c r="M84" s="2" t="s">
        <v>32</v>
      </c>
      <c r="N84" s="4">
        <v>2749</v>
      </c>
      <c r="O84" s="4">
        <v>3561</v>
      </c>
      <c r="P84" s="4">
        <v>812</v>
      </c>
      <c r="Q84" s="5">
        <v>13.72</v>
      </c>
      <c r="R84" s="4">
        <v>0</v>
      </c>
      <c r="S84" s="4">
        <v>0</v>
      </c>
      <c r="T84" s="4">
        <v>0</v>
      </c>
      <c r="U84" s="5">
        <v>0</v>
      </c>
      <c r="V84" s="5">
        <v>0</v>
      </c>
      <c r="W84" s="14">
        <v>13.72</v>
      </c>
      <c r="X84" s="14">
        <v>0</v>
      </c>
      <c r="Y84" s="14">
        <v>13.72</v>
      </c>
      <c r="Z84" s="4"/>
      <c r="AA84" s="31"/>
      <c r="AC84" s="32"/>
      <c r="AE84" s="32"/>
      <c r="AG84" s="32"/>
      <c r="AI84" s="32"/>
      <c r="AK84" s="32"/>
      <c r="AM84" s="32"/>
    </row>
    <row r="85" spans="1:39">
      <c r="A85" s="2" t="s">
        <v>745</v>
      </c>
      <c r="B85" s="2" t="s">
        <v>510</v>
      </c>
      <c r="C85" s="2" t="s">
        <v>48</v>
      </c>
      <c r="D85" s="2" t="s">
        <v>54</v>
      </c>
      <c r="E85" s="2" t="s">
        <v>50</v>
      </c>
      <c r="F85" s="21"/>
      <c r="G85" s="11"/>
      <c r="H85" s="3">
        <v>42214</v>
      </c>
      <c r="I85" s="2" t="s">
        <v>28</v>
      </c>
      <c r="J85" s="2" t="s">
        <v>51</v>
      </c>
      <c r="K85" s="2" t="s">
        <v>30</v>
      </c>
      <c r="L85" s="2" t="s">
        <v>31</v>
      </c>
      <c r="M85" s="2" t="s">
        <v>32</v>
      </c>
      <c r="N85" s="4">
        <v>6396</v>
      </c>
      <c r="O85" s="4">
        <v>7273</v>
      </c>
      <c r="P85" s="4">
        <v>877</v>
      </c>
      <c r="Q85" s="5">
        <v>14.82</v>
      </c>
      <c r="R85" s="4">
        <v>0</v>
      </c>
      <c r="S85" s="4">
        <v>0</v>
      </c>
      <c r="T85" s="4">
        <v>0</v>
      </c>
      <c r="U85" s="5">
        <v>0</v>
      </c>
      <c r="V85" s="5">
        <v>0</v>
      </c>
      <c r="W85" s="14">
        <v>14.82</v>
      </c>
      <c r="X85" s="14">
        <v>0</v>
      </c>
      <c r="Y85" s="14">
        <v>14.82</v>
      </c>
      <c r="Z85" s="4"/>
      <c r="AA85" s="31"/>
      <c r="AC85" s="32"/>
      <c r="AE85" s="32"/>
      <c r="AG85" s="32"/>
      <c r="AI85" s="32"/>
      <c r="AK85" s="32"/>
      <c r="AM85" s="32"/>
    </row>
    <row r="86" spans="1:39">
      <c r="A86" s="2" t="s">
        <v>745</v>
      </c>
      <c r="B86" s="2" t="s">
        <v>510</v>
      </c>
      <c r="C86" s="2" t="s">
        <v>48</v>
      </c>
      <c r="D86" s="2" t="s">
        <v>53</v>
      </c>
      <c r="E86" s="2" t="s">
        <v>50</v>
      </c>
      <c r="F86" s="21"/>
      <c r="G86" s="11"/>
      <c r="H86" s="3">
        <v>42214</v>
      </c>
      <c r="I86" s="2" t="s">
        <v>28</v>
      </c>
      <c r="J86" s="2" t="s">
        <v>51</v>
      </c>
      <c r="K86" s="2" t="s">
        <v>30</v>
      </c>
      <c r="L86" s="2" t="s">
        <v>31</v>
      </c>
      <c r="M86" s="2" t="s">
        <v>32</v>
      </c>
      <c r="N86" s="4">
        <v>13248</v>
      </c>
      <c r="O86" s="4">
        <v>14392</v>
      </c>
      <c r="P86" s="4">
        <v>1144</v>
      </c>
      <c r="Q86" s="5">
        <v>19.329999999999998</v>
      </c>
      <c r="R86" s="4">
        <v>0</v>
      </c>
      <c r="S86" s="4">
        <v>0</v>
      </c>
      <c r="T86" s="4">
        <v>0</v>
      </c>
      <c r="U86" s="5">
        <v>0</v>
      </c>
      <c r="V86" s="5">
        <v>0</v>
      </c>
      <c r="W86" s="14">
        <v>19.329999999999998</v>
      </c>
      <c r="X86" s="14">
        <v>0</v>
      </c>
      <c r="Y86" s="14">
        <v>19.329999999999998</v>
      </c>
      <c r="Z86" s="4"/>
      <c r="AA86" s="31"/>
      <c r="AC86" s="32"/>
      <c r="AE86" s="32"/>
      <c r="AG86" s="32"/>
      <c r="AI86" s="32"/>
      <c r="AK86" s="32"/>
      <c r="AM86" s="32"/>
    </row>
    <row r="87" spans="1:39">
      <c r="A87" s="2" t="s">
        <v>745</v>
      </c>
      <c r="B87" s="2" t="s">
        <v>510</v>
      </c>
      <c r="C87" s="2" t="s">
        <v>48</v>
      </c>
      <c r="D87" s="2" t="s">
        <v>155</v>
      </c>
      <c r="E87" s="2" t="s">
        <v>400</v>
      </c>
      <c r="F87" s="21"/>
      <c r="G87" s="11"/>
      <c r="H87" s="3">
        <v>42248</v>
      </c>
      <c r="I87" s="2" t="s">
        <v>39</v>
      </c>
      <c r="J87" s="2" t="s">
        <v>402</v>
      </c>
      <c r="K87" s="2" t="s">
        <v>30</v>
      </c>
      <c r="L87" s="2" t="s">
        <v>31</v>
      </c>
      <c r="M87" s="2" t="s">
        <v>41</v>
      </c>
      <c r="N87" s="4">
        <v>461</v>
      </c>
      <c r="O87" s="4">
        <v>485</v>
      </c>
      <c r="P87" s="4">
        <v>24</v>
      </c>
      <c r="Q87" s="5">
        <v>0.41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0.41</v>
      </c>
      <c r="X87" s="14">
        <v>0</v>
      </c>
      <c r="Y87" s="14">
        <v>0.41</v>
      </c>
      <c r="Z87" s="4"/>
      <c r="AA87" s="31"/>
      <c r="AC87" s="32"/>
      <c r="AE87" s="32"/>
      <c r="AG87" s="32"/>
      <c r="AI87" s="32"/>
      <c r="AK87" s="32"/>
      <c r="AM87" s="32"/>
    </row>
    <row r="88" spans="1:39">
      <c r="A88" s="2" t="s">
        <v>745</v>
      </c>
      <c r="B88" s="2" t="s">
        <v>510</v>
      </c>
      <c r="C88" s="2" t="s">
        <v>25</v>
      </c>
      <c r="D88" s="2" t="s">
        <v>126</v>
      </c>
      <c r="E88" s="2" t="s">
        <v>547</v>
      </c>
      <c r="F88" s="21"/>
      <c r="G88" s="11"/>
      <c r="H88" s="3">
        <v>42389</v>
      </c>
      <c r="I88" s="2" t="s">
        <v>39</v>
      </c>
      <c r="J88" s="2" t="s">
        <v>548</v>
      </c>
      <c r="K88" s="2" t="s">
        <v>30</v>
      </c>
      <c r="L88" s="2" t="s">
        <v>31</v>
      </c>
      <c r="M88" s="2" t="s">
        <v>32</v>
      </c>
      <c r="N88" s="4">
        <v>11377</v>
      </c>
      <c r="O88" s="4">
        <v>14582</v>
      </c>
      <c r="P88" s="4">
        <v>3205</v>
      </c>
      <c r="Q88" s="5">
        <v>54.16</v>
      </c>
      <c r="R88" s="4">
        <v>7</v>
      </c>
      <c r="S88" s="4">
        <v>7</v>
      </c>
      <c r="T88" s="4">
        <v>0</v>
      </c>
      <c r="U88" s="5">
        <v>0</v>
      </c>
      <c r="V88" s="5">
        <v>0</v>
      </c>
      <c r="W88" s="14">
        <v>54.16</v>
      </c>
      <c r="X88" s="14">
        <v>0</v>
      </c>
      <c r="Y88" s="14">
        <v>54.16</v>
      </c>
      <c r="Z88" s="4"/>
      <c r="AA88" s="31"/>
      <c r="AC88" s="32"/>
      <c r="AE88" s="32"/>
      <c r="AG88" s="32"/>
      <c r="AI88" s="32"/>
      <c r="AK88" s="32"/>
      <c r="AM88" s="32"/>
    </row>
    <row r="89" spans="1:39">
      <c r="A89" s="2" t="s">
        <v>745</v>
      </c>
      <c r="B89" s="2" t="s">
        <v>510</v>
      </c>
      <c r="C89" s="2" t="s">
        <v>25</v>
      </c>
      <c r="D89" s="2" t="s">
        <v>125</v>
      </c>
      <c r="E89" s="2" t="s">
        <v>566</v>
      </c>
      <c r="F89" s="21"/>
      <c r="G89" s="11"/>
      <c r="H89" s="3">
        <v>42360</v>
      </c>
      <c r="I89" s="2" t="s">
        <v>39</v>
      </c>
      <c r="J89" s="2" t="s">
        <v>567</v>
      </c>
      <c r="K89" s="2" t="s">
        <v>30</v>
      </c>
      <c r="L89" s="2" t="s">
        <v>31</v>
      </c>
      <c r="M89" s="2" t="s">
        <v>41</v>
      </c>
      <c r="N89" s="4">
        <v>16693</v>
      </c>
      <c r="O89" s="4">
        <v>19402</v>
      </c>
      <c r="P89" s="4">
        <v>2709</v>
      </c>
      <c r="Q89" s="5">
        <v>45.78</v>
      </c>
      <c r="R89" s="4">
        <v>0</v>
      </c>
      <c r="S89" s="4">
        <v>0</v>
      </c>
      <c r="T89" s="4">
        <v>0</v>
      </c>
      <c r="U89" s="5">
        <v>0</v>
      </c>
      <c r="V89" s="5">
        <v>0</v>
      </c>
      <c r="W89" s="14">
        <v>45.78</v>
      </c>
      <c r="X89" s="14">
        <v>0</v>
      </c>
      <c r="Y89" s="14">
        <v>45.78</v>
      </c>
      <c r="Z89" s="4"/>
      <c r="AA89" s="31"/>
      <c r="AC89" s="32"/>
      <c r="AE89" s="32"/>
      <c r="AG89" s="32"/>
      <c r="AI89" s="32"/>
      <c r="AK89" s="32"/>
      <c r="AM89" s="32"/>
    </row>
    <row r="90" spans="1:39">
      <c r="A90" s="2" t="s">
        <v>745</v>
      </c>
      <c r="B90" s="2" t="s">
        <v>510</v>
      </c>
      <c r="C90" s="2" t="s">
        <v>25</v>
      </c>
      <c r="D90" s="2" t="s">
        <v>123</v>
      </c>
      <c r="E90" s="2" t="s">
        <v>409</v>
      </c>
      <c r="F90" s="21"/>
      <c r="G90" s="11"/>
      <c r="H90" s="3">
        <v>42290</v>
      </c>
      <c r="I90" s="2" t="s">
        <v>39</v>
      </c>
      <c r="J90" s="2" t="s">
        <v>411</v>
      </c>
      <c r="K90" s="2" t="s">
        <v>30</v>
      </c>
      <c r="L90" s="2" t="s">
        <v>31</v>
      </c>
      <c r="M90" s="2" t="s">
        <v>32</v>
      </c>
      <c r="N90" s="4">
        <v>4106</v>
      </c>
      <c r="O90" s="4">
        <v>4473</v>
      </c>
      <c r="P90" s="4">
        <v>367</v>
      </c>
      <c r="Q90" s="5">
        <v>6.2</v>
      </c>
      <c r="R90" s="4">
        <v>0</v>
      </c>
      <c r="S90" s="4">
        <v>0</v>
      </c>
      <c r="T90" s="4">
        <v>0</v>
      </c>
      <c r="U90" s="5">
        <v>0</v>
      </c>
      <c r="V90" s="5">
        <v>0</v>
      </c>
      <c r="W90" s="14">
        <v>6.2</v>
      </c>
      <c r="X90" s="14">
        <v>0</v>
      </c>
      <c r="Y90" s="14">
        <v>6.2</v>
      </c>
      <c r="Z90" s="4"/>
      <c r="AA90" s="31"/>
      <c r="AC90" s="32"/>
      <c r="AE90" s="32"/>
      <c r="AG90" s="32"/>
      <c r="AI90" s="32"/>
      <c r="AK90" s="32"/>
      <c r="AM90" s="32"/>
    </row>
    <row r="91" spans="1:39">
      <c r="A91" s="2" t="s">
        <v>745</v>
      </c>
      <c r="B91" s="2" t="s">
        <v>510</v>
      </c>
      <c r="C91" s="2" t="s">
        <v>25</v>
      </c>
      <c r="D91" s="2" t="s">
        <v>121</v>
      </c>
      <c r="E91" s="2" t="s">
        <v>400</v>
      </c>
      <c r="F91" s="21"/>
      <c r="G91" s="11"/>
      <c r="H91" s="3">
        <v>42276</v>
      </c>
      <c r="I91" s="2" t="s">
        <v>39</v>
      </c>
      <c r="J91" s="2" t="s">
        <v>402</v>
      </c>
      <c r="K91" s="2" t="s">
        <v>30</v>
      </c>
      <c r="L91" s="2" t="s">
        <v>31</v>
      </c>
      <c r="M91" s="2" t="s">
        <v>41</v>
      </c>
      <c r="N91" s="4">
        <v>50198</v>
      </c>
      <c r="O91" s="4">
        <v>54426</v>
      </c>
      <c r="P91" s="4">
        <v>4228</v>
      </c>
      <c r="Q91" s="5">
        <v>71.45</v>
      </c>
      <c r="R91" s="4">
        <v>0</v>
      </c>
      <c r="S91" s="4">
        <v>0</v>
      </c>
      <c r="T91" s="4">
        <v>0</v>
      </c>
      <c r="U91" s="5">
        <v>0</v>
      </c>
      <c r="V91" s="5">
        <v>0</v>
      </c>
      <c r="W91" s="14">
        <v>71.45</v>
      </c>
      <c r="X91" s="14">
        <v>0</v>
      </c>
      <c r="Y91" s="14">
        <v>71.45</v>
      </c>
      <c r="Z91" s="4"/>
      <c r="AA91" s="31"/>
      <c r="AC91" s="32"/>
      <c r="AE91" s="32"/>
      <c r="AG91" s="32"/>
      <c r="AI91" s="32"/>
      <c r="AK91" s="32"/>
      <c r="AM91" s="32"/>
    </row>
    <row r="92" spans="1:39">
      <c r="A92" s="2" t="s">
        <v>745</v>
      </c>
      <c r="B92" s="2" t="s">
        <v>510</v>
      </c>
      <c r="C92" s="2" t="s">
        <v>25</v>
      </c>
      <c r="D92" s="2" t="s">
        <v>119</v>
      </c>
      <c r="E92" s="2" t="s">
        <v>436</v>
      </c>
      <c r="F92" s="21"/>
      <c r="G92" s="11"/>
      <c r="H92" s="3">
        <v>42256</v>
      </c>
      <c r="I92" s="2" t="s">
        <v>39</v>
      </c>
      <c r="J92" s="2" t="s">
        <v>438</v>
      </c>
      <c r="K92" s="2" t="s">
        <v>30</v>
      </c>
      <c r="L92" s="2" t="s">
        <v>31</v>
      </c>
      <c r="M92" s="2" t="s">
        <v>41</v>
      </c>
      <c r="N92" s="4">
        <v>19021</v>
      </c>
      <c r="O92" s="4">
        <v>19364</v>
      </c>
      <c r="P92" s="4">
        <v>343</v>
      </c>
      <c r="Q92" s="5">
        <v>5.8</v>
      </c>
      <c r="R92" s="4">
        <v>0</v>
      </c>
      <c r="S92" s="4">
        <v>0</v>
      </c>
      <c r="T92" s="4">
        <v>0</v>
      </c>
      <c r="U92" s="5">
        <v>0</v>
      </c>
      <c r="V92" s="5">
        <v>0</v>
      </c>
      <c r="W92" s="14">
        <v>5.8</v>
      </c>
      <c r="X92" s="14">
        <v>0</v>
      </c>
      <c r="Y92" s="14">
        <v>5.8</v>
      </c>
      <c r="Z92" s="4"/>
      <c r="AA92" s="31"/>
      <c r="AC92" s="32"/>
      <c r="AE92" s="32"/>
      <c r="AG92" s="32"/>
      <c r="AI92" s="32"/>
      <c r="AK92" s="32"/>
      <c r="AM92" s="32"/>
    </row>
    <row r="93" spans="1:39">
      <c r="A93" s="2" t="s">
        <v>745</v>
      </c>
      <c r="B93" s="2" t="s">
        <v>510</v>
      </c>
      <c r="C93" s="2" t="s">
        <v>761</v>
      </c>
      <c r="D93" s="2" t="s">
        <v>762</v>
      </c>
      <c r="E93" s="2" t="s">
        <v>83</v>
      </c>
      <c r="F93" s="21"/>
      <c r="G93" s="11"/>
      <c r="H93" s="3"/>
      <c r="I93" s="2" t="s">
        <v>94</v>
      </c>
      <c r="J93" s="2" t="s">
        <v>35</v>
      </c>
      <c r="K93" s="2" t="s">
        <v>30</v>
      </c>
      <c r="L93" s="2" t="s">
        <v>31</v>
      </c>
      <c r="M93" s="2" t="s">
        <v>382</v>
      </c>
      <c r="N93" s="4">
        <v>0</v>
      </c>
      <c r="O93" s="4">
        <v>0</v>
      </c>
      <c r="P93" s="4">
        <v>0</v>
      </c>
      <c r="Q93" s="5">
        <v>0</v>
      </c>
      <c r="R93" s="4">
        <v>0</v>
      </c>
      <c r="S93" s="4">
        <v>0</v>
      </c>
      <c r="T93" s="4">
        <v>0</v>
      </c>
      <c r="U93" s="5">
        <v>0</v>
      </c>
      <c r="V93" s="5">
        <v>125</v>
      </c>
      <c r="W93" s="14">
        <v>125</v>
      </c>
      <c r="X93" s="14">
        <v>0</v>
      </c>
      <c r="Y93" s="14">
        <v>125</v>
      </c>
      <c r="Z93" s="4"/>
      <c r="AA93" s="31"/>
      <c r="AC93" s="32"/>
      <c r="AE93" s="32"/>
      <c r="AG93" s="32"/>
      <c r="AI93" s="32"/>
      <c r="AK93" s="32"/>
      <c r="AM93" s="32"/>
    </row>
    <row r="94" spans="1:39">
      <c r="A94" s="2" t="s">
        <v>745</v>
      </c>
      <c r="B94" s="2" t="s">
        <v>510</v>
      </c>
      <c r="C94" s="2" t="s">
        <v>25</v>
      </c>
      <c r="D94" s="2" t="s">
        <v>117</v>
      </c>
      <c r="E94" s="2" t="s">
        <v>83</v>
      </c>
      <c r="F94" s="21"/>
      <c r="G94" s="11"/>
      <c r="H94" s="3">
        <v>42390</v>
      </c>
      <c r="I94" s="2" t="s">
        <v>39</v>
      </c>
      <c r="J94" s="2" t="s">
        <v>35</v>
      </c>
      <c r="K94" s="2" t="s">
        <v>30</v>
      </c>
      <c r="L94" s="2" t="s">
        <v>31</v>
      </c>
      <c r="M94" s="2" t="s">
        <v>32</v>
      </c>
      <c r="N94" s="4">
        <v>4186</v>
      </c>
      <c r="O94" s="4">
        <v>5371</v>
      </c>
      <c r="P94" s="4">
        <v>1185</v>
      </c>
      <c r="Q94" s="5">
        <v>20.03</v>
      </c>
      <c r="R94" s="4">
        <v>0</v>
      </c>
      <c r="S94" s="4">
        <v>0</v>
      </c>
      <c r="T94" s="4">
        <v>0</v>
      </c>
      <c r="U94" s="5">
        <v>0</v>
      </c>
      <c r="V94" s="5">
        <v>0</v>
      </c>
      <c r="W94" s="14">
        <v>20.03</v>
      </c>
      <c r="X94" s="14">
        <v>0</v>
      </c>
      <c r="Y94" s="14">
        <v>20.03</v>
      </c>
      <c r="Z94" s="4"/>
      <c r="AA94" s="31"/>
      <c r="AC94" s="32"/>
      <c r="AE94" s="32"/>
      <c r="AG94" s="32"/>
      <c r="AI94" s="32"/>
      <c r="AK94" s="32"/>
      <c r="AM94" s="32"/>
    </row>
    <row r="95" spans="1:39">
      <c r="A95" s="2" t="s">
        <v>745</v>
      </c>
      <c r="B95" s="2" t="s">
        <v>510</v>
      </c>
      <c r="C95" s="2" t="s">
        <v>25</v>
      </c>
      <c r="D95" s="2" t="s">
        <v>45</v>
      </c>
      <c r="E95" s="2" t="s">
        <v>46</v>
      </c>
      <c r="F95" s="21"/>
      <c r="G95" s="11"/>
      <c r="H95" s="3">
        <v>42208</v>
      </c>
      <c r="I95" s="2" t="s">
        <v>28</v>
      </c>
      <c r="J95" s="2" t="s">
        <v>47</v>
      </c>
      <c r="K95" s="2" t="s">
        <v>30</v>
      </c>
      <c r="L95" s="2" t="s">
        <v>31</v>
      </c>
      <c r="M95" s="2" t="s">
        <v>32</v>
      </c>
      <c r="N95" s="4">
        <v>182882</v>
      </c>
      <c r="O95" s="4">
        <v>194946</v>
      </c>
      <c r="P95" s="4">
        <v>12064</v>
      </c>
      <c r="Q95" s="5">
        <v>203.88</v>
      </c>
      <c r="R95" s="4">
        <v>0</v>
      </c>
      <c r="S95" s="4">
        <v>0</v>
      </c>
      <c r="T95" s="4">
        <v>0</v>
      </c>
      <c r="U95" s="5">
        <v>0</v>
      </c>
      <c r="V95" s="5">
        <v>0</v>
      </c>
      <c r="W95" s="14">
        <v>203.88</v>
      </c>
      <c r="X95" s="14">
        <v>0</v>
      </c>
      <c r="Y95" s="14">
        <v>203.88</v>
      </c>
      <c r="Z95" s="4"/>
      <c r="AA95" s="31"/>
      <c r="AC95" s="32"/>
      <c r="AE95" s="32"/>
      <c r="AG95" s="32"/>
      <c r="AI95" s="32"/>
      <c r="AK95" s="32"/>
      <c r="AM95" s="32"/>
    </row>
    <row r="96" spans="1:39">
      <c r="A96" s="2" t="s">
        <v>745</v>
      </c>
      <c r="B96" s="2" t="s">
        <v>510</v>
      </c>
      <c r="C96" s="2" t="s">
        <v>25</v>
      </c>
      <c r="D96" s="2" t="s">
        <v>112</v>
      </c>
      <c r="E96" s="2" t="s">
        <v>62</v>
      </c>
      <c r="F96" s="21"/>
      <c r="G96" s="11"/>
      <c r="H96" s="3">
        <v>42220</v>
      </c>
      <c r="I96" s="2" t="s">
        <v>39</v>
      </c>
      <c r="J96" s="2" t="s">
        <v>63</v>
      </c>
      <c r="K96" s="2" t="s">
        <v>30</v>
      </c>
      <c r="L96" s="2" t="s">
        <v>31</v>
      </c>
      <c r="M96" s="2" t="s">
        <v>378</v>
      </c>
      <c r="N96" s="4">
        <v>38375</v>
      </c>
      <c r="O96" s="4">
        <v>39896</v>
      </c>
      <c r="P96" s="4">
        <v>1521</v>
      </c>
      <c r="Q96" s="5">
        <v>25.7</v>
      </c>
      <c r="R96" s="4">
        <v>0</v>
      </c>
      <c r="S96" s="4">
        <v>0</v>
      </c>
      <c r="T96" s="4">
        <v>0</v>
      </c>
      <c r="U96" s="5">
        <v>0</v>
      </c>
      <c r="V96" s="5">
        <v>0</v>
      </c>
      <c r="W96" s="14">
        <v>25.7</v>
      </c>
      <c r="X96" s="14">
        <v>0</v>
      </c>
      <c r="Y96" s="14">
        <v>25.7</v>
      </c>
      <c r="Z96" s="4"/>
      <c r="AA96" s="31"/>
      <c r="AC96" s="32"/>
      <c r="AE96" s="32"/>
      <c r="AG96" s="32"/>
      <c r="AI96" s="32"/>
      <c r="AK96" s="32"/>
      <c r="AM96" s="32"/>
    </row>
    <row r="97" spans="1:39">
      <c r="A97" s="2" t="s">
        <v>745</v>
      </c>
      <c r="B97" s="2" t="s">
        <v>510</v>
      </c>
      <c r="C97" s="2" t="s">
        <v>25</v>
      </c>
      <c r="D97" s="2" t="s">
        <v>110</v>
      </c>
      <c r="E97" s="2" t="s">
        <v>375</v>
      </c>
      <c r="F97" s="21"/>
      <c r="G97" s="11"/>
      <c r="H97" s="3">
        <v>42227</v>
      </c>
      <c r="I97" s="2" t="s">
        <v>39</v>
      </c>
      <c r="J97" s="2" t="s">
        <v>377</v>
      </c>
      <c r="K97" s="2" t="s">
        <v>30</v>
      </c>
      <c r="L97" s="2" t="s">
        <v>31</v>
      </c>
      <c r="M97" s="2" t="s">
        <v>378</v>
      </c>
      <c r="N97" s="4">
        <v>51384</v>
      </c>
      <c r="O97" s="4">
        <v>53667</v>
      </c>
      <c r="P97" s="4">
        <v>2283</v>
      </c>
      <c r="Q97" s="5">
        <v>38.58</v>
      </c>
      <c r="R97" s="4">
        <v>0</v>
      </c>
      <c r="S97" s="4">
        <v>0</v>
      </c>
      <c r="T97" s="4">
        <v>0</v>
      </c>
      <c r="U97" s="5">
        <v>0</v>
      </c>
      <c r="V97" s="5">
        <v>0</v>
      </c>
      <c r="W97" s="14">
        <v>38.58</v>
      </c>
      <c r="X97" s="14">
        <v>0</v>
      </c>
      <c r="Y97" s="14">
        <v>38.58</v>
      </c>
      <c r="Z97" s="4"/>
      <c r="AA97" s="31"/>
      <c r="AC97" s="32"/>
      <c r="AE97" s="32"/>
      <c r="AG97" s="32"/>
      <c r="AI97" s="32"/>
      <c r="AK97" s="32"/>
      <c r="AM97" s="32"/>
    </row>
    <row r="98" spans="1:39">
      <c r="A98" s="2" t="s">
        <v>745</v>
      </c>
      <c r="B98" s="2" t="s">
        <v>510</v>
      </c>
      <c r="C98" s="2" t="s">
        <v>25</v>
      </c>
      <c r="D98" s="2" t="s">
        <v>37</v>
      </c>
      <c r="E98" s="2" t="s">
        <v>38</v>
      </c>
      <c r="F98" s="21"/>
      <c r="G98" s="11"/>
      <c r="H98" s="3">
        <v>42220</v>
      </c>
      <c r="I98" s="2" t="s">
        <v>39</v>
      </c>
      <c r="J98" s="2" t="s">
        <v>40</v>
      </c>
      <c r="K98" s="2" t="s">
        <v>30</v>
      </c>
      <c r="L98" s="2" t="s">
        <v>31</v>
      </c>
      <c r="M98" s="2" t="s">
        <v>378</v>
      </c>
      <c r="N98" s="4">
        <v>49566</v>
      </c>
      <c r="O98" s="4">
        <v>53385</v>
      </c>
      <c r="P98" s="4">
        <v>3819</v>
      </c>
      <c r="Q98" s="5">
        <v>64.540000000000006</v>
      </c>
      <c r="R98" s="4">
        <v>0</v>
      </c>
      <c r="S98" s="4">
        <v>0</v>
      </c>
      <c r="T98" s="4">
        <v>0</v>
      </c>
      <c r="U98" s="5">
        <v>0</v>
      </c>
      <c r="V98" s="5">
        <v>0</v>
      </c>
      <c r="W98" s="14">
        <v>64.540000000000006</v>
      </c>
      <c r="X98" s="14">
        <v>0</v>
      </c>
      <c r="Y98" s="14">
        <v>64.540000000000006</v>
      </c>
      <c r="Z98" s="4"/>
      <c r="AA98" s="31"/>
      <c r="AC98" s="32"/>
      <c r="AE98" s="32"/>
      <c r="AG98" s="32"/>
      <c r="AI98" s="32"/>
      <c r="AK98" s="32"/>
      <c r="AM98" s="32"/>
    </row>
    <row r="99" spans="1:39">
      <c r="A99" s="2" t="s">
        <v>745</v>
      </c>
      <c r="B99" s="2" t="s">
        <v>510</v>
      </c>
      <c r="C99" s="2" t="s">
        <v>25</v>
      </c>
      <c r="D99" s="2" t="s">
        <v>36</v>
      </c>
      <c r="E99" s="2" t="s">
        <v>34</v>
      </c>
      <c r="F99" s="21"/>
      <c r="G99" s="11"/>
      <c r="H99" s="3">
        <v>42207</v>
      </c>
      <c r="I99" s="2" t="s">
        <v>28</v>
      </c>
      <c r="J99" s="2" t="s">
        <v>35</v>
      </c>
      <c r="K99" s="2" t="s">
        <v>30</v>
      </c>
      <c r="L99" s="2" t="s">
        <v>31</v>
      </c>
      <c r="M99" s="2" t="s">
        <v>382</v>
      </c>
      <c r="N99" s="4">
        <v>143469</v>
      </c>
      <c r="O99" s="4">
        <v>147785</v>
      </c>
      <c r="P99" s="4">
        <v>4316</v>
      </c>
      <c r="Q99" s="5">
        <v>72.94</v>
      </c>
      <c r="R99" s="4">
        <v>0</v>
      </c>
      <c r="S99" s="4">
        <v>0</v>
      </c>
      <c r="T99" s="4">
        <v>0</v>
      </c>
      <c r="U99" s="5">
        <v>0</v>
      </c>
      <c r="V99" s="5">
        <v>0</v>
      </c>
      <c r="W99" s="14">
        <v>72.94</v>
      </c>
      <c r="X99" s="14">
        <v>0</v>
      </c>
      <c r="Y99" s="14">
        <v>72.94</v>
      </c>
      <c r="Z99" s="4"/>
      <c r="AA99" s="31"/>
      <c r="AC99" s="32"/>
      <c r="AE99" s="32"/>
      <c r="AG99" s="32"/>
      <c r="AI99" s="32"/>
      <c r="AK99" s="32"/>
      <c r="AM99" s="32"/>
    </row>
    <row r="100" spans="1:39">
      <c r="A100" s="2" t="s">
        <v>745</v>
      </c>
      <c r="B100" s="2" t="s">
        <v>510</v>
      </c>
      <c r="C100" s="2" t="s">
        <v>25</v>
      </c>
      <c r="D100" s="2" t="s">
        <v>33</v>
      </c>
      <c r="E100" s="2" t="s">
        <v>34</v>
      </c>
      <c r="F100" s="21"/>
      <c r="G100" s="11"/>
      <c r="H100" s="3">
        <v>42207</v>
      </c>
      <c r="I100" s="2" t="s">
        <v>28</v>
      </c>
      <c r="J100" s="2" t="s">
        <v>35</v>
      </c>
      <c r="K100" s="2" t="s">
        <v>30</v>
      </c>
      <c r="L100" s="2" t="s">
        <v>31</v>
      </c>
      <c r="M100" s="2" t="s">
        <v>382</v>
      </c>
      <c r="N100" s="4">
        <v>124818</v>
      </c>
      <c r="O100" s="4">
        <v>135350</v>
      </c>
      <c r="P100" s="4">
        <v>10532</v>
      </c>
      <c r="Q100" s="5">
        <v>177.99</v>
      </c>
      <c r="R100" s="4">
        <v>0</v>
      </c>
      <c r="S100" s="4">
        <v>0</v>
      </c>
      <c r="T100" s="4">
        <v>0</v>
      </c>
      <c r="U100" s="5">
        <v>0</v>
      </c>
      <c r="V100" s="5">
        <v>0</v>
      </c>
      <c r="W100" s="14">
        <v>177.99</v>
      </c>
      <c r="X100" s="14">
        <v>0</v>
      </c>
      <c r="Y100" s="14">
        <v>177.99</v>
      </c>
      <c r="Z100" s="4"/>
      <c r="AA100" s="31"/>
      <c r="AC100" s="32"/>
      <c r="AE100" s="32"/>
      <c r="AG100" s="32"/>
      <c r="AI100" s="32"/>
      <c r="AK100" s="32"/>
      <c r="AM100" s="32"/>
    </row>
    <row r="101" spans="1:39">
      <c r="A101" s="2" t="s">
        <v>745</v>
      </c>
      <c r="B101" s="2" t="s">
        <v>510</v>
      </c>
      <c r="C101" s="2" t="s">
        <v>763</v>
      </c>
      <c r="D101" s="2" t="s">
        <v>232</v>
      </c>
      <c r="E101" s="2" t="s">
        <v>67</v>
      </c>
      <c r="F101" s="21"/>
      <c r="G101" s="11"/>
      <c r="H101" s="3">
        <v>42501</v>
      </c>
      <c r="I101" s="2"/>
      <c r="J101" s="2" t="s">
        <v>764</v>
      </c>
      <c r="K101" s="2" t="s">
        <v>394</v>
      </c>
      <c r="L101" s="2" t="s">
        <v>31</v>
      </c>
      <c r="M101" s="2" t="s">
        <v>382</v>
      </c>
      <c r="N101" s="4">
        <v>10</v>
      </c>
      <c r="O101" s="4">
        <v>10</v>
      </c>
      <c r="P101" s="4">
        <v>0</v>
      </c>
      <c r="Q101" s="5">
        <v>0</v>
      </c>
      <c r="R101" s="4">
        <v>10</v>
      </c>
      <c r="S101" s="4">
        <v>10</v>
      </c>
      <c r="T101" s="4">
        <v>0</v>
      </c>
      <c r="U101" s="5">
        <v>0</v>
      </c>
      <c r="V101" s="5">
        <v>0</v>
      </c>
      <c r="W101" s="14">
        <v>0</v>
      </c>
      <c r="X101" s="14">
        <v>0</v>
      </c>
      <c r="Y101" s="14">
        <v>0</v>
      </c>
      <c r="Z101" s="4"/>
      <c r="AA101" s="31"/>
      <c r="AC101" s="32"/>
      <c r="AE101" s="32"/>
      <c r="AG101" s="32"/>
      <c r="AI101" s="32"/>
      <c r="AK101" s="32"/>
      <c r="AM101" s="32"/>
    </row>
    <row r="102" spans="1:39">
      <c r="A102" s="2" t="s">
        <v>745</v>
      </c>
      <c r="B102" s="2" t="s">
        <v>510</v>
      </c>
      <c r="C102" s="2" t="s">
        <v>489</v>
      </c>
      <c r="D102" s="2" t="s">
        <v>226</v>
      </c>
      <c r="E102" s="2" t="s">
        <v>405</v>
      </c>
      <c r="F102" s="21"/>
      <c r="G102" s="11"/>
      <c r="H102" s="3">
        <v>42281</v>
      </c>
      <c r="I102" s="2"/>
      <c r="J102" s="2" t="s">
        <v>407</v>
      </c>
      <c r="K102" s="2" t="s">
        <v>30</v>
      </c>
      <c r="L102" s="2" t="s">
        <v>31</v>
      </c>
      <c r="M102" s="2" t="s">
        <v>378</v>
      </c>
      <c r="N102" s="4">
        <v>18379</v>
      </c>
      <c r="O102" s="4">
        <v>18379</v>
      </c>
      <c r="P102" s="4">
        <v>0</v>
      </c>
      <c r="Q102" s="5">
        <v>0</v>
      </c>
      <c r="R102" s="4">
        <v>17837</v>
      </c>
      <c r="S102" s="4">
        <v>17837</v>
      </c>
      <c r="T102" s="4">
        <v>0</v>
      </c>
      <c r="U102" s="5">
        <v>0</v>
      </c>
      <c r="V102" s="5">
        <v>0</v>
      </c>
      <c r="W102" s="14">
        <v>0</v>
      </c>
      <c r="X102" s="14">
        <v>0</v>
      </c>
      <c r="Y102" s="14">
        <v>0</v>
      </c>
      <c r="Z102" s="4"/>
      <c r="AA102" s="31"/>
      <c r="AC102" s="32"/>
      <c r="AE102" s="32"/>
      <c r="AG102" s="32"/>
      <c r="AI102" s="32"/>
      <c r="AK102" s="32"/>
      <c r="AM102" s="32"/>
    </row>
    <row r="103" spans="1:39">
      <c r="A103" s="2" t="s">
        <v>745</v>
      </c>
      <c r="B103" s="2" t="s">
        <v>510</v>
      </c>
      <c r="C103" s="2" t="s">
        <v>729</v>
      </c>
      <c r="D103" s="2" t="s">
        <v>225</v>
      </c>
      <c r="E103" s="2" t="s">
        <v>67</v>
      </c>
      <c r="F103" s="21"/>
      <c r="G103" s="11"/>
      <c r="H103" s="3">
        <v>42501</v>
      </c>
      <c r="I103" s="2"/>
      <c r="J103" s="2" t="s">
        <v>722</v>
      </c>
      <c r="K103" s="2" t="s">
        <v>394</v>
      </c>
      <c r="L103" s="2" t="s">
        <v>31</v>
      </c>
      <c r="M103" s="2" t="s">
        <v>382</v>
      </c>
      <c r="N103" s="4">
        <v>10</v>
      </c>
      <c r="O103" s="4">
        <v>10</v>
      </c>
      <c r="P103" s="4">
        <v>0</v>
      </c>
      <c r="Q103" s="5">
        <v>0</v>
      </c>
      <c r="R103" s="4">
        <v>10</v>
      </c>
      <c r="S103" s="4">
        <v>10</v>
      </c>
      <c r="T103" s="4">
        <v>0</v>
      </c>
      <c r="U103" s="5">
        <v>0</v>
      </c>
      <c r="V103" s="5">
        <v>0</v>
      </c>
      <c r="W103" s="14">
        <v>0</v>
      </c>
      <c r="X103" s="14">
        <v>0</v>
      </c>
      <c r="Y103" s="14">
        <v>0</v>
      </c>
      <c r="Z103" s="4"/>
      <c r="AA103" s="31"/>
      <c r="AC103" s="32"/>
      <c r="AE103" s="32"/>
      <c r="AG103" s="32"/>
      <c r="AI103" s="32"/>
      <c r="AK103" s="32"/>
      <c r="AM103" s="32"/>
    </row>
    <row r="104" spans="1:39">
      <c r="A104" s="2" t="s">
        <v>745</v>
      </c>
      <c r="B104" s="2" t="s">
        <v>510</v>
      </c>
      <c r="C104" s="2" t="s">
        <v>765</v>
      </c>
      <c r="D104" s="2" t="s">
        <v>224</v>
      </c>
      <c r="E104" s="2" t="s">
        <v>547</v>
      </c>
      <c r="F104" s="21"/>
      <c r="G104" s="11"/>
      <c r="H104" s="3">
        <v>42410</v>
      </c>
      <c r="I104" s="2"/>
      <c r="J104" s="2" t="s">
        <v>757</v>
      </c>
      <c r="K104" s="2" t="s">
        <v>394</v>
      </c>
      <c r="L104" s="2" t="s">
        <v>31</v>
      </c>
      <c r="M104" s="2" t="s">
        <v>382</v>
      </c>
      <c r="N104" s="4">
        <v>8323</v>
      </c>
      <c r="O104" s="4">
        <v>8323</v>
      </c>
      <c r="P104" s="4">
        <v>0</v>
      </c>
      <c r="Q104" s="5">
        <v>0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0</v>
      </c>
      <c r="X104" s="14">
        <v>0</v>
      </c>
      <c r="Y104" s="14">
        <v>0</v>
      </c>
      <c r="Z104" s="4"/>
      <c r="AA104" s="31"/>
      <c r="AC104" s="32"/>
      <c r="AE104" s="32"/>
      <c r="AG104" s="32"/>
      <c r="AI104" s="32"/>
      <c r="AK104" s="32"/>
      <c r="AM104" s="32"/>
    </row>
    <row r="105" spans="1:39">
      <c r="A105" s="2" t="s">
        <v>745</v>
      </c>
      <c r="B105" s="2" t="s">
        <v>510</v>
      </c>
      <c r="C105" s="2" t="s">
        <v>766</v>
      </c>
      <c r="D105" s="2" t="s">
        <v>223</v>
      </c>
      <c r="E105" s="2" t="s">
        <v>746</v>
      </c>
      <c r="F105" s="21"/>
      <c r="G105" s="11"/>
      <c r="H105" s="3">
        <v>42526</v>
      </c>
      <c r="I105" s="2"/>
      <c r="J105" s="2" t="s">
        <v>747</v>
      </c>
      <c r="K105" s="2" t="s">
        <v>30</v>
      </c>
      <c r="L105" s="2" t="s">
        <v>31</v>
      </c>
      <c r="M105" s="2" t="s">
        <v>378</v>
      </c>
      <c r="N105" s="4">
        <v>10</v>
      </c>
      <c r="O105" s="4">
        <v>10</v>
      </c>
      <c r="P105" s="4">
        <v>0</v>
      </c>
      <c r="Q105" s="5">
        <v>0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0</v>
      </c>
      <c r="X105" s="14">
        <v>0</v>
      </c>
      <c r="Y105" s="14">
        <v>0</v>
      </c>
      <c r="Z105" s="4"/>
      <c r="AA105" s="31"/>
      <c r="AC105" s="32"/>
      <c r="AE105" s="32"/>
      <c r="AG105" s="32"/>
      <c r="AI105" s="32"/>
      <c r="AK105" s="32"/>
      <c r="AM105" s="32"/>
    </row>
    <row r="106" spans="1:39">
      <c r="A106" s="2" t="s">
        <v>745</v>
      </c>
      <c r="B106" s="2" t="s">
        <v>510</v>
      </c>
      <c r="C106" s="2" t="s">
        <v>56</v>
      </c>
      <c r="D106" s="2" t="s">
        <v>222</v>
      </c>
      <c r="E106" s="2" t="s">
        <v>767</v>
      </c>
      <c r="F106" s="21"/>
      <c r="G106" s="11"/>
      <c r="H106" s="3">
        <v>42536</v>
      </c>
      <c r="I106" s="2" t="s">
        <v>39</v>
      </c>
      <c r="J106" s="2" t="s">
        <v>417</v>
      </c>
      <c r="K106" s="2" t="s">
        <v>30</v>
      </c>
      <c r="L106" s="2" t="s">
        <v>31</v>
      </c>
      <c r="M106" s="2" t="s">
        <v>32</v>
      </c>
      <c r="N106" s="4">
        <v>10</v>
      </c>
      <c r="O106" s="4">
        <v>10</v>
      </c>
      <c r="P106" s="4">
        <v>0</v>
      </c>
      <c r="Q106" s="5">
        <v>0</v>
      </c>
      <c r="R106" s="4">
        <v>1</v>
      </c>
      <c r="S106" s="4">
        <v>1</v>
      </c>
      <c r="T106" s="4">
        <v>0</v>
      </c>
      <c r="U106" s="5">
        <v>0</v>
      </c>
      <c r="V106" s="5">
        <v>0</v>
      </c>
      <c r="W106" s="14">
        <v>0</v>
      </c>
      <c r="X106" s="14">
        <v>0</v>
      </c>
      <c r="Y106" s="14">
        <v>0</v>
      </c>
      <c r="Z106" s="4"/>
      <c r="AA106" s="31"/>
      <c r="AC106" s="32"/>
      <c r="AE106" s="32"/>
      <c r="AG106" s="32"/>
      <c r="AI106" s="32"/>
      <c r="AK106" s="32"/>
      <c r="AM106" s="32"/>
    </row>
    <row r="107" spans="1:39">
      <c r="A107" s="2" t="s">
        <v>745</v>
      </c>
      <c r="B107" s="2" t="s">
        <v>510</v>
      </c>
      <c r="C107" s="2" t="s">
        <v>56</v>
      </c>
      <c r="D107" s="2" t="s">
        <v>221</v>
      </c>
      <c r="E107" s="2" t="s">
        <v>723</v>
      </c>
      <c r="F107" s="21"/>
      <c r="G107" s="11"/>
      <c r="H107" s="3">
        <v>42536</v>
      </c>
      <c r="I107" s="2" t="s">
        <v>39</v>
      </c>
      <c r="J107" s="2" t="s">
        <v>724</v>
      </c>
      <c r="K107" s="2" t="s">
        <v>30</v>
      </c>
      <c r="L107" s="2" t="s">
        <v>31</v>
      </c>
      <c r="M107" s="2" t="s">
        <v>41</v>
      </c>
      <c r="N107" s="4">
        <v>10</v>
      </c>
      <c r="O107" s="4">
        <v>10</v>
      </c>
      <c r="P107" s="4">
        <v>0</v>
      </c>
      <c r="Q107" s="5">
        <v>0</v>
      </c>
      <c r="R107" s="4">
        <v>1</v>
      </c>
      <c r="S107" s="4">
        <v>1</v>
      </c>
      <c r="T107" s="4">
        <v>0</v>
      </c>
      <c r="U107" s="5">
        <v>0</v>
      </c>
      <c r="V107" s="5">
        <v>0</v>
      </c>
      <c r="W107" s="14">
        <v>0</v>
      </c>
      <c r="X107" s="14">
        <v>0</v>
      </c>
      <c r="Y107" s="14">
        <v>0</v>
      </c>
      <c r="Z107" s="4"/>
      <c r="AA107" s="31"/>
      <c r="AC107" s="32"/>
      <c r="AE107" s="32"/>
      <c r="AG107" s="32"/>
      <c r="AI107" s="32"/>
      <c r="AK107" s="32"/>
      <c r="AM107" s="32"/>
    </row>
    <row r="108" spans="1:39">
      <c r="A108" s="2" t="s">
        <v>745</v>
      </c>
      <c r="B108" s="2" t="s">
        <v>510</v>
      </c>
      <c r="C108" s="2" t="s">
        <v>56</v>
      </c>
      <c r="D108" s="2" t="s">
        <v>219</v>
      </c>
      <c r="E108" s="2" t="s">
        <v>750</v>
      </c>
      <c r="F108" s="21"/>
      <c r="G108" s="11"/>
      <c r="H108" s="3">
        <v>42444</v>
      </c>
      <c r="I108" s="2" t="s">
        <v>39</v>
      </c>
      <c r="J108" s="2" t="s">
        <v>751</v>
      </c>
      <c r="K108" s="2" t="s">
        <v>30</v>
      </c>
      <c r="L108" s="2" t="s">
        <v>31</v>
      </c>
      <c r="M108" s="2" t="s">
        <v>32</v>
      </c>
      <c r="N108" s="4">
        <v>22</v>
      </c>
      <c r="O108" s="4">
        <v>22</v>
      </c>
      <c r="P108" s="4">
        <v>0</v>
      </c>
      <c r="Q108" s="5">
        <v>0</v>
      </c>
      <c r="R108" s="4">
        <v>0</v>
      </c>
      <c r="S108" s="4">
        <v>0</v>
      </c>
      <c r="T108" s="4">
        <v>0</v>
      </c>
      <c r="U108" s="5">
        <v>0</v>
      </c>
      <c r="V108" s="5">
        <v>0</v>
      </c>
      <c r="W108" s="14">
        <v>0</v>
      </c>
      <c r="X108" s="14">
        <v>0</v>
      </c>
      <c r="Y108" s="14">
        <v>0</v>
      </c>
      <c r="Z108" s="4"/>
      <c r="AA108" s="31"/>
      <c r="AC108" s="32"/>
      <c r="AE108" s="32"/>
      <c r="AG108" s="32"/>
      <c r="AI108" s="32"/>
      <c r="AK108" s="32"/>
      <c r="AM108" s="32"/>
    </row>
    <row r="109" spans="1:39">
      <c r="A109" s="2" t="s">
        <v>745</v>
      </c>
      <c r="B109" s="2" t="s">
        <v>510</v>
      </c>
      <c r="C109" s="2" t="s">
        <v>56</v>
      </c>
      <c r="D109" s="2" t="s">
        <v>217</v>
      </c>
      <c r="E109" s="2" t="s">
        <v>768</v>
      </c>
      <c r="F109" s="21"/>
      <c r="G109" s="11"/>
      <c r="H109" s="3">
        <v>42444</v>
      </c>
      <c r="I109" s="2" t="s">
        <v>39</v>
      </c>
      <c r="J109" s="2" t="s">
        <v>769</v>
      </c>
      <c r="K109" s="2" t="s">
        <v>30</v>
      </c>
      <c r="L109" s="2" t="s">
        <v>31</v>
      </c>
      <c r="M109" s="2" t="s">
        <v>32</v>
      </c>
      <c r="N109" s="4">
        <v>7</v>
      </c>
      <c r="O109" s="4">
        <v>7</v>
      </c>
      <c r="P109" s="4">
        <v>0</v>
      </c>
      <c r="Q109" s="5">
        <v>0</v>
      </c>
      <c r="R109" s="4">
        <v>0</v>
      </c>
      <c r="S109" s="4">
        <v>0</v>
      </c>
      <c r="T109" s="4">
        <v>0</v>
      </c>
      <c r="U109" s="5">
        <v>0</v>
      </c>
      <c r="V109" s="5">
        <v>0</v>
      </c>
      <c r="W109" s="14">
        <v>0</v>
      </c>
      <c r="X109" s="14">
        <v>0</v>
      </c>
      <c r="Y109" s="14">
        <v>0</v>
      </c>
      <c r="Z109" s="4"/>
      <c r="AA109" s="31"/>
      <c r="AC109" s="32"/>
      <c r="AE109" s="32"/>
      <c r="AG109" s="32"/>
      <c r="AI109" s="32"/>
      <c r="AK109" s="32"/>
      <c r="AM109" s="32"/>
    </row>
    <row r="110" spans="1:39">
      <c r="A110" s="2" t="s">
        <v>745</v>
      </c>
      <c r="B110" s="2" t="s">
        <v>510</v>
      </c>
      <c r="C110" s="2" t="s">
        <v>56</v>
      </c>
      <c r="D110" s="2" t="s">
        <v>209</v>
      </c>
      <c r="E110" s="2" t="s">
        <v>549</v>
      </c>
      <c r="F110" s="21"/>
      <c r="G110" s="11"/>
      <c r="H110" s="3">
        <v>42391</v>
      </c>
      <c r="I110" s="2" t="s">
        <v>39</v>
      </c>
      <c r="J110" s="2" t="s">
        <v>550</v>
      </c>
      <c r="K110" s="2" t="s">
        <v>30</v>
      </c>
      <c r="L110" s="2" t="s">
        <v>31</v>
      </c>
      <c r="M110" s="2" t="s">
        <v>32</v>
      </c>
      <c r="N110" s="4">
        <v>820</v>
      </c>
      <c r="O110" s="4">
        <v>820</v>
      </c>
      <c r="P110" s="4">
        <v>0</v>
      </c>
      <c r="Q110" s="5">
        <v>0</v>
      </c>
      <c r="R110" s="4">
        <v>0</v>
      </c>
      <c r="S110" s="4">
        <v>0</v>
      </c>
      <c r="T110" s="4">
        <v>0</v>
      </c>
      <c r="U110" s="5">
        <v>0</v>
      </c>
      <c r="V110" s="5">
        <v>0</v>
      </c>
      <c r="W110" s="14">
        <v>0</v>
      </c>
      <c r="X110" s="14">
        <v>0</v>
      </c>
      <c r="Y110" s="14">
        <v>0</v>
      </c>
      <c r="Z110" s="4"/>
      <c r="AA110" s="31"/>
      <c r="AC110" s="32"/>
      <c r="AE110" s="32"/>
      <c r="AG110" s="32"/>
      <c r="AI110" s="32"/>
      <c r="AK110" s="32"/>
      <c r="AM110" s="32"/>
    </row>
    <row r="111" spans="1:39">
      <c r="A111" s="2" t="s">
        <v>745</v>
      </c>
      <c r="B111" s="2" t="s">
        <v>510</v>
      </c>
      <c r="C111" s="2" t="s">
        <v>56</v>
      </c>
      <c r="D111" s="2" t="s">
        <v>206</v>
      </c>
      <c r="E111" s="2" t="s">
        <v>371</v>
      </c>
      <c r="F111" s="21"/>
      <c r="G111" s="11"/>
      <c r="H111" s="3">
        <v>42199</v>
      </c>
      <c r="I111" s="2" t="s">
        <v>28</v>
      </c>
      <c r="J111" s="2" t="s">
        <v>373</v>
      </c>
      <c r="K111" s="2" t="s">
        <v>30</v>
      </c>
      <c r="L111" s="2" t="s">
        <v>31</v>
      </c>
      <c r="M111" s="2" t="s">
        <v>32</v>
      </c>
      <c r="N111" s="4">
        <v>16671</v>
      </c>
      <c r="O111" s="4">
        <v>16671</v>
      </c>
      <c r="P111" s="4">
        <v>0</v>
      </c>
      <c r="Q111" s="5">
        <v>0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0</v>
      </c>
      <c r="X111" s="14">
        <v>0</v>
      </c>
      <c r="Y111" s="14">
        <v>0</v>
      </c>
      <c r="Z111" s="4"/>
      <c r="AA111" s="31"/>
      <c r="AC111" s="32"/>
      <c r="AE111" s="32"/>
      <c r="AG111" s="32"/>
      <c r="AI111" s="32"/>
      <c r="AK111" s="32"/>
      <c r="AM111" s="32"/>
    </row>
    <row r="112" spans="1:39">
      <c r="A112" s="2" t="s">
        <v>745</v>
      </c>
      <c r="B112" s="2" t="s">
        <v>510</v>
      </c>
      <c r="C112" s="2" t="s">
        <v>770</v>
      </c>
      <c r="D112" s="2" t="s">
        <v>202</v>
      </c>
      <c r="E112" s="2" t="s">
        <v>715</v>
      </c>
      <c r="F112" s="21"/>
      <c r="G112" s="11"/>
      <c r="H112" s="3">
        <v>42496</v>
      </c>
      <c r="I112" s="2" t="s">
        <v>771</v>
      </c>
      <c r="J112" s="2" t="s">
        <v>716</v>
      </c>
      <c r="K112" s="2" t="s">
        <v>717</v>
      </c>
      <c r="L112" s="2" t="s">
        <v>31</v>
      </c>
      <c r="M112" s="2" t="s">
        <v>718</v>
      </c>
      <c r="N112" s="4">
        <v>44585</v>
      </c>
      <c r="O112" s="4">
        <v>44585</v>
      </c>
      <c r="P112" s="4">
        <v>0</v>
      </c>
      <c r="Q112" s="5">
        <v>0</v>
      </c>
      <c r="R112" s="4">
        <v>0</v>
      </c>
      <c r="S112" s="4">
        <v>0</v>
      </c>
      <c r="T112" s="4">
        <v>0</v>
      </c>
      <c r="U112" s="5">
        <v>0</v>
      </c>
      <c r="V112" s="5">
        <v>0</v>
      </c>
      <c r="W112" s="14">
        <v>0</v>
      </c>
      <c r="X112" s="14">
        <v>0</v>
      </c>
      <c r="Y112" s="14">
        <v>0</v>
      </c>
      <c r="Z112" s="4"/>
      <c r="AA112" s="31"/>
      <c r="AC112" s="32"/>
      <c r="AE112" s="32"/>
      <c r="AG112" s="32"/>
      <c r="AI112" s="32"/>
      <c r="AK112" s="32"/>
      <c r="AM112" s="32"/>
    </row>
    <row r="113" spans="1:39">
      <c r="A113" s="2" t="s">
        <v>745</v>
      </c>
      <c r="B113" s="2" t="s">
        <v>510</v>
      </c>
      <c r="C113" s="2" t="s">
        <v>419</v>
      </c>
      <c r="D113" s="2" t="s">
        <v>200</v>
      </c>
      <c r="E113" s="2" t="s">
        <v>603</v>
      </c>
      <c r="F113" s="21"/>
      <c r="G113" s="11"/>
      <c r="H113" s="3">
        <v>42424</v>
      </c>
      <c r="I113" s="2" t="s">
        <v>772</v>
      </c>
      <c r="J113" s="2" t="s">
        <v>605</v>
      </c>
      <c r="K113" s="2" t="s">
        <v>394</v>
      </c>
      <c r="L113" s="2" t="s">
        <v>31</v>
      </c>
      <c r="M113" s="2" t="s">
        <v>378</v>
      </c>
      <c r="N113" s="4">
        <v>52131</v>
      </c>
      <c r="O113" s="4">
        <v>52131</v>
      </c>
      <c r="P113" s="4">
        <v>0</v>
      </c>
      <c r="Q113" s="5">
        <v>0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0</v>
      </c>
      <c r="X113" s="14">
        <v>0</v>
      </c>
      <c r="Y113" s="14">
        <v>0</v>
      </c>
      <c r="Z113" s="4"/>
      <c r="AA113" s="31"/>
      <c r="AC113" s="32"/>
      <c r="AE113" s="32"/>
      <c r="AG113" s="32"/>
      <c r="AI113" s="32"/>
      <c r="AK113" s="32"/>
      <c r="AM113" s="32"/>
    </row>
    <row r="114" spans="1:39">
      <c r="A114" s="2" t="s">
        <v>745</v>
      </c>
      <c r="B114" s="2" t="s">
        <v>510</v>
      </c>
      <c r="C114" s="2" t="s">
        <v>25</v>
      </c>
      <c r="D114" s="2" t="s">
        <v>136</v>
      </c>
      <c r="E114" s="2" t="s">
        <v>750</v>
      </c>
      <c r="F114" s="21"/>
      <c r="G114" s="11"/>
      <c r="H114" s="3">
        <v>42444</v>
      </c>
      <c r="I114" s="2" t="s">
        <v>39</v>
      </c>
      <c r="J114" s="2" t="s">
        <v>751</v>
      </c>
      <c r="K114" s="2" t="s">
        <v>30</v>
      </c>
      <c r="L114" s="2" t="s">
        <v>31</v>
      </c>
      <c r="M114" s="2" t="s">
        <v>32</v>
      </c>
      <c r="N114" s="4">
        <v>20</v>
      </c>
      <c r="O114" s="4">
        <v>20</v>
      </c>
      <c r="P114" s="4">
        <v>0</v>
      </c>
      <c r="Q114" s="5">
        <v>0</v>
      </c>
      <c r="R114" s="4">
        <v>0</v>
      </c>
      <c r="S114" s="4">
        <v>0</v>
      </c>
      <c r="T114" s="4">
        <v>0</v>
      </c>
      <c r="U114" s="5">
        <v>0</v>
      </c>
      <c r="V114" s="5">
        <v>0</v>
      </c>
      <c r="W114" s="14">
        <v>0</v>
      </c>
      <c r="X114" s="14">
        <v>0</v>
      </c>
      <c r="Y114" s="14">
        <v>0</v>
      </c>
      <c r="Z114" s="4"/>
      <c r="AA114" s="31"/>
      <c r="AC114" s="32"/>
      <c r="AE114" s="32"/>
      <c r="AG114" s="32"/>
      <c r="AI114" s="32"/>
      <c r="AK114" s="32"/>
      <c r="AM114" s="32"/>
    </row>
    <row r="115" spans="1:39">
      <c r="A115" s="2" t="s">
        <v>745</v>
      </c>
      <c r="B115" s="2" t="s">
        <v>510</v>
      </c>
      <c r="C115" s="2" t="s">
        <v>25</v>
      </c>
      <c r="D115" s="2" t="s">
        <v>134</v>
      </c>
      <c r="E115" s="2" t="s">
        <v>504</v>
      </c>
      <c r="F115" s="21"/>
      <c r="G115" s="11"/>
      <c r="H115" s="3">
        <v>42444</v>
      </c>
      <c r="I115" s="2" t="s">
        <v>39</v>
      </c>
      <c r="J115" s="2" t="s">
        <v>381</v>
      </c>
      <c r="K115" s="2" t="s">
        <v>30</v>
      </c>
      <c r="L115" s="2" t="s">
        <v>31</v>
      </c>
      <c r="M115" s="2" t="s">
        <v>32</v>
      </c>
      <c r="N115" s="4">
        <v>16</v>
      </c>
      <c r="O115" s="4">
        <v>16</v>
      </c>
      <c r="P115" s="4">
        <v>0</v>
      </c>
      <c r="Q115" s="5">
        <v>0</v>
      </c>
      <c r="R115" s="4">
        <v>0</v>
      </c>
      <c r="S115" s="4">
        <v>0</v>
      </c>
      <c r="T115" s="4">
        <v>0</v>
      </c>
      <c r="U115" s="5">
        <v>0</v>
      </c>
      <c r="V115" s="5">
        <v>0</v>
      </c>
      <c r="W115" s="14">
        <v>0</v>
      </c>
      <c r="X115" s="14">
        <v>0</v>
      </c>
      <c r="Y115" s="14">
        <v>0</v>
      </c>
      <c r="Z115" s="4"/>
      <c r="AA115" s="31"/>
      <c r="AC115" s="32"/>
      <c r="AE115" s="32"/>
      <c r="AG115" s="32"/>
      <c r="AI115" s="32"/>
      <c r="AK115" s="32"/>
      <c r="AM115" s="32"/>
    </row>
    <row r="116" spans="1:39">
      <c r="A116" s="2" t="s">
        <v>745</v>
      </c>
      <c r="B116" s="2" t="s">
        <v>510</v>
      </c>
      <c r="C116" s="2" t="s">
        <v>69</v>
      </c>
      <c r="D116" s="2" t="s">
        <v>259</v>
      </c>
      <c r="E116" s="2" t="s">
        <v>371</v>
      </c>
      <c r="F116" s="21"/>
      <c r="G116" s="11"/>
      <c r="H116" s="3">
        <v>42198</v>
      </c>
      <c r="I116" s="2" t="s">
        <v>28</v>
      </c>
      <c r="J116" s="2" t="s">
        <v>373</v>
      </c>
      <c r="K116" s="2" t="s">
        <v>30</v>
      </c>
      <c r="L116" s="2" t="s">
        <v>31</v>
      </c>
      <c r="M116" s="2" t="s">
        <v>32</v>
      </c>
      <c r="N116" s="4">
        <v>4175</v>
      </c>
      <c r="O116" s="4">
        <v>4718</v>
      </c>
      <c r="P116" s="4">
        <v>543</v>
      </c>
      <c r="Q116" s="14">
        <v>9.18</v>
      </c>
      <c r="R116" s="4">
        <v>2484</v>
      </c>
      <c r="S116" s="4">
        <v>2809</v>
      </c>
      <c r="T116" s="4">
        <v>325</v>
      </c>
      <c r="U116" s="5">
        <v>19.440000000000001</v>
      </c>
      <c r="V116" s="5">
        <v>0</v>
      </c>
      <c r="W116" s="14">
        <v>28.62</v>
      </c>
      <c r="X116" s="14">
        <v>0</v>
      </c>
      <c r="Y116" s="14">
        <v>28.62</v>
      </c>
      <c r="Z116" s="4"/>
      <c r="AA116" s="31"/>
      <c r="AC116" s="32"/>
      <c r="AE116" s="32"/>
      <c r="AG116" s="32"/>
      <c r="AI116" s="32"/>
      <c r="AK116" s="32"/>
      <c r="AM116" s="32"/>
    </row>
    <row r="117" spans="1:39">
      <c r="A117" s="2" t="s">
        <v>745</v>
      </c>
      <c r="B117" s="2" t="s">
        <v>510</v>
      </c>
      <c r="C117" s="2" t="s">
        <v>69</v>
      </c>
      <c r="D117" s="2" t="s">
        <v>257</v>
      </c>
      <c r="E117" s="2" t="s">
        <v>384</v>
      </c>
      <c r="F117" s="21"/>
      <c r="G117" s="11"/>
      <c r="H117" s="3">
        <v>42235</v>
      </c>
      <c r="I117" s="2" t="s">
        <v>39</v>
      </c>
      <c r="J117" s="2" t="s">
        <v>386</v>
      </c>
      <c r="K117" s="2" t="s">
        <v>30</v>
      </c>
      <c r="L117" s="2" t="s">
        <v>31</v>
      </c>
      <c r="M117" s="2" t="s">
        <v>41</v>
      </c>
      <c r="N117" s="4">
        <v>5176</v>
      </c>
      <c r="O117" s="4">
        <v>5709</v>
      </c>
      <c r="P117" s="4">
        <v>533</v>
      </c>
      <c r="Q117" s="5">
        <v>9.01</v>
      </c>
      <c r="R117" s="4">
        <v>2217</v>
      </c>
      <c r="S117" s="4">
        <v>3472</v>
      </c>
      <c r="T117" s="4">
        <v>1255</v>
      </c>
      <c r="U117" s="5">
        <v>75.05</v>
      </c>
      <c r="V117" s="5">
        <v>0</v>
      </c>
      <c r="W117" s="14">
        <v>84.06</v>
      </c>
      <c r="X117" s="14">
        <v>0</v>
      </c>
      <c r="Y117" s="14">
        <v>84.06</v>
      </c>
      <c r="Z117" s="4"/>
      <c r="AA117" s="31"/>
      <c r="AC117" s="32"/>
      <c r="AE117" s="32"/>
      <c r="AG117" s="32"/>
      <c r="AI117" s="32"/>
      <c r="AK117" s="32"/>
      <c r="AM117" s="32"/>
    </row>
    <row r="118" spans="1:39">
      <c r="A118" s="2" t="s">
        <v>745</v>
      </c>
      <c r="B118" s="2" t="s">
        <v>510</v>
      </c>
      <c r="C118" s="2" t="s">
        <v>69</v>
      </c>
      <c r="D118" s="2" t="s">
        <v>75</v>
      </c>
      <c r="E118" s="2" t="s">
        <v>34</v>
      </c>
      <c r="F118" s="21"/>
      <c r="G118" s="11"/>
      <c r="H118" s="3">
        <v>42207</v>
      </c>
      <c r="I118" s="2" t="s">
        <v>28</v>
      </c>
      <c r="J118" s="2" t="s">
        <v>35</v>
      </c>
      <c r="K118" s="2" t="s">
        <v>30</v>
      </c>
      <c r="L118" s="2" t="s">
        <v>31</v>
      </c>
      <c r="M118" s="2" t="s">
        <v>32</v>
      </c>
      <c r="N118" s="4">
        <v>10516</v>
      </c>
      <c r="O118" s="4">
        <v>12065</v>
      </c>
      <c r="P118" s="4">
        <v>1549</v>
      </c>
      <c r="Q118" s="5">
        <v>26.18</v>
      </c>
      <c r="R118" s="4">
        <v>15889</v>
      </c>
      <c r="S118" s="4">
        <v>16839</v>
      </c>
      <c r="T118" s="4">
        <v>950</v>
      </c>
      <c r="U118" s="5">
        <v>56.81</v>
      </c>
      <c r="V118" s="5">
        <v>0</v>
      </c>
      <c r="W118" s="14">
        <v>82.99</v>
      </c>
      <c r="X118" s="14">
        <v>0</v>
      </c>
      <c r="Y118" s="14">
        <v>82.99</v>
      </c>
      <c r="Z118" s="4"/>
      <c r="AA118" s="31"/>
      <c r="AC118" s="32"/>
      <c r="AE118" s="32"/>
      <c r="AG118" s="32"/>
      <c r="AI118" s="32"/>
      <c r="AK118" s="32"/>
      <c r="AM118" s="32"/>
    </row>
    <row r="119" spans="1:39">
      <c r="A119" s="2" t="s">
        <v>745</v>
      </c>
      <c r="B119" s="2" t="s">
        <v>510</v>
      </c>
      <c r="C119" s="2" t="s">
        <v>69</v>
      </c>
      <c r="D119" s="2" t="s">
        <v>71</v>
      </c>
      <c r="E119" s="2" t="s">
        <v>72</v>
      </c>
      <c r="F119" s="21"/>
      <c r="G119" s="11"/>
      <c r="H119" s="3">
        <v>42194</v>
      </c>
      <c r="I119" s="2" t="s">
        <v>28</v>
      </c>
      <c r="J119" s="2" t="s">
        <v>73</v>
      </c>
      <c r="K119" s="2" t="s">
        <v>30</v>
      </c>
      <c r="L119" s="2" t="s">
        <v>31</v>
      </c>
      <c r="M119" s="2" t="s">
        <v>32</v>
      </c>
      <c r="N119" s="4">
        <v>11328</v>
      </c>
      <c r="O119" s="4">
        <v>11916</v>
      </c>
      <c r="P119" s="4">
        <v>588</v>
      </c>
      <c r="Q119" s="5">
        <v>9.94</v>
      </c>
      <c r="R119" s="4">
        <v>7185</v>
      </c>
      <c r="S119" s="4">
        <v>7717</v>
      </c>
      <c r="T119" s="4">
        <v>532</v>
      </c>
      <c r="U119" s="5">
        <v>31.81</v>
      </c>
      <c r="V119" s="5">
        <v>0</v>
      </c>
      <c r="W119" s="14">
        <v>41.75</v>
      </c>
      <c r="X119" s="14">
        <v>0</v>
      </c>
      <c r="Y119" s="14">
        <v>41.75</v>
      </c>
      <c r="Z119" s="4"/>
      <c r="AA119" s="31"/>
      <c r="AC119" s="32"/>
      <c r="AE119" s="32"/>
      <c r="AG119" s="32"/>
      <c r="AI119" s="32"/>
      <c r="AK119" s="32"/>
      <c r="AM119" s="32"/>
    </row>
    <row r="120" spans="1:39">
      <c r="A120" s="2" t="s">
        <v>745</v>
      </c>
      <c r="B120" s="2" t="s">
        <v>510</v>
      </c>
      <c r="C120" s="2" t="s">
        <v>69</v>
      </c>
      <c r="D120" s="2" t="s">
        <v>70</v>
      </c>
      <c r="E120" s="2" t="s">
        <v>34</v>
      </c>
      <c r="F120" s="21"/>
      <c r="G120" s="11"/>
      <c r="H120" s="3">
        <v>42184</v>
      </c>
      <c r="I120" s="2" t="s">
        <v>28</v>
      </c>
      <c r="J120" s="2" t="s">
        <v>35</v>
      </c>
      <c r="K120" s="2" t="s">
        <v>30</v>
      </c>
      <c r="L120" s="2" t="s">
        <v>31</v>
      </c>
      <c r="M120" s="2" t="s">
        <v>32</v>
      </c>
      <c r="N120" s="4">
        <v>2677</v>
      </c>
      <c r="O120" s="4">
        <v>2881</v>
      </c>
      <c r="P120" s="4">
        <v>204</v>
      </c>
      <c r="Q120" s="5">
        <v>3.45</v>
      </c>
      <c r="R120" s="4">
        <v>1814</v>
      </c>
      <c r="S120" s="4">
        <v>1849</v>
      </c>
      <c r="T120" s="4">
        <v>35</v>
      </c>
      <c r="U120" s="5">
        <v>2.09</v>
      </c>
      <c r="V120" s="5">
        <v>0</v>
      </c>
      <c r="W120" s="14">
        <v>5.54</v>
      </c>
      <c r="X120" s="14">
        <v>0</v>
      </c>
      <c r="Y120" s="14">
        <v>5.54</v>
      </c>
      <c r="Z120" s="4"/>
      <c r="AA120" s="31"/>
      <c r="AC120" s="32"/>
      <c r="AE120" s="32"/>
      <c r="AG120" s="32"/>
      <c r="AI120" s="32"/>
      <c r="AK120" s="32"/>
      <c r="AM120" s="32"/>
    </row>
    <row r="121" spans="1:39">
      <c r="A121" s="2" t="s">
        <v>745</v>
      </c>
      <c r="B121" s="2" t="s">
        <v>510</v>
      </c>
      <c r="C121" s="2" t="s">
        <v>69</v>
      </c>
      <c r="D121" s="2" t="s">
        <v>256</v>
      </c>
      <c r="E121" s="2" t="s">
        <v>371</v>
      </c>
      <c r="F121" s="21"/>
      <c r="G121" s="11"/>
      <c r="H121" s="3">
        <v>42199</v>
      </c>
      <c r="I121" s="2" t="s">
        <v>28</v>
      </c>
      <c r="J121" s="2" t="s">
        <v>373</v>
      </c>
      <c r="K121" s="2" t="s">
        <v>30</v>
      </c>
      <c r="L121" s="2" t="s">
        <v>31</v>
      </c>
      <c r="M121" s="2" t="s">
        <v>32</v>
      </c>
      <c r="N121" s="4">
        <v>539</v>
      </c>
      <c r="O121" s="4">
        <v>557</v>
      </c>
      <c r="P121" s="4">
        <v>18</v>
      </c>
      <c r="Q121" s="5">
        <v>0.3</v>
      </c>
      <c r="R121" s="4">
        <v>1803</v>
      </c>
      <c r="S121" s="4">
        <v>1827</v>
      </c>
      <c r="T121" s="4">
        <v>24</v>
      </c>
      <c r="U121" s="5">
        <v>1.44</v>
      </c>
      <c r="V121" s="5">
        <v>0</v>
      </c>
      <c r="W121" s="14">
        <v>1.74</v>
      </c>
      <c r="X121" s="14">
        <v>0</v>
      </c>
      <c r="Y121" s="14">
        <v>1.74</v>
      </c>
      <c r="Z121" s="4"/>
      <c r="AA121" s="31"/>
      <c r="AC121" s="32"/>
      <c r="AE121" s="32"/>
      <c r="AG121" s="32"/>
      <c r="AI121" s="32"/>
      <c r="AK121" s="32"/>
      <c r="AM121" s="32"/>
    </row>
    <row r="122" spans="1:39">
      <c r="A122" s="2" t="s">
        <v>745</v>
      </c>
      <c r="B122" s="2" t="s">
        <v>510</v>
      </c>
      <c r="C122" s="2" t="s">
        <v>69</v>
      </c>
      <c r="D122" s="2" t="s">
        <v>255</v>
      </c>
      <c r="E122" s="2" t="s">
        <v>371</v>
      </c>
      <c r="F122" s="21"/>
      <c r="G122" s="11"/>
      <c r="H122" s="3">
        <v>42199</v>
      </c>
      <c r="I122" s="2" t="s">
        <v>28</v>
      </c>
      <c r="J122" s="2" t="s">
        <v>373</v>
      </c>
      <c r="K122" s="2" t="s">
        <v>30</v>
      </c>
      <c r="L122" s="2" t="s">
        <v>31</v>
      </c>
      <c r="M122" s="2" t="s">
        <v>32</v>
      </c>
      <c r="N122" s="4">
        <v>3209</v>
      </c>
      <c r="O122" s="4">
        <v>3466</v>
      </c>
      <c r="P122" s="4">
        <v>257</v>
      </c>
      <c r="Q122" s="5">
        <v>4.34</v>
      </c>
      <c r="R122" s="4">
        <v>6170</v>
      </c>
      <c r="S122" s="4">
        <v>6724</v>
      </c>
      <c r="T122" s="4">
        <v>554</v>
      </c>
      <c r="U122" s="5">
        <v>33.130000000000003</v>
      </c>
      <c r="V122" s="5">
        <v>0</v>
      </c>
      <c r="W122" s="14">
        <v>37.47</v>
      </c>
      <c r="X122" s="14">
        <v>0</v>
      </c>
      <c r="Y122" s="14">
        <v>37.47</v>
      </c>
      <c r="Z122" s="4"/>
      <c r="AA122" s="31"/>
      <c r="AC122" s="32"/>
      <c r="AE122" s="32"/>
      <c r="AG122" s="32"/>
      <c r="AI122" s="32"/>
      <c r="AK122" s="32"/>
      <c r="AM122" s="32"/>
    </row>
    <row r="123" spans="1:39">
      <c r="A123" s="2" t="s">
        <v>745</v>
      </c>
      <c r="B123" s="2" t="s">
        <v>510</v>
      </c>
      <c r="C123" s="2" t="s">
        <v>69</v>
      </c>
      <c r="D123" s="2" t="s">
        <v>253</v>
      </c>
      <c r="E123" s="2" t="s">
        <v>371</v>
      </c>
      <c r="F123" s="21"/>
      <c r="G123" s="11"/>
      <c r="H123" s="3">
        <v>42198</v>
      </c>
      <c r="I123" s="2" t="s">
        <v>28</v>
      </c>
      <c r="J123" s="2" t="s">
        <v>373</v>
      </c>
      <c r="K123" s="2" t="s">
        <v>30</v>
      </c>
      <c r="L123" s="2" t="s">
        <v>31</v>
      </c>
      <c r="M123" s="2" t="s">
        <v>32</v>
      </c>
      <c r="N123" s="4">
        <v>556</v>
      </c>
      <c r="O123" s="4">
        <v>667</v>
      </c>
      <c r="P123" s="4">
        <v>111</v>
      </c>
      <c r="Q123" s="5">
        <v>1.88</v>
      </c>
      <c r="R123" s="4">
        <v>1604</v>
      </c>
      <c r="S123" s="4">
        <v>1748</v>
      </c>
      <c r="T123" s="4">
        <v>144</v>
      </c>
      <c r="U123" s="5">
        <v>8.61</v>
      </c>
      <c r="V123" s="5">
        <v>0</v>
      </c>
      <c r="W123" s="14">
        <v>10.49</v>
      </c>
      <c r="X123" s="14">
        <v>0</v>
      </c>
      <c r="Y123" s="14">
        <v>10.49</v>
      </c>
      <c r="Z123" s="4"/>
      <c r="AA123" s="31"/>
      <c r="AC123" s="32"/>
      <c r="AE123" s="32"/>
      <c r="AG123" s="32"/>
      <c r="AI123" s="32"/>
      <c r="AK123" s="32"/>
      <c r="AM123" s="32"/>
    </row>
    <row r="124" spans="1:39">
      <c r="A124" s="2" t="s">
        <v>745</v>
      </c>
      <c r="B124" s="2" t="s">
        <v>510</v>
      </c>
      <c r="C124" s="2" t="s">
        <v>69</v>
      </c>
      <c r="D124" s="2" t="s">
        <v>252</v>
      </c>
      <c r="E124" s="2" t="s">
        <v>547</v>
      </c>
      <c r="F124" s="21"/>
      <c r="G124" s="11"/>
      <c r="H124" s="3">
        <v>42388</v>
      </c>
      <c r="I124" s="2" t="s">
        <v>39</v>
      </c>
      <c r="J124" s="2" t="s">
        <v>548</v>
      </c>
      <c r="K124" s="2" t="s">
        <v>30</v>
      </c>
      <c r="L124" s="2" t="s">
        <v>31</v>
      </c>
      <c r="M124" s="2" t="s">
        <v>32</v>
      </c>
      <c r="N124" s="4">
        <v>616</v>
      </c>
      <c r="O124" s="4">
        <v>616</v>
      </c>
      <c r="P124" s="4">
        <v>0</v>
      </c>
      <c r="Q124" s="5">
        <v>0</v>
      </c>
      <c r="R124" s="4">
        <v>617</v>
      </c>
      <c r="S124" s="4">
        <v>619</v>
      </c>
      <c r="T124" s="4">
        <v>2</v>
      </c>
      <c r="U124" s="5">
        <v>0.12</v>
      </c>
      <c r="V124" s="5">
        <v>0</v>
      </c>
      <c r="W124" s="14">
        <v>0.12</v>
      </c>
      <c r="X124" s="14">
        <v>0</v>
      </c>
      <c r="Y124" s="14">
        <v>0.12</v>
      </c>
      <c r="Z124" s="4"/>
      <c r="AA124" s="31"/>
      <c r="AC124" s="32"/>
      <c r="AE124" s="32"/>
      <c r="AG124" s="32"/>
      <c r="AI124" s="32"/>
      <c r="AK124" s="32"/>
      <c r="AM124" s="32"/>
    </row>
    <row r="125" spans="1:39">
      <c r="A125" s="2" t="s">
        <v>745</v>
      </c>
      <c r="B125" s="2" t="s">
        <v>510</v>
      </c>
      <c r="C125" s="2" t="s">
        <v>69</v>
      </c>
      <c r="D125" s="2" t="s">
        <v>251</v>
      </c>
      <c r="E125" s="2" t="s">
        <v>547</v>
      </c>
      <c r="F125" s="21"/>
      <c r="G125" s="11"/>
      <c r="H125" s="3">
        <v>42389</v>
      </c>
      <c r="I125" s="2" t="s">
        <v>39</v>
      </c>
      <c r="J125" s="2" t="s">
        <v>548</v>
      </c>
      <c r="K125" s="2" t="s">
        <v>30</v>
      </c>
      <c r="L125" s="2" t="s">
        <v>31</v>
      </c>
      <c r="M125" s="2" t="s">
        <v>32</v>
      </c>
      <c r="N125" s="4">
        <v>227</v>
      </c>
      <c r="O125" s="4">
        <v>230</v>
      </c>
      <c r="P125" s="4">
        <v>3</v>
      </c>
      <c r="Q125" s="5">
        <v>0.05</v>
      </c>
      <c r="R125" s="4">
        <v>113</v>
      </c>
      <c r="S125" s="4">
        <v>117</v>
      </c>
      <c r="T125" s="4">
        <v>4</v>
      </c>
      <c r="U125" s="5">
        <v>0.24</v>
      </c>
      <c r="V125" s="5">
        <v>0</v>
      </c>
      <c r="W125" s="14">
        <v>0.28999999999999998</v>
      </c>
      <c r="X125" s="14">
        <v>0</v>
      </c>
      <c r="Y125" s="14">
        <v>0.28999999999999998</v>
      </c>
      <c r="Z125" s="4"/>
      <c r="AA125" s="31"/>
      <c r="AC125" s="32"/>
      <c r="AE125" s="32"/>
      <c r="AG125" s="32"/>
      <c r="AI125" s="32"/>
      <c r="AK125" s="32"/>
      <c r="AM125" s="32"/>
    </row>
    <row r="126" spans="1:39">
      <c r="A126" s="2" t="s">
        <v>745</v>
      </c>
      <c r="B126" s="2" t="s">
        <v>510</v>
      </c>
      <c r="C126" s="2" t="s">
        <v>69</v>
      </c>
      <c r="D126" s="2" t="s">
        <v>250</v>
      </c>
      <c r="E126" s="2" t="s">
        <v>547</v>
      </c>
      <c r="F126" s="21"/>
      <c r="G126" s="11"/>
      <c r="H126" s="3">
        <v>42389</v>
      </c>
      <c r="I126" s="2" t="s">
        <v>39</v>
      </c>
      <c r="J126" s="2" t="s">
        <v>548</v>
      </c>
      <c r="K126" s="2" t="s">
        <v>30</v>
      </c>
      <c r="L126" s="2" t="s">
        <v>31</v>
      </c>
      <c r="M126" s="2" t="s">
        <v>32</v>
      </c>
      <c r="N126" s="4">
        <v>357</v>
      </c>
      <c r="O126" s="4">
        <v>368</v>
      </c>
      <c r="P126" s="4">
        <v>11</v>
      </c>
      <c r="Q126" s="5">
        <v>0.19</v>
      </c>
      <c r="R126" s="4">
        <v>35</v>
      </c>
      <c r="S126" s="4">
        <v>35</v>
      </c>
      <c r="T126" s="4">
        <v>0</v>
      </c>
      <c r="U126" s="5">
        <v>0</v>
      </c>
      <c r="V126" s="5">
        <v>0</v>
      </c>
      <c r="W126" s="14">
        <v>0.19</v>
      </c>
      <c r="X126" s="14">
        <v>0</v>
      </c>
      <c r="Y126" s="14">
        <v>0.19</v>
      </c>
      <c r="Z126" s="4"/>
      <c r="AA126" s="31"/>
      <c r="AC126" s="32"/>
      <c r="AE126" s="32"/>
      <c r="AG126" s="32"/>
      <c r="AI126" s="32"/>
      <c r="AK126" s="32"/>
      <c r="AM126" s="32"/>
    </row>
    <row r="127" spans="1:39">
      <c r="A127" s="2" t="s">
        <v>745</v>
      </c>
      <c r="B127" s="2" t="s">
        <v>510</v>
      </c>
      <c r="C127" s="2" t="s">
        <v>69</v>
      </c>
      <c r="D127" s="2" t="s">
        <v>248</v>
      </c>
      <c r="E127" s="2" t="s">
        <v>549</v>
      </c>
      <c r="F127" s="21"/>
      <c r="G127" s="11"/>
      <c r="H127" s="3">
        <v>42391</v>
      </c>
      <c r="I127" s="2" t="s">
        <v>39</v>
      </c>
      <c r="J127" s="2" t="s">
        <v>550</v>
      </c>
      <c r="K127" s="2" t="s">
        <v>30</v>
      </c>
      <c r="L127" s="2" t="s">
        <v>31</v>
      </c>
      <c r="M127" s="2" t="s">
        <v>32</v>
      </c>
      <c r="N127" s="4">
        <v>1528</v>
      </c>
      <c r="O127" s="4">
        <v>1705</v>
      </c>
      <c r="P127" s="4">
        <v>177</v>
      </c>
      <c r="Q127" s="5">
        <v>2.99</v>
      </c>
      <c r="R127" s="4">
        <v>125</v>
      </c>
      <c r="S127" s="4">
        <v>175</v>
      </c>
      <c r="T127" s="4">
        <v>50</v>
      </c>
      <c r="U127" s="5">
        <v>2.99</v>
      </c>
      <c r="V127" s="5">
        <v>0</v>
      </c>
      <c r="W127" s="14">
        <v>5.98</v>
      </c>
      <c r="X127" s="14">
        <v>0</v>
      </c>
      <c r="Y127" s="14">
        <v>5.98</v>
      </c>
      <c r="Z127" s="4"/>
      <c r="AA127" s="31"/>
      <c r="AC127" s="32"/>
      <c r="AE127" s="32"/>
      <c r="AG127" s="32"/>
      <c r="AI127" s="32"/>
      <c r="AK127" s="32"/>
      <c r="AM127" s="32"/>
    </row>
    <row r="128" spans="1:39">
      <c r="A128" s="2" t="s">
        <v>745</v>
      </c>
      <c r="B128" s="2" t="s">
        <v>510</v>
      </c>
      <c r="C128" s="2" t="s">
        <v>69</v>
      </c>
      <c r="D128" s="2" t="s">
        <v>247</v>
      </c>
      <c r="E128" s="2" t="s">
        <v>547</v>
      </c>
      <c r="F128" s="21"/>
      <c r="G128" s="11"/>
      <c r="H128" s="3">
        <v>42388</v>
      </c>
      <c r="I128" s="2" t="s">
        <v>39</v>
      </c>
      <c r="J128" s="2" t="s">
        <v>548</v>
      </c>
      <c r="K128" s="2" t="s">
        <v>30</v>
      </c>
      <c r="L128" s="2" t="s">
        <v>31</v>
      </c>
      <c r="M128" s="2" t="s">
        <v>32</v>
      </c>
      <c r="N128" s="4">
        <v>608</v>
      </c>
      <c r="O128" s="4">
        <v>614</v>
      </c>
      <c r="P128" s="4">
        <v>6</v>
      </c>
      <c r="Q128" s="5">
        <v>0.1</v>
      </c>
      <c r="R128" s="4">
        <v>424</v>
      </c>
      <c r="S128" s="4">
        <v>426</v>
      </c>
      <c r="T128" s="4">
        <v>2</v>
      </c>
      <c r="U128" s="5">
        <v>0.12</v>
      </c>
      <c r="V128" s="5">
        <v>0</v>
      </c>
      <c r="W128" s="14">
        <v>0.22</v>
      </c>
      <c r="X128" s="14">
        <v>0</v>
      </c>
      <c r="Y128" s="14">
        <v>0.22</v>
      </c>
      <c r="Z128" s="4"/>
      <c r="AA128" s="31"/>
      <c r="AC128" s="32"/>
      <c r="AE128" s="32"/>
      <c r="AG128" s="32"/>
      <c r="AI128" s="32"/>
      <c r="AK128" s="32"/>
      <c r="AM128" s="32"/>
    </row>
    <row r="129" spans="1:39">
      <c r="A129" s="2" t="s">
        <v>745</v>
      </c>
      <c r="B129" s="2" t="s">
        <v>510</v>
      </c>
      <c r="C129" s="2" t="s">
        <v>69</v>
      </c>
      <c r="D129" s="2" t="s">
        <v>246</v>
      </c>
      <c r="E129" s="2" t="s">
        <v>547</v>
      </c>
      <c r="F129" s="21"/>
      <c r="G129" s="11"/>
      <c r="H129" s="3">
        <v>42388</v>
      </c>
      <c r="I129" s="2" t="s">
        <v>39</v>
      </c>
      <c r="J129" s="2" t="s">
        <v>548</v>
      </c>
      <c r="K129" s="2" t="s">
        <v>30</v>
      </c>
      <c r="L129" s="2" t="s">
        <v>31</v>
      </c>
      <c r="M129" s="2" t="s">
        <v>32</v>
      </c>
      <c r="N129" s="4">
        <v>126</v>
      </c>
      <c r="O129" s="4">
        <v>127</v>
      </c>
      <c r="P129" s="4">
        <v>1</v>
      </c>
      <c r="Q129" s="5">
        <v>0.02</v>
      </c>
      <c r="R129" s="4">
        <v>258</v>
      </c>
      <c r="S129" s="4">
        <v>274</v>
      </c>
      <c r="T129" s="4">
        <v>16</v>
      </c>
      <c r="U129" s="5">
        <v>0.96</v>
      </c>
      <c r="V129" s="5">
        <v>0</v>
      </c>
      <c r="W129" s="14">
        <v>0.98</v>
      </c>
      <c r="X129" s="14">
        <v>0</v>
      </c>
      <c r="Y129" s="14">
        <v>0.98</v>
      </c>
      <c r="Z129" s="4"/>
      <c r="AA129" s="31"/>
      <c r="AC129" s="32"/>
      <c r="AE129" s="32"/>
      <c r="AG129" s="32"/>
      <c r="AI129" s="32"/>
      <c r="AK129" s="32"/>
      <c r="AM129" s="32"/>
    </row>
    <row r="130" spans="1:39">
      <c r="A130" s="2" t="s">
        <v>745</v>
      </c>
      <c r="B130" s="2" t="s">
        <v>510</v>
      </c>
      <c r="C130" s="2" t="s">
        <v>69</v>
      </c>
      <c r="D130" s="2" t="s">
        <v>245</v>
      </c>
      <c r="E130" s="2" t="s">
        <v>547</v>
      </c>
      <c r="F130" s="21"/>
      <c r="G130" s="11"/>
      <c r="H130" s="3">
        <v>42391</v>
      </c>
      <c r="I130" s="2" t="s">
        <v>39</v>
      </c>
      <c r="J130" s="2" t="s">
        <v>548</v>
      </c>
      <c r="K130" s="2" t="s">
        <v>30</v>
      </c>
      <c r="L130" s="2" t="s">
        <v>31</v>
      </c>
      <c r="M130" s="2" t="s">
        <v>32</v>
      </c>
      <c r="N130" s="4">
        <v>7248</v>
      </c>
      <c r="O130" s="4">
        <v>8230</v>
      </c>
      <c r="P130" s="4">
        <v>982</v>
      </c>
      <c r="Q130" s="5">
        <v>16.600000000000001</v>
      </c>
      <c r="R130" s="4">
        <v>1945</v>
      </c>
      <c r="S130" s="4">
        <v>2547</v>
      </c>
      <c r="T130" s="4">
        <v>602</v>
      </c>
      <c r="U130" s="5">
        <v>36</v>
      </c>
      <c r="V130" s="5">
        <v>0</v>
      </c>
      <c r="W130" s="14">
        <v>52.6</v>
      </c>
      <c r="X130" s="14">
        <v>0</v>
      </c>
      <c r="Y130" s="14">
        <v>52.6</v>
      </c>
      <c r="Z130" s="4"/>
      <c r="AA130" s="31"/>
      <c r="AC130" s="32"/>
      <c r="AE130" s="32"/>
      <c r="AG130" s="32"/>
      <c r="AI130" s="32"/>
      <c r="AK130" s="32"/>
      <c r="AM130" s="32"/>
    </row>
    <row r="131" spans="1:39">
      <c r="A131" s="2" t="s">
        <v>745</v>
      </c>
      <c r="B131" s="2" t="s">
        <v>510</v>
      </c>
      <c r="C131" s="2" t="s">
        <v>69</v>
      </c>
      <c r="D131" s="2" t="s">
        <v>243</v>
      </c>
      <c r="E131" s="2" t="s">
        <v>547</v>
      </c>
      <c r="F131" s="21"/>
      <c r="G131" s="11"/>
      <c r="H131" s="3">
        <v>42389</v>
      </c>
      <c r="I131" s="2" t="s">
        <v>39</v>
      </c>
      <c r="J131" s="2" t="s">
        <v>548</v>
      </c>
      <c r="K131" s="2" t="s">
        <v>30</v>
      </c>
      <c r="L131" s="2" t="s">
        <v>31</v>
      </c>
      <c r="M131" s="2" t="s">
        <v>32</v>
      </c>
      <c r="N131" s="4">
        <v>374</v>
      </c>
      <c r="O131" s="4">
        <v>401</v>
      </c>
      <c r="P131" s="4">
        <v>27</v>
      </c>
      <c r="Q131" s="5">
        <v>0.46</v>
      </c>
      <c r="R131" s="4">
        <v>1119</v>
      </c>
      <c r="S131" s="4">
        <v>1308</v>
      </c>
      <c r="T131" s="4">
        <v>189</v>
      </c>
      <c r="U131" s="5">
        <v>11.3</v>
      </c>
      <c r="V131" s="5">
        <v>0</v>
      </c>
      <c r="W131" s="14">
        <v>11.76</v>
      </c>
      <c r="X131" s="14">
        <v>0</v>
      </c>
      <c r="Y131" s="14">
        <v>11.76</v>
      </c>
      <c r="Z131" s="4"/>
      <c r="AA131" s="31"/>
      <c r="AC131" s="32"/>
      <c r="AE131" s="32"/>
      <c r="AG131" s="32"/>
      <c r="AI131" s="32"/>
      <c r="AK131" s="32"/>
      <c r="AM131" s="32"/>
    </row>
    <row r="132" spans="1:39">
      <c r="A132" s="2" t="s">
        <v>745</v>
      </c>
      <c r="B132" s="2" t="s">
        <v>510</v>
      </c>
      <c r="C132" s="2" t="s">
        <v>69</v>
      </c>
      <c r="D132" s="2" t="s">
        <v>242</v>
      </c>
      <c r="E132" s="2" t="s">
        <v>50</v>
      </c>
      <c r="F132" s="21"/>
      <c r="G132" s="11"/>
      <c r="H132" s="3">
        <v>42389</v>
      </c>
      <c r="I132" s="2" t="s">
        <v>39</v>
      </c>
      <c r="J132" s="2" t="s">
        <v>51</v>
      </c>
      <c r="K132" s="2" t="s">
        <v>30</v>
      </c>
      <c r="L132" s="2" t="s">
        <v>31</v>
      </c>
      <c r="M132" s="2" t="s">
        <v>32</v>
      </c>
      <c r="N132" s="4">
        <v>14069</v>
      </c>
      <c r="O132" s="4">
        <v>14203</v>
      </c>
      <c r="P132" s="4">
        <v>134</v>
      </c>
      <c r="Q132" s="5">
        <v>2.2599999999999998</v>
      </c>
      <c r="R132" s="4">
        <v>331</v>
      </c>
      <c r="S132" s="4">
        <v>358</v>
      </c>
      <c r="T132" s="4">
        <v>27</v>
      </c>
      <c r="U132" s="5">
        <v>1.61</v>
      </c>
      <c r="V132" s="5">
        <v>0</v>
      </c>
      <c r="W132" s="14">
        <v>3.87</v>
      </c>
      <c r="X132" s="14">
        <v>0</v>
      </c>
      <c r="Y132" s="14">
        <v>3.87</v>
      </c>
      <c r="Z132" s="4"/>
      <c r="AA132" s="31"/>
      <c r="AC132" s="32"/>
      <c r="AE132" s="32"/>
      <c r="AG132" s="32"/>
      <c r="AI132" s="32"/>
      <c r="AK132" s="32"/>
      <c r="AM132" s="32"/>
    </row>
    <row r="133" spans="1:39">
      <c r="A133" s="2" t="s">
        <v>745</v>
      </c>
      <c r="B133" s="2" t="s">
        <v>510</v>
      </c>
      <c r="C133" s="2" t="s">
        <v>69</v>
      </c>
      <c r="D133" s="2" t="s">
        <v>260</v>
      </c>
      <c r="E133" s="2" t="s">
        <v>427</v>
      </c>
      <c r="F133" s="21"/>
      <c r="G133" s="11"/>
      <c r="H133" s="3">
        <v>42257</v>
      </c>
      <c r="I133" s="2" t="s">
        <v>39</v>
      </c>
      <c r="J133" s="2" t="s">
        <v>429</v>
      </c>
      <c r="K133" s="2" t="s">
        <v>30</v>
      </c>
      <c r="L133" s="2" t="s">
        <v>31</v>
      </c>
      <c r="M133" s="2" t="s">
        <v>32</v>
      </c>
      <c r="N133" s="4">
        <v>1380</v>
      </c>
      <c r="O133" s="4">
        <v>1510</v>
      </c>
      <c r="P133" s="4">
        <v>130</v>
      </c>
      <c r="Q133" s="5">
        <v>2.2000000000000002</v>
      </c>
      <c r="R133" s="4">
        <v>5528</v>
      </c>
      <c r="S133" s="4">
        <v>5771</v>
      </c>
      <c r="T133" s="4">
        <v>243</v>
      </c>
      <c r="U133" s="5">
        <v>14.53</v>
      </c>
      <c r="V133" s="5">
        <v>0</v>
      </c>
      <c r="W133" s="14">
        <v>16.73</v>
      </c>
      <c r="X133" s="14">
        <v>0</v>
      </c>
      <c r="Y133" s="14">
        <v>16.73</v>
      </c>
      <c r="Z133" s="4"/>
      <c r="AA133" s="31"/>
      <c r="AC133" s="32"/>
      <c r="AE133" s="32"/>
      <c r="AG133" s="32"/>
      <c r="AI133" s="32"/>
      <c r="AK133" s="32"/>
      <c r="AM133" s="32"/>
    </row>
    <row r="134" spans="1:39">
      <c r="A134" s="2" t="s">
        <v>745</v>
      </c>
      <c r="B134" s="2" t="s">
        <v>510</v>
      </c>
      <c r="C134" s="2" t="s">
        <v>69</v>
      </c>
      <c r="D134" s="2" t="s">
        <v>264</v>
      </c>
      <c r="E134" s="2" t="s">
        <v>400</v>
      </c>
      <c r="F134" s="21"/>
      <c r="G134" s="11"/>
      <c r="H134" s="3">
        <v>42248</v>
      </c>
      <c r="I134" s="2" t="s">
        <v>39</v>
      </c>
      <c r="J134" s="2" t="s">
        <v>402</v>
      </c>
      <c r="K134" s="2" t="s">
        <v>30</v>
      </c>
      <c r="L134" s="2" t="s">
        <v>31</v>
      </c>
      <c r="M134" s="2" t="s">
        <v>41</v>
      </c>
      <c r="N134" s="4">
        <v>3317</v>
      </c>
      <c r="O134" s="4">
        <v>3632</v>
      </c>
      <c r="P134" s="4">
        <v>315</v>
      </c>
      <c r="Q134" s="5">
        <v>5.32</v>
      </c>
      <c r="R134" s="4">
        <v>3335</v>
      </c>
      <c r="S134" s="4">
        <v>3601</v>
      </c>
      <c r="T134" s="4">
        <v>266</v>
      </c>
      <c r="U134" s="5">
        <v>15.91</v>
      </c>
      <c r="V134" s="5">
        <v>0</v>
      </c>
      <c r="W134" s="14">
        <v>21.23</v>
      </c>
      <c r="X134" s="14">
        <v>0</v>
      </c>
      <c r="Y134" s="14">
        <v>21.23</v>
      </c>
      <c r="Z134" s="4"/>
      <c r="AA134" s="31"/>
      <c r="AC134" s="32"/>
      <c r="AE134" s="32"/>
      <c r="AG134" s="32"/>
      <c r="AI134" s="32"/>
      <c r="AK134" s="32"/>
      <c r="AM134" s="32"/>
    </row>
    <row r="135" spans="1:39">
      <c r="A135" s="2" t="s">
        <v>745</v>
      </c>
      <c r="B135" s="2" t="s">
        <v>510</v>
      </c>
      <c r="C135" s="2" t="s">
        <v>773</v>
      </c>
      <c r="D135" s="2" t="s">
        <v>229</v>
      </c>
      <c r="E135" s="2" t="s">
        <v>499</v>
      </c>
      <c r="F135" s="21"/>
      <c r="G135" s="11"/>
      <c r="H135" s="3">
        <v>42410</v>
      </c>
      <c r="I135" s="2"/>
      <c r="J135" s="2" t="s">
        <v>573</v>
      </c>
      <c r="K135" s="2" t="s">
        <v>394</v>
      </c>
      <c r="L135" s="2" t="s">
        <v>31</v>
      </c>
      <c r="M135" s="2" t="s">
        <v>382</v>
      </c>
      <c r="N135" s="4">
        <v>92394</v>
      </c>
      <c r="O135" s="4">
        <v>92693</v>
      </c>
      <c r="P135" s="4">
        <v>299</v>
      </c>
      <c r="Q135" s="5">
        <v>8.2200000000000006</v>
      </c>
      <c r="R135" s="4">
        <v>0</v>
      </c>
      <c r="S135" s="4">
        <v>0</v>
      </c>
      <c r="T135" s="4">
        <v>0</v>
      </c>
      <c r="U135" s="5">
        <v>0</v>
      </c>
      <c r="V135" s="5">
        <v>0</v>
      </c>
      <c r="W135" s="14">
        <v>8.2200000000000006</v>
      </c>
      <c r="X135" s="14">
        <v>0</v>
      </c>
      <c r="Y135" s="14">
        <v>8.2200000000000006</v>
      </c>
      <c r="Z135" s="4"/>
      <c r="AA135" s="31"/>
      <c r="AC135" s="32"/>
      <c r="AE135" s="32"/>
      <c r="AG135" s="32"/>
      <c r="AI135" s="32"/>
      <c r="AK135" s="32"/>
      <c r="AM135" s="32"/>
    </row>
    <row r="136" spans="1:39">
      <c r="A136" s="2" t="s">
        <v>745</v>
      </c>
      <c r="B136" s="2" t="s">
        <v>510</v>
      </c>
      <c r="C136" s="2" t="s">
        <v>636</v>
      </c>
      <c r="D136" s="2" t="s">
        <v>227</v>
      </c>
      <c r="E136" s="2" t="s">
        <v>27</v>
      </c>
      <c r="F136" s="21"/>
      <c r="G136" s="11"/>
      <c r="H136" s="3">
        <v>42404</v>
      </c>
      <c r="I136" s="2"/>
      <c r="J136" s="2" t="s">
        <v>577</v>
      </c>
      <c r="K136" s="2" t="s">
        <v>394</v>
      </c>
      <c r="L136" s="2" t="s">
        <v>31</v>
      </c>
      <c r="M136" s="2" t="s">
        <v>382</v>
      </c>
      <c r="N136" s="4">
        <v>13563</v>
      </c>
      <c r="O136" s="4">
        <v>13598</v>
      </c>
      <c r="P136" s="4">
        <v>35</v>
      </c>
      <c r="Q136" s="5">
        <v>0.96</v>
      </c>
      <c r="R136" s="4">
        <v>16781</v>
      </c>
      <c r="S136" s="4">
        <v>16865</v>
      </c>
      <c r="T136" s="4">
        <v>84</v>
      </c>
      <c r="U136" s="5">
        <v>6.93</v>
      </c>
      <c r="V136" s="5">
        <v>0</v>
      </c>
      <c r="W136" s="14">
        <v>7.89</v>
      </c>
      <c r="X136" s="14">
        <v>0</v>
      </c>
      <c r="Y136" s="14">
        <v>7.89</v>
      </c>
      <c r="Z136" s="4"/>
      <c r="AA136" s="31"/>
      <c r="AC136" s="32"/>
      <c r="AE136" s="32"/>
      <c r="AG136" s="32"/>
      <c r="AI136" s="32"/>
      <c r="AK136" s="32"/>
      <c r="AM136" s="32"/>
    </row>
    <row r="137" spans="1:39">
      <c r="A137" s="2" t="s">
        <v>745</v>
      </c>
      <c r="B137" s="2" t="s">
        <v>510</v>
      </c>
      <c r="C137" s="2" t="s">
        <v>69</v>
      </c>
      <c r="D137" s="2" t="s">
        <v>265</v>
      </c>
      <c r="E137" s="2" t="s">
        <v>504</v>
      </c>
      <c r="F137" s="21"/>
      <c r="G137" s="11"/>
      <c r="H137" s="3">
        <v>42321</v>
      </c>
      <c r="I137" s="2" t="s">
        <v>774</v>
      </c>
      <c r="J137" s="2" t="s">
        <v>381</v>
      </c>
      <c r="K137" s="2" t="s">
        <v>30</v>
      </c>
      <c r="L137" s="2" t="s">
        <v>31</v>
      </c>
      <c r="M137" s="2" t="s">
        <v>32</v>
      </c>
      <c r="N137" s="4">
        <v>8447</v>
      </c>
      <c r="O137" s="4">
        <v>10111</v>
      </c>
      <c r="P137" s="4">
        <v>1664</v>
      </c>
      <c r="Q137" s="5">
        <v>154.75</v>
      </c>
      <c r="R137" s="4">
        <v>2671</v>
      </c>
      <c r="S137" s="4">
        <v>3430</v>
      </c>
      <c r="T137" s="4">
        <v>759</v>
      </c>
      <c r="U137" s="5">
        <v>136.62</v>
      </c>
      <c r="V137" s="5">
        <v>0</v>
      </c>
      <c r="W137" s="14">
        <v>291.37</v>
      </c>
      <c r="X137" s="14">
        <v>0</v>
      </c>
      <c r="Y137" s="14">
        <v>291.37</v>
      </c>
      <c r="Z137" s="4"/>
      <c r="AA137" s="31"/>
      <c r="AC137" s="32"/>
      <c r="AE137" s="32"/>
      <c r="AG137" s="32"/>
      <c r="AI137" s="32"/>
      <c r="AK137" s="32"/>
      <c r="AM137" s="32"/>
    </row>
    <row r="138" spans="1:39">
      <c r="A138" s="2" t="s">
        <v>745</v>
      </c>
      <c r="B138" s="2" t="s">
        <v>510</v>
      </c>
      <c r="C138" s="2" t="s">
        <v>69</v>
      </c>
      <c r="D138" s="2" t="s">
        <v>266</v>
      </c>
      <c r="E138" s="2" t="s">
        <v>532</v>
      </c>
      <c r="F138" s="21"/>
      <c r="G138" s="11"/>
      <c r="H138" s="3">
        <v>42376</v>
      </c>
      <c r="I138" s="2" t="s">
        <v>39</v>
      </c>
      <c r="J138" s="2" t="s">
        <v>29</v>
      </c>
      <c r="K138" s="2" t="s">
        <v>30</v>
      </c>
      <c r="L138" s="2" t="s">
        <v>31</v>
      </c>
      <c r="M138" s="2" t="s">
        <v>32</v>
      </c>
      <c r="N138" s="4">
        <v>1161</v>
      </c>
      <c r="O138" s="4">
        <v>1337</v>
      </c>
      <c r="P138" s="4">
        <v>176</v>
      </c>
      <c r="Q138" s="5">
        <v>2.97</v>
      </c>
      <c r="R138" s="4">
        <v>415</v>
      </c>
      <c r="S138" s="4">
        <v>490</v>
      </c>
      <c r="T138" s="4">
        <v>75</v>
      </c>
      <c r="U138" s="5">
        <v>4.49</v>
      </c>
      <c r="V138" s="5">
        <v>0</v>
      </c>
      <c r="W138" s="14">
        <v>7.46</v>
      </c>
      <c r="X138" s="14">
        <v>0</v>
      </c>
      <c r="Y138" s="14">
        <v>7.46</v>
      </c>
      <c r="Z138" s="4"/>
      <c r="AA138" s="31"/>
      <c r="AC138" s="32"/>
      <c r="AE138" s="32"/>
      <c r="AG138" s="32"/>
      <c r="AI138" s="32"/>
      <c r="AK138" s="32"/>
      <c r="AM138" s="32"/>
    </row>
    <row r="139" spans="1:39">
      <c r="A139" s="2" t="s">
        <v>745</v>
      </c>
      <c r="B139" s="2" t="s">
        <v>510</v>
      </c>
      <c r="C139" s="2" t="s">
        <v>558</v>
      </c>
      <c r="D139" s="2" t="s">
        <v>267</v>
      </c>
      <c r="E139" s="2" t="s">
        <v>466</v>
      </c>
      <c r="F139" s="21"/>
      <c r="G139" s="11"/>
      <c r="H139" s="3">
        <v>42360</v>
      </c>
      <c r="I139" s="2" t="s">
        <v>437</v>
      </c>
      <c r="J139" s="2" t="s">
        <v>389</v>
      </c>
      <c r="K139" s="2" t="s">
        <v>30</v>
      </c>
      <c r="L139" s="2" t="s">
        <v>31</v>
      </c>
      <c r="M139" s="2" t="s">
        <v>382</v>
      </c>
      <c r="N139" s="4">
        <v>2508</v>
      </c>
      <c r="O139" s="4">
        <v>2901</v>
      </c>
      <c r="P139" s="4">
        <v>393</v>
      </c>
      <c r="Q139" s="5">
        <v>6.64</v>
      </c>
      <c r="R139" s="4">
        <v>785</v>
      </c>
      <c r="S139" s="4">
        <v>888</v>
      </c>
      <c r="T139" s="4">
        <v>103</v>
      </c>
      <c r="U139" s="5">
        <v>6.16</v>
      </c>
      <c r="V139" s="5">
        <v>0</v>
      </c>
      <c r="W139" s="14">
        <v>12.8</v>
      </c>
      <c r="X139" s="14">
        <v>0</v>
      </c>
      <c r="Y139" s="14">
        <v>12.8</v>
      </c>
      <c r="Z139" s="4"/>
      <c r="AA139" s="31"/>
      <c r="AC139" s="32"/>
      <c r="AE139" s="32"/>
      <c r="AG139" s="32"/>
      <c r="AI139" s="32"/>
      <c r="AK139" s="32"/>
      <c r="AM139" s="32"/>
    </row>
    <row r="140" spans="1:39">
      <c r="A140" s="2" t="s">
        <v>745</v>
      </c>
      <c r="B140" s="2" t="s">
        <v>510</v>
      </c>
      <c r="C140" s="2" t="s">
        <v>69</v>
      </c>
      <c r="D140" s="2" t="s">
        <v>268</v>
      </c>
      <c r="E140" s="2" t="s">
        <v>621</v>
      </c>
      <c r="F140" s="21"/>
      <c r="G140" s="11"/>
      <c r="H140" s="3">
        <v>42376</v>
      </c>
      <c r="I140" s="2" t="s">
        <v>39</v>
      </c>
      <c r="J140" s="2" t="s">
        <v>623</v>
      </c>
      <c r="K140" s="2" t="s">
        <v>30</v>
      </c>
      <c r="L140" s="2" t="s">
        <v>31</v>
      </c>
      <c r="M140" s="2" t="s">
        <v>32</v>
      </c>
      <c r="N140" s="4">
        <v>1797</v>
      </c>
      <c r="O140" s="4">
        <v>2825</v>
      </c>
      <c r="P140" s="4">
        <v>1028</v>
      </c>
      <c r="Q140" s="5">
        <v>17.37</v>
      </c>
      <c r="R140" s="4">
        <v>3979</v>
      </c>
      <c r="S140" s="4">
        <v>4725</v>
      </c>
      <c r="T140" s="4">
        <v>746</v>
      </c>
      <c r="U140" s="5">
        <v>44.61</v>
      </c>
      <c r="V140" s="5">
        <v>0</v>
      </c>
      <c r="W140" s="14">
        <v>61.98</v>
      </c>
      <c r="X140" s="14">
        <v>0</v>
      </c>
      <c r="Y140" s="14">
        <v>61.98</v>
      </c>
      <c r="Z140" s="4"/>
      <c r="AA140" s="31"/>
      <c r="AC140" s="32"/>
      <c r="AE140" s="32"/>
      <c r="AG140" s="32"/>
      <c r="AI140" s="32"/>
      <c r="AK140" s="32"/>
      <c r="AM140" s="32"/>
    </row>
    <row r="141" spans="1:39">
      <c r="A141" s="2" t="s">
        <v>745</v>
      </c>
      <c r="B141" s="2" t="s">
        <v>510</v>
      </c>
      <c r="C141" s="2" t="s">
        <v>56</v>
      </c>
      <c r="D141" s="2" t="s">
        <v>213</v>
      </c>
      <c r="E141" s="2" t="s">
        <v>427</v>
      </c>
      <c r="F141" s="21"/>
      <c r="G141" s="11"/>
      <c r="H141" s="3">
        <v>42257</v>
      </c>
      <c r="I141" s="2" t="s">
        <v>39</v>
      </c>
      <c r="J141" s="2" t="s">
        <v>429</v>
      </c>
      <c r="K141" s="2" t="s">
        <v>30</v>
      </c>
      <c r="L141" s="2" t="s">
        <v>31</v>
      </c>
      <c r="M141" s="2" t="s">
        <v>32</v>
      </c>
      <c r="N141" s="4">
        <v>19915</v>
      </c>
      <c r="O141" s="4">
        <v>20560</v>
      </c>
      <c r="P141" s="4">
        <v>645</v>
      </c>
      <c r="Q141" s="5">
        <v>10.9</v>
      </c>
      <c r="R141" s="4">
        <v>0</v>
      </c>
      <c r="S141" s="4">
        <v>0</v>
      </c>
      <c r="T141" s="4">
        <v>0</v>
      </c>
      <c r="U141" s="5">
        <v>0</v>
      </c>
      <c r="V141" s="5">
        <v>0</v>
      </c>
      <c r="W141" s="14">
        <v>10.9</v>
      </c>
      <c r="X141" s="14">
        <v>0</v>
      </c>
      <c r="Y141" s="14">
        <v>10.9</v>
      </c>
      <c r="Z141" s="4"/>
      <c r="AA141" s="31"/>
      <c r="AC141" s="32"/>
      <c r="AE141" s="32"/>
      <c r="AG141" s="32"/>
      <c r="AI141" s="32"/>
      <c r="AK141" s="32"/>
      <c r="AM141" s="32"/>
    </row>
    <row r="142" spans="1:39">
      <c r="A142" s="2" t="s">
        <v>745</v>
      </c>
      <c r="B142" s="2" t="s">
        <v>510</v>
      </c>
      <c r="C142" s="2" t="s">
        <v>56</v>
      </c>
      <c r="D142" s="2" t="s">
        <v>212</v>
      </c>
      <c r="E142" s="2" t="s">
        <v>27</v>
      </c>
      <c r="F142" s="21"/>
      <c r="G142" s="11"/>
      <c r="H142" s="3">
        <v>42255</v>
      </c>
      <c r="I142" s="2" t="s">
        <v>39</v>
      </c>
      <c r="J142" s="2" t="s">
        <v>29</v>
      </c>
      <c r="K142" s="2" t="s">
        <v>30</v>
      </c>
      <c r="L142" s="2" t="s">
        <v>31</v>
      </c>
      <c r="M142" s="2" t="s">
        <v>32</v>
      </c>
      <c r="N142" s="4">
        <v>23237</v>
      </c>
      <c r="O142" s="4">
        <v>24049</v>
      </c>
      <c r="P142" s="4">
        <v>812</v>
      </c>
      <c r="Q142" s="5">
        <v>13.72</v>
      </c>
      <c r="R142" s="4">
        <v>0</v>
      </c>
      <c r="S142" s="4">
        <v>0</v>
      </c>
      <c r="T142" s="4">
        <v>0</v>
      </c>
      <c r="U142" s="5">
        <v>0</v>
      </c>
      <c r="V142" s="5">
        <v>0</v>
      </c>
      <c r="W142" s="14">
        <v>13.72</v>
      </c>
      <c r="X142" s="14">
        <v>0</v>
      </c>
      <c r="Y142" s="14">
        <v>13.72</v>
      </c>
      <c r="Z142" s="4"/>
      <c r="AA142" s="31"/>
      <c r="AC142" s="32"/>
      <c r="AE142" s="32"/>
      <c r="AG142" s="32"/>
      <c r="AI142" s="32"/>
      <c r="AK142" s="32"/>
      <c r="AM142" s="32"/>
    </row>
    <row r="143" spans="1:39">
      <c r="A143" s="2" t="s">
        <v>745</v>
      </c>
      <c r="B143" s="2" t="s">
        <v>510</v>
      </c>
      <c r="C143" s="2" t="s">
        <v>56</v>
      </c>
      <c r="D143" s="2" t="s">
        <v>210</v>
      </c>
      <c r="E143" s="2" t="s">
        <v>387</v>
      </c>
      <c r="F143" s="21"/>
      <c r="G143" s="11"/>
      <c r="H143" s="3">
        <v>42262</v>
      </c>
      <c r="I143" s="2" t="s">
        <v>39</v>
      </c>
      <c r="J143" s="2" t="s">
        <v>389</v>
      </c>
      <c r="K143" s="2" t="s">
        <v>30</v>
      </c>
      <c r="L143" s="2" t="s">
        <v>31</v>
      </c>
      <c r="M143" s="2" t="s">
        <v>32</v>
      </c>
      <c r="N143" s="4">
        <v>40035</v>
      </c>
      <c r="O143" s="4">
        <v>44296</v>
      </c>
      <c r="P143" s="4">
        <v>4261</v>
      </c>
      <c r="Q143" s="5">
        <v>72.010000000000005</v>
      </c>
      <c r="R143" s="4">
        <v>0</v>
      </c>
      <c r="S143" s="4">
        <v>0</v>
      </c>
      <c r="T143" s="4">
        <v>0</v>
      </c>
      <c r="U143" s="5">
        <v>0</v>
      </c>
      <c r="V143" s="5">
        <v>0</v>
      </c>
      <c r="W143" s="14">
        <v>72.010000000000005</v>
      </c>
      <c r="X143" s="14">
        <v>0</v>
      </c>
      <c r="Y143" s="14">
        <v>72.010000000000005</v>
      </c>
      <c r="Z143" s="4"/>
      <c r="AA143" s="31"/>
      <c r="AC143" s="32"/>
      <c r="AE143" s="32"/>
      <c r="AG143" s="32"/>
      <c r="AI143" s="32"/>
      <c r="AK143" s="32"/>
      <c r="AM143" s="32"/>
    </row>
    <row r="144" spans="1:39">
      <c r="A144" s="2" t="s">
        <v>745</v>
      </c>
      <c r="B144" s="2" t="s">
        <v>510</v>
      </c>
      <c r="C144" s="2" t="s">
        <v>56</v>
      </c>
      <c r="D144" s="2" t="s">
        <v>66</v>
      </c>
      <c r="E144" s="2" t="s">
        <v>27</v>
      </c>
      <c r="F144" s="21"/>
      <c r="G144" s="11"/>
      <c r="H144" s="3">
        <v>42213</v>
      </c>
      <c r="I144" s="2" t="s">
        <v>28</v>
      </c>
      <c r="J144" s="2" t="s">
        <v>29</v>
      </c>
      <c r="K144" s="2" t="s">
        <v>30</v>
      </c>
      <c r="L144" s="2" t="s">
        <v>31</v>
      </c>
      <c r="M144" s="2" t="s">
        <v>32</v>
      </c>
      <c r="N144" s="4">
        <v>35981</v>
      </c>
      <c r="O144" s="4">
        <v>36741</v>
      </c>
      <c r="P144" s="4">
        <v>760</v>
      </c>
      <c r="Q144" s="5">
        <v>12.84</v>
      </c>
      <c r="R144" s="4">
        <v>0</v>
      </c>
      <c r="S144" s="4">
        <v>0</v>
      </c>
      <c r="T144" s="4">
        <v>0</v>
      </c>
      <c r="U144" s="5">
        <v>0</v>
      </c>
      <c r="V144" s="5">
        <v>0</v>
      </c>
      <c r="W144" s="14">
        <v>12.84</v>
      </c>
      <c r="X144" s="14">
        <v>0</v>
      </c>
      <c r="Y144" s="14">
        <v>12.84</v>
      </c>
      <c r="Z144" s="4"/>
      <c r="AA144" s="31"/>
      <c r="AC144" s="32"/>
      <c r="AE144" s="32"/>
      <c r="AG144" s="32"/>
      <c r="AI144" s="32"/>
      <c r="AK144" s="32"/>
      <c r="AM144" s="32"/>
    </row>
    <row r="145" spans="1:39">
      <c r="A145" s="2" t="s">
        <v>745</v>
      </c>
      <c r="B145" s="2" t="s">
        <v>510</v>
      </c>
      <c r="C145" s="2" t="s">
        <v>56</v>
      </c>
      <c r="D145" s="2" t="s">
        <v>65</v>
      </c>
      <c r="E145" s="2" t="s">
        <v>62</v>
      </c>
      <c r="F145" s="21"/>
      <c r="G145" s="11"/>
      <c r="H145" s="3">
        <v>42205</v>
      </c>
      <c r="I145" s="2" t="s">
        <v>28</v>
      </c>
      <c r="J145" s="2" t="s">
        <v>63</v>
      </c>
      <c r="K145" s="2" t="s">
        <v>30</v>
      </c>
      <c r="L145" s="2" t="s">
        <v>31</v>
      </c>
      <c r="M145" s="2" t="s">
        <v>41</v>
      </c>
      <c r="N145" s="4">
        <v>39655</v>
      </c>
      <c r="O145" s="4">
        <v>43258</v>
      </c>
      <c r="P145" s="4">
        <v>3603</v>
      </c>
      <c r="Q145" s="5">
        <v>60.89</v>
      </c>
      <c r="R145" s="4">
        <v>0</v>
      </c>
      <c r="S145" s="4">
        <v>0</v>
      </c>
      <c r="T145" s="4">
        <v>0</v>
      </c>
      <c r="U145" s="5">
        <v>0</v>
      </c>
      <c r="V145" s="5">
        <v>0</v>
      </c>
      <c r="W145" s="14">
        <v>60.89</v>
      </c>
      <c r="X145" s="14">
        <v>0</v>
      </c>
      <c r="Y145" s="14">
        <v>60.89</v>
      </c>
      <c r="Z145" s="4"/>
      <c r="AA145" s="31"/>
      <c r="AC145" s="32"/>
      <c r="AE145" s="32"/>
      <c r="AG145" s="32"/>
      <c r="AI145" s="32"/>
      <c r="AK145" s="32"/>
      <c r="AM145" s="32"/>
    </row>
    <row r="146" spans="1:39">
      <c r="A146" s="2" t="s">
        <v>745</v>
      </c>
      <c r="B146" s="2" t="s">
        <v>510</v>
      </c>
      <c r="C146" s="2" t="s">
        <v>56</v>
      </c>
      <c r="D146" s="2" t="s">
        <v>64</v>
      </c>
      <c r="E146" s="2" t="s">
        <v>46</v>
      </c>
      <c r="F146" s="21"/>
      <c r="G146" s="11"/>
      <c r="H146" s="3">
        <v>42208</v>
      </c>
      <c r="I146" s="2" t="s">
        <v>28</v>
      </c>
      <c r="J146" s="2" t="s">
        <v>47</v>
      </c>
      <c r="K146" s="2" t="s">
        <v>30</v>
      </c>
      <c r="L146" s="2" t="s">
        <v>31</v>
      </c>
      <c r="M146" s="2" t="s">
        <v>32</v>
      </c>
      <c r="N146" s="4">
        <v>45010</v>
      </c>
      <c r="O146" s="4">
        <v>46864</v>
      </c>
      <c r="P146" s="4">
        <v>1854</v>
      </c>
      <c r="Q146" s="5">
        <v>31.33</v>
      </c>
      <c r="R146" s="4">
        <v>0</v>
      </c>
      <c r="S146" s="4">
        <v>0</v>
      </c>
      <c r="T146" s="4">
        <v>0</v>
      </c>
      <c r="U146" s="5">
        <v>0</v>
      </c>
      <c r="V146" s="5">
        <v>0</v>
      </c>
      <c r="W146" s="14">
        <v>31.33</v>
      </c>
      <c r="X146" s="14">
        <v>0</v>
      </c>
      <c r="Y146" s="14">
        <v>31.33</v>
      </c>
      <c r="Z146" s="4"/>
      <c r="AA146" s="31"/>
      <c r="AC146" s="32"/>
      <c r="AE146" s="32"/>
      <c r="AG146" s="32"/>
      <c r="AI146" s="32"/>
      <c r="AK146" s="32"/>
      <c r="AM146" s="32"/>
    </row>
    <row r="147" spans="1:39">
      <c r="A147" s="2" t="s">
        <v>745</v>
      </c>
      <c r="B147" s="2" t="s">
        <v>510</v>
      </c>
      <c r="C147" s="2" t="s">
        <v>56</v>
      </c>
      <c r="D147" s="2" t="s">
        <v>61</v>
      </c>
      <c r="E147" s="2" t="s">
        <v>62</v>
      </c>
      <c r="F147" s="21"/>
      <c r="G147" s="11"/>
      <c r="H147" s="3">
        <v>42205</v>
      </c>
      <c r="I147" s="2" t="s">
        <v>28</v>
      </c>
      <c r="J147" s="2" t="s">
        <v>63</v>
      </c>
      <c r="K147" s="2" t="s">
        <v>30</v>
      </c>
      <c r="L147" s="2" t="s">
        <v>31</v>
      </c>
      <c r="M147" s="2" t="s">
        <v>41</v>
      </c>
      <c r="N147" s="4">
        <v>8968</v>
      </c>
      <c r="O147" s="4">
        <v>9518</v>
      </c>
      <c r="P147" s="4">
        <v>550</v>
      </c>
      <c r="Q147" s="5">
        <v>9.3000000000000007</v>
      </c>
      <c r="R147" s="4">
        <v>0</v>
      </c>
      <c r="S147" s="4">
        <v>0</v>
      </c>
      <c r="T147" s="4">
        <v>0</v>
      </c>
      <c r="U147" s="5">
        <v>0</v>
      </c>
      <c r="V147" s="5">
        <v>0</v>
      </c>
      <c r="W147" s="14">
        <v>9.3000000000000007</v>
      </c>
      <c r="X147" s="14">
        <v>0</v>
      </c>
      <c r="Y147" s="14">
        <v>9.3000000000000007</v>
      </c>
      <c r="Z147" s="4"/>
      <c r="AA147" s="31"/>
      <c r="AC147" s="32"/>
      <c r="AE147" s="32"/>
      <c r="AG147" s="32"/>
      <c r="AI147" s="32"/>
      <c r="AK147" s="32"/>
      <c r="AM147" s="32"/>
    </row>
    <row r="148" spans="1:39">
      <c r="A148" s="2" t="s">
        <v>745</v>
      </c>
      <c r="B148" s="2" t="s">
        <v>510</v>
      </c>
      <c r="C148" s="2" t="s">
        <v>56</v>
      </c>
      <c r="D148" s="2" t="s">
        <v>60</v>
      </c>
      <c r="E148" s="2" t="s">
        <v>46</v>
      </c>
      <c r="F148" s="21"/>
      <c r="G148" s="11"/>
      <c r="H148" s="3">
        <v>42208</v>
      </c>
      <c r="I148" s="2" t="s">
        <v>28</v>
      </c>
      <c r="J148" s="2" t="s">
        <v>47</v>
      </c>
      <c r="K148" s="2" t="s">
        <v>30</v>
      </c>
      <c r="L148" s="2" t="s">
        <v>31</v>
      </c>
      <c r="M148" s="2" t="s">
        <v>32</v>
      </c>
      <c r="N148" s="4">
        <v>1230</v>
      </c>
      <c r="O148" s="4">
        <v>1242</v>
      </c>
      <c r="P148" s="4">
        <v>12</v>
      </c>
      <c r="Q148" s="5">
        <v>0.2</v>
      </c>
      <c r="R148" s="4">
        <v>0</v>
      </c>
      <c r="S148" s="4">
        <v>0</v>
      </c>
      <c r="T148" s="4">
        <v>0</v>
      </c>
      <c r="U148" s="5">
        <v>0</v>
      </c>
      <c r="V148" s="5">
        <v>0</v>
      </c>
      <c r="W148" s="14">
        <v>0.2</v>
      </c>
      <c r="X148" s="14">
        <v>0</v>
      </c>
      <c r="Y148" s="14">
        <v>0.2</v>
      </c>
      <c r="Z148" s="4"/>
      <c r="AA148" s="31"/>
      <c r="AC148" s="32"/>
      <c r="AE148" s="32"/>
      <c r="AG148" s="32"/>
      <c r="AI148" s="32"/>
      <c r="AK148" s="32"/>
      <c r="AM148" s="32"/>
    </row>
    <row r="149" spans="1:39">
      <c r="A149" s="2" t="s">
        <v>745</v>
      </c>
      <c r="B149" s="2" t="s">
        <v>510</v>
      </c>
      <c r="C149" s="2" t="s">
        <v>56</v>
      </c>
      <c r="D149" s="2" t="s">
        <v>59</v>
      </c>
      <c r="E149" s="2" t="s">
        <v>50</v>
      </c>
      <c r="F149" s="21"/>
      <c r="G149" s="11"/>
      <c r="H149" s="3">
        <v>42215</v>
      </c>
      <c r="I149" s="2" t="s">
        <v>28</v>
      </c>
      <c r="J149" s="2" t="s">
        <v>51</v>
      </c>
      <c r="K149" s="2" t="s">
        <v>30</v>
      </c>
      <c r="L149" s="2" t="s">
        <v>31</v>
      </c>
      <c r="M149" s="2" t="s">
        <v>32</v>
      </c>
      <c r="N149" s="4">
        <v>10780</v>
      </c>
      <c r="O149" s="4">
        <v>14017</v>
      </c>
      <c r="P149" s="4">
        <v>3237</v>
      </c>
      <c r="Q149" s="5">
        <v>54.71</v>
      </c>
      <c r="R149" s="4">
        <v>2</v>
      </c>
      <c r="S149" s="4">
        <v>2</v>
      </c>
      <c r="T149" s="4">
        <v>0</v>
      </c>
      <c r="U149" s="5">
        <v>0</v>
      </c>
      <c r="V149" s="5">
        <v>0</v>
      </c>
      <c r="W149" s="14">
        <v>54.71</v>
      </c>
      <c r="X149" s="14">
        <v>0</v>
      </c>
      <c r="Y149" s="14">
        <v>54.71</v>
      </c>
      <c r="Z149" s="4"/>
      <c r="AA149" s="31"/>
      <c r="AC149" s="32"/>
      <c r="AE149" s="32"/>
      <c r="AG149" s="32"/>
      <c r="AI149" s="32"/>
      <c r="AK149" s="32"/>
      <c r="AM149" s="32"/>
    </row>
    <row r="150" spans="1:39">
      <c r="A150" s="2" t="s">
        <v>745</v>
      </c>
      <c r="B150" s="2" t="s">
        <v>510</v>
      </c>
      <c r="C150" s="2" t="s">
        <v>56</v>
      </c>
      <c r="D150" s="2" t="s">
        <v>58</v>
      </c>
      <c r="E150" s="2" t="s">
        <v>50</v>
      </c>
      <c r="F150" s="21"/>
      <c r="G150" s="11"/>
      <c r="H150" s="3">
        <v>42214</v>
      </c>
      <c r="I150" s="2" t="s">
        <v>28</v>
      </c>
      <c r="J150" s="2" t="s">
        <v>51</v>
      </c>
      <c r="K150" s="2" t="s">
        <v>30</v>
      </c>
      <c r="L150" s="2" t="s">
        <v>31</v>
      </c>
      <c r="M150" s="2" t="s">
        <v>32</v>
      </c>
      <c r="N150" s="4">
        <v>14926</v>
      </c>
      <c r="O150" s="4">
        <v>16503</v>
      </c>
      <c r="P150" s="4">
        <v>1577</v>
      </c>
      <c r="Q150" s="5">
        <v>26.65</v>
      </c>
      <c r="R150" s="4">
        <v>0</v>
      </c>
      <c r="S150" s="4">
        <v>0</v>
      </c>
      <c r="T150" s="4">
        <v>0</v>
      </c>
      <c r="U150" s="5">
        <v>0</v>
      </c>
      <c r="V150" s="5">
        <v>0</v>
      </c>
      <c r="W150" s="14">
        <v>26.65</v>
      </c>
      <c r="X150" s="14">
        <v>0</v>
      </c>
      <c r="Y150" s="14">
        <v>26.65</v>
      </c>
      <c r="Z150" s="4"/>
      <c r="AA150" s="31"/>
      <c r="AC150" s="32"/>
      <c r="AE150" s="32"/>
      <c r="AG150" s="32"/>
      <c r="AI150" s="32"/>
      <c r="AK150" s="32"/>
      <c r="AM150" s="32"/>
    </row>
    <row r="151" spans="1:39">
      <c r="A151" s="2" t="s">
        <v>745</v>
      </c>
      <c r="B151" s="2" t="s">
        <v>510</v>
      </c>
      <c r="C151" s="2" t="s">
        <v>56</v>
      </c>
      <c r="D151" s="2" t="s">
        <v>57</v>
      </c>
      <c r="E151" s="2" t="s">
        <v>50</v>
      </c>
      <c r="F151" s="21"/>
      <c r="G151" s="11"/>
      <c r="H151" s="3">
        <v>42214</v>
      </c>
      <c r="I151" s="2" t="s">
        <v>28</v>
      </c>
      <c r="J151" s="2" t="s">
        <v>51</v>
      </c>
      <c r="K151" s="2" t="s">
        <v>30</v>
      </c>
      <c r="L151" s="2" t="s">
        <v>31</v>
      </c>
      <c r="M151" s="2" t="s">
        <v>32</v>
      </c>
      <c r="N151" s="4">
        <v>59965</v>
      </c>
      <c r="O151" s="4">
        <v>65519</v>
      </c>
      <c r="P151" s="4">
        <v>5554</v>
      </c>
      <c r="Q151" s="5">
        <v>93.86</v>
      </c>
      <c r="R151" s="4">
        <v>0</v>
      </c>
      <c r="S151" s="4">
        <v>0</v>
      </c>
      <c r="T151" s="4">
        <v>0</v>
      </c>
      <c r="U151" s="5">
        <v>0</v>
      </c>
      <c r="V151" s="5">
        <v>0</v>
      </c>
      <c r="W151" s="14">
        <v>93.86</v>
      </c>
      <c r="X151" s="14">
        <v>0</v>
      </c>
      <c r="Y151" s="14">
        <v>93.86</v>
      </c>
      <c r="Z151" s="4"/>
      <c r="AA151" s="31"/>
      <c r="AC151" s="32"/>
      <c r="AE151" s="32"/>
      <c r="AG151" s="32"/>
      <c r="AI151" s="32"/>
      <c r="AK151" s="32"/>
      <c r="AM151" s="32"/>
    </row>
    <row r="152" spans="1:39">
      <c r="A152" s="2" t="s">
        <v>745</v>
      </c>
      <c r="B152" s="2" t="s">
        <v>510</v>
      </c>
      <c r="C152" s="2" t="s">
        <v>503</v>
      </c>
      <c r="D152" s="2" t="s">
        <v>239</v>
      </c>
      <c r="E152" s="2" t="s">
        <v>436</v>
      </c>
      <c r="F152" s="21"/>
      <c r="G152" s="11"/>
      <c r="H152" s="3">
        <v>42256</v>
      </c>
      <c r="I152" s="2" t="s">
        <v>437</v>
      </c>
      <c r="J152" s="2" t="s">
        <v>438</v>
      </c>
      <c r="K152" s="2" t="s">
        <v>30</v>
      </c>
      <c r="L152" s="2" t="s">
        <v>31</v>
      </c>
      <c r="M152" s="2" t="s">
        <v>378</v>
      </c>
      <c r="N152" s="4">
        <v>3178</v>
      </c>
      <c r="O152" s="4">
        <v>3212</v>
      </c>
      <c r="P152" s="4">
        <v>34</v>
      </c>
      <c r="Q152" s="5">
        <v>0.56999999999999995</v>
      </c>
      <c r="R152" s="4">
        <v>0</v>
      </c>
      <c r="S152" s="4">
        <v>0</v>
      </c>
      <c r="T152" s="4">
        <v>0</v>
      </c>
      <c r="U152" s="5">
        <v>0</v>
      </c>
      <c r="V152" s="5">
        <v>0</v>
      </c>
      <c r="W152" s="14">
        <v>0.56999999999999995</v>
      </c>
      <c r="X152" s="14">
        <v>0</v>
      </c>
      <c r="Y152" s="14">
        <v>0.56999999999999995</v>
      </c>
      <c r="Z152" s="4"/>
      <c r="AA152" s="31"/>
      <c r="AC152" s="32"/>
      <c r="AE152" s="32"/>
      <c r="AG152" s="32"/>
      <c r="AI152" s="32"/>
      <c r="AK152" s="32"/>
      <c r="AM152" s="32"/>
    </row>
    <row r="153" spans="1:39">
      <c r="A153" s="2" t="s">
        <v>745</v>
      </c>
      <c r="B153" s="2" t="s">
        <v>510</v>
      </c>
      <c r="C153" s="2" t="s">
        <v>370</v>
      </c>
      <c r="D153" s="2" t="s">
        <v>240</v>
      </c>
      <c r="E153" s="2" t="s">
        <v>482</v>
      </c>
      <c r="F153" s="21"/>
      <c r="G153" s="11"/>
      <c r="H153" s="3">
        <v>42256</v>
      </c>
      <c r="I153" s="2" t="s">
        <v>39</v>
      </c>
      <c r="J153" s="2" t="s">
        <v>434</v>
      </c>
      <c r="K153" s="2" t="s">
        <v>30</v>
      </c>
      <c r="L153" s="2" t="s">
        <v>31</v>
      </c>
      <c r="M153" s="2" t="s">
        <v>41</v>
      </c>
      <c r="N153" s="4">
        <v>235</v>
      </c>
      <c r="O153" s="4">
        <v>245</v>
      </c>
      <c r="P153" s="4">
        <v>10</v>
      </c>
      <c r="Q153" s="5">
        <v>0.17</v>
      </c>
      <c r="R153" s="4">
        <v>0</v>
      </c>
      <c r="S153" s="4">
        <v>0</v>
      </c>
      <c r="T153" s="4">
        <v>0</v>
      </c>
      <c r="U153" s="5">
        <v>0</v>
      </c>
      <c r="V153" s="5">
        <v>0</v>
      </c>
      <c r="W153" s="14">
        <v>0.17</v>
      </c>
      <c r="X153" s="14">
        <v>0</v>
      </c>
      <c r="Y153" s="14">
        <v>0.17</v>
      </c>
      <c r="Z153" s="4"/>
      <c r="AA153" s="31"/>
      <c r="AC153" s="32"/>
      <c r="AE153" s="32"/>
      <c r="AG153" s="32"/>
      <c r="AI153" s="32"/>
      <c r="AK153" s="32"/>
      <c r="AM153" s="32"/>
    </row>
    <row r="154" spans="1:39">
      <c r="A154" s="2" t="s">
        <v>745</v>
      </c>
      <c r="B154" s="2" t="s">
        <v>510</v>
      </c>
      <c r="C154" s="2" t="s">
        <v>69</v>
      </c>
      <c r="D154" s="2" t="s">
        <v>270</v>
      </c>
      <c r="E154" s="2" t="s">
        <v>775</v>
      </c>
      <c r="F154" s="21"/>
      <c r="G154" s="11"/>
      <c r="H154" s="3">
        <v>42524</v>
      </c>
      <c r="I154" s="2" t="s">
        <v>39</v>
      </c>
      <c r="J154" s="2" t="s">
        <v>776</v>
      </c>
      <c r="K154" s="2" t="s">
        <v>30</v>
      </c>
      <c r="L154" s="2" t="s">
        <v>31</v>
      </c>
      <c r="M154" s="2" t="s">
        <v>41</v>
      </c>
      <c r="N154" s="4">
        <v>10</v>
      </c>
      <c r="O154" s="4">
        <v>236</v>
      </c>
      <c r="P154" s="4">
        <v>226</v>
      </c>
      <c r="Q154" s="5">
        <v>3.82</v>
      </c>
      <c r="R154" s="4">
        <v>1</v>
      </c>
      <c r="S154" s="4">
        <v>194</v>
      </c>
      <c r="T154" s="4">
        <v>193</v>
      </c>
      <c r="U154" s="5">
        <v>11.54</v>
      </c>
      <c r="V154" s="5">
        <v>0</v>
      </c>
      <c r="W154" s="14">
        <v>15.36</v>
      </c>
      <c r="X154" s="14">
        <v>0</v>
      </c>
      <c r="Y154" s="14">
        <v>15.36</v>
      </c>
      <c r="Z154" s="4"/>
      <c r="AA154" s="31"/>
      <c r="AC154" s="32"/>
      <c r="AE154" s="32"/>
      <c r="AG154" s="32"/>
      <c r="AI154" s="32"/>
      <c r="AK154" s="32"/>
      <c r="AM154" s="32"/>
    </row>
    <row r="155" spans="1:39">
      <c r="A155" s="2" t="s">
        <v>745</v>
      </c>
      <c r="B155" s="2" t="s">
        <v>510</v>
      </c>
      <c r="C155" s="2" t="s">
        <v>56</v>
      </c>
      <c r="D155" s="2" t="s">
        <v>204</v>
      </c>
      <c r="E155" s="2" t="s">
        <v>371</v>
      </c>
      <c r="F155" s="21"/>
      <c r="G155" s="11"/>
      <c r="H155" s="3">
        <v>42198</v>
      </c>
      <c r="I155" s="2" t="s">
        <v>28</v>
      </c>
      <c r="J155" s="2" t="s">
        <v>373</v>
      </c>
      <c r="K155" s="2" t="s">
        <v>30</v>
      </c>
      <c r="L155" s="2" t="s">
        <v>31</v>
      </c>
      <c r="M155" s="2" t="s">
        <v>32</v>
      </c>
      <c r="N155" s="4">
        <v>3948</v>
      </c>
      <c r="O155" s="4">
        <v>4194</v>
      </c>
      <c r="P155" s="4">
        <v>246</v>
      </c>
      <c r="Q155" s="5">
        <v>4.16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4.16</v>
      </c>
      <c r="X155" s="14">
        <v>0</v>
      </c>
      <c r="Y155" s="14">
        <v>4.16</v>
      </c>
      <c r="Z155" s="4"/>
      <c r="AA155" s="31"/>
      <c r="AC155" s="32"/>
      <c r="AE155" s="32"/>
      <c r="AG155" s="32"/>
      <c r="AI155" s="32"/>
      <c r="AK155" s="32"/>
      <c r="AM155" s="32"/>
    </row>
    <row r="156" spans="1:39">
      <c r="A156" s="2" t="s">
        <v>745</v>
      </c>
      <c r="B156" s="2" t="s">
        <v>510</v>
      </c>
      <c r="C156" s="2" t="s">
        <v>56</v>
      </c>
      <c r="D156" s="2" t="s">
        <v>203</v>
      </c>
      <c r="E156" s="2" t="s">
        <v>433</v>
      </c>
      <c r="F156" s="21"/>
      <c r="G156" s="11"/>
      <c r="H156" s="3">
        <v>42158</v>
      </c>
      <c r="I156" s="2" t="s">
        <v>28</v>
      </c>
      <c r="J156" s="2" t="s">
        <v>434</v>
      </c>
      <c r="K156" s="2" t="s">
        <v>30</v>
      </c>
      <c r="L156" s="2" t="s">
        <v>31</v>
      </c>
      <c r="M156" s="2" t="s">
        <v>378</v>
      </c>
      <c r="N156" s="4">
        <v>26156</v>
      </c>
      <c r="O156" s="4">
        <v>26942</v>
      </c>
      <c r="P156" s="4">
        <v>786</v>
      </c>
      <c r="Q156" s="5">
        <v>13.28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13.28</v>
      </c>
      <c r="X156" s="14">
        <v>0</v>
      </c>
      <c r="Y156" s="14">
        <v>13.28</v>
      </c>
      <c r="Z156" s="4"/>
      <c r="AA156" s="31"/>
      <c r="AC156" s="32"/>
      <c r="AE156" s="32"/>
      <c r="AG156" s="32"/>
      <c r="AI156" s="32"/>
      <c r="AK156" s="32"/>
      <c r="AM156" s="32"/>
    </row>
    <row r="157" spans="1:39">
      <c r="A157" s="2" t="s">
        <v>745</v>
      </c>
      <c r="B157" s="2" t="s">
        <v>510</v>
      </c>
      <c r="C157" s="2" t="s">
        <v>395</v>
      </c>
      <c r="D157" s="2" t="s">
        <v>198</v>
      </c>
      <c r="E157" s="2" t="s">
        <v>50</v>
      </c>
      <c r="F157" s="21"/>
      <c r="G157" s="11"/>
      <c r="H157" s="3">
        <v>42389</v>
      </c>
      <c r="I157" s="2" t="s">
        <v>39</v>
      </c>
      <c r="J157" s="2" t="s">
        <v>51</v>
      </c>
      <c r="K157" s="2" t="s">
        <v>30</v>
      </c>
      <c r="L157" s="2" t="s">
        <v>31</v>
      </c>
      <c r="M157" s="2" t="s">
        <v>32</v>
      </c>
      <c r="N157" s="4">
        <v>3083</v>
      </c>
      <c r="O157" s="4">
        <v>5979</v>
      </c>
      <c r="P157" s="4">
        <v>2896</v>
      </c>
      <c r="Q157" s="5">
        <v>48.94</v>
      </c>
      <c r="R157" s="4">
        <v>2262</v>
      </c>
      <c r="S157" s="4">
        <v>2511</v>
      </c>
      <c r="T157" s="4">
        <v>249</v>
      </c>
      <c r="U157" s="5">
        <v>14.89</v>
      </c>
      <c r="V157" s="5">
        <v>0</v>
      </c>
      <c r="W157" s="14">
        <v>63.83</v>
      </c>
      <c r="X157" s="14">
        <v>0</v>
      </c>
      <c r="Y157" s="14">
        <v>63.83</v>
      </c>
      <c r="Z157" s="4"/>
      <c r="AA157" s="31"/>
      <c r="AC157" s="32"/>
      <c r="AE157" s="32"/>
      <c r="AG157" s="32"/>
      <c r="AI157" s="32"/>
      <c r="AK157" s="32"/>
      <c r="AM157" s="32"/>
    </row>
    <row r="158" spans="1:39">
      <c r="A158" s="2" t="s">
        <v>745</v>
      </c>
      <c r="B158" s="2" t="s">
        <v>510</v>
      </c>
      <c r="C158" s="2" t="s">
        <v>69</v>
      </c>
      <c r="D158" s="2" t="s">
        <v>271</v>
      </c>
      <c r="E158" s="2" t="s">
        <v>504</v>
      </c>
      <c r="F158" s="21"/>
      <c r="G158" s="11"/>
      <c r="H158" s="3">
        <v>42501</v>
      </c>
      <c r="I158" s="2" t="s">
        <v>685</v>
      </c>
      <c r="J158" s="2" t="s">
        <v>381</v>
      </c>
      <c r="K158" s="2" t="s">
        <v>30</v>
      </c>
      <c r="L158" s="2" t="s">
        <v>31</v>
      </c>
      <c r="M158" s="2" t="s">
        <v>32</v>
      </c>
      <c r="N158" s="4">
        <v>10</v>
      </c>
      <c r="O158" s="4">
        <v>17</v>
      </c>
      <c r="P158" s="4">
        <v>7</v>
      </c>
      <c r="Q158" s="5">
        <v>0.12</v>
      </c>
      <c r="R158" s="4">
        <v>20</v>
      </c>
      <c r="S158" s="4">
        <v>33</v>
      </c>
      <c r="T158" s="4">
        <v>13</v>
      </c>
      <c r="U158" s="5">
        <v>0.78</v>
      </c>
      <c r="V158" s="5">
        <v>0</v>
      </c>
      <c r="W158" s="14">
        <v>0.9</v>
      </c>
      <c r="X158" s="14">
        <v>0</v>
      </c>
      <c r="Y158" s="14">
        <v>0.9</v>
      </c>
      <c r="Z158" s="4"/>
      <c r="AA158" s="31"/>
      <c r="AC158" s="32"/>
      <c r="AE158" s="32"/>
      <c r="AG158" s="32"/>
      <c r="AI158" s="32"/>
      <c r="AK158" s="32"/>
      <c r="AM158" s="32"/>
    </row>
    <row r="159" spans="1:39">
      <c r="A159" s="2" t="s">
        <v>745</v>
      </c>
      <c r="B159" s="2" t="s">
        <v>510</v>
      </c>
      <c r="C159" s="2" t="s">
        <v>69</v>
      </c>
      <c r="D159" s="2" t="s">
        <v>273</v>
      </c>
      <c r="E159" s="2" t="s">
        <v>746</v>
      </c>
      <c r="F159" s="21"/>
      <c r="G159" s="11"/>
      <c r="H159" s="3">
        <v>42522</v>
      </c>
      <c r="I159" s="2" t="s">
        <v>685</v>
      </c>
      <c r="J159" s="2" t="s">
        <v>747</v>
      </c>
      <c r="K159" s="2" t="s">
        <v>30</v>
      </c>
      <c r="L159" s="2" t="s">
        <v>31</v>
      </c>
      <c r="M159" s="2" t="s">
        <v>41</v>
      </c>
      <c r="N159" s="4">
        <v>10</v>
      </c>
      <c r="O159" s="4">
        <v>53</v>
      </c>
      <c r="P159" s="4">
        <v>43</v>
      </c>
      <c r="Q159" s="5">
        <v>0.73</v>
      </c>
      <c r="R159" s="4">
        <v>1</v>
      </c>
      <c r="S159" s="4">
        <v>33</v>
      </c>
      <c r="T159" s="4">
        <v>32</v>
      </c>
      <c r="U159" s="5">
        <v>1.91</v>
      </c>
      <c r="V159" s="5">
        <v>0</v>
      </c>
      <c r="W159" s="14">
        <v>2.64</v>
      </c>
      <c r="X159" s="14">
        <v>0</v>
      </c>
      <c r="Y159" s="14">
        <v>2.64</v>
      </c>
      <c r="Z159" s="4"/>
      <c r="AA159" s="31"/>
      <c r="AC159" s="32"/>
      <c r="AE159" s="32"/>
      <c r="AG159" s="32"/>
      <c r="AI159" s="32"/>
      <c r="AK159" s="32"/>
      <c r="AM159" s="32"/>
    </row>
    <row r="160" spans="1:39">
      <c r="A160" s="2" t="s">
        <v>745</v>
      </c>
      <c r="B160" s="2" t="s">
        <v>510</v>
      </c>
      <c r="C160" s="2" t="s">
        <v>777</v>
      </c>
      <c r="D160" s="2" t="s">
        <v>283</v>
      </c>
      <c r="E160" s="2" t="s">
        <v>599</v>
      </c>
      <c r="F160" s="21"/>
      <c r="G160" s="11"/>
      <c r="H160" s="3">
        <v>42430</v>
      </c>
      <c r="I160" s="2" t="s">
        <v>778</v>
      </c>
      <c r="J160" s="2" t="s">
        <v>601</v>
      </c>
      <c r="K160" s="2" t="s">
        <v>30</v>
      </c>
      <c r="L160" s="2" t="s">
        <v>31</v>
      </c>
      <c r="M160" s="2" t="s">
        <v>378</v>
      </c>
      <c r="N160" s="4">
        <v>55776</v>
      </c>
      <c r="O160" s="4">
        <v>57200</v>
      </c>
      <c r="P160" s="4">
        <v>1424</v>
      </c>
      <c r="Q160" s="5">
        <v>24.07</v>
      </c>
      <c r="R160" s="4">
        <v>61983</v>
      </c>
      <c r="S160" s="4">
        <v>66710</v>
      </c>
      <c r="T160" s="4">
        <v>4727</v>
      </c>
      <c r="U160" s="5">
        <v>282.67</v>
      </c>
      <c r="V160" s="5">
        <v>0</v>
      </c>
      <c r="W160" s="14">
        <v>306.74</v>
      </c>
      <c r="X160" s="14">
        <v>0</v>
      </c>
      <c r="Y160" s="14">
        <v>306.74</v>
      </c>
      <c r="Z160" s="4"/>
      <c r="AA160" s="31"/>
      <c r="AC160" s="32"/>
      <c r="AE160" s="32"/>
      <c r="AG160" s="32"/>
      <c r="AI160" s="32"/>
      <c r="AK160" s="32"/>
      <c r="AM160" s="32"/>
    </row>
    <row r="161" spans="1:39">
      <c r="A161" s="2" t="s">
        <v>745</v>
      </c>
      <c r="B161" s="2" t="s">
        <v>510</v>
      </c>
      <c r="C161" s="2" t="s">
        <v>76</v>
      </c>
      <c r="D161" s="2" t="s">
        <v>285</v>
      </c>
      <c r="E161" s="2" t="s">
        <v>723</v>
      </c>
      <c r="F161" s="21"/>
      <c r="G161" s="11"/>
      <c r="H161" s="3">
        <v>42487</v>
      </c>
      <c r="I161" s="2" t="s">
        <v>39</v>
      </c>
      <c r="J161" s="2" t="s">
        <v>724</v>
      </c>
      <c r="K161" s="2" t="s">
        <v>30</v>
      </c>
      <c r="L161" s="2" t="s">
        <v>31</v>
      </c>
      <c r="M161" s="2" t="s">
        <v>41</v>
      </c>
      <c r="N161" s="4">
        <v>8034</v>
      </c>
      <c r="O161" s="4">
        <v>18948</v>
      </c>
      <c r="P161" s="4">
        <v>10914</v>
      </c>
      <c r="Q161" s="5">
        <v>184.45</v>
      </c>
      <c r="R161" s="4">
        <v>209</v>
      </c>
      <c r="S161" s="4">
        <v>2730</v>
      </c>
      <c r="T161" s="4">
        <v>2521</v>
      </c>
      <c r="U161" s="5">
        <v>150.76</v>
      </c>
      <c r="V161" s="5">
        <v>0</v>
      </c>
      <c r="W161" s="14">
        <v>335.21</v>
      </c>
      <c r="X161" s="14">
        <v>0</v>
      </c>
      <c r="Y161" s="14">
        <v>335.21</v>
      </c>
      <c r="Z161" s="4"/>
      <c r="AA161" s="31"/>
      <c r="AC161" s="32"/>
      <c r="AE161" s="32"/>
      <c r="AG161" s="32"/>
      <c r="AI161" s="32"/>
      <c r="AK161" s="32"/>
      <c r="AM161" s="32"/>
    </row>
    <row r="162" spans="1:39">
      <c r="A162" s="2" t="s">
        <v>745</v>
      </c>
      <c r="B162" s="2" t="s">
        <v>510</v>
      </c>
      <c r="C162" s="2" t="s">
        <v>76</v>
      </c>
      <c r="D162" s="2" t="s">
        <v>286</v>
      </c>
      <c r="E162" s="2" t="s">
        <v>725</v>
      </c>
      <c r="F162" s="21"/>
      <c r="G162" s="11"/>
      <c r="H162" s="3">
        <v>42487</v>
      </c>
      <c r="I162" s="2" t="s">
        <v>39</v>
      </c>
      <c r="J162" s="2" t="s">
        <v>726</v>
      </c>
      <c r="K162" s="2" t="s">
        <v>30</v>
      </c>
      <c r="L162" s="2" t="s">
        <v>31</v>
      </c>
      <c r="M162" s="2" t="s">
        <v>32</v>
      </c>
      <c r="N162" s="4">
        <v>126</v>
      </c>
      <c r="O162" s="4">
        <v>335</v>
      </c>
      <c r="P162" s="4">
        <v>209</v>
      </c>
      <c r="Q162" s="5">
        <v>3.53</v>
      </c>
      <c r="R162" s="4">
        <v>92</v>
      </c>
      <c r="S162" s="4">
        <v>676</v>
      </c>
      <c r="T162" s="4">
        <v>584</v>
      </c>
      <c r="U162" s="5">
        <v>34.92</v>
      </c>
      <c r="V162" s="5">
        <v>0</v>
      </c>
      <c r="W162" s="14">
        <v>38.450000000000003</v>
      </c>
      <c r="X162" s="14">
        <v>0</v>
      </c>
      <c r="Y162" s="14">
        <v>38.450000000000003</v>
      </c>
      <c r="Z162" s="4"/>
      <c r="AA162" s="31"/>
      <c r="AC162" s="32"/>
      <c r="AE162" s="32"/>
      <c r="AG162" s="32"/>
      <c r="AI162" s="32"/>
      <c r="AK162" s="32"/>
      <c r="AM162" s="32"/>
    </row>
    <row r="163" spans="1:39">
      <c r="A163" s="2" t="s">
        <v>745</v>
      </c>
      <c r="B163" s="2" t="s">
        <v>510</v>
      </c>
      <c r="C163" s="2" t="s">
        <v>76</v>
      </c>
      <c r="D163" s="2" t="s">
        <v>287</v>
      </c>
      <c r="E163" s="2" t="s">
        <v>474</v>
      </c>
      <c r="F163" s="21"/>
      <c r="G163" s="11"/>
      <c r="H163" s="3">
        <v>42487</v>
      </c>
      <c r="I163" s="2" t="s">
        <v>685</v>
      </c>
      <c r="J163" s="2" t="s">
        <v>544</v>
      </c>
      <c r="K163" s="2" t="s">
        <v>30</v>
      </c>
      <c r="L163" s="2" t="s">
        <v>31</v>
      </c>
      <c r="M163" s="2" t="s">
        <v>32</v>
      </c>
      <c r="N163" s="4">
        <v>731</v>
      </c>
      <c r="O163" s="4">
        <v>2061</v>
      </c>
      <c r="P163" s="4">
        <v>1330</v>
      </c>
      <c r="Q163" s="5">
        <v>22.48</v>
      </c>
      <c r="R163" s="4">
        <v>680</v>
      </c>
      <c r="S163" s="4">
        <v>1825</v>
      </c>
      <c r="T163" s="4">
        <v>1145</v>
      </c>
      <c r="U163" s="5">
        <v>68.47</v>
      </c>
      <c r="V163" s="5">
        <v>0</v>
      </c>
      <c r="W163" s="14">
        <v>90.95</v>
      </c>
      <c r="X163" s="14">
        <v>0</v>
      </c>
      <c r="Y163" s="14">
        <v>90.95</v>
      </c>
      <c r="Z163" s="4"/>
      <c r="AA163" s="31"/>
      <c r="AC163" s="32"/>
      <c r="AE163" s="32"/>
      <c r="AG163" s="32"/>
      <c r="AI163" s="32"/>
      <c r="AK163" s="32"/>
      <c r="AM163" s="32"/>
    </row>
    <row r="164" spans="1:39">
      <c r="A164" s="2" t="s">
        <v>745</v>
      </c>
      <c r="B164" s="2" t="s">
        <v>510</v>
      </c>
      <c r="C164" s="2" t="s">
        <v>76</v>
      </c>
      <c r="D164" s="2" t="s">
        <v>289</v>
      </c>
      <c r="E164" s="2" t="s">
        <v>67</v>
      </c>
      <c r="F164" s="21"/>
      <c r="G164" s="11"/>
      <c r="H164" s="3">
        <v>42499</v>
      </c>
      <c r="I164" s="2" t="s">
        <v>685</v>
      </c>
      <c r="J164" s="2" t="s">
        <v>68</v>
      </c>
      <c r="K164" s="2" t="s">
        <v>30</v>
      </c>
      <c r="L164" s="2" t="s">
        <v>31</v>
      </c>
      <c r="M164" s="2" t="s">
        <v>32</v>
      </c>
      <c r="N164" s="4">
        <v>214</v>
      </c>
      <c r="O164" s="4">
        <v>903</v>
      </c>
      <c r="P164" s="4">
        <v>689</v>
      </c>
      <c r="Q164" s="5">
        <v>11.64</v>
      </c>
      <c r="R164" s="4">
        <v>102</v>
      </c>
      <c r="S164" s="4">
        <v>2193</v>
      </c>
      <c r="T164" s="4">
        <v>2091</v>
      </c>
      <c r="U164" s="5">
        <v>125.04</v>
      </c>
      <c r="V164" s="5">
        <v>0</v>
      </c>
      <c r="W164" s="14">
        <v>136.68</v>
      </c>
      <c r="X164" s="14">
        <v>0</v>
      </c>
      <c r="Y164" s="14">
        <v>136.68</v>
      </c>
      <c r="Z164" s="4"/>
      <c r="AA164" s="31"/>
      <c r="AC164" s="32"/>
      <c r="AE164" s="32"/>
      <c r="AG164" s="32"/>
      <c r="AI164" s="32"/>
      <c r="AK164" s="32"/>
      <c r="AM164" s="32"/>
    </row>
    <row r="165" spans="1:39">
      <c r="A165" s="2" t="s">
        <v>745</v>
      </c>
      <c r="B165" s="2" t="s">
        <v>510</v>
      </c>
      <c r="C165" s="2" t="s">
        <v>76</v>
      </c>
      <c r="D165" s="2" t="s">
        <v>290</v>
      </c>
      <c r="E165" s="2" t="s">
        <v>67</v>
      </c>
      <c r="F165" s="21"/>
      <c r="G165" s="11"/>
      <c r="H165" s="3">
        <v>42499</v>
      </c>
      <c r="I165" s="2" t="s">
        <v>685</v>
      </c>
      <c r="J165" s="2" t="s">
        <v>68</v>
      </c>
      <c r="K165" s="2" t="s">
        <v>30</v>
      </c>
      <c r="L165" s="2" t="s">
        <v>31</v>
      </c>
      <c r="M165" s="2" t="s">
        <v>32</v>
      </c>
      <c r="N165" s="4">
        <v>169</v>
      </c>
      <c r="O165" s="4">
        <v>1229</v>
      </c>
      <c r="P165" s="4">
        <v>1060</v>
      </c>
      <c r="Q165" s="14">
        <v>17.91</v>
      </c>
      <c r="R165" s="4">
        <v>66</v>
      </c>
      <c r="S165" s="4">
        <v>1060</v>
      </c>
      <c r="T165" s="4">
        <v>994</v>
      </c>
      <c r="U165" s="5">
        <v>59.44</v>
      </c>
      <c r="V165" s="5">
        <v>0</v>
      </c>
      <c r="W165" s="14">
        <v>77.349999999999994</v>
      </c>
      <c r="X165" s="14">
        <v>0</v>
      </c>
      <c r="Y165" s="14">
        <v>77.349999999999994</v>
      </c>
      <c r="Z165" s="4"/>
      <c r="AA165" s="31"/>
      <c r="AC165" s="32"/>
      <c r="AE165" s="32"/>
      <c r="AG165" s="32"/>
      <c r="AI165" s="32"/>
      <c r="AK165" s="32"/>
      <c r="AM165" s="32"/>
    </row>
    <row r="166" spans="1:39">
      <c r="A166" s="2" t="s">
        <v>745</v>
      </c>
      <c r="B166" s="2" t="s">
        <v>510</v>
      </c>
      <c r="C166" s="2" t="s">
        <v>76</v>
      </c>
      <c r="D166" s="2" t="s">
        <v>291</v>
      </c>
      <c r="E166" s="2" t="s">
        <v>617</v>
      </c>
      <c r="F166" s="21"/>
      <c r="G166" s="11"/>
      <c r="H166" s="3">
        <v>42524</v>
      </c>
      <c r="I166" s="2" t="s">
        <v>685</v>
      </c>
      <c r="J166" s="2" t="s">
        <v>619</v>
      </c>
      <c r="K166" s="2" t="s">
        <v>30</v>
      </c>
      <c r="L166" s="2" t="s">
        <v>31</v>
      </c>
      <c r="M166" s="2" t="s">
        <v>41</v>
      </c>
      <c r="N166" s="4">
        <v>10</v>
      </c>
      <c r="O166" s="4">
        <v>79</v>
      </c>
      <c r="P166" s="4">
        <v>69</v>
      </c>
      <c r="Q166" s="5">
        <v>1.17</v>
      </c>
      <c r="R166" s="4">
        <v>1</v>
      </c>
      <c r="S166" s="4">
        <v>423</v>
      </c>
      <c r="T166" s="4">
        <v>422</v>
      </c>
      <c r="U166" s="5">
        <v>25.24</v>
      </c>
      <c r="V166" s="5">
        <v>0</v>
      </c>
      <c r="W166" s="14">
        <v>26.41</v>
      </c>
      <c r="X166" s="14">
        <v>0</v>
      </c>
      <c r="Y166" s="14">
        <v>26.41</v>
      </c>
      <c r="Z166" s="4"/>
      <c r="AA166" s="31"/>
      <c r="AC166" s="32"/>
      <c r="AE166" s="32"/>
      <c r="AG166" s="32"/>
      <c r="AI166" s="32"/>
      <c r="AK166" s="32"/>
      <c r="AM166" s="32"/>
    </row>
    <row r="167" spans="1:39">
      <c r="A167" s="2" t="s">
        <v>745</v>
      </c>
      <c r="B167" s="2" t="s">
        <v>510</v>
      </c>
      <c r="C167" s="2" t="s">
        <v>76</v>
      </c>
      <c r="D167" s="2" t="s">
        <v>292</v>
      </c>
      <c r="E167" s="2" t="s">
        <v>67</v>
      </c>
      <c r="F167" s="21"/>
      <c r="G167" s="11"/>
      <c r="H167" s="3">
        <v>42499</v>
      </c>
      <c r="I167" s="2" t="s">
        <v>685</v>
      </c>
      <c r="J167" s="2" t="s">
        <v>68</v>
      </c>
      <c r="K167" s="2" t="s">
        <v>30</v>
      </c>
      <c r="L167" s="2" t="s">
        <v>31</v>
      </c>
      <c r="M167" s="2" t="s">
        <v>32</v>
      </c>
      <c r="N167" s="4">
        <v>1051</v>
      </c>
      <c r="O167" s="4">
        <v>5902</v>
      </c>
      <c r="P167" s="4">
        <v>4851</v>
      </c>
      <c r="Q167" s="5">
        <v>81.98</v>
      </c>
      <c r="R167" s="4">
        <v>104</v>
      </c>
      <c r="S167" s="4">
        <v>2777</v>
      </c>
      <c r="T167" s="4">
        <v>2673</v>
      </c>
      <c r="U167" s="5">
        <v>159.85</v>
      </c>
      <c r="V167" s="5">
        <v>0</v>
      </c>
      <c r="W167" s="14">
        <v>241.83</v>
      </c>
      <c r="X167" s="14">
        <v>0</v>
      </c>
      <c r="Y167" s="14">
        <v>241.83</v>
      </c>
      <c r="Z167" s="4"/>
      <c r="AA167" s="31"/>
      <c r="AC167" s="32"/>
      <c r="AE167" s="32"/>
      <c r="AG167" s="32"/>
      <c r="AI167" s="32"/>
      <c r="AK167" s="32"/>
      <c r="AM167" s="32"/>
    </row>
    <row r="168" spans="1:39">
      <c r="A168" s="2" t="s">
        <v>745</v>
      </c>
      <c r="B168" s="2" t="s">
        <v>510</v>
      </c>
      <c r="C168" s="2" t="s">
        <v>76</v>
      </c>
      <c r="D168" s="2" t="s">
        <v>293</v>
      </c>
      <c r="E168" s="2" t="s">
        <v>727</v>
      </c>
      <c r="F168" s="21"/>
      <c r="G168" s="11"/>
      <c r="H168" s="3">
        <v>42501</v>
      </c>
      <c r="I168" s="2" t="s">
        <v>685</v>
      </c>
      <c r="J168" s="2" t="s">
        <v>728</v>
      </c>
      <c r="K168" s="2" t="s">
        <v>30</v>
      </c>
      <c r="L168" s="2" t="s">
        <v>31</v>
      </c>
      <c r="M168" s="2" t="s">
        <v>32</v>
      </c>
      <c r="N168" s="4">
        <v>301</v>
      </c>
      <c r="O168" s="4">
        <v>2216</v>
      </c>
      <c r="P168" s="4">
        <v>1915</v>
      </c>
      <c r="Q168" s="5">
        <v>32.36</v>
      </c>
      <c r="R168" s="4">
        <v>207</v>
      </c>
      <c r="S168" s="4">
        <v>1427</v>
      </c>
      <c r="T168" s="4">
        <v>1220</v>
      </c>
      <c r="U168" s="5">
        <v>72.959999999999994</v>
      </c>
      <c r="V168" s="5">
        <v>0</v>
      </c>
      <c r="W168" s="14">
        <v>105.32</v>
      </c>
      <c r="X168" s="14">
        <v>0</v>
      </c>
      <c r="Y168" s="14">
        <v>105.32</v>
      </c>
      <c r="Z168" s="4"/>
      <c r="AA168" s="31"/>
      <c r="AC168" s="32"/>
      <c r="AE168" s="32"/>
      <c r="AG168" s="32"/>
      <c r="AI168" s="32"/>
      <c r="AK168" s="32"/>
      <c r="AM168" s="32"/>
    </row>
    <row r="169" spans="1:39">
      <c r="A169" s="2" t="s">
        <v>745</v>
      </c>
      <c r="B169" s="2" t="s">
        <v>510</v>
      </c>
      <c r="C169" s="2" t="s">
        <v>76</v>
      </c>
      <c r="D169" s="2" t="s">
        <v>294</v>
      </c>
      <c r="E169" s="2" t="s">
        <v>746</v>
      </c>
      <c r="F169" s="21"/>
      <c r="G169" s="11"/>
      <c r="H169" s="3">
        <v>42522</v>
      </c>
      <c r="I169" s="2" t="s">
        <v>685</v>
      </c>
      <c r="J169" s="2" t="s">
        <v>747</v>
      </c>
      <c r="K169" s="2" t="s">
        <v>30</v>
      </c>
      <c r="L169" s="2" t="s">
        <v>31</v>
      </c>
      <c r="M169" s="2" t="s">
        <v>41</v>
      </c>
      <c r="N169" s="4">
        <v>10</v>
      </c>
      <c r="O169" s="4">
        <v>727</v>
      </c>
      <c r="P169" s="4">
        <v>717</v>
      </c>
      <c r="Q169" s="5">
        <v>12.12</v>
      </c>
      <c r="R169" s="4">
        <v>1</v>
      </c>
      <c r="S169" s="4">
        <v>383</v>
      </c>
      <c r="T169" s="4">
        <v>382</v>
      </c>
      <c r="U169" s="5">
        <v>22.84</v>
      </c>
      <c r="V169" s="5">
        <v>0</v>
      </c>
      <c r="W169" s="14">
        <v>34.96</v>
      </c>
      <c r="X169" s="14">
        <v>0</v>
      </c>
      <c r="Y169" s="14">
        <v>34.96</v>
      </c>
      <c r="Z169" s="4"/>
      <c r="AA169" s="31"/>
      <c r="AC169" s="32"/>
      <c r="AE169" s="32"/>
      <c r="AG169" s="32"/>
      <c r="AI169" s="32"/>
      <c r="AK169" s="32"/>
      <c r="AM169" s="32"/>
    </row>
    <row r="170" spans="1:39">
      <c r="A170" s="2" t="s">
        <v>745</v>
      </c>
      <c r="B170" s="2" t="s">
        <v>510</v>
      </c>
      <c r="C170" s="2" t="s">
        <v>76</v>
      </c>
      <c r="D170" s="2" t="s">
        <v>295</v>
      </c>
      <c r="E170" s="2" t="s">
        <v>67</v>
      </c>
      <c r="F170" s="21"/>
      <c r="G170" s="11"/>
      <c r="H170" s="3">
        <v>42499</v>
      </c>
      <c r="I170" s="2" t="s">
        <v>685</v>
      </c>
      <c r="J170" s="2" t="s">
        <v>68</v>
      </c>
      <c r="K170" s="2" t="s">
        <v>30</v>
      </c>
      <c r="L170" s="2" t="s">
        <v>31</v>
      </c>
      <c r="M170" s="2" t="s">
        <v>32</v>
      </c>
      <c r="N170" s="4">
        <v>460</v>
      </c>
      <c r="O170" s="4">
        <v>1810</v>
      </c>
      <c r="P170" s="4">
        <v>1350</v>
      </c>
      <c r="Q170" s="5">
        <v>22.82</v>
      </c>
      <c r="R170" s="4">
        <v>34</v>
      </c>
      <c r="S170" s="4">
        <v>983</v>
      </c>
      <c r="T170" s="4">
        <v>949</v>
      </c>
      <c r="U170" s="5">
        <v>56.75</v>
      </c>
      <c r="V170" s="5">
        <v>0</v>
      </c>
      <c r="W170" s="14">
        <v>79.569999999999993</v>
      </c>
      <c r="X170" s="14">
        <v>0</v>
      </c>
      <c r="Y170" s="14">
        <v>79.569999999999993</v>
      </c>
      <c r="Z170" s="4"/>
      <c r="AA170" s="31"/>
      <c r="AC170" s="32"/>
      <c r="AE170" s="32"/>
      <c r="AG170" s="32"/>
      <c r="AI170" s="32"/>
      <c r="AK170" s="32"/>
      <c r="AM170" s="32"/>
    </row>
    <row r="171" spans="1:39">
      <c r="A171" s="2" t="s">
        <v>745</v>
      </c>
      <c r="B171" s="2" t="s">
        <v>510</v>
      </c>
      <c r="C171" s="2" t="s">
        <v>446</v>
      </c>
      <c r="D171" s="2" t="s">
        <v>296</v>
      </c>
      <c r="E171" s="2" t="s">
        <v>421</v>
      </c>
      <c r="F171" s="21"/>
      <c r="G171" s="11"/>
      <c r="H171" s="3">
        <v>42158</v>
      </c>
      <c r="I171" s="2" t="s">
        <v>28</v>
      </c>
      <c r="J171" s="2" t="s">
        <v>423</v>
      </c>
      <c r="K171" s="2" t="s">
        <v>30</v>
      </c>
      <c r="L171" s="2" t="s">
        <v>31</v>
      </c>
      <c r="M171" s="2" t="s">
        <v>32</v>
      </c>
      <c r="N171" s="4">
        <v>11425</v>
      </c>
      <c r="O171" s="4">
        <v>13896</v>
      </c>
      <c r="P171" s="4">
        <v>2471</v>
      </c>
      <c r="Q171" s="5">
        <v>229.8</v>
      </c>
      <c r="R171" s="4">
        <v>20674</v>
      </c>
      <c r="S171" s="4">
        <v>21534</v>
      </c>
      <c r="T171" s="4">
        <v>860</v>
      </c>
      <c r="U171" s="5">
        <v>154.80000000000001</v>
      </c>
      <c r="V171" s="5">
        <v>0</v>
      </c>
      <c r="W171" s="14">
        <v>384.6</v>
      </c>
      <c r="X171" s="14">
        <v>0</v>
      </c>
      <c r="Y171" s="14">
        <v>384.6</v>
      </c>
      <c r="Z171" s="4"/>
      <c r="AA171" s="31"/>
      <c r="AC171" s="32"/>
      <c r="AE171" s="32"/>
      <c r="AG171" s="32"/>
      <c r="AI171" s="32"/>
      <c r="AK171" s="32"/>
      <c r="AM171" s="32"/>
    </row>
    <row r="172" spans="1:39">
      <c r="A172" s="2" t="s">
        <v>745</v>
      </c>
      <c r="B172" s="2" t="s">
        <v>510</v>
      </c>
      <c r="C172" s="2" t="s">
        <v>76</v>
      </c>
      <c r="D172" s="2" t="s">
        <v>297</v>
      </c>
      <c r="E172" s="2" t="s">
        <v>415</v>
      </c>
      <c r="F172" s="21"/>
      <c r="G172" s="11"/>
      <c r="H172" s="3">
        <v>42269</v>
      </c>
      <c r="I172" s="2" t="s">
        <v>39</v>
      </c>
      <c r="J172" s="2" t="s">
        <v>417</v>
      </c>
      <c r="K172" s="2" t="s">
        <v>30</v>
      </c>
      <c r="L172" s="2" t="s">
        <v>31</v>
      </c>
      <c r="M172" s="2" t="s">
        <v>32</v>
      </c>
      <c r="N172" s="4">
        <v>12880</v>
      </c>
      <c r="O172" s="4">
        <v>15864</v>
      </c>
      <c r="P172" s="4">
        <v>2984</v>
      </c>
      <c r="Q172" s="5">
        <v>50.43</v>
      </c>
      <c r="R172" s="4">
        <v>4843</v>
      </c>
      <c r="S172" s="4">
        <v>5616</v>
      </c>
      <c r="T172" s="4">
        <v>773</v>
      </c>
      <c r="U172" s="5">
        <v>46.23</v>
      </c>
      <c r="V172" s="5">
        <v>0</v>
      </c>
      <c r="W172" s="14">
        <v>96.66</v>
      </c>
      <c r="X172" s="14">
        <v>0</v>
      </c>
      <c r="Y172" s="14">
        <v>96.66</v>
      </c>
      <c r="Z172" s="4"/>
      <c r="AA172" s="31"/>
      <c r="AC172" s="32"/>
      <c r="AE172" s="32"/>
      <c r="AG172" s="32"/>
      <c r="AI172" s="32"/>
      <c r="AK172" s="32"/>
      <c r="AM172" s="32"/>
    </row>
    <row r="173" spans="1:39">
      <c r="A173" s="2" t="s">
        <v>745</v>
      </c>
      <c r="B173" s="2" t="s">
        <v>510</v>
      </c>
      <c r="C173" s="2" t="s">
        <v>76</v>
      </c>
      <c r="D173" s="2" t="s">
        <v>77</v>
      </c>
      <c r="E173" s="2" t="s">
        <v>34</v>
      </c>
      <c r="F173" s="21"/>
      <c r="G173" s="11"/>
      <c r="H173" s="3">
        <v>42174</v>
      </c>
      <c r="I173" s="2" t="s">
        <v>28</v>
      </c>
      <c r="J173" s="2" t="s">
        <v>35</v>
      </c>
      <c r="K173" s="2" t="s">
        <v>30</v>
      </c>
      <c r="L173" s="2" t="s">
        <v>31</v>
      </c>
      <c r="M173" s="2" t="s">
        <v>32</v>
      </c>
      <c r="N173" s="4">
        <v>17043</v>
      </c>
      <c r="O173" s="4">
        <v>18908</v>
      </c>
      <c r="P173" s="4">
        <v>1865</v>
      </c>
      <c r="Q173" s="14">
        <v>31.52</v>
      </c>
      <c r="R173" s="4">
        <v>1697</v>
      </c>
      <c r="S173" s="4">
        <v>1955</v>
      </c>
      <c r="T173" s="4">
        <v>258</v>
      </c>
      <c r="U173" s="5">
        <v>15.43</v>
      </c>
      <c r="V173" s="5">
        <v>0</v>
      </c>
      <c r="W173" s="14">
        <v>46.95</v>
      </c>
      <c r="X173" s="14">
        <v>0</v>
      </c>
      <c r="Y173" s="14">
        <v>46.95</v>
      </c>
      <c r="Z173" s="4"/>
      <c r="AA173" s="31"/>
      <c r="AC173" s="32"/>
      <c r="AE173" s="32"/>
      <c r="AG173" s="32"/>
      <c r="AI173" s="32"/>
      <c r="AK173" s="32"/>
      <c r="AM173" s="32"/>
    </row>
    <row r="174" spans="1:39">
      <c r="A174" s="2" t="s">
        <v>745</v>
      </c>
      <c r="B174" s="2" t="s">
        <v>510</v>
      </c>
      <c r="C174" s="2" t="s">
        <v>76</v>
      </c>
      <c r="D174" s="2" t="s">
        <v>78</v>
      </c>
      <c r="E174" s="2" t="s">
        <v>67</v>
      </c>
      <c r="F174" s="21"/>
      <c r="G174" s="11"/>
      <c r="H174" s="3">
        <v>42192</v>
      </c>
      <c r="I174" s="2" t="s">
        <v>28</v>
      </c>
      <c r="J174" s="2" t="s">
        <v>68</v>
      </c>
      <c r="K174" s="2" t="s">
        <v>30</v>
      </c>
      <c r="L174" s="2" t="s">
        <v>31</v>
      </c>
      <c r="M174" s="2" t="s">
        <v>32</v>
      </c>
      <c r="N174" s="4">
        <v>61689</v>
      </c>
      <c r="O174" s="4">
        <v>66817</v>
      </c>
      <c r="P174" s="4">
        <v>5128</v>
      </c>
      <c r="Q174" s="5">
        <v>86.66</v>
      </c>
      <c r="R174" s="4">
        <v>26075</v>
      </c>
      <c r="S174" s="4">
        <v>28723</v>
      </c>
      <c r="T174" s="4">
        <v>2648</v>
      </c>
      <c r="U174" s="5">
        <v>158.35</v>
      </c>
      <c r="V174" s="5">
        <v>0</v>
      </c>
      <c r="W174" s="14">
        <v>245.01</v>
      </c>
      <c r="X174" s="14">
        <v>0</v>
      </c>
      <c r="Y174" s="14">
        <v>245.01</v>
      </c>
      <c r="Z174" s="4"/>
      <c r="AA174" s="31"/>
      <c r="AC174" s="32"/>
      <c r="AE174" s="32"/>
      <c r="AG174" s="32"/>
      <c r="AI174" s="32"/>
      <c r="AK174" s="32"/>
      <c r="AM174" s="32"/>
    </row>
    <row r="175" spans="1:39">
      <c r="A175" s="2" t="s">
        <v>745</v>
      </c>
      <c r="B175" s="2" t="s">
        <v>510</v>
      </c>
      <c r="C175" s="2" t="s">
        <v>76</v>
      </c>
      <c r="D175" s="2" t="s">
        <v>299</v>
      </c>
      <c r="E175" s="2" t="s">
        <v>34</v>
      </c>
      <c r="F175" s="21"/>
      <c r="G175" s="11"/>
      <c r="H175" s="3">
        <v>42184</v>
      </c>
      <c r="I175" s="2" t="s">
        <v>28</v>
      </c>
      <c r="J175" s="2" t="s">
        <v>35</v>
      </c>
      <c r="K175" s="2" t="s">
        <v>30</v>
      </c>
      <c r="L175" s="2" t="s">
        <v>31</v>
      </c>
      <c r="M175" s="2" t="s">
        <v>32</v>
      </c>
      <c r="N175" s="4">
        <v>4050</v>
      </c>
      <c r="O175" s="4">
        <v>4093</v>
      </c>
      <c r="P175" s="4">
        <v>43</v>
      </c>
      <c r="Q175" s="5">
        <v>0.73</v>
      </c>
      <c r="R175" s="4">
        <v>869</v>
      </c>
      <c r="S175" s="4">
        <v>913</v>
      </c>
      <c r="T175" s="4">
        <v>44</v>
      </c>
      <c r="U175" s="5">
        <v>2.63</v>
      </c>
      <c r="V175" s="5">
        <v>0</v>
      </c>
      <c r="W175" s="14">
        <v>3.36</v>
      </c>
      <c r="X175" s="14">
        <v>0</v>
      </c>
      <c r="Y175" s="14">
        <v>3.36</v>
      </c>
      <c r="Z175" s="4"/>
      <c r="AA175" s="31"/>
      <c r="AC175" s="32"/>
      <c r="AE175" s="32"/>
      <c r="AG175" s="32"/>
      <c r="AI175" s="32"/>
      <c r="AK175" s="32"/>
      <c r="AM175" s="32"/>
    </row>
    <row r="176" spans="1:39">
      <c r="A176" s="2" t="s">
        <v>745</v>
      </c>
      <c r="B176" s="2" t="s">
        <v>510</v>
      </c>
      <c r="C176" s="2" t="s">
        <v>76</v>
      </c>
      <c r="D176" s="2" t="s">
        <v>80</v>
      </c>
      <c r="E176" s="2" t="s">
        <v>34</v>
      </c>
      <c r="F176" s="21"/>
      <c r="G176" s="11"/>
      <c r="H176" s="3">
        <v>42184</v>
      </c>
      <c r="I176" s="2" t="s">
        <v>28</v>
      </c>
      <c r="J176" s="2" t="s">
        <v>35</v>
      </c>
      <c r="K176" s="2" t="s">
        <v>30</v>
      </c>
      <c r="L176" s="2" t="s">
        <v>31</v>
      </c>
      <c r="M176" s="2" t="s">
        <v>32</v>
      </c>
      <c r="N176" s="4">
        <v>34668</v>
      </c>
      <c r="O176" s="4">
        <v>37831</v>
      </c>
      <c r="P176" s="4">
        <v>3163</v>
      </c>
      <c r="Q176" s="5">
        <v>53.45</v>
      </c>
      <c r="R176" s="4">
        <v>11160</v>
      </c>
      <c r="S176" s="4">
        <v>11668</v>
      </c>
      <c r="T176" s="4">
        <v>508</v>
      </c>
      <c r="U176" s="5">
        <v>30.38</v>
      </c>
      <c r="V176" s="5">
        <v>0</v>
      </c>
      <c r="W176" s="14">
        <v>83.83</v>
      </c>
      <c r="X176" s="14">
        <v>0</v>
      </c>
      <c r="Y176" s="14">
        <v>83.83</v>
      </c>
      <c r="Z176" s="4"/>
      <c r="AA176" s="31"/>
      <c r="AC176" s="32"/>
      <c r="AE176" s="32"/>
      <c r="AG176" s="32"/>
      <c r="AI176" s="32"/>
      <c r="AK176" s="32"/>
      <c r="AM176" s="32"/>
    </row>
    <row r="177" spans="1:39">
      <c r="A177" s="2" t="s">
        <v>745</v>
      </c>
      <c r="B177" s="2" t="s">
        <v>510</v>
      </c>
      <c r="C177" s="2" t="s">
        <v>76</v>
      </c>
      <c r="D177" s="2" t="s">
        <v>81</v>
      </c>
      <c r="E177" s="2" t="s">
        <v>62</v>
      </c>
      <c r="F177" s="21"/>
      <c r="G177" s="11"/>
      <c r="H177" s="3">
        <v>42205</v>
      </c>
      <c r="I177" s="2" t="s">
        <v>28</v>
      </c>
      <c r="J177" s="2" t="s">
        <v>63</v>
      </c>
      <c r="K177" s="2" t="s">
        <v>30</v>
      </c>
      <c r="L177" s="2" t="s">
        <v>31</v>
      </c>
      <c r="M177" s="2" t="s">
        <v>41</v>
      </c>
      <c r="N177" s="4">
        <v>69520</v>
      </c>
      <c r="O177" s="4">
        <v>77277</v>
      </c>
      <c r="P177" s="4">
        <v>7757</v>
      </c>
      <c r="Q177" s="5">
        <v>131.09</v>
      </c>
      <c r="R177" s="4">
        <v>6421</v>
      </c>
      <c r="S177" s="4">
        <v>6730</v>
      </c>
      <c r="T177" s="4">
        <v>309</v>
      </c>
      <c r="U177" s="5">
        <v>18.48</v>
      </c>
      <c r="V177" s="5">
        <v>0</v>
      </c>
      <c r="W177" s="14">
        <v>149.57</v>
      </c>
      <c r="X177" s="14">
        <v>0</v>
      </c>
      <c r="Y177" s="14">
        <v>149.57</v>
      </c>
      <c r="Z177" s="4"/>
      <c r="AA177" s="31"/>
      <c r="AC177" s="32"/>
      <c r="AE177" s="32"/>
      <c r="AG177" s="32"/>
      <c r="AI177" s="32"/>
      <c r="AK177" s="32"/>
      <c r="AM177" s="32"/>
    </row>
    <row r="178" spans="1:39">
      <c r="A178" s="2" t="s">
        <v>745</v>
      </c>
      <c r="B178" s="2" t="s">
        <v>510</v>
      </c>
      <c r="C178" s="2" t="s">
        <v>76</v>
      </c>
      <c r="D178" s="2" t="s">
        <v>82</v>
      </c>
      <c r="E178" s="2" t="s">
        <v>83</v>
      </c>
      <c r="F178" s="21"/>
      <c r="G178" s="11"/>
      <c r="H178" s="3">
        <v>42192</v>
      </c>
      <c r="I178" s="2" t="s">
        <v>28</v>
      </c>
      <c r="J178" s="2" t="s">
        <v>84</v>
      </c>
      <c r="K178" s="2" t="s">
        <v>30</v>
      </c>
      <c r="L178" s="2" t="s">
        <v>31</v>
      </c>
      <c r="M178" s="2" t="s">
        <v>32</v>
      </c>
      <c r="N178" s="4">
        <v>10593</v>
      </c>
      <c r="O178" s="4">
        <v>11833</v>
      </c>
      <c r="P178" s="4">
        <v>1240</v>
      </c>
      <c r="Q178" s="5">
        <v>20.96</v>
      </c>
      <c r="R178" s="4">
        <v>29587</v>
      </c>
      <c r="S178" s="4">
        <v>33201</v>
      </c>
      <c r="T178" s="4">
        <v>3614</v>
      </c>
      <c r="U178" s="5">
        <v>216.12</v>
      </c>
      <c r="V178" s="5">
        <v>0</v>
      </c>
      <c r="W178" s="14">
        <v>237.08</v>
      </c>
      <c r="X178" s="14">
        <v>0</v>
      </c>
      <c r="Y178" s="14">
        <v>237.08</v>
      </c>
      <c r="Z178" s="4"/>
      <c r="AA178" s="31"/>
      <c r="AC178" s="32"/>
      <c r="AE178" s="32"/>
      <c r="AG178" s="32"/>
      <c r="AI178" s="32"/>
      <c r="AK178" s="32"/>
      <c r="AM178" s="32"/>
    </row>
    <row r="179" spans="1:39">
      <c r="A179" s="2" t="s">
        <v>745</v>
      </c>
      <c r="B179" s="2" t="s">
        <v>510</v>
      </c>
      <c r="C179" s="2" t="s">
        <v>76</v>
      </c>
      <c r="D179" s="2" t="s">
        <v>301</v>
      </c>
      <c r="E179" s="2" t="s">
        <v>371</v>
      </c>
      <c r="F179" s="21"/>
      <c r="G179" s="11"/>
      <c r="H179" s="3">
        <v>42199</v>
      </c>
      <c r="I179" s="2" t="s">
        <v>28</v>
      </c>
      <c r="J179" s="2" t="s">
        <v>373</v>
      </c>
      <c r="K179" s="2" t="s">
        <v>30</v>
      </c>
      <c r="L179" s="2" t="s">
        <v>31</v>
      </c>
      <c r="M179" s="2" t="s">
        <v>32</v>
      </c>
      <c r="N179" s="4">
        <v>7680</v>
      </c>
      <c r="O179" s="4">
        <v>8492</v>
      </c>
      <c r="P179" s="4">
        <v>812</v>
      </c>
      <c r="Q179" s="5">
        <v>13.72</v>
      </c>
      <c r="R179" s="4">
        <v>4880</v>
      </c>
      <c r="S179" s="4">
        <v>5414</v>
      </c>
      <c r="T179" s="4">
        <v>534</v>
      </c>
      <c r="U179" s="5">
        <v>31.93</v>
      </c>
      <c r="V179" s="5">
        <v>0</v>
      </c>
      <c r="W179" s="14">
        <v>45.65</v>
      </c>
      <c r="X179" s="14">
        <v>0</v>
      </c>
      <c r="Y179" s="14">
        <v>45.65</v>
      </c>
      <c r="Z179" s="4"/>
      <c r="AA179" s="31"/>
      <c r="AC179" s="32"/>
      <c r="AE179" s="32"/>
      <c r="AG179" s="32"/>
      <c r="AI179" s="32"/>
      <c r="AK179" s="32"/>
      <c r="AM179" s="32"/>
    </row>
    <row r="180" spans="1:39">
      <c r="A180" s="2" t="s">
        <v>745</v>
      </c>
      <c r="B180" s="2" t="s">
        <v>510</v>
      </c>
      <c r="C180" s="2" t="s">
        <v>76</v>
      </c>
      <c r="D180" s="2" t="s">
        <v>302</v>
      </c>
      <c r="E180" s="2" t="s">
        <v>371</v>
      </c>
      <c r="F180" s="21"/>
      <c r="G180" s="11"/>
      <c r="H180" s="3">
        <v>42199</v>
      </c>
      <c r="I180" s="2" t="s">
        <v>28</v>
      </c>
      <c r="J180" s="2" t="s">
        <v>373</v>
      </c>
      <c r="K180" s="2" t="s">
        <v>30</v>
      </c>
      <c r="L180" s="2" t="s">
        <v>31</v>
      </c>
      <c r="M180" s="2" t="s">
        <v>32</v>
      </c>
      <c r="N180" s="4">
        <v>114</v>
      </c>
      <c r="O180" s="4">
        <v>118</v>
      </c>
      <c r="P180" s="4">
        <v>4</v>
      </c>
      <c r="Q180" s="5">
        <v>7.0000000000000007E-2</v>
      </c>
      <c r="R180" s="4">
        <v>33</v>
      </c>
      <c r="S180" s="4">
        <v>33</v>
      </c>
      <c r="T180" s="4">
        <v>0</v>
      </c>
      <c r="U180" s="5">
        <v>0</v>
      </c>
      <c r="V180" s="5">
        <v>0</v>
      </c>
      <c r="W180" s="14">
        <v>7.0000000000000007E-2</v>
      </c>
      <c r="X180" s="14">
        <v>0</v>
      </c>
      <c r="Y180" s="14">
        <v>7.0000000000000007E-2</v>
      </c>
      <c r="Z180" s="4"/>
      <c r="AA180" s="31"/>
      <c r="AC180" s="32"/>
      <c r="AE180" s="32"/>
      <c r="AG180" s="32"/>
      <c r="AI180" s="32"/>
      <c r="AK180" s="32"/>
      <c r="AM180" s="32"/>
    </row>
    <row r="181" spans="1:39">
      <c r="A181" s="2" t="s">
        <v>745</v>
      </c>
      <c r="B181" s="2" t="s">
        <v>510</v>
      </c>
      <c r="C181" s="2" t="s">
        <v>76</v>
      </c>
      <c r="D181" s="2" t="s">
        <v>303</v>
      </c>
      <c r="E181" s="2" t="s">
        <v>371</v>
      </c>
      <c r="F181" s="21"/>
      <c r="G181" s="11"/>
      <c r="H181" s="3">
        <v>42199</v>
      </c>
      <c r="I181" s="2" t="s">
        <v>28</v>
      </c>
      <c r="J181" s="2" t="s">
        <v>373</v>
      </c>
      <c r="K181" s="2" t="s">
        <v>30</v>
      </c>
      <c r="L181" s="2" t="s">
        <v>31</v>
      </c>
      <c r="M181" s="2" t="s">
        <v>32</v>
      </c>
      <c r="N181" s="4">
        <v>59891</v>
      </c>
      <c r="O181" s="4">
        <v>64976</v>
      </c>
      <c r="P181" s="4">
        <v>5085</v>
      </c>
      <c r="Q181" s="5">
        <v>85.94</v>
      </c>
      <c r="R181" s="4">
        <v>34912</v>
      </c>
      <c r="S181" s="4">
        <v>39740</v>
      </c>
      <c r="T181" s="4">
        <v>4828</v>
      </c>
      <c r="U181" s="5">
        <v>288.70999999999998</v>
      </c>
      <c r="V181" s="5">
        <v>0</v>
      </c>
      <c r="W181" s="14">
        <v>374.65</v>
      </c>
      <c r="X181" s="14">
        <v>0</v>
      </c>
      <c r="Y181" s="14">
        <v>374.65</v>
      </c>
      <c r="Z181" s="4"/>
      <c r="AA181" s="31"/>
      <c r="AC181" s="32"/>
      <c r="AE181" s="32"/>
      <c r="AG181" s="32"/>
      <c r="AI181" s="32"/>
      <c r="AK181" s="32"/>
      <c r="AM181" s="32"/>
    </row>
    <row r="182" spans="1:39">
      <c r="A182" s="2" t="s">
        <v>745</v>
      </c>
      <c r="B182" s="2" t="s">
        <v>510</v>
      </c>
      <c r="C182" s="2" t="s">
        <v>76</v>
      </c>
      <c r="D182" s="2" t="s">
        <v>304</v>
      </c>
      <c r="E182" s="2" t="s">
        <v>371</v>
      </c>
      <c r="F182" s="21"/>
      <c r="G182" s="11"/>
      <c r="H182" s="3">
        <v>42198</v>
      </c>
      <c r="I182" s="2" t="s">
        <v>28</v>
      </c>
      <c r="J182" s="2" t="s">
        <v>373</v>
      </c>
      <c r="K182" s="2" t="s">
        <v>30</v>
      </c>
      <c r="L182" s="2" t="s">
        <v>31</v>
      </c>
      <c r="M182" s="2" t="s">
        <v>32</v>
      </c>
      <c r="N182" s="4">
        <v>34418</v>
      </c>
      <c r="O182" s="4">
        <v>36783</v>
      </c>
      <c r="P182" s="4">
        <v>2365</v>
      </c>
      <c r="Q182" s="5">
        <v>39.97</v>
      </c>
      <c r="R182" s="4">
        <v>28864</v>
      </c>
      <c r="S182" s="4">
        <v>31998</v>
      </c>
      <c r="T182" s="4">
        <v>3134</v>
      </c>
      <c r="U182" s="5">
        <v>187.41</v>
      </c>
      <c r="V182" s="5">
        <v>0</v>
      </c>
      <c r="W182" s="14">
        <v>227.38</v>
      </c>
      <c r="X182" s="14">
        <v>0</v>
      </c>
      <c r="Y182" s="14">
        <v>227.38</v>
      </c>
      <c r="Z182" s="4"/>
      <c r="AA182" s="31"/>
      <c r="AC182" s="32"/>
      <c r="AE182" s="32"/>
      <c r="AG182" s="32"/>
      <c r="AI182" s="32"/>
      <c r="AK182" s="32"/>
      <c r="AM182" s="32"/>
    </row>
    <row r="183" spans="1:39">
      <c r="A183" s="2" t="s">
        <v>745</v>
      </c>
      <c r="B183" s="2" t="s">
        <v>510</v>
      </c>
      <c r="C183" s="2" t="s">
        <v>76</v>
      </c>
      <c r="D183" s="2" t="s">
        <v>305</v>
      </c>
      <c r="E183" s="2" t="s">
        <v>412</v>
      </c>
      <c r="F183" s="21"/>
      <c r="G183" s="11"/>
      <c r="H183" s="3">
        <v>42192</v>
      </c>
      <c r="I183" s="2" t="s">
        <v>28</v>
      </c>
      <c r="J183" s="2" t="s">
        <v>414</v>
      </c>
      <c r="K183" s="2" t="s">
        <v>30</v>
      </c>
      <c r="L183" s="2" t="s">
        <v>31</v>
      </c>
      <c r="M183" s="2" t="s">
        <v>41</v>
      </c>
      <c r="N183" s="4">
        <v>8951</v>
      </c>
      <c r="O183" s="4">
        <v>9546</v>
      </c>
      <c r="P183" s="4">
        <v>595</v>
      </c>
      <c r="Q183" s="5">
        <v>10.06</v>
      </c>
      <c r="R183" s="4">
        <v>13017</v>
      </c>
      <c r="S183" s="4">
        <v>13624</v>
      </c>
      <c r="T183" s="4">
        <v>607</v>
      </c>
      <c r="U183" s="5">
        <v>36.299999999999997</v>
      </c>
      <c r="V183" s="5">
        <v>0</v>
      </c>
      <c r="W183" s="14">
        <v>46.36</v>
      </c>
      <c r="X183" s="14">
        <v>0</v>
      </c>
      <c r="Y183" s="14">
        <v>46.36</v>
      </c>
      <c r="Z183" s="4"/>
      <c r="AA183" s="31"/>
      <c r="AC183" s="32"/>
      <c r="AE183" s="32"/>
      <c r="AG183" s="32"/>
      <c r="AI183" s="32"/>
      <c r="AK183" s="32"/>
      <c r="AM183" s="32"/>
    </row>
    <row r="184" spans="1:39">
      <c r="A184" s="2" t="s">
        <v>745</v>
      </c>
      <c r="B184" s="2" t="s">
        <v>510</v>
      </c>
      <c r="C184" s="2" t="s">
        <v>76</v>
      </c>
      <c r="D184" s="2" t="s">
        <v>85</v>
      </c>
      <c r="E184" s="2" t="s">
        <v>50</v>
      </c>
      <c r="F184" s="21"/>
      <c r="G184" s="11"/>
      <c r="H184" s="3">
        <v>42193</v>
      </c>
      <c r="I184" s="2" t="s">
        <v>28</v>
      </c>
      <c r="J184" s="2" t="s">
        <v>51</v>
      </c>
      <c r="K184" s="2" t="s">
        <v>30</v>
      </c>
      <c r="L184" s="2" t="s">
        <v>31</v>
      </c>
      <c r="M184" s="2" t="s">
        <v>32</v>
      </c>
      <c r="N184" s="4">
        <v>75325</v>
      </c>
      <c r="O184" s="4">
        <v>81684</v>
      </c>
      <c r="P184" s="4">
        <v>6359</v>
      </c>
      <c r="Q184" s="5">
        <v>107.47</v>
      </c>
      <c r="R184" s="4">
        <v>30847</v>
      </c>
      <c r="S184" s="4">
        <v>33936</v>
      </c>
      <c r="T184" s="4">
        <v>3089</v>
      </c>
      <c r="U184" s="5">
        <v>184.72</v>
      </c>
      <c r="V184" s="5">
        <v>0</v>
      </c>
      <c r="W184" s="14">
        <v>292.19</v>
      </c>
      <c r="X184" s="14">
        <v>0</v>
      </c>
      <c r="Y184" s="14">
        <v>292.19</v>
      </c>
      <c r="Z184" s="4"/>
      <c r="AA184" s="31"/>
      <c r="AC184" s="32"/>
      <c r="AE184" s="32"/>
      <c r="AG184" s="32"/>
      <c r="AI184" s="32"/>
      <c r="AK184" s="32"/>
      <c r="AM184" s="32"/>
    </row>
    <row r="185" spans="1:39">
      <c r="A185" s="2" t="s">
        <v>745</v>
      </c>
      <c r="B185" s="2" t="s">
        <v>510</v>
      </c>
      <c r="C185" s="2" t="s">
        <v>76</v>
      </c>
      <c r="D185" s="2" t="s">
        <v>86</v>
      </c>
      <c r="E185" s="2" t="s">
        <v>72</v>
      </c>
      <c r="F185" s="21"/>
      <c r="G185" s="11"/>
      <c r="H185" s="3">
        <v>42194</v>
      </c>
      <c r="I185" s="2" t="s">
        <v>28</v>
      </c>
      <c r="J185" s="2" t="s">
        <v>73</v>
      </c>
      <c r="K185" s="2" t="s">
        <v>30</v>
      </c>
      <c r="L185" s="2" t="s">
        <v>31</v>
      </c>
      <c r="M185" s="2" t="s">
        <v>32</v>
      </c>
      <c r="N185" s="4">
        <v>182468</v>
      </c>
      <c r="O185" s="4">
        <v>189263</v>
      </c>
      <c r="P185" s="4">
        <v>6795</v>
      </c>
      <c r="Q185" s="5">
        <v>114.84</v>
      </c>
      <c r="R185" s="4">
        <v>56202</v>
      </c>
      <c r="S185" s="4">
        <v>60841</v>
      </c>
      <c r="T185" s="4">
        <v>4639</v>
      </c>
      <c r="U185" s="5">
        <v>277.41000000000003</v>
      </c>
      <c r="V185" s="5">
        <v>0</v>
      </c>
      <c r="W185" s="14">
        <v>392.25</v>
      </c>
      <c r="X185" s="14">
        <v>0</v>
      </c>
      <c r="Y185" s="14">
        <v>392.25</v>
      </c>
      <c r="Z185" s="4"/>
      <c r="AA185" s="31"/>
      <c r="AC185" s="32"/>
      <c r="AE185" s="32"/>
      <c r="AG185" s="32"/>
      <c r="AI185" s="32"/>
      <c r="AK185" s="32"/>
      <c r="AM185" s="32"/>
    </row>
    <row r="186" spans="1:39">
      <c r="A186" s="2" t="s">
        <v>745</v>
      </c>
      <c r="B186" s="2" t="s">
        <v>510</v>
      </c>
      <c r="C186" s="2" t="s">
        <v>76</v>
      </c>
      <c r="D186" s="2" t="s">
        <v>87</v>
      </c>
      <c r="E186" s="2" t="s">
        <v>34</v>
      </c>
      <c r="F186" s="21"/>
      <c r="G186" s="11"/>
      <c r="H186" s="3">
        <v>42207</v>
      </c>
      <c r="I186" s="2" t="s">
        <v>28</v>
      </c>
      <c r="J186" s="2" t="s">
        <v>35</v>
      </c>
      <c r="K186" s="2" t="s">
        <v>30</v>
      </c>
      <c r="L186" s="2" t="s">
        <v>31</v>
      </c>
      <c r="M186" s="2" t="s">
        <v>32</v>
      </c>
      <c r="N186" s="4">
        <v>199656</v>
      </c>
      <c r="O186" s="4">
        <v>203591</v>
      </c>
      <c r="P186" s="4">
        <v>3935</v>
      </c>
      <c r="Q186" s="5">
        <v>66.5</v>
      </c>
      <c r="R186" s="4">
        <v>45813</v>
      </c>
      <c r="S186" s="4">
        <v>46960</v>
      </c>
      <c r="T186" s="4">
        <v>1147</v>
      </c>
      <c r="U186" s="5">
        <v>68.59</v>
      </c>
      <c r="V186" s="5">
        <v>0</v>
      </c>
      <c r="W186" s="14">
        <v>135.09</v>
      </c>
      <c r="X186" s="14">
        <v>0</v>
      </c>
      <c r="Y186" s="14">
        <v>135.09</v>
      </c>
      <c r="Z186" s="4"/>
      <c r="AA186" s="31"/>
      <c r="AC186" s="32"/>
      <c r="AE186" s="32"/>
      <c r="AG186" s="32"/>
      <c r="AI186" s="32"/>
      <c r="AK186" s="32"/>
      <c r="AM186" s="32"/>
    </row>
    <row r="187" spans="1:39">
      <c r="A187" s="2" t="s">
        <v>745</v>
      </c>
      <c r="B187" s="2" t="s">
        <v>510</v>
      </c>
      <c r="C187" s="2" t="s">
        <v>76</v>
      </c>
      <c r="D187" s="2" t="s">
        <v>88</v>
      </c>
      <c r="E187" s="2" t="s">
        <v>34</v>
      </c>
      <c r="F187" s="21"/>
      <c r="G187" s="11"/>
      <c r="H187" s="3">
        <v>42207</v>
      </c>
      <c r="I187" s="2" t="s">
        <v>28</v>
      </c>
      <c r="J187" s="2" t="s">
        <v>35</v>
      </c>
      <c r="K187" s="2" t="s">
        <v>30</v>
      </c>
      <c r="L187" s="2" t="s">
        <v>31</v>
      </c>
      <c r="M187" s="2" t="s">
        <v>32</v>
      </c>
      <c r="N187" s="4">
        <v>33310</v>
      </c>
      <c r="O187" s="4">
        <v>35712</v>
      </c>
      <c r="P187" s="4">
        <v>2402</v>
      </c>
      <c r="Q187" s="5">
        <v>40.590000000000003</v>
      </c>
      <c r="R187" s="4">
        <v>41419</v>
      </c>
      <c r="S187" s="4">
        <v>44648</v>
      </c>
      <c r="T187" s="4">
        <v>3229</v>
      </c>
      <c r="U187" s="5">
        <v>193.09</v>
      </c>
      <c r="V187" s="5">
        <v>0</v>
      </c>
      <c r="W187" s="14">
        <v>233.68</v>
      </c>
      <c r="X187" s="14">
        <v>0</v>
      </c>
      <c r="Y187" s="14">
        <v>233.68</v>
      </c>
      <c r="Z187" s="4"/>
      <c r="AA187" s="31"/>
      <c r="AC187" s="32"/>
      <c r="AE187" s="32"/>
      <c r="AG187" s="32"/>
      <c r="AI187" s="32"/>
      <c r="AK187" s="32"/>
      <c r="AM187" s="32"/>
    </row>
    <row r="188" spans="1:39">
      <c r="A188" s="2" t="s">
        <v>745</v>
      </c>
      <c r="B188" s="2" t="s">
        <v>510</v>
      </c>
      <c r="C188" s="2" t="s">
        <v>76</v>
      </c>
      <c r="D188" s="2" t="s">
        <v>89</v>
      </c>
      <c r="E188" s="2" t="s">
        <v>50</v>
      </c>
      <c r="F188" s="21"/>
      <c r="G188" s="11"/>
      <c r="H188" s="3">
        <v>42214</v>
      </c>
      <c r="I188" s="2" t="s">
        <v>28</v>
      </c>
      <c r="J188" s="2" t="s">
        <v>51</v>
      </c>
      <c r="K188" s="2" t="s">
        <v>30</v>
      </c>
      <c r="L188" s="2" t="s">
        <v>31</v>
      </c>
      <c r="M188" s="2" t="s">
        <v>32</v>
      </c>
      <c r="N188" s="4">
        <v>33567</v>
      </c>
      <c r="O188" s="4">
        <v>38701</v>
      </c>
      <c r="P188" s="4">
        <v>5134</v>
      </c>
      <c r="Q188" s="5">
        <v>86.76</v>
      </c>
      <c r="R188" s="4">
        <v>13263</v>
      </c>
      <c r="S188" s="4">
        <v>14212</v>
      </c>
      <c r="T188" s="4">
        <v>949</v>
      </c>
      <c r="U188" s="5">
        <v>56.75</v>
      </c>
      <c r="V188" s="5">
        <v>0</v>
      </c>
      <c r="W188" s="14">
        <v>143.51</v>
      </c>
      <c r="X188" s="14">
        <v>0</v>
      </c>
      <c r="Y188" s="14">
        <v>143.51</v>
      </c>
      <c r="Z188" s="4"/>
    </row>
    <row r="189" spans="1:39">
      <c r="A189" s="2" t="s">
        <v>745</v>
      </c>
      <c r="B189" s="2" t="s">
        <v>510</v>
      </c>
      <c r="C189" s="2" t="s">
        <v>76</v>
      </c>
      <c r="D189" s="2" t="s">
        <v>90</v>
      </c>
      <c r="E189" s="2" t="s">
        <v>50</v>
      </c>
      <c r="F189" s="21"/>
      <c r="G189" s="11"/>
      <c r="H189" s="3">
        <v>42215</v>
      </c>
      <c r="I189" s="2" t="s">
        <v>28</v>
      </c>
      <c r="J189" s="2" t="s">
        <v>51</v>
      </c>
      <c r="K189" s="2" t="s">
        <v>30</v>
      </c>
      <c r="L189" s="2" t="s">
        <v>31</v>
      </c>
      <c r="M189" s="2" t="s">
        <v>32</v>
      </c>
      <c r="N189" s="4">
        <v>87802</v>
      </c>
      <c r="O189" s="4">
        <v>92821</v>
      </c>
      <c r="P189" s="4">
        <v>5019</v>
      </c>
      <c r="Q189" s="5">
        <v>84.82</v>
      </c>
      <c r="R189" s="4">
        <v>23419</v>
      </c>
      <c r="S189" s="4">
        <v>24024</v>
      </c>
      <c r="T189" s="4">
        <v>605</v>
      </c>
      <c r="U189" s="5">
        <v>36.18</v>
      </c>
      <c r="V189" s="5">
        <v>0</v>
      </c>
      <c r="W189" s="14">
        <v>121</v>
      </c>
      <c r="X189" s="14">
        <v>0</v>
      </c>
      <c r="Y189" s="14">
        <v>121</v>
      </c>
      <c r="Z189" s="4"/>
    </row>
    <row r="190" spans="1:39">
      <c r="A190" s="2" t="s">
        <v>745</v>
      </c>
      <c r="B190" s="2" t="s">
        <v>510</v>
      </c>
      <c r="C190" s="2" t="s">
        <v>76</v>
      </c>
      <c r="D190" s="2" t="s">
        <v>307</v>
      </c>
      <c r="E190" s="2" t="s">
        <v>27</v>
      </c>
      <c r="F190" s="21"/>
      <c r="G190" s="11"/>
      <c r="H190" s="3">
        <v>42248</v>
      </c>
      <c r="I190" s="2" t="s">
        <v>39</v>
      </c>
      <c r="J190" s="2" t="s">
        <v>29</v>
      </c>
      <c r="K190" s="2" t="s">
        <v>30</v>
      </c>
      <c r="L190" s="2" t="s">
        <v>31</v>
      </c>
      <c r="M190" s="2" t="s">
        <v>32</v>
      </c>
      <c r="N190" s="4">
        <v>17375</v>
      </c>
      <c r="O190" s="4">
        <v>20150</v>
      </c>
      <c r="P190" s="4">
        <v>2775</v>
      </c>
      <c r="Q190" s="5">
        <v>46.9</v>
      </c>
      <c r="R190" s="4">
        <v>6163</v>
      </c>
      <c r="S190" s="4">
        <v>6793</v>
      </c>
      <c r="T190" s="4">
        <v>630</v>
      </c>
      <c r="U190" s="5">
        <v>37.67</v>
      </c>
      <c r="V190" s="5">
        <v>0</v>
      </c>
      <c r="W190" s="14">
        <v>84.57</v>
      </c>
      <c r="X190" s="14">
        <v>0</v>
      </c>
      <c r="Y190" s="14">
        <v>84.57</v>
      </c>
      <c r="Z190" s="4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</row>
    <row r="191" spans="1:39">
      <c r="A191" s="2" t="s">
        <v>745</v>
      </c>
      <c r="B191" s="2" t="s">
        <v>510</v>
      </c>
      <c r="C191" s="2" t="s">
        <v>76</v>
      </c>
      <c r="D191" s="2" t="s">
        <v>309</v>
      </c>
      <c r="E191" s="2" t="s">
        <v>482</v>
      </c>
      <c r="F191" s="21"/>
      <c r="G191" s="11"/>
      <c r="H191" s="3">
        <v>42256</v>
      </c>
      <c r="I191" s="2" t="s">
        <v>39</v>
      </c>
      <c r="J191" s="2" t="s">
        <v>434</v>
      </c>
      <c r="K191" s="2" t="s">
        <v>30</v>
      </c>
      <c r="L191" s="2" t="s">
        <v>31</v>
      </c>
      <c r="M191" s="2" t="s">
        <v>41</v>
      </c>
      <c r="N191" s="4">
        <v>104652</v>
      </c>
      <c r="O191" s="4">
        <v>124264</v>
      </c>
      <c r="P191" s="4">
        <v>19612</v>
      </c>
      <c r="Q191" s="5">
        <v>331.44</v>
      </c>
      <c r="R191" s="4">
        <v>22346</v>
      </c>
      <c r="S191" s="4">
        <v>26792</v>
      </c>
      <c r="T191" s="4">
        <v>4446</v>
      </c>
      <c r="U191" s="5">
        <v>265.87</v>
      </c>
      <c r="V191" s="5">
        <v>0</v>
      </c>
      <c r="W191" s="14">
        <v>597.30999999999995</v>
      </c>
      <c r="X191" s="14">
        <v>0</v>
      </c>
      <c r="Y191" s="14">
        <v>597.30999999999995</v>
      </c>
      <c r="Z191" s="4"/>
    </row>
    <row r="192" spans="1:39">
      <c r="A192" s="2" t="s">
        <v>745</v>
      </c>
      <c r="B192" s="2" t="s">
        <v>510</v>
      </c>
      <c r="C192" s="2" t="s">
        <v>76</v>
      </c>
      <c r="D192" s="2" t="s">
        <v>310</v>
      </c>
      <c r="E192" s="2" t="s">
        <v>27</v>
      </c>
      <c r="F192" s="21"/>
      <c r="G192" s="11"/>
      <c r="H192" s="3">
        <v>42255</v>
      </c>
      <c r="I192" s="2" t="s">
        <v>39</v>
      </c>
      <c r="J192" s="2" t="s">
        <v>29</v>
      </c>
      <c r="K192" s="2" t="s">
        <v>30</v>
      </c>
      <c r="L192" s="2" t="s">
        <v>31</v>
      </c>
      <c r="M192" s="2" t="s">
        <v>32</v>
      </c>
      <c r="N192" s="4">
        <v>86209</v>
      </c>
      <c r="O192" s="4">
        <v>88091</v>
      </c>
      <c r="P192" s="4">
        <v>1882</v>
      </c>
      <c r="Q192" s="5">
        <v>31.81</v>
      </c>
      <c r="R192" s="4">
        <v>14006</v>
      </c>
      <c r="S192" s="4">
        <v>15866</v>
      </c>
      <c r="T192" s="4">
        <v>1860</v>
      </c>
      <c r="U192" s="5">
        <v>111.23</v>
      </c>
      <c r="V192" s="5">
        <v>0</v>
      </c>
      <c r="W192" s="14">
        <v>143.04</v>
      </c>
      <c r="X192" s="14">
        <v>0</v>
      </c>
      <c r="Y192" s="14">
        <v>143.04</v>
      </c>
      <c r="Z192" s="4"/>
    </row>
    <row r="193" spans="1:39">
      <c r="A193" s="2" t="s">
        <v>745</v>
      </c>
      <c r="B193" s="2" t="s">
        <v>510</v>
      </c>
      <c r="C193" s="2" t="s">
        <v>76</v>
      </c>
      <c r="D193" s="2" t="s">
        <v>311</v>
      </c>
      <c r="E193" s="2" t="s">
        <v>427</v>
      </c>
      <c r="F193" s="21"/>
      <c r="G193" s="11"/>
      <c r="H193" s="3">
        <v>42257</v>
      </c>
      <c r="I193" s="2" t="s">
        <v>39</v>
      </c>
      <c r="J193" s="2" t="s">
        <v>429</v>
      </c>
      <c r="K193" s="2" t="s">
        <v>30</v>
      </c>
      <c r="L193" s="2" t="s">
        <v>31</v>
      </c>
      <c r="M193" s="2" t="s">
        <v>32</v>
      </c>
      <c r="N193" s="4">
        <v>66730</v>
      </c>
      <c r="O193" s="4">
        <v>73410</v>
      </c>
      <c r="P193" s="4">
        <v>6680</v>
      </c>
      <c r="Q193" s="5">
        <v>112.89</v>
      </c>
      <c r="R193" s="4">
        <v>11046</v>
      </c>
      <c r="S193" s="4">
        <v>13670</v>
      </c>
      <c r="T193" s="4">
        <v>2624</v>
      </c>
      <c r="U193" s="5">
        <v>156.91999999999999</v>
      </c>
      <c r="V193" s="5">
        <v>0</v>
      </c>
      <c r="W193" s="14">
        <v>269.81</v>
      </c>
      <c r="X193" s="14">
        <v>0</v>
      </c>
      <c r="Y193" s="14">
        <v>269.81</v>
      </c>
      <c r="Z193" s="4" t="s">
        <v>738</v>
      </c>
    </row>
    <row r="194" spans="1:39">
      <c r="A194" s="2" t="s">
        <v>745</v>
      </c>
      <c r="B194" s="2" t="s">
        <v>510</v>
      </c>
      <c r="C194" s="2" t="s">
        <v>76</v>
      </c>
      <c r="D194" s="2" t="s">
        <v>312</v>
      </c>
      <c r="E194" s="2" t="s">
        <v>427</v>
      </c>
      <c r="F194" s="21"/>
      <c r="G194" s="11"/>
      <c r="H194" s="3">
        <v>42257</v>
      </c>
      <c r="I194" s="2" t="s">
        <v>39</v>
      </c>
      <c r="J194" s="2" t="s">
        <v>429</v>
      </c>
      <c r="K194" s="2" t="s">
        <v>30</v>
      </c>
      <c r="L194" s="2" t="s">
        <v>31</v>
      </c>
      <c r="M194" s="2" t="s">
        <v>32</v>
      </c>
      <c r="N194" s="4">
        <v>185272</v>
      </c>
      <c r="O194" s="4">
        <v>200521</v>
      </c>
      <c r="P194" s="4">
        <v>15249</v>
      </c>
      <c r="Q194" s="5">
        <v>257.70999999999998</v>
      </c>
      <c r="R194" s="4">
        <v>32188</v>
      </c>
      <c r="S194" s="4">
        <v>37147</v>
      </c>
      <c r="T194" s="4">
        <v>4959</v>
      </c>
      <c r="U194" s="5">
        <v>296.55</v>
      </c>
      <c r="V194" s="5">
        <v>0</v>
      </c>
      <c r="W194" s="14">
        <v>554.26</v>
      </c>
      <c r="X194" s="14">
        <v>0</v>
      </c>
      <c r="Y194" s="14">
        <v>554.26</v>
      </c>
      <c r="Z194" s="4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</row>
    <row r="195" spans="1:39">
      <c r="A195" s="2" t="s">
        <v>745</v>
      </c>
      <c r="B195" s="2" t="s">
        <v>510</v>
      </c>
      <c r="C195" s="2" t="s">
        <v>76</v>
      </c>
      <c r="D195" s="2" t="s">
        <v>313</v>
      </c>
      <c r="E195" s="2" t="s">
        <v>427</v>
      </c>
      <c r="F195" s="21"/>
      <c r="G195" s="11"/>
      <c r="H195" s="3">
        <v>42257</v>
      </c>
      <c r="I195" s="2" t="s">
        <v>39</v>
      </c>
      <c r="J195" s="2" t="s">
        <v>429</v>
      </c>
      <c r="K195" s="2" t="s">
        <v>30</v>
      </c>
      <c r="L195" s="2" t="s">
        <v>31</v>
      </c>
      <c r="M195" s="2" t="s">
        <v>32</v>
      </c>
      <c r="N195" s="4">
        <v>107687</v>
      </c>
      <c r="O195" s="4">
        <v>111930</v>
      </c>
      <c r="P195" s="4">
        <v>4243</v>
      </c>
      <c r="Q195" s="5">
        <v>71.709999999999994</v>
      </c>
      <c r="R195" s="4">
        <v>15908</v>
      </c>
      <c r="S195" s="4">
        <v>18578</v>
      </c>
      <c r="T195" s="4">
        <v>2670</v>
      </c>
      <c r="U195" s="5">
        <v>159.66999999999999</v>
      </c>
      <c r="V195" s="5">
        <v>0</v>
      </c>
      <c r="W195" s="14">
        <v>231.38</v>
      </c>
      <c r="X195" s="14">
        <v>0</v>
      </c>
      <c r="Y195" s="14">
        <v>231.38</v>
      </c>
      <c r="Z195" s="4"/>
    </row>
    <row r="196" spans="1:39">
      <c r="A196" s="2" t="s">
        <v>745</v>
      </c>
      <c r="B196" s="2" t="s">
        <v>510</v>
      </c>
      <c r="C196" s="2" t="s">
        <v>76</v>
      </c>
      <c r="D196" s="2" t="s">
        <v>314</v>
      </c>
      <c r="E196" s="2" t="s">
        <v>474</v>
      </c>
      <c r="F196" s="21"/>
      <c r="G196" s="11"/>
      <c r="H196" s="3">
        <v>42326</v>
      </c>
      <c r="I196" s="2" t="s">
        <v>39</v>
      </c>
      <c r="J196" s="2" t="s">
        <v>544</v>
      </c>
      <c r="K196" s="2" t="s">
        <v>30</v>
      </c>
      <c r="L196" s="2" t="s">
        <v>31</v>
      </c>
      <c r="M196" s="2" t="s">
        <v>382</v>
      </c>
      <c r="N196" s="4">
        <v>37207</v>
      </c>
      <c r="O196" s="4">
        <v>40766</v>
      </c>
      <c r="P196" s="4">
        <v>3559</v>
      </c>
      <c r="Q196" s="5">
        <v>60.15</v>
      </c>
      <c r="R196" s="4">
        <v>21354</v>
      </c>
      <c r="S196" s="4">
        <v>23960</v>
      </c>
      <c r="T196" s="4">
        <v>2606</v>
      </c>
      <c r="U196" s="5">
        <v>155.84</v>
      </c>
      <c r="V196" s="5">
        <v>0</v>
      </c>
      <c r="W196" s="14">
        <v>215.99</v>
      </c>
      <c r="X196" s="14">
        <v>0</v>
      </c>
      <c r="Y196" s="14">
        <v>215.99</v>
      </c>
      <c r="Z196" s="4"/>
    </row>
    <row r="197" spans="1:39">
      <c r="A197" s="2" t="s">
        <v>745</v>
      </c>
      <c r="B197" s="2" t="s">
        <v>510</v>
      </c>
      <c r="C197" s="2" t="s">
        <v>76</v>
      </c>
      <c r="D197" s="2" t="s">
        <v>316</v>
      </c>
      <c r="E197" s="2" t="s">
        <v>504</v>
      </c>
      <c r="F197" s="21"/>
      <c r="G197" s="11"/>
      <c r="H197" s="3">
        <v>42332</v>
      </c>
      <c r="I197" s="2" t="s">
        <v>39</v>
      </c>
      <c r="J197" s="2" t="s">
        <v>381</v>
      </c>
      <c r="K197" s="2" t="s">
        <v>30</v>
      </c>
      <c r="L197" s="2" t="s">
        <v>31</v>
      </c>
      <c r="M197" s="2" t="s">
        <v>32</v>
      </c>
      <c r="N197" s="4">
        <v>24734</v>
      </c>
      <c r="O197" s="4">
        <v>26408</v>
      </c>
      <c r="P197" s="4">
        <v>1674</v>
      </c>
      <c r="Q197" s="5">
        <v>155.68</v>
      </c>
      <c r="R197" s="4">
        <v>6464</v>
      </c>
      <c r="S197" s="4">
        <v>7163</v>
      </c>
      <c r="T197" s="4">
        <v>699</v>
      </c>
      <c r="U197" s="5">
        <v>125.82</v>
      </c>
      <c r="V197" s="5">
        <v>0</v>
      </c>
      <c r="W197" s="14">
        <v>281.5</v>
      </c>
      <c r="X197" s="14">
        <v>0</v>
      </c>
      <c r="Y197" s="14">
        <v>281.5</v>
      </c>
      <c r="Z197" s="4"/>
    </row>
    <row r="198" spans="1:39">
      <c r="A198" s="2" t="s">
        <v>745</v>
      </c>
      <c r="B198" s="2" t="s">
        <v>510</v>
      </c>
      <c r="C198" s="2" t="s">
        <v>76</v>
      </c>
      <c r="D198" s="2" t="s">
        <v>318</v>
      </c>
      <c r="E198" s="2" t="s">
        <v>499</v>
      </c>
      <c r="F198" s="21"/>
      <c r="G198" s="11"/>
      <c r="H198" s="3">
        <v>42331</v>
      </c>
      <c r="I198" s="2" t="s">
        <v>39</v>
      </c>
      <c r="J198" s="2" t="s">
        <v>500</v>
      </c>
      <c r="K198" s="2" t="s">
        <v>30</v>
      </c>
      <c r="L198" s="2" t="s">
        <v>31</v>
      </c>
      <c r="M198" s="2" t="s">
        <v>32</v>
      </c>
      <c r="N198" s="4">
        <v>16305</v>
      </c>
      <c r="O198" s="4">
        <v>18067</v>
      </c>
      <c r="P198" s="4">
        <v>1762</v>
      </c>
      <c r="Q198" s="5">
        <v>163.87</v>
      </c>
      <c r="R198" s="4">
        <v>2936</v>
      </c>
      <c r="S198" s="4">
        <v>3894</v>
      </c>
      <c r="T198" s="4">
        <v>958</v>
      </c>
      <c r="U198" s="5">
        <v>172.44</v>
      </c>
      <c r="V198" s="5">
        <v>0</v>
      </c>
      <c r="W198" s="14">
        <v>336.31</v>
      </c>
      <c r="X198" s="14">
        <v>0</v>
      </c>
      <c r="Y198" s="14">
        <v>336.31</v>
      </c>
      <c r="Z198" s="4"/>
    </row>
    <row r="199" spans="1:39">
      <c r="A199" s="2" t="s">
        <v>745</v>
      </c>
      <c r="B199" s="2" t="s">
        <v>510</v>
      </c>
      <c r="C199" s="2" t="s">
        <v>76</v>
      </c>
      <c r="D199" s="2" t="s">
        <v>319</v>
      </c>
      <c r="E199" s="2" t="s">
        <v>502</v>
      </c>
      <c r="F199" s="21"/>
      <c r="G199" s="11"/>
      <c r="H199" s="3">
        <v>42321</v>
      </c>
      <c r="I199" s="2" t="s">
        <v>39</v>
      </c>
      <c r="J199" s="2" t="s">
        <v>377</v>
      </c>
      <c r="K199" s="2" t="s">
        <v>30</v>
      </c>
      <c r="L199" s="2" t="s">
        <v>31</v>
      </c>
      <c r="M199" s="2" t="s">
        <v>41</v>
      </c>
      <c r="N199" s="4">
        <v>8277</v>
      </c>
      <c r="O199" s="4">
        <v>10217</v>
      </c>
      <c r="P199" s="4">
        <v>1940</v>
      </c>
      <c r="Q199" s="5">
        <v>180.42</v>
      </c>
      <c r="R199" s="4">
        <v>4543</v>
      </c>
      <c r="S199" s="4">
        <v>5538</v>
      </c>
      <c r="T199" s="4">
        <v>995</v>
      </c>
      <c r="U199" s="5">
        <v>179.1</v>
      </c>
      <c r="V199" s="5">
        <v>0</v>
      </c>
      <c r="W199" s="14">
        <v>359.52</v>
      </c>
      <c r="X199" s="14">
        <v>0</v>
      </c>
      <c r="Y199" s="14">
        <v>359.52</v>
      </c>
      <c r="Z199" s="4"/>
    </row>
    <row r="200" spans="1:39">
      <c r="A200" s="2" t="s">
        <v>745</v>
      </c>
      <c r="B200" s="2" t="s">
        <v>510</v>
      </c>
      <c r="C200" s="2" t="s">
        <v>76</v>
      </c>
      <c r="D200" s="2" t="s">
        <v>321</v>
      </c>
      <c r="E200" s="2" t="s">
        <v>498</v>
      </c>
      <c r="F200" s="21"/>
      <c r="G200" s="11"/>
      <c r="H200" s="3">
        <v>42331</v>
      </c>
      <c r="I200" s="2" t="s">
        <v>39</v>
      </c>
      <c r="J200" s="2" t="s">
        <v>431</v>
      </c>
      <c r="K200" s="2" t="s">
        <v>30</v>
      </c>
      <c r="L200" s="2" t="s">
        <v>31</v>
      </c>
      <c r="M200" s="2" t="s">
        <v>32</v>
      </c>
      <c r="N200" s="4">
        <v>10770</v>
      </c>
      <c r="O200" s="4">
        <v>12115</v>
      </c>
      <c r="P200" s="4">
        <v>1345</v>
      </c>
      <c r="Q200" s="5">
        <v>125.09</v>
      </c>
      <c r="R200" s="4">
        <v>1353</v>
      </c>
      <c r="S200" s="4">
        <v>1678</v>
      </c>
      <c r="T200" s="4">
        <v>325</v>
      </c>
      <c r="U200" s="5">
        <v>58.5</v>
      </c>
      <c r="V200" s="5">
        <v>0</v>
      </c>
      <c r="W200" s="14">
        <v>183.59</v>
      </c>
      <c r="X200" s="14">
        <v>0</v>
      </c>
      <c r="Y200" s="14">
        <v>183.59</v>
      </c>
      <c r="Z200" s="4"/>
    </row>
    <row r="201" spans="1:39">
      <c r="A201" s="2" t="s">
        <v>745</v>
      </c>
      <c r="B201" s="2" t="s">
        <v>510</v>
      </c>
      <c r="C201" s="2" t="s">
        <v>76</v>
      </c>
      <c r="D201" s="2" t="s">
        <v>322</v>
      </c>
      <c r="E201" s="2" t="s">
        <v>498</v>
      </c>
      <c r="F201" s="21"/>
      <c r="G201" s="11"/>
      <c r="H201" s="3">
        <v>42331</v>
      </c>
      <c r="I201" s="2" t="s">
        <v>39</v>
      </c>
      <c r="J201" s="2" t="s">
        <v>431</v>
      </c>
      <c r="K201" s="2" t="s">
        <v>30</v>
      </c>
      <c r="L201" s="2" t="s">
        <v>31</v>
      </c>
      <c r="M201" s="2" t="s">
        <v>32</v>
      </c>
      <c r="N201" s="4">
        <v>5817</v>
      </c>
      <c r="O201" s="4">
        <v>6974</v>
      </c>
      <c r="P201" s="4">
        <v>1157</v>
      </c>
      <c r="Q201" s="5">
        <v>107.6</v>
      </c>
      <c r="R201" s="4">
        <v>2349</v>
      </c>
      <c r="S201" s="4">
        <v>2458</v>
      </c>
      <c r="T201" s="4">
        <v>109</v>
      </c>
      <c r="U201" s="5">
        <v>19.62</v>
      </c>
      <c r="V201" s="5">
        <v>0</v>
      </c>
      <c r="W201" s="14">
        <v>127.22</v>
      </c>
      <c r="X201" s="14">
        <v>0</v>
      </c>
      <c r="Y201" s="14">
        <v>127.22</v>
      </c>
      <c r="Z201" s="4"/>
    </row>
    <row r="202" spans="1:39">
      <c r="A202" s="2" t="s">
        <v>745</v>
      </c>
      <c r="B202" s="2" t="s">
        <v>510</v>
      </c>
      <c r="C202" s="2" t="s">
        <v>779</v>
      </c>
      <c r="D202" s="2" t="s">
        <v>323</v>
      </c>
      <c r="E202" s="2" t="s">
        <v>532</v>
      </c>
      <c r="F202" s="21"/>
      <c r="G202" s="11"/>
      <c r="H202" s="3">
        <v>42359</v>
      </c>
      <c r="I202" s="2" t="s">
        <v>437</v>
      </c>
      <c r="J202" s="2" t="s">
        <v>29</v>
      </c>
      <c r="K202" s="2" t="s">
        <v>30</v>
      </c>
      <c r="L202" s="2" t="s">
        <v>31</v>
      </c>
      <c r="M202" s="2" t="s">
        <v>382</v>
      </c>
      <c r="N202" s="4">
        <v>9426</v>
      </c>
      <c r="O202" s="4">
        <v>11850</v>
      </c>
      <c r="P202" s="4">
        <v>2424</v>
      </c>
      <c r="Q202" s="5">
        <v>225.43</v>
      </c>
      <c r="R202" s="4">
        <v>4164</v>
      </c>
      <c r="S202" s="4">
        <v>4909</v>
      </c>
      <c r="T202" s="4">
        <v>745</v>
      </c>
      <c r="U202" s="5">
        <v>134.1</v>
      </c>
      <c r="V202" s="5">
        <v>0</v>
      </c>
      <c r="W202" s="14">
        <v>359.53</v>
      </c>
      <c r="X202" s="14">
        <v>0</v>
      </c>
      <c r="Y202" s="14">
        <v>359.53</v>
      </c>
      <c r="Z202" s="4"/>
    </row>
    <row r="203" spans="1:39">
      <c r="A203" s="2" t="s">
        <v>745</v>
      </c>
      <c r="B203" s="2" t="s">
        <v>510</v>
      </c>
      <c r="C203" s="2" t="s">
        <v>779</v>
      </c>
      <c r="D203" s="2" t="s">
        <v>325</v>
      </c>
      <c r="E203" s="2" t="s">
        <v>532</v>
      </c>
      <c r="F203" s="21"/>
      <c r="G203" s="11"/>
      <c r="H203" s="3">
        <v>42359</v>
      </c>
      <c r="I203" s="2" t="s">
        <v>437</v>
      </c>
      <c r="J203" s="2" t="s">
        <v>29</v>
      </c>
      <c r="K203" s="2" t="s">
        <v>30</v>
      </c>
      <c r="L203" s="2" t="s">
        <v>31</v>
      </c>
      <c r="M203" s="2" t="s">
        <v>382</v>
      </c>
      <c r="N203" s="4">
        <v>4163</v>
      </c>
      <c r="O203" s="4">
        <v>5830</v>
      </c>
      <c r="P203" s="4">
        <v>1667</v>
      </c>
      <c r="Q203" s="5">
        <v>155.03</v>
      </c>
      <c r="R203" s="4">
        <v>6681</v>
      </c>
      <c r="S203" s="4">
        <v>7784</v>
      </c>
      <c r="T203" s="4">
        <v>1103</v>
      </c>
      <c r="U203" s="5">
        <v>198.54</v>
      </c>
      <c r="V203" s="5">
        <v>0</v>
      </c>
      <c r="W203" s="14">
        <v>353.57</v>
      </c>
      <c r="X203" s="14">
        <v>0</v>
      </c>
      <c r="Y203" s="14">
        <v>353.57</v>
      </c>
      <c r="Z203" s="4"/>
    </row>
    <row r="204" spans="1:39">
      <c r="A204" s="2" t="s">
        <v>745</v>
      </c>
      <c r="B204" s="2" t="s">
        <v>510</v>
      </c>
      <c r="C204" s="2" t="s">
        <v>76</v>
      </c>
      <c r="D204" s="2" t="s">
        <v>326</v>
      </c>
      <c r="E204" s="2" t="s">
        <v>547</v>
      </c>
      <c r="F204" s="21"/>
      <c r="G204" s="11"/>
      <c r="H204" s="3">
        <v>42388</v>
      </c>
      <c r="I204" s="2" t="s">
        <v>39</v>
      </c>
      <c r="J204" s="2" t="s">
        <v>548</v>
      </c>
      <c r="K204" s="2" t="s">
        <v>30</v>
      </c>
      <c r="L204" s="2" t="s">
        <v>31</v>
      </c>
      <c r="M204" s="2" t="s">
        <v>32</v>
      </c>
      <c r="N204" s="4">
        <v>19414</v>
      </c>
      <c r="O204" s="4">
        <v>23723</v>
      </c>
      <c r="P204" s="4">
        <v>4309</v>
      </c>
      <c r="Q204" s="5">
        <v>72.819999999999993</v>
      </c>
      <c r="R204" s="4">
        <v>6839</v>
      </c>
      <c r="S204" s="4">
        <v>7055</v>
      </c>
      <c r="T204" s="4">
        <v>216</v>
      </c>
      <c r="U204" s="5">
        <v>12.92</v>
      </c>
      <c r="V204" s="5">
        <v>0</v>
      </c>
      <c r="W204" s="14">
        <v>85.74</v>
      </c>
      <c r="X204" s="14">
        <v>0</v>
      </c>
      <c r="Y204" s="14">
        <v>85.74</v>
      </c>
      <c r="Z204" s="4"/>
    </row>
    <row r="205" spans="1:39">
      <c r="A205" s="2" t="s">
        <v>745</v>
      </c>
      <c r="B205" s="2" t="s">
        <v>510</v>
      </c>
      <c r="C205" s="2" t="s">
        <v>76</v>
      </c>
      <c r="D205" s="2" t="s">
        <v>327</v>
      </c>
      <c r="E205" s="2" t="s">
        <v>547</v>
      </c>
      <c r="F205" s="21"/>
      <c r="G205" s="11"/>
      <c r="H205" s="3">
        <v>42388</v>
      </c>
      <c r="I205" s="2" t="s">
        <v>39</v>
      </c>
      <c r="J205" s="2" t="s">
        <v>548</v>
      </c>
      <c r="K205" s="2" t="s">
        <v>30</v>
      </c>
      <c r="L205" s="2" t="s">
        <v>31</v>
      </c>
      <c r="M205" s="2" t="s">
        <v>32</v>
      </c>
      <c r="N205" s="4">
        <v>25925</v>
      </c>
      <c r="O205" s="4">
        <v>33895</v>
      </c>
      <c r="P205" s="4">
        <v>7970</v>
      </c>
      <c r="Q205" s="5">
        <v>134.69</v>
      </c>
      <c r="R205" s="4">
        <v>5046</v>
      </c>
      <c r="S205" s="4">
        <v>8143</v>
      </c>
      <c r="T205" s="4">
        <v>3097</v>
      </c>
      <c r="U205" s="5">
        <v>185.2</v>
      </c>
      <c r="V205" s="5">
        <v>0</v>
      </c>
      <c r="W205" s="14">
        <v>319.89</v>
      </c>
      <c r="X205" s="14">
        <v>0</v>
      </c>
      <c r="Y205" s="14">
        <v>319.89</v>
      </c>
      <c r="Z205" s="4"/>
    </row>
    <row r="206" spans="1:39">
      <c r="A206" s="2" t="s">
        <v>745</v>
      </c>
      <c r="B206" s="2" t="s">
        <v>510</v>
      </c>
      <c r="C206" s="2" t="s">
        <v>76</v>
      </c>
      <c r="D206" s="2" t="s">
        <v>328</v>
      </c>
      <c r="E206" s="2" t="s">
        <v>532</v>
      </c>
      <c r="F206" s="21"/>
      <c r="G206" s="11"/>
      <c r="H206" s="3">
        <v>42375</v>
      </c>
      <c r="I206" s="2" t="s">
        <v>39</v>
      </c>
      <c r="J206" s="2" t="s">
        <v>29</v>
      </c>
      <c r="K206" s="2" t="s">
        <v>30</v>
      </c>
      <c r="L206" s="2" t="s">
        <v>31</v>
      </c>
      <c r="M206" s="2" t="s">
        <v>32</v>
      </c>
      <c r="N206" s="4">
        <v>6518</v>
      </c>
      <c r="O206" s="4">
        <v>7521</v>
      </c>
      <c r="P206" s="4">
        <v>1003</v>
      </c>
      <c r="Q206" s="5">
        <v>16.95</v>
      </c>
      <c r="R206" s="4">
        <v>7845</v>
      </c>
      <c r="S206" s="4">
        <v>10647</v>
      </c>
      <c r="T206" s="4">
        <v>2802</v>
      </c>
      <c r="U206" s="5">
        <v>167.56</v>
      </c>
      <c r="V206" s="5">
        <v>0</v>
      </c>
      <c r="W206" s="14">
        <v>184.51</v>
      </c>
      <c r="X206" s="14">
        <v>0</v>
      </c>
      <c r="Y206" s="14">
        <v>184.51</v>
      </c>
      <c r="Z206" s="4"/>
    </row>
    <row r="207" spans="1:39">
      <c r="A207" s="2" t="s">
        <v>745</v>
      </c>
      <c r="B207" s="2" t="s">
        <v>510</v>
      </c>
      <c r="C207" s="2" t="s">
        <v>76</v>
      </c>
      <c r="D207" s="2" t="s">
        <v>329</v>
      </c>
      <c r="E207" s="2" t="s">
        <v>535</v>
      </c>
      <c r="F207" s="21"/>
      <c r="G207" s="11"/>
      <c r="H207" s="3">
        <v>42376</v>
      </c>
      <c r="I207" s="2" t="s">
        <v>39</v>
      </c>
      <c r="J207" s="2" t="s">
        <v>536</v>
      </c>
      <c r="K207" s="2" t="s">
        <v>30</v>
      </c>
      <c r="L207" s="2" t="s">
        <v>31</v>
      </c>
      <c r="M207" s="2" t="s">
        <v>41</v>
      </c>
      <c r="N207" s="4">
        <v>736</v>
      </c>
      <c r="O207" s="4">
        <v>859</v>
      </c>
      <c r="P207" s="4">
        <v>123</v>
      </c>
      <c r="Q207" s="5">
        <v>2.08</v>
      </c>
      <c r="R207" s="4">
        <v>2641</v>
      </c>
      <c r="S207" s="4">
        <v>2783</v>
      </c>
      <c r="T207" s="4">
        <v>142</v>
      </c>
      <c r="U207" s="5">
        <v>8.49</v>
      </c>
      <c r="V207" s="5">
        <v>0</v>
      </c>
      <c r="W207" s="14">
        <v>10.57</v>
      </c>
      <c r="X207" s="14">
        <v>0</v>
      </c>
      <c r="Y207" s="14">
        <v>10.57</v>
      </c>
      <c r="Z207" s="4"/>
    </row>
    <row r="208" spans="1:39">
      <c r="A208" s="2" t="s">
        <v>745</v>
      </c>
      <c r="B208" s="2" t="s">
        <v>510</v>
      </c>
      <c r="C208" s="2" t="s">
        <v>76</v>
      </c>
      <c r="D208" s="2" t="s">
        <v>331</v>
      </c>
      <c r="E208" s="2" t="s">
        <v>535</v>
      </c>
      <c r="F208" s="21"/>
      <c r="G208" s="11"/>
      <c r="H208" s="3">
        <v>42376</v>
      </c>
      <c r="I208" s="2" t="s">
        <v>39</v>
      </c>
      <c r="J208" s="2" t="s">
        <v>536</v>
      </c>
      <c r="K208" s="2" t="s">
        <v>30</v>
      </c>
      <c r="L208" s="2" t="s">
        <v>31</v>
      </c>
      <c r="M208" s="2" t="s">
        <v>41</v>
      </c>
      <c r="N208" s="4">
        <v>17689</v>
      </c>
      <c r="O208" s="4">
        <v>21693</v>
      </c>
      <c r="P208" s="4">
        <v>4004</v>
      </c>
      <c r="Q208" s="5">
        <v>67.67</v>
      </c>
      <c r="R208" s="4">
        <v>2685</v>
      </c>
      <c r="S208" s="4">
        <v>2865</v>
      </c>
      <c r="T208" s="4">
        <v>180</v>
      </c>
      <c r="U208" s="5">
        <v>10.76</v>
      </c>
      <c r="V208" s="5">
        <v>0</v>
      </c>
      <c r="W208" s="14">
        <v>78.430000000000007</v>
      </c>
      <c r="X208" s="14">
        <v>0</v>
      </c>
      <c r="Y208" s="14">
        <v>78.430000000000007</v>
      </c>
      <c r="Z208" s="4"/>
    </row>
    <row r="209" spans="1:26">
      <c r="A209" s="2" t="s">
        <v>745</v>
      </c>
      <c r="B209" s="2" t="s">
        <v>510</v>
      </c>
      <c r="C209" s="2" t="s">
        <v>76</v>
      </c>
      <c r="D209" s="2" t="s">
        <v>334</v>
      </c>
      <c r="E209" s="2" t="s">
        <v>541</v>
      </c>
      <c r="F209" s="21"/>
      <c r="G209" s="11"/>
      <c r="H209" s="3">
        <v>42360</v>
      </c>
      <c r="I209" s="2" t="s">
        <v>39</v>
      </c>
      <c r="J209" s="2" t="s">
        <v>542</v>
      </c>
      <c r="K209" s="2" t="s">
        <v>30</v>
      </c>
      <c r="L209" s="2" t="s">
        <v>31</v>
      </c>
      <c r="M209" s="2" t="s">
        <v>32</v>
      </c>
      <c r="N209" s="4">
        <v>795</v>
      </c>
      <c r="O209" s="4">
        <v>811</v>
      </c>
      <c r="P209" s="4">
        <v>16</v>
      </c>
      <c r="Q209" s="5">
        <v>0.27</v>
      </c>
      <c r="R209" s="4">
        <v>1761</v>
      </c>
      <c r="S209" s="4">
        <v>1761</v>
      </c>
      <c r="T209" s="4">
        <v>0</v>
      </c>
      <c r="U209" s="5">
        <v>0</v>
      </c>
      <c r="V209" s="5">
        <v>0</v>
      </c>
      <c r="W209" s="14">
        <v>0.27</v>
      </c>
      <c r="X209" s="14">
        <v>0</v>
      </c>
      <c r="Y209" s="14">
        <v>0.27</v>
      </c>
      <c r="Z209" s="4"/>
    </row>
    <row r="210" spans="1:26">
      <c r="A210" s="2" t="s">
        <v>745</v>
      </c>
      <c r="B210" s="2" t="s">
        <v>510</v>
      </c>
      <c r="C210" s="2" t="s">
        <v>76</v>
      </c>
      <c r="D210" s="2" t="s">
        <v>337</v>
      </c>
      <c r="E210" s="2" t="s">
        <v>532</v>
      </c>
      <c r="F210" s="21"/>
      <c r="G210" s="11"/>
      <c r="H210" s="3">
        <v>42404</v>
      </c>
      <c r="I210" s="2" t="s">
        <v>39</v>
      </c>
      <c r="J210" s="2" t="s">
        <v>29</v>
      </c>
      <c r="K210" s="2" t="s">
        <v>30</v>
      </c>
      <c r="L210" s="2" t="s">
        <v>31</v>
      </c>
      <c r="M210" s="2" t="s">
        <v>32</v>
      </c>
      <c r="N210" s="4">
        <v>16337</v>
      </c>
      <c r="O210" s="4">
        <v>17570</v>
      </c>
      <c r="P210" s="4">
        <v>1233</v>
      </c>
      <c r="Q210" s="5">
        <v>20.84</v>
      </c>
      <c r="R210" s="4">
        <v>14708</v>
      </c>
      <c r="S210" s="4">
        <v>15412</v>
      </c>
      <c r="T210" s="4">
        <v>704</v>
      </c>
      <c r="U210" s="5">
        <v>42.1</v>
      </c>
      <c r="V210" s="5">
        <v>0</v>
      </c>
      <c r="W210" s="14">
        <v>62.94</v>
      </c>
      <c r="X210" s="14">
        <v>0</v>
      </c>
      <c r="Y210" s="14">
        <v>62.94</v>
      </c>
      <c r="Z210" s="4"/>
    </row>
    <row r="211" spans="1:26">
      <c r="A211" s="2" t="s">
        <v>745</v>
      </c>
      <c r="B211" s="2" t="s">
        <v>510</v>
      </c>
      <c r="C211" s="2" t="s">
        <v>76</v>
      </c>
      <c r="D211" s="2" t="s">
        <v>338</v>
      </c>
      <c r="E211" s="2" t="s">
        <v>532</v>
      </c>
      <c r="F211" s="21"/>
      <c r="G211" s="11"/>
      <c r="H211" s="3">
        <v>42374</v>
      </c>
      <c r="I211" s="2" t="s">
        <v>39</v>
      </c>
      <c r="J211" s="2" t="s">
        <v>29</v>
      </c>
      <c r="K211" s="2" t="s">
        <v>30</v>
      </c>
      <c r="L211" s="2" t="s">
        <v>31</v>
      </c>
      <c r="M211" s="2" t="s">
        <v>32</v>
      </c>
      <c r="N211" s="4">
        <v>10424</v>
      </c>
      <c r="O211" s="4">
        <v>14558</v>
      </c>
      <c r="P211" s="4">
        <v>4134</v>
      </c>
      <c r="Q211" s="5">
        <v>69.86</v>
      </c>
      <c r="R211" s="4">
        <v>1787</v>
      </c>
      <c r="S211" s="4">
        <v>2341</v>
      </c>
      <c r="T211" s="4">
        <v>554</v>
      </c>
      <c r="U211" s="5">
        <v>33.130000000000003</v>
      </c>
      <c r="V211" s="5">
        <v>0</v>
      </c>
      <c r="W211" s="14">
        <v>102.99</v>
      </c>
      <c r="X211" s="14">
        <v>0</v>
      </c>
      <c r="Y211" s="14">
        <v>102.99</v>
      </c>
      <c r="Z211" s="4"/>
    </row>
    <row r="212" spans="1:26">
      <c r="A212" s="2" t="s">
        <v>745</v>
      </c>
      <c r="B212" s="2" t="s">
        <v>510</v>
      </c>
      <c r="C212" s="2" t="s">
        <v>76</v>
      </c>
      <c r="D212" s="2" t="s">
        <v>339</v>
      </c>
      <c r="E212" s="2" t="s">
        <v>610</v>
      </c>
      <c r="F212" s="21"/>
      <c r="G212" s="11"/>
      <c r="H212" s="3">
        <v>42425</v>
      </c>
      <c r="I212" s="2" t="s">
        <v>39</v>
      </c>
      <c r="J212" s="2" t="s">
        <v>612</v>
      </c>
      <c r="K212" s="2" t="s">
        <v>30</v>
      </c>
      <c r="L212" s="2" t="s">
        <v>31</v>
      </c>
      <c r="M212" s="2" t="s">
        <v>32</v>
      </c>
      <c r="N212" s="4">
        <v>12980</v>
      </c>
      <c r="O212" s="4">
        <v>16967</v>
      </c>
      <c r="P212" s="4">
        <v>3987</v>
      </c>
      <c r="Q212" s="5">
        <v>67.38</v>
      </c>
      <c r="R212" s="4">
        <v>1546</v>
      </c>
      <c r="S212" s="4">
        <v>2113</v>
      </c>
      <c r="T212" s="4">
        <v>567</v>
      </c>
      <c r="U212" s="5">
        <v>33.909999999999997</v>
      </c>
      <c r="V212" s="5">
        <v>0</v>
      </c>
      <c r="W212" s="14">
        <v>101.29</v>
      </c>
      <c r="X212" s="14">
        <v>0</v>
      </c>
      <c r="Y212" s="14">
        <v>101.29</v>
      </c>
      <c r="Z212" s="4"/>
    </row>
    <row r="213" spans="1:26">
      <c r="A213" s="2" t="s">
        <v>745</v>
      </c>
      <c r="B213" s="2" t="s">
        <v>510</v>
      </c>
      <c r="C213" s="2" t="s">
        <v>76</v>
      </c>
      <c r="D213" s="2" t="s">
        <v>341</v>
      </c>
      <c r="E213" s="2" t="s">
        <v>555</v>
      </c>
      <c r="F213" s="21"/>
      <c r="G213" s="11"/>
      <c r="H213" s="3">
        <v>42390</v>
      </c>
      <c r="I213" s="2" t="s">
        <v>39</v>
      </c>
      <c r="J213" s="2" t="s">
        <v>556</v>
      </c>
      <c r="K213" s="2" t="s">
        <v>30</v>
      </c>
      <c r="L213" s="2" t="s">
        <v>31</v>
      </c>
      <c r="M213" s="2" t="s">
        <v>32</v>
      </c>
      <c r="N213" s="4">
        <v>21266</v>
      </c>
      <c r="O213" s="4">
        <v>23923</v>
      </c>
      <c r="P213" s="4">
        <v>2657</v>
      </c>
      <c r="Q213" s="5">
        <v>44.9</v>
      </c>
      <c r="R213" s="4">
        <v>19508</v>
      </c>
      <c r="S213" s="4">
        <v>20713</v>
      </c>
      <c r="T213" s="4">
        <v>1205</v>
      </c>
      <c r="U213" s="5">
        <v>72.06</v>
      </c>
      <c r="V213" s="5">
        <v>0</v>
      </c>
      <c r="W213" s="14">
        <v>116.96</v>
      </c>
      <c r="X213" s="14">
        <v>0</v>
      </c>
      <c r="Y213" s="14">
        <v>116.96</v>
      </c>
      <c r="Z213" s="4"/>
    </row>
    <row r="214" spans="1:26">
      <c r="A214" s="2" t="s">
        <v>745</v>
      </c>
      <c r="B214" s="2" t="s">
        <v>510</v>
      </c>
      <c r="C214" s="2" t="s">
        <v>76</v>
      </c>
      <c r="D214" s="2" t="s">
        <v>342</v>
      </c>
      <c r="E214" s="2" t="s">
        <v>543</v>
      </c>
      <c r="F214" s="21"/>
      <c r="G214" s="11"/>
      <c r="H214" s="3">
        <v>42382</v>
      </c>
      <c r="I214" s="2" t="s">
        <v>39</v>
      </c>
      <c r="J214" s="2" t="s">
        <v>544</v>
      </c>
      <c r="K214" s="2" t="s">
        <v>30</v>
      </c>
      <c r="L214" s="2" t="s">
        <v>31</v>
      </c>
      <c r="M214" s="2" t="s">
        <v>32</v>
      </c>
      <c r="N214" s="4">
        <v>21520</v>
      </c>
      <c r="O214" s="4">
        <v>23411</v>
      </c>
      <c r="P214" s="4">
        <v>1891</v>
      </c>
      <c r="Q214" s="5">
        <v>175.86</v>
      </c>
      <c r="R214" s="4">
        <v>13193</v>
      </c>
      <c r="S214" s="4">
        <v>14456</v>
      </c>
      <c r="T214" s="4">
        <v>1263</v>
      </c>
      <c r="U214" s="5">
        <v>227.34</v>
      </c>
      <c r="V214" s="5">
        <v>0</v>
      </c>
      <c r="W214" s="14">
        <v>403.2</v>
      </c>
      <c r="X214" s="14">
        <v>0</v>
      </c>
      <c r="Y214" s="14">
        <v>403.2</v>
      </c>
      <c r="Z214" s="4"/>
    </row>
    <row r="215" spans="1:26">
      <c r="A215" s="2" t="s">
        <v>745</v>
      </c>
      <c r="B215" s="2" t="s">
        <v>510</v>
      </c>
      <c r="C215" s="2" t="s">
        <v>76</v>
      </c>
      <c r="D215" s="2" t="s">
        <v>344</v>
      </c>
      <c r="E215" s="2" t="s">
        <v>639</v>
      </c>
      <c r="F215" s="21"/>
      <c r="G215" s="11"/>
      <c r="H215" s="3">
        <v>42425</v>
      </c>
      <c r="I215" s="2" t="s">
        <v>39</v>
      </c>
      <c r="J215" s="2" t="s">
        <v>567</v>
      </c>
      <c r="K215" s="2" t="s">
        <v>30</v>
      </c>
      <c r="L215" s="2" t="s">
        <v>31</v>
      </c>
      <c r="M215" s="2" t="s">
        <v>41</v>
      </c>
      <c r="N215" s="4">
        <v>9169</v>
      </c>
      <c r="O215" s="4">
        <v>12239</v>
      </c>
      <c r="P215" s="4">
        <v>3070</v>
      </c>
      <c r="Q215" s="5">
        <v>51.88</v>
      </c>
      <c r="R215" s="4">
        <v>286</v>
      </c>
      <c r="S215" s="4">
        <v>351</v>
      </c>
      <c r="T215" s="4">
        <v>65</v>
      </c>
      <c r="U215" s="5">
        <v>3.89</v>
      </c>
      <c r="V215" s="5">
        <v>0</v>
      </c>
      <c r="W215" s="14">
        <v>55.77</v>
      </c>
      <c r="X215" s="14">
        <v>0</v>
      </c>
      <c r="Y215" s="14">
        <v>55.77</v>
      </c>
      <c r="Z215" s="4"/>
    </row>
    <row r="216" spans="1:26">
      <c r="A216" s="2" t="s">
        <v>745</v>
      </c>
      <c r="B216" s="2" t="s">
        <v>510</v>
      </c>
      <c r="C216" s="2" t="s">
        <v>76</v>
      </c>
      <c r="D216" s="2" t="s">
        <v>346</v>
      </c>
      <c r="E216" s="2" t="s">
        <v>496</v>
      </c>
      <c r="F216" s="21"/>
      <c r="G216" s="11"/>
      <c r="H216" s="3">
        <v>42425</v>
      </c>
      <c r="I216" s="2" t="s">
        <v>39</v>
      </c>
      <c r="J216" s="2" t="s">
        <v>389</v>
      </c>
      <c r="K216" s="2" t="s">
        <v>30</v>
      </c>
      <c r="L216" s="2" t="s">
        <v>31</v>
      </c>
      <c r="M216" s="2" t="s">
        <v>32</v>
      </c>
      <c r="N216" s="4">
        <v>4183</v>
      </c>
      <c r="O216" s="4">
        <v>10034</v>
      </c>
      <c r="P216" s="4">
        <v>5851</v>
      </c>
      <c r="Q216" s="5">
        <v>98.88</v>
      </c>
      <c r="R216" s="4">
        <v>319</v>
      </c>
      <c r="S216" s="4">
        <v>999</v>
      </c>
      <c r="T216" s="4">
        <v>680</v>
      </c>
      <c r="U216" s="5">
        <v>40.659999999999997</v>
      </c>
      <c r="V216" s="5">
        <v>0</v>
      </c>
      <c r="W216" s="14">
        <v>139.54</v>
      </c>
      <c r="X216" s="14">
        <v>0</v>
      </c>
      <c r="Y216" s="14">
        <v>139.54</v>
      </c>
      <c r="Z216" s="4"/>
    </row>
    <row r="217" spans="1:26">
      <c r="A217" s="2" t="s">
        <v>745</v>
      </c>
      <c r="B217" s="2" t="s">
        <v>510</v>
      </c>
      <c r="C217" s="2" t="s">
        <v>576</v>
      </c>
      <c r="D217" s="2" t="s">
        <v>349</v>
      </c>
      <c r="E217" s="2" t="s">
        <v>27</v>
      </c>
      <c r="F217" s="21"/>
      <c r="G217" s="11"/>
      <c r="H217" s="3">
        <v>42404</v>
      </c>
      <c r="I217" s="2"/>
      <c r="J217" s="2" t="s">
        <v>577</v>
      </c>
      <c r="K217" s="2" t="s">
        <v>394</v>
      </c>
      <c r="L217" s="2" t="s">
        <v>31</v>
      </c>
      <c r="M217" s="2" t="s">
        <v>382</v>
      </c>
      <c r="N217" s="4">
        <v>225542</v>
      </c>
      <c r="O217" s="4">
        <v>225543</v>
      </c>
      <c r="P217" s="4">
        <v>1</v>
      </c>
      <c r="Q217" s="5">
        <v>0.03</v>
      </c>
      <c r="R217" s="4">
        <v>0</v>
      </c>
      <c r="S217" s="4">
        <v>0</v>
      </c>
      <c r="T217" s="4">
        <v>0</v>
      </c>
      <c r="U217" s="5">
        <v>0</v>
      </c>
      <c r="V217" s="5">
        <v>0</v>
      </c>
      <c r="W217" s="14">
        <v>0.03</v>
      </c>
      <c r="X217" s="14">
        <v>0</v>
      </c>
      <c r="Y217" s="14">
        <v>0.03</v>
      </c>
      <c r="Z217" s="4"/>
    </row>
    <row r="218" spans="1:26">
      <c r="A218" s="2" t="s">
        <v>745</v>
      </c>
      <c r="B218" s="2" t="s">
        <v>510</v>
      </c>
      <c r="C218" s="2" t="s">
        <v>69</v>
      </c>
      <c r="D218" s="2" t="s">
        <v>261</v>
      </c>
      <c r="E218" s="2" t="s">
        <v>439</v>
      </c>
      <c r="F218" s="21"/>
      <c r="G218" s="11"/>
      <c r="H218" s="3">
        <v>42256</v>
      </c>
      <c r="I218" s="2" t="s">
        <v>39</v>
      </c>
      <c r="J218" s="2" t="s">
        <v>440</v>
      </c>
      <c r="K218" s="2" t="s">
        <v>30</v>
      </c>
      <c r="L218" s="2" t="s">
        <v>31</v>
      </c>
      <c r="M218" s="2" t="s">
        <v>41</v>
      </c>
      <c r="N218" s="4">
        <v>2258</v>
      </c>
      <c r="O218" s="4">
        <v>2632</v>
      </c>
      <c r="P218" s="4">
        <v>374</v>
      </c>
      <c r="Q218" s="5">
        <v>6.32</v>
      </c>
      <c r="R218" s="4">
        <v>916</v>
      </c>
      <c r="S218" s="4">
        <v>1033</v>
      </c>
      <c r="T218" s="4">
        <v>117</v>
      </c>
      <c r="U218" s="5">
        <v>7</v>
      </c>
      <c r="V218" s="5">
        <v>0</v>
      </c>
      <c r="W218" s="14">
        <v>13.32</v>
      </c>
      <c r="X218" s="14">
        <v>0</v>
      </c>
      <c r="Y218" s="14">
        <v>13.32</v>
      </c>
      <c r="Z218" s="4"/>
    </row>
    <row r="219" spans="1:26">
      <c r="A219" s="2" t="s">
        <v>745</v>
      </c>
      <c r="B219" s="2" t="s">
        <v>510</v>
      </c>
      <c r="C219" s="2" t="s">
        <v>69</v>
      </c>
      <c r="D219" s="2" t="s">
        <v>262</v>
      </c>
      <c r="E219" s="2" t="s">
        <v>439</v>
      </c>
      <c r="F219" s="21"/>
      <c r="G219" s="11"/>
      <c r="H219" s="3">
        <v>42256</v>
      </c>
      <c r="I219" s="2" t="s">
        <v>39</v>
      </c>
      <c r="J219" s="2" t="s">
        <v>440</v>
      </c>
      <c r="K219" s="2" t="s">
        <v>30</v>
      </c>
      <c r="L219" s="2" t="s">
        <v>31</v>
      </c>
      <c r="M219" s="2" t="s">
        <v>41</v>
      </c>
      <c r="N219" s="4">
        <v>8772</v>
      </c>
      <c r="O219" s="4">
        <v>9084</v>
      </c>
      <c r="P219" s="4">
        <v>312</v>
      </c>
      <c r="Q219" s="5">
        <v>5.27</v>
      </c>
      <c r="R219" s="4">
        <v>15357</v>
      </c>
      <c r="S219" s="4">
        <v>16080</v>
      </c>
      <c r="T219" s="4">
        <v>723</v>
      </c>
      <c r="U219" s="5">
        <v>43.24</v>
      </c>
      <c r="V219" s="5">
        <v>0</v>
      </c>
      <c r="W219" s="14">
        <v>48.51</v>
      </c>
      <c r="X219" s="14">
        <v>0</v>
      </c>
      <c r="Y219" s="14">
        <v>48.51</v>
      </c>
      <c r="Z219" s="4"/>
    </row>
    <row r="220" spans="1:26">
      <c r="A220" s="2" t="s">
        <v>745</v>
      </c>
      <c r="B220" s="2" t="s">
        <v>510</v>
      </c>
      <c r="C220" s="2" t="s">
        <v>370</v>
      </c>
      <c r="D220" s="2" t="s">
        <v>236</v>
      </c>
      <c r="E220" s="2" t="s">
        <v>371</v>
      </c>
      <c r="F220" s="21"/>
      <c r="G220" s="11"/>
      <c r="H220" s="3">
        <v>42198</v>
      </c>
      <c r="I220" s="2" t="s">
        <v>28</v>
      </c>
      <c r="J220" s="2" t="s">
        <v>373</v>
      </c>
      <c r="K220" s="2" t="s">
        <v>30</v>
      </c>
      <c r="L220" s="2" t="s">
        <v>31</v>
      </c>
      <c r="M220" s="2" t="s">
        <v>32</v>
      </c>
      <c r="N220" s="4">
        <v>56</v>
      </c>
      <c r="O220" s="4">
        <v>73</v>
      </c>
      <c r="P220" s="4">
        <v>17</v>
      </c>
      <c r="Q220" s="5">
        <v>0.28999999999999998</v>
      </c>
      <c r="R220" s="4">
        <v>0</v>
      </c>
      <c r="S220" s="4">
        <v>0</v>
      </c>
      <c r="T220" s="4">
        <v>0</v>
      </c>
      <c r="U220" s="5">
        <v>0</v>
      </c>
      <c r="V220" s="5">
        <v>0</v>
      </c>
      <c r="W220" s="14">
        <v>0.28999999999999998</v>
      </c>
      <c r="X220" s="14">
        <v>0</v>
      </c>
      <c r="Y220" s="14">
        <v>0.28999999999999998</v>
      </c>
      <c r="Z220" s="4"/>
    </row>
    <row r="221" spans="1:26">
      <c r="A221" s="2" t="s">
        <v>745</v>
      </c>
      <c r="B221" s="2" t="s">
        <v>510</v>
      </c>
      <c r="C221" s="2" t="s">
        <v>370</v>
      </c>
      <c r="D221" s="2" t="s">
        <v>235</v>
      </c>
      <c r="E221" s="2" t="s">
        <v>371</v>
      </c>
      <c r="F221" s="21"/>
      <c r="G221" s="11"/>
      <c r="H221" s="3">
        <v>42198</v>
      </c>
      <c r="I221" s="2" t="s">
        <v>28</v>
      </c>
      <c r="J221" s="2" t="s">
        <v>373</v>
      </c>
      <c r="K221" s="2" t="s">
        <v>30</v>
      </c>
      <c r="L221" s="2" t="s">
        <v>31</v>
      </c>
      <c r="M221" s="2" t="s">
        <v>32</v>
      </c>
      <c r="N221" s="4">
        <v>7938</v>
      </c>
      <c r="O221" s="4">
        <v>10278</v>
      </c>
      <c r="P221" s="4">
        <v>2340</v>
      </c>
      <c r="Q221" s="5">
        <v>39.549999999999997</v>
      </c>
      <c r="R221" s="4">
        <v>0</v>
      </c>
      <c r="S221" s="4">
        <v>0</v>
      </c>
      <c r="T221" s="4">
        <v>0</v>
      </c>
      <c r="U221" s="5">
        <v>0</v>
      </c>
      <c r="V221" s="5">
        <v>0</v>
      </c>
      <c r="W221" s="14">
        <v>39.549999999999997</v>
      </c>
      <c r="X221" s="14">
        <v>0</v>
      </c>
      <c r="Y221" s="14">
        <v>39.549999999999997</v>
      </c>
      <c r="Z221" s="4"/>
    </row>
    <row r="222" spans="1:26">
      <c r="A222" s="2" t="s">
        <v>745</v>
      </c>
      <c r="B222" s="2" t="s">
        <v>510</v>
      </c>
      <c r="C222" s="2" t="s">
        <v>370</v>
      </c>
      <c r="D222" s="2" t="s">
        <v>234</v>
      </c>
      <c r="E222" s="2" t="s">
        <v>371</v>
      </c>
      <c r="F222" s="21"/>
      <c r="G222" s="11"/>
      <c r="H222" s="3">
        <v>42199</v>
      </c>
      <c r="I222" s="2" t="s">
        <v>28</v>
      </c>
      <c r="J222" s="2" t="s">
        <v>373</v>
      </c>
      <c r="K222" s="2" t="s">
        <v>30</v>
      </c>
      <c r="L222" s="2" t="s">
        <v>31</v>
      </c>
      <c r="M222" s="2" t="s">
        <v>32</v>
      </c>
      <c r="N222" s="4">
        <v>19427</v>
      </c>
      <c r="O222" s="4">
        <v>20727</v>
      </c>
      <c r="P222" s="4">
        <v>1300</v>
      </c>
      <c r="Q222" s="5">
        <v>21.97</v>
      </c>
      <c r="R222" s="4">
        <v>0</v>
      </c>
      <c r="S222" s="4">
        <v>0</v>
      </c>
      <c r="T222" s="4">
        <v>0</v>
      </c>
      <c r="U222" s="5">
        <v>0</v>
      </c>
      <c r="V222" s="5">
        <v>0</v>
      </c>
      <c r="W222" s="14">
        <v>21.97</v>
      </c>
      <c r="X222" s="14">
        <v>0</v>
      </c>
      <c r="Y222" s="14">
        <v>21.97</v>
      </c>
      <c r="Z222" s="4"/>
    </row>
    <row r="223" spans="1:26">
      <c r="A223" s="2" t="s">
        <v>745</v>
      </c>
      <c r="B223" s="2" t="s">
        <v>510</v>
      </c>
      <c r="C223" s="2" t="s">
        <v>780</v>
      </c>
      <c r="D223" s="2" t="s">
        <v>233</v>
      </c>
      <c r="E223" s="2" t="s">
        <v>387</v>
      </c>
      <c r="F223" s="21"/>
      <c r="G223" s="11"/>
      <c r="H223" s="3">
        <v>42269</v>
      </c>
      <c r="I223" s="2"/>
      <c r="J223" s="2" t="s">
        <v>454</v>
      </c>
      <c r="K223" s="2" t="s">
        <v>394</v>
      </c>
      <c r="L223" s="2" t="s">
        <v>31</v>
      </c>
      <c r="M223" s="2" t="s">
        <v>382</v>
      </c>
      <c r="N223" s="4">
        <v>5917</v>
      </c>
      <c r="O223" s="4">
        <v>6473</v>
      </c>
      <c r="P223" s="4">
        <v>556</v>
      </c>
      <c r="Q223" s="5">
        <v>15.29</v>
      </c>
      <c r="R223" s="4">
        <v>4933</v>
      </c>
      <c r="S223" s="4">
        <v>5539</v>
      </c>
      <c r="T223" s="4">
        <v>606</v>
      </c>
      <c r="U223" s="5">
        <v>50</v>
      </c>
      <c r="V223" s="5">
        <v>0</v>
      </c>
      <c r="W223" s="14">
        <v>65.290000000000006</v>
      </c>
      <c r="X223" s="14">
        <v>0</v>
      </c>
      <c r="Y223" s="14">
        <v>65.290000000000006</v>
      </c>
      <c r="Z223" s="4"/>
    </row>
    <row r="224" spans="1:26">
      <c r="A224" s="2" t="s">
        <v>745</v>
      </c>
      <c r="B224" s="2" t="s">
        <v>510</v>
      </c>
      <c r="C224" s="2" t="s">
        <v>69</v>
      </c>
      <c r="D224" s="2" t="s">
        <v>263</v>
      </c>
      <c r="E224" s="2" t="s">
        <v>436</v>
      </c>
      <c r="F224" s="21"/>
      <c r="G224" s="11"/>
      <c r="H224" s="3">
        <v>42256</v>
      </c>
      <c r="I224" s="2" t="s">
        <v>39</v>
      </c>
      <c r="J224" s="2" t="s">
        <v>438</v>
      </c>
      <c r="K224" s="2" t="s">
        <v>30</v>
      </c>
      <c r="L224" s="2" t="s">
        <v>31</v>
      </c>
      <c r="M224" s="2" t="s">
        <v>41</v>
      </c>
      <c r="N224" s="4">
        <v>1402</v>
      </c>
      <c r="O224" s="4">
        <v>1766</v>
      </c>
      <c r="P224" s="4">
        <v>364</v>
      </c>
      <c r="Q224" s="5">
        <v>6.15</v>
      </c>
      <c r="R224" s="4">
        <v>2513</v>
      </c>
      <c r="S224" s="4">
        <v>3223</v>
      </c>
      <c r="T224" s="4">
        <v>710</v>
      </c>
      <c r="U224" s="5">
        <v>42.46</v>
      </c>
      <c r="V224" s="5">
        <v>0</v>
      </c>
      <c r="W224" s="14">
        <v>48.61</v>
      </c>
      <c r="X224" s="14">
        <v>0</v>
      </c>
      <c r="Y224" s="14">
        <v>48.61</v>
      </c>
      <c r="Z224" s="4"/>
    </row>
    <row r="225" spans="1:26">
      <c r="A225" s="2" t="s">
        <v>745</v>
      </c>
      <c r="B225" s="2" t="s">
        <v>510</v>
      </c>
      <c r="C225" s="2" t="s">
        <v>781</v>
      </c>
      <c r="D225" s="2" t="s">
        <v>93</v>
      </c>
      <c r="E225" s="2" t="s">
        <v>67</v>
      </c>
      <c r="F225" s="21"/>
      <c r="G225" s="11"/>
      <c r="H225" s="3">
        <v>42501</v>
      </c>
      <c r="I225" s="2"/>
      <c r="J225" s="2" t="s">
        <v>722</v>
      </c>
      <c r="K225" s="2" t="s">
        <v>394</v>
      </c>
      <c r="L225" s="2" t="s">
        <v>31</v>
      </c>
      <c r="M225" s="2" t="s">
        <v>382</v>
      </c>
      <c r="N225" s="4">
        <v>10</v>
      </c>
      <c r="O225" s="4">
        <v>10</v>
      </c>
      <c r="P225" s="4">
        <v>0</v>
      </c>
      <c r="Q225" s="5">
        <v>0</v>
      </c>
      <c r="R225" s="4">
        <v>10</v>
      </c>
      <c r="S225" s="4">
        <v>10</v>
      </c>
      <c r="T225" s="4">
        <v>0</v>
      </c>
      <c r="U225" s="5">
        <v>0</v>
      </c>
      <c r="V225" s="5">
        <v>0</v>
      </c>
      <c r="W225" s="14">
        <v>0</v>
      </c>
      <c r="X225" s="14">
        <v>0</v>
      </c>
      <c r="Y225" s="14">
        <v>0</v>
      </c>
      <c r="Z225" s="4"/>
    </row>
    <row r="226" spans="1:26">
      <c r="A226" s="2" t="s">
        <v>745</v>
      </c>
      <c r="B226" s="2" t="s">
        <v>510</v>
      </c>
      <c r="C226" s="2" t="s">
        <v>781</v>
      </c>
      <c r="D226" s="2" t="s">
        <v>95</v>
      </c>
      <c r="E226" s="2" t="s">
        <v>67</v>
      </c>
      <c r="F226" s="21"/>
      <c r="G226" s="11"/>
      <c r="H226" s="3">
        <v>42501</v>
      </c>
      <c r="I226" s="2"/>
      <c r="J226" s="2" t="s">
        <v>722</v>
      </c>
      <c r="K226" s="2" t="s">
        <v>394</v>
      </c>
      <c r="L226" s="2" t="s">
        <v>31</v>
      </c>
      <c r="M226" s="2" t="s">
        <v>382</v>
      </c>
      <c r="N226" s="4">
        <v>10</v>
      </c>
      <c r="O226" s="4">
        <v>10</v>
      </c>
      <c r="P226" s="4">
        <v>0</v>
      </c>
      <c r="Q226" s="5">
        <v>0</v>
      </c>
      <c r="R226" s="4">
        <v>10</v>
      </c>
      <c r="S226" s="4">
        <v>10</v>
      </c>
      <c r="T226" s="4">
        <v>0</v>
      </c>
      <c r="U226" s="5">
        <v>0</v>
      </c>
      <c r="V226" s="5">
        <v>0</v>
      </c>
      <c r="W226" s="14">
        <v>0</v>
      </c>
      <c r="X226" s="14">
        <v>0</v>
      </c>
      <c r="Y226" s="14">
        <v>0</v>
      </c>
      <c r="Z226" s="4"/>
    </row>
    <row r="227" spans="1:26">
      <c r="A227" s="2" t="s">
        <v>745</v>
      </c>
      <c r="B227" s="2" t="s">
        <v>510</v>
      </c>
      <c r="C227" s="2" t="s">
        <v>25</v>
      </c>
      <c r="D227" s="2" t="s">
        <v>100</v>
      </c>
      <c r="E227" s="2" t="s">
        <v>782</v>
      </c>
      <c r="F227" s="21"/>
      <c r="G227" s="11"/>
      <c r="H227" s="3">
        <v>42283</v>
      </c>
      <c r="I227" s="2" t="s">
        <v>39</v>
      </c>
      <c r="J227" s="2" t="s">
        <v>783</v>
      </c>
      <c r="K227" s="2" t="s">
        <v>30</v>
      </c>
      <c r="L227" s="2" t="s">
        <v>31</v>
      </c>
      <c r="M227" s="2" t="s">
        <v>378</v>
      </c>
      <c r="N227" s="4">
        <v>10673</v>
      </c>
      <c r="O227" s="4">
        <v>10673</v>
      </c>
      <c r="P227" s="4">
        <v>0</v>
      </c>
      <c r="Q227" s="5">
        <v>0</v>
      </c>
      <c r="R227" s="4">
        <v>0</v>
      </c>
      <c r="S227" s="4">
        <v>0</v>
      </c>
      <c r="T227" s="4">
        <v>0</v>
      </c>
      <c r="U227" s="5">
        <v>0</v>
      </c>
      <c r="V227" s="5">
        <v>0</v>
      </c>
      <c r="W227" s="14">
        <v>0</v>
      </c>
      <c r="X227" s="14">
        <v>0</v>
      </c>
      <c r="Y227" s="14">
        <v>0</v>
      </c>
      <c r="Z227" s="4"/>
    </row>
    <row r="228" spans="1:26">
      <c r="A228" s="2" t="s">
        <v>745</v>
      </c>
      <c r="B228" s="2" t="s">
        <v>510</v>
      </c>
      <c r="C228" s="2" t="s">
        <v>25</v>
      </c>
      <c r="D228" s="2" t="s">
        <v>42</v>
      </c>
      <c r="E228" s="2" t="s">
        <v>43</v>
      </c>
      <c r="F228" s="21"/>
      <c r="G228" s="11"/>
      <c r="H228" s="3">
        <v>42181</v>
      </c>
      <c r="I228" s="2" t="s">
        <v>28</v>
      </c>
      <c r="J228" s="2" t="s">
        <v>44</v>
      </c>
      <c r="K228" s="2" t="s">
        <v>30</v>
      </c>
      <c r="L228" s="2" t="s">
        <v>31</v>
      </c>
      <c r="M228" s="2" t="s">
        <v>32</v>
      </c>
      <c r="N228" s="4">
        <v>16745</v>
      </c>
      <c r="O228" s="4">
        <v>16745</v>
      </c>
      <c r="P228" s="4">
        <v>0</v>
      </c>
      <c r="Q228" s="5">
        <v>0</v>
      </c>
      <c r="R228" s="4">
        <v>0</v>
      </c>
      <c r="S228" s="4">
        <v>0</v>
      </c>
      <c r="T228" s="4">
        <v>0</v>
      </c>
      <c r="U228" s="5">
        <v>0</v>
      </c>
      <c r="V228" s="5">
        <v>0</v>
      </c>
      <c r="W228" s="14">
        <v>0</v>
      </c>
      <c r="X228" s="14">
        <v>0</v>
      </c>
      <c r="Y228" s="14">
        <v>0</v>
      </c>
      <c r="Z228" s="4"/>
    </row>
    <row r="229" spans="1:26">
      <c r="A229" s="2" t="s">
        <v>745</v>
      </c>
      <c r="B229" s="2" t="s">
        <v>510</v>
      </c>
      <c r="C229" s="2" t="s">
        <v>25</v>
      </c>
      <c r="D229" s="2" t="s">
        <v>115</v>
      </c>
      <c r="E229" s="2" t="s">
        <v>371</v>
      </c>
      <c r="F229" s="21"/>
      <c r="G229" s="11"/>
      <c r="H229" s="3">
        <v>42198</v>
      </c>
      <c r="I229" s="2" t="s">
        <v>28</v>
      </c>
      <c r="J229" s="2" t="s">
        <v>373</v>
      </c>
      <c r="K229" s="2" t="s">
        <v>30</v>
      </c>
      <c r="L229" s="2" t="s">
        <v>31</v>
      </c>
      <c r="M229" s="2" t="s">
        <v>32</v>
      </c>
      <c r="N229" s="4">
        <v>848</v>
      </c>
      <c r="O229" s="4">
        <v>848</v>
      </c>
      <c r="P229" s="4">
        <v>0</v>
      </c>
      <c r="Q229" s="5">
        <v>0</v>
      </c>
      <c r="R229" s="4">
        <v>0</v>
      </c>
      <c r="S229" s="4">
        <v>0</v>
      </c>
      <c r="T229" s="4">
        <v>0</v>
      </c>
      <c r="U229" s="5">
        <v>0</v>
      </c>
      <c r="V229" s="5">
        <v>0</v>
      </c>
      <c r="W229" s="14">
        <v>0</v>
      </c>
      <c r="X229" s="14">
        <v>0</v>
      </c>
      <c r="Y229" s="14">
        <v>0</v>
      </c>
      <c r="Z229" s="4"/>
    </row>
    <row r="230" spans="1:26">
      <c r="A230" s="2" t="s">
        <v>745</v>
      </c>
      <c r="B230" s="2" t="s">
        <v>510</v>
      </c>
      <c r="C230" s="2" t="s">
        <v>25</v>
      </c>
      <c r="D230" s="2" t="s">
        <v>120</v>
      </c>
      <c r="E230" s="2" t="s">
        <v>439</v>
      </c>
      <c r="F230" s="21"/>
      <c r="G230" s="11"/>
      <c r="H230" s="3">
        <v>42257</v>
      </c>
      <c r="I230" s="2" t="s">
        <v>39</v>
      </c>
      <c r="J230" s="2" t="s">
        <v>440</v>
      </c>
      <c r="K230" s="2" t="s">
        <v>30</v>
      </c>
      <c r="L230" s="2" t="s">
        <v>31</v>
      </c>
      <c r="M230" s="2" t="s">
        <v>41</v>
      </c>
      <c r="N230" s="4">
        <v>10</v>
      </c>
      <c r="O230" s="4">
        <v>10</v>
      </c>
      <c r="P230" s="4">
        <v>0</v>
      </c>
      <c r="Q230" s="5">
        <v>0</v>
      </c>
      <c r="R230" s="4">
        <v>0</v>
      </c>
      <c r="S230" s="4">
        <v>0</v>
      </c>
      <c r="T230" s="4">
        <v>0</v>
      </c>
      <c r="U230" s="5">
        <v>0</v>
      </c>
      <c r="V230" s="5">
        <v>0</v>
      </c>
      <c r="W230" s="14">
        <v>0</v>
      </c>
      <c r="X230" s="14">
        <v>0</v>
      </c>
      <c r="Y230" s="14">
        <v>0</v>
      </c>
      <c r="Z230" s="4"/>
    </row>
    <row r="231" spans="1:26">
      <c r="A231" s="2" t="s">
        <v>745</v>
      </c>
      <c r="B231" s="2" t="s">
        <v>510</v>
      </c>
      <c r="C231" s="2" t="s">
        <v>48</v>
      </c>
      <c r="D231" s="2" t="s">
        <v>191</v>
      </c>
      <c r="E231" s="2" t="s">
        <v>775</v>
      </c>
      <c r="F231" s="21"/>
      <c r="G231" s="11"/>
      <c r="H231" s="3">
        <v>42524</v>
      </c>
      <c r="I231" s="2" t="s">
        <v>39</v>
      </c>
      <c r="J231" s="2" t="s">
        <v>776</v>
      </c>
      <c r="K231" s="2" t="s">
        <v>30</v>
      </c>
      <c r="L231" s="2" t="s">
        <v>31</v>
      </c>
      <c r="M231" s="2" t="s">
        <v>41</v>
      </c>
      <c r="N231" s="4">
        <v>10</v>
      </c>
      <c r="O231" s="4">
        <v>345</v>
      </c>
      <c r="P231" s="4">
        <v>335</v>
      </c>
      <c r="Q231" s="5">
        <v>5.66</v>
      </c>
      <c r="R231" s="4">
        <v>1</v>
      </c>
      <c r="S231" s="4">
        <v>1</v>
      </c>
      <c r="T231" s="4">
        <v>0</v>
      </c>
      <c r="U231" s="5">
        <v>0</v>
      </c>
      <c r="V231" s="5">
        <v>0</v>
      </c>
      <c r="W231" s="14">
        <v>5.66</v>
      </c>
      <c r="X231" s="14">
        <v>0</v>
      </c>
      <c r="Y231" s="14">
        <v>5.66</v>
      </c>
      <c r="Z231" s="4"/>
    </row>
    <row r="232" spans="1:26">
      <c r="A232" s="2" t="s">
        <v>745</v>
      </c>
      <c r="B232" s="2" t="s">
        <v>510</v>
      </c>
      <c r="C232" s="2" t="s">
        <v>370</v>
      </c>
      <c r="D232" s="2" t="s">
        <v>237</v>
      </c>
      <c r="E232" s="2" t="s">
        <v>371</v>
      </c>
      <c r="F232" s="21"/>
      <c r="G232" s="11"/>
      <c r="H232" s="3">
        <v>42199</v>
      </c>
      <c r="I232" s="2" t="s">
        <v>28</v>
      </c>
      <c r="J232" s="2" t="s">
        <v>373</v>
      </c>
      <c r="K232" s="2" t="s">
        <v>30</v>
      </c>
      <c r="L232" s="2" t="s">
        <v>31</v>
      </c>
      <c r="M232" s="2" t="s">
        <v>32</v>
      </c>
      <c r="N232" s="4">
        <v>21240</v>
      </c>
      <c r="O232" s="4">
        <v>22621</v>
      </c>
      <c r="P232" s="4">
        <v>1381</v>
      </c>
      <c r="Q232" s="5">
        <v>23.34</v>
      </c>
      <c r="R232" s="4">
        <v>0</v>
      </c>
      <c r="S232" s="4">
        <v>0</v>
      </c>
      <c r="T232" s="4">
        <v>0</v>
      </c>
      <c r="U232" s="5">
        <v>0</v>
      </c>
      <c r="V232" s="5">
        <v>0</v>
      </c>
      <c r="W232" s="14">
        <v>23.34</v>
      </c>
      <c r="X232" s="14">
        <v>0</v>
      </c>
      <c r="Y232" s="14">
        <v>23.34</v>
      </c>
      <c r="Z232" s="4"/>
    </row>
    <row r="233" spans="1:26">
      <c r="A233" s="2" t="s">
        <v>745</v>
      </c>
      <c r="B233" s="2" t="s">
        <v>510</v>
      </c>
      <c r="C233" s="2" t="s">
        <v>784</v>
      </c>
      <c r="D233" s="2" t="s">
        <v>231</v>
      </c>
      <c r="E233" s="2" t="s">
        <v>549</v>
      </c>
      <c r="F233" s="21"/>
      <c r="G233" s="11"/>
      <c r="H233" s="3">
        <v>42410</v>
      </c>
      <c r="I233" s="2"/>
      <c r="J233" s="2" t="s">
        <v>644</v>
      </c>
      <c r="K233" s="2" t="s">
        <v>394</v>
      </c>
      <c r="L233" s="2" t="s">
        <v>31</v>
      </c>
      <c r="M233" s="2" t="s">
        <v>382</v>
      </c>
      <c r="N233" s="4">
        <v>77627</v>
      </c>
      <c r="O233" s="4">
        <v>77679</v>
      </c>
      <c r="P233" s="4">
        <v>52</v>
      </c>
      <c r="Q233" s="5">
        <v>1.43</v>
      </c>
      <c r="R233" s="4">
        <v>0</v>
      </c>
      <c r="S233" s="4">
        <v>0</v>
      </c>
      <c r="T233" s="4">
        <v>0</v>
      </c>
      <c r="U233" s="5">
        <v>0</v>
      </c>
      <c r="V233" s="5">
        <v>0</v>
      </c>
      <c r="W233" s="14">
        <v>1.43</v>
      </c>
      <c r="X233" s="14">
        <v>0</v>
      </c>
      <c r="Y233" s="14">
        <v>1.43</v>
      </c>
      <c r="Z233" s="4"/>
    </row>
    <row r="234" spans="1:26">
      <c r="A234" s="2" t="s">
        <v>745</v>
      </c>
      <c r="B234" s="2" t="s">
        <v>510</v>
      </c>
      <c r="C234" s="2" t="s">
        <v>574</v>
      </c>
      <c r="D234" s="2" t="s">
        <v>230</v>
      </c>
      <c r="E234" s="2" t="s">
        <v>498</v>
      </c>
      <c r="F234" s="21"/>
      <c r="G234" s="11"/>
      <c r="H234" s="3">
        <v>42408</v>
      </c>
      <c r="I234" s="2"/>
      <c r="J234" s="2" t="s">
        <v>575</v>
      </c>
      <c r="K234" s="2" t="s">
        <v>394</v>
      </c>
      <c r="L234" s="2" t="s">
        <v>31</v>
      </c>
      <c r="M234" s="2" t="s">
        <v>382</v>
      </c>
      <c r="N234" s="4">
        <v>4233</v>
      </c>
      <c r="O234" s="4">
        <v>4244</v>
      </c>
      <c r="P234" s="4">
        <v>11</v>
      </c>
      <c r="Q234" s="5">
        <v>0.3</v>
      </c>
      <c r="R234" s="4">
        <v>16527</v>
      </c>
      <c r="S234" s="4">
        <v>16559</v>
      </c>
      <c r="T234" s="4">
        <v>32</v>
      </c>
      <c r="U234" s="5">
        <v>2.64</v>
      </c>
      <c r="V234" s="5">
        <v>0</v>
      </c>
      <c r="W234" s="14">
        <v>2.94</v>
      </c>
      <c r="X234" s="14">
        <v>0</v>
      </c>
      <c r="Y234" s="14">
        <v>2.94</v>
      </c>
      <c r="Z234" s="4"/>
    </row>
    <row r="235" spans="1:26">
      <c r="A235" s="2" t="s">
        <v>745</v>
      </c>
      <c r="B235" s="2" t="s">
        <v>510</v>
      </c>
      <c r="C235" s="2" t="s">
        <v>56</v>
      </c>
      <c r="D235" s="2" t="s">
        <v>220</v>
      </c>
      <c r="E235" s="2" t="s">
        <v>610</v>
      </c>
      <c r="F235" s="21"/>
      <c r="G235" s="11"/>
      <c r="H235" s="3">
        <v>42450</v>
      </c>
      <c r="I235" s="2" t="s">
        <v>39</v>
      </c>
      <c r="J235" s="2" t="s">
        <v>612</v>
      </c>
      <c r="K235" s="2" t="s">
        <v>30</v>
      </c>
      <c r="L235" s="2" t="s">
        <v>31</v>
      </c>
      <c r="M235" s="2" t="s">
        <v>32</v>
      </c>
      <c r="N235" s="4">
        <v>2395</v>
      </c>
      <c r="O235" s="4">
        <v>4990</v>
      </c>
      <c r="P235" s="4">
        <v>2595</v>
      </c>
      <c r="Q235" s="5">
        <v>43.86</v>
      </c>
      <c r="R235" s="4">
        <v>0</v>
      </c>
      <c r="S235" s="4">
        <v>0</v>
      </c>
      <c r="T235" s="4">
        <v>0</v>
      </c>
      <c r="U235" s="5">
        <v>0</v>
      </c>
      <c r="V235" s="5">
        <v>0</v>
      </c>
      <c r="W235" s="14">
        <v>43.86</v>
      </c>
      <c r="X235" s="14">
        <v>0</v>
      </c>
      <c r="Y235" s="14">
        <v>43.86</v>
      </c>
      <c r="Z235" s="4"/>
    </row>
    <row r="236" spans="1:26">
      <c r="A236" s="2" t="s">
        <v>745</v>
      </c>
      <c r="B236" s="2" t="s">
        <v>510</v>
      </c>
      <c r="C236" s="2" t="s">
        <v>56</v>
      </c>
      <c r="D236" s="2" t="s">
        <v>218</v>
      </c>
      <c r="E236" s="2" t="s">
        <v>719</v>
      </c>
      <c r="F236" s="21"/>
      <c r="G236" s="11"/>
      <c r="H236" s="3">
        <v>42444</v>
      </c>
      <c r="I236" s="2" t="s">
        <v>39</v>
      </c>
      <c r="J236" s="2" t="s">
        <v>720</v>
      </c>
      <c r="K236" s="2" t="s">
        <v>30</v>
      </c>
      <c r="L236" s="2" t="s">
        <v>31</v>
      </c>
      <c r="M236" s="2" t="s">
        <v>32</v>
      </c>
      <c r="N236" s="4">
        <v>3057</v>
      </c>
      <c r="O236" s="4">
        <v>3842</v>
      </c>
      <c r="P236" s="4">
        <v>785</v>
      </c>
      <c r="Q236" s="5">
        <v>13.27</v>
      </c>
      <c r="R236" s="4">
        <v>0</v>
      </c>
      <c r="S236" s="4">
        <v>0</v>
      </c>
      <c r="T236" s="4">
        <v>0</v>
      </c>
      <c r="U236" s="5">
        <v>0</v>
      </c>
      <c r="V236" s="5">
        <v>0</v>
      </c>
      <c r="W236" s="14">
        <v>13.27</v>
      </c>
      <c r="X236" s="14">
        <v>0</v>
      </c>
      <c r="Y236" s="14">
        <v>13.27</v>
      </c>
      <c r="Z236" s="4"/>
    </row>
    <row r="237" spans="1:26">
      <c r="A237" s="2" t="s">
        <v>745</v>
      </c>
      <c r="B237" s="2" t="s">
        <v>510</v>
      </c>
      <c r="C237" s="2" t="s">
        <v>56</v>
      </c>
      <c r="D237" s="2" t="s">
        <v>215</v>
      </c>
      <c r="E237" s="2" t="s">
        <v>371</v>
      </c>
      <c r="F237" s="21"/>
      <c r="G237" s="11"/>
      <c r="H237" s="3">
        <v>42401</v>
      </c>
      <c r="I237" s="2"/>
      <c r="J237" s="2" t="s">
        <v>373</v>
      </c>
      <c r="K237" s="2" t="s">
        <v>30</v>
      </c>
      <c r="L237" s="2" t="s">
        <v>31</v>
      </c>
      <c r="M237" s="2" t="s">
        <v>32</v>
      </c>
      <c r="N237" s="4">
        <v>4</v>
      </c>
      <c r="O237" s="4">
        <v>155</v>
      </c>
      <c r="P237" s="4">
        <v>151</v>
      </c>
      <c r="Q237" s="5">
        <v>2.5499999999999998</v>
      </c>
      <c r="R237" s="4">
        <v>0</v>
      </c>
      <c r="S237" s="4">
        <v>0</v>
      </c>
      <c r="T237" s="4">
        <v>0</v>
      </c>
      <c r="U237" s="5">
        <v>0</v>
      </c>
      <c r="V237" s="5">
        <v>0</v>
      </c>
      <c r="W237" s="14">
        <v>2.5499999999999998</v>
      </c>
      <c r="X237" s="14">
        <v>0</v>
      </c>
      <c r="Y237" s="14">
        <v>2.5499999999999998</v>
      </c>
      <c r="Z237" s="4"/>
    </row>
    <row r="238" spans="1:26">
      <c r="A238" s="2" t="s">
        <v>745</v>
      </c>
      <c r="B238" s="2" t="s">
        <v>510</v>
      </c>
      <c r="C238" s="2" t="s">
        <v>56</v>
      </c>
      <c r="D238" s="2" t="s">
        <v>214</v>
      </c>
      <c r="E238" s="2" t="s">
        <v>409</v>
      </c>
      <c r="F238" s="21"/>
      <c r="G238" s="11"/>
      <c r="H238" s="3">
        <v>42290</v>
      </c>
      <c r="I238" s="2" t="s">
        <v>39</v>
      </c>
      <c r="J238" s="2" t="s">
        <v>411</v>
      </c>
      <c r="K238" s="2" t="s">
        <v>30</v>
      </c>
      <c r="L238" s="2" t="s">
        <v>31</v>
      </c>
      <c r="M238" s="2" t="s">
        <v>32</v>
      </c>
      <c r="N238" s="4">
        <v>1172</v>
      </c>
      <c r="O238" s="4">
        <v>1500</v>
      </c>
      <c r="P238" s="4">
        <v>328</v>
      </c>
      <c r="Q238" s="5">
        <v>5.54</v>
      </c>
      <c r="R238" s="4">
        <v>0</v>
      </c>
      <c r="S238" s="4">
        <v>0</v>
      </c>
      <c r="T238" s="4">
        <v>0</v>
      </c>
      <c r="U238" s="5">
        <v>0</v>
      </c>
      <c r="V238" s="5">
        <v>0</v>
      </c>
      <c r="W238" s="14">
        <v>5.54</v>
      </c>
      <c r="X238" s="14">
        <v>0</v>
      </c>
      <c r="Y238" s="14">
        <v>5.54</v>
      </c>
      <c r="Z238" s="4"/>
    </row>
    <row r="239" spans="1:26">
      <c r="A239" s="8"/>
      <c r="B239" s="2"/>
      <c r="C239" s="2"/>
      <c r="D239" s="2"/>
      <c r="E239" s="2"/>
      <c r="F239" s="25"/>
      <c r="G239" s="2"/>
      <c r="H239" s="3"/>
      <c r="I239" s="2"/>
      <c r="J239" s="2"/>
      <c r="K239" s="2"/>
      <c r="L239" s="2"/>
      <c r="M239" s="2"/>
      <c r="N239" s="4"/>
      <c r="O239" s="4"/>
      <c r="P239" s="4"/>
      <c r="Q239" s="7">
        <v>8457.090000000002</v>
      </c>
      <c r="R239" s="4"/>
      <c r="S239" s="4"/>
      <c r="T239" s="4"/>
      <c r="U239" s="7">
        <v>6819.9600000000019</v>
      </c>
      <c r="V239" s="7">
        <v>125</v>
      </c>
      <c r="W239" s="7">
        <v>15402.05</v>
      </c>
      <c r="X239" s="7">
        <v>0</v>
      </c>
      <c r="Y239" s="7">
        <v>15402.05</v>
      </c>
      <c r="Z239" s="4"/>
    </row>
    <row r="240" spans="1:26">
      <c r="A240" s="6"/>
      <c r="B240" s="6"/>
      <c r="C240" s="6"/>
      <c r="D240" s="6"/>
      <c r="E240" s="6"/>
      <c r="F240" s="2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</sheetData>
  <autoFilter ref="A1:Z188">
    <sortState ref="A2:AB226">
      <sortCondition ref="F2:F226"/>
      <sortCondition ref="D2:D226"/>
    </sortState>
  </autoFilter>
  <printOptions horizontalCentered="1"/>
  <pageMargins left="0.5" right="0.5" top="1" bottom="1.25" header="0.5" footer="0.5"/>
  <pageSetup paperSize="5" scale="94" orientation="landscape" r:id="rId1"/>
  <headerFooter>
    <oddHeader>&amp;L&amp;"Arial,Bold"&amp;20</oddHeader>
    <oddFooter>&amp;L&amp;8&amp;R&amp;"Arial,Regular"&amp;8&amp;P of &amp;N
Created: 08/03/2016 09:10 AM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194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  <col min="28" max="28" width="14.5703125" bestFit="1" customWidth="1"/>
    <col min="29" max="40" width="9.140625" style="29"/>
  </cols>
  <sheetData>
    <row r="1" spans="1:40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  <c r="AB1" s="28" t="s">
        <v>657</v>
      </c>
      <c r="AC1" s="28" t="s">
        <v>732</v>
      </c>
      <c r="AD1" s="28" t="s">
        <v>740</v>
      </c>
      <c r="AE1" s="28" t="s">
        <v>733</v>
      </c>
      <c r="AF1" s="28" t="s">
        <v>739</v>
      </c>
      <c r="AG1" s="28" t="s">
        <v>734</v>
      </c>
      <c r="AH1" s="28" t="s">
        <v>741</v>
      </c>
      <c r="AI1" s="28" t="s">
        <v>735</v>
      </c>
      <c r="AJ1" s="28" t="s">
        <v>743</v>
      </c>
      <c r="AK1" s="28" t="s">
        <v>736</v>
      </c>
      <c r="AL1" s="28" t="s">
        <v>742</v>
      </c>
      <c r="AM1" s="28" t="s">
        <v>737</v>
      </c>
      <c r="AN1" s="28" t="s">
        <v>739</v>
      </c>
    </row>
    <row r="2" spans="1:40">
      <c r="A2" s="2" t="s">
        <v>657</v>
      </c>
      <c r="B2" s="2" t="s">
        <v>510</v>
      </c>
      <c r="C2" s="2" t="s">
        <v>69</v>
      </c>
      <c r="D2" s="2" t="s">
        <v>560</v>
      </c>
      <c r="E2" s="2" t="s">
        <v>561</v>
      </c>
      <c r="F2" s="21">
        <v>75302622</v>
      </c>
      <c r="G2" s="11" t="s">
        <v>658</v>
      </c>
      <c r="H2" s="3">
        <v>42359</v>
      </c>
      <c r="I2" s="2" t="s">
        <v>39</v>
      </c>
      <c r="J2" s="2" t="s">
        <v>562</v>
      </c>
      <c r="K2" s="2" t="s">
        <v>30</v>
      </c>
      <c r="L2" s="2" t="s">
        <v>31</v>
      </c>
      <c r="M2" s="2" t="s">
        <v>32</v>
      </c>
      <c r="N2" s="4">
        <v>193</v>
      </c>
      <c r="O2" s="4">
        <v>379</v>
      </c>
      <c r="P2" s="4">
        <v>186</v>
      </c>
      <c r="Q2" s="5">
        <v>3.14</v>
      </c>
      <c r="R2" s="4">
        <v>800</v>
      </c>
      <c r="S2" s="4">
        <v>1061</v>
      </c>
      <c r="T2" s="4">
        <v>261</v>
      </c>
      <c r="U2" s="5">
        <v>15.61</v>
      </c>
      <c r="V2" s="5">
        <v>0</v>
      </c>
      <c r="W2" s="14">
        <v>18.75</v>
      </c>
      <c r="X2" s="14">
        <v>0</v>
      </c>
      <c r="Y2" s="14">
        <v>18.75</v>
      </c>
      <c r="Z2" s="4">
        <v>24580</v>
      </c>
      <c r="AA2" s="49" t="str">
        <f>IFERROR(IF(VLOOKUP($D2,'Year-To-Date'!$E$1:$E$322,1,FALSE)=D2,"--","Find"),"Find")</f>
        <v>--</v>
      </c>
      <c r="AB2" s="31"/>
      <c r="AD2" s="32"/>
      <c r="AF2" s="32"/>
      <c r="AH2" s="32"/>
      <c r="AJ2" s="32"/>
      <c r="AL2" s="32"/>
      <c r="AN2" s="32"/>
    </row>
    <row r="3" spans="1:40">
      <c r="A3" s="2" t="s">
        <v>657</v>
      </c>
      <c r="B3" s="2" t="s">
        <v>510</v>
      </c>
      <c r="C3" s="2" t="s">
        <v>466</v>
      </c>
      <c r="D3" s="2" t="s">
        <v>559</v>
      </c>
      <c r="E3" s="2" t="s">
        <v>466</v>
      </c>
      <c r="F3" s="21">
        <v>75522162</v>
      </c>
      <c r="G3" s="11" t="s">
        <v>659</v>
      </c>
      <c r="H3" s="3"/>
      <c r="I3" s="2" t="s">
        <v>94</v>
      </c>
      <c r="J3" s="2" t="s">
        <v>431</v>
      </c>
      <c r="K3" s="2" t="s">
        <v>30</v>
      </c>
      <c r="L3" s="2" t="s">
        <v>31</v>
      </c>
      <c r="M3" s="2" t="s">
        <v>382</v>
      </c>
      <c r="N3" s="4">
        <v>835</v>
      </c>
      <c r="O3" s="4">
        <v>1121</v>
      </c>
      <c r="P3" s="4">
        <v>286</v>
      </c>
      <c r="Q3" s="5">
        <v>4.83</v>
      </c>
      <c r="R3" s="4">
        <v>425</v>
      </c>
      <c r="S3" s="4">
        <v>488</v>
      </c>
      <c r="T3" s="4">
        <v>63</v>
      </c>
      <c r="U3" s="5">
        <v>3.77</v>
      </c>
      <c r="V3" s="5">
        <v>0</v>
      </c>
      <c r="W3" s="14">
        <v>8.6</v>
      </c>
      <c r="X3" s="14">
        <v>0</v>
      </c>
      <c r="Y3" s="14">
        <v>8.6</v>
      </c>
      <c r="Z3" s="4">
        <v>24580</v>
      </c>
      <c r="AA3" s="49" t="str">
        <f>IFERROR(IF(VLOOKUP($D3,'Year-To-Date'!$E$1:$E$322,1,FALSE)=D3,"--","Find"),"Find")</f>
        <v>--</v>
      </c>
      <c r="AB3" s="31"/>
      <c r="AD3" s="32"/>
      <c r="AF3" s="32"/>
      <c r="AH3" s="32"/>
      <c r="AJ3" s="32"/>
      <c r="AL3" s="32"/>
      <c r="AN3" s="32"/>
    </row>
    <row r="4" spans="1:40">
      <c r="A4" s="2" t="s">
        <v>657</v>
      </c>
      <c r="B4" s="2" t="s">
        <v>510</v>
      </c>
      <c r="C4" s="2" t="s">
        <v>48</v>
      </c>
      <c r="D4" s="2" t="s">
        <v>165</v>
      </c>
      <c r="E4" s="2" t="s">
        <v>498</v>
      </c>
      <c r="F4" s="21" t="s">
        <v>166</v>
      </c>
      <c r="G4" s="11" t="s">
        <v>659</v>
      </c>
      <c r="H4" s="3">
        <v>42331</v>
      </c>
      <c r="I4" s="2" t="s">
        <v>39</v>
      </c>
      <c r="J4" s="2" t="s">
        <v>431</v>
      </c>
      <c r="K4" s="2" t="s">
        <v>30</v>
      </c>
      <c r="L4" s="2" t="s">
        <v>31</v>
      </c>
      <c r="M4" s="2" t="s">
        <v>32</v>
      </c>
      <c r="N4" s="4">
        <v>11910</v>
      </c>
      <c r="O4" s="4">
        <v>15441</v>
      </c>
      <c r="P4" s="4">
        <v>3531</v>
      </c>
      <c r="Q4" s="5">
        <v>59.67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59.67</v>
      </c>
      <c r="X4" s="14">
        <v>0</v>
      </c>
      <c r="Y4" s="14">
        <v>59.67</v>
      </c>
      <c r="Z4" s="4">
        <v>24580</v>
      </c>
      <c r="AA4" s="49" t="str">
        <f>IFERROR(IF(VLOOKUP($D4,'Year-To-Date'!$E$1:$E$322,1,FALSE)=D4,"--","Find"),"Find")</f>
        <v>--</v>
      </c>
      <c r="AB4" s="31"/>
      <c r="AD4" s="32"/>
      <c r="AF4" s="32"/>
      <c r="AH4" s="32"/>
      <c r="AJ4" s="32"/>
      <c r="AL4" s="32"/>
      <c r="AN4" s="32"/>
    </row>
    <row r="5" spans="1:40">
      <c r="A5" s="2" t="s">
        <v>657</v>
      </c>
      <c r="B5" s="2" t="s">
        <v>510</v>
      </c>
      <c r="C5" s="2" t="s">
        <v>48</v>
      </c>
      <c r="D5" s="2" t="s">
        <v>167</v>
      </c>
      <c r="E5" s="2" t="s">
        <v>498</v>
      </c>
      <c r="F5" s="21" t="s">
        <v>166</v>
      </c>
      <c r="G5" s="11" t="s">
        <v>659</v>
      </c>
      <c r="H5" s="3">
        <v>42331</v>
      </c>
      <c r="I5" s="2" t="s">
        <v>39</v>
      </c>
      <c r="J5" s="2" t="s">
        <v>431</v>
      </c>
      <c r="K5" s="2" t="s">
        <v>30</v>
      </c>
      <c r="L5" s="2" t="s">
        <v>31</v>
      </c>
      <c r="M5" s="2" t="s">
        <v>32</v>
      </c>
      <c r="N5" s="4">
        <v>4683</v>
      </c>
      <c r="O5" s="4">
        <v>4962</v>
      </c>
      <c r="P5" s="4">
        <v>279</v>
      </c>
      <c r="Q5" s="5">
        <v>4.72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4.72</v>
      </c>
      <c r="X5" s="14">
        <v>0</v>
      </c>
      <c r="Y5" s="14">
        <v>4.72</v>
      </c>
      <c r="Z5" s="4">
        <v>24580</v>
      </c>
      <c r="AA5" s="49" t="str">
        <f>IFERROR(IF(VLOOKUP($D5,'Year-To-Date'!$E$1:$E$322,1,FALSE)=D5,"--","Find"),"Find")</f>
        <v>--</v>
      </c>
      <c r="AB5" s="31"/>
      <c r="AD5" s="32"/>
      <c r="AF5" s="32"/>
      <c r="AH5" s="32"/>
      <c r="AJ5" s="32"/>
      <c r="AL5" s="32"/>
      <c r="AN5" s="32"/>
    </row>
    <row r="6" spans="1:40">
      <c r="A6" s="2" t="s">
        <v>657</v>
      </c>
      <c r="B6" s="2" t="s">
        <v>510</v>
      </c>
      <c r="C6" s="2" t="s">
        <v>466</v>
      </c>
      <c r="D6" s="2" t="s">
        <v>168</v>
      </c>
      <c r="E6" s="2" t="s">
        <v>466</v>
      </c>
      <c r="F6" s="21" t="s">
        <v>166</v>
      </c>
      <c r="G6" s="11" t="s">
        <v>659</v>
      </c>
      <c r="H6" s="3"/>
      <c r="I6" s="2" t="s">
        <v>94</v>
      </c>
      <c r="J6" s="2" t="s">
        <v>431</v>
      </c>
      <c r="K6" s="2" t="s">
        <v>30</v>
      </c>
      <c r="L6" s="2" t="s">
        <v>31</v>
      </c>
      <c r="M6" s="2" t="s">
        <v>382</v>
      </c>
      <c r="N6" s="4">
        <v>2943</v>
      </c>
      <c r="O6" s="4">
        <v>3472</v>
      </c>
      <c r="P6" s="4">
        <v>529</v>
      </c>
      <c r="Q6" s="14">
        <v>8.94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8.94</v>
      </c>
      <c r="X6" s="14">
        <v>0</v>
      </c>
      <c r="Y6" s="14">
        <v>8.94</v>
      </c>
      <c r="Z6" s="4">
        <v>24580</v>
      </c>
      <c r="AA6" s="49" t="str">
        <f>IFERROR(IF(VLOOKUP($D6,'Year-To-Date'!$E$1:$E$322,1,FALSE)=D6,"--","Find"),"Find")</f>
        <v>--</v>
      </c>
      <c r="AB6" s="31"/>
      <c r="AD6" s="32"/>
      <c r="AF6" s="32"/>
      <c r="AH6" s="32"/>
      <c r="AJ6" s="32"/>
      <c r="AL6" s="32"/>
      <c r="AN6" s="32"/>
    </row>
    <row r="7" spans="1:40">
      <c r="A7" s="2" t="s">
        <v>657</v>
      </c>
      <c r="B7" s="2" t="s">
        <v>510</v>
      </c>
      <c r="C7" s="2" t="s">
        <v>572</v>
      </c>
      <c r="D7" s="2" t="s">
        <v>229</v>
      </c>
      <c r="E7" s="2" t="s">
        <v>499</v>
      </c>
      <c r="F7" s="21" t="s">
        <v>166</v>
      </c>
      <c r="G7" s="11" t="s">
        <v>659</v>
      </c>
      <c r="H7" s="3">
        <v>42410</v>
      </c>
      <c r="I7" s="2"/>
      <c r="J7" s="2" t="s">
        <v>573</v>
      </c>
      <c r="K7" s="2" t="s">
        <v>394</v>
      </c>
      <c r="L7" s="2" t="s">
        <v>31</v>
      </c>
      <c r="M7" s="2" t="s">
        <v>382</v>
      </c>
      <c r="N7" s="4">
        <v>92007</v>
      </c>
      <c r="O7" s="4">
        <v>92394</v>
      </c>
      <c r="P7" s="4">
        <v>387</v>
      </c>
      <c r="Q7" s="5">
        <v>10.64</v>
      </c>
      <c r="R7" s="4">
        <v>0</v>
      </c>
      <c r="S7" s="4">
        <v>0</v>
      </c>
      <c r="T7" s="4">
        <v>0</v>
      </c>
      <c r="U7" s="5">
        <v>0</v>
      </c>
      <c r="V7" s="5">
        <v>0</v>
      </c>
      <c r="W7" s="14">
        <v>10.64</v>
      </c>
      <c r="X7" s="14">
        <v>0</v>
      </c>
      <c r="Y7" s="14">
        <v>10.64</v>
      </c>
      <c r="Z7" s="4">
        <v>24580</v>
      </c>
      <c r="AA7" s="49" t="str">
        <f>IFERROR(IF(VLOOKUP($D7,'Year-To-Date'!$E$1:$E$322,1,FALSE)=D7,"--","Find"),"Find")</f>
        <v>--</v>
      </c>
      <c r="AB7" s="31"/>
      <c r="AD7" s="32"/>
      <c r="AF7" s="32"/>
      <c r="AH7" s="32"/>
      <c r="AJ7" s="32"/>
      <c r="AL7" s="32"/>
      <c r="AN7" s="32"/>
    </row>
    <row r="8" spans="1:40">
      <c r="A8" s="2" t="s">
        <v>657</v>
      </c>
      <c r="B8" s="2" t="s">
        <v>510</v>
      </c>
      <c r="C8" s="2" t="s">
        <v>574</v>
      </c>
      <c r="D8" s="2" t="s">
        <v>230</v>
      </c>
      <c r="E8" s="2" t="s">
        <v>498</v>
      </c>
      <c r="F8" s="21" t="s">
        <v>166</v>
      </c>
      <c r="G8" s="11" t="s">
        <v>659</v>
      </c>
      <c r="H8" s="3">
        <v>42408</v>
      </c>
      <c r="I8" s="2"/>
      <c r="J8" s="2" t="s">
        <v>575</v>
      </c>
      <c r="K8" s="2" t="s">
        <v>394</v>
      </c>
      <c r="L8" s="2" t="s">
        <v>31</v>
      </c>
      <c r="M8" s="2" t="s">
        <v>382</v>
      </c>
      <c r="N8" s="4">
        <v>4201</v>
      </c>
      <c r="O8" s="4">
        <v>4233</v>
      </c>
      <c r="P8" s="4">
        <v>32</v>
      </c>
      <c r="Q8" s="5">
        <v>0.88</v>
      </c>
      <c r="R8" s="4">
        <v>16473</v>
      </c>
      <c r="S8" s="4">
        <v>16527</v>
      </c>
      <c r="T8" s="4">
        <v>54</v>
      </c>
      <c r="U8" s="5">
        <v>4.46</v>
      </c>
      <c r="V8" s="5">
        <v>0</v>
      </c>
      <c r="W8" s="14">
        <v>5.34</v>
      </c>
      <c r="X8" s="14">
        <v>0</v>
      </c>
      <c r="Y8" s="14">
        <v>5.34</v>
      </c>
      <c r="Z8" s="4">
        <v>24580</v>
      </c>
      <c r="AA8" s="49" t="str">
        <f>IFERROR(IF(VLOOKUP($D8,'Year-To-Date'!$E$1:$E$322,1,FALSE)=D8,"--","Find"),"Find")</f>
        <v>--</v>
      </c>
      <c r="AB8" s="31"/>
      <c r="AD8" s="32"/>
      <c r="AF8" s="32"/>
      <c r="AH8" s="32"/>
      <c r="AJ8" s="32"/>
      <c r="AL8" s="32"/>
      <c r="AN8" s="32"/>
    </row>
    <row r="9" spans="1:40">
      <c r="A9" s="2" t="s">
        <v>657</v>
      </c>
      <c r="B9" s="2" t="s">
        <v>510</v>
      </c>
      <c r="C9" s="2" t="s">
        <v>370</v>
      </c>
      <c r="D9" s="2" t="s">
        <v>234</v>
      </c>
      <c r="E9" s="2" t="s">
        <v>371</v>
      </c>
      <c r="F9" s="21" t="s">
        <v>166</v>
      </c>
      <c r="G9" s="11" t="s">
        <v>659</v>
      </c>
      <c r="H9" s="3">
        <v>42199</v>
      </c>
      <c r="I9" s="2" t="s">
        <v>28</v>
      </c>
      <c r="J9" s="2" t="s">
        <v>373</v>
      </c>
      <c r="K9" s="2" t="s">
        <v>30</v>
      </c>
      <c r="L9" s="2" t="s">
        <v>31</v>
      </c>
      <c r="M9" s="2" t="s">
        <v>32</v>
      </c>
      <c r="N9" s="4">
        <v>16841</v>
      </c>
      <c r="O9" s="4">
        <v>19427</v>
      </c>
      <c r="P9" s="4">
        <v>2586</v>
      </c>
      <c r="Q9" s="5">
        <v>43.7</v>
      </c>
      <c r="R9" s="4">
        <v>0</v>
      </c>
      <c r="S9" s="4">
        <v>0</v>
      </c>
      <c r="T9" s="4">
        <v>0</v>
      </c>
      <c r="U9" s="5">
        <v>0</v>
      </c>
      <c r="V9" s="5">
        <v>0</v>
      </c>
      <c r="W9" s="14">
        <v>43.7</v>
      </c>
      <c r="X9" s="14">
        <v>0</v>
      </c>
      <c r="Y9" s="14">
        <v>43.7</v>
      </c>
      <c r="Z9" s="4">
        <v>24580</v>
      </c>
      <c r="AA9" s="49" t="str">
        <f>IFERROR(IF(VLOOKUP($D9,'Year-To-Date'!$E$1:$E$322,1,FALSE)=D9,"--","Find"),"Find")</f>
        <v>--</v>
      </c>
      <c r="AB9" s="31"/>
      <c r="AD9" s="32"/>
      <c r="AF9" s="32"/>
      <c r="AH9" s="32"/>
      <c r="AJ9" s="32"/>
      <c r="AL9" s="32"/>
      <c r="AN9" s="32"/>
    </row>
    <row r="10" spans="1:40">
      <c r="A10" s="2" t="s">
        <v>657</v>
      </c>
      <c r="B10" s="2" t="s">
        <v>510</v>
      </c>
      <c r="C10" s="2" t="s">
        <v>466</v>
      </c>
      <c r="D10" s="2" t="s">
        <v>267</v>
      </c>
      <c r="E10" s="2" t="s">
        <v>466</v>
      </c>
      <c r="F10" s="21" t="s">
        <v>166</v>
      </c>
      <c r="G10" s="11" t="s">
        <v>659</v>
      </c>
      <c r="H10" s="3"/>
      <c r="I10" s="2" t="s">
        <v>94</v>
      </c>
      <c r="J10" s="2" t="s">
        <v>389</v>
      </c>
      <c r="K10" s="2" t="s">
        <v>30</v>
      </c>
      <c r="L10" s="2" t="s">
        <v>31</v>
      </c>
      <c r="M10" s="2" t="s">
        <v>382</v>
      </c>
      <c r="N10" s="4">
        <v>1917</v>
      </c>
      <c r="O10" s="4">
        <v>2508</v>
      </c>
      <c r="P10" s="4">
        <v>591</v>
      </c>
      <c r="Q10" s="5">
        <v>9.99</v>
      </c>
      <c r="R10" s="4">
        <v>709</v>
      </c>
      <c r="S10" s="4">
        <v>785</v>
      </c>
      <c r="T10" s="4">
        <v>76</v>
      </c>
      <c r="U10" s="5">
        <v>4.54</v>
      </c>
      <c r="V10" s="5">
        <v>0</v>
      </c>
      <c r="W10" s="14">
        <v>14.53</v>
      </c>
      <c r="X10" s="14">
        <v>0</v>
      </c>
      <c r="Y10" s="14">
        <v>14.53</v>
      </c>
      <c r="Z10" s="4">
        <v>24580</v>
      </c>
      <c r="AA10" s="49" t="str">
        <f>IFERROR(IF(VLOOKUP($D10,'Year-To-Date'!$E$1:$E$322,1,FALSE)=D10,"--","Find"),"Find")</f>
        <v>--</v>
      </c>
      <c r="AB10" s="31"/>
      <c r="AD10" s="32"/>
      <c r="AF10" s="32"/>
      <c r="AH10" s="32"/>
      <c r="AJ10" s="32"/>
      <c r="AL10" s="32"/>
      <c r="AN10" s="32"/>
    </row>
    <row r="11" spans="1:40">
      <c r="A11" s="2" t="s">
        <v>657</v>
      </c>
      <c r="B11" s="2" t="s">
        <v>510</v>
      </c>
      <c r="C11" s="2" t="s">
        <v>446</v>
      </c>
      <c r="D11" s="2" t="s">
        <v>296</v>
      </c>
      <c r="E11" s="2" t="s">
        <v>421</v>
      </c>
      <c r="F11" s="21" t="s">
        <v>166</v>
      </c>
      <c r="G11" s="11" t="s">
        <v>659</v>
      </c>
      <c r="H11" s="3">
        <v>42158</v>
      </c>
      <c r="I11" s="2" t="s">
        <v>28</v>
      </c>
      <c r="J11" s="2" t="s">
        <v>423</v>
      </c>
      <c r="K11" s="2" t="s">
        <v>30</v>
      </c>
      <c r="L11" s="2" t="s">
        <v>31</v>
      </c>
      <c r="M11" s="2" t="s">
        <v>32</v>
      </c>
      <c r="N11" s="4">
        <v>10345</v>
      </c>
      <c r="O11" s="4">
        <v>11425</v>
      </c>
      <c r="P11" s="4">
        <v>1080</v>
      </c>
      <c r="Q11" s="5">
        <v>18.25</v>
      </c>
      <c r="R11" s="4">
        <v>20055</v>
      </c>
      <c r="S11" s="4">
        <v>20674</v>
      </c>
      <c r="T11" s="4">
        <v>619</v>
      </c>
      <c r="U11" s="5">
        <v>37.020000000000003</v>
      </c>
      <c r="V11" s="5">
        <v>0</v>
      </c>
      <c r="W11" s="14">
        <v>55.27</v>
      </c>
      <c r="X11" s="14">
        <v>0</v>
      </c>
      <c r="Y11" s="14">
        <v>55.27</v>
      </c>
      <c r="Z11" s="4">
        <v>24580</v>
      </c>
      <c r="AA11" s="49" t="str">
        <f>IFERROR(IF(VLOOKUP($D11,'Year-To-Date'!$E$1:$E$322,1,FALSE)=D11,"--","Find"),"Find")</f>
        <v>--</v>
      </c>
      <c r="AB11" s="31"/>
      <c r="AD11" s="32"/>
      <c r="AF11" s="32"/>
      <c r="AH11" s="32"/>
      <c r="AJ11" s="32"/>
      <c r="AL11" s="32"/>
      <c r="AN11" s="32"/>
    </row>
    <row r="12" spans="1:40">
      <c r="A12" s="2" t="s">
        <v>657</v>
      </c>
      <c r="B12" s="2" t="s">
        <v>510</v>
      </c>
      <c r="C12" s="2" t="s">
        <v>76</v>
      </c>
      <c r="D12" s="2" t="s">
        <v>318</v>
      </c>
      <c r="E12" s="2" t="s">
        <v>499</v>
      </c>
      <c r="F12" s="21" t="s">
        <v>166</v>
      </c>
      <c r="G12" s="11" t="s">
        <v>659</v>
      </c>
      <c r="H12" s="3">
        <v>42331</v>
      </c>
      <c r="I12" s="2" t="s">
        <v>39</v>
      </c>
      <c r="J12" s="2" t="s">
        <v>500</v>
      </c>
      <c r="K12" s="2" t="s">
        <v>30</v>
      </c>
      <c r="L12" s="2" t="s">
        <v>31</v>
      </c>
      <c r="M12" s="2" t="s">
        <v>32</v>
      </c>
      <c r="N12" s="4">
        <v>13715</v>
      </c>
      <c r="O12" s="4">
        <v>16305</v>
      </c>
      <c r="P12" s="4">
        <v>2590</v>
      </c>
      <c r="Q12" s="5">
        <v>43.77</v>
      </c>
      <c r="R12" s="4">
        <v>2323</v>
      </c>
      <c r="S12" s="4">
        <v>2936</v>
      </c>
      <c r="T12" s="4">
        <v>613</v>
      </c>
      <c r="U12" s="5">
        <v>36.659999999999997</v>
      </c>
      <c r="V12" s="5">
        <v>0</v>
      </c>
      <c r="W12" s="14">
        <v>80.430000000000007</v>
      </c>
      <c r="X12" s="14">
        <v>0</v>
      </c>
      <c r="Y12" s="14">
        <v>80.430000000000007</v>
      </c>
      <c r="Z12" s="4">
        <v>24580</v>
      </c>
      <c r="AA12" s="49" t="str">
        <f>IFERROR(IF(VLOOKUP($D12,'Year-To-Date'!$E$1:$E$322,1,FALSE)=D12,"--","Find"),"Find")</f>
        <v>--</v>
      </c>
      <c r="AB12" s="31"/>
      <c r="AD12" s="32"/>
      <c r="AF12" s="32"/>
      <c r="AH12" s="32"/>
      <c r="AJ12" s="32"/>
      <c r="AL12" s="32"/>
      <c r="AN12" s="32"/>
    </row>
    <row r="13" spans="1:40">
      <c r="A13" s="2" t="s">
        <v>657</v>
      </c>
      <c r="B13" s="2" t="s">
        <v>510</v>
      </c>
      <c r="C13" s="2" t="s">
        <v>76</v>
      </c>
      <c r="D13" s="2" t="s">
        <v>321</v>
      </c>
      <c r="E13" s="2" t="s">
        <v>498</v>
      </c>
      <c r="F13" s="21" t="s">
        <v>166</v>
      </c>
      <c r="G13" s="11" t="s">
        <v>659</v>
      </c>
      <c r="H13" s="3">
        <v>42331</v>
      </c>
      <c r="I13" s="2" t="s">
        <v>39</v>
      </c>
      <c r="J13" s="2" t="s">
        <v>431</v>
      </c>
      <c r="K13" s="2" t="s">
        <v>30</v>
      </c>
      <c r="L13" s="2" t="s">
        <v>31</v>
      </c>
      <c r="M13" s="2" t="s">
        <v>32</v>
      </c>
      <c r="N13" s="4">
        <v>8710</v>
      </c>
      <c r="O13" s="4">
        <v>10770</v>
      </c>
      <c r="P13" s="4">
        <v>2060</v>
      </c>
      <c r="Q13" s="5">
        <v>34.81</v>
      </c>
      <c r="R13" s="4">
        <v>1004</v>
      </c>
      <c r="S13" s="4">
        <v>1353</v>
      </c>
      <c r="T13" s="4">
        <v>349</v>
      </c>
      <c r="U13" s="5">
        <v>20.87</v>
      </c>
      <c r="V13" s="5">
        <v>0</v>
      </c>
      <c r="W13" s="14">
        <v>55.68</v>
      </c>
      <c r="X13" s="14">
        <v>0</v>
      </c>
      <c r="Y13" s="14">
        <v>55.68</v>
      </c>
      <c r="Z13" s="4">
        <v>24580</v>
      </c>
      <c r="AA13" s="49" t="str">
        <f>IFERROR(IF(VLOOKUP($D13,'Year-To-Date'!$E$1:$E$322,1,FALSE)=D13,"--","Find"),"Find")</f>
        <v>--</v>
      </c>
      <c r="AB13" s="31"/>
      <c r="AD13" s="32"/>
      <c r="AF13" s="32"/>
      <c r="AH13" s="32"/>
      <c r="AJ13" s="32"/>
      <c r="AL13" s="32"/>
      <c r="AN13" s="32"/>
    </row>
    <row r="14" spans="1:40">
      <c r="A14" s="2" t="s">
        <v>657</v>
      </c>
      <c r="B14" s="2" t="s">
        <v>510</v>
      </c>
      <c r="C14" s="2" t="s">
        <v>76</v>
      </c>
      <c r="D14" s="2" t="s">
        <v>322</v>
      </c>
      <c r="E14" s="2" t="s">
        <v>498</v>
      </c>
      <c r="F14" s="21" t="s">
        <v>166</v>
      </c>
      <c r="G14" s="11" t="s">
        <v>659</v>
      </c>
      <c r="H14" s="3">
        <v>42331</v>
      </c>
      <c r="I14" s="2" t="s">
        <v>39</v>
      </c>
      <c r="J14" s="2" t="s">
        <v>431</v>
      </c>
      <c r="K14" s="2" t="s">
        <v>30</v>
      </c>
      <c r="L14" s="2" t="s">
        <v>31</v>
      </c>
      <c r="M14" s="2" t="s">
        <v>32</v>
      </c>
      <c r="N14" s="4">
        <v>5077</v>
      </c>
      <c r="O14" s="4">
        <v>5817</v>
      </c>
      <c r="P14" s="4">
        <v>740</v>
      </c>
      <c r="Q14" s="5">
        <v>12.51</v>
      </c>
      <c r="R14" s="4">
        <v>1789</v>
      </c>
      <c r="S14" s="4">
        <v>2349</v>
      </c>
      <c r="T14" s="4">
        <v>560</v>
      </c>
      <c r="U14" s="5">
        <v>33.49</v>
      </c>
      <c r="V14" s="5">
        <v>0</v>
      </c>
      <c r="W14" s="14">
        <v>46</v>
      </c>
      <c r="X14" s="14">
        <v>0</v>
      </c>
      <c r="Y14" s="14">
        <v>46</v>
      </c>
      <c r="Z14" s="4">
        <v>24580</v>
      </c>
      <c r="AA14" s="49" t="str">
        <f>IFERROR(IF(VLOOKUP($D14,'Year-To-Date'!$E$1:$E$322,1,FALSE)=D14,"--","Find"),"Find")</f>
        <v>--</v>
      </c>
      <c r="AB14" s="31"/>
      <c r="AD14" s="32"/>
      <c r="AF14" s="32"/>
      <c r="AH14" s="32"/>
      <c r="AJ14" s="32"/>
      <c r="AL14" s="32"/>
      <c r="AN14" s="32"/>
    </row>
    <row r="15" spans="1:40">
      <c r="A15" s="2" t="s">
        <v>657</v>
      </c>
      <c r="B15" s="2" t="s">
        <v>510</v>
      </c>
      <c r="C15" s="2" t="s">
        <v>83</v>
      </c>
      <c r="D15" s="2" t="s">
        <v>82</v>
      </c>
      <c r="E15" s="2" t="s">
        <v>83</v>
      </c>
      <c r="F15" s="21" t="s">
        <v>300</v>
      </c>
      <c r="G15" s="11" t="s">
        <v>660</v>
      </c>
      <c r="H15" s="3"/>
      <c r="I15" s="2" t="s">
        <v>94</v>
      </c>
      <c r="J15" s="2" t="s">
        <v>84</v>
      </c>
      <c r="K15" s="2" t="s">
        <v>30</v>
      </c>
      <c r="L15" s="2" t="s">
        <v>31</v>
      </c>
      <c r="M15" s="2" t="s">
        <v>32</v>
      </c>
      <c r="N15" s="4">
        <v>9399</v>
      </c>
      <c r="O15" s="4">
        <v>10593</v>
      </c>
      <c r="P15" s="4">
        <v>1194</v>
      </c>
      <c r="Q15" s="5">
        <v>20.18</v>
      </c>
      <c r="R15" s="4">
        <v>24108</v>
      </c>
      <c r="S15" s="4">
        <v>29587</v>
      </c>
      <c r="T15" s="4">
        <v>5479</v>
      </c>
      <c r="U15" s="5">
        <v>327.64</v>
      </c>
      <c r="V15" s="5">
        <v>0</v>
      </c>
      <c r="W15" s="14">
        <v>347.82</v>
      </c>
      <c r="X15" s="14">
        <v>0</v>
      </c>
      <c r="Y15" s="14">
        <v>347.82</v>
      </c>
      <c r="Z15" s="4">
        <v>24580</v>
      </c>
      <c r="AA15" s="49" t="str">
        <f>IFERROR(IF(VLOOKUP($D15,'Year-To-Date'!$E$1:$E$322,1,FALSE)=D15,"--","Find"),"Find")</f>
        <v>--</v>
      </c>
      <c r="AB15" s="31"/>
      <c r="AD15" s="32"/>
      <c r="AF15" s="32"/>
      <c r="AH15" s="32"/>
      <c r="AJ15" s="32"/>
      <c r="AL15" s="32"/>
      <c r="AN15" s="32"/>
    </row>
    <row r="16" spans="1:40">
      <c r="A16" s="2" t="s">
        <v>657</v>
      </c>
      <c r="B16" s="2" t="s">
        <v>510</v>
      </c>
      <c r="C16" s="2" t="s">
        <v>25</v>
      </c>
      <c r="D16" s="2" t="s">
        <v>110</v>
      </c>
      <c r="E16" s="2" t="s">
        <v>375</v>
      </c>
      <c r="F16" s="21" t="s">
        <v>111</v>
      </c>
      <c r="G16" s="11" t="s">
        <v>661</v>
      </c>
      <c r="H16" s="3">
        <v>42227</v>
      </c>
      <c r="I16" s="2" t="s">
        <v>39</v>
      </c>
      <c r="J16" s="2" t="s">
        <v>377</v>
      </c>
      <c r="K16" s="2" t="s">
        <v>30</v>
      </c>
      <c r="L16" s="2" t="s">
        <v>31</v>
      </c>
      <c r="M16" s="2" t="s">
        <v>378</v>
      </c>
      <c r="N16" s="4">
        <v>47332</v>
      </c>
      <c r="O16" s="4">
        <v>51384</v>
      </c>
      <c r="P16" s="4">
        <v>4052</v>
      </c>
      <c r="Q16" s="5">
        <v>68.48</v>
      </c>
      <c r="R16" s="4">
        <v>0</v>
      </c>
      <c r="S16" s="4">
        <v>0</v>
      </c>
      <c r="T16" s="4">
        <v>0</v>
      </c>
      <c r="U16" s="5">
        <v>0</v>
      </c>
      <c r="V16" s="5">
        <v>0</v>
      </c>
      <c r="W16" s="14">
        <v>68.48</v>
      </c>
      <c r="X16" s="14">
        <v>0</v>
      </c>
      <c r="Y16" s="14">
        <v>68.48</v>
      </c>
      <c r="Z16" s="4">
        <v>24580</v>
      </c>
      <c r="AA16" s="49" t="str">
        <f>IFERROR(IF(VLOOKUP($D16,'Year-To-Date'!$E$1:$E$322,1,FALSE)=D16,"--","Find"),"Find")</f>
        <v>--</v>
      </c>
      <c r="AB16" s="31"/>
      <c r="AD16" s="32"/>
      <c r="AF16" s="32"/>
      <c r="AH16" s="32"/>
      <c r="AJ16" s="32"/>
      <c r="AL16" s="32"/>
      <c r="AN16" s="32"/>
    </row>
    <row r="17" spans="1:40">
      <c r="A17" s="2" t="s">
        <v>657</v>
      </c>
      <c r="B17" s="2" t="s">
        <v>510</v>
      </c>
      <c r="C17" s="2" t="s">
        <v>25</v>
      </c>
      <c r="D17" s="2" t="s">
        <v>106</v>
      </c>
      <c r="E17" s="2" t="s">
        <v>379</v>
      </c>
      <c r="F17" s="21" t="s">
        <v>107</v>
      </c>
      <c r="G17" s="11" t="s">
        <v>662</v>
      </c>
      <c r="H17" s="3">
        <v>42234</v>
      </c>
      <c r="I17" s="2" t="s">
        <v>39</v>
      </c>
      <c r="J17" s="2" t="s">
        <v>381</v>
      </c>
      <c r="K17" s="2" t="s">
        <v>30</v>
      </c>
      <c r="L17" s="2" t="s">
        <v>31</v>
      </c>
      <c r="M17" s="2" t="s">
        <v>382</v>
      </c>
      <c r="N17" s="4">
        <v>30827</v>
      </c>
      <c r="O17" s="4">
        <v>35173</v>
      </c>
      <c r="P17" s="4">
        <v>4346</v>
      </c>
      <c r="Q17" s="5">
        <v>73.45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73.45</v>
      </c>
      <c r="X17" s="14">
        <v>0</v>
      </c>
      <c r="Y17" s="14">
        <v>73.45</v>
      </c>
      <c r="Z17" s="4">
        <v>24580</v>
      </c>
      <c r="AA17" s="49" t="str">
        <f>IFERROR(IF(VLOOKUP($D17,'Year-To-Date'!$E$1:$E$322,1,FALSE)=D17,"--","Find"),"Find")</f>
        <v>--</v>
      </c>
      <c r="AB17" s="31"/>
      <c r="AD17" s="32"/>
      <c r="AF17" s="32"/>
      <c r="AH17" s="32"/>
      <c r="AJ17" s="32"/>
      <c r="AL17" s="32"/>
      <c r="AN17" s="32"/>
    </row>
    <row r="18" spans="1:40">
      <c r="A18" s="2" t="s">
        <v>657</v>
      </c>
      <c r="B18" s="2" t="s">
        <v>510</v>
      </c>
      <c r="C18" s="2" t="s">
        <v>56</v>
      </c>
      <c r="D18" s="2" t="s">
        <v>61</v>
      </c>
      <c r="E18" s="2" t="s">
        <v>62</v>
      </c>
      <c r="F18" s="21" t="s">
        <v>208</v>
      </c>
      <c r="G18" s="11" t="s">
        <v>663</v>
      </c>
      <c r="H18" s="3">
        <v>42205</v>
      </c>
      <c r="I18" s="2" t="s">
        <v>28</v>
      </c>
      <c r="J18" s="2" t="s">
        <v>63</v>
      </c>
      <c r="K18" s="2" t="s">
        <v>30</v>
      </c>
      <c r="L18" s="2" t="s">
        <v>31</v>
      </c>
      <c r="M18" s="2" t="s">
        <v>41</v>
      </c>
      <c r="N18" s="4">
        <v>8006</v>
      </c>
      <c r="O18" s="4">
        <v>8968</v>
      </c>
      <c r="P18" s="4">
        <v>962</v>
      </c>
      <c r="Q18" s="5">
        <v>16.260000000000002</v>
      </c>
      <c r="R18" s="4">
        <v>0</v>
      </c>
      <c r="S18" s="4">
        <v>0</v>
      </c>
      <c r="T18" s="4">
        <v>0</v>
      </c>
      <c r="U18" s="5">
        <v>0</v>
      </c>
      <c r="V18" s="5">
        <v>0</v>
      </c>
      <c r="W18" s="14">
        <v>16.260000000000002</v>
      </c>
      <c r="X18" s="14">
        <v>0</v>
      </c>
      <c r="Y18" s="14">
        <v>16.260000000000002</v>
      </c>
      <c r="Z18" s="4">
        <v>24580</v>
      </c>
      <c r="AA18" s="49" t="str">
        <f>IFERROR(IF(VLOOKUP($D18,'Year-To-Date'!$E$1:$E$322,1,FALSE)=D18,"--","Find"),"Find")</f>
        <v>--</v>
      </c>
      <c r="AB18" s="31"/>
      <c r="AD18" s="32"/>
      <c r="AF18" s="32"/>
      <c r="AH18" s="32"/>
      <c r="AJ18" s="32"/>
      <c r="AL18" s="32"/>
      <c r="AN18" s="32"/>
    </row>
    <row r="19" spans="1:40">
      <c r="A19" s="2" t="s">
        <v>657</v>
      </c>
      <c r="B19" s="2" t="s">
        <v>510</v>
      </c>
      <c r="C19" s="2" t="s">
        <v>62</v>
      </c>
      <c r="D19" s="2" t="s">
        <v>65</v>
      </c>
      <c r="E19" s="2" t="s">
        <v>62</v>
      </c>
      <c r="F19" s="21" t="s">
        <v>208</v>
      </c>
      <c r="G19" s="11" t="s">
        <v>663</v>
      </c>
      <c r="H19" s="3"/>
      <c r="I19" s="2" t="s">
        <v>94</v>
      </c>
      <c r="J19" s="2" t="s">
        <v>63</v>
      </c>
      <c r="K19" s="2" t="s">
        <v>30</v>
      </c>
      <c r="L19" s="2" t="s">
        <v>31</v>
      </c>
      <c r="M19" s="2" t="s">
        <v>41</v>
      </c>
      <c r="N19" s="4">
        <v>35712</v>
      </c>
      <c r="O19" s="4">
        <v>39655</v>
      </c>
      <c r="P19" s="4">
        <v>3943</v>
      </c>
      <c r="Q19" s="14">
        <v>66.64</v>
      </c>
      <c r="R19" s="4">
        <v>0</v>
      </c>
      <c r="S19" s="4">
        <v>0</v>
      </c>
      <c r="T19" s="4">
        <v>0</v>
      </c>
      <c r="U19" s="5">
        <v>0</v>
      </c>
      <c r="V19" s="5">
        <v>0</v>
      </c>
      <c r="W19" s="14">
        <v>66.64</v>
      </c>
      <c r="X19" s="14">
        <v>0</v>
      </c>
      <c r="Y19" s="14">
        <v>66.64</v>
      </c>
      <c r="Z19" s="4">
        <v>24580</v>
      </c>
      <c r="AA19" s="49" t="str">
        <f>IFERROR(IF(VLOOKUP($D19,'Year-To-Date'!$E$1:$E$322,1,FALSE)=D19,"--","Find"),"Find")</f>
        <v>--</v>
      </c>
      <c r="AB19" s="31"/>
      <c r="AD19" s="32"/>
      <c r="AF19" s="32"/>
      <c r="AH19" s="32"/>
      <c r="AJ19" s="32"/>
      <c r="AL19" s="32"/>
      <c r="AN19" s="32"/>
    </row>
    <row r="20" spans="1:40">
      <c r="A20" s="2" t="s">
        <v>657</v>
      </c>
      <c r="B20" s="2" t="s">
        <v>510</v>
      </c>
      <c r="C20" s="2" t="s">
        <v>62</v>
      </c>
      <c r="D20" s="2" t="s">
        <v>81</v>
      </c>
      <c r="E20" s="2" t="s">
        <v>62</v>
      </c>
      <c r="F20" s="21" t="s">
        <v>208</v>
      </c>
      <c r="G20" s="11" t="s">
        <v>663</v>
      </c>
      <c r="H20" s="3"/>
      <c r="I20" s="2" t="s">
        <v>94</v>
      </c>
      <c r="J20" s="2" t="s">
        <v>63</v>
      </c>
      <c r="K20" s="2" t="s">
        <v>30</v>
      </c>
      <c r="L20" s="2" t="s">
        <v>31</v>
      </c>
      <c r="M20" s="2" t="s">
        <v>41</v>
      </c>
      <c r="N20" s="4">
        <v>60818</v>
      </c>
      <c r="O20" s="4">
        <v>69520</v>
      </c>
      <c r="P20" s="4">
        <v>8702</v>
      </c>
      <c r="Q20" s="5">
        <v>147.06</v>
      </c>
      <c r="R20" s="4">
        <v>5781</v>
      </c>
      <c r="S20" s="4">
        <v>6421</v>
      </c>
      <c r="T20" s="4">
        <v>640</v>
      </c>
      <c r="U20" s="5">
        <v>38.270000000000003</v>
      </c>
      <c r="V20" s="5">
        <v>0</v>
      </c>
      <c r="W20" s="14">
        <v>185.33</v>
      </c>
      <c r="X20" s="14">
        <v>0</v>
      </c>
      <c r="Y20" s="14">
        <v>185.33</v>
      </c>
      <c r="Z20" s="4">
        <v>24580</v>
      </c>
      <c r="AA20" s="49" t="str">
        <f>IFERROR(IF(VLOOKUP($D20,'Year-To-Date'!$E$1:$E$322,1,FALSE)=D20,"--","Find"),"Find")</f>
        <v>--</v>
      </c>
      <c r="AB20" s="31"/>
      <c r="AD20" s="32"/>
      <c r="AF20" s="32"/>
      <c r="AH20" s="32"/>
      <c r="AJ20" s="32"/>
      <c r="AL20" s="32"/>
      <c r="AN20" s="32"/>
    </row>
    <row r="21" spans="1:40">
      <c r="A21" s="2" t="s">
        <v>657</v>
      </c>
      <c r="B21" s="2" t="s">
        <v>510</v>
      </c>
      <c r="C21" s="22" t="s">
        <v>69</v>
      </c>
      <c r="D21" s="2" t="s">
        <v>257</v>
      </c>
      <c r="E21" s="2" t="s">
        <v>384</v>
      </c>
      <c r="F21" s="21" t="s">
        <v>258</v>
      </c>
      <c r="G21" s="11" t="s">
        <v>664</v>
      </c>
      <c r="H21" s="3">
        <v>42235</v>
      </c>
      <c r="I21" s="2" t="s">
        <v>39</v>
      </c>
      <c r="J21" s="2" t="s">
        <v>386</v>
      </c>
      <c r="K21" s="2" t="s">
        <v>30</v>
      </c>
      <c r="L21" s="2" t="s">
        <v>31</v>
      </c>
      <c r="M21" s="2" t="s">
        <v>41</v>
      </c>
      <c r="N21" s="4">
        <v>4603</v>
      </c>
      <c r="O21" s="4">
        <v>5176</v>
      </c>
      <c r="P21" s="4">
        <v>573</v>
      </c>
      <c r="Q21" s="5">
        <v>9.68</v>
      </c>
      <c r="R21" s="4">
        <v>1989</v>
      </c>
      <c r="S21" s="4">
        <v>2217</v>
      </c>
      <c r="T21" s="4">
        <v>228</v>
      </c>
      <c r="U21" s="5">
        <v>13.63</v>
      </c>
      <c r="V21" s="5">
        <v>0</v>
      </c>
      <c r="W21" s="14">
        <v>23.31</v>
      </c>
      <c r="X21" s="14">
        <v>0</v>
      </c>
      <c r="Y21" s="14">
        <v>23.31</v>
      </c>
      <c r="Z21" s="4">
        <v>24580</v>
      </c>
      <c r="AA21" s="49" t="str">
        <f>IFERROR(IF(VLOOKUP($D21,'Year-To-Date'!$E$1:$E$322,1,FALSE)=D21,"--","Find"),"Find")</f>
        <v>--</v>
      </c>
      <c r="AB21" s="31"/>
      <c r="AD21" s="32"/>
      <c r="AF21" s="32"/>
      <c r="AH21" s="32"/>
      <c r="AJ21" s="32"/>
      <c r="AL21" s="32"/>
      <c r="AN21" s="32"/>
    </row>
    <row r="22" spans="1:40">
      <c r="A22" s="2" t="s">
        <v>657</v>
      </c>
      <c r="B22" s="2" t="s">
        <v>510</v>
      </c>
      <c r="C22" s="2" t="s">
        <v>583</v>
      </c>
      <c r="D22" s="2" t="s">
        <v>98</v>
      </c>
      <c r="E22" s="2" t="s">
        <v>583</v>
      </c>
      <c r="F22" s="21" t="s">
        <v>99</v>
      </c>
      <c r="G22" s="11" t="s">
        <v>665</v>
      </c>
      <c r="H22" s="3"/>
      <c r="I22" s="2" t="s">
        <v>28</v>
      </c>
      <c r="J22" s="2" t="s">
        <v>585</v>
      </c>
      <c r="K22" s="2" t="s">
        <v>586</v>
      </c>
      <c r="L22" s="2" t="s">
        <v>31</v>
      </c>
      <c r="M22" s="2" t="s">
        <v>587</v>
      </c>
      <c r="N22" s="4">
        <v>44604</v>
      </c>
      <c r="O22" s="4">
        <v>46129</v>
      </c>
      <c r="P22" s="4">
        <v>1525</v>
      </c>
      <c r="Q22" s="14">
        <v>25.77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25.77</v>
      </c>
      <c r="X22" s="14">
        <v>0</v>
      </c>
      <c r="Y22" s="14">
        <v>25.77</v>
      </c>
      <c r="Z22" s="4">
        <v>24580</v>
      </c>
      <c r="AA22" s="49" t="str">
        <f>IFERROR(IF(VLOOKUP($D22,'Year-To-Date'!$E$1:$E$322,1,FALSE)=D22,"--","Find"),"Find")</f>
        <v>--</v>
      </c>
      <c r="AB22" s="31"/>
      <c r="AD22" s="32"/>
      <c r="AF22" s="32"/>
      <c r="AH22" s="32"/>
      <c r="AJ22" s="32"/>
      <c r="AL22" s="32"/>
      <c r="AN22" s="32"/>
    </row>
    <row r="23" spans="1:40">
      <c r="A23" s="2" t="s">
        <v>657</v>
      </c>
      <c r="B23" s="2" t="s">
        <v>510</v>
      </c>
      <c r="C23" s="2" t="s">
        <v>583</v>
      </c>
      <c r="D23" s="2" t="s">
        <v>102</v>
      </c>
      <c r="E23" s="2" t="s">
        <v>583</v>
      </c>
      <c r="F23" s="21" t="s">
        <v>103</v>
      </c>
      <c r="G23" s="11" t="s">
        <v>666</v>
      </c>
      <c r="H23" s="3"/>
      <c r="I23" s="2" t="s">
        <v>28</v>
      </c>
      <c r="J23" s="2" t="s">
        <v>589</v>
      </c>
      <c r="K23" s="2" t="s">
        <v>586</v>
      </c>
      <c r="L23" s="2" t="s">
        <v>31</v>
      </c>
      <c r="M23" s="2" t="s">
        <v>587</v>
      </c>
      <c r="N23" s="4">
        <v>63548</v>
      </c>
      <c r="O23" s="4">
        <v>65483</v>
      </c>
      <c r="P23" s="4">
        <v>1935</v>
      </c>
      <c r="Q23" s="14">
        <v>32.700000000000003</v>
      </c>
      <c r="R23" s="4">
        <v>0</v>
      </c>
      <c r="S23" s="4">
        <v>0</v>
      </c>
      <c r="T23" s="4">
        <v>0</v>
      </c>
      <c r="U23" s="5">
        <v>0</v>
      </c>
      <c r="V23" s="5">
        <v>0</v>
      </c>
      <c r="W23" s="14">
        <v>32.700000000000003</v>
      </c>
      <c r="X23" s="14">
        <v>0</v>
      </c>
      <c r="Y23" s="14">
        <v>32.700000000000003</v>
      </c>
      <c r="Z23" s="4">
        <v>24580</v>
      </c>
      <c r="AA23" s="49" t="str">
        <f>IFERROR(IF(VLOOKUP($D23,'Year-To-Date'!$E$1:$E$322,1,FALSE)=D23,"--","Find"),"Find")</f>
        <v>--</v>
      </c>
      <c r="AB23" s="31"/>
      <c r="AD23" s="32"/>
      <c r="AF23" s="32"/>
      <c r="AH23" s="32"/>
      <c r="AJ23" s="32"/>
      <c r="AL23" s="32"/>
      <c r="AN23" s="32"/>
    </row>
    <row r="24" spans="1:40">
      <c r="A24" s="2" t="s">
        <v>657</v>
      </c>
      <c r="B24" s="2" t="s">
        <v>510</v>
      </c>
      <c r="C24" s="2" t="s">
        <v>56</v>
      </c>
      <c r="D24" s="2" t="s">
        <v>210</v>
      </c>
      <c r="E24" s="2" t="s">
        <v>387</v>
      </c>
      <c r="F24" s="21" t="s">
        <v>211</v>
      </c>
      <c r="G24" s="11" t="s">
        <v>667</v>
      </c>
      <c r="H24" s="3">
        <v>42262</v>
      </c>
      <c r="I24" s="2" t="s">
        <v>39</v>
      </c>
      <c r="J24" s="2" t="s">
        <v>389</v>
      </c>
      <c r="K24" s="2" t="s">
        <v>30</v>
      </c>
      <c r="L24" s="2" t="s">
        <v>31</v>
      </c>
      <c r="M24" s="2" t="s">
        <v>32</v>
      </c>
      <c r="N24" s="4">
        <v>35691</v>
      </c>
      <c r="O24" s="4">
        <v>40035</v>
      </c>
      <c r="P24" s="4">
        <v>4344</v>
      </c>
      <c r="Q24" s="5">
        <v>73.41</v>
      </c>
      <c r="R24" s="4">
        <v>0</v>
      </c>
      <c r="S24" s="4">
        <v>0</v>
      </c>
      <c r="T24" s="4">
        <v>0</v>
      </c>
      <c r="U24" s="5">
        <v>0</v>
      </c>
      <c r="V24" s="5">
        <v>0</v>
      </c>
      <c r="W24" s="14">
        <v>73.41</v>
      </c>
      <c r="X24" s="14">
        <v>0</v>
      </c>
      <c r="Y24" s="14">
        <v>73.41</v>
      </c>
      <c r="Z24" s="4">
        <v>24580</v>
      </c>
      <c r="AA24" s="49" t="str">
        <f>IFERROR(IF(VLOOKUP($D24,'Year-To-Date'!$E$1:$E$322,1,FALSE)=D24,"--","Find"),"Find")</f>
        <v>--</v>
      </c>
      <c r="AB24" s="31"/>
      <c r="AD24" s="32"/>
      <c r="AF24" s="32"/>
      <c r="AH24" s="32"/>
      <c r="AJ24" s="32"/>
      <c r="AL24" s="32"/>
      <c r="AN24" s="32"/>
    </row>
    <row r="25" spans="1:40">
      <c r="A25" s="2" t="s">
        <v>657</v>
      </c>
      <c r="B25" s="2" t="s">
        <v>510</v>
      </c>
      <c r="C25" s="2" t="s">
        <v>453</v>
      </c>
      <c r="D25" s="2" t="s">
        <v>233</v>
      </c>
      <c r="E25" s="2" t="s">
        <v>387</v>
      </c>
      <c r="F25" s="21" t="s">
        <v>211</v>
      </c>
      <c r="G25" s="11" t="s">
        <v>667</v>
      </c>
      <c r="H25" s="3">
        <v>42269</v>
      </c>
      <c r="I25" s="2"/>
      <c r="J25" s="2" t="s">
        <v>454</v>
      </c>
      <c r="K25" s="2" t="s">
        <v>394</v>
      </c>
      <c r="L25" s="2" t="s">
        <v>31</v>
      </c>
      <c r="M25" s="2" t="s">
        <v>382</v>
      </c>
      <c r="N25" s="4">
        <v>5519</v>
      </c>
      <c r="O25" s="4">
        <v>5917</v>
      </c>
      <c r="P25" s="4">
        <v>398</v>
      </c>
      <c r="Q25" s="5">
        <v>10.95</v>
      </c>
      <c r="R25" s="4">
        <v>4414</v>
      </c>
      <c r="S25" s="4">
        <v>4933</v>
      </c>
      <c r="T25" s="4">
        <v>519</v>
      </c>
      <c r="U25" s="5">
        <v>42.82</v>
      </c>
      <c r="V25" s="5">
        <v>0</v>
      </c>
      <c r="W25" s="14">
        <v>53.77</v>
      </c>
      <c r="X25" s="14">
        <v>0</v>
      </c>
      <c r="Y25" s="14">
        <v>53.77</v>
      </c>
      <c r="Z25" s="4">
        <v>24580</v>
      </c>
      <c r="AA25" s="49" t="str">
        <f>IFERROR(IF(VLOOKUP($D25,'Year-To-Date'!$E$1:$E$322,1,FALSE)=D25,"--","Find"),"Find")</f>
        <v>--</v>
      </c>
      <c r="AB25" s="31"/>
      <c r="AD25" s="32"/>
      <c r="AF25" s="32"/>
      <c r="AH25" s="32"/>
      <c r="AJ25" s="32"/>
      <c r="AL25" s="32"/>
      <c r="AN25" s="32"/>
    </row>
    <row r="26" spans="1:40">
      <c r="A26" s="2" t="s">
        <v>657</v>
      </c>
      <c r="B26" s="2" t="s">
        <v>510</v>
      </c>
      <c r="C26" s="2" t="s">
        <v>25</v>
      </c>
      <c r="D26" s="2" t="s">
        <v>37</v>
      </c>
      <c r="E26" s="2" t="s">
        <v>38</v>
      </c>
      <c r="F26" s="21" t="s">
        <v>109</v>
      </c>
      <c r="G26" s="11" t="s">
        <v>668</v>
      </c>
      <c r="H26" s="3">
        <v>42220</v>
      </c>
      <c r="I26" s="2" t="s">
        <v>39</v>
      </c>
      <c r="J26" s="2" t="s">
        <v>40</v>
      </c>
      <c r="K26" s="2" t="s">
        <v>30</v>
      </c>
      <c r="L26" s="2" t="s">
        <v>31</v>
      </c>
      <c r="M26" s="2" t="s">
        <v>378</v>
      </c>
      <c r="N26" s="4">
        <v>43918</v>
      </c>
      <c r="O26" s="4">
        <v>49566</v>
      </c>
      <c r="P26" s="4">
        <v>5648</v>
      </c>
      <c r="Q26" s="5">
        <v>95.45</v>
      </c>
      <c r="R26" s="4">
        <v>0</v>
      </c>
      <c r="S26" s="4">
        <v>0</v>
      </c>
      <c r="T26" s="4">
        <v>0</v>
      </c>
      <c r="U26" s="5">
        <v>0</v>
      </c>
      <c r="V26" s="5">
        <v>0</v>
      </c>
      <c r="W26" s="14">
        <v>95.45</v>
      </c>
      <c r="X26" s="14">
        <v>0</v>
      </c>
      <c r="Y26" s="14">
        <v>95.45</v>
      </c>
      <c r="Z26" s="4">
        <v>24580</v>
      </c>
      <c r="AA26" s="49" t="str">
        <f>IFERROR(IF(VLOOKUP($D26,'Year-To-Date'!$E$1:$E$322,1,FALSE)=D26,"--","Find"),"Find")</f>
        <v>--</v>
      </c>
      <c r="AB26" s="31"/>
      <c r="AD26" s="32"/>
      <c r="AF26" s="32"/>
      <c r="AH26" s="32"/>
      <c r="AJ26" s="32"/>
      <c r="AL26" s="32"/>
      <c r="AN26" s="32"/>
    </row>
    <row r="27" spans="1:40">
      <c r="A27" s="2" t="s">
        <v>657</v>
      </c>
      <c r="B27" s="2" t="s">
        <v>510</v>
      </c>
      <c r="C27" s="2" t="s">
        <v>592</v>
      </c>
      <c r="D27" s="2" t="s">
        <v>96</v>
      </c>
      <c r="E27" s="2" t="s">
        <v>592</v>
      </c>
      <c r="F27" s="21" t="s">
        <v>97</v>
      </c>
      <c r="G27" s="11" t="s">
        <v>669</v>
      </c>
      <c r="H27" s="3"/>
      <c r="I27" s="2" t="s">
        <v>28</v>
      </c>
      <c r="J27" s="2" t="s">
        <v>594</v>
      </c>
      <c r="K27" s="2" t="s">
        <v>394</v>
      </c>
      <c r="L27" s="2" t="s">
        <v>31</v>
      </c>
      <c r="M27" s="2" t="s">
        <v>382</v>
      </c>
      <c r="N27" s="4">
        <v>163321</v>
      </c>
      <c r="O27" s="4">
        <v>169525</v>
      </c>
      <c r="P27" s="4">
        <v>6204</v>
      </c>
      <c r="Q27" s="14">
        <v>104.85</v>
      </c>
      <c r="R27" s="4">
        <v>0</v>
      </c>
      <c r="S27" s="4">
        <v>0</v>
      </c>
      <c r="T27" s="4">
        <v>0</v>
      </c>
      <c r="U27" s="5">
        <v>0</v>
      </c>
      <c r="V27" s="5">
        <v>0</v>
      </c>
      <c r="W27" s="14">
        <v>104.85</v>
      </c>
      <c r="X27" s="14">
        <v>0</v>
      </c>
      <c r="Y27" s="14">
        <v>104.85</v>
      </c>
      <c r="Z27" s="4">
        <v>24580</v>
      </c>
      <c r="AA27" s="49" t="str">
        <f>IFERROR(IF(VLOOKUP($D27,'Year-To-Date'!$E$1:$E$322,1,FALSE)=D27,"--","Find"),"Find")</f>
        <v>--</v>
      </c>
      <c r="AB27" s="31"/>
      <c r="AD27" s="32"/>
      <c r="AF27" s="32"/>
      <c r="AH27" s="32"/>
      <c r="AJ27" s="32"/>
      <c r="AL27" s="32"/>
      <c r="AN27" s="32"/>
    </row>
    <row r="28" spans="1:40">
      <c r="A28" s="2" t="s">
        <v>657</v>
      </c>
      <c r="B28" s="2" t="s">
        <v>510</v>
      </c>
      <c r="C28" s="2" t="s">
        <v>25</v>
      </c>
      <c r="D28" s="2" t="s">
        <v>115</v>
      </c>
      <c r="E28" s="2" t="s">
        <v>371</v>
      </c>
      <c r="F28" s="21" t="s">
        <v>116</v>
      </c>
      <c r="G28" s="11" t="s">
        <v>670</v>
      </c>
      <c r="H28" s="3">
        <v>42198</v>
      </c>
      <c r="I28" s="2" t="s">
        <v>28</v>
      </c>
      <c r="J28" s="2" t="s">
        <v>373</v>
      </c>
      <c r="K28" s="2" t="s">
        <v>30</v>
      </c>
      <c r="L28" s="2" t="s">
        <v>31</v>
      </c>
      <c r="M28" s="2" t="s">
        <v>32</v>
      </c>
      <c r="N28" s="4">
        <v>834</v>
      </c>
      <c r="O28" s="4">
        <v>848</v>
      </c>
      <c r="P28" s="4">
        <v>14</v>
      </c>
      <c r="Q28" s="5">
        <v>0.24</v>
      </c>
      <c r="R28" s="4">
        <v>0</v>
      </c>
      <c r="S28" s="4">
        <v>0</v>
      </c>
      <c r="T28" s="4">
        <v>0</v>
      </c>
      <c r="U28" s="5">
        <v>0</v>
      </c>
      <c r="V28" s="5">
        <v>0</v>
      </c>
      <c r="W28" s="14">
        <v>0.24</v>
      </c>
      <c r="X28" s="14">
        <v>0</v>
      </c>
      <c r="Y28" s="14">
        <v>0.24</v>
      </c>
      <c r="Z28" s="4">
        <v>24580</v>
      </c>
      <c r="AA28" s="49" t="str">
        <f>IFERROR(IF(VLOOKUP($D28,'Year-To-Date'!$E$1:$E$322,1,FALSE)=D28,"--","Find"),"Find")</f>
        <v>--</v>
      </c>
      <c r="AB28" s="31"/>
      <c r="AD28" s="32"/>
      <c r="AF28" s="32"/>
      <c r="AH28" s="32"/>
      <c r="AJ28" s="32"/>
      <c r="AL28" s="32"/>
      <c r="AN28" s="32"/>
    </row>
    <row r="29" spans="1:40">
      <c r="A29" s="2" t="s">
        <v>657</v>
      </c>
      <c r="B29" s="2" t="s">
        <v>510</v>
      </c>
      <c r="C29" s="2" t="s">
        <v>69</v>
      </c>
      <c r="D29" s="2" t="s">
        <v>255</v>
      </c>
      <c r="E29" s="2" t="s">
        <v>371</v>
      </c>
      <c r="F29" s="21" t="s">
        <v>116</v>
      </c>
      <c r="G29" s="11" t="s">
        <v>670</v>
      </c>
      <c r="H29" s="3">
        <v>42199</v>
      </c>
      <c r="I29" s="2" t="s">
        <v>28</v>
      </c>
      <c r="J29" s="2" t="s">
        <v>373</v>
      </c>
      <c r="K29" s="2" t="s">
        <v>30</v>
      </c>
      <c r="L29" s="2" t="s">
        <v>31</v>
      </c>
      <c r="M29" s="2" t="s">
        <v>32</v>
      </c>
      <c r="N29" s="4">
        <v>2894</v>
      </c>
      <c r="O29" s="4">
        <v>3209</v>
      </c>
      <c r="P29" s="4">
        <v>315</v>
      </c>
      <c r="Q29" s="5">
        <v>5.32</v>
      </c>
      <c r="R29" s="4">
        <v>5341</v>
      </c>
      <c r="S29" s="4">
        <v>6170</v>
      </c>
      <c r="T29" s="4">
        <v>829</v>
      </c>
      <c r="U29" s="5">
        <v>49.57</v>
      </c>
      <c r="V29" s="5">
        <v>0</v>
      </c>
      <c r="W29" s="14">
        <v>54.89</v>
      </c>
      <c r="X29" s="14">
        <v>0</v>
      </c>
      <c r="Y29" s="14">
        <v>54.89</v>
      </c>
      <c r="Z29" s="4">
        <v>24580</v>
      </c>
      <c r="AA29" s="49" t="str">
        <f>IFERROR(IF(VLOOKUP($D29,'Year-To-Date'!$E$1:$E$322,1,FALSE)=D29,"--","Find"),"Find")</f>
        <v>--</v>
      </c>
      <c r="AB29" s="31"/>
      <c r="AD29" s="32"/>
      <c r="AF29" s="32"/>
      <c r="AH29" s="32"/>
      <c r="AJ29" s="32"/>
      <c r="AL29" s="32"/>
      <c r="AN29" s="32"/>
    </row>
    <row r="30" spans="1:40">
      <c r="A30" s="2" t="s">
        <v>657</v>
      </c>
      <c r="B30" s="2" t="s">
        <v>510</v>
      </c>
      <c r="C30" s="2" t="s">
        <v>69</v>
      </c>
      <c r="D30" s="2" t="s">
        <v>256</v>
      </c>
      <c r="E30" s="2" t="s">
        <v>371</v>
      </c>
      <c r="F30" s="21" t="s">
        <v>116</v>
      </c>
      <c r="G30" s="11" t="s">
        <v>670</v>
      </c>
      <c r="H30" s="3">
        <v>42199</v>
      </c>
      <c r="I30" s="2" t="s">
        <v>28</v>
      </c>
      <c r="J30" s="2" t="s">
        <v>373</v>
      </c>
      <c r="K30" s="2" t="s">
        <v>30</v>
      </c>
      <c r="L30" s="2" t="s">
        <v>31</v>
      </c>
      <c r="M30" s="2" t="s">
        <v>32</v>
      </c>
      <c r="N30" s="4">
        <v>499</v>
      </c>
      <c r="O30" s="4">
        <v>539</v>
      </c>
      <c r="P30" s="4">
        <v>40</v>
      </c>
      <c r="Q30" s="5">
        <v>0.68</v>
      </c>
      <c r="R30" s="4">
        <v>1314</v>
      </c>
      <c r="S30" s="4">
        <v>1803</v>
      </c>
      <c r="T30" s="4">
        <v>489</v>
      </c>
      <c r="U30" s="5">
        <v>29.24</v>
      </c>
      <c r="V30" s="5">
        <v>0</v>
      </c>
      <c r="W30" s="14">
        <v>29.92</v>
      </c>
      <c r="X30" s="14">
        <v>0</v>
      </c>
      <c r="Y30" s="14">
        <v>29.92</v>
      </c>
      <c r="Z30" s="4">
        <v>24580</v>
      </c>
      <c r="AA30" s="49" t="str">
        <f>IFERROR(IF(VLOOKUP($D30,'Year-To-Date'!$E$1:$E$322,1,FALSE)=D30,"--","Find"),"Find")</f>
        <v>--</v>
      </c>
      <c r="AB30" s="31"/>
      <c r="AD30" s="32"/>
      <c r="AF30" s="32"/>
      <c r="AH30" s="32"/>
      <c r="AJ30" s="32"/>
      <c r="AL30" s="32"/>
      <c r="AN30" s="32"/>
    </row>
    <row r="31" spans="1:40">
      <c r="A31" s="2" t="s">
        <v>657</v>
      </c>
      <c r="B31" s="2" t="s">
        <v>510</v>
      </c>
      <c r="C31" s="2" t="s">
        <v>76</v>
      </c>
      <c r="D31" s="2" t="s">
        <v>301</v>
      </c>
      <c r="E31" s="2" t="s">
        <v>371</v>
      </c>
      <c r="F31" s="21" t="s">
        <v>116</v>
      </c>
      <c r="G31" s="11" t="s">
        <v>670</v>
      </c>
      <c r="H31" s="3">
        <v>42199</v>
      </c>
      <c r="I31" s="2" t="s">
        <v>28</v>
      </c>
      <c r="J31" s="2" t="s">
        <v>373</v>
      </c>
      <c r="K31" s="2" t="s">
        <v>30</v>
      </c>
      <c r="L31" s="2" t="s">
        <v>31</v>
      </c>
      <c r="M31" s="2" t="s">
        <v>32</v>
      </c>
      <c r="N31" s="4">
        <v>7142</v>
      </c>
      <c r="O31" s="4">
        <v>7680</v>
      </c>
      <c r="P31" s="4">
        <v>538</v>
      </c>
      <c r="Q31" s="5">
        <v>9.09</v>
      </c>
      <c r="R31" s="4">
        <v>4478</v>
      </c>
      <c r="S31" s="4">
        <v>4880</v>
      </c>
      <c r="T31" s="4">
        <v>402</v>
      </c>
      <c r="U31" s="5">
        <v>24.04</v>
      </c>
      <c r="V31" s="5">
        <v>0</v>
      </c>
      <c r="W31" s="14">
        <v>33.130000000000003</v>
      </c>
      <c r="X31" s="14">
        <v>0</v>
      </c>
      <c r="Y31" s="14">
        <v>33.130000000000003</v>
      </c>
      <c r="Z31" s="4">
        <v>24580</v>
      </c>
      <c r="AA31" s="49" t="str">
        <f>IFERROR(IF(VLOOKUP($D31,'Year-To-Date'!$E$1:$E$322,1,FALSE)=D31,"--","Find"),"Find")</f>
        <v>--</v>
      </c>
      <c r="AB31" s="31"/>
      <c r="AD31" s="32"/>
      <c r="AF31" s="32"/>
      <c r="AH31" s="32"/>
      <c r="AJ31" s="32"/>
      <c r="AL31" s="32"/>
      <c r="AN31" s="32"/>
    </row>
    <row r="32" spans="1:40">
      <c r="A32" s="2" t="s">
        <v>657</v>
      </c>
      <c r="B32" s="2" t="s">
        <v>510</v>
      </c>
      <c r="C32" s="2" t="s">
        <v>76</v>
      </c>
      <c r="D32" s="2" t="s">
        <v>303</v>
      </c>
      <c r="E32" s="2" t="s">
        <v>371</v>
      </c>
      <c r="F32" s="21" t="s">
        <v>116</v>
      </c>
      <c r="G32" s="11" t="s">
        <v>670</v>
      </c>
      <c r="H32" s="3">
        <v>42199</v>
      </c>
      <c r="I32" s="2" t="s">
        <v>28</v>
      </c>
      <c r="J32" s="2" t="s">
        <v>373</v>
      </c>
      <c r="K32" s="2" t="s">
        <v>30</v>
      </c>
      <c r="L32" s="2" t="s">
        <v>31</v>
      </c>
      <c r="M32" s="2" t="s">
        <v>32</v>
      </c>
      <c r="N32" s="4">
        <v>54407</v>
      </c>
      <c r="O32" s="4">
        <v>59891</v>
      </c>
      <c r="P32" s="4">
        <v>5484</v>
      </c>
      <c r="Q32" s="5">
        <v>92.68</v>
      </c>
      <c r="R32" s="4">
        <v>31337</v>
      </c>
      <c r="S32" s="4">
        <v>34912</v>
      </c>
      <c r="T32" s="4">
        <v>3575</v>
      </c>
      <c r="U32" s="5">
        <v>213.79</v>
      </c>
      <c r="V32" s="5">
        <v>0</v>
      </c>
      <c r="W32" s="14">
        <v>306.47000000000003</v>
      </c>
      <c r="X32" s="14">
        <v>0</v>
      </c>
      <c r="Y32" s="14">
        <v>306.47000000000003</v>
      </c>
      <c r="Z32" s="4">
        <v>24580</v>
      </c>
      <c r="AA32" s="49" t="str">
        <f>IFERROR(IF(VLOOKUP($D32,'Year-To-Date'!$E$1:$E$322,1,FALSE)=D32,"--","Find"),"Find")</f>
        <v>--</v>
      </c>
      <c r="AB32" s="31"/>
      <c r="AD32" s="32"/>
      <c r="AF32" s="32"/>
      <c r="AH32" s="32"/>
      <c r="AJ32" s="32"/>
      <c r="AL32" s="32"/>
      <c r="AN32" s="32"/>
    </row>
    <row r="33" spans="1:40">
      <c r="A33" s="2" t="s">
        <v>657</v>
      </c>
      <c r="B33" s="2" t="s">
        <v>510</v>
      </c>
      <c r="C33" s="2" t="s">
        <v>76</v>
      </c>
      <c r="D33" s="2" t="s">
        <v>304</v>
      </c>
      <c r="E33" s="2" t="s">
        <v>371</v>
      </c>
      <c r="F33" s="21" t="s">
        <v>116</v>
      </c>
      <c r="G33" s="11" t="s">
        <v>670</v>
      </c>
      <c r="H33" s="3">
        <v>42198</v>
      </c>
      <c r="I33" s="2" t="s">
        <v>28</v>
      </c>
      <c r="J33" s="2" t="s">
        <v>373</v>
      </c>
      <c r="K33" s="2" t="s">
        <v>30</v>
      </c>
      <c r="L33" s="2" t="s">
        <v>31</v>
      </c>
      <c r="M33" s="2" t="s">
        <v>32</v>
      </c>
      <c r="N33" s="4">
        <v>30374</v>
      </c>
      <c r="O33" s="4">
        <v>34418</v>
      </c>
      <c r="P33" s="4">
        <v>4044</v>
      </c>
      <c r="Q33" s="5">
        <v>68.34</v>
      </c>
      <c r="R33" s="4">
        <v>24039</v>
      </c>
      <c r="S33" s="4">
        <v>28864</v>
      </c>
      <c r="T33" s="4">
        <v>4825</v>
      </c>
      <c r="U33" s="5">
        <v>288.54000000000002</v>
      </c>
      <c r="V33" s="5">
        <v>0</v>
      </c>
      <c r="W33" s="14">
        <v>356.88</v>
      </c>
      <c r="X33" s="14">
        <v>0</v>
      </c>
      <c r="Y33" s="14">
        <v>356.88</v>
      </c>
      <c r="Z33" s="4">
        <v>24580</v>
      </c>
      <c r="AA33" s="49" t="str">
        <f>IFERROR(IF(VLOOKUP($D33,'Year-To-Date'!$E$1:$E$322,1,FALSE)=D33,"--","Find"),"Find")</f>
        <v>--</v>
      </c>
      <c r="AB33" s="31"/>
      <c r="AD33" s="32"/>
      <c r="AF33" s="32"/>
      <c r="AH33" s="32"/>
      <c r="AJ33" s="32"/>
      <c r="AL33" s="32"/>
      <c r="AN33" s="32"/>
    </row>
    <row r="34" spans="1:40">
      <c r="A34" s="2" t="s">
        <v>657</v>
      </c>
      <c r="B34" s="2" t="s">
        <v>510</v>
      </c>
      <c r="C34" s="2" t="s">
        <v>371</v>
      </c>
      <c r="D34" s="2" t="s">
        <v>237</v>
      </c>
      <c r="E34" s="2" t="s">
        <v>371</v>
      </c>
      <c r="F34" s="21" t="s">
        <v>238</v>
      </c>
      <c r="G34" s="11" t="s">
        <v>671</v>
      </c>
      <c r="H34" s="3"/>
      <c r="I34" s="2" t="s">
        <v>94</v>
      </c>
      <c r="J34" s="2" t="s">
        <v>373</v>
      </c>
      <c r="K34" s="2" t="s">
        <v>30</v>
      </c>
      <c r="L34" s="2" t="s">
        <v>31</v>
      </c>
      <c r="M34" s="2" t="s">
        <v>32</v>
      </c>
      <c r="N34" s="4">
        <v>19586</v>
      </c>
      <c r="O34" s="4">
        <v>21240</v>
      </c>
      <c r="P34" s="4">
        <v>1654</v>
      </c>
      <c r="Q34" s="14">
        <v>27.95</v>
      </c>
      <c r="R34" s="4">
        <v>0</v>
      </c>
      <c r="S34" s="4">
        <v>0</v>
      </c>
      <c r="T34" s="4">
        <v>0</v>
      </c>
      <c r="U34" s="5">
        <v>0</v>
      </c>
      <c r="V34" s="5">
        <v>0</v>
      </c>
      <c r="W34" s="14">
        <v>27.95</v>
      </c>
      <c r="X34" s="14">
        <v>0</v>
      </c>
      <c r="Y34" s="14">
        <v>27.95</v>
      </c>
      <c r="Z34" s="4">
        <v>24580</v>
      </c>
      <c r="AA34" s="49" t="str">
        <f>IFERROR(IF(VLOOKUP($D34,'Year-To-Date'!$E$1:$E$322,1,FALSE)=D34,"--","Find"),"Find")</f>
        <v>--</v>
      </c>
      <c r="AB34" s="31"/>
      <c r="AD34" s="32"/>
      <c r="AF34" s="32"/>
      <c r="AH34" s="32"/>
      <c r="AJ34" s="32"/>
      <c r="AL34" s="32"/>
      <c r="AN34" s="32"/>
    </row>
    <row r="35" spans="1:40">
      <c r="A35" s="2" t="s">
        <v>657</v>
      </c>
      <c r="B35" s="2" t="s">
        <v>510</v>
      </c>
      <c r="C35" s="2" t="s">
        <v>48</v>
      </c>
      <c r="D35" s="2" t="s">
        <v>49</v>
      </c>
      <c r="E35" s="2" t="s">
        <v>50</v>
      </c>
      <c r="F35" s="21" t="s">
        <v>152</v>
      </c>
      <c r="G35" s="11" t="s">
        <v>672</v>
      </c>
      <c r="H35" s="3">
        <v>42215</v>
      </c>
      <c r="I35" s="2" t="s">
        <v>28</v>
      </c>
      <c r="J35" s="2" t="s">
        <v>51</v>
      </c>
      <c r="K35" s="2" t="s">
        <v>30</v>
      </c>
      <c r="L35" s="2" t="s">
        <v>31</v>
      </c>
      <c r="M35" s="2" t="s">
        <v>32</v>
      </c>
      <c r="N35" s="4">
        <v>41507</v>
      </c>
      <c r="O35" s="4">
        <v>45810</v>
      </c>
      <c r="P35" s="4">
        <v>4303</v>
      </c>
      <c r="Q35" s="5">
        <v>72.72</v>
      </c>
      <c r="R35" s="4">
        <v>1</v>
      </c>
      <c r="S35" s="4">
        <v>1</v>
      </c>
      <c r="T35" s="4">
        <v>0</v>
      </c>
      <c r="U35" s="5">
        <v>0</v>
      </c>
      <c r="V35" s="5">
        <v>0</v>
      </c>
      <c r="W35" s="14">
        <v>72.72</v>
      </c>
      <c r="X35" s="14">
        <v>0</v>
      </c>
      <c r="Y35" s="14">
        <v>72.72</v>
      </c>
      <c r="Z35" s="4">
        <v>24580</v>
      </c>
      <c r="AA35" s="49" t="str">
        <f>IFERROR(IF(VLOOKUP($D35,'Year-To-Date'!$E$1:$E$322,1,FALSE)=D35,"--","Find"),"Find")</f>
        <v>--</v>
      </c>
      <c r="AB35" s="31"/>
      <c r="AD35" s="32"/>
      <c r="AF35" s="32"/>
      <c r="AH35" s="32"/>
      <c r="AJ35" s="32"/>
      <c r="AL35" s="32"/>
      <c r="AN35" s="32"/>
    </row>
    <row r="36" spans="1:40">
      <c r="A36" s="2" t="s">
        <v>657</v>
      </c>
      <c r="B36" s="2" t="s">
        <v>510</v>
      </c>
      <c r="C36" s="2" t="s">
        <v>48</v>
      </c>
      <c r="D36" s="2" t="s">
        <v>53</v>
      </c>
      <c r="E36" s="2" t="s">
        <v>50</v>
      </c>
      <c r="F36" s="21" t="s">
        <v>152</v>
      </c>
      <c r="G36" s="11" t="s">
        <v>672</v>
      </c>
      <c r="H36" s="3">
        <v>42214</v>
      </c>
      <c r="I36" s="2" t="s">
        <v>28</v>
      </c>
      <c r="J36" s="2" t="s">
        <v>51</v>
      </c>
      <c r="K36" s="2" t="s">
        <v>30</v>
      </c>
      <c r="L36" s="2" t="s">
        <v>31</v>
      </c>
      <c r="M36" s="2" t="s">
        <v>32</v>
      </c>
      <c r="N36" s="4">
        <v>11866</v>
      </c>
      <c r="O36" s="4">
        <v>13248</v>
      </c>
      <c r="P36" s="4">
        <v>1382</v>
      </c>
      <c r="Q36" s="5">
        <v>23.36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23.36</v>
      </c>
      <c r="X36" s="14">
        <v>0</v>
      </c>
      <c r="Y36" s="14">
        <v>23.36</v>
      </c>
      <c r="Z36" s="4">
        <v>24580</v>
      </c>
      <c r="AA36" s="49" t="str">
        <f>IFERROR(IF(VLOOKUP($D36,'Year-To-Date'!$E$1:$E$322,1,FALSE)=D36,"--","Find"),"Find")</f>
        <v>--</v>
      </c>
      <c r="AB36" s="31"/>
      <c r="AD36" s="32"/>
      <c r="AF36" s="32"/>
      <c r="AH36" s="32"/>
      <c r="AJ36" s="32"/>
      <c r="AL36" s="32"/>
      <c r="AN36" s="32"/>
    </row>
    <row r="37" spans="1:40">
      <c r="A37" s="2" t="s">
        <v>657</v>
      </c>
      <c r="B37" s="2" t="s">
        <v>510</v>
      </c>
      <c r="C37" s="2" t="s">
        <v>48</v>
      </c>
      <c r="D37" s="2" t="s">
        <v>54</v>
      </c>
      <c r="E37" s="2" t="s">
        <v>50</v>
      </c>
      <c r="F37" s="21" t="s">
        <v>152</v>
      </c>
      <c r="G37" s="11" t="s">
        <v>672</v>
      </c>
      <c r="H37" s="3">
        <v>42214</v>
      </c>
      <c r="I37" s="2" t="s">
        <v>28</v>
      </c>
      <c r="J37" s="2" t="s">
        <v>51</v>
      </c>
      <c r="K37" s="2" t="s">
        <v>30</v>
      </c>
      <c r="L37" s="2" t="s">
        <v>31</v>
      </c>
      <c r="M37" s="2" t="s">
        <v>32</v>
      </c>
      <c r="N37" s="4">
        <v>5820</v>
      </c>
      <c r="O37" s="4">
        <v>6396</v>
      </c>
      <c r="P37" s="4">
        <v>576</v>
      </c>
      <c r="Q37" s="5">
        <v>9.73</v>
      </c>
      <c r="R37" s="4">
        <v>0</v>
      </c>
      <c r="S37" s="4">
        <v>0</v>
      </c>
      <c r="T37" s="4">
        <v>0</v>
      </c>
      <c r="U37" s="5">
        <v>0</v>
      </c>
      <c r="V37" s="5">
        <v>0</v>
      </c>
      <c r="W37" s="14">
        <v>9.73</v>
      </c>
      <c r="X37" s="14">
        <v>0</v>
      </c>
      <c r="Y37" s="14">
        <v>9.73</v>
      </c>
      <c r="Z37" s="4">
        <v>24580</v>
      </c>
      <c r="AA37" s="49" t="str">
        <f>IFERROR(IF(VLOOKUP($D37,'Year-To-Date'!$E$1:$E$322,1,FALSE)=D37,"--","Find"),"Find")</f>
        <v>--</v>
      </c>
      <c r="AB37" s="31"/>
      <c r="AD37" s="32"/>
      <c r="AF37" s="32"/>
      <c r="AH37" s="32"/>
      <c r="AJ37" s="32"/>
      <c r="AL37" s="32"/>
      <c r="AN37" s="32"/>
    </row>
    <row r="38" spans="1:40">
      <c r="A38" s="2" t="s">
        <v>657</v>
      </c>
      <c r="B38" s="2" t="s">
        <v>510</v>
      </c>
      <c r="C38" s="2" t="s">
        <v>48</v>
      </c>
      <c r="D38" s="2" t="s">
        <v>55</v>
      </c>
      <c r="E38" s="2" t="s">
        <v>50</v>
      </c>
      <c r="F38" s="21" t="s">
        <v>152</v>
      </c>
      <c r="G38" s="11" t="s">
        <v>672</v>
      </c>
      <c r="H38" s="3">
        <v>42215</v>
      </c>
      <c r="I38" s="2" t="s">
        <v>28</v>
      </c>
      <c r="J38" s="2" t="s">
        <v>51</v>
      </c>
      <c r="K38" s="2" t="s">
        <v>30</v>
      </c>
      <c r="L38" s="2" t="s">
        <v>31</v>
      </c>
      <c r="M38" s="2" t="s">
        <v>32</v>
      </c>
      <c r="N38" s="4">
        <v>40</v>
      </c>
      <c r="O38" s="4">
        <v>59</v>
      </c>
      <c r="P38" s="4">
        <v>19</v>
      </c>
      <c r="Q38" s="5">
        <v>0.32</v>
      </c>
      <c r="R38" s="4">
        <v>1</v>
      </c>
      <c r="S38" s="4">
        <v>1</v>
      </c>
      <c r="T38" s="4">
        <v>0</v>
      </c>
      <c r="U38" s="5">
        <v>0</v>
      </c>
      <c r="V38" s="5">
        <v>0</v>
      </c>
      <c r="W38" s="14">
        <v>0.32</v>
      </c>
      <c r="X38" s="14">
        <v>0</v>
      </c>
      <c r="Y38" s="14">
        <v>0.32</v>
      </c>
      <c r="Z38" s="4">
        <v>24580</v>
      </c>
      <c r="AA38" s="49" t="str">
        <f>IFERROR(IF(VLOOKUP($D38,'Year-To-Date'!$E$1:$E$322,1,FALSE)=D38,"--","Find"),"Find")</f>
        <v>--</v>
      </c>
      <c r="AB38" s="31"/>
      <c r="AD38" s="32"/>
      <c r="AF38" s="32"/>
      <c r="AH38" s="32"/>
      <c r="AJ38" s="32"/>
      <c r="AL38" s="32"/>
      <c r="AN38" s="32"/>
    </row>
    <row r="39" spans="1:40">
      <c r="A39" s="2" t="s">
        <v>657</v>
      </c>
      <c r="B39" s="2" t="s">
        <v>510</v>
      </c>
      <c r="C39" s="2" t="s">
        <v>395</v>
      </c>
      <c r="D39" s="2" t="s">
        <v>198</v>
      </c>
      <c r="E39" s="2" t="s">
        <v>50</v>
      </c>
      <c r="F39" s="21" t="s">
        <v>152</v>
      </c>
      <c r="G39" s="11" t="s">
        <v>672</v>
      </c>
      <c r="H39" s="3">
        <v>42389</v>
      </c>
      <c r="I39" s="2" t="s">
        <v>39</v>
      </c>
      <c r="J39" s="2" t="s">
        <v>51</v>
      </c>
      <c r="K39" s="2" t="s">
        <v>30</v>
      </c>
      <c r="L39" s="2" t="s">
        <v>31</v>
      </c>
      <c r="M39" s="2" t="s">
        <v>32</v>
      </c>
      <c r="N39" s="4">
        <v>2553</v>
      </c>
      <c r="O39" s="4">
        <v>3083</v>
      </c>
      <c r="P39" s="4">
        <v>530</v>
      </c>
      <c r="Q39" s="5">
        <v>8.9600000000000009</v>
      </c>
      <c r="R39" s="4">
        <v>1197</v>
      </c>
      <c r="S39" s="4">
        <v>2262</v>
      </c>
      <c r="T39" s="4">
        <v>1065</v>
      </c>
      <c r="U39" s="5">
        <v>63.69</v>
      </c>
      <c r="V39" s="5">
        <v>0</v>
      </c>
      <c r="W39" s="14">
        <v>72.650000000000006</v>
      </c>
      <c r="X39" s="14">
        <v>0</v>
      </c>
      <c r="Y39" s="14">
        <v>72.650000000000006</v>
      </c>
      <c r="Z39" s="4">
        <v>24580</v>
      </c>
      <c r="AA39" s="49" t="str">
        <f>IFERROR(IF(VLOOKUP($D39,'Year-To-Date'!$E$1:$E$322,1,FALSE)=D39,"--","Find"),"Find")</f>
        <v>--</v>
      </c>
      <c r="AB39" s="31"/>
      <c r="AD39" s="32"/>
      <c r="AF39" s="32"/>
      <c r="AH39" s="32"/>
      <c r="AJ39" s="32"/>
      <c r="AL39" s="32"/>
      <c r="AN39" s="32"/>
    </row>
    <row r="40" spans="1:40">
      <c r="A40" s="2" t="s">
        <v>657</v>
      </c>
      <c r="B40" s="2" t="s">
        <v>510</v>
      </c>
      <c r="C40" s="2" t="s">
        <v>56</v>
      </c>
      <c r="D40" s="2" t="s">
        <v>57</v>
      </c>
      <c r="E40" s="2" t="s">
        <v>50</v>
      </c>
      <c r="F40" s="21" t="s">
        <v>152</v>
      </c>
      <c r="G40" s="11" t="s">
        <v>672</v>
      </c>
      <c r="H40" s="3">
        <v>42214</v>
      </c>
      <c r="I40" s="2" t="s">
        <v>28</v>
      </c>
      <c r="J40" s="2" t="s">
        <v>51</v>
      </c>
      <c r="K40" s="2" t="s">
        <v>30</v>
      </c>
      <c r="L40" s="2" t="s">
        <v>31</v>
      </c>
      <c r="M40" s="2" t="s">
        <v>32</v>
      </c>
      <c r="N40" s="4">
        <v>48229</v>
      </c>
      <c r="O40" s="4">
        <v>59965</v>
      </c>
      <c r="P40" s="4">
        <v>11736</v>
      </c>
      <c r="Q40" s="5">
        <v>198.34</v>
      </c>
      <c r="R40" s="4">
        <v>0</v>
      </c>
      <c r="S40" s="4">
        <v>0</v>
      </c>
      <c r="T40" s="4">
        <v>0</v>
      </c>
      <c r="U40" s="5">
        <v>0</v>
      </c>
      <c r="V40" s="5">
        <v>0</v>
      </c>
      <c r="W40" s="14">
        <v>198.34</v>
      </c>
      <c r="X40" s="14">
        <v>0</v>
      </c>
      <c r="Y40" s="14">
        <v>198.34</v>
      </c>
      <c r="Z40" s="4">
        <v>24580</v>
      </c>
      <c r="AA40" s="49" t="str">
        <f>IFERROR(IF(VLOOKUP($D40,'Year-To-Date'!$E$1:$E$322,1,FALSE)=D40,"--","Find"),"Find")</f>
        <v>--</v>
      </c>
      <c r="AB40" s="31"/>
      <c r="AD40" s="32"/>
      <c r="AF40" s="32"/>
      <c r="AH40" s="32"/>
      <c r="AJ40" s="32"/>
      <c r="AL40" s="32"/>
      <c r="AN40" s="32"/>
    </row>
    <row r="41" spans="1:40">
      <c r="A41" s="2" t="s">
        <v>657</v>
      </c>
      <c r="B41" s="2" t="s">
        <v>510</v>
      </c>
      <c r="C41" s="2" t="s">
        <v>56</v>
      </c>
      <c r="D41" s="2" t="s">
        <v>58</v>
      </c>
      <c r="E41" s="2" t="s">
        <v>50</v>
      </c>
      <c r="F41" s="21" t="s">
        <v>152</v>
      </c>
      <c r="G41" s="11" t="s">
        <v>672</v>
      </c>
      <c r="H41" s="3">
        <v>42214</v>
      </c>
      <c r="I41" s="2" t="s">
        <v>28</v>
      </c>
      <c r="J41" s="2" t="s">
        <v>51</v>
      </c>
      <c r="K41" s="2" t="s">
        <v>30</v>
      </c>
      <c r="L41" s="2" t="s">
        <v>31</v>
      </c>
      <c r="M41" s="2" t="s">
        <v>32</v>
      </c>
      <c r="N41" s="4">
        <v>13244</v>
      </c>
      <c r="O41" s="4">
        <v>14926</v>
      </c>
      <c r="P41" s="4">
        <v>1682</v>
      </c>
      <c r="Q41" s="5">
        <v>28.43</v>
      </c>
      <c r="R41" s="4">
        <v>0</v>
      </c>
      <c r="S41" s="4">
        <v>0</v>
      </c>
      <c r="T41" s="4">
        <v>0</v>
      </c>
      <c r="U41" s="5">
        <v>0</v>
      </c>
      <c r="V41" s="5">
        <v>0</v>
      </c>
      <c r="W41" s="14">
        <v>28.43</v>
      </c>
      <c r="X41" s="14">
        <v>0</v>
      </c>
      <c r="Y41" s="14">
        <v>28.43</v>
      </c>
      <c r="Z41" s="4">
        <v>24580</v>
      </c>
      <c r="AA41" s="49" t="str">
        <f>IFERROR(IF(VLOOKUP($D41,'Year-To-Date'!$E$1:$E$322,1,FALSE)=D41,"--","Find"),"Find")</f>
        <v>--</v>
      </c>
      <c r="AB41" s="31"/>
      <c r="AD41" s="32"/>
      <c r="AF41" s="32"/>
      <c r="AH41" s="32"/>
      <c r="AJ41" s="32"/>
      <c r="AL41" s="32"/>
      <c r="AN41" s="32"/>
    </row>
    <row r="42" spans="1:40">
      <c r="A42" s="2" t="s">
        <v>657</v>
      </c>
      <c r="B42" s="2" t="s">
        <v>510</v>
      </c>
      <c r="C42" s="2" t="s">
        <v>56</v>
      </c>
      <c r="D42" s="2" t="s">
        <v>59</v>
      </c>
      <c r="E42" s="2" t="s">
        <v>50</v>
      </c>
      <c r="F42" s="21" t="s">
        <v>152</v>
      </c>
      <c r="G42" s="11" t="s">
        <v>672</v>
      </c>
      <c r="H42" s="3">
        <v>42215</v>
      </c>
      <c r="I42" s="2" t="s">
        <v>28</v>
      </c>
      <c r="J42" s="2" t="s">
        <v>51</v>
      </c>
      <c r="K42" s="2" t="s">
        <v>30</v>
      </c>
      <c r="L42" s="2" t="s">
        <v>31</v>
      </c>
      <c r="M42" s="2" t="s">
        <v>32</v>
      </c>
      <c r="N42" s="4">
        <v>8558</v>
      </c>
      <c r="O42" s="4">
        <v>10780</v>
      </c>
      <c r="P42" s="4">
        <v>2222</v>
      </c>
      <c r="Q42" s="5">
        <v>37.549999999999997</v>
      </c>
      <c r="R42" s="4">
        <v>2</v>
      </c>
      <c r="S42" s="4">
        <v>2</v>
      </c>
      <c r="T42" s="4">
        <v>0</v>
      </c>
      <c r="U42" s="5">
        <v>0</v>
      </c>
      <c r="V42" s="5">
        <v>0</v>
      </c>
      <c r="W42" s="14">
        <v>37.549999999999997</v>
      </c>
      <c r="X42" s="14">
        <v>0</v>
      </c>
      <c r="Y42" s="14">
        <v>37.549999999999997</v>
      </c>
      <c r="Z42" s="4">
        <v>24580</v>
      </c>
      <c r="AA42" s="49" t="str">
        <f>IFERROR(IF(VLOOKUP($D42,'Year-To-Date'!$E$1:$E$322,1,FALSE)=D42,"--","Find"),"Find")</f>
        <v>--</v>
      </c>
      <c r="AB42" s="31"/>
      <c r="AD42" s="32"/>
      <c r="AF42" s="32"/>
      <c r="AH42" s="32"/>
      <c r="AJ42" s="32"/>
      <c r="AL42" s="32"/>
      <c r="AN42" s="32"/>
    </row>
    <row r="43" spans="1:40">
      <c r="A43" s="2" t="s">
        <v>657</v>
      </c>
      <c r="B43" s="2" t="s">
        <v>510</v>
      </c>
      <c r="C43" s="2" t="s">
        <v>69</v>
      </c>
      <c r="D43" s="2" t="s">
        <v>242</v>
      </c>
      <c r="E43" s="2" t="s">
        <v>50</v>
      </c>
      <c r="F43" s="21" t="s">
        <v>152</v>
      </c>
      <c r="G43" s="11" t="s">
        <v>672</v>
      </c>
      <c r="H43" s="3">
        <v>42389</v>
      </c>
      <c r="I43" s="2" t="s">
        <v>39</v>
      </c>
      <c r="J43" s="2" t="s">
        <v>51</v>
      </c>
      <c r="K43" s="2" t="s">
        <v>30</v>
      </c>
      <c r="L43" s="2" t="s">
        <v>31</v>
      </c>
      <c r="M43" s="2" t="s">
        <v>32</v>
      </c>
      <c r="N43" s="4">
        <v>4498</v>
      </c>
      <c r="O43" s="4">
        <v>14069</v>
      </c>
      <c r="P43" s="4">
        <v>9571</v>
      </c>
      <c r="Q43" s="5">
        <v>161.75</v>
      </c>
      <c r="R43" s="4">
        <v>230</v>
      </c>
      <c r="S43" s="4">
        <v>331</v>
      </c>
      <c r="T43" s="4">
        <v>101</v>
      </c>
      <c r="U43" s="5">
        <v>6.04</v>
      </c>
      <c r="V43" s="5">
        <v>0</v>
      </c>
      <c r="W43" s="14">
        <v>167.79</v>
      </c>
      <c r="X43" s="14">
        <v>0</v>
      </c>
      <c r="Y43" s="14">
        <v>167.79</v>
      </c>
      <c r="Z43" s="4">
        <v>24580</v>
      </c>
      <c r="AA43" s="49" t="str">
        <f>IFERROR(IF(VLOOKUP($D43,'Year-To-Date'!$E$1:$E$322,1,FALSE)=D43,"--","Find"),"Find")</f>
        <v>--</v>
      </c>
      <c r="AB43" s="31"/>
      <c r="AD43" s="32"/>
      <c r="AF43" s="32"/>
      <c r="AH43" s="32"/>
      <c r="AJ43" s="32"/>
      <c r="AL43" s="32"/>
      <c r="AN43" s="32"/>
    </row>
    <row r="44" spans="1:40">
      <c r="A44" s="2" t="s">
        <v>657</v>
      </c>
      <c r="B44" s="2" t="s">
        <v>510</v>
      </c>
      <c r="C44" s="2" t="s">
        <v>72</v>
      </c>
      <c r="D44" s="2" t="s">
        <v>71</v>
      </c>
      <c r="E44" s="2" t="s">
        <v>72</v>
      </c>
      <c r="F44" s="21" t="s">
        <v>152</v>
      </c>
      <c r="G44" s="11" t="s">
        <v>672</v>
      </c>
      <c r="H44" s="3"/>
      <c r="I44" s="2" t="s">
        <v>94</v>
      </c>
      <c r="J44" s="2" t="s">
        <v>73</v>
      </c>
      <c r="K44" s="2" t="s">
        <v>30</v>
      </c>
      <c r="L44" s="2" t="s">
        <v>31</v>
      </c>
      <c r="M44" s="2" t="s">
        <v>32</v>
      </c>
      <c r="N44" s="4">
        <v>9630</v>
      </c>
      <c r="O44" s="4">
        <v>11328</v>
      </c>
      <c r="P44" s="4">
        <v>1698</v>
      </c>
      <c r="Q44" s="5">
        <v>28.7</v>
      </c>
      <c r="R44" s="4">
        <v>6316</v>
      </c>
      <c r="S44" s="4">
        <v>7185</v>
      </c>
      <c r="T44" s="4">
        <v>869</v>
      </c>
      <c r="U44" s="5">
        <v>51.97</v>
      </c>
      <c r="V44" s="5">
        <v>0</v>
      </c>
      <c r="W44" s="14">
        <v>80.67</v>
      </c>
      <c r="X44" s="14">
        <v>0</v>
      </c>
      <c r="Y44" s="14">
        <v>80.67</v>
      </c>
      <c r="Z44" s="4">
        <v>24580</v>
      </c>
      <c r="AA44" s="49" t="str">
        <f>IFERROR(IF(VLOOKUP($D44,'Year-To-Date'!$E$1:$E$322,1,FALSE)=D44,"--","Find"),"Find")</f>
        <v>--</v>
      </c>
      <c r="AB44" s="31"/>
      <c r="AD44" s="32"/>
      <c r="AF44" s="32"/>
      <c r="AH44" s="32"/>
      <c r="AJ44" s="32"/>
      <c r="AL44" s="32"/>
      <c r="AN44" s="32"/>
    </row>
    <row r="45" spans="1:40">
      <c r="A45" s="2" t="s">
        <v>657</v>
      </c>
      <c r="B45" s="2" t="s">
        <v>510</v>
      </c>
      <c r="C45" s="2" t="s">
        <v>50</v>
      </c>
      <c r="D45" s="2" t="s">
        <v>85</v>
      </c>
      <c r="E45" s="2" t="s">
        <v>50</v>
      </c>
      <c r="F45" s="21" t="s">
        <v>152</v>
      </c>
      <c r="G45" s="11" t="s">
        <v>672</v>
      </c>
      <c r="H45" s="3"/>
      <c r="I45" s="2" t="s">
        <v>94</v>
      </c>
      <c r="J45" s="2" t="s">
        <v>51</v>
      </c>
      <c r="K45" s="2" t="s">
        <v>30</v>
      </c>
      <c r="L45" s="2" t="s">
        <v>31</v>
      </c>
      <c r="M45" s="2" t="s">
        <v>32</v>
      </c>
      <c r="N45" s="4">
        <v>70798</v>
      </c>
      <c r="O45" s="4">
        <v>75325</v>
      </c>
      <c r="P45" s="4">
        <v>4527</v>
      </c>
      <c r="Q45" s="5">
        <v>76.510000000000005</v>
      </c>
      <c r="R45" s="4">
        <v>28215</v>
      </c>
      <c r="S45" s="4">
        <v>30847</v>
      </c>
      <c r="T45" s="4">
        <v>2632</v>
      </c>
      <c r="U45" s="5">
        <v>157.38999999999999</v>
      </c>
      <c r="V45" s="5">
        <v>0</v>
      </c>
      <c r="W45" s="14">
        <v>233.9</v>
      </c>
      <c r="X45" s="14">
        <v>0</v>
      </c>
      <c r="Y45" s="14">
        <v>233.9</v>
      </c>
      <c r="Z45" s="4">
        <v>24580</v>
      </c>
      <c r="AA45" s="49" t="str">
        <f>IFERROR(IF(VLOOKUP($D45,'Year-To-Date'!$E$1:$E$322,1,FALSE)=D45,"--","Find"),"Find")</f>
        <v>--</v>
      </c>
      <c r="AB45" s="31"/>
      <c r="AD45" s="32"/>
      <c r="AF45" s="32"/>
      <c r="AH45" s="32"/>
      <c r="AJ45" s="32"/>
      <c r="AL45" s="32"/>
      <c r="AN45" s="32"/>
    </row>
    <row r="46" spans="1:40">
      <c r="A46" s="2" t="s">
        <v>657</v>
      </c>
      <c r="B46" s="2" t="s">
        <v>510</v>
      </c>
      <c r="C46" s="2" t="s">
        <v>72</v>
      </c>
      <c r="D46" s="2" t="s">
        <v>86</v>
      </c>
      <c r="E46" s="2" t="s">
        <v>72</v>
      </c>
      <c r="F46" s="21" t="s">
        <v>152</v>
      </c>
      <c r="G46" s="11" t="s">
        <v>672</v>
      </c>
      <c r="H46" s="3"/>
      <c r="I46" s="2" t="s">
        <v>94</v>
      </c>
      <c r="J46" s="2" t="s">
        <v>73</v>
      </c>
      <c r="K46" s="2" t="s">
        <v>30</v>
      </c>
      <c r="L46" s="2" t="s">
        <v>31</v>
      </c>
      <c r="M46" s="2" t="s">
        <v>32</v>
      </c>
      <c r="N46" s="4">
        <v>157048</v>
      </c>
      <c r="O46" s="4">
        <v>182468</v>
      </c>
      <c r="P46" s="4">
        <v>25420</v>
      </c>
      <c r="Q46" s="5">
        <v>429.6</v>
      </c>
      <c r="R46" s="4">
        <v>46681</v>
      </c>
      <c r="S46" s="4">
        <v>56202</v>
      </c>
      <c r="T46" s="4">
        <v>9521</v>
      </c>
      <c r="U46" s="5">
        <v>569.36</v>
      </c>
      <c r="V46" s="5">
        <v>0</v>
      </c>
      <c r="W46" s="14">
        <v>998.96</v>
      </c>
      <c r="X46" s="14">
        <v>0</v>
      </c>
      <c r="Y46" s="14">
        <v>998.96</v>
      </c>
      <c r="Z46" s="4">
        <v>24580</v>
      </c>
      <c r="AA46" s="49" t="str">
        <f>IFERROR(IF(VLOOKUP($D46,'Year-To-Date'!$E$1:$E$322,1,FALSE)=D46,"--","Find"),"Find")</f>
        <v>--</v>
      </c>
      <c r="AB46" s="31"/>
      <c r="AD46" s="32"/>
      <c r="AF46" s="32"/>
      <c r="AH46" s="32"/>
      <c r="AJ46" s="32"/>
      <c r="AL46" s="32"/>
      <c r="AN46" s="32"/>
    </row>
    <row r="47" spans="1:40">
      <c r="A47" s="2" t="s">
        <v>657</v>
      </c>
      <c r="B47" s="2" t="s">
        <v>510</v>
      </c>
      <c r="C47" s="2" t="s">
        <v>76</v>
      </c>
      <c r="D47" s="2" t="s">
        <v>89</v>
      </c>
      <c r="E47" s="2" t="s">
        <v>50</v>
      </c>
      <c r="F47" s="21" t="s">
        <v>152</v>
      </c>
      <c r="G47" s="11" t="s">
        <v>672</v>
      </c>
      <c r="H47" s="3">
        <v>42214</v>
      </c>
      <c r="I47" s="2" t="s">
        <v>28</v>
      </c>
      <c r="J47" s="2" t="s">
        <v>51</v>
      </c>
      <c r="K47" s="2" t="s">
        <v>30</v>
      </c>
      <c r="L47" s="2" t="s">
        <v>31</v>
      </c>
      <c r="M47" s="2" t="s">
        <v>32</v>
      </c>
      <c r="N47" s="4">
        <v>30992</v>
      </c>
      <c r="O47" s="4">
        <v>33567</v>
      </c>
      <c r="P47" s="4">
        <v>2575</v>
      </c>
      <c r="Q47" s="5">
        <v>43.52</v>
      </c>
      <c r="R47" s="4">
        <v>12143</v>
      </c>
      <c r="S47" s="4">
        <v>13263</v>
      </c>
      <c r="T47" s="4">
        <v>1120</v>
      </c>
      <c r="U47" s="5">
        <v>66.98</v>
      </c>
      <c r="V47" s="5">
        <v>0</v>
      </c>
      <c r="W47" s="14">
        <v>110.5</v>
      </c>
      <c r="X47" s="14">
        <v>0</v>
      </c>
      <c r="Y47" s="14">
        <v>110.5</v>
      </c>
      <c r="Z47" s="4">
        <v>24580</v>
      </c>
      <c r="AA47" s="49" t="str">
        <f>IFERROR(IF(VLOOKUP($D47,'Year-To-Date'!$E$1:$E$322,1,FALSE)=D47,"--","Find"),"Find")</f>
        <v>--</v>
      </c>
      <c r="AB47" s="31"/>
      <c r="AD47" s="32"/>
      <c r="AF47" s="32"/>
      <c r="AH47" s="32"/>
      <c r="AJ47" s="32"/>
      <c r="AL47" s="32"/>
      <c r="AN47" s="32"/>
    </row>
    <row r="48" spans="1:40">
      <c r="A48" s="2" t="s">
        <v>657</v>
      </c>
      <c r="B48" s="2" t="s">
        <v>510</v>
      </c>
      <c r="C48" s="2" t="s">
        <v>76</v>
      </c>
      <c r="D48" s="2" t="s">
        <v>90</v>
      </c>
      <c r="E48" s="2" t="s">
        <v>50</v>
      </c>
      <c r="F48" s="21" t="s">
        <v>152</v>
      </c>
      <c r="G48" s="11" t="s">
        <v>672</v>
      </c>
      <c r="H48" s="3">
        <v>42215</v>
      </c>
      <c r="I48" s="2" t="s">
        <v>28</v>
      </c>
      <c r="J48" s="2" t="s">
        <v>51</v>
      </c>
      <c r="K48" s="2" t="s">
        <v>30</v>
      </c>
      <c r="L48" s="2" t="s">
        <v>31</v>
      </c>
      <c r="M48" s="2" t="s">
        <v>32</v>
      </c>
      <c r="N48" s="4">
        <v>80232</v>
      </c>
      <c r="O48" s="4">
        <v>87802</v>
      </c>
      <c r="P48" s="4">
        <v>7570</v>
      </c>
      <c r="Q48" s="5">
        <v>127.93</v>
      </c>
      <c r="R48" s="4">
        <v>20887</v>
      </c>
      <c r="S48" s="4">
        <v>23419</v>
      </c>
      <c r="T48" s="4">
        <v>2532</v>
      </c>
      <c r="U48" s="5">
        <v>151.41</v>
      </c>
      <c r="V48" s="5">
        <v>0</v>
      </c>
      <c r="W48" s="14">
        <v>279.33999999999997</v>
      </c>
      <c r="X48" s="14">
        <v>0</v>
      </c>
      <c r="Y48" s="14">
        <v>279.33999999999997</v>
      </c>
      <c r="Z48" s="4">
        <v>24580</v>
      </c>
      <c r="AA48" s="49" t="str">
        <f>IFERROR(IF(VLOOKUP($D48,'Year-To-Date'!$E$1:$E$322,1,FALSE)=D48,"--","Find"),"Find")</f>
        <v>--</v>
      </c>
      <c r="AB48" s="31"/>
      <c r="AD48" s="32"/>
      <c r="AF48" s="32"/>
      <c r="AH48" s="32"/>
      <c r="AJ48" s="32"/>
      <c r="AL48" s="32"/>
      <c r="AN48" s="32"/>
    </row>
    <row r="49" spans="1:40">
      <c r="A49" s="2" t="s">
        <v>657</v>
      </c>
      <c r="B49" s="2" t="s">
        <v>510</v>
      </c>
      <c r="C49" s="2" t="s">
        <v>395</v>
      </c>
      <c r="D49" s="2" t="s">
        <v>193</v>
      </c>
      <c r="E49" s="2" t="s">
        <v>371</v>
      </c>
      <c r="F49" s="21" t="s">
        <v>194</v>
      </c>
      <c r="G49" s="11" t="s">
        <v>673</v>
      </c>
      <c r="H49" s="3">
        <v>42198</v>
      </c>
      <c r="I49" s="2" t="s">
        <v>28</v>
      </c>
      <c r="J49" s="2" t="s">
        <v>373</v>
      </c>
      <c r="K49" s="2" t="s">
        <v>30</v>
      </c>
      <c r="L49" s="2" t="s">
        <v>31</v>
      </c>
      <c r="M49" s="2" t="s">
        <v>32</v>
      </c>
      <c r="N49" s="4">
        <v>2</v>
      </c>
      <c r="O49" s="4">
        <v>923</v>
      </c>
      <c r="P49" s="4">
        <v>921</v>
      </c>
      <c r="Q49" s="5">
        <v>15.56</v>
      </c>
      <c r="R49" s="4">
        <v>5</v>
      </c>
      <c r="S49" s="4">
        <v>1724</v>
      </c>
      <c r="T49" s="4">
        <v>1719</v>
      </c>
      <c r="U49" s="5">
        <v>102.8</v>
      </c>
      <c r="V49" s="5">
        <v>0</v>
      </c>
      <c r="W49" s="14">
        <v>118.36</v>
      </c>
      <c r="X49" s="14">
        <v>0</v>
      </c>
      <c r="Y49" s="14">
        <v>118.36</v>
      </c>
      <c r="Z49" s="4">
        <v>24580</v>
      </c>
      <c r="AA49" s="49" t="str">
        <f>IFERROR(IF(VLOOKUP($D49,'Year-To-Date'!$E$1:$E$322,1,FALSE)=D49,"--","Find"),"Find")</f>
        <v>--</v>
      </c>
      <c r="AB49" s="31"/>
      <c r="AD49" s="32"/>
      <c r="AF49" s="32"/>
      <c r="AH49" s="32"/>
      <c r="AJ49" s="32"/>
      <c r="AL49" s="32"/>
      <c r="AN49" s="32"/>
    </row>
    <row r="50" spans="1:40">
      <c r="A50" s="2" t="s">
        <v>657</v>
      </c>
      <c r="B50" s="2" t="s">
        <v>510</v>
      </c>
      <c r="C50" s="2" t="s">
        <v>56</v>
      </c>
      <c r="D50" s="2" t="s">
        <v>207</v>
      </c>
      <c r="E50" s="2" t="s">
        <v>371</v>
      </c>
      <c r="F50" s="21" t="s">
        <v>194</v>
      </c>
      <c r="G50" s="11" t="s">
        <v>673</v>
      </c>
      <c r="H50" s="3">
        <v>42198</v>
      </c>
      <c r="I50" s="2" t="s">
        <v>28</v>
      </c>
      <c r="J50" s="2" t="s">
        <v>373</v>
      </c>
      <c r="K50" s="2" t="s">
        <v>30</v>
      </c>
      <c r="L50" s="2" t="s">
        <v>31</v>
      </c>
      <c r="M50" s="2" t="s">
        <v>32</v>
      </c>
      <c r="N50" s="4">
        <v>1120</v>
      </c>
      <c r="O50" s="4">
        <v>1198</v>
      </c>
      <c r="P50" s="4">
        <v>78</v>
      </c>
      <c r="Q50" s="5">
        <v>1.32</v>
      </c>
      <c r="R50" s="4">
        <v>0</v>
      </c>
      <c r="S50" s="4">
        <v>0</v>
      </c>
      <c r="T50" s="4">
        <v>0</v>
      </c>
      <c r="U50" s="5">
        <v>0</v>
      </c>
      <c r="V50" s="5">
        <v>0</v>
      </c>
      <c r="W50" s="14">
        <v>1.32</v>
      </c>
      <c r="X50" s="14">
        <v>0</v>
      </c>
      <c r="Y50" s="14">
        <v>1.32</v>
      </c>
      <c r="Z50" s="4">
        <v>24580</v>
      </c>
      <c r="AA50" s="49" t="str">
        <f>IFERROR(IF(VLOOKUP($D50,'Year-To-Date'!$E$1:$E$322,1,FALSE)=D50,"--","Find"),"Find")</f>
        <v>--</v>
      </c>
      <c r="AB50" s="31"/>
      <c r="AD50" s="32"/>
      <c r="AF50" s="32"/>
      <c r="AH50" s="32"/>
      <c r="AJ50" s="32"/>
      <c r="AL50" s="32"/>
      <c r="AN50" s="32"/>
    </row>
    <row r="51" spans="1:40">
      <c r="A51" s="2" t="s">
        <v>657</v>
      </c>
      <c r="B51" s="2" t="s">
        <v>510</v>
      </c>
      <c r="C51" s="2" t="s">
        <v>599</v>
      </c>
      <c r="D51" s="2" t="s">
        <v>283</v>
      </c>
      <c r="E51" s="2" t="s">
        <v>599</v>
      </c>
      <c r="F51" s="21" t="s">
        <v>284</v>
      </c>
      <c r="G51" s="11" t="s">
        <v>674</v>
      </c>
      <c r="H51" s="3"/>
      <c r="I51" s="2" t="s">
        <v>94</v>
      </c>
      <c r="J51" s="2" t="s">
        <v>601</v>
      </c>
      <c r="K51" s="2" t="s">
        <v>30</v>
      </c>
      <c r="L51" s="2" t="s">
        <v>31</v>
      </c>
      <c r="M51" s="2" t="s">
        <v>378</v>
      </c>
      <c r="N51" s="4">
        <v>53612</v>
      </c>
      <c r="O51" s="4">
        <v>55776</v>
      </c>
      <c r="P51" s="4">
        <v>2164</v>
      </c>
      <c r="Q51" s="5">
        <v>36.57</v>
      </c>
      <c r="R51" s="4">
        <v>60724</v>
      </c>
      <c r="S51" s="4">
        <v>61983</v>
      </c>
      <c r="T51" s="4">
        <v>1259</v>
      </c>
      <c r="U51" s="5">
        <v>75.290000000000006</v>
      </c>
      <c r="V51" s="5">
        <v>0</v>
      </c>
      <c r="W51" s="14">
        <v>111.86</v>
      </c>
      <c r="X51" s="14">
        <v>0</v>
      </c>
      <c r="Y51" s="14">
        <v>111.86</v>
      </c>
      <c r="Z51" s="4">
        <v>24580</v>
      </c>
      <c r="AA51" s="49" t="str">
        <f>IFERROR(IF(VLOOKUP($D51,'Year-To-Date'!$E$1:$E$322,1,FALSE)=D51,"--","Find"),"Find")</f>
        <v>--</v>
      </c>
      <c r="AB51" s="31"/>
      <c r="AD51" s="32"/>
      <c r="AF51" s="32"/>
      <c r="AH51" s="32"/>
      <c r="AJ51" s="32"/>
      <c r="AL51" s="32"/>
      <c r="AN51" s="32"/>
    </row>
    <row r="52" spans="1:40">
      <c r="A52" s="2" t="s">
        <v>657</v>
      </c>
      <c r="B52" s="2" t="s">
        <v>510</v>
      </c>
      <c r="C52" s="2" t="s">
        <v>370</v>
      </c>
      <c r="D52" s="2" t="s">
        <v>236</v>
      </c>
      <c r="E52" s="2" t="s">
        <v>371</v>
      </c>
      <c r="F52" s="21" t="s">
        <v>154</v>
      </c>
      <c r="G52" s="11" t="s">
        <v>675</v>
      </c>
      <c r="H52" s="3">
        <v>42198</v>
      </c>
      <c r="I52" s="2" t="s">
        <v>28</v>
      </c>
      <c r="J52" s="2" t="s">
        <v>373</v>
      </c>
      <c r="K52" s="2" t="s">
        <v>30</v>
      </c>
      <c r="L52" s="2" t="s">
        <v>31</v>
      </c>
      <c r="M52" s="2" t="s">
        <v>32</v>
      </c>
      <c r="N52" s="4">
        <v>43</v>
      </c>
      <c r="O52" s="4">
        <v>56</v>
      </c>
      <c r="P52" s="4">
        <v>13</v>
      </c>
      <c r="Q52" s="5">
        <v>0.22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0.22</v>
      </c>
      <c r="X52" s="14">
        <v>0</v>
      </c>
      <c r="Y52" s="14">
        <v>0.22</v>
      </c>
      <c r="Z52" s="4">
        <v>24580</v>
      </c>
      <c r="AA52" s="49" t="str">
        <f>IFERROR(IF(VLOOKUP($D52,'Year-To-Date'!$E$1:$E$322,1,FALSE)=D52,"--","Find"),"Find")</f>
        <v>--</v>
      </c>
      <c r="AB52" s="31"/>
      <c r="AD52" s="32"/>
      <c r="AF52" s="32"/>
      <c r="AH52" s="32"/>
      <c r="AJ52" s="32"/>
      <c r="AL52" s="32"/>
      <c r="AN52" s="32"/>
    </row>
    <row r="53" spans="1:40">
      <c r="A53" s="2" t="s">
        <v>657</v>
      </c>
      <c r="B53" s="2" t="s">
        <v>510</v>
      </c>
      <c r="C53" s="2" t="s">
        <v>69</v>
      </c>
      <c r="D53" s="2" t="s">
        <v>259</v>
      </c>
      <c r="E53" s="2" t="s">
        <v>371</v>
      </c>
      <c r="F53" s="21" t="s">
        <v>154</v>
      </c>
      <c r="G53" s="11" t="s">
        <v>675</v>
      </c>
      <c r="H53" s="3">
        <v>42198</v>
      </c>
      <c r="I53" s="2" t="s">
        <v>28</v>
      </c>
      <c r="J53" s="2" t="s">
        <v>373</v>
      </c>
      <c r="K53" s="2" t="s">
        <v>30</v>
      </c>
      <c r="L53" s="2" t="s">
        <v>31</v>
      </c>
      <c r="M53" s="2" t="s">
        <v>32</v>
      </c>
      <c r="N53" s="4">
        <v>3671</v>
      </c>
      <c r="O53" s="4">
        <v>4175</v>
      </c>
      <c r="P53" s="4">
        <v>504</v>
      </c>
      <c r="Q53" s="5">
        <v>8.52</v>
      </c>
      <c r="R53" s="4">
        <v>2190</v>
      </c>
      <c r="S53" s="4">
        <v>2484</v>
      </c>
      <c r="T53" s="4">
        <v>294</v>
      </c>
      <c r="U53" s="5">
        <v>17.579999999999998</v>
      </c>
      <c r="V53" s="5">
        <v>0</v>
      </c>
      <c r="W53" s="14">
        <v>26.1</v>
      </c>
      <c r="X53" s="14">
        <v>0</v>
      </c>
      <c r="Y53" s="14">
        <v>26.1</v>
      </c>
      <c r="Z53" s="4">
        <v>24580</v>
      </c>
      <c r="AA53" s="49" t="str">
        <f>IFERROR(IF(VLOOKUP($D53,'Year-To-Date'!$E$1:$E$322,1,FALSE)=D53,"--","Find"),"Find")</f>
        <v>--</v>
      </c>
      <c r="AB53" s="31"/>
      <c r="AD53" s="32"/>
      <c r="AF53" s="32"/>
      <c r="AH53" s="32"/>
      <c r="AJ53" s="32"/>
      <c r="AL53" s="32"/>
      <c r="AN53" s="32"/>
    </row>
    <row r="54" spans="1:40">
      <c r="A54" s="2" t="s">
        <v>657</v>
      </c>
      <c r="B54" s="2" t="s">
        <v>510</v>
      </c>
      <c r="C54" s="2" t="s">
        <v>76</v>
      </c>
      <c r="D54" s="2" t="s">
        <v>302</v>
      </c>
      <c r="E54" s="2" t="s">
        <v>371</v>
      </c>
      <c r="F54" s="21" t="s">
        <v>154</v>
      </c>
      <c r="G54" s="11" t="s">
        <v>675</v>
      </c>
      <c r="H54" s="3">
        <v>42199</v>
      </c>
      <c r="I54" s="2" t="s">
        <v>28</v>
      </c>
      <c r="J54" s="2" t="s">
        <v>373</v>
      </c>
      <c r="K54" s="2" t="s">
        <v>30</v>
      </c>
      <c r="L54" s="2" t="s">
        <v>31</v>
      </c>
      <c r="M54" s="2" t="s">
        <v>32</v>
      </c>
      <c r="N54" s="4">
        <v>110</v>
      </c>
      <c r="O54" s="4">
        <v>114</v>
      </c>
      <c r="P54" s="4">
        <v>4</v>
      </c>
      <c r="Q54" s="5">
        <v>7.0000000000000007E-2</v>
      </c>
      <c r="R54" s="4">
        <v>33</v>
      </c>
      <c r="S54" s="4">
        <v>33</v>
      </c>
      <c r="T54" s="4">
        <v>0</v>
      </c>
      <c r="U54" s="5">
        <v>0</v>
      </c>
      <c r="V54" s="5">
        <v>0</v>
      </c>
      <c r="W54" s="14">
        <v>7.0000000000000007E-2</v>
      </c>
      <c r="X54" s="14">
        <v>0</v>
      </c>
      <c r="Y54" s="14">
        <v>7.0000000000000007E-2</v>
      </c>
      <c r="Z54" s="4">
        <v>24580</v>
      </c>
      <c r="AA54" s="49" t="str">
        <f>IFERROR(IF(VLOOKUP($D54,'Year-To-Date'!$E$1:$E$322,1,FALSE)=D54,"--","Find"),"Find")</f>
        <v>--</v>
      </c>
      <c r="AB54" s="31"/>
      <c r="AD54" s="32"/>
      <c r="AF54" s="32"/>
      <c r="AH54" s="32"/>
      <c r="AJ54" s="32"/>
      <c r="AL54" s="32"/>
      <c r="AN54" s="32"/>
    </row>
    <row r="55" spans="1:40">
      <c r="A55" s="2" t="s">
        <v>657</v>
      </c>
      <c r="B55" s="2" t="s">
        <v>510</v>
      </c>
      <c r="C55" s="2" t="s">
        <v>603</v>
      </c>
      <c r="D55" s="2" t="s">
        <v>200</v>
      </c>
      <c r="E55" s="2" t="s">
        <v>603</v>
      </c>
      <c r="F55" s="21" t="s">
        <v>201</v>
      </c>
      <c r="G55" s="11" t="s">
        <v>676</v>
      </c>
      <c r="H55" s="3"/>
      <c r="I55" s="2" t="s">
        <v>94</v>
      </c>
      <c r="J55" s="2" t="s">
        <v>605</v>
      </c>
      <c r="K55" s="2" t="s">
        <v>394</v>
      </c>
      <c r="L55" s="2" t="s">
        <v>31</v>
      </c>
      <c r="M55" s="2" t="s">
        <v>378</v>
      </c>
      <c r="N55" s="4">
        <v>45185</v>
      </c>
      <c r="O55" s="4">
        <v>52131</v>
      </c>
      <c r="P55" s="4">
        <v>6946</v>
      </c>
      <c r="Q55" s="14">
        <v>117.39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117.39</v>
      </c>
      <c r="X55" s="14">
        <v>0</v>
      </c>
      <c r="Y55" s="14">
        <v>117.39</v>
      </c>
      <c r="Z55" s="4">
        <v>24580</v>
      </c>
      <c r="AA55" s="49" t="str">
        <f>IFERROR(IF(VLOOKUP($D55,'Year-To-Date'!$E$1:$E$322,1,FALSE)=D55,"--","Find"),"Find")</f>
        <v>--</v>
      </c>
      <c r="AB55" s="31"/>
      <c r="AD55" s="32"/>
      <c r="AF55" s="32"/>
      <c r="AH55" s="32"/>
      <c r="AJ55" s="32"/>
      <c r="AL55" s="32"/>
      <c r="AN55" s="32"/>
    </row>
    <row r="56" spans="1:40">
      <c r="A56" s="2" t="s">
        <v>657</v>
      </c>
      <c r="B56" s="2" t="s">
        <v>510</v>
      </c>
      <c r="C56" s="2" t="s">
        <v>48</v>
      </c>
      <c r="D56" s="2" t="s">
        <v>155</v>
      </c>
      <c r="E56" s="2" t="s">
        <v>400</v>
      </c>
      <c r="F56" s="21" t="s">
        <v>156</v>
      </c>
      <c r="G56" s="11" t="s">
        <v>677</v>
      </c>
      <c r="H56" s="3">
        <v>42248</v>
      </c>
      <c r="I56" s="2" t="s">
        <v>39</v>
      </c>
      <c r="J56" s="2" t="s">
        <v>402</v>
      </c>
      <c r="K56" s="2" t="s">
        <v>30</v>
      </c>
      <c r="L56" s="2" t="s">
        <v>31</v>
      </c>
      <c r="M56" s="2" t="s">
        <v>41</v>
      </c>
      <c r="N56" s="4">
        <v>314</v>
      </c>
      <c r="O56" s="4">
        <v>461</v>
      </c>
      <c r="P56" s="4">
        <v>147</v>
      </c>
      <c r="Q56" s="5">
        <v>2.48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2.48</v>
      </c>
      <c r="X56" s="14">
        <v>0</v>
      </c>
      <c r="Y56" s="14">
        <v>2.48</v>
      </c>
      <c r="Z56" s="4">
        <v>24580</v>
      </c>
      <c r="AA56" s="49" t="str">
        <f>IFERROR(IF(VLOOKUP($D56,'Year-To-Date'!$E$1:$E$322,1,FALSE)=D56,"--","Find"),"Find")</f>
        <v>--</v>
      </c>
      <c r="AB56" s="31"/>
      <c r="AD56" s="32"/>
      <c r="AF56" s="32"/>
      <c r="AH56" s="32"/>
      <c r="AJ56" s="32"/>
      <c r="AL56" s="32"/>
      <c r="AN56" s="32"/>
    </row>
    <row r="57" spans="1:40">
      <c r="A57" s="2" t="s">
        <v>657</v>
      </c>
      <c r="B57" s="2" t="s">
        <v>510</v>
      </c>
      <c r="C57" s="2" t="s">
        <v>69</v>
      </c>
      <c r="D57" s="2" t="s">
        <v>264</v>
      </c>
      <c r="E57" s="2" t="s">
        <v>400</v>
      </c>
      <c r="F57" s="21" t="s">
        <v>156</v>
      </c>
      <c r="G57" s="11" t="s">
        <v>677</v>
      </c>
      <c r="H57" s="3">
        <v>42248</v>
      </c>
      <c r="I57" s="2" t="s">
        <v>39</v>
      </c>
      <c r="J57" s="2" t="s">
        <v>402</v>
      </c>
      <c r="K57" s="2" t="s">
        <v>30</v>
      </c>
      <c r="L57" s="2" t="s">
        <v>31</v>
      </c>
      <c r="M57" s="2" t="s">
        <v>41</v>
      </c>
      <c r="N57" s="4">
        <v>3047</v>
      </c>
      <c r="O57" s="4">
        <v>3317</v>
      </c>
      <c r="P57" s="4">
        <v>270</v>
      </c>
      <c r="Q57" s="5">
        <v>4.5599999999999996</v>
      </c>
      <c r="R57" s="4">
        <v>3064</v>
      </c>
      <c r="S57" s="4">
        <v>3335</v>
      </c>
      <c r="T57" s="4">
        <v>271</v>
      </c>
      <c r="U57" s="5">
        <v>16.21</v>
      </c>
      <c r="V57" s="5">
        <v>0</v>
      </c>
      <c r="W57" s="14">
        <v>20.77</v>
      </c>
      <c r="X57" s="14">
        <v>0</v>
      </c>
      <c r="Y57" s="14">
        <v>20.77</v>
      </c>
      <c r="Z57" s="4">
        <v>24580</v>
      </c>
      <c r="AA57" s="49" t="str">
        <f>IFERROR(IF(VLOOKUP($D57,'Year-To-Date'!$E$1:$E$322,1,FALSE)=D57,"--","Find"),"Find")</f>
        <v>--</v>
      </c>
      <c r="AB57" s="31"/>
      <c r="AD57" s="32"/>
      <c r="AF57" s="32"/>
      <c r="AH57" s="32"/>
      <c r="AJ57" s="32"/>
      <c r="AL57" s="32"/>
      <c r="AN57" s="32"/>
    </row>
    <row r="58" spans="1:40">
      <c r="A58" s="2" t="s">
        <v>657</v>
      </c>
      <c r="B58" s="2" t="s">
        <v>510</v>
      </c>
      <c r="C58" s="2" t="s">
        <v>67</v>
      </c>
      <c r="D58" s="2" t="s">
        <v>78</v>
      </c>
      <c r="E58" s="2" t="s">
        <v>67</v>
      </c>
      <c r="F58" s="21" t="s">
        <v>298</v>
      </c>
      <c r="G58" s="11" t="s">
        <v>678</v>
      </c>
      <c r="H58" s="3"/>
      <c r="I58" s="2" t="s">
        <v>94</v>
      </c>
      <c r="J58" s="2" t="s">
        <v>68</v>
      </c>
      <c r="K58" s="2" t="s">
        <v>30</v>
      </c>
      <c r="L58" s="2" t="s">
        <v>31</v>
      </c>
      <c r="M58" s="2" t="s">
        <v>32</v>
      </c>
      <c r="N58" s="4">
        <v>50985</v>
      </c>
      <c r="O58" s="4">
        <v>61689</v>
      </c>
      <c r="P58" s="4">
        <v>10704</v>
      </c>
      <c r="Q58" s="5">
        <v>180.9</v>
      </c>
      <c r="R58" s="4">
        <v>20150</v>
      </c>
      <c r="S58" s="4">
        <v>26075</v>
      </c>
      <c r="T58" s="4">
        <v>5925</v>
      </c>
      <c r="U58" s="5">
        <v>354.32</v>
      </c>
      <c r="V58" s="5">
        <v>0</v>
      </c>
      <c r="W58" s="14">
        <v>535.22</v>
      </c>
      <c r="X58" s="14">
        <v>0</v>
      </c>
      <c r="Y58" s="14">
        <v>535.22</v>
      </c>
      <c r="Z58" s="4">
        <v>24580</v>
      </c>
      <c r="AA58" s="49" t="str">
        <f>IFERROR(IF(VLOOKUP($D58,'Year-To-Date'!$E$1:$E$322,1,FALSE)=D58,"--","Find"),"Find")</f>
        <v>--</v>
      </c>
      <c r="AB58" s="31"/>
      <c r="AD58" s="32"/>
      <c r="AF58" s="32"/>
      <c r="AH58" s="32"/>
      <c r="AJ58" s="32"/>
      <c r="AL58" s="32"/>
      <c r="AN58" s="32"/>
    </row>
    <row r="59" spans="1:40">
      <c r="A59" s="2" t="s">
        <v>657</v>
      </c>
      <c r="B59" s="2" t="s">
        <v>510</v>
      </c>
      <c r="C59" s="2" t="s">
        <v>25</v>
      </c>
      <c r="D59" s="2" t="s">
        <v>132</v>
      </c>
      <c r="E59" s="2" t="s">
        <v>527</v>
      </c>
      <c r="F59" s="21" t="s">
        <v>133</v>
      </c>
      <c r="G59" s="11" t="s">
        <v>679</v>
      </c>
      <c r="H59" s="3">
        <v>42389</v>
      </c>
      <c r="I59" s="2" t="s">
        <v>39</v>
      </c>
      <c r="J59" s="2" t="s">
        <v>528</v>
      </c>
      <c r="K59" s="2" t="s">
        <v>30</v>
      </c>
      <c r="L59" s="2" t="s">
        <v>31</v>
      </c>
      <c r="M59" s="2" t="s">
        <v>32</v>
      </c>
      <c r="N59" s="4">
        <v>8558</v>
      </c>
      <c r="O59" s="4">
        <v>11578</v>
      </c>
      <c r="P59" s="4">
        <v>3020</v>
      </c>
      <c r="Q59" s="5">
        <v>51.04</v>
      </c>
      <c r="R59" s="4">
        <v>0</v>
      </c>
      <c r="S59" s="4">
        <v>0</v>
      </c>
      <c r="T59" s="4">
        <v>0</v>
      </c>
      <c r="U59" s="5">
        <v>0</v>
      </c>
      <c r="V59" s="5">
        <v>0</v>
      </c>
      <c r="W59" s="14">
        <v>51.04</v>
      </c>
      <c r="X59" s="14">
        <v>0</v>
      </c>
      <c r="Y59" s="14">
        <v>51.04</v>
      </c>
      <c r="Z59" s="4">
        <v>24580</v>
      </c>
      <c r="AA59" s="49" t="str">
        <f>IFERROR(IF(VLOOKUP($D59,'Year-To-Date'!$E$1:$E$322,1,FALSE)=D59,"--","Find"),"Find")</f>
        <v>--</v>
      </c>
      <c r="AB59" s="31"/>
      <c r="AD59" s="32"/>
      <c r="AF59" s="32"/>
      <c r="AH59" s="32"/>
      <c r="AJ59" s="32"/>
      <c r="AL59" s="32"/>
      <c r="AN59" s="32"/>
    </row>
    <row r="60" spans="1:40">
      <c r="A60" s="2" t="s">
        <v>657</v>
      </c>
      <c r="B60" s="2" t="s">
        <v>510</v>
      </c>
      <c r="C60" s="2" t="s">
        <v>395</v>
      </c>
      <c r="D60" s="2" t="s">
        <v>486</v>
      </c>
      <c r="E60" s="2" t="s">
        <v>421</v>
      </c>
      <c r="F60" s="21" t="s">
        <v>133</v>
      </c>
      <c r="G60" s="11" t="s">
        <v>679</v>
      </c>
      <c r="H60" s="3">
        <v>42158</v>
      </c>
      <c r="I60" s="2" t="s">
        <v>28</v>
      </c>
      <c r="J60" s="2" t="s">
        <v>423</v>
      </c>
      <c r="K60" s="2" t="s">
        <v>30</v>
      </c>
      <c r="L60" s="2" t="s">
        <v>31</v>
      </c>
      <c r="M60" s="2" t="s">
        <v>32</v>
      </c>
      <c r="N60" s="4">
        <v>2775</v>
      </c>
      <c r="O60" s="4">
        <v>3679</v>
      </c>
      <c r="P60" s="4">
        <v>904</v>
      </c>
      <c r="Q60" s="5">
        <v>15.28</v>
      </c>
      <c r="R60" s="4">
        <v>6457</v>
      </c>
      <c r="S60" s="4">
        <v>7907</v>
      </c>
      <c r="T60" s="4">
        <v>1450</v>
      </c>
      <c r="U60" s="5">
        <v>86.71</v>
      </c>
      <c r="V60" s="5">
        <v>0</v>
      </c>
      <c r="W60" s="14">
        <v>101.99</v>
      </c>
      <c r="X60" s="14">
        <v>0</v>
      </c>
      <c r="Y60" s="14">
        <v>101.99</v>
      </c>
      <c r="Z60" s="4">
        <v>24580</v>
      </c>
      <c r="AA60" s="49" t="str">
        <f>IFERROR(IF(VLOOKUP($D60,'Year-To-Date'!$E$1:$E$322,1,FALSE)=D60,"--","Find"),"Find")</f>
        <v>--</v>
      </c>
      <c r="AB60" s="31"/>
      <c r="AD60" s="32"/>
      <c r="AF60" s="32"/>
      <c r="AH60" s="32"/>
      <c r="AJ60" s="32"/>
      <c r="AL60" s="32"/>
      <c r="AN60" s="32"/>
    </row>
    <row r="61" spans="1:40">
      <c r="A61" s="2" t="s">
        <v>657</v>
      </c>
      <c r="B61" s="2" t="s">
        <v>510</v>
      </c>
      <c r="C61" s="2" t="s">
        <v>25</v>
      </c>
      <c r="D61" s="2" t="s">
        <v>42</v>
      </c>
      <c r="E61" s="2" t="s">
        <v>43</v>
      </c>
      <c r="F61" s="21" t="s">
        <v>114</v>
      </c>
      <c r="G61" s="11" t="s">
        <v>680</v>
      </c>
      <c r="H61" s="3">
        <v>42181</v>
      </c>
      <c r="I61" s="2" t="s">
        <v>28</v>
      </c>
      <c r="J61" s="2" t="s">
        <v>44</v>
      </c>
      <c r="K61" s="2" t="s">
        <v>30</v>
      </c>
      <c r="L61" s="2" t="s">
        <v>31</v>
      </c>
      <c r="M61" s="2" t="s">
        <v>32</v>
      </c>
      <c r="N61" s="4">
        <v>13972</v>
      </c>
      <c r="O61" s="4">
        <v>16745</v>
      </c>
      <c r="P61" s="4">
        <v>2773</v>
      </c>
      <c r="Q61" s="5">
        <v>46.86</v>
      </c>
      <c r="R61" s="4">
        <v>0</v>
      </c>
      <c r="S61" s="4">
        <v>0</v>
      </c>
      <c r="T61" s="4">
        <v>0</v>
      </c>
      <c r="U61" s="5">
        <v>0</v>
      </c>
      <c r="V61" s="5">
        <v>0</v>
      </c>
      <c r="W61" s="14">
        <v>46.86</v>
      </c>
      <c r="X61" s="14">
        <v>0</v>
      </c>
      <c r="Y61" s="14">
        <v>46.86</v>
      </c>
      <c r="Z61" s="4">
        <v>24580</v>
      </c>
      <c r="AA61" s="49" t="str">
        <f>IFERROR(IF(VLOOKUP($D61,'Year-To-Date'!$E$1:$E$322,1,FALSE)=D61,"--","Find"),"Find")</f>
        <v>--</v>
      </c>
      <c r="AB61" s="31"/>
      <c r="AD61" s="32"/>
      <c r="AF61" s="32"/>
      <c r="AH61" s="32"/>
      <c r="AJ61" s="32"/>
      <c r="AL61" s="32"/>
      <c r="AN61" s="32"/>
    </row>
    <row r="62" spans="1:40">
      <c r="A62" s="2" t="s">
        <v>657</v>
      </c>
      <c r="B62" s="2" t="s">
        <v>510</v>
      </c>
      <c r="C62" s="2" t="s">
        <v>76</v>
      </c>
      <c r="D62" s="2" t="s">
        <v>339</v>
      </c>
      <c r="E62" s="2" t="s">
        <v>610</v>
      </c>
      <c r="F62" s="21" t="s">
        <v>340</v>
      </c>
      <c r="G62" s="11" t="s">
        <v>681</v>
      </c>
      <c r="H62" s="3">
        <v>42425</v>
      </c>
      <c r="I62" s="2" t="s">
        <v>39</v>
      </c>
      <c r="J62" s="2" t="s">
        <v>612</v>
      </c>
      <c r="K62" s="2" t="s">
        <v>30</v>
      </c>
      <c r="L62" s="2" t="s">
        <v>31</v>
      </c>
      <c r="M62" s="2" t="s">
        <v>32</v>
      </c>
      <c r="N62" s="4">
        <v>8125</v>
      </c>
      <c r="O62" s="4">
        <v>12980</v>
      </c>
      <c r="P62" s="4">
        <v>4855</v>
      </c>
      <c r="Q62" s="5">
        <v>82.05</v>
      </c>
      <c r="R62" s="4">
        <v>708</v>
      </c>
      <c r="S62" s="4">
        <v>1546</v>
      </c>
      <c r="T62" s="4">
        <v>838</v>
      </c>
      <c r="U62" s="5">
        <v>50.11</v>
      </c>
      <c r="V62" s="5">
        <v>0</v>
      </c>
      <c r="W62" s="14">
        <v>132.16</v>
      </c>
      <c r="X62" s="14">
        <v>0</v>
      </c>
      <c r="Y62" s="14">
        <v>132.16</v>
      </c>
      <c r="Z62" s="4">
        <v>24580</v>
      </c>
      <c r="AA62" s="49" t="str">
        <f>IFERROR(IF(VLOOKUP($D62,'Year-To-Date'!$E$1:$E$322,1,FALSE)=D62,"--","Find"),"Find")</f>
        <v>--</v>
      </c>
      <c r="AB62" s="31"/>
      <c r="AD62" s="32"/>
      <c r="AF62" s="32"/>
      <c r="AH62" s="32"/>
      <c r="AJ62" s="32"/>
      <c r="AL62" s="32"/>
      <c r="AN62" s="32"/>
    </row>
    <row r="63" spans="1:40" s="24" customFormat="1">
      <c r="A63" s="12" t="s">
        <v>657</v>
      </c>
      <c r="B63" s="12" t="s">
        <v>510</v>
      </c>
      <c r="C63" s="18" t="s">
        <v>405</v>
      </c>
      <c r="D63" s="12" t="s">
        <v>501</v>
      </c>
      <c r="E63" s="12" t="s">
        <v>405</v>
      </c>
      <c r="F63" s="23" t="s">
        <v>101</v>
      </c>
      <c r="G63" s="13" t="s">
        <v>668</v>
      </c>
      <c r="H63" s="15"/>
      <c r="I63" s="12" t="s">
        <v>94</v>
      </c>
      <c r="J63" s="12" t="s">
        <v>407</v>
      </c>
      <c r="K63" s="12" t="s">
        <v>30</v>
      </c>
      <c r="L63" s="12" t="s">
        <v>31</v>
      </c>
      <c r="M63" s="12" t="s">
        <v>378</v>
      </c>
      <c r="N63" s="16">
        <v>87786</v>
      </c>
      <c r="O63" s="16">
        <v>110588</v>
      </c>
      <c r="P63" s="16">
        <v>22802</v>
      </c>
      <c r="Q63" s="17">
        <v>385.35</v>
      </c>
      <c r="R63" s="16">
        <v>0</v>
      </c>
      <c r="S63" s="16">
        <v>0</v>
      </c>
      <c r="T63" s="16">
        <v>0</v>
      </c>
      <c r="U63" s="17">
        <v>0</v>
      </c>
      <c r="V63" s="17">
        <v>0</v>
      </c>
      <c r="W63" s="17">
        <v>385.35</v>
      </c>
      <c r="X63" s="17">
        <v>0</v>
      </c>
      <c r="Y63" s="17">
        <v>385.35</v>
      </c>
      <c r="Z63" s="16">
        <v>24580</v>
      </c>
      <c r="AA63" s="49" t="str">
        <f>IFERROR(IF(VLOOKUP($D63,'Year-To-Date'!$E$1:$E$322,1,FALSE)=D63,"--","Find"),"Find")</f>
        <v>--</v>
      </c>
      <c r="AB63" s="31"/>
      <c r="AC63" s="29"/>
      <c r="AD63" s="32"/>
      <c r="AE63" s="29"/>
      <c r="AF63" s="32"/>
      <c r="AG63" s="29"/>
      <c r="AH63" s="32"/>
      <c r="AI63" s="29"/>
      <c r="AJ63" s="32"/>
      <c r="AK63" s="29"/>
      <c r="AL63" s="32"/>
      <c r="AM63" s="29"/>
      <c r="AN63" s="32"/>
    </row>
    <row r="64" spans="1:40">
      <c r="A64" s="2" t="s">
        <v>657</v>
      </c>
      <c r="B64" s="2" t="s">
        <v>510</v>
      </c>
      <c r="C64" s="2" t="s">
        <v>25</v>
      </c>
      <c r="D64" s="2" t="s">
        <v>117</v>
      </c>
      <c r="E64" s="2" t="s">
        <v>83</v>
      </c>
      <c r="F64" s="21" t="s">
        <v>118</v>
      </c>
      <c r="G64" s="11" t="s">
        <v>682</v>
      </c>
      <c r="H64" s="3">
        <v>42390</v>
      </c>
      <c r="I64" s="2" t="s">
        <v>39</v>
      </c>
      <c r="J64" s="2" t="s">
        <v>84</v>
      </c>
      <c r="K64" s="2" t="s">
        <v>30</v>
      </c>
      <c r="L64" s="2" t="s">
        <v>31</v>
      </c>
      <c r="M64" s="2" t="s">
        <v>32</v>
      </c>
      <c r="N64" s="4">
        <v>2365</v>
      </c>
      <c r="O64" s="4">
        <v>4186</v>
      </c>
      <c r="P64" s="4">
        <v>1821</v>
      </c>
      <c r="Q64" s="5">
        <v>30.77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30.77</v>
      </c>
      <c r="X64" s="14">
        <v>0</v>
      </c>
      <c r="Y64" s="14">
        <v>30.77</v>
      </c>
      <c r="Z64" s="4">
        <v>24580</v>
      </c>
      <c r="AA64" s="49" t="str">
        <f>IFERROR(IF(VLOOKUP($D64,'Year-To-Date'!$E$1:$E$322,1,FALSE)=D64,"--","Find"),"Find")</f>
        <v>--</v>
      </c>
      <c r="AB64" s="31"/>
      <c r="AD64" s="32"/>
      <c r="AF64" s="32"/>
      <c r="AH64" s="32"/>
      <c r="AJ64" s="32"/>
      <c r="AL64" s="32"/>
      <c r="AN64" s="32"/>
    </row>
    <row r="65" spans="1:40">
      <c r="A65" s="2" t="s">
        <v>657</v>
      </c>
      <c r="B65" s="2" t="s">
        <v>510</v>
      </c>
      <c r="C65" s="2" t="s">
        <v>25</v>
      </c>
      <c r="D65" s="2" t="s">
        <v>128</v>
      </c>
      <c r="E65" s="2" t="s">
        <v>83</v>
      </c>
      <c r="F65" s="21" t="s">
        <v>129</v>
      </c>
      <c r="G65" s="11" t="s">
        <v>683</v>
      </c>
      <c r="H65" s="3">
        <v>42390</v>
      </c>
      <c r="I65" s="2" t="s">
        <v>39</v>
      </c>
      <c r="J65" s="2" t="s">
        <v>84</v>
      </c>
      <c r="K65" s="2" t="s">
        <v>30</v>
      </c>
      <c r="L65" s="2" t="s">
        <v>31</v>
      </c>
      <c r="M65" s="2" t="s">
        <v>32</v>
      </c>
      <c r="N65" s="4">
        <v>17410</v>
      </c>
      <c r="O65" s="4">
        <v>22662</v>
      </c>
      <c r="P65" s="4">
        <v>5252</v>
      </c>
      <c r="Q65" s="5">
        <v>88.76</v>
      </c>
      <c r="R65" s="4">
        <v>0</v>
      </c>
      <c r="S65" s="4">
        <v>0</v>
      </c>
      <c r="T65" s="4">
        <v>0</v>
      </c>
      <c r="U65" s="5">
        <v>0</v>
      </c>
      <c r="V65" s="5">
        <v>0</v>
      </c>
      <c r="W65" s="14">
        <v>88.76</v>
      </c>
      <c r="X65" s="14">
        <v>0</v>
      </c>
      <c r="Y65" s="14">
        <v>88.76</v>
      </c>
      <c r="Z65" s="4">
        <v>24580</v>
      </c>
      <c r="AA65" s="49" t="str">
        <f>IFERROR(IF(VLOOKUP($D65,'Year-To-Date'!$E$1:$E$322,1,FALSE)=D65,"--","Find"),"Find")</f>
        <v>--</v>
      </c>
      <c r="AB65" s="31"/>
      <c r="AD65" s="32"/>
      <c r="AF65" s="32"/>
      <c r="AH65" s="32"/>
      <c r="AJ65" s="32"/>
      <c r="AL65" s="32"/>
      <c r="AN65" s="32"/>
    </row>
    <row r="66" spans="1:40">
      <c r="A66" s="2" t="s">
        <v>657</v>
      </c>
      <c r="B66" s="2" t="s">
        <v>510</v>
      </c>
      <c r="C66" s="2" t="s">
        <v>76</v>
      </c>
      <c r="D66" s="2" t="s">
        <v>307</v>
      </c>
      <c r="E66" s="2" t="s">
        <v>27</v>
      </c>
      <c r="F66" s="21" t="s">
        <v>308</v>
      </c>
      <c r="G66" s="11" t="s">
        <v>684</v>
      </c>
      <c r="H66" s="3">
        <v>42248</v>
      </c>
      <c r="I66" s="2" t="s">
        <v>39</v>
      </c>
      <c r="J66" s="2" t="s">
        <v>29</v>
      </c>
      <c r="K66" s="2" t="s">
        <v>30</v>
      </c>
      <c r="L66" s="2" t="s">
        <v>31</v>
      </c>
      <c r="M66" s="2" t="s">
        <v>32</v>
      </c>
      <c r="N66" s="4">
        <v>14932</v>
      </c>
      <c r="O66" s="4">
        <v>17375</v>
      </c>
      <c r="P66" s="4">
        <v>2443</v>
      </c>
      <c r="Q66" s="5">
        <v>41.29</v>
      </c>
      <c r="R66" s="4">
        <v>5352</v>
      </c>
      <c r="S66" s="4">
        <v>6163</v>
      </c>
      <c r="T66" s="4">
        <v>811</v>
      </c>
      <c r="U66" s="5">
        <v>48.5</v>
      </c>
      <c r="V66" s="5">
        <v>0</v>
      </c>
      <c r="W66" s="14">
        <v>89.79</v>
      </c>
      <c r="X66" s="14">
        <v>0</v>
      </c>
      <c r="Y66" s="14">
        <v>89.79</v>
      </c>
      <c r="Z66" s="4">
        <v>24580</v>
      </c>
      <c r="AA66" s="49" t="str">
        <f>IFERROR(IF(VLOOKUP($D66,'Year-To-Date'!$E$1:$E$322,1,FALSE)=D66,"--","Find"),"Find")</f>
        <v>--</v>
      </c>
      <c r="AB66" s="31"/>
      <c r="AD66" s="32"/>
      <c r="AF66" s="32"/>
      <c r="AH66" s="32"/>
      <c r="AJ66" s="32"/>
      <c r="AL66" s="32"/>
      <c r="AN66" s="32"/>
    </row>
    <row r="67" spans="1:40">
      <c r="A67" s="2" t="s">
        <v>657</v>
      </c>
      <c r="B67" s="2" t="s">
        <v>510</v>
      </c>
      <c r="C67" s="2" t="s">
        <v>69</v>
      </c>
      <c r="D67" s="2" t="s">
        <v>271</v>
      </c>
      <c r="E67" s="2" t="s">
        <v>504</v>
      </c>
      <c r="F67" s="21" t="s">
        <v>272</v>
      </c>
      <c r="G67" s="11" t="s">
        <v>668</v>
      </c>
      <c r="H67" s="3">
        <v>42501</v>
      </c>
      <c r="I67" s="2" t="s">
        <v>685</v>
      </c>
      <c r="J67" s="2" t="s">
        <v>381</v>
      </c>
      <c r="K67" s="2" t="s">
        <v>30</v>
      </c>
      <c r="L67" s="2" t="s">
        <v>31</v>
      </c>
      <c r="M67" s="2" t="s">
        <v>32</v>
      </c>
      <c r="N67" s="4">
        <v>10</v>
      </c>
      <c r="O67" s="4">
        <v>10</v>
      </c>
      <c r="P67" s="4">
        <v>0</v>
      </c>
      <c r="Q67" s="5">
        <v>0</v>
      </c>
      <c r="R67" s="4">
        <v>1</v>
      </c>
      <c r="S67" s="4">
        <v>20</v>
      </c>
      <c r="T67" s="4">
        <v>19</v>
      </c>
      <c r="U67" s="5">
        <v>1.1399999999999999</v>
      </c>
      <c r="V67" s="5">
        <v>0</v>
      </c>
      <c r="W67" s="14">
        <v>1.1399999999999999</v>
      </c>
      <c r="X67" s="14">
        <v>0</v>
      </c>
      <c r="Y67" s="14">
        <v>1.1399999999999999</v>
      </c>
      <c r="Z67" s="4">
        <v>24580</v>
      </c>
      <c r="AA67" s="49" t="str">
        <f>IFERROR(IF(VLOOKUP($D67,'Year-To-Date'!$E$1:$E$322,1,FALSE)=D67,"--","Find"),"Find")</f>
        <v>--</v>
      </c>
      <c r="AB67" s="31"/>
      <c r="AD67" s="32"/>
      <c r="AF67" s="32"/>
      <c r="AH67" s="32"/>
      <c r="AJ67" s="32"/>
      <c r="AL67" s="32"/>
      <c r="AN67" s="32"/>
    </row>
    <row r="68" spans="1:40">
      <c r="A68" s="2" t="s">
        <v>657</v>
      </c>
      <c r="B68" s="2" t="s">
        <v>510</v>
      </c>
      <c r="C68" s="2" t="s">
        <v>25</v>
      </c>
      <c r="D68" s="2" t="s">
        <v>137</v>
      </c>
      <c r="E68" s="2" t="s">
        <v>617</v>
      </c>
      <c r="F68" s="21" t="s">
        <v>138</v>
      </c>
      <c r="G68" s="11" t="s">
        <v>686</v>
      </c>
      <c r="H68" s="3">
        <v>42450</v>
      </c>
      <c r="I68" s="2" t="s">
        <v>39</v>
      </c>
      <c r="J68" s="2" t="s">
        <v>619</v>
      </c>
      <c r="K68" s="2" t="s">
        <v>30</v>
      </c>
      <c r="L68" s="2" t="s">
        <v>31</v>
      </c>
      <c r="M68" s="2" t="s">
        <v>378</v>
      </c>
      <c r="N68" s="4">
        <v>7977</v>
      </c>
      <c r="O68" s="4">
        <v>19743</v>
      </c>
      <c r="P68" s="4">
        <v>11766</v>
      </c>
      <c r="Q68" s="5">
        <v>198.85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198.85</v>
      </c>
      <c r="X68" s="14">
        <v>0</v>
      </c>
      <c r="Y68" s="14">
        <v>198.85</v>
      </c>
      <c r="Z68" s="4">
        <v>24580</v>
      </c>
      <c r="AA68" s="49" t="str">
        <f>IFERROR(IF(VLOOKUP($D68,'Year-To-Date'!$E$1:$E$322,1,FALSE)=D68,"--","Find"),"Find")</f>
        <v>--</v>
      </c>
      <c r="AB68" s="31"/>
      <c r="AD68" s="32"/>
      <c r="AF68" s="32"/>
      <c r="AH68" s="32"/>
      <c r="AJ68" s="32"/>
      <c r="AL68" s="32"/>
      <c r="AN68" s="32"/>
    </row>
    <row r="69" spans="1:40">
      <c r="A69" s="2" t="s">
        <v>657</v>
      </c>
      <c r="B69" s="2" t="s">
        <v>510</v>
      </c>
      <c r="C69" s="2" t="s">
        <v>76</v>
      </c>
      <c r="D69" s="2" t="s">
        <v>336</v>
      </c>
      <c r="E69" s="2" t="s">
        <v>617</v>
      </c>
      <c r="F69" s="21" t="s">
        <v>138</v>
      </c>
      <c r="G69" s="11" t="s">
        <v>686</v>
      </c>
      <c r="H69" s="3">
        <v>42450</v>
      </c>
      <c r="I69" s="2" t="s">
        <v>39</v>
      </c>
      <c r="J69" s="2" t="s">
        <v>619</v>
      </c>
      <c r="K69" s="2" t="s">
        <v>30</v>
      </c>
      <c r="L69" s="2" t="s">
        <v>31</v>
      </c>
      <c r="M69" s="2" t="s">
        <v>378</v>
      </c>
      <c r="N69" s="4">
        <v>7065</v>
      </c>
      <c r="O69" s="4">
        <v>11439</v>
      </c>
      <c r="P69" s="4">
        <v>4374</v>
      </c>
      <c r="Q69" s="5">
        <v>73.92</v>
      </c>
      <c r="R69" s="4">
        <v>937</v>
      </c>
      <c r="S69" s="4">
        <v>1921</v>
      </c>
      <c r="T69" s="4">
        <v>984</v>
      </c>
      <c r="U69" s="5">
        <v>58.84</v>
      </c>
      <c r="V69" s="5">
        <v>0</v>
      </c>
      <c r="W69" s="14">
        <v>132.76</v>
      </c>
      <c r="X69" s="14">
        <v>0</v>
      </c>
      <c r="Y69" s="14">
        <v>132.76</v>
      </c>
      <c r="Z69" s="4">
        <v>24580</v>
      </c>
      <c r="AA69" s="49" t="str">
        <f>IFERROR(IF(VLOOKUP($D69,'Year-To-Date'!$E$1:$E$322,1,FALSE)=D69,"--","Find"),"Find")</f>
        <v>--</v>
      </c>
      <c r="AB69" s="31"/>
      <c r="AD69" s="32"/>
      <c r="AF69" s="32"/>
      <c r="AH69" s="32"/>
      <c r="AJ69" s="32"/>
      <c r="AL69" s="32"/>
      <c r="AN69" s="32"/>
    </row>
    <row r="70" spans="1:40">
      <c r="A70" s="2" t="s">
        <v>657</v>
      </c>
      <c r="B70" s="2" t="s">
        <v>510</v>
      </c>
      <c r="C70" s="2" t="s">
        <v>48</v>
      </c>
      <c r="D70" s="2" t="s">
        <v>185</v>
      </c>
      <c r="E70" s="2" t="s">
        <v>532</v>
      </c>
      <c r="F70" s="21" t="s">
        <v>186</v>
      </c>
      <c r="G70" s="11" t="s">
        <v>668</v>
      </c>
      <c r="H70" s="3">
        <v>42375</v>
      </c>
      <c r="I70" s="2" t="s">
        <v>39</v>
      </c>
      <c r="J70" s="2" t="s">
        <v>29</v>
      </c>
      <c r="K70" s="2" t="s">
        <v>30</v>
      </c>
      <c r="L70" s="2" t="s">
        <v>31</v>
      </c>
      <c r="M70" s="2" t="s">
        <v>32</v>
      </c>
      <c r="N70" s="4">
        <v>440</v>
      </c>
      <c r="O70" s="4">
        <v>660</v>
      </c>
      <c r="P70" s="4">
        <v>220</v>
      </c>
      <c r="Q70" s="5">
        <v>3.72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3.72</v>
      </c>
      <c r="X70" s="14">
        <v>0</v>
      </c>
      <c r="Y70" s="14">
        <v>3.72</v>
      </c>
      <c r="Z70" s="4">
        <v>24580</v>
      </c>
      <c r="AA70" s="49" t="str">
        <f>IFERROR(IF(VLOOKUP($D70,'Year-To-Date'!$E$1:$E$322,1,FALSE)=D70,"--","Find"),"Find")</f>
        <v>--</v>
      </c>
      <c r="AB70" s="31"/>
      <c r="AD70" s="32"/>
      <c r="AF70" s="32"/>
      <c r="AH70" s="32"/>
      <c r="AJ70" s="32"/>
      <c r="AL70" s="32"/>
      <c r="AN70" s="32"/>
    </row>
    <row r="71" spans="1:40">
      <c r="A71" s="2" t="s">
        <v>657</v>
      </c>
      <c r="B71" s="2" t="s">
        <v>510</v>
      </c>
      <c r="C71" s="2" t="s">
        <v>76</v>
      </c>
      <c r="D71" s="2" t="s">
        <v>328</v>
      </c>
      <c r="E71" s="2" t="s">
        <v>532</v>
      </c>
      <c r="F71" s="21" t="s">
        <v>186</v>
      </c>
      <c r="G71" s="11" t="s">
        <v>668</v>
      </c>
      <c r="H71" s="3">
        <v>42375</v>
      </c>
      <c r="I71" s="2" t="s">
        <v>39</v>
      </c>
      <c r="J71" s="2" t="s">
        <v>29</v>
      </c>
      <c r="K71" s="2" t="s">
        <v>30</v>
      </c>
      <c r="L71" s="2" t="s">
        <v>31</v>
      </c>
      <c r="M71" s="2" t="s">
        <v>32</v>
      </c>
      <c r="N71" s="4">
        <v>4068</v>
      </c>
      <c r="O71" s="4">
        <v>6518</v>
      </c>
      <c r="P71" s="4">
        <v>2450</v>
      </c>
      <c r="Q71" s="5">
        <v>41.41</v>
      </c>
      <c r="R71" s="4">
        <v>5633</v>
      </c>
      <c r="S71" s="4">
        <v>7845</v>
      </c>
      <c r="T71" s="4">
        <v>2212</v>
      </c>
      <c r="U71" s="5">
        <v>132.28</v>
      </c>
      <c r="V71" s="5">
        <v>0</v>
      </c>
      <c r="W71" s="14">
        <v>173.69</v>
      </c>
      <c r="X71" s="14">
        <v>0</v>
      </c>
      <c r="Y71" s="14">
        <v>173.69</v>
      </c>
      <c r="Z71" s="4">
        <v>24580</v>
      </c>
      <c r="AA71" s="49" t="str">
        <f>IFERROR(IF(VLOOKUP($D71,'Year-To-Date'!$E$1:$E$322,1,FALSE)=D71,"--","Find"),"Find")</f>
        <v>--</v>
      </c>
      <c r="AB71" s="31"/>
      <c r="AD71" s="32"/>
      <c r="AF71" s="32"/>
      <c r="AH71" s="32"/>
      <c r="AJ71" s="32"/>
      <c r="AL71" s="32"/>
      <c r="AN71" s="32"/>
    </row>
    <row r="72" spans="1:40">
      <c r="A72" s="2" t="s">
        <v>657</v>
      </c>
      <c r="B72" s="2" t="s">
        <v>510</v>
      </c>
      <c r="C72" s="2" t="s">
        <v>69</v>
      </c>
      <c r="D72" s="2" t="s">
        <v>268</v>
      </c>
      <c r="E72" s="2" t="s">
        <v>621</v>
      </c>
      <c r="F72" s="21" t="s">
        <v>269</v>
      </c>
      <c r="G72" s="11" t="s">
        <v>687</v>
      </c>
      <c r="H72" s="3">
        <v>42376</v>
      </c>
      <c r="I72" s="2" t="s">
        <v>39</v>
      </c>
      <c r="J72" s="2" t="s">
        <v>623</v>
      </c>
      <c r="K72" s="2" t="s">
        <v>30</v>
      </c>
      <c r="L72" s="2" t="s">
        <v>31</v>
      </c>
      <c r="M72" s="2" t="s">
        <v>32</v>
      </c>
      <c r="N72" s="4">
        <v>1342</v>
      </c>
      <c r="O72" s="4">
        <v>1797</v>
      </c>
      <c r="P72" s="4">
        <v>455</v>
      </c>
      <c r="Q72" s="5">
        <v>7.69</v>
      </c>
      <c r="R72" s="4">
        <v>3272</v>
      </c>
      <c r="S72" s="4">
        <v>3979</v>
      </c>
      <c r="T72" s="4">
        <v>707</v>
      </c>
      <c r="U72" s="5">
        <v>42.28</v>
      </c>
      <c r="V72" s="5">
        <v>0</v>
      </c>
      <c r="W72" s="14">
        <v>49.97</v>
      </c>
      <c r="X72" s="14">
        <v>0</v>
      </c>
      <c r="Y72" s="14">
        <v>49.97</v>
      </c>
      <c r="Z72" s="4">
        <v>24580</v>
      </c>
      <c r="AA72" s="49" t="str">
        <f>IFERROR(IF(VLOOKUP($D72,'Year-To-Date'!$E$1:$E$322,1,FALSE)=D72,"--","Find"),"Find")</f>
        <v>--</v>
      </c>
      <c r="AB72" s="31"/>
      <c r="AD72" s="32"/>
      <c r="AF72" s="32"/>
      <c r="AH72" s="32"/>
      <c r="AJ72" s="32"/>
      <c r="AL72" s="32"/>
      <c r="AN72" s="32"/>
    </row>
    <row r="73" spans="1:40">
      <c r="A73" s="2" t="s">
        <v>657</v>
      </c>
      <c r="B73" s="2" t="s">
        <v>510</v>
      </c>
      <c r="C73" s="2" t="s">
        <v>25</v>
      </c>
      <c r="D73" s="2" t="s">
        <v>123</v>
      </c>
      <c r="E73" s="2" t="s">
        <v>409</v>
      </c>
      <c r="F73" s="21" t="s">
        <v>124</v>
      </c>
      <c r="G73" s="11" t="s">
        <v>688</v>
      </c>
      <c r="H73" s="3">
        <v>42290</v>
      </c>
      <c r="I73" s="2" t="s">
        <v>39</v>
      </c>
      <c r="J73" s="2" t="s">
        <v>411</v>
      </c>
      <c r="K73" s="2" t="s">
        <v>30</v>
      </c>
      <c r="L73" s="2" t="s">
        <v>31</v>
      </c>
      <c r="M73" s="2" t="s">
        <v>32</v>
      </c>
      <c r="N73" s="4">
        <v>3502</v>
      </c>
      <c r="O73" s="4">
        <v>4106</v>
      </c>
      <c r="P73" s="4">
        <v>604</v>
      </c>
      <c r="Q73" s="5">
        <v>10.210000000000001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10.210000000000001</v>
      </c>
      <c r="X73" s="14">
        <v>0</v>
      </c>
      <c r="Y73" s="14">
        <v>10.210000000000001</v>
      </c>
      <c r="Z73" s="4">
        <v>24580</v>
      </c>
      <c r="AA73" s="49" t="str">
        <f>IFERROR(IF(VLOOKUP($D73,'Year-To-Date'!$E$1:$E$322,1,FALSE)=D73,"--","Find"),"Find")</f>
        <v>--</v>
      </c>
      <c r="AB73" s="31"/>
      <c r="AD73" s="32"/>
      <c r="AF73" s="32"/>
      <c r="AH73" s="32"/>
      <c r="AJ73" s="32"/>
      <c r="AL73" s="32"/>
      <c r="AN73" s="32"/>
    </row>
    <row r="74" spans="1:40">
      <c r="A74" s="2" t="s">
        <v>657</v>
      </c>
      <c r="B74" s="2" t="s">
        <v>510</v>
      </c>
      <c r="C74" s="2" t="s">
        <v>56</v>
      </c>
      <c r="D74" s="2" t="s">
        <v>214</v>
      </c>
      <c r="E74" s="2" t="s">
        <v>409</v>
      </c>
      <c r="F74" s="21" t="s">
        <v>124</v>
      </c>
      <c r="G74" s="11" t="s">
        <v>688</v>
      </c>
      <c r="H74" s="3">
        <v>42290</v>
      </c>
      <c r="I74" s="2" t="s">
        <v>39</v>
      </c>
      <c r="J74" s="2" t="s">
        <v>411</v>
      </c>
      <c r="K74" s="2" t="s">
        <v>30</v>
      </c>
      <c r="L74" s="2" t="s">
        <v>31</v>
      </c>
      <c r="M74" s="2" t="s">
        <v>32</v>
      </c>
      <c r="N74" s="4">
        <v>1056</v>
      </c>
      <c r="O74" s="4">
        <v>1172</v>
      </c>
      <c r="P74" s="4">
        <v>116</v>
      </c>
      <c r="Q74" s="5">
        <v>1.96</v>
      </c>
      <c r="R74" s="4">
        <v>0</v>
      </c>
      <c r="S74" s="4">
        <v>0</v>
      </c>
      <c r="T74" s="4">
        <v>0</v>
      </c>
      <c r="U74" s="5">
        <v>0</v>
      </c>
      <c r="V74" s="5">
        <v>0</v>
      </c>
      <c r="W74" s="14">
        <v>1.96</v>
      </c>
      <c r="X74" s="14">
        <v>0</v>
      </c>
      <c r="Y74" s="14">
        <v>1.96</v>
      </c>
      <c r="Z74" s="4">
        <v>24580</v>
      </c>
      <c r="AA74" s="49" t="str">
        <f>IFERROR(IF(VLOOKUP($D74,'Year-To-Date'!$E$1:$E$322,1,FALSE)=D74,"--","Find"),"Find")</f>
        <v>--</v>
      </c>
      <c r="AB74" s="31"/>
      <c r="AD74" s="32"/>
      <c r="AF74" s="32"/>
      <c r="AH74" s="32"/>
      <c r="AJ74" s="32"/>
      <c r="AL74" s="32"/>
      <c r="AN74" s="32"/>
    </row>
    <row r="75" spans="1:40">
      <c r="A75" s="2" t="s">
        <v>657</v>
      </c>
      <c r="B75" s="2" t="s">
        <v>510</v>
      </c>
      <c r="C75" s="2" t="s">
        <v>76</v>
      </c>
      <c r="D75" s="2" t="s">
        <v>305</v>
      </c>
      <c r="E75" s="2" t="s">
        <v>412</v>
      </c>
      <c r="F75" s="21" t="s">
        <v>306</v>
      </c>
      <c r="G75" s="11" t="s">
        <v>689</v>
      </c>
      <c r="H75" s="3">
        <v>42192</v>
      </c>
      <c r="I75" s="2" t="s">
        <v>28</v>
      </c>
      <c r="J75" s="2" t="s">
        <v>414</v>
      </c>
      <c r="K75" s="2" t="s">
        <v>30</v>
      </c>
      <c r="L75" s="2" t="s">
        <v>31</v>
      </c>
      <c r="M75" s="2" t="s">
        <v>41</v>
      </c>
      <c r="N75" s="4">
        <v>6442</v>
      </c>
      <c r="O75" s="4">
        <v>8951</v>
      </c>
      <c r="P75" s="4">
        <v>2509</v>
      </c>
      <c r="Q75" s="5">
        <v>42.4</v>
      </c>
      <c r="R75" s="4">
        <v>11650</v>
      </c>
      <c r="S75" s="4">
        <v>13017</v>
      </c>
      <c r="T75" s="4">
        <v>1367</v>
      </c>
      <c r="U75" s="5">
        <v>81.75</v>
      </c>
      <c r="V75" s="5">
        <v>0</v>
      </c>
      <c r="W75" s="14">
        <v>124.15</v>
      </c>
      <c r="X75" s="14">
        <v>0</v>
      </c>
      <c r="Y75" s="14">
        <v>124.15</v>
      </c>
      <c r="Z75" s="4">
        <v>24580</v>
      </c>
      <c r="AA75" s="49" t="str">
        <f>IFERROR(IF(VLOOKUP($D75,'Year-To-Date'!$E$1:$E$322,1,FALSE)=D75,"--","Find"),"Find")</f>
        <v>--</v>
      </c>
      <c r="AB75" s="31"/>
      <c r="AD75" s="32"/>
      <c r="AF75" s="32"/>
      <c r="AH75" s="32"/>
      <c r="AJ75" s="32"/>
      <c r="AL75" s="32"/>
      <c r="AN75" s="32"/>
    </row>
    <row r="76" spans="1:40">
      <c r="A76" s="2" t="s">
        <v>657</v>
      </c>
      <c r="B76" s="2" t="s">
        <v>510</v>
      </c>
      <c r="C76" s="2" t="s">
        <v>76</v>
      </c>
      <c r="D76" s="2" t="s">
        <v>329</v>
      </c>
      <c r="E76" s="2" t="s">
        <v>535</v>
      </c>
      <c r="F76" s="21" t="s">
        <v>330</v>
      </c>
      <c r="G76" s="11" t="s">
        <v>690</v>
      </c>
      <c r="H76" s="3">
        <v>42376</v>
      </c>
      <c r="I76" s="2" t="s">
        <v>39</v>
      </c>
      <c r="J76" s="2" t="s">
        <v>536</v>
      </c>
      <c r="K76" s="2" t="s">
        <v>30</v>
      </c>
      <c r="L76" s="2" t="s">
        <v>31</v>
      </c>
      <c r="M76" s="2" t="s">
        <v>41</v>
      </c>
      <c r="N76" s="4">
        <v>394</v>
      </c>
      <c r="O76" s="4">
        <v>736</v>
      </c>
      <c r="P76" s="4">
        <v>342</v>
      </c>
      <c r="Q76" s="5">
        <v>5.78</v>
      </c>
      <c r="R76" s="4">
        <v>1904</v>
      </c>
      <c r="S76" s="4">
        <v>2641</v>
      </c>
      <c r="T76" s="4">
        <v>737</v>
      </c>
      <c r="U76" s="5">
        <v>44.07</v>
      </c>
      <c r="V76" s="5">
        <v>0</v>
      </c>
      <c r="W76" s="14">
        <v>49.85</v>
      </c>
      <c r="X76" s="14">
        <v>0</v>
      </c>
      <c r="Y76" s="14">
        <v>49.85</v>
      </c>
      <c r="Z76" s="4">
        <v>24580</v>
      </c>
      <c r="AA76" s="49" t="str">
        <f>IFERROR(IF(VLOOKUP($D76,'Year-To-Date'!$E$1:$E$322,1,FALSE)=D76,"--","Find"),"Find")</f>
        <v>--</v>
      </c>
      <c r="AB76" s="31"/>
      <c r="AD76" s="32"/>
      <c r="AF76" s="32"/>
      <c r="AH76" s="32"/>
      <c r="AJ76" s="32"/>
      <c r="AL76" s="32"/>
      <c r="AN76" s="32"/>
    </row>
    <row r="77" spans="1:40">
      <c r="A77" s="2" t="s">
        <v>657</v>
      </c>
      <c r="B77" s="2" t="s">
        <v>510</v>
      </c>
      <c r="C77" s="2" t="s">
        <v>76</v>
      </c>
      <c r="D77" s="2" t="s">
        <v>331</v>
      </c>
      <c r="E77" s="2" t="s">
        <v>535</v>
      </c>
      <c r="F77" s="21" t="s">
        <v>332</v>
      </c>
      <c r="G77" s="11" t="s">
        <v>691</v>
      </c>
      <c r="H77" s="3">
        <v>42376</v>
      </c>
      <c r="I77" s="2" t="s">
        <v>39</v>
      </c>
      <c r="J77" s="2" t="s">
        <v>536</v>
      </c>
      <c r="K77" s="2" t="s">
        <v>30</v>
      </c>
      <c r="L77" s="2" t="s">
        <v>31</v>
      </c>
      <c r="M77" s="2" t="s">
        <v>41</v>
      </c>
      <c r="N77" s="4">
        <v>14472</v>
      </c>
      <c r="O77" s="4">
        <v>17689</v>
      </c>
      <c r="P77" s="4">
        <v>3217</v>
      </c>
      <c r="Q77" s="5">
        <v>54.37</v>
      </c>
      <c r="R77" s="4">
        <v>2387</v>
      </c>
      <c r="S77" s="4">
        <v>2685</v>
      </c>
      <c r="T77" s="4">
        <v>298</v>
      </c>
      <c r="U77" s="5">
        <v>17.82</v>
      </c>
      <c r="V77" s="5">
        <v>0</v>
      </c>
      <c r="W77" s="14">
        <v>72.19</v>
      </c>
      <c r="X77" s="14">
        <v>0</v>
      </c>
      <c r="Y77" s="14">
        <v>72.19</v>
      </c>
      <c r="Z77" s="4">
        <v>24580</v>
      </c>
      <c r="AA77" s="49" t="str">
        <f>IFERROR(IF(VLOOKUP($D77,'Year-To-Date'!$E$1:$E$322,1,FALSE)=D77,"--","Find"),"Find")</f>
        <v>--</v>
      </c>
      <c r="AB77" s="31"/>
      <c r="AD77" s="32"/>
      <c r="AF77" s="32"/>
      <c r="AH77" s="32"/>
      <c r="AJ77" s="32"/>
      <c r="AL77" s="32"/>
      <c r="AN77" s="32"/>
    </row>
    <row r="78" spans="1:40">
      <c r="A78" s="2" t="s">
        <v>657</v>
      </c>
      <c r="B78" s="2" t="s">
        <v>510</v>
      </c>
      <c r="C78" s="2" t="s">
        <v>48</v>
      </c>
      <c r="D78" s="2" t="s">
        <v>163</v>
      </c>
      <c r="E78" s="2" t="s">
        <v>415</v>
      </c>
      <c r="F78" s="21" t="s">
        <v>164</v>
      </c>
      <c r="G78" s="11" t="s">
        <v>692</v>
      </c>
      <c r="H78" s="3">
        <v>42269</v>
      </c>
      <c r="I78" s="2" t="s">
        <v>39</v>
      </c>
      <c r="J78" s="2" t="s">
        <v>417</v>
      </c>
      <c r="K78" s="2" t="s">
        <v>30</v>
      </c>
      <c r="L78" s="2" t="s">
        <v>31</v>
      </c>
      <c r="M78" s="2" t="s">
        <v>32</v>
      </c>
      <c r="N78" s="4">
        <v>9671</v>
      </c>
      <c r="O78" s="4">
        <v>11251</v>
      </c>
      <c r="P78" s="4">
        <v>1580</v>
      </c>
      <c r="Q78" s="5">
        <v>26.7</v>
      </c>
      <c r="R78" s="4">
        <v>0</v>
      </c>
      <c r="S78" s="4">
        <v>0</v>
      </c>
      <c r="T78" s="4">
        <v>0</v>
      </c>
      <c r="U78" s="5">
        <v>0</v>
      </c>
      <c r="V78" s="5">
        <v>0</v>
      </c>
      <c r="W78" s="14">
        <v>26.7</v>
      </c>
      <c r="X78" s="14">
        <v>0</v>
      </c>
      <c r="Y78" s="14">
        <v>26.7</v>
      </c>
      <c r="Z78" s="4">
        <v>24580</v>
      </c>
      <c r="AA78" s="49" t="str">
        <f>IFERROR(IF(VLOOKUP($D78,'Year-To-Date'!$E$1:$E$322,1,FALSE)=D78,"--","Find"),"Find")</f>
        <v>--</v>
      </c>
      <c r="AB78" s="31"/>
      <c r="AD78" s="32"/>
      <c r="AF78" s="32"/>
      <c r="AH78" s="32"/>
      <c r="AJ78" s="32"/>
      <c r="AL78" s="32"/>
      <c r="AN78" s="32"/>
    </row>
    <row r="79" spans="1:40">
      <c r="A79" s="2" t="s">
        <v>657</v>
      </c>
      <c r="B79" s="2" t="s">
        <v>510</v>
      </c>
      <c r="C79" s="2" t="s">
        <v>76</v>
      </c>
      <c r="D79" s="2" t="s">
        <v>297</v>
      </c>
      <c r="E79" s="2" t="s">
        <v>415</v>
      </c>
      <c r="F79" s="21" t="s">
        <v>164</v>
      </c>
      <c r="G79" s="11" t="s">
        <v>692</v>
      </c>
      <c r="H79" s="3">
        <v>42269</v>
      </c>
      <c r="I79" s="2" t="s">
        <v>39</v>
      </c>
      <c r="J79" s="2" t="s">
        <v>417</v>
      </c>
      <c r="K79" s="2" t="s">
        <v>30</v>
      </c>
      <c r="L79" s="2" t="s">
        <v>31</v>
      </c>
      <c r="M79" s="2" t="s">
        <v>32</v>
      </c>
      <c r="N79" s="4">
        <v>10533</v>
      </c>
      <c r="O79" s="4">
        <v>12880</v>
      </c>
      <c r="P79" s="4">
        <v>2347</v>
      </c>
      <c r="Q79" s="5">
        <v>39.659999999999997</v>
      </c>
      <c r="R79" s="4">
        <v>3916</v>
      </c>
      <c r="S79" s="4">
        <v>4843</v>
      </c>
      <c r="T79" s="4">
        <v>927</v>
      </c>
      <c r="U79" s="5">
        <v>55.43</v>
      </c>
      <c r="V79" s="5">
        <v>0</v>
      </c>
      <c r="W79" s="14">
        <v>95.09</v>
      </c>
      <c r="X79" s="14">
        <v>0</v>
      </c>
      <c r="Y79" s="14">
        <v>95.09</v>
      </c>
      <c r="Z79" s="4">
        <v>24580</v>
      </c>
      <c r="AA79" s="49" t="str">
        <f>IFERROR(IF(VLOOKUP($D79,'Year-To-Date'!$E$1:$E$322,1,FALSE)=D79,"--","Find"),"Find")</f>
        <v>--</v>
      </c>
      <c r="AB79" s="31"/>
      <c r="AD79" s="32"/>
      <c r="AF79" s="32"/>
      <c r="AH79" s="32"/>
      <c r="AJ79" s="32"/>
      <c r="AL79" s="32"/>
      <c r="AN79" s="32"/>
    </row>
    <row r="80" spans="1:40">
      <c r="A80" s="2" t="s">
        <v>657</v>
      </c>
      <c r="B80" s="2" t="s">
        <v>510</v>
      </c>
      <c r="C80" s="2" t="s">
        <v>76</v>
      </c>
      <c r="D80" s="2" t="s">
        <v>346</v>
      </c>
      <c r="E80" s="2" t="s">
        <v>496</v>
      </c>
      <c r="F80" s="21" t="s">
        <v>347</v>
      </c>
      <c r="G80" s="11" t="s">
        <v>693</v>
      </c>
      <c r="H80" s="3">
        <v>42425</v>
      </c>
      <c r="I80" s="2" t="s">
        <v>39</v>
      </c>
      <c r="J80" s="2" t="s">
        <v>389</v>
      </c>
      <c r="K80" s="2" t="s">
        <v>30</v>
      </c>
      <c r="L80" s="2" t="s">
        <v>31</v>
      </c>
      <c r="M80" s="2" t="s">
        <v>32</v>
      </c>
      <c r="N80" s="4">
        <v>2755</v>
      </c>
      <c r="O80" s="4">
        <v>4183</v>
      </c>
      <c r="P80" s="4">
        <v>1428</v>
      </c>
      <c r="Q80" s="5">
        <v>24.13</v>
      </c>
      <c r="R80" s="4">
        <v>213</v>
      </c>
      <c r="S80" s="4">
        <v>319</v>
      </c>
      <c r="T80" s="4">
        <v>106</v>
      </c>
      <c r="U80" s="5">
        <v>6.34</v>
      </c>
      <c r="V80" s="5">
        <v>0</v>
      </c>
      <c r="W80" s="14">
        <v>30.47</v>
      </c>
      <c r="X80" s="14">
        <v>0</v>
      </c>
      <c r="Y80" s="14">
        <v>30.47</v>
      </c>
      <c r="Z80" s="4">
        <v>24580</v>
      </c>
      <c r="AA80" s="49" t="str">
        <f>IFERROR(IF(VLOOKUP($D80,'Year-To-Date'!$E$1:$E$322,1,FALSE)=D80,"--","Find"),"Find")</f>
        <v>--</v>
      </c>
      <c r="AB80" s="31"/>
      <c r="AD80" s="32"/>
      <c r="AF80" s="32"/>
      <c r="AH80" s="32"/>
      <c r="AJ80" s="32"/>
      <c r="AL80" s="32"/>
      <c r="AN80" s="32"/>
    </row>
    <row r="81" spans="1:40">
      <c r="A81" s="2" t="s">
        <v>657</v>
      </c>
      <c r="B81" s="2" t="s">
        <v>510</v>
      </c>
      <c r="C81" s="2" t="s">
        <v>48</v>
      </c>
      <c r="D81" s="2" t="s">
        <v>181</v>
      </c>
      <c r="E81" s="2" t="s">
        <v>532</v>
      </c>
      <c r="F81" s="21" t="s">
        <v>182</v>
      </c>
      <c r="G81" s="11" t="s">
        <v>694</v>
      </c>
      <c r="H81" s="3">
        <v>42374</v>
      </c>
      <c r="I81" s="2" t="s">
        <v>39</v>
      </c>
      <c r="J81" s="2" t="s">
        <v>29</v>
      </c>
      <c r="K81" s="2" t="s">
        <v>30</v>
      </c>
      <c r="L81" s="2" t="s">
        <v>31</v>
      </c>
      <c r="M81" s="2" t="s">
        <v>32</v>
      </c>
      <c r="N81" s="4">
        <v>592</v>
      </c>
      <c r="O81" s="4">
        <v>704</v>
      </c>
      <c r="P81" s="4">
        <v>112</v>
      </c>
      <c r="Q81" s="5">
        <v>1.89</v>
      </c>
      <c r="R81" s="4">
        <v>0</v>
      </c>
      <c r="S81" s="4">
        <v>0</v>
      </c>
      <c r="T81" s="4">
        <v>0</v>
      </c>
      <c r="U81" s="5">
        <v>0</v>
      </c>
      <c r="V81" s="5">
        <v>0</v>
      </c>
      <c r="W81" s="14">
        <v>1.89</v>
      </c>
      <c r="X81" s="14">
        <v>0</v>
      </c>
      <c r="Y81" s="14">
        <v>1.89</v>
      </c>
      <c r="Z81" s="4">
        <v>24580</v>
      </c>
      <c r="AA81" s="49" t="str">
        <f>IFERROR(IF(VLOOKUP($D81,'Year-To-Date'!$E$1:$E$322,1,FALSE)=D81,"--","Find"),"Find")</f>
        <v>--</v>
      </c>
      <c r="AB81" s="31"/>
      <c r="AD81" s="32"/>
      <c r="AF81" s="32"/>
      <c r="AH81" s="32"/>
      <c r="AJ81" s="32"/>
      <c r="AL81" s="32"/>
      <c r="AN81" s="32"/>
    </row>
    <row r="82" spans="1:40">
      <c r="A82" s="2" t="s">
        <v>657</v>
      </c>
      <c r="B82" s="2" t="s">
        <v>510</v>
      </c>
      <c r="C82" s="2" t="s">
        <v>69</v>
      </c>
      <c r="D82" s="2" t="s">
        <v>266</v>
      </c>
      <c r="E82" s="2" t="s">
        <v>532</v>
      </c>
      <c r="F82" s="21" t="s">
        <v>182</v>
      </c>
      <c r="G82" s="11" t="s">
        <v>694</v>
      </c>
      <c r="H82" s="3">
        <v>42376</v>
      </c>
      <c r="I82" s="2" t="s">
        <v>39</v>
      </c>
      <c r="J82" s="2" t="s">
        <v>29</v>
      </c>
      <c r="K82" s="2" t="s">
        <v>30</v>
      </c>
      <c r="L82" s="2" t="s">
        <v>31</v>
      </c>
      <c r="M82" s="2" t="s">
        <v>32</v>
      </c>
      <c r="N82" s="4">
        <v>363</v>
      </c>
      <c r="O82" s="4">
        <v>1161</v>
      </c>
      <c r="P82" s="4">
        <v>798</v>
      </c>
      <c r="Q82" s="5">
        <v>13.49</v>
      </c>
      <c r="R82" s="4">
        <v>347</v>
      </c>
      <c r="S82" s="4">
        <v>415</v>
      </c>
      <c r="T82" s="4">
        <v>68</v>
      </c>
      <c r="U82" s="5">
        <v>4.07</v>
      </c>
      <c r="V82" s="5">
        <v>0</v>
      </c>
      <c r="W82" s="14">
        <v>17.559999999999999</v>
      </c>
      <c r="X82" s="14">
        <v>0</v>
      </c>
      <c r="Y82" s="14">
        <v>17.559999999999999</v>
      </c>
      <c r="Z82" s="4">
        <v>24580</v>
      </c>
      <c r="AA82" s="49" t="str">
        <f>IFERROR(IF(VLOOKUP($D82,'Year-To-Date'!$E$1:$E$322,1,FALSE)=D82,"--","Find"),"Find")</f>
        <v>--</v>
      </c>
      <c r="AB82" s="31"/>
      <c r="AD82" s="32"/>
      <c r="AF82" s="32"/>
      <c r="AH82" s="32"/>
      <c r="AJ82" s="32"/>
      <c r="AL82" s="32"/>
      <c r="AN82" s="32"/>
    </row>
    <row r="83" spans="1:40">
      <c r="A83" s="2" t="s">
        <v>657</v>
      </c>
      <c r="B83" s="2" t="s">
        <v>510</v>
      </c>
      <c r="C83" s="2" t="s">
        <v>395</v>
      </c>
      <c r="D83" s="2" t="s">
        <v>195</v>
      </c>
      <c r="E83" s="2" t="s">
        <v>532</v>
      </c>
      <c r="F83" s="21" t="s">
        <v>196</v>
      </c>
      <c r="G83" s="11" t="s">
        <v>695</v>
      </c>
      <c r="H83" s="3">
        <v>42375</v>
      </c>
      <c r="I83" s="2" t="s">
        <v>39</v>
      </c>
      <c r="J83" s="2" t="s">
        <v>29</v>
      </c>
      <c r="K83" s="2" t="s">
        <v>30</v>
      </c>
      <c r="L83" s="2" t="s">
        <v>31</v>
      </c>
      <c r="M83" s="2" t="s">
        <v>32</v>
      </c>
      <c r="N83" s="4">
        <v>2329</v>
      </c>
      <c r="O83" s="4">
        <v>3124</v>
      </c>
      <c r="P83" s="4">
        <v>795</v>
      </c>
      <c r="Q83" s="5">
        <v>13.44</v>
      </c>
      <c r="R83" s="4">
        <v>2925</v>
      </c>
      <c r="S83" s="4">
        <v>3529</v>
      </c>
      <c r="T83" s="4">
        <v>604</v>
      </c>
      <c r="U83" s="5">
        <v>36.119999999999997</v>
      </c>
      <c r="V83" s="5">
        <v>0</v>
      </c>
      <c r="W83" s="14">
        <v>49.56</v>
      </c>
      <c r="X83" s="14">
        <v>0</v>
      </c>
      <c r="Y83" s="14">
        <v>49.56</v>
      </c>
      <c r="Z83" s="4">
        <v>24580</v>
      </c>
      <c r="AA83" s="49" t="str">
        <f>IFERROR(IF(VLOOKUP($D83,'Year-To-Date'!$E$1:$E$322,1,FALSE)=D83,"--","Find"),"Find")</f>
        <v>--</v>
      </c>
      <c r="AB83" s="31"/>
      <c r="AD83" s="32"/>
      <c r="AF83" s="32"/>
      <c r="AH83" s="32"/>
      <c r="AJ83" s="32"/>
      <c r="AL83" s="32"/>
      <c r="AN83" s="32"/>
    </row>
    <row r="84" spans="1:40">
      <c r="A84" s="2" t="s">
        <v>657</v>
      </c>
      <c r="B84" s="2" t="s">
        <v>510</v>
      </c>
      <c r="C84" s="2" t="s">
        <v>76</v>
      </c>
      <c r="D84" s="2" t="s">
        <v>337</v>
      </c>
      <c r="E84" s="2" t="s">
        <v>532</v>
      </c>
      <c r="F84" s="21" t="s">
        <v>196</v>
      </c>
      <c r="G84" s="11" t="s">
        <v>695</v>
      </c>
      <c r="H84" s="3">
        <v>42404</v>
      </c>
      <c r="I84" s="2" t="s">
        <v>39</v>
      </c>
      <c r="J84" s="2" t="s">
        <v>29</v>
      </c>
      <c r="K84" s="2" t="s">
        <v>30</v>
      </c>
      <c r="L84" s="2" t="s">
        <v>31</v>
      </c>
      <c r="M84" s="2" t="s">
        <v>32</v>
      </c>
      <c r="N84" s="4">
        <v>14623</v>
      </c>
      <c r="O84" s="4">
        <v>16337</v>
      </c>
      <c r="P84" s="4">
        <v>1714</v>
      </c>
      <c r="Q84" s="5">
        <v>28.97</v>
      </c>
      <c r="R84" s="4">
        <v>14017</v>
      </c>
      <c r="S84" s="4">
        <v>14708</v>
      </c>
      <c r="T84" s="4">
        <v>691</v>
      </c>
      <c r="U84" s="5">
        <v>41.32</v>
      </c>
      <c r="V84" s="5">
        <v>0</v>
      </c>
      <c r="W84" s="14">
        <v>70.290000000000006</v>
      </c>
      <c r="X84" s="14">
        <v>0</v>
      </c>
      <c r="Y84" s="14">
        <v>70.290000000000006</v>
      </c>
      <c r="Z84" s="4">
        <v>24580</v>
      </c>
      <c r="AA84" s="49" t="str">
        <f>IFERROR(IF(VLOOKUP($D84,'Year-To-Date'!$E$1:$E$322,1,FALSE)=D84,"--","Find"),"Find")</f>
        <v>--</v>
      </c>
      <c r="AB84" s="31"/>
      <c r="AD84" s="32"/>
      <c r="AF84" s="32"/>
      <c r="AH84" s="32"/>
      <c r="AJ84" s="32"/>
      <c r="AL84" s="32"/>
      <c r="AN84" s="32"/>
    </row>
    <row r="85" spans="1:40">
      <c r="A85" s="2" t="s">
        <v>657</v>
      </c>
      <c r="B85" s="2" t="s">
        <v>510</v>
      </c>
      <c r="C85" s="2" t="s">
        <v>25</v>
      </c>
      <c r="D85" s="2" t="s">
        <v>130</v>
      </c>
      <c r="E85" s="2" t="s">
        <v>532</v>
      </c>
      <c r="F85" s="21" t="s">
        <v>131</v>
      </c>
      <c r="G85" s="11" t="s">
        <v>696</v>
      </c>
      <c r="H85" s="3">
        <v>42374</v>
      </c>
      <c r="I85" s="2" t="s">
        <v>39</v>
      </c>
      <c r="J85" s="2" t="s">
        <v>29</v>
      </c>
      <c r="K85" s="2" t="s">
        <v>30</v>
      </c>
      <c r="L85" s="2" t="s">
        <v>31</v>
      </c>
      <c r="M85" s="2" t="s">
        <v>32</v>
      </c>
      <c r="N85" s="4">
        <v>18660</v>
      </c>
      <c r="O85" s="4">
        <v>23839</v>
      </c>
      <c r="P85" s="4">
        <v>5179</v>
      </c>
      <c r="Q85" s="5">
        <v>87.53</v>
      </c>
      <c r="R85" s="4">
        <v>0</v>
      </c>
      <c r="S85" s="4">
        <v>0</v>
      </c>
      <c r="T85" s="4">
        <v>0</v>
      </c>
      <c r="U85" s="5">
        <v>0</v>
      </c>
      <c r="V85" s="5">
        <v>0</v>
      </c>
      <c r="W85" s="14">
        <v>87.53</v>
      </c>
      <c r="X85" s="14">
        <v>0</v>
      </c>
      <c r="Y85" s="14">
        <v>87.53</v>
      </c>
      <c r="Z85" s="4">
        <v>24580</v>
      </c>
      <c r="AA85" s="49" t="str">
        <f>IFERROR(IF(VLOOKUP($D85,'Year-To-Date'!$E$1:$E$322,1,FALSE)=D85,"--","Find"),"Find")</f>
        <v>--</v>
      </c>
      <c r="AB85" s="31"/>
      <c r="AD85" s="32"/>
      <c r="AF85" s="32"/>
      <c r="AH85" s="32"/>
      <c r="AJ85" s="32"/>
      <c r="AL85" s="32"/>
      <c r="AN85" s="32"/>
    </row>
    <row r="86" spans="1:40">
      <c r="A86" s="2" t="s">
        <v>657</v>
      </c>
      <c r="B86" s="2" t="s">
        <v>510</v>
      </c>
      <c r="C86" s="2" t="s">
        <v>48</v>
      </c>
      <c r="D86" s="2" t="s">
        <v>180</v>
      </c>
      <c r="E86" s="2" t="s">
        <v>532</v>
      </c>
      <c r="F86" s="21" t="s">
        <v>131</v>
      </c>
      <c r="G86" s="11" t="s">
        <v>696</v>
      </c>
      <c r="H86" s="3">
        <v>42374</v>
      </c>
      <c r="I86" s="2" t="s">
        <v>39</v>
      </c>
      <c r="J86" s="2" t="s">
        <v>29</v>
      </c>
      <c r="K86" s="2" t="s">
        <v>30</v>
      </c>
      <c r="L86" s="2" t="s">
        <v>31</v>
      </c>
      <c r="M86" s="2" t="s">
        <v>32</v>
      </c>
      <c r="N86" s="4">
        <v>4581</v>
      </c>
      <c r="O86" s="4">
        <v>5823</v>
      </c>
      <c r="P86" s="4">
        <v>1242</v>
      </c>
      <c r="Q86" s="5">
        <v>20.99</v>
      </c>
      <c r="R86" s="4">
        <v>0</v>
      </c>
      <c r="S86" s="4">
        <v>0</v>
      </c>
      <c r="T86" s="4">
        <v>0</v>
      </c>
      <c r="U86" s="5">
        <v>0</v>
      </c>
      <c r="V86" s="5">
        <v>0</v>
      </c>
      <c r="W86" s="14">
        <v>20.99</v>
      </c>
      <c r="X86" s="14">
        <v>0</v>
      </c>
      <c r="Y86" s="14">
        <v>20.99</v>
      </c>
      <c r="Z86" s="4">
        <v>24580</v>
      </c>
      <c r="AA86" s="49" t="str">
        <f>IFERROR(IF(VLOOKUP($D86,'Year-To-Date'!$E$1:$E$322,1,FALSE)=D86,"--","Find"),"Find")</f>
        <v>--</v>
      </c>
      <c r="AB86" s="31"/>
      <c r="AD86" s="32"/>
      <c r="AF86" s="32"/>
      <c r="AH86" s="32"/>
      <c r="AJ86" s="32"/>
      <c r="AL86" s="32"/>
      <c r="AN86" s="32"/>
    </row>
    <row r="87" spans="1:40">
      <c r="A87" s="2" t="s">
        <v>657</v>
      </c>
      <c r="B87" s="2" t="s">
        <v>510</v>
      </c>
      <c r="C87" s="2" t="s">
        <v>48</v>
      </c>
      <c r="D87" s="2" t="s">
        <v>183</v>
      </c>
      <c r="E87" s="2" t="s">
        <v>532</v>
      </c>
      <c r="F87" s="21" t="s">
        <v>131</v>
      </c>
      <c r="G87" s="11" t="s">
        <v>696</v>
      </c>
      <c r="H87" s="3">
        <v>42374</v>
      </c>
      <c r="I87" s="2" t="s">
        <v>39</v>
      </c>
      <c r="J87" s="2" t="s">
        <v>29</v>
      </c>
      <c r="K87" s="2" t="s">
        <v>30</v>
      </c>
      <c r="L87" s="2" t="s">
        <v>31</v>
      </c>
      <c r="M87" s="2" t="s">
        <v>32</v>
      </c>
      <c r="N87" s="4">
        <v>5474</v>
      </c>
      <c r="O87" s="4">
        <v>7142</v>
      </c>
      <c r="P87" s="4">
        <v>1668</v>
      </c>
      <c r="Q87" s="5">
        <v>28.19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28.19</v>
      </c>
      <c r="X87" s="14">
        <v>0</v>
      </c>
      <c r="Y87" s="14">
        <v>28.19</v>
      </c>
      <c r="Z87" s="4">
        <v>24580</v>
      </c>
      <c r="AA87" s="49" t="str">
        <f>IFERROR(IF(VLOOKUP($D87,'Year-To-Date'!$E$1:$E$322,1,FALSE)=D87,"--","Find"),"Find")</f>
        <v>--</v>
      </c>
      <c r="AB87" s="31"/>
      <c r="AD87" s="32"/>
      <c r="AF87" s="32"/>
      <c r="AH87" s="32"/>
      <c r="AJ87" s="32"/>
      <c r="AL87" s="32"/>
      <c r="AN87" s="32"/>
    </row>
    <row r="88" spans="1:40">
      <c r="A88" s="2" t="s">
        <v>657</v>
      </c>
      <c r="B88" s="2" t="s">
        <v>510</v>
      </c>
      <c r="C88" s="2" t="s">
        <v>48</v>
      </c>
      <c r="D88" s="2" t="s">
        <v>184</v>
      </c>
      <c r="E88" s="2" t="s">
        <v>532</v>
      </c>
      <c r="F88" s="21" t="s">
        <v>131</v>
      </c>
      <c r="G88" s="11" t="s">
        <v>696</v>
      </c>
      <c r="H88" s="3">
        <v>42374</v>
      </c>
      <c r="I88" s="2" t="s">
        <v>39</v>
      </c>
      <c r="J88" s="2" t="s">
        <v>29</v>
      </c>
      <c r="K88" s="2" t="s">
        <v>30</v>
      </c>
      <c r="L88" s="2" t="s">
        <v>31</v>
      </c>
      <c r="M88" s="2" t="s">
        <v>32</v>
      </c>
      <c r="N88" s="4">
        <v>7785</v>
      </c>
      <c r="O88" s="4">
        <v>10166</v>
      </c>
      <c r="P88" s="4">
        <v>2381</v>
      </c>
      <c r="Q88" s="5">
        <v>40.24</v>
      </c>
      <c r="R88" s="4">
        <v>0</v>
      </c>
      <c r="S88" s="4">
        <v>0</v>
      </c>
      <c r="T88" s="4">
        <v>0</v>
      </c>
      <c r="U88" s="5">
        <v>0</v>
      </c>
      <c r="V88" s="5">
        <v>0</v>
      </c>
      <c r="W88" s="14">
        <v>40.24</v>
      </c>
      <c r="X88" s="14">
        <v>0</v>
      </c>
      <c r="Y88" s="14">
        <v>40.24</v>
      </c>
      <c r="Z88" s="4">
        <v>24580</v>
      </c>
      <c r="AA88" s="49" t="str">
        <f>IFERROR(IF(VLOOKUP($D88,'Year-To-Date'!$E$1:$E$322,1,FALSE)=D88,"--","Find"),"Find")</f>
        <v>--</v>
      </c>
      <c r="AB88" s="31"/>
      <c r="AD88" s="32"/>
      <c r="AF88" s="32"/>
      <c r="AH88" s="32"/>
      <c r="AJ88" s="32"/>
      <c r="AL88" s="32"/>
      <c r="AN88" s="32"/>
    </row>
    <row r="89" spans="1:40">
      <c r="A89" s="2" t="s">
        <v>657</v>
      </c>
      <c r="B89" s="2" t="s">
        <v>510</v>
      </c>
      <c r="C89" s="2" t="s">
        <v>370</v>
      </c>
      <c r="D89" s="2" t="s">
        <v>235</v>
      </c>
      <c r="E89" s="2" t="s">
        <v>371</v>
      </c>
      <c r="F89" s="21" t="s">
        <v>131</v>
      </c>
      <c r="G89" s="11" t="s">
        <v>696</v>
      </c>
      <c r="H89" s="3">
        <v>42198</v>
      </c>
      <c r="I89" s="2" t="s">
        <v>28</v>
      </c>
      <c r="J89" s="2" t="s">
        <v>373</v>
      </c>
      <c r="K89" s="2" t="s">
        <v>30</v>
      </c>
      <c r="L89" s="2" t="s">
        <v>31</v>
      </c>
      <c r="M89" s="2" t="s">
        <v>32</v>
      </c>
      <c r="N89" s="4">
        <v>6205</v>
      </c>
      <c r="O89" s="4">
        <v>7938</v>
      </c>
      <c r="P89" s="4">
        <v>1733</v>
      </c>
      <c r="Q89" s="5">
        <v>29.29</v>
      </c>
      <c r="R89" s="4">
        <v>0</v>
      </c>
      <c r="S89" s="4">
        <v>0</v>
      </c>
      <c r="T89" s="4">
        <v>0</v>
      </c>
      <c r="U89" s="5">
        <v>0</v>
      </c>
      <c r="V89" s="5">
        <v>0</v>
      </c>
      <c r="W89" s="14">
        <v>29.29</v>
      </c>
      <c r="X89" s="14">
        <v>0</v>
      </c>
      <c r="Y89" s="14">
        <v>29.29</v>
      </c>
      <c r="Z89" s="4">
        <v>24580</v>
      </c>
      <c r="AA89" s="49" t="str">
        <f>IFERROR(IF(VLOOKUP($D89,'Year-To-Date'!$E$1:$E$322,1,FALSE)=D89,"--","Find"),"Find")</f>
        <v>--</v>
      </c>
      <c r="AB89" s="31"/>
      <c r="AD89" s="32"/>
      <c r="AF89" s="32"/>
      <c r="AH89" s="32"/>
      <c r="AJ89" s="32"/>
      <c r="AL89" s="32"/>
      <c r="AN89" s="32"/>
    </row>
    <row r="90" spans="1:40">
      <c r="A90" s="2" t="s">
        <v>657</v>
      </c>
      <c r="B90" s="2" t="s">
        <v>510</v>
      </c>
      <c r="C90" s="2" t="s">
        <v>472</v>
      </c>
      <c r="D90" s="2" t="s">
        <v>276</v>
      </c>
      <c r="E90" s="2" t="s">
        <v>539</v>
      </c>
      <c r="F90" s="21" t="s">
        <v>131</v>
      </c>
      <c r="G90" s="11" t="s">
        <v>696</v>
      </c>
      <c r="H90" s="3">
        <v>42158</v>
      </c>
      <c r="I90" s="2" t="s">
        <v>28</v>
      </c>
      <c r="J90" s="2" t="s">
        <v>29</v>
      </c>
      <c r="K90" s="2" t="s">
        <v>30</v>
      </c>
      <c r="L90" s="2" t="s">
        <v>31</v>
      </c>
      <c r="M90" s="2" t="s">
        <v>382</v>
      </c>
      <c r="N90" s="4">
        <v>15140</v>
      </c>
      <c r="O90" s="4">
        <v>20235</v>
      </c>
      <c r="P90" s="4">
        <v>5095</v>
      </c>
      <c r="Q90" s="5">
        <v>86.11</v>
      </c>
      <c r="R90" s="4">
        <v>0</v>
      </c>
      <c r="S90" s="4">
        <v>0</v>
      </c>
      <c r="T90" s="4">
        <v>0</v>
      </c>
      <c r="U90" s="5">
        <v>0</v>
      </c>
      <c r="V90" s="5">
        <v>0</v>
      </c>
      <c r="W90" s="14">
        <v>86.11</v>
      </c>
      <c r="X90" s="14">
        <v>0</v>
      </c>
      <c r="Y90" s="14">
        <v>86.11</v>
      </c>
      <c r="Z90" s="4">
        <v>24580</v>
      </c>
      <c r="AA90" s="49" t="str">
        <f>IFERROR(IF(VLOOKUP($D90,'Year-To-Date'!$E$1:$E$322,1,FALSE)=D90,"--","Find"),"Find")</f>
        <v>--</v>
      </c>
      <c r="AB90" s="31"/>
      <c r="AD90" s="32"/>
      <c r="AF90" s="32"/>
      <c r="AH90" s="32"/>
      <c r="AJ90" s="32"/>
      <c r="AL90" s="32"/>
      <c r="AN90" s="32"/>
    </row>
    <row r="91" spans="1:40">
      <c r="A91" s="2" t="s">
        <v>657</v>
      </c>
      <c r="B91" s="2" t="s">
        <v>510</v>
      </c>
      <c r="C91" s="2" t="s">
        <v>76</v>
      </c>
      <c r="D91" s="2" t="s">
        <v>338</v>
      </c>
      <c r="E91" s="2" t="s">
        <v>532</v>
      </c>
      <c r="F91" s="21" t="s">
        <v>131</v>
      </c>
      <c r="G91" s="11" t="s">
        <v>696</v>
      </c>
      <c r="H91" s="3">
        <v>42374</v>
      </c>
      <c r="I91" s="2" t="s">
        <v>39</v>
      </c>
      <c r="J91" s="2" t="s">
        <v>29</v>
      </c>
      <c r="K91" s="2" t="s">
        <v>30</v>
      </c>
      <c r="L91" s="2" t="s">
        <v>31</v>
      </c>
      <c r="M91" s="2" t="s">
        <v>32</v>
      </c>
      <c r="N91" s="4">
        <v>6857</v>
      </c>
      <c r="O91" s="4">
        <v>10424</v>
      </c>
      <c r="P91" s="4">
        <v>3567</v>
      </c>
      <c r="Q91" s="5">
        <v>60.28</v>
      </c>
      <c r="R91" s="4">
        <v>1438</v>
      </c>
      <c r="S91" s="4">
        <v>1787</v>
      </c>
      <c r="T91" s="4">
        <v>349</v>
      </c>
      <c r="U91" s="5">
        <v>20.87</v>
      </c>
      <c r="V91" s="5">
        <v>0</v>
      </c>
      <c r="W91" s="14">
        <v>81.150000000000006</v>
      </c>
      <c r="X91" s="14">
        <v>0</v>
      </c>
      <c r="Y91" s="14">
        <v>81.150000000000006</v>
      </c>
      <c r="Z91" s="4">
        <v>24580</v>
      </c>
      <c r="AA91" s="49" t="str">
        <f>IFERROR(IF(VLOOKUP($D91,'Year-To-Date'!$E$1:$E$322,1,FALSE)=D91,"--","Find"),"Find")</f>
        <v>--</v>
      </c>
      <c r="AB91" s="31"/>
      <c r="AD91" s="32"/>
      <c r="AF91" s="32"/>
      <c r="AH91" s="32"/>
      <c r="AJ91" s="32"/>
      <c r="AL91" s="32"/>
      <c r="AN91" s="32"/>
    </row>
    <row r="92" spans="1:40">
      <c r="A92" s="2" t="s">
        <v>657</v>
      </c>
      <c r="B92" s="2" t="s">
        <v>510</v>
      </c>
      <c r="C92" s="2" t="s">
        <v>34</v>
      </c>
      <c r="D92" s="2" t="s">
        <v>77</v>
      </c>
      <c r="E92" s="2" t="s">
        <v>34</v>
      </c>
      <c r="F92" s="21" t="s">
        <v>135</v>
      </c>
      <c r="G92" s="11" t="s">
        <v>697</v>
      </c>
      <c r="H92" s="3"/>
      <c r="I92" s="2" t="s">
        <v>94</v>
      </c>
      <c r="J92" s="2" t="s">
        <v>35</v>
      </c>
      <c r="K92" s="2" t="s">
        <v>30</v>
      </c>
      <c r="L92" s="2" t="s">
        <v>31</v>
      </c>
      <c r="M92" s="2" t="s">
        <v>32</v>
      </c>
      <c r="N92" s="4">
        <v>14850</v>
      </c>
      <c r="O92" s="4">
        <v>17043</v>
      </c>
      <c r="P92" s="4">
        <v>2193</v>
      </c>
      <c r="Q92" s="5">
        <v>37.06</v>
      </c>
      <c r="R92" s="4">
        <v>1588</v>
      </c>
      <c r="S92" s="4">
        <v>1697</v>
      </c>
      <c r="T92" s="4">
        <v>109</v>
      </c>
      <c r="U92" s="5">
        <v>6.52</v>
      </c>
      <c r="V92" s="5">
        <v>0</v>
      </c>
      <c r="W92" s="14">
        <v>43.58</v>
      </c>
      <c r="X92" s="14">
        <v>0</v>
      </c>
      <c r="Y92" s="14">
        <v>43.58</v>
      </c>
      <c r="Z92" s="4">
        <v>24580</v>
      </c>
      <c r="AA92" s="49" t="str">
        <f>IFERROR(IF(VLOOKUP($D92,'Year-To-Date'!$E$1:$E$322,1,FALSE)=D92,"--","Find"),"Find")</f>
        <v>--</v>
      </c>
      <c r="AB92" s="31"/>
      <c r="AD92" s="32"/>
      <c r="AF92" s="32"/>
      <c r="AH92" s="32"/>
      <c r="AJ92" s="32"/>
      <c r="AL92" s="32"/>
      <c r="AN92" s="32"/>
    </row>
    <row r="93" spans="1:40">
      <c r="A93" s="2" t="s">
        <v>657</v>
      </c>
      <c r="B93" s="2" t="s">
        <v>510</v>
      </c>
      <c r="C93" s="2" t="s">
        <v>76</v>
      </c>
      <c r="D93" s="2" t="s">
        <v>334</v>
      </c>
      <c r="E93" s="2" t="s">
        <v>541</v>
      </c>
      <c r="F93" s="21" t="s">
        <v>135</v>
      </c>
      <c r="G93" s="11" t="s">
        <v>697</v>
      </c>
      <c r="H93" s="3">
        <v>42360</v>
      </c>
      <c r="I93" s="2" t="s">
        <v>39</v>
      </c>
      <c r="J93" s="2" t="s">
        <v>542</v>
      </c>
      <c r="K93" s="2" t="s">
        <v>30</v>
      </c>
      <c r="L93" s="2" t="s">
        <v>31</v>
      </c>
      <c r="M93" s="2" t="s">
        <v>32</v>
      </c>
      <c r="N93" s="4">
        <v>169</v>
      </c>
      <c r="O93" s="4">
        <v>795</v>
      </c>
      <c r="P93" s="4">
        <v>626</v>
      </c>
      <c r="Q93" s="5">
        <v>10.58</v>
      </c>
      <c r="R93" s="4">
        <v>1181</v>
      </c>
      <c r="S93" s="4">
        <v>1761</v>
      </c>
      <c r="T93" s="4">
        <v>580</v>
      </c>
      <c r="U93" s="5">
        <v>34.68</v>
      </c>
      <c r="V93" s="5">
        <v>0</v>
      </c>
      <c r="W93" s="14">
        <v>45.26</v>
      </c>
      <c r="X93" s="14">
        <v>0</v>
      </c>
      <c r="Y93" s="14">
        <v>45.26</v>
      </c>
      <c r="Z93" s="4">
        <v>24580</v>
      </c>
      <c r="AA93" s="49" t="str">
        <f>IFERROR(IF(VLOOKUP($D93,'Year-To-Date'!$E$1:$E$322,1,FALSE)=D93,"--","Find"),"Find")</f>
        <v>--</v>
      </c>
      <c r="AB93" s="31"/>
      <c r="AD93" s="32"/>
      <c r="AF93" s="32"/>
      <c r="AH93" s="32"/>
      <c r="AJ93" s="32"/>
      <c r="AL93" s="32"/>
      <c r="AN93" s="32"/>
    </row>
    <row r="94" spans="1:40">
      <c r="A94" s="2" t="s">
        <v>657</v>
      </c>
      <c r="B94" s="2" t="s">
        <v>510</v>
      </c>
      <c r="C94" s="2" t="s">
        <v>76</v>
      </c>
      <c r="D94" s="2" t="s">
        <v>342</v>
      </c>
      <c r="E94" s="2" t="s">
        <v>543</v>
      </c>
      <c r="F94" s="21" t="s">
        <v>343</v>
      </c>
      <c r="G94" s="11" t="s">
        <v>698</v>
      </c>
      <c r="H94" s="3">
        <v>42382</v>
      </c>
      <c r="I94" s="2" t="s">
        <v>39</v>
      </c>
      <c r="J94" s="2" t="s">
        <v>544</v>
      </c>
      <c r="K94" s="2" t="s">
        <v>30</v>
      </c>
      <c r="L94" s="2" t="s">
        <v>31</v>
      </c>
      <c r="M94" s="2" t="s">
        <v>32</v>
      </c>
      <c r="N94" s="4">
        <v>15004</v>
      </c>
      <c r="O94" s="4">
        <v>21520</v>
      </c>
      <c r="P94" s="4">
        <v>6516</v>
      </c>
      <c r="Q94" s="5">
        <v>110.12</v>
      </c>
      <c r="R94" s="4">
        <v>8435</v>
      </c>
      <c r="S94" s="4">
        <v>13193</v>
      </c>
      <c r="T94" s="4">
        <v>4758</v>
      </c>
      <c r="U94" s="5">
        <v>284.52999999999997</v>
      </c>
      <c r="V94" s="5">
        <v>0</v>
      </c>
      <c r="W94" s="14">
        <v>394.65</v>
      </c>
      <c r="X94" s="14">
        <v>0</v>
      </c>
      <c r="Y94" s="14">
        <v>394.65</v>
      </c>
      <c r="Z94" s="4">
        <v>24580</v>
      </c>
      <c r="AA94" s="49" t="str">
        <f>IFERROR(IF(VLOOKUP($D94,'Year-To-Date'!$E$1:$E$322,1,FALSE)=D94,"--","Find"),"Find")</f>
        <v>--</v>
      </c>
      <c r="AB94" s="31"/>
      <c r="AD94" s="32"/>
      <c r="AF94" s="32"/>
      <c r="AH94" s="32"/>
      <c r="AJ94" s="32"/>
      <c r="AL94" s="32"/>
      <c r="AN94" s="32"/>
    </row>
    <row r="95" spans="1:40">
      <c r="A95" s="2" t="s">
        <v>657</v>
      </c>
      <c r="B95" s="2" t="s">
        <v>510</v>
      </c>
      <c r="C95" s="2" t="s">
        <v>76</v>
      </c>
      <c r="D95" s="2" t="s">
        <v>314</v>
      </c>
      <c r="E95" s="2" t="s">
        <v>474</v>
      </c>
      <c r="F95" s="21" t="s">
        <v>315</v>
      </c>
      <c r="G95" s="11" t="s">
        <v>699</v>
      </c>
      <c r="H95" s="3">
        <v>42326</v>
      </c>
      <c r="I95" s="2" t="s">
        <v>39</v>
      </c>
      <c r="J95" s="2" t="s">
        <v>544</v>
      </c>
      <c r="K95" s="2" t="s">
        <v>30</v>
      </c>
      <c r="L95" s="2" t="s">
        <v>31</v>
      </c>
      <c r="M95" s="2" t="s">
        <v>382</v>
      </c>
      <c r="N95" s="4">
        <v>32041</v>
      </c>
      <c r="O95" s="4">
        <v>37207</v>
      </c>
      <c r="P95" s="4">
        <v>5166</v>
      </c>
      <c r="Q95" s="5">
        <v>87.31</v>
      </c>
      <c r="R95" s="4">
        <v>16266</v>
      </c>
      <c r="S95" s="4">
        <v>21354</v>
      </c>
      <c r="T95" s="4">
        <v>5088</v>
      </c>
      <c r="U95" s="5">
        <v>304.26</v>
      </c>
      <c r="V95" s="5">
        <v>0</v>
      </c>
      <c r="W95" s="14">
        <v>391.57</v>
      </c>
      <c r="X95" s="14">
        <v>0</v>
      </c>
      <c r="Y95" s="14">
        <v>391.57</v>
      </c>
      <c r="Z95" s="4">
        <v>24580</v>
      </c>
      <c r="AA95" s="49" t="str">
        <f>IFERROR(IF(VLOOKUP($D95,'Year-To-Date'!$E$1:$E$322,1,FALSE)=D95,"--","Find"),"Find")</f>
        <v>--</v>
      </c>
      <c r="AB95" s="31"/>
      <c r="AD95" s="32"/>
      <c r="AF95" s="32"/>
      <c r="AH95" s="32"/>
      <c r="AJ95" s="32"/>
      <c r="AL95" s="32"/>
      <c r="AN95" s="32"/>
    </row>
    <row r="96" spans="1:40">
      <c r="A96" s="2" t="s">
        <v>657</v>
      </c>
      <c r="B96" s="2" t="s">
        <v>510</v>
      </c>
      <c r="C96" s="2" t="s">
        <v>76</v>
      </c>
      <c r="D96" s="2" t="s">
        <v>287</v>
      </c>
      <c r="E96" s="2" t="s">
        <v>474</v>
      </c>
      <c r="F96" s="21" t="s">
        <v>288</v>
      </c>
      <c r="G96" s="11" t="s">
        <v>700</v>
      </c>
      <c r="H96" s="3">
        <v>42487</v>
      </c>
      <c r="I96" s="2" t="s">
        <v>685</v>
      </c>
      <c r="J96" s="2" t="s">
        <v>544</v>
      </c>
      <c r="K96" s="2" t="s">
        <v>30</v>
      </c>
      <c r="L96" s="2" t="s">
        <v>31</v>
      </c>
      <c r="M96" s="2" t="s">
        <v>32</v>
      </c>
      <c r="N96" s="4">
        <v>9</v>
      </c>
      <c r="O96" s="4">
        <v>731</v>
      </c>
      <c r="P96" s="4">
        <v>722</v>
      </c>
      <c r="Q96" s="5">
        <v>12.2</v>
      </c>
      <c r="R96" s="4">
        <v>10</v>
      </c>
      <c r="S96" s="4">
        <v>680</v>
      </c>
      <c r="T96" s="4">
        <v>670</v>
      </c>
      <c r="U96" s="5">
        <v>40.07</v>
      </c>
      <c r="V96" s="5">
        <v>0</v>
      </c>
      <c r="W96" s="14">
        <v>52.27</v>
      </c>
      <c r="X96" s="14">
        <v>0</v>
      </c>
      <c r="Y96" s="14">
        <v>52.27</v>
      </c>
      <c r="Z96" s="4">
        <v>24580</v>
      </c>
      <c r="AA96" s="49" t="str">
        <f>IFERROR(IF(VLOOKUP($D96,'Year-To-Date'!$E$1:$E$322,1,FALSE)=D96,"--","Find"),"Find")</f>
        <v>--</v>
      </c>
      <c r="AB96" s="31"/>
      <c r="AD96" s="32"/>
      <c r="AF96" s="32"/>
      <c r="AH96" s="32"/>
      <c r="AJ96" s="32"/>
      <c r="AL96" s="32"/>
      <c r="AN96" s="32"/>
    </row>
    <row r="97" spans="1:40">
      <c r="A97" s="2" t="s">
        <v>657</v>
      </c>
      <c r="B97" s="2" t="s">
        <v>510</v>
      </c>
      <c r="C97" s="2" t="s">
        <v>636</v>
      </c>
      <c r="D97" s="2" t="s">
        <v>227</v>
      </c>
      <c r="E97" s="2" t="s">
        <v>27</v>
      </c>
      <c r="F97" s="21" t="s">
        <v>228</v>
      </c>
      <c r="G97" s="11" t="s">
        <v>701</v>
      </c>
      <c r="H97" s="3">
        <v>42404</v>
      </c>
      <c r="I97" s="2"/>
      <c r="J97" s="2" t="s">
        <v>577</v>
      </c>
      <c r="K97" s="2" t="s">
        <v>394</v>
      </c>
      <c r="L97" s="2" t="s">
        <v>31</v>
      </c>
      <c r="M97" s="2" t="s">
        <v>382</v>
      </c>
      <c r="N97" s="4">
        <v>13504</v>
      </c>
      <c r="O97" s="4">
        <v>13563</v>
      </c>
      <c r="P97" s="4">
        <v>59</v>
      </c>
      <c r="Q97" s="5">
        <v>1.62</v>
      </c>
      <c r="R97" s="4">
        <v>16664</v>
      </c>
      <c r="S97" s="4">
        <v>16781</v>
      </c>
      <c r="T97" s="4">
        <v>117</v>
      </c>
      <c r="U97" s="5">
        <v>9.65</v>
      </c>
      <c r="V97" s="5">
        <v>0</v>
      </c>
      <c r="W97" s="14">
        <v>11.27</v>
      </c>
      <c r="X97" s="14">
        <v>0</v>
      </c>
      <c r="Y97" s="14">
        <v>11.27</v>
      </c>
      <c r="Z97" s="4">
        <v>24580</v>
      </c>
      <c r="AA97" s="49" t="str">
        <f>IFERROR(IF(VLOOKUP($D97,'Year-To-Date'!$E$1:$E$322,1,FALSE)=D97,"--","Find"),"Find")</f>
        <v>--</v>
      </c>
      <c r="AB97" s="31"/>
      <c r="AD97" s="32"/>
      <c r="AF97" s="32"/>
      <c r="AH97" s="32"/>
      <c r="AJ97" s="32"/>
      <c r="AL97" s="32"/>
      <c r="AN97" s="32"/>
    </row>
    <row r="98" spans="1:40">
      <c r="A98" s="2" t="s">
        <v>657</v>
      </c>
      <c r="B98" s="2" t="s">
        <v>510</v>
      </c>
      <c r="C98" s="2" t="s">
        <v>638</v>
      </c>
      <c r="D98" s="2" t="s">
        <v>278</v>
      </c>
      <c r="E98" s="2" t="s">
        <v>27</v>
      </c>
      <c r="F98" s="21" t="s">
        <v>228</v>
      </c>
      <c r="G98" s="11" t="s">
        <v>701</v>
      </c>
      <c r="H98" s="3">
        <v>42410</v>
      </c>
      <c r="I98" s="2"/>
      <c r="J98" s="2" t="s">
        <v>577</v>
      </c>
      <c r="K98" s="2" t="s">
        <v>394</v>
      </c>
      <c r="L98" s="2" t="s">
        <v>31</v>
      </c>
      <c r="M98" s="2" t="s">
        <v>382</v>
      </c>
      <c r="N98" s="4">
        <v>118248</v>
      </c>
      <c r="O98" s="4">
        <v>118823</v>
      </c>
      <c r="P98" s="4">
        <v>575</v>
      </c>
      <c r="Q98" s="5">
        <v>15.81</v>
      </c>
      <c r="R98" s="4">
        <v>0</v>
      </c>
      <c r="S98" s="4">
        <v>0</v>
      </c>
      <c r="T98" s="4">
        <v>0</v>
      </c>
      <c r="U98" s="5">
        <v>0</v>
      </c>
      <c r="V98" s="5">
        <v>0</v>
      </c>
      <c r="W98" s="14">
        <v>15.81</v>
      </c>
      <c r="X98" s="14">
        <v>0</v>
      </c>
      <c r="Y98" s="14">
        <v>15.81</v>
      </c>
      <c r="Z98" s="4">
        <v>24580</v>
      </c>
      <c r="AA98" s="49" t="str">
        <f>IFERROR(IF(VLOOKUP($D98,'Year-To-Date'!$E$1:$E$322,1,FALSE)=D98,"--","Find"),"Find")</f>
        <v>--</v>
      </c>
      <c r="AB98" s="31"/>
      <c r="AD98" s="32"/>
      <c r="AF98" s="32"/>
      <c r="AH98" s="32"/>
      <c r="AJ98" s="32"/>
      <c r="AL98" s="32"/>
      <c r="AN98" s="32"/>
    </row>
    <row r="99" spans="1:40">
      <c r="A99" s="2" t="s">
        <v>657</v>
      </c>
      <c r="B99" s="2" t="s">
        <v>510</v>
      </c>
      <c r="C99" s="2" t="s">
        <v>76</v>
      </c>
      <c r="D99" s="2" t="s">
        <v>344</v>
      </c>
      <c r="E99" s="2" t="s">
        <v>639</v>
      </c>
      <c r="F99" s="21" t="s">
        <v>345</v>
      </c>
      <c r="G99" s="11" t="s">
        <v>702</v>
      </c>
      <c r="H99" s="3">
        <v>42425</v>
      </c>
      <c r="I99" s="2" t="s">
        <v>39</v>
      </c>
      <c r="J99" s="2" t="s">
        <v>567</v>
      </c>
      <c r="K99" s="2" t="s">
        <v>30</v>
      </c>
      <c r="L99" s="2" t="s">
        <v>31</v>
      </c>
      <c r="M99" s="2" t="s">
        <v>41</v>
      </c>
      <c r="N99" s="4">
        <v>5673</v>
      </c>
      <c r="O99" s="4">
        <v>9169</v>
      </c>
      <c r="P99" s="4">
        <v>3496</v>
      </c>
      <c r="Q99" s="5">
        <v>59.08</v>
      </c>
      <c r="R99" s="4">
        <v>240</v>
      </c>
      <c r="S99" s="4">
        <v>286</v>
      </c>
      <c r="T99" s="4">
        <v>46</v>
      </c>
      <c r="U99" s="5">
        <v>2.75</v>
      </c>
      <c r="V99" s="5">
        <v>0</v>
      </c>
      <c r="W99" s="14">
        <v>61.83</v>
      </c>
      <c r="X99" s="14">
        <v>0</v>
      </c>
      <c r="Y99" s="14">
        <v>61.83</v>
      </c>
      <c r="Z99" s="4">
        <v>24580</v>
      </c>
      <c r="AA99" s="49" t="str">
        <f>IFERROR(IF(VLOOKUP($D99,'Year-To-Date'!$E$1:$E$322,1,FALSE)=D99,"--","Find"),"Find")</f>
        <v>--</v>
      </c>
      <c r="AB99" s="31"/>
      <c r="AD99" s="32"/>
      <c r="AF99" s="32"/>
      <c r="AH99" s="32"/>
      <c r="AJ99" s="32"/>
      <c r="AL99" s="32"/>
      <c r="AN99" s="32"/>
    </row>
    <row r="100" spans="1:40">
      <c r="A100" s="2" t="s">
        <v>657</v>
      </c>
      <c r="B100" s="2" t="s">
        <v>510</v>
      </c>
      <c r="C100" s="2">
        <v>722520749</v>
      </c>
      <c r="D100" s="2" t="s">
        <v>323</v>
      </c>
      <c r="E100" s="2" t="s">
        <v>532</v>
      </c>
      <c r="F100" s="21" t="s">
        <v>324</v>
      </c>
      <c r="G100" s="11" t="s">
        <v>703</v>
      </c>
      <c r="H100" s="3"/>
      <c r="I100" s="2" t="s">
        <v>94</v>
      </c>
      <c r="J100" s="2" t="s">
        <v>29</v>
      </c>
      <c r="K100" s="2" t="s">
        <v>30</v>
      </c>
      <c r="L100" s="2" t="s">
        <v>31</v>
      </c>
      <c r="M100" s="2" t="s">
        <v>382</v>
      </c>
      <c r="N100" s="4">
        <v>7893</v>
      </c>
      <c r="O100" s="4">
        <v>9426</v>
      </c>
      <c r="P100" s="4">
        <v>1533</v>
      </c>
      <c r="Q100" s="5">
        <v>25.91</v>
      </c>
      <c r="R100" s="4">
        <v>3258</v>
      </c>
      <c r="S100" s="4">
        <v>4164</v>
      </c>
      <c r="T100" s="4">
        <v>906</v>
      </c>
      <c r="U100" s="5">
        <v>54.18</v>
      </c>
      <c r="V100" s="5">
        <v>0</v>
      </c>
      <c r="W100" s="14">
        <v>80.09</v>
      </c>
      <c r="X100" s="14">
        <v>0</v>
      </c>
      <c r="Y100" s="14">
        <v>80.09</v>
      </c>
      <c r="Z100" s="4">
        <v>24580</v>
      </c>
      <c r="AA100" s="49" t="str">
        <f>IFERROR(IF(VLOOKUP($D100,'Year-To-Date'!$E$1:$E$322,1,FALSE)=D100,"--","Find"),"Find")</f>
        <v>--</v>
      </c>
      <c r="AB100" s="31"/>
      <c r="AD100" s="32"/>
      <c r="AF100" s="32"/>
      <c r="AH100" s="32"/>
      <c r="AJ100" s="32"/>
      <c r="AL100" s="32"/>
      <c r="AN100" s="32"/>
    </row>
    <row r="101" spans="1:40">
      <c r="A101" s="2" t="s">
        <v>657</v>
      </c>
      <c r="B101" s="2" t="s">
        <v>510</v>
      </c>
      <c r="C101" s="2" t="s">
        <v>532</v>
      </c>
      <c r="D101" s="2" t="s">
        <v>325</v>
      </c>
      <c r="E101" s="2" t="s">
        <v>532</v>
      </c>
      <c r="F101" s="21" t="s">
        <v>324</v>
      </c>
      <c r="G101" s="11" t="s">
        <v>703</v>
      </c>
      <c r="H101" s="3"/>
      <c r="I101" s="2" t="s">
        <v>94</v>
      </c>
      <c r="J101" s="2" t="s">
        <v>29</v>
      </c>
      <c r="K101" s="2" t="s">
        <v>30</v>
      </c>
      <c r="L101" s="2" t="s">
        <v>31</v>
      </c>
      <c r="M101" s="2" t="s">
        <v>382</v>
      </c>
      <c r="N101" s="4">
        <v>3127</v>
      </c>
      <c r="O101" s="4">
        <v>4163</v>
      </c>
      <c r="P101" s="4">
        <v>1036</v>
      </c>
      <c r="Q101" s="5">
        <v>17.510000000000002</v>
      </c>
      <c r="R101" s="4">
        <v>5600</v>
      </c>
      <c r="S101" s="4">
        <v>6681</v>
      </c>
      <c r="T101" s="4">
        <v>1081</v>
      </c>
      <c r="U101" s="5">
        <v>64.64</v>
      </c>
      <c r="V101" s="5">
        <v>0</v>
      </c>
      <c r="W101" s="14">
        <v>82.15</v>
      </c>
      <c r="X101" s="14">
        <v>0</v>
      </c>
      <c r="Y101" s="14">
        <v>82.15</v>
      </c>
      <c r="Z101" s="4">
        <v>24580</v>
      </c>
      <c r="AA101" s="49" t="str">
        <f>IFERROR(IF(VLOOKUP($D101,'Year-To-Date'!$E$1:$E$322,1,FALSE)=D101,"--","Find"),"Find")</f>
        <v>--</v>
      </c>
      <c r="AB101" s="31"/>
      <c r="AD101" s="32"/>
      <c r="AF101" s="32"/>
      <c r="AH101" s="32"/>
      <c r="AJ101" s="32"/>
      <c r="AL101" s="32"/>
      <c r="AN101" s="32"/>
    </row>
    <row r="102" spans="1:40">
      <c r="A102" s="2" t="s">
        <v>657</v>
      </c>
      <c r="B102" s="2" t="s">
        <v>510</v>
      </c>
      <c r="C102" s="2" t="s">
        <v>25</v>
      </c>
      <c r="D102" s="2" t="s">
        <v>126</v>
      </c>
      <c r="E102" s="2" t="s">
        <v>547</v>
      </c>
      <c r="F102" s="21" t="s">
        <v>127</v>
      </c>
      <c r="G102" s="11" t="s">
        <v>704</v>
      </c>
      <c r="H102" s="3">
        <v>42389</v>
      </c>
      <c r="I102" s="2" t="s">
        <v>39</v>
      </c>
      <c r="J102" s="2" t="s">
        <v>548</v>
      </c>
      <c r="K102" s="2" t="s">
        <v>30</v>
      </c>
      <c r="L102" s="2" t="s">
        <v>31</v>
      </c>
      <c r="M102" s="2" t="s">
        <v>32</v>
      </c>
      <c r="N102" s="4">
        <v>7696</v>
      </c>
      <c r="O102" s="4">
        <v>11377</v>
      </c>
      <c r="P102" s="4">
        <v>3681</v>
      </c>
      <c r="Q102" s="5">
        <v>62.21</v>
      </c>
      <c r="R102" s="4">
        <v>7</v>
      </c>
      <c r="S102" s="4">
        <v>7</v>
      </c>
      <c r="T102" s="4">
        <v>0</v>
      </c>
      <c r="U102" s="5">
        <v>0</v>
      </c>
      <c r="V102" s="5">
        <v>0</v>
      </c>
      <c r="W102" s="14">
        <v>62.21</v>
      </c>
      <c r="X102" s="14">
        <v>0</v>
      </c>
      <c r="Y102" s="14">
        <v>62.21</v>
      </c>
      <c r="Z102" s="4">
        <v>24580</v>
      </c>
      <c r="AA102" s="49" t="str">
        <f>IFERROR(IF(VLOOKUP($D102,'Year-To-Date'!$E$1:$E$322,1,FALSE)=D102,"--","Find"),"Find")</f>
        <v>--</v>
      </c>
      <c r="AB102" s="31"/>
      <c r="AD102" s="32"/>
      <c r="AF102" s="32"/>
      <c r="AH102" s="32"/>
      <c r="AJ102" s="32"/>
      <c r="AL102" s="32"/>
      <c r="AN102" s="32"/>
    </row>
    <row r="103" spans="1:40">
      <c r="A103" s="2" t="s">
        <v>657</v>
      </c>
      <c r="B103" s="2" t="s">
        <v>510</v>
      </c>
      <c r="C103" s="2" t="s">
        <v>48</v>
      </c>
      <c r="D103" s="2" t="s">
        <v>174</v>
      </c>
      <c r="E103" s="2" t="s">
        <v>547</v>
      </c>
      <c r="F103" s="21" t="s">
        <v>127</v>
      </c>
      <c r="G103" s="11" t="s">
        <v>704</v>
      </c>
      <c r="H103" s="3">
        <v>42389</v>
      </c>
      <c r="I103" s="2" t="s">
        <v>39</v>
      </c>
      <c r="J103" s="2" t="s">
        <v>548</v>
      </c>
      <c r="K103" s="2" t="s">
        <v>30</v>
      </c>
      <c r="L103" s="2" t="s">
        <v>31</v>
      </c>
      <c r="M103" s="2" t="s">
        <v>32</v>
      </c>
      <c r="N103" s="4">
        <v>710</v>
      </c>
      <c r="O103" s="4">
        <v>1224</v>
      </c>
      <c r="P103" s="4">
        <v>514</v>
      </c>
      <c r="Q103" s="5">
        <v>8.69</v>
      </c>
      <c r="R103" s="4">
        <v>0</v>
      </c>
      <c r="S103" s="4">
        <v>0</v>
      </c>
      <c r="T103" s="4">
        <v>0</v>
      </c>
      <c r="U103" s="5">
        <v>0</v>
      </c>
      <c r="V103" s="5">
        <v>0</v>
      </c>
      <c r="W103" s="14">
        <v>8.69</v>
      </c>
      <c r="X103" s="14">
        <v>0</v>
      </c>
      <c r="Y103" s="14">
        <v>8.69</v>
      </c>
      <c r="Z103" s="4">
        <v>24580</v>
      </c>
      <c r="AA103" s="49" t="str">
        <f>IFERROR(IF(VLOOKUP($D103,'Year-To-Date'!$E$1:$E$322,1,FALSE)=D103,"--","Find"),"Find")</f>
        <v>--</v>
      </c>
      <c r="AB103" s="31"/>
      <c r="AD103" s="32"/>
      <c r="AF103" s="32"/>
      <c r="AH103" s="32"/>
      <c r="AJ103" s="32"/>
      <c r="AL103" s="32"/>
      <c r="AN103" s="32"/>
    </row>
    <row r="104" spans="1:40">
      <c r="A104" s="2" t="s">
        <v>657</v>
      </c>
      <c r="B104" s="2" t="s">
        <v>510</v>
      </c>
      <c r="C104" s="2" t="s">
        <v>48</v>
      </c>
      <c r="D104" s="2" t="s">
        <v>176</v>
      </c>
      <c r="E104" s="2" t="s">
        <v>547</v>
      </c>
      <c r="F104" s="21" t="s">
        <v>127</v>
      </c>
      <c r="G104" s="11" t="s">
        <v>704</v>
      </c>
      <c r="H104" s="3">
        <v>42389</v>
      </c>
      <c r="I104" s="2" t="s">
        <v>39</v>
      </c>
      <c r="J104" s="2" t="s">
        <v>548</v>
      </c>
      <c r="K104" s="2" t="s">
        <v>30</v>
      </c>
      <c r="L104" s="2" t="s">
        <v>31</v>
      </c>
      <c r="M104" s="2" t="s">
        <v>32</v>
      </c>
      <c r="N104" s="4">
        <v>2045</v>
      </c>
      <c r="O104" s="4">
        <v>2329</v>
      </c>
      <c r="P104" s="4">
        <v>284</v>
      </c>
      <c r="Q104" s="5">
        <v>4.8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4.8</v>
      </c>
      <c r="X104" s="14">
        <v>0</v>
      </c>
      <c r="Y104" s="14">
        <v>4.8</v>
      </c>
      <c r="Z104" s="4">
        <v>24580</v>
      </c>
      <c r="AA104" s="49" t="str">
        <f>IFERROR(IF(VLOOKUP($D104,'Year-To-Date'!$E$1:$E$322,1,FALSE)=D104,"--","Find"),"Find")</f>
        <v>--</v>
      </c>
      <c r="AB104" s="31"/>
      <c r="AD104" s="32"/>
      <c r="AF104" s="32"/>
      <c r="AH104" s="32"/>
      <c r="AJ104" s="32"/>
      <c r="AL104" s="32"/>
      <c r="AN104" s="32"/>
    </row>
    <row r="105" spans="1:40">
      <c r="A105" s="2" t="s">
        <v>657</v>
      </c>
      <c r="B105" s="2" t="s">
        <v>510</v>
      </c>
      <c r="C105" s="2" t="s">
        <v>48</v>
      </c>
      <c r="D105" s="2" t="s">
        <v>178</v>
      </c>
      <c r="E105" s="2" t="s">
        <v>547</v>
      </c>
      <c r="F105" s="21" t="s">
        <v>127</v>
      </c>
      <c r="G105" s="11" t="s">
        <v>704</v>
      </c>
      <c r="H105" s="3">
        <v>42388</v>
      </c>
      <c r="I105" s="2" t="s">
        <v>39</v>
      </c>
      <c r="J105" s="2" t="s">
        <v>548</v>
      </c>
      <c r="K105" s="2" t="s">
        <v>30</v>
      </c>
      <c r="L105" s="2" t="s">
        <v>31</v>
      </c>
      <c r="M105" s="2" t="s">
        <v>32</v>
      </c>
      <c r="N105" s="4">
        <v>6088</v>
      </c>
      <c r="O105" s="4">
        <v>11107</v>
      </c>
      <c r="P105" s="4">
        <v>5019</v>
      </c>
      <c r="Q105" s="5">
        <v>84.82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84.82</v>
      </c>
      <c r="X105" s="14">
        <v>0</v>
      </c>
      <c r="Y105" s="14">
        <v>84.82</v>
      </c>
      <c r="Z105" s="4">
        <v>24580</v>
      </c>
      <c r="AA105" s="49" t="str">
        <f>IFERROR(IF(VLOOKUP($D105,'Year-To-Date'!$E$1:$E$322,1,FALSE)=D105,"--","Find"),"Find")</f>
        <v>--</v>
      </c>
      <c r="AB105" s="31"/>
      <c r="AD105" s="32"/>
      <c r="AF105" s="32"/>
      <c r="AH105" s="32"/>
      <c r="AJ105" s="32"/>
      <c r="AL105" s="32"/>
      <c r="AN105" s="32"/>
    </row>
    <row r="106" spans="1:40">
      <c r="A106" s="2" t="s">
        <v>657</v>
      </c>
      <c r="B106" s="2" t="s">
        <v>510</v>
      </c>
      <c r="C106" s="2" t="s">
        <v>395</v>
      </c>
      <c r="D106" s="2" t="s">
        <v>197</v>
      </c>
      <c r="E106" s="2" t="s">
        <v>547</v>
      </c>
      <c r="F106" s="21" t="s">
        <v>127</v>
      </c>
      <c r="G106" s="11" t="s">
        <v>704</v>
      </c>
      <c r="H106" s="3">
        <v>42389</v>
      </c>
      <c r="I106" s="2" t="s">
        <v>39</v>
      </c>
      <c r="J106" s="2" t="s">
        <v>548</v>
      </c>
      <c r="K106" s="2" t="s">
        <v>30</v>
      </c>
      <c r="L106" s="2" t="s">
        <v>31</v>
      </c>
      <c r="M106" s="2" t="s">
        <v>32</v>
      </c>
      <c r="N106" s="4">
        <v>747</v>
      </c>
      <c r="O106" s="4">
        <v>1291</v>
      </c>
      <c r="P106" s="4">
        <v>544</v>
      </c>
      <c r="Q106" s="5">
        <v>9.19</v>
      </c>
      <c r="R106" s="4">
        <v>1452</v>
      </c>
      <c r="S106" s="4">
        <v>2142</v>
      </c>
      <c r="T106" s="4">
        <v>690</v>
      </c>
      <c r="U106" s="5">
        <v>41.26</v>
      </c>
      <c r="V106" s="5">
        <v>0</v>
      </c>
      <c r="W106" s="14">
        <v>50.45</v>
      </c>
      <c r="X106" s="14">
        <v>0</v>
      </c>
      <c r="Y106" s="14">
        <v>50.45</v>
      </c>
      <c r="Z106" s="4">
        <v>24580</v>
      </c>
      <c r="AA106" s="49" t="str">
        <f>IFERROR(IF(VLOOKUP($D106,'Year-To-Date'!$E$1:$E$322,1,FALSE)=D106,"--","Find"),"Find")</f>
        <v>--</v>
      </c>
      <c r="AB106" s="31"/>
      <c r="AD106" s="32"/>
      <c r="AF106" s="32"/>
      <c r="AH106" s="32"/>
      <c r="AJ106" s="32"/>
      <c r="AL106" s="32"/>
      <c r="AN106" s="32"/>
    </row>
    <row r="107" spans="1:40">
      <c r="A107" s="2" t="s">
        <v>657</v>
      </c>
      <c r="B107" s="2" t="s">
        <v>510</v>
      </c>
      <c r="C107" s="2" t="s">
        <v>643</v>
      </c>
      <c r="D107" s="2" t="s">
        <v>231</v>
      </c>
      <c r="E107" s="2" t="s">
        <v>549</v>
      </c>
      <c r="F107" s="21" t="s">
        <v>127</v>
      </c>
      <c r="G107" s="11" t="s">
        <v>704</v>
      </c>
      <c r="H107" s="3">
        <v>42410</v>
      </c>
      <c r="I107" s="2"/>
      <c r="J107" s="2" t="s">
        <v>644</v>
      </c>
      <c r="K107" s="2" t="s">
        <v>394</v>
      </c>
      <c r="L107" s="2" t="s">
        <v>31</v>
      </c>
      <c r="M107" s="2" t="s">
        <v>382</v>
      </c>
      <c r="N107" s="4">
        <v>77585</v>
      </c>
      <c r="O107" s="4">
        <v>77627</v>
      </c>
      <c r="P107" s="4">
        <v>42</v>
      </c>
      <c r="Q107" s="5">
        <v>1.1599999999999999</v>
      </c>
      <c r="R107" s="4">
        <v>0</v>
      </c>
      <c r="S107" s="4">
        <v>0</v>
      </c>
      <c r="T107" s="4">
        <v>0</v>
      </c>
      <c r="U107" s="5">
        <v>0</v>
      </c>
      <c r="V107" s="5">
        <v>0</v>
      </c>
      <c r="W107" s="14">
        <v>1.1599999999999999</v>
      </c>
      <c r="X107" s="14">
        <v>0</v>
      </c>
      <c r="Y107" s="14">
        <v>1.1599999999999999</v>
      </c>
      <c r="Z107" s="4">
        <v>24580</v>
      </c>
      <c r="AA107" s="49" t="str">
        <f>IFERROR(IF(VLOOKUP($D107,'Year-To-Date'!$E$1:$E$322,1,FALSE)=D107,"--","Find"),"Find")</f>
        <v>--</v>
      </c>
      <c r="AB107" s="31"/>
      <c r="AD107" s="32"/>
      <c r="AF107" s="32"/>
      <c r="AH107" s="32"/>
      <c r="AJ107" s="32"/>
      <c r="AL107" s="32"/>
      <c r="AN107" s="32"/>
    </row>
    <row r="108" spans="1:40">
      <c r="A108" s="2" t="s">
        <v>657</v>
      </c>
      <c r="B108" s="2" t="s">
        <v>510</v>
      </c>
      <c r="C108" s="2" t="s">
        <v>69</v>
      </c>
      <c r="D108" s="2" t="s">
        <v>243</v>
      </c>
      <c r="E108" s="2" t="s">
        <v>547</v>
      </c>
      <c r="F108" s="21" t="s">
        <v>127</v>
      </c>
      <c r="G108" s="11" t="s">
        <v>704</v>
      </c>
      <c r="H108" s="3">
        <v>42389</v>
      </c>
      <c r="I108" s="2" t="s">
        <v>39</v>
      </c>
      <c r="J108" s="2" t="s">
        <v>548</v>
      </c>
      <c r="K108" s="2" t="s">
        <v>30</v>
      </c>
      <c r="L108" s="2" t="s">
        <v>31</v>
      </c>
      <c r="M108" s="2" t="s">
        <v>32</v>
      </c>
      <c r="N108" s="4">
        <v>83</v>
      </c>
      <c r="O108" s="4">
        <v>374</v>
      </c>
      <c r="P108" s="4">
        <v>291</v>
      </c>
      <c r="Q108" s="5">
        <v>4.92</v>
      </c>
      <c r="R108" s="4">
        <v>303</v>
      </c>
      <c r="S108" s="4">
        <v>1119</v>
      </c>
      <c r="T108" s="4">
        <v>816</v>
      </c>
      <c r="U108" s="5">
        <v>48.8</v>
      </c>
      <c r="V108" s="5">
        <v>0</v>
      </c>
      <c r="W108" s="14">
        <v>53.72</v>
      </c>
      <c r="X108" s="14">
        <v>0</v>
      </c>
      <c r="Y108" s="14">
        <v>53.72</v>
      </c>
      <c r="Z108" s="4">
        <v>24580</v>
      </c>
      <c r="AA108" s="49" t="str">
        <f>IFERROR(IF(VLOOKUP($D108,'Year-To-Date'!$E$1:$E$322,1,FALSE)=D108,"--","Find"),"Find")</f>
        <v>--</v>
      </c>
      <c r="AB108" s="31"/>
      <c r="AD108" s="32"/>
      <c r="AF108" s="32"/>
      <c r="AH108" s="32"/>
      <c r="AJ108" s="32"/>
      <c r="AL108" s="32"/>
      <c r="AN108" s="32"/>
    </row>
    <row r="109" spans="1:40">
      <c r="A109" s="2" t="s">
        <v>657</v>
      </c>
      <c r="B109" s="2" t="s">
        <v>510</v>
      </c>
      <c r="C109" s="2" t="s">
        <v>69</v>
      </c>
      <c r="D109" s="2" t="s">
        <v>250</v>
      </c>
      <c r="E109" s="2" t="s">
        <v>547</v>
      </c>
      <c r="F109" s="21" t="s">
        <v>127</v>
      </c>
      <c r="G109" s="11" t="s">
        <v>704</v>
      </c>
      <c r="H109" s="3">
        <v>42389</v>
      </c>
      <c r="I109" s="2" t="s">
        <v>39</v>
      </c>
      <c r="J109" s="2" t="s">
        <v>548</v>
      </c>
      <c r="K109" s="2" t="s">
        <v>30</v>
      </c>
      <c r="L109" s="2" t="s">
        <v>31</v>
      </c>
      <c r="M109" s="2" t="s">
        <v>32</v>
      </c>
      <c r="N109" s="4">
        <v>65</v>
      </c>
      <c r="O109" s="4">
        <v>357</v>
      </c>
      <c r="P109" s="4">
        <v>292</v>
      </c>
      <c r="Q109" s="5">
        <v>4.93</v>
      </c>
      <c r="R109" s="4">
        <v>34</v>
      </c>
      <c r="S109" s="4">
        <v>35</v>
      </c>
      <c r="T109" s="4">
        <v>1</v>
      </c>
      <c r="U109" s="5">
        <v>0.06</v>
      </c>
      <c r="V109" s="5">
        <v>0</v>
      </c>
      <c r="W109" s="14">
        <v>4.99</v>
      </c>
      <c r="X109" s="14">
        <v>0</v>
      </c>
      <c r="Y109" s="14">
        <v>4.99</v>
      </c>
      <c r="Z109" s="4">
        <v>24580</v>
      </c>
      <c r="AA109" s="49" t="str">
        <f>IFERROR(IF(VLOOKUP($D109,'Year-To-Date'!$E$1:$E$322,1,FALSE)=D109,"--","Find"),"Find")</f>
        <v>--</v>
      </c>
      <c r="AB109" s="31"/>
      <c r="AD109" s="32"/>
      <c r="AF109" s="32"/>
      <c r="AH109" s="32"/>
      <c r="AJ109" s="32"/>
      <c r="AL109" s="32"/>
      <c r="AN109" s="32"/>
    </row>
    <row r="110" spans="1:40">
      <c r="A110" s="2" t="s">
        <v>657</v>
      </c>
      <c r="B110" s="2" t="s">
        <v>510</v>
      </c>
      <c r="C110" s="2" t="s">
        <v>69</v>
      </c>
      <c r="D110" s="2" t="s">
        <v>251</v>
      </c>
      <c r="E110" s="2" t="s">
        <v>547</v>
      </c>
      <c r="F110" s="21" t="s">
        <v>127</v>
      </c>
      <c r="G110" s="11" t="s">
        <v>704</v>
      </c>
      <c r="H110" s="3">
        <v>42389</v>
      </c>
      <c r="I110" s="2" t="s">
        <v>39</v>
      </c>
      <c r="J110" s="2" t="s">
        <v>548</v>
      </c>
      <c r="K110" s="2" t="s">
        <v>30</v>
      </c>
      <c r="L110" s="2" t="s">
        <v>31</v>
      </c>
      <c r="M110" s="2" t="s">
        <v>32</v>
      </c>
      <c r="N110" s="4">
        <v>157</v>
      </c>
      <c r="O110" s="4">
        <v>227</v>
      </c>
      <c r="P110" s="4">
        <v>70</v>
      </c>
      <c r="Q110" s="5">
        <v>1.18</v>
      </c>
      <c r="R110" s="4">
        <v>106</v>
      </c>
      <c r="S110" s="4">
        <v>113</v>
      </c>
      <c r="T110" s="4">
        <v>7</v>
      </c>
      <c r="U110" s="5">
        <v>0.42</v>
      </c>
      <c r="V110" s="5">
        <v>0</v>
      </c>
      <c r="W110" s="14">
        <v>1.6</v>
      </c>
      <c r="X110" s="14">
        <v>0</v>
      </c>
      <c r="Y110" s="14">
        <v>1.6</v>
      </c>
      <c r="Z110" s="4">
        <v>24580</v>
      </c>
      <c r="AA110" s="49" t="str">
        <f>IFERROR(IF(VLOOKUP($D110,'Year-To-Date'!$E$1:$E$322,1,FALSE)=D110,"--","Find"),"Find")</f>
        <v>--</v>
      </c>
      <c r="AB110" s="31"/>
      <c r="AD110" s="32"/>
      <c r="AF110" s="32"/>
      <c r="AH110" s="32"/>
      <c r="AJ110" s="32"/>
      <c r="AL110" s="32"/>
      <c r="AN110" s="32"/>
    </row>
    <row r="111" spans="1:40">
      <c r="A111" s="2" t="s">
        <v>657</v>
      </c>
      <c r="B111" s="2" t="s">
        <v>510</v>
      </c>
      <c r="C111" s="2" t="s">
        <v>76</v>
      </c>
      <c r="D111" s="2" t="s">
        <v>327</v>
      </c>
      <c r="E111" s="2" t="s">
        <v>547</v>
      </c>
      <c r="F111" s="21" t="s">
        <v>127</v>
      </c>
      <c r="G111" s="11" t="s">
        <v>704</v>
      </c>
      <c r="H111" s="3">
        <v>42388</v>
      </c>
      <c r="I111" s="2" t="s">
        <v>39</v>
      </c>
      <c r="J111" s="2" t="s">
        <v>548</v>
      </c>
      <c r="K111" s="2" t="s">
        <v>30</v>
      </c>
      <c r="L111" s="2" t="s">
        <v>31</v>
      </c>
      <c r="M111" s="2" t="s">
        <v>32</v>
      </c>
      <c r="N111" s="4">
        <v>15253</v>
      </c>
      <c r="O111" s="4">
        <v>25925</v>
      </c>
      <c r="P111" s="4">
        <v>10672</v>
      </c>
      <c r="Q111" s="5">
        <v>180.36</v>
      </c>
      <c r="R111" s="4">
        <v>2242</v>
      </c>
      <c r="S111" s="4">
        <v>5046</v>
      </c>
      <c r="T111" s="4">
        <v>2804</v>
      </c>
      <c r="U111" s="5">
        <v>167.68</v>
      </c>
      <c r="V111" s="5">
        <v>0</v>
      </c>
      <c r="W111" s="14">
        <v>348.04</v>
      </c>
      <c r="X111" s="14">
        <v>0</v>
      </c>
      <c r="Y111" s="14">
        <v>348.04</v>
      </c>
      <c r="Z111" s="4">
        <v>24580</v>
      </c>
      <c r="AA111" s="49" t="str">
        <f>IFERROR(IF(VLOOKUP($D111,'Year-To-Date'!$E$1:$E$322,1,FALSE)=D111,"--","Find"),"Find")</f>
        <v>--</v>
      </c>
      <c r="AB111" s="31"/>
      <c r="AD111" s="32"/>
      <c r="AF111" s="32"/>
      <c r="AH111" s="32"/>
      <c r="AJ111" s="32"/>
      <c r="AL111" s="32"/>
      <c r="AN111" s="32"/>
    </row>
    <row r="112" spans="1:40">
      <c r="A112" s="2" t="s">
        <v>657</v>
      </c>
      <c r="B112" s="2" t="s">
        <v>510</v>
      </c>
      <c r="C112" s="2" t="s">
        <v>25</v>
      </c>
      <c r="D112" s="2" t="s">
        <v>33</v>
      </c>
      <c r="E112" s="2" t="s">
        <v>34</v>
      </c>
      <c r="F112" s="21" t="s">
        <v>108</v>
      </c>
      <c r="G112" s="11" t="s">
        <v>705</v>
      </c>
      <c r="H112" s="3">
        <v>42207</v>
      </c>
      <c r="I112" s="2" t="s">
        <v>28</v>
      </c>
      <c r="J112" s="2" t="s">
        <v>35</v>
      </c>
      <c r="K112" s="2" t="s">
        <v>30</v>
      </c>
      <c r="L112" s="2" t="s">
        <v>31</v>
      </c>
      <c r="M112" s="2" t="s">
        <v>382</v>
      </c>
      <c r="N112" s="4">
        <v>112914</v>
      </c>
      <c r="O112" s="4">
        <v>124818</v>
      </c>
      <c r="P112" s="4">
        <v>11904</v>
      </c>
      <c r="Q112" s="5">
        <v>201.18</v>
      </c>
      <c r="R112" s="4">
        <v>0</v>
      </c>
      <c r="S112" s="4">
        <v>0</v>
      </c>
      <c r="T112" s="4">
        <v>0</v>
      </c>
      <c r="U112" s="5">
        <v>0</v>
      </c>
      <c r="V112" s="5">
        <v>0</v>
      </c>
      <c r="W112" s="14">
        <v>201.18</v>
      </c>
      <c r="X112" s="14">
        <v>0</v>
      </c>
      <c r="Y112" s="14">
        <v>201.18</v>
      </c>
      <c r="Z112" s="4">
        <v>24580</v>
      </c>
      <c r="AA112" s="49" t="str">
        <f>IFERROR(IF(VLOOKUP($D112,'Year-To-Date'!$E$1:$E$322,1,FALSE)=D112,"--","Find"),"Find")</f>
        <v>--</v>
      </c>
      <c r="AB112" s="31"/>
      <c r="AD112" s="32"/>
      <c r="AF112" s="32"/>
      <c r="AH112" s="32"/>
      <c r="AJ112" s="32"/>
      <c r="AL112" s="32"/>
      <c r="AN112" s="32"/>
    </row>
    <row r="113" spans="1:40">
      <c r="A113" s="2" t="s">
        <v>657</v>
      </c>
      <c r="B113" s="2" t="s">
        <v>510</v>
      </c>
      <c r="C113" s="2" t="s">
        <v>25</v>
      </c>
      <c r="D113" s="2" t="s">
        <v>36</v>
      </c>
      <c r="E113" s="2" t="s">
        <v>34</v>
      </c>
      <c r="F113" s="21" t="s">
        <v>108</v>
      </c>
      <c r="G113" s="11" t="s">
        <v>705</v>
      </c>
      <c r="H113" s="3">
        <v>42207</v>
      </c>
      <c r="I113" s="2" t="s">
        <v>28</v>
      </c>
      <c r="J113" s="2" t="s">
        <v>35</v>
      </c>
      <c r="K113" s="2" t="s">
        <v>30</v>
      </c>
      <c r="L113" s="2" t="s">
        <v>31</v>
      </c>
      <c r="M113" s="2" t="s">
        <v>382</v>
      </c>
      <c r="N113" s="4">
        <v>122052</v>
      </c>
      <c r="O113" s="4">
        <v>143469</v>
      </c>
      <c r="P113" s="4">
        <v>21417</v>
      </c>
      <c r="Q113" s="5">
        <v>361.95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361.95</v>
      </c>
      <c r="X113" s="14">
        <v>0</v>
      </c>
      <c r="Y113" s="14">
        <v>361.95</v>
      </c>
      <c r="Z113" s="4">
        <v>24580</v>
      </c>
      <c r="AA113" s="49" t="str">
        <f>IFERROR(IF(VLOOKUP($D113,'Year-To-Date'!$E$1:$E$322,1,FALSE)=D113,"--","Find"),"Find")</f>
        <v>--</v>
      </c>
      <c r="AB113" s="31"/>
      <c r="AD113" s="32"/>
      <c r="AF113" s="32"/>
      <c r="AH113" s="32"/>
      <c r="AJ113" s="32"/>
      <c r="AL113" s="32"/>
      <c r="AN113" s="32"/>
    </row>
    <row r="114" spans="1:40">
      <c r="A114" s="2" t="s">
        <v>657</v>
      </c>
      <c r="B114" s="2" t="s">
        <v>510</v>
      </c>
      <c r="C114" s="2" t="s">
        <v>25</v>
      </c>
      <c r="D114" s="2" t="s">
        <v>45</v>
      </c>
      <c r="E114" s="2" t="s">
        <v>46</v>
      </c>
      <c r="F114" s="21" t="s">
        <v>108</v>
      </c>
      <c r="G114" s="11" t="s">
        <v>705</v>
      </c>
      <c r="H114" s="3">
        <v>42208</v>
      </c>
      <c r="I114" s="2" t="s">
        <v>28</v>
      </c>
      <c r="J114" s="2" t="s">
        <v>47</v>
      </c>
      <c r="K114" s="2" t="s">
        <v>30</v>
      </c>
      <c r="L114" s="2" t="s">
        <v>31</v>
      </c>
      <c r="M114" s="2" t="s">
        <v>32</v>
      </c>
      <c r="N114" s="4">
        <v>162518</v>
      </c>
      <c r="O114" s="4">
        <v>182882</v>
      </c>
      <c r="P114" s="4">
        <v>20364</v>
      </c>
      <c r="Q114" s="5">
        <v>344.15</v>
      </c>
      <c r="R114" s="4">
        <v>0</v>
      </c>
      <c r="S114" s="4">
        <v>0</v>
      </c>
      <c r="T114" s="4">
        <v>0</v>
      </c>
      <c r="U114" s="5">
        <v>0</v>
      </c>
      <c r="V114" s="5">
        <v>0</v>
      </c>
      <c r="W114" s="14">
        <v>344.15</v>
      </c>
      <c r="X114" s="14">
        <v>0</v>
      </c>
      <c r="Y114" s="14">
        <v>344.15</v>
      </c>
      <c r="Z114" s="4">
        <v>24580</v>
      </c>
      <c r="AA114" s="49" t="str">
        <f>IFERROR(IF(VLOOKUP($D114,'Year-To-Date'!$E$1:$E$322,1,FALSE)=D114,"--","Find"),"Find")</f>
        <v>--</v>
      </c>
      <c r="AB114" s="31"/>
      <c r="AD114" s="32"/>
      <c r="AF114" s="32"/>
      <c r="AH114" s="32"/>
      <c r="AJ114" s="32"/>
      <c r="AL114" s="32"/>
      <c r="AN114" s="32"/>
    </row>
    <row r="115" spans="1:40">
      <c r="A115" s="2" t="s">
        <v>657</v>
      </c>
      <c r="B115" s="2" t="s">
        <v>510</v>
      </c>
      <c r="C115" s="2" t="s">
        <v>25</v>
      </c>
      <c r="D115" s="2" t="s">
        <v>356</v>
      </c>
      <c r="E115" s="2" t="s">
        <v>34</v>
      </c>
      <c r="F115" s="21" t="s">
        <v>108</v>
      </c>
      <c r="G115" s="11" t="s">
        <v>705</v>
      </c>
      <c r="H115" s="3">
        <v>42258</v>
      </c>
      <c r="I115" s="2"/>
      <c r="J115" s="2" t="s">
        <v>35</v>
      </c>
      <c r="K115" s="2" t="s">
        <v>30</v>
      </c>
      <c r="L115" s="2" t="s">
        <v>31</v>
      </c>
      <c r="M115" s="2" t="s">
        <v>32</v>
      </c>
      <c r="N115" s="4">
        <v>64789</v>
      </c>
      <c r="O115" s="4">
        <v>76960</v>
      </c>
      <c r="P115" s="4">
        <v>12171</v>
      </c>
      <c r="Q115" s="5">
        <v>205.69</v>
      </c>
      <c r="R115" s="4">
        <v>0</v>
      </c>
      <c r="S115" s="4">
        <v>0</v>
      </c>
      <c r="T115" s="4">
        <v>0</v>
      </c>
      <c r="U115" s="5">
        <v>0</v>
      </c>
      <c r="V115" s="5">
        <v>0</v>
      </c>
      <c r="W115" s="14">
        <v>205.69</v>
      </c>
      <c r="X115" s="14">
        <v>0</v>
      </c>
      <c r="Y115" s="14">
        <v>205.69</v>
      </c>
      <c r="Z115" s="4">
        <v>24580</v>
      </c>
      <c r="AA115" s="49" t="str">
        <f>IFERROR(IF(VLOOKUP($D115,'Year-To-Date'!$E$1:$E$322,1,FALSE)=D115,"--","Find"),"Find")</f>
        <v>--</v>
      </c>
      <c r="AB115" s="31"/>
      <c r="AD115" s="32"/>
      <c r="AF115" s="32"/>
      <c r="AH115" s="32"/>
      <c r="AJ115" s="32"/>
      <c r="AL115" s="32"/>
      <c r="AN115" s="32"/>
    </row>
    <row r="116" spans="1:40">
      <c r="A116" s="2" t="s">
        <v>657</v>
      </c>
      <c r="B116" s="2" t="s">
        <v>510</v>
      </c>
      <c r="C116" s="2" t="s">
        <v>46</v>
      </c>
      <c r="D116" s="2" t="s">
        <v>52</v>
      </c>
      <c r="E116" s="2" t="s">
        <v>46</v>
      </c>
      <c r="F116" s="21" t="s">
        <v>108</v>
      </c>
      <c r="G116" s="11" t="s">
        <v>705</v>
      </c>
      <c r="H116" s="3"/>
      <c r="I116" s="2" t="s">
        <v>94</v>
      </c>
      <c r="J116" s="2" t="s">
        <v>47</v>
      </c>
      <c r="K116" s="2" t="s">
        <v>30</v>
      </c>
      <c r="L116" s="2" t="s">
        <v>31</v>
      </c>
      <c r="M116" s="2" t="s">
        <v>32</v>
      </c>
      <c r="N116" s="4">
        <v>1604</v>
      </c>
      <c r="O116" s="4">
        <v>1684</v>
      </c>
      <c r="P116" s="4">
        <v>80</v>
      </c>
      <c r="Q116" s="14">
        <v>1.35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1.35</v>
      </c>
      <c r="X116" s="14">
        <v>0</v>
      </c>
      <c r="Y116" s="14">
        <v>1.35</v>
      </c>
      <c r="Z116" s="4">
        <v>24580</v>
      </c>
      <c r="AA116" s="49" t="str">
        <f>IFERROR(IF(VLOOKUP($D116,'Year-To-Date'!$E$1:$E$322,1,FALSE)=D116,"--","Find"),"Find")</f>
        <v>--</v>
      </c>
      <c r="AB116" s="31"/>
      <c r="AD116" s="32"/>
      <c r="AF116" s="32"/>
      <c r="AH116" s="32"/>
      <c r="AJ116" s="32"/>
      <c r="AL116" s="32"/>
      <c r="AN116" s="32"/>
    </row>
    <row r="117" spans="1:40">
      <c r="A117" s="2" t="s">
        <v>657</v>
      </c>
      <c r="B117" s="2" t="s">
        <v>510</v>
      </c>
      <c r="C117" s="2" t="s">
        <v>56</v>
      </c>
      <c r="D117" s="2" t="s">
        <v>60</v>
      </c>
      <c r="E117" s="2" t="s">
        <v>46</v>
      </c>
      <c r="F117" s="21" t="s">
        <v>108</v>
      </c>
      <c r="G117" s="11" t="s">
        <v>705</v>
      </c>
      <c r="H117" s="3">
        <v>42208</v>
      </c>
      <c r="I117" s="2" t="s">
        <v>28</v>
      </c>
      <c r="J117" s="2" t="s">
        <v>47</v>
      </c>
      <c r="K117" s="2" t="s">
        <v>30</v>
      </c>
      <c r="L117" s="2" t="s">
        <v>31</v>
      </c>
      <c r="M117" s="2" t="s">
        <v>32</v>
      </c>
      <c r="N117" s="4">
        <v>1177</v>
      </c>
      <c r="O117" s="4">
        <v>1230</v>
      </c>
      <c r="P117" s="4">
        <v>53</v>
      </c>
      <c r="Q117" s="5">
        <v>0.9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0.9</v>
      </c>
      <c r="X117" s="14">
        <v>0</v>
      </c>
      <c r="Y117" s="14">
        <v>0.9</v>
      </c>
      <c r="Z117" s="4">
        <v>24580</v>
      </c>
      <c r="AA117" s="49" t="str">
        <f>IFERROR(IF(VLOOKUP($D117,'Year-To-Date'!$E$1:$E$322,1,FALSE)=D117,"--","Find"),"Find")</f>
        <v>--</v>
      </c>
      <c r="AB117" s="31"/>
      <c r="AD117" s="32"/>
      <c r="AF117" s="32"/>
      <c r="AH117" s="32"/>
      <c r="AJ117" s="32"/>
      <c r="AL117" s="32"/>
      <c r="AN117" s="32"/>
    </row>
    <row r="118" spans="1:40">
      <c r="A118" s="2" t="s">
        <v>657</v>
      </c>
      <c r="B118" s="2" t="s">
        <v>510</v>
      </c>
      <c r="C118" s="2" t="s">
        <v>56</v>
      </c>
      <c r="D118" s="2" t="s">
        <v>64</v>
      </c>
      <c r="E118" s="2" t="s">
        <v>46</v>
      </c>
      <c r="F118" s="21" t="s">
        <v>108</v>
      </c>
      <c r="G118" s="11" t="s">
        <v>705</v>
      </c>
      <c r="H118" s="3">
        <v>42208</v>
      </c>
      <c r="I118" s="2" t="s">
        <v>28</v>
      </c>
      <c r="J118" s="2" t="s">
        <v>47</v>
      </c>
      <c r="K118" s="2" t="s">
        <v>30</v>
      </c>
      <c r="L118" s="2" t="s">
        <v>31</v>
      </c>
      <c r="M118" s="2" t="s">
        <v>32</v>
      </c>
      <c r="N118" s="4">
        <v>44067</v>
      </c>
      <c r="O118" s="4">
        <v>45010</v>
      </c>
      <c r="P118" s="4">
        <v>943</v>
      </c>
      <c r="Q118" s="5">
        <v>15.94</v>
      </c>
      <c r="R118" s="4">
        <v>0</v>
      </c>
      <c r="S118" s="4">
        <v>0</v>
      </c>
      <c r="T118" s="4">
        <v>0</v>
      </c>
      <c r="U118" s="5">
        <v>0</v>
      </c>
      <c r="V118" s="5">
        <v>0</v>
      </c>
      <c r="W118" s="14">
        <v>15.94</v>
      </c>
      <c r="X118" s="14">
        <v>0</v>
      </c>
      <c r="Y118" s="14">
        <v>15.94</v>
      </c>
      <c r="Z118" s="4">
        <v>24580</v>
      </c>
      <c r="AA118" s="49" t="str">
        <f>IFERROR(IF(VLOOKUP($D118,'Year-To-Date'!$E$1:$E$322,1,FALSE)=D118,"--","Find"),"Find")</f>
        <v>--</v>
      </c>
      <c r="AB118" s="31"/>
      <c r="AD118" s="32"/>
      <c r="AF118" s="32"/>
      <c r="AH118" s="32"/>
      <c r="AJ118" s="32"/>
      <c r="AL118" s="32"/>
      <c r="AN118" s="32"/>
    </row>
    <row r="119" spans="1:40">
      <c r="A119" s="2" t="s">
        <v>657</v>
      </c>
      <c r="B119" s="2" t="s">
        <v>510</v>
      </c>
      <c r="C119" s="2" t="s">
        <v>34</v>
      </c>
      <c r="D119" s="2" t="s">
        <v>70</v>
      </c>
      <c r="E119" s="2" t="s">
        <v>34</v>
      </c>
      <c r="F119" s="21" t="s">
        <v>108</v>
      </c>
      <c r="G119" s="11" t="s">
        <v>705</v>
      </c>
      <c r="H119" s="3"/>
      <c r="I119" s="2" t="s">
        <v>94</v>
      </c>
      <c r="J119" s="2" t="s">
        <v>35</v>
      </c>
      <c r="K119" s="2" t="s">
        <v>30</v>
      </c>
      <c r="L119" s="2" t="s">
        <v>31</v>
      </c>
      <c r="M119" s="2" t="s">
        <v>32</v>
      </c>
      <c r="N119" s="4">
        <v>2199</v>
      </c>
      <c r="O119" s="4">
        <v>2677</v>
      </c>
      <c r="P119" s="4">
        <v>478</v>
      </c>
      <c r="Q119" s="5">
        <v>8.08</v>
      </c>
      <c r="R119" s="4">
        <v>1514</v>
      </c>
      <c r="S119" s="4">
        <v>1814</v>
      </c>
      <c r="T119" s="4">
        <v>300</v>
      </c>
      <c r="U119" s="5">
        <v>17.940000000000001</v>
      </c>
      <c r="V119" s="5">
        <v>0</v>
      </c>
      <c r="W119" s="14">
        <v>26.02</v>
      </c>
      <c r="X119" s="14">
        <v>0</v>
      </c>
      <c r="Y119" s="14">
        <v>26.02</v>
      </c>
      <c r="Z119" s="4">
        <v>24580</v>
      </c>
      <c r="AA119" s="49" t="str">
        <f>IFERROR(IF(VLOOKUP($D119,'Year-To-Date'!$E$1:$E$322,1,FALSE)=D119,"--","Find"),"Find")</f>
        <v>--</v>
      </c>
      <c r="AB119" s="31"/>
      <c r="AD119" s="32"/>
      <c r="AF119" s="32"/>
      <c r="AH119" s="32"/>
      <c r="AJ119" s="32"/>
      <c r="AL119" s="32"/>
      <c r="AN119" s="32"/>
    </row>
    <row r="120" spans="1:40">
      <c r="A120" s="2" t="s">
        <v>657</v>
      </c>
      <c r="B120" s="2" t="s">
        <v>510</v>
      </c>
      <c r="C120" s="2" t="s">
        <v>69</v>
      </c>
      <c r="D120" s="2" t="s">
        <v>74</v>
      </c>
      <c r="E120" s="2" t="s">
        <v>46</v>
      </c>
      <c r="F120" s="21" t="s">
        <v>108</v>
      </c>
      <c r="G120" s="11" t="s">
        <v>705</v>
      </c>
      <c r="H120" s="3">
        <v>42208</v>
      </c>
      <c r="I120" s="2" t="s">
        <v>28</v>
      </c>
      <c r="J120" s="2" t="s">
        <v>47</v>
      </c>
      <c r="K120" s="2" t="s">
        <v>30</v>
      </c>
      <c r="L120" s="2" t="s">
        <v>31</v>
      </c>
      <c r="M120" s="2" t="s">
        <v>32</v>
      </c>
      <c r="N120" s="4">
        <v>120</v>
      </c>
      <c r="O120" s="4">
        <v>142</v>
      </c>
      <c r="P120" s="4">
        <v>22</v>
      </c>
      <c r="Q120" s="5">
        <v>0.37</v>
      </c>
      <c r="R120" s="4">
        <v>384</v>
      </c>
      <c r="S120" s="4">
        <v>384</v>
      </c>
      <c r="T120" s="4">
        <v>0</v>
      </c>
      <c r="U120" s="5">
        <v>0</v>
      </c>
      <c r="V120" s="5">
        <v>0</v>
      </c>
      <c r="W120" s="14">
        <v>0.37</v>
      </c>
      <c r="X120" s="14">
        <v>0</v>
      </c>
      <c r="Y120" s="14">
        <v>0.37</v>
      </c>
      <c r="Z120" s="4">
        <v>24580</v>
      </c>
      <c r="AA120" s="49" t="str">
        <f>IFERROR(IF(VLOOKUP($D120,'Year-To-Date'!$E$1:$E$322,1,FALSE)=D120,"--","Find"),"Find")</f>
        <v>--</v>
      </c>
      <c r="AB120" s="31"/>
      <c r="AD120" s="32"/>
      <c r="AF120" s="32"/>
      <c r="AH120" s="32"/>
      <c r="AJ120" s="32"/>
      <c r="AL120" s="32"/>
      <c r="AN120" s="32"/>
    </row>
    <row r="121" spans="1:40">
      <c r="A121" s="2" t="s">
        <v>657</v>
      </c>
      <c r="B121" s="2" t="s">
        <v>510</v>
      </c>
      <c r="C121" s="2" t="s">
        <v>69</v>
      </c>
      <c r="D121" s="2" t="s">
        <v>75</v>
      </c>
      <c r="E121" s="2" t="s">
        <v>34</v>
      </c>
      <c r="F121" s="21" t="s">
        <v>108</v>
      </c>
      <c r="G121" s="11" t="s">
        <v>705</v>
      </c>
      <c r="H121" s="3">
        <v>42207</v>
      </c>
      <c r="I121" s="2" t="s">
        <v>28</v>
      </c>
      <c r="J121" s="2" t="s">
        <v>35</v>
      </c>
      <c r="K121" s="2" t="s">
        <v>30</v>
      </c>
      <c r="L121" s="2" t="s">
        <v>31</v>
      </c>
      <c r="M121" s="2" t="s">
        <v>32</v>
      </c>
      <c r="N121" s="4">
        <v>9109</v>
      </c>
      <c r="O121" s="4">
        <v>10516</v>
      </c>
      <c r="P121" s="4">
        <v>1407</v>
      </c>
      <c r="Q121" s="5">
        <v>23.78</v>
      </c>
      <c r="R121" s="4">
        <v>14538</v>
      </c>
      <c r="S121" s="4">
        <v>15889</v>
      </c>
      <c r="T121" s="4">
        <v>1351</v>
      </c>
      <c r="U121" s="5">
        <v>80.790000000000006</v>
      </c>
      <c r="V121" s="5">
        <v>0</v>
      </c>
      <c r="W121" s="14">
        <v>104.57</v>
      </c>
      <c r="X121" s="14">
        <v>0</v>
      </c>
      <c r="Y121" s="14">
        <v>104.57</v>
      </c>
      <c r="Z121" s="4">
        <v>24580</v>
      </c>
      <c r="AA121" s="49" t="str">
        <f>IFERROR(IF(VLOOKUP($D121,'Year-To-Date'!$E$1:$E$322,1,FALSE)=D121,"--","Find"),"Find")</f>
        <v>--</v>
      </c>
      <c r="AB121" s="31"/>
      <c r="AD121" s="32"/>
      <c r="AF121" s="32"/>
      <c r="AH121" s="32"/>
      <c r="AJ121" s="32"/>
      <c r="AL121" s="32"/>
      <c r="AN121" s="32"/>
    </row>
    <row r="122" spans="1:40">
      <c r="A122" s="2" t="s">
        <v>657</v>
      </c>
      <c r="B122" s="2" t="s">
        <v>510</v>
      </c>
      <c r="C122" s="2" t="s">
        <v>34</v>
      </c>
      <c r="D122" s="2" t="s">
        <v>299</v>
      </c>
      <c r="E122" s="2" t="s">
        <v>34</v>
      </c>
      <c r="F122" s="21" t="s">
        <v>108</v>
      </c>
      <c r="G122" s="11" t="s">
        <v>705</v>
      </c>
      <c r="H122" s="3"/>
      <c r="I122" s="2" t="s">
        <v>94</v>
      </c>
      <c r="J122" s="2" t="s">
        <v>35</v>
      </c>
      <c r="K122" s="2" t="s">
        <v>30</v>
      </c>
      <c r="L122" s="2" t="s">
        <v>31</v>
      </c>
      <c r="M122" s="2" t="s">
        <v>32</v>
      </c>
      <c r="N122" s="4">
        <v>3899</v>
      </c>
      <c r="O122" s="4">
        <v>4050</v>
      </c>
      <c r="P122" s="4">
        <v>151</v>
      </c>
      <c r="Q122" s="5">
        <v>2.5499999999999998</v>
      </c>
      <c r="R122" s="4">
        <v>735</v>
      </c>
      <c r="S122" s="4">
        <v>869</v>
      </c>
      <c r="T122" s="4">
        <v>134</v>
      </c>
      <c r="U122" s="5">
        <v>8.01</v>
      </c>
      <c r="V122" s="5">
        <v>0</v>
      </c>
      <c r="W122" s="14">
        <v>10.56</v>
      </c>
      <c r="X122" s="14">
        <v>0</v>
      </c>
      <c r="Y122" s="14">
        <v>10.56</v>
      </c>
      <c r="Z122" s="4">
        <v>24580</v>
      </c>
      <c r="AA122" s="49" t="str">
        <f>IFERROR(IF(VLOOKUP($D122,'Year-To-Date'!$E$1:$E$322,1,FALSE)=D122,"--","Find"),"Find")</f>
        <v>--</v>
      </c>
      <c r="AB122" s="31"/>
      <c r="AD122" s="32"/>
      <c r="AF122" s="32"/>
      <c r="AH122" s="32"/>
      <c r="AJ122" s="32"/>
      <c r="AL122" s="32"/>
      <c r="AN122" s="32"/>
    </row>
    <row r="123" spans="1:40">
      <c r="A123" s="2" t="s">
        <v>657</v>
      </c>
      <c r="B123" s="2" t="s">
        <v>510</v>
      </c>
      <c r="C123" s="2" t="s">
        <v>46</v>
      </c>
      <c r="D123" s="2" t="s">
        <v>79</v>
      </c>
      <c r="E123" s="2" t="s">
        <v>46</v>
      </c>
      <c r="F123" s="21" t="s">
        <v>108</v>
      </c>
      <c r="G123" s="11" t="s">
        <v>705</v>
      </c>
      <c r="H123" s="3"/>
      <c r="I123" s="2" t="s">
        <v>94</v>
      </c>
      <c r="J123" s="2" t="s">
        <v>47</v>
      </c>
      <c r="K123" s="2" t="s">
        <v>30</v>
      </c>
      <c r="L123" s="2" t="s">
        <v>31</v>
      </c>
      <c r="M123" s="2" t="s">
        <v>32</v>
      </c>
      <c r="N123" s="4">
        <v>21092</v>
      </c>
      <c r="O123" s="4">
        <v>23163</v>
      </c>
      <c r="P123" s="4">
        <v>2071</v>
      </c>
      <c r="Q123" s="5">
        <v>35</v>
      </c>
      <c r="R123" s="4">
        <v>6059</v>
      </c>
      <c r="S123" s="4">
        <v>6530</v>
      </c>
      <c r="T123" s="4">
        <v>471</v>
      </c>
      <c r="U123" s="5">
        <v>28.17</v>
      </c>
      <c r="V123" s="5">
        <v>0</v>
      </c>
      <c r="W123" s="14">
        <v>63.17</v>
      </c>
      <c r="X123" s="14">
        <v>0</v>
      </c>
      <c r="Y123" s="14">
        <v>63.17</v>
      </c>
      <c r="Z123" s="4">
        <v>24580</v>
      </c>
      <c r="AA123" s="49" t="str">
        <f>IFERROR(IF(VLOOKUP($D123,'Year-To-Date'!$E$1:$E$322,1,FALSE)=D123,"--","Find"),"Find")</f>
        <v>--</v>
      </c>
      <c r="AB123" s="31"/>
      <c r="AD123" s="32"/>
      <c r="AF123" s="32"/>
      <c r="AH123" s="32"/>
      <c r="AJ123" s="32"/>
      <c r="AL123" s="32"/>
      <c r="AN123" s="32"/>
    </row>
    <row r="124" spans="1:40">
      <c r="A124" s="2" t="s">
        <v>657</v>
      </c>
      <c r="B124" s="2" t="s">
        <v>510</v>
      </c>
      <c r="C124" s="2" t="s">
        <v>34</v>
      </c>
      <c r="D124" s="2" t="s">
        <v>80</v>
      </c>
      <c r="E124" s="2" t="s">
        <v>34</v>
      </c>
      <c r="F124" s="21" t="s">
        <v>108</v>
      </c>
      <c r="G124" s="11" t="s">
        <v>705</v>
      </c>
      <c r="H124" s="3"/>
      <c r="I124" s="2" t="s">
        <v>94</v>
      </c>
      <c r="J124" s="2" t="s">
        <v>35</v>
      </c>
      <c r="K124" s="2" t="s">
        <v>30</v>
      </c>
      <c r="L124" s="2" t="s">
        <v>31</v>
      </c>
      <c r="M124" s="2" t="s">
        <v>32</v>
      </c>
      <c r="N124" s="4">
        <v>30788</v>
      </c>
      <c r="O124" s="4">
        <v>34668</v>
      </c>
      <c r="P124" s="4">
        <v>3880</v>
      </c>
      <c r="Q124" s="5">
        <v>65.569999999999993</v>
      </c>
      <c r="R124" s="4">
        <v>10373</v>
      </c>
      <c r="S124" s="4">
        <v>11160</v>
      </c>
      <c r="T124" s="4">
        <v>787</v>
      </c>
      <c r="U124" s="5">
        <v>47.06</v>
      </c>
      <c r="V124" s="5">
        <v>0</v>
      </c>
      <c r="W124" s="14">
        <v>112.63</v>
      </c>
      <c r="X124" s="14">
        <v>0</v>
      </c>
      <c r="Y124" s="14">
        <v>112.63</v>
      </c>
      <c r="Z124" s="4">
        <v>24580</v>
      </c>
      <c r="AA124" s="49" t="str">
        <f>IFERROR(IF(VLOOKUP($D124,'Year-To-Date'!$E$1:$E$322,1,FALSE)=D124,"--","Find"),"Find")</f>
        <v>--</v>
      </c>
      <c r="AB124" s="31"/>
      <c r="AD124" s="32"/>
      <c r="AF124" s="32"/>
      <c r="AH124" s="32"/>
      <c r="AJ124" s="32"/>
      <c r="AL124" s="32"/>
      <c r="AN124" s="32"/>
    </row>
    <row r="125" spans="1:40">
      <c r="A125" s="2" t="s">
        <v>657</v>
      </c>
      <c r="B125" s="2" t="s">
        <v>510</v>
      </c>
      <c r="C125" s="2" t="s">
        <v>76</v>
      </c>
      <c r="D125" s="2" t="s">
        <v>87</v>
      </c>
      <c r="E125" s="2" t="s">
        <v>34</v>
      </c>
      <c r="F125" s="21" t="s">
        <v>108</v>
      </c>
      <c r="G125" s="11" t="s">
        <v>705</v>
      </c>
      <c r="H125" s="3">
        <v>42207</v>
      </c>
      <c r="I125" s="2" t="s">
        <v>28</v>
      </c>
      <c r="J125" s="2" t="s">
        <v>35</v>
      </c>
      <c r="K125" s="2" t="s">
        <v>30</v>
      </c>
      <c r="L125" s="2" t="s">
        <v>31</v>
      </c>
      <c r="M125" s="2" t="s">
        <v>32</v>
      </c>
      <c r="N125" s="4">
        <v>173124</v>
      </c>
      <c r="O125" s="4">
        <v>199656</v>
      </c>
      <c r="P125" s="4">
        <v>26532</v>
      </c>
      <c r="Q125" s="5">
        <v>448.39</v>
      </c>
      <c r="R125" s="4">
        <v>39549</v>
      </c>
      <c r="S125" s="4">
        <v>45813</v>
      </c>
      <c r="T125" s="4">
        <v>6264</v>
      </c>
      <c r="U125" s="5">
        <v>374.59</v>
      </c>
      <c r="V125" s="5">
        <v>0</v>
      </c>
      <c r="W125" s="14">
        <v>822.98</v>
      </c>
      <c r="X125" s="14">
        <v>0</v>
      </c>
      <c r="Y125" s="14">
        <v>822.98</v>
      </c>
      <c r="Z125" s="4">
        <v>24580</v>
      </c>
      <c r="AA125" s="49" t="str">
        <f>IFERROR(IF(VLOOKUP($D125,'Year-To-Date'!$E$1:$E$322,1,FALSE)=D125,"--","Find"),"Find")</f>
        <v>--</v>
      </c>
      <c r="AB125" s="31"/>
      <c r="AD125" s="32"/>
      <c r="AF125" s="32"/>
      <c r="AH125" s="32"/>
      <c r="AJ125" s="32"/>
      <c r="AL125" s="32"/>
      <c r="AN125" s="32"/>
    </row>
    <row r="126" spans="1:40">
      <c r="A126" s="2" t="s">
        <v>657</v>
      </c>
      <c r="B126" s="2" t="s">
        <v>510</v>
      </c>
      <c r="C126" s="2" t="s">
        <v>76</v>
      </c>
      <c r="D126" s="2" t="s">
        <v>88</v>
      </c>
      <c r="E126" s="2" t="s">
        <v>34</v>
      </c>
      <c r="F126" s="21" t="s">
        <v>108</v>
      </c>
      <c r="G126" s="11" t="s">
        <v>705</v>
      </c>
      <c r="H126" s="3">
        <v>42207</v>
      </c>
      <c r="I126" s="2" t="s">
        <v>28</v>
      </c>
      <c r="J126" s="2" t="s">
        <v>35</v>
      </c>
      <c r="K126" s="2" t="s">
        <v>30</v>
      </c>
      <c r="L126" s="2" t="s">
        <v>31</v>
      </c>
      <c r="M126" s="2" t="s">
        <v>32</v>
      </c>
      <c r="N126" s="4">
        <v>29006</v>
      </c>
      <c r="O126" s="4">
        <v>33310</v>
      </c>
      <c r="P126" s="4">
        <v>4304</v>
      </c>
      <c r="Q126" s="5">
        <v>72.739999999999995</v>
      </c>
      <c r="R126" s="4">
        <v>37283</v>
      </c>
      <c r="S126" s="4">
        <v>41419</v>
      </c>
      <c r="T126" s="4">
        <v>4136</v>
      </c>
      <c r="U126" s="5">
        <v>247.33</v>
      </c>
      <c r="V126" s="5">
        <v>0</v>
      </c>
      <c r="W126" s="14">
        <v>320.07</v>
      </c>
      <c r="X126" s="14">
        <v>0</v>
      </c>
      <c r="Y126" s="14">
        <v>320.07</v>
      </c>
      <c r="Z126" s="4">
        <v>24580</v>
      </c>
      <c r="AA126" s="49" t="str">
        <f>IFERROR(IF(VLOOKUP($D126,'Year-To-Date'!$E$1:$E$322,1,FALSE)=D126,"--","Find"),"Find")</f>
        <v>--</v>
      </c>
      <c r="AB126" s="31"/>
      <c r="AD126" s="32"/>
      <c r="AF126" s="32"/>
      <c r="AH126" s="32"/>
      <c r="AJ126" s="32"/>
      <c r="AL126" s="32"/>
      <c r="AN126" s="32"/>
    </row>
    <row r="127" spans="1:40">
      <c r="A127" s="2" t="s">
        <v>657</v>
      </c>
      <c r="B127" s="2" t="s">
        <v>510</v>
      </c>
      <c r="C127" s="2" t="s">
        <v>69</v>
      </c>
      <c r="D127" s="2" t="s">
        <v>253</v>
      </c>
      <c r="E127" s="2" t="s">
        <v>371</v>
      </c>
      <c r="F127" s="21" t="s">
        <v>254</v>
      </c>
      <c r="G127" s="11" t="s">
        <v>706</v>
      </c>
      <c r="H127" s="3">
        <v>42198</v>
      </c>
      <c r="I127" s="2" t="s">
        <v>28</v>
      </c>
      <c r="J127" s="2" t="s">
        <v>373</v>
      </c>
      <c r="K127" s="2" t="s">
        <v>30</v>
      </c>
      <c r="L127" s="2" t="s">
        <v>31</v>
      </c>
      <c r="M127" s="2" t="s">
        <v>32</v>
      </c>
      <c r="N127" s="4">
        <v>485</v>
      </c>
      <c r="O127" s="4">
        <v>556</v>
      </c>
      <c r="P127" s="4">
        <v>71</v>
      </c>
      <c r="Q127" s="5">
        <v>1.2</v>
      </c>
      <c r="R127" s="4">
        <v>1531</v>
      </c>
      <c r="S127" s="4">
        <v>1604</v>
      </c>
      <c r="T127" s="4">
        <v>73</v>
      </c>
      <c r="U127" s="5">
        <v>4.37</v>
      </c>
      <c r="V127" s="5">
        <v>0</v>
      </c>
      <c r="W127" s="14">
        <v>5.57</v>
      </c>
      <c r="X127" s="14">
        <v>0</v>
      </c>
      <c r="Y127" s="14">
        <v>5.57</v>
      </c>
      <c r="Z127" s="4">
        <v>24580</v>
      </c>
      <c r="AA127" s="49" t="str">
        <f>IFERROR(IF(VLOOKUP($D127,'Year-To-Date'!$E$1:$E$322,1,FALSE)=D127,"--","Find"),"Find")</f>
        <v>--</v>
      </c>
      <c r="AB127" s="31"/>
      <c r="AD127" s="32"/>
      <c r="AF127" s="32"/>
      <c r="AH127" s="32"/>
      <c r="AJ127" s="32"/>
      <c r="AL127" s="32"/>
      <c r="AN127" s="32"/>
    </row>
    <row r="128" spans="1:40">
      <c r="A128" s="2" t="s">
        <v>657</v>
      </c>
      <c r="B128" s="2" t="s">
        <v>510</v>
      </c>
      <c r="C128" s="2" t="s">
        <v>76</v>
      </c>
      <c r="D128" s="2" t="s">
        <v>319</v>
      </c>
      <c r="E128" s="2" t="s">
        <v>502</v>
      </c>
      <c r="F128" s="21" t="s">
        <v>320</v>
      </c>
      <c r="G128" s="11" t="s">
        <v>707</v>
      </c>
      <c r="H128" s="3">
        <v>42321</v>
      </c>
      <c r="I128" s="2" t="s">
        <v>39</v>
      </c>
      <c r="J128" s="2" t="s">
        <v>377</v>
      </c>
      <c r="K128" s="2" t="s">
        <v>30</v>
      </c>
      <c r="L128" s="2" t="s">
        <v>31</v>
      </c>
      <c r="M128" s="2" t="s">
        <v>41</v>
      </c>
      <c r="N128" s="4">
        <v>6442</v>
      </c>
      <c r="O128" s="4">
        <v>8277</v>
      </c>
      <c r="P128" s="4">
        <v>1835</v>
      </c>
      <c r="Q128" s="5">
        <v>31.01</v>
      </c>
      <c r="R128" s="4">
        <v>3981</v>
      </c>
      <c r="S128" s="4">
        <v>4543</v>
      </c>
      <c r="T128" s="4">
        <v>562</v>
      </c>
      <c r="U128" s="5">
        <v>33.61</v>
      </c>
      <c r="V128" s="5">
        <v>0</v>
      </c>
      <c r="W128" s="14">
        <v>64.62</v>
      </c>
      <c r="X128" s="14">
        <v>0</v>
      </c>
      <c r="Y128" s="14">
        <v>64.62</v>
      </c>
      <c r="Z128" s="4">
        <v>24580</v>
      </c>
      <c r="AA128" s="49" t="str">
        <f>IFERROR(IF(VLOOKUP($D128,'Year-To-Date'!$E$1:$E$322,1,FALSE)=D128,"--","Find"),"Find")</f>
        <v>--</v>
      </c>
      <c r="AB128" s="31"/>
      <c r="AD128" s="32"/>
      <c r="AF128" s="32"/>
      <c r="AH128" s="32"/>
      <c r="AJ128" s="32"/>
      <c r="AL128" s="32"/>
      <c r="AN128" s="32"/>
    </row>
    <row r="129" spans="1:40">
      <c r="A129" s="2" t="s">
        <v>657</v>
      </c>
      <c r="B129" s="2" t="s">
        <v>510</v>
      </c>
      <c r="C129" s="2" t="s">
        <v>56</v>
      </c>
      <c r="D129" s="2" t="s">
        <v>204</v>
      </c>
      <c r="E129" s="2" t="s">
        <v>371</v>
      </c>
      <c r="F129" s="21" t="s">
        <v>205</v>
      </c>
      <c r="G129" s="11" t="s">
        <v>708</v>
      </c>
      <c r="H129" s="3">
        <v>42198</v>
      </c>
      <c r="I129" s="2" t="s">
        <v>28</v>
      </c>
      <c r="J129" s="2" t="s">
        <v>373</v>
      </c>
      <c r="K129" s="2" t="s">
        <v>30</v>
      </c>
      <c r="L129" s="2" t="s">
        <v>31</v>
      </c>
      <c r="M129" s="2" t="s">
        <v>32</v>
      </c>
      <c r="N129" s="4">
        <v>3765</v>
      </c>
      <c r="O129" s="4">
        <v>3948</v>
      </c>
      <c r="P129" s="4">
        <v>183</v>
      </c>
      <c r="Q129" s="5">
        <v>3.09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3.09</v>
      </c>
      <c r="X129" s="14">
        <v>0</v>
      </c>
      <c r="Y129" s="14">
        <v>3.09</v>
      </c>
      <c r="Z129" s="4">
        <v>24580</v>
      </c>
      <c r="AA129" s="49" t="str">
        <f>IFERROR(IF(VLOOKUP($D129,'Year-To-Date'!$E$1:$E$322,1,FALSE)=D129,"--","Find"),"Find")</f>
        <v>--</v>
      </c>
      <c r="AB129" s="31"/>
      <c r="AD129" s="32"/>
      <c r="AF129" s="32"/>
      <c r="AH129" s="32"/>
      <c r="AJ129" s="32"/>
      <c r="AL129" s="32"/>
      <c r="AN129" s="32"/>
    </row>
    <row r="130" spans="1:40">
      <c r="A130" s="2" t="s">
        <v>657</v>
      </c>
      <c r="B130" s="2" t="s">
        <v>510</v>
      </c>
      <c r="C130" s="2" t="s">
        <v>48</v>
      </c>
      <c r="D130" s="2" t="s">
        <v>169</v>
      </c>
      <c r="E130" s="2" t="s">
        <v>555</v>
      </c>
      <c r="F130" s="21" t="s">
        <v>170</v>
      </c>
      <c r="G130" s="11" t="s">
        <v>709</v>
      </c>
      <c r="H130" s="3">
        <v>42390</v>
      </c>
      <c r="I130" s="2" t="s">
        <v>39</v>
      </c>
      <c r="J130" s="2" t="s">
        <v>556</v>
      </c>
      <c r="K130" s="2" t="s">
        <v>30</v>
      </c>
      <c r="L130" s="2" t="s">
        <v>31</v>
      </c>
      <c r="M130" s="2" t="s">
        <v>32</v>
      </c>
      <c r="N130" s="4">
        <v>2888</v>
      </c>
      <c r="O130" s="4">
        <v>3500</v>
      </c>
      <c r="P130" s="4">
        <v>612</v>
      </c>
      <c r="Q130" s="5">
        <v>10.34</v>
      </c>
      <c r="R130" s="4">
        <v>0</v>
      </c>
      <c r="S130" s="4">
        <v>0</v>
      </c>
      <c r="T130" s="4">
        <v>0</v>
      </c>
      <c r="U130" s="5">
        <v>0</v>
      </c>
      <c r="V130" s="5">
        <v>0</v>
      </c>
      <c r="W130" s="14">
        <v>10.34</v>
      </c>
      <c r="X130" s="14">
        <v>0</v>
      </c>
      <c r="Y130" s="14">
        <v>10.34</v>
      </c>
      <c r="Z130" s="4">
        <v>24580</v>
      </c>
      <c r="AA130" s="49" t="str">
        <f>IFERROR(IF(VLOOKUP($D130,'Year-To-Date'!$E$1:$E$322,1,FALSE)=D130,"--","Find"),"Find")</f>
        <v>--</v>
      </c>
      <c r="AB130" s="31"/>
      <c r="AD130" s="32"/>
      <c r="AF130" s="32"/>
      <c r="AH130" s="32"/>
      <c r="AJ130" s="32"/>
      <c r="AL130" s="32"/>
      <c r="AN130" s="32"/>
    </row>
    <row r="131" spans="1:40">
      <c r="A131" s="2" t="s">
        <v>657</v>
      </c>
      <c r="B131" s="2" t="s">
        <v>510</v>
      </c>
      <c r="C131" s="2" t="s">
        <v>48</v>
      </c>
      <c r="D131" s="2" t="s">
        <v>171</v>
      </c>
      <c r="E131" s="2" t="s">
        <v>555</v>
      </c>
      <c r="F131" s="21" t="s">
        <v>170</v>
      </c>
      <c r="G131" s="11" t="s">
        <v>709</v>
      </c>
      <c r="H131" s="3">
        <v>42390</v>
      </c>
      <c r="I131" s="2" t="s">
        <v>39</v>
      </c>
      <c r="J131" s="2" t="s">
        <v>556</v>
      </c>
      <c r="K131" s="2" t="s">
        <v>30</v>
      </c>
      <c r="L131" s="2" t="s">
        <v>31</v>
      </c>
      <c r="M131" s="2" t="s">
        <v>32</v>
      </c>
      <c r="N131" s="4">
        <v>1634</v>
      </c>
      <c r="O131" s="4">
        <v>2650</v>
      </c>
      <c r="P131" s="4">
        <v>1016</v>
      </c>
      <c r="Q131" s="5">
        <v>17.170000000000002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17.170000000000002</v>
      </c>
      <c r="X131" s="14">
        <v>0</v>
      </c>
      <c r="Y131" s="14">
        <v>17.170000000000002</v>
      </c>
      <c r="Z131" s="4">
        <v>24580</v>
      </c>
      <c r="AA131" s="49" t="str">
        <f>IFERROR(IF(VLOOKUP($D131,'Year-To-Date'!$E$1:$E$322,1,FALSE)=D131,"--","Find"),"Find")</f>
        <v>--</v>
      </c>
      <c r="AB131" s="31"/>
      <c r="AD131" s="32"/>
      <c r="AF131" s="32"/>
      <c r="AH131" s="32"/>
      <c r="AJ131" s="32"/>
      <c r="AL131" s="32"/>
      <c r="AN131" s="32"/>
    </row>
    <row r="132" spans="1:40">
      <c r="A132" s="2" t="s">
        <v>657</v>
      </c>
      <c r="B132" s="2" t="s">
        <v>510</v>
      </c>
      <c r="C132" s="2" t="s">
        <v>48</v>
      </c>
      <c r="D132" s="2" t="s">
        <v>173</v>
      </c>
      <c r="E132" s="2" t="s">
        <v>549</v>
      </c>
      <c r="F132" s="21" t="s">
        <v>170</v>
      </c>
      <c r="G132" s="11" t="s">
        <v>709</v>
      </c>
      <c r="H132" s="3">
        <v>42405</v>
      </c>
      <c r="I132" s="2" t="s">
        <v>39</v>
      </c>
      <c r="J132" s="2" t="s">
        <v>550</v>
      </c>
      <c r="K132" s="2" t="s">
        <v>30</v>
      </c>
      <c r="L132" s="2" t="s">
        <v>31</v>
      </c>
      <c r="M132" s="2" t="s">
        <v>32</v>
      </c>
      <c r="N132" s="4">
        <v>230</v>
      </c>
      <c r="O132" s="4">
        <v>320</v>
      </c>
      <c r="P132" s="4">
        <v>90</v>
      </c>
      <c r="Q132" s="5">
        <v>1.52</v>
      </c>
      <c r="R132" s="4">
        <v>13</v>
      </c>
      <c r="S132" s="4">
        <v>13</v>
      </c>
      <c r="T132" s="4">
        <v>0</v>
      </c>
      <c r="U132" s="5">
        <v>0</v>
      </c>
      <c r="V132" s="5">
        <v>0</v>
      </c>
      <c r="W132" s="14">
        <v>1.52</v>
      </c>
      <c r="X132" s="14">
        <v>0</v>
      </c>
      <c r="Y132" s="14">
        <v>1.52</v>
      </c>
      <c r="Z132" s="4">
        <v>24580</v>
      </c>
      <c r="AA132" s="49" t="str">
        <f>IFERROR(IF(VLOOKUP($D132,'Year-To-Date'!$E$1:$E$322,1,FALSE)=D132,"--","Find"),"Find")</f>
        <v>--</v>
      </c>
      <c r="AB132" s="31"/>
      <c r="AD132" s="32"/>
      <c r="AF132" s="32"/>
      <c r="AH132" s="32"/>
      <c r="AJ132" s="32"/>
      <c r="AL132" s="32"/>
      <c r="AN132" s="32"/>
    </row>
    <row r="133" spans="1:40">
      <c r="A133" s="2" t="s">
        <v>657</v>
      </c>
      <c r="B133" s="2" t="s">
        <v>510</v>
      </c>
      <c r="C133" s="2" t="s">
        <v>48</v>
      </c>
      <c r="D133" s="2" t="s">
        <v>175</v>
      </c>
      <c r="E133" s="2" t="s">
        <v>555</v>
      </c>
      <c r="F133" s="21" t="s">
        <v>170</v>
      </c>
      <c r="G133" s="11" t="s">
        <v>709</v>
      </c>
      <c r="H133" s="3">
        <v>42390</v>
      </c>
      <c r="I133" s="2" t="s">
        <v>39</v>
      </c>
      <c r="J133" s="2" t="s">
        <v>556</v>
      </c>
      <c r="K133" s="2" t="s">
        <v>30</v>
      </c>
      <c r="L133" s="2" t="s">
        <v>31</v>
      </c>
      <c r="M133" s="2" t="s">
        <v>32</v>
      </c>
      <c r="N133" s="4">
        <v>754</v>
      </c>
      <c r="O133" s="4">
        <v>906</v>
      </c>
      <c r="P133" s="4">
        <v>152</v>
      </c>
      <c r="Q133" s="5">
        <v>2.57</v>
      </c>
      <c r="R133" s="4">
        <v>0</v>
      </c>
      <c r="S133" s="4">
        <v>0</v>
      </c>
      <c r="T133" s="4">
        <v>0</v>
      </c>
      <c r="U133" s="5">
        <v>0</v>
      </c>
      <c r="V133" s="5">
        <v>0</v>
      </c>
      <c r="W133" s="14">
        <v>2.57</v>
      </c>
      <c r="X133" s="14">
        <v>0</v>
      </c>
      <c r="Y133" s="14">
        <v>2.57</v>
      </c>
      <c r="Z133" s="4">
        <v>24580</v>
      </c>
      <c r="AA133" s="49" t="str">
        <f>IFERROR(IF(VLOOKUP($D133,'Year-To-Date'!$E$1:$E$322,1,FALSE)=D133,"--","Find"),"Find")</f>
        <v>--</v>
      </c>
      <c r="AB133" s="31"/>
      <c r="AD133" s="32"/>
      <c r="AF133" s="32"/>
      <c r="AH133" s="32"/>
      <c r="AJ133" s="32"/>
      <c r="AL133" s="32"/>
      <c r="AN133" s="32"/>
    </row>
    <row r="134" spans="1:40">
      <c r="A134" s="2" t="s">
        <v>657</v>
      </c>
      <c r="B134" s="2" t="s">
        <v>510</v>
      </c>
      <c r="C134" s="2" t="s">
        <v>48</v>
      </c>
      <c r="D134" s="2" t="s">
        <v>177</v>
      </c>
      <c r="E134" s="2" t="s">
        <v>555</v>
      </c>
      <c r="F134" s="21" t="s">
        <v>170</v>
      </c>
      <c r="G134" s="11" t="s">
        <v>709</v>
      </c>
      <c r="H134" s="3">
        <v>42390</v>
      </c>
      <c r="I134" s="2" t="s">
        <v>39</v>
      </c>
      <c r="J134" s="2" t="s">
        <v>556</v>
      </c>
      <c r="K134" s="2" t="s">
        <v>30</v>
      </c>
      <c r="L134" s="2" t="s">
        <v>31</v>
      </c>
      <c r="M134" s="2" t="s">
        <v>32</v>
      </c>
      <c r="N134" s="4">
        <v>2653</v>
      </c>
      <c r="O134" s="4">
        <v>3478</v>
      </c>
      <c r="P134" s="4">
        <v>825</v>
      </c>
      <c r="Q134" s="5">
        <v>13.94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13.94</v>
      </c>
      <c r="X134" s="14">
        <v>0</v>
      </c>
      <c r="Y134" s="14">
        <v>13.94</v>
      </c>
      <c r="Z134" s="4">
        <v>24580</v>
      </c>
      <c r="AA134" s="49" t="str">
        <f>IFERROR(IF(VLOOKUP($D134,'Year-To-Date'!$E$1:$E$322,1,FALSE)=D134,"--","Find"),"Find")</f>
        <v>--</v>
      </c>
      <c r="AB134" s="31"/>
      <c r="AD134" s="32"/>
      <c r="AF134" s="32"/>
      <c r="AH134" s="32"/>
      <c r="AJ134" s="32"/>
      <c r="AL134" s="32"/>
      <c r="AN134" s="32"/>
    </row>
    <row r="135" spans="1:40">
      <c r="A135" s="2" t="s">
        <v>657</v>
      </c>
      <c r="B135" s="2" t="s">
        <v>510</v>
      </c>
      <c r="C135" s="2" t="s">
        <v>69</v>
      </c>
      <c r="D135" s="2" t="s">
        <v>244</v>
      </c>
      <c r="E135" s="2" t="s">
        <v>547</v>
      </c>
      <c r="F135" s="21" t="s">
        <v>170</v>
      </c>
      <c r="G135" s="11" t="s">
        <v>709</v>
      </c>
      <c r="H135" s="3">
        <v>42391</v>
      </c>
      <c r="I135" s="2" t="s">
        <v>39</v>
      </c>
      <c r="J135" s="2" t="s">
        <v>548</v>
      </c>
      <c r="K135" s="2" t="s">
        <v>30</v>
      </c>
      <c r="L135" s="2" t="s">
        <v>31</v>
      </c>
      <c r="M135" s="2" t="s">
        <v>32</v>
      </c>
      <c r="N135" s="4">
        <v>105</v>
      </c>
      <c r="O135" s="4">
        <v>149</v>
      </c>
      <c r="P135" s="4">
        <v>44</v>
      </c>
      <c r="Q135" s="5">
        <v>0.74</v>
      </c>
      <c r="R135" s="4">
        <v>25</v>
      </c>
      <c r="S135" s="4">
        <v>38</v>
      </c>
      <c r="T135" s="4">
        <v>13</v>
      </c>
      <c r="U135" s="5">
        <v>0.78</v>
      </c>
      <c r="V135" s="5">
        <v>0</v>
      </c>
      <c r="W135" s="14">
        <v>1.52</v>
      </c>
      <c r="X135" s="14">
        <v>0</v>
      </c>
      <c r="Y135" s="14">
        <v>1.52</v>
      </c>
      <c r="Z135" s="4">
        <v>24580</v>
      </c>
      <c r="AA135" s="49" t="str">
        <f>IFERROR(IF(VLOOKUP($D135,'Year-To-Date'!$E$1:$E$322,1,FALSE)=D135,"--","Find"),"Find")</f>
        <v>--</v>
      </c>
      <c r="AB135" s="31"/>
      <c r="AD135" s="32"/>
      <c r="AF135" s="32"/>
      <c r="AH135" s="32"/>
      <c r="AJ135" s="32"/>
      <c r="AL135" s="32"/>
      <c r="AN135" s="32"/>
    </row>
    <row r="136" spans="1:40">
      <c r="A136" s="2" t="s">
        <v>657</v>
      </c>
      <c r="B136" s="2" t="s">
        <v>510</v>
      </c>
      <c r="C136" s="2" t="s">
        <v>69</v>
      </c>
      <c r="D136" s="2" t="s">
        <v>245</v>
      </c>
      <c r="E136" s="2" t="s">
        <v>547</v>
      </c>
      <c r="F136" s="21" t="s">
        <v>170</v>
      </c>
      <c r="G136" s="11" t="s">
        <v>709</v>
      </c>
      <c r="H136" s="3">
        <v>42391</v>
      </c>
      <c r="I136" s="2" t="s">
        <v>39</v>
      </c>
      <c r="J136" s="2" t="s">
        <v>548</v>
      </c>
      <c r="K136" s="2" t="s">
        <v>30</v>
      </c>
      <c r="L136" s="2" t="s">
        <v>31</v>
      </c>
      <c r="M136" s="2" t="s">
        <v>32</v>
      </c>
      <c r="N136" s="4">
        <v>4820</v>
      </c>
      <c r="O136" s="4">
        <v>7248</v>
      </c>
      <c r="P136" s="4">
        <v>2428</v>
      </c>
      <c r="Q136" s="5">
        <v>41.03</v>
      </c>
      <c r="R136" s="4">
        <v>1328</v>
      </c>
      <c r="S136" s="4">
        <v>1945</v>
      </c>
      <c r="T136" s="4">
        <v>617</v>
      </c>
      <c r="U136" s="5">
        <v>36.9</v>
      </c>
      <c r="V136" s="5">
        <v>0</v>
      </c>
      <c r="W136" s="14">
        <v>77.930000000000007</v>
      </c>
      <c r="X136" s="14">
        <v>0</v>
      </c>
      <c r="Y136" s="14">
        <v>77.930000000000007</v>
      </c>
      <c r="Z136" s="4">
        <v>24580</v>
      </c>
      <c r="AA136" s="49" t="str">
        <f>IFERROR(IF(VLOOKUP($D136,'Year-To-Date'!$E$1:$E$322,1,FALSE)=D136,"--","Find"),"Find")</f>
        <v>--</v>
      </c>
      <c r="AB136" s="31"/>
      <c r="AD136" s="32"/>
      <c r="AF136" s="32"/>
      <c r="AH136" s="32"/>
      <c r="AJ136" s="32"/>
      <c r="AL136" s="32"/>
      <c r="AN136" s="32"/>
    </row>
    <row r="137" spans="1:40">
      <c r="A137" s="2" t="s">
        <v>657</v>
      </c>
      <c r="B137" s="2" t="s">
        <v>510</v>
      </c>
      <c r="C137" s="2" t="s">
        <v>69</v>
      </c>
      <c r="D137" s="2" t="s">
        <v>246</v>
      </c>
      <c r="E137" s="2" t="s">
        <v>547</v>
      </c>
      <c r="F137" s="21" t="s">
        <v>170</v>
      </c>
      <c r="G137" s="11" t="s">
        <v>709</v>
      </c>
      <c r="H137" s="3">
        <v>42388</v>
      </c>
      <c r="I137" s="2" t="s">
        <v>39</v>
      </c>
      <c r="J137" s="2" t="s">
        <v>548</v>
      </c>
      <c r="K137" s="2" t="s">
        <v>30</v>
      </c>
      <c r="L137" s="2" t="s">
        <v>31</v>
      </c>
      <c r="M137" s="2" t="s">
        <v>32</v>
      </c>
      <c r="N137" s="4">
        <v>79</v>
      </c>
      <c r="O137" s="4">
        <v>126</v>
      </c>
      <c r="P137" s="4">
        <v>47</v>
      </c>
      <c r="Q137" s="5">
        <v>0.79</v>
      </c>
      <c r="R137" s="4">
        <v>161</v>
      </c>
      <c r="S137" s="4">
        <v>258</v>
      </c>
      <c r="T137" s="4">
        <v>97</v>
      </c>
      <c r="U137" s="5">
        <v>5.8</v>
      </c>
      <c r="V137" s="5">
        <v>0</v>
      </c>
      <c r="W137" s="14">
        <v>6.59</v>
      </c>
      <c r="X137" s="14">
        <v>0</v>
      </c>
      <c r="Y137" s="14">
        <v>6.59</v>
      </c>
      <c r="Z137" s="4">
        <v>24580</v>
      </c>
      <c r="AA137" s="49" t="str">
        <f>IFERROR(IF(VLOOKUP($D137,'Year-To-Date'!$E$1:$E$322,1,FALSE)=D137,"--","Find"),"Find")</f>
        <v>--</v>
      </c>
      <c r="AB137" s="31"/>
      <c r="AD137" s="32"/>
      <c r="AF137" s="32"/>
      <c r="AH137" s="32"/>
      <c r="AJ137" s="32"/>
      <c r="AL137" s="32"/>
      <c r="AN137" s="32"/>
    </row>
    <row r="138" spans="1:40">
      <c r="A138" s="2" t="s">
        <v>657</v>
      </c>
      <c r="B138" s="2" t="s">
        <v>510</v>
      </c>
      <c r="C138" s="2" t="s">
        <v>69</v>
      </c>
      <c r="D138" s="2" t="s">
        <v>247</v>
      </c>
      <c r="E138" s="2" t="s">
        <v>547</v>
      </c>
      <c r="F138" s="21" t="s">
        <v>170</v>
      </c>
      <c r="G138" s="11" t="s">
        <v>709</v>
      </c>
      <c r="H138" s="3">
        <v>42388</v>
      </c>
      <c r="I138" s="2" t="s">
        <v>39</v>
      </c>
      <c r="J138" s="2" t="s">
        <v>548</v>
      </c>
      <c r="K138" s="2" t="s">
        <v>30</v>
      </c>
      <c r="L138" s="2" t="s">
        <v>31</v>
      </c>
      <c r="M138" s="2" t="s">
        <v>32</v>
      </c>
      <c r="N138" s="4">
        <v>293</v>
      </c>
      <c r="O138" s="4">
        <v>608</v>
      </c>
      <c r="P138" s="4">
        <v>315</v>
      </c>
      <c r="Q138" s="5">
        <v>5.32</v>
      </c>
      <c r="R138" s="4">
        <v>265</v>
      </c>
      <c r="S138" s="4">
        <v>424</v>
      </c>
      <c r="T138" s="4">
        <v>159</v>
      </c>
      <c r="U138" s="5">
        <v>9.51</v>
      </c>
      <c r="V138" s="5">
        <v>0</v>
      </c>
      <c r="W138" s="14">
        <v>14.83</v>
      </c>
      <c r="X138" s="14">
        <v>0</v>
      </c>
      <c r="Y138" s="14">
        <v>14.83</v>
      </c>
      <c r="Z138" s="4">
        <v>24580</v>
      </c>
      <c r="AA138" s="49" t="str">
        <f>IFERROR(IF(VLOOKUP($D138,'Year-To-Date'!$E$1:$E$322,1,FALSE)=D138,"--","Find"),"Find")</f>
        <v>--</v>
      </c>
      <c r="AB138" s="31"/>
      <c r="AD138" s="32"/>
      <c r="AF138" s="32"/>
      <c r="AH138" s="32"/>
      <c r="AJ138" s="32"/>
      <c r="AL138" s="32"/>
      <c r="AN138" s="32"/>
    </row>
    <row r="139" spans="1:40">
      <c r="A139" s="2" t="s">
        <v>657</v>
      </c>
      <c r="B139" s="2" t="s">
        <v>510</v>
      </c>
      <c r="C139" s="2" t="s">
        <v>69</v>
      </c>
      <c r="D139" s="2" t="s">
        <v>248</v>
      </c>
      <c r="E139" s="2" t="s">
        <v>549</v>
      </c>
      <c r="F139" s="21" t="s">
        <v>170</v>
      </c>
      <c r="G139" s="11" t="s">
        <v>709</v>
      </c>
      <c r="H139" s="3">
        <v>42391</v>
      </c>
      <c r="I139" s="2" t="s">
        <v>39</v>
      </c>
      <c r="J139" s="2" t="s">
        <v>550</v>
      </c>
      <c r="K139" s="2" t="s">
        <v>30</v>
      </c>
      <c r="L139" s="2" t="s">
        <v>31</v>
      </c>
      <c r="M139" s="2" t="s">
        <v>32</v>
      </c>
      <c r="N139" s="4">
        <v>1326</v>
      </c>
      <c r="O139" s="4">
        <v>1528</v>
      </c>
      <c r="P139" s="4">
        <v>202</v>
      </c>
      <c r="Q139" s="5">
        <v>3.41</v>
      </c>
      <c r="R139" s="4">
        <v>107</v>
      </c>
      <c r="S139" s="4">
        <v>125</v>
      </c>
      <c r="T139" s="4">
        <v>18</v>
      </c>
      <c r="U139" s="5">
        <v>1.08</v>
      </c>
      <c r="V139" s="5">
        <v>0</v>
      </c>
      <c r="W139" s="14">
        <v>4.49</v>
      </c>
      <c r="X139" s="14">
        <v>0</v>
      </c>
      <c r="Y139" s="14">
        <v>4.49</v>
      </c>
      <c r="Z139" s="4">
        <v>24580</v>
      </c>
      <c r="AA139" s="49" t="str">
        <f>IFERROR(IF(VLOOKUP($D139,'Year-To-Date'!$E$1:$E$322,1,FALSE)=D139,"--","Find"),"Find")</f>
        <v>--</v>
      </c>
      <c r="AB139" s="31"/>
      <c r="AD139" s="32"/>
      <c r="AF139" s="32"/>
      <c r="AH139" s="32"/>
      <c r="AJ139" s="32"/>
      <c r="AL139" s="32"/>
      <c r="AN139" s="32"/>
    </row>
    <row r="140" spans="1:40">
      <c r="A140" s="2" t="s">
        <v>657</v>
      </c>
      <c r="B140" s="2" t="s">
        <v>510</v>
      </c>
      <c r="C140" s="2" t="s">
        <v>69</v>
      </c>
      <c r="D140" s="2" t="s">
        <v>252</v>
      </c>
      <c r="E140" s="2" t="s">
        <v>547</v>
      </c>
      <c r="F140" s="21" t="s">
        <v>170</v>
      </c>
      <c r="G140" s="11" t="s">
        <v>709</v>
      </c>
      <c r="H140" s="3">
        <v>42388</v>
      </c>
      <c r="I140" s="2" t="s">
        <v>39</v>
      </c>
      <c r="J140" s="2" t="s">
        <v>548</v>
      </c>
      <c r="K140" s="2" t="s">
        <v>30</v>
      </c>
      <c r="L140" s="2" t="s">
        <v>31</v>
      </c>
      <c r="M140" s="2" t="s">
        <v>32</v>
      </c>
      <c r="N140" s="4">
        <v>357</v>
      </c>
      <c r="O140" s="4">
        <v>616</v>
      </c>
      <c r="P140" s="4">
        <v>259</v>
      </c>
      <c r="Q140" s="5">
        <v>4.38</v>
      </c>
      <c r="R140" s="4">
        <v>337</v>
      </c>
      <c r="S140" s="4">
        <v>617</v>
      </c>
      <c r="T140" s="4">
        <v>280</v>
      </c>
      <c r="U140" s="5">
        <v>16.739999999999998</v>
      </c>
      <c r="V140" s="5">
        <v>0</v>
      </c>
      <c r="W140" s="14">
        <v>21.12</v>
      </c>
      <c r="X140" s="14">
        <v>0</v>
      </c>
      <c r="Y140" s="14">
        <v>21.12</v>
      </c>
      <c r="Z140" s="4">
        <v>24580</v>
      </c>
      <c r="AA140" s="49" t="str">
        <f>IFERROR(IF(VLOOKUP($D140,'Year-To-Date'!$E$1:$E$322,1,FALSE)=D140,"--","Find"),"Find")</f>
        <v>--</v>
      </c>
      <c r="AB140" s="31"/>
      <c r="AD140" s="32"/>
      <c r="AF140" s="32"/>
      <c r="AH140" s="32"/>
      <c r="AJ140" s="32"/>
      <c r="AL140" s="32"/>
      <c r="AN140" s="32"/>
    </row>
    <row r="141" spans="1:40">
      <c r="A141" s="2" t="s">
        <v>657</v>
      </c>
      <c r="B141" s="2" t="s">
        <v>510</v>
      </c>
      <c r="C141" s="2" t="s">
        <v>76</v>
      </c>
      <c r="D141" s="2" t="s">
        <v>326</v>
      </c>
      <c r="E141" s="2" t="s">
        <v>547</v>
      </c>
      <c r="F141" s="21" t="s">
        <v>170</v>
      </c>
      <c r="G141" s="11" t="s">
        <v>709</v>
      </c>
      <c r="H141" s="3">
        <v>42388</v>
      </c>
      <c r="I141" s="2" t="s">
        <v>39</v>
      </c>
      <c r="J141" s="2" t="s">
        <v>548</v>
      </c>
      <c r="K141" s="2" t="s">
        <v>30</v>
      </c>
      <c r="L141" s="2" t="s">
        <v>31</v>
      </c>
      <c r="M141" s="2" t="s">
        <v>32</v>
      </c>
      <c r="N141" s="4">
        <v>11366</v>
      </c>
      <c r="O141" s="4">
        <v>19414</v>
      </c>
      <c r="P141" s="4">
        <v>8048</v>
      </c>
      <c r="Q141" s="5">
        <v>136.01</v>
      </c>
      <c r="R141" s="4">
        <v>754</v>
      </c>
      <c r="S141" s="4">
        <v>6839</v>
      </c>
      <c r="T141" s="4">
        <v>6085</v>
      </c>
      <c r="U141" s="5">
        <v>363.88</v>
      </c>
      <c r="V141" s="5">
        <v>0</v>
      </c>
      <c r="W141" s="14">
        <v>499.89</v>
      </c>
      <c r="X141" s="14">
        <v>0</v>
      </c>
      <c r="Y141" s="14">
        <v>499.89</v>
      </c>
      <c r="Z141" s="4">
        <v>24580</v>
      </c>
      <c r="AA141" s="49" t="str">
        <f>IFERROR(IF(VLOOKUP($D141,'Year-To-Date'!$E$1:$E$322,1,FALSE)=D141,"--","Find"),"Find")</f>
        <v>--</v>
      </c>
      <c r="AB141" s="31"/>
      <c r="AD141" s="32"/>
      <c r="AF141" s="32"/>
      <c r="AH141" s="32"/>
      <c r="AJ141" s="32"/>
      <c r="AL141" s="32"/>
      <c r="AN141" s="32"/>
    </row>
    <row r="142" spans="1:40">
      <c r="A142" s="2" t="s">
        <v>657</v>
      </c>
      <c r="B142" s="2" t="s">
        <v>510</v>
      </c>
      <c r="C142" s="2" t="s">
        <v>76</v>
      </c>
      <c r="D142" s="2" t="s">
        <v>341</v>
      </c>
      <c r="E142" s="2" t="s">
        <v>555</v>
      </c>
      <c r="F142" s="21" t="s">
        <v>170</v>
      </c>
      <c r="G142" s="11" t="s">
        <v>709</v>
      </c>
      <c r="H142" s="3">
        <v>42390</v>
      </c>
      <c r="I142" s="2" t="s">
        <v>39</v>
      </c>
      <c r="J142" s="2" t="s">
        <v>556</v>
      </c>
      <c r="K142" s="2" t="s">
        <v>30</v>
      </c>
      <c r="L142" s="2" t="s">
        <v>31</v>
      </c>
      <c r="M142" s="2" t="s">
        <v>32</v>
      </c>
      <c r="N142" s="4">
        <v>16065</v>
      </c>
      <c r="O142" s="4">
        <v>21266</v>
      </c>
      <c r="P142" s="4">
        <v>5201</v>
      </c>
      <c r="Q142" s="5">
        <v>87.9</v>
      </c>
      <c r="R142" s="4">
        <v>11780</v>
      </c>
      <c r="S142" s="4">
        <v>19508</v>
      </c>
      <c r="T142" s="4">
        <v>7728</v>
      </c>
      <c r="U142" s="5">
        <v>462.13</v>
      </c>
      <c r="V142" s="5">
        <v>0</v>
      </c>
      <c r="W142" s="14">
        <v>550.03</v>
      </c>
      <c r="X142" s="14">
        <v>0</v>
      </c>
      <c r="Y142" s="14">
        <v>550.03</v>
      </c>
      <c r="Z142" s="4">
        <v>24580</v>
      </c>
      <c r="AA142" s="49" t="str">
        <f>IFERROR(IF(VLOOKUP($D142,'Year-To-Date'!$E$1:$E$322,1,FALSE)=D142,"--","Find"),"Find")</f>
        <v>--</v>
      </c>
      <c r="AB142" s="31"/>
      <c r="AD142" s="32"/>
      <c r="AF142" s="32"/>
      <c r="AH142" s="32"/>
      <c r="AJ142" s="32"/>
      <c r="AL142" s="32"/>
      <c r="AN142" s="32"/>
    </row>
    <row r="143" spans="1:40">
      <c r="A143" s="2" t="s">
        <v>657</v>
      </c>
      <c r="B143" s="2" t="s">
        <v>510</v>
      </c>
      <c r="C143" s="2" t="s">
        <v>479</v>
      </c>
      <c r="D143" s="2" t="s">
        <v>104</v>
      </c>
      <c r="E143" s="2" t="s">
        <v>480</v>
      </c>
      <c r="F143" s="21" t="s">
        <v>105</v>
      </c>
      <c r="G143" s="11" t="s">
        <v>710</v>
      </c>
      <c r="H143" s="3">
        <v>42158</v>
      </c>
      <c r="I143" s="2" t="s">
        <v>28</v>
      </c>
      <c r="J143" s="2" t="s">
        <v>440</v>
      </c>
      <c r="K143" s="2" t="s">
        <v>30</v>
      </c>
      <c r="L143" s="2" t="s">
        <v>31</v>
      </c>
      <c r="M143" s="2" t="s">
        <v>378</v>
      </c>
      <c r="N143" s="4">
        <v>29838</v>
      </c>
      <c r="O143" s="4">
        <v>34704</v>
      </c>
      <c r="P143" s="4">
        <v>4866</v>
      </c>
      <c r="Q143" s="5">
        <v>82.24</v>
      </c>
      <c r="R143" s="4">
        <v>0</v>
      </c>
      <c r="S143" s="4">
        <v>0</v>
      </c>
      <c r="T143" s="4">
        <v>0</v>
      </c>
      <c r="U143" s="5">
        <v>0</v>
      </c>
      <c r="V143" s="5">
        <v>0</v>
      </c>
      <c r="W143" s="14">
        <v>82.24</v>
      </c>
      <c r="X143" s="14">
        <v>0</v>
      </c>
      <c r="Y143" s="14">
        <v>82.24</v>
      </c>
      <c r="Z143" s="4">
        <v>24580</v>
      </c>
      <c r="AA143" s="49" t="str">
        <f>IFERROR(IF(VLOOKUP($D143,'Year-To-Date'!$E$1:$E$322,1,FALSE)=D143,"--","Find"),"Find")</f>
        <v>--</v>
      </c>
      <c r="AB143" s="31"/>
      <c r="AD143" s="32"/>
      <c r="AF143" s="32"/>
      <c r="AH143" s="32"/>
      <c r="AJ143" s="32"/>
      <c r="AL143" s="32"/>
      <c r="AN143" s="32"/>
    </row>
    <row r="144" spans="1:40">
      <c r="A144" s="2" t="s">
        <v>657</v>
      </c>
      <c r="B144" s="2" t="s">
        <v>510</v>
      </c>
      <c r="C144" s="2" t="s">
        <v>25</v>
      </c>
      <c r="D144" s="2" t="s">
        <v>119</v>
      </c>
      <c r="E144" s="2" t="s">
        <v>436</v>
      </c>
      <c r="F144" s="21" t="s">
        <v>105</v>
      </c>
      <c r="G144" s="11" t="s">
        <v>710</v>
      </c>
      <c r="H144" s="3">
        <v>42256</v>
      </c>
      <c r="I144" s="2" t="s">
        <v>39</v>
      </c>
      <c r="J144" s="2" t="s">
        <v>438</v>
      </c>
      <c r="K144" s="2" t="s">
        <v>30</v>
      </c>
      <c r="L144" s="2" t="s">
        <v>31</v>
      </c>
      <c r="M144" s="2" t="s">
        <v>41</v>
      </c>
      <c r="N144" s="4">
        <v>16936</v>
      </c>
      <c r="O144" s="4">
        <v>19021</v>
      </c>
      <c r="P144" s="4">
        <v>2085</v>
      </c>
      <c r="Q144" s="5">
        <v>35.24</v>
      </c>
      <c r="R144" s="4">
        <v>0</v>
      </c>
      <c r="S144" s="4">
        <v>0</v>
      </c>
      <c r="T144" s="4">
        <v>0</v>
      </c>
      <c r="U144" s="5">
        <v>0</v>
      </c>
      <c r="V144" s="5">
        <v>0</v>
      </c>
      <c r="W144" s="14">
        <v>35.24</v>
      </c>
      <c r="X144" s="14">
        <v>0</v>
      </c>
      <c r="Y144" s="14">
        <v>35.24</v>
      </c>
      <c r="Z144" s="4">
        <v>24580</v>
      </c>
      <c r="AA144" s="49" t="str">
        <f>IFERROR(IF(VLOOKUP($D144,'Year-To-Date'!$E$1:$E$322,1,FALSE)=D144,"--","Find"),"Find")</f>
        <v>--</v>
      </c>
      <c r="AB144" s="31"/>
      <c r="AD144" s="32"/>
      <c r="AF144" s="32"/>
      <c r="AH144" s="32"/>
      <c r="AJ144" s="32"/>
      <c r="AL144" s="32"/>
      <c r="AN144" s="32"/>
    </row>
    <row r="145" spans="1:40">
      <c r="A145" s="2" t="s">
        <v>657</v>
      </c>
      <c r="B145" s="2" t="s">
        <v>510</v>
      </c>
      <c r="C145" s="2" t="s">
        <v>48</v>
      </c>
      <c r="D145" s="2" t="s">
        <v>157</v>
      </c>
      <c r="E145" s="2" t="s">
        <v>427</v>
      </c>
      <c r="F145" s="21" t="s">
        <v>105</v>
      </c>
      <c r="G145" s="11" t="s">
        <v>710</v>
      </c>
      <c r="H145" s="3">
        <v>42257</v>
      </c>
      <c r="I145" s="2" t="s">
        <v>39</v>
      </c>
      <c r="J145" s="2" t="s">
        <v>429</v>
      </c>
      <c r="K145" s="2" t="s">
        <v>30</v>
      </c>
      <c r="L145" s="2" t="s">
        <v>31</v>
      </c>
      <c r="M145" s="2" t="s">
        <v>32</v>
      </c>
      <c r="N145" s="4">
        <v>2003</v>
      </c>
      <c r="O145" s="4">
        <v>2749</v>
      </c>
      <c r="P145" s="4">
        <v>746</v>
      </c>
      <c r="Q145" s="5">
        <v>12.61</v>
      </c>
      <c r="R145" s="4">
        <v>0</v>
      </c>
      <c r="S145" s="4">
        <v>0</v>
      </c>
      <c r="T145" s="4">
        <v>0</v>
      </c>
      <c r="U145" s="5">
        <v>0</v>
      </c>
      <c r="V145" s="5">
        <v>0</v>
      </c>
      <c r="W145" s="14">
        <v>12.61</v>
      </c>
      <c r="X145" s="14">
        <v>0</v>
      </c>
      <c r="Y145" s="14">
        <v>12.61</v>
      </c>
      <c r="Z145" s="4">
        <v>24580</v>
      </c>
      <c r="AA145" s="49" t="str">
        <f>IFERROR(IF(VLOOKUP($D145,'Year-To-Date'!$E$1:$E$322,1,FALSE)=D145,"--","Find"),"Find")</f>
        <v>--</v>
      </c>
      <c r="AB145" s="31"/>
      <c r="AD145" s="32"/>
      <c r="AF145" s="32"/>
      <c r="AH145" s="32"/>
      <c r="AJ145" s="32"/>
      <c r="AL145" s="32"/>
      <c r="AN145" s="32"/>
    </row>
    <row r="146" spans="1:40">
      <c r="A146" s="2" t="s">
        <v>657</v>
      </c>
      <c r="B146" s="2" t="s">
        <v>510</v>
      </c>
      <c r="C146" s="2" t="s">
        <v>48</v>
      </c>
      <c r="D146" s="2" t="s">
        <v>158</v>
      </c>
      <c r="E146" s="2" t="s">
        <v>27</v>
      </c>
      <c r="F146" s="21" t="s">
        <v>105</v>
      </c>
      <c r="G146" s="11" t="s">
        <v>710</v>
      </c>
      <c r="H146" s="3">
        <v>42255</v>
      </c>
      <c r="I146" s="2" t="s">
        <v>39</v>
      </c>
      <c r="J146" s="2" t="s">
        <v>29</v>
      </c>
      <c r="K146" s="2" t="s">
        <v>30</v>
      </c>
      <c r="L146" s="2" t="s">
        <v>31</v>
      </c>
      <c r="M146" s="2" t="s">
        <v>32</v>
      </c>
      <c r="N146" s="4">
        <v>13274</v>
      </c>
      <c r="O146" s="4">
        <v>15260</v>
      </c>
      <c r="P146" s="4">
        <v>1986</v>
      </c>
      <c r="Q146" s="5">
        <v>33.56</v>
      </c>
      <c r="R146" s="4">
        <v>1</v>
      </c>
      <c r="S146" s="4">
        <v>1</v>
      </c>
      <c r="T146" s="4">
        <v>0</v>
      </c>
      <c r="U146" s="5">
        <v>0</v>
      </c>
      <c r="V146" s="5">
        <v>0</v>
      </c>
      <c r="W146" s="14">
        <v>33.56</v>
      </c>
      <c r="X146" s="14">
        <v>0</v>
      </c>
      <c r="Y146" s="14">
        <v>33.56</v>
      </c>
      <c r="Z146" s="4">
        <v>24580</v>
      </c>
      <c r="AA146" s="49" t="str">
        <f>IFERROR(IF(VLOOKUP($D146,'Year-To-Date'!$E$1:$E$322,1,FALSE)=D146,"--","Find"),"Find")</f>
        <v>--</v>
      </c>
      <c r="AB146" s="31"/>
      <c r="AD146" s="32"/>
      <c r="AF146" s="32"/>
      <c r="AH146" s="32"/>
      <c r="AJ146" s="32"/>
      <c r="AL146" s="32"/>
      <c r="AN146" s="32"/>
    </row>
    <row r="147" spans="1:40">
      <c r="A147" s="2" t="s">
        <v>657</v>
      </c>
      <c r="B147" s="2" t="s">
        <v>510</v>
      </c>
      <c r="C147" s="2" t="s">
        <v>48</v>
      </c>
      <c r="D147" s="2" t="s">
        <v>160</v>
      </c>
      <c r="E147" s="2" t="s">
        <v>427</v>
      </c>
      <c r="F147" s="21" t="s">
        <v>105</v>
      </c>
      <c r="G147" s="11" t="s">
        <v>710</v>
      </c>
      <c r="H147" s="3">
        <v>42257</v>
      </c>
      <c r="I147" s="2" t="s">
        <v>39</v>
      </c>
      <c r="J147" s="2" t="s">
        <v>429</v>
      </c>
      <c r="K147" s="2" t="s">
        <v>30</v>
      </c>
      <c r="L147" s="2" t="s">
        <v>31</v>
      </c>
      <c r="M147" s="2" t="s">
        <v>32</v>
      </c>
      <c r="N147" s="4">
        <v>1932</v>
      </c>
      <c r="O147" s="4">
        <v>3197</v>
      </c>
      <c r="P147" s="4">
        <v>1265</v>
      </c>
      <c r="Q147" s="5">
        <v>21.38</v>
      </c>
      <c r="R147" s="4">
        <v>0</v>
      </c>
      <c r="S147" s="4">
        <v>0</v>
      </c>
      <c r="T147" s="4">
        <v>0</v>
      </c>
      <c r="U147" s="5">
        <v>0</v>
      </c>
      <c r="V147" s="5">
        <v>0</v>
      </c>
      <c r="W147" s="14">
        <v>21.38</v>
      </c>
      <c r="X147" s="14">
        <v>0</v>
      </c>
      <c r="Y147" s="14">
        <v>21.38</v>
      </c>
      <c r="Z147" s="4">
        <v>24580</v>
      </c>
      <c r="AA147" s="49" t="str">
        <f>IFERROR(IF(VLOOKUP($D147,'Year-To-Date'!$E$1:$E$322,1,FALSE)=D147,"--","Find"),"Find")</f>
        <v>--</v>
      </c>
      <c r="AB147" s="31"/>
      <c r="AD147" s="32"/>
      <c r="AF147" s="32"/>
      <c r="AH147" s="32"/>
      <c r="AJ147" s="32"/>
      <c r="AL147" s="32"/>
      <c r="AN147" s="32"/>
    </row>
    <row r="148" spans="1:40">
      <c r="A148" s="2" t="s">
        <v>657</v>
      </c>
      <c r="B148" s="2" t="s">
        <v>510</v>
      </c>
      <c r="C148" s="2" t="s">
        <v>48</v>
      </c>
      <c r="D148" s="2" t="s">
        <v>162</v>
      </c>
      <c r="E148" s="2" t="s">
        <v>427</v>
      </c>
      <c r="F148" s="21" t="s">
        <v>105</v>
      </c>
      <c r="G148" s="11" t="s">
        <v>710</v>
      </c>
      <c r="H148" s="3">
        <v>42257</v>
      </c>
      <c r="I148" s="2" t="s">
        <v>39</v>
      </c>
      <c r="J148" s="2" t="s">
        <v>429</v>
      </c>
      <c r="K148" s="2" t="s">
        <v>30</v>
      </c>
      <c r="L148" s="2" t="s">
        <v>31</v>
      </c>
      <c r="M148" s="2" t="s">
        <v>32</v>
      </c>
      <c r="N148" s="4">
        <v>2233</v>
      </c>
      <c r="O148" s="4">
        <v>2629</v>
      </c>
      <c r="P148" s="4">
        <v>396</v>
      </c>
      <c r="Q148" s="5">
        <v>6.69</v>
      </c>
      <c r="R148" s="4">
        <v>0</v>
      </c>
      <c r="S148" s="4">
        <v>0</v>
      </c>
      <c r="T148" s="4">
        <v>0</v>
      </c>
      <c r="U148" s="5">
        <v>0</v>
      </c>
      <c r="V148" s="5">
        <v>0</v>
      </c>
      <c r="W148" s="14">
        <v>6.69</v>
      </c>
      <c r="X148" s="14">
        <v>0</v>
      </c>
      <c r="Y148" s="14">
        <v>6.69</v>
      </c>
      <c r="Z148" s="4">
        <v>24580</v>
      </c>
      <c r="AA148" s="49" t="str">
        <f>IFERROR(IF(VLOOKUP($D148,'Year-To-Date'!$E$1:$E$322,1,FALSE)=D148,"--","Find"),"Find")</f>
        <v>--</v>
      </c>
      <c r="AB148" s="31"/>
      <c r="AD148" s="32"/>
      <c r="AF148" s="32"/>
      <c r="AH148" s="32"/>
      <c r="AJ148" s="32"/>
      <c r="AL148" s="32"/>
      <c r="AN148" s="32"/>
    </row>
    <row r="149" spans="1:40">
      <c r="A149" s="2" t="s">
        <v>657</v>
      </c>
      <c r="B149" s="2" t="s">
        <v>510</v>
      </c>
      <c r="C149" s="2" t="s">
        <v>56</v>
      </c>
      <c r="D149" s="2" t="s">
        <v>203</v>
      </c>
      <c r="E149" s="2" t="s">
        <v>433</v>
      </c>
      <c r="F149" s="21" t="s">
        <v>105</v>
      </c>
      <c r="G149" s="11" t="s">
        <v>710</v>
      </c>
      <c r="H149" s="3">
        <v>42158</v>
      </c>
      <c r="I149" s="2" t="s">
        <v>28</v>
      </c>
      <c r="J149" s="2" t="s">
        <v>434</v>
      </c>
      <c r="K149" s="2" t="s">
        <v>30</v>
      </c>
      <c r="L149" s="2" t="s">
        <v>31</v>
      </c>
      <c r="M149" s="2" t="s">
        <v>378</v>
      </c>
      <c r="N149" s="4">
        <v>25499</v>
      </c>
      <c r="O149" s="4">
        <v>26156</v>
      </c>
      <c r="P149" s="4">
        <v>657</v>
      </c>
      <c r="Q149" s="5">
        <v>11.1</v>
      </c>
      <c r="R149" s="4">
        <v>0</v>
      </c>
      <c r="S149" s="4">
        <v>0</v>
      </c>
      <c r="T149" s="4">
        <v>0</v>
      </c>
      <c r="U149" s="5">
        <v>0</v>
      </c>
      <c r="V149" s="5">
        <v>0</v>
      </c>
      <c r="W149" s="14">
        <v>11.1</v>
      </c>
      <c r="X149" s="14">
        <v>0</v>
      </c>
      <c r="Y149" s="14">
        <v>11.1</v>
      </c>
      <c r="Z149" s="4">
        <v>24580</v>
      </c>
      <c r="AA149" s="49" t="str">
        <f>IFERROR(IF(VLOOKUP($D149,'Year-To-Date'!$E$1:$E$322,1,FALSE)=D149,"--","Find"),"Find")</f>
        <v>--</v>
      </c>
      <c r="AB149" s="31"/>
      <c r="AD149" s="32"/>
      <c r="AF149" s="32"/>
      <c r="AH149" s="32"/>
      <c r="AJ149" s="32"/>
      <c r="AL149" s="32"/>
      <c r="AN149" s="32"/>
    </row>
    <row r="150" spans="1:40">
      <c r="A150" s="2" t="s">
        <v>657</v>
      </c>
      <c r="B150" s="2" t="s">
        <v>510</v>
      </c>
      <c r="C150" s="2" t="s">
        <v>56</v>
      </c>
      <c r="D150" s="2" t="s">
        <v>212</v>
      </c>
      <c r="E150" s="2" t="s">
        <v>27</v>
      </c>
      <c r="F150" s="21" t="s">
        <v>105</v>
      </c>
      <c r="G150" s="11" t="s">
        <v>710</v>
      </c>
      <c r="H150" s="3">
        <v>42255</v>
      </c>
      <c r="I150" s="2" t="s">
        <v>39</v>
      </c>
      <c r="J150" s="2" t="s">
        <v>29</v>
      </c>
      <c r="K150" s="2" t="s">
        <v>30</v>
      </c>
      <c r="L150" s="2" t="s">
        <v>31</v>
      </c>
      <c r="M150" s="2" t="s">
        <v>32</v>
      </c>
      <c r="N150" s="4">
        <v>20798</v>
      </c>
      <c r="O150" s="4">
        <v>23237</v>
      </c>
      <c r="P150" s="4">
        <v>2439</v>
      </c>
      <c r="Q150" s="5">
        <v>41.22</v>
      </c>
      <c r="R150" s="4">
        <v>0</v>
      </c>
      <c r="S150" s="4">
        <v>0</v>
      </c>
      <c r="T150" s="4">
        <v>0</v>
      </c>
      <c r="U150" s="5">
        <v>0</v>
      </c>
      <c r="V150" s="5">
        <v>0</v>
      </c>
      <c r="W150" s="14">
        <v>41.22</v>
      </c>
      <c r="X150" s="14">
        <v>0</v>
      </c>
      <c r="Y150" s="14">
        <v>41.22</v>
      </c>
      <c r="Z150" s="4">
        <v>24580</v>
      </c>
      <c r="AA150" s="49" t="str">
        <f>IFERROR(IF(VLOOKUP($D150,'Year-To-Date'!$E$1:$E$322,1,FALSE)=D150,"--","Find"),"Find")</f>
        <v>--</v>
      </c>
      <c r="AB150" s="31"/>
      <c r="AD150" s="32"/>
      <c r="AF150" s="32"/>
      <c r="AH150" s="32"/>
      <c r="AJ150" s="32"/>
      <c r="AL150" s="32"/>
      <c r="AN150" s="32"/>
    </row>
    <row r="151" spans="1:40">
      <c r="A151" s="2" t="s">
        <v>657</v>
      </c>
      <c r="B151" s="2" t="s">
        <v>510</v>
      </c>
      <c r="C151" s="2" t="s">
        <v>56</v>
      </c>
      <c r="D151" s="2" t="s">
        <v>213</v>
      </c>
      <c r="E151" s="2" t="s">
        <v>427</v>
      </c>
      <c r="F151" s="21" t="s">
        <v>105</v>
      </c>
      <c r="G151" s="11" t="s">
        <v>710</v>
      </c>
      <c r="H151" s="3">
        <v>42257</v>
      </c>
      <c r="I151" s="2" t="s">
        <v>39</v>
      </c>
      <c r="J151" s="2" t="s">
        <v>429</v>
      </c>
      <c r="K151" s="2" t="s">
        <v>30</v>
      </c>
      <c r="L151" s="2" t="s">
        <v>31</v>
      </c>
      <c r="M151" s="2" t="s">
        <v>32</v>
      </c>
      <c r="N151" s="4">
        <v>18711</v>
      </c>
      <c r="O151" s="4">
        <v>19915</v>
      </c>
      <c r="P151" s="4">
        <v>1204</v>
      </c>
      <c r="Q151" s="5">
        <v>20.350000000000001</v>
      </c>
      <c r="R151" s="4">
        <v>0</v>
      </c>
      <c r="S151" s="4">
        <v>0</v>
      </c>
      <c r="T151" s="4">
        <v>0</v>
      </c>
      <c r="U151" s="5">
        <v>0</v>
      </c>
      <c r="V151" s="5">
        <v>0</v>
      </c>
      <c r="W151" s="14">
        <v>20.350000000000001</v>
      </c>
      <c r="X151" s="14">
        <v>0</v>
      </c>
      <c r="Y151" s="14">
        <v>20.350000000000001</v>
      </c>
      <c r="Z151" s="4">
        <v>24580</v>
      </c>
      <c r="AA151" s="49" t="str">
        <f>IFERROR(IF(VLOOKUP($D151,'Year-To-Date'!$E$1:$E$322,1,FALSE)=D151,"--","Find"),"Find")</f>
        <v>--</v>
      </c>
      <c r="AB151" s="31"/>
      <c r="AD151" s="32"/>
      <c r="AF151" s="32"/>
      <c r="AH151" s="32"/>
      <c r="AJ151" s="32"/>
      <c r="AL151" s="32"/>
      <c r="AN151" s="32"/>
    </row>
    <row r="152" spans="1:40">
      <c r="A152" s="2" t="s">
        <v>657</v>
      </c>
      <c r="B152" s="2" t="s">
        <v>510</v>
      </c>
      <c r="C152" s="2" t="s">
        <v>503</v>
      </c>
      <c r="D152" s="2" t="s">
        <v>239</v>
      </c>
      <c r="E152" s="2" t="s">
        <v>436</v>
      </c>
      <c r="F152" s="21" t="s">
        <v>105</v>
      </c>
      <c r="G152" s="11" t="s">
        <v>710</v>
      </c>
      <c r="H152" s="3">
        <v>42256</v>
      </c>
      <c r="I152" s="2" t="s">
        <v>437</v>
      </c>
      <c r="J152" s="2" t="s">
        <v>438</v>
      </c>
      <c r="K152" s="2" t="s">
        <v>30</v>
      </c>
      <c r="L152" s="2" t="s">
        <v>31</v>
      </c>
      <c r="M152" s="2" t="s">
        <v>378</v>
      </c>
      <c r="N152" s="4">
        <v>3154</v>
      </c>
      <c r="O152" s="4">
        <v>3178</v>
      </c>
      <c r="P152" s="4">
        <v>24</v>
      </c>
      <c r="Q152" s="5">
        <v>0.41</v>
      </c>
      <c r="R152" s="4">
        <v>0</v>
      </c>
      <c r="S152" s="4">
        <v>0</v>
      </c>
      <c r="T152" s="4">
        <v>0</v>
      </c>
      <c r="U152" s="5">
        <v>0</v>
      </c>
      <c r="V152" s="5">
        <v>0</v>
      </c>
      <c r="W152" s="14">
        <v>0.41</v>
      </c>
      <c r="X152" s="14">
        <v>0</v>
      </c>
      <c r="Y152" s="14">
        <v>0.41</v>
      </c>
      <c r="Z152" s="4">
        <v>24580</v>
      </c>
      <c r="AA152" s="49" t="str">
        <f>IFERROR(IF(VLOOKUP($D152,'Year-To-Date'!$E$1:$E$322,1,FALSE)=D152,"--","Find"),"Find")</f>
        <v>--</v>
      </c>
      <c r="AB152" s="31"/>
      <c r="AD152" s="32"/>
      <c r="AF152" s="32"/>
      <c r="AH152" s="32"/>
      <c r="AJ152" s="32"/>
      <c r="AL152" s="32"/>
      <c r="AN152" s="32"/>
    </row>
    <row r="153" spans="1:40">
      <c r="A153" s="2" t="s">
        <v>657</v>
      </c>
      <c r="B153" s="2" t="s">
        <v>510</v>
      </c>
      <c r="C153" s="2" t="s">
        <v>370</v>
      </c>
      <c r="D153" s="2" t="s">
        <v>240</v>
      </c>
      <c r="E153" s="2" t="s">
        <v>482</v>
      </c>
      <c r="F153" s="21" t="s">
        <v>105</v>
      </c>
      <c r="G153" s="11" t="s">
        <v>710</v>
      </c>
      <c r="H153" s="3">
        <v>42256</v>
      </c>
      <c r="I153" s="2" t="s">
        <v>39</v>
      </c>
      <c r="J153" s="2" t="s">
        <v>434</v>
      </c>
      <c r="K153" s="2" t="s">
        <v>30</v>
      </c>
      <c r="L153" s="2" t="s">
        <v>31</v>
      </c>
      <c r="M153" s="2" t="s">
        <v>41</v>
      </c>
      <c r="N153" s="4">
        <v>50</v>
      </c>
      <c r="O153" s="4">
        <v>235</v>
      </c>
      <c r="P153" s="4">
        <v>185</v>
      </c>
      <c r="Q153" s="5">
        <v>17.21</v>
      </c>
      <c r="R153" s="4">
        <v>0</v>
      </c>
      <c r="S153" s="4">
        <v>0</v>
      </c>
      <c r="T153" s="4">
        <v>0</v>
      </c>
      <c r="U153" s="5">
        <v>0</v>
      </c>
      <c r="V153" s="5">
        <v>0</v>
      </c>
      <c r="W153" s="14">
        <v>17.21</v>
      </c>
      <c r="X153" s="14">
        <v>0</v>
      </c>
      <c r="Y153" s="14">
        <v>17.21</v>
      </c>
      <c r="Z153" s="4">
        <v>24580</v>
      </c>
      <c r="AA153" s="49" t="str">
        <f>IFERROR(IF(VLOOKUP($D153,'Year-To-Date'!$E$1:$E$322,1,FALSE)=D153,"--","Find"),"Find")</f>
        <v>--</v>
      </c>
      <c r="AB153" s="31"/>
      <c r="AD153" s="32"/>
      <c r="AF153" s="32"/>
      <c r="AH153" s="32"/>
      <c r="AJ153" s="32"/>
      <c r="AL153" s="32"/>
      <c r="AN153" s="32"/>
    </row>
    <row r="154" spans="1:40">
      <c r="A154" s="2" t="s">
        <v>657</v>
      </c>
      <c r="B154" s="2" t="s">
        <v>510</v>
      </c>
      <c r="C154" s="2" t="s">
        <v>69</v>
      </c>
      <c r="D154" s="2" t="s">
        <v>260</v>
      </c>
      <c r="E154" s="2" t="s">
        <v>427</v>
      </c>
      <c r="F154" s="21" t="s">
        <v>105</v>
      </c>
      <c r="G154" s="11" t="s">
        <v>710</v>
      </c>
      <c r="H154" s="3">
        <v>42257</v>
      </c>
      <c r="I154" s="2" t="s">
        <v>39</v>
      </c>
      <c r="J154" s="2" t="s">
        <v>429</v>
      </c>
      <c r="K154" s="2" t="s">
        <v>30</v>
      </c>
      <c r="L154" s="2" t="s">
        <v>31</v>
      </c>
      <c r="M154" s="2" t="s">
        <v>32</v>
      </c>
      <c r="N154" s="4">
        <v>1113</v>
      </c>
      <c r="O154" s="4">
        <v>1380</v>
      </c>
      <c r="P154" s="4">
        <v>267</v>
      </c>
      <c r="Q154" s="5">
        <v>4.51</v>
      </c>
      <c r="R154" s="4">
        <v>4494</v>
      </c>
      <c r="S154" s="4">
        <v>5528</v>
      </c>
      <c r="T154" s="4">
        <v>1034</v>
      </c>
      <c r="U154" s="5">
        <v>61.83</v>
      </c>
      <c r="V154" s="5">
        <v>0</v>
      </c>
      <c r="W154" s="14">
        <v>66.34</v>
      </c>
      <c r="X154" s="14">
        <v>0</v>
      </c>
      <c r="Y154" s="14">
        <v>66.34</v>
      </c>
      <c r="Z154" s="4">
        <v>24580</v>
      </c>
      <c r="AA154" s="49" t="str">
        <f>IFERROR(IF(VLOOKUP($D154,'Year-To-Date'!$E$1:$E$322,1,FALSE)=D154,"--","Find"),"Find")</f>
        <v>--</v>
      </c>
      <c r="AB154" s="31"/>
      <c r="AD154" s="32"/>
      <c r="AF154" s="32"/>
      <c r="AH154" s="32"/>
      <c r="AJ154" s="32"/>
      <c r="AL154" s="32"/>
      <c r="AN154" s="32"/>
    </row>
    <row r="155" spans="1:40">
      <c r="A155" s="2" t="s">
        <v>657</v>
      </c>
      <c r="B155" s="2" t="s">
        <v>510</v>
      </c>
      <c r="C155" s="2" t="s">
        <v>69</v>
      </c>
      <c r="D155" s="2" t="s">
        <v>261</v>
      </c>
      <c r="E155" s="2" t="s">
        <v>439</v>
      </c>
      <c r="F155" s="21" t="s">
        <v>105</v>
      </c>
      <c r="G155" s="11" t="s">
        <v>710</v>
      </c>
      <c r="H155" s="3">
        <v>42256</v>
      </c>
      <c r="I155" s="2" t="s">
        <v>39</v>
      </c>
      <c r="J155" s="2" t="s">
        <v>440</v>
      </c>
      <c r="K155" s="2" t="s">
        <v>30</v>
      </c>
      <c r="L155" s="2" t="s">
        <v>31</v>
      </c>
      <c r="M155" s="2" t="s">
        <v>41</v>
      </c>
      <c r="N155" s="4">
        <v>1354</v>
      </c>
      <c r="O155" s="4">
        <v>2258</v>
      </c>
      <c r="P155" s="4">
        <v>904</v>
      </c>
      <c r="Q155" s="5">
        <v>15.28</v>
      </c>
      <c r="R155" s="4">
        <v>592</v>
      </c>
      <c r="S155" s="4">
        <v>916</v>
      </c>
      <c r="T155" s="4">
        <v>324</v>
      </c>
      <c r="U155" s="5">
        <v>19.38</v>
      </c>
      <c r="V155" s="5">
        <v>0</v>
      </c>
      <c r="W155" s="14">
        <v>34.659999999999997</v>
      </c>
      <c r="X155" s="14">
        <v>0</v>
      </c>
      <c r="Y155" s="14">
        <v>34.659999999999997</v>
      </c>
      <c r="Z155" s="4">
        <v>24580</v>
      </c>
      <c r="AA155" s="49" t="str">
        <f>IFERROR(IF(VLOOKUP($D155,'Year-To-Date'!$E$1:$E$322,1,FALSE)=D155,"--","Find"),"Find")</f>
        <v>--</v>
      </c>
      <c r="AB155" s="31"/>
      <c r="AD155" s="32"/>
      <c r="AF155" s="32"/>
      <c r="AH155" s="32"/>
      <c r="AJ155" s="32"/>
      <c r="AL155" s="32"/>
      <c r="AN155" s="32"/>
    </row>
    <row r="156" spans="1:40">
      <c r="A156" s="2" t="s">
        <v>657</v>
      </c>
      <c r="B156" s="2" t="s">
        <v>510</v>
      </c>
      <c r="C156" s="2" t="s">
        <v>69</v>
      </c>
      <c r="D156" s="2" t="s">
        <v>262</v>
      </c>
      <c r="E156" s="2" t="s">
        <v>439</v>
      </c>
      <c r="F156" s="21" t="s">
        <v>105</v>
      </c>
      <c r="G156" s="11" t="s">
        <v>710</v>
      </c>
      <c r="H156" s="3">
        <v>42256</v>
      </c>
      <c r="I156" s="2" t="s">
        <v>39</v>
      </c>
      <c r="J156" s="2" t="s">
        <v>440</v>
      </c>
      <c r="K156" s="2" t="s">
        <v>30</v>
      </c>
      <c r="L156" s="2" t="s">
        <v>31</v>
      </c>
      <c r="M156" s="2" t="s">
        <v>41</v>
      </c>
      <c r="N156" s="4">
        <v>7785</v>
      </c>
      <c r="O156" s="4">
        <v>8772</v>
      </c>
      <c r="P156" s="4">
        <v>987</v>
      </c>
      <c r="Q156" s="5">
        <v>16.68</v>
      </c>
      <c r="R156" s="4">
        <v>14218</v>
      </c>
      <c r="S156" s="4">
        <v>15357</v>
      </c>
      <c r="T156" s="4">
        <v>1139</v>
      </c>
      <c r="U156" s="5">
        <v>68.11</v>
      </c>
      <c r="V156" s="5">
        <v>0</v>
      </c>
      <c r="W156" s="14">
        <v>84.79</v>
      </c>
      <c r="X156" s="14">
        <v>0</v>
      </c>
      <c r="Y156" s="14">
        <v>84.79</v>
      </c>
      <c r="Z156" s="4">
        <v>24580</v>
      </c>
      <c r="AA156" s="49" t="str">
        <f>IFERROR(IF(VLOOKUP($D156,'Year-To-Date'!$E$1:$E$322,1,FALSE)=D156,"--","Find"),"Find")</f>
        <v>--</v>
      </c>
      <c r="AB156" s="31"/>
      <c r="AD156" s="32"/>
      <c r="AF156" s="32"/>
      <c r="AH156" s="32"/>
      <c r="AJ156" s="32"/>
      <c r="AL156" s="32"/>
      <c r="AN156" s="32"/>
    </row>
    <row r="157" spans="1:40">
      <c r="A157" s="2" t="s">
        <v>657</v>
      </c>
      <c r="B157" s="2" t="s">
        <v>510</v>
      </c>
      <c r="C157" s="2" t="s">
        <v>69</v>
      </c>
      <c r="D157" s="2" t="s">
        <v>263</v>
      </c>
      <c r="E157" s="2" t="s">
        <v>436</v>
      </c>
      <c r="F157" s="21" t="s">
        <v>105</v>
      </c>
      <c r="G157" s="11" t="s">
        <v>710</v>
      </c>
      <c r="H157" s="3">
        <v>42256</v>
      </c>
      <c r="I157" s="2" t="s">
        <v>39</v>
      </c>
      <c r="J157" s="2" t="s">
        <v>438</v>
      </c>
      <c r="K157" s="2" t="s">
        <v>30</v>
      </c>
      <c r="L157" s="2" t="s">
        <v>31</v>
      </c>
      <c r="M157" s="2" t="s">
        <v>41</v>
      </c>
      <c r="N157" s="4">
        <v>742</v>
      </c>
      <c r="O157" s="4">
        <v>1402</v>
      </c>
      <c r="P157" s="4">
        <v>660</v>
      </c>
      <c r="Q157" s="5">
        <v>11.15</v>
      </c>
      <c r="R157" s="4">
        <v>1563</v>
      </c>
      <c r="S157" s="4">
        <v>2513</v>
      </c>
      <c r="T157" s="4">
        <v>950</v>
      </c>
      <c r="U157" s="5">
        <v>56.81</v>
      </c>
      <c r="V157" s="5">
        <v>0</v>
      </c>
      <c r="W157" s="14">
        <v>67.959999999999994</v>
      </c>
      <c r="X157" s="14">
        <v>0</v>
      </c>
      <c r="Y157" s="14">
        <v>67.959999999999994</v>
      </c>
      <c r="Z157" s="4">
        <v>24580</v>
      </c>
      <c r="AA157" s="49" t="str">
        <f>IFERROR(IF(VLOOKUP($D157,'Year-To-Date'!$E$1:$E$322,1,FALSE)=D157,"--","Find"),"Find")</f>
        <v>--</v>
      </c>
      <c r="AB157" s="31"/>
      <c r="AD157" s="32"/>
      <c r="AF157" s="32"/>
      <c r="AH157" s="32"/>
      <c r="AJ157" s="32"/>
      <c r="AL157" s="32"/>
      <c r="AN157" s="32"/>
    </row>
    <row r="158" spans="1:40">
      <c r="A158" s="2" t="s">
        <v>657</v>
      </c>
      <c r="B158" s="2" t="s">
        <v>510</v>
      </c>
      <c r="C158" s="2" t="s">
        <v>76</v>
      </c>
      <c r="D158" s="2" t="s">
        <v>309</v>
      </c>
      <c r="E158" s="2" t="s">
        <v>482</v>
      </c>
      <c r="F158" s="21" t="s">
        <v>105</v>
      </c>
      <c r="G158" s="11" t="s">
        <v>710</v>
      </c>
      <c r="H158" s="3">
        <v>42256</v>
      </c>
      <c r="I158" s="2" t="s">
        <v>39</v>
      </c>
      <c r="J158" s="2" t="s">
        <v>434</v>
      </c>
      <c r="K158" s="2" t="s">
        <v>30</v>
      </c>
      <c r="L158" s="2" t="s">
        <v>31</v>
      </c>
      <c r="M158" s="2" t="s">
        <v>41</v>
      </c>
      <c r="N158" s="4">
        <v>78218</v>
      </c>
      <c r="O158" s="4">
        <v>104652</v>
      </c>
      <c r="P158" s="4">
        <v>26434</v>
      </c>
      <c r="Q158" s="5">
        <v>446.73</v>
      </c>
      <c r="R158" s="4">
        <v>20119</v>
      </c>
      <c r="S158" s="4">
        <v>22346</v>
      </c>
      <c r="T158" s="4">
        <v>2227</v>
      </c>
      <c r="U158" s="5">
        <v>133.16999999999999</v>
      </c>
      <c r="V158" s="5">
        <v>0</v>
      </c>
      <c r="W158" s="14">
        <v>579.9</v>
      </c>
      <c r="X158" s="14">
        <v>0</v>
      </c>
      <c r="Y158" s="14">
        <v>579.9</v>
      </c>
      <c r="Z158" s="4">
        <v>24580</v>
      </c>
      <c r="AA158" s="49" t="str">
        <f>IFERROR(IF(VLOOKUP($D158,'Year-To-Date'!$E$1:$E$322,1,FALSE)=D158,"--","Find"),"Find")</f>
        <v>--</v>
      </c>
      <c r="AB158" s="31"/>
      <c r="AD158" s="32"/>
      <c r="AF158" s="32"/>
      <c r="AH158" s="32"/>
      <c r="AJ158" s="32"/>
      <c r="AL158" s="32"/>
      <c r="AN158" s="32"/>
    </row>
    <row r="159" spans="1:40">
      <c r="A159" s="2" t="s">
        <v>657</v>
      </c>
      <c r="B159" s="2" t="s">
        <v>510</v>
      </c>
      <c r="C159" s="2" t="s">
        <v>76</v>
      </c>
      <c r="D159" s="2" t="s">
        <v>310</v>
      </c>
      <c r="E159" s="2" t="s">
        <v>27</v>
      </c>
      <c r="F159" s="21" t="s">
        <v>105</v>
      </c>
      <c r="G159" s="11" t="s">
        <v>710</v>
      </c>
      <c r="H159" s="3">
        <v>42255</v>
      </c>
      <c r="I159" s="2" t="s">
        <v>39</v>
      </c>
      <c r="J159" s="2" t="s">
        <v>29</v>
      </c>
      <c r="K159" s="2" t="s">
        <v>30</v>
      </c>
      <c r="L159" s="2" t="s">
        <v>31</v>
      </c>
      <c r="M159" s="2" t="s">
        <v>32</v>
      </c>
      <c r="N159" s="4">
        <v>71750</v>
      </c>
      <c r="O159" s="4">
        <v>86209</v>
      </c>
      <c r="P159" s="4">
        <v>14459</v>
      </c>
      <c r="Q159" s="5">
        <v>244.36</v>
      </c>
      <c r="R159" s="4">
        <v>9554</v>
      </c>
      <c r="S159" s="4">
        <v>14006</v>
      </c>
      <c r="T159" s="4">
        <v>4452</v>
      </c>
      <c r="U159" s="5">
        <v>266.23</v>
      </c>
      <c r="V159" s="5">
        <v>0</v>
      </c>
      <c r="W159" s="14">
        <v>510.59</v>
      </c>
      <c r="X159" s="14">
        <v>0</v>
      </c>
      <c r="Y159" s="14">
        <v>510.59</v>
      </c>
      <c r="Z159" s="4">
        <v>24580</v>
      </c>
      <c r="AA159" s="49" t="str">
        <f>IFERROR(IF(VLOOKUP($D159,'Year-To-Date'!$E$1:$E$322,1,FALSE)=D159,"--","Find"),"Find")</f>
        <v>--</v>
      </c>
      <c r="AB159" s="31"/>
      <c r="AD159" s="32"/>
      <c r="AF159" s="32"/>
      <c r="AH159" s="32"/>
      <c r="AJ159" s="32"/>
      <c r="AL159" s="32"/>
      <c r="AN159" s="32"/>
    </row>
    <row r="160" spans="1:40">
      <c r="A160" s="2" t="s">
        <v>657</v>
      </c>
      <c r="B160" s="2" t="s">
        <v>510</v>
      </c>
      <c r="C160" s="2" t="s">
        <v>76</v>
      </c>
      <c r="D160" s="2" t="s">
        <v>311</v>
      </c>
      <c r="E160" s="2" t="s">
        <v>427</v>
      </c>
      <c r="F160" s="21" t="s">
        <v>105</v>
      </c>
      <c r="G160" s="11" t="s">
        <v>710</v>
      </c>
      <c r="H160" s="3">
        <v>42257</v>
      </c>
      <c r="I160" s="2" t="s">
        <v>39</v>
      </c>
      <c r="J160" s="2" t="s">
        <v>429</v>
      </c>
      <c r="K160" s="2" t="s">
        <v>30</v>
      </c>
      <c r="L160" s="2" t="s">
        <v>31</v>
      </c>
      <c r="M160" s="2" t="s">
        <v>32</v>
      </c>
      <c r="N160" s="4">
        <v>57934</v>
      </c>
      <c r="O160" s="4">
        <v>66730</v>
      </c>
      <c r="P160" s="4">
        <v>8796</v>
      </c>
      <c r="Q160" s="5">
        <v>148.65</v>
      </c>
      <c r="R160" s="4">
        <v>7578</v>
      </c>
      <c r="S160" s="4">
        <v>11046</v>
      </c>
      <c r="T160" s="4">
        <v>3468</v>
      </c>
      <c r="U160" s="5">
        <v>207.39</v>
      </c>
      <c r="V160" s="5">
        <v>0</v>
      </c>
      <c r="W160" s="14">
        <v>356.04</v>
      </c>
      <c r="X160" s="14">
        <v>0</v>
      </c>
      <c r="Y160" s="14">
        <v>356.04</v>
      </c>
      <c r="Z160" s="4">
        <v>24580</v>
      </c>
      <c r="AA160" s="49" t="str">
        <f>IFERROR(IF(VLOOKUP($D160,'Year-To-Date'!$E$1:$E$322,1,FALSE)=D160,"--","Find"),"Find")</f>
        <v>--</v>
      </c>
      <c r="AB160" s="31"/>
      <c r="AD160" s="32"/>
      <c r="AF160" s="32"/>
      <c r="AH160" s="32"/>
      <c r="AJ160" s="32"/>
      <c r="AL160" s="32"/>
      <c r="AN160" s="32"/>
    </row>
    <row r="161" spans="1:40">
      <c r="A161" s="2" t="s">
        <v>657</v>
      </c>
      <c r="B161" s="2" t="s">
        <v>510</v>
      </c>
      <c r="C161" s="2" t="s">
        <v>76</v>
      </c>
      <c r="D161" s="2" t="s">
        <v>312</v>
      </c>
      <c r="E161" s="2" t="s">
        <v>427</v>
      </c>
      <c r="F161" s="21" t="s">
        <v>105</v>
      </c>
      <c r="G161" s="11" t="s">
        <v>710</v>
      </c>
      <c r="H161" s="3">
        <v>42257</v>
      </c>
      <c r="I161" s="2" t="s">
        <v>39</v>
      </c>
      <c r="J161" s="2" t="s">
        <v>429</v>
      </c>
      <c r="K161" s="2" t="s">
        <v>30</v>
      </c>
      <c r="L161" s="2" t="s">
        <v>31</v>
      </c>
      <c r="M161" s="2" t="s">
        <v>32</v>
      </c>
      <c r="N161" s="4">
        <v>160880</v>
      </c>
      <c r="O161" s="4">
        <v>185272</v>
      </c>
      <c r="P161" s="4">
        <v>24392</v>
      </c>
      <c r="Q161" s="5">
        <v>412.22</v>
      </c>
      <c r="R161" s="4">
        <v>21319</v>
      </c>
      <c r="S161" s="4">
        <v>32188</v>
      </c>
      <c r="T161" s="4">
        <v>10869</v>
      </c>
      <c r="U161" s="5">
        <v>649.97</v>
      </c>
      <c r="V161" s="5">
        <v>0</v>
      </c>
      <c r="W161" s="14">
        <v>1062.19</v>
      </c>
      <c r="X161" s="14">
        <v>0</v>
      </c>
      <c r="Y161" s="14">
        <v>1062.19</v>
      </c>
      <c r="Z161" s="4">
        <v>24580</v>
      </c>
      <c r="AA161" s="49" t="str">
        <f>IFERROR(IF(VLOOKUP($D161,'Year-To-Date'!$E$1:$E$322,1,FALSE)=D161,"--","Find"),"Find")</f>
        <v>--</v>
      </c>
      <c r="AB161" s="31"/>
      <c r="AD161" s="32"/>
      <c r="AF161" s="32"/>
      <c r="AH161" s="32"/>
      <c r="AJ161" s="32"/>
      <c r="AL161" s="32"/>
      <c r="AN161" s="32"/>
    </row>
    <row r="162" spans="1:40">
      <c r="A162" s="2" t="s">
        <v>657</v>
      </c>
      <c r="B162" s="2" t="s">
        <v>510</v>
      </c>
      <c r="C162" s="2" t="s">
        <v>76</v>
      </c>
      <c r="D162" s="2" t="s">
        <v>313</v>
      </c>
      <c r="E162" s="2" t="s">
        <v>427</v>
      </c>
      <c r="F162" s="21" t="s">
        <v>105</v>
      </c>
      <c r="G162" s="11" t="s">
        <v>710</v>
      </c>
      <c r="H162" s="3">
        <v>42257</v>
      </c>
      <c r="I162" s="2" t="s">
        <v>39</v>
      </c>
      <c r="J162" s="2" t="s">
        <v>429</v>
      </c>
      <c r="K162" s="2" t="s">
        <v>30</v>
      </c>
      <c r="L162" s="2" t="s">
        <v>31</v>
      </c>
      <c r="M162" s="2" t="s">
        <v>32</v>
      </c>
      <c r="N162" s="4">
        <v>94668</v>
      </c>
      <c r="O162" s="4">
        <v>107687</v>
      </c>
      <c r="P162" s="4">
        <v>13019</v>
      </c>
      <c r="Q162" s="5">
        <v>220.02</v>
      </c>
      <c r="R162" s="4">
        <v>11009</v>
      </c>
      <c r="S162" s="4">
        <v>15908</v>
      </c>
      <c r="T162" s="4">
        <v>4899</v>
      </c>
      <c r="U162" s="5">
        <v>292.95999999999998</v>
      </c>
      <c r="V162" s="5">
        <v>0</v>
      </c>
      <c r="W162" s="14">
        <v>512.98</v>
      </c>
      <c r="X162" s="14">
        <v>0</v>
      </c>
      <c r="Y162" s="14">
        <v>512.98</v>
      </c>
      <c r="Z162" s="4">
        <v>24580</v>
      </c>
      <c r="AA162" s="49" t="str">
        <f>IFERROR(IF(VLOOKUP($D162,'Year-To-Date'!$E$1:$E$322,1,FALSE)=D162,"--","Find"),"Find")</f>
        <v>--</v>
      </c>
      <c r="AB162" s="31"/>
      <c r="AD162" s="32"/>
      <c r="AF162" s="32"/>
      <c r="AH162" s="32"/>
      <c r="AJ162" s="32"/>
      <c r="AL162" s="32"/>
      <c r="AN162" s="32"/>
    </row>
    <row r="163" spans="1:40">
      <c r="A163" s="2" t="s">
        <v>657</v>
      </c>
      <c r="B163" s="2" t="s">
        <v>510</v>
      </c>
      <c r="C163" s="2" t="s">
        <v>25</v>
      </c>
      <c r="D163" s="2" t="s">
        <v>112</v>
      </c>
      <c r="E163" s="2" t="s">
        <v>62</v>
      </c>
      <c r="F163" s="21" t="s">
        <v>113</v>
      </c>
      <c r="G163" s="11" t="s">
        <v>711</v>
      </c>
      <c r="H163" s="3">
        <v>42220</v>
      </c>
      <c r="I163" s="2" t="s">
        <v>39</v>
      </c>
      <c r="J163" s="2" t="s">
        <v>63</v>
      </c>
      <c r="K163" s="2" t="s">
        <v>30</v>
      </c>
      <c r="L163" s="2" t="s">
        <v>31</v>
      </c>
      <c r="M163" s="2" t="s">
        <v>378</v>
      </c>
      <c r="N163" s="4">
        <v>34825</v>
      </c>
      <c r="O163" s="4">
        <v>38375</v>
      </c>
      <c r="P163" s="4">
        <v>3550</v>
      </c>
      <c r="Q163" s="5">
        <v>60</v>
      </c>
      <c r="R163" s="4">
        <v>0</v>
      </c>
      <c r="S163" s="4">
        <v>0</v>
      </c>
      <c r="T163" s="4">
        <v>0</v>
      </c>
      <c r="U163" s="5">
        <v>0</v>
      </c>
      <c r="V163" s="5">
        <v>0</v>
      </c>
      <c r="W163" s="14">
        <v>60</v>
      </c>
      <c r="X163" s="14">
        <v>0</v>
      </c>
      <c r="Y163" s="14">
        <v>60</v>
      </c>
      <c r="Z163" s="4">
        <v>24580</v>
      </c>
      <c r="AA163" s="49" t="str">
        <f>IFERROR(IF(VLOOKUP($D163,'Year-To-Date'!$E$1:$E$322,1,FALSE)=D163,"--","Find"),"Find")</f>
        <v>--</v>
      </c>
      <c r="AB163" s="31"/>
      <c r="AD163" s="32"/>
      <c r="AF163" s="32"/>
      <c r="AH163" s="32"/>
      <c r="AJ163" s="32"/>
      <c r="AL163" s="32"/>
      <c r="AN163" s="32"/>
    </row>
    <row r="164" spans="1:40">
      <c r="A164" s="2" t="s">
        <v>657</v>
      </c>
      <c r="B164" s="2" t="s">
        <v>510</v>
      </c>
      <c r="C164" s="2" t="s">
        <v>76</v>
      </c>
      <c r="D164" s="2" t="s">
        <v>316</v>
      </c>
      <c r="E164" s="2" t="s">
        <v>504</v>
      </c>
      <c r="F164" s="21" t="s">
        <v>317</v>
      </c>
      <c r="G164" s="11" t="s">
        <v>712</v>
      </c>
      <c r="H164" s="3">
        <v>42332</v>
      </c>
      <c r="I164" s="2" t="s">
        <v>39</v>
      </c>
      <c r="J164" s="2" t="s">
        <v>381</v>
      </c>
      <c r="K164" s="2" t="s">
        <v>30</v>
      </c>
      <c r="L164" s="2" t="s">
        <v>31</v>
      </c>
      <c r="M164" s="2" t="s">
        <v>32</v>
      </c>
      <c r="N164" s="4">
        <v>19483</v>
      </c>
      <c r="O164" s="4">
        <v>24734</v>
      </c>
      <c r="P164" s="4">
        <v>5251</v>
      </c>
      <c r="Q164" s="5">
        <v>88.74</v>
      </c>
      <c r="R164" s="4">
        <v>5883</v>
      </c>
      <c r="S164" s="4">
        <v>6464</v>
      </c>
      <c r="T164" s="4">
        <v>581</v>
      </c>
      <c r="U164" s="5">
        <v>34.74</v>
      </c>
      <c r="V164" s="5">
        <v>0</v>
      </c>
      <c r="W164" s="14">
        <v>123.48</v>
      </c>
      <c r="X164" s="14">
        <v>0</v>
      </c>
      <c r="Y164" s="14">
        <v>123.48</v>
      </c>
      <c r="Z164" s="4">
        <v>24580</v>
      </c>
      <c r="AA164" s="49" t="str">
        <f>IFERROR(IF(VLOOKUP($D164,'Year-To-Date'!$E$1:$E$322,1,FALSE)=D164,"--","Find"),"Find")</f>
        <v>--</v>
      </c>
      <c r="AB164" s="31"/>
      <c r="AD164" s="32"/>
      <c r="AF164" s="32"/>
      <c r="AH164" s="32"/>
      <c r="AJ164" s="32"/>
      <c r="AL164" s="32"/>
      <c r="AN164" s="32"/>
    </row>
    <row r="165" spans="1:40">
      <c r="A165" s="2" t="s">
        <v>657</v>
      </c>
      <c r="B165" s="2" t="s">
        <v>510</v>
      </c>
      <c r="C165" s="2" t="s">
        <v>653</v>
      </c>
      <c r="D165" s="2" t="s">
        <v>274</v>
      </c>
      <c r="E165" s="2" t="s">
        <v>653</v>
      </c>
      <c r="F165" s="21" t="s">
        <v>275</v>
      </c>
      <c r="G165" s="11" t="s">
        <v>713</v>
      </c>
      <c r="H165" s="3"/>
      <c r="I165" s="2" t="s">
        <v>94</v>
      </c>
      <c r="J165" s="2" t="s">
        <v>655</v>
      </c>
      <c r="K165" s="2" t="s">
        <v>30</v>
      </c>
      <c r="L165" s="2" t="s">
        <v>31</v>
      </c>
      <c r="M165" s="2" t="s">
        <v>382</v>
      </c>
      <c r="N165" s="4">
        <v>203015</v>
      </c>
      <c r="O165" s="4">
        <v>213536</v>
      </c>
      <c r="P165" s="4">
        <v>10521</v>
      </c>
      <c r="Q165" s="14">
        <v>177.8</v>
      </c>
      <c r="R165" s="4">
        <v>0</v>
      </c>
      <c r="S165" s="4">
        <v>0</v>
      </c>
      <c r="T165" s="4">
        <v>0</v>
      </c>
      <c r="U165" s="5">
        <v>0</v>
      </c>
      <c r="V165" s="5">
        <v>0</v>
      </c>
      <c r="W165" s="14">
        <v>177.8</v>
      </c>
      <c r="X165" s="14">
        <v>0</v>
      </c>
      <c r="Y165" s="14">
        <v>177.8</v>
      </c>
      <c r="Z165" s="4">
        <v>24580</v>
      </c>
      <c r="AA165" s="49" t="str">
        <f>IFERROR(IF(VLOOKUP($D165,'Year-To-Date'!$E$1:$E$322,1,FALSE)=D165,"--","Find"),"Find")</f>
        <v>--</v>
      </c>
      <c r="AB165" s="31"/>
      <c r="AD165" s="32"/>
      <c r="AF165" s="32"/>
      <c r="AH165" s="32"/>
      <c r="AJ165" s="32"/>
      <c r="AL165" s="32"/>
      <c r="AN165" s="32"/>
    </row>
    <row r="166" spans="1:40">
      <c r="A166" s="2" t="s">
        <v>657</v>
      </c>
      <c r="B166" s="2" t="s">
        <v>510</v>
      </c>
      <c r="C166" s="2" t="s">
        <v>25</v>
      </c>
      <c r="D166" s="2" t="s">
        <v>121</v>
      </c>
      <c r="E166" s="2" t="s">
        <v>400</v>
      </c>
      <c r="F166" s="21" t="s">
        <v>122</v>
      </c>
      <c r="G166" s="11" t="s">
        <v>714</v>
      </c>
      <c r="H166" s="3">
        <v>42276</v>
      </c>
      <c r="I166" s="2" t="s">
        <v>39</v>
      </c>
      <c r="J166" s="2" t="s">
        <v>402</v>
      </c>
      <c r="K166" s="2" t="s">
        <v>30</v>
      </c>
      <c r="L166" s="2" t="s">
        <v>31</v>
      </c>
      <c r="M166" s="2" t="s">
        <v>41</v>
      </c>
      <c r="N166" s="4">
        <v>46212</v>
      </c>
      <c r="O166" s="4">
        <v>50198</v>
      </c>
      <c r="P166" s="4">
        <v>3986</v>
      </c>
      <c r="Q166" s="5">
        <v>67.36</v>
      </c>
      <c r="R166" s="4">
        <v>0</v>
      </c>
      <c r="S166" s="4">
        <v>0</v>
      </c>
      <c r="T166" s="4">
        <v>0</v>
      </c>
      <c r="U166" s="5">
        <v>0</v>
      </c>
      <c r="V166" s="5">
        <v>0</v>
      </c>
      <c r="W166" s="14">
        <v>67.36</v>
      </c>
      <c r="X166" s="14">
        <v>0</v>
      </c>
      <c r="Y166" s="14">
        <v>67.36</v>
      </c>
      <c r="Z166" s="4">
        <v>24580</v>
      </c>
      <c r="AA166" s="49" t="str">
        <f>IFERROR(IF(VLOOKUP($D166,'Year-To-Date'!$E$1:$E$322,1,FALSE)=D166,"--","Find"),"Find")</f>
        <v>--</v>
      </c>
      <c r="AB166" s="31"/>
      <c r="AD166" s="32"/>
      <c r="AF166" s="32"/>
      <c r="AH166" s="32"/>
      <c r="AJ166" s="32"/>
      <c r="AL166" s="32"/>
      <c r="AN166" s="32"/>
    </row>
    <row r="167" spans="1:40">
      <c r="A167" s="2" t="s">
        <v>657</v>
      </c>
      <c r="B167" s="2" t="s">
        <v>510</v>
      </c>
      <c r="C167" s="2" t="s">
        <v>25</v>
      </c>
      <c r="D167" s="2" t="s">
        <v>26</v>
      </c>
      <c r="E167" s="2" t="s">
        <v>27</v>
      </c>
      <c r="F167" s="21"/>
      <c r="G167" s="11" t="s">
        <v>668</v>
      </c>
      <c r="H167" s="3">
        <v>42213</v>
      </c>
      <c r="I167" s="2" t="s">
        <v>28</v>
      </c>
      <c r="J167" s="2" t="s">
        <v>29</v>
      </c>
      <c r="K167" s="2" t="s">
        <v>30</v>
      </c>
      <c r="L167" s="2" t="s">
        <v>31</v>
      </c>
      <c r="M167" s="2" t="s">
        <v>382</v>
      </c>
      <c r="N167" s="4">
        <v>316288</v>
      </c>
      <c r="O167" s="4">
        <v>360285</v>
      </c>
      <c r="P167" s="4">
        <v>43997</v>
      </c>
      <c r="Q167" s="5">
        <v>743.55</v>
      </c>
      <c r="R167" s="4">
        <v>0</v>
      </c>
      <c r="S167" s="4">
        <v>0</v>
      </c>
      <c r="T167" s="4">
        <v>0</v>
      </c>
      <c r="U167" s="5">
        <v>0</v>
      </c>
      <c r="V167" s="5">
        <v>0</v>
      </c>
      <c r="W167" s="14">
        <v>743.55</v>
      </c>
      <c r="X167" s="14">
        <v>0</v>
      </c>
      <c r="Y167" s="14">
        <v>743.55</v>
      </c>
      <c r="Z167" s="4">
        <v>24580</v>
      </c>
      <c r="AA167" s="49" t="str">
        <f>IFERROR(IF(VLOOKUP($D167,'Year-To-Date'!$E$1:$E$322,1,FALSE)=D167,"--","Find"),"Find")</f>
        <v>--</v>
      </c>
      <c r="AB167" s="31"/>
      <c r="AD167" s="32"/>
      <c r="AF167" s="32"/>
      <c r="AH167" s="32"/>
      <c r="AJ167" s="32"/>
      <c r="AL167" s="32"/>
      <c r="AN167" s="32"/>
    </row>
    <row r="168" spans="1:40">
      <c r="A168" s="2" t="s">
        <v>657</v>
      </c>
      <c r="B168" s="2" t="s">
        <v>510</v>
      </c>
      <c r="C168" s="2" t="s">
        <v>25</v>
      </c>
      <c r="D168" s="2" t="s">
        <v>125</v>
      </c>
      <c r="E168" s="2" t="s">
        <v>566</v>
      </c>
      <c r="F168" s="21"/>
      <c r="G168" s="11" t="s">
        <v>668</v>
      </c>
      <c r="H168" s="3">
        <v>42360</v>
      </c>
      <c r="I168" s="2" t="s">
        <v>39</v>
      </c>
      <c r="J168" s="2" t="s">
        <v>567</v>
      </c>
      <c r="K168" s="2" t="s">
        <v>30</v>
      </c>
      <c r="L168" s="2" t="s">
        <v>31</v>
      </c>
      <c r="M168" s="2" t="s">
        <v>41</v>
      </c>
      <c r="N168" s="4">
        <v>13973</v>
      </c>
      <c r="O168" s="4">
        <v>16693</v>
      </c>
      <c r="P168" s="4">
        <v>2720</v>
      </c>
      <c r="Q168" s="5">
        <v>45.97</v>
      </c>
      <c r="R168" s="4">
        <v>0</v>
      </c>
      <c r="S168" s="4">
        <v>0</v>
      </c>
      <c r="T168" s="4">
        <v>0</v>
      </c>
      <c r="U168" s="5">
        <v>0</v>
      </c>
      <c r="V168" s="5">
        <v>0</v>
      </c>
      <c r="W168" s="14">
        <v>45.97</v>
      </c>
      <c r="X168" s="14">
        <v>0</v>
      </c>
      <c r="Y168" s="14">
        <v>45.97</v>
      </c>
      <c r="Z168" s="4">
        <v>24580</v>
      </c>
      <c r="AA168" s="49" t="str">
        <f>IFERROR(IF(VLOOKUP($D168,'Year-To-Date'!$E$1:$E$322,1,FALSE)=D168,"--","Find"),"Find")</f>
        <v>--</v>
      </c>
      <c r="AB168" s="31"/>
      <c r="AD168" s="32"/>
      <c r="AF168" s="32"/>
      <c r="AH168" s="32"/>
      <c r="AJ168" s="32"/>
      <c r="AL168" s="32"/>
      <c r="AN168" s="32"/>
    </row>
    <row r="169" spans="1:40">
      <c r="A169" s="2" t="s">
        <v>657</v>
      </c>
      <c r="B169" s="2" t="s">
        <v>510</v>
      </c>
      <c r="C169" s="2" t="s">
        <v>25</v>
      </c>
      <c r="D169" s="2" t="s">
        <v>141</v>
      </c>
      <c r="E169" s="2" t="s">
        <v>67</v>
      </c>
      <c r="F169" s="21"/>
      <c r="G169" s="11" t="s">
        <v>668</v>
      </c>
      <c r="H169" s="3">
        <v>42499</v>
      </c>
      <c r="I169" s="2" t="s">
        <v>685</v>
      </c>
      <c r="J169" s="2" t="s">
        <v>68</v>
      </c>
      <c r="K169" s="2" t="s">
        <v>30</v>
      </c>
      <c r="L169" s="2" t="s">
        <v>31</v>
      </c>
      <c r="M169" s="2" t="s">
        <v>32</v>
      </c>
      <c r="N169" s="4">
        <v>10</v>
      </c>
      <c r="O169" s="4">
        <v>330</v>
      </c>
      <c r="P169" s="4">
        <v>320</v>
      </c>
      <c r="Q169" s="5">
        <v>5.41</v>
      </c>
      <c r="R169" s="4">
        <v>1</v>
      </c>
      <c r="S169" s="4">
        <v>1</v>
      </c>
      <c r="T169" s="4">
        <v>0</v>
      </c>
      <c r="U169" s="5">
        <v>0</v>
      </c>
      <c r="V169" s="5">
        <v>0</v>
      </c>
      <c r="W169" s="14">
        <v>5.41</v>
      </c>
      <c r="X169" s="14">
        <v>0</v>
      </c>
      <c r="Y169" s="14">
        <v>5.41</v>
      </c>
      <c r="Z169" s="4">
        <v>24580</v>
      </c>
      <c r="AA169" s="49" t="str">
        <f>IFERROR(IF(VLOOKUP($D169,'Year-To-Date'!$E$1:$E$322,1,FALSE)=D169,"--","Find"),"Find")</f>
        <v>--</v>
      </c>
      <c r="AB169" s="31"/>
      <c r="AD169" s="32"/>
      <c r="AF169" s="32"/>
      <c r="AH169" s="32"/>
      <c r="AJ169" s="32"/>
      <c r="AL169" s="32"/>
      <c r="AN169" s="32"/>
    </row>
    <row r="170" spans="1:40">
      <c r="A170" s="2" t="s">
        <v>657</v>
      </c>
      <c r="B170" s="2" t="s">
        <v>510</v>
      </c>
      <c r="C170" s="2" t="s">
        <v>25</v>
      </c>
      <c r="D170" s="2" t="s">
        <v>142</v>
      </c>
      <c r="E170" s="2" t="s">
        <v>67</v>
      </c>
      <c r="F170" s="21"/>
      <c r="G170" s="11" t="s">
        <v>668</v>
      </c>
      <c r="H170" s="3">
        <v>42499</v>
      </c>
      <c r="I170" s="2" t="s">
        <v>685</v>
      </c>
      <c r="J170" s="2" t="s">
        <v>68</v>
      </c>
      <c r="K170" s="2" t="s">
        <v>30</v>
      </c>
      <c r="L170" s="2" t="s">
        <v>31</v>
      </c>
      <c r="M170" s="2" t="s">
        <v>32</v>
      </c>
      <c r="N170" s="4">
        <v>10</v>
      </c>
      <c r="O170" s="4">
        <v>248</v>
      </c>
      <c r="P170" s="4">
        <v>238</v>
      </c>
      <c r="Q170" s="5">
        <v>4.0199999999999996</v>
      </c>
      <c r="R170" s="4">
        <v>1</v>
      </c>
      <c r="S170" s="4">
        <v>1</v>
      </c>
      <c r="T170" s="4">
        <v>0</v>
      </c>
      <c r="U170" s="5">
        <v>0</v>
      </c>
      <c r="V170" s="5">
        <v>0</v>
      </c>
      <c r="W170" s="14">
        <v>4.0199999999999996</v>
      </c>
      <c r="X170" s="14">
        <v>0</v>
      </c>
      <c r="Y170" s="14">
        <v>4.0199999999999996</v>
      </c>
      <c r="Z170" s="4">
        <v>24580</v>
      </c>
      <c r="AA170" s="49" t="str">
        <f>IFERROR(IF(VLOOKUP($D170,'Year-To-Date'!$E$1:$E$322,1,FALSE)=D170,"--","Find"),"Find")</f>
        <v>--</v>
      </c>
      <c r="AB170" s="31"/>
      <c r="AD170" s="32"/>
      <c r="AF170" s="32"/>
      <c r="AH170" s="32"/>
      <c r="AJ170" s="32"/>
      <c r="AL170" s="32"/>
      <c r="AN170" s="32"/>
    </row>
    <row r="171" spans="1:40">
      <c r="A171" s="2" t="s">
        <v>657</v>
      </c>
      <c r="B171" s="2" t="s">
        <v>510</v>
      </c>
      <c r="C171" s="2" t="s">
        <v>25</v>
      </c>
      <c r="D171" s="2" t="s">
        <v>143</v>
      </c>
      <c r="E171" s="2" t="s">
        <v>67</v>
      </c>
      <c r="F171" s="21"/>
      <c r="G171" s="11" t="s">
        <v>668</v>
      </c>
      <c r="H171" s="3">
        <v>42499</v>
      </c>
      <c r="I171" s="2" t="s">
        <v>685</v>
      </c>
      <c r="J171" s="2" t="s">
        <v>68</v>
      </c>
      <c r="K171" s="2" t="s">
        <v>30</v>
      </c>
      <c r="L171" s="2" t="s">
        <v>31</v>
      </c>
      <c r="M171" s="2" t="s">
        <v>32</v>
      </c>
      <c r="N171" s="4">
        <v>10</v>
      </c>
      <c r="O171" s="4">
        <v>92</v>
      </c>
      <c r="P171" s="4">
        <v>82</v>
      </c>
      <c r="Q171" s="5">
        <v>1.39</v>
      </c>
      <c r="R171" s="4">
        <v>1</v>
      </c>
      <c r="S171" s="4">
        <v>1</v>
      </c>
      <c r="T171" s="4">
        <v>0</v>
      </c>
      <c r="U171" s="5">
        <v>0</v>
      </c>
      <c r="V171" s="5">
        <v>0</v>
      </c>
      <c r="W171" s="14">
        <v>1.39</v>
      </c>
      <c r="X171" s="14">
        <v>0</v>
      </c>
      <c r="Y171" s="14">
        <v>1.39</v>
      </c>
      <c r="Z171" s="4">
        <v>24580</v>
      </c>
      <c r="AA171" s="49" t="str">
        <f>IFERROR(IF(VLOOKUP($D171,'Year-To-Date'!$E$1:$E$322,1,FALSE)=D171,"--","Find"),"Find")</f>
        <v>--</v>
      </c>
      <c r="AB171" s="31"/>
      <c r="AD171" s="32"/>
      <c r="AF171" s="32"/>
      <c r="AH171" s="32"/>
      <c r="AJ171" s="32"/>
      <c r="AL171" s="32"/>
      <c r="AN171" s="32"/>
    </row>
    <row r="172" spans="1:40">
      <c r="A172" s="2" t="s">
        <v>657</v>
      </c>
      <c r="B172" s="2" t="s">
        <v>510</v>
      </c>
      <c r="C172" s="2" t="s">
        <v>25</v>
      </c>
      <c r="D172" s="2" t="s">
        <v>148</v>
      </c>
      <c r="E172" s="2" t="s">
        <v>504</v>
      </c>
      <c r="F172" s="21"/>
      <c r="G172" s="11" t="s">
        <v>668</v>
      </c>
      <c r="H172" s="3">
        <v>42501</v>
      </c>
      <c r="I172" s="2" t="s">
        <v>685</v>
      </c>
      <c r="J172" s="2" t="s">
        <v>381</v>
      </c>
      <c r="K172" s="2" t="s">
        <v>30</v>
      </c>
      <c r="L172" s="2" t="s">
        <v>31</v>
      </c>
      <c r="M172" s="2" t="s">
        <v>32</v>
      </c>
      <c r="N172" s="4">
        <v>10</v>
      </c>
      <c r="O172" s="4">
        <v>188</v>
      </c>
      <c r="P172" s="4">
        <v>178</v>
      </c>
      <c r="Q172" s="5">
        <v>3.01</v>
      </c>
      <c r="R172" s="4">
        <v>1</v>
      </c>
      <c r="S172" s="4">
        <v>1</v>
      </c>
      <c r="T172" s="4">
        <v>0</v>
      </c>
      <c r="U172" s="5">
        <v>0</v>
      </c>
      <c r="V172" s="5">
        <v>0</v>
      </c>
      <c r="W172" s="14">
        <v>3.01</v>
      </c>
      <c r="X172" s="14">
        <v>0</v>
      </c>
      <c r="Y172" s="14">
        <v>3.01</v>
      </c>
      <c r="Z172" s="4">
        <v>24580</v>
      </c>
      <c r="AA172" s="49" t="str">
        <f>IFERROR(IF(VLOOKUP($D172,'Year-To-Date'!$E$1:$E$322,1,FALSE)=D172,"--","Find"),"Find")</f>
        <v>--</v>
      </c>
      <c r="AB172" s="31"/>
      <c r="AD172" s="32"/>
      <c r="AF172" s="32"/>
      <c r="AH172" s="32"/>
      <c r="AJ172" s="32"/>
      <c r="AL172" s="32"/>
      <c r="AN172" s="32"/>
    </row>
    <row r="173" spans="1:40">
      <c r="A173" s="2" t="s">
        <v>657</v>
      </c>
      <c r="B173" s="2" t="s">
        <v>510</v>
      </c>
      <c r="C173" s="2" t="s">
        <v>715</v>
      </c>
      <c r="D173" s="2" t="s">
        <v>202</v>
      </c>
      <c r="E173" s="2" t="s">
        <v>715</v>
      </c>
      <c r="F173" s="21"/>
      <c r="G173" s="11" t="s">
        <v>668</v>
      </c>
      <c r="H173" s="3"/>
      <c r="I173" s="2" t="s">
        <v>94</v>
      </c>
      <c r="J173" s="2" t="s">
        <v>716</v>
      </c>
      <c r="K173" s="2" t="s">
        <v>717</v>
      </c>
      <c r="L173" s="2" t="s">
        <v>31</v>
      </c>
      <c r="M173" s="2" t="s">
        <v>718</v>
      </c>
      <c r="N173" s="4">
        <v>13</v>
      </c>
      <c r="O173" s="4">
        <v>44585</v>
      </c>
      <c r="P173" s="4">
        <v>44572</v>
      </c>
      <c r="Q173" s="14">
        <v>753.27</v>
      </c>
      <c r="R173" s="4">
        <v>0</v>
      </c>
      <c r="S173" s="4">
        <v>0</v>
      </c>
      <c r="T173" s="4">
        <v>0</v>
      </c>
      <c r="U173" s="5">
        <v>0</v>
      </c>
      <c r="V173" s="5">
        <v>0</v>
      </c>
      <c r="W173" s="14">
        <v>753.27</v>
      </c>
      <c r="X173" s="14">
        <v>0</v>
      </c>
      <c r="Y173" s="14">
        <v>753.27</v>
      </c>
      <c r="Z173" s="4">
        <v>24580</v>
      </c>
      <c r="AA173" s="49" t="str">
        <f>IFERROR(IF(VLOOKUP($D173,'Year-To-Date'!$E$1:$E$322,1,FALSE)=D173,"--","Find"),"Find")</f>
        <v>--</v>
      </c>
      <c r="AB173" s="31"/>
      <c r="AD173" s="32"/>
      <c r="AF173" s="32"/>
      <c r="AH173" s="32"/>
      <c r="AJ173" s="32"/>
      <c r="AL173" s="32"/>
      <c r="AN173" s="32"/>
    </row>
    <row r="174" spans="1:40">
      <c r="A174" s="2" t="s">
        <v>657</v>
      </c>
      <c r="B174" s="2" t="s">
        <v>510</v>
      </c>
      <c r="C174" s="2" t="s">
        <v>62</v>
      </c>
      <c r="D174" s="2" t="s">
        <v>66</v>
      </c>
      <c r="E174" s="2" t="s">
        <v>27</v>
      </c>
      <c r="F174" s="21"/>
      <c r="G174" s="11" t="s">
        <v>668</v>
      </c>
      <c r="H174" s="3">
        <v>42213</v>
      </c>
      <c r="I174" s="2" t="s">
        <v>28</v>
      </c>
      <c r="J174" s="2" t="s">
        <v>29</v>
      </c>
      <c r="K174" s="2" t="s">
        <v>30</v>
      </c>
      <c r="L174" s="2" t="s">
        <v>31</v>
      </c>
      <c r="M174" s="2" t="s">
        <v>32</v>
      </c>
      <c r="N174" s="4">
        <v>34832</v>
      </c>
      <c r="O174" s="4">
        <v>35981</v>
      </c>
      <c r="P174" s="4">
        <v>1149</v>
      </c>
      <c r="Q174" s="5">
        <v>19.420000000000002</v>
      </c>
      <c r="R174" s="4">
        <v>0</v>
      </c>
      <c r="S174" s="4">
        <v>0</v>
      </c>
      <c r="T174" s="4">
        <v>0</v>
      </c>
      <c r="U174" s="5">
        <v>0</v>
      </c>
      <c r="V174" s="5">
        <v>0</v>
      </c>
      <c r="W174" s="14">
        <v>19.420000000000002</v>
      </c>
      <c r="X174" s="14">
        <v>0</v>
      </c>
      <c r="Y174" s="14">
        <v>19.420000000000002</v>
      </c>
      <c r="Z174" s="4">
        <v>24580</v>
      </c>
      <c r="AA174" s="49" t="str">
        <f>IFERROR(IF(VLOOKUP($D174,'Year-To-Date'!$E$1:$E$322,1,FALSE)=D174,"--","Find"),"Find")</f>
        <v>--</v>
      </c>
      <c r="AB174" s="31"/>
      <c r="AD174" s="32"/>
      <c r="AF174" s="32"/>
      <c r="AH174" s="32"/>
      <c r="AJ174" s="32"/>
      <c r="AL174" s="32"/>
      <c r="AN174" s="32"/>
    </row>
    <row r="175" spans="1:40">
      <c r="A175" s="2" t="s">
        <v>657</v>
      </c>
      <c r="B175" s="2" t="s">
        <v>510</v>
      </c>
      <c r="C175" s="2" t="s">
        <v>56</v>
      </c>
      <c r="D175" s="2" t="s">
        <v>218</v>
      </c>
      <c r="E175" s="2" t="s">
        <v>719</v>
      </c>
      <c r="F175" s="21"/>
      <c r="G175" s="11" t="s">
        <v>668</v>
      </c>
      <c r="H175" s="3">
        <v>42444</v>
      </c>
      <c r="I175" s="2" t="s">
        <v>39</v>
      </c>
      <c r="J175" s="2" t="s">
        <v>720</v>
      </c>
      <c r="K175" s="2" t="s">
        <v>30</v>
      </c>
      <c r="L175" s="2" t="s">
        <v>31</v>
      </c>
      <c r="M175" s="2" t="s">
        <v>32</v>
      </c>
      <c r="N175" s="4">
        <v>10</v>
      </c>
      <c r="O175" s="4">
        <v>3057</v>
      </c>
      <c r="P175" s="4">
        <v>3047</v>
      </c>
      <c r="Q175" s="5">
        <v>51.49</v>
      </c>
      <c r="R175" s="4">
        <v>0</v>
      </c>
      <c r="S175" s="4">
        <v>0</v>
      </c>
      <c r="T175" s="4">
        <v>0</v>
      </c>
      <c r="U175" s="5">
        <v>0</v>
      </c>
      <c r="V175" s="5">
        <v>0</v>
      </c>
      <c r="W175" s="14">
        <v>51.49</v>
      </c>
      <c r="X175" s="14">
        <v>0</v>
      </c>
      <c r="Y175" s="14">
        <v>51.49</v>
      </c>
      <c r="Z175" s="4">
        <v>24580</v>
      </c>
      <c r="AA175" s="49" t="str">
        <f>IFERROR(IF(VLOOKUP($D175,'Year-To-Date'!$E$1:$E$322,1,FALSE)=D175,"--","Find"),"Find")</f>
        <v>--</v>
      </c>
      <c r="AB175" s="31"/>
      <c r="AD175" s="32"/>
      <c r="AF175" s="32"/>
      <c r="AH175" s="32"/>
      <c r="AJ175" s="32"/>
      <c r="AL175" s="32"/>
      <c r="AN175" s="32"/>
    </row>
    <row r="176" spans="1:40">
      <c r="A176" s="2" t="s">
        <v>657</v>
      </c>
      <c r="B176" s="2" t="s">
        <v>510</v>
      </c>
      <c r="C176" s="2" t="s">
        <v>56</v>
      </c>
      <c r="D176" s="2" t="s">
        <v>220</v>
      </c>
      <c r="E176" s="2" t="s">
        <v>610</v>
      </c>
      <c r="F176" s="21"/>
      <c r="G176" s="11" t="s">
        <v>668</v>
      </c>
      <c r="H176" s="3">
        <v>42450</v>
      </c>
      <c r="I176" s="2" t="s">
        <v>39</v>
      </c>
      <c r="J176" s="2" t="s">
        <v>612</v>
      </c>
      <c r="K176" s="2" t="s">
        <v>30</v>
      </c>
      <c r="L176" s="2" t="s">
        <v>31</v>
      </c>
      <c r="M176" s="2" t="s">
        <v>32</v>
      </c>
      <c r="N176" s="4">
        <v>1081</v>
      </c>
      <c r="O176" s="4">
        <v>2395</v>
      </c>
      <c r="P176" s="4">
        <v>1314</v>
      </c>
      <c r="Q176" s="5">
        <v>22.21</v>
      </c>
      <c r="R176" s="4">
        <v>0</v>
      </c>
      <c r="S176" s="4">
        <v>0</v>
      </c>
      <c r="T176" s="4">
        <v>0</v>
      </c>
      <c r="U176" s="5">
        <v>0</v>
      </c>
      <c r="V176" s="5">
        <v>0</v>
      </c>
      <c r="W176" s="14">
        <v>22.21</v>
      </c>
      <c r="X176" s="14">
        <v>0</v>
      </c>
      <c r="Y176" s="14">
        <v>22.21</v>
      </c>
      <c r="Z176" s="4">
        <v>24580</v>
      </c>
      <c r="AA176" s="49" t="str">
        <f>IFERROR(IF(VLOOKUP($D176,'Year-To-Date'!$E$1:$E$322,1,FALSE)=D176,"--","Find"),"Find")</f>
        <v>--</v>
      </c>
      <c r="AB176" s="31"/>
      <c r="AD176" s="32"/>
      <c r="AF176" s="32"/>
      <c r="AH176" s="32"/>
      <c r="AJ176" s="32"/>
      <c r="AL176" s="32"/>
      <c r="AN176" s="32"/>
    </row>
    <row r="177" spans="1:40">
      <c r="A177" s="2" t="s">
        <v>657</v>
      </c>
      <c r="B177" s="2" t="s">
        <v>510</v>
      </c>
      <c r="C177" s="2" t="s">
        <v>721</v>
      </c>
      <c r="D177" s="2" t="s">
        <v>277</v>
      </c>
      <c r="E177" s="2" t="s">
        <v>67</v>
      </c>
      <c r="F177" s="21"/>
      <c r="G177" s="11" t="s">
        <v>668</v>
      </c>
      <c r="H177" s="3">
        <v>42501</v>
      </c>
      <c r="I177" s="2"/>
      <c r="J177" s="2" t="s">
        <v>722</v>
      </c>
      <c r="K177" s="2" t="s">
        <v>394</v>
      </c>
      <c r="L177" s="2" t="s">
        <v>31</v>
      </c>
      <c r="M177" s="2" t="s">
        <v>382</v>
      </c>
      <c r="N177" s="4">
        <v>24646</v>
      </c>
      <c r="O177" s="4">
        <v>24649</v>
      </c>
      <c r="P177" s="4">
        <v>3</v>
      </c>
      <c r="Q177" s="5">
        <v>0.08</v>
      </c>
      <c r="R177" s="4">
        <v>48391</v>
      </c>
      <c r="S177" s="4">
        <v>48399</v>
      </c>
      <c r="T177" s="4">
        <v>8</v>
      </c>
      <c r="U177" s="5">
        <v>0.66</v>
      </c>
      <c r="V177" s="5">
        <v>0</v>
      </c>
      <c r="W177" s="14">
        <v>0.74</v>
      </c>
      <c r="X177" s="14">
        <v>0</v>
      </c>
      <c r="Y177" s="14">
        <v>0.74</v>
      </c>
      <c r="Z177" s="4">
        <v>24580</v>
      </c>
      <c r="AA177" s="49" t="str">
        <f>IFERROR(IF(VLOOKUP($D177,'Year-To-Date'!$E$1:$E$322,1,FALSE)=D177,"--","Find"),"Find")</f>
        <v>--</v>
      </c>
      <c r="AB177" s="31"/>
      <c r="AD177" s="32"/>
      <c r="AF177" s="32"/>
      <c r="AH177" s="32"/>
      <c r="AJ177" s="32"/>
      <c r="AL177" s="32"/>
      <c r="AN177" s="32"/>
    </row>
    <row r="178" spans="1:40">
      <c r="A178" s="2" t="s">
        <v>657</v>
      </c>
      <c r="B178" s="2" t="s">
        <v>510</v>
      </c>
      <c r="C178" s="2" t="s">
        <v>76</v>
      </c>
      <c r="D178" s="2" t="s">
        <v>285</v>
      </c>
      <c r="E178" s="2" t="s">
        <v>723</v>
      </c>
      <c r="F178" s="21"/>
      <c r="G178" s="11" t="s">
        <v>668</v>
      </c>
      <c r="H178" s="3">
        <v>42487</v>
      </c>
      <c r="I178" s="2" t="s">
        <v>39</v>
      </c>
      <c r="J178" s="2" t="s">
        <v>724</v>
      </c>
      <c r="K178" s="2" t="s">
        <v>30</v>
      </c>
      <c r="L178" s="2" t="s">
        <v>31</v>
      </c>
      <c r="M178" s="2" t="s">
        <v>41</v>
      </c>
      <c r="N178" s="4">
        <v>14</v>
      </c>
      <c r="O178" s="4">
        <v>8034</v>
      </c>
      <c r="P178" s="4">
        <v>8020</v>
      </c>
      <c r="Q178" s="5">
        <v>135.54</v>
      </c>
      <c r="R178" s="4">
        <v>16</v>
      </c>
      <c r="S178" s="4">
        <v>209</v>
      </c>
      <c r="T178" s="4">
        <v>193</v>
      </c>
      <c r="U178" s="5">
        <v>11.54</v>
      </c>
      <c r="V178" s="5">
        <v>0</v>
      </c>
      <c r="W178" s="14">
        <v>147.08000000000001</v>
      </c>
      <c r="X178" s="14">
        <v>0</v>
      </c>
      <c r="Y178" s="14">
        <v>147.08000000000001</v>
      </c>
      <c r="Z178" s="4">
        <v>24580</v>
      </c>
      <c r="AA178" s="49" t="str">
        <f>IFERROR(IF(VLOOKUP($D178,'Year-To-Date'!$E$1:$E$322,1,FALSE)=D178,"--","Find"),"Find")</f>
        <v>--</v>
      </c>
      <c r="AB178" s="31"/>
      <c r="AD178" s="32"/>
      <c r="AF178" s="32"/>
      <c r="AH178" s="32"/>
      <c r="AJ178" s="32"/>
      <c r="AL178" s="32"/>
      <c r="AN178" s="32"/>
    </row>
    <row r="179" spans="1:40">
      <c r="A179" s="2" t="s">
        <v>657</v>
      </c>
      <c r="B179" s="2" t="s">
        <v>510</v>
      </c>
      <c r="C179" s="2" t="s">
        <v>76</v>
      </c>
      <c r="D179" s="2" t="s">
        <v>286</v>
      </c>
      <c r="E179" s="2" t="s">
        <v>725</v>
      </c>
      <c r="F179" s="21"/>
      <c r="G179" s="11" t="s">
        <v>668</v>
      </c>
      <c r="H179" s="3">
        <v>42487</v>
      </c>
      <c r="I179" s="2" t="s">
        <v>39</v>
      </c>
      <c r="J179" s="2" t="s">
        <v>726</v>
      </c>
      <c r="K179" s="2" t="s">
        <v>30</v>
      </c>
      <c r="L179" s="2" t="s">
        <v>31</v>
      </c>
      <c r="M179" s="2" t="s">
        <v>32</v>
      </c>
      <c r="N179" s="4">
        <v>10</v>
      </c>
      <c r="O179" s="4">
        <v>126</v>
      </c>
      <c r="P179" s="4">
        <v>116</v>
      </c>
      <c r="Q179" s="5">
        <v>1.96</v>
      </c>
      <c r="R179" s="4">
        <v>13</v>
      </c>
      <c r="S179" s="4">
        <v>92</v>
      </c>
      <c r="T179" s="4">
        <v>79</v>
      </c>
      <c r="U179" s="5">
        <v>4.72</v>
      </c>
      <c r="V179" s="5">
        <v>0</v>
      </c>
      <c r="W179" s="14">
        <v>6.68</v>
      </c>
      <c r="X179" s="14">
        <v>0</v>
      </c>
      <c r="Y179" s="14">
        <v>6.68</v>
      </c>
      <c r="Z179" s="4">
        <v>24580</v>
      </c>
      <c r="AA179" s="49" t="str">
        <f>IFERROR(IF(VLOOKUP($D179,'Year-To-Date'!$E$1:$E$322,1,FALSE)=D179,"--","Find"),"Find")</f>
        <v>--</v>
      </c>
      <c r="AB179" s="31"/>
      <c r="AD179" s="32"/>
      <c r="AF179" s="32"/>
      <c r="AH179" s="32"/>
      <c r="AJ179" s="32"/>
      <c r="AL179" s="32"/>
      <c r="AN179" s="32"/>
    </row>
    <row r="180" spans="1:40">
      <c r="A180" s="2" t="s">
        <v>657</v>
      </c>
      <c r="B180" s="2" t="s">
        <v>510</v>
      </c>
      <c r="C180" s="2" t="s">
        <v>67</v>
      </c>
      <c r="D180" s="2" t="s">
        <v>289</v>
      </c>
      <c r="E180" s="2" t="s">
        <v>67</v>
      </c>
      <c r="F180" s="21"/>
      <c r="G180" s="11" t="s">
        <v>668</v>
      </c>
      <c r="H180" s="3"/>
      <c r="I180" s="2" t="s">
        <v>94</v>
      </c>
      <c r="J180" s="2" t="s">
        <v>68</v>
      </c>
      <c r="K180" s="2" t="s">
        <v>30</v>
      </c>
      <c r="L180" s="2" t="s">
        <v>31</v>
      </c>
      <c r="M180" s="2" t="s">
        <v>32</v>
      </c>
      <c r="N180" s="4">
        <v>10</v>
      </c>
      <c r="O180" s="4">
        <v>214</v>
      </c>
      <c r="P180" s="4">
        <v>204</v>
      </c>
      <c r="Q180" s="5">
        <v>3.45</v>
      </c>
      <c r="R180" s="4">
        <v>1</v>
      </c>
      <c r="S180" s="4">
        <v>102</v>
      </c>
      <c r="T180" s="4">
        <v>101</v>
      </c>
      <c r="U180" s="5">
        <v>6.04</v>
      </c>
      <c r="V180" s="5">
        <v>0</v>
      </c>
      <c r="W180" s="14">
        <v>9.49</v>
      </c>
      <c r="X180" s="14">
        <v>0</v>
      </c>
      <c r="Y180" s="14">
        <v>9.49</v>
      </c>
      <c r="Z180" s="4">
        <v>24580</v>
      </c>
      <c r="AA180" s="49" t="str">
        <f>IFERROR(IF(VLOOKUP($D180,'Year-To-Date'!$E$1:$E$322,1,FALSE)=D180,"--","Find"),"Find")</f>
        <v>--</v>
      </c>
      <c r="AB180" s="31"/>
      <c r="AD180" s="32"/>
      <c r="AF180" s="32"/>
      <c r="AH180" s="32"/>
      <c r="AJ180" s="32"/>
      <c r="AL180" s="32"/>
      <c r="AN180" s="32"/>
    </row>
    <row r="181" spans="1:40">
      <c r="A181" s="2" t="s">
        <v>657</v>
      </c>
      <c r="B181" s="2" t="s">
        <v>510</v>
      </c>
      <c r="C181" s="2" t="s">
        <v>67</v>
      </c>
      <c r="D181" s="2" t="s">
        <v>290</v>
      </c>
      <c r="E181" s="2" t="s">
        <v>67</v>
      </c>
      <c r="F181" s="21"/>
      <c r="G181" s="11" t="s">
        <v>668</v>
      </c>
      <c r="H181" s="3"/>
      <c r="I181" s="2" t="s">
        <v>94</v>
      </c>
      <c r="J181" s="2" t="s">
        <v>68</v>
      </c>
      <c r="K181" s="2" t="s">
        <v>30</v>
      </c>
      <c r="L181" s="2" t="s">
        <v>31</v>
      </c>
      <c r="M181" s="2" t="s">
        <v>32</v>
      </c>
      <c r="N181" s="4">
        <v>10</v>
      </c>
      <c r="O181" s="4">
        <v>169</v>
      </c>
      <c r="P181" s="4">
        <v>159</v>
      </c>
      <c r="Q181" s="5">
        <v>2.69</v>
      </c>
      <c r="R181" s="4">
        <v>1</v>
      </c>
      <c r="S181" s="4">
        <v>66</v>
      </c>
      <c r="T181" s="4">
        <v>65</v>
      </c>
      <c r="U181" s="5">
        <v>3.89</v>
      </c>
      <c r="V181" s="5">
        <v>0</v>
      </c>
      <c r="W181" s="14">
        <v>6.58</v>
      </c>
      <c r="X181" s="14">
        <v>0</v>
      </c>
      <c r="Y181" s="14">
        <v>6.58</v>
      </c>
      <c r="Z181" s="4">
        <v>24580</v>
      </c>
      <c r="AA181" s="49" t="str">
        <f>IFERROR(IF(VLOOKUP($D181,'Year-To-Date'!$E$1:$E$322,1,FALSE)=D181,"--","Find"),"Find")</f>
        <v>--</v>
      </c>
      <c r="AB181" s="31"/>
      <c r="AD181" s="32"/>
      <c r="AF181" s="32"/>
      <c r="AH181" s="32"/>
      <c r="AJ181" s="32"/>
      <c r="AL181" s="32"/>
      <c r="AN181" s="32"/>
    </row>
    <row r="182" spans="1:40">
      <c r="A182" s="2" t="s">
        <v>657</v>
      </c>
      <c r="B182" s="2" t="s">
        <v>510</v>
      </c>
      <c r="C182" s="2" t="s">
        <v>67</v>
      </c>
      <c r="D182" s="2" t="s">
        <v>292</v>
      </c>
      <c r="E182" s="2" t="s">
        <v>67</v>
      </c>
      <c r="F182" s="21"/>
      <c r="G182" s="11" t="s">
        <v>668</v>
      </c>
      <c r="H182" s="3"/>
      <c r="I182" s="2" t="s">
        <v>94</v>
      </c>
      <c r="J182" s="2" t="s">
        <v>68</v>
      </c>
      <c r="K182" s="2" t="s">
        <v>30</v>
      </c>
      <c r="L182" s="2" t="s">
        <v>31</v>
      </c>
      <c r="M182" s="2" t="s">
        <v>32</v>
      </c>
      <c r="N182" s="4">
        <v>10</v>
      </c>
      <c r="O182" s="4">
        <v>1051</v>
      </c>
      <c r="P182" s="4">
        <v>1041</v>
      </c>
      <c r="Q182" s="5">
        <v>17.59</v>
      </c>
      <c r="R182" s="4">
        <v>1</v>
      </c>
      <c r="S182" s="4">
        <v>104</v>
      </c>
      <c r="T182" s="4">
        <v>103</v>
      </c>
      <c r="U182" s="5">
        <v>6.16</v>
      </c>
      <c r="V182" s="5">
        <v>0</v>
      </c>
      <c r="W182" s="14">
        <v>23.75</v>
      </c>
      <c r="X182" s="14">
        <v>0</v>
      </c>
      <c r="Y182" s="14">
        <v>23.75</v>
      </c>
      <c r="Z182" s="4">
        <v>24580</v>
      </c>
      <c r="AA182" s="49" t="str">
        <f>IFERROR(IF(VLOOKUP($D182,'Year-To-Date'!$E$1:$E$322,1,FALSE)=D182,"--","Find"),"Find")</f>
        <v>--</v>
      </c>
      <c r="AB182" s="31"/>
      <c r="AD182" s="32"/>
      <c r="AF182" s="32"/>
      <c r="AH182" s="32"/>
      <c r="AJ182" s="32"/>
      <c r="AL182" s="32"/>
      <c r="AN182" s="32"/>
    </row>
    <row r="183" spans="1:40">
      <c r="A183" s="2" t="s">
        <v>657</v>
      </c>
      <c r="B183" s="2" t="s">
        <v>510</v>
      </c>
      <c r="C183" s="2" t="s">
        <v>727</v>
      </c>
      <c r="D183" s="2" t="s">
        <v>293</v>
      </c>
      <c r="E183" s="2" t="s">
        <v>727</v>
      </c>
      <c r="F183" s="21"/>
      <c r="G183" s="11" t="s">
        <v>668</v>
      </c>
      <c r="H183" s="3"/>
      <c r="I183" s="2" t="s">
        <v>94</v>
      </c>
      <c r="J183" s="2" t="s">
        <v>728</v>
      </c>
      <c r="K183" s="2" t="s">
        <v>30</v>
      </c>
      <c r="L183" s="2" t="s">
        <v>31</v>
      </c>
      <c r="M183" s="2" t="s">
        <v>32</v>
      </c>
      <c r="N183" s="4">
        <v>10</v>
      </c>
      <c r="O183" s="4">
        <v>301</v>
      </c>
      <c r="P183" s="4">
        <v>291</v>
      </c>
      <c r="Q183" s="5">
        <v>4.92</v>
      </c>
      <c r="R183" s="4">
        <v>1</v>
      </c>
      <c r="S183" s="4">
        <v>207</v>
      </c>
      <c r="T183" s="4">
        <v>206</v>
      </c>
      <c r="U183" s="5">
        <v>12.32</v>
      </c>
      <c r="V183" s="5">
        <v>0</v>
      </c>
      <c r="W183" s="14">
        <v>17.239999999999998</v>
      </c>
      <c r="X183" s="14">
        <v>0</v>
      </c>
      <c r="Y183" s="14">
        <v>17.239999999999998</v>
      </c>
      <c r="Z183" s="4">
        <v>24580</v>
      </c>
      <c r="AA183" s="49" t="str">
        <f>IFERROR(IF(VLOOKUP($D183,'Year-To-Date'!$E$1:$E$322,1,FALSE)=D183,"--","Find"),"Find")</f>
        <v>--</v>
      </c>
      <c r="AB183" s="31"/>
      <c r="AD183" s="32"/>
      <c r="AF183" s="32"/>
      <c r="AH183" s="32"/>
      <c r="AJ183" s="32"/>
      <c r="AL183" s="32"/>
      <c r="AN183" s="32"/>
    </row>
    <row r="184" spans="1:40">
      <c r="A184" s="2" t="s">
        <v>657</v>
      </c>
      <c r="B184" s="2" t="s">
        <v>510</v>
      </c>
      <c r="C184" s="2" t="s">
        <v>67</v>
      </c>
      <c r="D184" s="2" t="s">
        <v>295</v>
      </c>
      <c r="E184" s="2" t="s">
        <v>67</v>
      </c>
      <c r="F184" s="21"/>
      <c r="G184" s="11" t="s">
        <v>668</v>
      </c>
      <c r="H184" s="3"/>
      <c r="I184" s="2" t="s">
        <v>94</v>
      </c>
      <c r="J184" s="2" t="s">
        <v>68</v>
      </c>
      <c r="K184" s="2" t="s">
        <v>30</v>
      </c>
      <c r="L184" s="2" t="s">
        <v>31</v>
      </c>
      <c r="M184" s="2" t="s">
        <v>32</v>
      </c>
      <c r="N184" s="4">
        <v>10</v>
      </c>
      <c r="O184" s="4">
        <v>460</v>
      </c>
      <c r="P184" s="4">
        <v>450</v>
      </c>
      <c r="Q184" s="5">
        <v>7.61</v>
      </c>
      <c r="R184" s="4">
        <v>1</v>
      </c>
      <c r="S184" s="4">
        <v>34</v>
      </c>
      <c r="T184" s="4">
        <v>33</v>
      </c>
      <c r="U184" s="5">
        <v>1.97</v>
      </c>
      <c r="V184" s="5">
        <v>0</v>
      </c>
      <c r="W184" s="14">
        <v>9.58</v>
      </c>
      <c r="X184" s="14">
        <v>0</v>
      </c>
      <c r="Y184" s="14">
        <v>9.58</v>
      </c>
      <c r="Z184" s="4">
        <v>24580</v>
      </c>
      <c r="AA184" s="49" t="str">
        <f>IFERROR(IF(VLOOKUP($D184,'Year-To-Date'!$E$1:$E$322,1,FALSE)=D184,"--","Find"),"Find")</f>
        <v>--</v>
      </c>
      <c r="AB184" s="31"/>
      <c r="AD184" s="32"/>
      <c r="AF184" s="32"/>
      <c r="AH184" s="32"/>
      <c r="AJ184" s="32"/>
      <c r="AL184" s="32"/>
      <c r="AN184" s="32"/>
    </row>
    <row r="185" spans="1:40">
      <c r="A185" s="2" t="s">
        <v>657</v>
      </c>
      <c r="B185" s="2" t="s">
        <v>510</v>
      </c>
      <c r="C185" s="2" t="s">
        <v>729</v>
      </c>
      <c r="D185" s="2" t="s">
        <v>351</v>
      </c>
      <c r="E185" s="2" t="s">
        <v>730</v>
      </c>
      <c r="F185" s="21"/>
      <c r="G185" s="11" t="s">
        <v>668</v>
      </c>
      <c r="H185" s="3">
        <v>42501</v>
      </c>
      <c r="I185" s="2"/>
      <c r="J185" s="2" t="s">
        <v>731</v>
      </c>
      <c r="K185" s="2" t="s">
        <v>394</v>
      </c>
      <c r="L185" s="2" t="s">
        <v>31</v>
      </c>
      <c r="M185" s="2" t="s">
        <v>382</v>
      </c>
      <c r="N185" s="4">
        <v>10</v>
      </c>
      <c r="O185" s="4">
        <v>17762</v>
      </c>
      <c r="P185" s="4">
        <v>17752</v>
      </c>
      <c r="Q185" s="5">
        <v>488.18</v>
      </c>
      <c r="R185" s="4">
        <v>10</v>
      </c>
      <c r="S185" s="4">
        <v>10</v>
      </c>
      <c r="T185" s="4">
        <v>0</v>
      </c>
      <c r="U185" s="5">
        <v>0</v>
      </c>
      <c r="V185" s="5">
        <v>0</v>
      </c>
      <c r="W185" s="14">
        <v>488.18</v>
      </c>
      <c r="X185" s="14">
        <v>0</v>
      </c>
      <c r="Y185" s="14">
        <v>488.18</v>
      </c>
      <c r="Z185" s="4">
        <v>24580</v>
      </c>
      <c r="AA185" s="49" t="str">
        <f>IFERROR(IF(VLOOKUP($D185,'Year-To-Date'!$E$1:$E$322,1,FALSE)=D185,"--","Find"),"Find")</f>
        <v>--</v>
      </c>
      <c r="AB185" s="31"/>
      <c r="AD185" s="32"/>
      <c r="AF185" s="32"/>
      <c r="AH185" s="32"/>
      <c r="AJ185" s="32"/>
      <c r="AL185" s="32"/>
      <c r="AN185" s="32"/>
    </row>
    <row r="186" spans="1:40">
      <c r="A186" s="2" t="s">
        <v>657</v>
      </c>
      <c r="B186" s="2" t="s">
        <v>510</v>
      </c>
      <c r="C186" s="2" t="s">
        <v>729</v>
      </c>
      <c r="D186" s="2" t="s">
        <v>353</v>
      </c>
      <c r="E186" s="2" t="s">
        <v>67</v>
      </c>
      <c r="F186" s="21"/>
      <c r="G186" s="11" t="s">
        <v>668</v>
      </c>
      <c r="H186" s="3">
        <v>42501</v>
      </c>
      <c r="I186" s="2"/>
      <c r="J186" s="2" t="s">
        <v>722</v>
      </c>
      <c r="K186" s="2" t="s">
        <v>394</v>
      </c>
      <c r="L186" s="2" t="s">
        <v>31</v>
      </c>
      <c r="M186" s="2" t="s">
        <v>382</v>
      </c>
      <c r="N186" s="4">
        <v>10</v>
      </c>
      <c r="O186" s="4">
        <v>22282</v>
      </c>
      <c r="P186" s="4">
        <v>22272</v>
      </c>
      <c r="Q186" s="5">
        <v>612.48</v>
      </c>
      <c r="R186" s="4">
        <v>10</v>
      </c>
      <c r="S186" s="4">
        <v>10</v>
      </c>
      <c r="T186" s="4">
        <v>0</v>
      </c>
      <c r="U186" s="5">
        <v>0</v>
      </c>
      <c r="V186" s="5">
        <v>0</v>
      </c>
      <c r="W186" s="14">
        <v>612.48</v>
      </c>
      <c r="X186" s="14">
        <v>0</v>
      </c>
      <c r="Y186" s="14">
        <v>612.48</v>
      </c>
      <c r="Z186" s="4">
        <v>24580</v>
      </c>
      <c r="AA186" s="49" t="str">
        <f>IFERROR(IF(VLOOKUP($D186,'Year-To-Date'!$E$1:$E$322,1,FALSE)=D186,"--","Find"),"Find")</f>
        <v>--</v>
      </c>
      <c r="AB186" s="31"/>
      <c r="AD186" s="32"/>
      <c r="AF186" s="32"/>
      <c r="AH186" s="32"/>
      <c r="AJ186" s="32"/>
      <c r="AL186" s="32"/>
      <c r="AN186" s="32"/>
    </row>
    <row r="187" spans="1:40">
      <c r="A187" s="2" t="s">
        <v>657</v>
      </c>
      <c r="B187" s="2" t="s">
        <v>510</v>
      </c>
      <c r="C187" s="2" t="s">
        <v>729</v>
      </c>
      <c r="D187" s="2" t="s">
        <v>354</v>
      </c>
      <c r="E187" s="2" t="s">
        <v>67</v>
      </c>
      <c r="F187" s="21"/>
      <c r="G187" s="11" t="s">
        <v>668</v>
      </c>
      <c r="H187" s="3">
        <v>42501</v>
      </c>
      <c r="I187" s="2"/>
      <c r="J187" s="2" t="s">
        <v>722</v>
      </c>
      <c r="K187" s="2" t="s">
        <v>394</v>
      </c>
      <c r="L187" s="2" t="s">
        <v>31</v>
      </c>
      <c r="M187" s="2" t="s">
        <v>382</v>
      </c>
      <c r="N187" s="4">
        <v>10</v>
      </c>
      <c r="O187" s="4">
        <v>185</v>
      </c>
      <c r="P187" s="4">
        <v>175</v>
      </c>
      <c r="Q187" s="5">
        <v>4.8099999999999996</v>
      </c>
      <c r="R187" s="4">
        <v>10</v>
      </c>
      <c r="S187" s="4">
        <v>10</v>
      </c>
      <c r="T187" s="4">
        <v>0</v>
      </c>
      <c r="U187" s="5">
        <v>0</v>
      </c>
      <c r="V187" s="5">
        <v>0</v>
      </c>
      <c r="W187" s="14">
        <v>4.8099999999999996</v>
      </c>
      <c r="X187" s="14">
        <v>0</v>
      </c>
      <c r="Y187" s="14">
        <v>4.8099999999999996</v>
      </c>
      <c r="Z187" s="4">
        <v>24580</v>
      </c>
      <c r="AA187" s="49" t="str">
        <f>IFERROR(IF(VLOOKUP($D187,'Year-To-Date'!$E$1:$E$322,1,FALSE)=D187,"--","Find"),"Find")</f>
        <v>--</v>
      </c>
      <c r="AB187" s="31"/>
      <c r="AD187" s="32"/>
      <c r="AF187" s="32"/>
      <c r="AH187" s="32"/>
      <c r="AJ187" s="32"/>
      <c r="AL187" s="32"/>
      <c r="AN187" s="32"/>
    </row>
    <row r="188" spans="1:40">
      <c r="A188" s="8"/>
      <c r="B188" s="2"/>
      <c r="C188" s="2"/>
      <c r="D188" s="2"/>
      <c r="E188" s="2"/>
      <c r="F188" s="25" t="s">
        <v>744</v>
      </c>
      <c r="G188" s="2"/>
      <c r="H188" s="3"/>
      <c r="I188" s="2"/>
      <c r="J188" s="2"/>
      <c r="K188" s="2"/>
      <c r="L188" s="2"/>
      <c r="M188" s="2"/>
      <c r="N188" s="4"/>
      <c r="O188" s="4"/>
      <c r="P188" s="4"/>
      <c r="Q188" s="7">
        <f>SUM(Q2:Q187)</f>
        <v>12514.739999999994</v>
      </c>
      <c r="R188" s="4"/>
      <c r="S188" s="4"/>
      <c r="T188" s="4"/>
      <c r="U188" s="7">
        <f>SUM(U2:U187)</f>
        <v>8180.7300000000032</v>
      </c>
      <c r="V188" s="7">
        <f>SUM(V2:V187)</f>
        <v>0</v>
      </c>
      <c r="W188" s="7">
        <f>SUM(W2:W187)</f>
        <v>20695.470000000012</v>
      </c>
      <c r="X188" s="7">
        <f>SUM(X2:X187)</f>
        <v>0</v>
      </c>
      <c r="Y188" s="7">
        <f>SUM(Y2:Y187)</f>
        <v>20695.470000000012</v>
      </c>
      <c r="Z188" s="4"/>
      <c r="AA188" s="30">
        <f>COUNTIF(AA1:AA187,"Find")</f>
        <v>0</v>
      </c>
    </row>
    <row r="189" spans="1:40">
      <c r="A189" s="6"/>
      <c r="B189" s="6"/>
      <c r="C189" s="6"/>
      <c r="D189" s="6"/>
      <c r="E189" s="6"/>
      <c r="F189" s="2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50"/>
      <c r="AC189" s="29">
        <f>COUNTIF(AC2:AC187,"wrong PO")</f>
        <v>0</v>
      </c>
      <c r="AE189" s="29">
        <f t="shared" ref="AE189:AM189" si="0">COUNTIF(AE2:AE187,"wrong PO")</f>
        <v>0</v>
      </c>
      <c r="AG189" s="29">
        <f t="shared" si="0"/>
        <v>0</v>
      </c>
      <c r="AI189" s="29">
        <f t="shared" si="0"/>
        <v>0</v>
      </c>
      <c r="AK189" s="29">
        <f t="shared" si="0"/>
        <v>0</v>
      </c>
      <c r="AM189" s="29">
        <f t="shared" si="0"/>
        <v>0</v>
      </c>
    </row>
    <row r="190" spans="1:40">
      <c r="AC190" s="30">
        <f>COUNTIF(AC2:AC187,"new")</f>
        <v>0</v>
      </c>
      <c r="AD190" s="30"/>
      <c r="AE190" s="30">
        <f t="shared" ref="AE190:AM190" si="1">COUNTIF(AE2:AE187,"new")</f>
        <v>0</v>
      </c>
      <c r="AF190" s="30"/>
      <c r="AG190" s="30">
        <f t="shared" si="1"/>
        <v>0</v>
      </c>
      <c r="AH190" s="30"/>
      <c r="AI190" s="30">
        <f t="shared" si="1"/>
        <v>0</v>
      </c>
      <c r="AJ190" s="30"/>
      <c r="AK190" s="30">
        <f t="shared" si="1"/>
        <v>0</v>
      </c>
      <c r="AL190" s="30"/>
      <c r="AM190" s="30">
        <f t="shared" si="1"/>
        <v>0</v>
      </c>
      <c r="AN190" s="30"/>
    </row>
    <row r="193" spans="26:40">
      <c r="Z193" t="s">
        <v>738</v>
      </c>
      <c r="AB193">
        <v>187</v>
      </c>
      <c r="AC193" s="29">
        <v>171</v>
      </c>
      <c r="AE193" s="29">
        <v>164</v>
      </c>
      <c r="AG193" s="29">
        <v>115</v>
      </c>
      <c r="AI193" s="29">
        <v>109</v>
      </c>
      <c r="AK193" s="29">
        <v>88</v>
      </c>
      <c r="AM193" s="29">
        <v>37</v>
      </c>
    </row>
    <row r="194" spans="26:40">
      <c r="AC194" s="30">
        <f>$AB$193-AC193</f>
        <v>16</v>
      </c>
      <c r="AD194" s="30"/>
      <c r="AE194" s="30">
        <f t="shared" ref="AE194:AM194" si="2">$AB$193-AE193</f>
        <v>23</v>
      </c>
      <c r="AF194" s="30"/>
      <c r="AG194" s="30">
        <f t="shared" si="2"/>
        <v>72</v>
      </c>
      <c r="AH194" s="30"/>
      <c r="AI194" s="30">
        <f t="shared" si="2"/>
        <v>78</v>
      </c>
      <c r="AJ194" s="30"/>
      <c r="AK194" s="30">
        <f t="shared" si="2"/>
        <v>99</v>
      </c>
      <c r="AL194" s="30"/>
      <c r="AM194" s="30">
        <f t="shared" si="2"/>
        <v>150</v>
      </c>
      <c r="AN194" s="30"/>
    </row>
  </sheetData>
  <autoFilter ref="A1:Z188">
    <sortState ref="A2:AB226">
      <sortCondition ref="F2:F226"/>
      <sortCondition ref="D2:D226"/>
    </sortState>
  </autoFilter>
  <sortState ref="A2:Z187">
    <sortCondition ref="F2:F187"/>
    <sortCondition ref="D2:D187"/>
  </sortState>
  <printOptions horizontalCentered="1"/>
  <pageMargins left="0.5" right="0.5" top="1" bottom="1.25" header="0.5" footer="0.5"/>
  <pageSetup paperSize="5" scale="94" orientation="landscape" r:id="rId1"/>
  <headerFooter>
    <oddHeader>&amp;L&amp;"Arial,Bold"&amp;20</oddHeader>
    <oddFooter>&amp;L&amp;8&amp;R&amp;"Arial,Regular"&amp;8&amp;P of &amp;N
Created: 08/03/2016 09:10 AM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173"/>
  <sheetViews>
    <sheetView showGridLines="0" zoomScaleNormal="100" workbookViewId="0">
      <pane xSplit="1" ySplit="1" topLeftCell="J154" activePane="bottomRight" state="frozen"/>
      <selection pane="topRight" activeCell="B1" sqref="B1"/>
      <selection pane="bottomLeft" activeCell="A2" sqref="A2"/>
      <selection pane="bottomRight" activeCell="A62" sqref="A62:M62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</cols>
  <sheetData>
    <row r="1" spans="1:27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</row>
    <row r="2" spans="1:27">
      <c r="A2" s="2" t="s">
        <v>569</v>
      </c>
      <c r="B2" s="2" t="s">
        <v>510</v>
      </c>
      <c r="C2" s="2" t="s">
        <v>69</v>
      </c>
      <c r="D2" s="2" t="s">
        <v>560</v>
      </c>
      <c r="E2" s="2" t="s">
        <v>561</v>
      </c>
      <c r="F2" s="21">
        <v>75302622</v>
      </c>
      <c r="G2" s="11" t="s">
        <v>570</v>
      </c>
      <c r="H2" s="3">
        <v>42359</v>
      </c>
      <c r="I2" s="2" t="s">
        <v>39</v>
      </c>
      <c r="J2" s="2" t="s">
        <v>562</v>
      </c>
      <c r="K2" s="2" t="s">
        <v>30</v>
      </c>
      <c r="L2" s="2" t="s">
        <v>31</v>
      </c>
      <c r="M2" s="2" t="s">
        <v>32</v>
      </c>
      <c r="N2" s="4">
        <v>10</v>
      </c>
      <c r="O2" s="4">
        <v>193</v>
      </c>
      <c r="P2" s="4">
        <v>183</v>
      </c>
      <c r="Q2" s="5">
        <v>3.09</v>
      </c>
      <c r="R2" s="4">
        <v>582</v>
      </c>
      <c r="S2" s="4">
        <v>800</v>
      </c>
      <c r="T2" s="4">
        <v>218</v>
      </c>
      <c r="U2" s="5">
        <v>13.04</v>
      </c>
      <c r="V2" s="5">
        <v>0</v>
      </c>
      <c r="W2" s="14">
        <v>16.13</v>
      </c>
      <c r="X2" s="14">
        <v>0</v>
      </c>
      <c r="Y2" s="14">
        <v>16.13</v>
      </c>
      <c r="Z2" s="4">
        <v>24580</v>
      </c>
      <c r="AA2" s="49" t="str">
        <f>IFERROR(IF(VLOOKUP($D2,'Year-To-Date'!$E$1:$E$322,1,FALSE)=D2,"--","Find"),"Find")</f>
        <v>--</v>
      </c>
    </row>
    <row r="3" spans="1:27">
      <c r="A3" s="2" t="s">
        <v>569</v>
      </c>
      <c r="B3" s="2" t="s">
        <v>510</v>
      </c>
      <c r="C3" s="2" t="s">
        <v>94</v>
      </c>
      <c r="D3" s="2" t="s">
        <v>559</v>
      </c>
      <c r="E3" s="2" t="s">
        <v>466</v>
      </c>
      <c r="F3" s="21">
        <v>75522162</v>
      </c>
      <c r="G3" s="11" t="s">
        <v>571</v>
      </c>
      <c r="H3" s="3"/>
      <c r="I3" s="2" t="s">
        <v>94</v>
      </c>
      <c r="J3" s="2" t="s">
        <v>431</v>
      </c>
      <c r="K3" s="2" t="s">
        <v>30</v>
      </c>
      <c r="L3" s="2" t="s">
        <v>31</v>
      </c>
      <c r="M3" s="2" t="s">
        <v>382</v>
      </c>
      <c r="N3" s="4">
        <v>557</v>
      </c>
      <c r="O3" s="4">
        <v>835</v>
      </c>
      <c r="P3" s="4">
        <v>278</v>
      </c>
      <c r="Q3" s="5">
        <v>4.7</v>
      </c>
      <c r="R3" s="4">
        <v>284</v>
      </c>
      <c r="S3" s="4">
        <v>425</v>
      </c>
      <c r="T3" s="4">
        <v>141</v>
      </c>
      <c r="U3" s="5">
        <v>8.43</v>
      </c>
      <c r="V3" s="5">
        <v>0</v>
      </c>
      <c r="W3" s="14">
        <v>13.13</v>
      </c>
      <c r="X3" s="14">
        <v>0</v>
      </c>
      <c r="Y3" s="14">
        <v>13.13</v>
      </c>
      <c r="Z3" s="4">
        <v>24580</v>
      </c>
      <c r="AA3" s="49" t="str">
        <f>IFERROR(IF(VLOOKUP($D3,'Year-To-Date'!$E$1:$E$322,1,FALSE)=D3,"--","Find"),"Find")</f>
        <v>--</v>
      </c>
    </row>
    <row r="4" spans="1:27">
      <c r="A4" s="2" t="s">
        <v>569</v>
      </c>
      <c r="B4" s="2" t="s">
        <v>510</v>
      </c>
      <c r="C4" s="2" t="s">
        <v>48</v>
      </c>
      <c r="D4" s="2" t="s">
        <v>165</v>
      </c>
      <c r="E4" s="2" t="s">
        <v>498</v>
      </c>
      <c r="F4" s="21" t="s">
        <v>166</v>
      </c>
      <c r="G4" s="11" t="s">
        <v>571</v>
      </c>
      <c r="H4" s="3">
        <v>42331</v>
      </c>
      <c r="I4" s="2" t="s">
        <v>39</v>
      </c>
      <c r="J4" s="2" t="s">
        <v>431</v>
      </c>
      <c r="K4" s="2" t="s">
        <v>30</v>
      </c>
      <c r="L4" s="2" t="s">
        <v>31</v>
      </c>
      <c r="M4" s="2" t="s">
        <v>32</v>
      </c>
      <c r="N4" s="4">
        <v>5896</v>
      </c>
      <c r="O4" s="4">
        <v>11910</v>
      </c>
      <c r="P4" s="4">
        <v>6014</v>
      </c>
      <c r="Q4" s="5">
        <v>101.64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101.64</v>
      </c>
      <c r="X4" s="14">
        <v>0</v>
      </c>
      <c r="Y4" s="14">
        <v>101.64</v>
      </c>
      <c r="Z4" s="4">
        <v>24580</v>
      </c>
      <c r="AA4" s="49" t="str">
        <f>IFERROR(IF(VLOOKUP($D4,'Year-To-Date'!$E$1:$E$322,1,FALSE)=D4,"--","Find"),"Find")</f>
        <v>--</v>
      </c>
    </row>
    <row r="5" spans="1:27">
      <c r="A5" s="2" t="s">
        <v>569</v>
      </c>
      <c r="B5" s="2" t="s">
        <v>510</v>
      </c>
      <c r="C5" s="2" t="s">
        <v>48</v>
      </c>
      <c r="D5" s="2" t="s">
        <v>167</v>
      </c>
      <c r="E5" s="2" t="s">
        <v>498</v>
      </c>
      <c r="F5" s="21" t="s">
        <v>166</v>
      </c>
      <c r="G5" s="11" t="s">
        <v>571</v>
      </c>
      <c r="H5" s="3">
        <v>42331</v>
      </c>
      <c r="I5" s="2" t="s">
        <v>39</v>
      </c>
      <c r="J5" s="2" t="s">
        <v>431</v>
      </c>
      <c r="K5" s="2" t="s">
        <v>30</v>
      </c>
      <c r="L5" s="2" t="s">
        <v>31</v>
      </c>
      <c r="M5" s="2" t="s">
        <v>32</v>
      </c>
      <c r="N5" s="4">
        <v>3633</v>
      </c>
      <c r="O5" s="4">
        <v>4683</v>
      </c>
      <c r="P5" s="4">
        <v>1050</v>
      </c>
      <c r="Q5" s="5">
        <v>17.75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17.75</v>
      </c>
      <c r="X5" s="14">
        <v>0</v>
      </c>
      <c r="Y5" s="14">
        <v>17.75</v>
      </c>
      <c r="Z5" s="4">
        <v>24580</v>
      </c>
      <c r="AA5" s="49" t="str">
        <f>IFERROR(IF(VLOOKUP($D5,'Year-To-Date'!$E$1:$E$322,1,FALSE)=D5,"--","Find"),"Find")</f>
        <v>--</v>
      </c>
    </row>
    <row r="6" spans="1:27">
      <c r="A6" s="2" t="s">
        <v>569</v>
      </c>
      <c r="B6" s="2" t="s">
        <v>510</v>
      </c>
      <c r="C6" s="2" t="s">
        <v>94</v>
      </c>
      <c r="D6" s="2" t="s">
        <v>168</v>
      </c>
      <c r="E6" s="2" t="s">
        <v>466</v>
      </c>
      <c r="F6" s="21" t="s">
        <v>166</v>
      </c>
      <c r="G6" s="11" t="s">
        <v>571</v>
      </c>
      <c r="H6" s="3"/>
      <c r="I6" s="2" t="s">
        <v>94</v>
      </c>
      <c r="J6" s="2" t="s">
        <v>431</v>
      </c>
      <c r="K6" s="2" t="s">
        <v>30</v>
      </c>
      <c r="L6" s="2" t="s">
        <v>31</v>
      </c>
      <c r="M6" s="2" t="s">
        <v>382</v>
      </c>
      <c r="N6" s="4">
        <v>2141</v>
      </c>
      <c r="O6" s="4">
        <v>2943</v>
      </c>
      <c r="P6" s="4">
        <v>802</v>
      </c>
      <c r="Q6" s="14">
        <v>13.55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13.55</v>
      </c>
      <c r="X6" s="14">
        <v>0</v>
      </c>
      <c r="Y6" s="14">
        <v>13.55</v>
      </c>
      <c r="Z6" s="4">
        <v>24580</v>
      </c>
      <c r="AA6" s="49" t="str">
        <f>IFERROR(IF(VLOOKUP($D6,'Year-To-Date'!$E$1:$E$322,1,FALSE)=D6,"--","Find"),"Find")</f>
        <v>--</v>
      </c>
    </row>
    <row r="7" spans="1:27">
      <c r="A7" s="2" t="s">
        <v>569</v>
      </c>
      <c r="B7" s="2" t="s">
        <v>510</v>
      </c>
      <c r="C7" s="2" t="s">
        <v>572</v>
      </c>
      <c r="D7" s="2" t="s">
        <v>229</v>
      </c>
      <c r="E7" s="2" t="s">
        <v>499</v>
      </c>
      <c r="F7" s="21" t="s">
        <v>166</v>
      </c>
      <c r="G7" s="11" t="s">
        <v>571</v>
      </c>
      <c r="H7" s="3">
        <v>42410</v>
      </c>
      <c r="I7" s="2"/>
      <c r="J7" s="2" t="s">
        <v>573</v>
      </c>
      <c r="K7" s="2" t="s">
        <v>394</v>
      </c>
      <c r="L7" s="2" t="s">
        <v>31</v>
      </c>
      <c r="M7" s="2" t="s">
        <v>382</v>
      </c>
      <c r="N7" s="4">
        <v>91679</v>
      </c>
      <c r="O7" s="4">
        <v>92007</v>
      </c>
      <c r="P7" s="4">
        <v>328</v>
      </c>
      <c r="Q7" s="5">
        <v>9.02</v>
      </c>
      <c r="R7" s="4">
        <v>0</v>
      </c>
      <c r="S7" s="4">
        <v>0</v>
      </c>
      <c r="T7" s="4">
        <v>0</v>
      </c>
      <c r="U7" s="5">
        <v>0</v>
      </c>
      <c r="V7" s="5">
        <v>0</v>
      </c>
      <c r="W7" s="14">
        <v>9.02</v>
      </c>
      <c r="X7" s="14">
        <v>0</v>
      </c>
      <c r="Y7" s="14">
        <v>9.02</v>
      </c>
      <c r="Z7" s="4">
        <v>24580</v>
      </c>
      <c r="AA7" s="49" t="str">
        <f>IFERROR(IF(VLOOKUP($D7,'Year-To-Date'!$E$1:$E$322,1,FALSE)=D7,"--","Find"),"Find")</f>
        <v>--</v>
      </c>
    </row>
    <row r="8" spans="1:27">
      <c r="A8" s="2" t="s">
        <v>569</v>
      </c>
      <c r="B8" s="2" t="s">
        <v>510</v>
      </c>
      <c r="C8" s="2" t="s">
        <v>574</v>
      </c>
      <c r="D8" s="2" t="s">
        <v>230</v>
      </c>
      <c r="E8" s="2" t="s">
        <v>498</v>
      </c>
      <c r="F8" s="21" t="s">
        <v>166</v>
      </c>
      <c r="G8" s="11" t="s">
        <v>571</v>
      </c>
      <c r="H8" s="3">
        <v>42408</v>
      </c>
      <c r="I8" s="2"/>
      <c r="J8" s="2" t="s">
        <v>575</v>
      </c>
      <c r="K8" s="2" t="s">
        <v>394</v>
      </c>
      <c r="L8" s="2" t="s">
        <v>31</v>
      </c>
      <c r="M8" s="2" t="s">
        <v>382</v>
      </c>
      <c r="N8" s="4">
        <v>4180</v>
      </c>
      <c r="O8" s="4">
        <v>4201</v>
      </c>
      <c r="P8" s="4">
        <v>21</v>
      </c>
      <c r="Q8" s="5">
        <v>0.57999999999999996</v>
      </c>
      <c r="R8" s="4">
        <v>16462</v>
      </c>
      <c r="S8" s="4">
        <v>16473</v>
      </c>
      <c r="T8" s="4">
        <v>11</v>
      </c>
      <c r="U8" s="5">
        <v>0.91</v>
      </c>
      <c r="V8" s="5">
        <v>0</v>
      </c>
      <c r="W8" s="14">
        <v>1.49</v>
      </c>
      <c r="X8" s="14">
        <v>0</v>
      </c>
      <c r="Y8" s="14">
        <v>1.49</v>
      </c>
      <c r="Z8" s="4">
        <v>24580</v>
      </c>
      <c r="AA8" s="49" t="str">
        <f>IFERROR(IF(VLOOKUP($D8,'Year-To-Date'!$E$1:$E$322,1,FALSE)=D8,"--","Find"),"Find")</f>
        <v>--</v>
      </c>
    </row>
    <row r="9" spans="1:27">
      <c r="A9" s="2" t="s">
        <v>569</v>
      </c>
      <c r="B9" s="2" t="s">
        <v>510</v>
      </c>
      <c r="C9" s="2" t="s">
        <v>370</v>
      </c>
      <c r="D9" s="2" t="s">
        <v>234</v>
      </c>
      <c r="E9" s="2" t="s">
        <v>371</v>
      </c>
      <c r="F9" s="21" t="s">
        <v>166</v>
      </c>
      <c r="G9" s="11" t="s">
        <v>571</v>
      </c>
      <c r="H9" s="3">
        <v>42199</v>
      </c>
      <c r="I9" s="2" t="s">
        <v>28</v>
      </c>
      <c r="J9" s="2" t="s">
        <v>373</v>
      </c>
      <c r="K9" s="2" t="s">
        <v>30</v>
      </c>
      <c r="L9" s="2" t="s">
        <v>31</v>
      </c>
      <c r="M9" s="2" t="s">
        <v>32</v>
      </c>
      <c r="N9" s="4">
        <v>14010</v>
      </c>
      <c r="O9" s="4">
        <v>16841</v>
      </c>
      <c r="P9" s="4">
        <v>2831</v>
      </c>
      <c r="Q9" s="5">
        <v>47.84</v>
      </c>
      <c r="R9" s="4">
        <v>0</v>
      </c>
      <c r="S9" s="4">
        <v>0</v>
      </c>
      <c r="T9" s="4">
        <v>0</v>
      </c>
      <c r="U9" s="5">
        <v>0</v>
      </c>
      <c r="V9" s="5">
        <v>0</v>
      </c>
      <c r="W9" s="14">
        <v>47.84</v>
      </c>
      <c r="X9" s="14">
        <v>0</v>
      </c>
      <c r="Y9" s="14">
        <v>47.84</v>
      </c>
      <c r="Z9" s="4">
        <v>24580</v>
      </c>
      <c r="AA9" s="49" t="str">
        <f>IFERROR(IF(VLOOKUP($D9,'Year-To-Date'!$E$1:$E$322,1,FALSE)=D9,"--","Find"),"Find")</f>
        <v>--</v>
      </c>
    </row>
    <row r="10" spans="1:27">
      <c r="A10" s="2" t="s">
        <v>569</v>
      </c>
      <c r="B10" s="2" t="s">
        <v>510</v>
      </c>
      <c r="C10" s="2" t="s">
        <v>94</v>
      </c>
      <c r="D10" s="2" t="s">
        <v>267</v>
      </c>
      <c r="E10" s="2" t="s">
        <v>466</v>
      </c>
      <c r="F10" s="21" t="s">
        <v>166</v>
      </c>
      <c r="G10" s="11" t="s">
        <v>571</v>
      </c>
      <c r="H10" s="3"/>
      <c r="I10" s="2" t="s">
        <v>94</v>
      </c>
      <c r="J10" s="2" t="s">
        <v>389</v>
      </c>
      <c r="K10" s="2" t="s">
        <v>30</v>
      </c>
      <c r="L10" s="2" t="s">
        <v>31</v>
      </c>
      <c r="M10" s="2" t="s">
        <v>382</v>
      </c>
      <c r="N10" s="4">
        <v>1345</v>
      </c>
      <c r="O10" s="4">
        <v>1917</v>
      </c>
      <c r="P10" s="4">
        <v>572</v>
      </c>
      <c r="Q10" s="5">
        <v>9.67</v>
      </c>
      <c r="R10" s="4">
        <v>477</v>
      </c>
      <c r="S10" s="4">
        <v>709</v>
      </c>
      <c r="T10" s="4">
        <v>232</v>
      </c>
      <c r="U10" s="5">
        <v>13.87</v>
      </c>
      <c r="V10" s="5">
        <v>0</v>
      </c>
      <c r="W10" s="14">
        <v>23.54</v>
      </c>
      <c r="X10" s="14">
        <v>0</v>
      </c>
      <c r="Y10" s="14">
        <v>23.54</v>
      </c>
      <c r="Z10" s="4">
        <v>24580</v>
      </c>
      <c r="AA10" s="49" t="str">
        <f>IFERROR(IF(VLOOKUP($D10,'Year-To-Date'!$E$1:$E$322,1,FALSE)=D10,"--","Find"),"Find")</f>
        <v>--</v>
      </c>
    </row>
    <row r="11" spans="1:27">
      <c r="A11" s="2" t="s">
        <v>569</v>
      </c>
      <c r="B11" s="2" t="s">
        <v>510</v>
      </c>
      <c r="C11" s="2" t="s">
        <v>446</v>
      </c>
      <c r="D11" s="2" t="s">
        <v>296</v>
      </c>
      <c r="E11" s="2" t="s">
        <v>421</v>
      </c>
      <c r="F11" s="21" t="s">
        <v>166</v>
      </c>
      <c r="G11" s="11" t="s">
        <v>571</v>
      </c>
      <c r="H11" s="3">
        <v>42158</v>
      </c>
      <c r="I11" s="2" t="s">
        <v>28</v>
      </c>
      <c r="J11" s="2" t="s">
        <v>423</v>
      </c>
      <c r="K11" s="2" t="s">
        <v>30</v>
      </c>
      <c r="L11" s="2" t="s">
        <v>31</v>
      </c>
      <c r="M11" s="2" t="s">
        <v>32</v>
      </c>
      <c r="N11" s="4">
        <v>9596</v>
      </c>
      <c r="O11" s="4">
        <v>10345</v>
      </c>
      <c r="P11" s="4">
        <v>749</v>
      </c>
      <c r="Q11" s="5">
        <v>12.66</v>
      </c>
      <c r="R11" s="4">
        <v>19355</v>
      </c>
      <c r="S11" s="4">
        <v>20055</v>
      </c>
      <c r="T11" s="4">
        <v>700</v>
      </c>
      <c r="U11" s="5">
        <v>41.86</v>
      </c>
      <c r="V11" s="5">
        <v>0</v>
      </c>
      <c r="W11" s="14">
        <v>54.52</v>
      </c>
      <c r="X11" s="14">
        <v>0</v>
      </c>
      <c r="Y11" s="14">
        <v>54.52</v>
      </c>
      <c r="Z11" s="4">
        <v>24580</v>
      </c>
      <c r="AA11" s="49" t="str">
        <f>IFERROR(IF(VLOOKUP($D11,'Year-To-Date'!$E$1:$E$322,1,FALSE)=D11,"--","Find"),"Find")</f>
        <v>--</v>
      </c>
    </row>
    <row r="12" spans="1:27">
      <c r="A12" s="2" t="s">
        <v>569</v>
      </c>
      <c r="B12" s="2" t="s">
        <v>510</v>
      </c>
      <c r="C12" s="2" t="s">
        <v>76</v>
      </c>
      <c r="D12" s="2" t="s">
        <v>318</v>
      </c>
      <c r="E12" s="2" t="s">
        <v>499</v>
      </c>
      <c r="F12" s="21" t="s">
        <v>166</v>
      </c>
      <c r="G12" s="11" t="s">
        <v>571</v>
      </c>
      <c r="H12" s="3">
        <v>42331</v>
      </c>
      <c r="I12" s="2" t="s">
        <v>39</v>
      </c>
      <c r="J12" s="2" t="s">
        <v>500</v>
      </c>
      <c r="K12" s="2" t="s">
        <v>30</v>
      </c>
      <c r="L12" s="2" t="s">
        <v>31</v>
      </c>
      <c r="M12" s="2" t="s">
        <v>32</v>
      </c>
      <c r="N12" s="4">
        <v>9543</v>
      </c>
      <c r="O12" s="4">
        <v>13715</v>
      </c>
      <c r="P12" s="4">
        <v>4172</v>
      </c>
      <c r="Q12" s="5">
        <v>70.510000000000005</v>
      </c>
      <c r="R12" s="4">
        <v>1576</v>
      </c>
      <c r="S12" s="4">
        <v>2323</v>
      </c>
      <c r="T12" s="4">
        <v>747</v>
      </c>
      <c r="U12" s="5">
        <v>44.67</v>
      </c>
      <c r="V12" s="5">
        <v>0</v>
      </c>
      <c r="W12" s="14">
        <v>115.18</v>
      </c>
      <c r="X12" s="14">
        <v>0</v>
      </c>
      <c r="Y12" s="14">
        <v>115.18</v>
      </c>
      <c r="Z12" s="4">
        <v>24580</v>
      </c>
      <c r="AA12" s="49" t="str">
        <f>IFERROR(IF(VLOOKUP($D12,'Year-To-Date'!$E$1:$E$322,1,FALSE)=D12,"--","Find"),"Find")</f>
        <v>--</v>
      </c>
    </row>
    <row r="13" spans="1:27">
      <c r="A13" s="2" t="s">
        <v>569</v>
      </c>
      <c r="B13" s="2" t="s">
        <v>510</v>
      </c>
      <c r="C13" s="2" t="s">
        <v>76</v>
      </c>
      <c r="D13" s="2" t="s">
        <v>321</v>
      </c>
      <c r="E13" s="2" t="s">
        <v>498</v>
      </c>
      <c r="F13" s="21" t="s">
        <v>166</v>
      </c>
      <c r="G13" s="11" t="s">
        <v>571</v>
      </c>
      <c r="H13" s="3">
        <v>42331</v>
      </c>
      <c r="I13" s="2" t="s">
        <v>39</v>
      </c>
      <c r="J13" s="2" t="s">
        <v>431</v>
      </c>
      <c r="K13" s="2" t="s">
        <v>30</v>
      </c>
      <c r="L13" s="2" t="s">
        <v>31</v>
      </c>
      <c r="M13" s="2" t="s">
        <v>32</v>
      </c>
      <c r="N13" s="4">
        <v>6139</v>
      </c>
      <c r="O13" s="4">
        <v>8710</v>
      </c>
      <c r="P13" s="4">
        <v>2571</v>
      </c>
      <c r="Q13" s="5">
        <v>43.45</v>
      </c>
      <c r="R13" s="4">
        <v>784</v>
      </c>
      <c r="S13" s="4">
        <v>1004</v>
      </c>
      <c r="T13" s="4">
        <v>220</v>
      </c>
      <c r="U13" s="5">
        <v>13.16</v>
      </c>
      <c r="V13" s="5">
        <v>0</v>
      </c>
      <c r="W13" s="14">
        <v>56.61</v>
      </c>
      <c r="X13" s="14">
        <v>0</v>
      </c>
      <c r="Y13" s="14">
        <v>56.61</v>
      </c>
      <c r="Z13" s="4">
        <v>24580</v>
      </c>
      <c r="AA13" s="49" t="str">
        <f>IFERROR(IF(VLOOKUP($D13,'Year-To-Date'!$E$1:$E$322,1,FALSE)=D13,"--","Find"),"Find")</f>
        <v>--</v>
      </c>
    </row>
    <row r="14" spans="1:27">
      <c r="A14" s="2" t="s">
        <v>569</v>
      </c>
      <c r="B14" s="2" t="s">
        <v>510</v>
      </c>
      <c r="C14" s="2" t="s">
        <v>76</v>
      </c>
      <c r="D14" s="2" t="s">
        <v>322</v>
      </c>
      <c r="E14" s="2" t="s">
        <v>498</v>
      </c>
      <c r="F14" s="21" t="s">
        <v>166</v>
      </c>
      <c r="G14" s="11" t="s">
        <v>571</v>
      </c>
      <c r="H14" s="3">
        <v>42331</v>
      </c>
      <c r="I14" s="2" t="s">
        <v>39</v>
      </c>
      <c r="J14" s="2" t="s">
        <v>431</v>
      </c>
      <c r="K14" s="2" t="s">
        <v>30</v>
      </c>
      <c r="L14" s="2" t="s">
        <v>31</v>
      </c>
      <c r="M14" s="2" t="s">
        <v>32</v>
      </c>
      <c r="N14" s="4">
        <v>2981</v>
      </c>
      <c r="O14" s="4">
        <v>5077</v>
      </c>
      <c r="P14" s="4">
        <v>2096</v>
      </c>
      <c r="Q14" s="5">
        <v>35.42</v>
      </c>
      <c r="R14" s="4">
        <v>893</v>
      </c>
      <c r="S14" s="4">
        <v>1789</v>
      </c>
      <c r="T14" s="4">
        <v>896</v>
      </c>
      <c r="U14" s="5">
        <v>53.58</v>
      </c>
      <c r="V14" s="5">
        <v>0</v>
      </c>
      <c r="W14" s="14">
        <v>89</v>
      </c>
      <c r="X14" s="14">
        <v>0</v>
      </c>
      <c r="Y14" s="14">
        <v>89</v>
      </c>
      <c r="Z14" s="4">
        <v>24580</v>
      </c>
      <c r="AA14" s="49" t="str">
        <f>IFERROR(IF(VLOOKUP($D14,'Year-To-Date'!$E$1:$E$322,1,FALSE)=D14,"--","Find"),"Find")</f>
        <v>--</v>
      </c>
    </row>
    <row r="15" spans="1:27">
      <c r="A15" s="2" t="s">
        <v>569</v>
      </c>
      <c r="B15" s="2" t="s">
        <v>510</v>
      </c>
      <c r="C15" s="2" t="s">
        <v>576</v>
      </c>
      <c r="D15" s="2" t="s">
        <v>349</v>
      </c>
      <c r="E15" s="2" t="s">
        <v>27</v>
      </c>
      <c r="F15" s="21" t="s">
        <v>166</v>
      </c>
      <c r="G15" s="11" t="s">
        <v>571</v>
      </c>
      <c r="H15" s="3">
        <v>42404</v>
      </c>
      <c r="I15" s="2"/>
      <c r="J15" s="2" t="s">
        <v>577</v>
      </c>
      <c r="K15" s="2" t="s">
        <v>394</v>
      </c>
      <c r="L15" s="2" t="s">
        <v>31</v>
      </c>
      <c r="M15" s="2" t="s">
        <v>382</v>
      </c>
      <c r="N15" s="4">
        <v>225533</v>
      </c>
      <c r="O15" s="4">
        <v>225542</v>
      </c>
      <c r="P15" s="4">
        <v>9</v>
      </c>
      <c r="Q15" s="5">
        <v>0.25</v>
      </c>
      <c r="R15" s="4">
        <v>0</v>
      </c>
      <c r="S15" s="4">
        <v>0</v>
      </c>
      <c r="T15" s="4">
        <v>0</v>
      </c>
      <c r="U15" s="5">
        <v>0</v>
      </c>
      <c r="V15" s="5">
        <v>0</v>
      </c>
      <c r="W15" s="14">
        <v>0.25</v>
      </c>
      <c r="X15" s="14">
        <v>0</v>
      </c>
      <c r="Y15" s="14">
        <v>0.25</v>
      </c>
      <c r="Z15" s="4">
        <v>24580</v>
      </c>
      <c r="AA15" s="49" t="str">
        <f>IFERROR(IF(VLOOKUP($D15,'Year-To-Date'!$E$1:$E$322,1,FALSE)=D15,"--","Find"),"Find")</f>
        <v>--</v>
      </c>
    </row>
    <row r="16" spans="1:27">
      <c r="A16" s="2" t="s">
        <v>569</v>
      </c>
      <c r="B16" s="2" t="s">
        <v>510</v>
      </c>
      <c r="C16" s="2" t="s">
        <v>94</v>
      </c>
      <c r="D16" s="2" t="s">
        <v>82</v>
      </c>
      <c r="E16" s="2" t="s">
        <v>83</v>
      </c>
      <c r="F16" s="21" t="s">
        <v>300</v>
      </c>
      <c r="G16" s="11" t="s">
        <v>578</v>
      </c>
      <c r="H16" s="3"/>
      <c r="I16" s="2" t="s">
        <v>94</v>
      </c>
      <c r="J16" s="2" t="s">
        <v>84</v>
      </c>
      <c r="K16" s="2" t="s">
        <v>30</v>
      </c>
      <c r="L16" s="2" t="s">
        <v>31</v>
      </c>
      <c r="M16" s="2" t="s">
        <v>32</v>
      </c>
      <c r="N16" s="4">
        <v>8078</v>
      </c>
      <c r="O16" s="4">
        <v>9399</v>
      </c>
      <c r="P16" s="4">
        <v>1321</v>
      </c>
      <c r="Q16" s="5">
        <v>22.32</v>
      </c>
      <c r="R16" s="4">
        <v>21342</v>
      </c>
      <c r="S16" s="4">
        <v>24108</v>
      </c>
      <c r="T16" s="4">
        <v>2766</v>
      </c>
      <c r="U16" s="5">
        <v>165.41</v>
      </c>
      <c r="V16" s="5">
        <v>0</v>
      </c>
      <c r="W16" s="14">
        <v>187.73</v>
      </c>
      <c r="X16" s="14">
        <v>0</v>
      </c>
      <c r="Y16" s="14">
        <v>187.73</v>
      </c>
      <c r="Z16" s="4">
        <v>24580</v>
      </c>
      <c r="AA16" s="49" t="str">
        <f>IFERROR(IF(VLOOKUP($D16,'Year-To-Date'!$E$1:$E$322,1,FALSE)=D16,"--","Find"),"Find")</f>
        <v>--</v>
      </c>
    </row>
    <row r="17" spans="1:27">
      <c r="A17" s="2" t="s">
        <v>569</v>
      </c>
      <c r="B17" s="2" t="s">
        <v>510</v>
      </c>
      <c r="C17" s="2" t="s">
        <v>25</v>
      </c>
      <c r="D17" s="2" t="s">
        <v>110</v>
      </c>
      <c r="E17" s="2" t="s">
        <v>375</v>
      </c>
      <c r="F17" s="21" t="s">
        <v>111</v>
      </c>
      <c r="G17" s="11" t="s">
        <v>579</v>
      </c>
      <c r="H17" s="3">
        <v>42227</v>
      </c>
      <c r="I17" s="2" t="s">
        <v>39</v>
      </c>
      <c r="J17" s="2" t="s">
        <v>377</v>
      </c>
      <c r="K17" s="2" t="s">
        <v>30</v>
      </c>
      <c r="L17" s="2" t="s">
        <v>31</v>
      </c>
      <c r="M17" s="2" t="s">
        <v>378</v>
      </c>
      <c r="N17" s="4">
        <v>40237</v>
      </c>
      <c r="O17" s="4">
        <v>47332</v>
      </c>
      <c r="P17" s="4">
        <v>7095</v>
      </c>
      <c r="Q17" s="5">
        <v>119.91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119.91</v>
      </c>
      <c r="X17" s="14">
        <v>0</v>
      </c>
      <c r="Y17" s="14">
        <v>119.91</v>
      </c>
      <c r="Z17" s="4">
        <v>24580</v>
      </c>
      <c r="AA17" s="49" t="str">
        <f>IFERROR(IF(VLOOKUP($D17,'Year-To-Date'!$E$1:$E$322,1,FALSE)=D17,"--","Find"),"Find")</f>
        <v>--</v>
      </c>
    </row>
    <row r="18" spans="1:27">
      <c r="A18" s="2" t="s">
        <v>569</v>
      </c>
      <c r="B18" s="2" t="s">
        <v>510</v>
      </c>
      <c r="C18" s="2" t="s">
        <v>25</v>
      </c>
      <c r="D18" s="2" t="s">
        <v>106</v>
      </c>
      <c r="E18" s="2" t="s">
        <v>379</v>
      </c>
      <c r="F18" s="21" t="s">
        <v>107</v>
      </c>
      <c r="G18" s="11" t="s">
        <v>580</v>
      </c>
      <c r="H18" s="3">
        <v>42234</v>
      </c>
      <c r="I18" s="2" t="s">
        <v>39</v>
      </c>
      <c r="J18" s="2" t="s">
        <v>381</v>
      </c>
      <c r="K18" s="2" t="s">
        <v>30</v>
      </c>
      <c r="L18" s="2" t="s">
        <v>31</v>
      </c>
      <c r="M18" s="2" t="s">
        <v>382</v>
      </c>
      <c r="N18" s="4">
        <v>24870</v>
      </c>
      <c r="O18" s="4">
        <v>30827</v>
      </c>
      <c r="P18" s="4">
        <v>5957</v>
      </c>
      <c r="Q18" s="5">
        <v>100.67</v>
      </c>
      <c r="R18" s="4">
        <v>0</v>
      </c>
      <c r="S18" s="4">
        <v>0</v>
      </c>
      <c r="T18" s="4">
        <v>0</v>
      </c>
      <c r="U18" s="5">
        <v>0</v>
      </c>
      <c r="V18" s="5">
        <v>0</v>
      </c>
      <c r="W18" s="14">
        <v>100.67</v>
      </c>
      <c r="X18" s="14">
        <v>0</v>
      </c>
      <c r="Y18" s="14">
        <v>100.67</v>
      </c>
      <c r="Z18" s="4">
        <v>24580</v>
      </c>
      <c r="AA18" s="49" t="str">
        <f>IFERROR(IF(VLOOKUP($D18,'Year-To-Date'!$E$1:$E$322,1,FALSE)=D18,"--","Find"),"Find")</f>
        <v>--</v>
      </c>
    </row>
    <row r="19" spans="1:27">
      <c r="A19" s="2" t="s">
        <v>569</v>
      </c>
      <c r="B19" s="2" t="s">
        <v>510</v>
      </c>
      <c r="C19" s="2" t="s">
        <v>56</v>
      </c>
      <c r="D19" s="2" t="s">
        <v>61</v>
      </c>
      <c r="E19" s="2" t="s">
        <v>62</v>
      </c>
      <c r="F19" s="21" t="s">
        <v>208</v>
      </c>
      <c r="G19" s="11" t="s">
        <v>581</v>
      </c>
      <c r="H19" s="3">
        <v>42205</v>
      </c>
      <c r="I19" s="2" t="s">
        <v>28</v>
      </c>
      <c r="J19" s="2" t="s">
        <v>63</v>
      </c>
      <c r="K19" s="2" t="s">
        <v>30</v>
      </c>
      <c r="L19" s="2" t="s">
        <v>31</v>
      </c>
      <c r="M19" s="2" t="s">
        <v>41</v>
      </c>
      <c r="N19" s="4">
        <v>7148</v>
      </c>
      <c r="O19" s="4">
        <v>8006</v>
      </c>
      <c r="P19" s="4">
        <v>858</v>
      </c>
      <c r="Q19" s="14">
        <v>14.5</v>
      </c>
      <c r="R19" s="4">
        <v>0</v>
      </c>
      <c r="S19" s="4">
        <v>0</v>
      </c>
      <c r="T19" s="4">
        <v>0</v>
      </c>
      <c r="U19" s="5">
        <v>0</v>
      </c>
      <c r="V19" s="5">
        <v>0</v>
      </c>
      <c r="W19" s="14">
        <v>14.5</v>
      </c>
      <c r="X19" s="14">
        <v>0</v>
      </c>
      <c r="Y19" s="14">
        <v>14.5</v>
      </c>
      <c r="Z19" s="4">
        <v>24580</v>
      </c>
      <c r="AA19" s="49" t="str">
        <f>IFERROR(IF(VLOOKUP($D19,'Year-To-Date'!$E$1:$E$322,1,FALSE)=D19,"--","Find"),"Find")</f>
        <v>--</v>
      </c>
    </row>
    <row r="20" spans="1:27">
      <c r="A20" s="2" t="s">
        <v>569</v>
      </c>
      <c r="B20" s="2" t="s">
        <v>510</v>
      </c>
      <c r="C20" s="2" t="s">
        <v>94</v>
      </c>
      <c r="D20" s="2" t="s">
        <v>65</v>
      </c>
      <c r="E20" s="2" t="s">
        <v>62</v>
      </c>
      <c r="F20" s="21" t="s">
        <v>208</v>
      </c>
      <c r="G20" s="11" t="s">
        <v>581</v>
      </c>
      <c r="H20" s="3"/>
      <c r="I20" s="2" t="s">
        <v>94</v>
      </c>
      <c r="J20" s="2" t="s">
        <v>63</v>
      </c>
      <c r="K20" s="2" t="s">
        <v>30</v>
      </c>
      <c r="L20" s="2" t="s">
        <v>31</v>
      </c>
      <c r="M20" s="2" t="s">
        <v>41</v>
      </c>
      <c r="N20" s="4">
        <v>31861</v>
      </c>
      <c r="O20" s="4">
        <v>35712</v>
      </c>
      <c r="P20" s="4">
        <v>3851</v>
      </c>
      <c r="Q20" s="5">
        <v>65.08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65.08</v>
      </c>
      <c r="X20" s="14">
        <v>0</v>
      </c>
      <c r="Y20" s="14">
        <v>65.08</v>
      </c>
      <c r="Z20" s="4">
        <v>24580</v>
      </c>
      <c r="AA20" s="49" t="str">
        <f>IFERROR(IF(VLOOKUP($D20,'Year-To-Date'!$E$1:$E$322,1,FALSE)=D20,"--","Find"),"Find")</f>
        <v>--</v>
      </c>
    </row>
    <row r="21" spans="1:27">
      <c r="A21" s="2" t="s">
        <v>569</v>
      </c>
      <c r="B21" s="2" t="s">
        <v>510</v>
      </c>
      <c r="C21" s="22" t="s">
        <v>94</v>
      </c>
      <c r="D21" s="2" t="s">
        <v>81</v>
      </c>
      <c r="E21" s="2" t="s">
        <v>62</v>
      </c>
      <c r="F21" s="21" t="s">
        <v>208</v>
      </c>
      <c r="G21" s="11" t="s">
        <v>581</v>
      </c>
      <c r="H21" s="3"/>
      <c r="I21" s="2" t="s">
        <v>94</v>
      </c>
      <c r="J21" s="2" t="s">
        <v>63</v>
      </c>
      <c r="K21" s="2" t="s">
        <v>30</v>
      </c>
      <c r="L21" s="2" t="s">
        <v>31</v>
      </c>
      <c r="M21" s="2" t="s">
        <v>41</v>
      </c>
      <c r="N21" s="4">
        <v>53251</v>
      </c>
      <c r="O21" s="4">
        <v>60818</v>
      </c>
      <c r="P21" s="4">
        <v>7567</v>
      </c>
      <c r="Q21" s="5">
        <v>127.88</v>
      </c>
      <c r="R21" s="4">
        <v>4875</v>
      </c>
      <c r="S21" s="4">
        <v>5781</v>
      </c>
      <c r="T21" s="4">
        <v>906</v>
      </c>
      <c r="U21" s="5">
        <v>54.18</v>
      </c>
      <c r="V21" s="5">
        <v>0</v>
      </c>
      <c r="W21" s="14">
        <v>182.06</v>
      </c>
      <c r="X21" s="14">
        <v>0</v>
      </c>
      <c r="Y21" s="14">
        <v>182.06</v>
      </c>
      <c r="Z21" s="4">
        <v>24580</v>
      </c>
      <c r="AA21" s="49" t="str">
        <f>IFERROR(IF(VLOOKUP($D21,'Year-To-Date'!$E$1:$E$322,1,FALSE)=D21,"--","Find"),"Find")</f>
        <v>--</v>
      </c>
    </row>
    <row r="22" spans="1:27">
      <c r="A22" s="2" t="s">
        <v>569</v>
      </c>
      <c r="B22" s="2" t="s">
        <v>510</v>
      </c>
      <c r="C22" s="2" t="s">
        <v>69</v>
      </c>
      <c r="D22" s="2" t="s">
        <v>257</v>
      </c>
      <c r="E22" s="2" t="s">
        <v>384</v>
      </c>
      <c r="F22" s="21" t="s">
        <v>258</v>
      </c>
      <c r="G22" s="11" t="s">
        <v>582</v>
      </c>
      <c r="H22" s="3">
        <v>42235</v>
      </c>
      <c r="I22" s="2" t="s">
        <v>39</v>
      </c>
      <c r="J22" s="2" t="s">
        <v>386</v>
      </c>
      <c r="K22" s="2" t="s">
        <v>30</v>
      </c>
      <c r="L22" s="2" t="s">
        <v>31</v>
      </c>
      <c r="M22" s="2" t="s">
        <v>41</v>
      </c>
      <c r="N22" s="4">
        <v>1470</v>
      </c>
      <c r="O22" s="4">
        <v>4603</v>
      </c>
      <c r="P22" s="4">
        <v>3133</v>
      </c>
      <c r="Q22" s="14">
        <v>52.95</v>
      </c>
      <c r="R22" s="4">
        <v>475</v>
      </c>
      <c r="S22" s="4">
        <v>1989</v>
      </c>
      <c r="T22" s="4">
        <v>1514</v>
      </c>
      <c r="U22" s="5">
        <v>90.54</v>
      </c>
      <c r="V22" s="5">
        <v>0</v>
      </c>
      <c r="W22" s="14">
        <v>143.49</v>
      </c>
      <c r="X22" s="14">
        <v>0</v>
      </c>
      <c r="Y22" s="14">
        <v>143.49</v>
      </c>
      <c r="Z22" s="4">
        <v>24580</v>
      </c>
      <c r="AA22" s="49" t="str">
        <f>IFERROR(IF(VLOOKUP($D22,'Year-To-Date'!$E$1:$E$322,1,FALSE)=D22,"--","Find"),"Find")</f>
        <v>--</v>
      </c>
    </row>
    <row r="23" spans="1:27">
      <c r="A23" s="2" t="s">
        <v>569</v>
      </c>
      <c r="B23" s="2" t="s">
        <v>510</v>
      </c>
      <c r="C23" s="2" t="s">
        <v>94</v>
      </c>
      <c r="D23" s="2" t="s">
        <v>98</v>
      </c>
      <c r="E23" s="2" t="s">
        <v>583</v>
      </c>
      <c r="F23" s="21" t="s">
        <v>99</v>
      </c>
      <c r="G23" s="11" t="s">
        <v>584</v>
      </c>
      <c r="H23" s="3"/>
      <c r="I23" s="2" t="s">
        <v>94</v>
      </c>
      <c r="J23" s="2" t="s">
        <v>585</v>
      </c>
      <c r="K23" s="2" t="s">
        <v>586</v>
      </c>
      <c r="L23" s="2" t="s">
        <v>31</v>
      </c>
      <c r="M23" s="2" t="s">
        <v>587</v>
      </c>
      <c r="N23" s="4">
        <v>43003</v>
      </c>
      <c r="O23" s="4">
        <v>44604</v>
      </c>
      <c r="P23" s="4">
        <v>1601</v>
      </c>
      <c r="Q23" s="14">
        <v>27.06</v>
      </c>
      <c r="R23" s="4">
        <v>0</v>
      </c>
      <c r="S23" s="4">
        <v>0</v>
      </c>
      <c r="T23" s="4">
        <v>0</v>
      </c>
      <c r="U23" s="5">
        <v>0</v>
      </c>
      <c r="V23" s="5">
        <v>0</v>
      </c>
      <c r="W23" s="14">
        <v>27.06</v>
      </c>
      <c r="X23" s="14">
        <v>0</v>
      </c>
      <c r="Y23" s="14">
        <v>27.06</v>
      </c>
      <c r="Z23" s="4">
        <v>24580</v>
      </c>
      <c r="AA23" s="49" t="str">
        <f>IFERROR(IF(VLOOKUP($D23,'Year-To-Date'!$E$1:$E$322,1,FALSE)=D23,"--","Find"),"Find")</f>
        <v>--</v>
      </c>
    </row>
    <row r="24" spans="1:27">
      <c r="A24" s="2" t="s">
        <v>569</v>
      </c>
      <c r="B24" s="2" t="s">
        <v>510</v>
      </c>
      <c r="C24" s="2" t="s">
        <v>94</v>
      </c>
      <c r="D24" s="2" t="s">
        <v>102</v>
      </c>
      <c r="E24" s="2" t="s">
        <v>583</v>
      </c>
      <c r="F24" s="21" t="s">
        <v>103</v>
      </c>
      <c r="G24" s="11" t="s">
        <v>588</v>
      </c>
      <c r="H24" s="3"/>
      <c r="I24" s="2" t="s">
        <v>94</v>
      </c>
      <c r="J24" s="2" t="s">
        <v>589</v>
      </c>
      <c r="K24" s="2" t="s">
        <v>586</v>
      </c>
      <c r="L24" s="2" t="s">
        <v>31</v>
      </c>
      <c r="M24" s="2" t="s">
        <v>587</v>
      </c>
      <c r="N24" s="4">
        <v>61109</v>
      </c>
      <c r="O24" s="4">
        <v>63548</v>
      </c>
      <c r="P24" s="4">
        <v>2439</v>
      </c>
      <c r="Q24" s="5">
        <v>41.22</v>
      </c>
      <c r="R24" s="4">
        <v>0</v>
      </c>
      <c r="S24" s="4">
        <v>0</v>
      </c>
      <c r="T24" s="4">
        <v>0</v>
      </c>
      <c r="U24" s="5">
        <v>0</v>
      </c>
      <c r="V24" s="5">
        <v>0</v>
      </c>
      <c r="W24" s="14">
        <v>41.22</v>
      </c>
      <c r="X24" s="14">
        <v>0</v>
      </c>
      <c r="Y24" s="14">
        <v>41.22</v>
      </c>
      <c r="Z24" s="4">
        <v>24580</v>
      </c>
      <c r="AA24" s="49" t="str">
        <f>IFERROR(IF(VLOOKUP($D24,'Year-To-Date'!$E$1:$E$322,1,FALSE)=D24,"--","Find"),"Find")</f>
        <v>--</v>
      </c>
    </row>
    <row r="25" spans="1:27">
      <c r="A25" s="2" t="s">
        <v>569</v>
      </c>
      <c r="B25" s="2" t="s">
        <v>510</v>
      </c>
      <c r="C25" s="2" t="s">
        <v>56</v>
      </c>
      <c r="D25" s="2" t="s">
        <v>210</v>
      </c>
      <c r="E25" s="2" t="s">
        <v>387</v>
      </c>
      <c r="F25" s="21" t="s">
        <v>211</v>
      </c>
      <c r="G25" s="11" t="s">
        <v>590</v>
      </c>
      <c r="H25" s="3">
        <v>42262</v>
      </c>
      <c r="I25" s="2" t="s">
        <v>39</v>
      </c>
      <c r="J25" s="2" t="s">
        <v>389</v>
      </c>
      <c r="K25" s="2" t="s">
        <v>30</v>
      </c>
      <c r="L25" s="2" t="s">
        <v>31</v>
      </c>
      <c r="M25" s="2" t="s">
        <v>32</v>
      </c>
      <c r="N25" s="4">
        <v>30504</v>
      </c>
      <c r="O25" s="4">
        <v>35691</v>
      </c>
      <c r="P25" s="4">
        <v>5187</v>
      </c>
      <c r="Q25" s="5">
        <v>87.66</v>
      </c>
      <c r="R25" s="4">
        <v>0</v>
      </c>
      <c r="S25" s="4">
        <v>0</v>
      </c>
      <c r="T25" s="4">
        <v>0</v>
      </c>
      <c r="U25" s="5">
        <v>0</v>
      </c>
      <c r="V25" s="5">
        <v>0</v>
      </c>
      <c r="W25" s="14">
        <v>87.66</v>
      </c>
      <c r="X25" s="14">
        <v>0</v>
      </c>
      <c r="Y25" s="14">
        <v>87.66</v>
      </c>
      <c r="Z25" s="4">
        <v>24580</v>
      </c>
      <c r="AA25" s="49" t="str">
        <f>IFERROR(IF(VLOOKUP($D25,'Year-To-Date'!$E$1:$E$322,1,FALSE)=D25,"--","Find"),"Find")</f>
        <v>--</v>
      </c>
    </row>
    <row r="26" spans="1:27">
      <c r="A26" s="2" t="s">
        <v>569</v>
      </c>
      <c r="B26" s="2" t="s">
        <v>510</v>
      </c>
      <c r="C26" s="2" t="s">
        <v>453</v>
      </c>
      <c r="D26" s="2" t="s">
        <v>233</v>
      </c>
      <c r="E26" s="2" t="s">
        <v>387</v>
      </c>
      <c r="F26" s="21" t="s">
        <v>211</v>
      </c>
      <c r="G26" s="11" t="s">
        <v>590</v>
      </c>
      <c r="H26" s="3">
        <v>42269</v>
      </c>
      <c r="I26" s="2"/>
      <c r="J26" s="2" t="s">
        <v>454</v>
      </c>
      <c r="K26" s="2" t="s">
        <v>394</v>
      </c>
      <c r="L26" s="2" t="s">
        <v>31</v>
      </c>
      <c r="M26" s="2" t="s">
        <v>382</v>
      </c>
      <c r="N26" s="4">
        <v>5125</v>
      </c>
      <c r="O26" s="4">
        <v>5519</v>
      </c>
      <c r="P26" s="4">
        <v>394</v>
      </c>
      <c r="Q26" s="5">
        <v>10.84</v>
      </c>
      <c r="R26" s="4">
        <v>3747</v>
      </c>
      <c r="S26" s="4">
        <v>4414</v>
      </c>
      <c r="T26" s="4">
        <v>667</v>
      </c>
      <c r="U26" s="5">
        <v>55.03</v>
      </c>
      <c r="V26" s="5">
        <v>0</v>
      </c>
      <c r="W26" s="14">
        <v>65.87</v>
      </c>
      <c r="X26" s="14">
        <v>0</v>
      </c>
      <c r="Y26" s="14">
        <v>65.87</v>
      </c>
      <c r="Z26" s="4">
        <v>24580</v>
      </c>
      <c r="AA26" s="49" t="str">
        <f>IFERROR(IF(VLOOKUP($D26,'Year-To-Date'!$E$1:$E$322,1,FALSE)=D26,"--","Find"),"Find")</f>
        <v>--</v>
      </c>
    </row>
    <row r="27" spans="1:27">
      <c r="A27" s="2" t="s">
        <v>569</v>
      </c>
      <c r="B27" s="2" t="s">
        <v>510</v>
      </c>
      <c r="C27" s="2" t="s">
        <v>25</v>
      </c>
      <c r="D27" s="2" t="s">
        <v>37</v>
      </c>
      <c r="E27" s="2" t="s">
        <v>38</v>
      </c>
      <c r="F27" s="21" t="s">
        <v>109</v>
      </c>
      <c r="G27" s="11" t="s">
        <v>591</v>
      </c>
      <c r="H27" s="3">
        <v>42220</v>
      </c>
      <c r="I27" s="2" t="s">
        <v>39</v>
      </c>
      <c r="J27" s="2" t="s">
        <v>40</v>
      </c>
      <c r="K27" s="2" t="s">
        <v>30</v>
      </c>
      <c r="L27" s="2" t="s">
        <v>31</v>
      </c>
      <c r="M27" s="2" t="s">
        <v>378</v>
      </c>
      <c r="N27" s="4">
        <v>35156</v>
      </c>
      <c r="O27" s="4">
        <v>43918</v>
      </c>
      <c r="P27" s="4">
        <v>8762</v>
      </c>
      <c r="Q27" s="14">
        <v>148.08000000000001</v>
      </c>
      <c r="R27" s="4">
        <v>0</v>
      </c>
      <c r="S27" s="4">
        <v>0</v>
      </c>
      <c r="T27" s="4">
        <v>0</v>
      </c>
      <c r="U27" s="5">
        <v>0</v>
      </c>
      <c r="V27" s="5">
        <v>0</v>
      </c>
      <c r="W27" s="14">
        <v>148.08000000000001</v>
      </c>
      <c r="X27" s="14">
        <v>0</v>
      </c>
      <c r="Y27" s="14">
        <v>148.08000000000001</v>
      </c>
      <c r="Z27" s="4">
        <v>24580</v>
      </c>
      <c r="AA27" s="49" t="str">
        <f>IFERROR(IF(VLOOKUP($D27,'Year-To-Date'!$E$1:$E$322,1,FALSE)=D27,"--","Find"),"Find")</f>
        <v>--</v>
      </c>
    </row>
    <row r="28" spans="1:27">
      <c r="A28" s="2" t="s">
        <v>569</v>
      </c>
      <c r="B28" s="2" t="s">
        <v>510</v>
      </c>
      <c r="C28" s="2" t="s">
        <v>94</v>
      </c>
      <c r="D28" s="2" t="s">
        <v>96</v>
      </c>
      <c r="E28" s="2" t="s">
        <v>592</v>
      </c>
      <c r="F28" s="21" t="s">
        <v>97</v>
      </c>
      <c r="G28" s="11" t="s">
        <v>593</v>
      </c>
      <c r="H28" s="3"/>
      <c r="I28" s="2" t="s">
        <v>94</v>
      </c>
      <c r="J28" s="2" t="s">
        <v>594</v>
      </c>
      <c r="K28" s="2" t="s">
        <v>394</v>
      </c>
      <c r="L28" s="2" t="s">
        <v>31</v>
      </c>
      <c r="M28" s="2" t="s">
        <v>382</v>
      </c>
      <c r="N28" s="4">
        <v>157638</v>
      </c>
      <c r="O28" s="4">
        <v>163321</v>
      </c>
      <c r="P28" s="4">
        <v>5683</v>
      </c>
      <c r="Q28" s="5">
        <v>96.04</v>
      </c>
      <c r="R28" s="4">
        <v>0</v>
      </c>
      <c r="S28" s="4">
        <v>0</v>
      </c>
      <c r="T28" s="4">
        <v>0</v>
      </c>
      <c r="U28" s="5">
        <v>0</v>
      </c>
      <c r="V28" s="5">
        <v>0</v>
      </c>
      <c r="W28" s="14">
        <v>96.04</v>
      </c>
      <c r="X28" s="14">
        <v>0</v>
      </c>
      <c r="Y28" s="14">
        <v>96.04</v>
      </c>
      <c r="Z28" s="4">
        <v>24580</v>
      </c>
      <c r="AA28" s="49" t="str">
        <f>IFERROR(IF(VLOOKUP($D28,'Year-To-Date'!$E$1:$E$322,1,FALSE)=D28,"--","Find"),"Find")</f>
        <v>--</v>
      </c>
    </row>
    <row r="29" spans="1:27">
      <c r="A29" s="2" t="s">
        <v>569</v>
      </c>
      <c r="B29" s="2" t="s">
        <v>510</v>
      </c>
      <c r="C29" s="2" t="s">
        <v>25</v>
      </c>
      <c r="D29" s="2" t="s">
        <v>115</v>
      </c>
      <c r="E29" s="2" t="s">
        <v>371</v>
      </c>
      <c r="F29" s="21" t="s">
        <v>116</v>
      </c>
      <c r="G29" s="11" t="s">
        <v>595</v>
      </c>
      <c r="H29" s="3">
        <v>42198</v>
      </c>
      <c r="I29" s="2" t="s">
        <v>28</v>
      </c>
      <c r="J29" s="2" t="s">
        <v>373</v>
      </c>
      <c r="K29" s="2" t="s">
        <v>30</v>
      </c>
      <c r="L29" s="2" t="s">
        <v>31</v>
      </c>
      <c r="M29" s="2" t="s">
        <v>32</v>
      </c>
      <c r="N29" s="4">
        <v>793</v>
      </c>
      <c r="O29" s="4">
        <v>834</v>
      </c>
      <c r="P29" s="4">
        <v>41</v>
      </c>
      <c r="Q29" s="5">
        <v>0.69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0.69</v>
      </c>
      <c r="X29" s="14">
        <v>0</v>
      </c>
      <c r="Y29" s="14">
        <v>0.69</v>
      </c>
      <c r="Z29" s="4">
        <v>24580</v>
      </c>
      <c r="AA29" s="49" t="str">
        <f>IFERROR(IF(VLOOKUP($D29,'Year-To-Date'!$E$1:$E$322,1,FALSE)=D29,"--","Find"),"Find")</f>
        <v>--</v>
      </c>
    </row>
    <row r="30" spans="1:27">
      <c r="A30" s="2" t="s">
        <v>569</v>
      </c>
      <c r="B30" s="2" t="s">
        <v>510</v>
      </c>
      <c r="C30" s="2" t="s">
        <v>69</v>
      </c>
      <c r="D30" s="2" t="s">
        <v>255</v>
      </c>
      <c r="E30" s="2" t="s">
        <v>371</v>
      </c>
      <c r="F30" s="21" t="s">
        <v>116</v>
      </c>
      <c r="G30" s="11" t="s">
        <v>595</v>
      </c>
      <c r="H30" s="3">
        <v>42199</v>
      </c>
      <c r="I30" s="2" t="s">
        <v>28</v>
      </c>
      <c r="J30" s="2" t="s">
        <v>373</v>
      </c>
      <c r="K30" s="2" t="s">
        <v>30</v>
      </c>
      <c r="L30" s="2" t="s">
        <v>31</v>
      </c>
      <c r="M30" s="2" t="s">
        <v>32</v>
      </c>
      <c r="N30" s="4">
        <v>2470</v>
      </c>
      <c r="O30" s="4">
        <v>2894</v>
      </c>
      <c r="P30" s="4">
        <v>424</v>
      </c>
      <c r="Q30" s="5">
        <v>7.17</v>
      </c>
      <c r="R30" s="4">
        <v>3511</v>
      </c>
      <c r="S30" s="4">
        <v>5341</v>
      </c>
      <c r="T30" s="4">
        <v>1830</v>
      </c>
      <c r="U30" s="5">
        <v>109.43</v>
      </c>
      <c r="V30" s="5">
        <v>0</v>
      </c>
      <c r="W30" s="14">
        <v>116.6</v>
      </c>
      <c r="X30" s="14">
        <v>0</v>
      </c>
      <c r="Y30" s="14">
        <v>116.6</v>
      </c>
      <c r="Z30" s="4">
        <v>24580</v>
      </c>
      <c r="AA30" s="49" t="str">
        <f>IFERROR(IF(VLOOKUP($D30,'Year-To-Date'!$E$1:$E$322,1,FALSE)=D30,"--","Find"),"Find")</f>
        <v>--</v>
      </c>
    </row>
    <row r="31" spans="1:27">
      <c r="A31" s="2" t="s">
        <v>569</v>
      </c>
      <c r="B31" s="2" t="s">
        <v>510</v>
      </c>
      <c r="C31" s="2" t="s">
        <v>69</v>
      </c>
      <c r="D31" s="2" t="s">
        <v>256</v>
      </c>
      <c r="E31" s="2" t="s">
        <v>371</v>
      </c>
      <c r="F31" s="21" t="s">
        <v>116</v>
      </c>
      <c r="G31" s="11" t="s">
        <v>595</v>
      </c>
      <c r="H31" s="3">
        <v>42199</v>
      </c>
      <c r="I31" s="2" t="s">
        <v>28</v>
      </c>
      <c r="J31" s="2" t="s">
        <v>373</v>
      </c>
      <c r="K31" s="2" t="s">
        <v>30</v>
      </c>
      <c r="L31" s="2" t="s">
        <v>31</v>
      </c>
      <c r="M31" s="2" t="s">
        <v>32</v>
      </c>
      <c r="N31" s="4">
        <v>449</v>
      </c>
      <c r="O31" s="4">
        <v>499</v>
      </c>
      <c r="P31" s="4">
        <v>50</v>
      </c>
      <c r="Q31" s="5">
        <v>0.85</v>
      </c>
      <c r="R31" s="4">
        <v>1211</v>
      </c>
      <c r="S31" s="4">
        <v>1314</v>
      </c>
      <c r="T31" s="4">
        <v>103</v>
      </c>
      <c r="U31" s="5">
        <v>6.16</v>
      </c>
      <c r="V31" s="5">
        <v>0</v>
      </c>
      <c r="W31" s="14">
        <v>7.01</v>
      </c>
      <c r="X31" s="14">
        <v>0</v>
      </c>
      <c r="Y31" s="14">
        <v>7.01</v>
      </c>
      <c r="Z31" s="4">
        <v>24580</v>
      </c>
      <c r="AA31" s="49" t="str">
        <f>IFERROR(IF(VLOOKUP($D31,'Year-To-Date'!$E$1:$E$322,1,FALSE)=D31,"--","Find"),"Find")</f>
        <v>--</v>
      </c>
    </row>
    <row r="32" spans="1:27">
      <c r="A32" s="2" t="s">
        <v>569</v>
      </c>
      <c r="B32" s="2" t="s">
        <v>510</v>
      </c>
      <c r="C32" s="2" t="s">
        <v>76</v>
      </c>
      <c r="D32" s="2" t="s">
        <v>301</v>
      </c>
      <c r="E32" s="2" t="s">
        <v>371</v>
      </c>
      <c r="F32" s="21" t="s">
        <v>116</v>
      </c>
      <c r="G32" s="11" t="s">
        <v>595</v>
      </c>
      <c r="H32" s="3">
        <v>42199</v>
      </c>
      <c r="I32" s="2" t="s">
        <v>28</v>
      </c>
      <c r="J32" s="2" t="s">
        <v>373</v>
      </c>
      <c r="K32" s="2" t="s">
        <v>30</v>
      </c>
      <c r="L32" s="2" t="s">
        <v>31</v>
      </c>
      <c r="M32" s="2" t="s">
        <v>32</v>
      </c>
      <c r="N32" s="4">
        <v>5940</v>
      </c>
      <c r="O32" s="4">
        <v>7142</v>
      </c>
      <c r="P32" s="4">
        <v>1202</v>
      </c>
      <c r="Q32" s="5">
        <v>20.309999999999999</v>
      </c>
      <c r="R32" s="4">
        <v>3685</v>
      </c>
      <c r="S32" s="4">
        <v>4478</v>
      </c>
      <c r="T32" s="4">
        <v>793</v>
      </c>
      <c r="U32" s="5">
        <v>47.42</v>
      </c>
      <c r="V32" s="5">
        <v>0</v>
      </c>
      <c r="W32" s="14">
        <v>67.73</v>
      </c>
      <c r="X32" s="14">
        <v>0</v>
      </c>
      <c r="Y32" s="14">
        <v>67.73</v>
      </c>
      <c r="Z32" s="4">
        <v>24580</v>
      </c>
      <c r="AA32" s="49" t="str">
        <f>IFERROR(IF(VLOOKUP($D32,'Year-To-Date'!$E$1:$E$322,1,FALSE)=D32,"--","Find"),"Find")</f>
        <v>--</v>
      </c>
    </row>
    <row r="33" spans="1:27">
      <c r="A33" s="2" t="s">
        <v>569</v>
      </c>
      <c r="B33" s="2" t="s">
        <v>510</v>
      </c>
      <c r="C33" s="2" t="s">
        <v>76</v>
      </c>
      <c r="D33" s="2" t="s">
        <v>303</v>
      </c>
      <c r="E33" s="2" t="s">
        <v>371</v>
      </c>
      <c r="F33" s="21" t="s">
        <v>116</v>
      </c>
      <c r="G33" s="11" t="s">
        <v>595</v>
      </c>
      <c r="H33" s="3">
        <v>42199</v>
      </c>
      <c r="I33" s="2" t="s">
        <v>28</v>
      </c>
      <c r="J33" s="2" t="s">
        <v>373</v>
      </c>
      <c r="K33" s="2" t="s">
        <v>30</v>
      </c>
      <c r="L33" s="2" t="s">
        <v>31</v>
      </c>
      <c r="M33" s="2" t="s">
        <v>32</v>
      </c>
      <c r="N33" s="4">
        <v>45183</v>
      </c>
      <c r="O33" s="4">
        <v>54407</v>
      </c>
      <c r="P33" s="4">
        <v>9224</v>
      </c>
      <c r="Q33" s="5">
        <v>155.88999999999999</v>
      </c>
      <c r="R33" s="4">
        <v>24567</v>
      </c>
      <c r="S33" s="4">
        <v>31337</v>
      </c>
      <c r="T33" s="4">
        <v>6770</v>
      </c>
      <c r="U33" s="5">
        <v>404.85</v>
      </c>
      <c r="V33" s="5">
        <v>0</v>
      </c>
      <c r="W33" s="14">
        <v>560.74</v>
      </c>
      <c r="X33" s="14">
        <v>0</v>
      </c>
      <c r="Y33" s="14">
        <v>560.74</v>
      </c>
      <c r="Z33" s="4">
        <v>24580</v>
      </c>
      <c r="AA33" s="49" t="str">
        <f>IFERROR(IF(VLOOKUP($D33,'Year-To-Date'!$E$1:$E$322,1,FALSE)=D33,"--","Find"),"Find")</f>
        <v>--</v>
      </c>
    </row>
    <row r="34" spans="1:27">
      <c r="A34" s="2" t="s">
        <v>569</v>
      </c>
      <c r="B34" s="2" t="s">
        <v>510</v>
      </c>
      <c r="C34" s="2" t="s">
        <v>76</v>
      </c>
      <c r="D34" s="2" t="s">
        <v>304</v>
      </c>
      <c r="E34" s="2" t="s">
        <v>371</v>
      </c>
      <c r="F34" s="21" t="s">
        <v>116</v>
      </c>
      <c r="G34" s="11" t="s">
        <v>595</v>
      </c>
      <c r="H34" s="3">
        <v>42198</v>
      </c>
      <c r="I34" s="2" t="s">
        <v>28</v>
      </c>
      <c r="J34" s="2" t="s">
        <v>373</v>
      </c>
      <c r="K34" s="2" t="s">
        <v>30</v>
      </c>
      <c r="L34" s="2" t="s">
        <v>31</v>
      </c>
      <c r="M34" s="2" t="s">
        <v>32</v>
      </c>
      <c r="N34" s="4">
        <v>24162</v>
      </c>
      <c r="O34" s="4">
        <v>30374</v>
      </c>
      <c r="P34" s="4">
        <v>6212</v>
      </c>
      <c r="Q34" s="14">
        <v>104.98</v>
      </c>
      <c r="R34" s="4">
        <v>20271</v>
      </c>
      <c r="S34" s="4">
        <v>24039</v>
      </c>
      <c r="T34" s="4">
        <v>3768</v>
      </c>
      <c r="U34" s="5">
        <v>225.33</v>
      </c>
      <c r="V34" s="5">
        <v>0</v>
      </c>
      <c r="W34" s="14">
        <v>330.31</v>
      </c>
      <c r="X34" s="14">
        <v>0</v>
      </c>
      <c r="Y34" s="14">
        <v>330.31</v>
      </c>
      <c r="Z34" s="4">
        <v>24580</v>
      </c>
      <c r="AA34" s="49" t="str">
        <f>IFERROR(IF(VLOOKUP($D34,'Year-To-Date'!$E$1:$E$322,1,FALSE)=D34,"--","Find"),"Find")</f>
        <v>--</v>
      </c>
    </row>
    <row r="35" spans="1:27">
      <c r="A35" s="2" t="s">
        <v>569</v>
      </c>
      <c r="B35" s="2" t="s">
        <v>510</v>
      </c>
      <c r="C35" s="2" t="s">
        <v>94</v>
      </c>
      <c r="D35" s="2" t="s">
        <v>237</v>
      </c>
      <c r="E35" s="2" t="s">
        <v>371</v>
      </c>
      <c r="F35" s="21" t="s">
        <v>238</v>
      </c>
      <c r="G35" s="11" t="s">
        <v>596</v>
      </c>
      <c r="H35" s="3"/>
      <c r="I35" s="2" t="s">
        <v>94</v>
      </c>
      <c r="J35" s="2" t="s">
        <v>373</v>
      </c>
      <c r="K35" s="2" t="s">
        <v>30</v>
      </c>
      <c r="L35" s="2" t="s">
        <v>31</v>
      </c>
      <c r="M35" s="2" t="s">
        <v>32</v>
      </c>
      <c r="N35" s="4">
        <v>17530</v>
      </c>
      <c r="O35" s="4">
        <v>19586</v>
      </c>
      <c r="P35" s="4">
        <v>2056</v>
      </c>
      <c r="Q35" s="5">
        <v>34.75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34.75</v>
      </c>
      <c r="X35" s="14">
        <v>0</v>
      </c>
      <c r="Y35" s="14">
        <v>34.75</v>
      </c>
      <c r="Z35" s="4">
        <v>24580</v>
      </c>
      <c r="AA35" s="49" t="str">
        <f>IFERROR(IF(VLOOKUP($D35,'Year-To-Date'!$E$1:$E$322,1,FALSE)=D35,"--","Find"),"Find")</f>
        <v>--</v>
      </c>
    </row>
    <row r="36" spans="1:27">
      <c r="A36" s="2" t="s">
        <v>569</v>
      </c>
      <c r="B36" s="2" t="s">
        <v>510</v>
      </c>
      <c r="C36" s="2" t="s">
        <v>48</v>
      </c>
      <c r="D36" s="2" t="s">
        <v>49</v>
      </c>
      <c r="E36" s="2" t="s">
        <v>50</v>
      </c>
      <c r="F36" s="21" t="s">
        <v>152</v>
      </c>
      <c r="G36" s="11" t="s">
        <v>597</v>
      </c>
      <c r="H36" s="3">
        <v>42215</v>
      </c>
      <c r="I36" s="2" t="s">
        <v>28</v>
      </c>
      <c r="J36" s="2" t="s">
        <v>51</v>
      </c>
      <c r="K36" s="2" t="s">
        <v>30</v>
      </c>
      <c r="L36" s="2" t="s">
        <v>31</v>
      </c>
      <c r="M36" s="2" t="s">
        <v>32</v>
      </c>
      <c r="N36" s="4">
        <v>36437</v>
      </c>
      <c r="O36" s="4">
        <v>41507</v>
      </c>
      <c r="P36" s="4">
        <v>5070</v>
      </c>
      <c r="Q36" s="5">
        <v>85.68</v>
      </c>
      <c r="R36" s="4">
        <v>1</v>
      </c>
      <c r="S36" s="4">
        <v>1</v>
      </c>
      <c r="T36" s="4">
        <v>0</v>
      </c>
      <c r="U36" s="5">
        <v>0</v>
      </c>
      <c r="V36" s="5">
        <v>0</v>
      </c>
      <c r="W36" s="14">
        <v>85.68</v>
      </c>
      <c r="X36" s="14">
        <v>0</v>
      </c>
      <c r="Y36" s="14">
        <v>85.68</v>
      </c>
      <c r="Z36" s="4">
        <v>24580</v>
      </c>
      <c r="AA36" s="49" t="str">
        <f>IFERROR(IF(VLOOKUP($D36,'Year-To-Date'!$E$1:$E$322,1,FALSE)=D36,"--","Find"),"Find")</f>
        <v>--</v>
      </c>
    </row>
    <row r="37" spans="1:27">
      <c r="A37" s="2" t="s">
        <v>569</v>
      </c>
      <c r="B37" s="2" t="s">
        <v>510</v>
      </c>
      <c r="C37" s="2" t="s">
        <v>48</v>
      </c>
      <c r="D37" s="2" t="s">
        <v>53</v>
      </c>
      <c r="E37" s="2" t="s">
        <v>50</v>
      </c>
      <c r="F37" s="21" t="s">
        <v>152</v>
      </c>
      <c r="G37" s="11" t="s">
        <v>597</v>
      </c>
      <c r="H37" s="3">
        <v>42214</v>
      </c>
      <c r="I37" s="2" t="s">
        <v>28</v>
      </c>
      <c r="J37" s="2" t="s">
        <v>51</v>
      </c>
      <c r="K37" s="2" t="s">
        <v>30</v>
      </c>
      <c r="L37" s="2" t="s">
        <v>31</v>
      </c>
      <c r="M37" s="2" t="s">
        <v>32</v>
      </c>
      <c r="N37" s="4">
        <v>9862</v>
      </c>
      <c r="O37" s="4">
        <v>11866</v>
      </c>
      <c r="P37" s="4">
        <v>2004</v>
      </c>
      <c r="Q37" s="5">
        <v>33.869999999999997</v>
      </c>
      <c r="R37" s="4">
        <v>0</v>
      </c>
      <c r="S37" s="4">
        <v>0</v>
      </c>
      <c r="T37" s="4">
        <v>0</v>
      </c>
      <c r="U37" s="5">
        <v>0</v>
      </c>
      <c r="V37" s="5">
        <v>0</v>
      </c>
      <c r="W37" s="14">
        <v>33.869999999999997</v>
      </c>
      <c r="X37" s="14">
        <v>0</v>
      </c>
      <c r="Y37" s="14">
        <v>33.869999999999997</v>
      </c>
      <c r="Z37" s="4">
        <v>24580</v>
      </c>
      <c r="AA37" s="49" t="str">
        <f>IFERROR(IF(VLOOKUP($D37,'Year-To-Date'!$E$1:$E$322,1,FALSE)=D37,"--","Find"),"Find")</f>
        <v>--</v>
      </c>
    </row>
    <row r="38" spans="1:27">
      <c r="A38" s="2" t="s">
        <v>569</v>
      </c>
      <c r="B38" s="2" t="s">
        <v>510</v>
      </c>
      <c r="C38" s="2" t="s">
        <v>48</v>
      </c>
      <c r="D38" s="2" t="s">
        <v>54</v>
      </c>
      <c r="E38" s="2" t="s">
        <v>50</v>
      </c>
      <c r="F38" s="21" t="s">
        <v>152</v>
      </c>
      <c r="G38" s="11" t="s">
        <v>597</v>
      </c>
      <c r="H38" s="3">
        <v>42214</v>
      </c>
      <c r="I38" s="2" t="s">
        <v>28</v>
      </c>
      <c r="J38" s="2" t="s">
        <v>51</v>
      </c>
      <c r="K38" s="2" t="s">
        <v>30</v>
      </c>
      <c r="L38" s="2" t="s">
        <v>31</v>
      </c>
      <c r="M38" s="2" t="s">
        <v>32</v>
      </c>
      <c r="N38" s="4">
        <v>5077</v>
      </c>
      <c r="O38" s="4">
        <v>5820</v>
      </c>
      <c r="P38" s="4">
        <v>743</v>
      </c>
      <c r="Q38" s="5">
        <v>12.56</v>
      </c>
      <c r="R38" s="4">
        <v>0</v>
      </c>
      <c r="S38" s="4">
        <v>0</v>
      </c>
      <c r="T38" s="4">
        <v>0</v>
      </c>
      <c r="U38" s="5">
        <v>0</v>
      </c>
      <c r="V38" s="5">
        <v>0</v>
      </c>
      <c r="W38" s="14">
        <v>12.56</v>
      </c>
      <c r="X38" s="14">
        <v>0</v>
      </c>
      <c r="Y38" s="14">
        <v>12.56</v>
      </c>
      <c r="Z38" s="4">
        <v>24580</v>
      </c>
      <c r="AA38" s="49" t="str">
        <f>IFERROR(IF(VLOOKUP($D38,'Year-To-Date'!$E$1:$E$322,1,FALSE)=D38,"--","Find"),"Find")</f>
        <v>--</v>
      </c>
    </row>
    <row r="39" spans="1:27">
      <c r="A39" s="2" t="s">
        <v>569</v>
      </c>
      <c r="B39" s="2" t="s">
        <v>510</v>
      </c>
      <c r="C39" s="2" t="s">
        <v>395</v>
      </c>
      <c r="D39" s="2" t="s">
        <v>198</v>
      </c>
      <c r="E39" s="2" t="s">
        <v>50</v>
      </c>
      <c r="F39" s="21" t="s">
        <v>152</v>
      </c>
      <c r="G39" s="11" t="s">
        <v>597</v>
      </c>
      <c r="H39" s="3">
        <v>42389</v>
      </c>
      <c r="I39" s="2" t="s">
        <v>39</v>
      </c>
      <c r="J39" s="2" t="s">
        <v>51</v>
      </c>
      <c r="K39" s="2" t="s">
        <v>30</v>
      </c>
      <c r="L39" s="2" t="s">
        <v>31</v>
      </c>
      <c r="M39" s="2" t="s">
        <v>32</v>
      </c>
      <c r="N39" s="4">
        <v>1441</v>
      </c>
      <c r="O39" s="4">
        <v>2553</v>
      </c>
      <c r="P39" s="4">
        <v>1112</v>
      </c>
      <c r="Q39" s="5">
        <v>18.79</v>
      </c>
      <c r="R39" s="4">
        <v>615</v>
      </c>
      <c r="S39" s="4">
        <v>1197</v>
      </c>
      <c r="T39" s="4">
        <v>582</v>
      </c>
      <c r="U39" s="5">
        <v>34.799999999999997</v>
      </c>
      <c r="V39" s="5">
        <v>0</v>
      </c>
      <c r="W39" s="14">
        <v>53.59</v>
      </c>
      <c r="X39" s="14">
        <v>0</v>
      </c>
      <c r="Y39" s="14">
        <v>53.59</v>
      </c>
      <c r="Z39" s="4">
        <v>24580</v>
      </c>
      <c r="AA39" s="49" t="str">
        <f>IFERROR(IF(VLOOKUP($D39,'Year-To-Date'!$E$1:$E$322,1,FALSE)=D39,"--","Find"),"Find")</f>
        <v>--</v>
      </c>
    </row>
    <row r="40" spans="1:27">
      <c r="A40" s="2" t="s">
        <v>569</v>
      </c>
      <c r="B40" s="2" t="s">
        <v>510</v>
      </c>
      <c r="C40" s="2" t="s">
        <v>56</v>
      </c>
      <c r="D40" s="2" t="s">
        <v>57</v>
      </c>
      <c r="E40" s="2" t="s">
        <v>50</v>
      </c>
      <c r="F40" s="21" t="s">
        <v>152</v>
      </c>
      <c r="G40" s="11" t="s">
        <v>597</v>
      </c>
      <c r="H40" s="3">
        <v>42214</v>
      </c>
      <c r="I40" s="2" t="s">
        <v>28</v>
      </c>
      <c r="J40" s="2" t="s">
        <v>51</v>
      </c>
      <c r="K40" s="2" t="s">
        <v>30</v>
      </c>
      <c r="L40" s="2" t="s">
        <v>31</v>
      </c>
      <c r="M40" s="2" t="s">
        <v>32</v>
      </c>
      <c r="N40" s="4">
        <v>40570</v>
      </c>
      <c r="O40" s="4">
        <v>48229</v>
      </c>
      <c r="P40" s="4">
        <v>7659</v>
      </c>
      <c r="Q40" s="5">
        <v>129.44</v>
      </c>
      <c r="R40" s="4">
        <v>0</v>
      </c>
      <c r="S40" s="4">
        <v>0</v>
      </c>
      <c r="T40" s="4">
        <v>0</v>
      </c>
      <c r="U40" s="5">
        <v>0</v>
      </c>
      <c r="V40" s="5">
        <v>0</v>
      </c>
      <c r="W40" s="14">
        <v>129.44</v>
      </c>
      <c r="X40" s="14">
        <v>0</v>
      </c>
      <c r="Y40" s="14">
        <v>129.44</v>
      </c>
      <c r="Z40" s="4">
        <v>24580</v>
      </c>
      <c r="AA40" s="49" t="str">
        <f>IFERROR(IF(VLOOKUP($D40,'Year-To-Date'!$E$1:$E$322,1,FALSE)=D40,"--","Find"),"Find")</f>
        <v>--</v>
      </c>
    </row>
    <row r="41" spans="1:27">
      <c r="A41" s="2" t="s">
        <v>569</v>
      </c>
      <c r="B41" s="2" t="s">
        <v>510</v>
      </c>
      <c r="C41" s="2" t="s">
        <v>56</v>
      </c>
      <c r="D41" s="2" t="s">
        <v>58</v>
      </c>
      <c r="E41" s="2" t="s">
        <v>50</v>
      </c>
      <c r="F41" s="21" t="s">
        <v>152</v>
      </c>
      <c r="G41" s="11" t="s">
        <v>597</v>
      </c>
      <c r="H41" s="3">
        <v>42214</v>
      </c>
      <c r="I41" s="2" t="s">
        <v>28</v>
      </c>
      <c r="J41" s="2" t="s">
        <v>51</v>
      </c>
      <c r="K41" s="2" t="s">
        <v>30</v>
      </c>
      <c r="L41" s="2" t="s">
        <v>31</v>
      </c>
      <c r="M41" s="2" t="s">
        <v>32</v>
      </c>
      <c r="N41" s="4">
        <v>11743</v>
      </c>
      <c r="O41" s="4">
        <v>13244</v>
      </c>
      <c r="P41" s="4">
        <v>1501</v>
      </c>
      <c r="Q41" s="5">
        <v>25.37</v>
      </c>
      <c r="R41" s="4">
        <v>0</v>
      </c>
      <c r="S41" s="4">
        <v>0</v>
      </c>
      <c r="T41" s="4">
        <v>0</v>
      </c>
      <c r="U41" s="5">
        <v>0</v>
      </c>
      <c r="V41" s="5">
        <v>0</v>
      </c>
      <c r="W41" s="14">
        <v>25.37</v>
      </c>
      <c r="X41" s="14">
        <v>0</v>
      </c>
      <c r="Y41" s="14">
        <v>25.37</v>
      </c>
      <c r="Z41" s="4">
        <v>24580</v>
      </c>
      <c r="AA41" s="49" t="str">
        <f>IFERROR(IF(VLOOKUP($D41,'Year-To-Date'!$E$1:$E$322,1,FALSE)=D41,"--","Find"),"Find")</f>
        <v>--</v>
      </c>
    </row>
    <row r="42" spans="1:27">
      <c r="A42" s="2" t="s">
        <v>569</v>
      </c>
      <c r="B42" s="2" t="s">
        <v>510</v>
      </c>
      <c r="C42" s="2" t="s">
        <v>56</v>
      </c>
      <c r="D42" s="2" t="s">
        <v>59</v>
      </c>
      <c r="E42" s="2" t="s">
        <v>50</v>
      </c>
      <c r="F42" s="21" t="s">
        <v>152</v>
      </c>
      <c r="G42" s="11" t="s">
        <v>597</v>
      </c>
      <c r="H42" s="3">
        <v>42215</v>
      </c>
      <c r="I42" s="2" t="s">
        <v>28</v>
      </c>
      <c r="J42" s="2" t="s">
        <v>51</v>
      </c>
      <c r="K42" s="2" t="s">
        <v>30</v>
      </c>
      <c r="L42" s="2" t="s">
        <v>31</v>
      </c>
      <c r="M42" s="2" t="s">
        <v>32</v>
      </c>
      <c r="N42" s="4">
        <v>6168</v>
      </c>
      <c r="O42" s="4">
        <v>8558</v>
      </c>
      <c r="P42" s="4">
        <v>2390</v>
      </c>
      <c r="Q42" s="5">
        <v>40.39</v>
      </c>
      <c r="R42" s="4">
        <v>2</v>
      </c>
      <c r="S42" s="4">
        <v>2</v>
      </c>
      <c r="T42" s="4">
        <v>0</v>
      </c>
      <c r="U42" s="5">
        <v>0</v>
      </c>
      <c r="V42" s="5">
        <v>0</v>
      </c>
      <c r="W42" s="14">
        <v>40.39</v>
      </c>
      <c r="X42" s="14">
        <v>0</v>
      </c>
      <c r="Y42" s="14">
        <v>40.39</v>
      </c>
      <c r="Z42" s="4">
        <v>24580</v>
      </c>
      <c r="AA42" s="49" t="str">
        <f>IFERROR(IF(VLOOKUP($D42,'Year-To-Date'!$E$1:$E$322,1,FALSE)=D42,"--","Find"),"Find")</f>
        <v>--</v>
      </c>
    </row>
    <row r="43" spans="1:27">
      <c r="A43" s="2" t="s">
        <v>569</v>
      </c>
      <c r="B43" s="2" t="s">
        <v>510</v>
      </c>
      <c r="C43" s="2" t="s">
        <v>69</v>
      </c>
      <c r="D43" s="2" t="s">
        <v>242</v>
      </c>
      <c r="E43" s="2" t="s">
        <v>50</v>
      </c>
      <c r="F43" s="21" t="s">
        <v>152</v>
      </c>
      <c r="G43" s="11" t="s">
        <v>597</v>
      </c>
      <c r="H43" s="3">
        <v>42389</v>
      </c>
      <c r="I43" s="2" t="s">
        <v>39</v>
      </c>
      <c r="J43" s="2" t="s">
        <v>51</v>
      </c>
      <c r="K43" s="2" t="s">
        <v>30</v>
      </c>
      <c r="L43" s="2" t="s">
        <v>31</v>
      </c>
      <c r="M43" s="2" t="s">
        <v>32</v>
      </c>
      <c r="N43" s="4">
        <v>427</v>
      </c>
      <c r="O43" s="4">
        <v>4498</v>
      </c>
      <c r="P43" s="4">
        <v>4071</v>
      </c>
      <c r="Q43" s="5">
        <v>68.8</v>
      </c>
      <c r="R43" s="4">
        <v>67</v>
      </c>
      <c r="S43" s="4">
        <v>230</v>
      </c>
      <c r="T43" s="4">
        <v>163</v>
      </c>
      <c r="U43" s="5">
        <v>9.75</v>
      </c>
      <c r="V43" s="5">
        <v>0</v>
      </c>
      <c r="W43" s="14">
        <v>78.55</v>
      </c>
      <c r="X43" s="14">
        <v>0</v>
      </c>
      <c r="Y43" s="14">
        <v>78.55</v>
      </c>
      <c r="Z43" s="4">
        <v>24580</v>
      </c>
      <c r="AA43" s="49" t="str">
        <f>IFERROR(IF(VLOOKUP($D43,'Year-To-Date'!$E$1:$E$322,1,FALSE)=D43,"--","Find"),"Find")</f>
        <v>--</v>
      </c>
    </row>
    <row r="44" spans="1:27">
      <c r="A44" s="2" t="s">
        <v>569</v>
      </c>
      <c r="B44" s="2" t="s">
        <v>510</v>
      </c>
      <c r="C44" s="2" t="s">
        <v>94</v>
      </c>
      <c r="D44" s="2" t="s">
        <v>71</v>
      </c>
      <c r="E44" s="2" t="s">
        <v>72</v>
      </c>
      <c r="F44" s="21" t="s">
        <v>152</v>
      </c>
      <c r="G44" s="11" t="s">
        <v>597</v>
      </c>
      <c r="H44" s="3"/>
      <c r="I44" s="2" t="s">
        <v>94</v>
      </c>
      <c r="J44" s="2" t="s">
        <v>73</v>
      </c>
      <c r="K44" s="2" t="s">
        <v>30</v>
      </c>
      <c r="L44" s="2" t="s">
        <v>31</v>
      </c>
      <c r="M44" s="2" t="s">
        <v>32</v>
      </c>
      <c r="N44" s="4">
        <v>7866</v>
      </c>
      <c r="O44" s="4">
        <v>9630</v>
      </c>
      <c r="P44" s="4">
        <v>1764</v>
      </c>
      <c r="Q44" s="5">
        <v>29.81</v>
      </c>
      <c r="R44" s="4">
        <v>4758</v>
      </c>
      <c r="S44" s="4">
        <v>6316</v>
      </c>
      <c r="T44" s="4">
        <v>1558</v>
      </c>
      <c r="U44" s="5">
        <v>93.17</v>
      </c>
      <c r="V44" s="5">
        <v>0</v>
      </c>
      <c r="W44" s="14">
        <v>122.98</v>
      </c>
      <c r="X44" s="14">
        <v>0</v>
      </c>
      <c r="Y44" s="14">
        <v>122.98</v>
      </c>
      <c r="Z44" s="4">
        <v>24580</v>
      </c>
      <c r="AA44" s="49" t="str">
        <f>IFERROR(IF(VLOOKUP($D44,'Year-To-Date'!$E$1:$E$322,1,FALSE)=D44,"--","Find"),"Find")</f>
        <v>--</v>
      </c>
    </row>
    <row r="45" spans="1:27">
      <c r="A45" s="2" t="s">
        <v>569</v>
      </c>
      <c r="B45" s="2" t="s">
        <v>510</v>
      </c>
      <c r="C45" s="2" t="s">
        <v>94</v>
      </c>
      <c r="D45" s="2" t="s">
        <v>85</v>
      </c>
      <c r="E45" s="2" t="s">
        <v>50</v>
      </c>
      <c r="F45" s="21" t="s">
        <v>152</v>
      </c>
      <c r="G45" s="11" t="s">
        <v>597</v>
      </c>
      <c r="H45" s="3"/>
      <c r="I45" s="2" t="s">
        <v>94</v>
      </c>
      <c r="J45" s="2" t="s">
        <v>51</v>
      </c>
      <c r="K45" s="2" t="s">
        <v>30</v>
      </c>
      <c r="L45" s="2" t="s">
        <v>31</v>
      </c>
      <c r="M45" s="2" t="s">
        <v>32</v>
      </c>
      <c r="N45" s="4">
        <v>60464</v>
      </c>
      <c r="O45" s="4">
        <v>70798</v>
      </c>
      <c r="P45" s="4">
        <v>10334</v>
      </c>
      <c r="Q45" s="5">
        <v>174.64</v>
      </c>
      <c r="R45" s="4">
        <v>22587</v>
      </c>
      <c r="S45" s="4">
        <v>28215</v>
      </c>
      <c r="T45" s="4">
        <v>5628</v>
      </c>
      <c r="U45" s="5">
        <v>336.55</v>
      </c>
      <c r="V45" s="5">
        <v>0</v>
      </c>
      <c r="W45" s="14">
        <v>511.19</v>
      </c>
      <c r="X45" s="14">
        <v>0</v>
      </c>
      <c r="Y45" s="14">
        <v>511.19</v>
      </c>
      <c r="Z45" s="4">
        <v>24580</v>
      </c>
      <c r="AA45" s="49" t="str">
        <f>IFERROR(IF(VLOOKUP($D45,'Year-To-Date'!$E$1:$E$322,1,FALSE)=D45,"--","Find"),"Find")</f>
        <v>--</v>
      </c>
    </row>
    <row r="46" spans="1:27">
      <c r="A46" s="2" t="s">
        <v>569</v>
      </c>
      <c r="B46" s="2" t="s">
        <v>510</v>
      </c>
      <c r="C46" s="2" t="s">
        <v>94</v>
      </c>
      <c r="D46" s="2" t="s">
        <v>86</v>
      </c>
      <c r="E46" s="2" t="s">
        <v>72</v>
      </c>
      <c r="F46" s="21" t="s">
        <v>152</v>
      </c>
      <c r="G46" s="11" t="s">
        <v>597</v>
      </c>
      <c r="H46" s="3"/>
      <c r="I46" s="2" t="s">
        <v>94</v>
      </c>
      <c r="J46" s="2" t="s">
        <v>73</v>
      </c>
      <c r="K46" s="2" t="s">
        <v>30</v>
      </c>
      <c r="L46" s="2" t="s">
        <v>31</v>
      </c>
      <c r="M46" s="2" t="s">
        <v>32</v>
      </c>
      <c r="N46" s="4">
        <v>140350</v>
      </c>
      <c r="O46" s="4">
        <v>157048</v>
      </c>
      <c r="P46" s="4">
        <v>16698</v>
      </c>
      <c r="Q46" s="5">
        <v>282.2</v>
      </c>
      <c r="R46" s="4">
        <v>41614</v>
      </c>
      <c r="S46" s="4">
        <v>46681</v>
      </c>
      <c r="T46" s="4">
        <v>5067</v>
      </c>
      <c r="U46" s="5">
        <v>303.01</v>
      </c>
      <c r="V46" s="5">
        <v>0</v>
      </c>
      <c r="W46" s="14">
        <v>585.21</v>
      </c>
      <c r="X46" s="14">
        <v>0</v>
      </c>
      <c r="Y46" s="14">
        <v>585.21</v>
      </c>
      <c r="Z46" s="4">
        <v>24580</v>
      </c>
      <c r="AA46" s="49" t="str">
        <f>IFERROR(IF(VLOOKUP($D46,'Year-To-Date'!$E$1:$E$322,1,FALSE)=D46,"--","Find"),"Find")</f>
        <v>--</v>
      </c>
    </row>
    <row r="47" spans="1:27">
      <c r="A47" s="2" t="s">
        <v>569</v>
      </c>
      <c r="B47" s="2" t="s">
        <v>510</v>
      </c>
      <c r="C47" s="2" t="s">
        <v>76</v>
      </c>
      <c r="D47" s="2" t="s">
        <v>89</v>
      </c>
      <c r="E47" s="2" t="s">
        <v>50</v>
      </c>
      <c r="F47" s="21" t="s">
        <v>152</v>
      </c>
      <c r="G47" s="11" t="s">
        <v>597</v>
      </c>
      <c r="H47" s="3">
        <v>42214</v>
      </c>
      <c r="I47" s="2" t="s">
        <v>28</v>
      </c>
      <c r="J47" s="2" t="s">
        <v>51</v>
      </c>
      <c r="K47" s="2" t="s">
        <v>30</v>
      </c>
      <c r="L47" s="2" t="s">
        <v>31</v>
      </c>
      <c r="M47" s="2" t="s">
        <v>32</v>
      </c>
      <c r="N47" s="4">
        <v>26402</v>
      </c>
      <c r="O47" s="4">
        <v>30992</v>
      </c>
      <c r="P47" s="4">
        <v>4590</v>
      </c>
      <c r="Q47" s="5">
        <v>77.569999999999993</v>
      </c>
      <c r="R47" s="4">
        <v>9457</v>
      </c>
      <c r="S47" s="4">
        <v>12143</v>
      </c>
      <c r="T47" s="4">
        <v>2686</v>
      </c>
      <c r="U47" s="5">
        <v>160.62</v>
      </c>
      <c r="V47" s="5">
        <v>0</v>
      </c>
      <c r="W47" s="14">
        <v>238.19</v>
      </c>
      <c r="X47" s="14">
        <v>0</v>
      </c>
      <c r="Y47" s="14">
        <v>238.19</v>
      </c>
      <c r="Z47" s="4">
        <v>24580</v>
      </c>
      <c r="AA47" s="49" t="str">
        <f>IFERROR(IF(VLOOKUP($D47,'Year-To-Date'!$E$1:$E$322,1,FALSE)=D47,"--","Find"),"Find")</f>
        <v>--</v>
      </c>
    </row>
    <row r="48" spans="1:27">
      <c r="A48" s="2" t="s">
        <v>569</v>
      </c>
      <c r="B48" s="2" t="s">
        <v>510</v>
      </c>
      <c r="C48" s="2" t="s">
        <v>76</v>
      </c>
      <c r="D48" s="2" t="s">
        <v>90</v>
      </c>
      <c r="E48" s="2" t="s">
        <v>50</v>
      </c>
      <c r="F48" s="21" t="s">
        <v>152</v>
      </c>
      <c r="G48" s="11" t="s">
        <v>597</v>
      </c>
      <c r="H48" s="3">
        <v>42215</v>
      </c>
      <c r="I48" s="2" t="s">
        <v>28</v>
      </c>
      <c r="J48" s="2" t="s">
        <v>51</v>
      </c>
      <c r="K48" s="2" t="s">
        <v>30</v>
      </c>
      <c r="L48" s="2" t="s">
        <v>31</v>
      </c>
      <c r="M48" s="2" t="s">
        <v>32</v>
      </c>
      <c r="N48" s="4">
        <v>75920</v>
      </c>
      <c r="O48" s="4">
        <v>80232</v>
      </c>
      <c r="P48" s="4">
        <v>4312</v>
      </c>
      <c r="Q48" s="5">
        <v>72.87</v>
      </c>
      <c r="R48" s="4">
        <v>19672</v>
      </c>
      <c r="S48" s="4">
        <v>20887</v>
      </c>
      <c r="T48" s="4">
        <v>1215</v>
      </c>
      <c r="U48" s="5">
        <v>72.66</v>
      </c>
      <c r="V48" s="5">
        <v>0</v>
      </c>
      <c r="W48" s="14">
        <v>145.53</v>
      </c>
      <c r="X48" s="14">
        <v>0</v>
      </c>
      <c r="Y48" s="14">
        <v>145.53</v>
      </c>
      <c r="Z48" s="4">
        <v>24580</v>
      </c>
      <c r="AA48" s="49" t="str">
        <f>IFERROR(IF(VLOOKUP($D48,'Year-To-Date'!$E$1:$E$322,1,FALSE)=D48,"--","Find"),"Find")</f>
        <v>--</v>
      </c>
    </row>
    <row r="49" spans="1:27">
      <c r="A49" s="2" t="s">
        <v>569</v>
      </c>
      <c r="B49" s="2" t="s">
        <v>510</v>
      </c>
      <c r="C49" s="2" t="s">
        <v>56</v>
      </c>
      <c r="D49" s="2" t="s">
        <v>207</v>
      </c>
      <c r="E49" s="2" t="s">
        <v>371</v>
      </c>
      <c r="F49" s="21" t="s">
        <v>194</v>
      </c>
      <c r="G49" s="11" t="s">
        <v>598</v>
      </c>
      <c r="H49" s="3">
        <v>42198</v>
      </c>
      <c r="I49" s="2" t="s">
        <v>28</v>
      </c>
      <c r="J49" s="2" t="s">
        <v>373</v>
      </c>
      <c r="K49" s="2" t="s">
        <v>30</v>
      </c>
      <c r="L49" s="2" t="s">
        <v>31</v>
      </c>
      <c r="M49" s="2" t="s">
        <v>32</v>
      </c>
      <c r="N49" s="4">
        <v>968</v>
      </c>
      <c r="O49" s="4">
        <v>1120</v>
      </c>
      <c r="P49" s="4">
        <v>152</v>
      </c>
      <c r="Q49" s="5">
        <v>2.57</v>
      </c>
      <c r="R49" s="4">
        <v>0</v>
      </c>
      <c r="S49" s="4">
        <v>0</v>
      </c>
      <c r="T49" s="4">
        <v>0</v>
      </c>
      <c r="U49" s="5">
        <v>0</v>
      </c>
      <c r="V49" s="5">
        <v>0</v>
      </c>
      <c r="W49" s="14">
        <v>2.57</v>
      </c>
      <c r="X49" s="14">
        <v>0</v>
      </c>
      <c r="Y49" s="14">
        <v>2.57</v>
      </c>
      <c r="Z49" s="4">
        <v>24580</v>
      </c>
      <c r="AA49" s="49" t="str">
        <f>IFERROR(IF(VLOOKUP($D49,'Year-To-Date'!$E$1:$E$322,1,FALSE)=D49,"--","Find"),"Find")</f>
        <v>--</v>
      </c>
    </row>
    <row r="50" spans="1:27">
      <c r="A50" s="2" t="s">
        <v>569</v>
      </c>
      <c r="B50" s="2" t="s">
        <v>510</v>
      </c>
      <c r="C50" s="2" t="s">
        <v>94</v>
      </c>
      <c r="D50" s="2" t="s">
        <v>283</v>
      </c>
      <c r="E50" s="2" t="s">
        <v>599</v>
      </c>
      <c r="F50" s="21" t="s">
        <v>284</v>
      </c>
      <c r="G50" s="11" t="s">
        <v>600</v>
      </c>
      <c r="H50" s="3"/>
      <c r="I50" s="2" t="s">
        <v>94</v>
      </c>
      <c r="J50" s="2" t="s">
        <v>601</v>
      </c>
      <c r="K50" s="2" t="s">
        <v>30</v>
      </c>
      <c r="L50" s="2" t="s">
        <v>31</v>
      </c>
      <c r="M50" s="2" t="s">
        <v>378</v>
      </c>
      <c r="N50" s="4">
        <v>47041</v>
      </c>
      <c r="O50" s="4">
        <v>53612</v>
      </c>
      <c r="P50" s="4">
        <v>6571</v>
      </c>
      <c r="Q50" s="5">
        <v>111.05</v>
      </c>
      <c r="R50" s="4">
        <v>56763</v>
      </c>
      <c r="S50" s="4">
        <v>60724</v>
      </c>
      <c r="T50" s="4">
        <v>3961</v>
      </c>
      <c r="U50" s="5">
        <v>236.87</v>
      </c>
      <c r="V50" s="5">
        <v>0</v>
      </c>
      <c r="W50" s="14">
        <v>347.92</v>
      </c>
      <c r="X50" s="14">
        <v>0</v>
      </c>
      <c r="Y50" s="14">
        <v>347.92</v>
      </c>
      <c r="Z50" s="4">
        <v>24580</v>
      </c>
      <c r="AA50" s="49" t="str">
        <f>IFERROR(IF(VLOOKUP($D50,'Year-To-Date'!$E$1:$E$322,1,FALSE)=D50,"--","Find"),"Find")</f>
        <v>--</v>
      </c>
    </row>
    <row r="51" spans="1:27">
      <c r="A51" s="2" t="s">
        <v>569</v>
      </c>
      <c r="B51" s="2" t="s">
        <v>510</v>
      </c>
      <c r="C51" s="2" t="s">
        <v>48</v>
      </c>
      <c r="D51" s="2" t="s">
        <v>153</v>
      </c>
      <c r="E51" s="2" t="s">
        <v>371</v>
      </c>
      <c r="F51" s="21" t="s">
        <v>154</v>
      </c>
      <c r="G51" s="11" t="s">
        <v>602</v>
      </c>
      <c r="H51" s="3">
        <v>42198</v>
      </c>
      <c r="I51" s="2" t="s">
        <v>28</v>
      </c>
      <c r="J51" s="2" t="s">
        <v>373</v>
      </c>
      <c r="K51" s="2" t="s">
        <v>30</v>
      </c>
      <c r="L51" s="2" t="s">
        <v>31</v>
      </c>
      <c r="M51" s="2" t="s">
        <v>32</v>
      </c>
      <c r="N51" s="4">
        <v>20</v>
      </c>
      <c r="O51" s="4">
        <v>22</v>
      </c>
      <c r="P51" s="4">
        <v>2</v>
      </c>
      <c r="Q51" s="5">
        <v>0.03</v>
      </c>
      <c r="R51" s="4">
        <v>0</v>
      </c>
      <c r="S51" s="4">
        <v>0</v>
      </c>
      <c r="T51" s="4">
        <v>0</v>
      </c>
      <c r="U51" s="5">
        <v>0</v>
      </c>
      <c r="V51" s="5">
        <v>0</v>
      </c>
      <c r="W51" s="14">
        <v>0.03</v>
      </c>
      <c r="X51" s="14">
        <v>0</v>
      </c>
      <c r="Y51" s="14">
        <v>0.03</v>
      </c>
      <c r="Z51" s="4">
        <v>24580</v>
      </c>
      <c r="AA51" s="49" t="str">
        <f>IFERROR(IF(VLOOKUP($D51,'Year-To-Date'!$E$1:$E$322,1,FALSE)=D51,"--","Find"),"Find")</f>
        <v>--</v>
      </c>
    </row>
    <row r="52" spans="1:27">
      <c r="A52" s="2" t="s">
        <v>569</v>
      </c>
      <c r="B52" s="2" t="s">
        <v>510</v>
      </c>
      <c r="C52" s="2" t="s">
        <v>69</v>
      </c>
      <c r="D52" s="2" t="s">
        <v>259</v>
      </c>
      <c r="E52" s="2" t="s">
        <v>371</v>
      </c>
      <c r="F52" s="21" t="s">
        <v>154</v>
      </c>
      <c r="G52" s="11" t="s">
        <v>602</v>
      </c>
      <c r="H52" s="3">
        <v>42198</v>
      </c>
      <c r="I52" s="2" t="s">
        <v>28</v>
      </c>
      <c r="J52" s="2" t="s">
        <v>373</v>
      </c>
      <c r="K52" s="2" t="s">
        <v>30</v>
      </c>
      <c r="L52" s="2" t="s">
        <v>31</v>
      </c>
      <c r="M52" s="2" t="s">
        <v>32</v>
      </c>
      <c r="N52" s="4">
        <v>2943</v>
      </c>
      <c r="O52" s="4">
        <v>3671</v>
      </c>
      <c r="P52" s="4">
        <v>728</v>
      </c>
      <c r="Q52" s="5">
        <v>12.3</v>
      </c>
      <c r="R52" s="4">
        <v>1715</v>
      </c>
      <c r="S52" s="4">
        <v>2190</v>
      </c>
      <c r="T52" s="4">
        <v>475</v>
      </c>
      <c r="U52" s="5">
        <v>28.41</v>
      </c>
      <c r="V52" s="5">
        <v>0</v>
      </c>
      <c r="W52" s="14">
        <v>40.71</v>
      </c>
      <c r="X52" s="14">
        <v>0</v>
      </c>
      <c r="Y52" s="14">
        <v>40.71</v>
      </c>
      <c r="Z52" s="4">
        <v>24580</v>
      </c>
      <c r="AA52" s="49" t="str">
        <f>IFERROR(IF(VLOOKUP($D52,'Year-To-Date'!$E$1:$E$322,1,FALSE)=D52,"--","Find"),"Find")</f>
        <v>--</v>
      </c>
    </row>
    <row r="53" spans="1:27">
      <c r="A53" s="2" t="s">
        <v>569</v>
      </c>
      <c r="B53" s="2" t="s">
        <v>510</v>
      </c>
      <c r="C53" s="2" t="s">
        <v>76</v>
      </c>
      <c r="D53" s="2" t="s">
        <v>302</v>
      </c>
      <c r="E53" s="2" t="s">
        <v>371</v>
      </c>
      <c r="F53" s="21" t="s">
        <v>154</v>
      </c>
      <c r="G53" s="11" t="s">
        <v>602</v>
      </c>
      <c r="H53" s="3">
        <v>42199</v>
      </c>
      <c r="I53" s="2" t="s">
        <v>28</v>
      </c>
      <c r="J53" s="2" t="s">
        <v>373</v>
      </c>
      <c r="K53" s="2" t="s">
        <v>30</v>
      </c>
      <c r="L53" s="2" t="s">
        <v>31</v>
      </c>
      <c r="M53" s="2" t="s">
        <v>32</v>
      </c>
      <c r="N53" s="4">
        <v>107</v>
      </c>
      <c r="O53" s="4">
        <v>110</v>
      </c>
      <c r="P53" s="4">
        <v>3</v>
      </c>
      <c r="Q53" s="5">
        <v>0.05</v>
      </c>
      <c r="R53" s="4">
        <v>33</v>
      </c>
      <c r="S53" s="4">
        <v>33</v>
      </c>
      <c r="T53" s="4">
        <v>0</v>
      </c>
      <c r="U53" s="5">
        <v>0</v>
      </c>
      <c r="V53" s="5">
        <v>0</v>
      </c>
      <c r="W53" s="14">
        <v>0.05</v>
      </c>
      <c r="X53" s="14">
        <v>0</v>
      </c>
      <c r="Y53" s="14">
        <v>0.05</v>
      </c>
      <c r="Z53" s="4">
        <v>24580</v>
      </c>
      <c r="AA53" s="49" t="str">
        <f>IFERROR(IF(VLOOKUP($D53,'Year-To-Date'!$E$1:$E$322,1,FALSE)=D53,"--","Find"),"Find")</f>
        <v>--</v>
      </c>
    </row>
    <row r="54" spans="1:27">
      <c r="A54" s="2" t="s">
        <v>569</v>
      </c>
      <c r="B54" s="2" t="s">
        <v>510</v>
      </c>
      <c r="C54" s="2" t="s">
        <v>94</v>
      </c>
      <c r="D54" s="2" t="s">
        <v>200</v>
      </c>
      <c r="E54" s="2" t="s">
        <v>603</v>
      </c>
      <c r="F54" s="21" t="s">
        <v>201</v>
      </c>
      <c r="G54" s="11" t="s">
        <v>604</v>
      </c>
      <c r="H54" s="3"/>
      <c r="I54" s="2" t="s">
        <v>94</v>
      </c>
      <c r="J54" s="2" t="s">
        <v>605</v>
      </c>
      <c r="K54" s="2" t="s">
        <v>394</v>
      </c>
      <c r="L54" s="2" t="s">
        <v>31</v>
      </c>
      <c r="M54" s="2" t="s">
        <v>378</v>
      </c>
      <c r="N54" s="4">
        <v>34719</v>
      </c>
      <c r="O54" s="4">
        <v>45185</v>
      </c>
      <c r="P54" s="4">
        <v>10466</v>
      </c>
      <c r="Q54" s="5">
        <v>176.88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176.88</v>
      </c>
      <c r="X54" s="14">
        <v>0</v>
      </c>
      <c r="Y54" s="14">
        <v>176.88</v>
      </c>
      <c r="Z54" s="4">
        <v>24580</v>
      </c>
      <c r="AA54" s="49" t="str">
        <f>IFERROR(IF(VLOOKUP($D54,'Year-To-Date'!$E$1:$E$322,1,FALSE)=D54,"--","Find"),"Find")</f>
        <v>--</v>
      </c>
    </row>
    <row r="55" spans="1:27">
      <c r="A55" s="2" t="s">
        <v>569</v>
      </c>
      <c r="B55" s="2" t="s">
        <v>510</v>
      </c>
      <c r="C55" s="2" t="s">
        <v>48</v>
      </c>
      <c r="D55" s="2" t="s">
        <v>155</v>
      </c>
      <c r="E55" s="2" t="s">
        <v>400</v>
      </c>
      <c r="F55" s="21" t="s">
        <v>156</v>
      </c>
      <c r="G55" s="11" t="s">
        <v>606</v>
      </c>
      <c r="H55" s="3">
        <v>42248</v>
      </c>
      <c r="I55" s="2" t="s">
        <v>39</v>
      </c>
      <c r="J55" s="2" t="s">
        <v>402</v>
      </c>
      <c r="K55" s="2" t="s">
        <v>30</v>
      </c>
      <c r="L55" s="2" t="s">
        <v>31</v>
      </c>
      <c r="M55" s="2" t="s">
        <v>41</v>
      </c>
      <c r="N55" s="4">
        <v>197</v>
      </c>
      <c r="O55" s="4">
        <v>314</v>
      </c>
      <c r="P55" s="4">
        <v>117</v>
      </c>
      <c r="Q55" s="14">
        <v>1.98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1.98</v>
      </c>
      <c r="X55" s="14">
        <v>0</v>
      </c>
      <c r="Y55" s="14">
        <v>1.98</v>
      </c>
      <c r="Z55" s="4">
        <v>24580</v>
      </c>
      <c r="AA55" s="49" t="str">
        <f>IFERROR(IF(VLOOKUP($D55,'Year-To-Date'!$E$1:$E$322,1,FALSE)=D55,"--","Find"),"Find")</f>
        <v>--</v>
      </c>
    </row>
    <row r="56" spans="1:27">
      <c r="A56" s="2" t="s">
        <v>569</v>
      </c>
      <c r="B56" s="2" t="s">
        <v>510</v>
      </c>
      <c r="C56" s="2" t="s">
        <v>69</v>
      </c>
      <c r="D56" s="2" t="s">
        <v>264</v>
      </c>
      <c r="E56" s="2" t="s">
        <v>400</v>
      </c>
      <c r="F56" s="21" t="s">
        <v>156</v>
      </c>
      <c r="G56" s="11" t="s">
        <v>607</v>
      </c>
      <c r="H56" s="3">
        <v>42248</v>
      </c>
      <c r="I56" s="2" t="s">
        <v>39</v>
      </c>
      <c r="J56" s="2" t="s">
        <v>402</v>
      </c>
      <c r="K56" s="2" t="s">
        <v>30</v>
      </c>
      <c r="L56" s="2" t="s">
        <v>31</v>
      </c>
      <c r="M56" s="2" t="s">
        <v>41</v>
      </c>
      <c r="N56" s="4">
        <v>2654</v>
      </c>
      <c r="O56" s="4">
        <v>3047</v>
      </c>
      <c r="P56" s="4">
        <v>393</v>
      </c>
      <c r="Q56" s="5">
        <v>6.64</v>
      </c>
      <c r="R56" s="4">
        <v>2658</v>
      </c>
      <c r="S56" s="4">
        <v>3064</v>
      </c>
      <c r="T56" s="4">
        <v>406</v>
      </c>
      <c r="U56" s="5">
        <v>24.28</v>
      </c>
      <c r="V56" s="5">
        <v>0</v>
      </c>
      <c r="W56" s="14">
        <v>30.92</v>
      </c>
      <c r="X56" s="14">
        <v>0</v>
      </c>
      <c r="Y56" s="14">
        <v>30.92</v>
      </c>
      <c r="Z56" s="4">
        <v>24580</v>
      </c>
      <c r="AA56" s="49" t="str">
        <f>IFERROR(IF(VLOOKUP($D56,'Year-To-Date'!$E$1:$E$322,1,FALSE)=D56,"--","Find"),"Find")</f>
        <v>--</v>
      </c>
    </row>
    <row r="57" spans="1:27">
      <c r="A57" s="2" t="s">
        <v>569</v>
      </c>
      <c r="B57" s="2" t="s">
        <v>510</v>
      </c>
      <c r="C57" s="2" t="s">
        <v>94</v>
      </c>
      <c r="D57" s="2" t="s">
        <v>78</v>
      </c>
      <c r="E57" s="2" t="s">
        <v>67</v>
      </c>
      <c r="F57" s="21" t="s">
        <v>298</v>
      </c>
      <c r="G57" s="11" t="s">
        <v>608</v>
      </c>
      <c r="H57" s="3"/>
      <c r="I57" s="2" t="s">
        <v>94</v>
      </c>
      <c r="J57" s="2" t="s">
        <v>68</v>
      </c>
      <c r="K57" s="2" t="s">
        <v>30</v>
      </c>
      <c r="L57" s="2" t="s">
        <v>31</v>
      </c>
      <c r="M57" s="2" t="s">
        <v>32</v>
      </c>
      <c r="N57" s="4">
        <v>46149</v>
      </c>
      <c r="O57" s="4">
        <v>50985</v>
      </c>
      <c r="P57" s="4">
        <v>4836</v>
      </c>
      <c r="Q57" s="5">
        <v>81.73</v>
      </c>
      <c r="R57" s="4">
        <v>17130</v>
      </c>
      <c r="S57" s="4">
        <v>20150</v>
      </c>
      <c r="T57" s="4">
        <v>3020</v>
      </c>
      <c r="U57" s="5">
        <v>180.6</v>
      </c>
      <c r="V57" s="5">
        <v>0</v>
      </c>
      <c r="W57" s="14">
        <v>262.33</v>
      </c>
      <c r="X57" s="14">
        <v>0</v>
      </c>
      <c r="Y57" s="14">
        <v>262.33</v>
      </c>
      <c r="Z57" s="4">
        <v>24580</v>
      </c>
      <c r="AA57" s="49" t="str">
        <f>IFERROR(IF(VLOOKUP($D57,'Year-To-Date'!$E$1:$E$322,1,FALSE)=D57,"--","Find"),"Find")</f>
        <v>--</v>
      </c>
    </row>
    <row r="58" spans="1:27">
      <c r="A58" s="2" t="s">
        <v>569</v>
      </c>
      <c r="B58" s="2" t="s">
        <v>510</v>
      </c>
      <c r="C58" s="2" t="s">
        <v>25</v>
      </c>
      <c r="D58" s="2" t="s">
        <v>132</v>
      </c>
      <c r="E58" s="2" t="s">
        <v>527</v>
      </c>
      <c r="F58" s="21" t="s">
        <v>133</v>
      </c>
      <c r="G58" s="11" t="s">
        <v>609</v>
      </c>
      <c r="H58" s="3">
        <v>42389</v>
      </c>
      <c r="I58" s="2" t="s">
        <v>39</v>
      </c>
      <c r="J58" s="2" t="s">
        <v>528</v>
      </c>
      <c r="K58" s="2" t="s">
        <v>30</v>
      </c>
      <c r="L58" s="2" t="s">
        <v>31</v>
      </c>
      <c r="M58" s="2" t="s">
        <v>32</v>
      </c>
      <c r="N58" s="4">
        <v>6261</v>
      </c>
      <c r="O58" s="4">
        <v>8558</v>
      </c>
      <c r="P58" s="4">
        <v>2297</v>
      </c>
      <c r="Q58" s="5">
        <v>38.82</v>
      </c>
      <c r="R58" s="4">
        <v>0</v>
      </c>
      <c r="S58" s="4">
        <v>0</v>
      </c>
      <c r="T58" s="4">
        <v>0</v>
      </c>
      <c r="U58" s="5">
        <v>0</v>
      </c>
      <c r="V58" s="5">
        <v>0</v>
      </c>
      <c r="W58" s="14">
        <v>38.82</v>
      </c>
      <c r="X58" s="14">
        <v>0</v>
      </c>
      <c r="Y58" s="14">
        <v>38.82</v>
      </c>
      <c r="Z58" s="4">
        <v>24580</v>
      </c>
      <c r="AA58" s="49" t="str">
        <f>IFERROR(IF(VLOOKUP($D58,'Year-To-Date'!$E$1:$E$322,1,FALSE)=D58,"--","Find"),"Find")</f>
        <v>--</v>
      </c>
    </row>
    <row r="59" spans="1:27">
      <c r="A59" s="2" t="s">
        <v>569</v>
      </c>
      <c r="B59" s="2" t="s">
        <v>510</v>
      </c>
      <c r="C59" s="2" t="s">
        <v>395</v>
      </c>
      <c r="D59" s="2" t="s">
        <v>486</v>
      </c>
      <c r="E59" s="2" t="s">
        <v>421</v>
      </c>
      <c r="F59" s="21" t="s">
        <v>133</v>
      </c>
      <c r="G59" s="11" t="s">
        <v>609</v>
      </c>
      <c r="H59" s="3">
        <v>42158</v>
      </c>
      <c r="I59" s="2" t="s">
        <v>28</v>
      </c>
      <c r="J59" s="2" t="s">
        <v>423</v>
      </c>
      <c r="K59" s="2" t="s">
        <v>30</v>
      </c>
      <c r="L59" s="2" t="s">
        <v>31</v>
      </c>
      <c r="M59" s="2" t="s">
        <v>32</v>
      </c>
      <c r="N59" s="4">
        <v>2123</v>
      </c>
      <c r="O59" s="4">
        <v>2775</v>
      </c>
      <c r="P59" s="4">
        <v>652</v>
      </c>
      <c r="Q59" s="5">
        <v>11.02</v>
      </c>
      <c r="R59" s="4">
        <v>5557</v>
      </c>
      <c r="S59" s="4">
        <v>6457</v>
      </c>
      <c r="T59" s="4">
        <v>900</v>
      </c>
      <c r="U59" s="5">
        <v>53.82</v>
      </c>
      <c r="V59" s="5">
        <v>0</v>
      </c>
      <c r="W59" s="14">
        <v>64.84</v>
      </c>
      <c r="X59" s="14">
        <v>0</v>
      </c>
      <c r="Y59" s="14">
        <v>64.84</v>
      </c>
      <c r="Z59" s="4">
        <v>24580</v>
      </c>
      <c r="AA59" s="49" t="str">
        <f>IFERROR(IF(VLOOKUP($D59,'Year-To-Date'!$E$1:$E$322,1,FALSE)=D59,"--","Find"),"Find")</f>
        <v>--</v>
      </c>
    </row>
    <row r="60" spans="1:27">
      <c r="A60" s="2" t="s">
        <v>569</v>
      </c>
      <c r="B60" s="2" t="s">
        <v>510</v>
      </c>
      <c r="C60" s="2" t="s">
        <v>76</v>
      </c>
      <c r="D60" s="2" t="s">
        <v>339</v>
      </c>
      <c r="E60" s="2" t="s">
        <v>610</v>
      </c>
      <c r="F60" s="21" t="s">
        <v>340</v>
      </c>
      <c r="G60" s="11" t="s">
        <v>611</v>
      </c>
      <c r="H60" s="3">
        <v>42425</v>
      </c>
      <c r="I60" s="2" t="s">
        <v>39</v>
      </c>
      <c r="J60" s="2" t="s">
        <v>612</v>
      </c>
      <c r="K60" s="2" t="s">
        <v>30</v>
      </c>
      <c r="L60" s="2" t="s">
        <v>31</v>
      </c>
      <c r="M60" s="2" t="s">
        <v>32</v>
      </c>
      <c r="N60" s="4">
        <v>1853</v>
      </c>
      <c r="O60" s="4">
        <v>8125</v>
      </c>
      <c r="P60" s="4">
        <v>6272</v>
      </c>
      <c r="Q60" s="5">
        <v>106</v>
      </c>
      <c r="R60" s="4">
        <v>52</v>
      </c>
      <c r="S60" s="4">
        <v>708</v>
      </c>
      <c r="T60" s="4">
        <v>656</v>
      </c>
      <c r="U60" s="5">
        <v>39.229999999999997</v>
      </c>
      <c r="V60" s="5">
        <v>0</v>
      </c>
      <c r="W60" s="14">
        <v>145.22999999999999</v>
      </c>
      <c r="X60" s="14">
        <v>0</v>
      </c>
      <c r="Y60" s="14">
        <v>145.22999999999999</v>
      </c>
      <c r="Z60" s="4">
        <v>24580</v>
      </c>
      <c r="AA60" s="49" t="str">
        <f>IFERROR(IF(VLOOKUP($D60,'Year-To-Date'!$E$1:$E$322,1,FALSE)=D60,"--","Find"),"Find")</f>
        <v>--</v>
      </c>
    </row>
    <row r="61" spans="1:27">
      <c r="A61" s="2" t="s">
        <v>569</v>
      </c>
      <c r="B61" s="2" t="s">
        <v>510</v>
      </c>
      <c r="C61" s="2" t="s">
        <v>94</v>
      </c>
      <c r="D61" s="60" t="s">
        <v>501</v>
      </c>
      <c r="E61" s="2" t="s">
        <v>405</v>
      </c>
      <c r="F61" s="21" t="s">
        <v>101</v>
      </c>
      <c r="G61" s="11" t="s">
        <v>613</v>
      </c>
      <c r="H61" s="3"/>
      <c r="I61" s="2" t="s">
        <v>94</v>
      </c>
      <c r="J61" s="2" t="s">
        <v>407</v>
      </c>
      <c r="K61" s="2" t="s">
        <v>30</v>
      </c>
      <c r="L61" s="2" t="s">
        <v>31</v>
      </c>
      <c r="M61" s="2" t="s">
        <v>378</v>
      </c>
      <c r="N61" s="4">
        <v>56691</v>
      </c>
      <c r="O61" s="4">
        <v>87786</v>
      </c>
      <c r="P61" s="4">
        <v>31095</v>
      </c>
      <c r="Q61" s="5">
        <v>121</v>
      </c>
      <c r="R61" s="4">
        <v>0</v>
      </c>
      <c r="S61" s="4">
        <v>0</v>
      </c>
      <c r="T61" s="4">
        <v>0</v>
      </c>
      <c r="U61" s="5">
        <v>0</v>
      </c>
      <c r="V61" s="5">
        <v>0</v>
      </c>
      <c r="W61" s="14">
        <v>121</v>
      </c>
      <c r="X61" s="14">
        <v>0</v>
      </c>
      <c r="Y61" s="14">
        <v>121</v>
      </c>
      <c r="Z61" s="4">
        <v>24580</v>
      </c>
      <c r="AA61" s="49" t="str">
        <f>IFERROR(IF(VLOOKUP($D61,'Year-To-Date'!$E$1:$E$322,1,FALSE)=D61,"--","Find"),"Find")</f>
        <v>--</v>
      </c>
    </row>
    <row r="62" spans="1:27">
      <c r="A62" s="2" t="s">
        <v>569</v>
      </c>
      <c r="B62" s="2" t="s">
        <v>510</v>
      </c>
      <c r="C62" s="2" t="s">
        <v>94</v>
      </c>
      <c r="D62" s="60" t="s">
        <v>2123</v>
      </c>
      <c r="E62" s="2" t="s">
        <v>405</v>
      </c>
      <c r="F62" s="21" t="s">
        <v>101</v>
      </c>
      <c r="G62" s="11" t="s">
        <v>613</v>
      </c>
      <c r="H62" s="3"/>
      <c r="I62" s="2" t="s">
        <v>94</v>
      </c>
      <c r="J62" s="2" t="s">
        <v>407</v>
      </c>
      <c r="K62" s="2" t="s">
        <v>30</v>
      </c>
      <c r="L62" s="2" t="s">
        <v>31</v>
      </c>
      <c r="M62" s="2" t="s">
        <v>378</v>
      </c>
      <c r="N62" s="4">
        <v>0</v>
      </c>
      <c r="O62" s="4">
        <v>0</v>
      </c>
      <c r="P62" s="4">
        <v>0</v>
      </c>
      <c r="Q62" s="5">
        <v>0</v>
      </c>
      <c r="R62" s="4">
        <v>0</v>
      </c>
      <c r="S62" s="4">
        <v>0</v>
      </c>
      <c r="T62" s="4">
        <v>0</v>
      </c>
      <c r="U62" s="5">
        <v>0</v>
      </c>
      <c r="V62" s="5">
        <v>525.51</v>
      </c>
      <c r="W62" s="14">
        <v>525.51</v>
      </c>
      <c r="X62" s="14">
        <v>0</v>
      </c>
      <c r="Y62" s="14">
        <v>525.51</v>
      </c>
      <c r="Z62" s="4">
        <v>24580</v>
      </c>
      <c r="AA62" s="49" t="str">
        <f>IFERROR(IF(VLOOKUP($D62,'Year-To-Date'!$E$1:$E$322,1,FALSE)=D62,"--","Find"),"Find")</f>
        <v>--</v>
      </c>
    </row>
    <row r="63" spans="1:27" s="24" customFormat="1">
      <c r="A63" s="12" t="s">
        <v>569</v>
      </c>
      <c r="B63" s="12" t="s">
        <v>510</v>
      </c>
      <c r="C63" s="18" t="s">
        <v>25</v>
      </c>
      <c r="D63" s="12" t="s">
        <v>117</v>
      </c>
      <c r="E63" s="12" t="s">
        <v>83</v>
      </c>
      <c r="F63" s="23" t="s">
        <v>118</v>
      </c>
      <c r="G63" s="13" t="s">
        <v>614</v>
      </c>
      <c r="H63" s="15">
        <v>42390</v>
      </c>
      <c r="I63" s="12" t="s">
        <v>39</v>
      </c>
      <c r="J63" s="12" t="s">
        <v>84</v>
      </c>
      <c r="K63" s="12" t="s">
        <v>30</v>
      </c>
      <c r="L63" s="12" t="s">
        <v>31</v>
      </c>
      <c r="M63" s="12" t="s">
        <v>32</v>
      </c>
      <c r="N63" s="16">
        <v>781</v>
      </c>
      <c r="O63" s="16">
        <v>2365</v>
      </c>
      <c r="P63" s="16">
        <v>1584</v>
      </c>
      <c r="Q63" s="17">
        <v>26.77</v>
      </c>
      <c r="R63" s="16">
        <v>0</v>
      </c>
      <c r="S63" s="16">
        <v>0</v>
      </c>
      <c r="T63" s="16">
        <v>0</v>
      </c>
      <c r="U63" s="17">
        <v>0</v>
      </c>
      <c r="V63" s="17">
        <v>0</v>
      </c>
      <c r="W63" s="17">
        <v>26.77</v>
      </c>
      <c r="X63" s="17">
        <v>0</v>
      </c>
      <c r="Y63" s="17">
        <v>26.77</v>
      </c>
      <c r="Z63" s="16">
        <v>24580</v>
      </c>
      <c r="AA63" s="49" t="str">
        <f>IFERROR(IF(VLOOKUP($D63,'Year-To-Date'!$E$1:$E$322,1,FALSE)=D63,"--","Find"),"Find")</f>
        <v>--</v>
      </c>
    </row>
    <row r="64" spans="1:27">
      <c r="A64" s="2" t="s">
        <v>569</v>
      </c>
      <c r="B64" s="2" t="s">
        <v>510</v>
      </c>
      <c r="C64" s="2" t="s">
        <v>25</v>
      </c>
      <c r="D64" s="2" t="s">
        <v>128</v>
      </c>
      <c r="E64" s="2" t="s">
        <v>83</v>
      </c>
      <c r="F64" s="21" t="s">
        <v>129</v>
      </c>
      <c r="G64" s="11" t="s">
        <v>615</v>
      </c>
      <c r="H64" s="3">
        <v>42390</v>
      </c>
      <c r="I64" s="2" t="s">
        <v>39</v>
      </c>
      <c r="J64" s="2" t="s">
        <v>84</v>
      </c>
      <c r="K64" s="2" t="s">
        <v>30</v>
      </c>
      <c r="L64" s="2" t="s">
        <v>31</v>
      </c>
      <c r="M64" s="2" t="s">
        <v>32</v>
      </c>
      <c r="N64" s="4">
        <v>10743</v>
      </c>
      <c r="O64" s="4">
        <v>17410</v>
      </c>
      <c r="P64" s="4">
        <v>6667</v>
      </c>
      <c r="Q64" s="5">
        <v>112.67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112.67</v>
      </c>
      <c r="X64" s="14">
        <v>0</v>
      </c>
      <c r="Y64" s="14">
        <v>112.67</v>
      </c>
      <c r="Z64" s="4">
        <v>24580</v>
      </c>
      <c r="AA64" s="49" t="str">
        <f>IFERROR(IF(VLOOKUP($D64,'Year-To-Date'!$E$1:$E$322,1,FALSE)=D64,"--","Find"),"Find")</f>
        <v>--</v>
      </c>
    </row>
    <row r="65" spans="1:27">
      <c r="A65" s="2" t="s">
        <v>569</v>
      </c>
      <c r="B65" s="2" t="s">
        <v>510</v>
      </c>
      <c r="C65" s="2" t="s">
        <v>76</v>
      </c>
      <c r="D65" s="2" t="s">
        <v>307</v>
      </c>
      <c r="E65" s="2" t="s">
        <v>27</v>
      </c>
      <c r="F65" s="21" t="s">
        <v>308</v>
      </c>
      <c r="G65" s="11" t="s">
        <v>616</v>
      </c>
      <c r="H65" s="3">
        <v>42248</v>
      </c>
      <c r="I65" s="2" t="s">
        <v>39</v>
      </c>
      <c r="J65" s="2" t="s">
        <v>29</v>
      </c>
      <c r="K65" s="2" t="s">
        <v>30</v>
      </c>
      <c r="L65" s="2" t="s">
        <v>31</v>
      </c>
      <c r="M65" s="2" t="s">
        <v>32</v>
      </c>
      <c r="N65" s="4">
        <v>13495</v>
      </c>
      <c r="O65" s="4">
        <v>14932</v>
      </c>
      <c r="P65" s="4">
        <v>1437</v>
      </c>
      <c r="Q65" s="5">
        <v>24.29</v>
      </c>
      <c r="R65" s="4">
        <v>4728</v>
      </c>
      <c r="S65" s="4">
        <v>5352</v>
      </c>
      <c r="T65" s="4">
        <v>624</v>
      </c>
      <c r="U65" s="5">
        <v>37.32</v>
      </c>
      <c r="V65" s="5">
        <v>0</v>
      </c>
      <c r="W65" s="14">
        <v>61.61</v>
      </c>
      <c r="X65" s="14">
        <v>0</v>
      </c>
      <c r="Y65" s="14">
        <v>61.61</v>
      </c>
      <c r="Z65" s="4">
        <v>24580</v>
      </c>
      <c r="AA65" s="49" t="str">
        <f>IFERROR(IF(VLOOKUP($D65,'Year-To-Date'!$E$1:$E$322,1,FALSE)=D65,"--","Find"),"Find")</f>
        <v>--</v>
      </c>
    </row>
    <row r="66" spans="1:27">
      <c r="A66" s="2" t="s">
        <v>569</v>
      </c>
      <c r="B66" s="2" t="s">
        <v>510</v>
      </c>
      <c r="C66" s="2" t="s">
        <v>25</v>
      </c>
      <c r="D66" s="2" t="s">
        <v>137</v>
      </c>
      <c r="E66" s="2" t="s">
        <v>617</v>
      </c>
      <c r="F66" s="21" t="s">
        <v>138</v>
      </c>
      <c r="G66" s="11" t="s">
        <v>618</v>
      </c>
      <c r="H66" s="3">
        <v>42450</v>
      </c>
      <c r="I66" s="2" t="s">
        <v>39</v>
      </c>
      <c r="J66" s="2" t="s">
        <v>619</v>
      </c>
      <c r="K66" s="2" t="s">
        <v>30</v>
      </c>
      <c r="L66" s="2" t="s">
        <v>31</v>
      </c>
      <c r="M66" s="2" t="s">
        <v>378</v>
      </c>
      <c r="N66" s="4">
        <v>17</v>
      </c>
      <c r="O66" s="4">
        <v>7977</v>
      </c>
      <c r="P66" s="4">
        <v>7960</v>
      </c>
      <c r="Q66" s="5">
        <v>134.52000000000001</v>
      </c>
      <c r="R66" s="4">
        <v>0</v>
      </c>
      <c r="S66" s="4">
        <v>0</v>
      </c>
      <c r="T66" s="4">
        <v>0</v>
      </c>
      <c r="U66" s="5">
        <v>0</v>
      </c>
      <c r="V66" s="5">
        <v>0</v>
      </c>
      <c r="W66" s="14">
        <v>134.52000000000001</v>
      </c>
      <c r="X66" s="14">
        <v>0</v>
      </c>
      <c r="Y66" s="14">
        <v>134.52000000000001</v>
      </c>
      <c r="Z66" s="4">
        <v>24580</v>
      </c>
      <c r="AA66" s="49" t="str">
        <f>IFERROR(IF(VLOOKUP($D66,'Year-To-Date'!$E$1:$E$322,1,FALSE)=D66,"--","Find"),"Find")</f>
        <v>--</v>
      </c>
    </row>
    <row r="67" spans="1:27">
      <c r="A67" s="2" t="s">
        <v>569</v>
      </c>
      <c r="B67" s="2" t="s">
        <v>510</v>
      </c>
      <c r="C67" s="2" t="s">
        <v>76</v>
      </c>
      <c r="D67" s="2" t="s">
        <v>336</v>
      </c>
      <c r="E67" s="2" t="s">
        <v>617</v>
      </c>
      <c r="F67" s="21" t="s">
        <v>138</v>
      </c>
      <c r="G67" s="11" t="s">
        <v>618</v>
      </c>
      <c r="H67" s="3">
        <v>42450</v>
      </c>
      <c r="I67" s="2" t="s">
        <v>39</v>
      </c>
      <c r="J67" s="2" t="s">
        <v>619</v>
      </c>
      <c r="K67" s="2" t="s">
        <v>30</v>
      </c>
      <c r="L67" s="2" t="s">
        <v>31</v>
      </c>
      <c r="M67" s="2" t="s">
        <v>378</v>
      </c>
      <c r="N67" s="4">
        <v>6</v>
      </c>
      <c r="O67" s="4">
        <v>7065</v>
      </c>
      <c r="P67" s="4">
        <v>7059</v>
      </c>
      <c r="Q67" s="5">
        <v>119.3</v>
      </c>
      <c r="R67" s="4">
        <v>10</v>
      </c>
      <c r="S67" s="4">
        <v>937</v>
      </c>
      <c r="T67" s="4">
        <v>927</v>
      </c>
      <c r="U67" s="5">
        <v>55.43</v>
      </c>
      <c r="V67" s="5">
        <v>0</v>
      </c>
      <c r="W67" s="14">
        <v>174.73</v>
      </c>
      <c r="X67" s="14">
        <v>0</v>
      </c>
      <c r="Y67" s="14">
        <v>174.73</v>
      </c>
      <c r="Z67" s="4">
        <v>24580</v>
      </c>
      <c r="AA67" s="49" t="str">
        <f>IFERROR(IF(VLOOKUP($D67,'Year-To-Date'!$E$1:$E$322,1,FALSE)=D67,"--","Find"),"Find")</f>
        <v>--</v>
      </c>
    </row>
    <row r="68" spans="1:27">
      <c r="A68" s="2" t="s">
        <v>569</v>
      </c>
      <c r="B68" s="2" t="s">
        <v>510</v>
      </c>
      <c r="C68" s="2" t="s">
        <v>48</v>
      </c>
      <c r="D68" s="2" t="s">
        <v>185</v>
      </c>
      <c r="E68" s="2" t="s">
        <v>532</v>
      </c>
      <c r="F68" s="21" t="s">
        <v>186</v>
      </c>
      <c r="G68" s="11" t="s">
        <v>620</v>
      </c>
      <c r="H68" s="3">
        <v>42375</v>
      </c>
      <c r="I68" s="2" t="s">
        <v>39</v>
      </c>
      <c r="J68" s="2" t="s">
        <v>29</v>
      </c>
      <c r="K68" s="2" t="s">
        <v>30</v>
      </c>
      <c r="L68" s="2" t="s">
        <v>31</v>
      </c>
      <c r="M68" s="2" t="s">
        <v>32</v>
      </c>
      <c r="N68" s="4">
        <v>309</v>
      </c>
      <c r="O68" s="4">
        <v>440</v>
      </c>
      <c r="P68" s="4">
        <v>131</v>
      </c>
      <c r="Q68" s="5">
        <v>2.21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2.21</v>
      </c>
      <c r="X68" s="14">
        <v>0</v>
      </c>
      <c r="Y68" s="14">
        <v>2.21</v>
      </c>
      <c r="Z68" s="4">
        <v>24580</v>
      </c>
      <c r="AA68" s="49" t="str">
        <f>IFERROR(IF(VLOOKUP($D68,'Year-To-Date'!$E$1:$E$322,1,FALSE)=D68,"--","Find"),"Find")</f>
        <v>--</v>
      </c>
    </row>
    <row r="69" spans="1:27">
      <c r="A69" s="2" t="s">
        <v>569</v>
      </c>
      <c r="B69" s="2" t="s">
        <v>510</v>
      </c>
      <c r="C69" s="2" t="s">
        <v>76</v>
      </c>
      <c r="D69" s="2" t="s">
        <v>328</v>
      </c>
      <c r="E69" s="2" t="s">
        <v>532</v>
      </c>
      <c r="F69" s="21" t="s">
        <v>186</v>
      </c>
      <c r="G69" s="11" t="s">
        <v>620</v>
      </c>
      <c r="H69" s="3">
        <v>42375</v>
      </c>
      <c r="I69" s="2" t="s">
        <v>39</v>
      </c>
      <c r="J69" s="2" t="s">
        <v>29</v>
      </c>
      <c r="K69" s="2" t="s">
        <v>30</v>
      </c>
      <c r="L69" s="2" t="s">
        <v>31</v>
      </c>
      <c r="M69" s="2" t="s">
        <v>32</v>
      </c>
      <c r="N69" s="4">
        <v>3075</v>
      </c>
      <c r="O69" s="4">
        <v>4068</v>
      </c>
      <c r="P69" s="4">
        <v>993</v>
      </c>
      <c r="Q69" s="5">
        <v>16.78</v>
      </c>
      <c r="R69" s="4">
        <v>3627</v>
      </c>
      <c r="S69" s="4">
        <v>5633</v>
      </c>
      <c r="T69" s="4">
        <v>2006</v>
      </c>
      <c r="U69" s="5">
        <v>119.96</v>
      </c>
      <c r="V69" s="5">
        <v>0</v>
      </c>
      <c r="W69" s="14">
        <v>136.74</v>
      </c>
      <c r="X69" s="14">
        <v>0</v>
      </c>
      <c r="Y69" s="14">
        <v>136.74</v>
      </c>
      <c r="Z69" s="4">
        <v>24580</v>
      </c>
      <c r="AA69" s="49" t="str">
        <f>IFERROR(IF(VLOOKUP($D69,'Year-To-Date'!$E$1:$E$322,1,FALSE)=D69,"--","Find"),"Find")</f>
        <v>--</v>
      </c>
    </row>
    <row r="70" spans="1:27">
      <c r="A70" s="2" t="s">
        <v>569</v>
      </c>
      <c r="B70" s="2" t="s">
        <v>510</v>
      </c>
      <c r="C70" s="2" t="s">
        <v>69</v>
      </c>
      <c r="D70" s="2" t="s">
        <v>268</v>
      </c>
      <c r="E70" s="2" t="s">
        <v>621</v>
      </c>
      <c r="F70" s="21" t="s">
        <v>269</v>
      </c>
      <c r="G70" s="11" t="s">
        <v>622</v>
      </c>
      <c r="H70" s="3">
        <v>42376</v>
      </c>
      <c r="I70" s="2" t="s">
        <v>39</v>
      </c>
      <c r="J70" s="2" t="s">
        <v>623</v>
      </c>
      <c r="K70" s="2" t="s">
        <v>30</v>
      </c>
      <c r="L70" s="2" t="s">
        <v>31</v>
      </c>
      <c r="M70" s="2" t="s">
        <v>32</v>
      </c>
      <c r="N70" s="4">
        <v>779</v>
      </c>
      <c r="O70" s="4">
        <v>1342</v>
      </c>
      <c r="P70" s="4">
        <v>563</v>
      </c>
      <c r="Q70" s="5">
        <v>9.51</v>
      </c>
      <c r="R70" s="4">
        <v>2144</v>
      </c>
      <c r="S70" s="4">
        <v>3272</v>
      </c>
      <c r="T70" s="4">
        <v>1128</v>
      </c>
      <c r="U70" s="5">
        <v>67.45</v>
      </c>
      <c r="V70" s="5">
        <v>0</v>
      </c>
      <c r="W70" s="14">
        <v>76.959999999999994</v>
      </c>
      <c r="X70" s="14">
        <v>0</v>
      </c>
      <c r="Y70" s="14">
        <v>76.959999999999994</v>
      </c>
      <c r="Z70" s="4">
        <v>24580</v>
      </c>
      <c r="AA70" s="49" t="str">
        <f>IFERROR(IF(VLOOKUP($D70,'Year-To-Date'!$E$1:$E$322,1,FALSE)=D70,"--","Find"),"Find")</f>
        <v>--</v>
      </c>
    </row>
    <row r="71" spans="1:27">
      <c r="A71" s="2" t="s">
        <v>569</v>
      </c>
      <c r="B71" s="2" t="s">
        <v>510</v>
      </c>
      <c r="C71" s="2" t="s">
        <v>25</v>
      </c>
      <c r="D71" s="2" t="s">
        <v>123</v>
      </c>
      <c r="E71" s="2" t="s">
        <v>409</v>
      </c>
      <c r="F71" s="21" t="s">
        <v>124</v>
      </c>
      <c r="G71" s="11" t="s">
        <v>624</v>
      </c>
      <c r="H71" s="3">
        <v>42290</v>
      </c>
      <c r="I71" s="2" t="s">
        <v>39</v>
      </c>
      <c r="J71" s="2" t="s">
        <v>411</v>
      </c>
      <c r="K71" s="2" t="s">
        <v>30</v>
      </c>
      <c r="L71" s="2" t="s">
        <v>31</v>
      </c>
      <c r="M71" s="2" t="s">
        <v>32</v>
      </c>
      <c r="N71" s="4">
        <v>2775</v>
      </c>
      <c r="O71" s="4">
        <v>3502</v>
      </c>
      <c r="P71" s="4">
        <v>727</v>
      </c>
      <c r="Q71" s="5">
        <v>12.29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12.29</v>
      </c>
      <c r="X71" s="14">
        <v>0</v>
      </c>
      <c r="Y71" s="14">
        <v>12.29</v>
      </c>
      <c r="Z71" s="4">
        <v>24580</v>
      </c>
      <c r="AA71" s="49" t="str">
        <f>IFERROR(IF(VLOOKUP($D71,'Year-To-Date'!$E$1:$E$322,1,FALSE)=D71,"--","Find"),"Find")</f>
        <v>--</v>
      </c>
    </row>
    <row r="72" spans="1:27">
      <c r="A72" s="2" t="s">
        <v>569</v>
      </c>
      <c r="B72" s="2" t="s">
        <v>510</v>
      </c>
      <c r="C72" s="2" t="s">
        <v>56</v>
      </c>
      <c r="D72" s="2" t="s">
        <v>214</v>
      </c>
      <c r="E72" s="2" t="s">
        <v>409</v>
      </c>
      <c r="F72" s="21" t="s">
        <v>124</v>
      </c>
      <c r="G72" s="11" t="s">
        <v>624</v>
      </c>
      <c r="H72" s="3">
        <v>42290</v>
      </c>
      <c r="I72" s="2" t="s">
        <v>39</v>
      </c>
      <c r="J72" s="2" t="s">
        <v>411</v>
      </c>
      <c r="K72" s="2" t="s">
        <v>30</v>
      </c>
      <c r="L72" s="2" t="s">
        <v>31</v>
      </c>
      <c r="M72" s="2" t="s">
        <v>32</v>
      </c>
      <c r="N72" s="4">
        <v>914</v>
      </c>
      <c r="O72" s="4">
        <v>1056</v>
      </c>
      <c r="P72" s="4">
        <v>142</v>
      </c>
      <c r="Q72" s="5">
        <v>2.4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2.4</v>
      </c>
      <c r="X72" s="14">
        <v>0</v>
      </c>
      <c r="Y72" s="14">
        <v>2.4</v>
      </c>
      <c r="Z72" s="4">
        <v>24580</v>
      </c>
      <c r="AA72" s="49" t="str">
        <f>IFERROR(IF(VLOOKUP($D72,'Year-To-Date'!$E$1:$E$322,1,FALSE)=D72,"--","Find"),"Find")</f>
        <v>--</v>
      </c>
    </row>
    <row r="73" spans="1:27">
      <c r="A73" s="2" t="s">
        <v>569</v>
      </c>
      <c r="B73" s="2" t="s">
        <v>510</v>
      </c>
      <c r="C73" s="2" t="s">
        <v>76</v>
      </c>
      <c r="D73" s="2" t="s">
        <v>305</v>
      </c>
      <c r="E73" s="2" t="s">
        <v>412</v>
      </c>
      <c r="F73" s="21" t="s">
        <v>306</v>
      </c>
      <c r="G73" s="11" t="s">
        <v>625</v>
      </c>
      <c r="H73" s="3">
        <v>42192</v>
      </c>
      <c r="I73" s="2" t="s">
        <v>28</v>
      </c>
      <c r="J73" s="2" t="s">
        <v>414</v>
      </c>
      <c r="K73" s="2" t="s">
        <v>30</v>
      </c>
      <c r="L73" s="2" t="s">
        <v>31</v>
      </c>
      <c r="M73" s="2" t="s">
        <v>41</v>
      </c>
      <c r="N73" s="4">
        <v>5933</v>
      </c>
      <c r="O73" s="4">
        <v>6442</v>
      </c>
      <c r="P73" s="4">
        <v>509</v>
      </c>
      <c r="Q73" s="5">
        <v>8.6</v>
      </c>
      <c r="R73" s="4">
        <v>10577</v>
      </c>
      <c r="S73" s="4">
        <v>11650</v>
      </c>
      <c r="T73" s="4">
        <v>1073</v>
      </c>
      <c r="U73" s="5">
        <v>64.17</v>
      </c>
      <c r="V73" s="5">
        <v>0</v>
      </c>
      <c r="W73" s="14">
        <v>72.77</v>
      </c>
      <c r="X73" s="14">
        <v>0</v>
      </c>
      <c r="Y73" s="14">
        <v>72.77</v>
      </c>
      <c r="Z73" s="4">
        <v>24580</v>
      </c>
      <c r="AA73" s="49" t="str">
        <f>IFERROR(IF(VLOOKUP($D73,'Year-To-Date'!$E$1:$E$322,1,FALSE)=D73,"--","Find"),"Find")</f>
        <v>--</v>
      </c>
    </row>
    <row r="74" spans="1:27">
      <c r="A74" s="2" t="s">
        <v>569</v>
      </c>
      <c r="B74" s="2" t="s">
        <v>510</v>
      </c>
      <c r="C74" s="2" t="s">
        <v>76</v>
      </c>
      <c r="D74" s="2" t="s">
        <v>329</v>
      </c>
      <c r="E74" s="2" t="s">
        <v>535</v>
      </c>
      <c r="F74" s="21" t="s">
        <v>330</v>
      </c>
      <c r="G74" s="11" t="s">
        <v>626</v>
      </c>
      <c r="H74" s="3">
        <v>42376</v>
      </c>
      <c r="I74" s="2" t="s">
        <v>39</v>
      </c>
      <c r="J74" s="2" t="s">
        <v>536</v>
      </c>
      <c r="K74" s="2" t="s">
        <v>30</v>
      </c>
      <c r="L74" s="2" t="s">
        <v>31</v>
      </c>
      <c r="M74" s="2" t="s">
        <v>41</v>
      </c>
      <c r="N74" s="4">
        <v>281</v>
      </c>
      <c r="O74" s="4">
        <v>394</v>
      </c>
      <c r="P74" s="4">
        <v>113</v>
      </c>
      <c r="Q74" s="5">
        <v>1.91</v>
      </c>
      <c r="R74" s="4">
        <v>1487</v>
      </c>
      <c r="S74" s="4">
        <v>1904</v>
      </c>
      <c r="T74" s="4">
        <v>417</v>
      </c>
      <c r="U74" s="5">
        <v>24.94</v>
      </c>
      <c r="V74" s="5">
        <v>0</v>
      </c>
      <c r="W74" s="14">
        <v>26.85</v>
      </c>
      <c r="X74" s="14">
        <v>0</v>
      </c>
      <c r="Y74" s="14">
        <v>26.85</v>
      </c>
      <c r="Z74" s="4">
        <v>24580</v>
      </c>
      <c r="AA74" s="49" t="str">
        <f>IFERROR(IF(VLOOKUP($D74,'Year-To-Date'!$E$1:$E$322,1,FALSE)=D74,"--","Find"),"Find")</f>
        <v>--</v>
      </c>
    </row>
    <row r="75" spans="1:27">
      <c r="A75" s="2" t="s">
        <v>569</v>
      </c>
      <c r="B75" s="2" t="s">
        <v>510</v>
      </c>
      <c r="C75" s="2" t="s">
        <v>76</v>
      </c>
      <c r="D75" s="2" t="s">
        <v>331</v>
      </c>
      <c r="E75" s="2" t="s">
        <v>535</v>
      </c>
      <c r="F75" s="21" t="s">
        <v>332</v>
      </c>
      <c r="G75" s="11" t="s">
        <v>627</v>
      </c>
      <c r="H75" s="3">
        <v>42376</v>
      </c>
      <c r="I75" s="2" t="s">
        <v>39</v>
      </c>
      <c r="J75" s="2" t="s">
        <v>536</v>
      </c>
      <c r="K75" s="2" t="s">
        <v>30</v>
      </c>
      <c r="L75" s="2" t="s">
        <v>31</v>
      </c>
      <c r="M75" s="2" t="s">
        <v>41</v>
      </c>
      <c r="N75" s="4">
        <v>9442</v>
      </c>
      <c r="O75" s="4">
        <v>14472</v>
      </c>
      <c r="P75" s="4">
        <v>5030</v>
      </c>
      <c r="Q75" s="5">
        <v>85.01</v>
      </c>
      <c r="R75" s="4">
        <v>1817</v>
      </c>
      <c r="S75" s="4">
        <v>2387</v>
      </c>
      <c r="T75" s="4">
        <v>570</v>
      </c>
      <c r="U75" s="5">
        <v>34.090000000000003</v>
      </c>
      <c r="V75" s="5">
        <v>0</v>
      </c>
      <c r="W75" s="14">
        <v>119.1</v>
      </c>
      <c r="X75" s="14">
        <v>0</v>
      </c>
      <c r="Y75" s="14">
        <v>119.1</v>
      </c>
      <c r="Z75" s="4">
        <v>24580</v>
      </c>
      <c r="AA75" s="49" t="str">
        <f>IFERROR(IF(VLOOKUP($D75,'Year-To-Date'!$E$1:$E$322,1,FALSE)=D75,"--","Find"),"Find")</f>
        <v>--</v>
      </c>
    </row>
    <row r="76" spans="1:27">
      <c r="A76" s="2" t="s">
        <v>569</v>
      </c>
      <c r="B76" s="2" t="s">
        <v>510</v>
      </c>
      <c r="C76" s="2" t="s">
        <v>48</v>
      </c>
      <c r="D76" s="2" t="s">
        <v>163</v>
      </c>
      <c r="E76" s="2" t="s">
        <v>415</v>
      </c>
      <c r="F76" s="21" t="s">
        <v>164</v>
      </c>
      <c r="G76" s="11" t="s">
        <v>628</v>
      </c>
      <c r="H76" s="3">
        <v>42269</v>
      </c>
      <c r="I76" s="2" t="s">
        <v>39</v>
      </c>
      <c r="J76" s="2" t="s">
        <v>417</v>
      </c>
      <c r="K76" s="2" t="s">
        <v>30</v>
      </c>
      <c r="L76" s="2" t="s">
        <v>31</v>
      </c>
      <c r="M76" s="2" t="s">
        <v>32</v>
      </c>
      <c r="N76" s="4">
        <v>7796</v>
      </c>
      <c r="O76" s="4">
        <v>9671</v>
      </c>
      <c r="P76" s="4">
        <v>1875</v>
      </c>
      <c r="Q76" s="5">
        <v>31.69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31.69</v>
      </c>
      <c r="X76" s="14">
        <v>0</v>
      </c>
      <c r="Y76" s="14">
        <v>31.69</v>
      </c>
      <c r="Z76" s="4">
        <v>24580</v>
      </c>
      <c r="AA76" s="49" t="str">
        <f>IFERROR(IF(VLOOKUP($D76,'Year-To-Date'!$E$1:$E$322,1,FALSE)=D76,"--","Find"),"Find")</f>
        <v>--</v>
      </c>
    </row>
    <row r="77" spans="1:27">
      <c r="A77" s="2" t="s">
        <v>569</v>
      </c>
      <c r="B77" s="2" t="s">
        <v>510</v>
      </c>
      <c r="C77" s="2" t="s">
        <v>76</v>
      </c>
      <c r="D77" s="2" t="s">
        <v>297</v>
      </c>
      <c r="E77" s="2" t="s">
        <v>415</v>
      </c>
      <c r="F77" s="21" t="s">
        <v>164</v>
      </c>
      <c r="G77" s="11" t="s">
        <v>628</v>
      </c>
      <c r="H77" s="3">
        <v>42269</v>
      </c>
      <c r="I77" s="2" t="s">
        <v>39</v>
      </c>
      <c r="J77" s="2" t="s">
        <v>417</v>
      </c>
      <c r="K77" s="2" t="s">
        <v>30</v>
      </c>
      <c r="L77" s="2" t="s">
        <v>31</v>
      </c>
      <c r="M77" s="2" t="s">
        <v>32</v>
      </c>
      <c r="N77" s="4">
        <v>8538</v>
      </c>
      <c r="O77" s="4">
        <v>10533</v>
      </c>
      <c r="P77" s="4">
        <v>1995</v>
      </c>
      <c r="Q77" s="5">
        <v>33.72</v>
      </c>
      <c r="R77" s="4">
        <v>3347</v>
      </c>
      <c r="S77" s="4">
        <v>3916</v>
      </c>
      <c r="T77" s="4">
        <v>569</v>
      </c>
      <c r="U77" s="5">
        <v>34.03</v>
      </c>
      <c r="V77" s="5">
        <v>0</v>
      </c>
      <c r="W77" s="14">
        <v>67.75</v>
      </c>
      <c r="X77" s="14">
        <v>0</v>
      </c>
      <c r="Y77" s="14">
        <v>67.75</v>
      </c>
      <c r="Z77" s="4">
        <v>24580</v>
      </c>
      <c r="AA77" s="49" t="str">
        <f>IFERROR(IF(VLOOKUP($D77,'Year-To-Date'!$E$1:$E$322,1,FALSE)=D77,"--","Find"),"Find")</f>
        <v>--</v>
      </c>
    </row>
    <row r="78" spans="1:27">
      <c r="A78" s="2" t="s">
        <v>569</v>
      </c>
      <c r="B78" s="2" t="s">
        <v>510</v>
      </c>
      <c r="C78" s="2" t="s">
        <v>76</v>
      </c>
      <c r="D78" s="2" t="s">
        <v>346</v>
      </c>
      <c r="E78" s="2" t="s">
        <v>496</v>
      </c>
      <c r="F78" s="21" t="s">
        <v>347</v>
      </c>
      <c r="G78" s="11" t="s">
        <v>629</v>
      </c>
      <c r="H78" s="3">
        <v>42425</v>
      </c>
      <c r="I78" s="2" t="s">
        <v>39</v>
      </c>
      <c r="J78" s="2" t="s">
        <v>389</v>
      </c>
      <c r="K78" s="2" t="s">
        <v>30</v>
      </c>
      <c r="L78" s="2" t="s">
        <v>31</v>
      </c>
      <c r="M78" s="2" t="s">
        <v>32</v>
      </c>
      <c r="N78" s="4">
        <v>1134</v>
      </c>
      <c r="O78" s="4">
        <v>2755</v>
      </c>
      <c r="P78" s="4">
        <v>1621</v>
      </c>
      <c r="Q78" s="5">
        <v>27.39</v>
      </c>
      <c r="R78" s="4">
        <v>101</v>
      </c>
      <c r="S78" s="4">
        <v>213</v>
      </c>
      <c r="T78" s="4">
        <v>112</v>
      </c>
      <c r="U78" s="5">
        <v>6.7</v>
      </c>
      <c r="V78" s="5">
        <v>0</v>
      </c>
      <c r="W78" s="14">
        <v>34.090000000000003</v>
      </c>
      <c r="X78" s="14">
        <v>0</v>
      </c>
      <c r="Y78" s="14">
        <v>34.090000000000003</v>
      </c>
      <c r="Z78" s="4">
        <v>24580</v>
      </c>
      <c r="AA78" s="49" t="str">
        <f>IFERROR(IF(VLOOKUP($D78,'Year-To-Date'!$E$1:$E$322,1,FALSE)=D78,"--","Find"),"Find")</f>
        <v>--</v>
      </c>
    </row>
    <row r="79" spans="1:27">
      <c r="A79" s="2" t="s">
        <v>569</v>
      </c>
      <c r="B79" s="2" t="s">
        <v>510</v>
      </c>
      <c r="C79" s="2" t="s">
        <v>48</v>
      </c>
      <c r="D79" s="2" t="s">
        <v>181</v>
      </c>
      <c r="E79" s="2" t="s">
        <v>532</v>
      </c>
      <c r="F79" s="21" t="s">
        <v>182</v>
      </c>
      <c r="G79" s="11" t="s">
        <v>630</v>
      </c>
      <c r="H79" s="3">
        <v>42374</v>
      </c>
      <c r="I79" s="2" t="s">
        <v>39</v>
      </c>
      <c r="J79" s="2" t="s">
        <v>29</v>
      </c>
      <c r="K79" s="2" t="s">
        <v>30</v>
      </c>
      <c r="L79" s="2" t="s">
        <v>31</v>
      </c>
      <c r="M79" s="2" t="s">
        <v>32</v>
      </c>
      <c r="N79" s="4">
        <v>250</v>
      </c>
      <c r="O79" s="4">
        <v>592</v>
      </c>
      <c r="P79" s="4">
        <v>342</v>
      </c>
      <c r="Q79" s="5">
        <v>5.78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5.78</v>
      </c>
      <c r="X79" s="14">
        <v>0</v>
      </c>
      <c r="Y79" s="14">
        <v>5.78</v>
      </c>
      <c r="Z79" s="4">
        <v>24580</v>
      </c>
      <c r="AA79" s="49" t="str">
        <f>IFERROR(IF(VLOOKUP($D79,'Year-To-Date'!$E$1:$E$322,1,FALSE)=D79,"--","Find"),"Find")</f>
        <v>--</v>
      </c>
    </row>
    <row r="80" spans="1:27">
      <c r="A80" s="2" t="s">
        <v>569</v>
      </c>
      <c r="B80" s="2" t="s">
        <v>510</v>
      </c>
      <c r="C80" s="2" t="s">
        <v>69</v>
      </c>
      <c r="D80" s="2" t="s">
        <v>266</v>
      </c>
      <c r="E80" s="2" t="s">
        <v>532</v>
      </c>
      <c r="F80" s="21" t="s">
        <v>182</v>
      </c>
      <c r="G80" s="11" t="s">
        <v>630</v>
      </c>
      <c r="H80" s="3">
        <v>42376</v>
      </c>
      <c r="I80" s="2" t="s">
        <v>39</v>
      </c>
      <c r="J80" s="2" t="s">
        <v>29</v>
      </c>
      <c r="K80" s="2" t="s">
        <v>30</v>
      </c>
      <c r="L80" s="2" t="s">
        <v>31</v>
      </c>
      <c r="M80" s="2" t="s">
        <v>32</v>
      </c>
      <c r="N80" s="4">
        <v>266</v>
      </c>
      <c r="O80" s="4">
        <v>363</v>
      </c>
      <c r="P80" s="4">
        <v>97</v>
      </c>
      <c r="Q80" s="5">
        <v>1.64</v>
      </c>
      <c r="R80" s="4">
        <v>308</v>
      </c>
      <c r="S80" s="4">
        <v>347</v>
      </c>
      <c r="T80" s="4">
        <v>39</v>
      </c>
      <c r="U80" s="5">
        <v>2.33</v>
      </c>
      <c r="V80" s="5">
        <v>0</v>
      </c>
      <c r="W80" s="14">
        <v>3.97</v>
      </c>
      <c r="X80" s="14">
        <v>0</v>
      </c>
      <c r="Y80" s="14">
        <v>3.97</v>
      </c>
      <c r="Z80" s="4">
        <v>24580</v>
      </c>
      <c r="AA80" s="49" t="str">
        <f>IFERROR(IF(VLOOKUP($D80,'Year-To-Date'!$E$1:$E$322,1,FALSE)=D80,"--","Find"),"Find")</f>
        <v>--</v>
      </c>
    </row>
    <row r="81" spans="1:27">
      <c r="A81" s="2" t="s">
        <v>569</v>
      </c>
      <c r="B81" s="2" t="s">
        <v>510</v>
      </c>
      <c r="C81" s="2" t="s">
        <v>395</v>
      </c>
      <c r="D81" s="2" t="s">
        <v>195</v>
      </c>
      <c r="E81" s="2" t="s">
        <v>532</v>
      </c>
      <c r="F81" s="21" t="s">
        <v>196</v>
      </c>
      <c r="G81" s="11" t="s">
        <v>631</v>
      </c>
      <c r="H81" s="3">
        <v>42375</v>
      </c>
      <c r="I81" s="2" t="s">
        <v>39</v>
      </c>
      <c r="J81" s="2" t="s">
        <v>29</v>
      </c>
      <c r="K81" s="2" t="s">
        <v>30</v>
      </c>
      <c r="L81" s="2" t="s">
        <v>31</v>
      </c>
      <c r="M81" s="2" t="s">
        <v>32</v>
      </c>
      <c r="N81" s="4">
        <v>1712</v>
      </c>
      <c r="O81" s="4">
        <v>2329</v>
      </c>
      <c r="P81" s="4">
        <v>617</v>
      </c>
      <c r="Q81" s="5">
        <v>10.43</v>
      </c>
      <c r="R81" s="4">
        <v>1959</v>
      </c>
      <c r="S81" s="4">
        <v>2925</v>
      </c>
      <c r="T81" s="4">
        <v>966</v>
      </c>
      <c r="U81" s="5">
        <v>57.77</v>
      </c>
      <c r="V81" s="5">
        <v>0</v>
      </c>
      <c r="W81" s="14">
        <v>68.2</v>
      </c>
      <c r="X81" s="14">
        <v>0</v>
      </c>
      <c r="Y81" s="14">
        <v>68.2</v>
      </c>
      <c r="Z81" s="4">
        <v>24580</v>
      </c>
      <c r="AA81" s="49" t="str">
        <f>IFERROR(IF(VLOOKUP($D81,'Year-To-Date'!$E$1:$E$322,1,FALSE)=D81,"--","Find"),"Find")</f>
        <v>--</v>
      </c>
    </row>
    <row r="82" spans="1:27">
      <c r="A82" s="2" t="s">
        <v>569</v>
      </c>
      <c r="B82" s="2" t="s">
        <v>510</v>
      </c>
      <c r="C82" s="2" t="s">
        <v>76</v>
      </c>
      <c r="D82" s="2" t="s">
        <v>337</v>
      </c>
      <c r="E82" s="2" t="s">
        <v>532</v>
      </c>
      <c r="F82" s="21" t="s">
        <v>196</v>
      </c>
      <c r="G82" s="11" t="s">
        <v>631</v>
      </c>
      <c r="H82" s="3">
        <v>42404</v>
      </c>
      <c r="I82" s="2" t="s">
        <v>39</v>
      </c>
      <c r="J82" s="2" t="s">
        <v>29</v>
      </c>
      <c r="K82" s="2" t="s">
        <v>30</v>
      </c>
      <c r="L82" s="2" t="s">
        <v>31</v>
      </c>
      <c r="M82" s="2" t="s">
        <v>32</v>
      </c>
      <c r="N82" s="4">
        <v>8066</v>
      </c>
      <c r="O82" s="4">
        <v>14623</v>
      </c>
      <c r="P82" s="4">
        <v>6557</v>
      </c>
      <c r="Q82" s="5">
        <v>110.81</v>
      </c>
      <c r="R82" s="4">
        <v>10508</v>
      </c>
      <c r="S82" s="4">
        <v>14017</v>
      </c>
      <c r="T82" s="4">
        <v>3509</v>
      </c>
      <c r="U82" s="5">
        <v>209.84</v>
      </c>
      <c r="V82" s="5">
        <v>0</v>
      </c>
      <c r="W82" s="14">
        <v>320.64999999999998</v>
      </c>
      <c r="X82" s="14">
        <v>0</v>
      </c>
      <c r="Y82" s="14">
        <v>320.64999999999998</v>
      </c>
      <c r="Z82" s="4">
        <v>24580</v>
      </c>
      <c r="AA82" s="49" t="str">
        <f>IFERROR(IF(VLOOKUP($D82,'Year-To-Date'!$E$1:$E$322,1,FALSE)=D82,"--","Find"),"Find")</f>
        <v>--</v>
      </c>
    </row>
    <row r="83" spans="1:27">
      <c r="A83" s="2" t="s">
        <v>569</v>
      </c>
      <c r="B83" s="2" t="s">
        <v>510</v>
      </c>
      <c r="C83" s="2" t="s">
        <v>25</v>
      </c>
      <c r="D83" s="2" t="s">
        <v>130</v>
      </c>
      <c r="E83" s="2" t="s">
        <v>532</v>
      </c>
      <c r="F83" s="21" t="s">
        <v>131</v>
      </c>
      <c r="G83" s="11" t="s">
        <v>632</v>
      </c>
      <c r="H83" s="3">
        <v>42374</v>
      </c>
      <c r="I83" s="2" t="s">
        <v>39</v>
      </c>
      <c r="J83" s="2" t="s">
        <v>29</v>
      </c>
      <c r="K83" s="2" t="s">
        <v>30</v>
      </c>
      <c r="L83" s="2" t="s">
        <v>31</v>
      </c>
      <c r="M83" s="2" t="s">
        <v>32</v>
      </c>
      <c r="N83" s="4">
        <v>11595</v>
      </c>
      <c r="O83" s="4">
        <v>18660</v>
      </c>
      <c r="P83" s="4">
        <v>7065</v>
      </c>
      <c r="Q83" s="5">
        <v>119.4</v>
      </c>
      <c r="R83" s="4">
        <v>0</v>
      </c>
      <c r="S83" s="4">
        <v>0</v>
      </c>
      <c r="T83" s="4">
        <v>0</v>
      </c>
      <c r="U83" s="5">
        <v>0</v>
      </c>
      <c r="V83" s="5">
        <v>0</v>
      </c>
      <c r="W83" s="14">
        <v>119.4</v>
      </c>
      <c r="X83" s="14">
        <v>0</v>
      </c>
      <c r="Y83" s="14">
        <v>119.4</v>
      </c>
      <c r="Z83" s="4">
        <v>24580</v>
      </c>
      <c r="AA83" s="49" t="str">
        <f>IFERROR(IF(VLOOKUP($D83,'Year-To-Date'!$E$1:$E$322,1,FALSE)=D83,"--","Find"),"Find")</f>
        <v>--</v>
      </c>
    </row>
    <row r="84" spans="1:27">
      <c r="A84" s="2" t="s">
        <v>569</v>
      </c>
      <c r="B84" s="2" t="s">
        <v>510</v>
      </c>
      <c r="C84" s="2" t="s">
        <v>48</v>
      </c>
      <c r="D84" s="2" t="s">
        <v>180</v>
      </c>
      <c r="E84" s="2" t="s">
        <v>532</v>
      </c>
      <c r="F84" s="21" t="s">
        <v>131</v>
      </c>
      <c r="G84" s="11" t="s">
        <v>632</v>
      </c>
      <c r="H84" s="3">
        <v>42374</v>
      </c>
      <c r="I84" s="2" t="s">
        <v>39</v>
      </c>
      <c r="J84" s="2" t="s">
        <v>29</v>
      </c>
      <c r="K84" s="2" t="s">
        <v>30</v>
      </c>
      <c r="L84" s="2" t="s">
        <v>31</v>
      </c>
      <c r="M84" s="2" t="s">
        <v>32</v>
      </c>
      <c r="N84" s="4">
        <v>3094</v>
      </c>
      <c r="O84" s="4">
        <v>4581</v>
      </c>
      <c r="P84" s="4">
        <v>1487</v>
      </c>
      <c r="Q84" s="5">
        <v>25.13</v>
      </c>
      <c r="R84" s="4">
        <v>0</v>
      </c>
      <c r="S84" s="4">
        <v>0</v>
      </c>
      <c r="T84" s="4">
        <v>0</v>
      </c>
      <c r="U84" s="5">
        <v>0</v>
      </c>
      <c r="V84" s="5">
        <v>0</v>
      </c>
      <c r="W84" s="14">
        <v>25.13</v>
      </c>
      <c r="X84" s="14">
        <v>0</v>
      </c>
      <c r="Y84" s="14">
        <v>25.13</v>
      </c>
      <c r="Z84" s="4">
        <v>24580</v>
      </c>
      <c r="AA84" s="49" t="str">
        <f>IFERROR(IF(VLOOKUP($D84,'Year-To-Date'!$E$1:$E$322,1,FALSE)=D84,"--","Find"),"Find")</f>
        <v>--</v>
      </c>
    </row>
    <row r="85" spans="1:27">
      <c r="A85" s="2" t="s">
        <v>569</v>
      </c>
      <c r="B85" s="2" t="s">
        <v>510</v>
      </c>
      <c r="C85" s="2" t="s">
        <v>48</v>
      </c>
      <c r="D85" s="2" t="s">
        <v>183</v>
      </c>
      <c r="E85" s="2" t="s">
        <v>532</v>
      </c>
      <c r="F85" s="21" t="s">
        <v>131</v>
      </c>
      <c r="G85" s="11" t="s">
        <v>632</v>
      </c>
      <c r="H85" s="3">
        <v>42374</v>
      </c>
      <c r="I85" s="2" t="s">
        <v>39</v>
      </c>
      <c r="J85" s="2" t="s">
        <v>29</v>
      </c>
      <c r="K85" s="2" t="s">
        <v>30</v>
      </c>
      <c r="L85" s="2" t="s">
        <v>31</v>
      </c>
      <c r="M85" s="2" t="s">
        <v>32</v>
      </c>
      <c r="N85" s="4">
        <v>3908</v>
      </c>
      <c r="O85" s="4">
        <v>5474</v>
      </c>
      <c r="P85" s="4">
        <v>1566</v>
      </c>
      <c r="Q85" s="5">
        <v>26.47</v>
      </c>
      <c r="R85" s="4">
        <v>0</v>
      </c>
      <c r="S85" s="4">
        <v>0</v>
      </c>
      <c r="T85" s="4">
        <v>0</v>
      </c>
      <c r="U85" s="5">
        <v>0</v>
      </c>
      <c r="V85" s="5">
        <v>0</v>
      </c>
      <c r="W85" s="14">
        <v>26.47</v>
      </c>
      <c r="X85" s="14">
        <v>0</v>
      </c>
      <c r="Y85" s="14">
        <v>26.47</v>
      </c>
      <c r="Z85" s="4">
        <v>24580</v>
      </c>
      <c r="AA85" s="49" t="str">
        <f>IFERROR(IF(VLOOKUP($D85,'Year-To-Date'!$E$1:$E$322,1,FALSE)=D85,"--","Find"),"Find")</f>
        <v>--</v>
      </c>
    </row>
    <row r="86" spans="1:27">
      <c r="A86" s="2" t="s">
        <v>569</v>
      </c>
      <c r="B86" s="2" t="s">
        <v>510</v>
      </c>
      <c r="C86" s="2" t="s">
        <v>48</v>
      </c>
      <c r="D86" s="2" t="s">
        <v>184</v>
      </c>
      <c r="E86" s="2" t="s">
        <v>532</v>
      </c>
      <c r="F86" s="21" t="s">
        <v>131</v>
      </c>
      <c r="G86" s="11" t="s">
        <v>632</v>
      </c>
      <c r="H86" s="3">
        <v>42374</v>
      </c>
      <c r="I86" s="2" t="s">
        <v>39</v>
      </c>
      <c r="J86" s="2" t="s">
        <v>29</v>
      </c>
      <c r="K86" s="2" t="s">
        <v>30</v>
      </c>
      <c r="L86" s="2" t="s">
        <v>31</v>
      </c>
      <c r="M86" s="2" t="s">
        <v>32</v>
      </c>
      <c r="N86" s="4">
        <v>4433</v>
      </c>
      <c r="O86" s="4">
        <v>7785</v>
      </c>
      <c r="P86" s="4">
        <v>3352</v>
      </c>
      <c r="Q86" s="5">
        <v>56.65</v>
      </c>
      <c r="R86" s="4">
        <v>0</v>
      </c>
      <c r="S86" s="4">
        <v>0</v>
      </c>
      <c r="T86" s="4">
        <v>0</v>
      </c>
      <c r="U86" s="5">
        <v>0</v>
      </c>
      <c r="V86" s="5">
        <v>0</v>
      </c>
      <c r="W86" s="14">
        <v>56.65</v>
      </c>
      <c r="X86" s="14">
        <v>0</v>
      </c>
      <c r="Y86" s="14">
        <v>56.65</v>
      </c>
      <c r="Z86" s="4">
        <v>24580</v>
      </c>
      <c r="AA86" s="49" t="str">
        <f>IFERROR(IF(VLOOKUP($D86,'Year-To-Date'!$E$1:$E$322,1,FALSE)=D86,"--","Find"),"Find")</f>
        <v>--</v>
      </c>
    </row>
    <row r="87" spans="1:27">
      <c r="A87" s="2" t="s">
        <v>569</v>
      </c>
      <c r="B87" s="2" t="s">
        <v>510</v>
      </c>
      <c r="C87" s="2" t="s">
        <v>370</v>
      </c>
      <c r="D87" s="2" t="s">
        <v>235</v>
      </c>
      <c r="E87" s="2" t="s">
        <v>371</v>
      </c>
      <c r="F87" s="21" t="s">
        <v>131</v>
      </c>
      <c r="G87" s="11" t="s">
        <v>632</v>
      </c>
      <c r="H87" s="3">
        <v>42198</v>
      </c>
      <c r="I87" s="2" t="s">
        <v>28</v>
      </c>
      <c r="J87" s="2" t="s">
        <v>373</v>
      </c>
      <c r="K87" s="2" t="s">
        <v>30</v>
      </c>
      <c r="L87" s="2" t="s">
        <v>31</v>
      </c>
      <c r="M87" s="2" t="s">
        <v>32</v>
      </c>
      <c r="N87" s="4">
        <v>4629</v>
      </c>
      <c r="O87" s="4">
        <v>6205</v>
      </c>
      <c r="P87" s="4">
        <v>1576</v>
      </c>
      <c r="Q87" s="5">
        <v>26.63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26.63</v>
      </c>
      <c r="X87" s="14">
        <v>0</v>
      </c>
      <c r="Y87" s="14">
        <v>26.63</v>
      </c>
      <c r="Z87" s="4">
        <v>24580</v>
      </c>
      <c r="AA87" s="49" t="str">
        <f>IFERROR(IF(VLOOKUP($D87,'Year-To-Date'!$E$1:$E$322,1,FALSE)=D87,"--","Find"),"Find")</f>
        <v>--</v>
      </c>
    </row>
    <row r="88" spans="1:27">
      <c r="A88" s="2" t="s">
        <v>569</v>
      </c>
      <c r="B88" s="2" t="s">
        <v>510</v>
      </c>
      <c r="C88" s="2" t="s">
        <v>472</v>
      </c>
      <c r="D88" s="2" t="s">
        <v>276</v>
      </c>
      <c r="E88" s="2" t="s">
        <v>539</v>
      </c>
      <c r="F88" s="21" t="s">
        <v>131</v>
      </c>
      <c r="G88" s="11" t="s">
        <v>632</v>
      </c>
      <c r="H88" s="3">
        <v>42158</v>
      </c>
      <c r="I88" s="2" t="s">
        <v>28</v>
      </c>
      <c r="J88" s="2" t="s">
        <v>29</v>
      </c>
      <c r="K88" s="2" t="s">
        <v>30</v>
      </c>
      <c r="L88" s="2" t="s">
        <v>31</v>
      </c>
      <c r="M88" s="2" t="s">
        <v>382</v>
      </c>
      <c r="N88" s="4">
        <v>9164</v>
      </c>
      <c r="O88" s="4">
        <v>15140</v>
      </c>
      <c r="P88" s="4">
        <v>5976</v>
      </c>
      <c r="Q88" s="5">
        <v>100.99</v>
      </c>
      <c r="R88" s="4">
        <v>0</v>
      </c>
      <c r="S88" s="4">
        <v>0</v>
      </c>
      <c r="T88" s="4">
        <v>0</v>
      </c>
      <c r="U88" s="5">
        <v>0</v>
      </c>
      <c r="V88" s="5">
        <v>0</v>
      </c>
      <c r="W88" s="14">
        <v>100.99</v>
      </c>
      <c r="X88" s="14">
        <v>0</v>
      </c>
      <c r="Y88" s="14">
        <v>100.99</v>
      </c>
      <c r="Z88" s="4">
        <v>24580</v>
      </c>
      <c r="AA88" s="49" t="str">
        <f>IFERROR(IF(VLOOKUP($D88,'Year-To-Date'!$E$1:$E$322,1,FALSE)=D88,"--","Find"),"Find")</f>
        <v>--</v>
      </c>
    </row>
    <row r="89" spans="1:27">
      <c r="A89" s="2" t="s">
        <v>569</v>
      </c>
      <c r="B89" s="2" t="s">
        <v>510</v>
      </c>
      <c r="C89" s="2" t="s">
        <v>76</v>
      </c>
      <c r="D89" s="2" t="s">
        <v>338</v>
      </c>
      <c r="E89" s="2" t="s">
        <v>532</v>
      </c>
      <c r="F89" s="21" t="s">
        <v>131</v>
      </c>
      <c r="G89" s="11" t="s">
        <v>632</v>
      </c>
      <c r="H89" s="3">
        <v>42374</v>
      </c>
      <c r="I89" s="2" t="s">
        <v>39</v>
      </c>
      <c r="J89" s="2" t="s">
        <v>29</v>
      </c>
      <c r="K89" s="2" t="s">
        <v>30</v>
      </c>
      <c r="L89" s="2" t="s">
        <v>31</v>
      </c>
      <c r="M89" s="2" t="s">
        <v>32</v>
      </c>
      <c r="N89" s="4">
        <v>3623</v>
      </c>
      <c r="O89" s="4">
        <v>6857</v>
      </c>
      <c r="P89" s="4">
        <v>3234</v>
      </c>
      <c r="Q89" s="5">
        <v>54.65</v>
      </c>
      <c r="R89" s="4">
        <v>926</v>
      </c>
      <c r="S89" s="4">
        <v>1438</v>
      </c>
      <c r="T89" s="4">
        <v>512</v>
      </c>
      <c r="U89" s="5">
        <v>30.62</v>
      </c>
      <c r="V89" s="5">
        <v>0</v>
      </c>
      <c r="W89" s="14">
        <v>85.27</v>
      </c>
      <c r="X89" s="14">
        <v>0</v>
      </c>
      <c r="Y89" s="14">
        <v>85.27</v>
      </c>
      <c r="Z89" s="4">
        <v>24580</v>
      </c>
      <c r="AA89" s="49" t="str">
        <f>IFERROR(IF(VLOOKUP($D89,'Year-To-Date'!$E$1:$E$322,1,FALSE)=D89,"--","Find"),"Find")</f>
        <v>--</v>
      </c>
    </row>
    <row r="90" spans="1:27">
      <c r="A90" s="2" t="s">
        <v>569</v>
      </c>
      <c r="B90" s="2" t="s">
        <v>510</v>
      </c>
      <c r="C90" s="2" t="s">
        <v>94</v>
      </c>
      <c r="D90" s="2" t="s">
        <v>77</v>
      </c>
      <c r="E90" s="2" t="s">
        <v>34</v>
      </c>
      <c r="F90" s="21" t="s">
        <v>135</v>
      </c>
      <c r="G90" s="11" t="s">
        <v>633</v>
      </c>
      <c r="H90" s="3"/>
      <c r="I90" s="2" t="s">
        <v>94</v>
      </c>
      <c r="J90" s="2" t="s">
        <v>35</v>
      </c>
      <c r="K90" s="2" t="s">
        <v>30</v>
      </c>
      <c r="L90" s="2" t="s">
        <v>31</v>
      </c>
      <c r="M90" s="2" t="s">
        <v>32</v>
      </c>
      <c r="N90" s="4">
        <v>12273</v>
      </c>
      <c r="O90" s="4">
        <v>14850</v>
      </c>
      <c r="P90" s="4">
        <v>2577</v>
      </c>
      <c r="Q90" s="5">
        <v>43.55</v>
      </c>
      <c r="R90" s="4">
        <v>1277</v>
      </c>
      <c r="S90" s="4">
        <v>1588</v>
      </c>
      <c r="T90" s="4">
        <v>311</v>
      </c>
      <c r="U90" s="5">
        <v>18.600000000000001</v>
      </c>
      <c r="V90" s="5">
        <v>0</v>
      </c>
      <c r="W90" s="14">
        <v>62.15</v>
      </c>
      <c r="X90" s="14">
        <v>0</v>
      </c>
      <c r="Y90" s="14">
        <v>62.15</v>
      </c>
      <c r="Z90" s="4">
        <v>24580</v>
      </c>
      <c r="AA90" s="49" t="str">
        <f>IFERROR(IF(VLOOKUP($D90,'Year-To-Date'!$E$1:$E$322,1,FALSE)=D90,"--","Find"),"Find")</f>
        <v>--</v>
      </c>
    </row>
    <row r="91" spans="1:27">
      <c r="A91" s="2" t="s">
        <v>569</v>
      </c>
      <c r="B91" s="2" t="s">
        <v>510</v>
      </c>
      <c r="C91" s="2" t="s">
        <v>76</v>
      </c>
      <c r="D91" s="2" t="s">
        <v>334</v>
      </c>
      <c r="E91" s="2" t="s">
        <v>541</v>
      </c>
      <c r="F91" s="21" t="s">
        <v>135</v>
      </c>
      <c r="G91" s="11" t="s">
        <v>633</v>
      </c>
      <c r="H91" s="3">
        <v>42360</v>
      </c>
      <c r="I91" s="2" t="s">
        <v>39</v>
      </c>
      <c r="J91" s="2" t="s">
        <v>542</v>
      </c>
      <c r="K91" s="2" t="s">
        <v>30</v>
      </c>
      <c r="L91" s="2" t="s">
        <v>31</v>
      </c>
      <c r="M91" s="2" t="s">
        <v>32</v>
      </c>
      <c r="N91" s="4">
        <v>125</v>
      </c>
      <c r="O91" s="4">
        <v>169</v>
      </c>
      <c r="P91" s="4">
        <v>44</v>
      </c>
      <c r="Q91" s="5">
        <v>0.74</v>
      </c>
      <c r="R91" s="4">
        <v>965</v>
      </c>
      <c r="S91" s="4">
        <v>1181</v>
      </c>
      <c r="T91" s="4">
        <v>216</v>
      </c>
      <c r="U91" s="5">
        <v>12.92</v>
      </c>
      <c r="V91" s="5">
        <v>0</v>
      </c>
      <c r="W91" s="14">
        <v>13.66</v>
      </c>
      <c r="X91" s="14">
        <v>0</v>
      </c>
      <c r="Y91" s="14">
        <v>13.66</v>
      </c>
      <c r="Z91" s="4">
        <v>24580</v>
      </c>
      <c r="AA91" s="49" t="str">
        <f>IFERROR(IF(VLOOKUP($D91,'Year-To-Date'!$E$1:$E$322,1,FALSE)=D91,"--","Find"),"Find")</f>
        <v>--</v>
      </c>
    </row>
    <row r="92" spans="1:27">
      <c r="A92" s="2" t="s">
        <v>569</v>
      </c>
      <c r="B92" s="2" t="s">
        <v>510</v>
      </c>
      <c r="C92" s="2" t="s">
        <v>76</v>
      </c>
      <c r="D92" s="2" t="s">
        <v>342</v>
      </c>
      <c r="E92" s="2" t="s">
        <v>543</v>
      </c>
      <c r="F92" s="21" t="s">
        <v>343</v>
      </c>
      <c r="G92" s="11" t="s">
        <v>634</v>
      </c>
      <c r="H92" s="3">
        <v>42382</v>
      </c>
      <c r="I92" s="2" t="s">
        <v>39</v>
      </c>
      <c r="J92" s="2" t="s">
        <v>544</v>
      </c>
      <c r="K92" s="2" t="s">
        <v>30</v>
      </c>
      <c r="L92" s="2" t="s">
        <v>31</v>
      </c>
      <c r="M92" s="2" t="s">
        <v>32</v>
      </c>
      <c r="N92" s="4">
        <v>10234</v>
      </c>
      <c r="O92" s="4">
        <v>15004</v>
      </c>
      <c r="P92" s="4">
        <v>4770</v>
      </c>
      <c r="Q92" s="5">
        <v>80.61</v>
      </c>
      <c r="R92" s="4">
        <v>4583</v>
      </c>
      <c r="S92" s="4">
        <v>8435</v>
      </c>
      <c r="T92" s="4">
        <v>3852</v>
      </c>
      <c r="U92" s="5">
        <v>230.35</v>
      </c>
      <c r="V92" s="5">
        <v>0</v>
      </c>
      <c r="W92" s="14">
        <v>310.95999999999998</v>
      </c>
      <c r="X92" s="14">
        <v>0</v>
      </c>
      <c r="Y92" s="14">
        <v>310.95999999999998</v>
      </c>
      <c r="Z92" s="4">
        <v>24580</v>
      </c>
      <c r="AA92" s="49" t="str">
        <f>IFERROR(IF(VLOOKUP($D92,'Year-To-Date'!$E$1:$E$322,1,FALSE)=D92,"--","Find"),"Find")</f>
        <v>--</v>
      </c>
    </row>
    <row r="93" spans="1:27">
      <c r="A93" s="2" t="s">
        <v>569</v>
      </c>
      <c r="B93" s="2" t="s">
        <v>510</v>
      </c>
      <c r="C93" s="2" t="s">
        <v>76</v>
      </c>
      <c r="D93" s="2" t="s">
        <v>314</v>
      </c>
      <c r="E93" s="2" t="s">
        <v>474</v>
      </c>
      <c r="F93" s="21" t="s">
        <v>315</v>
      </c>
      <c r="G93" s="11" t="s">
        <v>635</v>
      </c>
      <c r="H93" s="3">
        <v>42326</v>
      </c>
      <c r="I93" s="2" t="s">
        <v>39</v>
      </c>
      <c r="J93" s="2" t="s">
        <v>544</v>
      </c>
      <c r="K93" s="2" t="s">
        <v>30</v>
      </c>
      <c r="L93" s="2" t="s">
        <v>31</v>
      </c>
      <c r="M93" s="2" t="s">
        <v>382</v>
      </c>
      <c r="N93" s="4">
        <v>24334</v>
      </c>
      <c r="O93" s="4">
        <v>32041</v>
      </c>
      <c r="P93" s="4">
        <v>7707</v>
      </c>
      <c r="Q93" s="5">
        <v>130.25</v>
      </c>
      <c r="R93" s="4">
        <v>13235</v>
      </c>
      <c r="S93" s="4">
        <v>16266</v>
      </c>
      <c r="T93" s="4">
        <v>3031</v>
      </c>
      <c r="U93" s="5">
        <v>181.25</v>
      </c>
      <c r="V93" s="5">
        <v>0</v>
      </c>
      <c r="W93" s="14">
        <v>311.5</v>
      </c>
      <c r="X93" s="14">
        <v>0</v>
      </c>
      <c r="Y93" s="14">
        <v>311.5</v>
      </c>
      <c r="Z93" s="4">
        <v>24580</v>
      </c>
      <c r="AA93" s="49" t="str">
        <f>IFERROR(IF(VLOOKUP($D93,'Year-To-Date'!$E$1:$E$322,1,FALSE)=D93,"--","Find"),"Find")</f>
        <v>--</v>
      </c>
    </row>
    <row r="94" spans="1:27">
      <c r="A94" s="2" t="s">
        <v>569</v>
      </c>
      <c r="B94" s="2" t="s">
        <v>510</v>
      </c>
      <c r="C94" s="2" t="s">
        <v>636</v>
      </c>
      <c r="D94" s="2" t="s">
        <v>227</v>
      </c>
      <c r="E94" s="2" t="s">
        <v>27</v>
      </c>
      <c r="F94" s="21" t="s">
        <v>228</v>
      </c>
      <c r="G94" s="11" t="s">
        <v>637</v>
      </c>
      <c r="H94" s="3">
        <v>42404</v>
      </c>
      <c r="I94" s="2"/>
      <c r="J94" s="2" t="s">
        <v>577</v>
      </c>
      <c r="K94" s="2" t="s">
        <v>394</v>
      </c>
      <c r="L94" s="2" t="s">
        <v>31</v>
      </c>
      <c r="M94" s="2" t="s">
        <v>382</v>
      </c>
      <c r="N94" s="4">
        <v>13464</v>
      </c>
      <c r="O94" s="4">
        <v>13504</v>
      </c>
      <c r="P94" s="4">
        <v>40</v>
      </c>
      <c r="Q94" s="5">
        <v>1.1000000000000001</v>
      </c>
      <c r="R94" s="4">
        <v>16581</v>
      </c>
      <c r="S94" s="4">
        <v>16664</v>
      </c>
      <c r="T94" s="4">
        <v>83</v>
      </c>
      <c r="U94" s="5">
        <v>6.85</v>
      </c>
      <c r="V94" s="5">
        <v>0</v>
      </c>
      <c r="W94" s="14">
        <v>7.95</v>
      </c>
      <c r="X94" s="14">
        <v>0</v>
      </c>
      <c r="Y94" s="14">
        <v>7.95</v>
      </c>
      <c r="Z94" s="4">
        <v>24580</v>
      </c>
      <c r="AA94" s="49" t="str">
        <f>IFERROR(IF(VLOOKUP($D94,'Year-To-Date'!$E$1:$E$322,1,FALSE)=D94,"--","Find"),"Find")</f>
        <v>--</v>
      </c>
    </row>
    <row r="95" spans="1:27">
      <c r="A95" s="2" t="s">
        <v>569</v>
      </c>
      <c r="B95" s="2" t="s">
        <v>510</v>
      </c>
      <c r="C95" s="2" t="s">
        <v>638</v>
      </c>
      <c r="D95" s="2" t="s">
        <v>278</v>
      </c>
      <c r="E95" s="2" t="s">
        <v>27</v>
      </c>
      <c r="F95" s="21" t="s">
        <v>228</v>
      </c>
      <c r="G95" s="11" t="s">
        <v>637</v>
      </c>
      <c r="H95" s="3">
        <v>42410</v>
      </c>
      <c r="I95" s="2"/>
      <c r="J95" s="2" t="s">
        <v>577</v>
      </c>
      <c r="K95" s="2" t="s">
        <v>394</v>
      </c>
      <c r="L95" s="2" t="s">
        <v>31</v>
      </c>
      <c r="M95" s="2" t="s">
        <v>382</v>
      </c>
      <c r="N95" s="4">
        <v>118085</v>
      </c>
      <c r="O95" s="4">
        <v>118248</v>
      </c>
      <c r="P95" s="4">
        <v>163</v>
      </c>
      <c r="Q95" s="5">
        <v>4.4800000000000004</v>
      </c>
      <c r="R95" s="4">
        <v>0</v>
      </c>
      <c r="S95" s="4">
        <v>0</v>
      </c>
      <c r="T95" s="4">
        <v>0</v>
      </c>
      <c r="U95" s="5">
        <v>0</v>
      </c>
      <c r="V95" s="5">
        <v>0</v>
      </c>
      <c r="W95" s="14">
        <v>4.4800000000000004</v>
      </c>
      <c r="X95" s="14">
        <v>0</v>
      </c>
      <c r="Y95" s="14">
        <v>4.4800000000000004</v>
      </c>
      <c r="Z95" s="4">
        <v>24580</v>
      </c>
      <c r="AA95" s="49" t="str">
        <f>IFERROR(IF(VLOOKUP($D95,'Year-To-Date'!$E$1:$E$322,1,FALSE)=D95,"--","Find"),"Find")</f>
        <v>--</v>
      </c>
    </row>
    <row r="96" spans="1:27">
      <c r="A96" s="2" t="s">
        <v>569</v>
      </c>
      <c r="B96" s="2" t="s">
        <v>510</v>
      </c>
      <c r="C96" s="2" t="s">
        <v>76</v>
      </c>
      <c r="D96" s="2" t="s">
        <v>344</v>
      </c>
      <c r="E96" s="2" t="s">
        <v>639</v>
      </c>
      <c r="F96" s="21" t="s">
        <v>345</v>
      </c>
      <c r="G96" s="11" t="s">
        <v>640</v>
      </c>
      <c r="H96" s="3">
        <v>42425</v>
      </c>
      <c r="I96" s="2" t="s">
        <v>39</v>
      </c>
      <c r="J96" s="2" t="s">
        <v>567</v>
      </c>
      <c r="K96" s="2" t="s">
        <v>30</v>
      </c>
      <c r="L96" s="2" t="s">
        <v>31</v>
      </c>
      <c r="M96" s="2" t="s">
        <v>41</v>
      </c>
      <c r="N96" s="4">
        <v>1848</v>
      </c>
      <c r="O96" s="4">
        <v>5673</v>
      </c>
      <c r="P96" s="4">
        <v>3825</v>
      </c>
      <c r="Q96" s="5">
        <v>64.64</v>
      </c>
      <c r="R96" s="4">
        <v>21</v>
      </c>
      <c r="S96" s="4">
        <v>240</v>
      </c>
      <c r="T96" s="4">
        <v>219</v>
      </c>
      <c r="U96" s="5">
        <v>13.1</v>
      </c>
      <c r="V96" s="5">
        <v>0</v>
      </c>
      <c r="W96" s="14">
        <v>77.739999999999995</v>
      </c>
      <c r="X96" s="14">
        <v>0</v>
      </c>
      <c r="Y96" s="14">
        <v>77.739999999999995</v>
      </c>
      <c r="Z96" s="4">
        <v>24580</v>
      </c>
      <c r="AA96" s="49" t="str">
        <f>IFERROR(IF(VLOOKUP($D96,'Year-To-Date'!$E$1:$E$322,1,FALSE)=D96,"--","Find"),"Find")</f>
        <v>--</v>
      </c>
    </row>
    <row r="97" spans="1:27">
      <c r="A97" s="2" t="s">
        <v>569</v>
      </c>
      <c r="B97" s="2" t="s">
        <v>510</v>
      </c>
      <c r="C97" s="2" t="s">
        <v>94</v>
      </c>
      <c r="D97" s="2" t="s">
        <v>323</v>
      </c>
      <c r="E97" s="2" t="s">
        <v>532</v>
      </c>
      <c r="F97" s="21" t="s">
        <v>324</v>
      </c>
      <c r="G97" s="11" t="s">
        <v>641</v>
      </c>
      <c r="H97" s="3"/>
      <c r="I97" s="2" t="s">
        <v>94</v>
      </c>
      <c r="J97" s="2" t="s">
        <v>29</v>
      </c>
      <c r="K97" s="2" t="s">
        <v>30</v>
      </c>
      <c r="L97" s="2" t="s">
        <v>31</v>
      </c>
      <c r="M97" s="2" t="s">
        <v>382</v>
      </c>
      <c r="N97" s="4">
        <v>5802</v>
      </c>
      <c r="O97" s="4">
        <v>7893</v>
      </c>
      <c r="P97" s="4">
        <v>2091</v>
      </c>
      <c r="Q97" s="5">
        <v>35.340000000000003</v>
      </c>
      <c r="R97" s="4">
        <v>1871</v>
      </c>
      <c r="S97" s="4">
        <v>3258</v>
      </c>
      <c r="T97" s="4">
        <v>1387</v>
      </c>
      <c r="U97" s="5">
        <v>82.94</v>
      </c>
      <c r="V97" s="5">
        <v>0</v>
      </c>
      <c r="W97" s="14">
        <v>118.28</v>
      </c>
      <c r="X97" s="14">
        <v>0</v>
      </c>
      <c r="Y97" s="14">
        <v>118.28</v>
      </c>
      <c r="Z97" s="4">
        <v>24580</v>
      </c>
      <c r="AA97" s="49" t="str">
        <f>IFERROR(IF(VLOOKUP($D97,'Year-To-Date'!$E$1:$E$322,1,FALSE)=D97,"--","Find"),"Find")</f>
        <v>--</v>
      </c>
    </row>
    <row r="98" spans="1:27">
      <c r="A98" s="2" t="s">
        <v>569</v>
      </c>
      <c r="B98" s="2" t="s">
        <v>510</v>
      </c>
      <c r="C98" s="2" t="s">
        <v>94</v>
      </c>
      <c r="D98" s="2" t="s">
        <v>325</v>
      </c>
      <c r="E98" s="2" t="s">
        <v>532</v>
      </c>
      <c r="F98" s="21" t="s">
        <v>324</v>
      </c>
      <c r="G98" s="11" t="s">
        <v>641</v>
      </c>
      <c r="H98" s="3"/>
      <c r="I98" s="2" t="s">
        <v>94</v>
      </c>
      <c r="J98" s="2" t="s">
        <v>29</v>
      </c>
      <c r="K98" s="2" t="s">
        <v>30</v>
      </c>
      <c r="L98" s="2" t="s">
        <v>31</v>
      </c>
      <c r="M98" s="2" t="s">
        <v>382</v>
      </c>
      <c r="N98" s="4">
        <v>2212</v>
      </c>
      <c r="O98" s="4">
        <v>3127</v>
      </c>
      <c r="P98" s="4">
        <v>915</v>
      </c>
      <c r="Q98" s="5">
        <v>15.46</v>
      </c>
      <c r="R98" s="4">
        <v>3673</v>
      </c>
      <c r="S98" s="4">
        <v>5600</v>
      </c>
      <c r="T98" s="4">
        <v>1927</v>
      </c>
      <c r="U98" s="5">
        <v>115.23</v>
      </c>
      <c r="V98" s="5">
        <v>0</v>
      </c>
      <c r="W98" s="14">
        <v>130.69</v>
      </c>
      <c r="X98" s="14">
        <v>0</v>
      </c>
      <c r="Y98" s="14">
        <v>130.69</v>
      </c>
      <c r="Z98" s="4">
        <v>24580</v>
      </c>
      <c r="AA98" s="49" t="str">
        <f>IFERROR(IF(VLOOKUP($D98,'Year-To-Date'!$E$1:$E$322,1,FALSE)=D98,"--","Find"),"Find")</f>
        <v>--</v>
      </c>
    </row>
    <row r="99" spans="1:27">
      <c r="A99" s="2" t="s">
        <v>569</v>
      </c>
      <c r="B99" s="2" t="s">
        <v>510</v>
      </c>
      <c r="C99" s="2" t="s">
        <v>25</v>
      </c>
      <c r="D99" s="2" t="s">
        <v>126</v>
      </c>
      <c r="E99" s="2" t="s">
        <v>547</v>
      </c>
      <c r="F99" s="21" t="s">
        <v>127</v>
      </c>
      <c r="G99" s="11" t="s">
        <v>642</v>
      </c>
      <c r="H99" s="3">
        <v>42389</v>
      </c>
      <c r="I99" s="2" t="s">
        <v>39</v>
      </c>
      <c r="J99" s="2" t="s">
        <v>548</v>
      </c>
      <c r="K99" s="2" t="s">
        <v>30</v>
      </c>
      <c r="L99" s="2" t="s">
        <v>31</v>
      </c>
      <c r="M99" s="2" t="s">
        <v>32</v>
      </c>
      <c r="N99" s="4">
        <v>5784</v>
      </c>
      <c r="O99" s="4">
        <v>7696</v>
      </c>
      <c r="P99" s="4">
        <v>1912</v>
      </c>
      <c r="Q99" s="5">
        <v>32.31</v>
      </c>
      <c r="R99" s="4">
        <v>7</v>
      </c>
      <c r="S99" s="4">
        <v>7</v>
      </c>
      <c r="T99" s="4">
        <v>0</v>
      </c>
      <c r="U99" s="5">
        <v>0</v>
      </c>
      <c r="V99" s="5">
        <v>0</v>
      </c>
      <c r="W99" s="14">
        <v>32.31</v>
      </c>
      <c r="X99" s="14">
        <v>0</v>
      </c>
      <c r="Y99" s="14">
        <v>32.31</v>
      </c>
      <c r="Z99" s="4">
        <v>24580</v>
      </c>
      <c r="AA99" s="49" t="str">
        <f>IFERROR(IF(VLOOKUP($D99,'Year-To-Date'!$E$1:$E$322,1,FALSE)=D99,"--","Find"),"Find")</f>
        <v>--</v>
      </c>
    </row>
    <row r="100" spans="1:27">
      <c r="A100" s="2" t="s">
        <v>569</v>
      </c>
      <c r="B100" s="2" t="s">
        <v>510</v>
      </c>
      <c r="C100" s="2" t="s">
        <v>48</v>
      </c>
      <c r="D100" s="2" t="s">
        <v>174</v>
      </c>
      <c r="E100" s="2" t="s">
        <v>547</v>
      </c>
      <c r="F100" s="21" t="s">
        <v>127</v>
      </c>
      <c r="G100" s="11" t="s">
        <v>642</v>
      </c>
      <c r="H100" s="3">
        <v>42389</v>
      </c>
      <c r="I100" s="2" t="s">
        <v>39</v>
      </c>
      <c r="J100" s="2" t="s">
        <v>548</v>
      </c>
      <c r="K100" s="2" t="s">
        <v>30</v>
      </c>
      <c r="L100" s="2" t="s">
        <v>31</v>
      </c>
      <c r="M100" s="2" t="s">
        <v>32</v>
      </c>
      <c r="N100" s="4">
        <v>420</v>
      </c>
      <c r="O100" s="4">
        <v>710</v>
      </c>
      <c r="P100" s="4">
        <v>290</v>
      </c>
      <c r="Q100" s="5">
        <v>4.9000000000000004</v>
      </c>
      <c r="R100" s="4">
        <v>0</v>
      </c>
      <c r="S100" s="4">
        <v>0</v>
      </c>
      <c r="T100" s="4">
        <v>0</v>
      </c>
      <c r="U100" s="5">
        <v>0</v>
      </c>
      <c r="V100" s="5">
        <v>0</v>
      </c>
      <c r="W100" s="14">
        <v>4.9000000000000004</v>
      </c>
      <c r="X100" s="14">
        <v>0</v>
      </c>
      <c r="Y100" s="14">
        <v>4.9000000000000004</v>
      </c>
      <c r="Z100" s="4">
        <v>24580</v>
      </c>
      <c r="AA100" s="49" t="str">
        <f>IFERROR(IF(VLOOKUP($D100,'Year-To-Date'!$E$1:$E$322,1,FALSE)=D100,"--","Find"),"Find")</f>
        <v>--</v>
      </c>
    </row>
    <row r="101" spans="1:27">
      <c r="A101" s="2" t="s">
        <v>569</v>
      </c>
      <c r="B101" s="2" t="s">
        <v>510</v>
      </c>
      <c r="C101" s="2" t="s">
        <v>48</v>
      </c>
      <c r="D101" s="2" t="s">
        <v>176</v>
      </c>
      <c r="E101" s="2" t="s">
        <v>547</v>
      </c>
      <c r="F101" s="21" t="s">
        <v>127</v>
      </c>
      <c r="G101" s="11" t="s">
        <v>642</v>
      </c>
      <c r="H101" s="3">
        <v>42389</v>
      </c>
      <c r="I101" s="2" t="s">
        <v>39</v>
      </c>
      <c r="J101" s="2" t="s">
        <v>548</v>
      </c>
      <c r="K101" s="2" t="s">
        <v>30</v>
      </c>
      <c r="L101" s="2" t="s">
        <v>31</v>
      </c>
      <c r="M101" s="2" t="s">
        <v>32</v>
      </c>
      <c r="N101" s="4">
        <v>929</v>
      </c>
      <c r="O101" s="4">
        <v>2045</v>
      </c>
      <c r="P101" s="4">
        <v>1116</v>
      </c>
      <c r="Q101" s="5">
        <v>18.86</v>
      </c>
      <c r="R101" s="4">
        <v>0</v>
      </c>
      <c r="S101" s="4">
        <v>0</v>
      </c>
      <c r="T101" s="4">
        <v>0</v>
      </c>
      <c r="U101" s="5">
        <v>0</v>
      </c>
      <c r="V101" s="5">
        <v>0</v>
      </c>
      <c r="W101" s="14">
        <v>18.86</v>
      </c>
      <c r="X101" s="14">
        <v>0</v>
      </c>
      <c r="Y101" s="14">
        <v>18.86</v>
      </c>
      <c r="Z101" s="4">
        <v>24580</v>
      </c>
      <c r="AA101" s="49" t="str">
        <f>IFERROR(IF(VLOOKUP($D101,'Year-To-Date'!$E$1:$E$322,1,FALSE)=D101,"--","Find"),"Find")</f>
        <v>--</v>
      </c>
    </row>
    <row r="102" spans="1:27">
      <c r="A102" s="2" t="s">
        <v>569</v>
      </c>
      <c r="B102" s="2" t="s">
        <v>510</v>
      </c>
      <c r="C102" s="2" t="s">
        <v>48</v>
      </c>
      <c r="D102" s="2" t="s">
        <v>178</v>
      </c>
      <c r="E102" s="2" t="s">
        <v>547</v>
      </c>
      <c r="F102" s="21" t="s">
        <v>127</v>
      </c>
      <c r="G102" s="11" t="s">
        <v>642</v>
      </c>
      <c r="H102" s="3">
        <v>42388</v>
      </c>
      <c r="I102" s="2" t="s">
        <v>39</v>
      </c>
      <c r="J102" s="2" t="s">
        <v>548</v>
      </c>
      <c r="K102" s="2" t="s">
        <v>30</v>
      </c>
      <c r="L102" s="2" t="s">
        <v>31</v>
      </c>
      <c r="M102" s="2" t="s">
        <v>32</v>
      </c>
      <c r="N102" s="4">
        <v>4142</v>
      </c>
      <c r="O102" s="4">
        <v>6088</v>
      </c>
      <c r="P102" s="4">
        <v>1946</v>
      </c>
      <c r="Q102" s="5">
        <v>32.89</v>
      </c>
      <c r="R102" s="4">
        <v>0</v>
      </c>
      <c r="S102" s="4">
        <v>0</v>
      </c>
      <c r="T102" s="4">
        <v>0</v>
      </c>
      <c r="U102" s="5">
        <v>0</v>
      </c>
      <c r="V102" s="5">
        <v>0</v>
      </c>
      <c r="W102" s="14">
        <v>32.89</v>
      </c>
      <c r="X102" s="14">
        <v>0</v>
      </c>
      <c r="Y102" s="14">
        <v>32.89</v>
      </c>
      <c r="Z102" s="4">
        <v>24580</v>
      </c>
      <c r="AA102" s="49" t="str">
        <f>IFERROR(IF(VLOOKUP($D102,'Year-To-Date'!$E$1:$E$322,1,FALSE)=D102,"--","Find"),"Find")</f>
        <v>--</v>
      </c>
    </row>
    <row r="103" spans="1:27">
      <c r="A103" s="2" t="s">
        <v>569</v>
      </c>
      <c r="B103" s="2" t="s">
        <v>510</v>
      </c>
      <c r="C103" s="2" t="s">
        <v>395</v>
      </c>
      <c r="D103" s="2" t="s">
        <v>197</v>
      </c>
      <c r="E103" s="2" t="s">
        <v>547</v>
      </c>
      <c r="F103" s="21" t="s">
        <v>127</v>
      </c>
      <c r="G103" s="11" t="s">
        <v>642</v>
      </c>
      <c r="H103" s="3">
        <v>42389</v>
      </c>
      <c r="I103" s="2" t="s">
        <v>39</v>
      </c>
      <c r="J103" s="2" t="s">
        <v>548</v>
      </c>
      <c r="K103" s="2" t="s">
        <v>30</v>
      </c>
      <c r="L103" s="2" t="s">
        <v>31</v>
      </c>
      <c r="M103" s="2" t="s">
        <v>32</v>
      </c>
      <c r="N103" s="4">
        <v>424</v>
      </c>
      <c r="O103" s="4">
        <v>747</v>
      </c>
      <c r="P103" s="4">
        <v>323</v>
      </c>
      <c r="Q103" s="5">
        <v>5.46</v>
      </c>
      <c r="R103" s="4">
        <v>989</v>
      </c>
      <c r="S103" s="4">
        <v>1452</v>
      </c>
      <c r="T103" s="4">
        <v>463</v>
      </c>
      <c r="U103" s="5">
        <v>27.69</v>
      </c>
      <c r="V103" s="5">
        <v>0</v>
      </c>
      <c r="W103" s="14">
        <v>33.15</v>
      </c>
      <c r="X103" s="14">
        <v>0</v>
      </c>
      <c r="Y103" s="14">
        <v>33.15</v>
      </c>
      <c r="Z103" s="4">
        <v>24580</v>
      </c>
      <c r="AA103" s="49" t="str">
        <f>IFERROR(IF(VLOOKUP($D103,'Year-To-Date'!$E$1:$E$322,1,FALSE)=D103,"--","Find"),"Find")</f>
        <v>--</v>
      </c>
    </row>
    <row r="104" spans="1:27">
      <c r="A104" s="2" t="s">
        <v>569</v>
      </c>
      <c r="B104" s="2" t="s">
        <v>510</v>
      </c>
      <c r="C104" s="2" t="s">
        <v>643</v>
      </c>
      <c r="D104" s="2" t="s">
        <v>231</v>
      </c>
      <c r="E104" s="2" t="s">
        <v>549</v>
      </c>
      <c r="F104" s="21" t="s">
        <v>127</v>
      </c>
      <c r="G104" s="11" t="s">
        <v>642</v>
      </c>
      <c r="H104" s="3">
        <v>42410</v>
      </c>
      <c r="I104" s="2"/>
      <c r="J104" s="2" t="s">
        <v>644</v>
      </c>
      <c r="K104" s="2" t="s">
        <v>394</v>
      </c>
      <c r="L104" s="2" t="s">
        <v>31</v>
      </c>
      <c r="M104" s="2" t="s">
        <v>382</v>
      </c>
      <c r="N104" s="4">
        <v>77355</v>
      </c>
      <c r="O104" s="4">
        <v>77585</v>
      </c>
      <c r="P104" s="4">
        <v>230</v>
      </c>
      <c r="Q104" s="5">
        <v>6.33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6.33</v>
      </c>
      <c r="X104" s="14">
        <v>0</v>
      </c>
      <c r="Y104" s="14">
        <v>6.33</v>
      </c>
      <c r="Z104" s="4">
        <v>24580</v>
      </c>
      <c r="AA104" s="49" t="str">
        <f>IFERROR(IF(VLOOKUP($D104,'Year-To-Date'!$E$1:$E$322,1,FALSE)=D104,"--","Find"),"Find")</f>
        <v>--</v>
      </c>
    </row>
    <row r="105" spans="1:27">
      <c r="A105" s="2" t="s">
        <v>569</v>
      </c>
      <c r="B105" s="2" t="s">
        <v>510</v>
      </c>
      <c r="C105" s="2" t="s">
        <v>69</v>
      </c>
      <c r="D105" s="2" t="s">
        <v>243</v>
      </c>
      <c r="E105" s="2" t="s">
        <v>547</v>
      </c>
      <c r="F105" s="21" t="s">
        <v>127</v>
      </c>
      <c r="G105" s="11" t="s">
        <v>642</v>
      </c>
      <c r="H105" s="3">
        <v>42389</v>
      </c>
      <c r="I105" s="2" t="s">
        <v>39</v>
      </c>
      <c r="J105" s="2" t="s">
        <v>548</v>
      </c>
      <c r="K105" s="2" t="s">
        <v>30</v>
      </c>
      <c r="L105" s="2" t="s">
        <v>31</v>
      </c>
      <c r="M105" s="2" t="s">
        <v>32</v>
      </c>
      <c r="N105" s="4">
        <v>21</v>
      </c>
      <c r="O105" s="4">
        <v>83</v>
      </c>
      <c r="P105" s="4">
        <v>62</v>
      </c>
      <c r="Q105" s="5">
        <v>1.05</v>
      </c>
      <c r="R105" s="4">
        <v>80</v>
      </c>
      <c r="S105" s="4">
        <v>303</v>
      </c>
      <c r="T105" s="4">
        <v>223</v>
      </c>
      <c r="U105" s="5">
        <v>13.34</v>
      </c>
      <c r="V105" s="5">
        <v>0</v>
      </c>
      <c r="W105" s="14">
        <v>14.39</v>
      </c>
      <c r="X105" s="14">
        <v>0</v>
      </c>
      <c r="Y105" s="14">
        <v>14.39</v>
      </c>
      <c r="Z105" s="4">
        <v>24580</v>
      </c>
      <c r="AA105" s="49" t="str">
        <f>IFERROR(IF(VLOOKUP($D105,'Year-To-Date'!$E$1:$E$322,1,FALSE)=D105,"--","Find"),"Find")</f>
        <v>--</v>
      </c>
    </row>
    <row r="106" spans="1:27">
      <c r="A106" s="2" t="s">
        <v>569</v>
      </c>
      <c r="B106" s="2" t="s">
        <v>510</v>
      </c>
      <c r="C106" s="2" t="s">
        <v>69</v>
      </c>
      <c r="D106" s="2" t="s">
        <v>249</v>
      </c>
      <c r="E106" s="2" t="s">
        <v>549</v>
      </c>
      <c r="F106" s="21" t="s">
        <v>127</v>
      </c>
      <c r="G106" s="11" t="s">
        <v>642</v>
      </c>
      <c r="H106" s="3">
        <v>42391</v>
      </c>
      <c r="I106" s="2" t="s">
        <v>39</v>
      </c>
      <c r="J106" s="2" t="s">
        <v>550</v>
      </c>
      <c r="K106" s="2" t="s">
        <v>30</v>
      </c>
      <c r="L106" s="2" t="s">
        <v>31</v>
      </c>
      <c r="M106" s="2" t="s">
        <v>32</v>
      </c>
      <c r="N106" s="4">
        <v>3</v>
      </c>
      <c r="O106" s="4">
        <v>7</v>
      </c>
      <c r="P106" s="4">
        <v>4</v>
      </c>
      <c r="Q106" s="5">
        <v>7.0000000000000007E-2</v>
      </c>
      <c r="R106" s="4">
        <v>13</v>
      </c>
      <c r="S106" s="4">
        <v>13</v>
      </c>
      <c r="T106" s="4">
        <v>0</v>
      </c>
      <c r="U106" s="5">
        <v>0</v>
      </c>
      <c r="V106" s="5">
        <v>0</v>
      </c>
      <c r="W106" s="14">
        <v>7.0000000000000007E-2</v>
      </c>
      <c r="X106" s="14">
        <v>0</v>
      </c>
      <c r="Y106" s="14">
        <v>7.0000000000000007E-2</v>
      </c>
      <c r="Z106" s="4">
        <v>24580</v>
      </c>
      <c r="AA106" s="49" t="str">
        <f>IFERROR(IF(VLOOKUP($D106,'Year-To-Date'!$E$1:$E$322,1,FALSE)=D106,"--","Find"),"Find")</f>
        <v>--</v>
      </c>
    </row>
    <row r="107" spans="1:27">
      <c r="A107" s="2" t="s">
        <v>569</v>
      </c>
      <c r="B107" s="2" t="s">
        <v>510</v>
      </c>
      <c r="C107" s="2" t="s">
        <v>69</v>
      </c>
      <c r="D107" s="2" t="s">
        <v>250</v>
      </c>
      <c r="E107" s="2" t="s">
        <v>547</v>
      </c>
      <c r="F107" s="21" t="s">
        <v>127</v>
      </c>
      <c r="G107" s="11" t="s">
        <v>642</v>
      </c>
      <c r="H107" s="3">
        <v>42389</v>
      </c>
      <c r="I107" s="2" t="s">
        <v>39</v>
      </c>
      <c r="J107" s="2" t="s">
        <v>548</v>
      </c>
      <c r="K107" s="2" t="s">
        <v>30</v>
      </c>
      <c r="L107" s="2" t="s">
        <v>31</v>
      </c>
      <c r="M107" s="2" t="s">
        <v>32</v>
      </c>
      <c r="N107" s="4">
        <v>48</v>
      </c>
      <c r="O107" s="4">
        <v>65</v>
      </c>
      <c r="P107" s="4">
        <v>17</v>
      </c>
      <c r="Q107" s="5">
        <v>0.28999999999999998</v>
      </c>
      <c r="R107" s="4">
        <v>33</v>
      </c>
      <c r="S107" s="4">
        <v>34</v>
      </c>
      <c r="T107" s="4">
        <v>1</v>
      </c>
      <c r="U107" s="5">
        <v>0.06</v>
      </c>
      <c r="V107" s="5">
        <v>0</v>
      </c>
      <c r="W107" s="14">
        <v>0.35</v>
      </c>
      <c r="X107" s="14">
        <v>0</v>
      </c>
      <c r="Y107" s="14">
        <v>0.35</v>
      </c>
      <c r="Z107" s="4">
        <v>24580</v>
      </c>
      <c r="AA107" s="49" t="str">
        <f>IFERROR(IF(VLOOKUP($D107,'Year-To-Date'!$E$1:$E$322,1,FALSE)=D107,"--","Find"),"Find")</f>
        <v>--</v>
      </c>
    </row>
    <row r="108" spans="1:27">
      <c r="A108" s="2" t="s">
        <v>569</v>
      </c>
      <c r="B108" s="2" t="s">
        <v>510</v>
      </c>
      <c r="C108" s="2" t="s">
        <v>69</v>
      </c>
      <c r="D108" s="2" t="s">
        <v>251</v>
      </c>
      <c r="E108" s="2" t="s">
        <v>547</v>
      </c>
      <c r="F108" s="21" t="s">
        <v>127</v>
      </c>
      <c r="G108" s="11" t="s">
        <v>642</v>
      </c>
      <c r="H108" s="3">
        <v>42389</v>
      </c>
      <c r="I108" s="2" t="s">
        <v>39</v>
      </c>
      <c r="J108" s="2" t="s">
        <v>548</v>
      </c>
      <c r="K108" s="2" t="s">
        <v>30</v>
      </c>
      <c r="L108" s="2" t="s">
        <v>31</v>
      </c>
      <c r="M108" s="2" t="s">
        <v>32</v>
      </c>
      <c r="N108" s="4">
        <v>151</v>
      </c>
      <c r="O108" s="4">
        <v>157</v>
      </c>
      <c r="P108" s="4">
        <v>6</v>
      </c>
      <c r="Q108" s="5">
        <v>0.1</v>
      </c>
      <c r="R108" s="4">
        <v>34</v>
      </c>
      <c r="S108" s="4">
        <v>106</v>
      </c>
      <c r="T108" s="4">
        <v>72</v>
      </c>
      <c r="U108" s="5">
        <v>4.3099999999999996</v>
      </c>
      <c r="V108" s="5">
        <v>0</v>
      </c>
      <c r="W108" s="14">
        <v>4.41</v>
      </c>
      <c r="X108" s="14">
        <v>0</v>
      </c>
      <c r="Y108" s="14">
        <v>4.41</v>
      </c>
      <c r="Z108" s="4">
        <v>24580</v>
      </c>
      <c r="AA108" s="49" t="str">
        <f>IFERROR(IF(VLOOKUP($D108,'Year-To-Date'!$E$1:$E$322,1,FALSE)=D108,"--","Find"),"Find")</f>
        <v>--</v>
      </c>
    </row>
    <row r="109" spans="1:27">
      <c r="A109" s="2" t="s">
        <v>569</v>
      </c>
      <c r="B109" s="2" t="s">
        <v>510</v>
      </c>
      <c r="C109" s="2" t="s">
        <v>76</v>
      </c>
      <c r="D109" s="2" t="s">
        <v>327</v>
      </c>
      <c r="E109" s="2" t="s">
        <v>547</v>
      </c>
      <c r="F109" s="21" t="s">
        <v>127</v>
      </c>
      <c r="G109" s="11" t="s">
        <v>642</v>
      </c>
      <c r="H109" s="3">
        <v>42388</v>
      </c>
      <c r="I109" s="2" t="s">
        <v>39</v>
      </c>
      <c r="J109" s="2" t="s">
        <v>548</v>
      </c>
      <c r="K109" s="2" t="s">
        <v>30</v>
      </c>
      <c r="L109" s="2" t="s">
        <v>31</v>
      </c>
      <c r="M109" s="2" t="s">
        <v>32</v>
      </c>
      <c r="N109" s="4">
        <v>6572</v>
      </c>
      <c r="O109" s="4">
        <v>15253</v>
      </c>
      <c r="P109" s="4">
        <v>8681</v>
      </c>
      <c r="Q109" s="5">
        <v>146.71</v>
      </c>
      <c r="R109" s="4">
        <v>1075</v>
      </c>
      <c r="S109" s="4">
        <v>2242</v>
      </c>
      <c r="T109" s="4">
        <v>1167</v>
      </c>
      <c r="U109" s="5">
        <v>69.790000000000006</v>
      </c>
      <c r="V109" s="5">
        <v>0</v>
      </c>
      <c r="W109" s="14">
        <v>216.5</v>
      </c>
      <c r="X109" s="14">
        <v>0</v>
      </c>
      <c r="Y109" s="14">
        <v>216.5</v>
      </c>
      <c r="Z109" s="4">
        <v>24580</v>
      </c>
      <c r="AA109" s="49" t="str">
        <f>IFERROR(IF(VLOOKUP($D109,'Year-To-Date'!$E$1:$E$322,1,FALSE)=D109,"--","Find"),"Find")</f>
        <v>--</v>
      </c>
    </row>
    <row r="110" spans="1:27">
      <c r="A110" s="2" t="s">
        <v>569</v>
      </c>
      <c r="B110" s="2" t="s">
        <v>510</v>
      </c>
      <c r="C110" s="2" t="s">
        <v>25</v>
      </c>
      <c r="D110" s="2" t="s">
        <v>33</v>
      </c>
      <c r="E110" s="2" t="s">
        <v>34</v>
      </c>
      <c r="F110" s="21" t="s">
        <v>108</v>
      </c>
      <c r="G110" s="11" t="s">
        <v>645</v>
      </c>
      <c r="H110" s="3">
        <v>42207</v>
      </c>
      <c r="I110" s="2" t="s">
        <v>28</v>
      </c>
      <c r="J110" s="2" t="s">
        <v>35</v>
      </c>
      <c r="K110" s="2" t="s">
        <v>30</v>
      </c>
      <c r="L110" s="2" t="s">
        <v>31</v>
      </c>
      <c r="M110" s="2" t="s">
        <v>382</v>
      </c>
      <c r="N110" s="4">
        <v>96403</v>
      </c>
      <c r="O110" s="4">
        <v>112914</v>
      </c>
      <c r="P110" s="4">
        <v>16511</v>
      </c>
      <c r="Q110" s="5">
        <v>279.04000000000002</v>
      </c>
      <c r="R110" s="4">
        <v>0</v>
      </c>
      <c r="S110" s="4">
        <v>0</v>
      </c>
      <c r="T110" s="4">
        <v>0</v>
      </c>
      <c r="U110" s="5">
        <v>0</v>
      </c>
      <c r="V110" s="5">
        <v>0</v>
      </c>
      <c r="W110" s="14">
        <v>279.04000000000002</v>
      </c>
      <c r="X110" s="14">
        <v>0</v>
      </c>
      <c r="Y110" s="14">
        <v>279.04000000000002</v>
      </c>
      <c r="Z110" s="4">
        <v>24580</v>
      </c>
      <c r="AA110" s="49" t="str">
        <f>IFERROR(IF(VLOOKUP($D110,'Year-To-Date'!$E$1:$E$322,1,FALSE)=D110,"--","Find"),"Find")</f>
        <v>--</v>
      </c>
    </row>
    <row r="111" spans="1:27">
      <c r="A111" s="2" t="s">
        <v>569</v>
      </c>
      <c r="B111" s="2" t="s">
        <v>510</v>
      </c>
      <c r="C111" s="2" t="s">
        <v>25</v>
      </c>
      <c r="D111" s="2" t="s">
        <v>36</v>
      </c>
      <c r="E111" s="2" t="s">
        <v>34</v>
      </c>
      <c r="F111" s="21" t="s">
        <v>108</v>
      </c>
      <c r="G111" s="11" t="s">
        <v>645</v>
      </c>
      <c r="H111" s="3">
        <v>42207</v>
      </c>
      <c r="I111" s="2" t="s">
        <v>28</v>
      </c>
      <c r="J111" s="2" t="s">
        <v>35</v>
      </c>
      <c r="K111" s="2" t="s">
        <v>30</v>
      </c>
      <c r="L111" s="2" t="s">
        <v>31</v>
      </c>
      <c r="M111" s="2" t="s">
        <v>382</v>
      </c>
      <c r="N111" s="4">
        <v>101241</v>
      </c>
      <c r="O111" s="4">
        <v>122052</v>
      </c>
      <c r="P111" s="4">
        <v>20811</v>
      </c>
      <c r="Q111" s="5">
        <v>351.71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351.71</v>
      </c>
      <c r="X111" s="14">
        <v>0</v>
      </c>
      <c r="Y111" s="14">
        <v>351.71</v>
      </c>
      <c r="Z111" s="4">
        <v>24580</v>
      </c>
      <c r="AA111" s="49" t="str">
        <f>IFERROR(IF(VLOOKUP($D111,'Year-To-Date'!$E$1:$E$322,1,FALSE)=D111,"--","Find"),"Find")</f>
        <v>--</v>
      </c>
    </row>
    <row r="112" spans="1:27">
      <c r="A112" s="2" t="s">
        <v>569</v>
      </c>
      <c r="B112" s="2" t="s">
        <v>510</v>
      </c>
      <c r="C112" s="2" t="s">
        <v>25</v>
      </c>
      <c r="D112" s="2" t="s">
        <v>45</v>
      </c>
      <c r="E112" s="2" t="s">
        <v>46</v>
      </c>
      <c r="F112" s="21" t="s">
        <v>108</v>
      </c>
      <c r="G112" s="11" t="s">
        <v>645</v>
      </c>
      <c r="H112" s="3">
        <v>42208</v>
      </c>
      <c r="I112" s="2" t="s">
        <v>28</v>
      </c>
      <c r="J112" s="2" t="s">
        <v>47</v>
      </c>
      <c r="K112" s="2" t="s">
        <v>30</v>
      </c>
      <c r="L112" s="2" t="s">
        <v>31</v>
      </c>
      <c r="M112" s="2" t="s">
        <v>32</v>
      </c>
      <c r="N112" s="4">
        <v>139457</v>
      </c>
      <c r="O112" s="4">
        <v>162518</v>
      </c>
      <c r="P112" s="4">
        <v>23061</v>
      </c>
      <c r="Q112" s="5">
        <v>389.73</v>
      </c>
      <c r="R112" s="4">
        <v>0</v>
      </c>
      <c r="S112" s="4">
        <v>0</v>
      </c>
      <c r="T112" s="4">
        <v>0</v>
      </c>
      <c r="U112" s="5">
        <v>0</v>
      </c>
      <c r="V112" s="5">
        <v>0</v>
      </c>
      <c r="W112" s="14">
        <v>389.73</v>
      </c>
      <c r="X112" s="14">
        <v>0</v>
      </c>
      <c r="Y112" s="14">
        <v>389.73</v>
      </c>
      <c r="Z112" s="4">
        <v>24580</v>
      </c>
      <c r="AA112" s="49" t="str">
        <f>IFERROR(IF(VLOOKUP($D112,'Year-To-Date'!$E$1:$E$322,1,FALSE)=D112,"--","Find"),"Find")</f>
        <v>--</v>
      </c>
    </row>
    <row r="113" spans="1:27">
      <c r="A113" s="2" t="s">
        <v>569</v>
      </c>
      <c r="B113" s="2" t="s">
        <v>510</v>
      </c>
      <c r="C113" s="2" t="s">
        <v>25</v>
      </c>
      <c r="D113" s="2" t="s">
        <v>356</v>
      </c>
      <c r="E113" s="2" t="s">
        <v>34</v>
      </c>
      <c r="F113" s="21" t="s">
        <v>108</v>
      </c>
      <c r="G113" s="11" t="s">
        <v>645</v>
      </c>
      <c r="H113" s="3">
        <v>42258</v>
      </c>
      <c r="I113" s="2"/>
      <c r="J113" s="2" t="s">
        <v>35</v>
      </c>
      <c r="K113" s="2" t="s">
        <v>30</v>
      </c>
      <c r="L113" s="2" t="s">
        <v>31</v>
      </c>
      <c r="M113" s="2" t="s">
        <v>32</v>
      </c>
      <c r="N113" s="4">
        <v>55479</v>
      </c>
      <c r="O113" s="4">
        <v>64789</v>
      </c>
      <c r="P113" s="4">
        <v>9310</v>
      </c>
      <c r="Q113" s="5">
        <v>157.34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157.34</v>
      </c>
      <c r="X113" s="14">
        <v>0</v>
      </c>
      <c r="Y113" s="14">
        <v>157.34</v>
      </c>
      <c r="Z113" s="4">
        <v>24580</v>
      </c>
      <c r="AA113" s="49" t="str">
        <f>IFERROR(IF(VLOOKUP($D113,'Year-To-Date'!$E$1:$E$322,1,FALSE)=D113,"--","Find"),"Find")</f>
        <v>--</v>
      </c>
    </row>
    <row r="114" spans="1:27">
      <c r="A114" s="2" t="s">
        <v>569</v>
      </c>
      <c r="B114" s="2" t="s">
        <v>510</v>
      </c>
      <c r="C114" s="2" t="s">
        <v>94</v>
      </c>
      <c r="D114" s="2" t="s">
        <v>52</v>
      </c>
      <c r="E114" s="2" t="s">
        <v>46</v>
      </c>
      <c r="F114" s="21" t="s">
        <v>108</v>
      </c>
      <c r="G114" s="11" t="s">
        <v>645</v>
      </c>
      <c r="H114" s="3"/>
      <c r="I114" s="2" t="s">
        <v>94</v>
      </c>
      <c r="J114" s="2" t="s">
        <v>47</v>
      </c>
      <c r="K114" s="2" t="s">
        <v>30</v>
      </c>
      <c r="L114" s="2" t="s">
        <v>31</v>
      </c>
      <c r="M114" s="2" t="s">
        <v>32</v>
      </c>
      <c r="N114" s="4">
        <v>1420</v>
      </c>
      <c r="O114" s="4">
        <v>1604</v>
      </c>
      <c r="P114" s="4">
        <v>184</v>
      </c>
      <c r="Q114" s="5">
        <v>3.11</v>
      </c>
      <c r="R114" s="4">
        <v>0</v>
      </c>
      <c r="S114" s="4">
        <v>0</v>
      </c>
      <c r="T114" s="4">
        <v>0</v>
      </c>
      <c r="U114" s="5">
        <v>0</v>
      </c>
      <c r="V114" s="5">
        <v>0</v>
      </c>
      <c r="W114" s="14">
        <v>3.11</v>
      </c>
      <c r="X114" s="14">
        <v>0</v>
      </c>
      <c r="Y114" s="14">
        <v>3.11</v>
      </c>
      <c r="Z114" s="4">
        <v>24580</v>
      </c>
      <c r="AA114" s="49" t="str">
        <f>IFERROR(IF(VLOOKUP($D114,'Year-To-Date'!$E$1:$E$322,1,FALSE)=D114,"--","Find"),"Find")</f>
        <v>--</v>
      </c>
    </row>
    <row r="115" spans="1:27">
      <c r="A115" s="2" t="s">
        <v>569</v>
      </c>
      <c r="B115" s="2" t="s">
        <v>510</v>
      </c>
      <c r="C115" s="2" t="s">
        <v>56</v>
      </c>
      <c r="D115" s="2" t="s">
        <v>60</v>
      </c>
      <c r="E115" s="2" t="s">
        <v>46</v>
      </c>
      <c r="F115" s="21" t="s">
        <v>108</v>
      </c>
      <c r="G115" s="11" t="s">
        <v>645</v>
      </c>
      <c r="H115" s="3">
        <v>42208</v>
      </c>
      <c r="I115" s="2" t="s">
        <v>28</v>
      </c>
      <c r="J115" s="2" t="s">
        <v>47</v>
      </c>
      <c r="K115" s="2" t="s">
        <v>30</v>
      </c>
      <c r="L115" s="2" t="s">
        <v>31</v>
      </c>
      <c r="M115" s="2" t="s">
        <v>32</v>
      </c>
      <c r="N115" s="4">
        <v>1098</v>
      </c>
      <c r="O115" s="4">
        <v>1177</v>
      </c>
      <c r="P115" s="4">
        <v>79</v>
      </c>
      <c r="Q115" s="5">
        <v>1.34</v>
      </c>
      <c r="R115" s="4">
        <v>0</v>
      </c>
      <c r="S115" s="4">
        <v>0</v>
      </c>
      <c r="T115" s="4">
        <v>0</v>
      </c>
      <c r="U115" s="5">
        <v>0</v>
      </c>
      <c r="V115" s="5">
        <v>0</v>
      </c>
      <c r="W115" s="14">
        <v>1.34</v>
      </c>
      <c r="X115" s="14">
        <v>0</v>
      </c>
      <c r="Y115" s="14">
        <v>1.34</v>
      </c>
      <c r="Z115" s="4">
        <v>24580</v>
      </c>
      <c r="AA115" s="49" t="str">
        <f>IFERROR(IF(VLOOKUP($D115,'Year-To-Date'!$E$1:$E$322,1,FALSE)=D115,"--","Find"),"Find")</f>
        <v>--</v>
      </c>
    </row>
    <row r="116" spans="1:27">
      <c r="A116" s="2" t="s">
        <v>569</v>
      </c>
      <c r="B116" s="2" t="s">
        <v>510</v>
      </c>
      <c r="C116" s="2" t="s">
        <v>56</v>
      </c>
      <c r="D116" s="2" t="s">
        <v>64</v>
      </c>
      <c r="E116" s="2" t="s">
        <v>46</v>
      </c>
      <c r="F116" s="21" t="s">
        <v>108</v>
      </c>
      <c r="G116" s="11" t="s">
        <v>645</v>
      </c>
      <c r="H116" s="3">
        <v>42208</v>
      </c>
      <c r="I116" s="2" t="s">
        <v>28</v>
      </c>
      <c r="J116" s="2" t="s">
        <v>47</v>
      </c>
      <c r="K116" s="2" t="s">
        <v>30</v>
      </c>
      <c r="L116" s="2" t="s">
        <v>31</v>
      </c>
      <c r="M116" s="2" t="s">
        <v>32</v>
      </c>
      <c r="N116" s="4">
        <v>38375</v>
      </c>
      <c r="O116" s="4">
        <v>44067</v>
      </c>
      <c r="P116" s="4">
        <v>5692</v>
      </c>
      <c r="Q116" s="14">
        <v>96.19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96.19</v>
      </c>
      <c r="X116" s="14">
        <v>0</v>
      </c>
      <c r="Y116" s="14">
        <v>96.19</v>
      </c>
      <c r="Z116" s="4">
        <v>24580</v>
      </c>
      <c r="AA116" s="49" t="str">
        <f>IFERROR(IF(VLOOKUP($D116,'Year-To-Date'!$E$1:$E$322,1,FALSE)=D116,"--","Find"),"Find")</f>
        <v>--</v>
      </c>
    </row>
    <row r="117" spans="1:27">
      <c r="A117" s="2" t="s">
        <v>569</v>
      </c>
      <c r="B117" s="2" t="s">
        <v>510</v>
      </c>
      <c r="C117" s="2" t="s">
        <v>94</v>
      </c>
      <c r="D117" s="2" t="s">
        <v>70</v>
      </c>
      <c r="E117" s="2" t="s">
        <v>34</v>
      </c>
      <c r="F117" s="21" t="s">
        <v>108</v>
      </c>
      <c r="G117" s="11" t="s">
        <v>645</v>
      </c>
      <c r="H117" s="3"/>
      <c r="I117" s="2" t="s">
        <v>94</v>
      </c>
      <c r="J117" s="2" t="s">
        <v>35</v>
      </c>
      <c r="K117" s="2" t="s">
        <v>30</v>
      </c>
      <c r="L117" s="2" t="s">
        <v>31</v>
      </c>
      <c r="M117" s="2" t="s">
        <v>32</v>
      </c>
      <c r="N117" s="4">
        <v>1755</v>
      </c>
      <c r="O117" s="4">
        <v>2199</v>
      </c>
      <c r="P117" s="4">
        <v>444</v>
      </c>
      <c r="Q117" s="5">
        <v>7.5</v>
      </c>
      <c r="R117" s="4">
        <v>960</v>
      </c>
      <c r="S117" s="4">
        <v>1514</v>
      </c>
      <c r="T117" s="4">
        <v>554</v>
      </c>
      <c r="U117" s="5">
        <v>33.130000000000003</v>
      </c>
      <c r="V117" s="5">
        <v>0</v>
      </c>
      <c r="W117" s="14">
        <v>40.630000000000003</v>
      </c>
      <c r="X117" s="14">
        <v>0</v>
      </c>
      <c r="Y117" s="14">
        <v>40.630000000000003</v>
      </c>
      <c r="Z117" s="4">
        <v>24580</v>
      </c>
      <c r="AA117" s="49" t="str">
        <f>IFERROR(IF(VLOOKUP($D117,'Year-To-Date'!$E$1:$E$322,1,FALSE)=D117,"--","Find"),"Find")</f>
        <v>--</v>
      </c>
    </row>
    <row r="118" spans="1:27">
      <c r="A118" s="2" t="s">
        <v>569</v>
      </c>
      <c r="B118" s="2" t="s">
        <v>510</v>
      </c>
      <c r="C118" s="2" t="s">
        <v>69</v>
      </c>
      <c r="D118" s="2" t="s">
        <v>74</v>
      </c>
      <c r="E118" s="2" t="s">
        <v>46</v>
      </c>
      <c r="F118" s="21" t="s">
        <v>108</v>
      </c>
      <c r="G118" s="11" t="s">
        <v>645</v>
      </c>
      <c r="H118" s="3">
        <v>42208</v>
      </c>
      <c r="I118" s="2" t="s">
        <v>28</v>
      </c>
      <c r="J118" s="2" t="s">
        <v>47</v>
      </c>
      <c r="K118" s="2" t="s">
        <v>30</v>
      </c>
      <c r="L118" s="2" t="s">
        <v>31</v>
      </c>
      <c r="M118" s="2" t="s">
        <v>32</v>
      </c>
      <c r="N118" s="4">
        <v>118</v>
      </c>
      <c r="O118" s="4">
        <v>120</v>
      </c>
      <c r="P118" s="4">
        <v>2</v>
      </c>
      <c r="Q118" s="5">
        <v>0.03</v>
      </c>
      <c r="R118" s="4">
        <v>383</v>
      </c>
      <c r="S118" s="4">
        <v>384</v>
      </c>
      <c r="T118" s="4">
        <v>1</v>
      </c>
      <c r="U118" s="5">
        <v>0.06</v>
      </c>
      <c r="V118" s="5">
        <v>0</v>
      </c>
      <c r="W118" s="14">
        <v>0.09</v>
      </c>
      <c r="X118" s="14">
        <v>0</v>
      </c>
      <c r="Y118" s="14">
        <v>0.09</v>
      </c>
      <c r="Z118" s="4">
        <v>24580</v>
      </c>
      <c r="AA118" s="49" t="str">
        <f>IFERROR(IF(VLOOKUP($D118,'Year-To-Date'!$E$1:$E$322,1,FALSE)=D118,"--","Find"),"Find")</f>
        <v>--</v>
      </c>
    </row>
    <row r="119" spans="1:27">
      <c r="A119" s="2" t="s">
        <v>569</v>
      </c>
      <c r="B119" s="2" t="s">
        <v>510</v>
      </c>
      <c r="C119" s="2" t="s">
        <v>69</v>
      </c>
      <c r="D119" s="2" t="s">
        <v>75</v>
      </c>
      <c r="E119" s="2" t="s">
        <v>34</v>
      </c>
      <c r="F119" s="21" t="s">
        <v>108</v>
      </c>
      <c r="G119" s="11" t="s">
        <v>645</v>
      </c>
      <c r="H119" s="3">
        <v>42207</v>
      </c>
      <c r="I119" s="2" t="s">
        <v>28</v>
      </c>
      <c r="J119" s="2" t="s">
        <v>35</v>
      </c>
      <c r="K119" s="2" t="s">
        <v>30</v>
      </c>
      <c r="L119" s="2" t="s">
        <v>31</v>
      </c>
      <c r="M119" s="2" t="s">
        <v>32</v>
      </c>
      <c r="N119" s="4">
        <v>8428</v>
      </c>
      <c r="O119" s="4">
        <v>9109</v>
      </c>
      <c r="P119" s="4">
        <v>681</v>
      </c>
      <c r="Q119" s="5">
        <v>11.51</v>
      </c>
      <c r="R119" s="4">
        <v>11208</v>
      </c>
      <c r="S119" s="4">
        <v>14538</v>
      </c>
      <c r="T119" s="4">
        <v>3330</v>
      </c>
      <c r="U119" s="5">
        <v>199.13</v>
      </c>
      <c r="V119" s="5">
        <v>0</v>
      </c>
      <c r="W119" s="14">
        <v>210.64</v>
      </c>
      <c r="X119" s="14">
        <v>0</v>
      </c>
      <c r="Y119" s="14">
        <v>210.64</v>
      </c>
      <c r="Z119" s="4">
        <v>24580</v>
      </c>
      <c r="AA119" s="49" t="str">
        <f>IFERROR(IF(VLOOKUP($D119,'Year-To-Date'!$E$1:$E$322,1,FALSE)=D119,"--","Find"),"Find")</f>
        <v>--</v>
      </c>
    </row>
    <row r="120" spans="1:27">
      <c r="A120" s="2" t="s">
        <v>569</v>
      </c>
      <c r="B120" s="2" t="s">
        <v>510</v>
      </c>
      <c r="C120" s="2" t="s">
        <v>94</v>
      </c>
      <c r="D120" s="2" t="s">
        <v>299</v>
      </c>
      <c r="E120" s="2" t="s">
        <v>34</v>
      </c>
      <c r="F120" s="21" t="s">
        <v>108</v>
      </c>
      <c r="G120" s="11" t="s">
        <v>645</v>
      </c>
      <c r="H120" s="3"/>
      <c r="I120" s="2" t="s">
        <v>94</v>
      </c>
      <c r="J120" s="2" t="s">
        <v>35</v>
      </c>
      <c r="K120" s="2" t="s">
        <v>30</v>
      </c>
      <c r="L120" s="2" t="s">
        <v>31</v>
      </c>
      <c r="M120" s="2" t="s">
        <v>32</v>
      </c>
      <c r="N120" s="4">
        <v>3386</v>
      </c>
      <c r="O120" s="4">
        <v>3899</v>
      </c>
      <c r="P120" s="4">
        <v>513</v>
      </c>
      <c r="Q120" s="5">
        <v>8.67</v>
      </c>
      <c r="R120" s="4">
        <v>599</v>
      </c>
      <c r="S120" s="4">
        <v>735</v>
      </c>
      <c r="T120" s="4">
        <v>136</v>
      </c>
      <c r="U120" s="5">
        <v>8.1300000000000008</v>
      </c>
      <c r="V120" s="5">
        <v>0</v>
      </c>
      <c r="W120" s="14">
        <v>16.8</v>
      </c>
      <c r="X120" s="14">
        <v>0</v>
      </c>
      <c r="Y120" s="14">
        <v>16.8</v>
      </c>
      <c r="Z120" s="4">
        <v>24580</v>
      </c>
      <c r="AA120" s="49" t="str">
        <f>IFERROR(IF(VLOOKUP($D120,'Year-To-Date'!$E$1:$E$322,1,FALSE)=D120,"--","Find"),"Find")</f>
        <v>--</v>
      </c>
    </row>
    <row r="121" spans="1:27">
      <c r="A121" s="2" t="s">
        <v>569</v>
      </c>
      <c r="B121" s="2" t="s">
        <v>510</v>
      </c>
      <c r="C121" s="2" t="s">
        <v>94</v>
      </c>
      <c r="D121" s="2" t="s">
        <v>79</v>
      </c>
      <c r="E121" s="2" t="s">
        <v>46</v>
      </c>
      <c r="F121" s="21" t="s">
        <v>108</v>
      </c>
      <c r="G121" s="11" t="s">
        <v>645</v>
      </c>
      <c r="H121" s="3"/>
      <c r="I121" s="2" t="s">
        <v>94</v>
      </c>
      <c r="J121" s="2" t="s">
        <v>47</v>
      </c>
      <c r="K121" s="2" t="s">
        <v>30</v>
      </c>
      <c r="L121" s="2" t="s">
        <v>31</v>
      </c>
      <c r="M121" s="2" t="s">
        <v>32</v>
      </c>
      <c r="N121" s="4">
        <v>19164</v>
      </c>
      <c r="O121" s="4">
        <v>21092</v>
      </c>
      <c r="P121" s="4">
        <v>1928</v>
      </c>
      <c r="Q121" s="5">
        <v>32.58</v>
      </c>
      <c r="R121" s="4">
        <v>5693</v>
      </c>
      <c r="S121" s="4">
        <v>6059</v>
      </c>
      <c r="T121" s="4">
        <v>366</v>
      </c>
      <c r="U121" s="5">
        <v>21.89</v>
      </c>
      <c r="V121" s="5">
        <v>0</v>
      </c>
      <c r="W121" s="14">
        <v>54.47</v>
      </c>
      <c r="X121" s="14">
        <v>0</v>
      </c>
      <c r="Y121" s="14">
        <v>54.47</v>
      </c>
      <c r="Z121" s="4">
        <v>24580</v>
      </c>
      <c r="AA121" s="49" t="str">
        <f>IFERROR(IF(VLOOKUP($D121,'Year-To-Date'!$E$1:$E$322,1,FALSE)=D121,"--","Find"),"Find")</f>
        <v>--</v>
      </c>
    </row>
    <row r="122" spans="1:27">
      <c r="A122" s="2" t="s">
        <v>569</v>
      </c>
      <c r="B122" s="2" t="s">
        <v>510</v>
      </c>
      <c r="C122" s="2" t="s">
        <v>94</v>
      </c>
      <c r="D122" s="2" t="s">
        <v>80</v>
      </c>
      <c r="E122" s="2" t="s">
        <v>34</v>
      </c>
      <c r="F122" s="21" t="s">
        <v>108</v>
      </c>
      <c r="G122" s="11" t="s">
        <v>645</v>
      </c>
      <c r="H122" s="3"/>
      <c r="I122" s="2" t="s">
        <v>94</v>
      </c>
      <c r="J122" s="2" t="s">
        <v>35</v>
      </c>
      <c r="K122" s="2" t="s">
        <v>30</v>
      </c>
      <c r="L122" s="2" t="s">
        <v>31</v>
      </c>
      <c r="M122" s="2" t="s">
        <v>32</v>
      </c>
      <c r="N122" s="4">
        <v>26778</v>
      </c>
      <c r="O122" s="4">
        <v>30788</v>
      </c>
      <c r="P122" s="4">
        <v>4010</v>
      </c>
      <c r="Q122" s="5">
        <v>67.77</v>
      </c>
      <c r="R122" s="4">
        <v>8920</v>
      </c>
      <c r="S122" s="4">
        <v>10373</v>
      </c>
      <c r="T122" s="4">
        <v>1453</v>
      </c>
      <c r="U122" s="5">
        <v>86.89</v>
      </c>
      <c r="V122" s="5">
        <v>0</v>
      </c>
      <c r="W122" s="14">
        <v>154.66</v>
      </c>
      <c r="X122" s="14">
        <v>0</v>
      </c>
      <c r="Y122" s="14">
        <v>154.66</v>
      </c>
      <c r="Z122" s="4">
        <v>24580</v>
      </c>
      <c r="AA122" s="49" t="str">
        <f>IFERROR(IF(VLOOKUP($D122,'Year-To-Date'!$E$1:$E$322,1,FALSE)=D122,"--","Find"),"Find")</f>
        <v>--</v>
      </c>
    </row>
    <row r="123" spans="1:27">
      <c r="A123" s="2" t="s">
        <v>569</v>
      </c>
      <c r="B123" s="2" t="s">
        <v>510</v>
      </c>
      <c r="C123" s="2" t="s">
        <v>76</v>
      </c>
      <c r="D123" s="2" t="s">
        <v>87</v>
      </c>
      <c r="E123" s="2" t="s">
        <v>34</v>
      </c>
      <c r="F123" s="21" t="s">
        <v>108</v>
      </c>
      <c r="G123" s="11" t="s">
        <v>645</v>
      </c>
      <c r="H123" s="3">
        <v>42207</v>
      </c>
      <c r="I123" s="2" t="s">
        <v>28</v>
      </c>
      <c r="J123" s="2" t="s">
        <v>35</v>
      </c>
      <c r="K123" s="2" t="s">
        <v>30</v>
      </c>
      <c r="L123" s="2" t="s">
        <v>31</v>
      </c>
      <c r="M123" s="2" t="s">
        <v>32</v>
      </c>
      <c r="N123" s="4">
        <v>154473</v>
      </c>
      <c r="O123" s="4">
        <v>173124</v>
      </c>
      <c r="P123" s="4">
        <v>18651</v>
      </c>
      <c r="Q123" s="5">
        <v>315.2</v>
      </c>
      <c r="R123" s="4">
        <v>32457</v>
      </c>
      <c r="S123" s="4">
        <v>39549</v>
      </c>
      <c r="T123" s="4">
        <v>7092</v>
      </c>
      <c r="U123" s="5">
        <v>424.1</v>
      </c>
      <c r="V123" s="5">
        <v>0</v>
      </c>
      <c r="W123" s="14">
        <v>739.3</v>
      </c>
      <c r="X123" s="14">
        <v>0</v>
      </c>
      <c r="Y123" s="14">
        <v>739.3</v>
      </c>
      <c r="Z123" s="4">
        <v>24580</v>
      </c>
      <c r="AA123" s="49" t="str">
        <f>IFERROR(IF(VLOOKUP($D123,'Year-To-Date'!$E$1:$E$322,1,FALSE)=D123,"--","Find"),"Find")</f>
        <v>--</v>
      </c>
    </row>
    <row r="124" spans="1:27">
      <c r="A124" s="2" t="s">
        <v>569</v>
      </c>
      <c r="B124" s="2" t="s">
        <v>510</v>
      </c>
      <c r="C124" s="2" t="s">
        <v>76</v>
      </c>
      <c r="D124" s="2" t="s">
        <v>88</v>
      </c>
      <c r="E124" s="2" t="s">
        <v>34</v>
      </c>
      <c r="F124" s="21" t="s">
        <v>108</v>
      </c>
      <c r="G124" s="11" t="s">
        <v>645</v>
      </c>
      <c r="H124" s="3">
        <v>42207</v>
      </c>
      <c r="I124" s="2" t="s">
        <v>28</v>
      </c>
      <c r="J124" s="2" t="s">
        <v>35</v>
      </c>
      <c r="K124" s="2" t="s">
        <v>30</v>
      </c>
      <c r="L124" s="2" t="s">
        <v>31</v>
      </c>
      <c r="M124" s="2" t="s">
        <v>32</v>
      </c>
      <c r="N124" s="4">
        <v>25400</v>
      </c>
      <c r="O124" s="4">
        <v>29006</v>
      </c>
      <c r="P124" s="4">
        <v>3606</v>
      </c>
      <c r="Q124" s="5">
        <v>60.94</v>
      </c>
      <c r="R124" s="4">
        <v>33378</v>
      </c>
      <c r="S124" s="4">
        <v>37283</v>
      </c>
      <c r="T124" s="4">
        <v>3905</v>
      </c>
      <c r="U124" s="5">
        <v>233.52</v>
      </c>
      <c r="V124" s="5">
        <v>0</v>
      </c>
      <c r="W124" s="14">
        <v>294.45999999999998</v>
      </c>
      <c r="X124" s="14">
        <v>0</v>
      </c>
      <c r="Y124" s="14">
        <v>294.45999999999998</v>
      </c>
      <c r="Z124" s="4">
        <v>24580</v>
      </c>
      <c r="AA124" s="49" t="str">
        <f>IFERROR(IF(VLOOKUP($D124,'Year-To-Date'!$E$1:$E$322,1,FALSE)=D124,"--","Find"),"Find")</f>
        <v>--</v>
      </c>
    </row>
    <row r="125" spans="1:27">
      <c r="A125" s="2" t="s">
        <v>569</v>
      </c>
      <c r="B125" s="2" t="s">
        <v>510</v>
      </c>
      <c r="C125" s="2" t="s">
        <v>69</v>
      </c>
      <c r="D125" s="2" t="s">
        <v>253</v>
      </c>
      <c r="E125" s="2" t="s">
        <v>371</v>
      </c>
      <c r="F125" s="21" t="s">
        <v>254</v>
      </c>
      <c r="G125" s="11" t="s">
        <v>646</v>
      </c>
      <c r="H125" s="3">
        <v>42198</v>
      </c>
      <c r="I125" s="2" t="s">
        <v>28</v>
      </c>
      <c r="J125" s="2" t="s">
        <v>373</v>
      </c>
      <c r="K125" s="2" t="s">
        <v>30</v>
      </c>
      <c r="L125" s="2" t="s">
        <v>31</v>
      </c>
      <c r="M125" s="2" t="s">
        <v>32</v>
      </c>
      <c r="N125" s="4">
        <v>461</v>
      </c>
      <c r="O125" s="4">
        <v>485</v>
      </c>
      <c r="P125" s="4">
        <v>24</v>
      </c>
      <c r="Q125" s="5">
        <v>0.41</v>
      </c>
      <c r="R125" s="4">
        <v>1481</v>
      </c>
      <c r="S125" s="4">
        <v>1531</v>
      </c>
      <c r="T125" s="4">
        <v>50</v>
      </c>
      <c r="U125" s="5">
        <v>2.99</v>
      </c>
      <c r="V125" s="5">
        <v>0</v>
      </c>
      <c r="W125" s="14">
        <v>3.4</v>
      </c>
      <c r="X125" s="14">
        <v>0</v>
      </c>
      <c r="Y125" s="14">
        <v>3.4</v>
      </c>
      <c r="Z125" s="4">
        <v>24580</v>
      </c>
      <c r="AA125" s="49" t="str">
        <f>IFERROR(IF(VLOOKUP($D125,'Year-To-Date'!$E$1:$E$322,1,FALSE)=D125,"--","Find"),"Find")</f>
        <v>--</v>
      </c>
    </row>
    <row r="126" spans="1:27">
      <c r="A126" s="2" t="s">
        <v>569</v>
      </c>
      <c r="B126" s="2" t="s">
        <v>510</v>
      </c>
      <c r="C126" s="2" t="s">
        <v>76</v>
      </c>
      <c r="D126" s="2" t="s">
        <v>319</v>
      </c>
      <c r="E126" s="2" t="s">
        <v>502</v>
      </c>
      <c r="F126" s="21" t="s">
        <v>320</v>
      </c>
      <c r="G126" s="11" t="s">
        <v>647</v>
      </c>
      <c r="H126" s="3">
        <v>42321</v>
      </c>
      <c r="I126" s="2" t="s">
        <v>39</v>
      </c>
      <c r="J126" s="2" t="s">
        <v>377</v>
      </c>
      <c r="K126" s="2" t="s">
        <v>30</v>
      </c>
      <c r="L126" s="2" t="s">
        <v>31</v>
      </c>
      <c r="M126" s="2" t="s">
        <v>41</v>
      </c>
      <c r="N126" s="4">
        <v>5250</v>
      </c>
      <c r="O126" s="4">
        <v>6442</v>
      </c>
      <c r="P126" s="4">
        <v>1192</v>
      </c>
      <c r="Q126" s="5">
        <v>20.14</v>
      </c>
      <c r="R126" s="4">
        <v>3459</v>
      </c>
      <c r="S126" s="4">
        <v>3981</v>
      </c>
      <c r="T126" s="4">
        <v>522</v>
      </c>
      <c r="U126" s="5">
        <v>31.22</v>
      </c>
      <c r="V126" s="5">
        <v>0</v>
      </c>
      <c r="W126" s="14">
        <v>51.36</v>
      </c>
      <c r="X126" s="14">
        <v>0</v>
      </c>
      <c r="Y126" s="14">
        <v>51.36</v>
      </c>
      <c r="Z126" s="4">
        <v>24580</v>
      </c>
      <c r="AA126" s="49" t="str">
        <f>IFERROR(IF(VLOOKUP($D126,'Year-To-Date'!$E$1:$E$322,1,FALSE)=D126,"--","Find"),"Find")</f>
        <v>--</v>
      </c>
    </row>
    <row r="127" spans="1:27">
      <c r="A127" s="2" t="s">
        <v>569</v>
      </c>
      <c r="B127" s="2" t="s">
        <v>510</v>
      </c>
      <c r="C127" s="2" t="s">
        <v>56</v>
      </c>
      <c r="D127" s="2" t="s">
        <v>204</v>
      </c>
      <c r="E127" s="2" t="s">
        <v>371</v>
      </c>
      <c r="F127" s="21" t="s">
        <v>205</v>
      </c>
      <c r="G127" s="11" t="s">
        <v>648</v>
      </c>
      <c r="H127" s="3">
        <v>42198</v>
      </c>
      <c r="I127" s="2" t="s">
        <v>28</v>
      </c>
      <c r="J127" s="2" t="s">
        <v>373</v>
      </c>
      <c r="K127" s="2" t="s">
        <v>30</v>
      </c>
      <c r="L127" s="2" t="s">
        <v>31</v>
      </c>
      <c r="M127" s="2" t="s">
        <v>32</v>
      </c>
      <c r="N127" s="4">
        <v>3751</v>
      </c>
      <c r="O127" s="4">
        <v>3765</v>
      </c>
      <c r="P127" s="4">
        <v>14</v>
      </c>
      <c r="Q127" s="5">
        <v>0.24</v>
      </c>
      <c r="R127" s="4">
        <v>0</v>
      </c>
      <c r="S127" s="4">
        <v>0</v>
      </c>
      <c r="T127" s="4">
        <v>0</v>
      </c>
      <c r="U127" s="5">
        <v>0</v>
      </c>
      <c r="V127" s="5">
        <v>0</v>
      </c>
      <c r="W127" s="14">
        <v>0.24</v>
      </c>
      <c r="X127" s="14">
        <v>0</v>
      </c>
      <c r="Y127" s="14">
        <v>0.24</v>
      </c>
      <c r="Z127" s="4">
        <v>24580</v>
      </c>
      <c r="AA127" s="49" t="str">
        <f>IFERROR(IF(VLOOKUP($D127,'Year-To-Date'!$E$1:$E$322,1,FALSE)=D127,"--","Find"),"Find")</f>
        <v>--</v>
      </c>
    </row>
    <row r="128" spans="1:27">
      <c r="A128" s="2" t="s">
        <v>569</v>
      </c>
      <c r="B128" s="2" t="s">
        <v>510</v>
      </c>
      <c r="C128" s="2" t="s">
        <v>48</v>
      </c>
      <c r="D128" s="2" t="s">
        <v>169</v>
      </c>
      <c r="E128" s="2" t="s">
        <v>555</v>
      </c>
      <c r="F128" s="21" t="s">
        <v>170</v>
      </c>
      <c r="G128" s="11" t="s">
        <v>606</v>
      </c>
      <c r="H128" s="3">
        <v>42390</v>
      </c>
      <c r="I128" s="2" t="s">
        <v>39</v>
      </c>
      <c r="J128" s="2" t="s">
        <v>556</v>
      </c>
      <c r="K128" s="2" t="s">
        <v>30</v>
      </c>
      <c r="L128" s="2" t="s">
        <v>31</v>
      </c>
      <c r="M128" s="2" t="s">
        <v>32</v>
      </c>
      <c r="N128" s="4">
        <v>1727</v>
      </c>
      <c r="O128" s="4">
        <v>2888</v>
      </c>
      <c r="P128" s="4">
        <v>1161</v>
      </c>
      <c r="Q128" s="5">
        <v>19.62</v>
      </c>
      <c r="R128" s="4">
        <v>0</v>
      </c>
      <c r="S128" s="4">
        <v>0</v>
      </c>
      <c r="T128" s="4">
        <v>0</v>
      </c>
      <c r="U128" s="5">
        <v>0</v>
      </c>
      <c r="V128" s="5">
        <v>0</v>
      </c>
      <c r="W128" s="14">
        <v>19.62</v>
      </c>
      <c r="X128" s="14">
        <v>0</v>
      </c>
      <c r="Y128" s="14">
        <v>19.62</v>
      </c>
      <c r="Z128" s="4">
        <v>24580</v>
      </c>
      <c r="AA128" s="49" t="str">
        <f>IFERROR(IF(VLOOKUP($D128,'Year-To-Date'!$E$1:$E$322,1,FALSE)=D128,"--","Find"),"Find")</f>
        <v>--</v>
      </c>
    </row>
    <row r="129" spans="1:27">
      <c r="A129" s="2" t="s">
        <v>569</v>
      </c>
      <c r="B129" s="2" t="s">
        <v>510</v>
      </c>
      <c r="C129" s="2" t="s">
        <v>48</v>
      </c>
      <c r="D129" s="2" t="s">
        <v>171</v>
      </c>
      <c r="E129" s="2" t="s">
        <v>555</v>
      </c>
      <c r="F129" s="21" t="s">
        <v>170</v>
      </c>
      <c r="G129" s="11" t="s">
        <v>606</v>
      </c>
      <c r="H129" s="3">
        <v>42390</v>
      </c>
      <c r="I129" s="2" t="s">
        <v>39</v>
      </c>
      <c r="J129" s="2" t="s">
        <v>556</v>
      </c>
      <c r="K129" s="2" t="s">
        <v>30</v>
      </c>
      <c r="L129" s="2" t="s">
        <v>31</v>
      </c>
      <c r="M129" s="2" t="s">
        <v>32</v>
      </c>
      <c r="N129" s="4">
        <v>1062</v>
      </c>
      <c r="O129" s="4">
        <v>1634</v>
      </c>
      <c r="P129" s="4">
        <v>572</v>
      </c>
      <c r="Q129" s="5">
        <v>9.67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9.67</v>
      </c>
      <c r="X129" s="14">
        <v>0</v>
      </c>
      <c r="Y129" s="14">
        <v>9.67</v>
      </c>
      <c r="Z129" s="4">
        <v>24580</v>
      </c>
      <c r="AA129" s="49" t="str">
        <f>IFERROR(IF(VLOOKUP($D129,'Year-To-Date'!$E$1:$E$322,1,FALSE)=D129,"--","Find"),"Find")</f>
        <v>--</v>
      </c>
    </row>
    <row r="130" spans="1:27">
      <c r="A130" s="2" t="s">
        <v>569</v>
      </c>
      <c r="B130" s="2" t="s">
        <v>510</v>
      </c>
      <c r="C130" s="2" t="s">
        <v>48</v>
      </c>
      <c r="D130" s="2" t="s">
        <v>172</v>
      </c>
      <c r="E130" s="2" t="s">
        <v>555</v>
      </c>
      <c r="F130" s="21" t="s">
        <v>170</v>
      </c>
      <c r="G130" s="11" t="s">
        <v>606</v>
      </c>
      <c r="H130" s="3">
        <v>42390</v>
      </c>
      <c r="I130" s="2" t="s">
        <v>39</v>
      </c>
      <c r="J130" s="2" t="s">
        <v>556</v>
      </c>
      <c r="K130" s="2" t="s">
        <v>30</v>
      </c>
      <c r="L130" s="2" t="s">
        <v>31</v>
      </c>
      <c r="M130" s="2" t="s">
        <v>32</v>
      </c>
      <c r="N130" s="4">
        <v>12</v>
      </c>
      <c r="O130" s="4">
        <v>22</v>
      </c>
      <c r="P130" s="4">
        <v>10</v>
      </c>
      <c r="Q130" s="5">
        <v>0.17</v>
      </c>
      <c r="R130" s="4">
        <v>0</v>
      </c>
      <c r="S130" s="4">
        <v>0</v>
      </c>
      <c r="T130" s="4">
        <v>0</v>
      </c>
      <c r="U130" s="5">
        <v>0</v>
      </c>
      <c r="V130" s="5">
        <v>0</v>
      </c>
      <c r="W130" s="14">
        <v>0.17</v>
      </c>
      <c r="X130" s="14">
        <v>0</v>
      </c>
      <c r="Y130" s="14">
        <v>0.17</v>
      </c>
      <c r="Z130" s="4">
        <v>24580</v>
      </c>
      <c r="AA130" s="49" t="str">
        <f>IFERROR(IF(VLOOKUP($D130,'Year-To-Date'!$E$1:$E$322,1,FALSE)=D130,"--","Find"),"Find")</f>
        <v>--</v>
      </c>
    </row>
    <row r="131" spans="1:27">
      <c r="A131" s="2" t="s">
        <v>569</v>
      </c>
      <c r="B131" s="2" t="s">
        <v>510</v>
      </c>
      <c r="C131" s="2" t="s">
        <v>48</v>
      </c>
      <c r="D131" s="2" t="s">
        <v>173</v>
      </c>
      <c r="E131" s="2" t="s">
        <v>549</v>
      </c>
      <c r="F131" s="21" t="s">
        <v>170</v>
      </c>
      <c r="G131" s="11" t="s">
        <v>606</v>
      </c>
      <c r="H131" s="3">
        <v>42405</v>
      </c>
      <c r="I131" s="2" t="s">
        <v>39</v>
      </c>
      <c r="J131" s="2" t="s">
        <v>550</v>
      </c>
      <c r="K131" s="2" t="s">
        <v>30</v>
      </c>
      <c r="L131" s="2" t="s">
        <v>31</v>
      </c>
      <c r="M131" s="2" t="s">
        <v>32</v>
      </c>
      <c r="N131" s="4">
        <v>122</v>
      </c>
      <c r="O131" s="4">
        <v>230</v>
      </c>
      <c r="P131" s="4">
        <v>108</v>
      </c>
      <c r="Q131" s="5">
        <v>1.83</v>
      </c>
      <c r="R131" s="4">
        <v>13</v>
      </c>
      <c r="S131" s="4">
        <v>13</v>
      </c>
      <c r="T131" s="4">
        <v>0</v>
      </c>
      <c r="U131" s="5">
        <v>0</v>
      </c>
      <c r="V131" s="5">
        <v>0</v>
      </c>
      <c r="W131" s="14">
        <v>1.83</v>
      </c>
      <c r="X131" s="14">
        <v>0</v>
      </c>
      <c r="Y131" s="14">
        <v>1.83</v>
      </c>
      <c r="Z131" s="4">
        <v>24580</v>
      </c>
      <c r="AA131" s="49" t="str">
        <f>IFERROR(IF(VLOOKUP($D131,'Year-To-Date'!$E$1:$E$322,1,FALSE)=D131,"--","Find"),"Find")</f>
        <v>--</v>
      </c>
    </row>
    <row r="132" spans="1:27">
      <c r="A132" s="2" t="s">
        <v>569</v>
      </c>
      <c r="B132" s="2" t="s">
        <v>510</v>
      </c>
      <c r="C132" s="2" t="s">
        <v>48</v>
      </c>
      <c r="D132" s="2" t="s">
        <v>175</v>
      </c>
      <c r="E132" s="2" t="s">
        <v>555</v>
      </c>
      <c r="F132" s="21" t="s">
        <v>170</v>
      </c>
      <c r="G132" s="11" t="s">
        <v>606</v>
      </c>
      <c r="H132" s="3">
        <v>42390</v>
      </c>
      <c r="I132" s="2" t="s">
        <v>39</v>
      </c>
      <c r="J132" s="2" t="s">
        <v>556</v>
      </c>
      <c r="K132" s="2" t="s">
        <v>30</v>
      </c>
      <c r="L132" s="2" t="s">
        <v>31</v>
      </c>
      <c r="M132" s="2" t="s">
        <v>32</v>
      </c>
      <c r="N132" s="4">
        <v>388</v>
      </c>
      <c r="O132" s="4">
        <v>754</v>
      </c>
      <c r="P132" s="4">
        <v>366</v>
      </c>
      <c r="Q132" s="5">
        <v>6.19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6.19</v>
      </c>
      <c r="X132" s="14">
        <v>0</v>
      </c>
      <c r="Y132" s="14">
        <v>6.19</v>
      </c>
      <c r="Z132" s="4">
        <v>24580</v>
      </c>
      <c r="AA132" s="49" t="str">
        <f>IFERROR(IF(VLOOKUP($D132,'Year-To-Date'!$E$1:$E$322,1,FALSE)=D132,"--","Find"),"Find")</f>
        <v>--</v>
      </c>
    </row>
    <row r="133" spans="1:27">
      <c r="A133" s="2" t="s">
        <v>569</v>
      </c>
      <c r="B133" s="2" t="s">
        <v>510</v>
      </c>
      <c r="C133" s="2" t="s">
        <v>48</v>
      </c>
      <c r="D133" s="2" t="s">
        <v>177</v>
      </c>
      <c r="E133" s="2" t="s">
        <v>555</v>
      </c>
      <c r="F133" s="21" t="s">
        <v>170</v>
      </c>
      <c r="G133" s="11" t="s">
        <v>606</v>
      </c>
      <c r="H133" s="3">
        <v>42390</v>
      </c>
      <c r="I133" s="2" t="s">
        <v>39</v>
      </c>
      <c r="J133" s="2" t="s">
        <v>556</v>
      </c>
      <c r="K133" s="2" t="s">
        <v>30</v>
      </c>
      <c r="L133" s="2" t="s">
        <v>31</v>
      </c>
      <c r="M133" s="2" t="s">
        <v>32</v>
      </c>
      <c r="N133" s="4">
        <v>1414</v>
      </c>
      <c r="O133" s="4">
        <v>2653</v>
      </c>
      <c r="P133" s="4">
        <v>1239</v>
      </c>
      <c r="Q133" s="5">
        <v>20.94</v>
      </c>
      <c r="R133" s="4">
        <v>0</v>
      </c>
      <c r="S133" s="4">
        <v>0</v>
      </c>
      <c r="T133" s="4">
        <v>0</v>
      </c>
      <c r="U133" s="5">
        <v>0</v>
      </c>
      <c r="V133" s="5">
        <v>0</v>
      </c>
      <c r="W133" s="14">
        <v>20.94</v>
      </c>
      <c r="X133" s="14">
        <v>0</v>
      </c>
      <c r="Y133" s="14">
        <v>20.94</v>
      </c>
      <c r="Z133" s="4">
        <v>24580</v>
      </c>
      <c r="AA133" s="49" t="str">
        <f>IFERROR(IF(VLOOKUP($D133,'Year-To-Date'!$E$1:$E$322,1,FALSE)=D133,"--","Find"),"Find")</f>
        <v>--</v>
      </c>
    </row>
    <row r="134" spans="1:27">
      <c r="A134" s="2" t="s">
        <v>569</v>
      </c>
      <c r="B134" s="2" t="s">
        <v>510</v>
      </c>
      <c r="C134" s="2" t="s">
        <v>69</v>
      </c>
      <c r="D134" s="2" t="s">
        <v>244</v>
      </c>
      <c r="E134" s="2" t="s">
        <v>547</v>
      </c>
      <c r="F134" s="21" t="s">
        <v>170</v>
      </c>
      <c r="G134" s="11" t="s">
        <v>606</v>
      </c>
      <c r="H134" s="3">
        <v>42391</v>
      </c>
      <c r="I134" s="2" t="s">
        <v>39</v>
      </c>
      <c r="J134" s="2" t="s">
        <v>548</v>
      </c>
      <c r="K134" s="2" t="s">
        <v>30</v>
      </c>
      <c r="L134" s="2" t="s">
        <v>31</v>
      </c>
      <c r="M134" s="2" t="s">
        <v>32</v>
      </c>
      <c r="N134" s="4">
        <v>48</v>
      </c>
      <c r="O134" s="4">
        <v>105</v>
      </c>
      <c r="P134" s="4">
        <v>57</v>
      </c>
      <c r="Q134" s="5">
        <v>0.96</v>
      </c>
      <c r="R134" s="4">
        <v>16</v>
      </c>
      <c r="S134" s="4">
        <v>25</v>
      </c>
      <c r="T134" s="4">
        <v>9</v>
      </c>
      <c r="U134" s="5">
        <v>0.54</v>
      </c>
      <c r="V134" s="5">
        <v>0</v>
      </c>
      <c r="W134" s="14">
        <v>1.5</v>
      </c>
      <c r="X134" s="14">
        <v>0</v>
      </c>
      <c r="Y134" s="14">
        <v>1.5</v>
      </c>
      <c r="Z134" s="4">
        <v>24580</v>
      </c>
      <c r="AA134" s="49" t="str">
        <f>IFERROR(IF(VLOOKUP($D134,'Year-To-Date'!$E$1:$E$322,1,FALSE)=D134,"--","Find"),"Find")</f>
        <v>--</v>
      </c>
    </row>
    <row r="135" spans="1:27">
      <c r="A135" s="2" t="s">
        <v>569</v>
      </c>
      <c r="B135" s="2" t="s">
        <v>510</v>
      </c>
      <c r="C135" s="2" t="s">
        <v>69</v>
      </c>
      <c r="D135" s="2" t="s">
        <v>245</v>
      </c>
      <c r="E135" s="2" t="s">
        <v>547</v>
      </c>
      <c r="F135" s="21" t="s">
        <v>170</v>
      </c>
      <c r="G135" s="11" t="s">
        <v>606</v>
      </c>
      <c r="H135" s="3">
        <v>42391</v>
      </c>
      <c r="I135" s="2" t="s">
        <v>39</v>
      </c>
      <c r="J135" s="2" t="s">
        <v>548</v>
      </c>
      <c r="K135" s="2" t="s">
        <v>30</v>
      </c>
      <c r="L135" s="2" t="s">
        <v>31</v>
      </c>
      <c r="M135" s="2" t="s">
        <v>32</v>
      </c>
      <c r="N135" s="4">
        <v>3788</v>
      </c>
      <c r="O135" s="4">
        <v>4820</v>
      </c>
      <c r="P135" s="4">
        <v>1032</v>
      </c>
      <c r="Q135" s="5">
        <v>17.440000000000001</v>
      </c>
      <c r="R135" s="4">
        <v>686</v>
      </c>
      <c r="S135" s="4">
        <v>1328</v>
      </c>
      <c r="T135" s="4">
        <v>642</v>
      </c>
      <c r="U135" s="5">
        <v>38.39</v>
      </c>
      <c r="V135" s="5">
        <v>0</v>
      </c>
      <c r="W135" s="14">
        <v>55.83</v>
      </c>
      <c r="X135" s="14">
        <v>0</v>
      </c>
      <c r="Y135" s="14">
        <v>55.83</v>
      </c>
      <c r="Z135" s="4">
        <v>24580</v>
      </c>
      <c r="AA135" s="49" t="str">
        <f>IFERROR(IF(VLOOKUP($D135,'Year-To-Date'!$E$1:$E$322,1,FALSE)=D135,"--","Find"),"Find")</f>
        <v>--</v>
      </c>
    </row>
    <row r="136" spans="1:27">
      <c r="A136" s="2" t="s">
        <v>569</v>
      </c>
      <c r="B136" s="2" t="s">
        <v>510</v>
      </c>
      <c r="C136" s="2" t="s">
        <v>69</v>
      </c>
      <c r="D136" s="2" t="s">
        <v>246</v>
      </c>
      <c r="E136" s="2" t="s">
        <v>547</v>
      </c>
      <c r="F136" s="21" t="s">
        <v>170</v>
      </c>
      <c r="G136" s="11" t="s">
        <v>606</v>
      </c>
      <c r="H136" s="3">
        <v>42388</v>
      </c>
      <c r="I136" s="2" t="s">
        <v>39</v>
      </c>
      <c r="J136" s="2" t="s">
        <v>548</v>
      </c>
      <c r="K136" s="2" t="s">
        <v>30</v>
      </c>
      <c r="L136" s="2" t="s">
        <v>31</v>
      </c>
      <c r="M136" s="2" t="s">
        <v>32</v>
      </c>
      <c r="N136" s="4">
        <v>37</v>
      </c>
      <c r="O136" s="4">
        <v>79</v>
      </c>
      <c r="P136" s="4">
        <v>42</v>
      </c>
      <c r="Q136" s="5">
        <v>0.71</v>
      </c>
      <c r="R136" s="4">
        <v>75</v>
      </c>
      <c r="S136" s="4">
        <v>161</v>
      </c>
      <c r="T136" s="4">
        <v>86</v>
      </c>
      <c r="U136" s="5">
        <v>5.14</v>
      </c>
      <c r="V136" s="5">
        <v>0</v>
      </c>
      <c r="W136" s="14">
        <v>5.85</v>
      </c>
      <c r="X136" s="14">
        <v>0</v>
      </c>
      <c r="Y136" s="14">
        <v>5.85</v>
      </c>
      <c r="Z136" s="4">
        <v>24580</v>
      </c>
      <c r="AA136" s="49" t="str">
        <f>IFERROR(IF(VLOOKUP($D136,'Year-To-Date'!$E$1:$E$322,1,FALSE)=D136,"--","Find"),"Find")</f>
        <v>--</v>
      </c>
    </row>
    <row r="137" spans="1:27">
      <c r="A137" s="2" t="s">
        <v>569</v>
      </c>
      <c r="B137" s="2" t="s">
        <v>510</v>
      </c>
      <c r="C137" s="2" t="s">
        <v>69</v>
      </c>
      <c r="D137" s="2" t="s">
        <v>247</v>
      </c>
      <c r="E137" s="2" t="s">
        <v>547</v>
      </c>
      <c r="F137" s="21" t="s">
        <v>170</v>
      </c>
      <c r="G137" s="11" t="s">
        <v>649</v>
      </c>
      <c r="H137" s="3">
        <v>42388</v>
      </c>
      <c r="I137" s="2" t="s">
        <v>39</v>
      </c>
      <c r="J137" s="2" t="s">
        <v>548</v>
      </c>
      <c r="K137" s="2" t="s">
        <v>30</v>
      </c>
      <c r="L137" s="2" t="s">
        <v>31</v>
      </c>
      <c r="M137" s="2" t="s">
        <v>32</v>
      </c>
      <c r="N137" s="4">
        <v>82</v>
      </c>
      <c r="O137" s="4">
        <v>293</v>
      </c>
      <c r="P137" s="4">
        <v>211</v>
      </c>
      <c r="Q137" s="5">
        <v>3.57</v>
      </c>
      <c r="R137" s="4">
        <v>183</v>
      </c>
      <c r="S137" s="4">
        <v>265</v>
      </c>
      <c r="T137" s="4">
        <v>82</v>
      </c>
      <c r="U137" s="5">
        <v>4.9000000000000004</v>
      </c>
      <c r="V137" s="5">
        <v>0</v>
      </c>
      <c r="W137" s="14">
        <v>8.4700000000000006</v>
      </c>
      <c r="X137" s="14">
        <v>0</v>
      </c>
      <c r="Y137" s="14">
        <v>8.4700000000000006</v>
      </c>
      <c r="Z137" s="4">
        <v>24580</v>
      </c>
      <c r="AA137" s="49" t="str">
        <f>IFERROR(IF(VLOOKUP($D137,'Year-To-Date'!$E$1:$E$322,1,FALSE)=D137,"--","Find"),"Find")</f>
        <v>--</v>
      </c>
    </row>
    <row r="138" spans="1:27">
      <c r="A138" s="2" t="s">
        <v>569</v>
      </c>
      <c r="B138" s="2" t="s">
        <v>510</v>
      </c>
      <c r="C138" s="2" t="s">
        <v>69</v>
      </c>
      <c r="D138" s="2" t="s">
        <v>248</v>
      </c>
      <c r="E138" s="2" t="s">
        <v>549</v>
      </c>
      <c r="F138" s="21" t="s">
        <v>170</v>
      </c>
      <c r="G138" s="11" t="s">
        <v>649</v>
      </c>
      <c r="H138" s="3">
        <v>42391</v>
      </c>
      <c r="I138" s="2" t="s">
        <v>39</v>
      </c>
      <c r="J138" s="2" t="s">
        <v>550</v>
      </c>
      <c r="K138" s="2" t="s">
        <v>30</v>
      </c>
      <c r="L138" s="2" t="s">
        <v>31</v>
      </c>
      <c r="M138" s="2" t="s">
        <v>32</v>
      </c>
      <c r="N138" s="4">
        <v>955</v>
      </c>
      <c r="O138" s="4">
        <v>1326</v>
      </c>
      <c r="P138" s="4">
        <v>371</v>
      </c>
      <c r="Q138" s="5">
        <v>6.27</v>
      </c>
      <c r="R138" s="4">
        <v>39</v>
      </c>
      <c r="S138" s="4">
        <v>107</v>
      </c>
      <c r="T138" s="4">
        <v>68</v>
      </c>
      <c r="U138" s="5">
        <v>4.07</v>
      </c>
      <c r="V138" s="5">
        <v>0</v>
      </c>
      <c r="W138" s="14">
        <v>10.34</v>
      </c>
      <c r="X138" s="14">
        <v>0</v>
      </c>
      <c r="Y138" s="14">
        <v>10.34</v>
      </c>
      <c r="Z138" s="4">
        <v>24580</v>
      </c>
      <c r="AA138" s="49" t="str">
        <f>IFERROR(IF(VLOOKUP($D138,'Year-To-Date'!$E$1:$E$322,1,FALSE)=D138,"--","Find"),"Find")</f>
        <v>--</v>
      </c>
    </row>
    <row r="139" spans="1:27">
      <c r="A139" s="2" t="s">
        <v>569</v>
      </c>
      <c r="B139" s="2" t="s">
        <v>510</v>
      </c>
      <c r="C139" s="2" t="s">
        <v>69</v>
      </c>
      <c r="D139" s="2" t="s">
        <v>252</v>
      </c>
      <c r="E139" s="2" t="s">
        <v>547</v>
      </c>
      <c r="F139" s="21" t="s">
        <v>170</v>
      </c>
      <c r="G139" s="11" t="s">
        <v>649</v>
      </c>
      <c r="H139" s="3">
        <v>42388</v>
      </c>
      <c r="I139" s="2" t="s">
        <v>39</v>
      </c>
      <c r="J139" s="2" t="s">
        <v>548</v>
      </c>
      <c r="K139" s="2" t="s">
        <v>30</v>
      </c>
      <c r="L139" s="2" t="s">
        <v>31</v>
      </c>
      <c r="M139" s="2" t="s">
        <v>32</v>
      </c>
      <c r="N139" s="4">
        <v>92</v>
      </c>
      <c r="O139" s="4">
        <v>357</v>
      </c>
      <c r="P139" s="4">
        <v>265</v>
      </c>
      <c r="Q139" s="5">
        <v>4.4800000000000004</v>
      </c>
      <c r="R139" s="4">
        <v>141</v>
      </c>
      <c r="S139" s="4">
        <v>337</v>
      </c>
      <c r="T139" s="4">
        <v>196</v>
      </c>
      <c r="U139" s="5">
        <v>11.72</v>
      </c>
      <c r="V139" s="5">
        <v>0</v>
      </c>
      <c r="W139" s="14">
        <v>16.2</v>
      </c>
      <c r="X139" s="14">
        <v>0</v>
      </c>
      <c r="Y139" s="14">
        <v>16.2</v>
      </c>
      <c r="Z139" s="4">
        <v>24580</v>
      </c>
      <c r="AA139" s="49" t="str">
        <f>IFERROR(IF(VLOOKUP($D139,'Year-To-Date'!$E$1:$E$322,1,FALSE)=D139,"--","Find"),"Find")</f>
        <v>--</v>
      </c>
    </row>
    <row r="140" spans="1:27">
      <c r="A140" s="2" t="s">
        <v>569</v>
      </c>
      <c r="B140" s="2" t="s">
        <v>510</v>
      </c>
      <c r="C140" s="2" t="s">
        <v>76</v>
      </c>
      <c r="D140" s="2" t="s">
        <v>326</v>
      </c>
      <c r="E140" s="2" t="s">
        <v>547</v>
      </c>
      <c r="F140" s="21" t="s">
        <v>170</v>
      </c>
      <c r="G140" s="11" t="s">
        <v>649</v>
      </c>
      <c r="H140" s="3">
        <v>42388</v>
      </c>
      <c r="I140" s="2" t="s">
        <v>39</v>
      </c>
      <c r="J140" s="2" t="s">
        <v>548</v>
      </c>
      <c r="K140" s="2" t="s">
        <v>30</v>
      </c>
      <c r="L140" s="2" t="s">
        <v>31</v>
      </c>
      <c r="M140" s="2" t="s">
        <v>32</v>
      </c>
      <c r="N140" s="4">
        <v>5915</v>
      </c>
      <c r="O140" s="4">
        <v>11366</v>
      </c>
      <c r="P140" s="4">
        <v>5451</v>
      </c>
      <c r="Q140" s="5">
        <v>92.12</v>
      </c>
      <c r="R140" s="4">
        <v>344</v>
      </c>
      <c r="S140" s="4">
        <v>754</v>
      </c>
      <c r="T140" s="4">
        <v>410</v>
      </c>
      <c r="U140" s="5">
        <v>24.52</v>
      </c>
      <c r="V140" s="5">
        <v>0</v>
      </c>
      <c r="W140" s="14">
        <v>116.64</v>
      </c>
      <c r="X140" s="14">
        <v>0</v>
      </c>
      <c r="Y140" s="14">
        <v>116.64</v>
      </c>
      <c r="Z140" s="4">
        <v>24580</v>
      </c>
      <c r="AA140" s="49" t="str">
        <f>IFERROR(IF(VLOOKUP($D140,'Year-To-Date'!$E$1:$E$322,1,FALSE)=D140,"--","Find"),"Find")</f>
        <v>--</v>
      </c>
    </row>
    <row r="141" spans="1:27">
      <c r="A141" s="2" t="s">
        <v>569</v>
      </c>
      <c r="B141" s="2" t="s">
        <v>510</v>
      </c>
      <c r="C141" s="2" t="s">
        <v>76</v>
      </c>
      <c r="D141" s="2" t="s">
        <v>341</v>
      </c>
      <c r="E141" s="2" t="s">
        <v>555</v>
      </c>
      <c r="F141" s="21" t="s">
        <v>170</v>
      </c>
      <c r="G141" s="11" t="s">
        <v>649</v>
      </c>
      <c r="H141" s="3">
        <v>42390</v>
      </c>
      <c r="I141" s="2" t="s">
        <v>39</v>
      </c>
      <c r="J141" s="2" t="s">
        <v>556</v>
      </c>
      <c r="K141" s="2" t="s">
        <v>30</v>
      </c>
      <c r="L141" s="2" t="s">
        <v>31</v>
      </c>
      <c r="M141" s="2" t="s">
        <v>32</v>
      </c>
      <c r="N141" s="4">
        <v>5898</v>
      </c>
      <c r="O141" s="4">
        <v>16065</v>
      </c>
      <c r="P141" s="4">
        <v>10167</v>
      </c>
      <c r="Q141" s="5">
        <v>171.82</v>
      </c>
      <c r="R141" s="4">
        <v>1985</v>
      </c>
      <c r="S141" s="4">
        <v>11780</v>
      </c>
      <c r="T141" s="4">
        <v>9795</v>
      </c>
      <c r="U141" s="5">
        <v>585.74</v>
      </c>
      <c r="V141" s="5">
        <v>0</v>
      </c>
      <c r="W141" s="14">
        <v>757.56</v>
      </c>
      <c r="X141" s="14">
        <v>0</v>
      </c>
      <c r="Y141" s="14">
        <v>757.56</v>
      </c>
      <c r="Z141" s="4">
        <v>24580</v>
      </c>
      <c r="AA141" s="49" t="str">
        <f>IFERROR(IF(VLOOKUP($D141,'Year-To-Date'!$E$1:$E$322,1,FALSE)=D141,"--","Find"),"Find")</f>
        <v>--</v>
      </c>
    </row>
    <row r="142" spans="1:27">
      <c r="A142" s="2" t="s">
        <v>569</v>
      </c>
      <c r="B142" s="2" t="s">
        <v>510</v>
      </c>
      <c r="C142" s="2" t="s">
        <v>479</v>
      </c>
      <c r="D142" s="2" t="s">
        <v>104</v>
      </c>
      <c r="E142" s="2" t="s">
        <v>480</v>
      </c>
      <c r="F142" s="21" t="s">
        <v>105</v>
      </c>
      <c r="G142" s="11" t="s">
        <v>650</v>
      </c>
      <c r="H142" s="3">
        <v>42158</v>
      </c>
      <c r="I142" s="2" t="s">
        <v>28</v>
      </c>
      <c r="J142" s="2" t="s">
        <v>440</v>
      </c>
      <c r="K142" s="2" t="s">
        <v>30</v>
      </c>
      <c r="L142" s="2" t="s">
        <v>31</v>
      </c>
      <c r="M142" s="2" t="s">
        <v>378</v>
      </c>
      <c r="N142" s="4">
        <v>22770</v>
      </c>
      <c r="O142" s="4">
        <v>29838</v>
      </c>
      <c r="P142" s="4">
        <v>7068</v>
      </c>
      <c r="Q142" s="5">
        <v>119.45</v>
      </c>
      <c r="R142" s="4">
        <v>0</v>
      </c>
      <c r="S142" s="4">
        <v>0</v>
      </c>
      <c r="T142" s="4">
        <v>0</v>
      </c>
      <c r="U142" s="5">
        <v>0</v>
      </c>
      <c r="V142" s="5">
        <v>0</v>
      </c>
      <c r="W142" s="14">
        <v>119.45</v>
      </c>
      <c r="X142" s="14">
        <v>0</v>
      </c>
      <c r="Y142" s="14">
        <v>119.45</v>
      </c>
      <c r="Z142" s="4">
        <v>24580</v>
      </c>
      <c r="AA142" s="49" t="str">
        <f>IFERROR(IF(VLOOKUP($D142,'Year-To-Date'!$E$1:$E$322,1,FALSE)=D142,"--","Find"),"Find")</f>
        <v>--</v>
      </c>
    </row>
    <row r="143" spans="1:27">
      <c r="A143" s="2" t="s">
        <v>569</v>
      </c>
      <c r="B143" s="2" t="s">
        <v>510</v>
      </c>
      <c r="C143" s="2" t="s">
        <v>25</v>
      </c>
      <c r="D143" s="2" t="s">
        <v>119</v>
      </c>
      <c r="E143" s="2" t="s">
        <v>436</v>
      </c>
      <c r="F143" s="21" t="s">
        <v>105</v>
      </c>
      <c r="G143" s="11" t="s">
        <v>650</v>
      </c>
      <c r="H143" s="3">
        <v>42256</v>
      </c>
      <c r="I143" s="2" t="s">
        <v>39</v>
      </c>
      <c r="J143" s="2" t="s">
        <v>438</v>
      </c>
      <c r="K143" s="2" t="s">
        <v>30</v>
      </c>
      <c r="L143" s="2" t="s">
        <v>31</v>
      </c>
      <c r="M143" s="2" t="s">
        <v>41</v>
      </c>
      <c r="N143" s="4">
        <v>15266</v>
      </c>
      <c r="O143" s="4">
        <v>16936</v>
      </c>
      <c r="P143" s="4">
        <v>1670</v>
      </c>
      <c r="Q143" s="5">
        <v>28.22</v>
      </c>
      <c r="R143" s="4">
        <v>0</v>
      </c>
      <c r="S143" s="4">
        <v>0</v>
      </c>
      <c r="T143" s="4">
        <v>0</v>
      </c>
      <c r="U143" s="5">
        <v>0</v>
      </c>
      <c r="V143" s="5">
        <v>0</v>
      </c>
      <c r="W143" s="14">
        <v>28.22</v>
      </c>
      <c r="X143" s="14">
        <v>0</v>
      </c>
      <c r="Y143" s="14">
        <v>28.22</v>
      </c>
      <c r="Z143" s="4">
        <v>24580</v>
      </c>
      <c r="AA143" s="49" t="str">
        <f>IFERROR(IF(VLOOKUP($D143,'Year-To-Date'!$E$1:$E$322,1,FALSE)=D143,"--","Find"),"Find")</f>
        <v>--</v>
      </c>
    </row>
    <row r="144" spans="1:27">
      <c r="A144" s="2" t="s">
        <v>569</v>
      </c>
      <c r="B144" s="2" t="s">
        <v>510</v>
      </c>
      <c r="C144" s="2" t="s">
        <v>48</v>
      </c>
      <c r="D144" s="2" t="s">
        <v>157</v>
      </c>
      <c r="E144" s="2" t="s">
        <v>427</v>
      </c>
      <c r="F144" s="21" t="s">
        <v>105</v>
      </c>
      <c r="G144" s="11" t="s">
        <v>650</v>
      </c>
      <c r="H144" s="3">
        <v>42257</v>
      </c>
      <c r="I144" s="2" t="s">
        <v>39</v>
      </c>
      <c r="J144" s="2" t="s">
        <v>429</v>
      </c>
      <c r="K144" s="2" t="s">
        <v>30</v>
      </c>
      <c r="L144" s="2" t="s">
        <v>31</v>
      </c>
      <c r="M144" s="2" t="s">
        <v>32</v>
      </c>
      <c r="N144" s="4">
        <v>1421</v>
      </c>
      <c r="O144" s="4">
        <v>2003</v>
      </c>
      <c r="P144" s="4">
        <v>582</v>
      </c>
      <c r="Q144" s="5">
        <v>9.84</v>
      </c>
      <c r="R144" s="4">
        <v>0</v>
      </c>
      <c r="S144" s="4">
        <v>0</v>
      </c>
      <c r="T144" s="4">
        <v>0</v>
      </c>
      <c r="U144" s="5">
        <v>0</v>
      </c>
      <c r="V144" s="5">
        <v>0</v>
      </c>
      <c r="W144" s="14">
        <v>9.84</v>
      </c>
      <c r="X144" s="14">
        <v>0</v>
      </c>
      <c r="Y144" s="14">
        <v>9.84</v>
      </c>
      <c r="Z144" s="4">
        <v>24580</v>
      </c>
      <c r="AA144" s="49" t="str">
        <f>IFERROR(IF(VLOOKUP($D144,'Year-To-Date'!$E$1:$E$322,1,FALSE)=D144,"--","Find"),"Find")</f>
        <v>--</v>
      </c>
    </row>
    <row r="145" spans="1:27">
      <c r="A145" s="2" t="s">
        <v>569</v>
      </c>
      <c r="B145" s="2" t="s">
        <v>510</v>
      </c>
      <c r="C145" s="2" t="s">
        <v>48</v>
      </c>
      <c r="D145" s="2" t="s">
        <v>158</v>
      </c>
      <c r="E145" s="2" t="s">
        <v>27</v>
      </c>
      <c r="F145" s="21" t="s">
        <v>105</v>
      </c>
      <c r="G145" s="11" t="s">
        <v>650</v>
      </c>
      <c r="H145" s="3">
        <v>42255</v>
      </c>
      <c r="I145" s="2" t="s">
        <v>39</v>
      </c>
      <c r="J145" s="2" t="s">
        <v>29</v>
      </c>
      <c r="K145" s="2" t="s">
        <v>30</v>
      </c>
      <c r="L145" s="2" t="s">
        <v>31</v>
      </c>
      <c r="M145" s="2" t="s">
        <v>32</v>
      </c>
      <c r="N145" s="4">
        <v>11136</v>
      </c>
      <c r="O145" s="4">
        <v>13274</v>
      </c>
      <c r="P145" s="4">
        <v>2138</v>
      </c>
      <c r="Q145" s="5">
        <v>36.130000000000003</v>
      </c>
      <c r="R145" s="4">
        <v>1</v>
      </c>
      <c r="S145" s="4">
        <v>1</v>
      </c>
      <c r="T145" s="4">
        <v>0</v>
      </c>
      <c r="U145" s="5">
        <v>0</v>
      </c>
      <c r="V145" s="5">
        <v>0</v>
      </c>
      <c r="W145" s="14">
        <v>36.130000000000003</v>
      </c>
      <c r="X145" s="14">
        <v>0</v>
      </c>
      <c r="Y145" s="14">
        <v>36.130000000000003</v>
      </c>
      <c r="Z145" s="4">
        <v>24580</v>
      </c>
      <c r="AA145" s="49" t="str">
        <f>IFERROR(IF(VLOOKUP($D145,'Year-To-Date'!$E$1:$E$322,1,FALSE)=D145,"--","Find"),"Find")</f>
        <v>--</v>
      </c>
    </row>
    <row r="146" spans="1:27">
      <c r="A146" s="2" t="s">
        <v>569</v>
      </c>
      <c r="B146" s="2" t="s">
        <v>510</v>
      </c>
      <c r="C146" s="2" t="s">
        <v>48</v>
      </c>
      <c r="D146" s="2" t="s">
        <v>159</v>
      </c>
      <c r="E146" s="2" t="s">
        <v>27</v>
      </c>
      <c r="F146" s="21" t="s">
        <v>105</v>
      </c>
      <c r="G146" s="11" t="s">
        <v>650</v>
      </c>
      <c r="H146" s="3">
        <v>42255</v>
      </c>
      <c r="I146" s="2" t="s">
        <v>39</v>
      </c>
      <c r="J146" s="2" t="s">
        <v>29</v>
      </c>
      <c r="K146" s="2" t="s">
        <v>30</v>
      </c>
      <c r="L146" s="2" t="s">
        <v>31</v>
      </c>
      <c r="M146" s="2" t="s">
        <v>32</v>
      </c>
      <c r="N146" s="4">
        <v>20</v>
      </c>
      <c r="O146" s="4">
        <v>23</v>
      </c>
      <c r="P146" s="4">
        <v>3</v>
      </c>
      <c r="Q146" s="5">
        <v>0.05</v>
      </c>
      <c r="R146" s="4">
        <v>1</v>
      </c>
      <c r="S146" s="4">
        <v>1</v>
      </c>
      <c r="T146" s="4">
        <v>0</v>
      </c>
      <c r="U146" s="5">
        <v>0</v>
      </c>
      <c r="V146" s="5">
        <v>0</v>
      </c>
      <c r="W146" s="14">
        <v>0.05</v>
      </c>
      <c r="X146" s="14">
        <v>0</v>
      </c>
      <c r="Y146" s="14">
        <v>0.05</v>
      </c>
      <c r="Z146" s="4">
        <v>24580</v>
      </c>
      <c r="AA146" s="49" t="str">
        <f>IFERROR(IF(VLOOKUP($D146,'Year-To-Date'!$E$1:$E$322,1,FALSE)=D146,"--","Find"),"Find")</f>
        <v>--</v>
      </c>
    </row>
    <row r="147" spans="1:27">
      <c r="A147" s="2" t="s">
        <v>569</v>
      </c>
      <c r="B147" s="2" t="s">
        <v>510</v>
      </c>
      <c r="C147" s="2" t="s">
        <v>48</v>
      </c>
      <c r="D147" s="2" t="s">
        <v>160</v>
      </c>
      <c r="E147" s="2" t="s">
        <v>427</v>
      </c>
      <c r="F147" s="21" t="s">
        <v>105</v>
      </c>
      <c r="G147" s="11" t="s">
        <v>650</v>
      </c>
      <c r="H147" s="3">
        <v>42257</v>
      </c>
      <c r="I147" s="2" t="s">
        <v>39</v>
      </c>
      <c r="J147" s="2" t="s">
        <v>429</v>
      </c>
      <c r="K147" s="2" t="s">
        <v>30</v>
      </c>
      <c r="L147" s="2" t="s">
        <v>31</v>
      </c>
      <c r="M147" s="2" t="s">
        <v>32</v>
      </c>
      <c r="N147" s="4">
        <v>514</v>
      </c>
      <c r="O147" s="4">
        <v>1932</v>
      </c>
      <c r="P147" s="4">
        <v>1418</v>
      </c>
      <c r="Q147" s="5">
        <v>23.96</v>
      </c>
      <c r="R147" s="4">
        <v>0</v>
      </c>
      <c r="S147" s="4">
        <v>0</v>
      </c>
      <c r="T147" s="4">
        <v>0</v>
      </c>
      <c r="U147" s="5">
        <v>0</v>
      </c>
      <c r="V147" s="5">
        <v>0</v>
      </c>
      <c r="W147" s="14">
        <v>23.96</v>
      </c>
      <c r="X147" s="14">
        <v>0</v>
      </c>
      <c r="Y147" s="14">
        <v>23.96</v>
      </c>
      <c r="Z147" s="4">
        <v>24580</v>
      </c>
      <c r="AA147" s="49" t="str">
        <f>IFERROR(IF(VLOOKUP($D147,'Year-To-Date'!$E$1:$E$322,1,FALSE)=D147,"--","Find"),"Find")</f>
        <v>--</v>
      </c>
    </row>
    <row r="148" spans="1:27">
      <c r="A148" s="2" t="s">
        <v>569</v>
      </c>
      <c r="B148" s="2" t="s">
        <v>510</v>
      </c>
      <c r="C148" s="2" t="s">
        <v>48</v>
      </c>
      <c r="D148" s="2" t="s">
        <v>161</v>
      </c>
      <c r="E148" s="2" t="s">
        <v>27</v>
      </c>
      <c r="F148" s="21" t="s">
        <v>105</v>
      </c>
      <c r="G148" s="11" t="s">
        <v>650</v>
      </c>
      <c r="H148" s="3">
        <v>42255</v>
      </c>
      <c r="I148" s="2" t="s">
        <v>39</v>
      </c>
      <c r="J148" s="2" t="s">
        <v>29</v>
      </c>
      <c r="K148" s="2" t="s">
        <v>30</v>
      </c>
      <c r="L148" s="2" t="s">
        <v>31</v>
      </c>
      <c r="M148" s="2" t="s">
        <v>32</v>
      </c>
      <c r="N148" s="4">
        <v>23</v>
      </c>
      <c r="O148" s="4">
        <v>27</v>
      </c>
      <c r="P148" s="4">
        <v>4</v>
      </c>
      <c r="Q148" s="5">
        <v>7.0000000000000007E-2</v>
      </c>
      <c r="R148" s="4">
        <v>1</v>
      </c>
      <c r="S148" s="4">
        <v>1</v>
      </c>
      <c r="T148" s="4">
        <v>0</v>
      </c>
      <c r="U148" s="5">
        <v>0</v>
      </c>
      <c r="V148" s="5">
        <v>0</v>
      </c>
      <c r="W148" s="14">
        <v>7.0000000000000007E-2</v>
      </c>
      <c r="X148" s="14">
        <v>0</v>
      </c>
      <c r="Y148" s="14">
        <v>7.0000000000000007E-2</v>
      </c>
      <c r="Z148" s="4">
        <v>24580</v>
      </c>
      <c r="AA148" s="49" t="str">
        <f>IFERROR(IF(VLOOKUP($D148,'Year-To-Date'!$E$1:$E$322,1,FALSE)=D148,"--","Find"),"Find")</f>
        <v>--</v>
      </c>
    </row>
    <row r="149" spans="1:27">
      <c r="A149" s="2" t="s">
        <v>569</v>
      </c>
      <c r="B149" s="2" t="s">
        <v>510</v>
      </c>
      <c r="C149" s="2" t="s">
        <v>48</v>
      </c>
      <c r="D149" s="2" t="s">
        <v>162</v>
      </c>
      <c r="E149" s="2" t="s">
        <v>427</v>
      </c>
      <c r="F149" s="21" t="s">
        <v>105</v>
      </c>
      <c r="G149" s="11" t="s">
        <v>650</v>
      </c>
      <c r="H149" s="3">
        <v>42257</v>
      </c>
      <c r="I149" s="2" t="s">
        <v>39</v>
      </c>
      <c r="J149" s="2" t="s">
        <v>429</v>
      </c>
      <c r="K149" s="2" t="s">
        <v>30</v>
      </c>
      <c r="L149" s="2" t="s">
        <v>31</v>
      </c>
      <c r="M149" s="2" t="s">
        <v>32</v>
      </c>
      <c r="N149" s="4">
        <v>2147</v>
      </c>
      <c r="O149" s="4">
        <v>2233</v>
      </c>
      <c r="P149" s="4">
        <v>86</v>
      </c>
      <c r="Q149" s="5">
        <v>1.45</v>
      </c>
      <c r="R149" s="4">
        <v>0</v>
      </c>
      <c r="S149" s="4">
        <v>0</v>
      </c>
      <c r="T149" s="4">
        <v>0</v>
      </c>
      <c r="U149" s="5">
        <v>0</v>
      </c>
      <c r="V149" s="5">
        <v>0</v>
      </c>
      <c r="W149" s="14">
        <v>1.45</v>
      </c>
      <c r="X149" s="14">
        <v>0</v>
      </c>
      <c r="Y149" s="14">
        <v>1.45</v>
      </c>
      <c r="Z149" s="4">
        <v>24580</v>
      </c>
      <c r="AA149" s="49" t="str">
        <f>IFERROR(IF(VLOOKUP($D149,'Year-To-Date'!$E$1:$E$322,1,FALSE)=D149,"--","Find"),"Find")</f>
        <v>--</v>
      </c>
    </row>
    <row r="150" spans="1:27">
      <c r="A150" s="2" t="s">
        <v>569</v>
      </c>
      <c r="B150" s="2" t="s">
        <v>510</v>
      </c>
      <c r="C150" s="2" t="s">
        <v>56</v>
      </c>
      <c r="D150" s="2" t="s">
        <v>203</v>
      </c>
      <c r="E150" s="2" t="s">
        <v>433</v>
      </c>
      <c r="F150" s="21" t="s">
        <v>105</v>
      </c>
      <c r="G150" s="11" t="s">
        <v>650</v>
      </c>
      <c r="H150" s="3">
        <v>42158</v>
      </c>
      <c r="I150" s="2" t="s">
        <v>28</v>
      </c>
      <c r="J150" s="2" t="s">
        <v>434</v>
      </c>
      <c r="K150" s="2" t="s">
        <v>30</v>
      </c>
      <c r="L150" s="2" t="s">
        <v>31</v>
      </c>
      <c r="M150" s="2" t="s">
        <v>378</v>
      </c>
      <c r="N150" s="4">
        <v>24676</v>
      </c>
      <c r="O150" s="4">
        <v>25499</v>
      </c>
      <c r="P150" s="4">
        <v>823</v>
      </c>
      <c r="Q150" s="5">
        <v>13.91</v>
      </c>
      <c r="R150" s="4">
        <v>0</v>
      </c>
      <c r="S150" s="4">
        <v>0</v>
      </c>
      <c r="T150" s="4">
        <v>0</v>
      </c>
      <c r="U150" s="5">
        <v>0</v>
      </c>
      <c r="V150" s="5">
        <v>0</v>
      </c>
      <c r="W150" s="14">
        <v>13.91</v>
      </c>
      <c r="X150" s="14">
        <v>0</v>
      </c>
      <c r="Y150" s="14">
        <v>13.91</v>
      </c>
      <c r="Z150" s="4">
        <v>24580</v>
      </c>
      <c r="AA150" s="49" t="str">
        <f>IFERROR(IF(VLOOKUP($D150,'Year-To-Date'!$E$1:$E$322,1,FALSE)=D150,"--","Find"),"Find")</f>
        <v>--</v>
      </c>
    </row>
    <row r="151" spans="1:27">
      <c r="A151" s="2" t="s">
        <v>569</v>
      </c>
      <c r="B151" s="2" t="s">
        <v>510</v>
      </c>
      <c r="C151" s="2" t="s">
        <v>56</v>
      </c>
      <c r="D151" s="2" t="s">
        <v>212</v>
      </c>
      <c r="E151" s="2" t="s">
        <v>27</v>
      </c>
      <c r="F151" s="21" t="s">
        <v>105</v>
      </c>
      <c r="G151" s="11" t="s">
        <v>650</v>
      </c>
      <c r="H151" s="3">
        <v>42255</v>
      </c>
      <c r="I151" s="2" t="s">
        <v>39</v>
      </c>
      <c r="J151" s="2" t="s">
        <v>29</v>
      </c>
      <c r="K151" s="2" t="s">
        <v>30</v>
      </c>
      <c r="L151" s="2" t="s">
        <v>31</v>
      </c>
      <c r="M151" s="2" t="s">
        <v>32</v>
      </c>
      <c r="N151" s="4">
        <v>16557</v>
      </c>
      <c r="O151" s="4">
        <v>20798</v>
      </c>
      <c r="P151" s="4">
        <v>4241</v>
      </c>
      <c r="Q151" s="5">
        <v>71.67</v>
      </c>
      <c r="R151" s="4">
        <v>0</v>
      </c>
      <c r="S151" s="4">
        <v>0</v>
      </c>
      <c r="T151" s="4">
        <v>0</v>
      </c>
      <c r="U151" s="5">
        <v>0</v>
      </c>
      <c r="V151" s="5">
        <v>0</v>
      </c>
      <c r="W151" s="14">
        <v>71.67</v>
      </c>
      <c r="X151" s="14">
        <v>0</v>
      </c>
      <c r="Y151" s="14">
        <v>71.67</v>
      </c>
      <c r="Z151" s="4">
        <v>24580</v>
      </c>
      <c r="AA151" s="49" t="str">
        <f>IFERROR(IF(VLOOKUP($D151,'Year-To-Date'!$E$1:$E$322,1,FALSE)=D151,"--","Find"),"Find")</f>
        <v>--</v>
      </c>
    </row>
    <row r="152" spans="1:27">
      <c r="A152" s="2" t="s">
        <v>569</v>
      </c>
      <c r="B152" s="2" t="s">
        <v>510</v>
      </c>
      <c r="C152" s="2" t="s">
        <v>56</v>
      </c>
      <c r="D152" s="2" t="s">
        <v>213</v>
      </c>
      <c r="E152" s="2" t="s">
        <v>427</v>
      </c>
      <c r="F152" s="21" t="s">
        <v>105</v>
      </c>
      <c r="G152" s="11" t="s">
        <v>650</v>
      </c>
      <c r="H152" s="3">
        <v>42257</v>
      </c>
      <c r="I152" s="2" t="s">
        <v>39</v>
      </c>
      <c r="J152" s="2" t="s">
        <v>429</v>
      </c>
      <c r="K152" s="2" t="s">
        <v>30</v>
      </c>
      <c r="L152" s="2" t="s">
        <v>31</v>
      </c>
      <c r="M152" s="2" t="s">
        <v>32</v>
      </c>
      <c r="N152" s="4">
        <v>17137</v>
      </c>
      <c r="O152" s="4">
        <v>18711</v>
      </c>
      <c r="P152" s="4">
        <v>1574</v>
      </c>
      <c r="Q152" s="5">
        <v>26.6</v>
      </c>
      <c r="R152" s="4">
        <v>0</v>
      </c>
      <c r="S152" s="4">
        <v>0</v>
      </c>
      <c r="T152" s="4">
        <v>0</v>
      </c>
      <c r="U152" s="5">
        <v>0</v>
      </c>
      <c r="V152" s="5">
        <v>0</v>
      </c>
      <c r="W152" s="14">
        <v>26.6</v>
      </c>
      <c r="X152" s="14">
        <v>0</v>
      </c>
      <c r="Y152" s="14">
        <v>26.6</v>
      </c>
      <c r="Z152" s="4">
        <v>24580</v>
      </c>
      <c r="AA152" s="49" t="str">
        <f>IFERROR(IF(VLOOKUP($D152,'Year-To-Date'!$E$1:$E$322,1,FALSE)=D152,"--","Find"),"Find")</f>
        <v>--</v>
      </c>
    </row>
    <row r="153" spans="1:27">
      <c r="A153" s="2" t="s">
        <v>569</v>
      </c>
      <c r="B153" s="2" t="s">
        <v>510</v>
      </c>
      <c r="C153" s="2" t="s">
        <v>503</v>
      </c>
      <c r="D153" s="2" t="s">
        <v>239</v>
      </c>
      <c r="E153" s="2" t="s">
        <v>436</v>
      </c>
      <c r="F153" s="21" t="s">
        <v>105</v>
      </c>
      <c r="G153" s="11" t="s">
        <v>650</v>
      </c>
      <c r="H153" s="3">
        <v>42256</v>
      </c>
      <c r="I153" s="2" t="s">
        <v>437</v>
      </c>
      <c r="J153" s="2" t="s">
        <v>438</v>
      </c>
      <c r="K153" s="2" t="s">
        <v>30</v>
      </c>
      <c r="L153" s="2" t="s">
        <v>31</v>
      </c>
      <c r="M153" s="2" t="s">
        <v>378</v>
      </c>
      <c r="N153" s="4">
        <v>2908</v>
      </c>
      <c r="O153" s="4">
        <v>3154</v>
      </c>
      <c r="P153" s="4">
        <v>246</v>
      </c>
      <c r="Q153" s="5">
        <v>4.16</v>
      </c>
      <c r="R153" s="4">
        <v>0</v>
      </c>
      <c r="S153" s="4">
        <v>0</v>
      </c>
      <c r="T153" s="4">
        <v>0</v>
      </c>
      <c r="U153" s="5">
        <v>0</v>
      </c>
      <c r="V153" s="5">
        <v>0</v>
      </c>
      <c r="W153" s="14">
        <v>4.16</v>
      </c>
      <c r="X153" s="14">
        <v>0</v>
      </c>
      <c r="Y153" s="14">
        <v>4.16</v>
      </c>
      <c r="Z153" s="4">
        <v>24580</v>
      </c>
      <c r="AA153" s="49" t="str">
        <f>IFERROR(IF(VLOOKUP($D153,'Year-To-Date'!$E$1:$E$322,1,FALSE)=D153,"--","Find"),"Find")</f>
        <v>--</v>
      </c>
    </row>
    <row r="154" spans="1:27">
      <c r="A154" s="2" t="s">
        <v>569</v>
      </c>
      <c r="B154" s="2" t="s">
        <v>510</v>
      </c>
      <c r="C154" s="2" t="s">
        <v>370</v>
      </c>
      <c r="D154" s="2" t="s">
        <v>240</v>
      </c>
      <c r="E154" s="2" t="s">
        <v>482</v>
      </c>
      <c r="F154" s="21" t="s">
        <v>105</v>
      </c>
      <c r="G154" s="11" t="s">
        <v>650</v>
      </c>
      <c r="H154" s="3">
        <v>42256</v>
      </c>
      <c r="I154" s="2" t="s">
        <v>39</v>
      </c>
      <c r="J154" s="2" t="s">
        <v>434</v>
      </c>
      <c r="K154" s="2" t="s">
        <v>30</v>
      </c>
      <c r="L154" s="2" t="s">
        <v>31</v>
      </c>
      <c r="M154" s="2" t="s">
        <v>41</v>
      </c>
      <c r="N154" s="4">
        <v>37</v>
      </c>
      <c r="O154" s="4">
        <v>50</v>
      </c>
      <c r="P154" s="4">
        <v>13</v>
      </c>
      <c r="Q154" s="5">
        <v>1.21</v>
      </c>
      <c r="R154" s="4">
        <v>0</v>
      </c>
      <c r="S154" s="4">
        <v>0</v>
      </c>
      <c r="T154" s="4">
        <v>0</v>
      </c>
      <c r="U154" s="5">
        <v>0</v>
      </c>
      <c r="V154" s="5">
        <v>0</v>
      </c>
      <c r="W154" s="14">
        <v>1.21</v>
      </c>
      <c r="X154" s="14">
        <v>0</v>
      </c>
      <c r="Y154" s="14">
        <v>1.21</v>
      </c>
      <c r="Z154" s="4">
        <v>24580</v>
      </c>
      <c r="AA154" s="49" t="str">
        <f>IFERROR(IF(VLOOKUP($D154,'Year-To-Date'!$E$1:$E$322,1,FALSE)=D154,"--","Find"),"Find")</f>
        <v>--</v>
      </c>
    </row>
    <row r="155" spans="1:27">
      <c r="A155" s="2" t="s">
        <v>569</v>
      </c>
      <c r="B155" s="2" t="s">
        <v>510</v>
      </c>
      <c r="C155" s="2" t="s">
        <v>69</v>
      </c>
      <c r="D155" s="2" t="s">
        <v>260</v>
      </c>
      <c r="E155" s="2" t="s">
        <v>427</v>
      </c>
      <c r="F155" s="21" t="s">
        <v>105</v>
      </c>
      <c r="G155" s="11" t="s">
        <v>650</v>
      </c>
      <c r="H155" s="3">
        <v>42257</v>
      </c>
      <c r="I155" s="2" t="s">
        <v>39</v>
      </c>
      <c r="J155" s="2" t="s">
        <v>429</v>
      </c>
      <c r="K155" s="2" t="s">
        <v>30</v>
      </c>
      <c r="L155" s="2" t="s">
        <v>31</v>
      </c>
      <c r="M155" s="2" t="s">
        <v>32</v>
      </c>
      <c r="N155" s="4">
        <v>778</v>
      </c>
      <c r="O155" s="4">
        <v>1113</v>
      </c>
      <c r="P155" s="4">
        <v>335</v>
      </c>
      <c r="Q155" s="5">
        <v>5.66</v>
      </c>
      <c r="R155" s="4">
        <v>841</v>
      </c>
      <c r="S155" s="4">
        <v>4494</v>
      </c>
      <c r="T155" s="4">
        <v>3653</v>
      </c>
      <c r="U155" s="5">
        <v>218.45</v>
      </c>
      <c r="V155" s="5">
        <v>0</v>
      </c>
      <c r="W155" s="14">
        <v>224.11</v>
      </c>
      <c r="X155" s="14">
        <v>0</v>
      </c>
      <c r="Y155" s="14">
        <v>224.11</v>
      </c>
      <c r="Z155" s="4">
        <v>24580</v>
      </c>
      <c r="AA155" s="49" t="str">
        <f>IFERROR(IF(VLOOKUP($D155,'Year-To-Date'!$E$1:$E$322,1,FALSE)=D155,"--","Find"),"Find")</f>
        <v>--</v>
      </c>
    </row>
    <row r="156" spans="1:27">
      <c r="A156" s="2" t="s">
        <v>569</v>
      </c>
      <c r="B156" s="2" t="s">
        <v>510</v>
      </c>
      <c r="C156" s="2" t="s">
        <v>69</v>
      </c>
      <c r="D156" s="2" t="s">
        <v>261</v>
      </c>
      <c r="E156" s="2" t="s">
        <v>439</v>
      </c>
      <c r="F156" s="21" t="s">
        <v>105</v>
      </c>
      <c r="G156" s="11" t="s">
        <v>650</v>
      </c>
      <c r="H156" s="3">
        <v>42256</v>
      </c>
      <c r="I156" s="2" t="s">
        <v>39</v>
      </c>
      <c r="J156" s="2" t="s">
        <v>440</v>
      </c>
      <c r="K156" s="2" t="s">
        <v>30</v>
      </c>
      <c r="L156" s="2" t="s">
        <v>31</v>
      </c>
      <c r="M156" s="2" t="s">
        <v>41</v>
      </c>
      <c r="N156" s="4">
        <v>1211</v>
      </c>
      <c r="O156" s="4">
        <v>1354</v>
      </c>
      <c r="P156" s="4">
        <v>143</v>
      </c>
      <c r="Q156" s="5">
        <v>2.42</v>
      </c>
      <c r="R156" s="4">
        <v>555</v>
      </c>
      <c r="S156" s="4">
        <v>592</v>
      </c>
      <c r="T156" s="4">
        <v>37</v>
      </c>
      <c r="U156" s="5">
        <v>2.21</v>
      </c>
      <c r="V156" s="5">
        <v>0</v>
      </c>
      <c r="W156" s="14">
        <v>4.63</v>
      </c>
      <c r="X156" s="14">
        <v>0</v>
      </c>
      <c r="Y156" s="14">
        <v>4.63</v>
      </c>
      <c r="Z156" s="4">
        <v>24580</v>
      </c>
      <c r="AA156" s="49" t="str">
        <f>IFERROR(IF(VLOOKUP($D156,'Year-To-Date'!$E$1:$E$322,1,FALSE)=D156,"--","Find"),"Find")</f>
        <v>--</v>
      </c>
    </row>
    <row r="157" spans="1:27">
      <c r="A157" s="2" t="s">
        <v>569</v>
      </c>
      <c r="B157" s="2" t="s">
        <v>510</v>
      </c>
      <c r="C157" s="2" t="s">
        <v>69</v>
      </c>
      <c r="D157" s="2" t="s">
        <v>262</v>
      </c>
      <c r="E157" s="2" t="s">
        <v>439</v>
      </c>
      <c r="F157" s="21" t="s">
        <v>105</v>
      </c>
      <c r="G157" s="11" t="s">
        <v>650</v>
      </c>
      <c r="H157" s="3">
        <v>42256</v>
      </c>
      <c r="I157" s="2" t="s">
        <v>39</v>
      </c>
      <c r="J157" s="2" t="s">
        <v>440</v>
      </c>
      <c r="K157" s="2" t="s">
        <v>30</v>
      </c>
      <c r="L157" s="2" t="s">
        <v>31</v>
      </c>
      <c r="M157" s="2" t="s">
        <v>41</v>
      </c>
      <c r="N157" s="4">
        <v>7114</v>
      </c>
      <c r="O157" s="4">
        <v>7785</v>
      </c>
      <c r="P157" s="4">
        <v>671</v>
      </c>
      <c r="Q157" s="5">
        <v>11.34</v>
      </c>
      <c r="R157" s="4">
        <v>10951</v>
      </c>
      <c r="S157" s="4">
        <v>14218</v>
      </c>
      <c r="T157" s="4">
        <v>3267</v>
      </c>
      <c r="U157" s="5">
        <v>195.37</v>
      </c>
      <c r="V157" s="5">
        <v>0</v>
      </c>
      <c r="W157" s="14">
        <v>206.71</v>
      </c>
      <c r="X157" s="14">
        <v>0</v>
      </c>
      <c r="Y157" s="14">
        <v>206.71</v>
      </c>
      <c r="Z157" s="4">
        <v>24580</v>
      </c>
      <c r="AA157" s="49" t="str">
        <f>IFERROR(IF(VLOOKUP($D157,'Year-To-Date'!$E$1:$E$322,1,FALSE)=D157,"--","Find"),"Find")</f>
        <v>--</v>
      </c>
    </row>
    <row r="158" spans="1:27">
      <c r="A158" s="2" t="s">
        <v>569</v>
      </c>
      <c r="B158" s="2" t="s">
        <v>510</v>
      </c>
      <c r="C158" s="2" t="s">
        <v>69</v>
      </c>
      <c r="D158" s="2" t="s">
        <v>263</v>
      </c>
      <c r="E158" s="2" t="s">
        <v>436</v>
      </c>
      <c r="F158" s="21" t="s">
        <v>105</v>
      </c>
      <c r="G158" s="11" t="s">
        <v>650</v>
      </c>
      <c r="H158" s="3">
        <v>42256</v>
      </c>
      <c r="I158" s="2" t="s">
        <v>39</v>
      </c>
      <c r="J158" s="2" t="s">
        <v>438</v>
      </c>
      <c r="K158" s="2" t="s">
        <v>30</v>
      </c>
      <c r="L158" s="2" t="s">
        <v>31</v>
      </c>
      <c r="M158" s="2" t="s">
        <v>41</v>
      </c>
      <c r="N158" s="4">
        <v>412</v>
      </c>
      <c r="O158" s="4">
        <v>742</v>
      </c>
      <c r="P158" s="4">
        <v>330</v>
      </c>
      <c r="Q158" s="5">
        <v>5.58</v>
      </c>
      <c r="R158" s="4">
        <v>401</v>
      </c>
      <c r="S158" s="4">
        <v>1563</v>
      </c>
      <c r="T158" s="4">
        <v>1162</v>
      </c>
      <c r="U158" s="5">
        <v>69.489999999999995</v>
      </c>
      <c r="V158" s="5">
        <v>0</v>
      </c>
      <c r="W158" s="14">
        <v>75.069999999999993</v>
      </c>
      <c r="X158" s="14">
        <v>0</v>
      </c>
      <c r="Y158" s="14">
        <v>75.069999999999993</v>
      </c>
      <c r="Z158" s="4">
        <v>24580</v>
      </c>
      <c r="AA158" s="49" t="str">
        <f>IFERROR(IF(VLOOKUP($D158,'Year-To-Date'!$E$1:$E$322,1,FALSE)=D158,"--","Find"),"Find")</f>
        <v>--</v>
      </c>
    </row>
    <row r="159" spans="1:27">
      <c r="A159" s="2" t="s">
        <v>569</v>
      </c>
      <c r="B159" s="2" t="s">
        <v>510</v>
      </c>
      <c r="C159" s="2" t="s">
        <v>76</v>
      </c>
      <c r="D159" s="2" t="s">
        <v>309</v>
      </c>
      <c r="E159" s="2" t="s">
        <v>482</v>
      </c>
      <c r="F159" s="21" t="s">
        <v>105</v>
      </c>
      <c r="G159" s="11" t="s">
        <v>650</v>
      </c>
      <c r="H159" s="3">
        <v>42256</v>
      </c>
      <c r="I159" s="2" t="s">
        <v>39</v>
      </c>
      <c r="J159" s="2" t="s">
        <v>434</v>
      </c>
      <c r="K159" s="2" t="s">
        <v>30</v>
      </c>
      <c r="L159" s="2" t="s">
        <v>31</v>
      </c>
      <c r="M159" s="2" t="s">
        <v>41</v>
      </c>
      <c r="N159" s="4">
        <v>64264</v>
      </c>
      <c r="O159" s="4">
        <v>78218</v>
      </c>
      <c r="P159" s="4">
        <v>13954</v>
      </c>
      <c r="Q159" s="5">
        <v>235.82</v>
      </c>
      <c r="R159" s="4">
        <v>16835</v>
      </c>
      <c r="S159" s="4">
        <v>20119</v>
      </c>
      <c r="T159" s="4">
        <v>3284</v>
      </c>
      <c r="U159" s="5">
        <v>196.38</v>
      </c>
      <c r="V159" s="5">
        <v>0</v>
      </c>
      <c r="W159" s="14">
        <v>432.2</v>
      </c>
      <c r="X159" s="14">
        <v>0</v>
      </c>
      <c r="Y159" s="14">
        <v>432.2</v>
      </c>
      <c r="Z159" s="4">
        <v>24580</v>
      </c>
      <c r="AA159" s="49" t="str">
        <f>IFERROR(IF(VLOOKUP($D159,'Year-To-Date'!$E$1:$E$322,1,FALSE)=D159,"--","Find"),"Find")</f>
        <v>--</v>
      </c>
    </row>
    <row r="160" spans="1:27">
      <c r="A160" s="2" t="s">
        <v>569</v>
      </c>
      <c r="B160" s="2" t="s">
        <v>510</v>
      </c>
      <c r="C160" s="2" t="s">
        <v>76</v>
      </c>
      <c r="D160" s="2" t="s">
        <v>310</v>
      </c>
      <c r="E160" s="2" t="s">
        <v>27</v>
      </c>
      <c r="F160" s="21" t="s">
        <v>105</v>
      </c>
      <c r="G160" s="11" t="s">
        <v>650</v>
      </c>
      <c r="H160" s="3">
        <v>42255</v>
      </c>
      <c r="I160" s="2" t="s">
        <v>39</v>
      </c>
      <c r="J160" s="2" t="s">
        <v>29</v>
      </c>
      <c r="K160" s="2" t="s">
        <v>30</v>
      </c>
      <c r="L160" s="2" t="s">
        <v>31</v>
      </c>
      <c r="M160" s="2" t="s">
        <v>32</v>
      </c>
      <c r="N160" s="4">
        <v>62890</v>
      </c>
      <c r="O160" s="4">
        <v>71750</v>
      </c>
      <c r="P160" s="4">
        <v>8860</v>
      </c>
      <c r="Q160" s="5">
        <v>149.72999999999999</v>
      </c>
      <c r="R160" s="4">
        <v>6751</v>
      </c>
      <c r="S160" s="4">
        <v>9554</v>
      </c>
      <c r="T160" s="4">
        <v>2803</v>
      </c>
      <c r="U160" s="5">
        <v>167.62</v>
      </c>
      <c r="V160" s="5">
        <v>0</v>
      </c>
      <c r="W160" s="14">
        <v>317.35000000000002</v>
      </c>
      <c r="X160" s="14">
        <v>0</v>
      </c>
      <c r="Y160" s="14">
        <v>317.35000000000002</v>
      </c>
      <c r="Z160" s="4">
        <v>24580</v>
      </c>
      <c r="AA160" s="49" t="str">
        <f>IFERROR(IF(VLOOKUP($D160,'Year-To-Date'!$E$1:$E$322,1,FALSE)=D160,"--","Find"),"Find")</f>
        <v>--</v>
      </c>
    </row>
    <row r="161" spans="1:27">
      <c r="A161" s="2" t="s">
        <v>569</v>
      </c>
      <c r="B161" s="2" t="s">
        <v>510</v>
      </c>
      <c r="C161" s="2" t="s">
        <v>76</v>
      </c>
      <c r="D161" s="2" t="s">
        <v>311</v>
      </c>
      <c r="E161" s="2" t="s">
        <v>427</v>
      </c>
      <c r="F161" s="21" t="s">
        <v>105</v>
      </c>
      <c r="G161" s="11" t="s">
        <v>650</v>
      </c>
      <c r="H161" s="3">
        <v>42257</v>
      </c>
      <c r="I161" s="2" t="s">
        <v>39</v>
      </c>
      <c r="J161" s="2" t="s">
        <v>429</v>
      </c>
      <c r="K161" s="2" t="s">
        <v>30</v>
      </c>
      <c r="L161" s="2" t="s">
        <v>31</v>
      </c>
      <c r="M161" s="2" t="s">
        <v>32</v>
      </c>
      <c r="N161" s="4">
        <v>48188</v>
      </c>
      <c r="O161" s="4">
        <v>57934</v>
      </c>
      <c r="P161" s="4">
        <v>9746</v>
      </c>
      <c r="Q161" s="5">
        <v>164.71</v>
      </c>
      <c r="R161" s="4">
        <v>6057</v>
      </c>
      <c r="S161" s="4">
        <v>7578</v>
      </c>
      <c r="T161" s="4">
        <v>1521</v>
      </c>
      <c r="U161" s="5">
        <v>90.96</v>
      </c>
      <c r="V161" s="5">
        <v>0</v>
      </c>
      <c r="W161" s="14">
        <v>255.67</v>
      </c>
      <c r="X161" s="14">
        <v>0</v>
      </c>
      <c r="Y161" s="14">
        <v>255.67</v>
      </c>
      <c r="Z161" s="4">
        <v>24580</v>
      </c>
      <c r="AA161" s="49" t="str">
        <f>IFERROR(IF(VLOOKUP($D161,'Year-To-Date'!$E$1:$E$322,1,FALSE)=D161,"--","Find"),"Find")</f>
        <v>--</v>
      </c>
    </row>
    <row r="162" spans="1:27">
      <c r="A162" s="2" t="s">
        <v>569</v>
      </c>
      <c r="B162" s="2" t="s">
        <v>510</v>
      </c>
      <c r="C162" s="2" t="s">
        <v>76</v>
      </c>
      <c r="D162" s="2" t="s">
        <v>312</v>
      </c>
      <c r="E162" s="2" t="s">
        <v>427</v>
      </c>
      <c r="F162" s="21" t="s">
        <v>105</v>
      </c>
      <c r="G162" s="11" t="s">
        <v>650</v>
      </c>
      <c r="H162" s="3">
        <v>42257</v>
      </c>
      <c r="I162" s="2" t="s">
        <v>39</v>
      </c>
      <c r="J162" s="2" t="s">
        <v>429</v>
      </c>
      <c r="K162" s="2" t="s">
        <v>30</v>
      </c>
      <c r="L162" s="2" t="s">
        <v>31</v>
      </c>
      <c r="M162" s="2" t="s">
        <v>32</v>
      </c>
      <c r="N162" s="4">
        <v>132656</v>
      </c>
      <c r="O162" s="4">
        <v>160880</v>
      </c>
      <c r="P162" s="4">
        <v>28224</v>
      </c>
      <c r="Q162" s="5">
        <v>476.99</v>
      </c>
      <c r="R162" s="4">
        <v>16832</v>
      </c>
      <c r="S162" s="4">
        <v>21319</v>
      </c>
      <c r="T162" s="4">
        <v>4487</v>
      </c>
      <c r="U162" s="5">
        <v>268.32</v>
      </c>
      <c r="V162" s="5">
        <v>0</v>
      </c>
      <c r="W162" s="14">
        <v>745.31</v>
      </c>
      <c r="X162" s="14">
        <v>0</v>
      </c>
      <c r="Y162" s="14">
        <v>745.31</v>
      </c>
      <c r="Z162" s="4">
        <v>24580</v>
      </c>
      <c r="AA162" s="49" t="str">
        <f>IFERROR(IF(VLOOKUP($D162,'Year-To-Date'!$E$1:$E$322,1,FALSE)=D162,"--","Find"),"Find")</f>
        <v>--</v>
      </c>
    </row>
    <row r="163" spans="1:27">
      <c r="A163" s="2" t="s">
        <v>569</v>
      </c>
      <c r="B163" s="2" t="s">
        <v>510</v>
      </c>
      <c r="C163" s="2" t="s">
        <v>76</v>
      </c>
      <c r="D163" s="2" t="s">
        <v>313</v>
      </c>
      <c r="E163" s="2" t="s">
        <v>427</v>
      </c>
      <c r="F163" s="21" t="s">
        <v>105</v>
      </c>
      <c r="G163" s="11" t="s">
        <v>650</v>
      </c>
      <c r="H163" s="3">
        <v>42257</v>
      </c>
      <c r="I163" s="2" t="s">
        <v>39</v>
      </c>
      <c r="J163" s="2" t="s">
        <v>429</v>
      </c>
      <c r="K163" s="2" t="s">
        <v>30</v>
      </c>
      <c r="L163" s="2" t="s">
        <v>31</v>
      </c>
      <c r="M163" s="2" t="s">
        <v>32</v>
      </c>
      <c r="N163" s="4">
        <v>80103</v>
      </c>
      <c r="O163" s="4">
        <v>94668</v>
      </c>
      <c r="P163" s="4">
        <v>14565</v>
      </c>
      <c r="Q163" s="5">
        <v>246.15</v>
      </c>
      <c r="R163" s="4">
        <v>8728</v>
      </c>
      <c r="S163" s="4">
        <v>11009</v>
      </c>
      <c r="T163" s="4">
        <v>2281</v>
      </c>
      <c r="U163" s="5">
        <v>136.4</v>
      </c>
      <c r="V163" s="5">
        <v>0</v>
      </c>
      <c r="W163" s="14">
        <v>382.55</v>
      </c>
      <c r="X163" s="14">
        <v>0</v>
      </c>
      <c r="Y163" s="14">
        <v>382.55</v>
      </c>
      <c r="Z163" s="4">
        <v>24580</v>
      </c>
      <c r="AA163" s="49" t="str">
        <f>IFERROR(IF(VLOOKUP($D163,'Year-To-Date'!$E$1:$E$322,1,FALSE)=D163,"--","Find"),"Find")</f>
        <v>--</v>
      </c>
    </row>
    <row r="164" spans="1:27">
      <c r="A164" s="2" t="s">
        <v>569</v>
      </c>
      <c r="B164" s="2" t="s">
        <v>510</v>
      </c>
      <c r="C164" s="2" t="s">
        <v>25</v>
      </c>
      <c r="D164" s="2" t="s">
        <v>112</v>
      </c>
      <c r="E164" s="2" t="s">
        <v>62</v>
      </c>
      <c r="F164" s="21" t="s">
        <v>113</v>
      </c>
      <c r="G164" s="11" t="s">
        <v>651</v>
      </c>
      <c r="H164" s="3">
        <v>42220</v>
      </c>
      <c r="I164" s="2" t="s">
        <v>39</v>
      </c>
      <c r="J164" s="2" t="s">
        <v>63</v>
      </c>
      <c r="K164" s="2" t="s">
        <v>30</v>
      </c>
      <c r="L164" s="2" t="s">
        <v>31</v>
      </c>
      <c r="M164" s="2" t="s">
        <v>378</v>
      </c>
      <c r="N164" s="4">
        <v>32800</v>
      </c>
      <c r="O164" s="4">
        <v>34825</v>
      </c>
      <c r="P164" s="4">
        <v>2025</v>
      </c>
      <c r="Q164" s="5">
        <v>34.22</v>
      </c>
      <c r="R164" s="4">
        <v>0</v>
      </c>
      <c r="S164" s="4">
        <v>0</v>
      </c>
      <c r="T164" s="4">
        <v>0</v>
      </c>
      <c r="U164" s="5">
        <v>0</v>
      </c>
      <c r="V164" s="5">
        <v>0</v>
      </c>
      <c r="W164" s="14">
        <v>34.22</v>
      </c>
      <c r="X164" s="14">
        <v>0</v>
      </c>
      <c r="Y164" s="14">
        <v>34.22</v>
      </c>
      <c r="Z164" s="4">
        <v>24580</v>
      </c>
      <c r="AA164" s="49" t="str">
        <f>IFERROR(IF(VLOOKUP($D164,'Year-To-Date'!$E$1:$E$322,1,FALSE)=D164,"--","Find"),"Find")</f>
        <v>--</v>
      </c>
    </row>
    <row r="165" spans="1:27">
      <c r="A165" s="2" t="s">
        <v>569</v>
      </c>
      <c r="B165" s="2" t="s">
        <v>510</v>
      </c>
      <c r="C165" s="2" t="s">
        <v>76</v>
      </c>
      <c r="D165" s="2" t="s">
        <v>316</v>
      </c>
      <c r="E165" s="2" t="s">
        <v>504</v>
      </c>
      <c r="F165" s="21" t="s">
        <v>317</v>
      </c>
      <c r="G165" s="11" t="s">
        <v>652</v>
      </c>
      <c r="H165" s="3">
        <v>42332</v>
      </c>
      <c r="I165" s="2" t="s">
        <v>39</v>
      </c>
      <c r="J165" s="2" t="s">
        <v>381</v>
      </c>
      <c r="K165" s="2" t="s">
        <v>30</v>
      </c>
      <c r="L165" s="2" t="s">
        <v>31</v>
      </c>
      <c r="M165" s="2" t="s">
        <v>32</v>
      </c>
      <c r="N165" s="4">
        <v>13510</v>
      </c>
      <c r="O165" s="4">
        <v>19483</v>
      </c>
      <c r="P165" s="4">
        <v>5973</v>
      </c>
      <c r="Q165" s="14">
        <v>100.94</v>
      </c>
      <c r="R165" s="4">
        <v>4131</v>
      </c>
      <c r="S165" s="4">
        <v>5883</v>
      </c>
      <c r="T165" s="4">
        <v>1752</v>
      </c>
      <c r="U165" s="5">
        <v>104.77</v>
      </c>
      <c r="V165" s="5">
        <v>0</v>
      </c>
      <c r="W165" s="14">
        <v>205.71</v>
      </c>
      <c r="X165" s="14">
        <v>0</v>
      </c>
      <c r="Y165" s="14">
        <v>205.71</v>
      </c>
      <c r="Z165" s="4">
        <v>24580</v>
      </c>
      <c r="AA165" s="49" t="str">
        <f>IFERROR(IF(VLOOKUP($D165,'Year-To-Date'!$E$1:$E$322,1,FALSE)=D165,"--","Find"),"Find")</f>
        <v>--</v>
      </c>
    </row>
    <row r="166" spans="1:27">
      <c r="A166" s="2" t="s">
        <v>569</v>
      </c>
      <c r="B166" s="2" t="s">
        <v>510</v>
      </c>
      <c r="C166" s="2" t="s">
        <v>94</v>
      </c>
      <c r="D166" s="2" t="s">
        <v>274</v>
      </c>
      <c r="E166" s="2" t="s">
        <v>653</v>
      </c>
      <c r="F166" s="21" t="s">
        <v>275</v>
      </c>
      <c r="G166" s="11" t="s">
        <v>654</v>
      </c>
      <c r="H166" s="3"/>
      <c r="I166" s="2" t="s">
        <v>94</v>
      </c>
      <c r="J166" s="2" t="s">
        <v>655</v>
      </c>
      <c r="K166" s="2" t="s">
        <v>30</v>
      </c>
      <c r="L166" s="2" t="s">
        <v>31</v>
      </c>
      <c r="M166" s="2" t="s">
        <v>382</v>
      </c>
      <c r="N166" s="4">
        <v>182769</v>
      </c>
      <c r="O166" s="4">
        <v>203015</v>
      </c>
      <c r="P166" s="4">
        <v>20246</v>
      </c>
      <c r="Q166" s="5">
        <v>342.16</v>
      </c>
      <c r="R166" s="4">
        <v>0</v>
      </c>
      <c r="S166" s="4">
        <v>0</v>
      </c>
      <c r="T166" s="4">
        <v>0</v>
      </c>
      <c r="U166" s="5">
        <v>0</v>
      </c>
      <c r="V166" s="5">
        <v>0</v>
      </c>
      <c r="W166" s="14">
        <v>342.16</v>
      </c>
      <c r="X166" s="14">
        <v>0</v>
      </c>
      <c r="Y166" s="14">
        <v>342.16</v>
      </c>
      <c r="Z166" s="4">
        <v>24580</v>
      </c>
      <c r="AA166" s="49" t="str">
        <f>IFERROR(IF(VLOOKUP($D166,'Year-To-Date'!$E$1:$E$322,1,FALSE)=D166,"--","Find"),"Find")</f>
        <v>--</v>
      </c>
    </row>
    <row r="167" spans="1:27">
      <c r="A167" s="2" t="s">
        <v>569</v>
      </c>
      <c r="B167" s="2" t="s">
        <v>510</v>
      </c>
      <c r="C167" s="2" t="s">
        <v>25</v>
      </c>
      <c r="D167" s="2" t="s">
        <v>121</v>
      </c>
      <c r="E167" s="2" t="s">
        <v>400</v>
      </c>
      <c r="F167" s="21" t="s">
        <v>122</v>
      </c>
      <c r="G167" s="11" t="s">
        <v>656</v>
      </c>
      <c r="H167" s="3">
        <v>42276</v>
      </c>
      <c r="I167" s="2" t="s">
        <v>39</v>
      </c>
      <c r="J167" s="2" t="s">
        <v>402</v>
      </c>
      <c r="K167" s="2" t="s">
        <v>30</v>
      </c>
      <c r="L167" s="2" t="s">
        <v>31</v>
      </c>
      <c r="M167" s="2" t="s">
        <v>41</v>
      </c>
      <c r="N167" s="4">
        <v>38084</v>
      </c>
      <c r="O167" s="4">
        <v>46212</v>
      </c>
      <c r="P167" s="4">
        <v>8128</v>
      </c>
      <c r="Q167" s="5">
        <v>137.36000000000001</v>
      </c>
      <c r="R167" s="4">
        <v>0</v>
      </c>
      <c r="S167" s="4">
        <v>0</v>
      </c>
      <c r="T167" s="4">
        <v>0</v>
      </c>
      <c r="U167" s="5">
        <v>0</v>
      </c>
      <c r="V167" s="5">
        <v>0</v>
      </c>
      <c r="W167" s="14">
        <v>137.36000000000001</v>
      </c>
      <c r="X167" s="14">
        <v>0</v>
      </c>
      <c r="Y167" s="14">
        <v>137.36000000000001</v>
      </c>
      <c r="Z167" s="4">
        <v>24580</v>
      </c>
      <c r="AA167" s="49" t="str">
        <f>IFERROR(IF(VLOOKUP($D167,'Year-To-Date'!$E$1:$E$322,1,FALSE)=D167,"--","Find"),"Find")</f>
        <v>--</v>
      </c>
    </row>
    <row r="168" spans="1:27">
      <c r="A168" s="2" t="s">
        <v>569</v>
      </c>
      <c r="B168" s="2" t="s">
        <v>510</v>
      </c>
      <c r="C168" s="2" t="s">
        <v>25</v>
      </c>
      <c r="D168" s="2" t="s">
        <v>26</v>
      </c>
      <c r="E168" s="2" t="s">
        <v>27</v>
      </c>
      <c r="F168" s="21"/>
      <c r="G168" s="11" t="s">
        <v>606</v>
      </c>
      <c r="H168" s="3">
        <v>42213</v>
      </c>
      <c r="I168" s="2" t="s">
        <v>28</v>
      </c>
      <c r="J168" s="2" t="s">
        <v>29</v>
      </c>
      <c r="K168" s="2" t="s">
        <v>30</v>
      </c>
      <c r="L168" s="2" t="s">
        <v>31</v>
      </c>
      <c r="M168" s="2" t="s">
        <v>382</v>
      </c>
      <c r="N168" s="4">
        <v>276983</v>
      </c>
      <c r="O168" s="4">
        <v>316288</v>
      </c>
      <c r="P168" s="4">
        <v>39305</v>
      </c>
      <c r="Q168" s="5">
        <v>664.25</v>
      </c>
      <c r="R168" s="4">
        <v>0</v>
      </c>
      <c r="S168" s="4">
        <v>0</v>
      </c>
      <c r="T168" s="4">
        <v>0</v>
      </c>
      <c r="U168" s="5">
        <v>0</v>
      </c>
      <c r="V168" s="5">
        <v>0</v>
      </c>
      <c r="W168" s="14">
        <v>664.25</v>
      </c>
      <c r="X168" s="14">
        <v>0</v>
      </c>
      <c r="Y168" s="14">
        <v>664.25</v>
      </c>
      <c r="Z168" s="4">
        <v>24580</v>
      </c>
      <c r="AA168" s="49" t="str">
        <f>IFERROR(IF(VLOOKUP($D168,'Year-To-Date'!$E$1:$E$322,1,FALSE)=D168,"--","Find"),"Find")</f>
        <v>--</v>
      </c>
    </row>
    <row r="169" spans="1:27">
      <c r="A169" s="2" t="s">
        <v>569</v>
      </c>
      <c r="B169" s="2" t="s">
        <v>510</v>
      </c>
      <c r="C169" s="2" t="s">
        <v>25</v>
      </c>
      <c r="D169" s="2" t="s">
        <v>125</v>
      </c>
      <c r="E169" s="2" t="s">
        <v>566</v>
      </c>
      <c r="F169" s="21"/>
      <c r="G169" s="11" t="s">
        <v>606</v>
      </c>
      <c r="H169" s="3">
        <v>42360</v>
      </c>
      <c r="I169" s="2" t="s">
        <v>39</v>
      </c>
      <c r="J169" s="2" t="s">
        <v>567</v>
      </c>
      <c r="K169" s="2" t="s">
        <v>30</v>
      </c>
      <c r="L169" s="2" t="s">
        <v>31</v>
      </c>
      <c r="M169" s="2" t="s">
        <v>41</v>
      </c>
      <c r="N169" s="4">
        <v>10266</v>
      </c>
      <c r="O169" s="4">
        <v>13973</v>
      </c>
      <c r="P169" s="4">
        <v>3707</v>
      </c>
      <c r="Q169" s="5">
        <v>62.65</v>
      </c>
      <c r="R169" s="4">
        <v>0</v>
      </c>
      <c r="S169" s="4">
        <v>0</v>
      </c>
      <c r="T169" s="4">
        <v>0</v>
      </c>
      <c r="U169" s="5">
        <v>0</v>
      </c>
      <c r="V169" s="5">
        <v>0</v>
      </c>
      <c r="W169" s="14">
        <v>62.65</v>
      </c>
      <c r="X169" s="14">
        <v>0</v>
      </c>
      <c r="Y169" s="14">
        <v>62.65</v>
      </c>
      <c r="Z169" s="4">
        <v>24580</v>
      </c>
      <c r="AA169" s="49" t="str">
        <f>IFERROR(IF(VLOOKUP($D169,'Year-To-Date'!$E$1:$E$322,1,FALSE)=D169,"--","Find"),"Find")</f>
        <v>--</v>
      </c>
    </row>
    <row r="170" spans="1:27">
      <c r="A170" s="2" t="s">
        <v>569</v>
      </c>
      <c r="B170" s="2" t="s">
        <v>510</v>
      </c>
      <c r="C170" s="2" t="s">
        <v>56</v>
      </c>
      <c r="D170" s="2" t="s">
        <v>66</v>
      </c>
      <c r="E170" s="2" t="s">
        <v>27</v>
      </c>
      <c r="F170" s="21"/>
      <c r="G170" s="11" t="s">
        <v>606</v>
      </c>
      <c r="H170" s="3">
        <v>42213</v>
      </c>
      <c r="I170" s="2" t="s">
        <v>28</v>
      </c>
      <c r="J170" s="2" t="s">
        <v>29</v>
      </c>
      <c r="K170" s="2" t="s">
        <v>30</v>
      </c>
      <c r="L170" s="2" t="s">
        <v>31</v>
      </c>
      <c r="M170" s="2" t="s">
        <v>32</v>
      </c>
      <c r="N170" s="4">
        <v>31765</v>
      </c>
      <c r="O170" s="4">
        <v>34832</v>
      </c>
      <c r="P170" s="4">
        <v>3067</v>
      </c>
      <c r="Q170" s="5">
        <v>51.83</v>
      </c>
      <c r="R170" s="4">
        <v>0</v>
      </c>
      <c r="S170" s="4">
        <v>0</v>
      </c>
      <c r="T170" s="4">
        <v>0</v>
      </c>
      <c r="U170" s="5">
        <v>0</v>
      </c>
      <c r="V170" s="5">
        <v>0</v>
      </c>
      <c r="W170" s="14">
        <v>51.83</v>
      </c>
      <c r="X170" s="14">
        <v>0</v>
      </c>
      <c r="Y170" s="14">
        <v>51.83</v>
      </c>
      <c r="Z170" s="4">
        <v>24580</v>
      </c>
      <c r="AA170" s="49" t="str">
        <f>IFERROR(IF(VLOOKUP($D170,'Year-To-Date'!$E$1:$E$322,1,FALSE)=D170,"--","Find"),"Find")</f>
        <v>--</v>
      </c>
    </row>
    <row r="171" spans="1:27">
      <c r="A171" s="2" t="s">
        <v>569</v>
      </c>
      <c r="B171" s="2" t="s">
        <v>510</v>
      </c>
      <c r="C171" s="2" t="s">
        <v>56</v>
      </c>
      <c r="D171" s="2" t="s">
        <v>220</v>
      </c>
      <c r="E171" s="2" t="s">
        <v>610</v>
      </c>
      <c r="F171" s="21"/>
      <c r="G171" s="11" t="s">
        <v>606</v>
      </c>
      <c r="H171" s="3">
        <v>42450</v>
      </c>
      <c r="I171" s="2" t="s">
        <v>39</v>
      </c>
      <c r="J171" s="2" t="s">
        <v>612</v>
      </c>
      <c r="K171" s="2" t="s">
        <v>30</v>
      </c>
      <c r="L171" s="2" t="s">
        <v>31</v>
      </c>
      <c r="M171" s="2" t="s">
        <v>32</v>
      </c>
      <c r="N171" s="4">
        <v>11</v>
      </c>
      <c r="O171" s="4">
        <v>1081</v>
      </c>
      <c r="P171" s="4">
        <v>1070</v>
      </c>
      <c r="Q171" s="5">
        <v>18.079999999999998</v>
      </c>
      <c r="R171" s="4">
        <v>0</v>
      </c>
      <c r="S171" s="4">
        <v>0</v>
      </c>
      <c r="T171" s="4">
        <v>0</v>
      </c>
      <c r="U171" s="5">
        <v>0</v>
      </c>
      <c r="V171" s="5">
        <v>0</v>
      </c>
      <c r="W171" s="14">
        <v>18.079999999999998</v>
      </c>
      <c r="X171" s="14">
        <v>0</v>
      </c>
      <c r="Y171" s="14">
        <v>18.079999999999998</v>
      </c>
      <c r="Z171" s="4">
        <v>24580</v>
      </c>
      <c r="AA171" s="49" t="str">
        <f>IFERROR(IF(VLOOKUP($D171,'Year-To-Date'!$E$1:$E$322,1,FALSE)=D171,"--","Find"),"Find")</f>
        <v>--</v>
      </c>
    </row>
    <row r="172" spans="1:27">
      <c r="A172" s="8"/>
      <c r="B172" s="2"/>
      <c r="C172" s="2"/>
      <c r="D172" s="2"/>
      <c r="E172" s="2"/>
      <c r="F172" s="25"/>
      <c r="G172" s="2"/>
      <c r="H172" s="3"/>
      <c r="I172" s="2"/>
      <c r="J172" s="2"/>
      <c r="K172" s="2"/>
      <c r="L172" s="2"/>
      <c r="M172" s="2"/>
      <c r="N172" s="4"/>
      <c r="O172" s="4"/>
      <c r="P172" s="4"/>
      <c r="Q172" s="7">
        <f>SUM(Q2:Q171)</f>
        <v>10349.669999999996</v>
      </c>
      <c r="R172" s="4"/>
      <c r="S172" s="4"/>
      <c r="T172" s="4"/>
      <c r="U172" s="7">
        <f>SUM(U2:U171)</f>
        <v>7608.7700000000023</v>
      </c>
      <c r="V172" s="7">
        <f>SUM(V2:V171)</f>
        <v>525.51</v>
      </c>
      <c r="W172" s="7">
        <f>SUM(W2:W171)</f>
        <v>18483.949999999993</v>
      </c>
      <c r="X172" s="7">
        <f>SUM(X2:X171)</f>
        <v>0</v>
      </c>
      <c r="Y172" s="7">
        <f>SUM(Y2:Y171)</f>
        <v>18483.949999999993</v>
      </c>
      <c r="Z172" s="4"/>
      <c r="AA172" s="30">
        <f>COUNTIF(AA1:AA171,"Find")</f>
        <v>0</v>
      </c>
    </row>
    <row r="173" spans="1:27">
      <c r="A173" s="6"/>
      <c r="B173" s="6"/>
      <c r="C173" s="6"/>
      <c r="D173" s="6"/>
      <c r="E173" s="6"/>
      <c r="F173" s="2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50"/>
    </row>
  </sheetData>
  <autoFilter ref="A1:Z172"/>
  <sortState ref="A2:Z171">
    <sortCondition ref="F2:F171"/>
    <sortCondition ref="D2:D171"/>
  </sortState>
  <printOptions horizontalCentered="1"/>
  <pageMargins left="0.5" right="0.5" top="1" bottom="1.25" header="0.5" footer="0.5"/>
  <pageSetup paperSize="5" scale="95" orientation="landscape" r:id="rId1"/>
  <headerFooter>
    <oddHeader>&amp;L&amp;"Arial,Bold"&amp;20</oddHeader>
    <oddFooter>&amp;L&amp;8&amp;R&amp;"Arial,Regular"&amp;8&amp;P of &amp;N
Created: 08/03/2016 09:12 AM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A202"/>
  <sheetViews>
    <sheetView showGridLines="0" topLeftCell="K170" workbookViewId="0">
      <selection activeCell="D1" sqref="D1:D1048576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</cols>
  <sheetData>
    <row r="1" spans="1:27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</row>
    <row r="2" spans="1:27">
      <c r="A2" s="2" t="s">
        <v>1821</v>
      </c>
      <c r="B2" s="2" t="s">
        <v>510</v>
      </c>
      <c r="C2" s="2" t="s">
        <v>69</v>
      </c>
      <c r="D2" s="2" t="s">
        <v>560</v>
      </c>
      <c r="E2" s="2" t="s">
        <v>561</v>
      </c>
      <c r="F2" s="21">
        <v>75302622</v>
      </c>
      <c r="G2" s="11" t="s">
        <v>1822</v>
      </c>
      <c r="H2" s="3">
        <v>42359</v>
      </c>
      <c r="I2" s="2" t="s">
        <v>39</v>
      </c>
      <c r="J2" s="2" t="s">
        <v>562</v>
      </c>
      <c r="K2" s="2" t="s">
        <v>30</v>
      </c>
      <c r="L2" s="2" t="s">
        <v>31</v>
      </c>
      <c r="M2" s="2" t="s">
        <v>32</v>
      </c>
      <c r="N2" s="4">
        <v>9</v>
      </c>
      <c r="O2" s="4">
        <v>10</v>
      </c>
      <c r="P2" s="4">
        <v>1</v>
      </c>
      <c r="Q2" s="5">
        <v>0.02</v>
      </c>
      <c r="R2" s="4">
        <v>28</v>
      </c>
      <c r="S2" s="4">
        <v>582</v>
      </c>
      <c r="T2" s="4">
        <v>554</v>
      </c>
      <c r="U2" s="5">
        <v>33.130000000000003</v>
      </c>
      <c r="V2" s="5">
        <v>0</v>
      </c>
      <c r="W2" s="14">
        <v>33.15</v>
      </c>
      <c r="X2" s="14">
        <v>0</v>
      </c>
      <c r="Y2" s="14">
        <v>33.15</v>
      </c>
      <c r="Z2" s="4"/>
      <c r="AA2" s="49" t="str">
        <f>IFERROR(IF(VLOOKUP($D2,'Year-To-Date'!$E$1:$E$322,1,FALSE)=D2,"--","Find"),"Find")</f>
        <v>--</v>
      </c>
    </row>
    <row r="3" spans="1:27">
      <c r="A3" s="2" t="s">
        <v>1821</v>
      </c>
      <c r="B3" s="2" t="s">
        <v>510</v>
      </c>
      <c r="C3" s="2" t="s">
        <v>48</v>
      </c>
      <c r="D3" s="2" t="s">
        <v>165</v>
      </c>
      <c r="E3" s="2" t="s">
        <v>498</v>
      </c>
      <c r="F3" s="21" t="s">
        <v>166</v>
      </c>
      <c r="G3" s="11" t="s">
        <v>1823</v>
      </c>
      <c r="H3" s="3">
        <v>42331</v>
      </c>
      <c r="I3" s="2" t="s">
        <v>39</v>
      </c>
      <c r="J3" s="2" t="s">
        <v>431</v>
      </c>
      <c r="K3" s="2" t="s">
        <v>30</v>
      </c>
      <c r="L3" s="2" t="s">
        <v>31</v>
      </c>
      <c r="M3" s="2" t="s">
        <v>32</v>
      </c>
      <c r="N3" s="4">
        <v>3329</v>
      </c>
      <c r="O3" s="4">
        <v>5896</v>
      </c>
      <c r="P3" s="4">
        <v>2567</v>
      </c>
      <c r="Q3" s="5">
        <v>43.38</v>
      </c>
      <c r="R3" s="4">
        <v>0</v>
      </c>
      <c r="S3" s="4">
        <v>0</v>
      </c>
      <c r="T3" s="4">
        <v>0</v>
      </c>
      <c r="U3" s="5">
        <v>0</v>
      </c>
      <c r="V3" s="5">
        <v>0</v>
      </c>
      <c r="W3" s="14">
        <v>43.38</v>
      </c>
      <c r="X3" s="14">
        <v>0</v>
      </c>
      <c r="Y3" s="14">
        <v>43.38</v>
      </c>
      <c r="Z3" s="4"/>
      <c r="AA3" s="49" t="str">
        <f>IFERROR(IF(VLOOKUP($D3,'Year-To-Date'!$E$1:$E$322,1,FALSE)=D3,"--","Find"),"Find")</f>
        <v>--</v>
      </c>
    </row>
    <row r="4" spans="1:27">
      <c r="A4" s="2" t="s">
        <v>1821</v>
      </c>
      <c r="B4" s="2" t="s">
        <v>510</v>
      </c>
      <c r="C4" s="2" t="s">
        <v>48</v>
      </c>
      <c r="D4" s="2" t="s">
        <v>167</v>
      </c>
      <c r="E4" s="2" t="s">
        <v>498</v>
      </c>
      <c r="F4" s="21" t="s">
        <v>166</v>
      </c>
      <c r="G4" s="11" t="s">
        <v>1823</v>
      </c>
      <c r="H4" s="3">
        <v>42331</v>
      </c>
      <c r="I4" s="2" t="s">
        <v>39</v>
      </c>
      <c r="J4" s="2" t="s">
        <v>431</v>
      </c>
      <c r="K4" s="2" t="s">
        <v>30</v>
      </c>
      <c r="L4" s="2" t="s">
        <v>31</v>
      </c>
      <c r="M4" s="2" t="s">
        <v>32</v>
      </c>
      <c r="N4" s="4">
        <v>2630</v>
      </c>
      <c r="O4" s="4">
        <v>3633</v>
      </c>
      <c r="P4" s="4">
        <v>1003</v>
      </c>
      <c r="Q4" s="5">
        <v>16.95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16.95</v>
      </c>
      <c r="X4" s="14">
        <v>0</v>
      </c>
      <c r="Y4" s="14">
        <v>16.95</v>
      </c>
      <c r="Z4" s="4"/>
      <c r="AA4" s="49" t="str">
        <f>IFERROR(IF(VLOOKUP($D4,'Year-To-Date'!$E$1:$E$322,1,FALSE)=D4,"--","Find"),"Find")</f>
        <v>--</v>
      </c>
    </row>
    <row r="5" spans="1:27">
      <c r="A5" s="2" t="s">
        <v>1821</v>
      </c>
      <c r="B5" s="2" t="s">
        <v>510</v>
      </c>
      <c r="C5" s="2" t="s">
        <v>94</v>
      </c>
      <c r="D5" s="2" t="s">
        <v>168</v>
      </c>
      <c r="E5" s="2" t="s">
        <v>466</v>
      </c>
      <c r="F5" s="21" t="s">
        <v>166</v>
      </c>
      <c r="G5" s="11" t="s">
        <v>1823</v>
      </c>
      <c r="H5" s="3"/>
      <c r="I5" s="2" t="s">
        <v>94</v>
      </c>
      <c r="J5" s="2" t="s">
        <v>431</v>
      </c>
      <c r="K5" s="2" t="s">
        <v>30</v>
      </c>
      <c r="L5" s="2" t="s">
        <v>31</v>
      </c>
      <c r="M5" s="2" t="s">
        <v>382</v>
      </c>
      <c r="N5" s="4">
        <v>1514</v>
      </c>
      <c r="O5" s="4">
        <v>2141</v>
      </c>
      <c r="P5" s="4">
        <v>627</v>
      </c>
      <c r="Q5" s="14">
        <v>10.6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10.6</v>
      </c>
      <c r="X5" s="14">
        <v>0</v>
      </c>
      <c r="Y5" s="14">
        <v>10.6</v>
      </c>
      <c r="Z5" s="4"/>
      <c r="AA5" s="49" t="str">
        <f>IFERROR(IF(VLOOKUP($D5,'Year-To-Date'!$E$1:$E$322,1,FALSE)=D5,"--","Find"),"Find")</f>
        <v>--</v>
      </c>
    </row>
    <row r="6" spans="1:27">
      <c r="A6" s="2" t="s">
        <v>1821</v>
      </c>
      <c r="B6" s="2" t="s">
        <v>510</v>
      </c>
      <c r="C6" s="2" t="s">
        <v>572</v>
      </c>
      <c r="D6" s="2" t="s">
        <v>229</v>
      </c>
      <c r="E6" s="2" t="s">
        <v>499</v>
      </c>
      <c r="F6" s="21" t="s">
        <v>166</v>
      </c>
      <c r="G6" s="11" t="s">
        <v>1823</v>
      </c>
      <c r="H6" s="3">
        <v>42410</v>
      </c>
      <c r="I6" s="2"/>
      <c r="J6" s="2" t="s">
        <v>573</v>
      </c>
      <c r="K6" s="2" t="s">
        <v>394</v>
      </c>
      <c r="L6" s="2" t="s">
        <v>31</v>
      </c>
      <c r="M6" s="2" t="s">
        <v>382</v>
      </c>
      <c r="N6" s="4">
        <v>91350</v>
      </c>
      <c r="O6" s="4">
        <v>91679</v>
      </c>
      <c r="P6" s="4">
        <v>329</v>
      </c>
      <c r="Q6" s="5">
        <v>9.0500000000000007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9.0500000000000007</v>
      </c>
      <c r="X6" s="14">
        <v>0</v>
      </c>
      <c r="Y6" s="14">
        <v>9.0500000000000007</v>
      </c>
      <c r="Z6" s="4"/>
      <c r="AA6" s="49" t="str">
        <f>IFERROR(IF(VLOOKUP($D6,'Year-To-Date'!$E$1:$E$322,1,FALSE)=D6,"--","Find"),"Find")</f>
        <v>--</v>
      </c>
    </row>
    <row r="7" spans="1:27">
      <c r="A7" s="2" t="s">
        <v>1821</v>
      </c>
      <c r="B7" s="2" t="s">
        <v>510</v>
      </c>
      <c r="C7" s="2" t="s">
        <v>574</v>
      </c>
      <c r="D7" s="2" t="s">
        <v>230</v>
      </c>
      <c r="E7" s="2" t="s">
        <v>498</v>
      </c>
      <c r="F7" s="21" t="s">
        <v>166</v>
      </c>
      <c r="G7" s="11" t="s">
        <v>1823</v>
      </c>
      <c r="H7" s="3">
        <v>42408</v>
      </c>
      <c r="I7" s="2"/>
      <c r="J7" s="2" t="s">
        <v>575</v>
      </c>
      <c r="K7" s="2" t="s">
        <v>394</v>
      </c>
      <c r="L7" s="2" t="s">
        <v>31</v>
      </c>
      <c r="M7" s="2" t="s">
        <v>382</v>
      </c>
      <c r="N7" s="4">
        <v>4170</v>
      </c>
      <c r="O7" s="4">
        <v>4180</v>
      </c>
      <c r="P7" s="4">
        <v>10</v>
      </c>
      <c r="Q7" s="5">
        <v>0.28000000000000003</v>
      </c>
      <c r="R7" s="4">
        <v>16429</v>
      </c>
      <c r="S7" s="4">
        <v>16462</v>
      </c>
      <c r="T7" s="4">
        <v>33</v>
      </c>
      <c r="U7" s="5">
        <v>2.72</v>
      </c>
      <c r="V7" s="5">
        <v>0</v>
      </c>
      <c r="W7" s="14">
        <v>3</v>
      </c>
      <c r="X7" s="14">
        <v>0</v>
      </c>
      <c r="Y7" s="14">
        <v>3</v>
      </c>
      <c r="Z7" s="4"/>
      <c r="AA7" s="49" t="str">
        <f>IFERROR(IF(VLOOKUP($D7,'Year-To-Date'!$E$1:$E$322,1,FALSE)=D7,"--","Find"),"Find")</f>
        <v>--</v>
      </c>
    </row>
    <row r="8" spans="1:27">
      <c r="A8" s="2" t="s">
        <v>1821</v>
      </c>
      <c r="B8" s="2" t="s">
        <v>510</v>
      </c>
      <c r="C8" s="2" t="s">
        <v>370</v>
      </c>
      <c r="D8" s="2" t="s">
        <v>234</v>
      </c>
      <c r="E8" s="2" t="s">
        <v>371</v>
      </c>
      <c r="F8" s="21" t="s">
        <v>166</v>
      </c>
      <c r="G8" s="11" t="s">
        <v>1823</v>
      </c>
      <c r="H8" s="3">
        <v>42199</v>
      </c>
      <c r="I8" s="2" t="s">
        <v>28</v>
      </c>
      <c r="J8" s="2" t="s">
        <v>373</v>
      </c>
      <c r="K8" s="2" t="s">
        <v>30</v>
      </c>
      <c r="L8" s="2" t="s">
        <v>31</v>
      </c>
      <c r="M8" s="2" t="s">
        <v>32</v>
      </c>
      <c r="N8" s="4">
        <v>10425</v>
      </c>
      <c r="O8" s="4">
        <v>14010</v>
      </c>
      <c r="P8" s="4">
        <v>3585</v>
      </c>
      <c r="Q8" s="5">
        <v>60.59</v>
      </c>
      <c r="R8" s="4">
        <v>0</v>
      </c>
      <c r="S8" s="4">
        <v>0</v>
      </c>
      <c r="T8" s="4">
        <v>0</v>
      </c>
      <c r="U8" s="5">
        <v>0</v>
      </c>
      <c r="V8" s="5">
        <v>0</v>
      </c>
      <c r="W8" s="14">
        <v>60.59</v>
      </c>
      <c r="X8" s="14">
        <v>0</v>
      </c>
      <c r="Y8" s="14">
        <v>60.59</v>
      </c>
      <c r="Z8" s="4"/>
      <c r="AA8" s="49" t="str">
        <f>IFERROR(IF(VLOOKUP($D8,'Year-To-Date'!$E$1:$E$322,1,FALSE)=D8,"--","Find"),"Find")</f>
        <v>--</v>
      </c>
    </row>
    <row r="9" spans="1:27">
      <c r="A9" s="2" t="s">
        <v>1821</v>
      </c>
      <c r="B9" s="2" t="s">
        <v>510</v>
      </c>
      <c r="C9" s="2" t="s">
        <v>94</v>
      </c>
      <c r="D9" s="2" t="s">
        <v>559</v>
      </c>
      <c r="E9" s="2" t="s">
        <v>466</v>
      </c>
      <c r="F9" s="21">
        <v>75522162</v>
      </c>
      <c r="G9" s="11" t="s">
        <v>1823</v>
      </c>
      <c r="H9" s="3"/>
      <c r="I9" s="2" t="s">
        <v>94</v>
      </c>
      <c r="J9" s="2" t="s">
        <v>431</v>
      </c>
      <c r="K9" s="2" t="s">
        <v>30</v>
      </c>
      <c r="L9" s="2" t="s">
        <v>31</v>
      </c>
      <c r="M9" s="2" t="s">
        <v>382</v>
      </c>
      <c r="N9" s="4">
        <v>299</v>
      </c>
      <c r="O9" s="4">
        <v>557</v>
      </c>
      <c r="P9" s="4">
        <v>258</v>
      </c>
      <c r="Q9" s="5">
        <v>4.3600000000000003</v>
      </c>
      <c r="R9" s="4">
        <v>94</v>
      </c>
      <c r="S9" s="4">
        <v>284</v>
      </c>
      <c r="T9" s="4">
        <v>190</v>
      </c>
      <c r="U9" s="5">
        <v>11.36</v>
      </c>
      <c r="V9" s="5">
        <v>0</v>
      </c>
      <c r="W9" s="14">
        <v>15.72</v>
      </c>
      <c r="X9" s="14">
        <v>0</v>
      </c>
      <c r="Y9" s="14">
        <v>15.72</v>
      </c>
      <c r="Z9" s="4"/>
      <c r="AA9" s="49" t="str">
        <f>IFERROR(IF(VLOOKUP($D9,'Year-To-Date'!$E$1:$E$322,1,FALSE)=D9,"--","Find"),"Find")</f>
        <v>--</v>
      </c>
    </row>
    <row r="10" spans="1:27">
      <c r="A10" s="2" t="s">
        <v>1821</v>
      </c>
      <c r="B10" s="2" t="s">
        <v>510</v>
      </c>
      <c r="C10" s="2" t="s">
        <v>94</v>
      </c>
      <c r="D10" s="2" t="s">
        <v>267</v>
      </c>
      <c r="E10" s="2" t="s">
        <v>466</v>
      </c>
      <c r="F10" s="21" t="s">
        <v>166</v>
      </c>
      <c r="G10" s="11" t="s">
        <v>1823</v>
      </c>
      <c r="H10" s="3"/>
      <c r="I10" s="2" t="s">
        <v>94</v>
      </c>
      <c r="J10" s="2" t="s">
        <v>389</v>
      </c>
      <c r="K10" s="2" t="s">
        <v>30</v>
      </c>
      <c r="L10" s="2" t="s">
        <v>31</v>
      </c>
      <c r="M10" s="2" t="s">
        <v>382</v>
      </c>
      <c r="N10" s="4">
        <v>737</v>
      </c>
      <c r="O10" s="4">
        <v>1345</v>
      </c>
      <c r="P10" s="4">
        <v>608</v>
      </c>
      <c r="Q10" s="5">
        <v>10.28</v>
      </c>
      <c r="R10" s="4">
        <v>364</v>
      </c>
      <c r="S10" s="4">
        <v>477</v>
      </c>
      <c r="T10" s="4">
        <v>113</v>
      </c>
      <c r="U10" s="5">
        <v>6.76</v>
      </c>
      <c r="V10" s="5">
        <v>0</v>
      </c>
      <c r="W10" s="14">
        <v>17.04</v>
      </c>
      <c r="X10" s="14">
        <v>0</v>
      </c>
      <c r="Y10" s="14">
        <v>17.04</v>
      </c>
      <c r="Z10" s="4"/>
      <c r="AA10" s="49" t="str">
        <f>IFERROR(IF(VLOOKUP($D10,'Year-To-Date'!$E$1:$E$322,1,FALSE)=D10,"--","Find"),"Find")</f>
        <v>--</v>
      </c>
    </row>
    <row r="11" spans="1:27">
      <c r="A11" s="2" t="s">
        <v>1821</v>
      </c>
      <c r="B11" s="2" t="s">
        <v>510</v>
      </c>
      <c r="C11" s="2" t="s">
        <v>446</v>
      </c>
      <c r="D11" s="2" t="s">
        <v>296</v>
      </c>
      <c r="E11" s="2" t="s">
        <v>421</v>
      </c>
      <c r="F11" s="21" t="s">
        <v>166</v>
      </c>
      <c r="G11" s="11" t="s">
        <v>1823</v>
      </c>
      <c r="H11" s="3">
        <v>42158</v>
      </c>
      <c r="I11" s="2" t="s">
        <v>28</v>
      </c>
      <c r="J11" s="2" t="s">
        <v>423</v>
      </c>
      <c r="K11" s="2" t="s">
        <v>30</v>
      </c>
      <c r="L11" s="2" t="s">
        <v>31</v>
      </c>
      <c r="M11" s="2" t="s">
        <v>32</v>
      </c>
      <c r="N11" s="4">
        <v>8090</v>
      </c>
      <c r="O11" s="4">
        <v>9596</v>
      </c>
      <c r="P11" s="4">
        <v>1506</v>
      </c>
      <c r="Q11" s="5">
        <v>25.45</v>
      </c>
      <c r="R11" s="4">
        <v>18761</v>
      </c>
      <c r="S11" s="4">
        <v>19355</v>
      </c>
      <c r="T11" s="4">
        <v>594</v>
      </c>
      <c r="U11" s="5">
        <v>35.520000000000003</v>
      </c>
      <c r="V11" s="5">
        <v>0</v>
      </c>
      <c r="W11" s="14">
        <v>60.97</v>
      </c>
      <c r="X11" s="14">
        <v>0</v>
      </c>
      <c r="Y11" s="14">
        <v>60.97</v>
      </c>
      <c r="Z11" s="4"/>
      <c r="AA11" s="49" t="str">
        <f>IFERROR(IF(VLOOKUP($D11,'Year-To-Date'!$E$1:$E$322,1,FALSE)=D11,"--","Find"),"Find")</f>
        <v>--</v>
      </c>
    </row>
    <row r="12" spans="1:27">
      <c r="A12" s="2" t="s">
        <v>1821</v>
      </c>
      <c r="B12" s="2" t="s">
        <v>510</v>
      </c>
      <c r="C12" s="2" t="s">
        <v>76</v>
      </c>
      <c r="D12" s="2" t="s">
        <v>318</v>
      </c>
      <c r="E12" s="2" t="s">
        <v>499</v>
      </c>
      <c r="F12" s="21" t="s">
        <v>166</v>
      </c>
      <c r="G12" s="11" t="s">
        <v>1823</v>
      </c>
      <c r="H12" s="3">
        <v>42331</v>
      </c>
      <c r="I12" s="2" t="s">
        <v>39</v>
      </c>
      <c r="J12" s="2" t="s">
        <v>500</v>
      </c>
      <c r="K12" s="2" t="s">
        <v>30</v>
      </c>
      <c r="L12" s="2" t="s">
        <v>31</v>
      </c>
      <c r="M12" s="2" t="s">
        <v>32</v>
      </c>
      <c r="N12" s="4">
        <v>7070</v>
      </c>
      <c r="O12" s="4">
        <v>9543</v>
      </c>
      <c r="P12" s="4">
        <v>2473</v>
      </c>
      <c r="Q12" s="5">
        <v>41.79</v>
      </c>
      <c r="R12" s="4">
        <v>1145</v>
      </c>
      <c r="S12" s="4">
        <v>1576</v>
      </c>
      <c r="T12" s="4">
        <v>431</v>
      </c>
      <c r="U12" s="5">
        <v>25.77</v>
      </c>
      <c r="V12" s="5">
        <v>0</v>
      </c>
      <c r="W12" s="14">
        <v>67.56</v>
      </c>
      <c r="X12" s="14">
        <v>0</v>
      </c>
      <c r="Y12" s="14">
        <v>67.56</v>
      </c>
      <c r="Z12" s="4"/>
      <c r="AA12" s="49" t="str">
        <f>IFERROR(IF(VLOOKUP($D12,'Year-To-Date'!$E$1:$E$322,1,FALSE)=D12,"--","Find"),"Find")</f>
        <v>--</v>
      </c>
    </row>
    <row r="13" spans="1:27">
      <c r="A13" s="2" t="s">
        <v>1821</v>
      </c>
      <c r="B13" s="2" t="s">
        <v>510</v>
      </c>
      <c r="C13" s="2" t="s">
        <v>76</v>
      </c>
      <c r="D13" s="2" t="s">
        <v>321</v>
      </c>
      <c r="E13" s="2" t="s">
        <v>498</v>
      </c>
      <c r="F13" s="21" t="s">
        <v>166</v>
      </c>
      <c r="G13" s="11" t="s">
        <v>1823</v>
      </c>
      <c r="H13" s="3">
        <v>42331</v>
      </c>
      <c r="I13" s="2" t="s">
        <v>39</v>
      </c>
      <c r="J13" s="2" t="s">
        <v>431</v>
      </c>
      <c r="K13" s="2" t="s">
        <v>30</v>
      </c>
      <c r="L13" s="2" t="s">
        <v>31</v>
      </c>
      <c r="M13" s="2" t="s">
        <v>32</v>
      </c>
      <c r="N13" s="4">
        <v>4056</v>
      </c>
      <c r="O13" s="4">
        <v>6139</v>
      </c>
      <c r="P13" s="4">
        <v>2083</v>
      </c>
      <c r="Q13" s="5">
        <v>35.200000000000003</v>
      </c>
      <c r="R13" s="4">
        <v>587</v>
      </c>
      <c r="S13" s="4">
        <v>784</v>
      </c>
      <c r="T13" s="4">
        <v>197</v>
      </c>
      <c r="U13" s="5">
        <v>11.78</v>
      </c>
      <c r="V13" s="5">
        <v>0</v>
      </c>
      <c r="W13" s="14">
        <v>46.98</v>
      </c>
      <c r="X13" s="14">
        <v>0</v>
      </c>
      <c r="Y13" s="14">
        <v>46.98</v>
      </c>
      <c r="Z13" s="4"/>
      <c r="AA13" s="49" t="str">
        <f>IFERROR(IF(VLOOKUP($D13,'Year-To-Date'!$E$1:$E$322,1,FALSE)=D13,"--","Find"),"Find")</f>
        <v>--</v>
      </c>
    </row>
    <row r="14" spans="1:27">
      <c r="A14" s="2" t="s">
        <v>1821</v>
      </c>
      <c r="B14" s="2" t="s">
        <v>510</v>
      </c>
      <c r="C14" s="2" t="s">
        <v>76</v>
      </c>
      <c r="D14" s="2" t="s">
        <v>322</v>
      </c>
      <c r="E14" s="2" t="s">
        <v>498</v>
      </c>
      <c r="F14" s="21" t="s">
        <v>166</v>
      </c>
      <c r="G14" s="11" t="s">
        <v>1823</v>
      </c>
      <c r="H14" s="3">
        <v>42331</v>
      </c>
      <c r="I14" s="2" t="s">
        <v>39</v>
      </c>
      <c r="J14" s="2" t="s">
        <v>431</v>
      </c>
      <c r="K14" s="2" t="s">
        <v>30</v>
      </c>
      <c r="L14" s="2" t="s">
        <v>31</v>
      </c>
      <c r="M14" s="2" t="s">
        <v>32</v>
      </c>
      <c r="N14" s="4">
        <v>1721</v>
      </c>
      <c r="O14" s="4">
        <v>2981</v>
      </c>
      <c r="P14" s="4">
        <v>1260</v>
      </c>
      <c r="Q14" s="5">
        <v>21.29</v>
      </c>
      <c r="R14" s="4">
        <v>600</v>
      </c>
      <c r="S14" s="4">
        <v>893</v>
      </c>
      <c r="T14" s="4">
        <v>293</v>
      </c>
      <c r="U14" s="5">
        <v>17.52</v>
      </c>
      <c r="V14" s="5">
        <v>0</v>
      </c>
      <c r="W14" s="14">
        <v>38.81</v>
      </c>
      <c r="X14" s="14">
        <v>0</v>
      </c>
      <c r="Y14" s="14">
        <v>38.81</v>
      </c>
      <c r="Z14" s="4"/>
      <c r="AA14" s="49" t="str">
        <f>IFERROR(IF(VLOOKUP($D14,'Year-To-Date'!$E$1:$E$322,1,FALSE)=D14,"--","Find"),"Find")</f>
        <v>--</v>
      </c>
    </row>
    <row r="15" spans="1:27">
      <c r="A15" s="2" t="s">
        <v>1821</v>
      </c>
      <c r="B15" s="2" t="s">
        <v>510</v>
      </c>
      <c r="C15" s="2" t="s">
        <v>576</v>
      </c>
      <c r="D15" s="2" t="s">
        <v>349</v>
      </c>
      <c r="E15" s="2" t="s">
        <v>27</v>
      </c>
      <c r="F15" s="21" t="s">
        <v>166</v>
      </c>
      <c r="G15" s="11" t="s">
        <v>1823</v>
      </c>
      <c r="H15" s="3">
        <v>42404</v>
      </c>
      <c r="I15" s="2"/>
      <c r="J15" s="2" t="s">
        <v>577</v>
      </c>
      <c r="K15" s="2" t="s">
        <v>394</v>
      </c>
      <c r="L15" s="2" t="s">
        <v>31</v>
      </c>
      <c r="M15" s="2" t="s">
        <v>382</v>
      </c>
      <c r="N15" s="4">
        <v>225532</v>
      </c>
      <c r="O15" s="4">
        <v>225533</v>
      </c>
      <c r="P15" s="4">
        <v>1</v>
      </c>
      <c r="Q15" s="5">
        <v>0.03</v>
      </c>
      <c r="R15" s="4">
        <v>0</v>
      </c>
      <c r="S15" s="4">
        <v>0</v>
      </c>
      <c r="T15" s="4">
        <v>0</v>
      </c>
      <c r="U15" s="5">
        <v>0</v>
      </c>
      <c r="V15" s="5">
        <v>0</v>
      </c>
      <c r="W15" s="14">
        <v>0.03</v>
      </c>
      <c r="X15" s="14">
        <v>0</v>
      </c>
      <c r="Y15" s="14">
        <v>0.03</v>
      </c>
      <c r="Z15" s="4"/>
      <c r="AA15" s="49" t="str">
        <f>IFERROR(IF(VLOOKUP($D15,'Year-To-Date'!$E$1:$E$322,1,FALSE)=D15,"--","Find"),"Find")</f>
        <v>--</v>
      </c>
    </row>
    <row r="16" spans="1:27">
      <c r="A16" s="2" t="s">
        <v>1821</v>
      </c>
      <c r="B16" s="2" t="s">
        <v>510</v>
      </c>
      <c r="C16" s="2" t="s">
        <v>94</v>
      </c>
      <c r="D16" s="2" t="s">
        <v>82</v>
      </c>
      <c r="E16" s="2" t="s">
        <v>83</v>
      </c>
      <c r="F16" s="21" t="s">
        <v>300</v>
      </c>
      <c r="G16" s="11" t="s">
        <v>1824</v>
      </c>
      <c r="H16" s="3"/>
      <c r="I16" s="2" t="s">
        <v>94</v>
      </c>
      <c r="J16" s="2" t="s">
        <v>84</v>
      </c>
      <c r="K16" s="2" t="s">
        <v>30</v>
      </c>
      <c r="L16" s="2" t="s">
        <v>31</v>
      </c>
      <c r="M16" s="2" t="s">
        <v>32</v>
      </c>
      <c r="N16" s="4">
        <v>6291</v>
      </c>
      <c r="O16" s="4">
        <v>8078</v>
      </c>
      <c r="P16" s="4">
        <v>1787</v>
      </c>
      <c r="Q16" s="5">
        <v>30.2</v>
      </c>
      <c r="R16" s="4">
        <v>17234</v>
      </c>
      <c r="S16" s="4">
        <v>21342</v>
      </c>
      <c r="T16" s="4">
        <v>4108</v>
      </c>
      <c r="U16" s="5">
        <v>245.66</v>
      </c>
      <c r="V16" s="5">
        <v>0</v>
      </c>
      <c r="W16" s="14">
        <v>275.86</v>
      </c>
      <c r="X16" s="14">
        <v>0</v>
      </c>
      <c r="Y16" s="14">
        <v>275.86</v>
      </c>
      <c r="Z16" s="4"/>
      <c r="AA16" s="49" t="str">
        <f>IFERROR(IF(VLOOKUP($D16,'Year-To-Date'!$E$1:$E$322,1,FALSE)=D16,"--","Find"),"Find")</f>
        <v>--</v>
      </c>
    </row>
    <row r="17" spans="1:27">
      <c r="A17" s="2" t="s">
        <v>1821</v>
      </c>
      <c r="B17" s="2" t="s">
        <v>510</v>
      </c>
      <c r="C17" s="2" t="s">
        <v>25</v>
      </c>
      <c r="D17" s="2" t="s">
        <v>110</v>
      </c>
      <c r="E17" s="2" t="s">
        <v>375</v>
      </c>
      <c r="F17" s="21" t="s">
        <v>111</v>
      </c>
      <c r="G17" s="11" t="s">
        <v>1825</v>
      </c>
      <c r="H17" s="3">
        <v>42227</v>
      </c>
      <c r="I17" s="2" t="s">
        <v>39</v>
      </c>
      <c r="J17" s="2" t="s">
        <v>377</v>
      </c>
      <c r="K17" s="2" t="s">
        <v>30</v>
      </c>
      <c r="L17" s="2" t="s">
        <v>31</v>
      </c>
      <c r="M17" s="2" t="s">
        <v>378</v>
      </c>
      <c r="N17" s="4">
        <v>30731</v>
      </c>
      <c r="O17" s="4">
        <v>40237</v>
      </c>
      <c r="P17" s="4">
        <v>9506</v>
      </c>
      <c r="Q17" s="5">
        <v>160.65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160.65</v>
      </c>
      <c r="X17" s="14">
        <v>0</v>
      </c>
      <c r="Y17" s="14">
        <v>160.65</v>
      </c>
      <c r="Z17" s="4"/>
      <c r="AA17" s="49" t="str">
        <f>IFERROR(IF(VLOOKUP($D17,'Year-To-Date'!$E$1:$E$322,1,FALSE)=D17,"--","Find"),"Find")</f>
        <v>--</v>
      </c>
    </row>
    <row r="18" spans="1:27">
      <c r="A18" s="2" t="s">
        <v>1821</v>
      </c>
      <c r="B18" s="2" t="s">
        <v>510</v>
      </c>
      <c r="C18" s="2" t="s">
        <v>25</v>
      </c>
      <c r="D18" s="2" t="s">
        <v>106</v>
      </c>
      <c r="E18" s="2" t="s">
        <v>379</v>
      </c>
      <c r="F18" s="21" t="s">
        <v>107</v>
      </c>
      <c r="G18" s="11" t="s">
        <v>1826</v>
      </c>
      <c r="H18" s="3">
        <v>42234</v>
      </c>
      <c r="I18" s="2" t="s">
        <v>39</v>
      </c>
      <c r="J18" s="2" t="s">
        <v>381</v>
      </c>
      <c r="K18" s="2" t="s">
        <v>30</v>
      </c>
      <c r="L18" s="2" t="s">
        <v>31</v>
      </c>
      <c r="M18" s="2" t="s">
        <v>382</v>
      </c>
      <c r="N18" s="4">
        <v>20578</v>
      </c>
      <c r="O18" s="4">
        <v>24870</v>
      </c>
      <c r="P18" s="4">
        <v>4292</v>
      </c>
      <c r="Q18" s="5">
        <v>72.53</v>
      </c>
      <c r="R18" s="4">
        <v>0</v>
      </c>
      <c r="S18" s="4">
        <v>0</v>
      </c>
      <c r="T18" s="4">
        <v>0</v>
      </c>
      <c r="U18" s="5">
        <v>0</v>
      </c>
      <c r="V18" s="5">
        <v>0</v>
      </c>
      <c r="W18" s="14">
        <v>72.53</v>
      </c>
      <c r="X18" s="14">
        <v>0</v>
      </c>
      <c r="Y18" s="14">
        <v>72.53</v>
      </c>
      <c r="Z18" s="4"/>
      <c r="AA18" s="49" t="str">
        <f>IFERROR(IF(VLOOKUP($D18,'Year-To-Date'!$E$1:$E$322,1,FALSE)=D18,"--","Find"),"Find")</f>
        <v>--</v>
      </c>
    </row>
    <row r="19" spans="1:27">
      <c r="A19" s="2" t="s">
        <v>1821</v>
      </c>
      <c r="B19" s="2" t="s">
        <v>510</v>
      </c>
      <c r="C19" s="2" t="s">
        <v>56</v>
      </c>
      <c r="D19" s="2" t="s">
        <v>61</v>
      </c>
      <c r="E19" s="2" t="s">
        <v>62</v>
      </c>
      <c r="F19" s="21" t="s">
        <v>208</v>
      </c>
      <c r="G19" s="11" t="s">
        <v>1827</v>
      </c>
      <c r="H19" s="3">
        <v>42205</v>
      </c>
      <c r="I19" s="2" t="s">
        <v>28</v>
      </c>
      <c r="J19" s="2" t="s">
        <v>63</v>
      </c>
      <c r="K19" s="2" t="s">
        <v>30</v>
      </c>
      <c r="L19" s="2" t="s">
        <v>31</v>
      </c>
      <c r="M19" s="2" t="s">
        <v>41</v>
      </c>
      <c r="N19" s="4">
        <v>6493</v>
      </c>
      <c r="O19" s="4">
        <v>7148</v>
      </c>
      <c r="P19" s="4">
        <v>655</v>
      </c>
      <c r="Q19" s="14">
        <v>11.07</v>
      </c>
      <c r="R19" s="4">
        <v>0</v>
      </c>
      <c r="S19" s="4">
        <v>0</v>
      </c>
      <c r="T19" s="4">
        <v>0</v>
      </c>
      <c r="U19" s="5">
        <v>0</v>
      </c>
      <c r="V19" s="5">
        <v>0</v>
      </c>
      <c r="W19" s="14">
        <v>11.07</v>
      </c>
      <c r="X19" s="14">
        <v>0</v>
      </c>
      <c r="Y19" s="14">
        <v>11.07</v>
      </c>
      <c r="Z19" s="4"/>
      <c r="AA19" s="49" t="str">
        <f>IFERROR(IF(VLOOKUP($D19,'Year-To-Date'!$E$1:$E$322,1,FALSE)=D19,"--","Find"),"Find")</f>
        <v>--</v>
      </c>
    </row>
    <row r="20" spans="1:27">
      <c r="A20" s="2" t="s">
        <v>1821</v>
      </c>
      <c r="B20" s="2" t="s">
        <v>510</v>
      </c>
      <c r="C20" s="2" t="s">
        <v>94</v>
      </c>
      <c r="D20" s="2" t="s">
        <v>65</v>
      </c>
      <c r="E20" s="2" t="s">
        <v>62</v>
      </c>
      <c r="F20" s="21" t="s">
        <v>208</v>
      </c>
      <c r="G20" s="11" t="s">
        <v>1827</v>
      </c>
      <c r="H20" s="3"/>
      <c r="I20" s="2" t="s">
        <v>94</v>
      </c>
      <c r="J20" s="2" t="s">
        <v>63</v>
      </c>
      <c r="K20" s="2" t="s">
        <v>30</v>
      </c>
      <c r="L20" s="2" t="s">
        <v>31</v>
      </c>
      <c r="M20" s="2" t="s">
        <v>41</v>
      </c>
      <c r="N20" s="4">
        <v>28775</v>
      </c>
      <c r="O20" s="4">
        <v>31861</v>
      </c>
      <c r="P20" s="4">
        <v>3086</v>
      </c>
      <c r="Q20" s="5">
        <v>52.15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52.15</v>
      </c>
      <c r="X20" s="14">
        <v>0</v>
      </c>
      <c r="Y20" s="14">
        <v>52.15</v>
      </c>
      <c r="Z20" s="4"/>
      <c r="AA20" s="49" t="str">
        <f>IFERROR(IF(VLOOKUP($D20,'Year-To-Date'!$E$1:$E$322,1,FALSE)=D20,"--","Find"),"Find")</f>
        <v>--</v>
      </c>
    </row>
    <row r="21" spans="1:27">
      <c r="A21" s="2" t="s">
        <v>1821</v>
      </c>
      <c r="B21" s="2" t="s">
        <v>510</v>
      </c>
      <c r="C21" s="22" t="s">
        <v>94</v>
      </c>
      <c r="D21" s="2" t="s">
        <v>81</v>
      </c>
      <c r="E21" s="2" t="s">
        <v>62</v>
      </c>
      <c r="F21" s="21" t="s">
        <v>208</v>
      </c>
      <c r="G21" s="11" t="s">
        <v>1827</v>
      </c>
      <c r="H21" s="3"/>
      <c r="I21" s="2" t="s">
        <v>94</v>
      </c>
      <c r="J21" s="2" t="s">
        <v>63</v>
      </c>
      <c r="K21" s="2" t="s">
        <v>30</v>
      </c>
      <c r="L21" s="2" t="s">
        <v>31</v>
      </c>
      <c r="M21" s="2" t="s">
        <v>41</v>
      </c>
      <c r="N21" s="4">
        <v>47592</v>
      </c>
      <c r="O21" s="4">
        <v>53251</v>
      </c>
      <c r="P21" s="4">
        <v>5659</v>
      </c>
      <c r="Q21" s="5">
        <v>95.64</v>
      </c>
      <c r="R21" s="4">
        <v>3940</v>
      </c>
      <c r="S21" s="4">
        <v>4875</v>
      </c>
      <c r="T21" s="4">
        <v>935</v>
      </c>
      <c r="U21" s="5">
        <v>55.91</v>
      </c>
      <c r="V21" s="5">
        <v>0</v>
      </c>
      <c r="W21" s="14">
        <v>151.55000000000001</v>
      </c>
      <c r="X21" s="14">
        <v>0</v>
      </c>
      <c r="Y21" s="14">
        <v>151.55000000000001</v>
      </c>
      <c r="Z21" s="4"/>
      <c r="AA21" s="49" t="str">
        <f>IFERROR(IF(VLOOKUP($D21,'Year-To-Date'!$E$1:$E$322,1,FALSE)=D21,"--","Find"),"Find")</f>
        <v>--</v>
      </c>
    </row>
    <row r="22" spans="1:27">
      <c r="A22" s="2" t="s">
        <v>1821</v>
      </c>
      <c r="B22" s="2" t="s">
        <v>510</v>
      </c>
      <c r="C22" s="2" t="s">
        <v>69</v>
      </c>
      <c r="D22" s="2" t="s">
        <v>257</v>
      </c>
      <c r="E22" s="2" t="s">
        <v>384</v>
      </c>
      <c r="F22" s="21" t="s">
        <v>258</v>
      </c>
      <c r="G22" s="11" t="s">
        <v>1828</v>
      </c>
      <c r="H22" s="3">
        <v>42235</v>
      </c>
      <c r="I22" s="2" t="s">
        <v>39</v>
      </c>
      <c r="J22" s="2" t="s">
        <v>386</v>
      </c>
      <c r="K22" s="2" t="s">
        <v>30</v>
      </c>
      <c r="L22" s="2" t="s">
        <v>31</v>
      </c>
      <c r="M22" s="2" t="s">
        <v>41</v>
      </c>
      <c r="N22" s="4">
        <v>1202</v>
      </c>
      <c r="O22" s="4">
        <v>1470</v>
      </c>
      <c r="P22" s="4">
        <v>268</v>
      </c>
      <c r="Q22" s="14">
        <v>4.53</v>
      </c>
      <c r="R22" s="4">
        <v>99</v>
      </c>
      <c r="S22" s="4">
        <v>475</v>
      </c>
      <c r="T22" s="4">
        <v>376</v>
      </c>
      <c r="U22" s="5">
        <v>22.48</v>
      </c>
      <c r="V22" s="5">
        <v>0</v>
      </c>
      <c r="W22" s="14">
        <v>27.01</v>
      </c>
      <c r="X22" s="14">
        <v>0</v>
      </c>
      <c r="Y22" s="14">
        <v>27.01</v>
      </c>
      <c r="Z22" s="4"/>
      <c r="AA22" s="49" t="str">
        <f>IFERROR(IF(VLOOKUP($D22,'Year-To-Date'!$E$1:$E$322,1,FALSE)=D22,"--","Find"),"Find")</f>
        <v>--</v>
      </c>
    </row>
    <row r="23" spans="1:27">
      <c r="A23" s="2" t="s">
        <v>1821</v>
      </c>
      <c r="B23" s="2" t="s">
        <v>510</v>
      </c>
      <c r="C23" s="2" t="s">
        <v>94</v>
      </c>
      <c r="D23" s="2" t="s">
        <v>98</v>
      </c>
      <c r="E23" s="2" t="s">
        <v>583</v>
      </c>
      <c r="F23" s="21" t="s">
        <v>99</v>
      </c>
      <c r="G23" s="11" t="s">
        <v>1829</v>
      </c>
      <c r="H23" s="3"/>
      <c r="I23" s="2" t="s">
        <v>94</v>
      </c>
      <c r="J23" s="2" t="s">
        <v>585</v>
      </c>
      <c r="K23" s="2" t="s">
        <v>586</v>
      </c>
      <c r="L23" s="2" t="s">
        <v>31</v>
      </c>
      <c r="M23" s="2" t="s">
        <v>587</v>
      </c>
      <c r="N23" s="4">
        <v>41289</v>
      </c>
      <c r="O23" s="4">
        <v>43003</v>
      </c>
      <c r="P23" s="4">
        <v>1714</v>
      </c>
      <c r="Q23" s="14">
        <v>28.97</v>
      </c>
      <c r="R23" s="4">
        <v>0</v>
      </c>
      <c r="S23" s="4">
        <v>0</v>
      </c>
      <c r="T23" s="4">
        <v>0</v>
      </c>
      <c r="U23" s="5">
        <v>0</v>
      </c>
      <c r="V23" s="5">
        <v>0</v>
      </c>
      <c r="W23" s="14">
        <v>28.97</v>
      </c>
      <c r="X23" s="14">
        <v>0</v>
      </c>
      <c r="Y23" s="14">
        <v>28.97</v>
      </c>
      <c r="Z23" s="4"/>
      <c r="AA23" s="49" t="str">
        <f>IFERROR(IF(VLOOKUP($D23,'Year-To-Date'!$E$1:$E$322,1,FALSE)=D23,"--","Find"),"Find")</f>
        <v>--</v>
      </c>
    </row>
    <row r="24" spans="1:27">
      <c r="A24" s="2" t="s">
        <v>1821</v>
      </c>
      <c r="B24" s="2" t="s">
        <v>510</v>
      </c>
      <c r="C24" s="2" t="s">
        <v>94</v>
      </c>
      <c r="D24" s="2" t="s">
        <v>102</v>
      </c>
      <c r="E24" s="2" t="s">
        <v>583</v>
      </c>
      <c r="F24" s="21" t="s">
        <v>103</v>
      </c>
      <c r="G24" s="11" t="s">
        <v>1830</v>
      </c>
      <c r="H24" s="3"/>
      <c r="I24" s="2" t="s">
        <v>94</v>
      </c>
      <c r="J24" s="2" t="s">
        <v>589</v>
      </c>
      <c r="K24" s="2" t="s">
        <v>586</v>
      </c>
      <c r="L24" s="2" t="s">
        <v>31</v>
      </c>
      <c r="M24" s="2" t="s">
        <v>587</v>
      </c>
      <c r="N24" s="4">
        <v>59199</v>
      </c>
      <c r="O24" s="4">
        <v>61109</v>
      </c>
      <c r="P24" s="4">
        <v>1910</v>
      </c>
      <c r="Q24" s="5">
        <v>32.28</v>
      </c>
      <c r="R24" s="4">
        <v>0</v>
      </c>
      <c r="S24" s="4">
        <v>0</v>
      </c>
      <c r="T24" s="4">
        <v>0</v>
      </c>
      <c r="U24" s="5">
        <v>0</v>
      </c>
      <c r="V24" s="5">
        <v>0</v>
      </c>
      <c r="W24" s="14">
        <v>32.28</v>
      </c>
      <c r="X24" s="14">
        <v>0</v>
      </c>
      <c r="Y24" s="14">
        <v>32.28</v>
      </c>
      <c r="Z24" s="4"/>
      <c r="AA24" s="49" t="str">
        <f>IFERROR(IF(VLOOKUP($D24,'Year-To-Date'!$E$1:$E$322,1,FALSE)=D24,"--","Find"),"Find")</f>
        <v>--</v>
      </c>
    </row>
    <row r="25" spans="1:27">
      <c r="A25" s="2" t="s">
        <v>1821</v>
      </c>
      <c r="B25" s="2" t="s">
        <v>510</v>
      </c>
      <c r="C25" s="2" t="s">
        <v>56</v>
      </c>
      <c r="D25" s="2" t="s">
        <v>210</v>
      </c>
      <c r="E25" s="2" t="s">
        <v>387</v>
      </c>
      <c r="F25" s="21" t="s">
        <v>211</v>
      </c>
      <c r="G25" s="11" t="s">
        <v>1831</v>
      </c>
      <c r="H25" s="3">
        <v>42262</v>
      </c>
      <c r="I25" s="2" t="s">
        <v>39</v>
      </c>
      <c r="J25" s="2" t="s">
        <v>389</v>
      </c>
      <c r="K25" s="2" t="s">
        <v>30</v>
      </c>
      <c r="L25" s="2" t="s">
        <v>31</v>
      </c>
      <c r="M25" s="2" t="s">
        <v>32</v>
      </c>
      <c r="N25" s="4">
        <v>26419</v>
      </c>
      <c r="O25" s="4">
        <v>30504</v>
      </c>
      <c r="P25" s="4">
        <v>4085</v>
      </c>
      <c r="Q25" s="5">
        <v>69.040000000000006</v>
      </c>
      <c r="R25" s="4">
        <v>0</v>
      </c>
      <c r="S25" s="4">
        <v>0</v>
      </c>
      <c r="T25" s="4">
        <v>0</v>
      </c>
      <c r="U25" s="5">
        <v>0</v>
      </c>
      <c r="V25" s="5">
        <v>0</v>
      </c>
      <c r="W25" s="14">
        <v>69.040000000000006</v>
      </c>
      <c r="X25" s="14">
        <v>0</v>
      </c>
      <c r="Y25" s="14">
        <v>69.040000000000006</v>
      </c>
      <c r="Z25" s="4"/>
      <c r="AA25" s="49" t="str">
        <f>IFERROR(IF(VLOOKUP($D25,'Year-To-Date'!$E$1:$E$322,1,FALSE)=D25,"--","Find"),"Find")</f>
        <v>--</v>
      </c>
    </row>
    <row r="26" spans="1:27">
      <c r="A26" s="2" t="s">
        <v>1821</v>
      </c>
      <c r="B26" s="2" t="s">
        <v>510</v>
      </c>
      <c r="C26" s="2" t="s">
        <v>453</v>
      </c>
      <c r="D26" s="2" t="s">
        <v>233</v>
      </c>
      <c r="E26" s="2" t="s">
        <v>387</v>
      </c>
      <c r="F26" s="21" t="s">
        <v>211</v>
      </c>
      <c r="G26" s="11" t="s">
        <v>1831</v>
      </c>
      <c r="H26" s="3">
        <v>42269</v>
      </c>
      <c r="I26" s="2"/>
      <c r="J26" s="2" t="s">
        <v>454</v>
      </c>
      <c r="K26" s="2" t="s">
        <v>394</v>
      </c>
      <c r="L26" s="2" t="s">
        <v>31</v>
      </c>
      <c r="M26" s="2" t="s">
        <v>382</v>
      </c>
      <c r="N26" s="4">
        <v>5021</v>
      </c>
      <c r="O26" s="4">
        <v>5125</v>
      </c>
      <c r="P26" s="4">
        <v>104</v>
      </c>
      <c r="Q26" s="5">
        <v>2.86</v>
      </c>
      <c r="R26" s="4">
        <v>3643</v>
      </c>
      <c r="S26" s="4">
        <v>3747</v>
      </c>
      <c r="T26" s="4">
        <v>104</v>
      </c>
      <c r="U26" s="5">
        <v>8.58</v>
      </c>
      <c r="V26" s="5">
        <v>0</v>
      </c>
      <c r="W26" s="14">
        <v>11.44</v>
      </c>
      <c r="X26" s="14">
        <v>0</v>
      </c>
      <c r="Y26" s="14">
        <v>11.44</v>
      </c>
      <c r="Z26" s="4"/>
      <c r="AA26" s="49" t="str">
        <f>IFERROR(IF(VLOOKUP($D26,'Year-To-Date'!$E$1:$E$322,1,FALSE)=D26,"--","Find"),"Find")</f>
        <v>--</v>
      </c>
    </row>
    <row r="27" spans="1:27">
      <c r="A27" s="2" t="s">
        <v>1821</v>
      </c>
      <c r="B27" s="2" t="s">
        <v>510</v>
      </c>
      <c r="C27" s="2" t="s">
        <v>25</v>
      </c>
      <c r="D27" s="2" t="s">
        <v>37</v>
      </c>
      <c r="E27" s="2" t="s">
        <v>38</v>
      </c>
      <c r="F27" s="21" t="s">
        <v>109</v>
      </c>
      <c r="G27" s="11" t="s">
        <v>1832</v>
      </c>
      <c r="H27" s="3">
        <v>42220</v>
      </c>
      <c r="I27" s="2" t="s">
        <v>39</v>
      </c>
      <c r="J27" s="2" t="s">
        <v>40</v>
      </c>
      <c r="K27" s="2" t="s">
        <v>30</v>
      </c>
      <c r="L27" s="2" t="s">
        <v>31</v>
      </c>
      <c r="M27" s="2" t="s">
        <v>378</v>
      </c>
      <c r="N27" s="4">
        <v>30870</v>
      </c>
      <c r="O27" s="4">
        <v>35156</v>
      </c>
      <c r="P27" s="4">
        <v>4286</v>
      </c>
      <c r="Q27" s="14">
        <v>72.430000000000007</v>
      </c>
      <c r="R27" s="4">
        <v>0</v>
      </c>
      <c r="S27" s="4">
        <v>0</v>
      </c>
      <c r="T27" s="4">
        <v>0</v>
      </c>
      <c r="U27" s="5">
        <v>0</v>
      </c>
      <c r="V27" s="5">
        <v>0</v>
      </c>
      <c r="W27" s="14">
        <v>72.430000000000007</v>
      </c>
      <c r="X27" s="14">
        <v>0</v>
      </c>
      <c r="Y27" s="14">
        <v>72.430000000000007</v>
      </c>
      <c r="Z27" s="4"/>
      <c r="AA27" s="49" t="str">
        <f>IFERROR(IF(VLOOKUP($D27,'Year-To-Date'!$E$1:$E$322,1,FALSE)=D27,"--","Find"),"Find")</f>
        <v>--</v>
      </c>
    </row>
    <row r="28" spans="1:27">
      <c r="A28" s="2" t="s">
        <v>1821</v>
      </c>
      <c r="B28" s="2" t="s">
        <v>510</v>
      </c>
      <c r="C28" s="2" t="s">
        <v>94</v>
      </c>
      <c r="D28" s="2" t="s">
        <v>96</v>
      </c>
      <c r="E28" s="2" t="s">
        <v>592</v>
      </c>
      <c r="F28" s="21" t="s">
        <v>97</v>
      </c>
      <c r="G28" s="11" t="s">
        <v>1833</v>
      </c>
      <c r="H28" s="3"/>
      <c r="I28" s="2" t="s">
        <v>94</v>
      </c>
      <c r="J28" s="2" t="s">
        <v>594</v>
      </c>
      <c r="K28" s="2" t="s">
        <v>394</v>
      </c>
      <c r="L28" s="2" t="s">
        <v>31</v>
      </c>
      <c r="M28" s="2" t="s">
        <v>382</v>
      </c>
      <c r="N28" s="4">
        <v>150528</v>
      </c>
      <c r="O28" s="4">
        <v>157638</v>
      </c>
      <c r="P28" s="4">
        <v>7110</v>
      </c>
      <c r="Q28" s="5">
        <v>120.16</v>
      </c>
      <c r="R28" s="4">
        <v>0</v>
      </c>
      <c r="S28" s="4">
        <v>0</v>
      </c>
      <c r="T28" s="4">
        <v>0</v>
      </c>
      <c r="U28" s="5">
        <v>0</v>
      </c>
      <c r="V28" s="5">
        <v>0</v>
      </c>
      <c r="W28" s="14">
        <v>120.16</v>
      </c>
      <c r="X28" s="14">
        <v>0</v>
      </c>
      <c r="Y28" s="14">
        <v>120.16</v>
      </c>
      <c r="Z28" s="4"/>
      <c r="AA28" s="49" t="str">
        <f>IFERROR(IF(VLOOKUP($D28,'Year-To-Date'!$E$1:$E$322,1,FALSE)=D28,"--","Find"),"Find")</f>
        <v>--</v>
      </c>
    </row>
    <row r="29" spans="1:27">
      <c r="A29" s="2" t="s">
        <v>1821</v>
      </c>
      <c r="B29" s="2" t="s">
        <v>510</v>
      </c>
      <c r="C29" s="2" t="s">
        <v>25</v>
      </c>
      <c r="D29" s="2" t="s">
        <v>115</v>
      </c>
      <c r="E29" s="2" t="s">
        <v>371</v>
      </c>
      <c r="F29" s="21" t="s">
        <v>116</v>
      </c>
      <c r="G29" s="11" t="s">
        <v>1834</v>
      </c>
      <c r="H29" s="3">
        <v>42198</v>
      </c>
      <c r="I29" s="2" t="s">
        <v>28</v>
      </c>
      <c r="J29" s="2" t="s">
        <v>373</v>
      </c>
      <c r="K29" s="2" t="s">
        <v>30</v>
      </c>
      <c r="L29" s="2" t="s">
        <v>31</v>
      </c>
      <c r="M29" s="2" t="s">
        <v>32</v>
      </c>
      <c r="N29" s="4">
        <v>721</v>
      </c>
      <c r="O29" s="4">
        <v>793</v>
      </c>
      <c r="P29" s="4">
        <v>72</v>
      </c>
      <c r="Q29" s="5">
        <v>1.22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1.22</v>
      </c>
      <c r="X29" s="14">
        <v>0</v>
      </c>
      <c r="Y29" s="14">
        <v>1.22</v>
      </c>
      <c r="Z29" s="4"/>
      <c r="AA29" s="49" t="str">
        <f>IFERROR(IF(VLOOKUP($D29,'Year-To-Date'!$E$1:$E$322,1,FALSE)=D29,"--","Find"),"Find")</f>
        <v>--</v>
      </c>
    </row>
    <row r="30" spans="1:27">
      <c r="A30" s="2" t="s">
        <v>1821</v>
      </c>
      <c r="B30" s="2" t="s">
        <v>510</v>
      </c>
      <c r="C30" s="2" t="s">
        <v>69</v>
      </c>
      <c r="D30" s="2" t="s">
        <v>255</v>
      </c>
      <c r="E30" s="2" t="s">
        <v>371</v>
      </c>
      <c r="F30" s="21" t="s">
        <v>116</v>
      </c>
      <c r="G30" s="11" t="s">
        <v>1834</v>
      </c>
      <c r="H30" s="3">
        <v>42199</v>
      </c>
      <c r="I30" s="2" t="s">
        <v>28</v>
      </c>
      <c r="J30" s="2" t="s">
        <v>373</v>
      </c>
      <c r="K30" s="2" t="s">
        <v>30</v>
      </c>
      <c r="L30" s="2" t="s">
        <v>31</v>
      </c>
      <c r="M30" s="2" t="s">
        <v>32</v>
      </c>
      <c r="N30" s="4">
        <v>1905</v>
      </c>
      <c r="O30" s="4">
        <v>2470</v>
      </c>
      <c r="P30" s="4">
        <v>565</v>
      </c>
      <c r="Q30" s="5">
        <v>9.5500000000000007</v>
      </c>
      <c r="R30" s="4">
        <v>2922</v>
      </c>
      <c r="S30" s="4">
        <v>3511</v>
      </c>
      <c r="T30" s="4">
        <v>589</v>
      </c>
      <c r="U30" s="5">
        <v>35.22</v>
      </c>
      <c r="V30" s="5">
        <v>0</v>
      </c>
      <c r="W30" s="14">
        <v>44.77</v>
      </c>
      <c r="X30" s="14">
        <v>0</v>
      </c>
      <c r="Y30" s="14">
        <v>44.77</v>
      </c>
      <c r="Z30" s="4"/>
      <c r="AA30" s="49" t="str">
        <f>IFERROR(IF(VLOOKUP($D30,'Year-To-Date'!$E$1:$E$322,1,FALSE)=D30,"--","Find"),"Find")</f>
        <v>--</v>
      </c>
    </row>
    <row r="31" spans="1:27">
      <c r="A31" s="2" t="s">
        <v>1821</v>
      </c>
      <c r="B31" s="2" t="s">
        <v>510</v>
      </c>
      <c r="C31" s="2" t="s">
        <v>69</v>
      </c>
      <c r="D31" s="2" t="s">
        <v>256</v>
      </c>
      <c r="E31" s="2" t="s">
        <v>371</v>
      </c>
      <c r="F31" s="21" t="s">
        <v>116</v>
      </c>
      <c r="G31" s="11" t="s">
        <v>1834</v>
      </c>
      <c r="H31" s="3">
        <v>42199</v>
      </c>
      <c r="I31" s="2" t="s">
        <v>28</v>
      </c>
      <c r="J31" s="2" t="s">
        <v>373</v>
      </c>
      <c r="K31" s="2" t="s">
        <v>30</v>
      </c>
      <c r="L31" s="2" t="s">
        <v>31</v>
      </c>
      <c r="M31" s="2" t="s">
        <v>32</v>
      </c>
      <c r="N31" s="4">
        <v>431</v>
      </c>
      <c r="O31" s="4">
        <v>449</v>
      </c>
      <c r="P31" s="4">
        <v>18</v>
      </c>
      <c r="Q31" s="5">
        <v>0.3</v>
      </c>
      <c r="R31" s="4">
        <v>1119</v>
      </c>
      <c r="S31" s="4">
        <v>1211</v>
      </c>
      <c r="T31" s="4">
        <v>92</v>
      </c>
      <c r="U31" s="5">
        <v>5.5</v>
      </c>
      <c r="V31" s="5">
        <v>0</v>
      </c>
      <c r="W31" s="14">
        <v>5.8</v>
      </c>
      <c r="X31" s="14">
        <v>0</v>
      </c>
      <c r="Y31" s="14">
        <v>5.8</v>
      </c>
      <c r="Z31" s="4"/>
      <c r="AA31" s="49" t="str">
        <f>IFERROR(IF(VLOOKUP($D31,'Year-To-Date'!$E$1:$E$322,1,FALSE)=D31,"--","Find"),"Find")</f>
        <v>--</v>
      </c>
    </row>
    <row r="32" spans="1:27">
      <c r="A32" s="2" t="s">
        <v>1821</v>
      </c>
      <c r="B32" s="2" t="s">
        <v>510</v>
      </c>
      <c r="C32" s="2" t="s">
        <v>76</v>
      </c>
      <c r="D32" s="2" t="s">
        <v>301</v>
      </c>
      <c r="E32" s="2" t="s">
        <v>371</v>
      </c>
      <c r="F32" s="21" t="s">
        <v>116</v>
      </c>
      <c r="G32" s="11" t="s">
        <v>1834</v>
      </c>
      <c r="H32" s="3">
        <v>42199</v>
      </c>
      <c r="I32" s="2" t="s">
        <v>28</v>
      </c>
      <c r="J32" s="2" t="s">
        <v>373</v>
      </c>
      <c r="K32" s="2" t="s">
        <v>30</v>
      </c>
      <c r="L32" s="2" t="s">
        <v>31</v>
      </c>
      <c r="M32" s="2" t="s">
        <v>32</v>
      </c>
      <c r="N32" s="4">
        <v>3362</v>
      </c>
      <c r="O32" s="4">
        <v>5940</v>
      </c>
      <c r="P32" s="4">
        <v>2578</v>
      </c>
      <c r="Q32" s="5">
        <v>43.57</v>
      </c>
      <c r="R32" s="4">
        <v>3543</v>
      </c>
      <c r="S32" s="4">
        <v>3685</v>
      </c>
      <c r="T32" s="4">
        <v>142</v>
      </c>
      <c r="U32" s="5">
        <v>8.49</v>
      </c>
      <c r="V32" s="5">
        <v>0</v>
      </c>
      <c r="W32" s="14">
        <v>52.06</v>
      </c>
      <c r="X32" s="14">
        <v>0</v>
      </c>
      <c r="Y32" s="14">
        <v>52.06</v>
      </c>
      <c r="Z32" s="4"/>
      <c r="AA32" s="49" t="str">
        <f>IFERROR(IF(VLOOKUP($D32,'Year-To-Date'!$E$1:$E$322,1,FALSE)=D32,"--","Find"),"Find")</f>
        <v>--</v>
      </c>
    </row>
    <row r="33" spans="1:27">
      <c r="A33" s="2" t="s">
        <v>1821</v>
      </c>
      <c r="B33" s="2" t="s">
        <v>510</v>
      </c>
      <c r="C33" s="2" t="s">
        <v>76</v>
      </c>
      <c r="D33" s="2" t="s">
        <v>303</v>
      </c>
      <c r="E33" s="2" t="s">
        <v>371</v>
      </c>
      <c r="F33" s="21" t="s">
        <v>116</v>
      </c>
      <c r="G33" s="11" t="s">
        <v>1834</v>
      </c>
      <c r="H33" s="3">
        <v>42199</v>
      </c>
      <c r="I33" s="2" t="s">
        <v>28</v>
      </c>
      <c r="J33" s="2" t="s">
        <v>373</v>
      </c>
      <c r="K33" s="2" t="s">
        <v>30</v>
      </c>
      <c r="L33" s="2" t="s">
        <v>31</v>
      </c>
      <c r="M33" s="2" t="s">
        <v>32</v>
      </c>
      <c r="N33" s="4">
        <v>37488</v>
      </c>
      <c r="O33" s="4">
        <v>45183</v>
      </c>
      <c r="P33" s="4">
        <v>7695</v>
      </c>
      <c r="Q33" s="5">
        <v>130.05000000000001</v>
      </c>
      <c r="R33" s="4">
        <v>19233</v>
      </c>
      <c r="S33" s="4">
        <v>24567</v>
      </c>
      <c r="T33" s="4">
        <v>5334</v>
      </c>
      <c r="U33" s="5">
        <v>318.97000000000003</v>
      </c>
      <c r="V33" s="5">
        <v>0</v>
      </c>
      <c r="W33" s="14">
        <v>449.02</v>
      </c>
      <c r="X33" s="14">
        <v>0</v>
      </c>
      <c r="Y33" s="14">
        <v>449.02</v>
      </c>
      <c r="Z33" s="4"/>
      <c r="AA33" s="49" t="str">
        <f>IFERROR(IF(VLOOKUP($D33,'Year-To-Date'!$E$1:$E$322,1,FALSE)=D33,"--","Find"),"Find")</f>
        <v>--</v>
      </c>
    </row>
    <row r="34" spans="1:27">
      <c r="A34" s="2" t="s">
        <v>1821</v>
      </c>
      <c r="B34" s="2" t="s">
        <v>510</v>
      </c>
      <c r="C34" s="2" t="s">
        <v>76</v>
      </c>
      <c r="D34" s="2" t="s">
        <v>304</v>
      </c>
      <c r="E34" s="2" t="s">
        <v>371</v>
      </c>
      <c r="F34" s="21" t="s">
        <v>116</v>
      </c>
      <c r="G34" s="11" t="s">
        <v>1834</v>
      </c>
      <c r="H34" s="3">
        <v>42198</v>
      </c>
      <c r="I34" s="2" t="s">
        <v>28</v>
      </c>
      <c r="J34" s="2" t="s">
        <v>373</v>
      </c>
      <c r="K34" s="2" t="s">
        <v>30</v>
      </c>
      <c r="L34" s="2" t="s">
        <v>31</v>
      </c>
      <c r="M34" s="2" t="s">
        <v>32</v>
      </c>
      <c r="N34" s="4">
        <v>18178</v>
      </c>
      <c r="O34" s="4">
        <v>24162</v>
      </c>
      <c r="P34" s="4">
        <v>5984</v>
      </c>
      <c r="Q34" s="14">
        <v>101.13</v>
      </c>
      <c r="R34" s="4">
        <v>16984</v>
      </c>
      <c r="S34" s="4">
        <v>20271</v>
      </c>
      <c r="T34" s="4">
        <v>3287</v>
      </c>
      <c r="U34" s="5">
        <v>196.56</v>
      </c>
      <c r="V34" s="5">
        <v>0</v>
      </c>
      <c r="W34" s="14">
        <v>297.69</v>
      </c>
      <c r="X34" s="14">
        <v>0</v>
      </c>
      <c r="Y34" s="14">
        <v>297.69</v>
      </c>
      <c r="Z34" s="4"/>
      <c r="AA34" s="49" t="str">
        <f>IFERROR(IF(VLOOKUP($D34,'Year-To-Date'!$E$1:$E$322,1,FALSE)=D34,"--","Find"),"Find")</f>
        <v>--</v>
      </c>
    </row>
    <row r="35" spans="1:27">
      <c r="A35" s="2" t="s">
        <v>1821</v>
      </c>
      <c r="B35" s="2" t="s">
        <v>510</v>
      </c>
      <c r="C35" s="2" t="s">
        <v>94</v>
      </c>
      <c r="D35" s="2" t="s">
        <v>237</v>
      </c>
      <c r="E35" s="2" t="s">
        <v>371</v>
      </c>
      <c r="F35" s="21" t="s">
        <v>238</v>
      </c>
      <c r="G35" s="11" t="s">
        <v>1835</v>
      </c>
      <c r="H35" s="3"/>
      <c r="I35" s="2" t="s">
        <v>94</v>
      </c>
      <c r="J35" s="2" t="s">
        <v>373</v>
      </c>
      <c r="K35" s="2" t="s">
        <v>30</v>
      </c>
      <c r="L35" s="2" t="s">
        <v>31</v>
      </c>
      <c r="M35" s="2" t="s">
        <v>32</v>
      </c>
      <c r="N35" s="4">
        <v>15433</v>
      </c>
      <c r="O35" s="4">
        <v>17530</v>
      </c>
      <c r="P35" s="4">
        <v>2097</v>
      </c>
      <c r="Q35" s="5">
        <v>35.44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35.44</v>
      </c>
      <c r="X35" s="14">
        <v>0</v>
      </c>
      <c r="Y35" s="14">
        <v>35.44</v>
      </c>
      <c r="Z35" s="4"/>
      <c r="AA35" s="49" t="str">
        <f>IFERROR(IF(VLOOKUP($D35,'Year-To-Date'!$E$1:$E$322,1,FALSE)=D35,"--","Find"),"Find")</f>
        <v>--</v>
      </c>
    </row>
    <row r="36" spans="1:27">
      <c r="A36" s="2" t="s">
        <v>1821</v>
      </c>
      <c r="B36" s="2" t="s">
        <v>510</v>
      </c>
      <c r="C36" s="2" t="s">
        <v>48</v>
      </c>
      <c r="D36" s="2" t="s">
        <v>151</v>
      </c>
      <c r="E36" s="2" t="s">
        <v>50</v>
      </c>
      <c r="F36" s="21" t="s">
        <v>152</v>
      </c>
      <c r="G36" s="11" t="s">
        <v>1836</v>
      </c>
      <c r="H36" s="3">
        <v>42223</v>
      </c>
      <c r="I36" s="2"/>
      <c r="J36" s="2" t="s">
        <v>51</v>
      </c>
      <c r="K36" s="2" t="s">
        <v>394</v>
      </c>
      <c r="L36" s="2" t="s">
        <v>31</v>
      </c>
      <c r="M36" s="2" t="s">
        <v>382</v>
      </c>
      <c r="N36" s="4">
        <v>48027</v>
      </c>
      <c r="O36" s="4">
        <v>48027</v>
      </c>
      <c r="P36" s="4">
        <v>0</v>
      </c>
      <c r="Q36" s="5">
        <v>0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0</v>
      </c>
      <c r="X36" s="14">
        <v>0</v>
      </c>
      <c r="Y36" s="14">
        <v>0</v>
      </c>
      <c r="Z36" s="4"/>
      <c r="AA36" s="49" t="str">
        <f>IFERROR(IF(VLOOKUP($D36,'Year-To-Date'!$E$1:$E$322,1,FALSE)=D36,"--","Find"),"Find")</f>
        <v>--</v>
      </c>
    </row>
    <row r="37" spans="1:27">
      <c r="A37" s="2" t="s">
        <v>1821</v>
      </c>
      <c r="B37" s="2" t="s">
        <v>510</v>
      </c>
      <c r="C37" s="2" t="s">
        <v>48</v>
      </c>
      <c r="D37" s="2" t="s">
        <v>485</v>
      </c>
      <c r="E37" s="2" t="s">
        <v>421</v>
      </c>
      <c r="F37" s="21" t="s">
        <v>152</v>
      </c>
      <c r="G37" s="11" t="s">
        <v>1836</v>
      </c>
      <c r="H37" s="3">
        <v>42158</v>
      </c>
      <c r="I37" s="2" t="s">
        <v>28</v>
      </c>
      <c r="J37" s="2" t="s">
        <v>423</v>
      </c>
      <c r="K37" s="2" t="s">
        <v>30</v>
      </c>
      <c r="L37" s="2" t="s">
        <v>31</v>
      </c>
      <c r="M37" s="2" t="s">
        <v>32</v>
      </c>
      <c r="N37" s="4">
        <v>5848</v>
      </c>
      <c r="O37" s="4">
        <v>5848</v>
      </c>
      <c r="P37" s="4">
        <v>0</v>
      </c>
      <c r="Q37" s="5">
        <v>0</v>
      </c>
      <c r="R37" s="4">
        <v>0</v>
      </c>
      <c r="S37" s="4">
        <v>0</v>
      </c>
      <c r="T37" s="4">
        <v>0</v>
      </c>
      <c r="U37" s="5">
        <v>0</v>
      </c>
      <c r="V37" s="5">
        <v>0</v>
      </c>
      <c r="W37" s="14">
        <v>0</v>
      </c>
      <c r="X37" s="14">
        <v>0</v>
      </c>
      <c r="Y37" s="14">
        <v>0</v>
      </c>
      <c r="Z37" s="4"/>
      <c r="AA37" s="49" t="str">
        <f>IFERROR(IF(VLOOKUP($D37,'Year-To-Date'!$E$1:$E$322,1,FALSE)=D37,"--","Find"),"Find")</f>
        <v>--</v>
      </c>
    </row>
    <row r="38" spans="1:27">
      <c r="A38" s="2" t="s">
        <v>1821</v>
      </c>
      <c r="B38" s="2" t="s">
        <v>510</v>
      </c>
      <c r="C38" s="2" t="s">
        <v>48</v>
      </c>
      <c r="D38" s="2" t="s">
        <v>49</v>
      </c>
      <c r="E38" s="2" t="s">
        <v>50</v>
      </c>
      <c r="F38" s="21" t="s">
        <v>152</v>
      </c>
      <c r="G38" s="11" t="s">
        <v>1836</v>
      </c>
      <c r="H38" s="3">
        <v>42215</v>
      </c>
      <c r="I38" s="2" t="s">
        <v>28</v>
      </c>
      <c r="J38" s="2" t="s">
        <v>51</v>
      </c>
      <c r="K38" s="2" t="s">
        <v>30</v>
      </c>
      <c r="L38" s="2" t="s">
        <v>31</v>
      </c>
      <c r="M38" s="2" t="s">
        <v>32</v>
      </c>
      <c r="N38" s="4">
        <v>30705</v>
      </c>
      <c r="O38" s="4">
        <v>36437</v>
      </c>
      <c r="P38" s="4">
        <v>5732</v>
      </c>
      <c r="Q38" s="5">
        <v>96.87</v>
      </c>
      <c r="R38" s="4">
        <v>1</v>
      </c>
      <c r="S38" s="4">
        <v>1</v>
      </c>
      <c r="T38" s="4">
        <v>0</v>
      </c>
      <c r="U38" s="5">
        <v>0</v>
      </c>
      <c r="V38" s="5">
        <v>0</v>
      </c>
      <c r="W38" s="14">
        <v>96.87</v>
      </c>
      <c r="X38" s="14">
        <v>0</v>
      </c>
      <c r="Y38" s="14">
        <v>96.87</v>
      </c>
      <c r="Z38" s="4"/>
      <c r="AA38" s="49" t="str">
        <f>IFERROR(IF(VLOOKUP($D38,'Year-To-Date'!$E$1:$E$322,1,FALSE)=D38,"--","Find"),"Find")</f>
        <v>--</v>
      </c>
    </row>
    <row r="39" spans="1:27">
      <c r="A39" s="2" t="s">
        <v>1821</v>
      </c>
      <c r="B39" s="2" t="s">
        <v>510</v>
      </c>
      <c r="C39" s="2" t="s">
        <v>48</v>
      </c>
      <c r="D39" s="2" t="s">
        <v>53</v>
      </c>
      <c r="E39" s="2" t="s">
        <v>50</v>
      </c>
      <c r="F39" s="21" t="s">
        <v>152</v>
      </c>
      <c r="G39" s="11" t="s">
        <v>1836</v>
      </c>
      <c r="H39" s="3">
        <v>42214</v>
      </c>
      <c r="I39" s="2" t="s">
        <v>28</v>
      </c>
      <c r="J39" s="2" t="s">
        <v>51</v>
      </c>
      <c r="K39" s="2" t="s">
        <v>30</v>
      </c>
      <c r="L39" s="2" t="s">
        <v>31</v>
      </c>
      <c r="M39" s="2" t="s">
        <v>32</v>
      </c>
      <c r="N39" s="4">
        <v>8078</v>
      </c>
      <c r="O39" s="4">
        <v>9862</v>
      </c>
      <c r="P39" s="4">
        <v>1784</v>
      </c>
      <c r="Q39" s="5">
        <v>30.15</v>
      </c>
      <c r="R39" s="4">
        <v>0</v>
      </c>
      <c r="S39" s="4">
        <v>0</v>
      </c>
      <c r="T39" s="4">
        <v>0</v>
      </c>
      <c r="U39" s="5">
        <v>0</v>
      </c>
      <c r="V39" s="5">
        <v>0</v>
      </c>
      <c r="W39" s="14">
        <v>30.15</v>
      </c>
      <c r="X39" s="14">
        <v>0</v>
      </c>
      <c r="Y39" s="14">
        <v>30.15</v>
      </c>
      <c r="Z39" s="4"/>
      <c r="AA39" s="49" t="str">
        <f>IFERROR(IF(VLOOKUP($D39,'Year-To-Date'!$E$1:$E$322,1,FALSE)=D39,"--","Find"),"Find")</f>
        <v>--</v>
      </c>
    </row>
    <row r="40" spans="1:27">
      <c r="A40" s="2" t="s">
        <v>1821</v>
      </c>
      <c r="B40" s="2" t="s">
        <v>510</v>
      </c>
      <c r="C40" s="2" t="s">
        <v>48</v>
      </c>
      <c r="D40" s="2" t="s">
        <v>54</v>
      </c>
      <c r="E40" s="2" t="s">
        <v>50</v>
      </c>
      <c r="F40" s="21" t="s">
        <v>152</v>
      </c>
      <c r="G40" s="11" t="s">
        <v>1836</v>
      </c>
      <c r="H40" s="3">
        <v>42214</v>
      </c>
      <c r="I40" s="2" t="s">
        <v>28</v>
      </c>
      <c r="J40" s="2" t="s">
        <v>51</v>
      </c>
      <c r="K40" s="2" t="s">
        <v>30</v>
      </c>
      <c r="L40" s="2" t="s">
        <v>31</v>
      </c>
      <c r="M40" s="2" t="s">
        <v>32</v>
      </c>
      <c r="N40" s="4">
        <v>4314</v>
      </c>
      <c r="O40" s="4">
        <v>5077</v>
      </c>
      <c r="P40" s="4">
        <v>763</v>
      </c>
      <c r="Q40" s="5">
        <v>12.89</v>
      </c>
      <c r="R40" s="4">
        <v>0</v>
      </c>
      <c r="S40" s="4">
        <v>0</v>
      </c>
      <c r="T40" s="4">
        <v>0</v>
      </c>
      <c r="U40" s="5">
        <v>0</v>
      </c>
      <c r="V40" s="5">
        <v>0</v>
      </c>
      <c r="W40" s="14">
        <v>12.89</v>
      </c>
      <c r="X40" s="14">
        <v>0</v>
      </c>
      <c r="Y40" s="14">
        <v>12.89</v>
      </c>
      <c r="Z40" s="4"/>
      <c r="AA40" s="49" t="str">
        <f>IFERROR(IF(VLOOKUP($D40,'Year-To-Date'!$E$1:$E$322,1,FALSE)=D40,"--","Find"),"Find")</f>
        <v>--</v>
      </c>
    </row>
    <row r="41" spans="1:27">
      <c r="A41" s="2" t="s">
        <v>1821</v>
      </c>
      <c r="B41" s="2" t="s">
        <v>510</v>
      </c>
      <c r="C41" s="2" t="s">
        <v>48</v>
      </c>
      <c r="D41" s="2" t="s">
        <v>55</v>
      </c>
      <c r="E41" s="2" t="s">
        <v>50</v>
      </c>
      <c r="F41" s="21" t="s">
        <v>152</v>
      </c>
      <c r="G41" s="11" t="s">
        <v>1836</v>
      </c>
      <c r="H41" s="3">
        <v>42215</v>
      </c>
      <c r="I41" s="2" t="s">
        <v>28</v>
      </c>
      <c r="J41" s="2" t="s">
        <v>51</v>
      </c>
      <c r="K41" s="2" t="s">
        <v>30</v>
      </c>
      <c r="L41" s="2" t="s">
        <v>31</v>
      </c>
      <c r="M41" s="2" t="s">
        <v>32</v>
      </c>
      <c r="N41" s="4">
        <v>33</v>
      </c>
      <c r="O41" s="4">
        <v>40</v>
      </c>
      <c r="P41" s="4">
        <v>7</v>
      </c>
      <c r="Q41" s="5">
        <v>0.12</v>
      </c>
      <c r="R41" s="4">
        <v>1</v>
      </c>
      <c r="S41" s="4">
        <v>1</v>
      </c>
      <c r="T41" s="4">
        <v>0</v>
      </c>
      <c r="U41" s="5">
        <v>0</v>
      </c>
      <c r="V41" s="5">
        <v>0</v>
      </c>
      <c r="W41" s="14">
        <v>0.12</v>
      </c>
      <c r="X41" s="14">
        <v>0</v>
      </c>
      <c r="Y41" s="14">
        <v>0.12</v>
      </c>
      <c r="Z41" s="4"/>
      <c r="AA41" s="49" t="str">
        <f>IFERROR(IF(VLOOKUP($D41,'Year-To-Date'!$E$1:$E$322,1,FALSE)=D41,"--","Find"),"Find")</f>
        <v>--</v>
      </c>
    </row>
    <row r="42" spans="1:27">
      <c r="A42" s="2" t="s">
        <v>1821</v>
      </c>
      <c r="B42" s="2" t="s">
        <v>510</v>
      </c>
      <c r="C42" s="2" t="s">
        <v>395</v>
      </c>
      <c r="D42" s="2" t="s">
        <v>198</v>
      </c>
      <c r="E42" s="2" t="s">
        <v>50</v>
      </c>
      <c r="F42" s="21" t="s">
        <v>152</v>
      </c>
      <c r="G42" s="11" t="s">
        <v>1836</v>
      </c>
      <c r="H42" s="3">
        <v>42389</v>
      </c>
      <c r="I42" s="2" t="s">
        <v>39</v>
      </c>
      <c r="J42" s="2" t="s">
        <v>51</v>
      </c>
      <c r="K42" s="2" t="s">
        <v>30</v>
      </c>
      <c r="L42" s="2" t="s">
        <v>31</v>
      </c>
      <c r="M42" s="2" t="s">
        <v>32</v>
      </c>
      <c r="N42" s="4">
        <v>263</v>
      </c>
      <c r="O42" s="4">
        <v>1441</v>
      </c>
      <c r="P42" s="4">
        <v>1178</v>
      </c>
      <c r="Q42" s="5">
        <v>19.91</v>
      </c>
      <c r="R42" s="4">
        <v>248</v>
      </c>
      <c r="S42" s="4">
        <v>615</v>
      </c>
      <c r="T42" s="4">
        <v>367</v>
      </c>
      <c r="U42" s="5">
        <v>21.95</v>
      </c>
      <c r="V42" s="5">
        <v>0</v>
      </c>
      <c r="W42" s="14">
        <v>41.86</v>
      </c>
      <c r="X42" s="14">
        <v>0</v>
      </c>
      <c r="Y42" s="14">
        <v>41.86</v>
      </c>
      <c r="Z42" s="4"/>
      <c r="AA42" s="49" t="str">
        <f>IFERROR(IF(VLOOKUP($D42,'Year-To-Date'!$E$1:$E$322,1,FALSE)=D42,"--","Find"),"Find")</f>
        <v>--</v>
      </c>
    </row>
    <row r="43" spans="1:27">
      <c r="A43" s="2" t="s">
        <v>1821</v>
      </c>
      <c r="B43" s="2" t="s">
        <v>510</v>
      </c>
      <c r="C43" s="2" t="s">
        <v>56</v>
      </c>
      <c r="D43" s="2" t="s">
        <v>57</v>
      </c>
      <c r="E43" s="2" t="s">
        <v>50</v>
      </c>
      <c r="F43" s="21" t="s">
        <v>152</v>
      </c>
      <c r="G43" s="11" t="s">
        <v>1836</v>
      </c>
      <c r="H43" s="3">
        <v>42214</v>
      </c>
      <c r="I43" s="2" t="s">
        <v>28</v>
      </c>
      <c r="J43" s="2" t="s">
        <v>51</v>
      </c>
      <c r="K43" s="2" t="s">
        <v>30</v>
      </c>
      <c r="L43" s="2" t="s">
        <v>31</v>
      </c>
      <c r="M43" s="2" t="s">
        <v>32</v>
      </c>
      <c r="N43" s="4">
        <v>34090</v>
      </c>
      <c r="O43" s="4">
        <v>40570</v>
      </c>
      <c r="P43" s="4">
        <v>6480</v>
      </c>
      <c r="Q43" s="5">
        <v>109.51</v>
      </c>
      <c r="R43" s="4">
        <v>0</v>
      </c>
      <c r="S43" s="4">
        <v>0</v>
      </c>
      <c r="T43" s="4">
        <v>0</v>
      </c>
      <c r="U43" s="5">
        <v>0</v>
      </c>
      <c r="V43" s="5">
        <v>0</v>
      </c>
      <c r="W43" s="14">
        <v>109.51</v>
      </c>
      <c r="X43" s="14">
        <v>0</v>
      </c>
      <c r="Y43" s="14">
        <v>109.51</v>
      </c>
      <c r="Z43" s="4"/>
      <c r="AA43" s="49" t="str">
        <f>IFERROR(IF(VLOOKUP($D43,'Year-To-Date'!$E$1:$E$322,1,FALSE)=D43,"--","Find"),"Find")</f>
        <v>--</v>
      </c>
    </row>
    <row r="44" spans="1:27">
      <c r="A44" s="2" t="s">
        <v>1821</v>
      </c>
      <c r="B44" s="2" t="s">
        <v>510</v>
      </c>
      <c r="C44" s="2" t="s">
        <v>56</v>
      </c>
      <c r="D44" s="2" t="s">
        <v>58</v>
      </c>
      <c r="E44" s="2" t="s">
        <v>50</v>
      </c>
      <c r="F44" s="21" t="s">
        <v>152</v>
      </c>
      <c r="G44" s="11" t="s">
        <v>1836</v>
      </c>
      <c r="H44" s="3">
        <v>42214</v>
      </c>
      <c r="I44" s="2" t="s">
        <v>28</v>
      </c>
      <c r="J44" s="2" t="s">
        <v>51</v>
      </c>
      <c r="K44" s="2" t="s">
        <v>30</v>
      </c>
      <c r="L44" s="2" t="s">
        <v>31</v>
      </c>
      <c r="M44" s="2" t="s">
        <v>32</v>
      </c>
      <c r="N44" s="4">
        <v>10747</v>
      </c>
      <c r="O44" s="4">
        <v>11743</v>
      </c>
      <c r="P44" s="4">
        <v>996</v>
      </c>
      <c r="Q44" s="5">
        <v>16.829999999999998</v>
      </c>
      <c r="R44" s="4">
        <v>0</v>
      </c>
      <c r="S44" s="4">
        <v>0</v>
      </c>
      <c r="T44" s="4">
        <v>0</v>
      </c>
      <c r="U44" s="5">
        <v>0</v>
      </c>
      <c r="V44" s="5">
        <v>0</v>
      </c>
      <c r="W44" s="14">
        <v>16.829999999999998</v>
      </c>
      <c r="X44" s="14">
        <v>0</v>
      </c>
      <c r="Y44" s="14">
        <v>16.829999999999998</v>
      </c>
      <c r="Z44" s="4"/>
      <c r="AA44" s="49" t="str">
        <f>IFERROR(IF(VLOOKUP($D44,'Year-To-Date'!$E$1:$E$322,1,FALSE)=D44,"--","Find"),"Find")</f>
        <v>--</v>
      </c>
    </row>
    <row r="45" spans="1:27">
      <c r="A45" s="2" t="s">
        <v>1821</v>
      </c>
      <c r="B45" s="2" t="s">
        <v>510</v>
      </c>
      <c r="C45" s="2" t="s">
        <v>56</v>
      </c>
      <c r="D45" s="2" t="s">
        <v>59</v>
      </c>
      <c r="E45" s="2" t="s">
        <v>50</v>
      </c>
      <c r="F45" s="21" t="s">
        <v>152</v>
      </c>
      <c r="G45" s="11" t="s">
        <v>1836</v>
      </c>
      <c r="H45" s="3">
        <v>42215</v>
      </c>
      <c r="I45" s="2" t="s">
        <v>28</v>
      </c>
      <c r="J45" s="2" t="s">
        <v>51</v>
      </c>
      <c r="K45" s="2" t="s">
        <v>30</v>
      </c>
      <c r="L45" s="2" t="s">
        <v>31</v>
      </c>
      <c r="M45" s="2" t="s">
        <v>32</v>
      </c>
      <c r="N45" s="4">
        <v>4685</v>
      </c>
      <c r="O45" s="4">
        <v>6168</v>
      </c>
      <c r="P45" s="4">
        <v>1483</v>
      </c>
      <c r="Q45" s="5">
        <v>25.06</v>
      </c>
      <c r="R45" s="4">
        <v>2</v>
      </c>
      <c r="S45" s="4">
        <v>2</v>
      </c>
      <c r="T45" s="4">
        <v>0</v>
      </c>
      <c r="U45" s="5">
        <v>0</v>
      </c>
      <c r="V45" s="5">
        <v>0</v>
      </c>
      <c r="W45" s="14">
        <v>25.06</v>
      </c>
      <c r="X45" s="14">
        <v>0</v>
      </c>
      <c r="Y45" s="14">
        <v>25.06</v>
      </c>
      <c r="Z45" s="4"/>
      <c r="AA45" s="49" t="str">
        <f>IFERROR(IF(VLOOKUP($D45,'Year-To-Date'!$E$1:$E$322,1,FALSE)=D45,"--","Find"),"Find")</f>
        <v>--</v>
      </c>
    </row>
    <row r="46" spans="1:27">
      <c r="A46" s="2" t="s">
        <v>1821</v>
      </c>
      <c r="B46" s="2" t="s">
        <v>510</v>
      </c>
      <c r="C46" s="2" t="s">
        <v>69</v>
      </c>
      <c r="D46" s="2" t="s">
        <v>242</v>
      </c>
      <c r="E46" s="2" t="s">
        <v>50</v>
      </c>
      <c r="F46" s="21" t="s">
        <v>152</v>
      </c>
      <c r="G46" s="11" t="s">
        <v>1836</v>
      </c>
      <c r="H46" s="3">
        <v>42389</v>
      </c>
      <c r="I46" s="2" t="s">
        <v>39</v>
      </c>
      <c r="J46" s="2" t="s">
        <v>51</v>
      </c>
      <c r="K46" s="2" t="s">
        <v>30</v>
      </c>
      <c r="L46" s="2" t="s">
        <v>31</v>
      </c>
      <c r="M46" s="2" t="s">
        <v>32</v>
      </c>
      <c r="N46" s="4">
        <v>95</v>
      </c>
      <c r="O46" s="4">
        <v>427</v>
      </c>
      <c r="P46" s="4">
        <v>332</v>
      </c>
      <c r="Q46" s="5">
        <v>5.61</v>
      </c>
      <c r="R46" s="4">
        <v>26</v>
      </c>
      <c r="S46" s="4">
        <v>67</v>
      </c>
      <c r="T46" s="4">
        <v>41</v>
      </c>
      <c r="U46" s="5">
        <v>2.4500000000000002</v>
      </c>
      <c r="V46" s="5">
        <v>0</v>
      </c>
      <c r="W46" s="14">
        <v>8.06</v>
      </c>
      <c r="X46" s="14">
        <v>0</v>
      </c>
      <c r="Y46" s="14">
        <v>8.06</v>
      </c>
      <c r="Z46" s="4"/>
      <c r="AA46" s="49" t="str">
        <f>IFERROR(IF(VLOOKUP($D46,'Year-To-Date'!$E$1:$E$322,1,FALSE)=D46,"--","Find"),"Find")</f>
        <v>--</v>
      </c>
    </row>
    <row r="47" spans="1:27">
      <c r="A47" s="2" t="s">
        <v>1821</v>
      </c>
      <c r="B47" s="2" t="s">
        <v>510</v>
      </c>
      <c r="C47" s="2" t="s">
        <v>94</v>
      </c>
      <c r="D47" s="2" t="s">
        <v>71</v>
      </c>
      <c r="E47" s="2" t="s">
        <v>72</v>
      </c>
      <c r="F47" s="21" t="s">
        <v>152</v>
      </c>
      <c r="G47" s="11" t="s">
        <v>1836</v>
      </c>
      <c r="H47" s="3"/>
      <c r="I47" s="2" t="s">
        <v>94</v>
      </c>
      <c r="J47" s="2" t="s">
        <v>73</v>
      </c>
      <c r="K47" s="2" t="s">
        <v>30</v>
      </c>
      <c r="L47" s="2" t="s">
        <v>31</v>
      </c>
      <c r="M47" s="2" t="s">
        <v>32</v>
      </c>
      <c r="N47" s="4">
        <v>6583</v>
      </c>
      <c r="O47" s="4">
        <v>7866</v>
      </c>
      <c r="P47" s="4">
        <v>1283</v>
      </c>
      <c r="Q47" s="5">
        <v>21.68</v>
      </c>
      <c r="R47" s="4">
        <v>4195</v>
      </c>
      <c r="S47" s="4">
        <v>4758</v>
      </c>
      <c r="T47" s="4">
        <v>563</v>
      </c>
      <c r="U47" s="5">
        <v>33.67</v>
      </c>
      <c r="V47" s="5">
        <v>0</v>
      </c>
      <c r="W47" s="14">
        <v>55.35</v>
      </c>
      <c r="X47" s="14">
        <v>0</v>
      </c>
      <c r="Y47" s="14">
        <v>55.35</v>
      </c>
      <c r="Z47" s="4"/>
      <c r="AA47" s="49" t="str">
        <f>IFERROR(IF(VLOOKUP($D47,'Year-To-Date'!$E$1:$E$322,1,FALSE)=D47,"--","Find"),"Find")</f>
        <v>--</v>
      </c>
    </row>
    <row r="48" spans="1:27">
      <c r="A48" s="2" t="s">
        <v>1821</v>
      </c>
      <c r="B48" s="2" t="s">
        <v>510</v>
      </c>
      <c r="C48" s="2" t="s">
        <v>94</v>
      </c>
      <c r="D48" s="2" t="s">
        <v>85</v>
      </c>
      <c r="E48" s="2" t="s">
        <v>50</v>
      </c>
      <c r="F48" s="21" t="s">
        <v>152</v>
      </c>
      <c r="G48" s="11" t="s">
        <v>1836</v>
      </c>
      <c r="H48" s="3"/>
      <c r="I48" s="2" t="s">
        <v>94</v>
      </c>
      <c r="J48" s="2" t="s">
        <v>51</v>
      </c>
      <c r="K48" s="2" t="s">
        <v>30</v>
      </c>
      <c r="L48" s="2" t="s">
        <v>31</v>
      </c>
      <c r="M48" s="2" t="s">
        <v>32</v>
      </c>
      <c r="N48" s="4">
        <v>51836</v>
      </c>
      <c r="O48" s="4">
        <v>60464</v>
      </c>
      <c r="P48" s="4">
        <v>8628</v>
      </c>
      <c r="Q48" s="5">
        <v>145.81</v>
      </c>
      <c r="R48" s="4">
        <v>19145</v>
      </c>
      <c r="S48" s="4">
        <v>22587</v>
      </c>
      <c r="T48" s="4">
        <v>3442</v>
      </c>
      <c r="U48" s="5">
        <v>205.83</v>
      </c>
      <c r="V48" s="5">
        <v>0</v>
      </c>
      <c r="W48" s="14">
        <v>351.64</v>
      </c>
      <c r="X48" s="14">
        <v>0</v>
      </c>
      <c r="Y48" s="14">
        <v>351.64</v>
      </c>
      <c r="Z48" s="4"/>
      <c r="AA48" s="49" t="str">
        <f>IFERROR(IF(VLOOKUP($D48,'Year-To-Date'!$E$1:$E$322,1,FALSE)=D48,"--","Find"),"Find")</f>
        <v>--</v>
      </c>
    </row>
    <row r="49" spans="1:27">
      <c r="A49" s="2" t="s">
        <v>1821</v>
      </c>
      <c r="B49" s="2" t="s">
        <v>510</v>
      </c>
      <c r="C49" s="2" t="s">
        <v>94</v>
      </c>
      <c r="D49" s="2" t="s">
        <v>86</v>
      </c>
      <c r="E49" s="2" t="s">
        <v>72</v>
      </c>
      <c r="F49" s="21" t="s">
        <v>152</v>
      </c>
      <c r="G49" s="11" t="s">
        <v>1836</v>
      </c>
      <c r="H49" s="3"/>
      <c r="I49" s="2" t="s">
        <v>94</v>
      </c>
      <c r="J49" s="2" t="s">
        <v>73</v>
      </c>
      <c r="K49" s="2" t="s">
        <v>30</v>
      </c>
      <c r="L49" s="2" t="s">
        <v>31</v>
      </c>
      <c r="M49" s="2" t="s">
        <v>32</v>
      </c>
      <c r="N49" s="4">
        <v>120485</v>
      </c>
      <c r="O49" s="4">
        <v>140350</v>
      </c>
      <c r="P49" s="4">
        <v>19865</v>
      </c>
      <c r="Q49" s="5">
        <v>335.72</v>
      </c>
      <c r="R49" s="4">
        <v>34694</v>
      </c>
      <c r="S49" s="4">
        <v>41614</v>
      </c>
      <c r="T49" s="4">
        <v>6920</v>
      </c>
      <c r="U49" s="5">
        <v>413.82</v>
      </c>
      <c r="V49" s="5">
        <v>0</v>
      </c>
      <c r="W49" s="14">
        <v>749.54</v>
      </c>
      <c r="X49" s="14">
        <v>0</v>
      </c>
      <c r="Y49" s="14">
        <v>749.54</v>
      </c>
      <c r="Z49" s="4"/>
      <c r="AA49" s="49" t="str">
        <f>IFERROR(IF(VLOOKUP($D49,'Year-To-Date'!$E$1:$E$322,1,FALSE)=D49,"--","Find"),"Find")</f>
        <v>--</v>
      </c>
    </row>
    <row r="50" spans="1:27">
      <c r="A50" s="2" t="s">
        <v>1821</v>
      </c>
      <c r="B50" s="2" t="s">
        <v>510</v>
      </c>
      <c r="C50" s="2" t="s">
        <v>76</v>
      </c>
      <c r="D50" s="2" t="s">
        <v>89</v>
      </c>
      <c r="E50" s="2" t="s">
        <v>50</v>
      </c>
      <c r="F50" s="21" t="s">
        <v>152</v>
      </c>
      <c r="G50" s="11" t="s">
        <v>1836</v>
      </c>
      <c r="H50" s="3">
        <v>42214</v>
      </c>
      <c r="I50" s="2" t="s">
        <v>28</v>
      </c>
      <c r="J50" s="2" t="s">
        <v>51</v>
      </c>
      <c r="K50" s="2" t="s">
        <v>30</v>
      </c>
      <c r="L50" s="2" t="s">
        <v>31</v>
      </c>
      <c r="M50" s="2" t="s">
        <v>32</v>
      </c>
      <c r="N50" s="4">
        <v>22727</v>
      </c>
      <c r="O50" s="4">
        <v>26402</v>
      </c>
      <c r="P50" s="4">
        <v>3675</v>
      </c>
      <c r="Q50" s="5">
        <v>62.11</v>
      </c>
      <c r="R50" s="4">
        <v>8497</v>
      </c>
      <c r="S50" s="4">
        <v>9457</v>
      </c>
      <c r="T50" s="4">
        <v>960</v>
      </c>
      <c r="U50" s="5">
        <v>57.41</v>
      </c>
      <c r="V50" s="5">
        <v>0</v>
      </c>
      <c r="W50" s="14">
        <v>119.52</v>
      </c>
      <c r="X50" s="14">
        <v>0</v>
      </c>
      <c r="Y50" s="14">
        <v>119.52</v>
      </c>
      <c r="Z50" s="4"/>
      <c r="AA50" s="49" t="str">
        <f>IFERROR(IF(VLOOKUP($D50,'Year-To-Date'!$E$1:$E$322,1,FALSE)=D50,"--","Find"),"Find")</f>
        <v>--</v>
      </c>
    </row>
    <row r="51" spans="1:27">
      <c r="A51" s="2" t="s">
        <v>1821</v>
      </c>
      <c r="B51" s="2" t="s">
        <v>510</v>
      </c>
      <c r="C51" s="2" t="s">
        <v>76</v>
      </c>
      <c r="D51" s="2" t="s">
        <v>90</v>
      </c>
      <c r="E51" s="2" t="s">
        <v>50</v>
      </c>
      <c r="F51" s="21" t="s">
        <v>152</v>
      </c>
      <c r="G51" s="11" t="s">
        <v>1836</v>
      </c>
      <c r="H51" s="3">
        <v>42215</v>
      </c>
      <c r="I51" s="2" t="s">
        <v>28</v>
      </c>
      <c r="J51" s="2" t="s">
        <v>51</v>
      </c>
      <c r="K51" s="2" t="s">
        <v>30</v>
      </c>
      <c r="L51" s="2" t="s">
        <v>31</v>
      </c>
      <c r="M51" s="2" t="s">
        <v>32</v>
      </c>
      <c r="N51" s="4">
        <v>65265</v>
      </c>
      <c r="O51" s="4">
        <v>75920</v>
      </c>
      <c r="P51" s="4">
        <v>10655</v>
      </c>
      <c r="Q51" s="5">
        <v>180.07</v>
      </c>
      <c r="R51" s="4">
        <v>17418</v>
      </c>
      <c r="S51" s="4">
        <v>19672</v>
      </c>
      <c r="T51" s="4">
        <v>2254</v>
      </c>
      <c r="U51" s="5">
        <v>134.79</v>
      </c>
      <c r="V51" s="5">
        <v>0</v>
      </c>
      <c r="W51" s="14">
        <v>314.86</v>
      </c>
      <c r="X51" s="14">
        <v>0</v>
      </c>
      <c r="Y51" s="14">
        <v>314.86</v>
      </c>
      <c r="Z51" s="4"/>
      <c r="AA51" s="49" t="str">
        <f>IFERROR(IF(VLOOKUP($D51,'Year-To-Date'!$E$1:$E$322,1,FALSE)=D51,"--","Find"),"Find")</f>
        <v>--</v>
      </c>
    </row>
    <row r="52" spans="1:27">
      <c r="A52" s="2" t="s">
        <v>1821</v>
      </c>
      <c r="B52" s="2" t="s">
        <v>510</v>
      </c>
      <c r="C52" s="2" t="s">
        <v>395</v>
      </c>
      <c r="D52" s="2" t="s">
        <v>193</v>
      </c>
      <c r="E52" s="2" t="s">
        <v>371</v>
      </c>
      <c r="F52" s="21" t="s">
        <v>194</v>
      </c>
      <c r="G52" s="11" t="s">
        <v>1837</v>
      </c>
      <c r="H52" s="3">
        <v>42198</v>
      </c>
      <c r="I52" s="2" t="s">
        <v>28</v>
      </c>
      <c r="J52" s="2" t="s">
        <v>373</v>
      </c>
      <c r="K52" s="2" t="s">
        <v>30</v>
      </c>
      <c r="L52" s="2" t="s">
        <v>31</v>
      </c>
      <c r="M52" s="2" t="s">
        <v>32</v>
      </c>
      <c r="N52" s="4">
        <v>2</v>
      </c>
      <c r="O52" s="4">
        <v>2</v>
      </c>
      <c r="P52" s="4">
        <v>0</v>
      </c>
      <c r="Q52" s="5">
        <v>0</v>
      </c>
      <c r="R52" s="4">
        <v>5</v>
      </c>
      <c r="S52" s="4">
        <v>5</v>
      </c>
      <c r="T52" s="4">
        <v>0</v>
      </c>
      <c r="U52" s="5">
        <v>0</v>
      </c>
      <c r="V52" s="5">
        <v>0</v>
      </c>
      <c r="W52" s="14">
        <v>0</v>
      </c>
      <c r="X52" s="14">
        <v>0</v>
      </c>
      <c r="Y52" s="14">
        <v>0</v>
      </c>
      <c r="Z52" s="4"/>
      <c r="AA52" s="49" t="str">
        <f>IFERROR(IF(VLOOKUP($D52,'Year-To-Date'!$E$1:$E$322,1,FALSE)=D52,"--","Find"),"Find")</f>
        <v>--</v>
      </c>
    </row>
    <row r="53" spans="1:27">
      <c r="A53" s="2" t="s">
        <v>1821</v>
      </c>
      <c r="B53" s="2" t="s">
        <v>510</v>
      </c>
      <c r="C53" s="2" t="s">
        <v>56</v>
      </c>
      <c r="D53" s="2" t="s">
        <v>207</v>
      </c>
      <c r="E53" s="2" t="s">
        <v>371</v>
      </c>
      <c r="F53" s="21" t="s">
        <v>194</v>
      </c>
      <c r="G53" s="11" t="s">
        <v>1837</v>
      </c>
      <c r="H53" s="3">
        <v>42198</v>
      </c>
      <c r="I53" s="2" t="s">
        <v>28</v>
      </c>
      <c r="J53" s="2" t="s">
        <v>373</v>
      </c>
      <c r="K53" s="2" t="s">
        <v>30</v>
      </c>
      <c r="L53" s="2" t="s">
        <v>31</v>
      </c>
      <c r="M53" s="2" t="s">
        <v>32</v>
      </c>
      <c r="N53" s="4">
        <v>700</v>
      </c>
      <c r="O53" s="4">
        <v>968</v>
      </c>
      <c r="P53" s="4">
        <v>268</v>
      </c>
      <c r="Q53" s="5">
        <v>4.53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4.53</v>
      </c>
      <c r="X53" s="14">
        <v>0</v>
      </c>
      <c r="Y53" s="14">
        <v>4.53</v>
      </c>
      <c r="Z53" s="4"/>
      <c r="AA53" s="49" t="str">
        <f>IFERROR(IF(VLOOKUP($D53,'Year-To-Date'!$E$1:$E$322,1,FALSE)=D53,"--","Find"),"Find")</f>
        <v>--</v>
      </c>
    </row>
    <row r="54" spans="1:27">
      <c r="A54" s="2" t="s">
        <v>1821</v>
      </c>
      <c r="B54" s="2" t="s">
        <v>510</v>
      </c>
      <c r="C54" s="2" t="s">
        <v>56</v>
      </c>
      <c r="D54" s="2" t="s">
        <v>397</v>
      </c>
      <c r="E54" s="2" t="s">
        <v>371</v>
      </c>
      <c r="F54" s="21" t="s">
        <v>216</v>
      </c>
      <c r="G54" s="11" t="s">
        <v>1833</v>
      </c>
      <c r="H54" s="3">
        <v>42199</v>
      </c>
      <c r="I54" s="2" t="s">
        <v>28</v>
      </c>
      <c r="J54" s="2" t="s">
        <v>373</v>
      </c>
      <c r="K54" s="2" t="s">
        <v>30</v>
      </c>
      <c r="L54" s="2" t="s">
        <v>31</v>
      </c>
      <c r="M54" s="2" t="s">
        <v>32</v>
      </c>
      <c r="N54" s="4">
        <v>230</v>
      </c>
      <c r="O54" s="4">
        <v>230</v>
      </c>
      <c r="P54" s="4">
        <v>0</v>
      </c>
      <c r="Q54" s="5">
        <v>0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0</v>
      </c>
      <c r="X54" s="14">
        <v>0</v>
      </c>
      <c r="Y54" s="14">
        <v>0</v>
      </c>
      <c r="Z54" s="4"/>
      <c r="AA54" s="49" t="str">
        <f>IFERROR(IF(VLOOKUP($D54,'Year-To-Date'!$E$1:$E$322,1,FALSE)=D54,"--","Find"),"Find")</f>
        <v>--</v>
      </c>
    </row>
    <row r="55" spans="1:27">
      <c r="A55" s="2" t="s">
        <v>1821</v>
      </c>
      <c r="B55" s="2" t="s">
        <v>510</v>
      </c>
      <c r="C55" s="2" t="s">
        <v>56</v>
      </c>
      <c r="D55" s="2" t="s">
        <v>215</v>
      </c>
      <c r="E55" s="2" t="s">
        <v>371</v>
      </c>
      <c r="F55" s="21" t="s">
        <v>216</v>
      </c>
      <c r="G55" s="11" t="s">
        <v>1833</v>
      </c>
      <c r="H55" s="3">
        <v>42401</v>
      </c>
      <c r="I55" s="2"/>
      <c r="J55" s="2" t="s">
        <v>373</v>
      </c>
      <c r="K55" s="2" t="s">
        <v>30</v>
      </c>
      <c r="L55" s="2" t="s">
        <v>31</v>
      </c>
      <c r="M55" s="2" t="s">
        <v>32</v>
      </c>
      <c r="N55" s="4">
        <v>4</v>
      </c>
      <c r="O55" s="4">
        <v>4</v>
      </c>
      <c r="P55" s="4">
        <v>0</v>
      </c>
      <c r="Q55" s="14">
        <v>0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0</v>
      </c>
      <c r="X55" s="14">
        <v>0</v>
      </c>
      <c r="Y55" s="14">
        <v>0</v>
      </c>
      <c r="Z55" s="4"/>
      <c r="AA55" s="49" t="str">
        <f>IFERROR(IF(VLOOKUP($D55,'Year-To-Date'!$E$1:$E$322,1,FALSE)=D55,"--","Find"),"Find")</f>
        <v>--</v>
      </c>
    </row>
    <row r="56" spans="1:27">
      <c r="A56" s="2" t="s">
        <v>1821</v>
      </c>
      <c r="B56" s="2" t="s">
        <v>510</v>
      </c>
      <c r="C56" s="2" t="s">
        <v>48</v>
      </c>
      <c r="D56" s="2" t="s">
        <v>153</v>
      </c>
      <c r="E56" s="2" t="s">
        <v>371</v>
      </c>
      <c r="F56" s="21" t="s">
        <v>154</v>
      </c>
      <c r="G56" s="11" t="s">
        <v>1838</v>
      </c>
      <c r="H56" s="3">
        <v>42198</v>
      </c>
      <c r="I56" s="2" t="s">
        <v>28</v>
      </c>
      <c r="J56" s="2" t="s">
        <v>373</v>
      </c>
      <c r="K56" s="2" t="s">
        <v>30</v>
      </c>
      <c r="L56" s="2" t="s">
        <v>31</v>
      </c>
      <c r="M56" s="2" t="s">
        <v>32</v>
      </c>
      <c r="N56" s="4">
        <v>18</v>
      </c>
      <c r="O56" s="4">
        <v>20</v>
      </c>
      <c r="P56" s="4">
        <v>2</v>
      </c>
      <c r="Q56" s="5">
        <v>0.03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0.03</v>
      </c>
      <c r="X56" s="14">
        <v>0</v>
      </c>
      <c r="Y56" s="14">
        <v>0.03</v>
      </c>
      <c r="Z56" s="4"/>
      <c r="AA56" s="49" t="str">
        <f>IFERROR(IF(VLOOKUP($D56,'Year-To-Date'!$E$1:$E$322,1,FALSE)=D56,"--","Find"),"Find")</f>
        <v>--</v>
      </c>
    </row>
    <row r="57" spans="1:27">
      <c r="A57" s="2" t="s">
        <v>1821</v>
      </c>
      <c r="B57" s="2" t="s">
        <v>510</v>
      </c>
      <c r="C57" s="2" t="s">
        <v>370</v>
      </c>
      <c r="D57" s="2" t="s">
        <v>236</v>
      </c>
      <c r="E57" s="2" t="s">
        <v>371</v>
      </c>
      <c r="F57" s="21" t="s">
        <v>154</v>
      </c>
      <c r="G57" s="11" t="s">
        <v>1838</v>
      </c>
      <c r="H57" s="3">
        <v>42198</v>
      </c>
      <c r="I57" s="2" t="s">
        <v>28</v>
      </c>
      <c r="J57" s="2" t="s">
        <v>373</v>
      </c>
      <c r="K57" s="2" t="s">
        <v>30</v>
      </c>
      <c r="L57" s="2" t="s">
        <v>31</v>
      </c>
      <c r="M57" s="2" t="s">
        <v>32</v>
      </c>
      <c r="N57" s="4">
        <v>35</v>
      </c>
      <c r="O57" s="4">
        <v>43</v>
      </c>
      <c r="P57" s="4">
        <v>8</v>
      </c>
      <c r="Q57" s="5">
        <v>0.14000000000000001</v>
      </c>
      <c r="R57" s="4">
        <v>0</v>
      </c>
      <c r="S57" s="4">
        <v>0</v>
      </c>
      <c r="T57" s="4">
        <v>0</v>
      </c>
      <c r="U57" s="5">
        <v>0</v>
      </c>
      <c r="V57" s="5">
        <v>0</v>
      </c>
      <c r="W57" s="14">
        <v>0.14000000000000001</v>
      </c>
      <c r="X57" s="14">
        <v>0</v>
      </c>
      <c r="Y57" s="14">
        <v>0.14000000000000001</v>
      </c>
      <c r="Z57" s="4"/>
      <c r="AA57" s="49" t="str">
        <f>IFERROR(IF(VLOOKUP($D57,'Year-To-Date'!$E$1:$E$322,1,FALSE)=D57,"--","Find"),"Find")</f>
        <v>--</v>
      </c>
    </row>
    <row r="58" spans="1:27">
      <c r="A58" s="2" t="s">
        <v>1821</v>
      </c>
      <c r="B58" s="2" t="s">
        <v>510</v>
      </c>
      <c r="C58" s="2" t="s">
        <v>69</v>
      </c>
      <c r="D58" s="2" t="s">
        <v>259</v>
      </c>
      <c r="E58" s="2" t="s">
        <v>371</v>
      </c>
      <c r="F58" s="21" t="s">
        <v>154</v>
      </c>
      <c r="G58" s="11" t="s">
        <v>1838</v>
      </c>
      <c r="H58" s="3">
        <v>42198</v>
      </c>
      <c r="I58" s="2" t="s">
        <v>28</v>
      </c>
      <c r="J58" s="2" t="s">
        <v>373</v>
      </c>
      <c r="K58" s="2" t="s">
        <v>30</v>
      </c>
      <c r="L58" s="2" t="s">
        <v>31</v>
      </c>
      <c r="M58" s="2" t="s">
        <v>32</v>
      </c>
      <c r="N58" s="4">
        <v>1145</v>
      </c>
      <c r="O58" s="4">
        <v>2943</v>
      </c>
      <c r="P58" s="4">
        <v>1798</v>
      </c>
      <c r="Q58" s="5">
        <v>30.39</v>
      </c>
      <c r="R58" s="4">
        <v>936</v>
      </c>
      <c r="S58" s="4">
        <v>1715</v>
      </c>
      <c r="T58" s="4">
        <v>779</v>
      </c>
      <c r="U58" s="5">
        <v>46.58</v>
      </c>
      <c r="V58" s="5">
        <v>0</v>
      </c>
      <c r="W58" s="14">
        <v>76.97</v>
      </c>
      <c r="X58" s="14">
        <v>0</v>
      </c>
      <c r="Y58" s="14">
        <v>76.97</v>
      </c>
      <c r="Z58" s="4"/>
      <c r="AA58" s="49" t="str">
        <f>IFERROR(IF(VLOOKUP($D58,'Year-To-Date'!$E$1:$E$322,1,FALSE)=D58,"--","Find"),"Find")</f>
        <v>--</v>
      </c>
    </row>
    <row r="59" spans="1:27">
      <c r="A59" s="2" t="s">
        <v>1821</v>
      </c>
      <c r="B59" s="2" t="s">
        <v>510</v>
      </c>
      <c r="C59" s="2" t="s">
        <v>76</v>
      </c>
      <c r="D59" s="2" t="s">
        <v>302</v>
      </c>
      <c r="E59" s="2" t="s">
        <v>371</v>
      </c>
      <c r="F59" s="21" t="s">
        <v>154</v>
      </c>
      <c r="G59" s="11" t="s">
        <v>1838</v>
      </c>
      <c r="H59" s="3">
        <v>42199</v>
      </c>
      <c r="I59" s="2" t="s">
        <v>28</v>
      </c>
      <c r="J59" s="2" t="s">
        <v>373</v>
      </c>
      <c r="K59" s="2" t="s">
        <v>30</v>
      </c>
      <c r="L59" s="2" t="s">
        <v>31</v>
      </c>
      <c r="M59" s="2" t="s">
        <v>32</v>
      </c>
      <c r="N59" s="4">
        <v>105</v>
      </c>
      <c r="O59" s="4">
        <v>107</v>
      </c>
      <c r="P59" s="4">
        <v>2</v>
      </c>
      <c r="Q59" s="5">
        <v>0.03</v>
      </c>
      <c r="R59" s="4">
        <v>33</v>
      </c>
      <c r="S59" s="4">
        <v>33</v>
      </c>
      <c r="T59" s="4">
        <v>0</v>
      </c>
      <c r="U59" s="5">
        <v>0</v>
      </c>
      <c r="V59" s="5">
        <v>0</v>
      </c>
      <c r="W59" s="14">
        <v>0.03</v>
      </c>
      <c r="X59" s="14">
        <v>0</v>
      </c>
      <c r="Y59" s="14">
        <v>0.03</v>
      </c>
      <c r="Z59" s="4"/>
      <c r="AA59" s="49" t="str">
        <f>IFERROR(IF(VLOOKUP($D59,'Year-To-Date'!$E$1:$E$322,1,FALSE)=D59,"--","Find"),"Find")</f>
        <v>--</v>
      </c>
    </row>
    <row r="60" spans="1:27">
      <c r="A60" s="2" t="s">
        <v>1821</v>
      </c>
      <c r="B60" s="2" t="s">
        <v>510</v>
      </c>
      <c r="C60" s="2" t="s">
        <v>419</v>
      </c>
      <c r="D60" s="2" t="s">
        <v>200</v>
      </c>
      <c r="E60" s="2" t="s">
        <v>603</v>
      </c>
      <c r="F60" s="21" t="s">
        <v>201</v>
      </c>
      <c r="G60" s="11" t="s">
        <v>1833</v>
      </c>
      <c r="H60" s="3">
        <v>42424</v>
      </c>
      <c r="I60" s="2" t="s">
        <v>772</v>
      </c>
      <c r="J60" s="2" t="s">
        <v>605</v>
      </c>
      <c r="K60" s="2" t="s">
        <v>394</v>
      </c>
      <c r="L60" s="2" t="s">
        <v>31</v>
      </c>
      <c r="M60" s="2" t="s">
        <v>378</v>
      </c>
      <c r="N60" s="4">
        <v>34719</v>
      </c>
      <c r="O60" s="4">
        <v>34719</v>
      </c>
      <c r="P60" s="4">
        <v>0</v>
      </c>
      <c r="Q60" s="5">
        <v>0</v>
      </c>
      <c r="R60" s="4">
        <v>0</v>
      </c>
      <c r="S60" s="4">
        <v>0</v>
      </c>
      <c r="T60" s="4">
        <v>0</v>
      </c>
      <c r="U60" s="5">
        <v>0</v>
      </c>
      <c r="V60" s="5">
        <v>0</v>
      </c>
      <c r="W60" s="14">
        <v>0</v>
      </c>
      <c r="X60" s="14">
        <v>0</v>
      </c>
      <c r="Y60" s="14">
        <v>0</v>
      </c>
      <c r="Z60" s="4"/>
      <c r="AA60" s="49" t="str">
        <f>IFERROR(IF(VLOOKUP($D60,'Year-To-Date'!$E$1:$E$322,1,FALSE)=D60,"--","Find"),"Find")</f>
        <v>--</v>
      </c>
    </row>
    <row r="61" spans="1:27">
      <c r="A61" s="2" t="s">
        <v>1821</v>
      </c>
      <c r="B61" s="2" t="s">
        <v>510</v>
      </c>
      <c r="C61" s="2" t="s">
        <v>48</v>
      </c>
      <c r="D61" s="2" t="s">
        <v>155</v>
      </c>
      <c r="E61" s="2" t="s">
        <v>400</v>
      </c>
      <c r="F61" s="21" t="s">
        <v>156</v>
      </c>
      <c r="G61" s="11" t="s">
        <v>1839</v>
      </c>
      <c r="H61" s="3">
        <v>42248</v>
      </c>
      <c r="I61" s="2" t="s">
        <v>39</v>
      </c>
      <c r="J61" s="2" t="s">
        <v>402</v>
      </c>
      <c r="K61" s="2" t="s">
        <v>30</v>
      </c>
      <c r="L61" s="2" t="s">
        <v>31</v>
      </c>
      <c r="M61" s="2" t="s">
        <v>41</v>
      </c>
      <c r="N61" s="4">
        <v>175</v>
      </c>
      <c r="O61" s="4">
        <v>197</v>
      </c>
      <c r="P61" s="4">
        <v>22</v>
      </c>
      <c r="Q61" s="5">
        <v>0.37</v>
      </c>
      <c r="R61" s="4">
        <v>0</v>
      </c>
      <c r="S61" s="4">
        <v>0</v>
      </c>
      <c r="T61" s="4">
        <v>0</v>
      </c>
      <c r="U61" s="5">
        <v>0</v>
      </c>
      <c r="V61" s="5">
        <v>0</v>
      </c>
      <c r="W61" s="14">
        <v>0.37</v>
      </c>
      <c r="X61" s="14">
        <v>0</v>
      </c>
      <c r="Y61" s="14">
        <v>0.37</v>
      </c>
      <c r="Z61" s="4"/>
      <c r="AA61" s="49" t="str">
        <f>IFERROR(IF(VLOOKUP($D61,'Year-To-Date'!$E$1:$E$322,1,FALSE)=D61,"--","Find"),"Find")</f>
        <v>--</v>
      </c>
    </row>
    <row r="62" spans="1:27">
      <c r="A62" s="2" t="s">
        <v>1821</v>
      </c>
      <c r="B62" s="2" t="s">
        <v>510</v>
      </c>
      <c r="C62" s="2" t="s">
        <v>69</v>
      </c>
      <c r="D62" s="2" t="s">
        <v>264</v>
      </c>
      <c r="E62" s="2" t="s">
        <v>400</v>
      </c>
      <c r="F62" s="21" t="s">
        <v>156</v>
      </c>
      <c r="G62" s="11" t="s">
        <v>1839</v>
      </c>
      <c r="H62" s="3">
        <v>42248</v>
      </c>
      <c r="I62" s="2" t="s">
        <v>39</v>
      </c>
      <c r="J62" s="2" t="s">
        <v>402</v>
      </c>
      <c r="K62" s="2" t="s">
        <v>30</v>
      </c>
      <c r="L62" s="2" t="s">
        <v>31</v>
      </c>
      <c r="M62" s="2" t="s">
        <v>41</v>
      </c>
      <c r="N62" s="4">
        <v>2241</v>
      </c>
      <c r="O62" s="4">
        <v>2654</v>
      </c>
      <c r="P62" s="4">
        <v>413</v>
      </c>
      <c r="Q62" s="5">
        <v>6.98</v>
      </c>
      <c r="R62" s="4">
        <v>2198</v>
      </c>
      <c r="S62" s="4">
        <v>2658</v>
      </c>
      <c r="T62" s="4">
        <v>460</v>
      </c>
      <c r="U62" s="5">
        <v>27.51</v>
      </c>
      <c r="V62" s="5">
        <v>0</v>
      </c>
      <c r="W62" s="14">
        <v>34.49</v>
      </c>
      <c r="X62" s="14">
        <v>0</v>
      </c>
      <c r="Y62" s="14">
        <v>34.49</v>
      </c>
      <c r="Z62" s="4"/>
      <c r="AA62" s="49" t="str">
        <f>IFERROR(IF(VLOOKUP($D62,'Year-To-Date'!$E$1:$E$322,1,FALSE)=D62,"--","Find"),"Find")</f>
        <v>--</v>
      </c>
    </row>
    <row r="63" spans="1:27" s="24" customFormat="1">
      <c r="A63" s="12" t="s">
        <v>1821</v>
      </c>
      <c r="B63" s="12" t="s">
        <v>510</v>
      </c>
      <c r="C63" s="18" t="s">
        <v>94</v>
      </c>
      <c r="D63" s="12" t="s">
        <v>78</v>
      </c>
      <c r="E63" s="12" t="s">
        <v>67</v>
      </c>
      <c r="F63" s="23" t="s">
        <v>298</v>
      </c>
      <c r="G63" s="13" t="s">
        <v>1840</v>
      </c>
      <c r="H63" s="15"/>
      <c r="I63" s="12" t="s">
        <v>94</v>
      </c>
      <c r="J63" s="12" t="s">
        <v>68</v>
      </c>
      <c r="K63" s="12" t="s">
        <v>30</v>
      </c>
      <c r="L63" s="12" t="s">
        <v>31</v>
      </c>
      <c r="M63" s="12" t="s">
        <v>32</v>
      </c>
      <c r="N63" s="16">
        <v>37257</v>
      </c>
      <c r="O63" s="16">
        <v>46149</v>
      </c>
      <c r="P63" s="16">
        <v>8892</v>
      </c>
      <c r="Q63" s="17">
        <v>150.27000000000001</v>
      </c>
      <c r="R63" s="16">
        <v>12915</v>
      </c>
      <c r="S63" s="16">
        <v>17130</v>
      </c>
      <c r="T63" s="16">
        <v>4215</v>
      </c>
      <c r="U63" s="17">
        <v>252.06</v>
      </c>
      <c r="V63" s="17">
        <v>0</v>
      </c>
      <c r="W63" s="17">
        <v>402.33</v>
      </c>
      <c r="X63" s="17">
        <v>0</v>
      </c>
      <c r="Y63" s="17">
        <v>402.33</v>
      </c>
      <c r="Z63" s="16"/>
      <c r="AA63" s="49" t="str">
        <f>IFERROR(IF(VLOOKUP($D63,'Year-To-Date'!$E$1:$E$322,1,FALSE)=D63,"--","Find"),"Find")</f>
        <v>--</v>
      </c>
    </row>
    <row r="64" spans="1:27">
      <c r="A64" s="2" t="s">
        <v>1821</v>
      </c>
      <c r="B64" s="2" t="s">
        <v>510</v>
      </c>
      <c r="C64" s="2" t="s">
        <v>25</v>
      </c>
      <c r="D64" s="2" t="s">
        <v>132</v>
      </c>
      <c r="E64" s="2" t="s">
        <v>527</v>
      </c>
      <c r="F64" s="21" t="s">
        <v>133</v>
      </c>
      <c r="G64" s="11" t="s">
        <v>1841</v>
      </c>
      <c r="H64" s="3">
        <v>42389</v>
      </c>
      <c r="I64" s="2" t="s">
        <v>39</v>
      </c>
      <c r="J64" s="2" t="s">
        <v>528</v>
      </c>
      <c r="K64" s="2" t="s">
        <v>30</v>
      </c>
      <c r="L64" s="2" t="s">
        <v>31</v>
      </c>
      <c r="M64" s="2" t="s">
        <v>32</v>
      </c>
      <c r="N64" s="4">
        <v>2290</v>
      </c>
      <c r="O64" s="4">
        <v>6261</v>
      </c>
      <c r="P64" s="4">
        <v>3971</v>
      </c>
      <c r="Q64" s="5">
        <v>67.11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67.11</v>
      </c>
      <c r="X64" s="14">
        <v>0</v>
      </c>
      <c r="Y64" s="14">
        <v>67.11</v>
      </c>
      <c r="Z64" s="4"/>
      <c r="AA64" s="49" t="str">
        <f>IFERROR(IF(VLOOKUP($D64,'Year-To-Date'!$E$1:$E$322,1,FALSE)=D64,"--","Find"),"Find")</f>
        <v>--</v>
      </c>
    </row>
    <row r="65" spans="1:27">
      <c r="A65" s="2" t="s">
        <v>1821</v>
      </c>
      <c r="B65" s="2" t="s">
        <v>510</v>
      </c>
      <c r="C65" s="2" t="s">
        <v>395</v>
      </c>
      <c r="D65" s="2" t="s">
        <v>486</v>
      </c>
      <c r="E65" s="2" t="s">
        <v>421</v>
      </c>
      <c r="F65" s="21" t="s">
        <v>133</v>
      </c>
      <c r="G65" s="11" t="s">
        <v>1841</v>
      </c>
      <c r="H65" s="3">
        <v>42158</v>
      </c>
      <c r="I65" s="2" t="s">
        <v>28</v>
      </c>
      <c r="J65" s="2" t="s">
        <v>423</v>
      </c>
      <c r="K65" s="2" t="s">
        <v>30</v>
      </c>
      <c r="L65" s="2" t="s">
        <v>31</v>
      </c>
      <c r="M65" s="2" t="s">
        <v>32</v>
      </c>
      <c r="N65" s="4">
        <v>1367</v>
      </c>
      <c r="O65" s="4">
        <v>2123</v>
      </c>
      <c r="P65" s="4">
        <v>756</v>
      </c>
      <c r="Q65" s="5">
        <v>12.78</v>
      </c>
      <c r="R65" s="4">
        <v>3931</v>
      </c>
      <c r="S65" s="4">
        <v>5557</v>
      </c>
      <c r="T65" s="4">
        <v>1626</v>
      </c>
      <c r="U65" s="5">
        <v>97.23</v>
      </c>
      <c r="V65" s="5">
        <v>0</v>
      </c>
      <c r="W65" s="14">
        <v>110.01</v>
      </c>
      <c r="X65" s="14">
        <v>0</v>
      </c>
      <c r="Y65" s="14">
        <v>110.01</v>
      </c>
      <c r="Z65" s="4"/>
      <c r="AA65" s="49" t="str">
        <f>IFERROR(IF(VLOOKUP($D65,'Year-To-Date'!$E$1:$E$322,1,FALSE)=D65,"--","Find"),"Find")</f>
        <v>--</v>
      </c>
    </row>
    <row r="66" spans="1:27">
      <c r="A66" s="2" t="s">
        <v>1821</v>
      </c>
      <c r="B66" s="2" t="s">
        <v>510</v>
      </c>
      <c r="C66" s="2" t="s">
        <v>25</v>
      </c>
      <c r="D66" s="2" t="s">
        <v>42</v>
      </c>
      <c r="E66" s="2" t="s">
        <v>43</v>
      </c>
      <c r="F66" s="21" t="s">
        <v>114</v>
      </c>
      <c r="G66" s="11" t="s">
        <v>1842</v>
      </c>
      <c r="H66" s="3">
        <v>42181</v>
      </c>
      <c r="I66" s="2" t="s">
        <v>28</v>
      </c>
      <c r="J66" s="2" t="s">
        <v>44</v>
      </c>
      <c r="K66" s="2" t="s">
        <v>30</v>
      </c>
      <c r="L66" s="2" t="s">
        <v>31</v>
      </c>
      <c r="M66" s="2" t="s">
        <v>32</v>
      </c>
      <c r="N66" s="4">
        <v>11981</v>
      </c>
      <c r="O66" s="4">
        <v>13972</v>
      </c>
      <c r="P66" s="4">
        <v>1991</v>
      </c>
      <c r="Q66" s="5">
        <v>33.65</v>
      </c>
      <c r="R66" s="4">
        <v>0</v>
      </c>
      <c r="S66" s="4">
        <v>0</v>
      </c>
      <c r="T66" s="4">
        <v>0</v>
      </c>
      <c r="U66" s="5">
        <v>0</v>
      </c>
      <c r="V66" s="5">
        <v>0</v>
      </c>
      <c r="W66" s="14">
        <v>33.65</v>
      </c>
      <c r="X66" s="14">
        <v>0</v>
      </c>
      <c r="Y66" s="14">
        <v>33.65</v>
      </c>
      <c r="Z66" s="4"/>
      <c r="AA66" s="49" t="str">
        <f>IFERROR(IF(VLOOKUP($D66,'Year-To-Date'!$E$1:$E$322,1,FALSE)=D66,"--","Find"),"Find")</f>
        <v>--</v>
      </c>
    </row>
    <row r="67" spans="1:27">
      <c r="A67" s="2" t="s">
        <v>1821</v>
      </c>
      <c r="B67" s="2" t="s">
        <v>510</v>
      </c>
      <c r="C67" s="2" t="s">
        <v>76</v>
      </c>
      <c r="D67" s="2" t="s">
        <v>339</v>
      </c>
      <c r="E67" s="2" t="s">
        <v>610</v>
      </c>
      <c r="F67" s="21" t="s">
        <v>340</v>
      </c>
      <c r="G67" s="11" t="s">
        <v>1843</v>
      </c>
      <c r="H67" s="3">
        <v>42425</v>
      </c>
      <c r="I67" s="2" t="s">
        <v>39</v>
      </c>
      <c r="J67" s="2" t="s">
        <v>612</v>
      </c>
      <c r="K67" s="2" t="s">
        <v>30</v>
      </c>
      <c r="L67" s="2" t="s">
        <v>31</v>
      </c>
      <c r="M67" s="2" t="s">
        <v>32</v>
      </c>
      <c r="N67" s="4">
        <v>13</v>
      </c>
      <c r="O67" s="4">
        <v>1853</v>
      </c>
      <c r="P67" s="4">
        <v>1840</v>
      </c>
      <c r="Q67" s="5">
        <v>31.1</v>
      </c>
      <c r="R67" s="4">
        <v>17</v>
      </c>
      <c r="S67" s="4">
        <v>52</v>
      </c>
      <c r="T67" s="4">
        <v>35</v>
      </c>
      <c r="U67" s="5">
        <v>2.09</v>
      </c>
      <c r="V67" s="5">
        <v>0</v>
      </c>
      <c r="W67" s="14">
        <v>33.19</v>
      </c>
      <c r="X67" s="14">
        <v>0</v>
      </c>
      <c r="Y67" s="14">
        <v>33.19</v>
      </c>
      <c r="Z67" s="4"/>
      <c r="AA67" s="49" t="str">
        <f>IFERROR(IF(VLOOKUP($D67,'Year-To-Date'!$E$1:$E$322,1,FALSE)=D67,"--","Find"),"Find")</f>
        <v>--</v>
      </c>
    </row>
    <row r="68" spans="1:27">
      <c r="A68" s="2" t="s">
        <v>1821</v>
      </c>
      <c r="B68" s="2" t="s">
        <v>510</v>
      </c>
      <c r="C68" s="2" t="s">
        <v>25</v>
      </c>
      <c r="D68" s="2" t="s">
        <v>100</v>
      </c>
      <c r="E68" s="2" t="s">
        <v>466</v>
      </c>
      <c r="F68" s="21" t="s">
        <v>101</v>
      </c>
      <c r="G68" s="11" t="s">
        <v>1844</v>
      </c>
      <c r="H68" s="3">
        <v>42283</v>
      </c>
      <c r="I68" s="2" t="s">
        <v>39</v>
      </c>
      <c r="J68" s="2" t="s">
        <v>389</v>
      </c>
      <c r="K68" s="2" t="s">
        <v>30</v>
      </c>
      <c r="L68" s="2" t="s">
        <v>31</v>
      </c>
      <c r="M68" s="2" t="s">
        <v>382</v>
      </c>
      <c r="N68" s="4">
        <v>10673</v>
      </c>
      <c r="O68" s="4">
        <v>10673</v>
      </c>
      <c r="P68" s="4">
        <v>0</v>
      </c>
      <c r="Q68" s="5">
        <v>0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0</v>
      </c>
      <c r="X68" s="14">
        <v>0</v>
      </c>
      <c r="Y68" s="14">
        <v>0</v>
      </c>
      <c r="Z68" s="4"/>
      <c r="AA68" s="49" t="str">
        <f>IFERROR(IF(VLOOKUP($D68,'Year-To-Date'!$E$1:$E$322,1,FALSE)=D68,"--","Find"),"Find")</f>
        <v>--</v>
      </c>
    </row>
    <row r="69" spans="1:27">
      <c r="A69" s="2" t="s">
        <v>1821</v>
      </c>
      <c r="B69" s="2" t="s">
        <v>510</v>
      </c>
      <c r="C69" s="2" t="s">
        <v>94</v>
      </c>
      <c r="D69" s="2" t="s">
        <v>501</v>
      </c>
      <c r="E69" s="2" t="s">
        <v>405</v>
      </c>
      <c r="F69" s="21" t="s">
        <v>101</v>
      </c>
      <c r="G69" s="11" t="s">
        <v>1844</v>
      </c>
      <c r="H69" s="3"/>
      <c r="I69" s="2" t="s">
        <v>94</v>
      </c>
      <c r="J69" s="2" t="s">
        <v>407</v>
      </c>
      <c r="K69" s="2" t="s">
        <v>30</v>
      </c>
      <c r="L69" s="2" t="s">
        <v>31</v>
      </c>
      <c r="M69" s="2" t="s">
        <v>378</v>
      </c>
      <c r="N69" s="4">
        <v>35553</v>
      </c>
      <c r="O69" s="4">
        <v>56691</v>
      </c>
      <c r="P69" s="4">
        <v>21138</v>
      </c>
      <c r="Q69" s="5">
        <v>357.23</v>
      </c>
      <c r="R69" s="4">
        <v>0</v>
      </c>
      <c r="S69" s="4">
        <v>0</v>
      </c>
      <c r="T69" s="4">
        <v>0</v>
      </c>
      <c r="U69" s="5">
        <v>0</v>
      </c>
      <c r="V69" s="5">
        <v>0</v>
      </c>
      <c r="W69" s="14">
        <v>357.23</v>
      </c>
      <c r="X69" s="14">
        <v>0</v>
      </c>
      <c r="Y69" s="14">
        <v>357.23</v>
      </c>
      <c r="Z69" s="4"/>
      <c r="AA69" s="49" t="str">
        <f>IFERROR(IF(VLOOKUP($D69,'Year-To-Date'!$E$1:$E$322,1,FALSE)=D69,"--","Find"),"Find")</f>
        <v>--</v>
      </c>
    </row>
    <row r="70" spans="1:27">
      <c r="A70" s="2" t="s">
        <v>1821</v>
      </c>
      <c r="B70" s="2" t="s">
        <v>510</v>
      </c>
      <c r="C70" s="2" t="s">
        <v>25</v>
      </c>
      <c r="D70" s="2" t="s">
        <v>117</v>
      </c>
      <c r="E70" s="2" t="s">
        <v>83</v>
      </c>
      <c r="F70" s="21" t="s">
        <v>118</v>
      </c>
      <c r="G70" s="11" t="s">
        <v>1845</v>
      </c>
      <c r="H70" s="3">
        <v>42390</v>
      </c>
      <c r="I70" s="2" t="s">
        <v>39</v>
      </c>
      <c r="J70" s="2" t="s">
        <v>84</v>
      </c>
      <c r="K70" s="2" t="s">
        <v>30</v>
      </c>
      <c r="L70" s="2" t="s">
        <v>31</v>
      </c>
      <c r="M70" s="2" t="s">
        <v>32</v>
      </c>
      <c r="N70" s="4">
        <v>102</v>
      </c>
      <c r="O70" s="4">
        <v>781</v>
      </c>
      <c r="P70" s="4">
        <v>679</v>
      </c>
      <c r="Q70" s="5">
        <v>11.48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11.48</v>
      </c>
      <c r="X70" s="14">
        <v>0</v>
      </c>
      <c r="Y70" s="14">
        <v>11.48</v>
      </c>
      <c r="Z70" s="4"/>
      <c r="AA70" s="49" t="str">
        <f>IFERROR(IF(VLOOKUP($D70,'Year-To-Date'!$E$1:$E$322,1,FALSE)=D70,"--","Find"),"Find")</f>
        <v>--</v>
      </c>
    </row>
    <row r="71" spans="1:27">
      <c r="A71" s="2" t="s">
        <v>1821</v>
      </c>
      <c r="B71" s="2" t="s">
        <v>510</v>
      </c>
      <c r="C71" s="2" t="s">
        <v>25</v>
      </c>
      <c r="D71" s="2" t="s">
        <v>128</v>
      </c>
      <c r="E71" s="2" t="s">
        <v>83</v>
      </c>
      <c r="F71" s="21" t="s">
        <v>129</v>
      </c>
      <c r="G71" s="11" t="s">
        <v>1846</v>
      </c>
      <c r="H71" s="3">
        <v>42390</v>
      </c>
      <c r="I71" s="2" t="s">
        <v>39</v>
      </c>
      <c r="J71" s="2" t="s">
        <v>84</v>
      </c>
      <c r="K71" s="2" t="s">
        <v>30</v>
      </c>
      <c r="L71" s="2" t="s">
        <v>31</v>
      </c>
      <c r="M71" s="2" t="s">
        <v>32</v>
      </c>
      <c r="N71" s="4">
        <v>5142</v>
      </c>
      <c r="O71" s="4">
        <v>10743</v>
      </c>
      <c r="P71" s="4">
        <v>5601</v>
      </c>
      <c r="Q71" s="5">
        <v>94.66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94.66</v>
      </c>
      <c r="X71" s="14">
        <v>0</v>
      </c>
      <c r="Y71" s="14">
        <v>94.66</v>
      </c>
      <c r="Z71" s="4"/>
      <c r="AA71" s="49" t="str">
        <f>IFERROR(IF(VLOOKUP($D71,'Year-To-Date'!$E$1:$E$322,1,FALSE)=D71,"--","Find"),"Find")</f>
        <v>--</v>
      </c>
    </row>
    <row r="72" spans="1:27">
      <c r="A72" s="2" t="s">
        <v>1821</v>
      </c>
      <c r="B72" s="2" t="s">
        <v>510</v>
      </c>
      <c r="C72" s="2" t="s">
        <v>76</v>
      </c>
      <c r="D72" s="2" t="s">
        <v>307</v>
      </c>
      <c r="E72" s="2" t="s">
        <v>27</v>
      </c>
      <c r="F72" s="21" t="s">
        <v>308</v>
      </c>
      <c r="G72" s="11" t="s">
        <v>1847</v>
      </c>
      <c r="H72" s="3">
        <v>42248</v>
      </c>
      <c r="I72" s="2" t="s">
        <v>39</v>
      </c>
      <c r="J72" s="2" t="s">
        <v>29</v>
      </c>
      <c r="K72" s="2" t="s">
        <v>30</v>
      </c>
      <c r="L72" s="2" t="s">
        <v>31</v>
      </c>
      <c r="M72" s="2" t="s">
        <v>32</v>
      </c>
      <c r="N72" s="4">
        <v>11621</v>
      </c>
      <c r="O72" s="4">
        <v>13495</v>
      </c>
      <c r="P72" s="4">
        <v>1874</v>
      </c>
      <c r="Q72" s="5">
        <v>31.67</v>
      </c>
      <c r="R72" s="4">
        <v>4281</v>
      </c>
      <c r="S72" s="4">
        <v>4728</v>
      </c>
      <c r="T72" s="4">
        <v>447</v>
      </c>
      <c r="U72" s="5">
        <v>26.73</v>
      </c>
      <c r="V72" s="5">
        <v>0</v>
      </c>
      <c r="W72" s="14">
        <v>58.4</v>
      </c>
      <c r="X72" s="14">
        <v>0</v>
      </c>
      <c r="Y72" s="14">
        <v>58.4</v>
      </c>
      <c r="Z72" s="4"/>
      <c r="AA72" s="49" t="str">
        <f>IFERROR(IF(VLOOKUP($D72,'Year-To-Date'!$E$1:$E$322,1,FALSE)=D72,"--","Find"),"Find")</f>
        <v>--</v>
      </c>
    </row>
    <row r="73" spans="1:27">
      <c r="A73" s="2" t="s">
        <v>1821</v>
      </c>
      <c r="B73" s="2" t="s">
        <v>510</v>
      </c>
      <c r="C73" s="2" t="s">
        <v>25</v>
      </c>
      <c r="D73" s="2" t="s">
        <v>137</v>
      </c>
      <c r="E73" s="2" t="s">
        <v>617</v>
      </c>
      <c r="F73" s="21" t="s">
        <v>138</v>
      </c>
      <c r="G73" s="11" t="s">
        <v>1833</v>
      </c>
      <c r="H73" s="3">
        <v>42450</v>
      </c>
      <c r="I73" s="2" t="s">
        <v>39</v>
      </c>
      <c r="J73" s="2" t="s">
        <v>619</v>
      </c>
      <c r="K73" s="2" t="s">
        <v>30</v>
      </c>
      <c r="L73" s="2" t="s">
        <v>31</v>
      </c>
      <c r="M73" s="2" t="s">
        <v>378</v>
      </c>
      <c r="N73" s="4">
        <v>17</v>
      </c>
      <c r="O73" s="4">
        <v>17</v>
      </c>
      <c r="P73" s="4">
        <v>0</v>
      </c>
      <c r="Q73" s="5">
        <v>0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0</v>
      </c>
      <c r="X73" s="14">
        <v>0</v>
      </c>
      <c r="Y73" s="14">
        <v>0</v>
      </c>
      <c r="Z73" s="4"/>
      <c r="AA73" s="49" t="str">
        <f>IFERROR(IF(VLOOKUP($D73,'Year-To-Date'!$E$1:$E$322,1,FALSE)=D73,"--","Find"),"Find")</f>
        <v>--</v>
      </c>
    </row>
    <row r="74" spans="1:27">
      <c r="A74" s="2" t="s">
        <v>1821</v>
      </c>
      <c r="B74" s="2" t="s">
        <v>510</v>
      </c>
      <c r="C74" s="2" t="s">
        <v>76</v>
      </c>
      <c r="D74" s="2" t="s">
        <v>336</v>
      </c>
      <c r="E74" s="2" t="s">
        <v>617</v>
      </c>
      <c r="F74" s="21" t="s">
        <v>138</v>
      </c>
      <c r="G74" s="11" t="s">
        <v>1833</v>
      </c>
      <c r="H74" s="3">
        <v>42450</v>
      </c>
      <c r="I74" s="2" t="s">
        <v>39</v>
      </c>
      <c r="J74" s="2" t="s">
        <v>619</v>
      </c>
      <c r="K74" s="2" t="s">
        <v>30</v>
      </c>
      <c r="L74" s="2" t="s">
        <v>31</v>
      </c>
      <c r="M74" s="2" t="s">
        <v>378</v>
      </c>
      <c r="N74" s="4">
        <v>6</v>
      </c>
      <c r="O74" s="4">
        <v>6</v>
      </c>
      <c r="P74" s="4">
        <v>0</v>
      </c>
      <c r="Q74" s="5">
        <v>0</v>
      </c>
      <c r="R74" s="4">
        <v>10</v>
      </c>
      <c r="S74" s="4">
        <v>10</v>
      </c>
      <c r="T74" s="4">
        <v>0</v>
      </c>
      <c r="U74" s="5">
        <v>0</v>
      </c>
      <c r="V74" s="5">
        <v>0</v>
      </c>
      <c r="W74" s="14">
        <v>0</v>
      </c>
      <c r="X74" s="14">
        <v>0</v>
      </c>
      <c r="Y74" s="14">
        <v>0</v>
      </c>
      <c r="Z74" s="4"/>
      <c r="AA74" s="49" t="str">
        <f>IFERROR(IF(VLOOKUP($D74,'Year-To-Date'!$E$1:$E$322,1,FALSE)=D74,"--","Find"),"Find")</f>
        <v>--</v>
      </c>
    </row>
    <row r="75" spans="1:27">
      <c r="A75" s="2" t="s">
        <v>1821</v>
      </c>
      <c r="B75" s="2" t="s">
        <v>510</v>
      </c>
      <c r="C75" s="2" t="s">
        <v>48</v>
      </c>
      <c r="D75" s="2" t="s">
        <v>185</v>
      </c>
      <c r="E75" s="2" t="s">
        <v>532</v>
      </c>
      <c r="F75" s="21" t="s">
        <v>186</v>
      </c>
      <c r="G75" s="11" t="s">
        <v>1848</v>
      </c>
      <c r="H75" s="3">
        <v>42375</v>
      </c>
      <c r="I75" s="2" t="s">
        <v>39</v>
      </c>
      <c r="J75" s="2" t="s">
        <v>29</v>
      </c>
      <c r="K75" s="2" t="s">
        <v>30</v>
      </c>
      <c r="L75" s="2" t="s">
        <v>31</v>
      </c>
      <c r="M75" s="2" t="s">
        <v>32</v>
      </c>
      <c r="N75" s="4">
        <v>275</v>
      </c>
      <c r="O75" s="4">
        <v>309</v>
      </c>
      <c r="P75" s="4">
        <v>34</v>
      </c>
      <c r="Q75" s="5">
        <v>0.56999999999999995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0.56999999999999995</v>
      </c>
      <c r="X75" s="14">
        <v>0</v>
      </c>
      <c r="Y75" s="14">
        <v>0.56999999999999995</v>
      </c>
      <c r="Z75" s="4"/>
      <c r="AA75" s="49" t="str">
        <f>IFERROR(IF(VLOOKUP($D75,'Year-To-Date'!$E$1:$E$322,1,FALSE)=D75,"--","Find"),"Find")</f>
        <v>--</v>
      </c>
    </row>
    <row r="76" spans="1:27">
      <c r="A76" s="2" t="s">
        <v>1821</v>
      </c>
      <c r="B76" s="2" t="s">
        <v>510</v>
      </c>
      <c r="C76" s="2" t="s">
        <v>76</v>
      </c>
      <c r="D76" s="2" t="s">
        <v>328</v>
      </c>
      <c r="E76" s="2" t="s">
        <v>532</v>
      </c>
      <c r="F76" s="21" t="s">
        <v>186</v>
      </c>
      <c r="G76" s="11" t="s">
        <v>1848</v>
      </c>
      <c r="H76" s="3">
        <v>42375</v>
      </c>
      <c r="I76" s="2" t="s">
        <v>39</v>
      </c>
      <c r="J76" s="2" t="s">
        <v>29</v>
      </c>
      <c r="K76" s="2" t="s">
        <v>30</v>
      </c>
      <c r="L76" s="2" t="s">
        <v>31</v>
      </c>
      <c r="M76" s="2" t="s">
        <v>32</v>
      </c>
      <c r="N76" s="4">
        <v>1882</v>
      </c>
      <c r="O76" s="4">
        <v>3075</v>
      </c>
      <c r="P76" s="4">
        <v>1193</v>
      </c>
      <c r="Q76" s="5">
        <v>20.16</v>
      </c>
      <c r="R76" s="4">
        <v>1711</v>
      </c>
      <c r="S76" s="4">
        <v>3627</v>
      </c>
      <c r="T76" s="4">
        <v>1916</v>
      </c>
      <c r="U76" s="5">
        <v>114.58</v>
      </c>
      <c r="V76" s="5">
        <v>0</v>
      </c>
      <c r="W76" s="14">
        <v>134.74</v>
      </c>
      <c r="X76" s="14">
        <v>0</v>
      </c>
      <c r="Y76" s="14">
        <v>134.74</v>
      </c>
      <c r="Z76" s="4"/>
      <c r="AA76" s="49" t="str">
        <f>IFERROR(IF(VLOOKUP($D76,'Year-To-Date'!$E$1:$E$322,1,FALSE)=D76,"--","Find"),"Find")</f>
        <v>--</v>
      </c>
    </row>
    <row r="77" spans="1:27">
      <c r="A77" s="2" t="s">
        <v>1821</v>
      </c>
      <c r="B77" s="2" t="s">
        <v>510</v>
      </c>
      <c r="C77" s="2" t="s">
        <v>69</v>
      </c>
      <c r="D77" s="2" t="s">
        <v>268</v>
      </c>
      <c r="E77" s="2" t="s">
        <v>621</v>
      </c>
      <c r="F77" s="21" t="s">
        <v>269</v>
      </c>
      <c r="G77" s="11" t="s">
        <v>1849</v>
      </c>
      <c r="H77" s="3">
        <v>42376</v>
      </c>
      <c r="I77" s="2" t="s">
        <v>39</v>
      </c>
      <c r="J77" s="2" t="s">
        <v>623</v>
      </c>
      <c r="K77" s="2" t="s">
        <v>30</v>
      </c>
      <c r="L77" s="2" t="s">
        <v>31</v>
      </c>
      <c r="M77" s="2" t="s">
        <v>32</v>
      </c>
      <c r="N77" s="4">
        <v>229</v>
      </c>
      <c r="O77" s="4">
        <v>779</v>
      </c>
      <c r="P77" s="4">
        <v>550</v>
      </c>
      <c r="Q77" s="5">
        <v>9.3000000000000007</v>
      </c>
      <c r="R77" s="4">
        <v>1451</v>
      </c>
      <c r="S77" s="4">
        <v>2144</v>
      </c>
      <c r="T77" s="4">
        <v>693</v>
      </c>
      <c r="U77" s="5">
        <v>41.44</v>
      </c>
      <c r="V77" s="5">
        <v>0</v>
      </c>
      <c r="W77" s="14">
        <v>50.74</v>
      </c>
      <c r="X77" s="14">
        <v>0</v>
      </c>
      <c r="Y77" s="14">
        <v>50.74</v>
      </c>
      <c r="Z77" s="4"/>
      <c r="AA77" s="49" t="str">
        <f>IFERROR(IF(VLOOKUP($D77,'Year-To-Date'!$E$1:$E$322,1,FALSE)=D77,"--","Find"),"Find")</f>
        <v>--</v>
      </c>
    </row>
    <row r="78" spans="1:27">
      <c r="A78" s="2" t="s">
        <v>1821</v>
      </c>
      <c r="B78" s="2" t="s">
        <v>510</v>
      </c>
      <c r="C78" s="2" t="s">
        <v>25</v>
      </c>
      <c r="D78" s="2" t="s">
        <v>123</v>
      </c>
      <c r="E78" s="2" t="s">
        <v>409</v>
      </c>
      <c r="F78" s="21" t="s">
        <v>124</v>
      </c>
      <c r="G78" s="11" t="s">
        <v>1850</v>
      </c>
      <c r="H78" s="3">
        <v>42290</v>
      </c>
      <c r="I78" s="2" t="s">
        <v>39</v>
      </c>
      <c r="J78" s="2" t="s">
        <v>411</v>
      </c>
      <c r="K78" s="2" t="s">
        <v>30</v>
      </c>
      <c r="L78" s="2" t="s">
        <v>31</v>
      </c>
      <c r="M78" s="2" t="s">
        <v>32</v>
      </c>
      <c r="N78" s="4">
        <v>2021</v>
      </c>
      <c r="O78" s="4">
        <v>2775</v>
      </c>
      <c r="P78" s="4">
        <v>754</v>
      </c>
      <c r="Q78" s="5">
        <v>12.74</v>
      </c>
      <c r="R78" s="4">
        <v>0</v>
      </c>
      <c r="S78" s="4">
        <v>0</v>
      </c>
      <c r="T78" s="4">
        <v>0</v>
      </c>
      <c r="U78" s="5">
        <v>0</v>
      </c>
      <c r="V78" s="5">
        <v>0</v>
      </c>
      <c r="W78" s="14">
        <v>12.74</v>
      </c>
      <c r="X78" s="14">
        <v>0</v>
      </c>
      <c r="Y78" s="14">
        <v>12.74</v>
      </c>
      <c r="Z78" s="4"/>
      <c r="AA78" s="49" t="str">
        <f>IFERROR(IF(VLOOKUP($D78,'Year-To-Date'!$E$1:$E$322,1,FALSE)=D78,"--","Find"),"Find")</f>
        <v>--</v>
      </c>
    </row>
    <row r="79" spans="1:27">
      <c r="A79" s="2" t="s">
        <v>1821</v>
      </c>
      <c r="B79" s="2" t="s">
        <v>510</v>
      </c>
      <c r="C79" s="2" t="s">
        <v>56</v>
      </c>
      <c r="D79" s="2" t="s">
        <v>214</v>
      </c>
      <c r="E79" s="2" t="s">
        <v>409</v>
      </c>
      <c r="F79" s="21" t="s">
        <v>124</v>
      </c>
      <c r="G79" s="11" t="s">
        <v>1850</v>
      </c>
      <c r="H79" s="3">
        <v>42290</v>
      </c>
      <c r="I79" s="2" t="s">
        <v>39</v>
      </c>
      <c r="J79" s="2" t="s">
        <v>411</v>
      </c>
      <c r="K79" s="2" t="s">
        <v>30</v>
      </c>
      <c r="L79" s="2" t="s">
        <v>31</v>
      </c>
      <c r="M79" s="2" t="s">
        <v>32</v>
      </c>
      <c r="N79" s="4">
        <v>872</v>
      </c>
      <c r="O79" s="4">
        <v>914</v>
      </c>
      <c r="P79" s="4">
        <v>42</v>
      </c>
      <c r="Q79" s="5">
        <v>0.71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0.71</v>
      </c>
      <c r="X79" s="14">
        <v>0</v>
      </c>
      <c r="Y79" s="14">
        <v>0.71</v>
      </c>
      <c r="Z79" s="4"/>
      <c r="AA79" s="49" t="str">
        <f>IFERROR(IF(VLOOKUP($D79,'Year-To-Date'!$E$1:$E$322,1,FALSE)=D79,"--","Find"),"Find")</f>
        <v>--</v>
      </c>
    </row>
    <row r="80" spans="1:27">
      <c r="A80" s="2" t="s">
        <v>1821</v>
      </c>
      <c r="B80" s="2" t="s">
        <v>510</v>
      </c>
      <c r="C80" s="2" t="s">
        <v>76</v>
      </c>
      <c r="D80" s="2" t="s">
        <v>305</v>
      </c>
      <c r="E80" s="2" t="s">
        <v>412</v>
      </c>
      <c r="F80" s="21" t="s">
        <v>306</v>
      </c>
      <c r="G80" s="11" t="s">
        <v>1851</v>
      </c>
      <c r="H80" s="3">
        <v>42192</v>
      </c>
      <c r="I80" s="2" t="s">
        <v>28</v>
      </c>
      <c r="J80" s="2" t="s">
        <v>414</v>
      </c>
      <c r="K80" s="2" t="s">
        <v>30</v>
      </c>
      <c r="L80" s="2" t="s">
        <v>31</v>
      </c>
      <c r="M80" s="2" t="s">
        <v>41</v>
      </c>
      <c r="N80" s="4">
        <v>5271</v>
      </c>
      <c r="O80" s="4">
        <v>5933</v>
      </c>
      <c r="P80" s="4">
        <v>662</v>
      </c>
      <c r="Q80" s="5">
        <v>11.19</v>
      </c>
      <c r="R80" s="4">
        <v>9267</v>
      </c>
      <c r="S80" s="4">
        <v>10577</v>
      </c>
      <c r="T80" s="4">
        <v>1310</v>
      </c>
      <c r="U80" s="5">
        <v>78.34</v>
      </c>
      <c r="V80" s="5">
        <v>0</v>
      </c>
      <c r="W80" s="14">
        <v>89.53</v>
      </c>
      <c r="X80" s="14">
        <v>0</v>
      </c>
      <c r="Y80" s="14">
        <v>89.53</v>
      </c>
      <c r="Z80" s="4"/>
      <c r="AA80" s="49" t="str">
        <f>IFERROR(IF(VLOOKUP($D80,'Year-To-Date'!$E$1:$E$322,1,FALSE)=D80,"--","Find"),"Find")</f>
        <v>--</v>
      </c>
    </row>
    <row r="81" spans="1:27">
      <c r="A81" s="2" t="s">
        <v>1821</v>
      </c>
      <c r="B81" s="2" t="s">
        <v>510</v>
      </c>
      <c r="C81" s="2" t="s">
        <v>76</v>
      </c>
      <c r="D81" s="2" t="s">
        <v>329</v>
      </c>
      <c r="E81" s="2" t="s">
        <v>535</v>
      </c>
      <c r="F81" s="21" t="s">
        <v>330</v>
      </c>
      <c r="G81" s="11" t="s">
        <v>1852</v>
      </c>
      <c r="H81" s="3">
        <v>42376</v>
      </c>
      <c r="I81" s="2" t="s">
        <v>39</v>
      </c>
      <c r="J81" s="2" t="s">
        <v>536</v>
      </c>
      <c r="K81" s="2" t="s">
        <v>30</v>
      </c>
      <c r="L81" s="2" t="s">
        <v>31</v>
      </c>
      <c r="M81" s="2" t="s">
        <v>41</v>
      </c>
      <c r="N81" s="4">
        <v>218</v>
      </c>
      <c r="O81" s="4">
        <v>281</v>
      </c>
      <c r="P81" s="4">
        <v>63</v>
      </c>
      <c r="Q81" s="5">
        <v>1.06</v>
      </c>
      <c r="R81" s="4">
        <v>1047</v>
      </c>
      <c r="S81" s="4">
        <v>1487</v>
      </c>
      <c r="T81" s="4">
        <v>440</v>
      </c>
      <c r="U81" s="5">
        <v>26.31</v>
      </c>
      <c r="V81" s="5">
        <v>0</v>
      </c>
      <c r="W81" s="14">
        <v>27.37</v>
      </c>
      <c r="X81" s="14">
        <v>0</v>
      </c>
      <c r="Y81" s="14">
        <v>27.37</v>
      </c>
      <c r="Z81" s="4"/>
      <c r="AA81" s="49" t="str">
        <f>IFERROR(IF(VLOOKUP($D81,'Year-To-Date'!$E$1:$E$322,1,FALSE)=D81,"--","Find"),"Find")</f>
        <v>--</v>
      </c>
    </row>
    <row r="82" spans="1:27">
      <c r="A82" s="2" t="s">
        <v>1821</v>
      </c>
      <c r="B82" s="2" t="s">
        <v>510</v>
      </c>
      <c r="C82" s="2" t="s">
        <v>76</v>
      </c>
      <c r="D82" s="2" t="s">
        <v>331</v>
      </c>
      <c r="E82" s="2" t="s">
        <v>535</v>
      </c>
      <c r="F82" s="21" t="s">
        <v>332</v>
      </c>
      <c r="G82" s="11" t="s">
        <v>1853</v>
      </c>
      <c r="H82" s="3">
        <v>42376</v>
      </c>
      <c r="I82" s="2" t="s">
        <v>39</v>
      </c>
      <c r="J82" s="2" t="s">
        <v>536</v>
      </c>
      <c r="K82" s="2" t="s">
        <v>30</v>
      </c>
      <c r="L82" s="2" t="s">
        <v>31</v>
      </c>
      <c r="M82" s="2" t="s">
        <v>41</v>
      </c>
      <c r="N82" s="4">
        <v>6135</v>
      </c>
      <c r="O82" s="4">
        <v>9442</v>
      </c>
      <c r="P82" s="4">
        <v>3307</v>
      </c>
      <c r="Q82" s="5">
        <v>55.89</v>
      </c>
      <c r="R82" s="4">
        <v>1048</v>
      </c>
      <c r="S82" s="4">
        <v>1817</v>
      </c>
      <c r="T82" s="4">
        <v>769</v>
      </c>
      <c r="U82" s="5">
        <v>45.99</v>
      </c>
      <c r="V82" s="5">
        <v>0</v>
      </c>
      <c r="W82" s="14">
        <v>101.88</v>
      </c>
      <c r="X82" s="14">
        <v>0</v>
      </c>
      <c r="Y82" s="14">
        <v>101.88</v>
      </c>
      <c r="Z82" s="4"/>
      <c r="AA82" s="49" t="str">
        <f>IFERROR(IF(VLOOKUP($D82,'Year-To-Date'!$E$1:$E$322,1,FALSE)=D82,"--","Find"),"Find")</f>
        <v>--</v>
      </c>
    </row>
    <row r="83" spans="1:27">
      <c r="A83" s="2" t="s">
        <v>1821</v>
      </c>
      <c r="B83" s="2" t="s">
        <v>510</v>
      </c>
      <c r="C83" s="2" t="s">
        <v>48</v>
      </c>
      <c r="D83" s="2" t="s">
        <v>163</v>
      </c>
      <c r="E83" s="2" t="s">
        <v>415</v>
      </c>
      <c r="F83" s="21" t="s">
        <v>164</v>
      </c>
      <c r="G83" s="11" t="s">
        <v>1854</v>
      </c>
      <c r="H83" s="3">
        <v>42269</v>
      </c>
      <c r="I83" s="2" t="s">
        <v>39</v>
      </c>
      <c r="J83" s="2" t="s">
        <v>417</v>
      </c>
      <c r="K83" s="2" t="s">
        <v>30</v>
      </c>
      <c r="L83" s="2" t="s">
        <v>31</v>
      </c>
      <c r="M83" s="2" t="s">
        <v>32</v>
      </c>
      <c r="N83" s="4">
        <v>5800</v>
      </c>
      <c r="O83" s="4">
        <v>7796</v>
      </c>
      <c r="P83" s="4">
        <v>1996</v>
      </c>
      <c r="Q83" s="5">
        <v>33.729999999999997</v>
      </c>
      <c r="R83" s="4">
        <v>0</v>
      </c>
      <c r="S83" s="4">
        <v>0</v>
      </c>
      <c r="T83" s="4">
        <v>0</v>
      </c>
      <c r="U83" s="5">
        <v>0</v>
      </c>
      <c r="V83" s="5">
        <v>0</v>
      </c>
      <c r="W83" s="14">
        <v>33.729999999999997</v>
      </c>
      <c r="X83" s="14">
        <v>0</v>
      </c>
      <c r="Y83" s="14">
        <v>33.729999999999997</v>
      </c>
      <c r="Z83" s="4"/>
      <c r="AA83" s="49" t="str">
        <f>IFERROR(IF(VLOOKUP($D83,'Year-To-Date'!$E$1:$E$322,1,FALSE)=D83,"--","Find"),"Find")</f>
        <v>--</v>
      </c>
    </row>
    <row r="84" spans="1:27">
      <c r="A84" s="2" t="s">
        <v>1821</v>
      </c>
      <c r="B84" s="2" t="s">
        <v>510</v>
      </c>
      <c r="C84" s="2" t="s">
        <v>76</v>
      </c>
      <c r="D84" s="2" t="s">
        <v>297</v>
      </c>
      <c r="E84" s="2" t="s">
        <v>415</v>
      </c>
      <c r="F84" s="21" t="s">
        <v>164</v>
      </c>
      <c r="G84" s="11" t="s">
        <v>1854</v>
      </c>
      <c r="H84" s="3">
        <v>42269</v>
      </c>
      <c r="I84" s="2" t="s">
        <v>39</v>
      </c>
      <c r="J84" s="2" t="s">
        <v>417</v>
      </c>
      <c r="K84" s="2" t="s">
        <v>30</v>
      </c>
      <c r="L84" s="2" t="s">
        <v>31</v>
      </c>
      <c r="M84" s="2" t="s">
        <v>32</v>
      </c>
      <c r="N84" s="4">
        <v>7156</v>
      </c>
      <c r="O84" s="4">
        <v>8538</v>
      </c>
      <c r="P84" s="4">
        <v>1382</v>
      </c>
      <c r="Q84" s="5">
        <v>23.36</v>
      </c>
      <c r="R84" s="4">
        <v>2707</v>
      </c>
      <c r="S84" s="4">
        <v>3347</v>
      </c>
      <c r="T84" s="4">
        <v>640</v>
      </c>
      <c r="U84" s="5">
        <v>38.270000000000003</v>
      </c>
      <c r="V84" s="5">
        <v>0</v>
      </c>
      <c r="W84" s="14">
        <v>61.63</v>
      </c>
      <c r="X84" s="14">
        <v>0</v>
      </c>
      <c r="Y84" s="14">
        <v>61.63</v>
      </c>
      <c r="Z84" s="4"/>
      <c r="AA84" s="49" t="str">
        <f>IFERROR(IF(VLOOKUP($D84,'Year-To-Date'!$E$1:$E$322,1,FALSE)=D84,"--","Find"),"Find")</f>
        <v>--</v>
      </c>
    </row>
    <row r="85" spans="1:27">
      <c r="A85" s="2" t="s">
        <v>1821</v>
      </c>
      <c r="B85" s="2" t="s">
        <v>510</v>
      </c>
      <c r="C85" s="2" t="s">
        <v>76</v>
      </c>
      <c r="D85" s="2" t="s">
        <v>495</v>
      </c>
      <c r="E85" s="2" t="s">
        <v>496</v>
      </c>
      <c r="F85" s="21" t="s">
        <v>164</v>
      </c>
      <c r="G85" s="11" t="s">
        <v>1854</v>
      </c>
      <c r="H85" s="3">
        <v>42284</v>
      </c>
      <c r="I85" s="2" t="s">
        <v>39</v>
      </c>
      <c r="J85" s="2" t="s">
        <v>389</v>
      </c>
      <c r="K85" s="2" t="s">
        <v>30</v>
      </c>
      <c r="L85" s="2" t="s">
        <v>31</v>
      </c>
      <c r="M85" s="2" t="s">
        <v>32</v>
      </c>
      <c r="N85" s="4">
        <v>2</v>
      </c>
      <c r="O85" s="4">
        <v>2</v>
      </c>
      <c r="P85" s="4">
        <v>0</v>
      </c>
      <c r="Q85" s="5">
        <v>0</v>
      </c>
      <c r="R85" s="4">
        <v>4</v>
      </c>
      <c r="S85" s="4">
        <v>4</v>
      </c>
      <c r="T85" s="4">
        <v>0</v>
      </c>
      <c r="U85" s="5">
        <v>0</v>
      </c>
      <c r="V85" s="5">
        <v>0</v>
      </c>
      <c r="W85" s="14">
        <v>0</v>
      </c>
      <c r="X85" s="14">
        <v>0</v>
      </c>
      <c r="Y85" s="14">
        <v>0</v>
      </c>
      <c r="Z85" s="4"/>
      <c r="AA85" s="49" t="str">
        <f>IFERROR(IF(VLOOKUP($D85,'Year-To-Date'!$E$1:$E$322,1,FALSE)=D85,"--","Find"),"Find")</f>
        <v>--</v>
      </c>
    </row>
    <row r="86" spans="1:27">
      <c r="A86" s="2" t="s">
        <v>1821</v>
      </c>
      <c r="B86" s="2" t="s">
        <v>510</v>
      </c>
      <c r="C86" s="2" t="s">
        <v>76</v>
      </c>
      <c r="D86" s="2" t="s">
        <v>346</v>
      </c>
      <c r="E86" s="2" t="s">
        <v>496</v>
      </c>
      <c r="F86" s="21" t="s">
        <v>347</v>
      </c>
      <c r="G86" s="11" t="s">
        <v>1855</v>
      </c>
      <c r="H86" s="3">
        <v>42425</v>
      </c>
      <c r="I86" s="2" t="s">
        <v>39</v>
      </c>
      <c r="J86" s="2" t="s">
        <v>389</v>
      </c>
      <c r="K86" s="2" t="s">
        <v>30</v>
      </c>
      <c r="L86" s="2" t="s">
        <v>31</v>
      </c>
      <c r="M86" s="2" t="s">
        <v>32</v>
      </c>
      <c r="N86" s="4">
        <v>13</v>
      </c>
      <c r="O86" s="4">
        <v>1134</v>
      </c>
      <c r="P86" s="4">
        <v>1121</v>
      </c>
      <c r="Q86" s="5">
        <v>18.940000000000001</v>
      </c>
      <c r="R86" s="4">
        <v>12</v>
      </c>
      <c r="S86" s="4">
        <v>101</v>
      </c>
      <c r="T86" s="4">
        <v>89</v>
      </c>
      <c r="U86" s="5">
        <v>5.32</v>
      </c>
      <c r="V86" s="5">
        <v>0</v>
      </c>
      <c r="W86" s="14">
        <v>24.26</v>
      </c>
      <c r="X86" s="14">
        <v>0</v>
      </c>
      <c r="Y86" s="14">
        <v>24.26</v>
      </c>
      <c r="Z86" s="4"/>
      <c r="AA86" s="49" t="str">
        <f>IFERROR(IF(VLOOKUP($D86,'Year-To-Date'!$E$1:$E$322,1,FALSE)=D86,"--","Find"),"Find")</f>
        <v>--</v>
      </c>
    </row>
    <row r="87" spans="1:27">
      <c r="A87" s="2" t="s">
        <v>1821</v>
      </c>
      <c r="B87" s="2" t="s">
        <v>510</v>
      </c>
      <c r="C87" s="2" t="s">
        <v>48</v>
      </c>
      <c r="D87" s="2" t="s">
        <v>181</v>
      </c>
      <c r="E87" s="2" t="s">
        <v>532</v>
      </c>
      <c r="F87" s="21" t="s">
        <v>182</v>
      </c>
      <c r="G87" s="11" t="s">
        <v>1856</v>
      </c>
      <c r="H87" s="3">
        <v>42374</v>
      </c>
      <c r="I87" s="2" t="s">
        <v>39</v>
      </c>
      <c r="J87" s="2" t="s">
        <v>29</v>
      </c>
      <c r="K87" s="2" t="s">
        <v>30</v>
      </c>
      <c r="L87" s="2" t="s">
        <v>31</v>
      </c>
      <c r="M87" s="2" t="s">
        <v>32</v>
      </c>
      <c r="N87" s="4">
        <v>133</v>
      </c>
      <c r="O87" s="4">
        <v>250</v>
      </c>
      <c r="P87" s="4">
        <v>117</v>
      </c>
      <c r="Q87" s="5">
        <v>1.98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1.98</v>
      </c>
      <c r="X87" s="14">
        <v>0</v>
      </c>
      <c r="Y87" s="14">
        <v>1.98</v>
      </c>
      <c r="Z87" s="4"/>
      <c r="AA87" s="49" t="str">
        <f>IFERROR(IF(VLOOKUP($D87,'Year-To-Date'!$E$1:$E$322,1,FALSE)=D87,"--","Find"),"Find")</f>
        <v>--</v>
      </c>
    </row>
    <row r="88" spans="1:27">
      <c r="A88" s="2" t="s">
        <v>1821</v>
      </c>
      <c r="B88" s="2" t="s">
        <v>510</v>
      </c>
      <c r="C88" s="2" t="s">
        <v>69</v>
      </c>
      <c r="D88" s="2" t="s">
        <v>266</v>
      </c>
      <c r="E88" s="2" t="s">
        <v>532</v>
      </c>
      <c r="F88" s="21" t="s">
        <v>182</v>
      </c>
      <c r="G88" s="11" t="s">
        <v>1856</v>
      </c>
      <c r="H88" s="3">
        <v>42376</v>
      </c>
      <c r="I88" s="2" t="s">
        <v>39</v>
      </c>
      <c r="J88" s="2" t="s">
        <v>29</v>
      </c>
      <c r="K88" s="2" t="s">
        <v>30</v>
      </c>
      <c r="L88" s="2" t="s">
        <v>31</v>
      </c>
      <c r="M88" s="2" t="s">
        <v>32</v>
      </c>
      <c r="N88" s="4">
        <v>158</v>
      </c>
      <c r="O88" s="4">
        <v>266</v>
      </c>
      <c r="P88" s="4">
        <v>108</v>
      </c>
      <c r="Q88" s="5">
        <v>1.83</v>
      </c>
      <c r="R88" s="4">
        <v>92</v>
      </c>
      <c r="S88" s="4">
        <v>308</v>
      </c>
      <c r="T88" s="4">
        <v>216</v>
      </c>
      <c r="U88" s="5">
        <v>12.92</v>
      </c>
      <c r="V88" s="5">
        <v>0</v>
      </c>
      <c r="W88" s="14">
        <v>14.75</v>
      </c>
      <c r="X88" s="14">
        <v>0</v>
      </c>
      <c r="Y88" s="14">
        <v>14.75</v>
      </c>
      <c r="Z88" s="4"/>
      <c r="AA88" s="49" t="str">
        <f>IFERROR(IF(VLOOKUP($D88,'Year-To-Date'!$E$1:$E$322,1,FALSE)=D88,"--","Find"),"Find")</f>
        <v>--</v>
      </c>
    </row>
    <row r="89" spans="1:27">
      <c r="A89" s="2" t="s">
        <v>1821</v>
      </c>
      <c r="B89" s="2" t="s">
        <v>510</v>
      </c>
      <c r="C89" s="2" t="s">
        <v>395</v>
      </c>
      <c r="D89" s="2" t="s">
        <v>195</v>
      </c>
      <c r="E89" s="2" t="s">
        <v>532</v>
      </c>
      <c r="F89" s="21" t="s">
        <v>196</v>
      </c>
      <c r="G89" s="11" t="s">
        <v>1857</v>
      </c>
      <c r="H89" s="3">
        <v>42375</v>
      </c>
      <c r="I89" s="2" t="s">
        <v>39</v>
      </c>
      <c r="J89" s="2" t="s">
        <v>29</v>
      </c>
      <c r="K89" s="2" t="s">
        <v>30</v>
      </c>
      <c r="L89" s="2" t="s">
        <v>31</v>
      </c>
      <c r="M89" s="2" t="s">
        <v>32</v>
      </c>
      <c r="N89" s="4">
        <v>2</v>
      </c>
      <c r="O89" s="4">
        <v>1712</v>
      </c>
      <c r="P89" s="4">
        <v>1710</v>
      </c>
      <c r="Q89" s="5">
        <v>28.9</v>
      </c>
      <c r="R89" s="4">
        <v>1</v>
      </c>
      <c r="S89" s="4">
        <v>1959</v>
      </c>
      <c r="T89" s="4">
        <v>1958</v>
      </c>
      <c r="U89" s="5">
        <v>117.09</v>
      </c>
      <c r="V89" s="5">
        <v>0</v>
      </c>
      <c r="W89" s="14">
        <v>145.99</v>
      </c>
      <c r="X89" s="14">
        <v>0</v>
      </c>
      <c r="Y89" s="14">
        <v>145.99</v>
      </c>
      <c r="Z89" s="4"/>
      <c r="AA89" s="49" t="str">
        <f>IFERROR(IF(VLOOKUP($D89,'Year-To-Date'!$E$1:$E$322,1,FALSE)=D89,"--","Find"),"Find")</f>
        <v>--</v>
      </c>
    </row>
    <row r="90" spans="1:27">
      <c r="A90" s="2" t="s">
        <v>1821</v>
      </c>
      <c r="B90" s="2" t="s">
        <v>510</v>
      </c>
      <c r="C90" s="2" t="s">
        <v>76</v>
      </c>
      <c r="D90" s="2" t="s">
        <v>337</v>
      </c>
      <c r="E90" s="2" t="s">
        <v>532</v>
      </c>
      <c r="F90" s="21" t="s">
        <v>196</v>
      </c>
      <c r="G90" s="11" t="s">
        <v>1857</v>
      </c>
      <c r="H90" s="3">
        <v>42404</v>
      </c>
      <c r="I90" s="2" t="s">
        <v>39</v>
      </c>
      <c r="J90" s="2" t="s">
        <v>29</v>
      </c>
      <c r="K90" s="2" t="s">
        <v>30</v>
      </c>
      <c r="L90" s="2" t="s">
        <v>31</v>
      </c>
      <c r="M90" s="2" t="s">
        <v>32</v>
      </c>
      <c r="N90" s="4">
        <v>4292</v>
      </c>
      <c r="O90" s="4">
        <v>8066</v>
      </c>
      <c r="P90" s="4">
        <v>3774</v>
      </c>
      <c r="Q90" s="5">
        <v>63.78</v>
      </c>
      <c r="R90" s="4">
        <v>6558</v>
      </c>
      <c r="S90" s="4">
        <v>10508</v>
      </c>
      <c r="T90" s="4">
        <v>3950</v>
      </c>
      <c r="U90" s="5">
        <v>236.21</v>
      </c>
      <c r="V90" s="5">
        <v>0</v>
      </c>
      <c r="W90" s="14">
        <v>299.99</v>
      </c>
      <c r="X90" s="14">
        <v>0</v>
      </c>
      <c r="Y90" s="14">
        <v>299.99</v>
      </c>
      <c r="Z90" s="4"/>
      <c r="AA90" s="49" t="str">
        <f>IFERROR(IF(VLOOKUP($D90,'Year-To-Date'!$E$1:$E$322,1,FALSE)=D90,"--","Find"),"Find")</f>
        <v>--</v>
      </c>
    </row>
    <row r="91" spans="1:27">
      <c r="A91" s="2" t="s">
        <v>1821</v>
      </c>
      <c r="B91" s="2" t="s">
        <v>510</v>
      </c>
      <c r="C91" s="2" t="s">
        <v>25</v>
      </c>
      <c r="D91" s="2" t="s">
        <v>130</v>
      </c>
      <c r="E91" s="2" t="s">
        <v>532</v>
      </c>
      <c r="F91" s="21" t="s">
        <v>131</v>
      </c>
      <c r="G91" s="11" t="s">
        <v>1858</v>
      </c>
      <c r="H91" s="3">
        <v>42374</v>
      </c>
      <c r="I91" s="2" t="s">
        <v>39</v>
      </c>
      <c r="J91" s="2" t="s">
        <v>29</v>
      </c>
      <c r="K91" s="2" t="s">
        <v>30</v>
      </c>
      <c r="L91" s="2" t="s">
        <v>31</v>
      </c>
      <c r="M91" s="2" t="s">
        <v>32</v>
      </c>
      <c r="N91" s="4">
        <v>6687</v>
      </c>
      <c r="O91" s="4">
        <v>11595</v>
      </c>
      <c r="P91" s="4">
        <v>4908</v>
      </c>
      <c r="Q91" s="5">
        <v>82.95</v>
      </c>
      <c r="R91" s="4">
        <v>0</v>
      </c>
      <c r="S91" s="4">
        <v>0</v>
      </c>
      <c r="T91" s="4">
        <v>0</v>
      </c>
      <c r="U91" s="5">
        <v>0</v>
      </c>
      <c r="V91" s="5">
        <v>0</v>
      </c>
      <c r="W91" s="14">
        <v>82.95</v>
      </c>
      <c r="X91" s="14">
        <v>0</v>
      </c>
      <c r="Y91" s="14">
        <v>82.95</v>
      </c>
      <c r="Z91" s="4"/>
      <c r="AA91" s="49" t="str">
        <f>IFERROR(IF(VLOOKUP($D91,'Year-To-Date'!$E$1:$E$322,1,FALSE)=D91,"--","Find"),"Find")</f>
        <v>--</v>
      </c>
    </row>
    <row r="92" spans="1:27">
      <c r="A92" s="2" t="s">
        <v>1821</v>
      </c>
      <c r="B92" s="2" t="s">
        <v>510</v>
      </c>
      <c r="C92" s="2" t="s">
        <v>48</v>
      </c>
      <c r="D92" s="2" t="s">
        <v>179</v>
      </c>
      <c r="E92" s="2" t="s">
        <v>532</v>
      </c>
      <c r="F92" s="21" t="s">
        <v>131</v>
      </c>
      <c r="G92" s="11" t="s">
        <v>1858</v>
      </c>
      <c r="H92" s="3">
        <v>42374</v>
      </c>
      <c r="I92" s="2" t="s">
        <v>39</v>
      </c>
      <c r="J92" s="2" t="s">
        <v>29</v>
      </c>
      <c r="K92" s="2" t="s">
        <v>30</v>
      </c>
      <c r="L92" s="2" t="s">
        <v>31</v>
      </c>
      <c r="M92" s="2" t="s">
        <v>32</v>
      </c>
      <c r="N92" s="4">
        <v>10</v>
      </c>
      <c r="O92" s="4">
        <v>51</v>
      </c>
      <c r="P92" s="4">
        <v>41</v>
      </c>
      <c r="Q92" s="5">
        <v>0.69</v>
      </c>
      <c r="R92" s="4">
        <v>0</v>
      </c>
      <c r="S92" s="4">
        <v>0</v>
      </c>
      <c r="T92" s="4">
        <v>0</v>
      </c>
      <c r="U92" s="5">
        <v>0</v>
      </c>
      <c r="V92" s="5">
        <v>0</v>
      </c>
      <c r="W92" s="14">
        <v>0.69</v>
      </c>
      <c r="X92" s="14">
        <v>0</v>
      </c>
      <c r="Y92" s="14">
        <v>0.69</v>
      </c>
      <c r="Z92" s="4"/>
      <c r="AA92" s="49" t="str">
        <f>IFERROR(IF(VLOOKUP($D92,'Year-To-Date'!$E$1:$E$322,1,FALSE)=D92,"--","Find"),"Find")</f>
        <v>--</v>
      </c>
    </row>
    <row r="93" spans="1:27">
      <c r="A93" s="2" t="s">
        <v>1821</v>
      </c>
      <c r="B93" s="2" t="s">
        <v>510</v>
      </c>
      <c r="C93" s="2" t="s">
        <v>48</v>
      </c>
      <c r="D93" s="2" t="s">
        <v>180</v>
      </c>
      <c r="E93" s="2" t="s">
        <v>532</v>
      </c>
      <c r="F93" s="21" t="s">
        <v>131</v>
      </c>
      <c r="G93" s="11" t="s">
        <v>1858</v>
      </c>
      <c r="H93" s="3">
        <v>42374</v>
      </c>
      <c r="I93" s="2" t="s">
        <v>39</v>
      </c>
      <c r="J93" s="2" t="s">
        <v>29</v>
      </c>
      <c r="K93" s="2" t="s">
        <v>30</v>
      </c>
      <c r="L93" s="2" t="s">
        <v>31</v>
      </c>
      <c r="M93" s="2" t="s">
        <v>32</v>
      </c>
      <c r="N93" s="4">
        <v>2032</v>
      </c>
      <c r="O93" s="4">
        <v>3094</v>
      </c>
      <c r="P93" s="4">
        <v>1062</v>
      </c>
      <c r="Q93" s="5">
        <v>17.95</v>
      </c>
      <c r="R93" s="4">
        <v>0</v>
      </c>
      <c r="S93" s="4">
        <v>0</v>
      </c>
      <c r="T93" s="4">
        <v>0</v>
      </c>
      <c r="U93" s="5">
        <v>0</v>
      </c>
      <c r="V93" s="5">
        <v>0</v>
      </c>
      <c r="W93" s="14">
        <v>17.95</v>
      </c>
      <c r="X93" s="14">
        <v>0</v>
      </c>
      <c r="Y93" s="14">
        <v>17.95</v>
      </c>
      <c r="Z93" s="4"/>
      <c r="AA93" s="49" t="str">
        <f>IFERROR(IF(VLOOKUP($D93,'Year-To-Date'!$E$1:$E$322,1,FALSE)=D93,"--","Find"),"Find")</f>
        <v>--</v>
      </c>
    </row>
    <row r="94" spans="1:27">
      <c r="A94" s="2" t="s">
        <v>1821</v>
      </c>
      <c r="B94" s="2" t="s">
        <v>510</v>
      </c>
      <c r="C94" s="2" t="s">
        <v>48</v>
      </c>
      <c r="D94" s="2" t="s">
        <v>183</v>
      </c>
      <c r="E94" s="2" t="s">
        <v>532</v>
      </c>
      <c r="F94" s="21" t="s">
        <v>131</v>
      </c>
      <c r="G94" s="11" t="s">
        <v>1858</v>
      </c>
      <c r="H94" s="3">
        <v>42374</v>
      </c>
      <c r="I94" s="2" t="s">
        <v>39</v>
      </c>
      <c r="J94" s="2" t="s">
        <v>29</v>
      </c>
      <c r="K94" s="2" t="s">
        <v>30</v>
      </c>
      <c r="L94" s="2" t="s">
        <v>31</v>
      </c>
      <c r="M94" s="2" t="s">
        <v>32</v>
      </c>
      <c r="N94" s="4">
        <v>2335</v>
      </c>
      <c r="O94" s="4">
        <v>3908</v>
      </c>
      <c r="P94" s="4">
        <v>1573</v>
      </c>
      <c r="Q94" s="5">
        <v>26.58</v>
      </c>
      <c r="R94" s="4">
        <v>0</v>
      </c>
      <c r="S94" s="4">
        <v>0</v>
      </c>
      <c r="T94" s="4">
        <v>0</v>
      </c>
      <c r="U94" s="5">
        <v>0</v>
      </c>
      <c r="V94" s="5">
        <v>0</v>
      </c>
      <c r="W94" s="14">
        <v>26.58</v>
      </c>
      <c r="X94" s="14">
        <v>0</v>
      </c>
      <c r="Y94" s="14">
        <v>26.58</v>
      </c>
      <c r="Z94" s="4"/>
      <c r="AA94" s="49" t="str">
        <f>IFERROR(IF(VLOOKUP($D94,'Year-To-Date'!$E$1:$E$322,1,FALSE)=D94,"--","Find"),"Find")</f>
        <v>--</v>
      </c>
    </row>
    <row r="95" spans="1:27">
      <c r="A95" s="2" t="s">
        <v>1821</v>
      </c>
      <c r="B95" s="2" t="s">
        <v>510</v>
      </c>
      <c r="C95" s="2" t="s">
        <v>48</v>
      </c>
      <c r="D95" s="2" t="s">
        <v>184</v>
      </c>
      <c r="E95" s="2" t="s">
        <v>532</v>
      </c>
      <c r="F95" s="21" t="s">
        <v>131</v>
      </c>
      <c r="G95" s="11" t="s">
        <v>1858</v>
      </c>
      <c r="H95" s="3">
        <v>42374</v>
      </c>
      <c r="I95" s="2" t="s">
        <v>39</v>
      </c>
      <c r="J95" s="2" t="s">
        <v>29</v>
      </c>
      <c r="K95" s="2" t="s">
        <v>30</v>
      </c>
      <c r="L95" s="2" t="s">
        <v>31</v>
      </c>
      <c r="M95" s="2" t="s">
        <v>32</v>
      </c>
      <c r="N95" s="4">
        <v>2472</v>
      </c>
      <c r="O95" s="4">
        <v>4433</v>
      </c>
      <c r="P95" s="4">
        <v>1961</v>
      </c>
      <c r="Q95" s="5">
        <v>33.14</v>
      </c>
      <c r="R95" s="4">
        <v>0</v>
      </c>
      <c r="S95" s="4">
        <v>0</v>
      </c>
      <c r="T95" s="4">
        <v>0</v>
      </c>
      <c r="U95" s="5">
        <v>0</v>
      </c>
      <c r="V95" s="5">
        <v>0</v>
      </c>
      <c r="W95" s="14">
        <v>33.14</v>
      </c>
      <c r="X95" s="14">
        <v>0</v>
      </c>
      <c r="Y95" s="14">
        <v>33.14</v>
      </c>
      <c r="Z95" s="4"/>
      <c r="AA95" s="49" t="str">
        <f>IFERROR(IF(VLOOKUP($D95,'Year-To-Date'!$E$1:$E$322,1,FALSE)=D95,"--","Find"),"Find")</f>
        <v>--</v>
      </c>
    </row>
    <row r="96" spans="1:27">
      <c r="A96" s="2" t="s">
        <v>1821</v>
      </c>
      <c r="B96" s="2" t="s">
        <v>510</v>
      </c>
      <c r="C96" s="2" t="s">
        <v>370</v>
      </c>
      <c r="D96" s="2" t="s">
        <v>235</v>
      </c>
      <c r="E96" s="2" t="s">
        <v>371</v>
      </c>
      <c r="F96" s="21" t="s">
        <v>131</v>
      </c>
      <c r="G96" s="11" t="s">
        <v>1858</v>
      </c>
      <c r="H96" s="3">
        <v>42198</v>
      </c>
      <c r="I96" s="2" t="s">
        <v>28</v>
      </c>
      <c r="J96" s="2" t="s">
        <v>373</v>
      </c>
      <c r="K96" s="2" t="s">
        <v>30</v>
      </c>
      <c r="L96" s="2" t="s">
        <v>31</v>
      </c>
      <c r="M96" s="2" t="s">
        <v>32</v>
      </c>
      <c r="N96" s="4">
        <v>2913</v>
      </c>
      <c r="O96" s="4">
        <v>4629</v>
      </c>
      <c r="P96" s="4">
        <v>1716</v>
      </c>
      <c r="Q96" s="5">
        <v>29</v>
      </c>
      <c r="R96" s="4">
        <v>0</v>
      </c>
      <c r="S96" s="4">
        <v>0</v>
      </c>
      <c r="T96" s="4">
        <v>0</v>
      </c>
      <c r="U96" s="5">
        <v>0</v>
      </c>
      <c r="V96" s="5">
        <v>0</v>
      </c>
      <c r="W96" s="14">
        <v>29</v>
      </c>
      <c r="X96" s="14">
        <v>0</v>
      </c>
      <c r="Y96" s="14">
        <v>29</v>
      </c>
      <c r="Z96" s="4"/>
      <c r="AA96" s="49" t="str">
        <f>IFERROR(IF(VLOOKUP($D96,'Year-To-Date'!$E$1:$E$322,1,FALSE)=D96,"--","Find"),"Find")</f>
        <v>--</v>
      </c>
    </row>
    <row r="97" spans="1:27">
      <c r="A97" s="2" t="s">
        <v>1821</v>
      </c>
      <c r="B97" s="2" t="s">
        <v>510</v>
      </c>
      <c r="C97" s="2" t="s">
        <v>472</v>
      </c>
      <c r="D97" s="2" t="s">
        <v>276</v>
      </c>
      <c r="E97" s="2" t="s">
        <v>539</v>
      </c>
      <c r="F97" s="21" t="s">
        <v>131</v>
      </c>
      <c r="G97" s="11" t="s">
        <v>1858</v>
      </c>
      <c r="H97" s="3">
        <v>42158</v>
      </c>
      <c r="I97" s="2" t="s">
        <v>28</v>
      </c>
      <c r="J97" s="2" t="s">
        <v>29</v>
      </c>
      <c r="K97" s="2" t="s">
        <v>30</v>
      </c>
      <c r="L97" s="2" t="s">
        <v>31</v>
      </c>
      <c r="M97" s="2" t="s">
        <v>382</v>
      </c>
      <c r="N97" s="4">
        <v>5846</v>
      </c>
      <c r="O97" s="4">
        <v>9164</v>
      </c>
      <c r="P97" s="4">
        <v>3318</v>
      </c>
      <c r="Q97" s="5">
        <v>56.07</v>
      </c>
      <c r="R97" s="4">
        <v>0</v>
      </c>
      <c r="S97" s="4">
        <v>0</v>
      </c>
      <c r="T97" s="4">
        <v>0</v>
      </c>
      <c r="U97" s="5">
        <v>0</v>
      </c>
      <c r="V97" s="5">
        <v>0</v>
      </c>
      <c r="W97" s="14">
        <v>56.07</v>
      </c>
      <c r="X97" s="14">
        <v>0</v>
      </c>
      <c r="Y97" s="14">
        <v>56.07</v>
      </c>
      <c r="Z97" s="4"/>
      <c r="AA97" s="49" t="str">
        <f>IFERROR(IF(VLOOKUP($D97,'Year-To-Date'!$E$1:$E$322,1,FALSE)=D97,"--","Find"),"Find")</f>
        <v>--</v>
      </c>
    </row>
    <row r="98" spans="1:27">
      <c r="A98" s="2" t="s">
        <v>1821</v>
      </c>
      <c r="B98" s="2" t="s">
        <v>510</v>
      </c>
      <c r="C98" s="2" t="s">
        <v>76</v>
      </c>
      <c r="D98" s="2" t="s">
        <v>338</v>
      </c>
      <c r="E98" s="2" t="s">
        <v>532</v>
      </c>
      <c r="F98" s="21" t="s">
        <v>131</v>
      </c>
      <c r="G98" s="11" t="s">
        <v>1858</v>
      </c>
      <c r="H98" s="3">
        <v>42374</v>
      </c>
      <c r="I98" s="2" t="s">
        <v>39</v>
      </c>
      <c r="J98" s="2" t="s">
        <v>29</v>
      </c>
      <c r="K98" s="2" t="s">
        <v>30</v>
      </c>
      <c r="L98" s="2" t="s">
        <v>31</v>
      </c>
      <c r="M98" s="2" t="s">
        <v>32</v>
      </c>
      <c r="N98" s="4">
        <v>1358</v>
      </c>
      <c r="O98" s="4">
        <v>3623</v>
      </c>
      <c r="P98" s="4">
        <v>2265</v>
      </c>
      <c r="Q98" s="5">
        <v>38.28</v>
      </c>
      <c r="R98" s="4">
        <v>432</v>
      </c>
      <c r="S98" s="4">
        <v>926</v>
      </c>
      <c r="T98" s="4">
        <v>494</v>
      </c>
      <c r="U98" s="5">
        <v>29.54</v>
      </c>
      <c r="V98" s="5">
        <v>0</v>
      </c>
      <c r="W98" s="14">
        <v>67.819999999999993</v>
      </c>
      <c r="X98" s="14">
        <v>0</v>
      </c>
      <c r="Y98" s="14">
        <v>67.819999999999993</v>
      </c>
      <c r="Z98" s="4"/>
      <c r="AA98" s="49" t="str">
        <f>IFERROR(IF(VLOOKUP($D98,'Year-To-Date'!$E$1:$E$322,1,FALSE)=D98,"--","Find"),"Find")</f>
        <v>--</v>
      </c>
    </row>
    <row r="99" spans="1:27">
      <c r="A99" s="2" t="s">
        <v>1821</v>
      </c>
      <c r="B99" s="2" t="s">
        <v>510</v>
      </c>
      <c r="C99" s="2" t="s">
        <v>25</v>
      </c>
      <c r="D99" s="2" t="s">
        <v>134</v>
      </c>
      <c r="E99" s="2" t="s">
        <v>504</v>
      </c>
      <c r="F99" s="21" t="s">
        <v>135</v>
      </c>
      <c r="G99" s="11" t="s">
        <v>1859</v>
      </c>
      <c r="H99" s="3">
        <v>42444</v>
      </c>
      <c r="I99" s="2" t="s">
        <v>39</v>
      </c>
      <c r="J99" s="2" t="s">
        <v>381</v>
      </c>
      <c r="K99" s="2" t="s">
        <v>30</v>
      </c>
      <c r="L99" s="2" t="s">
        <v>31</v>
      </c>
      <c r="M99" s="2" t="s">
        <v>32</v>
      </c>
      <c r="N99" s="4">
        <v>16</v>
      </c>
      <c r="O99" s="4">
        <v>16</v>
      </c>
      <c r="P99" s="4">
        <v>0</v>
      </c>
      <c r="Q99" s="5">
        <v>0</v>
      </c>
      <c r="R99" s="4">
        <v>0</v>
      </c>
      <c r="S99" s="4">
        <v>0</v>
      </c>
      <c r="T99" s="4">
        <v>0</v>
      </c>
      <c r="U99" s="5">
        <v>0</v>
      </c>
      <c r="V99" s="5">
        <v>0</v>
      </c>
      <c r="W99" s="14">
        <v>0</v>
      </c>
      <c r="X99" s="14">
        <v>0</v>
      </c>
      <c r="Y99" s="14">
        <v>0</v>
      </c>
      <c r="Z99" s="4"/>
      <c r="AA99" s="49" t="str">
        <f>IFERROR(IF(VLOOKUP($D99,'Year-To-Date'!$E$1:$E$322,1,FALSE)=D99,"--","Find"),"Find")</f>
        <v>--</v>
      </c>
    </row>
    <row r="100" spans="1:27">
      <c r="A100" s="2" t="s">
        <v>1821</v>
      </c>
      <c r="B100" s="2" t="s">
        <v>510</v>
      </c>
      <c r="C100" s="2" t="s">
        <v>25</v>
      </c>
      <c r="D100" s="2" t="s">
        <v>139</v>
      </c>
      <c r="E100" s="2" t="s">
        <v>504</v>
      </c>
      <c r="F100" s="21" t="s">
        <v>135</v>
      </c>
      <c r="G100" s="11" t="s">
        <v>1859</v>
      </c>
      <c r="H100" s="3">
        <v>42444</v>
      </c>
      <c r="I100" s="2" t="s">
        <v>39</v>
      </c>
      <c r="J100" s="2" t="s">
        <v>381</v>
      </c>
      <c r="K100" s="2" t="s">
        <v>30</v>
      </c>
      <c r="L100" s="2" t="s">
        <v>31</v>
      </c>
      <c r="M100" s="2" t="s">
        <v>32</v>
      </c>
      <c r="N100" s="4">
        <v>20</v>
      </c>
      <c r="O100" s="4">
        <v>20</v>
      </c>
      <c r="P100" s="4">
        <v>0</v>
      </c>
      <c r="Q100" s="5">
        <v>0</v>
      </c>
      <c r="R100" s="4">
        <v>0</v>
      </c>
      <c r="S100" s="4">
        <v>0</v>
      </c>
      <c r="T100" s="4">
        <v>0</v>
      </c>
      <c r="U100" s="5">
        <v>0</v>
      </c>
      <c r="V100" s="5">
        <v>0</v>
      </c>
      <c r="W100" s="14">
        <v>0</v>
      </c>
      <c r="X100" s="14">
        <v>0</v>
      </c>
      <c r="Y100" s="14">
        <v>0</v>
      </c>
      <c r="Z100" s="4"/>
      <c r="AA100" s="49" t="str">
        <f>IFERROR(IF(VLOOKUP($D100,'Year-To-Date'!$E$1:$E$322,1,FALSE)=D100,"--","Find"),"Find")</f>
        <v>--</v>
      </c>
    </row>
    <row r="101" spans="1:27">
      <c r="A101" s="2" t="s">
        <v>1821</v>
      </c>
      <c r="B101" s="2" t="s">
        <v>510</v>
      </c>
      <c r="C101" s="2" t="s">
        <v>25</v>
      </c>
      <c r="D101" s="2" t="s">
        <v>140</v>
      </c>
      <c r="E101" s="2" t="s">
        <v>504</v>
      </c>
      <c r="F101" s="21" t="s">
        <v>135</v>
      </c>
      <c r="G101" s="11" t="s">
        <v>1859</v>
      </c>
      <c r="H101" s="3">
        <v>42444</v>
      </c>
      <c r="I101" s="2" t="s">
        <v>39</v>
      </c>
      <c r="J101" s="2" t="s">
        <v>381</v>
      </c>
      <c r="K101" s="2" t="s">
        <v>30</v>
      </c>
      <c r="L101" s="2" t="s">
        <v>31</v>
      </c>
      <c r="M101" s="2" t="s">
        <v>32</v>
      </c>
      <c r="N101" s="4">
        <v>18</v>
      </c>
      <c r="O101" s="4">
        <v>18</v>
      </c>
      <c r="P101" s="4">
        <v>0</v>
      </c>
      <c r="Q101" s="5">
        <v>0</v>
      </c>
      <c r="R101" s="4">
        <v>0</v>
      </c>
      <c r="S101" s="4">
        <v>0</v>
      </c>
      <c r="T101" s="4">
        <v>0</v>
      </c>
      <c r="U101" s="5">
        <v>0</v>
      </c>
      <c r="V101" s="5">
        <v>0</v>
      </c>
      <c r="W101" s="14">
        <v>0</v>
      </c>
      <c r="X101" s="14">
        <v>0</v>
      </c>
      <c r="Y101" s="14">
        <v>0</v>
      </c>
      <c r="Z101" s="4"/>
      <c r="AA101" s="49" t="str">
        <f>IFERROR(IF(VLOOKUP($D101,'Year-To-Date'!$E$1:$E$322,1,FALSE)=D101,"--","Find"),"Find")</f>
        <v>--</v>
      </c>
    </row>
    <row r="102" spans="1:27">
      <c r="A102" s="2" t="s">
        <v>1821</v>
      </c>
      <c r="B102" s="2" t="s">
        <v>510</v>
      </c>
      <c r="C102" s="2" t="s">
        <v>48</v>
      </c>
      <c r="D102" s="2" t="s">
        <v>187</v>
      </c>
      <c r="E102" s="2" t="s">
        <v>504</v>
      </c>
      <c r="F102" s="21" t="s">
        <v>135</v>
      </c>
      <c r="G102" s="11" t="s">
        <v>1859</v>
      </c>
      <c r="H102" s="3">
        <v>42444</v>
      </c>
      <c r="I102" s="2" t="s">
        <v>39</v>
      </c>
      <c r="J102" s="2" t="s">
        <v>381</v>
      </c>
      <c r="K102" s="2" t="s">
        <v>30</v>
      </c>
      <c r="L102" s="2" t="s">
        <v>31</v>
      </c>
      <c r="M102" s="2" t="s">
        <v>32</v>
      </c>
      <c r="N102" s="4">
        <v>2</v>
      </c>
      <c r="O102" s="4">
        <v>2</v>
      </c>
      <c r="P102" s="4">
        <v>0</v>
      </c>
      <c r="Q102" s="5">
        <v>0</v>
      </c>
      <c r="R102" s="4">
        <v>0</v>
      </c>
      <c r="S102" s="4">
        <v>0</v>
      </c>
      <c r="T102" s="4">
        <v>0</v>
      </c>
      <c r="U102" s="5">
        <v>0</v>
      </c>
      <c r="V102" s="5">
        <v>0</v>
      </c>
      <c r="W102" s="14">
        <v>0</v>
      </c>
      <c r="X102" s="14">
        <v>0</v>
      </c>
      <c r="Y102" s="14">
        <v>0</v>
      </c>
      <c r="Z102" s="4"/>
      <c r="AA102" s="49" t="str">
        <f>IFERROR(IF(VLOOKUP($D102,'Year-To-Date'!$E$1:$E$322,1,FALSE)=D102,"--","Find"),"Find")</f>
        <v>--</v>
      </c>
    </row>
    <row r="103" spans="1:27">
      <c r="A103" s="2" t="s">
        <v>1821</v>
      </c>
      <c r="B103" s="2" t="s">
        <v>510</v>
      </c>
      <c r="C103" s="2" t="s">
        <v>48</v>
      </c>
      <c r="D103" s="2" t="s">
        <v>188</v>
      </c>
      <c r="E103" s="2" t="s">
        <v>504</v>
      </c>
      <c r="F103" s="21" t="s">
        <v>135</v>
      </c>
      <c r="G103" s="11" t="s">
        <v>1859</v>
      </c>
      <c r="H103" s="3">
        <v>42444</v>
      </c>
      <c r="I103" s="2" t="s">
        <v>39</v>
      </c>
      <c r="J103" s="2" t="s">
        <v>381</v>
      </c>
      <c r="K103" s="2" t="s">
        <v>30</v>
      </c>
      <c r="L103" s="2" t="s">
        <v>31</v>
      </c>
      <c r="M103" s="2" t="s">
        <v>32</v>
      </c>
      <c r="N103" s="4">
        <v>2</v>
      </c>
      <c r="O103" s="4">
        <v>2</v>
      </c>
      <c r="P103" s="4">
        <v>0</v>
      </c>
      <c r="Q103" s="5">
        <v>0</v>
      </c>
      <c r="R103" s="4">
        <v>0</v>
      </c>
      <c r="S103" s="4">
        <v>0</v>
      </c>
      <c r="T103" s="4">
        <v>0</v>
      </c>
      <c r="U103" s="5">
        <v>0</v>
      </c>
      <c r="V103" s="5">
        <v>0</v>
      </c>
      <c r="W103" s="14">
        <v>0</v>
      </c>
      <c r="X103" s="14">
        <v>0</v>
      </c>
      <c r="Y103" s="14">
        <v>0</v>
      </c>
      <c r="Z103" s="4"/>
      <c r="AA103" s="49" t="str">
        <f>IFERROR(IF(VLOOKUP($D103,'Year-To-Date'!$E$1:$E$322,1,FALSE)=D103,"--","Find"),"Find")</f>
        <v>--</v>
      </c>
    </row>
    <row r="104" spans="1:27">
      <c r="A104" s="2" t="s">
        <v>1821</v>
      </c>
      <c r="B104" s="2" t="s">
        <v>510</v>
      </c>
      <c r="C104" s="2" t="s">
        <v>48</v>
      </c>
      <c r="D104" s="2" t="s">
        <v>189</v>
      </c>
      <c r="E104" s="2" t="s">
        <v>504</v>
      </c>
      <c r="F104" s="21" t="s">
        <v>135</v>
      </c>
      <c r="G104" s="11" t="s">
        <v>1859</v>
      </c>
      <c r="H104" s="3">
        <v>42444</v>
      </c>
      <c r="I104" s="2" t="s">
        <v>39</v>
      </c>
      <c r="J104" s="2" t="s">
        <v>381</v>
      </c>
      <c r="K104" s="2" t="s">
        <v>30</v>
      </c>
      <c r="L104" s="2" t="s">
        <v>31</v>
      </c>
      <c r="M104" s="2" t="s">
        <v>32</v>
      </c>
      <c r="N104" s="4">
        <v>2</v>
      </c>
      <c r="O104" s="4">
        <v>2</v>
      </c>
      <c r="P104" s="4">
        <v>0</v>
      </c>
      <c r="Q104" s="5">
        <v>0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0</v>
      </c>
      <c r="X104" s="14">
        <v>0</v>
      </c>
      <c r="Y104" s="14">
        <v>0</v>
      </c>
      <c r="Z104" s="4"/>
      <c r="AA104" s="49" t="str">
        <f>IFERROR(IF(VLOOKUP($D104,'Year-To-Date'!$E$1:$E$322,1,FALSE)=D104,"--","Find"),"Find")</f>
        <v>--</v>
      </c>
    </row>
    <row r="105" spans="1:27">
      <c r="A105" s="2" t="s">
        <v>1821</v>
      </c>
      <c r="B105" s="2" t="s">
        <v>510</v>
      </c>
      <c r="C105" s="2" t="s">
        <v>56</v>
      </c>
      <c r="D105" s="2" t="s">
        <v>217</v>
      </c>
      <c r="E105" s="2" t="s">
        <v>768</v>
      </c>
      <c r="F105" s="21" t="s">
        <v>135</v>
      </c>
      <c r="G105" s="11" t="s">
        <v>1859</v>
      </c>
      <c r="H105" s="3">
        <v>42444</v>
      </c>
      <c r="I105" s="2" t="s">
        <v>39</v>
      </c>
      <c r="J105" s="2" t="s">
        <v>769</v>
      </c>
      <c r="K105" s="2" t="s">
        <v>30</v>
      </c>
      <c r="L105" s="2" t="s">
        <v>31</v>
      </c>
      <c r="M105" s="2" t="s">
        <v>32</v>
      </c>
      <c r="N105" s="4">
        <v>7</v>
      </c>
      <c r="O105" s="4">
        <v>7</v>
      </c>
      <c r="P105" s="4">
        <v>0</v>
      </c>
      <c r="Q105" s="5">
        <v>0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0</v>
      </c>
      <c r="X105" s="14">
        <v>0</v>
      </c>
      <c r="Y105" s="14">
        <v>0</v>
      </c>
      <c r="Z105" s="4"/>
      <c r="AA105" s="49" t="str">
        <f>IFERROR(IF(VLOOKUP($D105,'Year-To-Date'!$E$1:$E$322,1,FALSE)=D105,"--","Find"),"Find")</f>
        <v>--</v>
      </c>
    </row>
    <row r="106" spans="1:27">
      <c r="A106" s="2" t="s">
        <v>1821</v>
      </c>
      <c r="B106" s="2" t="s">
        <v>510</v>
      </c>
      <c r="C106" s="2" t="s">
        <v>94</v>
      </c>
      <c r="D106" s="2" t="s">
        <v>77</v>
      </c>
      <c r="E106" s="2" t="s">
        <v>34</v>
      </c>
      <c r="F106" s="21" t="s">
        <v>135</v>
      </c>
      <c r="G106" s="11" t="s">
        <v>1859</v>
      </c>
      <c r="H106" s="3"/>
      <c r="I106" s="2" t="s">
        <v>94</v>
      </c>
      <c r="J106" s="2" t="s">
        <v>35</v>
      </c>
      <c r="K106" s="2" t="s">
        <v>30</v>
      </c>
      <c r="L106" s="2" t="s">
        <v>31</v>
      </c>
      <c r="M106" s="2" t="s">
        <v>32</v>
      </c>
      <c r="N106" s="4">
        <v>10587</v>
      </c>
      <c r="O106" s="4">
        <v>12273</v>
      </c>
      <c r="P106" s="4">
        <v>1686</v>
      </c>
      <c r="Q106" s="5">
        <v>28.49</v>
      </c>
      <c r="R106" s="4">
        <v>979</v>
      </c>
      <c r="S106" s="4">
        <v>1277</v>
      </c>
      <c r="T106" s="4">
        <v>298</v>
      </c>
      <c r="U106" s="5">
        <v>17.82</v>
      </c>
      <c r="V106" s="5">
        <v>0</v>
      </c>
      <c r="W106" s="14">
        <v>46.31</v>
      </c>
      <c r="X106" s="14">
        <v>0</v>
      </c>
      <c r="Y106" s="14">
        <v>46.31</v>
      </c>
      <c r="Z106" s="4"/>
      <c r="AA106" s="49" t="str">
        <f>IFERROR(IF(VLOOKUP($D106,'Year-To-Date'!$E$1:$E$322,1,FALSE)=D106,"--","Find"),"Find")</f>
        <v>--</v>
      </c>
    </row>
    <row r="107" spans="1:27">
      <c r="A107" s="2" t="s">
        <v>1821</v>
      </c>
      <c r="B107" s="2" t="s">
        <v>510</v>
      </c>
      <c r="C107" s="2" t="s">
        <v>76</v>
      </c>
      <c r="D107" s="2" t="s">
        <v>334</v>
      </c>
      <c r="E107" s="2" t="s">
        <v>541</v>
      </c>
      <c r="F107" s="21" t="s">
        <v>135</v>
      </c>
      <c r="G107" s="11" t="s">
        <v>1859</v>
      </c>
      <c r="H107" s="3">
        <v>42360</v>
      </c>
      <c r="I107" s="2" t="s">
        <v>39</v>
      </c>
      <c r="J107" s="2" t="s">
        <v>542</v>
      </c>
      <c r="K107" s="2" t="s">
        <v>30</v>
      </c>
      <c r="L107" s="2" t="s">
        <v>31</v>
      </c>
      <c r="M107" s="2" t="s">
        <v>32</v>
      </c>
      <c r="N107" s="4">
        <v>94</v>
      </c>
      <c r="O107" s="4">
        <v>125</v>
      </c>
      <c r="P107" s="4">
        <v>31</v>
      </c>
      <c r="Q107" s="5">
        <v>0.52</v>
      </c>
      <c r="R107" s="4">
        <v>524</v>
      </c>
      <c r="S107" s="4">
        <v>965</v>
      </c>
      <c r="T107" s="4">
        <v>441</v>
      </c>
      <c r="U107" s="5">
        <v>26.37</v>
      </c>
      <c r="V107" s="5">
        <v>0</v>
      </c>
      <c r="W107" s="14">
        <v>26.89</v>
      </c>
      <c r="X107" s="14">
        <v>0</v>
      </c>
      <c r="Y107" s="14">
        <v>26.89</v>
      </c>
      <c r="Z107" s="4"/>
      <c r="AA107" s="49" t="str">
        <f>IFERROR(IF(VLOOKUP($D107,'Year-To-Date'!$E$1:$E$322,1,FALSE)=D107,"--","Find"),"Find")</f>
        <v>--</v>
      </c>
    </row>
    <row r="108" spans="1:27">
      <c r="A108" s="2" t="s">
        <v>1821</v>
      </c>
      <c r="B108" s="2" t="s">
        <v>510</v>
      </c>
      <c r="C108" s="2" t="s">
        <v>76</v>
      </c>
      <c r="D108" s="2" t="s">
        <v>342</v>
      </c>
      <c r="E108" s="2" t="s">
        <v>543</v>
      </c>
      <c r="F108" s="21" t="s">
        <v>343</v>
      </c>
      <c r="G108" s="11" t="s">
        <v>1860</v>
      </c>
      <c r="H108" s="3">
        <v>42382</v>
      </c>
      <c r="I108" s="2" t="s">
        <v>39</v>
      </c>
      <c r="J108" s="2" t="s">
        <v>544</v>
      </c>
      <c r="K108" s="2" t="s">
        <v>30</v>
      </c>
      <c r="L108" s="2" t="s">
        <v>31</v>
      </c>
      <c r="M108" s="2" t="s">
        <v>32</v>
      </c>
      <c r="N108" s="4">
        <v>4583</v>
      </c>
      <c r="O108" s="4">
        <v>10234</v>
      </c>
      <c r="P108" s="4">
        <v>5651</v>
      </c>
      <c r="Q108" s="5">
        <v>95.5</v>
      </c>
      <c r="R108" s="4">
        <v>2002</v>
      </c>
      <c r="S108" s="4">
        <v>4583</v>
      </c>
      <c r="T108" s="4">
        <v>2581</v>
      </c>
      <c r="U108" s="5">
        <v>154.34</v>
      </c>
      <c r="V108" s="5">
        <v>0</v>
      </c>
      <c r="W108" s="14">
        <v>249.84</v>
      </c>
      <c r="X108" s="14">
        <v>0</v>
      </c>
      <c r="Y108" s="14">
        <v>249.84</v>
      </c>
      <c r="Z108" s="4"/>
      <c r="AA108" s="49" t="str">
        <f>IFERROR(IF(VLOOKUP($D108,'Year-To-Date'!$E$1:$E$322,1,FALSE)=D108,"--","Find"),"Find")</f>
        <v>--</v>
      </c>
    </row>
    <row r="109" spans="1:27">
      <c r="A109" s="2" t="s">
        <v>1821</v>
      </c>
      <c r="B109" s="2" t="s">
        <v>510</v>
      </c>
      <c r="C109" s="2" t="s">
        <v>76</v>
      </c>
      <c r="D109" s="2" t="s">
        <v>314</v>
      </c>
      <c r="E109" s="2" t="s">
        <v>474</v>
      </c>
      <c r="F109" s="21" t="s">
        <v>315</v>
      </c>
      <c r="G109" s="11" t="s">
        <v>1861</v>
      </c>
      <c r="H109" s="3">
        <v>42326</v>
      </c>
      <c r="I109" s="2" t="s">
        <v>39</v>
      </c>
      <c r="J109" s="2" t="s">
        <v>544</v>
      </c>
      <c r="K109" s="2" t="s">
        <v>30</v>
      </c>
      <c r="L109" s="2" t="s">
        <v>31</v>
      </c>
      <c r="M109" s="2" t="s">
        <v>382</v>
      </c>
      <c r="N109" s="4">
        <v>16457</v>
      </c>
      <c r="O109" s="4">
        <v>24334</v>
      </c>
      <c r="P109" s="4">
        <v>7877</v>
      </c>
      <c r="Q109" s="5">
        <v>133.12</v>
      </c>
      <c r="R109" s="4">
        <v>8083</v>
      </c>
      <c r="S109" s="4">
        <v>13235</v>
      </c>
      <c r="T109" s="4">
        <v>5152</v>
      </c>
      <c r="U109" s="5">
        <v>308.08999999999997</v>
      </c>
      <c r="V109" s="5">
        <v>0</v>
      </c>
      <c r="W109" s="14">
        <v>441.21</v>
      </c>
      <c r="X109" s="14">
        <v>0</v>
      </c>
      <c r="Y109" s="14">
        <v>441.21</v>
      </c>
      <c r="Z109" s="4"/>
      <c r="AA109" s="49" t="str">
        <f>IFERROR(IF(VLOOKUP($D109,'Year-To-Date'!$E$1:$E$322,1,FALSE)=D109,"--","Find"),"Find")</f>
        <v>--</v>
      </c>
    </row>
    <row r="110" spans="1:27">
      <c r="A110" s="2" t="s">
        <v>1821</v>
      </c>
      <c r="B110" s="2" t="s">
        <v>510</v>
      </c>
      <c r="C110" s="2" t="s">
        <v>636</v>
      </c>
      <c r="D110" s="2" t="s">
        <v>227</v>
      </c>
      <c r="E110" s="2" t="s">
        <v>27</v>
      </c>
      <c r="F110" s="21" t="s">
        <v>228</v>
      </c>
      <c r="G110" s="11" t="s">
        <v>1862</v>
      </c>
      <c r="H110" s="3">
        <v>42404</v>
      </c>
      <c r="I110" s="2"/>
      <c r="J110" s="2" t="s">
        <v>577</v>
      </c>
      <c r="K110" s="2" t="s">
        <v>394</v>
      </c>
      <c r="L110" s="2" t="s">
        <v>31</v>
      </c>
      <c r="M110" s="2" t="s">
        <v>382</v>
      </c>
      <c r="N110" s="4">
        <v>13438</v>
      </c>
      <c r="O110" s="4">
        <v>13464</v>
      </c>
      <c r="P110" s="4">
        <v>26</v>
      </c>
      <c r="Q110" s="5">
        <v>0.72</v>
      </c>
      <c r="R110" s="4">
        <v>16552</v>
      </c>
      <c r="S110" s="4">
        <v>16581</v>
      </c>
      <c r="T110" s="4">
        <v>29</v>
      </c>
      <c r="U110" s="5">
        <v>2.39</v>
      </c>
      <c r="V110" s="5">
        <v>0</v>
      </c>
      <c r="W110" s="14">
        <v>3.11</v>
      </c>
      <c r="X110" s="14">
        <v>0</v>
      </c>
      <c r="Y110" s="14">
        <v>3.11</v>
      </c>
      <c r="Z110" s="4"/>
      <c r="AA110" s="49" t="str">
        <f>IFERROR(IF(VLOOKUP($D110,'Year-To-Date'!$E$1:$E$322,1,FALSE)=D110,"--","Find"),"Find")</f>
        <v>--</v>
      </c>
    </row>
    <row r="111" spans="1:27">
      <c r="A111" s="2" t="s">
        <v>1821</v>
      </c>
      <c r="B111" s="2" t="s">
        <v>510</v>
      </c>
      <c r="C111" s="2" t="s">
        <v>638</v>
      </c>
      <c r="D111" s="2" t="s">
        <v>278</v>
      </c>
      <c r="E111" s="2" t="s">
        <v>27</v>
      </c>
      <c r="F111" s="21" t="s">
        <v>228</v>
      </c>
      <c r="G111" s="11" t="s">
        <v>1862</v>
      </c>
      <c r="H111" s="3">
        <v>42410</v>
      </c>
      <c r="I111" s="2"/>
      <c r="J111" s="2" t="s">
        <v>577</v>
      </c>
      <c r="K111" s="2" t="s">
        <v>394</v>
      </c>
      <c r="L111" s="2" t="s">
        <v>31</v>
      </c>
      <c r="M111" s="2" t="s">
        <v>382</v>
      </c>
      <c r="N111" s="4">
        <v>117954</v>
      </c>
      <c r="O111" s="4">
        <v>118085</v>
      </c>
      <c r="P111" s="4">
        <v>131</v>
      </c>
      <c r="Q111" s="5">
        <v>3.6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3.6</v>
      </c>
      <c r="X111" s="14">
        <v>0</v>
      </c>
      <c r="Y111" s="14">
        <v>3.6</v>
      </c>
      <c r="Z111" s="4"/>
      <c r="AA111" s="49" t="str">
        <f>IFERROR(IF(VLOOKUP($D111,'Year-To-Date'!$E$1:$E$322,1,FALSE)=D111,"--","Find"),"Find")</f>
        <v>--</v>
      </c>
    </row>
    <row r="112" spans="1:27">
      <c r="A112" s="2" t="s">
        <v>1821</v>
      </c>
      <c r="B112" s="2" t="s">
        <v>510</v>
      </c>
      <c r="C112" s="2" t="s">
        <v>76</v>
      </c>
      <c r="D112" s="2" t="s">
        <v>344</v>
      </c>
      <c r="E112" s="2" t="s">
        <v>639</v>
      </c>
      <c r="F112" s="21" t="s">
        <v>345</v>
      </c>
      <c r="G112" s="11" t="s">
        <v>1863</v>
      </c>
      <c r="H112" s="3">
        <v>42425</v>
      </c>
      <c r="I112" s="2" t="s">
        <v>39</v>
      </c>
      <c r="J112" s="2" t="s">
        <v>567</v>
      </c>
      <c r="K112" s="2" t="s">
        <v>30</v>
      </c>
      <c r="L112" s="2" t="s">
        <v>31</v>
      </c>
      <c r="M112" s="2" t="s">
        <v>41</v>
      </c>
      <c r="N112" s="4">
        <v>10</v>
      </c>
      <c r="O112" s="4">
        <v>1848</v>
      </c>
      <c r="P112" s="4">
        <v>1838</v>
      </c>
      <c r="Q112" s="5">
        <v>31.06</v>
      </c>
      <c r="R112" s="4">
        <v>16</v>
      </c>
      <c r="S112" s="4">
        <v>21</v>
      </c>
      <c r="T112" s="4">
        <v>5</v>
      </c>
      <c r="U112" s="5">
        <v>0.3</v>
      </c>
      <c r="V112" s="5">
        <v>0</v>
      </c>
      <c r="W112" s="14">
        <v>31.36</v>
      </c>
      <c r="X112" s="14">
        <v>0</v>
      </c>
      <c r="Y112" s="14">
        <v>31.36</v>
      </c>
      <c r="Z112" s="4"/>
      <c r="AA112" s="49" t="str">
        <f>IFERROR(IF(VLOOKUP($D112,'Year-To-Date'!$E$1:$E$322,1,FALSE)=D112,"--","Find"),"Find")</f>
        <v>--</v>
      </c>
    </row>
    <row r="113" spans="1:27">
      <c r="A113" s="2" t="s">
        <v>1821</v>
      </c>
      <c r="B113" s="2" t="s">
        <v>510</v>
      </c>
      <c r="C113" s="2" t="s">
        <v>94</v>
      </c>
      <c r="D113" s="2" t="s">
        <v>323</v>
      </c>
      <c r="E113" s="2" t="s">
        <v>532</v>
      </c>
      <c r="F113" s="21" t="s">
        <v>324</v>
      </c>
      <c r="G113" s="11" t="s">
        <v>1864</v>
      </c>
      <c r="H113" s="3"/>
      <c r="I113" s="2" t="s">
        <v>94</v>
      </c>
      <c r="J113" s="2" t="s">
        <v>29</v>
      </c>
      <c r="K113" s="2" t="s">
        <v>30</v>
      </c>
      <c r="L113" s="2" t="s">
        <v>31</v>
      </c>
      <c r="M113" s="2" t="s">
        <v>382</v>
      </c>
      <c r="N113" s="4">
        <v>3306</v>
      </c>
      <c r="O113" s="4">
        <v>5802</v>
      </c>
      <c r="P113" s="4">
        <v>2496</v>
      </c>
      <c r="Q113" s="5">
        <v>42.18</v>
      </c>
      <c r="R113" s="4">
        <v>1268</v>
      </c>
      <c r="S113" s="4">
        <v>1871</v>
      </c>
      <c r="T113" s="4">
        <v>603</v>
      </c>
      <c r="U113" s="5">
        <v>36.06</v>
      </c>
      <c r="V113" s="5">
        <v>0</v>
      </c>
      <c r="W113" s="14">
        <v>78.239999999999995</v>
      </c>
      <c r="X113" s="14">
        <v>0</v>
      </c>
      <c r="Y113" s="14">
        <v>78.239999999999995</v>
      </c>
      <c r="Z113" s="4"/>
      <c r="AA113" s="49" t="str">
        <f>IFERROR(IF(VLOOKUP($D113,'Year-To-Date'!$E$1:$E$322,1,FALSE)=D113,"--","Find"),"Find")</f>
        <v>--</v>
      </c>
    </row>
    <row r="114" spans="1:27">
      <c r="A114" s="2" t="s">
        <v>1821</v>
      </c>
      <c r="B114" s="2" t="s">
        <v>510</v>
      </c>
      <c r="C114" s="2" t="s">
        <v>94</v>
      </c>
      <c r="D114" s="2" t="s">
        <v>325</v>
      </c>
      <c r="E114" s="2" t="s">
        <v>532</v>
      </c>
      <c r="F114" s="21" t="s">
        <v>324</v>
      </c>
      <c r="G114" s="11" t="s">
        <v>1864</v>
      </c>
      <c r="H114" s="3"/>
      <c r="I114" s="2" t="s">
        <v>94</v>
      </c>
      <c r="J114" s="2" t="s">
        <v>29</v>
      </c>
      <c r="K114" s="2" t="s">
        <v>30</v>
      </c>
      <c r="L114" s="2" t="s">
        <v>31</v>
      </c>
      <c r="M114" s="2" t="s">
        <v>382</v>
      </c>
      <c r="N114" s="4">
        <v>1443</v>
      </c>
      <c r="O114" s="4">
        <v>2212</v>
      </c>
      <c r="P114" s="4">
        <v>769</v>
      </c>
      <c r="Q114" s="5">
        <v>13</v>
      </c>
      <c r="R114" s="4">
        <v>2219</v>
      </c>
      <c r="S114" s="4">
        <v>3673</v>
      </c>
      <c r="T114" s="4">
        <v>1454</v>
      </c>
      <c r="U114" s="5">
        <v>86.95</v>
      </c>
      <c r="V114" s="5">
        <v>0</v>
      </c>
      <c r="W114" s="14">
        <v>99.95</v>
      </c>
      <c r="X114" s="14">
        <v>0</v>
      </c>
      <c r="Y114" s="14">
        <v>99.95</v>
      </c>
      <c r="Z114" s="4"/>
      <c r="AA114" s="49" t="str">
        <f>IFERROR(IF(VLOOKUP($D114,'Year-To-Date'!$E$1:$E$322,1,FALSE)=D114,"--","Find"),"Find")</f>
        <v>--</v>
      </c>
    </row>
    <row r="115" spans="1:27">
      <c r="A115" s="2" t="s">
        <v>1821</v>
      </c>
      <c r="B115" s="2" t="s">
        <v>510</v>
      </c>
      <c r="C115" s="2" t="s">
        <v>25</v>
      </c>
      <c r="D115" s="2" t="s">
        <v>126</v>
      </c>
      <c r="E115" s="2" t="s">
        <v>547</v>
      </c>
      <c r="F115" s="21" t="s">
        <v>127</v>
      </c>
      <c r="G115" s="11" t="s">
        <v>1865</v>
      </c>
      <c r="H115" s="3">
        <v>42389</v>
      </c>
      <c r="I115" s="2" t="s">
        <v>39</v>
      </c>
      <c r="J115" s="2" t="s">
        <v>548</v>
      </c>
      <c r="K115" s="2" t="s">
        <v>30</v>
      </c>
      <c r="L115" s="2" t="s">
        <v>31</v>
      </c>
      <c r="M115" s="2" t="s">
        <v>32</v>
      </c>
      <c r="N115" s="4">
        <v>2308</v>
      </c>
      <c r="O115" s="4">
        <v>5784</v>
      </c>
      <c r="P115" s="4">
        <v>3476</v>
      </c>
      <c r="Q115" s="5">
        <v>58.74</v>
      </c>
      <c r="R115" s="4">
        <v>7</v>
      </c>
      <c r="S115" s="4">
        <v>7</v>
      </c>
      <c r="T115" s="4">
        <v>0</v>
      </c>
      <c r="U115" s="5">
        <v>0</v>
      </c>
      <c r="V115" s="5">
        <v>0</v>
      </c>
      <c r="W115" s="14">
        <v>58.74</v>
      </c>
      <c r="X115" s="14">
        <v>0</v>
      </c>
      <c r="Y115" s="14">
        <v>58.74</v>
      </c>
      <c r="Z115" s="4"/>
      <c r="AA115" s="49" t="str">
        <f>IFERROR(IF(VLOOKUP($D115,'Year-To-Date'!$E$1:$E$322,1,FALSE)=D115,"--","Find"),"Find")</f>
        <v>--</v>
      </c>
    </row>
    <row r="116" spans="1:27">
      <c r="A116" s="2" t="s">
        <v>1821</v>
      </c>
      <c r="B116" s="2" t="s">
        <v>510</v>
      </c>
      <c r="C116" s="2" t="s">
        <v>48</v>
      </c>
      <c r="D116" s="2" t="s">
        <v>174</v>
      </c>
      <c r="E116" s="2" t="s">
        <v>547</v>
      </c>
      <c r="F116" s="21" t="s">
        <v>127</v>
      </c>
      <c r="G116" s="11" t="s">
        <v>1865</v>
      </c>
      <c r="H116" s="3">
        <v>42389</v>
      </c>
      <c r="I116" s="2" t="s">
        <v>39</v>
      </c>
      <c r="J116" s="2" t="s">
        <v>548</v>
      </c>
      <c r="K116" s="2" t="s">
        <v>30</v>
      </c>
      <c r="L116" s="2" t="s">
        <v>31</v>
      </c>
      <c r="M116" s="2" t="s">
        <v>32</v>
      </c>
      <c r="N116" s="4">
        <v>259</v>
      </c>
      <c r="O116" s="4">
        <v>420</v>
      </c>
      <c r="P116" s="4">
        <v>161</v>
      </c>
      <c r="Q116" s="14">
        <v>2.72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2.72</v>
      </c>
      <c r="X116" s="14">
        <v>0</v>
      </c>
      <c r="Y116" s="14">
        <v>2.72</v>
      </c>
      <c r="Z116" s="4"/>
      <c r="AA116" s="49" t="str">
        <f>IFERROR(IF(VLOOKUP($D116,'Year-To-Date'!$E$1:$E$322,1,FALSE)=D116,"--","Find"),"Find")</f>
        <v>--</v>
      </c>
    </row>
    <row r="117" spans="1:27">
      <c r="A117" s="2" t="s">
        <v>1821</v>
      </c>
      <c r="B117" s="2" t="s">
        <v>510</v>
      </c>
      <c r="C117" s="2" t="s">
        <v>48</v>
      </c>
      <c r="D117" s="2" t="s">
        <v>176</v>
      </c>
      <c r="E117" s="2" t="s">
        <v>547</v>
      </c>
      <c r="F117" s="21" t="s">
        <v>127</v>
      </c>
      <c r="G117" s="11" t="s">
        <v>1865</v>
      </c>
      <c r="H117" s="3">
        <v>42389</v>
      </c>
      <c r="I117" s="2" t="s">
        <v>39</v>
      </c>
      <c r="J117" s="2" t="s">
        <v>548</v>
      </c>
      <c r="K117" s="2" t="s">
        <v>30</v>
      </c>
      <c r="L117" s="2" t="s">
        <v>31</v>
      </c>
      <c r="M117" s="2" t="s">
        <v>32</v>
      </c>
      <c r="N117" s="4">
        <v>416</v>
      </c>
      <c r="O117" s="4">
        <v>929</v>
      </c>
      <c r="P117" s="4">
        <v>513</v>
      </c>
      <c r="Q117" s="5">
        <v>8.67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8.67</v>
      </c>
      <c r="X117" s="14">
        <v>0</v>
      </c>
      <c r="Y117" s="14">
        <v>8.67</v>
      </c>
      <c r="Z117" s="4"/>
      <c r="AA117" s="49" t="str">
        <f>IFERROR(IF(VLOOKUP($D117,'Year-To-Date'!$E$1:$E$322,1,FALSE)=D117,"--","Find"),"Find")</f>
        <v>--</v>
      </c>
    </row>
    <row r="118" spans="1:27">
      <c r="A118" s="2" t="s">
        <v>1821</v>
      </c>
      <c r="B118" s="2" t="s">
        <v>510</v>
      </c>
      <c r="C118" s="2" t="s">
        <v>48</v>
      </c>
      <c r="D118" s="2" t="s">
        <v>178</v>
      </c>
      <c r="E118" s="2" t="s">
        <v>547</v>
      </c>
      <c r="F118" s="21" t="s">
        <v>127</v>
      </c>
      <c r="G118" s="11" t="s">
        <v>1865</v>
      </c>
      <c r="H118" s="3">
        <v>42388</v>
      </c>
      <c r="I118" s="2" t="s">
        <v>39</v>
      </c>
      <c r="J118" s="2" t="s">
        <v>548</v>
      </c>
      <c r="K118" s="2" t="s">
        <v>30</v>
      </c>
      <c r="L118" s="2" t="s">
        <v>31</v>
      </c>
      <c r="M118" s="2" t="s">
        <v>32</v>
      </c>
      <c r="N118" s="4">
        <v>3773</v>
      </c>
      <c r="O118" s="4">
        <v>4142</v>
      </c>
      <c r="P118" s="4">
        <v>369</v>
      </c>
      <c r="Q118" s="5">
        <v>6.24</v>
      </c>
      <c r="R118" s="4">
        <v>0</v>
      </c>
      <c r="S118" s="4">
        <v>0</v>
      </c>
      <c r="T118" s="4">
        <v>0</v>
      </c>
      <c r="U118" s="5">
        <v>0</v>
      </c>
      <c r="V118" s="5">
        <v>0</v>
      </c>
      <c r="W118" s="14">
        <v>6.24</v>
      </c>
      <c r="X118" s="14">
        <v>0</v>
      </c>
      <c r="Y118" s="14">
        <v>6.24</v>
      </c>
      <c r="Z118" s="4"/>
      <c r="AA118" s="49" t="str">
        <f>IFERROR(IF(VLOOKUP($D118,'Year-To-Date'!$E$1:$E$322,1,FALSE)=D118,"--","Find"),"Find")</f>
        <v>--</v>
      </c>
    </row>
    <row r="119" spans="1:27">
      <c r="A119" s="2" t="s">
        <v>1821</v>
      </c>
      <c r="B119" s="2" t="s">
        <v>510</v>
      </c>
      <c r="C119" s="2" t="s">
        <v>395</v>
      </c>
      <c r="D119" s="2" t="s">
        <v>197</v>
      </c>
      <c r="E119" s="2" t="s">
        <v>547</v>
      </c>
      <c r="F119" s="21" t="s">
        <v>127</v>
      </c>
      <c r="G119" s="11" t="s">
        <v>1865</v>
      </c>
      <c r="H119" s="3">
        <v>42389</v>
      </c>
      <c r="I119" s="2" t="s">
        <v>39</v>
      </c>
      <c r="J119" s="2" t="s">
        <v>548</v>
      </c>
      <c r="K119" s="2" t="s">
        <v>30</v>
      </c>
      <c r="L119" s="2" t="s">
        <v>31</v>
      </c>
      <c r="M119" s="2" t="s">
        <v>32</v>
      </c>
      <c r="N119" s="4">
        <v>213</v>
      </c>
      <c r="O119" s="4">
        <v>424</v>
      </c>
      <c r="P119" s="4">
        <v>211</v>
      </c>
      <c r="Q119" s="5">
        <v>3.57</v>
      </c>
      <c r="R119" s="4">
        <v>328</v>
      </c>
      <c r="S119" s="4">
        <v>989</v>
      </c>
      <c r="T119" s="4">
        <v>661</v>
      </c>
      <c r="U119" s="5">
        <v>39.53</v>
      </c>
      <c r="V119" s="5">
        <v>0</v>
      </c>
      <c r="W119" s="14">
        <v>43.1</v>
      </c>
      <c r="X119" s="14">
        <v>0</v>
      </c>
      <c r="Y119" s="14">
        <v>43.1</v>
      </c>
      <c r="Z119" s="4"/>
      <c r="AA119" s="49" t="str">
        <f>IFERROR(IF(VLOOKUP($D119,'Year-To-Date'!$E$1:$E$322,1,FALSE)=D119,"--","Find"),"Find")</f>
        <v>--</v>
      </c>
    </row>
    <row r="120" spans="1:27">
      <c r="A120" s="2" t="s">
        <v>1821</v>
      </c>
      <c r="B120" s="2" t="s">
        <v>510</v>
      </c>
      <c r="C120" s="2" t="s">
        <v>765</v>
      </c>
      <c r="D120" s="2" t="s">
        <v>224</v>
      </c>
      <c r="E120" s="2" t="s">
        <v>547</v>
      </c>
      <c r="F120" s="21" t="s">
        <v>127</v>
      </c>
      <c r="G120" s="11" t="s">
        <v>1865</v>
      </c>
      <c r="H120" s="3">
        <v>42410</v>
      </c>
      <c r="I120" s="2"/>
      <c r="J120" s="2" t="s">
        <v>757</v>
      </c>
      <c r="K120" s="2" t="s">
        <v>394</v>
      </c>
      <c r="L120" s="2" t="s">
        <v>31</v>
      </c>
      <c r="M120" s="2" t="s">
        <v>382</v>
      </c>
      <c r="N120" s="4">
        <v>8323</v>
      </c>
      <c r="O120" s="4">
        <v>8323</v>
      </c>
      <c r="P120" s="4">
        <v>0</v>
      </c>
      <c r="Q120" s="5">
        <v>0</v>
      </c>
      <c r="R120" s="4">
        <v>0</v>
      </c>
      <c r="S120" s="4">
        <v>0</v>
      </c>
      <c r="T120" s="4">
        <v>0</v>
      </c>
      <c r="U120" s="5">
        <v>0</v>
      </c>
      <c r="V120" s="5">
        <v>0</v>
      </c>
      <c r="W120" s="14">
        <v>0</v>
      </c>
      <c r="X120" s="14">
        <v>0</v>
      </c>
      <c r="Y120" s="14">
        <v>0</v>
      </c>
      <c r="Z120" s="4"/>
      <c r="AA120" s="49" t="str">
        <f>IFERROR(IF(VLOOKUP($D120,'Year-To-Date'!$E$1:$E$322,1,FALSE)=D120,"--","Find"),"Find")</f>
        <v>--</v>
      </c>
    </row>
    <row r="121" spans="1:27">
      <c r="A121" s="2" t="s">
        <v>1821</v>
      </c>
      <c r="B121" s="2" t="s">
        <v>510</v>
      </c>
      <c r="C121" s="2" t="s">
        <v>643</v>
      </c>
      <c r="D121" s="2" t="s">
        <v>231</v>
      </c>
      <c r="E121" s="2" t="s">
        <v>549</v>
      </c>
      <c r="F121" s="21" t="s">
        <v>127</v>
      </c>
      <c r="G121" s="11" t="s">
        <v>1865</v>
      </c>
      <c r="H121" s="3">
        <v>42410</v>
      </c>
      <c r="I121" s="2"/>
      <c r="J121" s="2" t="s">
        <v>644</v>
      </c>
      <c r="K121" s="2" t="s">
        <v>394</v>
      </c>
      <c r="L121" s="2" t="s">
        <v>31</v>
      </c>
      <c r="M121" s="2" t="s">
        <v>382</v>
      </c>
      <c r="N121" s="4">
        <v>77125</v>
      </c>
      <c r="O121" s="4">
        <v>77355</v>
      </c>
      <c r="P121" s="4">
        <v>230</v>
      </c>
      <c r="Q121" s="5">
        <v>6.33</v>
      </c>
      <c r="R121" s="4">
        <v>0</v>
      </c>
      <c r="S121" s="4">
        <v>0</v>
      </c>
      <c r="T121" s="4">
        <v>0</v>
      </c>
      <c r="U121" s="5">
        <v>0</v>
      </c>
      <c r="V121" s="5">
        <v>0</v>
      </c>
      <c r="W121" s="14">
        <v>6.33</v>
      </c>
      <c r="X121" s="14">
        <v>0</v>
      </c>
      <c r="Y121" s="14">
        <v>6.33</v>
      </c>
      <c r="Z121" s="4"/>
      <c r="AA121" s="49" t="str">
        <f>IFERROR(IF(VLOOKUP($D121,'Year-To-Date'!$E$1:$E$322,1,FALSE)=D121,"--","Find"),"Find")</f>
        <v>--</v>
      </c>
    </row>
    <row r="122" spans="1:27">
      <c r="A122" s="2" t="s">
        <v>1821</v>
      </c>
      <c r="B122" s="2" t="s">
        <v>510</v>
      </c>
      <c r="C122" s="2" t="s">
        <v>69</v>
      </c>
      <c r="D122" s="2" t="s">
        <v>243</v>
      </c>
      <c r="E122" s="2" t="s">
        <v>547</v>
      </c>
      <c r="F122" s="21" t="s">
        <v>127</v>
      </c>
      <c r="G122" s="11" t="s">
        <v>1865</v>
      </c>
      <c r="H122" s="3">
        <v>42389</v>
      </c>
      <c r="I122" s="2" t="s">
        <v>39</v>
      </c>
      <c r="J122" s="2" t="s">
        <v>548</v>
      </c>
      <c r="K122" s="2" t="s">
        <v>30</v>
      </c>
      <c r="L122" s="2" t="s">
        <v>31</v>
      </c>
      <c r="M122" s="2" t="s">
        <v>32</v>
      </c>
      <c r="N122" s="4">
        <v>21</v>
      </c>
      <c r="O122" s="4">
        <v>21</v>
      </c>
      <c r="P122" s="4">
        <v>0</v>
      </c>
      <c r="Q122" s="5">
        <v>0</v>
      </c>
      <c r="R122" s="4">
        <v>80</v>
      </c>
      <c r="S122" s="4">
        <v>80</v>
      </c>
      <c r="T122" s="4">
        <v>0</v>
      </c>
      <c r="U122" s="5">
        <v>0</v>
      </c>
      <c r="V122" s="5">
        <v>0</v>
      </c>
      <c r="W122" s="14">
        <v>0</v>
      </c>
      <c r="X122" s="14">
        <v>0</v>
      </c>
      <c r="Y122" s="14">
        <v>0</v>
      </c>
      <c r="Z122" s="4"/>
      <c r="AA122" s="49" t="str">
        <f>IFERROR(IF(VLOOKUP($D122,'Year-To-Date'!$E$1:$E$322,1,FALSE)=D122,"--","Find"),"Find")</f>
        <v>--</v>
      </c>
    </row>
    <row r="123" spans="1:27">
      <c r="A123" s="2" t="s">
        <v>1821</v>
      </c>
      <c r="B123" s="2" t="s">
        <v>510</v>
      </c>
      <c r="C123" s="2" t="s">
        <v>69</v>
      </c>
      <c r="D123" s="2" t="s">
        <v>249</v>
      </c>
      <c r="E123" s="2" t="s">
        <v>549</v>
      </c>
      <c r="F123" s="21" t="s">
        <v>127</v>
      </c>
      <c r="G123" s="11" t="s">
        <v>1865</v>
      </c>
      <c r="H123" s="3">
        <v>42391</v>
      </c>
      <c r="I123" s="2" t="s">
        <v>39</v>
      </c>
      <c r="J123" s="2" t="s">
        <v>550</v>
      </c>
      <c r="K123" s="2" t="s">
        <v>30</v>
      </c>
      <c r="L123" s="2" t="s">
        <v>31</v>
      </c>
      <c r="M123" s="2" t="s">
        <v>32</v>
      </c>
      <c r="N123" s="4">
        <v>3</v>
      </c>
      <c r="O123" s="4">
        <v>3</v>
      </c>
      <c r="P123" s="4">
        <v>0</v>
      </c>
      <c r="Q123" s="5">
        <v>0</v>
      </c>
      <c r="R123" s="4">
        <v>13</v>
      </c>
      <c r="S123" s="4">
        <v>13</v>
      </c>
      <c r="T123" s="4">
        <v>0</v>
      </c>
      <c r="U123" s="5">
        <v>0</v>
      </c>
      <c r="V123" s="5">
        <v>0</v>
      </c>
      <c r="W123" s="14">
        <v>0</v>
      </c>
      <c r="X123" s="14">
        <v>0</v>
      </c>
      <c r="Y123" s="14">
        <v>0</v>
      </c>
      <c r="Z123" s="4"/>
      <c r="AA123" s="49" t="str">
        <f>IFERROR(IF(VLOOKUP($D123,'Year-To-Date'!$E$1:$E$322,1,FALSE)=D123,"--","Find"),"Find")</f>
        <v>--</v>
      </c>
    </row>
    <row r="124" spans="1:27">
      <c r="A124" s="2" t="s">
        <v>1821</v>
      </c>
      <c r="B124" s="2" t="s">
        <v>510</v>
      </c>
      <c r="C124" s="2" t="s">
        <v>69</v>
      </c>
      <c r="D124" s="2" t="s">
        <v>250</v>
      </c>
      <c r="E124" s="2" t="s">
        <v>547</v>
      </c>
      <c r="F124" s="21" t="s">
        <v>127</v>
      </c>
      <c r="G124" s="11" t="s">
        <v>1865</v>
      </c>
      <c r="H124" s="3">
        <v>42389</v>
      </c>
      <c r="I124" s="2" t="s">
        <v>39</v>
      </c>
      <c r="J124" s="2" t="s">
        <v>548</v>
      </c>
      <c r="K124" s="2" t="s">
        <v>30</v>
      </c>
      <c r="L124" s="2" t="s">
        <v>31</v>
      </c>
      <c r="M124" s="2" t="s">
        <v>32</v>
      </c>
      <c r="N124" s="4">
        <v>48</v>
      </c>
      <c r="O124" s="4">
        <v>48</v>
      </c>
      <c r="P124" s="4">
        <v>0</v>
      </c>
      <c r="Q124" s="5">
        <v>0</v>
      </c>
      <c r="R124" s="4">
        <v>32</v>
      </c>
      <c r="S124" s="4">
        <v>33</v>
      </c>
      <c r="T124" s="4">
        <v>1</v>
      </c>
      <c r="U124" s="5">
        <v>0.06</v>
      </c>
      <c r="V124" s="5">
        <v>0</v>
      </c>
      <c r="W124" s="14">
        <v>0.06</v>
      </c>
      <c r="X124" s="14">
        <v>0</v>
      </c>
      <c r="Y124" s="14">
        <v>0.06</v>
      </c>
      <c r="Z124" s="4"/>
      <c r="AA124" s="49" t="str">
        <f>IFERROR(IF(VLOOKUP($D124,'Year-To-Date'!$E$1:$E$322,1,FALSE)=D124,"--","Find"),"Find")</f>
        <v>--</v>
      </c>
    </row>
    <row r="125" spans="1:27">
      <c r="A125" s="2" t="s">
        <v>1821</v>
      </c>
      <c r="B125" s="2" t="s">
        <v>510</v>
      </c>
      <c r="C125" s="2" t="s">
        <v>69</v>
      </c>
      <c r="D125" s="2" t="s">
        <v>251</v>
      </c>
      <c r="E125" s="2" t="s">
        <v>547</v>
      </c>
      <c r="F125" s="21" t="s">
        <v>127</v>
      </c>
      <c r="G125" s="11" t="s">
        <v>1865</v>
      </c>
      <c r="H125" s="3">
        <v>42389</v>
      </c>
      <c r="I125" s="2" t="s">
        <v>39</v>
      </c>
      <c r="J125" s="2" t="s">
        <v>548</v>
      </c>
      <c r="K125" s="2" t="s">
        <v>30</v>
      </c>
      <c r="L125" s="2" t="s">
        <v>31</v>
      </c>
      <c r="M125" s="2" t="s">
        <v>32</v>
      </c>
      <c r="N125" s="4">
        <v>144</v>
      </c>
      <c r="O125" s="4">
        <v>151</v>
      </c>
      <c r="P125" s="4">
        <v>7</v>
      </c>
      <c r="Q125" s="5">
        <v>0.12</v>
      </c>
      <c r="R125" s="4">
        <v>28</v>
      </c>
      <c r="S125" s="4">
        <v>34</v>
      </c>
      <c r="T125" s="4">
        <v>6</v>
      </c>
      <c r="U125" s="5">
        <v>0.36</v>
      </c>
      <c r="V125" s="5">
        <v>0</v>
      </c>
      <c r="W125" s="14">
        <v>0.48</v>
      </c>
      <c r="X125" s="14">
        <v>0</v>
      </c>
      <c r="Y125" s="14">
        <v>0.48</v>
      </c>
      <c r="Z125" s="4"/>
      <c r="AA125" s="49" t="str">
        <f>IFERROR(IF(VLOOKUP($D125,'Year-To-Date'!$E$1:$E$322,1,FALSE)=D125,"--","Find"),"Find")</f>
        <v>--</v>
      </c>
    </row>
    <row r="126" spans="1:27">
      <c r="A126" s="2" t="s">
        <v>1821</v>
      </c>
      <c r="B126" s="2" t="s">
        <v>510</v>
      </c>
      <c r="C126" s="2" t="s">
        <v>756</v>
      </c>
      <c r="D126" s="2" t="s">
        <v>279</v>
      </c>
      <c r="E126" s="2" t="s">
        <v>547</v>
      </c>
      <c r="F126" s="21" t="s">
        <v>127</v>
      </c>
      <c r="G126" s="11" t="s">
        <v>1865</v>
      </c>
      <c r="H126" s="3">
        <v>42408</v>
      </c>
      <c r="I126" s="2"/>
      <c r="J126" s="2" t="s">
        <v>757</v>
      </c>
      <c r="K126" s="2" t="s">
        <v>394</v>
      </c>
      <c r="L126" s="2" t="s">
        <v>31</v>
      </c>
      <c r="M126" s="2" t="s">
        <v>382</v>
      </c>
      <c r="N126" s="4">
        <v>80837</v>
      </c>
      <c r="O126" s="4">
        <v>80837</v>
      </c>
      <c r="P126" s="4">
        <v>0</v>
      </c>
      <c r="Q126" s="5">
        <v>0</v>
      </c>
      <c r="R126" s="4">
        <v>0</v>
      </c>
      <c r="S126" s="4">
        <v>0</v>
      </c>
      <c r="T126" s="4">
        <v>0</v>
      </c>
      <c r="U126" s="5">
        <v>0</v>
      </c>
      <c r="V126" s="5">
        <v>0</v>
      </c>
      <c r="W126" s="14">
        <v>0</v>
      </c>
      <c r="X126" s="14">
        <v>0</v>
      </c>
      <c r="Y126" s="14">
        <v>0</v>
      </c>
      <c r="Z126" s="4"/>
      <c r="AA126" s="49" t="str">
        <f>IFERROR(IF(VLOOKUP($D126,'Year-To-Date'!$E$1:$E$322,1,FALSE)=D126,"--","Find"),"Find")</f>
        <v>--</v>
      </c>
    </row>
    <row r="127" spans="1:27">
      <c r="A127" s="2" t="s">
        <v>1821</v>
      </c>
      <c r="B127" s="2" t="s">
        <v>510</v>
      </c>
      <c r="C127" s="2" t="s">
        <v>76</v>
      </c>
      <c r="D127" s="2" t="s">
        <v>327</v>
      </c>
      <c r="E127" s="2" t="s">
        <v>547</v>
      </c>
      <c r="F127" s="21" t="s">
        <v>127</v>
      </c>
      <c r="G127" s="11" t="s">
        <v>1865</v>
      </c>
      <c r="H127" s="3">
        <v>42388</v>
      </c>
      <c r="I127" s="2" t="s">
        <v>39</v>
      </c>
      <c r="J127" s="2" t="s">
        <v>548</v>
      </c>
      <c r="K127" s="2" t="s">
        <v>30</v>
      </c>
      <c r="L127" s="2" t="s">
        <v>31</v>
      </c>
      <c r="M127" s="2" t="s">
        <v>32</v>
      </c>
      <c r="N127" s="4">
        <v>5253</v>
      </c>
      <c r="O127" s="4">
        <v>6572</v>
      </c>
      <c r="P127" s="4">
        <v>1319</v>
      </c>
      <c r="Q127" s="5">
        <v>22.29</v>
      </c>
      <c r="R127" s="4">
        <v>1007</v>
      </c>
      <c r="S127" s="4">
        <v>1075</v>
      </c>
      <c r="T127" s="4">
        <v>68</v>
      </c>
      <c r="U127" s="5">
        <v>4.07</v>
      </c>
      <c r="V127" s="5">
        <v>0</v>
      </c>
      <c r="W127" s="14">
        <v>26.36</v>
      </c>
      <c r="X127" s="14">
        <v>0</v>
      </c>
      <c r="Y127" s="14">
        <v>26.36</v>
      </c>
      <c r="Z127" s="4"/>
      <c r="AA127" s="49" t="str">
        <f>IFERROR(IF(VLOOKUP($D127,'Year-To-Date'!$E$1:$E$322,1,FALSE)=D127,"--","Find"),"Find")</f>
        <v>--</v>
      </c>
    </row>
    <row r="128" spans="1:27">
      <c r="A128" s="2" t="s">
        <v>1821</v>
      </c>
      <c r="B128" s="2" t="s">
        <v>510</v>
      </c>
      <c r="C128" s="2" t="s">
        <v>25</v>
      </c>
      <c r="D128" s="2" t="s">
        <v>33</v>
      </c>
      <c r="E128" s="2" t="s">
        <v>34</v>
      </c>
      <c r="F128" s="21" t="s">
        <v>108</v>
      </c>
      <c r="G128" s="11" t="s">
        <v>1866</v>
      </c>
      <c r="H128" s="3">
        <v>42207</v>
      </c>
      <c r="I128" s="2" t="s">
        <v>28</v>
      </c>
      <c r="J128" s="2" t="s">
        <v>35</v>
      </c>
      <c r="K128" s="2" t="s">
        <v>30</v>
      </c>
      <c r="L128" s="2" t="s">
        <v>31</v>
      </c>
      <c r="M128" s="2" t="s">
        <v>382</v>
      </c>
      <c r="N128" s="4">
        <v>82685</v>
      </c>
      <c r="O128" s="4">
        <v>96403</v>
      </c>
      <c r="P128" s="4">
        <v>13718</v>
      </c>
      <c r="Q128" s="5">
        <v>231.83</v>
      </c>
      <c r="R128" s="4">
        <v>0</v>
      </c>
      <c r="S128" s="4">
        <v>0</v>
      </c>
      <c r="T128" s="4">
        <v>0</v>
      </c>
      <c r="U128" s="5">
        <v>0</v>
      </c>
      <c r="V128" s="5">
        <v>0</v>
      </c>
      <c r="W128" s="14">
        <v>231.83</v>
      </c>
      <c r="X128" s="14">
        <v>0</v>
      </c>
      <c r="Y128" s="14">
        <v>231.83</v>
      </c>
      <c r="Z128" s="4"/>
      <c r="AA128" s="49" t="str">
        <f>IFERROR(IF(VLOOKUP($D128,'Year-To-Date'!$E$1:$E$322,1,FALSE)=D128,"--","Find"),"Find")</f>
        <v>--</v>
      </c>
    </row>
    <row r="129" spans="1:27">
      <c r="A129" s="2" t="s">
        <v>1821</v>
      </c>
      <c r="B129" s="2" t="s">
        <v>510</v>
      </c>
      <c r="C129" s="2" t="s">
        <v>25</v>
      </c>
      <c r="D129" s="2" t="s">
        <v>36</v>
      </c>
      <c r="E129" s="2" t="s">
        <v>34</v>
      </c>
      <c r="F129" s="21" t="s">
        <v>108</v>
      </c>
      <c r="G129" s="11" t="s">
        <v>1866</v>
      </c>
      <c r="H129" s="3">
        <v>42207</v>
      </c>
      <c r="I129" s="2" t="s">
        <v>28</v>
      </c>
      <c r="J129" s="2" t="s">
        <v>35</v>
      </c>
      <c r="K129" s="2" t="s">
        <v>30</v>
      </c>
      <c r="L129" s="2" t="s">
        <v>31</v>
      </c>
      <c r="M129" s="2" t="s">
        <v>382</v>
      </c>
      <c r="N129" s="4">
        <v>83986</v>
      </c>
      <c r="O129" s="4">
        <v>101241</v>
      </c>
      <c r="P129" s="4">
        <v>17255</v>
      </c>
      <c r="Q129" s="5">
        <v>291.61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291.61</v>
      </c>
      <c r="X129" s="14">
        <v>0</v>
      </c>
      <c r="Y129" s="14">
        <v>291.61</v>
      </c>
      <c r="Z129" s="4"/>
      <c r="AA129" s="49" t="str">
        <f>IFERROR(IF(VLOOKUP($D129,'Year-To-Date'!$E$1:$E$322,1,FALSE)=D129,"--","Find"),"Find")</f>
        <v>--</v>
      </c>
    </row>
    <row r="130" spans="1:27">
      <c r="A130" s="2" t="s">
        <v>1821</v>
      </c>
      <c r="B130" s="2" t="s">
        <v>510</v>
      </c>
      <c r="C130" s="2" t="s">
        <v>25</v>
      </c>
      <c r="D130" s="2" t="s">
        <v>45</v>
      </c>
      <c r="E130" s="2" t="s">
        <v>46</v>
      </c>
      <c r="F130" s="21" t="s">
        <v>108</v>
      </c>
      <c r="G130" s="11" t="s">
        <v>1866</v>
      </c>
      <c r="H130" s="3">
        <v>42208</v>
      </c>
      <c r="I130" s="2" t="s">
        <v>28</v>
      </c>
      <c r="J130" s="2" t="s">
        <v>47</v>
      </c>
      <c r="K130" s="2" t="s">
        <v>30</v>
      </c>
      <c r="L130" s="2" t="s">
        <v>31</v>
      </c>
      <c r="M130" s="2" t="s">
        <v>32</v>
      </c>
      <c r="N130" s="4">
        <v>121747</v>
      </c>
      <c r="O130" s="4">
        <v>139457</v>
      </c>
      <c r="P130" s="4">
        <v>17710</v>
      </c>
      <c r="Q130" s="5">
        <v>299.3</v>
      </c>
      <c r="R130" s="4">
        <v>0</v>
      </c>
      <c r="S130" s="4">
        <v>0</v>
      </c>
      <c r="T130" s="4">
        <v>0</v>
      </c>
      <c r="U130" s="5">
        <v>0</v>
      </c>
      <c r="V130" s="5">
        <v>0</v>
      </c>
      <c r="W130" s="14">
        <v>299.3</v>
      </c>
      <c r="X130" s="14">
        <v>0</v>
      </c>
      <c r="Y130" s="14">
        <v>299.3</v>
      </c>
      <c r="Z130" s="4"/>
      <c r="AA130" s="49" t="str">
        <f>IFERROR(IF(VLOOKUP($D130,'Year-To-Date'!$E$1:$E$322,1,FALSE)=D130,"--","Find"),"Find")</f>
        <v>--</v>
      </c>
    </row>
    <row r="131" spans="1:27">
      <c r="A131" s="2" t="s">
        <v>1821</v>
      </c>
      <c r="B131" s="2" t="s">
        <v>510</v>
      </c>
      <c r="C131" s="2" t="s">
        <v>25</v>
      </c>
      <c r="D131" s="2" t="s">
        <v>356</v>
      </c>
      <c r="E131" s="2" t="s">
        <v>34</v>
      </c>
      <c r="F131" s="21" t="s">
        <v>108</v>
      </c>
      <c r="G131" s="11" t="s">
        <v>1866</v>
      </c>
      <c r="H131" s="3">
        <v>42258</v>
      </c>
      <c r="I131" s="2"/>
      <c r="J131" s="2" t="s">
        <v>35</v>
      </c>
      <c r="K131" s="2" t="s">
        <v>30</v>
      </c>
      <c r="L131" s="2" t="s">
        <v>31</v>
      </c>
      <c r="M131" s="2" t="s">
        <v>32</v>
      </c>
      <c r="N131" s="4">
        <v>49396</v>
      </c>
      <c r="O131" s="4">
        <v>55479</v>
      </c>
      <c r="P131" s="4">
        <v>6083</v>
      </c>
      <c r="Q131" s="5">
        <v>102.8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102.8</v>
      </c>
      <c r="X131" s="14">
        <v>0</v>
      </c>
      <c r="Y131" s="14">
        <v>102.8</v>
      </c>
      <c r="Z131" s="4"/>
      <c r="AA131" s="49" t="str">
        <f>IFERROR(IF(VLOOKUP($D131,'Year-To-Date'!$E$1:$E$322,1,FALSE)=D131,"--","Find"),"Find")</f>
        <v>--</v>
      </c>
    </row>
    <row r="132" spans="1:27">
      <c r="A132" s="2" t="s">
        <v>1821</v>
      </c>
      <c r="B132" s="2" t="s">
        <v>510</v>
      </c>
      <c r="C132" s="2" t="s">
        <v>94</v>
      </c>
      <c r="D132" s="2" t="s">
        <v>52</v>
      </c>
      <c r="E132" s="2" t="s">
        <v>46</v>
      </c>
      <c r="F132" s="21" t="s">
        <v>108</v>
      </c>
      <c r="G132" s="11" t="s">
        <v>1866</v>
      </c>
      <c r="H132" s="3"/>
      <c r="I132" s="2" t="s">
        <v>94</v>
      </c>
      <c r="J132" s="2" t="s">
        <v>47</v>
      </c>
      <c r="K132" s="2" t="s">
        <v>30</v>
      </c>
      <c r="L132" s="2" t="s">
        <v>31</v>
      </c>
      <c r="M132" s="2" t="s">
        <v>32</v>
      </c>
      <c r="N132" s="4">
        <v>1265</v>
      </c>
      <c r="O132" s="4">
        <v>1420</v>
      </c>
      <c r="P132" s="4">
        <v>155</v>
      </c>
      <c r="Q132" s="5">
        <v>2.62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2.62</v>
      </c>
      <c r="X132" s="14">
        <v>0</v>
      </c>
      <c r="Y132" s="14">
        <v>2.62</v>
      </c>
      <c r="Z132" s="4"/>
      <c r="AA132" s="49" t="str">
        <f>IFERROR(IF(VLOOKUP($D132,'Year-To-Date'!$E$1:$E$322,1,FALSE)=D132,"--","Find"),"Find")</f>
        <v>--</v>
      </c>
    </row>
    <row r="133" spans="1:27">
      <c r="A133" s="2" t="s">
        <v>1821</v>
      </c>
      <c r="B133" s="2" t="s">
        <v>510</v>
      </c>
      <c r="C133" s="2" t="s">
        <v>56</v>
      </c>
      <c r="D133" s="2" t="s">
        <v>60</v>
      </c>
      <c r="E133" s="2" t="s">
        <v>46</v>
      </c>
      <c r="F133" s="21" t="s">
        <v>108</v>
      </c>
      <c r="G133" s="11" t="s">
        <v>1866</v>
      </c>
      <c r="H133" s="3">
        <v>42208</v>
      </c>
      <c r="I133" s="2" t="s">
        <v>28</v>
      </c>
      <c r="J133" s="2" t="s">
        <v>47</v>
      </c>
      <c r="K133" s="2" t="s">
        <v>30</v>
      </c>
      <c r="L133" s="2" t="s">
        <v>31</v>
      </c>
      <c r="M133" s="2" t="s">
        <v>32</v>
      </c>
      <c r="N133" s="4">
        <v>1071</v>
      </c>
      <c r="O133" s="4">
        <v>1098</v>
      </c>
      <c r="P133" s="4">
        <v>27</v>
      </c>
      <c r="Q133" s="5">
        <v>0.46</v>
      </c>
      <c r="R133" s="4">
        <v>0</v>
      </c>
      <c r="S133" s="4">
        <v>0</v>
      </c>
      <c r="T133" s="4">
        <v>0</v>
      </c>
      <c r="U133" s="5">
        <v>0</v>
      </c>
      <c r="V133" s="5">
        <v>0</v>
      </c>
      <c r="W133" s="14">
        <v>0.46</v>
      </c>
      <c r="X133" s="14">
        <v>0</v>
      </c>
      <c r="Y133" s="14">
        <v>0.46</v>
      </c>
      <c r="Z133" s="4"/>
      <c r="AA133" s="49" t="str">
        <f>IFERROR(IF(VLOOKUP($D133,'Year-To-Date'!$E$1:$E$322,1,FALSE)=D133,"--","Find"),"Find")</f>
        <v>--</v>
      </c>
    </row>
    <row r="134" spans="1:27">
      <c r="A134" s="2" t="s">
        <v>1821</v>
      </c>
      <c r="B134" s="2" t="s">
        <v>510</v>
      </c>
      <c r="C134" s="2" t="s">
        <v>56</v>
      </c>
      <c r="D134" s="2" t="s">
        <v>64</v>
      </c>
      <c r="E134" s="2" t="s">
        <v>46</v>
      </c>
      <c r="F134" s="21" t="s">
        <v>108</v>
      </c>
      <c r="G134" s="11" t="s">
        <v>1866</v>
      </c>
      <c r="H134" s="3">
        <v>42208</v>
      </c>
      <c r="I134" s="2" t="s">
        <v>28</v>
      </c>
      <c r="J134" s="2" t="s">
        <v>47</v>
      </c>
      <c r="K134" s="2" t="s">
        <v>30</v>
      </c>
      <c r="L134" s="2" t="s">
        <v>31</v>
      </c>
      <c r="M134" s="2" t="s">
        <v>32</v>
      </c>
      <c r="N134" s="4">
        <v>32348</v>
      </c>
      <c r="O134" s="4">
        <v>38375</v>
      </c>
      <c r="P134" s="4">
        <v>6027</v>
      </c>
      <c r="Q134" s="5">
        <v>101.86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101.86</v>
      </c>
      <c r="X134" s="14">
        <v>0</v>
      </c>
      <c r="Y134" s="14">
        <v>101.86</v>
      </c>
      <c r="Z134" s="4"/>
      <c r="AA134" s="49" t="str">
        <f>IFERROR(IF(VLOOKUP($D134,'Year-To-Date'!$E$1:$E$322,1,FALSE)=D134,"--","Find"),"Find")</f>
        <v>--</v>
      </c>
    </row>
    <row r="135" spans="1:27">
      <c r="A135" s="2" t="s">
        <v>1821</v>
      </c>
      <c r="B135" s="2" t="s">
        <v>510</v>
      </c>
      <c r="C135" s="2" t="s">
        <v>94</v>
      </c>
      <c r="D135" s="2" t="s">
        <v>70</v>
      </c>
      <c r="E135" s="2" t="s">
        <v>34</v>
      </c>
      <c r="F135" s="21" t="s">
        <v>108</v>
      </c>
      <c r="G135" s="11" t="s">
        <v>1866</v>
      </c>
      <c r="H135" s="3"/>
      <c r="I135" s="2" t="s">
        <v>94</v>
      </c>
      <c r="J135" s="2" t="s">
        <v>35</v>
      </c>
      <c r="K135" s="2" t="s">
        <v>30</v>
      </c>
      <c r="L135" s="2" t="s">
        <v>31</v>
      </c>
      <c r="M135" s="2" t="s">
        <v>32</v>
      </c>
      <c r="N135" s="4">
        <v>1618</v>
      </c>
      <c r="O135" s="4">
        <v>1755</v>
      </c>
      <c r="P135" s="4">
        <v>137</v>
      </c>
      <c r="Q135" s="5">
        <v>2.3199999999999998</v>
      </c>
      <c r="R135" s="4">
        <v>895</v>
      </c>
      <c r="S135" s="4">
        <v>960</v>
      </c>
      <c r="T135" s="4">
        <v>65</v>
      </c>
      <c r="U135" s="5">
        <v>3.89</v>
      </c>
      <c r="V135" s="5">
        <v>0</v>
      </c>
      <c r="W135" s="14">
        <v>6.21</v>
      </c>
      <c r="X135" s="14">
        <v>0</v>
      </c>
      <c r="Y135" s="14">
        <v>6.21</v>
      </c>
      <c r="Z135" s="4"/>
      <c r="AA135" s="49" t="str">
        <f>IFERROR(IF(VLOOKUP($D135,'Year-To-Date'!$E$1:$E$322,1,FALSE)=D135,"--","Find"),"Find")</f>
        <v>--</v>
      </c>
    </row>
    <row r="136" spans="1:27">
      <c r="A136" s="2" t="s">
        <v>1821</v>
      </c>
      <c r="B136" s="2" t="s">
        <v>510</v>
      </c>
      <c r="C136" s="2" t="s">
        <v>69</v>
      </c>
      <c r="D136" s="2" t="s">
        <v>74</v>
      </c>
      <c r="E136" s="2" t="s">
        <v>46</v>
      </c>
      <c r="F136" s="21" t="s">
        <v>108</v>
      </c>
      <c r="G136" s="11" t="s">
        <v>1866</v>
      </c>
      <c r="H136" s="3">
        <v>42208</v>
      </c>
      <c r="I136" s="2" t="s">
        <v>28</v>
      </c>
      <c r="J136" s="2" t="s">
        <v>47</v>
      </c>
      <c r="K136" s="2" t="s">
        <v>30</v>
      </c>
      <c r="L136" s="2" t="s">
        <v>31</v>
      </c>
      <c r="M136" s="2" t="s">
        <v>32</v>
      </c>
      <c r="N136" s="4">
        <v>117</v>
      </c>
      <c r="O136" s="4">
        <v>118</v>
      </c>
      <c r="P136" s="4">
        <v>1</v>
      </c>
      <c r="Q136" s="5">
        <v>0.02</v>
      </c>
      <c r="R136" s="4">
        <v>383</v>
      </c>
      <c r="S136" s="4">
        <v>383</v>
      </c>
      <c r="T136" s="4">
        <v>0</v>
      </c>
      <c r="U136" s="5">
        <v>0</v>
      </c>
      <c r="V136" s="5">
        <v>0</v>
      </c>
      <c r="W136" s="14">
        <v>0.02</v>
      </c>
      <c r="X136" s="14">
        <v>0</v>
      </c>
      <c r="Y136" s="14">
        <v>0.02</v>
      </c>
      <c r="Z136" s="4"/>
      <c r="AA136" s="49" t="str">
        <f>IFERROR(IF(VLOOKUP($D136,'Year-To-Date'!$E$1:$E$322,1,FALSE)=D136,"--","Find"),"Find")</f>
        <v>--</v>
      </c>
    </row>
    <row r="137" spans="1:27">
      <c r="A137" s="2" t="s">
        <v>1821</v>
      </c>
      <c r="B137" s="2" t="s">
        <v>510</v>
      </c>
      <c r="C137" s="2" t="s">
        <v>69</v>
      </c>
      <c r="D137" s="2" t="s">
        <v>75</v>
      </c>
      <c r="E137" s="2" t="s">
        <v>34</v>
      </c>
      <c r="F137" s="21" t="s">
        <v>108</v>
      </c>
      <c r="G137" s="11" t="s">
        <v>1866</v>
      </c>
      <c r="H137" s="3">
        <v>42207</v>
      </c>
      <c r="I137" s="2" t="s">
        <v>28</v>
      </c>
      <c r="J137" s="2" t="s">
        <v>35</v>
      </c>
      <c r="K137" s="2" t="s">
        <v>30</v>
      </c>
      <c r="L137" s="2" t="s">
        <v>31</v>
      </c>
      <c r="M137" s="2" t="s">
        <v>32</v>
      </c>
      <c r="N137" s="4">
        <v>7989</v>
      </c>
      <c r="O137" s="4">
        <v>8428</v>
      </c>
      <c r="P137" s="4">
        <v>439</v>
      </c>
      <c r="Q137" s="5">
        <v>7.42</v>
      </c>
      <c r="R137" s="4">
        <v>10539</v>
      </c>
      <c r="S137" s="4">
        <v>11208</v>
      </c>
      <c r="T137" s="4">
        <v>669</v>
      </c>
      <c r="U137" s="5">
        <v>40.01</v>
      </c>
      <c r="V137" s="5">
        <v>0</v>
      </c>
      <c r="W137" s="14">
        <v>47.43</v>
      </c>
      <c r="X137" s="14">
        <v>0</v>
      </c>
      <c r="Y137" s="14">
        <v>47.43</v>
      </c>
      <c r="Z137" s="4"/>
      <c r="AA137" s="49" t="str">
        <f>IFERROR(IF(VLOOKUP($D137,'Year-To-Date'!$E$1:$E$322,1,FALSE)=D137,"--","Find"),"Find")</f>
        <v>--</v>
      </c>
    </row>
    <row r="138" spans="1:27">
      <c r="A138" s="2" t="s">
        <v>1821</v>
      </c>
      <c r="B138" s="2" t="s">
        <v>510</v>
      </c>
      <c r="C138" s="2" t="s">
        <v>94</v>
      </c>
      <c r="D138" s="2" t="s">
        <v>299</v>
      </c>
      <c r="E138" s="2" t="s">
        <v>34</v>
      </c>
      <c r="F138" s="21" t="s">
        <v>108</v>
      </c>
      <c r="G138" s="11" t="s">
        <v>1866</v>
      </c>
      <c r="H138" s="3"/>
      <c r="I138" s="2" t="s">
        <v>94</v>
      </c>
      <c r="J138" s="2" t="s">
        <v>35</v>
      </c>
      <c r="K138" s="2" t="s">
        <v>30</v>
      </c>
      <c r="L138" s="2" t="s">
        <v>31</v>
      </c>
      <c r="M138" s="2" t="s">
        <v>32</v>
      </c>
      <c r="N138" s="4">
        <v>3145</v>
      </c>
      <c r="O138" s="4">
        <v>3386</v>
      </c>
      <c r="P138" s="4">
        <v>241</v>
      </c>
      <c r="Q138" s="5">
        <v>4.07</v>
      </c>
      <c r="R138" s="4">
        <v>578</v>
      </c>
      <c r="S138" s="4">
        <v>599</v>
      </c>
      <c r="T138" s="4">
        <v>21</v>
      </c>
      <c r="U138" s="5">
        <v>1.26</v>
      </c>
      <c r="V138" s="5">
        <v>0</v>
      </c>
      <c r="W138" s="14">
        <v>5.33</v>
      </c>
      <c r="X138" s="14">
        <v>0</v>
      </c>
      <c r="Y138" s="14">
        <v>5.33</v>
      </c>
      <c r="Z138" s="4"/>
      <c r="AA138" s="49" t="str">
        <f>IFERROR(IF(VLOOKUP($D138,'Year-To-Date'!$E$1:$E$322,1,FALSE)=D138,"--","Find"),"Find")</f>
        <v>--</v>
      </c>
    </row>
    <row r="139" spans="1:27">
      <c r="A139" s="2" t="s">
        <v>1821</v>
      </c>
      <c r="B139" s="2" t="s">
        <v>510</v>
      </c>
      <c r="C139" s="2" t="s">
        <v>94</v>
      </c>
      <c r="D139" s="2" t="s">
        <v>79</v>
      </c>
      <c r="E139" s="2" t="s">
        <v>46</v>
      </c>
      <c r="F139" s="21" t="s">
        <v>108</v>
      </c>
      <c r="G139" s="11" t="s">
        <v>1866</v>
      </c>
      <c r="H139" s="3"/>
      <c r="I139" s="2" t="s">
        <v>94</v>
      </c>
      <c r="J139" s="2" t="s">
        <v>47</v>
      </c>
      <c r="K139" s="2" t="s">
        <v>30</v>
      </c>
      <c r="L139" s="2" t="s">
        <v>31</v>
      </c>
      <c r="M139" s="2" t="s">
        <v>32</v>
      </c>
      <c r="N139" s="4">
        <v>15309</v>
      </c>
      <c r="O139" s="4">
        <v>19164</v>
      </c>
      <c r="P139" s="4">
        <v>3855</v>
      </c>
      <c r="Q139" s="5">
        <v>65.150000000000006</v>
      </c>
      <c r="R139" s="4">
        <v>5008</v>
      </c>
      <c r="S139" s="4">
        <v>5693</v>
      </c>
      <c r="T139" s="4">
        <v>685</v>
      </c>
      <c r="U139" s="5">
        <v>40.96</v>
      </c>
      <c r="V139" s="5">
        <v>0</v>
      </c>
      <c r="W139" s="14">
        <v>106.11</v>
      </c>
      <c r="X139" s="14">
        <v>0</v>
      </c>
      <c r="Y139" s="14">
        <v>106.11</v>
      </c>
      <c r="Z139" s="4"/>
      <c r="AA139" s="49" t="str">
        <f>IFERROR(IF(VLOOKUP($D139,'Year-To-Date'!$E$1:$E$322,1,FALSE)=D139,"--","Find"),"Find")</f>
        <v>--</v>
      </c>
    </row>
    <row r="140" spans="1:27">
      <c r="A140" s="2" t="s">
        <v>1821</v>
      </c>
      <c r="B140" s="2" t="s">
        <v>510</v>
      </c>
      <c r="C140" s="2" t="s">
        <v>94</v>
      </c>
      <c r="D140" s="2" t="s">
        <v>80</v>
      </c>
      <c r="E140" s="2" t="s">
        <v>34</v>
      </c>
      <c r="F140" s="21" t="s">
        <v>108</v>
      </c>
      <c r="G140" s="11" t="s">
        <v>1866</v>
      </c>
      <c r="H140" s="3"/>
      <c r="I140" s="2" t="s">
        <v>94</v>
      </c>
      <c r="J140" s="2" t="s">
        <v>35</v>
      </c>
      <c r="K140" s="2" t="s">
        <v>30</v>
      </c>
      <c r="L140" s="2" t="s">
        <v>31</v>
      </c>
      <c r="M140" s="2" t="s">
        <v>32</v>
      </c>
      <c r="N140" s="4">
        <v>22841</v>
      </c>
      <c r="O140" s="4">
        <v>26778</v>
      </c>
      <c r="P140" s="4">
        <v>3937</v>
      </c>
      <c r="Q140" s="5">
        <v>66.540000000000006</v>
      </c>
      <c r="R140" s="4">
        <v>7982</v>
      </c>
      <c r="S140" s="4">
        <v>8920</v>
      </c>
      <c r="T140" s="4">
        <v>938</v>
      </c>
      <c r="U140" s="5">
        <v>56.09</v>
      </c>
      <c r="V140" s="5">
        <v>0</v>
      </c>
      <c r="W140" s="14">
        <v>122.63</v>
      </c>
      <c r="X140" s="14">
        <v>0</v>
      </c>
      <c r="Y140" s="14">
        <v>122.63</v>
      </c>
      <c r="Z140" s="4"/>
      <c r="AA140" s="49" t="str">
        <f>IFERROR(IF(VLOOKUP($D140,'Year-To-Date'!$E$1:$E$322,1,FALSE)=D140,"--","Find"),"Find")</f>
        <v>--</v>
      </c>
    </row>
    <row r="141" spans="1:27">
      <c r="A141" s="2" t="s">
        <v>1821</v>
      </c>
      <c r="B141" s="2" t="s">
        <v>510</v>
      </c>
      <c r="C141" s="2" t="s">
        <v>76</v>
      </c>
      <c r="D141" s="2" t="s">
        <v>87</v>
      </c>
      <c r="E141" s="2" t="s">
        <v>34</v>
      </c>
      <c r="F141" s="21" t="s">
        <v>108</v>
      </c>
      <c r="G141" s="11" t="s">
        <v>1866</v>
      </c>
      <c r="H141" s="3">
        <v>42207</v>
      </c>
      <c r="I141" s="2" t="s">
        <v>28</v>
      </c>
      <c r="J141" s="2" t="s">
        <v>35</v>
      </c>
      <c r="K141" s="2" t="s">
        <v>30</v>
      </c>
      <c r="L141" s="2" t="s">
        <v>31</v>
      </c>
      <c r="M141" s="2" t="s">
        <v>32</v>
      </c>
      <c r="N141" s="4">
        <v>136295</v>
      </c>
      <c r="O141" s="4">
        <v>154473</v>
      </c>
      <c r="P141" s="4">
        <v>18178</v>
      </c>
      <c r="Q141" s="5">
        <v>307.20999999999998</v>
      </c>
      <c r="R141" s="4">
        <v>31017</v>
      </c>
      <c r="S141" s="4">
        <v>32457</v>
      </c>
      <c r="T141" s="4">
        <v>1440</v>
      </c>
      <c r="U141" s="5">
        <v>86.11</v>
      </c>
      <c r="V141" s="5">
        <v>0</v>
      </c>
      <c r="W141" s="14">
        <v>393.32</v>
      </c>
      <c r="X141" s="14">
        <v>0</v>
      </c>
      <c r="Y141" s="14">
        <v>393.32</v>
      </c>
      <c r="Z141" s="4"/>
      <c r="AA141" s="49" t="str">
        <f>IFERROR(IF(VLOOKUP($D141,'Year-To-Date'!$E$1:$E$322,1,FALSE)=D141,"--","Find"),"Find")</f>
        <v>--</v>
      </c>
    </row>
    <row r="142" spans="1:27">
      <c r="A142" s="2" t="s">
        <v>1821</v>
      </c>
      <c r="B142" s="2" t="s">
        <v>510</v>
      </c>
      <c r="C142" s="2" t="s">
        <v>76</v>
      </c>
      <c r="D142" s="2" t="s">
        <v>88</v>
      </c>
      <c r="E142" s="2" t="s">
        <v>34</v>
      </c>
      <c r="F142" s="21" t="s">
        <v>108</v>
      </c>
      <c r="G142" s="11" t="s">
        <v>1866</v>
      </c>
      <c r="H142" s="3">
        <v>42207</v>
      </c>
      <c r="I142" s="2" t="s">
        <v>28</v>
      </c>
      <c r="J142" s="2" t="s">
        <v>35</v>
      </c>
      <c r="K142" s="2" t="s">
        <v>30</v>
      </c>
      <c r="L142" s="2" t="s">
        <v>31</v>
      </c>
      <c r="M142" s="2" t="s">
        <v>32</v>
      </c>
      <c r="N142" s="4">
        <v>21752</v>
      </c>
      <c r="O142" s="4">
        <v>25400</v>
      </c>
      <c r="P142" s="4">
        <v>3648</v>
      </c>
      <c r="Q142" s="5">
        <v>61.65</v>
      </c>
      <c r="R142" s="4">
        <v>27749</v>
      </c>
      <c r="S142" s="4">
        <v>33378</v>
      </c>
      <c r="T142" s="4">
        <v>5629</v>
      </c>
      <c r="U142" s="5">
        <v>336.61</v>
      </c>
      <c r="V142" s="5">
        <v>0</v>
      </c>
      <c r="W142" s="14">
        <v>398.26</v>
      </c>
      <c r="X142" s="14">
        <v>0</v>
      </c>
      <c r="Y142" s="14">
        <v>398.26</v>
      </c>
      <c r="Z142" s="4"/>
      <c r="AA142" s="49" t="str">
        <f>IFERROR(IF(VLOOKUP($D142,'Year-To-Date'!$E$1:$E$322,1,FALSE)=D142,"--","Find"),"Find")</f>
        <v>--</v>
      </c>
    </row>
    <row r="143" spans="1:27">
      <c r="A143" s="2" t="s">
        <v>1821</v>
      </c>
      <c r="B143" s="2" t="s">
        <v>510</v>
      </c>
      <c r="C143" s="2" t="s">
        <v>69</v>
      </c>
      <c r="D143" s="2" t="s">
        <v>253</v>
      </c>
      <c r="E143" s="2" t="s">
        <v>371</v>
      </c>
      <c r="F143" s="21" t="s">
        <v>254</v>
      </c>
      <c r="G143" s="11" t="s">
        <v>1867</v>
      </c>
      <c r="H143" s="3">
        <v>42198</v>
      </c>
      <c r="I143" s="2" t="s">
        <v>28</v>
      </c>
      <c r="J143" s="2" t="s">
        <v>373</v>
      </c>
      <c r="K143" s="2" t="s">
        <v>30</v>
      </c>
      <c r="L143" s="2" t="s">
        <v>31</v>
      </c>
      <c r="M143" s="2" t="s">
        <v>32</v>
      </c>
      <c r="N143" s="4">
        <v>434</v>
      </c>
      <c r="O143" s="4">
        <v>461</v>
      </c>
      <c r="P143" s="4">
        <v>27</v>
      </c>
      <c r="Q143" s="5">
        <v>0.46</v>
      </c>
      <c r="R143" s="4">
        <v>1367</v>
      </c>
      <c r="S143" s="4">
        <v>1481</v>
      </c>
      <c r="T143" s="4">
        <v>114</v>
      </c>
      <c r="U143" s="5">
        <v>6.82</v>
      </c>
      <c r="V143" s="5">
        <v>0</v>
      </c>
      <c r="W143" s="14">
        <v>7.28</v>
      </c>
      <c r="X143" s="14">
        <v>0</v>
      </c>
      <c r="Y143" s="14">
        <v>7.28</v>
      </c>
      <c r="Z143" s="4"/>
      <c r="AA143" s="49" t="str">
        <f>IFERROR(IF(VLOOKUP($D143,'Year-To-Date'!$E$1:$E$322,1,FALSE)=D143,"--","Find"),"Find")</f>
        <v>--</v>
      </c>
    </row>
    <row r="144" spans="1:27">
      <c r="A144" s="2" t="s">
        <v>1821</v>
      </c>
      <c r="B144" s="2" t="s">
        <v>510</v>
      </c>
      <c r="C144" s="2" t="s">
        <v>76</v>
      </c>
      <c r="D144" s="2" t="s">
        <v>319</v>
      </c>
      <c r="E144" s="2" t="s">
        <v>502</v>
      </c>
      <c r="F144" s="21" t="s">
        <v>320</v>
      </c>
      <c r="G144" s="11" t="s">
        <v>1868</v>
      </c>
      <c r="H144" s="3">
        <v>42321</v>
      </c>
      <c r="I144" s="2" t="s">
        <v>39</v>
      </c>
      <c r="J144" s="2" t="s">
        <v>377</v>
      </c>
      <c r="K144" s="2" t="s">
        <v>30</v>
      </c>
      <c r="L144" s="2" t="s">
        <v>31</v>
      </c>
      <c r="M144" s="2" t="s">
        <v>41</v>
      </c>
      <c r="N144" s="4">
        <v>4142</v>
      </c>
      <c r="O144" s="4">
        <v>5250</v>
      </c>
      <c r="P144" s="4">
        <v>1108</v>
      </c>
      <c r="Q144" s="5">
        <v>18.73</v>
      </c>
      <c r="R144" s="4">
        <v>2232</v>
      </c>
      <c r="S144" s="4">
        <v>3459</v>
      </c>
      <c r="T144" s="4">
        <v>1227</v>
      </c>
      <c r="U144" s="5">
        <v>73.37</v>
      </c>
      <c r="V144" s="5">
        <v>0</v>
      </c>
      <c r="W144" s="14">
        <v>92.1</v>
      </c>
      <c r="X144" s="14">
        <v>0</v>
      </c>
      <c r="Y144" s="14">
        <v>92.1</v>
      </c>
      <c r="Z144" s="4"/>
      <c r="AA144" s="49" t="str">
        <f>IFERROR(IF(VLOOKUP($D144,'Year-To-Date'!$E$1:$E$322,1,FALSE)=D144,"--","Find"),"Find")</f>
        <v>--</v>
      </c>
    </row>
    <row r="145" spans="1:27">
      <c r="A145" s="2" t="s">
        <v>1821</v>
      </c>
      <c r="B145" s="2" t="s">
        <v>510</v>
      </c>
      <c r="C145" s="2" t="s">
        <v>56</v>
      </c>
      <c r="D145" s="2" t="s">
        <v>204</v>
      </c>
      <c r="E145" s="2" t="s">
        <v>371</v>
      </c>
      <c r="F145" s="21" t="s">
        <v>205</v>
      </c>
      <c r="G145" s="11" t="s">
        <v>1833</v>
      </c>
      <c r="H145" s="3">
        <v>42198</v>
      </c>
      <c r="I145" s="2" t="s">
        <v>28</v>
      </c>
      <c r="J145" s="2" t="s">
        <v>373</v>
      </c>
      <c r="K145" s="2" t="s">
        <v>30</v>
      </c>
      <c r="L145" s="2" t="s">
        <v>31</v>
      </c>
      <c r="M145" s="2" t="s">
        <v>32</v>
      </c>
      <c r="N145" s="4">
        <v>3751</v>
      </c>
      <c r="O145" s="4">
        <v>3751</v>
      </c>
      <c r="P145" s="4">
        <v>0</v>
      </c>
      <c r="Q145" s="5">
        <v>0</v>
      </c>
      <c r="R145" s="4">
        <v>0</v>
      </c>
      <c r="S145" s="4">
        <v>0</v>
      </c>
      <c r="T145" s="4">
        <v>0</v>
      </c>
      <c r="U145" s="5">
        <v>0</v>
      </c>
      <c r="V145" s="5">
        <v>0</v>
      </c>
      <c r="W145" s="14">
        <v>0</v>
      </c>
      <c r="X145" s="14">
        <v>0</v>
      </c>
      <c r="Y145" s="14">
        <v>0</v>
      </c>
      <c r="Z145" s="4"/>
      <c r="AA145" s="49" t="str">
        <f>IFERROR(IF(VLOOKUP($D145,'Year-To-Date'!$E$1:$E$322,1,FALSE)=D145,"--","Find"),"Find")</f>
        <v>--</v>
      </c>
    </row>
    <row r="146" spans="1:27">
      <c r="A146" s="2" t="s">
        <v>1821</v>
      </c>
      <c r="B146" s="2" t="s">
        <v>510</v>
      </c>
      <c r="C146" s="2" t="s">
        <v>56</v>
      </c>
      <c r="D146" s="2" t="s">
        <v>206</v>
      </c>
      <c r="E146" s="2" t="s">
        <v>371</v>
      </c>
      <c r="F146" s="21" t="s">
        <v>205</v>
      </c>
      <c r="G146" s="11" t="s">
        <v>1833</v>
      </c>
      <c r="H146" s="3">
        <v>42199</v>
      </c>
      <c r="I146" s="2" t="s">
        <v>28</v>
      </c>
      <c r="J146" s="2" t="s">
        <v>373</v>
      </c>
      <c r="K146" s="2" t="s">
        <v>30</v>
      </c>
      <c r="L146" s="2" t="s">
        <v>31</v>
      </c>
      <c r="M146" s="2" t="s">
        <v>32</v>
      </c>
      <c r="N146" s="4">
        <v>16671</v>
      </c>
      <c r="O146" s="4">
        <v>16671</v>
      </c>
      <c r="P146" s="4">
        <v>0</v>
      </c>
      <c r="Q146" s="5">
        <v>0</v>
      </c>
      <c r="R146" s="4">
        <v>0</v>
      </c>
      <c r="S146" s="4">
        <v>0</v>
      </c>
      <c r="T146" s="4">
        <v>0</v>
      </c>
      <c r="U146" s="5">
        <v>0</v>
      </c>
      <c r="V146" s="5">
        <v>0</v>
      </c>
      <c r="W146" s="14">
        <v>0</v>
      </c>
      <c r="X146" s="14">
        <v>0</v>
      </c>
      <c r="Y146" s="14">
        <v>0</v>
      </c>
      <c r="Z146" s="4"/>
      <c r="AA146" s="49" t="str">
        <f>IFERROR(IF(VLOOKUP($D146,'Year-To-Date'!$E$1:$E$322,1,FALSE)=D146,"--","Find"),"Find")</f>
        <v>--</v>
      </c>
    </row>
    <row r="147" spans="1:27">
      <c r="A147" s="2" t="s">
        <v>1821</v>
      </c>
      <c r="B147" s="2" t="s">
        <v>510</v>
      </c>
      <c r="C147" s="2" t="s">
        <v>48</v>
      </c>
      <c r="D147" s="2" t="s">
        <v>169</v>
      </c>
      <c r="E147" s="2" t="s">
        <v>555</v>
      </c>
      <c r="F147" s="21" t="s">
        <v>170</v>
      </c>
      <c r="G147" s="11" t="s">
        <v>1869</v>
      </c>
      <c r="H147" s="3">
        <v>42390</v>
      </c>
      <c r="I147" s="2" t="s">
        <v>39</v>
      </c>
      <c r="J147" s="2" t="s">
        <v>556</v>
      </c>
      <c r="K147" s="2" t="s">
        <v>30</v>
      </c>
      <c r="L147" s="2" t="s">
        <v>31</v>
      </c>
      <c r="M147" s="2" t="s">
        <v>32</v>
      </c>
      <c r="N147" s="4">
        <v>474</v>
      </c>
      <c r="O147" s="4">
        <v>1727</v>
      </c>
      <c r="P147" s="4">
        <v>1253</v>
      </c>
      <c r="Q147" s="5">
        <v>21.18</v>
      </c>
      <c r="R147" s="4">
        <v>0</v>
      </c>
      <c r="S147" s="4">
        <v>0</v>
      </c>
      <c r="T147" s="4">
        <v>0</v>
      </c>
      <c r="U147" s="5">
        <v>0</v>
      </c>
      <c r="V147" s="5">
        <v>0</v>
      </c>
      <c r="W147" s="14">
        <v>21.18</v>
      </c>
      <c r="X147" s="14">
        <v>0</v>
      </c>
      <c r="Y147" s="14">
        <v>21.18</v>
      </c>
      <c r="Z147" s="4"/>
      <c r="AA147" s="49" t="str">
        <f>IFERROR(IF(VLOOKUP($D147,'Year-To-Date'!$E$1:$E$322,1,FALSE)=D147,"--","Find"),"Find")</f>
        <v>--</v>
      </c>
    </row>
    <row r="148" spans="1:27">
      <c r="A148" s="2" t="s">
        <v>1821</v>
      </c>
      <c r="B148" s="2" t="s">
        <v>510</v>
      </c>
      <c r="C148" s="2" t="s">
        <v>48</v>
      </c>
      <c r="D148" s="2" t="s">
        <v>171</v>
      </c>
      <c r="E148" s="2" t="s">
        <v>555</v>
      </c>
      <c r="F148" s="21" t="s">
        <v>170</v>
      </c>
      <c r="G148" s="11" t="s">
        <v>1869</v>
      </c>
      <c r="H148" s="3">
        <v>42390</v>
      </c>
      <c r="I148" s="2" t="s">
        <v>39</v>
      </c>
      <c r="J148" s="2" t="s">
        <v>556</v>
      </c>
      <c r="K148" s="2" t="s">
        <v>30</v>
      </c>
      <c r="L148" s="2" t="s">
        <v>31</v>
      </c>
      <c r="M148" s="2" t="s">
        <v>32</v>
      </c>
      <c r="N148" s="4">
        <v>271</v>
      </c>
      <c r="O148" s="4">
        <v>1062</v>
      </c>
      <c r="P148" s="4">
        <v>791</v>
      </c>
      <c r="Q148" s="5">
        <v>13.37</v>
      </c>
      <c r="R148" s="4">
        <v>0</v>
      </c>
      <c r="S148" s="4">
        <v>0</v>
      </c>
      <c r="T148" s="4">
        <v>0</v>
      </c>
      <c r="U148" s="5">
        <v>0</v>
      </c>
      <c r="V148" s="5">
        <v>0</v>
      </c>
      <c r="W148" s="14">
        <v>13.37</v>
      </c>
      <c r="X148" s="14">
        <v>0</v>
      </c>
      <c r="Y148" s="14">
        <v>13.37</v>
      </c>
      <c r="Z148" s="4"/>
      <c r="AA148" s="49" t="str">
        <f>IFERROR(IF(VLOOKUP($D148,'Year-To-Date'!$E$1:$E$322,1,FALSE)=D148,"--","Find"),"Find")</f>
        <v>--</v>
      </c>
    </row>
    <row r="149" spans="1:27">
      <c r="A149" s="2" t="s">
        <v>1821</v>
      </c>
      <c r="B149" s="2" t="s">
        <v>510</v>
      </c>
      <c r="C149" s="2" t="s">
        <v>48</v>
      </c>
      <c r="D149" s="2" t="s">
        <v>172</v>
      </c>
      <c r="E149" s="2" t="s">
        <v>555</v>
      </c>
      <c r="F149" s="21" t="s">
        <v>170</v>
      </c>
      <c r="G149" s="11" t="s">
        <v>1869</v>
      </c>
      <c r="H149" s="3">
        <v>42390</v>
      </c>
      <c r="I149" s="2" t="s">
        <v>39</v>
      </c>
      <c r="J149" s="2" t="s">
        <v>556</v>
      </c>
      <c r="K149" s="2" t="s">
        <v>30</v>
      </c>
      <c r="L149" s="2" t="s">
        <v>31</v>
      </c>
      <c r="M149" s="2" t="s">
        <v>32</v>
      </c>
      <c r="N149" s="4">
        <v>48</v>
      </c>
      <c r="O149" s="4">
        <v>48</v>
      </c>
      <c r="P149" s="4">
        <v>0</v>
      </c>
      <c r="Q149" s="5">
        <v>0</v>
      </c>
      <c r="R149" s="4">
        <v>0</v>
      </c>
      <c r="S149" s="4">
        <v>0</v>
      </c>
      <c r="T149" s="4">
        <v>0</v>
      </c>
      <c r="U149" s="5">
        <v>0</v>
      </c>
      <c r="V149" s="5">
        <v>0</v>
      </c>
      <c r="W149" s="14">
        <v>0</v>
      </c>
      <c r="X149" s="14">
        <v>0</v>
      </c>
      <c r="Y149" s="14">
        <v>0</v>
      </c>
      <c r="Z149" s="4"/>
      <c r="AA149" s="49" t="str">
        <f>IFERROR(IF(VLOOKUP($D149,'Year-To-Date'!$E$1:$E$322,1,FALSE)=D149,"--","Find"),"Find")</f>
        <v>--</v>
      </c>
    </row>
    <row r="150" spans="1:27">
      <c r="A150" s="2" t="s">
        <v>1821</v>
      </c>
      <c r="B150" s="2" t="s">
        <v>510</v>
      </c>
      <c r="C150" s="2" t="s">
        <v>48</v>
      </c>
      <c r="D150" s="2" t="s">
        <v>173</v>
      </c>
      <c r="E150" s="2" t="s">
        <v>549</v>
      </c>
      <c r="F150" s="21" t="s">
        <v>170</v>
      </c>
      <c r="G150" s="11" t="s">
        <v>1869</v>
      </c>
      <c r="H150" s="3">
        <v>42405</v>
      </c>
      <c r="I150" s="2" t="s">
        <v>39</v>
      </c>
      <c r="J150" s="2" t="s">
        <v>550</v>
      </c>
      <c r="K150" s="2" t="s">
        <v>30</v>
      </c>
      <c r="L150" s="2" t="s">
        <v>31</v>
      </c>
      <c r="M150" s="2" t="s">
        <v>32</v>
      </c>
      <c r="N150" s="4">
        <v>44</v>
      </c>
      <c r="O150" s="4">
        <v>122</v>
      </c>
      <c r="P150" s="4">
        <v>78</v>
      </c>
      <c r="Q150" s="5">
        <v>1.32</v>
      </c>
      <c r="R150" s="4">
        <v>13</v>
      </c>
      <c r="S150" s="4">
        <v>13</v>
      </c>
      <c r="T150" s="4">
        <v>0</v>
      </c>
      <c r="U150" s="5">
        <v>0</v>
      </c>
      <c r="V150" s="5">
        <v>0</v>
      </c>
      <c r="W150" s="14">
        <v>1.32</v>
      </c>
      <c r="X150" s="14">
        <v>0</v>
      </c>
      <c r="Y150" s="14">
        <v>1.32</v>
      </c>
      <c r="Z150" s="4"/>
      <c r="AA150" s="49" t="str">
        <f>IFERROR(IF(VLOOKUP($D150,'Year-To-Date'!$E$1:$E$322,1,FALSE)=D150,"--","Find"),"Find")</f>
        <v>--</v>
      </c>
    </row>
    <row r="151" spans="1:27">
      <c r="A151" s="2" t="s">
        <v>1821</v>
      </c>
      <c r="B151" s="2" t="s">
        <v>510</v>
      </c>
      <c r="C151" s="2" t="s">
        <v>48</v>
      </c>
      <c r="D151" s="2" t="s">
        <v>175</v>
      </c>
      <c r="E151" s="2" t="s">
        <v>555</v>
      </c>
      <c r="F151" s="21" t="s">
        <v>170</v>
      </c>
      <c r="G151" s="11" t="s">
        <v>1869</v>
      </c>
      <c r="H151" s="3">
        <v>42390</v>
      </c>
      <c r="I151" s="2" t="s">
        <v>39</v>
      </c>
      <c r="J151" s="2" t="s">
        <v>556</v>
      </c>
      <c r="K151" s="2" t="s">
        <v>30</v>
      </c>
      <c r="L151" s="2" t="s">
        <v>31</v>
      </c>
      <c r="M151" s="2" t="s">
        <v>32</v>
      </c>
      <c r="N151" s="4">
        <v>129</v>
      </c>
      <c r="O151" s="4">
        <v>388</v>
      </c>
      <c r="P151" s="4">
        <v>259</v>
      </c>
      <c r="Q151" s="5">
        <v>4.38</v>
      </c>
      <c r="R151" s="4">
        <v>0</v>
      </c>
      <c r="S151" s="4">
        <v>0</v>
      </c>
      <c r="T151" s="4">
        <v>0</v>
      </c>
      <c r="U151" s="5">
        <v>0</v>
      </c>
      <c r="V151" s="5">
        <v>0</v>
      </c>
      <c r="W151" s="14">
        <v>4.38</v>
      </c>
      <c r="X151" s="14">
        <v>0</v>
      </c>
      <c r="Y151" s="14">
        <v>4.38</v>
      </c>
      <c r="Z151" s="4"/>
      <c r="AA151" s="49" t="str">
        <f>IFERROR(IF(VLOOKUP($D151,'Year-To-Date'!$E$1:$E$322,1,FALSE)=D151,"--","Find"),"Find")</f>
        <v>--</v>
      </c>
    </row>
    <row r="152" spans="1:27">
      <c r="A152" s="2" t="s">
        <v>1821</v>
      </c>
      <c r="B152" s="2" t="s">
        <v>510</v>
      </c>
      <c r="C152" s="2" t="s">
        <v>48</v>
      </c>
      <c r="D152" s="2" t="s">
        <v>177</v>
      </c>
      <c r="E152" s="2" t="s">
        <v>555</v>
      </c>
      <c r="F152" s="21" t="s">
        <v>170</v>
      </c>
      <c r="G152" s="11" t="s">
        <v>1869</v>
      </c>
      <c r="H152" s="3">
        <v>42390</v>
      </c>
      <c r="I152" s="2" t="s">
        <v>39</v>
      </c>
      <c r="J152" s="2" t="s">
        <v>556</v>
      </c>
      <c r="K152" s="2" t="s">
        <v>30</v>
      </c>
      <c r="L152" s="2" t="s">
        <v>31</v>
      </c>
      <c r="M152" s="2" t="s">
        <v>32</v>
      </c>
      <c r="N152" s="4">
        <v>752</v>
      </c>
      <c r="O152" s="4">
        <v>1414</v>
      </c>
      <c r="P152" s="4">
        <v>662</v>
      </c>
      <c r="Q152" s="5">
        <v>11.19</v>
      </c>
      <c r="R152" s="4">
        <v>0</v>
      </c>
      <c r="S152" s="4">
        <v>0</v>
      </c>
      <c r="T152" s="4">
        <v>0</v>
      </c>
      <c r="U152" s="5">
        <v>0</v>
      </c>
      <c r="V152" s="5">
        <v>0</v>
      </c>
      <c r="W152" s="14">
        <v>11.19</v>
      </c>
      <c r="X152" s="14">
        <v>0</v>
      </c>
      <c r="Y152" s="14">
        <v>11.19</v>
      </c>
      <c r="Z152" s="4"/>
      <c r="AA152" s="49" t="str">
        <f>IFERROR(IF(VLOOKUP($D152,'Year-To-Date'!$E$1:$E$322,1,FALSE)=D152,"--","Find"),"Find")</f>
        <v>--</v>
      </c>
    </row>
    <row r="153" spans="1:27">
      <c r="A153" s="2" t="s">
        <v>1821</v>
      </c>
      <c r="B153" s="2" t="s">
        <v>510</v>
      </c>
      <c r="C153" s="2" t="s">
        <v>56</v>
      </c>
      <c r="D153" s="2" t="s">
        <v>209</v>
      </c>
      <c r="E153" s="2" t="s">
        <v>549</v>
      </c>
      <c r="F153" s="21" t="s">
        <v>170</v>
      </c>
      <c r="G153" s="11" t="s">
        <v>1869</v>
      </c>
      <c r="H153" s="3">
        <v>42391</v>
      </c>
      <c r="I153" s="2" t="s">
        <v>39</v>
      </c>
      <c r="J153" s="2" t="s">
        <v>550</v>
      </c>
      <c r="K153" s="2" t="s">
        <v>30</v>
      </c>
      <c r="L153" s="2" t="s">
        <v>31</v>
      </c>
      <c r="M153" s="2" t="s">
        <v>32</v>
      </c>
      <c r="N153" s="4">
        <v>820</v>
      </c>
      <c r="O153" s="4">
        <v>820</v>
      </c>
      <c r="P153" s="4">
        <v>0</v>
      </c>
      <c r="Q153" s="5">
        <v>0</v>
      </c>
      <c r="R153" s="4">
        <v>0</v>
      </c>
      <c r="S153" s="4">
        <v>0</v>
      </c>
      <c r="T153" s="4">
        <v>0</v>
      </c>
      <c r="U153" s="5">
        <v>0</v>
      </c>
      <c r="V153" s="5">
        <v>0</v>
      </c>
      <c r="W153" s="14">
        <v>0</v>
      </c>
      <c r="X153" s="14">
        <v>0</v>
      </c>
      <c r="Y153" s="14">
        <v>0</v>
      </c>
      <c r="Z153" s="4"/>
      <c r="AA153" s="49" t="str">
        <f>IFERROR(IF(VLOOKUP($D153,'Year-To-Date'!$E$1:$E$322,1,FALSE)=D153,"--","Find"),"Find")</f>
        <v>--</v>
      </c>
    </row>
    <row r="154" spans="1:27">
      <c r="A154" s="2" t="s">
        <v>1821</v>
      </c>
      <c r="B154" s="2" t="s">
        <v>510</v>
      </c>
      <c r="C154" s="2" t="s">
        <v>69</v>
      </c>
      <c r="D154" s="2" t="s">
        <v>244</v>
      </c>
      <c r="E154" s="2" t="s">
        <v>547</v>
      </c>
      <c r="F154" s="21" t="s">
        <v>170</v>
      </c>
      <c r="G154" s="11" t="s">
        <v>1869</v>
      </c>
      <c r="H154" s="3">
        <v>42391</v>
      </c>
      <c r="I154" s="2" t="s">
        <v>39</v>
      </c>
      <c r="J154" s="2" t="s">
        <v>548</v>
      </c>
      <c r="K154" s="2" t="s">
        <v>30</v>
      </c>
      <c r="L154" s="2" t="s">
        <v>31</v>
      </c>
      <c r="M154" s="2" t="s">
        <v>32</v>
      </c>
      <c r="N154" s="4">
        <v>48</v>
      </c>
      <c r="O154" s="4">
        <v>48</v>
      </c>
      <c r="P154" s="4">
        <v>0</v>
      </c>
      <c r="Q154" s="5">
        <v>0</v>
      </c>
      <c r="R154" s="4">
        <v>16</v>
      </c>
      <c r="S154" s="4">
        <v>16</v>
      </c>
      <c r="T154" s="4">
        <v>0</v>
      </c>
      <c r="U154" s="5">
        <v>0</v>
      </c>
      <c r="V154" s="5">
        <v>0</v>
      </c>
      <c r="W154" s="14">
        <v>0</v>
      </c>
      <c r="X154" s="14">
        <v>0</v>
      </c>
      <c r="Y154" s="14">
        <v>0</v>
      </c>
      <c r="Z154" s="4"/>
      <c r="AA154" s="49" t="str">
        <f>IFERROR(IF(VLOOKUP($D154,'Year-To-Date'!$E$1:$E$322,1,FALSE)=D154,"--","Find"),"Find")</f>
        <v>--</v>
      </c>
    </row>
    <row r="155" spans="1:27">
      <c r="A155" s="2" t="s">
        <v>1821</v>
      </c>
      <c r="B155" s="2" t="s">
        <v>510</v>
      </c>
      <c r="C155" s="2" t="s">
        <v>69</v>
      </c>
      <c r="D155" s="2" t="s">
        <v>245</v>
      </c>
      <c r="E155" s="2" t="s">
        <v>547</v>
      </c>
      <c r="F155" s="21" t="s">
        <v>170</v>
      </c>
      <c r="G155" s="11" t="s">
        <v>1869</v>
      </c>
      <c r="H155" s="3">
        <v>42391</v>
      </c>
      <c r="I155" s="2" t="s">
        <v>39</v>
      </c>
      <c r="J155" s="2" t="s">
        <v>548</v>
      </c>
      <c r="K155" s="2" t="s">
        <v>30</v>
      </c>
      <c r="L155" s="2" t="s">
        <v>31</v>
      </c>
      <c r="M155" s="2" t="s">
        <v>32</v>
      </c>
      <c r="N155" s="4">
        <v>1308</v>
      </c>
      <c r="O155" s="4">
        <v>3788</v>
      </c>
      <c r="P155" s="4">
        <v>2480</v>
      </c>
      <c r="Q155" s="5">
        <v>41.91</v>
      </c>
      <c r="R155" s="4">
        <v>276</v>
      </c>
      <c r="S155" s="4">
        <v>686</v>
      </c>
      <c r="T155" s="4">
        <v>410</v>
      </c>
      <c r="U155" s="5">
        <v>24.52</v>
      </c>
      <c r="V155" s="5">
        <v>0</v>
      </c>
      <c r="W155" s="14">
        <v>66.430000000000007</v>
      </c>
      <c r="X155" s="14">
        <v>0</v>
      </c>
      <c r="Y155" s="14">
        <v>66.430000000000007</v>
      </c>
      <c r="Z155" s="4"/>
      <c r="AA155" s="49" t="str">
        <f>IFERROR(IF(VLOOKUP($D155,'Year-To-Date'!$E$1:$E$322,1,FALSE)=D155,"--","Find"),"Find")</f>
        <v>--</v>
      </c>
    </row>
    <row r="156" spans="1:27">
      <c r="A156" s="2" t="s">
        <v>1821</v>
      </c>
      <c r="B156" s="2" t="s">
        <v>510</v>
      </c>
      <c r="C156" s="2" t="s">
        <v>69</v>
      </c>
      <c r="D156" s="2" t="s">
        <v>246</v>
      </c>
      <c r="E156" s="2" t="s">
        <v>547</v>
      </c>
      <c r="F156" s="21" t="s">
        <v>170</v>
      </c>
      <c r="G156" s="11" t="s">
        <v>1869</v>
      </c>
      <c r="H156" s="3">
        <v>42388</v>
      </c>
      <c r="I156" s="2" t="s">
        <v>39</v>
      </c>
      <c r="J156" s="2" t="s">
        <v>548</v>
      </c>
      <c r="K156" s="2" t="s">
        <v>30</v>
      </c>
      <c r="L156" s="2" t="s">
        <v>31</v>
      </c>
      <c r="M156" s="2" t="s">
        <v>32</v>
      </c>
      <c r="N156" s="4">
        <v>33</v>
      </c>
      <c r="O156" s="4">
        <v>37</v>
      </c>
      <c r="P156" s="4">
        <v>4</v>
      </c>
      <c r="Q156" s="5">
        <v>7.0000000000000007E-2</v>
      </c>
      <c r="R156" s="4">
        <v>68</v>
      </c>
      <c r="S156" s="4">
        <v>75</v>
      </c>
      <c r="T156" s="4">
        <v>7</v>
      </c>
      <c r="U156" s="5">
        <v>0.42</v>
      </c>
      <c r="V156" s="5">
        <v>0</v>
      </c>
      <c r="W156" s="14">
        <v>0.49</v>
      </c>
      <c r="X156" s="14">
        <v>0</v>
      </c>
      <c r="Y156" s="14">
        <v>0.49</v>
      </c>
      <c r="Z156" s="4"/>
      <c r="AA156" s="49" t="str">
        <f>IFERROR(IF(VLOOKUP($D156,'Year-To-Date'!$E$1:$E$322,1,FALSE)=D156,"--","Find"),"Find")</f>
        <v>--</v>
      </c>
    </row>
    <row r="157" spans="1:27">
      <c r="A157" s="2" t="s">
        <v>1821</v>
      </c>
      <c r="B157" s="2" t="s">
        <v>510</v>
      </c>
      <c r="C157" s="2" t="s">
        <v>69</v>
      </c>
      <c r="D157" s="2" t="s">
        <v>247</v>
      </c>
      <c r="E157" s="2" t="s">
        <v>547</v>
      </c>
      <c r="F157" s="21" t="s">
        <v>170</v>
      </c>
      <c r="G157" s="11" t="s">
        <v>1869</v>
      </c>
      <c r="H157" s="3">
        <v>42388</v>
      </c>
      <c r="I157" s="2" t="s">
        <v>39</v>
      </c>
      <c r="J157" s="2" t="s">
        <v>548</v>
      </c>
      <c r="K157" s="2" t="s">
        <v>30</v>
      </c>
      <c r="L157" s="2" t="s">
        <v>31</v>
      </c>
      <c r="M157" s="2" t="s">
        <v>32</v>
      </c>
      <c r="N157" s="4">
        <v>63</v>
      </c>
      <c r="O157" s="4">
        <v>82</v>
      </c>
      <c r="P157" s="4">
        <v>19</v>
      </c>
      <c r="Q157" s="5">
        <v>0.32</v>
      </c>
      <c r="R157" s="4">
        <v>135</v>
      </c>
      <c r="S157" s="4">
        <v>183</v>
      </c>
      <c r="T157" s="4">
        <v>48</v>
      </c>
      <c r="U157" s="5">
        <v>2.87</v>
      </c>
      <c r="V157" s="5">
        <v>0</v>
      </c>
      <c r="W157" s="14">
        <v>3.19</v>
      </c>
      <c r="X157" s="14">
        <v>0</v>
      </c>
      <c r="Y157" s="14">
        <v>3.19</v>
      </c>
      <c r="Z157" s="4"/>
      <c r="AA157" s="49" t="str">
        <f>IFERROR(IF(VLOOKUP($D157,'Year-To-Date'!$E$1:$E$322,1,FALSE)=D157,"--","Find"),"Find")</f>
        <v>--</v>
      </c>
    </row>
    <row r="158" spans="1:27">
      <c r="A158" s="2" t="s">
        <v>1821</v>
      </c>
      <c r="B158" s="2" t="s">
        <v>510</v>
      </c>
      <c r="C158" s="2" t="s">
        <v>69</v>
      </c>
      <c r="D158" s="2" t="s">
        <v>248</v>
      </c>
      <c r="E158" s="2" t="s">
        <v>549</v>
      </c>
      <c r="F158" s="21" t="s">
        <v>170</v>
      </c>
      <c r="G158" s="11" t="s">
        <v>1869</v>
      </c>
      <c r="H158" s="3">
        <v>42391</v>
      </c>
      <c r="I158" s="2" t="s">
        <v>39</v>
      </c>
      <c r="J158" s="2" t="s">
        <v>550</v>
      </c>
      <c r="K158" s="2" t="s">
        <v>30</v>
      </c>
      <c r="L158" s="2" t="s">
        <v>31</v>
      </c>
      <c r="M158" s="2" t="s">
        <v>32</v>
      </c>
      <c r="N158" s="4">
        <v>593</v>
      </c>
      <c r="O158" s="4">
        <v>955</v>
      </c>
      <c r="P158" s="4">
        <v>362</v>
      </c>
      <c r="Q158" s="5">
        <v>6.12</v>
      </c>
      <c r="R158" s="4">
        <v>24</v>
      </c>
      <c r="S158" s="4">
        <v>39</v>
      </c>
      <c r="T158" s="4">
        <v>15</v>
      </c>
      <c r="U158" s="5">
        <v>0.9</v>
      </c>
      <c r="V158" s="5">
        <v>0</v>
      </c>
      <c r="W158" s="14">
        <v>7.02</v>
      </c>
      <c r="X158" s="14">
        <v>0</v>
      </c>
      <c r="Y158" s="14">
        <v>7.02</v>
      </c>
      <c r="Z158" s="4"/>
      <c r="AA158" s="49" t="str">
        <f>IFERROR(IF(VLOOKUP($D158,'Year-To-Date'!$E$1:$E$322,1,FALSE)=D158,"--","Find"),"Find")</f>
        <v>--</v>
      </c>
    </row>
    <row r="159" spans="1:27">
      <c r="A159" s="2" t="s">
        <v>1821</v>
      </c>
      <c r="B159" s="2" t="s">
        <v>510</v>
      </c>
      <c r="C159" s="2" t="s">
        <v>69</v>
      </c>
      <c r="D159" s="2" t="s">
        <v>252</v>
      </c>
      <c r="E159" s="2" t="s">
        <v>547</v>
      </c>
      <c r="F159" s="21" t="s">
        <v>170</v>
      </c>
      <c r="G159" s="11" t="s">
        <v>1869</v>
      </c>
      <c r="H159" s="3">
        <v>42388</v>
      </c>
      <c r="I159" s="2" t="s">
        <v>39</v>
      </c>
      <c r="J159" s="2" t="s">
        <v>548</v>
      </c>
      <c r="K159" s="2" t="s">
        <v>30</v>
      </c>
      <c r="L159" s="2" t="s">
        <v>31</v>
      </c>
      <c r="M159" s="2" t="s">
        <v>32</v>
      </c>
      <c r="N159" s="4">
        <v>84</v>
      </c>
      <c r="O159" s="4">
        <v>92</v>
      </c>
      <c r="P159" s="4">
        <v>8</v>
      </c>
      <c r="Q159" s="5">
        <v>0.14000000000000001</v>
      </c>
      <c r="R159" s="4">
        <v>118</v>
      </c>
      <c r="S159" s="4">
        <v>141</v>
      </c>
      <c r="T159" s="4">
        <v>23</v>
      </c>
      <c r="U159" s="5">
        <v>1.38</v>
      </c>
      <c r="V159" s="5">
        <v>0</v>
      </c>
      <c r="W159" s="14">
        <v>1.52</v>
      </c>
      <c r="X159" s="14">
        <v>0</v>
      </c>
      <c r="Y159" s="14">
        <v>1.52</v>
      </c>
      <c r="Z159" s="4"/>
      <c r="AA159" s="49" t="str">
        <f>IFERROR(IF(VLOOKUP($D159,'Year-To-Date'!$E$1:$E$322,1,FALSE)=D159,"--","Find"),"Find")</f>
        <v>--</v>
      </c>
    </row>
    <row r="160" spans="1:27">
      <c r="A160" s="2" t="s">
        <v>1821</v>
      </c>
      <c r="B160" s="2" t="s">
        <v>510</v>
      </c>
      <c r="C160" s="2" t="s">
        <v>76</v>
      </c>
      <c r="D160" s="2" t="s">
        <v>326</v>
      </c>
      <c r="E160" s="2" t="s">
        <v>547</v>
      </c>
      <c r="F160" s="21" t="s">
        <v>170</v>
      </c>
      <c r="G160" s="11" t="s">
        <v>1869</v>
      </c>
      <c r="H160" s="3">
        <v>42388</v>
      </c>
      <c r="I160" s="2" t="s">
        <v>39</v>
      </c>
      <c r="J160" s="2" t="s">
        <v>548</v>
      </c>
      <c r="K160" s="2" t="s">
        <v>30</v>
      </c>
      <c r="L160" s="2" t="s">
        <v>31</v>
      </c>
      <c r="M160" s="2" t="s">
        <v>32</v>
      </c>
      <c r="N160" s="4">
        <v>5270</v>
      </c>
      <c r="O160" s="4">
        <v>5915</v>
      </c>
      <c r="P160" s="4">
        <v>645</v>
      </c>
      <c r="Q160" s="5">
        <v>10.9</v>
      </c>
      <c r="R160" s="4">
        <v>298</v>
      </c>
      <c r="S160" s="4">
        <v>344</v>
      </c>
      <c r="T160" s="4">
        <v>46</v>
      </c>
      <c r="U160" s="5">
        <v>2.75</v>
      </c>
      <c r="V160" s="5">
        <v>0</v>
      </c>
      <c r="W160" s="14">
        <v>13.65</v>
      </c>
      <c r="X160" s="14">
        <v>0</v>
      </c>
      <c r="Y160" s="14">
        <v>13.65</v>
      </c>
      <c r="Z160" s="4"/>
      <c r="AA160" s="49" t="str">
        <f>IFERROR(IF(VLOOKUP($D160,'Year-To-Date'!$E$1:$E$322,1,FALSE)=D160,"--","Find"),"Find")</f>
        <v>--</v>
      </c>
    </row>
    <row r="161" spans="1:27">
      <c r="A161" s="2" t="s">
        <v>1821</v>
      </c>
      <c r="B161" s="2" t="s">
        <v>510</v>
      </c>
      <c r="C161" s="2" t="s">
        <v>76</v>
      </c>
      <c r="D161" s="2" t="s">
        <v>341</v>
      </c>
      <c r="E161" s="2" t="s">
        <v>555</v>
      </c>
      <c r="F161" s="21" t="s">
        <v>170</v>
      </c>
      <c r="G161" s="11" t="s">
        <v>1869</v>
      </c>
      <c r="H161" s="3">
        <v>42390</v>
      </c>
      <c r="I161" s="2" t="s">
        <v>39</v>
      </c>
      <c r="J161" s="2" t="s">
        <v>556</v>
      </c>
      <c r="K161" s="2" t="s">
        <v>30</v>
      </c>
      <c r="L161" s="2" t="s">
        <v>31</v>
      </c>
      <c r="M161" s="2" t="s">
        <v>32</v>
      </c>
      <c r="N161" s="4">
        <v>3848</v>
      </c>
      <c r="O161" s="4">
        <v>5898</v>
      </c>
      <c r="P161" s="4">
        <v>2050</v>
      </c>
      <c r="Q161" s="5">
        <v>34.65</v>
      </c>
      <c r="R161" s="4">
        <v>1779</v>
      </c>
      <c r="S161" s="4">
        <v>1985</v>
      </c>
      <c r="T161" s="4">
        <v>206</v>
      </c>
      <c r="U161" s="5">
        <v>12.32</v>
      </c>
      <c r="V161" s="5">
        <v>0</v>
      </c>
      <c r="W161" s="14">
        <v>46.97</v>
      </c>
      <c r="X161" s="14">
        <v>0</v>
      </c>
      <c r="Y161" s="14">
        <v>46.97</v>
      </c>
      <c r="Z161" s="4"/>
      <c r="AA161" s="49" t="str">
        <f>IFERROR(IF(VLOOKUP($D161,'Year-To-Date'!$E$1:$E$322,1,FALSE)=D161,"--","Find"),"Find")</f>
        <v>--</v>
      </c>
    </row>
    <row r="162" spans="1:27">
      <c r="A162" s="2" t="s">
        <v>1821</v>
      </c>
      <c r="B162" s="2" t="s">
        <v>510</v>
      </c>
      <c r="C162" s="2" t="s">
        <v>479</v>
      </c>
      <c r="D162" s="2" t="s">
        <v>104</v>
      </c>
      <c r="E162" s="2" t="s">
        <v>480</v>
      </c>
      <c r="F162" s="21" t="s">
        <v>105</v>
      </c>
      <c r="G162" s="11" t="s">
        <v>1870</v>
      </c>
      <c r="H162" s="3">
        <v>42158</v>
      </c>
      <c r="I162" s="2" t="s">
        <v>28</v>
      </c>
      <c r="J162" s="2" t="s">
        <v>440</v>
      </c>
      <c r="K162" s="2" t="s">
        <v>30</v>
      </c>
      <c r="L162" s="2" t="s">
        <v>31</v>
      </c>
      <c r="M162" s="2" t="s">
        <v>378</v>
      </c>
      <c r="N162" s="4">
        <v>15811</v>
      </c>
      <c r="O162" s="4">
        <v>22770</v>
      </c>
      <c r="P162" s="4">
        <v>6959</v>
      </c>
      <c r="Q162" s="5">
        <v>117.61</v>
      </c>
      <c r="R162" s="4">
        <v>0</v>
      </c>
      <c r="S162" s="4">
        <v>0</v>
      </c>
      <c r="T162" s="4">
        <v>0</v>
      </c>
      <c r="U162" s="5">
        <v>0</v>
      </c>
      <c r="V162" s="5">
        <v>0</v>
      </c>
      <c r="W162" s="14">
        <v>117.61</v>
      </c>
      <c r="X162" s="14">
        <v>0</v>
      </c>
      <c r="Y162" s="14">
        <v>117.61</v>
      </c>
      <c r="Z162" s="4"/>
      <c r="AA162" s="49" t="str">
        <f>IFERROR(IF(VLOOKUP($D162,'Year-To-Date'!$E$1:$E$322,1,FALSE)=D162,"--","Find"),"Find")</f>
        <v>--</v>
      </c>
    </row>
    <row r="163" spans="1:27">
      <c r="A163" s="2" t="s">
        <v>1821</v>
      </c>
      <c r="B163" s="2" t="s">
        <v>510</v>
      </c>
      <c r="C163" s="2" t="s">
        <v>25</v>
      </c>
      <c r="D163" s="2" t="s">
        <v>119</v>
      </c>
      <c r="E163" s="2" t="s">
        <v>436</v>
      </c>
      <c r="F163" s="21" t="s">
        <v>105</v>
      </c>
      <c r="G163" s="11" t="s">
        <v>1870</v>
      </c>
      <c r="H163" s="3">
        <v>42256</v>
      </c>
      <c r="I163" s="2" t="s">
        <v>39</v>
      </c>
      <c r="J163" s="2" t="s">
        <v>438</v>
      </c>
      <c r="K163" s="2" t="s">
        <v>30</v>
      </c>
      <c r="L163" s="2" t="s">
        <v>31</v>
      </c>
      <c r="M163" s="2" t="s">
        <v>41</v>
      </c>
      <c r="N163" s="4">
        <v>14321</v>
      </c>
      <c r="O163" s="4">
        <v>15266</v>
      </c>
      <c r="P163" s="4">
        <v>945</v>
      </c>
      <c r="Q163" s="5">
        <v>15.97</v>
      </c>
      <c r="R163" s="4">
        <v>0</v>
      </c>
      <c r="S163" s="4">
        <v>0</v>
      </c>
      <c r="T163" s="4">
        <v>0</v>
      </c>
      <c r="U163" s="5">
        <v>0</v>
      </c>
      <c r="V163" s="5">
        <v>0</v>
      </c>
      <c r="W163" s="14">
        <v>15.97</v>
      </c>
      <c r="X163" s="14">
        <v>0</v>
      </c>
      <c r="Y163" s="14">
        <v>15.97</v>
      </c>
      <c r="Z163" s="4"/>
      <c r="AA163" s="49" t="str">
        <f>IFERROR(IF(VLOOKUP($D163,'Year-To-Date'!$E$1:$E$322,1,FALSE)=D163,"--","Find"),"Find")</f>
        <v>--</v>
      </c>
    </row>
    <row r="164" spans="1:27">
      <c r="A164" s="2" t="s">
        <v>1821</v>
      </c>
      <c r="B164" s="2" t="s">
        <v>510</v>
      </c>
      <c r="C164" s="2" t="s">
        <v>48</v>
      </c>
      <c r="D164" s="2" t="s">
        <v>157</v>
      </c>
      <c r="E164" s="2" t="s">
        <v>427</v>
      </c>
      <c r="F164" s="21" t="s">
        <v>105</v>
      </c>
      <c r="G164" s="11" t="s">
        <v>1870</v>
      </c>
      <c r="H164" s="3">
        <v>42257</v>
      </c>
      <c r="I164" s="2" t="s">
        <v>39</v>
      </c>
      <c r="J164" s="2" t="s">
        <v>429</v>
      </c>
      <c r="K164" s="2" t="s">
        <v>30</v>
      </c>
      <c r="L164" s="2" t="s">
        <v>31</v>
      </c>
      <c r="M164" s="2" t="s">
        <v>32</v>
      </c>
      <c r="N164" s="4">
        <v>894</v>
      </c>
      <c r="O164" s="4">
        <v>1421</v>
      </c>
      <c r="P164" s="4">
        <v>527</v>
      </c>
      <c r="Q164" s="5">
        <v>8.91</v>
      </c>
      <c r="R164" s="4">
        <v>0</v>
      </c>
      <c r="S164" s="4">
        <v>0</v>
      </c>
      <c r="T164" s="4">
        <v>0</v>
      </c>
      <c r="U164" s="5">
        <v>0</v>
      </c>
      <c r="V164" s="5">
        <v>0</v>
      </c>
      <c r="W164" s="14">
        <v>8.91</v>
      </c>
      <c r="X164" s="14">
        <v>0</v>
      </c>
      <c r="Y164" s="14">
        <v>8.91</v>
      </c>
      <c r="Z164" s="4"/>
      <c r="AA164" s="49" t="str">
        <f>IFERROR(IF(VLOOKUP($D164,'Year-To-Date'!$E$1:$E$322,1,FALSE)=D164,"--","Find"),"Find")</f>
        <v>--</v>
      </c>
    </row>
    <row r="165" spans="1:27">
      <c r="A165" s="8" t="s">
        <v>1821</v>
      </c>
      <c r="B165" s="2" t="s">
        <v>510</v>
      </c>
      <c r="C165" s="2" t="s">
        <v>48</v>
      </c>
      <c r="D165" s="2" t="s">
        <v>158</v>
      </c>
      <c r="E165" s="2" t="s">
        <v>27</v>
      </c>
      <c r="F165" s="25" t="s">
        <v>105</v>
      </c>
      <c r="G165" s="2" t="s">
        <v>1870</v>
      </c>
      <c r="H165" s="3">
        <v>42255</v>
      </c>
      <c r="I165" s="2" t="s">
        <v>39</v>
      </c>
      <c r="J165" s="2" t="s">
        <v>29</v>
      </c>
      <c r="K165" s="2" t="s">
        <v>30</v>
      </c>
      <c r="L165" s="2" t="s">
        <v>31</v>
      </c>
      <c r="M165" s="2" t="s">
        <v>32</v>
      </c>
      <c r="N165" s="4">
        <v>9482</v>
      </c>
      <c r="O165" s="4">
        <v>11136</v>
      </c>
      <c r="P165" s="4">
        <v>1654</v>
      </c>
      <c r="Q165" s="7">
        <v>27.95</v>
      </c>
      <c r="R165" s="4">
        <v>1</v>
      </c>
      <c r="S165" s="4">
        <v>1</v>
      </c>
      <c r="T165" s="4">
        <v>0</v>
      </c>
      <c r="U165" s="7">
        <v>0</v>
      </c>
      <c r="V165" s="7">
        <v>0</v>
      </c>
      <c r="W165" s="7">
        <v>27.95</v>
      </c>
      <c r="X165" s="7">
        <v>0</v>
      </c>
      <c r="Y165" s="7">
        <v>27.95</v>
      </c>
      <c r="Z165" s="4"/>
      <c r="AA165" s="49" t="str">
        <f>IFERROR(IF(VLOOKUP($D165,'Year-To-Date'!$E$1:$E$322,1,FALSE)=D165,"--","Find"),"Find")</f>
        <v>--</v>
      </c>
    </row>
    <row r="166" spans="1:27">
      <c r="A166" s="6" t="s">
        <v>1821</v>
      </c>
      <c r="B166" s="6" t="s">
        <v>510</v>
      </c>
      <c r="C166" s="6" t="s">
        <v>48</v>
      </c>
      <c r="D166" s="6" t="s">
        <v>159</v>
      </c>
      <c r="E166" s="6" t="s">
        <v>27</v>
      </c>
      <c r="F166" s="26" t="s">
        <v>105</v>
      </c>
      <c r="G166" s="6" t="s">
        <v>1870</v>
      </c>
      <c r="H166" s="6">
        <v>42255</v>
      </c>
      <c r="I166" s="6" t="s">
        <v>39</v>
      </c>
      <c r="J166" s="6" t="s">
        <v>29</v>
      </c>
      <c r="K166" s="6" t="s">
        <v>30</v>
      </c>
      <c r="L166" s="6" t="s">
        <v>31</v>
      </c>
      <c r="M166" s="6" t="s">
        <v>32</v>
      </c>
      <c r="N166" s="6">
        <v>20</v>
      </c>
      <c r="O166" s="6">
        <v>20</v>
      </c>
      <c r="P166" s="6">
        <v>0</v>
      </c>
      <c r="Q166" s="6">
        <v>0</v>
      </c>
      <c r="R166" s="6">
        <v>1</v>
      </c>
      <c r="S166" s="6">
        <v>1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/>
      <c r="AA166" s="49" t="str">
        <f>IFERROR(IF(VLOOKUP($D166,'Year-To-Date'!$E$1:$E$322,1,FALSE)=D166,"--","Find"),"Find")</f>
        <v>--</v>
      </c>
    </row>
    <row r="167" spans="1:27">
      <c r="A167" s="6" t="s">
        <v>1821</v>
      </c>
      <c r="B167" s="6" t="s">
        <v>510</v>
      </c>
      <c r="C167" s="6" t="s">
        <v>48</v>
      </c>
      <c r="D167" s="6" t="s">
        <v>160</v>
      </c>
      <c r="E167" s="6" t="s">
        <v>427</v>
      </c>
      <c r="F167" s="26" t="s">
        <v>105</v>
      </c>
      <c r="G167" s="6" t="s">
        <v>1870</v>
      </c>
      <c r="H167" s="6">
        <v>42257</v>
      </c>
      <c r="I167" s="6" t="s">
        <v>39</v>
      </c>
      <c r="J167" s="6" t="s">
        <v>429</v>
      </c>
      <c r="K167" s="6" t="s">
        <v>30</v>
      </c>
      <c r="L167" s="6" t="s">
        <v>31</v>
      </c>
      <c r="M167" s="6" t="s">
        <v>32</v>
      </c>
      <c r="N167" s="6">
        <v>449</v>
      </c>
      <c r="O167" s="6">
        <v>514</v>
      </c>
      <c r="P167" s="6">
        <v>65</v>
      </c>
      <c r="Q167" s="6">
        <v>1.1000000000000001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1.1000000000000001</v>
      </c>
      <c r="X167" s="6">
        <v>0</v>
      </c>
      <c r="Y167" s="6">
        <v>1.1000000000000001</v>
      </c>
      <c r="Z167" s="6"/>
      <c r="AA167" s="49" t="str">
        <f>IFERROR(IF(VLOOKUP($D167,'Year-To-Date'!$E$1:$E$322,1,FALSE)=D167,"--","Find"),"Find")</f>
        <v>--</v>
      </c>
    </row>
    <row r="168" spans="1:27">
      <c r="A168" s="6" t="s">
        <v>1821</v>
      </c>
      <c r="B168" s="6" t="s">
        <v>510</v>
      </c>
      <c r="C168" s="6" t="s">
        <v>48</v>
      </c>
      <c r="D168" s="6" t="s">
        <v>161</v>
      </c>
      <c r="E168" s="6" t="s">
        <v>27</v>
      </c>
      <c r="F168" s="26" t="s">
        <v>105</v>
      </c>
      <c r="G168" s="6" t="s">
        <v>1870</v>
      </c>
      <c r="H168" s="6">
        <v>42255</v>
      </c>
      <c r="I168" s="6" t="s">
        <v>39</v>
      </c>
      <c r="J168" s="6" t="s">
        <v>29</v>
      </c>
      <c r="K168" s="6" t="s">
        <v>30</v>
      </c>
      <c r="L168" s="6" t="s">
        <v>31</v>
      </c>
      <c r="M168" s="6" t="s">
        <v>32</v>
      </c>
      <c r="N168" s="6">
        <v>23</v>
      </c>
      <c r="O168" s="6">
        <v>23</v>
      </c>
      <c r="P168" s="6">
        <v>0</v>
      </c>
      <c r="Q168" s="6">
        <v>0</v>
      </c>
      <c r="R168" s="6">
        <v>1</v>
      </c>
      <c r="S168" s="6">
        <v>1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/>
      <c r="AA168" s="49" t="str">
        <f>IFERROR(IF(VLOOKUP($D168,'Year-To-Date'!$E$1:$E$322,1,FALSE)=D168,"--","Find"),"Find")</f>
        <v>--</v>
      </c>
    </row>
    <row r="169" spans="1:27">
      <c r="A169" s="6" t="s">
        <v>1821</v>
      </c>
      <c r="B169" s="6" t="s">
        <v>510</v>
      </c>
      <c r="C169" s="6" t="s">
        <v>48</v>
      </c>
      <c r="D169" s="6" t="s">
        <v>162</v>
      </c>
      <c r="E169" s="6" t="s">
        <v>427</v>
      </c>
      <c r="F169" s="26" t="s">
        <v>105</v>
      </c>
      <c r="G169" s="6" t="s">
        <v>1870</v>
      </c>
      <c r="H169" s="6">
        <v>42257</v>
      </c>
      <c r="I169" s="6" t="s">
        <v>39</v>
      </c>
      <c r="J169" s="6" t="s">
        <v>429</v>
      </c>
      <c r="K169" s="6" t="s">
        <v>30</v>
      </c>
      <c r="L169" s="6" t="s">
        <v>31</v>
      </c>
      <c r="M169" s="6" t="s">
        <v>32</v>
      </c>
      <c r="N169" s="6">
        <v>1933</v>
      </c>
      <c r="O169" s="6">
        <v>2147</v>
      </c>
      <c r="P169" s="6">
        <v>214</v>
      </c>
      <c r="Q169" s="6">
        <v>3.62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3.62</v>
      </c>
      <c r="X169" s="6">
        <v>0</v>
      </c>
      <c r="Y169" s="6">
        <v>3.62</v>
      </c>
      <c r="Z169" s="6"/>
      <c r="AA169" s="49" t="str">
        <f>IFERROR(IF(VLOOKUP($D169,'Year-To-Date'!$E$1:$E$322,1,FALSE)=D169,"--","Find"),"Find")</f>
        <v>--</v>
      </c>
    </row>
    <row r="170" spans="1:27">
      <c r="A170" s="6" t="s">
        <v>1821</v>
      </c>
      <c r="B170" s="6" t="s">
        <v>510</v>
      </c>
      <c r="C170" s="6" t="s">
        <v>56</v>
      </c>
      <c r="D170" s="6" t="s">
        <v>203</v>
      </c>
      <c r="E170" s="6" t="s">
        <v>433</v>
      </c>
      <c r="F170" s="26" t="s">
        <v>105</v>
      </c>
      <c r="G170" s="6" t="s">
        <v>1870</v>
      </c>
      <c r="H170" s="6">
        <v>42158</v>
      </c>
      <c r="I170" s="6" t="s">
        <v>28</v>
      </c>
      <c r="J170" s="6" t="s">
        <v>434</v>
      </c>
      <c r="K170" s="6" t="s">
        <v>30</v>
      </c>
      <c r="L170" s="6" t="s">
        <v>31</v>
      </c>
      <c r="M170" s="6" t="s">
        <v>378</v>
      </c>
      <c r="N170" s="6">
        <v>21975</v>
      </c>
      <c r="O170" s="6">
        <v>24676</v>
      </c>
      <c r="P170" s="6">
        <v>2701</v>
      </c>
      <c r="Q170" s="6">
        <v>45.65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45.65</v>
      </c>
      <c r="X170" s="6">
        <v>0</v>
      </c>
      <c r="Y170" s="6">
        <v>45.65</v>
      </c>
      <c r="Z170" s="6"/>
      <c r="AA170" s="49" t="str">
        <f>IFERROR(IF(VLOOKUP($D170,'Year-To-Date'!$E$1:$E$322,1,FALSE)=D170,"--","Find"),"Find")</f>
        <v>--</v>
      </c>
    </row>
    <row r="171" spans="1:27">
      <c r="A171" s="6" t="s">
        <v>1821</v>
      </c>
      <c r="B171" s="6" t="s">
        <v>510</v>
      </c>
      <c r="C171" s="6" t="s">
        <v>56</v>
      </c>
      <c r="D171" s="6" t="s">
        <v>212</v>
      </c>
      <c r="E171" s="6" t="s">
        <v>27</v>
      </c>
      <c r="F171" s="26" t="s">
        <v>105</v>
      </c>
      <c r="G171" s="6" t="s">
        <v>1870</v>
      </c>
      <c r="H171" s="6">
        <v>42255</v>
      </c>
      <c r="I171" s="6" t="s">
        <v>39</v>
      </c>
      <c r="J171" s="6" t="s">
        <v>29</v>
      </c>
      <c r="K171" s="6" t="s">
        <v>30</v>
      </c>
      <c r="L171" s="6" t="s">
        <v>31</v>
      </c>
      <c r="M171" s="6" t="s">
        <v>32</v>
      </c>
      <c r="N171" s="6">
        <v>11497</v>
      </c>
      <c r="O171" s="6">
        <v>16557</v>
      </c>
      <c r="P171" s="6">
        <v>5060</v>
      </c>
      <c r="Q171" s="6">
        <v>85.51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85.51</v>
      </c>
      <c r="X171" s="6">
        <v>0</v>
      </c>
      <c r="Y171" s="6">
        <v>85.51</v>
      </c>
      <c r="Z171" s="6"/>
      <c r="AA171" s="49" t="str">
        <f>IFERROR(IF(VLOOKUP($D171,'Year-To-Date'!$E$1:$E$322,1,FALSE)=D171,"--","Find"),"Find")</f>
        <v>--</v>
      </c>
    </row>
    <row r="172" spans="1:27">
      <c r="A172" s="6" t="s">
        <v>1821</v>
      </c>
      <c r="B172" s="6" t="s">
        <v>510</v>
      </c>
      <c r="C172" s="6" t="s">
        <v>56</v>
      </c>
      <c r="D172" s="6" t="s">
        <v>213</v>
      </c>
      <c r="E172" s="6" t="s">
        <v>427</v>
      </c>
      <c r="F172" s="26" t="s">
        <v>105</v>
      </c>
      <c r="G172" s="6" t="s">
        <v>1870</v>
      </c>
      <c r="H172" s="6">
        <v>42257</v>
      </c>
      <c r="I172" s="6" t="s">
        <v>39</v>
      </c>
      <c r="J172" s="6" t="s">
        <v>429</v>
      </c>
      <c r="K172" s="6" t="s">
        <v>30</v>
      </c>
      <c r="L172" s="6" t="s">
        <v>31</v>
      </c>
      <c r="M172" s="6" t="s">
        <v>32</v>
      </c>
      <c r="N172" s="6">
        <v>15172</v>
      </c>
      <c r="O172" s="6">
        <v>17137</v>
      </c>
      <c r="P172" s="6">
        <v>1965</v>
      </c>
      <c r="Q172" s="6">
        <v>33.21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33.21</v>
      </c>
      <c r="X172" s="6">
        <v>0</v>
      </c>
      <c r="Y172" s="6">
        <v>33.21</v>
      </c>
      <c r="Z172" s="6"/>
      <c r="AA172" s="49" t="str">
        <f>IFERROR(IF(VLOOKUP($D172,'Year-To-Date'!$E$1:$E$322,1,FALSE)=D172,"--","Find"),"Find")</f>
        <v>--</v>
      </c>
    </row>
    <row r="173" spans="1:27">
      <c r="A173" s="6" t="s">
        <v>1821</v>
      </c>
      <c r="B173" s="6" t="s">
        <v>510</v>
      </c>
      <c r="C173" s="6" t="s">
        <v>503</v>
      </c>
      <c r="D173" s="6" t="s">
        <v>239</v>
      </c>
      <c r="E173" s="6" t="s">
        <v>436</v>
      </c>
      <c r="F173" s="26" t="s">
        <v>105</v>
      </c>
      <c r="G173" s="6" t="s">
        <v>1870</v>
      </c>
      <c r="H173" s="6">
        <v>42256</v>
      </c>
      <c r="I173" s="6" t="s">
        <v>437</v>
      </c>
      <c r="J173" s="6" t="s">
        <v>438</v>
      </c>
      <c r="K173" s="6" t="s">
        <v>30</v>
      </c>
      <c r="L173" s="6" t="s">
        <v>31</v>
      </c>
      <c r="M173" s="6" t="s">
        <v>378</v>
      </c>
      <c r="N173" s="6">
        <v>22</v>
      </c>
      <c r="O173" s="6">
        <v>2908</v>
      </c>
      <c r="P173" s="6">
        <v>2886</v>
      </c>
      <c r="Q173" s="6">
        <v>48.77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48.77</v>
      </c>
      <c r="X173" s="6">
        <v>0</v>
      </c>
      <c r="Y173" s="6">
        <v>48.77</v>
      </c>
      <c r="Z173" s="6"/>
      <c r="AA173" s="49" t="str">
        <f>IFERROR(IF(VLOOKUP($D173,'Year-To-Date'!$E$1:$E$322,1,FALSE)=D173,"--","Find"),"Find")</f>
        <v>--</v>
      </c>
    </row>
    <row r="174" spans="1:27">
      <c r="A174" s="6" t="s">
        <v>1821</v>
      </c>
      <c r="B174" s="6" t="s">
        <v>510</v>
      </c>
      <c r="C174" s="6" t="s">
        <v>370</v>
      </c>
      <c r="D174" s="6" t="s">
        <v>240</v>
      </c>
      <c r="E174" s="6" t="s">
        <v>482</v>
      </c>
      <c r="F174" s="26" t="s">
        <v>105</v>
      </c>
      <c r="G174" s="6" t="s">
        <v>1870</v>
      </c>
      <c r="H174" s="6">
        <v>42256</v>
      </c>
      <c r="I174" s="6" t="s">
        <v>39</v>
      </c>
      <c r="J174" s="6" t="s">
        <v>434</v>
      </c>
      <c r="K174" s="6" t="s">
        <v>30</v>
      </c>
      <c r="L174" s="6" t="s">
        <v>31</v>
      </c>
      <c r="M174" s="6" t="s">
        <v>41</v>
      </c>
      <c r="N174" s="6">
        <v>7</v>
      </c>
      <c r="O174" s="6">
        <v>37</v>
      </c>
      <c r="P174" s="6">
        <v>30</v>
      </c>
      <c r="Q174" s="6">
        <v>2.79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2.79</v>
      </c>
      <c r="X174" s="6">
        <v>0</v>
      </c>
      <c r="Y174" s="6">
        <v>2.79</v>
      </c>
      <c r="Z174" s="6"/>
      <c r="AA174" s="49" t="str">
        <f>IFERROR(IF(VLOOKUP($D174,'Year-To-Date'!$E$1:$E$322,1,FALSE)=D174,"--","Find"),"Find")</f>
        <v>--</v>
      </c>
    </row>
    <row r="175" spans="1:27">
      <c r="A175" s="6" t="s">
        <v>1821</v>
      </c>
      <c r="B175" s="6" t="s">
        <v>510</v>
      </c>
      <c r="C175" s="6" t="s">
        <v>69</v>
      </c>
      <c r="D175" s="6" t="s">
        <v>260</v>
      </c>
      <c r="E175" s="6" t="s">
        <v>427</v>
      </c>
      <c r="F175" s="26" t="s">
        <v>105</v>
      </c>
      <c r="G175" s="6" t="s">
        <v>1870</v>
      </c>
      <c r="H175" s="6">
        <v>42257</v>
      </c>
      <c r="I175" s="6" t="s">
        <v>39</v>
      </c>
      <c r="J175" s="6" t="s">
        <v>429</v>
      </c>
      <c r="K175" s="6" t="s">
        <v>30</v>
      </c>
      <c r="L175" s="6" t="s">
        <v>31</v>
      </c>
      <c r="M175" s="6" t="s">
        <v>32</v>
      </c>
      <c r="N175" s="6">
        <v>589</v>
      </c>
      <c r="O175" s="6">
        <v>778</v>
      </c>
      <c r="P175" s="6">
        <v>189</v>
      </c>
      <c r="Q175" s="6">
        <v>3.19</v>
      </c>
      <c r="R175" s="6">
        <v>620</v>
      </c>
      <c r="S175" s="6">
        <v>841</v>
      </c>
      <c r="T175" s="6">
        <v>221</v>
      </c>
      <c r="U175" s="6">
        <v>13.22</v>
      </c>
      <c r="V175" s="6">
        <v>0</v>
      </c>
      <c r="W175" s="6">
        <v>16.41</v>
      </c>
      <c r="X175" s="6">
        <v>0</v>
      </c>
      <c r="Y175" s="6">
        <v>16.41</v>
      </c>
      <c r="Z175" s="6"/>
      <c r="AA175" s="49" t="str">
        <f>IFERROR(IF(VLOOKUP($D175,'Year-To-Date'!$E$1:$E$322,1,FALSE)=D175,"--","Find"),"Find")</f>
        <v>--</v>
      </c>
    </row>
    <row r="176" spans="1:27">
      <c r="A176" s="6" t="s">
        <v>1821</v>
      </c>
      <c r="B176" s="6" t="s">
        <v>510</v>
      </c>
      <c r="C176" s="6" t="s">
        <v>69</v>
      </c>
      <c r="D176" s="6" t="s">
        <v>261</v>
      </c>
      <c r="E176" s="6" t="s">
        <v>439</v>
      </c>
      <c r="F176" s="26" t="s">
        <v>105</v>
      </c>
      <c r="G176" s="6" t="s">
        <v>1870</v>
      </c>
      <c r="H176" s="6">
        <v>42256</v>
      </c>
      <c r="I176" s="6" t="s">
        <v>39</v>
      </c>
      <c r="J176" s="6" t="s">
        <v>440</v>
      </c>
      <c r="K176" s="6" t="s">
        <v>30</v>
      </c>
      <c r="L176" s="6" t="s">
        <v>31</v>
      </c>
      <c r="M176" s="6" t="s">
        <v>41</v>
      </c>
      <c r="N176" s="6">
        <v>1014</v>
      </c>
      <c r="O176" s="6">
        <v>1211</v>
      </c>
      <c r="P176" s="6">
        <v>197</v>
      </c>
      <c r="Q176" s="6">
        <v>3.33</v>
      </c>
      <c r="R176" s="6">
        <v>474</v>
      </c>
      <c r="S176" s="6">
        <v>555</v>
      </c>
      <c r="T176" s="6">
        <v>81</v>
      </c>
      <c r="U176" s="6">
        <v>4.84</v>
      </c>
      <c r="V176" s="6">
        <v>0</v>
      </c>
      <c r="W176" s="6">
        <v>8.17</v>
      </c>
      <c r="X176" s="6">
        <v>0</v>
      </c>
      <c r="Y176" s="6">
        <v>8.17</v>
      </c>
      <c r="Z176" s="6"/>
      <c r="AA176" s="49" t="str">
        <f>IFERROR(IF(VLOOKUP($D176,'Year-To-Date'!$E$1:$E$322,1,FALSE)=D176,"--","Find"),"Find")</f>
        <v>--</v>
      </c>
    </row>
    <row r="177" spans="1:27">
      <c r="A177" s="6" t="s">
        <v>1821</v>
      </c>
      <c r="B177" s="6" t="s">
        <v>510</v>
      </c>
      <c r="C177" s="6" t="s">
        <v>69</v>
      </c>
      <c r="D177" s="6" t="s">
        <v>262</v>
      </c>
      <c r="E177" s="6" t="s">
        <v>439</v>
      </c>
      <c r="F177" s="26" t="s">
        <v>105</v>
      </c>
      <c r="G177" s="6" t="s">
        <v>1870</v>
      </c>
      <c r="H177" s="6">
        <v>42256</v>
      </c>
      <c r="I177" s="6" t="s">
        <v>39</v>
      </c>
      <c r="J177" s="6" t="s">
        <v>440</v>
      </c>
      <c r="K177" s="6" t="s">
        <v>30</v>
      </c>
      <c r="L177" s="6" t="s">
        <v>31</v>
      </c>
      <c r="M177" s="6" t="s">
        <v>41</v>
      </c>
      <c r="N177" s="6">
        <v>5703</v>
      </c>
      <c r="O177" s="6">
        <v>7114</v>
      </c>
      <c r="P177" s="6">
        <v>1411</v>
      </c>
      <c r="Q177" s="6">
        <v>23.85</v>
      </c>
      <c r="R177" s="6">
        <v>6880</v>
      </c>
      <c r="S177" s="6">
        <v>10951</v>
      </c>
      <c r="T177" s="6">
        <v>4071</v>
      </c>
      <c r="U177" s="6">
        <v>243.45</v>
      </c>
      <c r="V177" s="6">
        <v>0</v>
      </c>
      <c r="W177" s="6">
        <v>267.3</v>
      </c>
      <c r="X177" s="6">
        <v>0</v>
      </c>
      <c r="Y177" s="6">
        <v>267.3</v>
      </c>
      <c r="Z177" s="6"/>
      <c r="AA177" s="49" t="str">
        <f>IFERROR(IF(VLOOKUP($D177,'Year-To-Date'!$E$1:$E$322,1,FALSE)=D177,"--","Find"),"Find")</f>
        <v>--</v>
      </c>
    </row>
    <row r="178" spans="1:27">
      <c r="A178" s="6" t="s">
        <v>1821</v>
      </c>
      <c r="B178" s="6" t="s">
        <v>510</v>
      </c>
      <c r="C178" s="6" t="s">
        <v>69</v>
      </c>
      <c r="D178" s="6" t="s">
        <v>263</v>
      </c>
      <c r="E178" s="6" t="s">
        <v>436</v>
      </c>
      <c r="F178" s="26" t="s">
        <v>105</v>
      </c>
      <c r="G178" s="6" t="s">
        <v>1870</v>
      </c>
      <c r="H178" s="6">
        <v>42256</v>
      </c>
      <c r="I178" s="6" t="s">
        <v>39</v>
      </c>
      <c r="J178" s="6" t="s">
        <v>438</v>
      </c>
      <c r="K178" s="6" t="s">
        <v>30</v>
      </c>
      <c r="L178" s="6" t="s">
        <v>31</v>
      </c>
      <c r="M178" s="6" t="s">
        <v>41</v>
      </c>
      <c r="N178" s="6">
        <v>213</v>
      </c>
      <c r="O178" s="6">
        <v>412</v>
      </c>
      <c r="P178" s="6">
        <v>199</v>
      </c>
      <c r="Q178" s="6">
        <v>3.36</v>
      </c>
      <c r="R178" s="6">
        <v>257</v>
      </c>
      <c r="S178" s="6">
        <v>401</v>
      </c>
      <c r="T178" s="6">
        <v>144</v>
      </c>
      <c r="U178" s="6">
        <v>8.61</v>
      </c>
      <c r="V178" s="6">
        <v>0</v>
      </c>
      <c r="W178" s="6">
        <v>11.97</v>
      </c>
      <c r="X178" s="6">
        <v>0</v>
      </c>
      <c r="Y178" s="6">
        <v>11.97</v>
      </c>
      <c r="Z178" s="6"/>
      <c r="AA178" s="49" t="str">
        <f>IFERROR(IF(VLOOKUP($D178,'Year-To-Date'!$E$1:$E$322,1,FALSE)=D178,"--","Find"),"Find")</f>
        <v>--</v>
      </c>
    </row>
    <row r="179" spans="1:27">
      <c r="A179" s="6" t="s">
        <v>1821</v>
      </c>
      <c r="B179" s="6" t="s">
        <v>510</v>
      </c>
      <c r="C179" s="6" t="s">
        <v>76</v>
      </c>
      <c r="D179" s="6" t="s">
        <v>309</v>
      </c>
      <c r="E179" s="6" t="s">
        <v>482</v>
      </c>
      <c r="F179" s="26" t="s">
        <v>105</v>
      </c>
      <c r="G179" s="6" t="s">
        <v>1870</v>
      </c>
      <c r="H179" s="6">
        <v>42256</v>
      </c>
      <c r="I179" s="6" t="s">
        <v>39</v>
      </c>
      <c r="J179" s="6" t="s">
        <v>434</v>
      </c>
      <c r="K179" s="6" t="s">
        <v>30</v>
      </c>
      <c r="L179" s="6" t="s">
        <v>31</v>
      </c>
      <c r="M179" s="6" t="s">
        <v>41</v>
      </c>
      <c r="N179" s="6">
        <v>40960</v>
      </c>
      <c r="O179" s="6">
        <v>64264</v>
      </c>
      <c r="P179" s="6">
        <v>23304</v>
      </c>
      <c r="Q179" s="6">
        <v>393.84</v>
      </c>
      <c r="R179" s="6">
        <v>12833</v>
      </c>
      <c r="S179" s="6">
        <v>16835</v>
      </c>
      <c r="T179" s="6">
        <v>4002</v>
      </c>
      <c r="U179" s="6">
        <v>239.32</v>
      </c>
      <c r="V179" s="6">
        <v>0</v>
      </c>
      <c r="W179" s="6">
        <v>633.16</v>
      </c>
      <c r="X179" s="6">
        <v>0</v>
      </c>
      <c r="Y179" s="6">
        <v>633.16</v>
      </c>
      <c r="Z179" s="6"/>
      <c r="AA179" s="49" t="str">
        <f>IFERROR(IF(VLOOKUP($D179,'Year-To-Date'!$E$1:$E$322,1,FALSE)=D179,"--","Find"),"Find")</f>
        <v>--</v>
      </c>
    </row>
    <row r="180" spans="1:27">
      <c r="A180" s="6" t="s">
        <v>1821</v>
      </c>
      <c r="B180" s="6" t="s">
        <v>510</v>
      </c>
      <c r="C180" s="6" t="s">
        <v>76</v>
      </c>
      <c r="D180" s="6" t="s">
        <v>310</v>
      </c>
      <c r="E180" s="6" t="s">
        <v>27</v>
      </c>
      <c r="F180" s="26" t="s">
        <v>105</v>
      </c>
      <c r="G180" s="6" t="s">
        <v>1870</v>
      </c>
      <c r="H180" s="6">
        <v>42255</v>
      </c>
      <c r="I180" s="6" t="s">
        <v>39</v>
      </c>
      <c r="J180" s="6" t="s">
        <v>29</v>
      </c>
      <c r="K180" s="6" t="s">
        <v>30</v>
      </c>
      <c r="L180" s="6" t="s">
        <v>31</v>
      </c>
      <c r="M180" s="6" t="s">
        <v>32</v>
      </c>
      <c r="N180" s="6">
        <v>46818</v>
      </c>
      <c r="O180" s="6">
        <v>62890</v>
      </c>
      <c r="P180" s="6">
        <v>16072</v>
      </c>
      <c r="Q180" s="6">
        <v>271.62</v>
      </c>
      <c r="R180" s="6">
        <v>4949</v>
      </c>
      <c r="S180" s="6">
        <v>6751</v>
      </c>
      <c r="T180" s="6">
        <v>1802</v>
      </c>
      <c r="U180" s="6">
        <v>107.76</v>
      </c>
      <c r="V180" s="6">
        <v>0</v>
      </c>
      <c r="W180" s="6">
        <v>379.38</v>
      </c>
      <c r="X180" s="6">
        <v>0</v>
      </c>
      <c r="Y180" s="6">
        <v>379.38</v>
      </c>
      <c r="Z180" s="6"/>
      <c r="AA180" s="49" t="str">
        <f>IFERROR(IF(VLOOKUP($D180,'Year-To-Date'!$E$1:$E$322,1,FALSE)=D180,"--","Find"),"Find")</f>
        <v>--</v>
      </c>
    </row>
    <row r="181" spans="1:27">
      <c r="A181" s="6" t="s">
        <v>1821</v>
      </c>
      <c r="B181" s="6" t="s">
        <v>510</v>
      </c>
      <c r="C181" s="6" t="s">
        <v>76</v>
      </c>
      <c r="D181" s="6" t="s">
        <v>311</v>
      </c>
      <c r="E181" s="6" t="s">
        <v>427</v>
      </c>
      <c r="F181" s="26" t="s">
        <v>105</v>
      </c>
      <c r="G181" s="6" t="s">
        <v>1870</v>
      </c>
      <c r="H181" s="6">
        <v>42257</v>
      </c>
      <c r="I181" s="6" t="s">
        <v>39</v>
      </c>
      <c r="J181" s="6" t="s">
        <v>429</v>
      </c>
      <c r="K181" s="6" t="s">
        <v>30</v>
      </c>
      <c r="L181" s="6" t="s">
        <v>31</v>
      </c>
      <c r="M181" s="6" t="s">
        <v>32</v>
      </c>
      <c r="N181" s="6">
        <v>38516</v>
      </c>
      <c r="O181" s="6">
        <v>48188</v>
      </c>
      <c r="P181" s="6">
        <v>9672</v>
      </c>
      <c r="Q181" s="6">
        <v>163.46</v>
      </c>
      <c r="R181" s="6">
        <v>3819</v>
      </c>
      <c r="S181" s="6">
        <v>6057</v>
      </c>
      <c r="T181" s="6">
        <v>2238</v>
      </c>
      <c r="U181" s="6">
        <v>133.83000000000001</v>
      </c>
      <c r="V181" s="6">
        <v>0</v>
      </c>
      <c r="W181" s="6">
        <v>297.29000000000002</v>
      </c>
      <c r="X181" s="6">
        <v>0</v>
      </c>
      <c r="Y181" s="6">
        <v>297.29000000000002</v>
      </c>
      <c r="Z181" s="6"/>
      <c r="AA181" s="49" t="str">
        <f>IFERROR(IF(VLOOKUP($D181,'Year-To-Date'!$E$1:$E$322,1,FALSE)=D181,"--","Find"),"Find")</f>
        <v>--</v>
      </c>
    </row>
    <row r="182" spans="1:27">
      <c r="A182" s="6" t="s">
        <v>1821</v>
      </c>
      <c r="B182" s="6" t="s">
        <v>510</v>
      </c>
      <c r="C182" s="6" t="s">
        <v>76</v>
      </c>
      <c r="D182" s="6" t="s">
        <v>312</v>
      </c>
      <c r="E182" s="6" t="s">
        <v>427</v>
      </c>
      <c r="F182" s="26" t="s">
        <v>105</v>
      </c>
      <c r="G182" s="6" t="s">
        <v>1870</v>
      </c>
      <c r="H182" s="6">
        <v>42257</v>
      </c>
      <c r="I182" s="6" t="s">
        <v>39</v>
      </c>
      <c r="J182" s="6" t="s">
        <v>429</v>
      </c>
      <c r="K182" s="6" t="s">
        <v>30</v>
      </c>
      <c r="L182" s="6" t="s">
        <v>31</v>
      </c>
      <c r="M182" s="6" t="s">
        <v>32</v>
      </c>
      <c r="N182" s="6">
        <v>101135</v>
      </c>
      <c r="O182" s="6">
        <v>132656</v>
      </c>
      <c r="P182" s="6">
        <v>31521</v>
      </c>
      <c r="Q182" s="6">
        <v>532.70000000000005</v>
      </c>
      <c r="R182" s="6">
        <v>12570</v>
      </c>
      <c r="S182" s="6">
        <v>16832</v>
      </c>
      <c r="T182" s="6">
        <v>4262</v>
      </c>
      <c r="U182" s="6">
        <v>254.87</v>
      </c>
      <c r="V182" s="6">
        <v>0</v>
      </c>
      <c r="W182" s="6">
        <v>787.57</v>
      </c>
      <c r="X182" s="6">
        <v>0</v>
      </c>
      <c r="Y182" s="6">
        <v>787.57</v>
      </c>
      <c r="Z182" s="6"/>
      <c r="AA182" s="49" t="str">
        <f>IFERROR(IF(VLOOKUP($D182,'Year-To-Date'!$E$1:$E$322,1,FALSE)=D182,"--","Find"),"Find")</f>
        <v>--</v>
      </c>
    </row>
    <row r="183" spans="1:27">
      <c r="A183" s="6" t="s">
        <v>1821</v>
      </c>
      <c r="B183" s="6" t="s">
        <v>510</v>
      </c>
      <c r="C183" s="6" t="s">
        <v>76</v>
      </c>
      <c r="D183" s="6" t="s">
        <v>313</v>
      </c>
      <c r="E183" s="6" t="s">
        <v>427</v>
      </c>
      <c r="F183" s="26" t="s">
        <v>105</v>
      </c>
      <c r="G183" s="6" t="s">
        <v>1870</v>
      </c>
      <c r="H183" s="6">
        <v>42257</v>
      </c>
      <c r="I183" s="6" t="s">
        <v>39</v>
      </c>
      <c r="J183" s="6" t="s">
        <v>429</v>
      </c>
      <c r="K183" s="6" t="s">
        <v>30</v>
      </c>
      <c r="L183" s="6" t="s">
        <v>31</v>
      </c>
      <c r="M183" s="6" t="s">
        <v>32</v>
      </c>
      <c r="N183" s="6">
        <v>64793</v>
      </c>
      <c r="O183" s="6">
        <v>80103</v>
      </c>
      <c r="P183" s="6">
        <v>15310</v>
      </c>
      <c r="Q183" s="6">
        <v>258.74</v>
      </c>
      <c r="R183" s="6">
        <v>7120</v>
      </c>
      <c r="S183" s="6">
        <v>8728</v>
      </c>
      <c r="T183" s="6">
        <v>1608</v>
      </c>
      <c r="U183" s="6">
        <v>96.16</v>
      </c>
      <c r="V183" s="6">
        <v>0</v>
      </c>
      <c r="W183" s="6">
        <v>354.9</v>
      </c>
      <c r="X183" s="6">
        <v>0</v>
      </c>
      <c r="Y183" s="6">
        <v>354.9</v>
      </c>
      <c r="Z183" s="6"/>
      <c r="AA183" s="49" t="str">
        <f>IFERROR(IF(VLOOKUP($D183,'Year-To-Date'!$E$1:$E$322,1,FALSE)=D183,"--","Find"),"Find")</f>
        <v>--</v>
      </c>
    </row>
    <row r="184" spans="1:27">
      <c r="A184" s="6" t="s">
        <v>1821</v>
      </c>
      <c r="B184" s="6" t="s">
        <v>510</v>
      </c>
      <c r="C184" s="6" t="s">
        <v>25</v>
      </c>
      <c r="D184" s="6" t="s">
        <v>112</v>
      </c>
      <c r="E184" s="6" t="s">
        <v>62</v>
      </c>
      <c r="F184" s="26" t="s">
        <v>113</v>
      </c>
      <c r="G184" s="6" t="s">
        <v>1871</v>
      </c>
      <c r="H184" s="6">
        <v>42220</v>
      </c>
      <c r="I184" s="6" t="s">
        <v>39</v>
      </c>
      <c r="J184" s="6" t="s">
        <v>63</v>
      </c>
      <c r="K184" s="6" t="s">
        <v>30</v>
      </c>
      <c r="L184" s="6" t="s">
        <v>31</v>
      </c>
      <c r="M184" s="6" t="s">
        <v>378</v>
      </c>
      <c r="N184" s="6">
        <v>30750</v>
      </c>
      <c r="O184" s="6">
        <v>32800</v>
      </c>
      <c r="P184" s="6">
        <v>2050</v>
      </c>
      <c r="Q184" s="6">
        <v>34.65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34.65</v>
      </c>
      <c r="X184" s="6">
        <v>0</v>
      </c>
      <c r="Y184" s="6">
        <v>34.65</v>
      </c>
      <c r="Z184" s="6"/>
      <c r="AA184" s="49" t="str">
        <f>IFERROR(IF(VLOOKUP($D184,'Year-To-Date'!$E$1:$E$322,1,FALSE)=D184,"--","Find"),"Find")</f>
        <v>--</v>
      </c>
    </row>
    <row r="185" spans="1:27">
      <c r="A185" s="6" t="s">
        <v>1821</v>
      </c>
      <c r="B185" s="6" t="s">
        <v>510</v>
      </c>
      <c r="C185" s="6" t="s">
        <v>76</v>
      </c>
      <c r="D185" s="6" t="s">
        <v>316</v>
      </c>
      <c r="E185" s="6" t="s">
        <v>504</v>
      </c>
      <c r="F185" s="26" t="s">
        <v>317</v>
      </c>
      <c r="G185" s="6" t="s">
        <v>1872</v>
      </c>
      <c r="H185" s="6">
        <v>42332</v>
      </c>
      <c r="I185" s="6" t="s">
        <v>39</v>
      </c>
      <c r="J185" s="6" t="s">
        <v>381</v>
      </c>
      <c r="K185" s="6" t="s">
        <v>30</v>
      </c>
      <c r="L185" s="6" t="s">
        <v>31</v>
      </c>
      <c r="M185" s="6" t="s">
        <v>32</v>
      </c>
      <c r="N185" s="6">
        <v>8486</v>
      </c>
      <c r="O185" s="6">
        <v>13510</v>
      </c>
      <c r="P185" s="6">
        <v>5024</v>
      </c>
      <c r="Q185" s="6">
        <v>84.91</v>
      </c>
      <c r="R185" s="6">
        <v>3297</v>
      </c>
      <c r="S185" s="6">
        <v>4131</v>
      </c>
      <c r="T185" s="6">
        <v>834</v>
      </c>
      <c r="U185" s="6">
        <v>49.87</v>
      </c>
      <c r="V185" s="6">
        <v>0</v>
      </c>
      <c r="W185" s="6">
        <v>134.78</v>
      </c>
      <c r="X185" s="6">
        <v>0</v>
      </c>
      <c r="Y185" s="6">
        <v>134.78</v>
      </c>
      <c r="Z185" s="6"/>
      <c r="AA185" s="49" t="str">
        <f>IFERROR(IF(VLOOKUP($D185,'Year-To-Date'!$E$1:$E$322,1,FALSE)=D185,"--","Find"),"Find")</f>
        <v>--</v>
      </c>
    </row>
    <row r="186" spans="1:27">
      <c r="A186" s="6" t="s">
        <v>1821</v>
      </c>
      <c r="B186" s="6" t="s">
        <v>510</v>
      </c>
      <c r="C186" s="6" t="s">
        <v>25</v>
      </c>
      <c r="D186" s="6" t="s">
        <v>121</v>
      </c>
      <c r="E186" s="6" t="s">
        <v>400</v>
      </c>
      <c r="F186" s="26" t="s">
        <v>122</v>
      </c>
      <c r="G186" s="6" t="s">
        <v>1873</v>
      </c>
      <c r="H186" s="6">
        <v>42276</v>
      </c>
      <c r="I186" s="6" t="s">
        <v>39</v>
      </c>
      <c r="J186" s="6" t="s">
        <v>402</v>
      </c>
      <c r="K186" s="6" t="s">
        <v>30</v>
      </c>
      <c r="L186" s="6" t="s">
        <v>31</v>
      </c>
      <c r="M186" s="6" t="s">
        <v>41</v>
      </c>
      <c r="N186" s="6">
        <v>30709</v>
      </c>
      <c r="O186" s="6">
        <v>38084</v>
      </c>
      <c r="P186" s="6">
        <v>7375</v>
      </c>
      <c r="Q186" s="6">
        <v>124.64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124.64</v>
      </c>
      <c r="X186" s="6">
        <v>0</v>
      </c>
      <c r="Y186" s="6">
        <v>124.64</v>
      </c>
      <c r="Z186" s="6"/>
      <c r="AA186" s="49" t="str">
        <f>IFERROR(IF(VLOOKUP($D186,'Year-To-Date'!$E$1:$E$322,1,FALSE)=D186,"--","Find"),"Find")</f>
        <v>--</v>
      </c>
    </row>
    <row r="187" spans="1:27">
      <c r="A187" s="6" t="s">
        <v>1821</v>
      </c>
      <c r="B187" s="6" t="s">
        <v>510</v>
      </c>
      <c r="C187" s="6" t="s">
        <v>25</v>
      </c>
      <c r="D187" s="6" t="s">
        <v>26</v>
      </c>
      <c r="E187" s="6" t="s">
        <v>27</v>
      </c>
      <c r="F187" s="26"/>
      <c r="G187" s="6" t="s">
        <v>1833</v>
      </c>
      <c r="H187" s="6">
        <v>42213</v>
      </c>
      <c r="I187" s="6" t="s">
        <v>28</v>
      </c>
      <c r="J187" s="6" t="s">
        <v>29</v>
      </c>
      <c r="K187" s="6" t="s">
        <v>30</v>
      </c>
      <c r="L187" s="6" t="s">
        <v>31</v>
      </c>
      <c r="M187" s="6" t="s">
        <v>382</v>
      </c>
      <c r="N187" s="6">
        <v>233364</v>
      </c>
      <c r="O187" s="6">
        <v>276983</v>
      </c>
      <c r="P187" s="6">
        <v>43619</v>
      </c>
      <c r="Q187" s="6">
        <v>737.16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737.16</v>
      </c>
      <c r="X187" s="6">
        <v>0</v>
      </c>
      <c r="Y187" s="6">
        <v>737.16</v>
      </c>
      <c r="Z187" s="6"/>
      <c r="AA187" s="49" t="str">
        <f>IFERROR(IF(VLOOKUP($D187,'Year-To-Date'!$E$1:$E$322,1,FALSE)=D187,"--","Find"),"Find")</f>
        <v>--</v>
      </c>
    </row>
    <row r="188" spans="1:27">
      <c r="A188" s="6" t="s">
        <v>1821</v>
      </c>
      <c r="B188" s="6" t="s">
        <v>510</v>
      </c>
      <c r="C188" s="6" t="s">
        <v>25</v>
      </c>
      <c r="D188" s="6" t="s">
        <v>120</v>
      </c>
      <c r="E188" s="6" t="s">
        <v>439</v>
      </c>
      <c r="F188" s="26"/>
      <c r="G188" s="6" t="s">
        <v>1833</v>
      </c>
      <c r="H188" s="6">
        <v>42257</v>
      </c>
      <c r="I188" s="6" t="s">
        <v>39</v>
      </c>
      <c r="J188" s="6" t="s">
        <v>440</v>
      </c>
      <c r="K188" s="6" t="s">
        <v>30</v>
      </c>
      <c r="L188" s="6" t="s">
        <v>31</v>
      </c>
      <c r="M188" s="6" t="s">
        <v>41</v>
      </c>
      <c r="N188" s="6">
        <v>10</v>
      </c>
      <c r="O188" s="6">
        <v>10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/>
      <c r="AA188" s="49" t="str">
        <f>IFERROR(IF(VLOOKUP($D188,'Year-To-Date'!$E$1:$E$322,1,FALSE)=D188,"--","Find"),"Find")</f>
        <v>--</v>
      </c>
    </row>
    <row r="189" spans="1:27">
      <c r="A189" s="6" t="s">
        <v>1821</v>
      </c>
      <c r="B189" s="6" t="s">
        <v>510</v>
      </c>
      <c r="C189" s="6" t="s">
        <v>25</v>
      </c>
      <c r="D189" s="6" t="s">
        <v>125</v>
      </c>
      <c r="E189" s="6" t="s">
        <v>566</v>
      </c>
      <c r="F189" s="26"/>
      <c r="G189" s="6" t="s">
        <v>1833</v>
      </c>
      <c r="H189" s="6">
        <v>42360</v>
      </c>
      <c r="I189" s="6" t="s">
        <v>39</v>
      </c>
      <c r="J189" s="6" t="s">
        <v>567</v>
      </c>
      <c r="K189" s="6" t="s">
        <v>30</v>
      </c>
      <c r="L189" s="6" t="s">
        <v>31</v>
      </c>
      <c r="M189" s="6" t="s">
        <v>41</v>
      </c>
      <c r="N189" s="6">
        <v>7011</v>
      </c>
      <c r="O189" s="6">
        <v>10266</v>
      </c>
      <c r="P189" s="6">
        <v>3255</v>
      </c>
      <c r="Q189" s="6">
        <v>55.01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55.01</v>
      </c>
      <c r="X189" s="6">
        <v>0</v>
      </c>
      <c r="Y189" s="6">
        <v>55.01</v>
      </c>
      <c r="Z189" s="6"/>
      <c r="AA189" s="49" t="str">
        <f>IFERROR(IF(VLOOKUP($D189,'Year-To-Date'!$E$1:$E$322,1,FALSE)=D189,"--","Find"),"Find")</f>
        <v>--</v>
      </c>
    </row>
    <row r="190" spans="1:27">
      <c r="A190" s="6" t="s">
        <v>1821</v>
      </c>
      <c r="B190" s="6" t="s">
        <v>510</v>
      </c>
      <c r="C190" s="6" t="s">
        <v>25</v>
      </c>
      <c r="D190" s="6" t="s">
        <v>136</v>
      </c>
      <c r="E190" s="6" t="s">
        <v>750</v>
      </c>
      <c r="F190" s="26"/>
      <c r="G190" s="6" t="s">
        <v>1833</v>
      </c>
      <c r="H190" s="6">
        <v>42444</v>
      </c>
      <c r="I190" s="6" t="s">
        <v>39</v>
      </c>
      <c r="J190" s="6" t="s">
        <v>751</v>
      </c>
      <c r="K190" s="6" t="s">
        <v>30</v>
      </c>
      <c r="L190" s="6" t="s">
        <v>31</v>
      </c>
      <c r="M190" s="6" t="s">
        <v>32</v>
      </c>
      <c r="N190" s="6">
        <v>20</v>
      </c>
      <c r="O190" s="6">
        <v>20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/>
      <c r="AA190" s="49" t="str">
        <f>IFERROR(IF(VLOOKUP($D190,'Year-To-Date'!$E$1:$E$322,1,FALSE)=D190,"--","Find"),"Find")</f>
        <v>--</v>
      </c>
    </row>
    <row r="191" spans="1:27">
      <c r="A191" s="6" t="s">
        <v>1821</v>
      </c>
      <c r="B191" s="6" t="s">
        <v>510</v>
      </c>
      <c r="C191" s="6" t="s">
        <v>419</v>
      </c>
      <c r="D191" s="6" t="s">
        <v>420</v>
      </c>
      <c r="E191" s="6" t="s">
        <v>421</v>
      </c>
      <c r="F191" s="26"/>
      <c r="G191" s="6" t="s">
        <v>1833</v>
      </c>
      <c r="H191" s="6">
        <v>42158</v>
      </c>
      <c r="I191" s="6" t="s">
        <v>28</v>
      </c>
      <c r="J191" s="6" t="s">
        <v>423</v>
      </c>
      <c r="K191" s="6" t="s">
        <v>30</v>
      </c>
      <c r="L191" s="6" t="s">
        <v>31</v>
      </c>
      <c r="M191" s="6" t="s">
        <v>32</v>
      </c>
      <c r="N191" s="6">
        <v>12279</v>
      </c>
      <c r="O191" s="6">
        <v>12279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/>
      <c r="AA191" s="49" t="str">
        <f>IFERROR(IF(VLOOKUP($D191,'Year-To-Date'!$E$1:$E$322,1,FALSE)=D191,"--","Find"),"Find")</f>
        <v>--</v>
      </c>
    </row>
    <row r="192" spans="1:27">
      <c r="A192" s="6" t="s">
        <v>1821</v>
      </c>
      <c r="B192" s="6" t="s">
        <v>510</v>
      </c>
      <c r="C192" s="6" t="s">
        <v>56</v>
      </c>
      <c r="D192" s="6" t="s">
        <v>66</v>
      </c>
      <c r="E192" s="6" t="s">
        <v>27</v>
      </c>
      <c r="F192" s="26"/>
      <c r="G192" s="6" t="s">
        <v>1833</v>
      </c>
      <c r="H192" s="6">
        <v>42213</v>
      </c>
      <c r="I192" s="6" t="s">
        <v>28</v>
      </c>
      <c r="J192" s="6" t="s">
        <v>29</v>
      </c>
      <c r="K192" s="6" t="s">
        <v>30</v>
      </c>
      <c r="L192" s="6" t="s">
        <v>31</v>
      </c>
      <c r="M192" s="6" t="s">
        <v>32</v>
      </c>
      <c r="N192" s="6">
        <v>29237</v>
      </c>
      <c r="O192" s="6">
        <v>31765</v>
      </c>
      <c r="P192" s="6">
        <v>2528</v>
      </c>
      <c r="Q192" s="6">
        <v>42.72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42.72</v>
      </c>
      <c r="X192" s="6">
        <v>0</v>
      </c>
      <c r="Y192" s="6">
        <v>42.72</v>
      </c>
      <c r="Z192" s="6"/>
      <c r="AA192" s="49" t="str">
        <f>IFERROR(IF(VLOOKUP($D192,'Year-To-Date'!$E$1:$E$322,1,FALSE)=D192,"--","Find"),"Find")</f>
        <v>--</v>
      </c>
    </row>
    <row r="193" spans="1:27">
      <c r="A193" s="6" t="s">
        <v>1821</v>
      </c>
      <c r="B193" s="6" t="s">
        <v>510</v>
      </c>
      <c r="C193" s="6" t="s">
        <v>56</v>
      </c>
      <c r="D193" s="6" t="s">
        <v>218</v>
      </c>
      <c r="E193" s="6" t="s">
        <v>719</v>
      </c>
      <c r="F193" s="26"/>
      <c r="G193" s="6" t="s">
        <v>1833</v>
      </c>
      <c r="H193" s="6">
        <v>42444</v>
      </c>
      <c r="I193" s="6" t="s">
        <v>39</v>
      </c>
      <c r="J193" s="6" t="s">
        <v>720</v>
      </c>
      <c r="K193" s="6" t="s">
        <v>30</v>
      </c>
      <c r="L193" s="6" t="s">
        <v>31</v>
      </c>
      <c r="M193" s="6" t="s">
        <v>32</v>
      </c>
      <c r="N193" s="6">
        <v>10</v>
      </c>
      <c r="O193" s="6">
        <v>10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/>
      <c r="AA193" s="49" t="str">
        <f>IFERROR(IF(VLOOKUP($D193,'Year-To-Date'!$E$1:$E$322,1,FALSE)=D193,"--","Find"),"Find")</f>
        <v>--</v>
      </c>
    </row>
    <row r="194" spans="1:27">
      <c r="A194" s="6" t="s">
        <v>1821</v>
      </c>
      <c r="B194" s="6" t="s">
        <v>510</v>
      </c>
      <c r="C194" s="6" t="s">
        <v>56</v>
      </c>
      <c r="D194" s="6" t="s">
        <v>219</v>
      </c>
      <c r="E194" s="6" t="s">
        <v>750</v>
      </c>
      <c r="F194" s="26"/>
      <c r="G194" s="6" t="s">
        <v>1833</v>
      </c>
      <c r="H194" s="6">
        <v>42444</v>
      </c>
      <c r="I194" s="6" t="s">
        <v>39</v>
      </c>
      <c r="J194" s="6" t="s">
        <v>751</v>
      </c>
      <c r="K194" s="6" t="s">
        <v>30</v>
      </c>
      <c r="L194" s="6" t="s">
        <v>31</v>
      </c>
      <c r="M194" s="6" t="s">
        <v>32</v>
      </c>
      <c r="N194" s="6">
        <v>22</v>
      </c>
      <c r="O194" s="6">
        <v>22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/>
      <c r="AA194" s="49" t="str">
        <f>IFERROR(IF(VLOOKUP($D194,'Year-To-Date'!$E$1:$E$322,1,FALSE)=D194,"--","Find"),"Find")</f>
        <v>--</v>
      </c>
    </row>
    <row r="195" spans="1:27">
      <c r="A195" s="6" t="s">
        <v>1821</v>
      </c>
      <c r="B195" s="6" t="s">
        <v>510</v>
      </c>
      <c r="C195" s="6" t="s">
        <v>56</v>
      </c>
      <c r="D195" s="6" t="s">
        <v>220</v>
      </c>
      <c r="E195" s="6" t="s">
        <v>610</v>
      </c>
      <c r="F195" s="26"/>
      <c r="G195" s="6" t="s">
        <v>1833</v>
      </c>
      <c r="H195" s="6">
        <v>42450</v>
      </c>
      <c r="I195" s="6" t="s">
        <v>39</v>
      </c>
      <c r="J195" s="6" t="s">
        <v>612</v>
      </c>
      <c r="K195" s="6" t="s">
        <v>30</v>
      </c>
      <c r="L195" s="6" t="s">
        <v>31</v>
      </c>
      <c r="M195" s="6" t="s">
        <v>32</v>
      </c>
      <c r="N195" s="6">
        <v>11</v>
      </c>
      <c r="O195" s="6">
        <v>11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/>
      <c r="AA195" s="49" t="str">
        <f>IFERROR(IF(VLOOKUP($D195,'Year-To-Date'!$E$1:$E$322,1,FALSE)=D195,"--","Find"),"Find")</f>
        <v>--</v>
      </c>
    </row>
    <row r="196" spans="1:27">
      <c r="A196" s="6" t="s">
        <v>1821</v>
      </c>
      <c r="B196" s="6" t="s">
        <v>510</v>
      </c>
      <c r="C196" s="6" t="s">
        <v>489</v>
      </c>
      <c r="D196" s="6" t="s">
        <v>226</v>
      </c>
      <c r="E196" s="6" t="s">
        <v>405</v>
      </c>
      <c r="F196" s="26"/>
      <c r="G196" s="6" t="s">
        <v>1833</v>
      </c>
      <c r="H196" s="6">
        <v>42281</v>
      </c>
      <c r="I196" s="6"/>
      <c r="J196" s="6" t="s">
        <v>407</v>
      </c>
      <c r="K196" s="6" t="s">
        <v>30</v>
      </c>
      <c r="L196" s="6" t="s">
        <v>31</v>
      </c>
      <c r="M196" s="6" t="s">
        <v>378</v>
      </c>
      <c r="N196" s="6">
        <v>18379</v>
      </c>
      <c r="O196" s="6">
        <v>18379</v>
      </c>
      <c r="P196" s="6">
        <v>0</v>
      </c>
      <c r="Q196" s="6">
        <v>0</v>
      </c>
      <c r="R196" s="6">
        <v>17837</v>
      </c>
      <c r="S196" s="6">
        <v>17837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/>
      <c r="AA196" s="49" t="str">
        <f>IFERROR(IF(VLOOKUP($D196,'Year-To-Date'!$E$1:$E$322,1,FALSE)=D196,"--","Find"),"Find")</f>
        <v>--</v>
      </c>
    </row>
    <row r="197" spans="1:27">
      <c r="A197" s="6" t="s">
        <v>1821</v>
      </c>
      <c r="B197" s="6" t="s">
        <v>510</v>
      </c>
      <c r="C197" s="6" t="s">
        <v>491</v>
      </c>
      <c r="D197" s="6" t="s">
        <v>280</v>
      </c>
      <c r="E197" s="6" t="s">
        <v>421</v>
      </c>
      <c r="F197" s="26"/>
      <c r="G197" s="6" t="s">
        <v>1833</v>
      </c>
      <c r="H197" s="6">
        <v>42158</v>
      </c>
      <c r="I197" s="6" t="s">
        <v>28</v>
      </c>
      <c r="J197" s="6" t="s">
        <v>423</v>
      </c>
      <c r="K197" s="6" t="s">
        <v>30</v>
      </c>
      <c r="L197" s="6" t="s">
        <v>31</v>
      </c>
      <c r="M197" s="6" t="s">
        <v>32</v>
      </c>
      <c r="N197" s="6">
        <v>1000</v>
      </c>
      <c r="O197" s="6">
        <v>1000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/>
      <c r="AA197" s="49" t="str">
        <f>IFERROR(IF(VLOOKUP($D197,'Year-To-Date'!$E$1:$E$322,1,FALSE)=D197,"--","Find"),"Find")</f>
        <v>--</v>
      </c>
    </row>
    <row r="198" spans="1:27">
      <c r="A198" s="6" t="s">
        <v>1821</v>
      </c>
      <c r="B198" s="6" t="s">
        <v>510</v>
      </c>
      <c r="C198" s="6" t="s">
        <v>76</v>
      </c>
      <c r="D198" s="6" t="s">
        <v>333</v>
      </c>
      <c r="E198" s="6" t="s">
        <v>750</v>
      </c>
      <c r="F198" s="26"/>
      <c r="G198" s="6" t="s">
        <v>1833</v>
      </c>
      <c r="H198" s="6">
        <v>42444</v>
      </c>
      <c r="I198" s="6" t="s">
        <v>39</v>
      </c>
      <c r="J198" s="6" t="s">
        <v>751</v>
      </c>
      <c r="K198" s="6" t="s">
        <v>30</v>
      </c>
      <c r="L198" s="6" t="s">
        <v>31</v>
      </c>
      <c r="M198" s="6" t="s">
        <v>32</v>
      </c>
      <c r="N198" s="6">
        <v>9</v>
      </c>
      <c r="O198" s="6">
        <v>9</v>
      </c>
      <c r="P198" s="6">
        <v>0</v>
      </c>
      <c r="Q198" s="6">
        <v>0</v>
      </c>
      <c r="R198" s="6">
        <v>10</v>
      </c>
      <c r="S198" s="6">
        <v>10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/>
      <c r="AA198" s="49" t="str">
        <f>IFERROR(IF(VLOOKUP($D198,'Year-To-Date'!$E$1:$E$322,1,FALSE)=D198,"--","Find"),"Find")</f>
        <v>--</v>
      </c>
    </row>
    <row r="199" spans="1:27">
      <c r="A199" s="6" t="s">
        <v>1821</v>
      </c>
      <c r="B199" s="6" t="s">
        <v>510</v>
      </c>
      <c r="C199" s="6" t="s">
        <v>76</v>
      </c>
      <c r="D199" s="6" t="s">
        <v>335</v>
      </c>
      <c r="E199" s="6" t="s">
        <v>750</v>
      </c>
      <c r="F199" s="26"/>
      <c r="G199" s="6" t="s">
        <v>1833</v>
      </c>
      <c r="H199" s="6">
        <v>42444</v>
      </c>
      <c r="I199" s="6" t="s">
        <v>39</v>
      </c>
      <c r="J199" s="6" t="s">
        <v>751</v>
      </c>
      <c r="K199" s="6" t="s">
        <v>30</v>
      </c>
      <c r="L199" s="6" t="s">
        <v>31</v>
      </c>
      <c r="M199" s="6" t="s">
        <v>32</v>
      </c>
      <c r="N199" s="6">
        <v>12</v>
      </c>
      <c r="O199" s="6">
        <v>12</v>
      </c>
      <c r="P199" s="6">
        <v>0</v>
      </c>
      <c r="Q199" s="6">
        <v>0</v>
      </c>
      <c r="R199" s="6">
        <v>13</v>
      </c>
      <c r="S199" s="6">
        <v>13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/>
      <c r="AA199" s="49" t="str">
        <f>IFERROR(IF(VLOOKUP($D199,'Year-To-Date'!$E$1:$E$322,1,FALSE)=D199,"--","Find"),"Find")</f>
        <v>--</v>
      </c>
    </row>
    <row r="200" spans="1:27">
      <c r="A200" s="6" t="s">
        <v>1821</v>
      </c>
      <c r="B200" s="6" t="s">
        <v>510</v>
      </c>
      <c r="C200" s="6" t="s">
        <v>76</v>
      </c>
      <c r="D200" s="6" t="s">
        <v>348</v>
      </c>
      <c r="E200" s="6" t="s">
        <v>750</v>
      </c>
      <c r="F200" s="26"/>
      <c r="G200" s="6" t="s">
        <v>1833</v>
      </c>
      <c r="H200" s="6">
        <v>42444</v>
      </c>
      <c r="I200" s="6" t="s">
        <v>39</v>
      </c>
      <c r="J200" s="6" t="s">
        <v>751</v>
      </c>
      <c r="K200" s="6" t="s">
        <v>30</v>
      </c>
      <c r="L200" s="6" t="s">
        <v>31</v>
      </c>
      <c r="M200" s="6" t="s">
        <v>32</v>
      </c>
      <c r="N200" s="6">
        <v>6</v>
      </c>
      <c r="O200" s="6">
        <v>6</v>
      </c>
      <c r="P200" s="6">
        <v>0</v>
      </c>
      <c r="Q200" s="6">
        <v>0</v>
      </c>
      <c r="R200" s="6">
        <v>12</v>
      </c>
      <c r="S200" s="6">
        <v>12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/>
      <c r="AA200" s="49" t="str">
        <f>IFERROR(IF(VLOOKUP($D200,'Year-To-Date'!$E$1:$E$322,1,FALSE)=D200,"--","Find"),"Find")</f>
        <v>--</v>
      </c>
    </row>
    <row r="201" spans="1:27">
      <c r="A201" s="8"/>
      <c r="B201" s="2"/>
      <c r="C201" s="2"/>
      <c r="D201" s="2"/>
      <c r="E201" s="2"/>
      <c r="F201" s="25"/>
      <c r="G201" s="2"/>
      <c r="H201" s="3"/>
      <c r="I201" s="2"/>
      <c r="J201" s="2"/>
      <c r="K201" s="2"/>
      <c r="L201" s="2"/>
      <c r="M201" s="2"/>
      <c r="N201" s="4"/>
      <c r="O201" s="4"/>
      <c r="P201" s="4"/>
      <c r="Q201" s="7">
        <v>9107.3399999999947</v>
      </c>
      <c r="R201" s="4"/>
      <c r="S201" s="4"/>
      <c r="T201" s="4"/>
      <c r="U201" s="7">
        <v>5628.6100000000006</v>
      </c>
      <c r="V201" s="7">
        <v>0</v>
      </c>
      <c r="W201" s="7">
        <v>14735.949999999993</v>
      </c>
      <c r="X201" s="7">
        <v>0</v>
      </c>
      <c r="Y201" s="7">
        <v>14735.949999999993</v>
      </c>
      <c r="Z201" s="4"/>
      <c r="AA201" s="30">
        <f>COUNTIF(AA1:AA200,"Find")</f>
        <v>0</v>
      </c>
    </row>
    <row r="202" spans="1:27">
      <c r="A202" s="6"/>
      <c r="B202" s="6"/>
      <c r="C202" s="6"/>
      <c r="D202" s="6"/>
      <c r="E202" s="6"/>
      <c r="F202" s="2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</sheetData>
  <autoFilter ref="A1:Z168"/>
  <printOptions horizontalCentered="1"/>
  <pageMargins left="0.5" right="0.5" top="1" bottom="1.25" header="0.5" footer="0.5"/>
  <pageSetup paperSize="5" scale="95" orientation="landscape" r:id="rId1"/>
  <headerFooter>
    <oddHeader>&amp;L&amp;"Arial,Bold"&amp;20</oddHeader>
    <oddFooter>&amp;L&amp;8&amp;R&amp;"Arial,Regular"&amp;8&amp;P of &amp;N
Created: 08/03/2016 09:16 AM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A162"/>
  <sheetViews>
    <sheetView showGridLines="0" topLeftCell="I129" workbookViewId="0">
      <selection activeCell="M161" sqref="M161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</cols>
  <sheetData>
    <row r="1" spans="1:27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</row>
    <row r="2" spans="1:27">
      <c r="A2" s="2" t="s">
        <v>1774</v>
      </c>
      <c r="B2" s="2" t="s">
        <v>510</v>
      </c>
      <c r="C2" s="2" t="s">
        <v>48</v>
      </c>
      <c r="D2" s="2" t="s">
        <v>165</v>
      </c>
      <c r="E2" s="2" t="s">
        <v>498</v>
      </c>
      <c r="F2" s="21" t="s">
        <v>166</v>
      </c>
      <c r="G2" s="11" t="s">
        <v>1775</v>
      </c>
      <c r="H2" s="3">
        <v>42331</v>
      </c>
      <c r="I2" s="2" t="s">
        <v>39</v>
      </c>
      <c r="J2" s="2" t="s">
        <v>431</v>
      </c>
      <c r="K2" s="2" t="s">
        <v>30</v>
      </c>
      <c r="L2" s="2" t="s">
        <v>31</v>
      </c>
      <c r="M2" s="2" t="s">
        <v>32</v>
      </c>
      <c r="N2" s="4">
        <v>1247</v>
      </c>
      <c r="O2" s="4">
        <v>3329</v>
      </c>
      <c r="P2" s="4">
        <v>2082</v>
      </c>
      <c r="Q2" s="5">
        <v>35.19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35.19</v>
      </c>
      <c r="X2" s="14">
        <v>0</v>
      </c>
      <c r="Y2" s="14">
        <v>35.19</v>
      </c>
      <c r="Z2" s="4"/>
      <c r="AA2" s="49" t="str">
        <f>IFERROR(IF(VLOOKUP($D2,'Year-To-Date'!$E$1:$E$322,1,FALSE)=D2,"--","Find"),"Find")</f>
        <v>--</v>
      </c>
    </row>
    <row r="3" spans="1:27">
      <c r="A3" s="2" t="s">
        <v>1774</v>
      </c>
      <c r="B3" s="2" t="s">
        <v>510</v>
      </c>
      <c r="C3" s="2" t="s">
        <v>48</v>
      </c>
      <c r="D3" s="2" t="s">
        <v>167</v>
      </c>
      <c r="E3" s="2" t="s">
        <v>498</v>
      </c>
      <c r="F3" s="21" t="s">
        <v>166</v>
      </c>
      <c r="G3" s="11" t="s">
        <v>1775</v>
      </c>
      <c r="H3" s="3">
        <v>42331</v>
      </c>
      <c r="I3" s="2" t="s">
        <v>39</v>
      </c>
      <c r="J3" s="2" t="s">
        <v>431</v>
      </c>
      <c r="K3" s="2" t="s">
        <v>30</v>
      </c>
      <c r="L3" s="2" t="s">
        <v>31</v>
      </c>
      <c r="M3" s="2" t="s">
        <v>32</v>
      </c>
      <c r="N3" s="4">
        <v>1218</v>
      </c>
      <c r="O3" s="4">
        <v>2630</v>
      </c>
      <c r="P3" s="4">
        <v>1412</v>
      </c>
      <c r="Q3" s="5">
        <v>23.86</v>
      </c>
      <c r="R3" s="4">
        <v>0</v>
      </c>
      <c r="S3" s="4">
        <v>0</v>
      </c>
      <c r="T3" s="4">
        <v>0</v>
      </c>
      <c r="U3" s="5">
        <v>0</v>
      </c>
      <c r="V3" s="5">
        <v>0</v>
      </c>
      <c r="W3" s="14">
        <v>23.86</v>
      </c>
      <c r="X3" s="14">
        <v>0</v>
      </c>
      <c r="Y3" s="14">
        <v>23.86</v>
      </c>
      <c r="Z3" s="4"/>
      <c r="AA3" s="49" t="str">
        <f>IFERROR(IF(VLOOKUP($D3,'Year-To-Date'!$E$1:$E$322,1,FALSE)=D3,"--","Find"),"Find")</f>
        <v>--</v>
      </c>
    </row>
    <row r="4" spans="1:27">
      <c r="A4" s="2" t="s">
        <v>1774</v>
      </c>
      <c r="B4" s="2" t="s">
        <v>510</v>
      </c>
      <c r="C4" s="2" t="s">
        <v>94</v>
      </c>
      <c r="D4" s="2" t="s">
        <v>168</v>
      </c>
      <c r="E4" s="2" t="s">
        <v>466</v>
      </c>
      <c r="F4" s="21" t="s">
        <v>166</v>
      </c>
      <c r="G4" s="11" t="s">
        <v>1775</v>
      </c>
      <c r="H4" s="3"/>
      <c r="I4" s="2" t="s">
        <v>94</v>
      </c>
      <c r="J4" s="2" t="s">
        <v>431</v>
      </c>
      <c r="K4" s="2" t="s">
        <v>30</v>
      </c>
      <c r="L4" s="2" t="s">
        <v>31</v>
      </c>
      <c r="M4" s="2" t="s">
        <v>382</v>
      </c>
      <c r="N4" s="4">
        <v>238</v>
      </c>
      <c r="O4" s="4">
        <v>1514</v>
      </c>
      <c r="P4" s="4">
        <v>1276</v>
      </c>
      <c r="Q4" s="5">
        <v>21.56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21.56</v>
      </c>
      <c r="X4" s="14">
        <v>0</v>
      </c>
      <c r="Y4" s="14">
        <v>21.56</v>
      </c>
      <c r="Z4" s="4"/>
      <c r="AA4" s="49" t="str">
        <f>IFERROR(IF(VLOOKUP($D4,'Year-To-Date'!$E$1:$E$322,1,FALSE)=D4,"--","Find"),"Find")</f>
        <v>--</v>
      </c>
    </row>
    <row r="5" spans="1:27">
      <c r="A5" s="2" t="s">
        <v>1774</v>
      </c>
      <c r="B5" s="2" t="s">
        <v>510</v>
      </c>
      <c r="C5" s="2" t="s">
        <v>574</v>
      </c>
      <c r="D5" s="2" t="s">
        <v>230</v>
      </c>
      <c r="E5" s="2" t="s">
        <v>498</v>
      </c>
      <c r="F5" s="21" t="s">
        <v>166</v>
      </c>
      <c r="G5" s="11" t="s">
        <v>1775</v>
      </c>
      <c r="H5" s="3">
        <v>42408</v>
      </c>
      <c r="I5" s="2"/>
      <c r="J5" s="2" t="s">
        <v>575</v>
      </c>
      <c r="K5" s="2" t="s">
        <v>394</v>
      </c>
      <c r="L5" s="2" t="s">
        <v>31</v>
      </c>
      <c r="M5" s="2" t="s">
        <v>382</v>
      </c>
      <c r="N5" s="4">
        <v>4138</v>
      </c>
      <c r="O5" s="4">
        <v>4170</v>
      </c>
      <c r="P5" s="4">
        <v>32</v>
      </c>
      <c r="Q5" s="14">
        <v>0.88</v>
      </c>
      <c r="R5" s="4">
        <v>16372</v>
      </c>
      <c r="S5" s="4">
        <v>16429</v>
      </c>
      <c r="T5" s="4">
        <v>57</v>
      </c>
      <c r="U5" s="5">
        <v>4.7</v>
      </c>
      <c r="V5" s="5">
        <v>0</v>
      </c>
      <c r="W5" s="14">
        <v>5.58</v>
      </c>
      <c r="X5" s="14">
        <v>0</v>
      </c>
      <c r="Y5" s="14">
        <v>5.58</v>
      </c>
      <c r="Z5" s="4"/>
      <c r="AA5" s="49" t="str">
        <f>IFERROR(IF(VLOOKUP($D5,'Year-To-Date'!$E$1:$E$322,1,FALSE)=D5,"--","Find"),"Find")</f>
        <v>--</v>
      </c>
    </row>
    <row r="6" spans="1:27">
      <c r="A6" s="2" t="s">
        <v>1774</v>
      </c>
      <c r="B6" s="2" t="s">
        <v>510</v>
      </c>
      <c r="C6" s="2" t="s">
        <v>370</v>
      </c>
      <c r="D6" s="2" t="s">
        <v>234</v>
      </c>
      <c r="E6" s="2" t="s">
        <v>371</v>
      </c>
      <c r="F6" s="21" t="s">
        <v>166</v>
      </c>
      <c r="G6" s="11" t="s">
        <v>1775</v>
      </c>
      <c r="H6" s="3">
        <v>42199</v>
      </c>
      <c r="I6" s="2" t="s">
        <v>28</v>
      </c>
      <c r="J6" s="2" t="s">
        <v>373</v>
      </c>
      <c r="K6" s="2" t="s">
        <v>30</v>
      </c>
      <c r="L6" s="2" t="s">
        <v>31</v>
      </c>
      <c r="M6" s="2" t="s">
        <v>32</v>
      </c>
      <c r="N6" s="4">
        <v>6037</v>
      </c>
      <c r="O6" s="4">
        <v>10425</v>
      </c>
      <c r="P6" s="4">
        <v>4388</v>
      </c>
      <c r="Q6" s="5">
        <v>74.16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74.16</v>
      </c>
      <c r="X6" s="14">
        <v>0</v>
      </c>
      <c r="Y6" s="14">
        <v>74.16</v>
      </c>
      <c r="Z6" s="4"/>
      <c r="AA6" s="49" t="str">
        <f>IFERROR(IF(VLOOKUP($D6,'Year-To-Date'!$E$1:$E$322,1,FALSE)=D6,"--","Find"),"Find")</f>
        <v>--</v>
      </c>
    </row>
    <row r="7" spans="1:27">
      <c r="A7" s="2" t="s">
        <v>1774</v>
      </c>
      <c r="B7" s="2" t="s">
        <v>510</v>
      </c>
      <c r="C7" s="2" t="s">
        <v>94</v>
      </c>
      <c r="D7" s="2" t="s">
        <v>559</v>
      </c>
      <c r="E7" s="2" t="s">
        <v>466</v>
      </c>
      <c r="F7" s="21">
        <v>75522162</v>
      </c>
      <c r="G7" s="11" t="s">
        <v>1775</v>
      </c>
      <c r="H7" s="3"/>
      <c r="I7" s="2" t="s">
        <v>94</v>
      </c>
      <c r="J7" s="2" t="s">
        <v>431</v>
      </c>
      <c r="K7" s="2" t="s">
        <v>30</v>
      </c>
      <c r="L7" s="2" t="s">
        <v>31</v>
      </c>
      <c r="M7" s="2" t="s">
        <v>382</v>
      </c>
      <c r="N7" s="4">
        <v>7</v>
      </c>
      <c r="O7" s="4">
        <v>299</v>
      </c>
      <c r="P7" s="4">
        <v>292</v>
      </c>
      <c r="Q7" s="5">
        <v>4.93</v>
      </c>
      <c r="R7" s="4">
        <v>4</v>
      </c>
      <c r="S7" s="4">
        <v>94</v>
      </c>
      <c r="T7" s="4">
        <v>90</v>
      </c>
      <c r="U7" s="5">
        <v>5.38</v>
      </c>
      <c r="V7" s="5">
        <v>0</v>
      </c>
      <c r="W7" s="14">
        <v>10.31</v>
      </c>
      <c r="X7" s="14">
        <v>0</v>
      </c>
      <c r="Y7" s="14">
        <v>10.31</v>
      </c>
      <c r="Z7" s="4"/>
      <c r="AA7" s="49" t="str">
        <f>IFERROR(IF(VLOOKUP($D7,'Year-To-Date'!$E$1:$E$322,1,FALSE)=D7,"--","Find"),"Find")</f>
        <v>--</v>
      </c>
    </row>
    <row r="8" spans="1:27">
      <c r="A8" s="2" t="s">
        <v>1774</v>
      </c>
      <c r="B8" s="2" t="s">
        <v>510</v>
      </c>
      <c r="C8" s="2" t="s">
        <v>94</v>
      </c>
      <c r="D8" s="2" t="s">
        <v>267</v>
      </c>
      <c r="E8" s="2" t="s">
        <v>466</v>
      </c>
      <c r="F8" s="21" t="s">
        <v>166</v>
      </c>
      <c r="G8" s="11" t="s">
        <v>1775</v>
      </c>
      <c r="H8" s="3"/>
      <c r="I8" s="2" t="s">
        <v>94</v>
      </c>
      <c r="J8" s="2" t="s">
        <v>389</v>
      </c>
      <c r="K8" s="2" t="s">
        <v>30</v>
      </c>
      <c r="L8" s="2" t="s">
        <v>31</v>
      </c>
      <c r="M8" s="2" t="s">
        <v>382</v>
      </c>
      <c r="N8" s="4">
        <v>199</v>
      </c>
      <c r="O8" s="4">
        <v>737</v>
      </c>
      <c r="P8" s="4">
        <v>538</v>
      </c>
      <c r="Q8" s="5">
        <v>9.09</v>
      </c>
      <c r="R8" s="4">
        <v>87</v>
      </c>
      <c r="S8" s="4">
        <v>364</v>
      </c>
      <c r="T8" s="4">
        <v>277</v>
      </c>
      <c r="U8" s="5">
        <v>16.559999999999999</v>
      </c>
      <c r="V8" s="5">
        <v>0</v>
      </c>
      <c r="W8" s="14">
        <v>25.65</v>
      </c>
      <c r="X8" s="14">
        <v>0</v>
      </c>
      <c r="Y8" s="14">
        <v>25.65</v>
      </c>
      <c r="Z8" s="4"/>
      <c r="AA8" s="49" t="str">
        <f>IFERROR(IF(VLOOKUP($D8,'Year-To-Date'!$E$1:$E$322,1,FALSE)=D8,"--","Find"),"Find")</f>
        <v>--</v>
      </c>
    </row>
    <row r="9" spans="1:27">
      <c r="A9" s="2" t="s">
        <v>1774</v>
      </c>
      <c r="B9" s="2" t="s">
        <v>510</v>
      </c>
      <c r="C9" s="2" t="s">
        <v>446</v>
      </c>
      <c r="D9" s="2" t="s">
        <v>296</v>
      </c>
      <c r="E9" s="2" t="s">
        <v>421</v>
      </c>
      <c r="F9" s="21" t="s">
        <v>166</v>
      </c>
      <c r="G9" s="11" t="s">
        <v>1775</v>
      </c>
      <c r="H9" s="3">
        <v>42158</v>
      </c>
      <c r="I9" s="2" t="s">
        <v>28</v>
      </c>
      <c r="J9" s="2" t="s">
        <v>423</v>
      </c>
      <c r="K9" s="2" t="s">
        <v>30</v>
      </c>
      <c r="L9" s="2" t="s">
        <v>31</v>
      </c>
      <c r="M9" s="2" t="s">
        <v>32</v>
      </c>
      <c r="N9" s="4">
        <v>6945</v>
      </c>
      <c r="O9" s="4">
        <v>8090</v>
      </c>
      <c r="P9" s="4">
        <v>1145</v>
      </c>
      <c r="Q9" s="5">
        <v>19.350000000000001</v>
      </c>
      <c r="R9" s="4">
        <v>15994</v>
      </c>
      <c r="S9" s="4">
        <v>18761</v>
      </c>
      <c r="T9" s="4">
        <v>2767</v>
      </c>
      <c r="U9" s="5">
        <v>165.47</v>
      </c>
      <c r="V9" s="5">
        <v>0</v>
      </c>
      <c r="W9" s="14">
        <v>184.82</v>
      </c>
      <c r="X9" s="14">
        <v>0</v>
      </c>
      <c r="Y9" s="14">
        <v>184.82</v>
      </c>
      <c r="Z9" s="4"/>
      <c r="AA9" s="49" t="str">
        <f>IFERROR(IF(VLOOKUP($D9,'Year-To-Date'!$E$1:$E$322,1,FALSE)=D9,"--","Find"),"Find")</f>
        <v>--</v>
      </c>
    </row>
    <row r="10" spans="1:27">
      <c r="A10" s="2" t="s">
        <v>1774</v>
      </c>
      <c r="B10" s="2" t="s">
        <v>510</v>
      </c>
      <c r="C10" s="2" t="s">
        <v>76</v>
      </c>
      <c r="D10" s="2" t="s">
        <v>318</v>
      </c>
      <c r="E10" s="2" t="s">
        <v>499</v>
      </c>
      <c r="F10" s="21" t="s">
        <v>166</v>
      </c>
      <c r="G10" s="11" t="s">
        <v>1775</v>
      </c>
      <c r="H10" s="3">
        <v>42331</v>
      </c>
      <c r="I10" s="2" t="s">
        <v>39</v>
      </c>
      <c r="J10" s="2" t="s">
        <v>500</v>
      </c>
      <c r="K10" s="2" t="s">
        <v>30</v>
      </c>
      <c r="L10" s="2" t="s">
        <v>31</v>
      </c>
      <c r="M10" s="2" t="s">
        <v>32</v>
      </c>
      <c r="N10" s="4">
        <v>3211</v>
      </c>
      <c r="O10" s="4">
        <v>7070</v>
      </c>
      <c r="P10" s="4">
        <v>3859</v>
      </c>
      <c r="Q10" s="5">
        <v>65.22</v>
      </c>
      <c r="R10" s="4">
        <v>792</v>
      </c>
      <c r="S10" s="4">
        <v>1145</v>
      </c>
      <c r="T10" s="4">
        <v>353</v>
      </c>
      <c r="U10" s="5">
        <v>21.11</v>
      </c>
      <c r="V10" s="5">
        <v>0</v>
      </c>
      <c r="W10" s="14">
        <v>86.33</v>
      </c>
      <c r="X10" s="14">
        <v>0</v>
      </c>
      <c r="Y10" s="14">
        <v>86.33</v>
      </c>
      <c r="Z10" s="4"/>
      <c r="AA10" s="49" t="str">
        <f>IFERROR(IF(VLOOKUP($D10,'Year-To-Date'!$E$1:$E$322,1,FALSE)=D10,"--","Find"),"Find")</f>
        <v>--</v>
      </c>
    </row>
    <row r="11" spans="1:27">
      <c r="A11" s="2" t="s">
        <v>1774</v>
      </c>
      <c r="B11" s="2" t="s">
        <v>510</v>
      </c>
      <c r="C11" s="2" t="s">
        <v>76</v>
      </c>
      <c r="D11" s="2" t="s">
        <v>321</v>
      </c>
      <c r="E11" s="2" t="s">
        <v>498</v>
      </c>
      <c r="F11" s="21" t="s">
        <v>166</v>
      </c>
      <c r="G11" s="11" t="s">
        <v>1775</v>
      </c>
      <c r="H11" s="3">
        <v>42331</v>
      </c>
      <c r="I11" s="2" t="s">
        <v>39</v>
      </c>
      <c r="J11" s="2" t="s">
        <v>431</v>
      </c>
      <c r="K11" s="2" t="s">
        <v>30</v>
      </c>
      <c r="L11" s="2" t="s">
        <v>31</v>
      </c>
      <c r="M11" s="2" t="s">
        <v>32</v>
      </c>
      <c r="N11" s="4">
        <v>2147</v>
      </c>
      <c r="O11" s="4">
        <v>4056</v>
      </c>
      <c r="P11" s="4">
        <v>1909</v>
      </c>
      <c r="Q11" s="5">
        <v>32.26</v>
      </c>
      <c r="R11" s="4">
        <v>398</v>
      </c>
      <c r="S11" s="4">
        <v>587</v>
      </c>
      <c r="T11" s="4">
        <v>189</v>
      </c>
      <c r="U11" s="5">
        <v>11.3</v>
      </c>
      <c r="V11" s="5">
        <v>0</v>
      </c>
      <c r="W11" s="14">
        <v>43.56</v>
      </c>
      <c r="X11" s="14">
        <v>0</v>
      </c>
      <c r="Y11" s="14">
        <v>43.56</v>
      </c>
      <c r="Z11" s="4"/>
      <c r="AA11" s="49" t="str">
        <f>IFERROR(IF(VLOOKUP($D11,'Year-To-Date'!$E$1:$E$322,1,FALSE)=D11,"--","Find"),"Find")</f>
        <v>--</v>
      </c>
    </row>
    <row r="12" spans="1:27">
      <c r="A12" s="2" t="s">
        <v>1774</v>
      </c>
      <c r="B12" s="2" t="s">
        <v>510</v>
      </c>
      <c r="C12" s="2" t="s">
        <v>76</v>
      </c>
      <c r="D12" s="2" t="s">
        <v>322</v>
      </c>
      <c r="E12" s="2" t="s">
        <v>498</v>
      </c>
      <c r="F12" s="21" t="s">
        <v>166</v>
      </c>
      <c r="G12" s="11" t="s">
        <v>1775</v>
      </c>
      <c r="H12" s="3">
        <v>42331</v>
      </c>
      <c r="I12" s="2" t="s">
        <v>39</v>
      </c>
      <c r="J12" s="2" t="s">
        <v>431</v>
      </c>
      <c r="K12" s="2" t="s">
        <v>30</v>
      </c>
      <c r="L12" s="2" t="s">
        <v>31</v>
      </c>
      <c r="M12" s="2" t="s">
        <v>32</v>
      </c>
      <c r="N12" s="4">
        <v>1220</v>
      </c>
      <c r="O12" s="4">
        <v>1721</v>
      </c>
      <c r="P12" s="4">
        <v>501</v>
      </c>
      <c r="Q12" s="5">
        <v>8.4700000000000006</v>
      </c>
      <c r="R12" s="4">
        <v>480</v>
      </c>
      <c r="S12" s="4">
        <v>600</v>
      </c>
      <c r="T12" s="4">
        <v>120</v>
      </c>
      <c r="U12" s="5">
        <v>7.18</v>
      </c>
      <c r="V12" s="5">
        <v>0</v>
      </c>
      <c r="W12" s="14">
        <v>15.65</v>
      </c>
      <c r="X12" s="14">
        <v>0</v>
      </c>
      <c r="Y12" s="14">
        <v>15.65</v>
      </c>
      <c r="Z12" s="4"/>
      <c r="AA12" s="49" t="str">
        <f>IFERROR(IF(VLOOKUP($D12,'Year-To-Date'!$E$1:$E$322,1,FALSE)=D12,"--","Find"),"Find")</f>
        <v>--</v>
      </c>
    </row>
    <row r="13" spans="1:27">
      <c r="A13" s="2" t="s">
        <v>1774</v>
      </c>
      <c r="B13" s="2" t="s">
        <v>510</v>
      </c>
      <c r="C13" s="2" t="s">
        <v>94</v>
      </c>
      <c r="D13" s="2" t="s">
        <v>82</v>
      </c>
      <c r="E13" s="2" t="s">
        <v>83</v>
      </c>
      <c r="F13" s="21" t="s">
        <v>300</v>
      </c>
      <c r="G13" s="11" t="s">
        <v>1776</v>
      </c>
      <c r="H13" s="3"/>
      <c r="I13" s="2" t="s">
        <v>94</v>
      </c>
      <c r="J13" s="2" t="s">
        <v>84</v>
      </c>
      <c r="K13" s="2" t="s">
        <v>30</v>
      </c>
      <c r="L13" s="2" t="s">
        <v>31</v>
      </c>
      <c r="M13" s="2" t="s">
        <v>32</v>
      </c>
      <c r="N13" s="4">
        <v>5483</v>
      </c>
      <c r="O13" s="4">
        <v>6291</v>
      </c>
      <c r="P13" s="4">
        <v>808</v>
      </c>
      <c r="Q13" s="5">
        <v>13.66</v>
      </c>
      <c r="R13" s="4">
        <v>15423</v>
      </c>
      <c r="S13" s="4">
        <v>17234</v>
      </c>
      <c r="T13" s="4">
        <v>1811</v>
      </c>
      <c r="U13" s="5">
        <v>108.3</v>
      </c>
      <c r="V13" s="5">
        <v>0</v>
      </c>
      <c r="W13" s="14">
        <v>121.96</v>
      </c>
      <c r="X13" s="14">
        <v>0</v>
      </c>
      <c r="Y13" s="14">
        <v>121.96</v>
      </c>
      <c r="Z13" s="4"/>
      <c r="AA13" s="49" t="str">
        <f>IFERROR(IF(VLOOKUP($D13,'Year-To-Date'!$E$1:$E$322,1,FALSE)=D13,"--","Find"),"Find")</f>
        <v>--</v>
      </c>
    </row>
    <row r="14" spans="1:27">
      <c r="A14" s="2" t="s">
        <v>1774</v>
      </c>
      <c r="B14" s="2" t="s">
        <v>510</v>
      </c>
      <c r="C14" s="2" t="s">
        <v>25</v>
      </c>
      <c r="D14" s="2" t="s">
        <v>110</v>
      </c>
      <c r="E14" s="2" t="s">
        <v>375</v>
      </c>
      <c r="F14" s="21" t="s">
        <v>111</v>
      </c>
      <c r="G14" s="11" t="s">
        <v>1777</v>
      </c>
      <c r="H14" s="3">
        <v>42227</v>
      </c>
      <c r="I14" s="2" t="s">
        <v>39</v>
      </c>
      <c r="J14" s="2" t="s">
        <v>377</v>
      </c>
      <c r="K14" s="2" t="s">
        <v>30</v>
      </c>
      <c r="L14" s="2" t="s">
        <v>31</v>
      </c>
      <c r="M14" s="2" t="s">
        <v>378</v>
      </c>
      <c r="N14" s="4">
        <v>24623</v>
      </c>
      <c r="O14" s="4">
        <v>30731</v>
      </c>
      <c r="P14" s="4">
        <v>6108</v>
      </c>
      <c r="Q14" s="5">
        <v>103.23</v>
      </c>
      <c r="R14" s="4">
        <v>0</v>
      </c>
      <c r="S14" s="4">
        <v>0</v>
      </c>
      <c r="T14" s="4">
        <v>0</v>
      </c>
      <c r="U14" s="5">
        <v>0</v>
      </c>
      <c r="V14" s="5">
        <v>0</v>
      </c>
      <c r="W14" s="14">
        <v>103.23</v>
      </c>
      <c r="X14" s="14">
        <v>0</v>
      </c>
      <c r="Y14" s="14">
        <v>103.23</v>
      </c>
      <c r="Z14" s="4"/>
      <c r="AA14" s="49" t="str">
        <f>IFERROR(IF(VLOOKUP($D14,'Year-To-Date'!$E$1:$E$322,1,FALSE)=D14,"--","Find"),"Find")</f>
        <v>--</v>
      </c>
    </row>
    <row r="15" spans="1:27">
      <c r="A15" s="2" t="s">
        <v>1774</v>
      </c>
      <c r="B15" s="2" t="s">
        <v>510</v>
      </c>
      <c r="C15" s="2" t="s">
        <v>25</v>
      </c>
      <c r="D15" s="2" t="s">
        <v>106</v>
      </c>
      <c r="E15" s="2" t="s">
        <v>379</v>
      </c>
      <c r="F15" s="21" t="s">
        <v>107</v>
      </c>
      <c r="G15" s="11" t="s">
        <v>1778</v>
      </c>
      <c r="H15" s="3">
        <v>42234</v>
      </c>
      <c r="I15" s="2" t="s">
        <v>39</v>
      </c>
      <c r="J15" s="2" t="s">
        <v>381</v>
      </c>
      <c r="K15" s="2" t="s">
        <v>30</v>
      </c>
      <c r="L15" s="2" t="s">
        <v>31</v>
      </c>
      <c r="M15" s="2" t="s">
        <v>382</v>
      </c>
      <c r="N15" s="4">
        <v>15074</v>
      </c>
      <c r="O15" s="4">
        <v>20578</v>
      </c>
      <c r="P15" s="4">
        <v>5504</v>
      </c>
      <c r="Q15" s="5">
        <v>93.02</v>
      </c>
      <c r="R15" s="4">
        <v>0</v>
      </c>
      <c r="S15" s="4">
        <v>0</v>
      </c>
      <c r="T15" s="4">
        <v>0</v>
      </c>
      <c r="U15" s="5">
        <v>0</v>
      </c>
      <c r="V15" s="5">
        <v>0</v>
      </c>
      <c r="W15" s="14">
        <v>93.02</v>
      </c>
      <c r="X15" s="14">
        <v>0</v>
      </c>
      <c r="Y15" s="14">
        <v>93.02</v>
      </c>
      <c r="Z15" s="4"/>
      <c r="AA15" s="49" t="str">
        <f>IFERROR(IF(VLOOKUP($D15,'Year-To-Date'!$E$1:$E$322,1,FALSE)=D15,"--","Find"),"Find")</f>
        <v>--</v>
      </c>
    </row>
    <row r="16" spans="1:27">
      <c r="A16" s="2" t="s">
        <v>1774</v>
      </c>
      <c r="B16" s="2" t="s">
        <v>510</v>
      </c>
      <c r="C16" s="2" t="s">
        <v>56</v>
      </c>
      <c r="D16" s="2" t="s">
        <v>61</v>
      </c>
      <c r="E16" s="2" t="s">
        <v>62</v>
      </c>
      <c r="F16" s="21" t="s">
        <v>208</v>
      </c>
      <c r="G16" s="11" t="s">
        <v>1779</v>
      </c>
      <c r="H16" s="3">
        <v>42205</v>
      </c>
      <c r="I16" s="2" t="s">
        <v>28</v>
      </c>
      <c r="J16" s="2" t="s">
        <v>63</v>
      </c>
      <c r="K16" s="2" t="s">
        <v>30</v>
      </c>
      <c r="L16" s="2" t="s">
        <v>31</v>
      </c>
      <c r="M16" s="2" t="s">
        <v>41</v>
      </c>
      <c r="N16" s="4">
        <v>5751</v>
      </c>
      <c r="O16" s="4">
        <v>6493</v>
      </c>
      <c r="P16" s="4">
        <v>742</v>
      </c>
      <c r="Q16" s="5">
        <v>12.54</v>
      </c>
      <c r="R16" s="4">
        <v>0</v>
      </c>
      <c r="S16" s="4">
        <v>0</v>
      </c>
      <c r="T16" s="4">
        <v>0</v>
      </c>
      <c r="U16" s="5">
        <v>0</v>
      </c>
      <c r="V16" s="5">
        <v>0</v>
      </c>
      <c r="W16" s="14">
        <v>12.54</v>
      </c>
      <c r="X16" s="14">
        <v>0</v>
      </c>
      <c r="Y16" s="14">
        <v>12.54</v>
      </c>
      <c r="Z16" s="4"/>
      <c r="AA16" s="49" t="str">
        <f>IFERROR(IF(VLOOKUP($D16,'Year-To-Date'!$E$1:$E$322,1,FALSE)=D16,"--","Find"),"Find")</f>
        <v>--</v>
      </c>
    </row>
    <row r="17" spans="1:27">
      <c r="A17" s="2" t="s">
        <v>1774</v>
      </c>
      <c r="B17" s="2" t="s">
        <v>510</v>
      </c>
      <c r="C17" s="2" t="s">
        <v>94</v>
      </c>
      <c r="D17" s="2" t="s">
        <v>65</v>
      </c>
      <c r="E17" s="2" t="s">
        <v>62</v>
      </c>
      <c r="F17" s="21" t="s">
        <v>208</v>
      </c>
      <c r="G17" s="11" t="s">
        <v>1779</v>
      </c>
      <c r="H17" s="3"/>
      <c r="I17" s="2" t="s">
        <v>94</v>
      </c>
      <c r="J17" s="2" t="s">
        <v>63</v>
      </c>
      <c r="K17" s="2" t="s">
        <v>30</v>
      </c>
      <c r="L17" s="2" t="s">
        <v>31</v>
      </c>
      <c r="M17" s="2" t="s">
        <v>41</v>
      </c>
      <c r="N17" s="4">
        <v>25027</v>
      </c>
      <c r="O17" s="4">
        <v>28775</v>
      </c>
      <c r="P17" s="4">
        <v>3748</v>
      </c>
      <c r="Q17" s="5">
        <v>63.34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63.34</v>
      </c>
      <c r="X17" s="14">
        <v>0</v>
      </c>
      <c r="Y17" s="14">
        <v>63.34</v>
      </c>
      <c r="Z17" s="4"/>
      <c r="AA17" s="49" t="str">
        <f>IFERROR(IF(VLOOKUP($D17,'Year-To-Date'!$E$1:$E$322,1,FALSE)=D17,"--","Find"),"Find")</f>
        <v>--</v>
      </c>
    </row>
    <row r="18" spans="1:27">
      <c r="A18" s="2" t="s">
        <v>1774</v>
      </c>
      <c r="B18" s="2" t="s">
        <v>510</v>
      </c>
      <c r="C18" s="2" t="s">
        <v>94</v>
      </c>
      <c r="D18" s="2" t="s">
        <v>81</v>
      </c>
      <c r="E18" s="2" t="s">
        <v>62</v>
      </c>
      <c r="F18" s="21" t="s">
        <v>208</v>
      </c>
      <c r="G18" s="11" t="s">
        <v>1779</v>
      </c>
      <c r="H18" s="3"/>
      <c r="I18" s="2" t="s">
        <v>94</v>
      </c>
      <c r="J18" s="2" t="s">
        <v>63</v>
      </c>
      <c r="K18" s="2" t="s">
        <v>30</v>
      </c>
      <c r="L18" s="2" t="s">
        <v>31</v>
      </c>
      <c r="M18" s="2" t="s">
        <v>41</v>
      </c>
      <c r="N18" s="4">
        <v>38489</v>
      </c>
      <c r="O18" s="4">
        <v>47592</v>
      </c>
      <c r="P18" s="4">
        <v>9103</v>
      </c>
      <c r="Q18" s="5">
        <v>153.84</v>
      </c>
      <c r="R18" s="4">
        <v>3454</v>
      </c>
      <c r="S18" s="4">
        <v>3940</v>
      </c>
      <c r="T18" s="4">
        <v>486</v>
      </c>
      <c r="U18" s="5">
        <v>29.06</v>
      </c>
      <c r="V18" s="5">
        <v>0</v>
      </c>
      <c r="W18" s="14">
        <v>182.9</v>
      </c>
      <c r="X18" s="14">
        <v>0</v>
      </c>
      <c r="Y18" s="14">
        <v>182.9</v>
      </c>
      <c r="Z18" s="4"/>
      <c r="AA18" s="49" t="str">
        <f>IFERROR(IF(VLOOKUP($D18,'Year-To-Date'!$E$1:$E$322,1,FALSE)=D18,"--","Find"),"Find")</f>
        <v>--</v>
      </c>
    </row>
    <row r="19" spans="1:27">
      <c r="A19" s="2" t="s">
        <v>1774</v>
      </c>
      <c r="B19" s="2" t="s">
        <v>510</v>
      </c>
      <c r="C19" s="2" t="s">
        <v>69</v>
      </c>
      <c r="D19" s="2" t="s">
        <v>257</v>
      </c>
      <c r="E19" s="2" t="s">
        <v>384</v>
      </c>
      <c r="F19" s="21" t="s">
        <v>258</v>
      </c>
      <c r="G19" s="11" t="s">
        <v>1780</v>
      </c>
      <c r="H19" s="3">
        <v>42235</v>
      </c>
      <c r="I19" s="2" t="s">
        <v>39</v>
      </c>
      <c r="J19" s="2" t="s">
        <v>386</v>
      </c>
      <c r="K19" s="2" t="s">
        <v>30</v>
      </c>
      <c r="L19" s="2" t="s">
        <v>31</v>
      </c>
      <c r="M19" s="2" t="s">
        <v>41</v>
      </c>
      <c r="N19" s="4">
        <v>396</v>
      </c>
      <c r="O19" s="4">
        <v>1202</v>
      </c>
      <c r="P19" s="4">
        <v>806</v>
      </c>
      <c r="Q19" s="14">
        <v>13.62</v>
      </c>
      <c r="R19" s="4">
        <v>83</v>
      </c>
      <c r="S19" s="4">
        <v>99</v>
      </c>
      <c r="T19" s="4">
        <v>16</v>
      </c>
      <c r="U19" s="5">
        <v>0.96</v>
      </c>
      <c r="V19" s="5">
        <v>0</v>
      </c>
      <c r="W19" s="14">
        <v>14.58</v>
      </c>
      <c r="X19" s="14">
        <v>0</v>
      </c>
      <c r="Y19" s="14">
        <v>14.58</v>
      </c>
      <c r="Z19" s="4"/>
      <c r="AA19" s="49" t="str">
        <f>IFERROR(IF(VLOOKUP($D19,'Year-To-Date'!$E$1:$E$322,1,FALSE)=D19,"--","Find"),"Find")</f>
        <v>--</v>
      </c>
    </row>
    <row r="20" spans="1:27">
      <c r="A20" s="2" t="s">
        <v>1774</v>
      </c>
      <c r="B20" s="2" t="s">
        <v>510</v>
      </c>
      <c r="C20" s="2" t="s">
        <v>56</v>
      </c>
      <c r="D20" s="2" t="s">
        <v>210</v>
      </c>
      <c r="E20" s="2" t="s">
        <v>387</v>
      </c>
      <c r="F20" s="21" t="s">
        <v>211</v>
      </c>
      <c r="G20" s="11" t="s">
        <v>1781</v>
      </c>
      <c r="H20" s="3">
        <v>42262</v>
      </c>
      <c r="I20" s="2" t="s">
        <v>39</v>
      </c>
      <c r="J20" s="2" t="s">
        <v>389</v>
      </c>
      <c r="K20" s="2" t="s">
        <v>30</v>
      </c>
      <c r="L20" s="2" t="s">
        <v>31</v>
      </c>
      <c r="M20" s="2" t="s">
        <v>32</v>
      </c>
      <c r="N20" s="4">
        <v>19348</v>
      </c>
      <c r="O20" s="4">
        <v>26419</v>
      </c>
      <c r="P20" s="4">
        <v>7071</v>
      </c>
      <c r="Q20" s="5">
        <v>119.5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119.5</v>
      </c>
      <c r="X20" s="14">
        <v>0</v>
      </c>
      <c r="Y20" s="14">
        <v>119.5</v>
      </c>
      <c r="Z20" s="4"/>
      <c r="AA20" s="49" t="str">
        <f>IFERROR(IF(VLOOKUP($D20,'Year-To-Date'!$E$1:$E$322,1,FALSE)=D20,"--","Find"),"Find")</f>
        <v>--</v>
      </c>
    </row>
    <row r="21" spans="1:27">
      <c r="A21" s="2" t="s">
        <v>1774</v>
      </c>
      <c r="B21" s="2" t="s">
        <v>510</v>
      </c>
      <c r="C21" s="22" t="s">
        <v>453</v>
      </c>
      <c r="D21" s="2" t="s">
        <v>233</v>
      </c>
      <c r="E21" s="2" t="s">
        <v>387</v>
      </c>
      <c r="F21" s="21" t="s">
        <v>211</v>
      </c>
      <c r="G21" s="11" t="s">
        <v>1781</v>
      </c>
      <c r="H21" s="3">
        <v>42269</v>
      </c>
      <c r="I21" s="2"/>
      <c r="J21" s="2" t="s">
        <v>454</v>
      </c>
      <c r="K21" s="2" t="s">
        <v>394</v>
      </c>
      <c r="L21" s="2" t="s">
        <v>31</v>
      </c>
      <c r="M21" s="2" t="s">
        <v>382</v>
      </c>
      <c r="N21" s="4">
        <v>2906</v>
      </c>
      <c r="O21" s="4">
        <v>5021</v>
      </c>
      <c r="P21" s="4">
        <v>2115</v>
      </c>
      <c r="Q21" s="5">
        <v>58.16</v>
      </c>
      <c r="R21" s="4">
        <v>274</v>
      </c>
      <c r="S21" s="4">
        <v>3643</v>
      </c>
      <c r="T21" s="4">
        <v>3369</v>
      </c>
      <c r="U21" s="5">
        <v>277.94</v>
      </c>
      <c r="V21" s="5">
        <v>0</v>
      </c>
      <c r="W21" s="14">
        <v>336.1</v>
      </c>
      <c r="X21" s="14">
        <v>0</v>
      </c>
      <c r="Y21" s="14">
        <v>336.1</v>
      </c>
      <c r="Z21" s="4"/>
      <c r="AA21" s="49" t="str">
        <f>IFERROR(IF(VLOOKUP($D21,'Year-To-Date'!$E$1:$E$322,1,FALSE)=D21,"--","Find"),"Find")</f>
        <v>--</v>
      </c>
    </row>
    <row r="22" spans="1:27">
      <c r="A22" s="2" t="s">
        <v>1774</v>
      </c>
      <c r="B22" s="2" t="s">
        <v>510</v>
      </c>
      <c r="C22" s="2" t="s">
        <v>25</v>
      </c>
      <c r="D22" s="2" t="s">
        <v>37</v>
      </c>
      <c r="E22" s="2" t="s">
        <v>38</v>
      </c>
      <c r="F22" s="21" t="s">
        <v>109</v>
      </c>
      <c r="G22" s="11" t="s">
        <v>1782</v>
      </c>
      <c r="H22" s="3">
        <v>42220</v>
      </c>
      <c r="I22" s="2" t="s">
        <v>39</v>
      </c>
      <c r="J22" s="2" t="s">
        <v>40</v>
      </c>
      <c r="K22" s="2" t="s">
        <v>30</v>
      </c>
      <c r="L22" s="2" t="s">
        <v>31</v>
      </c>
      <c r="M22" s="2" t="s">
        <v>378</v>
      </c>
      <c r="N22" s="4">
        <v>25807</v>
      </c>
      <c r="O22" s="4">
        <v>30870</v>
      </c>
      <c r="P22" s="4">
        <v>5063</v>
      </c>
      <c r="Q22" s="14">
        <v>85.56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85.56</v>
      </c>
      <c r="X22" s="14">
        <v>0</v>
      </c>
      <c r="Y22" s="14">
        <v>85.56</v>
      </c>
      <c r="Z22" s="4"/>
      <c r="AA22" s="49" t="str">
        <f>IFERROR(IF(VLOOKUP($D22,'Year-To-Date'!$E$1:$E$322,1,FALSE)=D22,"--","Find"),"Find")</f>
        <v>--</v>
      </c>
    </row>
    <row r="23" spans="1:27">
      <c r="A23" s="2" t="s">
        <v>1774</v>
      </c>
      <c r="B23" s="2" t="s">
        <v>510</v>
      </c>
      <c r="C23" s="2" t="s">
        <v>25</v>
      </c>
      <c r="D23" s="2" t="s">
        <v>115</v>
      </c>
      <c r="E23" s="2" t="s">
        <v>371</v>
      </c>
      <c r="F23" s="21" t="s">
        <v>116</v>
      </c>
      <c r="G23" s="11" t="s">
        <v>1783</v>
      </c>
      <c r="H23" s="3">
        <v>42198</v>
      </c>
      <c r="I23" s="2" t="s">
        <v>28</v>
      </c>
      <c r="J23" s="2" t="s">
        <v>373</v>
      </c>
      <c r="K23" s="2" t="s">
        <v>30</v>
      </c>
      <c r="L23" s="2" t="s">
        <v>31</v>
      </c>
      <c r="M23" s="2" t="s">
        <v>32</v>
      </c>
      <c r="N23" s="4">
        <v>445</v>
      </c>
      <c r="O23" s="4">
        <v>721</v>
      </c>
      <c r="P23" s="4">
        <v>276</v>
      </c>
      <c r="Q23" s="14">
        <v>4.66</v>
      </c>
      <c r="R23" s="4">
        <v>0</v>
      </c>
      <c r="S23" s="4">
        <v>0</v>
      </c>
      <c r="T23" s="4">
        <v>0</v>
      </c>
      <c r="U23" s="5">
        <v>0</v>
      </c>
      <c r="V23" s="5">
        <v>0</v>
      </c>
      <c r="W23" s="14">
        <v>4.66</v>
      </c>
      <c r="X23" s="14">
        <v>0</v>
      </c>
      <c r="Y23" s="14">
        <v>4.66</v>
      </c>
      <c r="Z23" s="4"/>
      <c r="AA23" s="49" t="str">
        <f>IFERROR(IF(VLOOKUP($D23,'Year-To-Date'!$E$1:$E$322,1,FALSE)=D23,"--","Find"),"Find")</f>
        <v>--</v>
      </c>
    </row>
    <row r="24" spans="1:27">
      <c r="A24" s="2" t="s">
        <v>1774</v>
      </c>
      <c r="B24" s="2" t="s">
        <v>510</v>
      </c>
      <c r="C24" s="2" t="s">
        <v>69</v>
      </c>
      <c r="D24" s="2" t="s">
        <v>255</v>
      </c>
      <c r="E24" s="2" t="s">
        <v>371</v>
      </c>
      <c r="F24" s="21" t="s">
        <v>116</v>
      </c>
      <c r="G24" s="11" t="s">
        <v>1783</v>
      </c>
      <c r="H24" s="3">
        <v>42199</v>
      </c>
      <c r="I24" s="2" t="s">
        <v>28</v>
      </c>
      <c r="J24" s="2" t="s">
        <v>373</v>
      </c>
      <c r="K24" s="2" t="s">
        <v>30</v>
      </c>
      <c r="L24" s="2" t="s">
        <v>31</v>
      </c>
      <c r="M24" s="2" t="s">
        <v>32</v>
      </c>
      <c r="N24" s="4">
        <v>1620</v>
      </c>
      <c r="O24" s="4">
        <v>1905</v>
      </c>
      <c r="P24" s="4">
        <v>285</v>
      </c>
      <c r="Q24" s="5">
        <v>4.82</v>
      </c>
      <c r="R24" s="4">
        <v>2294</v>
      </c>
      <c r="S24" s="4">
        <v>2922</v>
      </c>
      <c r="T24" s="4">
        <v>628</v>
      </c>
      <c r="U24" s="5">
        <v>37.549999999999997</v>
      </c>
      <c r="V24" s="5">
        <v>0</v>
      </c>
      <c r="W24" s="14">
        <v>42.37</v>
      </c>
      <c r="X24" s="14">
        <v>0</v>
      </c>
      <c r="Y24" s="14">
        <v>42.37</v>
      </c>
      <c r="Z24" s="4"/>
      <c r="AA24" s="49" t="str">
        <f>IFERROR(IF(VLOOKUP($D24,'Year-To-Date'!$E$1:$E$322,1,FALSE)=D24,"--","Find"),"Find")</f>
        <v>--</v>
      </c>
    </row>
    <row r="25" spans="1:27">
      <c r="A25" s="2" t="s">
        <v>1774</v>
      </c>
      <c r="B25" s="2" t="s">
        <v>510</v>
      </c>
      <c r="C25" s="2" t="s">
        <v>69</v>
      </c>
      <c r="D25" s="2" t="s">
        <v>256</v>
      </c>
      <c r="E25" s="2" t="s">
        <v>371</v>
      </c>
      <c r="F25" s="21" t="s">
        <v>116</v>
      </c>
      <c r="G25" s="11" t="s">
        <v>1783</v>
      </c>
      <c r="H25" s="3">
        <v>42199</v>
      </c>
      <c r="I25" s="2" t="s">
        <v>28</v>
      </c>
      <c r="J25" s="2" t="s">
        <v>373</v>
      </c>
      <c r="K25" s="2" t="s">
        <v>30</v>
      </c>
      <c r="L25" s="2" t="s">
        <v>31</v>
      </c>
      <c r="M25" s="2" t="s">
        <v>32</v>
      </c>
      <c r="N25" s="4">
        <v>348</v>
      </c>
      <c r="O25" s="4">
        <v>431</v>
      </c>
      <c r="P25" s="4">
        <v>83</v>
      </c>
      <c r="Q25" s="5">
        <v>1.4</v>
      </c>
      <c r="R25" s="4">
        <v>1027</v>
      </c>
      <c r="S25" s="4">
        <v>1119</v>
      </c>
      <c r="T25" s="4">
        <v>92</v>
      </c>
      <c r="U25" s="5">
        <v>5.5</v>
      </c>
      <c r="V25" s="5">
        <v>0</v>
      </c>
      <c r="W25" s="14">
        <v>6.9</v>
      </c>
      <c r="X25" s="14">
        <v>0</v>
      </c>
      <c r="Y25" s="14">
        <v>6.9</v>
      </c>
      <c r="Z25" s="4"/>
      <c r="AA25" s="49" t="str">
        <f>IFERROR(IF(VLOOKUP($D25,'Year-To-Date'!$E$1:$E$322,1,FALSE)=D25,"--","Find"),"Find")</f>
        <v>--</v>
      </c>
    </row>
    <row r="26" spans="1:27">
      <c r="A26" s="2" t="s">
        <v>1774</v>
      </c>
      <c r="B26" s="2" t="s">
        <v>510</v>
      </c>
      <c r="C26" s="2" t="s">
        <v>76</v>
      </c>
      <c r="D26" s="2" t="s">
        <v>301</v>
      </c>
      <c r="E26" s="2" t="s">
        <v>371</v>
      </c>
      <c r="F26" s="21" t="s">
        <v>116</v>
      </c>
      <c r="G26" s="11" t="s">
        <v>1783</v>
      </c>
      <c r="H26" s="3">
        <v>42199</v>
      </c>
      <c r="I26" s="2" t="s">
        <v>28</v>
      </c>
      <c r="J26" s="2" t="s">
        <v>373</v>
      </c>
      <c r="K26" s="2" t="s">
        <v>30</v>
      </c>
      <c r="L26" s="2" t="s">
        <v>31</v>
      </c>
      <c r="M26" s="2" t="s">
        <v>32</v>
      </c>
      <c r="N26" s="4">
        <v>3028</v>
      </c>
      <c r="O26" s="4">
        <v>3362</v>
      </c>
      <c r="P26" s="4">
        <v>334</v>
      </c>
      <c r="Q26" s="5">
        <v>5.64</v>
      </c>
      <c r="R26" s="4">
        <v>3239</v>
      </c>
      <c r="S26" s="4">
        <v>3543</v>
      </c>
      <c r="T26" s="4">
        <v>304</v>
      </c>
      <c r="U26" s="5">
        <v>18.18</v>
      </c>
      <c r="V26" s="5">
        <v>0</v>
      </c>
      <c r="W26" s="14">
        <v>23.82</v>
      </c>
      <c r="X26" s="14">
        <v>0</v>
      </c>
      <c r="Y26" s="14">
        <v>23.82</v>
      </c>
      <c r="Z26" s="4"/>
      <c r="AA26" s="49" t="str">
        <f>IFERROR(IF(VLOOKUP($D26,'Year-To-Date'!$E$1:$E$322,1,FALSE)=D26,"--","Find"),"Find")</f>
        <v>--</v>
      </c>
    </row>
    <row r="27" spans="1:27">
      <c r="A27" s="2" t="s">
        <v>1774</v>
      </c>
      <c r="B27" s="2" t="s">
        <v>510</v>
      </c>
      <c r="C27" s="2" t="s">
        <v>76</v>
      </c>
      <c r="D27" s="2" t="s">
        <v>303</v>
      </c>
      <c r="E27" s="2" t="s">
        <v>371</v>
      </c>
      <c r="F27" s="21" t="s">
        <v>116</v>
      </c>
      <c r="G27" s="11" t="s">
        <v>1783</v>
      </c>
      <c r="H27" s="3">
        <v>42199</v>
      </c>
      <c r="I27" s="2" t="s">
        <v>28</v>
      </c>
      <c r="J27" s="2" t="s">
        <v>373</v>
      </c>
      <c r="K27" s="2" t="s">
        <v>30</v>
      </c>
      <c r="L27" s="2" t="s">
        <v>31</v>
      </c>
      <c r="M27" s="2" t="s">
        <v>32</v>
      </c>
      <c r="N27" s="4">
        <v>28110</v>
      </c>
      <c r="O27" s="4">
        <v>37488</v>
      </c>
      <c r="P27" s="4">
        <v>9378</v>
      </c>
      <c r="Q27" s="14">
        <v>158.49</v>
      </c>
      <c r="R27" s="4">
        <v>14521</v>
      </c>
      <c r="S27" s="4">
        <v>19233</v>
      </c>
      <c r="T27" s="4">
        <v>4712</v>
      </c>
      <c r="U27" s="5">
        <v>281.77999999999997</v>
      </c>
      <c r="V27" s="5">
        <v>0</v>
      </c>
      <c r="W27" s="14">
        <v>440.27</v>
      </c>
      <c r="X27" s="14">
        <v>0</v>
      </c>
      <c r="Y27" s="14">
        <v>440.27</v>
      </c>
      <c r="Z27" s="4"/>
      <c r="AA27" s="49" t="str">
        <f>IFERROR(IF(VLOOKUP($D27,'Year-To-Date'!$E$1:$E$322,1,FALSE)=D27,"--","Find"),"Find")</f>
        <v>--</v>
      </c>
    </row>
    <row r="28" spans="1:27">
      <c r="A28" s="2" t="s">
        <v>1774</v>
      </c>
      <c r="B28" s="2" t="s">
        <v>510</v>
      </c>
      <c r="C28" s="2" t="s">
        <v>76</v>
      </c>
      <c r="D28" s="2" t="s">
        <v>304</v>
      </c>
      <c r="E28" s="2" t="s">
        <v>371</v>
      </c>
      <c r="F28" s="21" t="s">
        <v>116</v>
      </c>
      <c r="G28" s="11" t="s">
        <v>1783</v>
      </c>
      <c r="H28" s="3">
        <v>42198</v>
      </c>
      <c r="I28" s="2" t="s">
        <v>28</v>
      </c>
      <c r="J28" s="2" t="s">
        <v>373</v>
      </c>
      <c r="K28" s="2" t="s">
        <v>30</v>
      </c>
      <c r="L28" s="2" t="s">
        <v>31</v>
      </c>
      <c r="M28" s="2" t="s">
        <v>32</v>
      </c>
      <c r="N28" s="4">
        <v>13895</v>
      </c>
      <c r="O28" s="4">
        <v>18178</v>
      </c>
      <c r="P28" s="4">
        <v>4283</v>
      </c>
      <c r="Q28" s="5">
        <v>72.38</v>
      </c>
      <c r="R28" s="4">
        <v>13409</v>
      </c>
      <c r="S28" s="4">
        <v>16984</v>
      </c>
      <c r="T28" s="4">
        <v>3575</v>
      </c>
      <c r="U28" s="5">
        <v>213.79</v>
      </c>
      <c r="V28" s="5">
        <v>0</v>
      </c>
      <c r="W28" s="14">
        <v>286.17</v>
      </c>
      <c r="X28" s="14">
        <v>0</v>
      </c>
      <c r="Y28" s="14">
        <v>286.17</v>
      </c>
      <c r="Z28" s="4"/>
      <c r="AA28" s="49" t="str">
        <f>IFERROR(IF(VLOOKUP($D28,'Year-To-Date'!$E$1:$E$322,1,FALSE)=D28,"--","Find"),"Find")</f>
        <v>--</v>
      </c>
    </row>
    <row r="29" spans="1:27">
      <c r="A29" s="2" t="s">
        <v>1774</v>
      </c>
      <c r="B29" s="2" t="s">
        <v>510</v>
      </c>
      <c r="C29" s="2" t="s">
        <v>94</v>
      </c>
      <c r="D29" s="2" t="s">
        <v>237</v>
      </c>
      <c r="E29" s="2" t="s">
        <v>371</v>
      </c>
      <c r="F29" s="21" t="s">
        <v>238</v>
      </c>
      <c r="G29" s="11" t="s">
        <v>1784</v>
      </c>
      <c r="H29" s="3"/>
      <c r="I29" s="2" t="s">
        <v>94</v>
      </c>
      <c r="J29" s="2" t="s">
        <v>373</v>
      </c>
      <c r="K29" s="2" t="s">
        <v>30</v>
      </c>
      <c r="L29" s="2" t="s">
        <v>31</v>
      </c>
      <c r="M29" s="2" t="s">
        <v>32</v>
      </c>
      <c r="N29" s="4">
        <v>13622</v>
      </c>
      <c r="O29" s="4">
        <v>15433</v>
      </c>
      <c r="P29" s="4">
        <v>1811</v>
      </c>
      <c r="Q29" s="5">
        <v>30.61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30.61</v>
      </c>
      <c r="X29" s="14">
        <v>0</v>
      </c>
      <c r="Y29" s="14">
        <v>30.61</v>
      </c>
      <c r="Z29" s="4"/>
      <c r="AA29" s="49" t="str">
        <f>IFERROR(IF(VLOOKUP($D29,'Year-To-Date'!$E$1:$E$322,1,FALSE)=D29,"--","Find"),"Find")</f>
        <v>--</v>
      </c>
    </row>
    <row r="30" spans="1:27">
      <c r="A30" s="2" t="s">
        <v>1774</v>
      </c>
      <c r="B30" s="2" t="s">
        <v>510</v>
      </c>
      <c r="C30" s="2" t="s">
        <v>48</v>
      </c>
      <c r="D30" s="2" t="s">
        <v>49</v>
      </c>
      <c r="E30" s="2" t="s">
        <v>50</v>
      </c>
      <c r="F30" s="21" t="s">
        <v>152</v>
      </c>
      <c r="G30" s="11" t="s">
        <v>1785</v>
      </c>
      <c r="H30" s="3">
        <v>42215</v>
      </c>
      <c r="I30" s="2" t="s">
        <v>28</v>
      </c>
      <c r="J30" s="2" t="s">
        <v>51</v>
      </c>
      <c r="K30" s="2" t="s">
        <v>30</v>
      </c>
      <c r="L30" s="2" t="s">
        <v>31</v>
      </c>
      <c r="M30" s="2" t="s">
        <v>32</v>
      </c>
      <c r="N30" s="4">
        <v>24050</v>
      </c>
      <c r="O30" s="4">
        <v>30705</v>
      </c>
      <c r="P30" s="4">
        <v>6655</v>
      </c>
      <c r="Q30" s="5">
        <v>112.47</v>
      </c>
      <c r="R30" s="4">
        <v>1</v>
      </c>
      <c r="S30" s="4">
        <v>1</v>
      </c>
      <c r="T30" s="4">
        <v>0</v>
      </c>
      <c r="U30" s="5">
        <v>0</v>
      </c>
      <c r="V30" s="5">
        <v>0</v>
      </c>
      <c r="W30" s="14">
        <v>112.47</v>
      </c>
      <c r="X30" s="14">
        <v>0</v>
      </c>
      <c r="Y30" s="14">
        <v>112.47</v>
      </c>
      <c r="Z30" s="4"/>
      <c r="AA30" s="49" t="str">
        <f>IFERROR(IF(VLOOKUP($D30,'Year-To-Date'!$E$1:$E$322,1,FALSE)=D30,"--","Find"),"Find")</f>
        <v>--</v>
      </c>
    </row>
    <row r="31" spans="1:27">
      <c r="A31" s="2" t="s">
        <v>1774</v>
      </c>
      <c r="B31" s="2" t="s">
        <v>510</v>
      </c>
      <c r="C31" s="2" t="s">
        <v>48</v>
      </c>
      <c r="D31" s="2" t="s">
        <v>53</v>
      </c>
      <c r="E31" s="2" t="s">
        <v>50</v>
      </c>
      <c r="F31" s="21" t="s">
        <v>152</v>
      </c>
      <c r="G31" s="11" t="s">
        <v>1785</v>
      </c>
      <c r="H31" s="3">
        <v>42214</v>
      </c>
      <c r="I31" s="2" t="s">
        <v>28</v>
      </c>
      <c r="J31" s="2" t="s">
        <v>51</v>
      </c>
      <c r="K31" s="2" t="s">
        <v>30</v>
      </c>
      <c r="L31" s="2" t="s">
        <v>31</v>
      </c>
      <c r="M31" s="2" t="s">
        <v>32</v>
      </c>
      <c r="N31" s="4">
        <v>5596</v>
      </c>
      <c r="O31" s="4">
        <v>8078</v>
      </c>
      <c r="P31" s="4">
        <v>2482</v>
      </c>
      <c r="Q31" s="5">
        <v>41.95</v>
      </c>
      <c r="R31" s="4">
        <v>0</v>
      </c>
      <c r="S31" s="4">
        <v>0</v>
      </c>
      <c r="T31" s="4">
        <v>0</v>
      </c>
      <c r="U31" s="5">
        <v>0</v>
      </c>
      <c r="V31" s="5">
        <v>0</v>
      </c>
      <c r="W31" s="14">
        <v>41.95</v>
      </c>
      <c r="X31" s="14">
        <v>0</v>
      </c>
      <c r="Y31" s="14">
        <v>41.95</v>
      </c>
      <c r="Z31" s="4"/>
      <c r="AA31" s="49" t="str">
        <f>IFERROR(IF(VLOOKUP($D31,'Year-To-Date'!$E$1:$E$322,1,FALSE)=D31,"--","Find"),"Find")</f>
        <v>--</v>
      </c>
    </row>
    <row r="32" spans="1:27">
      <c r="A32" s="2" t="s">
        <v>1774</v>
      </c>
      <c r="B32" s="2" t="s">
        <v>510</v>
      </c>
      <c r="C32" s="2" t="s">
        <v>48</v>
      </c>
      <c r="D32" s="2" t="s">
        <v>54</v>
      </c>
      <c r="E32" s="2" t="s">
        <v>50</v>
      </c>
      <c r="F32" s="21" t="s">
        <v>152</v>
      </c>
      <c r="G32" s="11" t="s">
        <v>1785</v>
      </c>
      <c r="H32" s="3">
        <v>42214</v>
      </c>
      <c r="I32" s="2" t="s">
        <v>28</v>
      </c>
      <c r="J32" s="2" t="s">
        <v>51</v>
      </c>
      <c r="K32" s="2" t="s">
        <v>30</v>
      </c>
      <c r="L32" s="2" t="s">
        <v>31</v>
      </c>
      <c r="M32" s="2" t="s">
        <v>32</v>
      </c>
      <c r="N32" s="4">
        <v>3731</v>
      </c>
      <c r="O32" s="4">
        <v>4314</v>
      </c>
      <c r="P32" s="4">
        <v>583</v>
      </c>
      <c r="Q32" s="5">
        <v>9.85</v>
      </c>
      <c r="R32" s="4">
        <v>0</v>
      </c>
      <c r="S32" s="4">
        <v>0</v>
      </c>
      <c r="T32" s="4">
        <v>0</v>
      </c>
      <c r="U32" s="5">
        <v>0</v>
      </c>
      <c r="V32" s="5">
        <v>0</v>
      </c>
      <c r="W32" s="14">
        <v>9.85</v>
      </c>
      <c r="X32" s="14">
        <v>0</v>
      </c>
      <c r="Y32" s="14">
        <v>9.85</v>
      </c>
      <c r="Z32" s="4"/>
      <c r="AA32" s="49" t="str">
        <f>IFERROR(IF(VLOOKUP($D32,'Year-To-Date'!$E$1:$E$322,1,FALSE)=D32,"--","Find"),"Find")</f>
        <v>--</v>
      </c>
    </row>
    <row r="33" spans="1:27">
      <c r="A33" s="2" t="s">
        <v>1774</v>
      </c>
      <c r="B33" s="2" t="s">
        <v>510</v>
      </c>
      <c r="C33" s="2" t="s">
        <v>48</v>
      </c>
      <c r="D33" s="2" t="s">
        <v>55</v>
      </c>
      <c r="E33" s="2" t="s">
        <v>50</v>
      </c>
      <c r="F33" s="21" t="s">
        <v>152</v>
      </c>
      <c r="G33" s="11" t="s">
        <v>1785</v>
      </c>
      <c r="H33" s="3">
        <v>42215</v>
      </c>
      <c r="I33" s="2" t="s">
        <v>28</v>
      </c>
      <c r="J33" s="2" t="s">
        <v>51</v>
      </c>
      <c r="K33" s="2" t="s">
        <v>30</v>
      </c>
      <c r="L33" s="2" t="s">
        <v>31</v>
      </c>
      <c r="M33" s="2" t="s">
        <v>32</v>
      </c>
      <c r="N33" s="4">
        <v>19</v>
      </c>
      <c r="O33" s="4">
        <v>33</v>
      </c>
      <c r="P33" s="4">
        <v>14</v>
      </c>
      <c r="Q33" s="5">
        <v>0.24</v>
      </c>
      <c r="R33" s="4">
        <v>1</v>
      </c>
      <c r="S33" s="4">
        <v>1</v>
      </c>
      <c r="T33" s="4">
        <v>0</v>
      </c>
      <c r="U33" s="5">
        <v>0</v>
      </c>
      <c r="V33" s="5">
        <v>0</v>
      </c>
      <c r="W33" s="14">
        <v>0.24</v>
      </c>
      <c r="X33" s="14">
        <v>0</v>
      </c>
      <c r="Y33" s="14">
        <v>0.24</v>
      </c>
      <c r="Z33" s="4"/>
      <c r="AA33" s="49" t="str">
        <f>IFERROR(IF(VLOOKUP($D33,'Year-To-Date'!$E$1:$E$322,1,FALSE)=D33,"--","Find"),"Find")</f>
        <v>--</v>
      </c>
    </row>
    <row r="34" spans="1:27">
      <c r="A34" s="2" t="s">
        <v>1774</v>
      </c>
      <c r="B34" s="2" t="s">
        <v>510</v>
      </c>
      <c r="C34" s="2" t="s">
        <v>395</v>
      </c>
      <c r="D34" s="2" t="s">
        <v>198</v>
      </c>
      <c r="E34" s="2" t="s">
        <v>50</v>
      </c>
      <c r="F34" s="21" t="s">
        <v>152</v>
      </c>
      <c r="G34" s="11" t="s">
        <v>1785</v>
      </c>
      <c r="H34" s="3">
        <v>42389</v>
      </c>
      <c r="I34" s="2" t="s">
        <v>39</v>
      </c>
      <c r="J34" s="2" t="s">
        <v>51</v>
      </c>
      <c r="K34" s="2" t="s">
        <v>30</v>
      </c>
      <c r="L34" s="2" t="s">
        <v>31</v>
      </c>
      <c r="M34" s="2" t="s">
        <v>32</v>
      </c>
      <c r="N34" s="4">
        <v>5</v>
      </c>
      <c r="O34" s="4">
        <v>263</v>
      </c>
      <c r="P34" s="4">
        <v>258</v>
      </c>
      <c r="Q34" s="14">
        <v>4.3600000000000003</v>
      </c>
      <c r="R34" s="4">
        <v>1</v>
      </c>
      <c r="S34" s="4">
        <v>248</v>
      </c>
      <c r="T34" s="4">
        <v>247</v>
      </c>
      <c r="U34" s="5">
        <v>14.77</v>
      </c>
      <c r="V34" s="5">
        <v>0</v>
      </c>
      <c r="W34" s="14">
        <v>19.13</v>
      </c>
      <c r="X34" s="14">
        <v>0</v>
      </c>
      <c r="Y34" s="14">
        <v>19.13</v>
      </c>
      <c r="Z34" s="4"/>
      <c r="AA34" s="49" t="str">
        <f>IFERROR(IF(VLOOKUP($D34,'Year-To-Date'!$E$1:$E$322,1,FALSE)=D34,"--","Find"),"Find")</f>
        <v>--</v>
      </c>
    </row>
    <row r="35" spans="1:27">
      <c r="A35" s="2" t="s">
        <v>1774</v>
      </c>
      <c r="B35" s="2" t="s">
        <v>510</v>
      </c>
      <c r="C35" s="2" t="s">
        <v>56</v>
      </c>
      <c r="D35" s="2" t="s">
        <v>57</v>
      </c>
      <c r="E35" s="2" t="s">
        <v>50</v>
      </c>
      <c r="F35" s="21" t="s">
        <v>152</v>
      </c>
      <c r="G35" s="11" t="s">
        <v>1785</v>
      </c>
      <c r="H35" s="3">
        <v>42214</v>
      </c>
      <c r="I35" s="2" t="s">
        <v>28</v>
      </c>
      <c r="J35" s="2" t="s">
        <v>51</v>
      </c>
      <c r="K35" s="2" t="s">
        <v>30</v>
      </c>
      <c r="L35" s="2" t="s">
        <v>31</v>
      </c>
      <c r="M35" s="2" t="s">
        <v>32</v>
      </c>
      <c r="N35" s="4">
        <v>25156</v>
      </c>
      <c r="O35" s="4">
        <v>34090</v>
      </c>
      <c r="P35" s="4">
        <v>8934</v>
      </c>
      <c r="Q35" s="5">
        <v>150.97999999999999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150.97999999999999</v>
      </c>
      <c r="X35" s="14">
        <v>0</v>
      </c>
      <c r="Y35" s="14">
        <v>150.97999999999999</v>
      </c>
      <c r="Z35" s="4"/>
      <c r="AA35" s="49" t="str">
        <f>IFERROR(IF(VLOOKUP($D35,'Year-To-Date'!$E$1:$E$322,1,FALSE)=D35,"--","Find"),"Find")</f>
        <v>--</v>
      </c>
    </row>
    <row r="36" spans="1:27">
      <c r="A36" s="2" t="s">
        <v>1774</v>
      </c>
      <c r="B36" s="2" t="s">
        <v>510</v>
      </c>
      <c r="C36" s="2" t="s">
        <v>56</v>
      </c>
      <c r="D36" s="2" t="s">
        <v>58</v>
      </c>
      <c r="E36" s="2" t="s">
        <v>50</v>
      </c>
      <c r="F36" s="21" t="s">
        <v>152</v>
      </c>
      <c r="G36" s="11" t="s">
        <v>1785</v>
      </c>
      <c r="H36" s="3">
        <v>42214</v>
      </c>
      <c r="I36" s="2" t="s">
        <v>28</v>
      </c>
      <c r="J36" s="2" t="s">
        <v>51</v>
      </c>
      <c r="K36" s="2" t="s">
        <v>30</v>
      </c>
      <c r="L36" s="2" t="s">
        <v>31</v>
      </c>
      <c r="M36" s="2" t="s">
        <v>32</v>
      </c>
      <c r="N36" s="4">
        <v>8778</v>
      </c>
      <c r="O36" s="4">
        <v>10747</v>
      </c>
      <c r="P36" s="4">
        <v>1969</v>
      </c>
      <c r="Q36" s="5">
        <v>33.28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33.28</v>
      </c>
      <c r="X36" s="14">
        <v>0</v>
      </c>
      <c r="Y36" s="14">
        <v>33.28</v>
      </c>
      <c r="Z36" s="4"/>
      <c r="AA36" s="49" t="str">
        <f>IFERROR(IF(VLOOKUP($D36,'Year-To-Date'!$E$1:$E$322,1,FALSE)=D36,"--","Find"),"Find")</f>
        <v>--</v>
      </c>
    </row>
    <row r="37" spans="1:27">
      <c r="A37" s="2" t="s">
        <v>1774</v>
      </c>
      <c r="B37" s="2" t="s">
        <v>510</v>
      </c>
      <c r="C37" s="2" t="s">
        <v>56</v>
      </c>
      <c r="D37" s="2" t="s">
        <v>59</v>
      </c>
      <c r="E37" s="2" t="s">
        <v>50</v>
      </c>
      <c r="F37" s="21" t="s">
        <v>152</v>
      </c>
      <c r="G37" s="11" t="s">
        <v>1785</v>
      </c>
      <c r="H37" s="3">
        <v>42215</v>
      </c>
      <c r="I37" s="2" t="s">
        <v>28</v>
      </c>
      <c r="J37" s="2" t="s">
        <v>51</v>
      </c>
      <c r="K37" s="2" t="s">
        <v>30</v>
      </c>
      <c r="L37" s="2" t="s">
        <v>31</v>
      </c>
      <c r="M37" s="2" t="s">
        <v>32</v>
      </c>
      <c r="N37" s="4">
        <v>4458</v>
      </c>
      <c r="O37" s="4">
        <v>4685</v>
      </c>
      <c r="P37" s="4">
        <v>227</v>
      </c>
      <c r="Q37" s="5">
        <v>3.84</v>
      </c>
      <c r="R37" s="4">
        <v>2</v>
      </c>
      <c r="S37" s="4">
        <v>2</v>
      </c>
      <c r="T37" s="4">
        <v>0</v>
      </c>
      <c r="U37" s="5">
        <v>0</v>
      </c>
      <c r="V37" s="5">
        <v>0</v>
      </c>
      <c r="W37" s="14">
        <v>3.84</v>
      </c>
      <c r="X37" s="14">
        <v>0</v>
      </c>
      <c r="Y37" s="14">
        <v>3.84</v>
      </c>
      <c r="Z37" s="4"/>
      <c r="AA37" s="49" t="str">
        <f>IFERROR(IF(VLOOKUP($D37,'Year-To-Date'!$E$1:$E$322,1,FALSE)=D37,"--","Find"),"Find")</f>
        <v>--</v>
      </c>
    </row>
    <row r="38" spans="1:27">
      <c r="A38" s="2" t="s">
        <v>1774</v>
      </c>
      <c r="B38" s="2" t="s">
        <v>510</v>
      </c>
      <c r="C38" s="2" t="s">
        <v>69</v>
      </c>
      <c r="D38" s="2" t="s">
        <v>242</v>
      </c>
      <c r="E38" s="2" t="s">
        <v>50</v>
      </c>
      <c r="F38" s="21" t="s">
        <v>152</v>
      </c>
      <c r="G38" s="11" t="s">
        <v>1785</v>
      </c>
      <c r="H38" s="3">
        <v>42389</v>
      </c>
      <c r="I38" s="2" t="s">
        <v>39</v>
      </c>
      <c r="J38" s="2" t="s">
        <v>51</v>
      </c>
      <c r="K38" s="2" t="s">
        <v>30</v>
      </c>
      <c r="L38" s="2" t="s">
        <v>31</v>
      </c>
      <c r="M38" s="2" t="s">
        <v>32</v>
      </c>
      <c r="N38" s="4">
        <v>3</v>
      </c>
      <c r="O38" s="4">
        <v>95</v>
      </c>
      <c r="P38" s="4">
        <v>92</v>
      </c>
      <c r="Q38" s="5">
        <v>1.55</v>
      </c>
      <c r="R38" s="4">
        <v>1</v>
      </c>
      <c r="S38" s="4">
        <v>26</v>
      </c>
      <c r="T38" s="4">
        <v>25</v>
      </c>
      <c r="U38" s="5">
        <v>1.5</v>
      </c>
      <c r="V38" s="5">
        <v>0</v>
      </c>
      <c r="W38" s="14">
        <v>3.05</v>
      </c>
      <c r="X38" s="14">
        <v>0</v>
      </c>
      <c r="Y38" s="14">
        <v>3.05</v>
      </c>
      <c r="Z38" s="4"/>
      <c r="AA38" s="49" t="str">
        <f>IFERROR(IF(VLOOKUP($D38,'Year-To-Date'!$E$1:$E$322,1,FALSE)=D38,"--","Find"),"Find")</f>
        <v>--</v>
      </c>
    </row>
    <row r="39" spans="1:27">
      <c r="A39" s="2" t="s">
        <v>1774</v>
      </c>
      <c r="B39" s="2" t="s">
        <v>510</v>
      </c>
      <c r="C39" s="2" t="s">
        <v>94</v>
      </c>
      <c r="D39" s="2" t="s">
        <v>71</v>
      </c>
      <c r="E39" s="2" t="s">
        <v>72</v>
      </c>
      <c r="F39" s="21" t="s">
        <v>152</v>
      </c>
      <c r="G39" s="11" t="s">
        <v>1785</v>
      </c>
      <c r="H39" s="3"/>
      <c r="I39" s="2" t="s">
        <v>94</v>
      </c>
      <c r="J39" s="2" t="s">
        <v>73</v>
      </c>
      <c r="K39" s="2" t="s">
        <v>30</v>
      </c>
      <c r="L39" s="2" t="s">
        <v>31</v>
      </c>
      <c r="M39" s="2" t="s">
        <v>32</v>
      </c>
      <c r="N39" s="4">
        <v>4770</v>
      </c>
      <c r="O39" s="4">
        <v>6583</v>
      </c>
      <c r="P39" s="4">
        <v>1813</v>
      </c>
      <c r="Q39" s="5">
        <v>30.64</v>
      </c>
      <c r="R39" s="4">
        <v>3614</v>
      </c>
      <c r="S39" s="4">
        <v>4195</v>
      </c>
      <c r="T39" s="4">
        <v>581</v>
      </c>
      <c r="U39" s="5">
        <v>34.74</v>
      </c>
      <c r="V39" s="5">
        <v>0</v>
      </c>
      <c r="W39" s="14">
        <v>65.38</v>
      </c>
      <c r="X39" s="14">
        <v>0</v>
      </c>
      <c r="Y39" s="14">
        <v>65.38</v>
      </c>
      <c r="Z39" s="4"/>
      <c r="AA39" s="49" t="str">
        <f>IFERROR(IF(VLOOKUP($D39,'Year-To-Date'!$E$1:$E$322,1,FALSE)=D39,"--","Find"),"Find")</f>
        <v>--</v>
      </c>
    </row>
    <row r="40" spans="1:27">
      <c r="A40" s="2" t="s">
        <v>1774</v>
      </c>
      <c r="B40" s="2" t="s">
        <v>510</v>
      </c>
      <c r="C40" s="2" t="s">
        <v>94</v>
      </c>
      <c r="D40" s="2" t="s">
        <v>85</v>
      </c>
      <c r="E40" s="2" t="s">
        <v>50</v>
      </c>
      <c r="F40" s="21" t="s">
        <v>152</v>
      </c>
      <c r="G40" s="11" t="s">
        <v>1785</v>
      </c>
      <c r="H40" s="3"/>
      <c r="I40" s="2" t="s">
        <v>94</v>
      </c>
      <c r="J40" s="2" t="s">
        <v>51</v>
      </c>
      <c r="K40" s="2" t="s">
        <v>30</v>
      </c>
      <c r="L40" s="2" t="s">
        <v>31</v>
      </c>
      <c r="M40" s="2" t="s">
        <v>32</v>
      </c>
      <c r="N40" s="4">
        <v>38934</v>
      </c>
      <c r="O40" s="4">
        <v>51836</v>
      </c>
      <c r="P40" s="4">
        <v>12902</v>
      </c>
      <c r="Q40" s="5">
        <v>218.04</v>
      </c>
      <c r="R40" s="4">
        <v>16911</v>
      </c>
      <c r="S40" s="4">
        <v>19145</v>
      </c>
      <c r="T40" s="4">
        <v>2234</v>
      </c>
      <c r="U40" s="5">
        <v>133.59</v>
      </c>
      <c r="V40" s="5">
        <v>0</v>
      </c>
      <c r="W40" s="14">
        <v>351.63</v>
      </c>
      <c r="X40" s="14">
        <v>0</v>
      </c>
      <c r="Y40" s="14">
        <v>351.63</v>
      </c>
      <c r="Z40" s="4"/>
      <c r="AA40" s="49" t="str">
        <f>IFERROR(IF(VLOOKUP($D40,'Year-To-Date'!$E$1:$E$322,1,FALSE)=D40,"--","Find"),"Find")</f>
        <v>--</v>
      </c>
    </row>
    <row r="41" spans="1:27">
      <c r="A41" s="2" t="s">
        <v>1774</v>
      </c>
      <c r="B41" s="2" t="s">
        <v>510</v>
      </c>
      <c r="C41" s="2" t="s">
        <v>94</v>
      </c>
      <c r="D41" s="2" t="s">
        <v>86</v>
      </c>
      <c r="E41" s="2" t="s">
        <v>72</v>
      </c>
      <c r="F41" s="21" t="s">
        <v>152</v>
      </c>
      <c r="G41" s="11" t="s">
        <v>1785</v>
      </c>
      <c r="H41" s="3"/>
      <c r="I41" s="2" t="s">
        <v>94</v>
      </c>
      <c r="J41" s="2" t="s">
        <v>73</v>
      </c>
      <c r="K41" s="2" t="s">
        <v>30</v>
      </c>
      <c r="L41" s="2" t="s">
        <v>31</v>
      </c>
      <c r="M41" s="2" t="s">
        <v>32</v>
      </c>
      <c r="N41" s="4">
        <v>89273</v>
      </c>
      <c r="O41" s="4">
        <v>120485</v>
      </c>
      <c r="P41" s="4">
        <v>31212</v>
      </c>
      <c r="Q41" s="5">
        <v>527.48</v>
      </c>
      <c r="R41" s="4">
        <v>28647</v>
      </c>
      <c r="S41" s="4">
        <v>34694</v>
      </c>
      <c r="T41" s="4">
        <v>6047</v>
      </c>
      <c r="U41" s="5">
        <v>361.61</v>
      </c>
      <c r="V41" s="5">
        <v>0</v>
      </c>
      <c r="W41" s="14">
        <v>889.09</v>
      </c>
      <c r="X41" s="14">
        <v>0</v>
      </c>
      <c r="Y41" s="14">
        <v>889.09</v>
      </c>
      <c r="Z41" s="4"/>
      <c r="AA41" s="49" t="str">
        <f>IFERROR(IF(VLOOKUP($D41,'Year-To-Date'!$E$1:$E$322,1,FALSE)=D41,"--","Find"),"Find")</f>
        <v>--</v>
      </c>
    </row>
    <row r="42" spans="1:27">
      <c r="A42" s="2" t="s">
        <v>1774</v>
      </c>
      <c r="B42" s="2" t="s">
        <v>510</v>
      </c>
      <c r="C42" s="2" t="s">
        <v>76</v>
      </c>
      <c r="D42" s="2" t="s">
        <v>89</v>
      </c>
      <c r="E42" s="2" t="s">
        <v>50</v>
      </c>
      <c r="F42" s="21" t="s">
        <v>152</v>
      </c>
      <c r="G42" s="11" t="s">
        <v>1785</v>
      </c>
      <c r="H42" s="3">
        <v>42214</v>
      </c>
      <c r="I42" s="2" t="s">
        <v>28</v>
      </c>
      <c r="J42" s="2" t="s">
        <v>51</v>
      </c>
      <c r="K42" s="2" t="s">
        <v>30</v>
      </c>
      <c r="L42" s="2" t="s">
        <v>31</v>
      </c>
      <c r="M42" s="2" t="s">
        <v>32</v>
      </c>
      <c r="N42" s="4">
        <v>18836</v>
      </c>
      <c r="O42" s="4">
        <v>22727</v>
      </c>
      <c r="P42" s="4">
        <v>3891</v>
      </c>
      <c r="Q42" s="5">
        <v>65.760000000000005</v>
      </c>
      <c r="R42" s="4">
        <v>5721</v>
      </c>
      <c r="S42" s="4">
        <v>8497</v>
      </c>
      <c r="T42" s="4">
        <v>2776</v>
      </c>
      <c r="U42" s="5">
        <v>166</v>
      </c>
      <c r="V42" s="5">
        <v>0</v>
      </c>
      <c r="W42" s="14">
        <v>231.76</v>
      </c>
      <c r="X42" s="14">
        <v>0</v>
      </c>
      <c r="Y42" s="14">
        <v>231.76</v>
      </c>
      <c r="Z42" s="4"/>
      <c r="AA42" s="49" t="str">
        <f>IFERROR(IF(VLOOKUP($D42,'Year-To-Date'!$E$1:$E$322,1,FALSE)=D42,"--","Find"),"Find")</f>
        <v>--</v>
      </c>
    </row>
    <row r="43" spans="1:27">
      <c r="A43" s="2" t="s">
        <v>1774</v>
      </c>
      <c r="B43" s="2" t="s">
        <v>510</v>
      </c>
      <c r="C43" s="2" t="s">
        <v>76</v>
      </c>
      <c r="D43" s="2" t="s">
        <v>90</v>
      </c>
      <c r="E43" s="2" t="s">
        <v>50</v>
      </c>
      <c r="F43" s="21" t="s">
        <v>152</v>
      </c>
      <c r="G43" s="11" t="s">
        <v>1785</v>
      </c>
      <c r="H43" s="3">
        <v>42215</v>
      </c>
      <c r="I43" s="2" t="s">
        <v>28</v>
      </c>
      <c r="J43" s="2" t="s">
        <v>51</v>
      </c>
      <c r="K43" s="2" t="s">
        <v>30</v>
      </c>
      <c r="L43" s="2" t="s">
        <v>31</v>
      </c>
      <c r="M43" s="2" t="s">
        <v>32</v>
      </c>
      <c r="N43" s="4">
        <v>53496</v>
      </c>
      <c r="O43" s="4">
        <v>65265</v>
      </c>
      <c r="P43" s="4">
        <v>11769</v>
      </c>
      <c r="Q43" s="5">
        <v>198.9</v>
      </c>
      <c r="R43" s="4">
        <v>15386</v>
      </c>
      <c r="S43" s="4">
        <v>17418</v>
      </c>
      <c r="T43" s="4">
        <v>2032</v>
      </c>
      <c r="U43" s="5">
        <v>121.51</v>
      </c>
      <c r="V43" s="5">
        <v>0</v>
      </c>
      <c r="W43" s="14">
        <v>320.41000000000003</v>
      </c>
      <c r="X43" s="14">
        <v>0</v>
      </c>
      <c r="Y43" s="14">
        <v>320.41000000000003</v>
      </c>
      <c r="Z43" s="4"/>
      <c r="AA43" s="49" t="str">
        <f>IFERROR(IF(VLOOKUP($D43,'Year-To-Date'!$E$1:$E$322,1,FALSE)=D43,"--","Find"),"Find")</f>
        <v>--</v>
      </c>
    </row>
    <row r="44" spans="1:27">
      <c r="A44" s="2" t="s">
        <v>1774</v>
      </c>
      <c r="B44" s="2" t="s">
        <v>510</v>
      </c>
      <c r="C44" s="2" t="s">
        <v>56</v>
      </c>
      <c r="D44" s="2" t="s">
        <v>207</v>
      </c>
      <c r="E44" s="2" t="s">
        <v>371</v>
      </c>
      <c r="F44" s="21" t="s">
        <v>194</v>
      </c>
      <c r="G44" s="11" t="s">
        <v>1786</v>
      </c>
      <c r="H44" s="3">
        <v>42198</v>
      </c>
      <c r="I44" s="2" t="s">
        <v>28</v>
      </c>
      <c r="J44" s="2" t="s">
        <v>373</v>
      </c>
      <c r="K44" s="2" t="s">
        <v>30</v>
      </c>
      <c r="L44" s="2" t="s">
        <v>31</v>
      </c>
      <c r="M44" s="2" t="s">
        <v>32</v>
      </c>
      <c r="N44" s="4">
        <v>269</v>
      </c>
      <c r="O44" s="4">
        <v>700</v>
      </c>
      <c r="P44" s="4">
        <v>431</v>
      </c>
      <c r="Q44" s="5">
        <v>7.28</v>
      </c>
      <c r="R44" s="4">
        <v>0</v>
      </c>
      <c r="S44" s="4">
        <v>0</v>
      </c>
      <c r="T44" s="4">
        <v>0</v>
      </c>
      <c r="U44" s="5">
        <v>0</v>
      </c>
      <c r="V44" s="5">
        <v>0</v>
      </c>
      <c r="W44" s="14">
        <v>7.28</v>
      </c>
      <c r="X44" s="14">
        <v>0</v>
      </c>
      <c r="Y44" s="14">
        <v>7.28</v>
      </c>
      <c r="Z44" s="4"/>
      <c r="AA44" s="49" t="str">
        <f>IFERROR(IF(VLOOKUP($D44,'Year-To-Date'!$E$1:$E$322,1,FALSE)=D44,"--","Find"),"Find")</f>
        <v>--</v>
      </c>
    </row>
    <row r="45" spans="1:27">
      <c r="A45" s="2" t="s">
        <v>1774</v>
      </c>
      <c r="B45" s="2" t="s">
        <v>510</v>
      </c>
      <c r="C45" s="2" t="s">
        <v>56</v>
      </c>
      <c r="D45" s="2" t="s">
        <v>215</v>
      </c>
      <c r="E45" s="2" t="s">
        <v>371</v>
      </c>
      <c r="F45" s="21" t="s">
        <v>216</v>
      </c>
      <c r="G45" s="11" t="s">
        <v>1787</v>
      </c>
      <c r="H45" s="3">
        <v>42401</v>
      </c>
      <c r="I45" s="2"/>
      <c r="J45" s="2" t="s">
        <v>373</v>
      </c>
      <c r="K45" s="2" t="s">
        <v>30</v>
      </c>
      <c r="L45" s="2" t="s">
        <v>31</v>
      </c>
      <c r="M45" s="2" t="s">
        <v>32</v>
      </c>
      <c r="N45" s="4">
        <v>4</v>
      </c>
      <c r="O45" s="4">
        <v>4</v>
      </c>
      <c r="P45" s="4">
        <v>12</v>
      </c>
      <c r="Q45" s="5">
        <v>0.2</v>
      </c>
      <c r="R45" s="4">
        <v>0</v>
      </c>
      <c r="S45" s="4">
        <v>0</v>
      </c>
      <c r="T45" s="4">
        <v>0</v>
      </c>
      <c r="U45" s="5">
        <v>0</v>
      </c>
      <c r="V45" s="5">
        <v>0</v>
      </c>
      <c r="W45" s="14">
        <v>0.2</v>
      </c>
      <c r="X45" s="14">
        <v>0</v>
      </c>
      <c r="Y45" s="14">
        <v>0.2</v>
      </c>
      <c r="Z45" s="4"/>
      <c r="AA45" s="49" t="str">
        <f>IFERROR(IF(VLOOKUP($D45,'Year-To-Date'!$E$1:$E$322,1,FALSE)=D45,"--","Find"),"Find")</f>
        <v>--</v>
      </c>
    </row>
    <row r="46" spans="1:27">
      <c r="A46" s="2" t="s">
        <v>1774</v>
      </c>
      <c r="B46" s="2" t="s">
        <v>510</v>
      </c>
      <c r="C46" s="2" t="s">
        <v>370</v>
      </c>
      <c r="D46" s="2" t="s">
        <v>236</v>
      </c>
      <c r="E46" s="2" t="s">
        <v>371</v>
      </c>
      <c r="F46" s="21" t="s">
        <v>154</v>
      </c>
      <c r="G46" s="11" t="s">
        <v>1788</v>
      </c>
      <c r="H46" s="3">
        <v>42198</v>
      </c>
      <c r="I46" s="2" t="s">
        <v>28</v>
      </c>
      <c r="J46" s="2" t="s">
        <v>373</v>
      </c>
      <c r="K46" s="2" t="s">
        <v>30</v>
      </c>
      <c r="L46" s="2" t="s">
        <v>31</v>
      </c>
      <c r="M46" s="2" t="s">
        <v>32</v>
      </c>
      <c r="N46" s="4">
        <v>21</v>
      </c>
      <c r="O46" s="4">
        <v>35</v>
      </c>
      <c r="P46" s="4">
        <v>14</v>
      </c>
      <c r="Q46" s="5">
        <v>0.24</v>
      </c>
      <c r="R46" s="4">
        <v>0</v>
      </c>
      <c r="S46" s="4">
        <v>0</v>
      </c>
      <c r="T46" s="4">
        <v>0</v>
      </c>
      <c r="U46" s="5">
        <v>0</v>
      </c>
      <c r="V46" s="5">
        <v>0</v>
      </c>
      <c r="W46" s="14">
        <v>0.24</v>
      </c>
      <c r="X46" s="14">
        <v>0</v>
      </c>
      <c r="Y46" s="14">
        <v>0.24</v>
      </c>
      <c r="Z46" s="4"/>
      <c r="AA46" s="49" t="str">
        <f>IFERROR(IF(VLOOKUP($D46,'Year-To-Date'!$E$1:$E$322,1,FALSE)=D46,"--","Find"),"Find")</f>
        <v>--</v>
      </c>
    </row>
    <row r="47" spans="1:27">
      <c r="A47" s="2" t="s">
        <v>1774</v>
      </c>
      <c r="B47" s="2" t="s">
        <v>510</v>
      </c>
      <c r="C47" s="2" t="s">
        <v>69</v>
      </c>
      <c r="D47" s="2" t="s">
        <v>259</v>
      </c>
      <c r="E47" s="2" t="s">
        <v>371</v>
      </c>
      <c r="F47" s="21" t="s">
        <v>154</v>
      </c>
      <c r="G47" s="11" t="s">
        <v>1788</v>
      </c>
      <c r="H47" s="3">
        <v>42198</v>
      </c>
      <c r="I47" s="2" t="s">
        <v>28</v>
      </c>
      <c r="J47" s="2" t="s">
        <v>373</v>
      </c>
      <c r="K47" s="2" t="s">
        <v>30</v>
      </c>
      <c r="L47" s="2" t="s">
        <v>31</v>
      </c>
      <c r="M47" s="2" t="s">
        <v>32</v>
      </c>
      <c r="N47" s="4">
        <v>150</v>
      </c>
      <c r="O47" s="4">
        <v>1145</v>
      </c>
      <c r="P47" s="4">
        <v>995</v>
      </c>
      <c r="Q47" s="5">
        <v>16.82</v>
      </c>
      <c r="R47" s="4">
        <v>396</v>
      </c>
      <c r="S47" s="4">
        <v>936</v>
      </c>
      <c r="T47" s="4">
        <v>540</v>
      </c>
      <c r="U47" s="5">
        <v>32.29</v>
      </c>
      <c r="V47" s="5">
        <v>0</v>
      </c>
      <c r="W47" s="14">
        <v>49.11</v>
      </c>
      <c r="X47" s="14">
        <v>0</v>
      </c>
      <c r="Y47" s="14">
        <v>49.11</v>
      </c>
      <c r="Z47" s="4"/>
      <c r="AA47" s="49" t="str">
        <f>IFERROR(IF(VLOOKUP($D47,'Year-To-Date'!$E$1:$E$322,1,FALSE)=D47,"--","Find"),"Find")</f>
        <v>--</v>
      </c>
    </row>
    <row r="48" spans="1:27">
      <c r="A48" s="2" t="s">
        <v>1774</v>
      </c>
      <c r="B48" s="2" t="s">
        <v>510</v>
      </c>
      <c r="C48" s="2" t="s">
        <v>76</v>
      </c>
      <c r="D48" s="2" t="s">
        <v>302</v>
      </c>
      <c r="E48" s="2" t="s">
        <v>371</v>
      </c>
      <c r="F48" s="21" t="s">
        <v>154</v>
      </c>
      <c r="G48" s="11" t="s">
        <v>1788</v>
      </c>
      <c r="H48" s="3">
        <v>42199</v>
      </c>
      <c r="I48" s="2" t="s">
        <v>28</v>
      </c>
      <c r="J48" s="2" t="s">
        <v>373</v>
      </c>
      <c r="K48" s="2" t="s">
        <v>30</v>
      </c>
      <c r="L48" s="2" t="s">
        <v>31</v>
      </c>
      <c r="M48" s="2" t="s">
        <v>32</v>
      </c>
      <c r="N48" s="4">
        <v>94</v>
      </c>
      <c r="O48" s="4">
        <v>105</v>
      </c>
      <c r="P48" s="4">
        <v>11</v>
      </c>
      <c r="Q48" s="5">
        <v>0.19</v>
      </c>
      <c r="R48" s="4">
        <v>33</v>
      </c>
      <c r="S48" s="4">
        <v>33</v>
      </c>
      <c r="T48" s="4">
        <v>0</v>
      </c>
      <c r="U48" s="5">
        <v>0</v>
      </c>
      <c r="V48" s="5">
        <v>0</v>
      </c>
      <c r="W48" s="14">
        <v>0.19</v>
      </c>
      <c r="X48" s="14">
        <v>0</v>
      </c>
      <c r="Y48" s="14">
        <v>0.19</v>
      </c>
      <c r="Z48" s="4"/>
      <c r="AA48" s="49" t="str">
        <f>IFERROR(IF(VLOOKUP($D48,'Year-To-Date'!$E$1:$E$322,1,FALSE)=D48,"--","Find"),"Find")</f>
        <v>--</v>
      </c>
    </row>
    <row r="49" spans="1:27">
      <c r="A49" s="2" t="s">
        <v>1774</v>
      </c>
      <c r="B49" s="2" t="s">
        <v>510</v>
      </c>
      <c r="C49" s="2" t="s">
        <v>48</v>
      </c>
      <c r="D49" s="2" t="s">
        <v>155</v>
      </c>
      <c r="E49" s="2" t="s">
        <v>400</v>
      </c>
      <c r="F49" s="21" t="s">
        <v>156</v>
      </c>
      <c r="G49" s="11" t="s">
        <v>1789</v>
      </c>
      <c r="H49" s="3">
        <v>42248</v>
      </c>
      <c r="I49" s="2" t="s">
        <v>39</v>
      </c>
      <c r="J49" s="2" t="s">
        <v>402</v>
      </c>
      <c r="K49" s="2" t="s">
        <v>30</v>
      </c>
      <c r="L49" s="2" t="s">
        <v>31</v>
      </c>
      <c r="M49" s="2" t="s">
        <v>41</v>
      </c>
      <c r="N49" s="4">
        <v>133</v>
      </c>
      <c r="O49" s="4">
        <v>175</v>
      </c>
      <c r="P49" s="4">
        <v>42</v>
      </c>
      <c r="Q49" s="5">
        <v>0.71</v>
      </c>
      <c r="R49" s="4">
        <v>0</v>
      </c>
      <c r="S49" s="4">
        <v>0</v>
      </c>
      <c r="T49" s="4">
        <v>0</v>
      </c>
      <c r="U49" s="5">
        <v>0</v>
      </c>
      <c r="V49" s="5">
        <v>0</v>
      </c>
      <c r="W49" s="14">
        <v>0.71</v>
      </c>
      <c r="X49" s="14">
        <v>0</v>
      </c>
      <c r="Y49" s="14">
        <v>0.71</v>
      </c>
      <c r="Z49" s="4"/>
      <c r="AA49" s="49" t="str">
        <f>IFERROR(IF(VLOOKUP($D49,'Year-To-Date'!$E$1:$E$322,1,FALSE)=D49,"--","Find"),"Find")</f>
        <v>--</v>
      </c>
    </row>
    <row r="50" spans="1:27">
      <c r="A50" s="2" t="s">
        <v>1774</v>
      </c>
      <c r="B50" s="2" t="s">
        <v>510</v>
      </c>
      <c r="C50" s="2" t="s">
        <v>69</v>
      </c>
      <c r="D50" s="2" t="s">
        <v>264</v>
      </c>
      <c r="E50" s="2" t="s">
        <v>400</v>
      </c>
      <c r="F50" s="21" t="s">
        <v>156</v>
      </c>
      <c r="G50" s="11" t="s">
        <v>1789</v>
      </c>
      <c r="H50" s="3">
        <v>42248</v>
      </c>
      <c r="I50" s="2" t="s">
        <v>39</v>
      </c>
      <c r="J50" s="2" t="s">
        <v>402</v>
      </c>
      <c r="K50" s="2" t="s">
        <v>30</v>
      </c>
      <c r="L50" s="2" t="s">
        <v>31</v>
      </c>
      <c r="M50" s="2" t="s">
        <v>41</v>
      </c>
      <c r="N50" s="4">
        <v>1760</v>
      </c>
      <c r="O50" s="4">
        <v>2241</v>
      </c>
      <c r="P50" s="4">
        <v>481</v>
      </c>
      <c r="Q50" s="5">
        <v>8.1300000000000008</v>
      </c>
      <c r="R50" s="4">
        <v>1706</v>
      </c>
      <c r="S50" s="4">
        <v>2198</v>
      </c>
      <c r="T50" s="4">
        <v>492</v>
      </c>
      <c r="U50" s="5">
        <v>29.42</v>
      </c>
      <c r="V50" s="5">
        <v>0</v>
      </c>
      <c r="W50" s="14">
        <v>37.549999999999997</v>
      </c>
      <c r="X50" s="14">
        <v>0</v>
      </c>
      <c r="Y50" s="14">
        <v>37.549999999999997</v>
      </c>
      <c r="Z50" s="4"/>
      <c r="AA50" s="49" t="str">
        <f>IFERROR(IF(VLOOKUP($D50,'Year-To-Date'!$E$1:$E$322,1,FALSE)=D50,"--","Find"),"Find")</f>
        <v>--</v>
      </c>
    </row>
    <row r="51" spans="1:27">
      <c r="A51" s="2" t="s">
        <v>1774</v>
      </c>
      <c r="B51" s="2" t="s">
        <v>510</v>
      </c>
      <c r="C51" s="2" t="s">
        <v>94</v>
      </c>
      <c r="D51" s="2" t="s">
        <v>78</v>
      </c>
      <c r="E51" s="2" t="s">
        <v>67</v>
      </c>
      <c r="F51" s="21" t="s">
        <v>298</v>
      </c>
      <c r="G51" s="11" t="s">
        <v>1790</v>
      </c>
      <c r="H51" s="3"/>
      <c r="I51" s="2" t="s">
        <v>94</v>
      </c>
      <c r="J51" s="2" t="s">
        <v>68</v>
      </c>
      <c r="K51" s="2" t="s">
        <v>30</v>
      </c>
      <c r="L51" s="2" t="s">
        <v>31</v>
      </c>
      <c r="M51" s="2" t="s">
        <v>32</v>
      </c>
      <c r="N51" s="4">
        <v>31887</v>
      </c>
      <c r="O51" s="4">
        <v>37257</v>
      </c>
      <c r="P51" s="4">
        <v>5370</v>
      </c>
      <c r="Q51" s="5">
        <v>90.75</v>
      </c>
      <c r="R51" s="4">
        <v>10196</v>
      </c>
      <c r="S51" s="4">
        <v>12915</v>
      </c>
      <c r="T51" s="4">
        <v>2719</v>
      </c>
      <c r="U51" s="5">
        <v>162.6</v>
      </c>
      <c r="V51" s="5">
        <v>0</v>
      </c>
      <c r="W51" s="14">
        <v>253.35</v>
      </c>
      <c r="X51" s="14">
        <v>0</v>
      </c>
      <c r="Y51" s="14">
        <v>253.35</v>
      </c>
      <c r="Z51" s="4"/>
      <c r="AA51" s="49" t="str">
        <f>IFERROR(IF(VLOOKUP($D51,'Year-To-Date'!$E$1:$E$322,1,FALSE)=D51,"--","Find"),"Find")</f>
        <v>--</v>
      </c>
    </row>
    <row r="52" spans="1:27">
      <c r="A52" s="2" t="s">
        <v>1774</v>
      </c>
      <c r="B52" s="2" t="s">
        <v>510</v>
      </c>
      <c r="C52" s="2" t="s">
        <v>25</v>
      </c>
      <c r="D52" s="2" t="s">
        <v>132</v>
      </c>
      <c r="E52" s="2" t="s">
        <v>527</v>
      </c>
      <c r="F52" s="21" t="s">
        <v>133</v>
      </c>
      <c r="G52" s="11" t="s">
        <v>1791</v>
      </c>
      <c r="H52" s="3">
        <v>42389</v>
      </c>
      <c r="I52" s="2" t="s">
        <v>39</v>
      </c>
      <c r="J52" s="2" t="s">
        <v>528</v>
      </c>
      <c r="K52" s="2" t="s">
        <v>30</v>
      </c>
      <c r="L52" s="2" t="s">
        <v>31</v>
      </c>
      <c r="M52" s="2" t="s">
        <v>32</v>
      </c>
      <c r="N52" s="4">
        <v>32</v>
      </c>
      <c r="O52" s="4">
        <v>2290</v>
      </c>
      <c r="P52" s="4">
        <v>2258</v>
      </c>
      <c r="Q52" s="5">
        <v>38.159999999999997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38.159999999999997</v>
      </c>
      <c r="X52" s="14">
        <v>0</v>
      </c>
      <c r="Y52" s="14">
        <v>38.159999999999997</v>
      </c>
      <c r="Z52" s="4"/>
      <c r="AA52" s="49" t="str">
        <f>IFERROR(IF(VLOOKUP($D52,'Year-To-Date'!$E$1:$E$322,1,FALSE)=D52,"--","Find"),"Find")</f>
        <v>--</v>
      </c>
    </row>
    <row r="53" spans="1:27">
      <c r="A53" s="2" t="s">
        <v>1774</v>
      </c>
      <c r="B53" s="2" t="s">
        <v>510</v>
      </c>
      <c r="C53" s="2" t="s">
        <v>395</v>
      </c>
      <c r="D53" s="2" t="s">
        <v>486</v>
      </c>
      <c r="E53" s="2" t="s">
        <v>421</v>
      </c>
      <c r="F53" s="21" t="s">
        <v>133</v>
      </c>
      <c r="G53" s="11" t="s">
        <v>1791</v>
      </c>
      <c r="H53" s="3">
        <v>42158</v>
      </c>
      <c r="I53" s="2" t="s">
        <v>28</v>
      </c>
      <c r="J53" s="2" t="s">
        <v>423</v>
      </c>
      <c r="K53" s="2" t="s">
        <v>30</v>
      </c>
      <c r="L53" s="2" t="s">
        <v>31</v>
      </c>
      <c r="M53" s="2" t="s">
        <v>32</v>
      </c>
      <c r="N53" s="4">
        <v>900</v>
      </c>
      <c r="O53" s="4">
        <v>1367</v>
      </c>
      <c r="P53" s="4">
        <v>467</v>
      </c>
      <c r="Q53" s="5">
        <v>7.89</v>
      </c>
      <c r="R53" s="4">
        <v>600</v>
      </c>
      <c r="S53" s="4">
        <v>3931</v>
      </c>
      <c r="T53" s="4">
        <v>3331</v>
      </c>
      <c r="U53" s="5">
        <v>199.19</v>
      </c>
      <c r="V53" s="5">
        <v>0</v>
      </c>
      <c r="W53" s="14">
        <v>207.08</v>
      </c>
      <c r="X53" s="14">
        <v>0</v>
      </c>
      <c r="Y53" s="14">
        <v>207.08</v>
      </c>
      <c r="Z53" s="4"/>
      <c r="AA53" s="49" t="str">
        <f>IFERROR(IF(VLOOKUP($D53,'Year-To-Date'!$E$1:$E$322,1,FALSE)=D53,"--","Find"),"Find")</f>
        <v>--</v>
      </c>
    </row>
    <row r="54" spans="1:27">
      <c r="A54" s="2" t="s">
        <v>1774</v>
      </c>
      <c r="B54" s="2" t="s">
        <v>510</v>
      </c>
      <c r="C54" s="2" t="s">
        <v>25</v>
      </c>
      <c r="D54" s="2" t="s">
        <v>42</v>
      </c>
      <c r="E54" s="2" t="s">
        <v>43</v>
      </c>
      <c r="F54" s="21" t="s">
        <v>114</v>
      </c>
      <c r="G54" s="11" t="s">
        <v>1792</v>
      </c>
      <c r="H54" s="3">
        <v>42181</v>
      </c>
      <c r="I54" s="2" t="s">
        <v>28</v>
      </c>
      <c r="J54" s="2" t="s">
        <v>44</v>
      </c>
      <c r="K54" s="2" t="s">
        <v>30</v>
      </c>
      <c r="L54" s="2" t="s">
        <v>31</v>
      </c>
      <c r="M54" s="2" t="s">
        <v>32</v>
      </c>
      <c r="N54" s="4">
        <v>11340</v>
      </c>
      <c r="O54" s="4">
        <v>11981</v>
      </c>
      <c r="P54" s="4">
        <v>641</v>
      </c>
      <c r="Q54" s="5">
        <v>10.83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10.83</v>
      </c>
      <c r="X54" s="14">
        <v>0</v>
      </c>
      <c r="Y54" s="14">
        <v>10.83</v>
      </c>
      <c r="Z54" s="4"/>
      <c r="AA54" s="49" t="str">
        <f>IFERROR(IF(VLOOKUP($D54,'Year-To-Date'!$E$1:$E$322,1,FALSE)=D54,"--","Find"),"Find")</f>
        <v>--</v>
      </c>
    </row>
    <row r="55" spans="1:27">
      <c r="A55" s="2" t="s">
        <v>1774</v>
      </c>
      <c r="B55" s="2" t="s">
        <v>510</v>
      </c>
      <c r="C55" s="2" t="s">
        <v>25</v>
      </c>
      <c r="D55" s="2" t="s">
        <v>100</v>
      </c>
      <c r="E55" s="2" t="s">
        <v>466</v>
      </c>
      <c r="F55" s="21" t="s">
        <v>101</v>
      </c>
      <c r="G55" s="11" t="s">
        <v>1793</v>
      </c>
      <c r="H55" s="3">
        <v>42283</v>
      </c>
      <c r="I55" s="2" t="s">
        <v>39</v>
      </c>
      <c r="J55" s="2" t="s">
        <v>389</v>
      </c>
      <c r="K55" s="2" t="s">
        <v>30</v>
      </c>
      <c r="L55" s="2" t="s">
        <v>31</v>
      </c>
      <c r="M55" s="2" t="s">
        <v>382</v>
      </c>
      <c r="N55" s="4">
        <v>5573</v>
      </c>
      <c r="O55" s="4">
        <v>10673</v>
      </c>
      <c r="P55" s="4">
        <v>5100</v>
      </c>
      <c r="Q55" s="14">
        <v>86.19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86.19</v>
      </c>
      <c r="X55" s="14">
        <v>0</v>
      </c>
      <c r="Y55" s="14">
        <v>86.19</v>
      </c>
      <c r="Z55" s="4"/>
      <c r="AA55" s="49" t="str">
        <f>IFERROR(IF(VLOOKUP($D55,'Year-To-Date'!$E$1:$E$322,1,FALSE)=D55,"--","Find"),"Find")</f>
        <v>--</v>
      </c>
    </row>
    <row r="56" spans="1:27">
      <c r="A56" s="2" t="s">
        <v>1774</v>
      </c>
      <c r="B56" s="2" t="s">
        <v>510</v>
      </c>
      <c r="C56" s="2" t="s">
        <v>94</v>
      </c>
      <c r="D56" s="2" t="s">
        <v>501</v>
      </c>
      <c r="E56" s="2" t="s">
        <v>405</v>
      </c>
      <c r="F56" s="21" t="s">
        <v>101</v>
      </c>
      <c r="G56" s="11" t="s">
        <v>1793</v>
      </c>
      <c r="H56" s="3"/>
      <c r="I56" s="2" t="s">
        <v>94</v>
      </c>
      <c r="J56" s="2" t="s">
        <v>407</v>
      </c>
      <c r="K56" s="2" t="s">
        <v>30</v>
      </c>
      <c r="L56" s="2" t="s">
        <v>31</v>
      </c>
      <c r="M56" s="2" t="s">
        <v>378</v>
      </c>
      <c r="N56" s="4">
        <v>35385</v>
      </c>
      <c r="O56" s="4">
        <v>35553</v>
      </c>
      <c r="P56" s="4">
        <v>168</v>
      </c>
      <c r="Q56" s="5">
        <v>2.84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2.84</v>
      </c>
      <c r="X56" s="14">
        <v>0</v>
      </c>
      <c r="Y56" s="14">
        <v>2.84</v>
      </c>
      <c r="Z56" s="4"/>
      <c r="AA56" s="49" t="str">
        <f>IFERROR(IF(VLOOKUP($D56,'Year-To-Date'!$E$1:$E$322,1,FALSE)=D56,"--","Find"),"Find")</f>
        <v>--</v>
      </c>
    </row>
    <row r="57" spans="1:27">
      <c r="A57" s="2" t="s">
        <v>1774</v>
      </c>
      <c r="B57" s="2" t="s">
        <v>510</v>
      </c>
      <c r="C57" s="2" t="s">
        <v>25</v>
      </c>
      <c r="D57" s="2" t="s">
        <v>117</v>
      </c>
      <c r="E57" s="2" t="s">
        <v>83</v>
      </c>
      <c r="F57" s="21" t="s">
        <v>118</v>
      </c>
      <c r="G57" s="11" t="s">
        <v>1794</v>
      </c>
      <c r="H57" s="3">
        <v>42390</v>
      </c>
      <c r="I57" s="2" t="s">
        <v>39</v>
      </c>
      <c r="J57" s="2" t="s">
        <v>84</v>
      </c>
      <c r="K57" s="2" t="s">
        <v>30</v>
      </c>
      <c r="L57" s="2" t="s">
        <v>31</v>
      </c>
      <c r="M57" s="2" t="s">
        <v>32</v>
      </c>
      <c r="N57" s="4">
        <v>8</v>
      </c>
      <c r="O57" s="4">
        <v>102</v>
      </c>
      <c r="P57" s="4">
        <v>94</v>
      </c>
      <c r="Q57" s="5">
        <v>1.59</v>
      </c>
      <c r="R57" s="4">
        <v>0</v>
      </c>
      <c r="S57" s="4">
        <v>0</v>
      </c>
      <c r="T57" s="4">
        <v>0</v>
      </c>
      <c r="U57" s="5">
        <v>0</v>
      </c>
      <c r="V57" s="5">
        <v>0</v>
      </c>
      <c r="W57" s="14">
        <v>1.59</v>
      </c>
      <c r="X57" s="14">
        <v>0</v>
      </c>
      <c r="Y57" s="14">
        <v>1.59</v>
      </c>
      <c r="Z57" s="4"/>
      <c r="AA57" s="49" t="str">
        <f>IFERROR(IF(VLOOKUP($D57,'Year-To-Date'!$E$1:$E$322,1,FALSE)=D57,"--","Find"),"Find")</f>
        <v>--</v>
      </c>
    </row>
    <row r="58" spans="1:27">
      <c r="A58" s="2" t="s">
        <v>1774</v>
      </c>
      <c r="B58" s="2" t="s">
        <v>510</v>
      </c>
      <c r="C58" s="2" t="s">
        <v>25</v>
      </c>
      <c r="D58" s="2" t="s">
        <v>128</v>
      </c>
      <c r="E58" s="2" t="s">
        <v>83</v>
      </c>
      <c r="F58" s="21" t="s">
        <v>129</v>
      </c>
      <c r="G58" s="11" t="s">
        <v>1795</v>
      </c>
      <c r="H58" s="3">
        <v>42390</v>
      </c>
      <c r="I58" s="2" t="s">
        <v>39</v>
      </c>
      <c r="J58" s="2" t="s">
        <v>84</v>
      </c>
      <c r="K58" s="2" t="s">
        <v>30</v>
      </c>
      <c r="L58" s="2" t="s">
        <v>31</v>
      </c>
      <c r="M58" s="2" t="s">
        <v>32</v>
      </c>
      <c r="N58" s="4">
        <v>17</v>
      </c>
      <c r="O58" s="4">
        <v>5142</v>
      </c>
      <c r="P58" s="4">
        <v>5125</v>
      </c>
      <c r="Q58" s="5">
        <v>86.61</v>
      </c>
      <c r="R58" s="4">
        <v>0</v>
      </c>
      <c r="S58" s="4">
        <v>0</v>
      </c>
      <c r="T58" s="4">
        <v>0</v>
      </c>
      <c r="U58" s="5">
        <v>0</v>
      </c>
      <c r="V58" s="5">
        <v>0</v>
      </c>
      <c r="W58" s="14">
        <v>86.61</v>
      </c>
      <c r="X58" s="14">
        <v>0</v>
      </c>
      <c r="Y58" s="14">
        <v>86.61</v>
      </c>
      <c r="Z58" s="4"/>
      <c r="AA58" s="49" t="str">
        <f>IFERROR(IF(VLOOKUP($D58,'Year-To-Date'!$E$1:$E$322,1,FALSE)=D58,"--","Find"),"Find")</f>
        <v>--</v>
      </c>
    </row>
    <row r="59" spans="1:27">
      <c r="A59" s="2" t="s">
        <v>1774</v>
      </c>
      <c r="B59" s="2" t="s">
        <v>510</v>
      </c>
      <c r="C59" s="2" t="s">
        <v>76</v>
      </c>
      <c r="D59" s="2" t="s">
        <v>307</v>
      </c>
      <c r="E59" s="2" t="s">
        <v>27</v>
      </c>
      <c r="F59" s="21" t="s">
        <v>308</v>
      </c>
      <c r="G59" s="11" t="s">
        <v>1796</v>
      </c>
      <c r="H59" s="3">
        <v>42248</v>
      </c>
      <c r="I59" s="2" t="s">
        <v>39</v>
      </c>
      <c r="J59" s="2" t="s">
        <v>29</v>
      </c>
      <c r="K59" s="2" t="s">
        <v>30</v>
      </c>
      <c r="L59" s="2" t="s">
        <v>31</v>
      </c>
      <c r="M59" s="2" t="s">
        <v>32</v>
      </c>
      <c r="N59" s="4">
        <v>6627</v>
      </c>
      <c r="O59" s="4">
        <v>11621</v>
      </c>
      <c r="P59" s="4">
        <v>4994</v>
      </c>
      <c r="Q59" s="5">
        <v>84.4</v>
      </c>
      <c r="R59" s="4">
        <v>3982</v>
      </c>
      <c r="S59" s="4">
        <v>4281</v>
      </c>
      <c r="T59" s="4">
        <v>299</v>
      </c>
      <c r="U59" s="5">
        <v>17.88</v>
      </c>
      <c r="V59" s="5">
        <v>0</v>
      </c>
      <c r="W59" s="14">
        <v>102.28</v>
      </c>
      <c r="X59" s="14">
        <v>0</v>
      </c>
      <c r="Y59" s="14">
        <v>102.28</v>
      </c>
      <c r="Z59" s="4"/>
      <c r="AA59" s="49" t="str">
        <f>IFERROR(IF(VLOOKUP($D59,'Year-To-Date'!$E$1:$E$322,1,FALSE)=D59,"--","Find"),"Find")</f>
        <v>--</v>
      </c>
    </row>
    <row r="60" spans="1:27">
      <c r="A60" s="2" t="s">
        <v>1774</v>
      </c>
      <c r="B60" s="2" t="s">
        <v>510</v>
      </c>
      <c r="C60" s="2" t="s">
        <v>48</v>
      </c>
      <c r="D60" s="2" t="s">
        <v>185</v>
      </c>
      <c r="E60" s="2" t="s">
        <v>532</v>
      </c>
      <c r="F60" s="21" t="s">
        <v>186</v>
      </c>
      <c r="G60" s="11" t="s">
        <v>1797</v>
      </c>
      <c r="H60" s="3">
        <v>42375</v>
      </c>
      <c r="I60" s="2" t="s">
        <v>39</v>
      </c>
      <c r="J60" s="2" t="s">
        <v>29</v>
      </c>
      <c r="K60" s="2" t="s">
        <v>30</v>
      </c>
      <c r="L60" s="2" t="s">
        <v>31</v>
      </c>
      <c r="M60" s="2" t="s">
        <v>32</v>
      </c>
      <c r="N60" s="4">
        <v>2</v>
      </c>
      <c r="O60" s="4">
        <v>275</v>
      </c>
      <c r="P60" s="4">
        <v>273</v>
      </c>
      <c r="Q60" s="5">
        <v>4.6100000000000003</v>
      </c>
      <c r="R60" s="4">
        <v>0</v>
      </c>
      <c r="S60" s="4">
        <v>0</v>
      </c>
      <c r="T60" s="4">
        <v>0</v>
      </c>
      <c r="U60" s="5">
        <v>0</v>
      </c>
      <c r="V60" s="5">
        <v>0</v>
      </c>
      <c r="W60" s="14">
        <v>4.6100000000000003</v>
      </c>
      <c r="X60" s="14">
        <v>0</v>
      </c>
      <c r="Y60" s="14">
        <v>4.6100000000000003</v>
      </c>
      <c r="Z60" s="4"/>
      <c r="AA60" s="49" t="str">
        <f>IFERROR(IF(VLOOKUP($D60,'Year-To-Date'!$E$1:$E$322,1,FALSE)=D60,"--","Find"),"Find")</f>
        <v>--</v>
      </c>
    </row>
    <row r="61" spans="1:27">
      <c r="A61" s="2" t="s">
        <v>1774</v>
      </c>
      <c r="B61" s="2" t="s">
        <v>510</v>
      </c>
      <c r="C61" s="2" t="s">
        <v>76</v>
      </c>
      <c r="D61" s="2" t="s">
        <v>328</v>
      </c>
      <c r="E61" s="2" t="s">
        <v>532</v>
      </c>
      <c r="F61" s="21" t="s">
        <v>186</v>
      </c>
      <c r="G61" s="11" t="s">
        <v>1797</v>
      </c>
      <c r="H61" s="3">
        <v>42375</v>
      </c>
      <c r="I61" s="2" t="s">
        <v>39</v>
      </c>
      <c r="J61" s="2" t="s">
        <v>29</v>
      </c>
      <c r="K61" s="2" t="s">
        <v>30</v>
      </c>
      <c r="L61" s="2" t="s">
        <v>31</v>
      </c>
      <c r="M61" s="2" t="s">
        <v>32</v>
      </c>
      <c r="N61" s="4">
        <v>11</v>
      </c>
      <c r="O61" s="4">
        <v>1882</v>
      </c>
      <c r="P61" s="4">
        <v>1871</v>
      </c>
      <c r="Q61" s="5">
        <v>31.62</v>
      </c>
      <c r="R61" s="4">
        <v>18</v>
      </c>
      <c r="S61" s="4">
        <v>1711</v>
      </c>
      <c r="T61" s="4">
        <v>1693</v>
      </c>
      <c r="U61" s="5">
        <v>101.24</v>
      </c>
      <c r="V61" s="5">
        <v>0</v>
      </c>
      <c r="W61" s="14">
        <v>132.86000000000001</v>
      </c>
      <c r="X61" s="14">
        <v>0</v>
      </c>
      <c r="Y61" s="14">
        <v>132.86000000000001</v>
      </c>
      <c r="Z61" s="4"/>
      <c r="AA61" s="49" t="str">
        <f>IFERROR(IF(VLOOKUP($D61,'Year-To-Date'!$E$1:$E$322,1,FALSE)=D61,"--","Find"),"Find")</f>
        <v>--</v>
      </c>
    </row>
    <row r="62" spans="1:27">
      <c r="A62" s="2" t="s">
        <v>1774</v>
      </c>
      <c r="B62" s="2" t="s">
        <v>510</v>
      </c>
      <c r="C62" s="2" t="s">
        <v>69</v>
      </c>
      <c r="D62" s="2" t="s">
        <v>268</v>
      </c>
      <c r="E62" s="2" t="s">
        <v>621</v>
      </c>
      <c r="F62" s="21" t="s">
        <v>269</v>
      </c>
      <c r="G62" s="11" t="s">
        <v>1798</v>
      </c>
      <c r="H62" s="3">
        <v>42376</v>
      </c>
      <c r="I62" s="2" t="s">
        <v>39</v>
      </c>
      <c r="J62" s="2" t="s">
        <v>623</v>
      </c>
      <c r="K62" s="2" t="s">
        <v>30</v>
      </c>
      <c r="L62" s="2" t="s">
        <v>31</v>
      </c>
      <c r="M62" s="2" t="s">
        <v>32</v>
      </c>
      <c r="N62" s="4">
        <v>8</v>
      </c>
      <c r="O62" s="4">
        <v>229</v>
      </c>
      <c r="P62" s="4">
        <v>221</v>
      </c>
      <c r="Q62" s="5">
        <v>3.73</v>
      </c>
      <c r="R62" s="4">
        <v>1</v>
      </c>
      <c r="S62" s="4">
        <v>1451</v>
      </c>
      <c r="T62" s="4">
        <v>1450</v>
      </c>
      <c r="U62" s="5">
        <v>86.71</v>
      </c>
      <c r="V62" s="5">
        <v>0</v>
      </c>
      <c r="W62" s="14">
        <v>90.44</v>
      </c>
      <c r="X62" s="14">
        <v>0</v>
      </c>
      <c r="Y62" s="14">
        <v>90.44</v>
      </c>
      <c r="Z62" s="4"/>
      <c r="AA62" s="49" t="str">
        <f>IFERROR(IF(VLOOKUP($D62,'Year-To-Date'!$E$1:$E$322,1,FALSE)=D62,"--","Find"),"Find")</f>
        <v>--</v>
      </c>
    </row>
    <row r="63" spans="1:27" s="24" customFormat="1">
      <c r="A63" s="12" t="s">
        <v>1774</v>
      </c>
      <c r="B63" s="12" t="s">
        <v>510</v>
      </c>
      <c r="C63" s="18" t="s">
        <v>25</v>
      </c>
      <c r="D63" s="12" t="s">
        <v>123</v>
      </c>
      <c r="E63" s="12" t="s">
        <v>409</v>
      </c>
      <c r="F63" s="23" t="s">
        <v>124</v>
      </c>
      <c r="G63" s="13" t="s">
        <v>1799</v>
      </c>
      <c r="H63" s="15">
        <v>42290</v>
      </c>
      <c r="I63" s="12" t="s">
        <v>39</v>
      </c>
      <c r="J63" s="12" t="s">
        <v>411</v>
      </c>
      <c r="K63" s="12" t="s">
        <v>30</v>
      </c>
      <c r="L63" s="12" t="s">
        <v>31</v>
      </c>
      <c r="M63" s="12" t="s">
        <v>32</v>
      </c>
      <c r="N63" s="16">
        <v>1501</v>
      </c>
      <c r="O63" s="16">
        <v>2021</v>
      </c>
      <c r="P63" s="16">
        <v>520</v>
      </c>
      <c r="Q63" s="17">
        <v>8.7899999999999991</v>
      </c>
      <c r="R63" s="16">
        <v>0</v>
      </c>
      <c r="S63" s="16">
        <v>0</v>
      </c>
      <c r="T63" s="16">
        <v>0</v>
      </c>
      <c r="U63" s="17">
        <v>0</v>
      </c>
      <c r="V63" s="17">
        <v>0</v>
      </c>
      <c r="W63" s="17">
        <v>8.7899999999999991</v>
      </c>
      <c r="X63" s="17">
        <v>0</v>
      </c>
      <c r="Y63" s="17">
        <v>8.7899999999999991</v>
      </c>
      <c r="Z63" s="16"/>
      <c r="AA63" s="49" t="str">
        <f>IFERROR(IF(VLOOKUP($D63,'Year-To-Date'!$E$1:$E$322,1,FALSE)=D63,"--","Find"),"Find")</f>
        <v>--</v>
      </c>
    </row>
    <row r="64" spans="1:27">
      <c r="A64" s="2" t="s">
        <v>1774</v>
      </c>
      <c r="B64" s="2" t="s">
        <v>510</v>
      </c>
      <c r="C64" s="2" t="s">
        <v>56</v>
      </c>
      <c r="D64" s="2" t="s">
        <v>214</v>
      </c>
      <c r="E64" s="2" t="s">
        <v>409</v>
      </c>
      <c r="F64" s="21" t="s">
        <v>124</v>
      </c>
      <c r="G64" s="11" t="s">
        <v>1799</v>
      </c>
      <c r="H64" s="3">
        <v>42290</v>
      </c>
      <c r="I64" s="2" t="s">
        <v>39</v>
      </c>
      <c r="J64" s="2" t="s">
        <v>411</v>
      </c>
      <c r="K64" s="2" t="s">
        <v>30</v>
      </c>
      <c r="L64" s="2" t="s">
        <v>31</v>
      </c>
      <c r="M64" s="2" t="s">
        <v>32</v>
      </c>
      <c r="N64" s="4">
        <v>660</v>
      </c>
      <c r="O64" s="4">
        <v>872</v>
      </c>
      <c r="P64" s="4">
        <v>212</v>
      </c>
      <c r="Q64" s="5">
        <v>3.58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3.58</v>
      </c>
      <c r="X64" s="14">
        <v>0</v>
      </c>
      <c r="Y64" s="14">
        <v>3.58</v>
      </c>
      <c r="Z64" s="4"/>
      <c r="AA64" s="49" t="str">
        <f>IFERROR(IF(VLOOKUP($D64,'Year-To-Date'!$E$1:$E$322,1,FALSE)=D64,"--","Find"),"Find")</f>
        <v>--</v>
      </c>
    </row>
    <row r="65" spans="1:27">
      <c r="A65" s="2" t="s">
        <v>1774</v>
      </c>
      <c r="B65" s="2" t="s">
        <v>510</v>
      </c>
      <c r="C65" s="2" t="s">
        <v>76</v>
      </c>
      <c r="D65" s="2" t="s">
        <v>305</v>
      </c>
      <c r="E65" s="2" t="s">
        <v>412</v>
      </c>
      <c r="F65" s="21" t="s">
        <v>306</v>
      </c>
      <c r="G65" s="11" t="s">
        <v>1800</v>
      </c>
      <c r="H65" s="3">
        <v>42192</v>
      </c>
      <c r="I65" s="2" t="s">
        <v>28</v>
      </c>
      <c r="J65" s="2" t="s">
        <v>414</v>
      </c>
      <c r="K65" s="2" t="s">
        <v>30</v>
      </c>
      <c r="L65" s="2" t="s">
        <v>31</v>
      </c>
      <c r="M65" s="2" t="s">
        <v>41</v>
      </c>
      <c r="N65" s="4">
        <v>4604</v>
      </c>
      <c r="O65" s="4">
        <v>5271</v>
      </c>
      <c r="P65" s="4">
        <v>667</v>
      </c>
      <c r="Q65" s="5">
        <v>11.27</v>
      </c>
      <c r="R65" s="4">
        <v>8482</v>
      </c>
      <c r="S65" s="4">
        <v>9267</v>
      </c>
      <c r="T65" s="4">
        <v>785</v>
      </c>
      <c r="U65" s="5">
        <v>46.94</v>
      </c>
      <c r="V65" s="5">
        <v>0</v>
      </c>
      <c r="W65" s="14">
        <v>58.21</v>
      </c>
      <c r="X65" s="14">
        <v>0</v>
      </c>
      <c r="Y65" s="14">
        <v>58.21</v>
      </c>
      <c r="Z65" s="4"/>
      <c r="AA65" s="49" t="str">
        <f>IFERROR(IF(VLOOKUP($D65,'Year-To-Date'!$E$1:$E$322,1,FALSE)=D65,"--","Find"),"Find")</f>
        <v>--</v>
      </c>
    </row>
    <row r="66" spans="1:27">
      <c r="A66" s="2" t="s">
        <v>1774</v>
      </c>
      <c r="B66" s="2" t="s">
        <v>510</v>
      </c>
      <c r="C66" s="2" t="s">
        <v>76</v>
      </c>
      <c r="D66" s="2" t="s">
        <v>329</v>
      </c>
      <c r="E66" s="2" t="s">
        <v>535</v>
      </c>
      <c r="F66" s="21" t="s">
        <v>330</v>
      </c>
      <c r="G66" s="11" t="s">
        <v>1801</v>
      </c>
      <c r="H66" s="3">
        <v>42376</v>
      </c>
      <c r="I66" s="2" t="s">
        <v>39</v>
      </c>
      <c r="J66" s="2" t="s">
        <v>536</v>
      </c>
      <c r="K66" s="2" t="s">
        <v>30</v>
      </c>
      <c r="L66" s="2" t="s">
        <v>31</v>
      </c>
      <c r="M66" s="2" t="s">
        <v>41</v>
      </c>
      <c r="N66" s="4">
        <v>10</v>
      </c>
      <c r="O66" s="4">
        <v>218</v>
      </c>
      <c r="P66" s="4">
        <v>208</v>
      </c>
      <c r="Q66" s="5">
        <v>3.52</v>
      </c>
      <c r="R66" s="4">
        <v>11</v>
      </c>
      <c r="S66" s="4">
        <v>1047</v>
      </c>
      <c r="T66" s="4">
        <v>1036</v>
      </c>
      <c r="U66" s="5">
        <v>61.95</v>
      </c>
      <c r="V66" s="5">
        <v>0</v>
      </c>
      <c r="W66" s="14">
        <v>65.47</v>
      </c>
      <c r="X66" s="14">
        <v>0</v>
      </c>
      <c r="Y66" s="14">
        <v>65.47</v>
      </c>
      <c r="Z66" s="4"/>
      <c r="AA66" s="49" t="str">
        <f>IFERROR(IF(VLOOKUP($D66,'Year-To-Date'!$E$1:$E$322,1,FALSE)=D66,"--","Find"),"Find")</f>
        <v>--</v>
      </c>
    </row>
    <row r="67" spans="1:27">
      <c r="A67" s="2" t="s">
        <v>1774</v>
      </c>
      <c r="B67" s="2" t="s">
        <v>510</v>
      </c>
      <c r="C67" s="2" t="s">
        <v>76</v>
      </c>
      <c r="D67" s="2" t="s">
        <v>331</v>
      </c>
      <c r="E67" s="2" t="s">
        <v>535</v>
      </c>
      <c r="F67" s="21" t="s">
        <v>332</v>
      </c>
      <c r="G67" s="11" t="s">
        <v>1802</v>
      </c>
      <c r="H67" s="3">
        <v>42376</v>
      </c>
      <c r="I67" s="2" t="s">
        <v>39</v>
      </c>
      <c r="J67" s="2" t="s">
        <v>536</v>
      </c>
      <c r="K67" s="2" t="s">
        <v>30</v>
      </c>
      <c r="L67" s="2" t="s">
        <v>31</v>
      </c>
      <c r="M67" s="2" t="s">
        <v>41</v>
      </c>
      <c r="N67" s="4">
        <v>10</v>
      </c>
      <c r="O67" s="4">
        <v>6135</v>
      </c>
      <c r="P67" s="4">
        <v>6125</v>
      </c>
      <c r="Q67" s="5">
        <v>103.51</v>
      </c>
      <c r="R67" s="4">
        <v>11</v>
      </c>
      <c r="S67" s="4">
        <v>1048</v>
      </c>
      <c r="T67" s="4">
        <v>1037</v>
      </c>
      <c r="U67" s="5">
        <v>62.01</v>
      </c>
      <c r="V67" s="5">
        <v>0</v>
      </c>
      <c r="W67" s="14">
        <v>165.52</v>
      </c>
      <c r="X67" s="14">
        <v>0</v>
      </c>
      <c r="Y67" s="14">
        <v>165.52</v>
      </c>
      <c r="Z67" s="4"/>
      <c r="AA67" s="49" t="str">
        <f>IFERROR(IF(VLOOKUP($D67,'Year-To-Date'!$E$1:$E$322,1,FALSE)=D67,"--","Find"),"Find")</f>
        <v>--</v>
      </c>
    </row>
    <row r="68" spans="1:27">
      <c r="A68" s="2" t="s">
        <v>1774</v>
      </c>
      <c r="B68" s="2" t="s">
        <v>510</v>
      </c>
      <c r="C68" s="2" t="s">
        <v>48</v>
      </c>
      <c r="D68" s="2" t="s">
        <v>163</v>
      </c>
      <c r="E68" s="2" t="s">
        <v>415</v>
      </c>
      <c r="F68" s="21" t="s">
        <v>164</v>
      </c>
      <c r="G68" s="11" t="s">
        <v>1803</v>
      </c>
      <c r="H68" s="3">
        <v>42269</v>
      </c>
      <c r="I68" s="2" t="s">
        <v>39</v>
      </c>
      <c r="J68" s="2" t="s">
        <v>417</v>
      </c>
      <c r="K68" s="2" t="s">
        <v>30</v>
      </c>
      <c r="L68" s="2" t="s">
        <v>31</v>
      </c>
      <c r="M68" s="2" t="s">
        <v>32</v>
      </c>
      <c r="N68" s="4">
        <v>4379</v>
      </c>
      <c r="O68" s="4">
        <v>5800</v>
      </c>
      <c r="P68" s="4">
        <v>1421</v>
      </c>
      <c r="Q68" s="5">
        <v>24.01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24.01</v>
      </c>
      <c r="X68" s="14">
        <v>0</v>
      </c>
      <c r="Y68" s="14">
        <v>24.01</v>
      </c>
      <c r="Z68" s="4"/>
      <c r="AA68" s="49" t="str">
        <f>IFERROR(IF(VLOOKUP($D68,'Year-To-Date'!$E$1:$E$322,1,FALSE)=D68,"--","Find"),"Find")</f>
        <v>--</v>
      </c>
    </row>
    <row r="69" spans="1:27">
      <c r="A69" s="2" t="s">
        <v>1774</v>
      </c>
      <c r="B69" s="2" t="s">
        <v>510</v>
      </c>
      <c r="C69" s="2" t="s">
        <v>76</v>
      </c>
      <c r="D69" s="2" t="s">
        <v>297</v>
      </c>
      <c r="E69" s="2" t="s">
        <v>415</v>
      </c>
      <c r="F69" s="21" t="s">
        <v>164</v>
      </c>
      <c r="G69" s="11" t="s">
        <v>1803</v>
      </c>
      <c r="H69" s="3">
        <v>42269</v>
      </c>
      <c r="I69" s="2" t="s">
        <v>39</v>
      </c>
      <c r="J69" s="2" t="s">
        <v>417</v>
      </c>
      <c r="K69" s="2" t="s">
        <v>30</v>
      </c>
      <c r="L69" s="2" t="s">
        <v>31</v>
      </c>
      <c r="M69" s="2" t="s">
        <v>32</v>
      </c>
      <c r="N69" s="4">
        <v>5043</v>
      </c>
      <c r="O69" s="4">
        <v>7156</v>
      </c>
      <c r="P69" s="4">
        <v>2113</v>
      </c>
      <c r="Q69" s="5">
        <v>35.71</v>
      </c>
      <c r="R69" s="4">
        <v>1753</v>
      </c>
      <c r="S69" s="4">
        <v>2707</v>
      </c>
      <c r="T69" s="4">
        <v>954</v>
      </c>
      <c r="U69" s="5">
        <v>57.05</v>
      </c>
      <c r="V69" s="5">
        <v>0</v>
      </c>
      <c r="W69" s="14">
        <v>92.76</v>
      </c>
      <c r="X69" s="14">
        <v>0</v>
      </c>
      <c r="Y69" s="14">
        <v>92.76</v>
      </c>
      <c r="Z69" s="4"/>
      <c r="AA69" s="49" t="str">
        <f>IFERROR(IF(VLOOKUP($D69,'Year-To-Date'!$E$1:$E$322,1,FALSE)=D69,"--","Find"),"Find")</f>
        <v>--</v>
      </c>
    </row>
    <row r="70" spans="1:27">
      <c r="A70" s="2" t="s">
        <v>1774</v>
      </c>
      <c r="B70" s="2" t="s">
        <v>510</v>
      </c>
      <c r="C70" s="2" t="s">
        <v>48</v>
      </c>
      <c r="D70" s="2" t="s">
        <v>181</v>
      </c>
      <c r="E70" s="2" t="s">
        <v>532</v>
      </c>
      <c r="F70" s="21" t="s">
        <v>182</v>
      </c>
      <c r="G70" s="11" t="s">
        <v>1804</v>
      </c>
      <c r="H70" s="3">
        <v>42374</v>
      </c>
      <c r="I70" s="2" t="s">
        <v>39</v>
      </c>
      <c r="J70" s="2" t="s">
        <v>29</v>
      </c>
      <c r="K70" s="2" t="s">
        <v>30</v>
      </c>
      <c r="L70" s="2" t="s">
        <v>31</v>
      </c>
      <c r="M70" s="2" t="s">
        <v>32</v>
      </c>
      <c r="N70" s="4">
        <v>2</v>
      </c>
      <c r="O70" s="4">
        <v>133</v>
      </c>
      <c r="P70" s="4">
        <v>131</v>
      </c>
      <c r="Q70" s="5">
        <v>2.21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2.21</v>
      </c>
      <c r="X70" s="14">
        <v>0</v>
      </c>
      <c r="Y70" s="14">
        <v>2.21</v>
      </c>
      <c r="Z70" s="4"/>
      <c r="AA70" s="49" t="str">
        <f>IFERROR(IF(VLOOKUP($D70,'Year-To-Date'!$E$1:$E$322,1,FALSE)=D70,"--","Find"),"Find")</f>
        <v>--</v>
      </c>
    </row>
    <row r="71" spans="1:27">
      <c r="A71" s="2" t="s">
        <v>1774</v>
      </c>
      <c r="B71" s="2" t="s">
        <v>510</v>
      </c>
      <c r="C71" s="2" t="s">
        <v>69</v>
      </c>
      <c r="D71" s="2" t="s">
        <v>266</v>
      </c>
      <c r="E71" s="2" t="s">
        <v>532</v>
      </c>
      <c r="F71" s="21" t="s">
        <v>182</v>
      </c>
      <c r="G71" s="11" t="s">
        <v>1804</v>
      </c>
      <c r="H71" s="3">
        <v>42376</v>
      </c>
      <c r="I71" s="2" t="s">
        <v>39</v>
      </c>
      <c r="J71" s="2" t="s">
        <v>29</v>
      </c>
      <c r="K71" s="2" t="s">
        <v>30</v>
      </c>
      <c r="L71" s="2" t="s">
        <v>31</v>
      </c>
      <c r="M71" s="2" t="s">
        <v>32</v>
      </c>
      <c r="N71" s="4">
        <v>10</v>
      </c>
      <c r="O71" s="4">
        <v>158</v>
      </c>
      <c r="P71" s="4">
        <v>148</v>
      </c>
      <c r="Q71" s="5">
        <v>2.5</v>
      </c>
      <c r="R71" s="4">
        <v>1</v>
      </c>
      <c r="S71" s="4">
        <v>92</v>
      </c>
      <c r="T71" s="4">
        <v>91</v>
      </c>
      <c r="U71" s="5">
        <v>5.44</v>
      </c>
      <c r="V71" s="5">
        <v>0</v>
      </c>
      <c r="W71" s="14">
        <v>7.94</v>
      </c>
      <c r="X71" s="14">
        <v>0</v>
      </c>
      <c r="Y71" s="14">
        <v>7.94</v>
      </c>
      <c r="Z71" s="4"/>
      <c r="AA71" s="49" t="str">
        <f>IFERROR(IF(VLOOKUP($D71,'Year-To-Date'!$E$1:$E$322,1,FALSE)=D71,"--","Find"),"Find")</f>
        <v>--</v>
      </c>
    </row>
    <row r="72" spans="1:27">
      <c r="A72" s="2" t="s">
        <v>1774</v>
      </c>
      <c r="B72" s="2" t="s">
        <v>510</v>
      </c>
      <c r="C72" s="2" t="s">
        <v>76</v>
      </c>
      <c r="D72" s="2" t="s">
        <v>337</v>
      </c>
      <c r="E72" s="2" t="s">
        <v>532</v>
      </c>
      <c r="F72" s="21" t="s">
        <v>196</v>
      </c>
      <c r="G72" s="11" t="s">
        <v>1805</v>
      </c>
      <c r="H72" s="3">
        <v>42404</v>
      </c>
      <c r="I72" s="2" t="s">
        <v>39</v>
      </c>
      <c r="J72" s="2" t="s">
        <v>29</v>
      </c>
      <c r="K72" s="2" t="s">
        <v>30</v>
      </c>
      <c r="L72" s="2" t="s">
        <v>31</v>
      </c>
      <c r="M72" s="2" t="s">
        <v>32</v>
      </c>
      <c r="N72" s="4">
        <v>4292</v>
      </c>
      <c r="O72" s="4">
        <v>4292</v>
      </c>
      <c r="P72" s="4">
        <v>0</v>
      </c>
      <c r="Q72" s="5">
        <v>0</v>
      </c>
      <c r="R72" s="4">
        <v>1</v>
      </c>
      <c r="S72" s="4">
        <v>6558</v>
      </c>
      <c r="T72" s="4">
        <v>6557</v>
      </c>
      <c r="U72" s="5">
        <v>392.11</v>
      </c>
      <c r="V72" s="5">
        <v>0</v>
      </c>
      <c r="W72" s="14">
        <v>392.11</v>
      </c>
      <c r="X72" s="14">
        <v>0</v>
      </c>
      <c r="Y72" s="14">
        <v>392.11</v>
      </c>
      <c r="Z72" s="4"/>
      <c r="AA72" s="49" t="str">
        <f>IFERROR(IF(VLOOKUP($D72,'Year-To-Date'!$E$1:$E$322,1,FALSE)=D72,"--","Find"),"Find")</f>
        <v>--</v>
      </c>
    </row>
    <row r="73" spans="1:27">
      <c r="A73" s="2" t="s">
        <v>1774</v>
      </c>
      <c r="B73" s="2" t="s">
        <v>510</v>
      </c>
      <c r="C73" s="2" t="s">
        <v>25</v>
      </c>
      <c r="D73" s="2" t="s">
        <v>130</v>
      </c>
      <c r="E73" s="2" t="s">
        <v>532</v>
      </c>
      <c r="F73" s="21" t="s">
        <v>131</v>
      </c>
      <c r="G73" s="11" t="s">
        <v>1806</v>
      </c>
      <c r="H73" s="3">
        <v>42374</v>
      </c>
      <c r="I73" s="2" t="s">
        <v>39</v>
      </c>
      <c r="J73" s="2" t="s">
        <v>29</v>
      </c>
      <c r="K73" s="2" t="s">
        <v>30</v>
      </c>
      <c r="L73" s="2" t="s">
        <v>31</v>
      </c>
      <c r="M73" s="2" t="s">
        <v>32</v>
      </c>
      <c r="N73" s="4">
        <v>14</v>
      </c>
      <c r="O73" s="4">
        <v>6687</v>
      </c>
      <c r="P73" s="4">
        <v>6673</v>
      </c>
      <c r="Q73" s="5">
        <v>112.77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112.77</v>
      </c>
      <c r="X73" s="14">
        <v>0</v>
      </c>
      <c r="Y73" s="14">
        <v>112.77</v>
      </c>
      <c r="Z73" s="4"/>
      <c r="AA73" s="49" t="str">
        <f>IFERROR(IF(VLOOKUP($D73,'Year-To-Date'!$E$1:$E$322,1,FALSE)=D73,"--","Find"),"Find")</f>
        <v>--</v>
      </c>
    </row>
    <row r="74" spans="1:27">
      <c r="A74" s="2" t="s">
        <v>1774</v>
      </c>
      <c r="B74" s="2" t="s">
        <v>510</v>
      </c>
      <c r="C74" s="2" t="s">
        <v>48</v>
      </c>
      <c r="D74" s="2" t="s">
        <v>179</v>
      </c>
      <c r="E74" s="2" t="s">
        <v>532</v>
      </c>
      <c r="F74" s="21" t="s">
        <v>131</v>
      </c>
      <c r="G74" s="11" t="s">
        <v>1806</v>
      </c>
      <c r="H74" s="3">
        <v>42374</v>
      </c>
      <c r="I74" s="2" t="s">
        <v>39</v>
      </c>
      <c r="J74" s="2" t="s">
        <v>29</v>
      </c>
      <c r="K74" s="2" t="s">
        <v>30</v>
      </c>
      <c r="L74" s="2" t="s">
        <v>31</v>
      </c>
      <c r="M74" s="2" t="s">
        <v>32</v>
      </c>
      <c r="N74" s="4">
        <v>2</v>
      </c>
      <c r="O74" s="4">
        <v>10</v>
      </c>
      <c r="P74" s="4">
        <v>8</v>
      </c>
      <c r="Q74" s="5">
        <v>0.14000000000000001</v>
      </c>
      <c r="R74" s="4">
        <v>0</v>
      </c>
      <c r="S74" s="4">
        <v>0</v>
      </c>
      <c r="T74" s="4">
        <v>0</v>
      </c>
      <c r="U74" s="5">
        <v>0</v>
      </c>
      <c r="V74" s="5">
        <v>0</v>
      </c>
      <c r="W74" s="14">
        <v>0.14000000000000001</v>
      </c>
      <c r="X74" s="14">
        <v>0</v>
      </c>
      <c r="Y74" s="14">
        <v>0.14000000000000001</v>
      </c>
      <c r="Z74" s="4"/>
      <c r="AA74" s="49" t="str">
        <f>IFERROR(IF(VLOOKUP($D74,'Year-To-Date'!$E$1:$E$322,1,FALSE)=D74,"--","Find"),"Find")</f>
        <v>--</v>
      </c>
    </row>
    <row r="75" spans="1:27">
      <c r="A75" s="2" t="s">
        <v>1774</v>
      </c>
      <c r="B75" s="2" t="s">
        <v>510</v>
      </c>
      <c r="C75" s="2" t="s">
        <v>48</v>
      </c>
      <c r="D75" s="2" t="s">
        <v>180</v>
      </c>
      <c r="E75" s="2" t="s">
        <v>532</v>
      </c>
      <c r="F75" s="21" t="s">
        <v>131</v>
      </c>
      <c r="G75" s="11" t="s">
        <v>1806</v>
      </c>
      <c r="H75" s="3">
        <v>42374</v>
      </c>
      <c r="I75" s="2" t="s">
        <v>39</v>
      </c>
      <c r="J75" s="2" t="s">
        <v>29</v>
      </c>
      <c r="K75" s="2" t="s">
        <v>30</v>
      </c>
      <c r="L75" s="2" t="s">
        <v>31</v>
      </c>
      <c r="M75" s="2" t="s">
        <v>32</v>
      </c>
      <c r="N75" s="4">
        <v>2</v>
      </c>
      <c r="O75" s="4">
        <v>2032</v>
      </c>
      <c r="P75" s="4">
        <v>2030</v>
      </c>
      <c r="Q75" s="5">
        <v>34.31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34.31</v>
      </c>
      <c r="X75" s="14">
        <v>0</v>
      </c>
      <c r="Y75" s="14">
        <v>34.31</v>
      </c>
      <c r="Z75" s="4"/>
      <c r="AA75" s="49" t="str">
        <f>IFERROR(IF(VLOOKUP($D75,'Year-To-Date'!$E$1:$E$322,1,FALSE)=D75,"--","Find"),"Find")</f>
        <v>--</v>
      </c>
    </row>
    <row r="76" spans="1:27">
      <c r="A76" s="2" t="s">
        <v>1774</v>
      </c>
      <c r="B76" s="2" t="s">
        <v>510</v>
      </c>
      <c r="C76" s="2" t="s">
        <v>48</v>
      </c>
      <c r="D76" s="2" t="s">
        <v>183</v>
      </c>
      <c r="E76" s="2" t="s">
        <v>532</v>
      </c>
      <c r="F76" s="21" t="s">
        <v>131</v>
      </c>
      <c r="G76" s="11" t="s">
        <v>1806</v>
      </c>
      <c r="H76" s="3">
        <v>42374</v>
      </c>
      <c r="I76" s="2" t="s">
        <v>39</v>
      </c>
      <c r="J76" s="2" t="s">
        <v>29</v>
      </c>
      <c r="K76" s="2" t="s">
        <v>30</v>
      </c>
      <c r="L76" s="2" t="s">
        <v>31</v>
      </c>
      <c r="M76" s="2" t="s">
        <v>32</v>
      </c>
      <c r="N76" s="4">
        <v>567</v>
      </c>
      <c r="O76" s="4">
        <v>2335</v>
      </c>
      <c r="P76" s="4">
        <v>1768</v>
      </c>
      <c r="Q76" s="5">
        <v>29.88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29.88</v>
      </c>
      <c r="X76" s="14">
        <v>0</v>
      </c>
      <c r="Y76" s="14">
        <v>29.88</v>
      </c>
      <c r="Z76" s="4"/>
      <c r="AA76" s="49" t="str">
        <f>IFERROR(IF(VLOOKUP($D76,'Year-To-Date'!$E$1:$E$322,1,FALSE)=D76,"--","Find"),"Find")</f>
        <v>--</v>
      </c>
    </row>
    <row r="77" spans="1:27">
      <c r="A77" s="2" t="s">
        <v>1774</v>
      </c>
      <c r="B77" s="2" t="s">
        <v>510</v>
      </c>
      <c r="C77" s="2" t="s">
        <v>48</v>
      </c>
      <c r="D77" s="2" t="s">
        <v>184</v>
      </c>
      <c r="E77" s="2" t="s">
        <v>532</v>
      </c>
      <c r="F77" s="21" t="s">
        <v>131</v>
      </c>
      <c r="G77" s="11" t="s">
        <v>1806</v>
      </c>
      <c r="H77" s="3">
        <v>42374</v>
      </c>
      <c r="I77" s="2" t="s">
        <v>39</v>
      </c>
      <c r="J77" s="2" t="s">
        <v>29</v>
      </c>
      <c r="K77" s="2" t="s">
        <v>30</v>
      </c>
      <c r="L77" s="2" t="s">
        <v>31</v>
      </c>
      <c r="M77" s="2" t="s">
        <v>32</v>
      </c>
      <c r="N77" s="4">
        <v>2</v>
      </c>
      <c r="O77" s="4">
        <v>2472</v>
      </c>
      <c r="P77" s="4">
        <v>2470</v>
      </c>
      <c r="Q77" s="5">
        <v>41.74</v>
      </c>
      <c r="R77" s="4">
        <v>0</v>
      </c>
      <c r="S77" s="4">
        <v>0</v>
      </c>
      <c r="T77" s="4">
        <v>0</v>
      </c>
      <c r="U77" s="5">
        <v>0</v>
      </c>
      <c r="V77" s="5">
        <v>0</v>
      </c>
      <c r="W77" s="14">
        <v>41.74</v>
      </c>
      <c r="X77" s="14">
        <v>0</v>
      </c>
      <c r="Y77" s="14">
        <v>41.74</v>
      </c>
      <c r="Z77" s="4"/>
      <c r="AA77" s="49" t="str">
        <f>IFERROR(IF(VLOOKUP($D77,'Year-To-Date'!$E$1:$E$322,1,FALSE)=D77,"--","Find"),"Find")</f>
        <v>--</v>
      </c>
    </row>
    <row r="78" spans="1:27">
      <c r="A78" s="2" t="s">
        <v>1774</v>
      </c>
      <c r="B78" s="2" t="s">
        <v>510</v>
      </c>
      <c r="C78" s="2" t="s">
        <v>370</v>
      </c>
      <c r="D78" s="2" t="s">
        <v>235</v>
      </c>
      <c r="E78" s="2" t="s">
        <v>371</v>
      </c>
      <c r="F78" s="21" t="s">
        <v>131</v>
      </c>
      <c r="G78" s="11" t="s">
        <v>1806</v>
      </c>
      <c r="H78" s="3">
        <v>42198</v>
      </c>
      <c r="I78" s="2" t="s">
        <v>28</v>
      </c>
      <c r="J78" s="2" t="s">
        <v>373</v>
      </c>
      <c r="K78" s="2" t="s">
        <v>30</v>
      </c>
      <c r="L78" s="2" t="s">
        <v>31</v>
      </c>
      <c r="M78" s="2" t="s">
        <v>32</v>
      </c>
      <c r="N78" s="4">
        <v>711</v>
      </c>
      <c r="O78" s="4">
        <v>2913</v>
      </c>
      <c r="P78" s="4">
        <v>2202</v>
      </c>
      <c r="Q78" s="5">
        <v>37.21</v>
      </c>
      <c r="R78" s="4">
        <v>0</v>
      </c>
      <c r="S78" s="4">
        <v>0</v>
      </c>
      <c r="T78" s="4">
        <v>0</v>
      </c>
      <c r="U78" s="5">
        <v>0</v>
      </c>
      <c r="V78" s="5">
        <v>0</v>
      </c>
      <c r="W78" s="14">
        <v>37.21</v>
      </c>
      <c r="X78" s="14">
        <v>0</v>
      </c>
      <c r="Y78" s="14">
        <v>37.21</v>
      </c>
      <c r="Z78" s="4"/>
      <c r="AA78" s="49" t="str">
        <f>IFERROR(IF(VLOOKUP($D78,'Year-To-Date'!$E$1:$E$322,1,FALSE)=D78,"--","Find"),"Find")</f>
        <v>--</v>
      </c>
    </row>
    <row r="79" spans="1:27">
      <c r="A79" s="2" t="s">
        <v>1774</v>
      </c>
      <c r="B79" s="2" t="s">
        <v>510</v>
      </c>
      <c r="C79" s="2" t="s">
        <v>472</v>
      </c>
      <c r="D79" s="2" t="s">
        <v>276</v>
      </c>
      <c r="E79" s="2" t="s">
        <v>539</v>
      </c>
      <c r="F79" s="21" t="s">
        <v>131</v>
      </c>
      <c r="G79" s="11" t="s">
        <v>1806</v>
      </c>
      <c r="H79" s="3">
        <v>42158</v>
      </c>
      <c r="I79" s="2" t="s">
        <v>28</v>
      </c>
      <c r="J79" s="2" t="s">
        <v>29</v>
      </c>
      <c r="K79" s="2" t="s">
        <v>30</v>
      </c>
      <c r="L79" s="2" t="s">
        <v>31</v>
      </c>
      <c r="M79" s="2" t="s">
        <v>382</v>
      </c>
      <c r="N79" s="4">
        <v>2716</v>
      </c>
      <c r="O79" s="4">
        <v>5846</v>
      </c>
      <c r="P79" s="4">
        <v>3130</v>
      </c>
      <c r="Q79" s="5">
        <v>52.9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52.9</v>
      </c>
      <c r="X79" s="14">
        <v>0</v>
      </c>
      <c r="Y79" s="14">
        <v>52.9</v>
      </c>
      <c r="Z79" s="4"/>
      <c r="AA79" s="49" t="str">
        <f>IFERROR(IF(VLOOKUP($D79,'Year-To-Date'!$E$1:$E$322,1,FALSE)=D79,"--","Find"),"Find")</f>
        <v>--</v>
      </c>
    </row>
    <row r="80" spans="1:27">
      <c r="A80" s="2" t="s">
        <v>1774</v>
      </c>
      <c r="B80" s="2" t="s">
        <v>510</v>
      </c>
      <c r="C80" s="2" t="s">
        <v>76</v>
      </c>
      <c r="D80" s="2" t="s">
        <v>338</v>
      </c>
      <c r="E80" s="2" t="s">
        <v>532</v>
      </c>
      <c r="F80" s="21" t="s">
        <v>131</v>
      </c>
      <c r="G80" s="11" t="s">
        <v>1806</v>
      </c>
      <c r="H80" s="3">
        <v>42374</v>
      </c>
      <c r="I80" s="2" t="s">
        <v>39</v>
      </c>
      <c r="J80" s="2" t="s">
        <v>29</v>
      </c>
      <c r="K80" s="2" t="s">
        <v>30</v>
      </c>
      <c r="L80" s="2" t="s">
        <v>31</v>
      </c>
      <c r="M80" s="2" t="s">
        <v>32</v>
      </c>
      <c r="N80" s="4">
        <v>9</v>
      </c>
      <c r="O80" s="4">
        <v>1358</v>
      </c>
      <c r="P80" s="4">
        <v>1349</v>
      </c>
      <c r="Q80" s="5">
        <v>22.8</v>
      </c>
      <c r="R80" s="4">
        <v>3</v>
      </c>
      <c r="S80" s="4">
        <v>432</v>
      </c>
      <c r="T80" s="4">
        <v>429</v>
      </c>
      <c r="U80" s="5">
        <v>25.65</v>
      </c>
      <c r="V80" s="5">
        <v>0</v>
      </c>
      <c r="W80" s="14">
        <v>48.45</v>
      </c>
      <c r="X80" s="14">
        <v>0</v>
      </c>
      <c r="Y80" s="14">
        <v>48.45</v>
      </c>
      <c r="Z80" s="4"/>
      <c r="AA80" s="49" t="str">
        <f>IFERROR(IF(VLOOKUP($D80,'Year-To-Date'!$E$1:$E$322,1,FALSE)=D80,"--","Find"),"Find")</f>
        <v>--</v>
      </c>
    </row>
    <row r="81" spans="1:27">
      <c r="A81" s="2" t="s">
        <v>1774</v>
      </c>
      <c r="B81" s="2" t="s">
        <v>510</v>
      </c>
      <c r="C81" s="2" t="s">
        <v>94</v>
      </c>
      <c r="D81" s="2" t="s">
        <v>77</v>
      </c>
      <c r="E81" s="2" t="s">
        <v>34</v>
      </c>
      <c r="F81" s="21" t="s">
        <v>135</v>
      </c>
      <c r="G81" s="11" t="s">
        <v>1807</v>
      </c>
      <c r="H81" s="3"/>
      <c r="I81" s="2" t="s">
        <v>94</v>
      </c>
      <c r="J81" s="2" t="s">
        <v>35</v>
      </c>
      <c r="K81" s="2" t="s">
        <v>30</v>
      </c>
      <c r="L81" s="2" t="s">
        <v>31</v>
      </c>
      <c r="M81" s="2" t="s">
        <v>32</v>
      </c>
      <c r="N81" s="4">
        <v>8780</v>
      </c>
      <c r="O81" s="4">
        <v>10587</v>
      </c>
      <c r="P81" s="4">
        <v>1807</v>
      </c>
      <c r="Q81" s="5">
        <v>30.54</v>
      </c>
      <c r="R81" s="4">
        <v>731</v>
      </c>
      <c r="S81" s="4">
        <v>979</v>
      </c>
      <c r="T81" s="4">
        <v>248</v>
      </c>
      <c r="U81" s="5">
        <v>14.83</v>
      </c>
      <c r="V81" s="5">
        <v>0</v>
      </c>
      <c r="W81" s="14">
        <v>45.37</v>
      </c>
      <c r="X81" s="14">
        <v>0</v>
      </c>
      <c r="Y81" s="14">
        <v>45.37</v>
      </c>
      <c r="Z81" s="4"/>
      <c r="AA81" s="49" t="str">
        <f>IFERROR(IF(VLOOKUP($D81,'Year-To-Date'!$E$1:$E$322,1,FALSE)=D81,"--","Find"),"Find")</f>
        <v>--</v>
      </c>
    </row>
    <row r="82" spans="1:27">
      <c r="A82" s="2" t="s">
        <v>1774</v>
      </c>
      <c r="B82" s="2" t="s">
        <v>510</v>
      </c>
      <c r="C82" s="2" t="s">
        <v>76</v>
      </c>
      <c r="D82" s="2" t="s">
        <v>334</v>
      </c>
      <c r="E82" s="2" t="s">
        <v>541</v>
      </c>
      <c r="F82" s="21" t="s">
        <v>135</v>
      </c>
      <c r="G82" s="11" t="s">
        <v>1807</v>
      </c>
      <c r="H82" s="3">
        <v>42360</v>
      </c>
      <c r="I82" s="2" t="s">
        <v>39</v>
      </c>
      <c r="J82" s="2" t="s">
        <v>542</v>
      </c>
      <c r="K82" s="2" t="s">
        <v>30</v>
      </c>
      <c r="L82" s="2" t="s">
        <v>31</v>
      </c>
      <c r="M82" s="2" t="s">
        <v>32</v>
      </c>
      <c r="N82" s="4">
        <v>64</v>
      </c>
      <c r="O82" s="4">
        <v>94</v>
      </c>
      <c r="P82" s="4">
        <v>30</v>
      </c>
      <c r="Q82" s="5">
        <v>0.51</v>
      </c>
      <c r="R82" s="4">
        <v>16</v>
      </c>
      <c r="S82" s="4">
        <v>524</v>
      </c>
      <c r="T82" s="4">
        <v>508</v>
      </c>
      <c r="U82" s="5">
        <v>30.38</v>
      </c>
      <c r="V82" s="5">
        <v>0</v>
      </c>
      <c r="W82" s="14">
        <v>30.89</v>
      </c>
      <c r="X82" s="14">
        <v>0</v>
      </c>
      <c r="Y82" s="14">
        <v>30.89</v>
      </c>
      <c r="Z82" s="4"/>
      <c r="AA82" s="49" t="str">
        <f>IFERROR(IF(VLOOKUP($D82,'Year-To-Date'!$E$1:$E$322,1,FALSE)=D82,"--","Find"),"Find")</f>
        <v>--</v>
      </c>
    </row>
    <row r="83" spans="1:27">
      <c r="A83" s="2" t="s">
        <v>1774</v>
      </c>
      <c r="B83" s="2" t="s">
        <v>510</v>
      </c>
      <c r="C83" s="2" t="s">
        <v>76</v>
      </c>
      <c r="D83" s="2" t="s">
        <v>342</v>
      </c>
      <c r="E83" s="2" t="s">
        <v>543</v>
      </c>
      <c r="F83" s="21" t="s">
        <v>343</v>
      </c>
      <c r="G83" s="11" t="s">
        <v>1808</v>
      </c>
      <c r="H83" s="3">
        <v>42382</v>
      </c>
      <c r="I83" s="2" t="s">
        <v>39</v>
      </c>
      <c r="J83" s="2" t="s">
        <v>544</v>
      </c>
      <c r="K83" s="2" t="s">
        <v>30</v>
      </c>
      <c r="L83" s="2" t="s">
        <v>31</v>
      </c>
      <c r="M83" s="2" t="s">
        <v>32</v>
      </c>
      <c r="N83" s="4">
        <v>6</v>
      </c>
      <c r="O83" s="4">
        <v>4583</v>
      </c>
      <c r="P83" s="4">
        <v>4577</v>
      </c>
      <c r="Q83" s="5">
        <v>77.349999999999994</v>
      </c>
      <c r="R83" s="4">
        <v>6</v>
      </c>
      <c r="S83" s="4">
        <v>2002</v>
      </c>
      <c r="T83" s="4">
        <v>1996</v>
      </c>
      <c r="U83" s="5">
        <v>119.36</v>
      </c>
      <c r="V83" s="5">
        <v>0</v>
      </c>
      <c r="W83" s="14">
        <v>196.71</v>
      </c>
      <c r="X83" s="14">
        <v>0</v>
      </c>
      <c r="Y83" s="14">
        <v>196.71</v>
      </c>
      <c r="Z83" s="4"/>
      <c r="AA83" s="49" t="str">
        <f>IFERROR(IF(VLOOKUP($D83,'Year-To-Date'!$E$1:$E$322,1,FALSE)=D83,"--","Find"),"Find")</f>
        <v>--</v>
      </c>
    </row>
    <row r="84" spans="1:27">
      <c r="A84" s="2" t="s">
        <v>1774</v>
      </c>
      <c r="B84" s="2" t="s">
        <v>510</v>
      </c>
      <c r="C84" s="2" t="s">
        <v>94</v>
      </c>
      <c r="D84" s="2" t="s">
        <v>314</v>
      </c>
      <c r="E84" s="2" t="s">
        <v>474</v>
      </c>
      <c r="F84" s="21" t="s">
        <v>315</v>
      </c>
      <c r="G84" s="11" t="s">
        <v>1809</v>
      </c>
      <c r="H84" s="3"/>
      <c r="I84" s="2" t="s">
        <v>94</v>
      </c>
      <c r="J84" s="2" t="s">
        <v>544</v>
      </c>
      <c r="K84" s="2" t="s">
        <v>394</v>
      </c>
      <c r="L84" s="2" t="s">
        <v>31</v>
      </c>
      <c r="M84" s="2" t="s">
        <v>382</v>
      </c>
      <c r="N84" s="4">
        <v>0</v>
      </c>
      <c r="O84" s="4">
        <v>0</v>
      </c>
      <c r="P84" s="4">
        <v>0</v>
      </c>
      <c r="Q84" s="5">
        <v>0</v>
      </c>
      <c r="R84" s="4">
        <v>0</v>
      </c>
      <c r="S84" s="4">
        <v>0</v>
      </c>
      <c r="T84" s="4">
        <v>0</v>
      </c>
      <c r="U84" s="5">
        <v>0</v>
      </c>
      <c r="V84" s="5">
        <v>354</v>
      </c>
      <c r="W84" s="14">
        <v>354</v>
      </c>
      <c r="X84" s="14">
        <v>0</v>
      </c>
      <c r="Y84" s="14">
        <v>354</v>
      </c>
      <c r="Z84" s="4"/>
      <c r="AA84" s="49" t="str">
        <f>IFERROR(IF(VLOOKUP($D84,'Year-To-Date'!$E$1:$E$322,1,FALSE)=D84,"--","Find"),"Find")</f>
        <v>--</v>
      </c>
    </row>
    <row r="85" spans="1:27">
      <c r="A85" s="2" t="s">
        <v>1774</v>
      </c>
      <c r="B85" s="2" t="s">
        <v>510</v>
      </c>
      <c r="C85" s="2" t="s">
        <v>76</v>
      </c>
      <c r="D85" s="2" t="s">
        <v>2126</v>
      </c>
      <c r="E85" s="2" t="s">
        <v>474</v>
      </c>
      <c r="F85" s="21" t="s">
        <v>315</v>
      </c>
      <c r="G85" s="11" t="s">
        <v>1809</v>
      </c>
      <c r="H85" s="3">
        <v>42326</v>
      </c>
      <c r="I85" s="2" t="s">
        <v>39</v>
      </c>
      <c r="J85" s="2" t="s">
        <v>544</v>
      </c>
      <c r="K85" s="2" t="s">
        <v>30</v>
      </c>
      <c r="L85" s="2" t="s">
        <v>31</v>
      </c>
      <c r="M85" s="2" t="s">
        <v>382</v>
      </c>
      <c r="N85" s="4">
        <v>5229</v>
      </c>
      <c r="O85" s="4">
        <v>16457</v>
      </c>
      <c r="P85" s="4">
        <v>11228</v>
      </c>
      <c r="Q85" s="5">
        <v>189.75</v>
      </c>
      <c r="R85" s="4">
        <v>4009</v>
      </c>
      <c r="S85" s="4">
        <v>8083</v>
      </c>
      <c r="T85" s="4">
        <v>4074</v>
      </c>
      <c r="U85" s="5">
        <v>243.63</v>
      </c>
      <c r="V85" s="5">
        <v>0</v>
      </c>
      <c r="W85" s="14">
        <v>433.38</v>
      </c>
      <c r="X85" s="14">
        <v>0</v>
      </c>
      <c r="Y85" s="14">
        <v>433.38</v>
      </c>
      <c r="Z85" s="4"/>
      <c r="AA85" s="49" t="str">
        <f>IFERROR(IF(VLOOKUP($D85,'Year-To-Date'!$E$1:$E$322,1,FALSE)=D85,"--","Find"),"Find")</f>
        <v>--</v>
      </c>
    </row>
    <row r="86" spans="1:27">
      <c r="A86" s="2" t="s">
        <v>1774</v>
      </c>
      <c r="B86" s="2" t="s">
        <v>510</v>
      </c>
      <c r="C86" s="2" t="s">
        <v>636</v>
      </c>
      <c r="D86" s="2" t="s">
        <v>227</v>
      </c>
      <c r="E86" s="2" t="s">
        <v>27</v>
      </c>
      <c r="F86" s="21" t="s">
        <v>228</v>
      </c>
      <c r="G86" s="11" t="s">
        <v>1810</v>
      </c>
      <c r="H86" s="3">
        <v>42404</v>
      </c>
      <c r="I86" s="2"/>
      <c r="J86" s="2" t="s">
        <v>577</v>
      </c>
      <c r="K86" s="2" t="s">
        <v>394</v>
      </c>
      <c r="L86" s="2" t="s">
        <v>31</v>
      </c>
      <c r="M86" s="2" t="s">
        <v>382</v>
      </c>
      <c r="N86" s="4">
        <v>13423</v>
      </c>
      <c r="O86" s="4">
        <v>13438</v>
      </c>
      <c r="P86" s="4">
        <v>15</v>
      </c>
      <c r="Q86" s="5">
        <v>0.41</v>
      </c>
      <c r="R86" s="4">
        <v>16539</v>
      </c>
      <c r="S86" s="4">
        <v>16552</v>
      </c>
      <c r="T86" s="4">
        <v>13</v>
      </c>
      <c r="U86" s="5">
        <v>1.07</v>
      </c>
      <c r="V86" s="5">
        <v>0</v>
      </c>
      <c r="W86" s="14">
        <v>1.48</v>
      </c>
      <c r="X86" s="14">
        <v>0</v>
      </c>
      <c r="Y86" s="14">
        <v>1.48</v>
      </c>
      <c r="Z86" s="4"/>
      <c r="AA86" s="49" t="str">
        <f>IFERROR(IF(VLOOKUP($D86,'Year-To-Date'!$E$1:$E$322,1,FALSE)=D86,"--","Find"),"Find")</f>
        <v>--</v>
      </c>
    </row>
    <row r="87" spans="1:27">
      <c r="A87" s="2" t="s">
        <v>1774</v>
      </c>
      <c r="B87" s="2" t="s">
        <v>510</v>
      </c>
      <c r="C87" s="2" t="s">
        <v>638</v>
      </c>
      <c r="D87" s="2" t="s">
        <v>278</v>
      </c>
      <c r="E87" s="2" t="s">
        <v>27</v>
      </c>
      <c r="F87" s="21" t="s">
        <v>228</v>
      </c>
      <c r="G87" s="11" t="s">
        <v>1810</v>
      </c>
      <c r="H87" s="3">
        <v>42410</v>
      </c>
      <c r="I87" s="2"/>
      <c r="J87" s="2" t="s">
        <v>577</v>
      </c>
      <c r="K87" s="2" t="s">
        <v>394</v>
      </c>
      <c r="L87" s="2" t="s">
        <v>31</v>
      </c>
      <c r="M87" s="2" t="s">
        <v>382</v>
      </c>
      <c r="N87" s="4">
        <v>117849</v>
      </c>
      <c r="O87" s="4">
        <v>117954</v>
      </c>
      <c r="P87" s="4">
        <v>105</v>
      </c>
      <c r="Q87" s="5">
        <v>2.89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2.89</v>
      </c>
      <c r="X87" s="14">
        <v>0</v>
      </c>
      <c r="Y87" s="14">
        <v>2.89</v>
      </c>
      <c r="Z87" s="4"/>
      <c r="AA87" s="49" t="str">
        <f>IFERROR(IF(VLOOKUP($D87,'Year-To-Date'!$E$1:$E$322,1,FALSE)=D87,"--","Find"),"Find")</f>
        <v>--</v>
      </c>
    </row>
    <row r="88" spans="1:27">
      <c r="A88" s="2" t="s">
        <v>1774</v>
      </c>
      <c r="B88" s="2" t="s">
        <v>510</v>
      </c>
      <c r="C88" s="2" t="s">
        <v>94</v>
      </c>
      <c r="D88" s="2" t="s">
        <v>323</v>
      </c>
      <c r="E88" s="2" t="s">
        <v>532</v>
      </c>
      <c r="F88" s="21" t="s">
        <v>324</v>
      </c>
      <c r="G88" s="11" t="s">
        <v>1811</v>
      </c>
      <c r="H88" s="3"/>
      <c r="I88" s="2" t="s">
        <v>94</v>
      </c>
      <c r="J88" s="2" t="s">
        <v>29</v>
      </c>
      <c r="K88" s="2" t="s">
        <v>30</v>
      </c>
      <c r="L88" s="2" t="s">
        <v>31</v>
      </c>
      <c r="M88" s="2" t="s">
        <v>382</v>
      </c>
      <c r="N88" s="4">
        <v>808</v>
      </c>
      <c r="O88" s="4">
        <v>3306</v>
      </c>
      <c r="P88" s="4">
        <v>2498</v>
      </c>
      <c r="Q88" s="5">
        <v>42.22</v>
      </c>
      <c r="R88" s="4">
        <v>812</v>
      </c>
      <c r="S88" s="4">
        <v>1268</v>
      </c>
      <c r="T88" s="4">
        <v>456</v>
      </c>
      <c r="U88" s="5">
        <v>27.27</v>
      </c>
      <c r="V88" s="5">
        <v>0</v>
      </c>
      <c r="W88" s="14">
        <v>69.489999999999995</v>
      </c>
      <c r="X88" s="14">
        <v>0</v>
      </c>
      <c r="Y88" s="14">
        <v>69.489999999999995</v>
      </c>
      <c r="Z88" s="4"/>
      <c r="AA88" s="49" t="str">
        <f>IFERROR(IF(VLOOKUP($D88,'Year-To-Date'!$E$1:$E$322,1,FALSE)=D88,"--","Find"),"Find")</f>
        <v>--</v>
      </c>
    </row>
    <row r="89" spans="1:27">
      <c r="A89" s="2" t="s">
        <v>1774</v>
      </c>
      <c r="B89" s="2" t="s">
        <v>510</v>
      </c>
      <c r="C89" s="2" t="s">
        <v>94</v>
      </c>
      <c r="D89" s="2" t="s">
        <v>325</v>
      </c>
      <c r="E89" s="2" t="s">
        <v>532</v>
      </c>
      <c r="F89" s="21" t="s">
        <v>324</v>
      </c>
      <c r="G89" s="11" t="s">
        <v>1811</v>
      </c>
      <c r="H89" s="3"/>
      <c r="I89" s="2" t="s">
        <v>94</v>
      </c>
      <c r="J89" s="2" t="s">
        <v>29</v>
      </c>
      <c r="K89" s="2" t="s">
        <v>30</v>
      </c>
      <c r="L89" s="2" t="s">
        <v>31</v>
      </c>
      <c r="M89" s="2" t="s">
        <v>382</v>
      </c>
      <c r="N89" s="4">
        <v>729</v>
      </c>
      <c r="O89" s="4">
        <v>1443</v>
      </c>
      <c r="P89" s="4">
        <v>714</v>
      </c>
      <c r="Q89" s="5">
        <v>12.07</v>
      </c>
      <c r="R89" s="4">
        <v>513</v>
      </c>
      <c r="S89" s="4">
        <v>2219</v>
      </c>
      <c r="T89" s="4">
        <v>1706</v>
      </c>
      <c r="U89" s="5">
        <v>102.02</v>
      </c>
      <c r="V89" s="5">
        <v>0</v>
      </c>
      <c r="W89" s="14">
        <v>114.09</v>
      </c>
      <c r="X89" s="14">
        <v>0</v>
      </c>
      <c r="Y89" s="14">
        <v>114.09</v>
      </c>
      <c r="Z89" s="4"/>
      <c r="AA89" s="49" t="str">
        <f>IFERROR(IF(VLOOKUP($D89,'Year-To-Date'!$E$1:$E$322,1,FALSE)=D89,"--","Find"),"Find")</f>
        <v>--</v>
      </c>
    </row>
    <row r="90" spans="1:27">
      <c r="A90" s="2" t="s">
        <v>1774</v>
      </c>
      <c r="B90" s="2" t="s">
        <v>510</v>
      </c>
      <c r="C90" s="2" t="s">
        <v>25</v>
      </c>
      <c r="D90" s="2" t="s">
        <v>126</v>
      </c>
      <c r="E90" s="2" t="s">
        <v>547</v>
      </c>
      <c r="F90" s="21" t="s">
        <v>127</v>
      </c>
      <c r="G90" s="11" t="s">
        <v>1812</v>
      </c>
      <c r="H90" s="3">
        <v>42389</v>
      </c>
      <c r="I90" s="2" t="s">
        <v>39</v>
      </c>
      <c r="J90" s="2" t="s">
        <v>548</v>
      </c>
      <c r="K90" s="2" t="s">
        <v>30</v>
      </c>
      <c r="L90" s="2" t="s">
        <v>31</v>
      </c>
      <c r="M90" s="2" t="s">
        <v>32</v>
      </c>
      <c r="N90" s="4">
        <v>17</v>
      </c>
      <c r="O90" s="4">
        <v>2308</v>
      </c>
      <c r="P90" s="4">
        <v>2291</v>
      </c>
      <c r="Q90" s="5">
        <v>38.72</v>
      </c>
      <c r="R90" s="4">
        <v>7</v>
      </c>
      <c r="S90" s="4">
        <v>7</v>
      </c>
      <c r="T90" s="4">
        <v>0</v>
      </c>
      <c r="U90" s="5">
        <v>0</v>
      </c>
      <c r="V90" s="5">
        <v>0</v>
      </c>
      <c r="W90" s="14">
        <v>38.72</v>
      </c>
      <c r="X90" s="14">
        <v>0</v>
      </c>
      <c r="Y90" s="14">
        <v>38.72</v>
      </c>
      <c r="Z90" s="4"/>
      <c r="AA90" s="49" t="str">
        <f>IFERROR(IF(VLOOKUP($D90,'Year-To-Date'!$E$1:$E$322,1,FALSE)=D90,"--","Find"),"Find")</f>
        <v>--</v>
      </c>
    </row>
    <row r="91" spans="1:27">
      <c r="A91" s="2" t="s">
        <v>1774</v>
      </c>
      <c r="B91" s="2" t="s">
        <v>510</v>
      </c>
      <c r="C91" s="2" t="s">
        <v>48</v>
      </c>
      <c r="D91" s="2" t="s">
        <v>174</v>
      </c>
      <c r="E91" s="2" t="s">
        <v>547</v>
      </c>
      <c r="F91" s="21" t="s">
        <v>127</v>
      </c>
      <c r="G91" s="11" t="s">
        <v>1812</v>
      </c>
      <c r="H91" s="3">
        <v>42389</v>
      </c>
      <c r="I91" s="2" t="s">
        <v>39</v>
      </c>
      <c r="J91" s="2" t="s">
        <v>548</v>
      </c>
      <c r="K91" s="2" t="s">
        <v>30</v>
      </c>
      <c r="L91" s="2" t="s">
        <v>31</v>
      </c>
      <c r="M91" s="2" t="s">
        <v>32</v>
      </c>
      <c r="N91" s="4">
        <v>3</v>
      </c>
      <c r="O91" s="4">
        <v>259</v>
      </c>
      <c r="P91" s="4">
        <v>256</v>
      </c>
      <c r="Q91" s="5">
        <v>4.33</v>
      </c>
      <c r="R91" s="4">
        <v>0</v>
      </c>
      <c r="S91" s="4">
        <v>0</v>
      </c>
      <c r="T91" s="4">
        <v>0</v>
      </c>
      <c r="U91" s="5">
        <v>0</v>
      </c>
      <c r="V91" s="5">
        <v>0</v>
      </c>
      <c r="W91" s="14">
        <v>4.33</v>
      </c>
      <c r="X91" s="14">
        <v>0</v>
      </c>
      <c r="Y91" s="14">
        <v>4.33</v>
      </c>
      <c r="Z91" s="4"/>
      <c r="AA91" s="49" t="str">
        <f>IFERROR(IF(VLOOKUP($D91,'Year-To-Date'!$E$1:$E$322,1,FALSE)=D91,"--","Find"),"Find")</f>
        <v>--</v>
      </c>
    </row>
    <row r="92" spans="1:27">
      <c r="A92" s="2" t="s">
        <v>1774</v>
      </c>
      <c r="B92" s="2" t="s">
        <v>510</v>
      </c>
      <c r="C92" s="2" t="s">
        <v>48</v>
      </c>
      <c r="D92" s="2" t="s">
        <v>176</v>
      </c>
      <c r="E92" s="2" t="s">
        <v>547</v>
      </c>
      <c r="F92" s="21" t="s">
        <v>127</v>
      </c>
      <c r="G92" s="11" t="s">
        <v>1812</v>
      </c>
      <c r="H92" s="3">
        <v>42389</v>
      </c>
      <c r="I92" s="2" t="s">
        <v>39</v>
      </c>
      <c r="J92" s="2" t="s">
        <v>548</v>
      </c>
      <c r="K92" s="2" t="s">
        <v>30</v>
      </c>
      <c r="L92" s="2" t="s">
        <v>31</v>
      </c>
      <c r="M92" s="2" t="s">
        <v>32</v>
      </c>
      <c r="N92" s="4">
        <v>3</v>
      </c>
      <c r="O92" s="4">
        <v>416</v>
      </c>
      <c r="P92" s="4">
        <v>413</v>
      </c>
      <c r="Q92" s="5">
        <v>6.98</v>
      </c>
      <c r="R92" s="4">
        <v>0</v>
      </c>
      <c r="S92" s="4">
        <v>0</v>
      </c>
      <c r="T92" s="4">
        <v>0</v>
      </c>
      <c r="U92" s="5">
        <v>0</v>
      </c>
      <c r="V92" s="5">
        <v>0</v>
      </c>
      <c r="W92" s="14">
        <v>6.98</v>
      </c>
      <c r="X92" s="14">
        <v>0</v>
      </c>
      <c r="Y92" s="14">
        <v>6.98</v>
      </c>
      <c r="Z92" s="4"/>
      <c r="AA92" s="49" t="str">
        <f>IFERROR(IF(VLOOKUP($D92,'Year-To-Date'!$E$1:$E$322,1,FALSE)=D92,"--","Find"),"Find")</f>
        <v>--</v>
      </c>
    </row>
    <row r="93" spans="1:27">
      <c r="A93" s="2" t="s">
        <v>1774</v>
      </c>
      <c r="B93" s="2" t="s">
        <v>510</v>
      </c>
      <c r="C93" s="2" t="s">
        <v>48</v>
      </c>
      <c r="D93" s="2" t="s">
        <v>178</v>
      </c>
      <c r="E93" s="2" t="s">
        <v>547</v>
      </c>
      <c r="F93" s="21" t="s">
        <v>127</v>
      </c>
      <c r="G93" s="11" t="s">
        <v>1812</v>
      </c>
      <c r="H93" s="3">
        <v>42388</v>
      </c>
      <c r="I93" s="2" t="s">
        <v>39</v>
      </c>
      <c r="J93" s="2" t="s">
        <v>548</v>
      </c>
      <c r="K93" s="2" t="s">
        <v>30</v>
      </c>
      <c r="L93" s="2" t="s">
        <v>31</v>
      </c>
      <c r="M93" s="2" t="s">
        <v>32</v>
      </c>
      <c r="N93" s="4">
        <v>2</v>
      </c>
      <c r="O93" s="4">
        <v>3773</v>
      </c>
      <c r="P93" s="4">
        <v>3771</v>
      </c>
      <c r="Q93" s="5">
        <v>63.73</v>
      </c>
      <c r="R93" s="4">
        <v>0</v>
      </c>
      <c r="S93" s="4">
        <v>0</v>
      </c>
      <c r="T93" s="4">
        <v>0</v>
      </c>
      <c r="U93" s="5">
        <v>0</v>
      </c>
      <c r="V93" s="5">
        <v>0</v>
      </c>
      <c r="W93" s="14">
        <v>63.73</v>
      </c>
      <c r="X93" s="14">
        <v>0</v>
      </c>
      <c r="Y93" s="14">
        <v>63.73</v>
      </c>
      <c r="Z93" s="4"/>
      <c r="AA93" s="49" t="str">
        <f>IFERROR(IF(VLOOKUP($D93,'Year-To-Date'!$E$1:$E$322,1,FALSE)=D93,"--","Find"),"Find")</f>
        <v>--</v>
      </c>
    </row>
    <row r="94" spans="1:27">
      <c r="A94" s="2" t="s">
        <v>1774</v>
      </c>
      <c r="B94" s="2" t="s">
        <v>510</v>
      </c>
      <c r="C94" s="2" t="s">
        <v>395</v>
      </c>
      <c r="D94" s="2" t="s">
        <v>197</v>
      </c>
      <c r="E94" s="2" t="s">
        <v>547</v>
      </c>
      <c r="F94" s="21" t="s">
        <v>127</v>
      </c>
      <c r="G94" s="11" t="s">
        <v>1812</v>
      </c>
      <c r="H94" s="3">
        <v>42389</v>
      </c>
      <c r="I94" s="2" t="s">
        <v>39</v>
      </c>
      <c r="J94" s="2" t="s">
        <v>548</v>
      </c>
      <c r="K94" s="2" t="s">
        <v>30</v>
      </c>
      <c r="L94" s="2" t="s">
        <v>31</v>
      </c>
      <c r="M94" s="2" t="s">
        <v>32</v>
      </c>
      <c r="N94" s="4">
        <v>2</v>
      </c>
      <c r="O94" s="4">
        <v>213</v>
      </c>
      <c r="P94" s="4">
        <v>211</v>
      </c>
      <c r="Q94" s="5">
        <v>3.57</v>
      </c>
      <c r="R94" s="4">
        <v>1</v>
      </c>
      <c r="S94" s="4">
        <v>328</v>
      </c>
      <c r="T94" s="4">
        <v>327</v>
      </c>
      <c r="U94" s="5">
        <v>19.55</v>
      </c>
      <c r="V94" s="5">
        <v>0</v>
      </c>
      <c r="W94" s="14">
        <v>23.12</v>
      </c>
      <c r="X94" s="14">
        <v>0</v>
      </c>
      <c r="Y94" s="14">
        <v>23.12</v>
      </c>
      <c r="Z94" s="4"/>
      <c r="AA94" s="49" t="str">
        <f>IFERROR(IF(VLOOKUP($D94,'Year-To-Date'!$E$1:$E$322,1,FALSE)=D94,"--","Find"),"Find")</f>
        <v>--</v>
      </c>
    </row>
    <row r="95" spans="1:27">
      <c r="A95" s="2" t="s">
        <v>1774</v>
      </c>
      <c r="B95" s="2" t="s">
        <v>510</v>
      </c>
      <c r="C95" s="2" t="s">
        <v>69</v>
      </c>
      <c r="D95" s="2" t="s">
        <v>243</v>
      </c>
      <c r="E95" s="2" t="s">
        <v>547</v>
      </c>
      <c r="F95" s="21" t="s">
        <v>127</v>
      </c>
      <c r="G95" s="11" t="s">
        <v>1812</v>
      </c>
      <c r="H95" s="3">
        <v>42389</v>
      </c>
      <c r="I95" s="2" t="s">
        <v>39</v>
      </c>
      <c r="J95" s="2" t="s">
        <v>548</v>
      </c>
      <c r="K95" s="2" t="s">
        <v>30</v>
      </c>
      <c r="L95" s="2" t="s">
        <v>31</v>
      </c>
      <c r="M95" s="2" t="s">
        <v>32</v>
      </c>
      <c r="N95" s="4">
        <v>3</v>
      </c>
      <c r="O95" s="4">
        <v>21</v>
      </c>
      <c r="P95" s="4">
        <v>18</v>
      </c>
      <c r="Q95" s="5">
        <v>0.3</v>
      </c>
      <c r="R95" s="4">
        <v>3</v>
      </c>
      <c r="S95" s="4">
        <v>80</v>
      </c>
      <c r="T95" s="4">
        <v>77</v>
      </c>
      <c r="U95" s="5">
        <v>4.5999999999999996</v>
      </c>
      <c r="V95" s="5">
        <v>0</v>
      </c>
      <c r="W95" s="14">
        <v>4.9000000000000004</v>
      </c>
      <c r="X95" s="14">
        <v>0</v>
      </c>
      <c r="Y95" s="14">
        <v>4.9000000000000004</v>
      </c>
      <c r="Z95" s="4"/>
      <c r="AA95" s="49" t="str">
        <f>IFERROR(IF(VLOOKUP($D95,'Year-To-Date'!$E$1:$E$322,1,FALSE)=D95,"--","Find"),"Find")</f>
        <v>--</v>
      </c>
    </row>
    <row r="96" spans="1:27">
      <c r="A96" s="2" t="s">
        <v>1774</v>
      </c>
      <c r="B96" s="2" t="s">
        <v>510</v>
      </c>
      <c r="C96" s="2" t="s">
        <v>69</v>
      </c>
      <c r="D96" s="2" t="s">
        <v>249</v>
      </c>
      <c r="E96" s="2" t="s">
        <v>549</v>
      </c>
      <c r="F96" s="21" t="s">
        <v>127</v>
      </c>
      <c r="G96" s="11" t="s">
        <v>1812</v>
      </c>
      <c r="H96" s="3">
        <v>42391</v>
      </c>
      <c r="I96" s="2" t="s">
        <v>39</v>
      </c>
      <c r="J96" s="2" t="s">
        <v>550</v>
      </c>
      <c r="K96" s="2" t="s">
        <v>30</v>
      </c>
      <c r="L96" s="2" t="s">
        <v>31</v>
      </c>
      <c r="M96" s="2" t="s">
        <v>32</v>
      </c>
      <c r="N96" s="4">
        <v>2</v>
      </c>
      <c r="O96" s="4">
        <v>3</v>
      </c>
      <c r="P96" s="4">
        <v>1</v>
      </c>
      <c r="Q96" s="5">
        <v>0.02</v>
      </c>
      <c r="R96" s="4">
        <v>6</v>
      </c>
      <c r="S96" s="4">
        <v>13</v>
      </c>
      <c r="T96" s="4">
        <v>7</v>
      </c>
      <c r="U96" s="5">
        <v>0.42</v>
      </c>
      <c r="V96" s="5">
        <v>0</v>
      </c>
      <c r="W96" s="14">
        <v>0.44</v>
      </c>
      <c r="X96" s="14">
        <v>0</v>
      </c>
      <c r="Y96" s="14">
        <v>0.44</v>
      </c>
      <c r="Z96" s="4"/>
      <c r="AA96" s="49" t="str">
        <f>IFERROR(IF(VLOOKUP($D96,'Year-To-Date'!$E$1:$E$322,1,FALSE)=D96,"--","Find"),"Find")</f>
        <v>--</v>
      </c>
    </row>
    <row r="97" spans="1:27">
      <c r="A97" s="2" t="s">
        <v>1774</v>
      </c>
      <c r="B97" s="2" t="s">
        <v>510</v>
      </c>
      <c r="C97" s="2" t="s">
        <v>69</v>
      </c>
      <c r="D97" s="2" t="s">
        <v>250</v>
      </c>
      <c r="E97" s="2" t="s">
        <v>547</v>
      </c>
      <c r="F97" s="21" t="s">
        <v>127</v>
      </c>
      <c r="G97" s="11" t="s">
        <v>1812</v>
      </c>
      <c r="H97" s="3">
        <v>42389</v>
      </c>
      <c r="I97" s="2" t="s">
        <v>39</v>
      </c>
      <c r="J97" s="2" t="s">
        <v>548</v>
      </c>
      <c r="K97" s="2" t="s">
        <v>30</v>
      </c>
      <c r="L97" s="2" t="s">
        <v>31</v>
      </c>
      <c r="M97" s="2" t="s">
        <v>32</v>
      </c>
      <c r="N97" s="4">
        <v>3</v>
      </c>
      <c r="O97" s="4">
        <v>48</v>
      </c>
      <c r="P97" s="4">
        <v>45</v>
      </c>
      <c r="Q97" s="5">
        <v>0.76</v>
      </c>
      <c r="R97" s="4">
        <v>3</v>
      </c>
      <c r="S97" s="4">
        <v>32</v>
      </c>
      <c r="T97" s="4">
        <v>29</v>
      </c>
      <c r="U97" s="5">
        <v>1.73</v>
      </c>
      <c r="V97" s="5">
        <v>0</v>
      </c>
      <c r="W97" s="14">
        <v>2.4900000000000002</v>
      </c>
      <c r="X97" s="14">
        <v>0</v>
      </c>
      <c r="Y97" s="14">
        <v>2.4900000000000002</v>
      </c>
      <c r="Z97" s="4"/>
      <c r="AA97" s="49" t="str">
        <f>IFERROR(IF(VLOOKUP($D97,'Year-To-Date'!$E$1:$E$322,1,FALSE)=D97,"--","Find"),"Find")</f>
        <v>--</v>
      </c>
    </row>
    <row r="98" spans="1:27">
      <c r="A98" s="2" t="s">
        <v>1774</v>
      </c>
      <c r="B98" s="2" t="s">
        <v>510</v>
      </c>
      <c r="C98" s="2" t="s">
        <v>69</v>
      </c>
      <c r="D98" s="2" t="s">
        <v>251</v>
      </c>
      <c r="E98" s="2" t="s">
        <v>547</v>
      </c>
      <c r="F98" s="21" t="s">
        <v>127</v>
      </c>
      <c r="G98" s="11" t="s">
        <v>1812</v>
      </c>
      <c r="H98" s="3">
        <v>42389</v>
      </c>
      <c r="I98" s="2" t="s">
        <v>39</v>
      </c>
      <c r="J98" s="2" t="s">
        <v>548</v>
      </c>
      <c r="K98" s="2" t="s">
        <v>30</v>
      </c>
      <c r="L98" s="2" t="s">
        <v>31</v>
      </c>
      <c r="M98" s="2" t="s">
        <v>32</v>
      </c>
      <c r="N98" s="4">
        <v>3</v>
      </c>
      <c r="O98" s="4">
        <v>144</v>
      </c>
      <c r="P98" s="4">
        <v>141</v>
      </c>
      <c r="Q98" s="5">
        <v>2.38</v>
      </c>
      <c r="R98" s="4">
        <v>3</v>
      </c>
      <c r="S98" s="4">
        <v>28</v>
      </c>
      <c r="T98" s="4">
        <v>25</v>
      </c>
      <c r="U98" s="5">
        <v>1.5</v>
      </c>
      <c r="V98" s="5">
        <v>0</v>
      </c>
      <c r="W98" s="14">
        <v>3.88</v>
      </c>
      <c r="X98" s="14">
        <v>0</v>
      </c>
      <c r="Y98" s="14">
        <v>3.88</v>
      </c>
      <c r="Z98" s="4"/>
      <c r="AA98" s="49" t="str">
        <f>IFERROR(IF(VLOOKUP($D98,'Year-To-Date'!$E$1:$E$322,1,FALSE)=D98,"--","Find"),"Find")</f>
        <v>--</v>
      </c>
    </row>
    <row r="99" spans="1:27">
      <c r="A99" s="2" t="s">
        <v>1774</v>
      </c>
      <c r="B99" s="2" t="s">
        <v>510</v>
      </c>
      <c r="C99" s="2" t="s">
        <v>76</v>
      </c>
      <c r="D99" s="2" t="s">
        <v>327</v>
      </c>
      <c r="E99" s="2" t="s">
        <v>547</v>
      </c>
      <c r="F99" s="21" t="s">
        <v>127</v>
      </c>
      <c r="G99" s="11" t="s">
        <v>1812</v>
      </c>
      <c r="H99" s="3">
        <v>42388</v>
      </c>
      <c r="I99" s="2" t="s">
        <v>39</v>
      </c>
      <c r="J99" s="2" t="s">
        <v>548</v>
      </c>
      <c r="K99" s="2" t="s">
        <v>30</v>
      </c>
      <c r="L99" s="2" t="s">
        <v>31</v>
      </c>
      <c r="M99" s="2" t="s">
        <v>32</v>
      </c>
      <c r="N99" s="4">
        <v>10</v>
      </c>
      <c r="O99" s="4">
        <v>5253</v>
      </c>
      <c r="P99" s="4">
        <v>5243</v>
      </c>
      <c r="Q99" s="5">
        <v>88.61</v>
      </c>
      <c r="R99" s="4">
        <v>12</v>
      </c>
      <c r="S99" s="4">
        <v>1007</v>
      </c>
      <c r="T99" s="4">
        <v>995</v>
      </c>
      <c r="U99" s="5">
        <v>59.5</v>
      </c>
      <c r="V99" s="5">
        <v>0</v>
      </c>
      <c r="W99" s="14">
        <v>148.11000000000001</v>
      </c>
      <c r="X99" s="14">
        <v>0</v>
      </c>
      <c r="Y99" s="14">
        <v>148.11000000000001</v>
      </c>
      <c r="Z99" s="4"/>
      <c r="AA99" s="49" t="str">
        <f>IFERROR(IF(VLOOKUP($D99,'Year-To-Date'!$E$1:$E$322,1,FALSE)=D99,"--","Find"),"Find")</f>
        <v>--</v>
      </c>
    </row>
    <row r="100" spans="1:27">
      <c r="A100" s="2" t="s">
        <v>1774</v>
      </c>
      <c r="B100" s="2" t="s">
        <v>510</v>
      </c>
      <c r="C100" s="2" t="s">
        <v>25</v>
      </c>
      <c r="D100" s="2" t="s">
        <v>33</v>
      </c>
      <c r="E100" s="2" t="s">
        <v>34</v>
      </c>
      <c r="F100" s="21" t="s">
        <v>108</v>
      </c>
      <c r="G100" s="11" t="s">
        <v>1813</v>
      </c>
      <c r="H100" s="3">
        <v>42207</v>
      </c>
      <c r="I100" s="2" t="s">
        <v>28</v>
      </c>
      <c r="J100" s="2" t="s">
        <v>35</v>
      </c>
      <c r="K100" s="2" t="s">
        <v>30</v>
      </c>
      <c r="L100" s="2" t="s">
        <v>31</v>
      </c>
      <c r="M100" s="2" t="s">
        <v>382</v>
      </c>
      <c r="N100" s="4">
        <v>68970</v>
      </c>
      <c r="O100" s="4">
        <v>82685</v>
      </c>
      <c r="P100" s="4">
        <v>13715</v>
      </c>
      <c r="Q100" s="5">
        <v>231.78</v>
      </c>
      <c r="R100" s="4">
        <v>0</v>
      </c>
      <c r="S100" s="4">
        <v>0</v>
      </c>
      <c r="T100" s="4">
        <v>0</v>
      </c>
      <c r="U100" s="5">
        <v>0</v>
      </c>
      <c r="V100" s="5">
        <v>0</v>
      </c>
      <c r="W100" s="14">
        <v>231.78</v>
      </c>
      <c r="X100" s="14">
        <v>0</v>
      </c>
      <c r="Y100" s="14">
        <v>231.78</v>
      </c>
      <c r="Z100" s="4"/>
      <c r="AA100" s="49" t="str">
        <f>IFERROR(IF(VLOOKUP($D100,'Year-To-Date'!$E$1:$E$322,1,FALSE)=D100,"--","Find"),"Find")</f>
        <v>--</v>
      </c>
    </row>
    <row r="101" spans="1:27">
      <c r="A101" s="2" t="s">
        <v>1774</v>
      </c>
      <c r="B101" s="2" t="s">
        <v>510</v>
      </c>
      <c r="C101" s="2" t="s">
        <v>25</v>
      </c>
      <c r="D101" s="2" t="s">
        <v>36</v>
      </c>
      <c r="E101" s="2" t="s">
        <v>34</v>
      </c>
      <c r="F101" s="21" t="s">
        <v>108</v>
      </c>
      <c r="G101" s="11" t="s">
        <v>1813</v>
      </c>
      <c r="H101" s="3">
        <v>42207</v>
      </c>
      <c r="I101" s="2" t="s">
        <v>28</v>
      </c>
      <c r="J101" s="2" t="s">
        <v>35</v>
      </c>
      <c r="K101" s="2" t="s">
        <v>30</v>
      </c>
      <c r="L101" s="2" t="s">
        <v>31</v>
      </c>
      <c r="M101" s="2" t="s">
        <v>382</v>
      </c>
      <c r="N101" s="4">
        <v>72017</v>
      </c>
      <c r="O101" s="4">
        <v>83986</v>
      </c>
      <c r="P101" s="4">
        <v>11969</v>
      </c>
      <c r="Q101" s="5">
        <v>202.28</v>
      </c>
      <c r="R101" s="4">
        <v>0</v>
      </c>
      <c r="S101" s="4">
        <v>0</v>
      </c>
      <c r="T101" s="4">
        <v>0</v>
      </c>
      <c r="U101" s="5">
        <v>0</v>
      </c>
      <c r="V101" s="5">
        <v>0</v>
      </c>
      <c r="W101" s="14">
        <v>202.28</v>
      </c>
      <c r="X101" s="14">
        <v>0</v>
      </c>
      <c r="Y101" s="14">
        <v>202.28</v>
      </c>
      <c r="Z101" s="4"/>
      <c r="AA101" s="49" t="str">
        <f>IFERROR(IF(VLOOKUP($D101,'Year-To-Date'!$E$1:$E$322,1,FALSE)=D101,"--","Find"),"Find")</f>
        <v>--</v>
      </c>
    </row>
    <row r="102" spans="1:27">
      <c r="A102" s="2" t="s">
        <v>1774</v>
      </c>
      <c r="B102" s="2" t="s">
        <v>510</v>
      </c>
      <c r="C102" s="2" t="s">
        <v>25</v>
      </c>
      <c r="D102" s="2" t="s">
        <v>45</v>
      </c>
      <c r="E102" s="2" t="s">
        <v>46</v>
      </c>
      <c r="F102" s="21" t="s">
        <v>108</v>
      </c>
      <c r="G102" s="11" t="s">
        <v>1813</v>
      </c>
      <c r="H102" s="3">
        <v>42208</v>
      </c>
      <c r="I102" s="2" t="s">
        <v>28</v>
      </c>
      <c r="J102" s="2" t="s">
        <v>47</v>
      </c>
      <c r="K102" s="2" t="s">
        <v>30</v>
      </c>
      <c r="L102" s="2" t="s">
        <v>31</v>
      </c>
      <c r="M102" s="2" t="s">
        <v>32</v>
      </c>
      <c r="N102" s="4">
        <v>99933</v>
      </c>
      <c r="O102" s="4">
        <v>121747</v>
      </c>
      <c r="P102" s="4">
        <v>21814</v>
      </c>
      <c r="Q102" s="5">
        <v>368.66</v>
      </c>
      <c r="R102" s="4">
        <v>0</v>
      </c>
      <c r="S102" s="4">
        <v>0</v>
      </c>
      <c r="T102" s="4">
        <v>0</v>
      </c>
      <c r="U102" s="5">
        <v>0</v>
      </c>
      <c r="V102" s="5">
        <v>0</v>
      </c>
      <c r="W102" s="14">
        <v>368.66</v>
      </c>
      <c r="X102" s="14">
        <v>0</v>
      </c>
      <c r="Y102" s="14">
        <v>368.66</v>
      </c>
      <c r="Z102" s="4"/>
      <c r="AA102" s="49" t="str">
        <f>IFERROR(IF(VLOOKUP($D102,'Year-To-Date'!$E$1:$E$322,1,FALSE)=D102,"--","Find"),"Find")</f>
        <v>--</v>
      </c>
    </row>
    <row r="103" spans="1:27">
      <c r="A103" s="2" t="s">
        <v>1774</v>
      </c>
      <c r="B103" s="2" t="s">
        <v>510</v>
      </c>
      <c r="C103" s="2" t="s">
        <v>25</v>
      </c>
      <c r="D103" s="2" t="s">
        <v>356</v>
      </c>
      <c r="E103" s="2" t="s">
        <v>34</v>
      </c>
      <c r="F103" s="21" t="s">
        <v>108</v>
      </c>
      <c r="G103" s="11" t="s">
        <v>1813</v>
      </c>
      <c r="H103" s="3">
        <v>42258</v>
      </c>
      <c r="I103" s="2"/>
      <c r="J103" s="2" t="s">
        <v>35</v>
      </c>
      <c r="K103" s="2" t="s">
        <v>30</v>
      </c>
      <c r="L103" s="2" t="s">
        <v>31</v>
      </c>
      <c r="M103" s="2" t="s">
        <v>32</v>
      </c>
      <c r="N103" s="4">
        <v>38615</v>
      </c>
      <c r="O103" s="4">
        <v>49396</v>
      </c>
      <c r="P103" s="4">
        <v>10781</v>
      </c>
      <c r="Q103" s="5">
        <v>182.2</v>
      </c>
      <c r="R103" s="4">
        <v>0</v>
      </c>
      <c r="S103" s="4">
        <v>0</v>
      </c>
      <c r="T103" s="4">
        <v>0</v>
      </c>
      <c r="U103" s="5">
        <v>0</v>
      </c>
      <c r="V103" s="5">
        <v>0</v>
      </c>
      <c r="W103" s="14">
        <v>182.2</v>
      </c>
      <c r="X103" s="14">
        <v>0</v>
      </c>
      <c r="Y103" s="14">
        <v>182.2</v>
      </c>
      <c r="Z103" s="4"/>
      <c r="AA103" s="49" t="str">
        <f>IFERROR(IF(VLOOKUP($D103,'Year-To-Date'!$E$1:$E$322,1,FALSE)=D103,"--","Find"),"Find")</f>
        <v>--</v>
      </c>
    </row>
    <row r="104" spans="1:27">
      <c r="A104" s="2" t="s">
        <v>1774</v>
      </c>
      <c r="B104" s="2" t="s">
        <v>510</v>
      </c>
      <c r="C104" s="2" t="s">
        <v>94</v>
      </c>
      <c r="D104" s="2" t="s">
        <v>52</v>
      </c>
      <c r="E104" s="2" t="s">
        <v>46</v>
      </c>
      <c r="F104" s="21" t="s">
        <v>108</v>
      </c>
      <c r="G104" s="11" t="s">
        <v>1813</v>
      </c>
      <c r="H104" s="3"/>
      <c r="I104" s="2" t="s">
        <v>94</v>
      </c>
      <c r="J104" s="2" t="s">
        <v>47</v>
      </c>
      <c r="K104" s="2" t="s">
        <v>30</v>
      </c>
      <c r="L104" s="2" t="s">
        <v>31</v>
      </c>
      <c r="M104" s="2" t="s">
        <v>32</v>
      </c>
      <c r="N104" s="4">
        <v>978</v>
      </c>
      <c r="O104" s="4">
        <v>1265</v>
      </c>
      <c r="P104" s="4">
        <v>287</v>
      </c>
      <c r="Q104" s="5">
        <v>4.8499999999999996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4.8499999999999996</v>
      </c>
      <c r="X104" s="14">
        <v>0</v>
      </c>
      <c r="Y104" s="14">
        <v>4.8499999999999996</v>
      </c>
      <c r="Z104" s="4"/>
      <c r="AA104" s="49" t="str">
        <f>IFERROR(IF(VLOOKUP($D104,'Year-To-Date'!$E$1:$E$322,1,FALSE)=D104,"--","Find"),"Find")</f>
        <v>--</v>
      </c>
    </row>
    <row r="105" spans="1:27">
      <c r="A105" s="2" t="s">
        <v>1774</v>
      </c>
      <c r="B105" s="2" t="s">
        <v>510</v>
      </c>
      <c r="C105" s="2" t="s">
        <v>56</v>
      </c>
      <c r="D105" s="2" t="s">
        <v>60</v>
      </c>
      <c r="E105" s="2" t="s">
        <v>46</v>
      </c>
      <c r="F105" s="21" t="s">
        <v>108</v>
      </c>
      <c r="G105" s="11" t="s">
        <v>1813</v>
      </c>
      <c r="H105" s="3">
        <v>42208</v>
      </c>
      <c r="I105" s="2" t="s">
        <v>28</v>
      </c>
      <c r="J105" s="2" t="s">
        <v>47</v>
      </c>
      <c r="K105" s="2" t="s">
        <v>30</v>
      </c>
      <c r="L105" s="2" t="s">
        <v>31</v>
      </c>
      <c r="M105" s="2" t="s">
        <v>32</v>
      </c>
      <c r="N105" s="4">
        <v>939</v>
      </c>
      <c r="O105" s="4">
        <v>1071</v>
      </c>
      <c r="P105" s="4">
        <v>132</v>
      </c>
      <c r="Q105" s="5">
        <v>2.23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2.23</v>
      </c>
      <c r="X105" s="14">
        <v>0</v>
      </c>
      <c r="Y105" s="14">
        <v>2.23</v>
      </c>
      <c r="Z105" s="4"/>
      <c r="AA105" s="49" t="str">
        <f>IFERROR(IF(VLOOKUP($D105,'Year-To-Date'!$E$1:$E$322,1,FALSE)=D105,"--","Find"),"Find")</f>
        <v>--</v>
      </c>
    </row>
    <row r="106" spans="1:27">
      <c r="A106" s="2" t="s">
        <v>1774</v>
      </c>
      <c r="B106" s="2" t="s">
        <v>510</v>
      </c>
      <c r="C106" s="2" t="s">
        <v>56</v>
      </c>
      <c r="D106" s="2" t="s">
        <v>64</v>
      </c>
      <c r="E106" s="2" t="s">
        <v>46</v>
      </c>
      <c r="F106" s="21" t="s">
        <v>108</v>
      </c>
      <c r="G106" s="11" t="s">
        <v>1813</v>
      </c>
      <c r="H106" s="3">
        <v>42208</v>
      </c>
      <c r="I106" s="2" t="s">
        <v>28</v>
      </c>
      <c r="J106" s="2" t="s">
        <v>47</v>
      </c>
      <c r="K106" s="2" t="s">
        <v>30</v>
      </c>
      <c r="L106" s="2" t="s">
        <v>31</v>
      </c>
      <c r="M106" s="2" t="s">
        <v>32</v>
      </c>
      <c r="N106" s="4">
        <v>29782</v>
      </c>
      <c r="O106" s="4">
        <v>32348</v>
      </c>
      <c r="P106" s="4">
        <v>2566</v>
      </c>
      <c r="Q106" s="5">
        <v>43.37</v>
      </c>
      <c r="R106" s="4">
        <v>0</v>
      </c>
      <c r="S106" s="4">
        <v>0</v>
      </c>
      <c r="T106" s="4">
        <v>0</v>
      </c>
      <c r="U106" s="5">
        <v>0</v>
      </c>
      <c r="V106" s="5">
        <v>0</v>
      </c>
      <c r="W106" s="14">
        <v>43.37</v>
      </c>
      <c r="X106" s="14">
        <v>0</v>
      </c>
      <c r="Y106" s="14">
        <v>43.37</v>
      </c>
      <c r="Z106" s="4"/>
      <c r="AA106" s="49" t="str">
        <f>IFERROR(IF(VLOOKUP($D106,'Year-To-Date'!$E$1:$E$322,1,FALSE)=D106,"--","Find"),"Find")</f>
        <v>--</v>
      </c>
    </row>
    <row r="107" spans="1:27">
      <c r="A107" s="2" t="s">
        <v>1774</v>
      </c>
      <c r="B107" s="2" t="s">
        <v>510</v>
      </c>
      <c r="C107" s="2" t="s">
        <v>94</v>
      </c>
      <c r="D107" s="2" t="s">
        <v>70</v>
      </c>
      <c r="E107" s="2" t="s">
        <v>34</v>
      </c>
      <c r="F107" s="21" t="s">
        <v>108</v>
      </c>
      <c r="G107" s="11" t="s">
        <v>1813</v>
      </c>
      <c r="H107" s="3"/>
      <c r="I107" s="2" t="s">
        <v>94</v>
      </c>
      <c r="J107" s="2" t="s">
        <v>35</v>
      </c>
      <c r="K107" s="2" t="s">
        <v>30</v>
      </c>
      <c r="L107" s="2" t="s">
        <v>31</v>
      </c>
      <c r="M107" s="2" t="s">
        <v>32</v>
      </c>
      <c r="N107" s="4">
        <v>1481</v>
      </c>
      <c r="O107" s="4">
        <v>1618</v>
      </c>
      <c r="P107" s="4">
        <v>137</v>
      </c>
      <c r="Q107" s="5">
        <v>2.3199999999999998</v>
      </c>
      <c r="R107" s="4">
        <v>835</v>
      </c>
      <c r="S107" s="4">
        <v>895</v>
      </c>
      <c r="T107" s="4">
        <v>60</v>
      </c>
      <c r="U107" s="5">
        <v>3.59</v>
      </c>
      <c r="V107" s="5">
        <v>0</v>
      </c>
      <c r="W107" s="14">
        <v>5.91</v>
      </c>
      <c r="X107" s="14">
        <v>0</v>
      </c>
      <c r="Y107" s="14">
        <v>5.91</v>
      </c>
      <c r="Z107" s="4"/>
      <c r="AA107" s="49" t="str">
        <f>IFERROR(IF(VLOOKUP($D107,'Year-To-Date'!$E$1:$E$322,1,FALSE)=D107,"--","Find"),"Find")</f>
        <v>--</v>
      </c>
    </row>
    <row r="108" spans="1:27">
      <c r="A108" s="2" t="s">
        <v>1774</v>
      </c>
      <c r="B108" s="2" t="s">
        <v>510</v>
      </c>
      <c r="C108" s="2" t="s">
        <v>69</v>
      </c>
      <c r="D108" s="2" t="s">
        <v>74</v>
      </c>
      <c r="E108" s="2" t="s">
        <v>46</v>
      </c>
      <c r="F108" s="21" t="s">
        <v>108</v>
      </c>
      <c r="G108" s="11" t="s">
        <v>1813</v>
      </c>
      <c r="H108" s="3">
        <v>42208</v>
      </c>
      <c r="I108" s="2" t="s">
        <v>28</v>
      </c>
      <c r="J108" s="2" t="s">
        <v>47</v>
      </c>
      <c r="K108" s="2" t="s">
        <v>30</v>
      </c>
      <c r="L108" s="2" t="s">
        <v>31</v>
      </c>
      <c r="M108" s="2" t="s">
        <v>32</v>
      </c>
      <c r="N108" s="4">
        <v>115</v>
      </c>
      <c r="O108" s="4">
        <v>117</v>
      </c>
      <c r="P108" s="4">
        <v>2</v>
      </c>
      <c r="Q108" s="5">
        <v>0.03</v>
      </c>
      <c r="R108" s="4">
        <v>372</v>
      </c>
      <c r="S108" s="4">
        <v>383</v>
      </c>
      <c r="T108" s="4">
        <v>11</v>
      </c>
      <c r="U108" s="5">
        <v>0.66</v>
      </c>
      <c r="V108" s="5">
        <v>0</v>
      </c>
      <c r="W108" s="14">
        <v>0.69</v>
      </c>
      <c r="X108" s="14">
        <v>0</v>
      </c>
      <c r="Y108" s="14">
        <v>0.69</v>
      </c>
      <c r="Z108" s="4"/>
      <c r="AA108" s="49" t="str">
        <f>IFERROR(IF(VLOOKUP($D108,'Year-To-Date'!$E$1:$E$322,1,FALSE)=D108,"--","Find"),"Find")</f>
        <v>--</v>
      </c>
    </row>
    <row r="109" spans="1:27">
      <c r="A109" s="2" t="s">
        <v>1774</v>
      </c>
      <c r="B109" s="2" t="s">
        <v>510</v>
      </c>
      <c r="C109" s="2" t="s">
        <v>69</v>
      </c>
      <c r="D109" s="2" t="s">
        <v>75</v>
      </c>
      <c r="E109" s="2" t="s">
        <v>34</v>
      </c>
      <c r="F109" s="21" t="s">
        <v>108</v>
      </c>
      <c r="G109" s="11" t="s">
        <v>1813</v>
      </c>
      <c r="H109" s="3">
        <v>42207</v>
      </c>
      <c r="I109" s="2" t="s">
        <v>28</v>
      </c>
      <c r="J109" s="2" t="s">
        <v>35</v>
      </c>
      <c r="K109" s="2" t="s">
        <v>30</v>
      </c>
      <c r="L109" s="2" t="s">
        <v>31</v>
      </c>
      <c r="M109" s="2" t="s">
        <v>32</v>
      </c>
      <c r="N109" s="4">
        <v>7033</v>
      </c>
      <c r="O109" s="4">
        <v>7989</v>
      </c>
      <c r="P109" s="4">
        <v>956</v>
      </c>
      <c r="Q109" s="5">
        <v>16.16</v>
      </c>
      <c r="R109" s="4">
        <v>8042</v>
      </c>
      <c r="S109" s="4">
        <v>10539</v>
      </c>
      <c r="T109" s="4">
        <v>2497</v>
      </c>
      <c r="U109" s="5">
        <v>149.32</v>
      </c>
      <c r="V109" s="5">
        <v>0</v>
      </c>
      <c r="W109" s="14">
        <v>165.48</v>
      </c>
      <c r="X109" s="14">
        <v>0</v>
      </c>
      <c r="Y109" s="14">
        <v>165.48</v>
      </c>
      <c r="Z109" s="4"/>
      <c r="AA109" s="49" t="str">
        <f>IFERROR(IF(VLOOKUP($D109,'Year-To-Date'!$E$1:$E$322,1,FALSE)=D109,"--","Find"),"Find")</f>
        <v>--</v>
      </c>
    </row>
    <row r="110" spans="1:27">
      <c r="A110" s="2" t="s">
        <v>1774</v>
      </c>
      <c r="B110" s="2" t="s">
        <v>510</v>
      </c>
      <c r="C110" s="2" t="s">
        <v>94</v>
      </c>
      <c r="D110" s="2" t="s">
        <v>299</v>
      </c>
      <c r="E110" s="2" t="s">
        <v>34</v>
      </c>
      <c r="F110" s="21" t="s">
        <v>108</v>
      </c>
      <c r="G110" s="11" t="s">
        <v>1813</v>
      </c>
      <c r="H110" s="3"/>
      <c r="I110" s="2" t="s">
        <v>94</v>
      </c>
      <c r="J110" s="2" t="s">
        <v>35</v>
      </c>
      <c r="K110" s="2" t="s">
        <v>30</v>
      </c>
      <c r="L110" s="2" t="s">
        <v>31</v>
      </c>
      <c r="M110" s="2" t="s">
        <v>32</v>
      </c>
      <c r="N110" s="4">
        <v>2750</v>
      </c>
      <c r="O110" s="4">
        <v>3145</v>
      </c>
      <c r="P110" s="4">
        <v>395</v>
      </c>
      <c r="Q110" s="5">
        <v>6.68</v>
      </c>
      <c r="R110" s="4">
        <v>558</v>
      </c>
      <c r="S110" s="4">
        <v>578</v>
      </c>
      <c r="T110" s="4">
        <v>20</v>
      </c>
      <c r="U110" s="5">
        <v>1.2</v>
      </c>
      <c r="V110" s="5">
        <v>0</v>
      </c>
      <c r="W110" s="14">
        <v>7.88</v>
      </c>
      <c r="X110" s="14">
        <v>0</v>
      </c>
      <c r="Y110" s="14">
        <v>7.88</v>
      </c>
      <c r="Z110" s="4"/>
      <c r="AA110" s="49" t="str">
        <f>IFERROR(IF(VLOOKUP($D110,'Year-To-Date'!$E$1:$E$322,1,FALSE)=D110,"--","Find"),"Find")</f>
        <v>--</v>
      </c>
    </row>
    <row r="111" spans="1:27">
      <c r="A111" s="2" t="s">
        <v>1774</v>
      </c>
      <c r="B111" s="2" t="s">
        <v>510</v>
      </c>
      <c r="C111" s="2" t="s">
        <v>94</v>
      </c>
      <c r="D111" s="2" t="s">
        <v>79</v>
      </c>
      <c r="E111" s="2" t="s">
        <v>46</v>
      </c>
      <c r="F111" s="21" t="s">
        <v>108</v>
      </c>
      <c r="G111" s="11" t="s">
        <v>1813</v>
      </c>
      <c r="H111" s="3"/>
      <c r="I111" s="2" t="s">
        <v>94</v>
      </c>
      <c r="J111" s="2" t="s">
        <v>47</v>
      </c>
      <c r="K111" s="2" t="s">
        <v>30</v>
      </c>
      <c r="L111" s="2" t="s">
        <v>31</v>
      </c>
      <c r="M111" s="2" t="s">
        <v>32</v>
      </c>
      <c r="N111" s="4">
        <v>6797</v>
      </c>
      <c r="O111" s="4">
        <v>15309</v>
      </c>
      <c r="P111" s="4">
        <v>8512</v>
      </c>
      <c r="Q111" s="5">
        <v>143.85</v>
      </c>
      <c r="R111" s="4">
        <v>2140</v>
      </c>
      <c r="S111" s="4">
        <v>5008</v>
      </c>
      <c r="T111" s="4">
        <v>2868</v>
      </c>
      <c r="U111" s="5">
        <v>171.51</v>
      </c>
      <c r="V111" s="5">
        <v>0</v>
      </c>
      <c r="W111" s="14">
        <v>315.36</v>
      </c>
      <c r="X111" s="14">
        <v>0</v>
      </c>
      <c r="Y111" s="14">
        <v>315.36</v>
      </c>
      <c r="Z111" s="4"/>
      <c r="AA111" s="49" t="str">
        <f>IFERROR(IF(VLOOKUP($D111,'Year-To-Date'!$E$1:$E$322,1,FALSE)=D111,"--","Find"),"Find")</f>
        <v>--</v>
      </c>
    </row>
    <row r="112" spans="1:27">
      <c r="A112" s="2" t="s">
        <v>1774</v>
      </c>
      <c r="B112" s="2" t="s">
        <v>510</v>
      </c>
      <c r="C112" s="2" t="s">
        <v>94</v>
      </c>
      <c r="D112" s="2" t="s">
        <v>80</v>
      </c>
      <c r="E112" s="2" t="s">
        <v>34</v>
      </c>
      <c r="F112" s="21" t="s">
        <v>108</v>
      </c>
      <c r="G112" s="11" t="s">
        <v>1813</v>
      </c>
      <c r="H112" s="3"/>
      <c r="I112" s="2" t="s">
        <v>94</v>
      </c>
      <c r="J112" s="2" t="s">
        <v>35</v>
      </c>
      <c r="K112" s="2" t="s">
        <v>30</v>
      </c>
      <c r="L112" s="2" t="s">
        <v>31</v>
      </c>
      <c r="M112" s="2" t="s">
        <v>32</v>
      </c>
      <c r="N112" s="4">
        <v>18975</v>
      </c>
      <c r="O112" s="4">
        <v>22841</v>
      </c>
      <c r="P112" s="4">
        <v>3866</v>
      </c>
      <c r="Q112" s="5">
        <v>65.34</v>
      </c>
      <c r="R112" s="4">
        <v>7275</v>
      </c>
      <c r="S112" s="4">
        <v>7982</v>
      </c>
      <c r="T112" s="4">
        <v>707</v>
      </c>
      <c r="U112" s="5">
        <v>42.28</v>
      </c>
      <c r="V112" s="5">
        <v>0</v>
      </c>
      <c r="W112" s="14">
        <v>107.62</v>
      </c>
      <c r="X112" s="14">
        <v>0</v>
      </c>
      <c r="Y112" s="14">
        <v>107.62</v>
      </c>
      <c r="Z112" s="4"/>
      <c r="AA112" s="49" t="str">
        <f>IFERROR(IF(VLOOKUP($D112,'Year-To-Date'!$E$1:$E$322,1,FALSE)=D112,"--","Find"),"Find")</f>
        <v>--</v>
      </c>
    </row>
    <row r="113" spans="1:27">
      <c r="A113" s="2" t="s">
        <v>1774</v>
      </c>
      <c r="B113" s="2" t="s">
        <v>510</v>
      </c>
      <c r="C113" s="2" t="s">
        <v>76</v>
      </c>
      <c r="D113" s="2" t="s">
        <v>87</v>
      </c>
      <c r="E113" s="2" t="s">
        <v>34</v>
      </c>
      <c r="F113" s="21" t="s">
        <v>108</v>
      </c>
      <c r="G113" s="11" t="s">
        <v>1813</v>
      </c>
      <c r="H113" s="3">
        <v>42207</v>
      </c>
      <c r="I113" s="2" t="s">
        <v>28</v>
      </c>
      <c r="J113" s="2" t="s">
        <v>35</v>
      </c>
      <c r="K113" s="2" t="s">
        <v>30</v>
      </c>
      <c r="L113" s="2" t="s">
        <v>31</v>
      </c>
      <c r="M113" s="2" t="s">
        <v>32</v>
      </c>
      <c r="N113" s="4">
        <v>117128</v>
      </c>
      <c r="O113" s="4">
        <v>136295</v>
      </c>
      <c r="P113" s="4">
        <v>19167</v>
      </c>
      <c r="Q113" s="5">
        <v>323.92</v>
      </c>
      <c r="R113" s="4">
        <v>28115</v>
      </c>
      <c r="S113" s="4">
        <v>31017</v>
      </c>
      <c r="T113" s="4">
        <v>2902</v>
      </c>
      <c r="U113" s="5">
        <v>173.54</v>
      </c>
      <c r="V113" s="5">
        <v>0</v>
      </c>
      <c r="W113" s="14">
        <v>497.46</v>
      </c>
      <c r="X113" s="14">
        <v>0</v>
      </c>
      <c r="Y113" s="14">
        <v>497.46</v>
      </c>
      <c r="Z113" s="4"/>
      <c r="AA113" s="49" t="str">
        <f>IFERROR(IF(VLOOKUP($D113,'Year-To-Date'!$E$1:$E$322,1,FALSE)=D113,"--","Find"),"Find")</f>
        <v>--</v>
      </c>
    </row>
    <row r="114" spans="1:27">
      <c r="A114" s="2" t="s">
        <v>1774</v>
      </c>
      <c r="B114" s="2" t="s">
        <v>510</v>
      </c>
      <c r="C114" s="2" t="s">
        <v>76</v>
      </c>
      <c r="D114" s="2" t="s">
        <v>88</v>
      </c>
      <c r="E114" s="2" t="s">
        <v>34</v>
      </c>
      <c r="F114" s="21" t="s">
        <v>108</v>
      </c>
      <c r="G114" s="11" t="s">
        <v>1813</v>
      </c>
      <c r="H114" s="3">
        <v>42207</v>
      </c>
      <c r="I114" s="2" t="s">
        <v>28</v>
      </c>
      <c r="J114" s="2" t="s">
        <v>35</v>
      </c>
      <c r="K114" s="2" t="s">
        <v>30</v>
      </c>
      <c r="L114" s="2" t="s">
        <v>31</v>
      </c>
      <c r="M114" s="2" t="s">
        <v>32</v>
      </c>
      <c r="N114" s="4">
        <v>19487</v>
      </c>
      <c r="O114" s="4">
        <v>21752</v>
      </c>
      <c r="P114" s="4">
        <v>2265</v>
      </c>
      <c r="Q114" s="5">
        <v>38.28</v>
      </c>
      <c r="R114" s="4">
        <v>23806</v>
      </c>
      <c r="S114" s="4">
        <v>27749</v>
      </c>
      <c r="T114" s="4">
        <v>3943</v>
      </c>
      <c r="U114" s="5">
        <v>235.79</v>
      </c>
      <c r="V114" s="5">
        <v>0</v>
      </c>
      <c r="W114" s="14">
        <v>274.07</v>
      </c>
      <c r="X114" s="14">
        <v>0</v>
      </c>
      <c r="Y114" s="14">
        <v>274.07</v>
      </c>
      <c r="Z114" s="4"/>
      <c r="AA114" s="49" t="str">
        <f>IFERROR(IF(VLOOKUP($D114,'Year-To-Date'!$E$1:$E$322,1,FALSE)=D114,"--","Find"),"Find")</f>
        <v>--</v>
      </c>
    </row>
    <row r="115" spans="1:27">
      <c r="A115" s="2" t="s">
        <v>1774</v>
      </c>
      <c r="B115" s="2" t="s">
        <v>510</v>
      </c>
      <c r="C115" s="2" t="s">
        <v>69</v>
      </c>
      <c r="D115" s="2" t="s">
        <v>253</v>
      </c>
      <c r="E115" s="2" t="s">
        <v>371</v>
      </c>
      <c r="F115" s="21" t="s">
        <v>254</v>
      </c>
      <c r="G115" s="11" t="s">
        <v>1814</v>
      </c>
      <c r="H115" s="3">
        <v>42198</v>
      </c>
      <c r="I115" s="2" t="s">
        <v>28</v>
      </c>
      <c r="J115" s="2" t="s">
        <v>373</v>
      </c>
      <c r="K115" s="2" t="s">
        <v>30</v>
      </c>
      <c r="L115" s="2" t="s">
        <v>31</v>
      </c>
      <c r="M115" s="2" t="s">
        <v>32</v>
      </c>
      <c r="N115" s="4">
        <v>322</v>
      </c>
      <c r="O115" s="4">
        <v>434</v>
      </c>
      <c r="P115" s="4">
        <v>112</v>
      </c>
      <c r="Q115" s="5">
        <v>1.89</v>
      </c>
      <c r="R115" s="4">
        <v>1216</v>
      </c>
      <c r="S115" s="4">
        <v>1367</v>
      </c>
      <c r="T115" s="4">
        <v>151</v>
      </c>
      <c r="U115" s="5">
        <v>9.0299999999999994</v>
      </c>
      <c r="V115" s="5">
        <v>0</v>
      </c>
      <c r="W115" s="14">
        <v>10.92</v>
      </c>
      <c r="X115" s="14">
        <v>0</v>
      </c>
      <c r="Y115" s="14">
        <v>10.92</v>
      </c>
      <c r="Z115" s="4"/>
      <c r="AA115" s="49" t="str">
        <f>IFERROR(IF(VLOOKUP($D115,'Year-To-Date'!$E$1:$E$322,1,FALSE)=D115,"--","Find"),"Find")</f>
        <v>--</v>
      </c>
    </row>
    <row r="116" spans="1:27">
      <c r="A116" s="2" t="s">
        <v>1774</v>
      </c>
      <c r="B116" s="2" t="s">
        <v>510</v>
      </c>
      <c r="C116" s="2" t="s">
        <v>76</v>
      </c>
      <c r="D116" s="2" t="s">
        <v>319</v>
      </c>
      <c r="E116" s="2" t="s">
        <v>502</v>
      </c>
      <c r="F116" s="21" t="s">
        <v>320</v>
      </c>
      <c r="G116" s="11" t="s">
        <v>1815</v>
      </c>
      <c r="H116" s="3">
        <v>42321</v>
      </c>
      <c r="I116" s="2" t="s">
        <v>39</v>
      </c>
      <c r="J116" s="2" t="s">
        <v>377</v>
      </c>
      <c r="K116" s="2" t="s">
        <v>30</v>
      </c>
      <c r="L116" s="2" t="s">
        <v>31</v>
      </c>
      <c r="M116" s="2" t="s">
        <v>41</v>
      </c>
      <c r="N116" s="4">
        <v>2007</v>
      </c>
      <c r="O116" s="4">
        <v>4142</v>
      </c>
      <c r="P116" s="4">
        <v>2135</v>
      </c>
      <c r="Q116" s="14">
        <v>36.08</v>
      </c>
      <c r="R116" s="4">
        <v>962</v>
      </c>
      <c r="S116" s="4">
        <v>2232</v>
      </c>
      <c r="T116" s="4">
        <v>1270</v>
      </c>
      <c r="U116" s="5">
        <v>75.95</v>
      </c>
      <c r="V116" s="5">
        <v>0</v>
      </c>
      <c r="W116" s="14">
        <v>112.03</v>
      </c>
      <c r="X116" s="14">
        <v>0</v>
      </c>
      <c r="Y116" s="14">
        <v>112.03</v>
      </c>
      <c r="Z116" s="4"/>
      <c r="AA116" s="49" t="str">
        <f>IFERROR(IF(VLOOKUP($D116,'Year-To-Date'!$E$1:$E$322,1,FALSE)=D116,"--","Find"),"Find")</f>
        <v>--</v>
      </c>
    </row>
    <row r="117" spans="1:27">
      <c r="A117" s="2" t="s">
        <v>1774</v>
      </c>
      <c r="B117" s="2" t="s">
        <v>510</v>
      </c>
      <c r="C117" s="2" t="s">
        <v>48</v>
      </c>
      <c r="D117" s="2" t="s">
        <v>169</v>
      </c>
      <c r="E117" s="2" t="s">
        <v>555</v>
      </c>
      <c r="F117" s="21" t="s">
        <v>170</v>
      </c>
      <c r="G117" s="11" t="s">
        <v>1816</v>
      </c>
      <c r="H117" s="3">
        <v>42390</v>
      </c>
      <c r="I117" s="2" t="s">
        <v>39</v>
      </c>
      <c r="J117" s="2" t="s">
        <v>556</v>
      </c>
      <c r="K117" s="2" t="s">
        <v>30</v>
      </c>
      <c r="L117" s="2" t="s">
        <v>31</v>
      </c>
      <c r="M117" s="2" t="s">
        <v>32</v>
      </c>
      <c r="N117" s="4">
        <v>2</v>
      </c>
      <c r="O117" s="4">
        <v>474</v>
      </c>
      <c r="P117" s="4">
        <v>472</v>
      </c>
      <c r="Q117" s="5">
        <v>7.98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7.98</v>
      </c>
      <c r="X117" s="14">
        <v>0</v>
      </c>
      <c r="Y117" s="14">
        <v>7.98</v>
      </c>
      <c r="Z117" s="4"/>
      <c r="AA117" s="49" t="str">
        <f>IFERROR(IF(VLOOKUP($D117,'Year-To-Date'!$E$1:$E$322,1,FALSE)=D117,"--","Find"),"Find")</f>
        <v>--</v>
      </c>
    </row>
    <row r="118" spans="1:27">
      <c r="A118" s="2" t="s">
        <v>1774</v>
      </c>
      <c r="B118" s="2" t="s">
        <v>510</v>
      </c>
      <c r="C118" s="2" t="s">
        <v>48</v>
      </c>
      <c r="D118" s="2" t="s">
        <v>171</v>
      </c>
      <c r="E118" s="2" t="s">
        <v>555</v>
      </c>
      <c r="F118" s="21" t="s">
        <v>170</v>
      </c>
      <c r="G118" s="11" t="s">
        <v>1816</v>
      </c>
      <c r="H118" s="3">
        <v>42390</v>
      </c>
      <c r="I118" s="2" t="s">
        <v>39</v>
      </c>
      <c r="J118" s="2" t="s">
        <v>556</v>
      </c>
      <c r="K118" s="2" t="s">
        <v>30</v>
      </c>
      <c r="L118" s="2" t="s">
        <v>31</v>
      </c>
      <c r="M118" s="2" t="s">
        <v>32</v>
      </c>
      <c r="N118" s="4">
        <v>2</v>
      </c>
      <c r="O118" s="4">
        <v>271</v>
      </c>
      <c r="P118" s="4">
        <v>269</v>
      </c>
      <c r="Q118" s="5">
        <v>4.55</v>
      </c>
      <c r="R118" s="4">
        <v>0</v>
      </c>
      <c r="S118" s="4">
        <v>0</v>
      </c>
      <c r="T118" s="4">
        <v>0</v>
      </c>
      <c r="U118" s="5">
        <v>0</v>
      </c>
      <c r="V118" s="5">
        <v>0</v>
      </c>
      <c r="W118" s="14">
        <v>4.55</v>
      </c>
      <c r="X118" s="14">
        <v>0</v>
      </c>
      <c r="Y118" s="14">
        <v>4.55</v>
      </c>
      <c r="Z118" s="4"/>
      <c r="AA118" s="49" t="str">
        <f>IFERROR(IF(VLOOKUP($D118,'Year-To-Date'!$E$1:$E$322,1,FALSE)=D118,"--","Find"),"Find")</f>
        <v>--</v>
      </c>
    </row>
    <row r="119" spans="1:27">
      <c r="A119" s="2" t="s">
        <v>1774</v>
      </c>
      <c r="B119" s="2" t="s">
        <v>510</v>
      </c>
      <c r="C119" s="2" t="s">
        <v>48</v>
      </c>
      <c r="D119" s="2" t="s">
        <v>172</v>
      </c>
      <c r="E119" s="2" t="s">
        <v>555</v>
      </c>
      <c r="F119" s="21" t="s">
        <v>170</v>
      </c>
      <c r="G119" s="11" t="s">
        <v>1816</v>
      </c>
      <c r="H119" s="3">
        <v>42390</v>
      </c>
      <c r="I119" s="2" t="s">
        <v>39</v>
      </c>
      <c r="J119" s="2" t="s">
        <v>556</v>
      </c>
      <c r="K119" s="2" t="s">
        <v>30</v>
      </c>
      <c r="L119" s="2" t="s">
        <v>31</v>
      </c>
      <c r="M119" s="2" t="s">
        <v>32</v>
      </c>
      <c r="N119" s="4">
        <v>2</v>
      </c>
      <c r="O119" s="4">
        <v>48</v>
      </c>
      <c r="P119" s="4">
        <v>46</v>
      </c>
      <c r="Q119" s="5">
        <v>0.78</v>
      </c>
      <c r="R119" s="4">
        <v>0</v>
      </c>
      <c r="S119" s="4">
        <v>0</v>
      </c>
      <c r="T119" s="4">
        <v>0</v>
      </c>
      <c r="U119" s="5">
        <v>0</v>
      </c>
      <c r="V119" s="5">
        <v>0</v>
      </c>
      <c r="W119" s="14">
        <v>0.78</v>
      </c>
      <c r="X119" s="14">
        <v>0</v>
      </c>
      <c r="Y119" s="14">
        <v>0.78</v>
      </c>
      <c r="Z119" s="4"/>
      <c r="AA119" s="49" t="str">
        <f>IFERROR(IF(VLOOKUP($D119,'Year-To-Date'!$E$1:$E$322,1,FALSE)=D119,"--","Find"),"Find")</f>
        <v>--</v>
      </c>
    </row>
    <row r="120" spans="1:27">
      <c r="A120" s="2" t="s">
        <v>1774</v>
      </c>
      <c r="B120" s="2" t="s">
        <v>510</v>
      </c>
      <c r="C120" s="2" t="s">
        <v>48</v>
      </c>
      <c r="D120" s="2" t="s">
        <v>173</v>
      </c>
      <c r="E120" s="2" t="s">
        <v>549</v>
      </c>
      <c r="F120" s="21" t="s">
        <v>170</v>
      </c>
      <c r="G120" s="11" t="s">
        <v>1816</v>
      </c>
      <c r="H120" s="3">
        <v>42405</v>
      </c>
      <c r="I120" s="2" t="s">
        <v>39</v>
      </c>
      <c r="J120" s="2" t="s">
        <v>550</v>
      </c>
      <c r="K120" s="2" t="s">
        <v>30</v>
      </c>
      <c r="L120" s="2" t="s">
        <v>31</v>
      </c>
      <c r="M120" s="2" t="s">
        <v>32</v>
      </c>
      <c r="N120" s="4">
        <v>10</v>
      </c>
      <c r="O120" s="4">
        <v>44</v>
      </c>
      <c r="P120" s="4">
        <v>34</v>
      </c>
      <c r="Q120" s="5">
        <v>0.56999999999999995</v>
      </c>
      <c r="R120" s="4">
        <v>13</v>
      </c>
      <c r="S120" s="4">
        <v>13</v>
      </c>
      <c r="T120" s="4">
        <v>0</v>
      </c>
      <c r="U120" s="5">
        <v>0</v>
      </c>
      <c r="V120" s="5">
        <v>0</v>
      </c>
      <c r="W120" s="14">
        <v>0.56999999999999995</v>
      </c>
      <c r="X120" s="14">
        <v>0</v>
      </c>
      <c r="Y120" s="14">
        <v>0.56999999999999995</v>
      </c>
      <c r="Z120" s="4"/>
      <c r="AA120" s="49" t="str">
        <f>IFERROR(IF(VLOOKUP($D120,'Year-To-Date'!$E$1:$E$322,1,FALSE)=D120,"--","Find"),"Find")</f>
        <v>--</v>
      </c>
    </row>
    <row r="121" spans="1:27">
      <c r="A121" s="2" t="s">
        <v>1774</v>
      </c>
      <c r="B121" s="2" t="s">
        <v>510</v>
      </c>
      <c r="C121" s="2" t="s">
        <v>48</v>
      </c>
      <c r="D121" s="2" t="s">
        <v>175</v>
      </c>
      <c r="E121" s="2" t="s">
        <v>555</v>
      </c>
      <c r="F121" s="21" t="s">
        <v>170</v>
      </c>
      <c r="G121" s="11" t="s">
        <v>1816</v>
      </c>
      <c r="H121" s="3">
        <v>42390</v>
      </c>
      <c r="I121" s="2" t="s">
        <v>39</v>
      </c>
      <c r="J121" s="2" t="s">
        <v>556</v>
      </c>
      <c r="K121" s="2" t="s">
        <v>30</v>
      </c>
      <c r="L121" s="2" t="s">
        <v>31</v>
      </c>
      <c r="M121" s="2" t="s">
        <v>32</v>
      </c>
      <c r="N121" s="4">
        <v>2</v>
      </c>
      <c r="O121" s="4">
        <v>129</v>
      </c>
      <c r="P121" s="4">
        <v>127</v>
      </c>
      <c r="Q121" s="5">
        <v>2.15</v>
      </c>
      <c r="R121" s="4">
        <v>0</v>
      </c>
      <c r="S121" s="4">
        <v>0</v>
      </c>
      <c r="T121" s="4">
        <v>0</v>
      </c>
      <c r="U121" s="5">
        <v>0</v>
      </c>
      <c r="V121" s="5">
        <v>0</v>
      </c>
      <c r="W121" s="14">
        <v>2.15</v>
      </c>
      <c r="X121" s="14">
        <v>0</v>
      </c>
      <c r="Y121" s="14">
        <v>2.15</v>
      </c>
      <c r="Z121" s="4"/>
      <c r="AA121" s="49" t="str">
        <f>IFERROR(IF(VLOOKUP($D121,'Year-To-Date'!$E$1:$E$322,1,FALSE)=D121,"--","Find"),"Find")</f>
        <v>--</v>
      </c>
    </row>
    <row r="122" spans="1:27">
      <c r="A122" s="2" t="s">
        <v>1774</v>
      </c>
      <c r="B122" s="2" t="s">
        <v>510</v>
      </c>
      <c r="C122" s="2" t="s">
        <v>48</v>
      </c>
      <c r="D122" s="2" t="s">
        <v>177</v>
      </c>
      <c r="E122" s="2" t="s">
        <v>555</v>
      </c>
      <c r="F122" s="21" t="s">
        <v>170</v>
      </c>
      <c r="G122" s="11" t="s">
        <v>1816</v>
      </c>
      <c r="H122" s="3">
        <v>42390</v>
      </c>
      <c r="I122" s="2" t="s">
        <v>39</v>
      </c>
      <c r="J122" s="2" t="s">
        <v>556</v>
      </c>
      <c r="K122" s="2" t="s">
        <v>30</v>
      </c>
      <c r="L122" s="2" t="s">
        <v>31</v>
      </c>
      <c r="M122" s="2" t="s">
        <v>32</v>
      </c>
      <c r="N122" s="4">
        <v>2</v>
      </c>
      <c r="O122" s="4">
        <v>752</v>
      </c>
      <c r="P122" s="4">
        <v>750</v>
      </c>
      <c r="Q122" s="5">
        <v>12.68</v>
      </c>
      <c r="R122" s="4">
        <v>0</v>
      </c>
      <c r="S122" s="4">
        <v>0</v>
      </c>
      <c r="T122" s="4">
        <v>0</v>
      </c>
      <c r="U122" s="5">
        <v>0</v>
      </c>
      <c r="V122" s="5">
        <v>0</v>
      </c>
      <c r="W122" s="14">
        <v>12.68</v>
      </c>
      <c r="X122" s="14">
        <v>0</v>
      </c>
      <c r="Y122" s="14">
        <v>12.68</v>
      </c>
      <c r="Z122" s="4"/>
      <c r="AA122" s="49" t="str">
        <f>IFERROR(IF(VLOOKUP($D122,'Year-To-Date'!$E$1:$E$322,1,FALSE)=D122,"--","Find"),"Find")</f>
        <v>--</v>
      </c>
    </row>
    <row r="123" spans="1:27">
      <c r="A123" s="2" t="s">
        <v>1774</v>
      </c>
      <c r="B123" s="2" t="s">
        <v>510</v>
      </c>
      <c r="C123" s="2" t="s">
        <v>56</v>
      </c>
      <c r="D123" s="2" t="s">
        <v>209</v>
      </c>
      <c r="E123" s="2" t="s">
        <v>549</v>
      </c>
      <c r="F123" s="21" t="s">
        <v>170</v>
      </c>
      <c r="G123" s="11" t="s">
        <v>1816</v>
      </c>
      <c r="H123" s="3">
        <v>42391</v>
      </c>
      <c r="I123" s="2" t="s">
        <v>39</v>
      </c>
      <c r="J123" s="2" t="s">
        <v>550</v>
      </c>
      <c r="K123" s="2" t="s">
        <v>30</v>
      </c>
      <c r="L123" s="2" t="s">
        <v>31</v>
      </c>
      <c r="M123" s="2" t="s">
        <v>32</v>
      </c>
      <c r="N123" s="4">
        <v>2</v>
      </c>
      <c r="O123" s="4">
        <v>820</v>
      </c>
      <c r="P123" s="4">
        <v>818</v>
      </c>
      <c r="Q123" s="5">
        <v>13.82</v>
      </c>
      <c r="R123" s="4">
        <v>0</v>
      </c>
      <c r="S123" s="4">
        <v>0</v>
      </c>
      <c r="T123" s="4">
        <v>0</v>
      </c>
      <c r="U123" s="5">
        <v>0</v>
      </c>
      <c r="V123" s="5">
        <v>0</v>
      </c>
      <c r="W123" s="14">
        <v>13.82</v>
      </c>
      <c r="X123" s="14">
        <v>0</v>
      </c>
      <c r="Y123" s="14">
        <v>13.82</v>
      </c>
      <c r="Z123" s="4"/>
      <c r="AA123" s="49" t="str">
        <f>IFERROR(IF(VLOOKUP($D123,'Year-To-Date'!$E$1:$E$322,1,FALSE)=D123,"--","Find"),"Find")</f>
        <v>--</v>
      </c>
    </row>
    <row r="124" spans="1:27">
      <c r="A124" s="2" t="s">
        <v>1774</v>
      </c>
      <c r="B124" s="2" t="s">
        <v>510</v>
      </c>
      <c r="C124" s="2" t="s">
        <v>69</v>
      </c>
      <c r="D124" s="2" t="s">
        <v>244</v>
      </c>
      <c r="E124" s="2" t="s">
        <v>547</v>
      </c>
      <c r="F124" s="21" t="s">
        <v>170</v>
      </c>
      <c r="G124" s="11" t="s">
        <v>1816</v>
      </c>
      <c r="H124" s="3">
        <v>42391</v>
      </c>
      <c r="I124" s="2" t="s">
        <v>39</v>
      </c>
      <c r="J124" s="2" t="s">
        <v>548</v>
      </c>
      <c r="K124" s="2" t="s">
        <v>30</v>
      </c>
      <c r="L124" s="2" t="s">
        <v>31</v>
      </c>
      <c r="M124" s="2" t="s">
        <v>32</v>
      </c>
      <c r="N124" s="4">
        <v>5</v>
      </c>
      <c r="O124" s="4">
        <v>48</v>
      </c>
      <c r="P124" s="4">
        <v>43</v>
      </c>
      <c r="Q124" s="5">
        <v>0.73</v>
      </c>
      <c r="R124" s="4">
        <v>3</v>
      </c>
      <c r="S124" s="4">
        <v>16</v>
      </c>
      <c r="T124" s="4">
        <v>13</v>
      </c>
      <c r="U124" s="5">
        <v>0.78</v>
      </c>
      <c r="V124" s="5">
        <v>0</v>
      </c>
      <c r="W124" s="14">
        <v>1.51</v>
      </c>
      <c r="X124" s="14">
        <v>0</v>
      </c>
      <c r="Y124" s="14">
        <v>1.51</v>
      </c>
      <c r="Z124" s="4"/>
      <c r="AA124" s="49" t="str">
        <f>IFERROR(IF(VLOOKUP($D124,'Year-To-Date'!$E$1:$E$322,1,FALSE)=D124,"--","Find"),"Find")</f>
        <v>--</v>
      </c>
    </row>
    <row r="125" spans="1:27">
      <c r="A125" s="2" t="s">
        <v>1774</v>
      </c>
      <c r="B125" s="2" t="s">
        <v>510</v>
      </c>
      <c r="C125" s="2" t="s">
        <v>69</v>
      </c>
      <c r="D125" s="2" t="s">
        <v>245</v>
      </c>
      <c r="E125" s="2" t="s">
        <v>547</v>
      </c>
      <c r="F125" s="21" t="s">
        <v>170</v>
      </c>
      <c r="G125" s="11" t="s">
        <v>1816</v>
      </c>
      <c r="H125" s="3">
        <v>42391</v>
      </c>
      <c r="I125" s="2" t="s">
        <v>39</v>
      </c>
      <c r="J125" s="2" t="s">
        <v>548</v>
      </c>
      <c r="K125" s="2" t="s">
        <v>30</v>
      </c>
      <c r="L125" s="2" t="s">
        <v>31</v>
      </c>
      <c r="M125" s="2" t="s">
        <v>32</v>
      </c>
      <c r="N125" s="4">
        <v>7</v>
      </c>
      <c r="O125" s="4">
        <v>1308</v>
      </c>
      <c r="P125" s="4">
        <v>1301</v>
      </c>
      <c r="Q125" s="5">
        <v>21.99</v>
      </c>
      <c r="R125" s="4">
        <v>4</v>
      </c>
      <c r="S125" s="4">
        <v>276</v>
      </c>
      <c r="T125" s="4">
        <v>272</v>
      </c>
      <c r="U125" s="5">
        <v>16.27</v>
      </c>
      <c r="V125" s="5">
        <v>0</v>
      </c>
      <c r="W125" s="14">
        <v>38.26</v>
      </c>
      <c r="X125" s="14">
        <v>0</v>
      </c>
      <c r="Y125" s="14">
        <v>38.26</v>
      </c>
      <c r="Z125" s="4"/>
      <c r="AA125" s="49" t="str">
        <f>IFERROR(IF(VLOOKUP($D125,'Year-To-Date'!$E$1:$E$322,1,FALSE)=D125,"--","Find"),"Find")</f>
        <v>--</v>
      </c>
    </row>
    <row r="126" spans="1:27">
      <c r="A126" s="2" t="s">
        <v>1774</v>
      </c>
      <c r="B126" s="2" t="s">
        <v>510</v>
      </c>
      <c r="C126" s="2" t="s">
        <v>69</v>
      </c>
      <c r="D126" s="2" t="s">
        <v>246</v>
      </c>
      <c r="E126" s="2" t="s">
        <v>547</v>
      </c>
      <c r="F126" s="21" t="s">
        <v>170</v>
      </c>
      <c r="G126" s="11" t="s">
        <v>1816</v>
      </c>
      <c r="H126" s="3">
        <v>42388</v>
      </c>
      <c r="I126" s="2" t="s">
        <v>39</v>
      </c>
      <c r="J126" s="2" t="s">
        <v>548</v>
      </c>
      <c r="K126" s="2" t="s">
        <v>30</v>
      </c>
      <c r="L126" s="2" t="s">
        <v>31</v>
      </c>
      <c r="M126" s="2" t="s">
        <v>32</v>
      </c>
      <c r="N126" s="4">
        <v>5</v>
      </c>
      <c r="O126" s="4">
        <v>33</v>
      </c>
      <c r="P126" s="4">
        <v>28</v>
      </c>
      <c r="Q126" s="5">
        <v>0.47</v>
      </c>
      <c r="R126" s="4">
        <v>3</v>
      </c>
      <c r="S126" s="4">
        <v>68</v>
      </c>
      <c r="T126" s="4">
        <v>65</v>
      </c>
      <c r="U126" s="5">
        <v>3.89</v>
      </c>
      <c r="V126" s="5">
        <v>0</v>
      </c>
      <c r="W126" s="14">
        <v>4.3600000000000003</v>
      </c>
      <c r="X126" s="14">
        <v>0</v>
      </c>
      <c r="Y126" s="14">
        <v>4.3600000000000003</v>
      </c>
      <c r="Z126" s="4"/>
      <c r="AA126" s="49" t="str">
        <f>IFERROR(IF(VLOOKUP($D126,'Year-To-Date'!$E$1:$E$322,1,FALSE)=D126,"--","Find"),"Find")</f>
        <v>--</v>
      </c>
    </row>
    <row r="127" spans="1:27">
      <c r="A127" s="2" t="s">
        <v>1774</v>
      </c>
      <c r="B127" s="2" t="s">
        <v>510</v>
      </c>
      <c r="C127" s="2" t="s">
        <v>69</v>
      </c>
      <c r="D127" s="2" t="s">
        <v>247</v>
      </c>
      <c r="E127" s="2" t="s">
        <v>547</v>
      </c>
      <c r="F127" s="21" t="s">
        <v>170</v>
      </c>
      <c r="G127" s="11" t="s">
        <v>1816</v>
      </c>
      <c r="H127" s="3">
        <v>42388</v>
      </c>
      <c r="I127" s="2" t="s">
        <v>39</v>
      </c>
      <c r="J127" s="2" t="s">
        <v>548</v>
      </c>
      <c r="K127" s="2" t="s">
        <v>30</v>
      </c>
      <c r="L127" s="2" t="s">
        <v>31</v>
      </c>
      <c r="M127" s="2" t="s">
        <v>32</v>
      </c>
      <c r="N127" s="4">
        <v>5</v>
      </c>
      <c r="O127" s="4">
        <v>63</v>
      </c>
      <c r="P127" s="4">
        <v>58</v>
      </c>
      <c r="Q127" s="5">
        <v>0.98</v>
      </c>
      <c r="R127" s="4">
        <v>3</v>
      </c>
      <c r="S127" s="4">
        <v>135</v>
      </c>
      <c r="T127" s="4">
        <v>132</v>
      </c>
      <c r="U127" s="5">
        <v>7.89</v>
      </c>
      <c r="V127" s="5">
        <v>0</v>
      </c>
      <c r="W127" s="14">
        <v>8.8699999999999992</v>
      </c>
      <c r="X127" s="14">
        <v>0</v>
      </c>
      <c r="Y127" s="14">
        <v>8.8699999999999992</v>
      </c>
      <c r="Z127" s="4"/>
      <c r="AA127" s="49" t="str">
        <f>IFERROR(IF(VLOOKUP($D127,'Year-To-Date'!$E$1:$E$322,1,FALSE)=D127,"--","Find"),"Find")</f>
        <v>--</v>
      </c>
    </row>
    <row r="128" spans="1:27">
      <c r="A128" s="2" t="s">
        <v>1774</v>
      </c>
      <c r="B128" s="2" t="s">
        <v>510</v>
      </c>
      <c r="C128" s="2" t="s">
        <v>69</v>
      </c>
      <c r="D128" s="2" t="s">
        <v>248</v>
      </c>
      <c r="E128" s="2" t="s">
        <v>549</v>
      </c>
      <c r="F128" s="21" t="s">
        <v>170</v>
      </c>
      <c r="G128" s="11" t="s">
        <v>1816</v>
      </c>
      <c r="H128" s="3">
        <v>42391</v>
      </c>
      <c r="I128" s="2" t="s">
        <v>39</v>
      </c>
      <c r="J128" s="2" t="s">
        <v>550</v>
      </c>
      <c r="K128" s="2" t="s">
        <v>30</v>
      </c>
      <c r="L128" s="2" t="s">
        <v>31</v>
      </c>
      <c r="M128" s="2" t="s">
        <v>32</v>
      </c>
      <c r="N128" s="4">
        <v>3</v>
      </c>
      <c r="O128" s="4">
        <v>593</v>
      </c>
      <c r="P128" s="4">
        <v>590</v>
      </c>
      <c r="Q128" s="5">
        <v>9.9700000000000006</v>
      </c>
      <c r="R128" s="4">
        <v>5</v>
      </c>
      <c r="S128" s="4">
        <v>24</v>
      </c>
      <c r="T128" s="4">
        <v>19</v>
      </c>
      <c r="U128" s="5">
        <v>1.1399999999999999</v>
      </c>
      <c r="V128" s="5">
        <v>0</v>
      </c>
      <c r="W128" s="14">
        <v>11.11</v>
      </c>
      <c r="X128" s="14">
        <v>0</v>
      </c>
      <c r="Y128" s="14">
        <v>11.11</v>
      </c>
      <c r="Z128" s="4"/>
      <c r="AA128" s="49" t="str">
        <f>IFERROR(IF(VLOOKUP($D128,'Year-To-Date'!$E$1:$E$322,1,FALSE)=D128,"--","Find"),"Find")</f>
        <v>--</v>
      </c>
    </row>
    <row r="129" spans="1:27">
      <c r="A129" s="2" t="s">
        <v>1774</v>
      </c>
      <c r="B129" s="2" t="s">
        <v>510</v>
      </c>
      <c r="C129" s="2" t="s">
        <v>69</v>
      </c>
      <c r="D129" s="2" t="s">
        <v>252</v>
      </c>
      <c r="E129" s="2" t="s">
        <v>547</v>
      </c>
      <c r="F129" s="21" t="s">
        <v>170</v>
      </c>
      <c r="G129" s="11" t="s">
        <v>1816</v>
      </c>
      <c r="H129" s="3">
        <v>42388</v>
      </c>
      <c r="I129" s="2" t="s">
        <v>39</v>
      </c>
      <c r="J129" s="2" t="s">
        <v>548</v>
      </c>
      <c r="K129" s="2" t="s">
        <v>30</v>
      </c>
      <c r="L129" s="2" t="s">
        <v>31</v>
      </c>
      <c r="M129" s="2" t="s">
        <v>32</v>
      </c>
      <c r="N129" s="4">
        <v>3</v>
      </c>
      <c r="O129" s="4">
        <v>84</v>
      </c>
      <c r="P129" s="4">
        <v>81</v>
      </c>
      <c r="Q129" s="5">
        <v>1.37</v>
      </c>
      <c r="R129" s="4">
        <v>3</v>
      </c>
      <c r="S129" s="4">
        <v>118</v>
      </c>
      <c r="T129" s="4">
        <v>115</v>
      </c>
      <c r="U129" s="5">
        <v>6.88</v>
      </c>
      <c r="V129" s="5">
        <v>0</v>
      </c>
      <c r="W129" s="14">
        <v>8.25</v>
      </c>
      <c r="X129" s="14">
        <v>0</v>
      </c>
      <c r="Y129" s="14">
        <v>8.25</v>
      </c>
      <c r="Z129" s="4"/>
      <c r="AA129" s="49" t="str">
        <f>IFERROR(IF(VLOOKUP($D129,'Year-To-Date'!$E$1:$E$322,1,FALSE)=D129,"--","Find"),"Find")</f>
        <v>--</v>
      </c>
    </row>
    <row r="130" spans="1:27">
      <c r="A130" s="2" t="s">
        <v>1774</v>
      </c>
      <c r="B130" s="2" t="s">
        <v>510</v>
      </c>
      <c r="C130" s="2" t="s">
        <v>76</v>
      </c>
      <c r="D130" s="2" t="s">
        <v>326</v>
      </c>
      <c r="E130" s="2" t="s">
        <v>547</v>
      </c>
      <c r="F130" s="21" t="s">
        <v>170</v>
      </c>
      <c r="G130" s="11" t="s">
        <v>1816</v>
      </c>
      <c r="H130" s="3">
        <v>42388</v>
      </c>
      <c r="I130" s="2" t="s">
        <v>39</v>
      </c>
      <c r="J130" s="2" t="s">
        <v>548</v>
      </c>
      <c r="K130" s="2" t="s">
        <v>30</v>
      </c>
      <c r="L130" s="2" t="s">
        <v>31</v>
      </c>
      <c r="M130" s="2" t="s">
        <v>32</v>
      </c>
      <c r="N130" s="4">
        <v>9</v>
      </c>
      <c r="O130" s="4">
        <v>5270</v>
      </c>
      <c r="P130" s="4">
        <v>5261</v>
      </c>
      <c r="Q130" s="5">
        <v>88.91</v>
      </c>
      <c r="R130" s="4">
        <v>10</v>
      </c>
      <c r="S130" s="4">
        <v>298</v>
      </c>
      <c r="T130" s="4">
        <v>288</v>
      </c>
      <c r="U130" s="5">
        <v>17.22</v>
      </c>
      <c r="V130" s="5">
        <v>0</v>
      </c>
      <c r="W130" s="14">
        <v>106.13</v>
      </c>
      <c r="X130" s="14">
        <v>0</v>
      </c>
      <c r="Y130" s="14">
        <v>106.13</v>
      </c>
      <c r="Z130" s="4"/>
      <c r="AA130" s="49" t="str">
        <f>IFERROR(IF(VLOOKUP($D130,'Year-To-Date'!$E$1:$E$322,1,FALSE)=D130,"--","Find"),"Find")</f>
        <v>--</v>
      </c>
    </row>
    <row r="131" spans="1:27">
      <c r="A131" s="2" t="s">
        <v>1774</v>
      </c>
      <c r="B131" s="2" t="s">
        <v>510</v>
      </c>
      <c r="C131" s="2" t="s">
        <v>76</v>
      </c>
      <c r="D131" s="2" t="s">
        <v>341</v>
      </c>
      <c r="E131" s="2" t="s">
        <v>555</v>
      </c>
      <c r="F131" s="21" t="s">
        <v>170</v>
      </c>
      <c r="G131" s="11" t="s">
        <v>1816</v>
      </c>
      <c r="H131" s="3">
        <v>42390</v>
      </c>
      <c r="I131" s="2" t="s">
        <v>39</v>
      </c>
      <c r="J131" s="2" t="s">
        <v>556</v>
      </c>
      <c r="K131" s="2" t="s">
        <v>30</v>
      </c>
      <c r="L131" s="2" t="s">
        <v>31</v>
      </c>
      <c r="M131" s="2" t="s">
        <v>32</v>
      </c>
      <c r="N131" s="4">
        <v>10</v>
      </c>
      <c r="O131" s="4">
        <v>3848</v>
      </c>
      <c r="P131" s="4">
        <v>3838</v>
      </c>
      <c r="Q131" s="5">
        <v>64.86</v>
      </c>
      <c r="R131" s="4">
        <v>12</v>
      </c>
      <c r="S131" s="4">
        <v>1779</v>
      </c>
      <c r="T131" s="4">
        <v>1767</v>
      </c>
      <c r="U131" s="5">
        <v>105.67</v>
      </c>
      <c r="V131" s="5">
        <v>0</v>
      </c>
      <c r="W131" s="14">
        <v>170.53</v>
      </c>
      <c r="X131" s="14">
        <v>0</v>
      </c>
      <c r="Y131" s="14">
        <v>170.53</v>
      </c>
      <c r="Z131" s="4"/>
      <c r="AA131" s="49" t="str">
        <f>IFERROR(IF(VLOOKUP($D131,'Year-To-Date'!$E$1:$E$322,1,FALSE)=D131,"--","Find"),"Find")</f>
        <v>--</v>
      </c>
    </row>
    <row r="132" spans="1:27">
      <c r="A132" s="2" t="s">
        <v>1774</v>
      </c>
      <c r="B132" s="2" t="s">
        <v>510</v>
      </c>
      <c r="C132" s="2" t="s">
        <v>479</v>
      </c>
      <c r="D132" s="2" t="s">
        <v>104</v>
      </c>
      <c r="E132" s="2" t="s">
        <v>480</v>
      </c>
      <c r="F132" s="21" t="s">
        <v>105</v>
      </c>
      <c r="G132" s="11" t="s">
        <v>1817</v>
      </c>
      <c r="H132" s="3">
        <v>42158</v>
      </c>
      <c r="I132" s="2" t="s">
        <v>28</v>
      </c>
      <c r="J132" s="2" t="s">
        <v>440</v>
      </c>
      <c r="K132" s="2" t="s">
        <v>30</v>
      </c>
      <c r="L132" s="2" t="s">
        <v>31</v>
      </c>
      <c r="M132" s="2" t="s">
        <v>378</v>
      </c>
      <c r="N132" s="4">
        <v>12939</v>
      </c>
      <c r="O132" s="4">
        <v>15811</v>
      </c>
      <c r="P132" s="4">
        <v>2872</v>
      </c>
      <c r="Q132" s="5">
        <v>48.54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48.54</v>
      </c>
      <c r="X132" s="14">
        <v>0</v>
      </c>
      <c r="Y132" s="14">
        <v>48.54</v>
      </c>
      <c r="Z132" s="4"/>
      <c r="AA132" s="49" t="str">
        <f>IFERROR(IF(VLOOKUP($D132,'Year-To-Date'!$E$1:$E$322,1,FALSE)=D132,"--","Find"),"Find")</f>
        <v>--</v>
      </c>
    </row>
    <row r="133" spans="1:27">
      <c r="A133" s="2" t="s">
        <v>1774</v>
      </c>
      <c r="B133" s="2" t="s">
        <v>510</v>
      </c>
      <c r="C133" s="2" t="s">
        <v>25</v>
      </c>
      <c r="D133" s="2" t="s">
        <v>119</v>
      </c>
      <c r="E133" s="2" t="s">
        <v>436</v>
      </c>
      <c r="F133" s="21" t="s">
        <v>105</v>
      </c>
      <c r="G133" s="11" t="s">
        <v>1817</v>
      </c>
      <c r="H133" s="3">
        <v>42256</v>
      </c>
      <c r="I133" s="2" t="s">
        <v>39</v>
      </c>
      <c r="J133" s="2" t="s">
        <v>438</v>
      </c>
      <c r="K133" s="2" t="s">
        <v>30</v>
      </c>
      <c r="L133" s="2" t="s">
        <v>31</v>
      </c>
      <c r="M133" s="2" t="s">
        <v>41</v>
      </c>
      <c r="N133" s="4">
        <v>11103</v>
      </c>
      <c r="O133" s="4">
        <v>14321</v>
      </c>
      <c r="P133" s="4">
        <v>3218</v>
      </c>
      <c r="Q133" s="5">
        <v>54.38</v>
      </c>
      <c r="R133" s="4">
        <v>0</v>
      </c>
      <c r="S133" s="4">
        <v>0</v>
      </c>
      <c r="T133" s="4">
        <v>0</v>
      </c>
      <c r="U133" s="5">
        <v>0</v>
      </c>
      <c r="V133" s="5">
        <v>0</v>
      </c>
      <c r="W133" s="14">
        <v>54.38</v>
      </c>
      <c r="X133" s="14">
        <v>0</v>
      </c>
      <c r="Y133" s="14">
        <v>54.38</v>
      </c>
      <c r="Z133" s="4"/>
      <c r="AA133" s="49" t="str">
        <f>IFERROR(IF(VLOOKUP($D133,'Year-To-Date'!$E$1:$E$322,1,FALSE)=D133,"--","Find"),"Find")</f>
        <v>--</v>
      </c>
    </row>
    <row r="134" spans="1:27">
      <c r="A134" s="2" t="s">
        <v>1774</v>
      </c>
      <c r="B134" s="2" t="s">
        <v>510</v>
      </c>
      <c r="C134" s="2" t="s">
        <v>48</v>
      </c>
      <c r="D134" s="2" t="s">
        <v>157</v>
      </c>
      <c r="E134" s="2" t="s">
        <v>427</v>
      </c>
      <c r="F134" s="21" t="s">
        <v>105</v>
      </c>
      <c r="G134" s="11" t="s">
        <v>1817</v>
      </c>
      <c r="H134" s="3">
        <v>42257</v>
      </c>
      <c r="I134" s="2" t="s">
        <v>39</v>
      </c>
      <c r="J134" s="2" t="s">
        <v>429</v>
      </c>
      <c r="K134" s="2" t="s">
        <v>30</v>
      </c>
      <c r="L134" s="2" t="s">
        <v>31</v>
      </c>
      <c r="M134" s="2" t="s">
        <v>32</v>
      </c>
      <c r="N134" s="4">
        <v>260</v>
      </c>
      <c r="O134" s="4">
        <v>894</v>
      </c>
      <c r="P134" s="4">
        <v>634</v>
      </c>
      <c r="Q134" s="5">
        <v>10.71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10.71</v>
      </c>
      <c r="X134" s="14">
        <v>0</v>
      </c>
      <c r="Y134" s="14">
        <v>10.71</v>
      </c>
      <c r="Z134" s="4"/>
      <c r="AA134" s="49" t="str">
        <f>IFERROR(IF(VLOOKUP($D134,'Year-To-Date'!$E$1:$E$322,1,FALSE)=D134,"--","Find"),"Find")</f>
        <v>--</v>
      </c>
    </row>
    <row r="135" spans="1:27">
      <c r="A135" s="2" t="s">
        <v>1774</v>
      </c>
      <c r="B135" s="2" t="s">
        <v>510</v>
      </c>
      <c r="C135" s="2" t="s">
        <v>48</v>
      </c>
      <c r="D135" s="2" t="s">
        <v>158</v>
      </c>
      <c r="E135" s="2" t="s">
        <v>27</v>
      </c>
      <c r="F135" s="21" t="s">
        <v>105</v>
      </c>
      <c r="G135" s="11" t="s">
        <v>1817</v>
      </c>
      <c r="H135" s="3">
        <v>42255</v>
      </c>
      <c r="I135" s="2" t="s">
        <v>39</v>
      </c>
      <c r="J135" s="2" t="s">
        <v>29</v>
      </c>
      <c r="K135" s="2" t="s">
        <v>30</v>
      </c>
      <c r="L135" s="2" t="s">
        <v>31</v>
      </c>
      <c r="M135" s="2" t="s">
        <v>32</v>
      </c>
      <c r="N135" s="4">
        <v>7771</v>
      </c>
      <c r="O135" s="4">
        <v>9482</v>
      </c>
      <c r="P135" s="4">
        <v>1711</v>
      </c>
      <c r="Q135" s="5">
        <v>28.92</v>
      </c>
      <c r="R135" s="4">
        <v>1</v>
      </c>
      <c r="S135" s="4">
        <v>1</v>
      </c>
      <c r="T135" s="4">
        <v>0</v>
      </c>
      <c r="U135" s="5">
        <v>0</v>
      </c>
      <c r="V135" s="5">
        <v>0</v>
      </c>
      <c r="W135" s="14">
        <v>28.92</v>
      </c>
      <c r="X135" s="14">
        <v>0</v>
      </c>
      <c r="Y135" s="14">
        <v>28.92</v>
      </c>
      <c r="Z135" s="4"/>
      <c r="AA135" s="49" t="str">
        <f>IFERROR(IF(VLOOKUP($D135,'Year-To-Date'!$E$1:$E$322,1,FALSE)=D135,"--","Find"),"Find")</f>
        <v>--</v>
      </c>
    </row>
    <row r="136" spans="1:27">
      <c r="A136" s="2" t="s">
        <v>1774</v>
      </c>
      <c r="B136" s="2" t="s">
        <v>510</v>
      </c>
      <c r="C136" s="2" t="s">
        <v>48</v>
      </c>
      <c r="D136" s="2" t="s">
        <v>159</v>
      </c>
      <c r="E136" s="2" t="s">
        <v>27</v>
      </c>
      <c r="F136" s="21" t="s">
        <v>105</v>
      </c>
      <c r="G136" s="11" t="s">
        <v>1817</v>
      </c>
      <c r="H136" s="3">
        <v>42255</v>
      </c>
      <c r="I136" s="2" t="s">
        <v>39</v>
      </c>
      <c r="J136" s="2" t="s">
        <v>29</v>
      </c>
      <c r="K136" s="2" t="s">
        <v>30</v>
      </c>
      <c r="L136" s="2" t="s">
        <v>31</v>
      </c>
      <c r="M136" s="2" t="s">
        <v>32</v>
      </c>
      <c r="N136" s="4">
        <v>18</v>
      </c>
      <c r="O136" s="4">
        <v>20</v>
      </c>
      <c r="P136" s="4">
        <v>2</v>
      </c>
      <c r="Q136" s="5">
        <v>0.03</v>
      </c>
      <c r="R136" s="4">
        <v>1</v>
      </c>
      <c r="S136" s="4">
        <v>1</v>
      </c>
      <c r="T136" s="4">
        <v>0</v>
      </c>
      <c r="U136" s="5">
        <v>0</v>
      </c>
      <c r="V136" s="5">
        <v>0</v>
      </c>
      <c r="W136" s="14">
        <v>0.03</v>
      </c>
      <c r="X136" s="14">
        <v>0</v>
      </c>
      <c r="Y136" s="14">
        <v>0.03</v>
      </c>
      <c r="Z136" s="4"/>
      <c r="AA136" s="49" t="str">
        <f>IFERROR(IF(VLOOKUP($D136,'Year-To-Date'!$E$1:$E$322,1,FALSE)=D136,"--","Find"),"Find")</f>
        <v>--</v>
      </c>
    </row>
    <row r="137" spans="1:27">
      <c r="A137" s="2" t="s">
        <v>1774</v>
      </c>
      <c r="B137" s="2" t="s">
        <v>510</v>
      </c>
      <c r="C137" s="2" t="s">
        <v>48</v>
      </c>
      <c r="D137" s="2" t="s">
        <v>160</v>
      </c>
      <c r="E137" s="2" t="s">
        <v>427</v>
      </c>
      <c r="F137" s="21" t="s">
        <v>105</v>
      </c>
      <c r="G137" s="11" t="s">
        <v>1817</v>
      </c>
      <c r="H137" s="3">
        <v>42257</v>
      </c>
      <c r="I137" s="2" t="s">
        <v>39</v>
      </c>
      <c r="J137" s="2" t="s">
        <v>429</v>
      </c>
      <c r="K137" s="2" t="s">
        <v>30</v>
      </c>
      <c r="L137" s="2" t="s">
        <v>31</v>
      </c>
      <c r="M137" s="2" t="s">
        <v>32</v>
      </c>
      <c r="N137" s="4">
        <v>337</v>
      </c>
      <c r="O137" s="4">
        <v>449</v>
      </c>
      <c r="P137" s="4">
        <v>112</v>
      </c>
      <c r="Q137" s="5">
        <v>1.89</v>
      </c>
      <c r="R137" s="4">
        <v>0</v>
      </c>
      <c r="S137" s="4">
        <v>0</v>
      </c>
      <c r="T137" s="4">
        <v>0</v>
      </c>
      <c r="U137" s="5">
        <v>0</v>
      </c>
      <c r="V137" s="5">
        <v>0</v>
      </c>
      <c r="W137" s="14">
        <v>1.89</v>
      </c>
      <c r="X137" s="14">
        <v>0</v>
      </c>
      <c r="Y137" s="14">
        <v>1.89</v>
      </c>
      <c r="Z137" s="4"/>
      <c r="AA137" s="49" t="str">
        <f>IFERROR(IF(VLOOKUP($D137,'Year-To-Date'!$E$1:$E$322,1,FALSE)=D137,"--","Find"),"Find")</f>
        <v>--</v>
      </c>
    </row>
    <row r="138" spans="1:27">
      <c r="A138" s="2" t="s">
        <v>1774</v>
      </c>
      <c r="B138" s="2" t="s">
        <v>510</v>
      </c>
      <c r="C138" s="2" t="s">
        <v>48</v>
      </c>
      <c r="D138" s="2" t="s">
        <v>161</v>
      </c>
      <c r="E138" s="2" t="s">
        <v>27</v>
      </c>
      <c r="F138" s="21" t="s">
        <v>105</v>
      </c>
      <c r="G138" s="11" t="s">
        <v>1817</v>
      </c>
      <c r="H138" s="3">
        <v>42255</v>
      </c>
      <c r="I138" s="2" t="s">
        <v>39</v>
      </c>
      <c r="J138" s="2" t="s">
        <v>29</v>
      </c>
      <c r="K138" s="2" t="s">
        <v>30</v>
      </c>
      <c r="L138" s="2" t="s">
        <v>31</v>
      </c>
      <c r="M138" s="2" t="s">
        <v>32</v>
      </c>
      <c r="N138" s="4">
        <v>22</v>
      </c>
      <c r="O138" s="4">
        <v>23</v>
      </c>
      <c r="P138" s="4">
        <v>1</v>
      </c>
      <c r="Q138" s="5">
        <v>0.02</v>
      </c>
      <c r="R138" s="4">
        <v>1</v>
      </c>
      <c r="S138" s="4">
        <v>1</v>
      </c>
      <c r="T138" s="4">
        <v>0</v>
      </c>
      <c r="U138" s="5">
        <v>0</v>
      </c>
      <c r="V138" s="5">
        <v>0</v>
      </c>
      <c r="W138" s="14">
        <v>0.02</v>
      </c>
      <c r="X138" s="14">
        <v>0</v>
      </c>
      <c r="Y138" s="14">
        <v>0.02</v>
      </c>
      <c r="Z138" s="4"/>
      <c r="AA138" s="49" t="str">
        <f>IFERROR(IF(VLOOKUP($D138,'Year-To-Date'!$E$1:$E$322,1,FALSE)=D138,"--","Find"),"Find")</f>
        <v>--</v>
      </c>
    </row>
    <row r="139" spans="1:27">
      <c r="A139" s="2" t="s">
        <v>1774</v>
      </c>
      <c r="B139" s="2" t="s">
        <v>510</v>
      </c>
      <c r="C139" s="2" t="s">
        <v>48</v>
      </c>
      <c r="D139" s="2" t="s">
        <v>162</v>
      </c>
      <c r="E139" s="2" t="s">
        <v>427</v>
      </c>
      <c r="F139" s="21" t="s">
        <v>105</v>
      </c>
      <c r="G139" s="11" t="s">
        <v>1817</v>
      </c>
      <c r="H139" s="3">
        <v>42257</v>
      </c>
      <c r="I139" s="2" t="s">
        <v>39</v>
      </c>
      <c r="J139" s="2" t="s">
        <v>429</v>
      </c>
      <c r="K139" s="2" t="s">
        <v>30</v>
      </c>
      <c r="L139" s="2" t="s">
        <v>31</v>
      </c>
      <c r="M139" s="2" t="s">
        <v>32</v>
      </c>
      <c r="N139" s="4">
        <v>1472</v>
      </c>
      <c r="O139" s="4">
        <v>1933</v>
      </c>
      <c r="P139" s="4">
        <v>461</v>
      </c>
      <c r="Q139" s="5">
        <v>7.79</v>
      </c>
      <c r="R139" s="4">
        <v>0</v>
      </c>
      <c r="S139" s="4">
        <v>0</v>
      </c>
      <c r="T139" s="4">
        <v>0</v>
      </c>
      <c r="U139" s="5">
        <v>0</v>
      </c>
      <c r="V139" s="5">
        <v>0</v>
      </c>
      <c r="W139" s="14">
        <v>7.79</v>
      </c>
      <c r="X139" s="14">
        <v>0</v>
      </c>
      <c r="Y139" s="14">
        <v>7.79</v>
      </c>
      <c r="Z139" s="4"/>
      <c r="AA139" s="49" t="str">
        <f>IFERROR(IF(VLOOKUP($D139,'Year-To-Date'!$E$1:$E$322,1,FALSE)=D139,"--","Find"),"Find")</f>
        <v>--</v>
      </c>
    </row>
    <row r="140" spans="1:27">
      <c r="A140" s="2" t="s">
        <v>1774</v>
      </c>
      <c r="B140" s="2" t="s">
        <v>510</v>
      </c>
      <c r="C140" s="2" t="s">
        <v>56</v>
      </c>
      <c r="D140" s="2" t="s">
        <v>203</v>
      </c>
      <c r="E140" s="2" t="s">
        <v>433</v>
      </c>
      <c r="F140" s="21" t="s">
        <v>105</v>
      </c>
      <c r="G140" s="11" t="s">
        <v>1817</v>
      </c>
      <c r="H140" s="3">
        <v>42158</v>
      </c>
      <c r="I140" s="2" t="s">
        <v>28</v>
      </c>
      <c r="J140" s="2" t="s">
        <v>434</v>
      </c>
      <c r="K140" s="2" t="s">
        <v>30</v>
      </c>
      <c r="L140" s="2" t="s">
        <v>31</v>
      </c>
      <c r="M140" s="2" t="s">
        <v>378</v>
      </c>
      <c r="N140" s="4">
        <v>18547</v>
      </c>
      <c r="O140" s="4">
        <v>21975</v>
      </c>
      <c r="P140" s="4">
        <v>3428</v>
      </c>
      <c r="Q140" s="5">
        <v>57.93</v>
      </c>
      <c r="R140" s="4">
        <v>0</v>
      </c>
      <c r="S140" s="4">
        <v>0</v>
      </c>
      <c r="T140" s="4">
        <v>0</v>
      </c>
      <c r="U140" s="5">
        <v>0</v>
      </c>
      <c r="V140" s="5">
        <v>0</v>
      </c>
      <c r="W140" s="14">
        <v>57.93</v>
      </c>
      <c r="X140" s="14">
        <v>0</v>
      </c>
      <c r="Y140" s="14">
        <v>57.93</v>
      </c>
      <c r="Z140" s="4"/>
      <c r="AA140" s="49" t="str">
        <f>IFERROR(IF(VLOOKUP($D140,'Year-To-Date'!$E$1:$E$322,1,FALSE)=D140,"--","Find"),"Find")</f>
        <v>--</v>
      </c>
    </row>
    <row r="141" spans="1:27">
      <c r="A141" s="2" t="s">
        <v>1774</v>
      </c>
      <c r="B141" s="2" t="s">
        <v>510</v>
      </c>
      <c r="C141" s="2" t="s">
        <v>56</v>
      </c>
      <c r="D141" s="2" t="s">
        <v>212</v>
      </c>
      <c r="E141" s="2" t="s">
        <v>27</v>
      </c>
      <c r="F141" s="21" t="s">
        <v>105</v>
      </c>
      <c r="G141" s="11" t="s">
        <v>1817</v>
      </c>
      <c r="H141" s="3">
        <v>42255</v>
      </c>
      <c r="I141" s="2" t="s">
        <v>39</v>
      </c>
      <c r="J141" s="2" t="s">
        <v>29</v>
      </c>
      <c r="K141" s="2" t="s">
        <v>30</v>
      </c>
      <c r="L141" s="2" t="s">
        <v>31</v>
      </c>
      <c r="M141" s="2" t="s">
        <v>32</v>
      </c>
      <c r="N141" s="4">
        <v>8189</v>
      </c>
      <c r="O141" s="4">
        <v>11497</v>
      </c>
      <c r="P141" s="4">
        <v>3308</v>
      </c>
      <c r="Q141" s="5">
        <v>55.91</v>
      </c>
      <c r="R141" s="4">
        <v>0</v>
      </c>
      <c r="S141" s="4">
        <v>0</v>
      </c>
      <c r="T141" s="4">
        <v>0</v>
      </c>
      <c r="U141" s="5">
        <v>0</v>
      </c>
      <c r="V141" s="5">
        <v>0</v>
      </c>
      <c r="W141" s="14">
        <v>55.91</v>
      </c>
      <c r="X141" s="14">
        <v>0</v>
      </c>
      <c r="Y141" s="14">
        <v>55.91</v>
      </c>
      <c r="Z141" s="4"/>
      <c r="AA141" s="49" t="str">
        <f>IFERROR(IF(VLOOKUP($D141,'Year-To-Date'!$E$1:$E$322,1,FALSE)=D141,"--","Find"),"Find")</f>
        <v>--</v>
      </c>
    </row>
    <row r="142" spans="1:27">
      <c r="A142" s="2" t="s">
        <v>1774</v>
      </c>
      <c r="B142" s="2" t="s">
        <v>510</v>
      </c>
      <c r="C142" s="2" t="s">
        <v>56</v>
      </c>
      <c r="D142" s="2" t="s">
        <v>213</v>
      </c>
      <c r="E142" s="2" t="s">
        <v>427</v>
      </c>
      <c r="F142" s="21" t="s">
        <v>105</v>
      </c>
      <c r="G142" s="11" t="s">
        <v>1817</v>
      </c>
      <c r="H142" s="3">
        <v>42257</v>
      </c>
      <c r="I142" s="2" t="s">
        <v>39</v>
      </c>
      <c r="J142" s="2" t="s">
        <v>429</v>
      </c>
      <c r="K142" s="2" t="s">
        <v>30</v>
      </c>
      <c r="L142" s="2" t="s">
        <v>31</v>
      </c>
      <c r="M142" s="2" t="s">
        <v>32</v>
      </c>
      <c r="N142" s="4">
        <v>11352</v>
      </c>
      <c r="O142" s="4">
        <v>15172</v>
      </c>
      <c r="P142" s="4">
        <v>3820</v>
      </c>
      <c r="Q142" s="5">
        <v>64.56</v>
      </c>
      <c r="R142" s="4">
        <v>0</v>
      </c>
      <c r="S142" s="4">
        <v>0</v>
      </c>
      <c r="T142" s="4">
        <v>0</v>
      </c>
      <c r="U142" s="5">
        <v>0</v>
      </c>
      <c r="V142" s="5">
        <v>0</v>
      </c>
      <c r="W142" s="14">
        <v>64.56</v>
      </c>
      <c r="X142" s="14">
        <v>0</v>
      </c>
      <c r="Y142" s="14">
        <v>64.56</v>
      </c>
      <c r="Z142" s="4"/>
      <c r="AA142" s="49" t="str">
        <f>IFERROR(IF(VLOOKUP($D142,'Year-To-Date'!$E$1:$E$322,1,FALSE)=D142,"--","Find"),"Find")</f>
        <v>--</v>
      </c>
    </row>
    <row r="143" spans="1:27">
      <c r="A143" s="2" t="s">
        <v>1774</v>
      </c>
      <c r="B143" s="2" t="s">
        <v>510</v>
      </c>
      <c r="C143" s="2" t="s">
        <v>69</v>
      </c>
      <c r="D143" s="2" t="s">
        <v>560</v>
      </c>
      <c r="E143" s="2" t="s">
        <v>561</v>
      </c>
      <c r="F143" s="21" t="s">
        <v>105</v>
      </c>
      <c r="G143" s="11" t="s">
        <v>1817</v>
      </c>
      <c r="H143" s="3">
        <v>42359</v>
      </c>
      <c r="I143" s="2" t="s">
        <v>39</v>
      </c>
      <c r="J143" s="2" t="s">
        <v>562</v>
      </c>
      <c r="K143" s="2" t="s">
        <v>30</v>
      </c>
      <c r="L143" s="2" t="s">
        <v>31</v>
      </c>
      <c r="M143" s="2" t="s">
        <v>32</v>
      </c>
      <c r="N143" s="4">
        <v>9</v>
      </c>
      <c r="O143" s="4">
        <v>9</v>
      </c>
      <c r="P143" s="4">
        <v>0</v>
      </c>
      <c r="Q143" s="5">
        <v>0</v>
      </c>
      <c r="R143" s="4">
        <v>19</v>
      </c>
      <c r="S143" s="4">
        <v>28</v>
      </c>
      <c r="T143" s="4">
        <v>9</v>
      </c>
      <c r="U143" s="5">
        <v>0.54</v>
      </c>
      <c r="V143" s="5">
        <v>0</v>
      </c>
      <c r="W143" s="14">
        <v>0.54</v>
      </c>
      <c r="X143" s="14">
        <v>0</v>
      </c>
      <c r="Y143" s="14">
        <v>0.54</v>
      </c>
      <c r="Z143" s="4"/>
      <c r="AA143" s="49" t="str">
        <f>IFERROR(IF(VLOOKUP($D143,'Year-To-Date'!$E$1:$E$322,1,FALSE)=D143,"--","Find"),"Find")</f>
        <v>--</v>
      </c>
    </row>
    <row r="144" spans="1:27">
      <c r="A144" s="2" t="s">
        <v>1774</v>
      </c>
      <c r="B144" s="2" t="s">
        <v>510</v>
      </c>
      <c r="C144" s="2" t="s">
        <v>69</v>
      </c>
      <c r="D144" s="2" t="s">
        <v>260</v>
      </c>
      <c r="E144" s="2" t="s">
        <v>427</v>
      </c>
      <c r="F144" s="21" t="s">
        <v>105</v>
      </c>
      <c r="G144" s="11" t="s">
        <v>1817</v>
      </c>
      <c r="H144" s="3">
        <v>42257</v>
      </c>
      <c r="I144" s="2" t="s">
        <v>39</v>
      </c>
      <c r="J144" s="2" t="s">
        <v>429</v>
      </c>
      <c r="K144" s="2" t="s">
        <v>30</v>
      </c>
      <c r="L144" s="2" t="s">
        <v>31</v>
      </c>
      <c r="M144" s="2" t="s">
        <v>32</v>
      </c>
      <c r="N144" s="4">
        <v>365</v>
      </c>
      <c r="O144" s="4">
        <v>589</v>
      </c>
      <c r="P144" s="4">
        <v>224</v>
      </c>
      <c r="Q144" s="5">
        <v>3.79</v>
      </c>
      <c r="R144" s="4">
        <v>443</v>
      </c>
      <c r="S144" s="4">
        <v>620</v>
      </c>
      <c r="T144" s="4">
        <v>177</v>
      </c>
      <c r="U144" s="5">
        <v>10.58</v>
      </c>
      <c r="V144" s="5">
        <v>0</v>
      </c>
      <c r="W144" s="14">
        <v>14.37</v>
      </c>
      <c r="X144" s="14">
        <v>0</v>
      </c>
      <c r="Y144" s="14">
        <v>14.37</v>
      </c>
      <c r="Z144" s="4"/>
      <c r="AA144" s="49" t="str">
        <f>IFERROR(IF(VLOOKUP($D144,'Year-To-Date'!$E$1:$E$322,1,FALSE)=D144,"--","Find"),"Find")</f>
        <v>--</v>
      </c>
    </row>
    <row r="145" spans="1:27">
      <c r="A145" s="2" t="s">
        <v>1774</v>
      </c>
      <c r="B145" s="2" t="s">
        <v>510</v>
      </c>
      <c r="C145" s="2" t="s">
        <v>69</v>
      </c>
      <c r="D145" s="2" t="s">
        <v>261</v>
      </c>
      <c r="E145" s="2" t="s">
        <v>439</v>
      </c>
      <c r="F145" s="21" t="s">
        <v>105</v>
      </c>
      <c r="G145" s="11" t="s">
        <v>1817</v>
      </c>
      <c r="H145" s="3">
        <v>42256</v>
      </c>
      <c r="I145" s="2" t="s">
        <v>39</v>
      </c>
      <c r="J145" s="2" t="s">
        <v>440</v>
      </c>
      <c r="K145" s="2" t="s">
        <v>30</v>
      </c>
      <c r="L145" s="2" t="s">
        <v>31</v>
      </c>
      <c r="M145" s="2" t="s">
        <v>41</v>
      </c>
      <c r="N145" s="4">
        <v>842</v>
      </c>
      <c r="O145" s="4">
        <v>1014</v>
      </c>
      <c r="P145" s="4">
        <v>172</v>
      </c>
      <c r="Q145" s="5">
        <v>2.91</v>
      </c>
      <c r="R145" s="4">
        <v>331</v>
      </c>
      <c r="S145" s="4">
        <v>474</v>
      </c>
      <c r="T145" s="4">
        <v>143</v>
      </c>
      <c r="U145" s="5">
        <v>8.5500000000000007</v>
      </c>
      <c r="V145" s="5">
        <v>0</v>
      </c>
      <c r="W145" s="14">
        <v>11.46</v>
      </c>
      <c r="X145" s="14">
        <v>0</v>
      </c>
      <c r="Y145" s="14">
        <v>11.46</v>
      </c>
      <c r="Z145" s="4"/>
      <c r="AA145" s="49" t="str">
        <f>IFERROR(IF(VLOOKUP($D145,'Year-To-Date'!$E$1:$E$322,1,FALSE)=D145,"--","Find"),"Find")</f>
        <v>--</v>
      </c>
    </row>
    <row r="146" spans="1:27">
      <c r="A146" s="2" t="s">
        <v>1774</v>
      </c>
      <c r="B146" s="2" t="s">
        <v>510</v>
      </c>
      <c r="C146" s="2" t="s">
        <v>69</v>
      </c>
      <c r="D146" s="2" t="s">
        <v>262</v>
      </c>
      <c r="E146" s="2" t="s">
        <v>439</v>
      </c>
      <c r="F146" s="21" t="s">
        <v>105</v>
      </c>
      <c r="G146" s="11" t="s">
        <v>1817</v>
      </c>
      <c r="H146" s="3">
        <v>42256</v>
      </c>
      <c r="I146" s="2" t="s">
        <v>39</v>
      </c>
      <c r="J146" s="2" t="s">
        <v>440</v>
      </c>
      <c r="K146" s="2" t="s">
        <v>30</v>
      </c>
      <c r="L146" s="2" t="s">
        <v>31</v>
      </c>
      <c r="M146" s="2" t="s">
        <v>41</v>
      </c>
      <c r="N146" s="4">
        <v>5067</v>
      </c>
      <c r="O146" s="4">
        <v>5703</v>
      </c>
      <c r="P146" s="4">
        <v>636</v>
      </c>
      <c r="Q146" s="5">
        <v>10.75</v>
      </c>
      <c r="R146" s="4">
        <v>5414</v>
      </c>
      <c r="S146" s="4">
        <v>6880</v>
      </c>
      <c r="T146" s="4">
        <v>1466</v>
      </c>
      <c r="U146" s="5">
        <v>87.67</v>
      </c>
      <c r="V146" s="5">
        <v>0</v>
      </c>
      <c r="W146" s="14">
        <v>98.42</v>
      </c>
      <c r="X146" s="14">
        <v>0</v>
      </c>
      <c r="Y146" s="14">
        <v>98.42</v>
      </c>
      <c r="Z146" s="4"/>
      <c r="AA146" s="49" t="str">
        <f>IFERROR(IF(VLOOKUP($D146,'Year-To-Date'!$E$1:$E$322,1,FALSE)=D146,"--","Find"),"Find")</f>
        <v>--</v>
      </c>
    </row>
    <row r="147" spans="1:27">
      <c r="A147" s="2" t="s">
        <v>1774</v>
      </c>
      <c r="B147" s="2" t="s">
        <v>510</v>
      </c>
      <c r="C147" s="2" t="s">
        <v>69</v>
      </c>
      <c r="D147" s="2" t="s">
        <v>263</v>
      </c>
      <c r="E147" s="2" t="s">
        <v>436</v>
      </c>
      <c r="F147" s="21" t="s">
        <v>105</v>
      </c>
      <c r="G147" s="11" t="s">
        <v>1817</v>
      </c>
      <c r="H147" s="3">
        <v>42256</v>
      </c>
      <c r="I147" s="2" t="s">
        <v>39</v>
      </c>
      <c r="J147" s="2" t="s">
        <v>438</v>
      </c>
      <c r="K147" s="2" t="s">
        <v>30</v>
      </c>
      <c r="L147" s="2" t="s">
        <v>31</v>
      </c>
      <c r="M147" s="2" t="s">
        <v>41</v>
      </c>
      <c r="N147" s="4">
        <v>188</v>
      </c>
      <c r="O147" s="4">
        <v>213</v>
      </c>
      <c r="P147" s="4">
        <v>25</v>
      </c>
      <c r="Q147" s="5">
        <v>0.42</v>
      </c>
      <c r="R147" s="4">
        <v>199</v>
      </c>
      <c r="S147" s="4">
        <v>257</v>
      </c>
      <c r="T147" s="4">
        <v>58</v>
      </c>
      <c r="U147" s="5">
        <v>3.47</v>
      </c>
      <c r="V147" s="5">
        <v>0</v>
      </c>
      <c r="W147" s="14">
        <v>3.89</v>
      </c>
      <c r="X147" s="14">
        <v>0</v>
      </c>
      <c r="Y147" s="14">
        <v>3.89</v>
      </c>
      <c r="Z147" s="4"/>
      <c r="AA147" s="49" t="str">
        <f>IFERROR(IF(VLOOKUP($D147,'Year-To-Date'!$E$1:$E$322,1,FALSE)=D147,"--","Find"),"Find")</f>
        <v>--</v>
      </c>
    </row>
    <row r="148" spans="1:27">
      <c r="A148" s="2" t="s">
        <v>1774</v>
      </c>
      <c r="B148" s="2" t="s">
        <v>510</v>
      </c>
      <c r="C148" s="2" t="s">
        <v>76</v>
      </c>
      <c r="D148" s="2" t="s">
        <v>309</v>
      </c>
      <c r="E148" s="2" t="s">
        <v>482</v>
      </c>
      <c r="F148" s="21" t="s">
        <v>105</v>
      </c>
      <c r="G148" s="11" t="s">
        <v>1817</v>
      </c>
      <c r="H148" s="3">
        <v>42256</v>
      </c>
      <c r="I148" s="2" t="s">
        <v>39</v>
      </c>
      <c r="J148" s="2" t="s">
        <v>434</v>
      </c>
      <c r="K148" s="2" t="s">
        <v>30</v>
      </c>
      <c r="L148" s="2" t="s">
        <v>31</v>
      </c>
      <c r="M148" s="2" t="s">
        <v>41</v>
      </c>
      <c r="N148" s="4">
        <v>28945</v>
      </c>
      <c r="O148" s="4">
        <v>40960</v>
      </c>
      <c r="P148" s="4">
        <v>12015</v>
      </c>
      <c r="Q148" s="5">
        <v>203.05</v>
      </c>
      <c r="R148" s="4">
        <v>8918</v>
      </c>
      <c r="S148" s="4">
        <v>12833</v>
      </c>
      <c r="T148" s="4">
        <v>3915</v>
      </c>
      <c r="U148" s="5">
        <v>234.12</v>
      </c>
      <c r="V148" s="5">
        <v>0</v>
      </c>
      <c r="W148" s="14">
        <v>437.17</v>
      </c>
      <c r="X148" s="14">
        <v>0</v>
      </c>
      <c r="Y148" s="14">
        <v>437.17</v>
      </c>
      <c r="Z148" s="4"/>
      <c r="AA148" s="49" t="str">
        <f>IFERROR(IF(VLOOKUP($D148,'Year-To-Date'!$E$1:$E$322,1,FALSE)=D148,"--","Find"),"Find")</f>
        <v>--</v>
      </c>
    </row>
    <row r="149" spans="1:27">
      <c r="A149" s="2" t="s">
        <v>1774</v>
      </c>
      <c r="B149" s="2" t="s">
        <v>510</v>
      </c>
      <c r="C149" s="2" t="s">
        <v>76</v>
      </c>
      <c r="D149" s="2" t="s">
        <v>310</v>
      </c>
      <c r="E149" s="2" t="s">
        <v>27</v>
      </c>
      <c r="F149" s="21" t="s">
        <v>105</v>
      </c>
      <c r="G149" s="11" t="s">
        <v>1817</v>
      </c>
      <c r="H149" s="3">
        <v>42255</v>
      </c>
      <c r="I149" s="2" t="s">
        <v>39</v>
      </c>
      <c r="J149" s="2" t="s">
        <v>29</v>
      </c>
      <c r="K149" s="2" t="s">
        <v>30</v>
      </c>
      <c r="L149" s="2" t="s">
        <v>31</v>
      </c>
      <c r="M149" s="2" t="s">
        <v>32</v>
      </c>
      <c r="N149" s="4">
        <v>33210</v>
      </c>
      <c r="O149" s="4">
        <v>46818</v>
      </c>
      <c r="P149" s="4">
        <v>13608</v>
      </c>
      <c r="Q149" s="5">
        <v>229.98</v>
      </c>
      <c r="R149" s="4">
        <v>1695</v>
      </c>
      <c r="S149" s="4">
        <v>4949</v>
      </c>
      <c r="T149" s="4">
        <v>3254</v>
      </c>
      <c r="U149" s="5">
        <v>194.59</v>
      </c>
      <c r="V149" s="5">
        <v>0</v>
      </c>
      <c r="W149" s="14">
        <v>424.57</v>
      </c>
      <c r="X149" s="14">
        <v>0</v>
      </c>
      <c r="Y149" s="14">
        <v>424.57</v>
      </c>
      <c r="Z149" s="4"/>
      <c r="AA149" s="49" t="str">
        <f>IFERROR(IF(VLOOKUP($D149,'Year-To-Date'!$E$1:$E$322,1,FALSE)=D149,"--","Find"),"Find")</f>
        <v>--</v>
      </c>
    </row>
    <row r="150" spans="1:27">
      <c r="A150" s="2" t="s">
        <v>1774</v>
      </c>
      <c r="B150" s="2" t="s">
        <v>510</v>
      </c>
      <c r="C150" s="2" t="s">
        <v>76</v>
      </c>
      <c r="D150" s="2" t="s">
        <v>311</v>
      </c>
      <c r="E150" s="2" t="s">
        <v>427</v>
      </c>
      <c r="F150" s="21" t="s">
        <v>105</v>
      </c>
      <c r="G150" s="11" t="s">
        <v>1817</v>
      </c>
      <c r="H150" s="3">
        <v>42257</v>
      </c>
      <c r="I150" s="2" t="s">
        <v>39</v>
      </c>
      <c r="J150" s="2" t="s">
        <v>429</v>
      </c>
      <c r="K150" s="2" t="s">
        <v>30</v>
      </c>
      <c r="L150" s="2" t="s">
        <v>31</v>
      </c>
      <c r="M150" s="2" t="s">
        <v>32</v>
      </c>
      <c r="N150" s="4">
        <v>28774</v>
      </c>
      <c r="O150" s="4">
        <v>38516</v>
      </c>
      <c r="P150" s="4">
        <v>9742</v>
      </c>
      <c r="Q150" s="5">
        <v>164.64</v>
      </c>
      <c r="R150" s="4">
        <v>1787</v>
      </c>
      <c r="S150" s="4">
        <v>3819</v>
      </c>
      <c r="T150" s="4">
        <v>2032</v>
      </c>
      <c r="U150" s="5">
        <v>121.51</v>
      </c>
      <c r="V150" s="5">
        <v>0</v>
      </c>
      <c r="W150" s="14">
        <v>286.14999999999998</v>
      </c>
      <c r="X150" s="14">
        <v>0</v>
      </c>
      <c r="Y150" s="14">
        <v>286.14999999999998</v>
      </c>
      <c r="Z150" s="4"/>
      <c r="AA150" s="49" t="str">
        <f>IFERROR(IF(VLOOKUP($D150,'Year-To-Date'!$E$1:$E$322,1,FALSE)=D150,"--","Find"),"Find")</f>
        <v>--</v>
      </c>
    </row>
    <row r="151" spans="1:27">
      <c r="A151" s="2" t="s">
        <v>1774</v>
      </c>
      <c r="B151" s="2" t="s">
        <v>510</v>
      </c>
      <c r="C151" s="2" t="s">
        <v>76</v>
      </c>
      <c r="D151" s="2" t="s">
        <v>312</v>
      </c>
      <c r="E151" s="2" t="s">
        <v>427</v>
      </c>
      <c r="F151" s="21" t="s">
        <v>105</v>
      </c>
      <c r="G151" s="11" t="s">
        <v>1817</v>
      </c>
      <c r="H151" s="3">
        <v>42257</v>
      </c>
      <c r="I151" s="2" t="s">
        <v>39</v>
      </c>
      <c r="J151" s="2" t="s">
        <v>429</v>
      </c>
      <c r="K151" s="2" t="s">
        <v>30</v>
      </c>
      <c r="L151" s="2" t="s">
        <v>31</v>
      </c>
      <c r="M151" s="2" t="s">
        <v>32</v>
      </c>
      <c r="N151" s="4">
        <v>69679</v>
      </c>
      <c r="O151" s="4">
        <v>101135</v>
      </c>
      <c r="P151" s="4">
        <v>31456</v>
      </c>
      <c r="Q151" s="5">
        <v>531.61</v>
      </c>
      <c r="R151" s="4">
        <v>8282</v>
      </c>
      <c r="S151" s="4">
        <v>12570</v>
      </c>
      <c r="T151" s="4">
        <v>4288</v>
      </c>
      <c r="U151" s="5">
        <v>256.42</v>
      </c>
      <c r="V151" s="5">
        <v>0</v>
      </c>
      <c r="W151" s="14">
        <v>788.03</v>
      </c>
      <c r="X151" s="14">
        <v>0</v>
      </c>
      <c r="Y151" s="14">
        <v>788.03</v>
      </c>
      <c r="Z151" s="4"/>
      <c r="AA151" s="49" t="str">
        <f>IFERROR(IF(VLOOKUP($D151,'Year-To-Date'!$E$1:$E$322,1,FALSE)=D151,"--","Find"),"Find")</f>
        <v>--</v>
      </c>
    </row>
    <row r="152" spans="1:27">
      <c r="A152" s="2" t="s">
        <v>1774</v>
      </c>
      <c r="B152" s="2" t="s">
        <v>510</v>
      </c>
      <c r="C152" s="2" t="s">
        <v>76</v>
      </c>
      <c r="D152" s="2" t="s">
        <v>313</v>
      </c>
      <c r="E152" s="2" t="s">
        <v>427</v>
      </c>
      <c r="F152" s="21" t="s">
        <v>105</v>
      </c>
      <c r="G152" s="11" t="s">
        <v>1817</v>
      </c>
      <c r="H152" s="3">
        <v>42257</v>
      </c>
      <c r="I152" s="2" t="s">
        <v>39</v>
      </c>
      <c r="J152" s="2" t="s">
        <v>429</v>
      </c>
      <c r="K152" s="2" t="s">
        <v>30</v>
      </c>
      <c r="L152" s="2" t="s">
        <v>31</v>
      </c>
      <c r="M152" s="2" t="s">
        <v>32</v>
      </c>
      <c r="N152" s="4">
        <v>49041</v>
      </c>
      <c r="O152" s="4">
        <v>64793</v>
      </c>
      <c r="P152" s="4">
        <v>15752</v>
      </c>
      <c r="Q152" s="5">
        <v>266.20999999999998</v>
      </c>
      <c r="R152" s="4">
        <v>4631</v>
      </c>
      <c r="S152" s="4">
        <v>7120</v>
      </c>
      <c r="T152" s="4">
        <v>2489</v>
      </c>
      <c r="U152" s="5">
        <v>148.84</v>
      </c>
      <c r="V152" s="5">
        <v>0</v>
      </c>
      <c r="W152" s="14">
        <v>415.05</v>
      </c>
      <c r="X152" s="14">
        <v>0</v>
      </c>
      <c r="Y152" s="14">
        <v>415.05</v>
      </c>
      <c r="Z152" s="4"/>
      <c r="AA152" s="49" t="str">
        <f>IFERROR(IF(VLOOKUP($D152,'Year-To-Date'!$E$1:$E$322,1,FALSE)=D152,"--","Find"),"Find")</f>
        <v>--</v>
      </c>
    </row>
    <row r="153" spans="1:27">
      <c r="A153" s="2" t="s">
        <v>1774</v>
      </c>
      <c r="B153" s="2" t="s">
        <v>510</v>
      </c>
      <c r="C153" s="2" t="s">
        <v>25</v>
      </c>
      <c r="D153" s="2" t="s">
        <v>112</v>
      </c>
      <c r="E153" s="2" t="s">
        <v>62</v>
      </c>
      <c r="F153" s="21" t="s">
        <v>113</v>
      </c>
      <c r="G153" s="11" t="s">
        <v>1818</v>
      </c>
      <c r="H153" s="3">
        <v>42220</v>
      </c>
      <c r="I153" s="2" t="s">
        <v>39</v>
      </c>
      <c r="J153" s="2" t="s">
        <v>63</v>
      </c>
      <c r="K153" s="2" t="s">
        <v>30</v>
      </c>
      <c r="L153" s="2" t="s">
        <v>31</v>
      </c>
      <c r="M153" s="2" t="s">
        <v>378</v>
      </c>
      <c r="N153" s="4">
        <v>27259</v>
      </c>
      <c r="O153" s="4">
        <v>30750</v>
      </c>
      <c r="P153" s="4">
        <v>3491</v>
      </c>
      <c r="Q153" s="5">
        <v>59</v>
      </c>
      <c r="R153" s="4">
        <v>0</v>
      </c>
      <c r="S153" s="4">
        <v>0</v>
      </c>
      <c r="T153" s="4">
        <v>0</v>
      </c>
      <c r="U153" s="5">
        <v>0</v>
      </c>
      <c r="V153" s="5">
        <v>0</v>
      </c>
      <c r="W153" s="14">
        <v>59</v>
      </c>
      <c r="X153" s="14">
        <v>0</v>
      </c>
      <c r="Y153" s="14">
        <v>59</v>
      </c>
      <c r="Z153" s="4"/>
      <c r="AA153" s="49" t="str">
        <f>IFERROR(IF(VLOOKUP($D153,'Year-To-Date'!$E$1:$E$322,1,FALSE)=D153,"--","Find"),"Find")</f>
        <v>--</v>
      </c>
    </row>
    <row r="154" spans="1:27">
      <c r="A154" s="2" t="s">
        <v>1774</v>
      </c>
      <c r="B154" s="2" t="s">
        <v>510</v>
      </c>
      <c r="C154" s="2" t="s">
        <v>76</v>
      </c>
      <c r="D154" s="2" t="s">
        <v>316</v>
      </c>
      <c r="E154" s="2" t="s">
        <v>504</v>
      </c>
      <c r="F154" s="21" t="s">
        <v>317</v>
      </c>
      <c r="G154" s="11" t="s">
        <v>1819</v>
      </c>
      <c r="H154" s="3">
        <v>42332</v>
      </c>
      <c r="I154" s="2" t="s">
        <v>39</v>
      </c>
      <c r="J154" s="2" t="s">
        <v>381</v>
      </c>
      <c r="K154" s="2" t="s">
        <v>30</v>
      </c>
      <c r="L154" s="2" t="s">
        <v>31</v>
      </c>
      <c r="M154" s="2" t="s">
        <v>32</v>
      </c>
      <c r="N154" s="4">
        <v>6073</v>
      </c>
      <c r="O154" s="4">
        <v>8486</v>
      </c>
      <c r="P154" s="4">
        <v>2413</v>
      </c>
      <c r="Q154" s="5">
        <v>40.78</v>
      </c>
      <c r="R154" s="4">
        <v>1350</v>
      </c>
      <c r="S154" s="4">
        <v>3297</v>
      </c>
      <c r="T154" s="4">
        <v>1947</v>
      </c>
      <c r="U154" s="5">
        <v>116.43</v>
      </c>
      <c r="V154" s="5">
        <v>0</v>
      </c>
      <c r="W154" s="14">
        <v>157.21</v>
      </c>
      <c r="X154" s="14">
        <v>0</v>
      </c>
      <c r="Y154" s="14">
        <v>157.21</v>
      </c>
      <c r="Z154" s="4"/>
      <c r="AA154" s="49" t="str">
        <f>IFERROR(IF(VLOOKUP($D154,'Year-To-Date'!$E$1:$E$322,1,FALSE)=D154,"--","Find"),"Find")</f>
        <v>--</v>
      </c>
    </row>
    <row r="155" spans="1:27">
      <c r="A155" s="2" t="s">
        <v>1774</v>
      </c>
      <c r="B155" s="2" t="s">
        <v>510</v>
      </c>
      <c r="C155" s="2" t="s">
        <v>25</v>
      </c>
      <c r="D155" s="2" t="s">
        <v>121</v>
      </c>
      <c r="E155" s="2" t="s">
        <v>400</v>
      </c>
      <c r="F155" s="21" t="s">
        <v>122</v>
      </c>
      <c r="G155" s="11" t="s">
        <v>1820</v>
      </c>
      <c r="H155" s="3">
        <v>42276</v>
      </c>
      <c r="I155" s="2" t="s">
        <v>39</v>
      </c>
      <c r="J155" s="2" t="s">
        <v>402</v>
      </c>
      <c r="K155" s="2" t="s">
        <v>30</v>
      </c>
      <c r="L155" s="2" t="s">
        <v>31</v>
      </c>
      <c r="M155" s="2" t="s">
        <v>41</v>
      </c>
      <c r="N155" s="4">
        <v>24671</v>
      </c>
      <c r="O155" s="4">
        <v>30709</v>
      </c>
      <c r="P155" s="4">
        <v>6038</v>
      </c>
      <c r="Q155" s="5">
        <v>102.04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102.04</v>
      </c>
      <c r="X155" s="14">
        <v>0</v>
      </c>
      <c r="Y155" s="14">
        <v>102.04</v>
      </c>
      <c r="Z155" s="4"/>
      <c r="AA155" s="49" t="str">
        <f>IFERROR(IF(VLOOKUP($D155,'Year-To-Date'!$E$1:$E$322,1,FALSE)=D155,"--","Find"),"Find")</f>
        <v>--</v>
      </c>
    </row>
    <row r="156" spans="1:27">
      <c r="A156" s="2" t="s">
        <v>1774</v>
      </c>
      <c r="B156" s="2" t="s">
        <v>510</v>
      </c>
      <c r="C156" s="2" t="s">
        <v>25</v>
      </c>
      <c r="D156" s="2" t="s">
        <v>26</v>
      </c>
      <c r="E156" s="2" t="s">
        <v>27</v>
      </c>
      <c r="F156" s="21"/>
      <c r="G156" s="11" t="s">
        <v>1811</v>
      </c>
      <c r="H156" s="3">
        <v>42213</v>
      </c>
      <c r="I156" s="2" t="s">
        <v>28</v>
      </c>
      <c r="J156" s="2" t="s">
        <v>29</v>
      </c>
      <c r="K156" s="2" t="s">
        <v>30</v>
      </c>
      <c r="L156" s="2" t="s">
        <v>31</v>
      </c>
      <c r="M156" s="2" t="s">
        <v>382</v>
      </c>
      <c r="N156" s="4">
        <v>211342</v>
      </c>
      <c r="O156" s="4">
        <v>233364</v>
      </c>
      <c r="P156" s="4">
        <v>22022</v>
      </c>
      <c r="Q156" s="5">
        <v>372.17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372.17</v>
      </c>
      <c r="X156" s="14">
        <v>0</v>
      </c>
      <c r="Y156" s="14">
        <v>372.17</v>
      </c>
      <c r="Z156" s="4"/>
      <c r="AA156" s="49" t="str">
        <f>IFERROR(IF(VLOOKUP($D156,'Year-To-Date'!$E$1:$E$322,1,FALSE)=D156,"--","Find"),"Find")</f>
        <v>--</v>
      </c>
    </row>
    <row r="157" spans="1:27">
      <c r="A157" s="2" t="s">
        <v>1774</v>
      </c>
      <c r="B157" s="2" t="s">
        <v>510</v>
      </c>
      <c r="C157" s="2" t="s">
        <v>25</v>
      </c>
      <c r="D157" s="2" t="s">
        <v>125</v>
      </c>
      <c r="E157" s="2" t="s">
        <v>566</v>
      </c>
      <c r="F157" s="21"/>
      <c r="G157" s="11" t="s">
        <v>1811</v>
      </c>
      <c r="H157" s="3">
        <v>42360</v>
      </c>
      <c r="I157" s="2" t="s">
        <v>39</v>
      </c>
      <c r="J157" s="2" t="s">
        <v>567</v>
      </c>
      <c r="K157" s="2" t="s">
        <v>30</v>
      </c>
      <c r="L157" s="2" t="s">
        <v>31</v>
      </c>
      <c r="M157" s="2" t="s">
        <v>41</v>
      </c>
      <c r="N157" s="4">
        <v>3177</v>
      </c>
      <c r="O157" s="4">
        <v>7011</v>
      </c>
      <c r="P157" s="4">
        <v>3834</v>
      </c>
      <c r="Q157" s="5">
        <v>64.790000000000006</v>
      </c>
      <c r="R157" s="4">
        <v>0</v>
      </c>
      <c r="S157" s="4">
        <v>0</v>
      </c>
      <c r="T157" s="4">
        <v>0</v>
      </c>
      <c r="U157" s="5">
        <v>0</v>
      </c>
      <c r="V157" s="5">
        <v>0</v>
      </c>
      <c r="W157" s="14">
        <v>64.790000000000006</v>
      </c>
      <c r="X157" s="14">
        <v>0</v>
      </c>
      <c r="Y157" s="14">
        <v>64.790000000000006</v>
      </c>
      <c r="Z157" s="4"/>
      <c r="AA157" s="49" t="str">
        <f>IFERROR(IF(VLOOKUP($D157,'Year-To-Date'!$E$1:$E$322,1,FALSE)=D157,"--","Find"),"Find")</f>
        <v>--</v>
      </c>
    </row>
    <row r="158" spans="1:27">
      <c r="A158" s="2" t="s">
        <v>1774</v>
      </c>
      <c r="B158" s="2" t="s">
        <v>510</v>
      </c>
      <c r="C158" s="2" t="s">
        <v>56</v>
      </c>
      <c r="D158" s="2" t="s">
        <v>66</v>
      </c>
      <c r="E158" s="2" t="s">
        <v>27</v>
      </c>
      <c r="F158" s="21"/>
      <c r="G158" s="11" t="s">
        <v>1811</v>
      </c>
      <c r="H158" s="3">
        <v>42213</v>
      </c>
      <c r="I158" s="2" t="s">
        <v>28</v>
      </c>
      <c r="J158" s="2" t="s">
        <v>29</v>
      </c>
      <c r="K158" s="2" t="s">
        <v>30</v>
      </c>
      <c r="L158" s="2" t="s">
        <v>31</v>
      </c>
      <c r="M158" s="2" t="s">
        <v>32</v>
      </c>
      <c r="N158" s="4">
        <v>12597</v>
      </c>
      <c r="O158" s="4">
        <v>29237</v>
      </c>
      <c r="P158" s="4">
        <v>16640</v>
      </c>
      <c r="Q158" s="5">
        <v>281.22000000000003</v>
      </c>
      <c r="R158" s="4">
        <v>0</v>
      </c>
      <c r="S158" s="4">
        <v>0</v>
      </c>
      <c r="T158" s="4">
        <v>0</v>
      </c>
      <c r="U158" s="5">
        <v>0</v>
      </c>
      <c r="V158" s="5">
        <v>0</v>
      </c>
      <c r="W158" s="14">
        <v>281.22000000000003</v>
      </c>
      <c r="X158" s="14">
        <v>0</v>
      </c>
      <c r="Y158" s="14">
        <v>281.22000000000003</v>
      </c>
      <c r="Z158" s="4"/>
      <c r="AA158" s="49" t="str">
        <f>IFERROR(IF(VLOOKUP($D158,'Year-To-Date'!$E$1:$E$322,1,FALSE)=D158,"--","Find"),"Find")</f>
        <v>--</v>
      </c>
    </row>
    <row r="159" spans="1:27">
      <c r="A159" s="2" t="s">
        <v>1774</v>
      </c>
      <c r="B159" s="2" t="s">
        <v>510</v>
      </c>
      <c r="C159" s="2" t="s">
        <v>505</v>
      </c>
      <c r="D159" s="2" t="s">
        <v>506</v>
      </c>
      <c r="E159" s="2" t="s">
        <v>50</v>
      </c>
      <c r="F159" s="21"/>
      <c r="G159" s="11" t="s">
        <v>1811</v>
      </c>
      <c r="H159" s="3">
        <v>42270</v>
      </c>
      <c r="I159" s="2"/>
      <c r="J159" s="2" t="s">
        <v>507</v>
      </c>
      <c r="K159" s="2" t="s">
        <v>394</v>
      </c>
      <c r="L159" s="2" t="s">
        <v>31</v>
      </c>
      <c r="M159" s="2" t="s">
        <v>382</v>
      </c>
      <c r="N159" s="4">
        <v>5659</v>
      </c>
      <c r="O159" s="4">
        <v>5677</v>
      </c>
      <c r="P159" s="4">
        <v>18</v>
      </c>
      <c r="Q159" s="5">
        <v>0.3</v>
      </c>
      <c r="R159" s="4">
        <v>4874</v>
      </c>
      <c r="S159" s="4">
        <v>4915</v>
      </c>
      <c r="T159" s="4">
        <v>41</v>
      </c>
      <c r="U159" s="5">
        <v>2.4500000000000002</v>
      </c>
      <c r="V159" s="5">
        <v>0</v>
      </c>
      <c r="W159" s="14">
        <v>2.75</v>
      </c>
      <c r="X159" s="14">
        <v>0</v>
      </c>
      <c r="Y159" s="14">
        <v>2.75</v>
      </c>
      <c r="Z159" s="4"/>
      <c r="AA159" s="49" t="str">
        <f>IFERROR(IF(VLOOKUP($D159,'Year-To-Date'!$E$1:$E$322,1,FALSE)=D159,"--","Find"),"Find")</f>
        <v>--</v>
      </c>
    </row>
    <row r="160" spans="1:27">
      <c r="A160" s="2" t="s">
        <v>1774</v>
      </c>
      <c r="B160" s="2" t="s">
        <v>510</v>
      </c>
      <c r="C160" s="2" t="s">
        <v>505</v>
      </c>
      <c r="D160" s="2" t="s">
        <v>508</v>
      </c>
      <c r="E160" s="2" t="s">
        <v>50</v>
      </c>
      <c r="F160" s="21"/>
      <c r="G160" s="11" t="s">
        <v>1811</v>
      </c>
      <c r="H160" s="3">
        <v>42271</v>
      </c>
      <c r="I160" s="2"/>
      <c r="J160" s="2" t="s">
        <v>507</v>
      </c>
      <c r="K160" s="2" t="s">
        <v>394</v>
      </c>
      <c r="L160" s="2" t="s">
        <v>31</v>
      </c>
      <c r="M160" s="2" t="s">
        <v>382</v>
      </c>
      <c r="N160" s="4">
        <v>13262</v>
      </c>
      <c r="O160" s="4">
        <v>13266</v>
      </c>
      <c r="P160" s="4">
        <v>4</v>
      </c>
      <c r="Q160" s="5">
        <v>7.0000000000000007E-2</v>
      </c>
      <c r="R160" s="4">
        <v>3196</v>
      </c>
      <c r="S160" s="4">
        <v>3197</v>
      </c>
      <c r="T160" s="4">
        <v>1</v>
      </c>
      <c r="U160" s="5">
        <v>0.06</v>
      </c>
      <c r="V160" s="5">
        <v>0</v>
      </c>
      <c r="W160" s="14">
        <v>0.13</v>
      </c>
      <c r="X160" s="14">
        <v>0</v>
      </c>
      <c r="Y160" s="14">
        <v>0.13</v>
      </c>
      <c r="Z160" s="4"/>
      <c r="AA160" s="49" t="str">
        <f>IFERROR(IF(VLOOKUP($D160,'Year-To-Date'!$E$1:$E$322,1,FALSE)=D160,"--","Find"),"Find")</f>
        <v>--</v>
      </c>
    </row>
    <row r="161" spans="1:27">
      <c r="A161" s="8"/>
      <c r="B161" s="2"/>
      <c r="C161" s="2"/>
      <c r="D161" s="2"/>
      <c r="E161" s="2"/>
      <c r="F161" s="25"/>
      <c r="G161" s="2"/>
      <c r="H161" s="3"/>
      <c r="I161" s="2"/>
      <c r="J161" s="2"/>
      <c r="K161" s="2"/>
      <c r="L161" s="2"/>
      <c r="M161" s="2"/>
      <c r="N161" s="4"/>
      <c r="O161" s="4"/>
      <c r="P161" s="4"/>
      <c r="Q161" s="7">
        <v>8829.6999999999971</v>
      </c>
      <c r="R161" s="4"/>
      <c r="S161" s="4"/>
      <c r="T161" s="4"/>
      <c r="U161" s="7">
        <v>6152.6600000000035</v>
      </c>
      <c r="V161" s="7">
        <v>354</v>
      </c>
      <c r="W161" s="7">
        <v>15336.36</v>
      </c>
      <c r="X161" s="7">
        <v>0</v>
      </c>
      <c r="Y161" s="7">
        <v>15336.36</v>
      </c>
      <c r="Z161" s="4"/>
      <c r="AA161" s="30">
        <f>COUNTIF(AA1:AA160,"Find")</f>
        <v>0</v>
      </c>
    </row>
    <row r="162" spans="1:27">
      <c r="A162" s="6"/>
      <c r="B162" s="6"/>
      <c r="C162" s="6"/>
      <c r="D162" s="6"/>
      <c r="E162" s="6"/>
      <c r="F162" s="2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</sheetData>
  <autoFilter ref="A1:Z168"/>
  <printOptions horizontalCentered="1"/>
  <pageMargins left="0.5" right="0.5" top="1" bottom="1.25" header="0.5" footer="0.5"/>
  <pageSetup paperSize="5" scale="95" orientation="landscape" r:id="rId1"/>
  <headerFooter>
    <oddHeader>&amp;L&amp;"Arial,Bold"&amp;20</oddHeader>
    <oddFooter>&amp;L&amp;8&amp;R&amp;"Arial,Regular"&amp;8&amp;P of &amp;N
Created: 08/03/2016 09:16 AM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D9BC"/>
  </sheetPr>
  <dimension ref="A1:DE274"/>
  <sheetViews>
    <sheetView showGridLines="0" zoomScaleNormal="100" workbookViewId="0">
      <pane xSplit="2" ySplit="1" topLeftCell="BP2" activePane="bottomRight" state="frozen"/>
      <selection pane="topRight" activeCell="B1" sqref="B1"/>
      <selection pane="bottomLeft" activeCell="A2" sqref="A2"/>
      <selection pane="bottomRight" sqref="A1:CB1"/>
    </sheetView>
  </sheetViews>
  <sheetFormatPr defaultRowHeight="15"/>
  <cols>
    <col min="1" max="1" width="5.7109375" style="29" customWidth="1"/>
    <col min="2" max="2" width="8.5703125" customWidth="1"/>
    <col min="3" max="3" width="7.7109375" customWidth="1"/>
    <col min="4" max="4" width="16.85546875" customWidth="1"/>
    <col min="5" max="5" width="11" bestFit="1" customWidth="1"/>
    <col min="6" max="6" width="10.7109375" customWidth="1"/>
    <col min="7" max="7" width="11.42578125" style="27" bestFit="1" customWidth="1"/>
    <col min="8" max="8" width="11.42578125" style="27" customWidth="1"/>
    <col min="9" max="9" width="13.140625" customWidth="1"/>
    <col min="10" max="10" width="12.140625" bestFit="1" customWidth="1"/>
    <col min="11" max="11" width="15.5703125" bestFit="1" customWidth="1"/>
    <col min="12" max="12" width="20.28515625" bestFit="1" customWidth="1"/>
    <col min="13" max="13" width="7.7109375" bestFit="1" customWidth="1"/>
    <col min="14" max="14" width="8.5703125" bestFit="1" customWidth="1"/>
    <col min="15" max="15" width="9.7109375" bestFit="1" customWidth="1"/>
    <col min="16" max="18" width="9.140625" customWidth="1"/>
    <col min="19" max="19" width="10.7109375" customWidth="1"/>
    <col min="20" max="21" width="9.140625" customWidth="1"/>
    <col min="22" max="22" width="7.5703125" bestFit="1" customWidth="1"/>
    <col min="23" max="23" width="10.7109375" customWidth="1"/>
    <col min="24" max="24" width="8.28515625" bestFit="1" customWidth="1"/>
    <col min="25" max="25" width="10.7109375" customWidth="1"/>
    <col min="26" max="26" width="5.42578125" bestFit="1" customWidth="1"/>
    <col min="27" max="27" width="10.7109375" customWidth="1"/>
    <col min="28" max="28" width="8" customWidth="1"/>
    <col min="29" max="29" width="3.28515625" customWidth="1"/>
    <col min="30" max="31" width="11" style="58" customWidth="1"/>
    <col min="32" max="34" width="11" style="105" customWidth="1"/>
    <col min="35" max="35" width="11" style="58" customWidth="1"/>
    <col min="36" max="38" width="13" style="58" customWidth="1"/>
    <col min="39" max="40" width="11" style="58" customWidth="1"/>
    <col min="41" max="42" width="13" style="58" customWidth="1"/>
    <col min="43" max="44" width="11" style="58" customWidth="1"/>
    <col min="45" max="46" width="13" style="58" customWidth="1"/>
    <col min="47" max="48" width="11" style="58" customWidth="1"/>
    <col min="49" max="50" width="13" style="58" customWidth="1"/>
    <col min="51" max="52" width="11" style="58" customWidth="1"/>
    <col min="53" max="54" width="13" style="58" customWidth="1"/>
    <col min="55" max="56" width="11" style="58" customWidth="1"/>
    <col min="57" max="58" width="13" style="58" customWidth="1"/>
    <col min="59" max="60" width="11" style="58" customWidth="1"/>
    <col min="61" max="62" width="13" style="58" customWidth="1"/>
    <col min="63" max="64" width="11" style="58" customWidth="1"/>
    <col min="65" max="66" width="13" style="58" customWidth="1"/>
    <col min="67" max="68" width="11" style="58" customWidth="1"/>
    <col min="69" max="70" width="13" style="58" customWidth="1"/>
    <col min="71" max="71" width="11" style="58" customWidth="1"/>
    <col min="72" max="72" width="13.42578125" style="58" customWidth="1"/>
    <col min="73" max="74" width="13" style="58" customWidth="1"/>
    <col min="75" max="76" width="11" style="58" customWidth="1"/>
    <col min="77" max="78" width="13" style="58" customWidth="1"/>
    <col min="79" max="80" width="11" style="58" customWidth="1"/>
    <col min="81" max="82" width="13" style="58" customWidth="1"/>
    <col min="83" max="84" width="8" customWidth="1"/>
    <col min="85" max="85" width="13.140625" style="29" customWidth="1"/>
    <col min="86" max="86" width="14.5703125" bestFit="1" customWidth="1"/>
    <col min="87" max="87" width="12.85546875" customWidth="1"/>
    <col min="88" max="109" width="9.140625" style="29"/>
  </cols>
  <sheetData>
    <row r="1" spans="1:109" ht="25.5" customHeight="1">
      <c r="A1" s="1" t="s">
        <v>2159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20" t="s">
        <v>568</v>
      </c>
      <c r="H1" s="20" t="s">
        <v>2293</v>
      </c>
      <c r="I1" s="19" t="s">
        <v>1878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368</v>
      </c>
      <c r="AC1" s="51"/>
      <c r="AD1" s="92" t="s">
        <v>4769</v>
      </c>
      <c r="AE1" s="92" t="s">
        <v>4770</v>
      </c>
      <c r="AF1" s="92" t="s">
        <v>5198</v>
      </c>
      <c r="AG1" s="92" t="s">
        <v>5197</v>
      </c>
      <c r="AH1" s="90" t="s">
        <v>4771</v>
      </c>
      <c r="AI1" s="89" t="s">
        <v>855</v>
      </c>
      <c r="AJ1" s="89" t="s">
        <v>4758</v>
      </c>
      <c r="AK1" s="89" t="s">
        <v>4759</v>
      </c>
      <c r="AL1" s="89" t="s">
        <v>4760</v>
      </c>
      <c r="AM1" s="90" t="s">
        <v>2112</v>
      </c>
      <c r="AN1" s="90"/>
      <c r="AO1" s="90" t="s">
        <v>4759</v>
      </c>
      <c r="AP1" s="90" t="s">
        <v>4760</v>
      </c>
      <c r="AQ1" s="91" t="s">
        <v>2113</v>
      </c>
      <c r="AR1" s="91" t="s">
        <v>4758</v>
      </c>
      <c r="AS1" s="91" t="s">
        <v>4759</v>
      </c>
      <c r="AT1" s="91" t="s">
        <v>4760</v>
      </c>
      <c r="AU1" s="92" t="s">
        <v>657</v>
      </c>
      <c r="AV1" s="92" t="s">
        <v>4758</v>
      </c>
      <c r="AW1" s="92" t="s">
        <v>4759</v>
      </c>
      <c r="AX1" s="92" t="s">
        <v>4760</v>
      </c>
      <c r="AY1" s="89" t="s">
        <v>569</v>
      </c>
      <c r="AZ1" s="89" t="s">
        <v>4758</v>
      </c>
      <c r="BA1" s="89" t="s">
        <v>4759</v>
      </c>
      <c r="BB1" s="89" t="s">
        <v>4760</v>
      </c>
      <c r="BC1" s="90" t="s">
        <v>1821</v>
      </c>
      <c r="BD1" s="90" t="s">
        <v>4758</v>
      </c>
      <c r="BE1" s="90" t="s">
        <v>4759</v>
      </c>
      <c r="BF1" s="90" t="s">
        <v>4760</v>
      </c>
      <c r="BG1" s="91" t="s">
        <v>1774</v>
      </c>
      <c r="BH1" s="91" t="s">
        <v>4758</v>
      </c>
      <c r="BI1" s="91" t="s">
        <v>4759</v>
      </c>
      <c r="BJ1" s="91" t="s">
        <v>4760</v>
      </c>
      <c r="BK1" s="92" t="s">
        <v>509</v>
      </c>
      <c r="BL1" s="92" t="s">
        <v>4758</v>
      </c>
      <c r="BM1" s="92" t="s">
        <v>4759</v>
      </c>
      <c r="BN1" s="92" t="s">
        <v>4760</v>
      </c>
      <c r="BO1" s="89" t="s">
        <v>497</v>
      </c>
      <c r="BP1" s="89" t="s">
        <v>4758</v>
      </c>
      <c r="BQ1" s="89" t="s">
        <v>4759</v>
      </c>
      <c r="BR1" s="89" t="s">
        <v>4760</v>
      </c>
      <c r="BS1" s="90" t="s">
        <v>444</v>
      </c>
      <c r="BT1" s="90" t="s">
        <v>4758</v>
      </c>
      <c r="BU1" s="90" t="s">
        <v>4759</v>
      </c>
      <c r="BV1" s="90" t="s">
        <v>4760</v>
      </c>
      <c r="BW1" s="91" t="s">
        <v>369</v>
      </c>
      <c r="BX1" s="91" t="s">
        <v>4758</v>
      </c>
      <c r="BY1" s="91" t="s">
        <v>4759</v>
      </c>
      <c r="BZ1" s="91" t="s">
        <v>4760</v>
      </c>
      <c r="CA1" s="92" t="s">
        <v>2114</v>
      </c>
      <c r="CB1" s="92" t="s">
        <v>4758</v>
      </c>
      <c r="CC1" s="92" t="s">
        <v>4759</v>
      </c>
      <c r="CD1" s="92" t="s">
        <v>4760</v>
      </c>
      <c r="CE1" s="51"/>
      <c r="CF1" s="51"/>
      <c r="CG1" s="28" t="s">
        <v>1770</v>
      </c>
      <c r="CH1" s="28" t="s">
        <v>855</v>
      </c>
      <c r="CI1" s="28" t="s">
        <v>1771</v>
      </c>
      <c r="CJ1" s="28" t="s">
        <v>849</v>
      </c>
      <c r="CK1" s="28" t="s">
        <v>850</v>
      </c>
      <c r="CL1" s="28" t="s">
        <v>851</v>
      </c>
      <c r="CM1" s="28" t="s">
        <v>852</v>
      </c>
      <c r="CN1" s="28" t="s">
        <v>853</v>
      </c>
      <c r="CO1" s="28" t="s">
        <v>854</v>
      </c>
      <c r="CP1" s="28" t="s">
        <v>732</v>
      </c>
      <c r="CQ1" s="28" t="s">
        <v>740</v>
      </c>
      <c r="CR1" s="28" t="s">
        <v>1874</v>
      </c>
      <c r="CS1" s="28" t="s">
        <v>1875</v>
      </c>
      <c r="CT1" s="28" t="s">
        <v>1876</v>
      </c>
      <c r="CU1" s="28" t="s">
        <v>1877</v>
      </c>
      <c r="CV1" s="28" t="s">
        <v>733</v>
      </c>
      <c r="CW1" s="28" t="s">
        <v>739</v>
      </c>
      <c r="CX1" s="28" t="s">
        <v>734</v>
      </c>
      <c r="CY1" s="28" t="s">
        <v>741</v>
      </c>
      <c r="CZ1" s="28" t="s">
        <v>735</v>
      </c>
      <c r="DA1" s="28" t="s">
        <v>743</v>
      </c>
      <c r="DB1" s="28" t="s">
        <v>736</v>
      </c>
      <c r="DC1" s="28" t="s">
        <v>742</v>
      </c>
      <c r="DD1" s="28" t="s">
        <v>737</v>
      </c>
      <c r="DE1" s="28" t="s">
        <v>856</v>
      </c>
    </row>
    <row r="2" spans="1:109">
      <c r="A2" s="115">
        <v>1</v>
      </c>
      <c r="B2" s="2" t="s">
        <v>841</v>
      </c>
      <c r="C2" s="2" t="s">
        <v>510</v>
      </c>
      <c r="D2" s="2" t="s">
        <v>25</v>
      </c>
      <c r="E2" s="2" t="s">
        <v>125</v>
      </c>
      <c r="F2" s="2" t="s">
        <v>566</v>
      </c>
      <c r="G2" s="21" t="s">
        <v>2111</v>
      </c>
      <c r="H2" s="21" t="str">
        <f>IFERROR(VLOOKUP($E2,'Wayne Master'!$B$1:$C$315,2,FALSE),"not on master")</f>
        <v>P0783574</v>
      </c>
      <c r="I2" s="11" t="s">
        <v>2110</v>
      </c>
      <c r="J2" s="3">
        <v>42360</v>
      </c>
      <c r="K2" s="2" t="s">
        <v>39</v>
      </c>
      <c r="L2" s="2" t="s">
        <v>567</v>
      </c>
      <c r="M2" s="2" t="s">
        <v>30</v>
      </c>
      <c r="N2" s="2" t="s">
        <v>31</v>
      </c>
      <c r="O2" s="2" t="s">
        <v>41</v>
      </c>
      <c r="P2" s="4">
        <v>22102</v>
      </c>
      <c r="Q2" s="4">
        <v>25339</v>
      </c>
      <c r="R2" s="4">
        <v>3237</v>
      </c>
      <c r="S2" s="5">
        <v>54.71</v>
      </c>
      <c r="T2" s="4">
        <v>0</v>
      </c>
      <c r="U2" s="4">
        <v>0</v>
      </c>
      <c r="V2" s="4">
        <v>0</v>
      </c>
      <c r="W2" s="5">
        <v>0</v>
      </c>
      <c r="X2" s="5">
        <v>0</v>
      </c>
      <c r="Y2" s="14">
        <v>54.71</v>
      </c>
      <c r="Z2" s="14">
        <v>0</v>
      </c>
      <c r="AA2" s="14">
        <v>54.71</v>
      </c>
      <c r="AB2" s="4">
        <v>24580</v>
      </c>
      <c r="AC2" s="55"/>
      <c r="AD2" s="59">
        <f>SUM(AI2,AM2,AQ2,AU2,AY2,BC2,BG2,BK2,BO2,BS2,BW2,CA2)</f>
        <v>427.96000000000004</v>
      </c>
      <c r="AE2" s="59">
        <f>(Q2*0.0169)+(U2*0.0598)</f>
        <v>428.22909999999996</v>
      </c>
      <c r="AF2" s="102">
        <f>IFERROR(IFERROR(VLOOKUP($G2,'FPO034'!$J$9:$Q$196,7,FALSE),(VLOOKUP($H2,'FPO034'!$J$9:$Q$196,7,FALSE))),"No PO")</f>
        <v>784.08</v>
      </c>
      <c r="AG2" s="102">
        <f>IFERROR(IFERROR(VLOOKUP($G2,'FPO034'!$J$9:$Q$196,8,FALSE),(VLOOKUP($H2,'FPO034'!$J$9:$Q$196,8,FALSE))),"No PO")</f>
        <v>0</v>
      </c>
      <c r="AH2" s="102" t="str">
        <f>IF(AG2&lt;&gt;0,"No",IF(AD2&gt;AF2,"No",IF(AD2/AE2&lt;1,"--",IF(AD2/AE2&lt;1.02,"Maybe","No"))))</f>
        <v>--</v>
      </c>
      <c r="AI2" s="59">
        <f>IFERROR(VLOOKUP($E2,'Rev2 Aug 16'!$D$1:$Z$300,22,FALSE),"-")</f>
        <v>54.71</v>
      </c>
      <c r="AJ2" s="59" t="str">
        <f>IFERROR(VLOOKUP($E2,'Rev2 Aug 16'!$D$1:$Z$300,5,FALSE),"-")</f>
        <v>WAY2001H6B</v>
      </c>
      <c r="AK2" s="59" t="str">
        <f>IFERROR(VLOOKUP(AJ2,'Paid Invoices'!$F$6:$I$381,3,FALSE),"")</f>
        <v/>
      </c>
      <c r="AL2" s="59" t="str">
        <f>IFERROR(VLOOKUP(AJ2,'Open Invoices'!$D$1:$E$3000,2,FALSE),"")</f>
        <v/>
      </c>
      <c r="AM2" s="59">
        <f>IFERROR(VLOOKUP($E2,'Rev2 July 16'!$D$1:$Z$300,22,FALSE),"-")</f>
        <v>45.63</v>
      </c>
      <c r="AN2" s="59" t="str">
        <f>IFERROR(VLOOKUP($E2,'Rev2 July 16'!$D$1:$Z$300,5,FALSE),"-")</f>
        <v>WAY2001G6C</v>
      </c>
      <c r="AO2" s="59" t="str">
        <f>IFERROR(VLOOKUP(AN2,'Paid Invoices'!$F$6:$I$381,3,FALSE),"")</f>
        <v/>
      </c>
      <c r="AP2" s="59" t="str">
        <f>IFERROR(VLOOKUP(AN2,'Open Invoices'!$D$1:$E$3000,2,FALSE),"")</f>
        <v/>
      </c>
      <c r="AQ2" s="59">
        <f>IFERROR(VLOOKUP($E2,'Rev June 16'!$D$1:$Z$300,22,FALSE),"-")</f>
        <v>45.78</v>
      </c>
      <c r="AR2" s="59" t="str">
        <f>IFERROR(VLOOKUP($E2,'Rev June 16'!$D$1:$Z$300,4,FALSE),"-")</f>
        <v>WAY2001F6C</v>
      </c>
      <c r="AS2" s="59" t="str">
        <f>IFERROR(VLOOKUP(AR2,'Paid Invoices'!$F$6:$I$381,3,FALSE),"")</f>
        <v/>
      </c>
      <c r="AT2" s="59" t="str">
        <f>IFERROR(VLOOKUP(AR2,'Open Invoices'!$D$1:$E$3000,2,FALSE),"")</f>
        <v/>
      </c>
      <c r="AU2" s="59">
        <f>IFERROR(VLOOKUP($E2,'May 2016'!$D$1:$Z$300,22,FALSE),"-")</f>
        <v>45.97</v>
      </c>
      <c r="AV2" s="59" t="str">
        <f>IFERROR(VLOOKUP($E2,'May 2016'!$D$1:$Z$300,4,FALSE),"-")</f>
        <v>WAY2001E6A</v>
      </c>
      <c r="AW2" s="59" t="str">
        <f>IFERROR(VLOOKUP(AV2,'Paid Invoices'!$F$6:$I$381,3,FALSE),"")</f>
        <v/>
      </c>
      <c r="AX2" s="59" t="str">
        <f>IFERROR(VLOOKUP(AV2,'Open Invoices'!$D$1:$E$3000,2,FALSE),"")</f>
        <v/>
      </c>
      <c r="AY2" s="59">
        <f>IFERROR(VLOOKUP($E2,'Apr 2016'!$D$1:$Z$300,22,FALSE),"-")</f>
        <v>62.65</v>
      </c>
      <c r="AZ2" s="59" t="str">
        <f>IFERROR(VLOOKUP($E2,'Apr 2016'!$D$1:$Z$300,4,FALSE),"-")</f>
        <v>WAY2001D6A</v>
      </c>
      <c r="BA2" s="59" t="str">
        <f>IFERROR(VLOOKUP(AZ2,'Paid Invoices'!$F$6:$I$381,3,FALSE),"")</f>
        <v/>
      </c>
      <c r="BB2" s="59" t="str">
        <f>IFERROR(VLOOKUP(AZ2,'Open Invoices'!$D$1:$E$3000,2,FALSE),"")</f>
        <v/>
      </c>
      <c r="BC2" s="59">
        <f>IFERROR(VLOOKUP($E2,'Mar 2016'!$D$1:$Z$300,22,FALSE),"-")</f>
        <v>55.01</v>
      </c>
      <c r="BD2" s="59" t="str">
        <f>IFERROR(VLOOKUP($E2,'Mar 2016'!$D$1:$Z$300,4,FALSE),"-")</f>
        <v>WAY2001C6A</v>
      </c>
      <c r="BE2" s="59" t="str">
        <f>IFERROR(VLOOKUP(BD2,'Paid Invoices'!$F$6:$I$381,3,FALSE),"")</f>
        <v/>
      </c>
      <c r="BF2" s="59" t="str">
        <f>IFERROR(VLOOKUP(BD2,'Open Invoices'!$D$1:$E$3000,2,FALSE),"")</f>
        <v/>
      </c>
      <c r="BG2" s="59">
        <f>IFERROR(VLOOKUP($E2,'Feb 2016'!$D$1:$Z$300,22,FALSE),"-")</f>
        <v>64.790000000000006</v>
      </c>
      <c r="BH2" s="59" t="str">
        <f>IFERROR(VLOOKUP($E2,'Feb 2016'!$D$1:$Z$300,4,FALSE),"-")</f>
        <v>WAY2001B6A</v>
      </c>
      <c r="BI2" s="59" t="str">
        <f>IFERROR(VLOOKUP(BH2,'Paid Invoices'!$F$6:$I$381,3,FALSE),"")</f>
        <v/>
      </c>
      <c r="BJ2" s="59" t="str">
        <f>IFERROR(VLOOKUP(BH2,'Open Invoices'!$D$1:$E$3000,2,FALSE),"")</f>
        <v/>
      </c>
      <c r="BK2" s="59">
        <f>IFERROR(VLOOKUP($E2,'Jan 2016'!$D$1:$Z$300,22,FALSE),"-")</f>
        <v>53.42</v>
      </c>
      <c r="BL2" s="59" t="str">
        <f>IFERROR(VLOOKUP($E2,'Jan 2016'!$D$1:$Z$300,4,FALSE),"-")</f>
        <v>WAY2001A6A</v>
      </c>
      <c r="BM2" s="59" t="str">
        <f>IFERROR(VLOOKUP(BL2,'Paid Invoices'!$F$6:$I$381,3,FALSE),"")</f>
        <v/>
      </c>
      <c r="BN2" s="59" t="str">
        <f>IFERROR(VLOOKUP(BL2,'Open Invoices'!$D$1:$E$3000,2,FALSE),"")</f>
        <v/>
      </c>
      <c r="BO2" s="59" t="str">
        <f>IFERROR(VLOOKUP($E2,'Dec 2015'!$D$1:$Z$300,22,FALSE),"-")</f>
        <v>-</v>
      </c>
      <c r="BP2" s="59" t="str">
        <f>IFERROR(VLOOKUP($E2,'Dec 2015'!$D$1:$Z$300,4,FALSE),"-")</f>
        <v>-</v>
      </c>
      <c r="BQ2" s="59" t="str">
        <f>IFERROR(VLOOKUP(BP2,'Paid Invoices'!$F$6:$I$381,3,FALSE),"")</f>
        <v/>
      </c>
      <c r="BR2" s="59" t="str">
        <f>IFERROR(VLOOKUP(BP2,'Open Invoices'!$D$1:$E$3000,2,FALSE),"")</f>
        <v/>
      </c>
      <c r="BS2" s="59" t="str">
        <f>IFERROR(VLOOKUP($E2,'Nov 2015'!$D$1:$Z$300,22,FALSE),"-")</f>
        <v>-</v>
      </c>
      <c r="BT2" s="59" t="str">
        <f>IFERROR(VLOOKUP($E2,'Nov 2015'!$D$1:$Z$300,4,FALSE),"-")</f>
        <v>-</v>
      </c>
      <c r="BU2" s="59" t="str">
        <f>IFERROR(VLOOKUP(BT2,'Paid Invoices'!$F$6:$I$381,3,FALSE),"")</f>
        <v/>
      </c>
      <c r="BV2" s="59" t="str">
        <f>IFERROR(VLOOKUP(BT2,'Open Invoices'!$D$1:$E$3000,2,FALSE),"")</f>
        <v/>
      </c>
      <c r="BW2" s="59" t="str">
        <f>IFERROR(VLOOKUP($E2,'Oct 2015'!$D$1:$Z$300,22,FALSE),"-")</f>
        <v>-</v>
      </c>
      <c r="BX2" s="59" t="str">
        <f>IFERROR(VLOOKUP($E2,'Oct 2015'!$D$1:$Z$300,4,FALSE),"-")</f>
        <v>-</v>
      </c>
      <c r="BY2" s="59" t="str">
        <f>IFERROR(VLOOKUP(BX2,'Paid Invoices'!$F$6:$I$381,3,FALSE),"")</f>
        <v/>
      </c>
      <c r="BZ2" s="59" t="str">
        <f>IFERROR(VLOOKUP(BX2,'Open Invoices'!$D$1:$E$3000,2,FALSE),"")</f>
        <v/>
      </c>
      <c r="CA2" s="59" t="str">
        <f>IFERROR(VLOOKUP($E2,'Sep 2015'!$D$1:$Z$300,22,FALSE),"-")</f>
        <v>-</v>
      </c>
      <c r="CB2" s="59" t="str">
        <f>IFERROR(VLOOKUP($E2,'Sep 2015'!$D$1:$Z$300,4,FALSE),"-")</f>
        <v>-</v>
      </c>
      <c r="CC2" s="59" t="str">
        <f>IFERROR(VLOOKUP(CB2,'Paid Invoices'!$F$6:$I$381,3,FALSE),"")</f>
        <v/>
      </c>
      <c r="CD2" s="59" t="str">
        <f>IFERROR(VLOOKUP(CB2,'Open Invoices'!$D$1:$E$3000,2,FALSE),"")</f>
        <v/>
      </c>
      <c r="CE2" s="52"/>
      <c r="CF2" s="52" t="s">
        <v>2115</v>
      </c>
      <c r="CG2" s="49" t="str">
        <f>IFERROR(IFERROR(VLOOKUP($E2,'Asset Group  All Assets'!$B$1:$C$500,2,FALSE),(VLOOKUP($E2,'Missing-WSU-POs'!$B$1:$D$500,3,FALSE))),"?")</f>
        <v>76358290-Sent email to Lavinia regarding progress on requisition approval.</v>
      </c>
      <c r="CH2" s="31" t="str">
        <f t="shared" ref="CH2:CH65" si="0">IF(G2="","",G2)</f>
        <v>76358290</v>
      </c>
      <c r="CI2" s="31" t="str">
        <f t="shared" ref="CI2:CI31" si="1">IF(CG2=CH2,"","Wrong PO")</f>
        <v>Wrong PO</v>
      </c>
      <c r="CJ2" s="29" t="str">
        <f>IFERROR(IF(VLOOKUP($E2,'Org July 2016 '!$D$1:$Z$500,3,FALSE)=G2,"-","Wrong PO"),"new")</f>
        <v>Wrong PO</v>
      </c>
      <c r="CK2" s="32">
        <f>IF(CJ2="wrong PO",(VLOOKUP($E2,'Org July 2016 '!$D$1:$Z$500,3,FALSE)),"")</f>
        <v>0</v>
      </c>
      <c r="CL2" s="29" t="str">
        <f>IFERROR(IF(VLOOKUP($E2,'Org June 2016 '!$D$1:$Z$500,3,FALSE)=G2,"-","Wrong PO"),"new")</f>
        <v>Wrong PO</v>
      </c>
      <c r="CM2" s="32">
        <f>IF(CL2="wrong PO",(VLOOKUP($E2,'Org June 2016 '!$D$1:$Z$500,3,FALSE)),"")</f>
        <v>0</v>
      </c>
      <c r="CN2" s="29" t="str">
        <f>IFERROR(IF(VLOOKUP($E2,'May 2016'!D1:Z500,3,FALSE)=G2,"-","Wrong PO"),"new")</f>
        <v>Wrong PO</v>
      </c>
      <c r="CO2" s="32">
        <f>IF(CN2="wrong PO",(VLOOKUP($E2,'May 2016'!D1:Z500,3,FALSE)),"")</f>
        <v>0</v>
      </c>
      <c r="CP2" s="29" t="str">
        <f>IFERROR(IF(VLOOKUP($E2,'Apr 2016'!$D$1:$Z$500,3,FALSE)=G2,"-","Wrong PO"),"new")</f>
        <v>Wrong PO</v>
      </c>
      <c r="CQ2" s="32">
        <f>IF(CP2="wrong PO",(VLOOKUP($E2,'Apr 2016'!$D$1:$Z$500,3,FALSE)),"")</f>
        <v>0</v>
      </c>
      <c r="CR2" s="32" t="str">
        <f>IFERROR(IF(VLOOKUP($E2,'Mar 2016'!$D$1:$Z$500,3,FALSE)=G2,"-","Wrong PO"),"new")</f>
        <v>Wrong PO</v>
      </c>
      <c r="CS2" s="32">
        <f>IF(CP2="wrong PO",(VLOOKUP($E2,'Mar 2016'!$D$1:$Z$500,3,FALSE)),"")</f>
        <v>0</v>
      </c>
      <c r="CT2" s="32" t="str">
        <f>IFERROR(IF(VLOOKUP($E2,'Feb 2016'!$D$1:$Z$500,3,FALSE)=G2,"-","Wrong PO"),"new")</f>
        <v>Wrong PO</v>
      </c>
      <c r="CU2" s="32">
        <f>IF(CP2="wrong PO",(VLOOKUP($E2,'Feb 2016'!$D$1:$Z$500,3,FALSE)),"")</f>
        <v>0</v>
      </c>
      <c r="CV2" s="29" t="str">
        <f>IFERROR(IF(VLOOKUP($E2,'Jan 2016'!$D$1:$Z$500,3,FALSE)=G2,"-","Wrong PO"),"new")</f>
        <v>Wrong PO</v>
      </c>
      <c r="CW2" s="32">
        <f>IF(CV2="wrong PO",(VLOOKUP($E2,'Jan 2016'!$D$1:$Z$500,3,FALSE)),"")</f>
        <v>0</v>
      </c>
      <c r="CX2" s="29" t="str">
        <f>IFERROR(IF(VLOOKUP($E2,'Dec 2015'!$D$1:$Z$500,3,FALSE)=G2,"-","Wrong PO"),"new")</f>
        <v>new</v>
      </c>
      <c r="CY2" s="32" t="str">
        <f>IF(CX2="wrong PO",(VLOOKUP($E2,'Dec 2015'!$D$1:$Z$500,3,FALSE)),"")</f>
        <v/>
      </c>
      <c r="CZ2" s="29" t="str">
        <f>IFERROR(IF(VLOOKUP($E2,'Nov 2015'!$D$1:$Z$500,3,FALSE)=G2,"-","Wrong PO"),"new")</f>
        <v>new</v>
      </c>
      <c r="DA2" s="32" t="str">
        <f>IF(CZ2="wrong PO",(VLOOKUP($E2,'Nov 2015'!$D$1:$Z$500,3,FALSE)),"")</f>
        <v/>
      </c>
      <c r="DB2" s="29" t="str">
        <f>IFERROR(IF(VLOOKUP($E2,'Oct 2015'!$D$1:$Z$500,3,FALSE)=G2,"-","Wrong PO"),"new")</f>
        <v>new</v>
      </c>
      <c r="DC2" s="32" t="str">
        <f>IF(DB2="wrong PO",(VLOOKUP($E2,'Oct 2015'!$D$1:$Z$500,3,FALSE)),"")</f>
        <v/>
      </c>
      <c r="DD2" s="29" t="str">
        <f>IFERROR(IF(VLOOKUP($E2,'Sep 2015'!$D$1:$Z$500,3,FALSE)=G2,"-","Wrong PO"),"new")</f>
        <v>new</v>
      </c>
      <c r="DE2" s="32" t="str">
        <f>IF(DD2="wrong PO",(VLOOKUP($E2,'Sep 2015'!$D$1:$Z$500,3,FALSE)),"")</f>
        <v/>
      </c>
    </row>
    <row r="3" spans="1:109">
      <c r="A3" s="115">
        <v>2</v>
      </c>
      <c r="B3" s="2" t="s">
        <v>841</v>
      </c>
      <c r="C3" s="2" t="s">
        <v>510</v>
      </c>
      <c r="D3" s="2" t="s">
        <v>781</v>
      </c>
      <c r="E3" s="2" t="s">
        <v>93</v>
      </c>
      <c r="F3" s="2" t="s">
        <v>67</v>
      </c>
      <c r="G3" s="21" t="s">
        <v>94</v>
      </c>
      <c r="H3" s="21" t="str">
        <f>IFERROR(VLOOKUP($E3,'Wayne Master'!$B$1:$C$315,2,FALSE),"not on master")</f>
        <v>Call</v>
      </c>
      <c r="I3" s="11" t="s">
        <v>2109</v>
      </c>
      <c r="J3" s="3">
        <v>42501</v>
      </c>
      <c r="K3" s="2"/>
      <c r="L3" s="2" t="s">
        <v>722</v>
      </c>
      <c r="M3" s="2" t="s">
        <v>394</v>
      </c>
      <c r="N3" s="2" t="s">
        <v>31</v>
      </c>
      <c r="O3" s="2" t="s">
        <v>382</v>
      </c>
      <c r="P3" s="4">
        <v>61</v>
      </c>
      <c r="Q3" s="4">
        <v>64</v>
      </c>
      <c r="R3" s="4">
        <v>3</v>
      </c>
      <c r="S3" s="5">
        <v>0.08</v>
      </c>
      <c r="T3" s="4">
        <v>10</v>
      </c>
      <c r="U3" s="4">
        <v>10</v>
      </c>
      <c r="V3" s="4">
        <v>0</v>
      </c>
      <c r="W3" s="5">
        <v>0</v>
      </c>
      <c r="X3" s="5">
        <v>0</v>
      </c>
      <c r="Y3" s="14">
        <v>0.08</v>
      </c>
      <c r="Z3" s="14">
        <v>0</v>
      </c>
      <c r="AA3" s="14">
        <v>0.08</v>
      </c>
      <c r="AB3" s="4">
        <v>24580</v>
      </c>
      <c r="AC3" s="55"/>
      <c r="AD3" s="59">
        <f t="shared" ref="AD3:AD66" si="2">SUM(AI3,AM3,AQ3,AU3,AY3,BC3,BG3,BK3,BO3,BS3,BW3,CA3)</f>
        <v>1.48</v>
      </c>
      <c r="AE3" s="59">
        <f t="shared" ref="AE3:AE66" si="3">(Q3*0.0169)+(U3*0.0598)</f>
        <v>1.6795999999999998</v>
      </c>
      <c r="AF3" s="102" t="str">
        <f>IFERROR(IFERROR(VLOOKUP($G3,'FPO034'!$J$9:$Q$196,7,FALSE),(VLOOKUP($H3,'FPO034'!$J$9:$Q$196,7,FALSE))),"No PO")</f>
        <v>No PO</v>
      </c>
      <c r="AG3" s="102" t="str">
        <f>IFERROR(IFERROR(VLOOKUP($G3,'FPO034'!$J$9:$Q$196,8,FALSE),(VLOOKUP($H3,'FPO034'!$J$9:$Q$196,8,FALSE))),"No PO")</f>
        <v>No PO</v>
      </c>
      <c r="AH3" s="102" t="str">
        <f t="shared" ref="AH3:AH66" si="4">IF(AG3&lt;&gt;0,"No",IF(AD3&gt;AF3,"No",IF(AD3/AE3&lt;1,"--",IF(AD3/AE3&lt;1.02,"Maybe","No"))))</f>
        <v>No</v>
      </c>
      <c r="AI3" s="59">
        <f>IFERROR(VLOOKUP($E3,'Rev2 Aug 16'!$D$1:$Z$300,22,FALSE),"-")</f>
        <v>0.08</v>
      </c>
      <c r="AJ3" s="59" t="str">
        <f>IFERROR(VLOOKUP($E3,'Rev2 Aug 16'!$D$1:$Z$300,5,FALSE),"-")</f>
        <v>WAY2001H6A</v>
      </c>
      <c r="AK3" s="59" t="str">
        <f>IFERROR(VLOOKUP(AJ3,'Paid Invoices'!$F$6:$I$381,3,FALSE),"")</f>
        <v/>
      </c>
      <c r="AL3" s="59" t="str">
        <f>IFERROR(VLOOKUP(AJ3,'Open Invoices'!$D$1:$E$3000,2,FALSE),"")</f>
        <v/>
      </c>
      <c r="AM3" s="59">
        <f>IFERROR(VLOOKUP($E3,'Rev2 July 16'!$D$1:$Z$300,22,FALSE),"-")</f>
        <v>1.4</v>
      </c>
      <c r="AN3" s="59" t="str">
        <f>IFERROR(VLOOKUP($E3,'Rev2 July 16'!$D$1:$Z$300,5,FALSE),"-")</f>
        <v>WAY2001G6A</v>
      </c>
      <c r="AO3" s="59" t="str">
        <f>IFERROR(VLOOKUP(AN3,'Paid Invoices'!$F$6:$I$381,3,FALSE),"")</f>
        <v/>
      </c>
      <c r="AP3" s="59" t="str">
        <f>IFERROR(VLOOKUP(AN3,'Open Invoices'!$D$1:$E$3000,2,FALSE),"")</f>
        <v/>
      </c>
      <c r="AQ3" s="59">
        <f>IFERROR(VLOOKUP($E3,'Rev June 16'!$D$1:$Z$300,22,FALSE),"-")</f>
        <v>0</v>
      </c>
      <c r="AR3" s="59" t="str">
        <f>IFERROR(VLOOKUP($E3,'Rev June 16'!$D$1:$Z$300,4,FALSE),"-")</f>
        <v>WAY2001F6A</v>
      </c>
      <c r="AS3" s="59" t="str">
        <f>IFERROR(VLOOKUP(AR3,'Paid Invoices'!$F$6:$I$381,3,FALSE),"")</f>
        <v/>
      </c>
      <c r="AT3" s="59" t="str">
        <f>IFERROR(VLOOKUP(AR3,'Open Invoices'!$D$1:$E$3000,2,FALSE),"")</f>
        <v/>
      </c>
      <c r="AU3" s="59" t="str">
        <f>IFERROR(VLOOKUP($E3,'May 2016'!$D$1:$Z$300,22,FALSE),"-")</f>
        <v>-</v>
      </c>
      <c r="AV3" s="59" t="str">
        <f>IFERROR(VLOOKUP($E3,'May 2016'!$D$1:$Z$300,4,FALSE),"-")</f>
        <v>-</v>
      </c>
      <c r="AW3" s="59" t="str">
        <f>IFERROR(VLOOKUP(AV3,'Paid Invoices'!$F$6:$I$381,3,FALSE),"")</f>
        <v/>
      </c>
      <c r="AX3" s="59" t="str">
        <f>IFERROR(VLOOKUP(AV3,'Open Invoices'!$D$1:$E$3000,2,FALSE),"")</f>
        <v/>
      </c>
      <c r="AY3" s="59" t="str">
        <f>IFERROR(VLOOKUP($E3,'Apr 2016'!$D$1:$Z$300,22,FALSE),"-")</f>
        <v>-</v>
      </c>
      <c r="AZ3" s="59" t="str">
        <f>IFERROR(VLOOKUP($E3,'Apr 2016'!$D$1:$Z$300,4,FALSE),"-")</f>
        <v>-</v>
      </c>
      <c r="BA3" s="59" t="str">
        <f>IFERROR(VLOOKUP(AZ3,'Paid Invoices'!$F$6:$I$381,3,FALSE),"")</f>
        <v/>
      </c>
      <c r="BB3" s="59" t="str">
        <f>IFERROR(VLOOKUP(AZ3,'Open Invoices'!$D$1:$E$3000,2,FALSE),"")</f>
        <v/>
      </c>
      <c r="BC3" s="59" t="str">
        <f>IFERROR(VLOOKUP($E3,'Mar 2016'!$D$1:$Z$300,22,FALSE),"-")</f>
        <v>-</v>
      </c>
      <c r="BD3" s="59" t="str">
        <f>IFERROR(VLOOKUP($E3,'Mar 2016'!$D$1:$Z$300,4,FALSE),"-")</f>
        <v>-</v>
      </c>
      <c r="BE3" s="59" t="str">
        <f>IFERROR(VLOOKUP(BD3,'Paid Invoices'!$F$6:$I$381,3,FALSE),"")</f>
        <v/>
      </c>
      <c r="BF3" s="59" t="str">
        <f>IFERROR(VLOOKUP(BD3,'Open Invoices'!$D$1:$E$3000,2,FALSE),"")</f>
        <v/>
      </c>
      <c r="BG3" s="59" t="str">
        <f>IFERROR(VLOOKUP($E3,'Feb 2016'!$D$1:$Z$300,22,FALSE),"-")</f>
        <v>-</v>
      </c>
      <c r="BH3" s="59" t="str">
        <f>IFERROR(VLOOKUP($E3,'Feb 2016'!$D$1:$Z$300,4,FALSE),"-")</f>
        <v>-</v>
      </c>
      <c r="BI3" s="59" t="str">
        <f>IFERROR(VLOOKUP(BH3,'Paid Invoices'!$F$6:$I$381,3,FALSE),"")</f>
        <v/>
      </c>
      <c r="BJ3" s="59" t="str">
        <f>IFERROR(VLOOKUP(BH3,'Open Invoices'!$D$1:$E$3000,2,FALSE),"")</f>
        <v/>
      </c>
      <c r="BK3" s="59" t="str">
        <f>IFERROR(VLOOKUP($E3,'Jan 2016'!$D$1:$Z$300,22,FALSE),"-")</f>
        <v>-</v>
      </c>
      <c r="BL3" s="59" t="str">
        <f>IFERROR(VLOOKUP($E3,'Jan 2016'!$D$1:$Z$300,4,FALSE),"-")</f>
        <v>-</v>
      </c>
      <c r="BM3" s="59" t="str">
        <f>IFERROR(VLOOKUP(BL3,'Paid Invoices'!$F$6:$I$381,3,FALSE),"")</f>
        <v/>
      </c>
      <c r="BN3" s="59" t="str">
        <f>IFERROR(VLOOKUP(BL3,'Open Invoices'!$D$1:$E$3000,2,FALSE),"")</f>
        <v/>
      </c>
      <c r="BO3" s="59" t="str">
        <f>IFERROR(VLOOKUP($E3,'Dec 2015'!$D$1:$Z$300,22,FALSE),"-")</f>
        <v>-</v>
      </c>
      <c r="BP3" s="59" t="str">
        <f>IFERROR(VLOOKUP($E3,'Dec 2015'!$D$1:$Z$300,4,FALSE),"-")</f>
        <v>-</v>
      </c>
      <c r="BQ3" s="59" t="str">
        <f>IFERROR(VLOOKUP(BP3,'Paid Invoices'!$F$6:$I$381,3,FALSE),"")</f>
        <v/>
      </c>
      <c r="BR3" s="59" t="str">
        <f>IFERROR(VLOOKUP(BP3,'Open Invoices'!$D$1:$E$3000,2,FALSE),"")</f>
        <v/>
      </c>
      <c r="BS3" s="59" t="str">
        <f>IFERROR(VLOOKUP($E3,'Nov 2015'!$D$1:$Z$300,22,FALSE),"-")</f>
        <v>-</v>
      </c>
      <c r="BT3" s="59" t="str">
        <f>IFERROR(VLOOKUP($E3,'Nov 2015'!$D$1:$Z$300,4,FALSE),"-")</f>
        <v>-</v>
      </c>
      <c r="BU3" s="59" t="str">
        <f>IFERROR(VLOOKUP(BT3,'Paid Invoices'!$F$6:$I$381,3,FALSE),"")</f>
        <v/>
      </c>
      <c r="BV3" s="59" t="str">
        <f>IFERROR(VLOOKUP(BT3,'Open Invoices'!$D$1:$E$3000,2,FALSE),"")</f>
        <v/>
      </c>
      <c r="BW3" s="59" t="str">
        <f>IFERROR(VLOOKUP($E3,'Oct 2015'!$D$1:$Z$300,22,FALSE),"-")</f>
        <v>-</v>
      </c>
      <c r="BX3" s="59" t="str">
        <f>IFERROR(VLOOKUP($E3,'Oct 2015'!$D$1:$Z$300,4,FALSE),"-")</f>
        <v>-</v>
      </c>
      <c r="BY3" s="59" t="str">
        <f>IFERROR(VLOOKUP(BX3,'Paid Invoices'!$F$6:$I$381,3,FALSE),"")</f>
        <v/>
      </c>
      <c r="BZ3" s="59" t="str">
        <f>IFERROR(VLOOKUP(BX3,'Open Invoices'!$D$1:$E$3000,2,FALSE),"")</f>
        <v/>
      </c>
      <c r="CA3" s="59" t="str">
        <f>IFERROR(VLOOKUP($E3,'Sep 2015'!$D$1:$Z$300,22,FALSE),"-")</f>
        <v>-</v>
      </c>
      <c r="CB3" s="59" t="str">
        <f>IFERROR(VLOOKUP($E3,'Sep 2015'!$D$1:$Z$300,4,FALSE),"-")</f>
        <v>-</v>
      </c>
      <c r="CC3" s="59" t="str">
        <f>IFERROR(VLOOKUP(CB3,'Paid Invoices'!$F$6:$I$381,3,FALSE),"")</f>
        <v/>
      </c>
      <c r="CD3" s="59" t="str">
        <f>IFERROR(VLOOKUP(CB3,'Open Invoices'!$D$1:$E$3000,2,FALSE),"")</f>
        <v/>
      </c>
      <c r="CE3" s="52"/>
      <c r="CF3" s="52" t="s">
        <v>2115</v>
      </c>
      <c r="CG3" s="49" t="str">
        <f>IFERROR(IFERROR(VLOOKUP($E3,'Asset Group  All Assets'!$B$1:$C$500,2,FALSE),(VLOOKUP($E3,'Missing-WSU-POs'!$B$1:$D$500,3,FALSE))),"?")</f>
        <v>Needed</v>
      </c>
      <c r="CH3" s="31" t="str">
        <f t="shared" si="0"/>
        <v/>
      </c>
      <c r="CI3" s="31" t="str">
        <f t="shared" si="1"/>
        <v>Wrong PO</v>
      </c>
      <c r="CJ3" s="29" t="str">
        <f>IFERROR(IF(VLOOKUP($E3,'Org July 2016 '!$D$1:$Z$500,3,FALSE)=G3,"-","Wrong PO"),"new")</f>
        <v>-</v>
      </c>
      <c r="CK3" s="32" t="str">
        <f>IF(CJ3="wrong PO",(VLOOKUP($E3,'Org July 2016 '!$D$1:$Z$500,3,FALSE)),"")</f>
        <v/>
      </c>
      <c r="CL3" s="29" t="str">
        <f>IFERROR(IF(VLOOKUP($E3,'Org June 2016 '!$D$1:$Z$500,3,FALSE)=G3,"-","Wrong PO"),"new")</f>
        <v>-</v>
      </c>
      <c r="CM3" s="32" t="str">
        <f>IF(CL3="wrong PO",(VLOOKUP($E3,'Org June 2016 '!$D$1:$Z$500,3,FALSE)),"")</f>
        <v/>
      </c>
      <c r="CN3" s="29" t="str">
        <f>IFERROR(IF(VLOOKUP($E3,'May 2016'!D2:Z501,3,FALSE)=G3,"-","Wrong PO"),"new")</f>
        <v>new</v>
      </c>
      <c r="CO3" s="32" t="str">
        <f>IF(CN3="wrong PO",(VLOOKUP($E3,'May 2016'!D2:Z501,3,FALSE)),"")</f>
        <v/>
      </c>
      <c r="CP3" s="29" t="str">
        <f>IFERROR(IF(VLOOKUP($E3,'Apr 2016'!$D$1:$Z$500,3,FALSE)=G3,"-","Wrong PO"),"new")</f>
        <v>new</v>
      </c>
      <c r="CQ3" s="32" t="str">
        <f>IF(CP3="wrong PO",(VLOOKUP($E3,'Apr 2016'!$D$1:$Z$500,3,FALSE)),"")</f>
        <v/>
      </c>
      <c r="CR3" s="32" t="str">
        <f>IFERROR(IF(VLOOKUP($E3,'Mar 2016'!$D$1:$Z$500,3,FALSE)=G3,"-","Wrong PO"),"new")</f>
        <v>new</v>
      </c>
      <c r="CS3" s="32" t="str">
        <f>IF(CP3="wrong PO",(VLOOKUP($E3,'Mar 2016'!$D$1:$Z$500,3,FALSE)),"")</f>
        <v/>
      </c>
      <c r="CT3" s="32" t="str">
        <f>IFERROR(IF(VLOOKUP($E3,'Feb 2016'!$D$1:$Z$500,3,FALSE)=G3,"-","Wrong PO"),"new")</f>
        <v>new</v>
      </c>
      <c r="CU3" s="32" t="str">
        <f>IF(CP3="wrong PO",(VLOOKUP($E3,'Feb 2016'!$D$1:$Z$500,3,FALSE)),"")</f>
        <v/>
      </c>
      <c r="CV3" s="29" t="str">
        <f>IFERROR(IF(VLOOKUP($E3,'Jan 2016'!$D$1:$Z$500,3,FALSE)=G3,"-","Wrong PO"),"new")</f>
        <v>new</v>
      </c>
      <c r="CW3" s="32" t="str">
        <f>IF(CV3="wrong PO",(VLOOKUP($E3,'Jan 2016'!$D$1:$Z$500,3,FALSE)),"")</f>
        <v/>
      </c>
      <c r="CX3" s="29" t="str">
        <f>IFERROR(IF(VLOOKUP($E3,'Dec 2015'!$D$1:$Z$500,3,FALSE)=G3,"-","Wrong PO"),"new")</f>
        <v>new</v>
      </c>
      <c r="CY3" s="32" t="str">
        <f>IF(CX3="wrong PO",(VLOOKUP($E3,'Dec 2015'!$D$1:$Z$500,3,FALSE)),"")</f>
        <v/>
      </c>
      <c r="CZ3" s="29" t="str">
        <f>IFERROR(IF(VLOOKUP($E3,'Nov 2015'!$D$1:$Z$500,3,FALSE)=G3,"-","Wrong PO"),"new")</f>
        <v>new</v>
      </c>
      <c r="DA3" s="32" t="str">
        <f>IF(CZ3="wrong PO",(VLOOKUP($E3,'Nov 2015'!$D$1:$Z$500,3,FALSE)),"")</f>
        <v/>
      </c>
      <c r="DB3" s="29" t="str">
        <f>IFERROR(IF(VLOOKUP($E3,'Oct 2015'!$D$1:$Z$500,3,FALSE)=G3,"-","Wrong PO"),"new")</f>
        <v>new</v>
      </c>
      <c r="DC3" s="32" t="str">
        <f>IF(DB3="wrong PO",(VLOOKUP($E3,'Oct 2015'!$D$1:$Z$500,3,FALSE)),"")</f>
        <v/>
      </c>
      <c r="DD3" s="29" t="str">
        <f>IFERROR(IF(VLOOKUP($E3,'Sep 2015'!$D$1:$Z$500,3,FALSE)=G3,"-","Wrong PO"),"new")</f>
        <v>new</v>
      </c>
      <c r="DE3" s="32" t="str">
        <f>IF(DD3="wrong PO",(VLOOKUP($E3,'Sep 2015'!$D$1:$Z$500,3,FALSE)),"")</f>
        <v/>
      </c>
    </row>
    <row r="4" spans="1:109">
      <c r="A4" s="115">
        <v>3</v>
      </c>
      <c r="B4" s="2" t="s">
        <v>841</v>
      </c>
      <c r="C4" s="2" t="s">
        <v>510</v>
      </c>
      <c r="D4" s="2" t="s">
        <v>781</v>
      </c>
      <c r="E4" s="2" t="s">
        <v>95</v>
      </c>
      <c r="F4" s="2" t="s">
        <v>67</v>
      </c>
      <c r="G4" s="21" t="s">
        <v>94</v>
      </c>
      <c r="H4" s="21" t="str">
        <f>IFERROR(VLOOKUP($E4,'Wayne Master'!$B$1:$C$315,2,FALSE),"not on master")</f>
        <v>Call</v>
      </c>
      <c r="I4" s="11" t="s">
        <v>2109</v>
      </c>
      <c r="J4" s="3">
        <v>42501</v>
      </c>
      <c r="K4" s="2"/>
      <c r="L4" s="2" t="s">
        <v>722</v>
      </c>
      <c r="M4" s="2" t="s">
        <v>394</v>
      </c>
      <c r="N4" s="2" t="s">
        <v>31</v>
      </c>
      <c r="O4" s="2" t="s">
        <v>382</v>
      </c>
      <c r="P4" s="4">
        <v>2319</v>
      </c>
      <c r="Q4" s="4">
        <v>2321</v>
      </c>
      <c r="R4" s="4">
        <v>2</v>
      </c>
      <c r="S4" s="5">
        <v>0.06</v>
      </c>
      <c r="T4" s="4">
        <v>10</v>
      </c>
      <c r="U4" s="4">
        <v>10</v>
      </c>
      <c r="V4" s="4">
        <v>0</v>
      </c>
      <c r="W4" s="5">
        <v>0</v>
      </c>
      <c r="X4" s="5">
        <v>0</v>
      </c>
      <c r="Y4" s="14">
        <v>0.06</v>
      </c>
      <c r="Z4" s="14">
        <v>0</v>
      </c>
      <c r="AA4" s="14">
        <v>0.06</v>
      </c>
      <c r="AB4" s="4">
        <v>24580</v>
      </c>
      <c r="AC4" s="55"/>
      <c r="AD4" s="59">
        <f t="shared" si="2"/>
        <v>63.56</v>
      </c>
      <c r="AE4" s="59">
        <f t="shared" si="3"/>
        <v>39.822899999999997</v>
      </c>
      <c r="AF4" s="102" t="str">
        <f>IFERROR(IFERROR(VLOOKUP($G4,'FPO034'!$J$9:$Q$196,7,FALSE),(VLOOKUP($H4,'FPO034'!$J$9:$Q$196,7,FALSE))),"No PO")</f>
        <v>No PO</v>
      </c>
      <c r="AG4" s="102" t="str">
        <f>IFERROR(IFERROR(VLOOKUP($G4,'FPO034'!$J$9:$Q$196,8,FALSE),(VLOOKUP($H4,'FPO034'!$J$9:$Q$196,8,FALSE))),"No PO")</f>
        <v>No PO</v>
      </c>
      <c r="AH4" s="102" t="str">
        <f t="shared" si="4"/>
        <v>No</v>
      </c>
      <c r="AI4" s="59">
        <f>IFERROR(VLOOKUP($E4,'Rev2 Aug 16'!$D$1:$Z$300,22,FALSE),"-")</f>
        <v>0.06</v>
      </c>
      <c r="AJ4" s="59" t="str">
        <f>IFERROR(VLOOKUP($E4,'Rev2 Aug 16'!$D$1:$Z$300,5,FALSE),"-")</f>
        <v>WAY2001H6A</v>
      </c>
      <c r="AK4" s="59" t="str">
        <f>IFERROR(VLOOKUP(AJ4,'Paid Invoices'!$F$6:$I$381,3,FALSE),"")</f>
        <v/>
      </c>
      <c r="AL4" s="59" t="str">
        <f>IFERROR(VLOOKUP(AJ4,'Open Invoices'!$D$1:$E$3000,2,FALSE),"")</f>
        <v/>
      </c>
      <c r="AM4" s="59">
        <f>IFERROR(VLOOKUP($E4,'Rev2 July 16'!$D$1:$Z$300,22,FALSE),"-")</f>
        <v>63.5</v>
      </c>
      <c r="AN4" s="59" t="str">
        <f>IFERROR(VLOOKUP($E4,'Rev2 July 16'!$D$1:$Z$300,5,FALSE),"-")</f>
        <v>WAY2001G6A</v>
      </c>
      <c r="AO4" s="59" t="str">
        <f>IFERROR(VLOOKUP(AN4,'Paid Invoices'!$F$6:$I$381,3,FALSE),"")</f>
        <v/>
      </c>
      <c r="AP4" s="59" t="str">
        <f>IFERROR(VLOOKUP(AN4,'Open Invoices'!$D$1:$E$3000,2,FALSE),"")</f>
        <v/>
      </c>
      <c r="AQ4" s="59">
        <f>IFERROR(VLOOKUP($E4,'Rev June 16'!$D$1:$Z$300,22,FALSE),"-")</f>
        <v>0</v>
      </c>
      <c r="AR4" s="59" t="str">
        <f>IFERROR(VLOOKUP($E4,'Rev June 16'!$D$1:$Z$300,4,FALSE),"-")</f>
        <v>WAY2001F6A</v>
      </c>
      <c r="AS4" s="59" t="str">
        <f>IFERROR(VLOOKUP(AR4,'Paid Invoices'!$F$6:$I$381,3,FALSE),"")</f>
        <v/>
      </c>
      <c r="AT4" s="59" t="str">
        <f>IFERROR(VLOOKUP(AR4,'Open Invoices'!$D$1:$E$3000,2,FALSE),"")</f>
        <v/>
      </c>
      <c r="AU4" s="59" t="str">
        <f>IFERROR(VLOOKUP($E4,'May 2016'!$D$1:$Z$300,22,FALSE),"-")</f>
        <v>-</v>
      </c>
      <c r="AV4" s="59" t="str">
        <f>IFERROR(VLOOKUP($E4,'May 2016'!$D$1:$Z$300,4,FALSE),"-")</f>
        <v>-</v>
      </c>
      <c r="AW4" s="59" t="str">
        <f>IFERROR(VLOOKUP(AV4,'Paid Invoices'!$F$6:$I$381,3,FALSE),"")</f>
        <v/>
      </c>
      <c r="AX4" s="59" t="str">
        <f>IFERROR(VLOOKUP(AV4,'Open Invoices'!$D$1:$E$3000,2,FALSE),"")</f>
        <v/>
      </c>
      <c r="AY4" s="59" t="str">
        <f>IFERROR(VLOOKUP($E4,'Apr 2016'!$D$1:$Z$300,22,FALSE),"-")</f>
        <v>-</v>
      </c>
      <c r="AZ4" s="59" t="str">
        <f>IFERROR(VLOOKUP($E4,'Apr 2016'!$D$1:$Z$300,4,FALSE),"-")</f>
        <v>-</v>
      </c>
      <c r="BA4" s="59" t="str">
        <f>IFERROR(VLOOKUP(AZ4,'Paid Invoices'!$F$6:$I$381,3,FALSE),"")</f>
        <v/>
      </c>
      <c r="BB4" s="59" t="str">
        <f>IFERROR(VLOOKUP(AZ4,'Open Invoices'!$D$1:$E$3000,2,FALSE),"")</f>
        <v/>
      </c>
      <c r="BC4" s="59" t="str">
        <f>IFERROR(VLOOKUP($E4,'Mar 2016'!$D$1:$Z$300,22,FALSE),"-")</f>
        <v>-</v>
      </c>
      <c r="BD4" s="59" t="str">
        <f>IFERROR(VLOOKUP($E4,'Mar 2016'!$D$1:$Z$300,4,FALSE),"-")</f>
        <v>-</v>
      </c>
      <c r="BE4" s="59" t="str">
        <f>IFERROR(VLOOKUP(BD4,'Paid Invoices'!$F$6:$I$381,3,FALSE),"")</f>
        <v/>
      </c>
      <c r="BF4" s="59" t="str">
        <f>IFERROR(VLOOKUP(BD4,'Open Invoices'!$D$1:$E$3000,2,FALSE),"")</f>
        <v/>
      </c>
      <c r="BG4" s="59" t="str">
        <f>IFERROR(VLOOKUP($E4,'Feb 2016'!$D$1:$Z$300,22,FALSE),"-")</f>
        <v>-</v>
      </c>
      <c r="BH4" s="59" t="str">
        <f>IFERROR(VLOOKUP($E4,'Feb 2016'!$D$1:$Z$300,4,FALSE),"-")</f>
        <v>-</v>
      </c>
      <c r="BI4" s="59" t="str">
        <f>IFERROR(VLOOKUP(BH4,'Paid Invoices'!$F$6:$I$381,3,FALSE),"")</f>
        <v/>
      </c>
      <c r="BJ4" s="59" t="str">
        <f>IFERROR(VLOOKUP(BH4,'Open Invoices'!$D$1:$E$3000,2,FALSE),"")</f>
        <v/>
      </c>
      <c r="BK4" s="59" t="str">
        <f>IFERROR(VLOOKUP($E4,'Jan 2016'!$D$1:$Z$300,22,FALSE),"-")</f>
        <v>-</v>
      </c>
      <c r="BL4" s="59" t="str">
        <f>IFERROR(VLOOKUP($E4,'Jan 2016'!$D$1:$Z$300,4,FALSE),"-")</f>
        <v>-</v>
      </c>
      <c r="BM4" s="59" t="str">
        <f>IFERROR(VLOOKUP(BL4,'Paid Invoices'!$F$6:$I$381,3,FALSE),"")</f>
        <v/>
      </c>
      <c r="BN4" s="59" t="str">
        <f>IFERROR(VLOOKUP(BL4,'Open Invoices'!$D$1:$E$3000,2,FALSE),"")</f>
        <v/>
      </c>
      <c r="BO4" s="59" t="str">
        <f>IFERROR(VLOOKUP($E4,'Dec 2015'!$D$1:$Z$300,22,FALSE),"-")</f>
        <v>-</v>
      </c>
      <c r="BP4" s="59" t="str">
        <f>IFERROR(VLOOKUP($E4,'Dec 2015'!$D$1:$Z$300,4,FALSE),"-")</f>
        <v>-</v>
      </c>
      <c r="BQ4" s="59" t="str">
        <f>IFERROR(VLOOKUP(BP4,'Paid Invoices'!$F$6:$I$381,3,FALSE),"")</f>
        <v/>
      </c>
      <c r="BR4" s="59" t="str">
        <f>IFERROR(VLOOKUP(BP4,'Open Invoices'!$D$1:$E$3000,2,FALSE),"")</f>
        <v/>
      </c>
      <c r="BS4" s="59" t="str">
        <f>IFERROR(VLOOKUP($E4,'Nov 2015'!$D$1:$Z$300,22,FALSE),"-")</f>
        <v>-</v>
      </c>
      <c r="BT4" s="59" t="str">
        <f>IFERROR(VLOOKUP($E4,'Nov 2015'!$D$1:$Z$300,4,FALSE),"-")</f>
        <v>-</v>
      </c>
      <c r="BU4" s="59" t="str">
        <f>IFERROR(VLOOKUP(BT4,'Paid Invoices'!$F$6:$I$381,3,FALSE),"")</f>
        <v/>
      </c>
      <c r="BV4" s="59" t="str">
        <f>IFERROR(VLOOKUP(BT4,'Open Invoices'!$D$1:$E$3000,2,FALSE),"")</f>
        <v/>
      </c>
      <c r="BW4" s="59" t="str">
        <f>IFERROR(VLOOKUP($E4,'Oct 2015'!$D$1:$Z$300,22,FALSE),"-")</f>
        <v>-</v>
      </c>
      <c r="BX4" s="59" t="str">
        <f>IFERROR(VLOOKUP($E4,'Oct 2015'!$D$1:$Z$300,4,FALSE),"-")</f>
        <v>-</v>
      </c>
      <c r="BY4" s="59" t="str">
        <f>IFERROR(VLOOKUP(BX4,'Paid Invoices'!$F$6:$I$381,3,FALSE),"")</f>
        <v/>
      </c>
      <c r="BZ4" s="59" t="str">
        <f>IFERROR(VLOOKUP(BX4,'Open Invoices'!$D$1:$E$3000,2,FALSE),"")</f>
        <v/>
      </c>
      <c r="CA4" s="59" t="str">
        <f>IFERROR(VLOOKUP($E4,'Sep 2015'!$D$1:$Z$300,22,FALSE),"-")</f>
        <v>-</v>
      </c>
      <c r="CB4" s="59" t="str">
        <f>IFERROR(VLOOKUP($E4,'Sep 2015'!$D$1:$Z$300,4,FALSE),"-")</f>
        <v>-</v>
      </c>
      <c r="CC4" s="59" t="str">
        <f>IFERROR(VLOOKUP(CB4,'Paid Invoices'!$F$6:$I$381,3,FALSE),"")</f>
        <v/>
      </c>
      <c r="CD4" s="59" t="str">
        <f>IFERROR(VLOOKUP(CB4,'Open Invoices'!$D$1:$E$3000,2,FALSE),"")</f>
        <v/>
      </c>
      <c r="CE4" s="52"/>
      <c r="CF4" s="52" t="s">
        <v>2115</v>
      </c>
      <c r="CG4" s="49" t="str">
        <f>IFERROR(IFERROR(VLOOKUP($E4,'Asset Group  All Assets'!$B$1:$C$500,2,FALSE),(VLOOKUP($E4,'Missing-WSU-POs'!$B$1:$D$500,3,FALSE))),"?")</f>
        <v>Needed</v>
      </c>
      <c r="CH4" s="31" t="str">
        <f t="shared" si="0"/>
        <v/>
      </c>
      <c r="CI4" s="31" t="str">
        <f t="shared" si="1"/>
        <v>Wrong PO</v>
      </c>
      <c r="CJ4" s="29" t="str">
        <f>IFERROR(IF(VLOOKUP($E4,'Org July 2016 '!$D$1:$Z$500,3,FALSE)=G4,"-","Wrong PO"),"new")</f>
        <v>-</v>
      </c>
      <c r="CK4" s="32" t="str">
        <f>IF(CJ4="wrong PO",(VLOOKUP($E4,'Org July 2016 '!$D$1:$Z$500,3,FALSE)),"")</f>
        <v/>
      </c>
      <c r="CL4" s="29" t="str">
        <f>IFERROR(IF(VLOOKUP($E4,'Org June 2016 '!$D$1:$Z$500,3,FALSE)=G4,"-","Wrong PO"),"new")</f>
        <v>-</v>
      </c>
      <c r="CM4" s="32" t="str">
        <f>IF(CL4="wrong PO",(VLOOKUP($E4,'Org June 2016 '!$D$1:$Z$500,3,FALSE)),"")</f>
        <v/>
      </c>
      <c r="CN4" s="29" t="str">
        <f>IFERROR(IF(VLOOKUP($E4,'May 2016'!D3:Z502,3,FALSE)=G4,"-","Wrong PO"),"new")</f>
        <v>new</v>
      </c>
      <c r="CO4" s="32" t="str">
        <f>IF(CN4="wrong PO",(VLOOKUP($E4,'May 2016'!D3:Z502,3,FALSE)),"")</f>
        <v/>
      </c>
      <c r="CP4" s="29" t="str">
        <f>IFERROR(IF(VLOOKUP($E4,'Apr 2016'!$D$1:$Z$500,3,FALSE)=G4,"-","Wrong PO"),"new")</f>
        <v>new</v>
      </c>
      <c r="CQ4" s="32" t="str">
        <f>IF(CP4="wrong PO",(VLOOKUP($E4,'Apr 2016'!$D$1:$Z$500,3,FALSE)),"")</f>
        <v/>
      </c>
      <c r="CR4" s="32" t="str">
        <f>IFERROR(IF(VLOOKUP($E4,'Mar 2016'!$D$1:$Z$500,3,FALSE)=G4,"-","Wrong PO"),"new")</f>
        <v>new</v>
      </c>
      <c r="CS4" s="32" t="str">
        <f>IF(CP4="wrong PO",(VLOOKUP($E4,'Mar 2016'!$D$1:$Z$500,3,FALSE)),"")</f>
        <v/>
      </c>
      <c r="CT4" s="32" t="str">
        <f>IFERROR(IF(VLOOKUP($E4,'Feb 2016'!$D$1:$Z$500,3,FALSE)=G4,"-","Wrong PO"),"new")</f>
        <v>new</v>
      </c>
      <c r="CU4" s="32" t="str">
        <f>IF(CP4="wrong PO",(VLOOKUP($E4,'Feb 2016'!$D$1:$Z$500,3,FALSE)),"")</f>
        <v/>
      </c>
      <c r="CV4" s="29" t="str">
        <f>IFERROR(IF(VLOOKUP($E4,'Jan 2016'!$D$1:$Z$500,3,FALSE)=G4,"-","Wrong PO"),"new")</f>
        <v>new</v>
      </c>
      <c r="CW4" s="32" t="str">
        <f>IF(CV4="wrong PO",(VLOOKUP($E4,'Jan 2016'!$D$1:$Z$500,3,FALSE)),"")</f>
        <v/>
      </c>
      <c r="CX4" s="29" t="str">
        <f>IFERROR(IF(VLOOKUP($E4,'Dec 2015'!$D$1:$Z$500,3,FALSE)=G4,"-","Wrong PO"),"new")</f>
        <v>new</v>
      </c>
      <c r="CY4" s="32" t="str">
        <f>IF(CX4="wrong PO",(VLOOKUP($E4,'Dec 2015'!$D$1:$Z$500,3,FALSE)),"")</f>
        <v/>
      </c>
      <c r="CZ4" s="29" t="str">
        <f>IFERROR(IF(VLOOKUP($E4,'Nov 2015'!$D$1:$Z$500,3,FALSE)=G4,"-","Wrong PO"),"new")</f>
        <v>new</v>
      </c>
      <c r="DA4" s="32" t="str">
        <f>IF(CZ4="wrong PO",(VLOOKUP($E4,'Nov 2015'!$D$1:$Z$500,3,FALSE)),"")</f>
        <v/>
      </c>
      <c r="DB4" s="29" t="str">
        <f>IFERROR(IF(VLOOKUP($E4,'Oct 2015'!$D$1:$Z$500,3,FALSE)=G4,"-","Wrong PO"),"new")</f>
        <v>new</v>
      </c>
      <c r="DC4" s="32" t="str">
        <f>IF(DB4="wrong PO",(VLOOKUP($E4,'Oct 2015'!$D$1:$Z$500,3,FALSE)),"")</f>
        <v/>
      </c>
      <c r="DD4" s="29" t="str">
        <f>IFERROR(IF(VLOOKUP($E4,'Sep 2015'!$D$1:$Z$500,3,FALSE)=G4,"-","Wrong PO"),"new")</f>
        <v>new</v>
      </c>
      <c r="DE4" s="32" t="str">
        <f>IF(DD4="wrong PO",(VLOOKUP($E4,'Sep 2015'!$D$1:$Z$500,3,FALSE)),"")</f>
        <v/>
      </c>
    </row>
    <row r="5" spans="1:109">
      <c r="A5" s="115">
        <v>4</v>
      </c>
      <c r="B5" s="2" t="s">
        <v>841</v>
      </c>
      <c r="C5" s="2" t="s">
        <v>510</v>
      </c>
      <c r="D5" s="2" t="s">
        <v>25</v>
      </c>
      <c r="E5" s="2" t="s">
        <v>120</v>
      </c>
      <c r="F5" s="2" t="s">
        <v>439</v>
      </c>
      <c r="G5" s="21" t="s">
        <v>94</v>
      </c>
      <c r="H5" s="21" t="str">
        <f>IFERROR(VLOOKUP($E5,'Wayne Master'!$B$1:$C$315,2,FALSE),"not on master")</f>
        <v>Call</v>
      </c>
      <c r="I5" s="11" t="s">
        <v>2109</v>
      </c>
      <c r="J5" s="3">
        <v>42257</v>
      </c>
      <c r="K5" s="2" t="s">
        <v>39</v>
      </c>
      <c r="L5" s="2" t="s">
        <v>440</v>
      </c>
      <c r="M5" s="2" t="s">
        <v>30</v>
      </c>
      <c r="N5" s="2" t="s">
        <v>31</v>
      </c>
      <c r="O5" s="2" t="s">
        <v>41</v>
      </c>
      <c r="P5" s="4">
        <v>10</v>
      </c>
      <c r="Q5" s="4">
        <v>10</v>
      </c>
      <c r="R5" s="4">
        <v>0</v>
      </c>
      <c r="S5" s="5">
        <v>0</v>
      </c>
      <c r="T5" s="4">
        <v>0</v>
      </c>
      <c r="U5" s="4">
        <v>0</v>
      </c>
      <c r="V5" s="4">
        <v>0</v>
      </c>
      <c r="W5" s="5">
        <v>0</v>
      </c>
      <c r="X5" s="5">
        <v>0</v>
      </c>
      <c r="Y5" s="14">
        <v>0</v>
      </c>
      <c r="Z5" s="14">
        <v>0</v>
      </c>
      <c r="AA5" s="14">
        <v>0</v>
      </c>
      <c r="AB5" s="4">
        <v>24580</v>
      </c>
      <c r="AC5" s="55"/>
      <c r="AD5" s="59">
        <f t="shared" si="2"/>
        <v>0</v>
      </c>
      <c r="AE5" s="59">
        <f t="shared" si="3"/>
        <v>0.16899999999999998</v>
      </c>
      <c r="AF5" s="102" t="str">
        <f>IFERROR(IFERROR(VLOOKUP($G5,'FPO034'!$J$9:$Q$196,7,FALSE),(VLOOKUP($H5,'FPO034'!$J$9:$Q$196,7,FALSE))),"No PO")</f>
        <v>No PO</v>
      </c>
      <c r="AG5" s="102" t="str">
        <f>IFERROR(IFERROR(VLOOKUP($G5,'FPO034'!$J$9:$Q$196,8,FALSE),(VLOOKUP($H5,'FPO034'!$J$9:$Q$196,8,FALSE))),"No PO")</f>
        <v>No PO</v>
      </c>
      <c r="AH5" s="102" t="str">
        <f t="shared" si="4"/>
        <v>No</v>
      </c>
      <c r="AI5" s="59" t="str">
        <f>IFERROR(VLOOKUP($E5,'Rev2 Aug 16'!$D$1:$Z$300,22,FALSE),"-")</f>
        <v>-</v>
      </c>
      <c r="AJ5" s="59" t="str">
        <f>IFERROR(VLOOKUP($E5,'Rev2 Aug 16'!$D$1:$Z$300,5,FALSE),"-")</f>
        <v>-</v>
      </c>
      <c r="AK5" s="59" t="str">
        <f>IFERROR(VLOOKUP(AJ5,'Paid Invoices'!$F$6:$I$381,3,FALSE),"")</f>
        <v/>
      </c>
      <c r="AL5" s="59" t="str">
        <f>IFERROR(VLOOKUP(AJ5,'Open Invoices'!$D$1:$E$3000,2,FALSE),"")</f>
        <v/>
      </c>
      <c r="AM5" s="59" t="str">
        <f>IFERROR(VLOOKUP($E5,'Rev2 July 16'!$D$1:$Z$300,22,FALSE),"-")</f>
        <v>-</v>
      </c>
      <c r="AN5" s="59" t="str">
        <f>IFERROR(VLOOKUP($E5,'Rev2 July 16'!$D$1:$Z$300,5,FALSE),"-")</f>
        <v>-</v>
      </c>
      <c r="AO5" s="59" t="str">
        <f>IFERROR(VLOOKUP(AN5,'Paid Invoices'!$F$6:$I$381,3,FALSE),"")</f>
        <v/>
      </c>
      <c r="AP5" s="59" t="str">
        <f>IFERROR(VLOOKUP(AN5,'Open Invoices'!$D$1:$E$3000,2,FALSE),"")</f>
        <v/>
      </c>
      <c r="AQ5" s="59">
        <f>IFERROR(VLOOKUP($E5,'Rev June 16'!$D$1:$Z$300,22,FALSE),"-")</f>
        <v>0</v>
      </c>
      <c r="AR5" s="59" t="str">
        <f>IFERROR(VLOOKUP($E5,'Rev June 16'!$D$1:$Z$300,4,FALSE),"-")</f>
        <v>WAY2001F6A</v>
      </c>
      <c r="AS5" s="59" t="str">
        <f>IFERROR(VLOOKUP(AR5,'Paid Invoices'!$F$6:$I$381,3,FALSE),"")</f>
        <v/>
      </c>
      <c r="AT5" s="59" t="str">
        <f>IFERROR(VLOOKUP(AR5,'Open Invoices'!$D$1:$E$3000,2,FALSE),"")</f>
        <v/>
      </c>
      <c r="AU5" s="59" t="str">
        <f>IFERROR(VLOOKUP($E5,'May 2016'!$D$1:$Z$300,22,FALSE),"-")</f>
        <v>-</v>
      </c>
      <c r="AV5" s="59" t="str">
        <f>IFERROR(VLOOKUP($E5,'May 2016'!$D$1:$Z$300,4,FALSE),"-")</f>
        <v>-</v>
      </c>
      <c r="AW5" s="59" t="str">
        <f>IFERROR(VLOOKUP(AV5,'Paid Invoices'!$F$6:$I$381,3,FALSE),"")</f>
        <v/>
      </c>
      <c r="AX5" s="59" t="str">
        <f>IFERROR(VLOOKUP(AV5,'Open Invoices'!$D$1:$E$3000,2,FALSE),"")</f>
        <v/>
      </c>
      <c r="AY5" s="59" t="str">
        <f>IFERROR(VLOOKUP($E5,'Apr 2016'!$D$1:$Z$300,22,FALSE),"-")</f>
        <v>-</v>
      </c>
      <c r="AZ5" s="59" t="str">
        <f>IFERROR(VLOOKUP($E5,'Apr 2016'!$D$1:$Z$300,4,FALSE),"-")</f>
        <v>-</v>
      </c>
      <c r="BA5" s="59" t="str">
        <f>IFERROR(VLOOKUP(AZ5,'Paid Invoices'!$F$6:$I$381,3,FALSE),"")</f>
        <v/>
      </c>
      <c r="BB5" s="59" t="str">
        <f>IFERROR(VLOOKUP(AZ5,'Open Invoices'!$D$1:$E$3000,2,FALSE),"")</f>
        <v/>
      </c>
      <c r="BC5" s="59">
        <f>IFERROR(VLOOKUP($E5,'Mar 2016'!$D$1:$Z$300,22,FALSE),"-")</f>
        <v>0</v>
      </c>
      <c r="BD5" s="59" t="str">
        <f>IFERROR(VLOOKUP($E5,'Mar 2016'!$D$1:$Z$300,4,FALSE),"-")</f>
        <v>WAY2001C6A</v>
      </c>
      <c r="BE5" s="59" t="str">
        <f>IFERROR(VLOOKUP(BD5,'Paid Invoices'!$F$6:$I$381,3,FALSE),"")</f>
        <v/>
      </c>
      <c r="BF5" s="59" t="str">
        <f>IFERROR(VLOOKUP(BD5,'Open Invoices'!$D$1:$E$3000,2,FALSE),"")</f>
        <v/>
      </c>
      <c r="BG5" s="59" t="str">
        <f>IFERROR(VLOOKUP($E5,'Feb 2016'!$D$1:$Z$300,22,FALSE),"-")</f>
        <v>-</v>
      </c>
      <c r="BH5" s="59" t="str">
        <f>IFERROR(VLOOKUP($E5,'Feb 2016'!$D$1:$Z$300,4,FALSE),"-")</f>
        <v>-</v>
      </c>
      <c r="BI5" s="59" t="str">
        <f>IFERROR(VLOOKUP(BH5,'Paid Invoices'!$F$6:$I$381,3,FALSE),"")</f>
        <v/>
      </c>
      <c r="BJ5" s="59" t="str">
        <f>IFERROR(VLOOKUP(BH5,'Open Invoices'!$D$1:$E$3000,2,FALSE),"")</f>
        <v/>
      </c>
      <c r="BK5" s="59">
        <f>IFERROR(VLOOKUP($E5,'Jan 2016'!$D$1:$Z$300,22,FALSE),"-")</f>
        <v>0</v>
      </c>
      <c r="BL5" s="59" t="str">
        <f>IFERROR(VLOOKUP($E5,'Jan 2016'!$D$1:$Z$300,4,FALSE),"-")</f>
        <v>WAY2001A6A</v>
      </c>
      <c r="BM5" s="59" t="str">
        <f>IFERROR(VLOOKUP(BL5,'Paid Invoices'!$F$6:$I$381,3,FALSE),"")</f>
        <v/>
      </c>
      <c r="BN5" s="59" t="str">
        <f>IFERROR(VLOOKUP(BL5,'Open Invoices'!$D$1:$E$3000,2,FALSE),"")</f>
        <v/>
      </c>
      <c r="BO5" s="59" t="str">
        <f>IFERROR(VLOOKUP($E5,'Dec 2015'!$D$1:$Z$300,22,FALSE),"-")</f>
        <v>-</v>
      </c>
      <c r="BP5" s="59" t="str">
        <f>IFERROR(VLOOKUP($E5,'Dec 2015'!$D$1:$Z$300,4,FALSE),"-")</f>
        <v>-</v>
      </c>
      <c r="BQ5" s="59" t="str">
        <f>IFERROR(VLOOKUP(BP5,'Paid Invoices'!$F$6:$I$381,3,FALSE),"")</f>
        <v/>
      </c>
      <c r="BR5" s="59" t="str">
        <f>IFERROR(VLOOKUP(BP5,'Open Invoices'!$D$1:$E$3000,2,FALSE),"")</f>
        <v/>
      </c>
      <c r="BS5" s="59">
        <f>IFERROR(VLOOKUP($E5,'Nov 2015'!$D$1:$Z$300,22,FALSE),"-")</f>
        <v>0</v>
      </c>
      <c r="BT5" s="59" t="str">
        <f>IFERROR(VLOOKUP($E5,'Nov 2015'!$D$1:$Z$300,4,FALSE),"-")</f>
        <v>WAY2001K5A</v>
      </c>
      <c r="BU5" s="59" t="str">
        <f>IFERROR(VLOOKUP(BT5,'Paid Invoices'!$F$6:$I$381,3,FALSE),"")</f>
        <v/>
      </c>
      <c r="BV5" s="59" t="str">
        <f>IFERROR(VLOOKUP(BT5,'Open Invoices'!$D$1:$E$3000,2,FALSE),"")</f>
        <v/>
      </c>
      <c r="BW5" s="59" t="str">
        <f>IFERROR(VLOOKUP($E5,'Oct 2015'!$D$1:$Z$300,22,FALSE),"-")</f>
        <v>-</v>
      </c>
      <c r="BX5" s="59" t="str">
        <f>IFERROR(VLOOKUP($E5,'Oct 2015'!$D$1:$Z$300,4,FALSE),"-")</f>
        <v>-</v>
      </c>
      <c r="BY5" s="59" t="str">
        <f>IFERROR(VLOOKUP(BX5,'Paid Invoices'!$F$6:$I$381,3,FALSE),"")</f>
        <v/>
      </c>
      <c r="BZ5" s="59" t="str">
        <f>IFERROR(VLOOKUP(BX5,'Open Invoices'!$D$1:$E$3000,2,FALSE),"")</f>
        <v/>
      </c>
      <c r="CA5" s="59" t="str">
        <f>IFERROR(VLOOKUP($E5,'Sep 2015'!$D$1:$Z$300,22,FALSE),"-")</f>
        <v>-</v>
      </c>
      <c r="CB5" s="59" t="str">
        <f>IFERROR(VLOOKUP($E5,'Sep 2015'!$D$1:$Z$300,4,FALSE),"-")</f>
        <v>-</v>
      </c>
      <c r="CC5" s="59" t="str">
        <f>IFERROR(VLOOKUP(CB5,'Paid Invoices'!$F$6:$I$381,3,FALSE),"")</f>
        <v/>
      </c>
      <c r="CD5" s="59" t="str">
        <f>IFERROR(VLOOKUP(CB5,'Open Invoices'!$D$1:$E$3000,2,FALSE),"")</f>
        <v/>
      </c>
      <c r="CE5" s="52"/>
      <c r="CF5" s="52" t="s">
        <v>2115</v>
      </c>
      <c r="CG5" s="49" t="str">
        <f>IFERROR(IFERROR(VLOOKUP($E5,'Asset Group  All Assets'!$B$1:$C$500,2,FALSE),(VLOOKUP($E5,'Missing-WSU-POs'!$B$1:$D$500,3,FALSE))),"?")</f>
        <v>Needed</v>
      </c>
      <c r="CH5" s="31" t="str">
        <f t="shared" si="0"/>
        <v/>
      </c>
      <c r="CI5" s="31" t="str">
        <f t="shared" si="1"/>
        <v>Wrong PO</v>
      </c>
      <c r="CJ5" s="29" t="str">
        <f>IFERROR(IF(VLOOKUP($E5,'Org July 2016 '!$D$1:$Z$500,3,FALSE)=G5,"-","Wrong PO"),"new")</f>
        <v>-</v>
      </c>
      <c r="CK5" s="32" t="str">
        <f>IF(CJ5="wrong PO",(VLOOKUP($E5,'Org July 2016 '!$D$1:$Z$500,3,FALSE)),"")</f>
        <v/>
      </c>
      <c r="CL5" s="29" t="str">
        <f>IFERROR(IF(VLOOKUP($E5,'Org June 2016 '!$D$1:$Z$500,3,FALSE)=G5,"-","Wrong PO"),"new")</f>
        <v>-</v>
      </c>
      <c r="CM5" s="32" t="str">
        <f>IF(CL5="wrong PO",(VLOOKUP($E5,'Org June 2016 '!$D$1:$Z$500,3,FALSE)),"")</f>
        <v/>
      </c>
      <c r="CN5" s="29" t="str">
        <f>IFERROR(IF(VLOOKUP($E5,'May 2016'!D4:Z503,3,FALSE)=G5,"-","Wrong PO"),"new")</f>
        <v>new</v>
      </c>
      <c r="CO5" s="32" t="str">
        <f>IF(CN5="wrong PO",(VLOOKUP($E5,'May 2016'!D4:Z503,3,FALSE)),"")</f>
        <v/>
      </c>
      <c r="CP5" s="29" t="str">
        <f>IFERROR(IF(VLOOKUP($E5,'Apr 2016'!$D$1:$Z$500,3,FALSE)=G5,"-","Wrong PO"),"new")</f>
        <v>new</v>
      </c>
      <c r="CQ5" s="32" t="str">
        <f>IF(CP5="wrong PO",(VLOOKUP($E5,'Apr 2016'!$D$1:$Z$500,3,FALSE)),"")</f>
        <v/>
      </c>
      <c r="CR5" s="32" t="str">
        <f>IFERROR(IF(VLOOKUP($E5,'Mar 2016'!$D$1:$Z$500,3,FALSE)=G5,"-","Wrong PO"),"new")</f>
        <v>-</v>
      </c>
      <c r="CS5" s="32" t="str">
        <f>IF(CP5="wrong PO",(VLOOKUP($E5,'Mar 2016'!$D$1:$Z$500,3,FALSE)),"")</f>
        <v/>
      </c>
      <c r="CT5" s="32" t="str">
        <f>IFERROR(IF(VLOOKUP($E5,'Feb 2016'!$D$1:$Z$500,3,FALSE)=G5,"-","Wrong PO"),"new")</f>
        <v>new</v>
      </c>
      <c r="CU5" s="32" t="str">
        <f>IF(CP5="wrong PO",(VLOOKUP($E5,'Feb 2016'!$D$1:$Z$500,3,FALSE)),"")</f>
        <v/>
      </c>
      <c r="CV5" s="29" t="str">
        <f>IFERROR(IF(VLOOKUP($E5,'Jan 2016'!$D$1:$Z$500,3,FALSE)=G5,"-","Wrong PO"),"new")</f>
        <v>-</v>
      </c>
      <c r="CW5" s="32" t="str">
        <f>IF(CV5="wrong PO",(VLOOKUP($E5,'Jan 2016'!$D$1:$Z$500,3,FALSE)),"")</f>
        <v/>
      </c>
      <c r="CX5" s="29" t="str">
        <f>IFERROR(IF(VLOOKUP($E5,'Dec 2015'!$D$1:$Z$500,3,FALSE)=G5,"-","Wrong PO"),"new")</f>
        <v>new</v>
      </c>
      <c r="CY5" s="32" t="str">
        <f>IF(CX5="wrong PO",(VLOOKUP($E5,'Dec 2015'!$D$1:$Z$500,3,FALSE)),"")</f>
        <v/>
      </c>
      <c r="CZ5" s="29" t="str">
        <f>IFERROR(IF(VLOOKUP($E5,'Nov 2015'!$D$1:$Z$500,3,FALSE)=G5,"-","Wrong PO"),"new")</f>
        <v>-</v>
      </c>
      <c r="DA5" s="32" t="str">
        <f>IF(CZ5="wrong PO",(VLOOKUP($E5,'Nov 2015'!$D$1:$Z$500,3,FALSE)),"")</f>
        <v/>
      </c>
      <c r="DB5" s="29" t="str">
        <f>IFERROR(IF(VLOOKUP($E5,'Oct 2015'!$D$1:$Z$500,3,FALSE)=G5,"-","Wrong PO"),"new")</f>
        <v>new</v>
      </c>
      <c r="DC5" s="32" t="str">
        <f>IF(DB5="wrong PO",(VLOOKUP($E5,'Oct 2015'!$D$1:$Z$500,3,FALSE)),"")</f>
        <v/>
      </c>
      <c r="DD5" s="29" t="str">
        <f>IFERROR(IF(VLOOKUP($E5,'Sep 2015'!$D$1:$Z$500,3,FALSE)=G5,"-","Wrong PO"),"new")</f>
        <v>new</v>
      </c>
      <c r="DE5" s="32" t="str">
        <f>IF(DD5="wrong PO",(VLOOKUP($E5,'Sep 2015'!$D$1:$Z$500,3,FALSE)),"")</f>
        <v/>
      </c>
    </row>
    <row r="6" spans="1:109">
      <c r="A6" s="115">
        <v>5</v>
      </c>
      <c r="B6" s="2" t="s">
        <v>841</v>
      </c>
      <c r="C6" s="2" t="s">
        <v>510</v>
      </c>
      <c r="D6" s="2" t="s">
        <v>25</v>
      </c>
      <c r="E6" s="2" t="s">
        <v>136</v>
      </c>
      <c r="F6" s="2" t="s">
        <v>750</v>
      </c>
      <c r="G6" s="21" t="s">
        <v>94</v>
      </c>
      <c r="H6" s="21" t="str">
        <f>IFERROR(VLOOKUP($E6,'Wayne Master'!$B$1:$C$315,2,FALSE),"not on master")</f>
        <v>Call</v>
      </c>
      <c r="I6" s="11" t="s">
        <v>2109</v>
      </c>
      <c r="J6" s="3">
        <v>42444</v>
      </c>
      <c r="K6" s="2" t="s">
        <v>39</v>
      </c>
      <c r="L6" s="2" t="s">
        <v>751</v>
      </c>
      <c r="M6" s="2" t="s">
        <v>30</v>
      </c>
      <c r="N6" s="2" t="s">
        <v>31</v>
      </c>
      <c r="O6" s="2" t="s">
        <v>32</v>
      </c>
      <c r="P6" s="4">
        <v>20</v>
      </c>
      <c r="Q6" s="4">
        <v>20</v>
      </c>
      <c r="R6" s="4">
        <v>0</v>
      </c>
      <c r="S6" s="14">
        <v>0</v>
      </c>
      <c r="T6" s="4">
        <v>0</v>
      </c>
      <c r="U6" s="4">
        <v>0</v>
      </c>
      <c r="V6" s="4">
        <v>0</v>
      </c>
      <c r="W6" s="5">
        <v>0</v>
      </c>
      <c r="X6" s="5">
        <v>0</v>
      </c>
      <c r="Y6" s="14">
        <v>0</v>
      </c>
      <c r="Z6" s="14">
        <v>0</v>
      </c>
      <c r="AA6" s="14">
        <v>0</v>
      </c>
      <c r="AB6" s="4">
        <v>24580</v>
      </c>
      <c r="AC6" s="55"/>
      <c r="AD6" s="59">
        <f t="shared" si="2"/>
        <v>0</v>
      </c>
      <c r="AE6" s="59">
        <f t="shared" si="3"/>
        <v>0.33799999999999997</v>
      </c>
      <c r="AF6" s="102" t="str">
        <f>IFERROR(IFERROR(VLOOKUP($G6,'FPO034'!$J$9:$Q$196,7,FALSE),(VLOOKUP($H6,'FPO034'!$J$9:$Q$196,7,FALSE))),"No PO")</f>
        <v>No PO</v>
      </c>
      <c r="AG6" s="102" t="str">
        <f>IFERROR(IFERROR(VLOOKUP($G6,'FPO034'!$J$9:$Q$196,8,FALSE),(VLOOKUP($H6,'FPO034'!$J$9:$Q$196,8,FALSE))),"No PO")</f>
        <v>No PO</v>
      </c>
      <c r="AH6" s="102" t="str">
        <f t="shared" si="4"/>
        <v>No</v>
      </c>
      <c r="AI6" s="59" t="str">
        <f>IFERROR(VLOOKUP($E6,'Rev2 Aug 16'!$D$1:$Z$300,22,FALSE),"-")</f>
        <v>-</v>
      </c>
      <c r="AJ6" s="59" t="str">
        <f>IFERROR(VLOOKUP($E6,'Rev2 Aug 16'!$D$1:$Z$300,5,FALSE),"-")</f>
        <v>-</v>
      </c>
      <c r="AK6" s="59" t="str">
        <f>IFERROR(VLOOKUP(AJ6,'Paid Invoices'!$F$6:$I$381,3,FALSE),"")</f>
        <v/>
      </c>
      <c r="AL6" s="59" t="str">
        <f>IFERROR(VLOOKUP(AJ6,'Open Invoices'!$D$1:$E$3000,2,FALSE),"")</f>
        <v/>
      </c>
      <c r="AM6" s="59" t="str">
        <f>IFERROR(VLOOKUP($E6,'Rev2 July 16'!$D$1:$Z$300,22,FALSE),"-")</f>
        <v>-</v>
      </c>
      <c r="AN6" s="59" t="str">
        <f>IFERROR(VLOOKUP($E6,'Rev2 July 16'!$D$1:$Z$300,5,FALSE),"-")</f>
        <v>-</v>
      </c>
      <c r="AO6" s="59" t="str">
        <f>IFERROR(VLOOKUP(AN6,'Paid Invoices'!$F$6:$I$381,3,FALSE),"")</f>
        <v/>
      </c>
      <c r="AP6" s="59" t="str">
        <f>IFERROR(VLOOKUP(AN6,'Open Invoices'!$D$1:$E$3000,2,FALSE),"")</f>
        <v/>
      </c>
      <c r="AQ6" s="59">
        <f>IFERROR(VLOOKUP($E6,'Rev June 16'!$D$1:$Z$300,22,FALSE),"-")</f>
        <v>0</v>
      </c>
      <c r="AR6" s="59" t="str">
        <f>IFERROR(VLOOKUP($E6,'Rev June 16'!$D$1:$Z$300,4,FALSE),"-")</f>
        <v>WAY2001F6A</v>
      </c>
      <c r="AS6" s="59" t="str">
        <f>IFERROR(VLOOKUP(AR6,'Paid Invoices'!$F$6:$I$381,3,FALSE),"")</f>
        <v/>
      </c>
      <c r="AT6" s="59" t="str">
        <f>IFERROR(VLOOKUP(AR6,'Open Invoices'!$D$1:$E$3000,2,FALSE),"")</f>
        <v/>
      </c>
      <c r="AU6" s="59" t="str">
        <f>IFERROR(VLOOKUP($E6,'May 2016'!$D$1:$Z$300,22,FALSE),"-")</f>
        <v>-</v>
      </c>
      <c r="AV6" s="59" t="str">
        <f>IFERROR(VLOOKUP($E6,'May 2016'!$D$1:$Z$300,4,FALSE),"-")</f>
        <v>-</v>
      </c>
      <c r="AW6" s="59" t="str">
        <f>IFERROR(VLOOKUP(AV6,'Paid Invoices'!$F$6:$I$381,3,FALSE),"")</f>
        <v/>
      </c>
      <c r="AX6" s="59" t="str">
        <f>IFERROR(VLOOKUP(AV6,'Open Invoices'!$D$1:$E$3000,2,FALSE),"")</f>
        <v/>
      </c>
      <c r="AY6" s="59" t="str">
        <f>IFERROR(VLOOKUP($E6,'Apr 2016'!$D$1:$Z$300,22,FALSE),"-")</f>
        <v>-</v>
      </c>
      <c r="AZ6" s="59" t="str">
        <f>IFERROR(VLOOKUP($E6,'Apr 2016'!$D$1:$Z$300,4,FALSE),"-")</f>
        <v>-</v>
      </c>
      <c r="BA6" s="59" t="str">
        <f>IFERROR(VLOOKUP(AZ6,'Paid Invoices'!$F$6:$I$381,3,FALSE),"")</f>
        <v/>
      </c>
      <c r="BB6" s="59" t="str">
        <f>IFERROR(VLOOKUP(AZ6,'Open Invoices'!$D$1:$E$3000,2,FALSE),"")</f>
        <v/>
      </c>
      <c r="BC6" s="59">
        <f>IFERROR(VLOOKUP($E6,'Mar 2016'!$D$1:$Z$300,22,FALSE),"-")</f>
        <v>0</v>
      </c>
      <c r="BD6" s="59" t="str">
        <f>IFERROR(VLOOKUP($E6,'Mar 2016'!$D$1:$Z$300,4,FALSE),"-")</f>
        <v>WAY2001C6A</v>
      </c>
      <c r="BE6" s="59" t="str">
        <f>IFERROR(VLOOKUP(BD6,'Paid Invoices'!$F$6:$I$381,3,FALSE),"")</f>
        <v/>
      </c>
      <c r="BF6" s="59" t="str">
        <f>IFERROR(VLOOKUP(BD6,'Open Invoices'!$D$1:$E$3000,2,FALSE),"")</f>
        <v/>
      </c>
      <c r="BG6" s="59" t="str">
        <f>IFERROR(VLOOKUP($E6,'Feb 2016'!$D$1:$Z$300,22,FALSE),"-")</f>
        <v>-</v>
      </c>
      <c r="BH6" s="59" t="str">
        <f>IFERROR(VLOOKUP($E6,'Feb 2016'!$D$1:$Z$300,4,FALSE),"-")</f>
        <v>-</v>
      </c>
      <c r="BI6" s="59" t="str">
        <f>IFERROR(VLOOKUP(BH6,'Paid Invoices'!$F$6:$I$381,3,FALSE),"")</f>
        <v/>
      </c>
      <c r="BJ6" s="59" t="str">
        <f>IFERROR(VLOOKUP(BH6,'Open Invoices'!$D$1:$E$3000,2,FALSE),"")</f>
        <v/>
      </c>
      <c r="BK6" s="59" t="str">
        <f>IFERROR(VLOOKUP($E6,'Jan 2016'!$D$1:$Z$300,22,FALSE),"-")</f>
        <v>-</v>
      </c>
      <c r="BL6" s="59" t="str">
        <f>IFERROR(VLOOKUP($E6,'Jan 2016'!$D$1:$Z$300,4,FALSE),"-")</f>
        <v>-</v>
      </c>
      <c r="BM6" s="59" t="str">
        <f>IFERROR(VLOOKUP(BL6,'Paid Invoices'!$F$6:$I$381,3,FALSE),"")</f>
        <v/>
      </c>
      <c r="BN6" s="59" t="str">
        <f>IFERROR(VLOOKUP(BL6,'Open Invoices'!$D$1:$E$3000,2,FALSE),"")</f>
        <v/>
      </c>
      <c r="BO6" s="59" t="str">
        <f>IFERROR(VLOOKUP($E6,'Dec 2015'!$D$1:$Z$300,22,FALSE),"-")</f>
        <v>-</v>
      </c>
      <c r="BP6" s="59" t="str">
        <f>IFERROR(VLOOKUP($E6,'Dec 2015'!$D$1:$Z$300,4,FALSE),"-")</f>
        <v>-</v>
      </c>
      <c r="BQ6" s="59" t="str">
        <f>IFERROR(VLOOKUP(BP6,'Paid Invoices'!$F$6:$I$381,3,FALSE),"")</f>
        <v/>
      </c>
      <c r="BR6" s="59" t="str">
        <f>IFERROR(VLOOKUP(BP6,'Open Invoices'!$D$1:$E$3000,2,FALSE),"")</f>
        <v/>
      </c>
      <c r="BS6" s="59" t="str">
        <f>IFERROR(VLOOKUP($E6,'Nov 2015'!$D$1:$Z$300,22,FALSE),"-")</f>
        <v>-</v>
      </c>
      <c r="BT6" s="59" t="str">
        <f>IFERROR(VLOOKUP($E6,'Nov 2015'!$D$1:$Z$300,4,FALSE),"-")</f>
        <v>-</v>
      </c>
      <c r="BU6" s="59" t="str">
        <f>IFERROR(VLOOKUP(BT6,'Paid Invoices'!$F$6:$I$381,3,FALSE),"")</f>
        <v/>
      </c>
      <c r="BV6" s="59" t="str">
        <f>IFERROR(VLOOKUP(BT6,'Open Invoices'!$D$1:$E$3000,2,FALSE),"")</f>
        <v/>
      </c>
      <c r="BW6" s="59" t="str">
        <f>IFERROR(VLOOKUP($E6,'Oct 2015'!$D$1:$Z$300,22,FALSE),"-")</f>
        <v>-</v>
      </c>
      <c r="BX6" s="59" t="str">
        <f>IFERROR(VLOOKUP($E6,'Oct 2015'!$D$1:$Z$300,4,FALSE),"-")</f>
        <v>-</v>
      </c>
      <c r="BY6" s="59" t="str">
        <f>IFERROR(VLOOKUP(BX6,'Paid Invoices'!$F$6:$I$381,3,FALSE),"")</f>
        <v/>
      </c>
      <c r="BZ6" s="59" t="str">
        <f>IFERROR(VLOOKUP(BX6,'Open Invoices'!$D$1:$E$3000,2,FALSE),"")</f>
        <v/>
      </c>
      <c r="CA6" s="59" t="str">
        <f>IFERROR(VLOOKUP($E6,'Sep 2015'!$D$1:$Z$300,22,FALSE),"-")</f>
        <v>-</v>
      </c>
      <c r="CB6" s="59" t="str">
        <f>IFERROR(VLOOKUP($E6,'Sep 2015'!$D$1:$Z$300,4,FALSE),"-")</f>
        <v>-</v>
      </c>
      <c r="CC6" s="59" t="str">
        <f>IFERROR(VLOOKUP(CB6,'Paid Invoices'!$F$6:$I$381,3,FALSE),"")</f>
        <v/>
      </c>
      <c r="CD6" s="59" t="str">
        <f>IFERROR(VLOOKUP(CB6,'Open Invoices'!$D$1:$E$3000,2,FALSE),"")</f>
        <v/>
      </c>
      <c r="CE6" s="52"/>
      <c r="CF6" s="52" t="s">
        <v>2115</v>
      </c>
      <c r="CG6" s="49" t="str">
        <f>IFERROR(IFERROR(VLOOKUP($E6,'Asset Group  All Assets'!$B$1:$C$500,2,FALSE),(VLOOKUP($E6,'Missing-WSU-POs'!$B$1:$D$500,3,FALSE))),"?")</f>
        <v>Needed</v>
      </c>
      <c r="CH6" s="31" t="str">
        <f t="shared" si="0"/>
        <v/>
      </c>
      <c r="CI6" s="31" t="str">
        <f t="shared" si="1"/>
        <v>Wrong PO</v>
      </c>
      <c r="CJ6" s="29" t="str">
        <f>IFERROR(IF(VLOOKUP($E6,'Org July 2016 '!$D$1:$Z$500,3,FALSE)=G6,"-","Wrong PO"),"new")</f>
        <v>-</v>
      </c>
      <c r="CK6" s="32" t="str">
        <f>IF(CJ6="wrong PO",(VLOOKUP($E6,'Org July 2016 '!$D$1:$Z$500,3,FALSE)),"")</f>
        <v/>
      </c>
      <c r="CL6" s="29" t="str">
        <f>IFERROR(IF(VLOOKUP($E6,'Org June 2016 '!$D$1:$Z$500,3,FALSE)=G6,"-","Wrong PO"),"new")</f>
        <v>-</v>
      </c>
      <c r="CM6" s="32" t="str">
        <f>IF(CL6="wrong PO",(VLOOKUP($E6,'Org June 2016 '!$D$1:$Z$500,3,FALSE)),"")</f>
        <v/>
      </c>
      <c r="CN6" s="29" t="str">
        <f>IFERROR(IF(VLOOKUP($E6,'May 2016'!D5:Z504,3,FALSE)=G6,"-","Wrong PO"),"new")</f>
        <v>new</v>
      </c>
      <c r="CO6" s="32" t="str">
        <f>IF(CN6="wrong PO",(VLOOKUP($E6,'May 2016'!D5:Z504,3,FALSE)),"")</f>
        <v/>
      </c>
      <c r="CP6" s="29" t="str">
        <f>IFERROR(IF(VLOOKUP($E6,'Apr 2016'!$D$1:$Z$500,3,FALSE)=G6,"-","Wrong PO"),"new")</f>
        <v>new</v>
      </c>
      <c r="CQ6" s="32" t="str">
        <f>IF(CP6="wrong PO",(VLOOKUP($E6,'Apr 2016'!$D$1:$Z$500,3,FALSE)),"")</f>
        <v/>
      </c>
      <c r="CR6" s="32" t="str">
        <f>IFERROR(IF(VLOOKUP($E6,'Mar 2016'!$D$1:$Z$500,3,FALSE)=G6,"-","Wrong PO"),"new")</f>
        <v>-</v>
      </c>
      <c r="CS6" s="32" t="str">
        <f>IF(CP6="wrong PO",(VLOOKUP($E6,'Mar 2016'!$D$1:$Z$500,3,FALSE)),"")</f>
        <v/>
      </c>
      <c r="CT6" s="32" t="str">
        <f>IFERROR(IF(VLOOKUP($E6,'Feb 2016'!$D$1:$Z$500,3,FALSE)=G6,"-","Wrong PO"),"new")</f>
        <v>new</v>
      </c>
      <c r="CU6" s="32" t="str">
        <f>IF(CP6="wrong PO",(VLOOKUP($E6,'Feb 2016'!$D$1:$Z$500,3,FALSE)),"")</f>
        <v/>
      </c>
      <c r="CV6" s="29" t="str">
        <f>IFERROR(IF(VLOOKUP($E6,'Jan 2016'!$D$1:$Z$500,3,FALSE)=G6,"-","Wrong PO"),"new")</f>
        <v>new</v>
      </c>
      <c r="CW6" s="32" t="str">
        <f>IF(CV6="wrong PO",(VLOOKUP($E6,'Jan 2016'!$D$1:$Z$500,3,FALSE)),"")</f>
        <v/>
      </c>
      <c r="CX6" s="29" t="str">
        <f>IFERROR(IF(VLOOKUP($E6,'Dec 2015'!$D$1:$Z$500,3,FALSE)=G6,"-","Wrong PO"),"new")</f>
        <v>new</v>
      </c>
      <c r="CY6" s="32" t="str">
        <f>IF(CX6="wrong PO",(VLOOKUP($E6,'Dec 2015'!$D$1:$Z$500,3,FALSE)),"")</f>
        <v/>
      </c>
      <c r="CZ6" s="29" t="str">
        <f>IFERROR(IF(VLOOKUP($E6,'Nov 2015'!$D$1:$Z$500,3,FALSE)=G6,"-","Wrong PO"),"new")</f>
        <v>new</v>
      </c>
      <c r="DA6" s="32" t="str">
        <f>IF(CZ6="wrong PO",(VLOOKUP($E6,'Nov 2015'!$D$1:$Z$500,3,FALSE)),"")</f>
        <v/>
      </c>
      <c r="DB6" s="29" t="str">
        <f>IFERROR(IF(VLOOKUP($E6,'Oct 2015'!$D$1:$Z$500,3,FALSE)=G6,"-","Wrong PO"),"new")</f>
        <v>new</v>
      </c>
      <c r="DC6" s="32" t="str">
        <f>IF(DB6="wrong PO",(VLOOKUP($E6,'Oct 2015'!$D$1:$Z$500,3,FALSE)),"")</f>
        <v/>
      </c>
      <c r="DD6" s="29" t="str">
        <f>IFERROR(IF(VLOOKUP($E6,'Sep 2015'!$D$1:$Z$500,3,FALSE)=G6,"-","Wrong PO"),"new")</f>
        <v>new</v>
      </c>
      <c r="DE6" s="32" t="str">
        <f>IF(DD6="wrong PO",(VLOOKUP($E6,'Sep 2015'!$D$1:$Z$500,3,FALSE)),"")</f>
        <v/>
      </c>
    </row>
    <row r="7" spans="1:109">
      <c r="A7" s="115">
        <v>6</v>
      </c>
      <c r="B7" s="2" t="s">
        <v>841</v>
      </c>
      <c r="C7" s="2" t="s">
        <v>510</v>
      </c>
      <c r="D7" s="2" t="s">
        <v>25</v>
      </c>
      <c r="E7" s="2" t="s">
        <v>141</v>
      </c>
      <c r="F7" s="2" t="s">
        <v>67</v>
      </c>
      <c r="G7" s="21" t="s">
        <v>94</v>
      </c>
      <c r="H7" s="21" t="str">
        <f>IFERROR(VLOOKUP($E7,'Wayne Master'!$B$1:$C$315,2,FALSE),"not on master")</f>
        <v>Call</v>
      </c>
      <c r="I7" s="11" t="s">
        <v>2109</v>
      </c>
      <c r="J7" s="3">
        <v>42499</v>
      </c>
      <c r="K7" s="2" t="s">
        <v>685</v>
      </c>
      <c r="L7" s="2" t="s">
        <v>68</v>
      </c>
      <c r="M7" s="2" t="s">
        <v>30</v>
      </c>
      <c r="N7" s="2" t="s">
        <v>31</v>
      </c>
      <c r="O7" s="2" t="s">
        <v>32</v>
      </c>
      <c r="P7" s="4">
        <v>5435</v>
      </c>
      <c r="Q7" s="4">
        <v>10199</v>
      </c>
      <c r="R7" s="4">
        <v>4764</v>
      </c>
      <c r="S7" s="5">
        <v>80.510000000000005</v>
      </c>
      <c r="T7" s="4">
        <v>1</v>
      </c>
      <c r="U7" s="4">
        <v>1</v>
      </c>
      <c r="V7" s="4">
        <v>0</v>
      </c>
      <c r="W7" s="5">
        <v>0</v>
      </c>
      <c r="X7" s="5">
        <v>0</v>
      </c>
      <c r="Y7" s="14">
        <v>80.510000000000005</v>
      </c>
      <c r="Z7" s="14">
        <v>0</v>
      </c>
      <c r="AA7" s="14">
        <v>80.510000000000005</v>
      </c>
      <c r="AB7" s="4">
        <v>24580</v>
      </c>
      <c r="AC7" s="55"/>
      <c r="AD7" s="59">
        <f t="shared" si="2"/>
        <v>172.19000000000003</v>
      </c>
      <c r="AE7" s="59">
        <f t="shared" si="3"/>
        <v>172.42289999999997</v>
      </c>
      <c r="AF7" s="102" t="str">
        <f>IFERROR(IFERROR(VLOOKUP($G7,'FPO034'!$J$9:$Q$196,7,FALSE),(VLOOKUP($H7,'FPO034'!$J$9:$Q$196,7,FALSE))),"No PO")</f>
        <v>No PO</v>
      </c>
      <c r="AG7" s="102" t="str">
        <f>IFERROR(IFERROR(VLOOKUP($G7,'FPO034'!$J$9:$Q$196,8,FALSE),(VLOOKUP($H7,'FPO034'!$J$9:$Q$196,8,FALSE))),"No PO")</f>
        <v>No PO</v>
      </c>
      <c r="AH7" s="102" t="str">
        <f t="shared" si="4"/>
        <v>No</v>
      </c>
      <c r="AI7" s="59">
        <f>IFERROR(VLOOKUP($E7,'Rev2 Aug 16'!$D$1:$Z$300,22,FALSE),"-")</f>
        <v>80.510000000000005</v>
      </c>
      <c r="AJ7" s="59" t="str">
        <f>IFERROR(VLOOKUP($E7,'Rev2 Aug 16'!$D$1:$Z$300,5,FALSE),"-")</f>
        <v>WAY2001H6A</v>
      </c>
      <c r="AK7" s="59" t="str">
        <f>IFERROR(VLOOKUP(AJ7,'Paid Invoices'!$F$6:$I$381,3,FALSE),"")</f>
        <v/>
      </c>
      <c r="AL7" s="59" t="str">
        <f>IFERROR(VLOOKUP(AJ7,'Open Invoices'!$D$1:$E$3000,2,FALSE),"")</f>
        <v/>
      </c>
      <c r="AM7" s="59">
        <f>IFERROR(VLOOKUP($E7,'Rev2 July 16'!$D$1:$Z$300,22,FALSE),"-")</f>
        <v>48.57</v>
      </c>
      <c r="AN7" s="59" t="str">
        <f>IFERROR(VLOOKUP($E7,'Rev2 July 16'!$D$1:$Z$300,5,FALSE),"-")</f>
        <v>WAY2001G6A</v>
      </c>
      <c r="AO7" s="59" t="str">
        <f>IFERROR(VLOOKUP(AN7,'Paid Invoices'!$F$6:$I$381,3,FALSE),"")</f>
        <v/>
      </c>
      <c r="AP7" s="59" t="str">
        <f>IFERROR(VLOOKUP(AN7,'Open Invoices'!$D$1:$E$3000,2,FALSE),"")</f>
        <v/>
      </c>
      <c r="AQ7" s="59">
        <f>IFERROR(VLOOKUP($E7,'Rev June 16'!$D$1:$Z$300,22,FALSE),"-")</f>
        <v>37.700000000000003</v>
      </c>
      <c r="AR7" s="59" t="str">
        <f>IFERROR(VLOOKUP($E7,'Rev June 16'!$D$1:$Z$300,4,FALSE),"-")</f>
        <v>WAY2001F6A</v>
      </c>
      <c r="AS7" s="59" t="str">
        <f>IFERROR(VLOOKUP(AR7,'Paid Invoices'!$F$6:$I$381,3,FALSE),"")</f>
        <v/>
      </c>
      <c r="AT7" s="59" t="str">
        <f>IFERROR(VLOOKUP(AR7,'Open Invoices'!$D$1:$E$3000,2,FALSE),"")</f>
        <v/>
      </c>
      <c r="AU7" s="59">
        <f>IFERROR(VLOOKUP($E7,'May 2016'!$D$1:$Z$300,22,FALSE),"-")</f>
        <v>5.41</v>
      </c>
      <c r="AV7" s="59" t="str">
        <f>IFERROR(VLOOKUP($E7,'May 2016'!$D$1:$Z$300,4,FALSE),"-")</f>
        <v>WAY2001E6A</v>
      </c>
      <c r="AW7" s="59" t="str">
        <f>IFERROR(VLOOKUP(AV7,'Paid Invoices'!$F$6:$I$381,3,FALSE),"")</f>
        <v/>
      </c>
      <c r="AX7" s="59" t="str">
        <f>IFERROR(VLOOKUP(AV7,'Open Invoices'!$D$1:$E$3000,2,FALSE),"")</f>
        <v/>
      </c>
      <c r="AY7" s="59" t="str">
        <f>IFERROR(VLOOKUP($E7,'Apr 2016'!$D$1:$Z$300,22,FALSE),"-")</f>
        <v>-</v>
      </c>
      <c r="AZ7" s="59" t="str">
        <f>IFERROR(VLOOKUP($E7,'Apr 2016'!$D$1:$Z$300,4,FALSE),"-")</f>
        <v>-</v>
      </c>
      <c r="BA7" s="59" t="str">
        <f>IFERROR(VLOOKUP(AZ7,'Paid Invoices'!$F$6:$I$381,3,FALSE),"")</f>
        <v/>
      </c>
      <c r="BB7" s="59" t="str">
        <f>IFERROR(VLOOKUP(AZ7,'Open Invoices'!$D$1:$E$3000,2,FALSE),"")</f>
        <v/>
      </c>
      <c r="BC7" s="59" t="str">
        <f>IFERROR(VLOOKUP($E7,'Mar 2016'!$D$1:$Z$300,22,FALSE),"-")</f>
        <v>-</v>
      </c>
      <c r="BD7" s="59" t="str">
        <f>IFERROR(VLOOKUP($E7,'Mar 2016'!$D$1:$Z$300,4,FALSE),"-")</f>
        <v>-</v>
      </c>
      <c r="BE7" s="59" t="str">
        <f>IFERROR(VLOOKUP(BD7,'Paid Invoices'!$F$6:$I$381,3,FALSE),"")</f>
        <v/>
      </c>
      <c r="BF7" s="59" t="str">
        <f>IFERROR(VLOOKUP(BD7,'Open Invoices'!$D$1:$E$3000,2,FALSE),"")</f>
        <v/>
      </c>
      <c r="BG7" s="59" t="str">
        <f>IFERROR(VLOOKUP($E7,'Feb 2016'!$D$1:$Z$300,22,FALSE),"-")</f>
        <v>-</v>
      </c>
      <c r="BH7" s="59" t="str">
        <f>IFERROR(VLOOKUP($E7,'Feb 2016'!$D$1:$Z$300,4,FALSE),"-")</f>
        <v>-</v>
      </c>
      <c r="BI7" s="59" t="str">
        <f>IFERROR(VLOOKUP(BH7,'Paid Invoices'!$F$6:$I$381,3,FALSE),"")</f>
        <v/>
      </c>
      <c r="BJ7" s="59" t="str">
        <f>IFERROR(VLOOKUP(BH7,'Open Invoices'!$D$1:$E$3000,2,FALSE),"")</f>
        <v/>
      </c>
      <c r="BK7" s="59" t="str">
        <f>IFERROR(VLOOKUP($E7,'Jan 2016'!$D$1:$Z$300,22,FALSE),"-")</f>
        <v>-</v>
      </c>
      <c r="BL7" s="59" t="str">
        <f>IFERROR(VLOOKUP($E7,'Jan 2016'!$D$1:$Z$300,4,FALSE),"-")</f>
        <v>-</v>
      </c>
      <c r="BM7" s="59" t="str">
        <f>IFERROR(VLOOKUP(BL7,'Paid Invoices'!$F$6:$I$381,3,FALSE),"")</f>
        <v/>
      </c>
      <c r="BN7" s="59" t="str">
        <f>IFERROR(VLOOKUP(BL7,'Open Invoices'!$D$1:$E$3000,2,FALSE),"")</f>
        <v/>
      </c>
      <c r="BO7" s="59" t="str">
        <f>IFERROR(VLOOKUP($E7,'Dec 2015'!$D$1:$Z$300,22,FALSE),"-")</f>
        <v>-</v>
      </c>
      <c r="BP7" s="59" t="str">
        <f>IFERROR(VLOOKUP($E7,'Dec 2015'!$D$1:$Z$300,4,FALSE),"-")</f>
        <v>-</v>
      </c>
      <c r="BQ7" s="59" t="str">
        <f>IFERROR(VLOOKUP(BP7,'Paid Invoices'!$F$6:$I$381,3,FALSE),"")</f>
        <v/>
      </c>
      <c r="BR7" s="59" t="str">
        <f>IFERROR(VLOOKUP(BP7,'Open Invoices'!$D$1:$E$3000,2,FALSE),"")</f>
        <v/>
      </c>
      <c r="BS7" s="59" t="str">
        <f>IFERROR(VLOOKUP($E7,'Nov 2015'!$D$1:$Z$300,22,FALSE),"-")</f>
        <v>-</v>
      </c>
      <c r="BT7" s="59" t="str">
        <f>IFERROR(VLOOKUP($E7,'Nov 2015'!$D$1:$Z$300,4,FALSE),"-")</f>
        <v>-</v>
      </c>
      <c r="BU7" s="59" t="str">
        <f>IFERROR(VLOOKUP(BT7,'Paid Invoices'!$F$6:$I$381,3,FALSE),"")</f>
        <v/>
      </c>
      <c r="BV7" s="59" t="str">
        <f>IFERROR(VLOOKUP(BT7,'Open Invoices'!$D$1:$E$3000,2,FALSE),"")</f>
        <v/>
      </c>
      <c r="BW7" s="59" t="str">
        <f>IFERROR(VLOOKUP($E7,'Oct 2015'!$D$1:$Z$300,22,FALSE),"-")</f>
        <v>-</v>
      </c>
      <c r="BX7" s="59" t="str">
        <f>IFERROR(VLOOKUP($E7,'Oct 2015'!$D$1:$Z$300,4,FALSE),"-")</f>
        <v>-</v>
      </c>
      <c r="BY7" s="59" t="str">
        <f>IFERROR(VLOOKUP(BX7,'Paid Invoices'!$F$6:$I$381,3,FALSE),"")</f>
        <v/>
      </c>
      <c r="BZ7" s="59" t="str">
        <f>IFERROR(VLOOKUP(BX7,'Open Invoices'!$D$1:$E$3000,2,FALSE),"")</f>
        <v/>
      </c>
      <c r="CA7" s="59" t="str">
        <f>IFERROR(VLOOKUP($E7,'Sep 2015'!$D$1:$Z$300,22,FALSE),"-")</f>
        <v>-</v>
      </c>
      <c r="CB7" s="59" t="str">
        <f>IFERROR(VLOOKUP($E7,'Sep 2015'!$D$1:$Z$300,4,FALSE),"-")</f>
        <v>-</v>
      </c>
      <c r="CC7" s="59" t="str">
        <f>IFERROR(VLOOKUP(CB7,'Paid Invoices'!$F$6:$I$381,3,FALSE),"")</f>
        <v/>
      </c>
      <c r="CD7" s="59" t="str">
        <f>IFERROR(VLOOKUP(CB7,'Open Invoices'!$D$1:$E$3000,2,FALSE),"")</f>
        <v/>
      </c>
      <c r="CE7" s="52"/>
      <c r="CF7" s="52" t="s">
        <v>2115</v>
      </c>
      <c r="CG7" s="49" t="str">
        <f>IFERROR(IFERROR(VLOOKUP($E7,'Asset Group  All Assets'!$B$1:$C$500,2,FALSE),(VLOOKUP($E7,'Missing-WSU-POs'!$B$1:$D$500,3,FALSE))),"?")</f>
        <v>Needed</v>
      </c>
      <c r="CH7" s="31" t="str">
        <f t="shared" si="0"/>
        <v/>
      </c>
      <c r="CI7" s="31" t="str">
        <f t="shared" si="1"/>
        <v>Wrong PO</v>
      </c>
      <c r="CJ7" s="29" t="str">
        <f>IFERROR(IF(VLOOKUP($E7,'Org July 2016 '!$D$1:$Z$500,3,FALSE)=G7,"-","Wrong PO"),"new")</f>
        <v>-</v>
      </c>
      <c r="CK7" s="32" t="str">
        <f>IF(CJ7="wrong PO",(VLOOKUP($E7,'Org July 2016 '!$D$1:$Z$500,3,FALSE)),"")</f>
        <v/>
      </c>
      <c r="CL7" s="29" t="str">
        <f>IFERROR(IF(VLOOKUP($E7,'Org June 2016 '!$D$1:$Z$500,3,FALSE)=G7,"-","Wrong PO"),"new")</f>
        <v>-</v>
      </c>
      <c r="CM7" s="32" t="str">
        <f>IF(CL7="wrong PO",(VLOOKUP($E7,'Org June 2016 '!$D$1:$Z$500,3,FALSE)),"")</f>
        <v/>
      </c>
      <c r="CN7" s="29" t="str">
        <f>IFERROR(IF(VLOOKUP($E7,'May 2016'!D6:Z505,3,FALSE)=G7,"-","Wrong PO"),"new")</f>
        <v>-</v>
      </c>
      <c r="CO7" s="32" t="str">
        <f>IF(CN7="wrong PO",(VLOOKUP($E7,'May 2016'!D6:Z505,3,FALSE)),"")</f>
        <v/>
      </c>
      <c r="CP7" s="29" t="str">
        <f>IFERROR(IF(VLOOKUP($E7,'Apr 2016'!$D$1:$Z$500,3,FALSE)=G7,"-","Wrong PO"),"new")</f>
        <v>new</v>
      </c>
      <c r="CQ7" s="32" t="str">
        <f>IF(CP7="wrong PO",(VLOOKUP($E7,'Apr 2016'!$D$1:$Z$500,3,FALSE)),"")</f>
        <v/>
      </c>
      <c r="CR7" s="32" t="str">
        <f>IFERROR(IF(VLOOKUP($E7,'Mar 2016'!$D$1:$Z$500,3,FALSE)=G7,"-","Wrong PO"),"new")</f>
        <v>new</v>
      </c>
      <c r="CS7" s="32" t="str">
        <f>IF(CP7="wrong PO",(VLOOKUP($E7,'Mar 2016'!$D$1:$Z$500,3,FALSE)),"")</f>
        <v/>
      </c>
      <c r="CT7" s="32" t="str">
        <f>IFERROR(IF(VLOOKUP($E7,'Feb 2016'!$D$1:$Z$500,3,FALSE)=G7,"-","Wrong PO"),"new")</f>
        <v>new</v>
      </c>
      <c r="CU7" s="32" t="str">
        <f>IF(CP7="wrong PO",(VLOOKUP($E7,'Feb 2016'!$D$1:$Z$500,3,FALSE)),"")</f>
        <v/>
      </c>
      <c r="CV7" s="29" t="str">
        <f>IFERROR(IF(VLOOKUP($E7,'Jan 2016'!$D$1:$Z$500,3,FALSE)=G7,"-","Wrong PO"),"new")</f>
        <v>new</v>
      </c>
      <c r="CW7" s="32" t="str">
        <f>IF(CV7="wrong PO",(VLOOKUP($E7,'Jan 2016'!$D$1:$Z$500,3,FALSE)),"")</f>
        <v/>
      </c>
      <c r="CX7" s="29" t="str">
        <f>IFERROR(IF(VLOOKUP($E7,'Dec 2015'!$D$1:$Z$500,3,FALSE)=G7,"-","Wrong PO"),"new")</f>
        <v>new</v>
      </c>
      <c r="CY7" s="32" t="str">
        <f>IF(CX7="wrong PO",(VLOOKUP($E7,'Dec 2015'!$D$1:$Z$500,3,FALSE)),"")</f>
        <v/>
      </c>
      <c r="CZ7" s="29" t="str">
        <f>IFERROR(IF(VLOOKUP($E7,'Nov 2015'!$D$1:$Z$500,3,FALSE)=G7,"-","Wrong PO"),"new")</f>
        <v>new</v>
      </c>
      <c r="DA7" s="32" t="str">
        <f>IF(CZ7="wrong PO",(VLOOKUP($E7,'Nov 2015'!$D$1:$Z$500,3,FALSE)),"")</f>
        <v/>
      </c>
      <c r="DB7" s="29" t="str">
        <f>IFERROR(IF(VLOOKUP($E7,'Oct 2015'!$D$1:$Z$500,3,FALSE)=G7,"-","Wrong PO"),"new")</f>
        <v>new</v>
      </c>
      <c r="DC7" s="32" t="str">
        <f>IF(DB7="wrong PO",(VLOOKUP($E7,'Oct 2015'!$D$1:$Z$500,3,FALSE)),"")</f>
        <v/>
      </c>
      <c r="DD7" s="29" t="str">
        <f>IFERROR(IF(VLOOKUP($E7,'Sep 2015'!$D$1:$Z$500,3,FALSE)=G7,"-","Wrong PO"),"new")</f>
        <v>new</v>
      </c>
      <c r="DE7" s="32" t="str">
        <f>IF(DD7="wrong PO",(VLOOKUP($E7,'Sep 2015'!$D$1:$Z$500,3,FALSE)),"")</f>
        <v/>
      </c>
    </row>
    <row r="8" spans="1:109">
      <c r="A8" s="115">
        <v>7</v>
      </c>
      <c r="B8" s="2" t="s">
        <v>841</v>
      </c>
      <c r="C8" s="2" t="s">
        <v>510</v>
      </c>
      <c r="D8" s="2" t="s">
        <v>25</v>
      </c>
      <c r="E8" s="2" t="s">
        <v>142</v>
      </c>
      <c r="F8" s="2" t="s">
        <v>67</v>
      </c>
      <c r="G8" s="21" t="s">
        <v>94</v>
      </c>
      <c r="H8" s="21" t="str">
        <f>IFERROR(VLOOKUP($E8,'Wayne Master'!$B$1:$C$315,2,FALSE),"not on master")</f>
        <v>Call</v>
      </c>
      <c r="I8" s="11" t="s">
        <v>2109</v>
      </c>
      <c r="J8" s="3">
        <v>42499</v>
      </c>
      <c r="K8" s="2" t="s">
        <v>685</v>
      </c>
      <c r="L8" s="2" t="s">
        <v>68</v>
      </c>
      <c r="M8" s="2" t="s">
        <v>30</v>
      </c>
      <c r="N8" s="2" t="s">
        <v>31</v>
      </c>
      <c r="O8" s="2" t="s">
        <v>32</v>
      </c>
      <c r="P8" s="4">
        <v>1512</v>
      </c>
      <c r="Q8" s="4">
        <v>2010</v>
      </c>
      <c r="R8" s="4">
        <v>498</v>
      </c>
      <c r="S8" s="5">
        <v>8.42</v>
      </c>
      <c r="T8" s="4">
        <v>1</v>
      </c>
      <c r="U8" s="4">
        <v>1</v>
      </c>
      <c r="V8" s="4">
        <v>0</v>
      </c>
      <c r="W8" s="5">
        <v>0</v>
      </c>
      <c r="X8" s="5">
        <v>0</v>
      </c>
      <c r="Y8" s="14">
        <v>8.42</v>
      </c>
      <c r="Z8" s="14">
        <v>0</v>
      </c>
      <c r="AA8" s="14">
        <v>8.42</v>
      </c>
      <c r="AB8" s="4">
        <v>24580</v>
      </c>
      <c r="AC8" s="55"/>
      <c r="AD8" s="59">
        <f t="shared" si="2"/>
        <v>33.81</v>
      </c>
      <c r="AE8" s="59">
        <f t="shared" si="3"/>
        <v>34.028799999999997</v>
      </c>
      <c r="AF8" s="102" t="str">
        <f>IFERROR(IFERROR(VLOOKUP($G8,'FPO034'!$J$9:$Q$196,7,FALSE),(VLOOKUP($H8,'FPO034'!$J$9:$Q$196,7,FALSE))),"No PO")</f>
        <v>No PO</v>
      </c>
      <c r="AG8" s="102" t="str">
        <f>IFERROR(IFERROR(VLOOKUP($G8,'FPO034'!$J$9:$Q$196,8,FALSE),(VLOOKUP($H8,'FPO034'!$J$9:$Q$196,8,FALSE))),"No PO")</f>
        <v>No PO</v>
      </c>
      <c r="AH8" s="102" t="str">
        <f t="shared" si="4"/>
        <v>No</v>
      </c>
      <c r="AI8" s="59">
        <f>IFERROR(VLOOKUP($E8,'Rev2 Aug 16'!$D$1:$Z$300,22,FALSE),"-")</f>
        <v>8.42</v>
      </c>
      <c r="AJ8" s="59" t="str">
        <f>IFERROR(VLOOKUP($E8,'Rev2 Aug 16'!$D$1:$Z$300,5,FALSE),"-")</f>
        <v>WAY2001H6A</v>
      </c>
      <c r="AK8" s="59" t="str">
        <f>IFERROR(VLOOKUP(AJ8,'Paid Invoices'!$F$6:$I$381,3,FALSE),"")</f>
        <v/>
      </c>
      <c r="AL8" s="59" t="str">
        <f>IFERROR(VLOOKUP(AJ8,'Open Invoices'!$D$1:$E$3000,2,FALSE),"")</f>
        <v/>
      </c>
      <c r="AM8" s="59">
        <f>IFERROR(VLOOKUP($E8,'Rev2 July 16'!$D$1:$Z$300,22,FALSE),"-")</f>
        <v>8.59</v>
      </c>
      <c r="AN8" s="59" t="str">
        <f>IFERROR(VLOOKUP($E8,'Rev2 July 16'!$D$1:$Z$300,5,FALSE),"-")</f>
        <v>WAY2001G6A</v>
      </c>
      <c r="AO8" s="59" t="str">
        <f>IFERROR(VLOOKUP(AN8,'Paid Invoices'!$F$6:$I$381,3,FALSE),"")</f>
        <v/>
      </c>
      <c r="AP8" s="59" t="str">
        <f>IFERROR(VLOOKUP(AN8,'Open Invoices'!$D$1:$E$3000,2,FALSE),"")</f>
        <v/>
      </c>
      <c r="AQ8" s="59">
        <f>IFERROR(VLOOKUP($E8,'Rev June 16'!$D$1:$Z$300,22,FALSE),"-")</f>
        <v>12.78</v>
      </c>
      <c r="AR8" s="59" t="str">
        <f>IFERROR(VLOOKUP($E8,'Rev June 16'!$D$1:$Z$300,4,FALSE),"-")</f>
        <v>WAY2001F6A</v>
      </c>
      <c r="AS8" s="59" t="str">
        <f>IFERROR(VLOOKUP(AR8,'Paid Invoices'!$F$6:$I$381,3,FALSE),"")</f>
        <v/>
      </c>
      <c r="AT8" s="59" t="str">
        <f>IFERROR(VLOOKUP(AR8,'Open Invoices'!$D$1:$E$3000,2,FALSE),"")</f>
        <v/>
      </c>
      <c r="AU8" s="59">
        <f>IFERROR(VLOOKUP($E8,'May 2016'!$D$1:$Z$300,22,FALSE),"-")</f>
        <v>4.0199999999999996</v>
      </c>
      <c r="AV8" s="59" t="str">
        <f>IFERROR(VLOOKUP($E8,'May 2016'!$D$1:$Z$300,4,FALSE),"-")</f>
        <v>WAY2001E6A</v>
      </c>
      <c r="AW8" s="59" t="str">
        <f>IFERROR(VLOOKUP(AV8,'Paid Invoices'!$F$6:$I$381,3,FALSE),"")</f>
        <v/>
      </c>
      <c r="AX8" s="59" t="str">
        <f>IFERROR(VLOOKUP(AV8,'Open Invoices'!$D$1:$E$3000,2,FALSE),"")</f>
        <v/>
      </c>
      <c r="AY8" s="59" t="str">
        <f>IFERROR(VLOOKUP($E8,'Apr 2016'!$D$1:$Z$300,22,FALSE),"-")</f>
        <v>-</v>
      </c>
      <c r="AZ8" s="59" t="str">
        <f>IFERROR(VLOOKUP($E8,'Apr 2016'!$D$1:$Z$300,4,FALSE),"-")</f>
        <v>-</v>
      </c>
      <c r="BA8" s="59" t="str">
        <f>IFERROR(VLOOKUP(AZ8,'Paid Invoices'!$F$6:$I$381,3,FALSE),"")</f>
        <v/>
      </c>
      <c r="BB8" s="59" t="str">
        <f>IFERROR(VLOOKUP(AZ8,'Open Invoices'!$D$1:$E$3000,2,FALSE),"")</f>
        <v/>
      </c>
      <c r="BC8" s="59" t="str">
        <f>IFERROR(VLOOKUP($E8,'Mar 2016'!$D$1:$Z$300,22,FALSE),"-")</f>
        <v>-</v>
      </c>
      <c r="BD8" s="59" t="str">
        <f>IFERROR(VLOOKUP($E8,'Mar 2016'!$D$1:$Z$300,4,FALSE),"-")</f>
        <v>-</v>
      </c>
      <c r="BE8" s="59" t="str">
        <f>IFERROR(VLOOKUP(BD8,'Paid Invoices'!$F$6:$I$381,3,FALSE),"")</f>
        <v/>
      </c>
      <c r="BF8" s="59" t="str">
        <f>IFERROR(VLOOKUP(BD8,'Open Invoices'!$D$1:$E$3000,2,FALSE),"")</f>
        <v/>
      </c>
      <c r="BG8" s="59" t="str">
        <f>IFERROR(VLOOKUP($E8,'Feb 2016'!$D$1:$Z$300,22,FALSE),"-")</f>
        <v>-</v>
      </c>
      <c r="BH8" s="59" t="str">
        <f>IFERROR(VLOOKUP($E8,'Feb 2016'!$D$1:$Z$300,4,FALSE),"-")</f>
        <v>-</v>
      </c>
      <c r="BI8" s="59" t="str">
        <f>IFERROR(VLOOKUP(BH8,'Paid Invoices'!$F$6:$I$381,3,FALSE),"")</f>
        <v/>
      </c>
      <c r="BJ8" s="59" t="str">
        <f>IFERROR(VLOOKUP(BH8,'Open Invoices'!$D$1:$E$3000,2,FALSE),"")</f>
        <v/>
      </c>
      <c r="BK8" s="59" t="str">
        <f>IFERROR(VLOOKUP($E8,'Jan 2016'!$D$1:$Z$300,22,FALSE),"-")</f>
        <v>-</v>
      </c>
      <c r="BL8" s="59" t="str">
        <f>IFERROR(VLOOKUP($E8,'Jan 2016'!$D$1:$Z$300,4,FALSE),"-")</f>
        <v>-</v>
      </c>
      <c r="BM8" s="59" t="str">
        <f>IFERROR(VLOOKUP(BL8,'Paid Invoices'!$F$6:$I$381,3,FALSE),"")</f>
        <v/>
      </c>
      <c r="BN8" s="59" t="str">
        <f>IFERROR(VLOOKUP(BL8,'Open Invoices'!$D$1:$E$3000,2,FALSE),"")</f>
        <v/>
      </c>
      <c r="BO8" s="59" t="str">
        <f>IFERROR(VLOOKUP($E8,'Dec 2015'!$D$1:$Z$300,22,FALSE),"-")</f>
        <v>-</v>
      </c>
      <c r="BP8" s="59" t="str">
        <f>IFERROR(VLOOKUP($E8,'Dec 2015'!$D$1:$Z$300,4,FALSE),"-")</f>
        <v>-</v>
      </c>
      <c r="BQ8" s="59" t="str">
        <f>IFERROR(VLOOKUP(BP8,'Paid Invoices'!$F$6:$I$381,3,FALSE),"")</f>
        <v/>
      </c>
      <c r="BR8" s="59" t="str">
        <f>IFERROR(VLOOKUP(BP8,'Open Invoices'!$D$1:$E$3000,2,FALSE),"")</f>
        <v/>
      </c>
      <c r="BS8" s="59" t="str">
        <f>IFERROR(VLOOKUP($E8,'Nov 2015'!$D$1:$Z$300,22,FALSE),"-")</f>
        <v>-</v>
      </c>
      <c r="BT8" s="59" t="str">
        <f>IFERROR(VLOOKUP($E8,'Nov 2015'!$D$1:$Z$300,4,FALSE),"-")</f>
        <v>-</v>
      </c>
      <c r="BU8" s="59" t="str">
        <f>IFERROR(VLOOKUP(BT8,'Paid Invoices'!$F$6:$I$381,3,FALSE),"")</f>
        <v/>
      </c>
      <c r="BV8" s="59" t="str">
        <f>IFERROR(VLOOKUP(BT8,'Open Invoices'!$D$1:$E$3000,2,FALSE),"")</f>
        <v/>
      </c>
      <c r="BW8" s="59" t="str">
        <f>IFERROR(VLOOKUP($E8,'Oct 2015'!$D$1:$Z$300,22,FALSE),"-")</f>
        <v>-</v>
      </c>
      <c r="BX8" s="59" t="str">
        <f>IFERROR(VLOOKUP($E8,'Oct 2015'!$D$1:$Z$300,4,FALSE),"-")</f>
        <v>-</v>
      </c>
      <c r="BY8" s="59" t="str">
        <f>IFERROR(VLOOKUP(BX8,'Paid Invoices'!$F$6:$I$381,3,FALSE),"")</f>
        <v/>
      </c>
      <c r="BZ8" s="59" t="str">
        <f>IFERROR(VLOOKUP(BX8,'Open Invoices'!$D$1:$E$3000,2,FALSE),"")</f>
        <v/>
      </c>
      <c r="CA8" s="59" t="str">
        <f>IFERROR(VLOOKUP($E8,'Sep 2015'!$D$1:$Z$300,22,FALSE),"-")</f>
        <v>-</v>
      </c>
      <c r="CB8" s="59" t="str">
        <f>IFERROR(VLOOKUP($E8,'Sep 2015'!$D$1:$Z$300,4,FALSE),"-")</f>
        <v>-</v>
      </c>
      <c r="CC8" s="59" t="str">
        <f>IFERROR(VLOOKUP(CB8,'Paid Invoices'!$F$6:$I$381,3,FALSE),"")</f>
        <v/>
      </c>
      <c r="CD8" s="59" t="str">
        <f>IFERROR(VLOOKUP(CB8,'Open Invoices'!$D$1:$E$3000,2,FALSE),"")</f>
        <v/>
      </c>
      <c r="CE8" s="52"/>
      <c r="CF8" s="52" t="s">
        <v>2115</v>
      </c>
      <c r="CG8" s="49" t="str">
        <f>IFERROR(IFERROR(VLOOKUP($E8,'Asset Group  All Assets'!$B$1:$C$500,2,FALSE),(VLOOKUP($E8,'Missing-WSU-POs'!$B$1:$D$500,3,FALSE))),"?")</f>
        <v>Needed</v>
      </c>
      <c r="CH8" s="31" t="str">
        <f t="shared" si="0"/>
        <v/>
      </c>
      <c r="CI8" s="31" t="str">
        <f t="shared" si="1"/>
        <v>Wrong PO</v>
      </c>
      <c r="CJ8" s="29" t="str">
        <f>IFERROR(IF(VLOOKUP($E8,'Org July 2016 '!$D$1:$Z$500,3,FALSE)=G8,"-","Wrong PO"),"new")</f>
        <v>-</v>
      </c>
      <c r="CK8" s="32" t="str">
        <f>IF(CJ8="wrong PO",(VLOOKUP($E8,'Org July 2016 '!$D$1:$Z$500,3,FALSE)),"")</f>
        <v/>
      </c>
      <c r="CL8" s="29" t="str">
        <f>IFERROR(IF(VLOOKUP($E8,'Org June 2016 '!$D$1:$Z$500,3,FALSE)=G8,"-","Wrong PO"),"new")</f>
        <v>-</v>
      </c>
      <c r="CM8" s="32" t="str">
        <f>IF(CL8="wrong PO",(VLOOKUP($E8,'Org June 2016 '!$D$1:$Z$500,3,FALSE)),"")</f>
        <v/>
      </c>
      <c r="CN8" s="29" t="str">
        <f>IFERROR(IF(VLOOKUP($E8,'May 2016'!D7:Z506,3,FALSE)=G8,"-","Wrong PO"),"new")</f>
        <v>-</v>
      </c>
      <c r="CO8" s="32" t="str">
        <f>IF(CN8="wrong PO",(VLOOKUP($E8,'May 2016'!D7:Z506,3,FALSE)),"")</f>
        <v/>
      </c>
      <c r="CP8" s="29" t="str">
        <f>IFERROR(IF(VLOOKUP($E8,'Apr 2016'!$D$1:$Z$500,3,FALSE)=G8,"-","Wrong PO"),"new")</f>
        <v>new</v>
      </c>
      <c r="CQ8" s="32" t="str">
        <f>IF(CP8="wrong PO",(VLOOKUP($E8,'Apr 2016'!$D$1:$Z$500,3,FALSE)),"")</f>
        <v/>
      </c>
      <c r="CR8" s="32" t="str">
        <f>IFERROR(IF(VLOOKUP($E8,'Mar 2016'!$D$1:$Z$500,3,FALSE)=G8,"-","Wrong PO"),"new")</f>
        <v>new</v>
      </c>
      <c r="CS8" s="32" t="str">
        <f>IF(CP8="wrong PO",(VLOOKUP($E8,'Mar 2016'!$D$1:$Z$500,3,FALSE)),"")</f>
        <v/>
      </c>
      <c r="CT8" s="32" t="str">
        <f>IFERROR(IF(VLOOKUP($E8,'Feb 2016'!$D$1:$Z$500,3,FALSE)=G8,"-","Wrong PO"),"new")</f>
        <v>new</v>
      </c>
      <c r="CU8" s="32" t="str">
        <f>IF(CP8="wrong PO",(VLOOKUP($E8,'Feb 2016'!$D$1:$Z$500,3,FALSE)),"")</f>
        <v/>
      </c>
      <c r="CV8" s="29" t="str">
        <f>IFERROR(IF(VLOOKUP($E8,'Jan 2016'!$D$1:$Z$500,3,FALSE)=G8,"-","Wrong PO"),"new")</f>
        <v>new</v>
      </c>
      <c r="CW8" s="32" t="str">
        <f>IF(CV8="wrong PO",(VLOOKUP($E8,'Jan 2016'!$D$1:$Z$500,3,FALSE)),"")</f>
        <v/>
      </c>
      <c r="CX8" s="29" t="str">
        <f>IFERROR(IF(VLOOKUP($E8,'Dec 2015'!$D$1:$Z$500,3,FALSE)=G8,"-","Wrong PO"),"new")</f>
        <v>new</v>
      </c>
      <c r="CY8" s="32" t="str">
        <f>IF(CX8="wrong PO",(VLOOKUP($E8,'Dec 2015'!$D$1:$Z$500,3,FALSE)),"")</f>
        <v/>
      </c>
      <c r="CZ8" s="29" t="str">
        <f>IFERROR(IF(VLOOKUP($E8,'Nov 2015'!$D$1:$Z$500,3,FALSE)=G8,"-","Wrong PO"),"new")</f>
        <v>new</v>
      </c>
      <c r="DA8" s="32" t="str">
        <f>IF(CZ8="wrong PO",(VLOOKUP($E8,'Nov 2015'!$D$1:$Z$500,3,FALSE)),"")</f>
        <v/>
      </c>
      <c r="DB8" s="29" t="str">
        <f>IFERROR(IF(VLOOKUP($E8,'Oct 2015'!$D$1:$Z$500,3,FALSE)=G8,"-","Wrong PO"),"new")</f>
        <v>new</v>
      </c>
      <c r="DC8" s="32" t="str">
        <f>IF(DB8="wrong PO",(VLOOKUP($E8,'Oct 2015'!$D$1:$Z$500,3,FALSE)),"")</f>
        <v/>
      </c>
      <c r="DD8" s="29" t="str">
        <f>IFERROR(IF(VLOOKUP($E8,'Sep 2015'!$D$1:$Z$500,3,FALSE)=G8,"-","Wrong PO"),"new")</f>
        <v>new</v>
      </c>
      <c r="DE8" s="32" t="str">
        <f>IF(DD8="wrong PO",(VLOOKUP($E8,'Sep 2015'!$D$1:$Z$500,3,FALSE)),"")</f>
        <v/>
      </c>
    </row>
    <row r="9" spans="1:109">
      <c r="A9" s="115">
        <v>8</v>
      </c>
      <c r="B9" s="2" t="s">
        <v>841</v>
      </c>
      <c r="C9" s="2" t="s">
        <v>510</v>
      </c>
      <c r="D9" s="2" t="s">
        <v>25</v>
      </c>
      <c r="E9" s="2" t="s">
        <v>143</v>
      </c>
      <c r="F9" s="2" t="s">
        <v>67</v>
      </c>
      <c r="G9" s="21" t="s">
        <v>94</v>
      </c>
      <c r="H9" s="21" t="str">
        <f>IFERROR(VLOOKUP($E9,'Wayne Master'!$B$1:$C$315,2,FALSE),"not on master")</f>
        <v>Call</v>
      </c>
      <c r="I9" s="11" t="s">
        <v>2109</v>
      </c>
      <c r="J9" s="3">
        <v>42499</v>
      </c>
      <c r="K9" s="2" t="s">
        <v>685</v>
      </c>
      <c r="L9" s="2" t="s">
        <v>68</v>
      </c>
      <c r="M9" s="2" t="s">
        <v>30</v>
      </c>
      <c r="N9" s="2" t="s">
        <v>31</v>
      </c>
      <c r="O9" s="2" t="s">
        <v>32</v>
      </c>
      <c r="P9" s="4">
        <v>1374</v>
      </c>
      <c r="Q9" s="4">
        <v>2206</v>
      </c>
      <c r="R9" s="4">
        <v>832</v>
      </c>
      <c r="S9" s="5">
        <v>14.06</v>
      </c>
      <c r="T9" s="4">
        <v>1</v>
      </c>
      <c r="U9" s="4">
        <v>1</v>
      </c>
      <c r="V9" s="4">
        <v>0</v>
      </c>
      <c r="W9" s="5">
        <v>0</v>
      </c>
      <c r="X9" s="5">
        <v>0</v>
      </c>
      <c r="Y9" s="14">
        <v>14.06</v>
      </c>
      <c r="Z9" s="14">
        <v>0</v>
      </c>
      <c r="AA9" s="14">
        <v>14.06</v>
      </c>
      <c r="AB9" s="4">
        <v>24580</v>
      </c>
      <c r="AC9" s="55"/>
      <c r="AD9" s="59">
        <f t="shared" si="2"/>
        <v>37.11</v>
      </c>
      <c r="AE9" s="59">
        <f t="shared" si="3"/>
        <v>37.341200000000001</v>
      </c>
      <c r="AF9" s="102" t="str">
        <f>IFERROR(IFERROR(VLOOKUP($G9,'FPO034'!$J$9:$Q$196,7,FALSE),(VLOOKUP($H9,'FPO034'!$J$9:$Q$196,7,FALSE))),"No PO")</f>
        <v>No PO</v>
      </c>
      <c r="AG9" s="102" t="str">
        <f>IFERROR(IFERROR(VLOOKUP($G9,'FPO034'!$J$9:$Q$196,8,FALSE),(VLOOKUP($H9,'FPO034'!$J$9:$Q$196,8,FALSE))),"No PO")</f>
        <v>No PO</v>
      </c>
      <c r="AH9" s="102" t="str">
        <f t="shared" si="4"/>
        <v>No</v>
      </c>
      <c r="AI9" s="59">
        <f>IFERROR(VLOOKUP($E9,'Rev2 Aug 16'!$D$1:$Z$300,22,FALSE),"-")</f>
        <v>14.06</v>
      </c>
      <c r="AJ9" s="59" t="str">
        <f>IFERROR(VLOOKUP($E9,'Rev2 Aug 16'!$D$1:$Z$300,5,FALSE),"-")</f>
        <v>WAY2001H6A</v>
      </c>
      <c r="AK9" s="59" t="str">
        <f>IFERROR(VLOOKUP(AJ9,'Paid Invoices'!$F$6:$I$381,3,FALSE),"")</f>
        <v/>
      </c>
      <c r="AL9" s="59" t="str">
        <f>IFERROR(VLOOKUP(AJ9,'Open Invoices'!$D$1:$E$3000,2,FALSE),"")</f>
        <v/>
      </c>
      <c r="AM9" s="59">
        <f>IFERROR(VLOOKUP($E9,'Rev2 July 16'!$D$1:$Z$300,22,FALSE),"-")</f>
        <v>7.72</v>
      </c>
      <c r="AN9" s="59" t="str">
        <f>IFERROR(VLOOKUP($E9,'Rev2 July 16'!$D$1:$Z$300,5,FALSE),"-")</f>
        <v>WAY2001G6A</v>
      </c>
      <c r="AO9" s="59" t="str">
        <f>IFERROR(VLOOKUP(AN9,'Paid Invoices'!$F$6:$I$381,3,FALSE),"")</f>
        <v/>
      </c>
      <c r="AP9" s="59" t="str">
        <f>IFERROR(VLOOKUP(AN9,'Open Invoices'!$D$1:$E$3000,2,FALSE),"")</f>
        <v/>
      </c>
      <c r="AQ9" s="59">
        <f>IFERROR(VLOOKUP($E9,'Rev June 16'!$D$1:$Z$300,22,FALSE),"-")</f>
        <v>13.94</v>
      </c>
      <c r="AR9" s="59" t="str">
        <f>IFERROR(VLOOKUP($E9,'Rev June 16'!$D$1:$Z$300,4,FALSE),"-")</f>
        <v>WAY2001F6A</v>
      </c>
      <c r="AS9" s="59" t="str">
        <f>IFERROR(VLOOKUP(AR9,'Paid Invoices'!$F$6:$I$381,3,FALSE),"")</f>
        <v/>
      </c>
      <c r="AT9" s="59" t="str">
        <f>IFERROR(VLOOKUP(AR9,'Open Invoices'!$D$1:$E$3000,2,FALSE),"")</f>
        <v/>
      </c>
      <c r="AU9" s="59">
        <f>IFERROR(VLOOKUP($E9,'May 2016'!$D$1:$Z$300,22,FALSE),"-")</f>
        <v>1.39</v>
      </c>
      <c r="AV9" s="59" t="str">
        <f>IFERROR(VLOOKUP($E9,'May 2016'!$D$1:$Z$300,4,FALSE),"-")</f>
        <v>WAY2001E6A</v>
      </c>
      <c r="AW9" s="59" t="str">
        <f>IFERROR(VLOOKUP(AV9,'Paid Invoices'!$F$6:$I$381,3,FALSE),"")</f>
        <v/>
      </c>
      <c r="AX9" s="59" t="str">
        <f>IFERROR(VLOOKUP(AV9,'Open Invoices'!$D$1:$E$3000,2,FALSE),"")</f>
        <v/>
      </c>
      <c r="AY9" s="59" t="str">
        <f>IFERROR(VLOOKUP($E9,'Apr 2016'!$D$1:$Z$300,22,FALSE),"-")</f>
        <v>-</v>
      </c>
      <c r="AZ9" s="59" t="str">
        <f>IFERROR(VLOOKUP($E9,'Apr 2016'!$D$1:$Z$300,4,FALSE),"-")</f>
        <v>-</v>
      </c>
      <c r="BA9" s="59" t="str">
        <f>IFERROR(VLOOKUP(AZ9,'Paid Invoices'!$F$6:$I$381,3,FALSE),"")</f>
        <v/>
      </c>
      <c r="BB9" s="59" t="str">
        <f>IFERROR(VLOOKUP(AZ9,'Open Invoices'!$D$1:$E$3000,2,FALSE),"")</f>
        <v/>
      </c>
      <c r="BC9" s="59" t="str">
        <f>IFERROR(VLOOKUP($E9,'Mar 2016'!$D$1:$Z$300,22,FALSE),"-")</f>
        <v>-</v>
      </c>
      <c r="BD9" s="59" t="str">
        <f>IFERROR(VLOOKUP($E9,'Mar 2016'!$D$1:$Z$300,4,FALSE),"-")</f>
        <v>-</v>
      </c>
      <c r="BE9" s="59" t="str">
        <f>IFERROR(VLOOKUP(BD9,'Paid Invoices'!$F$6:$I$381,3,FALSE),"")</f>
        <v/>
      </c>
      <c r="BF9" s="59" t="str">
        <f>IFERROR(VLOOKUP(BD9,'Open Invoices'!$D$1:$E$3000,2,FALSE),"")</f>
        <v/>
      </c>
      <c r="BG9" s="59" t="str">
        <f>IFERROR(VLOOKUP($E9,'Feb 2016'!$D$1:$Z$300,22,FALSE),"-")</f>
        <v>-</v>
      </c>
      <c r="BH9" s="59" t="str">
        <f>IFERROR(VLOOKUP($E9,'Feb 2016'!$D$1:$Z$300,4,FALSE),"-")</f>
        <v>-</v>
      </c>
      <c r="BI9" s="59" t="str">
        <f>IFERROR(VLOOKUP(BH9,'Paid Invoices'!$F$6:$I$381,3,FALSE),"")</f>
        <v/>
      </c>
      <c r="BJ9" s="59" t="str">
        <f>IFERROR(VLOOKUP(BH9,'Open Invoices'!$D$1:$E$3000,2,FALSE),"")</f>
        <v/>
      </c>
      <c r="BK9" s="59" t="str">
        <f>IFERROR(VLOOKUP($E9,'Jan 2016'!$D$1:$Z$300,22,FALSE),"-")</f>
        <v>-</v>
      </c>
      <c r="BL9" s="59" t="str">
        <f>IFERROR(VLOOKUP($E9,'Jan 2016'!$D$1:$Z$300,4,FALSE),"-")</f>
        <v>-</v>
      </c>
      <c r="BM9" s="59" t="str">
        <f>IFERROR(VLOOKUP(BL9,'Paid Invoices'!$F$6:$I$381,3,FALSE),"")</f>
        <v/>
      </c>
      <c r="BN9" s="59" t="str">
        <f>IFERROR(VLOOKUP(BL9,'Open Invoices'!$D$1:$E$3000,2,FALSE),"")</f>
        <v/>
      </c>
      <c r="BO9" s="59" t="str">
        <f>IFERROR(VLOOKUP($E9,'Dec 2015'!$D$1:$Z$300,22,FALSE),"-")</f>
        <v>-</v>
      </c>
      <c r="BP9" s="59" t="str">
        <f>IFERROR(VLOOKUP($E9,'Dec 2015'!$D$1:$Z$300,4,FALSE),"-")</f>
        <v>-</v>
      </c>
      <c r="BQ9" s="59" t="str">
        <f>IFERROR(VLOOKUP(BP9,'Paid Invoices'!$F$6:$I$381,3,FALSE),"")</f>
        <v/>
      </c>
      <c r="BR9" s="59" t="str">
        <f>IFERROR(VLOOKUP(BP9,'Open Invoices'!$D$1:$E$3000,2,FALSE),"")</f>
        <v/>
      </c>
      <c r="BS9" s="59" t="str">
        <f>IFERROR(VLOOKUP($E9,'Nov 2015'!$D$1:$Z$300,22,FALSE),"-")</f>
        <v>-</v>
      </c>
      <c r="BT9" s="59" t="str">
        <f>IFERROR(VLOOKUP($E9,'Nov 2015'!$D$1:$Z$300,4,FALSE),"-")</f>
        <v>-</v>
      </c>
      <c r="BU9" s="59" t="str">
        <f>IFERROR(VLOOKUP(BT9,'Paid Invoices'!$F$6:$I$381,3,FALSE),"")</f>
        <v/>
      </c>
      <c r="BV9" s="59" t="str">
        <f>IFERROR(VLOOKUP(BT9,'Open Invoices'!$D$1:$E$3000,2,FALSE),"")</f>
        <v/>
      </c>
      <c r="BW9" s="59" t="str">
        <f>IFERROR(VLOOKUP($E9,'Oct 2015'!$D$1:$Z$300,22,FALSE),"-")</f>
        <v>-</v>
      </c>
      <c r="BX9" s="59" t="str">
        <f>IFERROR(VLOOKUP($E9,'Oct 2015'!$D$1:$Z$300,4,FALSE),"-")</f>
        <v>-</v>
      </c>
      <c r="BY9" s="59" t="str">
        <f>IFERROR(VLOOKUP(BX9,'Paid Invoices'!$F$6:$I$381,3,FALSE),"")</f>
        <v/>
      </c>
      <c r="BZ9" s="59" t="str">
        <f>IFERROR(VLOOKUP(BX9,'Open Invoices'!$D$1:$E$3000,2,FALSE),"")</f>
        <v/>
      </c>
      <c r="CA9" s="59" t="str">
        <f>IFERROR(VLOOKUP($E9,'Sep 2015'!$D$1:$Z$300,22,FALSE),"-")</f>
        <v>-</v>
      </c>
      <c r="CB9" s="59" t="str">
        <f>IFERROR(VLOOKUP($E9,'Sep 2015'!$D$1:$Z$300,4,FALSE),"-")</f>
        <v>-</v>
      </c>
      <c r="CC9" s="59" t="str">
        <f>IFERROR(VLOOKUP(CB9,'Paid Invoices'!$F$6:$I$381,3,FALSE),"")</f>
        <v/>
      </c>
      <c r="CD9" s="59" t="str">
        <f>IFERROR(VLOOKUP(CB9,'Open Invoices'!$D$1:$E$3000,2,FALSE),"")</f>
        <v/>
      </c>
      <c r="CE9" s="52"/>
      <c r="CF9" s="52" t="s">
        <v>2115</v>
      </c>
      <c r="CG9" s="49" t="str">
        <f>IFERROR(IFERROR(VLOOKUP($E9,'Asset Group  All Assets'!$B$1:$C$500,2,FALSE),(VLOOKUP($E9,'Missing-WSU-POs'!$B$1:$D$500,3,FALSE))),"?")</f>
        <v>Needed</v>
      </c>
      <c r="CH9" s="31" t="str">
        <f t="shared" si="0"/>
        <v/>
      </c>
      <c r="CI9" s="31" t="str">
        <f t="shared" si="1"/>
        <v>Wrong PO</v>
      </c>
      <c r="CJ9" s="29" t="str">
        <f>IFERROR(IF(VLOOKUP($E9,'Org July 2016 '!$D$1:$Z$500,3,FALSE)=G9,"-","Wrong PO"),"new")</f>
        <v>-</v>
      </c>
      <c r="CK9" s="32" t="str">
        <f>IF(CJ9="wrong PO",(VLOOKUP($E9,'Org July 2016 '!$D$1:$Z$500,3,FALSE)),"")</f>
        <v/>
      </c>
      <c r="CL9" s="29" t="str">
        <f>IFERROR(IF(VLOOKUP($E9,'Org June 2016 '!$D$1:$Z$500,3,FALSE)=G9,"-","Wrong PO"),"new")</f>
        <v>-</v>
      </c>
      <c r="CM9" s="32" t="str">
        <f>IF(CL9="wrong PO",(VLOOKUP($E9,'Org June 2016 '!$D$1:$Z$500,3,FALSE)),"")</f>
        <v/>
      </c>
      <c r="CN9" s="29" t="str">
        <f>IFERROR(IF(VLOOKUP($E9,'May 2016'!D8:Z507,3,FALSE)=G9,"-","Wrong PO"),"new")</f>
        <v>-</v>
      </c>
      <c r="CO9" s="32" t="str">
        <f>IF(CN9="wrong PO",(VLOOKUP($E9,'May 2016'!D8:Z507,3,FALSE)),"")</f>
        <v/>
      </c>
      <c r="CP9" s="29" t="str">
        <f>IFERROR(IF(VLOOKUP($E9,'Apr 2016'!$D$1:$Z$500,3,FALSE)=G9,"-","Wrong PO"),"new")</f>
        <v>new</v>
      </c>
      <c r="CQ9" s="32" t="str">
        <f>IF(CP9="wrong PO",(VLOOKUP($E9,'Apr 2016'!$D$1:$Z$500,3,FALSE)),"")</f>
        <v/>
      </c>
      <c r="CR9" s="32" t="str">
        <f>IFERROR(IF(VLOOKUP($E9,'Mar 2016'!$D$1:$Z$500,3,FALSE)=G9,"-","Wrong PO"),"new")</f>
        <v>new</v>
      </c>
      <c r="CS9" s="32" t="str">
        <f>IF(CP9="wrong PO",(VLOOKUP($E9,'Mar 2016'!$D$1:$Z$500,3,FALSE)),"")</f>
        <v/>
      </c>
      <c r="CT9" s="32" t="str">
        <f>IFERROR(IF(VLOOKUP($E9,'Feb 2016'!$D$1:$Z$500,3,FALSE)=G9,"-","Wrong PO"),"new")</f>
        <v>new</v>
      </c>
      <c r="CU9" s="32" t="str">
        <f>IF(CP9="wrong PO",(VLOOKUP($E9,'Feb 2016'!$D$1:$Z$500,3,FALSE)),"")</f>
        <v/>
      </c>
      <c r="CV9" s="29" t="str">
        <f>IFERROR(IF(VLOOKUP($E9,'Jan 2016'!$D$1:$Z$500,3,FALSE)=G9,"-","Wrong PO"),"new")</f>
        <v>new</v>
      </c>
      <c r="CW9" s="32" t="str">
        <f>IF(CV9="wrong PO",(VLOOKUP($E9,'Jan 2016'!$D$1:$Z$500,3,FALSE)),"")</f>
        <v/>
      </c>
      <c r="CX9" s="29" t="str">
        <f>IFERROR(IF(VLOOKUP($E9,'Dec 2015'!$D$1:$Z$500,3,FALSE)=G9,"-","Wrong PO"),"new")</f>
        <v>new</v>
      </c>
      <c r="CY9" s="32" t="str">
        <f>IF(CX9="wrong PO",(VLOOKUP($E9,'Dec 2015'!$D$1:$Z$500,3,FALSE)),"")</f>
        <v/>
      </c>
      <c r="CZ9" s="29" t="str">
        <f>IFERROR(IF(VLOOKUP($E9,'Nov 2015'!$D$1:$Z$500,3,FALSE)=G9,"-","Wrong PO"),"new")</f>
        <v>new</v>
      </c>
      <c r="DA9" s="32" t="str">
        <f>IF(CZ9="wrong PO",(VLOOKUP($E9,'Nov 2015'!$D$1:$Z$500,3,FALSE)),"")</f>
        <v/>
      </c>
      <c r="DB9" s="29" t="str">
        <f>IFERROR(IF(VLOOKUP($E9,'Oct 2015'!$D$1:$Z$500,3,FALSE)=G9,"-","Wrong PO"),"new")</f>
        <v>new</v>
      </c>
      <c r="DC9" s="32" t="str">
        <f>IF(DB9="wrong PO",(VLOOKUP($E9,'Oct 2015'!$D$1:$Z$500,3,FALSE)),"")</f>
        <v/>
      </c>
      <c r="DD9" s="29" t="str">
        <f>IFERROR(IF(VLOOKUP($E9,'Sep 2015'!$D$1:$Z$500,3,FALSE)=G9,"-","Wrong PO"),"new")</f>
        <v>new</v>
      </c>
      <c r="DE9" s="32" t="str">
        <f>IF(DD9="wrong PO",(VLOOKUP($E9,'Sep 2015'!$D$1:$Z$500,3,FALSE)),"")</f>
        <v/>
      </c>
    </row>
    <row r="10" spans="1:109">
      <c r="A10" s="115">
        <v>9</v>
      </c>
      <c r="B10" s="2" t="s">
        <v>841</v>
      </c>
      <c r="C10" s="2" t="s">
        <v>510</v>
      </c>
      <c r="D10" s="2" t="s">
        <v>25</v>
      </c>
      <c r="E10" s="2" t="s">
        <v>144</v>
      </c>
      <c r="F10" s="2" t="s">
        <v>746</v>
      </c>
      <c r="G10" s="21" t="s">
        <v>94</v>
      </c>
      <c r="H10" s="21" t="str">
        <f>IFERROR(VLOOKUP($E10,'Wayne Master'!$B$1:$C$315,2,FALSE),"not on master")</f>
        <v>Call</v>
      </c>
      <c r="I10" s="11" t="s">
        <v>2109</v>
      </c>
      <c r="J10" s="3">
        <v>42522</v>
      </c>
      <c r="K10" s="2" t="s">
        <v>685</v>
      </c>
      <c r="L10" s="2" t="s">
        <v>747</v>
      </c>
      <c r="M10" s="2" t="s">
        <v>30</v>
      </c>
      <c r="N10" s="2" t="s">
        <v>31</v>
      </c>
      <c r="O10" s="2" t="s">
        <v>41</v>
      </c>
      <c r="P10" s="4">
        <v>21</v>
      </c>
      <c r="Q10" s="4">
        <v>21</v>
      </c>
      <c r="R10" s="4">
        <v>0</v>
      </c>
      <c r="S10" s="5">
        <v>0</v>
      </c>
      <c r="T10" s="4">
        <v>0</v>
      </c>
      <c r="U10" s="4">
        <v>0</v>
      </c>
      <c r="V10" s="4">
        <v>0</v>
      </c>
      <c r="W10" s="5">
        <v>0</v>
      </c>
      <c r="X10" s="5">
        <v>0</v>
      </c>
      <c r="Y10" s="14">
        <v>0</v>
      </c>
      <c r="Z10" s="14">
        <v>0</v>
      </c>
      <c r="AA10" s="14">
        <v>0</v>
      </c>
      <c r="AB10" s="4">
        <v>24580</v>
      </c>
      <c r="AC10" s="55"/>
      <c r="AD10" s="59">
        <f t="shared" si="2"/>
        <v>0.19</v>
      </c>
      <c r="AE10" s="59">
        <f t="shared" si="3"/>
        <v>0.35489999999999999</v>
      </c>
      <c r="AF10" s="102" t="str">
        <f>IFERROR(IFERROR(VLOOKUP($G10,'FPO034'!$J$9:$Q$196,7,FALSE),(VLOOKUP($H10,'FPO034'!$J$9:$Q$196,7,FALSE))),"No PO")</f>
        <v>No PO</v>
      </c>
      <c r="AG10" s="102" t="str">
        <f>IFERROR(IFERROR(VLOOKUP($G10,'FPO034'!$J$9:$Q$196,8,FALSE),(VLOOKUP($H10,'FPO034'!$J$9:$Q$196,8,FALSE))),"No PO")</f>
        <v>No PO</v>
      </c>
      <c r="AH10" s="102" t="str">
        <f t="shared" si="4"/>
        <v>No</v>
      </c>
      <c r="AI10" s="59" t="str">
        <f>IFERROR(VLOOKUP($E10,'Rev2 Aug 16'!$D$1:$Z$300,22,FALSE),"-")</f>
        <v>-</v>
      </c>
      <c r="AJ10" s="59" t="str">
        <f>IFERROR(VLOOKUP($E10,'Rev2 Aug 16'!$D$1:$Z$300,5,FALSE),"-")</f>
        <v>-</v>
      </c>
      <c r="AK10" s="59" t="str">
        <f>IFERROR(VLOOKUP(AJ10,'Paid Invoices'!$F$6:$I$381,3,FALSE),"")</f>
        <v/>
      </c>
      <c r="AL10" s="59" t="str">
        <f>IFERROR(VLOOKUP(AJ10,'Open Invoices'!$D$1:$E$3000,2,FALSE),"")</f>
        <v/>
      </c>
      <c r="AM10" s="59" t="str">
        <f>IFERROR(VLOOKUP($E10,'Rev2 July 16'!$D$1:$Z$300,22,FALSE),"-")</f>
        <v>-</v>
      </c>
      <c r="AN10" s="59" t="str">
        <f>IFERROR(VLOOKUP($E10,'Rev2 July 16'!$D$1:$Z$300,5,FALSE),"-")</f>
        <v>-</v>
      </c>
      <c r="AO10" s="59" t="str">
        <f>IFERROR(VLOOKUP(AN10,'Paid Invoices'!$F$6:$I$381,3,FALSE),"")</f>
        <v/>
      </c>
      <c r="AP10" s="59" t="str">
        <f>IFERROR(VLOOKUP(AN10,'Open Invoices'!$D$1:$E$3000,2,FALSE),"")</f>
        <v/>
      </c>
      <c r="AQ10" s="59">
        <f>IFERROR(VLOOKUP($E10,'Rev June 16'!$D$1:$Z$300,22,FALSE),"-")</f>
        <v>0.19</v>
      </c>
      <c r="AR10" s="59" t="str">
        <f>IFERROR(VLOOKUP($E10,'Rev June 16'!$D$1:$Z$300,4,FALSE),"-")</f>
        <v>WAY2001F6A</v>
      </c>
      <c r="AS10" s="59" t="str">
        <f>IFERROR(VLOOKUP(AR10,'Paid Invoices'!$F$6:$I$381,3,FALSE),"")</f>
        <v/>
      </c>
      <c r="AT10" s="59" t="str">
        <f>IFERROR(VLOOKUP(AR10,'Open Invoices'!$D$1:$E$3000,2,FALSE),"")</f>
        <v/>
      </c>
      <c r="AU10" s="59" t="str">
        <f>IFERROR(VLOOKUP($E10,'May 2016'!$D$1:$Z$300,22,FALSE),"-")</f>
        <v>-</v>
      </c>
      <c r="AV10" s="59" t="str">
        <f>IFERROR(VLOOKUP($E10,'May 2016'!$D$1:$Z$300,4,FALSE),"-")</f>
        <v>-</v>
      </c>
      <c r="AW10" s="59" t="str">
        <f>IFERROR(VLOOKUP(AV10,'Paid Invoices'!$F$6:$I$381,3,FALSE),"")</f>
        <v/>
      </c>
      <c r="AX10" s="59" t="str">
        <f>IFERROR(VLOOKUP(AV10,'Open Invoices'!$D$1:$E$3000,2,FALSE),"")</f>
        <v/>
      </c>
      <c r="AY10" s="59" t="str">
        <f>IFERROR(VLOOKUP($E10,'Apr 2016'!$D$1:$Z$300,22,FALSE),"-")</f>
        <v>-</v>
      </c>
      <c r="AZ10" s="59" t="str">
        <f>IFERROR(VLOOKUP($E10,'Apr 2016'!$D$1:$Z$300,4,FALSE),"-")</f>
        <v>-</v>
      </c>
      <c r="BA10" s="59" t="str">
        <f>IFERROR(VLOOKUP(AZ10,'Paid Invoices'!$F$6:$I$381,3,FALSE),"")</f>
        <v/>
      </c>
      <c r="BB10" s="59" t="str">
        <f>IFERROR(VLOOKUP(AZ10,'Open Invoices'!$D$1:$E$3000,2,FALSE),"")</f>
        <v/>
      </c>
      <c r="BC10" s="59" t="str">
        <f>IFERROR(VLOOKUP($E10,'Mar 2016'!$D$1:$Z$300,22,FALSE),"-")</f>
        <v>-</v>
      </c>
      <c r="BD10" s="59" t="str">
        <f>IFERROR(VLOOKUP($E10,'Mar 2016'!$D$1:$Z$300,4,FALSE),"-")</f>
        <v>-</v>
      </c>
      <c r="BE10" s="59" t="str">
        <f>IFERROR(VLOOKUP(BD10,'Paid Invoices'!$F$6:$I$381,3,FALSE),"")</f>
        <v/>
      </c>
      <c r="BF10" s="59" t="str">
        <f>IFERROR(VLOOKUP(BD10,'Open Invoices'!$D$1:$E$3000,2,FALSE),"")</f>
        <v/>
      </c>
      <c r="BG10" s="59" t="str">
        <f>IFERROR(VLOOKUP($E10,'Feb 2016'!$D$1:$Z$300,22,FALSE),"-")</f>
        <v>-</v>
      </c>
      <c r="BH10" s="59" t="str">
        <f>IFERROR(VLOOKUP($E10,'Feb 2016'!$D$1:$Z$300,4,FALSE),"-")</f>
        <v>-</v>
      </c>
      <c r="BI10" s="59" t="str">
        <f>IFERROR(VLOOKUP(BH10,'Paid Invoices'!$F$6:$I$381,3,FALSE),"")</f>
        <v/>
      </c>
      <c r="BJ10" s="59" t="str">
        <f>IFERROR(VLOOKUP(BH10,'Open Invoices'!$D$1:$E$3000,2,FALSE),"")</f>
        <v/>
      </c>
      <c r="BK10" s="59" t="str">
        <f>IFERROR(VLOOKUP($E10,'Jan 2016'!$D$1:$Z$300,22,FALSE),"-")</f>
        <v>-</v>
      </c>
      <c r="BL10" s="59" t="str">
        <f>IFERROR(VLOOKUP($E10,'Jan 2016'!$D$1:$Z$300,4,FALSE),"-")</f>
        <v>-</v>
      </c>
      <c r="BM10" s="59" t="str">
        <f>IFERROR(VLOOKUP(BL10,'Paid Invoices'!$F$6:$I$381,3,FALSE),"")</f>
        <v/>
      </c>
      <c r="BN10" s="59" t="str">
        <f>IFERROR(VLOOKUP(BL10,'Open Invoices'!$D$1:$E$3000,2,FALSE),"")</f>
        <v/>
      </c>
      <c r="BO10" s="59" t="str">
        <f>IFERROR(VLOOKUP($E10,'Dec 2015'!$D$1:$Z$300,22,FALSE),"-")</f>
        <v>-</v>
      </c>
      <c r="BP10" s="59" t="str">
        <f>IFERROR(VLOOKUP($E10,'Dec 2015'!$D$1:$Z$300,4,FALSE),"-")</f>
        <v>-</v>
      </c>
      <c r="BQ10" s="59" t="str">
        <f>IFERROR(VLOOKUP(BP10,'Paid Invoices'!$F$6:$I$381,3,FALSE),"")</f>
        <v/>
      </c>
      <c r="BR10" s="59" t="str">
        <f>IFERROR(VLOOKUP(BP10,'Open Invoices'!$D$1:$E$3000,2,FALSE),"")</f>
        <v/>
      </c>
      <c r="BS10" s="59" t="str">
        <f>IFERROR(VLOOKUP($E10,'Nov 2015'!$D$1:$Z$300,22,FALSE),"-")</f>
        <v>-</v>
      </c>
      <c r="BT10" s="59" t="str">
        <f>IFERROR(VLOOKUP($E10,'Nov 2015'!$D$1:$Z$300,4,FALSE),"-")</f>
        <v>-</v>
      </c>
      <c r="BU10" s="59" t="str">
        <f>IFERROR(VLOOKUP(BT10,'Paid Invoices'!$F$6:$I$381,3,FALSE),"")</f>
        <v/>
      </c>
      <c r="BV10" s="59" t="str">
        <f>IFERROR(VLOOKUP(BT10,'Open Invoices'!$D$1:$E$3000,2,FALSE),"")</f>
        <v/>
      </c>
      <c r="BW10" s="59" t="str">
        <f>IFERROR(VLOOKUP($E10,'Oct 2015'!$D$1:$Z$300,22,FALSE),"-")</f>
        <v>-</v>
      </c>
      <c r="BX10" s="59" t="str">
        <f>IFERROR(VLOOKUP($E10,'Oct 2015'!$D$1:$Z$300,4,FALSE),"-")</f>
        <v>-</v>
      </c>
      <c r="BY10" s="59" t="str">
        <f>IFERROR(VLOOKUP(BX10,'Paid Invoices'!$F$6:$I$381,3,FALSE),"")</f>
        <v/>
      </c>
      <c r="BZ10" s="59" t="str">
        <f>IFERROR(VLOOKUP(BX10,'Open Invoices'!$D$1:$E$3000,2,FALSE),"")</f>
        <v/>
      </c>
      <c r="CA10" s="59" t="str">
        <f>IFERROR(VLOOKUP($E10,'Sep 2015'!$D$1:$Z$300,22,FALSE),"-")</f>
        <v>-</v>
      </c>
      <c r="CB10" s="59" t="str">
        <f>IFERROR(VLOOKUP($E10,'Sep 2015'!$D$1:$Z$300,4,FALSE),"-")</f>
        <v>-</v>
      </c>
      <c r="CC10" s="59" t="str">
        <f>IFERROR(VLOOKUP(CB10,'Paid Invoices'!$F$6:$I$381,3,FALSE),"")</f>
        <v/>
      </c>
      <c r="CD10" s="59" t="str">
        <f>IFERROR(VLOOKUP(CB10,'Open Invoices'!$D$1:$E$3000,2,FALSE),"")</f>
        <v/>
      </c>
      <c r="CE10" s="52"/>
      <c r="CF10" s="52" t="s">
        <v>2115</v>
      </c>
      <c r="CG10" s="49" t="str">
        <f>IFERROR(IFERROR(VLOOKUP($E10,'Asset Group  All Assets'!$B$1:$C$500,2,FALSE),(VLOOKUP($E10,'Missing-WSU-POs'!$B$1:$D$500,3,FALSE))),"?")</f>
        <v>Needed</v>
      </c>
      <c r="CH10" s="31" t="str">
        <f t="shared" si="0"/>
        <v/>
      </c>
      <c r="CI10" s="31" t="str">
        <f t="shared" si="1"/>
        <v>Wrong PO</v>
      </c>
      <c r="CJ10" s="29" t="str">
        <f>IFERROR(IF(VLOOKUP($E10,'Org July 2016 '!$D$1:$Z$500,3,FALSE)=G10,"-","Wrong PO"),"new")</f>
        <v>-</v>
      </c>
      <c r="CK10" s="32" t="str">
        <f>IF(CJ10="wrong PO",(VLOOKUP($E10,'Org July 2016 '!$D$1:$Z$500,3,FALSE)),"")</f>
        <v/>
      </c>
      <c r="CL10" s="29" t="str">
        <f>IFERROR(IF(VLOOKUP($E10,'Org June 2016 '!$D$1:$Z$500,3,FALSE)=G10,"-","Wrong PO"),"new")</f>
        <v>-</v>
      </c>
      <c r="CM10" s="32" t="str">
        <f>IF(CL10="wrong PO",(VLOOKUP($E10,'Org June 2016 '!$D$1:$Z$500,3,FALSE)),"")</f>
        <v/>
      </c>
      <c r="CN10" s="29" t="str">
        <f>IFERROR(IF(VLOOKUP($E10,'May 2016'!D9:Z508,3,FALSE)=G10,"-","Wrong PO"),"new")</f>
        <v>new</v>
      </c>
      <c r="CO10" s="32" t="str">
        <f>IF(CN10="wrong PO",(VLOOKUP($E10,'May 2016'!D9:Z508,3,FALSE)),"")</f>
        <v/>
      </c>
      <c r="CP10" s="29" t="str">
        <f>IFERROR(IF(VLOOKUP($E10,'Apr 2016'!$D$1:$Z$500,3,FALSE)=G10,"-","Wrong PO"),"new")</f>
        <v>new</v>
      </c>
      <c r="CQ10" s="32" t="str">
        <f>IF(CP10="wrong PO",(VLOOKUP($E10,'Apr 2016'!$D$1:$Z$500,3,FALSE)),"")</f>
        <v/>
      </c>
      <c r="CR10" s="32" t="str">
        <f>IFERROR(IF(VLOOKUP($E10,'Mar 2016'!$D$1:$Z$500,3,FALSE)=G10,"-","Wrong PO"),"new")</f>
        <v>new</v>
      </c>
      <c r="CS10" s="32" t="str">
        <f>IF(CP10="wrong PO",(VLOOKUP($E10,'Mar 2016'!$D$1:$Z$500,3,FALSE)),"")</f>
        <v/>
      </c>
      <c r="CT10" s="32" t="str">
        <f>IFERROR(IF(VLOOKUP($E10,'Feb 2016'!$D$1:$Z$500,3,FALSE)=G10,"-","Wrong PO"),"new")</f>
        <v>new</v>
      </c>
      <c r="CU10" s="32" t="str">
        <f>IF(CP10="wrong PO",(VLOOKUP($E10,'Feb 2016'!$D$1:$Z$500,3,FALSE)),"")</f>
        <v/>
      </c>
      <c r="CV10" s="29" t="str">
        <f>IFERROR(IF(VLOOKUP($E10,'Jan 2016'!$D$1:$Z$500,3,FALSE)=G10,"-","Wrong PO"),"new")</f>
        <v>new</v>
      </c>
      <c r="CW10" s="32" t="str">
        <f>IF(CV10="wrong PO",(VLOOKUP($E10,'Jan 2016'!$D$1:$Z$500,3,FALSE)),"")</f>
        <v/>
      </c>
      <c r="CX10" s="29" t="str">
        <f>IFERROR(IF(VLOOKUP($E10,'Dec 2015'!$D$1:$Z$500,3,FALSE)=G10,"-","Wrong PO"),"new")</f>
        <v>new</v>
      </c>
      <c r="CY10" s="32" t="str">
        <f>IF(CX10="wrong PO",(VLOOKUP($E10,'Dec 2015'!$D$1:$Z$500,3,FALSE)),"")</f>
        <v/>
      </c>
      <c r="CZ10" s="29" t="str">
        <f>IFERROR(IF(VLOOKUP($E10,'Nov 2015'!$D$1:$Z$500,3,FALSE)=G10,"-","Wrong PO"),"new")</f>
        <v>new</v>
      </c>
      <c r="DA10" s="32" t="str">
        <f>IF(CZ10="wrong PO",(VLOOKUP($E10,'Nov 2015'!$D$1:$Z$500,3,FALSE)),"")</f>
        <v/>
      </c>
      <c r="DB10" s="29" t="str">
        <f>IFERROR(IF(VLOOKUP($E10,'Oct 2015'!$D$1:$Z$500,3,FALSE)=G10,"-","Wrong PO"),"new")</f>
        <v>new</v>
      </c>
      <c r="DC10" s="32" t="str">
        <f>IF(DB10="wrong PO",(VLOOKUP($E10,'Oct 2015'!$D$1:$Z$500,3,FALSE)),"")</f>
        <v/>
      </c>
      <c r="DD10" s="29" t="str">
        <f>IFERROR(IF(VLOOKUP($E10,'Sep 2015'!$D$1:$Z$500,3,FALSE)=G10,"-","Wrong PO"),"new")</f>
        <v>new</v>
      </c>
      <c r="DE10" s="32" t="str">
        <f>IF(DD10="wrong PO",(VLOOKUP($E10,'Sep 2015'!$D$1:$Z$500,3,FALSE)),"")</f>
        <v/>
      </c>
    </row>
    <row r="11" spans="1:109">
      <c r="A11" s="115">
        <v>10</v>
      </c>
      <c r="B11" s="2" t="s">
        <v>841</v>
      </c>
      <c r="C11" s="2" t="s">
        <v>510</v>
      </c>
      <c r="D11" s="2" t="s">
        <v>25</v>
      </c>
      <c r="E11" s="2" t="s">
        <v>145</v>
      </c>
      <c r="F11" s="2" t="s">
        <v>639</v>
      </c>
      <c r="G11" s="21" t="s">
        <v>94</v>
      </c>
      <c r="H11" s="21" t="str">
        <f>IFERROR(VLOOKUP($E11,'Wayne Master'!$B$1:$C$315,2,FALSE),"not on master")</f>
        <v>Call</v>
      </c>
      <c r="I11" s="11" t="s">
        <v>2109</v>
      </c>
      <c r="J11" s="3">
        <v>42524</v>
      </c>
      <c r="K11" s="2" t="s">
        <v>685</v>
      </c>
      <c r="L11" s="2" t="s">
        <v>567</v>
      </c>
      <c r="M11" s="2" t="s">
        <v>30</v>
      </c>
      <c r="N11" s="2" t="s">
        <v>31</v>
      </c>
      <c r="O11" s="2" t="s">
        <v>41</v>
      </c>
      <c r="P11" s="4">
        <v>1208</v>
      </c>
      <c r="Q11" s="4">
        <v>1894</v>
      </c>
      <c r="R11" s="4">
        <v>686</v>
      </c>
      <c r="S11" s="5">
        <v>11.59</v>
      </c>
      <c r="T11" s="4">
        <v>1</v>
      </c>
      <c r="U11" s="4">
        <v>1</v>
      </c>
      <c r="V11" s="4">
        <v>0</v>
      </c>
      <c r="W11" s="5">
        <v>0</v>
      </c>
      <c r="X11" s="5">
        <v>0</v>
      </c>
      <c r="Y11" s="14">
        <v>11.59</v>
      </c>
      <c r="Z11" s="14">
        <v>0</v>
      </c>
      <c r="AA11" s="14">
        <v>11.59</v>
      </c>
      <c r="AB11" s="4">
        <v>24580</v>
      </c>
      <c r="AC11" s="55"/>
      <c r="AD11" s="59">
        <f t="shared" si="2"/>
        <v>31.83</v>
      </c>
      <c r="AE11" s="59">
        <f t="shared" si="3"/>
        <v>32.068399999999997</v>
      </c>
      <c r="AF11" s="102" t="str">
        <f>IFERROR(IFERROR(VLOOKUP($G11,'FPO034'!$J$9:$Q$196,7,FALSE),(VLOOKUP($H11,'FPO034'!$J$9:$Q$196,7,FALSE))),"No PO")</f>
        <v>No PO</v>
      </c>
      <c r="AG11" s="102" t="str">
        <f>IFERROR(IFERROR(VLOOKUP($G11,'FPO034'!$J$9:$Q$196,8,FALSE),(VLOOKUP($H11,'FPO034'!$J$9:$Q$196,8,FALSE))),"No PO")</f>
        <v>No PO</v>
      </c>
      <c r="AH11" s="102" t="str">
        <f t="shared" si="4"/>
        <v>No</v>
      </c>
      <c r="AI11" s="59">
        <f>IFERROR(VLOOKUP($E11,'Rev2 Aug 16'!$D$1:$Z$300,22,FALSE),"-")</f>
        <v>11.59</v>
      </c>
      <c r="AJ11" s="59" t="str">
        <f>IFERROR(VLOOKUP($E11,'Rev2 Aug 16'!$D$1:$Z$300,5,FALSE),"-")</f>
        <v>WAY2001H6A</v>
      </c>
      <c r="AK11" s="59" t="str">
        <f>IFERROR(VLOOKUP(AJ11,'Paid Invoices'!$F$6:$I$381,3,FALSE),"")</f>
        <v/>
      </c>
      <c r="AL11" s="59" t="str">
        <f>IFERROR(VLOOKUP(AJ11,'Open Invoices'!$D$1:$E$3000,2,FALSE),"")</f>
        <v/>
      </c>
      <c r="AM11" s="59">
        <f>IFERROR(VLOOKUP($E11,'Rev2 July 16'!$D$1:$Z$300,22,FALSE),"-")</f>
        <v>9.8000000000000007</v>
      </c>
      <c r="AN11" s="59" t="str">
        <f>IFERROR(VLOOKUP($E11,'Rev2 July 16'!$D$1:$Z$300,5,FALSE),"-")</f>
        <v>WAY2001G6A</v>
      </c>
      <c r="AO11" s="59" t="str">
        <f>IFERROR(VLOOKUP(AN11,'Paid Invoices'!$F$6:$I$381,3,FALSE),"")</f>
        <v/>
      </c>
      <c r="AP11" s="59" t="str">
        <f>IFERROR(VLOOKUP(AN11,'Open Invoices'!$D$1:$E$3000,2,FALSE),"")</f>
        <v/>
      </c>
      <c r="AQ11" s="59">
        <f>IFERROR(VLOOKUP($E11,'Rev June 16'!$D$1:$Z$300,22,FALSE),"-")</f>
        <v>10.44</v>
      </c>
      <c r="AR11" s="59" t="str">
        <f>IFERROR(VLOOKUP($E11,'Rev June 16'!$D$1:$Z$300,4,FALSE),"-")</f>
        <v>WAY2001F6A</v>
      </c>
      <c r="AS11" s="59" t="str">
        <f>IFERROR(VLOOKUP(AR11,'Paid Invoices'!$F$6:$I$381,3,FALSE),"")</f>
        <v/>
      </c>
      <c r="AT11" s="59" t="str">
        <f>IFERROR(VLOOKUP(AR11,'Open Invoices'!$D$1:$E$3000,2,FALSE),"")</f>
        <v/>
      </c>
      <c r="AU11" s="59" t="str">
        <f>IFERROR(VLOOKUP($E11,'May 2016'!$D$1:$Z$300,22,FALSE),"-")</f>
        <v>-</v>
      </c>
      <c r="AV11" s="59" t="str">
        <f>IFERROR(VLOOKUP($E11,'May 2016'!$D$1:$Z$300,4,FALSE),"-")</f>
        <v>-</v>
      </c>
      <c r="AW11" s="59" t="str">
        <f>IFERROR(VLOOKUP(AV11,'Paid Invoices'!$F$6:$I$381,3,FALSE),"")</f>
        <v/>
      </c>
      <c r="AX11" s="59" t="str">
        <f>IFERROR(VLOOKUP(AV11,'Open Invoices'!$D$1:$E$3000,2,FALSE),"")</f>
        <v/>
      </c>
      <c r="AY11" s="59" t="str">
        <f>IFERROR(VLOOKUP($E11,'Apr 2016'!$D$1:$Z$300,22,FALSE),"-")</f>
        <v>-</v>
      </c>
      <c r="AZ11" s="59" t="str">
        <f>IFERROR(VLOOKUP($E11,'Apr 2016'!$D$1:$Z$300,4,FALSE),"-")</f>
        <v>-</v>
      </c>
      <c r="BA11" s="59" t="str">
        <f>IFERROR(VLOOKUP(AZ11,'Paid Invoices'!$F$6:$I$381,3,FALSE),"")</f>
        <v/>
      </c>
      <c r="BB11" s="59" t="str">
        <f>IFERROR(VLOOKUP(AZ11,'Open Invoices'!$D$1:$E$3000,2,FALSE),"")</f>
        <v/>
      </c>
      <c r="BC11" s="59" t="str">
        <f>IFERROR(VLOOKUP($E11,'Mar 2016'!$D$1:$Z$300,22,FALSE),"-")</f>
        <v>-</v>
      </c>
      <c r="BD11" s="59" t="str">
        <f>IFERROR(VLOOKUP($E11,'Mar 2016'!$D$1:$Z$300,4,FALSE),"-")</f>
        <v>-</v>
      </c>
      <c r="BE11" s="59" t="str">
        <f>IFERROR(VLOOKUP(BD11,'Paid Invoices'!$F$6:$I$381,3,FALSE),"")</f>
        <v/>
      </c>
      <c r="BF11" s="59" t="str">
        <f>IFERROR(VLOOKUP(BD11,'Open Invoices'!$D$1:$E$3000,2,FALSE),"")</f>
        <v/>
      </c>
      <c r="BG11" s="59" t="str">
        <f>IFERROR(VLOOKUP($E11,'Feb 2016'!$D$1:$Z$300,22,FALSE),"-")</f>
        <v>-</v>
      </c>
      <c r="BH11" s="59" t="str">
        <f>IFERROR(VLOOKUP($E11,'Feb 2016'!$D$1:$Z$300,4,FALSE),"-")</f>
        <v>-</v>
      </c>
      <c r="BI11" s="59" t="str">
        <f>IFERROR(VLOOKUP(BH11,'Paid Invoices'!$F$6:$I$381,3,FALSE),"")</f>
        <v/>
      </c>
      <c r="BJ11" s="59" t="str">
        <f>IFERROR(VLOOKUP(BH11,'Open Invoices'!$D$1:$E$3000,2,FALSE),"")</f>
        <v/>
      </c>
      <c r="BK11" s="59" t="str">
        <f>IFERROR(VLOOKUP($E11,'Jan 2016'!$D$1:$Z$300,22,FALSE),"-")</f>
        <v>-</v>
      </c>
      <c r="BL11" s="59" t="str">
        <f>IFERROR(VLOOKUP($E11,'Jan 2016'!$D$1:$Z$300,4,FALSE),"-")</f>
        <v>-</v>
      </c>
      <c r="BM11" s="59" t="str">
        <f>IFERROR(VLOOKUP(BL11,'Paid Invoices'!$F$6:$I$381,3,FALSE),"")</f>
        <v/>
      </c>
      <c r="BN11" s="59" t="str">
        <f>IFERROR(VLOOKUP(BL11,'Open Invoices'!$D$1:$E$3000,2,FALSE),"")</f>
        <v/>
      </c>
      <c r="BO11" s="59" t="str">
        <f>IFERROR(VLOOKUP($E11,'Dec 2015'!$D$1:$Z$300,22,FALSE),"-")</f>
        <v>-</v>
      </c>
      <c r="BP11" s="59" t="str">
        <f>IFERROR(VLOOKUP($E11,'Dec 2015'!$D$1:$Z$300,4,FALSE),"-")</f>
        <v>-</v>
      </c>
      <c r="BQ11" s="59" t="str">
        <f>IFERROR(VLOOKUP(BP11,'Paid Invoices'!$F$6:$I$381,3,FALSE),"")</f>
        <v/>
      </c>
      <c r="BR11" s="59" t="str">
        <f>IFERROR(VLOOKUP(BP11,'Open Invoices'!$D$1:$E$3000,2,FALSE),"")</f>
        <v/>
      </c>
      <c r="BS11" s="59" t="str">
        <f>IFERROR(VLOOKUP($E11,'Nov 2015'!$D$1:$Z$300,22,FALSE),"-")</f>
        <v>-</v>
      </c>
      <c r="BT11" s="59" t="str">
        <f>IFERROR(VLOOKUP($E11,'Nov 2015'!$D$1:$Z$300,4,FALSE),"-")</f>
        <v>-</v>
      </c>
      <c r="BU11" s="59" t="str">
        <f>IFERROR(VLOOKUP(BT11,'Paid Invoices'!$F$6:$I$381,3,FALSE),"")</f>
        <v/>
      </c>
      <c r="BV11" s="59" t="str">
        <f>IFERROR(VLOOKUP(BT11,'Open Invoices'!$D$1:$E$3000,2,FALSE),"")</f>
        <v/>
      </c>
      <c r="BW11" s="59" t="str">
        <f>IFERROR(VLOOKUP($E11,'Oct 2015'!$D$1:$Z$300,22,FALSE),"-")</f>
        <v>-</v>
      </c>
      <c r="BX11" s="59" t="str">
        <f>IFERROR(VLOOKUP($E11,'Oct 2015'!$D$1:$Z$300,4,FALSE),"-")</f>
        <v>-</v>
      </c>
      <c r="BY11" s="59" t="str">
        <f>IFERROR(VLOOKUP(BX11,'Paid Invoices'!$F$6:$I$381,3,FALSE),"")</f>
        <v/>
      </c>
      <c r="BZ11" s="59" t="str">
        <f>IFERROR(VLOOKUP(BX11,'Open Invoices'!$D$1:$E$3000,2,FALSE),"")</f>
        <v/>
      </c>
      <c r="CA11" s="59" t="str">
        <f>IFERROR(VLOOKUP($E11,'Sep 2015'!$D$1:$Z$300,22,FALSE),"-")</f>
        <v>-</v>
      </c>
      <c r="CB11" s="59" t="str">
        <f>IFERROR(VLOOKUP($E11,'Sep 2015'!$D$1:$Z$300,4,FALSE),"-")</f>
        <v>-</v>
      </c>
      <c r="CC11" s="59" t="str">
        <f>IFERROR(VLOOKUP(CB11,'Paid Invoices'!$F$6:$I$381,3,FALSE),"")</f>
        <v/>
      </c>
      <c r="CD11" s="59" t="str">
        <f>IFERROR(VLOOKUP(CB11,'Open Invoices'!$D$1:$E$3000,2,FALSE),"")</f>
        <v/>
      </c>
      <c r="CE11" s="52"/>
      <c r="CF11" s="52" t="s">
        <v>2115</v>
      </c>
      <c r="CG11" s="49" t="str">
        <f>IFERROR(IFERROR(VLOOKUP($E11,'Asset Group  All Assets'!$B$1:$C$500,2,FALSE),(VLOOKUP($E11,'Missing-WSU-POs'!$B$1:$D$500,3,FALSE))),"?")</f>
        <v>Needed</v>
      </c>
      <c r="CH11" s="31" t="str">
        <f t="shared" si="0"/>
        <v/>
      </c>
      <c r="CI11" s="31" t="str">
        <f t="shared" si="1"/>
        <v>Wrong PO</v>
      </c>
      <c r="CJ11" s="29" t="str">
        <f>IFERROR(IF(VLOOKUP($E11,'Org July 2016 '!$D$1:$Z$500,3,FALSE)=G11,"-","Wrong PO"),"new")</f>
        <v>-</v>
      </c>
      <c r="CK11" s="32" t="str">
        <f>IF(CJ11="wrong PO",(VLOOKUP($E11,'Org July 2016 '!$D$1:$Z$500,3,FALSE)),"")</f>
        <v/>
      </c>
      <c r="CL11" s="29" t="str">
        <f>IFERROR(IF(VLOOKUP($E11,'Org June 2016 '!$D$1:$Z$500,3,FALSE)=G11,"-","Wrong PO"),"new")</f>
        <v>-</v>
      </c>
      <c r="CM11" s="32" t="str">
        <f>IF(CL11="wrong PO",(VLOOKUP($E11,'Org June 2016 '!$D$1:$Z$500,3,FALSE)),"")</f>
        <v/>
      </c>
      <c r="CN11" s="29" t="str">
        <f>IFERROR(IF(VLOOKUP($E11,'May 2016'!D10:Z509,3,FALSE)=G11,"-","Wrong PO"),"new")</f>
        <v>new</v>
      </c>
      <c r="CO11" s="32" t="str">
        <f>IF(CN11="wrong PO",(VLOOKUP($E11,'May 2016'!D10:Z509,3,FALSE)),"")</f>
        <v/>
      </c>
      <c r="CP11" s="29" t="str">
        <f>IFERROR(IF(VLOOKUP($E11,'Apr 2016'!$D$1:$Z$500,3,FALSE)=G11,"-","Wrong PO"),"new")</f>
        <v>new</v>
      </c>
      <c r="CQ11" s="32" t="str">
        <f>IF(CP11="wrong PO",(VLOOKUP($E11,'Apr 2016'!$D$1:$Z$500,3,FALSE)),"")</f>
        <v/>
      </c>
      <c r="CR11" s="32" t="str">
        <f>IFERROR(IF(VLOOKUP($E11,'Mar 2016'!$D$1:$Z$500,3,FALSE)=G11,"-","Wrong PO"),"new")</f>
        <v>new</v>
      </c>
      <c r="CS11" s="32" t="str">
        <f>IF(CP11="wrong PO",(VLOOKUP($E11,'Mar 2016'!$D$1:$Z$500,3,FALSE)),"")</f>
        <v/>
      </c>
      <c r="CT11" s="32" t="str">
        <f>IFERROR(IF(VLOOKUP($E11,'Feb 2016'!$D$1:$Z$500,3,FALSE)=G11,"-","Wrong PO"),"new")</f>
        <v>new</v>
      </c>
      <c r="CU11" s="32" t="str">
        <f>IF(CP11="wrong PO",(VLOOKUP($E11,'Feb 2016'!$D$1:$Z$500,3,FALSE)),"")</f>
        <v/>
      </c>
      <c r="CV11" s="29" t="str">
        <f>IFERROR(IF(VLOOKUP($E11,'Jan 2016'!$D$1:$Z$500,3,FALSE)=G11,"-","Wrong PO"),"new")</f>
        <v>new</v>
      </c>
      <c r="CW11" s="32" t="str">
        <f>IF(CV11="wrong PO",(VLOOKUP($E11,'Jan 2016'!$D$1:$Z$500,3,FALSE)),"")</f>
        <v/>
      </c>
      <c r="CX11" s="29" t="str">
        <f>IFERROR(IF(VLOOKUP($E11,'Dec 2015'!$D$1:$Z$500,3,FALSE)=G11,"-","Wrong PO"),"new")</f>
        <v>new</v>
      </c>
      <c r="CY11" s="32" t="str">
        <f>IF(CX11="wrong PO",(VLOOKUP($E11,'Dec 2015'!$D$1:$Z$500,3,FALSE)),"")</f>
        <v/>
      </c>
      <c r="CZ11" s="29" t="str">
        <f>IFERROR(IF(VLOOKUP($E11,'Nov 2015'!$D$1:$Z$500,3,FALSE)=G11,"-","Wrong PO"),"new")</f>
        <v>new</v>
      </c>
      <c r="DA11" s="32" t="str">
        <f>IF(CZ11="wrong PO",(VLOOKUP($E11,'Nov 2015'!$D$1:$Z$500,3,FALSE)),"")</f>
        <v/>
      </c>
      <c r="DB11" s="29" t="str">
        <f>IFERROR(IF(VLOOKUP($E11,'Oct 2015'!$D$1:$Z$500,3,FALSE)=G11,"-","Wrong PO"),"new")</f>
        <v>new</v>
      </c>
      <c r="DC11" s="32" t="str">
        <f>IF(DB11="wrong PO",(VLOOKUP($E11,'Oct 2015'!$D$1:$Z$500,3,FALSE)),"")</f>
        <v/>
      </c>
      <c r="DD11" s="29" t="str">
        <f>IFERROR(IF(VLOOKUP($E11,'Sep 2015'!$D$1:$Z$500,3,FALSE)=G11,"-","Wrong PO"),"new")</f>
        <v>new</v>
      </c>
      <c r="DE11" s="32" t="str">
        <f>IF(DD11="wrong PO",(VLOOKUP($E11,'Sep 2015'!$D$1:$Z$500,3,FALSE)),"")</f>
        <v/>
      </c>
    </row>
    <row r="12" spans="1:109">
      <c r="A12" s="115">
        <v>11</v>
      </c>
      <c r="B12" s="2" t="s">
        <v>841</v>
      </c>
      <c r="C12" s="2" t="s">
        <v>510</v>
      </c>
      <c r="D12" s="2" t="s">
        <v>25</v>
      </c>
      <c r="E12" s="2" t="s">
        <v>146</v>
      </c>
      <c r="F12" s="2" t="s">
        <v>746</v>
      </c>
      <c r="G12" s="21" t="s">
        <v>94</v>
      </c>
      <c r="H12" s="21" t="str">
        <f>IFERROR(VLOOKUP($E12,'Wayne Master'!$B$1:$C$315,2,FALSE),"not on master")</f>
        <v>Call</v>
      </c>
      <c r="I12" s="11" t="s">
        <v>2109</v>
      </c>
      <c r="J12" s="3">
        <v>42522</v>
      </c>
      <c r="K12" s="2" t="s">
        <v>685</v>
      </c>
      <c r="L12" s="2" t="s">
        <v>747</v>
      </c>
      <c r="M12" s="2" t="s">
        <v>30</v>
      </c>
      <c r="N12" s="2" t="s">
        <v>31</v>
      </c>
      <c r="O12" s="2" t="s">
        <v>41</v>
      </c>
      <c r="P12" s="4">
        <v>4817</v>
      </c>
      <c r="Q12" s="4">
        <v>8782</v>
      </c>
      <c r="R12" s="4">
        <v>3965</v>
      </c>
      <c r="S12" s="5">
        <v>67.010000000000005</v>
      </c>
      <c r="T12" s="4">
        <v>0</v>
      </c>
      <c r="U12" s="4">
        <v>0</v>
      </c>
      <c r="V12" s="4">
        <v>0</v>
      </c>
      <c r="W12" s="5">
        <v>0</v>
      </c>
      <c r="X12" s="5">
        <v>0</v>
      </c>
      <c r="Y12" s="14">
        <v>67.010000000000005</v>
      </c>
      <c r="Z12" s="14">
        <v>0</v>
      </c>
      <c r="AA12" s="14">
        <v>67.010000000000005</v>
      </c>
      <c r="AB12" s="4">
        <v>24580</v>
      </c>
      <c r="AC12" s="55"/>
      <c r="AD12" s="59">
        <f t="shared" si="2"/>
        <v>148.25</v>
      </c>
      <c r="AE12" s="59">
        <f t="shared" si="3"/>
        <v>148.41579999999999</v>
      </c>
      <c r="AF12" s="102" t="str">
        <f>IFERROR(IFERROR(VLOOKUP($G12,'FPO034'!$J$9:$Q$196,7,FALSE),(VLOOKUP($H12,'FPO034'!$J$9:$Q$196,7,FALSE))),"No PO")</f>
        <v>No PO</v>
      </c>
      <c r="AG12" s="102" t="str">
        <f>IFERROR(IFERROR(VLOOKUP($G12,'FPO034'!$J$9:$Q$196,8,FALSE),(VLOOKUP($H12,'FPO034'!$J$9:$Q$196,8,FALSE))),"No PO")</f>
        <v>No PO</v>
      </c>
      <c r="AH12" s="102" t="str">
        <f t="shared" si="4"/>
        <v>No</v>
      </c>
      <c r="AI12" s="59">
        <f>IFERROR(VLOOKUP($E12,'Rev2 Aug 16'!$D$1:$Z$300,22,FALSE),"-")</f>
        <v>67.010000000000005</v>
      </c>
      <c r="AJ12" s="59" t="str">
        <f>IFERROR(VLOOKUP($E12,'Rev2 Aug 16'!$D$1:$Z$300,5,FALSE),"-")</f>
        <v>WAY2001H6A</v>
      </c>
      <c r="AK12" s="59" t="str">
        <f>IFERROR(VLOOKUP(AJ12,'Paid Invoices'!$F$6:$I$381,3,FALSE),"")</f>
        <v/>
      </c>
      <c r="AL12" s="59" t="str">
        <f>IFERROR(VLOOKUP(AJ12,'Open Invoices'!$D$1:$E$3000,2,FALSE),"")</f>
        <v/>
      </c>
      <c r="AM12" s="59">
        <f>IFERROR(VLOOKUP($E12,'Rev2 July 16'!$D$1:$Z$300,22,FALSE),"-")</f>
        <v>81.12</v>
      </c>
      <c r="AN12" s="59" t="str">
        <f>IFERROR(VLOOKUP($E12,'Rev2 July 16'!$D$1:$Z$300,5,FALSE),"-")</f>
        <v>WAY2001G6A</v>
      </c>
      <c r="AO12" s="59" t="str">
        <f>IFERROR(VLOOKUP(AN12,'Paid Invoices'!$F$6:$I$381,3,FALSE),"")</f>
        <v/>
      </c>
      <c r="AP12" s="59" t="str">
        <f>IFERROR(VLOOKUP(AN12,'Open Invoices'!$D$1:$E$3000,2,FALSE),"")</f>
        <v/>
      </c>
      <c r="AQ12" s="59">
        <f>IFERROR(VLOOKUP($E12,'Rev June 16'!$D$1:$Z$300,22,FALSE),"-")</f>
        <v>0.12</v>
      </c>
      <c r="AR12" s="59" t="str">
        <f>IFERROR(VLOOKUP($E12,'Rev June 16'!$D$1:$Z$300,4,FALSE),"-")</f>
        <v>WAY2001F6A</v>
      </c>
      <c r="AS12" s="59" t="str">
        <f>IFERROR(VLOOKUP(AR12,'Paid Invoices'!$F$6:$I$381,3,FALSE),"")</f>
        <v/>
      </c>
      <c r="AT12" s="59" t="str">
        <f>IFERROR(VLOOKUP(AR12,'Open Invoices'!$D$1:$E$3000,2,FALSE),"")</f>
        <v/>
      </c>
      <c r="AU12" s="59" t="str">
        <f>IFERROR(VLOOKUP($E12,'May 2016'!$D$1:$Z$300,22,FALSE),"-")</f>
        <v>-</v>
      </c>
      <c r="AV12" s="59" t="str">
        <f>IFERROR(VLOOKUP($E12,'May 2016'!$D$1:$Z$300,4,FALSE),"-")</f>
        <v>-</v>
      </c>
      <c r="AW12" s="59" t="str">
        <f>IFERROR(VLOOKUP(AV12,'Paid Invoices'!$F$6:$I$381,3,FALSE),"")</f>
        <v/>
      </c>
      <c r="AX12" s="59" t="str">
        <f>IFERROR(VLOOKUP(AV12,'Open Invoices'!$D$1:$E$3000,2,FALSE),"")</f>
        <v/>
      </c>
      <c r="AY12" s="59" t="str">
        <f>IFERROR(VLOOKUP($E12,'Apr 2016'!$D$1:$Z$300,22,FALSE),"-")</f>
        <v>-</v>
      </c>
      <c r="AZ12" s="59" t="str">
        <f>IFERROR(VLOOKUP($E12,'Apr 2016'!$D$1:$Z$300,4,FALSE),"-")</f>
        <v>-</v>
      </c>
      <c r="BA12" s="59" t="str">
        <f>IFERROR(VLOOKUP(AZ12,'Paid Invoices'!$F$6:$I$381,3,FALSE),"")</f>
        <v/>
      </c>
      <c r="BB12" s="59" t="str">
        <f>IFERROR(VLOOKUP(AZ12,'Open Invoices'!$D$1:$E$3000,2,FALSE),"")</f>
        <v/>
      </c>
      <c r="BC12" s="59" t="str">
        <f>IFERROR(VLOOKUP($E12,'Mar 2016'!$D$1:$Z$300,22,FALSE),"-")</f>
        <v>-</v>
      </c>
      <c r="BD12" s="59" t="str">
        <f>IFERROR(VLOOKUP($E12,'Mar 2016'!$D$1:$Z$300,4,FALSE),"-")</f>
        <v>-</v>
      </c>
      <c r="BE12" s="59" t="str">
        <f>IFERROR(VLOOKUP(BD12,'Paid Invoices'!$F$6:$I$381,3,FALSE),"")</f>
        <v/>
      </c>
      <c r="BF12" s="59" t="str">
        <f>IFERROR(VLOOKUP(BD12,'Open Invoices'!$D$1:$E$3000,2,FALSE),"")</f>
        <v/>
      </c>
      <c r="BG12" s="59" t="str">
        <f>IFERROR(VLOOKUP($E12,'Feb 2016'!$D$1:$Z$300,22,FALSE),"-")</f>
        <v>-</v>
      </c>
      <c r="BH12" s="59" t="str">
        <f>IFERROR(VLOOKUP($E12,'Feb 2016'!$D$1:$Z$300,4,FALSE),"-")</f>
        <v>-</v>
      </c>
      <c r="BI12" s="59" t="str">
        <f>IFERROR(VLOOKUP(BH12,'Paid Invoices'!$F$6:$I$381,3,FALSE),"")</f>
        <v/>
      </c>
      <c r="BJ12" s="59" t="str">
        <f>IFERROR(VLOOKUP(BH12,'Open Invoices'!$D$1:$E$3000,2,FALSE),"")</f>
        <v/>
      </c>
      <c r="BK12" s="59" t="str">
        <f>IFERROR(VLOOKUP($E12,'Jan 2016'!$D$1:$Z$300,22,FALSE),"-")</f>
        <v>-</v>
      </c>
      <c r="BL12" s="59" t="str">
        <f>IFERROR(VLOOKUP($E12,'Jan 2016'!$D$1:$Z$300,4,FALSE),"-")</f>
        <v>-</v>
      </c>
      <c r="BM12" s="59" t="str">
        <f>IFERROR(VLOOKUP(BL12,'Paid Invoices'!$F$6:$I$381,3,FALSE),"")</f>
        <v/>
      </c>
      <c r="BN12" s="59" t="str">
        <f>IFERROR(VLOOKUP(BL12,'Open Invoices'!$D$1:$E$3000,2,FALSE),"")</f>
        <v/>
      </c>
      <c r="BO12" s="59" t="str">
        <f>IFERROR(VLOOKUP($E12,'Dec 2015'!$D$1:$Z$300,22,FALSE),"-")</f>
        <v>-</v>
      </c>
      <c r="BP12" s="59" t="str">
        <f>IFERROR(VLOOKUP($E12,'Dec 2015'!$D$1:$Z$300,4,FALSE),"-")</f>
        <v>-</v>
      </c>
      <c r="BQ12" s="59" t="str">
        <f>IFERROR(VLOOKUP(BP12,'Paid Invoices'!$F$6:$I$381,3,FALSE),"")</f>
        <v/>
      </c>
      <c r="BR12" s="59" t="str">
        <f>IFERROR(VLOOKUP(BP12,'Open Invoices'!$D$1:$E$3000,2,FALSE),"")</f>
        <v/>
      </c>
      <c r="BS12" s="59" t="str">
        <f>IFERROR(VLOOKUP($E12,'Nov 2015'!$D$1:$Z$300,22,FALSE),"-")</f>
        <v>-</v>
      </c>
      <c r="BT12" s="59" t="str">
        <f>IFERROR(VLOOKUP($E12,'Nov 2015'!$D$1:$Z$300,4,FALSE),"-")</f>
        <v>-</v>
      </c>
      <c r="BU12" s="59" t="str">
        <f>IFERROR(VLOOKUP(BT12,'Paid Invoices'!$F$6:$I$381,3,FALSE),"")</f>
        <v/>
      </c>
      <c r="BV12" s="59" t="str">
        <f>IFERROR(VLOOKUP(BT12,'Open Invoices'!$D$1:$E$3000,2,FALSE),"")</f>
        <v/>
      </c>
      <c r="BW12" s="59" t="str">
        <f>IFERROR(VLOOKUP($E12,'Oct 2015'!$D$1:$Z$300,22,FALSE),"-")</f>
        <v>-</v>
      </c>
      <c r="BX12" s="59" t="str">
        <f>IFERROR(VLOOKUP($E12,'Oct 2015'!$D$1:$Z$300,4,FALSE),"-")</f>
        <v>-</v>
      </c>
      <c r="BY12" s="59" t="str">
        <f>IFERROR(VLOOKUP(BX12,'Paid Invoices'!$F$6:$I$381,3,FALSE),"")</f>
        <v/>
      </c>
      <c r="BZ12" s="59" t="str">
        <f>IFERROR(VLOOKUP(BX12,'Open Invoices'!$D$1:$E$3000,2,FALSE),"")</f>
        <v/>
      </c>
      <c r="CA12" s="59" t="str">
        <f>IFERROR(VLOOKUP($E12,'Sep 2015'!$D$1:$Z$300,22,FALSE),"-")</f>
        <v>-</v>
      </c>
      <c r="CB12" s="59" t="str">
        <f>IFERROR(VLOOKUP($E12,'Sep 2015'!$D$1:$Z$300,4,FALSE),"-")</f>
        <v>-</v>
      </c>
      <c r="CC12" s="59" t="str">
        <f>IFERROR(VLOOKUP(CB12,'Paid Invoices'!$F$6:$I$381,3,FALSE),"")</f>
        <v/>
      </c>
      <c r="CD12" s="59" t="str">
        <f>IFERROR(VLOOKUP(CB12,'Open Invoices'!$D$1:$E$3000,2,FALSE),"")</f>
        <v/>
      </c>
      <c r="CE12" s="52"/>
      <c r="CF12" s="52" t="s">
        <v>2115</v>
      </c>
      <c r="CG12" s="49" t="str">
        <f>IFERROR(IFERROR(VLOOKUP($E12,'Asset Group  All Assets'!$B$1:$C$500,2,FALSE),(VLOOKUP($E12,'Missing-WSU-POs'!$B$1:$D$500,3,FALSE))),"?")</f>
        <v>Needed</v>
      </c>
      <c r="CH12" s="31" t="str">
        <f t="shared" si="0"/>
        <v/>
      </c>
      <c r="CI12" s="31" t="str">
        <f t="shared" si="1"/>
        <v>Wrong PO</v>
      </c>
      <c r="CJ12" s="29" t="str">
        <f>IFERROR(IF(VLOOKUP($E12,'Org July 2016 '!$D$1:$Z$500,3,FALSE)=G12,"-","Wrong PO"),"new")</f>
        <v>-</v>
      </c>
      <c r="CK12" s="32" t="str">
        <f>IF(CJ12="wrong PO",(VLOOKUP($E12,'Org July 2016 '!$D$1:$Z$500,3,FALSE)),"")</f>
        <v/>
      </c>
      <c r="CL12" s="29" t="str">
        <f>IFERROR(IF(VLOOKUP($E12,'Org June 2016 '!$D$1:$Z$500,3,FALSE)=G12,"-","Wrong PO"),"new")</f>
        <v>-</v>
      </c>
      <c r="CM12" s="32" t="str">
        <f>IF(CL12="wrong PO",(VLOOKUP($E12,'Org June 2016 '!$D$1:$Z$500,3,FALSE)),"")</f>
        <v/>
      </c>
      <c r="CN12" s="29" t="str">
        <f>IFERROR(IF(VLOOKUP($E12,'May 2016'!D11:Z510,3,FALSE)=G12,"-","Wrong PO"),"new")</f>
        <v>new</v>
      </c>
      <c r="CO12" s="32" t="str">
        <f>IF(CN12="wrong PO",(VLOOKUP($E12,'May 2016'!D11:Z510,3,FALSE)),"")</f>
        <v/>
      </c>
      <c r="CP12" s="29" t="str">
        <f>IFERROR(IF(VLOOKUP($E12,'Apr 2016'!$D$1:$Z$500,3,FALSE)=G12,"-","Wrong PO"),"new")</f>
        <v>new</v>
      </c>
      <c r="CQ12" s="32" t="str">
        <f>IF(CP12="wrong PO",(VLOOKUP($E12,'Apr 2016'!$D$1:$Z$500,3,FALSE)),"")</f>
        <v/>
      </c>
      <c r="CR12" s="32" t="str">
        <f>IFERROR(IF(VLOOKUP($E12,'Mar 2016'!$D$1:$Z$500,3,FALSE)=G12,"-","Wrong PO"),"new")</f>
        <v>new</v>
      </c>
      <c r="CS12" s="32" t="str">
        <f>IF(CP12="wrong PO",(VLOOKUP($E12,'Mar 2016'!$D$1:$Z$500,3,FALSE)),"")</f>
        <v/>
      </c>
      <c r="CT12" s="32" t="str">
        <f>IFERROR(IF(VLOOKUP($E12,'Feb 2016'!$D$1:$Z$500,3,FALSE)=G12,"-","Wrong PO"),"new")</f>
        <v>new</v>
      </c>
      <c r="CU12" s="32" t="str">
        <f>IF(CP12="wrong PO",(VLOOKUP($E12,'Feb 2016'!$D$1:$Z$500,3,FALSE)),"")</f>
        <v/>
      </c>
      <c r="CV12" s="29" t="str">
        <f>IFERROR(IF(VLOOKUP($E12,'Jan 2016'!$D$1:$Z$500,3,FALSE)=G12,"-","Wrong PO"),"new")</f>
        <v>new</v>
      </c>
      <c r="CW12" s="32" t="str">
        <f>IF(CV12="wrong PO",(VLOOKUP($E12,'Jan 2016'!$D$1:$Z$500,3,FALSE)),"")</f>
        <v/>
      </c>
      <c r="CX12" s="29" t="str">
        <f>IFERROR(IF(VLOOKUP($E12,'Dec 2015'!$D$1:$Z$500,3,FALSE)=G12,"-","Wrong PO"),"new")</f>
        <v>new</v>
      </c>
      <c r="CY12" s="32" t="str">
        <f>IF(CX12="wrong PO",(VLOOKUP($E12,'Dec 2015'!$D$1:$Z$500,3,FALSE)),"")</f>
        <v/>
      </c>
      <c r="CZ12" s="29" t="str">
        <f>IFERROR(IF(VLOOKUP($E12,'Nov 2015'!$D$1:$Z$500,3,FALSE)=G12,"-","Wrong PO"),"new")</f>
        <v>new</v>
      </c>
      <c r="DA12" s="32" t="str">
        <f>IF(CZ12="wrong PO",(VLOOKUP($E12,'Nov 2015'!$D$1:$Z$500,3,FALSE)),"")</f>
        <v/>
      </c>
      <c r="DB12" s="29" t="str">
        <f>IFERROR(IF(VLOOKUP($E12,'Oct 2015'!$D$1:$Z$500,3,FALSE)=G12,"-","Wrong PO"),"new")</f>
        <v>new</v>
      </c>
      <c r="DC12" s="32" t="str">
        <f>IF(DB12="wrong PO",(VLOOKUP($E12,'Oct 2015'!$D$1:$Z$500,3,FALSE)),"")</f>
        <v/>
      </c>
      <c r="DD12" s="29" t="str">
        <f>IFERROR(IF(VLOOKUP($E12,'Sep 2015'!$D$1:$Z$500,3,FALSE)=G12,"-","Wrong PO"),"new")</f>
        <v>new</v>
      </c>
      <c r="DE12" s="32" t="str">
        <f>IF(DD12="wrong PO",(VLOOKUP($E12,'Sep 2015'!$D$1:$Z$500,3,FALSE)),"")</f>
        <v/>
      </c>
    </row>
    <row r="13" spans="1:109">
      <c r="A13" s="115">
        <v>12</v>
      </c>
      <c r="B13" s="2" t="s">
        <v>841</v>
      </c>
      <c r="C13" s="2" t="s">
        <v>510</v>
      </c>
      <c r="D13" s="2" t="s">
        <v>25</v>
      </c>
      <c r="E13" s="2" t="s">
        <v>147</v>
      </c>
      <c r="F13" s="2" t="s">
        <v>746</v>
      </c>
      <c r="G13" s="21" t="s">
        <v>94</v>
      </c>
      <c r="H13" s="21" t="str">
        <f>IFERROR(VLOOKUP($E13,'Wayne Master'!$B$1:$C$315,2,FALSE),"not on master")</f>
        <v>Call</v>
      </c>
      <c r="I13" s="11" t="s">
        <v>2109</v>
      </c>
      <c r="J13" s="3">
        <v>42522</v>
      </c>
      <c r="K13" s="2" t="s">
        <v>685</v>
      </c>
      <c r="L13" s="2" t="s">
        <v>747</v>
      </c>
      <c r="M13" s="2" t="s">
        <v>30</v>
      </c>
      <c r="N13" s="2" t="s">
        <v>31</v>
      </c>
      <c r="O13" s="2" t="s">
        <v>41</v>
      </c>
      <c r="P13" s="4">
        <v>9189</v>
      </c>
      <c r="Q13" s="4">
        <v>19112</v>
      </c>
      <c r="R13" s="4">
        <v>9923</v>
      </c>
      <c r="S13" s="5">
        <v>167.7</v>
      </c>
      <c r="T13" s="4">
        <v>0</v>
      </c>
      <c r="U13" s="4">
        <v>0</v>
      </c>
      <c r="V13" s="4">
        <v>0</v>
      </c>
      <c r="W13" s="5">
        <v>0</v>
      </c>
      <c r="X13" s="5">
        <v>0</v>
      </c>
      <c r="Y13" s="14">
        <v>167.7</v>
      </c>
      <c r="Z13" s="14">
        <v>0</v>
      </c>
      <c r="AA13" s="14">
        <v>167.7</v>
      </c>
      <c r="AB13" s="4">
        <v>24580</v>
      </c>
      <c r="AC13" s="55"/>
      <c r="AD13" s="59">
        <f t="shared" si="2"/>
        <v>322.83</v>
      </c>
      <c r="AE13" s="59">
        <f t="shared" si="3"/>
        <v>322.99279999999999</v>
      </c>
      <c r="AF13" s="102" t="str">
        <f>IFERROR(IFERROR(VLOOKUP($G13,'FPO034'!$J$9:$Q$196,7,FALSE),(VLOOKUP($H13,'FPO034'!$J$9:$Q$196,7,FALSE))),"No PO")</f>
        <v>No PO</v>
      </c>
      <c r="AG13" s="102" t="str">
        <f>IFERROR(IFERROR(VLOOKUP($G13,'FPO034'!$J$9:$Q$196,8,FALSE),(VLOOKUP($H13,'FPO034'!$J$9:$Q$196,8,FALSE))),"No PO")</f>
        <v>No PO</v>
      </c>
      <c r="AH13" s="102" t="str">
        <f t="shared" si="4"/>
        <v>No</v>
      </c>
      <c r="AI13" s="59">
        <f>IFERROR(VLOOKUP($E13,'Rev2 Aug 16'!$D$1:$Z$300,22,FALSE),"-")</f>
        <v>167.7</v>
      </c>
      <c r="AJ13" s="59" t="str">
        <f>IFERROR(VLOOKUP($E13,'Rev2 Aug 16'!$D$1:$Z$300,5,FALSE),"-")</f>
        <v>WAY2001H6A</v>
      </c>
      <c r="AK13" s="59" t="str">
        <f>IFERROR(VLOOKUP(AJ13,'Paid Invoices'!$F$6:$I$381,3,FALSE),"")</f>
        <v/>
      </c>
      <c r="AL13" s="59" t="str">
        <f>IFERROR(VLOOKUP(AJ13,'Open Invoices'!$D$1:$E$3000,2,FALSE),"")</f>
        <v/>
      </c>
      <c r="AM13" s="59">
        <f>IFERROR(VLOOKUP($E13,'Rev2 July 16'!$D$1:$Z$300,22,FALSE),"-")</f>
        <v>154.96</v>
      </c>
      <c r="AN13" s="59" t="str">
        <f>IFERROR(VLOOKUP($E13,'Rev2 July 16'!$D$1:$Z$300,5,FALSE),"-")</f>
        <v>WAY2001G6A</v>
      </c>
      <c r="AO13" s="59" t="str">
        <f>IFERROR(VLOOKUP(AN13,'Paid Invoices'!$F$6:$I$381,3,FALSE),"")</f>
        <v/>
      </c>
      <c r="AP13" s="59" t="str">
        <f>IFERROR(VLOOKUP(AN13,'Open Invoices'!$D$1:$E$3000,2,FALSE),"")</f>
        <v/>
      </c>
      <c r="AQ13" s="59">
        <f>IFERROR(VLOOKUP($E13,'Rev June 16'!$D$1:$Z$300,22,FALSE),"-")</f>
        <v>0.17</v>
      </c>
      <c r="AR13" s="59" t="str">
        <f>IFERROR(VLOOKUP($E13,'Rev June 16'!$D$1:$Z$300,4,FALSE),"-")</f>
        <v>WAY2001F6A</v>
      </c>
      <c r="AS13" s="59" t="str">
        <f>IFERROR(VLOOKUP(AR13,'Paid Invoices'!$F$6:$I$381,3,FALSE),"")</f>
        <v/>
      </c>
      <c r="AT13" s="59" t="str">
        <f>IFERROR(VLOOKUP(AR13,'Open Invoices'!$D$1:$E$3000,2,FALSE),"")</f>
        <v/>
      </c>
      <c r="AU13" s="59" t="str">
        <f>IFERROR(VLOOKUP($E13,'May 2016'!$D$1:$Z$300,22,FALSE),"-")</f>
        <v>-</v>
      </c>
      <c r="AV13" s="59" t="str">
        <f>IFERROR(VLOOKUP($E13,'May 2016'!$D$1:$Z$300,4,FALSE),"-")</f>
        <v>-</v>
      </c>
      <c r="AW13" s="59" t="str">
        <f>IFERROR(VLOOKUP(AV13,'Paid Invoices'!$F$6:$I$381,3,FALSE),"")</f>
        <v/>
      </c>
      <c r="AX13" s="59" t="str">
        <f>IFERROR(VLOOKUP(AV13,'Open Invoices'!$D$1:$E$3000,2,FALSE),"")</f>
        <v/>
      </c>
      <c r="AY13" s="59" t="str">
        <f>IFERROR(VLOOKUP($E13,'Apr 2016'!$D$1:$Z$300,22,FALSE),"-")</f>
        <v>-</v>
      </c>
      <c r="AZ13" s="59" t="str">
        <f>IFERROR(VLOOKUP($E13,'Apr 2016'!$D$1:$Z$300,4,FALSE),"-")</f>
        <v>-</v>
      </c>
      <c r="BA13" s="59" t="str">
        <f>IFERROR(VLOOKUP(AZ13,'Paid Invoices'!$F$6:$I$381,3,FALSE),"")</f>
        <v/>
      </c>
      <c r="BB13" s="59" t="str">
        <f>IFERROR(VLOOKUP(AZ13,'Open Invoices'!$D$1:$E$3000,2,FALSE),"")</f>
        <v/>
      </c>
      <c r="BC13" s="59" t="str">
        <f>IFERROR(VLOOKUP($E13,'Mar 2016'!$D$1:$Z$300,22,FALSE),"-")</f>
        <v>-</v>
      </c>
      <c r="BD13" s="59" t="str">
        <f>IFERROR(VLOOKUP($E13,'Mar 2016'!$D$1:$Z$300,4,FALSE),"-")</f>
        <v>-</v>
      </c>
      <c r="BE13" s="59" t="str">
        <f>IFERROR(VLOOKUP(BD13,'Paid Invoices'!$F$6:$I$381,3,FALSE),"")</f>
        <v/>
      </c>
      <c r="BF13" s="59" t="str">
        <f>IFERROR(VLOOKUP(BD13,'Open Invoices'!$D$1:$E$3000,2,FALSE),"")</f>
        <v/>
      </c>
      <c r="BG13" s="59" t="str">
        <f>IFERROR(VLOOKUP($E13,'Feb 2016'!$D$1:$Z$300,22,FALSE),"-")</f>
        <v>-</v>
      </c>
      <c r="BH13" s="59" t="str">
        <f>IFERROR(VLOOKUP($E13,'Feb 2016'!$D$1:$Z$300,4,FALSE),"-")</f>
        <v>-</v>
      </c>
      <c r="BI13" s="59" t="str">
        <f>IFERROR(VLOOKUP(BH13,'Paid Invoices'!$F$6:$I$381,3,FALSE),"")</f>
        <v/>
      </c>
      <c r="BJ13" s="59" t="str">
        <f>IFERROR(VLOOKUP(BH13,'Open Invoices'!$D$1:$E$3000,2,FALSE),"")</f>
        <v/>
      </c>
      <c r="BK13" s="59" t="str">
        <f>IFERROR(VLOOKUP($E13,'Jan 2016'!$D$1:$Z$300,22,FALSE),"-")</f>
        <v>-</v>
      </c>
      <c r="BL13" s="59" t="str">
        <f>IFERROR(VLOOKUP($E13,'Jan 2016'!$D$1:$Z$300,4,FALSE),"-")</f>
        <v>-</v>
      </c>
      <c r="BM13" s="59" t="str">
        <f>IFERROR(VLOOKUP(BL13,'Paid Invoices'!$F$6:$I$381,3,FALSE),"")</f>
        <v/>
      </c>
      <c r="BN13" s="59" t="str">
        <f>IFERROR(VLOOKUP(BL13,'Open Invoices'!$D$1:$E$3000,2,FALSE),"")</f>
        <v/>
      </c>
      <c r="BO13" s="59" t="str">
        <f>IFERROR(VLOOKUP($E13,'Dec 2015'!$D$1:$Z$300,22,FALSE),"-")</f>
        <v>-</v>
      </c>
      <c r="BP13" s="59" t="str">
        <f>IFERROR(VLOOKUP($E13,'Dec 2015'!$D$1:$Z$300,4,FALSE),"-")</f>
        <v>-</v>
      </c>
      <c r="BQ13" s="59" t="str">
        <f>IFERROR(VLOOKUP(BP13,'Paid Invoices'!$F$6:$I$381,3,FALSE),"")</f>
        <v/>
      </c>
      <c r="BR13" s="59" t="str">
        <f>IFERROR(VLOOKUP(BP13,'Open Invoices'!$D$1:$E$3000,2,FALSE),"")</f>
        <v/>
      </c>
      <c r="BS13" s="59" t="str">
        <f>IFERROR(VLOOKUP($E13,'Nov 2015'!$D$1:$Z$300,22,FALSE),"-")</f>
        <v>-</v>
      </c>
      <c r="BT13" s="59" t="str">
        <f>IFERROR(VLOOKUP($E13,'Nov 2015'!$D$1:$Z$300,4,FALSE),"-")</f>
        <v>-</v>
      </c>
      <c r="BU13" s="59" t="str">
        <f>IFERROR(VLOOKUP(BT13,'Paid Invoices'!$F$6:$I$381,3,FALSE),"")</f>
        <v/>
      </c>
      <c r="BV13" s="59" t="str">
        <f>IFERROR(VLOOKUP(BT13,'Open Invoices'!$D$1:$E$3000,2,FALSE),"")</f>
        <v/>
      </c>
      <c r="BW13" s="59" t="str">
        <f>IFERROR(VLOOKUP($E13,'Oct 2015'!$D$1:$Z$300,22,FALSE),"-")</f>
        <v>-</v>
      </c>
      <c r="BX13" s="59" t="str">
        <f>IFERROR(VLOOKUP($E13,'Oct 2015'!$D$1:$Z$300,4,FALSE),"-")</f>
        <v>-</v>
      </c>
      <c r="BY13" s="59" t="str">
        <f>IFERROR(VLOOKUP(BX13,'Paid Invoices'!$F$6:$I$381,3,FALSE),"")</f>
        <v/>
      </c>
      <c r="BZ13" s="59" t="str">
        <f>IFERROR(VLOOKUP(BX13,'Open Invoices'!$D$1:$E$3000,2,FALSE),"")</f>
        <v/>
      </c>
      <c r="CA13" s="59" t="str">
        <f>IFERROR(VLOOKUP($E13,'Sep 2015'!$D$1:$Z$300,22,FALSE),"-")</f>
        <v>-</v>
      </c>
      <c r="CB13" s="59" t="str">
        <f>IFERROR(VLOOKUP($E13,'Sep 2015'!$D$1:$Z$300,4,FALSE),"-")</f>
        <v>-</v>
      </c>
      <c r="CC13" s="59" t="str">
        <f>IFERROR(VLOOKUP(CB13,'Paid Invoices'!$F$6:$I$381,3,FALSE),"")</f>
        <v/>
      </c>
      <c r="CD13" s="59" t="str">
        <f>IFERROR(VLOOKUP(CB13,'Open Invoices'!$D$1:$E$3000,2,FALSE),"")</f>
        <v/>
      </c>
      <c r="CE13" s="52"/>
      <c r="CF13" s="52" t="s">
        <v>2115</v>
      </c>
      <c r="CG13" s="49" t="str">
        <f>IFERROR(IFERROR(VLOOKUP($E13,'Asset Group  All Assets'!$B$1:$C$500,2,FALSE),(VLOOKUP($E13,'Missing-WSU-POs'!$B$1:$D$500,3,FALSE))),"?")</f>
        <v>Needed</v>
      </c>
      <c r="CH13" s="31" t="str">
        <f t="shared" si="0"/>
        <v/>
      </c>
      <c r="CI13" s="31" t="str">
        <f t="shared" si="1"/>
        <v>Wrong PO</v>
      </c>
      <c r="CJ13" s="29" t="str">
        <f>IFERROR(IF(VLOOKUP($E13,'Org July 2016 '!$D$1:$Z$500,3,FALSE)=G13,"-","Wrong PO"),"new")</f>
        <v>-</v>
      </c>
      <c r="CK13" s="32" t="str">
        <f>IF(CJ13="wrong PO",(VLOOKUP($E13,'Org July 2016 '!$D$1:$Z$500,3,FALSE)),"")</f>
        <v/>
      </c>
      <c r="CL13" s="29" t="str">
        <f>IFERROR(IF(VLOOKUP($E13,'Org June 2016 '!$D$1:$Z$500,3,FALSE)=G13,"-","Wrong PO"),"new")</f>
        <v>-</v>
      </c>
      <c r="CM13" s="32" t="str">
        <f>IF(CL13="wrong PO",(VLOOKUP($E13,'Org June 2016 '!$D$1:$Z$500,3,FALSE)),"")</f>
        <v/>
      </c>
      <c r="CN13" s="29" t="str">
        <f>IFERROR(IF(VLOOKUP($E13,'May 2016'!D12:Z511,3,FALSE)=G13,"-","Wrong PO"),"new")</f>
        <v>new</v>
      </c>
      <c r="CO13" s="32" t="str">
        <f>IF(CN13="wrong PO",(VLOOKUP($E13,'May 2016'!D12:Z511,3,FALSE)),"")</f>
        <v/>
      </c>
      <c r="CP13" s="29" t="str">
        <f>IFERROR(IF(VLOOKUP($E13,'Apr 2016'!$D$1:$Z$500,3,FALSE)=G13,"-","Wrong PO"),"new")</f>
        <v>new</v>
      </c>
      <c r="CQ13" s="32" t="str">
        <f>IF(CP13="wrong PO",(VLOOKUP($E13,'Apr 2016'!$D$1:$Z$500,3,FALSE)),"")</f>
        <v/>
      </c>
      <c r="CR13" s="32" t="str">
        <f>IFERROR(IF(VLOOKUP($E13,'Mar 2016'!$D$1:$Z$500,3,FALSE)=G13,"-","Wrong PO"),"new")</f>
        <v>new</v>
      </c>
      <c r="CS13" s="32" t="str">
        <f>IF(CP13="wrong PO",(VLOOKUP($E13,'Mar 2016'!$D$1:$Z$500,3,FALSE)),"")</f>
        <v/>
      </c>
      <c r="CT13" s="32" t="str">
        <f>IFERROR(IF(VLOOKUP($E13,'Feb 2016'!$D$1:$Z$500,3,FALSE)=G13,"-","Wrong PO"),"new")</f>
        <v>new</v>
      </c>
      <c r="CU13" s="32" t="str">
        <f>IF(CP13="wrong PO",(VLOOKUP($E13,'Feb 2016'!$D$1:$Z$500,3,FALSE)),"")</f>
        <v/>
      </c>
      <c r="CV13" s="29" t="str">
        <f>IFERROR(IF(VLOOKUP($E13,'Jan 2016'!$D$1:$Z$500,3,FALSE)=G13,"-","Wrong PO"),"new")</f>
        <v>new</v>
      </c>
      <c r="CW13" s="32" t="str">
        <f>IF(CV13="wrong PO",(VLOOKUP($E13,'Jan 2016'!$D$1:$Z$500,3,FALSE)),"")</f>
        <v/>
      </c>
      <c r="CX13" s="29" t="str">
        <f>IFERROR(IF(VLOOKUP($E13,'Dec 2015'!$D$1:$Z$500,3,FALSE)=G13,"-","Wrong PO"),"new")</f>
        <v>new</v>
      </c>
      <c r="CY13" s="32" t="str">
        <f>IF(CX13="wrong PO",(VLOOKUP($E13,'Dec 2015'!$D$1:$Z$500,3,FALSE)),"")</f>
        <v/>
      </c>
      <c r="CZ13" s="29" t="str">
        <f>IFERROR(IF(VLOOKUP($E13,'Nov 2015'!$D$1:$Z$500,3,FALSE)=G13,"-","Wrong PO"),"new")</f>
        <v>new</v>
      </c>
      <c r="DA13" s="32" t="str">
        <f>IF(CZ13="wrong PO",(VLOOKUP($E13,'Nov 2015'!$D$1:$Z$500,3,FALSE)),"")</f>
        <v/>
      </c>
      <c r="DB13" s="29" t="str">
        <f>IFERROR(IF(VLOOKUP($E13,'Oct 2015'!$D$1:$Z$500,3,FALSE)=G13,"-","Wrong PO"),"new")</f>
        <v>new</v>
      </c>
      <c r="DC13" s="32" t="str">
        <f>IF(DB13="wrong PO",(VLOOKUP($E13,'Oct 2015'!$D$1:$Z$500,3,FALSE)),"")</f>
        <v/>
      </c>
      <c r="DD13" s="29" t="str">
        <f>IFERROR(IF(VLOOKUP($E13,'Sep 2015'!$D$1:$Z$500,3,FALSE)=G13,"-","Wrong PO"),"new")</f>
        <v>new</v>
      </c>
      <c r="DE13" s="32" t="str">
        <f>IF(DD13="wrong PO",(VLOOKUP($E13,'Sep 2015'!$D$1:$Z$500,3,FALSE)),"")</f>
        <v/>
      </c>
    </row>
    <row r="14" spans="1:109">
      <c r="A14" s="115">
        <v>13</v>
      </c>
      <c r="B14" s="2" t="s">
        <v>841</v>
      </c>
      <c r="C14" s="2" t="s">
        <v>510</v>
      </c>
      <c r="D14" s="2" t="s">
        <v>25</v>
      </c>
      <c r="E14" s="2" t="s">
        <v>148</v>
      </c>
      <c r="F14" s="2" t="s">
        <v>504</v>
      </c>
      <c r="G14" s="21" t="s">
        <v>94</v>
      </c>
      <c r="H14" s="21" t="str">
        <f>IFERROR(VLOOKUP($E14,'Wayne Master'!$B$1:$C$315,2,FALSE),"not on master")</f>
        <v>P0787989</v>
      </c>
      <c r="I14" s="11" t="s">
        <v>2109</v>
      </c>
      <c r="J14" s="3">
        <v>42501</v>
      </c>
      <c r="K14" s="2" t="s">
        <v>685</v>
      </c>
      <c r="L14" s="2" t="s">
        <v>381</v>
      </c>
      <c r="M14" s="2" t="s">
        <v>30</v>
      </c>
      <c r="N14" s="2" t="s">
        <v>31</v>
      </c>
      <c r="O14" s="2" t="s">
        <v>32</v>
      </c>
      <c r="P14" s="4">
        <v>7095</v>
      </c>
      <c r="Q14" s="4">
        <v>8917</v>
      </c>
      <c r="R14" s="4">
        <v>1822</v>
      </c>
      <c r="S14" s="5">
        <v>30.79</v>
      </c>
      <c r="T14" s="4">
        <v>1</v>
      </c>
      <c r="U14" s="4">
        <v>1</v>
      </c>
      <c r="V14" s="4">
        <v>0</v>
      </c>
      <c r="W14" s="5">
        <v>0</v>
      </c>
      <c r="X14" s="5">
        <v>0</v>
      </c>
      <c r="Y14" s="14">
        <v>30.79</v>
      </c>
      <c r="Z14" s="14">
        <v>0</v>
      </c>
      <c r="AA14" s="14">
        <v>30.79</v>
      </c>
      <c r="AB14" s="4">
        <v>24580</v>
      </c>
      <c r="AC14" s="55"/>
      <c r="AD14" s="59">
        <f t="shared" si="2"/>
        <v>150.52999999999997</v>
      </c>
      <c r="AE14" s="59">
        <f t="shared" si="3"/>
        <v>150.75709999999998</v>
      </c>
      <c r="AF14" s="102">
        <f>IFERROR(IFERROR(VLOOKUP($G14,'FPO034'!$J$9:$Q$196,7,FALSE),(VLOOKUP($H14,'FPO034'!$J$9:$Q$196,7,FALSE))),"No PO")</f>
        <v>1750</v>
      </c>
      <c r="AG14" s="102">
        <f>IFERROR(IFERROR(VLOOKUP($G14,'FPO034'!$J$9:$Q$196,8,FALSE),(VLOOKUP($H14,'FPO034'!$J$9:$Q$196,8,FALSE))),"No PO")</f>
        <v>0</v>
      </c>
      <c r="AH14" s="102" t="str">
        <f t="shared" si="4"/>
        <v>--</v>
      </c>
      <c r="AI14" s="59">
        <f>IFERROR(VLOOKUP($E14,'Rev2 Aug 16'!$D$1:$Z$300,22,FALSE),"-")</f>
        <v>30.79</v>
      </c>
      <c r="AJ14" s="59" t="str">
        <f>IFERROR(VLOOKUP($E14,'Rev2 Aug 16'!$D$1:$Z$300,5,FALSE),"-")</f>
        <v>WAY2001H6A</v>
      </c>
      <c r="AK14" s="59" t="str">
        <f>IFERROR(VLOOKUP(AJ14,'Paid Invoices'!$F$6:$I$381,3,FALSE),"")</f>
        <v/>
      </c>
      <c r="AL14" s="59" t="str">
        <f>IFERROR(VLOOKUP(AJ14,'Open Invoices'!$D$1:$E$3000,2,FALSE),"")</f>
        <v/>
      </c>
      <c r="AM14" s="59">
        <f>IFERROR(VLOOKUP($E14,'Rev2 July 16'!$D$1:$Z$300,22,FALSE),"-")</f>
        <v>39.78</v>
      </c>
      <c r="AN14" s="59" t="str">
        <f>IFERROR(VLOOKUP($E14,'Rev2 July 16'!$D$1:$Z$300,5,FALSE),"-")</f>
        <v>WAY2001G6A</v>
      </c>
      <c r="AO14" s="59" t="str">
        <f>IFERROR(VLOOKUP(AN14,'Paid Invoices'!$F$6:$I$381,3,FALSE),"")</f>
        <v/>
      </c>
      <c r="AP14" s="59" t="str">
        <f>IFERROR(VLOOKUP(AN14,'Open Invoices'!$D$1:$E$3000,2,FALSE),"")</f>
        <v/>
      </c>
      <c r="AQ14" s="59">
        <f>IFERROR(VLOOKUP($E14,'Rev June 16'!$D$1:$Z$300,22,FALSE),"-")</f>
        <v>76.95</v>
      </c>
      <c r="AR14" s="59" t="str">
        <f>IFERROR(VLOOKUP($E14,'Rev June 16'!$D$1:$Z$300,4,FALSE),"-")</f>
        <v>WAY2001F6A</v>
      </c>
      <c r="AS14" s="59" t="str">
        <f>IFERROR(VLOOKUP(AR14,'Paid Invoices'!$F$6:$I$381,3,FALSE),"")</f>
        <v/>
      </c>
      <c r="AT14" s="59" t="str">
        <f>IFERROR(VLOOKUP(AR14,'Open Invoices'!$D$1:$E$3000,2,FALSE),"")</f>
        <v/>
      </c>
      <c r="AU14" s="59">
        <f>IFERROR(VLOOKUP($E14,'May 2016'!$D$1:$Z$300,22,FALSE),"-")</f>
        <v>3.01</v>
      </c>
      <c r="AV14" s="59" t="str">
        <f>IFERROR(VLOOKUP($E14,'May 2016'!$D$1:$Z$300,4,FALSE),"-")</f>
        <v>WAY2001E6A</v>
      </c>
      <c r="AW14" s="59" t="str">
        <f>IFERROR(VLOOKUP(AV14,'Paid Invoices'!$F$6:$I$381,3,FALSE),"")</f>
        <v/>
      </c>
      <c r="AX14" s="59" t="str">
        <f>IFERROR(VLOOKUP(AV14,'Open Invoices'!$D$1:$E$3000,2,FALSE),"")</f>
        <v/>
      </c>
      <c r="AY14" s="59" t="str">
        <f>IFERROR(VLOOKUP($E14,'Apr 2016'!$D$1:$Z$300,22,FALSE),"-")</f>
        <v>-</v>
      </c>
      <c r="AZ14" s="59" t="str">
        <f>IFERROR(VLOOKUP($E14,'Apr 2016'!$D$1:$Z$300,4,FALSE),"-")</f>
        <v>-</v>
      </c>
      <c r="BA14" s="59" t="str">
        <f>IFERROR(VLOOKUP(AZ14,'Paid Invoices'!$F$6:$I$381,3,FALSE),"")</f>
        <v/>
      </c>
      <c r="BB14" s="59" t="str">
        <f>IFERROR(VLOOKUP(AZ14,'Open Invoices'!$D$1:$E$3000,2,FALSE),"")</f>
        <v/>
      </c>
      <c r="BC14" s="59" t="str">
        <f>IFERROR(VLOOKUP($E14,'Mar 2016'!$D$1:$Z$300,22,FALSE),"-")</f>
        <v>-</v>
      </c>
      <c r="BD14" s="59" t="str">
        <f>IFERROR(VLOOKUP($E14,'Mar 2016'!$D$1:$Z$300,4,FALSE),"-")</f>
        <v>-</v>
      </c>
      <c r="BE14" s="59" t="str">
        <f>IFERROR(VLOOKUP(BD14,'Paid Invoices'!$F$6:$I$381,3,FALSE),"")</f>
        <v/>
      </c>
      <c r="BF14" s="59" t="str">
        <f>IFERROR(VLOOKUP(BD14,'Open Invoices'!$D$1:$E$3000,2,FALSE),"")</f>
        <v/>
      </c>
      <c r="BG14" s="59" t="str">
        <f>IFERROR(VLOOKUP($E14,'Feb 2016'!$D$1:$Z$300,22,FALSE),"-")</f>
        <v>-</v>
      </c>
      <c r="BH14" s="59" t="str">
        <f>IFERROR(VLOOKUP($E14,'Feb 2016'!$D$1:$Z$300,4,FALSE),"-")</f>
        <v>-</v>
      </c>
      <c r="BI14" s="59" t="str">
        <f>IFERROR(VLOOKUP(BH14,'Paid Invoices'!$F$6:$I$381,3,FALSE),"")</f>
        <v/>
      </c>
      <c r="BJ14" s="59" t="str">
        <f>IFERROR(VLOOKUP(BH14,'Open Invoices'!$D$1:$E$3000,2,FALSE),"")</f>
        <v/>
      </c>
      <c r="BK14" s="59" t="str">
        <f>IFERROR(VLOOKUP($E14,'Jan 2016'!$D$1:$Z$300,22,FALSE),"-")</f>
        <v>-</v>
      </c>
      <c r="BL14" s="59" t="str">
        <f>IFERROR(VLOOKUP($E14,'Jan 2016'!$D$1:$Z$300,4,FALSE),"-")</f>
        <v>-</v>
      </c>
      <c r="BM14" s="59" t="str">
        <f>IFERROR(VLOOKUP(BL14,'Paid Invoices'!$F$6:$I$381,3,FALSE),"")</f>
        <v/>
      </c>
      <c r="BN14" s="59" t="str">
        <f>IFERROR(VLOOKUP(BL14,'Open Invoices'!$D$1:$E$3000,2,FALSE),"")</f>
        <v/>
      </c>
      <c r="BO14" s="59" t="str">
        <f>IFERROR(VLOOKUP($E14,'Dec 2015'!$D$1:$Z$300,22,FALSE),"-")</f>
        <v>-</v>
      </c>
      <c r="BP14" s="59" t="str">
        <f>IFERROR(VLOOKUP($E14,'Dec 2015'!$D$1:$Z$300,4,FALSE),"-")</f>
        <v>-</v>
      </c>
      <c r="BQ14" s="59" t="str">
        <f>IFERROR(VLOOKUP(BP14,'Paid Invoices'!$F$6:$I$381,3,FALSE),"")</f>
        <v/>
      </c>
      <c r="BR14" s="59" t="str">
        <f>IFERROR(VLOOKUP(BP14,'Open Invoices'!$D$1:$E$3000,2,FALSE),"")</f>
        <v/>
      </c>
      <c r="BS14" s="59" t="str">
        <f>IFERROR(VLOOKUP($E14,'Nov 2015'!$D$1:$Z$300,22,FALSE),"-")</f>
        <v>-</v>
      </c>
      <c r="BT14" s="59" t="str">
        <f>IFERROR(VLOOKUP($E14,'Nov 2015'!$D$1:$Z$300,4,FALSE),"-")</f>
        <v>-</v>
      </c>
      <c r="BU14" s="59" t="str">
        <f>IFERROR(VLOOKUP(BT14,'Paid Invoices'!$F$6:$I$381,3,FALSE),"")</f>
        <v/>
      </c>
      <c r="BV14" s="59" t="str">
        <f>IFERROR(VLOOKUP(BT14,'Open Invoices'!$D$1:$E$3000,2,FALSE),"")</f>
        <v/>
      </c>
      <c r="BW14" s="59" t="str">
        <f>IFERROR(VLOOKUP($E14,'Oct 2015'!$D$1:$Z$300,22,FALSE),"-")</f>
        <v>-</v>
      </c>
      <c r="BX14" s="59" t="str">
        <f>IFERROR(VLOOKUP($E14,'Oct 2015'!$D$1:$Z$300,4,FALSE),"-")</f>
        <v>-</v>
      </c>
      <c r="BY14" s="59" t="str">
        <f>IFERROR(VLOOKUP(BX14,'Paid Invoices'!$F$6:$I$381,3,FALSE),"")</f>
        <v/>
      </c>
      <c r="BZ14" s="59" t="str">
        <f>IFERROR(VLOOKUP(BX14,'Open Invoices'!$D$1:$E$3000,2,FALSE),"")</f>
        <v/>
      </c>
      <c r="CA14" s="59" t="str">
        <f>IFERROR(VLOOKUP($E14,'Sep 2015'!$D$1:$Z$300,22,FALSE),"-")</f>
        <v>-</v>
      </c>
      <c r="CB14" s="59" t="str">
        <f>IFERROR(VLOOKUP($E14,'Sep 2015'!$D$1:$Z$300,4,FALSE),"-")</f>
        <v>-</v>
      </c>
      <c r="CC14" s="59" t="str">
        <f>IFERROR(VLOOKUP(CB14,'Paid Invoices'!$F$6:$I$381,3,FALSE),"")</f>
        <v/>
      </c>
      <c r="CD14" s="59" t="str">
        <f>IFERROR(VLOOKUP(CB14,'Open Invoices'!$D$1:$E$3000,2,FALSE),"")</f>
        <v/>
      </c>
      <c r="CE14" s="52"/>
      <c r="CF14" s="52" t="s">
        <v>2115</v>
      </c>
      <c r="CG14" s="49" t="str">
        <f>IFERROR(IFERROR(VLOOKUP($E14,'Asset Group  All Assets'!$B$1:$C$500,2,FALSE),(VLOOKUP($E14,'Missing-WSU-POs'!$B$1:$D$500,3,FALSE))),"?")</f>
        <v>Needed</v>
      </c>
      <c r="CH14" s="31" t="str">
        <f t="shared" si="0"/>
        <v/>
      </c>
      <c r="CI14" s="31" t="str">
        <f t="shared" si="1"/>
        <v>Wrong PO</v>
      </c>
      <c r="CJ14" s="29" t="str">
        <f>IFERROR(IF(VLOOKUP($E14,'Org July 2016 '!$D$1:$Z$500,3,FALSE)=G14,"-","Wrong PO"),"new")</f>
        <v>-</v>
      </c>
      <c r="CK14" s="32" t="str">
        <f>IF(CJ14="wrong PO",(VLOOKUP($E14,'Org July 2016 '!$D$1:$Z$500,3,FALSE)),"")</f>
        <v/>
      </c>
      <c r="CL14" s="29" t="str">
        <f>IFERROR(IF(VLOOKUP($E14,'Org June 2016 '!$D$1:$Z$500,3,FALSE)=G14,"-","Wrong PO"),"new")</f>
        <v>-</v>
      </c>
      <c r="CM14" s="32" t="str">
        <f>IF(CL14="wrong PO",(VLOOKUP($E14,'Org June 2016 '!$D$1:$Z$500,3,FALSE)),"")</f>
        <v/>
      </c>
      <c r="CN14" s="29" t="str">
        <f>IFERROR(IF(VLOOKUP($E14,'May 2016'!D13:Z512,3,FALSE)=G14,"-","Wrong PO"),"new")</f>
        <v>-</v>
      </c>
      <c r="CO14" s="32" t="str">
        <f>IF(CN14="wrong PO",(VLOOKUP($E14,'May 2016'!D13:Z512,3,FALSE)),"")</f>
        <v/>
      </c>
      <c r="CP14" s="29" t="str">
        <f>IFERROR(IF(VLOOKUP($E14,'Apr 2016'!$D$1:$Z$500,3,FALSE)=G14,"-","Wrong PO"),"new")</f>
        <v>new</v>
      </c>
      <c r="CQ14" s="32" t="str">
        <f>IF(CP14="wrong PO",(VLOOKUP($E14,'Apr 2016'!$D$1:$Z$500,3,FALSE)),"")</f>
        <v/>
      </c>
      <c r="CR14" s="32" t="str">
        <f>IFERROR(IF(VLOOKUP($E14,'Mar 2016'!$D$1:$Z$500,3,FALSE)=G14,"-","Wrong PO"),"new")</f>
        <v>new</v>
      </c>
      <c r="CS14" s="32" t="str">
        <f>IF(CP14="wrong PO",(VLOOKUP($E14,'Mar 2016'!$D$1:$Z$500,3,FALSE)),"")</f>
        <v/>
      </c>
      <c r="CT14" s="32" t="str">
        <f>IFERROR(IF(VLOOKUP($E14,'Feb 2016'!$D$1:$Z$500,3,FALSE)=G14,"-","Wrong PO"),"new")</f>
        <v>new</v>
      </c>
      <c r="CU14" s="32" t="str">
        <f>IF(CP14="wrong PO",(VLOOKUP($E14,'Feb 2016'!$D$1:$Z$500,3,FALSE)),"")</f>
        <v/>
      </c>
      <c r="CV14" s="29" t="str">
        <f>IFERROR(IF(VLOOKUP($E14,'Jan 2016'!$D$1:$Z$500,3,FALSE)=G14,"-","Wrong PO"),"new")</f>
        <v>new</v>
      </c>
      <c r="CW14" s="32" t="str">
        <f>IF(CV14="wrong PO",(VLOOKUP($E14,'Jan 2016'!$D$1:$Z$500,3,FALSE)),"")</f>
        <v/>
      </c>
      <c r="CX14" s="29" t="str">
        <f>IFERROR(IF(VLOOKUP($E14,'Dec 2015'!$D$1:$Z$500,3,FALSE)=G14,"-","Wrong PO"),"new")</f>
        <v>new</v>
      </c>
      <c r="CY14" s="32" t="str">
        <f>IF(CX14="wrong PO",(VLOOKUP($E14,'Dec 2015'!$D$1:$Z$500,3,FALSE)),"")</f>
        <v/>
      </c>
      <c r="CZ14" s="29" t="str">
        <f>IFERROR(IF(VLOOKUP($E14,'Nov 2015'!$D$1:$Z$500,3,FALSE)=G14,"-","Wrong PO"),"new")</f>
        <v>new</v>
      </c>
      <c r="DA14" s="32" t="str">
        <f>IF(CZ14="wrong PO",(VLOOKUP($E14,'Nov 2015'!$D$1:$Z$500,3,FALSE)),"")</f>
        <v/>
      </c>
      <c r="DB14" s="29" t="str">
        <f>IFERROR(IF(VLOOKUP($E14,'Oct 2015'!$D$1:$Z$500,3,FALSE)=G14,"-","Wrong PO"),"new")</f>
        <v>new</v>
      </c>
      <c r="DC14" s="32" t="str">
        <f>IF(DB14="wrong PO",(VLOOKUP($E14,'Oct 2015'!$D$1:$Z$500,3,FALSE)),"")</f>
        <v/>
      </c>
      <c r="DD14" s="29" t="str">
        <f>IFERROR(IF(VLOOKUP($E14,'Sep 2015'!$D$1:$Z$500,3,FALSE)=G14,"-","Wrong PO"),"new")</f>
        <v>new</v>
      </c>
      <c r="DE14" s="32" t="str">
        <f>IF(DD14="wrong PO",(VLOOKUP($E14,'Sep 2015'!$D$1:$Z$500,3,FALSE)),"")</f>
        <v/>
      </c>
    </row>
    <row r="15" spans="1:109">
      <c r="A15" s="115">
        <v>14</v>
      </c>
      <c r="B15" s="2" t="s">
        <v>841</v>
      </c>
      <c r="C15" s="2" t="s">
        <v>510</v>
      </c>
      <c r="D15" s="2" t="s">
        <v>25</v>
      </c>
      <c r="E15" s="2" t="s">
        <v>149</v>
      </c>
      <c r="F15" s="2" t="s">
        <v>746</v>
      </c>
      <c r="G15" s="21" t="s">
        <v>94</v>
      </c>
      <c r="H15" s="21" t="str">
        <f>IFERROR(VLOOKUP($E15,'Wayne Master'!$B$1:$C$315,2,FALSE),"not on master")</f>
        <v>Call</v>
      </c>
      <c r="I15" s="11" t="s">
        <v>2109</v>
      </c>
      <c r="J15" s="3">
        <v>42522</v>
      </c>
      <c r="K15" s="2" t="s">
        <v>685</v>
      </c>
      <c r="L15" s="2" t="s">
        <v>747</v>
      </c>
      <c r="M15" s="2" t="s">
        <v>30</v>
      </c>
      <c r="N15" s="2" t="s">
        <v>31</v>
      </c>
      <c r="O15" s="2" t="s">
        <v>41</v>
      </c>
      <c r="P15" s="4">
        <v>8861</v>
      </c>
      <c r="Q15" s="4">
        <v>12827</v>
      </c>
      <c r="R15" s="4">
        <v>3966</v>
      </c>
      <c r="S15" s="5">
        <v>67.03</v>
      </c>
      <c r="T15" s="4">
        <v>1</v>
      </c>
      <c r="U15" s="4">
        <v>1</v>
      </c>
      <c r="V15" s="4">
        <v>0</v>
      </c>
      <c r="W15" s="5">
        <v>0</v>
      </c>
      <c r="X15" s="5">
        <v>0</v>
      </c>
      <c r="Y15" s="14">
        <v>67.03</v>
      </c>
      <c r="Z15" s="14">
        <v>0</v>
      </c>
      <c r="AA15" s="14">
        <v>67.03</v>
      </c>
      <c r="AB15" s="4">
        <v>24580</v>
      </c>
      <c r="AC15" s="55"/>
      <c r="AD15" s="59">
        <f t="shared" si="2"/>
        <v>216.60999999999999</v>
      </c>
      <c r="AE15" s="59">
        <f t="shared" si="3"/>
        <v>216.83609999999999</v>
      </c>
      <c r="AF15" s="102" t="str">
        <f>IFERROR(IFERROR(VLOOKUP($G15,'FPO034'!$J$9:$Q$196,7,FALSE),(VLOOKUP($H15,'FPO034'!$J$9:$Q$196,7,FALSE))),"No PO")</f>
        <v>No PO</v>
      </c>
      <c r="AG15" s="102" t="str">
        <f>IFERROR(IFERROR(VLOOKUP($G15,'FPO034'!$J$9:$Q$196,8,FALSE),(VLOOKUP($H15,'FPO034'!$J$9:$Q$196,8,FALSE))),"No PO")</f>
        <v>No PO</v>
      </c>
      <c r="AH15" s="102" t="str">
        <f t="shared" si="4"/>
        <v>No</v>
      </c>
      <c r="AI15" s="59">
        <f>IFERROR(VLOOKUP($E15,'Rev2 Aug 16'!$D$1:$Z$300,22,FALSE),"-")</f>
        <v>67.03</v>
      </c>
      <c r="AJ15" s="59" t="str">
        <f>IFERROR(VLOOKUP($E15,'Rev2 Aug 16'!$D$1:$Z$300,5,FALSE),"-")</f>
        <v>WAY2001H6A</v>
      </c>
      <c r="AK15" s="59" t="str">
        <f>IFERROR(VLOOKUP(AJ15,'Paid Invoices'!$F$6:$I$381,3,FALSE),"")</f>
        <v/>
      </c>
      <c r="AL15" s="59" t="str">
        <f>IFERROR(VLOOKUP(AJ15,'Open Invoices'!$D$1:$E$3000,2,FALSE),"")</f>
        <v/>
      </c>
      <c r="AM15" s="59">
        <f>IFERROR(VLOOKUP($E15,'Rev2 July 16'!$D$1:$Z$300,22,FALSE),"-")</f>
        <v>149.41</v>
      </c>
      <c r="AN15" s="59" t="str">
        <f>IFERROR(VLOOKUP($E15,'Rev2 July 16'!$D$1:$Z$300,5,FALSE),"-")</f>
        <v>WAY2001G6A</v>
      </c>
      <c r="AO15" s="59" t="str">
        <f>IFERROR(VLOOKUP(AN15,'Paid Invoices'!$F$6:$I$381,3,FALSE),"")</f>
        <v/>
      </c>
      <c r="AP15" s="59" t="str">
        <f>IFERROR(VLOOKUP(AN15,'Open Invoices'!$D$1:$E$3000,2,FALSE),"")</f>
        <v/>
      </c>
      <c r="AQ15" s="59">
        <f>IFERROR(VLOOKUP($E15,'Rev June 16'!$D$1:$Z$300,22,FALSE),"-")</f>
        <v>0.17</v>
      </c>
      <c r="AR15" s="59" t="str">
        <f>IFERROR(VLOOKUP($E15,'Rev June 16'!$D$1:$Z$300,4,FALSE),"-")</f>
        <v>WAY2001F6A</v>
      </c>
      <c r="AS15" s="59" t="str">
        <f>IFERROR(VLOOKUP(AR15,'Paid Invoices'!$F$6:$I$381,3,FALSE),"")</f>
        <v/>
      </c>
      <c r="AT15" s="59" t="str">
        <f>IFERROR(VLOOKUP(AR15,'Open Invoices'!$D$1:$E$3000,2,FALSE),"")</f>
        <v/>
      </c>
      <c r="AU15" s="59" t="str">
        <f>IFERROR(VLOOKUP($E15,'May 2016'!$D$1:$Z$300,22,FALSE),"-")</f>
        <v>-</v>
      </c>
      <c r="AV15" s="59" t="str">
        <f>IFERROR(VLOOKUP($E15,'May 2016'!$D$1:$Z$300,4,FALSE),"-")</f>
        <v>-</v>
      </c>
      <c r="AW15" s="59" t="str">
        <f>IFERROR(VLOOKUP(AV15,'Paid Invoices'!$F$6:$I$381,3,FALSE),"")</f>
        <v/>
      </c>
      <c r="AX15" s="59" t="str">
        <f>IFERROR(VLOOKUP(AV15,'Open Invoices'!$D$1:$E$3000,2,FALSE),"")</f>
        <v/>
      </c>
      <c r="AY15" s="59" t="str">
        <f>IFERROR(VLOOKUP($E15,'Apr 2016'!$D$1:$Z$300,22,FALSE),"-")</f>
        <v>-</v>
      </c>
      <c r="AZ15" s="59" t="str">
        <f>IFERROR(VLOOKUP($E15,'Apr 2016'!$D$1:$Z$300,4,FALSE),"-")</f>
        <v>-</v>
      </c>
      <c r="BA15" s="59" t="str">
        <f>IFERROR(VLOOKUP(AZ15,'Paid Invoices'!$F$6:$I$381,3,FALSE),"")</f>
        <v/>
      </c>
      <c r="BB15" s="59" t="str">
        <f>IFERROR(VLOOKUP(AZ15,'Open Invoices'!$D$1:$E$3000,2,FALSE),"")</f>
        <v/>
      </c>
      <c r="BC15" s="59" t="str">
        <f>IFERROR(VLOOKUP($E15,'Mar 2016'!$D$1:$Z$300,22,FALSE),"-")</f>
        <v>-</v>
      </c>
      <c r="BD15" s="59" t="str">
        <f>IFERROR(VLOOKUP($E15,'Mar 2016'!$D$1:$Z$300,4,FALSE),"-")</f>
        <v>-</v>
      </c>
      <c r="BE15" s="59" t="str">
        <f>IFERROR(VLOOKUP(BD15,'Paid Invoices'!$F$6:$I$381,3,FALSE),"")</f>
        <v/>
      </c>
      <c r="BF15" s="59" t="str">
        <f>IFERROR(VLOOKUP(BD15,'Open Invoices'!$D$1:$E$3000,2,FALSE),"")</f>
        <v/>
      </c>
      <c r="BG15" s="59" t="str">
        <f>IFERROR(VLOOKUP($E15,'Feb 2016'!$D$1:$Z$300,22,FALSE),"-")</f>
        <v>-</v>
      </c>
      <c r="BH15" s="59" t="str">
        <f>IFERROR(VLOOKUP($E15,'Feb 2016'!$D$1:$Z$300,4,FALSE),"-")</f>
        <v>-</v>
      </c>
      <c r="BI15" s="59" t="str">
        <f>IFERROR(VLOOKUP(BH15,'Paid Invoices'!$F$6:$I$381,3,FALSE),"")</f>
        <v/>
      </c>
      <c r="BJ15" s="59" t="str">
        <f>IFERROR(VLOOKUP(BH15,'Open Invoices'!$D$1:$E$3000,2,FALSE),"")</f>
        <v/>
      </c>
      <c r="BK15" s="59" t="str">
        <f>IFERROR(VLOOKUP($E15,'Jan 2016'!$D$1:$Z$300,22,FALSE),"-")</f>
        <v>-</v>
      </c>
      <c r="BL15" s="59" t="str">
        <f>IFERROR(VLOOKUP($E15,'Jan 2016'!$D$1:$Z$300,4,FALSE),"-")</f>
        <v>-</v>
      </c>
      <c r="BM15" s="59" t="str">
        <f>IFERROR(VLOOKUP(BL15,'Paid Invoices'!$F$6:$I$381,3,FALSE),"")</f>
        <v/>
      </c>
      <c r="BN15" s="59" t="str">
        <f>IFERROR(VLOOKUP(BL15,'Open Invoices'!$D$1:$E$3000,2,FALSE),"")</f>
        <v/>
      </c>
      <c r="BO15" s="59" t="str">
        <f>IFERROR(VLOOKUP($E15,'Dec 2015'!$D$1:$Z$300,22,FALSE),"-")</f>
        <v>-</v>
      </c>
      <c r="BP15" s="59" t="str">
        <f>IFERROR(VLOOKUP($E15,'Dec 2015'!$D$1:$Z$300,4,FALSE),"-")</f>
        <v>-</v>
      </c>
      <c r="BQ15" s="59" t="str">
        <f>IFERROR(VLOOKUP(BP15,'Paid Invoices'!$F$6:$I$381,3,FALSE),"")</f>
        <v/>
      </c>
      <c r="BR15" s="59" t="str">
        <f>IFERROR(VLOOKUP(BP15,'Open Invoices'!$D$1:$E$3000,2,FALSE),"")</f>
        <v/>
      </c>
      <c r="BS15" s="59" t="str">
        <f>IFERROR(VLOOKUP($E15,'Nov 2015'!$D$1:$Z$300,22,FALSE),"-")</f>
        <v>-</v>
      </c>
      <c r="BT15" s="59" t="str">
        <f>IFERROR(VLOOKUP($E15,'Nov 2015'!$D$1:$Z$300,4,FALSE),"-")</f>
        <v>-</v>
      </c>
      <c r="BU15" s="59" t="str">
        <f>IFERROR(VLOOKUP(BT15,'Paid Invoices'!$F$6:$I$381,3,FALSE),"")</f>
        <v/>
      </c>
      <c r="BV15" s="59" t="str">
        <f>IFERROR(VLOOKUP(BT15,'Open Invoices'!$D$1:$E$3000,2,FALSE),"")</f>
        <v/>
      </c>
      <c r="BW15" s="59" t="str">
        <f>IFERROR(VLOOKUP($E15,'Oct 2015'!$D$1:$Z$300,22,FALSE),"-")</f>
        <v>-</v>
      </c>
      <c r="BX15" s="59" t="str">
        <f>IFERROR(VLOOKUP($E15,'Oct 2015'!$D$1:$Z$300,4,FALSE),"-")</f>
        <v>-</v>
      </c>
      <c r="BY15" s="59" t="str">
        <f>IFERROR(VLOOKUP(BX15,'Paid Invoices'!$F$6:$I$381,3,FALSE),"")</f>
        <v/>
      </c>
      <c r="BZ15" s="59" t="str">
        <f>IFERROR(VLOOKUP(BX15,'Open Invoices'!$D$1:$E$3000,2,FALSE),"")</f>
        <v/>
      </c>
      <c r="CA15" s="59" t="str">
        <f>IFERROR(VLOOKUP($E15,'Sep 2015'!$D$1:$Z$300,22,FALSE),"-")</f>
        <v>-</v>
      </c>
      <c r="CB15" s="59" t="str">
        <f>IFERROR(VLOOKUP($E15,'Sep 2015'!$D$1:$Z$300,4,FALSE),"-")</f>
        <v>-</v>
      </c>
      <c r="CC15" s="59" t="str">
        <f>IFERROR(VLOOKUP(CB15,'Paid Invoices'!$F$6:$I$381,3,FALSE),"")</f>
        <v/>
      </c>
      <c r="CD15" s="59" t="str">
        <f>IFERROR(VLOOKUP(CB15,'Open Invoices'!$D$1:$E$3000,2,FALSE),"")</f>
        <v/>
      </c>
      <c r="CE15" s="52"/>
      <c r="CF15" s="52" t="s">
        <v>2115</v>
      </c>
      <c r="CG15" s="49" t="str">
        <f>IFERROR(IFERROR(VLOOKUP($E15,'Asset Group  All Assets'!$B$1:$C$500,2,FALSE),(VLOOKUP($E15,'Missing-WSU-POs'!$B$1:$D$500,3,FALSE))),"?")</f>
        <v>Needed</v>
      </c>
      <c r="CH15" s="31" t="str">
        <f t="shared" si="0"/>
        <v/>
      </c>
      <c r="CI15" s="31" t="str">
        <f t="shared" si="1"/>
        <v>Wrong PO</v>
      </c>
      <c r="CJ15" s="29" t="str">
        <f>IFERROR(IF(VLOOKUP($E15,'Org July 2016 '!$D$1:$Z$500,3,FALSE)=G15,"-","Wrong PO"),"new")</f>
        <v>-</v>
      </c>
      <c r="CK15" s="32" t="str">
        <f>IF(CJ15="wrong PO",(VLOOKUP($E15,'Org July 2016 '!$D$1:$Z$500,3,FALSE)),"")</f>
        <v/>
      </c>
      <c r="CL15" s="29" t="str">
        <f>IFERROR(IF(VLOOKUP($E15,'Org June 2016 '!$D$1:$Z$500,3,FALSE)=G15,"-","Wrong PO"),"new")</f>
        <v>-</v>
      </c>
      <c r="CM15" s="32" t="str">
        <f>IF(CL15="wrong PO",(VLOOKUP($E15,'Org June 2016 '!$D$1:$Z$500,3,FALSE)),"")</f>
        <v/>
      </c>
      <c r="CN15" s="29" t="str">
        <f>IFERROR(IF(VLOOKUP($E15,'May 2016'!D14:Z513,3,FALSE)=G15,"-","Wrong PO"),"new")</f>
        <v>new</v>
      </c>
      <c r="CO15" s="32" t="str">
        <f>IF(CN15="wrong PO",(VLOOKUP($E15,'May 2016'!D14:Z513,3,FALSE)),"")</f>
        <v/>
      </c>
      <c r="CP15" s="29" t="str">
        <f>IFERROR(IF(VLOOKUP($E15,'Apr 2016'!$D$1:$Z$500,3,FALSE)=G15,"-","Wrong PO"),"new")</f>
        <v>new</v>
      </c>
      <c r="CQ15" s="32" t="str">
        <f>IF(CP15="wrong PO",(VLOOKUP($E15,'Apr 2016'!$D$1:$Z$500,3,FALSE)),"")</f>
        <v/>
      </c>
      <c r="CR15" s="32" t="str">
        <f>IFERROR(IF(VLOOKUP($E15,'Mar 2016'!$D$1:$Z$500,3,FALSE)=G15,"-","Wrong PO"),"new")</f>
        <v>new</v>
      </c>
      <c r="CS15" s="32" t="str">
        <f>IF(CP15="wrong PO",(VLOOKUP($E15,'Mar 2016'!$D$1:$Z$500,3,FALSE)),"")</f>
        <v/>
      </c>
      <c r="CT15" s="32" t="str">
        <f>IFERROR(IF(VLOOKUP($E15,'Feb 2016'!$D$1:$Z$500,3,FALSE)=G15,"-","Wrong PO"),"new")</f>
        <v>new</v>
      </c>
      <c r="CU15" s="32" t="str">
        <f>IF(CP15="wrong PO",(VLOOKUP($E15,'Feb 2016'!$D$1:$Z$500,3,FALSE)),"")</f>
        <v/>
      </c>
      <c r="CV15" s="29" t="str">
        <f>IFERROR(IF(VLOOKUP($E15,'Jan 2016'!$D$1:$Z$500,3,FALSE)=G15,"-","Wrong PO"),"new")</f>
        <v>new</v>
      </c>
      <c r="CW15" s="32" t="str">
        <f>IF(CV15="wrong PO",(VLOOKUP($E15,'Jan 2016'!$D$1:$Z$500,3,FALSE)),"")</f>
        <v/>
      </c>
      <c r="CX15" s="29" t="str">
        <f>IFERROR(IF(VLOOKUP($E15,'Dec 2015'!$D$1:$Z$500,3,FALSE)=G15,"-","Wrong PO"),"new")</f>
        <v>new</v>
      </c>
      <c r="CY15" s="32" t="str">
        <f>IF(CX15="wrong PO",(VLOOKUP($E15,'Dec 2015'!$D$1:$Z$500,3,FALSE)),"")</f>
        <v/>
      </c>
      <c r="CZ15" s="29" t="str">
        <f>IFERROR(IF(VLOOKUP($E15,'Nov 2015'!$D$1:$Z$500,3,FALSE)=G15,"-","Wrong PO"),"new")</f>
        <v>new</v>
      </c>
      <c r="DA15" s="32" t="str">
        <f>IF(CZ15="wrong PO",(VLOOKUP($E15,'Nov 2015'!$D$1:$Z$500,3,FALSE)),"")</f>
        <v/>
      </c>
      <c r="DB15" s="29" t="str">
        <f>IFERROR(IF(VLOOKUP($E15,'Oct 2015'!$D$1:$Z$500,3,FALSE)=G15,"-","Wrong PO"),"new")</f>
        <v>new</v>
      </c>
      <c r="DC15" s="32" t="str">
        <f>IF(DB15="wrong PO",(VLOOKUP($E15,'Oct 2015'!$D$1:$Z$500,3,FALSE)),"")</f>
        <v/>
      </c>
      <c r="DD15" s="29" t="str">
        <f>IFERROR(IF(VLOOKUP($E15,'Sep 2015'!$D$1:$Z$500,3,FALSE)=G15,"-","Wrong PO"),"new")</f>
        <v>new</v>
      </c>
      <c r="DE15" s="32" t="str">
        <f>IF(DD15="wrong PO",(VLOOKUP($E15,'Sep 2015'!$D$1:$Z$500,3,FALSE)),"")</f>
        <v/>
      </c>
    </row>
    <row r="16" spans="1:109">
      <c r="A16" s="115">
        <v>15</v>
      </c>
      <c r="B16" s="2" t="s">
        <v>841</v>
      </c>
      <c r="C16" s="2" t="s">
        <v>510</v>
      </c>
      <c r="D16" s="2" t="s">
        <v>25</v>
      </c>
      <c r="E16" s="2" t="s">
        <v>150</v>
      </c>
      <c r="F16" s="2" t="s">
        <v>639</v>
      </c>
      <c r="G16" s="21" t="s">
        <v>94</v>
      </c>
      <c r="H16" s="21" t="str">
        <f>IFERROR(VLOOKUP($E16,'Wayne Master'!$B$1:$C$315,2,FALSE),"not on master")</f>
        <v>Call</v>
      </c>
      <c r="I16" s="11" t="s">
        <v>2109</v>
      </c>
      <c r="J16" s="3">
        <v>42524</v>
      </c>
      <c r="K16" s="2" t="s">
        <v>685</v>
      </c>
      <c r="L16" s="2" t="s">
        <v>567</v>
      </c>
      <c r="M16" s="2" t="s">
        <v>30</v>
      </c>
      <c r="N16" s="2" t="s">
        <v>31</v>
      </c>
      <c r="O16" s="2" t="s">
        <v>41</v>
      </c>
      <c r="P16" s="4">
        <v>1039</v>
      </c>
      <c r="Q16" s="4">
        <v>10265</v>
      </c>
      <c r="R16" s="4">
        <v>9226</v>
      </c>
      <c r="S16" s="5">
        <v>155.91999999999999</v>
      </c>
      <c r="T16" s="4">
        <v>0</v>
      </c>
      <c r="U16" s="4">
        <v>0</v>
      </c>
      <c r="V16" s="4">
        <v>0</v>
      </c>
      <c r="W16" s="5">
        <v>0</v>
      </c>
      <c r="X16" s="5">
        <v>0</v>
      </c>
      <c r="Y16" s="14">
        <v>155.91999999999999</v>
      </c>
      <c r="Z16" s="14">
        <v>0</v>
      </c>
      <c r="AA16" s="14">
        <v>155.91999999999999</v>
      </c>
      <c r="AB16" s="4">
        <v>24580</v>
      </c>
      <c r="AC16" s="55"/>
      <c r="AD16" s="59">
        <f t="shared" si="2"/>
        <v>173.31</v>
      </c>
      <c r="AE16" s="59">
        <f t="shared" si="3"/>
        <v>173.4785</v>
      </c>
      <c r="AF16" s="102" t="str">
        <f>IFERROR(IFERROR(VLOOKUP($G16,'FPO034'!$J$9:$Q$196,7,FALSE),(VLOOKUP($H16,'FPO034'!$J$9:$Q$196,7,FALSE))),"No PO")</f>
        <v>No PO</v>
      </c>
      <c r="AG16" s="102" t="str">
        <f>IFERROR(IFERROR(VLOOKUP($G16,'FPO034'!$J$9:$Q$196,8,FALSE),(VLOOKUP($H16,'FPO034'!$J$9:$Q$196,8,FALSE))),"No PO")</f>
        <v>No PO</v>
      </c>
      <c r="AH16" s="102" t="str">
        <f t="shared" si="4"/>
        <v>No</v>
      </c>
      <c r="AI16" s="59">
        <f>IFERROR(VLOOKUP($E16,'Rev2 Aug 16'!$D$1:$Z$300,22,FALSE),"-")</f>
        <v>155.91999999999999</v>
      </c>
      <c r="AJ16" s="59" t="str">
        <f>IFERROR(VLOOKUP($E16,'Rev2 Aug 16'!$D$1:$Z$300,5,FALSE),"-")</f>
        <v>WAY2001H6A</v>
      </c>
      <c r="AK16" s="59" t="str">
        <f>IFERROR(VLOOKUP(AJ16,'Paid Invoices'!$F$6:$I$381,3,FALSE),"")</f>
        <v/>
      </c>
      <c r="AL16" s="59" t="str">
        <f>IFERROR(VLOOKUP(AJ16,'Open Invoices'!$D$1:$E$3000,2,FALSE),"")</f>
        <v/>
      </c>
      <c r="AM16" s="59" t="str">
        <f>IFERROR(VLOOKUP($E16,'Rev2 July 16'!$D$1:$Z$300,22,FALSE),"-")</f>
        <v>-</v>
      </c>
      <c r="AN16" s="59" t="str">
        <f>IFERROR(VLOOKUP($E16,'Rev2 July 16'!$D$1:$Z$300,5,FALSE),"-")</f>
        <v>-</v>
      </c>
      <c r="AO16" s="59" t="str">
        <f>IFERROR(VLOOKUP(AN16,'Paid Invoices'!$F$6:$I$381,3,FALSE),"")</f>
        <v/>
      </c>
      <c r="AP16" s="59" t="str">
        <f>IFERROR(VLOOKUP(AN16,'Open Invoices'!$D$1:$E$3000,2,FALSE),"")</f>
        <v/>
      </c>
      <c r="AQ16" s="59">
        <f>IFERROR(VLOOKUP($E16,'Rev June 16'!$D$1:$Z$300,22,FALSE),"-")</f>
        <v>17.39</v>
      </c>
      <c r="AR16" s="59" t="str">
        <f>IFERROR(VLOOKUP($E16,'Rev June 16'!$D$1:$Z$300,4,FALSE),"-")</f>
        <v>WAY2001F6A</v>
      </c>
      <c r="AS16" s="59" t="str">
        <f>IFERROR(VLOOKUP(AR16,'Paid Invoices'!$F$6:$I$381,3,FALSE),"")</f>
        <v/>
      </c>
      <c r="AT16" s="59" t="str">
        <f>IFERROR(VLOOKUP(AR16,'Open Invoices'!$D$1:$E$3000,2,FALSE),"")</f>
        <v/>
      </c>
      <c r="AU16" s="59" t="str">
        <f>IFERROR(VLOOKUP($E16,'May 2016'!$D$1:$Z$300,22,FALSE),"-")</f>
        <v>-</v>
      </c>
      <c r="AV16" s="59" t="str">
        <f>IFERROR(VLOOKUP($E16,'May 2016'!$D$1:$Z$300,4,FALSE),"-")</f>
        <v>-</v>
      </c>
      <c r="AW16" s="59" t="str">
        <f>IFERROR(VLOOKUP(AV16,'Paid Invoices'!$F$6:$I$381,3,FALSE),"")</f>
        <v/>
      </c>
      <c r="AX16" s="59" t="str">
        <f>IFERROR(VLOOKUP(AV16,'Open Invoices'!$D$1:$E$3000,2,FALSE),"")</f>
        <v/>
      </c>
      <c r="AY16" s="59" t="str">
        <f>IFERROR(VLOOKUP($E16,'Apr 2016'!$D$1:$Z$300,22,FALSE),"-")</f>
        <v>-</v>
      </c>
      <c r="AZ16" s="59" t="str">
        <f>IFERROR(VLOOKUP($E16,'Apr 2016'!$D$1:$Z$300,4,FALSE),"-")</f>
        <v>-</v>
      </c>
      <c r="BA16" s="59" t="str">
        <f>IFERROR(VLOOKUP(AZ16,'Paid Invoices'!$F$6:$I$381,3,FALSE),"")</f>
        <v/>
      </c>
      <c r="BB16" s="59" t="str">
        <f>IFERROR(VLOOKUP(AZ16,'Open Invoices'!$D$1:$E$3000,2,FALSE),"")</f>
        <v/>
      </c>
      <c r="BC16" s="59" t="str">
        <f>IFERROR(VLOOKUP($E16,'Mar 2016'!$D$1:$Z$300,22,FALSE),"-")</f>
        <v>-</v>
      </c>
      <c r="BD16" s="59" t="str">
        <f>IFERROR(VLOOKUP($E16,'Mar 2016'!$D$1:$Z$300,4,FALSE),"-")</f>
        <v>-</v>
      </c>
      <c r="BE16" s="59" t="str">
        <f>IFERROR(VLOOKUP(BD16,'Paid Invoices'!$F$6:$I$381,3,FALSE),"")</f>
        <v/>
      </c>
      <c r="BF16" s="59" t="str">
        <f>IFERROR(VLOOKUP(BD16,'Open Invoices'!$D$1:$E$3000,2,FALSE),"")</f>
        <v/>
      </c>
      <c r="BG16" s="59" t="str">
        <f>IFERROR(VLOOKUP($E16,'Feb 2016'!$D$1:$Z$300,22,FALSE),"-")</f>
        <v>-</v>
      </c>
      <c r="BH16" s="59" t="str">
        <f>IFERROR(VLOOKUP($E16,'Feb 2016'!$D$1:$Z$300,4,FALSE),"-")</f>
        <v>-</v>
      </c>
      <c r="BI16" s="59" t="str">
        <f>IFERROR(VLOOKUP(BH16,'Paid Invoices'!$F$6:$I$381,3,FALSE),"")</f>
        <v/>
      </c>
      <c r="BJ16" s="59" t="str">
        <f>IFERROR(VLOOKUP(BH16,'Open Invoices'!$D$1:$E$3000,2,FALSE),"")</f>
        <v/>
      </c>
      <c r="BK16" s="59" t="str">
        <f>IFERROR(VLOOKUP($E16,'Jan 2016'!$D$1:$Z$300,22,FALSE),"-")</f>
        <v>-</v>
      </c>
      <c r="BL16" s="59" t="str">
        <f>IFERROR(VLOOKUP($E16,'Jan 2016'!$D$1:$Z$300,4,FALSE),"-")</f>
        <v>-</v>
      </c>
      <c r="BM16" s="59" t="str">
        <f>IFERROR(VLOOKUP(BL16,'Paid Invoices'!$F$6:$I$381,3,FALSE),"")</f>
        <v/>
      </c>
      <c r="BN16" s="59" t="str">
        <f>IFERROR(VLOOKUP(BL16,'Open Invoices'!$D$1:$E$3000,2,FALSE),"")</f>
        <v/>
      </c>
      <c r="BO16" s="59" t="str">
        <f>IFERROR(VLOOKUP($E16,'Dec 2015'!$D$1:$Z$300,22,FALSE),"-")</f>
        <v>-</v>
      </c>
      <c r="BP16" s="59" t="str">
        <f>IFERROR(VLOOKUP($E16,'Dec 2015'!$D$1:$Z$300,4,FALSE),"-")</f>
        <v>-</v>
      </c>
      <c r="BQ16" s="59" t="str">
        <f>IFERROR(VLOOKUP(BP16,'Paid Invoices'!$F$6:$I$381,3,FALSE),"")</f>
        <v/>
      </c>
      <c r="BR16" s="59" t="str">
        <f>IFERROR(VLOOKUP(BP16,'Open Invoices'!$D$1:$E$3000,2,FALSE),"")</f>
        <v/>
      </c>
      <c r="BS16" s="59" t="str">
        <f>IFERROR(VLOOKUP($E16,'Nov 2015'!$D$1:$Z$300,22,FALSE),"-")</f>
        <v>-</v>
      </c>
      <c r="BT16" s="59" t="str">
        <f>IFERROR(VLOOKUP($E16,'Nov 2015'!$D$1:$Z$300,4,FALSE),"-")</f>
        <v>-</v>
      </c>
      <c r="BU16" s="59" t="str">
        <f>IFERROR(VLOOKUP(BT16,'Paid Invoices'!$F$6:$I$381,3,FALSE),"")</f>
        <v/>
      </c>
      <c r="BV16" s="59" t="str">
        <f>IFERROR(VLOOKUP(BT16,'Open Invoices'!$D$1:$E$3000,2,FALSE),"")</f>
        <v/>
      </c>
      <c r="BW16" s="59" t="str">
        <f>IFERROR(VLOOKUP($E16,'Oct 2015'!$D$1:$Z$300,22,FALSE),"-")</f>
        <v>-</v>
      </c>
      <c r="BX16" s="59" t="str">
        <f>IFERROR(VLOOKUP($E16,'Oct 2015'!$D$1:$Z$300,4,FALSE),"-")</f>
        <v>-</v>
      </c>
      <c r="BY16" s="59" t="str">
        <f>IFERROR(VLOOKUP(BX16,'Paid Invoices'!$F$6:$I$381,3,FALSE),"")</f>
        <v/>
      </c>
      <c r="BZ16" s="59" t="str">
        <f>IFERROR(VLOOKUP(BX16,'Open Invoices'!$D$1:$E$3000,2,FALSE),"")</f>
        <v/>
      </c>
      <c r="CA16" s="59" t="str">
        <f>IFERROR(VLOOKUP($E16,'Sep 2015'!$D$1:$Z$300,22,FALSE),"-")</f>
        <v>-</v>
      </c>
      <c r="CB16" s="59" t="str">
        <f>IFERROR(VLOOKUP($E16,'Sep 2015'!$D$1:$Z$300,4,FALSE),"-")</f>
        <v>-</v>
      </c>
      <c r="CC16" s="59" t="str">
        <f>IFERROR(VLOOKUP(CB16,'Paid Invoices'!$F$6:$I$381,3,FALSE),"")</f>
        <v/>
      </c>
      <c r="CD16" s="59" t="str">
        <f>IFERROR(VLOOKUP(CB16,'Open Invoices'!$D$1:$E$3000,2,FALSE),"")</f>
        <v/>
      </c>
      <c r="CE16" s="52"/>
      <c r="CF16" s="52" t="s">
        <v>2115</v>
      </c>
      <c r="CG16" s="49" t="str">
        <f>IFERROR(IFERROR(VLOOKUP($E16,'Asset Group  All Assets'!$B$1:$C$500,2,FALSE),(VLOOKUP($E16,'Missing-WSU-POs'!$B$1:$D$500,3,FALSE))),"?")</f>
        <v>Needed</v>
      </c>
      <c r="CH16" s="31" t="str">
        <f t="shared" si="0"/>
        <v/>
      </c>
      <c r="CI16" s="31" t="str">
        <f t="shared" si="1"/>
        <v>Wrong PO</v>
      </c>
      <c r="CJ16" s="29" t="str">
        <f>IFERROR(IF(VLOOKUP($E16,'Org July 2016 '!$D$1:$Z$500,3,FALSE)=G16,"-","Wrong PO"),"new")</f>
        <v>-</v>
      </c>
      <c r="CK16" s="32" t="str">
        <f>IF(CJ16="wrong PO",(VLOOKUP($E16,'Org July 2016 '!$D$1:$Z$500,3,FALSE)),"")</f>
        <v/>
      </c>
      <c r="CL16" s="29" t="str">
        <f>IFERROR(IF(VLOOKUP($E16,'Org June 2016 '!$D$1:$Z$500,3,FALSE)=G16,"-","Wrong PO"),"new")</f>
        <v>-</v>
      </c>
      <c r="CM16" s="32" t="str">
        <f>IF(CL16="wrong PO",(VLOOKUP($E16,'Org June 2016 '!$D$1:$Z$500,3,FALSE)),"")</f>
        <v/>
      </c>
      <c r="CN16" s="29" t="str">
        <f>IFERROR(IF(VLOOKUP($E16,'May 2016'!D15:Z514,3,FALSE)=G16,"-","Wrong PO"),"new")</f>
        <v>new</v>
      </c>
      <c r="CO16" s="32" t="str">
        <f>IF(CN16="wrong PO",(VLOOKUP($E16,'May 2016'!D15:Z514,3,FALSE)),"")</f>
        <v/>
      </c>
      <c r="CP16" s="29" t="str">
        <f>IFERROR(IF(VLOOKUP($E16,'Apr 2016'!$D$1:$Z$500,3,FALSE)=G16,"-","Wrong PO"),"new")</f>
        <v>new</v>
      </c>
      <c r="CQ16" s="32" t="str">
        <f>IF(CP16="wrong PO",(VLOOKUP($E16,'Apr 2016'!$D$1:$Z$500,3,FALSE)),"")</f>
        <v/>
      </c>
      <c r="CR16" s="32" t="str">
        <f>IFERROR(IF(VLOOKUP($E16,'Mar 2016'!$D$1:$Z$500,3,FALSE)=G16,"-","Wrong PO"),"new")</f>
        <v>new</v>
      </c>
      <c r="CS16" s="32" t="str">
        <f>IF(CP16="wrong PO",(VLOOKUP($E16,'Mar 2016'!$D$1:$Z$500,3,FALSE)),"")</f>
        <v/>
      </c>
      <c r="CT16" s="32" t="str">
        <f>IFERROR(IF(VLOOKUP($E16,'Feb 2016'!$D$1:$Z$500,3,FALSE)=G16,"-","Wrong PO"),"new")</f>
        <v>new</v>
      </c>
      <c r="CU16" s="32" t="str">
        <f>IF(CP16="wrong PO",(VLOOKUP($E16,'Feb 2016'!$D$1:$Z$500,3,FALSE)),"")</f>
        <v/>
      </c>
      <c r="CV16" s="29" t="str">
        <f>IFERROR(IF(VLOOKUP($E16,'Jan 2016'!$D$1:$Z$500,3,FALSE)=G16,"-","Wrong PO"),"new")</f>
        <v>new</v>
      </c>
      <c r="CW16" s="32" t="str">
        <f>IF(CV16="wrong PO",(VLOOKUP($E16,'Jan 2016'!$D$1:$Z$500,3,FALSE)),"")</f>
        <v/>
      </c>
      <c r="CX16" s="29" t="str">
        <f>IFERROR(IF(VLOOKUP($E16,'Dec 2015'!$D$1:$Z$500,3,FALSE)=G16,"-","Wrong PO"),"new")</f>
        <v>new</v>
      </c>
      <c r="CY16" s="32" t="str">
        <f>IF(CX16="wrong PO",(VLOOKUP($E16,'Dec 2015'!$D$1:$Z$500,3,FALSE)),"")</f>
        <v/>
      </c>
      <c r="CZ16" s="29" t="str">
        <f>IFERROR(IF(VLOOKUP($E16,'Nov 2015'!$D$1:$Z$500,3,FALSE)=G16,"-","Wrong PO"),"new")</f>
        <v>new</v>
      </c>
      <c r="DA16" s="32" t="str">
        <f>IF(CZ16="wrong PO",(VLOOKUP($E16,'Nov 2015'!$D$1:$Z$500,3,FALSE)),"")</f>
        <v/>
      </c>
      <c r="DB16" s="29" t="str">
        <f>IFERROR(IF(VLOOKUP($E16,'Oct 2015'!$D$1:$Z$500,3,FALSE)=G16,"-","Wrong PO"),"new")</f>
        <v>new</v>
      </c>
      <c r="DC16" s="32" t="str">
        <f>IF(DB16="wrong PO",(VLOOKUP($E16,'Oct 2015'!$D$1:$Z$500,3,FALSE)),"")</f>
        <v/>
      </c>
      <c r="DD16" s="29" t="str">
        <f>IFERROR(IF(VLOOKUP($E16,'Sep 2015'!$D$1:$Z$500,3,FALSE)=G16,"-","Wrong PO"),"new")</f>
        <v>new</v>
      </c>
      <c r="DE16" s="32" t="str">
        <f>IF(DD16="wrong PO",(VLOOKUP($E16,'Sep 2015'!$D$1:$Z$500,3,FALSE)),"")</f>
        <v/>
      </c>
    </row>
    <row r="17" spans="1:109">
      <c r="A17" s="115">
        <v>16</v>
      </c>
      <c r="B17" s="2" t="s">
        <v>841</v>
      </c>
      <c r="C17" s="2" t="s">
        <v>510</v>
      </c>
      <c r="D17" s="2" t="s">
        <v>25</v>
      </c>
      <c r="E17" s="2" t="s">
        <v>844</v>
      </c>
      <c r="F17" s="2" t="s">
        <v>746</v>
      </c>
      <c r="G17" s="21" t="s">
        <v>94</v>
      </c>
      <c r="H17" s="21" t="str">
        <f>IFERROR(VLOOKUP($E17,'Wayne Master'!$B$1:$C$315,2,FALSE),"not on master")</f>
        <v>Call</v>
      </c>
      <c r="I17" s="11" t="s">
        <v>2109</v>
      </c>
      <c r="J17" s="3">
        <v>42586</v>
      </c>
      <c r="K17" s="2"/>
      <c r="L17" s="2" t="s">
        <v>747</v>
      </c>
      <c r="M17" s="2" t="s">
        <v>30</v>
      </c>
      <c r="N17" s="2" t="s">
        <v>31</v>
      </c>
      <c r="O17" s="2" t="s">
        <v>41</v>
      </c>
      <c r="P17" s="4">
        <v>16</v>
      </c>
      <c r="Q17" s="4">
        <v>16</v>
      </c>
      <c r="R17" s="4">
        <v>0</v>
      </c>
      <c r="S17" s="5">
        <v>0</v>
      </c>
      <c r="T17" s="4">
        <v>0</v>
      </c>
      <c r="U17" s="4">
        <v>0</v>
      </c>
      <c r="V17" s="4">
        <v>0</v>
      </c>
      <c r="W17" s="5">
        <v>0</v>
      </c>
      <c r="X17" s="5">
        <v>0</v>
      </c>
      <c r="Y17" s="14">
        <v>0</v>
      </c>
      <c r="Z17" s="14">
        <v>0</v>
      </c>
      <c r="AA17" s="14">
        <v>0</v>
      </c>
      <c r="AB17" s="4">
        <v>24580</v>
      </c>
      <c r="AC17" s="55"/>
      <c r="AD17" s="59">
        <f t="shared" si="2"/>
        <v>0</v>
      </c>
      <c r="AE17" s="59">
        <f t="shared" si="3"/>
        <v>0.27039999999999997</v>
      </c>
      <c r="AF17" s="102" t="str">
        <f>IFERROR(IFERROR(VLOOKUP($G17,'FPO034'!$J$9:$Q$196,7,FALSE),(VLOOKUP($H17,'FPO034'!$J$9:$Q$196,7,FALSE))),"No PO")</f>
        <v>No PO</v>
      </c>
      <c r="AG17" s="102" t="str">
        <f>IFERROR(IFERROR(VLOOKUP($G17,'FPO034'!$J$9:$Q$196,8,FALSE),(VLOOKUP($H17,'FPO034'!$J$9:$Q$196,8,FALSE))),"No PO")</f>
        <v>No PO</v>
      </c>
      <c r="AH17" s="102" t="str">
        <f t="shared" si="4"/>
        <v>No</v>
      </c>
      <c r="AI17" s="59" t="str">
        <f>IFERROR(VLOOKUP($E17,'Rev2 Aug 16'!$D$1:$Z$300,22,FALSE),"-")</f>
        <v>-</v>
      </c>
      <c r="AJ17" s="59" t="str">
        <f>IFERROR(VLOOKUP($E17,'Rev2 Aug 16'!$D$1:$Z$300,5,FALSE),"-")</f>
        <v>-</v>
      </c>
      <c r="AK17" s="59" t="str">
        <f>IFERROR(VLOOKUP(AJ17,'Paid Invoices'!$F$6:$I$381,3,FALSE),"")</f>
        <v/>
      </c>
      <c r="AL17" s="59" t="str">
        <f>IFERROR(VLOOKUP(AJ17,'Open Invoices'!$D$1:$E$3000,2,FALSE),"")</f>
        <v/>
      </c>
      <c r="AM17" s="59" t="str">
        <f>IFERROR(VLOOKUP($E17,'Rev2 July 16'!$D$1:$Z$300,22,FALSE),"-")</f>
        <v>-</v>
      </c>
      <c r="AN17" s="59" t="str">
        <f>IFERROR(VLOOKUP($E17,'Rev2 July 16'!$D$1:$Z$300,5,FALSE),"-")</f>
        <v>-</v>
      </c>
      <c r="AO17" s="59" t="str">
        <f>IFERROR(VLOOKUP(AN17,'Paid Invoices'!$F$6:$I$381,3,FALSE),"")</f>
        <v/>
      </c>
      <c r="AP17" s="59" t="str">
        <f>IFERROR(VLOOKUP(AN17,'Open Invoices'!$D$1:$E$3000,2,FALSE),"")</f>
        <v/>
      </c>
      <c r="AQ17" s="59" t="str">
        <f>IFERROR(VLOOKUP($E17,'Rev June 16'!$D$1:$Z$300,22,FALSE),"-")</f>
        <v>-</v>
      </c>
      <c r="AR17" s="59" t="str">
        <f>IFERROR(VLOOKUP($E17,'Rev June 16'!$D$1:$Z$300,4,FALSE),"-")</f>
        <v>-</v>
      </c>
      <c r="AS17" s="59" t="str">
        <f>IFERROR(VLOOKUP(AR17,'Paid Invoices'!$F$6:$I$381,3,FALSE),"")</f>
        <v/>
      </c>
      <c r="AT17" s="59" t="str">
        <f>IFERROR(VLOOKUP(AR17,'Open Invoices'!$D$1:$E$3000,2,FALSE),"")</f>
        <v/>
      </c>
      <c r="AU17" s="59" t="str">
        <f>IFERROR(VLOOKUP($E17,'May 2016'!$D$1:$Z$300,22,FALSE),"-")</f>
        <v>-</v>
      </c>
      <c r="AV17" s="59" t="str">
        <f>IFERROR(VLOOKUP($E17,'May 2016'!$D$1:$Z$300,4,FALSE),"-")</f>
        <v>-</v>
      </c>
      <c r="AW17" s="59" t="str">
        <f>IFERROR(VLOOKUP(AV17,'Paid Invoices'!$F$6:$I$381,3,FALSE),"")</f>
        <v/>
      </c>
      <c r="AX17" s="59" t="str">
        <f>IFERROR(VLOOKUP(AV17,'Open Invoices'!$D$1:$E$3000,2,FALSE),"")</f>
        <v/>
      </c>
      <c r="AY17" s="59" t="str">
        <f>IFERROR(VLOOKUP($E17,'Apr 2016'!$D$1:$Z$300,22,FALSE),"-")</f>
        <v>-</v>
      </c>
      <c r="AZ17" s="59" t="str">
        <f>IFERROR(VLOOKUP($E17,'Apr 2016'!$D$1:$Z$300,4,FALSE),"-")</f>
        <v>-</v>
      </c>
      <c r="BA17" s="59" t="str">
        <f>IFERROR(VLOOKUP(AZ17,'Paid Invoices'!$F$6:$I$381,3,FALSE),"")</f>
        <v/>
      </c>
      <c r="BB17" s="59" t="str">
        <f>IFERROR(VLOOKUP(AZ17,'Open Invoices'!$D$1:$E$3000,2,FALSE),"")</f>
        <v/>
      </c>
      <c r="BC17" s="59" t="str">
        <f>IFERROR(VLOOKUP($E17,'Mar 2016'!$D$1:$Z$300,22,FALSE),"-")</f>
        <v>-</v>
      </c>
      <c r="BD17" s="59" t="str">
        <f>IFERROR(VLOOKUP($E17,'Mar 2016'!$D$1:$Z$300,4,FALSE),"-")</f>
        <v>-</v>
      </c>
      <c r="BE17" s="59" t="str">
        <f>IFERROR(VLOOKUP(BD17,'Paid Invoices'!$F$6:$I$381,3,FALSE),"")</f>
        <v/>
      </c>
      <c r="BF17" s="59" t="str">
        <f>IFERROR(VLOOKUP(BD17,'Open Invoices'!$D$1:$E$3000,2,FALSE),"")</f>
        <v/>
      </c>
      <c r="BG17" s="59" t="str">
        <f>IFERROR(VLOOKUP($E17,'Feb 2016'!$D$1:$Z$300,22,FALSE),"-")</f>
        <v>-</v>
      </c>
      <c r="BH17" s="59" t="str">
        <f>IFERROR(VLOOKUP($E17,'Feb 2016'!$D$1:$Z$300,4,FALSE),"-")</f>
        <v>-</v>
      </c>
      <c r="BI17" s="59" t="str">
        <f>IFERROR(VLOOKUP(BH17,'Paid Invoices'!$F$6:$I$381,3,FALSE),"")</f>
        <v/>
      </c>
      <c r="BJ17" s="59" t="str">
        <f>IFERROR(VLOOKUP(BH17,'Open Invoices'!$D$1:$E$3000,2,FALSE),"")</f>
        <v/>
      </c>
      <c r="BK17" s="59" t="str">
        <f>IFERROR(VLOOKUP($E17,'Jan 2016'!$D$1:$Z$300,22,FALSE),"-")</f>
        <v>-</v>
      </c>
      <c r="BL17" s="59" t="str">
        <f>IFERROR(VLOOKUP($E17,'Jan 2016'!$D$1:$Z$300,4,FALSE),"-")</f>
        <v>-</v>
      </c>
      <c r="BM17" s="59" t="str">
        <f>IFERROR(VLOOKUP(BL17,'Paid Invoices'!$F$6:$I$381,3,FALSE),"")</f>
        <v/>
      </c>
      <c r="BN17" s="59" t="str">
        <f>IFERROR(VLOOKUP(BL17,'Open Invoices'!$D$1:$E$3000,2,FALSE),"")</f>
        <v/>
      </c>
      <c r="BO17" s="59" t="str">
        <f>IFERROR(VLOOKUP($E17,'Dec 2015'!$D$1:$Z$300,22,FALSE),"-")</f>
        <v>-</v>
      </c>
      <c r="BP17" s="59" t="str">
        <f>IFERROR(VLOOKUP($E17,'Dec 2015'!$D$1:$Z$300,4,FALSE),"-")</f>
        <v>-</v>
      </c>
      <c r="BQ17" s="59" t="str">
        <f>IFERROR(VLOOKUP(BP17,'Paid Invoices'!$F$6:$I$381,3,FALSE),"")</f>
        <v/>
      </c>
      <c r="BR17" s="59" t="str">
        <f>IFERROR(VLOOKUP(BP17,'Open Invoices'!$D$1:$E$3000,2,FALSE),"")</f>
        <v/>
      </c>
      <c r="BS17" s="59" t="str">
        <f>IFERROR(VLOOKUP($E17,'Nov 2015'!$D$1:$Z$300,22,FALSE),"-")</f>
        <v>-</v>
      </c>
      <c r="BT17" s="59" t="str">
        <f>IFERROR(VLOOKUP($E17,'Nov 2015'!$D$1:$Z$300,4,FALSE),"-")</f>
        <v>-</v>
      </c>
      <c r="BU17" s="59" t="str">
        <f>IFERROR(VLOOKUP(BT17,'Paid Invoices'!$F$6:$I$381,3,FALSE),"")</f>
        <v/>
      </c>
      <c r="BV17" s="59" t="str">
        <f>IFERROR(VLOOKUP(BT17,'Open Invoices'!$D$1:$E$3000,2,FALSE),"")</f>
        <v/>
      </c>
      <c r="BW17" s="59" t="str">
        <f>IFERROR(VLOOKUP($E17,'Oct 2015'!$D$1:$Z$300,22,FALSE),"-")</f>
        <v>-</v>
      </c>
      <c r="BX17" s="59" t="str">
        <f>IFERROR(VLOOKUP($E17,'Oct 2015'!$D$1:$Z$300,4,FALSE),"-")</f>
        <v>-</v>
      </c>
      <c r="BY17" s="59" t="str">
        <f>IFERROR(VLOOKUP(BX17,'Paid Invoices'!$F$6:$I$381,3,FALSE),"")</f>
        <v/>
      </c>
      <c r="BZ17" s="59" t="str">
        <f>IFERROR(VLOOKUP(BX17,'Open Invoices'!$D$1:$E$3000,2,FALSE),"")</f>
        <v/>
      </c>
      <c r="CA17" s="59" t="str">
        <f>IFERROR(VLOOKUP($E17,'Sep 2015'!$D$1:$Z$300,22,FALSE),"-")</f>
        <v>-</v>
      </c>
      <c r="CB17" s="59" t="str">
        <f>IFERROR(VLOOKUP($E17,'Sep 2015'!$D$1:$Z$300,4,FALSE),"-")</f>
        <v>-</v>
      </c>
      <c r="CC17" s="59" t="str">
        <f>IFERROR(VLOOKUP(CB17,'Paid Invoices'!$F$6:$I$381,3,FALSE),"")</f>
        <v/>
      </c>
      <c r="CD17" s="59" t="str">
        <f>IFERROR(VLOOKUP(CB17,'Open Invoices'!$D$1:$E$3000,2,FALSE),"")</f>
        <v/>
      </c>
      <c r="CE17" s="52"/>
      <c r="CF17" s="52" t="s">
        <v>2115</v>
      </c>
      <c r="CG17" s="49" t="str">
        <f>IFERROR(IFERROR(VLOOKUP($E17,'Asset Group  All Assets'!$B$1:$C$500,2,FALSE),(VLOOKUP($E17,'Missing-WSU-POs'!$B$1:$D$500,3,FALSE))),"?")</f>
        <v>Needed</v>
      </c>
      <c r="CH17" s="31" t="str">
        <f t="shared" si="0"/>
        <v/>
      </c>
      <c r="CI17" s="31" t="str">
        <f t="shared" si="1"/>
        <v>Wrong PO</v>
      </c>
      <c r="CJ17" s="29" t="str">
        <f>IFERROR(IF(VLOOKUP($E17,'Org July 2016 '!$D$1:$Z$500,3,FALSE)=G17,"-","Wrong PO"),"new")</f>
        <v>new</v>
      </c>
      <c r="CK17" s="32" t="str">
        <f>IF(CJ17="wrong PO",(VLOOKUP($E17,'Org July 2016 '!$D$1:$Z$500,3,FALSE)),"")</f>
        <v/>
      </c>
      <c r="CL17" s="29" t="str">
        <f>IFERROR(IF(VLOOKUP($E17,'Org June 2016 '!$D$1:$Z$500,3,FALSE)=G17,"-","Wrong PO"),"new")</f>
        <v>new</v>
      </c>
      <c r="CM17" s="32" t="str">
        <f>IF(CL17="wrong PO",(VLOOKUP($E17,'Org June 2016 '!$D$1:$Z$500,3,FALSE)),"")</f>
        <v/>
      </c>
      <c r="CN17" s="29" t="str">
        <f>IFERROR(IF(VLOOKUP($E17,'May 2016'!D16:Z515,3,FALSE)=G17,"-","Wrong PO"),"new")</f>
        <v>new</v>
      </c>
      <c r="CO17" s="32" t="str">
        <f>IF(CN17="wrong PO",(VLOOKUP($E17,'May 2016'!D16:Z515,3,FALSE)),"")</f>
        <v/>
      </c>
      <c r="CP17" s="29" t="str">
        <f>IFERROR(IF(VLOOKUP($E17,'Apr 2016'!$D$1:$Z$500,3,FALSE)=G17,"-","Wrong PO"),"new")</f>
        <v>new</v>
      </c>
      <c r="CQ17" s="32" t="str">
        <f>IF(CP17="wrong PO",(VLOOKUP($E17,'Apr 2016'!$D$1:$Z$500,3,FALSE)),"")</f>
        <v/>
      </c>
      <c r="CR17" s="32" t="str">
        <f>IFERROR(IF(VLOOKUP($E17,'Mar 2016'!$D$1:$Z$500,3,FALSE)=G17,"-","Wrong PO"),"new")</f>
        <v>new</v>
      </c>
      <c r="CS17" s="32" t="str">
        <f>IF(CP17="wrong PO",(VLOOKUP($E17,'Mar 2016'!$D$1:$Z$500,3,FALSE)),"")</f>
        <v/>
      </c>
      <c r="CT17" s="32" t="str">
        <f>IFERROR(IF(VLOOKUP($E17,'Feb 2016'!$D$1:$Z$500,3,FALSE)=G17,"-","Wrong PO"),"new")</f>
        <v>new</v>
      </c>
      <c r="CU17" s="32" t="str">
        <f>IF(CP17="wrong PO",(VLOOKUP($E17,'Feb 2016'!$D$1:$Z$500,3,FALSE)),"")</f>
        <v/>
      </c>
      <c r="CV17" s="29" t="str">
        <f>IFERROR(IF(VLOOKUP($E17,'Jan 2016'!$D$1:$Z$500,3,FALSE)=G17,"-","Wrong PO"),"new")</f>
        <v>new</v>
      </c>
      <c r="CW17" s="32" t="str">
        <f>IF(CV17="wrong PO",(VLOOKUP($E17,'Jan 2016'!$D$1:$Z$500,3,FALSE)),"")</f>
        <v/>
      </c>
      <c r="CX17" s="29" t="str">
        <f>IFERROR(IF(VLOOKUP($E17,'Dec 2015'!$D$1:$Z$500,3,FALSE)=G17,"-","Wrong PO"),"new")</f>
        <v>new</v>
      </c>
      <c r="CY17" s="32" t="str">
        <f>IF(CX17="wrong PO",(VLOOKUP($E17,'Dec 2015'!$D$1:$Z$500,3,FALSE)),"")</f>
        <v/>
      </c>
      <c r="CZ17" s="29" t="str">
        <f>IFERROR(IF(VLOOKUP($E17,'Nov 2015'!$D$1:$Z$500,3,FALSE)=G17,"-","Wrong PO"),"new")</f>
        <v>new</v>
      </c>
      <c r="DA17" s="32" t="str">
        <f>IF(CZ17="wrong PO",(VLOOKUP($E17,'Nov 2015'!$D$1:$Z$500,3,FALSE)),"")</f>
        <v/>
      </c>
      <c r="DB17" s="29" t="str">
        <f>IFERROR(IF(VLOOKUP($E17,'Oct 2015'!$D$1:$Z$500,3,FALSE)=G17,"-","Wrong PO"),"new")</f>
        <v>new</v>
      </c>
      <c r="DC17" s="32" t="str">
        <f>IF(DB17="wrong PO",(VLOOKUP($E17,'Oct 2015'!$D$1:$Z$500,3,FALSE)),"")</f>
        <v/>
      </c>
      <c r="DD17" s="29" t="str">
        <f>IFERROR(IF(VLOOKUP($E17,'Sep 2015'!$D$1:$Z$500,3,FALSE)=G17,"-","Wrong PO"),"new")</f>
        <v>new</v>
      </c>
      <c r="DE17" s="32" t="str">
        <f>IF(DD17="wrong PO",(VLOOKUP($E17,'Sep 2015'!$D$1:$Z$500,3,FALSE)),"")</f>
        <v/>
      </c>
    </row>
    <row r="18" spans="1:109">
      <c r="A18" s="115">
        <v>17</v>
      </c>
      <c r="B18" s="2" t="s">
        <v>841</v>
      </c>
      <c r="C18" s="2" t="s">
        <v>510</v>
      </c>
      <c r="D18" s="2" t="s">
        <v>48</v>
      </c>
      <c r="E18" s="2" t="s">
        <v>485</v>
      </c>
      <c r="F18" s="2" t="s">
        <v>421</v>
      </c>
      <c r="G18" s="21" t="s">
        <v>94</v>
      </c>
      <c r="H18" s="21" t="str">
        <f>IFERROR(VLOOKUP($E18,'Wayne Master'!$B$1:$C$315,2,FALSE),"not on master")</f>
        <v>In storage at C&amp;IT</v>
      </c>
      <c r="I18" s="11" t="s">
        <v>2109</v>
      </c>
      <c r="J18" s="3">
        <v>42158</v>
      </c>
      <c r="K18" s="2" t="s">
        <v>28</v>
      </c>
      <c r="L18" s="2" t="s">
        <v>423</v>
      </c>
      <c r="M18" s="2" t="s">
        <v>30</v>
      </c>
      <c r="N18" s="2" t="s">
        <v>31</v>
      </c>
      <c r="O18" s="2" t="s">
        <v>32</v>
      </c>
      <c r="P18" s="4">
        <v>5848</v>
      </c>
      <c r="Q18" s="4">
        <v>5848</v>
      </c>
      <c r="R18" s="4">
        <v>0</v>
      </c>
      <c r="S18" s="5">
        <v>0</v>
      </c>
      <c r="T18" s="4">
        <v>0</v>
      </c>
      <c r="U18" s="4">
        <v>0</v>
      </c>
      <c r="V18" s="4">
        <v>0</v>
      </c>
      <c r="W18" s="5">
        <v>0</v>
      </c>
      <c r="X18" s="5">
        <v>0</v>
      </c>
      <c r="Y18" s="14">
        <v>0</v>
      </c>
      <c r="Z18" s="14">
        <v>0</v>
      </c>
      <c r="AA18" s="14">
        <v>0</v>
      </c>
      <c r="AB18" s="4">
        <v>24580</v>
      </c>
      <c r="AC18" s="55"/>
      <c r="AD18" s="59">
        <f t="shared" si="2"/>
        <v>48.13</v>
      </c>
      <c r="AE18" s="59">
        <f t="shared" si="3"/>
        <v>98.831199999999995</v>
      </c>
      <c r="AF18" s="102" t="str">
        <f>IFERROR(IFERROR(VLOOKUP($G18,'FPO034'!$J$9:$Q$196,7,FALSE),(VLOOKUP($H18,'FPO034'!$J$9:$Q$196,7,FALSE))),"No PO")</f>
        <v>No PO</v>
      </c>
      <c r="AG18" s="102" t="str">
        <f>IFERROR(IFERROR(VLOOKUP($G18,'FPO034'!$J$9:$Q$196,8,FALSE),(VLOOKUP($H18,'FPO034'!$J$9:$Q$196,8,FALSE))),"No PO")</f>
        <v>No PO</v>
      </c>
      <c r="AH18" s="102" t="str">
        <f t="shared" si="4"/>
        <v>No</v>
      </c>
      <c r="AI18" s="59" t="str">
        <f>IFERROR(VLOOKUP($E18,'Rev2 Aug 16'!$D$1:$Z$300,22,FALSE),"-")</f>
        <v>-</v>
      </c>
      <c r="AJ18" s="59" t="str">
        <f>IFERROR(VLOOKUP($E18,'Rev2 Aug 16'!$D$1:$Z$300,5,FALSE),"-")</f>
        <v>-</v>
      </c>
      <c r="AK18" s="59" t="str">
        <f>IFERROR(VLOOKUP(AJ18,'Paid Invoices'!$F$6:$I$381,3,FALSE),"")</f>
        <v/>
      </c>
      <c r="AL18" s="59" t="str">
        <f>IFERROR(VLOOKUP(AJ18,'Open Invoices'!$D$1:$E$3000,2,FALSE),"")</f>
        <v/>
      </c>
      <c r="AM18" s="59" t="str">
        <f>IFERROR(VLOOKUP($E18,'Rev2 July 16'!$D$1:$Z$300,22,FALSE),"-")</f>
        <v>-</v>
      </c>
      <c r="AN18" s="59" t="str">
        <f>IFERROR(VLOOKUP($E18,'Rev2 July 16'!$D$1:$Z$300,5,FALSE),"-")</f>
        <v>-</v>
      </c>
      <c r="AO18" s="59" t="str">
        <f>IFERROR(VLOOKUP(AN18,'Paid Invoices'!$F$6:$I$381,3,FALSE),"")</f>
        <v/>
      </c>
      <c r="AP18" s="59" t="str">
        <f>IFERROR(VLOOKUP(AN18,'Open Invoices'!$D$1:$E$3000,2,FALSE),"")</f>
        <v/>
      </c>
      <c r="AQ18" s="59">
        <f>IFERROR(VLOOKUP($E18,'Rev June 16'!$D$1:$Z$300,22,FALSE),"-")</f>
        <v>0</v>
      </c>
      <c r="AR18" s="59" t="str">
        <f>IFERROR(VLOOKUP($E18,'Rev June 16'!$D$1:$Z$300,4,FALSE),"-")</f>
        <v>WAY2001F6A</v>
      </c>
      <c r="AS18" s="59" t="str">
        <f>IFERROR(VLOOKUP(AR18,'Paid Invoices'!$F$6:$I$381,3,FALSE),"")</f>
        <v/>
      </c>
      <c r="AT18" s="59" t="str">
        <f>IFERROR(VLOOKUP(AR18,'Open Invoices'!$D$1:$E$3000,2,FALSE),"")</f>
        <v/>
      </c>
      <c r="AU18" s="59" t="str">
        <f>IFERROR(VLOOKUP($E18,'May 2016'!$D$1:$Z$300,22,FALSE),"-")</f>
        <v>-</v>
      </c>
      <c r="AV18" s="59" t="str">
        <f>IFERROR(VLOOKUP($E18,'May 2016'!$D$1:$Z$300,4,FALSE),"-")</f>
        <v>-</v>
      </c>
      <c r="AW18" s="59" t="str">
        <f>IFERROR(VLOOKUP(AV18,'Paid Invoices'!$F$6:$I$381,3,FALSE),"")</f>
        <v/>
      </c>
      <c r="AX18" s="59" t="str">
        <f>IFERROR(VLOOKUP(AV18,'Open Invoices'!$D$1:$E$3000,2,FALSE),"")</f>
        <v/>
      </c>
      <c r="AY18" s="59" t="str">
        <f>IFERROR(VLOOKUP($E18,'Apr 2016'!$D$1:$Z$300,22,FALSE),"-")</f>
        <v>-</v>
      </c>
      <c r="AZ18" s="59" t="str">
        <f>IFERROR(VLOOKUP($E18,'Apr 2016'!$D$1:$Z$300,4,FALSE),"-")</f>
        <v>-</v>
      </c>
      <c r="BA18" s="59" t="str">
        <f>IFERROR(VLOOKUP(AZ18,'Paid Invoices'!$F$6:$I$381,3,FALSE),"")</f>
        <v/>
      </c>
      <c r="BB18" s="59" t="str">
        <f>IFERROR(VLOOKUP(AZ18,'Open Invoices'!$D$1:$E$3000,2,FALSE),"")</f>
        <v/>
      </c>
      <c r="BC18" s="59">
        <f>IFERROR(VLOOKUP($E18,'Mar 2016'!$D$1:$Z$300,22,FALSE),"-")</f>
        <v>0</v>
      </c>
      <c r="BD18" s="59" t="str">
        <f>IFERROR(VLOOKUP($E18,'Mar 2016'!$D$1:$Z$300,4,FALSE),"-")</f>
        <v>WAY2001C6P</v>
      </c>
      <c r="BE18" s="59" t="str">
        <f>IFERROR(VLOOKUP(BD18,'Paid Invoices'!$F$6:$I$381,3,FALSE),"")</f>
        <v/>
      </c>
      <c r="BF18" s="59" t="str">
        <f>IFERROR(VLOOKUP(BD18,'Open Invoices'!$D$1:$E$3000,2,FALSE),"")</f>
        <v/>
      </c>
      <c r="BG18" s="59" t="str">
        <f>IFERROR(VLOOKUP($E18,'Feb 2016'!$D$1:$Z$300,22,FALSE),"-")</f>
        <v>-</v>
      </c>
      <c r="BH18" s="59" t="str">
        <f>IFERROR(VLOOKUP($E18,'Feb 2016'!$D$1:$Z$300,4,FALSE),"-")</f>
        <v>-</v>
      </c>
      <c r="BI18" s="59" t="str">
        <f>IFERROR(VLOOKUP(BH18,'Paid Invoices'!$F$6:$I$381,3,FALSE),"")</f>
        <v/>
      </c>
      <c r="BJ18" s="59" t="str">
        <f>IFERROR(VLOOKUP(BH18,'Open Invoices'!$D$1:$E$3000,2,FALSE),"")</f>
        <v/>
      </c>
      <c r="BK18" s="59">
        <f>IFERROR(VLOOKUP($E18,'Jan 2016'!$D$1:$Z$300,22,FALSE),"-")</f>
        <v>48.13</v>
      </c>
      <c r="BL18" s="59" t="str">
        <f>IFERROR(VLOOKUP($E18,'Jan 2016'!$D$1:$Z$300,4,FALSE),"-")</f>
        <v>WAY2001A6AK</v>
      </c>
      <c r="BM18" s="59" t="str">
        <f>IFERROR(VLOOKUP(BL18,'Paid Invoices'!$F$6:$I$381,3,FALSE),"")</f>
        <v/>
      </c>
      <c r="BN18" s="59" t="str">
        <f>IFERROR(VLOOKUP(BL18,'Open Invoices'!$D$1:$E$3000,2,FALSE),"")</f>
        <v/>
      </c>
      <c r="BO18" s="59" t="str">
        <f>IFERROR(VLOOKUP($E18,'Dec 2015'!$D$1:$Z$300,22,FALSE),"-")</f>
        <v>-</v>
      </c>
      <c r="BP18" s="59" t="str">
        <f>IFERROR(VLOOKUP($E18,'Dec 2015'!$D$1:$Z$300,4,FALSE),"-")</f>
        <v>-</v>
      </c>
      <c r="BQ18" s="59" t="str">
        <f>IFERROR(VLOOKUP(BP18,'Paid Invoices'!$F$6:$I$381,3,FALSE),"")</f>
        <v/>
      </c>
      <c r="BR18" s="59" t="str">
        <f>IFERROR(VLOOKUP(BP18,'Open Invoices'!$D$1:$E$3000,2,FALSE),"")</f>
        <v/>
      </c>
      <c r="BS18" s="59">
        <f>IFERROR(VLOOKUP($E18,'Nov 2015'!$D$1:$Z$300,22,FALSE),"-")</f>
        <v>0</v>
      </c>
      <c r="BT18" s="59" t="str">
        <f>IFERROR(VLOOKUP($E18,'Nov 2015'!$D$1:$Z$300,4,FALSE),"-")</f>
        <v>WAY2001K5A</v>
      </c>
      <c r="BU18" s="59" t="str">
        <f>IFERROR(VLOOKUP(BT18,'Paid Invoices'!$F$6:$I$381,3,FALSE),"")</f>
        <v/>
      </c>
      <c r="BV18" s="59" t="str">
        <f>IFERROR(VLOOKUP(BT18,'Open Invoices'!$D$1:$E$3000,2,FALSE),"")</f>
        <v/>
      </c>
      <c r="BW18" s="59" t="str">
        <f>IFERROR(VLOOKUP($E18,'Oct 2015'!$D$1:$Z$300,22,FALSE),"-")</f>
        <v>-</v>
      </c>
      <c r="BX18" s="59" t="str">
        <f>IFERROR(VLOOKUP($E18,'Oct 2015'!$D$1:$Z$300,4,FALSE),"-")</f>
        <v>-</v>
      </c>
      <c r="BY18" s="59" t="str">
        <f>IFERROR(VLOOKUP(BX18,'Paid Invoices'!$F$6:$I$381,3,FALSE),"")</f>
        <v/>
      </c>
      <c r="BZ18" s="59" t="str">
        <f>IFERROR(VLOOKUP(BX18,'Open Invoices'!$D$1:$E$3000,2,FALSE),"")</f>
        <v/>
      </c>
      <c r="CA18" s="59" t="str">
        <f>IFERROR(VLOOKUP($E18,'Sep 2015'!$D$1:$Z$300,22,FALSE),"-")</f>
        <v>-</v>
      </c>
      <c r="CB18" s="59" t="str">
        <f>IFERROR(VLOOKUP($E18,'Sep 2015'!$D$1:$Z$300,4,FALSE),"-")</f>
        <v>-</v>
      </c>
      <c r="CC18" s="59" t="str">
        <f>IFERROR(VLOOKUP(CB18,'Paid Invoices'!$F$6:$I$381,3,FALSE),"")</f>
        <v/>
      </c>
      <c r="CD18" s="59" t="str">
        <f>IFERROR(VLOOKUP(CB18,'Open Invoices'!$D$1:$E$3000,2,FALSE),"")</f>
        <v/>
      </c>
      <c r="CE18" s="52"/>
      <c r="CF18" s="52" t="s">
        <v>2115</v>
      </c>
      <c r="CG18" s="49" t="str">
        <f>IFERROR(IFERROR(VLOOKUP($E18,'Asset Group  All Assets'!$B$1:$C$500,2,FALSE),(VLOOKUP($E18,'Missing-WSU-POs'!$B$1:$D$500,3,FALSE))),"?")</f>
        <v>In storage at C&amp;IT</v>
      </c>
      <c r="CH18" s="31" t="str">
        <f t="shared" si="0"/>
        <v/>
      </c>
      <c r="CI18" s="31" t="str">
        <f t="shared" si="1"/>
        <v>Wrong PO</v>
      </c>
      <c r="CJ18" s="29" t="str">
        <f>IFERROR(IF(VLOOKUP($E18,'Org July 2016 '!$D$1:$Z$500,3,FALSE)=G18,"-","Wrong PO"),"new")</f>
        <v>new</v>
      </c>
      <c r="CK18" s="32" t="str">
        <f>IF(CJ18="wrong PO",(VLOOKUP($E18,'Org July 2016 '!$D$1:$Z$500,3,FALSE)),"")</f>
        <v/>
      </c>
      <c r="CL18" s="29" t="str">
        <f>IFERROR(IF(VLOOKUP($E18,'Org June 2016 '!$D$1:$Z$500,3,FALSE)=G18,"-","Wrong PO"),"new")</f>
        <v>new</v>
      </c>
      <c r="CM18" s="32" t="str">
        <f>IF(CL18="wrong PO",(VLOOKUP($E18,'Org June 2016 '!$D$1:$Z$500,3,FALSE)),"")</f>
        <v/>
      </c>
      <c r="CN18" s="29" t="str">
        <f>IFERROR(IF(VLOOKUP($E18,'May 2016'!D17:Z516,3,FALSE)=G18,"-","Wrong PO"),"new")</f>
        <v>new</v>
      </c>
      <c r="CO18" s="32" t="str">
        <f>IF(CN18="wrong PO",(VLOOKUP($E18,'May 2016'!D17:Z516,3,FALSE)),"")</f>
        <v/>
      </c>
      <c r="CP18" s="29" t="str">
        <f>IFERROR(IF(VLOOKUP($E18,'Apr 2016'!$D$1:$Z$500,3,FALSE)=G18,"-","Wrong PO"),"new")</f>
        <v>new</v>
      </c>
      <c r="CQ18" s="32" t="str">
        <f>IF(CP18="wrong PO",(VLOOKUP($E18,'Apr 2016'!$D$1:$Z$500,3,FALSE)),"")</f>
        <v/>
      </c>
      <c r="CR18" s="32" t="str">
        <f>IFERROR(IF(VLOOKUP($E18,'Mar 2016'!$D$1:$Z$500,3,FALSE)=G18,"-","Wrong PO"),"new")</f>
        <v>Wrong PO</v>
      </c>
      <c r="CS18" s="32" t="str">
        <f>IF(CP18="wrong PO",(VLOOKUP($E18,'Mar 2016'!$D$1:$Z$500,3,FALSE)),"")</f>
        <v/>
      </c>
      <c r="CT18" s="32" t="str">
        <f>IFERROR(IF(VLOOKUP($E18,'Feb 2016'!$D$1:$Z$500,3,FALSE)=G18,"-","Wrong PO"),"new")</f>
        <v>new</v>
      </c>
      <c r="CU18" s="32" t="str">
        <f>IF(CP18="wrong PO",(VLOOKUP($E18,'Feb 2016'!$D$1:$Z$500,3,FALSE)),"")</f>
        <v/>
      </c>
      <c r="CV18" s="29" t="str">
        <f>IFERROR(IF(VLOOKUP($E18,'Jan 2016'!$D$1:$Z$500,3,FALSE)=G18,"-","Wrong PO"),"new")</f>
        <v>Wrong PO</v>
      </c>
      <c r="CW18" s="32" t="str">
        <f>IF(CV18="wrong PO",(VLOOKUP($E18,'Jan 2016'!$D$1:$Z$500,3,FALSE)),"")</f>
        <v>P0742695</v>
      </c>
      <c r="CX18" s="29" t="str">
        <f>IFERROR(IF(VLOOKUP($E18,'Dec 2015'!$D$1:$Z$500,3,FALSE)=G18,"-","Wrong PO"),"new")</f>
        <v>new</v>
      </c>
      <c r="CY18" s="32" t="str">
        <f>IF(CX18="wrong PO",(VLOOKUP($E18,'Dec 2015'!$D$1:$Z$500,3,FALSE)),"")</f>
        <v/>
      </c>
      <c r="CZ18" s="29" t="str">
        <f>IFERROR(IF(VLOOKUP($E18,'Nov 2015'!$D$1:$Z$500,3,FALSE)=G18,"-","Wrong PO"),"new")</f>
        <v>-</v>
      </c>
      <c r="DA18" s="32" t="str">
        <f>IF(CZ18="wrong PO",(VLOOKUP($E18,'Nov 2015'!$D$1:$Z$500,3,FALSE)),"")</f>
        <v/>
      </c>
      <c r="DB18" s="29" t="str">
        <f>IFERROR(IF(VLOOKUP($E18,'Oct 2015'!$D$1:$Z$500,3,FALSE)=G18,"-","Wrong PO"),"new")</f>
        <v>new</v>
      </c>
      <c r="DC18" s="32" t="str">
        <f>IF(DB18="wrong PO",(VLOOKUP($E18,'Oct 2015'!$D$1:$Z$500,3,FALSE)),"")</f>
        <v/>
      </c>
      <c r="DD18" s="29" t="str">
        <f>IFERROR(IF(VLOOKUP($E18,'Sep 2015'!$D$1:$Z$500,3,FALSE)=G18,"-","Wrong PO"),"new")</f>
        <v>new</v>
      </c>
      <c r="DE18" s="32" t="str">
        <f>IF(DD18="wrong PO",(VLOOKUP($E18,'Sep 2015'!$D$1:$Z$500,3,FALSE)),"")</f>
        <v/>
      </c>
    </row>
    <row r="19" spans="1:109">
      <c r="A19" s="115">
        <v>18</v>
      </c>
      <c r="B19" s="2" t="s">
        <v>841</v>
      </c>
      <c r="C19" s="2" t="s">
        <v>510</v>
      </c>
      <c r="D19" s="2" t="s">
        <v>48</v>
      </c>
      <c r="E19" s="2" t="s">
        <v>190</v>
      </c>
      <c r="F19" s="2" t="s">
        <v>746</v>
      </c>
      <c r="G19" s="21" t="s">
        <v>94</v>
      </c>
      <c r="H19" s="21" t="str">
        <f>IFERROR(VLOOKUP($E19,'Wayne Master'!$B$1:$C$315,2,FALSE),"not on master")</f>
        <v>Call</v>
      </c>
      <c r="I19" s="11" t="s">
        <v>2109</v>
      </c>
      <c r="J19" s="3">
        <v>42522</v>
      </c>
      <c r="K19" s="2" t="s">
        <v>685</v>
      </c>
      <c r="L19" s="2" t="s">
        <v>747</v>
      </c>
      <c r="M19" s="2" t="s">
        <v>30</v>
      </c>
      <c r="N19" s="2" t="s">
        <v>31</v>
      </c>
      <c r="O19" s="2" t="s">
        <v>41</v>
      </c>
      <c r="P19" s="4">
        <v>63</v>
      </c>
      <c r="Q19" s="4">
        <v>137</v>
      </c>
      <c r="R19" s="4">
        <v>74</v>
      </c>
      <c r="S19" s="14">
        <v>1.25</v>
      </c>
      <c r="T19" s="4">
        <v>1</v>
      </c>
      <c r="U19" s="4">
        <v>1</v>
      </c>
      <c r="V19" s="4">
        <v>0</v>
      </c>
      <c r="W19" s="5">
        <v>0</v>
      </c>
      <c r="X19" s="5">
        <v>0</v>
      </c>
      <c r="Y19" s="14">
        <v>1.25</v>
      </c>
      <c r="Z19" s="14">
        <v>0</v>
      </c>
      <c r="AA19" s="14">
        <v>1.25</v>
      </c>
      <c r="AB19" s="4">
        <v>24580</v>
      </c>
      <c r="AC19" s="55"/>
      <c r="AD19" s="59">
        <f t="shared" si="2"/>
        <v>2.15</v>
      </c>
      <c r="AE19" s="59">
        <f t="shared" si="3"/>
        <v>2.3750999999999998</v>
      </c>
      <c r="AF19" s="102" t="str">
        <f>IFERROR(IFERROR(VLOOKUP($G19,'FPO034'!$J$9:$Q$196,7,FALSE),(VLOOKUP($H19,'FPO034'!$J$9:$Q$196,7,FALSE))),"No PO")</f>
        <v>No PO</v>
      </c>
      <c r="AG19" s="102" t="str">
        <f>IFERROR(IFERROR(VLOOKUP($G19,'FPO034'!$J$9:$Q$196,8,FALSE),(VLOOKUP($H19,'FPO034'!$J$9:$Q$196,8,FALSE))),"No PO")</f>
        <v>No PO</v>
      </c>
      <c r="AH19" s="102" t="str">
        <f t="shared" si="4"/>
        <v>No</v>
      </c>
      <c r="AI19" s="59">
        <f>IFERROR(VLOOKUP($E19,'Rev2 Aug 16'!$D$1:$Z$300,22,FALSE),"-")</f>
        <v>1.25</v>
      </c>
      <c r="AJ19" s="59" t="str">
        <f>IFERROR(VLOOKUP($E19,'Rev2 Aug 16'!$D$1:$Z$300,5,FALSE),"-")</f>
        <v>WAY2001H6A</v>
      </c>
      <c r="AK19" s="59" t="str">
        <f>IFERROR(VLOOKUP(AJ19,'Paid Invoices'!$F$6:$I$381,3,FALSE),"")</f>
        <v/>
      </c>
      <c r="AL19" s="59" t="str">
        <f>IFERROR(VLOOKUP(AJ19,'Open Invoices'!$D$1:$E$3000,2,FALSE),"")</f>
        <v/>
      </c>
      <c r="AM19" s="59">
        <f>IFERROR(VLOOKUP($E19,'Rev2 July 16'!$D$1:$Z$300,22,FALSE),"-")</f>
        <v>0.9</v>
      </c>
      <c r="AN19" s="59" t="str">
        <f>IFERROR(VLOOKUP($E19,'Rev2 July 16'!$D$1:$Z$300,5,FALSE),"-")</f>
        <v>WAY2001G6A</v>
      </c>
      <c r="AO19" s="59" t="str">
        <f>IFERROR(VLOOKUP(AN19,'Paid Invoices'!$F$6:$I$381,3,FALSE),"")</f>
        <v/>
      </c>
      <c r="AP19" s="59" t="str">
        <f>IFERROR(VLOOKUP(AN19,'Open Invoices'!$D$1:$E$3000,2,FALSE),"")</f>
        <v/>
      </c>
      <c r="AQ19" s="59">
        <f>IFERROR(VLOOKUP($E19,'Rev June 16'!$D$1:$Z$300,22,FALSE),"-")</f>
        <v>0</v>
      </c>
      <c r="AR19" s="59" t="str">
        <f>IFERROR(VLOOKUP($E19,'Rev June 16'!$D$1:$Z$300,4,FALSE),"-")</f>
        <v>WAY2001F6A</v>
      </c>
      <c r="AS19" s="59" t="str">
        <f>IFERROR(VLOOKUP(AR19,'Paid Invoices'!$F$6:$I$381,3,FALSE),"")</f>
        <v/>
      </c>
      <c r="AT19" s="59" t="str">
        <f>IFERROR(VLOOKUP(AR19,'Open Invoices'!$D$1:$E$3000,2,FALSE),"")</f>
        <v/>
      </c>
      <c r="AU19" s="59" t="str">
        <f>IFERROR(VLOOKUP($E19,'May 2016'!$D$1:$Z$300,22,FALSE),"-")</f>
        <v>-</v>
      </c>
      <c r="AV19" s="59" t="str">
        <f>IFERROR(VLOOKUP($E19,'May 2016'!$D$1:$Z$300,4,FALSE),"-")</f>
        <v>-</v>
      </c>
      <c r="AW19" s="59" t="str">
        <f>IFERROR(VLOOKUP(AV19,'Paid Invoices'!$F$6:$I$381,3,FALSE),"")</f>
        <v/>
      </c>
      <c r="AX19" s="59" t="str">
        <f>IFERROR(VLOOKUP(AV19,'Open Invoices'!$D$1:$E$3000,2,FALSE),"")</f>
        <v/>
      </c>
      <c r="AY19" s="59" t="str">
        <f>IFERROR(VLOOKUP($E19,'Apr 2016'!$D$1:$Z$300,22,FALSE),"-")</f>
        <v>-</v>
      </c>
      <c r="AZ19" s="59" t="str">
        <f>IFERROR(VLOOKUP($E19,'Apr 2016'!$D$1:$Z$300,4,FALSE),"-")</f>
        <v>-</v>
      </c>
      <c r="BA19" s="59" t="str">
        <f>IFERROR(VLOOKUP(AZ19,'Paid Invoices'!$F$6:$I$381,3,FALSE),"")</f>
        <v/>
      </c>
      <c r="BB19" s="59" t="str">
        <f>IFERROR(VLOOKUP(AZ19,'Open Invoices'!$D$1:$E$3000,2,FALSE),"")</f>
        <v/>
      </c>
      <c r="BC19" s="59" t="str">
        <f>IFERROR(VLOOKUP($E19,'Mar 2016'!$D$1:$Z$300,22,FALSE),"-")</f>
        <v>-</v>
      </c>
      <c r="BD19" s="59" t="str">
        <f>IFERROR(VLOOKUP($E19,'Mar 2016'!$D$1:$Z$300,4,FALSE),"-")</f>
        <v>-</v>
      </c>
      <c r="BE19" s="59" t="str">
        <f>IFERROR(VLOOKUP(BD19,'Paid Invoices'!$F$6:$I$381,3,FALSE),"")</f>
        <v/>
      </c>
      <c r="BF19" s="59" t="str">
        <f>IFERROR(VLOOKUP(BD19,'Open Invoices'!$D$1:$E$3000,2,FALSE),"")</f>
        <v/>
      </c>
      <c r="BG19" s="59" t="str">
        <f>IFERROR(VLOOKUP($E19,'Feb 2016'!$D$1:$Z$300,22,FALSE),"-")</f>
        <v>-</v>
      </c>
      <c r="BH19" s="59" t="str">
        <f>IFERROR(VLOOKUP($E19,'Feb 2016'!$D$1:$Z$300,4,FALSE),"-")</f>
        <v>-</v>
      </c>
      <c r="BI19" s="59" t="str">
        <f>IFERROR(VLOOKUP(BH19,'Paid Invoices'!$F$6:$I$381,3,FALSE),"")</f>
        <v/>
      </c>
      <c r="BJ19" s="59" t="str">
        <f>IFERROR(VLOOKUP(BH19,'Open Invoices'!$D$1:$E$3000,2,FALSE),"")</f>
        <v/>
      </c>
      <c r="BK19" s="59" t="str">
        <f>IFERROR(VLOOKUP($E19,'Jan 2016'!$D$1:$Z$300,22,FALSE),"-")</f>
        <v>-</v>
      </c>
      <c r="BL19" s="59" t="str">
        <f>IFERROR(VLOOKUP($E19,'Jan 2016'!$D$1:$Z$300,4,FALSE),"-")</f>
        <v>-</v>
      </c>
      <c r="BM19" s="59" t="str">
        <f>IFERROR(VLOOKUP(BL19,'Paid Invoices'!$F$6:$I$381,3,FALSE),"")</f>
        <v/>
      </c>
      <c r="BN19" s="59" t="str">
        <f>IFERROR(VLOOKUP(BL19,'Open Invoices'!$D$1:$E$3000,2,FALSE),"")</f>
        <v/>
      </c>
      <c r="BO19" s="59" t="str">
        <f>IFERROR(VLOOKUP($E19,'Dec 2015'!$D$1:$Z$300,22,FALSE),"-")</f>
        <v>-</v>
      </c>
      <c r="BP19" s="59" t="str">
        <f>IFERROR(VLOOKUP($E19,'Dec 2015'!$D$1:$Z$300,4,FALSE),"-")</f>
        <v>-</v>
      </c>
      <c r="BQ19" s="59" t="str">
        <f>IFERROR(VLOOKUP(BP19,'Paid Invoices'!$F$6:$I$381,3,FALSE),"")</f>
        <v/>
      </c>
      <c r="BR19" s="59" t="str">
        <f>IFERROR(VLOOKUP(BP19,'Open Invoices'!$D$1:$E$3000,2,FALSE),"")</f>
        <v/>
      </c>
      <c r="BS19" s="59" t="str">
        <f>IFERROR(VLOOKUP($E19,'Nov 2015'!$D$1:$Z$300,22,FALSE),"-")</f>
        <v>-</v>
      </c>
      <c r="BT19" s="59" t="str">
        <f>IFERROR(VLOOKUP($E19,'Nov 2015'!$D$1:$Z$300,4,FALSE),"-")</f>
        <v>-</v>
      </c>
      <c r="BU19" s="59" t="str">
        <f>IFERROR(VLOOKUP(BT19,'Paid Invoices'!$F$6:$I$381,3,FALSE),"")</f>
        <v/>
      </c>
      <c r="BV19" s="59" t="str">
        <f>IFERROR(VLOOKUP(BT19,'Open Invoices'!$D$1:$E$3000,2,FALSE),"")</f>
        <v/>
      </c>
      <c r="BW19" s="59" t="str">
        <f>IFERROR(VLOOKUP($E19,'Oct 2015'!$D$1:$Z$300,22,FALSE),"-")</f>
        <v>-</v>
      </c>
      <c r="BX19" s="59" t="str">
        <f>IFERROR(VLOOKUP($E19,'Oct 2015'!$D$1:$Z$300,4,FALSE),"-")</f>
        <v>-</v>
      </c>
      <c r="BY19" s="59" t="str">
        <f>IFERROR(VLOOKUP(BX19,'Paid Invoices'!$F$6:$I$381,3,FALSE),"")</f>
        <v/>
      </c>
      <c r="BZ19" s="59" t="str">
        <f>IFERROR(VLOOKUP(BX19,'Open Invoices'!$D$1:$E$3000,2,FALSE),"")</f>
        <v/>
      </c>
      <c r="CA19" s="59" t="str">
        <f>IFERROR(VLOOKUP($E19,'Sep 2015'!$D$1:$Z$300,22,FALSE),"-")</f>
        <v>-</v>
      </c>
      <c r="CB19" s="59" t="str">
        <f>IFERROR(VLOOKUP($E19,'Sep 2015'!$D$1:$Z$300,4,FALSE),"-")</f>
        <v>-</v>
      </c>
      <c r="CC19" s="59" t="str">
        <f>IFERROR(VLOOKUP(CB19,'Paid Invoices'!$F$6:$I$381,3,FALSE),"")</f>
        <v/>
      </c>
      <c r="CD19" s="59" t="str">
        <f>IFERROR(VLOOKUP(CB19,'Open Invoices'!$D$1:$E$3000,2,FALSE),"")</f>
        <v/>
      </c>
      <c r="CE19" s="52"/>
      <c r="CF19" s="52" t="s">
        <v>2115</v>
      </c>
      <c r="CG19" s="49" t="str">
        <f>IFERROR(IFERROR(VLOOKUP($E19,'Asset Group  All Assets'!$B$1:$C$500,2,FALSE),(VLOOKUP($E19,'Missing-WSU-POs'!$B$1:$D$500,3,FALSE))),"?")</f>
        <v>Needed</v>
      </c>
      <c r="CH19" s="31" t="str">
        <f t="shared" si="0"/>
        <v/>
      </c>
      <c r="CI19" s="31" t="str">
        <f t="shared" si="1"/>
        <v>Wrong PO</v>
      </c>
      <c r="CJ19" s="29" t="str">
        <f>IFERROR(IF(VLOOKUP($E19,'Org July 2016 '!$D$1:$Z$500,3,FALSE)=G19,"-","Wrong PO"),"new")</f>
        <v>-</v>
      </c>
      <c r="CK19" s="32" t="str">
        <f>IF(CJ19="wrong PO",(VLOOKUP($E19,'Org July 2016 '!$D$1:$Z$500,3,FALSE)),"")</f>
        <v/>
      </c>
      <c r="CL19" s="29" t="str">
        <f>IFERROR(IF(VLOOKUP($E19,'Org June 2016 '!$D$1:$Z$500,3,FALSE)=G19,"-","Wrong PO"),"new")</f>
        <v>-</v>
      </c>
      <c r="CM19" s="32" t="str">
        <f>IF(CL19="wrong PO",(VLOOKUP($E19,'Org June 2016 '!$D$1:$Z$500,3,FALSE)),"")</f>
        <v/>
      </c>
      <c r="CN19" s="29" t="str">
        <f>IFERROR(IF(VLOOKUP($E19,'May 2016'!D18:Z517,3,FALSE)=G19,"-","Wrong PO"),"new")</f>
        <v>new</v>
      </c>
      <c r="CO19" s="32" t="str">
        <f>IF(CN19="wrong PO",(VLOOKUP($E19,'May 2016'!D18:Z517,3,FALSE)),"")</f>
        <v/>
      </c>
      <c r="CP19" s="29" t="str">
        <f>IFERROR(IF(VLOOKUP($E19,'Apr 2016'!$D$1:$Z$500,3,FALSE)=G19,"-","Wrong PO"),"new")</f>
        <v>new</v>
      </c>
      <c r="CQ19" s="32" t="str">
        <f>IF(CP19="wrong PO",(VLOOKUP($E19,'Apr 2016'!$D$1:$Z$500,3,FALSE)),"")</f>
        <v/>
      </c>
      <c r="CR19" s="32" t="str">
        <f>IFERROR(IF(VLOOKUP($E19,'Mar 2016'!$D$1:$Z$500,3,FALSE)=G19,"-","Wrong PO"),"new")</f>
        <v>new</v>
      </c>
      <c r="CS19" s="32" t="str">
        <f>IF(CP19="wrong PO",(VLOOKUP($E19,'Mar 2016'!$D$1:$Z$500,3,FALSE)),"")</f>
        <v/>
      </c>
      <c r="CT19" s="32" t="str">
        <f>IFERROR(IF(VLOOKUP($E19,'Feb 2016'!$D$1:$Z$500,3,FALSE)=G19,"-","Wrong PO"),"new")</f>
        <v>new</v>
      </c>
      <c r="CU19" s="32" t="str">
        <f>IF(CP19="wrong PO",(VLOOKUP($E19,'Feb 2016'!$D$1:$Z$500,3,FALSE)),"")</f>
        <v/>
      </c>
      <c r="CV19" s="29" t="str">
        <f>IFERROR(IF(VLOOKUP($E19,'Jan 2016'!$D$1:$Z$500,3,FALSE)=G19,"-","Wrong PO"),"new")</f>
        <v>new</v>
      </c>
      <c r="CW19" s="32" t="str">
        <f>IF(CV19="wrong PO",(VLOOKUP($E19,'Jan 2016'!$D$1:$Z$500,3,FALSE)),"")</f>
        <v/>
      </c>
      <c r="CX19" s="29" t="str">
        <f>IFERROR(IF(VLOOKUP($E19,'Dec 2015'!$D$1:$Z$500,3,FALSE)=G19,"-","Wrong PO"),"new")</f>
        <v>new</v>
      </c>
      <c r="CY19" s="32" t="str">
        <f>IF(CX19="wrong PO",(VLOOKUP($E19,'Dec 2015'!$D$1:$Z$500,3,FALSE)),"")</f>
        <v/>
      </c>
      <c r="CZ19" s="29" t="str">
        <f>IFERROR(IF(VLOOKUP($E19,'Nov 2015'!$D$1:$Z$500,3,FALSE)=G19,"-","Wrong PO"),"new")</f>
        <v>new</v>
      </c>
      <c r="DA19" s="32" t="str">
        <f>IF(CZ19="wrong PO",(VLOOKUP($E19,'Nov 2015'!$D$1:$Z$500,3,FALSE)),"")</f>
        <v/>
      </c>
      <c r="DB19" s="29" t="str">
        <f>IFERROR(IF(VLOOKUP($E19,'Oct 2015'!$D$1:$Z$500,3,FALSE)=G19,"-","Wrong PO"),"new")</f>
        <v>new</v>
      </c>
      <c r="DC19" s="32" t="str">
        <f>IF(DB19="wrong PO",(VLOOKUP($E19,'Oct 2015'!$D$1:$Z$500,3,FALSE)),"")</f>
        <v/>
      </c>
      <c r="DD19" s="29" t="str">
        <f>IFERROR(IF(VLOOKUP($E19,'Sep 2015'!$D$1:$Z$500,3,FALSE)=G19,"-","Wrong PO"),"new")</f>
        <v>new</v>
      </c>
      <c r="DE19" s="32" t="str">
        <f>IF(DD19="wrong PO",(VLOOKUP($E19,'Sep 2015'!$D$1:$Z$500,3,FALSE)),"")</f>
        <v/>
      </c>
    </row>
    <row r="20" spans="1:109">
      <c r="A20" s="115">
        <v>19</v>
      </c>
      <c r="B20" s="2" t="s">
        <v>841</v>
      </c>
      <c r="C20" s="2" t="s">
        <v>510</v>
      </c>
      <c r="D20" s="2" t="s">
        <v>419</v>
      </c>
      <c r="E20" s="2" t="s">
        <v>420</v>
      </c>
      <c r="F20" s="2" t="s">
        <v>421</v>
      </c>
      <c r="G20" s="21" t="s">
        <v>94</v>
      </c>
      <c r="H20" s="21" t="str">
        <f>IFERROR(VLOOKUP($E20,'Wayne Master'!$B$1:$C$315,2,FALSE),"not on master")</f>
        <v>In Storage at C&amp;IT</v>
      </c>
      <c r="I20" s="11" t="s">
        <v>2109</v>
      </c>
      <c r="J20" s="3">
        <v>42158</v>
      </c>
      <c r="K20" s="2" t="s">
        <v>28</v>
      </c>
      <c r="L20" s="2" t="s">
        <v>423</v>
      </c>
      <c r="M20" s="2" t="s">
        <v>30</v>
      </c>
      <c r="N20" s="2" t="s">
        <v>31</v>
      </c>
      <c r="O20" s="2" t="s">
        <v>32</v>
      </c>
      <c r="P20" s="4">
        <v>12279</v>
      </c>
      <c r="Q20" s="4">
        <v>12279</v>
      </c>
      <c r="R20" s="4">
        <v>0</v>
      </c>
      <c r="S20" s="5">
        <v>0</v>
      </c>
      <c r="T20" s="4">
        <v>0</v>
      </c>
      <c r="U20" s="4">
        <v>0</v>
      </c>
      <c r="V20" s="4">
        <v>0</v>
      </c>
      <c r="W20" s="5">
        <v>0</v>
      </c>
      <c r="X20" s="5">
        <v>0</v>
      </c>
      <c r="Y20" s="14">
        <v>0</v>
      </c>
      <c r="Z20" s="14">
        <v>0</v>
      </c>
      <c r="AA20" s="14">
        <v>0</v>
      </c>
      <c r="AB20" s="4">
        <v>24580</v>
      </c>
      <c r="AC20" s="55"/>
      <c r="AD20" s="59">
        <f t="shared" si="2"/>
        <v>156.82</v>
      </c>
      <c r="AE20" s="59">
        <f t="shared" si="3"/>
        <v>207.51509999999999</v>
      </c>
      <c r="AF20" s="102" t="str">
        <f>IFERROR(IFERROR(VLOOKUP($G20,'FPO034'!$J$9:$Q$196,7,FALSE),(VLOOKUP($H20,'FPO034'!$J$9:$Q$196,7,FALSE))),"No PO")</f>
        <v>No PO</v>
      </c>
      <c r="AG20" s="102" t="str">
        <f>IFERROR(IFERROR(VLOOKUP($G20,'FPO034'!$J$9:$Q$196,8,FALSE),(VLOOKUP($H20,'FPO034'!$J$9:$Q$196,8,FALSE))),"No PO")</f>
        <v>No PO</v>
      </c>
      <c r="AH20" s="102" t="str">
        <f t="shared" si="4"/>
        <v>No</v>
      </c>
      <c r="AI20" s="59" t="str">
        <f>IFERROR(VLOOKUP($E20,'Rev2 Aug 16'!$D$1:$Z$300,22,FALSE),"-")</f>
        <v>-</v>
      </c>
      <c r="AJ20" s="59" t="str">
        <f>IFERROR(VLOOKUP($E20,'Rev2 Aug 16'!$D$1:$Z$300,5,FALSE),"-")</f>
        <v>-</v>
      </c>
      <c r="AK20" s="59" t="str">
        <f>IFERROR(VLOOKUP(AJ20,'Paid Invoices'!$F$6:$I$381,3,FALSE),"")</f>
        <v/>
      </c>
      <c r="AL20" s="59" t="str">
        <f>IFERROR(VLOOKUP(AJ20,'Open Invoices'!$D$1:$E$3000,2,FALSE),"")</f>
        <v/>
      </c>
      <c r="AM20" s="59" t="str">
        <f>IFERROR(VLOOKUP($E20,'Rev2 July 16'!$D$1:$Z$300,22,FALSE),"-")</f>
        <v>-</v>
      </c>
      <c r="AN20" s="59" t="str">
        <f>IFERROR(VLOOKUP($E20,'Rev2 July 16'!$D$1:$Z$300,5,FALSE),"-")</f>
        <v>-</v>
      </c>
      <c r="AO20" s="59" t="str">
        <f>IFERROR(VLOOKUP(AN20,'Paid Invoices'!$F$6:$I$381,3,FALSE),"")</f>
        <v/>
      </c>
      <c r="AP20" s="59" t="str">
        <f>IFERROR(VLOOKUP(AN20,'Open Invoices'!$D$1:$E$3000,2,FALSE),"")</f>
        <v/>
      </c>
      <c r="AQ20" s="59">
        <f>IFERROR(VLOOKUP($E20,'Rev June 16'!$D$1:$Z$300,22,FALSE),"-")</f>
        <v>0</v>
      </c>
      <c r="AR20" s="59" t="str">
        <f>IFERROR(VLOOKUP($E20,'Rev June 16'!$D$1:$Z$300,4,FALSE),"-")</f>
        <v>WAY2001F6A</v>
      </c>
      <c r="AS20" s="59" t="str">
        <f>IFERROR(VLOOKUP(AR20,'Paid Invoices'!$F$6:$I$381,3,FALSE),"")</f>
        <v/>
      </c>
      <c r="AT20" s="59" t="str">
        <f>IFERROR(VLOOKUP(AR20,'Open Invoices'!$D$1:$E$3000,2,FALSE),"")</f>
        <v/>
      </c>
      <c r="AU20" s="59" t="str">
        <f>IFERROR(VLOOKUP($E20,'May 2016'!$D$1:$Z$300,22,FALSE),"-")</f>
        <v>-</v>
      </c>
      <c r="AV20" s="59" t="str">
        <f>IFERROR(VLOOKUP($E20,'May 2016'!$D$1:$Z$300,4,FALSE),"-")</f>
        <v>-</v>
      </c>
      <c r="AW20" s="59" t="str">
        <f>IFERROR(VLOOKUP(AV20,'Paid Invoices'!$F$6:$I$381,3,FALSE),"")</f>
        <v/>
      </c>
      <c r="AX20" s="59" t="str">
        <f>IFERROR(VLOOKUP(AV20,'Open Invoices'!$D$1:$E$3000,2,FALSE),"")</f>
        <v/>
      </c>
      <c r="AY20" s="59" t="str">
        <f>IFERROR(VLOOKUP($E20,'Apr 2016'!$D$1:$Z$300,22,FALSE),"-")</f>
        <v>-</v>
      </c>
      <c r="AZ20" s="59" t="str">
        <f>IFERROR(VLOOKUP($E20,'Apr 2016'!$D$1:$Z$300,4,FALSE),"-")</f>
        <v>-</v>
      </c>
      <c r="BA20" s="59" t="str">
        <f>IFERROR(VLOOKUP(AZ20,'Paid Invoices'!$F$6:$I$381,3,FALSE),"")</f>
        <v/>
      </c>
      <c r="BB20" s="59" t="str">
        <f>IFERROR(VLOOKUP(AZ20,'Open Invoices'!$D$1:$E$3000,2,FALSE),"")</f>
        <v/>
      </c>
      <c r="BC20" s="59">
        <f>IFERROR(VLOOKUP($E20,'Mar 2016'!$D$1:$Z$300,22,FALSE),"-")</f>
        <v>0</v>
      </c>
      <c r="BD20" s="59" t="str">
        <f>IFERROR(VLOOKUP($E20,'Mar 2016'!$D$1:$Z$300,4,FALSE),"-")</f>
        <v>WAY2001C6A</v>
      </c>
      <c r="BE20" s="59" t="str">
        <f>IFERROR(VLOOKUP(BD20,'Paid Invoices'!$F$6:$I$381,3,FALSE),"")</f>
        <v/>
      </c>
      <c r="BF20" s="59" t="str">
        <f>IFERROR(VLOOKUP(BD20,'Open Invoices'!$D$1:$E$3000,2,FALSE),"")</f>
        <v/>
      </c>
      <c r="BG20" s="59" t="str">
        <f>IFERROR(VLOOKUP($E20,'Feb 2016'!$D$1:$Z$300,22,FALSE),"-")</f>
        <v>-</v>
      </c>
      <c r="BH20" s="59" t="str">
        <f>IFERROR(VLOOKUP($E20,'Feb 2016'!$D$1:$Z$300,4,FALSE),"-")</f>
        <v>-</v>
      </c>
      <c r="BI20" s="59" t="str">
        <f>IFERROR(VLOOKUP(BH20,'Paid Invoices'!$F$6:$I$381,3,FALSE),"")</f>
        <v/>
      </c>
      <c r="BJ20" s="59" t="str">
        <f>IFERROR(VLOOKUP(BH20,'Open Invoices'!$D$1:$E$3000,2,FALSE),"")</f>
        <v/>
      </c>
      <c r="BK20" s="59">
        <f>IFERROR(VLOOKUP($E20,'Jan 2016'!$D$1:$Z$300,22,FALSE),"-")</f>
        <v>0</v>
      </c>
      <c r="BL20" s="59" t="str">
        <f>IFERROR(VLOOKUP($E20,'Jan 2016'!$D$1:$Z$300,4,FALSE),"-")</f>
        <v>WAY2001A6A</v>
      </c>
      <c r="BM20" s="59" t="str">
        <f>IFERROR(VLOOKUP(BL20,'Paid Invoices'!$F$6:$I$381,3,FALSE),"")</f>
        <v/>
      </c>
      <c r="BN20" s="59" t="str">
        <f>IFERROR(VLOOKUP(BL20,'Open Invoices'!$D$1:$E$3000,2,FALSE),"")</f>
        <v/>
      </c>
      <c r="BO20" s="59" t="str">
        <f>IFERROR(VLOOKUP($E20,'Dec 2015'!$D$1:$Z$300,22,FALSE),"-")</f>
        <v>-</v>
      </c>
      <c r="BP20" s="59" t="str">
        <f>IFERROR(VLOOKUP($E20,'Dec 2015'!$D$1:$Z$300,4,FALSE),"-")</f>
        <v>-</v>
      </c>
      <c r="BQ20" s="59" t="str">
        <f>IFERROR(VLOOKUP(BP20,'Paid Invoices'!$F$6:$I$381,3,FALSE),"")</f>
        <v/>
      </c>
      <c r="BR20" s="59" t="str">
        <f>IFERROR(VLOOKUP(BP20,'Open Invoices'!$D$1:$E$3000,2,FALSE),"")</f>
        <v/>
      </c>
      <c r="BS20" s="59">
        <f>IFERROR(VLOOKUP($E20,'Nov 2015'!$D$1:$Z$300,22,FALSE),"-")</f>
        <v>0</v>
      </c>
      <c r="BT20" s="59" t="str">
        <f>IFERROR(VLOOKUP($E20,'Nov 2015'!$D$1:$Z$300,4,FALSE),"-")</f>
        <v>WAY2001K5A</v>
      </c>
      <c r="BU20" s="59" t="str">
        <f>IFERROR(VLOOKUP(BT20,'Paid Invoices'!$F$6:$I$381,3,FALSE),"")</f>
        <v/>
      </c>
      <c r="BV20" s="59" t="str">
        <f>IFERROR(VLOOKUP(BT20,'Open Invoices'!$D$1:$E$3000,2,FALSE),"")</f>
        <v/>
      </c>
      <c r="BW20" s="59">
        <f>IFERROR(VLOOKUP($E20,'Oct 2015'!$D$1:$Z$300,22,FALSE),"-")</f>
        <v>156.82</v>
      </c>
      <c r="BX20" s="59" t="str">
        <f>IFERROR(VLOOKUP($E20,'Oct 2015'!$D$1:$Z$300,4,FALSE),"-")</f>
        <v>WAY2001J5AX</v>
      </c>
      <c r="BY20" s="59" t="str">
        <f>IFERROR(VLOOKUP(BX20,'Paid Invoices'!$F$6:$I$381,3,FALSE),"")</f>
        <v/>
      </c>
      <c r="BZ20" s="59" t="str">
        <f>IFERROR(VLOOKUP(BX20,'Open Invoices'!$D$1:$E$3000,2,FALSE),"")</f>
        <v/>
      </c>
      <c r="CA20" s="59" t="str">
        <f>IFERROR(VLOOKUP($E20,'Sep 2015'!$D$1:$Z$300,22,FALSE),"-")</f>
        <v>-</v>
      </c>
      <c r="CB20" s="59" t="str">
        <f>IFERROR(VLOOKUP($E20,'Sep 2015'!$D$1:$Z$300,4,FALSE),"-")</f>
        <v>-</v>
      </c>
      <c r="CC20" s="59" t="str">
        <f>IFERROR(VLOOKUP(CB20,'Paid Invoices'!$F$6:$I$381,3,FALSE),"")</f>
        <v/>
      </c>
      <c r="CD20" s="59" t="str">
        <f>IFERROR(VLOOKUP(CB20,'Open Invoices'!$D$1:$E$3000,2,FALSE),"")</f>
        <v/>
      </c>
      <c r="CE20" s="52"/>
      <c r="CF20" s="52" t="s">
        <v>2115</v>
      </c>
      <c r="CG20" s="49" t="str">
        <f>IFERROR(IFERROR(VLOOKUP($E20,'Asset Group  All Assets'!$B$1:$C$500,2,FALSE),(VLOOKUP($E20,'Missing-WSU-POs'!$B$1:$D$500,3,FALSE))),"?")</f>
        <v>In Storage at C&amp;IT</v>
      </c>
      <c r="CH20" s="31" t="str">
        <f t="shared" si="0"/>
        <v/>
      </c>
      <c r="CI20" s="31" t="str">
        <f t="shared" si="1"/>
        <v>Wrong PO</v>
      </c>
      <c r="CJ20" s="29" t="str">
        <f>IFERROR(IF(VLOOKUP($E20,'Org July 2016 '!$D$1:$Z$500,3,FALSE)=G20,"-","Wrong PO"),"new")</f>
        <v>new</v>
      </c>
      <c r="CK20" s="32" t="str">
        <f>IF(CJ20="wrong PO",(VLOOKUP($E20,'Org July 2016 '!$D$1:$Z$500,3,FALSE)),"")</f>
        <v/>
      </c>
      <c r="CL20" s="29" t="str">
        <f>IFERROR(IF(VLOOKUP($E20,'Org June 2016 '!$D$1:$Z$500,3,FALSE)=G20,"-","Wrong PO"),"new")</f>
        <v>new</v>
      </c>
      <c r="CM20" s="32" t="str">
        <f>IF(CL20="wrong PO",(VLOOKUP($E20,'Org June 2016 '!$D$1:$Z$500,3,FALSE)),"")</f>
        <v/>
      </c>
      <c r="CN20" s="29" t="str">
        <f>IFERROR(IF(VLOOKUP($E20,'May 2016'!D19:Z518,3,FALSE)=G20,"-","Wrong PO"),"new")</f>
        <v>new</v>
      </c>
      <c r="CO20" s="32" t="str">
        <f>IF(CN20="wrong PO",(VLOOKUP($E20,'May 2016'!D19:Z518,3,FALSE)),"")</f>
        <v/>
      </c>
      <c r="CP20" s="29" t="str">
        <f>IFERROR(IF(VLOOKUP($E20,'Apr 2016'!$D$1:$Z$500,3,FALSE)=G20,"-","Wrong PO"),"new")</f>
        <v>new</v>
      </c>
      <c r="CQ20" s="32" t="str">
        <f>IF(CP20="wrong PO",(VLOOKUP($E20,'Apr 2016'!$D$1:$Z$500,3,FALSE)),"")</f>
        <v/>
      </c>
      <c r="CR20" s="32" t="str">
        <f>IFERROR(IF(VLOOKUP($E20,'Mar 2016'!$D$1:$Z$500,3,FALSE)=G20,"-","Wrong PO"),"new")</f>
        <v>-</v>
      </c>
      <c r="CS20" s="32" t="str">
        <f>IF(CP20="wrong PO",(VLOOKUP($E20,'Mar 2016'!$D$1:$Z$500,3,FALSE)),"")</f>
        <v/>
      </c>
      <c r="CT20" s="32" t="str">
        <f>IFERROR(IF(VLOOKUP($E20,'Feb 2016'!$D$1:$Z$500,3,FALSE)=G20,"-","Wrong PO"),"new")</f>
        <v>new</v>
      </c>
      <c r="CU20" s="32" t="str">
        <f>IF(CP20="wrong PO",(VLOOKUP($E20,'Feb 2016'!$D$1:$Z$500,3,FALSE)),"")</f>
        <v/>
      </c>
      <c r="CV20" s="29" t="str">
        <f>IFERROR(IF(VLOOKUP($E20,'Jan 2016'!$D$1:$Z$500,3,FALSE)=G20,"-","Wrong PO"),"new")</f>
        <v>-</v>
      </c>
      <c r="CW20" s="32" t="str">
        <f>IF(CV20="wrong PO",(VLOOKUP($E20,'Jan 2016'!$D$1:$Z$500,3,FALSE)),"")</f>
        <v/>
      </c>
      <c r="CX20" s="29" t="str">
        <f>IFERROR(IF(VLOOKUP($E20,'Dec 2015'!$D$1:$Z$500,3,FALSE)=G20,"-","Wrong PO"),"new")</f>
        <v>new</v>
      </c>
      <c r="CY20" s="32" t="str">
        <f>IF(CX20="wrong PO",(VLOOKUP($E20,'Dec 2015'!$D$1:$Z$500,3,FALSE)),"")</f>
        <v/>
      </c>
      <c r="CZ20" s="29" t="str">
        <f>IFERROR(IF(VLOOKUP($E20,'Nov 2015'!$D$1:$Z$500,3,FALSE)=G20,"-","Wrong PO"),"new")</f>
        <v>-</v>
      </c>
      <c r="DA20" s="32" t="str">
        <f>IF(CZ20="wrong PO",(VLOOKUP($E20,'Nov 2015'!$D$1:$Z$500,3,FALSE)),"")</f>
        <v/>
      </c>
      <c r="DB20" s="29" t="str">
        <f>IFERROR(IF(VLOOKUP($E20,'Oct 2015'!$D$1:$Z$500,3,FALSE)=G20,"-","Wrong PO"),"new")</f>
        <v>Wrong PO</v>
      </c>
      <c r="DC20" s="32" t="str">
        <f>IF(DB20="wrong PO",(VLOOKUP($E20,'Oct 2015'!$D$1:$Z$500,3,FALSE)),"")</f>
        <v>P0770683</v>
      </c>
      <c r="DD20" s="29" t="str">
        <f>IFERROR(IF(VLOOKUP($E20,'Sep 2015'!$D$1:$Z$500,3,FALSE)=G20,"-","Wrong PO"),"new")</f>
        <v>new</v>
      </c>
      <c r="DE20" s="32" t="str">
        <f>IF(DD20="wrong PO",(VLOOKUP($E20,'Sep 2015'!$D$1:$Z$500,3,FALSE)),"")</f>
        <v/>
      </c>
    </row>
    <row r="21" spans="1:109">
      <c r="A21" s="115">
        <v>20</v>
      </c>
      <c r="B21" s="2" t="s">
        <v>841</v>
      </c>
      <c r="C21" s="2" t="s">
        <v>510</v>
      </c>
      <c r="D21" s="22" t="s">
        <v>770</v>
      </c>
      <c r="E21" s="2" t="s">
        <v>202</v>
      </c>
      <c r="F21" s="2" t="s">
        <v>715</v>
      </c>
      <c r="G21" s="21" t="s">
        <v>94</v>
      </c>
      <c r="H21" s="21" t="str">
        <f>IFERROR(VLOOKUP($E21,'Wayne Master'!$B$1:$C$315,2,FALSE),"not on master")</f>
        <v>Call</v>
      </c>
      <c r="I21" s="11" t="s">
        <v>2109</v>
      </c>
      <c r="J21" s="3">
        <v>42496</v>
      </c>
      <c r="K21" s="2" t="s">
        <v>771</v>
      </c>
      <c r="L21" s="2" t="s">
        <v>716</v>
      </c>
      <c r="M21" s="2" t="s">
        <v>717</v>
      </c>
      <c r="N21" s="2" t="s">
        <v>31</v>
      </c>
      <c r="O21" s="2" t="s">
        <v>718</v>
      </c>
      <c r="P21" s="4">
        <v>58871</v>
      </c>
      <c r="Q21" s="4">
        <v>62066</v>
      </c>
      <c r="R21" s="4">
        <v>3195</v>
      </c>
      <c r="S21" s="5">
        <v>54</v>
      </c>
      <c r="T21" s="4">
        <v>0</v>
      </c>
      <c r="U21" s="4">
        <v>0</v>
      </c>
      <c r="V21" s="4">
        <v>0</v>
      </c>
      <c r="W21" s="5">
        <v>0</v>
      </c>
      <c r="X21" s="5">
        <v>0</v>
      </c>
      <c r="Y21" s="14">
        <v>54</v>
      </c>
      <c r="Z21" s="14">
        <v>0</v>
      </c>
      <c r="AA21" s="14">
        <v>54</v>
      </c>
      <c r="AB21" s="4">
        <v>24580</v>
      </c>
      <c r="AC21" s="55"/>
      <c r="AD21" s="59">
        <f t="shared" si="2"/>
        <v>1048.7</v>
      </c>
      <c r="AE21" s="59">
        <f t="shared" si="3"/>
        <v>1048.9153999999999</v>
      </c>
      <c r="AF21" s="102" t="str">
        <f>IFERROR(IFERROR(VLOOKUP($G21,'FPO034'!$J$9:$Q$196,7,FALSE),(VLOOKUP($H21,'FPO034'!$J$9:$Q$196,7,FALSE))),"No PO")</f>
        <v>No PO</v>
      </c>
      <c r="AG21" s="102" t="str">
        <f>IFERROR(IFERROR(VLOOKUP($G21,'FPO034'!$J$9:$Q$196,8,FALSE),(VLOOKUP($H21,'FPO034'!$J$9:$Q$196,8,FALSE))),"No PO")</f>
        <v>No PO</v>
      </c>
      <c r="AH21" s="102" t="str">
        <f t="shared" si="4"/>
        <v>No</v>
      </c>
      <c r="AI21" s="59">
        <f>IFERROR(VLOOKUP($E21,'Rev2 Aug 16'!$D$1:$Z$300,22,FALSE),"-")</f>
        <v>54</v>
      </c>
      <c r="AJ21" s="59" t="str">
        <f>IFERROR(VLOOKUP($E21,'Rev2 Aug 16'!$D$1:$Z$300,5,FALSE),"-")</f>
        <v>WAY2001H6A</v>
      </c>
      <c r="AK21" s="59" t="str">
        <f>IFERROR(VLOOKUP(AJ21,'Paid Invoices'!$F$6:$I$381,3,FALSE),"")</f>
        <v/>
      </c>
      <c r="AL21" s="59" t="str">
        <f>IFERROR(VLOOKUP(AJ21,'Open Invoices'!$D$1:$E$3000,2,FALSE),"")</f>
        <v/>
      </c>
      <c r="AM21" s="59">
        <f>IFERROR(VLOOKUP($E21,'Rev2 July 16'!$D$1:$Z$300,22,FALSE),"-")</f>
        <v>241.43</v>
      </c>
      <c r="AN21" s="59" t="str">
        <f>IFERROR(VLOOKUP($E21,'Rev2 July 16'!$D$1:$Z$300,5,FALSE),"-")</f>
        <v>WAY2001G6A</v>
      </c>
      <c r="AO21" s="59" t="str">
        <f>IFERROR(VLOOKUP(AN21,'Paid Invoices'!$F$6:$I$381,3,FALSE),"")</f>
        <v/>
      </c>
      <c r="AP21" s="59" t="str">
        <f>IFERROR(VLOOKUP(AN21,'Open Invoices'!$D$1:$E$3000,2,FALSE),"")</f>
        <v/>
      </c>
      <c r="AQ21" s="59">
        <f>IFERROR(VLOOKUP($E21,'Rev June 16'!$D$1:$Z$300,22,FALSE),"-")</f>
        <v>0</v>
      </c>
      <c r="AR21" s="59" t="str">
        <f>IFERROR(VLOOKUP($E21,'Rev June 16'!$D$1:$Z$300,4,FALSE),"-")</f>
        <v>WAY2001F6A</v>
      </c>
      <c r="AS21" s="59" t="str">
        <f>IFERROR(VLOOKUP(AR21,'Paid Invoices'!$F$6:$I$381,3,FALSE),"")</f>
        <v/>
      </c>
      <c r="AT21" s="59" t="str">
        <f>IFERROR(VLOOKUP(AR21,'Open Invoices'!$D$1:$E$3000,2,FALSE),"")</f>
        <v/>
      </c>
      <c r="AU21" s="59">
        <f>IFERROR(VLOOKUP($E21,'May 2016'!$D$1:$Z$300,22,FALSE),"-")</f>
        <v>753.27</v>
      </c>
      <c r="AV21" s="59" t="str">
        <f>IFERROR(VLOOKUP($E21,'May 2016'!$D$1:$Z$300,4,FALSE),"-")</f>
        <v>WAY2001E6A</v>
      </c>
      <c r="AW21" s="59" t="str">
        <f>IFERROR(VLOOKUP(AV21,'Paid Invoices'!$F$6:$I$381,3,FALSE),"")</f>
        <v/>
      </c>
      <c r="AX21" s="59" t="str">
        <f>IFERROR(VLOOKUP(AV21,'Open Invoices'!$D$1:$E$3000,2,FALSE),"")</f>
        <v/>
      </c>
      <c r="AY21" s="59" t="str">
        <f>IFERROR(VLOOKUP($E21,'Apr 2016'!$D$1:$Z$300,22,FALSE),"-")</f>
        <v>-</v>
      </c>
      <c r="AZ21" s="59" t="str">
        <f>IFERROR(VLOOKUP($E21,'Apr 2016'!$D$1:$Z$300,4,FALSE),"-")</f>
        <v>-</v>
      </c>
      <c r="BA21" s="59" t="str">
        <f>IFERROR(VLOOKUP(AZ21,'Paid Invoices'!$F$6:$I$381,3,FALSE),"")</f>
        <v/>
      </c>
      <c r="BB21" s="59" t="str">
        <f>IFERROR(VLOOKUP(AZ21,'Open Invoices'!$D$1:$E$3000,2,FALSE),"")</f>
        <v/>
      </c>
      <c r="BC21" s="59" t="str">
        <f>IFERROR(VLOOKUP($E21,'Mar 2016'!$D$1:$Z$300,22,FALSE),"-")</f>
        <v>-</v>
      </c>
      <c r="BD21" s="59" t="str">
        <f>IFERROR(VLOOKUP($E21,'Mar 2016'!$D$1:$Z$300,4,FALSE),"-")</f>
        <v>-</v>
      </c>
      <c r="BE21" s="59" t="str">
        <f>IFERROR(VLOOKUP(BD21,'Paid Invoices'!$F$6:$I$381,3,FALSE),"")</f>
        <v/>
      </c>
      <c r="BF21" s="59" t="str">
        <f>IFERROR(VLOOKUP(BD21,'Open Invoices'!$D$1:$E$3000,2,FALSE),"")</f>
        <v/>
      </c>
      <c r="BG21" s="59" t="str">
        <f>IFERROR(VLOOKUP($E21,'Feb 2016'!$D$1:$Z$300,22,FALSE),"-")</f>
        <v>-</v>
      </c>
      <c r="BH21" s="59" t="str">
        <f>IFERROR(VLOOKUP($E21,'Feb 2016'!$D$1:$Z$300,4,FALSE),"-")</f>
        <v>-</v>
      </c>
      <c r="BI21" s="59" t="str">
        <f>IFERROR(VLOOKUP(BH21,'Paid Invoices'!$F$6:$I$381,3,FALSE),"")</f>
        <v/>
      </c>
      <c r="BJ21" s="59" t="str">
        <f>IFERROR(VLOOKUP(BH21,'Open Invoices'!$D$1:$E$3000,2,FALSE),"")</f>
        <v/>
      </c>
      <c r="BK21" s="59" t="str">
        <f>IFERROR(VLOOKUP($E21,'Jan 2016'!$D$1:$Z$300,22,FALSE),"-")</f>
        <v>-</v>
      </c>
      <c r="BL21" s="59" t="str">
        <f>IFERROR(VLOOKUP($E21,'Jan 2016'!$D$1:$Z$300,4,FALSE),"-")</f>
        <v>-</v>
      </c>
      <c r="BM21" s="59" t="str">
        <f>IFERROR(VLOOKUP(BL21,'Paid Invoices'!$F$6:$I$381,3,FALSE),"")</f>
        <v/>
      </c>
      <c r="BN21" s="59" t="str">
        <f>IFERROR(VLOOKUP(BL21,'Open Invoices'!$D$1:$E$3000,2,FALSE),"")</f>
        <v/>
      </c>
      <c r="BO21" s="59" t="str">
        <f>IFERROR(VLOOKUP($E21,'Dec 2015'!$D$1:$Z$300,22,FALSE),"-")</f>
        <v>-</v>
      </c>
      <c r="BP21" s="59" t="str">
        <f>IFERROR(VLOOKUP($E21,'Dec 2015'!$D$1:$Z$300,4,FALSE),"-")</f>
        <v>-</v>
      </c>
      <c r="BQ21" s="59" t="str">
        <f>IFERROR(VLOOKUP(BP21,'Paid Invoices'!$F$6:$I$381,3,FALSE),"")</f>
        <v/>
      </c>
      <c r="BR21" s="59" t="str">
        <f>IFERROR(VLOOKUP(BP21,'Open Invoices'!$D$1:$E$3000,2,FALSE),"")</f>
        <v/>
      </c>
      <c r="BS21" s="59" t="str">
        <f>IFERROR(VLOOKUP($E21,'Nov 2015'!$D$1:$Z$300,22,FALSE),"-")</f>
        <v>-</v>
      </c>
      <c r="BT21" s="59" t="str">
        <f>IFERROR(VLOOKUP($E21,'Nov 2015'!$D$1:$Z$300,4,FALSE),"-")</f>
        <v>-</v>
      </c>
      <c r="BU21" s="59" t="str">
        <f>IFERROR(VLOOKUP(BT21,'Paid Invoices'!$F$6:$I$381,3,FALSE),"")</f>
        <v/>
      </c>
      <c r="BV21" s="59" t="str">
        <f>IFERROR(VLOOKUP(BT21,'Open Invoices'!$D$1:$E$3000,2,FALSE),"")</f>
        <v/>
      </c>
      <c r="BW21" s="59" t="str">
        <f>IFERROR(VLOOKUP($E21,'Oct 2015'!$D$1:$Z$300,22,FALSE),"-")</f>
        <v>-</v>
      </c>
      <c r="BX21" s="59" t="str">
        <f>IFERROR(VLOOKUP($E21,'Oct 2015'!$D$1:$Z$300,4,FALSE),"-")</f>
        <v>-</v>
      </c>
      <c r="BY21" s="59" t="str">
        <f>IFERROR(VLOOKUP(BX21,'Paid Invoices'!$F$6:$I$381,3,FALSE),"")</f>
        <v/>
      </c>
      <c r="BZ21" s="59" t="str">
        <f>IFERROR(VLOOKUP(BX21,'Open Invoices'!$D$1:$E$3000,2,FALSE),"")</f>
        <v/>
      </c>
      <c r="CA21" s="59" t="str">
        <f>IFERROR(VLOOKUP($E21,'Sep 2015'!$D$1:$Z$300,22,FALSE),"-")</f>
        <v>-</v>
      </c>
      <c r="CB21" s="59" t="str">
        <f>IFERROR(VLOOKUP($E21,'Sep 2015'!$D$1:$Z$300,4,FALSE),"-")</f>
        <v>-</v>
      </c>
      <c r="CC21" s="59" t="str">
        <f>IFERROR(VLOOKUP(CB21,'Paid Invoices'!$F$6:$I$381,3,FALSE),"")</f>
        <v/>
      </c>
      <c r="CD21" s="59" t="str">
        <f>IFERROR(VLOOKUP(CB21,'Open Invoices'!$D$1:$E$3000,2,FALSE),"")</f>
        <v/>
      </c>
      <c r="CE21" s="52"/>
      <c r="CF21" s="52" t="s">
        <v>2115</v>
      </c>
      <c r="CG21" s="49" t="str">
        <f>IFERROR(IFERROR(VLOOKUP($E21,'Asset Group  All Assets'!$B$1:$C$500,2,FALSE),(VLOOKUP($E21,'Missing-WSU-POs'!$B$1:$D$500,3,FALSE))),"?")</f>
        <v>Needed</v>
      </c>
      <c r="CH21" s="31" t="str">
        <f t="shared" si="0"/>
        <v/>
      </c>
      <c r="CI21" s="31" t="str">
        <f t="shared" si="1"/>
        <v>Wrong PO</v>
      </c>
      <c r="CJ21" s="29" t="str">
        <f>IFERROR(IF(VLOOKUP($E21,'Org July 2016 '!$D$1:$Z$500,3,FALSE)=G21,"-","Wrong PO"),"new")</f>
        <v>-</v>
      </c>
      <c r="CK21" s="32" t="str">
        <f>IF(CJ21="wrong PO",(VLOOKUP($E21,'Org July 2016 '!$D$1:$Z$500,3,FALSE)),"")</f>
        <v/>
      </c>
      <c r="CL21" s="29" t="str">
        <f>IFERROR(IF(VLOOKUP($E21,'Org June 2016 '!$D$1:$Z$500,3,FALSE)=G21,"-","Wrong PO"),"new")</f>
        <v>-</v>
      </c>
      <c r="CM21" s="32" t="str">
        <f>IF(CL21="wrong PO",(VLOOKUP($E21,'Org June 2016 '!$D$1:$Z$500,3,FALSE)),"")</f>
        <v/>
      </c>
      <c r="CN21" s="29" t="str">
        <f>IFERROR(IF(VLOOKUP($E21,'May 2016'!D20:Z519,3,FALSE)=G21,"-","Wrong PO"),"new")</f>
        <v>-</v>
      </c>
      <c r="CO21" s="32" t="str">
        <f>IF(CN21="wrong PO",(VLOOKUP($E21,'May 2016'!D20:Z519,3,FALSE)),"")</f>
        <v/>
      </c>
      <c r="CP21" s="29" t="str">
        <f>IFERROR(IF(VLOOKUP($E21,'Apr 2016'!$D$1:$Z$500,3,FALSE)=G21,"-","Wrong PO"),"new")</f>
        <v>new</v>
      </c>
      <c r="CQ21" s="32" t="str">
        <f>IF(CP21="wrong PO",(VLOOKUP($E21,'Apr 2016'!$D$1:$Z$500,3,FALSE)),"")</f>
        <v/>
      </c>
      <c r="CR21" s="32" t="str">
        <f>IFERROR(IF(VLOOKUP($E21,'Mar 2016'!$D$1:$Z$500,3,FALSE)=G21,"-","Wrong PO"),"new")</f>
        <v>new</v>
      </c>
      <c r="CS21" s="32" t="str">
        <f>IF(CP21="wrong PO",(VLOOKUP($E21,'Mar 2016'!$D$1:$Z$500,3,FALSE)),"")</f>
        <v/>
      </c>
      <c r="CT21" s="32" t="str">
        <f>IFERROR(IF(VLOOKUP($E21,'Feb 2016'!$D$1:$Z$500,3,FALSE)=G21,"-","Wrong PO"),"new")</f>
        <v>new</v>
      </c>
      <c r="CU21" s="32" t="str">
        <f>IF(CP21="wrong PO",(VLOOKUP($E21,'Feb 2016'!$D$1:$Z$500,3,FALSE)),"")</f>
        <v/>
      </c>
      <c r="CV21" s="29" t="str">
        <f>IFERROR(IF(VLOOKUP($E21,'Jan 2016'!$D$1:$Z$500,3,FALSE)=G21,"-","Wrong PO"),"new")</f>
        <v>new</v>
      </c>
      <c r="CW21" s="32" t="str">
        <f>IF(CV21="wrong PO",(VLOOKUP($E21,'Jan 2016'!$D$1:$Z$500,3,FALSE)),"")</f>
        <v/>
      </c>
      <c r="CX21" s="29" t="str">
        <f>IFERROR(IF(VLOOKUP($E21,'Dec 2015'!$D$1:$Z$500,3,FALSE)=G21,"-","Wrong PO"),"new")</f>
        <v>new</v>
      </c>
      <c r="CY21" s="32" t="str">
        <f>IF(CX21="wrong PO",(VLOOKUP($E21,'Dec 2015'!$D$1:$Z$500,3,FALSE)),"")</f>
        <v/>
      </c>
      <c r="CZ21" s="29" t="str">
        <f>IFERROR(IF(VLOOKUP($E21,'Nov 2015'!$D$1:$Z$500,3,FALSE)=G21,"-","Wrong PO"),"new")</f>
        <v>new</v>
      </c>
      <c r="DA21" s="32" t="str">
        <f>IF(CZ21="wrong PO",(VLOOKUP($E21,'Nov 2015'!$D$1:$Z$500,3,FALSE)),"")</f>
        <v/>
      </c>
      <c r="DB21" s="29" t="str">
        <f>IFERROR(IF(VLOOKUP($E21,'Oct 2015'!$D$1:$Z$500,3,FALSE)=G21,"-","Wrong PO"),"new")</f>
        <v>new</v>
      </c>
      <c r="DC21" s="32" t="str">
        <f>IF(DB21="wrong PO",(VLOOKUP($E21,'Oct 2015'!$D$1:$Z$500,3,FALSE)),"")</f>
        <v/>
      </c>
      <c r="DD21" s="29" t="str">
        <f>IFERROR(IF(VLOOKUP($E21,'Sep 2015'!$D$1:$Z$500,3,FALSE)=G21,"-","Wrong PO"),"new")</f>
        <v>new</v>
      </c>
      <c r="DE21" s="32" t="str">
        <f>IF(DD21="wrong PO",(VLOOKUP($E21,'Sep 2015'!$D$1:$Z$500,3,FALSE)),"")</f>
        <v/>
      </c>
    </row>
    <row r="22" spans="1:109">
      <c r="A22" s="115">
        <v>21</v>
      </c>
      <c r="B22" s="2" t="s">
        <v>841</v>
      </c>
      <c r="C22" s="2" t="s">
        <v>510</v>
      </c>
      <c r="D22" s="2" t="s">
        <v>56</v>
      </c>
      <c r="E22" s="2" t="s">
        <v>218</v>
      </c>
      <c r="F22" s="2" t="s">
        <v>719</v>
      </c>
      <c r="G22" s="21" t="s">
        <v>94</v>
      </c>
      <c r="H22" s="21" t="str">
        <f>IFERROR(VLOOKUP($E22,'Wayne Master'!$B$1:$C$315,2,FALSE),"not on master")</f>
        <v>Call</v>
      </c>
      <c r="I22" s="11" t="s">
        <v>2109</v>
      </c>
      <c r="J22" s="3">
        <v>42444</v>
      </c>
      <c r="K22" s="2" t="s">
        <v>39</v>
      </c>
      <c r="L22" s="2" t="s">
        <v>720</v>
      </c>
      <c r="M22" s="2" t="s">
        <v>30</v>
      </c>
      <c r="N22" s="2" t="s">
        <v>31</v>
      </c>
      <c r="O22" s="2" t="s">
        <v>32</v>
      </c>
      <c r="P22" s="4">
        <v>5245</v>
      </c>
      <c r="Q22" s="4">
        <v>6734</v>
      </c>
      <c r="R22" s="4">
        <v>1489</v>
      </c>
      <c r="S22" s="14">
        <v>25.16</v>
      </c>
      <c r="T22" s="4">
        <v>0</v>
      </c>
      <c r="U22" s="4">
        <v>0</v>
      </c>
      <c r="V22" s="4">
        <v>0</v>
      </c>
      <c r="W22" s="5">
        <v>0</v>
      </c>
      <c r="X22" s="5">
        <v>0</v>
      </c>
      <c r="Y22" s="14">
        <v>25.16</v>
      </c>
      <c r="Z22" s="14">
        <v>0</v>
      </c>
      <c r="AA22" s="14">
        <v>25.16</v>
      </c>
      <c r="AB22" s="4">
        <v>24580</v>
      </c>
      <c r="AC22" s="55"/>
      <c r="AD22" s="59">
        <f t="shared" si="2"/>
        <v>113.63</v>
      </c>
      <c r="AE22" s="59">
        <f t="shared" si="3"/>
        <v>113.80459999999999</v>
      </c>
      <c r="AF22" s="102" t="str">
        <f>IFERROR(IFERROR(VLOOKUP($G22,'FPO034'!$J$9:$Q$196,7,FALSE),(VLOOKUP($H22,'FPO034'!$J$9:$Q$196,7,FALSE))),"No PO")</f>
        <v>No PO</v>
      </c>
      <c r="AG22" s="102" t="str">
        <f>IFERROR(IFERROR(VLOOKUP($G22,'FPO034'!$J$9:$Q$196,8,FALSE),(VLOOKUP($H22,'FPO034'!$J$9:$Q$196,8,FALSE))),"No PO")</f>
        <v>No PO</v>
      </c>
      <c r="AH22" s="102" t="str">
        <f t="shared" si="4"/>
        <v>No</v>
      </c>
      <c r="AI22" s="59">
        <f>IFERROR(VLOOKUP($E22,'Rev2 Aug 16'!$D$1:$Z$300,22,FALSE),"-")</f>
        <v>25.16</v>
      </c>
      <c r="AJ22" s="59" t="str">
        <f>IFERROR(VLOOKUP($E22,'Rev2 Aug 16'!$D$1:$Z$300,5,FALSE),"-")</f>
        <v>WAY2001H6A</v>
      </c>
      <c r="AK22" s="59" t="str">
        <f>IFERROR(VLOOKUP(AJ22,'Paid Invoices'!$F$6:$I$381,3,FALSE),"")</f>
        <v/>
      </c>
      <c r="AL22" s="59" t="str">
        <f>IFERROR(VLOOKUP(AJ22,'Open Invoices'!$D$1:$E$3000,2,FALSE),"")</f>
        <v/>
      </c>
      <c r="AM22" s="59">
        <f>IFERROR(VLOOKUP($E22,'Rev2 July 16'!$D$1:$Z$300,22,FALSE),"-")</f>
        <v>23.71</v>
      </c>
      <c r="AN22" s="59" t="str">
        <f>IFERROR(VLOOKUP($E22,'Rev2 July 16'!$D$1:$Z$300,5,FALSE),"-")</f>
        <v>WAY2001G6A</v>
      </c>
      <c r="AO22" s="59" t="str">
        <f>IFERROR(VLOOKUP(AN22,'Paid Invoices'!$F$6:$I$381,3,FALSE),"")</f>
        <v/>
      </c>
      <c r="AP22" s="59" t="str">
        <f>IFERROR(VLOOKUP(AN22,'Open Invoices'!$D$1:$E$3000,2,FALSE),"")</f>
        <v/>
      </c>
      <c r="AQ22" s="59">
        <f>IFERROR(VLOOKUP($E22,'Rev June 16'!$D$1:$Z$300,22,FALSE),"-")</f>
        <v>13.27</v>
      </c>
      <c r="AR22" s="59" t="str">
        <f>IFERROR(VLOOKUP($E22,'Rev June 16'!$D$1:$Z$300,4,FALSE),"-")</f>
        <v>WAY2001F6A</v>
      </c>
      <c r="AS22" s="59" t="str">
        <f>IFERROR(VLOOKUP(AR22,'Paid Invoices'!$F$6:$I$381,3,FALSE),"")</f>
        <v/>
      </c>
      <c r="AT22" s="59" t="str">
        <f>IFERROR(VLOOKUP(AR22,'Open Invoices'!$D$1:$E$3000,2,FALSE),"")</f>
        <v/>
      </c>
      <c r="AU22" s="59">
        <f>IFERROR(VLOOKUP($E22,'May 2016'!$D$1:$Z$300,22,FALSE),"-")</f>
        <v>51.49</v>
      </c>
      <c r="AV22" s="59" t="str">
        <f>IFERROR(VLOOKUP($E22,'May 2016'!$D$1:$Z$300,4,FALSE),"-")</f>
        <v>WAY2001E6A</v>
      </c>
      <c r="AW22" s="59" t="str">
        <f>IFERROR(VLOOKUP(AV22,'Paid Invoices'!$F$6:$I$381,3,FALSE),"")</f>
        <v/>
      </c>
      <c r="AX22" s="59" t="str">
        <f>IFERROR(VLOOKUP(AV22,'Open Invoices'!$D$1:$E$3000,2,FALSE),"")</f>
        <v/>
      </c>
      <c r="AY22" s="59" t="str">
        <f>IFERROR(VLOOKUP($E22,'Apr 2016'!$D$1:$Z$300,22,FALSE),"-")</f>
        <v>-</v>
      </c>
      <c r="AZ22" s="59" t="str">
        <f>IFERROR(VLOOKUP($E22,'Apr 2016'!$D$1:$Z$300,4,FALSE),"-")</f>
        <v>-</v>
      </c>
      <c r="BA22" s="59" t="str">
        <f>IFERROR(VLOOKUP(AZ22,'Paid Invoices'!$F$6:$I$381,3,FALSE),"")</f>
        <v/>
      </c>
      <c r="BB22" s="59" t="str">
        <f>IFERROR(VLOOKUP(AZ22,'Open Invoices'!$D$1:$E$3000,2,FALSE),"")</f>
        <v/>
      </c>
      <c r="BC22" s="59">
        <f>IFERROR(VLOOKUP($E22,'Mar 2016'!$D$1:$Z$300,22,FALSE),"-")</f>
        <v>0</v>
      </c>
      <c r="BD22" s="59" t="str">
        <f>IFERROR(VLOOKUP($E22,'Mar 2016'!$D$1:$Z$300,4,FALSE),"-")</f>
        <v>WAY2001C6A</v>
      </c>
      <c r="BE22" s="59" t="str">
        <f>IFERROR(VLOOKUP(BD22,'Paid Invoices'!$F$6:$I$381,3,FALSE),"")</f>
        <v/>
      </c>
      <c r="BF22" s="59" t="str">
        <f>IFERROR(VLOOKUP(BD22,'Open Invoices'!$D$1:$E$3000,2,FALSE),"")</f>
        <v/>
      </c>
      <c r="BG22" s="59" t="str">
        <f>IFERROR(VLOOKUP($E22,'Feb 2016'!$D$1:$Z$300,22,FALSE),"-")</f>
        <v>-</v>
      </c>
      <c r="BH22" s="59" t="str">
        <f>IFERROR(VLOOKUP($E22,'Feb 2016'!$D$1:$Z$300,4,FALSE),"-")</f>
        <v>-</v>
      </c>
      <c r="BI22" s="59" t="str">
        <f>IFERROR(VLOOKUP(BH22,'Paid Invoices'!$F$6:$I$381,3,FALSE),"")</f>
        <v/>
      </c>
      <c r="BJ22" s="59" t="str">
        <f>IFERROR(VLOOKUP(BH22,'Open Invoices'!$D$1:$E$3000,2,FALSE),"")</f>
        <v/>
      </c>
      <c r="BK22" s="59" t="str">
        <f>IFERROR(VLOOKUP($E22,'Jan 2016'!$D$1:$Z$300,22,FALSE),"-")</f>
        <v>-</v>
      </c>
      <c r="BL22" s="59" t="str">
        <f>IFERROR(VLOOKUP($E22,'Jan 2016'!$D$1:$Z$300,4,FALSE),"-")</f>
        <v>-</v>
      </c>
      <c r="BM22" s="59" t="str">
        <f>IFERROR(VLOOKUP(BL22,'Paid Invoices'!$F$6:$I$381,3,FALSE),"")</f>
        <v/>
      </c>
      <c r="BN22" s="59" t="str">
        <f>IFERROR(VLOOKUP(BL22,'Open Invoices'!$D$1:$E$3000,2,FALSE),"")</f>
        <v/>
      </c>
      <c r="BO22" s="59" t="str">
        <f>IFERROR(VLOOKUP($E22,'Dec 2015'!$D$1:$Z$300,22,FALSE),"-")</f>
        <v>-</v>
      </c>
      <c r="BP22" s="59" t="str">
        <f>IFERROR(VLOOKUP($E22,'Dec 2015'!$D$1:$Z$300,4,FALSE),"-")</f>
        <v>-</v>
      </c>
      <c r="BQ22" s="59" t="str">
        <f>IFERROR(VLOOKUP(BP22,'Paid Invoices'!$F$6:$I$381,3,FALSE),"")</f>
        <v/>
      </c>
      <c r="BR22" s="59" t="str">
        <f>IFERROR(VLOOKUP(BP22,'Open Invoices'!$D$1:$E$3000,2,FALSE),"")</f>
        <v/>
      </c>
      <c r="BS22" s="59" t="str">
        <f>IFERROR(VLOOKUP($E22,'Nov 2015'!$D$1:$Z$300,22,FALSE),"-")</f>
        <v>-</v>
      </c>
      <c r="BT22" s="59" t="str">
        <f>IFERROR(VLOOKUP($E22,'Nov 2015'!$D$1:$Z$300,4,FALSE),"-")</f>
        <v>-</v>
      </c>
      <c r="BU22" s="59" t="str">
        <f>IFERROR(VLOOKUP(BT22,'Paid Invoices'!$F$6:$I$381,3,FALSE),"")</f>
        <v/>
      </c>
      <c r="BV22" s="59" t="str">
        <f>IFERROR(VLOOKUP(BT22,'Open Invoices'!$D$1:$E$3000,2,FALSE),"")</f>
        <v/>
      </c>
      <c r="BW22" s="59" t="str">
        <f>IFERROR(VLOOKUP($E22,'Oct 2015'!$D$1:$Z$300,22,FALSE),"-")</f>
        <v>-</v>
      </c>
      <c r="BX22" s="59" t="str">
        <f>IFERROR(VLOOKUP($E22,'Oct 2015'!$D$1:$Z$300,4,FALSE),"-")</f>
        <v>-</v>
      </c>
      <c r="BY22" s="59" t="str">
        <f>IFERROR(VLOOKUP(BX22,'Paid Invoices'!$F$6:$I$381,3,FALSE),"")</f>
        <v/>
      </c>
      <c r="BZ22" s="59" t="str">
        <f>IFERROR(VLOOKUP(BX22,'Open Invoices'!$D$1:$E$3000,2,FALSE),"")</f>
        <v/>
      </c>
      <c r="CA22" s="59" t="str">
        <f>IFERROR(VLOOKUP($E22,'Sep 2015'!$D$1:$Z$300,22,FALSE),"-")</f>
        <v>-</v>
      </c>
      <c r="CB22" s="59" t="str">
        <f>IFERROR(VLOOKUP($E22,'Sep 2015'!$D$1:$Z$300,4,FALSE),"-")</f>
        <v>-</v>
      </c>
      <c r="CC22" s="59" t="str">
        <f>IFERROR(VLOOKUP(CB22,'Paid Invoices'!$F$6:$I$381,3,FALSE),"")</f>
        <v/>
      </c>
      <c r="CD22" s="59" t="str">
        <f>IFERROR(VLOOKUP(CB22,'Open Invoices'!$D$1:$E$3000,2,FALSE),"")</f>
        <v/>
      </c>
      <c r="CE22" s="52"/>
      <c r="CF22" s="52" t="s">
        <v>2115</v>
      </c>
      <c r="CG22" s="49" t="str">
        <f>IFERROR(IFERROR(VLOOKUP($E22,'Asset Group  All Assets'!$B$1:$C$500,2,FALSE),(VLOOKUP($E22,'Missing-WSU-POs'!$B$1:$D$500,3,FALSE))),"?")</f>
        <v>Needed</v>
      </c>
      <c r="CH22" s="31" t="str">
        <f t="shared" si="0"/>
        <v/>
      </c>
      <c r="CI22" s="31" t="str">
        <f t="shared" si="1"/>
        <v>Wrong PO</v>
      </c>
      <c r="CJ22" s="29" t="str">
        <f>IFERROR(IF(VLOOKUP($E22,'Org July 2016 '!$D$1:$Z$500,3,FALSE)=G22,"-","Wrong PO"),"new")</f>
        <v>-</v>
      </c>
      <c r="CK22" s="32" t="str">
        <f>IF(CJ22="wrong PO",(VLOOKUP($E22,'Org July 2016 '!$D$1:$Z$500,3,FALSE)),"")</f>
        <v/>
      </c>
      <c r="CL22" s="29" t="str">
        <f>IFERROR(IF(VLOOKUP($E22,'Org June 2016 '!$D$1:$Z$500,3,FALSE)=G22,"-","Wrong PO"),"new")</f>
        <v>-</v>
      </c>
      <c r="CM22" s="32" t="str">
        <f>IF(CL22="wrong PO",(VLOOKUP($E22,'Org June 2016 '!$D$1:$Z$500,3,FALSE)),"")</f>
        <v/>
      </c>
      <c r="CN22" s="29" t="str">
        <f>IFERROR(IF(VLOOKUP($E22,'May 2016'!D21:Z520,3,FALSE)=G22,"-","Wrong PO"),"new")</f>
        <v>-</v>
      </c>
      <c r="CO22" s="32" t="str">
        <f>IF(CN22="wrong PO",(VLOOKUP($E22,'May 2016'!D21:Z520,3,FALSE)),"")</f>
        <v/>
      </c>
      <c r="CP22" s="29" t="str">
        <f>IFERROR(IF(VLOOKUP($E22,'Apr 2016'!$D$1:$Z$500,3,FALSE)=G22,"-","Wrong PO"),"new")</f>
        <v>new</v>
      </c>
      <c r="CQ22" s="32" t="str">
        <f>IF(CP22="wrong PO",(VLOOKUP($E22,'Apr 2016'!$D$1:$Z$500,3,FALSE)),"")</f>
        <v/>
      </c>
      <c r="CR22" s="32" t="str">
        <f>IFERROR(IF(VLOOKUP($E22,'Mar 2016'!$D$1:$Z$500,3,FALSE)=G22,"-","Wrong PO"),"new")</f>
        <v>-</v>
      </c>
      <c r="CS22" s="32" t="str">
        <f>IF(CP22="wrong PO",(VLOOKUP($E22,'Mar 2016'!$D$1:$Z$500,3,FALSE)),"")</f>
        <v/>
      </c>
      <c r="CT22" s="32" t="str">
        <f>IFERROR(IF(VLOOKUP($E22,'Feb 2016'!$D$1:$Z$500,3,FALSE)=G22,"-","Wrong PO"),"new")</f>
        <v>new</v>
      </c>
      <c r="CU22" s="32" t="str">
        <f>IF(CP22="wrong PO",(VLOOKUP($E22,'Feb 2016'!$D$1:$Z$500,3,FALSE)),"")</f>
        <v/>
      </c>
      <c r="CV22" s="29" t="str">
        <f>IFERROR(IF(VLOOKUP($E22,'Jan 2016'!$D$1:$Z$500,3,FALSE)=G22,"-","Wrong PO"),"new")</f>
        <v>new</v>
      </c>
      <c r="CW22" s="32" t="str">
        <f>IF(CV22="wrong PO",(VLOOKUP($E22,'Jan 2016'!$D$1:$Z$500,3,FALSE)),"")</f>
        <v/>
      </c>
      <c r="CX22" s="29" t="str">
        <f>IFERROR(IF(VLOOKUP($E22,'Dec 2015'!$D$1:$Z$500,3,FALSE)=G22,"-","Wrong PO"),"new")</f>
        <v>new</v>
      </c>
      <c r="CY22" s="32" t="str">
        <f>IF(CX22="wrong PO",(VLOOKUP($E22,'Dec 2015'!$D$1:$Z$500,3,FALSE)),"")</f>
        <v/>
      </c>
      <c r="CZ22" s="29" t="str">
        <f>IFERROR(IF(VLOOKUP($E22,'Nov 2015'!$D$1:$Z$500,3,FALSE)=G22,"-","Wrong PO"),"new")</f>
        <v>new</v>
      </c>
      <c r="DA22" s="32" t="str">
        <f>IF(CZ22="wrong PO",(VLOOKUP($E22,'Nov 2015'!$D$1:$Z$500,3,FALSE)),"")</f>
        <v/>
      </c>
      <c r="DB22" s="29" t="str">
        <f>IFERROR(IF(VLOOKUP($E22,'Oct 2015'!$D$1:$Z$500,3,FALSE)=G22,"-","Wrong PO"),"new")</f>
        <v>new</v>
      </c>
      <c r="DC22" s="32" t="str">
        <f>IF(DB22="wrong PO",(VLOOKUP($E22,'Oct 2015'!$D$1:$Z$500,3,FALSE)),"")</f>
        <v/>
      </c>
      <c r="DD22" s="29" t="str">
        <f>IFERROR(IF(VLOOKUP($E22,'Sep 2015'!$D$1:$Z$500,3,FALSE)=G22,"-","Wrong PO"),"new")</f>
        <v>new</v>
      </c>
      <c r="DE22" s="32" t="str">
        <f>IF(DD22="wrong PO",(VLOOKUP($E22,'Sep 2015'!$D$1:$Z$500,3,FALSE)),"")</f>
        <v/>
      </c>
    </row>
    <row r="23" spans="1:109">
      <c r="A23" s="115">
        <v>22</v>
      </c>
      <c r="B23" s="2" t="s">
        <v>841</v>
      </c>
      <c r="C23" s="2" t="s">
        <v>510</v>
      </c>
      <c r="D23" s="2" t="s">
        <v>56</v>
      </c>
      <c r="E23" s="2" t="s">
        <v>219</v>
      </c>
      <c r="F23" s="2" t="s">
        <v>750</v>
      </c>
      <c r="G23" s="21" t="s">
        <v>94</v>
      </c>
      <c r="H23" s="21" t="str">
        <f>IFERROR(VLOOKUP($E23,'Wayne Master'!$B$1:$C$315,2,FALSE),"not on master")</f>
        <v>Call</v>
      </c>
      <c r="I23" s="11" t="s">
        <v>2109</v>
      </c>
      <c r="J23" s="3">
        <v>42444</v>
      </c>
      <c r="K23" s="2" t="s">
        <v>39</v>
      </c>
      <c r="L23" s="2" t="s">
        <v>751</v>
      </c>
      <c r="M23" s="2" t="s">
        <v>30</v>
      </c>
      <c r="N23" s="2" t="s">
        <v>31</v>
      </c>
      <c r="O23" s="2" t="s">
        <v>32</v>
      </c>
      <c r="P23" s="4">
        <v>22</v>
      </c>
      <c r="Q23" s="4">
        <v>22</v>
      </c>
      <c r="R23" s="4">
        <v>0</v>
      </c>
      <c r="S23" s="14">
        <v>0</v>
      </c>
      <c r="T23" s="4">
        <v>0</v>
      </c>
      <c r="U23" s="4">
        <v>0</v>
      </c>
      <c r="V23" s="4">
        <v>0</v>
      </c>
      <c r="W23" s="5">
        <v>0</v>
      </c>
      <c r="X23" s="5">
        <v>0</v>
      </c>
      <c r="Y23" s="14">
        <v>0</v>
      </c>
      <c r="Z23" s="14">
        <v>0</v>
      </c>
      <c r="AA23" s="14">
        <v>0</v>
      </c>
      <c r="AB23" s="4">
        <v>24580</v>
      </c>
      <c r="AC23" s="55"/>
      <c r="AD23" s="59">
        <f t="shared" si="2"/>
        <v>0</v>
      </c>
      <c r="AE23" s="59">
        <f t="shared" si="3"/>
        <v>0.37179999999999996</v>
      </c>
      <c r="AF23" s="102" t="str">
        <f>IFERROR(IFERROR(VLOOKUP($G23,'FPO034'!$J$9:$Q$196,7,FALSE),(VLOOKUP($H23,'FPO034'!$J$9:$Q$196,7,FALSE))),"No PO")</f>
        <v>No PO</v>
      </c>
      <c r="AG23" s="102" t="str">
        <f>IFERROR(IFERROR(VLOOKUP($G23,'FPO034'!$J$9:$Q$196,8,FALSE),(VLOOKUP($H23,'FPO034'!$J$9:$Q$196,8,FALSE))),"No PO")</f>
        <v>No PO</v>
      </c>
      <c r="AH23" s="102" t="str">
        <f t="shared" si="4"/>
        <v>No</v>
      </c>
      <c r="AI23" s="59" t="str">
        <f>IFERROR(VLOOKUP($E23,'Rev2 Aug 16'!$D$1:$Z$300,22,FALSE),"-")</f>
        <v>-</v>
      </c>
      <c r="AJ23" s="59" t="str">
        <f>IFERROR(VLOOKUP($E23,'Rev2 Aug 16'!$D$1:$Z$300,5,FALSE),"-")</f>
        <v>-</v>
      </c>
      <c r="AK23" s="59" t="str">
        <f>IFERROR(VLOOKUP(AJ23,'Paid Invoices'!$F$6:$I$381,3,FALSE),"")</f>
        <v/>
      </c>
      <c r="AL23" s="59" t="str">
        <f>IFERROR(VLOOKUP(AJ23,'Open Invoices'!$D$1:$E$3000,2,FALSE),"")</f>
        <v/>
      </c>
      <c r="AM23" s="59" t="str">
        <f>IFERROR(VLOOKUP($E23,'Rev2 July 16'!$D$1:$Z$300,22,FALSE),"-")</f>
        <v>-</v>
      </c>
      <c r="AN23" s="59" t="str">
        <f>IFERROR(VLOOKUP($E23,'Rev2 July 16'!$D$1:$Z$300,5,FALSE),"-")</f>
        <v>-</v>
      </c>
      <c r="AO23" s="59" t="str">
        <f>IFERROR(VLOOKUP(AN23,'Paid Invoices'!$F$6:$I$381,3,FALSE),"")</f>
        <v/>
      </c>
      <c r="AP23" s="59" t="str">
        <f>IFERROR(VLOOKUP(AN23,'Open Invoices'!$D$1:$E$3000,2,FALSE),"")</f>
        <v/>
      </c>
      <c r="AQ23" s="59">
        <f>IFERROR(VLOOKUP($E23,'Rev June 16'!$D$1:$Z$300,22,FALSE),"-")</f>
        <v>0</v>
      </c>
      <c r="AR23" s="59" t="str">
        <f>IFERROR(VLOOKUP($E23,'Rev June 16'!$D$1:$Z$300,4,FALSE),"-")</f>
        <v>WAY2001F6A</v>
      </c>
      <c r="AS23" s="59" t="str">
        <f>IFERROR(VLOOKUP(AR23,'Paid Invoices'!$F$6:$I$381,3,FALSE),"")</f>
        <v/>
      </c>
      <c r="AT23" s="59" t="str">
        <f>IFERROR(VLOOKUP(AR23,'Open Invoices'!$D$1:$E$3000,2,FALSE),"")</f>
        <v/>
      </c>
      <c r="AU23" s="59" t="str">
        <f>IFERROR(VLOOKUP($E23,'May 2016'!$D$1:$Z$300,22,FALSE),"-")</f>
        <v>-</v>
      </c>
      <c r="AV23" s="59" t="str">
        <f>IFERROR(VLOOKUP($E23,'May 2016'!$D$1:$Z$300,4,FALSE),"-")</f>
        <v>-</v>
      </c>
      <c r="AW23" s="59" t="str">
        <f>IFERROR(VLOOKUP(AV23,'Paid Invoices'!$F$6:$I$381,3,FALSE),"")</f>
        <v/>
      </c>
      <c r="AX23" s="59" t="str">
        <f>IFERROR(VLOOKUP(AV23,'Open Invoices'!$D$1:$E$3000,2,FALSE),"")</f>
        <v/>
      </c>
      <c r="AY23" s="59" t="str">
        <f>IFERROR(VLOOKUP($E23,'Apr 2016'!$D$1:$Z$300,22,FALSE),"-")</f>
        <v>-</v>
      </c>
      <c r="AZ23" s="59" t="str">
        <f>IFERROR(VLOOKUP($E23,'Apr 2016'!$D$1:$Z$300,4,FALSE),"-")</f>
        <v>-</v>
      </c>
      <c r="BA23" s="59" t="str">
        <f>IFERROR(VLOOKUP(AZ23,'Paid Invoices'!$F$6:$I$381,3,FALSE),"")</f>
        <v/>
      </c>
      <c r="BB23" s="59" t="str">
        <f>IFERROR(VLOOKUP(AZ23,'Open Invoices'!$D$1:$E$3000,2,FALSE),"")</f>
        <v/>
      </c>
      <c r="BC23" s="59">
        <f>IFERROR(VLOOKUP($E23,'Mar 2016'!$D$1:$Z$300,22,FALSE),"-")</f>
        <v>0</v>
      </c>
      <c r="BD23" s="59" t="str">
        <f>IFERROR(VLOOKUP($E23,'Mar 2016'!$D$1:$Z$300,4,FALSE),"-")</f>
        <v>WAY2001C6A</v>
      </c>
      <c r="BE23" s="59" t="str">
        <f>IFERROR(VLOOKUP(BD23,'Paid Invoices'!$F$6:$I$381,3,FALSE),"")</f>
        <v/>
      </c>
      <c r="BF23" s="59" t="str">
        <f>IFERROR(VLOOKUP(BD23,'Open Invoices'!$D$1:$E$3000,2,FALSE),"")</f>
        <v/>
      </c>
      <c r="BG23" s="59" t="str">
        <f>IFERROR(VLOOKUP($E23,'Feb 2016'!$D$1:$Z$300,22,FALSE),"-")</f>
        <v>-</v>
      </c>
      <c r="BH23" s="59" t="str">
        <f>IFERROR(VLOOKUP($E23,'Feb 2016'!$D$1:$Z$300,4,FALSE),"-")</f>
        <v>-</v>
      </c>
      <c r="BI23" s="59" t="str">
        <f>IFERROR(VLOOKUP(BH23,'Paid Invoices'!$F$6:$I$381,3,FALSE),"")</f>
        <v/>
      </c>
      <c r="BJ23" s="59" t="str">
        <f>IFERROR(VLOOKUP(BH23,'Open Invoices'!$D$1:$E$3000,2,FALSE),"")</f>
        <v/>
      </c>
      <c r="BK23" s="59" t="str">
        <f>IFERROR(VLOOKUP($E23,'Jan 2016'!$D$1:$Z$300,22,FALSE),"-")</f>
        <v>-</v>
      </c>
      <c r="BL23" s="59" t="str">
        <f>IFERROR(VLOOKUP($E23,'Jan 2016'!$D$1:$Z$300,4,FALSE),"-")</f>
        <v>-</v>
      </c>
      <c r="BM23" s="59" t="str">
        <f>IFERROR(VLOOKUP(BL23,'Paid Invoices'!$F$6:$I$381,3,FALSE),"")</f>
        <v/>
      </c>
      <c r="BN23" s="59" t="str">
        <f>IFERROR(VLOOKUP(BL23,'Open Invoices'!$D$1:$E$3000,2,FALSE),"")</f>
        <v/>
      </c>
      <c r="BO23" s="59" t="str">
        <f>IFERROR(VLOOKUP($E23,'Dec 2015'!$D$1:$Z$300,22,FALSE),"-")</f>
        <v>-</v>
      </c>
      <c r="BP23" s="59" t="str">
        <f>IFERROR(VLOOKUP($E23,'Dec 2015'!$D$1:$Z$300,4,FALSE),"-")</f>
        <v>-</v>
      </c>
      <c r="BQ23" s="59" t="str">
        <f>IFERROR(VLOOKUP(BP23,'Paid Invoices'!$F$6:$I$381,3,FALSE),"")</f>
        <v/>
      </c>
      <c r="BR23" s="59" t="str">
        <f>IFERROR(VLOOKUP(BP23,'Open Invoices'!$D$1:$E$3000,2,FALSE),"")</f>
        <v/>
      </c>
      <c r="BS23" s="59" t="str">
        <f>IFERROR(VLOOKUP($E23,'Nov 2015'!$D$1:$Z$300,22,FALSE),"-")</f>
        <v>-</v>
      </c>
      <c r="BT23" s="59" t="str">
        <f>IFERROR(VLOOKUP($E23,'Nov 2015'!$D$1:$Z$300,4,FALSE),"-")</f>
        <v>-</v>
      </c>
      <c r="BU23" s="59" t="str">
        <f>IFERROR(VLOOKUP(BT23,'Paid Invoices'!$F$6:$I$381,3,FALSE),"")</f>
        <v/>
      </c>
      <c r="BV23" s="59" t="str">
        <f>IFERROR(VLOOKUP(BT23,'Open Invoices'!$D$1:$E$3000,2,FALSE),"")</f>
        <v/>
      </c>
      <c r="BW23" s="59" t="str">
        <f>IFERROR(VLOOKUP($E23,'Oct 2015'!$D$1:$Z$300,22,FALSE),"-")</f>
        <v>-</v>
      </c>
      <c r="BX23" s="59" t="str">
        <f>IFERROR(VLOOKUP($E23,'Oct 2015'!$D$1:$Z$300,4,FALSE),"-")</f>
        <v>-</v>
      </c>
      <c r="BY23" s="59" t="str">
        <f>IFERROR(VLOOKUP(BX23,'Paid Invoices'!$F$6:$I$381,3,FALSE),"")</f>
        <v/>
      </c>
      <c r="BZ23" s="59" t="str">
        <f>IFERROR(VLOOKUP(BX23,'Open Invoices'!$D$1:$E$3000,2,FALSE),"")</f>
        <v/>
      </c>
      <c r="CA23" s="59" t="str">
        <f>IFERROR(VLOOKUP($E23,'Sep 2015'!$D$1:$Z$300,22,FALSE),"-")</f>
        <v>-</v>
      </c>
      <c r="CB23" s="59" t="str">
        <f>IFERROR(VLOOKUP($E23,'Sep 2015'!$D$1:$Z$300,4,FALSE),"-")</f>
        <v>-</v>
      </c>
      <c r="CC23" s="59" t="str">
        <f>IFERROR(VLOOKUP(CB23,'Paid Invoices'!$F$6:$I$381,3,FALSE),"")</f>
        <v/>
      </c>
      <c r="CD23" s="59" t="str">
        <f>IFERROR(VLOOKUP(CB23,'Open Invoices'!$D$1:$E$3000,2,FALSE),"")</f>
        <v/>
      </c>
      <c r="CE23" s="52"/>
      <c r="CF23" s="52" t="s">
        <v>2115</v>
      </c>
      <c r="CG23" s="49" t="str">
        <f>IFERROR(IFERROR(VLOOKUP($E23,'Asset Group  All Assets'!$B$1:$C$500,2,FALSE),(VLOOKUP($E23,'Missing-WSU-POs'!$B$1:$D$500,3,FALSE))),"?")</f>
        <v>Needed</v>
      </c>
      <c r="CH23" s="31" t="str">
        <f t="shared" si="0"/>
        <v/>
      </c>
      <c r="CI23" s="31" t="str">
        <f t="shared" si="1"/>
        <v>Wrong PO</v>
      </c>
      <c r="CJ23" s="29" t="str">
        <f>IFERROR(IF(VLOOKUP($E23,'Org July 2016 '!$D$1:$Z$500,3,FALSE)=G23,"-","Wrong PO"),"new")</f>
        <v>-</v>
      </c>
      <c r="CK23" s="32" t="str">
        <f>IF(CJ23="wrong PO",(VLOOKUP($E23,'Org July 2016 '!$D$1:$Z$500,3,FALSE)),"")</f>
        <v/>
      </c>
      <c r="CL23" s="29" t="str">
        <f>IFERROR(IF(VLOOKUP($E23,'Org June 2016 '!$D$1:$Z$500,3,FALSE)=G23,"-","Wrong PO"),"new")</f>
        <v>-</v>
      </c>
      <c r="CM23" s="32" t="str">
        <f>IF(CL23="wrong PO",(VLOOKUP($E23,'Org June 2016 '!$D$1:$Z$500,3,FALSE)),"")</f>
        <v/>
      </c>
      <c r="CN23" s="29" t="str">
        <f>IFERROR(IF(VLOOKUP($E23,'May 2016'!D22:Z521,3,FALSE)=G23,"-","Wrong PO"),"new")</f>
        <v>new</v>
      </c>
      <c r="CO23" s="32" t="str">
        <f>IF(CN23="wrong PO",(VLOOKUP($E23,'May 2016'!D22:Z521,3,FALSE)),"")</f>
        <v/>
      </c>
      <c r="CP23" s="29" t="str">
        <f>IFERROR(IF(VLOOKUP($E23,'Apr 2016'!$D$1:$Z$500,3,FALSE)=G23,"-","Wrong PO"),"new")</f>
        <v>new</v>
      </c>
      <c r="CQ23" s="32" t="str">
        <f>IF(CP23="wrong PO",(VLOOKUP($E23,'Apr 2016'!$D$1:$Z$500,3,FALSE)),"")</f>
        <v/>
      </c>
      <c r="CR23" s="32" t="str">
        <f>IFERROR(IF(VLOOKUP($E23,'Mar 2016'!$D$1:$Z$500,3,FALSE)=G23,"-","Wrong PO"),"new")</f>
        <v>-</v>
      </c>
      <c r="CS23" s="32" t="str">
        <f>IF(CP23="wrong PO",(VLOOKUP($E23,'Mar 2016'!$D$1:$Z$500,3,FALSE)),"")</f>
        <v/>
      </c>
      <c r="CT23" s="32" t="str">
        <f>IFERROR(IF(VLOOKUP($E23,'Feb 2016'!$D$1:$Z$500,3,FALSE)=G23,"-","Wrong PO"),"new")</f>
        <v>new</v>
      </c>
      <c r="CU23" s="32" t="str">
        <f>IF(CP23="wrong PO",(VLOOKUP($E23,'Feb 2016'!$D$1:$Z$500,3,FALSE)),"")</f>
        <v/>
      </c>
      <c r="CV23" s="29" t="str">
        <f>IFERROR(IF(VLOOKUP($E23,'Jan 2016'!$D$1:$Z$500,3,FALSE)=G23,"-","Wrong PO"),"new")</f>
        <v>new</v>
      </c>
      <c r="CW23" s="32" t="str">
        <f>IF(CV23="wrong PO",(VLOOKUP($E23,'Jan 2016'!$D$1:$Z$500,3,FALSE)),"")</f>
        <v/>
      </c>
      <c r="CX23" s="29" t="str">
        <f>IFERROR(IF(VLOOKUP($E23,'Dec 2015'!$D$1:$Z$500,3,FALSE)=G23,"-","Wrong PO"),"new")</f>
        <v>new</v>
      </c>
      <c r="CY23" s="32" t="str">
        <f>IF(CX23="wrong PO",(VLOOKUP($E23,'Dec 2015'!$D$1:$Z$500,3,FALSE)),"")</f>
        <v/>
      </c>
      <c r="CZ23" s="29" t="str">
        <f>IFERROR(IF(VLOOKUP($E23,'Nov 2015'!$D$1:$Z$500,3,FALSE)=G23,"-","Wrong PO"),"new")</f>
        <v>new</v>
      </c>
      <c r="DA23" s="32" t="str">
        <f>IF(CZ23="wrong PO",(VLOOKUP($E23,'Nov 2015'!$D$1:$Z$500,3,FALSE)),"")</f>
        <v/>
      </c>
      <c r="DB23" s="29" t="str">
        <f>IFERROR(IF(VLOOKUP($E23,'Oct 2015'!$D$1:$Z$500,3,FALSE)=G23,"-","Wrong PO"),"new")</f>
        <v>new</v>
      </c>
      <c r="DC23" s="32" t="str">
        <f>IF(DB23="wrong PO",(VLOOKUP($E23,'Oct 2015'!$D$1:$Z$500,3,FALSE)),"")</f>
        <v/>
      </c>
      <c r="DD23" s="29" t="str">
        <f>IFERROR(IF(VLOOKUP($E23,'Sep 2015'!$D$1:$Z$500,3,FALSE)=G23,"-","Wrong PO"),"new")</f>
        <v>new</v>
      </c>
      <c r="DE23" s="32" t="str">
        <f>IF(DD23="wrong PO",(VLOOKUP($E23,'Sep 2015'!$D$1:$Z$500,3,FALSE)),"")</f>
        <v/>
      </c>
    </row>
    <row r="24" spans="1:109">
      <c r="A24" s="115">
        <v>23</v>
      </c>
      <c r="B24" s="2" t="s">
        <v>841</v>
      </c>
      <c r="C24" s="2" t="s">
        <v>510</v>
      </c>
      <c r="D24" s="2" t="s">
        <v>56</v>
      </c>
      <c r="E24" s="2" t="s">
        <v>221</v>
      </c>
      <c r="F24" s="2" t="s">
        <v>723</v>
      </c>
      <c r="G24" s="21" t="s">
        <v>94</v>
      </c>
      <c r="H24" s="21" t="str">
        <f>IFERROR(VLOOKUP($E24,'Wayne Master'!$B$1:$C$315,2,FALSE),"not on master")</f>
        <v>Call</v>
      </c>
      <c r="I24" s="11" t="s">
        <v>2109</v>
      </c>
      <c r="J24" s="3">
        <v>42536</v>
      </c>
      <c r="K24" s="2" t="s">
        <v>39</v>
      </c>
      <c r="L24" s="2" t="s">
        <v>724</v>
      </c>
      <c r="M24" s="2" t="s">
        <v>30</v>
      </c>
      <c r="N24" s="2" t="s">
        <v>31</v>
      </c>
      <c r="O24" s="2" t="s">
        <v>41</v>
      </c>
      <c r="P24" s="4">
        <v>46</v>
      </c>
      <c r="Q24" s="4">
        <v>67</v>
      </c>
      <c r="R24" s="4">
        <v>21</v>
      </c>
      <c r="S24" s="5">
        <v>0.35</v>
      </c>
      <c r="T24" s="4">
        <v>1</v>
      </c>
      <c r="U24" s="4">
        <v>1</v>
      </c>
      <c r="V24" s="4">
        <v>0</v>
      </c>
      <c r="W24" s="5">
        <v>0</v>
      </c>
      <c r="X24" s="5">
        <v>0</v>
      </c>
      <c r="Y24" s="14">
        <v>0.35</v>
      </c>
      <c r="Z24" s="14">
        <v>0</v>
      </c>
      <c r="AA24" s="14">
        <v>0.35</v>
      </c>
      <c r="AB24" s="4">
        <v>24580</v>
      </c>
      <c r="AC24" s="55"/>
      <c r="AD24" s="59">
        <f t="shared" si="2"/>
        <v>0.96</v>
      </c>
      <c r="AE24" s="59">
        <f t="shared" si="3"/>
        <v>1.1920999999999999</v>
      </c>
      <c r="AF24" s="102" t="str">
        <f>IFERROR(IFERROR(VLOOKUP($G24,'FPO034'!$J$9:$Q$196,7,FALSE),(VLOOKUP($H24,'FPO034'!$J$9:$Q$196,7,FALSE))),"No PO")</f>
        <v>No PO</v>
      </c>
      <c r="AG24" s="102" t="str">
        <f>IFERROR(IFERROR(VLOOKUP($G24,'FPO034'!$J$9:$Q$196,8,FALSE),(VLOOKUP($H24,'FPO034'!$J$9:$Q$196,8,FALSE))),"No PO")</f>
        <v>No PO</v>
      </c>
      <c r="AH24" s="102" t="str">
        <f t="shared" si="4"/>
        <v>No</v>
      </c>
      <c r="AI24" s="59">
        <f>IFERROR(VLOOKUP($E24,'Rev2 Aug 16'!$D$1:$Z$300,22,FALSE),"-")</f>
        <v>0.35</v>
      </c>
      <c r="AJ24" s="59" t="str">
        <f>IFERROR(VLOOKUP($E24,'Rev2 Aug 16'!$D$1:$Z$300,5,FALSE),"-")</f>
        <v>WAY2001H6A</v>
      </c>
      <c r="AK24" s="59" t="str">
        <f>IFERROR(VLOOKUP(AJ24,'Paid Invoices'!$F$6:$I$381,3,FALSE),"")</f>
        <v/>
      </c>
      <c r="AL24" s="59" t="str">
        <f>IFERROR(VLOOKUP(AJ24,'Open Invoices'!$D$1:$E$3000,2,FALSE),"")</f>
        <v/>
      </c>
      <c r="AM24" s="59">
        <f>IFERROR(VLOOKUP($E24,'Rev2 July 16'!$D$1:$Z$300,22,FALSE),"-")</f>
        <v>0.61</v>
      </c>
      <c r="AN24" s="59" t="str">
        <f>IFERROR(VLOOKUP($E24,'Rev2 July 16'!$D$1:$Z$300,5,FALSE),"-")</f>
        <v>WAY2001G6A</v>
      </c>
      <c r="AO24" s="59" t="str">
        <f>IFERROR(VLOOKUP(AN24,'Paid Invoices'!$F$6:$I$381,3,FALSE),"")</f>
        <v/>
      </c>
      <c r="AP24" s="59" t="str">
        <f>IFERROR(VLOOKUP(AN24,'Open Invoices'!$D$1:$E$3000,2,FALSE),"")</f>
        <v/>
      </c>
      <c r="AQ24" s="59">
        <f>IFERROR(VLOOKUP($E24,'Rev June 16'!$D$1:$Z$300,22,FALSE),"-")</f>
        <v>0</v>
      </c>
      <c r="AR24" s="59" t="str">
        <f>IFERROR(VLOOKUP($E24,'Rev June 16'!$D$1:$Z$300,4,FALSE),"-")</f>
        <v>WAY2001F6A</v>
      </c>
      <c r="AS24" s="59" t="str">
        <f>IFERROR(VLOOKUP(AR24,'Paid Invoices'!$F$6:$I$381,3,FALSE),"")</f>
        <v/>
      </c>
      <c r="AT24" s="59" t="str">
        <f>IFERROR(VLOOKUP(AR24,'Open Invoices'!$D$1:$E$3000,2,FALSE),"")</f>
        <v/>
      </c>
      <c r="AU24" s="59" t="str">
        <f>IFERROR(VLOOKUP($E24,'May 2016'!$D$1:$Z$300,22,FALSE),"-")</f>
        <v>-</v>
      </c>
      <c r="AV24" s="59" t="str">
        <f>IFERROR(VLOOKUP($E24,'May 2016'!$D$1:$Z$300,4,FALSE),"-")</f>
        <v>-</v>
      </c>
      <c r="AW24" s="59" t="str">
        <f>IFERROR(VLOOKUP(AV24,'Paid Invoices'!$F$6:$I$381,3,FALSE),"")</f>
        <v/>
      </c>
      <c r="AX24" s="59" t="str">
        <f>IFERROR(VLOOKUP(AV24,'Open Invoices'!$D$1:$E$3000,2,FALSE),"")</f>
        <v/>
      </c>
      <c r="AY24" s="59" t="str">
        <f>IFERROR(VLOOKUP($E24,'Apr 2016'!$D$1:$Z$300,22,FALSE),"-")</f>
        <v>-</v>
      </c>
      <c r="AZ24" s="59" t="str">
        <f>IFERROR(VLOOKUP($E24,'Apr 2016'!$D$1:$Z$300,4,FALSE),"-")</f>
        <v>-</v>
      </c>
      <c r="BA24" s="59" t="str">
        <f>IFERROR(VLOOKUP(AZ24,'Paid Invoices'!$F$6:$I$381,3,FALSE),"")</f>
        <v/>
      </c>
      <c r="BB24" s="59" t="str">
        <f>IFERROR(VLOOKUP(AZ24,'Open Invoices'!$D$1:$E$3000,2,FALSE),"")</f>
        <v/>
      </c>
      <c r="BC24" s="59" t="str">
        <f>IFERROR(VLOOKUP($E24,'Mar 2016'!$D$1:$Z$300,22,FALSE),"-")</f>
        <v>-</v>
      </c>
      <c r="BD24" s="59" t="str">
        <f>IFERROR(VLOOKUP($E24,'Mar 2016'!$D$1:$Z$300,4,FALSE),"-")</f>
        <v>-</v>
      </c>
      <c r="BE24" s="59" t="str">
        <f>IFERROR(VLOOKUP(BD24,'Paid Invoices'!$F$6:$I$381,3,FALSE),"")</f>
        <v/>
      </c>
      <c r="BF24" s="59" t="str">
        <f>IFERROR(VLOOKUP(BD24,'Open Invoices'!$D$1:$E$3000,2,FALSE),"")</f>
        <v/>
      </c>
      <c r="BG24" s="59" t="str">
        <f>IFERROR(VLOOKUP($E24,'Feb 2016'!$D$1:$Z$300,22,FALSE),"-")</f>
        <v>-</v>
      </c>
      <c r="BH24" s="59" t="str">
        <f>IFERROR(VLOOKUP($E24,'Feb 2016'!$D$1:$Z$300,4,FALSE),"-")</f>
        <v>-</v>
      </c>
      <c r="BI24" s="59" t="str">
        <f>IFERROR(VLOOKUP(BH24,'Paid Invoices'!$F$6:$I$381,3,FALSE),"")</f>
        <v/>
      </c>
      <c r="BJ24" s="59" t="str">
        <f>IFERROR(VLOOKUP(BH24,'Open Invoices'!$D$1:$E$3000,2,FALSE),"")</f>
        <v/>
      </c>
      <c r="BK24" s="59" t="str">
        <f>IFERROR(VLOOKUP($E24,'Jan 2016'!$D$1:$Z$300,22,FALSE),"-")</f>
        <v>-</v>
      </c>
      <c r="BL24" s="59" t="str">
        <f>IFERROR(VLOOKUP($E24,'Jan 2016'!$D$1:$Z$300,4,FALSE),"-")</f>
        <v>-</v>
      </c>
      <c r="BM24" s="59" t="str">
        <f>IFERROR(VLOOKUP(BL24,'Paid Invoices'!$F$6:$I$381,3,FALSE),"")</f>
        <v/>
      </c>
      <c r="BN24" s="59" t="str">
        <f>IFERROR(VLOOKUP(BL24,'Open Invoices'!$D$1:$E$3000,2,FALSE),"")</f>
        <v/>
      </c>
      <c r="BO24" s="59" t="str">
        <f>IFERROR(VLOOKUP($E24,'Dec 2015'!$D$1:$Z$300,22,FALSE),"-")</f>
        <v>-</v>
      </c>
      <c r="BP24" s="59" t="str">
        <f>IFERROR(VLOOKUP($E24,'Dec 2015'!$D$1:$Z$300,4,FALSE),"-")</f>
        <v>-</v>
      </c>
      <c r="BQ24" s="59" t="str">
        <f>IFERROR(VLOOKUP(BP24,'Paid Invoices'!$F$6:$I$381,3,FALSE),"")</f>
        <v/>
      </c>
      <c r="BR24" s="59" t="str">
        <f>IFERROR(VLOOKUP(BP24,'Open Invoices'!$D$1:$E$3000,2,FALSE),"")</f>
        <v/>
      </c>
      <c r="BS24" s="59" t="str">
        <f>IFERROR(VLOOKUP($E24,'Nov 2015'!$D$1:$Z$300,22,FALSE),"-")</f>
        <v>-</v>
      </c>
      <c r="BT24" s="59" t="str">
        <f>IFERROR(VLOOKUP($E24,'Nov 2015'!$D$1:$Z$300,4,FALSE),"-")</f>
        <v>-</v>
      </c>
      <c r="BU24" s="59" t="str">
        <f>IFERROR(VLOOKUP(BT24,'Paid Invoices'!$F$6:$I$381,3,FALSE),"")</f>
        <v/>
      </c>
      <c r="BV24" s="59" t="str">
        <f>IFERROR(VLOOKUP(BT24,'Open Invoices'!$D$1:$E$3000,2,FALSE),"")</f>
        <v/>
      </c>
      <c r="BW24" s="59" t="str">
        <f>IFERROR(VLOOKUP($E24,'Oct 2015'!$D$1:$Z$300,22,FALSE),"-")</f>
        <v>-</v>
      </c>
      <c r="BX24" s="59" t="str">
        <f>IFERROR(VLOOKUP($E24,'Oct 2015'!$D$1:$Z$300,4,FALSE),"-")</f>
        <v>-</v>
      </c>
      <c r="BY24" s="59" t="str">
        <f>IFERROR(VLOOKUP(BX24,'Paid Invoices'!$F$6:$I$381,3,FALSE),"")</f>
        <v/>
      </c>
      <c r="BZ24" s="59" t="str">
        <f>IFERROR(VLOOKUP(BX24,'Open Invoices'!$D$1:$E$3000,2,FALSE),"")</f>
        <v/>
      </c>
      <c r="CA24" s="59" t="str">
        <f>IFERROR(VLOOKUP($E24,'Sep 2015'!$D$1:$Z$300,22,FALSE),"-")</f>
        <v>-</v>
      </c>
      <c r="CB24" s="59" t="str">
        <f>IFERROR(VLOOKUP($E24,'Sep 2015'!$D$1:$Z$300,4,FALSE),"-")</f>
        <v>-</v>
      </c>
      <c r="CC24" s="59" t="str">
        <f>IFERROR(VLOOKUP(CB24,'Paid Invoices'!$F$6:$I$381,3,FALSE),"")</f>
        <v/>
      </c>
      <c r="CD24" s="59" t="str">
        <f>IFERROR(VLOOKUP(CB24,'Open Invoices'!$D$1:$E$3000,2,FALSE),"")</f>
        <v/>
      </c>
      <c r="CE24" s="52"/>
      <c r="CF24" s="52" t="s">
        <v>2115</v>
      </c>
      <c r="CG24" s="49" t="str">
        <f>IFERROR(IFERROR(VLOOKUP($E24,'Asset Group  All Assets'!$B$1:$C$500,2,FALSE),(VLOOKUP($E24,'Missing-WSU-POs'!$B$1:$D$500,3,FALSE))),"?")</f>
        <v>Needed</v>
      </c>
      <c r="CH24" s="31" t="str">
        <f t="shared" si="0"/>
        <v/>
      </c>
      <c r="CI24" s="31" t="str">
        <f t="shared" si="1"/>
        <v>Wrong PO</v>
      </c>
      <c r="CJ24" s="29" t="str">
        <f>IFERROR(IF(VLOOKUP($E24,'Org July 2016 '!$D$1:$Z$500,3,FALSE)=G24,"-","Wrong PO"),"new")</f>
        <v>-</v>
      </c>
      <c r="CK24" s="32" t="str">
        <f>IF(CJ24="wrong PO",(VLOOKUP($E24,'Org July 2016 '!$D$1:$Z$500,3,FALSE)),"")</f>
        <v/>
      </c>
      <c r="CL24" s="29" t="str">
        <f>IFERROR(IF(VLOOKUP($E24,'Org June 2016 '!$D$1:$Z$500,3,FALSE)=G24,"-","Wrong PO"),"new")</f>
        <v>-</v>
      </c>
      <c r="CM24" s="32" t="str">
        <f>IF(CL24="wrong PO",(VLOOKUP($E24,'Org June 2016 '!$D$1:$Z$500,3,FALSE)),"")</f>
        <v/>
      </c>
      <c r="CN24" s="29" t="str">
        <f>IFERROR(IF(VLOOKUP($E24,'May 2016'!D23:Z522,3,FALSE)=G24,"-","Wrong PO"),"new")</f>
        <v>new</v>
      </c>
      <c r="CO24" s="32" t="str">
        <f>IF(CN24="wrong PO",(VLOOKUP($E24,'May 2016'!D23:Z522,3,FALSE)),"")</f>
        <v/>
      </c>
      <c r="CP24" s="29" t="str">
        <f>IFERROR(IF(VLOOKUP($E24,'Apr 2016'!$D$1:$Z$500,3,FALSE)=G24,"-","Wrong PO"),"new")</f>
        <v>new</v>
      </c>
      <c r="CQ24" s="32" t="str">
        <f>IF(CP24="wrong PO",(VLOOKUP($E24,'Apr 2016'!$D$1:$Z$500,3,FALSE)),"")</f>
        <v/>
      </c>
      <c r="CR24" s="32" t="str">
        <f>IFERROR(IF(VLOOKUP($E24,'Mar 2016'!$D$1:$Z$500,3,FALSE)=G24,"-","Wrong PO"),"new")</f>
        <v>new</v>
      </c>
      <c r="CS24" s="32" t="str">
        <f>IF(CP24="wrong PO",(VLOOKUP($E24,'Mar 2016'!$D$1:$Z$500,3,FALSE)),"")</f>
        <v/>
      </c>
      <c r="CT24" s="32" t="str">
        <f>IFERROR(IF(VLOOKUP($E24,'Feb 2016'!$D$1:$Z$500,3,FALSE)=G24,"-","Wrong PO"),"new")</f>
        <v>new</v>
      </c>
      <c r="CU24" s="32" t="str">
        <f>IF(CP24="wrong PO",(VLOOKUP($E24,'Feb 2016'!$D$1:$Z$500,3,FALSE)),"")</f>
        <v/>
      </c>
      <c r="CV24" s="29" t="str">
        <f>IFERROR(IF(VLOOKUP($E24,'Jan 2016'!$D$1:$Z$500,3,FALSE)=G24,"-","Wrong PO"),"new")</f>
        <v>new</v>
      </c>
      <c r="CW24" s="32" t="str">
        <f>IF(CV24="wrong PO",(VLOOKUP($E24,'Jan 2016'!$D$1:$Z$500,3,FALSE)),"")</f>
        <v/>
      </c>
      <c r="CX24" s="29" t="str">
        <f>IFERROR(IF(VLOOKUP($E24,'Dec 2015'!$D$1:$Z$500,3,FALSE)=G24,"-","Wrong PO"),"new")</f>
        <v>new</v>
      </c>
      <c r="CY24" s="32" t="str">
        <f>IF(CX24="wrong PO",(VLOOKUP($E24,'Dec 2015'!$D$1:$Z$500,3,FALSE)),"")</f>
        <v/>
      </c>
      <c r="CZ24" s="29" t="str">
        <f>IFERROR(IF(VLOOKUP($E24,'Nov 2015'!$D$1:$Z$500,3,FALSE)=G24,"-","Wrong PO"),"new")</f>
        <v>new</v>
      </c>
      <c r="DA24" s="32" t="str">
        <f>IF(CZ24="wrong PO",(VLOOKUP($E24,'Nov 2015'!$D$1:$Z$500,3,FALSE)),"")</f>
        <v/>
      </c>
      <c r="DB24" s="29" t="str">
        <f>IFERROR(IF(VLOOKUP($E24,'Oct 2015'!$D$1:$Z$500,3,FALSE)=G24,"-","Wrong PO"),"new")</f>
        <v>new</v>
      </c>
      <c r="DC24" s="32" t="str">
        <f>IF(DB24="wrong PO",(VLOOKUP($E24,'Oct 2015'!$D$1:$Z$500,3,FALSE)),"")</f>
        <v/>
      </c>
      <c r="DD24" s="29" t="str">
        <f>IFERROR(IF(VLOOKUP($E24,'Sep 2015'!$D$1:$Z$500,3,FALSE)=G24,"-","Wrong PO"),"new")</f>
        <v>new</v>
      </c>
      <c r="DE24" s="32" t="str">
        <f>IF(DD24="wrong PO",(VLOOKUP($E24,'Sep 2015'!$D$1:$Z$500,3,FALSE)),"")</f>
        <v/>
      </c>
    </row>
    <row r="25" spans="1:109">
      <c r="A25" s="115">
        <v>24</v>
      </c>
      <c r="B25" s="2" t="s">
        <v>841</v>
      </c>
      <c r="C25" s="2" t="s">
        <v>510</v>
      </c>
      <c r="D25" s="2" t="s">
        <v>56</v>
      </c>
      <c r="E25" s="2" t="s">
        <v>222</v>
      </c>
      <c r="F25" s="2" t="s">
        <v>767</v>
      </c>
      <c r="G25" s="21" t="s">
        <v>94</v>
      </c>
      <c r="H25" s="21" t="str">
        <f>IFERROR(VLOOKUP($E25,'Wayne Master'!$B$1:$C$315,2,FALSE),"not on master")</f>
        <v>Call</v>
      </c>
      <c r="I25" s="11" t="s">
        <v>2109</v>
      </c>
      <c r="J25" s="3">
        <v>42536</v>
      </c>
      <c r="K25" s="2" t="s">
        <v>39</v>
      </c>
      <c r="L25" s="2" t="s">
        <v>417</v>
      </c>
      <c r="M25" s="2" t="s">
        <v>30</v>
      </c>
      <c r="N25" s="2" t="s">
        <v>31</v>
      </c>
      <c r="O25" s="2" t="s">
        <v>32</v>
      </c>
      <c r="P25" s="4">
        <v>1644</v>
      </c>
      <c r="Q25" s="4">
        <v>3531</v>
      </c>
      <c r="R25" s="4">
        <v>1887</v>
      </c>
      <c r="S25" s="5">
        <v>31.89</v>
      </c>
      <c r="T25" s="4">
        <v>1</v>
      </c>
      <c r="U25" s="4">
        <v>1</v>
      </c>
      <c r="V25" s="4">
        <v>0</v>
      </c>
      <c r="W25" s="5">
        <v>0</v>
      </c>
      <c r="X25" s="5">
        <v>0</v>
      </c>
      <c r="Y25" s="14">
        <v>31.89</v>
      </c>
      <c r="Z25" s="14">
        <v>0</v>
      </c>
      <c r="AA25" s="14">
        <v>31.89</v>
      </c>
      <c r="AB25" s="4">
        <v>24580</v>
      </c>
      <c r="AC25" s="55"/>
      <c r="AD25" s="59">
        <f t="shared" si="2"/>
        <v>59.5</v>
      </c>
      <c r="AE25" s="59">
        <f t="shared" si="3"/>
        <v>59.733699999999999</v>
      </c>
      <c r="AF25" s="102" t="str">
        <f>IFERROR(IFERROR(VLOOKUP($G25,'FPO034'!$J$9:$Q$196,7,FALSE),(VLOOKUP($H25,'FPO034'!$J$9:$Q$196,7,FALSE))),"No PO")</f>
        <v>No PO</v>
      </c>
      <c r="AG25" s="102" t="str">
        <f>IFERROR(IFERROR(VLOOKUP($G25,'FPO034'!$J$9:$Q$196,8,FALSE),(VLOOKUP($H25,'FPO034'!$J$9:$Q$196,8,FALSE))),"No PO")</f>
        <v>No PO</v>
      </c>
      <c r="AH25" s="102" t="str">
        <f t="shared" si="4"/>
        <v>No</v>
      </c>
      <c r="AI25" s="59">
        <f>IFERROR(VLOOKUP($E25,'Rev2 Aug 16'!$D$1:$Z$300,22,FALSE),"-")</f>
        <v>31.89</v>
      </c>
      <c r="AJ25" s="59" t="str">
        <f>IFERROR(VLOOKUP($E25,'Rev2 Aug 16'!$D$1:$Z$300,5,FALSE),"-")</f>
        <v>WAY2001H6A</v>
      </c>
      <c r="AK25" s="59" t="str">
        <f>IFERROR(VLOOKUP(AJ25,'Paid Invoices'!$F$6:$I$381,3,FALSE),"")</f>
        <v/>
      </c>
      <c r="AL25" s="59" t="str">
        <f>IFERROR(VLOOKUP(AJ25,'Open Invoices'!$D$1:$E$3000,2,FALSE),"")</f>
        <v/>
      </c>
      <c r="AM25" s="59">
        <f>IFERROR(VLOOKUP($E25,'Rev2 July 16'!$D$1:$Z$300,22,FALSE),"-")</f>
        <v>27.61</v>
      </c>
      <c r="AN25" s="59" t="str">
        <f>IFERROR(VLOOKUP($E25,'Rev2 July 16'!$D$1:$Z$300,5,FALSE),"-")</f>
        <v>WAY2001G6A</v>
      </c>
      <c r="AO25" s="59" t="str">
        <f>IFERROR(VLOOKUP(AN25,'Paid Invoices'!$F$6:$I$381,3,FALSE),"")</f>
        <v/>
      </c>
      <c r="AP25" s="59" t="str">
        <f>IFERROR(VLOOKUP(AN25,'Open Invoices'!$D$1:$E$3000,2,FALSE),"")</f>
        <v/>
      </c>
      <c r="AQ25" s="59">
        <f>IFERROR(VLOOKUP($E25,'Rev June 16'!$D$1:$Z$300,22,FALSE),"-")</f>
        <v>0</v>
      </c>
      <c r="AR25" s="59" t="str">
        <f>IFERROR(VLOOKUP($E25,'Rev June 16'!$D$1:$Z$300,4,FALSE),"-")</f>
        <v>WAY2001F6A</v>
      </c>
      <c r="AS25" s="59" t="str">
        <f>IFERROR(VLOOKUP(AR25,'Paid Invoices'!$F$6:$I$381,3,FALSE),"")</f>
        <v/>
      </c>
      <c r="AT25" s="59" t="str">
        <f>IFERROR(VLOOKUP(AR25,'Open Invoices'!$D$1:$E$3000,2,FALSE),"")</f>
        <v/>
      </c>
      <c r="AU25" s="59" t="str">
        <f>IFERROR(VLOOKUP($E25,'May 2016'!$D$1:$Z$300,22,FALSE),"-")</f>
        <v>-</v>
      </c>
      <c r="AV25" s="59" t="str">
        <f>IFERROR(VLOOKUP($E25,'May 2016'!$D$1:$Z$300,4,FALSE),"-")</f>
        <v>-</v>
      </c>
      <c r="AW25" s="59" t="str">
        <f>IFERROR(VLOOKUP(AV25,'Paid Invoices'!$F$6:$I$381,3,FALSE),"")</f>
        <v/>
      </c>
      <c r="AX25" s="59" t="str">
        <f>IFERROR(VLOOKUP(AV25,'Open Invoices'!$D$1:$E$3000,2,FALSE),"")</f>
        <v/>
      </c>
      <c r="AY25" s="59" t="str">
        <f>IFERROR(VLOOKUP($E25,'Apr 2016'!$D$1:$Z$300,22,FALSE),"-")</f>
        <v>-</v>
      </c>
      <c r="AZ25" s="59" t="str">
        <f>IFERROR(VLOOKUP($E25,'Apr 2016'!$D$1:$Z$300,4,FALSE),"-")</f>
        <v>-</v>
      </c>
      <c r="BA25" s="59" t="str">
        <f>IFERROR(VLOOKUP(AZ25,'Paid Invoices'!$F$6:$I$381,3,FALSE),"")</f>
        <v/>
      </c>
      <c r="BB25" s="59" t="str">
        <f>IFERROR(VLOOKUP(AZ25,'Open Invoices'!$D$1:$E$3000,2,FALSE),"")</f>
        <v/>
      </c>
      <c r="BC25" s="59" t="str">
        <f>IFERROR(VLOOKUP($E25,'Mar 2016'!$D$1:$Z$300,22,FALSE),"-")</f>
        <v>-</v>
      </c>
      <c r="BD25" s="59" t="str">
        <f>IFERROR(VLOOKUP($E25,'Mar 2016'!$D$1:$Z$300,4,FALSE),"-")</f>
        <v>-</v>
      </c>
      <c r="BE25" s="59" t="str">
        <f>IFERROR(VLOOKUP(BD25,'Paid Invoices'!$F$6:$I$381,3,FALSE),"")</f>
        <v/>
      </c>
      <c r="BF25" s="59" t="str">
        <f>IFERROR(VLOOKUP(BD25,'Open Invoices'!$D$1:$E$3000,2,FALSE),"")</f>
        <v/>
      </c>
      <c r="BG25" s="59" t="str">
        <f>IFERROR(VLOOKUP($E25,'Feb 2016'!$D$1:$Z$300,22,FALSE),"-")</f>
        <v>-</v>
      </c>
      <c r="BH25" s="59" t="str">
        <f>IFERROR(VLOOKUP($E25,'Feb 2016'!$D$1:$Z$300,4,FALSE),"-")</f>
        <v>-</v>
      </c>
      <c r="BI25" s="59" t="str">
        <f>IFERROR(VLOOKUP(BH25,'Paid Invoices'!$F$6:$I$381,3,FALSE),"")</f>
        <v/>
      </c>
      <c r="BJ25" s="59" t="str">
        <f>IFERROR(VLOOKUP(BH25,'Open Invoices'!$D$1:$E$3000,2,FALSE),"")</f>
        <v/>
      </c>
      <c r="BK25" s="59" t="str">
        <f>IFERROR(VLOOKUP($E25,'Jan 2016'!$D$1:$Z$300,22,FALSE),"-")</f>
        <v>-</v>
      </c>
      <c r="BL25" s="59" t="str">
        <f>IFERROR(VLOOKUP($E25,'Jan 2016'!$D$1:$Z$300,4,FALSE),"-")</f>
        <v>-</v>
      </c>
      <c r="BM25" s="59" t="str">
        <f>IFERROR(VLOOKUP(BL25,'Paid Invoices'!$F$6:$I$381,3,FALSE),"")</f>
        <v/>
      </c>
      <c r="BN25" s="59" t="str">
        <f>IFERROR(VLOOKUP(BL25,'Open Invoices'!$D$1:$E$3000,2,FALSE),"")</f>
        <v/>
      </c>
      <c r="BO25" s="59" t="str">
        <f>IFERROR(VLOOKUP($E25,'Dec 2015'!$D$1:$Z$300,22,FALSE),"-")</f>
        <v>-</v>
      </c>
      <c r="BP25" s="59" t="str">
        <f>IFERROR(VLOOKUP($E25,'Dec 2015'!$D$1:$Z$300,4,FALSE),"-")</f>
        <v>-</v>
      </c>
      <c r="BQ25" s="59" t="str">
        <f>IFERROR(VLOOKUP(BP25,'Paid Invoices'!$F$6:$I$381,3,FALSE),"")</f>
        <v/>
      </c>
      <c r="BR25" s="59" t="str">
        <f>IFERROR(VLOOKUP(BP25,'Open Invoices'!$D$1:$E$3000,2,FALSE),"")</f>
        <v/>
      </c>
      <c r="BS25" s="59" t="str">
        <f>IFERROR(VLOOKUP($E25,'Nov 2015'!$D$1:$Z$300,22,FALSE),"-")</f>
        <v>-</v>
      </c>
      <c r="BT25" s="59" t="str">
        <f>IFERROR(VLOOKUP($E25,'Nov 2015'!$D$1:$Z$300,4,FALSE),"-")</f>
        <v>-</v>
      </c>
      <c r="BU25" s="59" t="str">
        <f>IFERROR(VLOOKUP(BT25,'Paid Invoices'!$F$6:$I$381,3,FALSE),"")</f>
        <v/>
      </c>
      <c r="BV25" s="59" t="str">
        <f>IFERROR(VLOOKUP(BT25,'Open Invoices'!$D$1:$E$3000,2,FALSE),"")</f>
        <v/>
      </c>
      <c r="BW25" s="59" t="str">
        <f>IFERROR(VLOOKUP($E25,'Oct 2015'!$D$1:$Z$300,22,FALSE),"-")</f>
        <v>-</v>
      </c>
      <c r="BX25" s="59" t="str">
        <f>IFERROR(VLOOKUP($E25,'Oct 2015'!$D$1:$Z$300,4,FALSE),"-")</f>
        <v>-</v>
      </c>
      <c r="BY25" s="59" t="str">
        <f>IFERROR(VLOOKUP(BX25,'Paid Invoices'!$F$6:$I$381,3,FALSE),"")</f>
        <v/>
      </c>
      <c r="BZ25" s="59" t="str">
        <f>IFERROR(VLOOKUP(BX25,'Open Invoices'!$D$1:$E$3000,2,FALSE),"")</f>
        <v/>
      </c>
      <c r="CA25" s="59" t="str">
        <f>IFERROR(VLOOKUP($E25,'Sep 2015'!$D$1:$Z$300,22,FALSE),"-")</f>
        <v>-</v>
      </c>
      <c r="CB25" s="59" t="str">
        <f>IFERROR(VLOOKUP($E25,'Sep 2015'!$D$1:$Z$300,4,FALSE),"-")</f>
        <v>-</v>
      </c>
      <c r="CC25" s="59" t="str">
        <f>IFERROR(VLOOKUP(CB25,'Paid Invoices'!$F$6:$I$381,3,FALSE),"")</f>
        <v/>
      </c>
      <c r="CD25" s="59" t="str">
        <f>IFERROR(VLOOKUP(CB25,'Open Invoices'!$D$1:$E$3000,2,FALSE),"")</f>
        <v/>
      </c>
      <c r="CE25" s="52"/>
      <c r="CF25" s="52" t="s">
        <v>2115</v>
      </c>
      <c r="CG25" s="49" t="str">
        <f>IFERROR(IFERROR(VLOOKUP($E25,'Asset Group  All Assets'!$B$1:$C$500,2,FALSE),(VLOOKUP($E25,'Missing-WSU-POs'!$B$1:$D$500,3,FALSE))),"?")</f>
        <v>Needed</v>
      </c>
      <c r="CH25" s="31" t="str">
        <f t="shared" si="0"/>
        <v/>
      </c>
      <c r="CI25" s="31" t="str">
        <f t="shared" si="1"/>
        <v>Wrong PO</v>
      </c>
      <c r="CJ25" s="29" t="str">
        <f>IFERROR(IF(VLOOKUP($E25,'Org July 2016 '!$D$1:$Z$500,3,FALSE)=G25,"-","Wrong PO"),"new")</f>
        <v>-</v>
      </c>
      <c r="CK25" s="32" t="str">
        <f>IF(CJ25="wrong PO",(VLOOKUP($E25,'Org July 2016 '!$D$1:$Z$500,3,FALSE)),"")</f>
        <v/>
      </c>
      <c r="CL25" s="29" t="str">
        <f>IFERROR(IF(VLOOKUP($E25,'Org June 2016 '!$D$1:$Z$500,3,FALSE)=G25,"-","Wrong PO"),"new")</f>
        <v>-</v>
      </c>
      <c r="CM25" s="32" t="str">
        <f>IF(CL25="wrong PO",(VLOOKUP($E25,'Org June 2016 '!$D$1:$Z$500,3,FALSE)),"")</f>
        <v/>
      </c>
      <c r="CN25" s="29" t="str">
        <f>IFERROR(IF(VLOOKUP($E25,'May 2016'!D24:Z523,3,FALSE)=G25,"-","Wrong PO"),"new")</f>
        <v>new</v>
      </c>
      <c r="CO25" s="32" t="str">
        <f>IF(CN25="wrong PO",(VLOOKUP($E25,'May 2016'!D24:Z523,3,FALSE)),"")</f>
        <v/>
      </c>
      <c r="CP25" s="29" t="str">
        <f>IFERROR(IF(VLOOKUP($E25,'Apr 2016'!$D$1:$Z$500,3,FALSE)=G25,"-","Wrong PO"),"new")</f>
        <v>new</v>
      </c>
      <c r="CQ25" s="32" t="str">
        <f>IF(CP25="wrong PO",(VLOOKUP($E25,'Apr 2016'!$D$1:$Z$500,3,FALSE)),"")</f>
        <v/>
      </c>
      <c r="CR25" s="32" t="str">
        <f>IFERROR(IF(VLOOKUP($E25,'Mar 2016'!$D$1:$Z$500,3,FALSE)=G25,"-","Wrong PO"),"new")</f>
        <v>new</v>
      </c>
      <c r="CS25" s="32" t="str">
        <f>IF(CP25="wrong PO",(VLOOKUP($E25,'Mar 2016'!$D$1:$Z$500,3,FALSE)),"")</f>
        <v/>
      </c>
      <c r="CT25" s="32" t="str">
        <f>IFERROR(IF(VLOOKUP($E25,'Feb 2016'!$D$1:$Z$500,3,FALSE)=G25,"-","Wrong PO"),"new")</f>
        <v>new</v>
      </c>
      <c r="CU25" s="32" t="str">
        <f>IF(CP25="wrong PO",(VLOOKUP($E25,'Feb 2016'!$D$1:$Z$500,3,FALSE)),"")</f>
        <v/>
      </c>
      <c r="CV25" s="29" t="str">
        <f>IFERROR(IF(VLOOKUP($E25,'Jan 2016'!$D$1:$Z$500,3,FALSE)=G25,"-","Wrong PO"),"new")</f>
        <v>new</v>
      </c>
      <c r="CW25" s="32" t="str">
        <f>IF(CV25="wrong PO",(VLOOKUP($E25,'Jan 2016'!$D$1:$Z$500,3,FALSE)),"")</f>
        <v/>
      </c>
      <c r="CX25" s="29" t="str">
        <f>IFERROR(IF(VLOOKUP($E25,'Dec 2015'!$D$1:$Z$500,3,FALSE)=G25,"-","Wrong PO"),"new")</f>
        <v>new</v>
      </c>
      <c r="CY25" s="32" t="str">
        <f>IF(CX25="wrong PO",(VLOOKUP($E25,'Dec 2015'!$D$1:$Z$500,3,FALSE)),"")</f>
        <v/>
      </c>
      <c r="CZ25" s="29" t="str">
        <f>IFERROR(IF(VLOOKUP($E25,'Nov 2015'!$D$1:$Z$500,3,FALSE)=G25,"-","Wrong PO"),"new")</f>
        <v>new</v>
      </c>
      <c r="DA25" s="32" t="str">
        <f>IF(CZ25="wrong PO",(VLOOKUP($E25,'Nov 2015'!$D$1:$Z$500,3,FALSE)),"")</f>
        <v/>
      </c>
      <c r="DB25" s="29" t="str">
        <f>IFERROR(IF(VLOOKUP($E25,'Oct 2015'!$D$1:$Z$500,3,FALSE)=G25,"-","Wrong PO"),"new")</f>
        <v>new</v>
      </c>
      <c r="DC25" s="32" t="str">
        <f>IF(DB25="wrong PO",(VLOOKUP($E25,'Oct 2015'!$D$1:$Z$500,3,FALSE)),"")</f>
        <v/>
      </c>
      <c r="DD25" s="29" t="str">
        <f>IFERROR(IF(VLOOKUP($E25,'Sep 2015'!$D$1:$Z$500,3,FALSE)=G25,"-","Wrong PO"),"new")</f>
        <v>new</v>
      </c>
      <c r="DE25" s="32" t="str">
        <f>IF(DD25="wrong PO",(VLOOKUP($E25,'Sep 2015'!$D$1:$Z$500,3,FALSE)),"")</f>
        <v/>
      </c>
    </row>
    <row r="26" spans="1:109">
      <c r="A26" s="115">
        <v>25</v>
      </c>
      <c r="B26" s="2" t="s">
        <v>841</v>
      </c>
      <c r="C26" s="2" t="s">
        <v>510</v>
      </c>
      <c r="D26" s="2" t="s">
        <v>766</v>
      </c>
      <c r="E26" s="2" t="s">
        <v>223</v>
      </c>
      <c r="F26" s="2" t="s">
        <v>746</v>
      </c>
      <c r="G26" s="21" t="s">
        <v>94</v>
      </c>
      <c r="H26" s="21" t="str">
        <f>IFERROR(VLOOKUP($E26,'Wayne Master'!$B$1:$C$315,2,FALSE),"not on master")</f>
        <v>Call</v>
      </c>
      <c r="I26" s="11" t="s">
        <v>2109</v>
      </c>
      <c r="J26" s="3">
        <v>42526</v>
      </c>
      <c r="K26" s="2"/>
      <c r="L26" s="2" t="s">
        <v>747</v>
      </c>
      <c r="M26" s="2" t="s">
        <v>30</v>
      </c>
      <c r="N26" s="2" t="s">
        <v>31</v>
      </c>
      <c r="O26" s="2" t="s">
        <v>378</v>
      </c>
      <c r="P26" s="4">
        <v>500</v>
      </c>
      <c r="Q26" s="4">
        <v>503</v>
      </c>
      <c r="R26" s="4">
        <v>3</v>
      </c>
      <c r="S26" s="5">
        <v>0.08</v>
      </c>
      <c r="T26" s="4">
        <v>2350</v>
      </c>
      <c r="U26" s="4">
        <v>2467</v>
      </c>
      <c r="V26" s="4">
        <v>117</v>
      </c>
      <c r="W26" s="5">
        <v>9.65</v>
      </c>
      <c r="X26" s="5">
        <v>0</v>
      </c>
      <c r="Y26" s="14">
        <v>9.73</v>
      </c>
      <c r="Z26" s="14">
        <v>0</v>
      </c>
      <c r="AA26" s="14">
        <v>9.73</v>
      </c>
      <c r="AB26" s="4">
        <v>24580</v>
      </c>
      <c r="AC26" s="55"/>
      <c r="AD26" s="59">
        <f t="shared" si="2"/>
        <v>217</v>
      </c>
      <c r="AE26" s="59">
        <f t="shared" si="3"/>
        <v>156.0273</v>
      </c>
      <c r="AF26" s="102" t="str">
        <f>IFERROR(IFERROR(VLOOKUP($G26,'FPO034'!$J$9:$Q$196,7,FALSE),(VLOOKUP($H26,'FPO034'!$J$9:$Q$196,7,FALSE))),"No PO")</f>
        <v>No PO</v>
      </c>
      <c r="AG26" s="102" t="str">
        <f>IFERROR(IFERROR(VLOOKUP($G26,'FPO034'!$J$9:$Q$196,8,FALSE),(VLOOKUP($H26,'FPO034'!$J$9:$Q$196,8,FALSE))),"No PO")</f>
        <v>No PO</v>
      </c>
      <c r="AH26" s="102" t="str">
        <f t="shared" si="4"/>
        <v>No</v>
      </c>
      <c r="AI26" s="59">
        <f>IFERROR(VLOOKUP($E26,'Rev2 Aug 16'!$D$1:$Z$300,22,FALSE),"-")</f>
        <v>9.73</v>
      </c>
      <c r="AJ26" s="59" t="str">
        <f>IFERROR(VLOOKUP($E26,'Rev2 Aug 16'!$D$1:$Z$300,5,FALSE),"-")</f>
        <v>WAY2001H6A</v>
      </c>
      <c r="AK26" s="59" t="str">
        <f>IFERROR(VLOOKUP(AJ26,'Paid Invoices'!$F$6:$I$381,3,FALSE),"")</f>
        <v/>
      </c>
      <c r="AL26" s="59" t="str">
        <f>IFERROR(VLOOKUP(AJ26,'Open Invoices'!$D$1:$E$3000,2,FALSE),"")</f>
        <v/>
      </c>
      <c r="AM26" s="59">
        <f>IFERROR(VLOOKUP($E26,'Rev2 July 16'!$D$1:$Z$300,22,FALSE),"-")</f>
        <v>207.27</v>
      </c>
      <c r="AN26" s="59" t="str">
        <f>IFERROR(VLOOKUP($E26,'Rev2 July 16'!$D$1:$Z$300,5,FALSE),"-")</f>
        <v>WAY2001G6A</v>
      </c>
      <c r="AO26" s="59" t="str">
        <f>IFERROR(VLOOKUP(AN26,'Paid Invoices'!$F$6:$I$381,3,FALSE),"")</f>
        <v/>
      </c>
      <c r="AP26" s="59" t="str">
        <f>IFERROR(VLOOKUP(AN26,'Open Invoices'!$D$1:$E$3000,2,FALSE),"")</f>
        <v/>
      </c>
      <c r="AQ26" s="59">
        <f>IFERROR(VLOOKUP($E26,'Rev June 16'!$D$1:$Z$300,22,FALSE),"-")</f>
        <v>0</v>
      </c>
      <c r="AR26" s="59" t="str">
        <f>IFERROR(VLOOKUP($E26,'Rev June 16'!$D$1:$Z$300,4,FALSE),"-")</f>
        <v>WAY2001F6A</v>
      </c>
      <c r="AS26" s="59" t="str">
        <f>IFERROR(VLOOKUP(AR26,'Paid Invoices'!$F$6:$I$381,3,FALSE),"")</f>
        <v/>
      </c>
      <c r="AT26" s="59" t="str">
        <f>IFERROR(VLOOKUP(AR26,'Open Invoices'!$D$1:$E$3000,2,FALSE),"")</f>
        <v/>
      </c>
      <c r="AU26" s="59" t="str">
        <f>IFERROR(VLOOKUP($E26,'May 2016'!$D$1:$Z$300,22,FALSE),"-")</f>
        <v>-</v>
      </c>
      <c r="AV26" s="59" t="str">
        <f>IFERROR(VLOOKUP($E26,'May 2016'!$D$1:$Z$300,4,FALSE),"-")</f>
        <v>-</v>
      </c>
      <c r="AW26" s="59" t="str">
        <f>IFERROR(VLOOKUP(AV26,'Paid Invoices'!$F$6:$I$381,3,FALSE),"")</f>
        <v/>
      </c>
      <c r="AX26" s="59" t="str">
        <f>IFERROR(VLOOKUP(AV26,'Open Invoices'!$D$1:$E$3000,2,FALSE),"")</f>
        <v/>
      </c>
      <c r="AY26" s="59" t="str">
        <f>IFERROR(VLOOKUP($E26,'Apr 2016'!$D$1:$Z$300,22,FALSE),"-")</f>
        <v>-</v>
      </c>
      <c r="AZ26" s="59" t="str">
        <f>IFERROR(VLOOKUP($E26,'Apr 2016'!$D$1:$Z$300,4,FALSE),"-")</f>
        <v>-</v>
      </c>
      <c r="BA26" s="59" t="str">
        <f>IFERROR(VLOOKUP(AZ26,'Paid Invoices'!$F$6:$I$381,3,FALSE),"")</f>
        <v/>
      </c>
      <c r="BB26" s="59" t="str">
        <f>IFERROR(VLOOKUP(AZ26,'Open Invoices'!$D$1:$E$3000,2,FALSE),"")</f>
        <v/>
      </c>
      <c r="BC26" s="59" t="str">
        <f>IFERROR(VLOOKUP($E26,'Mar 2016'!$D$1:$Z$300,22,FALSE),"-")</f>
        <v>-</v>
      </c>
      <c r="BD26" s="59" t="str">
        <f>IFERROR(VLOOKUP($E26,'Mar 2016'!$D$1:$Z$300,4,FALSE),"-")</f>
        <v>-</v>
      </c>
      <c r="BE26" s="59" t="str">
        <f>IFERROR(VLOOKUP(BD26,'Paid Invoices'!$F$6:$I$381,3,FALSE),"")</f>
        <v/>
      </c>
      <c r="BF26" s="59" t="str">
        <f>IFERROR(VLOOKUP(BD26,'Open Invoices'!$D$1:$E$3000,2,FALSE),"")</f>
        <v/>
      </c>
      <c r="BG26" s="59" t="str">
        <f>IFERROR(VLOOKUP($E26,'Feb 2016'!$D$1:$Z$300,22,FALSE),"-")</f>
        <v>-</v>
      </c>
      <c r="BH26" s="59" t="str">
        <f>IFERROR(VLOOKUP($E26,'Feb 2016'!$D$1:$Z$300,4,FALSE),"-")</f>
        <v>-</v>
      </c>
      <c r="BI26" s="59" t="str">
        <f>IFERROR(VLOOKUP(BH26,'Paid Invoices'!$F$6:$I$381,3,FALSE),"")</f>
        <v/>
      </c>
      <c r="BJ26" s="59" t="str">
        <f>IFERROR(VLOOKUP(BH26,'Open Invoices'!$D$1:$E$3000,2,FALSE),"")</f>
        <v/>
      </c>
      <c r="BK26" s="59" t="str">
        <f>IFERROR(VLOOKUP($E26,'Jan 2016'!$D$1:$Z$300,22,FALSE),"-")</f>
        <v>-</v>
      </c>
      <c r="BL26" s="59" t="str">
        <f>IFERROR(VLOOKUP($E26,'Jan 2016'!$D$1:$Z$300,4,FALSE),"-")</f>
        <v>-</v>
      </c>
      <c r="BM26" s="59" t="str">
        <f>IFERROR(VLOOKUP(BL26,'Paid Invoices'!$F$6:$I$381,3,FALSE),"")</f>
        <v/>
      </c>
      <c r="BN26" s="59" t="str">
        <f>IFERROR(VLOOKUP(BL26,'Open Invoices'!$D$1:$E$3000,2,FALSE),"")</f>
        <v/>
      </c>
      <c r="BO26" s="59" t="str">
        <f>IFERROR(VLOOKUP($E26,'Dec 2015'!$D$1:$Z$300,22,FALSE),"-")</f>
        <v>-</v>
      </c>
      <c r="BP26" s="59" t="str">
        <f>IFERROR(VLOOKUP($E26,'Dec 2015'!$D$1:$Z$300,4,FALSE),"-")</f>
        <v>-</v>
      </c>
      <c r="BQ26" s="59" t="str">
        <f>IFERROR(VLOOKUP(BP26,'Paid Invoices'!$F$6:$I$381,3,FALSE),"")</f>
        <v/>
      </c>
      <c r="BR26" s="59" t="str">
        <f>IFERROR(VLOOKUP(BP26,'Open Invoices'!$D$1:$E$3000,2,FALSE),"")</f>
        <v/>
      </c>
      <c r="BS26" s="59" t="str">
        <f>IFERROR(VLOOKUP($E26,'Nov 2015'!$D$1:$Z$300,22,FALSE),"-")</f>
        <v>-</v>
      </c>
      <c r="BT26" s="59" t="str">
        <f>IFERROR(VLOOKUP($E26,'Nov 2015'!$D$1:$Z$300,4,FALSE),"-")</f>
        <v>-</v>
      </c>
      <c r="BU26" s="59" t="str">
        <f>IFERROR(VLOOKUP(BT26,'Paid Invoices'!$F$6:$I$381,3,FALSE),"")</f>
        <v/>
      </c>
      <c r="BV26" s="59" t="str">
        <f>IFERROR(VLOOKUP(BT26,'Open Invoices'!$D$1:$E$3000,2,FALSE),"")</f>
        <v/>
      </c>
      <c r="BW26" s="59" t="str">
        <f>IFERROR(VLOOKUP($E26,'Oct 2015'!$D$1:$Z$300,22,FALSE),"-")</f>
        <v>-</v>
      </c>
      <c r="BX26" s="59" t="str">
        <f>IFERROR(VLOOKUP($E26,'Oct 2015'!$D$1:$Z$300,4,FALSE),"-")</f>
        <v>-</v>
      </c>
      <c r="BY26" s="59" t="str">
        <f>IFERROR(VLOOKUP(BX26,'Paid Invoices'!$F$6:$I$381,3,FALSE),"")</f>
        <v/>
      </c>
      <c r="BZ26" s="59" t="str">
        <f>IFERROR(VLOOKUP(BX26,'Open Invoices'!$D$1:$E$3000,2,FALSE),"")</f>
        <v/>
      </c>
      <c r="CA26" s="59" t="str">
        <f>IFERROR(VLOOKUP($E26,'Sep 2015'!$D$1:$Z$300,22,FALSE),"-")</f>
        <v>-</v>
      </c>
      <c r="CB26" s="59" t="str">
        <f>IFERROR(VLOOKUP($E26,'Sep 2015'!$D$1:$Z$300,4,FALSE),"-")</f>
        <v>-</v>
      </c>
      <c r="CC26" s="59" t="str">
        <f>IFERROR(VLOOKUP(CB26,'Paid Invoices'!$F$6:$I$381,3,FALSE),"")</f>
        <v/>
      </c>
      <c r="CD26" s="59" t="str">
        <f>IFERROR(VLOOKUP(CB26,'Open Invoices'!$D$1:$E$3000,2,FALSE),"")</f>
        <v/>
      </c>
      <c r="CE26" s="52"/>
      <c r="CF26" s="52" t="s">
        <v>2115</v>
      </c>
      <c r="CG26" s="49" t="str">
        <f>IFERROR(IFERROR(VLOOKUP($E26,'Asset Group  All Assets'!$B$1:$C$500,2,FALSE),(VLOOKUP($E26,'Missing-WSU-POs'!$B$1:$D$500,3,FALSE))),"?")</f>
        <v>Needed</v>
      </c>
      <c r="CH26" s="31" t="str">
        <f t="shared" si="0"/>
        <v/>
      </c>
      <c r="CI26" s="31" t="str">
        <f t="shared" si="1"/>
        <v>Wrong PO</v>
      </c>
      <c r="CJ26" s="29" t="str">
        <f>IFERROR(IF(VLOOKUP($E26,'Org July 2016 '!$D$1:$Z$500,3,FALSE)=G26,"-","Wrong PO"),"new")</f>
        <v>-</v>
      </c>
      <c r="CK26" s="32" t="str">
        <f>IF(CJ26="wrong PO",(VLOOKUP($E26,'Org July 2016 '!$D$1:$Z$500,3,FALSE)),"")</f>
        <v/>
      </c>
      <c r="CL26" s="29" t="str">
        <f>IFERROR(IF(VLOOKUP($E26,'Org June 2016 '!$D$1:$Z$500,3,FALSE)=G26,"-","Wrong PO"),"new")</f>
        <v>-</v>
      </c>
      <c r="CM26" s="32" t="str">
        <f>IF(CL26="wrong PO",(VLOOKUP($E26,'Org June 2016 '!$D$1:$Z$500,3,FALSE)),"")</f>
        <v/>
      </c>
      <c r="CN26" s="29" t="str">
        <f>IFERROR(IF(VLOOKUP($E26,'May 2016'!D25:Z524,3,FALSE)=G26,"-","Wrong PO"),"new")</f>
        <v>new</v>
      </c>
      <c r="CO26" s="32" t="str">
        <f>IF(CN26="wrong PO",(VLOOKUP($E26,'May 2016'!D25:Z524,3,FALSE)),"")</f>
        <v/>
      </c>
      <c r="CP26" s="29" t="str">
        <f>IFERROR(IF(VLOOKUP($E26,'Apr 2016'!$D$1:$Z$500,3,FALSE)=G26,"-","Wrong PO"),"new")</f>
        <v>new</v>
      </c>
      <c r="CQ26" s="32" t="str">
        <f>IF(CP26="wrong PO",(VLOOKUP($E26,'Apr 2016'!$D$1:$Z$500,3,FALSE)),"")</f>
        <v/>
      </c>
      <c r="CR26" s="32" t="str">
        <f>IFERROR(IF(VLOOKUP($E26,'Mar 2016'!$D$1:$Z$500,3,FALSE)=G26,"-","Wrong PO"),"new")</f>
        <v>new</v>
      </c>
      <c r="CS26" s="32" t="str">
        <f>IF(CP26="wrong PO",(VLOOKUP($E26,'Mar 2016'!$D$1:$Z$500,3,FALSE)),"")</f>
        <v/>
      </c>
      <c r="CT26" s="32" t="str">
        <f>IFERROR(IF(VLOOKUP($E26,'Feb 2016'!$D$1:$Z$500,3,FALSE)=G26,"-","Wrong PO"),"new")</f>
        <v>new</v>
      </c>
      <c r="CU26" s="32" t="str">
        <f>IF(CP26="wrong PO",(VLOOKUP($E26,'Feb 2016'!$D$1:$Z$500,3,FALSE)),"")</f>
        <v/>
      </c>
      <c r="CV26" s="29" t="str">
        <f>IFERROR(IF(VLOOKUP($E26,'Jan 2016'!$D$1:$Z$500,3,FALSE)=G26,"-","Wrong PO"),"new")</f>
        <v>new</v>
      </c>
      <c r="CW26" s="32" t="str">
        <f>IF(CV26="wrong PO",(VLOOKUP($E26,'Jan 2016'!$D$1:$Z$500,3,FALSE)),"")</f>
        <v/>
      </c>
      <c r="CX26" s="29" t="str">
        <f>IFERROR(IF(VLOOKUP($E26,'Dec 2015'!$D$1:$Z$500,3,FALSE)=G26,"-","Wrong PO"),"new")</f>
        <v>new</v>
      </c>
      <c r="CY26" s="32" t="str">
        <f>IF(CX26="wrong PO",(VLOOKUP($E26,'Dec 2015'!$D$1:$Z$500,3,FALSE)),"")</f>
        <v/>
      </c>
      <c r="CZ26" s="29" t="str">
        <f>IFERROR(IF(VLOOKUP($E26,'Nov 2015'!$D$1:$Z$500,3,FALSE)=G26,"-","Wrong PO"),"new")</f>
        <v>new</v>
      </c>
      <c r="DA26" s="32" t="str">
        <f>IF(CZ26="wrong PO",(VLOOKUP($E26,'Nov 2015'!$D$1:$Z$500,3,FALSE)),"")</f>
        <v/>
      </c>
      <c r="DB26" s="29" t="str">
        <f>IFERROR(IF(VLOOKUP($E26,'Oct 2015'!$D$1:$Z$500,3,FALSE)=G26,"-","Wrong PO"),"new")</f>
        <v>new</v>
      </c>
      <c r="DC26" s="32" t="str">
        <f>IF(DB26="wrong PO",(VLOOKUP($E26,'Oct 2015'!$D$1:$Z$500,3,FALSE)),"")</f>
        <v/>
      </c>
      <c r="DD26" s="29" t="str">
        <f>IFERROR(IF(VLOOKUP($E26,'Sep 2015'!$D$1:$Z$500,3,FALSE)=G26,"-","Wrong PO"),"new")</f>
        <v>new</v>
      </c>
      <c r="DE26" s="32" t="str">
        <f>IF(DD26="wrong PO",(VLOOKUP($E26,'Sep 2015'!$D$1:$Z$500,3,FALSE)),"")</f>
        <v/>
      </c>
    </row>
    <row r="27" spans="1:109">
      <c r="A27" s="115">
        <v>26</v>
      </c>
      <c r="B27" s="2" t="s">
        <v>841</v>
      </c>
      <c r="C27" s="2" t="s">
        <v>510</v>
      </c>
      <c r="D27" s="2" t="s">
        <v>729</v>
      </c>
      <c r="E27" s="2" t="s">
        <v>225</v>
      </c>
      <c r="F27" s="2" t="s">
        <v>67</v>
      </c>
      <c r="G27" s="21" t="s">
        <v>94</v>
      </c>
      <c r="H27" s="21" t="str">
        <f>IFERROR(VLOOKUP($E27,'Wayne Master'!$B$1:$C$315,2,FALSE),"not on master")</f>
        <v>Call</v>
      </c>
      <c r="I27" s="11" t="s">
        <v>2109</v>
      </c>
      <c r="J27" s="3">
        <v>42501</v>
      </c>
      <c r="K27" s="2"/>
      <c r="L27" s="2" t="s">
        <v>722</v>
      </c>
      <c r="M27" s="2" t="s">
        <v>394</v>
      </c>
      <c r="N27" s="2" t="s">
        <v>31</v>
      </c>
      <c r="O27" s="2" t="s">
        <v>382</v>
      </c>
      <c r="P27" s="4">
        <v>10</v>
      </c>
      <c r="Q27" s="4">
        <v>10</v>
      </c>
      <c r="R27" s="4">
        <v>0</v>
      </c>
      <c r="S27" s="14">
        <v>0</v>
      </c>
      <c r="T27" s="4">
        <v>10</v>
      </c>
      <c r="U27" s="4">
        <v>10</v>
      </c>
      <c r="V27" s="4">
        <v>0</v>
      </c>
      <c r="W27" s="5">
        <v>0</v>
      </c>
      <c r="X27" s="5">
        <v>0</v>
      </c>
      <c r="Y27" s="14">
        <v>0</v>
      </c>
      <c r="Z27" s="14">
        <v>0</v>
      </c>
      <c r="AA27" s="14">
        <v>0</v>
      </c>
      <c r="AB27" s="4">
        <v>24580</v>
      </c>
      <c r="AC27" s="55"/>
      <c r="AD27" s="59">
        <f t="shared" si="2"/>
        <v>0</v>
      </c>
      <c r="AE27" s="59">
        <f t="shared" si="3"/>
        <v>0.7669999999999999</v>
      </c>
      <c r="AF27" s="102" t="str">
        <f>IFERROR(IFERROR(VLOOKUP($G27,'FPO034'!$J$9:$Q$196,7,FALSE),(VLOOKUP($H27,'FPO034'!$J$9:$Q$196,7,FALSE))),"No PO")</f>
        <v>No PO</v>
      </c>
      <c r="AG27" s="102" t="str">
        <f>IFERROR(IFERROR(VLOOKUP($G27,'FPO034'!$J$9:$Q$196,8,FALSE),(VLOOKUP($H27,'FPO034'!$J$9:$Q$196,8,FALSE))),"No PO")</f>
        <v>No PO</v>
      </c>
      <c r="AH27" s="102" t="str">
        <f t="shared" si="4"/>
        <v>No</v>
      </c>
      <c r="AI27" s="59" t="str">
        <f>IFERROR(VLOOKUP($E27,'Rev2 Aug 16'!$D$1:$Z$300,22,FALSE),"-")</f>
        <v>-</v>
      </c>
      <c r="AJ27" s="59" t="str">
        <f>IFERROR(VLOOKUP($E27,'Rev2 Aug 16'!$D$1:$Z$300,5,FALSE),"-")</f>
        <v>-</v>
      </c>
      <c r="AK27" s="59" t="str">
        <f>IFERROR(VLOOKUP(AJ27,'Paid Invoices'!$F$6:$I$381,3,FALSE),"")</f>
        <v/>
      </c>
      <c r="AL27" s="59" t="str">
        <f>IFERROR(VLOOKUP(AJ27,'Open Invoices'!$D$1:$E$3000,2,FALSE),"")</f>
        <v/>
      </c>
      <c r="AM27" s="59" t="str">
        <f>IFERROR(VLOOKUP($E27,'Rev2 July 16'!$D$1:$Z$300,22,FALSE),"-")</f>
        <v>-</v>
      </c>
      <c r="AN27" s="59" t="str">
        <f>IFERROR(VLOOKUP($E27,'Rev2 July 16'!$D$1:$Z$300,5,FALSE),"-")</f>
        <v>-</v>
      </c>
      <c r="AO27" s="59" t="str">
        <f>IFERROR(VLOOKUP(AN27,'Paid Invoices'!$F$6:$I$381,3,FALSE),"")</f>
        <v/>
      </c>
      <c r="AP27" s="59" t="str">
        <f>IFERROR(VLOOKUP(AN27,'Open Invoices'!$D$1:$E$3000,2,FALSE),"")</f>
        <v/>
      </c>
      <c r="AQ27" s="59">
        <f>IFERROR(VLOOKUP($E27,'Rev June 16'!$D$1:$Z$300,22,FALSE),"-")</f>
        <v>0</v>
      </c>
      <c r="AR27" s="59" t="str">
        <f>IFERROR(VLOOKUP($E27,'Rev June 16'!$D$1:$Z$300,4,FALSE),"-")</f>
        <v>WAY2001F6A</v>
      </c>
      <c r="AS27" s="59" t="str">
        <f>IFERROR(VLOOKUP(AR27,'Paid Invoices'!$F$6:$I$381,3,FALSE),"")</f>
        <v/>
      </c>
      <c r="AT27" s="59" t="str">
        <f>IFERROR(VLOOKUP(AR27,'Open Invoices'!$D$1:$E$3000,2,FALSE),"")</f>
        <v/>
      </c>
      <c r="AU27" s="59" t="str">
        <f>IFERROR(VLOOKUP($E27,'May 2016'!$D$1:$Z$300,22,FALSE),"-")</f>
        <v>-</v>
      </c>
      <c r="AV27" s="59" t="str">
        <f>IFERROR(VLOOKUP($E27,'May 2016'!$D$1:$Z$300,4,FALSE),"-")</f>
        <v>-</v>
      </c>
      <c r="AW27" s="59" t="str">
        <f>IFERROR(VLOOKUP(AV27,'Paid Invoices'!$F$6:$I$381,3,FALSE),"")</f>
        <v/>
      </c>
      <c r="AX27" s="59" t="str">
        <f>IFERROR(VLOOKUP(AV27,'Open Invoices'!$D$1:$E$3000,2,FALSE),"")</f>
        <v/>
      </c>
      <c r="AY27" s="59" t="str">
        <f>IFERROR(VLOOKUP($E27,'Apr 2016'!$D$1:$Z$300,22,FALSE),"-")</f>
        <v>-</v>
      </c>
      <c r="AZ27" s="59" t="str">
        <f>IFERROR(VLOOKUP($E27,'Apr 2016'!$D$1:$Z$300,4,FALSE),"-")</f>
        <v>-</v>
      </c>
      <c r="BA27" s="59" t="str">
        <f>IFERROR(VLOOKUP(AZ27,'Paid Invoices'!$F$6:$I$381,3,FALSE),"")</f>
        <v/>
      </c>
      <c r="BB27" s="59" t="str">
        <f>IFERROR(VLOOKUP(AZ27,'Open Invoices'!$D$1:$E$3000,2,FALSE),"")</f>
        <v/>
      </c>
      <c r="BC27" s="59" t="str">
        <f>IFERROR(VLOOKUP($E27,'Mar 2016'!$D$1:$Z$300,22,FALSE),"-")</f>
        <v>-</v>
      </c>
      <c r="BD27" s="59" t="str">
        <f>IFERROR(VLOOKUP($E27,'Mar 2016'!$D$1:$Z$300,4,FALSE),"-")</f>
        <v>-</v>
      </c>
      <c r="BE27" s="59" t="str">
        <f>IFERROR(VLOOKUP(BD27,'Paid Invoices'!$F$6:$I$381,3,FALSE),"")</f>
        <v/>
      </c>
      <c r="BF27" s="59" t="str">
        <f>IFERROR(VLOOKUP(BD27,'Open Invoices'!$D$1:$E$3000,2,FALSE),"")</f>
        <v/>
      </c>
      <c r="BG27" s="59" t="str">
        <f>IFERROR(VLOOKUP($E27,'Feb 2016'!$D$1:$Z$300,22,FALSE),"-")</f>
        <v>-</v>
      </c>
      <c r="BH27" s="59" t="str">
        <f>IFERROR(VLOOKUP($E27,'Feb 2016'!$D$1:$Z$300,4,FALSE),"-")</f>
        <v>-</v>
      </c>
      <c r="BI27" s="59" t="str">
        <f>IFERROR(VLOOKUP(BH27,'Paid Invoices'!$F$6:$I$381,3,FALSE),"")</f>
        <v/>
      </c>
      <c r="BJ27" s="59" t="str">
        <f>IFERROR(VLOOKUP(BH27,'Open Invoices'!$D$1:$E$3000,2,FALSE),"")</f>
        <v/>
      </c>
      <c r="BK27" s="59" t="str">
        <f>IFERROR(VLOOKUP($E27,'Jan 2016'!$D$1:$Z$300,22,FALSE),"-")</f>
        <v>-</v>
      </c>
      <c r="BL27" s="59" t="str">
        <f>IFERROR(VLOOKUP($E27,'Jan 2016'!$D$1:$Z$300,4,FALSE),"-")</f>
        <v>-</v>
      </c>
      <c r="BM27" s="59" t="str">
        <f>IFERROR(VLOOKUP(BL27,'Paid Invoices'!$F$6:$I$381,3,FALSE),"")</f>
        <v/>
      </c>
      <c r="BN27" s="59" t="str">
        <f>IFERROR(VLOOKUP(BL27,'Open Invoices'!$D$1:$E$3000,2,FALSE),"")</f>
        <v/>
      </c>
      <c r="BO27" s="59" t="str">
        <f>IFERROR(VLOOKUP($E27,'Dec 2015'!$D$1:$Z$300,22,FALSE),"-")</f>
        <v>-</v>
      </c>
      <c r="BP27" s="59" t="str">
        <f>IFERROR(VLOOKUP($E27,'Dec 2015'!$D$1:$Z$300,4,FALSE),"-")</f>
        <v>-</v>
      </c>
      <c r="BQ27" s="59" t="str">
        <f>IFERROR(VLOOKUP(BP27,'Paid Invoices'!$F$6:$I$381,3,FALSE),"")</f>
        <v/>
      </c>
      <c r="BR27" s="59" t="str">
        <f>IFERROR(VLOOKUP(BP27,'Open Invoices'!$D$1:$E$3000,2,FALSE),"")</f>
        <v/>
      </c>
      <c r="BS27" s="59" t="str">
        <f>IFERROR(VLOOKUP($E27,'Nov 2015'!$D$1:$Z$300,22,FALSE),"-")</f>
        <v>-</v>
      </c>
      <c r="BT27" s="59" t="str">
        <f>IFERROR(VLOOKUP($E27,'Nov 2015'!$D$1:$Z$300,4,FALSE),"-")</f>
        <v>-</v>
      </c>
      <c r="BU27" s="59" t="str">
        <f>IFERROR(VLOOKUP(BT27,'Paid Invoices'!$F$6:$I$381,3,FALSE),"")</f>
        <v/>
      </c>
      <c r="BV27" s="59" t="str">
        <f>IFERROR(VLOOKUP(BT27,'Open Invoices'!$D$1:$E$3000,2,FALSE),"")</f>
        <v/>
      </c>
      <c r="BW27" s="59" t="str">
        <f>IFERROR(VLOOKUP($E27,'Oct 2015'!$D$1:$Z$300,22,FALSE),"-")</f>
        <v>-</v>
      </c>
      <c r="BX27" s="59" t="str">
        <f>IFERROR(VLOOKUP($E27,'Oct 2015'!$D$1:$Z$300,4,FALSE),"-")</f>
        <v>-</v>
      </c>
      <c r="BY27" s="59" t="str">
        <f>IFERROR(VLOOKUP(BX27,'Paid Invoices'!$F$6:$I$381,3,FALSE),"")</f>
        <v/>
      </c>
      <c r="BZ27" s="59" t="str">
        <f>IFERROR(VLOOKUP(BX27,'Open Invoices'!$D$1:$E$3000,2,FALSE),"")</f>
        <v/>
      </c>
      <c r="CA27" s="59" t="str">
        <f>IFERROR(VLOOKUP($E27,'Sep 2015'!$D$1:$Z$300,22,FALSE),"-")</f>
        <v>-</v>
      </c>
      <c r="CB27" s="59" t="str">
        <f>IFERROR(VLOOKUP($E27,'Sep 2015'!$D$1:$Z$300,4,FALSE),"-")</f>
        <v>-</v>
      </c>
      <c r="CC27" s="59" t="str">
        <f>IFERROR(VLOOKUP(CB27,'Paid Invoices'!$F$6:$I$381,3,FALSE),"")</f>
        <v/>
      </c>
      <c r="CD27" s="59" t="str">
        <f>IFERROR(VLOOKUP(CB27,'Open Invoices'!$D$1:$E$3000,2,FALSE),"")</f>
        <v/>
      </c>
      <c r="CE27" s="52"/>
      <c r="CF27" s="52" t="s">
        <v>2115</v>
      </c>
      <c r="CG27" s="49" t="str">
        <f>IFERROR(IFERROR(VLOOKUP($E27,'Asset Group  All Assets'!$B$1:$C$500,2,FALSE),(VLOOKUP($E27,'Missing-WSU-POs'!$B$1:$D$500,3,FALSE))),"?")</f>
        <v>Needed</v>
      </c>
      <c r="CH27" s="31" t="str">
        <f t="shared" si="0"/>
        <v/>
      </c>
      <c r="CI27" s="31" t="str">
        <f t="shared" si="1"/>
        <v>Wrong PO</v>
      </c>
      <c r="CJ27" s="29" t="str">
        <f>IFERROR(IF(VLOOKUP($E27,'Org July 2016 '!$D$1:$Z$500,3,FALSE)=G27,"-","Wrong PO"),"new")</f>
        <v>-</v>
      </c>
      <c r="CK27" s="32" t="str">
        <f>IF(CJ27="wrong PO",(VLOOKUP($E27,'Org July 2016 '!$D$1:$Z$500,3,FALSE)),"")</f>
        <v/>
      </c>
      <c r="CL27" s="29" t="str">
        <f>IFERROR(IF(VLOOKUP($E27,'Org June 2016 '!$D$1:$Z$500,3,FALSE)=G27,"-","Wrong PO"),"new")</f>
        <v>-</v>
      </c>
      <c r="CM27" s="32" t="str">
        <f>IF(CL27="wrong PO",(VLOOKUP($E27,'Org June 2016 '!$D$1:$Z$500,3,FALSE)),"")</f>
        <v/>
      </c>
      <c r="CN27" s="29" t="str">
        <f>IFERROR(IF(VLOOKUP($E27,'May 2016'!D26:Z525,3,FALSE)=G27,"-","Wrong PO"),"new")</f>
        <v>new</v>
      </c>
      <c r="CO27" s="32" t="str">
        <f>IF(CN27="wrong PO",(VLOOKUP($E27,'May 2016'!D26:Z525,3,FALSE)),"")</f>
        <v/>
      </c>
      <c r="CP27" s="29" t="str">
        <f>IFERROR(IF(VLOOKUP($E27,'Apr 2016'!$D$1:$Z$500,3,FALSE)=G27,"-","Wrong PO"),"new")</f>
        <v>new</v>
      </c>
      <c r="CQ27" s="32" t="str">
        <f>IF(CP27="wrong PO",(VLOOKUP($E27,'Apr 2016'!$D$1:$Z$500,3,FALSE)),"")</f>
        <v/>
      </c>
      <c r="CR27" s="32" t="str">
        <f>IFERROR(IF(VLOOKUP($E27,'Mar 2016'!$D$1:$Z$500,3,FALSE)=G27,"-","Wrong PO"),"new")</f>
        <v>new</v>
      </c>
      <c r="CS27" s="32" t="str">
        <f>IF(CP27="wrong PO",(VLOOKUP($E27,'Mar 2016'!$D$1:$Z$500,3,FALSE)),"")</f>
        <v/>
      </c>
      <c r="CT27" s="32" t="str">
        <f>IFERROR(IF(VLOOKUP($E27,'Feb 2016'!$D$1:$Z$500,3,FALSE)=G27,"-","Wrong PO"),"new")</f>
        <v>new</v>
      </c>
      <c r="CU27" s="32" t="str">
        <f>IF(CP27="wrong PO",(VLOOKUP($E27,'Feb 2016'!$D$1:$Z$500,3,FALSE)),"")</f>
        <v/>
      </c>
      <c r="CV27" s="29" t="str">
        <f>IFERROR(IF(VLOOKUP($E27,'Jan 2016'!$D$1:$Z$500,3,FALSE)=G27,"-","Wrong PO"),"new")</f>
        <v>new</v>
      </c>
      <c r="CW27" s="32" t="str">
        <f>IF(CV27="wrong PO",(VLOOKUP($E27,'Jan 2016'!$D$1:$Z$500,3,FALSE)),"")</f>
        <v/>
      </c>
      <c r="CX27" s="29" t="str">
        <f>IFERROR(IF(VLOOKUP($E27,'Dec 2015'!$D$1:$Z$500,3,FALSE)=G27,"-","Wrong PO"),"new")</f>
        <v>new</v>
      </c>
      <c r="CY27" s="32" t="str">
        <f>IF(CX27="wrong PO",(VLOOKUP($E27,'Dec 2015'!$D$1:$Z$500,3,FALSE)),"")</f>
        <v/>
      </c>
      <c r="CZ27" s="29" t="str">
        <f>IFERROR(IF(VLOOKUP($E27,'Nov 2015'!$D$1:$Z$500,3,FALSE)=G27,"-","Wrong PO"),"new")</f>
        <v>new</v>
      </c>
      <c r="DA27" s="32" t="str">
        <f>IF(CZ27="wrong PO",(VLOOKUP($E27,'Nov 2015'!$D$1:$Z$500,3,FALSE)),"")</f>
        <v/>
      </c>
      <c r="DB27" s="29" t="str">
        <f>IFERROR(IF(VLOOKUP($E27,'Oct 2015'!$D$1:$Z$500,3,FALSE)=G27,"-","Wrong PO"),"new")</f>
        <v>new</v>
      </c>
      <c r="DC27" s="32" t="str">
        <f>IF(DB27="wrong PO",(VLOOKUP($E27,'Oct 2015'!$D$1:$Z$500,3,FALSE)),"")</f>
        <v/>
      </c>
      <c r="DD27" s="29" t="str">
        <f>IFERROR(IF(VLOOKUP($E27,'Sep 2015'!$D$1:$Z$500,3,FALSE)=G27,"-","Wrong PO"),"new")</f>
        <v>new</v>
      </c>
      <c r="DE27" s="32" t="str">
        <f>IF(DD27="wrong PO",(VLOOKUP($E27,'Sep 2015'!$D$1:$Z$500,3,FALSE)),"")</f>
        <v/>
      </c>
    </row>
    <row r="28" spans="1:109">
      <c r="A28" s="115">
        <v>27</v>
      </c>
      <c r="B28" s="2" t="s">
        <v>841</v>
      </c>
      <c r="C28" s="2" t="s">
        <v>510</v>
      </c>
      <c r="D28" s="2" t="s">
        <v>489</v>
      </c>
      <c r="E28" s="2" t="s">
        <v>226</v>
      </c>
      <c r="F28" s="2" t="s">
        <v>405</v>
      </c>
      <c r="G28" s="21" t="s">
        <v>94</v>
      </c>
      <c r="H28" s="21" t="str">
        <f>IFERROR(VLOOKUP($E28,'Wayne Master'!$B$1:$C$315,2,FALSE),"not on master")</f>
        <v>Call</v>
      </c>
      <c r="I28" s="11" t="s">
        <v>2109</v>
      </c>
      <c r="J28" s="3">
        <v>42281</v>
      </c>
      <c r="K28" s="2"/>
      <c r="L28" s="2" t="s">
        <v>407</v>
      </c>
      <c r="M28" s="2" t="s">
        <v>30</v>
      </c>
      <c r="N28" s="2" t="s">
        <v>31</v>
      </c>
      <c r="O28" s="2" t="s">
        <v>378</v>
      </c>
      <c r="P28" s="4">
        <v>18379</v>
      </c>
      <c r="Q28" s="4">
        <v>18379</v>
      </c>
      <c r="R28" s="4">
        <v>0</v>
      </c>
      <c r="S28" s="5">
        <v>0</v>
      </c>
      <c r="T28" s="4">
        <v>17837</v>
      </c>
      <c r="U28" s="4">
        <v>17837</v>
      </c>
      <c r="V28" s="4">
        <v>0</v>
      </c>
      <c r="W28" s="5">
        <v>0</v>
      </c>
      <c r="X28" s="5">
        <v>0</v>
      </c>
      <c r="Y28" s="14">
        <v>0</v>
      </c>
      <c r="Z28" s="14">
        <v>0</v>
      </c>
      <c r="AA28" s="14">
        <v>0</v>
      </c>
      <c r="AB28" s="4">
        <v>24580</v>
      </c>
      <c r="AC28" s="55"/>
      <c r="AD28" s="59">
        <f t="shared" si="2"/>
        <v>490.52</v>
      </c>
      <c r="AE28" s="59">
        <f t="shared" si="3"/>
        <v>1377.2576999999999</v>
      </c>
      <c r="AF28" s="102" t="str">
        <f>IFERROR(IFERROR(VLOOKUP($G28,'FPO034'!$J$9:$Q$196,7,FALSE),(VLOOKUP($H28,'FPO034'!$J$9:$Q$196,7,FALSE))),"No PO")</f>
        <v>No PO</v>
      </c>
      <c r="AG28" s="102" t="str">
        <f>IFERROR(IFERROR(VLOOKUP($G28,'FPO034'!$J$9:$Q$196,8,FALSE),(VLOOKUP($H28,'FPO034'!$J$9:$Q$196,8,FALSE))),"No PO")</f>
        <v>No PO</v>
      </c>
      <c r="AH28" s="102" t="str">
        <f t="shared" si="4"/>
        <v>No</v>
      </c>
      <c r="AI28" s="59" t="str">
        <f>IFERROR(VLOOKUP($E28,'Rev2 Aug 16'!$D$1:$Z$300,22,FALSE),"-")</f>
        <v>-</v>
      </c>
      <c r="AJ28" s="59" t="str">
        <f>IFERROR(VLOOKUP($E28,'Rev2 Aug 16'!$D$1:$Z$300,5,FALSE),"-")</f>
        <v>-</v>
      </c>
      <c r="AK28" s="59" t="str">
        <f>IFERROR(VLOOKUP(AJ28,'Paid Invoices'!$F$6:$I$381,3,FALSE),"")</f>
        <v/>
      </c>
      <c r="AL28" s="59" t="str">
        <f>IFERROR(VLOOKUP(AJ28,'Open Invoices'!$D$1:$E$3000,2,FALSE),"")</f>
        <v/>
      </c>
      <c r="AM28" s="59" t="str">
        <f>IFERROR(VLOOKUP($E28,'Rev2 July 16'!$D$1:$Z$300,22,FALSE),"-")</f>
        <v>-</v>
      </c>
      <c r="AN28" s="59" t="str">
        <f>IFERROR(VLOOKUP($E28,'Rev2 July 16'!$D$1:$Z$300,5,FALSE),"-")</f>
        <v>-</v>
      </c>
      <c r="AO28" s="59" t="str">
        <f>IFERROR(VLOOKUP(AN28,'Paid Invoices'!$F$6:$I$381,3,FALSE),"")</f>
        <v/>
      </c>
      <c r="AP28" s="59" t="str">
        <f>IFERROR(VLOOKUP(AN28,'Open Invoices'!$D$1:$E$3000,2,FALSE),"")</f>
        <v/>
      </c>
      <c r="AQ28" s="59">
        <f>IFERROR(VLOOKUP($E28,'Rev June 16'!$D$1:$Z$300,22,FALSE),"-")</f>
        <v>0</v>
      </c>
      <c r="AR28" s="59" t="str">
        <f>IFERROR(VLOOKUP($E28,'Rev June 16'!$D$1:$Z$300,4,FALSE),"-")</f>
        <v>WAY2001F6A</v>
      </c>
      <c r="AS28" s="59" t="str">
        <f>IFERROR(VLOOKUP(AR28,'Paid Invoices'!$F$6:$I$381,3,FALSE),"")</f>
        <v/>
      </c>
      <c r="AT28" s="59" t="str">
        <f>IFERROR(VLOOKUP(AR28,'Open Invoices'!$D$1:$E$3000,2,FALSE),"")</f>
        <v/>
      </c>
      <c r="AU28" s="59" t="str">
        <f>IFERROR(VLOOKUP($E28,'May 2016'!$D$1:$Z$300,22,FALSE),"-")</f>
        <v>-</v>
      </c>
      <c r="AV28" s="59" t="str">
        <f>IFERROR(VLOOKUP($E28,'May 2016'!$D$1:$Z$300,4,FALSE),"-")</f>
        <v>-</v>
      </c>
      <c r="AW28" s="59" t="str">
        <f>IFERROR(VLOOKUP(AV28,'Paid Invoices'!$F$6:$I$381,3,FALSE),"")</f>
        <v/>
      </c>
      <c r="AX28" s="59" t="str">
        <f>IFERROR(VLOOKUP(AV28,'Open Invoices'!$D$1:$E$3000,2,FALSE),"")</f>
        <v/>
      </c>
      <c r="AY28" s="59" t="str">
        <f>IFERROR(VLOOKUP($E28,'Apr 2016'!$D$1:$Z$300,22,FALSE),"-")</f>
        <v>-</v>
      </c>
      <c r="AZ28" s="59" t="str">
        <f>IFERROR(VLOOKUP($E28,'Apr 2016'!$D$1:$Z$300,4,FALSE),"-")</f>
        <v>-</v>
      </c>
      <c r="BA28" s="59" t="str">
        <f>IFERROR(VLOOKUP(AZ28,'Paid Invoices'!$F$6:$I$381,3,FALSE),"")</f>
        <v/>
      </c>
      <c r="BB28" s="59" t="str">
        <f>IFERROR(VLOOKUP(AZ28,'Open Invoices'!$D$1:$E$3000,2,FALSE),"")</f>
        <v/>
      </c>
      <c r="BC28" s="59">
        <f>IFERROR(VLOOKUP($E28,'Mar 2016'!$D$1:$Z$300,22,FALSE),"-")</f>
        <v>0</v>
      </c>
      <c r="BD28" s="59" t="str">
        <f>IFERROR(VLOOKUP($E28,'Mar 2016'!$D$1:$Z$300,4,FALSE),"-")</f>
        <v>WAY2001C6A</v>
      </c>
      <c r="BE28" s="59" t="str">
        <f>IFERROR(VLOOKUP(BD28,'Paid Invoices'!$F$6:$I$381,3,FALSE),"")</f>
        <v/>
      </c>
      <c r="BF28" s="59" t="str">
        <f>IFERROR(VLOOKUP(BD28,'Open Invoices'!$D$1:$E$3000,2,FALSE),"")</f>
        <v/>
      </c>
      <c r="BG28" s="59" t="str">
        <f>IFERROR(VLOOKUP($E28,'Feb 2016'!$D$1:$Z$300,22,FALSE),"-")</f>
        <v>-</v>
      </c>
      <c r="BH28" s="59" t="str">
        <f>IFERROR(VLOOKUP($E28,'Feb 2016'!$D$1:$Z$300,4,FALSE),"-")</f>
        <v>-</v>
      </c>
      <c r="BI28" s="59" t="str">
        <f>IFERROR(VLOOKUP(BH28,'Paid Invoices'!$F$6:$I$381,3,FALSE),"")</f>
        <v/>
      </c>
      <c r="BJ28" s="59" t="str">
        <f>IFERROR(VLOOKUP(BH28,'Open Invoices'!$D$1:$E$3000,2,FALSE),"")</f>
        <v/>
      </c>
      <c r="BK28" s="59">
        <f>IFERROR(VLOOKUP($E28,'Jan 2016'!$D$1:$Z$300,22,FALSE),"-")</f>
        <v>490.52</v>
      </c>
      <c r="BL28" s="59" t="str">
        <f>IFERROR(VLOOKUP($E28,'Jan 2016'!$D$1:$Z$300,4,FALSE),"-")</f>
        <v>WAY2001A6A</v>
      </c>
      <c r="BM28" s="59" t="str">
        <f>IFERROR(VLOOKUP(BL28,'Paid Invoices'!$F$6:$I$381,3,FALSE),"")</f>
        <v/>
      </c>
      <c r="BN28" s="59" t="str">
        <f>IFERROR(VLOOKUP(BL28,'Open Invoices'!$D$1:$E$3000,2,FALSE),"")</f>
        <v/>
      </c>
      <c r="BO28" s="59" t="str">
        <f>IFERROR(VLOOKUP($E28,'Dec 2015'!$D$1:$Z$300,22,FALSE),"-")</f>
        <v>-</v>
      </c>
      <c r="BP28" s="59" t="str">
        <f>IFERROR(VLOOKUP($E28,'Dec 2015'!$D$1:$Z$300,4,FALSE),"-")</f>
        <v>-</v>
      </c>
      <c r="BQ28" s="59" t="str">
        <f>IFERROR(VLOOKUP(BP28,'Paid Invoices'!$F$6:$I$381,3,FALSE),"")</f>
        <v/>
      </c>
      <c r="BR28" s="59" t="str">
        <f>IFERROR(VLOOKUP(BP28,'Open Invoices'!$D$1:$E$3000,2,FALSE),"")</f>
        <v/>
      </c>
      <c r="BS28" s="59">
        <f>IFERROR(VLOOKUP($E28,'Nov 2015'!$D$1:$Z$300,22,FALSE),"-")</f>
        <v>0</v>
      </c>
      <c r="BT28" s="59" t="str">
        <f>IFERROR(VLOOKUP($E28,'Nov 2015'!$D$1:$Z$300,4,FALSE),"-")</f>
        <v>WAY2001K5A</v>
      </c>
      <c r="BU28" s="59" t="str">
        <f>IFERROR(VLOOKUP(BT28,'Paid Invoices'!$F$6:$I$381,3,FALSE),"")</f>
        <v/>
      </c>
      <c r="BV28" s="59" t="str">
        <f>IFERROR(VLOOKUP(BT28,'Open Invoices'!$D$1:$E$3000,2,FALSE),"")</f>
        <v/>
      </c>
      <c r="BW28" s="59" t="str">
        <f>IFERROR(VLOOKUP($E28,'Oct 2015'!$D$1:$Z$300,22,FALSE),"-")</f>
        <v>-</v>
      </c>
      <c r="BX28" s="59" t="str">
        <f>IFERROR(VLOOKUP($E28,'Oct 2015'!$D$1:$Z$300,4,FALSE),"-")</f>
        <v>-</v>
      </c>
      <c r="BY28" s="59" t="str">
        <f>IFERROR(VLOOKUP(BX28,'Paid Invoices'!$F$6:$I$381,3,FALSE),"")</f>
        <v/>
      </c>
      <c r="BZ28" s="59" t="str">
        <f>IFERROR(VLOOKUP(BX28,'Open Invoices'!$D$1:$E$3000,2,FALSE),"")</f>
        <v/>
      </c>
      <c r="CA28" s="59" t="str">
        <f>IFERROR(VLOOKUP($E28,'Sep 2015'!$D$1:$Z$300,22,FALSE),"-")</f>
        <v>-</v>
      </c>
      <c r="CB28" s="59" t="str">
        <f>IFERROR(VLOOKUP($E28,'Sep 2015'!$D$1:$Z$300,4,FALSE),"-")</f>
        <v>-</v>
      </c>
      <c r="CC28" s="59" t="str">
        <f>IFERROR(VLOOKUP(CB28,'Paid Invoices'!$F$6:$I$381,3,FALSE),"")</f>
        <v/>
      </c>
      <c r="CD28" s="59" t="str">
        <f>IFERROR(VLOOKUP(CB28,'Open Invoices'!$D$1:$E$3000,2,FALSE),"")</f>
        <v/>
      </c>
      <c r="CE28" s="52"/>
      <c r="CF28" s="52" t="s">
        <v>2115</v>
      </c>
      <c r="CG28" s="49" t="str">
        <f>IFERROR(IFERROR(VLOOKUP($E28,'Asset Group  All Assets'!$B$1:$C$500,2,FALSE),(VLOOKUP($E28,'Missing-WSU-POs'!$B$1:$D$500,3,FALSE))),"?")</f>
        <v>Needed</v>
      </c>
      <c r="CH28" s="31" t="str">
        <f t="shared" si="0"/>
        <v/>
      </c>
      <c r="CI28" s="31" t="str">
        <f t="shared" si="1"/>
        <v>Wrong PO</v>
      </c>
      <c r="CJ28" s="29" t="str">
        <f>IFERROR(IF(VLOOKUP($E28,'Org July 2016 '!$D$1:$Z$500,3,FALSE)=G28,"-","Wrong PO"),"new")</f>
        <v>-</v>
      </c>
      <c r="CK28" s="32" t="str">
        <f>IF(CJ28="wrong PO",(VLOOKUP($E28,'Org July 2016 '!$D$1:$Z$500,3,FALSE)),"")</f>
        <v/>
      </c>
      <c r="CL28" s="29" t="str">
        <f>IFERROR(IF(VLOOKUP($E28,'Org June 2016 '!$D$1:$Z$500,3,FALSE)=G28,"-","Wrong PO"),"new")</f>
        <v>-</v>
      </c>
      <c r="CM28" s="32" t="str">
        <f>IF(CL28="wrong PO",(VLOOKUP($E28,'Org June 2016 '!$D$1:$Z$500,3,FALSE)),"")</f>
        <v/>
      </c>
      <c r="CN28" s="29" t="str">
        <f>IFERROR(IF(VLOOKUP($E28,'May 2016'!D27:Z526,3,FALSE)=G28,"-","Wrong PO"),"new")</f>
        <v>new</v>
      </c>
      <c r="CO28" s="32" t="str">
        <f>IF(CN28="wrong PO",(VLOOKUP($E28,'May 2016'!D27:Z526,3,FALSE)),"")</f>
        <v/>
      </c>
      <c r="CP28" s="29" t="str">
        <f>IFERROR(IF(VLOOKUP($E28,'Apr 2016'!$D$1:$Z$500,3,FALSE)=G28,"-","Wrong PO"),"new")</f>
        <v>new</v>
      </c>
      <c r="CQ28" s="32" t="str">
        <f>IF(CP28="wrong PO",(VLOOKUP($E28,'Apr 2016'!$D$1:$Z$500,3,FALSE)),"")</f>
        <v/>
      </c>
      <c r="CR28" s="32" t="str">
        <f>IFERROR(IF(VLOOKUP($E28,'Mar 2016'!$D$1:$Z$500,3,FALSE)=G28,"-","Wrong PO"),"new")</f>
        <v>-</v>
      </c>
      <c r="CS28" s="32" t="str">
        <f>IF(CP28="wrong PO",(VLOOKUP($E28,'Mar 2016'!$D$1:$Z$500,3,FALSE)),"")</f>
        <v/>
      </c>
      <c r="CT28" s="32" t="str">
        <f>IFERROR(IF(VLOOKUP($E28,'Feb 2016'!$D$1:$Z$500,3,FALSE)=G28,"-","Wrong PO"),"new")</f>
        <v>new</v>
      </c>
      <c r="CU28" s="32" t="str">
        <f>IF(CP28="wrong PO",(VLOOKUP($E28,'Feb 2016'!$D$1:$Z$500,3,FALSE)),"")</f>
        <v/>
      </c>
      <c r="CV28" s="29" t="str">
        <f>IFERROR(IF(VLOOKUP($E28,'Jan 2016'!$D$1:$Z$500,3,FALSE)=G28,"-","Wrong PO"),"new")</f>
        <v>-</v>
      </c>
      <c r="CW28" s="32" t="str">
        <f>IF(CV28="wrong PO",(VLOOKUP($E28,'Jan 2016'!$D$1:$Z$500,3,FALSE)),"")</f>
        <v/>
      </c>
      <c r="CX28" s="29" t="str">
        <f>IFERROR(IF(VLOOKUP($E28,'Dec 2015'!$D$1:$Z$500,3,FALSE)=G28,"-","Wrong PO"),"new")</f>
        <v>new</v>
      </c>
      <c r="CY28" s="32" t="str">
        <f>IF(CX28="wrong PO",(VLOOKUP($E28,'Dec 2015'!$D$1:$Z$500,3,FALSE)),"")</f>
        <v/>
      </c>
      <c r="CZ28" s="29" t="str">
        <f>IFERROR(IF(VLOOKUP($E28,'Nov 2015'!$D$1:$Z$500,3,FALSE)=G28,"-","Wrong PO"),"new")</f>
        <v>-</v>
      </c>
      <c r="DA28" s="32" t="str">
        <f>IF(CZ28="wrong PO",(VLOOKUP($E28,'Nov 2015'!$D$1:$Z$500,3,FALSE)),"")</f>
        <v/>
      </c>
      <c r="DB28" s="29" t="str">
        <f>IFERROR(IF(VLOOKUP($E28,'Oct 2015'!$D$1:$Z$500,3,FALSE)=G28,"-","Wrong PO"),"new")</f>
        <v>new</v>
      </c>
      <c r="DC28" s="32" t="str">
        <f>IF(DB28="wrong PO",(VLOOKUP($E28,'Oct 2015'!$D$1:$Z$500,3,FALSE)),"")</f>
        <v/>
      </c>
      <c r="DD28" s="29" t="str">
        <f>IFERROR(IF(VLOOKUP($E28,'Sep 2015'!$D$1:$Z$500,3,FALSE)=G28,"-","Wrong PO"),"new")</f>
        <v>new</v>
      </c>
      <c r="DE28" s="32" t="str">
        <f>IF(DD28="wrong PO",(VLOOKUP($E28,'Sep 2015'!$D$1:$Z$500,3,FALSE)),"")</f>
        <v/>
      </c>
    </row>
    <row r="29" spans="1:109">
      <c r="A29" s="115">
        <v>28</v>
      </c>
      <c r="B29" s="2" t="s">
        <v>841</v>
      </c>
      <c r="C29" s="2" t="s">
        <v>510</v>
      </c>
      <c r="D29" s="2" t="s">
        <v>842</v>
      </c>
      <c r="E29" s="2" t="s">
        <v>843</v>
      </c>
      <c r="F29" s="2" t="s">
        <v>387</v>
      </c>
      <c r="G29" s="21" t="s">
        <v>94</v>
      </c>
      <c r="H29" s="21" t="str">
        <f>IFERROR(VLOOKUP($E29,'Wayne Master'!$B$1:$C$315,2,FALSE),"not on master")</f>
        <v>Call</v>
      </c>
      <c r="I29" s="11" t="s">
        <v>2109</v>
      </c>
      <c r="J29" s="3">
        <v>42584</v>
      </c>
      <c r="K29" s="2" t="s">
        <v>845</v>
      </c>
      <c r="L29" s="2" t="s">
        <v>454</v>
      </c>
      <c r="M29" s="2" t="s">
        <v>394</v>
      </c>
      <c r="N29" s="2" t="s">
        <v>31</v>
      </c>
      <c r="O29" s="2" t="s">
        <v>382</v>
      </c>
      <c r="P29" s="4">
        <v>37393</v>
      </c>
      <c r="Q29" s="4">
        <v>37393</v>
      </c>
      <c r="R29" s="4">
        <v>0</v>
      </c>
      <c r="S29" s="5">
        <v>0</v>
      </c>
      <c r="T29" s="4">
        <v>0</v>
      </c>
      <c r="U29" s="4">
        <v>0</v>
      </c>
      <c r="V29" s="4">
        <v>0</v>
      </c>
      <c r="W29" s="5">
        <v>0</v>
      </c>
      <c r="X29" s="5">
        <v>0</v>
      </c>
      <c r="Y29" s="14">
        <v>0</v>
      </c>
      <c r="Z29" s="14">
        <v>0</v>
      </c>
      <c r="AA29" s="14">
        <v>0</v>
      </c>
      <c r="AB29" s="4">
        <v>24580</v>
      </c>
      <c r="AC29" s="55"/>
      <c r="AD29" s="59">
        <f t="shared" si="2"/>
        <v>0</v>
      </c>
      <c r="AE29" s="59">
        <f t="shared" si="3"/>
        <v>631.94169999999997</v>
      </c>
      <c r="AF29" s="102" t="str">
        <f>IFERROR(IFERROR(VLOOKUP($G29,'FPO034'!$J$9:$Q$196,7,FALSE),(VLOOKUP($H29,'FPO034'!$J$9:$Q$196,7,FALSE))),"No PO")</f>
        <v>No PO</v>
      </c>
      <c r="AG29" s="102" t="str">
        <f>IFERROR(IFERROR(VLOOKUP($G29,'FPO034'!$J$9:$Q$196,8,FALSE),(VLOOKUP($H29,'FPO034'!$J$9:$Q$196,8,FALSE))),"No PO")</f>
        <v>No PO</v>
      </c>
      <c r="AH29" s="102" t="str">
        <f t="shared" si="4"/>
        <v>No</v>
      </c>
      <c r="AI29" s="59" t="str">
        <f>IFERROR(VLOOKUP($E29,'Rev2 Aug 16'!$D$1:$Z$300,22,FALSE),"-")</f>
        <v>-</v>
      </c>
      <c r="AJ29" s="59" t="str">
        <f>IFERROR(VLOOKUP($E29,'Rev2 Aug 16'!$D$1:$Z$300,5,FALSE),"-")</f>
        <v>-</v>
      </c>
      <c r="AK29" s="59" t="str">
        <f>IFERROR(VLOOKUP(AJ29,'Paid Invoices'!$F$6:$I$381,3,FALSE),"")</f>
        <v/>
      </c>
      <c r="AL29" s="59" t="str">
        <f>IFERROR(VLOOKUP(AJ29,'Open Invoices'!$D$1:$E$3000,2,FALSE),"")</f>
        <v/>
      </c>
      <c r="AM29" s="59" t="str">
        <f>IFERROR(VLOOKUP($E29,'Rev2 July 16'!$D$1:$Z$300,22,FALSE),"-")</f>
        <v>-</v>
      </c>
      <c r="AN29" s="59" t="str">
        <f>IFERROR(VLOOKUP($E29,'Rev2 July 16'!$D$1:$Z$300,5,FALSE),"-")</f>
        <v>-</v>
      </c>
      <c r="AO29" s="59" t="str">
        <f>IFERROR(VLOOKUP(AN29,'Paid Invoices'!$F$6:$I$381,3,FALSE),"")</f>
        <v/>
      </c>
      <c r="AP29" s="59" t="str">
        <f>IFERROR(VLOOKUP(AN29,'Open Invoices'!$D$1:$E$3000,2,FALSE),"")</f>
        <v/>
      </c>
      <c r="AQ29" s="59" t="str">
        <f>IFERROR(VLOOKUP($E29,'Rev June 16'!$D$1:$Z$300,22,FALSE),"-")</f>
        <v>-</v>
      </c>
      <c r="AR29" s="59" t="str">
        <f>IFERROR(VLOOKUP($E29,'Rev June 16'!$D$1:$Z$300,4,FALSE),"-")</f>
        <v>-</v>
      </c>
      <c r="AS29" s="59" t="str">
        <f>IFERROR(VLOOKUP(AR29,'Paid Invoices'!$F$6:$I$381,3,FALSE),"")</f>
        <v/>
      </c>
      <c r="AT29" s="59" t="str">
        <f>IFERROR(VLOOKUP(AR29,'Open Invoices'!$D$1:$E$3000,2,FALSE),"")</f>
        <v/>
      </c>
      <c r="AU29" s="59" t="str">
        <f>IFERROR(VLOOKUP($E29,'May 2016'!$D$1:$Z$300,22,FALSE),"-")</f>
        <v>-</v>
      </c>
      <c r="AV29" s="59" t="str">
        <f>IFERROR(VLOOKUP($E29,'May 2016'!$D$1:$Z$300,4,FALSE),"-")</f>
        <v>-</v>
      </c>
      <c r="AW29" s="59" t="str">
        <f>IFERROR(VLOOKUP(AV29,'Paid Invoices'!$F$6:$I$381,3,FALSE),"")</f>
        <v/>
      </c>
      <c r="AX29" s="59" t="str">
        <f>IFERROR(VLOOKUP(AV29,'Open Invoices'!$D$1:$E$3000,2,FALSE),"")</f>
        <v/>
      </c>
      <c r="AY29" s="59" t="str">
        <f>IFERROR(VLOOKUP($E29,'Apr 2016'!$D$1:$Z$300,22,FALSE),"-")</f>
        <v>-</v>
      </c>
      <c r="AZ29" s="59" t="str">
        <f>IFERROR(VLOOKUP($E29,'Apr 2016'!$D$1:$Z$300,4,FALSE),"-")</f>
        <v>-</v>
      </c>
      <c r="BA29" s="59" t="str">
        <f>IFERROR(VLOOKUP(AZ29,'Paid Invoices'!$F$6:$I$381,3,FALSE),"")</f>
        <v/>
      </c>
      <c r="BB29" s="59" t="str">
        <f>IFERROR(VLOOKUP(AZ29,'Open Invoices'!$D$1:$E$3000,2,FALSE),"")</f>
        <v/>
      </c>
      <c r="BC29" s="59" t="str">
        <f>IFERROR(VLOOKUP($E29,'Mar 2016'!$D$1:$Z$300,22,FALSE),"-")</f>
        <v>-</v>
      </c>
      <c r="BD29" s="59" t="str">
        <f>IFERROR(VLOOKUP($E29,'Mar 2016'!$D$1:$Z$300,4,FALSE),"-")</f>
        <v>-</v>
      </c>
      <c r="BE29" s="59" t="str">
        <f>IFERROR(VLOOKUP(BD29,'Paid Invoices'!$F$6:$I$381,3,FALSE),"")</f>
        <v/>
      </c>
      <c r="BF29" s="59" t="str">
        <f>IFERROR(VLOOKUP(BD29,'Open Invoices'!$D$1:$E$3000,2,FALSE),"")</f>
        <v/>
      </c>
      <c r="BG29" s="59" t="str">
        <f>IFERROR(VLOOKUP($E29,'Feb 2016'!$D$1:$Z$300,22,FALSE),"-")</f>
        <v>-</v>
      </c>
      <c r="BH29" s="59" t="str">
        <f>IFERROR(VLOOKUP($E29,'Feb 2016'!$D$1:$Z$300,4,FALSE),"-")</f>
        <v>-</v>
      </c>
      <c r="BI29" s="59" t="str">
        <f>IFERROR(VLOOKUP(BH29,'Paid Invoices'!$F$6:$I$381,3,FALSE),"")</f>
        <v/>
      </c>
      <c r="BJ29" s="59" t="str">
        <f>IFERROR(VLOOKUP(BH29,'Open Invoices'!$D$1:$E$3000,2,FALSE),"")</f>
        <v/>
      </c>
      <c r="BK29" s="59" t="str">
        <f>IFERROR(VLOOKUP($E29,'Jan 2016'!$D$1:$Z$300,22,FALSE),"-")</f>
        <v>-</v>
      </c>
      <c r="BL29" s="59" t="str">
        <f>IFERROR(VLOOKUP($E29,'Jan 2016'!$D$1:$Z$300,4,FALSE),"-")</f>
        <v>-</v>
      </c>
      <c r="BM29" s="59" t="str">
        <f>IFERROR(VLOOKUP(BL29,'Paid Invoices'!$F$6:$I$381,3,FALSE),"")</f>
        <v/>
      </c>
      <c r="BN29" s="59" t="str">
        <f>IFERROR(VLOOKUP(BL29,'Open Invoices'!$D$1:$E$3000,2,FALSE),"")</f>
        <v/>
      </c>
      <c r="BO29" s="59" t="str">
        <f>IFERROR(VLOOKUP($E29,'Dec 2015'!$D$1:$Z$300,22,FALSE),"-")</f>
        <v>-</v>
      </c>
      <c r="BP29" s="59" t="str">
        <f>IFERROR(VLOOKUP($E29,'Dec 2015'!$D$1:$Z$300,4,FALSE),"-")</f>
        <v>-</v>
      </c>
      <c r="BQ29" s="59" t="str">
        <f>IFERROR(VLOOKUP(BP29,'Paid Invoices'!$F$6:$I$381,3,FALSE),"")</f>
        <v/>
      </c>
      <c r="BR29" s="59" t="str">
        <f>IFERROR(VLOOKUP(BP29,'Open Invoices'!$D$1:$E$3000,2,FALSE),"")</f>
        <v/>
      </c>
      <c r="BS29" s="59" t="str">
        <f>IFERROR(VLOOKUP($E29,'Nov 2015'!$D$1:$Z$300,22,FALSE),"-")</f>
        <v>-</v>
      </c>
      <c r="BT29" s="59" t="str">
        <f>IFERROR(VLOOKUP($E29,'Nov 2015'!$D$1:$Z$300,4,FALSE),"-")</f>
        <v>-</v>
      </c>
      <c r="BU29" s="59" t="str">
        <f>IFERROR(VLOOKUP(BT29,'Paid Invoices'!$F$6:$I$381,3,FALSE),"")</f>
        <v/>
      </c>
      <c r="BV29" s="59" t="str">
        <f>IFERROR(VLOOKUP(BT29,'Open Invoices'!$D$1:$E$3000,2,FALSE),"")</f>
        <v/>
      </c>
      <c r="BW29" s="59" t="str">
        <f>IFERROR(VLOOKUP($E29,'Oct 2015'!$D$1:$Z$300,22,FALSE),"-")</f>
        <v>-</v>
      </c>
      <c r="BX29" s="59" t="str">
        <f>IFERROR(VLOOKUP($E29,'Oct 2015'!$D$1:$Z$300,4,FALSE),"-")</f>
        <v>-</v>
      </c>
      <c r="BY29" s="59" t="str">
        <f>IFERROR(VLOOKUP(BX29,'Paid Invoices'!$F$6:$I$381,3,FALSE),"")</f>
        <v/>
      </c>
      <c r="BZ29" s="59" t="str">
        <f>IFERROR(VLOOKUP(BX29,'Open Invoices'!$D$1:$E$3000,2,FALSE),"")</f>
        <v/>
      </c>
      <c r="CA29" s="59" t="str">
        <f>IFERROR(VLOOKUP($E29,'Sep 2015'!$D$1:$Z$300,22,FALSE),"-")</f>
        <v>-</v>
      </c>
      <c r="CB29" s="59" t="str">
        <f>IFERROR(VLOOKUP($E29,'Sep 2015'!$D$1:$Z$300,4,FALSE),"-")</f>
        <v>-</v>
      </c>
      <c r="CC29" s="59" t="str">
        <f>IFERROR(VLOOKUP(CB29,'Paid Invoices'!$F$6:$I$381,3,FALSE),"")</f>
        <v/>
      </c>
      <c r="CD29" s="59" t="str">
        <f>IFERROR(VLOOKUP(CB29,'Open Invoices'!$D$1:$E$3000,2,FALSE),"")</f>
        <v/>
      </c>
      <c r="CE29" s="52"/>
      <c r="CF29" s="52" t="s">
        <v>2115</v>
      </c>
      <c r="CG29" s="49" t="str">
        <f>IFERROR(IFERROR(VLOOKUP($E29,'Asset Group  All Assets'!$B$1:$C$500,2,FALSE),(VLOOKUP($E29,'Missing-WSU-POs'!$B$1:$D$500,3,FALSE))),"?")</f>
        <v>Needed</v>
      </c>
      <c r="CH29" s="31" t="str">
        <f t="shared" si="0"/>
        <v/>
      </c>
      <c r="CI29" s="31" t="str">
        <f t="shared" si="1"/>
        <v>Wrong PO</v>
      </c>
      <c r="CJ29" s="29" t="str">
        <f>IFERROR(IF(VLOOKUP($E29,'Org July 2016 '!$D$1:$Z$500,3,FALSE)=G29,"-","Wrong PO"),"new")</f>
        <v>new</v>
      </c>
      <c r="CK29" s="32" t="str">
        <f>IF(CJ29="wrong PO",(VLOOKUP($E29,'Org July 2016 '!$D$1:$Z$500,3,FALSE)),"")</f>
        <v/>
      </c>
      <c r="CL29" s="29" t="str">
        <f>IFERROR(IF(VLOOKUP($E29,'Org June 2016 '!$D$1:$Z$500,3,FALSE)=G29,"-","Wrong PO"),"new")</f>
        <v>new</v>
      </c>
      <c r="CM29" s="32" t="str">
        <f>IF(CL29="wrong PO",(VLOOKUP($E29,'Org June 2016 '!$D$1:$Z$500,3,FALSE)),"")</f>
        <v/>
      </c>
      <c r="CN29" s="29" t="str">
        <f>IFERROR(IF(VLOOKUP($E29,'May 2016'!D28:Z527,3,FALSE)=G29,"-","Wrong PO"),"new")</f>
        <v>new</v>
      </c>
      <c r="CO29" s="32" t="str">
        <f>IF(CN29="wrong PO",(VLOOKUP($E29,'May 2016'!D28:Z527,3,FALSE)),"")</f>
        <v/>
      </c>
      <c r="CP29" s="29" t="str">
        <f>IFERROR(IF(VLOOKUP($E29,'Apr 2016'!$D$1:$Z$500,3,FALSE)=G29,"-","Wrong PO"),"new")</f>
        <v>new</v>
      </c>
      <c r="CQ29" s="32" t="str">
        <f>IF(CP29="wrong PO",(VLOOKUP($E29,'Apr 2016'!$D$1:$Z$500,3,FALSE)),"")</f>
        <v/>
      </c>
      <c r="CR29" s="32" t="str">
        <f>IFERROR(IF(VLOOKUP($E29,'Mar 2016'!$D$1:$Z$500,3,FALSE)=G29,"-","Wrong PO"),"new")</f>
        <v>new</v>
      </c>
      <c r="CS29" s="32" t="str">
        <f>IF(CP29="wrong PO",(VLOOKUP($E29,'Mar 2016'!$D$1:$Z$500,3,FALSE)),"")</f>
        <v/>
      </c>
      <c r="CT29" s="32" t="str">
        <f>IFERROR(IF(VLOOKUP($E29,'Feb 2016'!$D$1:$Z$500,3,FALSE)=G29,"-","Wrong PO"),"new")</f>
        <v>new</v>
      </c>
      <c r="CU29" s="32" t="str">
        <f>IF(CP29="wrong PO",(VLOOKUP($E29,'Feb 2016'!$D$1:$Z$500,3,FALSE)),"")</f>
        <v/>
      </c>
      <c r="CV29" s="29" t="str">
        <f>IFERROR(IF(VLOOKUP($E29,'Jan 2016'!$D$1:$Z$500,3,FALSE)=G29,"-","Wrong PO"),"new")</f>
        <v>new</v>
      </c>
      <c r="CW29" s="32" t="str">
        <f>IF(CV29="wrong PO",(VLOOKUP($E29,'Jan 2016'!$D$1:$Z$500,3,FALSE)),"")</f>
        <v/>
      </c>
      <c r="CX29" s="29" t="str">
        <f>IFERROR(IF(VLOOKUP($E29,'Dec 2015'!$D$1:$Z$500,3,FALSE)=G29,"-","Wrong PO"),"new")</f>
        <v>new</v>
      </c>
      <c r="CY29" s="32" t="str">
        <f>IF(CX29="wrong PO",(VLOOKUP($E29,'Dec 2015'!$D$1:$Z$500,3,FALSE)),"")</f>
        <v/>
      </c>
      <c r="CZ29" s="29" t="str">
        <f>IFERROR(IF(VLOOKUP($E29,'Nov 2015'!$D$1:$Z$500,3,FALSE)=G29,"-","Wrong PO"),"new")</f>
        <v>new</v>
      </c>
      <c r="DA29" s="32" t="str">
        <f>IF(CZ29="wrong PO",(VLOOKUP($E29,'Nov 2015'!$D$1:$Z$500,3,FALSE)),"")</f>
        <v/>
      </c>
      <c r="DB29" s="29" t="str">
        <f>IFERROR(IF(VLOOKUP($E29,'Oct 2015'!$D$1:$Z$500,3,FALSE)=G29,"-","Wrong PO"),"new")</f>
        <v>new</v>
      </c>
      <c r="DC29" s="32" t="str">
        <f>IF(DB29="wrong PO",(VLOOKUP($E29,'Oct 2015'!$D$1:$Z$500,3,FALSE)),"")</f>
        <v/>
      </c>
      <c r="DD29" s="29" t="str">
        <f>IFERROR(IF(VLOOKUP($E29,'Sep 2015'!$D$1:$Z$500,3,FALSE)=G29,"-","Wrong PO"),"new")</f>
        <v>new</v>
      </c>
      <c r="DE29" s="32" t="str">
        <f>IF(DD29="wrong PO",(VLOOKUP($E29,'Sep 2015'!$D$1:$Z$500,3,FALSE)),"")</f>
        <v/>
      </c>
    </row>
    <row r="30" spans="1:109">
      <c r="A30" s="115">
        <v>29</v>
      </c>
      <c r="B30" s="2" t="s">
        <v>841</v>
      </c>
      <c r="C30" s="2" t="s">
        <v>510</v>
      </c>
      <c r="D30" s="2" t="s">
        <v>763</v>
      </c>
      <c r="E30" s="2" t="s">
        <v>232</v>
      </c>
      <c r="F30" s="2" t="s">
        <v>67</v>
      </c>
      <c r="G30" s="21" t="s">
        <v>94</v>
      </c>
      <c r="H30" s="21" t="str">
        <f>IFERROR(VLOOKUP($E30,'Wayne Master'!$B$1:$C$315,2,FALSE),"not on master")</f>
        <v>Call</v>
      </c>
      <c r="I30" s="11" t="s">
        <v>2109</v>
      </c>
      <c r="J30" s="3">
        <v>42501</v>
      </c>
      <c r="K30" s="2"/>
      <c r="L30" s="2" t="s">
        <v>764</v>
      </c>
      <c r="M30" s="2" t="s">
        <v>394</v>
      </c>
      <c r="N30" s="2" t="s">
        <v>31</v>
      </c>
      <c r="O30" s="2" t="s">
        <v>382</v>
      </c>
      <c r="P30" s="4">
        <v>10</v>
      </c>
      <c r="Q30" s="4">
        <v>10</v>
      </c>
      <c r="R30" s="4">
        <v>0</v>
      </c>
      <c r="S30" s="5">
        <v>0</v>
      </c>
      <c r="T30" s="4">
        <v>10</v>
      </c>
      <c r="U30" s="4">
        <v>10</v>
      </c>
      <c r="V30" s="4">
        <v>0</v>
      </c>
      <c r="W30" s="5">
        <v>0</v>
      </c>
      <c r="X30" s="5">
        <v>0</v>
      </c>
      <c r="Y30" s="14">
        <v>0</v>
      </c>
      <c r="Z30" s="14">
        <v>0</v>
      </c>
      <c r="AA30" s="14">
        <v>0</v>
      </c>
      <c r="AB30" s="4">
        <v>24580</v>
      </c>
      <c r="AC30" s="55"/>
      <c r="AD30" s="59">
        <f t="shared" si="2"/>
        <v>0</v>
      </c>
      <c r="AE30" s="59">
        <f t="shared" si="3"/>
        <v>0.7669999999999999</v>
      </c>
      <c r="AF30" s="102" t="str">
        <f>IFERROR(IFERROR(VLOOKUP($G30,'FPO034'!$J$9:$Q$196,7,FALSE),(VLOOKUP($H30,'FPO034'!$J$9:$Q$196,7,FALSE))),"No PO")</f>
        <v>No PO</v>
      </c>
      <c r="AG30" s="102" t="str">
        <f>IFERROR(IFERROR(VLOOKUP($G30,'FPO034'!$J$9:$Q$196,8,FALSE),(VLOOKUP($H30,'FPO034'!$J$9:$Q$196,8,FALSE))),"No PO")</f>
        <v>No PO</v>
      </c>
      <c r="AH30" s="102" t="str">
        <f t="shared" si="4"/>
        <v>No</v>
      </c>
      <c r="AI30" s="59" t="str">
        <f>IFERROR(VLOOKUP($E30,'Rev2 Aug 16'!$D$1:$Z$300,22,FALSE),"-")</f>
        <v>-</v>
      </c>
      <c r="AJ30" s="59" t="str">
        <f>IFERROR(VLOOKUP($E30,'Rev2 Aug 16'!$D$1:$Z$300,5,FALSE),"-")</f>
        <v>-</v>
      </c>
      <c r="AK30" s="59" t="str">
        <f>IFERROR(VLOOKUP(AJ30,'Paid Invoices'!$F$6:$I$381,3,FALSE),"")</f>
        <v/>
      </c>
      <c r="AL30" s="59" t="str">
        <f>IFERROR(VLOOKUP(AJ30,'Open Invoices'!$D$1:$E$3000,2,FALSE),"")</f>
        <v/>
      </c>
      <c r="AM30" s="59" t="str">
        <f>IFERROR(VLOOKUP($E30,'Rev2 July 16'!$D$1:$Z$300,22,FALSE),"-")</f>
        <v>-</v>
      </c>
      <c r="AN30" s="59" t="str">
        <f>IFERROR(VLOOKUP($E30,'Rev2 July 16'!$D$1:$Z$300,5,FALSE),"-")</f>
        <v>-</v>
      </c>
      <c r="AO30" s="59" t="str">
        <f>IFERROR(VLOOKUP(AN30,'Paid Invoices'!$F$6:$I$381,3,FALSE),"")</f>
        <v/>
      </c>
      <c r="AP30" s="59" t="str">
        <f>IFERROR(VLOOKUP(AN30,'Open Invoices'!$D$1:$E$3000,2,FALSE),"")</f>
        <v/>
      </c>
      <c r="AQ30" s="59">
        <f>IFERROR(VLOOKUP($E30,'Rev June 16'!$D$1:$Z$300,22,FALSE),"-")</f>
        <v>0</v>
      </c>
      <c r="AR30" s="59" t="str">
        <f>IFERROR(VLOOKUP($E30,'Rev June 16'!$D$1:$Z$300,4,FALSE),"-")</f>
        <v>WAY2001F6A</v>
      </c>
      <c r="AS30" s="59" t="str">
        <f>IFERROR(VLOOKUP(AR30,'Paid Invoices'!$F$6:$I$381,3,FALSE),"")</f>
        <v/>
      </c>
      <c r="AT30" s="59" t="str">
        <f>IFERROR(VLOOKUP(AR30,'Open Invoices'!$D$1:$E$3000,2,FALSE),"")</f>
        <v/>
      </c>
      <c r="AU30" s="59" t="str">
        <f>IFERROR(VLOOKUP($E30,'May 2016'!$D$1:$Z$300,22,FALSE),"-")</f>
        <v>-</v>
      </c>
      <c r="AV30" s="59" t="str">
        <f>IFERROR(VLOOKUP($E30,'May 2016'!$D$1:$Z$300,4,FALSE),"-")</f>
        <v>-</v>
      </c>
      <c r="AW30" s="59" t="str">
        <f>IFERROR(VLOOKUP(AV30,'Paid Invoices'!$F$6:$I$381,3,FALSE),"")</f>
        <v/>
      </c>
      <c r="AX30" s="59" t="str">
        <f>IFERROR(VLOOKUP(AV30,'Open Invoices'!$D$1:$E$3000,2,FALSE),"")</f>
        <v/>
      </c>
      <c r="AY30" s="59" t="str">
        <f>IFERROR(VLOOKUP($E30,'Apr 2016'!$D$1:$Z$300,22,FALSE),"-")</f>
        <v>-</v>
      </c>
      <c r="AZ30" s="59" t="str">
        <f>IFERROR(VLOOKUP($E30,'Apr 2016'!$D$1:$Z$300,4,FALSE),"-")</f>
        <v>-</v>
      </c>
      <c r="BA30" s="59" t="str">
        <f>IFERROR(VLOOKUP(AZ30,'Paid Invoices'!$F$6:$I$381,3,FALSE),"")</f>
        <v/>
      </c>
      <c r="BB30" s="59" t="str">
        <f>IFERROR(VLOOKUP(AZ30,'Open Invoices'!$D$1:$E$3000,2,FALSE),"")</f>
        <v/>
      </c>
      <c r="BC30" s="59" t="str">
        <f>IFERROR(VLOOKUP($E30,'Mar 2016'!$D$1:$Z$300,22,FALSE),"-")</f>
        <v>-</v>
      </c>
      <c r="BD30" s="59" t="str">
        <f>IFERROR(VLOOKUP($E30,'Mar 2016'!$D$1:$Z$300,4,FALSE),"-")</f>
        <v>-</v>
      </c>
      <c r="BE30" s="59" t="str">
        <f>IFERROR(VLOOKUP(BD30,'Paid Invoices'!$F$6:$I$381,3,FALSE),"")</f>
        <v/>
      </c>
      <c r="BF30" s="59" t="str">
        <f>IFERROR(VLOOKUP(BD30,'Open Invoices'!$D$1:$E$3000,2,FALSE),"")</f>
        <v/>
      </c>
      <c r="BG30" s="59" t="str">
        <f>IFERROR(VLOOKUP($E30,'Feb 2016'!$D$1:$Z$300,22,FALSE),"-")</f>
        <v>-</v>
      </c>
      <c r="BH30" s="59" t="str">
        <f>IFERROR(VLOOKUP($E30,'Feb 2016'!$D$1:$Z$300,4,FALSE),"-")</f>
        <v>-</v>
      </c>
      <c r="BI30" s="59" t="str">
        <f>IFERROR(VLOOKUP(BH30,'Paid Invoices'!$F$6:$I$381,3,FALSE),"")</f>
        <v/>
      </c>
      <c r="BJ30" s="59" t="str">
        <f>IFERROR(VLOOKUP(BH30,'Open Invoices'!$D$1:$E$3000,2,FALSE),"")</f>
        <v/>
      </c>
      <c r="BK30" s="59" t="str">
        <f>IFERROR(VLOOKUP($E30,'Jan 2016'!$D$1:$Z$300,22,FALSE),"-")</f>
        <v>-</v>
      </c>
      <c r="BL30" s="59" t="str">
        <f>IFERROR(VLOOKUP($E30,'Jan 2016'!$D$1:$Z$300,4,FALSE),"-")</f>
        <v>-</v>
      </c>
      <c r="BM30" s="59" t="str">
        <f>IFERROR(VLOOKUP(BL30,'Paid Invoices'!$F$6:$I$381,3,FALSE),"")</f>
        <v/>
      </c>
      <c r="BN30" s="59" t="str">
        <f>IFERROR(VLOOKUP(BL30,'Open Invoices'!$D$1:$E$3000,2,FALSE),"")</f>
        <v/>
      </c>
      <c r="BO30" s="59" t="str">
        <f>IFERROR(VLOOKUP($E30,'Dec 2015'!$D$1:$Z$300,22,FALSE),"-")</f>
        <v>-</v>
      </c>
      <c r="BP30" s="59" t="str">
        <f>IFERROR(VLOOKUP($E30,'Dec 2015'!$D$1:$Z$300,4,FALSE),"-")</f>
        <v>-</v>
      </c>
      <c r="BQ30" s="59" t="str">
        <f>IFERROR(VLOOKUP(BP30,'Paid Invoices'!$F$6:$I$381,3,FALSE),"")</f>
        <v/>
      </c>
      <c r="BR30" s="59" t="str">
        <f>IFERROR(VLOOKUP(BP30,'Open Invoices'!$D$1:$E$3000,2,FALSE),"")</f>
        <v/>
      </c>
      <c r="BS30" s="59" t="str">
        <f>IFERROR(VLOOKUP($E30,'Nov 2015'!$D$1:$Z$300,22,FALSE),"-")</f>
        <v>-</v>
      </c>
      <c r="BT30" s="59" t="str">
        <f>IFERROR(VLOOKUP($E30,'Nov 2015'!$D$1:$Z$300,4,FALSE),"-")</f>
        <v>-</v>
      </c>
      <c r="BU30" s="59" t="str">
        <f>IFERROR(VLOOKUP(BT30,'Paid Invoices'!$F$6:$I$381,3,FALSE),"")</f>
        <v/>
      </c>
      <c r="BV30" s="59" t="str">
        <f>IFERROR(VLOOKUP(BT30,'Open Invoices'!$D$1:$E$3000,2,FALSE),"")</f>
        <v/>
      </c>
      <c r="BW30" s="59" t="str">
        <f>IFERROR(VLOOKUP($E30,'Oct 2015'!$D$1:$Z$300,22,FALSE),"-")</f>
        <v>-</v>
      </c>
      <c r="BX30" s="59" t="str">
        <f>IFERROR(VLOOKUP($E30,'Oct 2015'!$D$1:$Z$300,4,FALSE),"-")</f>
        <v>-</v>
      </c>
      <c r="BY30" s="59" t="str">
        <f>IFERROR(VLOOKUP(BX30,'Paid Invoices'!$F$6:$I$381,3,FALSE),"")</f>
        <v/>
      </c>
      <c r="BZ30" s="59" t="str">
        <f>IFERROR(VLOOKUP(BX30,'Open Invoices'!$D$1:$E$3000,2,FALSE),"")</f>
        <v/>
      </c>
      <c r="CA30" s="59" t="str">
        <f>IFERROR(VLOOKUP($E30,'Sep 2015'!$D$1:$Z$300,22,FALSE),"-")</f>
        <v>-</v>
      </c>
      <c r="CB30" s="59" t="str">
        <f>IFERROR(VLOOKUP($E30,'Sep 2015'!$D$1:$Z$300,4,FALSE),"-")</f>
        <v>-</v>
      </c>
      <c r="CC30" s="59" t="str">
        <f>IFERROR(VLOOKUP(CB30,'Paid Invoices'!$F$6:$I$381,3,FALSE),"")</f>
        <v/>
      </c>
      <c r="CD30" s="59" t="str">
        <f>IFERROR(VLOOKUP(CB30,'Open Invoices'!$D$1:$E$3000,2,FALSE),"")</f>
        <v/>
      </c>
      <c r="CE30" s="52"/>
      <c r="CF30" s="52" t="s">
        <v>2115</v>
      </c>
      <c r="CG30" s="49" t="str">
        <f>IFERROR(IFERROR(VLOOKUP($E30,'Asset Group  All Assets'!$B$1:$C$500,2,FALSE),(VLOOKUP($E30,'Missing-WSU-POs'!$B$1:$D$500,3,FALSE))),"?")</f>
        <v>Needed</v>
      </c>
      <c r="CH30" s="31" t="str">
        <f t="shared" si="0"/>
        <v/>
      </c>
      <c r="CI30" s="31" t="str">
        <f t="shared" si="1"/>
        <v>Wrong PO</v>
      </c>
      <c r="CJ30" s="29" t="str">
        <f>IFERROR(IF(VLOOKUP($E30,'Org July 2016 '!$D$1:$Z$500,3,FALSE)=G30,"-","Wrong PO"),"new")</f>
        <v>-</v>
      </c>
      <c r="CK30" s="32" t="str">
        <f>IF(CJ30="wrong PO",(VLOOKUP($E30,'Org July 2016 '!$D$1:$Z$500,3,FALSE)),"")</f>
        <v/>
      </c>
      <c r="CL30" s="29" t="str">
        <f>IFERROR(IF(VLOOKUP($E30,'Org June 2016 '!$D$1:$Z$500,3,FALSE)=G30,"-","Wrong PO"),"new")</f>
        <v>-</v>
      </c>
      <c r="CM30" s="32" t="str">
        <f>IF(CL30="wrong PO",(VLOOKUP($E30,'Org June 2016 '!$D$1:$Z$500,3,FALSE)),"")</f>
        <v/>
      </c>
      <c r="CN30" s="29" t="str">
        <f>IFERROR(IF(VLOOKUP($E30,'May 2016'!D29:Z528,3,FALSE)=G30,"-","Wrong PO"),"new")</f>
        <v>new</v>
      </c>
      <c r="CO30" s="32" t="str">
        <f>IF(CN30="wrong PO",(VLOOKUP($E30,'May 2016'!D29:Z528,3,FALSE)),"")</f>
        <v/>
      </c>
      <c r="CP30" s="29" t="str">
        <f>IFERROR(IF(VLOOKUP($E30,'Apr 2016'!$D$1:$Z$500,3,FALSE)=G30,"-","Wrong PO"),"new")</f>
        <v>new</v>
      </c>
      <c r="CQ30" s="32" t="str">
        <f>IF(CP30="wrong PO",(VLOOKUP($E30,'Apr 2016'!$D$1:$Z$500,3,FALSE)),"")</f>
        <v/>
      </c>
      <c r="CR30" s="32" t="str">
        <f>IFERROR(IF(VLOOKUP($E30,'Mar 2016'!$D$1:$Z$500,3,FALSE)=G30,"-","Wrong PO"),"new")</f>
        <v>new</v>
      </c>
      <c r="CS30" s="32" t="str">
        <f>IF(CP30="wrong PO",(VLOOKUP($E30,'Mar 2016'!$D$1:$Z$500,3,FALSE)),"")</f>
        <v/>
      </c>
      <c r="CT30" s="32" t="str">
        <f>IFERROR(IF(VLOOKUP($E30,'Feb 2016'!$D$1:$Z$500,3,FALSE)=G30,"-","Wrong PO"),"new")</f>
        <v>new</v>
      </c>
      <c r="CU30" s="32" t="str">
        <f>IF(CP30="wrong PO",(VLOOKUP($E30,'Feb 2016'!$D$1:$Z$500,3,FALSE)),"")</f>
        <v/>
      </c>
      <c r="CV30" s="29" t="str">
        <f>IFERROR(IF(VLOOKUP($E30,'Jan 2016'!$D$1:$Z$500,3,FALSE)=G30,"-","Wrong PO"),"new")</f>
        <v>new</v>
      </c>
      <c r="CW30" s="32" t="str">
        <f>IF(CV30="wrong PO",(VLOOKUP($E30,'Jan 2016'!$D$1:$Z$500,3,FALSE)),"")</f>
        <v/>
      </c>
      <c r="CX30" s="29" t="str">
        <f>IFERROR(IF(VLOOKUP($E30,'Dec 2015'!$D$1:$Z$500,3,FALSE)=G30,"-","Wrong PO"),"new")</f>
        <v>new</v>
      </c>
      <c r="CY30" s="32" t="str">
        <f>IF(CX30="wrong PO",(VLOOKUP($E30,'Dec 2015'!$D$1:$Z$500,3,FALSE)),"")</f>
        <v/>
      </c>
      <c r="CZ30" s="29" t="str">
        <f>IFERROR(IF(VLOOKUP($E30,'Nov 2015'!$D$1:$Z$500,3,FALSE)=G30,"-","Wrong PO"),"new")</f>
        <v>new</v>
      </c>
      <c r="DA30" s="32" t="str">
        <f>IF(CZ30="wrong PO",(VLOOKUP($E30,'Nov 2015'!$D$1:$Z$500,3,FALSE)),"")</f>
        <v/>
      </c>
      <c r="DB30" s="29" t="str">
        <f>IFERROR(IF(VLOOKUP($E30,'Oct 2015'!$D$1:$Z$500,3,FALSE)=G30,"-","Wrong PO"),"new")</f>
        <v>new</v>
      </c>
      <c r="DC30" s="32" t="str">
        <f>IF(DB30="wrong PO",(VLOOKUP($E30,'Oct 2015'!$D$1:$Z$500,3,FALSE)),"")</f>
        <v/>
      </c>
      <c r="DD30" s="29" t="str">
        <f>IFERROR(IF(VLOOKUP($E30,'Sep 2015'!$D$1:$Z$500,3,FALSE)=G30,"-","Wrong PO"),"new")</f>
        <v>new</v>
      </c>
      <c r="DE30" s="32" t="str">
        <f>IF(DD30="wrong PO",(VLOOKUP($E30,'Sep 2015'!$D$1:$Z$500,3,FALSE)),"")</f>
        <v/>
      </c>
    </row>
    <row r="31" spans="1:109">
      <c r="A31" s="115">
        <v>30</v>
      </c>
      <c r="B31" s="2" t="s">
        <v>841</v>
      </c>
      <c r="C31" s="2" t="s">
        <v>510</v>
      </c>
      <c r="D31" s="2" t="s">
        <v>370</v>
      </c>
      <c r="E31" s="2" t="s">
        <v>490</v>
      </c>
      <c r="F31" s="2" t="s">
        <v>421</v>
      </c>
      <c r="G31" s="21" t="s">
        <v>94</v>
      </c>
      <c r="H31" s="21" t="str">
        <f>IFERROR(VLOOKUP($E31,'Wayne Master'!$B$1:$C$315,2,FALSE),"not on master")</f>
        <v>Call</v>
      </c>
      <c r="I31" s="11" t="s">
        <v>2109</v>
      </c>
      <c r="J31" s="3">
        <v>42158</v>
      </c>
      <c r="K31" s="2" t="s">
        <v>28</v>
      </c>
      <c r="L31" s="2" t="s">
        <v>423</v>
      </c>
      <c r="M31" s="2" t="s">
        <v>30</v>
      </c>
      <c r="N31" s="2" t="s">
        <v>31</v>
      </c>
      <c r="O31" s="2" t="s">
        <v>32</v>
      </c>
      <c r="P31" s="4">
        <v>2000</v>
      </c>
      <c r="Q31" s="4">
        <v>2000</v>
      </c>
      <c r="R31" s="4">
        <v>0</v>
      </c>
      <c r="S31" s="5">
        <v>0</v>
      </c>
      <c r="T31" s="4">
        <v>0</v>
      </c>
      <c r="U31" s="4">
        <v>0</v>
      </c>
      <c r="V31" s="4">
        <v>0</v>
      </c>
      <c r="W31" s="5">
        <v>0</v>
      </c>
      <c r="X31" s="5">
        <v>0</v>
      </c>
      <c r="Y31" s="14">
        <v>0</v>
      </c>
      <c r="Z31" s="14">
        <v>0</v>
      </c>
      <c r="AA31" s="14">
        <v>0</v>
      </c>
      <c r="AB31" s="4">
        <v>24580</v>
      </c>
      <c r="AC31" s="55"/>
      <c r="AD31" s="59">
        <f t="shared" si="2"/>
        <v>0</v>
      </c>
      <c r="AE31" s="59">
        <f t="shared" si="3"/>
        <v>33.799999999999997</v>
      </c>
      <c r="AF31" s="102" t="str">
        <f>IFERROR(IFERROR(VLOOKUP($G31,'FPO034'!$J$9:$Q$196,7,FALSE),(VLOOKUP($H31,'FPO034'!$J$9:$Q$196,7,FALSE))),"No PO")</f>
        <v>No PO</v>
      </c>
      <c r="AG31" s="102" t="str">
        <f>IFERROR(IFERROR(VLOOKUP($G31,'FPO034'!$J$9:$Q$196,8,FALSE),(VLOOKUP($H31,'FPO034'!$J$9:$Q$196,8,FALSE))),"No PO")</f>
        <v>No PO</v>
      </c>
      <c r="AH31" s="102" t="str">
        <f t="shared" si="4"/>
        <v>No</v>
      </c>
      <c r="AI31" s="59" t="str">
        <f>IFERROR(VLOOKUP($E31,'Rev2 Aug 16'!$D$1:$Z$300,22,FALSE),"-")</f>
        <v>-</v>
      </c>
      <c r="AJ31" s="59" t="str">
        <f>IFERROR(VLOOKUP($E31,'Rev2 Aug 16'!$D$1:$Z$300,5,FALSE),"-")</f>
        <v>-</v>
      </c>
      <c r="AK31" s="59" t="str">
        <f>IFERROR(VLOOKUP(AJ31,'Paid Invoices'!$F$6:$I$381,3,FALSE),"")</f>
        <v/>
      </c>
      <c r="AL31" s="59" t="str">
        <f>IFERROR(VLOOKUP(AJ31,'Open Invoices'!$D$1:$E$3000,2,FALSE),"")</f>
        <v/>
      </c>
      <c r="AM31" s="59" t="str">
        <f>IFERROR(VLOOKUP($E31,'Rev2 July 16'!$D$1:$Z$300,22,FALSE),"-")</f>
        <v>-</v>
      </c>
      <c r="AN31" s="59" t="str">
        <f>IFERROR(VLOOKUP($E31,'Rev2 July 16'!$D$1:$Z$300,5,FALSE),"-")</f>
        <v>-</v>
      </c>
      <c r="AO31" s="59" t="str">
        <f>IFERROR(VLOOKUP(AN31,'Paid Invoices'!$F$6:$I$381,3,FALSE),"")</f>
        <v/>
      </c>
      <c r="AP31" s="59" t="str">
        <f>IFERROR(VLOOKUP(AN31,'Open Invoices'!$D$1:$E$3000,2,FALSE),"")</f>
        <v/>
      </c>
      <c r="AQ31" s="59">
        <f>IFERROR(VLOOKUP($E31,'Rev June 16'!$D$1:$Z$300,22,FALSE),"-")</f>
        <v>0</v>
      </c>
      <c r="AR31" s="59" t="str">
        <f>IFERROR(VLOOKUP($E31,'Rev June 16'!$D$1:$Z$300,4,FALSE),"-")</f>
        <v>WAY2001F6A</v>
      </c>
      <c r="AS31" s="59" t="str">
        <f>IFERROR(VLOOKUP(AR31,'Paid Invoices'!$F$6:$I$381,3,FALSE),"")</f>
        <v/>
      </c>
      <c r="AT31" s="59" t="str">
        <f>IFERROR(VLOOKUP(AR31,'Open Invoices'!$D$1:$E$3000,2,FALSE),"")</f>
        <v/>
      </c>
      <c r="AU31" s="59" t="str">
        <f>IFERROR(VLOOKUP($E31,'May 2016'!$D$1:$Z$300,22,FALSE),"-")</f>
        <v>-</v>
      </c>
      <c r="AV31" s="59" t="str">
        <f>IFERROR(VLOOKUP($E31,'May 2016'!$D$1:$Z$300,4,FALSE),"-")</f>
        <v>-</v>
      </c>
      <c r="AW31" s="59" t="str">
        <f>IFERROR(VLOOKUP(AV31,'Paid Invoices'!$F$6:$I$381,3,FALSE),"")</f>
        <v/>
      </c>
      <c r="AX31" s="59" t="str">
        <f>IFERROR(VLOOKUP(AV31,'Open Invoices'!$D$1:$E$3000,2,FALSE),"")</f>
        <v/>
      </c>
      <c r="AY31" s="59" t="str">
        <f>IFERROR(VLOOKUP($E31,'Apr 2016'!$D$1:$Z$300,22,FALSE),"-")</f>
        <v>-</v>
      </c>
      <c r="AZ31" s="59" t="str">
        <f>IFERROR(VLOOKUP($E31,'Apr 2016'!$D$1:$Z$300,4,FALSE),"-")</f>
        <v>-</v>
      </c>
      <c r="BA31" s="59" t="str">
        <f>IFERROR(VLOOKUP(AZ31,'Paid Invoices'!$F$6:$I$381,3,FALSE),"")</f>
        <v/>
      </c>
      <c r="BB31" s="59" t="str">
        <f>IFERROR(VLOOKUP(AZ31,'Open Invoices'!$D$1:$E$3000,2,FALSE),"")</f>
        <v/>
      </c>
      <c r="BC31" s="59" t="str">
        <f>IFERROR(VLOOKUP($E31,'Mar 2016'!$D$1:$Z$300,22,FALSE),"-")</f>
        <v>-</v>
      </c>
      <c r="BD31" s="59" t="str">
        <f>IFERROR(VLOOKUP($E31,'Mar 2016'!$D$1:$Z$300,4,FALSE),"-")</f>
        <v>-</v>
      </c>
      <c r="BE31" s="59" t="str">
        <f>IFERROR(VLOOKUP(BD31,'Paid Invoices'!$F$6:$I$381,3,FALSE),"")</f>
        <v/>
      </c>
      <c r="BF31" s="59" t="str">
        <f>IFERROR(VLOOKUP(BD31,'Open Invoices'!$D$1:$E$3000,2,FALSE),"")</f>
        <v/>
      </c>
      <c r="BG31" s="59" t="str">
        <f>IFERROR(VLOOKUP($E31,'Feb 2016'!$D$1:$Z$300,22,FALSE),"-")</f>
        <v>-</v>
      </c>
      <c r="BH31" s="59" t="str">
        <f>IFERROR(VLOOKUP($E31,'Feb 2016'!$D$1:$Z$300,4,FALSE),"-")</f>
        <v>-</v>
      </c>
      <c r="BI31" s="59" t="str">
        <f>IFERROR(VLOOKUP(BH31,'Paid Invoices'!$F$6:$I$381,3,FALSE),"")</f>
        <v/>
      </c>
      <c r="BJ31" s="59" t="str">
        <f>IFERROR(VLOOKUP(BH31,'Open Invoices'!$D$1:$E$3000,2,FALSE),"")</f>
        <v/>
      </c>
      <c r="BK31" s="59" t="str">
        <f>IFERROR(VLOOKUP($E31,'Jan 2016'!$D$1:$Z$300,22,FALSE),"-")</f>
        <v>-</v>
      </c>
      <c r="BL31" s="59" t="str">
        <f>IFERROR(VLOOKUP($E31,'Jan 2016'!$D$1:$Z$300,4,FALSE),"-")</f>
        <v>-</v>
      </c>
      <c r="BM31" s="59" t="str">
        <f>IFERROR(VLOOKUP(BL31,'Paid Invoices'!$F$6:$I$381,3,FALSE),"")</f>
        <v/>
      </c>
      <c r="BN31" s="59" t="str">
        <f>IFERROR(VLOOKUP(BL31,'Open Invoices'!$D$1:$E$3000,2,FALSE),"")</f>
        <v/>
      </c>
      <c r="BO31" s="59" t="str">
        <f>IFERROR(VLOOKUP($E31,'Dec 2015'!$D$1:$Z$300,22,FALSE),"-")</f>
        <v>-</v>
      </c>
      <c r="BP31" s="59" t="str">
        <f>IFERROR(VLOOKUP($E31,'Dec 2015'!$D$1:$Z$300,4,FALSE),"-")</f>
        <v>-</v>
      </c>
      <c r="BQ31" s="59" t="str">
        <f>IFERROR(VLOOKUP(BP31,'Paid Invoices'!$F$6:$I$381,3,FALSE),"")</f>
        <v/>
      </c>
      <c r="BR31" s="59" t="str">
        <f>IFERROR(VLOOKUP(BP31,'Open Invoices'!$D$1:$E$3000,2,FALSE),"")</f>
        <v/>
      </c>
      <c r="BS31" s="59">
        <f>IFERROR(VLOOKUP($E31,'Nov 2015'!$D$1:$Z$300,22,FALSE),"-")</f>
        <v>0</v>
      </c>
      <c r="BT31" s="59" t="str">
        <f>IFERROR(VLOOKUP($E31,'Nov 2015'!$D$1:$Z$300,4,FALSE),"-")</f>
        <v>WAY2001K5A</v>
      </c>
      <c r="BU31" s="59" t="str">
        <f>IFERROR(VLOOKUP(BT31,'Paid Invoices'!$F$6:$I$381,3,FALSE),"")</f>
        <v/>
      </c>
      <c r="BV31" s="59" t="str">
        <f>IFERROR(VLOOKUP(BT31,'Open Invoices'!$D$1:$E$3000,2,FALSE),"")</f>
        <v/>
      </c>
      <c r="BW31" s="59" t="str">
        <f>IFERROR(VLOOKUP($E31,'Oct 2015'!$D$1:$Z$300,22,FALSE),"-")</f>
        <v>-</v>
      </c>
      <c r="BX31" s="59" t="str">
        <f>IFERROR(VLOOKUP($E31,'Oct 2015'!$D$1:$Z$300,4,FALSE),"-")</f>
        <v>-</v>
      </c>
      <c r="BY31" s="59" t="str">
        <f>IFERROR(VLOOKUP(BX31,'Paid Invoices'!$F$6:$I$381,3,FALSE),"")</f>
        <v/>
      </c>
      <c r="BZ31" s="59" t="str">
        <f>IFERROR(VLOOKUP(BX31,'Open Invoices'!$D$1:$E$3000,2,FALSE),"")</f>
        <v/>
      </c>
      <c r="CA31" s="59" t="str">
        <f>IFERROR(VLOOKUP($E31,'Sep 2015'!$D$1:$Z$300,22,FALSE),"-")</f>
        <v>-</v>
      </c>
      <c r="CB31" s="59" t="str">
        <f>IFERROR(VLOOKUP($E31,'Sep 2015'!$D$1:$Z$300,4,FALSE),"-")</f>
        <v>-</v>
      </c>
      <c r="CC31" s="59" t="str">
        <f>IFERROR(VLOOKUP(CB31,'Paid Invoices'!$F$6:$I$381,3,FALSE),"")</f>
        <v/>
      </c>
      <c r="CD31" s="59" t="str">
        <f>IFERROR(VLOOKUP(CB31,'Open Invoices'!$D$1:$E$3000,2,FALSE),"")</f>
        <v/>
      </c>
      <c r="CE31" s="52"/>
      <c r="CF31" s="52" t="s">
        <v>2115</v>
      </c>
      <c r="CG31" s="49" t="str">
        <f>IFERROR(IFERROR(VLOOKUP($E31,'Asset Group  All Assets'!$B$1:$C$500,2,FALSE),(VLOOKUP($E31,'Missing-WSU-POs'!$B$1:$D$500,3,FALSE))),"?")</f>
        <v>Needed</v>
      </c>
      <c r="CH31" s="31" t="str">
        <f t="shared" si="0"/>
        <v/>
      </c>
      <c r="CI31" s="31" t="str">
        <f t="shared" si="1"/>
        <v>Wrong PO</v>
      </c>
      <c r="CJ31" s="29" t="str">
        <f>IFERROR(IF(VLOOKUP($E31,'Org July 2016 '!$D$1:$Z$500,3,FALSE)=G31,"-","Wrong PO"),"new")</f>
        <v>new</v>
      </c>
      <c r="CK31" s="32" t="str">
        <f>IF(CJ31="wrong PO",(VLOOKUP($E31,'Org July 2016 '!$D$1:$Z$500,3,FALSE)),"")</f>
        <v/>
      </c>
      <c r="CL31" s="29" t="str">
        <f>IFERROR(IF(VLOOKUP($E31,'Org June 2016 '!$D$1:$Z$500,3,FALSE)=G31,"-","Wrong PO"),"new")</f>
        <v>new</v>
      </c>
      <c r="CM31" s="32" t="str">
        <f>IF(CL31="wrong PO",(VLOOKUP($E31,'Org June 2016 '!$D$1:$Z$500,3,FALSE)),"")</f>
        <v/>
      </c>
      <c r="CN31" s="29" t="str">
        <f>IFERROR(IF(VLOOKUP($E31,'May 2016'!D30:Z529,3,FALSE)=G31,"-","Wrong PO"),"new")</f>
        <v>new</v>
      </c>
      <c r="CO31" s="32" t="str">
        <f>IF(CN31="wrong PO",(VLOOKUP($E31,'May 2016'!D30:Z529,3,FALSE)),"")</f>
        <v/>
      </c>
      <c r="CP31" s="29" t="str">
        <f>IFERROR(IF(VLOOKUP($E31,'Apr 2016'!$D$1:$Z$500,3,FALSE)=G31,"-","Wrong PO"),"new")</f>
        <v>new</v>
      </c>
      <c r="CQ31" s="32" t="str">
        <f>IF(CP31="wrong PO",(VLOOKUP($E31,'Apr 2016'!$D$1:$Z$500,3,FALSE)),"")</f>
        <v/>
      </c>
      <c r="CR31" s="32" t="str">
        <f>IFERROR(IF(VLOOKUP($E31,'Mar 2016'!$D$1:$Z$500,3,FALSE)=G31,"-","Wrong PO"),"new")</f>
        <v>new</v>
      </c>
      <c r="CS31" s="32" t="str">
        <f>IF(CP31="wrong PO",(VLOOKUP($E31,'Mar 2016'!$D$1:$Z$500,3,FALSE)),"")</f>
        <v/>
      </c>
      <c r="CT31" s="32" t="str">
        <f>IFERROR(IF(VLOOKUP($E31,'Feb 2016'!$D$1:$Z$500,3,FALSE)=G31,"-","Wrong PO"),"new")</f>
        <v>new</v>
      </c>
      <c r="CU31" s="32" t="str">
        <f>IF(CP31="wrong PO",(VLOOKUP($E31,'Feb 2016'!$D$1:$Z$500,3,FALSE)),"")</f>
        <v/>
      </c>
      <c r="CV31" s="29" t="str">
        <f>IFERROR(IF(VLOOKUP($E31,'Jan 2016'!$D$1:$Z$500,3,FALSE)=G31,"-","Wrong PO"),"new")</f>
        <v>new</v>
      </c>
      <c r="CW31" s="32" t="str">
        <f>IF(CV31="wrong PO",(VLOOKUP($E31,'Jan 2016'!$D$1:$Z$500,3,FALSE)),"")</f>
        <v/>
      </c>
      <c r="CX31" s="29" t="str">
        <f>IFERROR(IF(VLOOKUP($E31,'Dec 2015'!$D$1:$Z$500,3,FALSE)=G31,"-","Wrong PO"),"new")</f>
        <v>new</v>
      </c>
      <c r="CY31" s="32" t="str">
        <f>IF(CX31="wrong PO",(VLOOKUP($E31,'Dec 2015'!$D$1:$Z$500,3,FALSE)),"")</f>
        <v/>
      </c>
      <c r="CZ31" s="29" t="str">
        <f>IFERROR(IF(VLOOKUP($E31,'Nov 2015'!$D$1:$Z$500,3,FALSE)=G31,"-","Wrong PO"),"new")</f>
        <v>-</v>
      </c>
      <c r="DA31" s="32" t="str">
        <f>IF(CZ31="wrong PO",(VLOOKUP($E31,'Nov 2015'!$D$1:$Z$500,3,FALSE)),"")</f>
        <v/>
      </c>
      <c r="DB31" s="29" t="str">
        <f>IFERROR(IF(VLOOKUP($E31,'Oct 2015'!$D$1:$Z$500,3,FALSE)=G31,"-","Wrong PO"),"new")</f>
        <v>new</v>
      </c>
      <c r="DC31" s="32" t="str">
        <f>IF(DB31="wrong PO",(VLOOKUP($E31,'Oct 2015'!$D$1:$Z$500,3,FALSE)),"")</f>
        <v/>
      </c>
      <c r="DD31" s="29" t="str">
        <f>IFERROR(IF(VLOOKUP($E31,'Sep 2015'!$D$1:$Z$500,3,FALSE)=G31,"-","Wrong PO"),"new")</f>
        <v>new</v>
      </c>
      <c r="DE31" s="32" t="str">
        <f>IF(DD31="wrong PO",(VLOOKUP($E31,'Sep 2015'!$D$1:$Z$500,3,FALSE)),"")</f>
        <v/>
      </c>
    </row>
    <row r="32" spans="1:109">
      <c r="A32" s="115">
        <v>31</v>
      </c>
      <c r="B32" s="2" t="s">
        <v>841</v>
      </c>
      <c r="C32" s="2" t="s">
        <v>510</v>
      </c>
      <c r="D32" s="2" t="s">
        <v>69</v>
      </c>
      <c r="E32" s="2" t="s">
        <v>273</v>
      </c>
      <c r="F32" s="2" t="s">
        <v>746</v>
      </c>
      <c r="G32" s="21" t="s">
        <v>94</v>
      </c>
      <c r="H32" s="21" t="str">
        <f>IFERROR(VLOOKUP($E32,'Wayne Master'!$B$1:$C$315,2,FALSE),"not on master")</f>
        <v>Call</v>
      </c>
      <c r="I32" s="11" t="s">
        <v>2109</v>
      </c>
      <c r="J32" s="3">
        <v>42522</v>
      </c>
      <c r="K32" s="2" t="s">
        <v>685</v>
      </c>
      <c r="L32" s="2" t="s">
        <v>747</v>
      </c>
      <c r="M32" s="2" t="s">
        <v>30</v>
      </c>
      <c r="N32" s="2" t="s">
        <v>31</v>
      </c>
      <c r="O32" s="2" t="s">
        <v>41</v>
      </c>
      <c r="P32" s="4">
        <v>118</v>
      </c>
      <c r="Q32" s="4">
        <v>833</v>
      </c>
      <c r="R32" s="4">
        <v>715</v>
      </c>
      <c r="S32" s="5">
        <v>12.08</v>
      </c>
      <c r="T32" s="4">
        <v>58</v>
      </c>
      <c r="U32" s="4">
        <v>184</v>
      </c>
      <c r="V32" s="4">
        <v>126</v>
      </c>
      <c r="W32" s="5">
        <v>7.53</v>
      </c>
      <c r="X32" s="5">
        <v>0</v>
      </c>
      <c r="Y32" s="14">
        <v>19.61</v>
      </c>
      <c r="Z32" s="14">
        <v>0</v>
      </c>
      <c r="AA32" s="14">
        <v>19.61</v>
      </c>
      <c r="AB32" s="4">
        <v>24580</v>
      </c>
      <c r="AC32" s="55"/>
      <c r="AD32" s="59">
        <f t="shared" si="2"/>
        <v>24.85</v>
      </c>
      <c r="AE32" s="59">
        <f t="shared" si="3"/>
        <v>25.0809</v>
      </c>
      <c r="AF32" s="102" t="str">
        <f>IFERROR(IFERROR(VLOOKUP($G32,'FPO034'!$J$9:$Q$196,7,FALSE),(VLOOKUP($H32,'FPO034'!$J$9:$Q$196,7,FALSE))),"No PO")</f>
        <v>No PO</v>
      </c>
      <c r="AG32" s="102" t="str">
        <f>IFERROR(IFERROR(VLOOKUP($G32,'FPO034'!$J$9:$Q$196,8,FALSE),(VLOOKUP($H32,'FPO034'!$J$9:$Q$196,8,FALSE))),"No PO")</f>
        <v>No PO</v>
      </c>
      <c r="AH32" s="102" t="str">
        <f t="shared" si="4"/>
        <v>No</v>
      </c>
      <c r="AI32" s="59">
        <f>IFERROR(VLOOKUP($E32,'Rev2 Aug 16'!$D$1:$Z$300,22,FALSE),"-")</f>
        <v>19.61</v>
      </c>
      <c r="AJ32" s="59" t="str">
        <f>IFERROR(VLOOKUP($E32,'Rev2 Aug 16'!$D$1:$Z$300,5,FALSE),"-")</f>
        <v>WAY2001H6A</v>
      </c>
      <c r="AK32" s="59" t="str">
        <f>IFERROR(VLOOKUP(AJ32,'Paid Invoices'!$F$6:$I$381,3,FALSE),"")</f>
        <v/>
      </c>
      <c r="AL32" s="59" t="str">
        <f>IFERROR(VLOOKUP(AJ32,'Open Invoices'!$D$1:$E$3000,2,FALSE),"")</f>
        <v/>
      </c>
      <c r="AM32" s="59">
        <f>IFERROR(VLOOKUP($E32,'Rev2 July 16'!$D$1:$Z$300,22,FALSE),"-")</f>
        <v>2.6</v>
      </c>
      <c r="AN32" s="59" t="str">
        <f>IFERROR(VLOOKUP($E32,'Rev2 July 16'!$D$1:$Z$300,5,FALSE),"-")</f>
        <v>WAY2001G6A</v>
      </c>
      <c r="AO32" s="59" t="str">
        <f>IFERROR(VLOOKUP(AN32,'Paid Invoices'!$F$6:$I$381,3,FALSE),"")</f>
        <v/>
      </c>
      <c r="AP32" s="59" t="str">
        <f>IFERROR(VLOOKUP(AN32,'Open Invoices'!$D$1:$E$3000,2,FALSE),"")</f>
        <v/>
      </c>
      <c r="AQ32" s="59">
        <f>IFERROR(VLOOKUP($E32,'Rev June 16'!$D$1:$Z$300,22,FALSE),"-")</f>
        <v>2.64</v>
      </c>
      <c r="AR32" s="59" t="str">
        <f>IFERROR(VLOOKUP($E32,'Rev June 16'!$D$1:$Z$300,4,FALSE),"-")</f>
        <v>WAY2001F6A</v>
      </c>
      <c r="AS32" s="59" t="str">
        <f>IFERROR(VLOOKUP(AR32,'Paid Invoices'!$F$6:$I$381,3,FALSE),"")</f>
        <v/>
      </c>
      <c r="AT32" s="59" t="str">
        <f>IFERROR(VLOOKUP(AR32,'Open Invoices'!$D$1:$E$3000,2,FALSE),"")</f>
        <v/>
      </c>
      <c r="AU32" s="59" t="str">
        <f>IFERROR(VLOOKUP($E32,'May 2016'!$D$1:$Z$300,22,FALSE),"-")</f>
        <v>-</v>
      </c>
      <c r="AV32" s="59" t="str">
        <f>IFERROR(VLOOKUP($E32,'May 2016'!$D$1:$Z$300,4,FALSE),"-")</f>
        <v>-</v>
      </c>
      <c r="AW32" s="59" t="str">
        <f>IFERROR(VLOOKUP(AV32,'Paid Invoices'!$F$6:$I$381,3,FALSE),"")</f>
        <v/>
      </c>
      <c r="AX32" s="59" t="str">
        <f>IFERROR(VLOOKUP(AV32,'Open Invoices'!$D$1:$E$3000,2,FALSE),"")</f>
        <v/>
      </c>
      <c r="AY32" s="59" t="str">
        <f>IFERROR(VLOOKUP($E32,'Apr 2016'!$D$1:$Z$300,22,FALSE),"-")</f>
        <v>-</v>
      </c>
      <c r="AZ32" s="59" t="str">
        <f>IFERROR(VLOOKUP($E32,'Apr 2016'!$D$1:$Z$300,4,FALSE),"-")</f>
        <v>-</v>
      </c>
      <c r="BA32" s="59" t="str">
        <f>IFERROR(VLOOKUP(AZ32,'Paid Invoices'!$F$6:$I$381,3,FALSE),"")</f>
        <v/>
      </c>
      <c r="BB32" s="59" t="str">
        <f>IFERROR(VLOOKUP(AZ32,'Open Invoices'!$D$1:$E$3000,2,FALSE),"")</f>
        <v/>
      </c>
      <c r="BC32" s="59" t="str">
        <f>IFERROR(VLOOKUP($E32,'Mar 2016'!$D$1:$Z$300,22,FALSE),"-")</f>
        <v>-</v>
      </c>
      <c r="BD32" s="59" t="str">
        <f>IFERROR(VLOOKUP($E32,'Mar 2016'!$D$1:$Z$300,4,FALSE),"-")</f>
        <v>-</v>
      </c>
      <c r="BE32" s="59" t="str">
        <f>IFERROR(VLOOKUP(BD32,'Paid Invoices'!$F$6:$I$381,3,FALSE),"")</f>
        <v/>
      </c>
      <c r="BF32" s="59" t="str">
        <f>IFERROR(VLOOKUP(BD32,'Open Invoices'!$D$1:$E$3000,2,FALSE),"")</f>
        <v/>
      </c>
      <c r="BG32" s="59" t="str">
        <f>IFERROR(VLOOKUP($E32,'Feb 2016'!$D$1:$Z$300,22,FALSE),"-")</f>
        <v>-</v>
      </c>
      <c r="BH32" s="59" t="str">
        <f>IFERROR(VLOOKUP($E32,'Feb 2016'!$D$1:$Z$300,4,FALSE),"-")</f>
        <v>-</v>
      </c>
      <c r="BI32" s="59" t="str">
        <f>IFERROR(VLOOKUP(BH32,'Paid Invoices'!$F$6:$I$381,3,FALSE),"")</f>
        <v/>
      </c>
      <c r="BJ32" s="59" t="str">
        <f>IFERROR(VLOOKUP(BH32,'Open Invoices'!$D$1:$E$3000,2,FALSE),"")</f>
        <v/>
      </c>
      <c r="BK32" s="59" t="str">
        <f>IFERROR(VLOOKUP($E32,'Jan 2016'!$D$1:$Z$300,22,FALSE),"-")</f>
        <v>-</v>
      </c>
      <c r="BL32" s="59" t="str">
        <f>IFERROR(VLOOKUP($E32,'Jan 2016'!$D$1:$Z$300,4,FALSE),"-")</f>
        <v>-</v>
      </c>
      <c r="BM32" s="59" t="str">
        <f>IFERROR(VLOOKUP(BL32,'Paid Invoices'!$F$6:$I$381,3,FALSE),"")</f>
        <v/>
      </c>
      <c r="BN32" s="59" t="str">
        <f>IFERROR(VLOOKUP(BL32,'Open Invoices'!$D$1:$E$3000,2,FALSE),"")</f>
        <v/>
      </c>
      <c r="BO32" s="59" t="str">
        <f>IFERROR(VLOOKUP($E32,'Dec 2015'!$D$1:$Z$300,22,FALSE),"-")</f>
        <v>-</v>
      </c>
      <c r="BP32" s="59" t="str">
        <f>IFERROR(VLOOKUP($E32,'Dec 2015'!$D$1:$Z$300,4,FALSE),"-")</f>
        <v>-</v>
      </c>
      <c r="BQ32" s="59" t="str">
        <f>IFERROR(VLOOKUP(BP32,'Paid Invoices'!$F$6:$I$381,3,FALSE),"")</f>
        <v/>
      </c>
      <c r="BR32" s="59" t="str">
        <f>IFERROR(VLOOKUP(BP32,'Open Invoices'!$D$1:$E$3000,2,FALSE),"")</f>
        <v/>
      </c>
      <c r="BS32" s="59" t="str">
        <f>IFERROR(VLOOKUP($E32,'Nov 2015'!$D$1:$Z$300,22,FALSE),"-")</f>
        <v>-</v>
      </c>
      <c r="BT32" s="59" t="str">
        <f>IFERROR(VLOOKUP($E32,'Nov 2015'!$D$1:$Z$300,4,FALSE),"-")</f>
        <v>-</v>
      </c>
      <c r="BU32" s="59" t="str">
        <f>IFERROR(VLOOKUP(BT32,'Paid Invoices'!$F$6:$I$381,3,FALSE),"")</f>
        <v/>
      </c>
      <c r="BV32" s="59" t="str">
        <f>IFERROR(VLOOKUP(BT32,'Open Invoices'!$D$1:$E$3000,2,FALSE),"")</f>
        <v/>
      </c>
      <c r="BW32" s="59" t="str">
        <f>IFERROR(VLOOKUP($E32,'Oct 2015'!$D$1:$Z$300,22,FALSE),"-")</f>
        <v>-</v>
      </c>
      <c r="BX32" s="59" t="str">
        <f>IFERROR(VLOOKUP($E32,'Oct 2015'!$D$1:$Z$300,4,FALSE),"-")</f>
        <v>-</v>
      </c>
      <c r="BY32" s="59" t="str">
        <f>IFERROR(VLOOKUP(BX32,'Paid Invoices'!$F$6:$I$381,3,FALSE),"")</f>
        <v/>
      </c>
      <c r="BZ32" s="59" t="str">
        <f>IFERROR(VLOOKUP(BX32,'Open Invoices'!$D$1:$E$3000,2,FALSE),"")</f>
        <v/>
      </c>
      <c r="CA32" s="59" t="str">
        <f>IFERROR(VLOOKUP($E32,'Sep 2015'!$D$1:$Z$300,22,FALSE),"-")</f>
        <v>-</v>
      </c>
      <c r="CB32" s="59" t="str">
        <f>IFERROR(VLOOKUP($E32,'Sep 2015'!$D$1:$Z$300,4,FALSE),"-")</f>
        <v>-</v>
      </c>
      <c r="CC32" s="59" t="str">
        <f>IFERROR(VLOOKUP(CB32,'Paid Invoices'!$F$6:$I$381,3,FALSE),"")</f>
        <v/>
      </c>
      <c r="CD32" s="59" t="str">
        <f>IFERROR(VLOOKUP(CB32,'Open Invoices'!$D$1:$E$3000,2,FALSE),"")</f>
        <v/>
      </c>
      <c r="CE32" s="52"/>
      <c r="CF32" s="52" t="s">
        <v>2115</v>
      </c>
      <c r="CG32" s="49" t="str">
        <f>IFERROR(IFERROR(VLOOKUP($E32,'Asset Group  All Assets'!$B$1:$C$500,2,FALSE),(VLOOKUP($E32,'Missing-WSU-POs'!$B$1:$D$500,3,FALSE))),"?")</f>
        <v>Needed</v>
      </c>
      <c r="CH32" s="31" t="str">
        <f t="shared" si="0"/>
        <v/>
      </c>
      <c r="CI32" s="31" t="str">
        <f>IF(CG32=CH32,"","Wrong PO")</f>
        <v>Wrong PO</v>
      </c>
      <c r="CJ32" s="29" t="str">
        <f>IFERROR(IF(VLOOKUP($E32,'Org July 2016 '!$D$1:$Z$500,3,FALSE)=G32,"-","Wrong PO"),"new")</f>
        <v>-</v>
      </c>
      <c r="CK32" s="32" t="str">
        <f>IF(CJ32="wrong PO",(VLOOKUP($E32,'Org July 2016 '!$D$1:$Z$500,3,FALSE)),"")</f>
        <v/>
      </c>
      <c r="CL32" s="29" t="str">
        <f>IFERROR(IF(VLOOKUP($E32,'Org June 2016 '!$D$1:$Z$500,3,FALSE)=G32,"-","Wrong PO"),"new")</f>
        <v>-</v>
      </c>
      <c r="CM32" s="32" t="str">
        <f>IF(CL32="wrong PO",(VLOOKUP($E32,'Org June 2016 '!$D$1:$Z$500,3,FALSE)),"")</f>
        <v/>
      </c>
      <c r="CN32" s="29" t="str">
        <f>IFERROR(IF(VLOOKUP($E32,'May 2016'!D31:Z530,3,FALSE)=G32,"-","Wrong PO"),"new")</f>
        <v>new</v>
      </c>
      <c r="CO32" s="32" t="str">
        <f>IF(CN32="wrong PO",(VLOOKUP($E32,'May 2016'!D31:Z530,3,FALSE)),"")</f>
        <v/>
      </c>
      <c r="CP32" s="29" t="str">
        <f>IFERROR(IF(VLOOKUP($E32,'Apr 2016'!$D$1:$Z$500,3,FALSE)=G32,"-","Wrong PO"),"new")</f>
        <v>new</v>
      </c>
      <c r="CQ32" s="32" t="str">
        <f>IF(CP32="wrong PO",(VLOOKUP($E32,'Apr 2016'!$D$1:$Z$500,3,FALSE)),"")</f>
        <v/>
      </c>
      <c r="CR32" s="32" t="str">
        <f>IFERROR(IF(VLOOKUP($E32,'Mar 2016'!$D$1:$Z$500,3,FALSE)=G32,"-","Wrong PO"),"new")</f>
        <v>new</v>
      </c>
      <c r="CS32" s="32" t="str">
        <f>IF(CP32="wrong PO",(VLOOKUP($E32,'Mar 2016'!$D$1:$Z$500,3,FALSE)),"")</f>
        <v/>
      </c>
      <c r="CT32" s="32" t="str">
        <f>IFERROR(IF(VLOOKUP($E32,'Feb 2016'!$D$1:$Z$500,3,FALSE)=G32,"-","Wrong PO"),"new")</f>
        <v>new</v>
      </c>
      <c r="CU32" s="32" t="str">
        <f>IF(CP32="wrong PO",(VLOOKUP($E32,'Feb 2016'!$D$1:$Z$500,3,FALSE)),"")</f>
        <v/>
      </c>
      <c r="CV32" s="29" t="str">
        <f>IFERROR(IF(VLOOKUP($E32,'Jan 2016'!$D$1:$Z$500,3,FALSE)=G32,"-","Wrong PO"),"new")</f>
        <v>new</v>
      </c>
      <c r="CW32" s="32" t="str">
        <f>IF(CV32="wrong PO",(VLOOKUP($E32,'Jan 2016'!$D$1:$Z$500,3,FALSE)),"")</f>
        <v/>
      </c>
      <c r="CX32" s="29" t="str">
        <f>IFERROR(IF(VLOOKUP($E32,'Dec 2015'!$D$1:$Z$500,3,FALSE)=G32,"-","Wrong PO"),"new")</f>
        <v>new</v>
      </c>
      <c r="CY32" s="32" t="str">
        <f>IF(CX32="wrong PO",(VLOOKUP($E32,'Dec 2015'!$D$1:$Z$500,3,FALSE)),"")</f>
        <v/>
      </c>
      <c r="CZ32" s="29" t="str">
        <f>IFERROR(IF(VLOOKUP($E32,'Nov 2015'!$D$1:$Z$500,3,FALSE)=G32,"-","Wrong PO"),"new")</f>
        <v>new</v>
      </c>
      <c r="DA32" s="32" t="str">
        <f>IF(CZ32="wrong PO",(VLOOKUP($E32,'Nov 2015'!$D$1:$Z$500,3,FALSE)),"")</f>
        <v/>
      </c>
      <c r="DB32" s="29" t="str">
        <f>IFERROR(IF(VLOOKUP($E32,'Oct 2015'!$D$1:$Z$500,3,FALSE)=G32,"-","Wrong PO"),"new")</f>
        <v>new</v>
      </c>
      <c r="DC32" s="32" t="str">
        <f>IF(DB32="wrong PO",(VLOOKUP($E32,'Oct 2015'!$D$1:$Z$500,3,FALSE)),"")</f>
        <v/>
      </c>
      <c r="DD32" s="29" t="str">
        <f>IFERROR(IF(VLOOKUP($E32,'Sep 2015'!$D$1:$Z$500,3,FALSE)=G32,"-","Wrong PO"),"new")</f>
        <v>new</v>
      </c>
      <c r="DE32" s="32" t="str">
        <f>IF(DD32="wrong PO",(VLOOKUP($E32,'Sep 2015'!$D$1:$Z$500,3,FALSE)),"")</f>
        <v/>
      </c>
    </row>
    <row r="33" spans="1:109">
      <c r="A33" s="115">
        <v>32</v>
      </c>
      <c r="B33" s="2" t="s">
        <v>841</v>
      </c>
      <c r="C33" s="2" t="s">
        <v>510</v>
      </c>
      <c r="D33" s="2" t="s">
        <v>721</v>
      </c>
      <c r="E33" s="2" t="s">
        <v>277</v>
      </c>
      <c r="F33" s="2" t="s">
        <v>67</v>
      </c>
      <c r="G33" s="21" t="s">
        <v>94</v>
      </c>
      <c r="H33" s="21" t="str">
        <f>IFERROR(VLOOKUP($E33,'Wayne Master'!$B$1:$C$315,2,FALSE),"not on master")</f>
        <v>Call</v>
      </c>
      <c r="I33" s="11" t="s">
        <v>2109</v>
      </c>
      <c r="J33" s="3">
        <v>42501</v>
      </c>
      <c r="K33" s="2"/>
      <c r="L33" s="2" t="s">
        <v>722</v>
      </c>
      <c r="M33" s="2" t="s">
        <v>394</v>
      </c>
      <c r="N33" s="2" t="s">
        <v>31</v>
      </c>
      <c r="O33" s="2" t="s">
        <v>382</v>
      </c>
      <c r="P33" s="4">
        <v>24649</v>
      </c>
      <c r="Q33" s="4">
        <v>24649</v>
      </c>
      <c r="R33" s="4">
        <v>0</v>
      </c>
      <c r="S33" s="5">
        <v>0</v>
      </c>
      <c r="T33" s="4">
        <v>48399</v>
      </c>
      <c r="U33" s="4">
        <v>48399</v>
      </c>
      <c r="V33" s="4">
        <v>0</v>
      </c>
      <c r="W33" s="5">
        <v>0</v>
      </c>
      <c r="X33" s="5">
        <v>0</v>
      </c>
      <c r="Y33" s="14">
        <v>0</v>
      </c>
      <c r="Z33" s="14">
        <v>0</v>
      </c>
      <c r="AA33" s="14">
        <v>0</v>
      </c>
      <c r="AB33" s="4">
        <v>24580</v>
      </c>
      <c r="AC33" s="55"/>
      <c r="AD33" s="59">
        <f t="shared" si="2"/>
        <v>0.74</v>
      </c>
      <c r="AE33" s="59">
        <f t="shared" si="3"/>
        <v>3310.8283000000001</v>
      </c>
      <c r="AF33" s="102" t="str">
        <f>IFERROR(IFERROR(VLOOKUP($G33,'FPO034'!$J$9:$Q$196,7,FALSE),(VLOOKUP($H33,'FPO034'!$J$9:$Q$196,7,FALSE))),"No PO")</f>
        <v>No PO</v>
      </c>
      <c r="AG33" s="102" t="str">
        <f>IFERROR(IFERROR(VLOOKUP($G33,'FPO034'!$J$9:$Q$196,8,FALSE),(VLOOKUP($H33,'FPO034'!$J$9:$Q$196,8,FALSE))),"No PO")</f>
        <v>No PO</v>
      </c>
      <c r="AH33" s="102" t="str">
        <f t="shared" si="4"/>
        <v>No</v>
      </c>
      <c r="AI33" s="59" t="str">
        <f>IFERROR(VLOOKUP($E33,'Rev2 Aug 16'!$D$1:$Z$300,22,FALSE),"-")</f>
        <v>-</v>
      </c>
      <c r="AJ33" s="59" t="str">
        <f>IFERROR(VLOOKUP($E33,'Rev2 Aug 16'!$D$1:$Z$300,5,FALSE),"-")</f>
        <v>-</v>
      </c>
      <c r="AK33" s="59" t="str">
        <f>IFERROR(VLOOKUP(AJ33,'Paid Invoices'!$F$6:$I$381,3,FALSE),"")</f>
        <v/>
      </c>
      <c r="AL33" s="59" t="str">
        <f>IFERROR(VLOOKUP(AJ33,'Open Invoices'!$D$1:$E$3000,2,FALSE),"")</f>
        <v/>
      </c>
      <c r="AM33" s="59" t="str">
        <f>IFERROR(VLOOKUP($E33,'Rev2 July 16'!$D$1:$Z$300,22,FALSE),"-")</f>
        <v>-</v>
      </c>
      <c r="AN33" s="59" t="str">
        <f>IFERROR(VLOOKUP($E33,'Rev2 July 16'!$D$1:$Z$300,5,FALSE),"-")</f>
        <v>-</v>
      </c>
      <c r="AO33" s="59" t="str">
        <f>IFERROR(VLOOKUP(AN33,'Paid Invoices'!$F$6:$I$381,3,FALSE),"")</f>
        <v/>
      </c>
      <c r="AP33" s="59" t="str">
        <f>IFERROR(VLOOKUP(AN33,'Open Invoices'!$D$1:$E$3000,2,FALSE),"")</f>
        <v/>
      </c>
      <c r="AQ33" s="59">
        <f>IFERROR(VLOOKUP($E33,'Rev June 16'!$D$1:$Z$300,22,FALSE),"-")</f>
        <v>0</v>
      </c>
      <c r="AR33" s="59" t="str">
        <f>IFERROR(VLOOKUP($E33,'Rev June 16'!$D$1:$Z$300,4,FALSE),"-")</f>
        <v>WAY2001F6A</v>
      </c>
      <c r="AS33" s="59" t="str">
        <f>IFERROR(VLOOKUP(AR33,'Paid Invoices'!$F$6:$I$381,3,FALSE),"")</f>
        <v/>
      </c>
      <c r="AT33" s="59" t="str">
        <f>IFERROR(VLOOKUP(AR33,'Open Invoices'!$D$1:$E$3000,2,FALSE),"")</f>
        <v/>
      </c>
      <c r="AU33" s="59">
        <f>IFERROR(VLOOKUP($E33,'May 2016'!$D$1:$Z$300,22,FALSE),"-")</f>
        <v>0.74</v>
      </c>
      <c r="AV33" s="59" t="str">
        <f>IFERROR(VLOOKUP($E33,'May 2016'!$D$1:$Z$300,4,FALSE),"-")</f>
        <v>WAY2001E6A</v>
      </c>
      <c r="AW33" s="59" t="str">
        <f>IFERROR(VLOOKUP(AV33,'Paid Invoices'!$F$6:$I$381,3,FALSE),"")</f>
        <v/>
      </c>
      <c r="AX33" s="59" t="str">
        <f>IFERROR(VLOOKUP(AV33,'Open Invoices'!$D$1:$E$3000,2,FALSE),"")</f>
        <v/>
      </c>
      <c r="AY33" s="59" t="str">
        <f>IFERROR(VLOOKUP($E33,'Apr 2016'!$D$1:$Z$300,22,FALSE),"-")</f>
        <v>-</v>
      </c>
      <c r="AZ33" s="59" t="str">
        <f>IFERROR(VLOOKUP($E33,'Apr 2016'!$D$1:$Z$300,4,FALSE),"-")</f>
        <v>-</v>
      </c>
      <c r="BA33" s="59" t="str">
        <f>IFERROR(VLOOKUP(AZ33,'Paid Invoices'!$F$6:$I$381,3,FALSE),"")</f>
        <v/>
      </c>
      <c r="BB33" s="59" t="str">
        <f>IFERROR(VLOOKUP(AZ33,'Open Invoices'!$D$1:$E$3000,2,FALSE),"")</f>
        <v/>
      </c>
      <c r="BC33" s="59" t="str">
        <f>IFERROR(VLOOKUP($E33,'Mar 2016'!$D$1:$Z$300,22,FALSE),"-")</f>
        <v>-</v>
      </c>
      <c r="BD33" s="59" t="str">
        <f>IFERROR(VLOOKUP($E33,'Mar 2016'!$D$1:$Z$300,4,FALSE),"-")</f>
        <v>-</v>
      </c>
      <c r="BE33" s="59" t="str">
        <f>IFERROR(VLOOKUP(BD33,'Paid Invoices'!$F$6:$I$381,3,FALSE),"")</f>
        <v/>
      </c>
      <c r="BF33" s="59" t="str">
        <f>IFERROR(VLOOKUP(BD33,'Open Invoices'!$D$1:$E$3000,2,FALSE),"")</f>
        <v/>
      </c>
      <c r="BG33" s="59" t="str">
        <f>IFERROR(VLOOKUP($E33,'Feb 2016'!$D$1:$Z$300,22,FALSE),"-")</f>
        <v>-</v>
      </c>
      <c r="BH33" s="59" t="str">
        <f>IFERROR(VLOOKUP($E33,'Feb 2016'!$D$1:$Z$300,4,FALSE),"-")</f>
        <v>-</v>
      </c>
      <c r="BI33" s="59" t="str">
        <f>IFERROR(VLOOKUP(BH33,'Paid Invoices'!$F$6:$I$381,3,FALSE),"")</f>
        <v/>
      </c>
      <c r="BJ33" s="59" t="str">
        <f>IFERROR(VLOOKUP(BH33,'Open Invoices'!$D$1:$E$3000,2,FALSE),"")</f>
        <v/>
      </c>
      <c r="BK33" s="59" t="str">
        <f>IFERROR(VLOOKUP($E33,'Jan 2016'!$D$1:$Z$300,22,FALSE),"-")</f>
        <v>-</v>
      </c>
      <c r="BL33" s="59" t="str">
        <f>IFERROR(VLOOKUP($E33,'Jan 2016'!$D$1:$Z$300,4,FALSE),"-")</f>
        <v>-</v>
      </c>
      <c r="BM33" s="59" t="str">
        <f>IFERROR(VLOOKUP(BL33,'Paid Invoices'!$F$6:$I$381,3,FALSE),"")</f>
        <v/>
      </c>
      <c r="BN33" s="59" t="str">
        <f>IFERROR(VLOOKUP(BL33,'Open Invoices'!$D$1:$E$3000,2,FALSE),"")</f>
        <v/>
      </c>
      <c r="BO33" s="59" t="str">
        <f>IFERROR(VLOOKUP($E33,'Dec 2015'!$D$1:$Z$300,22,FALSE),"-")</f>
        <v>-</v>
      </c>
      <c r="BP33" s="59" t="str">
        <f>IFERROR(VLOOKUP($E33,'Dec 2015'!$D$1:$Z$300,4,FALSE),"-")</f>
        <v>-</v>
      </c>
      <c r="BQ33" s="59" t="str">
        <f>IFERROR(VLOOKUP(BP33,'Paid Invoices'!$F$6:$I$381,3,FALSE),"")</f>
        <v/>
      </c>
      <c r="BR33" s="59" t="str">
        <f>IFERROR(VLOOKUP(BP33,'Open Invoices'!$D$1:$E$3000,2,FALSE),"")</f>
        <v/>
      </c>
      <c r="BS33" s="59" t="str">
        <f>IFERROR(VLOOKUP($E33,'Nov 2015'!$D$1:$Z$300,22,FALSE),"-")</f>
        <v>-</v>
      </c>
      <c r="BT33" s="59" t="str">
        <f>IFERROR(VLOOKUP($E33,'Nov 2015'!$D$1:$Z$300,4,FALSE),"-")</f>
        <v>-</v>
      </c>
      <c r="BU33" s="59" t="str">
        <f>IFERROR(VLOOKUP(BT33,'Paid Invoices'!$F$6:$I$381,3,FALSE),"")</f>
        <v/>
      </c>
      <c r="BV33" s="59" t="str">
        <f>IFERROR(VLOOKUP(BT33,'Open Invoices'!$D$1:$E$3000,2,FALSE),"")</f>
        <v/>
      </c>
      <c r="BW33" s="59" t="str">
        <f>IFERROR(VLOOKUP($E33,'Oct 2015'!$D$1:$Z$300,22,FALSE),"-")</f>
        <v>-</v>
      </c>
      <c r="BX33" s="59" t="str">
        <f>IFERROR(VLOOKUP($E33,'Oct 2015'!$D$1:$Z$300,4,FALSE),"-")</f>
        <v>-</v>
      </c>
      <c r="BY33" s="59" t="str">
        <f>IFERROR(VLOOKUP(BX33,'Paid Invoices'!$F$6:$I$381,3,FALSE),"")</f>
        <v/>
      </c>
      <c r="BZ33" s="59" t="str">
        <f>IFERROR(VLOOKUP(BX33,'Open Invoices'!$D$1:$E$3000,2,FALSE),"")</f>
        <v/>
      </c>
      <c r="CA33" s="59" t="str">
        <f>IFERROR(VLOOKUP($E33,'Sep 2015'!$D$1:$Z$300,22,FALSE),"-")</f>
        <v>-</v>
      </c>
      <c r="CB33" s="59" t="str">
        <f>IFERROR(VLOOKUP($E33,'Sep 2015'!$D$1:$Z$300,4,FALSE),"-")</f>
        <v>-</v>
      </c>
      <c r="CC33" s="59" t="str">
        <f>IFERROR(VLOOKUP(CB33,'Paid Invoices'!$F$6:$I$381,3,FALSE),"")</f>
        <v/>
      </c>
      <c r="CD33" s="59" t="str">
        <f>IFERROR(VLOOKUP(CB33,'Open Invoices'!$D$1:$E$3000,2,FALSE),"")</f>
        <v/>
      </c>
      <c r="CE33" s="52"/>
      <c r="CF33" s="52" t="s">
        <v>2115</v>
      </c>
      <c r="CG33" s="49" t="str">
        <f>IFERROR(IFERROR(VLOOKUP($E33,'Asset Group  All Assets'!$B$1:$C$500,2,FALSE),(VLOOKUP($E33,'Missing-WSU-POs'!$B$1:$D$500,3,FALSE))),"?")</f>
        <v>Needed</v>
      </c>
      <c r="CH33" s="31" t="str">
        <f t="shared" si="0"/>
        <v/>
      </c>
      <c r="CI33" s="31" t="str">
        <f t="shared" ref="CI33:CI96" si="5">IF(CG33=CH33,"","Wrong PO")</f>
        <v>Wrong PO</v>
      </c>
      <c r="CJ33" s="29" t="str">
        <f>IFERROR(IF(VLOOKUP($E33,'Org July 2016 '!$D$1:$Z$500,3,FALSE)=G33,"-","Wrong PO"),"new")</f>
        <v>-</v>
      </c>
      <c r="CK33" s="32" t="str">
        <f>IF(CJ33="wrong PO",(VLOOKUP($E33,'Org July 2016 '!$D$1:$Z$500,3,FALSE)),"")</f>
        <v/>
      </c>
      <c r="CL33" s="29" t="str">
        <f>IFERROR(IF(VLOOKUP($E33,'Org June 2016 '!$D$1:$Z$500,3,FALSE)=G33,"-","Wrong PO"),"new")</f>
        <v>-</v>
      </c>
      <c r="CM33" s="32" t="str">
        <f>IF(CL33="wrong PO",(VLOOKUP($E33,'Org June 2016 '!$D$1:$Z$500,3,FALSE)),"")</f>
        <v/>
      </c>
      <c r="CN33" s="29" t="str">
        <f>IFERROR(IF(VLOOKUP($E33,'May 2016'!D32:Z531,3,FALSE)=G33,"-","Wrong PO"),"new")</f>
        <v>-</v>
      </c>
      <c r="CO33" s="32" t="str">
        <f>IF(CN33="wrong PO",(VLOOKUP($E33,'May 2016'!D32:Z531,3,FALSE)),"")</f>
        <v/>
      </c>
      <c r="CP33" s="29" t="str">
        <f>IFERROR(IF(VLOOKUP($E33,'Apr 2016'!$D$1:$Z$500,3,FALSE)=G33,"-","Wrong PO"),"new")</f>
        <v>new</v>
      </c>
      <c r="CQ33" s="32" t="str">
        <f>IF(CP33="wrong PO",(VLOOKUP($E33,'Apr 2016'!$D$1:$Z$500,3,FALSE)),"")</f>
        <v/>
      </c>
      <c r="CR33" s="32" t="str">
        <f>IFERROR(IF(VLOOKUP($E33,'Mar 2016'!$D$1:$Z$500,3,FALSE)=G33,"-","Wrong PO"),"new")</f>
        <v>new</v>
      </c>
      <c r="CS33" s="32" t="str">
        <f>IF(CP33="wrong PO",(VLOOKUP($E33,'Mar 2016'!$D$1:$Z$500,3,FALSE)),"")</f>
        <v/>
      </c>
      <c r="CT33" s="32" t="str">
        <f>IFERROR(IF(VLOOKUP($E33,'Feb 2016'!$D$1:$Z$500,3,FALSE)=G33,"-","Wrong PO"),"new")</f>
        <v>new</v>
      </c>
      <c r="CU33" s="32" t="str">
        <f>IF(CP33="wrong PO",(VLOOKUP($E33,'Feb 2016'!$D$1:$Z$500,3,FALSE)),"")</f>
        <v/>
      </c>
      <c r="CV33" s="29" t="str">
        <f>IFERROR(IF(VLOOKUP($E33,'Jan 2016'!$D$1:$Z$500,3,FALSE)=G33,"-","Wrong PO"),"new")</f>
        <v>new</v>
      </c>
      <c r="CW33" s="32" t="str">
        <f>IF(CV33="wrong PO",(VLOOKUP($E33,'Jan 2016'!$D$1:$Z$500,3,FALSE)),"")</f>
        <v/>
      </c>
      <c r="CX33" s="29" t="str">
        <f>IFERROR(IF(VLOOKUP($E33,'Dec 2015'!$D$1:$Z$500,3,FALSE)=G33,"-","Wrong PO"),"new")</f>
        <v>new</v>
      </c>
      <c r="CY33" s="32" t="str">
        <f>IF(CX33="wrong PO",(VLOOKUP($E33,'Dec 2015'!$D$1:$Z$500,3,FALSE)),"")</f>
        <v/>
      </c>
      <c r="CZ33" s="29" t="str">
        <f>IFERROR(IF(VLOOKUP($E33,'Nov 2015'!$D$1:$Z$500,3,FALSE)=G33,"-","Wrong PO"),"new")</f>
        <v>new</v>
      </c>
      <c r="DA33" s="32" t="str">
        <f>IF(CZ33="wrong PO",(VLOOKUP($E33,'Nov 2015'!$D$1:$Z$500,3,FALSE)),"")</f>
        <v/>
      </c>
      <c r="DB33" s="29" t="str">
        <f>IFERROR(IF(VLOOKUP($E33,'Oct 2015'!$D$1:$Z$500,3,FALSE)=G33,"-","Wrong PO"),"new")</f>
        <v>new</v>
      </c>
      <c r="DC33" s="32" t="str">
        <f>IF(DB33="wrong PO",(VLOOKUP($E33,'Oct 2015'!$D$1:$Z$500,3,FALSE)),"")</f>
        <v/>
      </c>
      <c r="DD33" s="29" t="str">
        <f>IFERROR(IF(VLOOKUP($E33,'Sep 2015'!$D$1:$Z$500,3,FALSE)=G33,"-","Wrong PO"),"new")</f>
        <v>new</v>
      </c>
      <c r="DE33" s="32" t="str">
        <f>IF(DD33="wrong PO",(VLOOKUP($E33,'Sep 2015'!$D$1:$Z$500,3,FALSE)),"")</f>
        <v/>
      </c>
    </row>
    <row r="34" spans="1:109">
      <c r="A34" s="115">
        <v>33</v>
      </c>
      <c r="B34" s="2" t="s">
        <v>841</v>
      </c>
      <c r="C34" s="2" t="s">
        <v>510</v>
      </c>
      <c r="D34" s="2" t="s">
        <v>491</v>
      </c>
      <c r="E34" s="2" t="s">
        <v>280</v>
      </c>
      <c r="F34" s="2" t="s">
        <v>421</v>
      </c>
      <c r="G34" s="21" t="s">
        <v>94</v>
      </c>
      <c r="H34" s="21" t="str">
        <f>IFERROR(VLOOKUP($E34,'Wayne Master'!$B$1:$C$315,2,FALSE),"not on master")</f>
        <v>Call</v>
      </c>
      <c r="I34" s="11" t="s">
        <v>2109</v>
      </c>
      <c r="J34" s="3">
        <v>42158</v>
      </c>
      <c r="K34" s="2" t="s">
        <v>28</v>
      </c>
      <c r="L34" s="2" t="s">
        <v>423</v>
      </c>
      <c r="M34" s="2" t="s">
        <v>30</v>
      </c>
      <c r="N34" s="2" t="s">
        <v>31</v>
      </c>
      <c r="O34" s="2" t="s">
        <v>32</v>
      </c>
      <c r="P34" s="4">
        <v>1000</v>
      </c>
      <c r="Q34" s="4">
        <v>1000</v>
      </c>
      <c r="R34" s="4">
        <v>0</v>
      </c>
      <c r="S34" s="14">
        <v>0</v>
      </c>
      <c r="T34" s="4">
        <v>0</v>
      </c>
      <c r="U34" s="4">
        <v>0</v>
      </c>
      <c r="V34" s="4">
        <v>0</v>
      </c>
      <c r="W34" s="5">
        <v>0</v>
      </c>
      <c r="X34" s="5">
        <v>0</v>
      </c>
      <c r="Y34" s="14">
        <v>0</v>
      </c>
      <c r="Z34" s="14">
        <v>0</v>
      </c>
      <c r="AA34" s="14">
        <v>0</v>
      </c>
      <c r="AB34" s="4">
        <v>24580</v>
      </c>
      <c r="AC34" s="55"/>
      <c r="AD34" s="59">
        <f t="shared" si="2"/>
        <v>0</v>
      </c>
      <c r="AE34" s="59">
        <f t="shared" si="3"/>
        <v>16.899999999999999</v>
      </c>
      <c r="AF34" s="102" t="str">
        <f>IFERROR(IFERROR(VLOOKUP($G34,'FPO034'!$J$9:$Q$196,7,FALSE),(VLOOKUP($H34,'FPO034'!$J$9:$Q$196,7,FALSE))),"No PO")</f>
        <v>No PO</v>
      </c>
      <c r="AG34" s="102" t="str">
        <f>IFERROR(IFERROR(VLOOKUP($G34,'FPO034'!$J$9:$Q$196,8,FALSE),(VLOOKUP($H34,'FPO034'!$J$9:$Q$196,8,FALSE))),"No PO")</f>
        <v>No PO</v>
      </c>
      <c r="AH34" s="102" t="str">
        <f t="shared" si="4"/>
        <v>No</v>
      </c>
      <c r="AI34" s="59" t="str">
        <f>IFERROR(VLOOKUP($E34,'Rev2 Aug 16'!$D$1:$Z$300,22,FALSE),"-")</f>
        <v>-</v>
      </c>
      <c r="AJ34" s="59" t="str">
        <f>IFERROR(VLOOKUP($E34,'Rev2 Aug 16'!$D$1:$Z$300,5,FALSE),"-")</f>
        <v>-</v>
      </c>
      <c r="AK34" s="59" t="str">
        <f>IFERROR(VLOOKUP(AJ34,'Paid Invoices'!$F$6:$I$381,3,FALSE),"")</f>
        <v/>
      </c>
      <c r="AL34" s="59" t="str">
        <f>IFERROR(VLOOKUP(AJ34,'Open Invoices'!$D$1:$E$3000,2,FALSE),"")</f>
        <v/>
      </c>
      <c r="AM34" s="59" t="str">
        <f>IFERROR(VLOOKUP($E34,'Rev2 July 16'!$D$1:$Z$300,22,FALSE),"-")</f>
        <v>-</v>
      </c>
      <c r="AN34" s="59" t="str">
        <f>IFERROR(VLOOKUP($E34,'Rev2 July 16'!$D$1:$Z$300,5,FALSE),"-")</f>
        <v>-</v>
      </c>
      <c r="AO34" s="59" t="str">
        <f>IFERROR(VLOOKUP(AN34,'Paid Invoices'!$F$6:$I$381,3,FALSE),"")</f>
        <v/>
      </c>
      <c r="AP34" s="59" t="str">
        <f>IFERROR(VLOOKUP(AN34,'Open Invoices'!$D$1:$E$3000,2,FALSE),"")</f>
        <v/>
      </c>
      <c r="AQ34" s="59">
        <f>IFERROR(VLOOKUP($E34,'Rev June 16'!$D$1:$Z$300,22,FALSE),"-")</f>
        <v>0</v>
      </c>
      <c r="AR34" s="59" t="str">
        <f>IFERROR(VLOOKUP($E34,'Rev June 16'!$D$1:$Z$300,4,FALSE),"-")</f>
        <v>WAY2001F6A</v>
      </c>
      <c r="AS34" s="59" t="str">
        <f>IFERROR(VLOOKUP(AR34,'Paid Invoices'!$F$6:$I$381,3,FALSE),"")</f>
        <v/>
      </c>
      <c r="AT34" s="59" t="str">
        <f>IFERROR(VLOOKUP(AR34,'Open Invoices'!$D$1:$E$3000,2,FALSE),"")</f>
        <v/>
      </c>
      <c r="AU34" s="59" t="str">
        <f>IFERROR(VLOOKUP($E34,'May 2016'!$D$1:$Z$300,22,FALSE),"-")</f>
        <v>-</v>
      </c>
      <c r="AV34" s="59" t="str">
        <f>IFERROR(VLOOKUP($E34,'May 2016'!$D$1:$Z$300,4,FALSE),"-")</f>
        <v>-</v>
      </c>
      <c r="AW34" s="59" t="str">
        <f>IFERROR(VLOOKUP(AV34,'Paid Invoices'!$F$6:$I$381,3,FALSE),"")</f>
        <v/>
      </c>
      <c r="AX34" s="59" t="str">
        <f>IFERROR(VLOOKUP(AV34,'Open Invoices'!$D$1:$E$3000,2,FALSE),"")</f>
        <v/>
      </c>
      <c r="AY34" s="59" t="str">
        <f>IFERROR(VLOOKUP($E34,'Apr 2016'!$D$1:$Z$300,22,FALSE),"-")</f>
        <v>-</v>
      </c>
      <c r="AZ34" s="59" t="str">
        <f>IFERROR(VLOOKUP($E34,'Apr 2016'!$D$1:$Z$300,4,FALSE),"-")</f>
        <v>-</v>
      </c>
      <c r="BA34" s="59" t="str">
        <f>IFERROR(VLOOKUP(AZ34,'Paid Invoices'!$F$6:$I$381,3,FALSE),"")</f>
        <v/>
      </c>
      <c r="BB34" s="59" t="str">
        <f>IFERROR(VLOOKUP(AZ34,'Open Invoices'!$D$1:$E$3000,2,FALSE),"")</f>
        <v/>
      </c>
      <c r="BC34" s="59">
        <f>IFERROR(VLOOKUP($E34,'Mar 2016'!$D$1:$Z$300,22,FALSE),"-")</f>
        <v>0</v>
      </c>
      <c r="BD34" s="59" t="str">
        <f>IFERROR(VLOOKUP($E34,'Mar 2016'!$D$1:$Z$300,4,FALSE),"-")</f>
        <v>WAY2001C6A</v>
      </c>
      <c r="BE34" s="59" t="str">
        <f>IFERROR(VLOOKUP(BD34,'Paid Invoices'!$F$6:$I$381,3,FALSE),"")</f>
        <v/>
      </c>
      <c r="BF34" s="59" t="str">
        <f>IFERROR(VLOOKUP(BD34,'Open Invoices'!$D$1:$E$3000,2,FALSE),"")</f>
        <v/>
      </c>
      <c r="BG34" s="59" t="str">
        <f>IFERROR(VLOOKUP($E34,'Feb 2016'!$D$1:$Z$300,22,FALSE),"-")</f>
        <v>-</v>
      </c>
      <c r="BH34" s="59" t="str">
        <f>IFERROR(VLOOKUP($E34,'Feb 2016'!$D$1:$Z$300,4,FALSE),"-")</f>
        <v>-</v>
      </c>
      <c r="BI34" s="59" t="str">
        <f>IFERROR(VLOOKUP(BH34,'Paid Invoices'!$F$6:$I$381,3,FALSE),"")</f>
        <v/>
      </c>
      <c r="BJ34" s="59" t="str">
        <f>IFERROR(VLOOKUP(BH34,'Open Invoices'!$D$1:$E$3000,2,FALSE),"")</f>
        <v/>
      </c>
      <c r="BK34" s="59">
        <f>IFERROR(VLOOKUP($E34,'Jan 2016'!$D$1:$Z$300,22,FALSE),"-")</f>
        <v>0</v>
      </c>
      <c r="BL34" s="59" t="str">
        <f>IFERROR(VLOOKUP($E34,'Jan 2016'!$D$1:$Z$300,4,FALSE),"-")</f>
        <v>WAY2001A6A</v>
      </c>
      <c r="BM34" s="59" t="str">
        <f>IFERROR(VLOOKUP(BL34,'Paid Invoices'!$F$6:$I$381,3,FALSE),"")</f>
        <v/>
      </c>
      <c r="BN34" s="59" t="str">
        <f>IFERROR(VLOOKUP(BL34,'Open Invoices'!$D$1:$E$3000,2,FALSE),"")</f>
        <v/>
      </c>
      <c r="BO34" s="59" t="str">
        <f>IFERROR(VLOOKUP($E34,'Dec 2015'!$D$1:$Z$300,22,FALSE),"-")</f>
        <v>-</v>
      </c>
      <c r="BP34" s="59" t="str">
        <f>IFERROR(VLOOKUP($E34,'Dec 2015'!$D$1:$Z$300,4,FALSE),"-")</f>
        <v>-</v>
      </c>
      <c r="BQ34" s="59" t="str">
        <f>IFERROR(VLOOKUP(BP34,'Paid Invoices'!$F$6:$I$381,3,FALSE),"")</f>
        <v/>
      </c>
      <c r="BR34" s="59" t="str">
        <f>IFERROR(VLOOKUP(BP34,'Open Invoices'!$D$1:$E$3000,2,FALSE),"")</f>
        <v/>
      </c>
      <c r="BS34" s="59">
        <f>IFERROR(VLOOKUP($E34,'Nov 2015'!$D$1:$Z$300,22,FALSE),"-")</f>
        <v>0</v>
      </c>
      <c r="BT34" s="59" t="str">
        <f>IFERROR(VLOOKUP($E34,'Nov 2015'!$D$1:$Z$300,4,FALSE),"-")</f>
        <v>WAY2001K5A</v>
      </c>
      <c r="BU34" s="59" t="str">
        <f>IFERROR(VLOOKUP(BT34,'Paid Invoices'!$F$6:$I$381,3,FALSE),"")</f>
        <v/>
      </c>
      <c r="BV34" s="59" t="str">
        <f>IFERROR(VLOOKUP(BT34,'Open Invoices'!$D$1:$E$3000,2,FALSE),"")</f>
        <v/>
      </c>
      <c r="BW34" s="59" t="str">
        <f>IFERROR(VLOOKUP($E34,'Oct 2015'!$D$1:$Z$300,22,FALSE),"-")</f>
        <v>-</v>
      </c>
      <c r="BX34" s="59" t="str">
        <f>IFERROR(VLOOKUP($E34,'Oct 2015'!$D$1:$Z$300,4,FALSE),"-")</f>
        <v>-</v>
      </c>
      <c r="BY34" s="59" t="str">
        <f>IFERROR(VLOOKUP(BX34,'Paid Invoices'!$F$6:$I$381,3,FALSE),"")</f>
        <v/>
      </c>
      <c r="BZ34" s="59" t="str">
        <f>IFERROR(VLOOKUP(BX34,'Open Invoices'!$D$1:$E$3000,2,FALSE),"")</f>
        <v/>
      </c>
      <c r="CA34" s="59" t="str">
        <f>IFERROR(VLOOKUP($E34,'Sep 2015'!$D$1:$Z$300,22,FALSE),"-")</f>
        <v>-</v>
      </c>
      <c r="CB34" s="59" t="str">
        <f>IFERROR(VLOOKUP($E34,'Sep 2015'!$D$1:$Z$300,4,FALSE),"-")</f>
        <v>-</v>
      </c>
      <c r="CC34" s="59" t="str">
        <f>IFERROR(VLOOKUP(CB34,'Paid Invoices'!$F$6:$I$381,3,FALSE),"")</f>
        <v/>
      </c>
      <c r="CD34" s="59" t="str">
        <f>IFERROR(VLOOKUP(CB34,'Open Invoices'!$D$1:$E$3000,2,FALSE),"")</f>
        <v/>
      </c>
      <c r="CE34" s="52"/>
      <c r="CF34" s="52" t="s">
        <v>2115</v>
      </c>
      <c r="CG34" s="49" t="str">
        <f>IFERROR(IFERROR(VLOOKUP($E34,'Asset Group  All Assets'!$B$1:$C$500,2,FALSE),(VLOOKUP($E34,'Missing-WSU-POs'!$B$1:$D$500,3,FALSE))),"?")</f>
        <v>Needed</v>
      </c>
      <c r="CH34" s="31" t="str">
        <f t="shared" si="0"/>
        <v/>
      </c>
      <c r="CI34" s="31" t="str">
        <f t="shared" si="5"/>
        <v>Wrong PO</v>
      </c>
      <c r="CJ34" s="29" t="str">
        <f>IFERROR(IF(VLOOKUP($E34,'Org July 2016 '!$D$1:$Z$500,3,FALSE)=G34,"-","Wrong PO"),"new")</f>
        <v>-</v>
      </c>
      <c r="CK34" s="32" t="str">
        <f>IF(CJ34="wrong PO",(VLOOKUP($E34,'Org July 2016 '!$D$1:$Z$500,3,FALSE)),"")</f>
        <v/>
      </c>
      <c r="CL34" s="29" t="str">
        <f>IFERROR(IF(VLOOKUP($E34,'Org June 2016 '!$D$1:$Z$500,3,FALSE)=G34,"-","Wrong PO"),"new")</f>
        <v>-</v>
      </c>
      <c r="CM34" s="32" t="str">
        <f>IF(CL34="wrong PO",(VLOOKUP($E34,'Org June 2016 '!$D$1:$Z$500,3,FALSE)),"")</f>
        <v/>
      </c>
      <c r="CN34" s="29" t="str">
        <f>IFERROR(IF(VLOOKUP($E34,'May 2016'!D33:Z532,3,FALSE)=G34,"-","Wrong PO"),"new")</f>
        <v>new</v>
      </c>
      <c r="CO34" s="32" t="str">
        <f>IF(CN34="wrong PO",(VLOOKUP($E34,'May 2016'!D33:Z532,3,FALSE)),"")</f>
        <v/>
      </c>
      <c r="CP34" s="29" t="str">
        <f>IFERROR(IF(VLOOKUP($E34,'Apr 2016'!$D$1:$Z$500,3,FALSE)=G34,"-","Wrong PO"),"new")</f>
        <v>new</v>
      </c>
      <c r="CQ34" s="32" t="str">
        <f>IF(CP34="wrong PO",(VLOOKUP($E34,'Apr 2016'!$D$1:$Z$500,3,FALSE)),"")</f>
        <v/>
      </c>
      <c r="CR34" s="32" t="str">
        <f>IFERROR(IF(VLOOKUP($E34,'Mar 2016'!$D$1:$Z$500,3,FALSE)=G34,"-","Wrong PO"),"new")</f>
        <v>-</v>
      </c>
      <c r="CS34" s="32" t="str">
        <f>IF(CP34="wrong PO",(VLOOKUP($E34,'Mar 2016'!$D$1:$Z$500,3,FALSE)),"")</f>
        <v/>
      </c>
      <c r="CT34" s="32" t="str">
        <f>IFERROR(IF(VLOOKUP($E34,'Feb 2016'!$D$1:$Z$500,3,FALSE)=G34,"-","Wrong PO"),"new")</f>
        <v>new</v>
      </c>
      <c r="CU34" s="32" t="str">
        <f>IF(CP34="wrong PO",(VLOOKUP($E34,'Feb 2016'!$D$1:$Z$500,3,FALSE)),"")</f>
        <v/>
      </c>
      <c r="CV34" s="29" t="str">
        <f>IFERROR(IF(VLOOKUP($E34,'Jan 2016'!$D$1:$Z$500,3,FALSE)=G34,"-","Wrong PO"),"new")</f>
        <v>-</v>
      </c>
      <c r="CW34" s="32" t="str">
        <f>IF(CV34="wrong PO",(VLOOKUP($E34,'Jan 2016'!$D$1:$Z$500,3,FALSE)),"")</f>
        <v/>
      </c>
      <c r="CX34" s="29" t="str">
        <f>IFERROR(IF(VLOOKUP($E34,'Dec 2015'!$D$1:$Z$500,3,FALSE)=G34,"-","Wrong PO"),"new")</f>
        <v>new</v>
      </c>
      <c r="CY34" s="32" t="str">
        <f>IF(CX34="wrong PO",(VLOOKUP($E34,'Dec 2015'!$D$1:$Z$500,3,FALSE)),"")</f>
        <v/>
      </c>
      <c r="CZ34" s="29" t="str">
        <f>IFERROR(IF(VLOOKUP($E34,'Nov 2015'!$D$1:$Z$500,3,FALSE)=G34,"-","Wrong PO"),"new")</f>
        <v>-</v>
      </c>
      <c r="DA34" s="32" t="str">
        <f>IF(CZ34="wrong PO",(VLOOKUP($E34,'Nov 2015'!$D$1:$Z$500,3,FALSE)),"")</f>
        <v/>
      </c>
      <c r="DB34" s="29" t="str">
        <f>IFERROR(IF(VLOOKUP($E34,'Oct 2015'!$D$1:$Z$500,3,FALSE)=G34,"-","Wrong PO"),"new")</f>
        <v>new</v>
      </c>
      <c r="DC34" s="32" t="str">
        <f>IF(DB34="wrong PO",(VLOOKUP($E34,'Oct 2015'!$D$1:$Z$500,3,FALSE)),"")</f>
        <v/>
      </c>
      <c r="DD34" s="29" t="str">
        <f>IFERROR(IF(VLOOKUP($E34,'Sep 2015'!$D$1:$Z$500,3,FALSE)=G34,"-","Wrong PO"),"new")</f>
        <v>new</v>
      </c>
      <c r="DE34" s="32" t="str">
        <f>IF(DD34="wrong PO",(VLOOKUP($E34,'Sep 2015'!$D$1:$Z$500,3,FALSE)),"")</f>
        <v/>
      </c>
    </row>
    <row r="35" spans="1:109">
      <c r="A35" s="115">
        <v>34</v>
      </c>
      <c r="B35" s="2" t="s">
        <v>841</v>
      </c>
      <c r="C35" s="2" t="s">
        <v>510</v>
      </c>
      <c r="D35" s="2" t="s">
        <v>492</v>
      </c>
      <c r="E35" s="2" t="s">
        <v>282</v>
      </c>
      <c r="F35" s="2" t="s">
        <v>430</v>
      </c>
      <c r="G35" s="21" t="s">
        <v>94</v>
      </c>
      <c r="H35" s="21" t="str">
        <f>IFERROR(VLOOKUP($E35,'Wayne Master'!$B$1:$C$315,2,FALSE),"not on master")</f>
        <v>P0784938</v>
      </c>
      <c r="I35" s="11" t="s">
        <v>2109</v>
      </c>
      <c r="J35" s="3">
        <v>42195</v>
      </c>
      <c r="K35" s="2" t="s">
        <v>493</v>
      </c>
      <c r="L35" s="2" t="s">
        <v>494</v>
      </c>
      <c r="M35" s="2" t="s">
        <v>30</v>
      </c>
      <c r="N35" s="2" t="s">
        <v>31</v>
      </c>
      <c r="O35" s="2" t="s">
        <v>382</v>
      </c>
      <c r="P35" s="4">
        <v>292</v>
      </c>
      <c r="Q35" s="4">
        <v>292</v>
      </c>
      <c r="R35" s="4">
        <v>0</v>
      </c>
      <c r="S35" s="5">
        <v>0</v>
      </c>
      <c r="T35" s="4">
        <v>352</v>
      </c>
      <c r="U35" s="4">
        <v>352</v>
      </c>
      <c r="V35" s="4">
        <v>0</v>
      </c>
      <c r="W35" s="5">
        <v>0</v>
      </c>
      <c r="X35" s="5">
        <v>0</v>
      </c>
      <c r="Y35" s="14">
        <v>0</v>
      </c>
      <c r="Z35" s="14">
        <v>0</v>
      </c>
      <c r="AA35" s="14">
        <v>0</v>
      </c>
      <c r="AB35" s="4">
        <v>24580</v>
      </c>
      <c r="AC35" s="55"/>
      <c r="AD35" s="59">
        <f t="shared" si="2"/>
        <v>0</v>
      </c>
      <c r="AE35" s="59">
        <f t="shared" si="3"/>
        <v>25.984399999999997</v>
      </c>
      <c r="AF35" s="102">
        <f>IFERROR(IFERROR(VLOOKUP($G35,'FPO034'!$J$9:$Q$196,7,FALSE),(VLOOKUP($H35,'FPO034'!$J$9:$Q$196,7,FALSE))),"No PO")</f>
        <v>2271.38</v>
      </c>
      <c r="AG35" s="102">
        <f>IFERROR(IFERROR(VLOOKUP($G35,'FPO034'!$J$9:$Q$196,8,FALSE),(VLOOKUP($H35,'FPO034'!$J$9:$Q$196,8,FALSE))),"No PO")</f>
        <v>0</v>
      </c>
      <c r="AH35" s="102" t="str">
        <f t="shared" si="4"/>
        <v>--</v>
      </c>
      <c r="AI35" s="59" t="str">
        <f>IFERROR(VLOOKUP($E35,'Rev2 Aug 16'!$D$1:$Z$300,22,FALSE),"-")</f>
        <v>-</v>
      </c>
      <c r="AJ35" s="59" t="str">
        <f>IFERROR(VLOOKUP($E35,'Rev2 Aug 16'!$D$1:$Z$300,5,FALSE),"-")</f>
        <v>-</v>
      </c>
      <c r="AK35" s="59" t="str">
        <f>IFERROR(VLOOKUP(AJ35,'Paid Invoices'!$F$6:$I$381,3,FALSE),"")</f>
        <v/>
      </c>
      <c r="AL35" s="59" t="str">
        <f>IFERROR(VLOOKUP(AJ35,'Open Invoices'!$D$1:$E$3000,2,FALSE),"")</f>
        <v/>
      </c>
      <c r="AM35" s="59" t="str">
        <f>IFERROR(VLOOKUP($E35,'Rev2 July 16'!$D$1:$Z$300,22,FALSE),"-")</f>
        <v>-</v>
      </c>
      <c r="AN35" s="59" t="str">
        <f>IFERROR(VLOOKUP($E35,'Rev2 July 16'!$D$1:$Z$300,5,FALSE),"-")</f>
        <v>-</v>
      </c>
      <c r="AO35" s="59" t="str">
        <f>IFERROR(VLOOKUP(AN35,'Paid Invoices'!$F$6:$I$381,3,FALSE),"")</f>
        <v/>
      </c>
      <c r="AP35" s="59" t="str">
        <f>IFERROR(VLOOKUP(AN35,'Open Invoices'!$D$1:$E$3000,2,FALSE),"")</f>
        <v/>
      </c>
      <c r="AQ35" s="59" t="str">
        <f>IFERROR(VLOOKUP($E35,'Rev June 16'!$D$1:$Z$300,22,FALSE),"-")</f>
        <v>-</v>
      </c>
      <c r="AR35" s="59" t="str">
        <f>IFERROR(VLOOKUP($E35,'Rev June 16'!$D$1:$Z$300,4,FALSE),"-")</f>
        <v>-</v>
      </c>
      <c r="AS35" s="59" t="str">
        <f>IFERROR(VLOOKUP(AR35,'Paid Invoices'!$F$6:$I$381,3,FALSE),"")</f>
        <v/>
      </c>
      <c r="AT35" s="59" t="str">
        <f>IFERROR(VLOOKUP(AR35,'Open Invoices'!$D$1:$E$3000,2,FALSE),"")</f>
        <v/>
      </c>
      <c r="AU35" s="59" t="str">
        <f>IFERROR(VLOOKUP($E35,'May 2016'!$D$1:$Z$300,22,FALSE),"-")</f>
        <v>-</v>
      </c>
      <c r="AV35" s="59" t="str">
        <f>IFERROR(VLOOKUP($E35,'May 2016'!$D$1:$Z$300,4,FALSE),"-")</f>
        <v>-</v>
      </c>
      <c r="AW35" s="59" t="str">
        <f>IFERROR(VLOOKUP(AV35,'Paid Invoices'!$F$6:$I$381,3,FALSE),"")</f>
        <v/>
      </c>
      <c r="AX35" s="59" t="str">
        <f>IFERROR(VLOOKUP(AV35,'Open Invoices'!$D$1:$E$3000,2,FALSE),"")</f>
        <v/>
      </c>
      <c r="AY35" s="59" t="str">
        <f>IFERROR(VLOOKUP($E35,'Apr 2016'!$D$1:$Z$300,22,FALSE),"-")</f>
        <v>-</v>
      </c>
      <c r="AZ35" s="59" t="str">
        <f>IFERROR(VLOOKUP($E35,'Apr 2016'!$D$1:$Z$300,4,FALSE),"-")</f>
        <v>-</v>
      </c>
      <c r="BA35" s="59" t="str">
        <f>IFERROR(VLOOKUP(AZ35,'Paid Invoices'!$F$6:$I$381,3,FALSE),"")</f>
        <v/>
      </c>
      <c r="BB35" s="59" t="str">
        <f>IFERROR(VLOOKUP(AZ35,'Open Invoices'!$D$1:$E$3000,2,FALSE),"")</f>
        <v/>
      </c>
      <c r="BC35" s="59" t="str">
        <f>IFERROR(VLOOKUP($E35,'Mar 2016'!$D$1:$Z$300,22,FALSE),"-")</f>
        <v>-</v>
      </c>
      <c r="BD35" s="59" t="str">
        <f>IFERROR(VLOOKUP($E35,'Mar 2016'!$D$1:$Z$300,4,FALSE),"-")</f>
        <v>-</v>
      </c>
      <c r="BE35" s="59" t="str">
        <f>IFERROR(VLOOKUP(BD35,'Paid Invoices'!$F$6:$I$381,3,FALSE),"")</f>
        <v/>
      </c>
      <c r="BF35" s="59" t="str">
        <f>IFERROR(VLOOKUP(BD35,'Open Invoices'!$D$1:$E$3000,2,FALSE),"")</f>
        <v/>
      </c>
      <c r="BG35" s="59" t="str">
        <f>IFERROR(VLOOKUP($E35,'Feb 2016'!$D$1:$Z$300,22,FALSE),"-")</f>
        <v>-</v>
      </c>
      <c r="BH35" s="59" t="str">
        <f>IFERROR(VLOOKUP($E35,'Feb 2016'!$D$1:$Z$300,4,FALSE),"-")</f>
        <v>-</v>
      </c>
      <c r="BI35" s="59" t="str">
        <f>IFERROR(VLOOKUP(BH35,'Paid Invoices'!$F$6:$I$381,3,FALSE),"")</f>
        <v/>
      </c>
      <c r="BJ35" s="59" t="str">
        <f>IFERROR(VLOOKUP(BH35,'Open Invoices'!$D$1:$E$3000,2,FALSE),"")</f>
        <v/>
      </c>
      <c r="BK35" s="59" t="str">
        <f>IFERROR(VLOOKUP($E35,'Jan 2016'!$D$1:$Z$300,22,FALSE),"-")</f>
        <v>-</v>
      </c>
      <c r="BL35" s="59" t="str">
        <f>IFERROR(VLOOKUP($E35,'Jan 2016'!$D$1:$Z$300,4,FALSE),"-")</f>
        <v>-</v>
      </c>
      <c r="BM35" s="59" t="str">
        <f>IFERROR(VLOOKUP(BL35,'Paid Invoices'!$F$6:$I$381,3,FALSE),"")</f>
        <v/>
      </c>
      <c r="BN35" s="59" t="str">
        <f>IFERROR(VLOOKUP(BL35,'Open Invoices'!$D$1:$E$3000,2,FALSE),"")</f>
        <v/>
      </c>
      <c r="BO35" s="59" t="str">
        <f>IFERROR(VLOOKUP($E35,'Dec 2015'!$D$1:$Z$300,22,FALSE),"-")</f>
        <v>-</v>
      </c>
      <c r="BP35" s="59" t="str">
        <f>IFERROR(VLOOKUP($E35,'Dec 2015'!$D$1:$Z$300,4,FALSE),"-")</f>
        <v>-</v>
      </c>
      <c r="BQ35" s="59" t="str">
        <f>IFERROR(VLOOKUP(BP35,'Paid Invoices'!$F$6:$I$381,3,FALSE),"")</f>
        <v/>
      </c>
      <c r="BR35" s="59" t="str">
        <f>IFERROR(VLOOKUP(BP35,'Open Invoices'!$D$1:$E$3000,2,FALSE),"")</f>
        <v/>
      </c>
      <c r="BS35" s="59">
        <f>IFERROR(VLOOKUP($E35,'Nov 2015'!$D$1:$Z$300,22,FALSE),"-")</f>
        <v>0</v>
      </c>
      <c r="BT35" s="59" t="str">
        <f>IFERROR(VLOOKUP($E35,'Nov 2015'!$D$1:$Z$300,4,FALSE),"-")</f>
        <v>WAY2001K5A</v>
      </c>
      <c r="BU35" s="59" t="str">
        <f>IFERROR(VLOOKUP(BT35,'Paid Invoices'!$F$6:$I$381,3,FALSE),"")</f>
        <v/>
      </c>
      <c r="BV35" s="59" t="str">
        <f>IFERROR(VLOOKUP(BT35,'Open Invoices'!$D$1:$E$3000,2,FALSE),"")</f>
        <v/>
      </c>
      <c r="BW35" s="59" t="str">
        <f>IFERROR(VLOOKUP($E35,'Oct 2015'!$D$1:$Z$300,22,FALSE),"-")</f>
        <v>-</v>
      </c>
      <c r="BX35" s="59" t="str">
        <f>IFERROR(VLOOKUP($E35,'Oct 2015'!$D$1:$Z$300,4,FALSE),"-")</f>
        <v>-</v>
      </c>
      <c r="BY35" s="59" t="str">
        <f>IFERROR(VLOOKUP(BX35,'Paid Invoices'!$F$6:$I$381,3,FALSE),"")</f>
        <v/>
      </c>
      <c r="BZ35" s="59" t="str">
        <f>IFERROR(VLOOKUP(BX35,'Open Invoices'!$D$1:$E$3000,2,FALSE),"")</f>
        <v/>
      </c>
      <c r="CA35" s="59" t="str">
        <f>IFERROR(VLOOKUP($E35,'Sep 2015'!$D$1:$Z$300,22,FALSE),"-")</f>
        <v>-</v>
      </c>
      <c r="CB35" s="59" t="str">
        <f>IFERROR(VLOOKUP($E35,'Sep 2015'!$D$1:$Z$300,4,FALSE),"-")</f>
        <v>-</v>
      </c>
      <c r="CC35" s="59" t="str">
        <f>IFERROR(VLOOKUP(CB35,'Paid Invoices'!$F$6:$I$381,3,FALSE),"")</f>
        <v/>
      </c>
      <c r="CD35" s="59" t="str">
        <f>IFERROR(VLOOKUP(CB35,'Open Invoices'!$D$1:$E$3000,2,FALSE),"")</f>
        <v/>
      </c>
      <c r="CE35" s="52"/>
      <c r="CF35" s="52" t="s">
        <v>2115</v>
      </c>
      <c r="CG35" s="49" t="str">
        <f>IFERROR(IFERROR(VLOOKUP($E35,'Asset Group  All Assets'!$B$1:$C$500,2,FALSE),(VLOOKUP($E35,'Missing-WSU-POs'!$B$1:$D$500,3,FALSE))),"?")</f>
        <v>Needed</v>
      </c>
      <c r="CH35" s="31" t="str">
        <f t="shared" si="0"/>
        <v/>
      </c>
      <c r="CI35" s="31" t="str">
        <f t="shared" si="5"/>
        <v>Wrong PO</v>
      </c>
      <c r="CJ35" s="29" t="str">
        <f>IFERROR(IF(VLOOKUP($E35,'Org July 2016 '!$D$1:$Z$500,3,FALSE)=G35,"-","Wrong PO"),"new")</f>
        <v>-</v>
      </c>
      <c r="CK35" s="32" t="str">
        <f>IF(CJ35="wrong PO",(VLOOKUP($E35,'Org July 2016 '!$D$1:$Z$500,3,FALSE)),"")</f>
        <v/>
      </c>
      <c r="CL35" s="29" t="str">
        <f>IFERROR(IF(VLOOKUP($E35,'Org June 2016 '!$D$1:$Z$500,3,FALSE)=G35,"-","Wrong PO"),"new")</f>
        <v>-</v>
      </c>
      <c r="CM35" s="32" t="str">
        <f>IF(CL35="wrong PO",(VLOOKUP($E35,'Org June 2016 '!$D$1:$Z$500,3,FALSE)),"")</f>
        <v/>
      </c>
      <c r="CN35" s="29" t="str">
        <f>IFERROR(IF(VLOOKUP($E35,'May 2016'!D34:Z533,3,FALSE)=G35,"-","Wrong PO"),"new")</f>
        <v>new</v>
      </c>
      <c r="CO35" s="32" t="str">
        <f>IF(CN35="wrong PO",(VLOOKUP($E35,'May 2016'!D34:Z533,3,FALSE)),"")</f>
        <v/>
      </c>
      <c r="CP35" s="29" t="str">
        <f>IFERROR(IF(VLOOKUP($E35,'Apr 2016'!$D$1:$Z$500,3,FALSE)=G35,"-","Wrong PO"),"new")</f>
        <v>new</v>
      </c>
      <c r="CQ35" s="32" t="str">
        <f>IF(CP35="wrong PO",(VLOOKUP($E35,'Apr 2016'!$D$1:$Z$500,3,FALSE)),"")</f>
        <v/>
      </c>
      <c r="CR35" s="32" t="str">
        <f>IFERROR(IF(VLOOKUP($E35,'Mar 2016'!$D$1:$Z$500,3,FALSE)=G35,"-","Wrong PO"),"new")</f>
        <v>new</v>
      </c>
      <c r="CS35" s="32" t="str">
        <f>IF(CP35="wrong PO",(VLOOKUP($E35,'Mar 2016'!$D$1:$Z$500,3,FALSE)),"")</f>
        <v/>
      </c>
      <c r="CT35" s="32" t="str">
        <f>IFERROR(IF(VLOOKUP($E35,'Feb 2016'!$D$1:$Z$500,3,FALSE)=G35,"-","Wrong PO"),"new")</f>
        <v>new</v>
      </c>
      <c r="CU35" s="32" t="str">
        <f>IF(CP35="wrong PO",(VLOOKUP($E35,'Feb 2016'!$D$1:$Z$500,3,FALSE)),"")</f>
        <v/>
      </c>
      <c r="CV35" s="29" t="str">
        <f>IFERROR(IF(VLOOKUP($E35,'Jan 2016'!$D$1:$Z$500,3,FALSE)=G35,"-","Wrong PO"),"new")</f>
        <v>new</v>
      </c>
      <c r="CW35" s="32" t="str">
        <f>IF(CV35="wrong PO",(VLOOKUP($E35,'Jan 2016'!$D$1:$Z$500,3,FALSE)),"")</f>
        <v/>
      </c>
      <c r="CX35" s="29" t="str">
        <f>IFERROR(IF(VLOOKUP($E35,'Dec 2015'!$D$1:$Z$500,3,FALSE)=G35,"-","Wrong PO"),"new")</f>
        <v>new</v>
      </c>
      <c r="CY35" s="32" t="str">
        <f>IF(CX35="wrong PO",(VLOOKUP($E35,'Dec 2015'!$D$1:$Z$500,3,FALSE)),"")</f>
        <v/>
      </c>
      <c r="CZ35" s="29" t="str">
        <f>IFERROR(IF(VLOOKUP($E35,'Nov 2015'!$D$1:$Z$500,3,FALSE)=G35,"-","Wrong PO"),"new")</f>
        <v>-</v>
      </c>
      <c r="DA35" s="32" t="str">
        <f>IF(CZ35="wrong PO",(VLOOKUP($E35,'Nov 2015'!$D$1:$Z$500,3,FALSE)),"")</f>
        <v/>
      </c>
      <c r="DB35" s="29" t="str">
        <f>IFERROR(IF(VLOOKUP($E35,'Oct 2015'!$D$1:$Z$500,3,FALSE)=G35,"-","Wrong PO"),"new")</f>
        <v>new</v>
      </c>
      <c r="DC35" s="32" t="str">
        <f>IF(DB35="wrong PO",(VLOOKUP($E35,'Oct 2015'!$D$1:$Z$500,3,FALSE)),"")</f>
        <v/>
      </c>
      <c r="DD35" s="29" t="str">
        <f>IFERROR(IF(VLOOKUP($E35,'Sep 2015'!$D$1:$Z$500,3,FALSE)=G35,"-","Wrong PO"),"new")</f>
        <v>new</v>
      </c>
      <c r="DE35" s="32" t="str">
        <f>IF(DD35="wrong PO",(VLOOKUP($E35,'Sep 2015'!$D$1:$Z$500,3,FALSE)),"")</f>
        <v/>
      </c>
    </row>
    <row r="36" spans="1:109">
      <c r="A36" s="115">
        <v>35</v>
      </c>
      <c r="B36" s="2" t="s">
        <v>841</v>
      </c>
      <c r="C36" s="2" t="s">
        <v>510</v>
      </c>
      <c r="D36" s="2" t="s">
        <v>76</v>
      </c>
      <c r="E36" s="2" t="s">
        <v>285</v>
      </c>
      <c r="F36" s="2" t="s">
        <v>723</v>
      </c>
      <c r="G36" s="21" t="s">
        <v>94</v>
      </c>
      <c r="H36" s="21" t="str">
        <f>IFERROR(VLOOKUP($E36,'Wayne Master'!$B$1:$C$315,2,FALSE),"not on master")</f>
        <v>Call</v>
      </c>
      <c r="I36" s="11" t="s">
        <v>2109</v>
      </c>
      <c r="J36" s="3">
        <v>42487</v>
      </c>
      <c r="K36" s="2" t="s">
        <v>39</v>
      </c>
      <c r="L36" s="2" t="s">
        <v>724</v>
      </c>
      <c r="M36" s="2" t="s">
        <v>30</v>
      </c>
      <c r="N36" s="2" t="s">
        <v>31</v>
      </c>
      <c r="O36" s="2" t="s">
        <v>41</v>
      </c>
      <c r="P36" s="4">
        <v>26382</v>
      </c>
      <c r="Q36" s="4">
        <v>41276</v>
      </c>
      <c r="R36" s="4">
        <v>14894</v>
      </c>
      <c r="S36" s="5">
        <v>251.71</v>
      </c>
      <c r="T36" s="4">
        <v>4832</v>
      </c>
      <c r="U36" s="4">
        <v>6969</v>
      </c>
      <c r="V36" s="4">
        <v>2137</v>
      </c>
      <c r="W36" s="5">
        <v>127.79</v>
      </c>
      <c r="X36" s="5">
        <v>0</v>
      </c>
      <c r="Y36" s="14">
        <v>379.5</v>
      </c>
      <c r="Z36" s="14">
        <v>0</v>
      </c>
      <c r="AA36" s="14">
        <v>379.5</v>
      </c>
      <c r="AB36" s="4">
        <v>24580</v>
      </c>
      <c r="AC36" s="55"/>
      <c r="AD36" s="59">
        <f t="shared" si="2"/>
        <v>1113.1199999999999</v>
      </c>
      <c r="AE36" s="59">
        <f t="shared" si="3"/>
        <v>1114.3106</v>
      </c>
      <c r="AF36" s="102" t="str">
        <f>IFERROR(IFERROR(VLOOKUP($G36,'FPO034'!$J$9:$Q$196,7,FALSE),(VLOOKUP($H36,'FPO034'!$J$9:$Q$196,7,FALSE))),"No PO")</f>
        <v>No PO</v>
      </c>
      <c r="AG36" s="102" t="str">
        <f>IFERROR(IFERROR(VLOOKUP($G36,'FPO034'!$J$9:$Q$196,8,FALSE),(VLOOKUP($H36,'FPO034'!$J$9:$Q$196,8,FALSE))),"No PO")</f>
        <v>No PO</v>
      </c>
      <c r="AH36" s="102" t="str">
        <f t="shared" si="4"/>
        <v>No</v>
      </c>
      <c r="AI36" s="59">
        <f>IFERROR(VLOOKUP($E36,'Rev2 Aug 16'!$D$1:$Z$300,22,FALSE),"-")</f>
        <v>379.5</v>
      </c>
      <c r="AJ36" s="59" t="str">
        <f>IFERROR(VLOOKUP($E36,'Rev2 Aug 16'!$D$1:$Z$300,5,FALSE),"-")</f>
        <v>WAY2001H6A</v>
      </c>
      <c r="AK36" s="59" t="str">
        <f>IFERROR(VLOOKUP(AJ36,'Paid Invoices'!$F$6:$I$381,3,FALSE),"")</f>
        <v/>
      </c>
      <c r="AL36" s="59" t="str">
        <f>IFERROR(VLOOKUP(AJ36,'Open Invoices'!$D$1:$E$3000,2,FALSE),"")</f>
        <v/>
      </c>
      <c r="AM36" s="59">
        <f>IFERROR(VLOOKUP($E36,'Rev2 July 16'!$D$1:$Z$300,22,FALSE),"-")</f>
        <v>251.33</v>
      </c>
      <c r="AN36" s="59" t="str">
        <f>IFERROR(VLOOKUP($E36,'Rev2 July 16'!$D$1:$Z$300,5,FALSE),"-")</f>
        <v>WAY2001G6A</v>
      </c>
      <c r="AO36" s="59" t="str">
        <f>IFERROR(VLOOKUP(AN36,'Paid Invoices'!$F$6:$I$381,3,FALSE),"")</f>
        <v/>
      </c>
      <c r="AP36" s="59" t="str">
        <f>IFERROR(VLOOKUP(AN36,'Open Invoices'!$D$1:$E$3000,2,FALSE),"")</f>
        <v/>
      </c>
      <c r="AQ36" s="59">
        <f>IFERROR(VLOOKUP($E36,'Rev June 16'!$D$1:$Z$300,22,FALSE),"-")</f>
        <v>335.21</v>
      </c>
      <c r="AR36" s="59" t="str">
        <f>IFERROR(VLOOKUP($E36,'Rev June 16'!$D$1:$Z$300,4,FALSE),"-")</f>
        <v>WAY2001F6A</v>
      </c>
      <c r="AS36" s="59" t="str">
        <f>IFERROR(VLOOKUP(AR36,'Paid Invoices'!$F$6:$I$381,3,FALSE),"")</f>
        <v/>
      </c>
      <c r="AT36" s="59" t="str">
        <f>IFERROR(VLOOKUP(AR36,'Open Invoices'!$D$1:$E$3000,2,FALSE),"")</f>
        <v/>
      </c>
      <c r="AU36" s="59">
        <f>IFERROR(VLOOKUP($E36,'May 2016'!$D$1:$Z$300,22,FALSE),"-")</f>
        <v>147.08000000000001</v>
      </c>
      <c r="AV36" s="59" t="str">
        <f>IFERROR(VLOOKUP($E36,'May 2016'!$D$1:$Z$300,4,FALSE),"-")</f>
        <v>WAY2001E6A</v>
      </c>
      <c r="AW36" s="59" t="str">
        <f>IFERROR(VLOOKUP(AV36,'Paid Invoices'!$F$6:$I$381,3,FALSE),"")</f>
        <v/>
      </c>
      <c r="AX36" s="59" t="str">
        <f>IFERROR(VLOOKUP(AV36,'Open Invoices'!$D$1:$E$3000,2,FALSE),"")</f>
        <v/>
      </c>
      <c r="AY36" s="59" t="str">
        <f>IFERROR(VLOOKUP($E36,'Apr 2016'!$D$1:$Z$300,22,FALSE),"-")</f>
        <v>-</v>
      </c>
      <c r="AZ36" s="59" t="str">
        <f>IFERROR(VLOOKUP($E36,'Apr 2016'!$D$1:$Z$300,4,FALSE),"-")</f>
        <v>-</v>
      </c>
      <c r="BA36" s="59" t="str">
        <f>IFERROR(VLOOKUP(AZ36,'Paid Invoices'!$F$6:$I$381,3,FALSE),"")</f>
        <v/>
      </c>
      <c r="BB36" s="59" t="str">
        <f>IFERROR(VLOOKUP(AZ36,'Open Invoices'!$D$1:$E$3000,2,FALSE),"")</f>
        <v/>
      </c>
      <c r="BC36" s="59" t="str">
        <f>IFERROR(VLOOKUP($E36,'Mar 2016'!$D$1:$Z$300,22,FALSE),"-")</f>
        <v>-</v>
      </c>
      <c r="BD36" s="59" t="str">
        <f>IFERROR(VLOOKUP($E36,'Mar 2016'!$D$1:$Z$300,4,FALSE),"-")</f>
        <v>-</v>
      </c>
      <c r="BE36" s="59" t="str">
        <f>IFERROR(VLOOKUP(BD36,'Paid Invoices'!$F$6:$I$381,3,FALSE),"")</f>
        <v/>
      </c>
      <c r="BF36" s="59" t="str">
        <f>IFERROR(VLOOKUP(BD36,'Open Invoices'!$D$1:$E$3000,2,FALSE),"")</f>
        <v/>
      </c>
      <c r="BG36" s="59" t="str">
        <f>IFERROR(VLOOKUP($E36,'Feb 2016'!$D$1:$Z$300,22,FALSE),"-")</f>
        <v>-</v>
      </c>
      <c r="BH36" s="59" t="str">
        <f>IFERROR(VLOOKUP($E36,'Feb 2016'!$D$1:$Z$300,4,FALSE),"-")</f>
        <v>-</v>
      </c>
      <c r="BI36" s="59" t="str">
        <f>IFERROR(VLOOKUP(BH36,'Paid Invoices'!$F$6:$I$381,3,FALSE),"")</f>
        <v/>
      </c>
      <c r="BJ36" s="59" t="str">
        <f>IFERROR(VLOOKUP(BH36,'Open Invoices'!$D$1:$E$3000,2,FALSE),"")</f>
        <v/>
      </c>
      <c r="BK36" s="59" t="str">
        <f>IFERROR(VLOOKUP($E36,'Jan 2016'!$D$1:$Z$300,22,FALSE),"-")</f>
        <v>-</v>
      </c>
      <c r="BL36" s="59" t="str">
        <f>IFERROR(VLOOKUP($E36,'Jan 2016'!$D$1:$Z$300,4,FALSE),"-")</f>
        <v>-</v>
      </c>
      <c r="BM36" s="59" t="str">
        <f>IFERROR(VLOOKUP(BL36,'Paid Invoices'!$F$6:$I$381,3,FALSE),"")</f>
        <v/>
      </c>
      <c r="BN36" s="59" t="str">
        <f>IFERROR(VLOOKUP(BL36,'Open Invoices'!$D$1:$E$3000,2,FALSE),"")</f>
        <v/>
      </c>
      <c r="BO36" s="59" t="str">
        <f>IFERROR(VLOOKUP($E36,'Dec 2015'!$D$1:$Z$300,22,FALSE),"-")</f>
        <v>-</v>
      </c>
      <c r="BP36" s="59" t="str">
        <f>IFERROR(VLOOKUP($E36,'Dec 2015'!$D$1:$Z$300,4,FALSE),"-")</f>
        <v>-</v>
      </c>
      <c r="BQ36" s="59" t="str">
        <f>IFERROR(VLOOKUP(BP36,'Paid Invoices'!$F$6:$I$381,3,FALSE),"")</f>
        <v/>
      </c>
      <c r="BR36" s="59" t="str">
        <f>IFERROR(VLOOKUP(BP36,'Open Invoices'!$D$1:$E$3000,2,FALSE),"")</f>
        <v/>
      </c>
      <c r="BS36" s="59" t="str">
        <f>IFERROR(VLOOKUP($E36,'Nov 2015'!$D$1:$Z$300,22,FALSE),"-")</f>
        <v>-</v>
      </c>
      <c r="BT36" s="59" t="str">
        <f>IFERROR(VLOOKUP($E36,'Nov 2015'!$D$1:$Z$300,4,FALSE),"-")</f>
        <v>-</v>
      </c>
      <c r="BU36" s="59" t="str">
        <f>IFERROR(VLOOKUP(BT36,'Paid Invoices'!$F$6:$I$381,3,FALSE),"")</f>
        <v/>
      </c>
      <c r="BV36" s="59" t="str">
        <f>IFERROR(VLOOKUP(BT36,'Open Invoices'!$D$1:$E$3000,2,FALSE),"")</f>
        <v/>
      </c>
      <c r="BW36" s="59" t="str">
        <f>IFERROR(VLOOKUP($E36,'Oct 2015'!$D$1:$Z$300,22,FALSE),"-")</f>
        <v>-</v>
      </c>
      <c r="BX36" s="59" t="str">
        <f>IFERROR(VLOOKUP($E36,'Oct 2015'!$D$1:$Z$300,4,FALSE),"-")</f>
        <v>-</v>
      </c>
      <c r="BY36" s="59" t="str">
        <f>IFERROR(VLOOKUP(BX36,'Paid Invoices'!$F$6:$I$381,3,FALSE),"")</f>
        <v/>
      </c>
      <c r="BZ36" s="59" t="str">
        <f>IFERROR(VLOOKUP(BX36,'Open Invoices'!$D$1:$E$3000,2,FALSE),"")</f>
        <v/>
      </c>
      <c r="CA36" s="59" t="str">
        <f>IFERROR(VLOOKUP($E36,'Sep 2015'!$D$1:$Z$300,22,FALSE),"-")</f>
        <v>-</v>
      </c>
      <c r="CB36" s="59" t="str">
        <f>IFERROR(VLOOKUP($E36,'Sep 2015'!$D$1:$Z$300,4,FALSE),"-")</f>
        <v>-</v>
      </c>
      <c r="CC36" s="59" t="str">
        <f>IFERROR(VLOOKUP(CB36,'Paid Invoices'!$F$6:$I$381,3,FALSE),"")</f>
        <v/>
      </c>
      <c r="CD36" s="59" t="str">
        <f>IFERROR(VLOOKUP(CB36,'Open Invoices'!$D$1:$E$3000,2,FALSE),"")</f>
        <v/>
      </c>
      <c r="CE36" s="52"/>
      <c r="CF36" s="52" t="s">
        <v>2115</v>
      </c>
      <c r="CG36" s="49" t="str">
        <f>IFERROR(IFERROR(VLOOKUP($E36,'Asset Group  All Assets'!$B$1:$C$500,2,FALSE),(VLOOKUP($E36,'Missing-WSU-POs'!$B$1:$D$500,3,FALSE))),"?")</f>
        <v>Needed</v>
      </c>
      <c r="CH36" s="31" t="str">
        <f t="shared" si="0"/>
        <v/>
      </c>
      <c r="CI36" s="31" t="str">
        <f t="shared" si="5"/>
        <v>Wrong PO</v>
      </c>
      <c r="CJ36" s="29" t="str">
        <f>IFERROR(IF(VLOOKUP($E36,'Org July 2016 '!$D$1:$Z$500,3,FALSE)=G36,"-","Wrong PO"),"new")</f>
        <v>-</v>
      </c>
      <c r="CK36" s="32" t="str">
        <f>IF(CJ36="wrong PO",(VLOOKUP($E36,'Org July 2016 '!$D$1:$Z$500,3,FALSE)),"")</f>
        <v/>
      </c>
      <c r="CL36" s="29" t="str">
        <f>IFERROR(IF(VLOOKUP($E36,'Org June 2016 '!$D$1:$Z$500,3,FALSE)=G36,"-","Wrong PO"),"new")</f>
        <v>-</v>
      </c>
      <c r="CM36" s="32" t="str">
        <f>IF(CL36="wrong PO",(VLOOKUP($E36,'Org June 2016 '!$D$1:$Z$500,3,FALSE)),"")</f>
        <v/>
      </c>
      <c r="CN36" s="29" t="str">
        <f>IFERROR(IF(VLOOKUP($E36,'May 2016'!D35:Z534,3,FALSE)=G36,"-","Wrong PO"),"new")</f>
        <v>-</v>
      </c>
      <c r="CO36" s="32" t="str">
        <f>IF(CN36="wrong PO",(VLOOKUP($E36,'May 2016'!D35:Z534,3,FALSE)),"")</f>
        <v/>
      </c>
      <c r="CP36" s="29" t="str">
        <f>IFERROR(IF(VLOOKUP($E36,'Apr 2016'!$D$1:$Z$500,3,FALSE)=G36,"-","Wrong PO"),"new")</f>
        <v>new</v>
      </c>
      <c r="CQ36" s="32" t="str">
        <f>IF(CP36="wrong PO",(VLOOKUP($E36,'Apr 2016'!$D$1:$Z$500,3,FALSE)),"")</f>
        <v/>
      </c>
      <c r="CR36" s="32" t="str">
        <f>IFERROR(IF(VLOOKUP($E36,'Mar 2016'!$D$1:$Z$500,3,FALSE)=G36,"-","Wrong PO"),"new")</f>
        <v>new</v>
      </c>
      <c r="CS36" s="32" t="str">
        <f>IF(CP36="wrong PO",(VLOOKUP($E36,'Mar 2016'!$D$1:$Z$500,3,FALSE)),"")</f>
        <v/>
      </c>
      <c r="CT36" s="32" t="str">
        <f>IFERROR(IF(VLOOKUP($E36,'Feb 2016'!$D$1:$Z$500,3,FALSE)=G36,"-","Wrong PO"),"new")</f>
        <v>new</v>
      </c>
      <c r="CU36" s="32" t="str">
        <f>IF(CP36="wrong PO",(VLOOKUP($E36,'Feb 2016'!$D$1:$Z$500,3,FALSE)),"")</f>
        <v/>
      </c>
      <c r="CV36" s="29" t="str">
        <f>IFERROR(IF(VLOOKUP($E36,'Jan 2016'!$D$1:$Z$500,3,FALSE)=G36,"-","Wrong PO"),"new")</f>
        <v>new</v>
      </c>
      <c r="CW36" s="32" t="str">
        <f>IF(CV36="wrong PO",(VLOOKUP($E36,'Jan 2016'!$D$1:$Z$500,3,FALSE)),"")</f>
        <v/>
      </c>
      <c r="CX36" s="29" t="str">
        <f>IFERROR(IF(VLOOKUP($E36,'Dec 2015'!$D$1:$Z$500,3,FALSE)=G36,"-","Wrong PO"),"new")</f>
        <v>new</v>
      </c>
      <c r="CY36" s="32" t="str">
        <f>IF(CX36="wrong PO",(VLOOKUP($E36,'Dec 2015'!$D$1:$Z$500,3,FALSE)),"")</f>
        <v/>
      </c>
      <c r="CZ36" s="29" t="str">
        <f>IFERROR(IF(VLOOKUP($E36,'Nov 2015'!$D$1:$Z$500,3,FALSE)=G36,"-","Wrong PO"),"new")</f>
        <v>new</v>
      </c>
      <c r="DA36" s="32" t="str">
        <f>IF(CZ36="wrong PO",(VLOOKUP($E36,'Nov 2015'!$D$1:$Z$500,3,FALSE)),"")</f>
        <v/>
      </c>
      <c r="DB36" s="29" t="str">
        <f>IFERROR(IF(VLOOKUP($E36,'Oct 2015'!$D$1:$Z$500,3,FALSE)=G36,"-","Wrong PO"),"new")</f>
        <v>new</v>
      </c>
      <c r="DC36" s="32" t="str">
        <f>IF(DB36="wrong PO",(VLOOKUP($E36,'Oct 2015'!$D$1:$Z$500,3,FALSE)),"")</f>
        <v/>
      </c>
      <c r="DD36" s="29" t="str">
        <f>IFERROR(IF(VLOOKUP($E36,'Sep 2015'!$D$1:$Z$500,3,FALSE)=G36,"-","Wrong PO"),"new")</f>
        <v>new</v>
      </c>
      <c r="DE36" s="32" t="str">
        <f>IF(DD36="wrong PO",(VLOOKUP($E36,'Sep 2015'!$D$1:$Z$500,3,FALSE)),"")</f>
        <v/>
      </c>
    </row>
    <row r="37" spans="1:109">
      <c r="A37" s="115">
        <v>36</v>
      </c>
      <c r="B37" s="2" t="s">
        <v>841</v>
      </c>
      <c r="C37" s="2" t="s">
        <v>510</v>
      </c>
      <c r="D37" s="2" t="s">
        <v>76</v>
      </c>
      <c r="E37" s="2" t="s">
        <v>286</v>
      </c>
      <c r="F37" s="2" t="s">
        <v>725</v>
      </c>
      <c r="G37" s="21" t="s">
        <v>94</v>
      </c>
      <c r="H37" s="21">
        <f>IFERROR(VLOOKUP($E37,'Wayne Master'!$B$1:$C$315,2,FALSE),"not on master")</f>
        <v>79945716</v>
      </c>
      <c r="I37" s="11" t="s">
        <v>2109</v>
      </c>
      <c r="J37" s="3">
        <v>42487</v>
      </c>
      <c r="K37" s="2" t="s">
        <v>39</v>
      </c>
      <c r="L37" s="2" t="s">
        <v>726</v>
      </c>
      <c r="M37" s="2" t="s">
        <v>30</v>
      </c>
      <c r="N37" s="2" t="s">
        <v>31</v>
      </c>
      <c r="O37" s="2" t="s">
        <v>32</v>
      </c>
      <c r="P37" s="4">
        <v>1824</v>
      </c>
      <c r="Q37" s="4">
        <v>3034</v>
      </c>
      <c r="R37" s="4">
        <v>1210</v>
      </c>
      <c r="S37" s="5">
        <v>20.45</v>
      </c>
      <c r="T37" s="4">
        <v>1361</v>
      </c>
      <c r="U37" s="4">
        <v>1941</v>
      </c>
      <c r="V37" s="4">
        <v>580</v>
      </c>
      <c r="W37" s="5">
        <v>34.68</v>
      </c>
      <c r="X37" s="5">
        <v>0</v>
      </c>
      <c r="Y37" s="14">
        <v>55.13</v>
      </c>
      <c r="Z37" s="14">
        <v>0</v>
      </c>
      <c r="AA37" s="14">
        <v>55.13</v>
      </c>
      <c r="AB37" s="4">
        <v>24580</v>
      </c>
      <c r="AC37" s="55"/>
      <c r="AD37" s="59">
        <f t="shared" si="2"/>
        <v>166.38</v>
      </c>
      <c r="AE37" s="59">
        <f t="shared" si="3"/>
        <v>167.34639999999999</v>
      </c>
      <c r="AF37" s="102" t="str">
        <f>IFERROR(IFERROR(VLOOKUP($G37,'FPO034'!$J$9:$Q$196,7,FALSE),(VLOOKUP($H37,'FPO034'!$J$9:$Q$196,7,FALSE))),"No PO")</f>
        <v>No PO</v>
      </c>
      <c r="AG37" s="102" t="str">
        <f>IFERROR(IFERROR(VLOOKUP($G37,'FPO034'!$J$9:$Q$196,8,FALSE),(VLOOKUP($H37,'FPO034'!$J$9:$Q$196,8,FALSE))),"No PO")</f>
        <v>No PO</v>
      </c>
      <c r="AH37" s="102" t="str">
        <f t="shared" si="4"/>
        <v>No</v>
      </c>
      <c r="AI37" s="59">
        <f>IFERROR(VLOOKUP($E37,'Rev2 Aug 16'!$D$1:$Z$300,22,FALSE),"-")</f>
        <v>55.13</v>
      </c>
      <c r="AJ37" s="59" t="str">
        <f>IFERROR(VLOOKUP($E37,'Rev2 Aug 16'!$D$1:$Z$300,5,FALSE),"-")</f>
        <v>WAY2001H6A</v>
      </c>
      <c r="AK37" s="59" t="str">
        <f>IFERROR(VLOOKUP(AJ37,'Paid Invoices'!$F$6:$I$381,3,FALSE),"")</f>
        <v/>
      </c>
      <c r="AL37" s="59" t="str">
        <f>IFERROR(VLOOKUP(AJ37,'Open Invoices'!$D$1:$E$3000,2,FALSE),"")</f>
        <v/>
      </c>
      <c r="AM37" s="59">
        <f>IFERROR(VLOOKUP($E37,'Rev2 July 16'!$D$1:$Z$300,22,FALSE),"-")</f>
        <v>66.12</v>
      </c>
      <c r="AN37" s="59" t="str">
        <f>IFERROR(VLOOKUP($E37,'Rev2 July 16'!$D$1:$Z$300,5,FALSE),"-")</f>
        <v>WAY2001G6A</v>
      </c>
      <c r="AO37" s="59" t="str">
        <f>IFERROR(VLOOKUP(AN37,'Paid Invoices'!$F$6:$I$381,3,FALSE),"")</f>
        <v/>
      </c>
      <c r="AP37" s="59" t="str">
        <f>IFERROR(VLOOKUP(AN37,'Open Invoices'!$D$1:$E$3000,2,FALSE),"")</f>
        <v/>
      </c>
      <c r="AQ37" s="59">
        <f>IFERROR(VLOOKUP($E37,'Rev June 16'!$D$1:$Z$300,22,FALSE),"-")</f>
        <v>38.450000000000003</v>
      </c>
      <c r="AR37" s="59" t="str">
        <f>IFERROR(VLOOKUP($E37,'Rev June 16'!$D$1:$Z$300,4,FALSE),"-")</f>
        <v>WAY2001F6A</v>
      </c>
      <c r="AS37" s="59" t="str">
        <f>IFERROR(VLOOKUP(AR37,'Paid Invoices'!$F$6:$I$381,3,FALSE),"")</f>
        <v/>
      </c>
      <c r="AT37" s="59" t="str">
        <f>IFERROR(VLOOKUP(AR37,'Open Invoices'!$D$1:$E$3000,2,FALSE),"")</f>
        <v/>
      </c>
      <c r="AU37" s="59">
        <f>IFERROR(VLOOKUP($E37,'May 2016'!$D$1:$Z$300,22,FALSE),"-")</f>
        <v>6.68</v>
      </c>
      <c r="AV37" s="59" t="str">
        <f>IFERROR(VLOOKUP($E37,'May 2016'!$D$1:$Z$300,4,FALSE),"-")</f>
        <v>WAY2001E6A</v>
      </c>
      <c r="AW37" s="59" t="str">
        <f>IFERROR(VLOOKUP(AV37,'Paid Invoices'!$F$6:$I$381,3,FALSE),"")</f>
        <v/>
      </c>
      <c r="AX37" s="59" t="str">
        <f>IFERROR(VLOOKUP(AV37,'Open Invoices'!$D$1:$E$3000,2,FALSE),"")</f>
        <v/>
      </c>
      <c r="AY37" s="59" t="str">
        <f>IFERROR(VLOOKUP($E37,'Apr 2016'!$D$1:$Z$300,22,FALSE),"-")</f>
        <v>-</v>
      </c>
      <c r="AZ37" s="59" t="str">
        <f>IFERROR(VLOOKUP($E37,'Apr 2016'!$D$1:$Z$300,4,FALSE),"-")</f>
        <v>-</v>
      </c>
      <c r="BA37" s="59" t="str">
        <f>IFERROR(VLOOKUP(AZ37,'Paid Invoices'!$F$6:$I$381,3,FALSE),"")</f>
        <v/>
      </c>
      <c r="BB37" s="59" t="str">
        <f>IFERROR(VLOOKUP(AZ37,'Open Invoices'!$D$1:$E$3000,2,FALSE),"")</f>
        <v/>
      </c>
      <c r="BC37" s="59" t="str">
        <f>IFERROR(VLOOKUP($E37,'Mar 2016'!$D$1:$Z$300,22,FALSE),"-")</f>
        <v>-</v>
      </c>
      <c r="BD37" s="59" t="str">
        <f>IFERROR(VLOOKUP($E37,'Mar 2016'!$D$1:$Z$300,4,FALSE),"-")</f>
        <v>-</v>
      </c>
      <c r="BE37" s="59" t="str">
        <f>IFERROR(VLOOKUP(BD37,'Paid Invoices'!$F$6:$I$381,3,FALSE),"")</f>
        <v/>
      </c>
      <c r="BF37" s="59" t="str">
        <f>IFERROR(VLOOKUP(BD37,'Open Invoices'!$D$1:$E$3000,2,FALSE),"")</f>
        <v/>
      </c>
      <c r="BG37" s="59" t="str">
        <f>IFERROR(VLOOKUP($E37,'Feb 2016'!$D$1:$Z$300,22,FALSE),"-")</f>
        <v>-</v>
      </c>
      <c r="BH37" s="59" t="str">
        <f>IFERROR(VLOOKUP($E37,'Feb 2016'!$D$1:$Z$300,4,FALSE),"-")</f>
        <v>-</v>
      </c>
      <c r="BI37" s="59" t="str">
        <f>IFERROR(VLOOKUP(BH37,'Paid Invoices'!$F$6:$I$381,3,FALSE),"")</f>
        <v/>
      </c>
      <c r="BJ37" s="59" t="str">
        <f>IFERROR(VLOOKUP(BH37,'Open Invoices'!$D$1:$E$3000,2,FALSE),"")</f>
        <v/>
      </c>
      <c r="BK37" s="59" t="str">
        <f>IFERROR(VLOOKUP($E37,'Jan 2016'!$D$1:$Z$300,22,FALSE),"-")</f>
        <v>-</v>
      </c>
      <c r="BL37" s="59" t="str">
        <f>IFERROR(VLOOKUP($E37,'Jan 2016'!$D$1:$Z$300,4,FALSE),"-")</f>
        <v>-</v>
      </c>
      <c r="BM37" s="59" t="str">
        <f>IFERROR(VLOOKUP(BL37,'Paid Invoices'!$F$6:$I$381,3,FALSE),"")</f>
        <v/>
      </c>
      <c r="BN37" s="59" t="str">
        <f>IFERROR(VLOOKUP(BL37,'Open Invoices'!$D$1:$E$3000,2,FALSE),"")</f>
        <v/>
      </c>
      <c r="BO37" s="59" t="str">
        <f>IFERROR(VLOOKUP($E37,'Dec 2015'!$D$1:$Z$300,22,FALSE),"-")</f>
        <v>-</v>
      </c>
      <c r="BP37" s="59" t="str">
        <f>IFERROR(VLOOKUP($E37,'Dec 2015'!$D$1:$Z$300,4,FALSE),"-")</f>
        <v>-</v>
      </c>
      <c r="BQ37" s="59" t="str">
        <f>IFERROR(VLOOKUP(BP37,'Paid Invoices'!$F$6:$I$381,3,FALSE),"")</f>
        <v/>
      </c>
      <c r="BR37" s="59" t="str">
        <f>IFERROR(VLOOKUP(BP37,'Open Invoices'!$D$1:$E$3000,2,FALSE),"")</f>
        <v/>
      </c>
      <c r="BS37" s="59" t="str">
        <f>IFERROR(VLOOKUP($E37,'Nov 2015'!$D$1:$Z$300,22,FALSE),"-")</f>
        <v>-</v>
      </c>
      <c r="BT37" s="59" t="str">
        <f>IFERROR(VLOOKUP($E37,'Nov 2015'!$D$1:$Z$300,4,FALSE),"-")</f>
        <v>-</v>
      </c>
      <c r="BU37" s="59" t="str">
        <f>IFERROR(VLOOKUP(BT37,'Paid Invoices'!$F$6:$I$381,3,FALSE),"")</f>
        <v/>
      </c>
      <c r="BV37" s="59" t="str">
        <f>IFERROR(VLOOKUP(BT37,'Open Invoices'!$D$1:$E$3000,2,FALSE),"")</f>
        <v/>
      </c>
      <c r="BW37" s="59" t="str">
        <f>IFERROR(VLOOKUP($E37,'Oct 2015'!$D$1:$Z$300,22,FALSE),"-")</f>
        <v>-</v>
      </c>
      <c r="BX37" s="59" t="str">
        <f>IFERROR(VLOOKUP($E37,'Oct 2015'!$D$1:$Z$300,4,FALSE),"-")</f>
        <v>-</v>
      </c>
      <c r="BY37" s="59" t="str">
        <f>IFERROR(VLOOKUP(BX37,'Paid Invoices'!$F$6:$I$381,3,FALSE),"")</f>
        <v/>
      </c>
      <c r="BZ37" s="59" t="str">
        <f>IFERROR(VLOOKUP(BX37,'Open Invoices'!$D$1:$E$3000,2,FALSE),"")</f>
        <v/>
      </c>
      <c r="CA37" s="59" t="str">
        <f>IFERROR(VLOOKUP($E37,'Sep 2015'!$D$1:$Z$300,22,FALSE),"-")</f>
        <v>-</v>
      </c>
      <c r="CB37" s="59" t="str">
        <f>IFERROR(VLOOKUP($E37,'Sep 2015'!$D$1:$Z$300,4,FALSE),"-")</f>
        <v>-</v>
      </c>
      <c r="CC37" s="59" t="str">
        <f>IFERROR(VLOOKUP(CB37,'Paid Invoices'!$F$6:$I$381,3,FALSE),"")</f>
        <v/>
      </c>
      <c r="CD37" s="59" t="str">
        <f>IFERROR(VLOOKUP(CB37,'Open Invoices'!$D$1:$E$3000,2,FALSE),"")</f>
        <v/>
      </c>
      <c r="CE37" s="52"/>
      <c r="CF37" s="52" t="s">
        <v>2115</v>
      </c>
      <c r="CG37" s="49" t="str">
        <f>IFERROR(IFERROR(VLOOKUP($E37,'Asset Group  All Assets'!$B$1:$C$500,2,FALSE),(VLOOKUP($E37,'Missing-WSU-POs'!$B$1:$D$500,3,FALSE))),"?")</f>
        <v>Needed</v>
      </c>
      <c r="CH37" s="31" t="str">
        <f t="shared" si="0"/>
        <v/>
      </c>
      <c r="CI37" s="31" t="str">
        <f t="shared" si="5"/>
        <v>Wrong PO</v>
      </c>
      <c r="CJ37" s="29" t="str">
        <f>IFERROR(IF(VLOOKUP($E37,'Org July 2016 '!$D$1:$Z$500,3,FALSE)=G37,"-","Wrong PO"),"new")</f>
        <v>-</v>
      </c>
      <c r="CK37" s="32" t="str">
        <f>IF(CJ37="wrong PO",(VLOOKUP($E37,'Org July 2016 '!$D$1:$Z$500,3,FALSE)),"")</f>
        <v/>
      </c>
      <c r="CL37" s="29" t="str">
        <f>IFERROR(IF(VLOOKUP($E37,'Org June 2016 '!$D$1:$Z$500,3,FALSE)=G37,"-","Wrong PO"),"new")</f>
        <v>-</v>
      </c>
      <c r="CM37" s="32" t="str">
        <f>IF(CL37="wrong PO",(VLOOKUP($E37,'Org June 2016 '!$D$1:$Z$500,3,FALSE)),"")</f>
        <v/>
      </c>
      <c r="CN37" s="29" t="str">
        <f>IFERROR(IF(VLOOKUP($E37,'May 2016'!D36:Z535,3,FALSE)=G37,"-","Wrong PO"),"new")</f>
        <v>-</v>
      </c>
      <c r="CO37" s="32" t="str">
        <f>IF(CN37="wrong PO",(VLOOKUP($E37,'May 2016'!D36:Z535,3,FALSE)),"")</f>
        <v/>
      </c>
      <c r="CP37" s="29" t="str">
        <f>IFERROR(IF(VLOOKUP($E37,'Apr 2016'!$D$1:$Z$500,3,FALSE)=G37,"-","Wrong PO"),"new")</f>
        <v>new</v>
      </c>
      <c r="CQ37" s="32" t="str">
        <f>IF(CP37="wrong PO",(VLOOKUP($E37,'Apr 2016'!$D$1:$Z$500,3,FALSE)),"")</f>
        <v/>
      </c>
      <c r="CR37" s="32" t="str">
        <f>IFERROR(IF(VLOOKUP($E37,'Mar 2016'!$D$1:$Z$500,3,FALSE)=G37,"-","Wrong PO"),"new")</f>
        <v>new</v>
      </c>
      <c r="CS37" s="32" t="str">
        <f>IF(CP37="wrong PO",(VLOOKUP($E37,'Mar 2016'!$D$1:$Z$500,3,FALSE)),"")</f>
        <v/>
      </c>
      <c r="CT37" s="32" t="str">
        <f>IFERROR(IF(VLOOKUP($E37,'Feb 2016'!$D$1:$Z$500,3,FALSE)=G37,"-","Wrong PO"),"new")</f>
        <v>new</v>
      </c>
      <c r="CU37" s="32" t="str">
        <f>IF(CP37="wrong PO",(VLOOKUP($E37,'Feb 2016'!$D$1:$Z$500,3,FALSE)),"")</f>
        <v/>
      </c>
      <c r="CV37" s="29" t="str">
        <f>IFERROR(IF(VLOOKUP($E37,'Jan 2016'!$D$1:$Z$500,3,FALSE)=G37,"-","Wrong PO"),"new")</f>
        <v>new</v>
      </c>
      <c r="CW37" s="32" t="str">
        <f>IF(CV37="wrong PO",(VLOOKUP($E37,'Jan 2016'!$D$1:$Z$500,3,FALSE)),"")</f>
        <v/>
      </c>
      <c r="CX37" s="29" t="str">
        <f>IFERROR(IF(VLOOKUP($E37,'Dec 2015'!$D$1:$Z$500,3,FALSE)=G37,"-","Wrong PO"),"new")</f>
        <v>new</v>
      </c>
      <c r="CY37" s="32" t="str">
        <f>IF(CX37="wrong PO",(VLOOKUP($E37,'Dec 2015'!$D$1:$Z$500,3,FALSE)),"")</f>
        <v/>
      </c>
      <c r="CZ37" s="29" t="str">
        <f>IFERROR(IF(VLOOKUP($E37,'Nov 2015'!$D$1:$Z$500,3,FALSE)=G37,"-","Wrong PO"),"new")</f>
        <v>new</v>
      </c>
      <c r="DA37" s="32" t="str">
        <f>IF(CZ37="wrong PO",(VLOOKUP($E37,'Nov 2015'!$D$1:$Z$500,3,FALSE)),"")</f>
        <v/>
      </c>
      <c r="DB37" s="29" t="str">
        <f>IFERROR(IF(VLOOKUP($E37,'Oct 2015'!$D$1:$Z$500,3,FALSE)=G37,"-","Wrong PO"),"new")</f>
        <v>new</v>
      </c>
      <c r="DC37" s="32" t="str">
        <f>IF(DB37="wrong PO",(VLOOKUP($E37,'Oct 2015'!$D$1:$Z$500,3,FALSE)),"")</f>
        <v/>
      </c>
      <c r="DD37" s="29" t="str">
        <f>IFERROR(IF(VLOOKUP($E37,'Sep 2015'!$D$1:$Z$500,3,FALSE)=G37,"-","Wrong PO"),"new")</f>
        <v>new</v>
      </c>
      <c r="DE37" s="32" t="str">
        <f>IF(DD37="wrong PO",(VLOOKUP($E37,'Sep 2015'!$D$1:$Z$500,3,FALSE)),"")</f>
        <v/>
      </c>
    </row>
    <row r="38" spans="1:109">
      <c r="A38" s="115">
        <v>37</v>
      </c>
      <c r="B38" s="2" t="s">
        <v>841</v>
      </c>
      <c r="C38" s="2" t="s">
        <v>510</v>
      </c>
      <c r="D38" s="2" t="s">
        <v>76</v>
      </c>
      <c r="E38" s="2" t="s">
        <v>289</v>
      </c>
      <c r="F38" s="2" t="s">
        <v>67</v>
      </c>
      <c r="G38" s="21" t="s">
        <v>94</v>
      </c>
      <c r="H38" s="21" t="str">
        <f>IFERROR(VLOOKUP($E38,'Wayne Master'!$B$1:$C$315,2,FALSE),"not on master")</f>
        <v>Call</v>
      </c>
      <c r="I38" s="11" t="s">
        <v>2109</v>
      </c>
      <c r="J38" s="3">
        <v>42499</v>
      </c>
      <c r="K38" s="2" t="s">
        <v>685</v>
      </c>
      <c r="L38" s="2" t="s">
        <v>68</v>
      </c>
      <c r="M38" s="2" t="s">
        <v>30</v>
      </c>
      <c r="N38" s="2" t="s">
        <v>31</v>
      </c>
      <c r="O38" s="2" t="s">
        <v>32</v>
      </c>
      <c r="P38" s="4">
        <v>1737</v>
      </c>
      <c r="Q38" s="4">
        <v>2565</v>
      </c>
      <c r="R38" s="4">
        <v>828</v>
      </c>
      <c r="S38" s="5">
        <v>13.99</v>
      </c>
      <c r="T38" s="4">
        <v>2589</v>
      </c>
      <c r="U38" s="4">
        <v>3266</v>
      </c>
      <c r="V38" s="4">
        <v>677</v>
      </c>
      <c r="W38" s="5">
        <v>40.479999999999997</v>
      </c>
      <c r="X38" s="5">
        <v>0</v>
      </c>
      <c r="Y38" s="14">
        <v>54.47</v>
      </c>
      <c r="Z38" s="14">
        <v>0</v>
      </c>
      <c r="AA38" s="14">
        <v>54.47</v>
      </c>
      <c r="AB38" s="4">
        <v>24580</v>
      </c>
      <c r="AC38" s="55"/>
      <c r="AD38" s="59">
        <f t="shared" si="2"/>
        <v>238.41000000000003</v>
      </c>
      <c r="AE38" s="59">
        <f t="shared" si="3"/>
        <v>238.65530000000001</v>
      </c>
      <c r="AF38" s="102" t="str">
        <f>IFERROR(IFERROR(VLOOKUP($G38,'FPO034'!$J$9:$Q$196,7,FALSE),(VLOOKUP($H38,'FPO034'!$J$9:$Q$196,7,FALSE))),"No PO")</f>
        <v>No PO</v>
      </c>
      <c r="AG38" s="102" t="str">
        <f>IFERROR(IFERROR(VLOOKUP($G38,'FPO034'!$J$9:$Q$196,8,FALSE),(VLOOKUP($H38,'FPO034'!$J$9:$Q$196,8,FALSE))),"No PO")</f>
        <v>No PO</v>
      </c>
      <c r="AH38" s="102" t="str">
        <f t="shared" si="4"/>
        <v>No</v>
      </c>
      <c r="AI38" s="59">
        <f>IFERROR(VLOOKUP($E38,'Rev2 Aug 16'!$D$1:$Z$300,22,FALSE),"-")</f>
        <v>54.47</v>
      </c>
      <c r="AJ38" s="59" t="str">
        <f>IFERROR(VLOOKUP($E38,'Rev2 Aug 16'!$D$1:$Z$300,5,FALSE),"-")</f>
        <v>WAY2001H6A</v>
      </c>
      <c r="AK38" s="59" t="str">
        <f>IFERROR(VLOOKUP(AJ38,'Paid Invoices'!$F$6:$I$381,3,FALSE),"")</f>
        <v/>
      </c>
      <c r="AL38" s="59" t="str">
        <f>IFERROR(VLOOKUP(AJ38,'Open Invoices'!$D$1:$E$3000,2,FALSE),"")</f>
        <v/>
      </c>
      <c r="AM38" s="59">
        <f>IFERROR(VLOOKUP($E38,'Rev2 July 16'!$D$1:$Z$300,22,FALSE),"-")</f>
        <v>37.770000000000003</v>
      </c>
      <c r="AN38" s="59" t="str">
        <f>IFERROR(VLOOKUP($E38,'Rev2 July 16'!$D$1:$Z$300,5,FALSE),"-")</f>
        <v>WAY2001G6A</v>
      </c>
      <c r="AO38" s="59" t="str">
        <f>IFERROR(VLOOKUP(AN38,'Paid Invoices'!$F$6:$I$381,3,FALSE),"")</f>
        <v/>
      </c>
      <c r="AP38" s="59" t="str">
        <f>IFERROR(VLOOKUP(AN38,'Open Invoices'!$D$1:$E$3000,2,FALSE),"")</f>
        <v/>
      </c>
      <c r="AQ38" s="59">
        <f>IFERROR(VLOOKUP($E38,'Rev June 16'!$D$1:$Z$300,22,FALSE),"-")</f>
        <v>136.68</v>
      </c>
      <c r="AR38" s="59" t="str">
        <f>IFERROR(VLOOKUP($E38,'Rev June 16'!$D$1:$Z$300,4,FALSE),"-")</f>
        <v>WAY2001F6A</v>
      </c>
      <c r="AS38" s="59" t="str">
        <f>IFERROR(VLOOKUP(AR38,'Paid Invoices'!$F$6:$I$381,3,FALSE),"")</f>
        <v/>
      </c>
      <c r="AT38" s="59" t="str">
        <f>IFERROR(VLOOKUP(AR38,'Open Invoices'!$D$1:$E$3000,2,FALSE),"")</f>
        <v/>
      </c>
      <c r="AU38" s="59">
        <f>IFERROR(VLOOKUP($E38,'May 2016'!$D$1:$Z$300,22,FALSE),"-")</f>
        <v>9.49</v>
      </c>
      <c r="AV38" s="59" t="str">
        <f>IFERROR(VLOOKUP($E38,'May 2016'!$D$1:$Z$300,4,FALSE),"-")</f>
        <v>WAY2001E6A</v>
      </c>
      <c r="AW38" s="59" t="str">
        <f>IFERROR(VLOOKUP(AV38,'Paid Invoices'!$F$6:$I$381,3,FALSE),"")</f>
        <v/>
      </c>
      <c r="AX38" s="59" t="str">
        <f>IFERROR(VLOOKUP(AV38,'Open Invoices'!$D$1:$E$3000,2,FALSE),"")</f>
        <v/>
      </c>
      <c r="AY38" s="59" t="str">
        <f>IFERROR(VLOOKUP($E38,'Apr 2016'!$D$1:$Z$300,22,FALSE),"-")</f>
        <v>-</v>
      </c>
      <c r="AZ38" s="59" t="str">
        <f>IFERROR(VLOOKUP($E38,'Apr 2016'!$D$1:$Z$300,4,FALSE),"-")</f>
        <v>-</v>
      </c>
      <c r="BA38" s="59" t="str">
        <f>IFERROR(VLOOKUP(AZ38,'Paid Invoices'!$F$6:$I$381,3,FALSE),"")</f>
        <v/>
      </c>
      <c r="BB38" s="59" t="str">
        <f>IFERROR(VLOOKUP(AZ38,'Open Invoices'!$D$1:$E$3000,2,FALSE),"")</f>
        <v/>
      </c>
      <c r="BC38" s="59" t="str">
        <f>IFERROR(VLOOKUP($E38,'Mar 2016'!$D$1:$Z$300,22,FALSE),"-")</f>
        <v>-</v>
      </c>
      <c r="BD38" s="59" t="str">
        <f>IFERROR(VLOOKUP($E38,'Mar 2016'!$D$1:$Z$300,4,FALSE),"-")</f>
        <v>-</v>
      </c>
      <c r="BE38" s="59" t="str">
        <f>IFERROR(VLOOKUP(BD38,'Paid Invoices'!$F$6:$I$381,3,FALSE),"")</f>
        <v/>
      </c>
      <c r="BF38" s="59" t="str">
        <f>IFERROR(VLOOKUP(BD38,'Open Invoices'!$D$1:$E$3000,2,FALSE),"")</f>
        <v/>
      </c>
      <c r="BG38" s="59" t="str">
        <f>IFERROR(VLOOKUP($E38,'Feb 2016'!$D$1:$Z$300,22,FALSE),"-")</f>
        <v>-</v>
      </c>
      <c r="BH38" s="59" t="str">
        <f>IFERROR(VLOOKUP($E38,'Feb 2016'!$D$1:$Z$300,4,FALSE),"-")</f>
        <v>-</v>
      </c>
      <c r="BI38" s="59" t="str">
        <f>IFERROR(VLOOKUP(BH38,'Paid Invoices'!$F$6:$I$381,3,FALSE),"")</f>
        <v/>
      </c>
      <c r="BJ38" s="59" t="str">
        <f>IFERROR(VLOOKUP(BH38,'Open Invoices'!$D$1:$E$3000,2,FALSE),"")</f>
        <v/>
      </c>
      <c r="BK38" s="59" t="str">
        <f>IFERROR(VLOOKUP($E38,'Jan 2016'!$D$1:$Z$300,22,FALSE),"-")</f>
        <v>-</v>
      </c>
      <c r="BL38" s="59" t="str">
        <f>IFERROR(VLOOKUP($E38,'Jan 2016'!$D$1:$Z$300,4,FALSE),"-")</f>
        <v>-</v>
      </c>
      <c r="BM38" s="59" t="str">
        <f>IFERROR(VLOOKUP(BL38,'Paid Invoices'!$F$6:$I$381,3,FALSE),"")</f>
        <v/>
      </c>
      <c r="BN38" s="59" t="str">
        <f>IFERROR(VLOOKUP(BL38,'Open Invoices'!$D$1:$E$3000,2,FALSE),"")</f>
        <v/>
      </c>
      <c r="BO38" s="59" t="str">
        <f>IFERROR(VLOOKUP($E38,'Dec 2015'!$D$1:$Z$300,22,FALSE),"-")</f>
        <v>-</v>
      </c>
      <c r="BP38" s="59" t="str">
        <f>IFERROR(VLOOKUP($E38,'Dec 2015'!$D$1:$Z$300,4,FALSE),"-")</f>
        <v>-</v>
      </c>
      <c r="BQ38" s="59" t="str">
        <f>IFERROR(VLOOKUP(BP38,'Paid Invoices'!$F$6:$I$381,3,FALSE),"")</f>
        <v/>
      </c>
      <c r="BR38" s="59" t="str">
        <f>IFERROR(VLOOKUP(BP38,'Open Invoices'!$D$1:$E$3000,2,FALSE),"")</f>
        <v/>
      </c>
      <c r="BS38" s="59" t="str">
        <f>IFERROR(VLOOKUP($E38,'Nov 2015'!$D$1:$Z$300,22,FALSE),"-")</f>
        <v>-</v>
      </c>
      <c r="BT38" s="59" t="str">
        <f>IFERROR(VLOOKUP($E38,'Nov 2015'!$D$1:$Z$300,4,FALSE),"-")</f>
        <v>-</v>
      </c>
      <c r="BU38" s="59" t="str">
        <f>IFERROR(VLOOKUP(BT38,'Paid Invoices'!$F$6:$I$381,3,FALSE),"")</f>
        <v/>
      </c>
      <c r="BV38" s="59" t="str">
        <f>IFERROR(VLOOKUP(BT38,'Open Invoices'!$D$1:$E$3000,2,FALSE),"")</f>
        <v/>
      </c>
      <c r="BW38" s="59" t="str">
        <f>IFERROR(VLOOKUP($E38,'Oct 2015'!$D$1:$Z$300,22,FALSE),"-")</f>
        <v>-</v>
      </c>
      <c r="BX38" s="59" t="str">
        <f>IFERROR(VLOOKUP($E38,'Oct 2015'!$D$1:$Z$300,4,FALSE),"-")</f>
        <v>-</v>
      </c>
      <c r="BY38" s="59" t="str">
        <f>IFERROR(VLOOKUP(BX38,'Paid Invoices'!$F$6:$I$381,3,FALSE),"")</f>
        <v/>
      </c>
      <c r="BZ38" s="59" t="str">
        <f>IFERROR(VLOOKUP(BX38,'Open Invoices'!$D$1:$E$3000,2,FALSE),"")</f>
        <v/>
      </c>
      <c r="CA38" s="59" t="str">
        <f>IFERROR(VLOOKUP($E38,'Sep 2015'!$D$1:$Z$300,22,FALSE),"-")</f>
        <v>-</v>
      </c>
      <c r="CB38" s="59" t="str">
        <f>IFERROR(VLOOKUP($E38,'Sep 2015'!$D$1:$Z$300,4,FALSE),"-")</f>
        <v>-</v>
      </c>
      <c r="CC38" s="59" t="str">
        <f>IFERROR(VLOOKUP(CB38,'Paid Invoices'!$F$6:$I$381,3,FALSE),"")</f>
        <v/>
      </c>
      <c r="CD38" s="59" t="str">
        <f>IFERROR(VLOOKUP(CB38,'Open Invoices'!$D$1:$E$3000,2,FALSE),"")</f>
        <v/>
      </c>
      <c r="CE38" s="52"/>
      <c r="CF38" s="52" t="s">
        <v>2115</v>
      </c>
      <c r="CG38" s="49" t="str">
        <f>IFERROR(IFERROR(VLOOKUP($E38,'Asset Group  All Assets'!$B$1:$C$500,2,FALSE),(VLOOKUP($E38,'Missing-WSU-POs'!$B$1:$D$500,3,FALSE))),"?")</f>
        <v>Needed</v>
      </c>
      <c r="CH38" s="31" t="str">
        <f t="shared" si="0"/>
        <v/>
      </c>
      <c r="CI38" s="31" t="str">
        <f t="shared" si="5"/>
        <v>Wrong PO</v>
      </c>
      <c r="CJ38" s="29" t="str">
        <f>IFERROR(IF(VLOOKUP($E38,'Org July 2016 '!$D$1:$Z$500,3,FALSE)=G38,"-","Wrong PO"),"new")</f>
        <v>-</v>
      </c>
      <c r="CK38" s="32" t="str">
        <f>IF(CJ38="wrong PO",(VLOOKUP($E38,'Org July 2016 '!$D$1:$Z$500,3,FALSE)),"")</f>
        <v/>
      </c>
      <c r="CL38" s="29" t="str">
        <f>IFERROR(IF(VLOOKUP($E38,'Org June 2016 '!$D$1:$Z$500,3,FALSE)=G38,"-","Wrong PO"),"new")</f>
        <v>-</v>
      </c>
      <c r="CM38" s="32" t="str">
        <f>IF(CL38="wrong PO",(VLOOKUP($E38,'Org June 2016 '!$D$1:$Z$500,3,FALSE)),"")</f>
        <v/>
      </c>
      <c r="CN38" s="29" t="str">
        <f>IFERROR(IF(VLOOKUP($E38,'May 2016'!D37:Z536,3,FALSE)=G38,"-","Wrong PO"),"new")</f>
        <v>-</v>
      </c>
      <c r="CO38" s="32" t="str">
        <f>IF(CN38="wrong PO",(VLOOKUP($E38,'May 2016'!D37:Z536,3,FALSE)),"")</f>
        <v/>
      </c>
      <c r="CP38" s="29" t="str">
        <f>IFERROR(IF(VLOOKUP($E38,'Apr 2016'!$D$1:$Z$500,3,FALSE)=G38,"-","Wrong PO"),"new")</f>
        <v>new</v>
      </c>
      <c r="CQ38" s="32" t="str">
        <f>IF(CP38="wrong PO",(VLOOKUP($E38,'Apr 2016'!$D$1:$Z$500,3,FALSE)),"")</f>
        <v/>
      </c>
      <c r="CR38" s="32" t="str">
        <f>IFERROR(IF(VLOOKUP($E38,'Mar 2016'!$D$1:$Z$500,3,FALSE)=G38,"-","Wrong PO"),"new")</f>
        <v>new</v>
      </c>
      <c r="CS38" s="32" t="str">
        <f>IF(CP38="wrong PO",(VLOOKUP($E38,'Mar 2016'!$D$1:$Z$500,3,FALSE)),"")</f>
        <v/>
      </c>
      <c r="CT38" s="32" t="str">
        <f>IFERROR(IF(VLOOKUP($E38,'Feb 2016'!$D$1:$Z$500,3,FALSE)=G38,"-","Wrong PO"),"new")</f>
        <v>new</v>
      </c>
      <c r="CU38" s="32" t="str">
        <f>IF(CP38="wrong PO",(VLOOKUP($E38,'Feb 2016'!$D$1:$Z$500,3,FALSE)),"")</f>
        <v/>
      </c>
      <c r="CV38" s="29" t="str">
        <f>IFERROR(IF(VLOOKUP($E38,'Jan 2016'!$D$1:$Z$500,3,FALSE)=G38,"-","Wrong PO"),"new")</f>
        <v>new</v>
      </c>
      <c r="CW38" s="32" t="str">
        <f>IF(CV38="wrong PO",(VLOOKUP($E38,'Jan 2016'!$D$1:$Z$500,3,FALSE)),"")</f>
        <v/>
      </c>
      <c r="CX38" s="29" t="str">
        <f>IFERROR(IF(VLOOKUP($E38,'Dec 2015'!$D$1:$Z$500,3,FALSE)=G38,"-","Wrong PO"),"new")</f>
        <v>new</v>
      </c>
      <c r="CY38" s="32" t="str">
        <f>IF(CX38="wrong PO",(VLOOKUP($E38,'Dec 2015'!$D$1:$Z$500,3,FALSE)),"")</f>
        <v/>
      </c>
      <c r="CZ38" s="29" t="str">
        <f>IFERROR(IF(VLOOKUP($E38,'Nov 2015'!$D$1:$Z$500,3,FALSE)=G38,"-","Wrong PO"),"new")</f>
        <v>new</v>
      </c>
      <c r="DA38" s="32" t="str">
        <f>IF(CZ38="wrong PO",(VLOOKUP($E38,'Nov 2015'!$D$1:$Z$500,3,FALSE)),"")</f>
        <v/>
      </c>
      <c r="DB38" s="29" t="str">
        <f>IFERROR(IF(VLOOKUP($E38,'Oct 2015'!$D$1:$Z$500,3,FALSE)=G38,"-","Wrong PO"),"new")</f>
        <v>new</v>
      </c>
      <c r="DC38" s="32" t="str">
        <f>IF(DB38="wrong PO",(VLOOKUP($E38,'Oct 2015'!$D$1:$Z$500,3,FALSE)),"")</f>
        <v/>
      </c>
      <c r="DD38" s="29" t="str">
        <f>IFERROR(IF(VLOOKUP($E38,'Sep 2015'!$D$1:$Z$500,3,FALSE)=G38,"-","Wrong PO"),"new")</f>
        <v>new</v>
      </c>
      <c r="DE38" s="32" t="str">
        <f>IF(DD38="wrong PO",(VLOOKUP($E38,'Sep 2015'!$D$1:$Z$500,3,FALSE)),"")</f>
        <v/>
      </c>
    </row>
    <row r="39" spans="1:109">
      <c r="A39" s="115">
        <v>38</v>
      </c>
      <c r="B39" s="2" t="s">
        <v>841</v>
      </c>
      <c r="C39" s="2" t="s">
        <v>510</v>
      </c>
      <c r="D39" s="2" t="s">
        <v>76</v>
      </c>
      <c r="E39" s="2" t="s">
        <v>290</v>
      </c>
      <c r="F39" s="2" t="s">
        <v>67</v>
      </c>
      <c r="G39" s="21" t="s">
        <v>94</v>
      </c>
      <c r="H39" s="21" t="str">
        <f>IFERROR(VLOOKUP($E39,'Wayne Master'!$B$1:$C$315,2,FALSE),"not on master")</f>
        <v>Call</v>
      </c>
      <c r="I39" s="11" t="s">
        <v>2109</v>
      </c>
      <c r="J39" s="3">
        <v>42499</v>
      </c>
      <c r="K39" s="2" t="s">
        <v>685</v>
      </c>
      <c r="L39" s="2" t="s">
        <v>68</v>
      </c>
      <c r="M39" s="2" t="s">
        <v>30</v>
      </c>
      <c r="N39" s="2" t="s">
        <v>31</v>
      </c>
      <c r="O39" s="2" t="s">
        <v>32</v>
      </c>
      <c r="P39" s="4">
        <v>3660</v>
      </c>
      <c r="Q39" s="4">
        <v>5239</v>
      </c>
      <c r="R39" s="4">
        <v>1579</v>
      </c>
      <c r="S39" s="5">
        <v>26.69</v>
      </c>
      <c r="T39" s="4">
        <v>1707</v>
      </c>
      <c r="U39" s="4">
        <v>2733</v>
      </c>
      <c r="V39" s="4">
        <v>1026</v>
      </c>
      <c r="W39" s="5">
        <v>61.35</v>
      </c>
      <c r="X39" s="5">
        <v>0</v>
      </c>
      <c r="Y39" s="14">
        <v>88.04</v>
      </c>
      <c r="Z39" s="14">
        <v>0</v>
      </c>
      <c r="AA39" s="14">
        <v>88.04</v>
      </c>
      <c r="AB39" s="4">
        <v>24580</v>
      </c>
      <c r="AC39" s="55"/>
      <c r="AD39" s="59">
        <f t="shared" si="2"/>
        <v>251.74</v>
      </c>
      <c r="AE39" s="59">
        <f t="shared" si="3"/>
        <v>251.9725</v>
      </c>
      <c r="AF39" s="102" t="str">
        <f>IFERROR(IFERROR(VLOOKUP($G39,'FPO034'!$J$9:$Q$196,7,FALSE),(VLOOKUP($H39,'FPO034'!$J$9:$Q$196,7,FALSE))),"No PO")</f>
        <v>No PO</v>
      </c>
      <c r="AG39" s="102" t="str">
        <f>IFERROR(IFERROR(VLOOKUP($G39,'FPO034'!$J$9:$Q$196,8,FALSE),(VLOOKUP($H39,'FPO034'!$J$9:$Q$196,8,FALSE))),"No PO")</f>
        <v>No PO</v>
      </c>
      <c r="AH39" s="102" t="str">
        <f t="shared" si="4"/>
        <v>No</v>
      </c>
      <c r="AI39" s="59">
        <f>IFERROR(VLOOKUP($E39,'Rev2 Aug 16'!$D$1:$Z$300,22,FALSE),"-")</f>
        <v>88.04</v>
      </c>
      <c r="AJ39" s="59" t="str">
        <f>IFERROR(VLOOKUP($E39,'Rev2 Aug 16'!$D$1:$Z$300,5,FALSE),"-")</f>
        <v>WAY2001H6A</v>
      </c>
      <c r="AK39" s="59" t="str">
        <f>IFERROR(VLOOKUP(AJ39,'Paid Invoices'!$F$6:$I$381,3,FALSE),"")</f>
        <v/>
      </c>
      <c r="AL39" s="59" t="str">
        <f>IFERROR(VLOOKUP(AJ39,'Open Invoices'!$D$1:$E$3000,2,FALSE),"")</f>
        <v/>
      </c>
      <c r="AM39" s="59">
        <f>IFERROR(VLOOKUP($E39,'Rev2 July 16'!$D$1:$Z$300,22,FALSE),"-")</f>
        <v>79.77</v>
      </c>
      <c r="AN39" s="59" t="str">
        <f>IFERROR(VLOOKUP($E39,'Rev2 July 16'!$D$1:$Z$300,5,FALSE),"-")</f>
        <v>WAY2001G6A</v>
      </c>
      <c r="AO39" s="59" t="str">
        <f>IFERROR(VLOOKUP(AN39,'Paid Invoices'!$F$6:$I$381,3,FALSE),"")</f>
        <v/>
      </c>
      <c r="AP39" s="59" t="str">
        <f>IFERROR(VLOOKUP(AN39,'Open Invoices'!$D$1:$E$3000,2,FALSE),"")</f>
        <v/>
      </c>
      <c r="AQ39" s="59">
        <f>IFERROR(VLOOKUP($E39,'Rev June 16'!$D$1:$Z$300,22,FALSE),"-")</f>
        <v>77.349999999999994</v>
      </c>
      <c r="AR39" s="59" t="str">
        <f>IFERROR(VLOOKUP($E39,'Rev June 16'!$D$1:$Z$300,4,FALSE),"-")</f>
        <v>WAY2001F6A</v>
      </c>
      <c r="AS39" s="59" t="str">
        <f>IFERROR(VLOOKUP(AR39,'Paid Invoices'!$F$6:$I$381,3,FALSE),"")</f>
        <v/>
      </c>
      <c r="AT39" s="59" t="str">
        <f>IFERROR(VLOOKUP(AR39,'Open Invoices'!$D$1:$E$3000,2,FALSE),"")</f>
        <v/>
      </c>
      <c r="AU39" s="59">
        <f>IFERROR(VLOOKUP($E39,'May 2016'!$D$1:$Z$300,22,FALSE),"-")</f>
        <v>6.58</v>
      </c>
      <c r="AV39" s="59" t="str">
        <f>IFERROR(VLOOKUP($E39,'May 2016'!$D$1:$Z$300,4,FALSE),"-")</f>
        <v>WAY2001E6A</v>
      </c>
      <c r="AW39" s="59" t="str">
        <f>IFERROR(VLOOKUP(AV39,'Paid Invoices'!$F$6:$I$381,3,FALSE),"")</f>
        <v/>
      </c>
      <c r="AX39" s="59" t="str">
        <f>IFERROR(VLOOKUP(AV39,'Open Invoices'!$D$1:$E$3000,2,FALSE),"")</f>
        <v/>
      </c>
      <c r="AY39" s="59" t="str">
        <f>IFERROR(VLOOKUP($E39,'Apr 2016'!$D$1:$Z$300,22,FALSE),"-")</f>
        <v>-</v>
      </c>
      <c r="AZ39" s="59" t="str">
        <f>IFERROR(VLOOKUP($E39,'Apr 2016'!$D$1:$Z$300,4,FALSE),"-")</f>
        <v>-</v>
      </c>
      <c r="BA39" s="59" t="str">
        <f>IFERROR(VLOOKUP(AZ39,'Paid Invoices'!$F$6:$I$381,3,FALSE),"")</f>
        <v/>
      </c>
      <c r="BB39" s="59" t="str">
        <f>IFERROR(VLOOKUP(AZ39,'Open Invoices'!$D$1:$E$3000,2,FALSE),"")</f>
        <v/>
      </c>
      <c r="BC39" s="59" t="str">
        <f>IFERROR(VLOOKUP($E39,'Mar 2016'!$D$1:$Z$300,22,FALSE),"-")</f>
        <v>-</v>
      </c>
      <c r="BD39" s="59" t="str">
        <f>IFERROR(VLOOKUP($E39,'Mar 2016'!$D$1:$Z$300,4,FALSE),"-")</f>
        <v>-</v>
      </c>
      <c r="BE39" s="59" t="str">
        <f>IFERROR(VLOOKUP(BD39,'Paid Invoices'!$F$6:$I$381,3,FALSE),"")</f>
        <v/>
      </c>
      <c r="BF39" s="59" t="str">
        <f>IFERROR(VLOOKUP(BD39,'Open Invoices'!$D$1:$E$3000,2,FALSE),"")</f>
        <v/>
      </c>
      <c r="BG39" s="59" t="str">
        <f>IFERROR(VLOOKUP($E39,'Feb 2016'!$D$1:$Z$300,22,FALSE),"-")</f>
        <v>-</v>
      </c>
      <c r="BH39" s="59" t="str">
        <f>IFERROR(VLOOKUP($E39,'Feb 2016'!$D$1:$Z$300,4,FALSE),"-")</f>
        <v>-</v>
      </c>
      <c r="BI39" s="59" t="str">
        <f>IFERROR(VLOOKUP(BH39,'Paid Invoices'!$F$6:$I$381,3,FALSE),"")</f>
        <v/>
      </c>
      <c r="BJ39" s="59" t="str">
        <f>IFERROR(VLOOKUP(BH39,'Open Invoices'!$D$1:$E$3000,2,FALSE),"")</f>
        <v/>
      </c>
      <c r="BK39" s="59" t="str">
        <f>IFERROR(VLOOKUP($E39,'Jan 2016'!$D$1:$Z$300,22,FALSE),"-")</f>
        <v>-</v>
      </c>
      <c r="BL39" s="59" t="str">
        <f>IFERROR(VLOOKUP($E39,'Jan 2016'!$D$1:$Z$300,4,FALSE),"-")</f>
        <v>-</v>
      </c>
      <c r="BM39" s="59" t="str">
        <f>IFERROR(VLOOKUP(BL39,'Paid Invoices'!$F$6:$I$381,3,FALSE),"")</f>
        <v/>
      </c>
      <c r="BN39" s="59" t="str">
        <f>IFERROR(VLOOKUP(BL39,'Open Invoices'!$D$1:$E$3000,2,FALSE),"")</f>
        <v/>
      </c>
      <c r="BO39" s="59" t="str">
        <f>IFERROR(VLOOKUP($E39,'Dec 2015'!$D$1:$Z$300,22,FALSE),"-")</f>
        <v>-</v>
      </c>
      <c r="BP39" s="59" t="str">
        <f>IFERROR(VLOOKUP($E39,'Dec 2015'!$D$1:$Z$300,4,FALSE),"-")</f>
        <v>-</v>
      </c>
      <c r="BQ39" s="59" t="str">
        <f>IFERROR(VLOOKUP(BP39,'Paid Invoices'!$F$6:$I$381,3,FALSE),"")</f>
        <v/>
      </c>
      <c r="BR39" s="59" t="str">
        <f>IFERROR(VLOOKUP(BP39,'Open Invoices'!$D$1:$E$3000,2,FALSE),"")</f>
        <v/>
      </c>
      <c r="BS39" s="59" t="str">
        <f>IFERROR(VLOOKUP($E39,'Nov 2015'!$D$1:$Z$300,22,FALSE),"-")</f>
        <v>-</v>
      </c>
      <c r="BT39" s="59" t="str">
        <f>IFERROR(VLOOKUP($E39,'Nov 2015'!$D$1:$Z$300,4,FALSE),"-")</f>
        <v>-</v>
      </c>
      <c r="BU39" s="59" t="str">
        <f>IFERROR(VLOOKUP(BT39,'Paid Invoices'!$F$6:$I$381,3,FALSE),"")</f>
        <v/>
      </c>
      <c r="BV39" s="59" t="str">
        <f>IFERROR(VLOOKUP(BT39,'Open Invoices'!$D$1:$E$3000,2,FALSE),"")</f>
        <v/>
      </c>
      <c r="BW39" s="59" t="str">
        <f>IFERROR(VLOOKUP($E39,'Oct 2015'!$D$1:$Z$300,22,FALSE),"-")</f>
        <v>-</v>
      </c>
      <c r="BX39" s="59" t="str">
        <f>IFERROR(VLOOKUP($E39,'Oct 2015'!$D$1:$Z$300,4,FALSE),"-")</f>
        <v>-</v>
      </c>
      <c r="BY39" s="59" t="str">
        <f>IFERROR(VLOOKUP(BX39,'Paid Invoices'!$F$6:$I$381,3,FALSE),"")</f>
        <v/>
      </c>
      <c r="BZ39" s="59" t="str">
        <f>IFERROR(VLOOKUP(BX39,'Open Invoices'!$D$1:$E$3000,2,FALSE),"")</f>
        <v/>
      </c>
      <c r="CA39" s="59" t="str">
        <f>IFERROR(VLOOKUP($E39,'Sep 2015'!$D$1:$Z$300,22,FALSE),"-")</f>
        <v>-</v>
      </c>
      <c r="CB39" s="59" t="str">
        <f>IFERROR(VLOOKUP($E39,'Sep 2015'!$D$1:$Z$300,4,FALSE),"-")</f>
        <v>-</v>
      </c>
      <c r="CC39" s="59" t="str">
        <f>IFERROR(VLOOKUP(CB39,'Paid Invoices'!$F$6:$I$381,3,FALSE),"")</f>
        <v/>
      </c>
      <c r="CD39" s="59" t="str">
        <f>IFERROR(VLOOKUP(CB39,'Open Invoices'!$D$1:$E$3000,2,FALSE),"")</f>
        <v/>
      </c>
      <c r="CE39" s="52"/>
      <c r="CF39" s="52" t="s">
        <v>2115</v>
      </c>
      <c r="CG39" s="49" t="str">
        <f>IFERROR(IFERROR(VLOOKUP($E39,'Asset Group  All Assets'!$B$1:$C$500,2,FALSE),(VLOOKUP($E39,'Missing-WSU-POs'!$B$1:$D$500,3,FALSE))),"?")</f>
        <v>Needed</v>
      </c>
      <c r="CH39" s="31" t="str">
        <f t="shared" si="0"/>
        <v/>
      </c>
      <c r="CI39" s="31" t="str">
        <f t="shared" si="5"/>
        <v>Wrong PO</v>
      </c>
      <c r="CJ39" s="29" t="str">
        <f>IFERROR(IF(VLOOKUP($E39,'Org July 2016 '!$D$1:$Z$500,3,FALSE)=G39,"-","Wrong PO"),"new")</f>
        <v>-</v>
      </c>
      <c r="CK39" s="32" t="str">
        <f>IF(CJ39="wrong PO",(VLOOKUP($E39,'Org July 2016 '!$D$1:$Z$500,3,FALSE)),"")</f>
        <v/>
      </c>
      <c r="CL39" s="29" t="str">
        <f>IFERROR(IF(VLOOKUP($E39,'Org June 2016 '!$D$1:$Z$500,3,FALSE)=G39,"-","Wrong PO"),"new")</f>
        <v>-</v>
      </c>
      <c r="CM39" s="32" t="str">
        <f>IF(CL39="wrong PO",(VLOOKUP($E39,'Org June 2016 '!$D$1:$Z$500,3,FALSE)),"")</f>
        <v/>
      </c>
      <c r="CN39" s="29" t="str">
        <f>IFERROR(IF(VLOOKUP($E39,'May 2016'!D38:Z537,3,FALSE)=G39,"-","Wrong PO"),"new")</f>
        <v>-</v>
      </c>
      <c r="CO39" s="32" t="str">
        <f>IF(CN39="wrong PO",(VLOOKUP($E39,'May 2016'!D38:Z537,3,FALSE)),"")</f>
        <v/>
      </c>
      <c r="CP39" s="29" t="str">
        <f>IFERROR(IF(VLOOKUP($E39,'Apr 2016'!$D$1:$Z$500,3,FALSE)=G39,"-","Wrong PO"),"new")</f>
        <v>new</v>
      </c>
      <c r="CQ39" s="32" t="str">
        <f>IF(CP39="wrong PO",(VLOOKUP($E39,'Apr 2016'!$D$1:$Z$500,3,FALSE)),"")</f>
        <v/>
      </c>
      <c r="CR39" s="32" t="str">
        <f>IFERROR(IF(VLOOKUP($E39,'Mar 2016'!$D$1:$Z$500,3,FALSE)=G39,"-","Wrong PO"),"new")</f>
        <v>new</v>
      </c>
      <c r="CS39" s="32" t="str">
        <f>IF(CP39="wrong PO",(VLOOKUP($E39,'Mar 2016'!$D$1:$Z$500,3,FALSE)),"")</f>
        <v/>
      </c>
      <c r="CT39" s="32" t="str">
        <f>IFERROR(IF(VLOOKUP($E39,'Feb 2016'!$D$1:$Z$500,3,FALSE)=G39,"-","Wrong PO"),"new")</f>
        <v>new</v>
      </c>
      <c r="CU39" s="32" t="str">
        <f>IF(CP39="wrong PO",(VLOOKUP($E39,'Feb 2016'!$D$1:$Z$500,3,FALSE)),"")</f>
        <v/>
      </c>
      <c r="CV39" s="29" t="str">
        <f>IFERROR(IF(VLOOKUP($E39,'Jan 2016'!$D$1:$Z$500,3,FALSE)=G39,"-","Wrong PO"),"new")</f>
        <v>new</v>
      </c>
      <c r="CW39" s="32" t="str">
        <f>IF(CV39="wrong PO",(VLOOKUP($E39,'Jan 2016'!$D$1:$Z$500,3,FALSE)),"")</f>
        <v/>
      </c>
      <c r="CX39" s="29" t="str">
        <f>IFERROR(IF(VLOOKUP($E39,'Dec 2015'!$D$1:$Z$500,3,FALSE)=G39,"-","Wrong PO"),"new")</f>
        <v>new</v>
      </c>
      <c r="CY39" s="32" t="str">
        <f>IF(CX39="wrong PO",(VLOOKUP($E39,'Dec 2015'!$D$1:$Z$500,3,FALSE)),"")</f>
        <v/>
      </c>
      <c r="CZ39" s="29" t="str">
        <f>IFERROR(IF(VLOOKUP($E39,'Nov 2015'!$D$1:$Z$500,3,FALSE)=G39,"-","Wrong PO"),"new")</f>
        <v>new</v>
      </c>
      <c r="DA39" s="32" t="str">
        <f>IF(CZ39="wrong PO",(VLOOKUP($E39,'Nov 2015'!$D$1:$Z$500,3,FALSE)),"")</f>
        <v/>
      </c>
      <c r="DB39" s="29" t="str">
        <f>IFERROR(IF(VLOOKUP($E39,'Oct 2015'!$D$1:$Z$500,3,FALSE)=G39,"-","Wrong PO"),"new")</f>
        <v>new</v>
      </c>
      <c r="DC39" s="32" t="str">
        <f>IF(DB39="wrong PO",(VLOOKUP($E39,'Oct 2015'!$D$1:$Z$500,3,FALSE)),"")</f>
        <v/>
      </c>
      <c r="DD39" s="29" t="str">
        <f>IFERROR(IF(VLOOKUP($E39,'Sep 2015'!$D$1:$Z$500,3,FALSE)=G39,"-","Wrong PO"),"new")</f>
        <v>new</v>
      </c>
      <c r="DE39" s="32" t="str">
        <f>IF(DD39="wrong PO",(VLOOKUP($E39,'Sep 2015'!$D$1:$Z$500,3,FALSE)),"")</f>
        <v/>
      </c>
    </row>
    <row r="40" spans="1:109">
      <c r="A40" s="115">
        <v>39</v>
      </c>
      <c r="B40" s="2" t="s">
        <v>841</v>
      </c>
      <c r="C40" s="2" t="s">
        <v>510</v>
      </c>
      <c r="D40" s="2" t="s">
        <v>76</v>
      </c>
      <c r="E40" s="2" t="s">
        <v>292</v>
      </c>
      <c r="F40" s="2" t="s">
        <v>67</v>
      </c>
      <c r="G40" s="21" t="s">
        <v>94</v>
      </c>
      <c r="H40" s="21" t="str">
        <f>IFERROR(VLOOKUP($E40,'Wayne Master'!$B$1:$C$315,2,FALSE),"not on master")</f>
        <v>Call</v>
      </c>
      <c r="I40" s="11" t="s">
        <v>2109</v>
      </c>
      <c r="J40" s="3">
        <v>42499</v>
      </c>
      <c r="K40" s="2" t="s">
        <v>685</v>
      </c>
      <c r="L40" s="2" t="s">
        <v>68</v>
      </c>
      <c r="M40" s="2" t="s">
        <v>30</v>
      </c>
      <c r="N40" s="2" t="s">
        <v>31</v>
      </c>
      <c r="O40" s="2" t="s">
        <v>32</v>
      </c>
      <c r="P40" s="4">
        <v>10376</v>
      </c>
      <c r="Q40" s="4">
        <v>15233</v>
      </c>
      <c r="R40" s="4">
        <v>4857</v>
      </c>
      <c r="S40" s="5">
        <v>82.08</v>
      </c>
      <c r="T40" s="4">
        <v>7963</v>
      </c>
      <c r="U40" s="4">
        <v>12350</v>
      </c>
      <c r="V40" s="4">
        <v>4387</v>
      </c>
      <c r="W40" s="5">
        <v>262.33999999999997</v>
      </c>
      <c r="X40" s="5">
        <v>0</v>
      </c>
      <c r="Y40" s="14">
        <v>344.42</v>
      </c>
      <c r="Z40" s="14">
        <v>0</v>
      </c>
      <c r="AA40" s="14">
        <v>344.42</v>
      </c>
      <c r="AB40" s="4">
        <v>24580</v>
      </c>
      <c r="AC40" s="55"/>
      <c r="AD40" s="59">
        <f t="shared" si="2"/>
        <v>995.73000000000013</v>
      </c>
      <c r="AE40" s="59">
        <f t="shared" si="3"/>
        <v>995.96769999999992</v>
      </c>
      <c r="AF40" s="102" t="str">
        <f>IFERROR(IFERROR(VLOOKUP($G40,'FPO034'!$J$9:$Q$196,7,FALSE),(VLOOKUP($H40,'FPO034'!$J$9:$Q$196,7,FALSE))),"No PO")</f>
        <v>No PO</v>
      </c>
      <c r="AG40" s="102" t="str">
        <f>IFERROR(IFERROR(VLOOKUP($G40,'FPO034'!$J$9:$Q$196,8,FALSE),(VLOOKUP($H40,'FPO034'!$J$9:$Q$196,8,FALSE))),"No PO")</f>
        <v>No PO</v>
      </c>
      <c r="AH40" s="102" t="str">
        <f t="shared" si="4"/>
        <v>No</v>
      </c>
      <c r="AI40" s="59">
        <f>IFERROR(VLOOKUP($E40,'Rev2 Aug 16'!$D$1:$Z$300,22,FALSE),"-")</f>
        <v>344.42</v>
      </c>
      <c r="AJ40" s="59" t="str">
        <f>IFERROR(VLOOKUP($E40,'Rev2 Aug 16'!$D$1:$Z$300,5,FALSE),"-")</f>
        <v>WAY2001H6A</v>
      </c>
      <c r="AK40" s="59" t="str">
        <f>IFERROR(VLOOKUP(AJ40,'Paid Invoices'!$F$6:$I$381,3,FALSE),"")</f>
        <v/>
      </c>
      <c r="AL40" s="59" t="str">
        <f>IFERROR(VLOOKUP(AJ40,'Open Invoices'!$D$1:$E$3000,2,FALSE),"")</f>
        <v/>
      </c>
      <c r="AM40" s="59">
        <f>IFERROR(VLOOKUP($E40,'Rev2 July 16'!$D$1:$Z$300,22,FALSE),"-")</f>
        <v>385.73</v>
      </c>
      <c r="AN40" s="59" t="str">
        <f>IFERROR(VLOOKUP($E40,'Rev2 July 16'!$D$1:$Z$300,5,FALSE),"-")</f>
        <v>WAY2001G6A</v>
      </c>
      <c r="AO40" s="59" t="str">
        <f>IFERROR(VLOOKUP(AN40,'Paid Invoices'!$F$6:$I$381,3,FALSE),"")</f>
        <v/>
      </c>
      <c r="AP40" s="59" t="str">
        <f>IFERROR(VLOOKUP(AN40,'Open Invoices'!$D$1:$E$3000,2,FALSE),"")</f>
        <v/>
      </c>
      <c r="AQ40" s="59">
        <f>IFERROR(VLOOKUP($E40,'Rev June 16'!$D$1:$Z$300,22,FALSE),"-")</f>
        <v>241.83</v>
      </c>
      <c r="AR40" s="59" t="str">
        <f>IFERROR(VLOOKUP($E40,'Rev June 16'!$D$1:$Z$300,4,FALSE),"-")</f>
        <v>WAY2001F6A</v>
      </c>
      <c r="AS40" s="59" t="str">
        <f>IFERROR(VLOOKUP(AR40,'Paid Invoices'!$F$6:$I$381,3,FALSE),"")</f>
        <v/>
      </c>
      <c r="AT40" s="59" t="str">
        <f>IFERROR(VLOOKUP(AR40,'Open Invoices'!$D$1:$E$3000,2,FALSE),"")</f>
        <v/>
      </c>
      <c r="AU40" s="59">
        <f>IFERROR(VLOOKUP($E40,'May 2016'!$D$1:$Z$300,22,FALSE),"-")</f>
        <v>23.75</v>
      </c>
      <c r="AV40" s="59" t="str">
        <f>IFERROR(VLOOKUP($E40,'May 2016'!$D$1:$Z$300,4,FALSE),"-")</f>
        <v>WAY2001E6A</v>
      </c>
      <c r="AW40" s="59" t="str">
        <f>IFERROR(VLOOKUP(AV40,'Paid Invoices'!$F$6:$I$381,3,FALSE),"")</f>
        <v/>
      </c>
      <c r="AX40" s="59" t="str">
        <f>IFERROR(VLOOKUP(AV40,'Open Invoices'!$D$1:$E$3000,2,FALSE),"")</f>
        <v/>
      </c>
      <c r="AY40" s="59" t="str">
        <f>IFERROR(VLOOKUP($E40,'Apr 2016'!$D$1:$Z$300,22,FALSE),"-")</f>
        <v>-</v>
      </c>
      <c r="AZ40" s="59" t="str">
        <f>IFERROR(VLOOKUP($E40,'Apr 2016'!$D$1:$Z$300,4,FALSE),"-")</f>
        <v>-</v>
      </c>
      <c r="BA40" s="59" t="str">
        <f>IFERROR(VLOOKUP(AZ40,'Paid Invoices'!$F$6:$I$381,3,FALSE),"")</f>
        <v/>
      </c>
      <c r="BB40" s="59" t="str">
        <f>IFERROR(VLOOKUP(AZ40,'Open Invoices'!$D$1:$E$3000,2,FALSE),"")</f>
        <v/>
      </c>
      <c r="BC40" s="59" t="str">
        <f>IFERROR(VLOOKUP($E40,'Mar 2016'!$D$1:$Z$300,22,FALSE),"-")</f>
        <v>-</v>
      </c>
      <c r="BD40" s="59" t="str">
        <f>IFERROR(VLOOKUP($E40,'Mar 2016'!$D$1:$Z$300,4,FALSE),"-")</f>
        <v>-</v>
      </c>
      <c r="BE40" s="59" t="str">
        <f>IFERROR(VLOOKUP(BD40,'Paid Invoices'!$F$6:$I$381,3,FALSE),"")</f>
        <v/>
      </c>
      <c r="BF40" s="59" t="str">
        <f>IFERROR(VLOOKUP(BD40,'Open Invoices'!$D$1:$E$3000,2,FALSE),"")</f>
        <v/>
      </c>
      <c r="BG40" s="59" t="str">
        <f>IFERROR(VLOOKUP($E40,'Feb 2016'!$D$1:$Z$300,22,FALSE),"-")</f>
        <v>-</v>
      </c>
      <c r="BH40" s="59" t="str">
        <f>IFERROR(VLOOKUP($E40,'Feb 2016'!$D$1:$Z$300,4,FALSE),"-")</f>
        <v>-</v>
      </c>
      <c r="BI40" s="59" t="str">
        <f>IFERROR(VLOOKUP(BH40,'Paid Invoices'!$F$6:$I$381,3,FALSE),"")</f>
        <v/>
      </c>
      <c r="BJ40" s="59" t="str">
        <f>IFERROR(VLOOKUP(BH40,'Open Invoices'!$D$1:$E$3000,2,FALSE),"")</f>
        <v/>
      </c>
      <c r="BK40" s="59" t="str">
        <f>IFERROR(VLOOKUP($E40,'Jan 2016'!$D$1:$Z$300,22,FALSE),"-")</f>
        <v>-</v>
      </c>
      <c r="BL40" s="59" t="str">
        <f>IFERROR(VLOOKUP($E40,'Jan 2016'!$D$1:$Z$300,4,FALSE),"-")</f>
        <v>-</v>
      </c>
      <c r="BM40" s="59" t="str">
        <f>IFERROR(VLOOKUP(BL40,'Paid Invoices'!$F$6:$I$381,3,FALSE),"")</f>
        <v/>
      </c>
      <c r="BN40" s="59" t="str">
        <f>IFERROR(VLOOKUP(BL40,'Open Invoices'!$D$1:$E$3000,2,FALSE),"")</f>
        <v/>
      </c>
      <c r="BO40" s="59" t="str">
        <f>IFERROR(VLOOKUP($E40,'Dec 2015'!$D$1:$Z$300,22,FALSE),"-")</f>
        <v>-</v>
      </c>
      <c r="BP40" s="59" t="str">
        <f>IFERROR(VLOOKUP($E40,'Dec 2015'!$D$1:$Z$300,4,FALSE),"-")</f>
        <v>-</v>
      </c>
      <c r="BQ40" s="59" t="str">
        <f>IFERROR(VLOOKUP(BP40,'Paid Invoices'!$F$6:$I$381,3,FALSE),"")</f>
        <v/>
      </c>
      <c r="BR40" s="59" t="str">
        <f>IFERROR(VLOOKUP(BP40,'Open Invoices'!$D$1:$E$3000,2,FALSE),"")</f>
        <v/>
      </c>
      <c r="BS40" s="59" t="str">
        <f>IFERROR(VLOOKUP($E40,'Nov 2015'!$D$1:$Z$300,22,FALSE),"-")</f>
        <v>-</v>
      </c>
      <c r="BT40" s="59" t="str">
        <f>IFERROR(VLOOKUP($E40,'Nov 2015'!$D$1:$Z$300,4,FALSE),"-")</f>
        <v>-</v>
      </c>
      <c r="BU40" s="59" t="str">
        <f>IFERROR(VLOOKUP(BT40,'Paid Invoices'!$F$6:$I$381,3,FALSE),"")</f>
        <v/>
      </c>
      <c r="BV40" s="59" t="str">
        <f>IFERROR(VLOOKUP(BT40,'Open Invoices'!$D$1:$E$3000,2,FALSE),"")</f>
        <v/>
      </c>
      <c r="BW40" s="59" t="str">
        <f>IFERROR(VLOOKUP($E40,'Oct 2015'!$D$1:$Z$300,22,FALSE),"-")</f>
        <v>-</v>
      </c>
      <c r="BX40" s="59" t="str">
        <f>IFERROR(VLOOKUP($E40,'Oct 2015'!$D$1:$Z$300,4,FALSE),"-")</f>
        <v>-</v>
      </c>
      <c r="BY40" s="59" t="str">
        <f>IFERROR(VLOOKUP(BX40,'Paid Invoices'!$F$6:$I$381,3,FALSE),"")</f>
        <v/>
      </c>
      <c r="BZ40" s="59" t="str">
        <f>IFERROR(VLOOKUP(BX40,'Open Invoices'!$D$1:$E$3000,2,FALSE),"")</f>
        <v/>
      </c>
      <c r="CA40" s="59" t="str">
        <f>IFERROR(VLOOKUP($E40,'Sep 2015'!$D$1:$Z$300,22,FALSE),"-")</f>
        <v>-</v>
      </c>
      <c r="CB40" s="59" t="str">
        <f>IFERROR(VLOOKUP($E40,'Sep 2015'!$D$1:$Z$300,4,FALSE),"-")</f>
        <v>-</v>
      </c>
      <c r="CC40" s="59" t="str">
        <f>IFERROR(VLOOKUP(CB40,'Paid Invoices'!$F$6:$I$381,3,FALSE),"")</f>
        <v/>
      </c>
      <c r="CD40" s="59" t="str">
        <f>IFERROR(VLOOKUP(CB40,'Open Invoices'!$D$1:$E$3000,2,FALSE),"")</f>
        <v/>
      </c>
      <c r="CE40" s="52"/>
      <c r="CF40" s="52" t="s">
        <v>2115</v>
      </c>
      <c r="CG40" s="49" t="str">
        <f>IFERROR(IFERROR(VLOOKUP($E40,'Asset Group  All Assets'!$B$1:$C$500,2,FALSE),(VLOOKUP($E40,'Missing-WSU-POs'!$B$1:$D$500,3,FALSE))),"?")</f>
        <v>Needed</v>
      </c>
      <c r="CH40" s="31" t="str">
        <f t="shared" si="0"/>
        <v/>
      </c>
      <c r="CI40" s="31" t="str">
        <f t="shared" si="5"/>
        <v>Wrong PO</v>
      </c>
      <c r="CJ40" s="29" t="str">
        <f>IFERROR(IF(VLOOKUP($E40,'Org July 2016 '!$D$1:$Z$500,3,FALSE)=G40,"-","Wrong PO"),"new")</f>
        <v>-</v>
      </c>
      <c r="CK40" s="32" t="str">
        <f>IF(CJ40="wrong PO",(VLOOKUP($E40,'Org July 2016 '!$D$1:$Z$500,3,FALSE)),"")</f>
        <v/>
      </c>
      <c r="CL40" s="29" t="str">
        <f>IFERROR(IF(VLOOKUP($E40,'Org June 2016 '!$D$1:$Z$500,3,FALSE)=G40,"-","Wrong PO"),"new")</f>
        <v>-</v>
      </c>
      <c r="CM40" s="32" t="str">
        <f>IF(CL40="wrong PO",(VLOOKUP($E40,'Org June 2016 '!$D$1:$Z$500,3,FALSE)),"")</f>
        <v/>
      </c>
      <c r="CN40" s="29" t="str">
        <f>IFERROR(IF(VLOOKUP($E40,'May 2016'!D39:Z538,3,FALSE)=G40,"-","Wrong PO"),"new")</f>
        <v>-</v>
      </c>
      <c r="CO40" s="32" t="str">
        <f>IF(CN40="wrong PO",(VLOOKUP($E40,'May 2016'!D39:Z538,3,FALSE)),"")</f>
        <v/>
      </c>
      <c r="CP40" s="29" t="str">
        <f>IFERROR(IF(VLOOKUP($E40,'Apr 2016'!$D$1:$Z$500,3,FALSE)=G40,"-","Wrong PO"),"new")</f>
        <v>new</v>
      </c>
      <c r="CQ40" s="32" t="str">
        <f>IF(CP40="wrong PO",(VLOOKUP($E40,'Apr 2016'!$D$1:$Z$500,3,FALSE)),"")</f>
        <v/>
      </c>
      <c r="CR40" s="32" t="str">
        <f>IFERROR(IF(VLOOKUP($E40,'Mar 2016'!$D$1:$Z$500,3,FALSE)=G40,"-","Wrong PO"),"new")</f>
        <v>new</v>
      </c>
      <c r="CS40" s="32" t="str">
        <f>IF(CP40="wrong PO",(VLOOKUP($E40,'Mar 2016'!$D$1:$Z$500,3,FALSE)),"")</f>
        <v/>
      </c>
      <c r="CT40" s="32" t="str">
        <f>IFERROR(IF(VLOOKUP($E40,'Feb 2016'!$D$1:$Z$500,3,FALSE)=G40,"-","Wrong PO"),"new")</f>
        <v>new</v>
      </c>
      <c r="CU40" s="32" t="str">
        <f>IF(CP40="wrong PO",(VLOOKUP($E40,'Feb 2016'!$D$1:$Z$500,3,FALSE)),"")</f>
        <v/>
      </c>
      <c r="CV40" s="29" t="str">
        <f>IFERROR(IF(VLOOKUP($E40,'Jan 2016'!$D$1:$Z$500,3,FALSE)=G40,"-","Wrong PO"),"new")</f>
        <v>new</v>
      </c>
      <c r="CW40" s="32" t="str">
        <f>IF(CV40="wrong PO",(VLOOKUP($E40,'Jan 2016'!$D$1:$Z$500,3,FALSE)),"")</f>
        <v/>
      </c>
      <c r="CX40" s="29" t="str">
        <f>IFERROR(IF(VLOOKUP($E40,'Dec 2015'!$D$1:$Z$500,3,FALSE)=G40,"-","Wrong PO"),"new")</f>
        <v>new</v>
      </c>
      <c r="CY40" s="32" t="str">
        <f>IF(CX40="wrong PO",(VLOOKUP($E40,'Dec 2015'!$D$1:$Z$500,3,FALSE)),"")</f>
        <v/>
      </c>
      <c r="CZ40" s="29" t="str">
        <f>IFERROR(IF(VLOOKUP($E40,'Nov 2015'!$D$1:$Z$500,3,FALSE)=G40,"-","Wrong PO"),"new")</f>
        <v>new</v>
      </c>
      <c r="DA40" s="32" t="str">
        <f>IF(CZ40="wrong PO",(VLOOKUP($E40,'Nov 2015'!$D$1:$Z$500,3,FALSE)),"")</f>
        <v/>
      </c>
      <c r="DB40" s="29" t="str">
        <f>IFERROR(IF(VLOOKUP($E40,'Oct 2015'!$D$1:$Z$500,3,FALSE)=G40,"-","Wrong PO"),"new")</f>
        <v>new</v>
      </c>
      <c r="DC40" s="32" t="str">
        <f>IF(DB40="wrong PO",(VLOOKUP($E40,'Oct 2015'!$D$1:$Z$500,3,FALSE)),"")</f>
        <v/>
      </c>
      <c r="DD40" s="29" t="str">
        <f>IFERROR(IF(VLOOKUP($E40,'Sep 2015'!$D$1:$Z$500,3,FALSE)=G40,"-","Wrong PO"),"new")</f>
        <v>new</v>
      </c>
      <c r="DE40" s="32" t="str">
        <f>IF(DD40="wrong PO",(VLOOKUP($E40,'Sep 2015'!$D$1:$Z$500,3,FALSE)),"")</f>
        <v/>
      </c>
    </row>
    <row r="41" spans="1:109">
      <c r="A41" s="115">
        <v>40</v>
      </c>
      <c r="B41" s="2" t="s">
        <v>841</v>
      </c>
      <c r="C41" s="2" t="s">
        <v>510</v>
      </c>
      <c r="D41" s="2" t="s">
        <v>76</v>
      </c>
      <c r="E41" s="2" t="s">
        <v>293</v>
      </c>
      <c r="F41" s="2" t="s">
        <v>727</v>
      </c>
      <c r="G41" s="21" t="s">
        <v>94</v>
      </c>
      <c r="H41" s="21" t="str">
        <f>IFERROR(VLOOKUP($E41,'Wayne Master'!$B$1:$C$315,2,FALSE),"not on master")</f>
        <v>Call</v>
      </c>
      <c r="I41" s="11" t="s">
        <v>2109</v>
      </c>
      <c r="J41" s="3">
        <v>42501</v>
      </c>
      <c r="K41" s="2" t="s">
        <v>685</v>
      </c>
      <c r="L41" s="2" t="s">
        <v>728</v>
      </c>
      <c r="M41" s="2" t="s">
        <v>30</v>
      </c>
      <c r="N41" s="2" t="s">
        <v>31</v>
      </c>
      <c r="O41" s="2" t="s">
        <v>32</v>
      </c>
      <c r="P41" s="4">
        <v>4308</v>
      </c>
      <c r="Q41" s="4">
        <v>5724</v>
      </c>
      <c r="R41" s="4">
        <v>1416</v>
      </c>
      <c r="S41" s="5">
        <v>23.93</v>
      </c>
      <c r="T41" s="4">
        <v>2901</v>
      </c>
      <c r="U41" s="4">
        <v>3942</v>
      </c>
      <c r="V41" s="4">
        <v>1041</v>
      </c>
      <c r="W41" s="5">
        <v>62.25</v>
      </c>
      <c r="X41" s="5">
        <v>0</v>
      </c>
      <c r="Y41" s="14">
        <v>86.18</v>
      </c>
      <c r="Z41" s="14">
        <v>0</v>
      </c>
      <c r="AA41" s="14">
        <v>86.18</v>
      </c>
      <c r="AB41" s="4">
        <v>24580</v>
      </c>
      <c r="AC41" s="55"/>
      <c r="AD41" s="59">
        <f t="shared" si="2"/>
        <v>332.24</v>
      </c>
      <c r="AE41" s="59">
        <f t="shared" si="3"/>
        <v>332.46719999999999</v>
      </c>
      <c r="AF41" s="102" t="str">
        <f>IFERROR(IFERROR(VLOOKUP($G41,'FPO034'!$J$9:$Q$196,7,FALSE),(VLOOKUP($H41,'FPO034'!$J$9:$Q$196,7,FALSE))),"No PO")</f>
        <v>No PO</v>
      </c>
      <c r="AG41" s="102" t="str">
        <f>IFERROR(IFERROR(VLOOKUP($G41,'FPO034'!$J$9:$Q$196,8,FALSE),(VLOOKUP($H41,'FPO034'!$J$9:$Q$196,8,FALSE))),"No PO")</f>
        <v>No PO</v>
      </c>
      <c r="AH41" s="102" t="str">
        <f t="shared" si="4"/>
        <v>No</v>
      </c>
      <c r="AI41" s="59">
        <f>IFERROR(VLOOKUP($E41,'Rev2 Aug 16'!$D$1:$Z$300,22,FALSE),"-")</f>
        <v>86.18</v>
      </c>
      <c r="AJ41" s="59" t="str">
        <f>IFERROR(VLOOKUP($E41,'Rev2 Aug 16'!$D$1:$Z$300,5,FALSE),"-")</f>
        <v>WAY2001H6A</v>
      </c>
      <c r="AK41" s="59" t="str">
        <f>IFERROR(VLOOKUP(AJ41,'Paid Invoices'!$F$6:$I$381,3,FALSE),"")</f>
        <v/>
      </c>
      <c r="AL41" s="59" t="str">
        <f>IFERROR(VLOOKUP(AJ41,'Open Invoices'!$D$1:$E$3000,2,FALSE),"")</f>
        <v/>
      </c>
      <c r="AM41" s="59">
        <f>IFERROR(VLOOKUP($E41,'Rev2 July 16'!$D$1:$Z$300,22,FALSE),"-")</f>
        <v>123.5</v>
      </c>
      <c r="AN41" s="59" t="str">
        <f>IFERROR(VLOOKUP($E41,'Rev2 July 16'!$D$1:$Z$300,5,FALSE),"-")</f>
        <v>WAY2001G6A</v>
      </c>
      <c r="AO41" s="59" t="str">
        <f>IFERROR(VLOOKUP(AN41,'Paid Invoices'!$F$6:$I$381,3,FALSE),"")</f>
        <v/>
      </c>
      <c r="AP41" s="59" t="str">
        <f>IFERROR(VLOOKUP(AN41,'Open Invoices'!$D$1:$E$3000,2,FALSE),"")</f>
        <v/>
      </c>
      <c r="AQ41" s="59">
        <f>IFERROR(VLOOKUP($E41,'Rev June 16'!$D$1:$Z$300,22,FALSE),"-")</f>
        <v>105.32</v>
      </c>
      <c r="AR41" s="59" t="str">
        <f>IFERROR(VLOOKUP($E41,'Rev June 16'!$D$1:$Z$300,4,FALSE),"-")</f>
        <v>WAY2001F6A</v>
      </c>
      <c r="AS41" s="59" t="str">
        <f>IFERROR(VLOOKUP(AR41,'Paid Invoices'!$F$6:$I$381,3,FALSE),"")</f>
        <v/>
      </c>
      <c r="AT41" s="59" t="str">
        <f>IFERROR(VLOOKUP(AR41,'Open Invoices'!$D$1:$E$3000,2,FALSE),"")</f>
        <v/>
      </c>
      <c r="AU41" s="59">
        <f>IFERROR(VLOOKUP($E41,'May 2016'!$D$1:$Z$300,22,FALSE),"-")</f>
        <v>17.239999999999998</v>
      </c>
      <c r="AV41" s="59" t="str">
        <f>IFERROR(VLOOKUP($E41,'May 2016'!$D$1:$Z$300,4,FALSE),"-")</f>
        <v>WAY2001E6A</v>
      </c>
      <c r="AW41" s="59" t="str">
        <f>IFERROR(VLOOKUP(AV41,'Paid Invoices'!$F$6:$I$381,3,FALSE),"")</f>
        <v/>
      </c>
      <c r="AX41" s="59" t="str">
        <f>IFERROR(VLOOKUP(AV41,'Open Invoices'!$D$1:$E$3000,2,FALSE),"")</f>
        <v/>
      </c>
      <c r="AY41" s="59" t="str">
        <f>IFERROR(VLOOKUP($E41,'Apr 2016'!$D$1:$Z$300,22,FALSE),"-")</f>
        <v>-</v>
      </c>
      <c r="AZ41" s="59" t="str">
        <f>IFERROR(VLOOKUP($E41,'Apr 2016'!$D$1:$Z$300,4,FALSE),"-")</f>
        <v>-</v>
      </c>
      <c r="BA41" s="59" t="str">
        <f>IFERROR(VLOOKUP(AZ41,'Paid Invoices'!$F$6:$I$381,3,FALSE),"")</f>
        <v/>
      </c>
      <c r="BB41" s="59" t="str">
        <f>IFERROR(VLOOKUP(AZ41,'Open Invoices'!$D$1:$E$3000,2,FALSE),"")</f>
        <v/>
      </c>
      <c r="BC41" s="59" t="str">
        <f>IFERROR(VLOOKUP($E41,'Mar 2016'!$D$1:$Z$300,22,FALSE),"-")</f>
        <v>-</v>
      </c>
      <c r="BD41" s="59" t="str">
        <f>IFERROR(VLOOKUP($E41,'Mar 2016'!$D$1:$Z$300,4,FALSE),"-")</f>
        <v>-</v>
      </c>
      <c r="BE41" s="59" t="str">
        <f>IFERROR(VLOOKUP(BD41,'Paid Invoices'!$F$6:$I$381,3,FALSE),"")</f>
        <v/>
      </c>
      <c r="BF41" s="59" t="str">
        <f>IFERROR(VLOOKUP(BD41,'Open Invoices'!$D$1:$E$3000,2,FALSE),"")</f>
        <v/>
      </c>
      <c r="BG41" s="59" t="str">
        <f>IFERROR(VLOOKUP($E41,'Feb 2016'!$D$1:$Z$300,22,FALSE),"-")</f>
        <v>-</v>
      </c>
      <c r="BH41" s="59" t="str">
        <f>IFERROR(VLOOKUP($E41,'Feb 2016'!$D$1:$Z$300,4,FALSE),"-")</f>
        <v>-</v>
      </c>
      <c r="BI41" s="59" t="str">
        <f>IFERROR(VLOOKUP(BH41,'Paid Invoices'!$F$6:$I$381,3,FALSE),"")</f>
        <v/>
      </c>
      <c r="BJ41" s="59" t="str">
        <f>IFERROR(VLOOKUP(BH41,'Open Invoices'!$D$1:$E$3000,2,FALSE),"")</f>
        <v/>
      </c>
      <c r="BK41" s="59" t="str">
        <f>IFERROR(VLOOKUP($E41,'Jan 2016'!$D$1:$Z$300,22,FALSE),"-")</f>
        <v>-</v>
      </c>
      <c r="BL41" s="59" t="str">
        <f>IFERROR(VLOOKUP($E41,'Jan 2016'!$D$1:$Z$300,4,FALSE),"-")</f>
        <v>-</v>
      </c>
      <c r="BM41" s="59" t="str">
        <f>IFERROR(VLOOKUP(BL41,'Paid Invoices'!$F$6:$I$381,3,FALSE),"")</f>
        <v/>
      </c>
      <c r="BN41" s="59" t="str">
        <f>IFERROR(VLOOKUP(BL41,'Open Invoices'!$D$1:$E$3000,2,FALSE),"")</f>
        <v/>
      </c>
      <c r="BO41" s="59" t="str">
        <f>IFERROR(VLOOKUP($E41,'Dec 2015'!$D$1:$Z$300,22,FALSE),"-")</f>
        <v>-</v>
      </c>
      <c r="BP41" s="59" t="str">
        <f>IFERROR(VLOOKUP($E41,'Dec 2015'!$D$1:$Z$300,4,FALSE),"-")</f>
        <v>-</v>
      </c>
      <c r="BQ41" s="59" t="str">
        <f>IFERROR(VLOOKUP(BP41,'Paid Invoices'!$F$6:$I$381,3,FALSE),"")</f>
        <v/>
      </c>
      <c r="BR41" s="59" t="str">
        <f>IFERROR(VLOOKUP(BP41,'Open Invoices'!$D$1:$E$3000,2,FALSE),"")</f>
        <v/>
      </c>
      <c r="BS41" s="59" t="str">
        <f>IFERROR(VLOOKUP($E41,'Nov 2015'!$D$1:$Z$300,22,FALSE),"-")</f>
        <v>-</v>
      </c>
      <c r="BT41" s="59" t="str">
        <f>IFERROR(VLOOKUP($E41,'Nov 2015'!$D$1:$Z$300,4,FALSE),"-")</f>
        <v>-</v>
      </c>
      <c r="BU41" s="59" t="str">
        <f>IFERROR(VLOOKUP(BT41,'Paid Invoices'!$F$6:$I$381,3,FALSE),"")</f>
        <v/>
      </c>
      <c r="BV41" s="59" t="str">
        <f>IFERROR(VLOOKUP(BT41,'Open Invoices'!$D$1:$E$3000,2,FALSE),"")</f>
        <v/>
      </c>
      <c r="BW41" s="59" t="str">
        <f>IFERROR(VLOOKUP($E41,'Oct 2015'!$D$1:$Z$300,22,FALSE),"-")</f>
        <v>-</v>
      </c>
      <c r="BX41" s="59" t="str">
        <f>IFERROR(VLOOKUP($E41,'Oct 2015'!$D$1:$Z$300,4,FALSE),"-")</f>
        <v>-</v>
      </c>
      <c r="BY41" s="59" t="str">
        <f>IFERROR(VLOOKUP(BX41,'Paid Invoices'!$F$6:$I$381,3,FALSE),"")</f>
        <v/>
      </c>
      <c r="BZ41" s="59" t="str">
        <f>IFERROR(VLOOKUP(BX41,'Open Invoices'!$D$1:$E$3000,2,FALSE),"")</f>
        <v/>
      </c>
      <c r="CA41" s="59" t="str">
        <f>IFERROR(VLOOKUP($E41,'Sep 2015'!$D$1:$Z$300,22,FALSE),"-")</f>
        <v>-</v>
      </c>
      <c r="CB41" s="59" t="str">
        <f>IFERROR(VLOOKUP($E41,'Sep 2015'!$D$1:$Z$300,4,FALSE),"-")</f>
        <v>-</v>
      </c>
      <c r="CC41" s="59" t="str">
        <f>IFERROR(VLOOKUP(CB41,'Paid Invoices'!$F$6:$I$381,3,FALSE),"")</f>
        <v/>
      </c>
      <c r="CD41" s="59" t="str">
        <f>IFERROR(VLOOKUP(CB41,'Open Invoices'!$D$1:$E$3000,2,FALSE),"")</f>
        <v/>
      </c>
      <c r="CE41" s="52"/>
      <c r="CF41" s="52" t="s">
        <v>2115</v>
      </c>
      <c r="CG41" s="49" t="str">
        <f>IFERROR(IFERROR(VLOOKUP($E41,'Asset Group  All Assets'!$B$1:$C$500,2,FALSE),(VLOOKUP($E41,'Missing-WSU-POs'!$B$1:$D$500,3,FALSE))),"?")</f>
        <v>Needed</v>
      </c>
      <c r="CH41" s="31" t="str">
        <f t="shared" si="0"/>
        <v/>
      </c>
      <c r="CI41" s="31" t="str">
        <f t="shared" si="5"/>
        <v>Wrong PO</v>
      </c>
      <c r="CJ41" s="29" t="str">
        <f>IFERROR(IF(VLOOKUP($E41,'Org July 2016 '!$D$1:$Z$500,3,FALSE)=G41,"-","Wrong PO"),"new")</f>
        <v>-</v>
      </c>
      <c r="CK41" s="32" t="str">
        <f>IF(CJ41="wrong PO",(VLOOKUP($E41,'Org July 2016 '!$D$1:$Z$500,3,FALSE)),"")</f>
        <v/>
      </c>
      <c r="CL41" s="29" t="str">
        <f>IFERROR(IF(VLOOKUP($E41,'Org June 2016 '!$D$1:$Z$500,3,FALSE)=G41,"-","Wrong PO"),"new")</f>
        <v>-</v>
      </c>
      <c r="CM41" s="32" t="str">
        <f>IF(CL41="wrong PO",(VLOOKUP($E41,'Org June 2016 '!$D$1:$Z$500,3,FALSE)),"")</f>
        <v/>
      </c>
      <c r="CN41" s="29" t="str">
        <f>IFERROR(IF(VLOOKUP($E41,'May 2016'!D40:Z539,3,FALSE)=G41,"-","Wrong PO"),"new")</f>
        <v>-</v>
      </c>
      <c r="CO41" s="32" t="str">
        <f>IF(CN41="wrong PO",(VLOOKUP($E41,'May 2016'!D40:Z539,3,FALSE)),"")</f>
        <v/>
      </c>
      <c r="CP41" s="29" t="str">
        <f>IFERROR(IF(VLOOKUP($E41,'Apr 2016'!$D$1:$Z$500,3,FALSE)=G41,"-","Wrong PO"),"new")</f>
        <v>new</v>
      </c>
      <c r="CQ41" s="32" t="str">
        <f>IF(CP41="wrong PO",(VLOOKUP($E41,'Apr 2016'!$D$1:$Z$500,3,FALSE)),"")</f>
        <v/>
      </c>
      <c r="CR41" s="32" t="str">
        <f>IFERROR(IF(VLOOKUP($E41,'Mar 2016'!$D$1:$Z$500,3,FALSE)=G41,"-","Wrong PO"),"new")</f>
        <v>new</v>
      </c>
      <c r="CS41" s="32" t="str">
        <f>IF(CP41="wrong PO",(VLOOKUP($E41,'Mar 2016'!$D$1:$Z$500,3,FALSE)),"")</f>
        <v/>
      </c>
      <c r="CT41" s="32" t="str">
        <f>IFERROR(IF(VLOOKUP($E41,'Feb 2016'!$D$1:$Z$500,3,FALSE)=G41,"-","Wrong PO"),"new")</f>
        <v>new</v>
      </c>
      <c r="CU41" s="32" t="str">
        <f>IF(CP41="wrong PO",(VLOOKUP($E41,'Feb 2016'!$D$1:$Z$500,3,FALSE)),"")</f>
        <v/>
      </c>
      <c r="CV41" s="29" t="str">
        <f>IFERROR(IF(VLOOKUP($E41,'Jan 2016'!$D$1:$Z$500,3,FALSE)=G41,"-","Wrong PO"),"new")</f>
        <v>new</v>
      </c>
      <c r="CW41" s="32" t="str">
        <f>IF(CV41="wrong PO",(VLOOKUP($E41,'Jan 2016'!$D$1:$Z$500,3,FALSE)),"")</f>
        <v/>
      </c>
      <c r="CX41" s="29" t="str">
        <f>IFERROR(IF(VLOOKUP($E41,'Dec 2015'!$D$1:$Z$500,3,FALSE)=G41,"-","Wrong PO"),"new")</f>
        <v>new</v>
      </c>
      <c r="CY41" s="32" t="str">
        <f>IF(CX41="wrong PO",(VLOOKUP($E41,'Dec 2015'!$D$1:$Z$500,3,FALSE)),"")</f>
        <v/>
      </c>
      <c r="CZ41" s="29" t="str">
        <f>IFERROR(IF(VLOOKUP($E41,'Nov 2015'!$D$1:$Z$500,3,FALSE)=G41,"-","Wrong PO"),"new")</f>
        <v>new</v>
      </c>
      <c r="DA41" s="32" t="str">
        <f>IF(CZ41="wrong PO",(VLOOKUP($E41,'Nov 2015'!$D$1:$Z$500,3,FALSE)),"")</f>
        <v/>
      </c>
      <c r="DB41" s="29" t="str">
        <f>IFERROR(IF(VLOOKUP($E41,'Oct 2015'!$D$1:$Z$500,3,FALSE)=G41,"-","Wrong PO"),"new")</f>
        <v>new</v>
      </c>
      <c r="DC41" s="32" t="str">
        <f>IF(DB41="wrong PO",(VLOOKUP($E41,'Oct 2015'!$D$1:$Z$500,3,FALSE)),"")</f>
        <v/>
      </c>
      <c r="DD41" s="29" t="str">
        <f>IFERROR(IF(VLOOKUP($E41,'Sep 2015'!$D$1:$Z$500,3,FALSE)=G41,"-","Wrong PO"),"new")</f>
        <v>new</v>
      </c>
      <c r="DE41" s="32" t="str">
        <f>IF(DD41="wrong PO",(VLOOKUP($E41,'Sep 2015'!$D$1:$Z$500,3,FALSE)),"")</f>
        <v/>
      </c>
    </row>
    <row r="42" spans="1:109">
      <c r="A42" s="115">
        <v>41</v>
      </c>
      <c r="B42" s="2" t="s">
        <v>841</v>
      </c>
      <c r="C42" s="2" t="s">
        <v>510</v>
      </c>
      <c r="D42" s="2" t="s">
        <v>76</v>
      </c>
      <c r="E42" s="2" t="s">
        <v>294</v>
      </c>
      <c r="F42" s="2" t="s">
        <v>746</v>
      </c>
      <c r="G42" s="21" t="s">
        <v>94</v>
      </c>
      <c r="H42" s="21" t="str">
        <f>IFERROR(VLOOKUP($E42,'Wayne Master'!$B$1:$C$315,2,FALSE),"not on master")</f>
        <v>Call</v>
      </c>
      <c r="I42" s="11" t="s">
        <v>2109</v>
      </c>
      <c r="J42" s="3">
        <v>42522</v>
      </c>
      <c r="K42" s="2" t="s">
        <v>685</v>
      </c>
      <c r="L42" s="2" t="s">
        <v>747</v>
      </c>
      <c r="M42" s="2" t="s">
        <v>30</v>
      </c>
      <c r="N42" s="2" t="s">
        <v>31</v>
      </c>
      <c r="O42" s="2" t="s">
        <v>41</v>
      </c>
      <c r="P42" s="4">
        <v>1076</v>
      </c>
      <c r="Q42" s="4">
        <v>1903</v>
      </c>
      <c r="R42" s="4">
        <v>827</v>
      </c>
      <c r="S42" s="5">
        <v>13.98</v>
      </c>
      <c r="T42" s="4">
        <v>537</v>
      </c>
      <c r="U42" s="4">
        <v>972</v>
      </c>
      <c r="V42" s="4">
        <v>435</v>
      </c>
      <c r="W42" s="5">
        <v>26.01</v>
      </c>
      <c r="X42" s="5">
        <v>0</v>
      </c>
      <c r="Y42" s="14">
        <v>39.99</v>
      </c>
      <c r="Z42" s="14">
        <v>0</v>
      </c>
      <c r="AA42" s="14">
        <v>39.99</v>
      </c>
      <c r="AB42" s="4">
        <v>24580</v>
      </c>
      <c r="AC42" s="55"/>
      <c r="AD42" s="59">
        <f t="shared" si="2"/>
        <v>90.06</v>
      </c>
      <c r="AE42" s="59">
        <f t="shared" si="3"/>
        <v>90.286299999999997</v>
      </c>
      <c r="AF42" s="102" t="str">
        <f>IFERROR(IFERROR(VLOOKUP($G42,'FPO034'!$J$9:$Q$196,7,FALSE),(VLOOKUP($H42,'FPO034'!$J$9:$Q$196,7,FALSE))),"No PO")</f>
        <v>No PO</v>
      </c>
      <c r="AG42" s="102" t="str">
        <f>IFERROR(IFERROR(VLOOKUP($G42,'FPO034'!$J$9:$Q$196,8,FALSE),(VLOOKUP($H42,'FPO034'!$J$9:$Q$196,8,FALSE))),"No PO")</f>
        <v>No PO</v>
      </c>
      <c r="AH42" s="102" t="str">
        <f t="shared" si="4"/>
        <v>No</v>
      </c>
      <c r="AI42" s="59">
        <f>IFERROR(VLOOKUP($E42,'Rev2 Aug 16'!$D$1:$Z$300,22,FALSE),"-")</f>
        <v>39.99</v>
      </c>
      <c r="AJ42" s="59" t="str">
        <f>IFERROR(VLOOKUP($E42,'Rev2 Aug 16'!$D$1:$Z$300,5,FALSE),"-")</f>
        <v>WAY2001H6A</v>
      </c>
      <c r="AK42" s="59" t="str">
        <f>IFERROR(VLOOKUP(AJ42,'Paid Invoices'!$F$6:$I$381,3,FALSE),"")</f>
        <v/>
      </c>
      <c r="AL42" s="59" t="str">
        <f>IFERROR(VLOOKUP(AJ42,'Open Invoices'!$D$1:$E$3000,2,FALSE),"")</f>
        <v/>
      </c>
      <c r="AM42" s="59">
        <f>IFERROR(VLOOKUP($E42,'Rev2 July 16'!$D$1:$Z$300,22,FALSE),"-")</f>
        <v>15.11</v>
      </c>
      <c r="AN42" s="59" t="str">
        <f>IFERROR(VLOOKUP($E42,'Rev2 July 16'!$D$1:$Z$300,5,FALSE),"-")</f>
        <v>WAY2001G6A</v>
      </c>
      <c r="AO42" s="59" t="str">
        <f>IFERROR(VLOOKUP(AN42,'Paid Invoices'!$F$6:$I$381,3,FALSE),"")</f>
        <v/>
      </c>
      <c r="AP42" s="59" t="str">
        <f>IFERROR(VLOOKUP(AN42,'Open Invoices'!$D$1:$E$3000,2,FALSE),"")</f>
        <v/>
      </c>
      <c r="AQ42" s="59">
        <f>IFERROR(VLOOKUP($E42,'Rev June 16'!$D$1:$Z$300,22,FALSE),"-")</f>
        <v>34.96</v>
      </c>
      <c r="AR42" s="59" t="str">
        <f>IFERROR(VLOOKUP($E42,'Rev June 16'!$D$1:$Z$300,4,FALSE),"-")</f>
        <v>WAY2001F6A</v>
      </c>
      <c r="AS42" s="59" t="str">
        <f>IFERROR(VLOOKUP(AR42,'Paid Invoices'!$F$6:$I$381,3,FALSE),"")</f>
        <v/>
      </c>
      <c r="AT42" s="59" t="str">
        <f>IFERROR(VLOOKUP(AR42,'Open Invoices'!$D$1:$E$3000,2,FALSE),"")</f>
        <v/>
      </c>
      <c r="AU42" s="59" t="str">
        <f>IFERROR(VLOOKUP($E42,'May 2016'!$D$1:$Z$300,22,FALSE),"-")</f>
        <v>-</v>
      </c>
      <c r="AV42" s="59" t="str">
        <f>IFERROR(VLOOKUP($E42,'May 2016'!$D$1:$Z$300,4,FALSE),"-")</f>
        <v>-</v>
      </c>
      <c r="AW42" s="59" t="str">
        <f>IFERROR(VLOOKUP(AV42,'Paid Invoices'!$F$6:$I$381,3,FALSE),"")</f>
        <v/>
      </c>
      <c r="AX42" s="59" t="str">
        <f>IFERROR(VLOOKUP(AV42,'Open Invoices'!$D$1:$E$3000,2,FALSE),"")</f>
        <v/>
      </c>
      <c r="AY42" s="59" t="str">
        <f>IFERROR(VLOOKUP($E42,'Apr 2016'!$D$1:$Z$300,22,FALSE),"-")</f>
        <v>-</v>
      </c>
      <c r="AZ42" s="59" t="str">
        <f>IFERROR(VLOOKUP($E42,'Apr 2016'!$D$1:$Z$300,4,FALSE),"-")</f>
        <v>-</v>
      </c>
      <c r="BA42" s="59" t="str">
        <f>IFERROR(VLOOKUP(AZ42,'Paid Invoices'!$F$6:$I$381,3,FALSE),"")</f>
        <v/>
      </c>
      <c r="BB42" s="59" t="str">
        <f>IFERROR(VLOOKUP(AZ42,'Open Invoices'!$D$1:$E$3000,2,FALSE),"")</f>
        <v/>
      </c>
      <c r="BC42" s="59" t="str">
        <f>IFERROR(VLOOKUP($E42,'Mar 2016'!$D$1:$Z$300,22,FALSE),"-")</f>
        <v>-</v>
      </c>
      <c r="BD42" s="59" t="str">
        <f>IFERROR(VLOOKUP($E42,'Mar 2016'!$D$1:$Z$300,4,FALSE),"-")</f>
        <v>-</v>
      </c>
      <c r="BE42" s="59" t="str">
        <f>IFERROR(VLOOKUP(BD42,'Paid Invoices'!$F$6:$I$381,3,FALSE),"")</f>
        <v/>
      </c>
      <c r="BF42" s="59" t="str">
        <f>IFERROR(VLOOKUP(BD42,'Open Invoices'!$D$1:$E$3000,2,FALSE),"")</f>
        <v/>
      </c>
      <c r="BG42" s="59" t="str">
        <f>IFERROR(VLOOKUP($E42,'Feb 2016'!$D$1:$Z$300,22,FALSE),"-")</f>
        <v>-</v>
      </c>
      <c r="BH42" s="59" t="str">
        <f>IFERROR(VLOOKUP($E42,'Feb 2016'!$D$1:$Z$300,4,FALSE),"-")</f>
        <v>-</v>
      </c>
      <c r="BI42" s="59" t="str">
        <f>IFERROR(VLOOKUP(BH42,'Paid Invoices'!$F$6:$I$381,3,FALSE),"")</f>
        <v/>
      </c>
      <c r="BJ42" s="59" t="str">
        <f>IFERROR(VLOOKUP(BH42,'Open Invoices'!$D$1:$E$3000,2,FALSE),"")</f>
        <v/>
      </c>
      <c r="BK42" s="59" t="str">
        <f>IFERROR(VLOOKUP($E42,'Jan 2016'!$D$1:$Z$300,22,FALSE),"-")</f>
        <v>-</v>
      </c>
      <c r="BL42" s="59" t="str">
        <f>IFERROR(VLOOKUP($E42,'Jan 2016'!$D$1:$Z$300,4,FALSE),"-")</f>
        <v>-</v>
      </c>
      <c r="BM42" s="59" t="str">
        <f>IFERROR(VLOOKUP(BL42,'Paid Invoices'!$F$6:$I$381,3,FALSE),"")</f>
        <v/>
      </c>
      <c r="BN42" s="59" t="str">
        <f>IFERROR(VLOOKUP(BL42,'Open Invoices'!$D$1:$E$3000,2,FALSE),"")</f>
        <v/>
      </c>
      <c r="BO42" s="59" t="str">
        <f>IFERROR(VLOOKUP($E42,'Dec 2015'!$D$1:$Z$300,22,FALSE),"-")</f>
        <v>-</v>
      </c>
      <c r="BP42" s="59" t="str">
        <f>IFERROR(VLOOKUP($E42,'Dec 2015'!$D$1:$Z$300,4,FALSE),"-")</f>
        <v>-</v>
      </c>
      <c r="BQ42" s="59" t="str">
        <f>IFERROR(VLOOKUP(BP42,'Paid Invoices'!$F$6:$I$381,3,FALSE),"")</f>
        <v/>
      </c>
      <c r="BR42" s="59" t="str">
        <f>IFERROR(VLOOKUP(BP42,'Open Invoices'!$D$1:$E$3000,2,FALSE),"")</f>
        <v/>
      </c>
      <c r="BS42" s="59" t="str">
        <f>IFERROR(VLOOKUP($E42,'Nov 2015'!$D$1:$Z$300,22,FALSE),"-")</f>
        <v>-</v>
      </c>
      <c r="BT42" s="59" t="str">
        <f>IFERROR(VLOOKUP($E42,'Nov 2015'!$D$1:$Z$300,4,FALSE),"-")</f>
        <v>-</v>
      </c>
      <c r="BU42" s="59" t="str">
        <f>IFERROR(VLOOKUP(BT42,'Paid Invoices'!$F$6:$I$381,3,FALSE),"")</f>
        <v/>
      </c>
      <c r="BV42" s="59" t="str">
        <f>IFERROR(VLOOKUP(BT42,'Open Invoices'!$D$1:$E$3000,2,FALSE),"")</f>
        <v/>
      </c>
      <c r="BW42" s="59" t="str">
        <f>IFERROR(VLOOKUP($E42,'Oct 2015'!$D$1:$Z$300,22,FALSE),"-")</f>
        <v>-</v>
      </c>
      <c r="BX42" s="59" t="str">
        <f>IFERROR(VLOOKUP($E42,'Oct 2015'!$D$1:$Z$300,4,FALSE),"-")</f>
        <v>-</v>
      </c>
      <c r="BY42" s="59" t="str">
        <f>IFERROR(VLOOKUP(BX42,'Paid Invoices'!$F$6:$I$381,3,FALSE),"")</f>
        <v/>
      </c>
      <c r="BZ42" s="59" t="str">
        <f>IFERROR(VLOOKUP(BX42,'Open Invoices'!$D$1:$E$3000,2,FALSE),"")</f>
        <v/>
      </c>
      <c r="CA42" s="59" t="str">
        <f>IFERROR(VLOOKUP($E42,'Sep 2015'!$D$1:$Z$300,22,FALSE),"-")</f>
        <v>-</v>
      </c>
      <c r="CB42" s="59" t="str">
        <f>IFERROR(VLOOKUP($E42,'Sep 2015'!$D$1:$Z$300,4,FALSE),"-")</f>
        <v>-</v>
      </c>
      <c r="CC42" s="59" t="str">
        <f>IFERROR(VLOOKUP(CB42,'Paid Invoices'!$F$6:$I$381,3,FALSE),"")</f>
        <v/>
      </c>
      <c r="CD42" s="59" t="str">
        <f>IFERROR(VLOOKUP(CB42,'Open Invoices'!$D$1:$E$3000,2,FALSE),"")</f>
        <v/>
      </c>
      <c r="CE42" s="52"/>
      <c r="CF42" s="52" t="s">
        <v>2115</v>
      </c>
      <c r="CG42" s="49" t="str">
        <f>IFERROR(IFERROR(VLOOKUP($E42,'Asset Group  All Assets'!$B$1:$C$500,2,FALSE),(VLOOKUP($E42,'Missing-WSU-POs'!$B$1:$D$500,3,FALSE))),"?")</f>
        <v>Needed</v>
      </c>
      <c r="CH42" s="31" t="str">
        <f t="shared" si="0"/>
        <v/>
      </c>
      <c r="CI42" s="31" t="str">
        <f t="shared" si="5"/>
        <v>Wrong PO</v>
      </c>
      <c r="CJ42" s="29" t="str">
        <f>IFERROR(IF(VLOOKUP($E42,'Org July 2016 '!$D$1:$Z$500,3,FALSE)=G42,"-","Wrong PO"),"new")</f>
        <v>-</v>
      </c>
      <c r="CK42" s="32" t="str">
        <f>IF(CJ42="wrong PO",(VLOOKUP($E42,'Org July 2016 '!$D$1:$Z$500,3,FALSE)),"")</f>
        <v/>
      </c>
      <c r="CL42" s="29" t="str">
        <f>IFERROR(IF(VLOOKUP($E42,'Org June 2016 '!$D$1:$Z$500,3,FALSE)=G42,"-","Wrong PO"),"new")</f>
        <v>-</v>
      </c>
      <c r="CM42" s="32" t="str">
        <f>IF(CL42="wrong PO",(VLOOKUP($E42,'Org June 2016 '!$D$1:$Z$500,3,FALSE)),"")</f>
        <v/>
      </c>
      <c r="CN42" s="29" t="str">
        <f>IFERROR(IF(VLOOKUP($E42,'May 2016'!D41:Z540,3,FALSE)=G42,"-","Wrong PO"),"new")</f>
        <v>new</v>
      </c>
      <c r="CO42" s="32" t="str">
        <f>IF(CN42="wrong PO",(VLOOKUP($E42,'May 2016'!D41:Z540,3,FALSE)),"")</f>
        <v/>
      </c>
      <c r="CP42" s="29" t="str">
        <f>IFERROR(IF(VLOOKUP($E42,'Apr 2016'!$D$1:$Z$500,3,FALSE)=G42,"-","Wrong PO"),"new")</f>
        <v>new</v>
      </c>
      <c r="CQ42" s="32" t="str">
        <f>IF(CP42="wrong PO",(VLOOKUP($E42,'Apr 2016'!$D$1:$Z$500,3,FALSE)),"")</f>
        <v/>
      </c>
      <c r="CR42" s="32" t="str">
        <f>IFERROR(IF(VLOOKUP($E42,'Mar 2016'!$D$1:$Z$500,3,FALSE)=G42,"-","Wrong PO"),"new")</f>
        <v>new</v>
      </c>
      <c r="CS42" s="32" t="str">
        <f>IF(CP42="wrong PO",(VLOOKUP($E42,'Mar 2016'!$D$1:$Z$500,3,FALSE)),"")</f>
        <v/>
      </c>
      <c r="CT42" s="32" t="str">
        <f>IFERROR(IF(VLOOKUP($E42,'Feb 2016'!$D$1:$Z$500,3,FALSE)=G42,"-","Wrong PO"),"new")</f>
        <v>new</v>
      </c>
      <c r="CU42" s="32" t="str">
        <f>IF(CP42="wrong PO",(VLOOKUP($E42,'Feb 2016'!$D$1:$Z$500,3,FALSE)),"")</f>
        <v/>
      </c>
      <c r="CV42" s="29" t="str">
        <f>IFERROR(IF(VLOOKUP($E42,'Jan 2016'!$D$1:$Z$500,3,FALSE)=G42,"-","Wrong PO"),"new")</f>
        <v>new</v>
      </c>
      <c r="CW42" s="32" t="str">
        <f>IF(CV42="wrong PO",(VLOOKUP($E42,'Jan 2016'!$D$1:$Z$500,3,FALSE)),"")</f>
        <v/>
      </c>
      <c r="CX42" s="29" t="str">
        <f>IFERROR(IF(VLOOKUP($E42,'Dec 2015'!$D$1:$Z$500,3,FALSE)=G42,"-","Wrong PO"),"new")</f>
        <v>new</v>
      </c>
      <c r="CY42" s="32" t="str">
        <f>IF(CX42="wrong PO",(VLOOKUP($E42,'Dec 2015'!$D$1:$Z$500,3,FALSE)),"")</f>
        <v/>
      </c>
      <c r="CZ42" s="29" t="str">
        <f>IFERROR(IF(VLOOKUP($E42,'Nov 2015'!$D$1:$Z$500,3,FALSE)=G42,"-","Wrong PO"),"new")</f>
        <v>new</v>
      </c>
      <c r="DA42" s="32" t="str">
        <f>IF(CZ42="wrong PO",(VLOOKUP($E42,'Nov 2015'!$D$1:$Z$500,3,FALSE)),"")</f>
        <v/>
      </c>
      <c r="DB42" s="29" t="str">
        <f>IFERROR(IF(VLOOKUP($E42,'Oct 2015'!$D$1:$Z$500,3,FALSE)=G42,"-","Wrong PO"),"new")</f>
        <v>new</v>
      </c>
      <c r="DC42" s="32" t="str">
        <f>IF(DB42="wrong PO",(VLOOKUP($E42,'Oct 2015'!$D$1:$Z$500,3,FALSE)),"")</f>
        <v/>
      </c>
      <c r="DD42" s="29" t="str">
        <f>IFERROR(IF(VLOOKUP($E42,'Sep 2015'!$D$1:$Z$500,3,FALSE)=G42,"-","Wrong PO"),"new")</f>
        <v>new</v>
      </c>
      <c r="DE42" s="32" t="str">
        <f>IF(DD42="wrong PO",(VLOOKUP($E42,'Sep 2015'!$D$1:$Z$500,3,FALSE)),"")</f>
        <v/>
      </c>
    </row>
    <row r="43" spans="1:109">
      <c r="A43" s="115">
        <v>42</v>
      </c>
      <c r="B43" s="2" t="s">
        <v>841</v>
      </c>
      <c r="C43" s="2" t="s">
        <v>510</v>
      </c>
      <c r="D43" s="2" t="s">
        <v>76</v>
      </c>
      <c r="E43" s="2" t="s">
        <v>295</v>
      </c>
      <c r="F43" s="2" t="s">
        <v>67</v>
      </c>
      <c r="G43" s="21" t="s">
        <v>94</v>
      </c>
      <c r="H43" s="21" t="str">
        <f>IFERROR(VLOOKUP($E43,'Wayne Master'!$B$1:$C$315,2,FALSE),"not on master")</f>
        <v>Call</v>
      </c>
      <c r="I43" s="11" t="s">
        <v>2109</v>
      </c>
      <c r="J43" s="3">
        <v>42499</v>
      </c>
      <c r="K43" s="2" t="s">
        <v>685</v>
      </c>
      <c r="L43" s="2" t="s">
        <v>68</v>
      </c>
      <c r="M43" s="2" t="s">
        <v>30</v>
      </c>
      <c r="N43" s="2" t="s">
        <v>31</v>
      </c>
      <c r="O43" s="2" t="s">
        <v>32</v>
      </c>
      <c r="P43" s="4">
        <v>4889</v>
      </c>
      <c r="Q43" s="4">
        <v>6295</v>
      </c>
      <c r="R43" s="4">
        <v>1406</v>
      </c>
      <c r="S43" s="5">
        <v>23.76</v>
      </c>
      <c r="T43" s="4">
        <v>2477</v>
      </c>
      <c r="U43" s="4">
        <v>3882</v>
      </c>
      <c r="V43" s="4">
        <v>1405</v>
      </c>
      <c r="W43" s="5">
        <v>84.02</v>
      </c>
      <c r="X43" s="5">
        <v>0</v>
      </c>
      <c r="Y43" s="14">
        <v>107.78</v>
      </c>
      <c r="Z43" s="14">
        <v>0</v>
      </c>
      <c r="AA43" s="14">
        <v>107.78</v>
      </c>
      <c r="AB43" s="4">
        <v>24580</v>
      </c>
      <c r="AC43" s="55"/>
      <c r="AD43" s="59">
        <f t="shared" si="2"/>
        <v>338.31</v>
      </c>
      <c r="AE43" s="59">
        <f t="shared" si="3"/>
        <v>338.52909999999997</v>
      </c>
      <c r="AF43" s="102" t="str">
        <f>IFERROR(IFERROR(VLOOKUP($G43,'FPO034'!$J$9:$Q$196,7,FALSE),(VLOOKUP($H43,'FPO034'!$J$9:$Q$196,7,FALSE))),"No PO")</f>
        <v>No PO</v>
      </c>
      <c r="AG43" s="102" t="str">
        <f>IFERROR(IFERROR(VLOOKUP($G43,'FPO034'!$J$9:$Q$196,8,FALSE),(VLOOKUP($H43,'FPO034'!$J$9:$Q$196,8,FALSE))),"No PO")</f>
        <v>No PO</v>
      </c>
      <c r="AH43" s="102" t="str">
        <f t="shared" si="4"/>
        <v>No</v>
      </c>
      <c r="AI43" s="59">
        <f>IFERROR(VLOOKUP($E43,'Rev2 Aug 16'!$D$1:$Z$300,22,FALSE),"-")</f>
        <v>107.78</v>
      </c>
      <c r="AJ43" s="59" t="str">
        <f>IFERROR(VLOOKUP($E43,'Rev2 Aug 16'!$D$1:$Z$300,5,FALSE),"-")</f>
        <v>WAY2001H6A</v>
      </c>
      <c r="AK43" s="59" t="str">
        <f>IFERROR(VLOOKUP(AJ43,'Paid Invoices'!$F$6:$I$381,3,FALSE),"")</f>
        <v/>
      </c>
      <c r="AL43" s="59" t="str">
        <f>IFERROR(VLOOKUP(AJ43,'Open Invoices'!$D$1:$E$3000,2,FALSE),"")</f>
        <v/>
      </c>
      <c r="AM43" s="59">
        <f>IFERROR(VLOOKUP($E43,'Rev2 July 16'!$D$1:$Z$300,22,FALSE),"-")</f>
        <v>141.38</v>
      </c>
      <c r="AN43" s="59" t="str">
        <f>IFERROR(VLOOKUP($E43,'Rev2 July 16'!$D$1:$Z$300,5,FALSE),"-")</f>
        <v>WAY2001G6A</v>
      </c>
      <c r="AO43" s="59" t="str">
        <f>IFERROR(VLOOKUP(AN43,'Paid Invoices'!$F$6:$I$381,3,FALSE),"")</f>
        <v/>
      </c>
      <c r="AP43" s="59" t="str">
        <f>IFERROR(VLOOKUP(AN43,'Open Invoices'!$D$1:$E$3000,2,FALSE),"")</f>
        <v/>
      </c>
      <c r="AQ43" s="59">
        <f>IFERROR(VLOOKUP($E43,'Rev June 16'!$D$1:$Z$300,22,FALSE),"-")</f>
        <v>79.569999999999993</v>
      </c>
      <c r="AR43" s="59" t="str">
        <f>IFERROR(VLOOKUP($E43,'Rev June 16'!$D$1:$Z$300,4,FALSE),"-")</f>
        <v>WAY2001F6A</v>
      </c>
      <c r="AS43" s="59" t="str">
        <f>IFERROR(VLOOKUP(AR43,'Paid Invoices'!$F$6:$I$381,3,FALSE),"")</f>
        <v/>
      </c>
      <c r="AT43" s="59" t="str">
        <f>IFERROR(VLOOKUP(AR43,'Open Invoices'!$D$1:$E$3000,2,FALSE),"")</f>
        <v/>
      </c>
      <c r="AU43" s="59">
        <f>IFERROR(VLOOKUP($E43,'May 2016'!$D$1:$Z$300,22,FALSE),"-")</f>
        <v>9.58</v>
      </c>
      <c r="AV43" s="59" t="str">
        <f>IFERROR(VLOOKUP($E43,'May 2016'!$D$1:$Z$300,4,FALSE),"-")</f>
        <v>WAY2001E6A</v>
      </c>
      <c r="AW43" s="59" t="str">
        <f>IFERROR(VLOOKUP(AV43,'Paid Invoices'!$F$6:$I$381,3,FALSE),"")</f>
        <v/>
      </c>
      <c r="AX43" s="59" t="str">
        <f>IFERROR(VLOOKUP(AV43,'Open Invoices'!$D$1:$E$3000,2,FALSE),"")</f>
        <v/>
      </c>
      <c r="AY43" s="59" t="str">
        <f>IFERROR(VLOOKUP($E43,'Apr 2016'!$D$1:$Z$300,22,FALSE),"-")</f>
        <v>-</v>
      </c>
      <c r="AZ43" s="59" t="str">
        <f>IFERROR(VLOOKUP($E43,'Apr 2016'!$D$1:$Z$300,4,FALSE),"-")</f>
        <v>-</v>
      </c>
      <c r="BA43" s="59" t="str">
        <f>IFERROR(VLOOKUP(AZ43,'Paid Invoices'!$F$6:$I$381,3,FALSE),"")</f>
        <v/>
      </c>
      <c r="BB43" s="59" t="str">
        <f>IFERROR(VLOOKUP(AZ43,'Open Invoices'!$D$1:$E$3000,2,FALSE),"")</f>
        <v/>
      </c>
      <c r="BC43" s="59" t="str">
        <f>IFERROR(VLOOKUP($E43,'Mar 2016'!$D$1:$Z$300,22,FALSE),"-")</f>
        <v>-</v>
      </c>
      <c r="BD43" s="59" t="str">
        <f>IFERROR(VLOOKUP($E43,'Mar 2016'!$D$1:$Z$300,4,FALSE),"-")</f>
        <v>-</v>
      </c>
      <c r="BE43" s="59" t="str">
        <f>IFERROR(VLOOKUP(BD43,'Paid Invoices'!$F$6:$I$381,3,FALSE),"")</f>
        <v/>
      </c>
      <c r="BF43" s="59" t="str">
        <f>IFERROR(VLOOKUP(BD43,'Open Invoices'!$D$1:$E$3000,2,FALSE),"")</f>
        <v/>
      </c>
      <c r="BG43" s="59" t="str">
        <f>IFERROR(VLOOKUP($E43,'Feb 2016'!$D$1:$Z$300,22,FALSE),"-")</f>
        <v>-</v>
      </c>
      <c r="BH43" s="59" t="str">
        <f>IFERROR(VLOOKUP($E43,'Feb 2016'!$D$1:$Z$300,4,FALSE),"-")</f>
        <v>-</v>
      </c>
      <c r="BI43" s="59" t="str">
        <f>IFERROR(VLOOKUP(BH43,'Paid Invoices'!$F$6:$I$381,3,FALSE),"")</f>
        <v/>
      </c>
      <c r="BJ43" s="59" t="str">
        <f>IFERROR(VLOOKUP(BH43,'Open Invoices'!$D$1:$E$3000,2,FALSE),"")</f>
        <v/>
      </c>
      <c r="BK43" s="59" t="str">
        <f>IFERROR(VLOOKUP($E43,'Jan 2016'!$D$1:$Z$300,22,FALSE),"-")</f>
        <v>-</v>
      </c>
      <c r="BL43" s="59" t="str">
        <f>IFERROR(VLOOKUP($E43,'Jan 2016'!$D$1:$Z$300,4,FALSE),"-")</f>
        <v>-</v>
      </c>
      <c r="BM43" s="59" t="str">
        <f>IFERROR(VLOOKUP(BL43,'Paid Invoices'!$F$6:$I$381,3,FALSE),"")</f>
        <v/>
      </c>
      <c r="BN43" s="59" t="str">
        <f>IFERROR(VLOOKUP(BL43,'Open Invoices'!$D$1:$E$3000,2,FALSE),"")</f>
        <v/>
      </c>
      <c r="BO43" s="59" t="str">
        <f>IFERROR(VLOOKUP($E43,'Dec 2015'!$D$1:$Z$300,22,FALSE),"-")</f>
        <v>-</v>
      </c>
      <c r="BP43" s="59" t="str">
        <f>IFERROR(VLOOKUP($E43,'Dec 2015'!$D$1:$Z$300,4,FALSE),"-")</f>
        <v>-</v>
      </c>
      <c r="BQ43" s="59" t="str">
        <f>IFERROR(VLOOKUP(BP43,'Paid Invoices'!$F$6:$I$381,3,FALSE),"")</f>
        <v/>
      </c>
      <c r="BR43" s="59" t="str">
        <f>IFERROR(VLOOKUP(BP43,'Open Invoices'!$D$1:$E$3000,2,FALSE),"")</f>
        <v/>
      </c>
      <c r="BS43" s="59" t="str">
        <f>IFERROR(VLOOKUP($E43,'Nov 2015'!$D$1:$Z$300,22,FALSE),"-")</f>
        <v>-</v>
      </c>
      <c r="BT43" s="59" t="str">
        <f>IFERROR(VLOOKUP($E43,'Nov 2015'!$D$1:$Z$300,4,FALSE),"-")</f>
        <v>-</v>
      </c>
      <c r="BU43" s="59" t="str">
        <f>IFERROR(VLOOKUP(BT43,'Paid Invoices'!$F$6:$I$381,3,FALSE),"")</f>
        <v/>
      </c>
      <c r="BV43" s="59" t="str">
        <f>IFERROR(VLOOKUP(BT43,'Open Invoices'!$D$1:$E$3000,2,FALSE),"")</f>
        <v/>
      </c>
      <c r="BW43" s="59" t="str">
        <f>IFERROR(VLOOKUP($E43,'Oct 2015'!$D$1:$Z$300,22,FALSE),"-")</f>
        <v>-</v>
      </c>
      <c r="BX43" s="59" t="str">
        <f>IFERROR(VLOOKUP($E43,'Oct 2015'!$D$1:$Z$300,4,FALSE),"-")</f>
        <v>-</v>
      </c>
      <c r="BY43" s="59" t="str">
        <f>IFERROR(VLOOKUP(BX43,'Paid Invoices'!$F$6:$I$381,3,FALSE),"")</f>
        <v/>
      </c>
      <c r="BZ43" s="59" t="str">
        <f>IFERROR(VLOOKUP(BX43,'Open Invoices'!$D$1:$E$3000,2,FALSE),"")</f>
        <v/>
      </c>
      <c r="CA43" s="59" t="str">
        <f>IFERROR(VLOOKUP($E43,'Sep 2015'!$D$1:$Z$300,22,FALSE),"-")</f>
        <v>-</v>
      </c>
      <c r="CB43" s="59" t="str">
        <f>IFERROR(VLOOKUP($E43,'Sep 2015'!$D$1:$Z$300,4,FALSE),"-")</f>
        <v>-</v>
      </c>
      <c r="CC43" s="59" t="str">
        <f>IFERROR(VLOOKUP(CB43,'Paid Invoices'!$F$6:$I$381,3,FALSE),"")</f>
        <v/>
      </c>
      <c r="CD43" s="59" t="str">
        <f>IFERROR(VLOOKUP(CB43,'Open Invoices'!$D$1:$E$3000,2,FALSE),"")</f>
        <v/>
      </c>
      <c r="CE43" s="52"/>
      <c r="CF43" s="52" t="s">
        <v>2115</v>
      </c>
      <c r="CG43" s="49" t="str">
        <f>IFERROR(IFERROR(VLOOKUP($E43,'Asset Group  All Assets'!$B$1:$C$500,2,FALSE),(VLOOKUP($E43,'Missing-WSU-POs'!$B$1:$D$500,3,FALSE))),"?")</f>
        <v>Needed</v>
      </c>
      <c r="CH43" s="31" t="str">
        <f t="shared" si="0"/>
        <v/>
      </c>
      <c r="CI43" s="31" t="str">
        <f t="shared" si="5"/>
        <v>Wrong PO</v>
      </c>
      <c r="CJ43" s="29" t="str">
        <f>IFERROR(IF(VLOOKUP($E43,'Org July 2016 '!$D$1:$Z$500,3,FALSE)=G43,"-","Wrong PO"),"new")</f>
        <v>-</v>
      </c>
      <c r="CK43" s="32" t="str">
        <f>IF(CJ43="wrong PO",(VLOOKUP($E43,'Org July 2016 '!$D$1:$Z$500,3,FALSE)),"")</f>
        <v/>
      </c>
      <c r="CL43" s="29" t="str">
        <f>IFERROR(IF(VLOOKUP($E43,'Org June 2016 '!$D$1:$Z$500,3,FALSE)=G43,"-","Wrong PO"),"new")</f>
        <v>-</v>
      </c>
      <c r="CM43" s="32" t="str">
        <f>IF(CL43="wrong PO",(VLOOKUP($E43,'Org June 2016 '!$D$1:$Z$500,3,FALSE)),"")</f>
        <v/>
      </c>
      <c r="CN43" s="29" t="str">
        <f>IFERROR(IF(VLOOKUP($E43,'May 2016'!D42:Z541,3,FALSE)=G43,"-","Wrong PO"),"new")</f>
        <v>-</v>
      </c>
      <c r="CO43" s="32" t="str">
        <f>IF(CN43="wrong PO",(VLOOKUP($E43,'May 2016'!D42:Z541,3,FALSE)),"")</f>
        <v/>
      </c>
      <c r="CP43" s="29" t="str">
        <f>IFERROR(IF(VLOOKUP($E43,'Apr 2016'!$D$1:$Z$500,3,FALSE)=G43,"-","Wrong PO"),"new")</f>
        <v>new</v>
      </c>
      <c r="CQ43" s="32" t="str">
        <f>IF(CP43="wrong PO",(VLOOKUP($E43,'Apr 2016'!$D$1:$Z$500,3,FALSE)),"")</f>
        <v/>
      </c>
      <c r="CR43" s="32" t="str">
        <f>IFERROR(IF(VLOOKUP($E43,'Mar 2016'!$D$1:$Z$500,3,FALSE)=G43,"-","Wrong PO"),"new")</f>
        <v>new</v>
      </c>
      <c r="CS43" s="32" t="str">
        <f>IF(CP43="wrong PO",(VLOOKUP($E43,'Mar 2016'!$D$1:$Z$500,3,FALSE)),"")</f>
        <v/>
      </c>
      <c r="CT43" s="32" t="str">
        <f>IFERROR(IF(VLOOKUP($E43,'Feb 2016'!$D$1:$Z$500,3,FALSE)=G43,"-","Wrong PO"),"new")</f>
        <v>new</v>
      </c>
      <c r="CU43" s="32" t="str">
        <f>IF(CP43="wrong PO",(VLOOKUP($E43,'Feb 2016'!$D$1:$Z$500,3,FALSE)),"")</f>
        <v/>
      </c>
      <c r="CV43" s="29" t="str">
        <f>IFERROR(IF(VLOOKUP($E43,'Jan 2016'!$D$1:$Z$500,3,FALSE)=G43,"-","Wrong PO"),"new")</f>
        <v>new</v>
      </c>
      <c r="CW43" s="32" t="str">
        <f>IF(CV43="wrong PO",(VLOOKUP($E43,'Jan 2016'!$D$1:$Z$500,3,FALSE)),"")</f>
        <v/>
      </c>
      <c r="CX43" s="29" t="str">
        <f>IFERROR(IF(VLOOKUP($E43,'Dec 2015'!$D$1:$Z$500,3,FALSE)=G43,"-","Wrong PO"),"new")</f>
        <v>new</v>
      </c>
      <c r="CY43" s="32" t="str">
        <f>IF(CX43="wrong PO",(VLOOKUP($E43,'Dec 2015'!$D$1:$Z$500,3,FALSE)),"")</f>
        <v/>
      </c>
      <c r="CZ43" s="29" t="str">
        <f>IFERROR(IF(VLOOKUP($E43,'Nov 2015'!$D$1:$Z$500,3,FALSE)=G43,"-","Wrong PO"),"new")</f>
        <v>new</v>
      </c>
      <c r="DA43" s="32" t="str">
        <f>IF(CZ43="wrong PO",(VLOOKUP($E43,'Nov 2015'!$D$1:$Z$500,3,FALSE)),"")</f>
        <v/>
      </c>
      <c r="DB43" s="29" t="str">
        <f>IFERROR(IF(VLOOKUP($E43,'Oct 2015'!$D$1:$Z$500,3,FALSE)=G43,"-","Wrong PO"),"new")</f>
        <v>new</v>
      </c>
      <c r="DC43" s="32" t="str">
        <f>IF(DB43="wrong PO",(VLOOKUP($E43,'Oct 2015'!$D$1:$Z$500,3,FALSE)),"")</f>
        <v/>
      </c>
      <c r="DD43" s="29" t="str">
        <f>IFERROR(IF(VLOOKUP($E43,'Sep 2015'!$D$1:$Z$500,3,FALSE)=G43,"-","Wrong PO"),"new")</f>
        <v>new</v>
      </c>
      <c r="DE43" s="32" t="str">
        <f>IF(DD43="wrong PO",(VLOOKUP($E43,'Sep 2015'!$D$1:$Z$500,3,FALSE)),"")</f>
        <v/>
      </c>
    </row>
    <row r="44" spans="1:109">
      <c r="A44" s="115">
        <v>43</v>
      </c>
      <c r="B44" s="2" t="s">
        <v>841</v>
      </c>
      <c r="C44" s="2" t="s">
        <v>510</v>
      </c>
      <c r="D44" s="2" t="s">
        <v>76</v>
      </c>
      <c r="E44" s="2" t="s">
        <v>495</v>
      </c>
      <c r="F44" s="2" t="s">
        <v>496</v>
      </c>
      <c r="G44" s="21" t="s">
        <v>94</v>
      </c>
      <c r="H44" s="21" t="str">
        <f>IFERROR(VLOOKUP($E44,'Wayne Master'!$B$1:$C$315,2,FALSE),"not on master")</f>
        <v>P0786917</v>
      </c>
      <c r="I44" s="11" t="s">
        <v>2109</v>
      </c>
      <c r="J44" s="3">
        <v>42284</v>
      </c>
      <c r="K44" s="2" t="s">
        <v>39</v>
      </c>
      <c r="L44" s="2" t="s">
        <v>389</v>
      </c>
      <c r="M44" s="2" t="s">
        <v>30</v>
      </c>
      <c r="N44" s="2" t="s">
        <v>31</v>
      </c>
      <c r="O44" s="2" t="s">
        <v>32</v>
      </c>
      <c r="P44" s="4">
        <v>2</v>
      </c>
      <c r="Q44" s="4">
        <v>2</v>
      </c>
      <c r="R44" s="4">
        <v>0</v>
      </c>
      <c r="S44" s="5">
        <v>0</v>
      </c>
      <c r="T44" s="4">
        <v>4</v>
      </c>
      <c r="U44" s="4">
        <v>4</v>
      </c>
      <c r="V44" s="4">
        <v>0</v>
      </c>
      <c r="W44" s="5">
        <v>0</v>
      </c>
      <c r="X44" s="5">
        <v>0</v>
      </c>
      <c r="Y44" s="14">
        <v>0</v>
      </c>
      <c r="Z44" s="14">
        <v>0</v>
      </c>
      <c r="AA44" s="14">
        <v>0</v>
      </c>
      <c r="AB44" s="4">
        <v>24580</v>
      </c>
      <c r="AC44" s="55"/>
      <c r="AD44" s="59">
        <f t="shared" si="2"/>
        <v>0</v>
      </c>
      <c r="AE44" s="59">
        <f t="shared" si="3"/>
        <v>0.27300000000000002</v>
      </c>
      <c r="AF44" s="102">
        <f>IFERROR(IFERROR(VLOOKUP($G44,'FPO034'!$J$9:$Q$196,7,FALSE),(VLOOKUP($H44,'FPO034'!$J$9:$Q$196,7,FALSE))),"No PO")</f>
        <v>2301</v>
      </c>
      <c r="AG44" s="102">
        <f>IFERROR(IFERROR(VLOOKUP($G44,'FPO034'!$J$9:$Q$196,8,FALSE),(VLOOKUP($H44,'FPO034'!$J$9:$Q$196,8,FALSE))),"No PO")</f>
        <v>0</v>
      </c>
      <c r="AH44" s="102" t="str">
        <f t="shared" si="4"/>
        <v>--</v>
      </c>
      <c r="AI44" s="59" t="str">
        <f>IFERROR(VLOOKUP($E44,'Rev2 Aug 16'!$D$1:$Z$300,22,FALSE),"-")</f>
        <v>-</v>
      </c>
      <c r="AJ44" s="59" t="str">
        <f>IFERROR(VLOOKUP($E44,'Rev2 Aug 16'!$D$1:$Z$300,5,FALSE),"-")</f>
        <v>-</v>
      </c>
      <c r="AK44" s="59" t="str">
        <f>IFERROR(VLOOKUP(AJ44,'Paid Invoices'!$F$6:$I$381,3,FALSE),"")</f>
        <v/>
      </c>
      <c r="AL44" s="59" t="str">
        <f>IFERROR(VLOOKUP(AJ44,'Open Invoices'!$D$1:$E$3000,2,FALSE),"")</f>
        <v/>
      </c>
      <c r="AM44" s="59" t="str">
        <f>IFERROR(VLOOKUP($E44,'Rev2 July 16'!$D$1:$Z$300,22,FALSE),"-")</f>
        <v>-</v>
      </c>
      <c r="AN44" s="59" t="str">
        <f>IFERROR(VLOOKUP($E44,'Rev2 July 16'!$D$1:$Z$300,5,FALSE),"-")</f>
        <v>-</v>
      </c>
      <c r="AO44" s="59" t="str">
        <f>IFERROR(VLOOKUP(AN44,'Paid Invoices'!$F$6:$I$381,3,FALSE),"")</f>
        <v/>
      </c>
      <c r="AP44" s="59" t="str">
        <f>IFERROR(VLOOKUP(AN44,'Open Invoices'!$D$1:$E$3000,2,FALSE),"")</f>
        <v/>
      </c>
      <c r="AQ44" s="59">
        <f>IFERROR(VLOOKUP($E44,'Rev June 16'!$D$1:$Z$300,22,FALSE),"-")</f>
        <v>0</v>
      </c>
      <c r="AR44" s="59" t="str">
        <f>IFERROR(VLOOKUP($E44,'Rev June 16'!$D$1:$Z$300,4,FALSE),"-")</f>
        <v>WAY2001F6A</v>
      </c>
      <c r="AS44" s="59" t="str">
        <f>IFERROR(VLOOKUP(AR44,'Paid Invoices'!$F$6:$I$381,3,FALSE),"")</f>
        <v/>
      </c>
      <c r="AT44" s="59" t="str">
        <f>IFERROR(VLOOKUP(AR44,'Open Invoices'!$D$1:$E$3000,2,FALSE),"")</f>
        <v/>
      </c>
      <c r="AU44" s="59" t="str">
        <f>IFERROR(VLOOKUP($E44,'May 2016'!$D$1:$Z$300,22,FALSE),"-")</f>
        <v>-</v>
      </c>
      <c r="AV44" s="59" t="str">
        <f>IFERROR(VLOOKUP($E44,'May 2016'!$D$1:$Z$300,4,FALSE),"-")</f>
        <v>-</v>
      </c>
      <c r="AW44" s="59" t="str">
        <f>IFERROR(VLOOKUP(AV44,'Paid Invoices'!$F$6:$I$381,3,FALSE),"")</f>
        <v/>
      </c>
      <c r="AX44" s="59" t="str">
        <f>IFERROR(VLOOKUP(AV44,'Open Invoices'!$D$1:$E$3000,2,FALSE),"")</f>
        <v/>
      </c>
      <c r="AY44" s="59" t="str">
        <f>IFERROR(VLOOKUP($E44,'Apr 2016'!$D$1:$Z$300,22,FALSE),"-")</f>
        <v>-</v>
      </c>
      <c r="AZ44" s="59" t="str">
        <f>IFERROR(VLOOKUP($E44,'Apr 2016'!$D$1:$Z$300,4,FALSE),"-")</f>
        <v>-</v>
      </c>
      <c r="BA44" s="59" t="str">
        <f>IFERROR(VLOOKUP(AZ44,'Paid Invoices'!$F$6:$I$381,3,FALSE),"")</f>
        <v/>
      </c>
      <c r="BB44" s="59" t="str">
        <f>IFERROR(VLOOKUP(AZ44,'Open Invoices'!$D$1:$E$3000,2,FALSE),"")</f>
        <v/>
      </c>
      <c r="BC44" s="59">
        <f>IFERROR(VLOOKUP($E44,'Mar 2016'!$D$1:$Z$300,22,FALSE),"-")</f>
        <v>0</v>
      </c>
      <c r="BD44" s="59" t="str">
        <f>IFERROR(VLOOKUP($E44,'Mar 2016'!$D$1:$Z$300,4,FALSE),"-")</f>
        <v>WAY2001C6AG</v>
      </c>
      <c r="BE44" s="59" t="str">
        <f>IFERROR(VLOOKUP(BD44,'Paid Invoices'!$F$6:$I$381,3,FALSE),"")</f>
        <v/>
      </c>
      <c r="BF44" s="59" t="str">
        <f>IFERROR(VLOOKUP(BD44,'Open Invoices'!$D$1:$E$3000,2,FALSE),"")</f>
        <v/>
      </c>
      <c r="BG44" s="59" t="str">
        <f>IFERROR(VLOOKUP($E44,'Feb 2016'!$D$1:$Z$300,22,FALSE),"-")</f>
        <v>-</v>
      </c>
      <c r="BH44" s="59" t="str">
        <f>IFERROR(VLOOKUP($E44,'Feb 2016'!$D$1:$Z$300,4,FALSE),"-")</f>
        <v>-</v>
      </c>
      <c r="BI44" s="59" t="str">
        <f>IFERROR(VLOOKUP(BH44,'Paid Invoices'!$F$6:$I$381,3,FALSE),"")</f>
        <v/>
      </c>
      <c r="BJ44" s="59" t="str">
        <f>IFERROR(VLOOKUP(BH44,'Open Invoices'!$D$1:$E$3000,2,FALSE),"")</f>
        <v/>
      </c>
      <c r="BK44" s="59">
        <f>IFERROR(VLOOKUP($E44,'Jan 2016'!$D$1:$Z$300,22,FALSE),"-")</f>
        <v>0</v>
      </c>
      <c r="BL44" s="59" t="str">
        <f>IFERROR(VLOOKUP($E44,'Jan 2016'!$D$1:$Z$300,4,FALSE),"-")</f>
        <v>WAY2001A6AU</v>
      </c>
      <c r="BM44" s="59" t="str">
        <f>IFERROR(VLOOKUP(BL44,'Paid Invoices'!$F$6:$I$381,3,FALSE),"")</f>
        <v/>
      </c>
      <c r="BN44" s="59" t="str">
        <f>IFERROR(VLOOKUP(BL44,'Open Invoices'!$D$1:$E$3000,2,FALSE),"")</f>
        <v/>
      </c>
      <c r="BO44" s="59" t="str">
        <f>IFERROR(VLOOKUP($E44,'Dec 2015'!$D$1:$Z$300,22,FALSE),"-")</f>
        <v>-</v>
      </c>
      <c r="BP44" s="59" t="str">
        <f>IFERROR(VLOOKUP($E44,'Dec 2015'!$D$1:$Z$300,4,FALSE),"-")</f>
        <v>-</v>
      </c>
      <c r="BQ44" s="59" t="str">
        <f>IFERROR(VLOOKUP(BP44,'Paid Invoices'!$F$6:$I$381,3,FALSE),"")</f>
        <v/>
      </c>
      <c r="BR44" s="59" t="str">
        <f>IFERROR(VLOOKUP(BP44,'Open Invoices'!$D$1:$E$3000,2,FALSE),"")</f>
        <v/>
      </c>
      <c r="BS44" s="59">
        <f>IFERROR(VLOOKUP($E44,'Nov 2015'!$D$1:$Z$300,22,FALSE),"-")</f>
        <v>0</v>
      </c>
      <c r="BT44" s="59" t="str">
        <f>IFERROR(VLOOKUP($E44,'Nov 2015'!$D$1:$Z$300,4,FALSE),"-")</f>
        <v>WAY2001K5A</v>
      </c>
      <c r="BU44" s="59" t="str">
        <f>IFERROR(VLOOKUP(BT44,'Paid Invoices'!$F$6:$I$381,3,FALSE),"")</f>
        <v/>
      </c>
      <c r="BV44" s="59" t="str">
        <f>IFERROR(VLOOKUP(BT44,'Open Invoices'!$D$1:$E$3000,2,FALSE),"")</f>
        <v/>
      </c>
      <c r="BW44" s="59" t="str">
        <f>IFERROR(VLOOKUP($E44,'Oct 2015'!$D$1:$Z$300,22,FALSE),"-")</f>
        <v>-</v>
      </c>
      <c r="BX44" s="59" t="str">
        <f>IFERROR(VLOOKUP($E44,'Oct 2015'!$D$1:$Z$300,4,FALSE),"-")</f>
        <v>-</v>
      </c>
      <c r="BY44" s="59" t="str">
        <f>IFERROR(VLOOKUP(BX44,'Paid Invoices'!$F$6:$I$381,3,FALSE),"")</f>
        <v/>
      </c>
      <c r="BZ44" s="59" t="str">
        <f>IFERROR(VLOOKUP(BX44,'Open Invoices'!$D$1:$E$3000,2,FALSE),"")</f>
        <v/>
      </c>
      <c r="CA44" s="59" t="str">
        <f>IFERROR(VLOOKUP($E44,'Sep 2015'!$D$1:$Z$300,22,FALSE),"-")</f>
        <v>-</v>
      </c>
      <c r="CB44" s="59" t="str">
        <f>IFERROR(VLOOKUP($E44,'Sep 2015'!$D$1:$Z$300,4,FALSE),"-")</f>
        <v>-</v>
      </c>
      <c r="CC44" s="59" t="str">
        <f>IFERROR(VLOOKUP(CB44,'Paid Invoices'!$F$6:$I$381,3,FALSE),"")</f>
        <v/>
      </c>
      <c r="CD44" s="59" t="str">
        <f>IFERROR(VLOOKUP(CB44,'Open Invoices'!$D$1:$E$3000,2,FALSE),"")</f>
        <v/>
      </c>
      <c r="CE44" s="52"/>
      <c r="CF44" s="52" t="s">
        <v>2115</v>
      </c>
      <c r="CG44" s="49" t="str">
        <f>IFERROR(IFERROR(VLOOKUP($E44,'Asset Group  All Assets'!$B$1:$C$500,2,FALSE),(VLOOKUP($E44,'Missing-WSU-POs'!$B$1:$D$500,3,FALSE))),"?")</f>
        <v>Needed</v>
      </c>
      <c r="CH44" s="31" t="str">
        <f t="shared" si="0"/>
        <v/>
      </c>
      <c r="CI44" s="31" t="str">
        <f t="shared" si="5"/>
        <v>Wrong PO</v>
      </c>
      <c r="CJ44" s="29" t="str">
        <f>IFERROR(IF(VLOOKUP($E44,'Org July 2016 '!$D$1:$Z$500,3,FALSE)=G44,"-","Wrong PO"),"new")</f>
        <v>new</v>
      </c>
      <c r="CK44" s="32" t="str">
        <f>IF(CJ44="wrong PO",(VLOOKUP($E44,'Org July 2016 '!$D$1:$Z$500,3,FALSE)),"")</f>
        <v/>
      </c>
      <c r="CL44" s="29" t="str">
        <f>IFERROR(IF(VLOOKUP($E44,'Org June 2016 '!$D$1:$Z$500,3,FALSE)=G44,"-","Wrong PO"),"new")</f>
        <v>new</v>
      </c>
      <c r="CM44" s="32" t="str">
        <f>IF(CL44="wrong PO",(VLOOKUP($E44,'Org June 2016 '!$D$1:$Z$500,3,FALSE)),"")</f>
        <v/>
      </c>
      <c r="CN44" s="29" t="str">
        <f>IFERROR(IF(VLOOKUP($E44,'May 2016'!D43:Z542,3,FALSE)=G44,"-","Wrong PO"),"new")</f>
        <v>new</v>
      </c>
      <c r="CO44" s="32" t="str">
        <f>IF(CN44="wrong PO",(VLOOKUP($E44,'May 2016'!D43:Z542,3,FALSE)),"")</f>
        <v/>
      </c>
      <c r="CP44" s="29" t="str">
        <f>IFERROR(IF(VLOOKUP($E44,'Apr 2016'!$D$1:$Z$500,3,FALSE)=G44,"-","Wrong PO"),"new")</f>
        <v>new</v>
      </c>
      <c r="CQ44" s="32" t="str">
        <f>IF(CP44="wrong PO",(VLOOKUP($E44,'Apr 2016'!$D$1:$Z$500,3,FALSE)),"")</f>
        <v/>
      </c>
      <c r="CR44" s="32" t="str">
        <f>IFERROR(IF(VLOOKUP($E44,'Mar 2016'!$D$1:$Z$500,3,FALSE)=G44,"-","Wrong PO"),"new")</f>
        <v>Wrong PO</v>
      </c>
      <c r="CS44" s="32" t="str">
        <f>IF(CP44="wrong PO",(VLOOKUP($E44,'Mar 2016'!$D$1:$Z$500,3,FALSE)),"")</f>
        <v/>
      </c>
      <c r="CT44" s="32" t="str">
        <f>IFERROR(IF(VLOOKUP($E44,'Feb 2016'!$D$1:$Z$500,3,FALSE)=G44,"-","Wrong PO"),"new")</f>
        <v>new</v>
      </c>
      <c r="CU44" s="32" t="str">
        <f>IF(CP44="wrong PO",(VLOOKUP($E44,'Feb 2016'!$D$1:$Z$500,3,FALSE)),"")</f>
        <v/>
      </c>
      <c r="CV44" s="29" t="str">
        <f>IFERROR(IF(VLOOKUP($E44,'Jan 2016'!$D$1:$Z$500,3,FALSE)=G44,"-","Wrong PO"),"new")</f>
        <v>Wrong PO</v>
      </c>
      <c r="CW44" s="32" t="str">
        <f>IF(CV44="wrong PO",(VLOOKUP($E44,'Jan 2016'!$D$1:$Z$500,3,FALSE)),"")</f>
        <v>P0770568</v>
      </c>
      <c r="CX44" s="29" t="str">
        <f>IFERROR(IF(VLOOKUP($E44,'Dec 2015'!$D$1:$Z$500,3,FALSE)=G44,"-","Wrong PO"),"new")</f>
        <v>new</v>
      </c>
      <c r="CY44" s="32" t="str">
        <f>IF(CX44="wrong PO",(VLOOKUP($E44,'Dec 2015'!$D$1:$Z$500,3,FALSE)),"")</f>
        <v/>
      </c>
      <c r="CZ44" s="29" t="str">
        <f>IFERROR(IF(VLOOKUP($E44,'Nov 2015'!$D$1:$Z$500,3,FALSE)=G44,"-","Wrong PO"),"new")</f>
        <v>-</v>
      </c>
      <c r="DA44" s="32" t="str">
        <f>IF(CZ44="wrong PO",(VLOOKUP($E44,'Nov 2015'!$D$1:$Z$500,3,FALSE)),"")</f>
        <v/>
      </c>
      <c r="DB44" s="29" t="str">
        <f>IFERROR(IF(VLOOKUP($E44,'Oct 2015'!$D$1:$Z$500,3,FALSE)=G44,"-","Wrong PO"),"new")</f>
        <v>new</v>
      </c>
      <c r="DC44" s="32" t="str">
        <f>IF(DB44="wrong PO",(VLOOKUP($E44,'Oct 2015'!$D$1:$Z$500,3,FALSE)),"")</f>
        <v/>
      </c>
      <c r="DD44" s="29" t="str">
        <f>IFERROR(IF(VLOOKUP($E44,'Sep 2015'!$D$1:$Z$500,3,FALSE)=G44,"-","Wrong PO"),"new")</f>
        <v>new</v>
      </c>
      <c r="DE44" s="32" t="str">
        <f>IF(DD44="wrong PO",(VLOOKUP($E44,'Sep 2015'!$D$1:$Z$500,3,FALSE)),"")</f>
        <v/>
      </c>
    </row>
    <row r="45" spans="1:109">
      <c r="A45" s="115">
        <v>44</v>
      </c>
      <c r="B45" s="2" t="s">
        <v>841</v>
      </c>
      <c r="C45" s="2" t="s">
        <v>510</v>
      </c>
      <c r="D45" s="2" t="s">
        <v>76</v>
      </c>
      <c r="E45" s="2" t="s">
        <v>333</v>
      </c>
      <c r="F45" s="2" t="s">
        <v>750</v>
      </c>
      <c r="G45" s="21" t="s">
        <v>94</v>
      </c>
      <c r="H45" s="21" t="str">
        <f>IFERROR(VLOOKUP($E45,'Wayne Master'!$B$1:$C$315,2,FALSE),"not on master")</f>
        <v>Call</v>
      </c>
      <c r="I45" s="11" t="s">
        <v>2109</v>
      </c>
      <c r="J45" s="3">
        <v>42444</v>
      </c>
      <c r="K45" s="2" t="s">
        <v>39</v>
      </c>
      <c r="L45" s="2" t="s">
        <v>751</v>
      </c>
      <c r="M45" s="2" t="s">
        <v>30</v>
      </c>
      <c r="N45" s="2" t="s">
        <v>31</v>
      </c>
      <c r="O45" s="2" t="s">
        <v>32</v>
      </c>
      <c r="P45" s="4">
        <v>9</v>
      </c>
      <c r="Q45" s="4">
        <v>9</v>
      </c>
      <c r="R45" s="4">
        <v>0</v>
      </c>
      <c r="S45" s="5">
        <v>0</v>
      </c>
      <c r="T45" s="4">
        <v>10</v>
      </c>
      <c r="U45" s="4">
        <v>10</v>
      </c>
      <c r="V45" s="4">
        <v>0</v>
      </c>
      <c r="W45" s="5">
        <v>0</v>
      </c>
      <c r="X45" s="5">
        <v>0</v>
      </c>
      <c r="Y45" s="14">
        <v>0</v>
      </c>
      <c r="Z45" s="14">
        <v>0</v>
      </c>
      <c r="AA45" s="14">
        <v>0</v>
      </c>
      <c r="AB45" s="4">
        <v>24580</v>
      </c>
      <c r="AC45" s="55"/>
      <c r="AD45" s="59">
        <f t="shared" si="2"/>
        <v>0</v>
      </c>
      <c r="AE45" s="59">
        <f t="shared" si="3"/>
        <v>0.75009999999999999</v>
      </c>
      <c r="AF45" s="102" t="str">
        <f>IFERROR(IFERROR(VLOOKUP($G45,'FPO034'!$J$9:$Q$196,7,FALSE),(VLOOKUP($H45,'FPO034'!$J$9:$Q$196,7,FALSE))),"No PO")</f>
        <v>No PO</v>
      </c>
      <c r="AG45" s="102" t="str">
        <f>IFERROR(IFERROR(VLOOKUP($G45,'FPO034'!$J$9:$Q$196,8,FALSE),(VLOOKUP($H45,'FPO034'!$J$9:$Q$196,8,FALSE))),"No PO")</f>
        <v>No PO</v>
      </c>
      <c r="AH45" s="102" t="str">
        <f t="shared" si="4"/>
        <v>No</v>
      </c>
      <c r="AI45" s="59" t="str">
        <f>IFERROR(VLOOKUP($E45,'Rev2 Aug 16'!$D$1:$Z$300,22,FALSE),"-")</f>
        <v>-</v>
      </c>
      <c r="AJ45" s="59" t="str">
        <f>IFERROR(VLOOKUP($E45,'Rev2 Aug 16'!$D$1:$Z$300,5,FALSE),"-")</f>
        <v>-</v>
      </c>
      <c r="AK45" s="59" t="str">
        <f>IFERROR(VLOOKUP(AJ45,'Paid Invoices'!$F$6:$I$381,3,FALSE),"")</f>
        <v/>
      </c>
      <c r="AL45" s="59" t="str">
        <f>IFERROR(VLOOKUP(AJ45,'Open Invoices'!$D$1:$E$3000,2,FALSE),"")</f>
        <v/>
      </c>
      <c r="AM45" s="59" t="str">
        <f>IFERROR(VLOOKUP($E45,'Rev2 July 16'!$D$1:$Z$300,22,FALSE),"-")</f>
        <v>-</v>
      </c>
      <c r="AN45" s="59" t="str">
        <f>IFERROR(VLOOKUP($E45,'Rev2 July 16'!$D$1:$Z$300,5,FALSE),"-")</f>
        <v>-</v>
      </c>
      <c r="AO45" s="59" t="str">
        <f>IFERROR(VLOOKUP(AN45,'Paid Invoices'!$F$6:$I$381,3,FALSE),"")</f>
        <v/>
      </c>
      <c r="AP45" s="59" t="str">
        <f>IFERROR(VLOOKUP(AN45,'Open Invoices'!$D$1:$E$3000,2,FALSE),"")</f>
        <v/>
      </c>
      <c r="AQ45" s="59">
        <f>IFERROR(VLOOKUP($E45,'Rev June 16'!$D$1:$Z$300,22,FALSE),"-")</f>
        <v>0</v>
      </c>
      <c r="AR45" s="59" t="str">
        <f>IFERROR(VLOOKUP($E45,'Rev June 16'!$D$1:$Z$300,4,FALSE),"-")</f>
        <v>WAY2001F6A</v>
      </c>
      <c r="AS45" s="59" t="str">
        <f>IFERROR(VLOOKUP(AR45,'Paid Invoices'!$F$6:$I$381,3,FALSE),"")</f>
        <v/>
      </c>
      <c r="AT45" s="59" t="str">
        <f>IFERROR(VLOOKUP(AR45,'Open Invoices'!$D$1:$E$3000,2,FALSE),"")</f>
        <v/>
      </c>
      <c r="AU45" s="59" t="str">
        <f>IFERROR(VLOOKUP($E45,'May 2016'!$D$1:$Z$300,22,FALSE),"-")</f>
        <v>-</v>
      </c>
      <c r="AV45" s="59" t="str">
        <f>IFERROR(VLOOKUP($E45,'May 2016'!$D$1:$Z$300,4,FALSE),"-")</f>
        <v>-</v>
      </c>
      <c r="AW45" s="59" t="str">
        <f>IFERROR(VLOOKUP(AV45,'Paid Invoices'!$F$6:$I$381,3,FALSE),"")</f>
        <v/>
      </c>
      <c r="AX45" s="59" t="str">
        <f>IFERROR(VLOOKUP(AV45,'Open Invoices'!$D$1:$E$3000,2,FALSE),"")</f>
        <v/>
      </c>
      <c r="AY45" s="59" t="str">
        <f>IFERROR(VLOOKUP($E45,'Apr 2016'!$D$1:$Z$300,22,FALSE),"-")</f>
        <v>-</v>
      </c>
      <c r="AZ45" s="59" t="str">
        <f>IFERROR(VLOOKUP($E45,'Apr 2016'!$D$1:$Z$300,4,FALSE),"-")</f>
        <v>-</v>
      </c>
      <c r="BA45" s="59" t="str">
        <f>IFERROR(VLOOKUP(AZ45,'Paid Invoices'!$F$6:$I$381,3,FALSE),"")</f>
        <v/>
      </c>
      <c r="BB45" s="59" t="str">
        <f>IFERROR(VLOOKUP(AZ45,'Open Invoices'!$D$1:$E$3000,2,FALSE),"")</f>
        <v/>
      </c>
      <c r="BC45" s="59">
        <f>IFERROR(VLOOKUP($E45,'Mar 2016'!$D$1:$Z$300,22,FALSE),"-")</f>
        <v>0</v>
      </c>
      <c r="BD45" s="59" t="str">
        <f>IFERROR(VLOOKUP($E45,'Mar 2016'!$D$1:$Z$300,4,FALSE),"-")</f>
        <v>WAY2001C6A</v>
      </c>
      <c r="BE45" s="59" t="str">
        <f>IFERROR(VLOOKUP(BD45,'Paid Invoices'!$F$6:$I$381,3,FALSE),"")</f>
        <v/>
      </c>
      <c r="BF45" s="59" t="str">
        <f>IFERROR(VLOOKUP(BD45,'Open Invoices'!$D$1:$E$3000,2,FALSE),"")</f>
        <v/>
      </c>
      <c r="BG45" s="59" t="str">
        <f>IFERROR(VLOOKUP($E45,'Feb 2016'!$D$1:$Z$300,22,FALSE),"-")</f>
        <v>-</v>
      </c>
      <c r="BH45" s="59" t="str">
        <f>IFERROR(VLOOKUP($E45,'Feb 2016'!$D$1:$Z$300,4,FALSE),"-")</f>
        <v>-</v>
      </c>
      <c r="BI45" s="59" t="str">
        <f>IFERROR(VLOOKUP(BH45,'Paid Invoices'!$F$6:$I$381,3,FALSE),"")</f>
        <v/>
      </c>
      <c r="BJ45" s="59" t="str">
        <f>IFERROR(VLOOKUP(BH45,'Open Invoices'!$D$1:$E$3000,2,FALSE),"")</f>
        <v/>
      </c>
      <c r="BK45" s="59" t="str">
        <f>IFERROR(VLOOKUP($E45,'Jan 2016'!$D$1:$Z$300,22,FALSE),"-")</f>
        <v>-</v>
      </c>
      <c r="BL45" s="59" t="str">
        <f>IFERROR(VLOOKUP($E45,'Jan 2016'!$D$1:$Z$300,4,FALSE),"-")</f>
        <v>-</v>
      </c>
      <c r="BM45" s="59" t="str">
        <f>IFERROR(VLOOKUP(BL45,'Paid Invoices'!$F$6:$I$381,3,FALSE),"")</f>
        <v/>
      </c>
      <c r="BN45" s="59" t="str">
        <f>IFERROR(VLOOKUP(BL45,'Open Invoices'!$D$1:$E$3000,2,FALSE),"")</f>
        <v/>
      </c>
      <c r="BO45" s="59" t="str">
        <f>IFERROR(VLOOKUP($E45,'Dec 2015'!$D$1:$Z$300,22,FALSE),"-")</f>
        <v>-</v>
      </c>
      <c r="BP45" s="59" t="str">
        <f>IFERROR(VLOOKUP($E45,'Dec 2015'!$D$1:$Z$300,4,FALSE),"-")</f>
        <v>-</v>
      </c>
      <c r="BQ45" s="59" t="str">
        <f>IFERROR(VLOOKUP(BP45,'Paid Invoices'!$F$6:$I$381,3,FALSE),"")</f>
        <v/>
      </c>
      <c r="BR45" s="59" t="str">
        <f>IFERROR(VLOOKUP(BP45,'Open Invoices'!$D$1:$E$3000,2,FALSE),"")</f>
        <v/>
      </c>
      <c r="BS45" s="59" t="str">
        <f>IFERROR(VLOOKUP($E45,'Nov 2015'!$D$1:$Z$300,22,FALSE),"-")</f>
        <v>-</v>
      </c>
      <c r="BT45" s="59" t="str">
        <f>IFERROR(VLOOKUP($E45,'Nov 2015'!$D$1:$Z$300,4,FALSE),"-")</f>
        <v>-</v>
      </c>
      <c r="BU45" s="59" t="str">
        <f>IFERROR(VLOOKUP(BT45,'Paid Invoices'!$F$6:$I$381,3,FALSE),"")</f>
        <v/>
      </c>
      <c r="BV45" s="59" t="str">
        <f>IFERROR(VLOOKUP(BT45,'Open Invoices'!$D$1:$E$3000,2,FALSE),"")</f>
        <v/>
      </c>
      <c r="BW45" s="59" t="str">
        <f>IFERROR(VLOOKUP($E45,'Oct 2015'!$D$1:$Z$300,22,FALSE),"-")</f>
        <v>-</v>
      </c>
      <c r="BX45" s="59" t="str">
        <f>IFERROR(VLOOKUP($E45,'Oct 2015'!$D$1:$Z$300,4,FALSE),"-")</f>
        <v>-</v>
      </c>
      <c r="BY45" s="59" t="str">
        <f>IFERROR(VLOOKUP(BX45,'Paid Invoices'!$F$6:$I$381,3,FALSE),"")</f>
        <v/>
      </c>
      <c r="BZ45" s="59" t="str">
        <f>IFERROR(VLOOKUP(BX45,'Open Invoices'!$D$1:$E$3000,2,FALSE),"")</f>
        <v/>
      </c>
      <c r="CA45" s="59" t="str">
        <f>IFERROR(VLOOKUP($E45,'Sep 2015'!$D$1:$Z$300,22,FALSE),"-")</f>
        <v>-</v>
      </c>
      <c r="CB45" s="59" t="str">
        <f>IFERROR(VLOOKUP($E45,'Sep 2015'!$D$1:$Z$300,4,FALSE),"-")</f>
        <v>-</v>
      </c>
      <c r="CC45" s="59" t="str">
        <f>IFERROR(VLOOKUP(CB45,'Paid Invoices'!$F$6:$I$381,3,FALSE),"")</f>
        <v/>
      </c>
      <c r="CD45" s="59" t="str">
        <f>IFERROR(VLOOKUP(CB45,'Open Invoices'!$D$1:$E$3000,2,FALSE),"")</f>
        <v/>
      </c>
      <c r="CE45" s="52"/>
      <c r="CF45" s="52" t="s">
        <v>2115</v>
      </c>
      <c r="CG45" s="49" t="str">
        <f>IFERROR(IFERROR(VLOOKUP($E45,'Asset Group  All Assets'!$B$1:$C$500,2,FALSE),(VLOOKUP($E45,'Missing-WSU-POs'!$B$1:$D$500,3,FALSE))),"?")</f>
        <v>Needed</v>
      </c>
      <c r="CH45" s="31" t="str">
        <f t="shared" si="0"/>
        <v/>
      </c>
      <c r="CI45" s="31" t="str">
        <f t="shared" si="5"/>
        <v>Wrong PO</v>
      </c>
      <c r="CJ45" s="29" t="str">
        <f>IFERROR(IF(VLOOKUP($E45,'Org July 2016 '!$D$1:$Z$500,3,FALSE)=G45,"-","Wrong PO"),"new")</f>
        <v>-</v>
      </c>
      <c r="CK45" s="32" t="str">
        <f>IF(CJ45="wrong PO",(VLOOKUP($E45,'Org July 2016 '!$D$1:$Z$500,3,FALSE)),"")</f>
        <v/>
      </c>
      <c r="CL45" s="29" t="str">
        <f>IFERROR(IF(VLOOKUP($E45,'Org June 2016 '!$D$1:$Z$500,3,FALSE)=G45,"-","Wrong PO"),"new")</f>
        <v>-</v>
      </c>
      <c r="CM45" s="32" t="str">
        <f>IF(CL45="wrong PO",(VLOOKUP($E45,'Org June 2016 '!$D$1:$Z$500,3,FALSE)),"")</f>
        <v/>
      </c>
      <c r="CN45" s="29" t="str">
        <f>IFERROR(IF(VLOOKUP($E45,'May 2016'!D44:Z543,3,FALSE)=G45,"-","Wrong PO"),"new")</f>
        <v>new</v>
      </c>
      <c r="CO45" s="32" t="str">
        <f>IF(CN45="wrong PO",(VLOOKUP($E45,'May 2016'!D44:Z543,3,FALSE)),"")</f>
        <v/>
      </c>
      <c r="CP45" s="29" t="str">
        <f>IFERROR(IF(VLOOKUP($E45,'Apr 2016'!$D$1:$Z$500,3,FALSE)=G45,"-","Wrong PO"),"new")</f>
        <v>new</v>
      </c>
      <c r="CQ45" s="32" t="str">
        <f>IF(CP45="wrong PO",(VLOOKUP($E45,'Apr 2016'!$D$1:$Z$500,3,FALSE)),"")</f>
        <v/>
      </c>
      <c r="CR45" s="32" t="str">
        <f>IFERROR(IF(VLOOKUP($E45,'Mar 2016'!$D$1:$Z$500,3,FALSE)=G45,"-","Wrong PO"),"new")</f>
        <v>-</v>
      </c>
      <c r="CS45" s="32" t="str">
        <f>IF(CP45="wrong PO",(VLOOKUP($E45,'Mar 2016'!$D$1:$Z$500,3,FALSE)),"")</f>
        <v/>
      </c>
      <c r="CT45" s="32" t="str">
        <f>IFERROR(IF(VLOOKUP($E45,'Feb 2016'!$D$1:$Z$500,3,FALSE)=G45,"-","Wrong PO"),"new")</f>
        <v>new</v>
      </c>
      <c r="CU45" s="32" t="str">
        <f>IF(CP45="wrong PO",(VLOOKUP($E45,'Feb 2016'!$D$1:$Z$500,3,FALSE)),"")</f>
        <v/>
      </c>
      <c r="CV45" s="29" t="str">
        <f>IFERROR(IF(VLOOKUP($E45,'Jan 2016'!$D$1:$Z$500,3,FALSE)=G45,"-","Wrong PO"),"new")</f>
        <v>new</v>
      </c>
      <c r="CW45" s="32" t="str">
        <f>IF(CV45="wrong PO",(VLOOKUP($E45,'Jan 2016'!$D$1:$Z$500,3,FALSE)),"")</f>
        <v/>
      </c>
      <c r="CX45" s="29" t="str">
        <f>IFERROR(IF(VLOOKUP($E45,'Dec 2015'!$D$1:$Z$500,3,FALSE)=G45,"-","Wrong PO"),"new")</f>
        <v>new</v>
      </c>
      <c r="CY45" s="32" t="str">
        <f>IF(CX45="wrong PO",(VLOOKUP($E45,'Dec 2015'!$D$1:$Z$500,3,FALSE)),"")</f>
        <v/>
      </c>
      <c r="CZ45" s="29" t="str">
        <f>IFERROR(IF(VLOOKUP($E45,'Nov 2015'!$D$1:$Z$500,3,FALSE)=G45,"-","Wrong PO"),"new")</f>
        <v>new</v>
      </c>
      <c r="DA45" s="32" t="str">
        <f>IF(CZ45="wrong PO",(VLOOKUP($E45,'Nov 2015'!$D$1:$Z$500,3,FALSE)),"")</f>
        <v/>
      </c>
      <c r="DB45" s="29" t="str">
        <f>IFERROR(IF(VLOOKUP($E45,'Oct 2015'!$D$1:$Z$500,3,FALSE)=G45,"-","Wrong PO"),"new")</f>
        <v>new</v>
      </c>
      <c r="DC45" s="32" t="str">
        <f>IF(DB45="wrong PO",(VLOOKUP($E45,'Oct 2015'!$D$1:$Z$500,3,FALSE)),"")</f>
        <v/>
      </c>
      <c r="DD45" s="29" t="str">
        <f>IFERROR(IF(VLOOKUP($E45,'Sep 2015'!$D$1:$Z$500,3,FALSE)=G45,"-","Wrong PO"),"new")</f>
        <v>new</v>
      </c>
      <c r="DE45" s="32" t="str">
        <f>IF(DD45="wrong PO",(VLOOKUP($E45,'Sep 2015'!$D$1:$Z$500,3,FALSE)),"")</f>
        <v/>
      </c>
    </row>
    <row r="46" spans="1:109">
      <c r="A46" s="115">
        <v>45</v>
      </c>
      <c r="B46" s="2" t="s">
        <v>841</v>
      </c>
      <c r="C46" s="2" t="s">
        <v>510</v>
      </c>
      <c r="D46" s="2" t="s">
        <v>76</v>
      </c>
      <c r="E46" s="2" t="s">
        <v>335</v>
      </c>
      <c r="F46" s="2" t="s">
        <v>750</v>
      </c>
      <c r="G46" s="21" t="s">
        <v>94</v>
      </c>
      <c r="H46" s="21" t="str">
        <f>IFERROR(VLOOKUP($E46,'Wayne Master'!$B$1:$C$315,2,FALSE),"not on master")</f>
        <v>Call</v>
      </c>
      <c r="I46" s="11" t="s">
        <v>2109</v>
      </c>
      <c r="J46" s="3">
        <v>42444</v>
      </c>
      <c r="K46" s="2" t="s">
        <v>39</v>
      </c>
      <c r="L46" s="2" t="s">
        <v>751</v>
      </c>
      <c r="M46" s="2" t="s">
        <v>30</v>
      </c>
      <c r="N46" s="2" t="s">
        <v>31</v>
      </c>
      <c r="O46" s="2" t="s">
        <v>32</v>
      </c>
      <c r="P46" s="4">
        <v>12</v>
      </c>
      <c r="Q46" s="4">
        <v>12</v>
      </c>
      <c r="R46" s="4">
        <v>0</v>
      </c>
      <c r="S46" s="5">
        <v>0</v>
      </c>
      <c r="T46" s="4">
        <v>13</v>
      </c>
      <c r="U46" s="4">
        <v>13</v>
      </c>
      <c r="V46" s="4">
        <v>0</v>
      </c>
      <c r="W46" s="5">
        <v>0</v>
      </c>
      <c r="X46" s="5">
        <v>0</v>
      </c>
      <c r="Y46" s="14">
        <v>0</v>
      </c>
      <c r="Z46" s="14">
        <v>0</v>
      </c>
      <c r="AA46" s="14">
        <v>0</v>
      </c>
      <c r="AB46" s="4">
        <v>24580</v>
      </c>
      <c r="AC46" s="55"/>
      <c r="AD46" s="59">
        <f t="shared" si="2"/>
        <v>0</v>
      </c>
      <c r="AE46" s="59">
        <f t="shared" si="3"/>
        <v>0.98019999999999996</v>
      </c>
      <c r="AF46" s="102" t="str">
        <f>IFERROR(IFERROR(VLOOKUP($G46,'FPO034'!$J$9:$Q$196,7,FALSE),(VLOOKUP($H46,'FPO034'!$J$9:$Q$196,7,FALSE))),"No PO")</f>
        <v>No PO</v>
      </c>
      <c r="AG46" s="102" t="str">
        <f>IFERROR(IFERROR(VLOOKUP($G46,'FPO034'!$J$9:$Q$196,8,FALSE),(VLOOKUP($H46,'FPO034'!$J$9:$Q$196,8,FALSE))),"No PO")</f>
        <v>No PO</v>
      </c>
      <c r="AH46" s="102" t="str">
        <f t="shared" si="4"/>
        <v>No</v>
      </c>
      <c r="AI46" s="59" t="str">
        <f>IFERROR(VLOOKUP($E46,'Rev2 Aug 16'!$D$1:$Z$300,22,FALSE),"-")</f>
        <v>-</v>
      </c>
      <c r="AJ46" s="59" t="str">
        <f>IFERROR(VLOOKUP($E46,'Rev2 Aug 16'!$D$1:$Z$300,5,FALSE),"-")</f>
        <v>-</v>
      </c>
      <c r="AK46" s="59" t="str">
        <f>IFERROR(VLOOKUP(AJ46,'Paid Invoices'!$F$6:$I$381,3,FALSE),"")</f>
        <v/>
      </c>
      <c r="AL46" s="59" t="str">
        <f>IFERROR(VLOOKUP(AJ46,'Open Invoices'!$D$1:$E$3000,2,FALSE),"")</f>
        <v/>
      </c>
      <c r="AM46" s="59" t="str">
        <f>IFERROR(VLOOKUP($E46,'Rev2 July 16'!$D$1:$Z$300,22,FALSE),"-")</f>
        <v>-</v>
      </c>
      <c r="AN46" s="59" t="str">
        <f>IFERROR(VLOOKUP($E46,'Rev2 July 16'!$D$1:$Z$300,5,FALSE),"-")</f>
        <v>-</v>
      </c>
      <c r="AO46" s="59" t="str">
        <f>IFERROR(VLOOKUP(AN46,'Paid Invoices'!$F$6:$I$381,3,FALSE),"")</f>
        <v/>
      </c>
      <c r="AP46" s="59" t="str">
        <f>IFERROR(VLOOKUP(AN46,'Open Invoices'!$D$1:$E$3000,2,FALSE),"")</f>
        <v/>
      </c>
      <c r="AQ46" s="59">
        <f>IFERROR(VLOOKUP($E46,'Rev June 16'!$D$1:$Z$300,22,FALSE),"-")</f>
        <v>0</v>
      </c>
      <c r="AR46" s="59" t="str">
        <f>IFERROR(VLOOKUP($E46,'Rev June 16'!$D$1:$Z$300,4,FALSE),"-")</f>
        <v>WAY2001F6A</v>
      </c>
      <c r="AS46" s="59" t="str">
        <f>IFERROR(VLOOKUP(AR46,'Paid Invoices'!$F$6:$I$381,3,FALSE),"")</f>
        <v/>
      </c>
      <c r="AT46" s="59" t="str">
        <f>IFERROR(VLOOKUP(AR46,'Open Invoices'!$D$1:$E$3000,2,FALSE),"")</f>
        <v/>
      </c>
      <c r="AU46" s="59" t="str">
        <f>IFERROR(VLOOKUP($E46,'May 2016'!$D$1:$Z$300,22,FALSE),"-")</f>
        <v>-</v>
      </c>
      <c r="AV46" s="59" t="str">
        <f>IFERROR(VLOOKUP($E46,'May 2016'!$D$1:$Z$300,4,FALSE),"-")</f>
        <v>-</v>
      </c>
      <c r="AW46" s="59" t="str">
        <f>IFERROR(VLOOKUP(AV46,'Paid Invoices'!$F$6:$I$381,3,FALSE),"")</f>
        <v/>
      </c>
      <c r="AX46" s="59" t="str">
        <f>IFERROR(VLOOKUP(AV46,'Open Invoices'!$D$1:$E$3000,2,FALSE),"")</f>
        <v/>
      </c>
      <c r="AY46" s="59" t="str">
        <f>IFERROR(VLOOKUP($E46,'Apr 2016'!$D$1:$Z$300,22,FALSE),"-")</f>
        <v>-</v>
      </c>
      <c r="AZ46" s="59" t="str">
        <f>IFERROR(VLOOKUP($E46,'Apr 2016'!$D$1:$Z$300,4,FALSE),"-")</f>
        <v>-</v>
      </c>
      <c r="BA46" s="59" t="str">
        <f>IFERROR(VLOOKUP(AZ46,'Paid Invoices'!$F$6:$I$381,3,FALSE),"")</f>
        <v/>
      </c>
      <c r="BB46" s="59" t="str">
        <f>IFERROR(VLOOKUP(AZ46,'Open Invoices'!$D$1:$E$3000,2,FALSE),"")</f>
        <v/>
      </c>
      <c r="BC46" s="59">
        <f>IFERROR(VLOOKUP($E46,'Mar 2016'!$D$1:$Z$300,22,FALSE),"-")</f>
        <v>0</v>
      </c>
      <c r="BD46" s="59" t="str">
        <f>IFERROR(VLOOKUP($E46,'Mar 2016'!$D$1:$Z$300,4,FALSE),"-")</f>
        <v>WAY2001C6A</v>
      </c>
      <c r="BE46" s="59" t="str">
        <f>IFERROR(VLOOKUP(BD46,'Paid Invoices'!$F$6:$I$381,3,FALSE),"")</f>
        <v/>
      </c>
      <c r="BF46" s="59" t="str">
        <f>IFERROR(VLOOKUP(BD46,'Open Invoices'!$D$1:$E$3000,2,FALSE),"")</f>
        <v/>
      </c>
      <c r="BG46" s="59" t="str">
        <f>IFERROR(VLOOKUP($E46,'Feb 2016'!$D$1:$Z$300,22,FALSE),"-")</f>
        <v>-</v>
      </c>
      <c r="BH46" s="59" t="str">
        <f>IFERROR(VLOOKUP($E46,'Feb 2016'!$D$1:$Z$300,4,FALSE),"-")</f>
        <v>-</v>
      </c>
      <c r="BI46" s="59" t="str">
        <f>IFERROR(VLOOKUP(BH46,'Paid Invoices'!$F$6:$I$381,3,FALSE),"")</f>
        <v/>
      </c>
      <c r="BJ46" s="59" t="str">
        <f>IFERROR(VLOOKUP(BH46,'Open Invoices'!$D$1:$E$3000,2,FALSE),"")</f>
        <v/>
      </c>
      <c r="BK46" s="59" t="str">
        <f>IFERROR(VLOOKUP($E46,'Jan 2016'!$D$1:$Z$300,22,FALSE),"-")</f>
        <v>-</v>
      </c>
      <c r="BL46" s="59" t="str">
        <f>IFERROR(VLOOKUP($E46,'Jan 2016'!$D$1:$Z$300,4,FALSE),"-")</f>
        <v>-</v>
      </c>
      <c r="BM46" s="59" t="str">
        <f>IFERROR(VLOOKUP(BL46,'Paid Invoices'!$F$6:$I$381,3,FALSE),"")</f>
        <v/>
      </c>
      <c r="BN46" s="59" t="str">
        <f>IFERROR(VLOOKUP(BL46,'Open Invoices'!$D$1:$E$3000,2,FALSE),"")</f>
        <v/>
      </c>
      <c r="BO46" s="59" t="str">
        <f>IFERROR(VLOOKUP($E46,'Dec 2015'!$D$1:$Z$300,22,FALSE),"-")</f>
        <v>-</v>
      </c>
      <c r="BP46" s="59" t="str">
        <f>IFERROR(VLOOKUP($E46,'Dec 2015'!$D$1:$Z$300,4,FALSE),"-")</f>
        <v>-</v>
      </c>
      <c r="BQ46" s="59" t="str">
        <f>IFERROR(VLOOKUP(BP46,'Paid Invoices'!$F$6:$I$381,3,FALSE),"")</f>
        <v/>
      </c>
      <c r="BR46" s="59" t="str">
        <f>IFERROR(VLOOKUP(BP46,'Open Invoices'!$D$1:$E$3000,2,FALSE),"")</f>
        <v/>
      </c>
      <c r="BS46" s="59" t="str">
        <f>IFERROR(VLOOKUP($E46,'Nov 2015'!$D$1:$Z$300,22,FALSE),"-")</f>
        <v>-</v>
      </c>
      <c r="BT46" s="59" t="str">
        <f>IFERROR(VLOOKUP($E46,'Nov 2015'!$D$1:$Z$300,4,FALSE),"-")</f>
        <v>-</v>
      </c>
      <c r="BU46" s="59" t="str">
        <f>IFERROR(VLOOKUP(BT46,'Paid Invoices'!$F$6:$I$381,3,FALSE),"")</f>
        <v/>
      </c>
      <c r="BV46" s="59" t="str">
        <f>IFERROR(VLOOKUP(BT46,'Open Invoices'!$D$1:$E$3000,2,FALSE),"")</f>
        <v/>
      </c>
      <c r="BW46" s="59" t="str">
        <f>IFERROR(VLOOKUP($E46,'Oct 2015'!$D$1:$Z$300,22,FALSE),"-")</f>
        <v>-</v>
      </c>
      <c r="BX46" s="59" t="str">
        <f>IFERROR(VLOOKUP($E46,'Oct 2015'!$D$1:$Z$300,4,FALSE),"-")</f>
        <v>-</v>
      </c>
      <c r="BY46" s="59" t="str">
        <f>IFERROR(VLOOKUP(BX46,'Paid Invoices'!$F$6:$I$381,3,FALSE),"")</f>
        <v/>
      </c>
      <c r="BZ46" s="59" t="str">
        <f>IFERROR(VLOOKUP(BX46,'Open Invoices'!$D$1:$E$3000,2,FALSE),"")</f>
        <v/>
      </c>
      <c r="CA46" s="59" t="str">
        <f>IFERROR(VLOOKUP($E46,'Sep 2015'!$D$1:$Z$300,22,FALSE),"-")</f>
        <v>-</v>
      </c>
      <c r="CB46" s="59" t="str">
        <f>IFERROR(VLOOKUP($E46,'Sep 2015'!$D$1:$Z$300,4,FALSE),"-")</f>
        <v>-</v>
      </c>
      <c r="CC46" s="59" t="str">
        <f>IFERROR(VLOOKUP(CB46,'Paid Invoices'!$F$6:$I$381,3,FALSE),"")</f>
        <v/>
      </c>
      <c r="CD46" s="59" t="str">
        <f>IFERROR(VLOOKUP(CB46,'Open Invoices'!$D$1:$E$3000,2,FALSE),"")</f>
        <v/>
      </c>
      <c r="CE46" s="52"/>
      <c r="CF46" s="52" t="s">
        <v>2115</v>
      </c>
      <c r="CG46" s="49" t="str">
        <f>IFERROR(IFERROR(VLOOKUP($E46,'Asset Group  All Assets'!$B$1:$C$500,2,FALSE),(VLOOKUP($E46,'Missing-WSU-POs'!$B$1:$D$500,3,FALSE))),"?")</f>
        <v>Needed</v>
      </c>
      <c r="CH46" s="31" t="str">
        <f t="shared" si="0"/>
        <v/>
      </c>
      <c r="CI46" s="31" t="str">
        <f t="shared" si="5"/>
        <v>Wrong PO</v>
      </c>
      <c r="CJ46" s="29" t="str">
        <f>IFERROR(IF(VLOOKUP($E46,'Org July 2016 '!$D$1:$Z$500,3,FALSE)=G46,"-","Wrong PO"),"new")</f>
        <v>-</v>
      </c>
      <c r="CK46" s="32" t="str">
        <f>IF(CJ46="wrong PO",(VLOOKUP($E46,'Org July 2016 '!$D$1:$Z$500,3,FALSE)),"")</f>
        <v/>
      </c>
      <c r="CL46" s="29" t="str">
        <f>IFERROR(IF(VLOOKUP($E46,'Org June 2016 '!$D$1:$Z$500,3,FALSE)=G46,"-","Wrong PO"),"new")</f>
        <v>-</v>
      </c>
      <c r="CM46" s="32" t="str">
        <f>IF(CL46="wrong PO",(VLOOKUP($E46,'Org June 2016 '!$D$1:$Z$500,3,FALSE)),"")</f>
        <v/>
      </c>
      <c r="CN46" s="29" t="str">
        <f>IFERROR(IF(VLOOKUP($E46,'May 2016'!D45:Z544,3,FALSE)=G46,"-","Wrong PO"),"new")</f>
        <v>new</v>
      </c>
      <c r="CO46" s="32" t="str">
        <f>IF(CN46="wrong PO",(VLOOKUP($E46,'May 2016'!D45:Z544,3,FALSE)),"")</f>
        <v/>
      </c>
      <c r="CP46" s="29" t="str">
        <f>IFERROR(IF(VLOOKUP($E46,'Apr 2016'!$D$1:$Z$500,3,FALSE)=G46,"-","Wrong PO"),"new")</f>
        <v>new</v>
      </c>
      <c r="CQ46" s="32" t="str">
        <f>IF(CP46="wrong PO",(VLOOKUP($E46,'Apr 2016'!$D$1:$Z$500,3,FALSE)),"")</f>
        <v/>
      </c>
      <c r="CR46" s="32" t="str">
        <f>IFERROR(IF(VLOOKUP($E46,'Mar 2016'!$D$1:$Z$500,3,FALSE)=G46,"-","Wrong PO"),"new")</f>
        <v>-</v>
      </c>
      <c r="CS46" s="32" t="str">
        <f>IF(CP46="wrong PO",(VLOOKUP($E46,'Mar 2016'!$D$1:$Z$500,3,FALSE)),"")</f>
        <v/>
      </c>
      <c r="CT46" s="32" t="str">
        <f>IFERROR(IF(VLOOKUP($E46,'Feb 2016'!$D$1:$Z$500,3,FALSE)=G46,"-","Wrong PO"),"new")</f>
        <v>new</v>
      </c>
      <c r="CU46" s="32" t="str">
        <f>IF(CP46="wrong PO",(VLOOKUP($E46,'Feb 2016'!$D$1:$Z$500,3,FALSE)),"")</f>
        <v/>
      </c>
      <c r="CV46" s="29" t="str">
        <f>IFERROR(IF(VLOOKUP($E46,'Jan 2016'!$D$1:$Z$500,3,FALSE)=G46,"-","Wrong PO"),"new")</f>
        <v>new</v>
      </c>
      <c r="CW46" s="32" t="str">
        <f>IF(CV46="wrong PO",(VLOOKUP($E46,'Jan 2016'!$D$1:$Z$500,3,FALSE)),"")</f>
        <v/>
      </c>
      <c r="CX46" s="29" t="str">
        <f>IFERROR(IF(VLOOKUP($E46,'Dec 2015'!$D$1:$Z$500,3,FALSE)=G46,"-","Wrong PO"),"new")</f>
        <v>new</v>
      </c>
      <c r="CY46" s="32" t="str">
        <f>IF(CX46="wrong PO",(VLOOKUP($E46,'Dec 2015'!$D$1:$Z$500,3,FALSE)),"")</f>
        <v/>
      </c>
      <c r="CZ46" s="29" t="str">
        <f>IFERROR(IF(VLOOKUP($E46,'Nov 2015'!$D$1:$Z$500,3,FALSE)=G46,"-","Wrong PO"),"new")</f>
        <v>new</v>
      </c>
      <c r="DA46" s="32" t="str">
        <f>IF(CZ46="wrong PO",(VLOOKUP($E46,'Nov 2015'!$D$1:$Z$500,3,FALSE)),"")</f>
        <v/>
      </c>
      <c r="DB46" s="29" t="str">
        <f>IFERROR(IF(VLOOKUP($E46,'Oct 2015'!$D$1:$Z$500,3,FALSE)=G46,"-","Wrong PO"),"new")</f>
        <v>new</v>
      </c>
      <c r="DC46" s="32" t="str">
        <f>IF(DB46="wrong PO",(VLOOKUP($E46,'Oct 2015'!$D$1:$Z$500,3,FALSE)),"")</f>
        <v/>
      </c>
      <c r="DD46" s="29" t="str">
        <f>IFERROR(IF(VLOOKUP($E46,'Sep 2015'!$D$1:$Z$500,3,FALSE)=G46,"-","Wrong PO"),"new")</f>
        <v>new</v>
      </c>
      <c r="DE46" s="32" t="str">
        <f>IF(DD46="wrong PO",(VLOOKUP($E46,'Sep 2015'!$D$1:$Z$500,3,FALSE)),"")</f>
        <v/>
      </c>
    </row>
    <row r="47" spans="1:109">
      <c r="A47" s="115">
        <v>46</v>
      </c>
      <c r="B47" s="2" t="s">
        <v>841</v>
      </c>
      <c r="C47" s="2" t="s">
        <v>510</v>
      </c>
      <c r="D47" s="2" t="s">
        <v>76</v>
      </c>
      <c r="E47" s="2" t="s">
        <v>348</v>
      </c>
      <c r="F47" s="2" t="s">
        <v>750</v>
      </c>
      <c r="G47" s="21" t="s">
        <v>94</v>
      </c>
      <c r="H47" s="21" t="str">
        <f>IFERROR(VLOOKUP($E47,'Wayne Master'!$B$1:$C$315,2,FALSE),"not on master")</f>
        <v>Call</v>
      </c>
      <c r="I47" s="11" t="s">
        <v>2109</v>
      </c>
      <c r="J47" s="3">
        <v>42444</v>
      </c>
      <c r="K47" s="2" t="s">
        <v>39</v>
      </c>
      <c r="L47" s="2" t="s">
        <v>751</v>
      </c>
      <c r="M47" s="2" t="s">
        <v>30</v>
      </c>
      <c r="N47" s="2" t="s">
        <v>31</v>
      </c>
      <c r="O47" s="2" t="s">
        <v>32</v>
      </c>
      <c r="P47" s="4">
        <v>6</v>
      </c>
      <c r="Q47" s="4">
        <v>6</v>
      </c>
      <c r="R47" s="4">
        <v>0</v>
      </c>
      <c r="S47" s="5">
        <v>0</v>
      </c>
      <c r="T47" s="4">
        <v>12</v>
      </c>
      <c r="U47" s="4">
        <v>12</v>
      </c>
      <c r="V47" s="4">
        <v>0</v>
      </c>
      <c r="W47" s="5">
        <v>0</v>
      </c>
      <c r="X47" s="5">
        <v>0</v>
      </c>
      <c r="Y47" s="14">
        <v>0</v>
      </c>
      <c r="Z47" s="14">
        <v>0</v>
      </c>
      <c r="AA47" s="14">
        <v>0</v>
      </c>
      <c r="AB47" s="4">
        <v>24580</v>
      </c>
      <c r="AC47" s="55"/>
      <c r="AD47" s="59">
        <f t="shared" si="2"/>
        <v>0</v>
      </c>
      <c r="AE47" s="59">
        <f t="shared" si="3"/>
        <v>0.81899999999999995</v>
      </c>
      <c r="AF47" s="102" t="str">
        <f>IFERROR(IFERROR(VLOOKUP($G47,'FPO034'!$J$9:$Q$196,7,FALSE),(VLOOKUP($H47,'FPO034'!$J$9:$Q$196,7,FALSE))),"No PO")</f>
        <v>No PO</v>
      </c>
      <c r="AG47" s="102" t="str">
        <f>IFERROR(IFERROR(VLOOKUP($G47,'FPO034'!$J$9:$Q$196,8,FALSE),(VLOOKUP($H47,'FPO034'!$J$9:$Q$196,8,FALSE))),"No PO")</f>
        <v>No PO</v>
      </c>
      <c r="AH47" s="102" t="str">
        <f t="shared" si="4"/>
        <v>No</v>
      </c>
      <c r="AI47" s="59" t="str">
        <f>IFERROR(VLOOKUP($E47,'Rev2 Aug 16'!$D$1:$Z$300,22,FALSE),"-")</f>
        <v>-</v>
      </c>
      <c r="AJ47" s="59" t="str">
        <f>IFERROR(VLOOKUP($E47,'Rev2 Aug 16'!$D$1:$Z$300,5,FALSE),"-")</f>
        <v>-</v>
      </c>
      <c r="AK47" s="59" t="str">
        <f>IFERROR(VLOOKUP(AJ47,'Paid Invoices'!$F$6:$I$381,3,FALSE),"")</f>
        <v/>
      </c>
      <c r="AL47" s="59" t="str">
        <f>IFERROR(VLOOKUP(AJ47,'Open Invoices'!$D$1:$E$3000,2,FALSE),"")</f>
        <v/>
      </c>
      <c r="AM47" s="59" t="str">
        <f>IFERROR(VLOOKUP($E47,'Rev2 July 16'!$D$1:$Z$300,22,FALSE),"-")</f>
        <v>-</v>
      </c>
      <c r="AN47" s="59" t="str">
        <f>IFERROR(VLOOKUP($E47,'Rev2 July 16'!$D$1:$Z$300,5,FALSE),"-")</f>
        <v>-</v>
      </c>
      <c r="AO47" s="59" t="str">
        <f>IFERROR(VLOOKUP(AN47,'Paid Invoices'!$F$6:$I$381,3,FALSE),"")</f>
        <v/>
      </c>
      <c r="AP47" s="59" t="str">
        <f>IFERROR(VLOOKUP(AN47,'Open Invoices'!$D$1:$E$3000,2,FALSE),"")</f>
        <v/>
      </c>
      <c r="AQ47" s="59">
        <f>IFERROR(VLOOKUP($E47,'Rev June 16'!$D$1:$Z$300,22,FALSE),"-")</f>
        <v>0</v>
      </c>
      <c r="AR47" s="59" t="str">
        <f>IFERROR(VLOOKUP($E47,'Rev June 16'!$D$1:$Z$300,4,FALSE),"-")</f>
        <v>WAY2001F6A</v>
      </c>
      <c r="AS47" s="59" t="str">
        <f>IFERROR(VLOOKUP(AR47,'Paid Invoices'!$F$6:$I$381,3,FALSE),"")</f>
        <v/>
      </c>
      <c r="AT47" s="59" t="str">
        <f>IFERROR(VLOOKUP(AR47,'Open Invoices'!$D$1:$E$3000,2,FALSE),"")</f>
        <v/>
      </c>
      <c r="AU47" s="59" t="str">
        <f>IFERROR(VLOOKUP($E47,'May 2016'!$D$1:$Z$300,22,FALSE),"-")</f>
        <v>-</v>
      </c>
      <c r="AV47" s="59" t="str">
        <f>IFERROR(VLOOKUP($E47,'May 2016'!$D$1:$Z$300,4,FALSE),"-")</f>
        <v>-</v>
      </c>
      <c r="AW47" s="59" t="str">
        <f>IFERROR(VLOOKUP(AV47,'Paid Invoices'!$F$6:$I$381,3,FALSE),"")</f>
        <v/>
      </c>
      <c r="AX47" s="59" t="str">
        <f>IFERROR(VLOOKUP(AV47,'Open Invoices'!$D$1:$E$3000,2,FALSE),"")</f>
        <v/>
      </c>
      <c r="AY47" s="59" t="str">
        <f>IFERROR(VLOOKUP($E47,'Apr 2016'!$D$1:$Z$300,22,FALSE),"-")</f>
        <v>-</v>
      </c>
      <c r="AZ47" s="59" t="str">
        <f>IFERROR(VLOOKUP($E47,'Apr 2016'!$D$1:$Z$300,4,FALSE),"-")</f>
        <v>-</v>
      </c>
      <c r="BA47" s="59" t="str">
        <f>IFERROR(VLOOKUP(AZ47,'Paid Invoices'!$F$6:$I$381,3,FALSE),"")</f>
        <v/>
      </c>
      <c r="BB47" s="59" t="str">
        <f>IFERROR(VLOOKUP(AZ47,'Open Invoices'!$D$1:$E$3000,2,FALSE),"")</f>
        <v/>
      </c>
      <c r="BC47" s="59">
        <f>IFERROR(VLOOKUP($E47,'Mar 2016'!$D$1:$Z$300,22,FALSE),"-")</f>
        <v>0</v>
      </c>
      <c r="BD47" s="59" t="str">
        <f>IFERROR(VLOOKUP($E47,'Mar 2016'!$D$1:$Z$300,4,FALSE),"-")</f>
        <v>WAY2001C6A</v>
      </c>
      <c r="BE47" s="59" t="str">
        <f>IFERROR(VLOOKUP(BD47,'Paid Invoices'!$F$6:$I$381,3,FALSE),"")</f>
        <v/>
      </c>
      <c r="BF47" s="59" t="str">
        <f>IFERROR(VLOOKUP(BD47,'Open Invoices'!$D$1:$E$3000,2,FALSE),"")</f>
        <v/>
      </c>
      <c r="BG47" s="59" t="str">
        <f>IFERROR(VLOOKUP($E47,'Feb 2016'!$D$1:$Z$300,22,FALSE),"-")</f>
        <v>-</v>
      </c>
      <c r="BH47" s="59" t="str">
        <f>IFERROR(VLOOKUP($E47,'Feb 2016'!$D$1:$Z$300,4,FALSE),"-")</f>
        <v>-</v>
      </c>
      <c r="BI47" s="59" t="str">
        <f>IFERROR(VLOOKUP(BH47,'Paid Invoices'!$F$6:$I$381,3,FALSE),"")</f>
        <v/>
      </c>
      <c r="BJ47" s="59" t="str">
        <f>IFERROR(VLOOKUP(BH47,'Open Invoices'!$D$1:$E$3000,2,FALSE),"")</f>
        <v/>
      </c>
      <c r="BK47" s="59" t="str">
        <f>IFERROR(VLOOKUP($E47,'Jan 2016'!$D$1:$Z$300,22,FALSE),"-")</f>
        <v>-</v>
      </c>
      <c r="BL47" s="59" t="str">
        <f>IFERROR(VLOOKUP($E47,'Jan 2016'!$D$1:$Z$300,4,FALSE),"-")</f>
        <v>-</v>
      </c>
      <c r="BM47" s="59" t="str">
        <f>IFERROR(VLOOKUP(BL47,'Paid Invoices'!$F$6:$I$381,3,FALSE),"")</f>
        <v/>
      </c>
      <c r="BN47" s="59" t="str">
        <f>IFERROR(VLOOKUP(BL47,'Open Invoices'!$D$1:$E$3000,2,FALSE),"")</f>
        <v/>
      </c>
      <c r="BO47" s="59" t="str">
        <f>IFERROR(VLOOKUP($E47,'Dec 2015'!$D$1:$Z$300,22,FALSE),"-")</f>
        <v>-</v>
      </c>
      <c r="BP47" s="59" t="str">
        <f>IFERROR(VLOOKUP($E47,'Dec 2015'!$D$1:$Z$300,4,FALSE),"-")</f>
        <v>-</v>
      </c>
      <c r="BQ47" s="59" t="str">
        <f>IFERROR(VLOOKUP(BP47,'Paid Invoices'!$F$6:$I$381,3,FALSE),"")</f>
        <v/>
      </c>
      <c r="BR47" s="59" t="str">
        <f>IFERROR(VLOOKUP(BP47,'Open Invoices'!$D$1:$E$3000,2,FALSE),"")</f>
        <v/>
      </c>
      <c r="BS47" s="59" t="str">
        <f>IFERROR(VLOOKUP($E47,'Nov 2015'!$D$1:$Z$300,22,FALSE),"-")</f>
        <v>-</v>
      </c>
      <c r="BT47" s="59" t="str">
        <f>IFERROR(VLOOKUP($E47,'Nov 2015'!$D$1:$Z$300,4,FALSE),"-")</f>
        <v>-</v>
      </c>
      <c r="BU47" s="59" t="str">
        <f>IFERROR(VLOOKUP(BT47,'Paid Invoices'!$F$6:$I$381,3,FALSE),"")</f>
        <v/>
      </c>
      <c r="BV47" s="59" t="str">
        <f>IFERROR(VLOOKUP(BT47,'Open Invoices'!$D$1:$E$3000,2,FALSE),"")</f>
        <v/>
      </c>
      <c r="BW47" s="59" t="str">
        <f>IFERROR(VLOOKUP($E47,'Oct 2015'!$D$1:$Z$300,22,FALSE),"-")</f>
        <v>-</v>
      </c>
      <c r="BX47" s="59" t="str">
        <f>IFERROR(VLOOKUP($E47,'Oct 2015'!$D$1:$Z$300,4,FALSE),"-")</f>
        <v>-</v>
      </c>
      <c r="BY47" s="59" t="str">
        <f>IFERROR(VLOOKUP(BX47,'Paid Invoices'!$F$6:$I$381,3,FALSE),"")</f>
        <v/>
      </c>
      <c r="BZ47" s="59" t="str">
        <f>IFERROR(VLOOKUP(BX47,'Open Invoices'!$D$1:$E$3000,2,FALSE),"")</f>
        <v/>
      </c>
      <c r="CA47" s="59" t="str">
        <f>IFERROR(VLOOKUP($E47,'Sep 2015'!$D$1:$Z$300,22,FALSE),"-")</f>
        <v>-</v>
      </c>
      <c r="CB47" s="59" t="str">
        <f>IFERROR(VLOOKUP($E47,'Sep 2015'!$D$1:$Z$300,4,FALSE),"-")</f>
        <v>-</v>
      </c>
      <c r="CC47" s="59" t="str">
        <f>IFERROR(VLOOKUP(CB47,'Paid Invoices'!$F$6:$I$381,3,FALSE),"")</f>
        <v/>
      </c>
      <c r="CD47" s="59" t="str">
        <f>IFERROR(VLOOKUP(CB47,'Open Invoices'!$D$1:$E$3000,2,FALSE),"")</f>
        <v/>
      </c>
      <c r="CE47" s="52"/>
      <c r="CF47" s="52" t="s">
        <v>2115</v>
      </c>
      <c r="CG47" s="49" t="str">
        <f>IFERROR(IFERROR(VLOOKUP($E47,'Asset Group  All Assets'!$B$1:$C$500,2,FALSE),(VLOOKUP($E47,'Missing-WSU-POs'!$B$1:$D$500,3,FALSE))),"?")</f>
        <v>Needed</v>
      </c>
      <c r="CH47" s="31" t="str">
        <f t="shared" si="0"/>
        <v/>
      </c>
      <c r="CI47" s="31" t="str">
        <f t="shared" si="5"/>
        <v>Wrong PO</v>
      </c>
      <c r="CJ47" s="29" t="str">
        <f>IFERROR(IF(VLOOKUP($E47,'Org July 2016 '!$D$1:$Z$500,3,FALSE)=G47,"-","Wrong PO"),"new")</f>
        <v>-</v>
      </c>
      <c r="CK47" s="32" t="str">
        <f>IF(CJ47="wrong PO",(VLOOKUP($E47,'Org July 2016 '!$D$1:$Z$500,3,FALSE)),"")</f>
        <v/>
      </c>
      <c r="CL47" s="29" t="str">
        <f>IFERROR(IF(VLOOKUP($E47,'Org June 2016 '!$D$1:$Z$500,3,FALSE)=G47,"-","Wrong PO"),"new")</f>
        <v>-</v>
      </c>
      <c r="CM47" s="32" t="str">
        <f>IF(CL47="wrong PO",(VLOOKUP($E47,'Org June 2016 '!$D$1:$Z$500,3,FALSE)),"")</f>
        <v/>
      </c>
      <c r="CN47" s="29" t="str">
        <f>IFERROR(IF(VLOOKUP($E47,'May 2016'!D46:Z545,3,FALSE)=G47,"-","Wrong PO"),"new")</f>
        <v>new</v>
      </c>
      <c r="CO47" s="32" t="str">
        <f>IF(CN47="wrong PO",(VLOOKUP($E47,'May 2016'!D46:Z545,3,FALSE)),"")</f>
        <v/>
      </c>
      <c r="CP47" s="29" t="str">
        <f>IFERROR(IF(VLOOKUP($E47,'Apr 2016'!$D$1:$Z$500,3,FALSE)=G47,"-","Wrong PO"),"new")</f>
        <v>new</v>
      </c>
      <c r="CQ47" s="32" t="str">
        <f>IF(CP47="wrong PO",(VLOOKUP($E47,'Apr 2016'!$D$1:$Z$500,3,FALSE)),"")</f>
        <v/>
      </c>
      <c r="CR47" s="32" t="str">
        <f>IFERROR(IF(VLOOKUP($E47,'Mar 2016'!$D$1:$Z$500,3,FALSE)=G47,"-","Wrong PO"),"new")</f>
        <v>-</v>
      </c>
      <c r="CS47" s="32" t="str">
        <f>IF(CP47="wrong PO",(VLOOKUP($E47,'Mar 2016'!$D$1:$Z$500,3,FALSE)),"")</f>
        <v/>
      </c>
      <c r="CT47" s="32" t="str">
        <f>IFERROR(IF(VLOOKUP($E47,'Feb 2016'!$D$1:$Z$500,3,FALSE)=G47,"-","Wrong PO"),"new")</f>
        <v>new</v>
      </c>
      <c r="CU47" s="32" t="str">
        <f>IF(CP47="wrong PO",(VLOOKUP($E47,'Feb 2016'!$D$1:$Z$500,3,FALSE)),"")</f>
        <v/>
      </c>
      <c r="CV47" s="29" t="str">
        <f>IFERROR(IF(VLOOKUP($E47,'Jan 2016'!$D$1:$Z$500,3,FALSE)=G47,"-","Wrong PO"),"new")</f>
        <v>new</v>
      </c>
      <c r="CW47" s="32" t="str">
        <f>IF(CV47="wrong PO",(VLOOKUP($E47,'Jan 2016'!$D$1:$Z$500,3,FALSE)),"")</f>
        <v/>
      </c>
      <c r="CX47" s="29" t="str">
        <f>IFERROR(IF(VLOOKUP($E47,'Dec 2015'!$D$1:$Z$500,3,FALSE)=G47,"-","Wrong PO"),"new")</f>
        <v>new</v>
      </c>
      <c r="CY47" s="32" t="str">
        <f>IF(CX47="wrong PO",(VLOOKUP($E47,'Dec 2015'!$D$1:$Z$500,3,FALSE)),"")</f>
        <v/>
      </c>
      <c r="CZ47" s="29" t="str">
        <f>IFERROR(IF(VLOOKUP($E47,'Nov 2015'!$D$1:$Z$500,3,FALSE)=G47,"-","Wrong PO"),"new")</f>
        <v>new</v>
      </c>
      <c r="DA47" s="32" t="str">
        <f>IF(CZ47="wrong PO",(VLOOKUP($E47,'Nov 2015'!$D$1:$Z$500,3,FALSE)),"")</f>
        <v/>
      </c>
      <c r="DB47" s="29" t="str">
        <f>IFERROR(IF(VLOOKUP($E47,'Oct 2015'!$D$1:$Z$500,3,FALSE)=G47,"-","Wrong PO"),"new")</f>
        <v>new</v>
      </c>
      <c r="DC47" s="32" t="str">
        <f>IF(DB47="wrong PO",(VLOOKUP($E47,'Oct 2015'!$D$1:$Z$500,3,FALSE)),"")</f>
        <v/>
      </c>
      <c r="DD47" s="29" t="str">
        <f>IFERROR(IF(VLOOKUP($E47,'Sep 2015'!$D$1:$Z$500,3,FALSE)=G47,"-","Wrong PO"),"new")</f>
        <v>new</v>
      </c>
      <c r="DE47" s="32" t="str">
        <f>IF(DD47="wrong PO",(VLOOKUP($E47,'Sep 2015'!$D$1:$Z$500,3,FALSE)),"")</f>
        <v/>
      </c>
    </row>
    <row r="48" spans="1:109">
      <c r="A48" s="115">
        <v>47</v>
      </c>
      <c r="B48" s="2" t="s">
        <v>841</v>
      </c>
      <c r="C48" s="2" t="s">
        <v>510</v>
      </c>
      <c r="D48" s="2" t="s">
        <v>729</v>
      </c>
      <c r="E48" s="2" t="s">
        <v>350</v>
      </c>
      <c r="F48" s="2" t="s">
        <v>67</v>
      </c>
      <c r="G48" s="21" t="s">
        <v>94</v>
      </c>
      <c r="H48" s="21" t="str">
        <f>IFERROR(VLOOKUP($E48,'Wayne Master'!$B$1:$C$315,2,FALSE),"not on master")</f>
        <v>Call</v>
      </c>
      <c r="I48" s="11" t="s">
        <v>2109</v>
      </c>
      <c r="J48" s="3">
        <v>42501</v>
      </c>
      <c r="K48" s="2"/>
      <c r="L48" s="2" t="s">
        <v>722</v>
      </c>
      <c r="M48" s="2" t="s">
        <v>394</v>
      </c>
      <c r="N48" s="2" t="s">
        <v>31</v>
      </c>
      <c r="O48" s="2" t="s">
        <v>382</v>
      </c>
      <c r="P48" s="4">
        <v>3991</v>
      </c>
      <c r="Q48" s="4">
        <v>4385</v>
      </c>
      <c r="R48" s="4">
        <v>394</v>
      </c>
      <c r="S48" s="5">
        <v>10.84</v>
      </c>
      <c r="T48" s="4">
        <v>10</v>
      </c>
      <c r="U48" s="4">
        <v>10</v>
      </c>
      <c r="V48" s="4">
        <v>0</v>
      </c>
      <c r="W48" s="5">
        <v>0</v>
      </c>
      <c r="X48" s="5">
        <v>0</v>
      </c>
      <c r="Y48" s="14">
        <v>10.84</v>
      </c>
      <c r="Z48" s="14">
        <v>0</v>
      </c>
      <c r="AA48" s="14">
        <v>10.84</v>
      </c>
      <c r="AB48" s="4">
        <v>24580</v>
      </c>
      <c r="AC48" s="55"/>
      <c r="AD48" s="59">
        <f t="shared" si="2"/>
        <v>120.32000000000001</v>
      </c>
      <c r="AE48" s="59">
        <f t="shared" si="3"/>
        <v>74.704499999999996</v>
      </c>
      <c r="AF48" s="102" t="str">
        <f>IFERROR(IFERROR(VLOOKUP($G48,'FPO034'!$J$9:$Q$196,7,FALSE),(VLOOKUP($H48,'FPO034'!$J$9:$Q$196,7,FALSE))),"No PO")</f>
        <v>No PO</v>
      </c>
      <c r="AG48" s="102" t="str">
        <f>IFERROR(IFERROR(VLOOKUP($G48,'FPO034'!$J$9:$Q$196,8,FALSE),(VLOOKUP($H48,'FPO034'!$J$9:$Q$196,8,FALSE))),"No PO")</f>
        <v>No PO</v>
      </c>
      <c r="AH48" s="102" t="str">
        <f t="shared" si="4"/>
        <v>No</v>
      </c>
      <c r="AI48" s="59">
        <f>IFERROR(VLOOKUP($E48,'Rev2 Aug 16'!$D$1:$Z$300,22,FALSE),"-")</f>
        <v>10.84</v>
      </c>
      <c r="AJ48" s="59" t="str">
        <f>IFERROR(VLOOKUP($E48,'Rev2 Aug 16'!$D$1:$Z$300,5,FALSE),"-")</f>
        <v>WAY2001H6A</v>
      </c>
      <c r="AK48" s="59" t="str">
        <f>IFERROR(VLOOKUP(AJ48,'Paid Invoices'!$F$6:$I$381,3,FALSE),"")</f>
        <v/>
      </c>
      <c r="AL48" s="59" t="str">
        <f>IFERROR(VLOOKUP(AJ48,'Open Invoices'!$D$1:$E$3000,2,FALSE),"")</f>
        <v/>
      </c>
      <c r="AM48" s="59">
        <f>IFERROR(VLOOKUP($E48,'Rev2 July 16'!$D$1:$Z$300,22,FALSE),"-")</f>
        <v>109.48</v>
      </c>
      <c r="AN48" s="59" t="str">
        <f>IFERROR(VLOOKUP($E48,'Rev2 July 16'!$D$1:$Z$300,5,FALSE),"-")</f>
        <v>WAY2001G6A</v>
      </c>
      <c r="AO48" s="59" t="str">
        <f>IFERROR(VLOOKUP(AN48,'Paid Invoices'!$F$6:$I$381,3,FALSE),"")</f>
        <v/>
      </c>
      <c r="AP48" s="59" t="str">
        <f>IFERROR(VLOOKUP(AN48,'Open Invoices'!$D$1:$E$3000,2,FALSE),"")</f>
        <v/>
      </c>
      <c r="AQ48" s="59">
        <f>IFERROR(VLOOKUP($E48,'Rev June 16'!$D$1:$Z$300,22,FALSE),"-")</f>
        <v>0</v>
      </c>
      <c r="AR48" s="59" t="str">
        <f>IFERROR(VLOOKUP($E48,'Rev June 16'!$D$1:$Z$300,4,FALSE),"-")</f>
        <v>WAY2001F6A</v>
      </c>
      <c r="AS48" s="59" t="str">
        <f>IFERROR(VLOOKUP(AR48,'Paid Invoices'!$F$6:$I$381,3,FALSE),"")</f>
        <v/>
      </c>
      <c r="AT48" s="59" t="str">
        <f>IFERROR(VLOOKUP(AR48,'Open Invoices'!$D$1:$E$3000,2,FALSE),"")</f>
        <v/>
      </c>
      <c r="AU48" s="59" t="str">
        <f>IFERROR(VLOOKUP($E48,'May 2016'!$D$1:$Z$300,22,FALSE),"-")</f>
        <v>-</v>
      </c>
      <c r="AV48" s="59" t="str">
        <f>IFERROR(VLOOKUP($E48,'May 2016'!$D$1:$Z$300,4,FALSE),"-")</f>
        <v>-</v>
      </c>
      <c r="AW48" s="59" t="str">
        <f>IFERROR(VLOOKUP(AV48,'Paid Invoices'!$F$6:$I$381,3,FALSE),"")</f>
        <v/>
      </c>
      <c r="AX48" s="59" t="str">
        <f>IFERROR(VLOOKUP(AV48,'Open Invoices'!$D$1:$E$3000,2,FALSE),"")</f>
        <v/>
      </c>
      <c r="AY48" s="59" t="str">
        <f>IFERROR(VLOOKUP($E48,'Apr 2016'!$D$1:$Z$300,22,FALSE),"-")</f>
        <v>-</v>
      </c>
      <c r="AZ48" s="59" t="str">
        <f>IFERROR(VLOOKUP($E48,'Apr 2016'!$D$1:$Z$300,4,FALSE),"-")</f>
        <v>-</v>
      </c>
      <c r="BA48" s="59" t="str">
        <f>IFERROR(VLOOKUP(AZ48,'Paid Invoices'!$F$6:$I$381,3,FALSE),"")</f>
        <v/>
      </c>
      <c r="BB48" s="59" t="str">
        <f>IFERROR(VLOOKUP(AZ48,'Open Invoices'!$D$1:$E$3000,2,FALSE),"")</f>
        <v/>
      </c>
      <c r="BC48" s="59" t="str">
        <f>IFERROR(VLOOKUP($E48,'Mar 2016'!$D$1:$Z$300,22,FALSE),"-")</f>
        <v>-</v>
      </c>
      <c r="BD48" s="59" t="str">
        <f>IFERROR(VLOOKUP($E48,'Mar 2016'!$D$1:$Z$300,4,FALSE),"-")</f>
        <v>-</v>
      </c>
      <c r="BE48" s="59" t="str">
        <f>IFERROR(VLOOKUP(BD48,'Paid Invoices'!$F$6:$I$381,3,FALSE),"")</f>
        <v/>
      </c>
      <c r="BF48" s="59" t="str">
        <f>IFERROR(VLOOKUP(BD48,'Open Invoices'!$D$1:$E$3000,2,FALSE),"")</f>
        <v/>
      </c>
      <c r="BG48" s="59" t="str">
        <f>IFERROR(VLOOKUP($E48,'Feb 2016'!$D$1:$Z$300,22,FALSE),"-")</f>
        <v>-</v>
      </c>
      <c r="BH48" s="59" t="str">
        <f>IFERROR(VLOOKUP($E48,'Feb 2016'!$D$1:$Z$300,4,FALSE),"-")</f>
        <v>-</v>
      </c>
      <c r="BI48" s="59" t="str">
        <f>IFERROR(VLOOKUP(BH48,'Paid Invoices'!$F$6:$I$381,3,FALSE),"")</f>
        <v/>
      </c>
      <c r="BJ48" s="59" t="str">
        <f>IFERROR(VLOOKUP(BH48,'Open Invoices'!$D$1:$E$3000,2,FALSE),"")</f>
        <v/>
      </c>
      <c r="BK48" s="59" t="str">
        <f>IFERROR(VLOOKUP($E48,'Jan 2016'!$D$1:$Z$300,22,FALSE),"-")</f>
        <v>-</v>
      </c>
      <c r="BL48" s="59" t="str">
        <f>IFERROR(VLOOKUP($E48,'Jan 2016'!$D$1:$Z$300,4,FALSE),"-")</f>
        <v>-</v>
      </c>
      <c r="BM48" s="59" t="str">
        <f>IFERROR(VLOOKUP(BL48,'Paid Invoices'!$F$6:$I$381,3,FALSE),"")</f>
        <v/>
      </c>
      <c r="BN48" s="59" t="str">
        <f>IFERROR(VLOOKUP(BL48,'Open Invoices'!$D$1:$E$3000,2,FALSE),"")</f>
        <v/>
      </c>
      <c r="BO48" s="59" t="str">
        <f>IFERROR(VLOOKUP($E48,'Dec 2015'!$D$1:$Z$300,22,FALSE),"-")</f>
        <v>-</v>
      </c>
      <c r="BP48" s="59" t="str">
        <f>IFERROR(VLOOKUP($E48,'Dec 2015'!$D$1:$Z$300,4,FALSE),"-")</f>
        <v>-</v>
      </c>
      <c r="BQ48" s="59" t="str">
        <f>IFERROR(VLOOKUP(BP48,'Paid Invoices'!$F$6:$I$381,3,FALSE),"")</f>
        <v/>
      </c>
      <c r="BR48" s="59" t="str">
        <f>IFERROR(VLOOKUP(BP48,'Open Invoices'!$D$1:$E$3000,2,FALSE),"")</f>
        <v/>
      </c>
      <c r="BS48" s="59" t="str">
        <f>IFERROR(VLOOKUP($E48,'Nov 2015'!$D$1:$Z$300,22,FALSE),"-")</f>
        <v>-</v>
      </c>
      <c r="BT48" s="59" t="str">
        <f>IFERROR(VLOOKUP($E48,'Nov 2015'!$D$1:$Z$300,4,FALSE),"-")</f>
        <v>-</v>
      </c>
      <c r="BU48" s="59" t="str">
        <f>IFERROR(VLOOKUP(BT48,'Paid Invoices'!$F$6:$I$381,3,FALSE),"")</f>
        <v/>
      </c>
      <c r="BV48" s="59" t="str">
        <f>IFERROR(VLOOKUP(BT48,'Open Invoices'!$D$1:$E$3000,2,FALSE),"")</f>
        <v/>
      </c>
      <c r="BW48" s="59" t="str">
        <f>IFERROR(VLOOKUP($E48,'Oct 2015'!$D$1:$Z$300,22,FALSE),"-")</f>
        <v>-</v>
      </c>
      <c r="BX48" s="59" t="str">
        <f>IFERROR(VLOOKUP($E48,'Oct 2015'!$D$1:$Z$300,4,FALSE),"-")</f>
        <v>-</v>
      </c>
      <c r="BY48" s="59" t="str">
        <f>IFERROR(VLOOKUP(BX48,'Paid Invoices'!$F$6:$I$381,3,FALSE),"")</f>
        <v/>
      </c>
      <c r="BZ48" s="59" t="str">
        <f>IFERROR(VLOOKUP(BX48,'Open Invoices'!$D$1:$E$3000,2,FALSE),"")</f>
        <v/>
      </c>
      <c r="CA48" s="59" t="str">
        <f>IFERROR(VLOOKUP($E48,'Sep 2015'!$D$1:$Z$300,22,FALSE),"-")</f>
        <v>-</v>
      </c>
      <c r="CB48" s="59" t="str">
        <f>IFERROR(VLOOKUP($E48,'Sep 2015'!$D$1:$Z$300,4,FALSE),"-")</f>
        <v>-</v>
      </c>
      <c r="CC48" s="59" t="str">
        <f>IFERROR(VLOOKUP(CB48,'Paid Invoices'!$F$6:$I$381,3,FALSE),"")</f>
        <v/>
      </c>
      <c r="CD48" s="59" t="str">
        <f>IFERROR(VLOOKUP(CB48,'Open Invoices'!$D$1:$E$3000,2,FALSE),"")</f>
        <v/>
      </c>
      <c r="CE48" s="52"/>
      <c r="CF48" s="52" t="s">
        <v>2115</v>
      </c>
      <c r="CG48" s="49" t="str">
        <f>IFERROR(IFERROR(VLOOKUP($E48,'Asset Group  All Assets'!$B$1:$C$500,2,FALSE),(VLOOKUP($E48,'Missing-WSU-POs'!$B$1:$D$500,3,FALSE))),"?")</f>
        <v>Needed</v>
      </c>
      <c r="CH48" s="31" t="str">
        <f t="shared" si="0"/>
        <v/>
      </c>
      <c r="CI48" s="31" t="str">
        <f t="shared" si="5"/>
        <v>Wrong PO</v>
      </c>
      <c r="CJ48" s="29" t="str">
        <f>IFERROR(IF(VLOOKUP($E48,'Org July 2016 '!$D$1:$Z$500,3,FALSE)=G48,"-","Wrong PO"),"new")</f>
        <v>-</v>
      </c>
      <c r="CK48" s="32" t="str">
        <f>IF(CJ48="wrong PO",(VLOOKUP($E48,'Org July 2016 '!$D$1:$Z$500,3,FALSE)),"")</f>
        <v/>
      </c>
      <c r="CL48" s="29" t="str">
        <f>IFERROR(IF(VLOOKUP($E48,'Org June 2016 '!$D$1:$Z$500,3,FALSE)=G48,"-","Wrong PO"),"new")</f>
        <v>-</v>
      </c>
      <c r="CM48" s="32" t="str">
        <f>IF(CL48="wrong PO",(VLOOKUP($E48,'Org June 2016 '!$D$1:$Z$500,3,FALSE)),"")</f>
        <v/>
      </c>
      <c r="CN48" s="29" t="str">
        <f>IFERROR(IF(VLOOKUP($E48,'May 2016'!D47:Z546,3,FALSE)=G48,"-","Wrong PO"),"new")</f>
        <v>new</v>
      </c>
      <c r="CO48" s="32" t="str">
        <f>IF(CN48="wrong PO",(VLOOKUP($E48,'May 2016'!D47:Z546,3,FALSE)),"")</f>
        <v/>
      </c>
      <c r="CP48" s="29" t="str">
        <f>IFERROR(IF(VLOOKUP($E48,'Apr 2016'!$D$1:$Z$500,3,FALSE)=G48,"-","Wrong PO"),"new")</f>
        <v>new</v>
      </c>
      <c r="CQ48" s="32" t="str">
        <f>IF(CP48="wrong PO",(VLOOKUP($E48,'Apr 2016'!$D$1:$Z$500,3,FALSE)),"")</f>
        <v/>
      </c>
      <c r="CR48" s="32" t="str">
        <f>IFERROR(IF(VLOOKUP($E48,'Mar 2016'!$D$1:$Z$500,3,FALSE)=G48,"-","Wrong PO"),"new")</f>
        <v>new</v>
      </c>
      <c r="CS48" s="32" t="str">
        <f>IF(CP48="wrong PO",(VLOOKUP($E48,'Mar 2016'!$D$1:$Z$500,3,FALSE)),"")</f>
        <v/>
      </c>
      <c r="CT48" s="32" t="str">
        <f>IFERROR(IF(VLOOKUP($E48,'Feb 2016'!$D$1:$Z$500,3,FALSE)=G48,"-","Wrong PO"),"new")</f>
        <v>new</v>
      </c>
      <c r="CU48" s="32" t="str">
        <f>IF(CP48="wrong PO",(VLOOKUP($E48,'Feb 2016'!$D$1:$Z$500,3,FALSE)),"")</f>
        <v/>
      </c>
      <c r="CV48" s="29" t="str">
        <f>IFERROR(IF(VLOOKUP($E48,'Jan 2016'!$D$1:$Z$500,3,FALSE)=G48,"-","Wrong PO"),"new")</f>
        <v>new</v>
      </c>
      <c r="CW48" s="32" t="str">
        <f>IF(CV48="wrong PO",(VLOOKUP($E48,'Jan 2016'!$D$1:$Z$500,3,FALSE)),"")</f>
        <v/>
      </c>
      <c r="CX48" s="29" t="str">
        <f>IFERROR(IF(VLOOKUP($E48,'Dec 2015'!$D$1:$Z$500,3,FALSE)=G48,"-","Wrong PO"),"new")</f>
        <v>new</v>
      </c>
      <c r="CY48" s="32" t="str">
        <f>IF(CX48="wrong PO",(VLOOKUP($E48,'Dec 2015'!$D$1:$Z$500,3,FALSE)),"")</f>
        <v/>
      </c>
      <c r="CZ48" s="29" t="str">
        <f>IFERROR(IF(VLOOKUP($E48,'Nov 2015'!$D$1:$Z$500,3,FALSE)=G48,"-","Wrong PO"),"new")</f>
        <v>new</v>
      </c>
      <c r="DA48" s="32" t="str">
        <f>IF(CZ48="wrong PO",(VLOOKUP($E48,'Nov 2015'!$D$1:$Z$500,3,FALSE)),"")</f>
        <v/>
      </c>
      <c r="DB48" s="29" t="str">
        <f>IFERROR(IF(VLOOKUP($E48,'Oct 2015'!$D$1:$Z$500,3,FALSE)=G48,"-","Wrong PO"),"new")</f>
        <v>new</v>
      </c>
      <c r="DC48" s="32" t="str">
        <f>IF(DB48="wrong PO",(VLOOKUP($E48,'Oct 2015'!$D$1:$Z$500,3,FALSE)),"")</f>
        <v/>
      </c>
      <c r="DD48" s="29" t="str">
        <f>IFERROR(IF(VLOOKUP($E48,'Sep 2015'!$D$1:$Z$500,3,FALSE)=G48,"-","Wrong PO"),"new")</f>
        <v>new</v>
      </c>
      <c r="DE48" s="32" t="str">
        <f>IF(DD48="wrong PO",(VLOOKUP($E48,'Sep 2015'!$D$1:$Z$500,3,FALSE)),"")</f>
        <v/>
      </c>
    </row>
    <row r="49" spans="1:109">
      <c r="A49" s="115">
        <v>48</v>
      </c>
      <c r="B49" s="2" t="s">
        <v>841</v>
      </c>
      <c r="C49" s="2" t="s">
        <v>510</v>
      </c>
      <c r="D49" s="2" t="s">
        <v>729</v>
      </c>
      <c r="E49" s="2" t="s">
        <v>351</v>
      </c>
      <c r="F49" s="2" t="s">
        <v>730</v>
      </c>
      <c r="G49" s="21" t="s">
        <v>94</v>
      </c>
      <c r="H49" s="21">
        <f>IFERROR(VLOOKUP($E49,'Wayne Master'!$B$1:$C$315,2,FALSE),"not on master")</f>
        <v>79945716</v>
      </c>
      <c r="I49" s="11" t="s">
        <v>2109</v>
      </c>
      <c r="J49" s="3">
        <v>42501</v>
      </c>
      <c r="K49" s="2"/>
      <c r="L49" s="2" t="s">
        <v>731</v>
      </c>
      <c r="M49" s="2" t="s">
        <v>394</v>
      </c>
      <c r="N49" s="2" t="s">
        <v>31</v>
      </c>
      <c r="O49" s="2" t="s">
        <v>382</v>
      </c>
      <c r="P49" s="4">
        <v>18028</v>
      </c>
      <c r="Q49" s="4">
        <v>18032</v>
      </c>
      <c r="R49" s="4">
        <v>4</v>
      </c>
      <c r="S49" s="5">
        <v>0.11</v>
      </c>
      <c r="T49" s="4">
        <v>10</v>
      </c>
      <c r="U49" s="4">
        <v>10</v>
      </c>
      <c r="V49" s="4">
        <v>0</v>
      </c>
      <c r="W49" s="5">
        <v>0</v>
      </c>
      <c r="X49" s="5">
        <v>0</v>
      </c>
      <c r="Y49" s="14">
        <v>0.11</v>
      </c>
      <c r="Z49" s="14">
        <v>0</v>
      </c>
      <c r="AA49" s="14">
        <v>0.11</v>
      </c>
      <c r="AB49" s="4">
        <v>24580</v>
      </c>
      <c r="AC49" s="55"/>
      <c r="AD49" s="59">
        <f t="shared" si="2"/>
        <v>495.61</v>
      </c>
      <c r="AE49" s="59">
        <f t="shared" si="3"/>
        <v>305.33879999999999</v>
      </c>
      <c r="AF49" s="102" t="str">
        <f>IFERROR(IFERROR(VLOOKUP($G49,'FPO034'!$J$9:$Q$196,7,FALSE),(VLOOKUP($H49,'FPO034'!$J$9:$Q$196,7,FALSE))),"No PO")</f>
        <v>No PO</v>
      </c>
      <c r="AG49" s="102" t="str">
        <f>IFERROR(IFERROR(VLOOKUP($G49,'FPO034'!$J$9:$Q$196,8,FALSE),(VLOOKUP($H49,'FPO034'!$J$9:$Q$196,8,FALSE))),"No PO")</f>
        <v>No PO</v>
      </c>
      <c r="AH49" s="102" t="str">
        <f t="shared" si="4"/>
        <v>No</v>
      </c>
      <c r="AI49" s="59">
        <f>IFERROR(VLOOKUP($E49,'Rev2 Aug 16'!$D$1:$Z$300,22,FALSE),"-")</f>
        <v>0.11</v>
      </c>
      <c r="AJ49" s="59" t="str">
        <f>IFERROR(VLOOKUP($E49,'Rev2 Aug 16'!$D$1:$Z$300,5,FALSE),"-")</f>
        <v>WAY2001H6A</v>
      </c>
      <c r="AK49" s="59" t="str">
        <f>IFERROR(VLOOKUP(AJ49,'Paid Invoices'!$F$6:$I$381,3,FALSE),"")</f>
        <v/>
      </c>
      <c r="AL49" s="59" t="str">
        <f>IFERROR(VLOOKUP(AJ49,'Open Invoices'!$D$1:$E$3000,2,FALSE),"")</f>
        <v/>
      </c>
      <c r="AM49" s="59">
        <f>IFERROR(VLOOKUP($E49,'Rev2 July 16'!$D$1:$Z$300,22,FALSE),"-")</f>
        <v>7.32</v>
      </c>
      <c r="AN49" s="59" t="str">
        <f>IFERROR(VLOOKUP($E49,'Rev2 July 16'!$D$1:$Z$300,5,FALSE),"-")</f>
        <v>WAY2001G6A</v>
      </c>
      <c r="AO49" s="59" t="str">
        <f>IFERROR(VLOOKUP(AN49,'Paid Invoices'!$F$6:$I$381,3,FALSE),"")</f>
        <v/>
      </c>
      <c r="AP49" s="59" t="str">
        <f>IFERROR(VLOOKUP(AN49,'Open Invoices'!$D$1:$E$3000,2,FALSE),"")</f>
        <v/>
      </c>
      <c r="AQ49" s="59">
        <f>IFERROR(VLOOKUP($E49,'Rev June 16'!$D$1:$Z$300,22,FALSE),"-")</f>
        <v>0</v>
      </c>
      <c r="AR49" s="59" t="str">
        <f>IFERROR(VLOOKUP($E49,'Rev June 16'!$D$1:$Z$300,4,FALSE),"-")</f>
        <v>WAY2001F6A</v>
      </c>
      <c r="AS49" s="59" t="str">
        <f>IFERROR(VLOOKUP(AR49,'Paid Invoices'!$F$6:$I$381,3,FALSE),"")</f>
        <v/>
      </c>
      <c r="AT49" s="59" t="str">
        <f>IFERROR(VLOOKUP(AR49,'Open Invoices'!$D$1:$E$3000,2,FALSE),"")</f>
        <v/>
      </c>
      <c r="AU49" s="59">
        <f>IFERROR(VLOOKUP($E49,'May 2016'!$D$1:$Z$300,22,FALSE),"-")</f>
        <v>488.18</v>
      </c>
      <c r="AV49" s="59" t="str">
        <f>IFERROR(VLOOKUP($E49,'May 2016'!$D$1:$Z$300,4,FALSE),"-")</f>
        <v>WAY2001E6A</v>
      </c>
      <c r="AW49" s="59" t="str">
        <f>IFERROR(VLOOKUP(AV49,'Paid Invoices'!$F$6:$I$381,3,FALSE),"")</f>
        <v/>
      </c>
      <c r="AX49" s="59" t="str">
        <f>IFERROR(VLOOKUP(AV49,'Open Invoices'!$D$1:$E$3000,2,FALSE),"")</f>
        <v/>
      </c>
      <c r="AY49" s="59" t="str">
        <f>IFERROR(VLOOKUP($E49,'Apr 2016'!$D$1:$Z$300,22,FALSE),"-")</f>
        <v>-</v>
      </c>
      <c r="AZ49" s="59" t="str">
        <f>IFERROR(VLOOKUP($E49,'Apr 2016'!$D$1:$Z$300,4,FALSE),"-")</f>
        <v>-</v>
      </c>
      <c r="BA49" s="59" t="str">
        <f>IFERROR(VLOOKUP(AZ49,'Paid Invoices'!$F$6:$I$381,3,FALSE),"")</f>
        <v/>
      </c>
      <c r="BB49" s="59" t="str">
        <f>IFERROR(VLOOKUP(AZ49,'Open Invoices'!$D$1:$E$3000,2,FALSE),"")</f>
        <v/>
      </c>
      <c r="BC49" s="59" t="str">
        <f>IFERROR(VLOOKUP($E49,'Mar 2016'!$D$1:$Z$300,22,FALSE),"-")</f>
        <v>-</v>
      </c>
      <c r="BD49" s="59" t="str">
        <f>IFERROR(VLOOKUP($E49,'Mar 2016'!$D$1:$Z$300,4,FALSE),"-")</f>
        <v>-</v>
      </c>
      <c r="BE49" s="59" t="str">
        <f>IFERROR(VLOOKUP(BD49,'Paid Invoices'!$F$6:$I$381,3,FALSE),"")</f>
        <v/>
      </c>
      <c r="BF49" s="59" t="str">
        <f>IFERROR(VLOOKUP(BD49,'Open Invoices'!$D$1:$E$3000,2,FALSE),"")</f>
        <v/>
      </c>
      <c r="BG49" s="59" t="str">
        <f>IFERROR(VLOOKUP($E49,'Feb 2016'!$D$1:$Z$300,22,FALSE),"-")</f>
        <v>-</v>
      </c>
      <c r="BH49" s="59" t="str">
        <f>IFERROR(VLOOKUP($E49,'Feb 2016'!$D$1:$Z$300,4,FALSE),"-")</f>
        <v>-</v>
      </c>
      <c r="BI49" s="59" t="str">
        <f>IFERROR(VLOOKUP(BH49,'Paid Invoices'!$F$6:$I$381,3,FALSE),"")</f>
        <v/>
      </c>
      <c r="BJ49" s="59" t="str">
        <f>IFERROR(VLOOKUP(BH49,'Open Invoices'!$D$1:$E$3000,2,FALSE),"")</f>
        <v/>
      </c>
      <c r="BK49" s="59" t="str">
        <f>IFERROR(VLOOKUP($E49,'Jan 2016'!$D$1:$Z$300,22,FALSE),"-")</f>
        <v>-</v>
      </c>
      <c r="BL49" s="59" t="str">
        <f>IFERROR(VLOOKUP($E49,'Jan 2016'!$D$1:$Z$300,4,FALSE),"-")</f>
        <v>-</v>
      </c>
      <c r="BM49" s="59" t="str">
        <f>IFERROR(VLOOKUP(BL49,'Paid Invoices'!$F$6:$I$381,3,FALSE),"")</f>
        <v/>
      </c>
      <c r="BN49" s="59" t="str">
        <f>IFERROR(VLOOKUP(BL49,'Open Invoices'!$D$1:$E$3000,2,FALSE),"")</f>
        <v/>
      </c>
      <c r="BO49" s="59" t="str">
        <f>IFERROR(VLOOKUP($E49,'Dec 2015'!$D$1:$Z$300,22,FALSE),"-")</f>
        <v>-</v>
      </c>
      <c r="BP49" s="59" t="str">
        <f>IFERROR(VLOOKUP($E49,'Dec 2015'!$D$1:$Z$300,4,FALSE),"-")</f>
        <v>-</v>
      </c>
      <c r="BQ49" s="59" t="str">
        <f>IFERROR(VLOOKUP(BP49,'Paid Invoices'!$F$6:$I$381,3,FALSE),"")</f>
        <v/>
      </c>
      <c r="BR49" s="59" t="str">
        <f>IFERROR(VLOOKUP(BP49,'Open Invoices'!$D$1:$E$3000,2,FALSE),"")</f>
        <v/>
      </c>
      <c r="BS49" s="59" t="str">
        <f>IFERROR(VLOOKUP($E49,'Nov 2015'!$D$1:$Z$300,22,FALSE),"-")</f>
        <v>-</v>
      </c>
      <c r="BT49" s="59" t="str">
        <f>IFERROR(VLOOKUP($E49,'Nov 2015'!$D$1:$Z$300,4,FALSE),"-")</f>
        <v>-</v>
      </c>
      <c r="BU49" s="59" t="str">
        <f>IFERROR(VLOOKUP(BT49,'Paid Invoices'!$F$6:$I$381,3,FALSE),"")</f>
        <v/>
      </c>
      <c r="BV49" s="59" t="str">
        <f>IFERROR(VLOOKUP(BT49,'Open Invoices'!$D$1:$E$3000,2,FALSE),"")</f>
        <v/>
      </c>
      <c r="BW49" s="59" t="str">
        <f>IFERROR(VLOOKUP($E49,'Oct 2015'!$D$1:$Z$300,22,FALSE),"-")</f>
        <v>-</v>
      </c>
      <c r="BX49" s="59" t="str">
        <f>IFERROR(VLOOKUP($E49,'Oct 2015'!$D$1:$Z$300,4,FALSE),"-")</f>
        <v>-</v>
      </c>
      <c r="BY49" s="59" t="str">
        <f>IFERROR(VLOOKUP(BX49,'Paid Invoices'!$F$6:$I$381,3,FALSE),"")</f>
        <v/>
      </c>
      <c r="BZ49" s="59" t="str">
        <f>IFERROR(VLOOKUP(BX49,'Open Invoices'!$D$1:$E$3000,2,FALSE),"")</f>
        <v/>
      </c>
      <c r="CA49" s="59" t="str">
        <f>IFERROR(VLOOKUP($E49,'Sep 2015'!$D$1:$Z$300,22,FALSE),"-")</f>
        <v>-</v>
      </c>
      <c r="CB49" s="59" t="str">
        <f>IFERROR(VLOOKUP($E49,'Sep 2015'!$D$1:$Z$300,4,FALSE),"-")</f>
        <v>-</v>
      </c>
      <c r="CC49" s="59" t="str">
        <f>IFERROR(VLOOKUP(CB49,'Paid Invoices'!$F$6:$I$381,3,FALSE),"")</f>
        <v/>
      </c>
      <c r="CD49" s="59" t="str">
        <f>IFERROR(VLOOKUP(CB49,'Open Invoices'!$D$1:$E$3000,2,FALSE),"")</f>
        <v/>
      </c>
      <c r="CE49" s="52"/>
      <c r="CF49" s="52" t="s">
        <v>2115</v>
      </c>
      <c r="CG49" s="49" t="str">
        <f>IFERROR(IFERROR(VLOOKUP($E49,'Asset Group  All Assets'!$B$1:$C$500,2,FALSE),(VLOOKUP($E49,'Missing-WSU-POs'!$B$1:$D$500,3,FALSE))),"?")</f>
        <v>Needed</v>
      </c>
      <c r="CH49" s="31" t="str">
        <f t="shared" si="0"/>
        <v/>
      </c>
      <c r="CI49" s="31" t="str">
        <f t="shared" si="5"/>
        <v>Wrong PO</v>
      </c>
      <c r="CJ49" s="29" t="str">
        <f>IFERROR(IF(VLOOKUP($E49,'Org July 2016 '!$D$1:$Z$500,3,FALSE)=G49,"-","Wrong PO"),"new")</f>
        <v>-</v>
      </c>
      <c r="CK49" s="32" t="str">
        <f>IF(CJ49="wrong PO",(VLOOKUP($E49,'Org July 2016 '!$D$1:$Z$500,3,FALSE)),"")</f>
        <v/>
      </c>
      <c r="CL49" s="29" t="str">
        <f>IFERROR(IF(VLOOKUP($E49,'Org June 2016 '!$D$1:$Z$500,3,FALSE)=G49,"-","Wrong PO"),"new")</f>
        <v>-</v>
      </c>
      <c r="CM49" s="32" t="str">
        <f>IF(CL49="wrong PO",(VLOOKUP($E49,'Org June 2016 '!$D$1:$Z$500,3,FALSE)),"")</f>
        <v/>
      </c>
      <c r="CN49" s="29" t="str">
        <f>IFERROR(IF(VLOOKUP($E49,'May 2016'!D48:Z547,3,FALSE)=G49,"-","Wrong PO"),"new")</f>
        <v>-</v>
      </c>
      <c r="CO49" s="32" t="str">
        <f>IF(CN49="wrong PO",(VLOOKUP($E49,'May 2016'!D48:Z547,3,FALSE)),"")</f>
        <v/>
      </c>
      <c r="CP49" s="29" t="str">
        <f>IFERROR(IF(VLOOKUP($E49,'Apr 2016'!$D$1:$Z$500,3,FALSE)=G49,"-","Wrong PO"),"new")</f>
        <v>new</v>
      </c>
      <c r="CQ49" s="32" t="str">
        <f>IF(CP49="wrong PO",(VLOOKUP($E49,'Apr 2016'!$D$1:$Z$500,3,FALSE)),"")</f>
        <v/>
      </c>
      <c r="CR49" s="32" t="str">
        <f>IFERROR(IF(VLOOKUP($E49,'Mar 2016'!$D$1:$Z$500,3,FALSE)=G49,"-","Wrong PO"),"new")</f>
        <v>new</v>
      </c>
      <c r="CS49" s="32" t="str">
        <f>IF(CP49="wrong PO",(VLOOKUP($E49,'Mar 2016'!$D$1:$Z$500,3,FALSE)),"")</f>
        <v/>
      </c>
      <c r="CT49" s="32" t="str">
        <f>IFERROR(IF(VLOOKUP($E49,'Feb 2016'!$D$1:$Z$500,3,FALSE)=G49,"-","Wrong PO"),"new")</f>
        <v>new</v>
      </c>
      <c r="CU49" s="32" t="str">
        <f>IF(CP49="wrong PO",(VLOOKUP($E49,'Feb 2016'!$D$1:$Z$500,3,FALSE)),"")</f>
        <v/>
      </c>
      <c r="CV49" s="29" t="str">
        <f>IFERROR(IF(VLOOKUP($E49,'Jan 2016'!$D$1:$Z$500,3,FALSE)=G49,"-","Wrong PO"),"new")</f>
        <v>new</v>
      </c>
      <c r="CW49" s="32" t="str">
        <f>IF(CV49="wrong PO",(VLOOKUP($E49,'Jan 2016'!$D$1:$Z$500,3,FALSE)),"")</f>
        <v/>
      </c>
      <c r="CX49" s="29" t="str">
        <f>IFERROR(IF(VLOOKUP($E49,'Dec 2015'!$D$1:$Z$500,3,FALSE)=G49,"-","Wrong PO"),"new")</f>
        <v>new</v>
      </c>
      <c r="CY49" s="32" t="str">
        <f>IF(CX49="wrong PO",(VLOOKUP($E49,'Dec 2015'!$D$1:$Z$500,3,FALSE)),"")</f>
        <v/>
      </c>
      <c r="CZ49" s="29" t="str">
        <f>IFERROR(IF(VLOOKUP($E49,'Nov 2015'!$D$1:$Z$500,3,FALSE)=G49,"-","Wrong PO"),"new")</f>
        <v>new</v>
      </c>
      <c r="DA49" s="32" t="str">
        <f>IF(CZ49="wrong PO",(VLOOKUP($E49,'Nov 2015'!$D$1:$Z$500,3,FALSE)),"")</f>
        <v/>
      </c>
      <c r="DB49" s="29" t="str">
        <f>IFERROR(IF(VLOOKUP($E49,'Oct 2015'!$D$1:$Z$500,3,FALSE)=G49,"-","Wrong PO"),"new")</f>
        <v>new</v>
      </c>
      <c r="DC49" s="32" t="str">
        <f>IF(DB49="wrong PO",(VLOOKUP($E49,'Oct 2015'!$D$1:$Z$500,3,FALSE)),"")</f>
        <v/>
      </c>
      <c r="DD49" s="29" t="str">
        <f>IFERROR(IF(VLOOKUP($E49,'Sep 2015'!$D$1:$Z$500,3,FALSE)=G49,"-","Wrong PO"),"new")</f>
        <v>new</v>
      </c>
      <c r="DE49" s="32" t="str">
        <f>IF(DD49="wrong PO",(VLOOKUP($E49,'Sep 2015'!$D$1:$Z$500,3,FALSE)),"")</f>
        <v/>
      </c>
    </row>
    <row r="50" spans="1:109">
      <c r="A50" s="115">
        <v>49</v>
      </c>
      <c r="B50" s="2" t="s">
        <v>841</v>
      </c>
      <c r="C50" s="2" t="s">
        <v>510</v>
      </c>
      <c r="D50" s="2" t="s">
        <v>729</v>
      </c>
      <c r="E50" s="2" t="s">
        <v>352</v>
      </c>
      <c r="F50" s="2" t="s">
        <v>67</v>
      </c>
      <c r="G50" s="21" t="s">
        <v>94</v>
      </c>
      <c r="H50" s="21" t="str">
        <f>IFERROR(VLOOKUP($E50,'Wayne Master'!$B$1:$C$315,2,FALSE),"not on master")</f>
        <v>Call</v>
      </c>
      <c r="I50" s="11" t="s">
        <v>2109</v>
      </c>
      <c r="J50" s="3">
        <v>42501</v>
      </c>
      <c r="K50" s="2"/>
      <c r="L50" s="2" t="s">
        <v>722</v>
      </c>
      <c r="M50" s="2" t="s">
        <v>394</v>
      </c>
      <c r="N50" s="2" t="s">
        <v>31</v>
      </c>
      <c r="O50" s="2" t="s">
        <v>382</v>
      </c>
      <c r="P50" s="4">
        <v>10</v>
      </c>
      <c r="Q50" s="4">
        <v>10</v>
      </c>
      <c r="R50" s="4">
        <v>0</v>
      </c>
      <c r="S50" s="5">
        <v>0</v>
      </c>
      <c r="T50" s="4">
        <v>10</v>
      </c>
      <c r="U50" s="4">
        <v>10</v>
      </c>
      <c r="V50" s="4">
        <v>0</v>
      </c>
      <c r="W50" s="5">
        <v>0</v>
      </c>
      <c r="X50" s="5">
        <v>0</v>
      </c>
      <c r="Y50" s="14">
        <v>0</v>
      </c>
      <c r="Z50" s="14">
        <v>0</v>
      </c>
      <c r="AA50" s="14">
        <v>0</v>
      </c>
      <c r="AB50" s="4">
        <v>24580</v>
      </c>
      <c r="AC50" s="55"/>
      <c r="AD50" s="59">
        <f t="shared" si="2"/>
        <v>0</v>
      </c>
      <c r="AE50" s="59">
        <f t="shared" si="3"/>
        <v>0.7669999999999999</v>
      </c>
      <c r="AF50" s="102" t="str">
        <f>IFERROR(IFERROR(VLOOKUP($G50,'FPO034'!$J$9:$Q$196,7,FALSE),(VLOOKUP($H50,'FPO034'!$J$9:$Q$196,7,FALSE))),"No PO")</f>
        <v>No PO</v>
      </c>
      <c r="AG50" s="102" t="str">
        <f>IFERROR(IFERROR(VLOOKUP($G50,'FPO034'!$J$9:$Q$196,8,FALSE),(VLOOKUP($H50,'FPO034'!$J$9:$Q$196,8,FALSE))),"No PO")</f>
        <v>No PO</v>
      </c>
      <c r="AH50" s="102" t="str">
        <f t="shared" si="4"/>
        <v>No</v>
      </c>
      <c r="AI50" s="59" t="str">
        <f>IFERROR(VLOOKUP($E50,'Rev2 Aug 16'!$D$1:$Z$300,22,FALSE),"-")</f>
        <v>-</v>
      </c>
      <c r="AJ50" s="59" t="str">
        <f>IFERROR(VLOOKUP($E50,'Rev2 Aug 16'!$D$1:$Z$300,5,FALSE),"-")</f>
        <v>-</v>
      </c>
      <c r="AK50" s="59" t="str">
        <f>IFERROR(VLOOKUP(AJ50,'Paid Invoices'!$F$6:$I$381,3,FALSE),"")</f>
        <v/>
      </c>
      <c r="AL50" s="59" t="str">
        <f>IFERROR(VLOOKUP(AJ50,'Open Invoices'!$D$1:$E$3000,2,FALSE),"")</f>
        <v/>
      </c>
      <c r="AM50" s="59" t="str">
        <f>IFERROR(VLOOKUP($E50,'Rev2 July 16'!$D$1:$Z$300,22,FALSE),"-")</f>
        <v>-</v>
      </c>
      <c r="AN50" s="59" t="str">
        <f>IFERROR(VLOOKUP($E50,'Rev2 July 16'!$D$1:$Z$300,5,FALSE),"-")</f>
        <v>-</v>
      </c>
      <c r="AO50" s="59" t="str">
        <f>IFERROR(VLOOKUP(AN50,'Paid Invoices'!$F$6:$I$381,3,FALSE),"")</f>
        <v/>
      </c>
      <c r="AP50" s="59" t="str">
        <f>IFERROR(VLOOKUP(AN50,'Open Invoices'!$D$1:$E$3000,2,FALSE),"")</f>
        <v/>
      </c>
      <c r="AQ50" s="59">
        <f>IFERROR(VLOOKUP($E50,'Rev June 16'!$D$1:$Z$300,22,FALSE),"-")</f>
        <v>0</v>
      </c>
      <c r="AR50" s="59" t="str">
        <f>IFERROR(VLOOKUP($E50,'Rev June 16'!$D$1:$Z$300,4,FALSE),"-")</f>
        <v>WAY2001F6A</v>
      </c>
      <c r="AS50" s="59" t="str">
        <f>IFERROR(VLOOKUP(AR50,'Paid Invoices'!$F$6:$I$381,3,FALSE),"")</f>
        <v/>
      </c>
      <c r="AT50" s="59" t="str">
        <f>IFERROR(VLOOKUP(AR50,'Open Invoices'!$D$1:$E$3000,2,FALSE),"")</f>
        <v/>
      </c>
      <c r="AU50" s="59" t="str">
        <f>IFERROR(VLOOKUP($E50,'May 2016'!$D$1:$Z$300,22,FALSE),"-")</f>
        <v>-</v>
      </c>
      <c r="AV50" s="59" t="str">
        <f>IFERROR(VLOOKUP($E50,'May 2016'!$D$1:$Z$300,4,FALSE),"-")</f>
        <v>-</v>
      </c>
      <c r="AW50" s="59" t="str">
        <f>IFERROR(VLOOKUP(AV50,'Paid Invoices'!$F$6:$I$381,3,FALSE),"")</f>
        <v/>
      </c>
      <c r="AX50" s="59" t="str">
        <f>IFERROR(VLOOKUP(AV50,'Open Invoices'!$D$1:$E$3000,2,FALSE),"")</f>
        <v/>
      </c>
      <c r="AY50" s="59" t="str">
        <f>IFERROR(VLOOKUP($E50,'Apr 2016'!$D$1:$Z$300,22,FALSE),"-")</f>
        <v>-</v>
      </c>
      <c r="AZ50" s="59" t="str">
        <f>IFERROR(VLOOKUP($E50,'Apr 2016'!$D$1:$Z$300,4,FALSE),"-")</f>
        <v>-</v>
      </c>
      <c r="BA50" s="59" t="str">
        <f>IFERROR(VLOOKUP(AZ50,'Paid Invoices'!$F$6:$I$381,3,FALSE),"")</f>
        <v/>
      </c>
      <c r="BB50" s="59" t="str">
        <f>IFERROR(VLOOKUP(AZ50,'Open Invoices'!$D$1:$E$3000,2,FALSE),"")</f>
        <v/>
      </c>
      <c r="BC50" s="59" t="str">
        <f>IFERROR(VLOOKUP($E50,'Mar 2016'!$D$1:$Z$300,22,FALSE),"-")</f>
        <v>-</v>
      </c>
      <c r="BD50" s="59" t="str">
        <f>IFERROR(VLOOKUP($E50,'Mar 2016'!$D$1:$Z$300,4,FALSE),"-")</f>
        <v>-</v>
      </c>
      <c r="BE50" s="59" t="str">
        <f>IFERROR(VLOOKUP(BD50,'Paid Invoices'!$F$6:$I$381,3,FALSE),"")</f>
        <v/>
      </c>
      <c r="BF50" s="59" t="str">
        <f>IFERROR(VLOOKUP(BD50,'Open Invoices'!$D$1:$E$3000,2,FALSE),"")</f>
        <v/>
      </c>
      <c r="BG50" s="59" t="str">
        <f>IFERROR(VLOOKUP($E50,'Feb 2016'!$D$1:$Z$300,22,FALSE),"-")</f>
        <v>-</v>
      </c>
      <c r="BH50" s="59" t="str">
        <f>IFERROR(VLOOKUP($E50,'Feb 2016'!$D$1:$Z$300,4,FALSE),"-")</f>
        <v>-</v>
      </c>
      <c r="BI50" s="59" t="str">
        <f>IFERROR(VLOOKUP(BH50,'Paid Invoices'!$F$6:$I$381,3,FALSE),"")</f>
        <v/>
      </c>
      <c r="BJ50" s="59" t="str">
        <f>IFERROR(VLOOKUP(BH50,'Open Invoices'!$D$1:$E$3000,2,FALSE),"")</f>
        <v/>
      </c>
      <c r="BK50" s="59" t="str">
        <f>IFERROR(VLOOKUP($E50,'Jan 2016'!$D$1:$Z$300,22,FALSE),"-")</f>
        <v>-</v>
      </c>
      <c r="BL50" s="59" t="str">
        <f>IFERROR(VLOOKUP($E50,'Jan 2016'!$D$1:$Z$300,4,FALSE),"-")</f>
        <v>-</v>
      </c>
      <c r="BM50" s="59" t="str">
        <f>IFERROR(VLOOKUP(BL50,'Paid Invoices'!$F$6:$I$381,3,FALSE),"")</f>
        <v/>
      </c>
      <c r="BN50" s="59" t="str">
        <f>IFERROR(VLOOKUP(BL50,'Open Invoices'!$D$1:$E$3000,2,FALSE),"")</f>
        <v/>
      </c>
      <c r="BO50" s="59" t="str">
        <f>IFERROR(VLOOKUP($E50,'Dec 2015'!$D$1:$Z$300,22,FALSE),"-")</f>
        <v>-</v>
      </c>
      <c r="BP50" s="59" t="str">
        <f>IFERROR(VLOOKUP($E50,'Dec 2015'!$D$1:$Z$300,4,FALSE),"-")</f>
        <v>-</v>
      </c>
      <c r="BQ50" s="59" t="str">
        <f>IFERROR(VLOOKUP(BP50,'Paid Invoices'!$F$6:$I$381,3,FALSE),"")</f>
        <v/>
      </c>
      <c r="BR50" s="59" t="str">
        <f>IFERROR(VLOOKUP(BP50,'Open Invoices'!$D$1:$E$3000,2,FALSE),"")</f>
        <v/>
      </c>
      <c r="BS50" s="59" t="str">
        <f>IFERROR(VLOOKUP($E50,'Nov 2015'!$D$1:$Z$300,22,FALSE),"-")</f>
        <v>-</v>
      </c>
      <c r="BT50" s="59" t="str">
        <f>IFERROR(VLOOKUP($E50,'Nov 2015'!$D$1:$Z$300,4,FALSE),"-")</f>
        <v>-</v>
      </c>
      <c r="BU50" s="59" t="str">
        <f>IFERROR(VLOOKUP(BT50,'Paid Invoices'!$F$6:$I$381,3,FALSE),"")</f>
        <v/>
      </c>
      <c r="BV50" s="59" t="str">
        <f>IFERROR(VLOOKUP(BT50,'Open Invoices'!$D$1:$E$3000,2,FALSE),"")</f>
        <v/>
      </c>
      <c r="BW50" s="59" t="str">
        <f>IFERROR(VLOOKUP($E50,'Oct 2015'!$D$1:$Z$300,22,FALSE),"-")</f>
        <v>-</v>
      </c>
      <c r="BX50" s="59" t="str">
        <f>IFERROR(VLOOKUP($E50,'Oct 2015'!$D$1:$Z$300,4,FALSE),"-")</f>
        <v>-</v>
      </c>
      <c r="BY50" s="59" t="str">
        <f>IFERROR(VLOOKUP(BX50,'Paid Invoices'!$F$6:$I$381,3,FALSE),"")</f>
        <v/>
      </c>
      <c r="BZ50" s="59" t="str">
        <f>IFERROR(VLOOKUP(BX50,'Open Invoices'!$D$1:$E$3000,2,FALSE),"")</f>
        <v/>
      </c>
      <c r="CA50" s="59" t="str">
        <f>IFERROR(VLOOKUP($E50,'Sep 2015'!$D$1:$Z$300,22,FALSE),"-")</f>
        <v>-</v>
      </c>
      <c r="CB50" s="59" t="str">
        <f>IFERROR(VLOOKUP($E50,'Sep 2015'!$D$1:$Z$300,4,FALSE),"-")</f>
        <v>-</v>
      </c>
      <c r="CC50" s="59" t="str">
        <f>IFERROR(VLOOKUP(CB50,'Paid Invoices'!$F$6:$I$381,3,FALSE),"")</f>
        <v/>
      </c>
      <c r="CD50" s="59" t="str">
        <f>IFERROR(VLOOKUP(CB50,'Open Invoices'!$D$1:$E$3000,2,FALSE),"")</f>
        <v/>
      </c>
      <c r="CE50" s="52"/>
      <c r="CF50" s="52" t="s">
        <v>2115</v>
      </c>
      <c r="CG50" s="49" t="str">
        <f>IFERROR(IFERROR(VLOOKUP($E50,'Asset Group  All Assets'!$B$1:$C$500,2,FALSE),(VLOOKUP($E50,'Missing-WSU-POs'!$B$1:$D$500,3,FALSE))),"?")</f>
        <v>Needed</v>
      </c>
      <c r="CH50" s="31" t="str">
        <f t="shared" si="0"/>
        <v/>
      </c>
      <c r="CI50" s="31" t="str">
        <f t="shared" si="5"/>
        <v>Wrong PO</v>
      </c>
      <c r="CJ50" s="29" t="str">
        <f>IFERROR(IF(VLOOKUP($E50,'Org July 2016 '!$D$1:$Z$500,3,FALSE)=G50,"-","Wrong PO"),"new")</f>
        <v>-</v>
      </c>
      <c r="CK50" s="32" t="str">
        <f>IF(CJ50="wrong PO",(VLOOKUP($E50,'Org July 2016 '!$D$1:$Z$500,3,FALSE)),"")</f>
        <v/>
      </c>
      <c r="CL50" s="29" t="str">
        <f>IFERROR(IF(VLOOKUP($E50,'Org June 2016 '!$D$1:$Z$500,3,FALSE)=G50,"-","Wrong PO"),"new")</f>
        <v>-</v>
      </c>
      <c r="CM50" s="32" t="str">
        <f>IF(CL50="wrong PO",(VLOOKUP($E50,'Org June 2016 '!$D$1:$Z$500,3,FALSE)),"")</f>
        <v/>
      </c>
      <c r="CN50" s="29" t="str">
        <f>IFERROR(IF(VLOOKUP($E50,'May 2016'!D49:Z548,3,FALSE)=G50,"-","Wrong PO"),"new")</f>
        <v>new</v>
      </c>
      <c r="CO50" s="32" t="str">
        <f>IF(CN50="wrong PO",(VLOOKUP($E50,'May 2016'!D49:Z548,3,FALSE)),"")</f>
        <v/>
      </c>
      <c r="CP50" s="29" t="str">
        <f>IFERROR(IF(VLOOKUP($E50,'Apr 2016'!$D$1:$Z$500,3,FALSE)=G50,"-","Wrong PO"),"new")</f>
        <v>new</v>
      </c>
      <c r="CQ50" s="32" t="str">
        <f>IF(CP50="wrong PO",(VLOOKUP($E50,'Apr 2016'!$D$1:$Z$500,3,FALSE)),"")</f>
        <v/>
      </c>
      <c r="CR50" s="32" t="str">
        <f>IFERROR(IF(VLOOKUP($E50,'Mar 2016'!$D$1:$Z$500,3,FALSE)=G50,"-","Wrong PO"),"new")</f>
        <v>new</v>
      </c>
      <c r="CS50" s="32" t="str">
        <f>IF(CP50="wrong PO",(VLOOKUP($E50,'Mar 2016'!$D$1:$Z$500,3,FALSE)),"")</f>
        <v/>
      </c>
      <c r="CT50" s="32" t="str">
        <f>IFERROR(IF(VLOOKUP($E50,'Feb 2016'!$D$1:$Z$500,3,FALSE)=G50,"-","Wrong PO"),"new")</f>
        <v>new</v>
      </c>
      <c r="CU50" s="32" t="str">
        <f>IF(CP50="wrong PO",(VLOOKUP($E50,'Feb 2016'!$D$1:$Z$500,3,FALSE)),"")</f>
        <v/>
      </c>
      <c r="CV50" s="29" t="str">
        <f>IFERROR(IF(VLOOKUP($E50,'Jan 2016'!$D$1:$Z$500,3,FALSE)=G50,"-","Wrong PO"),"new")</f>
        <v>new</v>
      </c>
      <c r="CW50" s="32" t="str">
        <f>IF(CV50="wrong PO",(VLOOKUP($E50,'Jan 2016'!$D$1:$Z$500,3,FALSE)),"")</f>
        <v/>
      </c>
      <c r="CX50" s="29" t="str">
        <f>IFERROR(IF(VLOOKUP($E50,'Dec 2015'!$D$1:$Z$500,3,FALSE)=G50,"-","Wrong PO"),"new")</f>
        <v>new</v>
      </c>
      <c r="CY50" s="32" t="str">
        <f>IF(CX50="wrong PO",(VLOOKUP($E50,'Dec 2015'!$D$1:$Z$500,3,FALSE)),"")</f>
        <v/>
      </c>
      <c r="CZ50" s="29" t="str">
        <f>IFERROR(IF(VLOOKUP($E50,'Nov 2015'!$D$1:$Z$500,3,FALSE)=G50,"-","Wrong PO"),"new")</f>
        <v>new</v>
      </c>
      <c r="DA50" s="32" t="str">
        <f>IF(CZ50="wrong PO",(VLOOKUP($E50,'Nov 2015'!$D$1:$Z$500,3,FALSE)),"")</f>
        <v/>
      </c>
      <c r="DB50" s="29" t="str">
        <f>IFERROR(IF(VLOOKUP($E50,'Oct 2015'!$D$1:$Z$500,3,FALSE)=G50,"-","Wrong PO"),"new")</f>
        <v>new</v>
      </c>
      <c r="DC50" s="32" t="str">
        <f>IF(DB50="wrong PO",(VLOOKUP($E50,'Oct 2015'!$D$1:$Z$500,3,FALSE)),"")</f>
        <v/>
      </c>
      <c r="DD50" s="29" t="str">
        <f>IFERROR(IF(VLOOKUP($E50,'Sep 2015'!$D$1:$Z$500,3,FALSE)=G50,"-","Wrong PO"),"new")</f>
        <v>new</v>
      </c>
      <c r="DE50" s="32" t="str">
        <f>IF(DD50="wrong PO",(VLOOKUP($E50,'Sep 2015'!$D$1:$Z$500,3,FALSE)),"")</f>
        <v/>
      </c>
    </row>
    <row r="51" spans="1:109">
      <c r="A51" s="115">
        <v>50</v>
      </c>
      <c r="B51" s="2" t="s">
        <v>841</v>
      </c>
      <c r="C51" s="2" t="s">
        <v>510</v>
      </c>
      <c r="D51" s="2" t="s">
        <v>729</v>
      </c>
      <c r="E51" s="2" t="s">
        <v>353</v>
      </c>
      <c r="F51" s="2" t="s">
        <v>67</v>
      </c>
      <c r="G51" s="21" t="s">
        <v>94</v>
      </c>
      <c r="H51" s="21" t="str">
        <f>IFERROR(VLOOKUP($E51,'Wayne Master'!$B$1:$C$315,2,FALSE),"not on master")</f>
        <v>Call</v>
      </c>
      <c r="I51" s="11" t="s">
        <v>2109</v>
      </c>
      <c r="J51" s="3">
        <v>42501</v>
      </c>
      <c r="K51" s="2"/>
      <c r="L51" s="2" t="s">
        <v>722</v>
      </c>
      <c r="M51" s="2" t="s">
        <v>394</v>
      </c>
      <c r="N51" s="2" t="s">
        <v>31</v>
      </c>
      <c r="O51" s="2" t="s">
        <v>382</v>
      </c>
      <c r="P51" s="4">
        <v>22282</v>
      </c>
      <c r="Q51" s="4">
        <v>22282</v>
      </c>
      <c r="R51" s="4">
        <v>0</v>
      </c>
      <c r="S51" s="5">
        <v>0</v>
      </c>
      <c r="T51" s="4">
        <v>10</v>
      </c>
      <c r="U51" s="4">
        <v>10</v>
      </c>
      <c r="V51" s="4">
        <v>0</v>
      </c>
      <c r="W51" s="5">
        <v>0</v>
      </c>
      <c r="X51" s="5">
        <v>0</v>
      </c>
      <c r="Y51" s="14">
        <v>0</v>
      </c>
      <c r="Z51" s="14">
        <v>0</v>
      </c>
      <c r="AA51" s="14">
        <v>0</v>
      </c>
      <c r="AB51" s="4">
        <v>24580</v>
      </c>
      <c r="AC51" s="55"/>
      <c r="AD51" s="59">
        <f t="shared" si="2"/>
        <v>612.48</v>
      </c>
      <c r="AE51" s="59">
        <f t="shared" si="3"/>
        <v>377.16379999999998</v>
      </c>
      <c r="AF51" s="102" t="str">
        <f>IFERROR(IFERROR(VLOOKUP($G51,'FPO034'!$J$9:$Q$196,7,FALSE),(VLOOKUP($H51,'FPO034'!$J$9:$Q$196,7,FALSE))),"No PO")</f>
        <v>No PO</v>
      </c>
      <c r="AG51" s="102" t="str">
        <f>IFERROR(IFERROR(VLOOKUP($G51,'FPO034'!$J$9:$Q$196,8,FALSE),(VLOOKUP($H51,'FPO034'!$J$9:$Q$196,8,FALSE))),"No PO")</f>
        <v>No PO</v>
      </c>
      <c r="AH51" s="102" t="str">
        <f t="shared" si="4"/>
        <v>No</v>
      </c>
      <c r="AI51" s="59" t="str">
        <f>IFERROR(VLOOKUP($E51,'Rev2 Aug 16'!$D$1:$Z$300,22,FALSE),"-")</f>
        <v>-</v>
      </c>
      <c r="AJ51" s="59" t="str">
        <f>IFERROR(VLOOKUP($E51,'Rev2 Aug 16'!$D$1:$Z$300,5,FALSE),"-")</f>
        <v>-</v>
      </c>
      <c r="AK51" s="59" t="str">
        <f>IFERROR(VLOOKUP(AJ51,'Paid Invoices'!$F$6:$I$381,3,FALSE),"")</f>
        <v/>
      </c>
      <c r="AL51" s="59" t="str">
        <f>IFERROR(VLOOKUP(AJ51,'Open Invoices'!$D$1:$E$3000,2,FALSE),"")</f>
        <v/>
      </c>
      <c r="AM51" s="59" t="str">
        <f>IFERROR(VLOOKUP($E51,'Rev2 July 16'!$D$1:$Z$300,22,FALSE),"-")</f>
        <v>-</v>
      </c>
      <c r="AN51" s="59" t="str">
        <f>IFERROR(VLOOKUP($E51,'Rev2 July 16'!$D$1:$Z$300,5,FALSE),"-")</f>
        <v>-</v>
      </c>
      <c r="AO51" s="59" t="str">
        <f>IFERROR(VLOOKUP(AN51,'Paid Invoices'!$F$6:$I$381,3,FALSE),"")</f>
        <v/>
      </c>
      <c r="AP51" s="59" t="str">
        <f>IFERROR(VLOOKUP(AN51,'Open Invoices'!$D$1:$E$3000,2,FALSE),"")</f>
        <v/>
      </c>
      <c r="AQ51" s="59">
        <f>IFERROR(VLOOKUP($E51,'Rev June 16'!$D$1:$Z$300,22,FALSE),"-")</f>
        <v>0</v>
      </c>
      <c r="AR51" s="59" t="str">
        <f>IFERROR(VLOOKUP($E51,'Rev June 16'!$D$1:$Z$300,4,FALSE),"-")</f>
        <v>WAY2001F6A</v>
      </c>
      <c r="AS51" s="59" t="str">
        <f>IFERROR(VLOOKUP(AR51,'Paid Invoices'!$F$6:$I$381,3,FALSE),"")</f>
        <v/>
      </c>
      <c r="AT51" s="59" t="str">
        <f>IFERROR(VLOOKUP(AR51,'Open Invoices'!$D$1:$E$3000,2,FALSE),"")</f>
        <v/>
      </c>
      <c r="AU51" s="59">
        <f>IFERROR(VLOOKUP($E51,'May 2016'!$D$1:$Z$300,22,FALSE),"-")</f>
        <v>612.48</v>
      </c>
      <c r="AV51" s="59" t="str">
        <f>IFERROR(VLOOKUP($E51,'May 2016'!$D$1:$Z$300,4,FALSE),"-")</f>
        <v>WAY2001E6A</v>
      </c>
      <c r="AW51" s="59" t="str">
        <f>IFERROR(VLOOKUP(AV51,'Paid Invoices'!$F$6:$I$381,3,FALSE),"")</f>
        <v/>
      </c>
      <c r="AX51" s="59" t="str">
        <f>IFERROR(VLOOKUP(AV51,'Open Invoices'!$D$1:$E$3000,2,FALSE),"")</f>
        <v/>
      </c>
      <c r="AY51" s="59" t="str">
        <f>IFERROR(VLOOKUP($E51,'Apr 2016'!$D$1:$Z$300,22,FALSE),"-")</f>
        <v>-</v>
      </c>
      <c r="AZ51" s="59" t="str">
        <f>IFERROR(VLOOKUP($E51,'Apr 2016'!$D$1:$Z$300,4,FALSE),"-")</f>
        <v>-</v>
      </c>
      <c r="BA51" s="59" t="str">
        <f>IFERROR(VLOOKUP(AZ51,'Paid Invoices'!$F$6:$I$381,3,FALSE),"")</f>
        <v/>
      </c>
      <c r="BB51" s="59" t="str">
        <f>IFERROR(VLOOKUP(AZ51,'Open Invoices'!$D$1:$E$3000,2,FALSE),"")</f>
        <v/>
      </c>
      <c r="BC51" s="59" t="str">
        <f>IFERROR(VLOOKUP($E51,'Mar 2016'!$D$1:$Z$300,22,FALSE),"-")</f>
        <v>-</v>
      </c>
      <c r="BD51" s="59" t="str">
        <f>IFERROR(VLOOKUP($E51,'Mar 2016'!$D$1:$Z$300,4,FALSE),"-")</f>
        <v>-</v>
      </c>
      <c r="BE51" s="59" t="str">
        <f>IFERROR(VLOOKUP(BD51,'Paid Invoices'!$F$6:$I$381,3,FALSE),"")</f>
        <v/>
      </c>
      <c r="BF51" s="59" t="str">
        <f>IFERROR(VLOOKUP(BD51,'Open Invoices'!$D$1:$E$3000,2,FALSE),"")</f>
        <v/>
      </c>
      <c r="BG51" s="59" t="str">
        <f>IFERROR(VLOOKUP($E51,'Feb 2016'!$D$1:$Z$300,22,FALSE),"-")</f>
        <v>-</v>
      </c>
      <c r="BH51" s="59" t="str">
        <f>IFERROR(VLOOKUP($E51,'Feb 2016'!$D$1:$Z$300,4,FALSE),"-")</f>
        <v>-</v>
      </c>
      <c r="BI51" s="59" t="str">
        <f>IFERROR(VLOOKUP(BH51,'Paid Invoices'!$F$6:$I$381,3,FALSE),"")</f>
        <v/>
      </c>
      <c r="BJ51" s="59" t="str">
        <f>IFERROR(VLOOKUP(BH51,'Open Invoices'!$D$1:$E$3000,2,FALSE),"")</f>
        <v/>
      </c>
      <c r="BK51" s="59" t="str">
        <f>IFERROR(VLOOKUP($E51,'Jan 2016'!$D$1:$Z$300,22,FALSE),"-")</f>
        <v>-</v>
      </c>
      <c r="BL51" s="59" t="str">
        <f>IFERROR(VLOOKUP($E51,'Jan 2016'!$D$1:$Z$300,4,FALSE),"-")</f>
        <v>-</v>
      </c>
      <c r="BM51" s="59" t="str">
        <f>IFERROR(VLOOKUP(BL51,'Paid Invoices'!$F$6:$I$381,3,FALSE),"")</f>
        <v/>
      </c>
      <c r="BN51" s="59" t="str">
        <f>IFERROR(VLOOKUP(BL51,'Open Invoices'!$D$1:$E$3000,2,FALSE),"")</f>
        <v/>
      </c>
      <c r="BO51" s="59" t="str">
        <f>IFERROR(VLOOKUP($E51,'Dec 2015'!$D$1:$Z$300,22,FALSE),"-")</f>
        <v>-</v>
      </c>
      <c r="BP51" s="59" t="str">
        <f>IFERROR(VLOOKUP($E51,'Dec 2015'!$D$1:$Z$300,4,FALSE),"-")</f>
        <v>-</v>
      </c>
      <c r="BQ51" s="59" t="str">
        <f>IFERROR(VLOOKUP(BP51,'Paid Invoices'!$F$6:$I$381,3,FALSE),"")</f>
        <v/>
      </c>
      <c r="BR51" s="59" t="str">
        <f>IFERROR(VLOOKUP(BP51,'Open Invoices'!$D$1:$E$3000,2,FALSE),"")</f>
        <v/>
      </c>
      <c r="BS51" s="59" t="str">
        <f>IFERROR(VLOOKUP($E51,'Nov 2015'!$D$1:$Z$300,22,FALSE),"-")</f>
        <v>-</v>
      </c>
      <c r="BT51" s="59" t="str">
        <f>IFERROR(VLOOKUP($E51,'Nov 2015'!$D$1:$Z$300,4,FALSE),"-")</f>
        <v>-</v>
      </c>
      <c r="BU51" s="59" t="str">
        <f>IFERROR(VLOOKUP(BT51,'Paid Invoices'!$F$6:$I$381,3,FALSE),"")</f>
        <v/>
      </c>
      <c r="BV51" s="59" t="str">
        <f>IFERROR(VLOOKUP(BT51,'Open Invoices'!$D$1:$E$3000,2,FALSE),"")</f>
        <v/>
      </c>
      <c r="BW51" s="59" t="str">
        <f>IFERROR(VLOOKUP($E51,'Oct 2015'!$D$1:$Z$300,22,FALSE),"-")</f>
        <v>-</v>
      </c>
      <c r="BX51" s="59" t="str">
        <f>IFERROR(VLOOKUP($E51,'Oct 2015'!$D$1:$Z$300,4,FALSE),"-")</f>
        <v>-</v>
      </c>
      <c r="BY51" s="59" t="str">
        <f>IFERROR(VLOOKUP(BX51,'Paid Invoices'!$F$6:$I$381,3,FALSE),"")</f>
        <v/>
      </c>
      <c r="BZ51" s="59" t="str">
        <f>IFERROR(VLOOKUP(BX51,'Open Invoices'!$D$1:$E$3000,2,FALSE),"")</f>
        <v/>
      </c>
      <c r="CA51" s="59" t="str">
        <f>IFERROR(VLOOKUP($E51,'Sep 2015'!$D$1:$Z$300,22,FALSE),"-")</f>
        <v>-</v>
      </c>
      <c r="CB51" s="59" t="str">
        <f>IFERROR(VLOOKUP($E51,'Sep 2015'!$D$1:$Z$300,4,FALSE),"-")</f>
        <v>-</v>
      </c>
      <c r="CC51" s="59" t="str">
        <f>IFERROR(VLOOKUP(CB51,'Paid Invoices'!$F$6:$I$381,3,FALSE),"")</f>
        <v/>
      </c>
      <c r="CD51" s="59" t="str">
        <f>IFERROR(VLOOKUP(CB51,'Open Invoices'!$D$1:$E$3000,2,FALSE),"")</f>
        <v/>
      </c>
      <c r="CE51" s="52"/>
      <c r="CF51" s="52" t="s">
        <v>2115</v>
      </c>
      <c r="CG51" s="49" t="str">
        <f>IFERROR(IFERROR(VLOOKUP($E51,'Asset Group  All Assets'!$B$1:$C$500,2,FALSE),(VLOOKUP($E51,'Missing-WSU-POs'!$B$1:$D$500,3,FALSE))),"?")</f>
        <v>Needed</v>
      </c>
      <c r="CH51" s="31" t="str">
        <f t="shared" si="0"/>
        <v/>
      </c>
      <c r="CI51" s="31" t="str">
        <f t="shared" si="5"/>
        <v>Wrong PO</v>
      </c>
      <c r="CJ51" s="29" t="str">
        <f>IFERROR(IF(VLOOKUP($E51,'Org July 2016 '!$D$1:$Z$500,3,FALSE)=G51,"-","Wrong PO"),"new")</f>
        <v>-</v>
      </c>
      <c r="CK51" s="32" t="str">
        <f>IF(CJ51="wrong PO",(VLOOKUP($E51,'Org July 2016 '!$D$1:$Z$500,3,FALSE)),"")</f>
        <v/>
      </c>
      <c r="CL51" s="29" t="str">
        <f>IFERROR(IF(VLOOKUP($E51,'Org June 2016 '!$D$1:$Z$500,3,FALSE)=G51,"-","Wrong PO"),"new")</f>
        <v>-</v>
      </c>
      <c r="CM51" s="32" t="str">
        <f>IF(CL51="wrong PO",(VLOOKUP($E51,'Org June 2016 '!$D$1:$Z$500,3,FALSE)),"")</f>
        <v/>
      </c>
      <c r="CN51" s="29" t="str">
        <f>IFERROR(IF(VLOOKUP($E51,'May 2016'!D50:Z549,3,FALSE)=G51,"-","Wrong PO"),"new")</f>
        <v>-</v>
      </c>
      <c r="CO51" s="32" t="str">
        <f>IF(CN51="wrong PO",(VLOOKUP($E51,'May 2016'!D50:Z549,3,FALSE)),"")</f>
        <v/>
      </c>
      <c r="CP51" s="29" t="str">
        <f>IFERROR(IF(VLOOKUP($E51,'Apr 2016'!$D$1:$Z$500,3,FALSE)=G51,"-","Wrong PO"),"new")</f>
        <v>new</v>
      </c>
      <c r="CQ51" s="32" t="str">
        <f>IF(CP51="wrong PO",(VLOOKUP($E51,'Apr 2016'!$D$1:$Z$500,3,FALSE)),"")</f>
        <v/>
      </c>
      <c r="CR51" s="32" t="str">
        <f>IFERROR(IF(VLOOKUP($E51,'Mar 2016'!$D$1:$Z$500,3,FALSE)=G51,"-","Wrong PO"),"new")</f>
        <v>new</v>
      </c>
      <c r="CS51" s="32" t="str">
        <f>IF(CP51="wrong PO",(VLOOKUP($E51,'Mar 2016'!$D$1:$Z$500,3,FALSE)),"")</f>
        <v/>
      </c>
      <c r="CT51" s="32" t="str">
        <f>IFERROR(IF(VLOOKUP($E51,'Feb 2016'!$D$1:$Z$500,3,FALSE)=G51,"-","Wrong PO"),"new")</f>
        <v>new</v>
      </c>
      <c r="CU51" s="32" t="str">
        <f>IF(CP51="wrong PO",(VLOOKUP($E51,'Feb 2016'!$D$1:$Z$500,3,FALSE)),"")</f>
        <v/>
      </c>
      <c r="CV51" s="29" t="str">
        <f>IFERROR(IF(VLOOKUP($E51,'Jan 2016'!$D$1:$Z$500,3,FALSE)=G51,"-","Wrong PO"),"new")</f>
        <v>new</v>
      </c>
      <c r="CW51" s="32" t="str">
        <f>IF(CV51="wrong PO",(VLOOKUP($E51,'Jan 2016'!$D$1:$Z$500,3,FALSE)),"")</f>
        <v/>
      </c>
      <c r="CX51" s="29" t="str">
        <f>IFERROR(IF(VLOOKUP($E51,'Dec 2015'!$D$1:$Z$500,3,FALSE)=G51,"-","Wrong PO"),"new")</f>
        <v>new</v>
      </c>
      <c r="CY51" s="32" t="str">
        <f>IF(CX51="wrong PO",(VLOOKUP($E51,'Dec 2015'!$D$1:$Z$500,3,FALSE)),"")</f>
        <v/>
      </c>
      <c r="CZ51" s="29" t="str">
        <f>IFERROR(IF(VLOOKUP($E51,'Nov 2015'!$D$1:$Z$500,3,FALSE)=G51,"-","Wrong PO"),"new")</f>
        <v>new</v>
      </c>
      <c r="DA51" s="32" t="str">
        <f>IF(CZ51="wrong PO",(VLOOKUP($E51,'Nov 2015'!$D$1:$Z$500,3,FALSE)),"")</f>
        <v/>
      </c>
      <c r="DB51" s="29" t="str">
        <f>IFERROR(IF(VLOOKUP($E51,'Oct 2015'!$D$1:$Z$500,3,FALSE)=G51,"-","Wrong PO"),"new")</f>
        <v>new</v>
      </c>
      <c r="DC51" s="32" t="str">
        <f>IF(DB51="wrong PO",(VLOOKUP($E51,'Oct 2015'!$D$1:$Z$500,3,FALSE)),"")</f>
        <v/>
      </c>
      <c r="DD51" s="29" t="str">
        <f>IFERROR(IF(VLOOKUP($E51,'Sep 2015'!$D$1:$Z$500,3,FALSE)=G51,"-","Wrong PO"),"new")</f>
        <v>new</v>
      </c>
      <c r="DE51" s="32" t="str">
        <f>IF(DD51="wrong PO",(VLOOKUP($E51,'Sep 2015'!$D$1:$Z$500,3,FALSE)),"")</f>
        <v/>
      </c>
    </row>
    <row r="52" spans="1:109">
      <c r="A52" s="115">
        <v>51</v>
      </c>
      <c r="B52" s="2" t="s">
        <v>841</v>
      </c>
      <c r="C52" s="2" t="s">
        <v>510</v>
      </c>
      <c r="D52" s="2" t="s">
        <v>729</v>
      </c>
      <c r="E52" s="2" t="s">
        <v>354</v>
      </c>
      <c r="F52" s="2" t="s">
        <v>67</v>
      </c>
      <c r="G52" s="21" t="s">
        <v>94</v>
      </c>
      <c r="H52" s="21" t="str">
        <f>IFERROR(VLOOKUP($E52,'Wayne Master'!$B$1:$C$315,2,FALSE),"not on master")</f>
        <v>Call</v>
      </c>
      <c r="I52" s="11" t="s">
        <v>2109</v>
      </c>
      <c r="J52" s="3">
        <v>42501</v>
      </c>
      <c r="K52" s="2"/>
      <c r="L52" s="2" t="s">
        <v>722</v>
      </c>
      <c r="M52" s="2" t="s">
        <v>394</v>
      </c>
      <c r="N52" s="2" t="s">
        <v>31</v>
      </c>
      <c r="O52" s="2" t="s">
        <v>382</v>
      </c>
      <c r="P52" s="4">
        <v>185</v>
      </c>
      <c r="Q52" s="4">
        <v>185</v>
      </c>
      <c r="R52" s="4">
        <v>0</v>
      </c>
      <c r="S52" s="5">
        <v>0</v>
      </c>
      <c r="T52" s="4">
        <v>10</v>
      </c>
      <c r="U52" s="4">
        <v>10</v>
      </c>
      <c r="V52" s="4">
        <v>0</v>
      </c>
      <c r="W52" s="5">
        <v>0</v>
      </c>
      <c r="X52" s="5">
        <v>0</v>
      </c>
      <c r="Y52" s="14">
        <v>0</v>
      </c>
      <c r="Z52" s="14">
        <v>0</v>
      </c>
      <c r="AA52" s="14">
        <v>0</v>
      </c>
      <c r="AB52" s="4">
        <v>24580</v>
      </c>
      <c r="AC52" s="55"/>
      <c r="AD52" s="59">
        <f t="shared" si="2"/>
        <v>4.8099999999999996</v>
      </c>
      <c r="AE52" s="59">
        <f t="shared" si="3"/>
        <v>3.7244999999999995</v>
      </c>
      <c r="AF52" s="102" t="str">
        <f>IFERROR(IFERROR(VLOOKUP($G52,'FPO034'!$J$9:$Q$196,7,FALSE),(VLOOKUP($H52,'FPO034'!$J$9:$Q$196,7,FALSE))),"No PO")</f>
        <v>No PO</v>
      </c>
      <c r="AG52" s="102" t="str">
        <f>IFERROR(IFERROR(VLOOKUP($G52,'FPO034'!$J$9:$Q$196,8,FALSE),(VLOOKUP($H52,'FPO034'!$J$9:$Q$196,8,FALSE))),"No PO")</f>
        <v>No PO</v>
      </c>
      <c r="AH52" s="102" t="str">
        <f t="shared" si="4"/>
        <v>No</v>
      </c>
      <c r="AI52" s="59" t="str">
        <f>IFERROR(VLOOKUP($E52,'Rev2 Aug 16'!$D$1:$Z$300,22,FALSE),"-")</f>
        <v>-</v>
      </c>
      <c r="AJ52" s="59" t="str">
        <f>IFERROR(VLOOKUP($E52,'Rev2 Aug 16'!$D$1:$Z$300,5,FALSE),"-")</f>
        <v>-</v>
      </c>
      <c r="AK52" s="59" t="str">
        <f>IFERROR(VLOOKUP(AJ52,'Paid Invoices'!$F$6:$I$381,3,FALSE),"")</f>
        <v/>
      </c>
      <c r="AL52" s="59" t="str">
        <f>IFERROR(VLOOKUP(AJ52,'Open Invoices'!$D$1:$E$3000,2,FALSE),"")</f>
        <v/>
      </c>
      <c r="AM52" s="59" t="str">
        <f>IFERROR(VLOOKUP($E52,'Rev2 July 16'!$D$1:$Z$300,22,FALSE),"-")</f>
        <v>-</v>
      </c>
      <c r="AN52" s="59" t="str">
        <f>IFERROR(VLOOKUP($E52,'Rev2 July 16'!$D$1:$Z$300,5,FALSE),"-")</f>
        <v>-</v>
      </c>
      <c r="AO52" s="59" t="str">
        <f>IFERROR(VLOOKUP(AN52,'Paid Invoices'!$F$6:$I$381,3,FALSE),"")</f>
        <v/>
      </c>
      <c r="AP52" s="59" t="str">
        <f>IFERROR(VLOOKUP(AN52,'Open Invoices'!$D$1:$E$3000,2,FALSE),"")</f>
        <v/>
      </c>
      <c r="AQ52" s="59">
        <f>IFERROR(VLOOKUP($E52,'Rev June 16'!$D$1:$Z$300,22,FALSE),"-")</f>
        <v>0</v>
      </c>
      <c r="AR52" s="59" t="str">
        <f>IFERROR(VLOOKUP($E52,'Rev June 16'!$D$1:$Z$300,4,FALSE),"-")</f>
        <v>WAY2001F6A</v>
      </c>
      <c r="AS52" s="59" t="str">
        <f>IFERROR(VLOOKUP(AR52,'Paid Invoices'!$F$6:$I$381,3,FALSE),"")</f>
        <v/>
      </c>
      <c r="AT52" s="59" t="str">
        <f>IFERROR(VLOOKUP(AR52,'Open Invoices'!$D$1:$E$3000,2,FALSE),"")</f>
        <v/>
      </c>
      <c r="AU52" s="59">
        <f>IFERROR(VLOOKUP($E52,'May 2016'!$D$1:$Z$300,22,FALSE),"-")</f>
        <v>4.8099999999999996</v>
      </c>
      <c r="AV52" s="59" t="str">
        <f>IFERROR(VLOOKUP($E52,'May 2016'!$D$1:$Z$300,4,FALSE),"-")</f>
        <v>WAY2001E6A</v>
      </c>
      <c r="AW52" s="59" t="str">
        <f>IFERROR(VLOOKUP(AV52,'Paid Invoices'!$F$6:$I$381,3,FALSE),"")</f>
        <v/>
      </c>
      <c r="AX52" s="59" t="str">
        <f>IFERROR(VLOOKUP(AV52,'Open Invoices'!$D$1:$E$3000,2,FALSE),"")</f>
        <v/>
      </c>
      <c r="AY52" s="59" t="str">
        <f>IFERROR(VLOOKUP($E52,'Apr 2016'!$D$1:$Z$300,22,FALSE),"-")</f>
        <v>-</v>
      </c>
      <c r="AZ52" s="59" t="str">
        <f>IFERROR(VLOOKUP($E52,'Apr 2016'!$D$1:$Z$300,4,FALSE),"-")</f>
        <v>-</v>
      </c>
      <c r="BA52" s="59" t="str">
        <f>IFERROR(VLOOKUP(AZ52,'Paid Invoices'!$F$6:$I$381,3,FALSE),"")</f>
        <v/>
      </c>
      <c r="BB52" s="59" t="str">
        <f>IFERROR(VLOOKUP(AZ52,'Open Invoices'!$D$1:$E$3000,2,FALSE),"")</f>
        <v/>
      </c>
      <c r="BC52" s="59" t="str">
        <f>IFERROR(VLOOKUP($E52,'Mar 2016'!$D$1:$Z$300,22,FALSE),"-")</f>
        <v>-</v>
      </c>
      <c r="BD52" s="59" t="str">
        <f>IFERROR(VLOOKUP($E52,'Mar 2016'!$D$1:$Z$300,4,FALSE),"-")</f>
        <v>-</v>
      </c>
      <c r="BE52" s="59" t="str">
        <f>IFERROR(VLOOKUP(BD52,'Paid Invoices'!$F$6:$I$381,3,FALSE),"")</f>
        <v/>
      </c>
      <c r="BF52" s="59" t="str">
        <f>IFERROR(VLOOKUP(BD52,'Open Invoices'!$D$1:$E$3000,2,FALSE),"")</f>
        <v/>
      </c>
      <c r="BG52" s="59" t="str">
        <f>IFERROR(VLOOKUP($E52,'Feb 2016'!$D$1:$Z$300,22,FALSE),"-")</f>
        <v>-</v>
      </c>
      <c r="BH52" s="59" t="str">
        <f>IFERROR(VLOOKUP($E52,'Feb 2016'!$D$1:$Z$300,4,FALSE),"-")</f>
        <v>-</v>
      </c>
      <c r="BI52" s="59" t="str">
        <f>IFERROR(VLOOKUP(BH52,'Paid Invoices'!$F$6:$I$381,3,FALSE),"")</f>
        <v/>
      </c>
      <c r="BJ52" s="59" t="str">
        <f>IFERROR(VLOOKUP(BH52,'Open Invoices'!$D$1:$E$3000,2,FALSE),"")</f>
        <v/>
      </c>
      <c r="BK52" s="59" t="str">
        <f>IFERROR(VLOOKUP($E52,'Jan 2016'!$D$1:$Z$300,22,FALSE),"-")</f>
        <v>-</v>
      </c>
      <c r="BL52" s="59" t="str">
        <f>IFERROR(VLOOKUP($E52,'Jan 2016'!$D$1:$Z$300,4,FALSE),"-")</f>
        <v>-</v>
      </c>
      <c r="BM52" s="59" t="str">
        <f>IFERROR(VLOOKUP(BL52,'Paid Invoices'!$F$6:$I$381,3,FALSE),"")</f>
        <v/>
      </c>
      <c r="BN52" s="59" t="str">
        <f>IFERROR(VLOOKUP(BL52,'Open Invoices'!$D$1:$E$3000,2,FALSE),"")</f>
        <v/>
      </c>
      <c r="BO52" s="59" t="str">
        <f>IFERROR(VLOOKUP($E52,'Dec 2015'!$D$1:$Z$300,22,FALSE),"-")</f>
        <v>-</v>
      </c>
      <c r="BP52" s="59" t="str">
        <f>IFERROR(VLOOKUP($E52,'Dec 2015'!$D$1:$Z$300,4,FALSE),"-")</f>
        <v>-</v>
      </c>
      <c r="BQ52" s="59" t="str">
        <f>IFERROR(VLOOKUP(BP52,'Paid Invoices'!$F$6:$I$381,3,FALSE),"")</f>
        <v/>
      </c>
      <c r="BR52" s="59" t="str">
        <f>IFERROR(VLOOKUP(BP52,'Open Invoices'!$D$1:$E$3000,2,FALSE),"")</f>
        <v/>
      </c>
      <c r="BS52" s="59" t="str">
        <f>IFERROR(VLOOKUP($E52,'Nov 2015'!$D$1:$Z$300,22,FALSE),"-")</f>
        <v>-</v>
      </c>
      <c r="BT52" s="59" t="str">
        <f>IFERROR(VLOOKUP($E52,'Nov 2015'!$D$1:$Z$300,4,FALSE),"-")</f>
        <v>-</v>
      </c>
      <c r="BU52" s="59" t="str">
        <f>IFERROR(VLOOKUP(BT52,'Paid Invoices'!$F$6:$I$381,3,FALSE),"")</f>
        <v/>
      </c>
      <c r="BV52" s="59" t="str">
        <f>IFERROR(VLOOKUP(BT52,'Open Invoices'!$D$1:$E$3000,2,FALSE),"")</f>
        <v/>
      </c>
      <c r="BW52" s="59" t="str">
        <f>IFERROR(VLOOKUP($E52,'Oct 2015'!$D$1:$Z$300,22,FALSE),"-")</f>
        <v>-</v>
      </c>
      <c r="BX52" s="59" t="str">
        <f>IFERROR(VLOOKUP($E52,'Oct 2015'!$D$1:$Z$300,4,FALSE),"-")</f>
        <v>-</v>
      </c>
      <c r="BY52" s="59" t="str">
        <f>IFERROR(VLOOKUP(BX52,'Paid Invoices'!$F$6:$I$381,3,FALSE),"")</f>
        <v/>
      </c>
      <c r="BZ52" s="59" t="str">
        <f>IFERROR(VLOOKUP(BX52,'Open Invoices'!$D$1:$E$3000,2,FALSE),"")</f>
        <v/>
      </c>
      <c r="CA52" s="59" t="str">
        <f>IFERROR(VLOOKUP($E52,'Sep 2015'!$D$1:$Z$300,22,FALSE),"-")</f>
        <v>-</v>
      </c>
      <c r="CB52" s="59" t="str">
        <f>IFERROR(VLOOKUP($E52,'Sep 2015'!$D$1:$Z$300,4,FALSE),"-")</f>
        <v>-</v>
      </c>
      <c r="CC52" s="59" t="str">
        <f>IFERROR(VLOOKUP(CB52,'Paid Invoices'!$F$6:$I$381,3,FALSE),"")</f>
        <v/>
      </c>
      <c r="CD52" s="59" t="str">
        <f>IFERROR(VLOOKUP(CB52,'Open Invoices'!$D$1:$E$3000,2,FALSE),"")</f>
        <v/>
      </c>
      <c r="CE52" s="52"/>
      <c r="CF52" s="52" t="s">
        <v>2115</v>
      </c>
      <c r="CG52" s="49" t="str">
        <f>IFERROR(IFERROR(VLOOKUP($E52,'Asset Group  All Assets'!$B$1:$C$500,2,FALSE),(VLOOKUP($E52,'Missing-WSU-POs'!$B$1:$D$500,3,FALSE))),"?")</f>
        <v>Needed</v>
      </c>
      <c r="CH52" s="31" t="str">
        <f t="shared" si="0"/>
        <v/>
      </c>
      <c r="CI52" s="31" t="str">
        <f t="shared" si="5"/>
        <v>Wrong PO</v>
      </c>
      <c r="CJ52" s="29" t="str">
        <f>IFERROR(IF(VLOOKUP($E52,'Org July 2016 '!$D$1:$Z$500,3,FALSE)=G52,"-","Wrong PO"),"new")</f>
        <v>-</v>
      </c>
      <c r="CK52" s="32" t="str">
        <f>IF(CJ52="wrong PO",(VLOOKUP($E52,'Org July 2016 '!$D$1:$Z$500,3,FALSE)),"")</f>
        <v/>
      </c>
      <c r="CL52" s="29" t="str">
        <f>IFERROR(IF(VLOOKUP($E52,'Org June 2016 '!$D$1:$Z$500,3,FALSE)=G52,"-","Wrong PO"),"new")</f>
        <v>-</v>
      </c>
      <c r="CM52" s="32" t="str">
        <f>IF(CL52="wrong PO",(VLOOKUP($E52,'Org June 2016 '!$D$1:$Z$500,3,FALSE)),"")</f>
        <v/>
      </c>
      <c r="CN52" s="29" t="str">
        <f>IFERROR(IF(VLOOKUP($E52,'May 2016'!D51:Z550,3,FALSE)=G52,"-","Wrong PO"),"new")</f>
        <v>-</v>
      </c>
      <c r="CO52" s="32" t="str">
        <f>IF(CN52="wrong PO",(VLOOKUP($E52,'May 2016'!D51:Z550,3,FALSE)),"")</f>
        <v/>
      </c>
      <c r="CP52" s="29" t="str">
        <f>IFERROR(IF(VLOOKUP($E52,'Apr 2016'!$D$1:$Z$500,3,FALSE)=G52,"-","Wrong PO"),"new")</f>
        <v>new</v>
      </c>
      <c r="CQ52" s="32" t="str">
        <f>IF(CP52="wrong PO",(VLOOKUP($E52,'Apr 2016'!$D$1:$Z$500,3,FALSE)),"")</f>
        <v/>
      </c>
      <c r="CR52" s="32" t="str">
        <f>IFERROR(IF(VLOOKUP($E52,'Mar 2016'!$D$1:$Z$500,3,FALSE)=G52,"-","Wrong PO"),"new")</f>
        <v>new</v>
      </c>
      <c r="CS52" s="32" t="str">
        <f>IF(CP52="wrong PO",(VLOOKUP($E52,'Mar 2016'!$D$1:$Z$500,3,FALSE)),"")</f>
        <v/>
      </c>
      <c r="CT52" s="32" t="str">
        <f>IFERROR(IF(VLOOKUP($E52,'Feb 2016'!$D$1:$Z$500,3,FALSE)=G52,"-","Wrong PO"),"new")</f>
        <v>new</v>
      </c>
      <c r="CU52" s="32" t="str">
        <f>IF(CP52="wrong PO",(VLOOKUP($E52,'Feb 2016'!$D$1:$Z$500,3,FALSE)),"")</f>
        <v/>
      </c>
      <c r="CV52" s="29" t="str">
        <f>IFERROR(IF(VLOOKUP($E52,'Jan 2016'!$D$1:$Z$500,3,FALSE)=G52,"-","Wrong PO"),"new")</f>
        <v>new</v>
      </c>
      <c r="CW52" s="32" t="str">
        <f>IF(CV52="wrong PO",(VLOOKUP($E52,'Jan 2016'!$D$1:$Z$500,3,FALSE)),"")</f>
        <v/>
      </c>
      <c r="CX52" s="29" t="str">
        <f>IFERROR(IF(VLOOKUP($E52,'Dec 2015'!$D$1:$Z$500,3,FALSE)=G52,"-","Wrong PO"),"new")</f>
        <v>new</v>
      </c>
      <c r="CY52" s="32" t="str">
        <f>IF(CX52="wrong PO",(VLOOKUP($E52,'Dec 2015'!$D$1:$Z$500,3,FALSE)),"")</f>
        <v/>
      </c>
      <c r="CZ52" s="29" t="str">
        <f>IFERROR(IF(VLOOKUP($E52,'Nov 2015'!$D$1:$Z$500,3,FALSE)=G52,"-","Wrong PO"),"new")</f>
        <v>new</v>
      </c>
      <c r="DA52" s="32" t="str">
        <f>IF(CZ52="wrong PO",(VLOOKUP($E52,'Nov 2015'!$D$1:$Z$500,3,FALSE)),"")</f>
        <v/>
      </c>
      <c r="DB52" s="29" t="str">
        <f>IFERROR(IF(VLOOKUP($E52,'Oct 2015'!$D$1:$Z$500,3,FALSE)=G52,"-","Wrong PO"),"new")</f>
        <v>new</v>
      </c>
      <c r="DC52" s="32" t="str">
        <f>IF(DB52="wrong PO",(VLOOKUP($E52,'Oct 2015'!$D$1:$Z$500,3,FALSE)),"")</f>
        <v/>
      </c>
      <c r="DD52" s="29" t="str">
        <f>IFERROR(IF(VLOOKUP($E52,'Sep 2015'!$D$1:$Z$500,3,FALSE)=G52,"-","Wrong PO"),"new")</f>
        <v>new</v>
      </c>
      <c r="DE52" s="32" t="str">
        <f>IF(DD52="wrong PO",(VLOOKUP($E52,'Sep 2015'!$D$1:$Z$500,3,FALSE)),"")</f>
        <v/>
      </c>
    </row>
    <row r="53" spans="1:109">
      <c r="A53" s="115">
        <v>52</v>
      </c>
      <c r="B53" s="2" t="s">
        <v>841</v>
      </c>
      <c r="C53" s="2" t="s">
        <v>510</v>
      </c>
      <c r="D53" s="2" t="s">
        <v>76</v>
      </c>
      <c r="E53" s="2" t="s">
        <v>82</v>
      </c>
      <c r="F53" s="2" t="s">
        <v>83</v>
      </c>
      <c r="G53" s="21" t="s">
        <v>300</v>
      </c>
      <c r="H53" s="21" t="str">
        <f>IFERROR(VLOOKUP($E53,'Wayne Master'!$B$1:$C$315,2,FALSE),"not on master")</f>
        <v>P0732491</v>
      </c>
      <c r="I53" s="11" t="s">
        <v>2108</v>
      </c>
      <c r="J53" s="3">
        <v>42192</v>
      </c>
      <c r="K53" s="2" t="s">
        <v>28</v>
      </c>
      <c r="L53" s="2" t="s">
        <v>84</v>
      </c>
      <c r="M53" s="2" t="s">
        <v>30</v>
      </c>
      <c r="N53" s="2" t="s">
        <v>31</v>
      </c>
      <c r="O53" s="2" t="s">
        <v>32</v>
      </c>
      <c r="P53" s="4">
        <v>14067</v>
      </c>
      <c r="Q53" s="4">
        <v>16217</v>
      </c>
      <c r="R53" s="4">
        <v>2150</v>
      </c>
      <c r="S53" s="5">
        <v>36.340000000000003</v>
      </c>
      <c r="T53" s="4">
        <v>36375</v>
      </c>
      <c r="U53" s="4">
        <v>42141</v>
      </c>
      <c r="V53" s="4">
        <v>5766</v>
      </c>
      <c r="W53" s="5">
        <v>344.81</v>
      </c>
      <c r="X53" s="5">
        <v>0</v>
      </c>
      <c r="Y53" s="14">
        <v>381.15</v>
      </c>
      <c r="Z53" s="14">
        <v>0</v>
      </c>
      <c r="AA53" s="14">
        <v>381.15</v>
      </c>
      <c r="AB53" s="4">
        <v>24580</v>
      </c>
      <c r="AC53" s="55"/>
      <c r="AD53" s="59">
        <f t="shared" si="2"/>
        <v>2793.3500000000008</v>
      </c>
      <c r="AE53" s="59">
        <f t="shared" si="3"/>
        <v>2794.0990999999999</v>
      </c>
      <c r="AF53" s="102">
        <f>IFERROR(IFERROR(VLOOKUP($G53,'FPO034'!$J$9:$Q$196,7,FALSE),(VLOOKUP($H53,'FPO034'!$J$9:$Q$196,7,FALSE))),"No PO")</f>
        <v>3143.53</v>
      </c>
      <c r="AG53" s="102">
        <f>IFERROR(IFERROR(VLOOKUP($G53,'FPO034'!$J$9:$Q$196,8,FALSE),(VLOOKUP($H53,'FPO034'!$J$9:$Q$196,8,FALSE))),"No PO")</f>
        <v>0</v>
      </c>
      <c r="AH53" s="102" t="str">
        <f t="shared" si="4"/>
        <v>--</v>
      </c>
      <c r="AI53" s="59">
        <f>IFERROR(VLOOKUP($E53,'Rev2 Aug 16'!$D$1:$Z$300,22,FALSE),"-")</f>
        <v>381.15</v>
      </c>
      <c r="AJ53" s="59" t="str">
        <f>IFERROR(VLOOKUP($E53,'Rev2 Aug 16'!$D$1:$Z$300,5,FALSE),"-")</f>
        <v>WAY2001H6C</v>
      </c>
      <c r="AK53" s="59" t="str">
        <f>IFERROR(VLOOKUP(AJ53,'Paid Invoices'!$F$6:$I$381,3,FALSE),"")</f>
        <v/>
      </c>
      <c r="AL53" s="59" t="str">
        <f>IFERROR(VLOOKUP(AJ53,'Open Invoices'!$D$1:$E$3000,2,FALSE),"")</f>
        <v/>
      </c>
      <c r="AM53" s="59">
        <f>IFERROR(VLOOKUP($E53,'Rev2 July 16'!$D$1:$Z$300,22,FALSE),"-")</f>
        <v>227.56</v>
      </c>
      <c r="AN53" s="59" t="str">
        <f>IFERROR(VLOOKUP($E53,'Rev2 July 16'!$D$1:$Z$300,5,FALSE),"-")</f>
        <v>WAY2001G6D</v>
      </c>
      <c r="AO53" s="59" t="str">
        <f>IFERROR(VLOOKUP(AN53,'Paid Invoices'!$F$6:$I$381,3,FALSE),"")</f>
        <v/>
      </c>
      <c r="AP53" s="59" t="str">
        <f>IFERROR(VLOOKUP(AN53,'Open Invoices'!$D$1:$E$3000,2,FALSE),"")</f>
        <v/>
      </c>
      <c r="AQ53" s="59">
        <f>IFERROR(VLOOKUP($E53,'Rev June 16'!$D$1:$Z$300,22,FALSE),"-")</f>
        <v>237.08</v>
      </c>
      <c r="AR53" s="59" t="str">
        <f>IFERROR(VLOOKUP($E53,'Rev June 16'!$D$1:$Z$300,4,FALSE),"-")</f>
        <v>WAY2001F6D</v>
      </c>
      <c r="AS53" s="59" t="str">
        <f>IFERROR(VLOOKUP(AR53,'Paid Invoices'!$F$6:$I$381,3,FALSE),"")</f>
        <v/>
      </c>
      <c r="AT53" s="59" t="str">
        <f>IFERROR(VLOOKUP(AR53,'Open Invoices'!$D$1:$E$3000,2,FALSE),"")</f>
        <v/>
      </c>
      <c r="AU53" s="59">
        <f>IFERROR(VLOOKUP($E53,'May 2016'!$D$1:$Z$300,22,FALSE),"-")</f>
        <v>347.82</v>
      </c>
      <c r="AV53" s="59" t="str">
        <f>IFERROR(VLOOKUP($E53,'May 2016'!$D$1:$Z$300,4,FALSE),"-")</f>
        <v>WAY2001E6D</v>
      </c>
      <c r="AW53" s="59" t="str">
        <f>IFERROR(VLOOKUP(AV53,'Paid Invoices'!$F$6:$I$381,3,FALSE),"")</f>
        <v/>
      </c>
      <c r="AX53" s="59" t="str">
        <f>IFERROR(VLOOKUP(AV53,'Open Invoices'!$D$1:$E$3000,2,FALSE),"")</f>
        <v/>
      </c>
      <c r="AY53" s="59">
        <f>IFERROR(VLOOKUP($E53,'Apr 2016'!$D$1:$Z$300,22,FALSE),"-")</f>
        <v>187.73</v>
      </c>
      <c r="AZ53" s="59" t="str">
        <f>IFERROR(VLOOKUP($E53,'Apr 2016'!$D$1:$Z$300,4,FALSE),"-")</f>
        <v>WAY2001D6E</v>
      </c>
      <c r="BA53" s="59" t="str">
        <f>IFERROR(VLOOKUP(AZ53,'Paid Invoices'!$F$6:$I$381,3,FALSE),"")</f>
        <v/>
      </c>
      <c r="BB53" s="59" t="str">
        <f>IFERROR(VLOOKUP(AZ53,'Open Invoices'!$D$1:$E$3000,2,FALSE),"")</f>
        <v/>
      </c>
      <c r="BC53" s="59">
        <f>IFERROR(VLOOKUP($E53,'Mar 2016'!$D$1:$Z$300,22,FALSE),"-")</f>
        <v>275.86</v>
      </c>
      <c r="BD53" s="59" t="str">
        <f>IFERROR(VLOOKUP($E53,'Mar 2016'!$D$1:$Z$300,4,FALSE),"-")</f>
        <v>WAY2001C6D</v>
      </c>
      <c r="BE53" s="59" t="str">
        <f>IFERROR(VLOOKUP(BD53,'Paid Invoices'!$F$6:$I$381,3,FALSE),"")</f>
        <v/>
      </c>
      <c r="BF53" s="59" t="str">
        <f>IFERROR(VLOOKUP(BD53,'Open Invoices'!$D$1:$E$3000,2,FALSE),"")</f>
        <v/>
      </c>
      <c r="BG53" s="59">
        <f>IFERROR(VLOOKUP($E53,'Feb 2016'!$D$1:$Z$300,22,FALSE),"-")</f>
        <v>121.96</v>
      </c>
      <c r="BH53" s="59" t="str">
        <f>IFERROR(VLOOKUP($E53,'Feb 2016'!$D$1:$Z$300,4,FALSE),"-")</f>
        <v>WAY2001B6C</v>
      </c>
      <c r="BI53" s="59" t="str">
        <f>IFERROR(VLOOKUP(BH53,'Paid Invoices'!$F$6:$I$381,3,FALSE),"")</f>
        <v/>
      </c>
      <c r="BJ53" s="59" t="str">
        <f>IFERROR(VLOOKUP(BH53,'Open Invoices'!$D$1:$E$3000,2,FALSE),"")</f>
        <v/>
      </c>
      <c r="BK53" s="59">
        <f>IFERROR(VLOOKUP($E53,'Jan 2016'!$D$1:$Z$300,22,FALSE),"-")</f>
        <v>190.46</v>
      </c>
      <c r="BL53" s="59" t="str">
        <f>IFERROR(VLOOKUP($E53,'Jan 2016'!$D$1:$Z$300,4,FALSE),"-")</f>
        <v>WAY2001A6AB</v>
      </c>
      <c r="BM53" s="59" t="str">
        <f>IFERROR(VLOOKUP(BL53,'Paid Invoices'!$F$6:$I$381,3,FALSE),"")</f>
        <v/>
      </c>
      <c r="BN53" s="59" t="str">
        <f>IFERROR(VLOOKUP(BL53,'Open Invoices'!$D$1:$E$3000,2,FALSE),"")</f>
        <v/>
      </c>
      <c r="BO53" s="59">
        <f>IFERROR(VLOOKUP($E53,'Dec 2015'!$D$1:$Z$300,22,FALSE),"-")</f>
        <v>310.77999999999997</v>
      </c>
      <c r="BP53" s="59" t="str">
        <f>IFERROR(VLOOKUP($E53,'Dec 2015'!$D$1:$Z$300,4,FALSE),"-")</f>
        <v>WAY2001L5C</v>
      </c>
      <c r="BQ53" s="59" t="str">
        <f>IFERROR(VLOOKUP(BP53,'Paid Invoices'!$F$6:$I$381,3,FALSE),"")</f>
        <v/>
      </c>
      <c r="BR53" s="59" t="str">
        <f>IFERROR(VLOOKUP(BP53,'Open Invoices'!$D$1:$E$3000,2,FALSE),"")</f>
        <v/>
      </c>
      <c r="BS53" s="59">
        <f>IFERROR(VLOOKUP($E53,'Nov 2015'!$D$1:$Z$300,22,FALSE),"-")</f>
        <v>136.72999999999999</v>
      </c>
      <c r="BT53" s="59" t="str">
        <f>IFERROR(VLOOKUP($E53,'Nov 2015'!$D$1:$Z$300,4,FALSE),"-")</f>
        <v>WAY2001K5AB</v>
      </c>
      <c r="BU53" s="59" t="str">
        <f>IFERROR(VLOOKUP(BT53,'Paid Invoices'!$F$6:$I$381,3,FALSE),"")</f>
        <v/>
      </c>
      <c r="BV53" s="59" t="str">
        <f>IFERROR(VLOOKUP(BT53,'Open Invoices'!$D$1:$E$3000,2,FALSE),"")</f>
        <v/>
      </c>
      <c r="BW53" s="59">
        <f>IFERROR(VLOOKUP($E53,'Oct 2015'!$D$1:$Z$300,22,FALSE),"-")</f>
        <v>274.42</v>
      </c>
      <c r="BX53" s="59" t="str">
        <f>IFERROR(VLOOKUP($E53,'Oct 2015'!$D$1:$Z$300,4,FALSE),"-")</f>
        <v>WAY2001J5AB</v>
      </c>
      <c r="BY53" s="59" t="str">
        <f>IFERROR(VLOOKUP(BX53,'Paid Invoices'!$F$6:$I$381,3,FALSE),"")</f>
        <v/>
      </c>
      <c r="BZ53" s="59" t="str">
        <f>IFERROR(VLOOKUP(BX53,'Open Invoices'!$D$1:$E$3000,2,FALSE),"")</f>
        <v/>
      </c>
      <c r="CA53" s="59">
        <f>IFERROR(VLOOKUP($E53,'Sep 2015'!$D$1:$Z$300,22,FALSE),"-")</f>
        <v>101.8</v>
      </c>
      <c r="CB53" s="59" t="str">
        <f>IFERROR(VLOOKUP($E53,'Sep 2015'!$D$1:$Z$300,4,FALSE),"-")</f>
        <v>WAY2001I5AA</v>
      </c>
      <c r="CC53" s="59" t="str">
        <f>IFERROR(VLOOKUP(CB53,'Paid Invoices'!$F$6:$I$381,3,FALSE),"")</f>
        <v/>
      </c>
      <c r="CD53" s="59" t="str">
        <f>IFERROR(VLOOKUP(CB53,'Open Invoices'!$D$1:$E$3000,2,FALSE),"")</f>
        <v/>
      </c>
      <c r="CE53" s="52"/>
      <c r="CF53" s="52" t="s">
        <v>2115</v>
      </c>
      <c r="CG53" s="49" t="str">
        <f>IFERROR(IFERROR(VLOOKUP($E53,'Asset Group  All Assets'!$B$1:$C$500,2,FALSE),(VLOOKUP($E53,'Missing-WSU-POs'!$B$1:$D$500,3,FALSE))),"?")</f>
        <v>P0732491</v>
      </c>
      <c r="CH53" s="31" t="str">
        <f t="shared" si="0"/>
        <v>P0732491</v>
      </c>
      <c r="CI53" s="31" t="str">
        <f t="shared" si="5"/>
        <v/>
      </c>
      <c r="CJ53" s="29" t="str">
        <f>IFERROR(IF(VLOOKUP($E53,'Org July 2016 '!$D$1:$Z$500,3,FALSE)=G53,"-","Wrong PO"),"new")</f>
        <v>Wrong PO</v>
      </c>
      <c r="CK53" s="32">
        <f>IF(CJ53="wrong PO",(VLOOKUP($E53,'Org July 2016 '!$D$1:$Z$500,3,FALSE)),"")</f>
        <v>0</v>
      </c>
      <c r="CL53" s="29" t="str">
        <f>IFERROR(IF(VLOOKUP($E53,'Org June 2016 '!$D$1:$Z$500,3,FALSE)=G53,"-","Wrong PO"),"new")</f>
        <v>Wrong PO</v>
      </c>
      <c r="CM53" s="32">
        <f>IF(CL53="wrong PO",(VLOOKUP($E53,'Org June 2016 '!$D$1:$Z$500,3,FALSE)),"")</f>
        <v>0</v>
      </c>
      <c r="CN53" s="29" t="str">
        <f>IFERROR(IF(VLOOKUP($E53,'May 2016'!D52:Z551,3,FALSE)=G53,"-","Wrong PO"),"new")</f>
        <v>new</v>
      </c>
      <c r="CO53" s="32" t="str">
        <f>IF(CN53="wrong PO",(VLOOKUP($E53,'May 2016'!D52:Z551,3,FALSE)),"")</f>
        <v/>
      </c>
      <c r="CP53" s="29" t="str">
        <f>IFERROR(IF(VLOOKUP($E53,'Apr 2016'!$D$1:$Z$500,3,FALSE)=G53,"-","Wrong PO"),"new")</f>
        <v>-</v>
      </c>
      <c r="CQ53" s="32" t="str">
        <f>IF(CP53="wrong PO",(VLOOKUP($E53,'Apr 2016'!$D$1:$Z$500,3,FALSE)),"")</f>
        <v/>
      </c>
      <c r="CR53" s="32" t="str">
        <f>IFERROR(IF(VLOOKUP($E53,'Mar 2016'!$D$1:$Z$500,3,FALSE)=G53,"-","Wrong PO"),"new")</f>
        <v>-</v>
      </c>
      <c r="CS53" s="32" t="str">
        <f>IF(CP53="wrong PO",(VLOOKUP($E53,'Mar 2016'!$D$1:$Z$500,3,FALSE)),"")</f>
        <v/>
      </c>
      <c r="CT53" s="32" t="str">
        <f>IFERROR(IF(VLOOKUP($E53,'Feb 2016'!$D$1:$Z$500,3,FALSE)=G53,"-","Wrong PO"),"new")</f>
        <v>-</v>
      </c>
      <c r="CU53" s="32" t="str">
        <f>IF(CP53="wrong PO",(VLOOKUP($E53,'Feb 2016'!$D$1:$Z$500,3,FALSE)),"")</f>
        <v/>
      </c>
      <c r="CV53" s="29" t="str">
        <f>IFERROR(IF(VLOOKUP($E53,'Jan 2016'!$D$1:$Z$500,3,FALSE)=G53,"-","Wrong PO"),"new")</f>
        <v>-</v>
      </c>
      <c r="CW53" s="32" t="str">
        <f>IF(CV53="wrong PO",(VLOOKUP($E53,'Jan 2016'!$D$1:$Z$500,3,FALSE)),"")</f>
        <v/>
      </c>
      <c r="CX53" s="29" t="str">
        <f>IFERROR(IF(VLOOKUP($E53,'Dec 2015'!$D$1:$Z$500,3,FALSE)=G53,"-","Wrong PO"),"new")</f>
        <v>-</v>
      </c>
      <c r="CY53" s="32" t="str">
        <f>IF(CX53="wrong PO",(VLOOKUP($E53,'Dec 2015'!$D$1:$Z$500,3,FALSE)),"")</f>
        <v/>
      </c>
      <c r="CZ53" s="29" t="str">
        <f>IFERROR(IF(VLOOKUP($E53,'Nov 2015'!$D$1:$Z$500,3,FALSE)=G53,"-","Wrong PO"),"new")</f>
        <v>-</v>
      </c>
      <c r="DA53" s="32" t="str">
        <f>IF(CZ53="wrong PO",(VLOOKUP($E53,'Nov 2015'!$D$1:$Z$500,3,FALSE)),"")</f>
        <v/>
      </c>
      <c r="DB53" s="29" t="str">
        <f>IFERROR(IF(VLOOKUP($E53,'Oct 2015'!$D$1:$Z$500,3,FALSE)=G53,"-","Wrong PO"),"new")</f>
        <v>-</v>
      </c>
      <c r="DC53" s="32" t="str">
        <f>IF(DB53="wrong PO",(VLOOKUP($E53,'Oct 2015'!$D$1:$Z$500,3,FALSE)),"")</f>
        <v/>
      </c>
      <c r="DD53" s="29" t="str">
        <f>IFERROR(IF(VLOOKUP($E53,'Sep 2015'!$D$1:$Z$500,3,FALSE)=G53,"-","Wrong PO"),"new")</f>
        <v>-</v>
      </c>
      <c r="DE53" s="32" t="str">
        <f>IF(DD53="wrong PO",(VLOOKUP($E53,'Sep 2015'!$D$1:$Z$500,3,FALSE)),"")</f>
        <v/>
      </c>
    </row>
    <row r="54" spans="1:109">
      <c r="A54" s="115">
        <v>53</v>
      </c>
      <c r="B54" s="2" t="s">
        <v>841</v>
      </c>
      <c r="C54" s="2" t="s">
        <v>510</v>
      </c>
      <c r="D54" s="2" t="s">
        <v>25</v>
      </c>
      <c r="E54" s="2" t="s">
        <v>110</v>
      </c>
      <c r="F54" s="2" t="s">
        <v>375</v>
      </c>
      <c r="G54" s="21" t="s">
        <v>111</v>
      </c>
      <c r="H54" s="21" t="str">
        <f>IFERROR(VLOOKUP($E54,'Wayne Master'!$B$1:$C$315,2,FALSE),"not on master")</f>
        <v>P0734753</v>
      </c>
      <c r="I54" s="11" t="s">
        <v>2107</v>
      </c>
      <c r="J54" s="3">
        <v>42227</v>
      </c>
      <c r="K54" s="2" t="s">
        <v>39</v>
      </c>
      <c r="L54" s="2" t="s">
        <v>377</v>
      </c>
      <c r="M54" s="2" t="s">
        <v>30</v>
      </c>
      <c r="N54" s="2" t="s">
        <v>31</v>
      </c>
      <c r="O54" s="2" t="s">
        <v>378</v>
      </c>
      <c r="P54" s="4">
        <v>54850</v>
      </c>
      <c r="Q54" s="4">
        <v>56275</v>
      </c>
      <c r="R54" s="4">
        <v>1425</v>
      </c>
      <c r="S54" s="5">
        <v>24.08</v>
      </c>
      <c r="T54" s="4">
        <v>0</v>
      </c>
      <c r="U54" s="4">
        <v>0</v>
      </c>
      <c r="V54" s="4">
        <v>0</v>
      </c>
      <c r="W54" s="5">
        <v>0</v>
      </c>
      <c r="X54" s="5">
        <v>0</v>
      </c>
      <c r="Y54" s="14">
        <v>24.08</v>
      </c>
      <c r="Z54" s="14">
        <v>0</v>
      </c>
      <c r="AA54" s="14">
        <v>24.08</v>
      </c>
      <c r="AB54" s="4">
        <v>24580</v>
      </c>
      <c r="AC54" s="55"/>
      <c r="AD54" s="59">
        <f t="shared" si="2"/>
        <v>950.9799999999999</v>
      </c>
      <c r="AE54" s="59">
        <f t="shared" si="3"/>
        <v>951.0474999999999</v>
      </c>
      <c r="AF54" s="102">
        <f>IFERROR(IFERROR(VLOOKUP($G54,'FPO034'!$J$9:$Q$196,7,FALSE),(VLOOKUP($H54,'FPO034'!$J$9:$Q$196,7,FALSE))),"No PO")</f>
        <v>2205.04</v>
      </c>
      <c r="AG54" s="102">
        <f>IFERROR(IFERROR(VLOOKUP($G54,'FPO034'!$J$9:$Q$196,8,FALSE),(VLOOKUP($H54,'FPO034'!$J$9:$Q$196,8,FALSE))),"No PO")</f>
        <v>0</v>
      </c>
      <c r="AH54" s="102" t="str">
        <f t="shared" si="4"/>
        <v>--</v>
      </c>
      <c r="AI54" s="59">
        <f>IFERROR(VLOOKUP($E54,'Rev2 Aug 16'!$D$1:$Z$300,22,FALSE),"-")</f>
        <v>24.08</v>
      </c>
      <c r="AJ54" s="59" t="str">
        <f>IFERROR(VLOOKUP($E54,'Rev2 Aug 16'!$D$1:$Z$300,5,FALSE),"-")</f>
        <v>WAY2001H6D</v>
      </c>
      <c r="AK54" s="59" t="str">
        <f>IFERROR(VLOOKUP(AJ54,'Paid Invoices'!$F$6:$I$381,3,FALSE),"")</f>
        <v/>
      </c>
      <c r="AL54" s="59" t="str">
        <f>IFERROR(VLOOKUP(AJ54,'Open Invoices'!$D$1:$E$3000,2,FALSE),"")</f>
        <v/>
      </c>
      <c r="AM54" s="59">
        <f>IFERROR(VLOOKUP($E54,'Rev2 July 16'!$D$1:$Z$300,22,FALSE),"-")</f>
        <v>19.989999999999998</v>
      </c>
      <c r="AN54" s="59" t="str">
        <f>IFERROR(VLOOKUP($E54,'Rev2 July 16'!$D$1:$Z$300,5,FALSE),"-")</f>
        <v>WAY2001G6E</v>
      </c>
      <c r="AO54" s="59" t="str">
        <f>IFERROR(VLOOKUP(AN54,'Paid Invoices'!$F$6:$I$381,3,FALSE),"")</f>
        <v/>
      </c>
      <c r="AP54" s="59" t="str">
        <f>IFERROR(VLOOKUP(AN54,'Open Invoices'!$D$1:$E$3000,2,FALSE),"")</f>
        <v/>
      </c>
      <c r="AQ54" s="59">
        <f>IFERROR(VLOOKUP($E54,'Rev June 16'!$D$1:$Z$300,22,FALSE),"-")</f>
        <v>38.58</v>
      </c>
      <c r="AR54" s="59" t="str">
        <f>IFERROR(VLOOKUP($E54,'Rev June 16'!$D$1:$Z$300,4,FALSE),"-")</f>
        <v>WAY2001F6E</v>
      </c>
      <c r="AS54" s="59" t="str">
        <f>IFERROR(VLOOKUP(AR54,'Paid Invoices'!$F$6:$I$381,3,FALSE),"")</f>
        <v/>
      </c>
      <c r="AT54" s="59" t="str">
        <f>IFERROR(VLOOKUP(AR54,'Open Invoices'!$D$1:$E$3000,2,FALSE),"")</f>
        <v/>
      </c>
      <c r="AU54" s="59">
        <f>IFERROR(VLOOKUP($E54,'May 2016'!$D$1:$Z$300,22,FALSE),"-")</f>
        <v>68.48</v>
      </c>
      <c r="AV54" s="59" t="str">
        <f>IFERROR(VLOOKUP($E54,'May 2016'!$D$1:$Z$300,4,FALSE),"-")</f>
        <v>WAY2001E6E</v>
      </c>
      <c r="AW54" s="59" t="str">
        <f>IFERROR(VLOOKUP(AV54,'Paid Invoices'!$F$6:$I$381,3,FALSE),"")</f>
        <v/>
      </c>
      <c r="AX54" s="59" t="str">
        <f>IFERROR(VLOOKUP(AV54,'Open Invoices'!$D$1:$E$3000,2,FALSE),"")</f>
        <v/>
      </c>
      <c r="AY54" s="59">
        <f>IFERROR(VLOOKUP($E54,'Apr 2016'!$D$1:$Z$300,22,FALSE),"-")</f>
        <v>119.91</v>
      </c>
      <c r="AZ54" s="59" t="str">
        <f>IFERROR(VLOOKUP($E54,'Apr 2016'!$D$1:$Z$300,4,FALSE),"-")</f>
        <v>WAY2001D6F</v>
      </c>
      <c r="BA54" s="59" t="str">
        <f>IFERROR(VLOOKUP(AZ54,'Paid Invoices'!$F$6:$I$381,3,FALSE),"")</f>
        <v/>
      </c>
      <c r="BB54" s="59" t="str">
        <f>IFERROR(VLOOKUP(AZ54,'Open Invoices'!$D$1:$E$3000,2,FALSE),"")</f>
        <v/>
      </c>
      <c r="BC54" s="59">
        <f>IFERROR(VLOOKUP($E54,'Mar 2016'!$D$1:$Z$300,22,FALSE),"-")</f>
        <v>160.65</v>
      </c>
      <c r="BD54" s="59" t="str">
        <f>IFERROR(VLOOKUP($E54,'Mar 2016'!$D$1:$Z$300,4,FALSE),"-")</f>
        <v>WAY2001C6E</v>
      </c>
      <c r="BE54" s="59" t="str">
        <f>IFERROR(VLOOKUP(BD54,'Paid Invoices'!$F$6:$I$381,3,FALSE),"")</f>
        <v/>
      </c>
      <c r="BF54" s="59" t="str">
        <f>IFERROR(VLOOKUP(BD54,'Open Invoices'!$D$1:$E$3000,2,FALSE),"")</f>
        <v/>
      </c>
      <c r="BG54" s="59">
        <f>IFERROR(VLOOKUP($E54,'Feb 2016'!$D$1:$Z$300,22,FALSE),"-")</f>
        <v>103.23</v>
      </c>
      <c r="BH54" s="59" t="str">
        <f>IFERROR(VLOOKUP($E54,'Feb 2016'!$D$1:$Z$300,4,FALSE),"-")</f>
        <v>WAY2001B6D</v>
      </c>
      <c r="BI54" s="59" t="str">
        <f>IFERROR(VLOOKUP(BH54,'Paid Invoices'!$F$6:$I$381,3,FALSE),"")</f>
        <v/>
      </c>
      <c r="BJ54" s="59" t="str">
        <f>IFERROR(VLOOKUP(BH54,'Open Invoices'!$D$1:$E$3000,2,FALSE),"")</f>
        <v/>
      </c>
      <c r="BK54" s="59">
        <f>IFERROR(VLOOKUP($E54,'Jan 2016'!$D$1:$Z$300,22,FALSE),"-")</f>
        <v>63</v>
      </c>
      <c r="BL54" s="59" t="str">
        <f>IFERROR(VLOOKUP($E54,'Jan 2016'!$D$1:$Z$300,4,FALSE),"-")</f>
        <v>WAY2001A6AC</v>
      </c>
      <c r="BM54" s="59" t="str">
        <f>IFERROR(VLOOKUP(BL54,'Paid Invoices'!$F$6:$I$381,3,FALSE),"")</f>
        <v/>
      </c>
      <c r="BN54" s="59" t="str">
        <f>IFERROR(VLOOKUP(BL54,'Open Invoices'!$D$1:$E$3000,2,FALSE),"")</f>
        <v/>
      </c>
      <c r="BO54" s="59">
        <f>IFERROR(VLOOKUP($E54,'Dec 2015'!$D$1:$Z$300,22,FALSE),"-")</f>
        <v>52.1</v>
      </c>
      <c r="BP54" s="59" t="str">
        <f>IFERROR(VLOOKUP($E54,'Dec 2015'!$D$1:$Z$300,4,FALSE),"-")</f>
        <v>WAY2001L5D</v>
      </c>
      <c r="BQ54" s="59" t="str">
        <f>IFERROR(VLOOKUP(BP54,'Paid Invoices'!$F$6:$I$381,3,FALSE),"")</f>
        <v/>
      </c>
      <c r="BR54" s="59" t="str">
        <f>IFERROR(VLOOKUP(BP54,'Open Invoices'!$D$1:$E$3000,2,FALSE),"")</f>
        <v/>
      </c>
      <c r="BS54" s="59">
        <f>IFERROR(VLOOKUP($E54,'Nov 2015'!$D$1:$Z$300,22,FALSE),"-")</f>
        <v>113.3</v>
      </c>
      <c r="BT54" s="59" t="str">
        <f>IFERROR(VLOOKUP($E54,'Nov 2015'!$D$1:$Z$300,4,FALSE),"-")</f>
        <v>WAY2001K5AC</v>
      </c>
      <c r="BU54" s="59" t="str">
        <f>IFERROR(VLOOKUP(BT54,'Paid Invoices'!$F$6:$I$381,3,FALSE),"")</f>
        <v/>
      </c>
      <c r="BV54" s="59" t="str">
        <f>IFERROR(VLOOKUP(BT54,'Open Invoices'!$D$1:$E$3000,2,FALSE),"")</f>
        <v/>
      </c>
      <c r="BW54" s="59">
        <f>IFERROR(VLOOKUP($E54,'Oct 2015'!$D$1:$Z$300,22,FALSE),"-")</f>
        <v>187.66</v>
      </c>
      <c r="BX54" s="59" t="str">
        <f>IFERROR(VLOOKUP($E54,'Oct 2015'!$D$1:$Z$300,4,FALSE),"-")</f>
        <v>WAY2001J5AC</v>
      </c>
      <c r="BY54" s="59" t="str">
        <f>IFERROR(VLOOKUP(BX54,'Paid Invoices'!$F$6:$I$381,3,FALSE),"")</f>
        <v/>
      </c>
      <c r="BZ54" s="59" t="str">
        <f>IFERROR(VLOOKUP(BX54,'Open Invoices'!$D$1:$E$3000,2,FALSE),"")</f>
        <v/>
      </c>
      <c r="CA54" s="59" t="str">
        <f>IFERROR(VLOOKUP($E54,'Sep 2015'!$D$1:$Z$300,22,FALSE),"-")</f>
        <v>-</v>
      </c>
      <c r="CB54" s="59" t="str">
        <f>IFERROR(VLOOKUP($E54,'Sep 2015'!$D$1:$Z$300,4,FALSE),"-")</f>
        <v>-</v>
      </c>
      <c r="CC54" s="59" t="str">
        <f>IFERROR(VLOOKUP(CB54,'Paid Invoices'!$F$6:$I$381,3,FALSE),"")</f>
        <v/>
      </c>
      <c r="CD54" s="59" t="str">
        <f>IFERROR(VLOOKUP(CB54,'Open Invoices'!$D$1:$E$3000,2,FALSE),"")</f>
        <v/>
      </c>
      <c r="CE54" s="52"/>
      <c r="CF54" s="52" t="s">
        <v>2115</v>
      </c>
      <c r="CG54" s="49" t="str">
        <f>IFERROR(IFERROR(VLOOKUP($E54,'Asset Group  All Assets'!$B$1:$C$500,2,FALSE),(VLOOKUP($E54,'Missing-WSU-POs'!$B$1:$D$500,3,FALSE))),"?")</f>
        <v>P0734753</v>
      </c>
      <c r="CH54" s="31" t="str">
        <f t="shared" si="0"/>
        <v>P0734753</v>
      </c>
      <c r="CI54" s="31" t="str">
        <f t="shared" si="5"/>
        <v/>
      </c>
      <c r="CJ54" s="29" t="str">
        <f>IFERROR(IF(VLOOKUP($E54,'Org July 2016 '!$D$1:$Z$500,3,FALSE)=G54,"-","Wrong PO"),"new")</f>
        <v>Wrong PO</v>
      </c>
      <c r="CK54" s="32">
        <f>IF(CJ54="wrong PO",(VLOOKUP($E54,'Org July 2016 '!$D$1:$Z$500,3,FALSE)),"")</f>
        <v>0</v>
      </c>
      <c r="CL54" s="29" t="str">
        <f>IFERROR(IF(VLOOKUP($E54,'Org June 2016 '!$D$1:$Z$500,3,FALSE)=G54,"-","Wrong PO"),"new")</f>
        <v>Wrong PO</v>
      </c>
      <c r="CM54" s="32">
        <f>IF(CL54="wrong PO",(VLOOKUP($E54,'Org June 2016 '!$D$1:$Z$500,3,FALSE)),"")</f>
        <v>0</v>
      </c>
      <c r="CN54" s="29" t="str">
        <f>IFERROR(IF(VLOOKUP($E54,'May 2016'!D53:Z552,3,FALSE)=G54,"-","Wrong PO"),"new")</f>
        <v>new</v>
      </c>
      <c r="CO54" s="32" t="str">
        <f>IF(CN54="wrong PO",(VLOOKUP($E54,'May 2016'!D53:Z552,3,FALSE)),"")</f>
        <v/>
      </c>
      <c r="CP54" s="29" t="str">
        <f>IFERROR(IF(VLOOKUP($E54,'Apr 2016'!$D$1:$Z$500,3,FALSE)=G54,"-","Wrong PO"),"new")</f>
        <v>-</v>
      </c>
      <c r="CQ54" s="32" t="str">
        <f>IF(CP54="wrong PO",(VLOOKUP($E54,'Apr 2016'!$D$1:$Z$500,3,FALSE)),"")</f>
        <v/>
      </c>
      <c r="CR54" s="32" t="str">
        <f>IFERROR(IF(VLOOKUP($E54,'Mar 2016'!$D$1:$Z$500,3,FALSE)=G54,"-","Wrong PO"),"new")</f>
        <v>-</v>
      </c>
      <c r="CS54" s="32" t="str">
        <f>IF(CP54="wrong PO",(VLOOKUP($E54,'Mar 2016'!$D$1:$Z$500,3,FALSE)),"")</f>
        <v/>
      </c>
      <c r="CT54" s="32" t="str">
        <f>IFERROR(IF(VLOOKUP($E54,'Feb 2016'!$D$1:$Z$500,3,FALSE)=G54,"-","Wrong PO"),"new")</f>
        <v>-</v>
      </c>
      <c r="CU54" s="32" t="str">
        <f>IF(CP54="wrong PO",(VLOOKUP($E54,'Feb 2016'!$D$1:$Z$500,3,FALSE)),"")</f>
        <v/>
      </c>
      <c r="CV54" s="29" t="str">
        <f>IFERROR(IF(VLOOKUP($E54,'Jan 2016'!$D$1:$Z$500,3,FALSE)=G54,"-","Wrong PO"),"new")</f>
        <v>-</v>
      </c>
      <c r="CW54" s="32" t="str">
        <f>IF(CV54="wrong PO",(VLOOKUP($E54,'Jan 2016'!$D$1:$Z$500,3,FALSE)),"")</f>
        <v/>
      </c>
      <c r="CX54" s="29" t="str">
        <f>IFERROR(IF(VLOOKUP($E54,'Dec 2015'!$D$1:$Z$500,3,FALSE)=G54,"-","Wrong PO"),"new")</f>
        <v>-</v>
      </c>
      <c r="CY54" s="32" t="str">
        <f>IF(CX54="wrong PO",(VLOOKUP($E54,'Dec 2015'!$D$1:$Z$500,3,FALSE)),"")</f>
        <v/>
      </c>
      <c r="CZ54" s="29" t="str">
        <f>IFERROR(IF(VLOOKUP($E54,'Nov 2015'!$D$1:$Z$500,3,FALSE)=G54,"-","Wrong PO"),"new")</f>
        <v>-</v>
      </c>
      <c r="DA54" s="32" t="str">
        <f>IF(CZ54="wrong PO",(VLOOKUP($E54,'Nov 2015'!$D$1:$Z$500,3,FALSE)),"")</f>
        <v/>
      </c>
      <c r="DB54" s="29" t="str">
        <f>IFERROR(IF(VLOOKUP($E54,'Oct 2015'!$D$1:$Z$500,3,FALSE)=G54,"-","Wrong PO"),"new")</f>
        <v>-</v>
      </c>
      <c r="DC54" s="32" t="str">
        <f>IF(DB54="wrong PO",(VLOOKUP($E54,'Oct 2015'!$D$1:$Z$500,3,FALSE)),"")</f>
        <v/>
      </c>
      <c r="DD54" s="29" t="str">
        <f>IFERROR(IF(VLOOKUP($E54,'Sep 2015'!$D$1:$Z$500,3,FALSE)=G54,"-","Wrong PO"),"new")</f>
        <v>new</v>
      </c>
      <c r="DE54" s="32" t="str">
        <f>IF(DD54="wrong PO",(VLOOKUP($E54,'Sep 2015'!$D$1:$Z$500,3,FALSE)),"")</f>
        <v/>
      </c>
    </row>
    <row r="55" spans="1:109">
      <c r="A55" s="115">
        <v>54</v>
      </c>
      <c r="B55" s="2" t="s">
        <v>841</v>
      </c>
      <c r="C55" s="2" t="s">
        <v>510</v>
      </c>
      <c r="D55" s="2" t="s">
        <v>25</v>
      </c>
      <c r="E55" s="2" t="s">
        <v>106</v>
      </c>
      <c r="F55" s="2" t="s">
        <v>379</v>
      </c>
      <c r="G55" s="21" t="s">
        <v>107</v>
      </c>
      <c r="H55" s="21" t="str">
        <f>IFERROR(VLOOKUP($E55,'Wayne Master'!$B$1:$C$315,2,FALSE),"not on master")</f>
        <v>P0736236</v>
      </c>
      <c r="I55" s="11" t="s">
        <v>2106</v>
      </c>
      <c r="J55" s="3">
        <v>42234</v>
      </c>
      <c r="K55" s="2" t="s">
        <v>39</v>
      </c>
      <c r="L55" s="2" t="s">
        <v>619</v>
      </c>
      <c r="M55" s="2" t="s">
        <v>30</v>
      </c>
      <c r="N55" s="2" t="s">
        <v>31</v>
      </c>
      <c r="O55" s="2" t="s">
        <v>378</v>
      </c>
      <c r="P55" s="4">
        <v>37588</v>
      </c>
      <c r="Q55" s="4">
        <v>38899</v>
      </c>
      <c r="R55" s="4">
        <v>1311</v>
      </c>
      <c r="S55" s="14">
        <v>22.16</v>
      </c>
      <c r="T55" s="4">
        <v>0</v>
      </c>
      <c r="U55" s="4">
        <v>0</v>
      </c>
      <c r="V55" s="4">
        <v>0</v>
      </c>
      <c r="W55" s="5">
        <v>0</v>
      </c>
      <c r="X55" s="5">
        <v>0</v>
      </c>
      <c r="Y55" s="14">
        <v>22.16</v>
      </c>
      <c r="Z55" s="14">
        <v>0</v>
      </c>
      <c r="AA55" s="14">
        <v>22.16</v>
      </c>
      <c r="AB55" s="4">
        <v>24580</v>
      </c>
      <c r="AC55" s="55"/>
      <c r="AD55" s="59">
        <f t="shared" si="2"/>
        <v>657.30000000000007</v>
      </c>
      <c r="AE55" s="59">
        <f t="shared" si="3"/>
        <v>657.39309999999989</v>
      </c>
      <c r="AF55" s="102">
        <f>IFERROR(IFERROR(VLOOKUP($G55,'FPO034'!$J$9:$Q$196,7,FALSE),(VLOOKUP($H55,'FPO034'!$J$9:$Q$196,7,FALSE))),"No PO")</f>
        <v>2989.44</v>
      </c>
      <c r="AG55" s="102">
        <f>IFERROR(IFERROR(VLOOKUP($G55,'FPO034'!$J$9:$Q$196,8,FALSE),(VLOOKUP($H55,'FPO034'!$J$9:$Q$196,8,FALSE))),"No PO")</f>
        <v>0</v>
      </c>
      <c r="AH55" s="102" t="str">
        <f t="shared" si="4"/>
        <v>--</v>
      </c>
      <c r="AI55" s="59">
        <f>IFERROR(VLOOKUP($E55,'Rev2 Aug 16'!$D$1:$Z$300,22,FALSE),"-")</f>
        <v>22.16</v>
      </c>
      <c r="AJ55" s="59" t="str">
        <f>IFERROR(VLOOKUP($E55,'Rev2 Aug 16'!$D$1:$Z$300,5,FALSE),"-")</f>
        <v>WAY2001H6E</v>
      </c>
      <c r="AK55" s="59" t="str">
        <f>IFERROR(VLOOKUP(AJ55,'Paid Invoices'!$F$6:$I$381,3,FALSE),"")</f>
        <v/>
      </c>
      <c r="AL55" s="59" t="str">
        <f>IFERROR(VLOOKUP(AJ55,'Open Invoices'!$D$1:$E$3000,2,FALSE),"")</f>
        <v/>
      </c>
      <c r="AM55" s="59">
        <f>IFERROR(VLOOKUP($E55,'Rev2 July 16'!$D$1:$Z$300,22,FALSE),"-")</f>
        <v>25.08</v>
      </c>
      <c r="AN55" s="59" t="str">
        <f>IFERROR(VLOOKUP($E55,'Rev2 July 16'!$D$1:$Z$300,5,FALSE),"-")</f>
        <v>WAY2001G6F</v>
      </c>
      <c r="AO55" s="59" t="str">
        <f>IFERROR(VLOOKUP(AN55,'Paid Invoices'!$F$6:$I$381,3,FALSE),"")</f>
        <v/>
      </c>
      <c r="AP55" s="59" t="str">
        <f>IFERROR(VLOOKUP(AN55,'Open Invoices'!$D$1:$E$3000,2,FALSE),"")</f>
        <v/>
      </c>
      <c r="AQ55" s="59">
        <f>IFERROR(VLOOKUP($E55,'Rev June 16'!$D$1:$Z$300,22,FALSE),"-")</f>
        <v>15.73</v>
      </c>
      <c r="AR55" s="59" t="str">
        <f>IFERROR(VLOOKUP($E55,'Rev June 16'!$D$1:$Z$300,4,FALSE),"-")</f>
        <v>WAY2001F6F</v>
      </c>
      <c r="AS55" s="59" t="str">
        <f>IFERROR(VLOOKUP(AR55,'Paid Invoices'!$F$6:$I$381,3,FALSE),"")</f>
        <v/>
      </c>
      <c r="AT55" s="59" t="str">
        <f>IFERROR(VLOOKUP(AR55,'Open Invoices'!$D$1:$E$3000,2,FALSE),"")</f>
        <v/>
      </c>
      <c r="AU55" s="59">
        <f>IFERROR(VLOOKUP($E55,'May 2016'!$D$1:$Z$300,22,FALSE),"-")</f>
        <v>73.45</v>
      </c>
      <c r="AV55" s="59" t="str">
        <f>IFERROR(VLOOKUP($E55,'May 2016'!$D$1:$Z$300,4,FALSE),"-")</f>
        <v>WAY2001E6F</v>
      </c>
      <c r="AW55" s="59" t="str">
        <f>IFERROR(VLOOKUP(AV55,'Paid Invoices'!$F$6:$I$381,3,FALSE),"")</f>
        <v/>
      </c>
      <c r="AX55" s="59" t="str">
        <f>IFERROR(VLOOKUP(AV55,'Open Invoices'!$D$1:$E$3000,2,FALSE),"")</f>
        <v/>
      </c>
      <c r="AY55" s="59">
        <f>IFERROR(VLOOKUP($E55,'Apr 2016'!$D$1:$Z$300,22,FALSE),"-")</f>
        <v>100.67</v>
      </c>
      <c r="AZ55" s="59" t="str">
        <f>IFERROR(VLOOKUP($E55,'Apr 2016'!$D$1:$Z$300,4,FALSE),"-")</f>
        <v>WAY2001D6G</v>
      </c>
      <c r="BA55" s="59" t="str">
        <f>IFERROR(VLOOKUP(AZ55,'Paid Invoices'!$F$6:$I$381,3,FALSE),"")</f>
        <v/>
      </c>
      <c r="BB55" s="59" t="str">
        <f>IFERROR(VLOOKUP(AZ55,'Open Invoices'!$D$1:$E$3000,2,FALSE),"")</f>
        <v/>
      </c>
      <c r="BC55" s="59">
        <f>IFERROR(VLOOKUP($E55,'Mar 2016'!$D$1:$Z$300,22,FALSE),"-")</f>
        <v>72.53</v>
      </c>
      <c r="BD55" s="59" t="str">
        <f>IFERROR(VLOOKUP($E55,'Mar 2016'!$D$1:$Z$300,4,FALSE),"-")</f>
        <v>WAY2001C6F</v>
      </c>
      <c r="BE55" s="59" t="str">
        <f>IFERROR(VLOOKUP(BD55,'Paid Invoices'!$F$6:$I$381,3,FALSE),"")</f>
        <v/>
      </c>
      <c r="BF55" s="59" t="str">
        <f>IFERROR(VLOOKUP(BD55,'Open Invoices'!$D$1:$E$3000,2,FALSE),"")</f>
        <v/>
      </c>
      <c r="BG55" s="59">
        <f>IFERROR(VLOOKUP($E55,'Feb 2016'!$D$1:$Z$300,22,FALSE),"-")</f>
        <v>93.02</v>
      </c>
      <c r="BH55" s="59" t="str">
        <f>IFERROR(VLOOKUP($E55,'Feb 2016'!$D$1:$Z$300,4,FALSE),"-")</f>
        <v>WAY2001B6E</v>
      </c>
      <c r="BI55" s="59" t="str">
        <f>IFERROR(VLOOKUP(BH55,'Paid Invoices'!$F$6:$I$381,3,FALSE),"")</f>
        <v/>
      </c>
      <c r="BJ55" s="59" t="str">
        <f>IFERROR(VLOOKUP(BH55,'Open Invoices'!$D$1:$E$3000,2,FALSE),"")</f>
        <v/>
      </c>
      <c r="BK55" s="59">
        <f>IFERROR(VLOOKUP($E55,'Jan 2016'!$D$1:$Z$300,22,FALSE),"-")</f>
        <v>50.13</v>
      </c>
      <c r="BL55" s="59" t="str">
        <f>IFERROR(VLOOKUP($E55,'Jan 2016'!$D$1:$Z$300,4,FALSE),"-")</f>
        <v>WAY2001A6AD</v>
      </c>
      <c r="BM55" s="59" t="str">
        <f>IFERROR(VLOOKUP(BL55,'Paid Invoices'!$F$6:$I$381,3,FALSE),"")</f>
        <v/>
      </c>
      <c r="BN55" s="59" t="str">
        <f>IFERROR(VLOOKUP(BL55,'Open Invoices'!$D$1:$E$3000,2,FALSE),"")</f>
        <v/>
      </c>
      <c r="BO55" s="59">
        <f>IFERROR(VLOOKUP($E55,'Dec 2015'!$D$1:$Z$300,22,FALSE),"-")</f>
        <v>33.6</v>
      </c>
      <c r="BP55" s="59" t="str">
        <f>IFERROR(VLOOKUP($E55,'Dec 2015'!$D$1:$Z$300,4,FALSE),"-")</f>
        <v>WAY2001L5E</v>
      </c>
      <c r="BQ55" s="59" t="str">
        <f>IFERROR(VLOOKUP(BP55,'Paid Invoices'!$F$6:$I$381,3,FALSE),"")</f>
        <v/>
      </c>
      <c r="BR55" s="59" t="str">
        <f>IFERROR(VLOOKUP(BP55,'Open Invoices'!$D$1:$E$3000,2,FALSE),"")</f>
        <v/>
      </c>
      <c r="BS55" s="59">
        <f>IFERROR(VLOOKUP($E55,'Nov 2015'!$D$1:$Z$300,22,FALSE),"-")</f>
        <v>64.459999999999994</v>
      </c>
      <c r="BT55" s="59" t="str">
        <f>IFERROR(VLOOKUP($E55,'Nov 2015'!$D$1:$Z$300,4,FALSE),"-")</f>
        <v>WAY2001K5AD</v>
      </c>
      <c r="BU55" s="59" t="str">
        <f>IFERROR(VLOOKUP(BT55,'Paid Invoices'!$F$6:$I$381,3,FALSE),"")</f>
        <v/>
      </c>
      <c r="BV55" s="59" t="str">
        <f>IFERROR(VLOOKUP(BT55,'Open Invoices'!$D$1:$E$3000,2,FALSE),"")</f>
        <v/>
      </c>
      <c r="BW55" s="59">
        <f>IFERROR(VLOOKUP($E55,'Oct 2015'!$D$1:$Z$300,22,FALSE),"-")</f>
        <v>106.47</v>
      </c>
      <c r="BX55" s="59" t="str">
        <f>IFERROR(VLOOKUP($E55,'Oct 2015'!$D$1:$Z$300,4,FALSE),"-")</f>
        <v>WAY2001J5AD</v>
      </c>
      <c r="BY55" s="59" t="str">
        <f>IFERROR(VLOOKUP(BX55,'Paid Invoices'!$F$6:$I$381,3,FALSE),"")</f>
        <v/>
      </c>
      <c r="BZ55" s="59" t="str">
        <f>IFERROR(VLOOKUP(BX55,'Open Invoices'!$D$1:$E$3000,2,FALSE),"")</f>
        <v/>
      </c>
      <c r="CA55" s="59" t="str">
        <f>IFERROR(VLOOKUP($E55,'Sep 2015'!$D$1:$Z$300,22,FALSE),"-")</f>
        <v>-</v>
      </c>
      <c r="CB55" s="59" t="str">
        <f>IFERROR(VLOOKUP($E55,'Sep 2015'!$D$1:$Z$300,4,FALSE),"-")</f>
        <v>-</v>
      </c>
      <c r="CC55" s="59" t="str">
        <f>IFERROR(VLOOKUP(CB55,'Paid Invoices'!$F$6:$I$381,3,FALSE),"")</f>
        <v/>
      </c>
      <c r="CD55" s="59" t="str">
        <f>IFERROR(VLOOKUP(CB55,'Open Invoices'!$D$1:$E$3000,2,FALSE),"")</f>
        <v/>
      </c>
      <c r="CE55" s="52"/>
      <c r="CF55" s="52" t="s">
        <v>2115</v>
      </c>
      <c r="CG55" s="49" t="str">
        <f>IFERROR(IFERROR(VLOOKUP($E55,'Asset Group  All Assets'!$B$1:$C$500,2,FALSE),(VLOOKUP($E55,'Missing-WSU-POs'!$B$1:$D$500,3,FALSE))),"?")</f>
        <v>P0736236</v>
      </c>
      <c r="CH55" s="31" t="str">
        <f t="shared" si="0"/>
        <v>P0736236</v>
      </c>
      <c r="CI55" s="31" t="str">
        <f t="shared" si="5"/>
        <v/>
      </c>
      <c r="CJ55" s="29" t="str">
        <f>IFERROR(IF(VLOOKUP($E55,'Org July 2016 '!$D$1:$Z$500,3,FALSE)=G55,"-","Wrong PO"),"new")</f>
        <v>Wrong PO</v>
      </c>
      <c r="CK55" s="32">
        <f>IF(CJ55="wrong PO",(VLOOKUP($E55,'Org July 2016 '!$D$1:$Z$500,3,FALSE)),"")</f>
        <v>0</v>
      </c>
      <c r="CL55" s="29" t="str">
        <f>IFERROR(IF(VLOOKUP($E55,'Org June 2016 '!$D$1:$Z$500,3,FALSE)=G55,"-","Wrong PO"),"new")</f>
        <v>Wrong PO</v>
      </c>
      <c r="CM55" s="32">
        <f>IF(CL55="wrong PO",(VLOOKUP($E55,'Org June 2016 '!$D$1:$Z$500,3,FALSE)),"")</f>
        <v>0</v>
      </c>
      <c r="CN55" s="29" t="str">
        <f>IFERROR(IF(VLOOKUP($E55,'May 2016'!D54:Z553,3,FALSE)=G55,"-","Wrong PO"),"new")</f>
        <v>new</v>
      </c>
      <c r="CO55" s="32" t="str">
        <f>IF(CN55="wrong PO",(VLOOKUP($E55,'May 2016'!D54:Z553,3,FALSE)),"")</f>
        <v/>
      </c>
      <c r="CP55" s="29" t="str">
        <f>IFERROR(IF(VLOOKUP($E55,'Apr 2016'!$D$1:$Z$500,3,FALSE)=G55,"-","Wrong PO"),"new")</f>
        <v>-</v>
      </c>
      <c r="CQ55" s="32" t="str">
        <f>IF(CP55="wrong PO",(VLOOKUP($E55,'Apr 2016'!$D$1:$Z$500,3,FALSE)),"")</f>
        <v/>
      </c>
      <c r="CR55" s="32" t="str">
        <f>IFERROR(IF(VLOOKUP($E55,'Mar 2016'!$D$1:$Z$500,3,FALSE)=G55,"-","Wrong PO"),"new")</f>
        <v>-</v>
      </c>
      <c r="CS55" s="32" t="str">
        <f>IF(CP55="wrong PO",(VLOOKUP($E55,'Mar 2016'!$D$1:$Z$500,3,FALSE)),"")</f>
        <v/>
      </c>
      <c r="CT55" s="32" t="str">
        <f>IFERROR(IF(VLOOKUP($E55,'Feb 2016'!$D$1:$Z$500,3,FALSE)=G55,"-","Wrong PO"),"new")</f>
        <v>-</v>
      </c>
      <c r="CU55" s="32" t="str">
        <f>IF(CP55="wrong PO",(VLOOKUP($E55,'Feb 2016'!$D$1:$Z$500,3,FALSE)),"")</f>
        <v/>
      </c>
      <c r="CV55" s="29" t="str">
        <f>IFERROR(IF(VLOOKUP($E55,'Jan 2016'!$D$1:$Z$500,3,FALSE)=G55,"-","Wrong PO"),"new")</f>
        <v>-</v>
      </c>
      <c r="CW55" s="32" t="str">
        <f>IF(CV55="wrong PO",(VLOOKUP($E55,'Jan 2016'!$D$1:$Z$500,3,FALSE)),"")</f>
        <v/>
      </c>
      <c r="CX55" s="29" t="str">
        <f>IFERROR(IF(VLOOKUP($E55,'Dec 2015'!$D$1:$Z$500,3,FALSE)=G55,"-","Wrong PO"),"new")</f>
        <v>-</v>
      </c>
      <c r="CY55" s="32" t="str">
        <f>IF(CX55="wrong PO",(VLOOKUP($E55,'Dec 2015'!$D$1:$Z$500,3,FALSE)),"")</f>
        <v/>
      </c>
      <c r="CZ55" s="29" t="str">
        <f>IFERROR(IF(VLOOKUP($E55,'Nov 2015'!$D$1:$Z$500,3,FALSE)=G55,"-","Wrong PO"),"new")</f>
        <v>-</v>
      </c>
      <c r="DA55" s="32" t="str">
        <f>IF(CZ55="wrong PO",(VLOOKUP($E55,'Nov 2015'!$D$1:$Z$500,3,FALSE)),"")</f>
        <v/>
      </c>
      <c r="DB55" s="29" t="str">
        <f>IFERROR(IF(VLOOKUP($E55,'Oct 2015'!$D$1:$Z$500,3,FALSE)=G55,"-","Wrong PO"),"new")</f>
        <v>-</v>
      </c>
      <c r="DC55" s="32" t="str">
        <f>IF(DB55="wrong PO",(VLOOKUP($E55,'Oct 2015'!$D$1:$Z$500,3,FALSE)),"")</f>
        <v/>
      </c>
      <c r="DD55" s="29" t="str">
        <f>IFERROR(IF(VLOOKUP($E55,'Sep 2015'!$D$1:$Z$500,3,FALSE)=G55,"-","Wrong PO"),"new")</f>
        <v>new</v>
      </c>
      <c r="DE55" s="32" t="str">
        <f>IF(DD55="wrong PO",(VLOOKUP($E55,'Sep 2015'!$D$1:$Z$500,3,FALSE)),"")</f>
        <v/>
      </c>
    </row>
    <row r="56" spans="1:109">
      <c r="A56" s="115">
        <v>55</v>
      </c>
      <c r="B56" s="2" t="s">
        <v>841</v>
      </c>
      <c r="C56" s="2" t="s">
        <v>510</v>
      </c>
      <c r="D56" s="2" t="s">
        <v>56</v>
      </c>
      <c r="E56" s="2" t="s">
        <v>61</v>
      </c>
      <c r="F56" s="2" t="s">
        <v>62</v>
      </c>
      <c r="G56" s="21" t="s">
        <v>208</v>
      </c>
      <c r="H56" s="21" t="str">
        <f>IFERROR(VLOOKUP($E56,'Wayne Master'!$B$1:$C$315,2,FALSE),"not on master")</f>
        <v>P0736281</v>
      </c>
      <c r="I56" s="11" t="s">
        <v>2105</v>
      </c>
      <c r="J56" s="3">
        <v>42205</v>
      </c>
      <c r="K56" s="2" t="s">
        <v>28</v>
      </c>
      <c r="L56" s="2" t="s">
        <v>63</v>
      </c>
      <c r="M56" s="2" t="s">
        <v>30</v>
      </c>
      <c r="N56" s="2" t="s">
        <v>31</v>
      </c>
      <c r="O56" s="2" t="s">
        <v>41</v>
      </c>
      <c r="P56" s="4">
        <v>10286</v>
      </c>
      <c r="Q56" s="4">
        <v>11153</v>
      </c>
      <c r="R56" s="4">
        <v>867</v>
      </c>
      <c r="S56" s="5">
        <v>14.65</v>
      </c>
      <c r="T56" s="4">
        <v>0</v>
      </c>
      <c r="U56" s="4">
        <v>0</v>
      </c>
      <c r="V56" s="4">
        <v>0</v>
      </c>
      <c r="W56" s="5">
        <v>0</v>
      </c>
      <c r="X56" s="5">
        <v>0</v>
      </c>
      <c r="Y56" s="14">
        <v>14.65</v>
      </c>
      <c r="Z56" s="14">
        <v>0</v>
      </c>
      <c r="AA56" s="14">
        <v>14.65</v>
      </c>
      <c r="AB56" s="4">
        <v>24580</v>
      </c>
      <c r="AC56" s="55"/>
      <c r="AD56" s="59">
        <f t="shared" si="2"/>
        <v>188.4</v>
      </c>
      <c r="AE56" s="59">
        <f t="shared" si="3"/>
        <v>188.48569999999998</v>
      </c>
      <c r="AF56" s="102">
        <f>IFERROR(IFERROR(VLOOKUP($G56,'FPO034'!$J$9:$Q$196,7,FALSE),(VLOOKUP($H56,'FPO034'!$J$9:$Q$196,7,FALSE))),"No PO")</f>
        <v>3875.19</v>
      </c>
      <c r="AG56" s="102">
        <f>IFERROR(IFERROR(VLOOKUP($G56,'FPO034'!$J$9:$Q$196,8,FALSE),(VLOOKUP($H56,'FPO034'!$J$9:$Q$196,8,FALSE))),"No PO")</f>
        <v>0</v>
      </c>
      <c r="AH56" s="102" t="str">
        <f t="shared" si="4"/>
        <v>--</v>
      </c>
      <c r="AI56" s="59">
        <f>IFERROR(VLOOKUP($E56,'Rev2 Aug 16'!$D$1:$Z$300,22,FALSE),"-")</f>
        <v>14.65</v>
      </c>
      <c r="AJ56" s="59" t="str">
        <f>IFERROR(VLOOKUP($E56,'Rev2 Aug 16'!$D$1:$Z$300,5,FALSE),"-")</f>
        <v>WAY2001H6F</v>
      </c>
      <c r="AK56" s="59" t="str">
        <f>IFERROR(VLOOKUP(AJ56,'Paid Invoices'!$F$6:$I$381,3,FALSE),"")</f>
        <v/>
      </c>
      <c r="AL56" s="59" t="str">
        <f>IFERROR(VLOOKUP(AJ56,'Open Invoices'!$D$1:$E$3000,2,FALSE),"")</f>
        <v/>
      </c>
      <c r="AM56" s="59">
        <f>IFERROR(VLOOKUP($E56,'Rev2 July 16'!$D$1:$Z$300,22,FALSE),"-")</f>
        <v>12.98</v>
      </c>
      <c r="AN56" s="59" t="str">
        <f>IFERROR(VLOOKUP($E56,'Rev2 July 16'!$D$1:$Z$300,5,FALSE),"-")</f>
        <v>WAY2001G6G</v>
      </c>
      <c r="AO56" s="59" t="str">
        <f>IFERROR(VLOOKUP(AN56,'Paid Invoices'!$F$6:$I$381,3,FALSE),"")</f>
        <v/>
      </c>
      <c r="AP56" s="59" t="str">
        <f>IFERROR(VLOOKUP(AN56,'Open Invoices'!$D$1:$E$3000,2,FALSE),"")</f>
        <v/>
      </c>
      <c r="AQ56" s="59">
        <f>IFERROR(VLOOKUP($E56,'Rev June 16'!$D$1:$Z$300,22,FALSE),"-")</f>
        <v>9.3000000000000007</v>
      </c>
      <c r="AR56" s="59" t="str">
        <f>IFERROR(VLOOKUP($E56,'Rev June 16'!$D$1:$Z$300,4,FALSE),"-")</f>
        <v>WAY2001F6G</v>
      </c>
      <c r="AS56" s="59" t="str">
        <f>IFERROR(VLOOKUP(AR56,'Paid Invoices'!$F$6:$I$381,3,FALSE),"")</f>
        <v/>
      </c>
      <c r="AT56" s="59" t="str">
        <f>IFERROR(VLOOKUP(AR56,'Open Invoices'!$D$1:$E$3000,2,FALSE),"")</f>
        <v/>
      </c>
      <c r="AU56" s="59">
        <f>IFERROR(VLOOKUP($E56,'May 2016'!$D$1:$Z$300,22,FALSE),"-")</f>
        <v>16.260000000000002</v>
      </c>
      <c r="AV56" s="59" t="str">
        <f>IFERROR(VLOOKUP($E56,'May 2016'!$D$1:$Z$300,4,FALSE),"-")</f>
        <v>WAY2001E6G</v>
      </c>
      <c r="AW56" s="59" t="str">
        <f>IFERROR(VLOOKUP(AV56,'Paid Invoices'!$F$6:$I$381,3,FALSE),"")</f>
        <v/>
      </c>
      <c r="AX56" s="59" t="str">
        <f>IFERROR(VLOOKUP(AV56,'Open Invoices'!$D$1:$E$3000,2,FALSE),"")</f>
        <v/>
      </c>
      <c r="AY56" s="59">
        <f>IFERROR(VLOOKUP($E56,'Apr 2016'!$D$1:$Z$300,22,FALSE),"-")</f>
        <v>14.5</v>
      </c>
      <c r="AZ56" s="59" t="str">
        <f>IFERROR(VLOOKUP($E56,'Apr 2016'!$D$1:$Z$300,4,FALSE),"-")</f>
        <v>WAY2001D6H</v>
      </c>
      <c r="BA56" s="59" t="str">
        <f>IFERROR(VLOOKUP(AZ56,'Paid Invoices'!$F$6:$I$381,3,FALSE),"")</f>
        <v/>
      </c>
      <c r="BB56" s="59" t="str">
        <f>IFERROR(VLOOKUP(AZ56,'Open Invoices'!$D$1:$E$3000,2,FALSE),"")</f>
        <v/>
      </c>
      <c r="BC56" s="59">
        <f>IFERROR(VLOOKUP($E56,'Mar 2016'!$D$1:$Z$300,22,FALSE),"-")</f>
        <v>11.07</v>
      </c>
      <c r="BD56" s="59" t="str">
        <f>IFERROR(VLOOKUP($E56,'Mar 2016'!$D$1:$Z$300,4,FALSE),"-")</f>
        <v>WAY2001C6G</v>
      </c>
      <c r="BE56" s="59" t="str">
        <f>IFERROR(VLOOKUP(BD56,'Paid Invoices'!$F$6:$I$381,3,FALSE),"")</f>
        <v/>
      </c>
      <c r="BF56" s="59" t="str">
        <f>IFERROR(VLOOKUP(BD56,'Open Invoices'!$D$1:$E$3000,2,FALSE),"")</f>
        <v/>
      </c>
      <c r="BG56" s="59">
        <f>IFERROR(VLOOKUP($E56,'Feb 2016'!$D$1:$Z$300,22,FALSE),"-")</f>
        <v>12.54</v>
      </c>
      <c r="BH56" s="59" t="str">
        <f>IFERROR(VLOOKUP($E56,'Feb 2016'!$D$1:$Z$300,4,FALSE),"-")</f>
        <v>WAY2001B6F</v>
      </c>
      <c r="BI56" s="59" t="str">
        <f>IFERROR(VLOOKUP(BH56,'Paid Invoices'!$F$6:$I$381,3,FALSE),"")</f>
        <v/>
      </c>
      <c r="BJ56" s="59" t="str">
        <f>IFERROR(VLOOKUP(BH56,'Open Invoices'!$D$1:$E$3000,2,FALSE),"")</f>
        <v/>
      </c>
      <c r="BK56" s="59">
        <f>IFERROR(VLOOKUP($E56,'Jan 2016'!$D$1:$Z$300,22,FALSE),"-")</f>
        <v>13.18</v>
      </c>
      <c r="BL56" s="59" t="str">
        <f>IFERROR(VLOOKUP($E56,'Jan 2016'!$D$1:$Z$300,4,FALSE),"-")</f>
        <v>WAY2001A6AE</v>
      </c>
      <c r="BM56" s="59" t="str">
        <f>IFERROR(VLOOKUP(BL56,'Paid Invoices'!$F$6:$I$381,3,FALSE),"")</f>
        <v/>
      </c>
      <c r="BN56" s="59" t="str">
        <f>IFERROR(VLOOKUP(BL56,'Open Invoices'!$D$1:$E$3000,2,FALSE),"")</f>
        <v/>
      </c>
      <c r="BO56" s="59">
        <f>IFERROR(VLOOKUP($E56,'Dec 2015'!$D$1:$Z$300,22,FALSE),"-")</f>
        <v>10.78</v>
      </c>
      <c r="BP56" s="59" t="str">
        <f>IFERROR(VLOOKUP($E56,'Dec 2015'!$D$1:$Z$300,4,FALSE),"-")</f>
        <v>WAY2001L5F</v>
      </c>
      <c r="BQ56" s="59" t="str">
        <f>IFERROR(VLOOKUP(BP56,'Paid Invoices'!$F$6:$I$381,3,FALSE),"")</f>
        <v/>
      </c>
      <c r="BR56" s="59" t="str">
        <f>IFERROR(VLOOKUP(BP56,'Open Invoices'!$D$1:$E$3000,2,FALSE),"")</f>
        <v/>
      </c>
      <c r="BS56" s="59">
        <f>IFERROR(VLOOKUP($E56,'Nov 2015'!$D$1:$Z$300,22,FALSE),"-")</f>
        <v>17.440000000000001</v>
      </c>
      <c r="BT56" s="59" t="str">
        <f>IFERROR(VLOOKUP($E56,'Nov 2015'!$D$1:$Z$300,4,FALSE),"-")</f>
        <v>WAY2001K5AE</v>
      </c>
      <c r="BU56" s="59" t="str">
        <f>IFERROR(VLOOKUP(BT56,'Paid Invoices'!$F$6:$I$381,3,FALSE),"")</f>
        <v/>
      </c>
      <c r="BV56" s="59" t="str">
        <f>IFERROR(VLOOKUP(BT56,'Open Invoices'!$D$1:$E$3000,2,FALSE),"")</f>
        <v/>
      </c>
      <c r="BW56" s="59">
        <f>IFERROR(VLOOKUP($E56,'Oct 2015'!$D$1:$Z$300,22,FALSE),"-")</f>
        <v>44.01</v>
      </c>
      <c r="BX56" s="59" t="str">
        <f>IFERROR(VLOOKUP($E56,'Oct 2015'!$D$1:$Z$300,4,FALSE),"-")</f>
        <v>WAY2001J5AE</v>
      </c>
      <c r="BY56" s="59" t="str">
        <f>IFERROR(VLOOKUP(BX56,'Paid Invoices'!$F$6:$I$381,3,FALSE),"")</f>
        <v/>
      </c>
      <c r="BZ56" s="59" t="str">
        <f>IFERROR(VLOOKUP(BX56,'Open Invoices'!$D$1:$E$3000,2,FALSE),"")</f>
        <v/>
      </c>
      <c r="CA56" s="59">
        <f>IFERROR(VLOOKUP($E56,'Sep 2015'!$D$1:$Z$300,22,FALSE),"-")</f>
        <v>11.69</v>
      </c>
      <c r="CB56" s="59" t="str">
        <f>IFERROR(VLOOKUP($E56,'Sep 2015'!$D$1:$Z$300,4,FALSE),"-")</f>
        <v>WAY2001I5AB</v>
      </c>
      <c r="CC56" s="59" t="str">
        <f>IFERROR(VLOOKUP(CB56,'Paid Invoices'!$F$6:$I$381,3,FALSE),"")</f>
        <v/>
      </c>
      <c r="CD56" s="59" t="str">
        <f>IFERROR(VLOOKUP(CB56,'Open Invoices'!$D$1:$E$3000,2,FALSE),"")</f>
        <v/>
      </c>
      <c r="CE56" s="52"/>
      <c r="CF56" s="52" t="s">
        <v>2115</v>
      </c>
      <c r="CG56" s="49" t="str">
        <f>IFERROR(IFERROR(VLOOKUP($E56,'Asset Group  All Assets'!$B$1:$C$500,2,FALSE),(VLOOKUP($E56,'Missing-WSU-POs'!$B$1:$D$500,3,FALSE))),"?")</f>
        <v>P0736281</v>
      </c>
      <c r="CH56" s="31" t="str">
        <f t="shared" si="0"/>
        <v>P0736281</v>
      </c>
      <c r="CI56" s="31" t="str">
        <f t="shared" si="5"/>
        <v/>
      </c>
      <c r="CJ56" s="29" t="str">
        <f>IFERROR(IF(VLOOKUP($E56,'Org July 2016 '!$D$1:$Z$500,3,FALSE)=G56,"-","Wrong PO"),"new")</f>
        <v>Wrong PO</v>
      </c>
      <c r="CK56" s="32">
        <f>IF(CJ56="wrong PO",(VLOOKUP($E56,'Org July 2016 '!$D$1:$Z$500,3,FALSE)),"")</f>
        <v>0</v>
      </c>
      <c r="CL56" s="29" t="str">
        <f>IFERROR(IF(VLOOKUP($E56,'Org June 2016 '!$D$1:$Z$500,3,FALSE)=G56,"-","Wrong PO"),"new")</f>
        <v>Wrong PO</v>
      </c>
      <c r="CM56" s="32">
        <f>IF(CL56="wrong PO",(VLOOKUP($E56,'Org June 2016 '!$D$1:$Z$500,3,FALSE)),"")</f>
        <v>0</v>
      </c>
      <c r="CN56" s="29" t="str">
        <f>IFERROR(IF(VLOOKUP($E56,'May 2016'!D55:Z554,3,FALSE)=G56,"-","Wrong PO"),"new")</f>
        <v>new</v>
      </c>
      <c r="CO56" s="32" t="str">
        <f>IF(CN56="wrong PO",(VLOOKUP($E56,'May 2016'!D55:Z554,3,FALSE)),"")</f>
        <v/>
      </c>
      <c r="CP56" s="29" t="str">
        <f>IFERROR(IF(VLOOKUP($E56,'Apr 2016'!$D$1:$Z$500,3,FALSE)=G56,"-","Wrong PO"),"new")</f>
        <v>-</v>
      </c>
      <c r="CQ56" s="32" t="str">
        <f>IF(CP56="wrong PO",(VLOOKUP($E56,'Apr 2016'!$D$1:$Z$500,3,FALSE)),"")</f>
        <v/>
      </c>
      <c r="CR56" s="32" t="str">
        <f>IFERROR(IF(VLOOKUP($E56,'Mar 2016'!$D$1:$Z$500,3,FALSE)=G56,"-","Wrong PO"),"new")</f>
        <v>-</v>
      </c>
      <c r="CS56" s="32" t="str">
        <f>IF(CP56="wrong PO",(VLOOKUP($E56,'Mar 2016'!$D$1:$Z$500,3,FALSE)),"")</f>
        <v/>
      </c>
      <c r="CT56" s="32" t="str">
        <f>IFERROR(IF(VLOOKUP($E56,'Feb 2016'!$D$1:$Z$500,3,FALSE)=G56,"-","Wrong PO"),"new")</f>
        <v>-</v>
      </c>
      <c r="CU56" s="32" t="str">
        <f>IF(CP56="wrong PO",(VLOOKUP($E56,'Feb 2016'!$D$1:$Z$500,3,FALSE)),"")</f>
        <v/>
      </c>
      <c r="CV56" s="29" t="str">
        <f>IFERROR(IF(VLOOKUP($E56,'Jan 2016'!$D$1:$Z$500,3,FALSE)=G56,"-","Wrong PO"),"new")</f>
        <v>-</v>
      </c>
      <c r="CW56" s="32" t="str">
        <f>IF(CV56="wrong PO",(VLOOKUP($E56,'Jan 2016'!$D$1:$Z$500,3,FALSE)),"")</f>
        <v/>
      </c>
      <c r="CX56" s="29" t="str">
        <f>IFERROR(IF(VLOOKUP($E56,'Dec 2015'!$D$1:$Z$500,3,FALSE)=G56,"-","Wrong PO"),"new")</f>
        <v>-</v>
      </c>
      <c r="CY56" s="32" t="str">
        <f>IF(CX56="wrong PO",(VLOOKUP($E56,'Dec 2015'!$D$1:$Z$500,3,FALSE)),"")</f>
        <v/>
      </c>
      <c r="CZ56" s="29" t="str">
        <f>IFERROR(IF(VLOOKUP($E56,'Nov 2015'!$D$1:$Z$500,3,FALSE)=G56,"-","Wrong PO"),"new")</f>
        <v>-</v>
      </c>
      <c r="DA56" s="32" t="str">
        <f>IF(CZ56="wrong PO",(VLOOKUP($E56,'Nov 2015'!$D$1:$Z$500,3,FALSE)),"")</f>
        <v/>
      </c>
      <c r="DB56" s="29" t="str">
        <f>IFERROR(IF(VLOOKUP($E56,'Oct 2015'!$D$1:$Z$500,3,FALSE)=G56,"-","Wrong PO"),"new")</f>
        <v>-</v>
      </c>
      <c r="DC56" s="32" t="str">
        <f>IF(DB56="wrong PO",(VLOOKUP($E56,'Oct 2015'!$D$1:$Z$500,3,FALSE)),"")</f>
        <v/>
      </c>
      <c r="DD56" s="29" t="str">
        <f>IFERROR(IF(VLOOKUP($E56,'Sep 2015'!$D$1:$Z$500,3,FALSE)=G56,"-","Wrong PO"),"new")</f>
        <v>-</v>
      </c>
      <c r="DE56" s="32" t="str">
        <f>IF(DD56="wrong PO",(VLOOKUP($E56,'Sep 2015'!$D$1:$Z$500,3,FALSE)),"")</f>
        <v/>
      </c>
    </row>
    <row r="57" spans="1:109">
      <c r="A57" s="115">
        <v>56</v>
      </c>
      <c r="B57" s="2" t="s">
        <v>841</v>
      </c>
      <c r="C57" s="2" t="s">
        <v>510</v>
      </c>
      <c r="D57" s="2" t="s">
        <v>56</v>
      </c>
      <c r="E57" s="2" t="s">
        <v>65</v>
      </c>
      <c r="F57" s="2" t="s">
        <v>62</v>
      </c>
      <c r="G57" s="21" t="s">
        <v>208</v>
      </c>
      <c r="H57" s="21" t="str">
        <f>IFERROR(VLOOKUP($E57,'Wayne Master'!$B$1:$C$315,2,FALSE),"not on master")</f>
        <v>P0736281</v>
      </c>
      <c r="I57" s="11" t="s">
        <v>2105</v>
      </c>
      <c r="J57" s="3">
        <v>42205</v>
      </c>
      <c r="K57" s="2" t="s">
        <v>28</v>
      </c>
      <c r="L57" s="2" t="s">
        <v>63</v>
      </c>
      <c r="M57" s="2" t="s">
        <v>30</v>
      </c>
      <c r="N57" s="2" t="s">
        <v>31</v>
      </c>
      <c r="O57" s="2" t="s">
        <v>41</v>
      </c>
      <c r="P57" s="4">
        <v>47501</v>
      </c>
      <c r="Q57" s="4">
        <v>52041</v>
      </c>
      <c r="R57" s="4">
        <v>4540</v>
      </c>
      <c r="S57" s="5">
        <v>76.73</v>
      </c>
      <c r="T57" s="4">
        <v>0</v>
      </c>
      <c r="U57" s="4">
        <v>0</v>
      </c>
      <c r="V57" s="4">
        <v>0</v>
      </c>
      <c r="W57" s="5">
        <v>0</v>
      </c>
      <c r="X57" s="5">
        <v>0</v>
      </c>
      <c r="Y57" s="14">
        <v>76.73</v>
      </c>
      <c r="Z57" s="14">
        <v>0</v>
      </c>
      <c r="AA57" s="14">
        <v>76.73</v>
      </c>
      <c r="AB57" s="4">
        <v>24580</v>
      </c>
      <c r="AC57" s="55"/>
      <c r="AD57" s="59">
        <f t="shared" si="2"/>
        <v>874.41</v>
      </c>
      <c r="AE57" s="59">
        <f t="shared" si="3"/>
        <v>879.49289999999996</v>
      </c>
      <c r="AF57" s="102">
        <f>IFERROR(IFERROR(VLOOKUP($G57,'FPO034'!$J$9:$Q$196,7,FALSE),(VLOOKUP($H57,'FPO034'!$J$9:$Q$196,7,FALSE))),"No PO")</f>
        <v>3875.19</v>
      </c>
      <c r="AG57" s="102">
        <f>IFERROR(IFERROR(VLOOKUP($G57,'FPO034'!$J$9:$Q$196,8,FALSE),(VLOOKUP($H57,'FPO034'!$J$9:$Q$196,8,FALSE))),"No PO")</f>
        <v>0</v>
      </c>
      <c r="AH57" s="102" t="str">
        <f t="shared" si="4"/>
        <v>--</v>
      </c>
      <c r="AI57" s="59">
        <f>IFERROR(VLOOKUP($E57,'Rev2 Aug 16'!$D$1:$Z$300,22,FALSE),"-")</f>
        <v>76.73</v>
      </c>
      <c r="AJ57" s="59" t="str">
        <f>IFERROR(VLOOKUP($E57,'Rev2 Aug 16'!$D$1:$Z$300,5,FALSE),"-")</f>
        <v>WAY2001H6F</v>
      </c>
      <c r="AK57" s="59" t="str">
        <f>IFERROR(VLOOKUP(AJ57,'Paid Invoices'!$F$6:$I$381,3,FALSE),"")</f>
        <v/>
      </c>
      <c r="AL57" s="59" t="str">
        <f>IFERROR(VLOOKUP(AJ57,'Open Invoices'!$D$1:$E$3000,2,FALSE),"")</f>
        <v/>
      </c>
      <c r="AM57" s="59">
        <f>IFERROR(VLOOKUP($E57,'Rev2 July 16'!$D$1:$Z$300,22,FALSE),"-")</f>
        <v>71.709999999999994</v>
      </c>
      <c r="AN57" s="59" t="str">
        <f>IFERROR(VLOOKUP($E57,'Rev2 July 16'!$D$1:$Z$300,5,FALSE),"-")</f>
        <v>WAY2001G6G</v>
      </c>
      <c r="AO57" s="59" t="str">
        <f>IFERROR(VLOOKUP(AN57,'Paid Invoices'!$F$6:$I$381,3,FALSE),"")</f>
        <v/>
      </c>
      <c r="AP57" s="59" t="str">
        <f>IFERROR(VLOOKUP(AN57,'Open Invoices'!$D$1:$E$3000,2,FALSE),"")</f>
        <v/>
      </c>
      <c r="AQ57" s="59">
        <f>IFERROR(VLOOKUP($E57,'Rev June 16'!$D$1:$Z$300,22,FALSE),"-")</f>
        <v>60.89</v>
      </c>
      <c r="AR57" s="59" t="str">
        <f>IFERROR(VLOOKUP($E57,'Rev June 16'!$D$1:$Z$300,4,FALSE),"-")</f>
        <v>WAY2001F6G</v>
      </c>
      <c r="AS57" s="59" t="str">
        <f>IFERROR(VLOOKUP(AR57,'Paid Invoices'!$F$6:$I$381,3,FALSE),"")</f>
        <v/>
      </c>
      <c r="AT57" s="59" t="str">
        <f>IFERROR(VLOOKUP(AR57,'Open Invoices'!$D$1:$E$3000,2,FALSE),"")</f>
        <v/>
      </c>
      <c r="AU57" s="59">
        <f>IFERROR(VLOOKUP($E57,'May 2016'!$D$1:$Z$300,22,FALSE),"-")</f>
        <v>66.64</v>
      </c>
      <c r="AV57" s="59" t="str">
        <f>IFERROR(VLOOKUP($E57,'May 2016'!$D$1:$Z$300,4,FALSE),"-")</f>
        <v>WAY2001E6G</v>
      </c>
      <c r="AW57" s="59" t="str">
        <f>IFERROR(VLOOKUP(AV57,'Paid Invoices'!$F$6:$I$381,3,FALSE),"")</f>
        <v/>
      </c>
      <c r="AX57" s="59" t="str">
        <f>IFERROR(VLOOKUP(AV57,'Open Invoices'!$D$1:$E$3000,2,FALSE),"")</f>
        <v/>
      </c>
      <c r="AY57" s="59">
        <f>IFERROR(VLOOKUP($E57,'Apr 2016'!$D$1:$Z$300,22,FALSE),"-")</f>
        <v>65.08</v>
      </c>
      <c r="AZ57" s="59" t="str">
        <f>IFERROR(VLOOKUP($E57,'Apr 2016'!$D$1:$Z$300,4,FALSE),"-")</f>
        <v>WAY2001D6H</v>
      </c>
      <c r="BA57" s="59" t="str">
        <f>IFERROR(VLOOKUP(AZ57,'Paid Invoices'!$F$6:$I$381,3,FALSE),"")</f>
        <v/>
      </c>
      <c r="BB57" s="59" t="str">
        <f>IFERROR(VLOOKUP(AZ57,'Open Invoices'!$D$1:$E$3000,2,FALSE),"")</f>
        <v/>
      </c>
      <c r="BC57" s="59">
        <f>IFERROR(VLOOKUP($E57,'Mar 2016'!$D$1:$Z$300,22,FALSE),"-")</f>
        <v>52.15</v>
      </c>
      <c r="BD57" s="59" t="str">
        <f>IFERROR(VLOOKUP($E57,'Mar 2016'!$D$1:$Z$300,4,FALSE),"-")</f>
        <v>WAY2001C6G</v>
      </c>
      <c r="BE57" s="59" t="str">
        <f>IFERROR(VLOOKUP(BD57,'Paid Invoices'!$F$6:$I$381,3,FALSE),"")</f>
        <v/>
      </c>
      <c r="BF57" s="59" t="str">
        <f>IFERROR(VLOOKUP(BD57,'Open Invoices'!$D$1:$E$3000,2,FALSE),"")</f>
        <v/>
      </c>
      <c r="BG57" s="59">
        <f>IFERROR(VLOOKUP($E57,'Feb 2016'!$D$1:$Z$300,22,FALSE),"-")</f>
        <v>63.34</v>
      </c>
      <c r="BH57" s="59" t="str">
        <f>IFERROR(VLOOKUP($E57,'Feb 2016'!$D$1:$Z$300,4,FALSE),"-")</f>
        <v>WAY2001B6F</v>
      </c>
      <c r="BI57" s="59" t="str">
        <f>IFERROR(VLOOKUP(BH57,'Paid Invoices'!$F$6:$I$381,3,FALSE),"")</f>
        <v/>
      </c>
      <c r="BJ57" s="59" t="str">
        <f>IFERROR(VLOOKUP(BH57,'Open Invoices'!$D$1:$E$3000,2,FALSE),"")</f>
        <v/>
      </c>
      <c r="BK57" s="59">
        <f>IFERROR(VLOOKUP($E57,'Jan 2016'!$D$1:$Z$300,22,FALSE),"-")</f>
        <v>49.8</v>
      </c>
      <c r="BL57" s="59" t="str">
        <f>IFERROR(VLOOKUP($E57,'Jan 2016'!$D$1:$Z$300,4,FALSE),"-")</f>
        <v>WAY2001A6AE</v>
      </c>
      <c r="BM57" s="59" t="str">
        <f>IFERROR(VLOOKUP(BL57,'Paid Invoices'!$F$6:$I$381,3,FALSE),"")</f>
        <v/>
      </c>
      <c r="BN57" s="59" t="str">
        <f>IFERROR(VLOOKUP(BL57,'Open Invoices'!$D$1:$E$3000,2,FALSE),"")</f>
        <v/>
      </c>
      <c r="BO57" s="59">
        <f>IFERROR(VLOOKUP($E57,'Dec 2015'!$D$1:$Z$300,22,FALSE),"-")</f>
        <v>68.28</v>
      </c>
      <c r="BP57" s="59" t="str">
        <f>IFERROR(VLOOKUP($E57,'Dec 2015'!$D$1:$Z$300,4,FALSE),"-")</f>
        <v>WAY2001L5F</v>
      </c>
      <c r="BQ57" s="59" t="str">
        <f>IFERROR(VLOOKUP(BP57,'Paid Invoices'!$F$6:$I$381,3,FALSE),"")</f>
        <v/>
      </c>
      <c r="BR57" s="59" t="str">
        <f>IFERROR(VLOOKUP(BP57,'Open Invoices'!$D$1:$E$3000,2,FALSE),"")</f>
        <v/>
      </c>
      <c r="BS57" s="59">
        <f>IFERROR(VLOOKUP($E57,'Nov 2015'!$D$1:$Z$300,22,FALSE),"-")</f>
        <v>82.27</v>
      </c>
      <c r="BT57" s="59" t="str">
        <f>IFERROR(VLOOKUP($E57,'Nov 2015'!$D$1:$Z$300,4,FALSE),"-")</f>
        <v>WAY2001K5AE</v>
      </c>
      <c r="BU57" s="59" t="str">
        <f>IFERROR(VLOOKUP(BT57,'Paid Invoices'!$F$6:$I$381,3,FALSE),"")</f>
        <v/>
      </c>
      <c r="BV57" s="59" t="str">
        <f>IFERROR(VLOOKUP(BT57,'Open Invoices'!$D$1:$E$3000,2,FALSE),"")</f>
        <v/>
      </c>
      <c r="BW57" s="59">
        <f>IFERROR(VLOOKUP($E57,'Oct 2015'!$D$1:$Z$300,22,FALSE),"-")</f>
        <v>152.18</v>
      </c>
      <c r="BX57" s="59" t="str">
        <f>IFERROR(VLOOKUP($E57,'Oct 2015'!$D$1:$Z$300,4,FALSE),"-")</f>
        <v>WAY2001J5AE</v>
      </c>
      <c r="BY57" s="59" t="str">
        <f>IFERROR(VLOOKUP(BX57,'Paid Invoices'!$F$6:$I$381,3,FALSE),"")</f>
        <v/>
      </c>
      <c r="BZ57" s="59" t="str">
        <f>IFERROR(VLOOKUP(BX57,'Open Invoices'!$D$1:$E$3000,2,FALSE),"")</f>
        <v/>
      </c>
      <c r="CA57" s="59">
        <f>IFERROR(VLOOKUP($E57,'Sep 2015'!$D$1:$Z$300,22,FALSE),"-")</f>
        <v>65.34</v>
      </c>
      <c r="CB57" s="59" t="str">
        <f>IFERROR(VLOOKUP($E57,'Sep 2015'!$D$1:$Z$300,4,FALSE),"-")</f>
        <v>WAY2001I5AB</v>
      </c>
      <c r="CC57" s="59" t="str">
        <f>IFERROR(VLOOKUP(CB57,'Paid Invoices'!$F$6:$I$381,3,FALSE),"")</f>
        <v/>
      </c>
      <c r="CD57" s="59" t="str">
        <f>IFERROR(VLOOKUP(CB57,'Open Invoices'!$D$1:$E$3000,2,FALSE),"")</f>
        <v/>
      </c>
      <c r="CE57" s="52"/>
      <c r="CF57" s="52" t="s">
        <v>2115</v>
      </c>
      <c r="CG57" s="49" t="str">
        <f>IFERROR(IFERROR(VLOOKUP($E57,'Asset Group  All Assets'!$B$1:$C$500,2,FALSE),(VLOOKUP($E57,'Missing-WSU-POs'!$B$1:$D$500,3,FALSE))),"?")</f>
        <v>P0736281</v>
      </c>
      <c r="CH57" s="31" t="str">
        <f t="shared" si="0"/>
        <v>P0736281</v>
      </c>
      <c r="CI57" s="31" t="str">
        <f t="shared" si="5"/>
        <v/>
      </c>
      <c r="CJ57" s="29" t="str">
        <f>IFERROR(IF(VLOOKUP($E57,'Org July 2016 '!$D$1:$Z$500,3,FALSE)=G57,"-","Wrong PO"),"new")</f>
        <v>Wrong PO</v>
      </c>
      <c r="CK57" s="32">
        <f>IF(CJ57="wrong PO",(VLOOKUP($E57,'Org July 2016 '!$D$1:$Z$500,3,FALSE)),"")</f>
        <v>0</v>
      </c>
      <c r="CL57" s="29" t="str">
        <f>IFERROR(IF(VLOOKUP($E57,'Org June 2016 '!$D$1:$Z$500,3,FALSE)=G57,"-","Wrong PO"),"new")</f>
        <v>Wrong PO</v>
      </c>
      <c r="CM57" s="32">
        <f>IF(CL57="wrong PO",(VLOOKUP($E57,'Org June 2016 '!$D$1:$Z$500,3,FALSE)),"")</f>
        <v>0</v>
      </c>
      <c r="CN57" s="29" t="str">
        <f>IFERROR(IF(VLOOKUP($E57,'May 2016'!D56:Z555,3,FALSE)=G57,"-","Wrong PO"),"new")</f>
        <v>new</v>
      </c>
      <c r="CO57" s="32" t="str">
        <f>IF(CN57="wrong PO",(VLOOKUP($E57,'May 2016'!D56:Z555,3,FALSE)),"")</f>
        <v/>
      </c>
      <c r="CP57" s="29" t="str">
        <f>IFERROR(IF(VLOOKUP($E57,'Apr 2016'!$D$1:$Z$500,3,FALSE)=G57,"-","Wrong PO"),"new")</f>
        <v>-</v>
      </c>
      <c r="CQ57" s="32" t="str">
        <f>IF(CP57="wrong PO",(VLOOKUP($E57,'Apr 2016'!$D$1:$Z$500,3,FALSE)),"")</f>
        <v/>
      </c>
      <c r="CR57" s="32" t="str">
        <f>IFERROR(IF(VLOOKUP($E57,'Mar 2016'!$D$1:$Z$500,3,FALSE)=G57,"-","Wrong PO"),"new")</f>
        <v>-</v>
      </c>
      <c r="CS57" s="32" t="str">
        <f>IF(CP57="wrong PO",(VLOOKUP($E57,'Mar 2016'!$D$1:$Z$500,3,FALSE)),"")</f>
        <v/>
      </c>
      <c r="CT57" s="32" t="str">
        <f>IFERROR(IF(VLOOKUP($E57,'Feb 2016'!$D$1:$Z$500,3,FALSE)=G57,"-","Wrong PO"),"new")</f>
        <v>-</v>
      </c>
      <c r="CU57" s="32" t="str">
        <f>IF(CP57="wrong PO",(VLOOKUP($E57,'Feb 2016'!$D$1:$Z$500,3,FALSE)),"")</f>
        <v/>
      </c>
      <c r="CV57" s="29" t="str">
        <f>IFERROR(IF(VLOOKUP($E57,'Jan 2016'!$D$1:$Z$500,3,FALSE)=G57,"-","Wrong PO"),"new")</f>
        <v>-</v>
      </c>
      <c r="CW57" s="32" t="str">
        <f>IF(CV57="wrong PO",(VLOOKUP($E57,'Jan 2016'!$D$1:$Z$500,3,FALSE)),"")</f>
        <v/>
      </c>
      <c r="CX57" s="29" t="str">
        <f>IFERROR(IF(VLOOKUP($E57,'Dec 2015'!$D$1:$Z$500,3,FALSE)=G57,"-","Wrong PO"),"new")</f>
        <v>-</v>
      </c>
      <c r="CY57" s="32" t="str">
        <f>IF(CX57="wrong PO",(VLOOKUP($E57,'Dec 2015'!$D$1:$Z$500,3,FALSE)),"")</f>
        <v/>
      </c>
      <c r="CZ57" s="29" t="str">
        <f>IFERROR(IF(VLOOKUP($E57,'Nov 2015'!$D$1:$Z$500,3,FALSE)=G57,"-","Wrong PO"),"new")</f>
        <v>-</v>
      </c>
      <c r="DA57" s="32" t="str">
        <f>IF(CZ57="wrong PO",(VLOOKUP($E57,'Nov 2015'!$D$1:$Z$500,3,FALSE)),"")</f>
        <v/>
      </c>
      <c r="DB57" s="29" t="str">
        <f>IFERROR(IF(VLOOKUP($E57,'Oct 2015'!$D$1:$Z$500,3,FALSE)=G57,"-","Wrong PO"),"new")</f>
        <v>-</v>
      </c>
      <c r="DC57" s="32" t="str">
        <f>IF(DB57="wrong PO",(VLOOKUP($E57,'Oct 2015'!$D$1:$Z$500,3,FALSE)),"")</f>
        <v/>
      </c>
      <c r="DD57" s="29" t="str">
        <f>IFERROR(IF(VLOOKUP($E57,'Sep 2015'!$D$1:$Z$500,3,FALSE)=G57,"-","Wrong PO"),"new")</f>
        <v>-</v>
      </c>
      <c r="DE57" s="32" t="str">
        <f>IF(DD57="wrong PO",(VLOOKUP($E57,'Sep 2015'!$D$1:$Z$500,3,FALSE)),"")</f>
        <v/>
      </c>
    </row>
    <row r="58" spans="1:109">
      <c r="A58" s="115">
        <v>57</v>
      </c>
      <c r="B58" s="2" t="s">
        <v>841</v>
      </c>
      <c r="C58" s="2" t="s">
        <v>510</v>
      </c>
      <c r="D58" s="2" t="s">
        <v>76</v>
      </c>
      <c r="E58" s="2" t="s">
        <v>81</v>
      </c>
      <c r="F58" s="2" t="s">
        <v>62</v>
      </c>
      <c r="G58" s="21" t="s">
        <v>208</v>
      </c>
      <c r="H58" s="21" t="str">
        <f>IFERROR(VLOOKUP($E58,'Wayne Master'!$B$1:$C$315,2,FALSE),"not on master")</f>
        <v>P0736281</v>
      </c>
      <c r="I58" s="11" t="s">
        <v>2105</v>
      </c>
      <c r="J58" s="3">
        <v>42205</v>
      </c>
      <c r="K58" s="2" t="s">
        <v>28</v>
      </c>
      <c r="L58" s="2" t="s">
        <v>63</v>
      </c>
      <c r="M58" s="2" t="s">
        <v>30</v>
      </c>
      <c r="N58" s="2" t="s">
        <v>31</v>
      </c>
      <c r="O58" s="2" t="s">
        <v>41</v>
      </c>
      <c r="P58" s="4">
        <v>82803</v>
      </c>
      <c r="Q58" s="4">
        <v>88287</v>
      </c>
      <c r="R58" s="4">
        <v>5484</v>
      </c>
      <c r="S58" s="5">
        <v>92.68</v>
      </c>
      <c r="T58" s="4">
        <v>7316</v>
      </c>
      <c r="U58" s="4">
        <v>7813</v>
      </c>
      <c r="V58" s="4">
        <v>497</v>
      </c>
      <c r="W58" s="5">
        <v>29.72</v>
      </c>
      <c r="X58" s="5">
        <v>0</v>
      </c>
      <c r="Y58" s="14">
        <v>122.4</v>
      </c>
      <c r="Z58" s="14">
        <v>0</v>
      </c>
      <c r="AA58" s="14">
        <v>122.4</v>
      </c>
      <c r="AB58" s="4">
        <v>24580</v>
      </c>
      <c r="AC58" s="55"/>
      <c r="AD58" s="59">
        <f t="shared" si="2"/>
        <v>1958.3799999999999</v>
      </c>
      <c r="AE58" s="59">
        <f t="shared" si="3"/>
        <v>1959.2676999999999</v>
      </c>
      <c r="AF58" s="102">
        <f>IFERROR(IFERROR(VLOOKUP($G58,'FPO034'!$J$9:$Q$196,7,FALSE),(VLOOKUP($H58,'FPO034'!$J$9:$Q$196,7,FALSE))),"No PO")</f>
        <v>3875.19</v>
      </c>
      <c r="AG58" s="102">
        <f>IFERROR(IFERROR(VLOOKUP($G58,'FPO034'!$J$9:$Q$196,8,FALSE),(VLOOKUP($H58,'FPO034'!$J$9:$Q$196,8,FALSE))),"No PO")</f>
        <v>0</v>
      </c>
      <c r="AH58" s="102" t="str">
        <f t="shared" si="4"/>
        <v>--</v>
      </c>
      <c r="AI58" s="59">
        <f>IFERROR(VLOOKUP($E58,'Rev2 Aug 16'!$D$1:$Z$300,22,FALSE),"-")</f>
        <v>122.4</v>
      </c>
      <c r="AJ58" s="59" t="str">
        <f>IFERROR(VLOOKUP($E58,'Rev2 Aug 16'!$D$1:$Z$300,5,FALSE),"-")</f>
        <v>WAY2001H6F</v>
      </c>
      <c r="AK58" s="59" t="str">
        <f>IFERROR(VLOOKUP(AJ58,'Paid Invoices'!$F$6:$I$381,3,FALSE),"")</f>
        <v/>
      </c>
      <c r="AL58" s="59" t="str">
        <f>IFERROR(VLOOKUP(AJ58,'Open Invoices'!$D$1:$E$3000,2,FALSE),"")</f>
        <v/>
      </c>
      <c r="AM58" s="59">
        <f>IFERROR(VLOOKUP($E58,'Rev2 July 16'!$D$1:$Z$300,22,FALSE),"-")</f>
        <v>128.43</v>
      </c>
      <c r="AN58" s="59" t="str">
        <f>IFERROR(VLOOKUP($E58,'Rev2 July 16'!$D$1:$Z$300,5,FALSE),"-")</f>
        <v>WAY2001G6G</v>
      </c>
      <c r="AO58" s="59" t="str">
        <f>IFERROR(VLOOKUP(AN58,'Paid Invoices'!$F$6:$I$381,3,FALSE),"")</f>
        <v/>
      </c>
      <c r="AP58" s="59" t="str">
        <f>IFERROR(VLOOKUP(AN58,'Open Invoices'!$D$1:$E$3000,2,FALSE),"")</f>
        <v/>
      </c>
      <c r="AQ58" s="59">
        <f>IFERROR(VLOOKUP($E58,'Rev June 16'!$D$1:$Z$300,22,FALSE),"-")</f>
        <v>149.57</v>
      </c>
      <c r="AR58" s="59" t="str">
        <f>IFERROR(VLOOKUP($E58,'Rev June 16'!$D$1:$Z$300,4,FALSE),"-")</f>
        <v>WAY2001F6G</v>
      </c>
      <c r="AS58" s="59" t="str">
        <f>IFERROR(VLOOKUP(AR58,'Paid Invoices'!$F$6:$I$381,3,FALSE),"")</f>
        <v/>
      </c>
      <c r="AT58" s="59" t="str">
        <f>IFERROR(VLOOKUP(AR58,'Open Invoices'!$D$1:$E$3000,2,FALSE),"")</f>
        <v/>
      </c>
      <c r="AU58" s="59">
        <f>IFERROR(VLOOKUP($E58,'May 2016'!$D$1:$Z$300,22,FALSE),"-")</f>
        <v>185.33</v>
      </c>
      <c r="AV58" s="59" t="str">
        <f>IFERROR(VLOOKUP($E58,'May 2016'!$D$1:$Z$300,4,FALSE),"-")</f>
        <v>WAY2001E6G</v>
      </c>
      <c r="AW58" s="59" t="str">
        <f>IFERROR(VLOOKUP(AV58,'Paid Invoices'!$F$6:$I$381,3,FALSE),"")</f>
        <v/>
      </c>
      <c r="AX58" s="59" t="str">
        <f>IFERROR(VLOOKUP(AV58,'Open Invoices'!$D$1:$E$3000,2,FALSE),"")</f>
        <v/>
      </c>
      <c r="AY58" s="59">
        <f>IFERROR(VLOOKUP($E58,'Apr 2016'!$D$1:$Z$300,22,FALSE),"-")</f>
        <v>182.06</v>
      </c>
      <c r="AZ58" s="59" t="str">
        <f>IFERROR(VLOOKUP($E58,'Apr 2016'!$D$1:$Z$300,4,FALSE),"-")</f>
        <v>WAY2001D6H</v>
      </c>
      <c r="BA58" s="59" t="str">
        <f>IFERROR(VLOOKUP(AZ58,'Paid Invoices'!$F$6:$I$381,3,FALSE),"")</f>
        <v/>
      </c>
      <c r="BB58" s="59" t="str">
        <f>IFERROR(VLOOKUP(AZ58,'Open Invoices'!$D$1:$E$3000,2,FALSE),"")</f>
        <v/>
      </c>
      <c r="BC58" s="59">
        <f>IFERROR(VLOOKUP($E58,'Mar 2016'!$D$1:$Z$300,22,FALSE),"-")</f>
        <v>151.55000000000001</v>
      </c>
      <c r="BD58" s="59" t="str">
        <f>IFERROR(VLOOKUP($E58,'Mar 2016'!$D$1:$Z$300,4,FALSE),"-")</f>
        <v>WAY2001C6G</v>
      </c>
      <c r="BE58" s="59" t="str">
        <f>IFERROR(VLOOKUP(BD58,'Paid Invoices'!$F$6:$I$381,3,FALSE),"")</f>
        <v/>
      </c>
      <c r="BF58" s="59" t="str">
        <f>IFERROR(VLOOKUP(BD58,'Open Invoices'!$D$1:$E$3000,2,FALSE),"")</f>
        <v/>
      </c>
      <c r="BG58" s="59">
        <f>IFERROR(VLOOKUP($E58,'Feb 2016'!$D$1:$Z$300,22,FALSE),"-")</f>
        <v>182.9</v>
      </c>
      <c r="BH58" s="59" t="str">
        <f>IFERROR(VLOOKUP($E58,'Feb 2016'!$D$1:$Z$300,4,FALSE),"-")</f>
        <v>WAY2001B6F</v>
      </c>
      <c r="BI58" s="59" t="str">
        <f>IFERROR(VLOOKUP(BH58,'Paid Invoices'!$F$6:$I$381,3,FALSE),"")</f>
        <v/>
      </c>
      <c r="BJ58" s="59" t="str">
        <f>IFERROR(VLOOKUP(BH58,'Open Invoices'!$D$1:$E$3000,2,FALSE),"")</f>
        <v/>
      </c>
      <c r="BK58" s="59">
        <f>IFERROR(VLOOKUP($E58,'Jan 2016'!$D$1:$Z$300,22,FALSE),"-")</f>
        <v>124.77</v>
      </c>
      <c r="BL58" s="59" t="str">
        <f>IFERROR(VLOOKUP($E58,'Jan 2016'!$D$1:$Z$300,4,FALSE),"-")</f>
        <v>WAY2001A6AE</v>
      </c>
      <c r="BM58" s="59" t="str">
        <f>IFERROR(VLOOKUP(BL58,'Paid Invoices'!$F$6:$I$381,3,FALSE),"")</f>
        <v/>
      </c>
      <c r="BN58" s="59" t="str">
        <f>IFERROR(VLOOKUP(BL58,'Open Invoices'!$D$1:$E$3000,2,FALSE),"")</f>
        <v/>
      </c>
      <c r="BO58" s="59">
        <f>IFERROR(VLOOKUP($E58,'Dec 2015'!$D$1:$Z$300,22,FALSE),"-")</f>
        <v>145.56</v>
      </c>
      <c r="BP58" s="59" t="str">
        <f>IFERROR(VLOOKUP($E58,'Dec 2015'!$D$1:$Z$300,4,FALSE),"-")</f>
        <v>WAY2001L5F</v>
      </c>
      <c r="BQ58" s="59" t="str">
        <f>IFERROR(VLOOKUP(BP58,'Paid Invoices'!$F$6:$I$381,3,FALSE),"")</f>
        <v/>
      </c>
      <c r="BR58" s="59" t="str">
        <f>IFERROR(VLOOKUP(BP58,'Open Invoices'!$D$1:$E$3000,2,FALSE),"")</f>
        <v/>
      </c>
      <c r="BS58" s="59">
        <f>IFERROR(VLOOKUP($E58,'Nov 2015'!$D$1:$Z$300,22,FALSE),"-")</f>
        <v>164.75</v>
      </c>
      <c r="BT58" s="59" t="str">
        <f>IFERROR(VLOOKUP($E58,'Nov 2015'!$D$1:$Z$300,4,FALSE),"-")</f>
        <v>WAY2001K5AE</v>
      </c>
      <c r="BU58" s="59" t="str">
        <f>IFERROR(VLOOKUP(BT58,'Paid Invoices'!$F$6:$I$381,3,FALSE),"")</f>
        <v/>
      </c>
      <c r="BV58" s="59" t="str">
        <f>IFERROR(VLOOKUP(BT58,'Open Invoices'!$D$1:$E$3000,2,FALSE),"")</f>
        <v/>
      </c>
      <c r="BW58" s="59">
        <f>IFERROR(VLOOKUP($E58,'Oct 2015'!$D$1:$Z$300,22,FALSE),"-")</f>
        <v>330.01</v>
      </c>
      <c r="BX58" s="59" t="str">
        <f>IFERROR(VLOOKUP($E58,'Oct 2015'!$D$1:$Z$300,4,FALSE),"-")</f>
        <v>WAY2001J5AE</v>
      </c>
      <c r="BY58" s="59" t="str">
        <f>IFERROR(VLOOKUP(BX58,'Paid Invoices'!$F$6:$I$381,3,FALSE),"")</f>
        <v/>
      </c>
      <c r="BZ58" s="59" t="str">
        <f>IFERROR(VLOOKUP(BX58,'Open Invoices'!$D$1:$E$3000,2,FALSE),"")</f>
        <v/>
      </c>
      <c r="CA58" s="59">
        <f>IFERROR(VLOOKUP($E58,'Sep 2015'!$D$1:$Z$300,22,FALSE),"-")</f>
        <v>91.05</v>
      </c>
      <c r="CB58" s="59" t="str">
        <f>IFERROR(VLOOKUP($E58,'Sep 2015'!$D$1:$Z$300,4,FALSE),"-")</f>
        <v>WAY2001I5AB</v>
      </c>
      <c r="CC58" s="59" t="str">
        <f>IFERROR(VLOOKUP(CB58,'Paid Invoices'!$F$6:$I$381,3,FALSE),"")</f>
        <v/>
      </c>
      <c r="CD58" s="59" t="str">
        <f>IFERROR(VLOOKUP(CB58,'Open Invoices'!$D$1:$E$3000,2,FALSE),"")</f>
        <v/>
      </c>
      <c r="CE58" s="52"/>
      <c r="CF58" s="52" t="s">
        <v>2115</v>
      </c>
      <c r="CG58" s="49" t="str">
        <f>IFERROR(IFERROR(VLOOKUP($E58,'Asset Group  All Assets'!$B$1:$C$500,2,FALSE),(VLOOKUP($E58,'Missing-WSU-POs'!$B$1:$D$500,3,FALSE))),"?")</f>
        <v>P0736281</v>
      </c>
      <c r="CH58" s="31" t="str">
        <f t="shared" si="0"/>
        <v>P0736281</v>
      </c>
      <c r="CI58" s="31" t="str">
        <f t="shared" si="5"/>
        <v/>
      </c>
      <c r="CJ58" s="29" t="str">
        <f>IFERROR(IF(VLOOKUP($E58,'Org July 2016 '!$D$1:$Z$500,3,FALSE)=G58,"-","Wrong PO"),"new")</f>
        <v>Wrong PO</v>
      </c>
      <c r="CK58" s="32">
        <f>IF(CJ58="wrong PO",(VLOOKUP($E58,'Org July 2016 '!$D$1:$Z$500,3,FALSE)),"")</f>
        <v>0</v>
      </c>
      <c r="CL58" s="29" t="str">
        <f>IFERROR(IF(VLOOKUP($E58,'Org June 2016 '!$D$1:$Z$500,3,FALSE)=G58,"-","Wrong PO"),"new")</f>
        <v>Wrong PO</v>
      </c>
      <c r="CM58" s="32">
        <f>IF(CL58="wrong PO",(VLOOKUP($E58,'Org June 2016 '!$D$1:$Z$500,3,FALSE)),"")</f>
        <v>0</v>
      </c>
      <c r="CN58" s="29" t="str">
        <f>IFERROR(IF(VLOOKUP($E58,'May 2016'!D57:Z556,3,FALSE)=G58,"-","Wrong PO"),"new")</f>
        <v>new</v>
      </c>
      <c r="CO58" s="32" t="str">
        <f>IF(CN58="wrong PO",(VLOOKUP($E58,'May 2016'!D57:Z556,3,FALSE)),"")</f>
        <v/>
      </c>
      <c r="CP58" s="29" t="str">
        <f>IFERROR(IF(VLOOKUP($E58,'Apr 2016'!$D$1:$Z$500,3,FALSE)=G58,"-","Wrong PO"),"new")</f>
        <v>-</v>
      </c>
      <c r="CQ58" s="32" t="str">
        <f>IF(CP58="wrong PO",(VLOOKUP($E58,'Apr 2016'!$D$1:$Z$500,3,FALSE)),"")</f>
        <v/>
      </c>
      <c r="CR58" s="32" t="str">
        <f>IFERROR(IF(VLOOKUP($E58,'Mar 2016'!$D$1:$Z$500,3,FALSE)=G58,"-","Wrong PO"),"new")</f>
        <v>-</v>
      </c>
      <c r="CS58" s="32" t="str">
        <f>IF(CP58="wrong PO",(VLOOKUP($E58,'Mar 2016'!$D$1:$Z$500,3,FALSE)),"")</f>
        <v/>
      </c>
      <c r="CT58" s="32" t="str">
        <f>IFERROR(IF(VLOOKUP($E58,'Feb 2016'!$D$1:$Z$500,3,FALSE)=G58,"-","Wrong PO"),"new")</f>
        <v>-</v>
      </c>
      <c r="CU58" s="32" t="str">
        <f>IF(CP58="wrong PO",(VLOOKUP($E58,'Feb 2016'!$D$1:$Z$500,3,FALSE)),"")</f>
        <v/>
      </c>
      <c r="CV58" s="29" t="str">
        <f>IFERROR(IF(VLOOKUP($E58,'Jan 2016'!$D$1:$Z$500,3,FALSE)=G58,"-","Wrong PO"),"new")</f>
        <v>-</v>
      </c>
      <c r="CW58" s="32" t="str">
        <f>IF(CV58="wrong PO",(VLOOKUP($E58,'Jan 2016'!$D$1:$Z$500,3,FALSE)),"")</f>
        <v/>
      </c>
      <c r="CX58" s="29" t="str">
        <f>IFERROR(IF(VLOOKUP($E58,'Dec 2015'!$D$1:$Z$500,3,FALSE)=G58,"-","Wrong PO"),"new")</f>
        <v>-</v>
      </c>
      <c r="CY58" s="32" t="str">
        <f>IF(CX58="wrong PO",(VLOOKUP($E58,'Dec 2015'!$D$1:$Z$500,3,FALSE)),"")</f>
        <v/>
      </c>
      <c r="CZ58" s="29" t="str">
        <f>IFERROR(IF(VLOOKUP($E58,'Nov 2015'!$D$1:$Z$500,3,FALSE)=G58,"-","Wrong PO"),"new")</f>
        <v>-</v>
      </c>
      <c r="DA58" s="32" t="str">
        <f>IF(CZ58="wrong PO",(VLOOKUP($E58,'Nov 2015'!$D$1:$Z$500,3,FALSE)),"")</f>
        <v/>
      </c>
      <c r="DB58" s="29" t="str">
        <f>IFERROR(IF(VLOOKUP($E58,'Oct 2015'!$D$1:$Z$500,3,FALSE)=G58,"-","Wrong PO"),"new")</f>
        <v>-</v>
      </c>
      <c r="DC58" s="32" t="str">
        <f>IF(DB58="wrong PO",(VLOOKUP($E58,'Oct 2015'!$D$1:$Z$500,3,FALSE)),"")</f>
        <v/>
      </c>
      <c r="DD58" s="29" t="str">
        <f>IFERROR(IF(VLOOKUP($E58,'Sep 2015'!$D$1:$Z$500,3,FALSE)=G58,"-","Wrong PO"),"new")</f>
        <v>-</v>
      </c>
      <c r="DE58" s="32" t="str">
        <f>IF(DD58="wrong PO",(VLOOKUP($E58,'Sep 2015'!$D$1:$Z$500,3,FALSE)),"")</f>
        <v/>
      </c>
    </row>
    <row r="59" spans="1:109">
      <c r="A59" s="115">
        <v>58</v>
      </c>
      <c r="B59" s="2" t="s">
        <v>841</v>
      </c>
      <c r="C59" s="2" t="s">
        <v>510</v>
      </c>
      <c r="D59" s="2" t="s">
        <v>69</v>
      </c>
      <c r="E59" s="2" t="s">
        <v>257</v>
      </c>
      <c r="F59" s="2" t="s">
        <v>384</v>
      </c>
      <c r="G59" s="21" t="s">
        <v>258</v>
      </c>
      <c r="H59" s="21" t="str">
        <f>IFERROR(VLOOKUP($E59,'Wayne Master'!$B$1:$C$315,2,FALSE),"not on master")</f>
        <v>P0738639</v>
      </c>
      <c r="I59" s="11" t="s">
        <v>2104</v>
      </c>
      <c r="J59" s="3">
        <v>42235</v>
      </c>
      <c r="K59" s="2" t="s">
        <v>39</v>
      </c>
      <c r="L59" s="2" t="s">
        <v>386</v>
      </c>
      <c r="M59" s="2" t="s">
        <v>30</v>
      </c>
      <c r="N59" s="2" t="s">
        <v>31</v>
      </c>
      <c r="O59" s="2" t="s">
        <v>41</v>
      </c>
      <c r="P59" s="4">
        <v>5958</v>
      </c>
      <c r="Q59" s="4">
        <v>8021</v>
      </c>
      <c r="R59" s="4">
        <v>2063</v>
      </c>
      <c r="S59" s="5">
        <v>34.86</v>
      </c>
      <c r="T59" s="4">
        <v>3727</v>
      </c>
      <c r="U59" s="4">
        <v>4637</v>
      </c>
      <c r="V59" s="4">
        <v>910</v>
      </c>
      <c r="W59" s="5">
        <v>54.42</v>
      </c>
      <c r="X59" s="5">
        <v>0</v>
      </c>
      <c r="Y59" s="14">
        <v>89.28</v>
      </c>
      <c r="Z59" s="14">
        <v>0</v>
      </c>
      <c r="AA59" s="14">
        <v>89.28</v>
      </c>
      <c r="AB59" s="4">
        <v>24580</v>
      </c>
      <c r="AC59" s="55"/>
      <c r="AD59" s="59">
        <f t="shared" si="2"/>
        <v>412.44</v>
      </c>
      <c r="AE59" s="59">
        <f t="shared" si="3"/>
        <v>412.84749999999997</v>
      </c>
      <c r="AF59" s="102">
        <f>IFERROR(IFERROR(VLOOKUP($G59,'FPO034'!$J$9:$Q$196,7,FALSE),(VLOOKUP($H59,'FPO034'!$J$9:$Q$196,7,FALSE))),"No PO")</f>
        <v>209.04</v>
      </c>
      <c r="AG59" s="102">
        <f>IFERROR(IFERROR(VLOOKUP($G59,'FPO034'!$J$9:$Q$196,8,FALSE),(VLOOKUP($H59,'FPO034'!$J$9:$Q$196,8,FALSE))),"No PO")</f>
        <v>0</v>
      </c>
      <c r="AH59" s="102" t="str">
        <f t="shared" si="4"/>
        <v>No</v>
      </c>
      <c r="AI59" s="59">
        <f>IFERROR(VLOOKUP($E59,'Rev2 Aug 16'!$D$1:$Z$300,22,FALSE),"-")</f>
        <v>89.28</v>
      </c>
      <c r="AJ59" s="59" t="str">
        <f>IFERROR(VLOOKUP($E59,'Rev2 Aug 16'!$D$1:$Z$300,5,FALSE),"-")</f>
        <v>WAY2001H6G</v>
      </c>
      <c r="AK59" s="59" t="str">
        <f>IFERROR(VLOOKUP(AJ59,'Paid Invoices'!$F$6:$I$381,3,FALSE),"")</f>
        <v/>
      </c>
      <c r="AL59" s="59" t="str">
        <f>IFERROR(VLOOKUP(AJ59,'Open Invoices'!$D$1:$E$3000,2,FALSE),"")</f>
        <v/>
      </c>
      <c r="AM59" s="59">
        <f>IFERROR(VLOOKUP($E59,'Rev2 July 16'!$D$1:$Z$300,22,FALSE),"-")</f>
        <v>19.46</v>
      </c>
      <c r="AN59" s="59" t="str">
        <f>IFERROR(VLOOKUP($E59,'Rev2 July 16'!$D$1:$Z$300,5,FALSE),"-")</f>
        <v>WAY2001G6H</v>
      </c>
      <c r="AO59" s="59" t="str">
        <f>IFERROR(VLOOKUP(AN59,'Paid Invoices'!$F$6:$I$381,3,FALSE),"")</f>
        <v/>
      </c>
      <c r="AP59" s="59" t="str">
        <f>IFERROR(VLOOKUP(AN59,'Open Invoices'!$D$1:$E$3000,2,FALSE),"")</f>
        <v/>
      </c>
      <c r="AQ59" s="59">
        <f>IFERROR(VLOOKUP($E59,'Rev June 16'!$D$1:$Z$300,22,FALSE),"-")</f>
        <v>84.06</v>
      </c>
      <c r="AR59" s="59" t="str">
        <f>IFERROR(VLOOKUP($E59,'Rev June 16'!$D$1:$Z$300,4,FALSE),"-")</f>
        <v>WAY2001F6H</v>
      </c>
      <c r="AS59" s="59" t="str">
        <f>IFERROR(VLOOKUP(AR59,'Paid Invoices'!$F$6:$I$381,3,FALSE),"")</f>
        <v/>
      </c>
      <c r="AT59" s="59" t="str">
        <f>IFERROR(VLOOKUP(AR59,'Open Invoices'!$D$1:$E$3000,2,FALSE),"")</f>
        <v/>
      </c>
      <c r="AU59" s="59">
        <f>IFERROR(VLOOKUP($E59,'May 2016'!$D$1:$Z$300,22,FALSE),"-")</f>
        <v>23.31</v>
      </c>
      <c r="AV59" s="59" t="str">
        <f>IFERROR(VLOOKUP($E59,'May 2016'!$D$1:$Z$300,4,FALSE),"-")</f>
        <v>WAY2001E6H</v>
      </c>
      <c r="AW59" s="59" t="str">
        <f>IFERROR(VLOOKUP(AV59,'Paid Invoices'!$F$6:$I$381,3,FALSE),"")</f>
        <v/>
      </c>
      <c r="AX59" s="59" t="str">
        <f>IFERROR(VLOOKUP(AV59,'Open Invoices'!$D$1:$E$3000,2,FALSE),"")</f>
        <v/>
      </c>
      <c r="AY59" s="59">
        <f>IFERROR(VLOOKUP($E59,'Apr 2016'!$D$1:$Z$300,22,FALSE),"-")</f>
        <v>143.49</v>
      </c>
      <c r="AZ59" s="59" t="str">
        <f>IFERROR(VLOOKUP($E59,'Apr 2016'!$D$1:$Z$300,4,FALSE),"-")</f>
        <v>WAY2001D6I</v>
      </c>
      <c r="BA59" s="59" t="str">
        <f>IFERROR(VLOOKUP(AZ59,'Paid Invoices'!$F$6:$I$381,3,FALSE),"")</f>
        <v/>
      </c>
      <c r="BB59" s="59" t="str">
        <f>IFERROR(VLOOKUP(AZ59,'Open Invoices'!$D$1:$E$3000,2,FALSE),"")</f>
        <v/>
      </c>
      <c r="BC59" s="59">
        <f>IFERROR(VLOOKUP($E59,'Mar 2016'!$D$1:$Z$300,22,FALSE),"-")</f>
        <v>27.01</v>
      </c>
      <c r="BD59" s="59" t="str">
        <f>IFERROR(VLOOKUP($E59,'Mar 2016'!$D$1:$Z$300,4,FALSE),"-")</f>
        <v>WAY2001C6H</v>
      </c>
      <c r="BE59" s="59" t="str">
        <f>IFERROR(VLOOKUP(BD59,'Paid Invoices'!$F$6:$I$381,3,FALSE),"")</f>
        <v/>
      </c>
      <c r="BF59" s="59" t="str">
        <f>IFERROR(VLOOKUP(BD59,'Open Invoices'!$D$1:$E$3000,2,FALSE),"")</f>
        <v/>
      </c>
      <c r="BG59" s="59">
        <f>IFERROR(VLOOKUP($E59,'Feb 2016'!$D$1:$Z$300,22,FALSE),"-")</f>
        <v>14.58</v>
      </c>
      <c r="BH59" s="59" t="str">
        <f>IFERROR(VLOOKUP($E59,'Feb 2016'!$D$1:$Z$300,4,FALSE),"-")</f>
        <v>WAY2001B6G</v>
      </c>
      <c r="BI59" s="59" t="str">
        <f>IFERROR(VLOOKUP(BH59,'Paid Invoices'!$F$6:$I$381,3,FALSE),"")</f>
        <v/>
      </c>
      <c r="BJ59" s="59" t="str">
        <f>IFERROR(VLOOKUP(BH59,'Open Invoices'!$D$1:$E$3000,2,FALSE),"")</f>
        <v/>
      </c>
      <c r="BK59" s="59">
        <f>IFERROR(VLOOKUP($E59,'Jan 2016'!$D$1:$Z$300,22,FALSE),"-")</f>
        <v>2.66</v>
      </c>
      <c r="BL59" s="59" t="str">
        <f>IFERROR(VLOOKUP($E59,'Jan 2016'!$D$1:$Z$300,4,FALSE),"-")</f>
        <v>WAY2001A6AF</v>
      </c>
      <c r="BM59" s="59" t="str">
        <f>IFERROR(VLOOKUP(BL59,'Paid Invoices'!$F$6:$I$381,3,FALSE),"")</f>
        <v/>
      </c>
      <c r="BN59" s="59" t="str">
        <f>IFERROR(VLOOKUP(BL59,'Open Invoices'!$D$1:$E$3000,2,FALSE),"")</f>
        <v/>
      </c>
      <c r="BO59" s="59">
        <f>IFERROR(VLOOKUP($E59,'Dec 2015'!$D$1:$Z$300,22,FALSE),"-")</f>
        <v>1.1499999999999999</v>
      </c>
      <c r="BP59" s="59" t="str">
        <f>IFERROR(VLOOKUP($E59,'Dec 2015'!$D$1:$Z$300,4,FALSE),"-")</f>
        <v>WAY2001L5G</v>
      </c>
      <c r="BQ59" s="59" t="str">
        <f>IFERROR(VLOOKUP(BP59,'Paid Invoices'!$F$6:$I$381,3,FALSE),"")</f>
        <v/>
      </c>
      <c r="BR59" s="59" t="str">
        <f>IFERROR(VLOOKUP(BP59,'Open Invoices'!$D$1:$E$3000,2,FALSE),"")</f>
        <v/>
      </c>
      <c r="BS59" s="59">
        <f>IFERROR(VLOOKUP($E59,'Nov 2015'!$D$1:$Z$300,22,FALSE),"-")</f>
        <v>3.75</v>
      </c>
      <c r="BT59" s="59" t="str">
        <f>IFERROR(VLOOKUP($E59,'Nov 2015'!$D$1:$Z$300,4,FALSE),"-")</f>
        <v>WAY2001K5AF</v>
      </c>
      <c r="BU59" s="59" t="str">
        <f>IFERROR(VLOOKUP(BT59,'Paid Invoices'!$F$6:$I$381,3,FALSE),"")</f>
        <v/>
      </c>
      <c r="BV59" s="59" t="str">
        <f>IFERROR(VLOOKUP(BT59,'Open Invoices'!$D$1:$E$3000,2,FALSE),"")</f>
        <v/>
      </c>
      <c r="BW59" s="59">
        <f>IFERROR(VLOOKUP($E59,'Oct 2015'!$D$1:$Z$300,22,FALSE),"-")</f>
        <v>3.69</v>
      </c>
      <c r="BX59" s="59" t="str">
        <f>IFERROR(VLOOKUP($E59,'Oct 2015'!$D$1:$Z$300,4,FALSE),"-")</f>
        <v>WAY2001J5AF</v>
      </c>
      <c r="BY59" s="59" t="str">
        <f>IFERROR(VLOOKUP(BX59,'Paid Invoices'!$F$6:$I$381,3,FALSE),"")</f>
        <v/>
      </c>
      <c r="BZ59" s="59" t="str">
        <f>IFERROR(VLOOKUP(BX59,'Open Invoices'!$D$1:$E$3000,2,FALSE),"")</f>
        <v/>
      </c>
      <c r="CA59" s="59" t="str">
        <f>IFERROR(VLOOKUP($E59,'Sep 2015'!$D$1:$Z$300,22,FALSE),"-")</f>
        <v>-</v>
      </c>
      <c r="CB59" s="59" t="str">
        <f>IFERROR(VLOOKUP($E59,'Sep 2015'!$D$1:$Z$300,4,FALSE),"-")</f>
        <v>-</v>
      </c>
      <c r="CC59" s="59" t="str">
        <f>IFERROR(VLOOKUP(CB59,'Paid Invoices'!$F$6:$I$381,3,FALSE),"")</f>
        <v/>
      </c>
      <c r="CD59" s="59" t="str">
        <f>IFERROR(VLOOKUP(CB59,'Open Invoices'!$D$1:$E$3000,2,FALSE),"")</f>
        <v/>
      </c>
      <c r="CE59" s="52"/>
      <c r="CF59" s="52" t="s">
        <v>2115</v>
      </c>
      <c r="CG59" s="49" t="str">
        <f>IFERROR(IFERROR(VLOOKUP($E59,'Asset Group  All Assets'!$B$1:$C$500,2,FALSE),(VLOOKUP($E59,'Missing-WSU-POs'!$B$1:$D$500,3,FALSE))),"?")</f>
        <v>P0738639</v>
      </c>
      <c r="CH59" s="31" t="str">
        <f t="shared" si="0"/>
        <v>P0738639</v>
      </c>
      <c r="CI59" s="31" t="str">
        <f t="shared" si="5"/>
        <v/>
      </c>
      <c r="CJ59" s="29" t="str">
        <f>IFERROR(IF(VLOOKUP($E59,'Org July 2016 '!$D$1:$Z$500,3,FALSE)=G59,"-","Wrong PO"),"new")</f>
        <v>Wrong PO</v>
      </c>
      <c r="CK59" s="32">
        <f>IF(CJ59="wrong PO",(VLOOKUP($E59,'Org July 2016 '!$D$1:$Z$500,3,FALSE)),"")</f>
        <v>0</v>
      </c>
      <c r="CL59" s="29" t="str">
        <f>IFERROR(IF(VLOOKUP($E59,'Org June 2016 '!$D$1:$Z$500,3,FALSE)=G59,"-","Wrong PO"),"new")</f>
        <v>Wrong PO</v>
      </c>
      <c r="CM59" s="32">
        <f>IF(CL59="wrong PO",(VLOOKUP($E59,'Org June 2016 '!$D$1:$Z$500,3,FALSE)),"")</f>
        <v>0</v>
      </c>
      <c r="CN59" s="29" t="str">
        <f>IFERROR(IF(VLOOKUP($E59,'May 2016'!D58:Z557,3,FALSE)=G59,"-","Wrong PO"),"new")</f>
        <v>new</v>
      </c>
      <c r="CO59" s="32" t="str">
        <f>IF(CN59="wrong PO",(VLOOKUP($E59,'May 2016'!D58:Z557,3,FALSE)),"")</f>
        <v/>
      </c>
      <c r="CP59" s="29" t="str">
        <f>IFERROR(IF(VLOOKUP($E59,'Apr 2016'!$D$1:$Z$500,3,FALSE)=G59,"-","Wrong PO"),"new")</f>
        <v>-</v>
      </c>
      <c r="CQ59" s="32" t="str">
        <f>IF(CP59="wrong PO",(VLOOKUP($E59,'Apr 2016'!$D$1:$Z$500,3,FALSE)),"")</f>
        <v/>
      </c>
      <c r="CR59" s="32" t="str">
        <f>IFERROR(IF(VLOOKUP($E59,'Mar 2016'!$D$1:$Z$500,3,FALSE)=G59,"-","Wrong PO"),"new")</f>
        <v>-</v>
      </c>
      <c r="CS59" s="32" t="str">
        <f>IF(CP59="wrong PO",(VLOOKUP($E59,'Mar 2016'!$D$1:$Z$500,3,FALSE)),"")</f>
        <v/>
      </c>
      <c r="CT59" s="32" t="str">
        <f>IFERROR(IF(VLOOKUP($E59,'Feb 2016'!$D$1:$Z$500,3,FALSE)=G59,"-","Wrong PO"),"new")</f>
        <v>-</v>
      </c>
      <c r="CU59" s="32" t="str">
        <f>IF(CP59="wrong PO",(VLOOKUP($E59,'Feb 2016'!$D$1:$Z$500,3,FALSE)),"")</f>
        <v/>
      </c>
      <c r="CV59" s="29" t="str">
        <f>IFERROR(IF(VLOOKUP($E59,'Jan 2016'!$D$1:$Z$500,3,FALSE)=G59,"-","Wrong PO"),"new")</f>
        <v>-</v>
      </c>
      <c r="CW59" s="32" t="str">
        <f>IF(CV59="wrong PO",(VLOOKUP($E59,'Jan 2016'!$D$1:$Z$500,3,FALSE)),"")</f>
        <v/>
      </c>
      <c r="CX59" s="29" t="str">
        <f>IFERROR(IF(VLOOKUP($E59,'Dec 2015'!$D$1:$Z$500,3,FALSE)=G59,"-","Wrong PO"),"new")</f>
        <v>-</v>
      </c>
      <c r="CY59" s="32" t="str">
        <f>IF(CX59="wrong PO",(VLOOKUP($E59,'Dec 2015'!$D$1:$Z$500,3,FALSE)),"")</f>
        <v/>
      </c>
      <c r="CZ59" s="29" t="str">
        <f>IFERROR(IF(VLOOKUP($E59,'Nov 2015'!$D$1:$Z$500,3,FALSE)=G59,"-","Wrong PO"),"new")</f>
        <v>-</v>
      </c>
      <c r="DA59" s="32" t="str">
        <f>IF(CZ59="wrong PO",(VLOOKUP($E59,'Nov 2015'!$D$1:$Z$500,3,FALSE)),"")</f>
        <v/>
      </c>
      <c r="DB59" s="29" t="str">
        <f>IFERROR(IF(VLOOKUP($E59,'Oct 2015'!$D$1:$Z$500,3,FALSE)=G59,"-","Wrong PO"),"new")</f>
        <v>-</v>
      </c>
      <c r="DC59" s="32" t="str">
        <f>IF(DB59="wrong PO",(VLOOKUP($E59,'Oct 2015'!$D$1:$Z$500,3,FALSE)),"")</f>
        <v/>
      </c>
      <c r="DD59" s="29" t="str">
        <f>IFERROR(IF(VLOOKUP($E59,'Sep 2015'!$D$1:$Z$500,3,FALSE)=G59,"-","Wrong PO"),"new")</f>
        <v>new</v>
      </c>
      <c r="DE59" s="32" t="str">
        <f>IF(DD59="wrong PO",(VLOOKUP($E59,'Sep 2015'!$D$1:$Z$500,3,FALSE)),"")</f>
        <v/>
      </c>
    </row>
    <row r="60" spans="1:109">
      <c r="A60" s="115">
        <v>59</v>
      </c>
      <c r="B60" s="2" t="s">
        <v>841</v>
      </c>
      <c r="C60" s="2" t="s">
        <v>510</v>
      </c>
      <c r="D60" s="2" t="s">
        <v>479</v>
      </c>
      <c r="E60" s="2" t="s">
        <v>98</v>
      </c>
      <c r="F60" s="2" t="s">
        <v>583</v>
      </c>
      <c r="G60" s="21" t="s">
        <v>99</v>
      </c>
      <c r="H60" s="21" t="str">
        <f>IFERROR(VLOOKUP($E60,'Wayne Master'!$B$1:$C$315,2,FALSE),"not on master")</f>
        <v>P0739143</v>
      </c>
      <c r="I60" s="11" t="s">
        <v>2103</v>
      </c>
      <c r="J60" s="3">
        <v>42424</v>
      </c>
      <c r="K60" s="2" t="s">
        <v>748</v>
      </c>
      <c r="L60" s="2" t="s">
        <v>585</v>
      </c>
      <c r="M60" s="2" t="s">
        <v>586</v>
      </c>
      <c r="N60" s="2" t="s">
        <v>31</v>
      </c>
      <c r="O60" s="2" t="s">
        <v>587</v>
      </c>
      <c r="P60" s="4">
        <v>48568</v>
      </c>
      <c r="Q60" s="4">
        <v>49022</v>
      </c>
      <c r="R60" s="4">
        <v>454</v>
      </c>
      <c r="S60" s="5">
        <v>7.67</v>
      </c>
      <c r="T60" s="4">
        <v>0</v>
      </c>
      <c r="U60" s="4">
        <v>0</v>
      </c>
      <c r="V60" s="4">
        <v>0</v>
      </c>
      <c r="W60" s="5">
        <v>0</v>
      </c>
      <c r="X60" s="5">
        <v>0</v>
      </c>
      <c r="Y60" s="14">
        <v>7.67</v>
      </c>
      <c r="Z60" s="14">
        <v>0</v>
      </c>
      <c r="AA60" s="14">
        <v>7.67</v>
      </c>
      <c r="AB60" s="4">
        <v>24580</v>
      </c>
      <c r="AC60" s="55"/>
      <c r="AD60" s="59">
        <f t="shared" si="2"/>
        <v>130.68</v>
      </c>
      <c r="AE60" s="59">
        <f t="shared" si="3"/>
        <v>828.47179999999992</v>
      </c>
      <c r="AF60" s="102">
        <f>IFERROR(IFERROR(VLOOKUP($G60,'FPO034'!$J$9:$Q$196,7,FALSE),(VLOOKUP($H60,'FPO034'!$J$9:$Q$196,7,FALSE))),"No PO")</f>
        <v>662.75</v>
      </c>
      <c r="AG60" s="102">
        <f>IFERROR(IFERROR(VLOOKUP($G60,'FPO034'!$J$9:$Q$196,8,FALSE),(VLOOKUP($H60,'FPO034'!$J$9:$Q$196,8,FALSE))),"No PO")</f>
        <v>37.979999999999997</v>
      </c>
      <c r="AH60" s="102" t="str">
        <f t="shared" si="4"/>
        <v>No</v>
      </c>
      <c r="AI60" s="59">
        <f>IFERROR(VLOOKUP($E60,'Rev2 Aug 16'!$D$1:$Z$300,22,FALSE),"-")</f>
        <v>7.67</v>
      </c>
      <c r="AJ60" s="59" t="str">
        <f>IFERROR(VLOOKUP($E60,'Rev2 Aug 16'!$D$1:$Z$300,5,FALSE),"-")</f>
        <v>WAY2001H6H</v>
      </c>
      <c r="AK60" s="59" t="str">
        <f>IFERROR(VLOOKUP(AJ60,'Paid Invoices'!$F$6:$I$381,3,FALSE),"")</f>
        <v/>
      </c>
      <c r="AL60" s="59" t="str">
        <f>IFERROR(VLOOKUP(AJ60,'Open Invoices'!$D$1:$E$3000,2,FALSE),"")</f>
        <v/>
      </c>
      <c r="AM60" s="59">
        <f>IFERROR(VLOOKUP($E60,'Rev2 July 16'!$D$1:$Z$300,22,FALSE),"-")</f>
        <v>24.94</v>
      </c>
      <c r="AN60" s="59" t="str">
        <f>IFERROR(VLOOKUP($E60,'Rev2 July 16'!$D$1:$Z$300,5,FALSE),"-")</f>
        <v>WAY2001G6I</v>
      </c>
      <c r="AO60" s="59" t="str">
        <f>IFERROR(VLOOKUP(AN60,'Paid Invoices'!$F$6:$I$381,3,FALSE),"")</f>
        <v/>
      </c>
      <c r="AP60" s="59" t="str">
        <f>IFERROR(VLOOKUP(AN60,'Open Invoices'!$D$1:$E$3000,2,FALSE),"")</f>
        <v/>
      </c>
      <c r="AQ60" s="59">
        <f>IFERROR(VLOOKUP($E60,'Rev June 16'!$D$1:$Z$300,22,FALSE),"-")</f>
        <v>16.27</v>
      </c>
      <c r="AR60" s="59" t="str">
        <f>IFERROR(VLOOKUP($E60,'Rev June 16'!$D$1:$Z$300,4,FALSE),"-")</f>
        <v>WAY2001F6I</v>
      </c>
      <c r="AS60" s="59" t="str">
        <f>IFERROR(VLOOKUP(AR60,'Paid Invoices'!$F$6:$I$381,3,FALSE),"")</f>
        <v/>
      </c>
      <c r="AT60" s="59" t="str">
        <f>IFERROR(VLOOKUP(AR60,'Open Invoices'!$D$1:$E$3000,2,FALSE),"")</f>
        <v/>
      </c>
      <c r="AU60" s="59">
        <f>IFERROR(VLOOKUP($E60,'May 2016'!$D$1:$Z$300,22,FALSE),"-")</f>
        <v>25.77</v>
      </c>
      <c r="AV60" s="59" t="str">
        <f>IFERROR(VLOOKUP($E60,'May 2016'!$D$1:$Z$300,4,FALSE),"-")</f>
        <v>WAY2001E6I</v>
      </c>
      <c r="AW60" s="59" t="str">
        <f>IFERROR(VLOOKUP(AV60,'Paid Invoices'!$F$6:$I$381,3,FALSE),"")</f>
        <v/>
      </c>
      <c r="AX60" s="59" t="str">
        <f>IFERROR(VLOOKUP(AV60,'Open Invoices'!$D$1:$E$3000,2,FALSE),"")</f>
        <v/>
      </c>
      <c r="AY60" s="59">
        <f>IFERROR(VLOOKUP($E60,'Apr 2016'!$D$1:$Z$300,22,FALSE),"-")</f>
        <v>27.06</v>
      </c>
      <c r="AZ60" s="59" t="str">
        <f>IFERROR(VLOOKUP($E60,'Apr 2016'!$D$1:$Z$300,4,FALSE),"-")</f>
        <v>WAY2001D6J</v>
      </c>
      <c r="BA60" s="59" t="str">
        <f>IFERROR(VLOOKUP(AZ60,'Paid Invoices'!$F$6:$I$381,3,FALSE),"")</f>
        <v/>
      </c>
      <c r="BB60" s="59" t="str">
        <f>IFERROR(VLOOKUP(AZ60,'Open Invoices'!$D$1:$E$3000,2,FALSE),"")</f>
        <v/>
      </c>
      <c r="BC60" s="59">
        <f>IFERROR(VLOOKUP($E60,'Mar 2016'!$D$1:$Z$300,22,FALSE),"-")</f>
        <v>28.97</v>
      </c>
      <c r="BD60" s="59" t="str">
        <f>IFERROR(VLOOKUP($E60,'Mar 2016'!$D$1:$Z$300,4,FALSE),"-")</f>
        <v>WAY2001C6I</v>
      </c>
      <c r="BE60" s="59" t="str">
        <f>IFERROR(VLOOKUP(BD60,'Paid Invoices'!$F$6:$I$381,3,FALSE),"")</f>
        <v/>
      </c>
      <c r="BF60" s="59" t="str">
        <f>IFERROR(VLOOKUP(BD60,'Open Invoices'!$D$1:$E$3000,2,FALSE),"")</f>
        <v/>
      </c>
      <c r="BG60" s="59" t="str">
        <f>IFERROR(VLOOKUP($E60,'Feb 2016'!$D$1:$Z$300,22,FALSE),"-")</f>
        <v>-</v>
      </c>
      <c r="BH60" s="59" t="str">
        <f>IFERROR(VLOOKUP($E60,'Feb 2016'!$D$1:$Z$300,4,FALSE),"-")</f>
        <v>-</v>
      </c>
      <c r="BI60" s="59" t="str">
        <f>IFERROR(VLOOKUP(BH60,'Paid Invoices'!$F$6:$I$381,3,FALSE),"")</f>
        <v/>
      </c>
      <c r="BJ60" s="59" t="str">
        <f>IFERROR(VLOOKUP(BH60,'Open Invoices'!$D$1:$E$3000,2,FALSE),"")</f>
        <v/>
      </c>
      <c r="BK60" s="59" t="str">
        <f>IFERROR(VLOOKUP($E60,'Jan 2016'!$D$1:$Z$300,22,FALSE),"-")</f>
        <v>-</v>
      </c>
      <c r="BL60" s="59" t="str">
        <f>IFERROR(VLOOKUP($E60,'Jan 2016'!$D$1:$Z$300,4,FALSE),"-")</f>
        <v>-</v>
      </c>
      <c r="BM60" s="59" t="str">
        <f>IFERROR(VLOOKUP(BL60,'Paid Invoices'!$F$6:$I$381,3,FALSE),"")</f>
        <v/>
      </c>
      <c r="BN60" s="59" t="str">
        <f>IFERROR(VLOOKUP(BL60,'Open Invoices'!$D$1:$E$3000,2,FALSE),"")</f>
        <v/>
      </c>
      <c r="BO60" s="59" t="str">
        <f>IFERROR(VLOOKUP($E60,'Dec 2015'!$D$1:$Z$300,22,FALSE),"-")</f>
        <v>-</v>
      </c>
      <c r="BP60" s="59" t="str">
        <f>IFERROR(VLOOKUP($E60,'Dec 2015'!$D$1:$Z$300,4,FALSE),"-")</f>
        <v>-</v>
      </c>
      <c r="BQ60" s="59" t="str">
        <f>IFERROR(VLOOKUP(BP60,'Paid Invoices'!$F$6:$I$381,3,FALSE),"")</f>
        <v/>
      </c>
      <c r="BR60" s="59" t="str">
        <f>IFERROR(VLOOKUP(BP60,'Open Invoices'!$D$1:$E$3000,2,FALSE),"")</f>
        <v/>
      </c>
      <c r="BS60" s="59" t="str">
        <f>IFERROR(VLOOKUP($E60,'Nov 2015'!$D$1:$Z$300,22,FALSE),"-")</f>
        <v>-</v>
      </c>
      <c r="BT60" s="59" t="str">
        <f>IFERROR(VLOOKUP($E60,'Nov 2015'!$D$1:$Z$300,4,FALSE),"-")</f>
        <v>-</v>
      </c>
      <c r="BU60" s="59" t="str">
        <f>IFERROR(VLOOKUP(BT60,'Paid Invoices'!$F$6:$I$381,3,FALSE),"")</f>
        <v/>
      </c>
      <c r="BV60" s="59" t="str">
        <f>IFERROR(VLOOKUP(BT60,'Open Invoices'!$D$1:$E$3000,2,FALSE),"")</f>
        <v/>
      </c>
      <c r="BW60" s="59" t="str">
        <f>IFERROR(VLOOKUP($E60,'Oct 2015'!$D$1:$Z$300,22,FALSE),"-")</f>
        <v>-</v>
      </c>
      <c r="BX60" s="59" t="str">
        <f>IFERROR(VLOOKUP($E60,'Oct 2015'!$D$1:$Z$300,4,FALSE),"-")</f>
        <v>-</v>
      </c>
      <c r="BY60" s="59" t="str">
        <f>IFERROR(VLOOKUP(BX60,'Paid Invoices'!$F$6:$I$381,3,FALSE),"")</f>
        <v/>
      </c>
      <c r="BZ60" s="59" t="str">
        <f>IFERROR(VLOOKUP(BX60,'Open Invoices'!$D$1:$E$3000,2,FALSE),"")</f>
        <v/>
      </c>
      <c r="CA60" s="59" t="str">
        <f>IFERROR(VLOOKUP($E60,'Sep 2015'!$D$1:$Z$300,22,FALSE),"-")</f>
        <v>-</v>
      </c>
      <c r="CB60" s="59" t="str">
        <f>IFERROR(VLOOKUP($E60,'Sep 2015'!$D$1:$Z$300,4,FALSE),"-")</f>
        <v>-</v>
      </c>
      <c r="CC60" s="59" t="str">
        <f>IFERROR(VLOOKUP(CB60,'Paid Invoices'!$F$6:$I$381,3,FALSE),"")</f>
        <v/>
      </c>
      <c r="CD60" s="59" t="str">
        <f>IFERROR(VLOOKUP(CB60,'Open Invoices'!$D$1:$E$3000,2,FALSE),"")</f>
        <v/>
      </c>
      <c r="CE60" s="52"/>
      <c r="CF60" s="52" t="s">
        <v>2115</v>
      </c>
      <c r="CG60" s="49" t="str">
        <f>IFERROR(IFERROR(VLOOKUP($E60,'Asset Group  All Assets'!$B$1:$C$500,2,FALSE),(VLOOKUP($E60,'Missing-WSU-POs'!$B$1:$D$500,3,FALSE))),"?")</f>
        <v>P0739143</v>
      </c>
      <c r="CH60" s="31" t="str">
        <f t="shared" si="0"/>
        <v>P0739143</v>
      </c>
      <c r="CI60" s="31" t="str">
        <f t="shared" si="5"/>
        <v/>
      </c>
      <c r="CJ60" s="29" t="str">
        <f>IFERROR(IF(VLOOKUP($E60,'Org July 2016 '!$D$1:$Z$500,3,FALSE)=G60,"-","Wrong PO"),"new")</f>
        <v>Wrong PO</v>
      </c>
      <c r="CK60" s="32">
        <f>IF(CJ60="wrong PO",(VLOOKUP($E60,'Org July 2016 '!$D$1:$Z$500,3,FALSE)),"")</f>
        <v>0</v>
      </c>
      <c r="CL60" s="29" t="str">
        <f>IFERROR(IF(VLOOKUP($E60,'Org June 2016 '!$D$1:$Z$500,3,FALSE)=G60,"-","Wrong PO"),"new")</f>
        <v>Wrong PO</v>
      </c>
      <c r="CM60" s="32">
        <f>IF(CL60="wrong PO",(VLOOKUP($E60,'Org June 2016 '!$D$1:$Z$500,3,FALSE)),"")</f>
        <v>0</v>
      </c>
      <c r="CN60" s="29" t="str">
        <f>IFERROR(IF(VLOOKUP($E60,'May 2016'!D59:Z558,3,FALSE)=G60,"-","Wrong PO"),"new")</f>
        <v>new</v>
      </c>
      <c r="CO60" s="32" t="str">
        <f>IF(CN60="wrong PO",(VLOOKUP($E60,'May 2016'!D59:Z558,3,FALSE)),"")</f>
        <v/>
      </c>
      <c r="CP60" s="29" t="str">
        <f>IFERROR(IF(VLOOKUP($E60,'Apr 2016'!$D$1:$Z$500,3,FALSE)=G60,"-","Wrong PO"),"new")</f>
        <v>-</v>
      </c>
      <c r="CQ60" s="32" t="str">
        <f>IF(CP60="wrong PO",(VLOOKUP($E60,'Apr 2016'!$D$1:$Z$500,3,FALSE)),"")</f>
        <v/>
      </c>
      <c r="CR60" s="32" t="str">
        <f>IFERROR(IF(VLOOKUP($E60,'Mar 2016'!$D$1:$Z$500,3,FALSE)=G60,"-","Wrong PO"),"new")</f>
        <v>-</v>
      </c>
      <c r="CS60" s="32" t="str">
        <f>IF(CP60="wrong PO",(VLOOKUP($E60,'Mar 2016'!$D$1:$Z$500,3,FALSE)),"")</f>
        <v/>
      </c>
      <c r="CT60" s="32" t="str">
        <f>IFERROR(IF(VLOOKUP($E60,'Feb 2016'!$D$1:$Z$500,3,FALSE)=G60,"-","Wrong PO"),"new")</f>
        <v>new</v>
      </c>
      <c r="CU60" s="32" t="str">
        <f>IF(CP60="wrong PO",(VLOOKUP($E60,'Feb 2016'!$D$1:$Z$500,3,FALSE)),"")</f>
        <v/>
      </c>
      <c r="CV60" s="29" t="str">
        <f>IFERROR(IF(VLOOKUP($E60,'Jan 2016'!$D$1:$Z$500,3,FALSE)=G60,"-","Wrong PO"),"new")</f>
        <v>new</v>
      </c>
      <c r="CW60" s="32" t="str">
        <f>IF(CV60="wrong PO",(VLOOKUP($E60,'Jan 2016'!$D$1:$Z$500,3,FALSE)),"")</f>
        <v/>
      </c>
      <c r="CX60" s="29" t="str">
        <f>IFERROR(IF(VLOOKUP($E60,'Dec 2015'!$D$1:$Z$500,3,FALSE)=G60,"-","Wrong PO"),"new")</f>
        <v>new</v>
      </c>
      <c r="CY60" s="32" t="str">
        <f>IF(CX60="wrong PO",(VLOOKUP($E60,'Dec 2015'!$D$1:$Z$500,3,FALSE)),"")</f>
        <v/>
      </c>
      <c r="CZ60" s="29" t="str">
        <f>IFERROR(IF(VLOOKUP($E60,'Nov 2015'!$D$1:$Z$500,3,FALSE)=G60,"-","Wrong PO"),"new")</f>
        <v>new</v>
      </c>
      <c r="DA60" s="32" t="str">
        <f>IF(CZ60="wrong PO",(VLOOKUP($E60,'Nov 2015'!$D$1:$Z$500,3,FALSE)),"")</f>
        <v/>
      </c>
      <c r="DB60" s="29" t="str">
        <f>IFERROR(IF(VLOOKUP($E60,'Oct 2015'!$D$1:$Z$500,3,FALSE)=G60,"-","Wrong PO"),"new")</f>
        <v>new</v>
      </c>
      <c r="DC60" s="32" t="str">
        <f>IF(DB60="wrong PO",(VLOOKUP($E60,'Oct 2015'!$D$1:$Z$500,3,FALSE)),"")</f>
        <v/>
      </c>
      <c r="DD60" s="29" t="str">
        <f>IFERROR(IF(VLOOKUP($E60,'Sep 2015'!$D$1:$Z$500,3,FALSE)=G60,"-","Wrong PO"),"new")</f>
        <v>new</v>
      </c>
      <c r="DE60" s="32" t="str">
        <f>IF(DD60="wrong PO",(VLOOKUP($E60,'Sep 2015'!$D$1:$Z$500,3,FALSE)),"")</f>
        <v/>
      </c>
    </row>
    <row r="61" spans="1:109">
      <c r="A61" s="115">
        <v>60</v>
      </c>
      <c r="B61" s="2" t="s">
        <v>841</v>
      </c>
      <c r="C61" s="2" t="s">
        <v>510</v>
      </c>
      <c r="D61" s="2" t="s">
        <v>479</v>
      </c>
      <c r="E61" s="2" t="s">
        <v>102</v>
      </c>
      <c r="F61" s="2" t="s">
        <v>583</v>
      </c>
      <c r="G61" s="21" t="s">
        <v>103</v>
      </c>
      <c r="H61" s="21" t="str">
        <f>IFERROR(VLOOKUP($E61,'Wayne Master'!$B$1:$C$315,2,FALSE),"not on master")</f>
        <v>P0739162</v>
      </c>
      <c r="I61" s="11" t="s">
        <v>2102</v>
      </c>
      <c r="J61" s="3">
        <v>42424</v>
      </c>
      <c r="K61" s="2" t="s">
        <v>748</v>
      </c>
      <c r="L61" s="2" t="s">
        <v>589</v>
      </c>
      <c r="M61" s="2" t="s">
        <v>586</v>
      </c>
      <c r="N61" s="2" t="s">
        <v>31</v>
      </c>
      <c r="O61" s="2" t="s">
        <v>587</v>
      </c>
      <c r="P61" s="4">
        <v>66771</v>
      </c>
      <c r="Q61" s="4">
        <v>66835</v>
      </c>
      <c r="R61" s="4">
        <v>64</v>
      </c>
      <c r="S61" s="5">
        <v>1.08</v>
      </c>
      <c r="T61" s="4">
        <v>0</v>
      </c>
      <c r="U61" s="4">
        <v>0</v>
      </c>
      <c r="V61" s="4">
        <v>0</v>
      </c>
      <c r="W61" s="5">
        <v>0</v>
      </c>
      <c r="X61" s="5">
        <v>0</v>
      </c>
      <c r="Y61" s="14">
        <v>1.08</v>
      </c>
      <c r="Z61" s="14">
        <v>0</v>
      </c>
      <c r="AA61" s="14">
        <v>1.08</v>
      </c>
      <c r="AB61" s="4">
        <v>24580</v>
      </c>
      <c r="AC61" s="55"/>
      <c r="AD61" s="59">
        <f t="shared" si="2"/>
        <v>129.05000000000001</v>
      </c>
      <c r="AE61" s="59">
        <f t="shared" si="3"/>
        <v>1129.5114999999998</v>
      </c>
      <c r="AF61" s="102">
        <f>IFERROR(IFERROR(VLOOKUP($G61,'FPO034'!$J$9:$Q$196,7,FALSE),(VLOOKUP($H61,'FPO034'!$J$9:$Q$196,7,FALSE))),"No PO")</f>
        <v>438.65</v>
      </c>
      <c r="AG61" s="102">
        <f>IFERROR(IFERROR(VLOOKUP($G61,'FPO034'!$J$9:$Q$196,8,FALSE),(VLOOKUP($H61,'FPO034'!$J$9:$Q$196,8,FALSE))),"No PO")</f>
        <v>90.08</v>
      </c>
      <c r="AH61" s="102" t="str">
        <f t="shared" si="4"/>
        <v>No</v>
      </c>
      <c r="AI61" s="59">
        <f>IFERROR(VLOOKUP($E61,'Rev2 Aug 16'!$D$1:$Z$300,22,FALSE),"-")</f>
        <v>1.08</v>
      </c>
      <c r="AJ61" s="59" t="str">
        <f>IFERROR(VLOOKUP($E61,'Rev2 Aug 16'!$D$1:$Z$300,5,FALSE),"-")</f>
        <v>WAY2001H6I</v>
      </c>
      <c r="AK61" s="59" t="str">
        <f>IFERROR(VLOOKUP(AJ61,'Paid Invoices'!$F$6:$I$381,3,FALSE),"")</f>
        <v/>
      </c>
      <c r="AL61" s="59" t="str">
        <f>IFERROR(VLOOKUP(AJ61,'Open Invoices'!$D$1:$E$3000,2,FALSE),"")</f>
        <v/>
      </c>
      <c r="AM61" s="59">
        <f>IFERROR(VLOOKUP($E61,'Rev2 July 16'!$D$1:$Z$300,22,FALSE),"-")</f>
        <v>13.81</v>
      </c>
      <c r="AN61" s="59" t="str">
        <f>IFERROR(VLOOKUP($E61,'Rev2 July 16'!$D$1:$Z$300,5,FALSE),"-")</f>
        <v>WAY2001G6J</v>
      </c>
      <c r="AO61" s="59" t="str">
        <f>IFERROR(VLOOKUP(AN61,'Paid Invoices'!$F$6:$I$381,3,FALSE),"")</f>
        <v/>
      </c>
      <c r="AP61" s="59" t="str">
        <f>IFERROR(VLOOKUP(AN61,'Open Invoices'!$D$1:$E$3000,2,FALSE),"")</f>
        <v/>
      </c>
      <c r="AQ61" s="59">
        <f>IFERROR(VLOOKUP($E61,'Rev June 16'!$D$1:$Z$300,22,FALSE),"-")</f>
        <v>7.96</v>
      </c>
      <c r="AR61" s="59" t="str">
        <f>IFERROR(VLOOKUP($E61,'Rev June 16'!$D$1:$Z$300,4,FALSE),"-")</f>
        <v>WAY2001F6J</v>
      </c>
      <c r="AS61" s="59" t="str">
        <f>IFERROR(VLOOKUP(AR61,'Paid Invoices'!$F$6:$I$381,3,FALSE),"")</f>
        <v/>
      </c>
      <c r="AT61" s="59" t="str">
        <f>IFERROR(VLOOKUP(AR61,'Open Invoices'!$D$1:$E$3000,2,FALSE),"")</f>
        <v/>
      </c>
      <c r="AU61" s="59">
        <f>IFERROR(VLOOKUP($E61,'May 2016'!$D$1:$Z$300,22,FALSE),"-")</f>
        <v>32.700000000000003</v>
      </c>
      <c r="AV61" s="59" t="str">
        <f>IFERROR(VLOOKUP($E61,'May 2016'!$D$1:$Z$300,4,FALSE),"-")</f>
        <v>WAY2001E6J</v>
      </c>
      <c r="AW61" s="59" t="str">
        <f>IFERROR(VLOOKUP(AV61,'Paid Invoices'!$F$6:$I$381,3,FALSE),"")</f>
        <v/>
      </c>
      <c r="AX61" s="59" t="str">
        <f>IFERROR(VLOOKUP(AV61,'Open Invoices'!$D$1:$E$3000,2,FALSE),"")</f>
        <v/>
      </c>
      <c r="AY61" s="59">
        <f>IFERROR(VLOOKUP($E61,'Apr 2016'!$D$1:$Z$300,22,FALSE),"-")</f>
        <v>41.22</v>
      </c>
      <c r="AZ61" s="59" t="str">
        <f>IFERROR(VLOOKUP($E61,'Apr 2016'!$D$1:$Z$300,4,FALSE),"-")</f>
        <v>WAY2001D6K</v>
      </c>
      <c r="BA61" s="59" t="str">
        <f>IFERROR(VLOOKUP(AZ61,'Paid Invoices'!$F$6:$I$381,3,FALSE),"")</f>
        <v/>
      </c>
      <c r="BB61" s="59" t="str">
        <f>IFERROR(VLOOKUP(AZ61,'Open Invoices'!$D$1:$E$3000,2,FALSE),"")</f>
        <v/>
      </c>
      <c r="BC61" s="59">
        <f>IFERROR(VLOOKUP($E61,'Mar 2016'!$D$1:$Z$300,22,FALSE),"-")</f>
        <v>32.28</v>
      </c>
      <c r="BD61" s="59" t="str">
        <f>IFERROR(VLOOKUP($E61,'Mar 2016'!$D$1:$Z$300,4,FALSE),"-")</f>
        <v>WAY2001C6J</v>
      </c>
      <c r="BE61" s="59" t="str">
        <f>IFERROR(VLOOKUP(BD61,'Paid Invoices'!$F$6:$I$381,3,FALSE),"")</f>
        <v/>
      </c>
      <c r="BF61" s="59" t="str">
        <f>IFERROR(VLOOKUP(BD61,'Open Invoices'!$D$1:$E$3000,2,FALSE),"")</f>
        <v/>
      </c>
      <c r="BG61" s="59" t="str">
        <f>IFERROR(VLOOKUP($E61,'Feb 2016'!$D$1:$Z$300,22,FALSE),"-")</f>
        <v>-</v>
      </c>
      <c r="BH61" s="59" t="str">
        <f>IFERROR(VLOOKUP($E61,'Feb 2016'!$D$1:$Z$300,4,FALSE),"-")</f>
        <v>-</v>
      </c>
      <c r="BI61" s="59" t="str">
        <f>IFERROR(VLOOKUP(BH61,'Paid Invoices'!$F$6:$I$381,3,FALSE),"")</f>
        <v/>
      </c>
      <c r="BJ61" s="59" t="str">
        <f>IFERROR(VLOOKUP(BH61,'Open Invoices'!$D$1:$E$3000,2,FALSE),"")</f>
        <v/>
      </c>
      <c r="BK61" s="59" t="str">
        <f>IFERROR(VLOOKUP($E61,'Jan 2016'!$D$1:$Z$300,22,FALSE),"-")</f>
        <v>-</v>
      </c>
      <c r="BL61" s="59" t="str">
        <f>IFERROR(VLOOKUP($E61,'Jan 2016'!$D$1:$Z$300,4,FALSE),"-")</f>
        <v>-</v>
      </c>
      <c r="BM61" s="59" t="str">
        <f>IFERROR(VLOOKUP(BL61,'Paid Invoices'!$F$6:$I$381,3,FALSE),"")</f>
        <v/>
      </c>
      <c r="BN61" s="59" t="str">
        <f>IFERROR(VLOOKUP(BL61,'Open Invoices'!$D$1:$E$3000,2,FALSE),"")</f>
        <v/>
      </c>
      <c r="BO61" s="59" t="str">
        <f>IFERROR(VLOOKUP($E61,'Dec 2015'!$D$1:$Z$300,22,FALSE),"-")</f>
        <v>-</v>
      </c>
      <c r="BP61" s="59" t="str">
        <f>IFERROR(VLOOKUP($E61,'Dec 2015'!$D$1:$Z$300,4,FALSE),"-")</f>
        <v>-</v>
      </c>
      <c r="BQ61" s="59" t="str">
        <f>IFERROR(VLOOKUP(BP61,'Paid Invoices'!$F$6:$I$381,3,FALSE),"")</f>
        <v/>
      </c>
      <c r="BR61" s="59" t="str">
        <f>IFERROR(VLOOKUP(BP61,'Open Invoices'!$D$1:$E$3000,2,FALSE),"")</f>
        <v/>
      </c>
      <c r="BS61" s="59" t="str">
        <f>IFERROR(VLOOKUP($E61,'Nov 2015'!$D$1:$Z$300,22,FALSE),"-")</f>
        <v>-</v>
      </c>
      <c r="BT61" s="59" t="str">
        <f>IFERROR(VLOOKUP($E61,'Nov 2015'!$D$1:$Z$300,4,FALSE),"-")</f>
        <v>-</v>
      </c>
      <c r="BU61" s="59" t="str">
        <f>IFERROR(VLOOKUP(BT61,'Paid Invoices'!$F$6:$I$381,3,FALSE),"")</f>
        <v/>
      </c>
      <c r="BV61" s="59" t="str">
        <f>IFERROR(VLOOKUP(BT61,'Open Invoices'!$D$1:$E$3000,2,FALSE),"")</f>
        <v/>
      </c>
      <c r="BW61" s="59" t="str">
        <f>IFERROR(VLOOKUP($E61,'Oct 2015'!$D$1:$Z$300,22,FALSE),"-")</f>
        <v>-</v>
      </c>
      <c r="BX61" s="59" t="str">
        <f>IFERROR(VLOOKUP($E61,'Oct 2015'!$D$1:$Z$300,4,FALSE),"-")</f>
        <v>-</v>
      </c>
      <c r="BY61" s="59" t="str">
        <f>IFERROR(VLOOKUP(BX61,'Paid Invoices'!$F$6:$I$381,3,FALSE),"")</f>
        <v/>
      </c>
      <c r="BZ61" s="59" t="str">
        <f>IFERROR(VLOOKUP(BX61,'Open Invoices'!$D$1:$E$3000,2,FALSE),"")</f>
        <v/>
      </c>
      <c r="CA61" s="59" t="str">
        <f>IFERROR(VLOOKUP($E61,'Sep 2015'!$D$1:$Z$300,22,FALSE),"-")</f>
        <v>-</v>
      </c>
      <c r="CB61" s="59" t="str">
        <f>IFERROR(VLOOKUP($E61,'Sep 2015'!$D$1:$Z$300,4,FALSE),"-")</f>
        <v>-</v>
      </c>
      <c r="CC61" s="59" t="str">
        <f>IFERROR(VLOOKUP(CB61,'Paid Invoices'!$F$6:$I$381,3,FALSE),"")</f>
        <v/>
      </c>
      <c r="CD61" s="59" t="str">
        <f>IFERROR(VLOOKUP(CB61,'Open Invoices'!$D$1:$E$3000,2,FALSE),"")</f>
        <v/>
      </c>
      <c r="CE61" s="52"/>
      <c r="CF61" s="52" t="s">
        <v>2115</v>
      </c>
      <c r="CG61" s="49" t="str">
        <f>IFERROR(IFERROR(VLOOKUP($E61,'Asset Group  All Assets'!$B$1:$C$500,2,FALSE),(VLOOKUP($E61,'Missing-WSU-POs'!$B$1:$D$500,3,FALSE))),"?")</f>
        <v>P0739162</v>
      </c>
      <c r="CH61" s="31" t="str">
        <f t="shared" si="0"/>
        <v>P0739162</v>
      </c>
      <c r="CI61" s="31" t="str">
        <f t="shared" si="5"/>
        <v/>
      </c>
      <c r="CJ61" s="29" t="str">
        <f>IFERROR(IF(VLOOKUP($E61,'Org July 2016 '!$D$1:$Z$500,3,FALSE)=G61,"-","Wrong PO"),"new")</f>
        <v>Wrong PO</v>
      </c>
      <c r="CK61" s="32">
        <f>IF(CJ61="wrong PO",(VLOOKUP($E61,'Org July 2016 '!$D$1:$Z$500,3,FALSE)),"")</f>
        <v>0</v>
      </c>
      <c r="CL61" s="29" t="str">
        <f>IFERROR(IF(VLOOKUP($E61,'Org June 2016 '!$D$1:$Z$500,3,FALSE)=G61,"-","Wrong PO"),"new")</f>
        <v>Wrong PO</v>
      </c>
      <c r="CM61" s="32">
        <f>IF(CL61="wrong PO",(VLOOKUP($E61,'Org June 2016 '!$D$1:$Z$500,3,FALSE)),"")</f>
        <v>0</v>
      </c>
      <c r="CN61" s="29" t="str">
        <f>IFERROR(IF(VLOOKUP($E61,'May 2016'!D60:Z559,3,FALSE)=G61,"-","Wrong PO"),"new")</f>
        <v>new</v>
      </c>
      <c r="CO61" s="32" t="str">
        <f>IF(CN61="wrong PO",(VLOOKUP($E61,'May 2016'!D60:Z559,3,FALSE)),"")</f>
        <v/>
      </c>
      <c r="CP61" s="29" t="str">
        <f>IFERROR(IF(VLOOKUP($E61,'Apr 2016'!$D$1:$Z$500,3,FALSE)=G61,"-","Wrong PO"),"new")</f>
        <v>-</v>
      </c>
      <c r="CQ61" s="32" t="str">
        <f>IF(CP61="wrong PO",(VLOOKUP($E61,'Apr 2016'!$D$1:$Z$500,3,FALSE)),"")</f>
        <v/>
      </c>
      <c r="CR61" s="32" t="str">
        <f>IFERROR(IF(VLOOKUP($E61,'Mar 2016'!$D$1:$Z$500,3,FALSE)=G61,"-","Wrong PO"),"new")</f>
        <v>-</v>
      </c>
      <c r="CS61" s="32" t="str">
        <f>IF(CP61="wrong PO",(VLOOKUP($E61,'Mar 2016'!$D$1:$Z$500,3,FALSE)),"")</f>
        <v/>
      </c>
      <c r="CT61" s="32" t="str">
        <f>IFERROR(IF(VLOOKUP($E61,'Feb 2016'!$D$1:$Z$500,3,FALSE)=G61,"-","Wrong PO"),"new")</f>
        <v>new</v>
      </c>
      <c r="CU61" s="32" t="str">
        <f>IF(CP61="wrong PO",(VLOOKUP($E61,'Feb 2016'!$D$1:$Z$500,3,FALSE)),"")</f>
        <v/>
      </c>
      <c r="CV61" s="29" t="str">
        <f>IFERROR(IF(VLOOKUP($E61,'Jan 2016'!$D$1:$Z$500,3,FALSE)=G61,"-","Wrong PO"),"new")</f>
        <v>new</v>
      </c>
      <c r="CW61" s="32" t="str">
        <f>IF(CV61="wrong PO",(VLOOKUP($E61,'Jan 2016'!$D$1:$Z$500,3,FALSE)),"")</f>
        <v/>
      </c>
      <c r="CX61" s="29" t="str">
        <f>IFERROR(IF(VLOOKUP($E61,'Dec 2015'!$D$1:$Z$500,3,FALSE)=G61,"-","Wrong PO"),"new")</f>
        <v>new</v>
      </c>
      <c r="CY61" s="32" t="str">
        <f>IF(CX61="wrong PO",(VLOOKUP($E61,'Dec 2015'!$D$1:$Z$500,3,FALSE)),"")</f>
        <v/>
      </c>
      <c r="CZ61" s="29" t="str">
        <f>IFERROR(IF(VLOOKUP($E61,'Nov 2015'!$D$1:$Z$500,3,FALSE)=G61,"-","Wrong PO"),"new")</f>
        <v>new</v>
      </c>
      <c r="DA61" s="32" t="str">
        <f>IF(CZ61="wrong PO",(VLOOKUP($E61,'Nov 2015'!$D$1:$Z$500,3,FALSE)),"")</f>
        <v/>
      </c>
      <c r="DB61" s="29" t="str">
        <f>IFERROR(IF(VLOOKUP($E61,'Oct 2015'!$D$1:$Z$500,3,FALSE)=G61,"-","Wrong PO"),"new")</f>
        <v>new</v>
      </c>
      <c r="DC61" s="32" t="str">
        <f>IF(DB61="wrong PO",(VLOOKUP($E61,'Oct 2015'!$D$1:$Z$500,3,FALSE)),"")</f>
        <v/>
      </c>
      <c r="DD61" s="29" t="str">
        <f>IFERROR(IF(VLOOKUP($E61,'Sep 2015'!$D$1:$Z$500,3,FALSE)=G61,"-","Wrong PO"),"new")</f>
        <v>new</v>
      </c>
      <c r="DE61" s="32" t="str">
        <f>IF(DD61="wrong PO",(VLOOKUP($E61,'Sep 2015'!$D$1:$Z$500,3,FALSE)),"")</f>
        <v/>
      </c>
    </row>
    <row r="62" spans="1:109">
      <c r="A62" s="115">
        <v>61</v>
      </c>
      <c r="B62" s="2" t="s">
        <v>841</v>
      </c>
      <c r="C62" s="2" t="s">
        <v>510</v>
      </c>
      <c r="D62" s="2" t="s">
        <v>56</v>
      </c>
      <c r="E62" s="2" t="s">
        <v>210</v>
      </c>
      <c r="F62" s="2" t="s">
        <v>387</v>
      </c>
      <c r="G62" s="21" t="s">
        <v>211</v>
      </c>
      <c r="H62" s="21" t="str">
        <f>IFERROR(VLOOKUP($E62,'Wayne Master'!$B$1:$C$315,2,FALSE),"not on master")</f>
        <v>P0739206</v>
      </c>
      <c r="I62" s="11" t="s">
        <v>2101</v>
      </c>
      <c r="J62" s="3">
        <v>42262</v>
      </c>
      <c r="K62" s="2" t="s">
        <v>39</v>
      </c>
      <c r="L62" s="2" t="s">
        <v>389</v>
      </c>
      <c r="M62" s="2" t="s">
        <v>30</v>
      </c>
      <c r="N62" s="2" t="s">
        <v>31</v>
      </c>
      <c r="O62" s="2" t="s">
        <v>32</v>
      </c>
      <c r="P62" s="4">
        <v>49682</v>
      </c>
      <c r="Q62" s="4">
        <v>53531</v>
      </c>
      <c r="R62" s="4">
        <v>3849</v>
      </c>
      <c r="S62" s="5">
        <v>65.05</v>
      </c>
      <c r="T62" s="4">
        <v>0</v>
      </c>
      <c r="U62" s="4">
        <v>0</v>
      </c>
      <c r="V62" s="4">
        <v>0</v>
      </c>
      <c r="W62" s="5">
        <v>0</v>
      </c>
      <c r="X62" s="5">
        <v>0</v>
      </c>
      <c r="Y62" s="14">
        <v>65.05</v>
      </c>
      <c r="Z62" s="14">
        <v>0</v>
      </c>
      <c r="AA62" s="14">
        <v>65.05</v>
      </c>
      <c r="AB62" s="4">
        <v>24580</v>
      </c>
      <c r="AC62" s="55"/>
      <c r="AD62" s="59">
        <f t="shared" si="2"/>
        <v>904.54000000000019</v>
      </c>
      <c r="AE62" s="59">
        <f t="shared" si="3"/>
        <v>904.67389999999989</v>
      </c>
      <c r="AF62" s="102">
        <f>IFERROR(IFERROR(VLOOKUP($G62,'FPO034'!$J$9:$Q$196,7,FALSE),(VLOOKUP($H62,'FPO034'!$J$9:$Q$196,7,FALSE))),"No PO")</f>
        <v>1979.5</v>
      </c>
      <c r="AG62" s="102">
        <f>IFERROR(IFERROR(VLOOKUP($G62,'FPO034'!$J$9:$Q$196,8,FALSE),(VLOOKUP($H62,'FPO034'!$J$9:$Q$196,8,FALSE))),"No PO")</f>
        <v>0</v>
      </c>
      <c r="AH62" s="102" t="str">
        <f t="shared" si="4"/>
        <v>--</v>
      </c>
      <c r="AI62" s="59">
        <f>IFERROR(VLOOKUP($E62,'Rev2 Aug 16'!$D$1:$Z$300,22,FALSE),"-")</f>
        <v>65.05</v>
      </c>
      <c r="AJ62" s="59" t="str">
        <f>IFERROR(VLOOKUP($E62,'Rev2 Aug 16'!$D$1:$Z$300,5,FALSE),"-")</f>
        <v>WAY2001H6J</v>
      </c>
      <c r="AK62" s="59" t="str">
        <f>IFERROR(VLOOKUP(AJ62,'Paid Invoices'!$F$6:$I$381,3,FALSE),"")</f>
        <v/>
      </c>
      <c r="AL62" s="59" t="str">
        <f>IFERROR(VLOOKUP(AJ62,'Open Invoices'!$D$1:$E$3000,2,FALSE),"")</f>
        <v/>
      </c>
      <c r="AM62" s="59">
        <f>IFERROR(VLOOKUP($E62,'Rev2 July 16'!$D$1:$Z$300,22,FALSE),"-")</f>
        <v>91.02</v>
      </c>
      <c r="AN62" s="59" t="str">
        <f>IFERROR(VLOOKUP($E62,'Rev2 July 16'!$D$1:$Z$300,5,FALSE),"-")</f>
        <v>WAY2001G6K</v>
      </c>
      <c r="AO62" s="59" t="str">
        <f>IFERROR(VLOOKUP(AN62,'Paid Invoices'!$F$6:$I$381,3,FALSE),"")</f>
        <v/>
      </c>
      <c r="AP62" s="59" t="str">
        <f>IFERROR(VLOOKUP(AN62,'Open Invoices'!$D$1:$E$3000,2,FALSE),"")</f>
        <v/>
      </c>
      <c r="AQ62" s="59">
        <f>IFERROR(VLOOKUP($E62,'Rev June 16'!$D$1:$Z$300,22,FALSE),"-")</f>
        <v>72.010000000000005</v>
      </c>
      <c r="AR62" s="59" t="str">
        <f>IFERROR(VLOOKUP($E62,'Rev June 16'!$D$1:$Z$300,4,FALSE),"-")</f>
        <v>WAY2001F6K</v>
      </c>
      <c r="AS62" s="59" t="str">
        <f>IFERROR(VLOOKUP(AR62,'Paid Invoices'!$F$6:$I$381,3,FALSE),"")</f>
        <v/>
      </c>
      <c r="AT62" s="59" t="str">
        <f>IFERROR(VLOOKUP(AR62,'Open Invoices'!$D$1:$E$3000,2,FALSE),"")</f>
        <v/>
      </c>
      <c r="AU62" s="59">
        <f>IFERROR(VLOOKUP($E62,'May 2016'!$D$1:$Z$300,22,FALSE),"-")</f>
        <v>73.41</v>
      </c>
      <c r="AV62" s="59" t="str">
        <f>IFERROR(VLOOKUP($E62,'May 2016'!$D$1:$Z$300,4,FALSE),"-")</f>
        <v>WAY2001E6K</v>
      </c>
      <c r="AW62" s="59" t="str">
        <f>IFERROR(VLOOKUP(AV62,'Paid Invoices'!$F$6:$I$381,3,FALSE),"")</f>
        <v/>
      </c>
      <c r="AX62" s="59" t="str">
        <f>IFERROR(VLOOKUP(AV62,'Open Invoices'!$D$1:$E$3000,2,FALSE),"")</f>
        <v/>
      </c>
      <c r="AY62" s="59">
        <f>IFERROR(VLOOKUP($E62,'Apr 2016'!$D$1:$Z$300,22,FALSE),"-")</f>
        <v>87.66</v>
      </c>
      <c r="AZ62" s="59" t="str">
        <f>IFERROR(VLOOKUP($E62,'Apr 2016'!$D$1:$Z$300,4,FALSE),"-")</f>
        <v>WAY2001D6L</v>
      </c>
      <c r="BA62" s="59" t="str">
        <f>IFERROR(VLOOKUP(AZ62,'Paid Invoices'!$F$6:$I$381,3,FALSE),"")</f>
        <v/>
      </c>
      <c r="BB62" s="59" t="str">
        <f>IFERROR(VLOOKUP(AZ62,'Open Invoices'!$D$1:$E$3000,2,FALSE),"")</f>
        <v/>
      </c>
      <c r="BC62" s="59">
        <f>IFERROR(VLOOKUP($E62,'Mar 2016'!$D$1:$Z$300,22,FALSE),"-")</f>
        <v>69.040000000000006</v>
      </c>
      <c r="BD62" s="59" t="str">
        <f>IFERROR(VLOOKUP($E62,'Mar 2016'!$D$1:$Z$300,4,FALSE),"-")</f>
        <v>WAY2001C6K</v>
      </c>
      <c r="BE62" s="59" t="str">
        <f>IFERROR(VLOOKUP(BD62,'Paid Invoices'!$F$6:$I$381,3,FALSE),"")</f>
        <v/>
      </c>
      <c r="BF62" s="59" t="str">
        <f>IFERROR(VLOOKUP(BD62,'Open Invoices'!$D$1:$E$3000,2,FALSE),"")</f>
        <v/>
      </c>
      <c r="BG62" s="59">
        <f>IFERROR(VLOOKUP($E62,'Feb 2016'!$D$1:$Z$300,22,FALSE),"-")</f>
        <v>119.5</v>
      </c>
      <c r="BH62" s="59" t="str">
        <f>IFERROR(VLOOKUP($E62,'Feb 2016'!$D$1:$Z$300,4,FALSE),"-")</f>
        <v>WAY2001B6H</v>
      </c>
      <c r="BI62" s="59" t="str">
        <f>IFERROR(VLOOKUP(BH62,'Paid Invoices'!$F$6:$I$381,3,FALSE),"")</f>
        <v/>
      </c>
      <c r="BJ62" s="59" t="str">
        <f>IFERROR(VLOOKUP(BH62,'Open Invoices'!$D$1:$E$3000,2,FALSE),"")</f>
        <v/>
      </c>
      <c r="BK62" s="59">
        <f>IFERROR(VLOOKUP($E62,'Jan 2016'!$D$1:$Z$300,22,FALSE),"-")</f>
        <v>72.599999999999994</v>
      </c>
      <c r="BL62" s="59" t="str">
        <f>IFERROR(VLOOKUP($E62,'Jan 2016'!$D$1:$Z$300,4,FALSE),"-")</f>
        <v>WAY2001A6AG</v>
      </c>
      <c r="BM62" s="59" t="str">
        <f>IFERROR(VLOOKUP(BL62,'Paid Invoices'!$F$6:$I$381,3,FALSE),"")</f>
        <v/>
      </c>
      <c r="BN62" s="59" t="str">
        <f>IFERROR(VLOOKUP(BL62,'Open Invoices'!$D$1:$E$3000,2,FALSE),"")</f>
        <v/>
      </c>
      <c r="BO62" s="59">
        <f>IFERROR(VLOOKUP($E62,'Dec 2015'!$D$1:$Z$300,22,FALSE),"-")</f>
        <v>64.709999999999994</v>
      </c>
      <c r="BP62" s="59" t="str">
        <f>IFERROR(VLOOKUP($E62,'Dec 2015'!$D$1:$Z$300,4,FALSE),"-")</f>
        <v>WAY2001L5H</v>
      </c>
      <c r="BQ62" s="59" t="str">
        <f>IFERROR(VLOOKUP(BP62,'Paid Invoices'!$F$6:$I$381,3,FALSE),"")</f>
        <v/>
      </c>
      <c r="BR62" s="59" t="str">
        <f>IFERROR(VLOOKUP(BP62,'Open Invoices'!$D$1:$E$3000,2,FALSE),"")</f>
        <v/>
      </c>
      <c r="BS62" s="59">
        <f>IFERROR(VLOOKUP($E62,'Nov 2015'!$D$1:$Z$300,22,FALSE),"-")</f>
        <v>82.95</v>
      </c>
      <c r="BT62" s="59" t="str">
        <f>IFERROR(VLOOKUP($E62,'Nov 2015'!$D$1:$Z$300,4,FALSE),"-")</f>
        <v>WAY2001K5AG</v>
      </c>
      <c r="BU62" s="59" t="str">
        <f>IFERROR(VLOOKUP(BT62,'Paid Invoices'!$F$6:$I$381,3,FALSE),"")</f>
        <v/>
      </c>
      <c r="BV62" s="59" t="str">
        <f>IFERROR(VLOOKUP(BT62,'Open Invoices'!$D$1:$E$3000,2,FALSE),"")</f>
        <v/>
      </c>
      <c r="BW62" s="59">
        <f>IFERROR(VLOOKUP($E62,'Oct 2015'!$D$1:$Z$300,22,FALSE),"-")</f>
        <v>106.59</v>
      </c>
      <c r="BX62" s="59" t="str">
        <f>IFERROR(VLOOKUP($E62,'Oct 2015'!$D$1:$Z$300,4,FALSE),"-")</f>
        <v>WAY2001J5AG</v>
      </c>
      <c r="BY62" s="59" t="str">
        <f>IFERROR(VLOOKUP(BX62,'Paid Invoices'!$F$6:$I$381,3,FALSE),"")</f>
        <v/>
      </c>
      <c r="BZ62" s="59" t="str">
        <f>IFERROR(VLOOKUP(BX62,'Open Invoices'!$D$1:$E$3000,2,FALSE),"")</f>
        <v/>
      </c>
      <c r="CA62" s="59" t="str">
        <f>IFERROR(VLOOKUP($E62,'Sep 2015'!$D$1:$Z$300,22,FALSE),"-")</f>
        <v>-</v>
      </c>
      <c r="CB62" s="59" t="str">
        <f>IFERROR(VLOOKUP($E62,'Sep 2015'!$D$1:$Z$300,4,FALSE),"-")</f>
        <v>-</v>
      </c>
      <c r="CC62" s="59" t="str">
        <f>IFERROR(VLOOKUP(CB62,'Paid Invoices'!$F$6:$I$381,3,FALSE),"")</f>
        <v/>
      </c>
      <c r="CD62" s="59" t="str">
        <f>IFERROR(VLOOKUP(CB62,'Open Invoices'!$D$1:$E$3000,2,FALSE),"")</f>
        <v/>
      </c>
      <c r="CE62" s="52"/>
      <c r="CF62" s="52" t="s">
        <v>2115</v>
      </c>
      <c r="CG62" s="49" t="str">
        <f>IFERROR(IFERROR(VLOOKUP($E62,'Asset Group  All Assets'!$B$1:$C$500,2,FALSE),(VLOOKUP($E62,'Missing-WSU-POs'!$B$1:$D$500,3,FALSE))),"?")</f>
        <v>P0739206</v>
      </c>
      <c r="CH62" s="31" t="str">
        <f t="shared" si="0"/>
        <v>P0739206</v>
      </c>
      <c r="CI62" s="31" t="str">
        <f t="shared" si="5"/>
        <v/>
      </c>
      <c r="CJ62" s="29" t="str">
        <f>IFERROR(IF(VLOOKUP($E62,'Org July 2016 '!$D$1:$Z$500,3,FALSE)=G62,"-","Wrong PO"),"new")</f>
        <v>Wrong PO</v>
      </c>
      <c r="CK62" s="32">
        <f>IF(CJ62="wrong PO",(VLOOKUP($E62,'Org July 2016 '!$D$1:$Z$500,3,FALSE)),"")</f>
        <v>0</v>
      </c>
      <c r="CL62" s="29" t="str">
        <f>IFERROR(IF(VLOOKUP($E62,'Org June 2016 '!$D$1:$Z$500,3,FALSE)=G62,"-","Wrong PO"),"new")</f>
        <v>Wrong PO</v>
      </c>
      <c r="CM62" s="32">
        <f>IF(CL62="wrong PO",(VLOOKUP($E62,'Org June 2016 '!$D$1:$Z$500,3,FALSE)),"")</f>
        <v>0</v>
      </c>
      <c r="CN62" s="29" t="str">
        <f>IFERROR(IF(VLOOKUP($E62,'May 2016'!D61:Z560,3,FALSE)=G62,"-","Wrong PO"),"new")</f>
        <v>new</v>
      </c>
      <c r="CO62" s="32" t="str">
        <f>IF(CN62="wrong PO",(VLOOKUP($E62,'May 2016'!D61:Z560,3,FALSE)),"")</f>
        <v/>
      </c>
      <c r="CP62" s="29" t="str">
        <f>IFERROR(IF(VLOOKUP($E62,'Apr 2016'!$D$1:$Z$500,3,FALSE)=G62,"-","Wrong PO"),"new")</f>
        <v>-</v>
      </c>
      <c r="CQ62" s="32" t="str">
        <f>IF(CP62="wrong PO",(VLOOKUP($E62,'Apr 2016'!$D$1:$Z$500,3,FALSE)),"")</f>
        <v/>
      </c>
      <c r="CR62" s="32" t="str">
        <f>IFERROR(IF(VLOOKUP($E62,'Mar 2016'!$D$1:$Z$500,3,FALSE)=G62,"-","Wrong PO"),"new")</f>
        <v>-</v>
      </c>
      <c r="CS62" s="32" t="str">
        <f>IF(CP62="wrong PO",(VLOOKUP($E62,'Mar 2016'!$D$1:$Z$500,3,FALSE)),"")</f>
        <v/>
      </c>
      <c r="CT62" s="32" t="str">
        <f>IFERROR(IF(VLOOKUP($E62,'Feb 2016'!$D$1:$Z$500,3,FALSE)=G62,"-","Wrong PO"),"new")</f>
        <v>-</v>
      </c>
      <c r="CU62" s="32" t="str">
        <f>IF(CP62="wrong PO",(VLOOKUP($E62,'Feb 2016'!$D$1:$Z$500,3,FALSE)),"")</f>
        <v/>
      </c>
      <c r="CV62" s="29" t="str">
        <f>IFERROR(IF(VLOOKUP($E62,'Jan 2016'!$D$1:$Z$500,3,FALSE)=G62,"-","Wrong PO"),"new")</f>
        <v>-</v>
      </c>
      <c r="CW62" s="32" t="str">
        <f>IF(CV62="wrong PO",(VLOOKUP($E62,'Jan 2016'!$D$1:$Z$500,3,FALSE)),"")</f>
        <v/>
      </c>
      <c r="CX62" s="29" t="str">
        <f>IFERROR(IF(VLOOKUP($E62,'Dec 2015'!$D$1:$Z$500,3,FALSE)=G62,"-","Wrong PO"),"new")</f>
        <v>-</v>
      </c>
      <c r="CY62" s="32" t="str">
        <f>IF(CX62="wrong PO",(VLOOKUP($E62,'Dec 2015'!$D$1:$Z$500,3,FALSE)),"")</f>
        <v/>
      </c>
      <c r="CZ62" s="29" t="str">
        <f>IFERROR(IF(VLOOKUP($E62,'Nov 2015'!$D$1:$Z$500,3,FALSE)=G62,"-","Wrong PO"),"new")</f>
        <v>-</v>
      </c>
      <c r="DA62" s="32" t="str">
        <f>IF(CZ62="wrong PO",(VLOOKUP($E62,'Nov 2015'!$D$1:$Z$500,3,FALSE)),"")</f>
        <v/>
      </c>
      <c r="DB62" s="29" t="str">
        <f>IFERROR(IF(VLOOKUP($E62,'Oct 2015'!$D$1:$Z$500,3,FALSE)=G62,"-","Wrong PO"),"new")</f>
        <v>-</v>
      </c>
      <c r="DC62" s="32" t="str">
        <f>IF(DB62="wrong PO",(VLOOKUP($E62,'Oct 2015'!$D$1:$Z$500,3,FALSE)),"")</f>
        <v/>
      </c>
      <c r="DD62" s="29" t="str">
        <f>IFERROR(IF(VLOOKUP($E62,'Sep 2015'!$D$1:$Z$500,3,FALSE)=G62,"-","Wrong PO"),"new")</f>
        <v>new</v>
      </c>
      <c r="DE62" s="32" t="str">
        <f>IF(DD62="wrong PO",(VLOOKUP($E62,'Sep 2015'!$D$1:$Z$500,3,FALSE)),"")</f>
        <v/>
      </c>
    </row>
    <row r="63" spans="1:109" s="24" customFormat="1">
      <c r="A63" s="116">
        <v>62</v>
      </c>
      <c r="B63" s="12" t="s">
        <v>841</v>
      </c>
      <c r="C63" s="12" t="s">
        <v>510</v>
      </c>
      <c r="D63" s="18" t="s">
        <v>453</v>
      </c>
      <c r="E63" s="12" t="s">
        <v>233</v>
      </c>
      <c r="F63" s="12" t="s">
        <v>387</v>
      </c>
      <c r="G63" s="23" t="s">
        <v>211</v>
      </c>
      <c r="H63" s="21" t="str">
        <f>IFERROR(VLOOKUP($E63,'Wayne Master'!$B$1:$C$315,2,FALSE),"not on master")</f>
        <v>P0739206</v>
      </c>
      <c r="I63" s="13" t="s">
        <v>2101</v>
      </c>
      <c r="J63" s="15">
        <v>42269</v>
      </c>
      <c r="K63" s="12"/>
      <c r="L63" s="12" t="s">
        <v>454</v>
      </c>
      <c r="M63" s="12" t="s">
        <v>394</v>
      </c>
      <c r="N63" s="12" t="s">
        <v>31</v>
      </c>
      <c r="O63" s="12" t="s">
        <v>382</v>
      </c>
      <c r="P63" s="16">
        <v>6889</v>
      </c>
      <c r="Q63" s="16">
        <v>7538</v>
      </c>
      <c r="R63" s="16">
        <v>649</v>
      </c>
      <c r="S63" s="17">
        <v>17.850000000000001</v>
      </c>
      <c r="T63" s="16">
        <v>6044</v>
      </c>
      <c r="U63" s="16">
        <v>6724</v>
      </c>
      <c r="V63" s="16">
        <v>680</v>
      </c>
      <c r="W63" s="17">
        <v>56.1</v>
      </c>
      <c r="X63" s="17">
        <v>0</v>
      </c>
      <c r="Y63" s="17">
        <v>73.95</v>
      </c>
      <c r="Z63" s="17">
        <v>0</v>
      </c>
      <c r="AA63" s="17">
        <v>73.95</v>
      </c>
      <c r="AB63" s="16">
        <v>24580</v>
      </c>
      <c r="AC63" s="56"/>
      <c r="AD63" s="59">
        <f t="shared" si="2"/>
        <v>659.52</v>
      </c>
      <c r="AE63" s="59">
        <f t="shared" si="3"/>
        <v>529.48739999999998</v>
      </c>
      <c r="AF63" s="102">
        <f>IFERROR(IFERROR(VLOOKUP($G63,'FPO034'!$J$9:$Q$196,7,FALSE),(VLOOKUP($H63,'FPO034'!$J$9:$Q$196,7,FALSE))),"No PO")</f>
        <v>1979.5</v>
      </c>
      <c r="AG63" s="102">
        <f>IFERROR(IFERROR(VLOOKUP($G63,'FPO034'!$J$9:$Q$196,8,FALSE),(VLOOKUP($H63,'FPO034'!$J$9:$Q$196,8,FALSE))),"No PO")</f>
        <v>0</v>
      </c>
      <c r="AH63" s="102" t="str">
        <f t="shared" si="4"/>
        <v>No</v>
      </c>
      <c r="AI63" s="59">
        <f>IFERROR(VLOOKUP($E63,'Rev2 Aug 16'!$D$1:$Z$300,22,FALSE),"-")</f>
        <v>73.95</v>
      </c>
      <c r="AJ63" s="59" t="str">
        <f>IFERROR(VLOOKUP($E63,'Rev2 Aug 16'!$D$1:$Z$300,5,FALSE),"-")</f>
        <v>WAY2001H6J</v>
      </c>
      <c r="AK63" s="59" t="str">
        <f>IFERROR(VLOOKUP(AJ63,'Paid Invoices'!$F$6:$I$381,3,FALSE),"")</f>
        <v/>
      </c>
      <c r="AL63" s="59" t="str">
        <f>IFERROR(VLOOKUP(AJ63,'Open Invoices'!$D$1:$E$3000,2,FALSE),"")</f>
        <v/>
      </c>
      <c r="AM63" s="59">
        <f>IFERROR(VLOOKUP($E63,'Rev2 July 16'!$D$1:$Z$300,22,FALSE),"-")</f>
        <v>53.1</v>
      </c>
      <c r="AN63" s="59" t="str">
        <f>IFERROR(VLOOKUP($E63,'Rev2 July 16'!$D$1:$Z$300,5,FALSE),"-")</f>
        <v>WAY2001G6K</v>
      </c>
      <c r="AO63" s="59" t="str">
        <f>IFERROR(VLOOKUP(AN63,'Paid Invoices'!$F$6:$I$381,3,FALSE),"")</f>
        <v/>
      </c>
      <c r="AP63" s="59" t="str">
        <f>IFERROR(VLOOKUP(AN63,'Open Invoices'!$D$1:$E$3000,2,FALSE),"")</f>
        <v/>
      </c>
      <c r="AQ63" s="59">
        <f>IFERROR(VLOOKUP($E63,'Rev June 16'!$D$1:$Z$300,22,FALSE),"-")</f>
        <v>65.290000000000006</v>
      </c>
      <c r="AR63" s="59" t="str">
        <f>IFERROR(VLOOKUP($E63,'Rev June 16'!$D$1:$Z$300,4,FALSE),"-")</f>
        <v>WAY2001F6K</v>
      </c>
      <c r="AS63" s="59" t="str">
        <f>IFERROR(VLOOKUP(AR63,'Paid Invoices'!$F$6:$I$381,3,FALSE),"")</f>
        <v/>
      </c>
      <c r="AT63" s="59" t="str">
        <f>IFERROR(VLOOKUP(AR63,'Open Invoices'!$D$1:$E$3000,2,FALSE),"")</f>
        <v/>
      </c>
      <c r="AU63" s="59">
        <f>IFERROR(VLOOKUP($E63,'May 2016'!$D$1:$Z$300,22,FALSE),"-")</f>
        <v>53.77</v>
      </c>
      <c r="AV63" s="59" t="str">
        <f>IFERROR(VLOOKUP($E63,'May 2016'!$D$1:$Z$300,4,FALSE),"-")</f>
        <v>WAY2001E6K</v>
      </c>
      <c r="AW63" s="59" t="str">
        <f>IFERROR(VLOOKUP(AV63,'Paid Invoices'!$F$6:$I$381,3,FALSE),"")</f>
        <v/>
      </c>
      <c r="AX63" s="59" t="str">
        <f>IFERROR(VLOOKUP(AV63,'Open Invoices'!$D$1:$E$3000,2,FALSE),"")</f>
        <v/>
      </c>
      <c r="AY63" s="59">
        <f>IFERROR(VLOOKUP($E63,'Apr 2016'!$D$1:$Z$300,22,FALSE),"-")</f>
        <v>65.87</v>
      </c>
      <c r="AZ63" s="59" t="str">
        <f>IFERROR(VLOOKUP($E63,'Apr 2016'!$D$1:$Z$300,4,FALSE),"-")</f>
        <v>WAY2001D6L</v>
      </c>
      <c r="BA63" s="59" t="str">
        <f>IFERROR(VLOOKUP(AZ63,'Paid Invoices'!$F$6:$I$381,3,FALSE),"")</f>
        <v/>
      </c>
      <c r="BB63" s="59" t="str">
        <f>IFERROR(VLOOKUP(AZ63,'Open Invoices'!$D$1:$E$3000,2,FALSE),"")</f>
        <v/>
      </c>
      <c r="BC63" s="59">
        <f>IFERROR(VLOOKUP($E63,'Mar 2016'!$D$1:$Z$300,22,FALSE),"-")</f>
        <v>11.44</v>
      </c>
      <c r="BD63" s="59" t="str">
        <f>IFERROR(VLOOKUP($E63,'Mar 2016'!$D$1:$Z$300,4,FALSE),"-")</f>
        <v>WAY2001C6K</v>
      </c>
      <c r="BE63" s="59" t="str">
        <f>IFERROR(VLOOKUP(BD63,'Paid Invoices'!$F$6:$I$381,3,FALSE),"")</f>
        <v/>
      </c>
      <c r="BF63" s="59" t="str">
        <f>IFERROR(VLOOKUP(BD63,'Open Invoices'!$D$1:$E$3000,2,FALSE),"")</f>
        <v/>
      </c>
      <c r="BG63" s="59">
        <f>IFERROR(VLOOKUP($E63,'Feb 2016'!$D$1:$Z$300,22,FALSE),"-")</f>
        <v>336.1</v>
      </c>
      <c r="BH63" s="59" t="str">
        <f>IFERROR(VLOOKUP($E63,'Feb 2016'!$D$1:$Z$300,4,FALSE),"-")</f>
        <v>WAY2001B6H</v>
      </c>
      <c r="BI63" s="59" t="str">
        <f>IFERROR(VLOOKUP(BH63,'Paid Invoices'!$F$6:$I$381,3,FALSE),"")</f>
        <v/>
      </c>
      <c r="BJ63" s="59" t="str">
        <f>IFERROR(VLOOKUP(BH63,'Open Invoices'!$D$1:$E$3000,2,FALSE),"")</f>
        <v/>
      </c>
      <c r="BK63" s="59">
        <f>IFERROR(VLOOKUP($E63,'Jan 2016'!$D$1:$Z$300,22,FALSE),"-")</f>
        <v>0</v>
      </c>
      <c r="BL63" s="59" t="str">
        <f>IFERROR(VLOOKUP($E63,'Jan 2016'!$D$1:$Z$300,4,FALSE),"-")</f>
        <v>WAY2001A6AG</v>
      </c>
      <c r="BM63" s="59" t="str">
        <f>IFERROR(VLOOKUP(BL63,'Paid Invoices'!$F$6:$I$381,3,FALSE),"")</f>
        <v/>
      </c>
      <c r="BN63" s="59" t="str">
        <f>IFERROR(VLOOKUP(BL63,'Open Invoices'!$D$1:$E$3000,2,FALSE),"")</f>
        <v/>
      </c>
      <c r="BO63" s="59" t="str">
        <f>IFERROR(VLOOKUP($E63,'Dec 2015'!$D$1:$Z$300,22,FALSE),"-")</f>
        <v>-</v>
      </c>
      <c r="BP63" s="59" t="str">
        <f>IFERROR(VLOOKUP($E63,'Dec 2015'!$D$1:$Z$300,4,FALSE),"-")</f>
        <v>-</v>
      </c>
      <c r="BQ63" s="59" t="str">
        <f>IFERROR(VLOOKUP(BP63,'Paid Invoices'!$F$6:$I$381,3,FALSE),"")</f>
        <v/>
      </c>
      <c r="BR63" s="59" t="str">
        <f>IFERROR(VLOOKUP(BP63,'Open Invoices'!$D$1:$E$3000,2,FALSE),"")</f>
        <v/>
      </c>
      <c r="BS63" s="59">
        <f>IFERROR(VLOOKUP($E63,'Nov 2015'!$D$1:$Z$300,22,FALSE),"-")</f>
        <v>0</v>
      </c>
      <c r="BT63" s="59" t="str">
        <f>IFERROR(VLOOKUP($E63,'Nov 2015'!$D$1:$Z$300,4,FALSE),"-")</f>
        <v>WAY2001K5AG</v>
      </c>
      <c r="BU63" s="59" t="str">
        <f>IFERROR(VLOOKUP(BT63,'Paid Invoices'!$F$6:$I$381,3,FALSE),"")</f>
        <v/>
      </c>
      <c r="BV63" s="59" t="str">
        <f>IFERROR(VLOOKUP(BT63,'Open Invoices'!$D$1:$E$3000,2,FALSE),"")</f>
        <v/>
      </c>
      <c r="BW63" s="59" t="str">
        <f>IFERROR(VLOOKUP($E63,'Oct 2015'!$D$1:$Z$300,22,FALSE),"-")</f>
        <v>-</v>
      </c>
      <c r="BX63" s="59" t="str">
        <f>IFERROR(VLOOKUP($E63,'Oct 2015'!$D$1:$Z$300,4,FALSE),"-")</f>
        <v>-</v>
      </c>
      <c r="BY63" s="59" t="str">
        <f>IFERROR(VLOOKUP(BX63,'Paid Invoices'!$F$6:$I$381,3,FALSE),"")</f>
        <v/>
      </c>
      <c r="BZ63" s="59" t="str">
        <f>IFERROR(VLOOKUP(BX63,'Open Invoices'!$D$1:$E$3000,2,FALSE),"")</f>
        <v/>
      </c>
      <c r="CA63" s="59" t="str">
        <f>IFERROR(VLOOKUP($E63,'Sep 2015'!$D$1:$Z$300,22,FALSE),"-")</f>
        <v>-</v>
      </c>
      <c r="CB63" s="59" t="str">
        <f>IFERROR(VLOOKUP($E63,'Sep 2015'!$D$1:$Z$300,4,FALSE),"-")</f>
        <v>-</v>
      </c>
      <c r="CC63" s="59" t="str">
        <f>IFERROR(VLOOKUP(CB63,'Paid Invoices'!$F$6:$I$381,3,FALSE),"")</f>
        <v/>
      </c>
      <c r="CD63" s="59" t="str">
        <f>IFERROR(VLOOKUP(CB63,'Open Invoices'!$D$1:$E$3000,2,FALSE),"")</f>
        <v/>
      </c>
      <c r="CE63" s="53"/>
      <c r="CF63" s="52" t="s">
        <v>2115</v>
      </c>
      <c r="CG63" s="49" t="str">
        <f>IFERROR(IFERROR(VLOOKUP($E63,'Asset Group  All Assets'!$B$1:$C$500,2,FALSE),(VLOOKUP($E63,'Missing-WSU-POs'!$B$1:$D$500,3,FALSE))),"?")</f>
        <v>P0739206</v>
      </c>
      <c r="CH63" s="31" t="str">
        <f t="shared" si="0"/>
        <v>P0739206</v>
      </c>
      <c r="CI63" s="31" t="str">
        <f t="shared" si="5"/>
        <v/>
      </c>
      <c r="CJ63" s="29" t="str">
        <f>IFERROR(IF(VLOOKUP($E63,'Org July 2016 '!$D$1:$Z$500,3,FALSE)=G63,"-","Wrong PO"),"new")</f>
        <v>Wrong PO</v>
      </c>
      <c r="CK63" s="32">
        <f>IF(CJ63="wrong PO",(VLOOKUP($E63,'Org July 2016 '!$D$1:$Z$500,3,FALSE)),"")</f>
        <v>0</v>
      </c>
      <c r="CL63" s="29" t="str">
        <f>IFERROR(IF(VLOOKUP($E63,'Org June 2016 '!$D$1:$Z$500,3,FALSE)=G63,"-","Wrong PO"),"new")</f>
        <v>Wrong PO</v>
      </c>
      <c r="CM63" s="32">
        <f>IF(CL63="wrong PO",(VLOOKUP($E63,'Org June 2016 '!$D$1:$Z$500,3,FALSE)),"")</f>
        <v>0</v>
      </c>
      <c r="CN63" s="29" t="str">
        <f>IFERROR(IF(VLOOKUP($E63,'May 2016'!D62:Z561,3,FALSE)=G63,"-","Wrong PO"),"new")</f>
        <v>new</v>
      </c>
      <c r="CO63" s="32" t="str">
        <f>IF(CN63="wrong PO",(VLOOKUP($E63,'May 2016'!D62:Z561,3,FALSE)),"")</f>
        <v/>
      </c>
      <c r="CP63" s="29" t="str">
        <f>IFERROR(IF(VLOOKUP($E63,'Apr 2016'!$D$1:$Z$500,3,FALSE)=G63,"-","Wrong PO"),"new")</f>
        <v>-</v>
      </c>
      <c r="CQ63" s="32" t="str">
        <f>IF(CP63="wrong PO",(VLOOKUP($E63,'Apr 2016'!$D$1:$Z$500,3,FALSE)),"")</f>
        <v/>
      </c>
      <c r="CR63" s="32" t="str">
        <f>IFERROR(IF(VLOOKUP($E63,'Mar 2016'!$D$1:$Z$500,3,FALSE)=G63,"-","Wrong PO"),"new")</f>
        <v>-</v>
      </c>
      <c r="CS63" s="32" t="str">
        <f>IF(CP63="wrong PO",(VLOOKUP($E63,'Mar 2016'!$D$1:$Z$500,3,FALSE)),"")</f>
        <v/>
      </c>
      <c r="CT63" s="32" t="str">
        <f>IFERROR(IF(VLOOKUP($E63,'Feb 2016'!$D$1:$Z$500,3,FALSE)=G63,"-","Wrong PO"),"new")</f>
        <v>-</v>
      </c>
      <c r="CU63" s="32" t="str">
        <f>IF(CP63="wrong PO",(VLOOKUP($E63,'Feb 2016'!$D$1:$Z$500,3,FALSE)),"")</f>
        <v/>
      </c>
      <c r="CV63" s="29" t="str">
        <f>IFERROR(IF(VLOOKUP($E63,'Jan 2016'!$D$1:$Z$500,3,FALSE)=G63,"-","Wrong PO"),"new")</f>
        <v>-</v>
      </c>
      <c r="CW63" s="32" t="str">
        <f>IF(CV63="wrong PO",(VLOOKUP($E63,'Jan 2016'!$D$1:$Z$500,3,FALSE)),"")</f>
        <v/>
      </c>
      <c r="CX63" s="29" t="str">
        <f>IFERROR(IF(VLOOKUP($E63,'Dec 2015'!$D$1:$Z$500,3,FALSE)=G63,"-","Wrong PO"),"new")</f>
        <v>new</v>
      </c>
      <c r="CY63" s="32" t="str">
        <f>IF(CX63="wrong PO",(VLOOKUP($E63,'Dec 2015'!$D$1:$Z$500,3,FALSE)),"")</f>
        <v/>
      </c>
      <c r="CZ63" s="29" t="str">
        <f>IFERROR(IF(VLOOKUP($E63,'Nov 2015'!$D$1:$Z$500,3,FALSE)=G63,"-","Wrong PO"),"new")</f>
        <v>-</v>
      </c>
      <c r="DA63" s="32" t="str">
        <f>IF(CZ63="wrong PO",(VLOOKUP($E63,'Nov 2015'!$D$1:$Z$500,3,FALSE)),"")</f>
        <v/>
      </c>
      <c r="DB63" s="29" t="str">
        <f>IFERROR(IF(VLOOKUP($E63,'Oct 2015'!$D$1:$Z$500,3,FALSE)=G63,"-","Wrong PO"),"new")</f>
        <v>new</v>
      </c>
      <c r="DC63" s="32" t="str">
        <f>IF(DB63="wrong PO",(VLOOKUP($E63,'Oct 2015'!$D$1:$Z$500,3,FALSE)),"")</f>
        <v/>
      </c>
      <c r="DD63" s="29" t="str">
        <f>IFERROR(IF(VLOOKUP($E63,'Sep 2015'!$D$1:$Z$500,3,FALSE)=G63,"-","Wrong PO"),"new")</f>
        <v>new</v>
      </c>
      <c r="DE63" s="32" t="str">
        <f>IF(DD63="wrong PO",(VLOOKUP($E63,'Sep 2015'!$D$1:$Z$500,3,FALSE)),"")</f>
        <v/>
      </c>
    </row>
    <row r="64" spans="1:109">
      <c r="A64" s="115">
        <v>63</v>
      </c>
      <c r="B64" s="2" t="s">
        <v>841</v>
      </c>
      <c r="C64" s="2" t="s">
        <v>510</v>
      </c>
      <c r="D64" s="2" t="s">
        <v>25</v>
      </c>
      <c r="E64" s="2" t="s">
        <v>37</v>
      </c>
      <c r="F64" s="2" t="s">
        <v>38</v>
      </c>
      <c r="G64" s="21" t="s">
        <v>848</v>
      </c>
      <c r="H64" s="21" t="str">
        <f>IFERROR(VLOOKUP($E64,'Wayne Master'!$B$1:$C$315,2,FALSE),"not on master")</f>
        <v>P0739928 </v>
      </c>
      <c r="I64" s="11" t="s">
        <v>2100</v>
      </c>
      <c r="J64" s="3">
        <v>42220</v>
      </c>
      <c r="K64" s="2" t="s">
        <v>39</v>
      </c>
      <c r="L64" s="2" t="s">
        <v>40</v>
      </c>
      <c r="M64" s="2" t="s">
        <v>30</v>
      </c>
      <c r="N64" s="2" t="s">
        <v>31</v>
      </c>
      <c r="O64" s="2" t="s">
        <v>378</v>
      </c>
      <c r="P64" s="4">
        <v>57624</v>
      </c>
      <c r="Q64" s="4">
        <v>61867</v>
      </c>
      <c r="R64" s="4">
        <v>4243</v>
      </c>
      <c r="S64" s="5">
        <v>71.709999999999994</v>
      </c>
      <c r="T64" s="4">
        <v>0</v>
      </c>
      <c r="U64" s="4">
        <v>0</v>
      </c>
      <c r="V64" s="4">
        <v>0</v>
      </c>
      <c r="W64" s="5">
        <v>0</v>
      </c>
      <c r="X64" s="5">
        <v>0</v>
      </c>
      <c r="Y64" s="14">
        <v>71.709999999999994</v>
      </c>
      <c r="Z64" s="14">
        <v>0</v>
      </c>
      <c r="AA64" s="14">
        <v>71.709999999999994</v>
      </c>
      <c r="AB64" s="4">
        <v>24580</v>
      </c>
      <c r="AC64" s="55"/>
      <c r="AD64" s="59">
        <f t="shared" si="2"/>
        <v>1045.29</v>
      </c>
      <c r="AE64" s="59">
        <f t="shared" si="3"/>
        <v>1045.5522999999998</v>
      </c>
      <c r="AF64" s="102">
        <f>IFERROR(IFERROR(VLOOKUP($G64,'FPO034'!$J$9:$Q$196,7,FALSE),(VLOOKUP($H64,'FPO034'!$J$9:$Q$196,7,FALSE))),"No PO")</f>
        <v>2973.66</v>
      </c>
      <c r="AG64" s="102">
        <f>IFERROR(IFERROR(VLOOKUP($G64,'FPO034'!$J$9:$Q$196,8,FALSE),(VLOOKUP($H64,'FPO034'!$J$9:$Q$196,8,FALSE))),"No PO")</f>
        <v>0</v>
      </c>
      <c r="AH64" s="102" t="str">
        <f t="shared" si="4"/>
        <v>--</v>
      </c>
      <c r="AI64" s="59">
        <f>IFERROR(VLOOKUP($E64,'Rev2 Aug 16'!$D$1:$Z$300,22,FALSE),"-")</f>
        <v>71.709999999999994</v>
      </c>
      <c r="AJ64" s="59" t="str">
        <f>IFERROR(VLOOKUP($E64,'Rev2 Aug 16'!$D$1:$Z$300,5,FALSE),"-")</f>
        <v>WAY2001H6K</v>
      </c>
      <c r="AK64" s="59" t="str">
        <f>IFERROR(VLOOKUP(AJ64,'Paid Invoices'!$F$6:$I$381,3,FALSE),"")</f>
        <v/>
      </c>
      <c r="AL64" s="59" t="str">
        <f>IFERROR(VLOOKUP(AJ64,'Open Invoices'!$D$1:$E$3000,2,FALSE),"")</f>
        <v/>
      </c>
      <c r="AM64" s="59">
        <f>IFERROR(VLOOKUP($E64,'Rev2 July 16'!$D$1:$Z$300,22,FALSE),"-")</f>
        <v>71.64</v>
      </c>
      <c r="AN64" s="59" t="str">
        <f>IFERROR(VLOOKUP($E64,'Rev2 July 16'!$D$1:$Z$300,5,FALSE),"-")</f>
        <v>WAY2001G6L</v>
      </c>
      <c r="AO64" s="59" t="str">
        <f>IFERROR(VLOOKUP(AN64,'Paid Invoices'!$F$6:$I$381,3,FALSE),"")</f>
        <v/>
      </c>
      <c r="AP64" s="59" t="str">
        <f>IFERROR(VLOOKUP(AN64,'Open Invoices'!$D$1:$E$3000,2,FALSE),"")</f>
        <v/>
      </c>
      <c r="AQ64" s="59">
        <f>IFERROR(VLOOKUP($E64,'Rev June 16'!$D$1:$Z$300,22,FALSE),"-")</f>
        <v>64.540000000000006</v>
      </c>
      <c r="AR64" s="59" t="str">
        <f>IFERROR(VLOOKUP($E64,'Rev June 16'!$D$1:$Z$300,4,FALSE),"-")</f>
        <v>WAY2001F6L</v>
      </c>
      <c r="AS64" s="59" t="str">
        <f>IFERROR(VLOOKUP(AR64,'Paid Invoices'!$F$6:$I$381,3,FALSE),"")</f>
        <v/>
      </c>
      <c r="AT64" s="59" t="str">
        <f>IFERROR(VLOOKUP(AR64,'Open Invoices'!$D$1:$E$3000,2,FALSE),"")</f>
        <v/>
      </c>
      <c r="AU64" s="59">
        <f>IFERROR(VLOOKUP($E64,'May 2016'!$D$1:$Z$300,22,FALSE),"-")</f>
        <v>95.45</v>
      </c>
      <c r="AV64" s="59" t="str">
        <f>IFERROR(VLOOKUP($E64,'May 2016'!$D$1:$Z$300,4,FALSE),"-")</f>
        <v>WAY2001E6A</v>
      </c>
      <c r="AW64" s="59" t="str">
        <f>IFERROR(VLOOKUP(AV64,'Paid Invoices'!$F$6:$I$381,3,FALSE),"")</f>
        <v/>
      </c>
      <c r="AX64" s="59" t="str">
        <f>IFERROR(VLOOKUP(AV64,'Open Invoices'!$D$1:$E$3000,2,FALSE),"")</f>
        <v/>
      </c>
      <c r="AY64" s="59">
        <f>IFERROR(VLOOKUP($E64,'Apr 2016'!$D$1:$Z$300,22,FALSE),"-")</f>
        <v>148.08000000000001</v>
      </c>
      <c r="AZ64" s="59" t="str">
        <f>IFERROR(VLOOKUP($E64,'Apr 2016'!$D$1:$Z$300,4,FALSE),"-")</f>
        <v>WAY2001D6M</v>
      </c>
      <c r="BA64" s="59" t="str">
        <f>IFERROR(VLOOKUP(AZ64,'Paid Invoices'!$F$6:$I$381,3,FALSE),"")</f>
        <v/>
      </c>
      <c r="BB64" s="59" t="str">
        <f>IFERROR(VLOOKUP(AZ64,'Open Invoices'!$D$1:$E$3000,2,FALSE),"")</f>
        <v/>
      </c>
      <c r="BC64" s="59">
        <f>IFERROR(VLOOKUP($E64,'Mar 2016'!$D$1:$Z$300,22,FALSE),"-")</f>
        <v>72.430000000000007</v>
      </c>
      <c r="BD64" s="59" t="str">
        <f>IFERROR(VLOOKUP($E64,'Mar 2016'!$D$1:$Z$300,4,FALSE),"-")</f>
        <v>WAY2001C6L</v>
      </c>
      <c r="BE64" s="59" t="str">
        <f>IFERROR(VLOOKUP(BD64,'Paid Invoices'!$F$6:$I$381,3,FALSE),"")</f>
        <v/>
      </c>
      <c r="BF64" s="59" t="str">
        <f>IFERROR(VLOOKUP(BD64,'Open Invoices'!$D$1:$E$3000,2,FALSE),"")</f>
        <v/>
      </c>
      <c r="BG64" s="59">
        <f>IFERROR(VLOOKUP($E64,'Feb 2016'!$D$1:$Z$300,22,FALSE),"-")</f>
        <v>85.56</v>
      </c>
      <c r="BH64" s="59" t="str">
        <f>IFERROR(VLOOKUP($E64,'Feb 2016'!$D$1:$Z$300,4,FALSE),"-")</f>
        <v>WAY2001B6I</v>
      </c>
      <c r="BI64" s="59" t="str">
        <f>IFERROR(VLOOKUP(BH64,'Paid Invoices'!$F$6:$I$381,3,FALSE),"")</f>
        <v/>
      </c>
      <c r="BJ64" s="59" t="str">
        <f>IFERROR(VLOOKUP(BH64,'Open Invoices'!$D$1:$E$3000,2,FALSE),"")</f>
        <v/>
      </c>
      <c r="BK64" s="59">
        <f>IFERROR(VLOOKUP($E64,'Jan 2016'!$D$1:$Z$300,22,FALSE),"-")</f>
        <v>78.599999999999994</v>
      </c>
      <c r="BL64" s="59" t="str">
        <f>IFERROR(VLOOKUP($E64,'Jan 2016'!$D$1:$Z$300,4,FALSE),"-")</f>
        <v>WAY2001A6AH</v>
      </c>
      <c r="BM64" s="59" t="str">
        <f>IFERROR(VLOOKUP(BL64,'Paid Invoices'!$F$6:$I$381,3,FALSE),"")</f>
        <v/>
      </c>
      <c r="BN64" s="59" t="str">
        <f>IFERROR(VLOOKUP(BL64,'Open Invoices'!$D$1:$E$3000,2,FALSE),"")</f>
        <v/>
      </c>
      <c r="BO64" s="59">
        <f>IFERROR(VLOOKUP($E64,'Dec 2015'!$D$1:$Z$300,22,FALSE),"-")</f>
        <v>87.37</v>
      </c>
      <c r="BP64" s="59" t="str">
        <f>IFERROR(VLOOKUP($E64,'Dec 2015'!$D$1:$Z$300,4,FALSE),"-")</f>
        <v>WAY2001L5I</v>
      </c>
      <c r="BQ64" s="59" t="str">
        <f>IFERROR(VLOOKUP(BP64,'Paid Invoices'!$F$6:$I$381,3,FALSE),"")</f>
        <v/>
      </c>
      <c r="BR64" s="59" t="str">
        <f>IFERROR(VLOOKUP(BP64,'Open Invoices'!$D$1:$E$3000,2,FALSE),"")</f>
        <v/>
      </c>
      <c r="BS64" s="59">
        <f>IFERROR(VLOOKUP($E64,'Nov 2015'!$D$1:$Z$300,22,FALSE),"-")</f>
        <v>74.28</v>
      </c>
      <c r="BT64" s="59" t="str">
        <f>IFERROR(VLOOKUP($E64,'Nov 2015'!$D$1:$Z$300,4,FALSE),"-")</f>
        <v>WAY2001K5AH</v>
      </c>
      <c r="BU64" s="59" t="str">
        <f>IFERROR(VLOOKUP(BT64,'Paid Invoices'!$F$6:$I$381,3,FALSE),"")</f>
        <v/>
      </c>
      <c r="BV64" s="59" t="str">
        <f>IFERROR(VLOOKUP(BT64,'Open Invoices'!$D$1:$E$3000,2,FALSE),"")</f>
        <v/>
      </c>
      <c r="BW64" s="59">
        <f>IFERROR(VLOOKUP($E64,'Oct 2015'!$D$1:$Z$300,22,FALSE),"-")</f>
        <v>195.43</v>
      </c>
      <c r="BX64" s="59" t="str">
        <f>IFERROR(VLOOKUP($E64,'Oct 2015'!$D$1:$Z$300,4,FALSE),"-")</f>
        <v>WAY2001J5AH</v>
      </c>
      <c r="BY64" s="59" t="str">
        <f>IFERROR(VLOOKUP(BX64,'Paid Invoices'!$F$6:$I$381,3,FALSE),"")</f>
        <v/>
      </c>
      <c r="BZ64" s="59" t="str">
        <f>IFERROR(VLOOKUP(BX64,'Open Invoices'!$D$1:$E$3000,2,FALSE),"")</f>
        <v/>
      </c>
      <c r="CA64" s="59">
        <f>IFERROR(VLOOKUP($E64,'Sep 2015'!$D$1:$Z$300,22,FALSE),"-")</f>
        <v>0.2</v>
      </c>
      <c r="CB64" s="59" t="str">
        <f>IFERROR(VLOOKUP($E64,'Sep 2015'!$D$1:$Z$300,4,FALSE),"-")</f>
        <v>WAY2001I5AC</v>
      </c>
      <c r="CC64" s="59" t="str">
        <f>IFERROR(VLOOKUP(CB64,'Paid Invoices'!$F$6:$I$381,3,FALSE),"")</f>
        <v/>
      </c>
      <c r="CD64" s="59" t="str">
        <f>IFERROR(VLOOKUP(CB64,'Open Invoices'!$D$1:$E$3000,2,FALSE),"")</f>
        <v/>
      </c>
      <c r="CE64" s="52"/>
      <c r="CF64" s="52" t="s">
        <v>2115</v>
      </c>
      <c r="CG64" s="49" t="str">
        <f>IFERROR(IFERROR(VLOOKUP($E64,'Asset Group  All Assets'!$B$1:$C$500,2,FALSE),(VLOOKUP($E64,'Missing-WSU-POs'!$B$1:$D$500,3,FALSE))),"?")</f>
        <v>P0739928 </v>
      </c>
      <c r="CH64" s="31" t="str">
        <f t="shared" si="0"/>
        <v>P0739928</v>
      </c>
      <c r="CI64" s="31" t="str">
        <f t="shared" si="5"/>
        <v>Wrong PO</v>
      </c>
      <c r="CJ64" s="29" t="str">
        <f>IFERROR(IF(VLOOKUP($E64,'Org July 2016 '!$D$1:$Z$500,3,FALSE)=G64,"-","Wrong PO"),"new")</f>
        <v>Wrong PO</v>
      </c>
      <c r="CK64" s="32">
        <f>IF(CJ64="wrong PO",(VLOOKUP($E64,'Org July 2016 '!$D$1:$Z$500,3,FALSE)),"")</f>
        <v>0</v>
      </c>
      <c r="CL64" s="29" t="str">
        <f>IFERROR(IF(VLOOKUP($E64,'Org June 2016 '!$D$1:$Z$500,3,FALSE)=G64,"-","Wrong PO"),"new")</f>
        <v>Wrong PO</v>
      </c>
      <c r="CM64" s="32">
        <f>IF(CL64="wrong PO",(VLOOKUP($E64,'Org June 2016 '!$D$1:$Z$500,3,FALSE)),"")</f>
        <v>0</v>
      </c>
      <c r="CN64" s="29" t="str">
        <f>IFERROR(IF(VLOOKUP($E64,'May 2016'!D63:Z562,3,FALSE)=G64,"-","Wrong PO"),"new")</f>
        <v>new</v>
      </c>
      <c r="CO64" s="32" t="str">
        <f>IF(CN64="wrong PO",(VLOOKUP($E64,'May 2016'!D63:Z562,3,FALSE)),"")</f>
        <v/>
      </c>
      <c r="CP64" s="29" t="str">
        <f>IFERROR(IF(VLOOKUP($E64,'Apr 2016'!$D$1:$Z$500,3,FALSE)=G64,"-","Wrong PO"),"new")</f>
        <v>Wrong PO</v>
      </c>
      <c r="CQ64" s="32" t="str">
        <f>IF(CP64="wrong PO",(VLOOKUP($E64,'Apr 2016'!$D$1:$Z$500,3,FALSE)),"")</f>
        <v>P0739928 </v>
      </c>
      <c r="CR64" s="32" t="str">
        <f>IFERROR(IF(VLOOKUP($E64,'Mar 2016'!$D$1:$Z$500,3,FALSE)=G64,"-","Wrong PO"),"new")</f>
        <v>Wrong PO</v>
      </c>
      <c r="CS64" s="32" t="str">
        <f>IF(CP64="wrong PO",(VLOOKUP($E64,'Mar 2016'!$D$1:$Z$500,3,FALSE)),"")</f>
        <v>P0739928 </v>
      </c>
      <c r="CT64" s="32" t="str">
        <f>IFERROR(IF(VLOOKUP($E64,'Feb 2016'!$D$1:$Z$500,3,FALSE)=G64,"-","Wrong PO"),"new")</f>
        <v>Wrong PO</v>
      </c>
      <c r="CU64" s="32" t="str">
        <f>IF(CP64="wrong PO",(VLOOKUP($E64,'Feb 2016'!$D$1:$Z$500,3,FALSE)),"")</f>
        <v>P0739928 </v>
      </c>
      <c r="CV64" s="29" t="str">
        <f>IFERROR(IF(VLOOKUP($E64,'Jan 2016'!$D$1:$Z$500,3,FALSE)=G64,"-","Wrong PO"),"new")</f>
        <v>Wrong PO</v>
      </c>
      <c r="CW64" s="32" t="str">
        <f>IF(CV64="wrong PO",(VLOOKUP($E64,'Jan 2016'!$D$1:$Z$500,3,FALSE)),"")</f>
        <v>P0739928 </v>
      </c>
      <c r="CX64" s="29" t="str">
        <f>IFERROR(IF(VLOOKUP($E64,'Dec 2015'!$D$1:$Z$500,3,FALSE)=G64,"-","Wrong PO"),"new")</f>
        <v>Wrong PO</v>
      </c>
      <c r="CY64" s="32" t="str">
        <f>IF(CX64="wrong PO",(VLOOKUP($E64,'Dec 2015'!$D$1:$Z$500,3,FALSE)),"")</f>
        <v>P0739928 </v>
      </c>
      <c r="CZ64" s="29" t="str">
        <f>IFERROR(IF(VLOOKUP($E64,'Nov 2015'!$D$1:$Z$500,3,FALSE)=G64,"-","Wrong PO"),"new")</f>
        <v>Wrong PO</v>
      </c>
      <c r="DA64" s="32" t="str">
        <f>IF(CZ64="wrong PO",(VLOOKUP($E64,'Nov 2015'!$D$1:$Z$500,3,FALSE)),"")</f>
        <v>P0739928 </v>
      </c>
      <c r="DB64" s="29" t="str">
        <f>IFERROR(IF(VLOOKUP($E64,'Oct 2015'!$D$1:$Z$500,3,FALSE)=G64,"-","Wrong PO"),"new")</f>
        <v>Wrong PO</v>
      </c>
      <c r="DC64" s="32" t="str">
        <f>IF(DB64="wrong PO",(VLOOKUP($E64,'Oct 2015'!$D$1:$Z$500,3,FALSE)),"")</f>
        <v>P0739928 </v>
      </c>
      <c r="DD64" s="29" t="str">
        <f>IFERROR(IF(VLOOKUP($E64,'Sep 2015'!$D$1:$Z$500,3,FALSE)=G64,"-","Wrong PO"),"new")</f>
        <v>Wrong PO</v>
      </c>
      <c r="DE64" s="32" t="str">
        <f>IF(DD64="wrong PO",(VLOOKUP($E64,'Sep 2015'!$D$1:$Z$500,3,FALSE)),"")</f>
        <v>P0739928 </v>
      </c>
    </row>
    <row r="65" spans="1:109">
      <c r="A65" s="115">
        <v>64</v>
      </c>
      <c r="B65" s="2" t="s">
        <v>841</v>
      </c>
      <c r="C65" s="2" t="s">
        <v>510</v>
      </c>
      <c r="D65" s="2" t="s">
        <v>25</v>
      </c>
      <c r="E65" s="2" t="s">
        <v>96</v>
      </c>
      <c r="F65" s="2" t="s">
        <v>592</v>
      </c>
      <c r="G65" s="21" t="s">
        <v>97</v>
      </c>
      <c r="H65" s="21" t="str">
        <f>IFERROR(VLOOKUP($E65,'Wayne Master'!$B$1:$C$315,2,FALSE),"not on master")</f>
        <v>P0741782</v>
      </c>
      <c r="I65" s="11" t="s">
        <v>2099</v>
      </c>
      <c r="J65" s="3">
        <v>42424</v>
      </c>
      <c r="K65" s="2" t="s">
        <v>749</v>
      </c>
      <c r="L65" s="2" t="s">
        <v>594</v>
      </c>
      <c r="M65" s="2" t="s">
        <v>394</v>
      </c>
      <c r="N65" s="2" t="s">
        <v>31</v>
      </c>
      <c r="O65" s="2" t="s">
        <v>382</v>
      </c>
      <c r="P65" s="4">
        <v>177427</v>
      </c>
      <c r="Q65" s="4">
        <v>185338</v>
      </c>
      <c r="R65" s="4">
        <v>7911</v>
      </c>
      <c r="S65" s="5">
        <v>133.69999999999999</v>
      </c>
      <c r="T65" s="4">
        <v>0</v>
      </c>
      <c r="U65" s="4">
        <v>0</v>
      </c>
      <c r="V65" s="4">
        <v>0</v>
      </c>
      <c r="W65" s="5">
        <v>0</v>
      </c>
      <c r="X65" s="5">
        <v>0</v>
      </c>
      <c r="Y65" s="14">
        <v>133.69999999999999</v>
      </c>
      <c r="Z65" s="14">
        <v>0</v>
      </c>
      <c r="AA65" s="14">
        <v>133.69999999999999</v>
      </c>
      <c r="AB65" s="4">
        <v>24580</v>
      </c>
      <c r="AC65" s="55"/>
      <c r="AD65" s="59">
        <f t="shared" si="2"/>
        <v>588.29000000000008</v>
      </c>
      <c r="AE65" s="59">
        <f t="shared" si="3"/>
        <v>3132.2121999999995</v>
      </c>
      <c r="AF65" s="102">
        <f>IFERROR(IFERROR(VLOOKUP($G65,'FPO034'!$J$9:$Q$196,7,FALSE),(VLOOKUP($H65,'FPO034'!$J$9:$Q$196,7,FALSE))),"No PO")</f>
        <v>516.5</v>
      </c>
      <c r="AG65" s="102">
        <f>IFERROR(IFERROR(VLOOKUP($G65,'FPO034'!$J$9:$Q$196,8,FALSE),(VLOOKUP($H65,'FPO034'!$J$9:$Q$196,8,FALSE))),"No PO")</f>
        <v>0</v>
      </c>
      <c r="AH65" s="102" t="str">
        <f t="shared" si="4"/>
        <v>No</v>
      </c>
      <c r="AI65" s="59">
        <f>IFERROR(VLOOKUP($E65,'Rev2 Aug 16'!$D$1:$Z$300,22,FALSE),"-")</f>
        <v>133.69999999999999</v>
      </c>
      <c r="AJ65" s="59" t="str">
        <f>IFERROR(VLOOKUP($E65,'Rev2 Aug 16'!$D$1:$Z$300,5,FALSE),"-")</f>
        <v>WAY2001H6L</v>
      </c>
      <c r="AK65" s="59" t="str">
        <f>IFERROR(VLOOKUP(AJ65,'Paid Invoices'!$F$6:$I$381,3,FALSE),"")</f>
        <v/>
      </c>
      <c r="AL65" s="59" t="str">
        <f>IFERROR(VLOOKUP(AJ65,'Open Invoices'!$D$1:$E$3000,2,FALSE),"")</f>
        <v/>
      </c>
      <c r="AM65" s="59">
        <f>IFERROR(VLOOKUP($E65,'Rev2 July 16'!$D$1:$Z$300,22,FALSE),"-")</f>
        <v>83.67</v>
      </c>
      <c r="AN65" s="59" t="str">
        <f>IFERROR(VLOOKUP($E65,'Rev2 July 16'!$D$1:$Z$300,5,FALSE),"-")</f>
        <v>WAY2001G6M</v>
      </c>
      <c r="AO65" s="59" t="str">
        <f>IFERROR(VLOOKUP(AN65,'Paid Invoices'!$F$6:$I$381,3,FALSE),"")</f>
        <v/>
      </c>
      <c r="AP65" s="59" t="str">
        <f>IFERROR(VLOOKUP(AN65,'Open Invoices'!$D$1:$E$3000,2,FALSE),"")</f>
        <v/>
      </c>
      <c r="AQ65" s="59">
        <f>IFERROR(VLOOKUP($E65,'Rev June 16'!$D$1:$Z$300,22,FALSE),"-")</f>
        <v>49.87</v>
      </c>
      <c r="AR65" s="59" t="str">
        <f>IFERROR(VLOOKUP($E65,'Rev June 16'!$D$1:$Z$300,4,FALSE),"-")</f>
        <v>WAY2001F6M</v>
      </c>
      <c r="AS65" s="59" t="str">
        <f>IFERROR(VLOOKUP(AR65,'Paid Invoices'!$F$6:$I$381,3,FALSE),"")</f>
        <v/>
      </c>
      <c r="AT65" s="59" t="str">
        <f>IFERROR(VLOOKUP(AR65,'Open Invoices'!$D$1:$E$3000,2,FALSE),"")</f>
        <v/>
      </c>
      <c r="AU65" s="59">
        <f>IFERROR(VLOOKUP($E65,'May 2016'!$D$1:$Z$300,22,FALSE),"-")</f>
        <v>104.85</v>
      </c>
      <c r="AV65" s="59" t="str">
        <f>IFERROR(VLOOKUP($E65,'May 2016'!$D$1:$Z$300,4,FALSE),"-")</f>
        <v>WAY2001E6M</v>
      </c>
      <c r="AW65" s="59" t="str">
        <f>IFERROR(VLOOKUP(AV65,'Paid Invoices'!$F$6:$I$381,3,FALSE),"")</f>
        <v/>
      </c>
      <c r="AX65" s="59" t="str">
        <f>IFERROR(VLOOKUP(AV65,'Open Invoices'!$D$1:$E$3000,2,FALSE),"")</f>
        <v/>
      </c>
      <c r="AY65" s="59">
        <f>IFERROR(VLOOKUP($E65,'Apr 2016'!$D$1:$Z$300,22,FALSE),"-")</f>
        <v>96.04</v>
      </c>
      <c r="AZ65" s="59" t="str">
        <f>IFERROR(VLOOKUP($E65,'Apr 2016'!$D$1:$Z$300,4,FALSE),"-")</f>
        <v>WAY2001D6N</v>
      </c>
      <c r="BA65" s="59" t="str">
        <f>IFERROR(VLOOKUP(AZ65,'Paid Invoices'!$F$6:$I$381,3,FALSE),"")</f>
        <v/>
      </c>
      <c r="BB65" s="59" t="str">
        <f>IFERROR(VLOOKUP(AZ65,'Open Invoices'!$D$1:$E$3000,2,FALSE),"")</f>
        <v/>
      </c>
      <c r="BC65" s="59">
        <f>IFERROR(VLOOKUP($E65,'Mar 2016'!$D$1:$Z$300,22,FALSE),"-")</f>
        <v>120.16</v>
      </c>
      <c r="BD65" s="59" t="str">
        <f>IFERROR(VLOOKUP($E65,'Mar 2016'!$D$1:$Z$300,4,FALSE),"-")</f>
        <v>WAY2001C6A</v>
      </c>
      <c r="BE65" s="59" t="str">
        <f>IFERROR(VLOOKUP(BD65,'Paid Invoices'!$F$6:$I$381,3,FALSE),"")</f>
        <v/>
      </c>
      <c r="BF65" s="59" t="str">
        <f>IFERROR(VLOOKUP(BD65,'Open Invoices'!$D$1:$E$3000,2,FALSE),"")</f>
        <v/>
      </c>
      <c r="BG65" s="59" t="str">
        <f>IFERROR(VLOOKUP($E65,'Feb 2016'!$D$1:$Z$300,22,FALSE),"-")</f>
        <v>-</v>
      </c>
      <c r="BH65" s="59" t="str">
        <f>IFERROR(VLOOKUP($E65,'Feb 2016'!$D$1:$Z$300,4,FALSE),"-")</f>
        <v>-</v>
      </c>
      <c r="BI65" s="59" t="str">
        <f>IFERROR(VLOOKUP(BH65,'Paid Invoices'!$F$6:$I$381,3,FALSE),"")</f>
        <v/>
      </c>
      <c r="BJ65" s="59" t="str">
        <f>IFERROR(VLOOKUP(BH65,'Open Invoices'!$D$1:$E$3000,2,FALSE),"")</f>
        <v/>
      </c>
      <c r="BK65" s="59" t="str">
        <f>IFERROR(VLOOKUP($E65,'Jan 2016'!$D$1:$Z$300,22,FALSE),"-")</f>
        <v>-</v>
      </c>
      <c r="BL65" s="59" t="str">
        <f>IFERROR(VLOOKUP($E65,'Jan 2016'!$D$1:$Z$300,4,FALSE),"-")</f>
        <v>-</v>
      </c>
      <c r="BM65" s="59" t="str">
        <f>IFERROR(VLOOKUP(BL65,'Paid Invoices'!$F$6:$I$381,3,FALSE),"")</f>
        <v/>
      </c>
      <c r="BN65" s="59" t="str">
        <f>IFERROR(VLOOKUP(BL65,'Open Invoices'!$D$1:$E$3000,2,FALSE),"")</f>
        <v/>
      </c>
      <c r="BO65" s="59" t="str">
        <f>IFERROR(VLOOKUP($E65,'Dec 2015'!$D$1:$Z$300,22,FALSE),"-")</f>
        <v>-</v>
      </c>
      <c r="BP65" s="59" t="str">
        <f>IFERROR(VLOOKUP($E65,'Dec 2015'!$D$1:$Z$300,4,FALSE),"-")</f>
        <v>-</v>
      </c>
      <c r="BQ65" s="59" t="str">
        <f>IFERROR(VLOOKUP(BP65,'Paid Invoices'!$F$6:$I$381,3,FALSE),"")</f>
        <v/>
      </c>
      <c r="BR65" s="59" t="str">
        <f>IFERROR(VLOOKUP(BP65,'Open Invoices'!$D$1:$E$3000,2,FALSE),"")</f>
        <v/>
      </c>
      <c r="BS65" s="59" t="str">
        <f>IFERROR(VLOOKUP($E65,'Nov 2015'!$D$1:$Z$300,22,FALSE),"-")</f>
        <v>-</v>
      </c>
      <c r="BT65" s="59" t="str">
        <f>IFERROR(VLOOKUP($E65,'Nov 2015'!$D$1:$Z$300,4,FALSE),"-")</f>
        <v>-</v>
      </c>
      <c r="BU65" s="59" t="str">
        <f>IFERROR(VLOOKUP(BT65,'Paid Invoices'!$F$6:$I$381,3,FALSE),"")</f>
        <v/>
      </c>
      <c r="BV65" s="59" t="str">
        <f>IFERROR(VLOOKUP(BT65,'Open Invoices'!$D$1:$E$3000,2,FALSE),"")</f>
        <v/>
      </c>
      <c r="BW65" s="59" t="str">
        <f>IFERROR(VLOOKUP($E65,'Oct 2015'!$D$1:$Z$300,22,FALSE),"-")</f>
        <v>-</v>
      </c>
      <c r="BX65" s="59" t="str">
        <f>IFERROR(VLOOKUP($E65,'Oct 2015'!$D$1:$Z$300,4,FALSE),"-")</f>
        <v>-</v>
      </c>
      <c r="BY65" s="59" t="str">
        <f>IFERROR(VLOOKUP(BX65,'Paid Invoices'!$F$6:$I$381,3,FALSE),"")</f>
        <v/>
      </c>
      <c r="BZ65" s="59" t="str">
        <f>IFERROR(VLOOKUP(BX65,'Open Invoices'!$D$1:$E$3000,2,FALSE),"")</f>
        <v/>
      </c>
      <c r="CA65" s="59" t="str">
        <f>IFERROR(VLOOKUP($E65,'Sep 2015'!$D$1:$Z$300,22,FALSE),"-")</f>
        <v>-</v>
      </c>
      <c r="CB65" s="59" t="str">
        <f>IFERROR(VLOOKUP($E65,'Sep 2015'!$D$1:$Z$300,4,FALSE),"-")</f>
        <v>-</v>
      </c>
      <c r="CC65" s="59" t="str">
        <f>IFERROR(VLOOKUP(CB65,'Paid Invoices'!$F$6:$I$381,3,FALSE),"")</f>
        <v/>
      </c>
      <c r="CD65" s="59" t="str">
        <f>IFERROR(VLOOKUP(CB65,'Open Invoices'!$D$1:$E$3000,2,FALSE),"")</f>
        <v/>
      </c>
      <c r="CE65" s="52"/>
      <c r="CF65" s="52" t="s">
        <v>2115</v>
      </c>
      <c r="CG65" s="49" t="str">
        <f>IFERROR(IFERROR(VLOOKUP($E65,'Asset Group  All Assets'!$B$1:$C$500,2,FALSE),(VLOOKUP($E65,'Missing-WSU-POs'!$B$1:$D$500,3,FALSE))),"?")</f>
        <v>P0741782</v>
      </c>
      <c r="CH65" s="31" t="str">
        <f t="shared" si="0"/>
        <v>P0741782</v>
      </c>
      <c r="CI65" s="31" t="str">
        <f t="shared" si="5"/>
        <v/>
      </c>
      <c r="CJ65" s="29" t="str">
        <f>IFERROR(IF(VLOOKUP($E65,'Org July 2016 '!$D$1:$Z$500,3,FALSE)=G65,"-","Wrong PO"),"new")</f>
        <v>Wrong PO</v>
      </c>
      <c r="CK65" s="32">
        <f>IF(CJ65="wrong PO",(VLOOKUP($E65,'Org July 2016 '!$D$1:$Z$500,3,FALSE)),"")</f>
        <v>0</v>
      </c>
      <c r="CL65" s="29" t="str">
        <f>IFERROR(IF(VLOOKUP($E65,'Org June 2016 '!$D$1:$Z$500,3,FALSE)=G65,"-","Wrong PO"),"new")</f>
        <v>Wrong PO</v>
      </c>
      <c r="CM65" s="32">
        <f>IF(CL65="wrong PO",(VLOOKUP($E65,'Org June 2016 '!$D$1:$Z$500,3,FALSE)),"")</f>
        <v>0</v>
      </c>
      <c r="CN65" s="29" t="str">
        <f>IFERROR(IF(VLOOKUP($E65,'May 2016'!D64:Z563,3,FALSE)=G65,"-","Wrong PO"),"new")</f>
        <v>new</v>
      </c>
      <c r="CO65" s="32" t="str">
        <f>IF(CN65="wrong PO",(VLOOKUP($E65,'May 2016'!D64:Z563,3,FALSE)),"")</f>
        <v/>
      </c>
      <c r="CP65" s="29" t="str">
        <f>IFERROR(IF(VLOOKUP($E65,'Apr 2016'!$D$1:$Z$500,3,FALSE)=G65,"-","Wrong PO"),"new")</f>
        <v>-</v>
      </c>
      <c r="CQ65" s="32" t="str">
        <f>IF(CP65="wrong PO",(VLOOKUP($E65,'Apr 2016'!$D$1:$Z$500,3,FALSE)),"")</f>
        <v/>
      </c>
      <c r="CR65" s="32" t="str">
        <f>IFERROR(IF(VLOOKUP($E65,'Mar 2016'!$D$1:$Z$500,3,FALSE)=G65,"-","Wrong PO"),"new")</f>
        <v>-</v>
      </c>
      <c r="CS65" s="32" t="str">
        <f>IF(CP65="wrong PO",(VLOOKUP($E65,'Mar 2016'!$D$1:$Z$500,3,FALSE)),"")</f>
        <v/>
      </c>
      <c r="CT65" s="32" t="str">
        <f>IFERROR(IF(VLOOKUP($E65,'Feb 2016'!$D$1:$Z$500,3,FALSE)=G65,"-","Wrong PO"),"new")</f>
        <v>new</v>
      </c>
      <c r="CU65" s="32" t="str">
        <f>IF(CP65="wrong PO",(VLOOKUP($E65,'Feb 2016'!$D$1:$Z$500,3,FALSE)),"")</f>
        <v/>
      </c>
      <c r="CV65" s="29" t="str">
        <f>IFERROR(IF(VLOOKUP($E65,'Jan 2016'!$D$1:$Z$500,3,FALSE)=G65,"-","Wrong PO"),"new")</f>
        <v>new</v>
      </c>
      <c r="CW65" s="32" t="str">
        <f>IF(CV65="wrong PO",(VLOOKUP($E65,'Jan 2016'!$D$1:$Z$500,3,FALSE)),"")</f>
        <v/>
      </c>
      <c r="CX65" s="29" t="str">
        <f>IFERROR(IF(VLOOKUP($E65,'Dec 2015'!$D$1:$Z$500,3,FALSE)=G65,"-","Wrong PO"),"new")</f>
        <v>new</v>
      </c>
      <c r="CY65" s="32" t="str">
        <f>IF(CX65="wrong PO",(VLOOKUP($E65,'Dec 2015'!$D$1:$Z$500,3,FALSE)),"")</f>
        <v/>
      </c>
      <c r="CZ65" s="29" t="str">
        <f>IFERROR(IF(VLOOKUP($E65,'Nov 2015'!$D$1:$Z$500,3,FALSE)=G65,"-","Wrong PO"),"new")</f>
        <v>new</v>
      </c>
      <c r="DA65" s="32" t="str">
        <f>IF(CZ65="wrong PO",(VLOOKUP($E65,'Nov 2015'!$D$1:$Z$500,3,FALSE)),"")</f>
        <v/>
      </c>
      <c r="DB65" s="29" t="str">
        <f>IFERROR(IF(VLOOKUP($E65,'Oct 2015'!$D$1:$Z$500,3,FALSE)=G65,"-","Wrong PO"),"new")</f>
        <v>new</v>
      </c>
      <c r="DC65" s="32" t="str">
        <f>IF(DB65="wrong PO",(VLOOKUP($E65,'Oct 2015'!$D$1:$Z$500,3,FALSE)),"")</f>
        <v/>
      </c>
      <c r="DD65" s="29" t="str">
        <f>IFERROR(IF(VLOOKUP($E65,'Sep 2015'!$D$1:$Z$500,3,FALSE)=G65,"-","Wrong PO"),"new")</f>
        <v>new</v>
      </c>
      <c r="DE65" s="32" t="str">
        <f>IF(DD65="wrong PO",(VLOOKUP($E65,'Sep 2015'!$D$1:$Z$500,3,FALSE)),"")</f>
        <v/>
      </c>
    </row>
    <row r="66" spans="1:109">
      <c r="A66" s="115">
        <v>65</v>
      </c>
      <c r="B66" s="2" t="s">
        <v>841</v>
      </c>
      <c r="C66" s="2" t="s">
        <v>510</v>
      </c>
      <c r="D66" s="2" t="s">
        <v>25</v>
      </c>
      <c r="E66" s="2" t="s">
        <v>115</v>
      </c>
      <c r="F66" s="2" t="s">
        <v>371</v>
      </c>
      <c r="G66" s="21" t="s">
        <v>116</v>
      </c>
      <c r="H66" s="21" t="str">
        <f>IFERROR(VLOOKUP($E66,'Wayne Master'!$B$1:$C$315,2,FALSE),"not on master")</f>
        <v>P0742067</v>
      </c>
      <c r="I66" s="11" t="s">
        <v>2098</v>
      </c>
      <c r="J66" s="3">
        <v>42198</v>
      </c>
      <c r="K66" s="2" t="s">
        <v>28</v>
      </c>
      <c r="L66" s="2" t="s">
        <v>373</v>
      </c>
      <c r="M66" s="2" t="s">
        <v>30</v>
      </c>
      <c r="N66" s="2" t="s">
        <v>31</v>
      </c>
      <c r="O66" s="2" t="s">
        <v>32</v>
      </c>
      <c r="P66" s="4">
        <v>852</v>
      </c>
      <c r="Q66" s="4">
        <v>857</v>
      </c>
      <c r="R66" s="4">
        <v>5</v>
      </c>
      <c r="S66" s="5">
        <v>0.08</v>
      </c>
      <c r="T66" s="4">
        <v>0</v>
      </c>
      <c r="U66" s="4">
        <v>0</v>
      </c>
      <c r="V66" s="4">
        <v>0</v>
      </c>
      <c r="W66" s="5">
        <v>0</v>
      </c>
      <c r="X66" s="5">
        <v>0</v>
      </c>
      <c r="Y66" s="14">
        <v>0.08</v>
      </c>
      <c r="Z66" s="14">
        <v>0</v>
      </c>
      <c r="AA66" s="14">
        <v>0.08</v>
      </c>
      <c r="AB66" s="4">
        <v>24580</v>
      </c>
      <c r="AC66" s="55"/>
      <c r="AD66" s="59">
        <f t="shared" si="2"/>
        <v>14.3</v>
      </c>
      <c r="AE66" s="59">
        <f t="shared" si="3"/>
        <v>14.483299999999998</v>
      </c>
      <c r="AF66" s="102">
        <f>IFERROR(IFERROR(VLOOKUP($G66,'FPO034'!$J$9:$Q$196,7,FALSE),(VLOOKUP($H66,'FPO034'!$J$9:$Q$196,7,FALSE))),"No PO")</f>
        <v>11458.2</v>
      </c>
      <c r="AG66" s="102">
        <f>IFERROR(IFERROR(VLOOKUP($G66,'FPO034'!$J$9:$Q$196,8,FALSE),(VLOOKUP($H66,'FPO034'!$J$9:$Q$196,8,FALSE))),"No PO")</f>
        <v>0</v>
      </c>
      <c r="AH66" s="102" t="str">
        <f t="shared" si="4"/>
        <v>--</v>
      </c>
      <c r="AI66" s="59">
        <f>IFERROR(VLOOKUP($E66,'Rev2 Aug 16'!$D$1:$Z$300,22,FALSE),"-")</f>
        <v>0.08</v>
      </c>
      <c r="AJ66" s="59" t="str">
        <f>IFERROR(VLOOKUP($E66,'Rev2 Aug 16'!$D$1:$Z$300,5,FALSE),"-")</f>
        <v>WAY2001H6M</v>
      </c>
      <c r="AK66" s="59" t="str">
        <f>IFERROR(VLOOKUP(AJ66,'Paid Invoices'!$F$6:$I$381,3,FALSE),"")</f>
        <v/>
      </c>
      <c r="AL66" s="59" t="str">
        <f>IFERROR(VLOOKUP(AJ66,'Open Invoices'!$D$1:$E$3000,2,FALSE),"")</f>
        <v/>
      </c>
      <c r="AM66" s="59">
        <f>IFERROR(VLOOKUP($E66,'Rev2 July 16'!$D$1:$Z$300,22,FALSE),"-")</f>
        <v>7.0000000000000007E-2</v>
      </c>
      <c r="AN66" s="59" t="str">
        <f>IFERROR(VLOOKUP($E66,'Rev2 July 16'!$D$1:$Z$300,5,FALSE),"-")</f>
        <v>WAY2001G6N</v>
      </c>
      <c r="AO66" s="59" t="str">
        <f>IFERROR(VLOOKUP(AN66,'Paid Invoices'!$F$6:$I$381,3,FALSE),"")</f>
        <v/>
      </c>
      <c r="AP66" s="59" t="str">
        <f>IFERROR(VLOOKUP(AN66,'Open Invoices'!$D$1:$E$3000,2,FALSE),"")</f>
        <v/>
      </c>
      <c r="AQ66" s="59">
        <f>IFERROR(VLOOKUP($E66,'Rev June 16'!$D$1:$Z$300,22,FALSE),"-")</f>
        <v>0</v>
      </c>
      <c r="AR66" s="59" t="str">
        <f>IFERROR(VLOOKUP($E66,'Rev June 16'!$D$1:$Z$300,4,FALSE),"-")</f>
        <v>WAY2001F6N</v>
      </c>
      <c r="AS66" s="59" t="str">
        <f>IFERROR(VLOOKUP(AR66,'Paid Invoices'!$F$6:$I$381,3,FALSE),"")</f>
        <v/>
      </c>
      <c r="AT66" s="59" t="str">
        <f>IFERROR(VLOOKUP(AR66,'Open Invoices'!$D$1:$E$3000,2,FALSE),"")</f>
        <v/>
      </c>
      <c r="AU66" s="59">
        <f>IFERROR(VLOOKUP($E66,'May 2016'!$D$1:$Z$300,22,FALSE),"-")</f>
        <v>0.24</v>
      </c>
      <c r="AV66" s="59" t="str">
        <f>IFERROR(VLOOKUP($E66,'May 2016'!$D$1:$Z$300,4,FALSE),"-")</f>
        <v>WAY2001E6N</v>
      </c>
      <c r="AW66" s="59" t="str">
        <f>IFERROR(VLOOKUP(AV66,'Paid Invoices'!$F$6:$I$381,3,FALSE),"")</f>
        <v/>
      </c>
      <c r="AX66" s="59" t="str">
        <f>IFERROR(VLOOKUP(AV66,'Open Invoices'!$D$1:$E$3000,2,FALSE),"")</f>
        <v/>
      </c>
      <c r="AY66" s="59">
        <f>IFERROR(VLOOKUP($E66,'Apr 2016'!$D$1:$Z$300,22,FALSE),"-")</f>
        <v>0.69</v>
      </c>
      <c r="AZ66" s="59" t="str">
        <f>IFERROR(VLOOKUP($E66,'Apr 2016'!$D$1:$Z$300,4,FALSE),"-")</f>
        <v>WAY2001D6O</v>
      </c>
      <c r="BA66" s="59" t="str">
        <f>IFERROR(VLOOKUP(AZ66,'Paid Invoices'!$F$6:$I$381,3,FALSE),"")</f>
        <v/>
      </c>
      <c r="BB66" s="59" t="str">
        <f>IFERROR(VLOOKUP(AZ66,'Open Invoices'!$D$1:$E$3000,2,FALSE),"")</f>
        <v/>
      </c>
      <c r="BC66" s="59">
        <f>IFERROR(VLOOKUP($E66,'Mar 2016'!$D$1:$Z$300,22,FALSE),"-")</f>
        <v>1.22</v>
      </c>
      <c r="BD66" s="59" t="str">
        <f>IFERROR(VLOOKUP($E66,'Mar 2016'!$D$1:$Z$300,4,FALSE),"-")</f>
        <v>WAY2001C6N</v>
      </c>
      <c r="BE66" s="59" t="str">
        <f>IFERROR(VLOOKUP(BD66,'Paid Invoices'!$F$6:$I$381,3,FALSE),"")</f>
        <v/>
      </c>
      <c r="BF66" s="59" t="str">
        <f>IFERROR(VLOOKUP(BD66,'Open Invoices'!$D$1:$E$3000,2,FALSE),"")</f>
        <v/>
      </c>
      <c r="BG66" s="59">
        <f>IFERROR(VLOOKUP($E66,'Feb 2016'!$D$1:$Z$300,22,FALSE),"-")</f>
        <v>4.66</v>
      </c>
      <c r="BH66" s="59" t="str">
        <f>IFERROR(VLOOKUP($E66,'Feb 2016'!$D$1:$Z$300,4,FALSE),"-")</f>
        <v>WAY2001B6J</v>
      </c>
      <c r="BI66" s="59" t="str">
        <f>IFERROR(VLOOKUP(BH66,'Paid Invoices'!$F$6:$I$381,3,FALSE),"")</f>
        <v/>
      </c>
      <c r="BJ66" s="59" t="str">
        <f>IFERROR(VLOOKUP(BH66,'Open Invoices'!$D$1:$E$3000,2,FALSE),"")</f>
        <v/>
      </c>
      <c r="BK66" s="59">
        <f>IFERROR(VLOOKUP($E66,'Jan 2016'!$D$1:$Z$300,22,FALSE),"-")</f>
        <v>0.56000000000000005</v>
      </c>
      <c r="BL66" s="59" t="str">
        <f>IFERROR(VLOOKUP($E66,'Jan 2016'!$D$1:$Z$300,4,FALSE),"-")</f>
        <v>WAY2001A6AI</v>
      </c>
      <c r="BM66" s="59" t="str">
        <f>IFERROR(VLOOKUP(BL66,'Paid Invoices'!$F$6:$I$381,3,FALSE),"")</f>
        <v/>
      </c>
      <c r="BN66" s="59" t="str">
        <f>IFERROR(VLOOKUP(BL66,'Open Invoices'!$D$1:$E$3000,2,FALSE),"")</f>
        <v/>
      </c>
      <c r="BO66" s="59">
        <f>IFERROR(VLOOKUP($E66,'Dec 2015'!$D$1:$Z$300,22,FALSE),"-")</f>
        <v>1.44</v>
      </c>
      <c r="BP66" s="59" t="str">
        <f>IFERROR(VLOOKUP($E66,'Dec 2015'!$D$1:$Z$300,4,FALSE),"-")</f>
        <v>WAY2001L5J</v>
      </c>
      <c r="BQ66" s="59" t="str">
        <f>IFERROR(VLOOKUP(BP66,'Paid Invoices'!$F$6:$I$381,3,FALSE),"")</f>
        <v/>
      </c>
      <c r="BR66" s="59" t="str">
        <f>IFERROR(VLOOKUP(BP66,'Open Invoices'!$D$1:$E$3000,2,FALSE),"")</f>
        <v/>
      </c>
      <c r="BS66" s="59">
        <f>IFERROR(VLOOKUP($E66,'Nov 2015'!$D$1:$Z$300,22,FALSE),"-")</f>
        <v>1.88</v>
      </c>
      <c r="BT66" s="59" t="str">
        <f>IFERROR(VLOOKUP($E66,'Nov 2015'!$D$1:$Z$300,4,FALSE),"-")</f>
        <v>WAY2001K5AIJ</v>
      </c>
      <c r="BU66" s="59" t="str">
        <f>IFERROR(VLOOKUP(BT66,'Paid Invoices'!$F$6:$I$381,3,FALSE),"")</f>
        <v/>
      </c>
      <c r="BV66" s="59" t="str">
        <f>IFERROR(VLOOKUP(BT66,'Open Invoices'!$D$1:$E$3000,2,FALSE),"")</f>
        <v/>
      </c>
      <c r="BW66" s="59">
        <f>IFERROR(VLOOKUP($E66,'Oct 2015'!$D$1:$Z$300,22,FALSE),"-")</f>
        <v>3.46</v>
      </c>
      <c r="BX66" s="59" t="str">
        <f>IFERROR(VLOOKUP($E66,'Oct 2015'!$D$1:$Z$300,4,FALSE),"-")</f>
        <v>WAY2001J5AI</v>
      </c>
      <c r="BY66" s="59" t="str">
        <f>IFERROR(VLOOKUP(BX66,'Paid Invoices'!$F$6:$I$381,3,FALSE),"")</f>
        <v/>
      </c>
      <c r="BZ66" s="59" t="str">
        <f>IFERROR(VLOOKUP(BX66,'Open Invoices'!$D$1:$E$3000,2,FALSE),"")</f>
        <v/>
      </c>
      <c r="CA66" s="59" t="str">
        <f>IFERROR(VLOOKUP($E66,'Sep 2015'!$D$1:$Z$300,22,FALSE),"-")</f>
        <v>-</v>
      </c>
      <c r="CB66" s="59" t="str">
        <f>IFERROR(VLOOKUP($E66,'Sep 2015'!$D$1:$Z$300,4,FALSE),"-")</f>
        <v>-</v>
      </c>
      <c r="CC66" s="59" t="str">
        <f>IFERROR(VLOOKUP(CB66,'Paid Invoices'!$F$6:$I$381,3,FALSE),"")</f>
        <v/>
      </c>
      <c r="CD66" s="59" t="str">
        <f>IFERROR(VLOOKUP(CB66,'Open Invoices'!$D$1:$E$3000,2,FALSE),"")</f>
        <v/>
      </c>
      <c r="CE66" s="52"/>
      <c r="CF66" s="52" t="s">
        <v>2115</v>
      </c>
      <c r="CG66" s="49" t="str">
        <f>IFERROR(IFERROR(VLOOKUP($E66,'Asset Group  All Assets'!$B$1:$C$500,2,FALSE),(VLOOKUP($E66,'Missing-WSU-POs'!$B$1:$D$500,3,FALSE))),"?")</f>
        <v>P0742067</v>
      </c>
      <c r="CH66" s="31" t="str">
        <f t="shared" ref="CH66:CH129" si="6">IF(G66="","",G66)</f>
        <v>P0742067</v>
      </c>
      <c r="CI66" s="31" t="str">
        <f t="shared" si="5"/>
        <v/>
      </c>
      <c r="CJ66" s="29" t="str">
        <f>IFERROR(IF(VLOOKUP($E66,'Org July 2016 '!$D$1:$Z$500,3,FALSE)=G66,"-","Wrong PO"),"new")</f>
        <v>Wrong PO</v>
      </c>
      <c r="CK66" s="32">
        <f>IF(CJ66="wrong PO",(VLOOKUP($E66,'Org July 2016 '!$D$1:$Z$500,3,FALSE)),"")</f>
        <v>0</v>
      </c>
      <c r="CL66" s="29" t="str">
        <f>IFERROR(IF(VLOOKUP($E66,'Org June 2016 '!$D$1:$Z$500,3,FALSE)=G66,"-","Wrong PO"),"new")</f>
        <v>Wrong PO</v>
      </c>
      <c r="CM66" s="32">
        <f>IF(CL66="wrong PO",(VLOOKUP($E66,'Org June 2016 '!$D$1:$Z$500,3,FALSE)),"")</f>
        <v>0</v>
      </c>
      <c r="CN66" s="29" t="str">
        <f>IFERROR(IF(VLOOKUP($E66,'May 2016'!D65:Z564,3,FALSE)=G66,"-","Wrong PO"),"new")</f>
        <v>new</v>
      </c>
      <c r="CO66" s="32" t="str">
        <f>IF(CN66="wrong PO",(VLOOKUP($E66,'May 2016'!D65:Z564,3,FALSE)),"")</f>
        <v/>
      </c>
      <c r="CP66" s="29" t="str">
        <f>IFERROR(IF(VLOOKUP($E66,'Apr 2016'!$D$1:$Z$500,3,FALSE)=G66,"-","Wrong PO"),"new")</f>
        <v>-</v>
      </c>
      <c r="CQ66" s="32" t="str">
        <f>IF(CP66="wrong PO",(VLOOKUP($E66,'Apr 2016'!$D$1:$Z$500,3,FALSE)),"")</f>
        <v/>
      </c>
      <c r="CR66" s="32" t="str">
        <f>IFERROR(IF(VLOOKUP($E66,'Mar 2016'!$D$1:$Z$500,3,FALSE)=G66,"-","Wrong PO"),"new")</f>
        <v>-</v>
      </c>
      <c r="CS66" s="32" t="str">
        <f>IF(CP66="wrong PO",(VLOOKUP($E66,'Mar 2016'!$D$1:$Z$500,3,FALSE)),"")</f>
        <v/>
      </c>
      <c r="CT66" s="32" t="str">
        <f>IFERROR(IF(VLOOKUP($E66,'Feb 2016'!$D$1:$Z$500,3,FALSE)=G66,"-","Wrong PO"),"new")</f>
        <v>-</v>
      </c>
      <c r="CU66" s="32" t="str">
        <f>IF(CP66="wrong PO",(VLOOKUP($E66,'Feb 2016'!$D$1:$Z$500,3,FALSE)),"")</f>
        <v/>
      </c>
      <c r="CV66" s="29" t="str">
        <f>IFERROR(IF(VLOOKUP($E66,'Jan 2016'!$D$1:$Z$500,3,FALSE)=G66,"-","Wrong PO"),"new")</f>
        <v>-</v>
      </c>
      <c r="CW66" s="32" t="str">
        <f>IF(CV66="wrong PO",(VLOOKUP($E66,'Jan 2016'!$D$1:$Z$500,3,FALSE)),"")</f>
        <v/>
      </c>
      <c r="CX66" s="29" t="str">
        <f>IFERROR(IF(VLOOKUP($E66,'Dec 2015'!$D$1:$Z$500,3,FALSE)=G66,"-","Wrong PO"),"new")</f>
        <v>-</v>
      </c>
      <c r="CY66" s="32" t="str">
        <f>IF(CX66="wrong PO",(VLOOKUP($E66,'Dec 2015'!$D$1:$Z$500,3,FALSE)),"")</f>
        <v/>
      </c>
      <c r="CZ66" s="29" t="str">
        <f>IFERROR(IF(VLOOKUP($E66,'Nov 2015'!$D$1:$Z$500,3,FALSE)=G66,"-","Wrong PO"),"new")</f>
        <v>-</v>
      </c>
      <c r="DA66" s="32" t="str">
        <f>IF(CZ66="wrong PO",(VLOOKUP($E66,'Nov 2015'!$D$1:$Z$500,3,FALSE)),"")</f>
        <v/>
      </c>
      <c r="DB66" s="29" t="str">
        <f>IFERROR(IF(VLOOKUP($E66,'Oct 2015'!$D$1:$Z$500,3,FALSE)=G66,"-","Wrong PO"),"new")</f>
        <v>-</v>
      </c>
      <c r="DC66" s="32" t="str">
        <f>IF(DB66="wrong PO",(VLOOKUP($E66,'Oct 2015'!$D$1:$Z$500,3,FALSE)),"")</f>
        <v/>
      </c>
      <c r="DD66" s="29" t="str">
        <f>IFERROR(IF(VLOOKUP($E66,'Sep 2015'!$D$1:$Z$500,3,FALSE)=G66,"-","Wrong PO"),"new")</f>
        <v>new</v>
      </c>
      <c r="DE66" s="32" t="str">
        <f>IF(DD66="wrong PO",(VLOOKUP($E66,'Sep 2015'!$D$1:$Z$500,3,FALSE)),"")</f>
        <v/>
      </c>
    </row>
    <row r="67" spans="1:109">
      <c r="A67" s="115">
        <v>66</v>
      </c>
      <c r="B67" s="2" t="s">
        <v>841</v>
      </c>
      <c r="C67" s="2" t="s">
        <v>510</v>
      </c>
      <c r="D67" s="2" t="s">
        <v>69</v>
      </c>
      <c r="E67" s="2" t="s">
        <v>255</v>
      </c>
      <c r="F67" s="2" t="s">
        <v>371</v>
      </c>
      <c r="G67" s="21" t="s">
        <v>116</v>
      </c>
      <c r="H67" s="21" t="str">
        <f>IFERROR(VLOOKUP($E67,'Wayne Master'!$B$1:$C$315,2,FALSE),"not on master")</f>
        <v>P0742067</v>
      </c>
      <c r="I67" s="11" t="s">
        <v>2098</v>
      </c>
      <c r="J67" s="3">
        <v>42199</v>
      </c>
      <c r="K67" s="2" t="s">
        <v>28</v>
      </c>
      <c r="L67" s="2" t="s">
        <v>373</v>
      </c>
      <c r="M67" s="2" t="s">
        <v>30</v>
      </c>
      <c r="N67" s="2" t="s">
        <v>31</v>
      </c>
      <c r="O67" s="2" t="s">
        <v>32</v>
      </c>
      <c r="P67" s="4">
        <v>3699</v>
      </c>
      <c r="Q67" s="4">
        <v>3986</v>
      </c>
      <c r="R67" s="4">
        <v>287</v>
      </c>
      <c r="S67" s="5">
        <v>4.8499999999999996</v>
      </c>
      <c r="T67" s="4">
        <v>7189</v>
      </c>
      <c r="U67" s="4">
        <v>7801</v>
      </c>
      <c r="V67" s="4">
        <v>612</v>
      </c>
      <c r="W67" s="5">
        <v>36.6</v>
      </c>
      <c r="X67" s="5">
        <v>0</v>
      </c>
      <c r="Y67" s="14">
        <v>41.45</v>
      </c>
      <c r="Z67" s="14">
        <v>0</v>
      </c>
      <c r="AA67" s="14">
        <v>41.45</v>
      </c>
      <c r="AB67" s="4">
        <v>24580</v>
      </c>
      <c r="AC67" s="55"/>
      <c r="AD67" s="59">
        <f t="shared" ref="AD67:AD130" si="7">SUM(AI67,AM67,AQ67,AU67,AY67,BC67,BG67,BK67,BO67,BS67,BW67,CA67)</f>
        <v>533.56999999999994</v>
      </c>
      <c r="AE67" s="59">
        <f t="shared" ref="AE67:AE130" si="8">(Q67*0.0169)+(U67*0.0598)</f>
        <v>533.86320000000001</v>
      </c>
      <c r="AF67" s="102">
        <f>IFERROR(IFERROR(VLOOKUP($G67,'FPO034'!$J$9:$Q$196,7,FALSE),(VLOOKUP($H67,'FPO034'!$J$9:$Q$196,7,FALSE))),"No PO")</f>
        <v>11458.2</v>
      </c>
      <c r="AG67" s="102">
        <f>IFERROR(IFERROR(VLOOKUP($G67,'FPO034'!$J$9:$Q$196,8,FALSE),(VLOOKUP($H67,'FPO034'!$J$9:$Q$196,8,FALSE))),"No PO")</f>
        <v>0</v>
      </c>
      <c r="AH67" s="102" t="str">
        <f t="shared" ref="AH67:AH130" si="9">IF(AG67&lt;&gt;0,"No",IF(AD67&gt;AF67,"No",IF(AD67/AE67&lt;1,"--",IF(AD67/AE67&lt;1.02,"Maybe","No"))))</f>
        <v>--</v>
      </c>
      <c r="AI67" s="59">
        <f>IFERROR(VLOOKUP($E67,'Rev2 Aug 16'!$D$1:$Z$300,22,FALSE),"-")</f>
        <v>41.45</v>
      </c>
      <c r="AJ67" s="59" t="str">
        <f>IFERROR(VLOOKUP($E67,'Rev2 Aug 16'!$D$1:$Z$300,5,FALSE),"-")</f>
        <v>WAY2001H6M</v>
      </c>
      <c r="AK67" s="59" t="str">
        <f>IFERROR(VLOOKUP(AJ67,'Paid Invoices'!$F$6:$I$381,3,FALSE),"")</f>
        <v/>
      </c>
      <c r="AL67" s="59" t="str">
        <f>IFERROR(VLOOKUP(AJ67,'Open Invoices'!$D$1:$E$3000,2,FALSE),"")</f>
        <v/>
      </c>
      <c r="AM67" s="59">
        <f>IFERROR(VLOOKUP($E67,'Rev2 July 16'!$D$1:$Z$300,22,FALSE),"-")</f>
        <v>31.75</v>
      </c>
      <c r="AN67" s="59" t="str">
        <f>IFERROR(VLOOKUP($E67,'Rev2 July 16'!$D$1:$Z$300,5,FALSE),"-")</f>
        <v>WAY2001G6N</v>
      </c>
      <c r="AO67" s="59" t="str">
        <f>IFERROR(VLOOKUP(AN67,'Paid Invoices'!$F$6:$I$381,3,FALSE),"")</f>
        <v/>
      </c>
      <c r="AP67" s="59" t="str">
        <f>IFERROR(VLOOKUP(AN67,'Open Invoices'!$D$1:$E$3000,2,FALSE),"")</f>
        <v/>
      </c>
      <c r="AQ67" s="59">
        <f>IFERROR(VLOOKUP($E67,'Rev June 16'!$D$1:$Z$300,22,FALSE),"-")</f>
        <v>37.47</v>
      </c>
      <c r="AR67" s="59" t="str">
        <f>IFERROR(VLOOKUP($E67,'Rev June 16'!$D$1:$Z$300,4,FALSE),"-")</f>
        <v>WAY2001F6N</v>
      </c>
      <c r="AS67" s="59" t="str">
        <f>IFERROR(VLOOKUP(AR67,'Paid Invoices'!$F$6:$I$381,3,FALSE),"")</f>
        <v/>
      </c>
      <c r="AT67" s="59" t="str">
        <f>IFERROR(VLOOKUP(AR67,'Open Invoices'!$D$1:$E$3000,2,FALSE),"")</f>
        <v/>
      </c>
      <c r="AU67" s="59">
        <f>IFERROR(VLOOKUP($E67,'May 2016'!$D$1:$Z$300,22,FALSE),"-")</f>
        <v>54.89</v>
      </c>
      <c r="AV67" s="59" t="str">
        <f>IFERROR(VLOOKUP($E67,'May 2016'!$D$1:$Z$300,4,FALSE),"-")</f>
        <v>WAY2001E6N</v>
      </c>
      <c r="AW67" s="59" t="str">
        <f>IFERROR(VLOOKUP(AV67,'Paid Invoices'!$F$6:$I$381,3,FALSE),"")</f>
        <v/>
      </c>
      <c r="AX67" s="59" t="str">
        <f>IFERROR(VLOOKUP(AV67,'Open Invoices'!$D$1:$E$3000,2,FALSE),"")</f>
        <v/>
      </c>
      <c r="AY67" s="59">
        <f>IFERROR(VLOOKUP($E67,'Apr 2016'!$D$1:$Z$300,22,FALSE),"-")</f>
        <v>116.6</v>
      </c>
      <c r="AZ67" s="59" t="str">
        <f>IFERROR(VLOOKUP($E67,'Apr 2016'!$D$1:$Z$300,4,FALSE),"-")</f>
        <v>WAY2001D6O</v>
      </c>
      <c r="BA67" s="59" t="str">
        <f>IFERROR(VLOOKUP(AZ67,'Paid Invoices'!$F$6:$I$381,3,FALSE),"")</f>
        <v/>
      </c>
      <c r="BB67" s="59" t="str">
        <f>IFERROR(VLOOKUP(AZ67,'Open Invoices'!$D$1:$E$3000,2,FALSE),"")</f>
        <v/>
      </c>
      <c r="BC67" s="59">
        <f>IFERROR(VLOOKUP($E67,'Mar 2016'!$D$1:$Z$300,22,FALSE),"-")</f>
        <v>44.77</v>
      </c>
      <c r="BD67" s="59" t="str">
        <f>IFERROR(VLOOKUP($E67,'Mar 2016'!$D$1:$Z$300,4,FALSE),"-")</f>
        <v>WAY2001C6N</v>
      </c>
      <c r="BE67" s="59" t="str">
        <f>IFERROR(VLOOKUP(BD67,'Paid Invoices'!$F$6:$I$381,3,FALSE),"")</f>
        <v/>
      </c>
      <c r="BF67" s="59" t="str">
        <f>IFERROR(VLOOKUP(BD67,'Open Invoices'!$D$1:$E$3000,2,FALSE),"")</f>
        <v/>
      </c>
      <c r="BG67" s="59">
        <f>IFERROR(VLOOKUP($E67,'Feb 2016'!$D$1:$Z$300,22,FALSE),"-")</f>
        <v>42.37</v>
      </c>
      <c r="BH67" s="59" t="str">
        <f>IFERROR(VLOOKUP($E67,'Feb 2016'!$D$1:$Z$300,4,FALSE),"-")</f>
        <v>WAY2001B6J</v>
      </c>
      <c r="BI67" s="59" t="str">
        <f>IFERROR(VLOOKUP(BH67,'Paid Invoices'!$F$6:$I$381,3,FALSE),"")</f>
        <v/>
      </c>
      <c r="BJ67" s="59" t="str">
        <f>IFERROR(VLOOKUP(BH67,'Open Invoices'!$D$1:$E$3000,2,FALSE),"")</f>
        <v/>
      </c>
      <c r="BK67" s="59">
        <f>IFERROR(VLOOKUP($E67,'Jan 2016'!$D$1:$Z$300,22,FALSE),"-")</f>
        <v>26.47</v>
      </c>
      <c r="BL67" s="59" t="str">
        <f>IFERROR(VLOOKUP($E67,'Jan 2016'!$D$1:$Z$300,4,FALSE),"-")</f>
        <v>WAY2001A6AI</v>
      </c>
      <c r="BM67" s="59" t="str">
        <f>IFERROR(VLOOKUP(BL67,'Paid Invoices'!$F$6:$I$381,3,FALSE),"")</f>
        <v/>
      </c>
      <c r="BN67" s="59" t="str">
        <f>IFERROR(VLOOKUP(BL67,'Open Invoices'!$D$1:$E$3000,2,FALSE),"")</f>
        <v/>
      </c>
      <c r="BO67" s="59">
        <f>IFERROR(VLOOKUP($E67,'Dec 2015'!$D$1:$Z$300,22,FALSE),"-")</f>
        <v>33.64</v>
      </c>
      <c r="BP67" s="59" t="str">
        <f>IFERROR(VLOOKUP($E67,'Dec 2015'!$D$1:$Z$300,4,FALSE),"-")</f>
        <v>WAY2001L5J</v>
      </c>
      <c r="BQ67" s="59" t="str">
        <f>IFERROR(VLOOKUP(BP67,'Paid Invoices'!$F$6:$I$381,3,FALSE),"")</f>
        <v/>
      </c>
      <c r="BR67" s="59" t="str">
        <f>IFERROR(VLOOKUP(BP67,'Open Invoices'!$D$1:$E$3000,2,FALSE),"")</f>
        <v/>
      </c>
      <c r="BS67" s="59">
        <f>IFERROR(VLOOKUP($E67,'Nov 2015'!$D$1:$Z$300,22,FALSE),"-")</f>
        <v>69.66</v>
      </c>
      <c r="BT67" s="59" t="str">
        <f>IFERROR(VLOOKUP($E67,'Nov 2015'!$D$1:$Z$300,4,FALSE),"-")</f>
        <v>WAY2001K5AI</v>
      </c>
      <c r="BU67" s="59" t="str">
        <f>IFERROR(VLOOKUP(BT67,'Paid Invoices'!$F$6:$I$381,3,FALSE),"")</f>
        <v/>
      </c>
      <c r="BV67" s="59" t="str">
        <f>IFERROR(VLOOKUP(BT67,'Open Invoices'!$D$1:$E$3000,2,FALSE),"")</f>
        <v/>
      </c>
      <c r="BW67" s="59">
        <f>IFERROR(VLOOKUP($E67,'Oct 2015'!$D$1:$Z$300,22,FALSE),"-")</f>
        <v>34.5</v>
      </c>
      <c r="BX67" s="59" t="str">
        <f>IFERROR(VLOOKUP($E67,'Oct 2015'!$D$1:$Z$300,4,FALSE),"-")</f>
        <v>WAY2001J5AI</v>
      </c>
      <c r="BY67" s="59" t="str">
        <f>IFERROR(VLOOKUP(BX67,'Paid Invoices'!$F$6:$I$381,3,FALSE),"")</f>
        <v/>
      </c>
      <c r="BZ67" s="59" t="str">
        <f>IFERROR(VLOOKUP(BX67,'Open Invoices'!$D$1:$E$3000,2,FALSE),"")</f>
        <v/>
      </c>
      <c r="CA67" s="59" t="str">
        <f>IFERROR(VLOOKUP($E67,'Sep 2015'!$D$1:$Z$300,22,FALSE),"-")</f>
        <v>-</v>
      </c>
      <c r="CB67" s="59" t="str">
        <f>IFERROR(VLOOKUP($E67,'Sep 2015'!$D$1:$Z$300,4,FALSE),"-")</f>
        <v>-</v>
      </c>
      <c r="CC67" s="59" t="str">
        <f>IFERROR(VLOOKUP(CB67,'Paid Invoices'!$F$6:$I$381,3,FALSE),"")</f>
        <v/>
      </c>
      <c r="CD67" s="59" t="str">
        <f>IFERROR(VLOOKUP(CB67,'Open Invoices'!$D$1:$E$3000,2,FALSE),"")</f>
        <v/>
      </c>
      <c r="CE67" s="52"/>
      <c r="CF67" s="52" t="s">
        <v>2115</v>
      </c>
      <c r="CG67" s="49" t="str">
        <f>IFERROR(IFERROR(VLOOKUP($E67,'Asset Group  All Assets'!$B$1:$C$500,2,FALSE),(VLOOKUP($E67,'Missing-WSU-POs'!$B$1:$D$500,3,FALSE))),"?")</f>
        <v>P0742067</v>
      </c>
      <c r="CH67" s="31" t="str">
        <f t="shared" si="6"/>
        <v>P0742067</v>
      </c>
      <c r="CI67" s="31" t="str">
        <f t="shared" si="5"/>
        <v/>
      </c>
      <c r="CJ67" s="29" t="str">
        <f>IFERROR(IF(VLOOKUP($E67,'Org July 2016 '!$D$1:$Z$500,3,FALSE)=G67,"-","Wrong PO"),"new")</f>
        <v>Wrong PO</v>
      </c>
      <c r="CK67" s="32">
        <f>IF(CJ67="wrong PO",(VLOOKUP($E67,'Org July 2016 '!$D$1:$Z$500,3,FALSE)),"")</f>
        <v>0</v>
      </c>
      <c r="CL67" s="29" t="str">
        <f>IFERROR(IF(VLOOKUP($E67,'Org June 2016 '!$D$1:$Z$500,3,FALSE)=G67,"-","Wrong PO"),"new")</f>
        <v>Wrong PO</v>
      </c>
      <c r="CM67" s="32">
        <f>IF(CL67="wrong PO",(VLOOKUP($E67,'Org June 2016 '!$D$1:$Z$500,3,FALSE)),"")</f>
        <v>0</v>
      </c>
      <c r="CN67" s="29" t="str">
        <f>IFERROR(IF(VLOOKUP($E67,'May 2016'!D66:Z565,3,FALSE)=G67,"-","Wrong PO"),"new")</f>
        <v>new</v>
      </c>
      <c r="CO67" s="32" t="str">
        <f>IF(CN67="wrong PO",(VLOOKUP($E67,'May 2016'!D66:Z565,3,FALSE)),"")</f>
        <v/>
      </c>
      <c r="CP67" s="29" t="str">
        <f>IFERROR(IF(VLOOKUP($E67,'Apr 2016'!$D$1:$Z$500,3,FALSE)=G67,"-","Wrong PO"),"new")</f>
        <v>-</v>
      </c>
      <c r="CQ67" s="32" t="str">
        <f>IF(CP67="wrong PO",(VLOOKUP($E67,'Apr 2016'!$D$1:$Z$500,3,FALSE)),"")</f>
        <v/>
      </c>
      <c r="CR67" s="32" t="str">
        <f>IFERROR(IF(VLOOKUP($E67,'Mar 2016'!$D$1:$Z$500,3,FALSE)=G67,"-","Wrong PO"),"new")</f>
        <v>-</v>
      </c>
      <c r="CS67" s="32" t="str">
        <f>IF(CP67="wrong PO",(VLOOKUP($E67,'Mar 2016'!$D$1:$Z$500,3,FALSE)),"")</f>
        <v/>
      </c>
      <c r="CT67" s="32" t="str">
        <f>IFERROR(IF(VLOOKUP($E67,'Feb 2016'!$D$1:$Z$500,3,FALSE)=G67,"-","Wrong PO"),"new")</f>
        <v>-</v>
      </c>
      <c r="CU67" s="32" t="str">
        <f>IF(CP67="wrong PO",(VLOOKUP($E67,'Feb 2016'!$D$1:$Z$500,3,FALSE)),"")</f>
        <v/>
      </c>
      <c r="CV67" s="29" t="str">
        <f>IFERROR(IF(VLOOKUP($E67,'Jan 2016'!$D$1:$Z$500,3,FALSE)=G67,"-","Wrong PO"),"new")</f>
        <v>-</v>
      </c>
      <c r="CW67" s="32" t="str">
        <f>IF(CV67="wrong PO",(VLOOKUP($E67,'Jan 2016'!$D$1:$Z$500,3,FALSE)),"")</f>
        <v/>
      </c>
      <c r="CX67" s="29" t="str">
        <f>IFERROR(IF(VLOOKUP($E67,'Dec 2015'!$D$1:$Z$500,3,FALSE)=G67,"-","Wrong PO"),"new")</f>
        <v>-</v>
      </c>
      <c r="CY67" s="32" t="str">
        <f>IF(CX67="wrong PO",(VLOOKUP($E67,'Dec 2015'!$D$1:$Z$500,3,FALSE)),"")</f>
        <v/>
      </c>
      <c r="CZ67" s="29" t="str">
        <f>IFERROR(IF(VLOOKUP($E67,'Nov 2015'!$D$1:$Z$500,3,FALSE)=G67,"-","Wrong PO"),"new")</f>
        <v>-</v>
      </c>
      <c r="DA67" s="32" t="str">
        <f>IF(CZ67="wrong PO",(VLOOKUP($E67,'Nov 2015'!$D$1:$Z$500,3,FALSE)),"")</f>
        <v/>
      </c>
      <c r="DB67" s="29" t="str">
        <f>IFERROR(IF(VLOOKUP($E67,'Oct 2015'!$D$1:$Z$500,3,FALSE)=G67,"-","Wrong PO"),"new")</f>
        <v>-</v>
      </c>
      <c r="DC67" s="32" t="str">
        <f>IF(DB67="wrong PO",(VLOOKUP($E67,'Oct 2015'!$D$1:$Z$500,3,FALSE)),"")</f>
        <v/>
      </c>
      <c r="DD67" s="29" t="str">
        <f>IFERROR(IF(VLOOKUP($E67,'Sep 2015'!$D$1:$Z$500,3,FALSE)=G67,"-","Wrong PO"),"new")</f>
        <v>new</v>
      </c>
      <c r="DE67" s="32" t="str">
        <f>IF(DD67="wrong PO",(VLOOKUP($E67,'Sep 2015'!$D$1:$Z$500,3,FALSE)),"")</f>
        <v/>
      </c>
    </row>
    <row r="68" spans="1:109">
      <c r="A68" s="115">
        <v>67</v>
      </c>
      <c r="B68" s="2" t="s">
        <v>841</v>
      </c>
      <c r="C68" s="2" t="s">
        <v>510</v>
      </c>
      <c r="D68" s="2" t="s">
        <v>69</v>
      </c>
      <c r="E68" s="2" t="s">
        <v>256</v>
      </c>
      <c r="F68" s="2" t="s">
        <v>371</v>
      </c>
      <c r="G68" s="21" t="s">
        <v>116</v>
      </c>
      <c r="H68" s="21" t="str">
        <f>IFERROR(VLOOKUP($E68,'Wayne Master'!$B$1:$C$315,2,FALSE),"not on master")</f>
        <v>P0742067</v>
      </c>
      <c r="I68" s="11" t="s">
        <v>2098</v>
      </c>
      <c r="J68" s="3">
        <v>42199</v>
      </c>
      <c r="K68" s="2" t="s">
        <v>28</v>
      </c>
      <c r="L68" s="2" t="s">
        <v>373</v>
      </c>
      <c r="M68" s="2" t="s">
        <v>30</v>
      </c>
      <c r="N68" s="2" t="s">
        <v>31</v>
      </c>
      <c r="O68" s="2" t="s">
        <v>32</v>
      </c>
      <c r="P68" s="4">
        <v>611</v>
      </c>
      <c r="Q68" s="4">
        <v>674</v>
      </c>
      <c r="R68" s="4">
        <v>63</v>
      </c>
      <c r="S68" s="5">
        <v>1.06</v>
      </c>
      <c r="T68" s="4">
        <v>1944</v>
      </c>
      <c r="U68" s="4">
        <v>2071</v>
      </c>
      <c r="V68" s="4">
        <v>127</v>
      </c>
      <c r="W68" s="5">
        <v>7.59</v>
      </c>
      <c r="X68" s="5">
        <v>0</v>
      </c>
      <c r="Y68" s="14">
        <v>8.65</v>
      </c>
      <c r="Z68" s="14">
        <v>0</v>
      </c>
      <c r="AA68" s="14">
        <v>8.65</v>
      </c>
      <c r="AB68" s="4">
        <v>24580</v>
      </c>
      <c r="AC68" s="55"/>
      <c r="AD68" s="59">
        <f t="shared" si="7"/>
        <v>134.99999999999997</v>
      </c>
      <c r="AE68" s="59">
        <f t="shared" si="8"/>
        <v>135.2364</v>
      </c>
      <c r="AF68" s="102">
        <f>IFERROR(IFERROR(VLOOKUP($G68,'FPO034'!$J$9:$Q$196,7,FALSE),(VLOOKUP($H68,'FPO034'!$J$9:$Q$196,7,FALSE))),"No PO")</f>
        <v>11458.2</v>
      </c>
      <c r="AG68" s="102">
        <f>IFERROR(IFERROR(VLOOKUP($G68,'FPO034'!$J$9:$Q$196,8,FALSE),(VLOOKUP($H68,'FPO034'!$J$9:$Q$196,8,FALSE))),"No PO")</f>
        <v>0</v>
      </c>
      <c r="AH68" s="102" t="str">
        <f t="shared" si="9"/>
        <v>--</v>
      </c>
      <c r="AI68" s="59">
        <f>IFERROR(VLOOKUP($E68,'Rev2 Aug 16'!$D$1:$Z$300,22,FALSE),"-")</f>
        <v>8.65</v>
      </c>
      <c r="AJ68" s="59" t="str">
        <f>IFERROR(VLOOKUP($E68,'Rev2 Aug 16'!$D$1:$Z$300,5,FALSE),"-")</f>
        <v>WAY2001H6M</v>
      </c>
      <c r="AK68" s="59" t="str">
        <f>IFERROR(VLOOKUP(AJ68,'Paid Invoices'!$F$6:$I$381,3,FALSE),"")</f>
        <v/>
      </c>
      <c r="AL68" s="59" t="str">
        <f>IFERROR(VLOOKUP(AJ68,'Open Invoices'!$D$1:$E$3000,2,FALSE),"")</f>
        <v/>
      </c>
      <c r="AM68" s="59">
        <f>IFERROR(VLOOKUP($E68,'Rev2 July 16'!$D$1:$Z$300,22,FALSE),"-")</f>
        <v>7.91</v>
      </c>
      <c r="AN68" s="59" t="str">
        <f>IFERROR(VLOOKUP($E68,'Rev2 July 16'!$D$1:$Z$300,5,FALSE),"-")</f>
        <v>WAY2001G6N</v>
      </c>
      <c r="AO68" s="59" t="str">
        <f>IFERROR(VLOOKUP(AN68,'Paid Invoices'!$F$6:$I$381,3,FALSE),"")</f>
        <v/>
      </c>
      <c r="AP68" s="59" t="str">
        <f>IFERROR(VLOOKUP(AN68,'Open Invoices'!$D$1:$E$3000,2,FALSE),"")</f>
        <v/>
      </c>
      <c r="AQ68" s="59">
        <f>IFERROR(VLOOKUP($E68,'Rev June 16'!$D$1:$Z$300,22,FALSE),"-")</f>
        <v>1.74</v>
      </c>
      <c r="AR68" s="59" t="str">
        <f>IFERROR(VLOOKUP($E68,'Rev June 16'!$D$1:$Z$300,4,FALSE),"-")</f>
        <v>WAY2001F6N</v>
      </c>
      <c r="AS68" s="59" t="str">
        <f>IFERROR(VLOOKUP(AR68,'Paid Invoices'!$F$6:$I$381,3,FALSE),"")</f>
        <v/>
      </c>
      <c r="AT68" s="59" t="str">
        <f>IFERROR(VLOOKUP(AR68,'Open Invoices'!$D$1:$E$3000,2,FALSE),"")</f>
        <v/>
      </c>
      <c r="AU68" s="59">
        <f>IFERROR(VLOOKUP($E68,'May 2016'!$D$1:$Z$300,22,FALSE),"-")</f>
        <v>29.92</v>
      </c>
      <c r="AV68" s="59" t="str">
        <f>IFERROR(VLOOKUP($E68,'May 2016'!$D$1:$Z$300,4,FALSE),"-")</f>
        <v>WAY2001E6N</v>
      </c>
      <c r="AW68" s="59" t="str">
        <f>IFERROR(VLOOKUP(AV68,'Paid Invoices'!$F$6:$I$381,3,FALSE),"")</f>
        <v/>
      </c>
      <c r="AX68" s="59" t="str">
        <f>IFERROR(VLOOKUP(AV68,'Open Invoices'!$D$1:$E$3000,2,FALSE),"")</f>
        <v/>
      </c>
      <c r="AY68" s="59">
        <f>IFERROR(VLOOKUP($E68,'Apr 2016'!$D$1:$Z$300,22,FALSE),"-")</f>
        <v>7.01</v>
      </c>
      <c r="AZ68" s="59" t="str">
        <f>IFERROR(VLOOKUP($E68,'Apr 2016'!$D$1:$Z$300,4,FALSE),"-")</f>
        <v>WAY2001D6O</v>
      </c>
      <c r="BA68" s="59" t="str">
        <f>IFERROR(VLOOKUP(AZ68,'Paid Invoices'!$F$6:$I$381,3,FALSE),"")</f>
        <v/>
      </c>
      <c r="BB68" s="59" t="str">
        <f>IFERROR(VLOOKUP(AZ68,'Open Invoices'!$D$1:$E$3000,2,FALSE),"")</f>
        <v/>
      </c>
      <c r="BC68" s="59">
        <f>IFERROR(VLOOKUP($E68,'Mar 2016'!$D$1:$Z$300,22,FALSE),"-")</f>
        <v>5.8</v>
      </c>
      <c r="BD68" s="59" t="str">
        <f>IFERROR(VLOOKUP($E68,'Mar 2016'!$D$1:$Z$300,4,FALSE),"-")</f>
        <v>WAY2001C6N</v>
      </c>
      <c r="BE68" s="59" t="str">
        <f>IFERROR(VLOOKUP(BD68,'Paid Invoices'!$F$6:$I$381,3,FALSE),"")</f>
        <v/>
      </c>
      <c r="BF68" s="59" t="str">
        <f>IFERROR(VLOOKUP(BD68,'Open Invoices'!$D$1:$E$3000,2,FALSE),"")</f>
        <v/>
      </c>
      <c r="BG68" s="59">
        <f>IFERROR(VLOOKUP($E68,'Feb 2016'!$D$1:$Z$300,22,FALSE),"-")</f>
        <v>6.9</v>
      </c>
      <c r="BH68" s="59" t="str">
        <f>IFERROR(VLOOKUP($E68,'Feb 2016'!$D$1:$Z$300,4,FALSE),"-")</f>
        <v>WAY2001B6J</v>
      </c>
      <c r="BI68" s="59" t="str">
        <f>IFERROR(VLOOKUP(BH68,'Paid Invoices'!$F$6:$I$381,3,FALSE),"")</f>
        <v/>
      </c>
      <c r="BJ68" s="59" t="str">
        <f>IFERROR(VLOOKUP(BH68,'Open Invoices'!$D$1:$E$3000,2,FALSE),"")</f>
        <v/>
      </c>
      <c r="BK68" s="59">
        <f>IFERROR(VLOOKUP($E68,'Jan 2016'!$D$1:$Z$300,22,FALSE),"-")</f>
        <v>2.35</v>
      </c>
      <c r="BL68" s="59" t="str">
        <f>IFERROR(VLOOKUP($E68,'Jan 2016'!$D$1:$Z$300,4,FALSE),"-")</f>
        <v>WAY2001A6AI</v>
      </c>
      <c r="BM68" s="59" t="str">
        <f>IFERROR(VLOOKUP(BL68,'Paid Invoices'!$F$6:$I$381,3,FALSE),"")</f>
        <v/>
      </c>
      <c r="BN68" s="59" t="str">
        <f>IFERROR(VLOOKUP(BL68,'Open Invoices'!$D$1:$E$3000,2,FALSE),"")</f>
        <v/>
      </c>
      <c r="BO68" s="59">
        <f>IFERROR(VLOOKUP($E68,'Dec 2015'!$D$1:$Z$300,22,FALSE),"-")</f>
        <v>7.21</v>
      </c>
      <c r="BP68" s="59" t="str">
        <f>IFERROR(VLOOKUP($E68,'Dec 2015'!$D$1:$Z$300,4,FALSE),"-")</f>
        <v>WAY2001L5J</v>
      </c>
      <c r="BQ68" s="59" t="str">
        <f>IFERROR(VLOOKUP(BP68,'Paid Invoices'!$F$6:$I$381,3,FALSE),"")</f>
        <v/>
      </c>
      <c r="BR68" s="59" t="str">
        <f>IFERROR(VLOOKUP(BP68,'Open Invoices'!$D$1:$E$3000,2,FALSE),"")</f>
        <v/>
      </c>
      <c r="BS68" s="59">
        <f>IFERROR(VLOOKUP($E68,'Nov 2015'!$D$1:$Z$300,22,FALSE),"-")</f>
        <v>13.61</v>
      </c>
      <c r="BT68" s="59" t="str">
        <f>IFERROR(VLOOKUP($E68,'Nov 2015'!$D$1:$Z$300,4,FALSE),"-")</f>
        <v>WAY2001K5AI</v>
      </c>
      <c r="BU68" s="59" t="str">
        <f>IFERROR(VLOOKUP(BT68,'Paid Invoices'!$F$6:$I$381,3,FALSE),"")</f>
        <v/>
      </c>
      <c r="BV68" s="59" t="str">
        <f>IFERROR(VLOOKUP(BT68,'Open Invoices'!$D$1:$E$3000,2,FALSE),"")</f>
        <v/>
      </c>
      <c r="BW68" s="59">
        <f>IFERROR(VLOOKUP($E68,'Oct 2015'!$D$1:$Z$300,22,FALSE),"-")</f>
        <v>43.9</v>
      </c>
      <c r="BX68" s="59" t="str">
        <f>IFERROR(VLOOKUP($E68,'Oct 2015'!$D$1:$Z$300,4,FALSE),"-")</f>
        <v>WAY2001J5AI</v>
      </c>
      <c r="BY68" s="59" t="str">
        <f>IFERROR(VLOOKUP(BX68,'Paid Invoices'!$F$6:$I$381,3,FALSE),"")</f>
        <v/>
      </c>
      <c r="BZ68" s="59" t="str">
        <f>IFERROR(VLOOKUP(BX68,'Open Invoices'!$D$1:$E$3000,2,FALSE),"")</f>
        <v/>
      </c>
      <c r="CA68" s="59" t="str">
        <f>IFERROR(VLOOKUP($E68,'Sep 2015'!$D$1:$Z$300,22,FALSE),"-")</f>
        <v>-</v>
      </c>
      <c r="CB68" s="59" t="str">
        <f>IFERROR(VLOOKUP($E68,'Sep 2015'!$D$1:$Z$300,4,FALSE),"-")</f>
        <v>-</v>
      </c>
      <c r="CC68" s="59" t="str">
        <f>IFERROR(VLOOKUP(CB68,'Paid Invoices'!$F$6:$I$381,3,FALSE),"")</f>
        <v/>
      </c>
      <c r="CD68" s="59" t="str">
        <f>IFERROR(VLOOKUP(CB68,'Open Invoices'!$D$1:$E$3000,2,FALSE),"")</f>
        <v/>
      </c>
      <c r="CE68" s="52"/>
      <c r="CF68" s="52" t="s">
        <v>2115</v>
      </c>
      <c r="CG68" s="49" t="str">
        <f>IFERROR(IFERROR(VLOOKUP($E68,'Asset Group  All Assets'!$B$1:$C$500,2,FALSE),(VLOOKUP($E68,'Missing-WSU-POs'!$B$1:$D$500,3,FALSE))),"?")</f>
        <v>P0742067</v>
      </c>
      <c r="CH68" s="31" t="str">
        <f t="shared" si="6"/>
        <v>P0742067</v>
      </c>
      <c r="CI68" s="31" t="str">
        <f t="shared" si="5"/>
        <v/>
      </c>
      <c r="CJ68" s="29" t="str">
        <f>IFERROR(IF(VLOOKUP($E68,'Org July 2016 '!$D$1:$Z$500,3,FALSE)=G68,"-","Wrong PO"),"new")</f>
        <v>Wrong PO</v>
      </c>
      <c r="CK68" s="32">
        <f>IF(CJ68="wrong PO",(VLOOKUP($E68,'Org July 2016 '!$D$1:$Z$500,3,FALSE)),"")</f>
        <v>0</v>
      </c>
      <c r="CL68" s="29" t="str">
        <f>IFERROR(IF(VLOOKUP($E68,'Org June 2016 '!$D$1:$Z$500,3,FALSE)=G68,"-","Wrong PO"),"new")</f>
        <v>Wrong PO</v>
      </c>
      <c r="CM68" s="32">
        <f>IF(CL68="wrong PO",(VLOOKUP($E68,'Org June 2016 '!$D$1:$Z$500,3,FALSE)),"")</f>
        <v>0</v>
      </c>
      <c r="CN68" s="29" t="str">
        <f>IFERROR(IF(VLOOKUP($E68,'May 2016'!D67:Z566,3,FALSE)=G68,"-","Wrong PO"),"new")</f>
        <v>new</v>
      </c>
      <c r="CO68" s="32" t="str">
        <f>IF(CN68="wrong PO",(VLOOKUP($E68,'May 2016'!D67:Z566,3,FALSE)),"")</f>
        <v/>
      </c>
      <c r="CP68" s="29" t="str">
        <f>IFERROR(IF(VLOOKUP($E68,'Apr 2016'!$D$1:$Z$500,3,FALSE)=G68,"-","Wrong PO"),"new")</f>
        <v>-</v>
      </c>
      <c r="CQ68" s="32" t="str">
        <f>IF(CP68="wrong PO",(VLOOKUP($E68,'Apr 2016'!$D$1:$Z$500,3,FALSE)),"")</f>
        <v/>
      </c>
      <c r="CR68" s="32" t="str">
        <f>IFERROR(IF(VLOOKUP($E68,'Mar 2016'!$D$1:$Z$500,3,FALSE)=G68,"-","Wrong PO"),"new")</f>
        <v>-</v>
      </c>
      <c r="CS68" s="32" t="str">
        <f>IF(CP68="wrong PO",(VLOOKUP($E68,'Mar 2016'!$D$1:$Z$500,3,FALSE)),"")</f>
        <v/>
      </c>
      <c r="CT68" s="32" t="str">
        <f>IFERROR(IF(VLOOKUP($E68,'Feb 2016'!$D$1:$Z$500,3,FALSE)=G68,"-","Wrong PO"),"new")</f>
        <v>-</v>
      </c>
      <c r="CU68" s="32" t="str">
        <f>IF(CP68="wrong PO",(VLOOKUP($E68,'Feb 2016'!$D$1:$Z$500,3,FALSE)),"")</f>
        <v/>
      </c>
      <c r="CV68" s="29" t="str">
        <f>IFERROR(IF(VLOOKUP($E68,'Jan 2016'!$D$1:$Z$500,3,FALSE)=G68,"-","Wrong PO"),"new")</f>
        <v>-</v>
      </c>
      <c r="CW68" s="32" t="str">
        <f>IF(CV68="wrong PO",(VLOOKUP($E68,'Jan 2016'!$D$1:$Z$500,3,FALSE)),"")</f>
        <v/>
      </c>
      <c r="CX68" s="29" t="str">
        <f>IFERROR(IF(VLOOKUP($E68,'Dec 2015'!$D$1:$Z$500,3,FALSE)=G68,"-","Wrong PO"),"new")</f>
        <v>-</v>
      </c>
      <c r="CY68" s="32" t="str">
        <f>IF(CX68="wrong PO",(VLOOKUP($E68,'Dec 2015'!$D$1:$Z$500,3,FALSE)),"")</f>
        <v/>
      </c>
      <c r="CZ68" s="29" t="str">
        <f>IFERROR(IF(VLOOKUP($E68,'Nov 2015'!$D$1:$Z$500,3,FALSE)=G68,"-","Wrong PO"),"new")</f>
        <v>-</v>
      </c>
      <c r="DA68" s="32" t="str">
        <f>IF(CZ68="wrong PO",(VLOOKUP($E68,'Nov 2015'!$D$1:$Z$500,3,FALSE)),"")</f>
        <v/>
      </c>
      <c r="DB68" s="29" t="str">
        <f>IFERROR(IF(VLOOKUP($E68,'Oct 2015'!$D$1:$Z$500,3,FALSE)=G68,"-","Wrong PO"),"new")</f>
        <v>-</v>
      </c>
      <c r="DC68" s="32" t="str">
        <f>IF(DB68="wrong PO",(VLOOKUP($E68,'Oct 2015'!$D$1:$Z$500,3,FALSE)),"")</f>
        <v/>
      </c>
      <c r="DD68" s="29" t="str">
        <f>IFERROR(IF(VLOOKUP($E68,'Sep 2015'!$D$1:$Z$500,3,FALSE)=G68,"-","Wrong PO"),"new")</f>
        <v>new</v>
      </c>
      <c r="DE68" s="32" t="str">
        <f>IF(DD68="wrong PO",(VLOOKUP($E68,'Sep 2015'!$D$1:$Z$500,3,FALSE)),"")</f>
        <v/>
      </c>
    </row>
    <row r="69" spans="1:109">
      <c r="A69" s="115">
        <v>68</v>
      </c>
      <c r="B69" s="2" t="s">
        <v>841</v>
      </c>
      <c r="C69" s="2" t="s">
        <v>510</v>
      </c>
      <c r="D69" s="2" t="s">
        <v>76</v>
      </c>
      <c r="E69" s="2" t="s">
        <v>301</v>
      </c>
      <c r="F69" s="2" t="s">
        <v>371</v>
      </c>
      <c r="G69" s="21" t="s">
        <v>116</v>
      </c>
      <c r="H69" s="21" t="str">
        <f>IFERROR(VLOOKUP($E69,'Wayne Master'!$B$1:$C$315,2,FALSE),"not on master")</f>
        <v>P0742067</v>
      </c>
      <c r="I69" s="11" t="s">
        <v>2098</v>
      </c>
      <c r="J69" s="3">
        <v>42199</v>
      </c>
      <c r="K69" s="2" t="s">
        <v>28</v>
      </c>
      <c r="L69" s="2" t="s">
        <v>373</v>
      </c>
      <c r="M69" s="2" t="s">
        <v>30</v>
      </c>
      <c r="N69" s="2" t="s">
        <v>31</v>
      </c>
      <c r="O69" s="2" t="s">
        <v>32</v>
      </c>
      <c r="P69" s="4">
        <v>9004</v>
      </c>
      <c r="Q69" s="4">
        <v>10396</v>
      </c>
      <c r="R69" s="4">
        <v>1392</v>
      </c>
      <c r="S69" s="5">
        <v>23.52</v>
      </c>
      <c r="T69" s="4">
        <v>5655</v>
      </c>
      <c r="U69" s="4">
        <v>6372</v>
      </c>
      <c r="V69" s="4">
        <v>717</v>
      </c>
      <c r="W69" s="5">
        <v>42.88</v>
      </c>
      <c r="X69" s="5">
        <v>0</v>
      </c>
      <c r="Y69" s="14">
        <v>66.400000000000006</v>
      </c>
      <c r="Z69" s="14">
        <v>0</v>
      </c>
      <c r="AA69" s="14">
        <v>66.400000000000006</v>
      </c>
      <c r="AB69" s="4">
        <v>24580</v>
      </c>
      <c r="AC69" s="55"/>
      <c r="AD69" s="59">
        <f t="shared" si="7"/>
        <v>556.2600000000001</v>
      </c>
      <c r="AE69" s="59">
        <f t="shared" si="8"/>
        <v>556.73799999999994</v>
      </c>
      <c r="AF69" s="102">
        <f>IFERROR(IFERROR(VLOOKUP($G69,'FPO034'!$J$9:$Q$196,7,FALSE),(VLOOKUP($H69,'FPO034'!$J$9:$Q$196,7,FALSE))),"No PO")</f>
        <v>11458.2</v>
      </c>
      <c r="AG69" s="102">
        <f>IFERROR(IFERROR(VLOOKUP($G69,'FPO034'!$J$9:$Q$196,8,FALSE),(VLOOKUP($H69,'FPO034'!$J$9:$Q$196,8,FALSE))),"No PO")</f>
        <v>0</v>
      </c>
      <c r="AH69" s="102" t="str">
        <f t="shared" si="9"/>
        <v>--</v>
      </c>
      <c r="AI69" s="59">
        <f>IFERROR(VLOOKUP($E69,'Rev2 Aug 16'!$D$1:$Z$300,22,FALSE),"-")</f>
        <v>66.400000000000006</v>
      </c>
      <c r="AJ69" s="59" t="str">
        <f>IFERROR(VLOOKUP($E69,'Rev2 Aug 16'!$D$1:$Z$300,5,FALSE),"-")</f>
        <v>WAY2001H6M</v>
      </c>
      <c r="AK69" s="59" t="str">
        <f>IFERROR(VLOOKUP(AJ69,'Paid Invoices'!$F$6:$I$381,3,FALSE),"")</f>
        <v/>
      </c>
      <c r="AL69" s="59" t="str">
        <f>IFERROR(VLOOKUP(AJ69,'Open Invoices'!$D$1:$E$3000,2,FALSE),"")</f>
        <v/>
      </c>
      <c r="AM69" s="59">
        <f>IFERROR(VLOOKUP($E69,'Rev2 July 16'!$D$1:$Z$300,22,FALSE),"-")</f>
        <v>23.06</v>
      </c>
      <c r="AN69" s="59" t="str">
        <f>IFERROR(VLOOKUP($E69,'Rev2 July 16'!$D$1:$Z$300,5,FALSE),"-")</f>
        <v>WAY2001G6N</v>
      </c>
      <c r="AO69" s="59" t="str">
        <f>IFERROR(VLOOKUP(AN69,'Paid Invoices'!$F$6:$I$381,3,FALSE),"")</f>
        <v/>
      </c>
      <c r="AP69" s="59" t="str">
        <f>IFERROR(VLOOKUP(AN69,'Open Invoices'!$D$1:$E$3000,2,FALSE),"")</f>
        <v/>
      </c>
      <c r="AQ69" s="59">
        <f>IFERROR(VLOOKUP($E69,'Rev June 16'!$D$1:$Z$300,22,FALSE),"-")</f>
        <v>45.65</v>
      </c>
      <c r="AR69" s="59" t="str">
        <f>IFERROR(VLOOKUP($E69,'Rev June 16'!$D$1:$Z$300,4,FALSE),"-")</f>
        <v>WAY2001F6N</v>
      </c>
      <c r="AS69" s="59" t="str">
        <f>IFERROR(VLOOKUP(AR69,'Paid Invoices'!$F$6:$I$381,3,FALSE),"")</f>
        <v/>
      </c>
      <c r="AT69" s="59" t="str">
        <f>IFERROR(VLOOKUP(AR69,'Open Invoices'!$D$1:$E$3000,2,FALSE),"")</f>
        <v/>
      </c>
      <c r="AU69" s="59">
        <f>IFERROR(VLOOKUP($E69,'May 2016'!$D$1:$Z$300,22,FALSE),"-")</f>
        <v>33.130000000000003</v>
      </c>
      <c r="AV69" s="59" t="str">
        <f>IFERROR(VLOOKUP($E69,'May 2016'!$D$1:$Z$300,4,FALSE),"-")</f>
        <v>WAY2001E6N</v>
      </c>
      <c r="AW69" s="59" t="str">
        <f>IFERROR(VLOOKUP(AV69,'Paid Invoices'!$F$6:$I$381,3,FALSE),"")</f>
        <v/>
      </c>
      <c r="AX69" s="59" t="str">
        <f>IFERROR(VLOOKUP(AV69,'Open Invoices'!$D$1:$E$3000,2,FALSE),"")</f>
        <v/>
      </c>
      <c r="AY69" s="59">
        <f>IFERROR(VLOOKUP($E69,'Apr 2016'!$D$1:$Z$300,22,FALSE),"-")</f>
        <v>67.73</v>
      </c>
      <c r="AZ69" s="59" t="str">
        <f>IFERROR(VLOOKUP($E69,'Apr 2016'!$D$1:$Z$300,4,FALSE),"-")</f>
        <v>WAY2001D6O</v>
      </c>
      <c r="BA69" s="59" t="str">
        <f>IFERROR(VLOOKUP(AZ69,'Paid Invoices'!$F$6:$I$381,3,FALSE),"")</f>
        <v/>
      </c>
      <c r="BB69" s="59" t="str">
        <f>IFERROR(VLOOKUP(AZ69,'Open Invoices'!$D$1:$E$3000,2,FALSE),"")</f>
        <v/>
      </c>
      <c r="BC69" s="59">
        <f>IFERROR(VLOOKUP($E69,'Mar 2016'!$D$1:$Z$300,22,FALSE),"-")</f>
        <v>52.06</v>
      </c>
      <c r="BD69" s="59" t="str">
        <f>IFERROR(VLOOKUP($E69,'Mar 2016'!$D$1:$Z$300,4,FALSE),"-")</f>
        <v>WAY2001C6N</v>
      </c>
      <c r="BE69" s="59" t="str">
        <f>IFERROR(VLOOKUP(BD69,'Paid Invoices'!$F$6:$I$381,3,FALSE),"")</f>
        <v/>
      </c>
      <c r="BF69" s="59" t="str">
        <f>IFERROR(VLOOKUP(BD69,'Open Invoices'!$D$1:$E$3000,2,FALSE),"")</f>
        <v/>
      </c>
      <c r="BG69" s="59">
        <f>IFERROR(VLOOKUP($E69,'Feb 2016'!$D$1:$Z$300,22,FALSE),"-")</f>
        <v>23.82</v>
      </c>
      <c r="BH69" s="59" t="str">
        <f>IFERROR(VLOOKUP($E69,'Feb 2016'!$D$1:$Z$300,4,FALSE),"-")</f>
        <v>WAY2001B6J</v>
      </c>
      <c r="BI69" s="59" t="str">
        <f>IFERROR(VLOOKUP(BH69,'Paid Invoices'!$F$6:$I$381,3,FALSE),"")</f>
        <v/>
      </c>
      <c r="BJ69" s="59" t="str">
        <f>IFERROR(VLOOKUP(BH69,'Open Invoices'!$D$1:$E$3000,2,FALSE),"")</f>
        <v/>
      </c>
      <c r="BK69" s="59">
        <f>IFERROR(VLOOKUP($E69,'Jan 2016'!$D$1:$Z$300,22,FALSE),"-")</f>
        <v>1.47</v>
      </c>
      <c r="BL69" s="59" t="str">
        <f>IFERROR(VLOOKUP($E69,'Jan 2016'!$D$1:$Z$300,4,FALSE),"-")</f>
        <v>WAY2001A6AI</v>
      </c>
      <c r="BM69" s="59" t="str">
        <f>IFERROR(VLOOKUP(BL69,'Paid Invoices'!$F$6:$I$381,3,FALSE),"")</f>
        <v/>
      </c>
      <c r="BN69" s="59" t="str">
        <f>IFERROR(VLOOKUP(BL69,'Open Invoices'!$D$1:$E$3000,2,FALSE),"")</f>
        <v/>
      </c>
      <c r="BO69" s="59">
        <f>IFERROR(VLOOKUP($E69,'Dec 2015'!$D$1:$Z$300,22,FALSE),"-")</f>
        <v>5.48</v>
      </c>
      <c r="BP69" s="59" t="str">
        <f>IFERROR(VLOOKUP($E69,'Dec 2015'!$D$1:$Z$300,4,FALSE),"-")</f>
        <v>WAY2001L5J</v>
      </c>
      <c r="BQ69" s="59" t="str">
        <f>IFERROR(VLOOKUP(BP69,'Paid Invoices'!$F$6:$I$381,3,FALSE),"")</f>
        <v/>
      </c>
      <c r="BR69" s="59" t="str">
        <f>IFERROR(VLOOKUP(BP69,'Open Invoices'!$D$1:$E$3000,2,FALSE),"")</f>
        <v/>
      </c>
      <c r="BS69" s="59">
        <f>IFERROR(VLOOKUP($E69,'Nov 2015'!$D$1:$Z$300,22,FALSE),"-")</f>
        <v>60.59</v>
      </c>
      <c r="BT69" s="59" t="str">
        <f>IFERROR(VLOOKUP($E69,'Nov 2015'!$D$1:$Z$300,4,FALSE),"-")</f>
        <v>WAY2001K5AI</v>
      </c>
      <c r="BU69" s="59" t="str">
        <f>IFERROR(VLOOKUP(BT69,'Paid Invoices'!$F$6:$I$381,3,FALSE),"")</f>
        <v/>
      </c>
      <c r="BV69" s="59" t="str">
        <f>IFERROR(VLOOKUP(BT69,'Open Invoices'!$D$1:$E$3000,2,FALSE),"")</f>
        <v/>
      </c>
      <c r="BW69" s="59">
        <f>IFERROR(VLOOKUP($E69,'Oct 2015'!$D$1:$Z$300,22,FALSE),"-")</f>
        <v>176.87</v>
      </c>
      <c r="BX69" s="59" t="str">
        <f>IFERROR(VLOOKUP($E69,'Oct 2015'!$D$1:$Z$300,4,FALSE),"-")</f>
        <v>WAY2001J5AI</v>
      </c>
      <c r="BY69" s="59" t="str">
        <f>IFERROR(VLOOKUP(BX69,'Paid Invoices'!$F$6:$I$381,3,FALSE),"")</f>
        <v/>
      </c>
      <c r="BZ69" s="59" t="str">
        <f>IFERROR(VLOOKUP(BX69,'Open Invoices'!$D$1:$E$3000,2,FALSE),"")</f>
        <v/>
      </c>
      <c r="CA69" s="59" t="str">
        <f>IFERROR(VLOOKUP($E69,'Sep 2015'!$D$1:$Z$300,22,FALSE),"-")</f>
        <v>-</v>
      </c>
      <c r="CB69" s="59" t="str">
        <f>IFERROR(VLOOKUP($E69,'Sep 2015'!$D$1:$Z$300,4,FALSE),"-")</f>
        <v>-</v>
      </c>
      <c r="CC69" s="59" t="str">
        <f>IFERROR(VLOOKUP(CB69,'Paid Invoices'!$F$6:$I$381,3,FALSE),"")</f>
        <v/>
      </c>
      <c r="CD69" s="59" t="str">
        <f>IFERROR(VLOOKUP(CB69,'Open Invoices'!$D$1:$E$3000,2,FALSE),"")</f>
        <v/>
      </c>
      <c r="CE69" s="52"/>
      <c r="CF69" s="52" t="s">
        <v>2115</v>
      </c>
      <c r="CG69" s="49" t="str">
        <f>IFERROR(IFERROR(VLOOKUP($E69,'Asset Group  All Assets'!$B$1:$C$500,2,FALSE),(VLOOKUP($E69,'Missing-WSU-POs'!$B$1:$D$500,3,FALSE))),"?")</f>
        <v>P0742067</v>
      </c>
      <c r="CH69" s="31" t="str">
        <f t="shared" si="6"/>
        <v>P0742067</v>
      </c>
      <c r="CI69" s="31" t="str">
        <f t="shared" si="5"/>
        <v/>
      </c>
      <c r="CJ69" s="29" t="str">
        <f>IFERROR(IF(VLOOKUP($E69,'Org July 2016 '!$D$1:$Z$500,3,FALSE)=G69,"-","Wrong PO"),"new")</f>
        <v>Wrong PO</v>
      </c>
      <c r="CK69" s="32">
        <f>IF(CJ69="wrong PO",(VLOOKUP($E69,'Org July 2016 '!$D$1:$Z$500,3,FALSE)),"")</f>
        <v>0</v>
      </c>
      <c r="CL69" s="29" t="str">
        <f>IFERROR(IF(VLOOKUP($E69,'Org June 2016 '!$D$1:$Z$500,3,FALSE)=G69,"-","Wrong PO"),"new")</f>
        <v>Wrong PO</v>
      </c>
      <c r="CM69" s="32">
        <f>IF(CL69="wrong PO",(VLOOKUP($E69,'Org June 2016 '!$D$1:$Z$500,3,FALSE)),"")</f>
        <v>0</v>
      </c>
      <c r="CN69" s="29" t="str">
        <f>IFERROR(IF(VLOOKUP($E69,'May 2016'!D68:Z567,3,FALSE)=G69,"-","Wrong PO"),"new")</f>
        <v>new</v>
      </c>
      <c r="CO69" s="32" t="str">
        <f>IF(CN69="wrong PO",(VLOOKUP($E69,'May 2016'!D68:Z567,3,FALSE)),"")</f>
        <v/>
      </c>
      <c r="CP69" s="29" t="str">
        <f>IFERROR(IF(VLOOKUP($E69,'Apr 2016'!$D$1:$Z$500,3,FALSE)=G69,"-","Wrong PO"),"new")</f>
        <v>-</v>
      </c>
      <c r="CQ69" s="32" t="str">
        <f>IF(CP69="wrong PO",(VLOOKUP($E69,'Apr 2016'!$D$1:$Z$500,3,FALSE)),"")</f>
        <v/>
      </c>
      <c r="CR69" s="32" t="str">
        <f>IFERROR(IF(VLOOKUP($E69,'Mar 2016'!$D$1:$Z$500,3,FALSE)=G69,"-","Wrong PO"),"new")</f>
        <v>-</v>
      </c>
      <c r="CS69" s="32" t="str">
        <f>IF(CP69="wrong PO",(VLOOKUP($E69,'Mar 2016'!$D$1:$Z$500,3,FALSE)),"")</f>
        <v/>
      </c>
      <c r="CT69" s="32" t="str">
        <f>IFERROR(IF(VLOOKUP($E69,'Feb 2016'!$D$1:$Z$500,3,FALSE)=G69,"-","Wrong PO"),"new")</f>
        <v>-</v>
      </c>
      <c r="CU69" s="32" t="str">
        <f>IF(CP69="wrong PO",(VLOOKUP($E69,'Feb 2016'!$D$1:$Z$500,3,FALSE)),"")</f>
        <v/>
      </c>
      <c r="CV69" s="29" t="str">
        <f>IFERROR(IF(VLOOKUP($E69,'Jan 2016'!$D$1:$Z$500,3,FALSE)=G69,"-","Wrong PO"),"new")</f>
        <v>-</v>
      </c>
      <c r="CW69" s="32" t="str">
        <f>IF(CV69="wrong PO",(VLOOKUP($E69,'Jan 2016'!$D$1:$Z$500,3,FALSE)),"")</f>
        <v/>
      </c>
      <c r="CX69" s="29" t="str">
        <f>IFERROR(IF(VLOOKUP($E69,'Dec 2015'!$D$1:$Z$500,3,FALSE)=G69,"-","Wrong PO"),"new")</f>
        <v>-</v>
      </c>
      <c r="CY69" s="32" t="str">
        <f>IF(CX69="wrong PO",(VLOOKUP($E69,'Dec 2015'!$D$1:$Z$500,3,FALSE)),"")</f>
        <v/>
      </c>
      <c r="CZ69" s="29" t="str">
        <f>IFERROR(IF(VLOOKUP($E69,'Nov 2015'!$D$1:$Z$500,3,FALSE)=G69,"-","Wrong PO"),"new")</f>
        <v>-</v>
      </c>
      <c r="DA69" s="32" t="str">
        <f>IF(CZ69="wrong PO",(VLOOKUP($E69,'Nov 2015'!$D$1:$Z$500,3,FALSE)),"")</f>
        <v/>
      </c>
      <c r="DB69" s="29" t="str">
        <f>IFERROR(IF(VLOOKUP($E69,'Oct 2015'!$D$1:$Z$500,3,FALSE)=G69,"-","Wrong PO"),"new")</f>
        <v>-</v>
      </c>
      <c r="DC69" s="32" t="str">
        <f>IF(DB69="wrong PO",(VLOOKUP($E69,'Oct 2015'!$D$1:$Z$500,3,FALSE)),"")</f>
        <v/>
      </c>
      <c r="DD69" s="29" t="str">
        <f>IFERROR(IF(VLOOKUP($E69,'Sep 2015'!$D$1:$Z$500,3,FALSE)=G69,"-","Wrong PO"),"new")</f>
        <v>new</v>
      </c>
      <c r="DE69" s="32" t="str">
        <f>IF(DD69="wrong PO",(VLOOKUP($E69,'Sep 2015'!$D$1:$Z$500,3,FALSE)),"")</f>
        <v/>
      </c>
    </row>
    <row r="70" spans="1:109">
      <c r="A70" s="115">
        <v>69</v>
      </c>
      <c r="B70" s="2" t="s">
        <v>841</v>
      </c>
      <c r="C70" s="2" t="s">
        <v>510</v>
      </c>
      <c r="D70" s="2" t="s">
        <v>76</v>
      </c>
      <c r="E70" s="2" t="s">
        <v>303</v>
      </c>
      <c r="F70" s="2" t="s">
        <v>371</v>
      </c>
      <c r="G70" s="21" t="s">
        <v>116</v>
      </c>
      <c r="H70" s="21" t="str">
        <f>IFERROR(VLOOKUP($E70,'Wayne Master'!$B$1:$C$315,2,FALSE),"not on master")</f>
        <v>P0742067</v>
      </c>
      <c r="I70" s="11" t="s">
        <v>2098</v>
      </c>
      <c r="J70" s="3">
        <v>42199</v>
      </c>
      <c r="K70" s="2" t="s">
        <v>28</v>
      </c>
      <c r="L70" s="2" t="s">
        <v>373</v>
      </c>
      <c r="M70" s="2" t="s">
        <v>30</v>
      </c>
      <c r="N70" s="2" t="s">
        <v>31</v>
      </c>
      <c r="O70" s="2" t="s">
        <v>32</v>
      </c>
      <c r="P70" s="4">
        <v>71444</v>
      </c>
      <c r="Q70" s="4">
        <v>79489</v>
      </c>
      <c r="R70" s="4">
        <v>8045</v>
      </c>
      <c r="S70" s="5">
        <v>135.96</v>
      </c>
      <c r="T70" s="4">
        <v>43881</v>
      </c>
      <c r="U70" s="4">
        <v>50697</v>
      </c>
      <c r="V70" s="4">
        <v>6816</v>
      </c>
      <c r="W70" s="5">
        <v>407.6</v>
      </c>
      <c r="X70" s="5">
        <v>0</v>
      </c>
      <c r="Y70" s="14">
        <v>543.55999999999995</v>
      </c>
      <c r="Z70" s="14">
        <v>0</v>
      </c>
      <c r="AA70" s="14">
        <v>543.55999999999995</v>
      </c>
      <c r="AB70" s="4">
        <v>24580</v>
      </c>
      <c r="AC70" s="55"/>
      <c r="AD70" s="59">
        <f t="shared" si="7"/>
        <v>4374.3</v>
      </c>
      <c r="AE70" s="59">
        <f t="shared" si="8"/>
        <v>4375.0447000000004</v>
      </c>
      <c r="AF70" s="102">
        <f>IFERROR(IFERROR(VLOOKUP($G70,'FPO034'!$J$9:$Q$196,7,FALSE),(VLOOKUP($H70,'FPO034'!$J$9:$Q$196,7,FALSE))),"No PO")</f>
        <v>11458.2</v>
      </c>
      <c r="AG70" s="102">
        <f>IFERROR(IFERROR(VLOOKUP($G70,'FPO034'!$J$9:$Q$196,8,FALSE),(VLOOKUP($H70,'FPO034'!$J$9:$Q$196,8,FALSE))),"No PO")</f>
        <v>0</v>
      </c>
      <c r="AH70" s="102" t="str">
        <f t="shared" si="9"/>
        <v>--</v>
      </c>
      <c r="AI70" s="59">
        <f>IFERROR(VLOOKUP($E70,'Rev2 Aug 16'!$D$1:$Z$300,22,FALSE),"-")</f>
        <v>543.55999999999995</v>
      </c>
      <c r="AJ70" s="59" t="str">
        <f>IFERROR(VLOOKUP($E70,'Rev2 Aug 16'!$D$1:$Z$300,5,FALSE),"-")</f>
        <v>WAY2001H6M</v>
      </c>
      <c r="AK70" s="59" t="str">
        <f>IFERROR(VLOOKUP(AJ70,'Paid Invoices'!$F$6:$I$381,3,FALSE),"")</f>
        <v/>
      </c>
      <c r="AL70" s="59" t="str">
        <f>IFERROR(VLOOKUP(AJ70,'Open Invoices'!$D$1:$E$3000,2,FALSE),"")</f>
        <v/>
      </c>
      <c r="AM70" s="59">
        <f>IFERROR(VLOOKUP($E70,'Rev2 July 16'!$D$1:$Z$300,22,FALSE),"-")</f>
        <v>356.94</v>
      </c>
      <c r="AN70" s="59" t="str">
        <f>IFERROR(VLOOKUP($E70,'Rev2 July 16'!$D$1:$Z$300,5,FALSE),"-")</f>
        <v>WAY2001G6N</v>
      </c>
      <c r="AO70" s="59" t="str">
        <f>IFERROR(VLOOKUP(AN70,'Paid Invoices'!$F$6:$I$381,3,FALSE),"")</f>
        <v/>
      </c>
      <c r="AP70" s="59" t="str">
        <f>IFERROR(VLOOKUP(AN70,'Open Invoices'!$D$1:$E$3000,2,FALSE),"")</f>
        <v/>
      </c>
      <c r="AQ70" s="59">
        <f>IFERROR(VLOOKUP($E70,'Rev June 16'!$D$1:$Z$300,22,FALSE),"-")</f>
        <v>374.65</v>
      </c>
      <c r="AR70" s="59" t="str">
        <f>IFERROR(VLOOKUP($E70,'Rev June 16'!$D$1:$Z$300,4,FALSE),"-")</f>
        <v>WAY2001F6N</v>
      </c>
      <c r="AS70" s="59" t="str">
        <f>IFERROR(VLOOKUP(AR70,'Paid Invoices'!$F$6:$I$381,3,FALSE),"")</f>
        <v/>
      </c>
      <c r="AT70" s="59" t="str">
        <f>IFERROR(VLOOKUP(AR70,'Open Invoices'!$D$1:$E$3000,2,FALSE),"")</f>
        <v/>
      </c>
      <c r="AU70" s="59">
        <f>IFERROR(VLOOKUP($E70,'May 2016'!$D$1:$Z$300,22,FALSE),"-")</f>
        <v>306.47000000000003</v>
      </c>
      <c r="AV70" s="59" t="str">
        <f>IFERROR(VLOOKUP($E70,'May 2016'!$D$1:$Z$300,4,FALSE),"-")</f>
        <v>WAY2001E6N</v>
      </c>
      <c r="AW70" s="59" t="str">
        <f>IFERROR(VLOOKUP(AV70,'Paid Invoices'!$F$6:$I$381,3,FALSE),"")</f>
        <v/>
      </c>
      <c r="AX70" s="59" t="str">
        <f>IFERROR(VLOOKUP(AV70,'Open Invoices'!$D$1:$E$3000,2,FALSE),"")</f>
        <v/>
      </c>
      <c r="AY70" s="59">
        <f>IFERROR(VLOOKUP($E70,'Apr 2016'!$D$1:$Z$300,22,FALSE),"-")</f>
        <v>560.74</v>
      </c>
      <c r="AZ70" s="59" t="str">
        <f>IFERROR(VLOOKUP($E70,'Apr 2016'!$D$1:$Z$300,4,FALSE),"-")</f>
        <v>WAY2001D6O</v>
      </c>
      <c r="BA70" s="59" t="str">
        <f>IFERROR(VLOOKUP(AZ70,'Paid Invoices'!$F$6:$I$381,3,FALSE),"")</f>
        <v/>
      </c>
      <c r="BB70" s="59" t="str">
        <f>IFERROR(VLOOKUP(AZ70,'Open Invoices'!$D$1:$E$3000,2,FALSE),"")</f>
        <v/>
      </c>
      <c r="BC70" s="59">
        <f>IFERROR(VLOOKUP($E70,'Mar 2016'!$D$1:$Z$300,22,FALSE),"-")</f>
        <v>449.02</v>
      </c>
      <c r="BD70" s="59" t="str">
        <f>IFERROR(VLOOKUP($E70,'Mar 2016'!$D$1:$Z$300,4,FALSE),"-")</f>
        <v>WAY2001C6N</v>
      </c>
      <c r="BE70" s="59" t="str">
        <f>IFERROR(VLOOKUP(BD70,'Paid Invoices'!$F$6:$I$381,3,FALSE),"")</f>
        <v/>
      </c>
      <c r="BF70" s="59" t="str">
        <f>IFERROR(VLOOKUP(BD70,'Open Invoices'!$D$1:$E$3000,2,FALSE),"")</f>
        <v/>
      </c>
      <c r="BG70" s="59">
        <f>IFERROR(VLOOKUP($E70,'Feb 2016'!$D$1:$Z$300,22,FALSE),"-")</f>
        <v>440.27</v>
      </c>
      <c r="BH70" s="59" t="str">
        <f>IFERROR(VLOOKUP($E70,'Feb 2016'!$D$1:$Z$300,4,FALSE),"-")</f>
        <v>WAY2001B6J</v>
      </c>
      <c r="BI70" s="59" t="str">
        <f>IFERROR(VLOOKUP(BH70,'Paid Invoices'!$F$6:$I$381,3,FALSE),"")</f>
        <v/>
      </c>
      <c r="BJ70" s="59" t="str">
        <f>IFERROR(VLOOKUP(BH70,'Open Invoices'!$D$1:$E$3000,2,FALSE),"")</f>
        <v/>
      </c>
      <c r="BK70" s="59">
        <f>IFERROR(VLOOKUP($E70,'Jan 2016'!$D$1:$Z$300,22,FALSE),"-")</f>
        <v>273.17</v>
      </c>
      <c r="BL70" s="59" t="str">
        <f>IFERROR(VLOOKUP($E70,'Jan 2016'!$D$1:$Z$300,4,FALSE),"-")</f>
        <v>WAY2001A6AI</v>
      </c>
      <c r="BM70" s="59" t="str">
        <f>IFERROR(VLOOKUP(BL70,'Paid Invoices'!$F$6:$I$381,3,FALSE),"")</f>
        <v/>
      </c>
      <c r="BN70" s="59" t="str">
        <f>IFERROR(VLOOKUP(BL70,'Open Invoices'!$D$1:$E$3000,2,FALSE),"")</f>
        <v/>
      </c>
      <c r="BO70" s="59">
        <f>IFERROR(VLOOKUP($E70,'Dec 2015'!$D$1:$Z$300,22,FALSE),"-")</f>
        <v>291.98</v>
      </c>
      <c r="BP70" s="59" t="str">
        <f>IFERROR(VLOOKUP($E70,'Dec 2015'!$D$1:$Z$300,4,FALSE),"-")</f>
        <v>WAY2001L5J</v>
      </c>
      <c r="BQ70" s="59" t="str">
        <f>IFERROR(VLOOKUP(BP70,'Paid Invoices'!$F$6:$I$381,3,FALSE),"")</f>
        <v/>
      </c>
      <c r="BR70" s="59" t="str">
        <f>IFERROR(VLOOKUP(BP70,'Open Invoices'!$D$1:$E$3000,2,FALSE),"")</f>
        <v/>
      </c>
      <c r="BS70" s="59">
        <f>IFERROR(VLOOKUP($E70,'Nov 2015'!$D$1:$Z$300,22,FALSE),"-")</f>
        <v>322.64999999999998</v>
      </c>
      <c r="BT70" s="59" t="str">
        <f>IFERROR(VLOOKUP($E70,'Nov 2015'!$D$1:$Z$300,4,FALSE),"-")</f>
        <v>WAY2001K5AI</v>
      </c>
      <c r="BU70" s="59" t="str">
        <f>IFERROR(VLOOKUP(BT70,'Paid Invoices'!$F$6:$I$381,3,FALSE),"")</f>
        <v/>
      </c>
      <c r="BV70" s="59" t="str">
        <f>IFERROR(VLOOKUP(BT70,'Open Invoices'!$D$1:$E$3000,2,FALSE),"")</f>
        <v/>
      </c>
      <c r="BW70" s="59">
        <f>IFERROR(VLOOKUP($E70,'Oct 2015'!$D$1:$Z$300,22,FALSE),"-")</f>
        <v>454.85</v>
      </c>
      <c r="BX70" s="59" t="str">
        <f>IFERROR(VLOOKUP($E70,'Oct 2015'!$D$1:$Z$300,4,FALSE),"-")</f>
        <v>WAY2001J5AI</v>
      </c>
      <c r="BY70" s="59" t="str">
        <f>IFERROR(VLOOKUP(BX70,'Paid Invoices'!$F$6:$I$381,3,FALSE),"")</f>
        <v/>
      </c>
      <c r="BZ70" s="59" t="str">
        <f>IFERROR(VLOOKUP(BX70,'Open Invoices'!$D$1:$E$3000,2,FALSE),"")</f>
        <v/>
      </c>
      <c r="CA70" s="59" t="str">
        <f>IFERROR(VLOOKUP($E70,'Sep 2015'!$D$1:$Z$300,22,FALSE),"-")</f>
        <v>-</v>
      </c>
      <c r="CB70" s="59" t="str">
        <f>IFERROR(VLOOKUP($E70,'Sep 2015'!$D$1:$Z$300,4,FALSE),"-")</f>
        <v>-</v>
      </c>
      <c r="CC70" s="59" t="str">
        <f>IFERROR(VLOOKUP(CB70,'Paid Invoices'!$F$6:$I$381,3,FALSE),"")</f>
        <v/>
      </c>
      <c r="CD70" s="59" t="str">
        <f>IFERROR(VLOOKUP(CB70,'Open Invoices'!$D$1:$E$3000,2,FALSE),"")</f>
        <v/>
      </c>
      <c r="CE70" s="52"/>
      <c r="CF70" s="52" t="s">
        <v>2115</v>
      </c>
      <c r="CG70" s="49" t="str">
        <f>IFERROR(IFERROR(VLOOKUP($E70,'Asset Group  All Assets'!$B$1:$C$500,2,FALSE),(VLOOKUP($E70,'Missing-WSU-POs'!$B$1:$D$500,3,FALSE))),"?")</f>
        <v>P0742067</v>
      </c>
      <c r="CH70" s="31" t="str">
        <f t="shared" si="6"/>
        <v>P0742067</v>
      </c>
      <c r="CI70" s="31" t="str">
        <f t="shared" si="5"/>
        <v/>
      </c>
      <c r="CJ70" s="29" t="str">
        <f>IFERROR(IF(VLOOKUP($E70,'Org July 2016 '!$D$1:$Z$500,3,FALSE)=G70,"-","Wrong PO"),"new")</f>
        <v>Wrong PO</v>
      </c>
      <c r="CK70" s="32">
        <f>IF(CJ70="wrong PO",(VLOOKUP($E70,'Org July 2016 '!$D$1:$Z$500,3,FALSE)),"")</f>
        <v>0</v>
      </c>
      <c r="CL70" s="29" t="str">
        <f>IFERROR(IF(VLOOKUP($E70,'Org June 2016 '!$D$1:$Z$500,3,FALSE)=G70,"-","Wrong PO"),"new")</f>
        <v>Wrong PO</v>
      </c>
      <c r="CM70" s="32">
        <f>IF(CL70="wrong PO",(VLOOKUP($E70,'Org June 2016 '!$D$1:$Z$500,3,FALSE)),"")</f>
        <v>0</v>
      </c>
      <c r="CN70" s="29" t="str">
        <f>IFERROR(IF(VLOOKUP($E70,'May 2016'!D69:Z568,3,FALSE)=G70,"-","Wrong PO"),"new")</f>
        <v>new</v>
      </c>
      <c r="CO70" s="32" t="str">
        <f>IF(CN70="wrong PO",(VLOOKUP($E70,'May 2016'!D69:Z568,3,FALSE)),"")</f>
        <v/>
      </c>
      <c r="CP70" s="29" t="str">
        <f>IFERROR(IF(VLOOKUP($E70,'Apr 2016'!$D$1:$Z$500,3,FALSE)=G70,"-","Wrong PO"),"new")</f>
        <v>-</v>
      </c>
      <c r="CQ70" s="32" t="str">
        <f>IF(CP70="wrong PO",(VLOOKUP($E70,'Apr 2016'!$D$1:$Z$500,3,FALSE)),"")</f>
        <v/>
      </c>
      <c r="CR70" s="32" t="str">
        <f>IFERROR(IF(VLOOKUP($E70,'Mar 2016'!$D$1:$Z$500,3,FALSE)=G70,"-","Wrong PO"),"new")</f>
        <v>-</v>
      </c>
      <c r="CS70" s="32" t="str">
        <f>IF(CP70="wrong PO",(VLOOKUP($E70,'Mar 2016'!$D$1:$Z$500,3,FALSE)),"")</f>
        <v/>
      </c>
      <c r="CT70" s="32" t="str">
        <f>IFERROR(IF(VLOOKUP($E70,'Feb 2016'!$D$1:$Z$500,3,FALSE)=G70,"-","Wrong PO"),"new")</f>
        <v>-</v>
      </c>
      <c r="CU70" s="32" t="str">
        <f>IF(CP70="wrong PO",(VLOOKUP($E70,'Feb 2016'!$D$1:$Z$500,3,FALSE)),"")</f>
        <v/>
      </c>
      <c r="CV70" s="29" t="str">
        <f>IFERROR(IF(VLOOKUP($E70,'Jan 2016'!$D$1:$Z$500,3,FALSE)=G70,"-","Wrong PO"),"new")</f>
        <v>-</v>
      </c>
      <c r="CW70" s="32" t="str">
        <f>IF(CV70="wrong PO",(VLOOKUP($E70,'Jan 2016'!$D$1:$Z$500,3,FALSE)),"")</f>
        <v/>
      </c>
      <c r="CX70" s="29" t="str">
        <f>IFERROR(IF(VLOOKUP($E70,'Dec 2015'!$D$1:$Z$500,3,FALSE)=G70,"-","Wrong PO"),"new")</f>
        <v>-</v>
      </c>
      <c r="CY70" s="32" t="str">
        <f>IF(CX70="wrong PO",(VLOOKUP($E70,'Dec 2015'!$D$1:$Z$500,3,FALSE)),"")</f>
        <v/>
      </c>
      <c r="CZ70" s="29" t="str">
        <f>IFERROR(IF(VLOOKUP($E70,'Nov 2015'!$D$1:$Z$500,3,FALSE)=G70,"-","Wrong PO"),"new")</f>
        <v>-</v>
      </c>
      <c r="DA70" s="32" t="str">
        <f>IF(CZ70="wrong PO",(VLOOKUP($E70,'Nov 2015'!$D$1:$Z$500,3,FALSE)),"")</f>
        <v/>
      </c>
      <c r="DB70" s="29" t="str">
        <f>IFERROR(IF(VLOOKUP($E70,'Oct 2015'!$D$1:$Z$500,3,FALSE)=G70,"-","Wrong PO"),"new")</f>
        <v>-</v>
      </c>
      <c r="DC70" s="32" t="str">
        <f>IF(DB70="wrong PO",(VLOOKUP($E70,'Oct 2015'!$D$1:$Z$500,3,FALSE)),"")</f>
        <v/>
      </c>
      <c r="DD70" s="29" t="str">
        <f>IFERROR(IF(VLOOKUP($E70,'Sep 2015'!$D$1:$Z$500,3,FALSE)=G70,"-","Wrong PO"),"new")</f>
        <v>new</v>
      </c>
      <c r="DE70" s="32" t="str">
        <f>IF(DD70="wrong PO",(VLOOKUP($E70,'Sep 2015'!$D$1:$Z$500,3,FALSE)),"")</f>
        <v/>
      </c>
    </row>
    <row r="71" spans="1:109">
      <c r="A71" s="115">
        <v>70</v>
      </c>
      <c r="B71" s="2" t="s">
        <v>841</v>
      </c>
      <c r="C71" s="2" t="s">
        <v>510</v>
      </c>
      <c r="D71" s="2" t="s">
        <v>76</v>
      </c>
      <c r="E71" s="2" t="s">
        <v>304</v>
      </c>
      <c r="F71" s="2" t="s">
        <v>371</v>
      </c>
      <c r="G71" s="21" t="s">
        <v>116</v>
      </c>
      <c r="H71" s="21" t="str">
        <f>IFERROR(VLOOKUP($E71,'Wayne Master'!$B$1:$C$315,2,FALSE),"not on master")</f>
        <v>P0742067</v>
      </c>
      <c r="I71" s="11" t="s">
        <v>2098</v>
      </c>
      <c r="J71" s="3">
        <v>42198</v>
      </c>
      <c r="K71" s="2" t="s">
        <v>28</v>
      </c>
      <c r="L71" s="2" t="s">
        <v>373</v>
      </c>
      <c r="M71" s="2" t="s">
        <v>30</v>
      </c>
      <c r="N71" s="2" t="s">
        <v>31</v>
      </c>
      <c r="O71" s="2" t="s">
        <v>32</v>
      </c>
      <c r="P71" s="4">
        <v>39956</v>
      </c>
      <c r="Q71" s="4">
        <v>44990</v>
      </c>
      <c r="R71" s="4">
        <v>5034</v>
      </c>
      <c r="S71" s="5">
        <v>85.07</v>
      </c>
      <c r="T71" s="4">
        <v>35541</v>
      </c>
      <c r="U71" s="4">
        <v>39526</v>
      </c>
      <c r="V71" s="4">
        <v>3985</v>
      </c>
      <c r="W71" s="5">
        <v>238.3</v>
      </c>
      <c r="X71" s="5">
        <v>0</v>
      </c>
      <c r="Y71" s="14">
        <v>323.37</v>
      </c>
      <c r="Z71" s="14">
        <v>0</v>
      </c>
      <c r="AA71" s="14">
        <v>323.37</v>
      </c>
      <c r="AB71" s="4">
        <v>24580</v>
      </c>
      <c r="AC71" s="55"/>
      <c r="AD71" s="59">
        <f t="shared" si="7"/>
        <v>3123.5</v>
      </c>
      <c r="AE71" s="59">
        <f t="shared" si="8"/>
        <v>3123.9857999999995</v>
      </c>
      <c r="AF71" s="102">
        <f>IFERROR(IFERROR(VLOOKUP($G71,'FPO034'!$J$9:$Q$196,7,FALSE),(VLOOKUP($H71,'FPO034'!$J$9:$Q$196,7,FALSE))),"No PO")</f>
        <v>11458.2</v>
      </c>
      <c r="AG71" s="102">
        <f>IFERROR(IFERROR(VLOOKUP($G71,'FPO034'!$J$9:$Q$196,8,FALSE),(VLOOKUP($H71,'FPO034'!$J$9:$Q$196,8,FALSE))),"No PO")</f>
        <v>0</v>
      </c>
      <c r="AH71" s="102" t="str">
        <f t="shared" si="9"/>
        <v>--</v>
      </c>
      <c r="AI71" s="59">
        <f>IFERROR(VLOOKUP($E71,'Rev2 Aug 16'!$D$1:$Z$300,22,FALSE),"-")</f>
        <v>323.37</v>
      </c>
      <c r="AJ71" s="59" t="str">
        <f>IFERROR(VLOOKUP($E71,'Rev2 Aug 16'!$D$1:$Z$300,5,FALSE),"-")</f>
        <v>WAY2001H6M</v>
      </c>
      <c r="AK71" s="59" t="str">
        <f>IFERROR(VLOOKUP(AJ71,'Paid Invoices'!$F$6:$I$381,3,FALSE),"")</f>
        <v/>
      </c>
      <c r="AL71" s="59" t="str">
        <f>IFERROR(VLOOKUP(AJ71,'Open Invoices'!$D$1:$E$3000,2,FALSE),"")</f>
        <v/>
      </c>
      <c r="AM71" s="59">
        <f>IFERROR(VLOOKUP($E71,'Rev2 July 16'!$D$1:$Z$300,22,FALSE),"-")</f>
        <v>265.49</v>
      </c>
      <c r="AN71" s="59" t="str">
        <f>IFERROR(VLOOKUP($E71,'Rev2 July 16'!$D$1:$Z$300,5,FALSE),"-")</f>
        <v>WAY2001G6N</v>
      </c>
      <c r="AO71" s="59" t="str">
        <f>IFERROR(VLOOKUP(AN71,'Paid Invoices'!$F$6:$I$381,3,FALSE),"")</f>
        <v/>
      </c>
      <c r="AP71" s="59" t="str">
        <f>IFERROR(VLOOKUP(AN71,'Open Invoices'!$D$1:$E$3000,2,FALSE),"")</f>
        <v/>
      </c>
      <c r="AQ71" s="59">
        <f>IFERROR(VLOOKUP($E71,'Rev June 16'!$D$1:$Z$300,22,FALSE),"-")</f>
        <v>227.38</v>
      </c>
      <c r="AR71" s="59" t="str">
        <f>IFERROR(VLOOKUP($E71,'Rev June 16'!$D$1:$Z$300,4,FALSE),"-")</f>
        <v>WAY2001F6N</v>
      </c>
      <c r="AS71" s="59" t="str">
        <f>IFERROR(VLOOKUP(AR71,'Paid Invoices'!$F$6:$I$381,3,FALSE),"")</f>
        <v/>
      </c>
      <c r="AT71" s="59" t="str">
        <f>IFERROR(VLOOKUP(AR71,'Open Invoices'!$D$1:$E$3000,2,FALSE),"")</f>
        <v/>
      </c>
      <c r="AU71" s="59">
        <f>IFERROR(VLOOKUP($E71,'May 2016'!$D$1:$Z$300,22,FALSE),"-")</f>
        <v>356.88</v>
      </c>
      <c r="AV71" s="59" t="str">
        <f>IFERROR(VLOOKUP($E71,'May 2016'!$D$1:$Z$300,4,FALSE),"-")</f>
        <v>WAY2001E6N</v>
      </c>
      <c r="AW71" s="59" t="str">
        <f>IFERROR(VLOOKUP(AV71,'Paid Invoices'!$F$6:$I$381,3,FALSE),"")</f>
        <v/>
      </c>
      <c r="AX71" s="59" t="str">
        <f>IFERROR(VLOOKUP(AV71,'Open Invoices'!$D$1:$E$3000,2,FALSE),"")</f>
        <v/>
      </c>
      <c r="AY71" s="59">
        <f>IFERROR(VLOOKUP($E71,'Apr 2016'!$D$1:$Z$300,22,FALSE),"-")</f>
        <v>330.31</v>
      </c>
      <c r="AZ71" s="59" t="str">
        <f>IFERROR(VLOOKUP($E71,'Apr 2016'!$D$1:$Z$300,4,FALSE),"-")</f>
        <v>WAY2001D6O</v>
      </c>
      <c r="BA71" s="59" t="str">
        <f>IFERROR(VLOOKUP(AZ71,'Paid Invoices'!$F$6:$I$381,3,FALSE),"")</f>
        <v/>
      </c>
      <c r="BB71" s="59" t="str">
        <f>IFERROR(VLOOKUP(AZ71,'Open Invoices'!$D$1:$E$3000,2,FALSE),"")</f>
        <v/>
      </c>
      <c r="BC71" s="59">
        <f>IFERROR(VLOOKUP($E71,'Mar 2016'!$D$1:$Z$300,22,FALSE),"-")</f>
        <v>297.69</v>
      </c>
      <c r="BD71" s="59" t="str">
        <f>IFERROR(VLOOKUP($E71,'Mar 2016'!$D$1:$Z$300,4,FALSE),"-")</f>
        <v>WAY2001C6N</v>
      </c>
      <c r="BE71" s="59" t="str">
        <f>IFERROR(VLOOKUP(BD71,'Paid Invoices'!$F$6:$I$381,3,FALSE),"")</f>
        <v/>
      </c>
      <c r="BF71" s="59" t="str">
        <f>IFERROR(VLOOKUP(BD71,'Open Invoices'!$D$1:$E$3000,2,FALSE),"")</f>
        <v/>
      </c>
      <c r="BG71" s="59">
        <f>IFERROR(VLOOKUP($E71,'Feb 2016'!$D$1:$Z$300,22,FALSE),"-")</f>
        <v>286.17</v>
      </c>
      <c r="BH71" s="59" t="str">
        <f>IFERROR(VLOOKUP($E71,'Feb 2016'!$D$1:$Z$300,4,FALSE),"-")</f>
        <v>WAY2001B6J</v>
      </c>
      <c r="BI71" s="59" t="str">
        <f>IFERROR(VLOOKUP(BH71,'Paid Invoices'!$F$6:$I$381,3,FALSE),"")</f>
        <v/>
      </c>
      <c r="BJ71" s="59" t="str">
        <f>IFERROR(VLOOKUP(BH71,'Open Invoices'!$D$1:$E$3000,2,FALSE),"")</f>
        <v/>
      </c>
      <c r="BK71" s="59">
        <f>IFERROR(VLOOKUP($E71,'Jan 2016'!$D$1:$Z$300,22,FALSE),"-")</f>
        <v>173.2</v>
      </c>
      <c r="BL71" s="59" t="str">
        <f>IFERROR(VLOOKUP($E71,'Jan 2016'!$D$1:$Z$300,4,FALSE),"-")</f>
        <v>WAY2001A6AI</v>
      </c>
      <c r="BM71" s="59" t="str">
        <f>IFERROR(VLOOKUP(BL71,'Paid Invoices'!$F$6:$I$381,3,FALSE),"")</f>
        <v/>
      </c>
      <c r="BN71" s="59" t="str">
        <f>IFERROR(VLOOKUP(BL71,'Open Invoices'!$D$1:$E$3000,2,FALSE),"")</f>
        <v/>
      </c>
      <c r="BO71" s="59">
        <f>IFERROR(VLOOKUP($E71,'Dec 2015'!$D$1:$Z$300,22,FALSE),"-")</f>
        <v>208.66</v>
      </c>
      <c r="BP71" s="59" t="str">
        <f>IFERROR(VLOOKUP($E71,'Dec 2015'!$D$1:$Z$300,4,FALSE),"-")</f>
        <v>WAY2001L5J</v>
      </c>
      <c r="BQ71" s="59" t="str">
        <f>IFERROR(VLOOKUP(BP71,'Paid Invoices'!$F$6:$I$381,3,FALSE),"")</f>
        <v/>
      </c>
      <c r="BR71" s="59" t="str">
        <f>IFERROR(VLOOKUP(BP71,'Open Invoices'!$D$1:$E$3000,2,FALSE),"")</f>
        <v/>
      </c>
      <c r="BS71" s="59">
        <f>IFERROR(VLOOKUP($E71,'Nov 2015'!$D$1:$Z$300,22,FALSE),"-")</f>
        <v>216.26</v>
      </c>
      <c r="BT71" s="59" t="str">
        <f>IFERROR(VLOOKUP($E71,'Nov 2015'!$D$1:$Z$300,4,FALSE),"-")</f>
        <v>WAY2001K5AI</v>
      </c>
      <c r="BU71" s="59" t="str">
        <f>IFERROR(VLOOKUP(BT71,'Paid Invoices'!$F$6:$I$381,3,FALSE),"")</f>
        <v/>
      </c>
      <c r="BV71" s="59" t="str">
        <f>IFERROR(VLOOKUP(BT71,'Open Invoices'!$D$1:$E$3000,2,FALSE),"")</f>
        <v/>
      </c>
      <c r="BW71" s="59">
        <f>IFERROR(VLOOKUP($E71,'Oct 2015'!$D$1:$Z$300,22,FALSE),"-")</f>
        <v>438.09</v>
      </c>
      <c r="BX71" s="59" t="str">
        <f>IFERROR(VLOOKUP($E71,'Oct 2015'!$D$1:$Z$300,4,FALSE),"-")</f>
        <v>WAY2001J5AI</v>
      </c>
      <c r="BY71" s="59" t="str">
        <f>IFERROR(VLOOKUP(BX71,'Paid Invoices'!$F$6:$I$381,3,FALSE),"")</f>
        <v/>
      </c>
      <c r="BZ71" s="59" t="str">
        <f>IFERROR(VLOOKUP(BX71,'Open Invoices'!$D$1:$E$3000,2,FALSE),"")</f>
        <v/>
      </c>
      <c r="CA71" s="59" t="str">
        <f>IFERROR(VLOOKUP($E71,'Sep 2015'!$D$1:$Z$300,22,FALSE),"-")</f>
        <v>-</v>
      </c>
      <c r="CB71" s="59" t="str">
        <f>IFERROR(VLOOKUP($E71,'Sep 2015'!$D$1:$Z$300,4,FALSE),"-")</f>
        <v>-</v>
      </c>
      <c r="CC71" s="59" t="str">
        <f>IFERROR(VLOOKUP(CB71,'Paid Invoices'!$F$6:$I$381,3,FALSE),"")</f>
        <v/>
      </c>
      <c r="CD71" s="59" t="str">
        <f>IFERROR(VLOOKUP(CB71,'Open Invoices'!$D$1:$E$3000,2,FALSE),"")</f>
        <v/>
      </c>
      <c r="CE71" s="52"/>
      <c r="CF71" s="52" t="s">
        <v>2115</v>
      </c>
      <c r="CG71" s="49" t="str">
        <f>IFERROR(IFERROR(VLOOKUP($E71,'Asset Group  All Assets'!$B$1:$C$500,2,FALSE),(VLOOKUP($E71,'Missing-WSU-POs'!$B$1:$D$500,3,FALSE))),"?")</f>
        <v>P0742067</v>
      </c>
      <c r="CH71" s="31" t="str">
        <f t="shared" si="6"/>
        <v>P0742067</v>
      </c>
      <c r="CI71" s="31" t="str">
        <f t="shared" si="5"/>
        <v/>
      </c>
      <c r="CJ71" s="29" t="str">
        <f>IFERROR(IF(VLOOKUP($E71,'Org July 2016 '!$D$1:$Z$500,3,FALSE)=G71,"-","Wrong PO"),"new")</f>
        <v>Wrong PO</v>
      </c>
      <c r="CK71" s="32">
        <f>IF(CJ71="wrong PO",(VLOOKUP($E71,'Org July 2016 '!$D$1:$Z$500,3,FALSE)),"")</f>
        <v>0</v>
      </c>
      <c r="CL71" s="29" t="str">
        <f>IFERROR(IF(VLOOKUP($E71,'Org June 2016 '!$D$1:$Z$500,3,FALSE)=G71,"-","Wrong PO"),"new")</f>
        <v>Wrong PO</v>
      </c>
      <c r="CM71" s="32">
        <f>IF(CL71="wrong PO",(VLOOKUP($E71,'Org June 2016 '!$D$1:$Z$500,3,FALSE)),"")</f>
        <v>0</v>
      </c>
      <c r="CN71" s="29" t="str">
        <f>IFERROR(IF(VLOOKUP($E71,'May 2016'!D70:Z569,3,FALSE)=G71,"-","Wrong PO"),"new")</f>
        <v>new</v>
      </c>
      <c r="CO71" s="32" t="str">
        <f>IF(CN71="wrong PO",(VLOOKUP($E71,'May 2016'!D70:Z569,3,FALSE)),"")</f>
        <v/>
      </c>
      <c r="CP71" s="29" t="str">
        <f>IFERROR(IF(VLOOKUP($E71,'Apr 2016'!$D$1:$Z$500,3,FALSE)=G71,"-","Wrong PO"),"new")</f>
        <v>-</v>
      </c>
      <c r="CQ71" s="32" t="str">
        <f>IF(CP71="wrong PO",(VLOOKUP($E71,'Apr 2016'!$D$1:$Z$500,3,FALSE)),"")</f>
        <v/>
      </c>
      <c r="CR71" s="32" t="str">
        <f>IFERROR(IF(VLOOKUP($E71,'Mar 2016'!$D$1:$Z$500,3,FALSE)=G71,"-","Wrong PO"),"new")</f>
        <v>-</v>
      </c>
      <c r="CS71" s="32" t="str">
        <f>IF(CP71="wrong PO",(VLOOKUP($E71,'Mar 2016'!$D$1:$Z$500,3,FALSE)),"")</f>
        <v/>
      </c>
      <c r="CT71" s="32" t="str">
        <f>IFERROR(IF(VLOOKUP($E71,'Feb 2016'!$D$1:$Z$500,3,FALSE)=G71,"-","Wrong PO"),"new")</f>
        <v>-</v>
      </c>
      <c r="CU71" s="32" t="str">
        <f>IF(CP71="wrong PO",(VLOOKUP($E71,'Feb 2016'!$D$1:$Z$500,3,FALSE)),"")</f>
        <v/>
      </c>
      <c r="CV71" s="29" t="str">
        <f>IFERROR(IF(VLOOKUP($E71,'Jan 2016'!$D$1:$Z$500,3,FALSE)=G71,"-","Wrong PO"),"new")</f>
        <v>-</v>
      </c>
      <c r="CW71" s="32" t="str">
        <f>IF(CV71="wrong PO",(VLOOKUP($E71,'Jan 2016'!$D$1:$Z$500,3,FALSE)),"")</f>
        <v/>
      </c>
      <c r="CX71" s="29" t="str">
        <f>IFERROR(IF(VLOOKUP($E71,'Dec 2015'!$D$1:$Z$500,3,FALSE)=G71,"-","Wrong PO"),"new")</f>
        <v>-</v>
      </c>
      <c r="CY71" s="32" t="str">
        <f>IF(CX71="wrong PO",(VLOOKUP($E71,'Dec 2015'!$D$1:$Z$500,3,FALSE)),"")</f>
        <v/>
      </c>
      <c r="CZ71" s="29" t="str">
        <f>IFERROR(IF(VLOOKUP($E71,'Nov 2015'!$D$1:$Z$500,3,FALSE)=G71,"-","Wrong PO"),"new")</f>
        <v>-</v>
      </c>
      <c r="DA71" s="32" t="str">
        <f>IF(CZ71="wrong PO",(VLOOKUP($E71,'Nov 2015'!$D$1:$Z$500,3,FALSE)),"")</f>
        <v/>
      </c>
      <c r="DB71" s="29" t="str">
        <f>IFERROR(IF(VLOOKUP($E71,'Oct 2015'!$D$1:$Z$500,3,FALSE)=G71,"-","Wrong PO"),"new")</f>
        <v>-</v>
      </c>
      <c r="DC71" s="32" t="str">
        <f>IF(DB71="wrong PO",(VLOOKUP($E71,'Oct 2015'!$D$1:$Z$500,3,FALSE)),"")</f>
        <v/>
      </c>
      <c r="DD71" s="29" t="str">
        <f>IFERROR(IF(VLOOKUP($E71,'Sep 2015'!$D$1:$Z$500,3,FALSE)=G71,"-","Wrong PO"),"new")</f>
        <v>new</v>
      </c>
      <c r="DE71" s="32" t="str">
        <f>IF(DD71="wrong PO",(VLOOKUP($E71,'Sep 2015'!$D$1:$Z$500,3,FALSE)),"")</f>
        <v/>
      </c>
    </row>
    <row r="72" spans="1:109">
      <c r="A72" s="115">
        <v>71</v>
      </c>
      <c r="B72" s="2" t="s">
        <v>841</v>
      </c>
      <c r="C72" s="2" t="s">
        <v>510</v>
      </c>
      <c r="D72" s="2" t="s">
        <v>370</v>
      </c>
      <c r="E72" s="2" t="s">
        <v>237</v>
      </c>
      <c r="F72" s="2" t="s">
        <v>371</v>
      </c>
      <c r="G72" s="21" t="s">
        <v>238</v>
      </c>
      <c r="H72" s="21" t="str">
        <f>IFERROR(VLOOKUP($E72,'Wayne Master'!$B$1:$C$315,2,FALSE),"not on master")</f>
        <v>P0742456</v>
      </c>
      <c r="I72" s="11" t="s">
        <v>2097</v>
      </c>
      <c r="J72" s="3">
        <v>42199</v>
      </c>
      <c r="K72" s="2" t="s">
        <v>28</v>
      </c>
      <c r="L72" s="2" t="s">
        <v>373</v>
      </c>
      <c r="M72" s="2" t="s">
        <v>30</v>
      </c>
      <c r="N72" s="2" t="s">
        <v>31</v>
      </c>
      <c r="O72" s="2" t="s">
        <v>32</v>
      </c>
      <c r="P72" s="4">
        <v>23512</v>
      </c>
      <c r="Q72" s="4">
        <v>24234</v>
      </c>
      <c r="R72" s="4">
        <v>722</v>
      </c>
      <c r="S72" s="5">
        <v>12.2</v>
      </c>
      <c r="T72" s="4">
        <v>0</v>
      </c>
      <c r="U72" s="4">
        <v>0</v>
      </c>
      <c r="V72" s="4">
        <v>0</v>
      </c>
      <c r="W72" s="5">
        <v>0</v>
      </c>
      <c r="X72" s="5">
        <v>0</v>
      </c>
      <c r="Y72" s="14">
        <v>12.2</v>
      </c>
      <c r="Z72" s="14">
        <v>0</v>
      </c>
      <c r="AA72" s="14">
        <v>12.2</v>
      </c>
      <c r="AB72" s="4">
        <v>24580</v>
      </c>
      <c r="AC72" s="55"/>
      <c r="AD72" s="59">
        <f t="shared" si="7"/>
        <v>409.51000000000005</v>
      </c>
      <c r="AE72" s="59">
        <f t="shared" si="8"/>
        <v>409.55459999999994</v>
      </c>
      <c r="AF72" s="102">
        <f>IFERROR(IFERROR(VLOOKUP($G72,'FPO034'!$J$9:$Q$196,7,FALSE),(VLOOKUP($H72,'FPO034'!$J$9:$Q$196,7,FALSE))),"No PO")</f>
        <v>1014</v>
      </c>
      <c r="AG72" s="102">
        <f>IFERROR(IFERROR(VLOOKUP($G72,'FPO034'!$J$9:$Q$196,8,FALSE),(VLOOKUP($H72,'FPO034'!$J$9:$Q$196,8,FALSE))),"No PO")</f>
        <v>0</v>
      </c>
      <c r="AH72" s="102" t="str">
        <f t="shared" si="9"/>
        <v>--</v>
      </c>
      <c r="AI72" s="59">
        <f>IFERROR(VLOOKUP($E72,'Rev2 Aug 16'!$D$1:$Z$300,22,FALSE),"-")</f>
        <v>12.2</v>
      </c>
      <c r="AJ72" s="59" t="str">
        <f>IFERROR(VLOOKUP($E72,'Rev2 Aug 16'!$D$1:$Z$300,5,FALSE),"-")</f>
        <v>WAY2001H6N</v>
      </c>
      <c r="AK72" s="59" t="str">
        <f>IFERROR(VLOOKUP(AJ72,'Paid Invoices'!$F$6:$I$381,3,FALSE),"")</f>
        <v/>
      </c>
      <c r="AL72" s="59" t="str">
        <f>IFERROR(VLOOKUP(AJ72,'Open Invoices'!$D$1:$E$3000,2,FALSE),"")</f>
        <v/>
      </c>
      <c r="AM72" s="59">
        <f>IFERROR(VLOOKUP($E72,'Rev2 July 16'!$D$1:$Z$300,22,FALSE),"-")</f>
        <v>15.06</v>
      </c>
      <c r="AN72" s="59" t="str">
        <f>IFERROR(VLOOKUP($E72,'Rev2 July 16'!$D$1:$Z$300,5,FALSE),"-")</f>
        <v>WAY2001G6O</v>
      </c>
      <c r="AO72" s="59" t="str">
        <f>IFERROR(VLOOKUP(AN72,'Paid Invoices'!$F$6:$I$381,3,FALSE),"")</f>
        <v/>
      </c>
      <c r="AP72" s="59" t="str">
        <f>IFERROR(VLOOKUP(AN72,'Open Invoices'!$D$1:$E$3000,2,FALSE),"")</f>
        <v/>
      </c>
      <c r="AQ72" s="59">
        <f>IFERROR(VLOOKUP($E72,'Rev June 16'!$D$1:$Z$300,22,FALSE),"-")</f>
        <v>23.34</v>
      </c>
      <c r="AR72" s="59" t="str">
        <f>IFERROR(VLOOKUP($E72,'Rev June 16'!$D$1:$Z$300,4,FALSE),"-")</f>
        <v>WAY2001F6O</v>
      </c>
      <c r="AS72" s="59" t="str">
        <f>IFERROR(VLOOKUP(AR72,'Paid Invoices'!$F$6:$I$381,3,FALSE),"")</f>
        <v/>
      </c>
      <c r="AT72" s="59" t="str">
        <f>IFERROR(VLOOKUP(AR72,'Open Invoices'!$D$1:$E$3000,2,FALSE),"")</f>
        <v/>
      </c>
      <c r="AU72" s="59">
        <f>IFERROR(VLOOKUP($E72,'May 2016'!$D$1:$Z$300,22,FALSE),"-")</f>
        <v>27.95</v>
      </c>
      <c r="AV72" s="59" t="str">
        <f>IFERROR(VLOOKUP($E72,'May 2016'!$D$1:$Z$300,4,FALSE),"-")</f>
        <v>WAY2001E6O</v>
      </c>
      <c r="AW72" s="59" t="str">
        <f>IFERROR(VLOOKUP(AV72,'Paid Invoices'!$F$6:$I$381,3,FALSE),"")</f>
        <v/>
      </c>
      <c r="AX72" s="59" t="str">
        <f>IFERROR(VLOOKUP(AV72,'Open Invoices'!$D$1:$E$3000,2,FALSE),"")</f>
        <v/>
      </c>
      <c r="AY72" s="59">
        <f>IFERROR(VLOOKUP($E72,'Apr 2016'!$D$1:$Z$300,22,FALSE),"-")</f>
        <v>34.75</v>
      </c>
      <c r="AZ72" s="59" t="str">
        <f>IFERROR(VLOOKUP($E72,'Apr 2016'!$D$1:$Z$300,4,FALSE),"-")</f>
        <v>WAY2001D6P</v>
      </c>
      <c r="BA72" s="59" t="str">
        <f>IFERROR(VLOOKUP(AZ72,'Paid Invoices'!$F$6:$I$381,3,FALSE),"")</f>
        <v/>
      </c>
      <c r="BB72" s="59" t="str">
        <f>IFERROR(VLOOKUP(AZ72,'Open Invoices'!$D$1:$E$3000,2,FALSE),"")</f>
        <v/>
      </c>
      <c r="BC72" s="59">
        <f>IFERROR(VLOOKUP($E72,'Mar 2016'!$D$1:$Z$300,22,FALSE),"-")</f>
        <v>35.44</v>
      </c>
      <c r="BD72" s="59" t="str">
        <f>IFERROR(VLOOKUP($E72,'Mar 2016'!$D$1:$Z$300,4,FALSE),"-")</f>
        <v>WAY2001C6O</v>
      </c>
      <c r="BE72" s="59" t="str">
        <f>IFERROR(VLOOKUP(BD72,'Paid Invoices'!$F$6:$I$381,3,FALSE),"")</f>
        <v/>
      </c>
      <c r="BF72" s="59" t="str">
        <f>IFERROR(VLOOKUP(BD72,'Open Invoices'!$D$1:$E$3000,2,FALSE),"")</f>
        <v/>
      </c>
      <c r="BG72" s="59">
        <f>IFERROR(VLOOKUP($E72,'Feb 2016'!$D$1:$Z$300,22,FALSE),"-")</f>
        <v>30.61</v>
      </c>
      <c r="BH72" s="59" t="str">
        <f>IFERROR(VLOOKUP($E72,'Feb 2016'!$D$1:$Z$300,4,FALSE),"-")</f>
        <v>WAY2001B6K</v>
      </c>
      <c r="BI72" s="59" t="str">
        <f>IFERROR(VLOOKUP(BH72,'Paid Invoices'!$F$6:$I$381,3,FALSE),"")</f>
        <v/>
      </c>
      <c r="BJ72" s="59" t="str">
        <f>IFERROR(VLOOKUP(BH72,'Open Invoices'!$D$1:$E$3000,2,FALSE),"")</f>
        <v/>
      </c>
      <c r="BK72" s="59">
        <f>IFERROR(VLOOKUP($E72,'Jan 2016'!$D$1:$Z$300,22,FALSE),"-")</f>
        <v>28.49</v>
      </c>
      <c r="BL72" s="59" t="str">
        <f>IFERROR(VLOOKUP($E72,'Jan 2016'!$D$1:$Z$300,4,FALSE),"-")</f>
        <v>WAY2001A6AJ</v>
      </c>
      <c r="BM72" s="59" t="str">
        <f>IFERROR(VLOOKUP(BL72,'Paid Invoices'!$F$6:$I$381,3,FALSE),"")</f>
        <v/>
      </c>
      <c r="BN72" s="59" t="str">
        <f>IFERROR(VLOOKUP(BL72,'Open Invoices'!$D$1:$E$3000,2,FALSE),"")</f>
        <v/>
      </c>
      <c r="BO72" s="59">
        <f>IFERROR(VLOOKUP($E72,'Dec 2015'!$D$1:$Z$300,22,FALSE),"-")</f>
        <v>27.43</v>
      </c>
      <c r="BP72" s="59" t="str">
        <f>IFERROR(VLOOKUP($E72,'Dec 2015'!$D$1:$Z$300,4,FALSE),"-")</f>
        <v>WAY2001L5K</v>
      </c>
      <c r="BQ72" s="59" t="str">
        <f>IFERROR(VLOOKUP(BP72,'Paid Invoices'!$F$6:$I$381,3,FALSE),"")</f>
        <v/>
      </c>
      <c r="BR72" s="59" t="str">
        <f>IFERROR(VLOOKUP(BP72,'Open Invoices'!$D$1:$E$3000,2,FALSE),"")</f>
        <v/>
      </c>
      <c r="BS72" s="59">
        <f>IFERROR(VLOOKUP($E72,'Nov 2015'!$D$1:$Z$300,22,FALSE),"-")</f>
        <v>40.36</v>
      </c>
      <c r="BT72" s="59" t="str">
        <f>IFERROR(VLOOKUP($E72,'Nov 2015'!$D$1:$Z$300,4,FALSE),"-")</f>
        <v>WAY2001K5AJ</v>
      </c>
      <c r="BU72" s="59" t="str">
        <f>IFERROR(VLOOKUP(BT72,'Paid Invoices'!$F$6:$I$381,3,FALSE),"")</f>
        <v/>
      </c>
      <c r="BV72" s="59" t="str">
        <f>IFERROR(VLOOKUP(BT72,'Open Invoices'!$D$1:$E$3000,2,FALSE),"")</f>
        <v/>
      </c>
      <c r="BW72" s="59">
        <f>IFERROR(VLOOKUP($E72,'Oct 2015'!$D$1:$Z$300,22,FALSE),"-")</f>
        <v>133.88</v>
      </c>
      <c r="BX72" s="59" t="str">
        <f>IFERROR(VLOOKUP($E72,'Oct 2015'!$D$1:$Z$300,4,FALSE),"-")</f>
        <v>WAY2001J5AJ</v>
      </c>
      <c r="BY72" s="59" t="str">
        <f>IFERROR(VLOOKUP(BX72,'Paid Invoices'!$F$6:$I$381,3,FALSE),"")</f>
        <v/>
      </c>
      <c r="BZ72" s="59" t="str">
        <f>IFERROR(VLOOKUP(BX72,'Open Invoices'!$D$1:$E$3000,2,FALSE),"")</f>
        <v/>
      </c>
      <c r="CA72" s="59" t="str">
        <f>IFERROR(VLOOKUP($E72,'Sep 2015'!$D$1:$Z$300,22,FALSE),"-")</f>
        <v>-</v>
      </c>
      <c r="CB72" s="59" t="str">
        <f>IFERROR(VLOOKUP($E72,'Sep 2015'!$D$1:$Z$300,4,FALSE),"-")</f>
        <v>-</v>
      </c>
      <c r="CC72" s="59" t="str">
        <f>IFERROR(VLOOKUP(CB72,'Paid Invoices'!$F$6:$I$381,3,FALSE),"")</f>
        <v/>
      </c>
      <c r="CD72" s="59" t="str">
        <f>IFERROR(VLOOKUP(CB72,'Open Invoices'!$D$1:$E$3000,2,FALSE),"")</f>
        <v/>
      </c>
      <c r="CE72" s="52"/>
      <c r="CF72" s="52" t="s">
        <v>2115</v>
      </c>
      <c r="CG72" s="49" t="str">
        <f>IFERROR(IFERROR(VLOOKUP($E72,'Asset Group  All Assets'!$B$1:$C$500,2,FALSE),(VLOOKUP($E72,'Missing-WSU-POs'!$B$1:$D$500,3,FALSE))),"?")</f>
        <v>P0742456</v>
      </c>
      <c r="CH72" s="31" t="str">
        <f t="shared" si="6"/>
        <v>P0742456</v>
      </c>
      <c r="CI72" s="31" t="str">
        <f t="shared" si="5"/>
        <v/>
      </c>
      <c r="CJ72" s="29" t="str">
        <f>IFERROR(IF(VLOOKUP($E72,'Org July 2016 '!$D$1:$Z$500,3,FALSE)=G72,"-","Wrong PO"),"new")</f>
        <v>Wrong PO</v>
      </c>
      <c r="CK72" s="32">
        <f>IF(CJ72="wrong PO",(VLOOKUP($E72,'Org July 2016 '!$D$1:$Z$500,3,FALSE)),"")</f>
        <v>0</v>
      </c>
      <c r="CL72" s="29" t="str">
        <f>IFERROR(IF(VLOOKUP($E72,'Org June 2016 '!$D$1:$Z$500,3,FALSE)=G72,"-","Wrong PO"),"new")</f>
        <v>Wrong PO</v>
      </c>
      <c r="CM72" s="32">
        <f>IF(CL72="wrong PO",(VLOOKUP($E72,'Org June 2016 '!$D$1:$Z$500,3,FALSE)),"")</f>
        <v>0</v>
      </c>
      <c r="CN72" s="29" t="str">
        <f>IFERROR(IF(VLOOKUP($E72,'May 2016'!D71:Z570,3,FALSE)=G72,"-","Wrong PO"),"new")</f>
        <v>new</v>
      </c>
      <c r="CO72" s="32" t="str">
        <f>IF(CN72="wrong PO",(VLOOKUP($E72,'May 2016'!D71:Z570,3,FALSE)),"")</f>
        <v/>
      </c>
      <c r="CP72" s="29" t="str">
        <f>IFERROR(IF(VLOOKUP($E72,'Apr 2016'!$D$1:$Z$500,3,FALSE)=G72,"-","Wrong PO"),"new")</f>
        <v>-</v>
      </c>
      <c r="CQ72" s="32" t="str">
        <f>IF(CP72="wrong PO",(VLOOKUP($E72,'Apr 2016'!$D$1:$Z$500,3,FALSE)),"")</f>
        <v/>
      </c>
      <c r="CR72" s="32" t="str">
        <f>IFERROR(IF(VLOOKUP($E72,'Mar 2016'!$D$1:$Z$500,3,FALSE)=G72,"-","Wrong PO"),"new")</f>
        <v>-</v>
      </c>
      <c r="CS72" s="32" t="str">
        <f>IF(CP72="wrong PO",(VLOOKUP($E72,'Mar 2016'!$D$1:$Z$500,3,FALSE)),"")</f>
        <v/>
      </c>
      <c r="CT72" s="32" t="str">
        <f>IFERROR(IF(VLOOKUP($E72,'Feb 2016'!$D$1:$Z$500,3,FALSE)=G72,"-","Wrong PO"),"new")</f>
        <v>-</v>
      </c>
      <c r="CU72" s="32" t="str">
        <f>IF(CP72="wrong PO",(VLOOKUP($E72,'Feb 2016'!$D$1:$Z$500,3,FALSE)),"")</f>
        <v/>
      </c>
      <c r="CV72" s="29" t="str">
        <f>IFERROR(IF(VLOOKUP($E72,'Jan 2016'!$D$1:$Z$500,3,FALSE)=G72,"-","Wrong PO"),"new")</f>
        <v>-</v>
      </c>
      <c r="CW72" s="32" t="str">
        <f>IF(CV72="wrong PO",(VLOOKUP($E72,'Jan 2016'!$D$1:$Z$500,3,FALSE)),"")</f>
        <v/>
      </c>
      <c r="CX72" s="29" t="str">
        <f>IFERROR(IF(VLOOKUP($E72,'Dec 2015'!$D$1:$Z$500,3,FALSE)=G72,"-","Wrong PO"),"new")</f>
        <v>-</v>
      </c>
      <c r="CY72" s="32" t="str">
        <f>IF(CX72="wrong PO",(VLOOKUP($E72,'Dec 2015'!$D$1:$Z$500,3,FALSE)),"")</f>
        <v/>
      </c>
      <c r="CZ72" s="29" t="str">
        <f>IFERROR(IF(VLOOKUP($E72,'Nov 2015'!$D$1:$Z$500,3,FALSE)=G72,"-","Wrong PO"),"new")</f>
        <v>-</v>
      </c>
      <c r="DA72" s="32" t="str">
        <f>IF(CZ72="wrong PO",(VLOOKUP($E72,'Nov 2015'!$D$1:$Z$500,3,FALSE)),"")</f>
        <v/>
      </c>
      <c r="DB72" s="29" t="str">
        <f>IFERROR(IF(VLOOKUP($E72,'Oct 2015'!$D$1:$Z$500,3,FALSE)=G72,"-","Wrong PO"),"new")</f>
        <v>-</v>
      </c>
      <c r="DC72" s="32" t="str">
        <f>IF(DB72="wrong PO",(VLOOKUP($E72,'Oct 2015'!$D$1:$Z$500,3,FALSE)),"")</f>
        <v/>
      </c>
      <c r="DD72" s="29" t="str">
        <f>IFERROR(IF(VLOOKUP($E72,'Sep 2015'!$D$1:$Z$500,3,FALSE)=G72,"-","Wrong PO"),"new")</f>
        <v>new</v>
      </c>
      <c r="DE72" s="32" t="str">
        <f>IF(DD72="wrong PO",(VLOOKUP($E72,'Sep 2015'!$D$1:$Z$500,3,FALSE)),"")</f>
        <v/>
      </c>
    </row>
    <row r="73" spans="1:109">
      <c r="A73" s="115">
        <v>72</v>
      </c>
      <c r="B73" s="2" t="s">
        <v>841</v>
      </c>
      <c r="C73" s="2" t="s">
        <v>510</v>
      </c>
      <c r="D73" s="2" t="s">
        <v>48</v>
      </c>
      <c r="E73" s="2" t="s">
        <v>151</v>
      </c>
      <c r="F73" s="2" t="s">
        <v>50</v>
      </c>
      <c r="G73" s="21" t="s">
        <v>152</v>
      </c>
      <c r="H73" s="21" t="str">
        <f>IFERROR(VLOOKUP($E73,'Wayne Master'!$B$1:$C$315,2,FALSE),"not on master")</f>
        <v>P0742695</v>
      </c>
      <c r="I73" s="11" t="s">
        <v>2096</v>
      </c>
      <c r="J73" s="3">
        <v>42223</v>
      </c>
      <c r="K73" s="2"/>
      <c r="L73" s="2" t="s">
        <v>51</v>
      </c>
      <c r="M73" s="2" t="s">
        <v>394</v>
      </c>
      <c r="N73" s="2" t="s">
        <v>31</v>
      </c>
      <c r="O73" s="2" t="s">
        <v>382</v>
      </c>
      <c r="P73" s="4">
        <v>48027</v>
      </c>
      <c r="Q73" s="4">
        <v>48027</v>
      </c>
      <c r="R73" s="4">
        <v>0</v>
      </c>
      <c r="S73" s="5">
        <v>0</v>
      </c>
      <c r="T73" s="4">
        <v>0</v>
      </c>
      <c r="U73" s="4">
        <v>0</v>
      </c>
      <c r="V73" s="4">
        <v>0</v>
      </c>
      <c r="W73" s="5">
        <v>0</v>
      </c>
      <c r="X73" s="5">
        <v>0</v>
      </c>
      <c r="Y73" s="14">
        <v>0</v>
      </c>
      <c r="Z73" s="14">
        <v>0</v>
      </c>
      <c r="AA73" s="14">
        <v>0</v>
      </c>
      <c r="AB73" s="4">
        <v>24580</v>
      </c>
      <c r="AC73" s="55"/>
      <c r="AD73" s="59">
        <f t="shared" si="7"/>
        <v>19.72</v>
      </c>
      <c r="AE73" s="59">
        <f t="shared" si="8"/>
        <v>811.65629999999987</v>
      </c>
      <c r="AF73" s="102">
        <f>IFERROR(IFERROR(VLOOKUP($G73,'FPO034'!$J$9:$Q$196,7,FALSE),(VLOOKUP($H73,'FPO034'!$J$9:$Q$196,7,FALSE))),"No PO")</f>
        <v>21598.32</v>
      </c>
      <c r="AG73" s="102">
        <f>IFERROR(IFERROR(VLOOKUP($G73,'FPO034'!$J$9:$Q$196,8,FALSE),(VLOOKUP($H73,'FPO034'!$J$9:$Q$196,8,FALSE))),"No PO")</f>
        <v>0</v>
      </c>
      <c r="AH73" s="102" t="str">
        <f t="shared" si="9"/>
        <v>--</v>
      </c>
      <c r="AI73" s="59" t="str">
        <f>IFERROR(VLOOKUP($E73,'Rev2 Aug 16'!$D$1:$Z$300,22,FALSE),"-")</f>
        <v>-</v>
      </c>
      <c r="AJ73" s="59" t="str">
        <f>IFERROR(VLOOKUP($E73,'Rev2 Aug 16'!$D$1:$Z$300,5,FALSE),"-")</f>
        <v>-</v>
      </c>
      <c r="AK73" s="59" t="str">
        <f>IFERROR(VLOOKUP(AJ73,'Paid Invoices'!$F$6:$I$381,3,FALSE),"")</f>
        <v/>
      </c>
      <c r="AL73" s="59" t="str">
        <f>IFERROR(VLOOKUP(AJ73,'Open Invoices'!$D$1:$E$3000,2,FALSE),"")</f>
        <v/>
      </c>
      <c r="AM73" s="59" t="str">
        <f>IFERROR(VLOOKUP($E73,'Rev2 July 16'!$D$1:$Z$300,22,FALSE),"-")</f>
        <v>-</v>
      </c>
      <c r="AN73" s="59" t="str">
        <f>IFERROR(VLOOKUP($E73,'Rev2 July 16'!$D$1:$Z$300,5,FALSE),"-")</f>
        <v>-</v>
      </c>
      <c r="AO73" s="59" t="str">
        <f>IFERROR(VLOOKUP(AN73,'Paid Invoices'!$F$6:$I$381,3,FALSE),"")</f>
        <v/>
      </c>
      <c r="AP73" s="59" t="str">
        <f>IFERROR(VLOOKUP(AN73,'Open Invoices'!$D$1:$E$3000,2,FALSE),"")</f>
        <v/>
      </c>
      <c r="AQ73" s="59">
        <f>IFERROR(VLOOKUP($E73,'Rev June 16'!$D$1:$Z$300,22,FALSE),"-")</f>
        <v>0</v>
      </c>
      <c r="AR73" s="59" t="str">
        <f>IFERROR(VLOOKUP($E73,'Rev June 16'!$D$1:$Z$300,4,FALSE),"-")</f>
        <v>WAY2001F6P</v>
      </c>
      <c r="AS73" s="59" t="str">
        <f>IFERROR(VLOOKUP(AR73,'Paid Invoices'!$F$6:$I$381,3,FALSE),"")</f>
        <v/>
      </c>
      <c r="AT73" s="59" t="str">
        <f>IFERROR(VLOOKUP(AR73,'Open Invoices'!$D$1:$E$3000,2,FALSE),"")</f>
        <v/>
      </c>
      <c r="AU73" s="59" t="str">
        <f>IFERROR(VLOOKUP($E73,'May 2016'!$D$1:$Z$300,22,FALSE),"-")</f>
        <v>-</v>
      </c>
      <c r="AV73" s="59" t="str">
        <f>IFERROR(VLOOKUP($E73,'May 2016'!$D$1:$Z$300,4,FALSE),"-")</f>
        <v>-</v>
      </c>
      <c r="AW73" s="59" t="str">
        <f>IFERROR(VLOOKUP(AV73,'Paid Invoices'!$F$6:$I$381,3,FALSE),"")</f>
        <v/>
      </c>
      <c r="AX73" s="59" t="str">
        <f>IFERROR(VLOOKUP(AV73,'Open Invoices'!$D$1:$E$3000,2,FALSE),"")</f>
        <v/>
      </c>
      <c r="AY73" s="59" t="str">
        <f>IFERROR(VLOOKUP($E73,'Apr 2016'!$D$1:$Z$300,22,FALSE),"-")</f>
        <v>-</v>
      </c>
      <c r="AZ73" s="59" t="str">
        <f>IFERROR(VLOOKUP($E73,'Apr 2016'!$D$1:$Z$300,4,FALSE),"-")</f>
        <v>-</v>
      </c>
      <c r="BA73" s="59" t="str">
        <f>IFERROR(VLOOKUP(AZ73,'Paid Invoices'!$F$6:$I$381,3,FALSE),"")</f>
        <v/>
      </c>
      <c r="BB73" s="59" t="str">
        <f>IFERROR(VLOOKUP(AZ73,'Open Invoices'!$D$1:$E$3000,2,FALSE),"")</f>
        <v/>
      </c>
      <c r="BC73" s="59">
        <f>IFERROR(VLOOKUP($E73,'Mar 2016'!$D$1:$Z$300,22,FALSE),"-")</f>
        <v>0</v>
      </c>
      <c r="BD73" s="59" t="str">
        <f>IFERROR(VLOOKUP($E73,'Mar 2016'!$D$1:$Z$300,4,FALSE),"-")</f>
        <v>WAY2001C6P</v>
      </c>
      <c r="BE73" s="59" t="str">
        <f>IFERROR(VLOOKUP(BD73,'Paid Invoices'!$F$6:$I$381,3,FALSE),"")</f>
        <v/>
      </c>
      <c r="BF73" s="59" t="str">
        <f>IFERROR(VLOOKUP(BD73,'Open Invoices'!$D$1:$E$3000,2,FALSE),"")</f>
        <v/>
      </c>
      <c r="BG73" s="59" t="str">
        <f>IFERROR(VLOOKUP($E73,'Feb 2016'!$D$1:$Z$300,22,FALSE),"-")</f>
        <v>-</v>
      </c>
      <c r="BH73" s="59" t="str">
        <f>IFERROR(VLOOKUP($E73,'Feb 2016'!$D$1:$Z$300,4,FALSE),"-")</f>
        <v>-</v>
      </c>
      <c r="BI73" s="59" t="str">
        <f>IFERROR(VLOOKUP(BH73,'Paid Invoices'!$F$6:$I$381,3,FALSE),"")</f>
        <v/>
      </c>
      <c r="BJ73" s="59" t="str">
        <f>IFERROR(VLOOKUP(BH73,'Open Invoices'!$D$1:$E$3000,2,FALSE),"")</f>
        <v/>
      </c>
      <c r="BK73" s="59">
        <f>IFERROR(VLOOKUP($E73,'Jan 2016'!$D$1:$Z$300,22,FALSE),"-")</f>
        <v>0</v>
      </c>
      <c r="BL73" s="59" t="str">
        <f>IFERROR(VLOOKUP($E73,'Jan 2016'!$D$1:$Z$300,4,FALSE),"-")</f>
        <v>WAY2001A6AK</v>
      </c>
      <c r="BM73" s="59" t="str">
        <f>IFERROR(VLOOKUP(BL73,'Paid Invoices'!$F$6:$I$381,3,FALSE),"")</f>
        <v/>
      </c>
      <c r="BN73" s="59" t="str">
        <f>IFERROR(VLOOKUP(BL73,'Open Invoices'!$D$1:$E$3000,2,FALSE),"")</f>
        <v/>
      </c>
      <c r="BO73" s="59" t="str">
        <f>IFERROR(VLOOKUP($E73,'Dec 2015'!$D$1:$Z$300,22,FALSE),"-")</f>
        <v>-</v>
      </c>
      <c r="BP73" s="59" t="str">
        <f>IFERROR(VLOOKUP($E73,'Dec 2015'!$D$1:$Z$300,4,FALSE),"-")</f>
        <v>-</v>
      </c>
      <c r="BQ73" s="59" t="str">
        <f>IFERROR(VLOOKUP(BP73,'Paid Invoices'!$F$6:$I$381,3,FALSE),"")</f>
        <v/>
      </c>
      <c r="BR73" s="59" t="str">
        <f>IFERROR(VLOOKUP(BP73,'Open Invoices'!$D$1:$E$3000,2,FALSE),"")</f>
        <v/>
      </c>
      <c r="BS73" s="59">
        <f>IFERROR(VLOOKUP($E73,'Nov 2015'!$D$1:$Z$300,22,FALSE),"-")</f>
        <v>0</v>
      </c>
      <c r="BT73" s="59" t="str">
        <f>IFERROR(VLOOKUP($E73,'Nov 2015'!$D$1:$Z$300,4,FALSE),"-")</f>
        <v>WAY2001K5AK</v>
      </c>
      <c r="BU73" s="59" t="str">
        <f>IFERROR(VLOOKUP(BT73,'Paid Invoices'!$F$6:$I$381,3,FALSE),"")</f>
        <v/>
      </c>
      <c r="BV73" s="59" t="str">
        <f>IFERROR(VLOOKUP(BT73,'Open Invoices'!$D$1:$E$3000,2,FALSE),"")</f>
        <v/>
      </c>
      <c r="BW73" s="59">
        <f>IFERROR(VLOOKUP($E73,'Oct 2015'!$D$1:$Z$300,22,FALSE),"-")</f>
        <v>19.72</v>
      </c>
      <c r="BX73" s="59" t="str">
        <f>IFERROR(VLOOKUP($E73,'Oct 2015'!$D$1:$Z$300,4,FALSE),"-")</f>
        <v>WAY2001J5AK</v>
      </c>
      <c r="BY73" s="59" t="str">
        <f>IFERROR(VLOOKUP(BX73,'Paid Invoices'!$F$6:$I$381,3,FALSE),"")</f>
        <v/>
      </c>
      <c r="BZ73" s="59" t="str">
        <f>IFERROR(VLOOKUP(BX73,'Open Invoices'!$D$1:$E$3000,2,FALSE),"")</f>
        <v/>
      </c>
      <c r="CA73" s="59" t="str">
        <f>IFERROR(VLOOKUP($E73,'Sep 2015'!$D$1:$Z$300,22,FALSE),"-")</f>
        <v>-</v>
      </c>
      <c r="CB73" s="59" t="str">
        <f>IFERROR(VLOOKUP($E73,'Sep 2015'!$D$1:$Z$300,4,FALSE),"-")</f>
        <v>-</v>
      </c>
      <c r="CC73" s="59" t="str">
        <f>IFERROR(VLOOKUP(CB73,'Paid Invoices'!$F$6:$I$381,3,FALSE),"")</f>
        <v/>
      </c>
      <c r="CD73" s="59" t="str">
        <f>IFERROR(VLOOKUP(CB73,'Open Invoices'!$D$1:$E$3000,2,FALSE),"")</f>
        <v/>
      </c>
      <c r="CE73" s="52"/>
      <c r="CF73" s="52" t="s">
        <v>2115</v>
      </c>
      <c r="CG73" s="49" t="str">
        <f>IFERROR(IFERROR(VLOOKUP($E73,'Asset Group  All Assets'!$B$1:$C$500,2,FALSE),(VLOOKUP($E73,'Missing-WSU-POs'!$B$1:$D$500,3,FALSE))),"?")</f>
        <v>6/17/16-Device may be added to P0742695 per Misbah and Theresa.</v>
      </c>
      <c r="CH73" s="31" t="str">
        <f t="shared" si="6"/>
        <v>P0742695</v>
      </c>
      <c r="CI73" s="31" t="str">
        <f t="shared" si="5"/>
        <v>Wrong PO</v>
      </c>
      <c r="CJ73" s="29" t="str">
        <f>IFERROR(IF(VLOOKUP($E73,'Org July 2016 '!$D$1:$Z$500,3,FALSE)=G73,"-","Wrong PO"),"new")</f>
        <v>Wrong PO</v>
      </c>
      <c r="CK73" s="32">
        <f>IF(CJ73="wrong PO",(VLOOKUP($E73,'Org July 2016 '!$D$1:$Z$500,3,FALSE)),"")</f>
        <v>0</v>
      </c>
      <c r="CL73" s="29" t="str">
        <f>IFERROR(IF(VLOOKUP($E73,'Org June 2016 '!$D$1:$Z$500,3,FALSE)=G73,"-","Wrong PO"),"new")</f>
        <v>Wrong PO</v>
      </c>
      <c r="CM73" s="32">
        <f>IF(CL73="wrong PO",(VLOOKUP($E73,'Org June 2016 '!$D$1:$Z$500,3,FALSE)),"")</f>
        <v>0</v>
      </c>
      <c r="CN73" s="29" t="str">
        <f>IFERROR(IF(VLOOKUP($E73,'May 2016'!D72:Z571,3,FALSE)=G73,"-","Wrong PO"),"new")</f>
        <v>new</v>
      </c>
      <c r="CO73" s="32" t="str">
        <f>IF(CN73="wrong PO",(VLOOKUP($E73,'May 2016'!D72:Z571,3,FALSE)),"")</f>
        <v/>
      </c>
      <c r="CP73" s="29" t="str">
        <f>IFERROR(IF(VLOOKUP($E73,'Apr 2016'!$D$1:$Z$500,3,FALSE)=G73,"-","Wrong PO"),"new")</f>
        <v>new</v>
      </c>
      <c r="CQ73" s="32" t="str">
        <f>IF(CP73="wrong PO",(VLOOKUP($E73,'Apr 2016'!$D$1:$Z$500,3,FALSE)),"")</f>
        <v/>
      </c>
      <c r="CR73" s="32" t="str">
        <f>IFERROR(IF(VLOOKUP($E73,'Mar 2016'!$D$1:$Z$500,3,FALSE)=G73,"-","Wrong PO"),"new")</f>
        <v>-</v>
      </c>
      <c r="CS73" s="32" t="str">
        <f>IF(CP73="wrong PO",(VLOOKUP($E73,'Mar 2016'!$D$1:$Z$500,3,FALSE)),"")</f>
        <v/>
      </c>
      <c r="CT73" s="32" t="str">
        <f>IFERROR(IF(VLOOKUP($E73,'Feb 2016'!$D$1:$Z$500,3,FALSE)=G73,"-","Wrong PO"),"new")</f>
        <v>new</v>
      </c>
      <c r="CU73" s="32" t="str">
        <f>IF(CP73="wrong PO",(VLOOKUP($E73,'Feb 2016'!$D$1:$Z$500,3,FALSE)),"")</f>
        <v/>
      </c>
      <c r="CV73" s="29" t="str">
        <f>IFERROR(IF(VLOOKUP($E73,'Jan 2016'!$D$1:$Z$500,3,FALSE)=G73,"-","Wrong PO"),"new")</f>
        <v>-</v>
      </c>
      <c r="CW73" s="32" t="str">
        <f>IF(CV73="wrong PO",(VLOOKUP($E73,'Jan 2016'!$D$1:$Z$500,3,FALSE)),"")</f>
        <v/>
      </c>
      <c r="CX73" s="29" t="str">
        <f>IFERROR(IF(VLOOKUP($E73,'Dec 2015'!$D$1:$Z$500,3,FALSE)=G73,"-","Wrong PO"),"new")</f>
        <v>new</v>
      </c>
      <c r="CY73" s="32" t="str">
        <f>IF(CX73="wrong PO",(VLOOKUP($E73,'Dec 2015'!$D$1:$Z$500,3,FALSE)),"")</f>
        <v/>
      </c>
      <c r="CZ73" s="29" t="str">
        <f>IFERROR(IF(VLOOKUP($E73,'Nov 2015'!$D$1:$Z$500,3,FALSE)=G73,"-","Wrong PO"),"new")</f>
        <v>-</v>
      </c>
      <c r="DA73" s="32" t="str">
        <f>IF(CZ73="wrong PO",(VLOOKUP($E73,'Nov 2015'!$D$1:$Z$500,3,FALSE)),"")</f>
        <v/>
      </c>
      <c r="DB73" s="29" t="str">
        <f>IFERROR(IF(VLOOKUP($E73,'Oct 2015'!$D$1:$Z$500,3,FALSE)=G73,"-","Wrong PO"),"new")</f>
        <v>-</v>
      </c>
      <c r="DC73" s="32" t="str">
        <f>IF(DB73="wrong PO",(VLOOKUP($E73,'Oct 2015'!$D$1:$Z$500,3,FALSE)),"")</f>
        <v/>
      </c>
      <c r="DD73" s="29" t="str">
        <f>IFERROR(IF(VLOOKUP($E73,'Sep 2015'!$D$1:$Z$500,3,FALSE)=G73,"-","Wrong PO"),"new")</f>
        <v>new</v>
      </c>
      <c r="DE73" s="32" t="str">
        <f>IF(DD73="wrong PO",(VLOOKUP($E73,'Sep 2015'!$D$1:$Z$500,3,FALSE)),"")</f>
        <v/>
      </c>
    </row>
    <row r="74" spans="1:109">
      <c r="A74" s="115">
        <v>73</v>
      </c>
      <c r="B74" s="2" t="s">
        <v>841</v>
      </c>
      <c r="C74" s="2" t="s">
        <v>510</v>
      </c>
      <c r="D74" s="2" t="s">
        <v>48</v>
      </c>
      <c r="E74" s="2" t="s">
        <v>49</v>
      </c>
      <c r="F74" s="2" t="s">
        <v>50</v>
      </c>
      <c r="G74" s="21" t="s">
        <v>152</v>
      </c>
      <c r="H74" s="21" t="str">
        <f>IFERROR(VLOOKUP($E74,'Wayne Master'!$B$1:$C$315,2,FALSE),"not on master")</f>
        <v>P0742695</v>
      </c>
      <c r="I74" s="11" t="s">
        <v>2096</v>
      </c>
      <c r="J74" s="3">
        <v>42215</v>
      </c>
      <c r="K74" s="2" t="s">
        <v>28</v>
      </c>
      <c r="L74" s="2" t="s">
        <v>51</v>
      </c>
      <c r="M74" s="2" t="s">
        <v>30</v>
      </c>
      <c r="N74" s="2" t="s">
        <v>31</v>
      </c>
      <c r="O74" s="2" t="s">
        <v>32</v>
      </c>
      <c r="P74" s="4">
        <v>53078</v>
      </c>
      <c r="Q74" s="4">
        <v>54849</v>
      </c>
      <c r="R74" s="4">
        <v>1771</v>
      </c>
      <c r="S74" s="5">
        <v>29.93</v>
      </c>
      <c r="T74" s="4">
        <v>1</v>
      </c>
      <c r="U74" s="4">
        <v>1</v>
      </c>
      <c r="V74" s="4">
        <v>0</v>
      </c>
      <c r="W74" s="5">
        <v>0</v>
      </c>
      <c r="X74" s="5">
        <v>0</v>
      </c>
      <c r="Y74" s="14">
        <v>29.93</v>
      </c>
      <c r="Z74" s="14">
        <v>0</v>
      </c>
      <c r="AA74" s="14">
        <v>29.93</v>
      </c>
      <c r="AB74" s="4">
        <v>24580</v>
      </c>
      <c r="AC74" s="55"/>
      <c r="AD74" s="59">
        <f t="shared" si="7"/>
        <v>926.93999999999994</v>
      </c>
      <c r="AE74" s="59">
        <f t="shared" si="8"/>
        <v>927.00789999999995</v>
      </c>
      <c r="AF74" s="102">
        <f>IFERROR(IFERROR(VLOOKUP($G74,'FPO034'!$J$9:$Q$196,7,FALSE),(VLOOKUP($H74,'FPO034'!$J$9:$Q$196,7,FALSE))),"No PO")</f>
        <v>21598.32</v>
      </c>
      <c r="AG74" s="102">
        <f>IFERROR(IFERROR(VLOOKUP($G74,'FPO034'!$J$9:$Q$196,8,FALSE),(VLOOKUP($H74,'FPO034'!$J$9:$Q$196,8,FALSE))),"No PO")</f>
        <v>0</v>
      </c>
      <c r="AH74" s="102" t="str">
        <f t="shared" si="9"/>
        <v>--</v>
      </c>
      <c r="AI74" s="59">
        <f>IFERROR(VLOOKUP($E74,'Rev2 Aug 16'!$D$1:$Z$300,22,FALSE),"-")</f>
        <v>29.93</v>
      </c>
      <c r="AJ74" s="59" t="str">
        <f>IFERROR(VLOOKUP($E74,'Rev2 Aug 16'!$D$1:$Z$300,5,FALSE),"-")</f>
        <v>WAY2001H6O</v>
      </c>
      <c r="AK74" s="59" t="str">
        <f>IFERROR(VLOOKUP(AJ74,'Paid Invoices'!$F$6:$I$381,3,FALSE),"")</f>
        <v/>
      </c>
      <c r="AL74" s="59" t="str">
        <f>IFERROR(VLOOKUP(AJ74,'Open Invoices'!$D$1:$E$3000,2,FALSE),"")</f>
        <v/>
      </c>
      <c r="AM74" s="59">
        <f>IFERROR(VLOOKUP($E74,'Rev2 July 16'!$D$1:$Z$300,22,FALSE),"-")</f>
        <v>78.84</v>
      </c>
      <c r="AN74" s="59" t="str">
        <f>IFERROR(VLOOKUP($E74,'Rev2 July 16'!$D$1:$Z$300,5,FALSE),"-")</f>
        <v>WAY2001G6P</v>
      </c>
      <c r="AO74" s="59" t="str">
        <f>IFERROR(VLOOKUP(AN74,'Paid Invoices'!$F$6:$I$381,3,FALSE),"")</f>
        <v/>
      </c>
      <c r="AP74" s="59" t="str">
        <f>IFERROR(VLOOKUP(AN74,'Open Invoices'!$D$1:$E$3000,2,FALSE),"")</f>
        <v/>
      </c>
      <c r="AQ74" s="59">
        <f>IFERROR(VLOOKUP($E74,'Rev June 16'!$D$1:$Z$300,22,FALSE),"-")</f>
        <v>43.99</v>
      </c>
      <c r="AR74" s="59" t="str">
        <f>IFERROR(VLOOKUP($E74,'Rev June 16'!$D$1:$Z$300,4,FALSE),"-")</f>
        <v>WAY2001F6P</v>
      </c>
      <c r="AS74" s="59" t="str">
        <f>IFERROR(VLOOKUP(AR74,'Paid Invoices'!$F$6:$I$381,3,FALSE),"")</f>
        <v/>
      </c>
      <c r="AT74" s="59" t="str">
        <f>IFERROR(VLOOKUP(AR74,'Open Invoices'!$D$1:$E$3000,2,FALSE),"")</f>
        <v/>
      </c>
      <c r="AU74" s="59">
        <f>IFERROR(VLOOKUP($E74,'May 2016'!$D$1:$Z$300,22,FALSE),"-")</f>
        <v>72.72</v>
      </c>
      <c r="AV74" s="59" t="str">
        <f>IFERROR(VLOOKUP($E74,'May 2016'!$D$1:$Z$300,4,FALSE),"-")</f>
        <v>WAY2001E6P</v>
      </c>
      <c r="AW74" s="59" t="str">
        <f>IFERROR(VLOOKUP(AV74,'Paid Invoices'!$F$6:$I$381,3,FALSE),"")</f>
        <v/>
      </c>
      <c r="AX74" s="59" t="str">
        <f>IFERROR(VLOOKUP(AV74,'Open Invoices'!$D$1:$E$3000,2,FALSE),"")</f>
        <v/>
      </c>
      <c r="AY74" s="59">
        <f>IFERROR(VLOOKUP($E74,'Apr 2016'!$D$1:$Z$300,22,FALSE),"-")</f>
        <v>85.68</v>
      </c>
      <c r="AZ74" s="59" t="str">
        <f>IFERROR(VLOOKUP($E74,'Apr 2016'!$D$1:$Z$300,4,FALSE),"-")</f>
        <v>WAY2001D6Q</v>
      </c>
      <c r="BA74" s="59" t="str">
        <f>IFERROR(VLOOKUP(AZ74,'Paid Invoices'!$F$6:$I$381,3,FALSE),"")</f>
        <v/>
      </c>
      <c r="BB74" s="59" t="str">
        <f>IFERROR(VLOOKUP(AZ74,'Open Invoices'!$D$1:$E$3000,2,FALSE),"")</f>
        <v/>
      </c>
      <c r="BC74" s="59">
        <f>IFERROR(VLOOKUP($E74,'Mar 2016'!$D$1:$Z$300,22,FALSE),"-")</f>
        <v>96.87</v>
      </c>
      <c r="BD74" s="59" t="str">
        <f>IFERROR(VLOOKUP($E74,'Mar 2016'!$D$1:$Z$300,4,FALSE),"-")</f>
        <v>WAY2001C6P</v>
      </c>
      <c r="BE74" s="59" t="str">
        <f>IFERROR(VLOOKUP(BD74,'Paid Invoices'!$F$6:$I$381,3,FALSE),"")</f>
        <v/>
      </c>
      <c r="BF74" s="59" t="str">
        <f>IFERROR(VLOOKUP(BD74,'Open Invoices'!$D$1:$E$3000,2,FALSE),"")</f>
        <v/>
      </c>
      <c r="BG74" s="59">
        <f>IFERROR(VLOOKUP($E74,'Feb 2016'!$D$1:$Z$300,22,FALSE),"-")</f>
        <v>112.47</v>
      </c>
      <c r="BH74" s="59" t="str">
        <f>IFERROR(VLOOKUP($E74,'Feb 2016'!$D$1:$Z$300,4,FALSE),"-")</f>
        <v>WAY2001B6L</v>
      </c>
      <c r="BI74" s="59" t="str">
        <f>IFERROR(VLOOKUP(BH74,'Paid Invoices'!$F$6:$I$381,3,FALSE),"")</f>
        <v/>
      </c>
      <c r="BJ74" s="59" t="str">
        <f>IFERROR(VLOOKUP(BH74,'Open Invoices'!$D$1:$E$3000,2,FALSE),"")</f>
        <v/>
      </c>
      <c r="BK74" s="59">
        <f>IFERROR(VLOOKUP($E74,'Jan 2016'!$D$1:$Z$300,22,FALSE),"-")</f>
        <v>61.8</v>
      </c>
      <c r="BL74" s="59" t="str">
        <f>IFERROR(VLOOKUP($E74,'Jan 2016'!$D$1:$Z$300,4,FALSE),"-")</f>
        <v>WAY2001A6AK</v>
      </c>
      <c r="BM74" s="59" t="str">
        <f>IFERROR(VLOOKUP(BL74,'Paid Invoices'!$F$6:$I$381,3,FALSE),"")</f>
        <v/>
      </c>
      <c r="BN74" s="59" t="str">
        <f>IFERROR(VLOOKUP(BL74,'Open Invoices'!$D$1:$E$3000,2,FALSE),"")</f>
        <v/>
      </c>
      <c r="BO74" s="59">
        <f>IFERROR(VLOOKUP($E74,'Dec 2015'!$D$1:$Z$300,22,FALSE),"-")</f>
        <v>76.61</v>
      </c>
      <c r="BP74" s="59" t="str">
        <f>IFERROR(VLOOKUP($E74,'Dec 2015'!$D$1:$Z$300,4,FALSE),"-")</f>
        <v>WAY2001L5L</v>
      </c>
      <c r="BQ74" s="59" t="str">
        <f>IFERROR(VLOOKUP(BP74,'Paid Invoices'!$F$6:$I$381,3,FALSE),"")</f>
        <v/>
      </c>
      <c r="BR74" s="59" t="str">
        <f>IFERROR(VLOOKUP(BP74,'Open Invoices'!$D$1:$E$3000,2,FALSE),"")</f>
        <v/>
      </c>
      <c r="BS74" s="59">
        <f>IFERROR(VLOOKUP($E74,'Nov 2015'!$D$1:$Z$300,22,FALSE),"-")</f>
        <v>89</v>
      </c>
      <c r="BT74" s="59" t="str">
        <f>IFERROR(VLOOKUP($E74,'Nov 2015'!$D$1:$Z$300,4,FALSE),"-")</f>
        <v>WAY2001K5AK</v>
      </c>
      <c r="BU74" s="59" t="str">
        <f>IFERROR(VLOOKUP(BT74,'Paid Invoices'!$F$6:$I$381,3,FALSE),"")</f>
        <v/>
      </c>
      <c r="BV74" s="59" t="str">
        <f>IFERROR(VLOOKUP(BT74,'Open Invoices'!$D$1:$E$3000,2,FALSE),"")</f>
        <v/>
      </c>
      <c r="BW74" s="59">
        <f>IFERROR(VLOOKUP($E74,'Oct 2015'!$D$1:$Z$300,22,FALSE),"-")</f>
        <v>166.74</v>
      </c>
      <c r="BX74" s="59" t="str">
        <f>IFERROR(VLOOKUP($E74,'Oct 2015'!$D$1:$Z$300,4,FALSE),"-")</f>
        <v>WAY2001J5AK</v>
      </c>
      <c r="BY74" s="59" t="str">
        <f>IFERROR(VLOOKUP(BX74,'Paid Invoices'!$F$6:$I$381,3,FALSE),"")</f>
        <v/>
      </c>
      <c r="BZ74" s="59" t="str">
        <f>IFERROR(VLOOKUP(BX74,'Open Invoices'!$D$1:$E$3000,2,FALSE),"")</f>
        <v/>
      </c>
      <c r="CA74" s="59">
        <f>IFERROR(VLOOKUP($E74,'Sep 2015'!$D$1:$Z$300,22,FALSE),"-")</f>
        <v>12.29</v>
      </c>
      <c r="CB74" s="59" t="str">
        <f>IFERROR(VLOOKUP($E74,'Sep 2015'!$D$1:$Z$300,4,FALSE),"-")</f>
        <v>WAY2001I5AD</v>
      </c>
      <c r="CC74" s="59" t="str">
        <f>IFERROR(VLOOKUP(CB74,'Paid Invoices'!$F$6:$I$381,3,FALSE),"")</f>
        <v/>
      </c>
      <c r="CD74" s="59" t="str">
        <f>IFERROR(VLOOKUP(CB74,'Open Invoices'!$D$1:$E$3000,2,FALSE),"")</f>
        <v/>
      </c>
      <c r="CE74" s="52"/>
      <c r="CF74" s="52" t="s">
        <v>2115</v>
      </c>
      <c r="CG74" s="49" t="str">
        <f>IFERROR(IFERROR(VLOOKUP($E74,'Asset Group  All Assets'!$B$1:$C$500,2,FALSE),(VLOOKUP($E74,'Missing-WSU-POs'!$B$1:$D$500,3,FALSE))),"?")</f>
        <v>P0742695</v>
      </c>
      <c r="CH74" s="31" t="str">
        <f t="shared" si="6"/>
        <v>P0742695</v>
      </c>
      <c r="CI74" s="31" t="str">
        <f t="shared" si="5"/>
        <v/>
      </c>
      <c r="CJ74" s="29" t="str">
        <f>IFERROR(IF(VLOOKUP($E74,'Org July 2016 '!$D$1:$Z$500,3,FALSE)=G74,"-","Wrong PO"),"new")</f>
        <v>Wrong PO</v>
      </c>
      <c r="CK74" s="32">
        <f>IF(CJ74="wrong PO",(VLOOKUP($E74,'Org July 2016 '!$D$1:$Z$500,3,FALSE)),"")</f>
        <v>0</v>
      </c>
      <c r="CL74" s="29" t="str">
        <f>IFERROR(IF(VLOOKUP($E74,'Org June 2016 '!$D$1:$Z$500,3,FALSE)=G74,"-","Wrong PO"),"new")</f>
        <v>Wrong PO</v>
      </c>
      <c r="CM74" s="32">
        <f>IF(CL74="wrong PO",(VLOOKUP($E74,'Org June 2016 '!$D$1:$Z$500,3,FALSE)),"")</f>
        <v>0</v>
      </c>
      <c r="CN74" s="29" t="str">
        <f>IFERROR(IF(VLOOKUP($E74,'May 2016'!D73:Z572,3,FALSE)=G74,"-","Wrong PO"),"new")</f>
        <v>new</v>
      </c>
      <c r="CO74" s="32" t="str">
        <f>IF(CN74="wrong PO",(VLOOKUP($E74,'May 2016'!D73:Z572,3,FALSE)),"")</f>
        <v/>
      </c>
      <c r="CP74" s="29" t="str">
        <f>IFERROR(IF(VLOOKUP($E74,'Apr 2016'!$D$1:$Z$500,3,FALSE)=G74,"-","Wrong PO"),"new")</f>
        <v>-</v>
      </c>
      <c r="CQ74" s="32" t="str">
        <f>IF(CP74="wrong PO",(VLOOKUP($E74,'Apr 2016'!$D$1:$Z$500,3,FALSE)),"")</f>
        <v/>
      </c>
      <c r="CR74" s="32" t="str">
        <f>IFERROR(IF(VLOOKUP($E74,'Mar 2016'!$D$1:$Z$500,3,FALSE)=G74,"-","Wrong PO"),"new")</f>
        <v>-</v>
      </c>
      <c r="CS74" s="32" t="str">
        <f>IF(CP74="wrong PO",(VLOOKUP($E74,'Mar 2016'!$D$1:$Z$500,3,FALSE)),"")</f>
        <v/>
      </c>
      <c r="CT74" s="32" t="str">
        <f>IFERROR(IF(VLOOKUP($E74,'Feb 2016'!$D$1:$Z$500,3,FALSE)=G74,"-","Wrong PO"),"new")</f>
        <v>-</v>
      </c>
      <c r="CU74" s="32" t="str">
        <f>IF(CP74="wrong PO",(VLOOKUP($E74,'Feb 2016'!$D$1:$Z$500,3,FALSE)),"")</f>
        <v/>
      </c>
      <c r="CV74" s="29" t="str">
        <f>IFERROR(IF(VLOOKUP($E74,'Jan 2016'!$D$1:$Z$500,3,FALSE)=G74,"-","Wrong PO"),"new")</f>
        <v>-</v>
      </c>
      <c r="CW74" s="32" t="str">
        <f>IF(CV74="wrong PO",(VLOOKUP($E74,'Jan 2016'!$D$1:$Z$500,3,FALSE)),"")</f>
        <v/>
      </c>
      <c r="CX74" s="29" t="str">
        <f>IFERROR(IF(VLOOKUP($E74,'Dec 2015'!$D$1:$Z$500,3,FALSE)=G74,"-","Wrong PO"),"new")</f>
        <v>-</v>
      </c>
      <c r="CY74" s="32" t="str">
        <f>IF(CX74="wrong PO",(VLOOKUP($E74,'Dec 2015'!$D$1:$Z$500,3,FALSE)),"")</f>
        <v/>
      </c>
      <c r="CZ74" s="29" t="str">
        <f>IFERROR(IF(VLOOKUP($E74,'Nov 2015'!$D$1:$Z$500,3,FALSE)=G74,"-","Wrong PO"),"new")</f>
        <v>-</v>
      </c>
      <c r="DA74" s="32" t="str">
        <f>IF(CZ74="wrong PO",(VLOOKUP($E74,'Nov 2015'!$D$1:$Z$500,3,FALSE)),"")</f>
        <v/>
      </c>
      <c r="DB74" s="29" t="str">
        <f>IFERROR(IF(VLOOKUP($E74,'Oct 2015'!$D$1:$Z$500,3,FALSE)=G74,"-","Wrong PO"),"new")</f>
        <v>-</v>
      </c>
      <c r="DC74" s="32" t="str">
        <f>IF(DB74="wrong PO",(VLOOKUP($E74,'Oct 2015'!$D$1:$Z$500,3,FALSE)),"")</f>
        <v/>
      </c>
      <c r="DD74" s="29" t="str">
        <f>IFERROR(IF(VLOOKUP($E74,'Sep 2015'!$D$1:$Z$500,3,FALSE)=G74,"-","Wrong PO"),"new")</f>
        <v>-</v>
      </c>
      <c r="DE74" s="32" t="str">
        <f>IF(DD74="wrong PO",(VLOOKUP($E74,'Sep 2015'!$D$1:$Z$500,3,FALSE)),"")</f>
        <v/>
      </c>
    </row>
    <row r="75" spans="1:109">
      <c r="A75" s="115">
        <v>74</v>
      </c>
      <c r="B75" s="2" t="s">
        <v>841</v>
      </c>
      <c r="C75" s="2" t="s">
        <v>510</v>
      </c>
      <c r="D75" s="2" t="s">
        <v>48</v>
      </c>
      <c r="E75" s="2" t="s">
        <v>53</v>
      </c>
      <c r="F75" s="2" t="s">
        <v>50</v>
      </c>
      <c r="G75" s="21" t="s">
        <v>152</v>
      </c>
      <c r="H75" s="21" t="str">
        <f>IFERROR(VLOOKUP($E75,'Wayne Master'!$B$1:$C$315,2,FALSE),"not on master")</f>
        <v>P0742695</v>
      </c>
      <c r="I75" s="11" t="s">
        <v>2096</v>
      </c>
      <c r="J75" s="3">
        <v>42214</v>
      </c>
      <c r="K75" s="2" t="s">
        <v>28</v>
      </c>
      <c r="L75" s="2" t="s">
        <v>51</v>
      </c>
      <c r="M75" s="2" t="s">
        <v>30</v>
      </c>
      <c r="N75" s="2" t="s">
        <v>31</v>
      </c>
      <c r="O75" s="2" t="s">
        <v>32</v>
      </c>
      <c r="P75" s="4">
        <v>15439</v>
      </c>
      <c r="Q75" s="4">
        <v>16806</v>
      </c>
      <c r="R75" s="4">
        <v>1367</v>
      </c>
      <c r="S75" s="5">
        <v>23.1</v>
      </c>
      <c r="T75" s="4">
        <v>0</v>
      </c>
      <c r="U75" s="4">
        <v>0</v>
      </c>
      <c r="V75" s="4">
        <v>0</v>
      </c>
      <c r="W75" s="5">
        <v>0</v>
      </c>
      <c r="X75" s="5">
        <v>0</v>
      </c>
      <c r="Y75" s="14">
        <v>23.1</v>
      </c>
      <c r="Z75" s="14">
        <v>0</v>
      </c>
      <c r="AA75" s="14">
        <v>23.1</v>
      </c>
      <c r="AB75" s="4">
        <v>24580</v>
      </c>
      <c r="AC75" s="55"/>
      <c r="AD75" s="59">
        <f t="shared" si="7"/>
        <v>283.96000000000004</v>
      </c>
      <c r="AE75" s="59">
        <f t="shared" si="8"/>
        <v>284.02139999999997</v>
      </c>
      <c r="AF75" s="102">
        <f>IFERROR(IFERROR(VLOOKUP($G75,'FPO034'!$J$9:$Q$196,7,FALSE),(VLOOKUP($H75,'FPO034'!$J$9:$Q$196,7,FALSE))),"No PO")</f>
        <v>21598.32</v>
      </c>
      <c r="AG75" s="102">
        <f>IFERROR(IFERROR(VLOOKUP($G75,'FPO034'!$J$9:$Q$196,8,FALSE),(VLOOKUP($H75,'FPO034'!$J$9:$Q$196,8,FALSE))),"No PO")</f>
        <v>0</v>
      </c>
      <c r="AH75" s="102" t="str">
        <f t="shared" si="9"/>
        <v>--</v>
      </c>
      <c r="AI75" s="59">
        <f>IFERROR(VLOOKUP($E75,'Rev2 Aug 16'!$D$1:$Z$300,22,FALSE),"-")</f>
        <v>23.1</v>
      </c>
      <c r="AJ75" s="59" t="str">
        <f>IFERROR(VLOOKUP($E75,'Rev2 Aug 16'!$D$1:$Z$300,5,FALSE),"-")</f>
        <v>WAY2001H6O</v>
      </c>
      <c r="AK75" s="59" t="str">
        <f>IFERROR(VLOOKUP(AJ75,'Paid Invoices'!$F$6:$I$381,3,FALSE),"")</f>
        <v/>
      </c>
      <c r="AL75" s="59" t="str">
        <f>IFERROR(VLOOKUP(AJ75,'Open Invoices'!$D$1:$E$3000,2,FALSE),"")</f>
        <v/>
      </c>
      <c r="AM75" s="59">
        <f>IFERROR(VLOOKUP($E75,'Rev2 July 16'!$D$1:$Z$300,22,FALSE),"-")</f>
        <v>17.690000000000001</v>
      </c>
      <c r="AN75" s="59" t="str">
        <f>IFERROR(VLOOKUP($E75,'Rev2 July 16'!$D$1:$Z$300,5,FALSE),"-")</f>
        <v>WAY2001G6P</v>
      </c>
      <c r="AO75" s="59" t="str">
        <f>IFERROR(VLOOKUP(AN75,'Paid Invoices'!$F$6:$I$381,3,FALSE),"")</f>
        <v/>
      </c>
      <c r="AP75" s="59" t="str">
        <f>IFERROR(VLOOKUP(AN75,'Open Invoices'!$D$1:$E$3000,2,FALSE),"")</f>
        <v/>
      </c>
      <c r="AQ75" s="59">
        <f>IFERROR(VLOOKUP($E75,'Rev June 16'!$D$1:$Z$300,22,FALSE),"-")</f>
        <v>19.329999999999998</v>
      </c>
      <c r="AR75" s="59" t="str">
        <f>IFERROR(VLOOKUP($E75,'Rev June 16'!$D$1:$Z$300,4,FALSE),"-")</f>
        <v>WAY2001F6P</v>
      </c>
      <c r="AS75" s="59" t="str">
        <f>IFERROR(VLOOKUP(AR75,'Paid Invoices'!$F$6:$I$381,3,FALSE),"")</f>
        <v/>
      </c>
      <c r="AT75" s="59" t="str">
        <f>IFERROR(VLOOKUP(AR75,'Open Invoices'!$D$1:$E$3000,2,FALSE),"")</f>
        <v/>
      </c>
      <c r="AU75" s="59">
        <f>IFERROR(VLOOKUP($E75,'May 2016'!$D$1:$Z$300,22,FALSE),"-")</f>
        <v>23.36</v>
      </c>
      <c r="AV75" s="59" t="str">
        <f>IFERROR(VLOOKUP($E75,'May 2016'!$D$1:$Z$300,4,FALSE),"-")</f>
        <v>WAY2001E6P</v>
      </c>
      <c r="AW75" s="59" t="str">
        <f>IFERROR(VLOOKUP(AV75,'Paid Invoices'!$F$6:$I$381,3,FALSE),"")</f>
        <v/>
      </c>
      <c r="AX75" s="59" t="str">
        <f>IFERROR(VLOOKUP(AV75,'Open Invoices'!$D$1:$E$3000,2,FALSE),"")</f>
        <v/>
      </c>
      <c r="AY75" s="59">
        <f>IFERROR(VLOOKUP($E75,'Apr 2016'!$D$1:$Z$300,22,FALSE),"-")</f>
        <v>33.869999999999997</v>
      </c>
      <c r="AZ75" s="59" t="str">
        <f>IFERROR(VLOOKUP($E75,'Apr 2016'!$D$1:$Z$300,4,FALSE),"-")</f>
        <v>WAY2001D6Q</v>
      </c>
      <c r="BA75" s="59" t="str">
        <f>IFERROR(VLOOKUP(AZ75,'Paid Invoices'!$F$6:$I$381,3,FALSE),"")</f>
        <v/>
      </c>
      <c r="BB75" s="59" t="str">
        <f>IFERROR(VLOOKUP(AZ75,'Open Invoices'!$D$1:$E$3000,2,FALSE),"")</f>
        <v/>
      </c>
      <c r="BC75" s="59">
        <f>IFERROR(VLOOKUP($E75,'Mar 2016'!$D$1:$Z$300,22,FALSE),"-")</f>
        <v>30.15</v>
      </c>
      <c r="BD75" s="59" t="str">
        <f>IFERROR(VLOOKUP($E75,'Mar 2016'!$D$1:$Z$300,4,FALSE),"-")</f>
        <v>WAY2001C6P</v>
      </c>
      <c r="BE75" s="59" t="str">
        <f>IFERROR(VLOOKUP(BD75,'Paid Invoices'!$F$6:$I$381,3,FALSE),"")</f>
        <v/>
      </c>
      <c r="BF75" s="59" t="str">
        <f>IFERROR(VLOOKUP(BD75,'Open Invoices'!$D$1:$E$3000,2,FALSE),"")</f>
        <v/>
      </c>
      <c r="BG75" s="59">
        <f>IFERROR(VLOOKUP($E75,'Feb 2016'!$D$1:$Z$300,22,FALSE),"-")</f>
        <v>41.95</v>
      </c>
      <c r="BH75" s="59" t="str">
        <f>IFERROR(VLOOKUP($E75,'Feb 2016'!$D$1:$Z$300,4,FALSE),"-")</f>
        <v>WAY2001B6L</v>
      </c>
      <c r="BI75" s="59" t="str">
        <f>IFERROR(VLOOKUP(BH75,'Paid Invoices'!$F$6:$I$381,3,FALSE),"")</f>
        <v/>
      </c>
      <c r="BJ75" s="59" t="str">
        <f>IFERROR(VLOOKUP(BH75,'Open Invoices'!$D$1:$E$3000,2,FALSE),"")</f>
        <v/>
      </c>
      <c r="BK75" s="59">
        <f>IFERROR(VLOOKUP($E75,'Jan 2016'!$D$1:$Z$300,22,FALSE),"-")</f>
        <v>12.96</v>
      </c>
      <c r="BL75" s="59" t="str">
        <f>IFERROR(VLOOKUP($E75,'Jan 2016'!$D$1:$Z$300,4,FALSE),"-")</f>
        <v>WAY2001A6AK</v>
      </c>
      <c r="BM75" s="59" t="str">
        <f>IFERROR(VLOOKUP(BL75,'Paid Invoices'!$F$6:$I$381,3,FALSE),"")</f>
        <v/>
      </c>
      <c r="BN75" s="59" t="str">
        <f>IFERROR(VLOOKUP(BL75,'Open Invoices'!$D$1:$E$3000,2,FALSE),"")</f>
        <v/>
      </c>
      <c r="BO75" s="59">
        <f>IFERROR(VLOOKUP($E75,'Dec 2015'!$D$1:$Z$300,22,FALSE),"-")</f>
        <v>23.27</v>
      </c>
      <c r="BP75" s="59" t="str">
        <f>IFERROR(VLOOKUP($E75,'Dec 2015'!$D$1:$Z$300,4,FALSE),"-")</f>
        <v>WAY2001L5L</v>
      </c>
      <c r="BQ75" s="59" t="str">
        <f>IFERROR(VLOOKUP(BP75,'Paid Invoices'!$F$6:$I$381,3,FALSE),"")</f>
        <v/>
      </c>
      <c r="BR75" s="59" t="str">
        <f>IFERROR(VLOOKUP(BP75,'Open Invoices'!$D$1:$E$3000,2,FALSE),"")</f>
        <v/>
      </c>
      <c r="BS75" s="59">
        <f>IFERROR(VLOOKUP($E75,'Nov 2015'!$D$1:$Z$300,22,FALSE),"-")</f>
        <v>11.1</v>
      </c>
      <c r="BT75" s="59" t="str">
        <f>IFERROR(VLOOKUP($E75,'Nov 2015'!$D$1:$Z$300,4,FALSE),"-")</f>
        <v>WAY2001K5AK</v>
      </c>
      <c r="BU75" s="59" t="str">
        <f>IFERROR(VLOOKUP(BT75,'Paid Invoices'!$F$6:$I$381,3,FALSE),"")</f>
        <v/>
      </c>
      <c r="BV75" s="59" t="str">
        <f>IFERROR(VLOOKUP(BT75,'Open Invoices'!$D$1:$E$3000,2,FALSE),"")</f>
        <v/>
      </c>
      <c r="BW75" s="59">
        <f>IFERROR(VLOOKUP($E75,'Oct 2015'!$D$1:$Z$300,22,FALSE),"-")</f>
        <v>38.950000000000003</v>
      </c>
      <c r="BX75" s="59" t="str">
        <f>IFERROR(VLOOKUP($E75,'Oct 2015'!$D$1:$Z$300,4,FALSE),"-")</f>
        <v>WAY2001J5AK</v>
      </c>
      <c r="BY75" s="59" t="str">
        <f>IFERROR(VLOOKUP(BX75,'Paid Invoices'!$F$6:$I$381,3,FALSE),"")</f>
        <v/>
      </c>
      <c r="BZ75" s="59" t="str">
        <f>IFERROR(VLOOKUP(BX75,'Open Invoices'!$D$1:$E$3000,2,FALSE),"")</f>
        <v/>
      </c>
      <c r="CA75" s="59">
        <f>IFERROR(VLOOKUP($E75,'Sep 2015'!$D$1:$Z$300,22,FALSE),"-")</f>
        <v>8.23</v>
      </c>
      <c r="CB75" s="59" t="str">
        <f>IFERROR(VLOOKUP($E75,'Sep 2015'!$D$1:$Z$300,4,FALSE),"-")</f>
        <v>WAY2001I5AD</v>
      </c>
      <c r="CC75" s="59" t="str">
        <f>IFERROR(VLOOKUP(CB75,'Paid Invoices'!$F$6:$I$381,3,FALSE),"")</f>
        <v/>
      </c>
      <c r="CD75" s="59" t="str">
        <f>IFERROR(VLOOKUP(CB75,'Open Invoices'!$D$1:$E$3000,2,FALSE),"")</f>
        <v/>
      </c>
      <c r="CE75" s="52"/>
      <c r="CF75" s="52" t="s">
        <v>2115</v>
      </c>
      <c r="CG75" s="49" t="str">
        <f>IFERROR(IFERROR(VLOOKUP($E75,'Asset Group  All Assets'!$B$1:$C$500,2,FALSE),(VLOOKUP($E75,'Missing-WSU-POs'!$B$1:$D$500,3,FALSE))),"?")</f>
        <v>P0742695</v>
      </c>
      <c r="CH75" s="31" t="str">
        <f t="shared" si="6"/>
        <v>P0742695</v>
      </c>
      <c r="CI75" s="31" t="str">
        <f t="shared" si="5"/>
        <v/>
      </c>
      <c r="CJ75" s="29" t="str">
        <f>IFERROR(IF(VLOOKUP($E75,'Org July 2016 '!$D$1:$Z$500,3,FALSE)=G75,"-","Wrong PO"),"new")</f>
        <v>Wrong PO</v>
      </c>
      <c r="CK75" s="32">
        <f>IF(CJ75="wrong PO",(VLOOKUP($E75,'Org July 2016 '!$D$1:$Z$500,3,FALSE)),"")</f>
        <v>0</v>
      </c>
      <c r="CL75" s="29" t="str">
        <f>IFERROR(IF(VLOOKUP($E75,'Org June 2016 '!$D$1:$Z$500,3,FALSE)=G75,"-","Wrong PO"),"new")</f>
        <v>Wrong PO</v>
      </c>
      <c r="CM75" s="32">
        <f>IF(CL75="wrong PO",(VLOOKUP($E75,'Org June 2016 '!$D$1:$Z$500,3,FALSE)),"")</f>
        <v>0</v>
      </c>
      <c r="CN75" s="29" t="str">
        <f>IFERROR(IF(VLOOKUP($E75,'May 2016'!D74:Z573,3,FALSE)=G75,"-","Wrong PO"),"new")</f>
        <v>new</v>
      </c>
      <c r="CO75" s="32" t="str">
        <f>IF(CN75="wrong PO",(VLOOKUP($E75,'May 2016'!D74:Z573,3,FALSE)),"")</f>
        <v/>
      </c>
      <c r="CP75" s="29" t="str">
        <f>IFERROR(IF(VLOOKUP($E75,'Apr 2016'!$D$1:$Z$500,3,FALSE)=G75,"-","Wrong PO"),"new")</f>
        <v>-</v>
      </c>
      <c r="CQ75" s="32" t="str">
        <f>IF(CP75="wrong PO",(VLOOKUP($E75,'Apr 2016'!$D$1:$Z$500,3,FALSE)),"")</f>
        <v/>
      </c>
      <c r="CR75" s="32" t="str">
        <f>IFERROR(IF(VLOOKUP($E75,'Mar 2016'!$D$1:$Z$500,3,FALSE)=G75,"-","Wrong PO"),"new")</f>
        <v>-</v>
      </c>
      <c r="CS75" s="32" t="str">
        <f>IF(CP75="wrong PO",(VLOOKUP($E75,'Mar 2016'!$D$1:$Z$500,3,FALSE)),"")</f>
        <v/>
      </c>
      <c r="CT75" s="32" t="str">
        <f>IFERROR(IF(VLOOKUP($E75,'Feb 2016'!$D$1:$Z$500,3,FALSE)=G75,"-","Wrong PO"),"new")</f>
        <v>-</v>
      </c>
      <c r="CU75" s="32" t="str">
        <f>IF(CP75="wrong PO",(VLOOKUP($E75,'Feb 2016'!$D$1:$Z$500,3,FALSE)),"")</f>
        <v/>
      </c>
      <c r="CV75" s="29" t="str">
        <f>IFERROR(IF(VLOOKUP($E75,'Jan 2016'!$D$1:$Z$500,3,FALSE)=G75,"-","Wrong PO"),"new")</f>
        <v>-</v>
      </c>
      <c r="CW75" s="32" t="str">
        <f>IF(CV75="wrong PO",(VLOOKUP($E75,'Jan 2016'!$D$1:$Z$500,3,FALSE)),"")</f>
        <v/>
      </c>
      <c r="CX75" s="29" t="str">
        <f>IFERROR(IF(VLOOKUP($E75,'Dec 2015'!$D$1:$Z$500,3,FALSE)=G75,"-","Wrong PO"),"new")</f>
        <v>-</v>
      </c>
      <c r="CY75" s="32" t="str">
        <f>IF(CX75="wrong PO",(VLOOKUP($E75,'Dec 2015'!$D$1:$Z$500,3,FALSE)),"")</f>
        <v/>
      </c>
      <c r="CZ75" s="29" t="str">
        <f>IFERROR(IF(VLOOKUP($E75,'Nov 2015'!$D$1:$Z$500,3,FALSE)=G75,"-","Wrong PO"),"new")</f>
        <v>-</v>
      </c>
      <c r="DA75" s="32" t="str">
        <f>IF(CZ75="wrong PO",(VLOOKUP($E75,'Nov 2015'!$D$1:$Z$500,3,FALSE)),"")</f>
        <v/>
      </c>
      <c r="DB75" s="29" t="str">
        <f>IFERROR(IF(VLOOKUP($E75,'Oct 2015'!$D$1:$Z$500,3,FALSE)=G75,"-","Wrong PO"),"new")</f>
        <v>-</v>
      </c>
      <c r="DC75" s="32" t="str">
        <f>IF(DB75="wrong PO",(VLOOKUP($E75,'Oct 2015'!$D$1:$Z$500,3,FALSE)),"")</f>
        <v/>
      </c>
      <c r="DD75" s="29" t="str">
        <f>IFERROR(IF(VLOOKUP($E75,'Sep 2015'!$D$1:$Z$500,3,FALSE)=G75,"-","Wrong PO"),"new")</f>
        <v>-</v>
      </c>
      <c r="DE75" s="32" t="str">
        <f>IF(DD75="wrong PO",(VLOOKUP($E75,'Sep 2015'!$D$1:$Z$500,3,FALSE)),"")</f>
        <v/>
      </c>
    </row>
    <row r="76" spans="1:109">
      <c r="A76" s="115">
        <v>75</v>
      </c>
      <c r="B76" s="2" t="s">
        <v>841</v>
      </c>
      <c r="C76" s="2" t="s">
        <v>510</v>
      </c>
      <c r="D76" s="2" t="s">
        <v>48</v>
      </c>
      <c r="E76" s="2" t="s">
        <v>54</v>
      </c>
      <c r="F76" s="2" t="s">
        <v>50</v>
      </c>
      <c r="G76" s="21" t="s">
        <v>152</v>
      </c>
      <c r="H76" s="21" t="str">
        <f>IFERROR(VLOOKUP($E76,'Wayne Master'!$B$1:$C$315,2,FALSE),"not on master")</f>
        <v>P0742695</v>
      </c>
      <c r="I76" s="11" t="s">
        <v>2096</v>
      </c>
      <c r="J76" s="3">
        <v>42214</v>
      </c>
      <c r="K76" s="2" t="s">
        <v>28</v>
      </c>
      <c r="L76" s="2" t="s">
        <v>51</v>
      </c>
      <c r="M76" s="2" t="s">
        <v>30</v>
      </c>
      <c r="N76" s="2" t="s">
        <v>31</v>
      </c>
      <c r="O76" s="2" t="s">
        <v>32</v>
      </c>
      <c r="P76" s="4">
        <v>7931</v>
      </c>
      <c r="Q76" s="4">
        <v>8757</v>
      </c>
      <c r="R76" s="4">
        <v>826</v>
      </c>
      <c r="S76" s="5">
        <v>13.96</v>
      </c>
      <c r="T76" s="4">
        <v>0</v>
      </c>
      <c r="U76" s="4">
        <v>0</v>
      </c>
      <c r="V76" s="4">
        <v>0</v>
      </c>
      <c r="W76" s="5">
        <v>0</v>
      </c>
      <c r="X76" s="5">
        <v>0</v>
      </c>
      <c r="Y76" s="14">
        <v>13.96</v>
      </c>
      <c r="Z76" s="14">
        <v>0</v>
      </c>
      <c r="AA76" s="14">
        <v>13.96</v>
      </c>
      <c r="AB76" s="4">
        <v>24580</v>
      </c>
      <c r="AC76" s="55"/>
      <c r="AD76" s="59">
        <f t="shared" si="7"/>
        <v>147.93</v>
      </c>
      <c r="AE76" s="59">
        <f t="shared" si="8"/>
        <v>147.99329999999998</v>
      </c>
      <c r="AF76" s="102">
        <f>IFERROR(IFERROR(VLOOKUP($G76,'FPO034'!$J$9:$Q$196,7,FALSE),(VLOOKUP($H76,'FPO034'!$J$9:$Q$196,7,FALSE))),"No PO")</f>
        <v>21598.32</v>
      </c>
      <c r="AG76" s="102">
        <f>IFERROR(IFERROR(VLOOKUP($G76,'FPO034'!$J$9:$Q$196,8,FALSE),(VLOOKUP($H76,'FPO034'!$J$9:$Q$196,8,FALSE))),"No PO")</f>
        <v>0</v>
      </c>
      <c r="AH76" s="102" t="str">
        <f t="shared" si="9"/>
        <v>--</v>
      </c>
      <c r="AI76" s="59">
        <f>IFERROR(VLOOKUP($E76,'Rev2 Aug 16'!$D$1:$Z$300,22,FALSE),"-")</f>
        <v>13.96</v>
      </c>
      <c r="AJ76" s="59" t="str">
        <f>IFERROR(VLOOKUP($E76,'Rev2 Aug 16'!$D$1:$Z$300,5,FALSE),"-")</f>
        <v>WAY2001H6O</v>
      </c>
      <c r="AK76" s="59" t="str">
        <f>IFERROR(VLOOKUP(AJ76,'Paid Invoices'!$F$6:$I$381,3,FALSE),"")</f>
        <v/>
      </c>
      <c r="AL76" s="59" t="str">
        <f>IFERROR(VLOOKUP(AJ76,'Open Invoices'!$D$1:$E$3000,2,FALSE),"")</f>
        <v/>
      </c>
      <c r="AM76" s="59">
        <f>IFERROR(VLOOKUP($E76,'Rev2 July 16'!$D$1:$Z$300,22,FALSE),"-")</f>
        <v>11.12</v>
      </c>
      <c r="AN76" s="59" t="str">
        <f>IFERROR(VLOOKUP($E76,'Rev2 July 16'!$D$1:$Z$300,5,FALSE),"-")</f>
        <v>WAY2001G6P</v>
      </c>
      <c r="AO76" s="59" t="str">
        <f>IFERROR(VLOOKUP(AN76,'Paid Invoices'!$F$6:$I$381,3,FALSE),"")</f>
        <v/>
      </c>
      <c r="AP76" s="59" t="str">
        <f>IFERROR(VLOOKUP(AN76,'Open Invoices'!$D$1:$E$3000,2,FALSE),"")</f>
        <v/>
      </c>
      <c r="AQ76" s="59">
        <f>IFERROR(VLOOKUP($E76,'Rev June 16'!$D$1:$Z$300,22,FALSE),"-")</f>
        <v>14.82</v>
      </c>
      <c r="AR76" s="59" t="str">
        <f>IFERROR(VLOOKUP($E76,'Rev June 16'!$D$1:$Z$300,4,FALSE),"-")</f>
        <v>WAY2001F6P</v>
      </c>
      <c r="AS76" s="59" t="str">
        <f>IFERROR(VLOOKUP(AR76,'Paid Invoices'!$F$6:$I$381,3,FALSE),"")</f>
        <v/>
      </c>
      <c r="AT76" s="59" t="str">
        <f>IFERROR(VLOOKUP(AR76,'Open Invoices'!$D$1:$E$3000,2,FALSE),"")</f>
        <v/>
      </c>
      <c r="AU76" s="59">
        <f>IFERROR(VLOOKUP($E76,'May 2016'!$D$1:$Z$300,22,FALSE),"-")</f>
        <v>9.73</v>
      </c>
      <c r="AV76" s="59" t="str">
        <f>IFERROR(VLOOKUP($E76,'May 2016'!$D$1:$Z$300,4,FALSE),"-")</f>
        <v>WAY2001E6P</v>
      </c>
      <c r="AW76" s="59" t="str">
        <f>IFERROR(VLOOKUP(AV76,'Paid Invoices'!$F$6:$I$381,3,FALSE),"")</f>
        <v/>
      </c>
      <c r="AX76" s="59" t="str">
        <f>IFERROR(VLOOKUP(AV76,'Open Invoices'!$D$1:$E$3000,2,FALSE),"")</f>
        <v/>
      </c>
      <c r="AY76" s="59">
        <f>IFERROR(VLOOKUP($E76,'Apr 2016'!$D$1:$Z$300,22,FALSE),"-")</f>
        <v>12.56</v>
      </c>
      <c r="AZ76" s="59" t="str">
        <f>IFERROR(VLOOKUP($E76,'Apr 2016'!$D$1:$Z$300,4,FALSE),"-")</f>
        <v>WAY2001D6Q</v>
      </c>
      <c r="BA76" s="59" t="str">
        <f>IFERROR(VLOOKUP(AZ76,'Paid Invoices'!$F$6:$I$381,3,FALSE),"")</f>
        <v/>
      </c>
      <c r="BB76" s="59" t="str">
        <f>IFERROR(VLOOKUP(AZ76,'Open Invoices'!$D$1:$E$3000,2,FALSE),"")</f>
        <v/>
      </c>
      <c r="BC76" s="59">
        <f>IFERROR(VLOOKUP($E76,'Mar 2016'!$D$1:$Z$300,22,FALSE),"-")</f>
        <v>12.89</v>
      </c>
      <c r="BD76" s="59" t="str">
        <f>IFERROR(VLOOKUP($E76,'Mar 2016'!$D$1:$Z$300,4,FALSE),"-")</f>
        <v>WAY2001C6P</v>
      </c>
      <c r="BE76" s="59" t="str">
        <f>IFERROR(VLOOKUP(BD76,'Paid Invoices'!$F$6:$I$381,3,FALSE),"")</f>
        <v/>
      </c>
      <c r="BF76" s="59" t="str">
        <f>IFERROR(VLOOKUP(BD76,'Open Invoices'!$D$1:$E$3000,2,FALSE),"")</f>
        <v/>
      </c>
      <c r="BG76" s="59">
        <f>IFERROR(VLOOKUP($E76,'Feb 2016'!$D$1:$Z$300,22,FALSE),"-")</f>
        <v>9.85</v>
      </c>
      <c r="BH76" s="59" t="str">
        <f>IFERROR(VLOOKUP($E76,'Feb 2016'!$D$1:$Z$300,4,FALSE),"-")</f>
        <v>WAY2001B6L</v>
      </c>
      <c r="BI76" s="59" t="str">
        <f>IFERROR(VLOOKUP(BH76,'Paid Invoices'!$F$6:$I$381,3,FALSE),"")</f>
        <v/>
      </c>
      <c r="BJ76" s="59" t="str">
        <f>IFERROR(VLOOKUP(BH76,'Open Invoices'!$D$1:$E$3000,2,FALSE),"")</f>
        <v/>
      </c>
      <c r="BK76" s="59">
        <f>IFERROR(VLOOKUP($E76,'Jan 2016'!$D$1:$Z$300,22,FALSE),"-")</f>
        <v>8.57</v>
      </c>
      <c r="BL76" s="59" t="str">
        <f>IFERROR(VLOOKUP($E76,'Jan 2016'!$D$1:$Z$300,4,FALSE),"-")</f>
        <v>WAY2001A6AK</v>
      </c>
      <c r="BM76" s="59" t="str">
        <f>IFERROR(VLOOKUP(BL76,'Paid Invoices'!$F$6:$I$381,3,FALSE),"")</f>
        <v/>
      </c>
      <c r="BN76" s="59" t="str">
        <f>IFERROR(VLOOKUP(BL76,'Open Invoices'!$D$1:$E$3000,2,FALSE),"")</f>
        <v/>
      </c>
      <c r="BO76" s="59">
        <f>IFERROR(VLOOKUP($E76,'Dec 2015'!$D$1:$Z$300,22,FALSE),"-")</f>
        <v>12.08</v>
      </c>
      <c r="BP76" s="59" t="str">
        <f>IFERROR(VLOOKUP($E76,'Dec 2015'!$D$1:$Z$300,4,FALSE),"-")</f>
        <v>WAY2001L5L</v>
      </c>
      <c r="BQ76" s="59" t="str">
        <f>IFERROR(VLOOKUP(BP76,'Paid Invoices'!$F$6:$I$381,3,FALSE),"")</f>
        <v/>
      </c>
      <c r="BR76" s="59" t="str">
        <f>IFERROR(VLOOKUP(BP76,'Open Invoices'!$D$1:$E$3000,2,FALSE),"")</f>
        <v/>
      </c>
      <c r="BS76" s="59">
        <f>IFERROR(VLOOKUP($E76,'Nov 2015'!$D$1:$Z$300,22,FALSE),"-")</f>
        <v>16</v>
      </c>
      <c r="BT76" s="59" t="str">
        <f>IFERROR(VLOOKUP($E76,'Nov 2015'!$D$1:$Z$300,4,FALSE),"-")</f>
        <v>WAY2001K5AK</v>
      </c>
      <c r="BU76" s="59" t="str">
        <f>IFERROR(VLOOKUP(BT76,'Paid Invoices'!$F$6:$I$381,3,FALSE),"")</f>
        <v/>
      </c>
      <c r="BV76" s="59" t="str">
        <f>IFERROR(VLOOKUP(BT76,'Open Invoices'!$D$1:$E$3000,2,FALSE),"")</f>
        <v/>
      </c>
      <c r="BW76" s="59">
        <f>IFERROR(VLOOKUP($E76,'Oct 2015'!$D$1:$Z$300,22,FALSE),"-")</f>
        <v>20.94</v>
      </c>
      <c r="BX76" s="59" t="str">
        <f>IFERROR(VLOOKUP($E76,'Oct 2015'!$D$1:$Z$300,4,FALSE),"-")</f>
        <v>WAY2001J5AK</v>
      </c>
      <c r="BY76" s="59" t="str">
        <f>IFERROR(VLOOKUP(BX76,'Paid Invoices'!$F$6:$I$381,3,FALSE),"")</f>
        <v/>
      </c>
      <c r="BZ76" s="59" t="str">
        <f>IFERROR(VLOOKUP(BX76,'Open Invoices'!$D$1:$E$3000,2,FALSE),"")</f>
        <v/>
      </c>
      <c r="CA76" s="59">
        <f>IFERROR(VLOOKUP($E76,'Sep 2015'!$D$1:$Z$300,22,FALSE),"-")</f>
        <v>5.41</v>
      </c>
      <c r="CB76" s="59" t="str">
        <f>IFERROR(VLOOKUP($E76,'Sep 2015'!$D$1:$Z$300,4,FALSE),"-")</f>
        <v>WAY2001I5AD</v>
      </c>
      <c r="CC76" s="59" t="str">
        <f>IFERROR(VLOOKUP(CB76,'Paid Invoices'!$F$6:$I$381,3,FALSE),"")</f>
        <v/>
      </c>
      <c r="CD76" s="59" t="str">
        <f>IFERROR(VLOOKUP(CB76,'Open Invoices'!$D$1:$E$3000,2,FALSE),"")</f>
        <v/>
      </c>
      <c r="CE76" s="52"/>
      <c r="CF76" s="52" t="s">
        <v>2115</v>
      </c>
      <c r="CG76" s="49" t="str">
        <f>IFERROR(IFERROR(VLOOKUP($E76,'Asset Group  All Assets'!$B$1:$C$500,2,FALSE),(VLOOKUP($E76,'Missing-WSU-POs'!$B$1:$D$500,3,FALSE))),"?")</f>
        <v>P0742695</v>
      </c>
      <c r="CH76" s="31" t="str">
        <f t="shared" si="6"/>
        <v>P0742695</v>
      </c>
      <c r="CI76" s="31" t="str">
        <f t="shared" si="5"/>
        <v/>
      </c>
      <c r="CJ76" s="29" t="str">
        <f>IFERROR(IF(VLOOKUP($E76,'Org July 2016 '!$D$1:$Z$500,3,FALSE)=G76,"-","Wrong PO"),"new")</f>
        <v>Wrong PO</v>
      </c>
      <c r="CK76" s="32">
        <f>IF(CJ76="wrong PO",(VLOOKUP($E76,'Org July 2016 '!$D$1:$Z$500,3,FALSE)),"")</f>
        <v>0</v>
      </c>
      <c r="CL76" s="29" t="str">
        <f>IFERROR(IF(VLOOKUP($E76,'Org June 2016 '!$D$1:$Z$500,3,FALSE)=G76,"-","Wrong PO"),"new")</f>
        <v>Wrong PO</v>
      </c>
      <c r="CM76" s="32">
        <f>IF(CL76="wrong PO",(VLOOKUP($E76,'Org June 2016 '!$D$1:$Z$500,3,FALSE)),"")</f>
        <v>0</v>
      </c>
      <c r="CN76" s="29" t="str">
        <f>IFERROR(IF(VLOOKUP($E76,'May 2016'!D75:Z574,3,FALSE)=G76,"-","Wrong PO"),"new")</f>
        <v>new</v>
      </c>
      <c r="CO76" s="32" t="str">
        <f>IF(CN76="wrong PO",(VLOOKUP($E76,'May 2016'!D75:Z574,3,FALSE)),"")</f>
        <v/>
      </c>
      <c r="CP76" s="29" t="str">
        <f>IFERROR(IF(VLOOKUP($E76,'Apr 2016'!$D$1:$Z$500,3,FALSE)=G76,"-","Wrong PO"),"new")</f>
        <v>-</v>
      </c>
      <c r="CQ76" s="32" t="str">
        <f>IF(CP76="wrong PO",(VLOOKUP($E76,'Apr 2016'!$D$1:$Z$500,3,FALSE)),"")</f>
        <v/>
      </c>
      <c r="CR76" s="32" t="str">
        <f>IFERROR(IF(VLOOKUP($E76,'Mar 2016'!$D$1:$Z$500,3,FALSE)=G76,"-","Wrong PO"),"new")</f>
        <v>-</v>
      </c>
      <c r="CS76" s="32" t="str">
        <f>IF(CP76="wrong PO",(VLOOKUP($E76,'Mar 2016'!$D$1:$Z$500,3,FALSE)),"")</f>
        <v/>
      </c>
      <c r="CT76" s="32" t="str">
        <f>IFERROR(IF(VLOOKUP($E76,'Feb 2016'!$D$1:$Z$500,3,FALSE)=G76,"-","Wrong PO"),"new")</f>
        <v>-</v>
      </c>
      <c r="CU76" s="32" t="str">
        <f>IF(CP76="wrong PO",(VLOOKUP($E76,'Feb 2016'!$D$1:$Z$500,3,FALSE)),"")</f>
        <v/>
      </c>
      <c r="CV76" s="29" t="str">
        <f>IFERROR(IF(VLOOKUP($E76,'Jan 2016'!$D$1:$Z$500,3,FALSE)=G76,"-","Wrong PO"),"new")</f>
        <v>-</v>
      </c>
      <c r="CW76" s="32" t="str">
        <f>IF(CV76="wrong PO",(VLOOKUP($E76,'Jan 2016'!$D$1:$Z$500,3,FALSE)),"")</f>
        <v/>
      </c>
      <c r="CX76" s="29" t="str">
        <f>IFERROR(IF(VLOOKUP($E76,'Dec 2015'!$D$1:$Z$500,3,FALSE)=G76,"-","Wrong PO"),"new")</f>
        <v>-</v>
      </c>
      <c r="CY76" s="32" t="str">
        <f>IF(CX76="wrong PO",(VLOOKUP($E76,'Dec 2015'!$D$1:$Z$500,3,FALSE)),"")</f>
        <v/>
      </c>
      <c r="CZ76" s="29" t="str">
        <f>IFERROR(IF(VLOOKUP($E76,'Nov 2015'!$D$1:$Z$500,3,FALSE)=G76,"-","Wrong PO"),"new")</f>
        <v>-</v>
      </c>
      <c r="DA76" s="32" t="str">
        <f>IF(CZ76="wrong PO",(VLOOKUP($E76,'Nov 2015'!$D$1:$Z$500,3,FALSE)),"")</f>
        <v/>
      </c>
      <c r="DB76" s="29" t="str">
        <f>IFERROR(IF(VLOOKUP($E76,'Oct 2015'!$D$1:$Z$500,3,FALSE)=G76,"-","Wrong PO"),"new")</f>
        <v>-</v>
      </c>
      <c r="DC76" s="32" t="str">
        <f>IF(DB76="wrong PO",(VLOOKUP($E76,'Oct 2015'!$D$1:$Z$500,3,FALSE)),"")</f>
        <v/>
      </c>
      <c r="DD76" s="29" t="str">
        <f>IFERROR(IF(VLOOKUP($E76,'Sep 2015'!$D$1:$Z$500,3,FALSE)=G76,"-","Wrong PO"),"new")</f>
        <v>-</v>
      </c>
      <c r="DE76" s="32" t="str">
        <f>IF(DD76="wrong PO",(VLOOKUP($E76,'Sep 2015'!$D$1:$Z$500,3,FALSE)),"")</f>
        <v/>
      </c>
    </row>
    <row r="77" spans="1:109">
      <c r="A77" s="115">
        <v>76</v>
      </c>
      <c r="B77" s="2" t="s">
        <v>841</v>
      </c>
      <c r="C77" s="2" t="s">
        <v>510</v>
      </c>
      <c r="D77" s="2" t="s">
        <v>48</v>
      </c>
      <c r="E77" s="2" t="s">
        <v>55</v>
      </c>
      <c r="F77" s="2" t="s">
        <v>50</v>
      </c>
      <c r="G77" s="21" t="s">
        <v>152</v>
      </c>
      <c r="H77" s="21" t="str">
        <f>IFERROR(VLOOKUP($E77,'Wayne Master'!$B$1:$C$315,2,FALSE),"not on master")</f>
        <v>P0742695</v>
      </c>
      <c r="I77" s="11" t="s">
        <v>2096</v>
      </c>
      <c r="J77" s="3">
        <v>42215</v>
      </c>
      <c r="K77" s="2" t="s">
        <v>28</v>
      </c>
      <c r="L77" s="2" t="s">
        <v>51</v>
      </c>
      <c r="M77" s="2" t="s">
        <v>30</v>
      </c>
      <c r="N77" s="2" t="s">
        <v>31</v>
      </c>
      <c r="O77" s="2" t="s">
        <v>32</v>
      </c>
      <c r="P77" s="4">
        <v>59</v>
      </c>
      <c r="Q77" s="4">
        <v>156</v>
      </c>
      <c r="R77" s="4">
        <v>97</v>
      </c>
      <c r="S77" s="5">
        <v>1.64</v>
      </c>
      <c r="T77" s="4">
        <v>1</v>
      </c>
      <c r="U77" s="4">
        <v>1</v>
      </c>
      <c r="V77" s="4">
        <v>0</v>
      </c>
      <c r="W77" s="5">
        <v>0</v>
      </c>
      <c r="X77" s="5">
        <v>0</v>
      </c>
      <c r="Y77" s="14">
        <v>1.64</v>
      </c>
      <c r="Z77" s="14">
        <v>0</v>
      </c>
      <c r="AA77" s="14">
        <v>1.64</v>
      </c>
      <c r="AB77" s="4">
        <v>24580</v>
      </c>
      <c r="AC77" s="55"/>
      <c r="AD77" s="59">
        <f t="shared" si="7"/>
        <v>2.6199999999999997</v>
      </c>
      <c r="AE77" s="59">
        <f t="shared" si="8"/>
        <v>2.6961999999999997</v>
      </c>
      <c r="AF77" s="102">
        <f>IFERROR(IFERROR(VLOOKUP($G77,'FPO034'!$J$9:$Q$196,7,FALSE),(VLOOKUP($H77,'FPO034'!$J$9:$Q$196,7,FALSE))),"No PO")</f>
        <v>21598.32</v>
      </c>
      <c r="AG77" s="102">
        <f>IFERROR(IFERROR(VLOOKUP($G77,'FPO034'!$J$9:$Q$196,8,FALSE),(VLOOKUP($H77,'FPO034'!$J$9:$Q$196,8,FALSE))),"No PO")</f>
        <v>0</v>
      </c>
      <c r="AH77" s="102" t="str">
        <f t="shared" si="9"/>
        <v>--</v>
      </c>
      <c r="AI77" s="59">
        <f>IFERROR(VLOOKUP($E77,'Rev2 Aug 16'!$D$1:$Z$300,22,FALSE),"-")</f>
        <v>1.64</v>
      </c>
      <c r="AJ77" s="59" t="str">
        <f>IFERROR(VLOOKUP($E77,'Rev2 Aug 16'!$D$1:$Z$300,5,FALSE),"-")</f>
        <v>WAY2001H6O</v>
      </c>
      <c r="AK77" s="59" t="str">
        <f>IFERROR(VLOOKUP(AJ77,'Paid Invoices'!$F$6:$I$381,3,FALSE),"")</f>
        <v/>
      </c>
      <c r="AL77" s="59" t="str">
        <f>IFERROR(VLOOKUP(AJ77,'Open Invoices'!$D$1:$E$3000,2,FALSE),"")</f>
        <v/>
      </c>
      <c r="AM77" s="59" t="str">
        <f>IFERROR(VLOOKUP($E77,'Rev2 July 16'!$D$1:$Z$300,22,FALSE),"-")</f>
        <v>-</v>
      </c>
      <c r="AN77" s="59" t="str">
        <f>IFERROR(VLOOKUP($E77,'Rev2 July 16'!$D$1:$Z$300,5,FALSE),"-")</f>
        <v>-</v>
      </c>
      <c r="AO77" s="59" t="str">
        <f>IFERROR(VLOOKUP(AN77,'Paid Invoices'!$F$6:$I$381,3,FALSE),"")</f>
        <v/>
      </c>
      <c r="AP77" s="59" t="str">
        <f>IFERROR(VLOOKUP(AN77,'Open Invoices'!$D$1:$E$3000,2,FALSE),"")</f>
        <v/>
      </c>
      <c r="AQ77" s="59">
        <f>IFERROR(VLOOKUP($E77,'Rev June 16'!$D$1:$Z$300,22,FALSE),"-")</f>
        <v>0</v>
      </c>
      <c r="AR77" s="59" t="str">
        <f>IFERROR(VLOOKUP($E77,'Rev June 16'!$D$1:$Z$300,4,FALSE),"-")</f>
        <v>WAY2001F6P</v>
      </c>
      <c r="AS77" s="59" t="str">
        <f>IFERROR(VLOOKUP(AR77,'Paid Invoices'!$F$6:$I$381,3,FALSE),"")</f>
        <v/>
      </c>
      <c r="AT77" s="59" t="str">
        <f>IFERROR(VLOOKUP(AR77,'Open Invoices'!$D$1:$E$3000,2,FALSE),"")</f>
        <v/>
      </c>
      <c r="AU77" s="59">
        <f>IFERROR(VLOOKUP($E77,'May 2016'!$D$1:$Z$300,22,FALSE),"-")</f>
        <v>0.32</v>
      </c>
      <c r="AV77" s="59" t="str">
        <f>IFERROR(VLOOKUP($E77,'May 2016'!$D$1:$Z$300,4,FALSE),"-")</f>
        <v>WAY2001E6P</v>
      </c>
      <c r="AW77" s="59" t="str">
        <f>IFERROR(VLOOKUP(AV77,'Paid Invoices'!$F$6:$I$381,3,FALSE),"")</f>
        <v/>
      </c>
      <c r="AX77" s="59" t="str">
        <f>IFERROR(VLOOKUP(AV77,'Open Invoices'!$D$1:$E$3000,2,FALSE),"")</f>
        <v/>
      </c>
      <c r="AY77" s="59" t="str">
        <f>IFERROR(VLOOKUP($E77,'Apr 2016'!$D$1:$Z$300,22,FALSE),"-")</f>
        <v>-</v>
      </c>
      <c r="AZ77" s="59" t="str">
        <f>IFERROR(VLOOKUP($E77,'Apr 2016'!$D$1:$Z$300,4,FALSE),"-")</f>
        <v>-</v>
      </c>
      <c r="BA77" s="59" t="str">
        <f>IFERROR(VLOOKUP(AZ77,'Paid Invoices'!$F$6:$I$381,3,FALSE),"")</f>
        <v/>
      </c>
      <c r="BB77" s="59" t="str">
        <f>IFERROR(VLOOKUP(AZ77,'Open Invoices'!$D$1:$E$3000,2,FALSE),"")</f>
        <v/>
      </c>
      <c r="BC77" s="59">
        <f>IFERROR(VLOOKUP($E77,'Mar 2016'!$D$1:$Z$300,22,FALSE),"-")</f>
        <v>0.12</v>
      </c>
      <c r="BD77" s="59" t="str">
        <f>IFERROR(VLOOKUP($E77,'Mar 2016'!$D$1:$Z$300,4,FALSE),"-")</f>
        <v>WAY2001C6P</v>
      </c>
      <c r="BE77" s="59" t="str">
        <f>IFERROR(VLOOKUP(BD77,'Paid Invoices'!$F$6:$I$381,3,FALSE),"")</f>
        <v/>
      </c>
      <c r="BF77" s="59" t="str">
        <f>IFERROR(VLOOKUP(BD77,'Open Invoices'!$D$1:$E$3000,2,FALSE),"")</f>
        <v/>
      </c>
      <c r="BG77" s="59">
        <f>IFERROR(VLOOKUP($E77,'Feb 2016'!$D$1:$Z$300,22,FALSE),"-")</f>
        <v>0.24</v>
      </c>
      <c r="BH77" s="59" t="str">
        <f>IFERROR(VLOOKUP($E77,'Feb 2016'!$D$1:$Z$300,4,FALSE),"-")</f>
        <v>WAY2001B6L</v>
      </c>
      <c r="BI77" s="59" t="str">
        <f>IFERROR(VLOOKUP(BH77,'Paid Invoices'!$F$6:$I$381,3,FALSE),"")</f>
        <v/>
      </c>
      <c r="BJ77" s="59" t="str">
        <f>IFERROR(VLOOKUP(BH77,'Open Invoices'!$D$1:$E$3000,2,FALSE),"")</f>
        <v/>
      </c>
      <c r="BK77" s="59">
        <f>IFERROR(VLOOKUP($E77,'Jan 2016'!$D$1:$Z$300,22,FALSE),"-")</f>
        <v>0</v>
      </c>
      <c r="BL77" s="59" t="str">
        <f>IFERROR(VLOOKUP($E77,'Jan 2016'!$D$1:$Z$300,4,FALSE),"-")</f>
        <v>WAY2001A6AK</v>
      </c>
      <c r="BM77" s="59" t="str">
        <f>IFERROR(VLOOKUP(BL77,'Paid Invoices'!$F$6:$I$381,3,FALSE),"")</f>
        <v/>
      </c>
      <c r="BN77" s="59" t="str">
        <f>IFERROR(VLOOKUP(BL77,'Open Invoices'!$D$1:$E$3000,2,FALSE),"")</f>
        <v/>
      </c>
      <c r="BO77" s="59">
        <f>IFERROR(VLOOKUP($E77,'Dec 2015'!$D$1:$Z$300,22,FALSE),"-")</f>
        <v>0.03</v>
      </c>
      <c r="BP77" s="59" t="str">
        <f>IFERROR(VLOOKUP($E77,'Dec 2015'!$D$1:$Z$300,4,FALSE),"-")</f>
        <v>WAY2001L5L</v>
      </c>
      <c r="BQ77" s="59" t="str">
        <f>IFERROR(VLOOKUP(BP77,'Paid Invoices'!$F$6:$I$381,3,FALSE),"")</f>
        <v/>
      </c>
      <c r="BR77" s="59" t="str">
        <f>IFERROR(VLOOKUP(BP77,'Open Invoices'!$D$1:$E$3000,2,FALSE),"")</f>
        <v/>
      </c>
      <c r="BS77" s="59">
        <f>IFERROR(VLOOKUP($E77,'Nov 2015'!$D$1:$Z$300,22,FALSE),"-")</f>
        <v>0.03</v>
      </c>
      <c r="BT77" s="59" t="str">
        <f>IFERROR(VLOOKUP($E77,'Nov 2015'!$D$1:$Z$300,4,FALSE),"-")</f>
        <v>WAY2001K5AK</v>
      </c>
      <c r="BU77" s="59" t="str">
        <f>IFERROR(VLOOKUP(BT77,'Paid Invoices'!$F$6:$I$381,3,FALSE),"")</f>
        <v/>
      </c>
      <c r="BV77" s="59" t="str">
        <f>IFERROR(VLOOKUP(BT77,'Open Invoices'!$D$1:$E$3000,2,FALSE),"")</f>
        <v/>
      </c>
      <c r="BW77" s="59">
        <f>IFERROR(VLOOKUP($E77,'Oct 2015'!$D$1:$Z$300,22,FALSE),"-")</f>
        <v>0.19</v>
      </c>
      <c r="BX77" s="59" t="str">
        <f>IFERROR(VLOOKUP($E77,'Oct 2015'!$D$1:$Z$300,4,FALSE),"-")</f>
        <v>WAY2001J5AK</v>
      </c>
      <c r="BY77" s="59" t="str">
        <f>IFERROR(VLOOKUP(BX77,'Paid Invoices'!$F$6:$I$381,3,FALSE),"")</f>
        <v/>
      </c>
      <c r="BZ77" s="59" t="str">
        <f>IFERROR(VLOOKUP(BX77,'Open Invoices'!$D$1:$E$3000,2,FALSE),"")</f>
        <v/>
      </c>
      <c r="CA77" s="59">
        <f>IFERROR(VLOOKUP($E77,'Sep 2015'!$D$1:$Z$300,22,FALSE),"-")</f>
        <v>0.05</v>
      </c>
      <c r="CB77" s="59" t="str">
        <f>IFERROR(VLOOKUP($E77,'Sep 2015'!$D$1:$Z$300,4,FALSE),"-")</f>
        <v>WAY2001I5AD</v>
      </c>
      <c r="CC77" s="59" t="str">
        <f>IFERROR(VLOOKUP(CB77,'Paid Invoices'!$F$6:$I$381,3,FALSE),"")</f>
        <v/>
      </c>
      <c r="CD77" s="59" t="str">
        <f>IFERROR(VLOOKUP(CB77,'Open Invoices'!$D$1:$E$3000,2,FALSE),"")</f>
        <v/>
      </c>
      <c r="CE77" s="52"/>
      <c r="CF77" s="52" t="s">
        <v>2115</v>
      </c>
      <c r="CG77" s="49" t="str">
        <f>IFERROR(IFERROR(VLOOKUP($E77,'Asset Group  All Assets'!$B$1:$C$500,2,FALSE),(VLOOKUP($E77,'Missing-WSU-POs'!$B$1:$D$500,3,FALSE))),"?")</f>
        <v>P0742695</v>
      </c>
      <c r="CH77" s="31" t="str">
        <f t="shared" si="6"/>
        <v>P0742695</v>
      </c>
      <c r="CI77" s="31" t="str">
        <f t="shared" si="5"/>
        <v/>
      </c>
      <c r="CJ77" s="29" t="str">
        <f>IFERROR(IF(VLOOKUP($E77,'Org July 2016 '!$D$1:$Z$500,3,FALSE)=G77,"-","Wrong PO"),"new")</f>
        <v>Wrong PO</v>
      </c>
      <c r="CK77" s="32">
        <f>IF(CJ77="wrong PO",(VLOOKUP($E77,'Org July 2016 '!$D$1:$Z$500,3,FALSE)),"")</f>
        <v>0</v>
      </c>
      <c r="CL77" s="29" t="str">
        <f>IFERROR(IF(VLOOKUP($E77,'Org June 2016 '!$D$1:$Z$500,3,FALSE)=G77,"-","Wrong PO"),"new")</f>
        <v>Wrong PO</v>
      </c>
      <c r="CM77" s="32">
        <f>IF(CL77="wrong PO",(VLOOKUP($E77,'Org June 2016 '!$D$1:$Z$500,3,FALSE)),"")</f>
        <v>0</v>
      </c>
      <c r="CN77" s="29" t="str">
        <f>IFERROR(IF(VLOOKUP($E77,'May 2016'!D76:Z575,3,FALSE)=G77,"-","Wrong PO"),"new")</f>
        <v>new</v>
      </c>
      <c r="CO77" s="32" t="str">
        <f>IF(CN77="wrong PO",(VLOOKUP($E77,'May 2016'!D76:Z575,3,FALSE)),"")</f>
        <v/>
      </c>
      <c r="CP77" s="29" t="str">
        <f>IFERROR(IF(VLOOKUP($E77,'Apr 2016'!$D$1:$Z$500,3,FALSE)=G77,"-","Wrong PO"),"new")</f>
        <v>new</v>
      </c>
      <c r="CQ77" s="32" t="str">
        <f>IF(CP77="wrong PO",(VLOOKUP($E77,'Apr 2016'!$D$1:$Z$500,3,FALSE)),"")</f>
        <v/>
      </c>
      <c r="CR77" s="32" t="str">
        <f>IFERROR(IF(VLOOKUP($E77,'Mar 2016'!$D$1:$Z$500,3,FALSE)=G77,"-","Wrong PO"),"new")</f>
        <v>-</v>
      </c>
      <c r="CS77" s="32" t="str">
        <f>IF(CP77="wrong PO",(VLOOKUP($E77,'Mar 2016'!$D$1:$Z$500,3,FALSE)),"")</f>
        <v/>
      </c>
      <c r="CT77" s="32" t="str">
        <f>IFERROR(IF(VLOOKUP($E77,'Feb 2016'!$D$1:$Z$500,3,FALSE)=G77,"-","Wrong PO"),"new")</f>
        <v>-</v>
      </c>
      <c r="CU77" s="32" t="str">
        <f>IF(CP77="wrong PO",(VLOOKUP($E77,'Feb 2016'!$D$1:$Z$500,3,FALSE)),"")</f>
        <v/>
      </c>
      <c r="CV77" s="29" t="str">
        <f>IFERROR(IF(VLOOKUP($E77,'Jan 2016'!$D$1:$Z$500,3,FALSE)=G77,"-","Wrong PO"),"new")</f>
        <v>-</v>
      </c>
      <c r="CW77" s="32" t="str">
        <f>IF(CV77="wrong PO",(VLOOKUP($E77,'Jan 2016'!$D$1:$Z$500,3,FALSE)),"")</f>
        <v/>
      </c>
      <c r="CX77" s="29" t="str">
        <f>IFERROR(IF(VLOOKUP($E77,'Dec 2015'!$D$1:$Z$500,3,FALSE)=G77,"-","Wrong PO"),"new")</f>
        <v>-</v>
      </c>
      <c r="CY77" s="32" t="str">
        <f>IF(CX77="wrong PO",(VLOOKUP($E77,'Dec 2015'!$D$1:$Z$500,3,FALSE)),"")</f>
        <v/>
      </c>
      <c r="CZ77" s="29" t="str">
        <f>IFERROR(IF(VLOOKUP($E77,'Nov 2015'!$D$1:$Z$500,3,FALSE)=G77,"-","Wrong PO"),"new")</f>
        <v>-</v>
      </c>
      <c r="DA77" s="32" t="str">
        <f>IF(CZ77="wrong PO",(VLOOKUP($E77,'Nov 2015'!$D$1:$Z$500,3,FALSE)),"")</f>
        <v/>
      </c>
      <c r="DB77" s="29" t="str">
        <f>IFERROR(IF(VLOOKUP($E77,'Oct 2015'!$D$1:$Z$500,3,FALSE)=G77,"-","Wrong PO"),"new")</f>
        <v>-</v>
      </c>
      <c r="DC77" s="32" t="str">
        <f>IF(DB77="wrong PO",(VLOOKUP($E77,'Oct 2015'!$D$1:$Z$500,3,FALSE)),"")</f>
        <v/>
      </c>
      <c r="DD77" s="29" t="str">
        <f>IFERROR(IF(VLOOKUP($E77,'Sep 2015'!$D$1:$Z$500,3,FALSE)=G77,"-","Wrong PO"),"new")</f>
        <v>-</v>
      </c>
      <c r="DE77" s="32" t="str">
        <f>IF(DD77="wrong PO",(VLOOKUP($E77,'Sep 2015'!$D$1:$Z$500,3,FALSE)),"")</f>
        <v/>
      </c>
    </row>
    <row r="78" spans="1:109">
      <c r="A78" s="115">
        <v>77</v>
      </c>
      <c r="B78" s="2" t="s">
        <v>841</v>
      </c>
      <c r="C78" s="2" t="s">
        <v>510</v>
      </c>
      <c r="D78" s="2" t="s">
        <v>395</v>
      </c>
      <c r="E78" s="2" t="s">
        <v>198</v>
      </c>
      <c r="F78" s="2" t="s">
        <v>50</v>
      </c>
      <c r="G78" s="21" t="s">
        <v>152</v>
      </c>
      <c r="H78" s="21" t="str">
        <f>IFERROR(VLOOKUP($E78,'Wayne Master'!$B$1:$C$315,2,FALSE),"not on master")</f>
        <v>P0742695</v>
      </c>
      <c r="I78" s="11" t="s">
        <v>2096</v>
      </c>
      <c r="J78" s="3">
        <v>42389</v>
      </c>
      <c r="K78" s="2" t="s">
        <v>39</v>
      </c>
      <c r="L78" s="2" t="s">
        <v>51</v>
      </c>
      <c r="M78" s="2" t="s">
        <v>30</v>
      </c>
      <c r="N78" s="2" t="s">
        <v>31</v>
      </c>
      <c r="O78" s="2" t="s">
        <v>32</v>
      </c>
      <c r="P78" s="4">
        <v>6748</v>
      </c>
      <c r="Q78" s="4">
        <v>7658</v>
      </c>
      <c r="R78" s="4">
        <v>910</v>
      </c>
      <c r="S78" s="5">
        <v>15.38</v>
      </c>
      <c r="T78" s="4">
        <v>2941</v>
      </c>
      <c r="U78" s="4">
        <v>3738</v>
      </c>
      <c r="V78" s="4">
        <v>797</v>
      </c>
      <c r="W78" s="5">
        <v>47.66</v>
      </c>
      <c r="X78" s="5">
        <v>0</v>
      </c>
      <c r="Y78" s="14">
        <v>63.04</v>
      </c>
      <c r="Z78" s="14">
        <v>0</v>
      </c>
      <c r="AA78" s="14">
        <v>63.04</v>
      </c>
      <c r="AB78" s="4">
        <v>24580</v>
      </c>
      <c r="AC78" s="55"/>
      <c r="AD78" s="59">
        <f t="shared" si="7"/>
        <v>352.81</v>
      </c>
      <c r="AE78" s="59">
        <f t="shared" si="8"/>
        <v>352.95259999999996</v>
      </c>
      <c r="AF78" s="102">
        <f>IFERROR(IFERROR(VLOOKUP($G78,'FPO034'!$J$9:$Q$196,7,FALSE),(VLOOKUP($H78,'FPO034'!$J$9:$Q$196,7,FALSE))),"No PO")</f>
        <v>21598.32</v>
      </c>
      <c r="AG78" s="102">
        <f>IFERROR(IFERROR(VLOOKUP($G78,'FPO034'!$J$9:$Q$196,8,FALSE),(VLOOKUP($H78,'FPO034'!$J$9:$Q$196,8,FALSE))),"No PO")</f>
        <v>0</v>
      </c>
      <c r="AH78" s="102" t="str">
        <f t="shared" si="9"/>
        <v>--</v>
      </c>
      <c r="AI78" s="59">
        <f>IFERROR(VLOOKUP($E78,'Rev2 Aug 16'!$D$1:$Z$300,22,FALSE),"-")</f>
        <v>63.04</v>
      </c>
      <c r="AJ78" s="59" t="str">
        <f>IFERROR(VLOOKUP($E78,'Rev2 Aug 16'!$D$1:$Z$300,5,FALSE),"-")</f>
        <v>WAY2001H6O</v>
      </c>
      <c r="AK78" s="59" t="str">
        <f>IFERROR(VLOOKUP(AJ78,'Paid Invoices'!$F$6:$I$381,3,FALSE),"")</f>
        <v/>
      </c>
      <c r="AL78" s="59" t="str">
        <f>IFERROR(VLOOKUP(AJ78,'Open Invoices'!$D$1:$E$3000,2,FALSE),"")</f>
        <v/>
      </c>
      <c r="AM78" s="59">
        <f>IFERROR(VLOOKUP($E78,'Rev2 July 16'!$D$1:$Z$300,22,FALSE),"-")</f>
        <v>38.71</v>
      </c>
      <c r="AN78" s="59" t="str">
        <f>IFERROR(VLOOKUP($E78,'Rev2 July 16'!$D$1:$Z$300,5,FALSE),"-")</f>
        <v>WAY2001G6P</v>
      </c>
      <c r="AO78" s="59" t="str">
        <f>IFERROR(VLOOKUP(AN78,'Paid Invoices'!$F$6:$I$381,3,FALSE),"")</f>
        <v/>
      </c>
      <c r="AP78" s="59" t="str">
        <f>IFERROR(VLOOKUP(AN78,'Open Invoices'!$D$1:$E$3000,2,FALSE),"")</f>
        <v/>
      </c>
      <c r="AQ78" s="59">
        <f>IFERROR(VLOOKUP($E78,'Rev June 16'!$D$1:$Z$300,22,FALSE),"-")</f>
        <v>63.83</v>
      </c>
      <c r="AR78" s="59" t="str">
        <f>IFERROR(VLOOKUP($E78,'Rev June 16'!$D$1:$Z$300,4,FALSE),"-")</f>
        <v>WAY2001F6P</v>
      </c>
      <c r="AS78" s="59" t="str">
        <f>IFERROR(VLOOKUP(AR78,'Paid Invoices'!$F$6:$I$381,3,FALSE),"")</f>
        <v/>
      </c>
      <c r="AT78" s="59" t="str">
        <f>IFERROR(VLOOKUP(AR78,'Open Invoices'!$D$1:$E$3000,2,FALSE),"")</f>
        <v/>
      </c>
      <c r="AU78" s="59">
        <f>IFERROR(VLOOKUP($E78,'May 2016'!$D$1:$Z$300,22,FALSE),"-")</f>
        <v>72.650000000000006</v>
      </c>
      <c r="AV78" s="59" t="str">
        <f>IFERROR(VLOOKUP($E78,'May 2016'!$D$1:$Z$300,4,FALSE),"-")</f>
        <v>WAY2001E6P</v>
      </c>
      <c r="AW78" s="59" t="str">
        <f>IFERROR(VLOOKUP(AV78,'Paid Invoices'!$F$6:$I$381,3,FALSE),"")</f>
        <v/>
      </c>
      <c r="AX78" s="59" t="str">
        <f>IFERROR(VLOOKUP(AV78,'Open Invoices'!$D$1:$E$3000,2,FALSE),"")</f>
        <v/>
      </c>
      <c r="AY78" s="59">
        <f>IFERROR(VLOOKUP($E78,'Apr 2016'!$D$1:$Z$300,22,FALSE),"-")</f>
        <v>53.59</v>
      </c>
      <c r="AZ78" s="59" t="str">
        <f>IFERROR(VLOOKUP($E78,'Apr 2016'!$D$1:$Z$300,4,FALSE),"-")</f>
        <v>WAY2001D6Q</v>
      </c>
      <c r="BA78" s="59" t="str">
        <f>IFERROR(VLOOKUP(AZ78,'Paid Invoices'!$F$6:$I$381,3,FALSE),"")</f>
        <v/>
      </c>
      <c r="BB78" s="59" t="str">
        <f>IFERROR(VLOOKUP(AZ78,'Open Invoices'!$D$1:$E$3000,2,FALSE),"")</f>
        <v/>
      </c>
      <c r="BC78" s="59">
        <f>IFERROR(VLOOKUP($E78,'Mar 2016'!$D$1:$Z$300,22,FALSE),"-")</f>
        <v>41.86</v>
      </c>
      <c r="BD78" s="59" t="str">
        <f>IFERROR(VLOOKUP($E78,'Mar 2016'!$D$1:$Z$300,4,FALSE),"-")</f>
        <v>WAY2001C6P</v>
      </c>
      <c r="BE78" s="59" t="str">
        <f>IFERROR(VLOOKUP(BD78,'Paid Invoices'!$F$6:$I$381,3,FALSE),"")</f>
        <v/>
      </c>
      <c r="BF78" s="59" t="str">
        <f>IFERROR(VLOOKUP(BD78,'Open Invoices'!$D$1:$E$3000,2,FALSE),"")</f>
        <v/>
      </c>
      <c r="BG78" s="59">
        <f>IFERROR(VLOOKUP($E78,'Feb 2016'!$D$1:$Z$300,22,FALSE),"-")</f>
        <v>19.13</v>
      </c>
      <c r="BH78" s="59" t="str">
        <f>IFERROR(VLOOKUP($E78,'Feb 2016'!$D$1:$Z$300,4,FALSE),"-")</f>
        <v>WAY2001B6L</v>
      </c>
      <c r="BI78" s="59" t="str">
        <f>IFERROR(VLOOKUP(BH78,'Paid Invoices'!$F$6:$I$381,3,FALSE),"")</f>
        <v/>
      </c>
      <c r="BJ78" s="59" t="str">
        <f>IFERROR(VLOOKUP(BH78,'Open Invoices'!$D$1:$E$3000,2,FALSE),"")</f>
        <v/>
      </c>
      <c r="BK78" s="59" t="str">
        <f>IFERROR(VLOOKUP($E78,'Jan 2016'!$D$1:$Z$300,22,FALSE),"-")</f>
        <v>-</v>
      </c>
      <c r="BL78" s="59" t="str">
        <f>IFERROR(VLOOKUP($E78,'Jan 2016'!$D$1:$Z$300,4,FALSE),"-")</f>
        <v>-</v>
      </c>
      <c r="BM78" s="59" t="str">
        <f>IFERROR(VLOOKUP(BL78,'Paid Invoices'!$F$6:$I$381,3,FALSE),"")</f>
        <v/>
      </c>
      <c r="BN78" s="59" t="str">
        <f>IFERROR(VLOOKUP(BL78,'Open Invoices'!$D$1:$E$3000,2,FALSE),"")</f>
        <v/>
      </c>
      <c r="BO78" s="59" t="str">
        <f>IFERROR(VLOOKUP($E78,'Dec 2015'!$D$1:$Z$300,22,FALSE),"-")</f>
        <v>-</v>
      </c>
      <c r="BP78" s="59" t="str">
        <f>IFERROR(VLOOKUP($E78,'Dec 2015'!$D$1:$Z$300,4,FALSE),"-")</f>
        <v>-</v>
      </c>
      <c r="BQ78" s="59" t="str">
        <f>IFERROR(VLOOKUP(BP78,'Paid Invoices'!$F$6:$I$381,3,FALSE),"")</f>
        <v/>
      </c>
      <c r="BR78" s="59" t="str">
        <f>IFERROR(VLOOKUP(BP78,'Open Invoices'!$D$1:$E$3000,2,FALSE),"")</f>
        <v/>
      </c>
      <c r="BS78" s="59" t="str">
        <f>IFERROR(VLOOKUP($E78,'Nov 2015'!$D$1:$Z$300,22,FALSE),"-")</f>
        <v>-</v>
      </c>
      <c r="BT78" s="59" t="str">
        <f>IFERROR(VLOOKUP($E78,'Nov 2015'!$D$1:$Z$300,4,FALSE),"-")</f>
        <v>-</v>
      </c>
      <c r="BU78" s="59" t="str">
        <f>IFERROR(VLOOKUP(BT78,'Paid Invoices'!$F$6:$I$381,3,FALSE),"")</f>
        <v/>
      </c>
      <c r="BV78" s="59" t="str">
        <f>IFERROR(VLOOKUP(BT78,'Open Invoices'!$D$1:$E$3000,2,FALSE),"")</f>
        <v/>
      </c>
      <c r="BW78" s="59" t="str">
        <f>IFERROR(VLOOKUP($E78,'Oct 2015'!$D$1:$Z$300,22,FALSE),"-")</f>
        <v>-</v>
      </c>
      <c r="BX78" s="59" t="str">
        <f>IFERROR(VLOOKUP($E78,'Oct 2015'!$D$1:$Z$300,4,FALSE),"-")</f>
        <v>-</v>
      </c>
      <c r="BY78" s="59" t="str">
        <f>IFERROR(VLOOKUP(BX78,'Paid Invoices'!$F$6:$I$381,3,FALSE),"")</f>
        <v/>
      </c>
      <c r="BZ78" s="59" t="str">
        <f>IFERROR(VLOOKUP(BX78,'Open Invoices'!$D$1:$E$3000,2,FALSE),"")</f>
        <v/>
      </c>
      <c r="CA78" s="59" t="str">
        <f>IFERROR(VLOOKUP($E78,'Sep 2015'!$D$1:$Z$300,22,FALSE),"-")</f>
        <v>-</v>
      </c>
      <c r="CB78" s="59" t="str">
        <f>IFERROR(VLOOKUP($E78,'Sep 2015'!$D$1:$Z$300,4,FALSE),"-")</f>
        <v>-</v>
      </c>
      <c r="CC78" s="59" t="str">
        <f>IFERROR(VLOOKUP(CB78,'Paid Invoices'!$F$6:$I$381,3,FALSE),"")</f>
        <v/>
      </c>
      <c r="CD78" s="59" t="str">
        <f>IFERROR(VLOOKUP(CB78,'Open Invoices'!$D$1:$E$3000,2,FALSE),"")</f>
        <v/>
      </c>
      <c r="CE78" s="52"/>
      <c r="CF78" s="52" t="s">
        <v>2115</v>
      </c>
      <c r="CG78" s="49" t="str">
        <f>IFERROR(IFERROR(VLOOKUP($E78,'Asset Group  All Assets'!$B$1:$C$500,2,FALSE),(VLOOKUP($E78,'Missing-WSU-POs'!$B$1:$D$500,3,FALSE))),"?")</f>
        <v>P0742695</v>
      </c>
      <c r="CH78" s="31" t="str">
        <f t="shared" si="6"/>
        <v>P0742695</v>
      </c>
      <c r="CI78" s="31" t="str">
        <f t="shared" si="5"/>
        <v/>
      </c>
      <c r="CJ78" s="29" t="str">
        <f>IFERROR(IF(VLOOKUP($E78,'Org July 2016 '!$D$1:$Z$500,3,FALSE)=G78,"-","Wrong PO"),"new")</f>
        <v>Wrong PO</v>
      </c>
      <c r="CK78" s="32">
        <f>IF(CJ78="wrong PO",(VLOOKUP($E78,'Org July 2016 '!$D$1:$Z$500,3,FALSE)),"")</f>
        <v>0</v>
      </c>
      <c r="CL78" s="29" t="str">
        <f>IFERROR(IF(VLOOKUP($E78,'Org June 2016 '!$D$1:$Z$500,3,FALSE)=G78,"-","Wrong PO"),"new")</f>
        <v>Wrong PO</v>
      </c>
      <c r="CM78" s="32">
        <f>IF(CL78="wrong PO",(VLOOKUP($E78,'Org June 2016 '!$D$1:$Z$500,3,FALSE)),"")</f>
        <v>0</v>
      </c>
      <c r="CN78" s="29" t="str">
        <f>IFERROR(IF(VLOOKUP($E78,'May 2016'!D77:Z576,3,FALSE)=G78,"-","Wrong PO"),"new")</f>
        <v>new</v>
      </c>
      <c r="CO78" s="32" t="str">
        <f>IF(CN78="wrong PO",(VLOOKUP($E78,'May 2016'!D77:Z576,3,FALSE)),"")</f>
        <v/>
      </c>
      <c r="CP78" s="29" t="str">
        <f>IFERROR(IF(VLOOKUP($E78,'Apr 2016'!$D$1:$Z$500,3,FALSE)=G78,"-","Wrong PO"),"new")</f>
        <v>-</v>
      </c>
      <c r="CQ78" s="32" t="str">
        <f>IF(CP78="wrong PO",(VLOOKUP($E78,'Apr 2016'!$D$1:$Z$500,3,FALSE)),"")</f>
        <v/>
      </c>
      <c r="CR78" s="32" t="str">
        <f>IFERROR(IF(VLOOKUP($E78,'Mar 2016'!$D$1:$Z$500,3,FALSE)=G78,"-","Wrong PO"),"new")</f>
        <v>-</v>
      </c>
      <c r="CS78" s="32" t="str">
        <f>IF(CP78="wrong PO",(VLOOKUP($E78,'Mar 2016'!$D$1:$Z$500,3,FALSE)),"")</f>
        <v/>
      </c>
      <c r="CT78" s="32" t="str">
        <f>IFERROR(IF(VLOOKUP($E78,'Feb 2016'!$D$1:$Z$500,3,FALSE)=G78,"-","Wrong PO"),"new")</f>
        <v>-</v>
      </c>
      <c r="CU78" s="32" t="str">
        <f>IF(CP78="wrong PO",(VLOOKUP($E78,'Feb 2016'!$D$1:$Z$500,3,FALSE)),"")</f>
        <v/>
      </c>
      <c r="CV78" s="29" t="str">
        <f>IFERROR(IF(VLOOKUP($E78,'Jan 2016'!$D$1:$Z$500,3,FALSE)=G78,"-","Wrong PO"),"new")</f>
        <v>new</v>
      </c>
      <c r="CW78" s="32" t="str">
        <f>IF(CV78="wrong PO",(VLOOKUP($E78,'Jan 2016'!$D$1:$Z$500,3,FALSE)),"")</f>
        <v/>
      </c>
      <c r="CX78" s="29" t="str">
        <f>IFERROR(IF(VLOOKUP($E78,'Dec 2015'!$D$1:$Z$500,3,FALSE)=G78,"-","Wrong PO"),"new")</f>
        <v>new</v>
      </c>
      <c r="CY78" s="32" t="str">
        <f>IF(CX78="wrong PO",(VLOOKUP($E78,'Dec 2015'!$D$1:$Z$500,3,FALSE)),"")</f>
        <v/>
      </c>
      <c r="CZ78" s="29" t="str">
        <f>IFERROR(IF(VLOOKUP($E78,'Nov 2015'!$D$1:$Z$500,3,FALSE)=G78,"-","Wrong PO"),"new")</f>
        <v>new</v>
      </c>
      <c r="DA78" s="32" t="str">
        <f>IF(CZ78="wrong PO",(VLOOKUP($E78,'Nov 2015'!$D$1:$Z$500,3,FALSE)),"")</f>
        <v/>
      </c>
      <c r="DB78" s="29" t="str">
        <f>IFERROR(IF(VLOOKUP($E78,'Oct 2015'!$D$1:$Z$500,3,FALSE)=G78,"-","Wrong PO"),"new")</f>
        <v>new</v>
      </c>
      <c r="DC78" s="32" t="str">
        <f>IF(DB78="wrong PO",(VLOOKUP($E78,'Oct 2015'!$D$1:$Z$500,3,FALSE)),"")</f>
        <v/>
      </c>
      <c r="DD78" s="29" t="str">
        <f>IFERROR(IF(VLOOKUP($E78,'Sep 2015'!$D$1:$Z$500,3,FALSE)=G78,"-","Wrong PO"),"new")</f>
        <v>new</v>
      </c>
      <c r="DE78" s="32" t="str">
        <f>IF(DD78="wrong PO",(VLOOKUP($E78,'Sep 2015'!$D$1:$Z$500,3,FALSE)),"")</f>
        <v/>
      </c>
    </row>
    <row r="79" spans="1:109">
      <c r="A79" s="115">
        <v>78</v>
      </c>
      <c r="B79" s="2" t="s">
        <v>841</v>
      </c>
      <c r="C79" s="2" t="s">
        <v>510</v>
      </c>
      <c r="D79" s="2" t="s">
        <v>56</v>
      </c>
      <c r="E79" s="2" t="s">
        <v>57</v>
      </c>
      <c r="F79" s="2" t="s">
        <v>50</v>
      </c>
      <c r="G79" s="21" t="s">
        <v>152</v>
      </c>
      <c r="H79" s="21" t="str">
        <f>IFERROR(VLOOKUP($E79,'Wayne Master'!$B$1:$C$315,2,FALSE),"not on master")</f>
        <v>P0742695</v>
      </c>
      <c r="I79" s="11" t="s">
        <v>2096</v>
      </c>
      <c r="J79" s="3">
        <v>42214</v>
      </c>
      <c r="K79" s="2" t="s">
        <v>28</v>
      </c>
      <c r="L79" s="2" t="s">
        <v>51</v>
      </c>
      <c r="M79" s="2" t="s">
        <v>30</v>
      </c>
      <c r="N79" s="2" t="s">
        <v>31</v>
      </c>
      <c r="O79" s="2" t="s">
        <v>32</v>
      </c>
      <c r="P79" s="4">
        <v>69324</v>
      </c>
      <c r="Q79" s="4">
        <v>72486</v>
      </c>
      <c r="R79" s="4">
        <v>3162</v>
      </c>
      <c r="S79" s="5">
        <v>53.44</v>
      </c>
      <c r="T79" s="4">
        <v>0</v>
      </c>
      <c r="U79" s="4">
        <v>0</v>
      </c>
      <c r="V79" s="4">
        <v>0</v>
      </c>
      <c r="W79" s="5">
        <v>0</v>
      </c>
      <c r="X79" s="5">
        <v>0</v>
      </c>
      <c r="Y79" s="14">
        <v>53.44</v>
      </c>
      <c r="Z79" s="14">
        <v>0</v>
      </c>
      <c r="AA79" s="14">
        <v>53.44</v>
      </c>
      <c r="AB79" s="4">
        <v>24580</v>
      </c>
      <c r="AC79" s="55"/>
      <c r="AD79" s="59">
        <f t="shared" si="7"/>
        <v>1224.82</v>
      </c>
      <c r="AE79" s="59">
        <f t="shared" si="8"/>
        <v>1225.0133999999998</v>
      </c>
      <c r="AF79" s="102">
        <f>IFERROR(IFERROR(VLOOKUP($G79,'FPO034'!$J$9:$Q$196,7,FALSE),(VLOOKUP($H79,'FPO034'!$J$9:$Q$196,7,FALSE))),"No PO")</f>
        <v>21598.32</v>
      </c>
      <c r="AG79" s="102">
        <f>IFERROR(IFERROR(VLOOKUP($G79,'FPO034'!$J$9:$Q$196,8,FALSE),(VLOOKUP($H79,'FPO034'!$J$9:$Q$196,8,FALSE))),"No PO")</f>
        <v>0</v>
      </c>
      <c r="AH79" s="102" t="str">
        <f t="shared" si="9"/>
        <v>--</v>
      </c>
      <c r="AI79" s="59">
        <f>IFERROR(VLOOKUP($E79,'Rev2 Aug 16'!$D$1:$Z$300,22,FALSE),"-")</f>
        <v>53.44</v>
      </c>
      <c r="AJ79" s="59" t="str">
        <f>IFERROR(VLOOKUP($E79,'Rev2 Aug 16'!$D$1:$Z$300,5,FALSE),"-")</f>
        <v>WAY2001H6O</v>
      </c>
      <c r="AK79" s="59" t="str">
        <f>IFERROR(VLOOKUP(AJ79,'Paid Invoices'!$F$6:$I$381,3,FALSE),"")</f>
        <v/>
      </c>
      <c r="AL79" s="59" t="str">
        <f>IFERROR(VLOOKUP(AJ79,'Open Invoices'!$D$1:$E$3000,2,FALSE),"")</f>
        <v/>
      </c>
      <c r="AM79" s="59">
        <f>IFERROR(VLOOKUP($E79,'Rev2 July 16'!$D$1:$Z$300,22,FALSE),"-")</f>
        <v>64.3</v>
      </c>
      <c r="AN79" s="59" t="str">
        <f>IFERROR(VLOOKUP($E79,'Rev2 July 16'!$D$1:$Z$300,5,FALSE),"-")</f>
        <v>WAY2001G6P</v>
      </c>
      <c r="AO79" s="59" t="str">
        <f>IFERROR(VLOOKUP(AN79,'Paid Invoices'!$F$6:$I$381,3,FALSE),"")</f>
        <v/>
      </c>
      <c r="AP79" s="59" t="str">
        <f>IFERROR(VLOOKUP(AN79,'Open Invoices'!$D$1:$E$3000,2,FALSE),"")</f>
        <v/>
      </c>
      <c r="AQ79" s="59">
        <f>IFERROR(VLOOKUP($E79,'Rev June 16'!$D$1:$Z$300,22,FALSE),"-")</f>
        <v>93.86</v>
      </c>
      <c r="AR79" s="59" t="str">
        <f>IFERROR(VLOOKUP($E79,'Rev June 16'!$D$1:$Z$300,4,FALSE),"-")</f>
        <v>WAY2001F6P</v>
      </c>
      <c r="AS79" s="59" t="str">
        <f>IFERROR(VLOOKUP(AR79,'Paid Invoices'!$F$6:$I$381,3,FALSE),"")</f>
        <v/>
      </c>
      <c r="AT79" s="59" t="str">
        <f>IFERROR(VLOOKUP(AR79,'Open Invoices'!$D$1:$E$3000,2,FALSE),"")</f>
        <v/>
      </c>
      <c r="AU79" s="59">
        <f>IFERROR(VLOOKUP($E79,'May 2016'!$D$1:$Z$300,22,FALSE),"-")</f>
        <v>198.34</v>
      </c>
      <c r="AV79" s="59" t="str">
        <f>IFERROR(VLOOKUP($E79,'May 2016'!$D$1:$Z$300,4,FALSE),"-")</f>
        <v>WAY2001E6P</v>
      </c>
      <c r="AW79" s="59" t="str">
        <f>IFERROR(VLOOKUP(AV79,'Paid Invoices'!$F$6:$I$381,3,FALSE),"")</f>
        <v/>
      </c>
      <c r="AX79" s="59" t="str">
        <f>IFERROR(VLOOKUP(AV79,'Open Invoices'!$D$1:$E$3000,2,FALSE),"")</f>
        <v/>
      </c>
      <c r="AY79" s="59">
        <f>IFERROR(VLOOKUP($E79,'Apr 2016'!$D$1:$Z$300,22,FALSE),"-")</f>
        <v>129.44</v>
      </c>
      <c r="AZ79" s="59" t="str">
        <f>IFERROR(VLOOKUP($E79,'Apr 2016'!$D$1:$Z$300,4,FALSE),"-")</f>
        <v>WAY2001D6Q</v>
      </c>
      <c r="BA79" s="59" t="str">
        <f>IFERROR(VLOOKUP(AZ79,'Paid Invoices'!$F$6:$I$381,3,FALSE),"")</f>
        <v/>
      </c>
      <c r="BB79" s="59" t="str">
        <f>IFERROR(VLOOKUP(AZ79,'Open Invoices'!$D$1:$E$3000,2,FALSE),"")</f>
        <v/>
      </c>
      <c r="BC79" s="59">
        <f>IFERROR(VLOOKUP($E79,'Mar 2016'!$D$1:$Z$300,22,FALSE),"-")</f>
        <v>109.51</v>
      </c>
      <c r="BD79" s="59" t="str">
        <f>IFERROR(VLOOKUP($E79,'Mar 2016'!$D$1:$Z$300,4,FALSE),"-")</f>
        <v>WAY2001C6P</v>
      </c>
      <c r="BE79" s="59" t="str">
        <f>IFERROR(VLOOKUP(BD79,'Paid Invoices'!$F$6:$I$381,3,FALSE),"")</f>
        <v/>
      </c>
      <c r="BF79" s="59" t="str">
        <f>IFERROR(VLOOKUP(BD79,'Open Invoices'!$D$1:$E$3000,2,FALSE),"")</f>
        <v/>
      </c>
      <c r="BG79" s="59">
        <f>IFERROR(VLOOKUP($E79,'Feb 2016'!$D$1:$Z$300,22,FALSE),"-")</f>
        <v>150.97999999999999</v>
      </c>
      <c r="BH79" s="59" t="str">
        <f>IFERROR(VLOOKUP($E79,'Feb 2016'!$D$1:$Z$300,4,FALSE),"-")</f>
        <v>WAY2001B6L</v>
      </c>
      <c r="BI79" s="59" t="str">
        <f>IFERROR(VLOOKUP(BH79,'Paid Invoices'!$F$6:$I$381,3,FALSE),"")</f>
        <v/>
      </c>
      <c r="BJ79" s="59" t="str">
        <f>IFERROR(VLOOKUP(BH79,'Open Invoices'!$D$1:$E$3000,2,FALSE),"")</f>
        <v/>
      </c>
      <c r="BK79" s="59">
        <f>IFERROR(VLOOKUP($E79,'Jan 2016'!$D$1:$Z$300,22,FALSE),"-")</f>
        <v>58.36</v>
      </c>
      <c r="BL79" s="59" t="str">
        <f>IFERROR(VLOOKUP($E79,'Jan 2016'!$D$1:$Z$300,4,FALSE),"-")</f>
        <v>WAY2001A6AK</v>
      </c>
      <c r="BM79" s="59" t="str">
        <f>IFERROR(VLOOKUP(BL79,'Paid Invoices'!$F$6:$I$381,3,FALSE),"")</f>
        <v/>
      </c>
      <c r="BN79" s="59" t="str">
        <f>IFERROR(VLOOKUP(BL79,'Open Invoices'!$D$1:$E$3000,2,FALSE),"")</f>
        <v/>
      </c>
      <c r="BO79" s="59">
        <f>IFERROR(VLOOKUP($E79,'Dec 2015'!$D$1:$Z$300,22,FALSE),"-")</f>
        <v>97.73</v>
      </c>
      <c r="BP79" s="59" t="str">
        <f>IFERROR(VLOOKUP($E79,'Dec 2015'!$D$1:$Z$300,4,FALSE),"-")</f>
        <v>WAY2001L5L</v>
      </c>
      <c r="BQ79" s="59" t="str">
        <f>IFERROR(VLOOKUP(BP79,'Paid Invoices'!$F$6:$I$381,3,FALSE),"")</f>
        <v/>
      </c>
      <c r="BR79" s="59" t="str">
        <f>IFERROR(VLOOKUP(BP79,'Open Invoices'!$D$1:$E$3000,2,FALSE),"")</f>
        <v/>
      </c>
      <c r="BS79" s="59">
        <f>IFERROR(VLOOKUP($E79,'Nov 2015'!$D$1:$Z$300,22,FALSE),"-")</f>
        <v>76.59</v>
      </c>
      <c r="BT79" s="59" t="str">
        <f>IFERROR(VLOOKUP($E79,'Nov 2015'!$D$1:$Z$300,4,FALSE),"-")</f>
        <v>WAY2001K5AK</v>
      </c>
      <c r="BU79" s="59" t="str">
        <f>IFERROR(VLOOKUP(BT79,'Paid Invoices'!$F$6:$I$381,3,FALSE),"")</f>
        <v/>
      </c>
      <c r="BV79" s="59" t="str">
        <f>IFERROR(VLOOKUP(BT79,'Open Invoices'!$D$1:$E$3000,2,FALSE),"")</f>
        <v/>
      </c>
      <c r="BW79" s="59">
        <f>IFERROR(VLOOKUP($E79,'Oct 2015'!$D$1:$Z$300,22,FALSE),"-")</f>
        <v>148.16</v>
      </c>
      <c r="BX79" s="59" t="str">
        <f>IFERROR(VLOOKUP($E79,'Oct 2015'!$D$1:$Z$300,4,FALSE),"-")</f>
        <v>WAY2001J5AK</v>
      </c>
      <c r="BY79" s="59" t="str">
        <f>IFERROR(VLOOKUP(BX79,'Paid Invoices'!$F$6:$I$381,3,FALSE),"")</f>
        <v/>
      </c>
      <c r="BZ79" s="59" t="str">
        <f>IFERROR(VLOOKUP(BX79,'Open Invoices'!$D$1:$E$3000,2,FALSE),"")</f>
        <v/>
      </c>
      <c r="CA79" s="59">
        <f>IFERROR(VLOOKUP($E79,'Sep 2015'!$D$1:$Z$300,22,FALSE),"-")</f>
        <v>44.11</v>
      </c>
      <c r="CB79" s="59" t="str">
        <f>IFERROR(VLOOKUP($E79,'Sep 2015'!$D$1:$Z$300,4,FALSE),"-")</f>
        <v>WAY2001I5AD</v>
      </c>
      <c r="CC79" s="59" t="str">
        <f>IFERROR(VLOOKUP(CB79,'Paid Invoices'!$F$6:$I$381,3,FALSE),"")</f>
        <v/>
      </c>
      <c r="CD79" s="59" t="str">
        <f>IFERROR(VLOOKUP(CB79,'Open Invoices'!$D$1:$E$3000,2,FALSE),"")</f>
        <v/>
      </c>
      <c r="CE79" s="52"/>
      <c r="CF79" s="52" t="s">
        <v>2115</v>
      </c>
      <c r="CG79" s="49" t="str">
        <f>IFERROR(IFERROR(VLOOKUP($E79,'Asset Group  All Assets'!$B$1:$C$500,2,FALSE),(VLOOKUP($E79,'Missing-WSU-POs'!$B$1:$D$500,3,FALSE))),"?")</f>
        <v>P0742695</v>
      </c>
      <c r="CH79" s="31" t="str">
        <f t="shared" si="6"/>
        <v>P0742695</v>
      </c>
      <c r="CI79" s="31" t="str">
        <f t="shared" si="5"/>
        <v/>
      </c>
      <c r="CJ79" s="29" t="str">
        <f>IFERROR(IF(VLOOKUP($E79,'Org July 2016 '!$D$1:$Z$500,3,FALSE)=G79,"-","Wrong PO"),"new")</f>
        <v>Wrong PO</v>
      </c>
      <c r="CK79" s="32">
        <f>IF(CJ79="wrong PO",(VLOOKUP($E79,'Org July 2016 '!$D$1:$Z$500,3,FALSE)),"")</f>
        <v>0</v>
      </c>
      <c r="CL79" s="29" t="str">
        <f>IFERROR(IF(VLOOKUP($E79,'Org June 2016 '!$D$1:$Z$500,3,FALSE)=G79,"-","Wrong PO"),"new")</f>
        <v>Wrong PO</v>
      </c>
      <c r="CM79" s="32">
        <f>IF(CL79="wrong PO",(VLOOKUP($E79,'Org June 2016 '!$D$1:$Z$500,3,FALSE)),"")</f>
        <v>0</v>
      </c>
      <c r="CN79" s="29" t="str">
        <f>IFERROR(IF(VLOOKUP($E79,'May 2016'!D78:Z577,3,FALSE)=G79,"-","Wrong PO"),"new")</f>
        <v>new</v>
      </c>
      <c r="CO79" s="32" t="str">
        <f>IF(CN79="wrong PO",(VLOOKUP($E79,'May 2016'!D78:Z577,3,FALSE)),"")</f>
        <v/>
      </c>
      <c r="CP79" s="29" t="str">
        <f>IFERROR(IF(VLOOKUP($E79,'Apr 2016'!$D$1:$Z$500,3,FALSE)=G79,"-","Wrong PO"),"new")</f>
        <v>-</v>
      </c>
      <c r="CQ79" s="32" t="str">
        <f>IF(CP79="wrong PO",(VLOOKUP($E79,'Apr 2016'!$D$1:$Z$500,3,FALSE)),"")</f>
        <v/>
      </c>
      <c r="CR79" s="32" t="str">
        <f>IFERROR(IF(VLOOKUP($E79,'Mar 2016'!$D$1:$Z$500,3,FALSE)=G79,"-","Wrong PO"),"new")</f>
        <v>-</v>
      </c>
      <c r="CS79" s="32" t="str">
        <f>IF(CP79="wrong PO",(VLOOKUP($E79,'Mar 2016'!$D$1:$Z$500,3,FALSE)),"")</f>
        <v/>
      </c>
      <c r="CT79" s="32" t="str">
        <f>IFERROR(IF(VLOOKUP($E79,'Feb 2016'!$D$1:$Z$500,3,FALSE)=G79,"-","Wrong PO"),"new")</f>
        <v>-</v>
      </c>
      <c r="CU79" s="32" t="str">
        <f>IF(CP79="wrong PO",(VLOOKUP($E79,'Feb 2016'!$D$1:$Z$500,3,FALSE)),"")</f>
        <v/>
      </c>
      <c r="CV79" s="29" t="str">
        <f>IFERROR(IF(VLOOKUP($E79,'Jan 2016'!$D$1:$Z$500,3,FALSE)=G79,"-","Wrong PO"),"new")</f>
        <v>-</v>
      </c>
      <c r="CW79" s="32" t="str">
        <f>IF(CV79="wrong PO",(VLOOKUP($E79,'Jan 2016'!$D$1:$Z$500,3,FALSE)),"")</f>
        <v/>
      </c>
      <c r="CX79" s="29" t="str">
        <f>IFERROR(IF(VLOOKUP($E79,'Dec 2015'!$D$1:$Z$500,3,FALSE)=G79,"-","Wrong PO"),"new")</f>
        <v>-</v>
      </c>
      <c r="CY79" s="32" t="str">
        <f>IF(CX79="wrong PO",(VLOOKUP($E79,'Dec 2015'!$D$1:$Z$500,3,FALSE)),"")</f>
        <v/>
      </c>
      <c r="CZ79" s="29" t="str">
        <f>IFERROR(IF(VLOOKUP($E79,'Nov 2015'!$D$1:$Z$500,3,FALSE)=G79,"-","Wrong PO"),"new")</f>
        <v>-</v>
      </c>
      <c r="DA79" s="32" t="str">
        <f>IF(CZ79="wrong PO",(VLOOKUP($E79,'Nov 2015'!$D$1:$Z$500,3,FALSE)),"")</f>
        <v/>
      </c>
      <c r="DB79" s="29" t="str">
        <f>IFERROR(IF(VLOOKUP($E79,'Oct 2015'!$D$1:$Z$500,3,FALSE)=G79,"-","Wrong PO"),"new")</f>
        <v>-</v>
      </c>
      <c r="DC79" s="32" t="str">
        <f>IF(DB79="wrong PO",(VLOOKUP($E79,'Oct 2015'!$D$1:$Z$500,3,FALSE)),"")</f>
        <v/>
      </c>
      <c r="DD79" s="29" t="str">
        <f>IFERROR(IF(VLOOKUP($E79,'Sep 2015'!$D$1:$Z$500,3,FALSE)=G79,"-","Wrong PO"),"new")</f>
        <v>-</v>
      </c>
      <c r="DE79" s="32" t="str">
        <f>IF(DD79="wrong PO",(VLOOKUP($E79,'Sep 2015'!$D$1:$Z$500,3,FALSE)),"")</f>
        <v/>
      </c>
    </row>
    <row r="80" spans="1:109">
      <c r="A80" s="115">
        <v>79</v>
      </c>
      <c r="B80" s="2" t="s">
        <v>841</v>
      </c>
      <c r="C80" s="2" t="s">
        <v>510</v>
      </c>
      <c r="D80" s="2" t="s">
        <v>56</v>
      </c>
      <c r="E80" s="2" t="s">
        <v>58</v>
      </c>
      <c r="F80" s="2" t="s">
        <v>50</v>
      </c>
      <c r="G80" s="21" t="s">
        <v>152</v>
      </c>
      <c r="H80" s="21" t="str">
        <f>IFERROR(VLOOKUP($E80,'Wayne Master'!$B$1:$C$315,2,FALSE),"not on master")</f>
        <v>P0742695</v>
      </c>
      <c r="I80" s="11" t="s">
        <v>2096</v>
      </c>
      <c r="J80" s="3">
        <v>42214</v>
      </c>
      <c r="K80" s="2" t="s">
        <v>28</v>
      </c>
      <c r="L80" s="2" t="s">
        <v>51</v>
      </c>
      <c r="M80" s="2" t="s">
        <v>30</v>
      </c>
      <c r="N80" s="2" t="s">
        <v>31</v>
      </c>
      <c r="O80" s="2" t="s">
        <v>32</v>
      </c>
      <c r="P80" s="4">
        <v>19396</v>
      </c>
      <c r="Q80" s="4">
        <v>20092</v>
      </c>
      <c r="R80" s="4">
        <v>696</v>
      </c>
      <c r="S80" s="5">
        <v>11.76</v>
      </c>
      <c r="T80" s="4">
        <v>0</v>
      </c>
      <c r="U80" s="4">
        <v>0</v>
      </c>
      <c r="V80" s="4">
        <v>0</v>
      </c>
      <c r="W80" s="5">
        <v>0</v>
      </c>
      <c r="X80" s="5">
        <v>0</v>
      </c>
      <c r="Y80" s="14">
        <v>11.76</v>
      </c>
      <c r="Z80" s="14">
        <v>0</v>
      </c>
      <c r="AA80" s="14">
        <v>11.76</v>
      </c>
      <c r="AB80" s="4">
        <v>24580</v>
      </c>
      <c r="AC80" s="55"/>
      <c r="AD80" s="59">
        <f t="shared" si="7"/>
        <v>339.36999999999995</v>
      </c>
      <c r="AE80" s="59">
        <f t="shared" si="8"/>
        <v>339.55479999999994</v>
      </c>
      <c r="AF80" s="102">
        <f>IFERROR(IFERROR(VLOOKUP($G80,'FPO034'!$J$9:$Q$196,7,FALSE),(VLOOKUP($H80,'FPO034'!$J$9:$Q$196,7,FALSE))),"No PO")</f>
        <v>21598.32</v>
      </c>
      <c r="AG80" s="102">
        <f>IFERROR(IFERROR(VLOOKUP($G80,'FPO034'!$J$9:$Q$196,8,FALSE),(VLOOKUP($H80,'FPO034'!$J$9:$Q$196,8,FALSE))),"No PO")</f>
        <v>0</v>
      </c>
      <c r="AH80" s="102" t="str">
        <f t="shared" si="9"/>
        <v>--</v>
      </c>
      <c r="AI80" s="59">
        <f>IFERROR(VLOOKUP($E80,'Rev2 Aug 16'!$D$1:$Z$300,22,FALSE),"-")</f>
        <v>11.76</v>
      </c>
      <c r="AJ80" s="59" t="str">
        <f>IFERROR(VLOOKUP($E80,'Rev2 Aug 16'!$D$1:$Z$300,5,FALSE),"-")</f>
        <v>WAY2001H6O</v>
      </c>
      <c r="AK80" s="59" t="str">
        <f>IFERROR(VLOOKUP(AJ80,'Paid Invoices'!$F$6:$I$381,3,FALSE),"")</f>
        <v/>
      </c>
      <c r="AL80" s="59" t="str">
        <f>IFERROR(VLOOKUP(AJ80,'Open Invoices'!$D$1:$E$3000,2,FALSE),"")</f>
        <v/>
      </c>
      <c r="AM80" s="59">
        <f>IFERROR(VLOOKUP($E80,'Rev2 July 16'!$D$1:$Z$300,22,FALSE),"-")</f>
        <v>48.89</v>
      </c>
      <c r="AN80" s="59" t="str">
        <f>IFERROR(VLOOKUP($E80,'Rev2 July 16'!$D$1:$Z$300,5,FALSE),"-")</f>
        <v>WAY2001G6P</v>
      </c>
      <c r="AO80" s="59" t="str">
        <f>IFERROR(VLOOKUP(AN80,'Paid Invoices'!$F$6:$I$381,3,FALSE),"")</f>
        <v/>
      </c>
      <c r="AP80" s="59" t="str">
        <f>IFERROR(VLOOKUP(AN80,'Open Invoices'!$D$1:$E$3000,2,FALSE),"")</f>
        <v/>
      </c>
      <c r="AQ80" s="59">
        <f>IFERROR(VLOOKUP($E80,'Rev June 16'!$D$1:$Z$300,22,FALSE),"-")</f>
        <v>26.65</v>
      </c>
      <c r="AR80" s="59" t="str">
        <f>IFERROR(VLOOKUP($E80,'Rev June 16'!$D$1:$Z$300,4,FALSE),"-")</f>
        <v>WAY2001F6P</v>
      </c>
      <c r="AS80" s="59" t="str">
        <f>IFERROR(VLOOKUP(AR80,'Paid Invoices'!$F$6:$I$381,3,FALSE),"")</f>
        <v/>
      </c>
      <c r="AT80" s="59" t="str">
        <f>IFERROR(VLOOKUP(AR80,'Open Invoices'!$D$1:$E$3000,2,FALSE),"")</f>
        <v/>
      </c>
      <c r="AU80" s="59">
        <f>IFERROR(VLOOKUP($E80,'May 2016'!$D$1:$Z$300,22,FALSE),"-")</f>
        <v>28.43</v>
      </c>
      <c r="AV80" s="59" t="str">
        <f>IFERROR(VLOOKUP($E80,'May 2016'!$D$1:$Z$300,4,FALSE),"-")</f>
        <v>WAY2001E6P</v>
      </c>
      <c r="AW80" s="59" t="str">
        <f>IFERROR(VLOOKUP(AV80,'Paid Invoices'!$F$6:$I$381,3,FALSE),"")</f>
        <v/>
      </c>
      <c r="AX80" s="59" t="str">
        <f>IFERROR(VLOOKUP(AV80,'Open Invoices'!$D$1:$E$3000,2,FALSE),"")</f>
        <v/>
      </c>
      <c r="AY80" s="59">
        <f>IFERROR(VLOOKUP($E80,'Apr 2016'!$D$1:$Z$300,22,FALSE),"-")</f>
        <v>25.37</v>
      </c>
      <c r="AZ80" s="59" t="str">
        <f>IFERROR(VLOOKUP($E80,'Apr 2016'!$D$1:$Z$300,4,FALSE),"-")</f>
        <v>WAY2001D6Q</v>
      </c>
      <c r="BA80" s="59" t="str">
        <f>IFERROR(VLOOKUP(AZ80,'Paid Invoices'!$F$6:$I$381,3,FALSE),"")</f>
        <v/>
      </c>
      <c r="BB80" s="59" t="str">
        <f>IFERROR(VLOOKUP(AZ80,'Open Invoices'!$D$1:$E$3000,2,FALSE),"")</f>
        <v/>
      </c>
      <c r="BC80" s="59">
        <f>IFERROR(VLOOKUP($E80,'Mar 2016'!$D$1:$Z$300,22,FALSE),"-")</f>
        <v>16.829999999999998</v>
      </c>
      <c r="BD80" s="59" t="str">
        <f>IFERROR(VLOOKUP($E80,'Mar 2016'!$D$1:$Z$300,4,FALSE),"-")</f>
        <v>WAY2001C6P</v>
      </c>
      <c r="BE80" s="59" t="str">
        <f>IFERROR(VLOOKUP(BD80,'Paid Invoices'!$F$6:$I$381,3,FALSE),"")</f>
        <v/>
      </c>
      <c r="BF80" s="59" t="str">
        <f>IFERROR(VLOOKUP(BD80,'Open Invoices'!$D$1:$E$3000,2,FALSE),"")</f>
        <v/>
      </c>
      <c r="BG80" s="59">
        <f>IFERROR(VLOOKUP($E80,'Feb 2016'!$D$1:$Z$300,22,FALSE),"-")</f>
        <v>33.28</v>
      </c>
      <c r="BH80" s="59" t="str">
        <f>IFERROR(VLOOKUP($E80,'Feb 2016'!$D$1:$Z$300,4,FALSE),"-")</f>
        <v>WAY2001B6L</v>
      </c>
      <c r="BI80" s="59" t="str">
        <f>IFERROR(VLOOKUP(BH80,'Paid Invoices'!$F$6:$I$381,3,FALSE),"")</f>
        <v/>
      </c>
      <c r="BJ80" s="59" t="str">
        <f>IFERROR(VLOOKUP(BH80,'Open Invoices'!$D$1:$E$3000,2,FALSE),"")</f>
        <v/>
      </c>
      <c r="BK80" s="59">
        <f>IFERROR(VLOOKUP($E80,'Jan 2016'!$D$1:$Z$300,22,FALSE),"-")</f>
        <v>31.21</v>
      </c>
      <c r="BL80" s="59" t="str">
        <f>IFERROR(VLOOKUP($E80,'Jan 2016'!$D$1:$Z$300,4,FALSE),"-")</f>
        <v>WAY2001A6AK</v>
      </c>
      <c r="BM80" s="59" t="str">
        <f>IFERROR(VLOOKUP(BL80,'Paid Invoices'!$F$6:$I$381,3,FALSE),"")</f>
        <v/>
      </c>
      <c r="BN80" s="59" t="str">
        <f>IFERROR(VLOOKUP(BL80,'Open Invoices'!$D$1:$E$3000,2,FALSE),"")</f>
        <v/>
      </c>
      <c r="BO80" s="59">
        <f>IFERROR(VLOOKUP($E80,'Dec 2015'!$D$1:$Z$300,22,FALSE),"-")</f>
        <v>27.01</v>
      </c>
      <c r="BP80" s="59" t="str">
        <f>IFERROR(VLOOKUP($E80,'Dec 2015'!$D$1:$Z$300,4,FALSE),"-")</f>
        <v>WAY2001L5L</v>
      </c>
      <c r="BQ80" s="59" t="str">
        <f>IFERROR(VLOOKUP(BP80,'Paid Invoices'!$F$6:$I$381,3,FALSE),"")</f>
        <v/>
      </c>
      <c r="BR80" s="59" t="str">
        <f>IFERROR(VLOOKUP(BP80,'Open Invoices'!$D$1:$E$3000,2,FALSE),"")</f>
        <v/>
      </c>
      <c r="BS80" s="59">
        <f>IFERROR(VLOOKUP($E80,'Nov 2015'!$D$1:$Z$300,22,FALSE),"-")</f>
        <v>30.15</v>
      </c>
      <c r="BT80" s="59" t="str">
        <f>IFERROR(VLOOKUP($E80,'Nov 2015'!$D$1:$Z$300,4,FALSE),"-")</f>
        <v>WAY2001K5AK</v>
      </c>
      <c r="BU80" s="59" t="str">
        <f>IFERROR(VLOOKUP(BT80,'Paid Invoices'!$F$6:$I$381,3,FALSE),"")</f>
        <v/>
      </c>
      <c r="BV80" s="59" t="str">
        <f>IFERROR(VLOOKUP(BT80,'Open Invoices'!$D$1:$E$3000,2,FALSE),"")</f>
        <v/>
      </c>
      <c r="BW80" s="59">
        <f>IFERROR(VLOOKUP($E80,'Oct 2015'!$D$1:$Z$300,22,FALSE),"-")</f>
        <v>49.77</v>
      </c>
      <c r="BX80" s="59" t="str">
        <f>IFERROR(VLOOKUP($E80,'Oct 2015'!$D$1:$Z$300,4,FALSE),"-")</f>
        <v>WAY2001J5AK</v>
      </c>
      <c r="BY80" s="59" t="str">
        <f>IFERROR(VLOOKUP(BX80,'Paid Invoices'!$F$6:$I$381,3,FALSE),"")</f>
        <v/>
      </c>
      <c r="BZ80" s="59" t="str">
        <f>IFERROR(VLOOKUP(BX80,'Open Invoices'!$D$1:$E$3000,2,FALSE),"")</f>
        <v/>
      </c>
      <c r="CA80" s="59">
        <f>IFERROR(VLOOKUP($E80,'Sep 2015'!$D$1:$Z$300,22,FALSE),"-")</f>
        <v>10.02</v>
      </c>
      <c r="CB80" s="59" t="str">
        <f>IFERROR(VLOOKUP($E80,'Sep 2015'!$D$1:$Z$300,4,FALSE),"-")</f>
        <v>WAY2001I5AD</v>
      </c>
      <c r="CC80" s="59" t="str">
        <f>IFERROR(VLOOKUP(CB80,'Paid Invoices'!$F$6:$I$381,3,FALSE),"")</f>
        <v/>
      </c>
      <c r="CD80" s="59" t="str">
        <f>IFERROR(VLOOKUP(CB80,'Open Invoices'!$D$1:$E$3000,2,FALSE),"")</f>
        <v/>
      </c>
      <c r="CE80" s="52"/>
      <c r="CF80" s="52" t="s">
        <v>2115</v>
      </c>
      <c r="CG80" s="49" t="str">
        <f>IFERROR(IFERROR(VLOOKUP($E80,'Asset Group  All Assets'!$B$1:$C$500,2,FALSE),(VLOOKUP($E80,'Missing-WSU-POs'!$B$1:$D$500,3,FALSE))),"?")</f>
        <v>P0742695</v>
      </c>
      <c r="CH80" s="31" t="str">
        <f t="shared" si="6"/>
        <v>P0742695</v>
      </c>
      <c r="CI80" s="31" t="str">
        <f t="shared" si="5"/>
        <v/>
      </c>
      <c r="CJ80" s="29" t="str">
        <f>IFERROR(IF(VLOOKUP($E80,'Org July 2016 '!$D$1:$Z$500,3,FALSE)=G80,"-","Wrong PO"),"new")</f>
        <v>Wrong PO</v>
      </c>
      <c r="CK80" s="32">
        <f>IF(CJ80="wrong PO",(VLOOKUP($E80,'Org July 2016 '!$D$1:$Z$500,3,FALSE)),"")</f>
        <v>0</v>
      </c>
      <c r="CL80" s="29" t="str">
        <f>IFERROR(IF(VLOOKUP($E80,'Org June 2016 '!$D$1:$Z$500,3,FALSE)=G80,"-","Wrong PO"),"new")</f>
        <v>Wrong PO</v>
      </c>
      <c r="CM80" s="32">
        <f>IF(CL80="wrong PO",(VLOOKUP($E80,'Org June 2016 '!$D$1:$Z$500,3,FALSE)),"")</f>
        <v>0</v>
      </c>
      <c r="CN80" s="29" t="str">
        <f>IFERROR(IF(VLOOKUP($E80,'May 2016'!D79:Z578,3,FALSE)=G80,"-","Wrong PO"),"new")</f>
        <v>new</v>
      </c>
      <c r="CO80" s="32" t="str">
        <f>IF(CN80="wrong PO",(VLOOKUP($E80,'May 2016'!D79:Z578,3,FALSE)),"")</f>
        <v/>
      </c>
      <c r="CP80" s="29" t="str">
        <f>IFERROR(IF(VLOOKUP($E80,'Apr 2016'!$D$1:$Z$500,3,FALSE)=G80,"-","Wrong PO"),"new")</f>
        <v>-</v>
      </c>
      <c r="CQ80" s="32" t="str">
        <f>IF(CP80="wrong PO",(VLOOKUP($E80,'Apr 2016'!$D$1:$Z$500,3,FALSE)),"")</f>
        <v/>
      </c>
      <c r="CR80" s="32" t="str">
        <f>IFERROR(IF(VLOOKUP($E80,'Mar 2016'!$D$1:$Z$500,3,FALSE)=G80,"-","Wrong PO"),"new")</f>
        <v>-</v>
      </c>
      <c r="CS80" s="32" t="str">
        <f>IF(CP80="wrong PO",(VLOOKUP($E80,'Mar 2016'!$D$1:$Z$500,3,FALSE)),"")</f>
        <v/>
      </c>
      <c r="CT80" s="32" t="str">
        <f>IFERROR(IF(VLOOKUP($E80,'Feb 2016'!$D$1:$Z$500,3,FALSE)=G80,"-","Wrong PO"),"new")</f>
        <v>-</v>
      </c>
      <c r="CU80" s="32" t="str">
        <f>IF(CP80="wrong PO",(VLOOKUP($E80,'Feb 2016'!$D$1:$Z$500,3,FALSE)),"")</f>
        <v/>
      </c>
      <c r="CV80" s="29" t="str">
        <f>IFERROR(IF(VLOOKUP($E80,'Jan 2016'!$D$1:$Z$500,3,FALSE)=G80,"-","Wrong PO"),"new")</f>
        <v>-</v>
      </c>
      <c r="CW80" s="32" t="str">
        <f>IF(CV80="wrong PO",(VLOOKUP($E80,'Jan 2016'!$D$1:$Z$500,3,FALSE)),"")</f>
        <v/>
      </c>
      <c r="CX80" s="29" t="str">
        <f>IFERROR(IF(VLOOKUP($E80,'Dec 2015'!$D$1:$Z$500,3,FALSE)=G80,"-","Wrong PO"),"new")</f>
        <v>-</v>
      </c>
      <c r="CY80" s="32" t="str">
        <f>IF(CX80="wrong PO",(VLOOKUP($E80,'Dec 2015'!$D$1:$Z$500,3,FALSE)),"")</f>
        <v/>
      </c>
      <c r="CZ80" s="29" t="str">
        <f>IFERROR(IF(VLOOKUP($E80,'Nov 2015'!$D$1:$Z$500,3,FALSE)=G80,"-","Wrong PO"),"new")</f>
        <v>-</v>
      </c>
      <c r="DA80" s="32" t="str">
        <f>IF(CZ80="wrong PO",(VLOOKUP($E80,'Nov 2015'!$D$1:$Z$500,3,FALSE)),"")</f>
        <v/>
      </c>
      <c r="DB80" s="29" t="str">
        <f>IFERROR(IF(VLOOKUP($E80,'Oct 2015'!$D$1:$Z$500,3,FALSE)=G80,"-","Wrong PO"),"new")</f>
        <v>-</v>
      </c>
      <c r="DC80" s="32" t="str">
        <f>IF(DB80="wrong PO",(VLOOKUP($E80,'Oct 2015'!$D$1:$Z$500,3,FALSE)),"")</f>
        <v/>
      </c>
      <c r="DD80" s="29" t="str">
        <f>IFERROR(IF(VLOOKUP($E80,'Sep 2015'!$D$1:$Z$500,3,FALSE)=G80,"-","Wrong PO"),"new")</f>
        <v>-</v>
      </c>
      <c r="DE80" s="32" t="str">
        <f>IF(DD80="wrong PO",(VLOOKUP($E80,'Sep 2015'!$D$1:$Z$500,3,FALSE)),"")</f>
        <v/>
      </c>
    </row>
    <row r="81" spans="1:109">
      <c r="A81" s="115">
        <v>80</v>
      </c>
      <c r="B81" s="2" t="s">
        <v>841</v>
      </c>
      <c r="C81" s="2" t="s">
        <v>510</v>
      </c>
      <c r="D81" s="2" t="s">
        <v>56</v>
      </c>
      <c r="E81" s="2" t="s">
        <v>59</v>
      </c>
      <c r="F81" s="2" t="s">
        <v>50</v>
      </c>
      <c r="G81" s="21" t="s">
        <v>152</v>
      </c>
      <c r="H81" s="21" t="str">
        <f>IFERROR(VLOOKUP($E81,'Wayne Master'!$B$1:$C$315,2,FALSE),"not on master")</f>
        <v>P0742695</v>
      </c>
      <c r="I81" s="11" t="s">
        <v>2096</v>
      </c>
      <c r="J81" s="3">
        <v>42215</v>
      </c>
      <c r="K81" s="2" t="s">
        <v>28</v>
      </c>
      <c r="L81" s="2" t="s">
        <v>51</v>
      </c>
      <c r="M81" s="2" t="s">
        <v>30</v>
      </c>
      <c r="N81" s="2" t="s">
        <v>31</v>
      </c>
      <c r="O81" s="2" t="s">
        <v>32</v>
      </c>
      <c r="P81" s="4">
        <v>16824</v>
      </c>
      <c r="Q81" s="4">
        <v>24790</v>
      </c>
      <c r="R81" s="4">
        <v>7966</v>
      </c>
      <c r="S81" s="5">
        <v>134.63</v>
      </c>
      <c r="T81" s="4">
        <v>2</v>
      </c>
      <c r="U81" s="4">
        <v>2</v>
      </c>
      <c r="V81" s="4">
        <v>0</v>
      </c>
      <c r="W81" s="5">
        <v>0</v>
      </c>
      <c r="X81" s="5">
        <v>0</v>
      </c>
      <c r="Y81" s="14">
        <v>134.63</v>
      </c>
      <c r="Z81" s="14">
        <v>0</v>
      </c>
      <c r="AA81" s="14">
        <v>134.63</v>
      </c>
      <c r="AB81" s="4">
        <v>24580</v>
      </c>
      <c r="AC81" s="55"/>
      <c r="AD81" s="59">
        <f t="shared" si="7"/>
        <v>418.93999999999994</v>
      </c>
      <c r="AE81" s="59">
        <f t="shared" si="8"/>
        <v>419.07059999999996</v>
      </c>
      <c r="AF81" s="102">
        <f>IFERROR(IFERROR(VLOOKUP($G81,'FPO034'!$J$9:$Q$196,7,FALSE),(VLOOKUP($H81,'FPO034'!$J$9:$Q$196,7,FALSE))),"No PO")</f>
        <v>21598.32</v>
      </c>
      <c r="AG81" s="102">
        <f>IFERROR(IFERROR(VLOOKUP($G81,'FPO034'!$J$9:$Q$196,8,FALSE),(VLOOKUP($H81,'FPO034'!$J$9:$Q$196,8,FALSE))),"No PO")</f>
        <v>0</v>
      </c>
      <c r="AH81" s="102" t="str">
        <f t="shared" si="9"/>
        <v>--</v>
      </c>
      <c r="AI81" s="59">
        <f>IFERROR(VLOOKUP($E81,'Rev2 Aug 16'!$D$1:$Z$300,22,FALSE),"-")</f>
        <v>134.63</v>
      </c>
      <c r="AJ81" s="59" t="str">
        <f>IFERROR(VLOOKUP($E81,'Rev2 Aug 16'!$D$1:$Z$300,5,FALSE),"-")</f>
        <v>WAY2001H6O</v>
      </c>
      <c r="AK81" s="59" t="str">
        <f>IFERROR(VLOOKUP(AJ81,'Paid Invoices'!$F$6:$I$381,3,FALSE),"")</f>
        <v/>
      </c>
      <c r="AL81" s="59" t="str">
        <f>IFERROR(VLOOKUP(AJ81,'Open Invoices'!$D$1:$E$3000,2,FALSE),"")</f>
        <v/>
      </c>
      <c r="AM81" s="59">
        <f>IFERROR(VLOOKUP($E81,'Rev2 July 16'!$D$1:$Z$300,22,FALSE),"-")</f>
        <v>47.44</v>
      </c>
      <c r="AN81" s="59" t="str">
        <f>IFERROR(VLOOKUP($E81,'Rev2 July 16'!$D$1:$Z$300,5,FALSE),"-")</f>
        <v>WAY2001G6P</v>
      </c>
      <c r="AO81" s="59" t="str">
        <f>IFERROR(VLOOKUP(AN81,'Paid Invoices'!$F$6:$I$381,3,FALSE),"")</f>
        <v/>
      </c>
      <c r="AP81" s="59" t="str">
        <f>IFERROR(VLOOKUP(AN81,'Open Invoices'!$D$1:$E$3000,2,FALSE),"")</f>
        <v/>
      </c>
      <c r="AQ81" s="59">
        <f>IFERROR(VLOOKUP($E81,'Rev June 16'!$D$1:$Z$300,22,FALSE),"-")</f>
        <v>54.71</v>
      </c>
      <c r="AR81" s="59" t="str">
        <f>IFERROR(VLOOKUP($E81,'Rev June 16'!$D$1:$Z$300,4,FALSE),"-")</f>
        <v>WAY2001F6P</v>
      </c>
      <c r="AS81" s="59" t="str">
        <f>IFERROR(VLOOKUP(AR81,'Paid Invoices'!$F$6:$I$381,3,FALSE),"")</f>
        <v/>
      </c>
      <c r="AT81" s="59" t="str">
        <f>IFERROR(VLOOKUP(AR81,'Open Invoices'!$D$1:$E$3000,2,FALSE),"")</f>
        <v/>
      </c>
      <c r="AU81" s="59">
        <f>IFERROR(VLOOKUP($E81,'May 2016'!$D$1:$Z$300,22,FALSE),"-")</f>
        <v>37.549999999999997</v>
      </c>
      <c r="AV81" s="59" t="str">
        <f>IFERROR(VLOOKUP($E81,'May 2016'!$D$1:$Z$300,4,FALSE),"-")</f>
        <v>WAY2001E6P</v>
      </c>
      <c r="AW81" s="59" t="str">
        <f>IFERROR(VLOOKUP(AV81,'Paid Invoices'!$F$6:$I$381,3,FALSE),"")</f>
        <v/>
      </c>
      <c r="AX81" s="59" t="str">
        <f>IFERROR(VLOOKUP(AV81,'Open Invoices'!$D$1:$E$3000,2,FALSE),"")</f>
        <v/>
      </c>
      <c r="AY81" s="59">
        <f>IFERROR(VLOOKUP($E81,'Apr 2016'!$D$1:$Z$300,22,FALSE),"-")</f>
        <v>40.39</v>
      </c>
      <c r="AZ81" s="59" t="str">
        <f>IFERROR(VLOOKUP($E81,'Apr 2016'!$D$1:$Z$300,4,FALSE),"-")</f>
        <v>WAY2001D6Q</v>
      </c>
      <c r="BA81" s="59" t="str">
        <f>IFERROR(VLOOKUP(AZ81,'Paid Invoices'!$F$6:$I$381,3,FALSE),"")</f>
        <v/>
      </c>
      <c r="BB81" s="59" t="str">
        <f>IFERROR(VLOOKUP(AZ81,'Open Invoices'!$D$1:$E$3000,2,FALSE),"")</f>
        <v/>
      </c>
      <c r="BC81" s="59">
        <f>IFERROR(VLOOKUP($E81,'Mar 2016'!$D$1:$Z$300,22,FALSE),"-")</f>
        <v>25.06</v>
      </c>
      <c r="BD81" s="59" t="str">
        <f>IFERROR(VLOOKUP($E81,'Mar 2016'!$D$1:$Z$300,4,FALSE),"-")</f>
        <v>WAY2001C6P</v>
      </c>
      <c r="BE81" s="59" t="str">
        <f>IFERROR(VLOOKUP(BD81,'Paid Invoices'!$F$6:$I$381,3,FALSE),"")</f>
        <v/>
      </c>
      <c r="BF81" s="59" t="str">
        <f>IFERROR(VLOOKUP(BD81,'Open Invoices'!$D$1:$E$3000,2,FALSE),"")</f>
        <v/>
      </c>
      <c r="BG81" s="59">
        <f>IFERROR(VLOOKUP($E81,'Feb 2016'!$D$1:$Z$300,22,FALSE),"-")</f>
        <v>3.84</v>
      </c>
      <c r="BH81" s="59" t="str">
        <f>IFERROR(VLOOKUP($E81,'Feb 2016'!$D$1:$Z$300,4,FALSE),"-")</f>
        <v>WAY2001B6L</v>
      </c>
      <c r="BI81" s="59" t="str">
        <f>IFERROR(VLOOKUP(BH81,'Paid Invoices'!$F$6:$I$381,3,FALSE),"")</f>
        <v/>
      </c>
      <c r="BJ81" s="59" t="str">
        <f>IFERROR(VLOOKUP(BH81,'Open Invoices'!$D$1:$E$3000,2,FALSE),"")</f>
        <v/>
      </c>
      <c r="BK81" s="59">
        <f>IFERROR(VLOOKUP($E81,'Jan 2016'!$D$1:$Z$300,22,FALSE),"-")</f>
        <v>31.27</v>
      </c>
      <c r="BL81" s="59" t="str">
        <f>IFERROR(VLOOKUP($E81,'Jan 2016'!$D$1:$Z$300,4,FALSE),"-")</f>
        <v>WAY2001A6AK</v>
      </c>
      <c r="BM81" s="59" t="str">
        <f>IFERROR(VLOOKUP(BL81,'Paid Invoices'!$F$6:$I$381,3,FALSE),"")</f>
        <v/>
      </c>
      <c r="BN81" s="59" t="str">
        <f>IFERROR(VLOOKUP(BL81,'Open Invoices'!$D$1:$E$3000,2,FALSE),"")</f>
        <v/>
      </c>
      <c r="BO81" s="59">
        <f>IFERROR(VLOOKUP($E81,'Dec 2015'!$D$1:$Z$300,22,FALSE),"-")</f>
        <v>11.37</v>
      </c>
      <c r="BP81" s="59" t="str">
        <f>IFERROR(VLOOKUP($E81,'Dec 2015'!$D$1:$Z$300,4,FALSE),"-")</f>
        <v>WAY2001L5L</v>
      </c>
      <c r="BQ81" s="59" t="str">
        <f>IFERROR(VLOOKUP(BP81,'Paid Invoices'!$F$6:$I$381,3,FALSE),"")</f>
        <v/>
      </c>
      <c r="BR81" s="59" t="str">
        <f>IFERROR(VLOOKUP(BP81,'Open Invoices'!$D$1:$E$3000,2,FALSE),"")</f>
        <v/>
      </c>
      <c r="BS81" s="59">
        <f>IFERROR(VLOOKUP($E81,'Nov 2015'!$D$1:$Z$300,22,FALSE),"-")</f>
        <v>12.2</v>
      </c>
      <c r="BT81" s="59" t="str">
        <f>IFERROR(VLOOKUP($E81,'Nov 2015'!$D$1:$Z$300,4,FALSE),"-")</f>
        <v>WAY2001K5AK</v>
      </c>
      <c r="BU81" s="59" t="str">
        <f>IFERROR(VLOOKUP(BT81,'Paid Invoices'!$F$6:$I$381,3,FALSE),"")</f>
        <v/>
      </c>
      <c r="BV81" s="59" t="str">
        <f>IFERROR(VLOOKUP(BT81,'Open Invoices'!$D$1:$E$3000,2,FALSE),"")</f>
        <v/>
      </c>
      <c r="BW81" s="59">
        <f>IFERROR(VLOOKUP($E81,'Oct 2015'!$D$1:$Z$300,22,FALSE),"-")</f>
        <v>19.91</v>
      </c>
      <c r="BX81" s="59" t="str">
        <f>IFERROR(VLOOKUP($E81,'Oct 2015'!$D$1:$Z$300,4,FALSE),"-")</f>
        <v>WAY2001J5AK</v>
      </c>
      <c r="BY81" s="59" t="str">
        <f>IFERROR(VLOOKUP(BX81,'Paid Invoices'!$F$6:$I$381,3,FALSE),"")</f>
        <v/>
      </c>
      <c r="BZ81" s="59" t="str">
        <f>IFERROR(VLOOKUP(BX81,'Open Invoices'!$D$1:$E$3000,2,FALSE),"")</f>
        <v/>
      </c>
      <c r="CA81" s="59">
        <f>IFERROR(VLOOKUP($E81,'Sep 2015'!$D$1:$Z$300,22,FALSE),"-")</f>
        <v>0.56999999999999995</v>
      </c>
      <c r="CB81" s="59" t="str">
        <f>IFERROR(VLOOKUP($E81,'Sep 2015'!$D$1:$Z$300,4,FALSE),"-")</f>
        <v>WAY2001I5AD</v>
      </c>
      <c r="CC81" s="59" t="str">
        <f>IFERROR(VLOOKUP(CB81,'Paid Invoices'!$F$6:$I$381,3,FALSE),"")</f>
        <v/>
      </c>
      <c r="CD81" s="59" t="str">
        <f>IFERROR(VLOOKUP(CB81,'Open Invoices'!$D$1:$E$3000,2,FALSE),"")</f>
        <v/>
      </c>
      <c r="CE81" s="52"/>
      <c r="CF81" s="52" t="s">
        <v>2115</v>
      </c>
      <c r="CG81" s="49" t="str">
        <f>IFERROR(IFERROR(VLOOKUP($E81,'Asset Group  All Assets'!$B$1:$C$500,2,FALSE),(VLOOKUP($E81,'Missing-WSU-POs'!$B$1:$D$500,3,FALSE))),"?")</f>
        <v>P0742695</v>
      </c>
      <c r="CH81" s="31" t="str">
        <f t="shared" si="6"/>
        <v>P0742695</v>
      </c>
      <c r="CI81" s="31" t="str">
        <f t="shared" si="5"/>
        <v/>
      </c>
      <c r="CJ81" s="29" t="str">
        <f>IFERROR(IF(VLOOKUP($E81,'Org July 2016 '!$D$1:$Z$500,3,FALSE)=G81,"-","Wrong PO"),"new")</f>
        <v>Wrong PO</v>
      </c>
      <c r="CK81" s="32">
        <f>IF(CJ81="wrong PO",(VLOOKUP($E81,'Org July 2016 '!$D$1:$Z$500,3,FALSE)),"")</f>
        <v>0</v>
      </c>
      <c r="CL81" s="29" t="str">
        <f>IFERROR(IF(VLOOKUP($E81,'Org June 2016 '!$D$1:$Z$500,3,FALSE)=G81,"-","Wrong PO"),"new")</f>
        <v>Wrong PO</v>
      </c>
      <c r="CM81" s="32">
        <f>IF(CL81="wrong PO",(VLOOKUP($E81,'Org June 2016 '!$D$1:$Z$500,3,FALSE)),"")</f>
        <v>0</v>
      </c>
      <c r="CN81" s="29" t="str">
        <f>IFERROR(IF(VLOOKUP($E81,'May 2016'!D80:Z579,3,FALSE)=G81,"-","Wrong PO"),"new")</f>
        <v>new</v>
      </c>
      <c r="CO81" s="32" t="str">
        <f>IF(CN81="wrong PO",(VLOOKUP($E81,'May 2016'!D80:Z579,3,FALSE)),"")</f>
        <v/>
      </c>
      <c r="CP81" s="29" t="str">
        <f>IFERROR(IF(VLOOKUP($E81,'Apr 2016'!$D$1:$Z$500,3,FALSE)=G81,"-","Wrong PO"),"new")</f>
        <v>-</v>
      </c>
      <c r="CQ81" s="32" t="str">
        <f>IF(CP81="wrong PO",(VLOOKUP($E81,'Apr 2016'!$D$1:$Z$500,3,FALSE)),"")</f>
        <v/>
      </c>
      <c r="CR81" s="32" t="str">
        <f>IFERROR(IF(VLOOKUP($E81,'Mar 2016'!$D$1:$Z$500,3,FALSE)=G81,"-","Wrong PO"),"new")</f>
        <v>-</v>
      </c>
      <c r="CS81" s="32" t="str">
        <f>IF(CP81="wrong PO",(VLOOKUP($E81,'Mar 2016'!$D$1:$Z$500,3,FALSE)),"")</f>
        <v/>
      </c>
      <c r="CT81" s="32" t="str">
        <f>IFERROR(IF(VLOOKUP($E81,'Feb 2016'!$D$1:$Z$500,3,FALSE)=G81,"-","Wrong PO"),"new")</f>
        <v>-</v>
      </c>
      <c r="CU81" s="32" t="str">
        <f>IF(CP81="wrong PO",(VLOOKUP($E81,'Feb 2016'!$D$1:$Z$500,3,FALSE)),"")</f>
        <v/>
      </c>
      <c r="CV81" s="29" t="str">
        <f>IFERROR(IF(VLOOKUP($E81,'Jan 2016'!$D$1:$Z$500,3,FALSE)=G81,"-","Wrong PO"),"new")</f>
        <v>-</v>
      </c>
      <c r="CW81" s="32" t="str">
        <f>IF(CV81="wrong PO",(VLOOKUP($E81,'Jan 2016'!$D$1:$Z$500,3,FALSE)),"")</f>
        <v/>
      </c>
      <c r="CX81" s="29" t="str">
        <f>IFERROR(IF(VLOOKUP($E81,'Dec 2015'!$D$1:$Z$500,3,FALSE)=G81,"-","Wrong PO"),"new")</f>
        <v>-</v>
      </c>
      <c r="CY81" s="32" t="str">
        <f>IF(CX81="wrong PO",(VLOOKUP($E81,'Dec 2015'!$D$1:$Z$500,3,FALSE)),"")</f>
        <v/>
      </c>
      <c r="CZ81" s="29" t="str">
        <f>IFERROR(IF(VLOOKUP($E81,'Nov 2015'!$D$1:$Z$500,3,FALSE)=G81,"-","Wrong PO"),"new")</f>
        <v>-</v>
      </c>
      <c r="DA81" s="32" t="str">
        <f>IF(CZ81="wrong PO",(VLOOKUP($E81,'Nov 2015'!$D$1:$Z$500,3,FALSE)),"")</f>
        <v/>
      </c>
      <c r="DB81" s="29" t="str">
        <f>IFERROR(IF(VLOOKUP($E81,'Oct 2015'!$D$1:$Z$500,3,FALSE)=G81,"-","Wrong PO"),"new")</f>
        <v>-</v>
      </c>
      <c r="DC81" s="32" t="str">
        <f>IF(DB81="wrong PO",(VLOOKUP($E81,'Oct 2015'!$D$1:$Z$500,3,FALSE)),"")</f>
        <v/>
      </c>
      <c r="DD81" s="29" t="str">
        <f>IFERROR(IF(VLOOKUP($E81,'Sep 2015'!$D$1:$Z$500,3,FALSE)=G81,"-","Wrong PO"),"new")</f>
        <v>-</v>
      </c>
      <c r="DE81" s="32" t="str">
        <f>IF(DD81="wrong PO",(VLOOKUP($E81,'Sep 2015'!$D$1:$Z$500,3,FALSE)),"")</f>
        <v/>
      </c>
    </row>
    <row r="82" spans="1:109">
      <c r="A82" s="115">
        <v>81</v>
      </c>
      <c r="B82" s="2" t="s">
        <v>841</v>
      </c>
      <c r="C82" s="2" t="s">
        <v>510</v>
      </c>
      <c r="D82" s="2" t="s">
        <v>69</v>
      </c>
      <c r="E82" s="2" t="s">
        <v>242</v>
      </c>
      <c r="F82" s="2" t="s">
        <v>50</v>
      </c>
      <c r="G82" s="21" t="s">
        <v>152</v>
      </c>
      <c r="H82" s="21" t="str">
        <f>IFERROR(VLOOKUP($E82,'Wayne Master'!$B$1:$C$315,2,FALSE),"not on master")</f>
        <v>P0742695</v>
      </c>
      <c r="I82" s="11" t="s">
        <v>2096</v>
      </c>
      <c r="J82" s="3">
        <v>42389</v>
      </c>
      <c r="K82" s="2" t="s">
        <v>39</v>
      </c>
      <c r="L82" s="2" t="s">
        <v>51</v>
      </c>
      <c r="M82" s="2" t="s">
        <v>30</v>
      </c>
      <c r="N82" s="2" t="s">
        <v>31</v>
      </c>
      <c r="O82" s="2" t="s">
        <v>32</v>
      </c>
      <c r="P82" s="4">
        <v>14315</v>
      </c>
      <c r="Q82" s="4">
        <v>14624</v>
      </c>
      <c r="R82" s="4">
        <v>309</v>
      </c>
      <c r="S82" s="5">
        <v>5.22</v>
      </c>
      <c r="T82" s="4">
        <v>397</v>
      </c>
      <c r="U82" s="4">
        <v>413</v>
      </c>
      <c r="V82" s="4">
        <v>16</v>
      </c>
      <c r="W82" s="5">
        <v>0.96</v>
      </c>
      <c r="X82" s="5">
        <v>0</v>
      </c>
      <c r="Y82" s="14">
        <v>6.18</v>
      </c>
      <c r="Z82" s="14">
        <v>0</v>
      </c>
      <c r="AA82" s="14">
        <v>6.18</v>
      </c>
      <c r="AB82" s="4">
        <v>24580</v>
      </c>
      <c r="AC82" s="55"/>
      <c r="AD82" s="59">
        <f t="shared" si="7"/>
        <v>271.72000000000003</v>
      </c>
      <c r="AE82" s="59">
        <f t="shared" si="8"/>
        <v>271.84299999999996</v>
      </c>
      <c r="AF82" s="102">
        <f>IFERROR(IFERROR(VLOOKUP($G82,'FPO034'!$J$9:$Q$196,7,FALSE),(VLOOKUP($H82,'FPO034'!$J$9:$Q$196,7,FALSE))),"No PO")</f>
        <v>21598.32</v>
      </c>
      <c r="AG82" s="102">
        <f>IFERROR(IFERROR(VLOOKUP($G82,'FPO034'!$J$9:$Q$196,8,FALSE),(VLOOKUP($H82,'FPO034'!$J$9:$Q$196,8,FALSE))),"No PO")</f>
        <v>0</v>
      </c>
      <c r="AH82" s="102" t="str">
        <f t="shared" si="9"/>
        <v>--</v>
      </c>
      <c r="AI82" s="59">
        <f>IFERROR(VLOOKUP($E82,'Rev2 Aug 16'!$D$1:$Z$300,22,FALSE),"-")</f>
        <v>6.18</v>
      </c>
      <c r="AJ82" s="59" t="str">
        <f>IFERROR(VLOOKUP($E82,'Rev2 Aug 16'!$D$1:$Z$300,5,FALSE),"-")</f>
        <v>WAY2001H6O</v>
      </c>
      <c r="AK82" s="59" t="str">
        <f>IFERROR(VLOOKUP(AJ82,'Paid Invoices'!$F$6:$I$381,3,FALSE),"")</f>
        <v/>
      </c>
      <c r="AL82" s="59" t="str">
        <f>IFERROR(VLOOKUP(AJ82,'Open Invoices'!$D$1:$E$3000,2,FALSE),"")</f>
        <v/>
      </c>
      <c r="AM82" s="59">
        <f>IFERROR(VLOOKUP($E82,'Rev2 July 16'!$D$1:$Z$300,22,FALSE),"-")</f>
        <v>4.22</v>
      </c>
      <c r="AN82" s="59" t="str">
        <f>IFERROR(VLOOKUP($E82,'Rev2 July 16'!$D$1:$Z$300,5,FALSE),"-")</f>
        <v>WAY2001G6P</v>
      </c>
      <c r="AO82" s="59" t="str">
        <f>IFERROR(VLOOKUP(AN82,'Paid Invoices'!$F$6:$I$381,3,FALSE),"")</f>
        <v/>
      </c>
      <c r="AP82" s="59" t="str">
        <f>IFERROR(VLOOKUP(AN82,'Open Invoices'!$D$1:$E$3000,2,FALSE),"")</f>
        <v/>
      </c>
      <c r="AQ82" s="59">
        <f>IFERROR(VLOOKUP($E82,'Rev June 16'!$D$1:$Z$300,22,FALSE),"-")</f>
        <v>3.87</v>
      </c>
      <c r="AR82" s="59" t="str">
        <f>IFERROR(VLOOKUP($E82,'Rev June 16'!$D$1:$Z$300,4,FALSE),"-")</f>
        <v>WAY2001F6P</v>
      </c>
      <c r="AS82" s="59" t="str">
        <f>IFERROR(VLOOKUP(AR82,'Paid Invoices'!$F$6:$I$381,3,FALSE),"")</f>
        <v/>
      </c>
      <c r="AT82" s="59" t="str">
        <f>IFERROR(VLOOKUP(AR82,'Open Invoices'!$D$1:$E$3000,2,FALSE),"")</f>
        <v/>
      </c>
      <c r="AU82" s="59">
        <f>IFERROR(VLOOKUP($E82,'May 2016'!$D$1:$Z$300,22,FALSE),"-")</f>
        <v>167.79</v>
      </c>
      <c r="AV82" s="59" t="str">
        <f>IFERROR(VLOOKUP($E82,'May 2016'!$D$1:$Z$300,4,FALSE),"-")</f>
        <v>WAY2001E6P</v>
      </c>
      <c r="AW82" s="59" t="str">
        <f>IFERROR(VLOOKUP(AV82,'Paid Invoices'!$F$6:$I$381,3,FALSE),"")</f>
        <v/>
      </c>
      <c r="AX82" s="59" t="str">
        <f>IFERROR(VLOOKUP(AV82,'Open Invoices'!$D$1:$E$3000,2,FALSE),"")</f>
        <v/>
      </c>
      <c r="AY82" s="59">
        <f>IFERROR(VLOOKUP($E82,'Apr 2016'!$D$1:$Z$300,22,FALSE),"-")</f>
        <v>78.55</v>
      </c>
      <c r="AZ82" s="59" t="str">
        <f>IFERROR(VLOOKUP($E82,'Apr 2016'!$D$1:$Z$300,4,FALSE),"-")</f>
        <v>WAY2001D6Q</v>
      </c>
      <c r="BA82" s="59" t="str">
        <f>IFERROR(VLOOKUP(AZ82,'Paid Invoices'!$F$6:$I$381,3,FALSE),"")</f>
        <v/>
      </c>
      <c r="BB82" s="59" t="str">
        <f>IFERROR(VLOOKUP(AZ82,'Open Invoices'!$D$1:$E$3000,2,FALSE),"")</f>
        <v/>
      </c>
      <c r="BC82" s="59">
        <f>IFERROR(VLOOKUP($E82,'Mar 2016'!$D$1:$Z$300,22,FALSE),"-")</f>
        <v>8.06</v>
      </c>
      <c r="BD82" s="59" t="str">
        <f>IFERROR(VLOOKUP($E82,'Mar 2016'!$D$1:$Z$300,4,FALSE),"-")</f>
        <v>WAY2001C6P</v>
      </c>
      <c r="BE82" s="59" t="str">
        <f>IFERROR(VLOOKUP(BD82,'Paid Invoices'!$F$6:$I$381,3,FALSE),"")</f>
        <v/>
      </c>
      <c r="BF82" s="59" t="str">
        <f>IFERROR(VLOOKUP(BD82,'Open Invoices'!$D$1:$E$3000,2,FALSE),"")</f>
        <v/>
      </c>
      <c r="BG82" s="59">
        <f>IFERROR(VLOOKUP($E82,'Feb 2016'!$D$1:$Z$300,22,FALSE),"-")</f>
        <v>3.05</v>
      </c>
      <c r="BH82" s="59" t="str">
        <f>IFERROR(VLOOKUP($E82,'Feb 2016'!$D$1:$Z$300,4,FALSE),"-")</f>
        <v>WAY2001B6L</v>
      </c>
      <c r="BI82" s="59" t="str">
        <f>IFERROR(VLOOKUP(BH82,'Paid Invoices'!$F$6:$I$381,3,FALSE),"")</f>
        <v/>
      </c>
      <c r="BJ82" s="59" t="str">
        <f>IFERROR(VLOOKUP(BH82,'Open Invoices'!$D$1:$E$3000,2,FALSE),"")</f>
        <v/>
      </c>
      <c r="BK82" s="59" t="str">
        <f>IFERROR(VLOOKUP($E82,'Jan 2016'!$D$1:$Z$300,22,FALSE),"-")</f>
        <v>-</v>
      </c>
      <c r="BL82" s="59" t="str">
        <f>IFERROR(VLOOKUP($E82,'Jan 2016'!$D$1:$Z$300,4,FALSE),"-")</f>
        <v>-</v>
      </c>
      <c r="BM82" s="59" t="str">
        <f>IFERROR(VLOOKUP(BL82,'Paid Invoices'!$F$6:$I$381,3,FALSE),"")</f>
        <v/>
      </c>
      <c r="BN82" s="59" t="str">
        <f>IFERROR(VLOOKUP(BL82,'Open Invoices'!$D$1:$E$3000,2,FALSE),"")</f>
        <v/>
      </c>
      <c r="BO82" s="59" t="str">
        <f>IFERROR(VLOOKUP($E82,'Dec 2015'!$D$1:$Z$300,22,FALSE),"-")</f>
        <v>-</v>
      </c>
      <c r="BP82" s="59" t="str">
        <f>IFERROR(VLOOKUP($E82,'Dec 2015'!$D$1:$Z$300,4,FALSE),"-")</f>
        <v>-</v>
      </c>
      <c r="BQ82" s="59" t="str">
        <f>IFERROR(VLOOKUP(BP82,'Paid Invoices'!$F$6:$I$381,3,FALSE),"")</f>
        <v/>
      </c>
      <c r="BR82" s="59" t="str">
        <f>IFERROR(VLOOKUP(BP82,'Open Invoices'!$D$1:$E$3000,2,FALSE),"")</f>
        <v/>
      </c>
      <c r="BS82" s="59" t="str">
        <f>IFERROR(VLOOKUP($E82,'Nov 2015'!$D$1:$Z$300,22,FALSE),"-")</f>
        <v>-</v>
      </c>
      <c r="BT82" s="59" t="str">
        <f>IFERROR(VLOOKUP($E82,'Nov 2015'!$D$1:$Z$300,4,FALSE),"-")</f>
        <v>-</v>
      </c>
      <c r="BU82" s="59" t="str">
        <f>IFERROR(VLOOKUP(BT82,'Paid Invoices'!$F$6:$I$381,3,FALSE),"")</f>
        <v/>
      </c>
      <c r="BV82" s="59" t="str">
        <f>IFERROR(VLOOKUP(BT82,'Open Invoices'!$D$1:$E$3000,2,FALSE),"")</f>
        <v/>
      </c>
      <c r="BW82" s="59" t="str">
        <f>IFERROR(VLOOKUP($E82,'Oct 2015'!$D$1:$Z$300,22,FALSE),"-")</f>
        <v>-</v>
      </c>
      <c r="BX82" s="59" t="str">
        <f>IFERROR(VLOOKUP($E82,'Oct 2015'!$D$1:$Z$300,4,FALSE),"-")</f>
        <v>-</v>
      </c>
      <c r="BY82" s="59" t="str">
        <f>IFERROR(VLOOKUP(BX82,'Paid Invoices'!$F$6:$I$381,3,FALSE),"")</f>
        <v/>
      </c>
      <c r="BZ82" s="59" t="str">
        <f>IFERROR(VLOOKUP(BX82,'Open Invoices'!$D$1:$E$3000,2,FALSE),"")</f>
        <v/>
      </c>
      <c r="CA82" s="59" t="str">
        <f>IFERROR(VLOOKUP($E82,'Sep 2015'!$D$1:$Z$300,22,FALSE),"-")</f>
        <v>-</v>
      </c>
      <c r="CB82" s="59" t="str">
        <f>IFERROR(VLOOKUP($E82,'Sep 2015'!$D$1:$Z$300,4,FALSE),"-")</f>
        <v>-</v>
      </c>
      <c r="CC82" s="59" t="str">
        <f>IFERROR(VLOOKUP(CB82,'Paid Invoices'!$F$6:$I$381,3,FALSE),"")</f>
        <v/>
      </c>
      <c r="CD82" s="59" t="str">
        <f>IFERROR(VLOOKUP(CB82,'Open Invoices'!$D$1:$E$3000,2,FALSE),"")</f>
        <v/>
      </c>
      <c r="CE82" s="52"/>
      <c r="CF82" s="52" t="s">
        <v>2115</v>
      </c>
      <c r="CG82" s="49" t="str">
        <f>IFERROR(IFERROR(VLOOKUP($E82,'Asset Group  All Assets'!$B$1:$C$500,2,FALSE),(VLOOKUP($E82,'Missing-WSU-POs'!$B$1:$D$500,3,FALSE))),"?")</f>
        <v>P0742695</v>
      </c>
      <c r="CH82" s="31" t="str">
        <f t="shared" si="6"/>
        <v>P0742695</v>
      </c>
      <c r="CI82" s="31" t="str">
        <f t="shared" si="5"/>
        <v/>
      </c>
      <c r="CJ82" s="29" t="str">
        <f>IFERROR(IF(VLOOKUP($E82,'Org July 2016 '!$D$1:$Z$500,3,FALSE)=G82,"-","Wrong PO"),"new")</f>
        <v>Wrong PO</v>
      </c>
      <c r="CK82" s="32">
        <f>IF(CJ82="wrong PO",(VLOOKUP($E82,'Org July 2016 '!$D$1:$Z$500,3,FALSE)),"")</f>
        <v>0</v>
      </c>
      <c r="CL82" s="29" t="str">
        <f>IFERROR(IF(VLOOKUP($E82,'Org June 2016 '!$D$1:$Z$500,3,FALSE)=G82,"-","Wrong PO"),"new")</f>
        <v>Wrong PO</v>
      </c>
      <c r="CM82" s="32">
        <f>IF(CL82="wrong PO",(VLOOKUP($E82,'Org June 2016 '!$D$1:$Z$500,3,FALSE)),"")</f>
        <v>0</v>
      </c>
      <c r="CN82" s="29" t="str">
        <f>IFERROR(IF(VLOOKUP($E82,'May 2016'!D81:Z580,3,FALSE)=G82,"-","Wrong PO"),"new")</f>
        <v>new</v>
      </c>
      <c r="CO82" s="32" t="str">
        <f>IF(CN82="wrong PO",(VLOOKUP($E82,'May 2016'!D81:Z580,3,FALSE)),"")</f>
        <v/>
      </c>
      <c r="CP82" s="29" t="str">
        <f>IFERROR(IF(VLOOKUP($E82,'Apr 2016'!$D$1:$Z$500,3,FALSE)=G82,"-","Wrong PO"),"new")</f>
        <v>-</v>
      </c>
      <c r="CQ82" s="32" t="str">
        <f>IF(CP82="wrong PO",(VLOOKUP($E82,'Apr 2016'!$D$1:$Z$500,3,FALSE)),"")</f>
        <v/>
      </c>
      <c r="CR82" s="32" t="str">
        <f>IFERROR(IF(VLOOKUP($E82,'Mar 2016'!$D$1:$Z$500,3,FALSE)=G82,"-","Wrong PO"),"new")</f>
        <v>-</v>
      </c>
      <c r="CS82" s="32" t="str">
        <f>IF(CP82="wrong PO",(VLOOKUP($E82,'Mar 2016'!$D$1:$Z$500,3,FALSE)),"")</f>
        <v/>
      </c>
      <c r="CT82" s="32" t="str">
        <f>IFERROR(IF(VLOOKUP($E82,'Feb 2016'!$D$1:$Z$500,3,FALSE)=G82,"-","Wrong PO"),"new")</f>
        <v>-</v>
      </c>
      <c r="CU82" s="32" t="str">
        <f>IF(CP82="wrong PO",(VLOOKUP($E82,'Feb 2016'!$D$1:$Z$500,3,FALSE)),"")</f>
        <v/>
      </c>
      <c r="CV82" s="29" t="str">
        <f>IFERROR(IF(VLOOKUP($E82,'Jan 2016'!$D$1:$Z$500,3,FALSE)=G82,"-","Wrong PO"),"new")</f>
        <v>new</v>
      </c>
      <c r="CW82" s="32" t="str">
        <f>IF(CV82="wrong PO",(VLOOKUP($E82,'Jan 2016'!$D$1:$Z$500,3,FALSE)),"")</f>
        <v/>
      </c>
      <c r="CX82" s="29" t="str">
        <f>IFERROR(IF(VLOOKUP($E82,'Dec 2015'!$D$1:$Z$500,3,FALSE)=G82,"-","Wrong PO"),"new")</f>
        <v>new</v>
      </c>
      <c r="CY82" s="32" t="str">
        <f>IF(CX82="wrong PO",(VLOOKUP($E82,'Dec 2015'!$D$1:$Z$500,3,FALSE)),"")</f>
        <v/>
      </c>
      <c r="CZ82" s="29" t="str">
        <f>IFERROR(IF(VLOOKUP($E82,'Nov 2015'!$D$1:$Z$500,3,FALSE)=G82,"-","Wrong PO"),"new")</f>
        <v>new</v>
      </c>
      <c r="DA82" s="32" t="str">
        <f>IF(CZ82="wrong PO",(VLOOKUP($E82,'Nov 2015'!$D$1:$Z$500,3,FALSE)),"")</f>
        <v/>
      </c>
      <c r="DB82" s="29" t="str">
        <f>IFERROR(IF(VLOOKUP($E82,'Oct 2015'!$D$1:$Z$500,3,FALSE)=G82,"-","Wrong PO"),"new")</f>
        <v>new</v>
      </c>
      <c r="DC82" s="32" t="str">
        <f>IF(DB82="wrong PO",(VLOOKUP($E82,'Oct 2015'!$D$1:$Z$500,3,FALSE)),"")</f>
        <v/>
      </c>
      <c r="DD82" s="29" t="str">
        <f>IFERROR(IF(VLOOKUP($E82,'Sep 2015'!$D$1:$Z$500,3,FALSE)=G82,"-","Wrong PO"),"new")</f>
        <v>new</v>
      </c>
      <c r="DE82" s="32" t="str">
        <f>IF(DD82="wrong PO",(VLOOKUP($E82,'Sep 2015'!$D$1:$Z$500,3,FALSE)),"")</f>
        <v/>
      </c>
    </row>
    <row r="83" spans="1:109">
      <c r="A83" s="115">
        <v>82</v>
      </c>
      <c r="B83" s="2" t="s">
        <v>841</v>
      </c>
      <c r="C83" s="2" t="s">
        <v>510</v>
      </c>
      <c r="D83" s="2" t="s">
        <v>69</v>
      </c>
      <c r="E83" s="2" t="s">
        <v>71</v>
      </c>
      <c r="F83" s="2" t="s">
        <v>72</v>
      </c>
      <c r="G83" s="21" t="s">
        <v>152</v>
      </c>
      <c r="H83" s="21" t="str">
        <f>IFERROR(VLOOKUP($E83,'Wayne Master'!$B$1:$C$315,2,FALSE),"not on master")</f>
        <v>P0742695</v>
      </c>
      <c r="I83" s="11" t="s">
        <v>2096</v>
      </c>
      <c r="J83" s="3">
        <v>42194</v>
      </c>
      <c r="K83" s="2" t="s">
        <v>28</v>
      </c>
      <c r="L83" s="2" t="s">
        <v>73</v>
      </c>
      <c r="M83" s="2" t="s">
        <v>30</v>
      </c>
      <c r="N83" s="2" t="s">
        <v>31</v>
      </c>
      <c r="O83" s="2" t="s">
        <v>32</v>
      </c>
      <c r="P83" s="4">
        <v>12598</v>
      </c>
      <c r="Q83" s="4">
        <v>13869</v>
      </c>
      <c r="R83" s="4">
        <v>1271</v>
      </c>
      <c r="S83" s="5">
        <v>21.48</v>
      </c>
      <c r="T83" s="4">
        <v>7860</v>
      </c>
      <c r="U83" s="4">
        <v>8274</v>
      </c>
      <c r="V83" s="4">
        <v>414</v>
      </c>
      <c r="W83" s="5">
        <v>24.76</v>
      </c>
      <c r="X83" s="5">
        <v>0</v>
      </c>
      <c r="Y83" s="14">
        <v>46.24</v>
      </c>
      <c r="Z83" s="14">
        <v>0</v>
      </c>
      <c r="AA83" s="14">
        <v>46.24</v>
      </c>
      <c r="AB83" s="4">
        <v>24580</v>
      </c>
      <c r="AC83" s="55"/>
      <c r="AD83" s="59">
        <f t="shared" si="7"/>
        <v>729.01</v>
      </c>
      <c r="AE83" s="59">
        <f t="shared" si="8"/>
        <v>729.17129999999997</v>
      </c>
      <c r="AF83" s="102">
        <f>IFERROR(IFERROR(VLOOKUP($G83,'FPO034'!$J$9:$Q$196,7,FALSE),(VLOOKUP($H83,'FPO034'!$J$9:$Q$196,7,FALSE))),"No PO")</f>
        <v>21598.32</v>
      </c>
      <c r="AG83" s="102">
        <f>IFERROR(IFERROR(VLOOKUP($G83,'FPO034'!$J$9:$Q$196,8,FALSE),(VLOOKUP($H83,'FPO034'!$J$9:$Q$196,8,FALSE))),"No PO")</f>
        <v>0</v>
      </c>
      <c r="AH83" s="102" t="str">
        <f t="shared" si="9"/>
        <v>--</v>
      </c>
      <c r="AI83" s="59">
        <f>IFERROR(VLOOKUP($E83,'Rev2 Aug 16'!$D$1:$Z$300,22,FALSE),"-")</f>
        <v>46.24</v>
      </c>
      <c r="AJ83" s="59" t="str">
        <f>IFERROR(VLOOKUP($E83,'Rev2 Aug 16'!$D$1:$Z$300,5,FALSE),"-")</f>
        <v>WAY2001H6O</v>
      </c>
      <c r="AK83" s="59" t="str">
        <f>IFERROR(VLOOKUP(AJ83,'Paid Invoices'!$F$6:$I$381,3,FALSE),"")</f>
        <v/>
      </c>
      <c r="AL83" s="59" t="str">
        <f>IFERROR(VLOOKUP(AJ83,'Open Invoices'!$D$1:$E$3000,2,FALSE),"")</f>
        <v/>
      </c>
      <c r="AM83" s="59">
        <f>IFERROR(VLOOKUP($E83,'Rev2 July 16'!$D$1:$Z$300,22,FALSE),"-")</f>
        <v>20.079999999999998</v>
      </c>
      <c r="AN83" s="59" t="str">
        <f>IFERROR(VLOOKUP($E83,'Rev2 July 16'!$D$1:$Z$300,5,FALSE),"-")</f>
        <v>WAY2001G6P</v>
      </c>
      <c r="AO83" s="59" t="str">
        <f>IFERROR(VLOOKUP(AN83,'Paid Invoices'!$F$6:$I$381,3,FALSE),"")</f>
        <v/>
      </c>
      <c r="AP83" s="59" t="str">
        <f>IFERROR(VLOOKUP(AN83,'Open Invoices'!$D$1:$E$3000,2,FALSE),"")</f>
        <v/>
      </c>
      <c r="AQ83" s="59">
        <f>IFERROR(VLOOKUP($E83,'Rev June 16'!$D$1:$Z$300,22,FALSE),"-")</f>
        <v>41.75</v>
      </c>
      <c r="AR83" s="59" t="str">
        <f>IFERROR(VLOOKUP($E83,'Rev June 16'!$D$1:$Z$300,4,FALSE),"-")</f>
        <v>WAY2001F6P</v>
      </c>
      <c r="AS83" s="59" t="str">
        <f>IFERROR(VLOOKUP(AR83,'Paid Invoices'!$F$6:$I$381,3,FALSE),"")</f>
        <v/>
      </c>
      <c r="AT83" s="59" t="str">
        <f>IFERROR(VLOOKUP(AR83,'Open Invoices'!$D$1:$E$3000,2,FALSE),"")</f>
        <v/>
      </c>
      <c r="AU83" s="59">
        <f>IFERROR(VLOOKUP($E83,'May 2016'!$D$1:$Z$300,22,FALSE),"-")</f>
        <v>80.67</v>
      </c>
      <c r="AV83" s="59" t="str">
        <f>IFERROR(VLOOKUP($E83,'May 2016'!$D$1:$Z$300,4,FALSE),"-")</f>
        <v>WAY2001E6P</v>
      </c>
      <c r="AW83" s="59" t="str">
        <f>IFERROR(VLOOKUP(AV83,'Paid Invoices'!$F$6:$I$381,3,FALSE),"")</f>
        <v/>
      </c>
      <c r="AX83" s="59" t="str">
        <f>IFERROR(VLOOKUP(AV83,'Open Invoices'!$D$1:$E$3000,2,FALSE),"")</f>
        <v/>
      </c>
      <c r="AY83" s="59">
        <f>IFERROR(VLOOKUP($E83,'Apr 2016'!$D$1:$Z$300,22,FALSE),"-")</f>
        <v>122.98</v>
      </c>
      <c r="AZ83" s="59" t="str">
        <f>IFERROR(VLOOKUP($E83,'Apr 2016'!$D$1:$Z$300,4,FALSE),"-")</f>
        <v>WAY2001D6Q</v>
      </c>
      <c r="BA83" s="59" t="str">
        <f>IFERROR(VLOOKUP(AZ83,'Paid Invoices'!$F$6:$I$381,3,FALSE),"")</f>
        <v/>
      </c>
      <c r="BB83" s="59" t="str">
        <f>IFERROR(VLOOKUP(AZ83,'Open Invoices'!$D$1:$E$3000,2,FALSE),"")</f>
        <v/>
      </c>
      <c r="BC83" s="59">
        <f>IFERROR(VLOOKUP($E83,'Mar 2016'!$D$1:$Z$300,22,FALSE),"-")</f>
        <v>55.35</v>
      </c>
      <c r="BD83" s="59" t="str">
        <f>IFERROR(VLOOKUP($E83,'Mar 2016'!$D$1:$Z$300,4,FALSE),"-")</f>
        <v>WAY2001C6P</v>
      </c>
      <c r="BE83" s="59" t="str">
        <f>IFERROR(VLOOKUP(BD83,'Paid Invoices'!$F$6:$I$381,3,FALSE),"")</f>
        <v/>
      </c>
      <c r="BF83" s="59" t="str">
        <f>IFERROR(VLOOKUP(BD83,'Open Invoices'!$D$1:$E$3000,2,FALSE),"")</f>
        <v/>
      </c>
      <c r="BG83" s="59">
        <f>IFERROR(VLOOKUP($E83,'Feb 2016'!$D$1:$Z$300,22,FALSE),"-")</f>
        <v>65.38</v>
      </c>
      <c r="BH83" s="59" t="str">
        <f>IFERROR(VLOOKUP($E83,'Feb 2016'!$D$1:$Z$300,4,FALSE),"-")</f>
        <v>WAY2001B6L</v>
      </c>
      <c r="BI83" s="59" t="str">
        <f>IFERROR(VLOOKUP(BH83,'Paid Invoices'!$F$6:$I$381,3,FALSE),"")</f>
        <v/>
      </c>
      <c r="BJ83" s="59" t="str">
        <f>IFERROR(VLOOKUP(BH83,'Open Invoices'!$D$1:$E$3000,2,FALSE),"")</f>
        <v/>
      </c>
      <c r="BK83" s="59">
        <f>IFERROR(VLOOKUP($E83,'Jan 2016'!$D$1:$Z$300,22,FALSE),"-")</f>
        <v>42.64</v>
      </c>
      <c r="BL83" s="59" t="str">
        <f>IFERROR(VLOOKUP($E83,'Jan 2016'!$D$1:$Z$300,4,FALSE),"-")</f>
        <v>WAY2001A6AK</v>
      </c>
      <c r="BM83" s="59" t="str">
        <f>IFERROR(VLOOKUP(BL83,'Paid Invoices'!$F$6:$I$381,3,FALSE),"")</f>
        <v/>
      </c>
      <c r="BN83" s="59" t="str">
        <f>IFERROR(VLOOKUP(BL83,'Open Invoices'!$D$1:$E$3000,2,FALSE),"")</f>
        <v/>
      </c>
      <c r="BO83" s="59">
        <f>IFERROR(VLOOKUP($E83,'Dec 2015'!$D$1:$Z$300,22,FALSE),"-")</f>
        <v>34.619999999999997</v>
      </c>
      <c r="BP83" s="59" t="str">
        <f>IFERROR(VLOOKUP($E83,'Dec 2015'!$D$1:$Z$300,4,FALSE),"-")</f>
        <v>WAY2001L5L</v>
      </c>
      <c r="BQ83" s="59" t="str">
        <f>IFERROR(VLOOKUP(BP83,'Paid Invoices'!$F$6:$I$381,3,FALSE),"")</f>
        <v/>
      </c>
      <c r="BR83" s="59" t="str">
        <f>IFERROR(VLOOKUP(BP83,'Open Invoices'!$D$1:$E$3000,2,FALSE),"")</f>
        <v/>
      </c>
      <c r="BS83" s="59">
        <f>IFERROR(VLOOKUP($E83,'Nov 2015'!$D$1:$Z$300,22,FALSE),"-")</f>
        <v>38.15</v>
      </c>
      <c r="BT83" s="59" t="str">
        <f>IFERROR(VLOOKUP($E83,'Nov 2015'!$D$1:$Z$300,4,FALSE),"-")</f>
        <v>WAY2001K5AK</v>
      </c>
      <c r="BU83" s="59" t="str">
        <f>IFERROR(VLOOKUP(BT83,'Paid Invoices'!$F$6:$I$381,3,FALSE),"")</f>
        <v/>
      </c>
      <c r="BV83" s="59" t="str">
        <f>IFERROR(VLOOKUP(BT83,'Open Invoices'!$D$1:$E$3000,2,FALSE),"")</f>
        <v/>
      </c>
      <c r="BW83" s="59">
        <f>IFERROR(VLOOKUP($E83,'Oct 2015'!$D$1:$Z$300,22,FALSE),"-")</f>
        <v>137.54</v>
      </c>
      <c r="BX83" s="59" t="str">
        <f>IFERROR(VLOOKUP($E83,'Oct 2015'!$D$1:$Z$300,4,FALSE),"-")</f>
        <v>WAY2001J5AK</v>
      </c>
      <c r="BY83" s="59" t="str">
        <f>IFERROR(VLOOKUP(BX83,'Paid Invoices'!$F$6:$I$381,3,FALSE),"")</f>
        <v/>
      </c>
      <c r="BZ83" s="59" t="str">
        <f>IFERROR(VLOOKUP(BX83,'Open Invoices'!$D$1:$E$3000,2,FALSE),"")</f>
        <v/>
      </c>
      <c r="CA83" s="59">
        <f>IFERROR(VLOOKUP($E83,'Sep 2015'!$D$1:$Z$300,22,FALSE),"-")</f>
        <v>43.61</v>
      </c>
      <c r="CB83" s="59" t="str">
        <f>IFERROR(VLOOKUP($E83,'Sep 2015'!$D$1:$Z$300,4,FALSE),"-")</f>
        <v>WAY2001I5AD</v>
      </c>
      <c r="CC83" s="59" t="str">
        <f>IFERROR(VLOOKUP(CB83,'Paid Invoices'!$F$6:$I$381,3,FALSE),"")</f>
        <v/>
      </c>
      <c r="CD83" s="59" t="str">
        <f>IFERROR(VLOOKUP(CB83,'Open Invoices'!$D$1:$E$3000,2,FALSE),"")</f>
        <v/>
      </c>
      <c r="CE83" s="52"/>
      <c r="CF83" s="52" t="s">
        <v>2115</v>
      </c>
      <c r="CG83" s="49" t="str">
        <f>IFERROR(IFERROR(VLOOKUP($E83,'Asset Group  All Assets'!$B$1:$C$500,2,FALSE),(VLOOKUP($E83,'Missing-WSU-POs'!$B$1:$D$500,3,FALSE))),"?")</f>
        <v>P0742695</v>
      </c>
      <c r="CH83" s="31" t="str">
        <f t="shared" si="6"/>
        <v>P0742695</v>
      </c>
      <c r="CI83" s="31" t="str">
        <f t="shared" si="5"/>
        <v/>
      </c>
      <c r="CJ83" s="29" t="str">
        <f>IFERROR(IF(VLOOKUP($E83,'Org July 2016 '!$D$1:$Z$500,3,FALSE)=G83,"-","Wrong PO"),"new")</f>
        <v>Wrong PO</v>
      </c>
      <c r="CK83" s="32">
        <f>IF(CJ83="wrong PO",(VLOOKUP($E83,'Org July 2016 '!$D$1:$Z$500,3,FALSE)),"")</f>
        <v>0</v>
      </c>
      <c r="CL83" s="29" t="str">
        <f>IFERROR(IF(VLOOKUP($E83,'Org June 2016 '!$D$1:$Z$500,3,FALSE)=G83,"-","Wrong PO"),"new")</f>
        <v>Wrong PO</v>
      </c>
      <c r="CM83" s="32">
        <f>IF(CL83="wrong PO",(VLOOKUP($E83,'Org June 2016 '!$D$1:$Z$500,3,FALSE)),"")</f>
        <v>0</v>
      </c>
      <c r="CN83" s="29" t="str">
        <f>IFERROR(IF(VLOOKUP($E83,'May 2016'!D82:Z581,3,FALSE)=G83,"-","Wrong PO"),"new")</f>
        <v>new</v>
      </c>
      <c r="CO83" s="32" t="str">
        <f>IF(CN83="wrong PO",(VLOOKUP($E83,'May 2016'!D82:Z581,3,FALSE)),"")</f>
        <v/>
      </c>
      <c r="CP83" s="29" t="str">
        <f>IFERROR(IF(VLOOKUP($E83,'Apr 2016'!$D$1:$Z$500,3,FALSE)=G83,"-","Wrong PO"),"new")</f>
        <v>-</v>
      </c>
      <c r="CQ83" s="32" t="str">
        <f>IF(CP83="wrong PO",(VLOOKUP($E83,'Apr 2016'!$D$1:$Z$500,3,FALSE)),"")</f>
        <v/>
      </c>
      <c r="CR83" s="32" t="str">
        <f>IFERROR(IF(VLOOKUP($E83,'Mar 2016'!$D$1:$Z$500,3,FALSE)=G83,"-","Wrong PO"),"new")</f>
        <v>-</v>
      </c>
      <c r="CS83" s="32" t="str">
        <f>IF(CP83="wrong PO",(VLOOKUP($E83,'Mar 2016'!$D$1:$Z$500,3,FALSE)),"")</f>
        <v/>
      </c>
      <c r="CT83" s="32" t="str">
        <f>IFERROR(IF(VLOOKUP($E83,'Feb 2016'!$D$1:$Z$500,3,FALSE)=G83,"-","Wrong PO"),"new")</f>
        <v>-</v>
      </c>
      <c r="CU83" s="32" t="str">
        <f>IF(CP83="wrong PO",(VLOOKUP($E83,'Feb 2016'!$D$1:$Z$500,3,FALSE)),"")</f>
        <v/>
      </c>
      <c r="CV83" s="29" t="str">
        <f>IFERROR(IF(VLOOKUP($E83,'Jan 2016'!$D$1:$Z$500,3,FALSE)=G83,"-","Wrong PO"),"new")</f>
        <v>-</v>
      </c>
      <c r="CW83" s="32" t="str">
        <f>IF(CV83="wrong PO",(VLOOKUP($E83,'Jan 2016'!$D$1:$Z$500,3,FALSE)),"")</f>
        <v/>
      </c>
      <c r="CX83" s="29" t="str">
        <f>IFERROR(IF(VLOOKUP($E83,'Dec 2015'!$D$1:$Z$500,3,FALSE)=G83,"-","Wrong PO"),"new")</f>
        <v>-</v>
      </c>
      <c r="CY83" s="32" t="str">
        <f>IF(CX83="wrong PO",(VLOOKUP($E83,'Dec 2015'!$D$1:$Z$500,3,FALSE)),"")</f>
        <v/>
      </c>
      <c r="CZ83" s="29" t="str">
        <f>IFERROR(IF(VLOOKUP($E83,'Nov 2015'!$D$1:$Z$500,3,FALSE)=G83,"-","Wrong PO"),"new")</f>
        <v>-</v>
      </c>
      <c r="DA83" s="32" t="str">
        <f>IF(CZ83="wrong PO",(VLOOKUP($E83,'Nov 2015'!$D$1:$Z$500,3,FALSE)),"")</f>
        <v/>
      </c>
      <c r="DB83" s="29" t="str">
        <f>IFERROR(IF(VLOOKUP($E83,'Oct 2015'!$D$1:$Z$500,3,FALSE)=G83,"-","Wrong PO"),"new")</f>
        <v>-</v>
      </c>
      <c r="DC83" s="32" t="str">
        <f>IF(DB83="wrong PO",(VLOOKUP($E83,'Oct 2015'!$D$1:$Z$500,3,FALSE)),"")</f>
        <v/>
      </c>
      <c r="DD83" s="29" t="str">
        <f>IFERROR(IF(VLOOKUP($E83,'Sep 2015'!$D$1:$Z$500,3,FALSE)=G83,"-","Wrong PO"),"new")</f>
        <v>-</v>
      </c>
      <c r="DE83" s="32" t="str">
        <f>IF(DD83="wrong PO",(VLOOKUP($E83,'Sep 2015'!$D$1:$Z$500,3,FALSE)),"")</f>
        <v/>
      </c>
    </row>
    <row r="84" spans="1:109">
      <c r="A84" s="115">
        <v>83</v>
      </c>
      <c r="B84" s="2" t="s">
        <v>841</v>
      </c>
      <c r="C84" s="2" t="s">
        <v>510</v>
      </c>
      <c r="D84" s="2" t="s">
        <v>76</v>
      </c>
      <c r="E84" s="2" t="s">
        <v>85</v>
      </c>
      <c r="F84" s="2" t="s">
        <v>50</v>
      </c>
      <c r="G84" s="21" t="s">
        <v>152</v>
      </c>
      <c r="H84" s="21" t="str">
        <f>IFERROR(VLOOKUP($E84,'Wayne Master'!$B$1:$C$315,2,FALSE),"not on master")</f>
        <v>P0742695</v>
      </c>
      <c r="I84" s="11" t="s">
        <v>2096</v>
      </c>
      <c r="J84" s="3">
        <v>42193</v>
      </c>
      <c r="K84" s="2" t="s">
        <v>28</v>
      </c>
      <c r="L84" s="2" t="s">
        <v>51</v>
      </c>
      <c r="M84" s="2" t="s">
        <v>30</v>
      </c>
      <c r="N84" s="2" t="s">
        <v>31</v>
      </c>
      <c r="O84" s="2" t="s">
        <v>32</v>
      </c>
      <c r="P84" s="4">
        <v>83195</v>
      </c>
      <c r="Q84" s="4">
        <v>85613</v>
      </c>
      <c r="R84" s="4">
        <v>2418</v>
      </c>
      <c r="S84" s="5">
        <v>40.86</v>
      </c>
      <c r="T84" s="4">
        <v>34588</v>
      </c>
      <c r="U84" s="4">
        <v>35685</v>
      </c>
      <c r="V84" s="4">
        <v>1097</v>
      </c>
      <c r="W84" s="5">
        <v>65.599999999999994</v>
      </c>
      <c r="X84" s="5">
        <v>0</v>
      </c>
      <c r="Y84" s="14">
        <v>106.46</v>
      </c>
      <c r="Z84" s="14">
        <v>0</v>
      </c>
      <c r="AA84" s="14">
        <v>106.46</v>
      </c>
      <c r="AB84" s="4">
        <v>24580</v>
      </c>
      <c r="AC84" s="55"/>
      <c r="AD84" s="59">
        <f t="shared" si="7"/>
        <v>3580.42</v>
      </c>
      <c r="AE84" s="59">
        <f t="shared" si="8"/>
        <v>3580.8226999999997</v>
      </c>
      <c r="AF84" s="102">
        <f>IFERROR(IFERROR(VLOOKUP($G84,'FPO034'!$J$9:$Q$196,7,FALSE),(VLOOKUP($H84,'FPO034'!$J$9:$Q$196,7,FALSE))),"No PO")</f>
        <v>21598.32</v>
      </c>
      <c r="AG84" s="102">
        <f>IFERROR(IFERROR(VLOOKUP($G84,'FPO034'!$J$9:$Q$196,8,FALSE),(VLOOKUP($H84,'FPO034'!$J$9:$Q$196,8,FALSE))),"No PO")</f>
        <v>0</v>
      </c>
      <c r="AH84" s="102" t="str">
        <f t="shared" si="9"/>
        <v>--</v>
      </c>
      <c r="AI84" s="59">
        <f>IFERROR(VLOOKUP($E84,'Rev2 Aug 16'!$D$1:$Z$300,22,FALSE),"-")</f>
        <v>106.46</v>
      </c>
      <c r="AJ84" s="59" t="str">
        <f>IFERROR(VLOOKUP($E84,'Rev2 Aug 16'!$D$1:$Z$300,5,FALSE),"-")</f>
        <v>WAY2001H6O</v>
      </c>
      <c r="AK84" s="59" t="str">
        <f>IFERROR(VLOOKUP(AJ84,'Paid Invoices'!$F$6:$I$381,3,FALSE),"")</f>
        <v/>
      </c>
      <c r="AL84" s="59" t="str">
        <f>IFERROR(VLOOKUP(AJ84,'Open Invoices'!$D$1:$E$3000,2,FALSE),"")</f>
        <v/>
      </c>
      <c r="AM84" s="59">
        <f>IFERROR(VLOOKUP($E84,'Rev2 July 16'!$D$1:$Z$300,22,FALSE),"-")</f>
        <v>64.53</v>
      </c>
      <c r="AN84" s="59" t="str">
        <f>IFERROR(VLOOKUP($E84,'Rev2 July 16'!$D$1:$Z$300,5,FALSE),"-")</f>
        <v>WAY2001G6P</v>
      </c>
      <c r="AO84" s="59" t="str">
        <f>IFERROR(VLOOKUP(AN84,'Paid Invoices'!$F$6:$I$381,3,FALSE),"")</f>
        <v/>
      </c>
      <c r="AP84" s="59" t="str">
        <f>IFERROR(VLOOKUP(AN84,'Open Invoices'!$D$1:$E$3000,2,FALSE),"")</f>
        <v/>
      </c>
      <c r="AQ84" s="59">
        <f>IFERROR(VLOOKUP($E84,'Rev June 16'!$D$1:$Z$300,22,FALSE),"-")</f>
        <v>292.19</v>
      </c>
      <c r="AR84" s="59" t="str">
        <f>IFERROR(VLOOKUP($E84,'Rev June 16'!$D$1:$Z$300,4,FALSE),"-")</f>
        <v>WAY2001F6P</v>
      </c>
      <c r="AS84" s="59" t="str">
        <f>IFERROR(VLOOKUP(AR84,'Paid Invoices'!$F$6:$I$381,3,FALSE),"")</f>
        <v/>
      </c>
      <c r="AT84" s="59" t="str">
        <f>IFERROR(VLOOKUP(AR84,'Open Invoices'!$D$1:$E$3000,2,FALSE),"")</f>
        <v/>
      </c>
      <c r="AU84" s="59">
        <f>IFERROR(VLOOKUP($E84,'May 2016'!$D$1:$Z$300,22,FALSE),"-")</f>
        <v>233.9</v>
      </c>
      <c r="AV84" s="59" t="str">
        <f>IFERROR(VLOOKUP($E84,'May 2016'!$D$1:$Z$300,4,FALSE),"-")</f>
        <v>WAY2001E6P</v>
      </c>
      <c r="AW84" s="59" t="str">
        <f>IFERROR(VLOOKUP(AV84,'Paid Invoices'!$F$6:$I$381,3,FALSE),"")</f>
        <v/>
      </c>
      <c r="AX84" s="59" t="str">
        <f>IFERROR(VLOOKUP(AV84,'Open Invoices'!$D$1:$E$3000,2,FALSE),"")</f>
        <v/>
      </c>
      <c r="AY84" s="59">
        <f>IFERROR(VLOOKUP($E84,'Apr 2016'!$D$1:$Z$300,22,FALSE),"-")</f>
        <v>511.19</v>
      </c>
      <c r="AZ84" s="59" t="str">
        <f>IFERROR(VLOOKUP($E84,'Apr 2016'!$D$1:$Z$300,4,FALSE),"-")</f>
        <v>WAY2001D6Q</v>
      </c>
      <c r="BA84" s="59" t="str">
        <f>IFERROR(VLOOKUP(AZ84,'Paid Invoices'!$F$6:$I$381,3,FALSE),"")</f>
        <v/>
      </c>
      <c r="BB84" s="59" t="str">
        <f>IFERROR(VLOOKUP(AZ84,'Open Invoices'!$D$1:$E$3000,2,FALSE),"")</f>
        <v/>
      </c>
      <c r="BC84" s="59">
        <f>IFERROR(VLOOKUP($E84,'Mar 2016'!$D$1:$Z$300,22,FALSE),"-")</f>
        <v>351.64</v>
      </c>
      <c r="BD84" s="59" t="str">
        <f>IFERROR(VLOOKUP($E84,'Mar 2016'!$D$1:$Z$300,4,FALSE),"-")</f>
        <v>WAY2001C6P</v>
      </c>
      <c r="BE84" s="59" t="str">
        <f>IFERROR(VLOOKUP(BD84,'Paid Invoices'!$F$6:$I$381,3,FALSE),"")</f>
        <v/>
      </c>
      <c r="BF84" s="59" t="str">
        <f>IFERROR(VLOOKUP(BD84,'Open Invoices'!$D$1:$E$3000,2,FALSE),"")</f>
        <v/>
      </c>
      <c r="BG84" s="59">
        <f>IFERROR(VLOOKUP($E84,'Feb 2016'!$D$1:$Z$300,22,FALSE),"-")</f>
        <v>351.63</v>
      </c>
      <c r="BH84" s="59" t="str">
        <f>IFERROR(VLOOKUP($E84,'Feb 2016'!$D$1:$Z$300,4,FALSE),"-")</f>
        <v>WAY2001B6L</v>
      </c>
      <c r="BI84" s="59" t="str">
        <f>IFERROR(VLOOKUP(BH84,'Paid Invoices'!$F$6:$I$381,3,FALSE),"")</f>
        <v/>
      </c>
      <c r="BJ84" s="59" t="str">
        <f>IFERROR(VLOOKUP(BH84,'Open Invoices'!$D$1:$E$3000,2,FALSE),"")</f>
        <v/>
      </c>
      <c r="BK84" s="59">
        <f>IFERROR(VLOOKUP($E84,'Jan 2016'!$D$1:$Z$300,22,FALSE),"-")</f>
        <v>204.33</v>
      </c>
      <c r="BL84" s="59" t="str">
        <f>IFERROR(VLOOKUP($E84,'Jan 2016'!$D$1:$Z$300,4,FALSE),"-")</f>
        <v>WAY2001A6AK</v>
      </c>
      <c r="BM84" s="59" t="str">
        <f>IFERROR(VLOOKUP(BL84,'Paid Invoices'!$F$6:$I$381,3,FALSE),"")</f>
        <v/>
      </c>
      <c r="BN84" s="59" t="str">
        <f>IFERROR(VLOOKUP(BL84,'Open Invoices'!$D$1:$E$3000,2,FALSE),"")</f>
        <v/>
      </c>
      <c r="BO84" s="59">
        <f>IFERROR(VLOOKUP($E84,'Dec 2015'!$D$1:$Z$300,22,FALSE),"-")</f>
        <v>245.52</v>
      </c>
      <c r="BP84" s="59" t="str">
        <f>IFERROR(VLOOKUP($E84,'Dec 2015'!$D$1:$Z$300,4,FALSE),"-")</f>
        <v>WAY2001L5L</v>
      </c>
      <c r="BQ84" s="59" t="str">
        <f>IFERROR(VLOOKUP(BP84,'Paid Invoices'!$F$6:$I$381,3,FALSE),"")</f>
        <v/>
      </c>
      <c r="BR84" s="59" t="str">
        <f>IFERROR(VLOOKUP(BP84,'Open Invoices'!$D$1:$E$3000,2,FALSE),"")</f>
        <v/>
      </c>
      <c r="BS84" s="59">
        <f>IFERROR(VLOOKUP($E84,'Nov 2015'!$D$1:$Z$300,22,FALSE),"-")</f>
        <v>392.38</v>
      </c>
      <c r="BT84" s="59" t="str">
        <f>IFERROR(VLOOKUP($E84,'Nov 2015'!$D$1:$Z$300,4,FALSE),"-")</f>
        <v>WAY2001K5AK</v>
      </c>
      <c r="BU84" s="59" t="str">
        <f>IFERROR(VLOOKUP(BT84,'Paid Invoices'!$F$6:$I$381,3,FALSE),"")</f>
        <v/>
      </c>
      <c r="BV84" s="59" t="str">
        <f>IFERROR(VLOOKUP(BT84,'Open Invoices'!$D$1:$E$3000,2,FALSE),"")</f>
        <v/>
      </c>
      <c r="BW84" s="59">
        <f>IFERROR(VLOOKUP($E84,'Oct 2015'!$D$1:$Z$300,22,FALSE),"-")</f>
        <v>603.98</v>
      </c>
      <c r="BX84" s="59" t="str">
        <f>IFERROR(VLOOKUP($E84,'Oct 2015'!$D$1:$Z$300,4,FALSE),"-")</f>
        <v>WAY2001J5AK</v>
      </c>
      <c r="BY84" s="59" t="str">
        <f>IFERROR(VLOOKUP(BX84,'Paid Invoices'!$F$6:$I$381,3,FALSE),"")</f>
        <v/>
      </c>
      <c r="BZ84" s="59" t="str">
        <f>IFERROR(VLOOKUP(BX84,'Open Invoices'!$D$1:$E$3000,2,FALSE),"")</f>
        <v/>
      </c>
      <c r="CA84" s="59">
        <f>IFERROR(VLOOKUP($E84,'Sep 2015'!$D$1:$Z$300,22,FALSE),"-")</f>
        <v>222.67</v>
      </c>
      <c r="CB84" s="59" t="str">
        <f>IFERROR(VLOOKUP($E84,'Sep 2015'!$D$1:$Z$300,4,FALSE),"-")</f>
        <v>WAY2001I5AD</v>
      </c>
      <c r="CC84" s="59" t="str">
        <f>IFERROR(VLOOKUP(CB84,'Paid Invoices'!$F$6:$I$381,3,FALSE),"")</f>
        <v/>
      </c>
      <c r="CD84" s="59" t="str">
        <f>IFERROR(VLOOKUP(CB84,'Open Invoices'!$D$1:$E$3000,2,FALSE),"")</f>
        <v/>
      </c>
      <c r="CE84" s="52"/>
      <c r="CF84" s="52" t="s">
        <v>2115</v>
      </c>
      <c r="CG84" s="49" t="str">
        <f>IFERROR(IFERROR(VLOOKUP($E84,'Asset Group  All Assets'!$B$1:$C$500,2,FALSE),(VLOOKUP($E84,'Missing-WSU-POs'!$B$1:$D$500,3,FALSE))),"?")</f>
        <v>P0742695</v>
      </c>
      <c r="CH84" s="31" t="str">
        <f t="shared" si="6"/>
        <v>P0742695</v>
      </c>
      <c r="CI84" s="31" t="str">
        <f t="shared" si="5"/>
        <v/>
      </c>
      <c r="CJ84" s="29" t="str">
        <f>IFERROR(IF(VLOOKUP($E84,'Org July 2016 '!$D$1:$Z$500,3,FALSE)=G84,"-","Wrong PO"),"new")</f>
        <v>Wrong PO</v>
      </c>
      <c r="CK84" s="32">
        <f>IF(CJ84="wrong PO",(VLOOKUP($E84,'Org July 2016 '!$D$1:$Z$500,3,FALSE)),"")</f>
        <v>0</v>
      </c>
      <c r="CL84" s="29" t="str">
        <f>IFERROR(IF(VLOOKUP($E84,'Org June 2016 '!$D$1:$Z$500,3,FALSE)=G84,"-","Wrong PO"),"new")</f>
        <v>Wrong PO</v>
      </c>
      <c r="CM84" s="32">
        <f>IF(CL84="wrong PO",(VLOOKUP($E84,'Org June 2016 '!$D$1:$Z$500,3,FALSE)),"")</f>
        <v>0</v>
      </c>
      <c r="CN84" s="29" t="str">
        <f>IFERROR(IF(VLOOKUP($E84,'May 2016'!D83:Z582,3,FALSE)=G84,"-","Wrong PO"),"new")</f>
        <v>new</v>
      </c>
      <c r="CO84" s="32" t="str">
        <f>IF(CN84="wrong PO",(VLOOKUP($E84,'May 2016'!D83:Z582,3,FALSE)),"")</f>
        <v/>
      </c>
      <c r="CP84" s="29" t="str">
        <f>IFERROR(IF(VLOOKUP($E84,'Apr 2016'!$D$1:$Z$500,3,FALSE)=G84,"-","Wrong PO"),"new")</f>
        <v>-</v>
      </c>
      <c r="CQ84" s="32" t="str">
        <f>IF(CP84="wrong PO",(VLOOKUP($E84,'Apr 2016'!$D$1:$Z$500,3,FALSE)),"")</f>
        <v/>
      </c>
      <c r="CR84" s="32" t="str">
        <f>IFERROR(IF(VLOOKUP($E84,'Mar 2016'!$D$1:$Z$500,3,FALSE)=G84,"-","Wrong PO"),"new")</f>
        <v>-</v>
      </c>
      <c r="CS84" s="32" t="str">
        <f>IF(CP84="wrong PO",(VLOOKUP($E84,'Mar 2016'!$D$1:$Z$500,3,FALSE)),"")</f>
        <v/>
      </c>
      <c r="CT84" s="32" t="str">
        <f>IFERROR(IF(VLOOKUP($E84,'Feb 2016'!$D$1:$Z$500,3,FALSE)=G84,"-","Wrong PO"),"new")</f>
        <v>-</v>
      </c>
      <c r="CU84" s="32" t="str">
        <f>IF(CP84="wrong PO",(VLOOKUP($E84,'Feb 2016'!$D$1:$Z$500,3,FALSE)),"")</f>
        <v/>
      </c>
      <c r="CV84" s="29" t="str">
        <f>IFERROR(IF(VLOOKUP($E84,'Jan 2016'!$D$1:$Z$500,3,FALSE)=G84,"-","Wrong PO"),"new")</f>
        <v>-</v>
      </c>
      <c r="CW84" s="32" t="str">
        <f>IF(CV84="wrong PO",(VLOOKUP($E84,'Jan 2016'!$D$1:$Z$500,3,FALSE)),"")</f>
        <v/>
      </c>
      <c r="CX84" s="29" t="str">
        <f>IFERROR(IF(VLOOKUP($E84,'Dec 2015'!$D$1:$Z$500,3,FALSE)=G84,"-","Wrong PO"),"new")</f>
        <v>-</v>
      </c>
      <c r="CY84" s="32" t="str">
        <f>IF(CX84="wrong PO",(VLOOKUP($E84,'Dec 2015'!$D$1:$Z$500,3,FALSE)),"")</f>
        <v/>
      </c>
      <c r="CZ84" s="29" t="str">
        <f>IFERROR(IF(VLOOKUP($E84,'Nov 2015'!$D$1:$Z$500,3,FALSE)=G84,"-","Wrong PO"),"new")</f>
        <v>-</v>
      </c>
      <c r="DA84" s="32" t="str">
        <f>IF(CZ84="wrong PO",(VLOOKUP($E84,'Nov 2015'!$D$1:$Z$500,3,FALSE)),"")</f>
        <v/>
      </c>
      <c r="DB84" s="29" t="str">
        <f>IFERROR(IF(VLOOKUP($E84,'Oct 2015'!$D$1:$Z$500,3,FALSE)=G84,"-","Wrong PO"),"new")</f>
        <v>-</v>
      </c>
      <c r="DC84" s="32" t="str">
        <f>IF(DB84="wrong PO",(VLOOKUP($E84,'Oct 2015'!$D$1:$Z$500,3,FALSE)),"")</f>
        <v/>
      </c>
      <c r="DD84" s="29" t="str">
        <f>IFERROR(IF(VLOOKUP($E84,'Sep 2015'!$D$1:$Z$500,3,FALSE)=G84,"-","Wrong PO"),"new")</f>
        <v>-</v>
      </c>
      <c r="DE84" s="32" t="str">
        <f>IF(DD84="wrong PO",(VLOOKUP($E84,'Sep 2015'!$D$1:$Z$500,3,FALSE)),"")</f>
        <v/>
      </c>
    </row>
    <row r="85" spans="1:109">
      <c r="A85" s="115">
        <v>84</v>
      </c>
      <c r="B85" s="2" t="s">
        <v>841</v>
      </c>
      <c r="C85" s="2" t="s">
        <v>510</v>
      </c>
      <c r="D85" s="2" t="s">
        <v>76</v>
      </c>
      <c r="E85" s="2" t="s">
        <v>86</v>
      </c>
      <c r="F85" s="2" t="s">
        <v>72</v>
      </c>
      <c r="G85" s="21" t="s">
        <v>152</v>
      </c>
      <c r="H85" s="21" t="str">
        <f>IFERROR(VLOOKUP($E85,'Wayne Master'!$B$1:$C$315,2,FALSE),"not on master")</f>
        <v>P0742695</v>
      </c>
      <c r="I85" s="11" t="s">
        <v>2096</v>
      </c>
      <c r="J85" s="3">
        <v>42194</v>
      </c>
      <c r="K85" s="2" t="s">
        <v>28</v>
      </c>
      <c r="L85" s="2" t="s">
        <v>73</v>
      </c>
      <c r="M85" s="2" t="s">
        <v>30</v>
      </c>
      <c r="N85" s="2" t="s">
        <v>31</v>
      </c>
      <c r="O85" s="2" t="s">
        <v>32</v>
      </c>
      <c r="P85" s="4">
        <v>197781</v>
      </c>
      <c r="Q85" s="4">
        <v>205759</v>
      </c>
      <c r="R85" s="4">
        <v>7978</v>
      </c>
      <c r="S85" s="5">
        <v>134.83000000000001</v>
      </c>
      <c r="T85" s="4">
        <v>67079</v>
      </c>
      <c r="U85" s="4">
        <v>70359</v>
      </c>
      <c r="V85" s="4">
        <v>3280</v>
      </c>
      <c r="W85" s="5">
        <v>196.14</v>
      </c>
      <c r="X85" s="5">
        <v>0</v>
      </c>
      <c r="Y85" s="14">
        <v>330.97</v>
      </c>
      <c r="Z85" s="14">
        <v>0</v>
      </c>
      <c r="AA85" s="14">
        <v>330.97</v>
      </c>
      <c r="AB85" s="4">
        <v>24580</v>
      </c>
      <c r="AC85" s="55"/>
      <c r="AD85" s="59">
        <f t="shared" si="7"/>
        <v>7684.05</v>
      </c>
      <c r="AE85" s="59">
        <f t="shared" si="8"/>
        <v>7684.7952999999998</v>
      </c>
      <c r="AF85" s="102">
        <f>IFERROR(IFERROR(VLOOKUP($G85,'FPO034'!$J$9:$Q$196,7,FALSE),(VLOOKUP($H85,'FPO034'!$J$9:$Q$196,7,FALSE))),"No PO")</f>
        <v>21598.32</v>
      </c>
      <c r="AG85" s="102">
        <f>IFERROR(IFERROR(VLOOKUP($G85,'FPO034'!$J$9:$Q$196,8,FALSE),(VLOOKUP($H85,'FPO034'!$J$9:$Q$196,8,FALSE))),"No PO")</f>
        <v>0</v>
      </c>
      <c r="AH85" s="102" t="str">
        <f t="shared" si="9"/>
        <v>--</v>
      </c>
      <c r="AI85" s="59">
        <f>IFERROR(VLOOKUP($E85,'Rev2 Aug 16'!$D$1:$Z$300,22,FALSE),"-")</f>
        <v>330.97</v>
      </c>
      <c r="AJ85" s="59" t="str">
        <f>IFERROR(VLOOKUP($E85,'Rev2 Aug 16'!$D$1:$Z$300,5,FALSE),"-")</f>
        <v>WAY2001H6O</v>
      </c>
      <c r="AK85" s="59" t="str">
        <f>IFERROR(VLOOKUP(AJ85,'Paid Invoices'!$F$6:$I$381,3,FALSE),"")</f>
        <v/>
      </c>
      <c r="AL85" s="59" t="str">
        <f>IFERROR(VLOOKUP(AJ85,'Open Invoices'!$D$1:$E$3000,2,FALSE),"")</f>
        <v/>
      </c>
      <c r="AM85" s="59">
        <f>IFERROR(VLOOKUP($E85,'Rev2 July 16'!$D$1:$Z$300,22,FALSE),"-")</f>
        <v>516.98</v>
      </c>
      <c r="AN85" s="59" t="str">
        <f>IFERROR(VLOOKUP($E85,'Rev2 July 16'!$D$1:$Z$300,5,FALSE),"-")</f>
        <v>WAY2001G6P</v>
      </c>
      <c r="AO85" s="59" t="str">
        <f>IFERROR(VLOOKUP(AN85,'Paid Invoices'!$F$6:$I$381,3,FALSE),"")</f>
        <v/>
      </c>
      <c r="AP85" s="59" t="str">
        <f>IFERROR(VLOOKUP(AN85,'Open Invoices'!$D$1:$E$3000,2,FALSE),"")</f>
        <v/>
      </c>
      <c r="AQ85" s="59">
        <f>IFERROR(VLOOKUP($E85,'Rev June 16'!$D$1:$Z$300,22,FALSE),"-")</f>
        <v>392.25</v>
      </c>
      <c r="AR85" s="59" t="str">
        <f>IFERROR(VLOOKUP($E85,'Rev June 16'!$D$1:$Z$300,4,FALSE),"-")</f>
        <v>WAY2001F6P</v>
      </c>
      <c r="AS85" s="59" t="str">
        <f>IFERROR(VLOOKUP(AR85,'Paid Invoices'!$F$6:$I$381,3,FALSE),"")</f>
        <v/>
      </c>
      <c r="AT85" s="59" t="str">
        <f>IFERROR(VLOOKUP(AR85,'Open Invoices'!$D$1:$E$3000,2,FALSE),"")</f>
        <v/>
      </c>
      <c r="AU85" s="59">
        <f>IFERROR(VLOOKUP($E85,'May 2016'!$D$1:$Z$300,22,FALSE),"-")</f>
        <v>998.96</v>
      </c>
      <c r="AV85" s="59" t="str">
        <f>IFERROR(VLOOKUP($E85,'May 2016'!$D$1:$Z$300,4,FALSE),"-")</f>
        <v>WAY2001E6P</v>
      </c>
      <c r="AW85" s="59" t="str">
        <f>IFERROR(VLOOKUP(AV85,'Paid Invoices'!$F$6:$I$381,3,FALSE),"")</f>
        <v/>
      </c>
      <c r="AX85" s="59" t="str">
        <f>IFERROR(VLOOKUP(AV85,'Open Invoices'!$D$1:$E$3000,2,FALSE),"")</f>
        <v/>
      </c>
      <c r="AY85" s="59">
        <f>IFERROR(VLOOKUP($E85,'Apr 2016'!$D$1:$Z$300,22,FALSE),"-")</f>
        <v>585.21</v>
      </c>
      <c r="AZ85" s="59" t="str">
        <f>IFERROR(VLOOKUP($E85,'Apr 2016'!$D$1:$Z$300,4,FALSE),"-")</f>
        <v>WAY2001D6Q</v>
      </c>
      <c r="BA85" s="59" t="str">
        <f>IFERROR(VLOOKUP(AZ85,'Paid Invoices'!$F$6:$I$381,3,FALSE),"")</f>
        <v/>
      </c>
      <c r="BB85" s="59" t="str">
        <f>IFERROR(VLOOKUP(AZ85,'Open Invoices'!$D$1:$E$3000,2,FALSE),"")</f>
        <v/>
      </c>
      <c r="BC85" s="59">
        <f>IFERROR(VLOOKUP($E85,'Mar 2016'!$D$1:$Z$300,22,FALSE),"-")</f>
        <v>749.54</v>
      </c>
      <c r="BD85" s="59" t="str">
        <f>IFERROR(VLOOKUP($E85,'Mar 2016'!$D$1:$Z$300,4,FALSE),"-")</f>
        <v>WAY2001C6P</v>
      </c>
      <c r="BE85" s="59" t="str">
        <f>IFERROR(VLOOKUP(BD85,'Paid Invoices'!$F$6:$I$381,3,FALSE),"")</f>
        <v/>
      </c>
      <c r="BF85" s="59" t="str">
        <f>IFERROR(VLOOKUP(BD85,'Open Invoices'!$D$1:$E$3000,2,FALSE),"")</f>
        <v/>
      </c>
      <c r="BG85" s="59">
        <f>IFERROR(VLOOKUP($E85,'Feb 2016'!$D$1:$Z$300,22,FALSE),"-")</f>
        <v>889.09</v>
      </c>
      <c r="BH85" s="59" t="str">
        <f>IFERROR(VLOOKUP($E85,'Feb 2016'!$D$1:$Z$300,4,FALSE),"-")</f>
        <v>WAY2001B6L</v>
      </c>
      <c r="BI85" s="59" t="str">
        <f>IFERROR(VLOOKUP(BH85,'Paid Invoices'!$F$6:$I$381,3,FALSE),"")</f>
        <v/>
      </c>
      <c r="BJ85" s="59" t="str">
        <f>IFERROR(VLOOKUP(BH85,'Open Invoices'!$D$1:$E$3000,2,FALSE),"")</f>
        <v/>
      </c>
      <c r="BK85" s="59">
        <f>IFERROR(VLOOKUP($E85,'Jan 2016'!$D$1:$Z$300,22,FALSE),"-")</f>
        <v>425.33</v>
      </c>
      <c r="BL85" s="59" t="str">
        <f>IFERROR(VLOOKUP($E85,'Jan 2016'!$D$1:$Z$300,4,FALSE),"-")</f>
        <v>WAY2001A6AK</v>
      </c>
      <c r="BM85" s="59" t="str">
        <f>IFERROR(VLOOKUP(BL85,'Paid Invoices'!$F$6:$I$381,3,FALSE),"")</f>
        <v/>
      </c>
      <c r="BN85" s="59" t="str">
        <f>IFERROR(VLOOKUP(BL85,'Open Invoices'!$D$1:$E$3000,2,FALSE),"")</f>
        <v/>
      </c>
      <c r="BO85" s="59">
        <f>IFERROR(VLOOKUP($E85,'Dec 2015'!$D$1:$Z$300,22,FALSE),"-")</f>
        <v>792.16</v>
      </c>
      <c r="BP85" s="59" t="str">
        <f>IFERROR(VLOOKUP($E85,'Dec 2015'!$D$1:$Z$300,4,FALSE),"-")</f>
        <v>WAY2001L5L</v>
      </c>
      <c r="BQ85" s="59" t="str">
        <f>IFERROR(VLOOKUP(BP85,'Paid Invoices'!$F$6:$I$381,3,FALSE),"")</f>
        <v/>
      </c>
      <c r="BR85" s="59" t="str">
        <f>IFERROR(VLOOKUP(BP85,'Open Invoices'!$D$1:$E$3000,2,FALSE),"")</f>
        <v/>
      </c>
      <c r="BS85" s="59">
        <f>IFERROR(VLOOKUP($E85,'Nov 2015'!$D$1:$Z$300,22,FALSE),"-")</f>
        <v>804.64</v>
      </c>
      <c r="BT85" s="59" t="str">
        <f>IFERROR(VLOOKUP($E85,'Nov 2015'!$D$1:$Z$300,4,FALSE),"-")</f>
        <v>WAY2001K5AK</v>
      </c>
      <c r="BU85" s="59" t="str">
        <f>IFERROR(VLOOKUP(BT85,'Paid Invoices'!$F$6:$I$381,3,FALSE),"")</f>
        <v/>
      </c>
      <c r="BV85" s="59" t="str">
        <f>IFERROR(VLOOKUP(BT85,'Open Invoices'!$D$1:$E$3000,2,FALSE),"")</f>
        <v/>
      </c>
      <c r="BW85" s="59">
        <f>IFERROR(VLOOKUP($E85,'Oct 2015'!$D$1:$Z$300,22,FALSE),"-")</f>
        <v>927.91</v>
      </c>
      <c r="BX85" s="59" t="str">
        <f>IFERROR(VLOOKUP($E85,'Oct 2015'!$D$1:$Z$300,4,FALSE),"-")</f>
        <v>WAY2001J5AK</v>
      </c>
      <c r="BY85" s="59" t="str">
        <f>IFERROR(VLOOKUP(BX85,'Paid Invoices'!$F$6:$I$381,3,FALSE),"")</f>
        <v/>
      </c>
      <c r="BZ85" s="59" t="str">
        <f>IFERROR(VLOOKUP(BX85,'Open Invoices'!$D$1:$E$3000,2,FALSE),"")</f>
        <v/>
      </c>
      <c r="CA85" s="59">
        <f>IFERROR(VLOOKUP($E85,'Sep 2015'!$D$1:$Z$300,22,FALSE),"-")</f>
        <v>271.01</v>
      </c>
      <c r="CB85" s="59" t="str">
        <f>IFERROR(VLOOKUP($E85,'Sep 2015'!$D$1:$Z$300,4,FALSE),"-")</f>
        <v>WAY2001I5AD</v>
      </c>
      <c r="CC85" s="59" t="str">
        <f>IFERROR(VLOOKUP(CB85,'Paid Invoices'!$F$6:$I$381,3,FALSE),"")</f>
        <v/>
      </c>
      <c r="CD85" s="59" t="str">
        <f>IFERROR(VLOOKUP(CB85,'Open Invoices'!$D$1:$E$3000,2,FALSE),"")</f>
        <v/>
      </c>
      <c r="CE85" s="52"/>
      <c r="CF85" s="52" t="s">
        <v>2115</v>
      </c>
      <c r="CG85" s="49" t="str">
        <f>IFERROR(IFERROR(VLOOKUP($E85,'Asset Group  All Assets'!$B$1:$C$500,2,FALSE),(VLOOKUP($E85,'Missing-WSU-POs'!$B$1:$D$500,3,FALSE))),"?")</f>
        <v>P0742695</v>
      </c>
      <c r="CH85" s="31" t="str">
        <f t="shared" si="6"/>
        <v>P0742695</v>
      </c>
      <c r="CI85" s="31" t="str">
        <f t="shared" si="5"/>
        <v/>
      </c>
      <c r="CJ85" s="29" t="str">
        <f>IFERROR(IF(VLOOKUP($E85,'Org July 2016 '!$D$1:$Z$500,3,FALSE)=G85,"-","Wrong PO"),"new")</f>
        <v>Wrong PO</v>
      </c>
      <c r="CK85" s="32">
        <f>IF(CJ85="wrong PO",(VLOOKUP($E85,'Org July 2016 '!$D$1:$Z$500,3,FALSE)),"")</f>
        <v>0</v>
      </c>
      <c r="CL85" s="29" t="str">
        <f>IFERROR(IF(VLOOKUP($E85,'Org June 2016 '!$D$1:$Z$500,3,FALSE)=G85,"-","Wrong PO"),"new")</f>
        <v>Wrong PO</v>
      </c>
      <c r="CM85" s="32">
        <f>IF(CL85="wrong PO",(VLOOKUP($E85,'Org June 2016 '!$D$1:$Z$500,3,FALSE)),"")</f>
        <v>0</v>
      </c>
      <c r="CN85" s="29" t="str">
        <f>IFERROR(IF(VLOOKUP($E85,'May 2016'!D84:Z583,3,FALSE)=G85,"-","Wrong PO"),"new")</f>
        <v>new</v>
      </c>
      <c r="CO85" s="32" t="str">
        <f>IF(CN85="wrong PO",(VLOOKUP($E85,'May 2016'!D84:Z583,3,FALSE)),"")</f>
        <v/>
      </c>
      <c r="CP85" s="29" t="str">
        <f>IFERROR(IF(VLOOKUP($E85,'Apr 2016'!$D$1:$Z$500,3,FALSE)=G85,"-","Wrong PO"),"new")</f>
        <v>-</v>
      </c>
      <c r="CQ85" s="32" t="str">
        <f>IF(CP85="wrong PO",(VLOOKUP($E85,'Apr 2016'!$D$1:$Z$500,3,FALSE)),"")</f>
        <v/>
      </c>
      <c r="CR85" s="32" t="str">
        <f>IFERROR(IF(VLOOKUP($E85,'Mar 2016'!$D$1:$Z$500,3,FALSE)=G85,"-","Wrong PO"),"new")</f>
        <v>-</v>
      </c>
      <c r="CS85" s="32" t="str">
        <f>IF(CP85="wrong PO",(VLOOKUP($E85,'Mar 2016'!$D$1:$Z$500,3,FALSE)),"")</f>
        <v/>
      </c>
      <c r="CT85" s="32" t="str">
        <f>IFERROR(IF(VLOOKUP($E85,'Feb 2016'!$D$1:$Z$500,3,FALSE)=G85,"-","Wrong PO"),"new")</f>
        <v>-</v>
      </c>
      <c r="CU85" s="32" t="str">
        <f>IF(CP85="wrong PO",(VLOOKUP($E85,'Feb 2016'!$D$1:$Z$500,3,FALSE)),"")</f>
        <v/>
      </c>
      <c r="CV85" s="29" t="str">
        <f>IFERROR(IF(VLOOKUP($E85,'Jan 2016'!$D$1:$Z$500,3,FALSE)=G85,"-","Wrong PO"),"new")</f>
        <v>-</v>
      </c>
      <c r="CW85" s="32" t="str">
        <f>IF(CV85="wrong PO",(VLOOKUP($E85,'Jan 2016'!$D$1:$Z$500,3,FALSE)),"")</f>
        <v/>
      </c>
      <c r="CX85" s="29" t="str">
        <f>IFERROR(IF(VLOOKUP($E85,'Dec 2015'!$D$1:$Z$500,3,FALSE)=G85,"-","Wrong PO"),"new")</f>
        <v>-</v>
      </c>
      <c r="CY85" s="32" t="str">
        <f>IF(CX85="wrong PO",(VLOOKUP($E85,'Dec 2015'!$D$1:$Z$500,3,FALSE)),"")</f>
        <v/>
      </c>
      <c r="CZ85" s="29" t="str">
        <f>IFERROR(IF(VLOOKUP($E85,'Nov 2015'!$D$1:$Z$500,3,FALSE)=G85,"-","Wrong PO"),"new")</f>
        <v>-</v>
      </c>
      <c r="DA85" s="32" t="str">
        <f>IF(CZ85="wrong PO",(VLOOKUP($E85,'Nov 2015'!$D$1:$Z$500,3,FALSE)),"")</f>
        <v/>
      </c>
      <c r="DB85" s="29" t="str">
        <f>IFERROR(IF(VLOOKUP($E85,'Oct 2015'!$D$1:$Z$500,3,FALSE)=G85,"-","Wrong PO"),"new")</f>
        <v>-</v>
      </c>
      <c r="DC85" s="32" t="str">
        <f>IF(DB85="wrong PO",(VLOOKUP($E85,'Oct 2015'!$D$1:$Z$500,3,FALSE)),"")</f>
        <v/>
      </c>
      <c r="DD85" s="29" t="str">
        <f>IFERROR(IF(VLOOKUP($E85,'Sep 2015'!$D$1:$Z$500,3,FALSE)=G85,"-","Wrong PO"),"new")</f>
        <v>-</v>
      </c>
      <c r="DE85" s="32" t="str">
        <f>IF(DD85="wrong PO",(VLOOKUP($E85,'Sep 2015'!$D$1:$Z$500,3,FALSE)),"")</f>
        <v/>
      </c>
    </row>
    <row r="86" spans="1:109">
      <c r="A86" s="115">
        <v>85</v>
      </c>
      <c r="B86" s="2" t="s">
        <v>841</v>
      </c>
      <c r="C86" s="2" t="s">
        <v>510</v>
      </c>
      <c r="D86" s="2" t="s">
        <v>76</v>
      </c>
      <c r="E86" s="2" t="s">
        <v>89</v>
      </c>
      <c r="F86" s="2" t="s">
        <v>50</v>
      </c>
      <c r="G86" s="21" t="s">
        <v>152</v>
      </c>
      <c r="H86" s="21" t="str">
        <f>IFERROR(VLOOKUP($E86,'Wayne Master'!$B$1:$C$315,2,FALSE),"not on master")</f>
        <v>P0742695</v>
      </c>
      <c r="I86" s="11" t="s">
        <v>2096</v>
      </c>
      <c r="J86" s="3">
        <v>42214</v>
      </c>
      <c r="K86" s="2" t="s">
        <v>28</v>
      </c>
      <c r="L86" s="2" t="s">
        <v>51</v>
      </c>
      <c r="M86" s="2" t="s">
        <v>30</v>
      </c>
      <c r="N86" s="2" t="s">
        <v>31</v>
      </c>
      <c r="O86" s="2" t="s">
        <v>32</v>
      </c>
      <c r="P86" s="4">
        <v>44986</v>
      </c>
      <c r="Q86" s="4">
        <v>47962</v>
      </c>
      <c r="R86" s="4">
        <v>2976</v>
      </c>
      <c r="S86" s="5">
        <v>50.29</v>
      </c>
      <c r="T86" s="4">
        <v>14646</v>
      </c>
      <c r="U86" s="4">
        <v>15344</v>
      </c>
      <c r="V86" s="4">
        <v>698</v>
      </c>
      <c r="W86" s="5">
        <v>41.74</v>
      </c>
      <c r="X86" s="5">
        <v>0</v>
      </c>
      <c r="Y86" s="14">
        <v>92.03</v>
      </c>
      <c r="Z86" s="14">
        <v>0</v>
      </c>
      <c r="AA86" s="14">
        <v>92.03</v>
      </c>
      <c r="AB86" s="4">
        <v>24580</v>
      </c>
      <c r="AC86" s="55"/>
      <c r="AD86" s="59">
        <f t="shared" si="7"/>
        <v>1727.33</v>
      </c>
      <c r="AE86" s="59">
        <f t="shared" si="8"/>
        <v>1728.1289999999999</v>
      </c>
      <c r="AF86" s="102">
        <f>IFERROR(IFERROR(VLOOKUP($G86,'FPO034'!$J$9:$Q$196,7,FALSE),(VLOOKUP($H86,'FPO034'!$J$9:$Q$196,7,FALSE))),"No PO")</f>
        <v>21598.32</v>
      </c>
      <c r="AG86" s="102">
        <f>IFERROR(IFERROR(VLOOKUP($G86,'FPO034'!$J$9:$Q$196,8,FALSE),(VLOOKUP($H86,'FPO034'!$J$9:$Q$196,8,FALSE))),"No PO")</f>
        <v>0</v>
      </c>
      <c r="AH86" s="102" t="str">
        <f t="shared" si="9"/>
        <v>--</v>
      </c>
      <c r="AI86" s="59">
        <f>IFERROR(VLOOKUP($E86,'Rev2 Aug 16'!$D$1:$Z$300,22,FALSE),"-")</f>
        <v>92.03</v>
      </c>
      <c r="AJ86" s="59" t="str">
        <f>IFERROR(VLOOKUP($E86,'Rev2 Aug 16'!$D$1:$Z$300,5,FALSE),"-")</f>
        <v>WAY2001H6O</v>
      </c>
      <c r="AK86" s="59" t="str">
        <f>IFERROR(VLOOKUP(AJ86,'Paid Invoices'!$F$6:$I$381,3,FALSE),"")</f>
        <v/>
      </c>
      <c r="AL86" s="59" t="str">
        <f>IFERROR(VLOOKUP(AJ86,'Open Invoices'!$D$1:$E$3000,2,FALSE),"")</f>
        <v/>
      </c>
      <c r="AM86" s="59">
        <f>IFERROR(VLOOKUP($E86,'Rev2 July 16'!$D$1:$Z$300,22,FALSE),"-")</f>
        <v>132.16999999999999</v>
      </c>
      <c r="AN86" s="59" t="str">
        <f>IFERROR(VLOOKUP($E86,'Rev2 July 16'!$D$1:$Z$300,5,FALSE),"-")</f>
        <v>WAY2001G6P</v>
      </c>
      <c r="AO86" s="59" t="str">
        <f>IFERROR(VLOOKUP(AN86,'Paid Invoices'!$F$6:$I$381,3,FALSE),"")</f>
        <v/>
      </c>
      <c r="AP86" s="59" t="str">
        <f>IFERROR(VLOOKUP(AN86,'Open Invoices'!$D$1:$E$3000,2,FALSE),"")</f>
        <v/>
      </c>
      <c r="AQ86" s="59">
        <f>IFERROR(VLOOKUP($E86,'Rev June 16'!$D$1:$Z$300,22,FALSE),"-")</f>
        <v>143.51</v>
      </c>
      <c r="AR86" s="59" t="str">
        <f>IFERROR(VLOOKUP($E86,'Rev June 16'!$D$1:$Z$300,4,FALSE),"-")</f>
        <v>WAY2001F6P</v>
      </c>
      <c r="AS86" s="59" t="str">
        <f>IFERROR(VLOOKUP(AR86,'Paid Invoices'!$F$6:$I$381,3,FALSE),"")</f>
        <v/>
      </c>
      <c r="AT86" s="59" t="str">
        <f>IFERROR(VLOOKUP(AR86,'Open Invoices'!$D$1:$E$3000,2,FALSE),"")</f>
        <v/>
      </c>
      <c r="AU86" s="59">
        <f>IFERROR(VLOOKUP($E86,'May 2016'!$D$1:$Z$300,22,FALSE),"-")</f>
        <v>110.5</v>
      </c>
      <c r="AV86" s="59" t="str">
        <f>IFERROR(VLOOKUP($E86,'May 2016'!$D$1:$Z$300,4,FALSE),"-")</f>
        <v>WAY2001E6P</v>
      </c>
      <c r="AW86" s="59" t="str">
        <f>IFERROR(VLOOKUP(AV86,'Paid Invoices'!$F$6:$I$381,3,FALSE),"")</f>
        <v/>
      </c>
      <c r="AX86" s="59" t="str">
        <f>IFERROR(VLOOKUP(AV86,'Open Invoices'!$D$1:$E$3000,2,FALSE),"")</f>
        <v/>
      </c>
      <c r="AY86" s="59">
        <f>IFERROR(VLOOKUP($E86,'Apr 2016'!$D$1:$Z$300,22,FALSE),"-")</f>
        <v>238.19</v>
      </c>
      <c r="AZ86" s="59" t="str">
        <f>IFERROR(VLOOKUP($E86,'Apr 2016'!$D$1:$Z$300,4,FALSE),"-")</f>
        <v>WAY2001D6Q</v>
      </c>
      <c r="BA86" s="59" t="str">
        <f>IFERROR(VLOOKUP(AZ86,'Paid Invoices'!$F$6:$I$381,3,FALSE),"")</f>
        <v/>
      </c>
      <c r="BB86" s="59" t="str">
        <f>IFERROR(VLOOKUP(AZ86,'Open Invoices'!$D$1:$E$3000,2,FALSE),"")</f>
        <v/>
      </c>
      <c r="BC86" s="59">
        <f>IFERROR(VLOOKUP($E86,'Mar 2016'!$D$1:$Z$300,22,FALSE),"-")</f>
        <v>119.52</v>
      </c>
      <c r="BD86" s="59" t="str">
        <f>IFERROR(VLOOKUP($E86,'Mar 2016'!$D$1:$Z$300,4,FALSE),"-")</f>
        <v>WAY2001C6P</v>
      </c>
      <c r="BE86" s="59" t="str">
        <f>IFERROR(VLOOKUP(BD86,'Paid Invoices'!$F$6:$I$381,3,FALSE),"")</f>
        <v/>
      </c>
      <c r="BF86" s="59" t="str">
        <f>IFERROR(VLOOKUP(BD86,'Open Invoices'!$D$1:$E$3000,2,FALSE),"")</f>
        <v/>
      </c>
      <c r="BG86" s="59">
        <f>IFERROR(VLOOKUP($E86,'Feb 2016'!$D$1:$Z$300,22,FALSE),"-")</f>
        <v>231.76</v>
      </c>
      <c r="BH86" s="59" t="str">
        <f>IFERROR(VLOOKUP($E86,'Feb 2016'!$D$1:$Z$300,4,FALSE),"-")</f>
        <v>WAY2001B6L</v>
      </c>
      <c r="BI86" s="59" t="str">
        <f>IFERROR(VLOOKUP(BH86,'Paid Invoices'!$F$6:$I$381,3,FALSE),"")</f>
        <v/>
      </c>
      <c r="BJ86" s="59" t="str">
        <f>IFERROR(VLOOKUP(BH86,'Open Invoices'!$D$1:$E$3000,2,FALSE),"")</f>
        <v/>
      </c>
      <c r="BK86" s="59">
        <f>IFERROR(VLOOKUP($E86,'Jan 2016'!$D$1:$Z$300,22,FALSE),"-")</f>
        <v>82.09</v>
      </c>
      <c r="BL86" s="59" t="str">
        <f>IFERROR(VLOOKUP($E86,'Jan 2016'!$D$1:$Z$300,4,FALSE),"-")</f>
        <v>WAY2001A6AK</v>
      </c>
      <c r="BM86" s="59" t="str">
        <f>IFERROR(VLOOKUP(BL86,'Paid Invoices'!$F$6:$I$381,3,FALSE),"")</f>
        <v/>
      </c>
      <c r="BN86" s="59" t="str">
        <f>IFERROR(VLOOKUP(BL86,'Open Invoices'!$D$1:$E$3000,2,FALSE),"")</f>
        <v/>
      </c>
      <c r="BO86" s="59">
        <f>IFERROR(VLOOKUP($E86,'Dec 2015'!$D$1:$Z$300,22,FALSE),"-")</f>
        <v>73.87</v>
      </c>
      <c r="BP86" s="59" t="str">
        <f>IFERROR(VLOOKUP($E86,'Dec 2015'!$D$1:$Z$300,4,FALSE),"-")</f>
        <v>WAY2001L5L</v>
      </c>
      <c r="BQ86" s="59" t="str">
        <f>IFERROR(VLOOKUP(BP86,'Paid Invoices'!$F$6:$I$381,3,FALSE),"")</f>
        <v/>
      </c>
      <c r="BR86" s="59" t="str">
        <f>IFERROR(VLOOKUP(BP86,'Open Invoices'!$D$1:$E$3000,2,FALSE),"")</f>
        <v/>
      </c>
      <c r="BS86" s="59">
        <f>IFERROR(VLOOKUP($E86,'Nov 2015'!$D$1:$Z$300,22,FALSE),"-")</f>
        <v>74.55</v>
      </c>
      <c r="BT86" s="59" t="str">
        <f>IFERROR(VLOOKUP($E86,'Nov 2015'!$D$1:$Z$300,4,FALSE),"-")</f>
        <v>WAY2001K5AK</v>
      </c>
      <c r="BU86" s="59" t="str">
        <f>IFERROR(VLOOKUP(BT86,'Paid Invoices'!$F$6:$I$381,3,FALSE),"")</f>
        <v/>
      </c>
      <c r="BV86" s="59" t="str">
        <f>IFERROR(VLOOKUP(BT86,'Open Invoices'!$D$1:$E$3000,2,FALSE),"")</f>
        <v/>
      </c>
      <c r="BW86" s="59">
        <f>IFERROR(VLOOKUP($E86,'Oct 2015'!$D$1:$Z$300,22,FALSE),"-")</f>
        <v>390.41</v>
      </c>
      <c r="BX86" s="59" t="str">
        <f>IFERROR(VLOOKUP($E86,'Oct 2015'!$D$1:$Z$300,4,FALSE),"-")</f>
        <v>WAY2001J5AK</v>
      </c>
      <c r="BY86" s="59" t="str">
        <f>IFERROR(VLOOKUP(BX86,'Paid Invoices'!$F$6:$I$381,3,FALSE),"")</f>
        <v/>
      </c>
      <c r="BZ86" s="59" t="str">
        <f>IFERROR(VLOOKUP(BX86,'Open Invoices'!$D$1:$E$3000,2,FALSE),"")</f>
        <v/>
      </c>
      <c r="CA86" s="59">
        <f>IFERROR(VLOOKUP($E86,'Sep 2015'!$D$1:$Z$300,22,FALSE),"-")</f>
        <v>38.729999999999997</v>
      </c>
      <c r="CB86" s="59" t="str">
        <f>IFERROR(VLOOKUP($E86,'Sep 2015'!$D$1:$Z$300,4,FALSE),"-")</f>
        <v>WAY2001I5AD</v>
      </c>
      <c r="CC86" s="59" t="str">
        <f>IFERROR(VLOOKUP(CB86,'Paid Invoices'!$F$6:$I$381,3,FALSE),"")</f>
        <v/>
      </c>
      <c r="CD86" s="59" t="str">
        <f>IFERROR(VLOOKUP(CB86,'Open Invoices'!$D$1:$E$3000,2,FALSE),"")</f>
        <v/>
      </c>
      <c r="CE86" s="52"/>
      <c r="CF86" s="52" t="s">
        <v>2115</v>
      </c>
      <c r="CG86" s="49" t="str">
        <f>IFERROR(IFERROR(VLOOKUP($E86,'Asset Group  All Assets'!$B$1:$C$500,2,FALSE),(VLOOKUP($E86,'Missing-WSU-POs'!$B$1:$D$500,3,FALSE))),"?")</f>
        <v>P0742695</v>
      </c>
      <c r="CH86" s="31" t="str">
        <f t="shared" si="6"/>
        <v>P0742695</v>
      </c>
      <c r="CI86" s="31" t="str">
        <f t="shared" si="5"/>
        <v/>
      </c>
      <c r="CJ86" s="29" t="str">
        <f>IFERROR(IF(VLOOKUP($E86,'Org July 2016 '!$D$1:$Z$500,3,FALSE)=G86,"-","Wrong PO"),"new")</f>
        <v>Wrong PO</v>
      </c>
      <c r="CK86" s="32">
        <f>IF(CJ86="wrong PO",(VLOOKUP($E86,'Org July 2016 '!$D$1:$Z$500,3,FALSE)),"")</f>
        <v>0</v>
      </c>
      <c r="CL86" s="29" t="str">
        <f>IFERROR(IF(VLOOKUP($E86,'Org June 2016 '!$D$1:$Z$500,3,FALSE)=G86,"-","Wrong PO"),"new")</f>
        <v>Wrong PO</v>
      </c>
      <c r="CM86" s="32">
        <f>IF(CL86="wrong PO",(VLOOKUP($E86,'Org June 2016 '!$D$1:$Z$500,3,FALSE)),"")</f>
        <v>0</v>
      </c>
      <c r="CN86" s="29" t="str">
        <f>IFERROR(IF(VLOOKUP($E86,'May 2016'!D85:Z584,3,FALSE)=G86,"-","Wrong PO"),"new")</f>
        <v>new</v>
      </c>
      <c r="CO86" s="32" t="str">
        <f>IF(CN86="wrong PO",(VLOOKUP($E86,'May 2016'!D85:Z584,3,FALSE)),"")</f>
        <v/>
      </c>
      <c r="CP86" s="29" t="str">
        <f>IFERROR(IF(VLOOKUP($E86,'Apr 2016'!$D$1:$Z$500,3,FALSE)=G86,"-","Wrong PO"),"new")</f>
        <v>-</v>
      </c>
      <c r="CQ86" s="32" t="str">
        <f>IF(CP86="wrong PO",(VLOOKUP($E86,'Apr 2016'!$D$1:$Z$500,3,FALSE)),"")</f>
        <v/>
      </c>
      <c r="CR86" s="32" t="str">
        <f>IFERROR(IF(VLOOKUP($E86,'Mar 2016'!$D$1:$Z$500,3,FALSE)=G86,"-","Wrong PO"),"new")</f>
        <v>-</v>
      </c>
      <c r="CS86" s="32" t="str">
        <f>IF(CP86="wrong PO",(VLOOKUP($E86,'Mar 2016'!$D$1:$Z$500,3,FALSE)),"")</f>
        <v/>
      </c>
      <c r="CT86" s="32" t="str">
        <f>IFERROR(IF(VLOOKUP($E86,'Feb 2016'!$D$1:$Z$500,3,FALSE)=G86,"-","Wrong PO"),"new")</f>
        <v>-</v>
      </c>
      <c r="CU86" s="32" t="str">
        <f>IF(CP86="wrong PO",(VLOOKUP($E86,'Feb 2016'!$D$1:$Z$500,3,FALSE)),"")</f>
        <v/>
      </c>
      <c r="CV86" s="29" t="str">
        <f>IFERROR(IF(VLOOKUP($E86,'Jan 2016'!$D$1:$Z$500,3,FALSE)=G86,"-","Wrong PO"),"new")</f>
        <v>-</v>
      </c>
      <c r="CW86" s="32" t="str">
        <f>IF(CV86="wrong PO",(VLOOKUP($E86,'Jan 2016'!$D$1:$Z$500,3,FALSE)),"")</f>
        <v/>
      </c>
      <c r="CX86" s="29" t="str">
        <f>IFERROR(IF(VLOOKUP($E86,'Dec 2015'!$D$1:$Z$500,3,FALSE)=G86,"-","Wrong PO"),"new")</f>
        <v>-</v>
      </c>
      <c r="CY86" s="32" t="str">
        <f>IF(CX86="wrong PO",(VLOOKUP($E86,'Dec 2015'!$D$1:$Z$500,3,FALSE)),"")</f>
        <v/>
      </c>
      <c r="CZ86" s="29" t="str">
        <f>IFERROR(IF(VLOOKUP($E86,'Nov 2015'!$D$1:$Z$500,3,FALSE)=G86,"-","Wrong PO"),"new")</f>
        <v>-</v>
      </c>
      <c r="DA86" s="32" t="str">
        <f>IF(CZ86="wrong PO",(VLOOKUP($E86,'Nov 2015'!$D$1:$Z$500,3,FALSE)),"")</f>
        <v/>
      </c>
      <c r="DB86" s="29" t="str">
        <f>IFERROR(IF(VLOOKUP($E86,'Oct 2015'!$D$1:$Z$500,3,FALSE)=G86,"-","Wrong PO"),"new")</f>
        <v>-</v>
      </c>
      <c r="DC86" s="32" t="str">
        <f>IF(DB86="wrong PO",(VLOOKUP($E86,'Oct 2015'!$D$1:$Z$500,3,FALSE)),"")</f>
        <v/>
      </c>
      <c r="DD86" s="29" t="str">
        <f>IFERROR(IF(VLOOKUP($E86,'Sep 2015'!$D$1:$Z$500,3,FALSE)=G86,"-","Wrong PO"),"new")</f>
        <v>-</v>
      </c>
      <c r="DE86" s="32" t="str">
        <f>IF(DD86="wrong PO",(VLOOKUP($E86,'Sep 2015'!$D$1:$Z$500,3,FALSE)),"")</f>
        <v/>
      </c>
    </row>
    <row r="87" spans="1:109">
      <c r="A87" s="115">
        <v>86</v>
      </c>
      <c r="B87" s="2" t="s">
        <v>841</v>
      </c>
      <c r="C87" s="2" t="s">
        <v>510</v>
      </c>
      <c r="D87" s="2" t="s">
        <v>76</v>
      </c>
      <c r="E87" s="2" t="s">
        <v>90</v>
      </c>
      <c r="F87" s="2" t="s">
        <v>50</v>
      </c>
      <c r="G87" s="21" t="s">
        <v>152</v>
      </c>
      <c r="H87" s="21" t="str">
        <f>IFERROR(VLOOKUP($E87,'Wayne Master'!$B$1:$C$315,2,FALSE),"not on master")</f>
        <v>P0742695</v>
      </c>
      <c r="I87" s="11" t="s">
        <v>2096</v>
      </c>
      <c r="J87" s="3">
        <v>42215</v>
      </c>
      <c r="K87" s="2" t="s">
        <v>28</v>
      </c>
      <c r="L87" s="2" t="s">
        <v>51</v>
      </c>
      <c r="M87" s="2" t="s">
        <v>30</v>
      </c>
      <c r="N87" s="2" t="s">
        <v>31</v>
      </c>
      <c r="O87" s="2" t="s">
        <v>32</v>
      </c>
      <c r="P87" s="4">
        <v>95499</v>
      </c>
      <c r="Q87" s="4">
        <v>99412</v>
      </c>
      <c r="R87" s="4">
        <v>3913</v>
      </c>
      <c r="S87" s="5">
        <v>66.13</v>
      </c>
      <c r="T87" s="4">
        <v>24633</v>
      </c>
      <c r="U87" s="4">
        <v>25592</v>
      </c>
      <c r="V87" s="4">
        <v>959</v>
      </c>
      <c r="W87" s="5">
        <v>57.35</v>
      </c>
      <c r="X87" s="5">
        <v>0</v>
      </c>
      <c r="Y87" s="14">
        <v>123.48</v>
      </c>
      <c r="Z87" s="14">
        <v>0</v>
      </c>
      <c r="AA87" s="14">
        <v>123.48</v>
      </c>
      <c r="AB87" s="4">
        <v>24580</v>
      </c>
      <c r="AC87" s="55"/>
      <c r="AD87" s="59">
        <f t="shared" si="7"/>
        <v>3210.3</v>
      </c>
      <c r="AE87" s="59">
        <f t="shared" si="8"/>
        <v>3210.4643999999998</v>
      </c>
      <c r="AF87" s="102">
        <f>IFERROR(IFERROR(VLOOKUP($G87,'FPO034'!$J$9:$Q$196,7,FALSE),(VLOOKUP($H87,'FPO034'!$J$9:$Q$196,7,FALSE))),"No PO")</f>
        <v>21598.32</v>
      </c>
      <c r="AG87" s="102">
        <f>IFERROR(IFERROR(VLOOKUP($G87,'FPO034'!$J$9:$Q$196,8,FALSE),(VLOOKUP($H87,'FPO034'!$J$9:$Q$196,8,FALSE))),"No PO")</f>
        <v>0</v>
      </c>
      <c r="AH87" s="102" t="str">
        <f t="shared" si="9"/>
        <v>--</v>
      </c>
      <c r="AI87" s="59">
        <f>IFERROR(VLOOKUP($E87,'Rev2 Aug 16'!$D$1:$Z$300,22,FALSE),"-")</f>
        <v>123.48</v>
      </c>
      <c r="AJ87" s="59" t="str">
        <f>IFERROR(VLOOKUP($E87,'Rev2 Aug 16'!$D$1:$Z$300,5,FALSE),"-")</f>
        <v>WAY2001H6O</v>
      </c>
      <c r="AK87" s="59" t="str">
        <f>IFERROR(VLOOKUP(AJ87,'Paid Invoices'!$F$6:$I$381,3,FALSE),"")</f>
        <v/>
      </c>
      <c r="AL87" s="59" t="str">
        <f>IFERROR(VLOOKUP(AJ87,'Open Invoices'!$D$1:$E$3000,2,FALSE),"")</f>
        <v/>
      </c>
      <c r="AM87" s="59">
        <f>IFERROR(VLOOKUP($E87,'Rev2 July 16'!$D$1:$Z$300,22,FALSE),"-")</f>
        <v>81.680000000000007</v>
      </c>
      <c r="AN87" s="59" t="str">
        <f>IFERROR(VLOOKUP($E87,'Rev2 July 16'!$D$1:$Z$300,5,FALSE),"-")</f>
        <v>WAY2001G6P</v>
      </c>
      <c r="AO87" s="59" t="str">
        <f>IFERROR(VLOOKUP(AN87,'Paid Invoices'!$F$6:$I$381,3,FALSE),"")</f>
        <v/>
      </c>
      <c r="AP87" s="59" t="str">
        <f>IFERROR(VLOOKUP(AN87,'Open Invoices'!$D$1:$E$3000,2,FALSE),"")</f>
        <v/>
      </c>
      <c r="AQ87" s="59">
        <f>IFERROR(VLOOKUP($E87,'Rev June 16'!$D$1:$Z$300,22,FALSE),"-")</f>
        <v>121</v>
      </c>
      <c r="AR87" s="59" t="str">
        <f>IFERROR(VLOOKUP($E87,'Rev June 16'!$D$1:$Z$300,4,FALSE),"-")</f>
        <v>WAY2001F6P</v>
      </c>
      <c r="AS87" s="59" t="str">
        <f>IFERROR(VLOOKUP(AR87,'Paid Invoices'!$F$6:$I$381,3,FALSE),"")</f>
        <v/>
      </c>
      <c r="AT87" s="59" t="str">
        <f>IFERROR(VLOOKUP(AR87,'Open Invoices'!$D$1:$E$3000,2,FALSE),"")</f>
        <v/>
      </c>
      <c r="AU87" s="59">
        <f>IFERROR(VLOOKUP($E87,'May 2016'!$D$1:$Z$300,22,FALSE),"-")</f>
        <v>279.33999999999997</v>
      </c>
      <c r="AV87" s="59" t="str">
        <f>IFERROR(VLOOKUP($E87,'May 2016'!$D$1:$Z$300,4,FALSE),"-")</f>
        <v>WAY2001E6P</v>
      </c>
      <c r="AW87" s="59" t="str">
        <f>IFERROR(VLOOKUP(AV87,'Paid Invoices'!$F$6:$I$381,3,FALSE),"")</f>
        <v/>
      </c>
      <c r="AX87" s="59" t="str">
        <f>IFERROR(VLOOKUP(AV87,'Open Invoices'!$D$1:$E$3000,2,FALSE),"")</f>
        <v/>
      </c>
      <c r="AY87" s="59">
        <f>IFERROR(VLOOKUP($E87,'Apr 2016'!$D$1:$Z$300,22,FALSE),"-")</f>
        <v>145.53</v>
      </c>
      <c r="AZ87" s="59" t="str">
        <f>IFERROR(VLOOKUP($E87,'Apr 2016'!$D$1:$Z$300,4,FALSE),"-")</f>
        <v>WAY2001D6Q</v>
      </c>
      <c r="BA87" s="59" t="str">
        <f>IFERROR(VLOOKUP(AZ87,'Paid Invoices'!$F$6:$I$381,3,FALSE),"")</f>
        <v/>
      </c>
      <c r="BB87" s="59" t="str">
        <f>IFERROR(VLOOKUP(AZ87,'Open Invoices'!$D$1:$E$3000,2,FALSE),"")</f>
        <v/>
      </c>
      <c r="BC87" s="59">
        <f>IFERROR(VLOOKUP($E87,'Mar 2016'!$D$1:$Z$300,22,FALSE),"-")</f>
        <v>314.86</v>
      </c>
      <c r="BD87" s="59" t="str">
        <f>IFERROR(VLOOKUP($E87,'Mar 2016'!$D$1:$Z$300,4,FALSE),"-")</f>
        <v>WAY2001C6P</v>
      </c>
      <c r="BE87" s="59" t="str">
        <f>IFERROR(VLOOKUP(BD87,'Paid Invoices'!$F$6:$I$381,3,FALSE),"")</f>
        <v/>
      </c>
      <c r="BF87" s="59" t="str">
        <f>IFERROR(VLOOKUP(BD87,'Open Invoices'!$D$1:$E$3000,2,FALSE),"")</f>
        <v/>
      </c>
      <c r="BG87" s="59">
        <f>IFERROR(VLOOKUP($E87,'Feb 2016'!$D$1:$Z$300,22,FALSE),"-")</f>
        <v>320.41000000000003</v>
      </c>
      <c r="BH87" s="59" t="str">
        <f>IFERROR(VLOOKUP($E87,'Feb 2016'!$D$1:$Z$300,4,FALSE),"-")</f>
        <v>WAY2001B6L</v>
      </c>
      <c r="BI87" s="59" t="str">
        <f>IFERROR(VLOOKUP(BH87,'Paid Invoices'!$F$6:$I$381,3,FALSE),"")</f>
        <v/>
      </c>
      <c r="BJ87" s="59" t="str">
        <f>IFERROR(VLOOKUP(BH87,'Open Invoices'!$D$1:$E$3000,2,FALSE),"")</f>
        <v/>
      </c>
      <c r="BK87" s="59">
        <f>IFERROR(VLOOKUP($E87,'Jan 2016'!$D$1:$Z$300,22,FALSE),"-")</f>
        <v>207.34</v>
      </c>
      <c r="BL87" s="59" t="str">
        <f>IFERROR(VLOOKUP($E87,'Jan 2016'!$D$1:$Z$300,4,FALSE),"-")</f>
        <v>WAY2001A6AK</v>
      </c>
      <c r="BM87" s="59" t="str">
        <f>IFERROR(VLOOKUP(BL87,'Paid Invoices'!$F$6:$I$381,3,FALSE),"")</f>
        <v/>
      </c>
      <c r="BN87" s="59" t="str">
        <f>IFERROR(VLOOKUP(BL87,'Open Invoices'!$D$1:$E$3000,2,FALSE),"")</f>
        <v/>
      </c>
      <c r="BO87" s="59">
        <f>IFERROR(VLOOKUP($E87,'Dec 2015'!$D$1:$Z$300,22,FALSE),"-")</f>
        <v>141.75</v>
      </c>
      <c r="BP87" s="59" t="str">
        <f>IFERROR(VLOOKUP($E87,'Dec 2015'!$D$1:$Z$300,4,FALSE),"-")</f>
        <v>WAY2001L5L</v>
      </c>
      <c r="BQ87" s="59" t="str">
        <f>IFERROR(VLOOKUP(BP87,'Paid Invoices'!$F$6:$I$381,3,FALSE),"")</f>
        <v/>
      </c>
      <c r="BR87" s="59" t="str">
        <f>IFERROR(VLOOKUP(BP87,'Open Invoices'!$D$1:$E$3000,2,FALSE),"")</f>
        <v/>
      </c>
      <c r="BS87" s="59">
        <f>IFERROR(VLOOKUP($E87,'Nov 2015'!$D$1:$Z$300,22,FALSE),"-")</f>
        <v>264.70999999999998</v>
      </c>
      <c r="BT87" s="59" t="str">
        <f>IFERROR(VLOOKUP($E87,'Nov 2015'!$D$1:$Z$300,4,FALSE),"-")</f>
        <v>WAY2001K5AK</v>
      </c>
      <c r="BU87" s="59" t="str">
        <f>IFERROR(VLOOKUP(BT87,'Paid Invoices'!$F$6:$I$381,3,FALSE),"")</f>
        <v/>
      </c>
      <c r="BV87" s="59" t="str">
        <f>IFERROR(VLOOKUP(BT87,'Open Invoices'!$D$1:$E$3000,2,FALSE),"")</f>
        <v/>
      </c>
      <c r="BW87" s="59">
        <f>IFERROR(VLOOKUP($E87,'Oct 2015'!$D$1:$Z$300,22,FALSE),"-")</f>
        <v>1107.17</v>
      </c>
      <c r="BX87" s="59" t="str">
        <f>IFERROR(VLOOKUP($E87,'Oct 2015'!$D$1:$Z$300,4,FALSE),"-")</f>
        <v>WAY2001J5AK</v>
      </c>
      <c r="BY87" s="59" t="str">
        <f>IFERROR(VLOOKUP(BX87,'Paid Invoices'!$F$6:$I$381,3,FALSE),"")</f>
        <v/>
      </c>
      <c r="BZ87" s="59" t="str">
        <f>IFERROR(VLOOKUP(BX87,'Open Invoices'!$D$1:$E$3000,2,FALSE),"")</f>
        <v/>
      </c>
      <c r="CA87" s="59">
        <f>IFERROR(VLOOKUP($E87,'Sep 2015'!$D$1:$Z$300,22,FALSE),"-")</f>
        <v>103.03</v>
      </c>
      <c r="CB87" s="59" t="str">
        <f>IFERROR(VLOOKUP($E87,'Sep 2015'!$D$1:$Z$300,4,FALSE),"-")</f>
        <v>WAY2001I5AD</v>
      </c>
      <c r="CC87" s="59" t="str">
        <f>IFERROR(VLOOKUP(CB87,'Paid Invoices'!$F$6:$I$381,3,FALSE),"")</f>
        <v/>
      </c>
      <c r="CD87" s="59" t="str">
        <f>IFERROR(VLOOKUP(CB87,'Open Invoices'!$D$1:$E$3000,2,FALSE),"")</f>
        <v/>
      </c>
      <c r="CE87" s="52"/>
      <c r="CF87" s="52" t="s">
        <v>2115</v>
      </c>
      <c r="CG87" s="49" t="str">
        <f>IFERROR(IFERROR(VLOOKUP($E87,'Asset Group  All Assets'!$B$1:$C$500,2,FALSE),(VLOOKUP($E87,'Missing-WSU-POs'!$B$1:$D$500,3,FALSE))),"?")</f>
        <v>P0742695</v>
      </c>
      <c r="CH87" s="31" t="str">
        <f t="shared" si="6"/>
        <v>P0742695</v>
      </c>
      <c r="CI87" s="31" t="str">
        <f t="shared" si="5"/>
        <v/>
      </c>
      <c r="CJ87" s="29" t="str">
        <f>IFERROR(IF(VLOOKUP($E87,'Org July 2016 '!$D$1:$Z$500,3,FALSE)=G87,"-","Wrong PO"),"new")</f>
        <v>Wrong PO</v>
      </c>
      <c r="CK87" s="32">
        <f>IF(CJ87="wrong PO",(VLOOKUP($E87,'Org July 2016 '!$D$1:$Z$500,3,FALSE)),"")</f>
        <v>0</v>
      </c>
      <c r="CL87" s="29" t="str">
        <f>IFERROR(IF(VLOOKUP($E87,'Org June 2016 '!$D$1:$Z$500,3,FALSE)=G87,"-","Wrong PO"),"new")</f>
        <v>Wrong PO</v>
      </c>
      <c r="CM87" s="32">
        <f>IF(CL87="wrong PO",(VLOOKUP($E87,'Org June 2016 '!$D$1:$Z$500,3,FALSE)),"")</f>
        <v>0</v>
      </c>
      <c r="CN87" s="29" t="str">
        <f>IFERROR(IF(VLOOKUP($E87,'May 2016'!D86:Z585,3,FALSE)=G87,"-","Wrong PO"),"new")</f>
        <v>new</v>
      </c>
      <c r="CO87" s="32" t="str">
        <f>IF(CN87="wrong PO",(VLOOKUP($E87,'May 2016'!D86:Z585,3,FALSE)),"")</f>
        <v/>
      </c>
      <c r="CP87" s="29" t="str">
        <f>IFERROR(IF(VLOOKUP($E87,'Apr 2016'!$D$1:$Z$500,3,FALSE)=G87,"-","Wrong PO"),"new")</f>
        <v>-</v>
      </c>
      <c r="CQ87" s="32" t="str">
        <f>IF(CP87="wrong PO",(VLOOKUP($E87,'Apr 2016'!$D$1:$Z$500,3,FALSE)),"")</f>
        <v/>
      </c>
      <c r="CR87" s="32" t="str">
        <f>IFERROR(IF(VLOOKUP($E87,'Mar 2016'!$D$1:$Z$500,3,FALSE)=G87,"-","Wrong PO"),"new")</f>
        <v>-</v>
      </c>
      <c r="CS87" s="32" t="str">
        <f>IF(CP87="wrong PO",(VLOOKUP($E87,'Mar 2016'!$D$1:$Z$500,3,FALSE)),"")</f>
        <v/>
      </c>
      <c r="CT87" s="32" t="str">
        <f>IFERROR(IF(VLOOKUP($E87,'Feb 2016'!$D$1:$Z$500,3,FALSE)=G87,"-","Wrong PO"),"new")</f>
        <v>-</v>
      </c>
      <c r="CU87" s="32" t="str">
        <f>IF(CP87="wrong PO",(VLOOKUP($E87,'Feb 2016'!$D$1:$Z$500,3,FALSE)),"")</f>
        <v/>
      </c>
      <c r="CV87" s="29" t="str">
        <f>IFERROR(IF(VLOOKUP($E87,'Jan 2016'!$D$1:$Z$500,3,FALSE)=G87,"-","Wrong PO"),"new")</f>
        <v>-</v>
      </c>
      <c r="CW87" s="32" t="str">
        <f>IF(CV87="wrong PO",(VLOOKUP($E87,'Jan 2016'!$D$1:$Z$500,3,FALSE)),"")</f>
        <v/>
      </c>
      <c r="CX87" s="29" t="str">
        <f>IFERROR(IF(VLOOKUP($E87,'Dec 2015'!$D$1:$Z$500,3,FALSE)=G87,"-","Wrong PO"),"new")</f>
        <v>-</v>
      </c>
      <c r="CY87" s="32" t="str">
        <f>IF(CX87="wrong PO",(VLOOKUP($E87,'Dec 2015'!$D$1:$Z$500,3,FALSE)),"")</f>
        <v/>
      </c>
      <c r="CZ87" s="29" t="str">
        <f>IFERROR(IF(VLOOKUP($E87,'Nov 2015'!$D$1:$Z$500,3,FALSE)=G87,"-","Wrong PO"),"new")</f>
        <v>-</v>
      </c>
      <c r="DA87" s="32" t="str">
        <f>IF(CZ87="wrong PO",(VLOOKUP($E87,'Nov 2015'!$D$1:$Z$500,3,FALSE)),"")</f>
        <v/>
      </c>
      <c r="DB87" s="29" t="str">
        <f>IFERROR(IF(VLOOKUP($E87,'Oct 2015'!$D$1:$Z$500,3,FALSE)=G87,"-","Wrong PO"),"new")</f>
        <v>-</v>
      </c>
      <c r="DC87" s="32" t="str">
        <f>IF(DB87="wrong PO",(VLOOKUP($E87,'Oct 2015'!$D$1:$Z$500,3,FALSE)),"")</f>
        <v/>
      </c>
      <c r="DD87" s="29" t="str">
        <f>IFERROR(IF(VLOOKUP($E87,'Sep 2015'!$D$1:$Z$500,3,FALSE)=G87,"-","Wrong PO"),"new")</f>
        <v>-</v>
      </c>
      <c r="DE87" s="32" t="str">
        <f>IF(DD87="wrong PO",(VLOOKUP($E87,'Sep 2015'!$D$1:$Z$500,3,FALSE)),"")</f>
        <v/>
      </c>
    </row>
    <row r="88" spans="1:109">
      <c r="A88" s="115">
        <v>87</v>
      </c>
      <c r="B88" s="2" t="s">
        <v>841</v>
      </c>
      <c r="C88" s="2" t="s">
        <v>510</v>
      </c>
      <c r="D88" s="2" t="s">
        <v>395</v>
      </c>
      <c r="E88" s="2" t="s">
        <v>193</v>
      </c>
      <c r="F88" s="2" t="s">
        <v>371</v>
      </c>
      <c r="G88" s="21" t="s">
        <v>194</v>
      </c>
      <c r="H88" s="21" t="str">
        <f>IFERROR(VLOOKUP($E88,'Wayne Master'!$B$1:$C$315,2,FALSE),"not on master")</f>
        <v>P0742931</v>
      </c>
      <c r="I88" s="11" t="s">
        <v>2095</v>
      </c>
      <c r="J88" s="3">
        <v>42198</v>
      </c>
      <c r="K88" s="2" t="s">
        <v>28</v>
      </c>
      <c r="L88" s="2" t="s">
        <v>373</v>
      </c>
      <c r="M88" s="2" t="s">
        <v>30</v>
      </c>
      <c r="N88" s="2" t="s">
        <v>31</v>
      </c>
      <c r="O88" s="2" t="s">
        <v>32</v>
      </c>
      <c r="P88" s="4">
        <v>968</v>
      </c>
      <c r="Q88" s="4">
        <v>979</v>
      </c>
      <c r="R88" s="4">
        <v>11</v>
      </c>
      <c r="S88" s="5">
        <v>0.19</v>
      </c>
      <c r="T88" s="4">
        <v>1889</v>
      </c>
      <c r="U88" s="4">
        <v>1927</v>
      </c>
      <c r="V88" s="4">
        <v>38</v>
      </c>
      <c r="W88" s="5">
        <v>2.27</v>
      </c>
      <c r="X88" s="5">
        <v>0</v>
      </c>
      <c r="Y88" s="14">
        <v>2.46</v>
      </c>
      <c r="Z88" s="14">
        <v>0</v>
      </c>
      <c r="AA88" s="14">
        <v>2.46</v>
      </c>
      <c r="AB88" s="4">
        <v>24580</v>
      </c>
      <c r="AC88" s="55"/>
      <c r="AD88" s="59">
        <f t="shared" si="7"/>
        <v>131.63</v>
      </c>
      <c r="AE88" s="59">
        <f t="shared" si="8"/>
        <v>131.77969999999999</v>
      </c>
      <c r="AF88" s="102">
        <f>IFERROR(IFERROR(VLOOKUP($G88,'FPO034'!$J$9:$Q$196,7,FALSE),(VLOOKUP($H88,'FPO034'!$J$9:$Q$196,7,FALSE))),"No PO")</f>
        <v>2218.8000000000002</v>
      </c>
      <c r="AG88" s="102">
        <f>IFERROR(IFERROR(VLOOKUP($G88,'FPO034'!$J$9:$Q$196,8,FALSE),(VLOOKUP($H88,'FPO034'!$J$9:$Q$196,8,FALSE))),"No PO")</f>
        <v>0</v>
      </c>
      <c r="AH88" s="102" t="str">
        <f t="shared" si="9"/>
        <v>--</v>
      </c>
      <c r="AI88" s="59">
        <f>IFERROR(VLOOKUP($E88,'Rev2 Aug 16'!$D$1:$Z$300,22,FALSE),"-")</f>
        <v>2.46</v>
      </c>
      <c r="AJ88" s="59" t="str">
        <f>IFERROR(VLOOKUP($E88,'Rev2 Aug 16'!$D$1:$Z$300,5,FALSE),"-")</f>
        <v>WAY2001H6P</v>
      </c>
      <c r="AK88" s="59" t="str">
        <f>IFERROR(VLOOKUP(AJ88,'Paid Invoices'!$F$6:$I$381,3,FALSE),"")</f>
        <v/>
      </c>
      <c r="AL88" s="59" t="str">
        <f>IFERROR(VLOOKUP(AJ88,'Open Invoices'!$D$1:$E$3000,2,FALSE),"")</f>
        <v/>
      </c>
      <c r="AM88" s="59">
        <f>IFERROR(VLOOKUP($E88,'Rev2 July 16'!$D$1:$Z$300,22,FALSE),"-")</f>
        <v>10.63</v>
      </c>
      <c r="AN88" s="59" t="str">
        <f>IFERROR(VLOOKUP($E88,'Rev2 July 16'!$D$1:$Z$300,5,FALSE),"-")</f>
        <v>WAY2001G6Q</v>
      </c>
      <c r="AO88" s="59" t="str">
        <f>IFERROR(VLOOKUP(AN88,'Paid Invoices'!$F$6:$I$381,3,FALSE),"")</f>
        <v/>
      </c>
      <c r="AP88" s="59" t="str">
        <f>IFERROR(VLOOKUP(AN88,'Open Invoices'!$D$1:$E$3000,2,FALSE),"")</f>
        <v/>
      </c>
      <c r="AQ88" s="59">
        <f>IFERROR(VLOOKUP($E88,'Rev June 16'!$D$1:$Z$300,22,FALSE),"-")</f>
        <v>0</v>
      </c>
      <c r="AR88" s="59" t="str">
        <f>IFERROR(VLOOKUP($E88,'Rev June 16'!$D$1:$Z$300,4,FALSE),"-")</f>
        <v>WAY2001F6Q</v>
      </c>
      <c r="AS88" s="59" t="str">
        <f>IFERROR(VLOOKUP(AR88,'Paid Invoices'!$F$6:$I$381,3,FALSE),"")</f>
        <v/>
      </c>
      <c r="AT88" s="59" t="str">
        <f>IFERROR(VLOOKUP(AR88,'Open Invoices'!$D$1:$E$3000,2,FALSE),"")</f>
        <v/>
      </c>
      <c r="AU88" s="59">
        <f>IFERROR(VLOOKUP($E88,'May 2016'!$D$1:$Z$300,22,FALSE),"-")</f>
        <v>118.36</v>
      </c>
      <c r="AV88" s="59" t="str">
        <f>IFERROR(VLOOKUP($E88,'May 2016'!$D$1:$Z$300,4,FALSE),"-")</f>
        <v>WAY2001E6Q</v>
      </c>
      <c r="AW88" s="59" t="str">
        <f>IFERROR(VLOOKUP(AV88,'Paid Invoices'!$F$6:$I$381,3,FALSE),"")</f>
        <v/>
      </c>
      <c r="AX88" s="59" t="str">
        <f>IFERROR(VLOOKUP(AV88,'Open Invoices'!$D$1:$E$3000,2,FALSE),"")</f>
        <v/>
      </c>
      <c r="AY88" s="59" t="str">
        <f>IFERROR(VLOOKUP($E88,'Apr 2016'!$D$1:$Z$300,22,FALSE),"-")</f>
        <v>-</v>
      </c>
      <c r="AZ88" s="59" t="str">
        <f>IFERROR(VLOOKUP($E88,'Apr 2016'!$D$1:$Z$300,4,FALSE),"-")</f>
        <v>-</v>
      </c>
      <c r="BA88" s="59" t="str">
        <f>IFERROR(VLOOKUP(AZ88,'Paid Invoices'!$F$6:$I$381,3,FALSE),"")</f>
        <v/>
      </c>
      <c r="BB88" s="59" t="str">
        <f>IFERROR(VLOOKUP(AZ88,'Open Invoices'!$D$1:$E$3000,2,FALSE),"")</f>
        <v/>
      </c>
      <c r="BC88" s="59">
        <f>IFERROR(VLOOKUP($E88,'Mar 2016'!$D$1:$Z$300,22,FALSE),"-")</f>
        <v>0</v>
      </c>
      <c r="BD88" s="59" t="str">
        <f>IFERROR(VLOOKUP($E88,'Mar 2016'!$D$1:$Z$300,4,FALSE),"-")</f>
        <v>WAY2001C6Q</v>
      </c>
      <c r="BE88" s="59" t="str">
        <f>IFERROR(VLOOKUP(BD88,'Paid Invoices'!$F$6:$I$381,3,FALSE),"")</f>
        <v/>
      </c>
      <c r="BF88" s="59" t="str">
        <f>IFERROR(VLOOKUP(BD88,'Open Invoices'!$D$1:$E$3000,2,FALSE),"")</f>
        <v/>
      </c>
      <c r="BG88" s="59" t="str">
        <f>IFERROR(VLOOKUP($E88,'Feb 2016'!$D$1:$Z$300,22,FALSE),"-")</f>
        <v>-</v>
      </c>
      <c r="BH88" s="59" t="str">
        <f>IFERROR(VLOOKUP($E88,'Feb 2016'!$D$1:$Z$300,4,FALSE),"-")</f>
        <v>-</v>
      </c>
      <c r="BI88" s="59" t="str">
        <f>IFERROR(VLOOKUP(BH88,'Paid Invoices'!$F$6:$I$381,3,FALSE),"")</f>
        <v/>
      </c>
      <c r="BJ88" s="59" t="str">
        <f>IFERROR(VLOOKUP(BH88,'Open Invoices'!$D$1:$E$3000,2,FALSE),"")</f>
        <v/>
      </c>
      <c r="BK88" s="59">
        <f>IFERROR(VLOOKUP($E88,'Jan 2016'!$D$1:$Z$300,22,FALSE),"-")</f>
        <v>0</v>
      </c>
      <c r="BL88" s="59" t="str">
        <f>IFERROR(VLOOKUP($E88,'Jan 2016'!$D$1:$Z$300,4,FALSE),"-")</f>
        <v>WAY2001A6AL</v>
      </c>
      <c r="BM88" s="59" t="str">
        <f>IFERROR(VLOOKUP(BL88,'Paid Invoices'!$F$6:$I$381,3,FALSE),"")</f>
        <v/>
      </c>
      <c r="BN88" s="59" t="str">
        <f>IFERROR(VLOOKUP(BL88,'Open Invoices'!$D$1:$E$3000,2,FALSE),"")</f>
        <v/>
      </c>
      <c r="BO88" s="59" t="str">
        <f>IFERROR(VLOOKUP($E88,'Dec 2015'!$D$1:$Z$300,22,FALSE),"-")</f>
        <v>-</v>
      </c>
      <c r="BP88" s="59" t="str">
        <f>IFERROR(VLOOKUP($E88,'Dec 2015'!$D$1:$Z$300,4,FALSE),"-")</f>
        <v>-</v>
      </c>
      <c r="BQ88" s="59" t="str">
        <f>IFERROR(VLOOKUP(BP88,'Paid Invoices'!$F$6:$I$381,3,FALSE),"")</f>
        <v/>
      </c>
      <c r="BR88" s="59" t="str">
        <f>IFERROR(VLOOKUP(BP88,'Open Invoices'!$D$1:$E$3000,2,FALSE),"")</f>
        <v/>
      </c>
      <c r="BS88" s="59">
        <f>IFERROR(VLOOKUP($E88,'Nov 2015'!$D$1:$Z$300,22,FALSE),"-")</f>
        <v>0</v>
      </c>
      <c r="BT88" s="59" t="str">
        <f>IFERROR(VLOOKUP($E88,'Nov 2015'!$D$1:$Z$300,4,FALSE),"-")</f>
        <v>WAY2001K5AL</v>
      </c>
      <c r="BU88" s="59" t="str">
        <f>IFERROR(VLOOKUP(BT88,'Paid Invoices'!$F$6:$I$381,3,FALSE),"")</f>
        <v/>
      </c>
      <c r="BV88" s="59" t="str">
        <f>IFERROR(VLOOKUP(BT88,'Open Invoices'!$D$1:$E$3000,2,FALSE),"")</f>
        <v/>
      </c>
      <c r="BW88" s="59">
        <f>IFERROR(VLOOKUP($E88,'Oct 2015'!$D$1:$Z$300,22,FALSE),"-")</f>
        <v>0.18</v>
      </c>
      <c r="BX88" s="59" t="str">
        <f>IFERROR(VLOOKUP($E88,'Oct 2015'!$D$1:$Z$300,4,FALSE),"-")</f>
        <v>WAY2001J5AL</v>
      </c>
      <c r="BY88" s="59" t="str">
        <f>IFERROR(VLOOKUP(BX88,'Paid Invoices'!$F$6:$I$381,3,FALSE),"")</f>
        <v/>
      </c>
      <c r="BZ88" s="59" t="str">
        <f>IFERROR(VLOOKUP(BX88,'Open Invoices'!$D$1:$E$3000,2,FALSE),"")</f>
        <v/>
      </c>
      <c r="CA88" s="59" t="str">
        <f>IFERROR(VLOOKUP($E88,'Sep 2015'!$D$1:$Z$300,22,FALSE),"-")</f>
        <v>-</v>
      </c>
      <c r="CB88" s="59" t="str">
        <f>IFERROR(VLOOKUP($E88,'Sep 2015'!$D$1:$Z$300,4,FALSE),"-")</f>
        <v>-</v>
      </c>
      <c r="CC88" s="59" t="str">
        <f>IFERROR(VLOOKUP(CB88,'Paid Invoices'!$F$6:$I$381,3,FALSE),"")</f>
        <v/>
      </c>
      <c r="CD88" s="59" t="str">
        <f>IFERROR(VLOOKUP(CB88,'Open Invoices'!$D$1:$E$3000,2,FALSE),"")</f>
        <v/>
      </c>
      <c r="CE88" s="52"/>
      <c r="CF88" s="52" t="s">
        <v>2115</v>
      </c>
      <c r="CG88" s="49" t="str">
        <f>IFERROR(IFERROR(VLOOKUP($E88,'Asset Group  All Assets'!$B$1:$C$500,2,FALSE),(VLOOKUP($E88,'Missing-WSU-POs'!$B$1:$D$500,3,FALSE))),"?")</f>
        <v>P0742931</v>
      </c>
      <c r="CH88" s="31" t="str">
        <f t="shared" si="6"/>
        <v>P0742931</v>
      </c>
      <c r="CI88" s="31" t="str">
        <f t="shared" si="5"/>
        <v/>
      </c>
      <c r="CJ88" s="29" t="str">
        <f>IFERROR(IF(VLOOKUP($E88,'Org July 2016 '!$D$1:$Z$500,3,FALSE)=G88,"-","Wrong PO"),"new")</f>
        <v>Wrong PO</v>
      </c>
      <c r="CK88" s="32">
        <f>IF(CJ88="wrong PO",(VLOOKUP($E88,'Org July 2016 '!$D$1:$Z$500,3,FALSE)),"")</f>
        <v>0</v>
      </c>
      <c r="CL88" s="29" t="str">
        <f>IFERROR(IF(VLOOKUP($E88,'Org June 2016 '!$D$1:$Z$500,3,FALSE)=G88,"-","Wrong PO"),"new")</f>
        <v>Wrong PO</v>
      </c>
      <c r="CM88" s="32">
        <f>IF(CL88="wrong PO",(VLOOKUP($E88,'Org June 2016 '!$D$1:$Z$500,3,FALSE)),"")</f>
        <v>0</v>
      </c>
      <c r="CN88" s="29" t="str">
        <f>IFERROR(IF(VLOOKUP($E88,'May 2016'!D87:Z586,3,FALSE)=G88,"-","Wrong PO"),"new")</f>
        <v>new</v>
      </c>
      <c r="CO88" s="32" t="str">
        <f>IF(CN88="wrong PO",(VLOOKUP($E88,'May 2016'!D87:Z586,3,FALSE)),"")</f>
        <v/>
      </c>
      <c r="CP88" s="29" t="str">
        <f>IFERROR(IF(VLOOKUP($E88,'Apr 2016'!$D$1:$Z$500,3,FALSE)=G88,"-","Wrong PO"),"new")</f>
        <v>new</v>
      </c>
      <c r="CQ88" s="32" t="str">
        <f>IF(CP88="wrong PO",(VLOOKUP($E88,'Apr 2016'!$D$1:$Z$500,3,FALSE)),"")</f>
        <v/>
      </c>
      <c r="CR88" s="32" t="str">
        <f>IFERROR(IF(VLOOKUP($E88,'Mar 2016'!$D$1:$Z$500,3,FALSE)=G88,"-","Wrong PO"),"new")</f>
        <v>-</v>
      </c>
      <c r="CS88" s="32" t="str">
        <f>IF(CP88="wrong PO",(VLOOKUP($E88,'Mar 2016'!$D$1:$Z$500,3,FALSE)),"")</f>
        <v/>
      </c>
      <c r="CT88" s="32" t="str">
        <f>IFERROR(IF(VLOOKUP($E88,'Feb 2016'!$D$1:$Z$500,3,FALSE)=G88,"-","Wrong PO"),"new")</f>
        <v>new</v>
      </c>
      <c r="CU88" s="32" t="str">
        <f>IF(CP88="wrong PO",(VLOOKUP($E88,'Feb 2016'!$D$1:$Z$500,3,FALSE)),"")</f>
        <v/>
      </c>
      <c r="CV88" s="29" t="str">
        <f>IFERROR(IF(VLOOKUP($E88,'Jan 2016'!$D$1:$Z$500,3,FALSE)=G88,"-","Wrong PO"),"new")</f>
        <v>-</v>
      </c>
      <c r="CW88" s="32" t="str">
        <f>IF(CV88="wrong PO",(VLOOKUP($E88,'Jan 2016'!$D$1:$Z$500,3,FALSE)),"")</f>
        <v/>
      </c>
      <c r="CX88" s="29" t="str">
        <f>IFERROR(IF(VLOOKUP($E88,'Dec 2015'!$D$1:$Z$500,3,FALSE)=G88,"-","Wrong PO"),"new")</f>
        <v>new</v>
      </c>
      <c r="CY88" s="32" t="str">
        <f>IF(CX88="wrong PO",(VLOOKUP($E88,'Dec 2015'!$D$1:$Z$500,3,FALSE)),"")</f>
        <v/>
      </c>
      <c r="CZ88" s="29" t="str">
        <f>IFERROR(IF(VLOOKUP($E88,'Nov 2015'!$D$1:$Z$500,3,FALSE)=G88,"-","Wrong PO"),"new")</f>
        <v>-</v>
      </c>
      <c r="DA88" s="32" t="str">
        <f>IF(CZ88="wrong PO",(VLOOKUP($E88,'Nov 2015'!$D$1:$Z$500,3,FALSE)),"")</f>
        <v/>
      </c>
      <c r="DB88" s="29" t="str">
        <f>IFERROR(IF(VLOOKUP($E88,'Oct 2015'!$D$1:$Z$500,3,FALSE)=G88,"-","Wrong PO"),"new")</f>
        <v>-</v>
      </c>
      <c r="DC88" s="32" t="str">
        <f>IF(DB88="wrong PO",(VLOOKUP($E88,'Oct 2015'!$D$1:$Z$500,3,FALSE)),"")</f>
        <v/>
      </c>
      <c r="DD88" s="29" t="str">
        <f>IFERROR(IF(VLOOKUP($E88,'Sep 2015'!$D$1:$Z$500,3,FALSE)=G88,"-","Wrong PO"),"new")</f>
        <v>new</v>
      </c>
      <c r="DE88" s="32" t="str">
        <f>IF(DD88="wrong PO",(VLOOKUP($E88,'Sep 2015'!$D$1:$Z$500,3,FALSE)),"")</f>
        <v/>
      </c>
    </row>
    <row r="89" spans="1:109">
      <c r="A89" s="115">
        <v>88</v>
      </c>
      <c r="B89" s="2" t="s">
        <v>841</v>
      </c>
      <c r="C89" s="2" t="s">
        <v>510</v>
      </c>
      <c r="D89" s="2" t="s">
        <v>56</v>
      </c>
      <c r="E89" s="2" t="s">
        <v>207</v>
      </c>
      <c r="F89" s="2" t="s">
        <v>371</v>
      </c>
      <c r="G89" s="21" t="s">
        <v>194</v>
      </c>
      <c r="H89" s="21" t="str">
        <f>IFERROR(VLOOKUP($E89,'Wayne Master'!$B$1:$C$315,2,FALSE),"not on master")</f>
        <v>P0742931</v>
      </c>
      <c r="I89" s="11" t="s">
        <v>2095</v>
      </c>
      <c r="J89" s="3">
        <v>42198</v>
      </c>
      <c r="K89" s="2" t="s">
        <v>28</v>
      </c>
      <c r="L89" s="2" t="s">
        <v>373</v>
      </c>
      <c r="M89" s="2" t="s">
        <v>30</v>
      </c>
      <c r="N89" s="2" t="s">
        <v>31</v>
      </c>
      <c r="O89" s="2" t="s">
        <v>32</v>
      </c>
      <c r="P89" s="4">
        <v>1694</v>
      </c>
      <c r="Q89" s="4">
        <v>1963</v>
      </c>
      <c r="R89" s="4">
        <v>269</v>
      </c>
      <c r="S89" s="5">
        <v>4.55</v>
      </c>
      <c r="T89" s="4">
        <v>0</v>
      </c>
      <c r="U89" s="4">
        <v>0</v>
      </c>
      <c r="V89" s="4">
        <v>0</v>
      </c>
      <c r="W89" s="5">
        <v>0</v>
      </c>
      <c r="X89" s="5">
        <v>0</v>
      </c>
      <c r="Y89" s="14">
        <v>4.55</v>
      </c>
      <c r="Z89" s="14">
        <v>0</v>
      </c>
      <c r="AA89" s="14">
        <v>4.55</v>
      </c>
      <c r="AB89" s="4">
        <v>24580</v>
      </c>
      <c r="AC89" s="55"/>
      <c r="AD89" s="59">
        <f t="shared" si="7"/>
        <v>33.130000000000003</v>
      </c>
      <c r="AE89" s="59">
        <f t="shared" si="8"/>
        <v>33.174699999999994</v>
      </c>
      <c r="AF89" s="102">
        <f>IFERROR(IFERROR(VLOOKUP($G89,'FPO034'!$J$9:$Q$196,7,FALSE),(VLOOKUP($H89,'FPO034'!$J$9:$Q$196,7,FALSE))),"No PO")</f>
        <v>2218.8000000000002</v>
      </c>
      <c r="AG89" s="102">
        <f>IFERROR(IFERROR(VLOOKUP($G89,'FPO034'!$J$9:$Q$196,8,FALSE),(VLOOKUP($H89,'FPO034'!$J$9:$Q$196,8,FALSE))),"No PO")</f>
        <v>0</v>
      </c>
      <c r="AH89" s="102" t="str">
        <f t="shared" si="9"/>
        <v>--</v>
      </c>
      <c r="AI89" s="59">
        <f>IFERROR(VLOOKUP($E89,'Rev2 Aug 16'!$D$1:$Z$300,22,FALSE),"-")</f>
        <v>4.55</v>
      </c>
      <c r="AJ89" s="59" t="str">
        <f>IFERROR(VLOOKUP($E89,'Rev2 Aug 16'!$D$1:$Z$300,5,FALSE),"-")</f>
        <v>WAY2001H6P</v>
      </c>
      <c r="AK89" s="59" t="str">
        <f>IFERROR(VLOOKUP(AJ89,'Paid Invoices'!$F$6:$I$381,3,FALSE),"")</f>
        <v/>
      </c>
      <c r="AL89" s="59" t="str">
        <f>IFERROR(VLOOKUP(AJ89,'Open Invoices'!$D$1:$E$3000,2,FALSE),"")</f>
        <v/>
      </c>
      <c r="AM89" s="59">
        <f>IFERROR(VLOOKUP($E89,'Rev2 July 16'!$D$1:$Z$300,22,FALSE),"-")</f>
        <v>5.29</v>
      </c>
      <c r="AN89" s="59" t="str">
        <f>IFERROR(VLOOKUP($E89,'Rev2 July 16'!$D$1:$Z$300,5,FALSE),"-")</f>
        <v>WAY2001G6Q</v>
      </c>
      <c r="AO89" s="59" t="str">
        <f>IFERROR(VLOOKUP(AN89,'Paid Invoices'!$F$6:$I$381,3,FALSE),"")</f>
        <v/>
      </c>
      <c r="AP89" s="59" t="str">
        <f>IFERROR(VLOOKUP(AN89,'Open Invoices'!$D$1:$E$3000,2,FALSE),"")</f>
        <v/>
      </c>
      <c r="AQ89" s="59">
        <f>IFERROR(VLOOKUP($E89,'Rev June 16'!$D$1:$Z$300,22,FALSE),"-")</f>
        <v>3.09</v>
      </c>
      <c r="AR89" s="59" t="str">
        <f>IFERROR(VLOOKUP($E89,'Rev June 16'!$D$1:$Z$300,4,FALSE),"-")</f>
        <v>WAY2001F6Q</v>
      </c>
      <c r="AS89" s="59" t="str">
        <f>IFERROR(VLOOKUP(AR89,'Paid Invoices'!$F$6:$I$381,3,FALSE),"")</f>
        <v/>
      </c>
      <c r="AT89" s="59" t="str">
        <f>IFERROR(VLOOKUP(AR89,'Open Invoices'!$D$1:$E$3000,2,FALSE),"")</f>
        <v/>
      </c>
      <c r="AU89" s="59">
        <f>IFERROR(VLOOKUP($E89,'May 2016'!$D$1:$Z$300,22,FALSE),"-")</f>
        <v>1.32</v>
      </c>
      <c r="AV89" s="59" t="str">
        <f>IFERROR(VLOOKUP($E89,'May 2016'!$D$1:$Z$300,4,FALSE),"-")</f>
        <v>WAY2001E6Q</v>
      </c>
      <c r="AW89" s="59" t="str">
        <f>IFERROR(VLOOKUP(AV89,'Paid Invoices'!$F$6:$I$381,3,FALSE),"")</f>
        <v/>
      </c>
      <c r="AX89" s="59" t="str">
        <f>IFERROR(VLOOKUP(AV89,'Open Invoices'!$D$1:$E$3000,2,FALSE),"")</f>
        <v/>
      </c>
      <c r="AY89" s="59">
        <f>IFERROR(VLOOKUP($E89,'Apr 2016'!$D$1:$Z$300,22,FALSE),"-")</f>
        <v>2.57</v>
      </c>
      <c r="AZ89" s="59" t="str">
        <f>IFERROR(VLOOKUP($E89,'Apr 2016'!$D$1:$Z$300,4,FALSE),"-")</f>
        <v>WAY2001D6R</v>
      </c>
      <c r="BA89" s="59" t="str">
        <f>IFERROR(VLOOKUP(AZ89,'Paid Invoices'!$F$6:$I$381,3,FALSE),"")</f>
        <v/>
      </c>
      <c r="BB89" s="59" t="str">
        <f>IFERROR(VLOOKUP(AZ89,'Open Invoices'!$D$1:$E$3000,2,FALSE),"")</f>
        <v/>
      </c>
      <c r="BC89" s="59">
        <f>IFERROR(VLOOKUP($E89,'Mar 2016'!$D$1:$Z$300,22,FALSE),"-")</f>
        <v>4.53</v>
      </c>
      <c r="BD89" s="59" t="str">
        <f>IFERROR(VLOOKUP($E89,'Mar 2016'!$D$1:$Z$300,4,FALSE),"-")</f>
        <v>WAY2001C6Q</v>
      </c>
      <c r="BE89" s="59" t="str">
        <f>IFERROR(VLOOKUP(BD89,'Paid Invoices'!$F$6:$I$381,3,FALSE),"")</f>
        <v/>
      </c>
      <c r="BF89" s="59" t="str">
        <f>IFERROR(VLOOKUP(BD89,'Open Invoices'!$D$1:$E$3000,2,FALSE),"")</f>
        <v/>
      </c>
      <c r="BG89" s="59">
        <f>IFERROR(VLOOKUP($E89,'Feb 2016'!$D$1:$Z$300,22,FALSE),"-")</f>
        <v>7.28</v>
      </c>
      <c r="BH89" s="59" t="str">
        <f>IFERROR(VLOOKUP($E89,'Feb 2016'!$D$1:$Z$300,4,FALSE),"-")</f>
        <v>WAY2001B6M</v>
      </c>
      <c r="BI89" s="59" t="str">
        <f>IFERROR(VLOOKUP(BH89,'Paid Invoices'!$F$6:$I$381,3,FALSE),"")</f>
        <v/>
      </c>
      <c r="BJ89" s="59" t="str">
        <f>IFERROR(VLOOKUP(BH89,'Open Invoices'!$D$1:$E$3000,2,FALSE),"")</f>
        <v/>
      </c>
      <c r="BK89" s="59">
        <f>IFERROR(VLOOKUP($E89,'Jan 2016'!$D$1:$Z$300,22,FALSE),"-")</f>
        <v>0.76</v>
      </c>
      <c r="BL89" s="59" t="str">
        <f>IFERROR(VLOOKUP($E89,'Jan 2016'!$D$1:$Z$300,4,FALSE),"-")</f>
        <v>WAY2001A6AL</v>
      </c>
      <c r="BM89" s="59" t="str">
        <f>IFERROR(VLOOKUP(BL89,'Paid Invoices'!$F$6:$I$381,3,FALSE),"")</f>
        <v/>
      </c>
      <c r="BN89" s="59" t="str">
        <f>IFERROR(VLOOKUP(BL89,'Open Invoices'!$D$1:$E$3000,2,FALSE),"")</f>
        <v/>
      </c>
      <c r="BO89" s="59">
        <f>IFERROR(VLOOKUP($E89,'Dec 2015'!$D$1:$Z$300,22,FALSE),"-")</f>
        <v>1.23</v>
      </c>
      <c r="BP89" s="59" t="str">
        <f>IFERROR(VLOOKUP($E89,'Dec 2015'!$D$1:$Z$300,4,FALSE),"-")</f>
        <v>WAY2001L5M</v>
      </c>
      <c r="BQ89" s="59" t="str">
        <f>IFERROR(VLOOKUP(BP89,'Paid Invoices'!$F$6:$I$381,3,FALSE),"")</f>
        <v/>
      </c>
      <c r="BR89" s="59" t="str">
        <f>IFERROR(VLOOKUP(BP89,'Open Invoices'!$D$1:$E$3000,2,FALSE),"")</f>
        <v/>
      </c>
      <c r="BS89" s="59">
        <f>IFERROR(VLOOKUP($E89,'Nov 2015'!$D$1:$Z$300,22,FALSE),"-")</f>
        <v>0.79</v>
      </c>
      <c r="BT89" s="59" t="str">
        <f>IFERROR(VLOOKUP($E89,'Nov 2015'!$D$1:$Z$300,4,FALSE),"-")</f>
        <v>WAY2001K5AL</v>
      </c>
      <c r="BU89" s="59" t="str">
        <f>IFERROR(VLOOKUP(BT89,'Paid Invoices'!$F$6:$I$381,3,FALSE),"")</f>
        <v/>
      </c>
      <c r="BV89" s="59" t="str">
        <f>IFERROR(VLOOKUP(BT89,'Open Invoices'!$D$1:$E$3000,2,FALSE),"")</f>
        <v/>
      </c>
      <c r="BW89" s="59">
        <f>IFERROR(VLOOKUP($E89,'Oct 2015'!$D$1:$Z$300,22,FALSE),"-")</f>
        <v>1.72</v>
      </c>
      <c r="BX89" s="59" t="str">
        <f>IFERROR(VLOOKUP($E89,'Oct 2015'!$D$1:$Z$300,4,FALSE),"-")</f>
        <v>WAY2001J5AL</v>
      </c>
      <c r="BY89" s="59" t="str">
        <f>IFERROR(VLOOKUP(BX89,'Paid Invoices'!$F$6:$I$381,3,FALSE),"")</f>
        <v/>
      </c>
      <c r="BZ89" s="59" t="str">
        <f>IFERROR(VLOOKUP(BX89,'Open Invoices'!$D$1:$E$3000,2,FALSE),"")</f>
        <v/>
      </c>
      <c r="CA89" s="59" t="str">
        <f>IFERROR(VLOOKUP($E89,'Sep 2015'!$D$1:$Z$300,22,FALSE),"-")</f>
        <v>-</v>
      </c>
      <c r="CB89" s="59" t="str">
        <f>IFERROR(VLOOKUP($E89,'Sep 2015'!$D$1:$Z$300,4,FALSE),"-")</f>
        <v>-</v>
      </c>
      <c r="CC89" s="59" t="str">
        <f>IFERROR(VLOOKUP(CB89,'Paid Invoices'!$F$6:$I$381,3,FALSE),"")</f>
        <v/>
      </c>
      <c r="CD89" s="59" t="str">
        <f>IFERROR(VLOOKUP(CB89,'Open Invoices'!$D$1:$E$3000,2,FALSE),"")</f>
        <v/>
      </c>
      <c r="CE89" s="52"/>
      <c r="CF89" s="52" t="s">
        <v>2115</v>
      </c>
      <c r="CG89" s="49" t="str">
        <f>IFERROR(IFERROR(VLOOKUP($E89,'Asset Group  All Assets'!$B$1:$C$500,2,FALSE),(VLOOKUP($E89,'Missing-WSU-POs'!$B$1:$D$500,3,FALSE))),"?")</f>
        <v>P0742931</v>
      </c>
      <c r="CH89" s="31" t="str">
        <f t="shared" si="6"/>
        <v>P0742931</v>
      </c>
      <c r="CI89" s="31" t="str">
        <f t="shared" si="5"/>
        <v/>
      </c>
      <c r="CJ89" s="29" t="str">
        <f>IFERROR(IF(VLOOKUP($E89,'Org July 2016 '!$D$1:$Z$500,3,FALSE)=G89,"-","Wrong PO"),"new")</f>
        <v>Wrong PO</v>
      </c>
      <c r="CK89" s="32">
        <f>IF(CJ89="wrong PO",(VLOOKUP($E89,'Org July 2016 '!$D$1:$Z$500,3,FALSE)),"")</f>
        <v>0</v>
      </c>
      <c r="CL89" s="29" t="str">
        <f>IFERROR(IF(VLOOKUP($E89,'Org June 2016 '!$D$1:$Z$500,3,FALSE)=G89,"-","Wrong PO"),"new")</f>
        <v>Wrong PO</v>
      </c>
      <c r="CM89" s="32">
        <f>IF(CL89="wrong PO",(VLOOKUP($E89,'Org June 2016 '!$D$1:$Z$500,3,FALSE)),"")</f>
        <v>0</v>
      </c>
      <c r="CN89" s="29" t="str">
        <f>IFERROR(IF(VLOOKUP($E89,'May 2016'!D88:Z587,3,FALSE)=G89,"-","Wrong PO"),"new")</f>
        <v>new</v>
      </c>
      <c r="CO89" s="32" t="str">
        <f>IF(CN89="wrong PO",(VLOOKUP($E89,'May 2016'!D88:Z587,3,FALSE)),"")</f>
        <v/>
      </c>
      <c r="CP89" s="29" t="str">
        <f>IFERROR(IF(VLOOKUP($E89,'Apr 2016'!$D$1:$Z$500,3,FALSE)=G89,"-","Wrong PO"),"new")</f>
        <v>-</v>
      </c>
      <c r="CQ89" s="32" t="str">
        <f>IF(CP89="wrong PO",(VLOOKUP($E89,'Apr 2016'!$D$1:$Z$500,3,FALSE)),"")</f>
        <v/>
      </c>
      <c r="CR89" s="32" t="str">
        <f>IFERROR(IF(VLOOKUP($E89,'Mar 2016'!$D$1:$Z$500,3,FALSE)=G89,"-","Wrong PO"),"new")</f>
        <v>-</v>
      </c>
      <c r="CS89" s="32" t="str">
        <f>IF(CP89="wrong PO",(VLOOKUP($E89,'Mar 2016'!$D$1:$Z$500,3,FALSE)),"")</f>
        <v/>
      </c>
      <c r="CT89" s="32" t="str">
        <f>IFERROR(IF(VLOOKUP($E89,'Feb 2016'!$D$1:$Z$500,3,FALSE)=G89,"-","Wrong PO"),"new")</f>
        <v>-</v>
      </c>
      <c r="CU89" s="32" t="str">
        <f>IF(CP89="wrong PO",(VLOOKUP($E89,'Feb 2016'!$D$1:$Z$500,3,FALSE)),"")</f>
        <v/>
      </c>
      <c r="CV89" s="29" t="str">
        <f>IFERROR(IF(VLOOKUP($E89,'Jan 2016'!$D$1:$Z$500,3,FALSE)=G89,"-","Wrong PO"),"new")</f>
        <v>-</v>
      </c>
      <c r="CW89" s="32" t="str">
        <f>IF(CV89="wrong PO",(VLOOKUP($E89,'Jan 2016'!$D$1:$Z$500,3,FALSE)),"")</f>
        <v/>
      </c>
      <c r="CX89" s="29" t="str">
        <f>IFERROR(IF(VLOOKUP($E89,'Dec 2015'!$D$1:$Z$500,3,FALSE)=G89,"-","Wrong PO"),"new")</f>
        <v>-</v>
      </c>
      <c r="CY89" s="32" t="str">
        <f>IF(CX89="wrong PO",(VLOOKUP($E89,'Dec 2015'!$D$1:$Z$500,3,FALSE)),"")</f>
        <v/>
      </c>
      <c r="CZ89" s="29" t="str">
        <f>IFERROR(IF(VLOOKUP($E89,'Nov 2015'!$D$1:$Z$500,3,FALSE)=G89,"-","Wrong PO"),"new")</f>
        <v>-</v>
      </c>
      <c r="DA89" s="32" t="str">
        <f>IF(CZ89="wrong PO",(VLOOKUP($E89,'Nov 2015'!$D$1:$Z$500,3,FALSE)),"")</f>
        <v/>
      </c>
      <c r="DB89" s="29" t="str">
        <f>IFERROR(IF(VLOOKUP($E89,'Oct 2015'!$D$1:$Z$500,3,FALSE)=G89,"-","Wrong PO"),"new")</f>
        <v>-</v>
      </c>
      <c r="DC89" s="32" t="str">
        <f>IF(DB89="wrong PO",(VLOOKUP($E89,'Oct 2015'!$D$1:$Z$500,3,FALSE)),"")</f>
        <v/>
      </c>
      <c r="DD89" s="29" t="str">
        <f>IFERROR(IF(VLOOKUP($E89,'Sep 2015'!$D$1:$Z$500,3,FALSE)=G89,"-","Wrong PO"),"new")</f>
        <v>new</v>
      </c>
      <c r="DE89" s="32" t="str">
        <f>IF(DD89="wrong PO",(VLOOKUP($E89,'Sep 2015'!$D$1:$Z$500,3,FALSE)),"")</f>
        <v/>
      </c>
    </row>
    <row r="90" spans="1:109">
      <c r="A90" s="115">
        <v>89</v>
      </c>
      <c r="B90" s="2" t="s">
        <v>841</v>
      </c>
      <c r="C90" s="2" t="s">
        <v>510</v>
      </c>
      <c r="D90" s="2" t="s">
        <v>56</v>
      </c>
      <c r="E90" s="2" t="s">
        <v>215</v>
      </c>
      <c r="F90" s="2" t="s">
        <v>371</v>
      </c>
      <c r="G90" s="21" t="s">
        <v>216</v>
      </c>
      <c r="H90" s="21" t="str">
        <f>IFERROR(VLOOKUP($E90,'Wayne Master'!$B$1:$C$315,2,FALSE),"not on master")</f>
        <v>not on master</v>
      </c>
      <c r="I90" s="11" t="s">
        <v>2094</v>
      </c>
      <c r="J90" s="3">
        <v>42401</v>
      </c>
      <c r="K90" s="2"/>
      <c r="L90" s="2" t="s">
        <v>373</v>
      </c>
      <c r="M90" s="2" t="s">
        <v>30</v>
      </c>
      <c r="N90" s="2" t="s">
        <v>31</v>
      </c>
      <c r="O90" s="2" t="s">
        <v>32</v>
      </c>
      <c r="P90" s="4">
        <v>272</v>
      </c>
      <c r="Q90" s="4">
        <v>354</v>
      </c>
      <c r="R90" s="4">
        <v>82</v>
      </c>
      <c r="S90" s="5">
        <v>1.39</v>
      </c>
      <c r="T90" s="4">
        <v>0</v>
      </c>
      <c r="U90" s="4">
        <v>0</v>
      </c>
      <c r="V90" s="4">
        <v>0</v>
      </c>
      <c r="W90" s="5">
        <v>0</v>
      </c>
      <c r="X90" s="5">
        <v>0</v>
      </c>
      <c r="Y90" s="14">
        <v>1.39</v>
      </c>
      <c r="Z90" s="14">
        <v>0</v>
      </c>
      <c r="AA90" s="14">
        <v>1.39</v>
      </c>
      <c r="AB90" s="4">
        <v>24580</v>
      </c>
      <c r="AC90" s="55"/>
      <c r="AD90" s="59">
        <f t="shared" si="7"/>
        <v>6.12</v>
      </c>
      <c r="AE90" s="59">
        <f t="shared" si="8"/>
        <v>5.9825999999999997</v>
      </c>
      <c r="AF90" s="102">
        <f>IFERROR(IFERROR(VLOOKUP($G90,'FPO034'!$J$9:$Q$196,7,FALSE),(VLOOKUP($H90,'FPO034'!$J$9:$Q$196,7,FALSE))),"No PO")</f>
        <v>1014</v>
      </c>
      <c r="AG90" s="102">
        <f>IFERROR(IFERROR(VLOOKUP($G90,'FPO034'!$J$9:$Q$196,8,FALSE),(VLOOKUP($H90,'FPO034'!$J$9:$Q$196,8,FALSE))),"No PO")</f>
        <v>0</v>
      </c>
      <c r="AH90" s="102" t="str">
        <f t="shared" si="9"/>
        <v>No</v>
      </c>
      <c r="AI90" s="59">
        <f>IFERROR(VLOOKUP($E90,'Rev2 Aug 16'!$D$1:$Z$300,22,FALSE),"-")</f>
        <v>1.39</v>
      </c>
      <c r="AJ90" s="59" t="str">
        <f>IFERROR(VLOOKUP($E90,'Rev2 Aug 16'!$D$1:$Z$300,5,FALSE),"-")</f>
        <v>WAY2001H6Q</v>
      </c>
      <c r="AK90" s="59" t="str">
        <f>IFERROR(VLOOKUP(AJ90,'Paid Invoices'!$F$6:$I$381,3,FALSE),"")</f>
        <v/>
      </c>
      <c r="AL90" s="59" t="str">
        <f>IFERROR(VLOOKUP(AJ90,'Open Invoices'!$D$1:$E$3000,2,FALSE),"")</f>
        <v/>
      </c>
      <c r="AM90" s="59">
        <f>IFERROR(VLOOKUP($E90,'Rev2 July 16'!$D$1:$Z$300,22,FALSE),"-")</f>
        <v>1.98</v>
      </c>
      <c r="AN90" s="59" t="str">
        <f>IFERROR(VLOOKUP($E90,'Rev2 July 16'!$D$1:$Z$300,5,FALSE),"-")</f>
        <v>WAY2001G6R</v>
      </c>
      <c r="AO90" s="59" t="str">
        <f>IFERROR(VLOOKUP(AN90,'Paid Invoices'!$F$6:$I$381,3,FALSE),"")</f>
        <v/>
      </c>
      <c r="AP90" s="59" t="str">
        <f>IFERROR(VLOOKUP(AN90,'Open Invoices'!$D$1:$E$3000,2,FALSE),"")</f>
        <v/>
      </c>
      <c r="AQ90" s="59">
        <f>IFERROR(VLOOKUP($E90,'Rev June 16'!$D$1:$Z$300,22,FALSE),"-")</f>
        <v>2.5499999999999998</v>
      </c>
      <c r="AR90" s="59" t="str">
        <f>IFERROR(VLOOKUP($E90,'Rev June 16'!$D$1:$Z$300,4,FALSE),"-")</f>
        <v>WAY2001F6R</v>
      </c>
      <c r="AS90" s="59" t="str">
        <f>IFERROR(VLOOKUP(AR90,'Paid Invoices'!$F$6:$I$381,3,FALSE),"")</f>
        <v/>
      </c>
      <c r="AT90" s="59" t="str">
        <f>IFERROR(VLOOKUP(AR90,'Open Invoices'!$D$1:$E$3000,2,FALSE),"")</f>
        <v/>
      </c>
      <c r="AU90" s="59" t="str">
        <f>IFERROR(VLOOKUP($E90,'May 2016'!$D$1:$Z$300,22,FALSE),"-")</f>
        <v>-</v>
      </c>
      <c r="AV90" s="59" t="str">
        <f>IFERROR(VLOOKUP($E90,'May 2016'!$D$1:$Z$300,4,FALSE),"-")</f>
        <v>-</v>
      </c>
      <c r="AW90" s="59" t="str">
        <f>IFERROR(VLOOKUP(AV90,'Paid Invoices'!$F$6:$I$381,3,FALSE),"")</f>
        <v/>
      </c>
      <c r="AX90" s="59" t="str">
        <f>IFERROR(VLOOKUP(AV90,'Open Invoices'!$D$1:$E$3000,2,FALSE),"")</f>
        <v/>
      </c>
      <c r="AY90" s="59" t="str">
        <f>IFERROR(VLOOKUP($E90,'Apr 2016'!$D$1:$Z$300,22,FALSE),"-")</f>
        <v>-</v>
      </c>
      <c r="AZ90" s="59" t="str">
        <f>IFERROR(VLOOKUP($E90,'Apr 2016'!$D$1:$Z$300,4,FALSE),"-")</f>
        <v>-</v>
      </c>
      <c r="BA90" s="59" t="str">
        <f>IFERROR(VLOOKUP(AZ90,'Paid Invoices'!$F$6:$I$381,3,FALSE),"")</f>
        <v/>
      </c>
      <c r="BB90" s="59" t="str">
        <f>IFERROR(VLOOKUP(AZ90,'Open Invoices'!$D$1:$E$3000,2,FALSE),"")</f>
        <v/>
      </c>
      <c r="BC90" s="59">
        <f>IFERROR(VLOOKUP($E90,'Mar 2016'!$D$1:$Z$300,22,FALSE),"-")</f>
        <v>0</v>
      </c>
      <c r="BD90" s="59" t="str">
        <f>IFERROR(VLOOKUP($E90,'Mar 2016'!$D$1:$Z$300,4,FALSE),"-")</f>
        <v>WAY2001C6A</v>
      </c>
      <c r="BE90" s="59" t="str">
        <f>IFERROR(VLOOKUP(BD90,'Paid Invoices'!$F$6:$I$381,3,FALSE),"")</f>
        <v/>
      </c>
      <c r="BF90" s="59" t="str">
        <f>IFERROR(VLOOKUP(BD90,'Open Invoices'!$D$1:$E$3000,2,FALSE),"")</f>
        <v/>
      </c>
      <c r="BG90" s="59">
        <f>IFERROR(VLOOKUP($E90,'Feb 2016'!$D$1:$Z$300,22,FALSE),"-")</f>
        <v>0.2</v>
      </c>
      <c r="BH90" s="59" t="str">
        <f>IFERROR(VLOOKUP($E90,'Feb 2016'!$D$1:$Z$300,4,FALSE),"-")</f>
        <v>WAY2001B6N</v>
      </c>
      <c r="BI90" s="59" t="str">
        <f>IFERROR(VLOOKUP(BH90,'Paid Invoices'!$F$6:$I$381,3,FALSE),"")</f>
        <v/>
      </c>
      <c r="BJ90" s="59" t="str">
        <f>IFERROR(VLOOKUP(BH90,'Open Invoices'!$D$1:$E$3000,2,FALSE),"")</f>
        <v/>
      </c>
      <c r="BK90" s="59" t="str">
        <f>IFERROR(VLOOKUP($E90,'Jan 2016'!$D$1:$Z$300,22,FALSE),"-")</f>
        <v>-</v>
      </c>
      <c r="BL90" s="59" t="str">
        <f>IFERROR(VLOOKUP($E90,'Jan 2016'!$D$1:$Z$300,4,FALSE),"-")</f>
        <v>-</v>
      </c>
      <c r="BM90" s="59" t="str">
        <f>IFERROR(VLOOKUP(BL90,'Paid Invoices'!$F$6:$I$381,3,FALSE),"")</f>
        <v/>
      </c>
      <c r="BN90" s="59" t="str">
        <f>IFERROR(VLOOKUP(BL90,'Open Invoices'!$D$1:$E$3000,2,FALSE),"")</f>
        <v/>
      </c>
      <c r="BO90" s="59" t="str">
        <f>IFERROR(VLOOKUP($E90,'Dec 2015'!$D$1:$Z$300,22,FALSE),"-")</f>
        <v>-</v>
      </c>
      <c r="BP90" s="59" t="str">
        <f>IFERROR(VLOOKUP($E90,'Dec 2015'!$D$1:$Z$300,4,FALSE),"-")</f>
        <v>-</v>
      </c>
      <c r="BQ90" s="59" t="str">
        <f>IFERROR(VLOOKUP(BP90,'Paid Invoices'!$F$6:$I$381,3,FALSE),"")</f>
        <v/>
      </c>
      <c r="BR90" s="59" t="str">
        <f>IFERROR(VLOOKUP(BP90,'Open Invoices'!$D$1:$E$3000,2,FALSE),"")</f>
        <v/>
      </c>
      <c r="BS90" s="59" t="str">
        <f>IFERROR(VLOOKUP($E90,'Nov 2015'!$D$1:$Z$300,22,FALSE),"-")</f>
        <v>-</v>
      </c>
      <c r="BT90" s="59" t="str">
        <f>IFERROR(VLOOKUP($E90,'Nov 2015'!$D$1:$Z$300,4,FALSE),"-")</f>
        <v>-</v>
      </c>
      <c r="BU90" s="59" t="str">
        <f>IFERROR(VLOOKUP(BT90,'Paid Invoices'!$F$6:$I$381,3,FALSE),"")</f>
        <v/>
      </c>
      <c r="BV90" s="59" t="str">
        <f>IFERROR(VLOOKUP(BT90,'Open Invoices'!$D$1:$E$3000,2,FALSE),"")</f>
        <v/>
      </c>
      <c r="BW90" s="59" t="str">
        <f>IFERROR(VLOOKUP($E90,'Oct 2015'!$D$1:$Z$300,22,FALSE),"-")</f>
        <v>-</v>
      </c>
      <c r="BX90" s="59" t="str">
        <f>IFERROR(VLOOKUP($E90,'Oct 2015'!$D$1:$Z$300,4,FALSE),"-")</f>
        <v>-</v>
      </c>
      <c r="BY90" s="59" t="str">
        <f>IFERROR(VLOOKUP(BX90,'Paid Invoices'!$F$6:$I$381,3,FALSE),"")</f>
        <v/>
      </c>
      <c r="BZ90" s="59" t="str">
        <f>IFERROR(VLOOKUP(BX90,'Open Invoices'!$D$1:$E$3000,2,FALSE),"")</f>
        <v/>
      </c>
      <c r="CA90" s="59" t="str">
        <f>IFERROR(VLOOKUP($E90,'Sep 2015'!$D$1:$Z$300,22,FALSE),"-")</f>
        <v>-</v>
      </c>
      <c r="CB90" s="59" t="str">
        <f>IFERROR(VLOOKUP($E90,'Sep 2015'!$D$1:$Z$300,4,FALSE),"-")</f>
        <v>-</v>
      </c>
      <c r="CC90" s="59" t="str">
        <f>IFERROR(VLOOKUP(CB90,'Paid Invoices'!$F$6:$I$381,3,FALSE),"")</f>
        <v/>
      </c>
      <c r="CD90" s="59" t="str">
        <f>IFERROR(VLOOKUP(CB90,'Open Invoices'!$D$1:$E$3000,2,FALSE),"")</f>
        <v/>
      </c>
      <c r="CE90" s="52"/>
      <c r="CF90" s="52" t="s">
        <v>2115</v>
      </c>
      <c r="CG90" s="49" t="str">
        <f>IFERROR(IFERROR(VLOOKUP($E90,'Asset Group  All Assets'!$B$1:$C$500,2,FALSE),(VLOOKUP($E90,'Missing-WSU-POs'!$B$1:$D$500,3,FALSE))),"?")</f>
        <v>?</v>
      </c>
      <c r="CH90" s="31" t="str">
        <f t="shared" si="6"/>
        <v>P0742933</v>
      </c>
      <c r="CI90" s="31" t="str">
        <f t="shared" si="5"/>
        <v>Wrong PO</v>
      </c>
      <c r="CJ90" s="29" t="str">
        <f>IFERROR(IF(VLOOKUP($E90,'Org July 2016 '!$D$1:$Z$500,3,FALSE)=G90,"-","Wrong PO"),"new")</f>
        <v>Wrong PO</v>
      </c>
      <c r="CK90" s="32">
        <f>IF(CJ90="wrong PO",(VLOOKUP($E90,'Org July 2016 '!$D$1:$Z$500,3,FALSE)),"")</f>
        <v>0</v>
      </c>
      <c r="CL90" s="29" t="str">
        <f>IFERROR(IF(VLOOKUP($E90,'Org June 2016 '!$D$1:$Z$500,3,FALSE)=G90,"-","Wrong PO"),"new")</f>
        <v>Wrong PO</v>
      </c>
      <c r="CM90" s="32">
        <f>IF(CL90="wrong PO",(VLOOKUP($E90,'Org June 2016 '!$D$1:$Z$500,3,FALSE)),"")</f>
        <v>0</v>
      </c>
      <c r="CN90" s="29" t="str">
        <f>IFERROR(IF(VLOOKUP($E90,'May 2016'!D89:Z588,3,FALSE)=G90,"-","Wrong PO"),"new")</f>
        <v>new</v>
      </c>
      <c r="CO90" s="32" t="str">
        <f>IF(CN90="wrong PO",(VLOOKUP($E90,'May 2016'!D89:Z588,3,FALSE)),"")</f>
        <v/>
      </c>
      <c r="CP90" s="29" t="str">
        <f>IFERROR(IF(VLOOKUP($E90,'Apr 2016'!$D$1:$Z$500,3,FALSE)=G90,"-","Wrong PO"),"new")</f>
        <v>new</v>
      </c>
      <c r="CQ90" s="32" t="str">
        <f>IF(CP90="wrong PO",(VLOOKUP($E90,'Apr 2016'!$D$1:$Z$500,3,FALSE)),"")</f>
        <v/>
      </c>
      <c r="CR90" s="32" t="str">
        <f>IFERROR(IF(VLOOKUP($E90,'Mar 2016'!$D$1:$Z$500,3,FALSE)=G90,"-","Wrong PO"),"new")</f>
        <v>-</v>
      </c>
      <c r="CS90" s="32" t="str">
        <f>IF(CP90="wrong PO",(VLOOKUP($E90,'Mar 2016'!$D$1:$Z$500,3,FALSE)),"")</f>
        <v/>
      </c>
      <c r="CT90" s="32" t="str">
        <f>IFERROR(IF(VLOOKUP($E90,'Feb 2016'!$D$1:$Z$500,3,FALSE)=G90,"-","Wrong PO"),"new")</f>
        <v>-</v>
      </c>
      <c r="CU90" s="32" t="str">
        <f>IF(CP90="wrong PO",(VLOOKUP($E90,'Feb 2016'!$D$1:$Z$500,3,FALSE)),"")</f>
        <v/>
      </c>
      <c r="CV90" s="29" t="str">
        <f>IFERROR(IF(VLOOKUP($E90,'Jan 2016'!$D$1:$Z$500,3,FALSE)=G90,"-","Wrong PO"),"new")</f>
        <v>new</v>
      </c>
      <c r="CW90" s="32" t="str">
        <f>IF(CV90="wrong PO",(VLOOKUP($E90,'Jan 2016'!$D$1:$Z$500,3,FALSE)),"")</f>
        <v/>
      </c>
      <c r="CX90" s="29" t="str">
        <f>IFERROR(IF(VLOOKUP($E90,'Dec 2015'!$D$1:$Z$500,3,FALSE)=G90,"-","Wrong PO"),"new")</f>
        <v>new</v>
      </c>
      <c r="CY90" s="32" t="str">
        <f>IF(CX90="wrong PO",(VLOOKUP($E90,'Dec 2015'!$D$1:$Z$500,3,FALSE)),"")</f>
        <v/>
      </c>
      <c r="CZ90" s="29" t="str">
        <f>IFERROR(IF(VLOOKUP($E90,'Nov 2015'!$D$1:$Z$500,3,FALSE)=G90,"-","Wrong PO"),"new")</f>
        <v>new</v>
      </c>
      <c r="DA90" s="32" t="str">
        <f>IF(CZ90="wrong PO",(VLOOKUP($E90,'Nov 2015'!$D$1:$Z$500,3,FALSE)),"")</f>
        <v/>
      </c>
      <c r="DB90" s="29" t="str">
        <f>IFERROR(IF(VLOOKUP($E90,'Oct 2015'!$D$1:$Z$500,3,FALSE)=G90,"-","Wrong PO"),"new")</f>
        <v>new</v>
      </c>
      <c r="DC90" s="32" t="str">
        <f>IF(DB90="wrong PO",(VLOOKUP($E90,'Oct 2015'!$D$1:$Z$500,3,FALSE)),"")</f>
        <v/>
      </c>
      <c r="DD90" s="29" t="str">
        <f>IFERROR(IF(VLOOKUP($E90,'Sep 2015'!$D$1:$Z$500,3,FALSE)=G90,"-","Wrong PO"),"new")</f>
        <v>new</v>
      </c>
      <c r="DE90" s="32" t="str">
        <f>IF(DD90="wrong PO",(VLOOKUP($E90,'Sep 2015'!$D$1:$Z$500,3,FALSE)),"")</f>
        <v/>
      </c>
    </row>
    <row r="91" spans="1:109">
      <c r="A91" s="115">
        <v>90</v>
      </c>
      <c r="B91" s="2" t="s">
        <v>841</v>
      </c>
      <c r="C91" s="2" t="s">
        <v>510</v>
      </c>
      <c r="D91" s="2" t="s">
        <v>48</v>
      </c>
      <c r="E91" s="2" t="s">
        <v>153</v>
      </c>
      <c r="F91" s="2" t="s">
        <v>371</v>
      </c>
      <c r="G91" s="21" t="s">
        <v>154</v>
      </c>
      <c r="H91" s="21" t="str">
        <f>IFERROR(VLOOKUP($E91,'Wayne Master'!$B$1:$C$315,2,FALSE),"not on master")</f>
        <v>P0743508</v>
      </c>
      <c r="I91" s="11" t="s">
        <v>2093</v>
      </c>
      <c r="J91" s="3">
        <v>42198</v>
      </c>
      <c r="K91" s="2" t="s">
        <v>28</v>
      </c>
      <c r="L91" s="2" t="s">
        <v>373</v>
      </c>
      <c r="M91" s="2" t="s">
        <v>30</v>
      </c>
      <c r="N91" s="2" t="s">
        <v>31</v>
      </c>
      <c r="O91" s="2" t="s">
        <v>32</v>
      </c>
      <c r="P91" s="4">
        <v>22</v>
      </c>
      <c r="Q91" s="4">
        <v>22</v>
      </c>
      <c r="R91" s="4">
        <v>0</v>
      </c>
      <c r="S91" s="5">
        <v>0</v>
      </c>
      <c r="T91" s="4">
        <v>0</v>
      </c>
      <c r="U91" s="4">
        <v>0</v>
      </c>
      <c r="V91" s="4">
        <v>0</v>
      </c>
      <c r="W91" s="5">
        <v>0</v>
      </c>
      <c r="X91" s="5">
        <v>0</v>
      </c>
      <c r="Y91" s="14">
        <v>0</v>
      </c>
      <c r="Z91" s="14">
        <v>0</v>
      </c>
      <c r="AA91" s="14">
        <v>0</v>
      </c>
      <c r="AB91" s="4">
        <v>24580</v>
      </c>
      <c r="AC91" s="55"/>
      <c r="AD91" s="59">
        <f t="shared" si="7"/>
        <v>0.31</v>
      </c>
      <c r="AE91" s="59">
        <f t="shared" si="8"/>
        <v>0.37179999999999996</v>
      </c>
      <c r="AF91" s="102">
        <f>IFERROR(IFERROR(VLOOKUP($G91,'FPO034'!$J$9:$Q$196,7,FALSE),(VLOOKUP($H91,'FPO034'!$J$9:$Q$196,7,FALSE))),"No PO")</f>
        <v>5850</v>
      </c>
      <c r="AG91" s="102">
        <f>IFERROR(IFERROR(VLOOKUP($G91,'FPO034'!$J$9:$Q$196,8,FALSE),(VLOOKUP($H91,'FPO034'!$J$9:$Q$196,8,FALSE))),"No PO")</f>
        <v>0</v>
      </c>
      <c r="AH91" s="102" t="str">
        <f t="shared" si="9"/>
        <v>--</v>
      </c>
      <c r="AI91" s="59" t="str">
        <f>IFERROR(VLOOKUP($E91,'Rev2 Aug 16'!$D$1:$Z$300,22,FALSE),"-")</f>
        <v>-</v>
      </c>
      <c r="AJ91" s="59" t="str">
        <f>IFERROR(VLOOKUP($E91,'Rev2 Aug 16'!$D$1:$Z$300,5,FALSE),"-")</f>
        <v>-</v>
      </c>
      <c r="AK91" s="59" t="str">
        <f>IFERROR(VLOOKUP(AJ91,'Paid Invoices'!$F$6:$I$381,3,FALSE),"")</f>
        <v/>
      </c>
      <c r="AL91" s="59" t="str">
        <f>IFERROR(VLOOKUP(AJ91,'Open Invoices'!$D$1:$E$3000,2,FALSE),"")</f>
        <v/>
      </c>
      <c r="AM91" s="59" t="str">
        <f>IFERROR(VLOOKUP($E91,'Rev2 July 16'!$D$1:$Z$300,22,FALSE),"-")</f>
        <v>-</v>
      </c>
      <c r="AN91" s="59" t="str">
        <f>IFERROR(VLOOKUP($E91,'Rev2 July 16'!$D$1:$Z$300,5,FALSE),"-")</f>
        <v>-</v>
      </c>
      <c r="AO91" s="59" t="str">
        <f>IFERROR(VLOOKUP(AN91,'Paid Invoices'!$F$6:$I$381,3,FALSE),"")</f>
        <v/>
      </c>
      <c r="AP91" s="59" t="str">
        <f>IFERROR(VLOOKUP(AN91,'Open Invoices'!$D$1:$E$3000,2,FALSE),"")</f>
        <v/>
      </c>
      <c r="AQ91" s="59">
        <f>IFERROR(VLOOKUP($E91,'Rev June 16'!$D$1:$Z$300,22,FALSE),"-")</f>
        <v>0</v>
      </c>
      <c r="AR91" s="59" t="str">
        <f>IFERROR(VLOOKUP($E91,'Rev June 16'!$D$1:$Z$300,4,FALSE),"-")</f>
        <v>WAY2001F6T</v>
      </c>
      <c r="AS91" s="59" t="str">
        <f>IFERROR(VLOOKUP(AR91,'Paid Invoices'!$F$6:$I$381,3,FALSE),"")</f>
        <v/>
      </c>
      <c r="AT91" s="59" t="str">
        <f>IFERROR(VLOOKUP(AR91,'Open Invoices'!$D$1:$E$3000,2,FALSE),"")</f>
        <v/>
      </c>
      <c r="AU91" s="59" t="str">
        <f>IFERROR(VLOOKUP($E91,'May 2016'!$D$1:$Z$300,22,FALSE),"-")</f>
        <v>-</v>
      </c>
      <c r="AV91" s="59" t="str">
        <f>IFERROR(VLOOKUP($E91,'May 2016'!$D$1:$Z$300,4,FALSE),"-")</f>
        <v>-</v>
      </c>
      <c r="AW91" s="59" t="str">
        <f>IFERROR(VLOOKUP(AV91,'Paid Invoices'!$F$6:$I$381,3,FALSE),"")</f>
        <v/>
      </c>
      <c r="AX91" s="59" t="str">
        <f>IFERROR(VLOOKUP(AV91,'Open Invoices'!$D$1:$E$3000,2,FALSE),"")</f>
        <v/>
      </c>
      <c r="AY91" s="59">
        <f>IFERROR(VLOOKUP($E91,'Apr 2016'!$D$1:$Z$300,22,FALSE),"-")</f>
        <v>0.03</v>
      </c>
      <c r="AZ91" s="59" t="str">
        <f>IFERROR(VLOOKUP($E91,'Apr 2016'!$D$1:$Z$300,4,FALSE),"-")</f>
        <v>WAY2001D6T</v>
      </c>
      <c r="BA91" s="59" t="str">
        <f>IFERROR(VLOOKUP(AZ91,'Paid Invoices'!$F$6:$I$381,3,FALSE),"")</f>
        <v/>
      </c>
      <c r="BB91" s="59" t="str">
        <f>IFERROR(VLOOKUP(AZ91,'Open Invoices'!$D$1:$E$3000,2,FALSE),"")</f>
        <v/>
      </c>
      <c r="BC91" s="59">
        <f>IFERROR(VLOOKUP($E91,'Mar 2016'!$D$1:$Z$300,22,FALSE),"-")</f>
        <v>0.03</v>
      </c>
      <c r="BD91" s="59" t="str">
        <f>IFERROR(VLOOKUP($E91,'Mar 2016'!$D$1:$Z$300,4,FALSE),"-")</f>
        <v>WAY2001C6R</v>
      </c>
      <c r="BE91" s="59" t="str">
        <f>IFERROR(VLOOKUP(BD91,'Paid Invoices'!$F$6:$I$381,3,FALSE),"")</f>
        <v/>
      </c>
      <c r="BF91" s="59" t="str">
        <f>IFERROR(VLOOKUP(BD91,'Open Invoices'!$D$1:$E$3000,2,FALSE),"")</f>
        <v/>
      </c>
      <c r="BG91" s="59" t="str">
        <f>IFERROR(VLOOKUP($E91,'Feb 2016'!$D$1:$Z$300,22,FALSE),"-")</f>
        <v>-</v>
      </c>
      <c r="BH91" s="59" t="str">
        <f>IFERROR(VLOOKUP($E91,'Feb 2016'!$D$1:$Z$300,4,FALSE),"-")</f>
        <v>-</v>
      </c>
      <c r="BI91" s="59" t="str">
        <f>IFERROR(VLOOKUP(BH91,'Paid Invoices'!$F$6:$I$381,3,FALSE),"")</f>
        <v/>
      </c>
      <c r="BJ91" s="59" t="str">
        <f>IFERROR(VLOOKUP(BH91,'Open Invoices'!$D$1:$E$3000,2,FALSE),"")</f>
        <v/>
      </c>
      <c r="BK91" s="59">
        <f>IFERROR(VLOOKUP($E91,'Jan 2016'!$D$1:$Z$300,22,FALSE),"-")</f>
        <v>0</v>
      </c>
      <c r="BL91" s="59" t="str">
        <f>IFERROR(VLOOKUP($E91,'Jan 2016'!$D$1:$Z$300,4,FALSE),"-")</f>
        <v>WAY2001A6AM</v>
      </c>
      <c r="BM91" s="59" t="str">
        <f>IFERROR(VLOOKUP(BL91,'Paid Invoices'!$F$6:$I$381,3,FALSE),"")</f>
        <v/>
      </c>
      <c r="BN91" s="59" t="str">
        <f>IFERROR(VLOOKUP(BL91,'Open Invoices'!$D$1:$E$3000,2,FALSE),"")</f>
        <v/>
      </c>
      <c r="BO91" s="59" t="str">
        <f>IFERROR(VLOOKUP($E91,'Dec 2015'!$D$1:$Z$300,22,FALSE),"-")</f>
        <v>-</v>
      </c>
      <c r="BP91" s="59" t="str">
        <f>IFERROR(VLOOKUP($E91,'Dec 2015'!$D$1:$Z$300,4,FALSE),"-")</f>
        <v>-</v>
      </c>
      <c r="BQ91" s="59" t="str">
        <f>IFERROR(VLOOKUP(BP91,'Paid Invoices'!$F$6:$I$381,3,FALSE),"")</f>
        <v/>
      </c>
      <c r="BR91" s="59" t="str">
        <f>IFERROR(VLOOKUP(BP91,'Open Invoices'!$D$1:$E$3000,2,FALSE),"")</f>
        <v/>
      </c>
      <c r="BS91" s="59">
        <f>IFERROR(VLOOKUP($E91,'Nov 2015'!$D$1:$Z$300,22,FALSE),"-")</f>
        <v>0</v>
      </c>
      <c r="BT91" s="59" t="str">
        <f>IFERROR(VLOOKUP($E91,'Nov 2015'!$D$1:$Z$300,4,FALSE),"-")</f>
        <v>WAY2001K5AN</v>
      </c>
      <c r="BU91" s="59" t="str">
        <f>IFERROR(VLOOKUP(BT91,'Paid Invoices'!$F$6:$I$381,3,FALSE),"")</f>
        <v/>
      </c>
      <c r="BV91" s="59" t="str">
        <f>IFERROR(VLOOKUP(BT91,'Open Invoices'!$D$1:$E$3000,2,FALSE),"")</f>
        <v/>
      </c>
      <c r="BW91" s="59">
        <f>IFERROR(VLOOKUP($E91,'Oct 2015'!$D$1:$Z$300,22,FALSE),"-")</f>
        <v>0.25</v>
      </c>
      <c r="BX91" s="59" t="str">
        <f>IFERROR(VLOOKUP($E91,'Oct 2015'!$D$1:$Z$300,4,FALSE),"-")</f>
        <v>WAY2001J5AN</v>
      </c>
      <c r="BY91" s="59" t="str">
        <f>IFERROR(VLOOKUP(BX91,'Paid Invoices'!$F$6:$I$381,3,FALSE),"")</f>
        <v/>
      </c>
      <c r="BZ91" s="59" t="str">
        <f>IFERROR(VLOOKUP(BX91,'Open Invoices'!$D$1:$E$3000,2,FALSE),"")</f>
        <v/>
      </c>
      <c r="CA91" s="59" t="str">
        <f>IFERROR(VLOOKUP($E91,'Sep 2015'!$D$1:$Z$300,22,FALSE),"-")</f>
        <v>-</v>
      </c>
      <c r="CB91" s="59" t="str">
        <f>IFERROR(VLOOKUP($E91,'Sep 2015'!$D$1:$Z$300,4,FALSE),"-")</f>
        <v>-</v>
      </c>
      <c r="CC91" s="59" t="str">
        <f>IFERROR(VLOOKUP(CB91,'Paid Invoices'!$F$6:$I$381,3,FALSE),"")</f>
        <v/>
      </c>
      <c r="CD91" s="59" t="str">
        <f>IFERROR(VLOOKUP(CB91,'Open Invoices'!$D$1:$E$3000,2,FALSE),"")</f>
        <v/>
      </c>
      <c r="CE91" s="52"/>
      <c r="CF91" s="52" t="s">
        <v>2115</v>
      </c>
      <c r="CG91" s="49" t="str">
        <f>IFERROR(IFERROR(VLOOKUP($E91,'Asset Group  All Assets'!$B$1:$C$500,2,FALSE),(VLOOKUP($E91,'Missing-WSU-POs'!$B$1:$D$500,3,FALSE))),"?")</f>
        <v>P0743508</v>
      </c>
      <c r="CH91" s="31" t="str">
        <f t="shared" si="6"/>
        <v>P0743508</v>
      </c>
      <c r="CI91" s="31" t="str">
        <f t="shared" si="5"/>
        <v/>
      </c>
      <c r="CJ91" s="29" t="str">
        <f>IFERROR(IF(VLOOKUP($E91,'Org July 2016 '!$D$1:$Z$500,3,FALSE)=G91,"-","Wrong PO"),"new")</f>
        <v>Wrong PO</v>
      </c>
      <c r="CK91" s="32">
        <f>IF(CJ91="wrong PO",(VLOOKUP($E91,'Org July 2016 '!$D$1:$Z$500,3,FALSE)),"")</f>
        <v>0</v>
      </c>
      <c r="CL91" s="29" t="str">
        <f>IFERROR(IF(VLOOKUP($E91,'Org June 2016 '!$D$1:$Z$500,3,FALSE)=G91,"-","Wrong PO"),"new")</f>
        <v>Wrong PO</v>
      </c>
      <c r="CM91" s="32">
        <f>IF(CL91="wrong PO",(VLOOKUP($E91,'Org June 2016 '!$D$1:$Z$500,3,FALSE)),"")</f>
        <v>0</v>
      </c>
      <c r="CN91" s="29" t="str">
        <f>IFERROR(IF(VLOOKUP($E91,'May 2016'!D90:Z589,3,FALSE)=G91,"-","Wrong PO"),"new")</f>
        <v>new</v>
      </c>
      <c r="CO91" s="32" t="str">
        <f>IF(CN91="wrong PO",(VLOOKUP($E91,'May 2016'!D90:Z589,3,FALSE)),"")</f>
        <v/>
      </c>
      <c r="CP91" s="29" t="str">
        <f>IFERROR(IF(VLOOKUP($E91,'Apr 2016'!$D$1:$Z$500,3,FALSE)=G91,"-","Wrong PO"),"new")</f>
        <v>-</v>
      </c>
      <c r="CQ91" s="32" t="str">
        <f>IF(CP91="wrong PO",(VLOOKUP($E91,'Apr 2016'!$D$1:$Z$500,3,FALSE)),"")</f>
        <v/>
      </c>
      <c r="CR91" s="32" t="str">
        <f>IFERROR(IF(VLOOKUP($E91,'Mar 2016'!$D$1:$Z$500,3,FALSE)=G91,"-","Wrong PO"),"new")</f>
        <v>-</v>
      </c>
      <c r="CS91" s="32" t="str">
        <f>IF(CP91="wrong PO",(VLOOKUP($E91,'Mar 2016'!$D$1:$Z$500,3,FALSE)),"")</f>
        <v/>
      </c>
      <c r="CT91" s="32" t="str">
        <f>IFERROR(IF(VLOOKUP($E91,'Feb 2016'!$D$1:$Z$500,3,FALSE)=G91,"-","Wrong PO"),"new")</f>
        <v>new</v>
      </c>
      <c r="CU91" s="32" t="str">
        <f>IF(CP91="wrong PO",(VLOOKUP($E91,'Feb 2016'!$D$1:$Z$500,3,FALSE)),"")</f>
        <v/>
      </c>
      <c r="CV91" s="29" t="str">
        <f>IFERROR(IF(VLOOKUP($E91,'Jan 2016'!$D$1:$Z$500,3,FALSE)=G91,"-","Wrong PO"),"new")</f>
        <v>-</v>
      </c>
      <c r="CW91" s="32" t="str">
        <f>IF(CV91="wrong PO",(VLOOKUP($E91,'Jan 2016'!$D$1:$Z$500,3,FALSE)),"")</f>
        <v/>
      </c>
      <c r="CX91" s="29" t="str">
        <f>IFERROR(IF(VLOOKUP($E91,'Dec 2015'!$D$1:$Z$500,3,FALSE)=G91,"-","Wrong PO"),"new")</f>
        <v>new</v>
      </c>
      <c r="CY91" s="32" t="str">
        <f>IF(CX91="wrong PO",(VLOOKUP($E91,'Dec 2015'!$D$1:$Z$500,3,FALSE)),"")</f>
        <v/>
      </c>
      <c r="CZ91" s="29" t="str">
        <f>IFERROR(IF(VLOOKUP($E91,'Nov 2015'!$D$1:$Z$500,3,FALSE)=G91,"-","Wrong PO"),"new")</f>
        <v>-</v>
      </c>
      <c r="DA91" s="32" t="str">
        <f>IF(CZ91="wrong PO",(VLOOKUP($E91,'Nov 2015'!$D$1:$Z$500,3,FALSE)),"")</f>
        <v/>
      </c>
      <c r="DB91" s="29" t="str">
        <f>IFERROR(IF(VLOOKUP($E91,'Oct 2015'!$D$1:$Z$500,3,FALSE)=G91,"-","Wrong PO"),"new")</f>
        <v>-</v>
      </c>
      <c r="DC91" s="32" t="str">
        <f>IF(DB91="wrong PO",(VLOOKUP($E91,'Oct 2015'!$D$1:$Z$500,3,FALSE)),"")</f>
        <v/>
      </c>
      <c r="DD91" s="29" t="str">
        <f>IFERROR(IF(VLOOKUP($E91,'Sep 2015'!$D$1:$Z$500,3,FALSE)=G91,"-","Wrong PO"),"new")</f>
        <v>new</v>
      </c>
      <c r="DE91" s="32" t="str">
        <f>IF(DD91="wrong PO",(VLOOKUP($E91,'Sep 2015'!$D$1:$Z$500,3,FALSE)),"")</f>
        <v/>
      </c>
    </row>
    <row r="92" spans="1:109">
      <c r="A92" s="115">
        <v>91</v>
      </c>
      <c r="B92" s="2" t="s">
        <v>841</v>
      </c>
      <c r="C92" s="2" t="s">
        <v>510</v>
      </c>
      <c r="D92" s="2" t="s">
        <v>370</v>
      </c>
      <c r="E92" s="2" t="s">
        <v>236</v>
      </c>
      <c r="F92" s="2" t="s">
        <v>371</v>
      </c>
      <c r="G92" s="21" t="s">
        <v>154</v>
      </c>
      <c r="H92" s="21" t="str">
        <f>IFERROR(VLOOKUP($E92,'Wayne Master'!$B$1:$C$315,2,FALSE),"not on master")</f>
        <v>P0743508</v>
      </c>
      <c r="I92" s="11" t="s">
        <v>2093</v>
      </c>
      <c r="J92" s="3">
        <v>42198</v>
      </c>
      <c r="K92" s="2" t="s">
        <v>28</v>
      </c>
      <c r="L92" s="2" t="s">
        <v>373</v>
      </c>
      <c r="M92" s="2" t="s">
        <v>30</v>
      </c>
      <c r="N92" s="2" t="s">
        <v>31</v>
      </c>
      <c r="O92" s="2" t="s">
        <v>32</v>
      </c>
      <c r="P92" s="4">
        <v>177</v>
      </c>
      <c r="Q92" s="4">
        <v>277</v>
      </c>
      <c r="R92" s="4">
        <v>100</v>
      </c>
      <c r="S92" s="5">
        <v>1.69</v>
      </c>
      <c r="T92" s="4">
        <v>0</v>
      </c>
      <c r="U92" s="4">
        <v>0</v>
      </c>
      <c r="V92" s="4">
        <v>0</v>
      </c>
      <c r="W92" s="5">
        <v>0</v>
      </c>
      <c r="X92" s="5">
        <v>0</v>
      </c>
      <c r="Y92" s="14">
        <v>1.69</v>
      </c>
      <c r="Z92" s="14">
        <v>0</v>
      </c>
      <c r="AA92" s="14">
        <v>1.69</v>
      </c>
      <c r="AB92" s="4">
        <v>24580</v>
      </c>
      <c r="AC92" s="55"/>
      <c r="AD92" s="59">
        <f t="shared" si="7"/>
        <v>4.5900000000000007</v>
      </c>
      <c r="AE92" s="59">
        <f t="shared" si="8"/>
        <v>4.6812999999999994</v>
      </c>
      <c r="AF92" s="102">
        <f>IFERROR(IFERROR(VLOOKUP($G92,'FPO034'!$J$9:$Q$196,7,FALSE),(VLOOKUP($H92,'FPO034'!$J$9:$Q$196,7,FALSE))),"No PO")</f>
        <v>5850</v>
      </c>
      <c r="AG92" s="102">
        <f>IFERROR(IFERROR(VLOOKUP($G92,'FPO034'!$J$9:$Q$196,8,FALSE),(VLOOKUP($H92,'FPO034'!$J$9:$Q$196,8,FALSE))),"No PO")</f>
        <v>0</v>
      </c>
      <c r="AH92" s="102" t="str">
        <f t="shared" si="9"/>
        <v>--</v>
      </c>
      <c r="AI92" s="59">
        <f>IFERROR(VLOOKUP($E92,'Rev2 Aug 16'!$D$1:$Z$300,22,FALSE),"-")</f>
        <v>1.69</v>
      </c>
      <c r="AJ92" s="59" t="str">
        <f>IFERROR(VLOOKUP($E92,'Rev2 Aug 16'!$D$1:$Z$300,5,FALSE),"-")</f>
        <v>WAY2001H6R</v>
      </c>
      <c r="AK92" s="59" t="str">
        <f>IFERROR(VLOOKUP(AJ92,'Paid Invoices'!$F$6:$I$381,3,FALSE),"")</f>
        <v/>
      </c>
      <c r="AL92" s="59" t="str">
        <f>IFERROR(VLOOKUP(AJ92,'Open Invoices'!$D$1:$E$3000,2,FALSE),"")</f>
        <v/>
      </c>
      <c r="AM92" s="59">
        <f>IFERROR(VLOOKUP($E92,'Rev2 July 16'!$D$1:$Z$300,22,FALSE),"-")</f>
        <v>1.76</v>
      </c>
      <c r="AN92" s="59" t="str">
        <f>IFERROR(VLOOKUP($E92,'Rev2 July 16'!$D$1:$Z$300,5,FALSE),"-")</f>
        <v>WAY2001G6T</v>
      </c>
      <c r="AO92" s="59" t="str">
        <f>IFERROR(VLOOKUP(AN92,'Paid Invoices'!$F$6:$I$381,3,FALSE),"")</f>
        <v/>
      </c>
      <c r="AP92" s="59" t="str">
        <f>IFERROR(VLOOKUP(AN92,'Open Invoices'!$D$1:$E$3000,2,FALSE),"")</f>
        <v/>
      </c>
      <c r="AQ92" s="59">
        <f>IFERROR(VLOOKUP($E92,'Rev June 16'!$D$1:$Z$300,22,FALSE),"-")</f>
        <v>0.28999999999999998</v>
      </c>
      <c r="AR92" s="59" t="str">
        <f>IFERROR(VLOOKUP($E92,'Rev June 16'!$D$1:$Z$300,4,FALSE),"-")</f>
        <v>WAY2001F6T</v>
      </c>
      <c r="AS92" s="59" t="str">
        <f>IFERROR(VLOOKUP(AR92,'Paid Invoices'!$F$6:$I$381,3,FALSE),"")</f>
        <v/>
      </c>
      <c r="AT92" s="59" t="str">
        <f>IFERROR(VLOOKUP(AR92,'Open Invoices'!$D$1:$E$3000,2,FALSE),"")</f>
        <v/>
      </c>
      <c r="AU92" s="59">
        <f>IFERROR(VLOOKUP($E92,'May 2016'!$D$1:$Z$300,22,FALSE),"-")</f>
        <v>0.22</v>
      </c>
      <c r="AV92" s="59" t="str">
        <f>IFERROR(VLOOKUP($E92,'May 2016'!$D$1:$Z$300,4,FALSE),"-")</f>
        <v>WAY2001E6T</v>
      </c>
      <c r="AW92" s="59" t="str">
        <f>IFERROR(VLOOKUP(AV92,'Paid Invoices'!$F$6:$I$381,3,FALSE),"")</f>
        <v/>
      </c>
      <c r="AX92" s="59" t="str">
        <f>IFERROR(VLOOKUP(AV92,'Open Invoices'!$D$1:$E$3000,2,FALSE),"")</f>
        <v/>
      </c>
      <c r="AY92" s="59" t="str">
        <f>IFERROR(VLOOKUP($E92,'Apr 2016'!$D$1:$Z$300,22,FALSE),"-")</f>
        <v>-</v>
      </c>
      <c r="AZ92" s="59" t="str">
        <f>IFERROR(VLOOKUP($E92,'Apr 2016'!$D$1:$Z$300,4,FALSE),"-")</f>
        <v>-</v>
      </c>
      <c r="BA92" s="59" t="str">
        <f>IFERROR(VLOOKUP(AZ92,'Paid Invoices'!$F$6:$I$381,3,FALSE),"")</f>
        <v/>
      </c>
      <c r="BB92" s="59" t="str">
        <f>IFERROR(VLOOKUP(AZ92,'Open Invoices'!$D$1:$E$3000,2,FALSE),"")</f>
        <v/>
      </c>
      <c r="BC92" s="59">
        <f>IFERROR(VLOOKUP($E92,'Mar 2016'!$D$1:$Z$300,22,FALSE),"-")</f>
        <v>0.14000000000000001</v>
      </c>
      <c r="BD92" s="59" t="str">
        <f>IFERROR(VLOOKUP($E92,'Mar 2016'!$D$1:$Z$300,4,FALSE),"-")</f>
        <v>WAY2001C6R</v>
      </c>
      <c r="BE92" s="59" t="str">
        <f>IFERROR(VLOOKUP(BD92,'Paid Invoices'!$F$6:$I$381,3,FALSE),"")</f>
        <v/>
      </c>
      <c r="BF92" s="59" t="str">
        <f>IFERROR(VLOOKUP(BD92,'Open Invoices'!$D$1:$E$3000,2,FALSE),"")</f>
        <v/>
      </c>
      <c r="BG92" s="59">
        <f>IFERROR(VLOOKUP($E92,'Feb 2016'!$D$1:$Z$300,22,FALSE),"-")</f>
        <v>0.24</v>
      </c>
      <c r="BH92" s="59" t="str">
        <f>IFERROR(VLOOKUP($E92,'Feb 2016'!$D$1:$Z$300,4,FALSE),"-")</f>
        <v>WAY2001B6O</v>
      </c>
      <c r="BI92" s="59" t="str">
        <f>IFERROR(VLOOKUP(BH92,'Paid Invoices'!$F$6:$I$381,3,FALSE),"")</f>
        <v/>
      </c>
      <c r="BJ92" s="59" t="str">
        <f>IFERROR(VLOOKUP(BH92,'Open Invoices'!$D$1:$E$3000,2,FALSE),"")</f>
        <v/>
      </c>
      <c r="BK92" s="59">
        <f>IFERROR(VLOOKUP($E92,'Jan 2016'!$D$1:$Z$300,22,FALSE),"-")</f>
        <v>0</v>
      </c>
      <c r="BL92" s="59" t="str">
        <f>IFERROR(VLOOKUP($E92,'Jan 2016'!$D$1:$Z$300,4,FALSE),"-")</f>
        <v>WAY2001A6AM</v>
      </c>
      <c r="BM92" s="59" t="str">
        <f>IFERROR(VLOOKUP(BL92,'Paid Invoices'!$F$6:$I$381,3,FALSE),"")</f>
        <v/>
      </c>
      <c r="BN92" s="59" t="str">
        <f>IFERROR(VLOOKUP(BL92,'Open Invoices'!$D$1:$E$3000,2,FALSE),"")</f>
        <v/>
      </c>
      <c r="BO92" s="59">
        <f>IFERROR(VLOOKUP($E92,'Dec 2015'!$D$1:$Z$300,22,FALSE),"-")</f>
        <v>0.03</v>
      </c>
      <c r="BP92" s="59" t="str">
        <f>IFERROR(VLOOKUP($E92,'Dec 2015'!$D$1:$Z$300,4,FALSE),"-")</f>
        <v>WAY2001L5O</v>
      </c>
      <c r="BQ92" s="59" t="str">
        <f>IFERROR(VLOOKUP(BP92,'Paid Invoices'!$F$6:$I$381,3,FALSE),"")</f>
        <v/>
      </c>
      <c r="BR92" s="59" t="str">
        <f>IFERROR(VLOOKUP(BP92,'Open Invoices'!$D$1:$E$3000,2,FALSE),"")</f>
        <v/>
      </c>
      <c r="BS92" s="59">
        <f>IFERROR(VLOOKUP($E92,'Nov 2015'!$D$1:$Z$300,22,FALSE),"-")</f>
        <v>0.14000000000000001</v>
      </c>
      <c r="BT92" s="59" t="str">
        <f>IFERROR(VLOOKUP($E92,'Nov 2015'!$D$1:$Z$300,4,FALSE),"-")</f>
        <v>WAY2001K5AN</v>
      </c>
      <c r="BU92" s="59" t="str">
        <f>IFERROR(VLOOKUP(BT92,'Paid Invoices'!$F$6:$I$381,3,FALSE),"")</f>
        <v/>
      </c>
      <c r="BV92" s="59" t="str">
        <f>IFERROR(VLOOKUP(BT92,'Open Invoices'!$D$1:$E$3000,2,FALSE),"")</f>
        <v/>
      </c>
      <c r="BW92" s="59">
        <f>IFERROR(VLOOKUP($E92,'Oct 2015'!$D$1:$Z$300,22,FALSE),"-")</f>
        <v>0.08</v>
      </c>
      <c r="BX92" s="59" t="str">
        <f>IFERROR(VLOOKUP($E92,'Oct 2015'!$D$1:$Z$300,4,FALSE),"-")</f>
        <v>WAY2001J5AN</v>
      </c>
      <c r="BY92" s="59" t="str">
        <f>IFERROR(VLOOKUP(BX92,'Paid Invoices'!$F$6:$I$381,3,FALSE),"")</f>
        <v/>
      </c>
      <c r="BZ92" s="59" t="str">
        <f>IFERROR(VLOOKUP(BX92,'Open Invoices'!$D$1:$E$3000,2,FALSE),"")</f>
        <v/>
      </c>
      <c r="CA92" s="59" t="str">
        <f>IFERROR(VLOOKUP($E92,'Sep 2015'!$D$1:$Z$300,22,FALSE),"-")</f>
        <v>-</v>
      </c>
      <c r="CB92" s="59" t="str">
        <f>IFERROR(VLOOKUP($E92,'Sep 2015'!$D$1:$Z$300,4,FALSE),"-")</f>
        <v>-</v>
      </c>
      <c r="CC92" s="59" t="str">
        <f>IFERROR(VLOOKUP(CB92,'Paid Invoices'!$F$6:$I$381,3,FALSE),"")</f>
        <v/>
      </c>
      <c r="CD92" s="59" t="str">
        <f>IFERROR(VLOOKUP(CB92,'Open Invoices'!$D$1:$E$3000,2,FALSE),"")</f>
        <v/>
      </c>
      <c r="CE92" s="52"/>
      <c r="CF92" s="52" t="s">
        <v>2115</v>
      </c>
      <c r="CG92" s="49" t="str">
        <f>IFERROR(IFERROR(VLOOKUP($E92,'Asset Group  All Assets'!$B$1:$C$500,2,FALSE),(VLOOKUP($E92,'Missing-WSU-POs'!$B$1:$D$500,3,FALSE))),"?")</f>
        <v>P0743508</v>
      </c>
      <c r="CH92" s="31" t="str">
        <f t="shared" si="6"/>
        <v>P0743508</v>
      </c>
      <c r="CI92" s="31" t="str">
        <f t="shared" si="5"/>
        <v/>
      </c>
      <c r="CJ92" s="29" t="str">
        <f>IFERROR(IF(VLOOKUP($E92,'Org July 2016 '!$D$1:$Z$500,3,FALSE)=G92,"-","Wrong PO"),"new")</f>
        <v>Wrong PO</v>
      </c>
      <c r="CK92" s="32">
        <f>IF(CJ92="wrong PO",(VLOOKUP($E92,'Org July 2016 '!$D$1:$Z$500,3,FALSE)),"")</f>
        <v>0</v>
      </c>
      <c r="CL92" s="29" t="str">
        <f>IFERROR(IF(VLOOKUP($E92,'Org June 2016 '!$D$1:$Z$500,3,FALSE)=G92,"-","Wrong PO"),"new")</f>
        <v>Wrong PO</v>
      </c>
      <c r="CM92" s="32">
        <f>IF(CL92="wrong PO",(VLOOKUP($E92,'Org June 2016 '!$D$1:$Z$500,3,FALSE)),"")</f>
        <v>0</v>
      </c>
      <c r="CN92" s="29" t="str">
        <f>IFERROR(IF(VLOOKUP($E92,'May 2016'!D91:Z590,3,FALSE)=G92,"-","Wrong PO"),"new")</f>
        <v>new</v>
      </c>
      <c r="CO92" s="32" t="str">
        <f>IF(CN92="wrong PO",(VLOOKUP($E92,'May 2016'!D91:Z590,3,FALSE)),"")</f>
        <v/>
      </c>
      <c r="CP92" s="29" t="str">
        <f>IFERROR(IF(VLOOKUP($E92,'Apr 2016'!$D$1:$Z$500,3,FALSE)=G92,"-","Wrong PO"),"new")</f>
        <v>new</v>
      </c>
      <c r="CQ92" s="32" t="str">
        <f>IF(CP92="wrong PO",(VLOOKUP($E92,'Apr 2016'!$D$1:$Z$500,3,FALSE)),"")</f>
        <v/>
      </c>
      <c r="CR92" s="32" t="str">
        <f>IFERROR(IF(VLOOKUP($E92,'Mar 2016'!$D$1:$Z$500,3,FALSE)=G92,"-","Wrong PO"),"new")</f>
        <v>-</v>
      </c>
      <c r="CS92" s="32" t="str">
        <f>IF(CP92="wrong PO",(VLOOKUP($E92,'Mar 2016'!$D$1:$Z$500,3,FALSE)),"")</f>
        <v/>
      </c>
      <c r="CT92" s="32" t="str">
        <f>IFERROR(IF(VLOOKUP($E92,'Feb 2016'!$D$1:$Z$500,3,FALSE)=G92,"-","Wrong PO"),"new")</f>
        <v>-</v>
      </c>
      <c r="CU92" s="32" t="str">
        <f>IF(CP92="wrong PO",(VLOOKUP($E92,'Feb 2016'!$D$1:$Z$500,3,FALSE)),"")</f>
        <v/>
      </c>
      <c r="CV92" s="29" t="str">
        <f>IFERROR(IF(VLOOKUP($E92,'Jan 2016'!$D$1:$Z$500,3,FALSE)=G92,"-","Wrong PO"),"new")</f>
        <v>-</v>
      </c>
      <c r="CW92" s="32" t="str">
        <f>IF(CV92="wrong PO",(VLOOKUP($E92,'Jan 2016'!$D$1:$Z$500,3,FALSE)),"")</f>
        <v/>
      </c>
      <c r="CX92" s="29" t="str">
        <f>IFERROR(IF(VLOOKUP($E92,'Dec 2015'!$D$1:$Z$500,3,FALSE)=G92,"-","Wrong PO"),"new")</f>
        <v>-</v>
      </c>
      <c r="CY92" s="32" t="str">
        <f>IF(CX92="wrong PO",(VLOOKUP($E92,'Dec 2015'!$D$1:$Z$500,3,FALSE)),"")</f>
        <v/>
      </c>
      <c r="CZ92" s="29" t="str">
        <f>IFERROR(IF(VLOOKUP($E92,'Nov 2015'!$D$1:$Z$500,3,FALSE)=G92,"-","Wrong PO"),"new")</f>
        <v>-</v>
      </c>
      <c r="DA92" s="32" t="str">
        <f>IF(CZ92="wrong PO",(VLOOKUP($E92,'Nov 2015'!$D$1:$Z$500,3,FALSE)),"")</f>
        <v/>
      </c>
      <c r="DB92" s="29" t="str">
        <f>IFERROR(IF(VLOOKUP($E92,'Oct 2015'!$D$1:$Z$500,3,FALSE)=G92,"-","Wrong PO"),"new")</f>
        <v>-</v>
      </c>
      <c r="DC92" s="32" t="str">
        <f>IF(DB92="wrong PO",(VLOOKUP($E92,'Oct 2015'!$D$1:$Z$500,3,FALSE)),"")</f>
        <v/>
      </c>
      <c r="DD92" s="29" t="str">
        <f>IFERROR(IF(VLOOKUP($E92,'Sep 2015'!$D$1:$Z$500,3,FALSE)=G92,"-","Wrong PO"),"new")</f>
        <v>new</v>
      </c>
      <c r="DE92" s="32" t="str">
        <f>IF(DD92="wrong PO",(VLOOKUP($E92,'Sep 2015'!$D$1:$Z$500,3,FALSE)),"")</f>
        <v/>
      </c>
    </row>
    <row r="93" spans="1:109">
      <c r="A93" s="115">
        <v>92</v>
      </c>
      <c r="B93" s="2" t="s">
        <v>841</v>
      </c>
      <c r="C93" s="2" t="s">
        <v>510</v>
      </c>
      <c r="D93" s="2" t="s">
        <v>69</v>
      </c>
      <c r="E93" s="2" t="s">
        <v>259</v>
      </c>
      <c r="F93" s="2" t="s">
        <v>371</v>
      </c>
      <c r="G93" s="21" t="s">
        <v>154</v>
      </c>
      <c r="H93" s="21" t="str">
        <f>IFERROR(VLOOKUP($E93,'Wayne Master'!$B$1:$C$315,2,FALSE),"not on master")</f>
        <v>P0743508</v>
      </c>
      <c r="I93" s="11" t="s">
        <v>2093</v>
      </c>
      <c r="J93" s="3">
        <v>42198</v>
      </c>
      <c r="K93" s="2" t="s">
        <v>28</v>
      </c>
      <c r="L93" s="2" t="s">
        <v>373</v>
      </c>
      <c r="M93" s="2" t="s">
        <v>30</v>
      </c>
      <c r="N93" s="2" t="s">
        <v>31</v>
      </c>
      <c r="O93" s="2" t="s">
        <v>32</v>
      </c>
      <c r="P93" s="4">
        <v>5376</v>
      </c>
      <c r="Q93" s="4">
        <v>6218</v>
      </c>
      <c r="R93" s="4">
        <v>842</v>
      </c>
      <c r="S93" s="5">
        <v>14.23</v>
      </c>
      <c r="T93" s="4">
        <v>3364</v>
      </c>
      <c r="U93" s="4">
        <v>3889</v>
      </c>
      <c r="V93" s="4">
        <v>525</v>
      </c>
      <c r="W93" s="5">
        <v>31.4</v>
      </c>
      <c r="X93" s="5">
        <v>0</v>
      </c>
      <c r="Y93" s="14">
        <v>45.63</v>
      </c>
      <c r="Z93" s="14">
        <v>0</v>
      </c>
      <c r="AA93" s="14">
        <v>45.63</v>
      </c>
      <c r="AB93" s="4">
        <v>24580</v>
      </c>
      <c r="AC93" s="55"/>
      <c r="AD93" s="59">
        <f t="shared" si="7"/>
        <v>337.44000000000005</v>
      </c>
      <c r="AE93" s="59">
        <f t="shared" si="8"/>
        <v>337.64639999999997</v>
      </c>
      <c r="AF93" s="102">
        <f>IFERROR(IFERROR(VLOOKUP($G93,'FPO034'!$J$9:$Q$196,7,FALSE),(VLOOKUP($H93,'FPO034'!$J$9:$Q$196,7,FALSE))),"No PO")</f>
        <v>5850</v>
      </c>
      <c r="AG93" s="102">
        <f>IFERROR(IFERROR(VLOOKUP($G93,'FPO034'!$J$9:$Q$196,8,FALSE),(VLOOKUP($H93,'FPO034'!$J$9:$Q$196,8,FALSE))),"No PO")</f>
        <v>0</v>
      </c>
      <c r="AH93" s="102" t="str">
        <f t="shared" si="9"/>
        <v>--</v>
      </c>
      <c r="AI93" s="59">
        <f>IFERROR(VLOOKUP($E93,'Rev2 Aug 16'!$D$1:$Z$300,22,FALSE),"-")</f>
        <v>45.63</v>
      </c>
      <c r="AJ93" s="59" t="str">
        <f>IFERROR(VLOOKUP($E93,'Rev2 Aug 16'!$D$1:$Z$300,5,FALSE),"-")</f>
        <v>WAY2001H6R</v>
      </c>
      <c r="AK93" s="59" t="str">
        <f>IFERROR(VLOOKUP(AJ93,'Paid Invoices'!$F$6:$I$381,3,FALSE),"")</f>
        <v/>
      </c>
      <c r="AL93" s="59" t="str">
        <f>IFERROR(VLOOKUP(AJ93,'Open Invoices'!$D$1:$E$3000,2,FALSE),"")</f>
        <v/>
      </c>
      <c r="AM93" s="59">
        <f>IFERROR(VLOOKUP($E93,'Rev2 July 16'!$D$1:$Z$300,22,FALSE),"-")</f>
        <v>44.31</v>
      </c>
      <c r="AN93" s="59" t="str">
        <f>IFERROR(VLOOKUP($E93,'Rev2 July 16'!$D$1:$Z$300,5,FALSE),"-")</f>
        <v>WAY2001G6T</v>
      </c>
      <c r="AO93" s="59" t="str">
        <f>IFERROR(VLOOKUP(AN93,'Paid Invoices'!$F$6:$I$381,3,FALSE),"")</f>
        <v/>
      </c>
      <c r="AP93" s="59" t="str">
        <f>IFERROR(VLOOKUP(AN93,'Open Invoices'!$D$1:$E$3000,2,FALSE),"")</f>
        <v/>
      </c>
      <c r="AQ93" s="59">
        <f>IFERROR(VLOOKUP($E93,'Rev June 16'!$D$1:$Z$300,22,FALSE),"-")</f>
        <v>28.62</v>
      </c>
      <c r="AR93" s="59" t="str">
        <f>IFERROR(VLOOKUP($E93,'Rev June 16'!$D$1:$Z$300,4,FALSE),"-")</f>
        <v>WAY2001F6T</v>
      </c>
      <c r="AS93" s="59" t="str">
        <f>IFERROR(VLOOKUP(AR93,'Paid Invoices'!$F$6:$I$381,3,FALSE),"")</f>
        <v/>
      </c>
      <c r="AT93" s="59" t="str">
        <f>IFERROR(VLOOKUP(AR93,'Open Invoices'!$D$1:$E$3000,2,FALSE),"")</f>
        <v/>
      </c>
      <c r="AU93" s="59">
        <f>IFERROR(VLOOKUP($E93,'May 2016'!$D$1:$Z$300,22,FALSE),"-")</f>
        <v>26.1</v>
      </c>
      <c r="AV93" s="59" t="str">
        <f>IFERROR(VLOOKUP($E93,'May 2016'!$D$1:$Z$300,4,FALSE),"-")</f>
        <v>WAY2001E6T</v>
      </c>
      <c r="AW93" s="59" t="str">
        <f>IFERROR(VLOOKUP(AV93,'Paid Invoices'!$F$6:$I$381,3,FALSE),"")</f>
        <v/>
      </c>
      <c r="AX93" s="59" t="str">
        <f>IFERROR(VLOOKUP(AV93,'Open Invoices'!$D$1:$E$3000,2,FALSE),"")</f>
        <v/>
      </c>
      <c r="AY93" s="59">
        <f>IFERROR(VLOOKUP($E93,'Apr 2016'!$D$1:$Z$300,22,FALSE),"-")</f>
        <v>40.71</v>
      </c>
      <c r="AZ93" s="59" t="str">
        <f>IFERROR(VLOOKUP($E93,'Apr 2016'!$D$1:$Z$300,4,FALSE),"-")</f>
        <v>WAY2001D6T</v>
      </c>
      <c r="BA93" s="59" t="str">
        <f>IFERROR(VLOOKUP(AZ93,'Paid Invoices'!$F$6:$I$381,3,FALSE),"")</f>
        <v/>
      </c>
      <c r="BB93" s="59" t="str">
        <f>IFERROR(VLOOKUP(AZ93,'Open Invoices'!$D$1:$E$3000,2,FALSE),"")</f>
        <v/>
      </c>
      <c r="BC93" s="59">
        <f>IFERROR(VLOOKUP($E93,'Mar 2016'!$D$1:$Z$300,22,FALSE),"-")</f>
        <v>76.97</v>
      </c>
      <c r="BD93" s="59" t="str">
        <f>IFERROR(VLOOKUP($E93,'Mar 2016'!$D$1:$Z$300,4,FALSE),"-")</f>
        <v>WAY2001C6R</v>
      </c>
      <c r="BE93" s="59" t="str">
        <f>IFERROR(VLOOKUP(BD93,'Paid Invoices'!$F$6:$I$381,3,FALSE),"")</f>
        <v/>
      </c>
      <c r="BF93" s="59" t="str">
        <f>IFERROR(VLOOKUP(BD93,'Open Invoices'!$D$1:$E$3000,2,FALSE),"")</f>
        <v/>
      </c>
      <c r="BG93" s="59">
        <f>IFERROR(VLOOKUP($E93,'Feb 2016'!$D$1:$Z$300,22,FALSE),"-")</f>
        <v>49.11</v>
      </c>
      <c r="BH93" s="59" t="str">
        <f>IFERROR(VLOOKUP($E93,'Feb 2016'!$D$1:$Z$300,4,FALSE),"-")</f>
        <v>WAY2001B6O</v>
      </c>
      <c r="BI93" s="59" t="str">
        <f>IFERROR(VLOOKUP(BH93,'Paid Invoices'!$F$6:$I$381,3,FALSE),"")</f>
        <v/>
      </c>
      <c r="BJ93" s="59" t="str">
        <f>IFERROR(VLOOKUP(BH93,'Open Invoices'!$D$1:$E$3000,2,FALSE),"")</f>
        <v/>
      </c>
      <c r="BK93" s="59">
        <f>IFERROR(VLOOKUP($E93,'Jan 2016'!$D$1:$Z$300,22,FALSE),"-")</f>
        <v>7.22</v>
      </c>
      <c r="BL93" s="59" t="str">
        <f>IFERROR(VLOOKUP($E93,'Jan 2016'!$D$1:$Z$300,4,FALSE),"-")</f>
        <v>WAY2001A6AM</v>
      </c>
      <c r="BM93" s="59" t="str">
        <f>IFERROR(VLOOKUP(BL93,'Paid Invoices'!$F$6:$I$381,3,FALSE),"")</f>
        <v/>
      </c>
      <c r="BN93" s="59" t="str">
        <f>IFERROR(VLOOKUP(BL93,'Open Invoices'!$D$1:$E$3000,2,FALSE),"")</f>
        <v/>
      </c>
      <c r="BO93" s="59">
        <f>IFERROR(VLOOKUP($E93,'Dec 2015'!$D$1:$Z$300,22,FALSE),"-")</f>
        <v>4.2699999999999996</v>
      </c>
      <c r="BP93" s="59" t="str">
        <f>IFERROR(VLOOKUP($E93,'Dec 2015'!$D$1:$Z$300,4,FALSE),"-")</f>
        <v>WAY2001L5O</v>
      </c>
      <c r="BQ93" s="59" t="str">
        <f>IFERROR(VLOOKUP(BP93,'Paid Invoices'!$F$6:$I$381,3,FALSE),"")</f>
        <v/>
      </c>
      <c r="BR93" s="59" t="str">
        <f>IFERROR(VLOOKUP(BP93,'Open Invoices'!$D$1:$E$3000,2,FALSE),"")</f>
        <v/>
      </c>
      <c r="BS93" s="59">
        <f>IFERROR(VLOOKUP($E93,'Nov 2015'!$D$1:$Z$300,22,FALSE),"-")</f>
        <v>5.43</v>
      </c>
      <c r="BT93" s="59" t="str">
        <f>IFERROR(VLOOKUP($E93,'Nov 2015'!$D$1:$Z$300,4,FALSE),"-")</f>
        <v>WAY2001K5AN</v>
      </c>
      <c r="BU93" s="59" t="str">
        <f>IFERROR(VLOOKUP(BT93,'Paid Invoices'!$F$6:$I$381,3,FALSE),"")</f>
        <v/>
      </c>
      <c r="BV93" s="59" t="str">
        <f>IFERROR(VLOOKUP(BT93,'Open Invoices'!$D$1:$E$3000,2,FALSE),"")</f>
        <v/>
      </c>
      <c r="BW93" s="59">
        <f>IFERROR(VLOOKUP($E93,'Oct 2015'!$D$1:$Z$300,22,FALSE),"-")</f>
        <v>9.07</v>
      </c>
      <c r="BX93" s="59" t="str">
        <f>IFERROR(VLOOKUP($E93,'Oct 2015'!$D$1:$Z$300,4,FALSE),"-")</f>
        <v>WAY2001J5AN</v>
      </c>
      <c r="BY93" s="59" t="str">
        <f>IFERROR(VLOOKUP(BX93,'Paid Invoices'!$F$6:$I$381,3,FALSE),"")</f>
        <v/>
      </c>
      <c r="BZ93" s="59" t="str">
        <f>IFERROR(VLOOKUP(BX93,'Open Invoices'!$D$1:$E$3000,2,FALSE),"")</f>
        <v/>
      </c>
      <c r="CA93" s="59" t="str">
        <f>IFERROR(VLOOKUP($E93,'Sep 2015'!$D$1:$Z$300,22,FALSE),"-")</f>
        <v>-</v>
      </c>
      <c r="CB93" s="59" t="str">
        <f>IFERROR(VLOOKUP($E93,'Sep 2015'!$D$1:$Z$300,4,FALSE),"-")</f>
        <v>-</v>
      </c>
      <c r="CC93" s="59" t="str">
        <f>IFERROR(VLOOKUP(CB93,'Paid Invoices'!$F$6:$I$381,3,FALSE),"")</f>
        <v/>
      </c>
      <c r="CD93" s="59" t="str">
        <f>IFERROR(VLOOKUP(CB93,'Open Invoices'!$D$1:$E$3000,2,FALSE),"")</f>
        <v/>
      </c>
      <c r="CE93" s="52"/>
      <c r="CF93" s="52" t="s">
        <v>2115</v>
      </c>
      <c r="CG93" s="49" t="str">
        <f>IFERROR(IFERROR(VLOOKUP($E93,'Asset Group  All Assets'!$B$1:$C$500,2,FALSE),(VLOOKUP($E93,'Missing-WSU-POs'!$B$1:$D$500,3,FALSE))),"?")</f>
        <v>P0743508</v>
      </c>
      <c r="CH93" s="31" t="str">
        <f t="shared" si="6"/>
        <v>P0743508</v>
      </c>
      <c r="CI93" s="31" t="str">
        <f t="shared" si="5"/>
        <v/>
      </c>
      <c r="CJ93" s="29" t="str">
        <f>IFERROR(IF(VLOOKUP($E93,'Org July 2016 '!$D$1:$Z$500,3,FALSE)=G93,"-","Wrong PO"),"new")</f>
        <v>Wrong PO</v>
      </c>
      <c r="CK93" s="32">
        <f>IF(CJ93="wrong PO",(VLOOKUP($E93,'Org July 2016 '!$D$1:$Z$500,3,FALSE)),"")</f>
        <v>0</v>
      </c>
      <c r="CL93" s="29" t="str">
        <f>IFERROR(IF(VLOOKUP($E93,'Org June 2016 '!$D$1:$Z$500,3,FALSE)=G93,"-","Wrong PO"),"new")</f>
        <v>Wrong PO</v>
      </c>
      <c r="CM93" s="32">
        <f>IF(CL93="wrong PO",(VLOOKUP($E93,'Org June 2016 '!$D$1:$Z$500,3,FALSE)),"")</f>
        <v>0</v>
      </c>
      <c r="CN93" s="29" t="str">
        <f>IFERROR(IF(VLOOKUP($E93,'May 2016'!D92:Z591,3,FALSE)=G93,"-","Wrong PO"),"new")</f>
        <v>new</v>
      </c>
      <c r="CO93" s="32" t="str">
        <f>IF(CN93="wrong PO",(VLOOKUP($E93,'May 2016'!D92:Z591,3,FALSE)),"")</f>
        <v/>
      </c>
      <c r="CP93" s="29" t="str">
        <f>IFERROR(IF(VLOOKUP($E93,'Apr 2016'!$D$1:$Z$500,3,FALSE)=G93,"-","Wrong PO"),"new")</f>
        <v>-</v>
      </c>
      <c r="CQ93" s="32" t="str">
        <f>IF(CP93="wrong PO",(VLOOKUP($E93,'Apr 2016'!$D$1:$Z$500,3,FALSE)),"")</f>
        <v/>
      </c>
      <c r="CR93" s="32" t="str">
        <f>IFERROR(IF(VLOOKUP($E93,'Mar 2016'!$D$1:$Z$500,3,FALSE)=G93,"-","Wrong PO"),"new")</f>
        <v>-</v>
      </c>
      <c r="CS93" s="32" t="str">
        <f>IF(CP93="wrong PO",(VLOOKUP($E93,'Mar 2016'!$D$1:$Z$500,3,FALSE)),"")</f>
        <v/>
      </c>
      <c r="CT93" s="32" t="str">
        <f>IFERROR(IF(VLOOKUP($E93,'Feb 2016'!$D$1:$Z$500,3,FALSE)=G93,"-","Wrong PO"),"new")</f>
        <v>-</v>
      </c>
      <c r="CU93" s="32" t="str">
        <f>IF(CP93="wrong PO",(VLOOKUP($E93,'Feb 2016'!$D$1:$Z$500,3,FALSE)),"")</f>
        <v/>
      </c>
      <c r="CV93" s="29" t="str">
        <f>IFERROR(IF(VLOOKUP($E93,'Jan 2016'!$D$1:$Z$500,3,FALSE)=G93,"-","Wrong PO"),"new")</f>
        <v>-</v>
      </c>
      <c r="CW93" s="32" t="str">
        <f>IF(CV93="wrong PO",(VLOOKUP($E93,'Jan 2016'!$D$1:$Z$500,3,FALSE)),"")</f>
        <v/>
      </c>
      <c r="CX93" s="29" t="str">
        <f>IFERROR(IF(VLOOKUP($E93,'Dec 2015'!$D$1:$Z$500,3,FALSE)=G93,"-","Wrong PO"),"new")</f>
        <v>-</v>
      </c>
      <c r="CY93" s="32" t="str">
        <f>IF(CX93="wrong PO",(VLOOKUP($E93,'Dec 2015'!$D$1:$Z$500,3,FALSE)),"")</f>
        <v/>
      </c>
      <c r="CZ93" s="29" t="str">
        <f>IFERROR(IF(VLOOKUP($E93,'Nov 2015'!$D$1:$Z$500,3,FALSE)=G93,"-","Wrong PO"),"new")</f>
        <v>-</v>
      </c>
      <c r="DA93" s="32" t="str">
        <f>IF(CZ93="wrong PO",(VLOOKUP($E93,'Nov 2015'!$D$1:$Z$500,3,FALSE)),"")</f>
        <v/>
      </c>
      <c r="DB93" s="29" t="str">
        <f>IFERROR(IF(VLOOKUP($E93,'Oct 2015'!$D$1:$Z$500,3,FALSE)=G93,"-","Wrong PO"),"new")</f>
        <v>-</v>
      </c>
      <c r="DC93" s="32" t="str">
        <f>IF(DB93="wrong PO",(VLOOKUP($E93,'Oct 2015'!$D$1:$Z$500,3,FALSE)),"")</f>
        <v/>
      </c>
      <c r="DD93" s="29" t="str">
        <f>IFERROR(IF(VLOOKUP($E93,'Sep 2015'!$D$1:$Z$500,3,FALSE)=G93,"-","Wrong PO"),"new")</f>
        <v>new</v>
      </c>
      <c r="DE93" s="32" t="str">
        <f>IF(DD93="wrong PO",(VLOOKUP($E93,'Sep 2015'!$D$1:$Z$500,3,FALSE)),"")</f>
        <v/>
      </c>
    </row>
    <row r="94" spans="1:109">
      <c r="A94" s="115">
        <v>93</v>
      </c>
      <c r="B94" s="2" t="s">
        <v>841</v>
      </c>
      <c r="C94" s="2" t="s">
        <v>510</v>
      </c>
      <c r="D94" s="2" t="s">
        <v>76</v>
      </c>
      <c r="E94" s="2" t="s">
        <v>302</v>
      </c>
      <c r="F94" s="2" t="s">
        <v>371</v>
      </c>
      <c r="G94" s="21" t="s">
        <v>154</v>
      </c>
      <c r="H94" s="21" t="str">
        <f>IFERROR(VLOOKUP($E94,'Wayne Master'!$B$1:$C$315,2,FALSE),"not on master")</f>
        <v>P0743508</v>
      </c>
      <c r="I94" s="11" t="s">
        <v>2093</v>
      </c>
      <c r="J94" s="3">
        <v>42199</v>
      </c>
      <c r="K94" s="2" t="s">
        <v>28</v>
      </c>
      <c r="L94" s="2" t="s">
        <v>373</v>
      </c>
      <c r="M94" s="2" t="s">
        <v>30</v>
      </c>
      <c r="N94" s="2" t="s">
        <v>31</v>
      </c>
      <c r="O94" s="2" t="s">
        <v>32</v>
      </c>
      <c r="P94" s="4">
        <v>143</v>
      </c>
      <c r="Q94" s="4">
        <v>145</v>
      </c>
      <c r="R94" s="4">
        <v>2</v>
      </c>
      <c r="S94" s="5">
        <v>0.03</v>
      </c>
      <c r="T94" s="4">
        <v>33</v>
      </c>
      <c r="U94" s="4">
        <v>33</v>
      </c>
      <c r="V94" s="4">
        <v>0</v>
      </c>
      <c r="W94" s="5">
        <v>0</v>
      </c>
      <c r="X94" s="5">
        <v>0</v>
      </c>
      <c r="Y94" s="14">
        <v>0.03</v>
      </c>
      <c r="Z94" s="14">
        <v>0</v>
      </c>
      <c r="AA94" s="14">
        <v>0.03</v>
      </c>
      <c r="AB94" s="4">
        <v>24580</v>
      </c>
      <c r="AC94" s="55"/>
      <c r="AD94" s="59">
        <f t="shared" si="7"/>
        <v>3.6899999999999995</v>
      </c>
      <c r="AE94" s="59">
        <f t="shared" si="8"/>
        <v>4.4238999999999997</v>
      </c>
      <c r="AF94" s="102">
        <f>IFERROR(IFERROR(VLOOKUP($G94,'FPO034'!$J$9:$Q$196,7,FALSE),(VLOOKUP($H94,'FPO034'!$J$9:$Q$196,7,FALSE))),"No PO")</f>
        <v>5850</v>
      </c>
      <c r="AG94" s="102">
        <f>IFERROR(IFERROR(VLOOKUP($G94,'FPO034'!$J$9:$Q$196,8,FALSE),(VLOOKUP($H94,'FPO034'!$J$9:$Q$196,8,FALSE))),"No PO")</f>
        <v>0</v>
      </c>
      <c r="AH94" s="102" t="str">
        <f t="shared" si="9"/>
        <v>--</v>
      </c>
      <c r="AI94" s="59">
        <f>IFERROR(VLOOKUP($E94,'Rev2 Aug 16'!$D$1:$Z$300,22,FALSE),"-")</f>
        <v>0.03</v>
      </c>
      <c r="AJ94" s="59" t="str">
        <f>IFERROR(VLOOKUP($E94,'Rev2 Aug 16'!$D$1:$Z$300,5,FALSE),"-")</f>
        <v>WAY2001H6R</v>
      </c>
      <c r="AK94" s="59" t="str">
        <f>IFERROR(VLOOKUP(AJ94,'Paid Invoices'!$F$6:$I$381,3,FALSE),"")</f>
        <v/>
      </c>
      <c r="AL94" s="59" t="str">
        <f>IFERROR(VLOOKUP(AJ94,'Open Invoices'!$D$1:$E$3000,2,FALSE),"")</f>
        <v/>
      </c>
      <c r="AM94" s="59">
        <f>IFERROR(VLOOKUP($E94,'Rev2 July 16'!$D$1:$Z$300,22,FALSE),"-")</f>
        <v>0.42</v>
      </c>
      <c r="AN94" s="59" t="str">
        <f>IFERROR(VLOOKUP($E94,'Rev2 July 16'!$D$1:$Z$300,5,FALSE),"-")</f>
        <v>WAY2001G6T</v>
      </c>
      <c r="AO94" s="59" t="str">
        <f>IFERROR(VLOOKUP(AN94,'Paid Invoices'!$F$6:$I$381,3,FALSE),"")</f>
        <v/>
      </c>
      <c r="AP94" s="59" t="str">
        <f>IFERROR(VLOOKUP(AN94,'Open Invoices'!$D$1:$E$3000,2,FALSE),"")</f>
        <v/>
      </c>
      <c r="AQ94" s="59">
        <f>IFERROR(VLOOKUP($E94,'Rev June 16'!$D$1:$Z$300,22,FALSE),"-")</f>
        <v>7.0000000000000007E-2</v>
      </c>
      <c r="AR94" s="59" t="str">
        <f>IFERROR(VLOOKUP($E94,'Rev June 16'!$D$1:$Z$300,4,FALSE),"-")</f>
        <v>WAY2001F6T</v>
      </c>
      <c r="AS94" s="59" t="str">
        <f>IFERROR(VLOOKUP(AR94,'Paid Invoices'!$F$6:$I$381,3,FALSE),"")</f>
        <v/>
      </c>
      <c r="AT94" s="59" t="str">
        <f>IFERROR(VLOOKUP(AR94,'Open Invoices'!$D$1:$E$3000,2,FALSE),"")</f>
        <v/>
      </c>
      <c r="AU94" s="59">
        <f>IFERROR(VLOOKUP($E94,'May 2016'!$D$1:$Z$300,22,FALSE),"-")</f>
        <v>7.0000000000000007E-2</v>
      </c>
      <c r="AV94" s="59" t="str">
        <f>IFERROR(VLOOKUP($E94,'May 2016'!$D$1:$Z$300,4,FALSE),"-")</f>
        <v>WAY2001E6T</v>
      </c>
      <c r="AW94" s="59" t="str">
        <f>IFERROR(VLOOKUP(AV94,'Paid Invoices'!$F$6:$I$381,3,FALSE),"")</f>
        <v/>
      </c>
      <c r="AX94" s="59" t="str">
        <f>IFERROR(VLOOKUP(AV94,'Open Invoices'!$D$1:$E$3000,2,FALSE),"")</f>
        <v/>
      </c>
      <c r="AY94" s="59">
        <f>IFERROR(VLOOKUP($E94,'Apr 2016'!$D$1:$Z$300,22,FALSE),"-")</f>
        <v>0.05</v>
      </c>
      <c r="AZ94" s="59" t="str">
        <f>IFERROR(VLOOKUP($E94,'Apr 2016'!$D$1:$Z$300,4,FALSE),"-")</f>
        <v>WAY2001D6T</v>
      </c>
      <c r="BA94" s="59" t="str">
        <f>IFERROR(VLOOKUP(AZ94,'Paid Invoices'!$F$6:$I$381,3,FALSE),"")</f>
        <v/>
      </c>
      <c r="BB94" s="59" t="str">
        <f>IFERROR(VLOOKUP(AZ94,'Open Invoices'!$D$1:$E$3000,2,FALSE),"")</f>
        <v/>
      </c>
      <c r="BC94" s="59">
        <f>IFERROR(VLOOKUP($E94,'Mar 2016'!$D$1:$Z$300,22,FALSE),"-")</f>
        <v>0.03</v>
      </c>
      <c r="BD94" s="59" t="str">
        <f>IFERROR(VLOOKUP($E94,'Mar 2016'!$D$1:$Z$300,4,FALSE),"-")</f>
        <v>WAY2001C6R</v>
      </c>
      <c r="BE94" s="59" t="str">
        <f>IFERROR(VLOOKUP(BD94,'Paid Invoices'!$F$6:$I$381,3,FALSE),"")</f>
        <v/>
      </c>
      <c r="BF94" s="59" t="str">
        <f>IFERROR(VLOOKUP(BD94,'Open Invoices'!$D$1:$E$3000,2,FALSE),"")</f>
        <v/>
      </c>
      <c r="BG94" s="59">
        <f>IFERROR(VLOOKUP($E94,'Feb 2016'!$D$1:$Z$300,22,FALSE),"-")</f>
        <v>0.19</v>
      </c>
      <c r="BH94" s="59" t="str">
        <f>IFERROR(VLOOKUP($E94,'Feb 2016'!$D$1:$Z$300,4,FALSE),"-")</f>
        <v>WAY2001B6O</v>
      </c>
      <c r="BI94" s="59" t="str">
        <f>IFERROR(VLOOKUP(BH94,'Paid Invoices'!$F$6:$I$381,3,FALSE),"")</f>
        <v/>
      </c>
      <c r="BJ94" s="59" t="str">
        <f>IFERROR(VLOOKUP(BH94,'Open Invoices'!$D$1:$E$3000,2,FALSE),"")</f>
        <v/>
      </c>
      <c r="BK94" s="59">
        <f>IFERROR(VLOOKUP($E94,'Jan 2016'!$D$1:$Z$300,22,FALSE),"-")</f>
        <v>0.12</v>
      </c>
      <c r="BL94" s="59" t="str">
        <f>IFERROR(VLOOKUP($E94,'Jan 2016'!$D$1:$Z$300,4,FALSE),"-")</f>
        <v>WAY2001A6AM</v>
      </c>
      <c r="BM94" s="59" t="str">
        <f>IFERROR(VLOOKUP(BL94,'Paid Invoices'!$F$6:$I$381,3,FALSE),"")</f>
        <v/>
      </c>
      <c r="BN94" s="59" t="str">
        <f>IFERROR(VLOOKUP(BL94,'Open Invoices'!$D$1:$E$3000,2,FALSE),"")</f>
        <v/>
      </c>
      <c r="BO94" s="59">
        <f>IFERROR(VLOOKUP($E94,'Dec 2015'!$D$1:$Z$300,22,FALSE),"-")</f>
        <v>0.03</v>
      </c>
      <c r="BP94" s="59" t="str">
        <f>IFERROR(VLOOKUP($E94,'Dec 2015'!$D$1:$Z$300,4,FALSE),"-")</f>
        <v>WAY2001L5O</v>
      </c>
      <c r="BQ94" s="59" t="str">
        <f>IFERROR(VLOOKUP(BP94,'Paid Invoices'!$F$6:$I$381,3,FALSE),"")</f>
        <v/>
      </c>
      <c r="BR94" s="59" t="str">
        <f>IFERROR(VLOOKUP(BP94,'Open Invoices'!$D$1:$E$3000,2,FALSE),"")</f>
        <v/>
      </c>
      <c r="BS94" s="59">
        <f>IFERROR(VLOOKUP($E94,'Nov 2015'!$D$1:$Z$300,22,FALSE),"-")</f>
        <v>0.15</v>
      </c>
      <c r="BT94" s="59" t="str">
        <f>IFERROR(VLOOKUP($E94,'Nov 2015'!$D$1:$Z$300,4,FALSE),"-")</f>
        <v>WAY2001K5AN</v>
      </c>
      <c r="BU94" s="59" t="str">
        <f>IFERROR(VLOOKUP(BT94,'Paid Invoices'!$F$6:$I$381,3,FALSE),"")</f>
        <v/>
      </c>
      <c r="BV94" s="59" t="str">
        <f>IFERROR(VLOOKUP(BT94,'Open Invoices'!$D$1:$E$3000,2,FALSE),"")</f>
        <v/>
      </c>
      <c r="BW94" s="59">
        <f>IFERROR(VLOOKUP($E94,'Oct 2015'!$D$1:$Z$300,22,FALSE),"-")</f>
        <v>2.5299999999999998</v>
      </c>
      <c r="BX94" s="59" t="str">
        <f>IFERROR(VLOOKUP($E94,'Oct 2015'!$D$1:$Z$300,4,FALSE),"-")</f>
        <v>WAY2001J5AN</v>
      </c>
      <c r="BY94" s="59" t="str">
        <f>IFERROR(VLOOKUP(BX94,'Paid Invoices'!$F$6:$I$381,3,FALSE),"")</f>
        <v/>
      </c>
      <c r="BZ94" s="59" t="str">
        <f>IFERROR(VLOOKUP(BX94,'Open Invoices'!$D$1:$E$3000,2,FALSE),"")</f>
        <v/>
      </c>
      <c r="CA94" s="59" t="str">
        <f>IFERROR(VLOOKUP($E94,'Sep 2015'!$D$1:$Z$300,22,FALSE),"-")</f>
        <v>-</v>
      </c>
      <c r="CB94" s="59" t="str">
        <f>IFERROR(VLOOKUP($E94,'Sep 2015'!$D$1:$Z$300,4,FALSE),"-")</f>
        <v>-</v>
      </c>
      <c r="CC94" s="59" t="str">
        <f>IFERROR(VLOOKUP(CB94,'Paid Invoices'!$F$6:$I$381,3,FALSE),"")</f>
        <v/>
      </c>
      <c r="CD94" s="59" t="str">
        <f>IFERROR(VLOOKUP(CB94,'Open Invoices'!$D$1:$E$3000,2,FALSE),"")</f>
        <v/>
      </c>
      <c r="CE94" s="52"/>
      <c r="CF94" s="52" t="s">
        <v>2115</v>
      </c>
      <c r="CG94" s="49" t="str">
        <f>IFERROR(IFERROR(VLOOKUP($E94,'Asset Group  All Assets'!$B$1:$C$500,2,FALSE),(VLOOKUP($E94,'Missing-WSU-POs'!$B$1:$D$500,3,FALSE))),"?")</f>
        <v>P0743508</v>
      </c>
      <c r="CH94" s="31" t="str">
        <f t="shared" si="6"/>
        <v>P0743508</v>
      </c>
      <c r="CI94" s="31" t="str">
        <f t="shared" si="5"/>
        <v/>
      </c>
      <c r="CJ94" s="29" t="str">
        <f>IFERROR(IF(VLOOKUP($E94,'Org July 2016 '!$D$1:$Z$500,3,FALSE)=G94,"-","Wrong PO"),"new")</f>
        <v>Wrong PO</v>
      </c>
      <c r="CK94" s="32">
        <f>IF(CJ94="wrong PO",(VLOOKUP($E94,'Org July 2016 '!$D$1:$Z$500,3,FALSE)),"")</f>
        <v>0</v>
      </c>
      <c r="CL94" s="29" t="str">
        <f>IFERROR(IF(VLOOKUP($E94,'Org June 2016 '!$D$1:$Z$500,3,FALSE)=G94,"-","Wrong PO"),"new")</f>
        <v>Wrong PO</v>
      </c>
      <c r="CM94" s="32">
        <f>IF(CL94="wrong PO",(VLOOKUP($E94,'Org June 2016 '!$D$1:$Z$500,3,FALSE)),"")</f>
        <v>0</v>
      </c>
      <c r="CN94" s="29" t="str">
        <f>IFERROR(IF(VLOOKUP($E94,'May 2016'!D93:Z592,3,FALSE)=G94,"-","Wrong PO"),"new")</f>
        <v>new</v>
      </c>
      <c r="CO94" s="32" t="str">
        <f>IF(CN94="wrong PO",(VLOOKUP($E94,'May 2016'!D93:Z592,3,FALSE)),"")</f>
        <v/>
      </c>
      <c r="CP94" s="29" t="str">
        <f>IFERROR(IF(VLOOKUP($E94,'Apr 2016'!$D$1:$Z$500,3,FALSE)=G94,"-","Wrong PO"),"new")</f>
        <v>-</v>
      </c>
      <c r="CQ94" s="32" t="str">
        <f>IF(CP94="wrong PO",(VLOOKUP($E94,'Apr 2016'!$D$1:$Z$500,3,FALSE)),"")</f>
        <v/>
      </c>
      <c r="CR94" s="32" t="str">
        <f>IFERROR(IF(VLOOKUP($E94,'Mar 2016'!$D$1:$Z$500,3,FALSE)=G94,"-","Wrong PO"),"new")</f>
        <v>-</v>
      </c>
      <c r="CS94" s="32" t="str">
        <f>IF(CP94="wrong PO",(VLOOKUP($E94,'Mar 2016'!$D$1:$Z$500,3,FALSE)),"")</f>
        <v/>
      </c>
      <c r="CT94" s="32" t="str">
        <f>IFERROR(IF(VLOOKUP($E94,'Feb 2016'!$D$1:$Z$500,3,FALSE)=G94,"-","Wrong PO"),"new")</f>
        <v>-</v>
      </c>
      <c r="CU94" s="32" t="str">
        <f>IF(CP94="wrong PO",(VLOOKUP($E94,'Feb 2016'!$D$1:$Z$500,3,FALSE)),"")</f>
        <v/>
      </c>
      <c r="CV94" s="29" t="str">
        <f>IFERROR(IF(VLOOKUP($E94,'Jan 2016'!$D$1:$Z$500,3,FALSE)=G94,"-","Wrong PO"),"new")</f>
        <v>-</v>
      </c>
      <c r="CW94" s="32" t="str">
        <f>IF(CV94="wrong PO",(VLOOKUP($E94,'Jan 2016'!$D$1:$Z$500,3,FALSE)),"")</f>
        <v/>
      </c>
      <c r="CX94" s="29" t="str">
        <f>IFERROR(IF(VLOOKUP($E94,'Dec 2015'!$D$1:$Z$500,3,FALSE)=G94,"-","Wrong PO"),"new")</f>
        <v>-</v>
      </c>
      <c r="CY94" s="32" t="str">
        <f>IF(CX94="wrong PO",(VLOOKUP($E94,'Dec 2015'!$D$1:$Z$500,3,FALSE)),"")</f>
        <v/>
      </c>
      <c r="CZ94" s="29" t="str">
        <f>IFERROR(IF(VLOOKUP($E94,'Nov 2015'!$D$1:$Z$500,3,FALSE)=G94,"-","Wrong PO"),"new")</f>
        <v>-</v>
      </c>
      <c r="DA94" s="32" t="str">
        <f>IF(CZ94="wrong PO",(VLOOKUP($E94,'Nov 2015'!$D$1:$Z$500,3,FALSE)),"")</f>
        <v/>
      </c>
      <c r="DB94" s="29" t="str">
        <f>IFERROR(IF(VLOOKUP($E94,'Oct 2015'!$D$1:$Z$500,3,FALSE)=G94,"-","Wrong PO"),"new")</f>
        <v>-</v>
      </c>
      <c r="DC94" s="32" t="str">
        <f>IF(DB94="wrong PO",(VLOOKUP($E94,'Oct 2015'!$D$1:$Z$500,3,FALSE)),"")</f>
        <v/>
      </c>
      <c r="DD94" s="29" t="str">
        <f>IFERROR(IF(VLOOKUP($E94,'Sep 2015'!$D$1:$Z$500,3,FALSE)=G94,"-","Wrong PO"),"new")</f>
        <v>new</v>
      </c>
      <c r="DE94" s="32" t="str">
        <f>IF(DD94="wrong PO",(VLOOKUP($E94,'Sep 2015'!$D$1:$Z$500,3,FALSE)),"")</f>
        <v/>
      </c>
    </row>
    <row r="95" spans="1:109">
      <c r="A95" s="115">
        <v>94</v>
      </c>
      <c r="B95" s="2" t="s">
        <v>841</v>
      </c>
      <c r="C95" s="2" t="s">
        <v>510</v>
      </c>
      <c r="D95" s="2" t="s">
        <v>419</v>
      </c>
      <c r="E95" s="2" t="s">
        <v>200</v>
      </c>
      <c r="F95" s="2" t="s">
        <v>603</v>
      </c>
      <c r="G95" s="21" t="s">
        <v>201</v>
      </c>
      <c r="H95" s="21" t="str">
        <f>IFERROR(VLOOKUP($E95,'Wayne Master'!$B$1:$C$315,2,FALSE),"not on master")</f>
        <v>P0744898</v>
      </c>
      <c r="I95" s="11" t="s">
        <v>2092</v>
      </c>
      <c r="J95" s="3">
        <v>42424</v>
      </c>
      <c r="K95" s="2" t="s">
        <v>772</v>
      </c>
      <c r="L95" s="2" t="s">
        <v>605</v>
      </c>
      <c r="M95" s="2" t="s">
        <v>394</v>
      </c>
      <c r="N95" s="2" t="s">
        <v>31</v>
      </c>
      <c r="O95" s="2" t="s">
        <v>378</v>
      </c>
      <c r="P95" s="4">
        <v>62847</v>
      </c>
      <c r="Q95" s="4">
        <v>70138</v>
      </c>
      <c r="R95" s="4">
        <v>7291</v>
      </c>
      <c r="S95" s="5">
        <v>35.729999999999997</v>
      </c>
      <c r="T95" s="4">
        <v>0</v>
      </c>
      <c r="U95" s="4">
        <v>0</v>
      </c>
      <c r="V95" s="4">
        <v>0</v>
      </c>
      <c r="W95" s="5">
        <v>0</v>
      </c>
      <c r="X95" s="5">
        <v>0</v>
      </c>
      <c r="Y95" s="14">
        <v>35.729999999999997</v>
      </c>
      <c r="Z95" s="14">
        <v>0</v>
      </c>
      <c r="AA95" s="14">
        <v>35.729999999999997</v>
      </c>
      <c r="AB95" s="4">
        <v>24580</v>
      </c>
      <c r="AC95" s="55"/>
      <c r="AD95" s="59">
        <f t="shared" si="7"/>
        <v>382.51</v>
      </c>
      <c r="AE95" s="59">
        <f t="shared" si="8"/>
        <v>1185.3321999999998</v>
      </c>
      <c r="AF95" s="102">
        <f>IFERROR(IFERROR(VLOOKUP($G95,'FPO034'!$J$9:$Q$196,7,FALSE),(VLOOKUP($H95,'FPO034'!$J$9:$Q$196,7,FALSE))),"No PO")</f>
        <v>1646.4</v>
      </c>
      <c r="AG95" s="102">
        <f>IFERROR(IFERROR(VLOOKUP($G95,'FPO034'!$J$9:$Q$196,8,FALSE),(VLOOKUP($H95,'FPO034'!$J$9:$Q$196,8,FALSE))),"No PO")</f>
        <v>0</v>
      </c>
      <c r="AH95" s="102" t="str">
        <f t="shared" si="9"/>
        <v>--</v>
      </c>
      <c r="AI95" s="59">
        <f>IFERROR(VLOOKUP($E95,'Rev2 Aug 16'!$D$1:$Z$300,22,FALSE),"-")</f>
        <v>35.729999999999997</v>
      </c>
      <c r="AJ95" s="59" t="str">
        <f>IFERROR(VLOOKUP($E95,'Rev2 Aug 16'!$D$1:$Z$300,5,FALSE),"-")</f>
        <v>WAY2001H6S</v>
      </c>
      <c r="AK95" s="59" t="str">
        <f>IFERROR(VLOOKUP(AJ95,'Paid Invoices'!$F$6:$I$381,3,FALSE),"")</f>
        <v/>
      </c>
      <c r="AL95" s="59" t="str">
        <f>IFERROR(VLOOKUP(AJ95,'Open Invoices'!$D$1:$E$3000,2,FALSE),"")</f>
        <v/>
      </c>
      <c r="AM95" s="59">
        <f>IFERROR(VLOOKUP($E95,'Rev2 July 16'!$D$1:$Z$300,22,FALSE),"-")</f>
        <v>52.51</v>
      </c>
      <c r="AN95" s="59" t="str">
        <f>IFERROR(VLOOKUP($E95,'Rev2 July 16'!$D$1:$Z$300,5,FALSE),"-")</f>
        <v>WAY2001G6U</v>
      </c>
      <c r="AO95" s="59" t="str">
        <f>IFERROR(VLOOKUP(AN95,'Paid Invoices'!$F$6:$I$381,3,FALSE),"")</f>
        <v/>
      </c>
      <c r="AP95" s="59" t="str">
        <f>IFERROR(VLOOKUP(AN95,'Open Invoices'!$D$1:$E$3000,2,FALSE),"")</f>
        <v/>
      </c>
      <c r="AQ95" s="59">
        <f>IFERROR(VLOOKUP($E95,'Rev June 16'!$D$1:$Z$300,22,FALSE),"-")</f>
        <v>0</v>
      </c>
      <c r="AR95" s="59" t="str">
        <f>IFERROR(VLOOKUP($E95,'Rev June 16'!$D$1:$Z$300,4,FALSE),"-")</f>
        <v>WAY2001F6U</v>
      </c>
      <c r="AS95" s="59" t="str">
        <f>IFERROR(VLOOKUP(AR95,'Paid Invoices'!$F$6:$I$381,3,FALSE),"")</f>
        <v/>
      </c>
      <c r="AT95" s="59" t="str">
        <f>IFERROR(VLOOKUP(AR95,'Open Invoices'!$D$1:$E$3000,2,FALSE),"")</f>
        <v/>
      </c>
      <c r="AU95" s="59">
        <f>IFERROR(VLOOKUP($E95,'May 2016'!$D$1:$Z$300,22,FALSE),"-")</f>
        <v>117.39</v>
      </c>
      <c r="AV95" s="59" t="str">
        <f>IFERROR(VLOOKUP($E95,'May 2016'!$D$1:$Z$300,4,FALSE),"-")</f>
        <v>WAY2001E6U</v>
      </c>
      <c r="AW95" s="59" t="str">
        <f>IFERROR(VLOOKUP(AV95,'Paid Invoices'!$F$6:$I$381,3,FALSE),"")</f>
        <v/>
      </c>
      <c r="AX95" s="59" t="str">
        <f>IFERROR(VLOOKUP(AV95,'Open Invoices'!$D$1:$E$3000,2,FALSE),"")</f>
        <v/>
      </c>
      <c r="AY95" s="59">
        <f>IFERROR(VLOOKUP($E95,'Apr 2016'!$D$1:$Z$300,22,FALSE),"-")</f>
        <v>176.88</v>
      </c>
      <c r="AZ95" s="59" t="str">
        <f>IFERROR(VLOOKUP($E95,'Apr 2016'!$D$1:$Z$300,4,FALSE),"-")</f>
        <v>WAY2001D6U</v>
      </c>
      <c r="BA95" s="59" t="str">
        <f>IFERROR(VLOOKUP(AZ95,'Paid Invoices'!$F$6:$I$381,3,FALSE),"")</f>
        <v/>
      </c>
      <c r="BB95" s="59" t="str">
        <f>IFERROR(VLOOKUP(AZ95,'Open Invoices'!$D$1:$E$3000,2,FALSE),"")</f>
        <v/>
      </c>
      <c r="BC95" s="59">
        <f>IFERROR(VLOOKUP($E95,'Mar 2016'!$D$1:$Z$300,22,FALSE),"-")</f>
        <v>0</v>
      </c>
      <c r="BD95" s="59" t="str">
        <f>IFERROR(VLOOKUP($E95,'Mar 2016'!$D$1:$Z$300,4,FALSE),"-")</f>
        <v>WAY2001C6A</v>
      </c>
      <c r="BE95" s="59" t="str">
        <f>IFERROR(VLOOKUP(BD95,'Paid Invoices'!$F$6:$I$381,3,FALSE),"")</f>
        <v/>
      </c>
      <c r="BF95" s="59" t="str">
        <f>IFERROR(VLOOKUP(BD95,'Open Invoices'!$D$1:$E$3000,2,FALSE),"")</f>
        <v/>
      </c>
      <c r="BG95" s="59" t="str">
        <f>IFERROR(VLOOKUP($E95,'Feb 2016'!$D$1:$Z$300,22,FALSE),"-")</f>
        <v>-</v>
      </c>
      <c r="BH95" s="59" t="str">
        <f>IFERROR(VLOOKUP($E95,'Feb 2016'!$D$1:$Z$300,4,FALSE),"-")</f>
        <v>-</v>
      </c>
      <c r="BI95" s="59" t="str">
        <f>IFERROR(VLOOKUP(BH95,'Paid Invoices'!$F$6:$I$381,3,FALSE),"")</f>
        <v/>
      </c>
      <c r="BJ95" s="59" t="str">
        <f>IFERROR(VLOOKUP(BH95,'Open Invoices'!$D$1:$E$3000,2,FALSE),"")</f>
        <v/>
      </c>
      <c r="BK95" s="59" t="str">
        <f>IFERROR(VLOOKUP($E95,'Jan 2016'!$D$1:$Z$300,22,FALSE),"-")</f>
        <v>-</v>
      </c>
      <c r="BL95" s="59" t="str">
        <f>IFERROR(VLOOKUP($E95,'Jan 2016'!$D$1:$Z$300,4,FALSE),"-")</f>
        <v>-</v>
      </c>
      <c r="BM95" s="59" t="str">
        <f>IFERROR(VLOOKUP(BL95,'Paid Invoices'!$F$6:$I$381,3,FALSE),"")</f>
        <v/>
      </c>
      <c r="BN95" s="59" t="str">
        <f>IFERROR(VLOOKUP(BL95,'Open Invoices'!$D$1:$E$3000,2,FALSE),"")</f>
        <v/>
      </c>
      <c r="BO95" s="59" t="str">
        <f>IFERROR(VLOOKUP($E95,'Dec 2015'!$D$1:$Z$300,22,FALSE),"-")</f>
        <v>-</v>
      </c>
      <c r="BP95" s="59" t="str">
        <f>IFERROR(VLOOKUP($E95,'Dec 2015'!$D$1:$Z$300,4,FALSE),"-")</f>
        <v>-</v>
      </c>
      <c r="BQ95" s="59" t="str">
        <f>IFERROR(VLOOKUP(BP95,'Paid Invoices'!$F$6:$I$381,3,FALSE),"")</f>
        <v/>
      </c>
      <c r="BR95" s="59" t="str">
        <f>IFERROR(VLOOKUP(BP95,'Open Invoices'!$D$1:$E$3000,2,FALSE),"")</f>
        <v/>
      </c>
      <c r="BS95" s="59" t="str">
        <f>IFERROR(VLOOKUP($E95,'Nov 2015'!$D$1:$Z$300,22,FALSE),"-")</f>
        <v>-</v>
      </c>
      <c r="BT95" s="59" t="str">
        <f>IFERROR(VLOOKUP($E95,'Nov 2015'!$D$1:$Z$300,4,FALSE),"-")</f>
        <v>-</v>
      </c>
      <c r="BU95" s="59" t="str">
        <f>IFERROR(VLOOKUP(BT95,'Paid Invoices'!$F$6:$I$381,3,FALSE),"")</f>
        <v/>
      </c>
      <c r="BV95" s="59" t="str">
        <f>IFERROR(VLOOKUP(BT95,'Open Invoices'!$D$1:$E$3000,2,FALSE),"")</f>
        <v/>
      </c>
      <c r="BW95" s="59" t="str">
        <f>IFERROR(VLOOKUP($E95,'Oct 2015'!$D$1:$Z$300,22,FALSE),"-")</f>
        <v>-</v>
      </c>
      <c r="BX95" s="59" t="str">
        <f>IFERROR(VLOOKUP($E95,'Oct 2015'!$D$1:$Z$300,4,FALSE),"-")</f>
        <v>-</v>
      </c>
      <c r="BY95" s="59" t="str">
        <f>IFERROR(VLOOKUP(BX95,'Paid Invoices'!$F$6:$I$381,3,FALSE),"")</f>
        <v/>
      </c>
      <c r="BZ95" s="59" t="str">
        <f>IFERROR(VLOOKUP(BX95,'Open Invoices'!$D$1:$E$3000,2,FALSE),"")</f>
        <v/>
      </c>
      <c r="CA95" s="59" t="str">
        <f>IFERROR(VLOOKUP($E95,'Sep 2015'!$D$1:$Z$300,22,FALSE),"-")</f>
        <v>-</v>
      </c>
      <c r="CB95" s="59" t="str">
        <f>IFERROR(VLOOKUP($E95,'Sep 2015'!$D$1:$Z$300,4,FALSE),"-")</f>
        <v>-</v>
      </c>
      <c r="CC95" s="59" t="str">
        <f>IFERROR(VLOOKUP(CB95,'Paid Invoices'!$F$6:$I$381,3,FALSE),"")</f>
        <v/>
      </c>
      <c r="CD95" s="59" t="str">
        <f>IFERROR(VLOOKUP(CB95,'Open Invoices'!$D$1:$E$3000,2,FALSE),"")</f>
        <v/>
      </c>
      <c r="CE95" s="52"/>
      <c r="CF95" s="52" t="s">
        <v>2115</v>
      </c>
      <c r="CG95" s="49" t="str">
        <f>IFERROR(IFERROR(VLOOKUP($E95,'Asset Group  All Assets'!$B$1:$C$500,2,FALSE),(VLOOKUP($E95,'Missing-WSU-POs'!$B$1:$D$500,3,FALSE))),"?")</f>
        <v>P0744898</v>
      </c>
      <c r="CH95" s="31" t="str">
        <f t="shared" si="6"/>
        <v>P0744898</v>
      </c>
      <c r="CI95" s="31" t="str">
        <f t="shared" si="5"/>
        <v/>
      </c>
      <c r="CJ95" s="29" t="str">
        <f>IFERROR(IF(VLOOKUP($E95,'Org July 2016 '!$D$1:$Z$500,3,FALSE)=G95,"-","Wrong PO"),"new")</f>
        <v>Wrong PO</v>
      </c>
      <c r="CK95" s="32">
        <f>IF(CJ95="wrong PO",(VLOOKUP($E95,'Org July 2016 '!$D$1:$Z$500,3,FALSE)),"")</f>
        <v>0</v>
      </c>
      <c r="CL95" s="29" t="str">
        <f>IFERROR(IF(VLOOKUP($E95,'Org June 2016 '!$D$1:$Z$500,3,FALSE)=G95,"-","Wrong PO"),"new")</f>
        <v>Wrong PO</v>
      </c>
      <c r="CM95" s="32">
        <f>IF(CL95="wrong PO",(VLOOKUP($E95,'Org June 2016 '!$D$1:$Z$500,3,FALSE)),"")</f>
        <v>0</v>
      </c>
      <c r="CN95" s="29" t="str">
        <f>IFERROR(IF(VLOOKUP($E95,'May 2016'!D94:Z593,3,FALSE)=G95,"-","Wrong PO"),"new")</f>
        <v>new</v>
      </c>
      <c r="CO95" s="32" t="str">
        <f>IF(CN95="wrong PO",(VLOOKUP($E95,'May 2016'!D94:Z593,3,FALSE)),"")</f>
        <v/>
      </c>
      <c r="CP95" s="29" t="str">
        <f>IFERROR(IF(VLOOKUP($E95,'Apr 2016'!$D$1:$Z$500,3,FALSE)=G95,"-","Wrong PO"),"new")</f>
        <v>-</v>
      </c>
      <c r="CQ95" s="32" t="str">
        <f>IF(CP95="wrong PO",(VLOOKUP($E95,'Apr 2016'!$D$1:$Z$500,3,FALSE)),"")</f>
        <v/>
      </c>
      <c r="CR95" s="32" t="str">
        <f>IFERROR(IF(VLOOKUP($E95,'Mar 2016'!$D$1:$Z$500,3,FALSE)=G95,"-","Wrong PO"),"new")</f>
        <v>-</v>
      </c>
      <c r="CS95" s="32" t="str">
        <f>IF(CP95="wrong PO",(VLOOKUP($E95,'Mar 2016'!$D$1:$Z$500,3,FALSE)),"")</f>
        <v/>
      </c>
      <c r="CT95" s="32" t="str">
        <f>IFERROR(IF(VLOOKUP($E95,'Feb 2016'!$D$1:$Z$500,3,FALSE)=G95,"-","Wrong PO"),"new")</f>
        <v>new</v>
      </c>
      <c r="CU95" s="32" t="str">
        <f>IF(CP95="wrong PO",(VLOOKUP($E95,'Feb 2016'!$D$1:$Z$500,3,FALSE)),"")</f>
        <v/>
      </c>
      <c r="CV95" s="29" t="str">
        <f>IFERROR(IF(VLOOKUP($E95,'Jan 2016'!$D$1:$Z$500,3,FALSE)=G95,"-","Wrong PO"),"new")</f>
        <v>new</v>
      </c>
      <c r="CW95" s="32" t="str">
        <f>IF(CV95="wrong PO",(VLOOKUP($E95,'Jan 2016'!$D$1:$Z$500,3,FALSE)),"")</f>
        <v/>
      </c>
      <c r="CX95" s="29" t="str">
        <f>IFERROR(IF(VLOOKUP($E95,'Dec 2015'!$D$1:$Z$500,3,FALSE)=G95,"-","Wrong PO"),"new")</f>
        <v>new</v>
      </c>
      <c r="CY95" s="32" t="str">
        <f>IF(CX95="wrong PO",(VLOOKUP($E95,'Dec 2015'!$D$1:$Z$500,3,FALSE)),"")</f>
        <v/>
      </c>
      <c r="CZ95" s="29" t="str">
        <f>IFERROR(IF(VLOOKUP($E95,'Nov 2015'!$D$1:$Z$500,3,FALSE)=G95,"-","Wrong PO"),"new")</f>
        <v>new</v>
      </c>
      <c r="DA95" s="32" t="str">
        <f>IF(CZ95="wrong PO",(VLOOKUP($E95,'Nov 2015'!$D$1:$Z$500,3,FALSE)),"")</f>
        <v/>
      </c>
      <c r="DB95" s="29" t="str">
        <f>IFERROR(IF(VLOOKUP($E95,'Oct 2015'!$D$1:$Z$500,3,FALSE)=G95,"-","Wrong PO"),"new")</f>
        <v>new</v>
      </c>
      <c r="DC95" s="32" t="str">
        <f>IF(DB95="wrong PO",(VLOOKUP($E95,'Oct 2015'!$D$1:$Z$500,3,FALSE)),"")</f>
        <v/>
      </c>
      <c r="DD95" s="29" t="str">
        <f>IFERROR(IF(VLOOKUP($E95,'Sep 2015'!$D$1:$Z$500,3,FALSE)=G95,"-","Wrong PO"),"new")</f>
        <v>new</v>
      </c>
      <c r="DE95" s="32" t="str">
        <f>IF(DD95="wrong PO",(VLOOKUP($E95,'Sep 2015'!$D$1:$Z$500,3,FALSE)),"")</f>
        <v/>
      </c>
    </row>
    <row r="96" spans="1:109">
      <c r="A96" s="115">
        <v>95</v>
      </c>
      <c r="B96" s="2" t="s">
        <v>841</v>
      </c>
      <c r="C96" s="2" t="s">
        <v>510</v>
      </c>
      <c r="D96" s="2" t="s">
        <v>48</v>
      </c>
      <c r="E96" s="2" t="s">
        <v>155</v>
      </c>
      <c r="F96" s="2" t="s">
        <v>400</v>
      </c>
      <c r="G96" s="21" t="s">
        <v>156</v>
      </c>
      <c r="H96" s="21" t="str">
        <f>IFERROR(VLOOKUP($E96,'Wayne Master'!$B$1:$C$315,2,FALSE),"not on master")</f>
        <v>P0745373</v>
      </c>
      <c r="I96" s="11" t="s">
        <v>2091</v>
      </c>
      <c r="J96" s="3">
        <v>42248</v>
      </c>
      <c r="K96" s="2" t="s">
        <v>39</v>
      </c>
      <c r="L96" s="2" t="s">
        <v>402</v>
      </c>
      <c r="M96" s="2" t="s">
        <v>30</v>
      </c>
      <c r="N96" s="2" t="s">
        <v>31</v>
      </c>
      <c r="O96" s="2" t="s">
        <v>41</v>
      </c>
      <c r="P96" s="4">
        <v>583</v>
      </c>
      <c r="Q96" s="4">
        <v>687</v>
      </c>
      <c r="R96" s="4">
        <v>104</v>
      </c>
      <c r="S96" s="5">
        <v>1.76</v>
      </c>
      <c r="T96" s="4">
        <v>0</v>
      </c>
      <c r="U96" s="4">
        <v>0</v>
      </c>
      <c r="V96" s="4">
        <v>0</v>
      </c>
      <c r="W96" s="5">
        <v>0</v>
      </c>
      <c r="X96" s="5">
        <v>0</v>
      </c>
      <c r="Y96" s="14">
        <v>1.76</v>
      </c>
      <c r="Z96" s="14">
        <v>0</v>
      </c>
      <c r="AA96" s="14">
        <v>1.76</v>
      </c>
      <c r="AB96" s="4">
        <v>24580</v>
      </c>
      <c r="AC96" s="55"/>
      <c r="AD96" s="59">
        <f t="shared" si="7"/>
        <v>11.180000000000001</v>
      </c>
      <c r="AE96" s="59">
        <f t="shared" si="8"/>
        <v>11.610299999999999</v>
      </c>
      <c r="AF96" s="102">
        <f>IFERROR(IFERROR(VLOOKUP($G96,'FPO034'!$J$9:$Q$196,7,FALSE),(VLOOKUP($H96,'FPO034'!$J$9:$Q$196,7,FALSE))),"No PO")</f>
        <v>372.07</v>
      </c>
      <c r="AG96" s="102">
        <f>IFERROR(IFERROR(VLOOKUP($G96,'FPO034'!$J$9:$Q$196,8,FALSE),(VLOOKUP($H96,'FPO034'!$J$9:$Q$196,8,FALSE))),"No PO")</f>
        <v>0</v>
      </c>
      <c r="AH96" s="102" t="str">
        <f t="shared" si="9"/>
        <v>--</v>
      </c>
      <c r="AI96" s="59">
        <f>IFERROR(VLOOKUP($E96,'Rev2 Aug 16'!$D$1:$Z$300,22,FALSE),"-")</f>
        <v>1.76</v>
      </c>
      <c r="AJ96" s="59" t="str">
        <f>IFERROR(VLOOKUP($E96,'Rev2 Aug 16'!$D$1:$Z$300,5,FALSE),"-")</f>
        <v>WAY2001H6T</v>
      </c>
      <c r="AK96" s="59" t="str">
        <f>IFERROR(VLOOKUP(AJ96,'Paid Invoices'!$F$6:$I$381,3,FALSE),"")</f>
        <v/>
      </c>
      <c r="AL96" s="59" t="str">
        <f>IFERROR(VLOOKUP(AJ96,'Open Invoices'!$D$1:$E$3000,2,FALSE),"")</f>
        <v/>
      </c>
      <c r="AM96" s="59">
        <f>IFERROR(VLOOKUP($E96,'Rev2 July 16'!$D$1:$Z$300,22,FALSE),"-")</f>
        <v>1.66</v>
      </c>
      <c r="AN96" s="59" t="str">
        <f>IFERROR(VLOOKUP($E96,'Rev2 July 16'!$D$1:$Z$300,5,FALSE),"-")</f>
        <v>WAY2001G6V</v>
      </c>
      <c r="AO96" s="59" t="str">
        <f>IFERROR(VLOOKUP(AN96,'Paid Invoices'!$F$6:$I$381,3,FALSE),"")</f>
        <v/>
      </c>
      <c r="AP96" s="59" t="str">
        <f>IFERROR(VLOOKUP(AN96,'Open Invoices'!$D$1:$E$3000,2,FALSE),"")</f>
        <v/>
      </c>
      <c r="AQ96" s="59" t="str">
        <f>IFERROR(VLOOKUP($E96,'Rev June 16'!$D$1:$Z$300,22,FALSE),"-")</f>
        <v>-</v>
      </c>
      <c r="AR96" s="59" t="str">
        <f>IFERROR(VLOOKUP($E96,'Rev June 16'!$D$1:$Z$300,4,FALSE),"-")</f>
        <v>-</v>
      </c>
      <c r="AS96" s="59" t="str">
        <f>IFERROR(VLOOKUP(AR96,'Paid Invoices'!$F$6:$I$381,3,FALSE),"")</f>
        <v/>
      </c>
      <c r="AT96" s="59" t="str">
        <f>IFERROR(VLOOKUP(AR96,'Open Invoices'!$D$1:$E$3000,2,FALSE),"")</f>
        <v/>
      </c>
      <c r="AU96" s="59">
        <f>IFERROR(VLOOKUP($E96,'May 2016'!$D$1:$Z$300,22,FALSE),"-")</f>
        <v>2.48</v>
      </c>
      <c r="AV96" s="59" t="str">
        <f>IFERROR(VLOOKUP($E96,'May 2016'!$D$1:$Z$300,4,FALSE),"-")</f>
        <v>WAY2001E6V</v>
      </c>
      <c r="AW96" s="59" t="str">
        <f>IFERROR(VLOOKUP(AV96,'Paid Invoices'!$F$6:$I$381,3,FALSE),"")</f>
        <v/>
      </c>
      <c r="AX96" s="59" t="str">
        <f>IFERROR(VLOOKUP(AV96,'Open Invoices'!$D$1:$E$3000,2,FALSE),"")</f>
        <v/>
      </c>
      <c r="AY96" s="59">
        <f>IFERROR(VLOOKUP($E96,'Apr 2016'!$D$1:$Z$300,22,FALSE),"-")</f>
        <v>1.98</v>
      </c>
      <c r="AZ96" s="59" t="str">
        <f>IFERROR(VLOOKUP($E96,'Apr 2016'!$D$1:$Z$300,4,FALSE),"-")</f>
        <v>WAY2001D6A</v>
      </c>
      <c r="BA96" s="59" t="str">
        <f>IFERROR(VLOOKUP(AZ96,'Paid Invoices'!$F$6:$I$381,3,FALSE),"")</f>
        <v/>
      </c>
      <c r="BB96" s="59" t="str">
        <f>IFERROR(VLOOKUP(AZ96,'Open Invoices'!$D$1:$E$3000,2,FALSE),"")</f>
        <v/>
      </c>
      <c r="BC96" s="59">
        <f>IFERROR(VLOOKUP($E96,'Mar 2016'!$D$1:$Z$300,22,FALSE),"-")</f>
        <v>0.37</v>
      </c>
      <c r="BD96" s="59" t="str">
        <f>IFERROR(VLOOKUP($E96,'Mar 2016'!$D$1:$Z$300,4,FALSE),"-")</f>
        <v>WAY2001C6S</v>
      </c>
      <c r="BE96" s="59" t="str">
        <f>IFERROR(VLOOKUP(BD96,'Paid Invoices'!$F$6:$I$381,3,FALSE),"")</f>
        <v/>
      </c>
      <c r="BF96" s="59" t="str">
        <f>IFERROR(VLOOKUP(BD96,'Open Invoices'!$D$1:$E$3000,2,FALSE),"")</f>
        <v/>
      </c>
      <c r="BG96" s="59">
        <f>IFERROR(VLOOKUP($E96,'Feb 2016'!$D$1:$Z$300,22,FALSE),"-")</f>
        <v>0.71</v>
      </c>
      <c r="BH96" s="59" t="str">
        <f>IFERROR(VLOOKUP($E96,'Feb 2016'!$D$1:$Z$300,4,FALSE),"-")</f>
        <v>WAY2001B6P</v>
      </c>
      <c r="BI96" s="59" t="str">
        <f>IFERROR(VLOOKUP(BH96,'Paid Invoices'!$F$6:$I$381,3,FALSE),"")</f>
        <v/>
      </c>
      <c r="BJ96" s="59" t="str">
        <f>IFERROR(VLOOKUP(BH96,'Open Invoices'!$D$1:$E$3000,2,FALSE),"")</f>
        <v/>
      </c>
      <c r="BK96" s="59">
        <f>IFERROR(VLOOKUP($E96,'Jan 2016'!$D$1:$Z$300,22,FALSE),"-")</f>
        <v>1.3</v>
      </c>
      <c r="BL96" s="59" t="str">
        <f>IFERROR(VLOOKUP($E96,'Jan 2016'!$D$1:$Z$300,4,FALSE),"-")</f>
        <v>WAY2001A6AN</v>
      </c>
      <c r="BM96" s="59" t="str">
        <f>IFERROR(VLOOKUP(BL96,'Paid Invoices'!$F$6:$I$381,3,FALSE),"")</f>
        <v/>
      </c>
      <c r="BN96" s="59" t="str">
        <f>IFERROR(VLOOKUP(BL96,'Open Invoices'!$D$1:$E$3000,2,FALSE),"")</f>
        <v/>
      </c>
      <c r="BO96" s="59">
        <f>IFERROR(VLOOKUP($E96,'Dec 2015'!$D$1:$Z$300,22,FALSE),"-")</f>
        <v>0.02</v>
      </c>
      <c r="BP96" s="59" t="str">
        <f>IFERROR(VLOOKUP($E96,'Dec 2015'!$D$1:$Z$300,4,FALSE),"-")</f>
        <v>WAY2001L5P</v>
      </c>
      <c r="BQ96" s="59" t="str">
        <f>IFERROR(VLOOKUP(BP96,'Paid Invoices'!$F$6:$I$381,3,FALSE),"")</f>
        <v/>
      </c>
      <c r="BR96" s="59" t="str">
        <f>IFERROR(VLOOKUP(BP96,'Open Invoices'!$D$1:$E$3000,2,FALSE),"")</f>
        <v/>
      </c>
      <c r="BS96" s="59">
        <f>IFERROR(VLOOKUP($E96,'Nov 2015'!$D$1:$Z$300,22,FALSE),"-")</f>
        <v>0.22</v>
      </c>
      <c r="BT96" s="59" t="str">
        <f>IFERROR(VLOOKUP($E96,'Nov 2015'!$D$1:$Z$300,4,FALSE),"-")</f>
        <v>WAY2001K5AO</v>
      </c>
      <c r="BU96" s="59" t="str">
        <f>IFERROR(VLOOKUP(BT96,'Paid Invoices'!$F$6:$I$381,3,FALSE),"")</f>
        <v/>
      </c>
      <c r="BV96" s="59" t="str">
        <f>IFERROR(VLOOKUP(BT96,'Open Invoices'!$D$1:$E$3000,2,FALSE),"")</f>
        <v/>
      </c>
      <c r="BW96" s="59">
        <f>IFERROR(VLOOKUP($E96,'Oct 2015'!$D$1:$Z$300,22,FALSE),"-")</f>
        <v>0.68</v>
      </c>
      <c r="BX96" s="59" t="str">
        <f>IFERROR(VLOOKUP($E96,'Oct 2015'!$D$1:$Z$300,4,FALSE),"-")</f>
        <v>WAY2001J5AO</v>
      </c>
      <c r="BY96" s="59" t="str">
        <f>IFERROR(VLOOKUP(BX96,'Paid Invoices'!$F$6:$I$381,3,FALSE),"")</f>
        <v/>
      </c>
      <c r="BZ96" s="59" t="str">
        <f>IFERROR(VLOOKUP(BX96,'Open Invoices'!$D$1:$E$3000,2,FALSE),"")</f>
        <v/>
      </c>
      <c r="CA96" s="59" t="str">
        <f>IFERROR(VLOOKUP($E96,'Sep 2015'!$D$1:$Z$300,22,FALSE),"-")</f>
        <v>-</v>
      </c>
      <c r="CB96" s="59" t="str">
        <f>IFERROR(VLOOKUP($E96,'Sep 2015'!$D$1:$Z$300,4,FALSE),"-")</f>
        <v>-</v>
      </c>
      <c r="CC96" s="59" t="str">
        <f>IFERROR(VLOOKUP(CB96,'Paid Invoices'!$F$6:$I$381,3,FALSE),"")</f>
        <v/>
      </c>
      <c r="CD96" s="59" t="str">
        <f>IFERROR(VLOOKUP(CB96,'Open Invoices'!$D$1:$E$3000,2,FALSE),"")</f>
        <v/>
      </c>
      <c r="CE96" s="52"/>
      <c r="CF96" s="52" t="s">
        <v>2115</v>
      </c>
      <c r="CG96" s="49" t="str">
        <f>IFERROR(IFERROR(VLOOKUP($E96,'Asset Group  All Assets'!$B$1:$C$500,2,FALSE),(VLOOKUP($E96,'Missing-WSU-POs'!$B$1:$D$500,3,FALSE))),"?")</f>
        <v>P0745373</v>
      </c>
      <c r="CH96" s="31" t="str">
        <f t="shared" si="6"/>
        <v>P0745373</v>
      </c>
      <c r="CI96" s="31" t="str">
        <f t="shared" si="5"/>
        <v/>
      </c>
      <c r="CJ96" s="29" t="str">
        <f>IFERROR(IF(VLOOKUP($E96,'Org July 2016 '!$D$1:$Z$500,3,FALSE)=G96,"-","Wrong PO"),"new")</f>
        <v>Wrong PO</v>
      </c>
      <c r="CK96" s="32">
        <f>IF(CJ96="wrong PO",(VLOOKUP($E96,'Org July 2016 '!$D$1:$Z$500,3,FALSE)),"")</f>
        <v>0</v>
      </c>
      <c r="CL96" s="29" t="str">
        <f>IFERROR(IF(VLOOKUP($E96,'Org June 2016 '!$D$1:$Z$500,3,FALSE)=G96,"-","Wrong PO"),"new")</f>
        <v>Wrong PO</v>
      </c>
      <c r="CM96" s="32">
        <f>IF(CL96="wrong PO",(VLOOKUP($E96,'Org June 2016 '!$D$1:$Z$500,3,FALSE)),"")</f>
        <v>0</v>
      </c>
      <c r="CN96" s="29" t="str">
        <f>IFERROR(IF(VLOOKUP($E96,'May 2016'!D95:Z594,3,FALSE)=G96,"-","Wrong PO"),"new")</f>
        <v>new</v>
      </c>
      <c r="CO96" s="32" t="str">
        <f>IF(CN96="wrong PO",(VLOOKUP($E96,'May 2016'!D95:Z594,3,FALSE)),"")</f>
        <v/>
      </c>
      <c r="CP96" s="29" t="str">
        <f>IFERROR(IF(VLOOKUP($E96,'Apr 2016'!$D$1:$Z$500,3,FALSE)=G96,"-","Wrong PO"),"new")</f>
        <v>-</v>
      </c>
      <c r="CQ96" s="32" t="str">
        <f>IF(CP96="wrong PO",(VLOOKUP($E96,'Apr 2016'!$D$1:$Z$500,3,FALSE)),"")</f>
        <v/>
      </c>
      <c r="CR96" s="32" t="str">
        <f>IFERROR(IF(VLOOKUP($E96,'Mar 2016'!$D$1:$Z$500,3,FALSE)=G96,"-","Wrong PO"),"new")</f>
        <v>-</v>
      </c>
      <c r="CS96" s="32" t="str">
        <f>IF(CP96="wrong PO",(VLOOKUP($E96,'Mar 2016'!$D$1:$Z$500,3,FALSE)),"")</f>
        <v/>
      </c>
      <c r="CT96" s="32" t="str">
        <f>IFERROR(IF(VLOOKUP($E96,'Feb 2016'!$D$1:$Z$500,3,FALSE)=G96,"-","Wrong PO"),"new")</f>
        <v>-</v>
      </c>
      <c r="CU96" s="32" t="str">
        <f>IF(CP96="wrong PO",(VLOOKUP($E96,'Feb 2016'!$D$1:$Z$500,3,FALSE)),"")</f>
        <v/>
      </c>
      <c r="CV96" s="29" t="str">
        <f>IFERROR(IF(VLOOKUP($E96,'Jan 2016'!$D$1:$Z$500,3,FALSE)=G96,"-","Wrong PO"),"new")</f>
        <v>-</v>
      </c>
      <c r="CW96" s="32" t="str">
        <f>IF(CV96="wrong PO",(VLOOKUP($E96,'Jan 2016'!$D$1:$Z$500,3,FALSE)),"")</f>
        <v/>
      </c>
      <c r="CX96" s="29" t="str">
        <f>IFERROR(IF(VLOOKUP($E96,'Dec 2015'!$D$1:$Z$500,3,FALSE)=G96,"-","Wrong PO"),"new")</f>
        <v>-</v>
      </c>
      <c r="CY96" s="32" t="str">
        <f>IF(CX96="wrong PO",(VLOOKUP($E96,'Dec 2015'!$D$1:$Z$500,3,FALSE)),"")</f>
        <v/>
      </c>
      <c r="CZ96" s="29" t="str">
        <f>IFERROR(IF(VLOOKUP($E96,'Nov 2015'!$D$1:$Z$500,3,FALSE)=G96,"-","Wrong PO"),"new")</f>
        <v>-</v>
      </c>
      <c r="DA96" s="32" t="str">
        <f>IF(CZ96="wrong PO",(VLOOKUP($E96,'Nov 2015'!$D$1:$Z$500,3,FALSE)),"")</f>
        <v/>
      </c>
      <c r="DB96" s="29" t="str">
        <f>IFERROR(IF(VLOOKUP($E96,'Oct 2015'!$D$1:$Z$500,3,FALSE)=G96,"-","Wrong PO"),"new")</f>
        <v>-</v>
      </c>
      <c r="DC96" s="32" t="str">
        <f>IF(DB96="wrong PO",(VLOOKUP($E96,'Oct 2015'!$D$1:$Z$500,3,FALSE)),"")</f>
        <v/>
      </c>
      <c r="DD96" s="29" t="str">
        <f>IFERROR(IF(VLOOKUP($E96,'Sep 2015'!$D$1:$Z$500,3,FALSE)=G96,"-","Wrong PO"),"new")</f>
        <v>new</v>
      </c>
      <c r="DE96" s="32" t="str">
        <f>IF(DD96="wrong PO",(VLOOKUP($E96,'Sep 2015'!$D$1:$Z$500,3,FALSE)),"")</f>
        <v/>
      </c>
    </row>
    <row r="97" spans="1:109">
      <c r="A97" s="115">
        <v>96</v>
      </c>
      <c r="B97" s="2" t="s">
        <v>841</v>
      </c>
      <c r="C97" s="2" t="s">
        <v>510</v>
      </c>
      <c r="D97" s="2" t="s">
        <v>69</v>
      </c>
      <c r="E97" s="2" t="s">
        <v>264</v>
      </c>
      <c r="F97" s="2" t="s">
        <v>400</v>
      </c>
      <c r="G97" s="21" t="s">
        <v>156</v>
      </c>
      <c r="H97" s="21" t="str">
        <f>IFERROR(VLOOKUP($E97,'Wayne Master'!$B$1:$C$315,2,FALSE),"not on master")</f>
        <v>P0745373</v>
      </c>
      <c r="I97" s="11" t="s">
        <v>2091</v>
      </c>
      <c r="J97" s="3">
        <v>42248</v>
      </c>
      <c r="K97" s="2" t="s">
        <v>39</v>
      </c>
      <c r="L97" s="2" t="s">
        <v>402</v>
      </c>
      <c r="M97" s="2" t="s">
        <v>30</v>
      </c>
      <c r="N97" s="2" t="s">
        <v>31</v>
      </c>
      <c r="O97" s="2" t="s">
        <v>41</v>
      </c>
      <c r="P97" s="4">
        <v>3940</v>
      </c>
      <c r="Q97" s="4">
        <v>4263</v>
      </c>
      <c r="R97" s="4">
        <v>323</v>
      </c>
      <c r="S97" s="5">
        <v>5.46</v>
      </c>
      <c r="T97" s="4">
        <v>3854</v>
      </c>
      <c r="U97" s="4">
        <v>4014</v>
      </c>
      <c r="V97" s="4">
        <v>160</v>
      </c>
      <c r="W97" s="5">
        <v>9.57</v>
      </c>
      <c r="X97" s="5">
        <v>0</v>
      </c>
      <c r="Y97" s="14">
        <v>15.03</v>
      </c>
      <c r="Z97" s="14">
        <v>0</v>
      </c>
      <c r="AA97" s="14">
        <v>15.03</v>
      </c>
      <c r="AB97" s="4">
        <v>24580</v>
      </c>
      <c r="AC97" s="55"/>
      <c r="AD97" s="59">
        <f t="shared" si="7"/>
        <v>290.22000000000003</v>
      </c>
      <c r="AE97" s="59">
        <f t="shared" si="8"/>
        <v>312.08189999999996</v>
      </c>
      <c r="AF97" s="102">
        <f>IFERROR(IFERROR(VLOOKUP($G97,'FPO034'!$J$9:$Q$196,7,FALSE),(VLOOKUP($H97,'FPO034'!$J$9:$Q$196,7,FALSE))),"No PO")</f>
        <v>372.07</v>
      </c>
      <c r="AG97" s="102">
        <f>IFERROR(IFERROR(VLOOKUP($G97,'FPO034'!$J$9:$Q$196,8,FALSE),(VLOOKUP($H97,'FPO034'!$J$9:$Q$196,8,FALSE))),"No PO")</f>
        <v>0</v>
      </c>
      <c r="AH97" s="102" t="str">
        <f t="shared" si="9"/>
        <v>--</v>
      </c>
      <c r="AI97" s="59">
        <f>IFERROR(VLOOKUP($E97,'Rev2 Aug 16'!$D$1:$Z$300,22,FALSE),"-")</f>
        <v>15.03</v>
      </c>
      <c r="AJ97" s="59" t="str">
        <f>IFERROR(VLOOKUP($E97,'Rev2 Aug 16'!$D$1:$Z$300,5,FALSE),"-")</f>
        <v>WAY2001H6T</v>
      </c>
      <c r="AK97" s="59" t="str">
        <f>IFERROR(VLOOKUP(AJ97,'Paid Invoices'!$F$6:$I$381,3,FALSE),"")</f>
        <v/>
      </c>
      <c r="AL97" s="59" t="str">
        <f>IFERROR(VLOOKUP(AJ97,'Open Invoices'!$D$1:$E$3000,2,FALSE),"")</f>
        <v/>
      </c>
      <c r="AM97" s="59">
        <f>IFERROR(VLOOKUP($E97,'Rev2 July 16'!$D$1:$Z$300,22,FALSE),"-")</f>
        <v>20.34</v>
      </c>
      <c r="AN97" s="59" t="str">
        <f>IFERROR(VLOOKUP($E97,'Rev2 July 16'!$D$1:$Z$300,5,FALSE),"-")</f>
        <v>WAY2001G6V</v>
      </c>
      <c r="AO97" s="59" t="str">
        <f>IFERROR(VLOOKUP(AN97,'Paid Invoices'!$F$6:$I$381,3,FALSE),"")</f>
        <v/>
      </c>
      <c r="AP97" s="59" t="str">
        <f>IFERROR(VLOOKUP(AN97,'Open Invoices'!$D$1:$E$3000,2,FALSE),"")</f>
        <v/>
      </c>
      <c r="AQ97" s="59" t="str">
        <f>IFERROR(VLOOKUP($E97,'Rev June 16'!$D$1:$Z$300,22,FALSE),"-")</f>
        <v>-</v>
      </c>
      <c r="AR97" s="59" t="str">
        <f>IFERROR(VLOOKUP($E97,'Rev June 16'!$D$1:$Z$300,4,FALSE),"-")</f>
        <v>-</v>
      </c>
      <c r="AS97" s="59" t="str">
        <f>IFERROR(VLOOKUP(AR97,'Paid Invoices'!$F$6:$I$381,3,FALSE),"")</f>
        <v/>
      </c>
      <c r="AT97" s="59" t="str">
        <f>IFERROR(VLOOKUP(AR97,'Open Invoices'!$D$1:$E$3000,2,FALSE),"")</f>
        <v/>
      </c>
      <c r="AU97" s="59">
        <f>IFERROR(VLOOKUP($E97,'May 2016'!$D$1:$Z$300,22,FALSE),"-")</f>
        <v>20.77</v>
      </c>
      <c r="AV97" s="59" t="str">
        <f>IFERROR(VLOOKUP($E97,'May 2016'!$D$1:$Z$300,4,FALSE),"-")</f>
        <v>WAY2001E6V</v>
      </c>
      <c r="AW97" s="59" t="str">
        <f>IFERROR(VLOOKUP(AV97,'Paid Invoices'!$F$6:$I$381,3,FALSE),"")</f>
        <v/>
      </c>
      <c r="AX97" s="59" t="str">
        <f>IFERROR(VLOOKUP(AV97,'Open Invoices'!$D$1:$E$3000,2,FALSE),"")</f>
        <v/>
      </c>
      <c r="AY97" s="59">
        <f>IFERROR(VLOOKUP($E97,'Apr 2016'!$D$1:$Z$300,22,FALSE),"-")</f>
        <v>30.92</v>
      </c>
      <c r="AZ97" s="59" t="str">
        <f>IFERROR(VLOOKUP($E97,'Apr 2016'!$D$1:$Z$300,4,FALSE),"-")</f>
        <v>WAY2001D6V</v>
      </c>
      <c r="BA97" s="59" t="str">
        <f>IFERROR(VLOOKUP(AZ97,'Paid Invoices'!$F$6:$I$381,3,FALSE),"")</f>
        <v/>
      </c>
      <c r="BB97" s="59" t="str">
        <f>IFERROR(VLOOKUP(AZ97,'Open Invoices'!$D$1:$E$3000,2,FALSE),"")</f>
        <v/>
      </c>
      <c r="BC97" s="59">
        <f>IFERROR(VLOOKUP($E97,'Mar 2016'!$D$1:$Z$300,22,FALSE),"-")</f>
        <v>34.49</v>
      </c>
      <c r="BD97" s="59" t="str">
        <f>IFERROR(VLOOKUP($E97,'Mar 2016'!$D$1:$Z$300,4,FALSE),"-")</f>
        <v>WAY2001C6S</v>
      </c>
      <c r="BE97" s="59" t="str">
        <f>IFERROR(VLOOKUP(BD97,'Paid Invoices'!$F$6:$I$381,3,FALSE),"")</f>
        <v/>
      </c>
      <c r="BF97" s="59" t="str">
        <f>IFERROR(VLOOKUP(BD97,'Open Invoices'!$D$1:$E$3000,2,FALSE),"")</f>
        <v/>
      </c>
      <c r="BG97" s="59">
        <f>IFERROR(VLOOKUP($E97,'Feb 2016'!$D$1:$Z$300,22,FALSE),"-")</f>
        <v>37.549999999999997</v>
      </c>
      <c r="BH97" s="59" t="str">
        <f>IFERROR(VLOOKUP($E97,'Feb 2016'!$D$1:$Z$300,4,FALSE),"-")</f>
        <v>WAY2001B6P</v>
      </c>
      <c r="BI97" s="59" t="str">
        <f>IFERROR(VLOOKUP(BH97,'Paid Invoices'!$F$6:$I$381,3,FALSE),"")</f>
        <v/>
      </c>
      <c r="BJ97" s="59" t="str">
        <f>IFERROR(VLOOKUP(BH97,'Open Invoices'!$D$1:$E$3000,2,FALSE),"")</f>
        <v/>
      </c>
      <c r="BK97" s="59">
        <f>IFERROR(VLOOKUP($E97,'Jan 2016'!$D$1:$Z$300,22,FALSE),"-")</f>
        <v>42.44</v>
      </c>
      <c r="BL97" s="59" t="str">
        <f>IFERROR(VLOOKUP($E97,'Jan 2016'!$D$1:$Z$300,4,FALSE),"-")</f>
        <v>WAY2001A6AN</v>
      </c>
      <c r="BM97" s="59" t="str">
        <f>IFERROR(VLOOKUP(BL97,'Paid Invoices'!$F$6:$I$381,3,FALSE),"")</f>
        <v/>
      </c>
      <c r="BN97" s="59" t="str">
        <f>IFERROR(VLOOKUP(BL97,'Open Invoices'!$D$1:$E$3000,2,FALSE),"")</f>
        <v/>
      </c>
      <c r="BO97" s="59">
        <f>IFERROR(VLOOKUP($E97,'Dec 2015'!$D$1:$Z$300,22,FALSE),"-")</f>
        <v>30.66</v>
      </c>
      <c r="BP97" s="59" t="str">
        <f>IFERROR(VLOOKUP($E97,'Dec 2015'!$D$1:$Z$300,4,FALSE),"-")</f>
        <v>WAY2001L5P</v>
      </c>
      <c r="BQ97" s="59" t="str">
        <f>IFERROR(VLOOKUP(BP97,'Paid Invoices'!$F$6:$I$381,3,FALSE),"")</f>
        <v/>
      </c>
      <c r="BR97" s="59" t="str">
        <f>IFERROR(VLOOKUP(BP97,'Open Invoices'!$D$1:$E$3000,2,FALSE),"")</f>
        <v/>
      </c>
      <c r="BS97" s="59">
        <f>IFERROR(VLOOKUP($E97,'Nov 2015'!$D$1:$Z$300,22,FALSE),"-")</f>
        <v>26.24</v>
      </c>
      <c r="BT97" s="59" t="str">
        <f>IFERROR(VLOOKUP($E97,'Nov 2015'!$D$1:$Z$300,4,FALSE),"-")</f>
        <v>WAY2001K5AO</v>
      </c>
      <c r="BU97" s="59" t="str">
        <f>IFERROR(VLOOKUP(BT97,'Paid Invoices'!$F$6:$I$381,3,FALSE),"")</f>
        <v/>
      </c>
      <c r="BV97" s="59" t="str">
        <f>IFERROR(VLOOKUP(BT97,'Open Invoices'!$D$1:$E$3000,2,FALSE),"")</f>
        <v/>
      </c>
      <c r="BW97" s="59">
        <f>IFERROR(VLOOKUP($E97,'Oct 2015'!$D$1:$Z$300,22,FALSE),"-")</f>
        <v>31.78</v>
      </c>
      <c r="BX97" s="59" t="str">
        <f>IFERROR(VLOOKUP($E97,'Oct 2015'!$D$1:$Z$300,4,FALSE),"-")</f>
        <v>WAY2001J5AO</v>
      </c>
      <c r="BY97" s="59" t="str">
        <f>IFERROR(VLOOKUP(BX97,'Paid Invoices'!$F$6:$I$381,3,FALSE),"")</f>
        <v/>
      </c>
      <c r="BZ97" s="59" t="str">
        <f>IFERROR(VLOOKUP(BX97,'Open Invoices'!$D$1:$E$3000,2,FALSE),"")</f>
        <v/>
      </c>
      <c r="CA97" s="59" t="str">
        <f>IFERROR(VLOOKUP($E97,'Sep 2015'!$D$1:$Z$300,22,FALSE),"-")</f>
        <v>-</v>
      </c>
      <c r="CB97" s="59" t="str">
        <f>IFERROR(VLOOKUP($E97,'Sep 2015'!$D$1:$Z$300,4,FALSE),"-")</f>
        <v>-</v>
      </c>
      <c r="CC97" s="59" t="str">
        <f>IFERROR(VLOOKUP(CB97,'Paid Invoices'!$F$6:$I$381,3,FALSE),"")</f>
        <v/>
      </c>
      <c r="CD97" s="59" t="str">
        <f>IFERROR(VLOOKUP(CB97,'Open Invoices'!$D$1:$E$3000,2,FALSE),"")</f>
        <v/>
      </c>
      <c r="CE97" s="52"/>
      <c r="CF97" s="52" t="s">
        <v>2115</v>
      </c>
      <c r="CG97" s="49" t="str">
        <f>IFERROR(IFERROR(VLOOKUP($E97,'Asset Group  All Assets'!$B$1:$C$500,2,FALSE),(VLOOKUP($E97,'Missing-WSU-POs'!$B$1:$D$500,3,FALSE))),"?")</f>
        <v>P0745373</v>
      </c>
      <c r="CH97" s="31" t="str">
        <f t="shared" si="6"/>
        <v>P0745373</v>
      </c>
      <c r="CI97" s="31" t="str">
        <f t="shared" ref="CI97:CI160" si="10">IF(CG97=CH97,"","Wrong PO")</f>
        <v/>
      </c>
      <c r="CJ97" s="29" t="str">
        <f>IFERROR(IF(VLOOKUP($E97,'Org July 2016 '!$D$1:$Z$500,3,FALSE)=G97,"-","Wrong PO"),"new")</f>
        <v>Wrong PO</v>
      </c>
      <c r="CK97" s="32">
        <f>IF(CJ97="wrong PO",(VLOOKUP($E97,'Org July 2016 '!$D$1:$Z$500,3,FALSE)),"")</f>
        <v>0</v>
      </c>
      <c r="CL97" s="29" t="str">
        <f>IFERROR(IF(VLOOKUP($E97,'Org June 2016 '!$D$1:$Z$500,3,FALSE)=G97,"-","Wrong PO"),"new")</f>
        <v>Wrong PO</v>
      </c>
      <c r="CM97" s="32">
        <f>IF(CL97="wrong PO",(VLOOKUP($E97,'Org June 2016 '!$D$1:$Z$500,3,FALSE)),"")</f>
        <v>0</v>
      </c>
      <c r="CN97" s="29" t="str">
        <f>IFERROR(IF(VLOOKUP($E97,'May 2016'!D96:Z595,3,FALSE)=G97,"-","Wrong PO"),"new")</f>
        <v>new</v>
      </c>
      <c r="CO97" s="32" t="str">
        <f>IF(CN97="wrong PO",(VLOOKUP($E97,'May 2016'!D96:Z595,3,FALSE)),"")</f>
        <v/>
      </c>
      <c r="CP97" s="29" t="str">
        <f>IFERROR(IF(VLOOKUP($E97,'Apr 2016'!$D$1:$Z$500,3,FALSE)=G97,"-","Wrong PO"),"new")</f>
        <v>-</v>
      </c>
      <c r="CQ97" s="32" t="str">
        <f>IF(CP97="wrong PO",(VLOOKUP($E97,'Apr 2016'!$D$1:$Z$500,3,FALSE)),"")</f>
        <v/>
      </c>
      <c r="CR97" s="32" t="str">
        <f>IFERROR(IF(VLOOKUP($E97,'Mar 2016'!$D$1:$Z$500,3,FALSE)=G97,"-","Wrong PO"),"new")</f>
        <v>-</v>
      </c>
      <c r="CS97" s="32" t="str">
        <f>IF(CP97="wrong PO",(VLOOKUP($E97,'Mar 2016'!$D$1:$Z$500,3,FALSE)),"")</f>
        <v/>
      </c>
      <c r="CT97" s="32" t="str">
        <f>IFERROR(IF(VLOOKUP($E97,'Feb 2016'!$D$1:$Z$500,3,FALSE)=G97,"-","Wrong PO"),"new")</f>
        <v>-</v>
      </c>
      <c r="CU97" s="32" t="str">
        <f>IF(CP97="wrong PO",(VLOOKUP($E97,'Feb 2016'!$D$1:$Z$500,3,FALSE)),"")</f>
        <v/>
      </c>
      <c r="CV97" s="29" t="str">
        <f>IFERROR(IF(VLOOKUP($E97,'Jan 2016'!$D$1:$Z$500,3,FALSE)=G97,"-","Wrong PO"),"new")</f>
        <v>-</v>
      </c>
      <c r="CW97" s="32" t="str">
        <f>IF(CV97="wrong PO",(VLOOKUP($E97,'Jan 2016'!$D$1:$Z$500,3,FALSE)),"")</f>
        <v/>
      </c>
      <c r="CX97" s="29" t="str">
        <f>IFERROR(IF(VLOOKUP($E97,'Dec 2015'!$D$1:$Z$500,3,FALSE)=G97,"-","Wrong PO"),"new")</f>
        <v>-</v>
      </c>
      <c r="CY97" s="32" t="str">
        <f>IF(CX97="wrong PO",(VLOOKUP($E97,'Dec 2015'!$D$1:$Z$500,3,FALSE)),"")</f>
        <v/>
      </c>
      <c r="CZ97" s="29" t="str">
        <f>IFERROR(IF(VLOOKUP($E97,'Nov 2015'!$D$1:$Z$500,3,FALSE)=G97,"-","Wrong PO"),"new")</f>
        <v>-</v>
      </c>
      <c r="DA97" s="32" t="str">
        <f>IF(CZ97="wrong PO",(VLOOKUP($E97,'Nov 2015'!$D$1:$Z$500,3,FALSE)),"")</f>
        <v/>
      </c>
      <c r="DB97" s="29" t="str">
        <f>IFERROR(IF(VLOOKUP($E97,'Oct 2015'!$D$1:$Z$500,3,FALSE)=G97,"-","Wrong PO"),"new")</f>
        <v>-</v>
      </c>
      <c r="DC97" s="32" t="str">
        <f>IF(DB97="wrong PO",(VLOOKUP($E97,'Oct 2015'!$D$1:$Z$500,3,FALSE)),"")</f>
        <v/>
      </c>
      <c r="DD97" s="29" t="str">
        <f>IFERROR(IF(VLOOKUP($E97,'Sep 2015'!$D$1:$Z$500,3,FALSE)=G97,"-","Wrong PO"),"new")</f>
        <v>new</v>
      </c>
      <c r="DE97" s="32" t="str">
        <f>IF(DD97="wrong PO",(VLOOKUP($E97,'Sep 2015'!$D$1:$Z$500,3,FALSE)),"")</f>
        <v/>
      </c>
    </row>
    <row r="98" spans="1:109">
      <c r="A98" s="115">
        <v>97</v>
      </c>
      <c r="B98" s="2" t="s">
        <v>841</v>
      </c>
      <c r="C98" s="2" t="s">
        <v>510</v>
      </c>
      <c r="D98" s="2" t="s">
        <v>76</v>
      </c>
      <c r="E98" s="2" t="s">
        <v>78</v>
      </c>
      <c r="F98" s="2" t="s">
        <v>67</v>
      </c>
      <c r="G98" s="21" t="s">
        <v>298</v>
      </c>
      <c r="H98" s="21" t="str">
        <f>IFERROR(VLOOKUP($E98,'Wayne Master'!$B$1:$C$315,2,FALSE),"not on master")</f>
        <v>P0747726</v>
      </c>
      <c r="I98" s="11" t="s">
        <v>2090</v>
      </c>
      <c r="J98" s="3">
        <v>42192</v>
      </c>
      <c r="K98" s="2" t="s">
        <v>28</v>
      </c>
      <c r="L98" s="2" t="s">
        <v>68</v>
      </c>
      <c r="M98" s="2" t="s">
        <v>30</v>
      </c>
      <c r="N98" s="2" t="s">
        <v>31</v>
      </c>
      <c r="O98" s="2" t="s">
        <v>32</v>
      </c>
      <c r="P98" s="4">
        <v>69670</v>
      </c>
      <c r="Q98" s="4">
        <v>74594</v>
      </c>
      <c r="R98" s="4">
        <v>4924</v>
      </c>
      <c r="S98" s="5">
        <v>83.22</v>
      </c>
      <c r="T98" s="4">
        <v>33194</v>
      </c>
      <c r="U98" s="4">
        <v>35705</v>
      </c>
      <c r="V98" s="4">
        <v>2511</v>
      </c>
      <c r="W98" s="5">
        <v>150.16</v>
      </c>
      <c r="X98" s="5">
        <v>0</v>
      </c>
      <c r="Y98" s="14">
        <v>233.38</v>
      </c>
      <c r="Z98" s="14">
        <v>0</v>
      </c>
      <c r="AA98" s="14">
        <v>233.38</v>
      </c>
      <c r="AB98" s="4">
        <v>24580</v>
      </c>
      <c r="AC98" s="55"/>
      <c r="AD98" s="59">
        <f t="shared" si="7"/>
        <v>3395.03</v>
      </c>
      <c r="AE98" s="59">
        <f t="shared" si="8"/>
        <v>3395.7975999999999</v>
      </c>
      <c r="AF98" s="102">
        <f>IFERROR(IFERROR(VLOOKUP($G98,'FPO034'!$J$9:$Q$196,7,FALSE),(VLOOKUP($H98,'FPO034'!$J$9:$Q$196,7,FALSE))),"No PO")</f>
        <v>3384.22</v>
      </c>
      <c r="AG98" s="102">
        <f>IFERROR(IFERROR(VLOOKUP($G98,'FPO034'!$J$9:$Q$196,8,FALSE),(VLOOKUP($H98,'FPO034'!$J$9:$Q$196,8,FALSE))),"No PO")</f>
        <v>3065.16</v>
      </c>
      <c r="AH98" s="102" t="str">
        <f t="shared" si="9"/>
        <v>No</v>
      </c>
      <c r="AI98" s="59">
        <f>IFERROR(VLOOKUP($E98,'Rev2 Aug 16'!$D$1:$Z$300,22,FALSE),"-")</f>
        <v>233.38</v>
      </c>
      <c r="AJ98" s="59" t="str">
        <f>IFERROR(VLOOKUP($E98,'Rev2 Aug 16'!$D$1:$Z$300,5,FALSE),"-")</f>
        <v>WAY2001H6U</v>
      </c>
      <c r="AK98" s="59" t="str">
        <f>IFERROR(VLOOKUP(AJ98,'Paid Invoices'!$F$6:$I$381,3,FALSE),"")</f>
        <v/>
      </c>
      <c r="AL98" s="59" t="str">
        <f>IFERROR(VLOOKUP(AJ98,'Open Invoices'!$D$1:$E$3000,2,FALSE),"")</f>
        <v/>
      </c>
      <c r="AM98" s="59">
        <f>IFERROR(VLOOKUP($E98,'Rev2 July 16'!$D$1:$Z$300,22,FALSE),"-")</f>
        <v>315.58999999999997</v>
      </c>
      <c r="AN98" s="59" t="str">
        <f>IFERROR(VLOOKUP($E98,'Rev2 July 16'!$D$1:$Z$300,5,FALSE),"-")</f>
        <v>WAY2001G6W</v>
      </c>
      <c r="AO98" s="59" t="str">
        <f>IFERROR(VLOOKUP(AN98,'Paid Invoices'!$F$6:$I$381,3,FALSE),"")</f>
        <v/>
      </c>
      <c r="AP98" s="59" t="str">
        <f>IFERROR(VLOOKUP(AN98,'Open Invoices'!$D$1:$E$3000,2,FALSE),"")</f>
        <v/>
      </c>
      <c r="AQ98" s="59">
        <f>IFERROR(VLOOKUP($E98,'Rev June 16'!$D$1:$Z$300,22,FALSE),"-")</f>
        <v>245.01</v>
      </c>
      <c r="AR98" s="59" t="str">
        <f>IFERROR(VLOOKUP($E98,'Rev June 16'!$D$1:$Z$300,4,FALSE),"-")</f>
        <v>WAY2001F6V</v>
      </c>
      <c r="AS98" s="59" t="str">
        <f>IFERROR(VLOOKUP(AR98,'Paid Invoices'!$F$6:$I$381,3,FALSE),"")</f>
        <v/>
      </c>
      <c r="AT98" s="59" t="str">
        <f>IFERROR(VLOOKUP(AR98,'Open Invoices'!$D$1:$E$3000,2,FALSE),"")</f>
        <v/>
      </c>
      <c r="AU98" s="59">
        <f>IFERROR(VLOOKUP($E98,'May 2016'!$D$1:$Z$300,22,FALSE),"-")</f>
        <v>535.22</v>
      </c>
      <c r="AV98" s="59" t="str">
        <f>IFERROR(VLOOKUP($E98,'May 2016'!$D$1:$Z$300,4,FALSE),"-")</f>
        <v>WAY2001E6W</v>
      </c>
      <c r="AW98" s="59" t="str">
        <f>IFERROR(VLOOKUP(AV98,'Paid Invoices'!$F$6:$I$381,3,FALSE),"")</f>
        <v/>
      </c>
      <c r="AX98" s="59" t="str">
        <f>IFERROR(VLOOKUP(AV98,'Open Invoices'!$D$1:$E$3000,2,FALSE),"")</f>
        <v/>
      </c>
      <c r="AY98" s="59">
        <f>IFERROR(VLOOKUP($E98,'Apr 2016'!$D$1:$Z$300,22,FALSE),"-")</f>
        <v>262.33</v>
      </c>
      <c r="AZ98" s="59" t="str">
        <f>IFERROR(VLOOKUP($E98,'Apr 2016'!$D$1:$Z$300,4,FALSE),"-")</f>
        <v>WAY2001D6W</v>
      </c>
      <c r="BA98" s="59" t="str">
        <f>IFERROR(VLOOKUP(AZ98,'Paid Invoices'!$F$6:$I$381,3,FALSE),"")</f>
        <v/>
      </c>
      <c r="BB98" s="59" t="str">
        <f>IFERROR(VLOOKUP(AZ98,'Open Invoices'!$D$1:$E$3000,2,FALSE),"")</f>
        <v/>
      </c>
      <c r="BC98" s="59">
        <f>IFERROR(VLOOKUP($E98,'Mar 2016'!$D$1:$Z$300,22,FALSE),"-")</f>
        <v>402.33</v>
      </c>
      <c r="BD98" s="59" t="str">
        <f>IFERROR(VLOOKUP($E98,'Mar 2016'!$D$1:$Z$300,4,FALSE),"-")</f>
        <v>WAY2001C6T</v>
      </c>
      <c r="BE98" s="59" t="str">
        <f>IFERROR(VLOOKUP(BD98,'Paid Invoices'!$F$6:$I$381,3,FALSE),"")</f>
        <v/>
      </c>
      <c r="BF98" s="59" t="str">
        <f>IFERROR(VLOOKUP(BD98,'Open Invoices'!$D$1:$E$3000,2,FALSE),"")</f>
        <v/>
      </c>
      <c r="BG98" s="59">
        <f>IFERROR(VLOOKUP($E98,'Feb 2016'!$D$1:$Z$300,22,FALSE),"-")</f>
        <v>253.35</v>
      </c>
      <c r="BH98" s="59" t="str">
        <f>IFERROR(VLOOKUP($E98,'Feb 2016'!$D$1:$Z$300,4,FALSE),"-")</f>
        <v>WAY2001B6Q</v>
      </c>
      <c r="BI98" s="59" t="str">
        <f>IFERROR(VLOOKUP(BH98,'Paid Invoices'!$F$6:$I$381,3,FALSE),"")</f>
        <v/>
      </c>
      <c r="BJ98" s="59" t="str">
        <f>IFERROR(VLOOKUP(BH98,'Open Invoices'!$D$1:$E$3000,2,FALSE),"")</f>
        <v/>
      </c>
      <c r="BK98" s="59">
        <f>IFERROR(VLOOKUP($E98,'Jan 2016'!$D$1:$Z$300,22,FALSE),"-")</f>
        <v>193.13</v>
      </c>
      <c r="BL98" s="59" t="str">
        <f>IFERROR(VLOOKUP($E98,'Jan 2016'!$D$1:$Z$300,4,FALSE),"-")</f>
        <v>WAY2001A6AO</v>
      </c>
      <c r="BM98" s="59" t="str">
        <f>IFERROR(VLOOKUP(BL98,'Paid Invoices'!$F$6:$I$381,3,FALSE),"")</f>
        <v/>
      </c>
      <c r="BN98" s="59" t="str">
        <f>IFERROR(VLOOKUP(BL98,'Open Invoices'!$D$1:$E$3000,2,FALSE),"")</f>
        <v/>
      </c>
      <c r="BO98" s="59">
        <f>IFERROR(VLOOKUP($E98,'Dec 2015'!$D$1:$Z$300,22,FALSE),"-")</f>
        <v>201.65</v>
      </c>
      <c r="BP98" s="59" t="str">
        <f>IFERROR(VLOOKUP($E98,'Dec 2015'!$D$1:$Z$300,4,FALSE),"-")</f>
        <v>WAY2001L5Q</v>
      </c>
      <c r="BQ98" s="59" t="str">
        <f>IFERROR(VLOOKUP(BP98,'Paid Invoices'!$F$6:$I$381,3,FALSE),"")</f>
        <v/>
      </c>
      <c r="BR98" s="59" t="str">
        <f>IFERROR(VLOOKUP(BP98,'Open Invoices'!$D$1:$E$3000,2,FALSE),"")</f>
        <v/>
      </c>
      <c r="BS98" s="59">
        <f>IFERROR(VLOOKUP($E98,'Nov 2015'!$D$1:$Z$300,22,FALSE),"-")</f>
        <v>212.1</v>
      </c>
      <c r="BT98" s="59" t="str">
        <f>IFERROR(VLOOKUP($E98,'Nov 2015'!$D$1:$Z$300,4,FALSE),"-")</f>
        <v>WAY2001K5AP</v>
      </c>
      <c r="BU98" s="59" t="str">
        <f>IFERROR(VLOOKUP(BT98,'Paid Invoices'!$F$6:$I$381,3,FALSE),"")</f>
        <v/>
      </c>
      <c r="BV98" s="59" t="str">
        <f>IFERROR(VLOOKUP(BT98,'Open Invoices'!$D$1:$E$3000,2,FALSE),"")</f>
        <v/>
      </c>
      <c r="BW98" s="59">
        <f>IFERROR(VLOOKUP($E98,'Oct 2015'!$D$1:$Z$300,22,FALSE),"-")</f>
        <v>409.81</v>
      </c>
      <c r="BX98" s="59" t="str">
        <f>IFERROR(VLOOKUP($E98,'Oct 2015'!$D$1:$Z$300,4,FALSE),"-")</f>
        <v>WAY2001J5AP</v>
      </c>
      <c r="BY98" s="59" t="str">
        <f>IFERROR(VLOOKUP(BX98,'Paid Invoices'!$F$6:$I$381,3,FALSE),"")</f>
        <v/>
      </c>
      <c r="BZ98" s="59" t="str">
        <f>IFERROR(VLOOKUP(BX98,'Open Invoices'!$D$1:$E$3000,2,FALSE),"")</f>
        <v/>
      </c>
      <c r="CA98" s="59">
        <f>IFERROR(VLOOKUP($E98,'Sep 2015'!$D$1:$Z$300,22,FALSE),"-")</f>
        <v>131.13</v>
      </c>
      <c r="CB98" s="59" t="str">
        <f>IFERROR(VLOOKUP($E98,'Sep 2015'!$D$1:$Z$300,4,FALSE),"-")</f>
        <v>WAY2001I5AE</v>
      </c>
      <c r="CC98" s="59" t="str">
        <f>IFERROR(VLOOKUP(CB98,'Paid Invoices'!$F$6:$I$381,3,FALSE),"")</f>
        <v/>
      </c>
      <c r="CD98" s="59" t="str">
        <f>IFERROR(VLOOKUP(CB98,'Open Invoices'!$D$1:$E$3000,2,FALSE),"")</f>
        <v/>
      </c>
      <c r="CE98" s="52"/>
      <c r="CF98" s="52" t="s">
        <v>2115</v>
      </c>
      <c r="CG98" s="49" t="str">
        <f>IFERROR(IFERROR(VLOOKUP($E98,'Asset Group  All Assets'!$B$1:$C$500,2,FALSE),(VLOOKUP($E98,'Missing-WSU-POs'!$B$1:$D$500,3,FALSE))),"?")</f>
        <v>P0747726</v>
      </c>
      <c r="CH98" s="31" t="str">
        <f t="shared" si="6"/>
        <v>P0747726</v>
      </c>
      <c r="CI98" s="31" t="str">
        <f t="shared" si="10"/>
        <v/>
      </c>
      <c r="CJ98" s="29" t="str">
        <f>IFERROR(IF(VLOOKUP($E98,'Org July 2016 '!$D$1:$Z$500,3,FALSE)=G98,"-","Wrong PO"),"new")</f>
        <v>Wrong PO</v>
      </c>
      <c r="CK98" s="32">
        <f>IF(CJ98="wrong PO",(VLOOKUP($E98,'Org July 2016 '!$D$1:$Z$500,3,FALSE)),"")</f>
        <v>0</v>
      </c>
      <c r="CL98" s="29" t="str">
        <f>IFERROR(IF(VLOOKUP($E98,'Org June 2016 '!$D$1:$Z$500,3,FALSE)=G98,"-","Wrong PO"),"new")</f>
        <v>Wrong PO</v>
      </c>
      <c r="CM98" s="32">
        <f>IF(CL98="wrong PO",(VLOOKUP($E98,'Org June 2016 '!$D$1:$Z$500,3,FALSE)),"")</f>
        <v>0</v>
      </c>
      <c r="CN98" s="29" t="str">
        <f>IFERROR(IF(VLOOKUP($E98,'May 2016'!D97:Z596,3,FALSE)=G98,"-","Wrong PO"),"new")</f>
        <v>new</v>
      </c>
      <c r="CO98" s="32" t="str">
        <f>IF(CN98="wrong PO",(VLOOKUP($E98,'May 2016'!D97:Z596,3,FALSE)),"")</f>
        <v/>
      </c>
      <c r="CP98" s="29" t="str">
        <f>IFERROR(IF(VLOOKUP($E98,'Apr 2016'!$D$1:$Z$500,3,FALSE)=G98,"-","Wrong PO"),"new")</f>
        <v>-</v>
      </c>
      <c r="CQ98" s="32" t="str">
        <f>IF(CP98="wrong PO",(VLOOKUP($E98,'Apr 2016'!$D$1:$Z$500,3,FALSE)),"")</f>
        <v/>
      </c>
      <c r="CR98" s="32" t="str">
        <f>IFERROR(IF(VLOOKUP($E98,'Mar 2016'!$D$1:$Z$500,3,FALSE)=G98,"-","Wrong PO"),"new")</f>
        <v>-</v>
      </c>
      <c r="CS98" s="32" t="str">
        <f>IF(CP98="wrong PO",(VLOOKUP($E98,'Mar 2016'!$D$1:$Z$500,3,FALSE)),"")</f>
        <v/>
      </c>
      <c r="CT98" s="32" t="str">
        <f>IFERROR(IF(VLOOKUP($E98,'Feb 2016'!$D$1:$Z$500,3,FALSE)=G98,"-","Wrong PO"),"new")</f>
        <v>-</v>
      </c>
      <c r="CU98" s="32" t="str">
        <f>IF(CP98="wrong PO",(VLOOKUP($E98,'Feb 2016'!$D$1:$Z$500,3,FALSE)),"")</f>
        <v/>
      </c>
      <c r="CV98" s="29" t="str">
        <f>IFERROR(IF(VLOOKUP($E98,'Jan 2016'!$D$1:$Z$500,3,FALSE)=G98,"-","Wrong PO"),"new")</f>
        <v>-</v>
      </c>
      <c r="CW98" s="32" t="str">
        <f>IF(CV98="wrong PO",(VLOOKUP($E98,'Jan 2016'!$D$1:$Z$500,3,FALSE)),"")</f>
        <v/>
      </c>
      <c r="CX98" s="29" t="str">
        <f>IFERROR(IF(VLOOKUP($E98,'Dec 2015'!$D$1:$Z$500,3,FALSE)=G98,"-","Wrong PO"),"new")</f>
        <v>-</v>
      </c>
      <c r="CY98" s="32" t="str">
        <f>IF(CX98="wrong PO",(VLOOKUP($E98,'Dec 2015'!$D$1:$Z$500,3,FALSE)),"")</f>
        <v/>
      </c>
      <c r="CZ98" s="29" t="str">
        <f>IFERROR(IF(VLOOKUP($E98,'Nov 2015'!$D$1:$Z$500,3,FALSE)=G98,"-","Wrong PO"),"new")</f>
        <v>-</v>
      </c>
      <c r="DA98" s="32" t="str">
        <f>IF(CZ98="wrong PO",(VLOOKUP($E98,'Nov 2015'!$D$1:$Z$500,3,FALSE)),"")</f>
        <v/>
      </c>
      <c r="DB98" s="29" t="str">
        <f>IFERROR(IF(VLOOKUP($E98,'Oct 2015'!$D$1:$Z$500,3,FALSE)=G98,"-","Wrong PO"),"new")</f>
        <v>-</v>
      </c>
      <c r="DC98" s="32" t="str">
        <f>IF(DB98="wrong PO",(VLOOKUP($E98,'Oct 2015'!$D$1:$Z$500,3,FALSE)),"")</f>
        <v/>
      </c>
      <c r="DD98" s="29" t="str">
        <f>IFERROR(IF(VLOOKUP($E98,'Sep 2015'!$D$1:$Z$500,3,FALSE)=G98,"-","Wrong PO"),"new")</f>
        <v>-</v>
      </c>
      <c r="DE98" s="32" t="str">
        <f>IF(DD98="wrong PO",(VLOOKUP($E98,'Sep 2015'!$D$1:$Z$500,3,FALSE)),"")</f>
        <v/>
      </c>
    </row>
    <row r="99" spans="1:109">
      <c r="A99" s="115">
        <v>98</v>
      </c>
      <c r="B99" s="2" t="s">
        <v>841</v>
      </c>
      <c r="C99" s="2" t="s">
        <v>510</v>
      </c>
      <c r="D99" s="2" t="s">
        <v>25</v>
      </c>
      <c r="E99" s="2" t="s">
        <v>132</v>
      </c>
      <c r="F99" s="2" t="s">
        <v>527</v>
      </c>
      <c r="G99" s="21" t="s">
        <v>133</v>
      </c>
      <c r="H99" s="21" t="str">
        <f>IFERROR(VLOOKUP($E99,'Wayne Master'!$B$1:$C$315,2,FALSE),"not on master")</f>
        <v>P0751628</v>
      </c>
      <c r="I99" s="11" t="s">
        <v>2089</v>
      </c>
      <c r="J99" s="3">
        <v>42389</v>
      </c>
      <c r="K99" s="2" t="s">
        <v>39</v>
      </c>
      <c r="L99" s="2" t="s">
        <v>528</v>
      </c>
      <c r="M99" s="2" t="s">
        <v>30</v>
      </c>
      <c r="N99" s="2" t="s">
        <v>31</v>
      </c>
      <c r="O99" s="2" t="s">
        <v>32</v>
      </c>
      <c r="P99" s="4">
        <v>17438</v>
      </c>
      <c r="Q99" s="4">
        <v>19327</v>
      </c>
      <c r="R99" s="4">
        <v>1889</v>
      </c>
      <c r="S99" s="5">
        <v>31.92</v>
      </c>
      <c r="T99" s="4">
        <v>0</v>
      </c>
      <c r="U99" s="4">
        <v>0</v>
      </c>
      <c r="V99" s="4">
        <v>0</v>
      </c>
      <c r="W99" s="5">
        <v>0</v>
      </c>
      <c r="X99" s="5">
        <v>0</v>
      </c>
      <c r="Y99" s="14">
        <v>31.92</v>
      </c>
      <c r="Z99" s="14">
        <v>0</v>
      </c>
      <c r="AA99" s="14">
        <v>31.92</v>
      </c>
      <c r="AB99" s="4">
        <v>24580</v>
      </c>
      <c r="AC99" s="55"/>
      <c r="AD99" s="59">
        <f t="shared" si="7"/>
        <v>326.07999999999993</v>
      </c>
      <c r="AE99" s="59">
        <f t="shared" si="8"/>
        <v>326.62629999999996</v>
      </c>
      <c r="AF99" s="102">
        <f>IFERROR(IFERROR(VLOOKUP($G99,'FPO034'!$J$9:$Q$196,7,FALSE),(VLOOKUP($H99,'FPO034'!$J$9:$Q$196,7,FALSE))),"No PO")</f>
        <v>1934.82</v>
      </c>
      <c r="AG99" s="102">
        <f>IFERROR(IFERROR(VLOOKUP($G99,'FPO034'!$J$9:$Q$196,8,FALSE),(VLOOKUP($H99,'FPO034'!$J$9:$Q$196,8,FALSE))),"No PO")</f>
        <v>0</v>
      </c>
      <c r="AH99" s="102" t="str">
        <f t="shared" si="9"/>
        <v>--</v>
      </c>
      <c r="AI99" s="59">
        <f>IFERROR(VLOOKUP($E99,'Rev2 Aug 16'!$D$1:$Z$300,22,FALSE),"-")</f>
        <v>31.92</v>
      </c>
      <c r="AJ99" s="59" t="str">
        <f>IFERROR(VLOOKUP($E99,'Rev2 Aug 16'!$D$1:$Z$300,5,FALSE),"-")</f>
        <v>WAY2001H6V</v>
      </c>
      <c r="AK99" s="59" t="str">
        <f>IFERROR(VLOOKUP(AJ99,'Paid Invoices'!$F$6:$I$381,3,FALSE),"")</f>
        <v/>
      </c>
      <c r="AL99" s="59" t="str">
        <f>IFERROR(VLOOKUP(AJ99,'Open Invoices'!$D$1:$E$3000,2,FALSE),"")</f>
        <v/>
      </c>
      <c r="AM99" s="59">
        <f>IFERROR(VLOOKUP($E99,'Rev2 July 16'!$D$1:$Z$300,22,FALSE),"-")</f>
        <v>36.4</v>
      </c>
      <c r="AN99" s="59" t="str">
        <f>IFERROR(VLOOKUP($E99,'Rev2 July 16'!$D$1:$Z$300,5,FALSE),"-")</f>
        <v>WAY2001G6X</v>
      </c>
      <c r="AO99" s="59" t="str">
        <f>IFERROR(VLOOKUP(AN99,'Paid Invoices'!$F$6:$I$381,3,FALSE),"")</f>
        <v/>
      </c>
      <c r="AP99" s="59" t="str">
        <f>IFERROR(VLOOKUP(AN99,'Open Invoices'!$D$1:$E$3000,2,FALSE),"")</f>
        <v/>
      </c>
      <c r="AQ99" s="59">
        <f>IFERROR(VLOOKUP($E99,'Rev June 16'!$D$1:$Z$300,22,FALSE),"-")</f>
        <v>62.63</v>
      </c>
      <c r="AR99" s="59" t="str">
        <f>IFERROR(VLOOKUP($E99,'Rev June 16'!$D$1:$Z$300,4,FALSE),"-")</f>
        <v>WAY2001F6W</v>
      </c>
      <c r="AS99" s="59" t="str">
        <f>IFERROR(VLOOKUP(AR99,'Paid Invoices'!$F$6:$I$381,3,FALSE),"")</f>
        <v/>
      </c>
      <c r="AT99" s="59" t="str">
        <f>IFERROR(VLOOKUP(AR99,'Open Invoices'!$D$1:$E$3000,2,FALSE),"")</f>
        <v/>
      </c>
      <c r="AU99" s="59">
        <f>IFERROR(VLOOKUP($E99,'May 2016'!$D$1:$Z$300,22,FALSE),"-")</f>
        <v>51.04</v>
      </c>
      <c r="AV99" s="59" t="str">
        <f>IFERROR(VLOOKUP($E99,'May 2016'!$D$1:$Z$300,4,FALSE),"-")</f>
        <v>WAY2001E6X</v>
      </c>
      <c r="AW99" s="59" t="str">
        <f>IFERROR(VLOOKUP(AV99,'Paid Invoices'!$F$6:$I$381,3,FALSE),"")</f>
        <v/>
      </c>
      <c r="AX99" s="59" t="str">
        <f>IFERROR(VLOOKUP(AV99,'Open Invoices'!$D$1:$E$3000,2,FALSE),"")</f>
        <v/>
      </c>
      <c r="AY99" s="59">
        <f>IFERROR(VLOOKUP($E99,'Apr 2016'!$D$1:$Z$300,22,FALSE),"-")</f>
        <v>38.82</v>
      </c>
      <c r="AZ99" s="59" t="str">
        <f>IFERROR(VLOOKUP($E99,'Apr 2016'!$D$1:$Z$300,4,FALSE),"-")</f>
        <v>WAY2001D6X</v>
      </c>
      <c r="BA99" s="59" t="str">
        <f>IFERROR(VLOOKUP(AZ99,'Paid Invoices'!$F$6:$I$381,3,FALSE),"")</f>
        <v/>
      </c>
      <c r="BB99" s="59" t="str">
        <f>IFERROR(VLOOKUP(AZ99,'Open Invoices'!$D$1:$E$3000,2,FALSE),"")</f>
        <v/>
      </c>
      <c r="BC99" s="59">
        <f>IFERROR(VLOOKUP($E99,'Mar 2016'!$D$1:$Z$300,22,FALSE),"-")</f>
        <v>67.11</v>
      </c>
      <c r="BD99" s="59" t="str">
        <f>IFERROR(VLOOKUP($E99,'Mar 2016'!$D$1:$Z$300,4,FALSE),"-")</f>
        <v>WAY2001C6U</v>
      </c>
      <c r="BE99" s="59" t="str">
        <f>IFERROR(VLOOKUP(BD99,'Paid Invoices'!$F$6:$I$381,3,FALSE),"")</f>
        <v/>
      </c>
      <c r="BF99" s="59" t="str">
        <f>IFERROR(VLOOKUP(BD99,'Open Invoices'!$D$1:$E$3000,2,FALSE),"")</f>
        <v/>
      </c>
      <c r="BG99" s="59">
        <f>IFERROR(VLOOKUP($E99,'Feb 2016'!$D$1:$Z$300,22,FALSE),"-")</f>
        <v>38.159999999999997</v>
      </c>
      <c r="BH99" s="59" t="str">
        <f>IFERROR(VLOOKUP($E99,'Feb 2016'!$D$1:$Z$300,4,FALSE),"-")</f>
        <v>WAY2001B6R</v>
      </c>
      <c r="BI99" s="59" t="str">
        <f>IFERROR(VLOOKUP(BH99,'Paid Invoices'!$F$6:$I$381,3,FALSE),"")</f>
        <v/>
      </c>
      <c r="BJ99" s="59" t="str">
        <f>IFERROR(VLOOKUP(BH99,'Open Invoices'!$D$1:$E$3000,2,FALSE),"")</f>
        <v/>
      </c>
      <c r="BK99" s="59">
        <f>IFERROR(VLOOKUP($E99,'Jan 2016'!$D$1:$Z$300,22,FALSE),"-")</f>
        <v>0</v>
      </c>
      <c r="BL99" s="59" t="str">
        <f>IFERROR(VLOOKUP($E99,'Jan 2016'!$D$1:$Z$300,4,FALSE),"-")</f>
        <v>WAY2001A6A</v>
      </c>
      <c r="BM99" s="59" t="str">
        <f>IFERROR(VLOOKUP(BL99,'Paid Invoices'!$F$6:$I$381,3,FALSE),"")</f>
        <v/>
      </c>
      <c r="BN99" s="59" t="str">
        <f>IFERROR(VLOOKUP(BL99,'Open Invoices'!$D$1:$E$3000,2,FALSE),"")</f>
        <v/>
      </c>
      <c r="BO99" s="59" t="str">
        <f>IFERROR(VLOOKUP($E99,'Dec 2015'!$D$1:$Z$300,22,FALSE),"-")</f>
        <v>-</v>
      </c>
      <c r="BP99" s="59" t="str">
        <f>IFERROR(VLOOKUP($E99,'Dec 2015'!$D$1:$Z$300,4,FALSE),"-")</f>
        <v>-</v>
      </c>
      <c r="BQ99" s="59" t="str">
        <f>IFERROR(VLOOKUP(BP99,'Paid Invoices'!$F$6:$I$381,3,FALSE),"")</f>
        <v/>
      </c>
      <c r="BR99" s="59" t="str">
        <f>IFERROR(VLOOKUP(BP99,'Open Invoices'!$D$1:$E$3000,2,FALSE),"")</f>
        <v/>
      </c>
      <c r="BS99" s="59" t="str">
        <f>IFERROR(VLOOKUP($E99,'Nov 2015'!$D$1:$Z$300,22,FALSE),"-")</f>
        <v>-</v>
      </c>
      <c r="BT99" s="59" t="str">
        <f>IFERROR(VLOOKUP($E99,'Nov 2015'!$D$1:$Z$300,4,FALSE),"-")</f>
        <v>-</v>
      </c>
      <c r="BU99" s="59" t="str">
        <f>IFERROR(VLOOKUP(BT99,'Paid Invoices'!$F$6:$I$381,3,FALSE),"")</f>
        <v/>
      </c>
      <c r="BV99" s="59" t="str">
        <f>IFERROR(VLOOKUP(BT99,'Open Invoices'!$D$1:$E$3000,2,FALSE),"")</f>
        <v/>
      </c>
      <c r="BW99" s="59" t="str">
        <f>IFERROR(VLOOKUP($E99,'Oct 2015'!$D$1:$Z$300,22,FALSE),"-")</f>
        <v>-</v>
      </c>
      <c r="BX99" s="59" t="str">
        <f>IFERROR(VLOOKUP($E99,'Oct 2015'!$D$1:$Z$300,4,FALSE),"-")</f>
        <v>-</v>
      </c>
      <c r="BY99" s="59" t="str">
        <f>IFERROR(VLOOKUP(BX99,'Paid Invoices'!$F$6:$I$381,3,FALSE),"")</f>
        <v/>
      </c>
      <c r="BZ99" s="59" t="str">
        <f>IFERROR(VLOOKUP(BX99,'Open Invoices'!$D$1:$E$3000,2,FALSE),"")</f>
        <v/>
      </c>
      <c r="CA99" s="59" t="str">
        <f>IFERROR(VLOOKUP($E99,'Sep 2015'!$D$1:$Z$300,22,FALSE),"-")</f>
        <v>-</v>
      </c>
      <c r="CB99" s="59" t="str">
        <f>IFERROR(VLOOKUP($E99,'Sep 2015'!$D$1:$Z$300,4,FALSE),"-")</f>
        <v>-</v>
      </c>
      <c r="CC99" s="59" t="str">
        <f>IFERROR(VLOOKUP(CB99,'Paid Invoices'!$F$6:$I$381,3,FALSE),"")</f>
        <v/>
      </c>
      <c r="CD99" s="59" t="str">
        <f>IFERROR(VLOOKUP(CB99,'Open Invoices'!$D$1:$E$3000,2,FALSE),"")</f>
        <v/>
      </c>
      <c r="CE99" s="52"/>
      <c r="CF99" s="52" t="s">
        <v>2115</v>
      </c>
      <c r="CG99" s="49" t="str">
        <f>IFERROR(IFERROR(VLOOKUP($E99,'Asset Group  All Assets'!$B$1:$C$500,2,FALSE),(VLOOKUP($E99,'Missing-WSU-POs'!$B$1:$D$500,3,FALSE))),"?")</f>
        <v>P0751628</v>
      </c>
      <c r="CH99" s="31" t="str">
        <f t="shared" si="6"/>
        <v>P0751628</v>
      </c>
      <c r="CI99" s="31" t="str">
        <f t="shared" si="10"/>
        <v/>
      </c>
      <c r="CJ99" s="29" t="str">
        <f>IFERROR(IF(VLOOKUP($E99,'Org July 2016 '!$D$1:$Z$500,3,FALSE)=G99,"-","Wrong PO"),"new")</f>
        <v>Wrong PO</v>
      </c>
      <c r="CK99" s="32">
        <f>IF(CJ99="wrong PO",(VLOOKUP($E99,'Org July 2016 '!$D$1:$Z$500,3,FALSE)),"")</f>
        <v>0</v>
      </c>
      <c r="CL99" s="29" t="str">
        <f>IFERROR(IF(VLOOKUP($E99,'Org June 2016 '!$D$1:$Z$500,3,FALSE)=G99,"-","Wrong PO"),"new")</f>
        <v>Wrong PO</v>
      </c>
      <c r="CM99" s="32">
        <f>IF(CL99="wrong PO",(VLOOKUP($E99,'Org June 2016 '!$D$1:$Z$500,3,FALSE)),"")</f>
        <v>0</v>
      </c>
      <c r="CN99" s="29" t="str">
        <f>IFERROR(IF(VLOOKUP($E99,'May 2016'!D98:Z597,3,FALSE)=G99,"-","Wrong PO"),"new")</f>
        <v>new</v>
      </c>
      <c r="CO99" s="32" t="str">
        <f>IF(CN99="wrong PO",(VLOOKUP($E99,'May 2016'!D98:Z597,3,FALSE)),"")</f>
        <v/>
      </c>
      <c r="CP99" s="29" t="str">
        <f>IFERROR(IF(VLOOKUP($E99,'Apr 2016'!$D$1:$Z$500,3,FALSE)=G99,"-","Wrong PO"),"new")</f>
        <v>-</v>
      </c>
      <c r="CQ99" s="32" t="str">
        <f>IF(CP99="wrong PO",(VLOOKUP($E99,'Apr 2016'!$D$1:$Z$500,3,FALSE)),"")</f>
        <v/>
      </c>
      <c r="CR99" s="32" t="str">
        <f>IFERROR(IF(VLOOKUP($E99,'Mar 2016'!$D$1:$Z$500,3,FALSE)=G99,"-","Wrong PO"),"new")</f>
        <v>-</v>
      </c>
      <c r="CS99" s="32" t="str">
        <f>IF(CP99="wrong PO",(VLOOKUP($E99,'Mar 2016'!$D$1:$Z$500,3,FALSE)),"")</f>
        <v/>
      </c>
      <c r="CT99" s="32" t="str">
        <f>IFERROR(IF(VLOOKUP($E99,'Feb 2016'!$D$1:$Z$500,3,FALSE)=G99,"-","Wrong PO"),"new")</f>
        <v>-</v>
      </c>
      <c r="CU99" s="32" t="str">
        <f>IF(CP99="wrong PO",(VLOOKUP($E99,'Feb 2016'!$D$1:$Z$500,3,FALSE)),"")</f>
        <v/>
      </c>
      <c r="CV99" s="29" t="str">
        <f>IFERROR(IF(VLOOKUP($E99,'Jan 2016'!$D$1:$Z$500,3,FALSE)=G99,"-","Wrong PO"),"new")</f>
        <v>-</v>
      </c>
      <c r="CW99" s="32" t="str">
        <f>IF(CV99="wrong PO",(VLOOKUP($E99,'Jan 2016'!$D$1:$Z$500,3,FALSE)),"")</f>
        <v/>
      </c>
      <c r="CX99" s="29" t="str">
        <f>IFERROR(IF(VLOOKUP($E99,'Dec 2015'!$D$1:$Z$500,3,FALSE)=G99,"-","Wrong PO"),"new")</f>
        <v>new</v>
      </c>
      <c r="CY99" s="32" t="str">
        <f>IF(CX99="wrong PO",(VLOOKUP($E99,'Dec 2015'!$D$1:$Z$500,3,FALSE)),"")</f>
        <v/>
      </c>
      <c r="CZ99" s="29" t="str">
        <f>IFERROR(IF(VLOOKUP($E99,'Nov 2015'!$D$1:$Z$500,3,FALSE)=G99,"-","Wrong PO"),"new")</f>
        <v>new</v>
      </c>
      <c r="DA99" s="32" t="str">
        <f>IF(CZ99="wrong PO",(VLOOKUP($E99,'Nov 2015'!$D$1:$Z$500,3,FALSE)),"")</f>
        <v/>
      </c>
      <c r="DB99" s="29" t="str">
        <f>IFERROR(IF(VLOOKUP($E99,'Oct 2015'!$D$1:$Z$500,3,FALSE)=G99,"-","Wrong PO"),"new")</f>
        <v>new</v>
      </c>
      <c r="DC99" s="32" t="str">
        <f>IF(DB99="wrong PO",(VLOOKUP($E99,'Oct 2015'!$D$1:$Z$500,3,FALSE)),"")</f>
        <v/>
      </c>
      <c r="DD99" s="29" t="str">
        <f>IFERROR(IF(VLOOKUP($E99,'Sep 2015'!$D$1:$Z$500,3,FALSE)=G99,"-","Wrong PO"),"new")</f>
        <v>new</v>
      </c>
      <c r="DE99" s="32" t="str">
        <f>IF(DD99="wrong PO",(VLOOKUP($E99,'Sep 2015'!$D$1:$Z$500,3,FALSE)),"")</f>
        <v/>
      </c>
    </row>
    <row r="100" spans="1:109">
      <c r="A100" s="115">
        <v>99</v>
      </c>
      <c r="B100" s="2" t="s">
        <v>841</v>
      </c>
      <c r="C100" s="2" t="s">
        <v>510</v>
      </c>
      <c r="D100" s="2" t="s">
        <v>395</v>
      </c>
      <c r="E100" s="2" t="s">
        <v>486</v>
      </c>
      <c r="F100" s="2" t="s">
        <v>421</v>
      </c>
      <c r="G100" s="21" t="s">
        <v>133</v>
      </c>
      <c r="H100" s="21" t="str">
        <f>IFERROR(VLOOKUP($E100,'Wayne Master'!$B$1:$C$315,2,FALSE),"not on master")</f>
        <v>P0751628</v>
      </c>
      <c r="I100" s="11" t="s">
        <v>2089</v>
      </c>
      <c r="J100" s="3">
        <v>42158</v>
      </c>
      <c r="K100" s="2" t="s">
        <v>28</v>
      </c>
      <c r="L100" s="2" t="s">
        <v>423</v>
      </c>
      <c r="M100" s="2" t="s">
        <v>30</v>
      </c>
      <c r="N100" s="2" t="s">
        <v>31</v>
      </c>
      <c r="O100" s="2" t="s">
        <v>32</v>
      </c>
      <c r="P100" s="4">
        <v>4702</v>
      </c>
      <c r="Q100" s="4">
        <v>5334</v>
      </c>
      <c r="R100" s="4">
        <v>632</v>
      </c>
      <c r="S100" s="5">
        <v>10.68</v>
      </c>
      <c r="T100" s="4">
        <v>9364</v>
      </c>
      <c r="U100" s="4">
        <v>10600</v>
      </c>
      <c r="V100" s="4">
        <v>1236</v>
      </c>
      <c r="W100" s="5">
        <v>222.48</v>
      </c>
      <c r="X100" s="5">
        <v>0</v>
      </c>
      <c r="Y100" s="14">
        <v>233.16</v>
      </c>
      <c r="Z100" s="14">
        <v>0</v>
      </c>
      <c r="AA100" s="14">
        <v>233.16</v>
      </c>
      <c r="AB100" s="4">
        <v>24580</v>
      </c>
      <c r="AC100" s="55"/>
      <c r="AD100" s="59">
        <f t="shared" si="7"/>
        <v>1074.48</v>
      </c>
      <c r="AE100" s="59">
        <f t="shared" si="8"/>
        <v>724.02459999999996</v>
      </c>
      <c r="AF100" s="102">
        <f>IFERROR(IFERROR(VLOOKUP($G100,'FPO034'!$J$9:$Q$196,7,FALSE),(VLOOKUP($H100,'FPO034'!$J$9:$Q$196,7,FALSE))),"No PO")</f>
        <v>1934.82</v>
      </c>
      <c r="AG100" s="102">
        <f>IFERROR(IFERROR(VLOOKUP($G100,'FPO034'!$J$9:$Q$196,8,FALSE),(VLOOKUP($H100,'FPO034'!$J$9:$Q$196,8,FALSE))),"No PO")</f>
        <v>0</v>
      </c>
      <c r="AH100" s="102" t="str">
        <f t="shared" si="9"/>
        <v>No</v>
      </c>
      <c r="AI100" s="59">
        <f>IFERROR(VLOOKUP($E100,'Rev2 Aug 16'!$D$1:$Z$300,22,FALSE),"-")</f>
        <v>233.16</v>
      </c>
      <c r="AJ100" s="59" t="str">
        <f>IFERROR(VLOOKUP($E100,'Rev2 Aug 16'!$D$1:$Z$300,5,FALSE),"-")</f>
        <v>WAY2001H6V</v>
      </c>
      <c r="AK100" s="59" t="str">
        <f>IFERROR(VLOOKUP(AJ100,'Paid Invoices'!$F$6:$I$381,3,FALSE),"")</f>
        <v/>
      </c>
      <c r="AL100" s="59" t="str">
        <f>IFERROR(VLOOKUP(AJ100,'Open Invoices'!$D$1:$E$3000,2,FALSE),"")</f>
        <v/>
      </c>
      <c r="AM100" s="59">
        <f>IFERROR(VLOOKUP($E100,'Rev2 July 16'!$D$1:$Z$300,22,FALSE),"-")</f>
        <v>194.35</v>
      </c>
      <c r="AN100" s="59" t="str">
        <f>IFERROR(VLOOKUP($E100,'Rev2 July 16'!$D$1:$Z$300,5,FALSE),"-")</f>
        <v>WAY2001G6X</v>
      </c>
      <c r="AO100" s="59" t="str">
        <f>IFERROR(VLOOKUP(AN100,'Paid Invoices'!$F$6:$I$381,3,FALSE),"")</f>
        <v/>
      </c>
      <c r="AP100" s="59" t="str">
        <f>IFERROR(VLOOKUP(AN100,'Open Invoices'!$D$1:$E$3000,2,FALSE),"")</f>
        <v/>
      </c>
      <c r="AQ100" s="59">
        <f>IFERROR(VLOOKUP($E100,'Rev June 16'!$D$1:$Z$300,22,FALSE),"-")</f>
        <v>163.05000000000001</v>
      </c>
      <c r="AR100" s="59" t="str">
        <f>IFERROR(VLOOKUP($E100,'Rev June 16'!$D$1:$Z$300,4,FALSE),"-")</f>
        <v>WAY2001F6W</v>
      </c>
      <c r="AS100" s="59" t="str">
        <f>IFERROR(VLOOKUP(AR100,'Paid Invoices'!$F$6:$I$381,3,FALSE),"")</f>
        <v/>
      </c>
      <c r="AT100" s="59" t="str">
        <f>IFERROR(VLOOKUP(AR100,'Open Invoices'!$D$1:$E$3000,2,FALSE),"")</f>
        <v/>
      </c>
      <c r="AU100" s="59">
        <f>IFERROR(VLOOKUP($E100,'May 2016'!$D$1:$Z$300,22,FALSE),"-")</f>
        <v>101.99</v>
      </c>
      <c r="AV100" s="59" t="str">
        <f>IFERROR(VLOOKUP($E100,'May 2016'!$D$1:$Z$300,4,FALSE),"-")</f>
        <v>WAY2001E6X</v>
      </c>
      <c r="AW100" s="59" t="str">
        <f>IFERROR(VLOOKUP(AV100,'Paid Invoices'!$F$6:$I$381,3,FALSE),"")</f>
        <v/>
      </c>
      <c r="AX100" s="59" t="str">
        <f>IFERROR(VLOOKUP(AV100,'Open Invoices'!$D$1:$E$3000,2,FALSE),"")</f>
        <v/>
      </c>
      <c r="AY100" s="59">
        <f>IFERROR(VLOOKUP($E100,'Apr 2016'!$D$1:$Z$300,22,FALSE),"-")</f>
        <v>64.84</v>
      </c>
      <c r="AZ100" s="59" t="str">
        <f>IFERROR(VLOOKUP($E100,'Apr 2016'!$D$1:$Z$300,4,FALSE),"-")</f>
        <v>WAY2001D6X</v>
      </c>
      <c r="BA100" s="59" t="str">
        <f>IFERROR(VLOOKUP(AZ100,'Paid Invoices'!$F$6:$I$381,3,FALSE),"")</f>
        <v/>
      </c>
      <c r="BB100" s="59" t="str">
        <f>IFERROR(VLOOKUP(AZ100,'Open Invoices'!$D$1:$E$3000,2,FALSE),"")</f>
        <v/>
      </c>
      <c r="BC100" s="59">
        <f>IFERROR(VLOOKUP($E100,'Mar 2016'!$D$1:$Z$300,22,FALSE),"-")</f>
        <v>110.01</v>
      </c>
      <c r="BD100" s="59" t="str">
        <f>IFERROR(VLOOKUP($E100,'Mar 2016'!$D$1:$Z$300,4,FALSE),"-")</f>
        <v>WAY2001C6U</v>
      </c>
      <c r="BE100" s="59" t="str">
        <f>IFERROR(VLOOKUP(BD100,'Paid Invoices'!$F$6:$I$381,3,FALSE),"")</f>
        <v/>
      </c>
      <c r="BF100" s="59" t="str">
        <f>IFERROR(VLOOKUP(BD100,'Open Invoices'!$D$1:$E$3000,2,FALSE),"")</f>
        <v/>
      </c>
      <c r="BG100" s="59">
        <f>IFERROR(VLOOKUP($E100,'Feb 2016'!$D$1:$Z$300,22,FALSE),"-")</f>
        <v>207.08</v>
      </c>
      <c r="BH100" s="59" t="str">
        <f>IFERROR(VLOOKUP($E100,'Feb 2016'!$D$1:$Z$300,4,FALSE),"-")</f>
        <v>WAY2001B6R</v>
      </c>
      <c r="BI100" s="59" t="str">
        <f>IFERROR(VLOOKUP(BH100,'Paid Invoices'!$F$6:$I$381,3,FALSE),"")</f>
        <v/>
      </c>
      <c r="BJ100" s="59" t="str">
        <f>IFERROR(VLOOKUP(BH100,'Open Invoices'!$D$1:$E$3000,2,FALSE),"")</f>
        <v/>
      </c>
      <c r="BK100" s="59">
        <f>IFERROR(VLOOKUP($E100,'Jan 2016'!$D$1:$Z$300,22,FALSE),"-")</f>
        <v>0</v>
      </c>
      <c r="BL100" s="59" t="str">
        <f>IFERROR(VLOOKUP($E100,'Jan 2016'!$D$1:$Z$300,4,FALSE),"-")</f>
        <v>WAY2001A6A</v>
      </c>
      <c r="BM100" s="59" t="str">
        <f>IFERROR(VLOOKUP(BL100,'Paid Invoices'!$F$6:$I$381,3,FALSE),"")</f>
        <v/>
      </c>
      <c r="BN100" s="59" t="str">
        <f>IFERROR(VLOOKUP(BL100,'Open Invoices'!$D$1:$E$3000,2,FALSE),"")</f>
        <v/>
      </c>
      <c r="BO100" s="59" t="str">
        <f>IFERROR(VLOOKUP($E100,'Dec 2015'!$D$1:$Z$300,22,FALSE),"-")</f>
        <v>-</v>
      </c>
      <c r="BP100" s="59" t="str">
        <f>IFERROR(VLOOKUP($E100,'Dec 2015'!$D$1:$Z$300,4,FALSE),"-")</f>
        <v>-</v>
      </c>
      <c r="BQ100" s="59" t="str">
        <f>IFERROR(VLOOKUP(BP100,'Paid Invoices'!$F$6:$I$381,3,FALSE),"")</f>
        <v/>
      </c>
      <c r="BR100" s="59" t="str">
        <f>IFERROR(VLOOKUP(BP100,'Open Invoices'!$D$1:$E$3000,2,FALSE),"")</f>
        <v/>
      </c>
      <c r="BS100" s="59">
        <f>IFERROR(VLOOKUP($E100,'Nov 2015'!$D$1:$Z$300,22,FALSE),"-")</f>
        <v>0</v>
      </c>
      <c r="BT100" s="59" t="str">
        <f>IFERROR(VLOOKUP($E100,'Nov 2015'!$D$1:$Z$300,4,FALSE),"-")</f>
        <v>WAY2001K5A</v>
      </c>
      <c r="BU100" s="59" t="str">
        <f>IFERROR(VLOOKUP(BT100,'Paid Invoices'!$F$6:$I$381,3,FALSE),"")</f>
        <v/>
      </c>
      <c r="BV100" s="59" t="str">
        <f>IFERROR(VLOOKUP(BT100,'Open Invoices'!$D$1:$E$3000,2,FALSE),"")</f>
        <v/>
      </c>
      <c r="BW100" s="59" t="str">
        <f>IFERROR(VLOOKUP($E100,'Oct 2015'!$D$1:$Z$300,22,FALSE),"-")</f>
        <v>-</v>
      </c>
      <c r="BX100" s="59" t="str">
        <f>IFERROR(VLOOKUP($E100,'Oct 2015'!$D$1:$Z$300,4,FALSE),"-")</f>
        <v>-</v>
      </c>
      <c r="BY100" s="59" t="str">
        <f>IFERROR(VLOOKUP(BX100,'Paid Invoices'!$F$6:$I$381,3,FALSE),"")</f>
        <v/>
      </c>
      <c r="BZ100" s="59" t="str">
        <f>IFERROR(VLOOKUP(BX100,'Open Invoices'!$D$1:$E$3000,2,FALSE),"")</f>
        <v/>
      </c>
      <c r="CA100" s="59" t="str">
        <f>IFERROR(VLOOKUP($E100,'Sep 2015'!$D$1:$Z$300,22,FALSE),"-")</f>
        <v>-</v>
      </c>
      <c r="CB100" s="59" t="str">
        <f>IFERROR(VLOOKUP($E100,'Sep 2015'!$D$1:$Z$300,4,FALSE),"-")</f>
        <v>-</v>
      </c>
      <c r="CC100" s="59" t="str">
        <f>IFERROR(VLOOKUP(CB100,'Paid Invoices'!$F$6:$I$381,3,FALSE),"")</f>
        <v/>
      </c>
      <c r="CD100" s="59" t="str">
        <f>IFERROR(VLOOKUP(CB100,'Open Invoices'!$D$1:$E$3000,2,FALSE),"")</f>
        <v/>
      </c>
      <c r="CE100" s="52"/>
      <c r="CF100" s="52" t="s">
        <v>2115</v>
      </c>
      <c r="CG100" s="49" t="str">
        <f>IFERROR(IFERROR(VLOOKUP($E100,'Asset Group  All Assets'!$B$1:$C$500,2,FALSE),(VLOOKUP($E100,'Missing-WSU-POs'!$B$1:$D$500,3,FALSE))),"?")</f>
        <v>P0751628</v>
      </c>
      <c r="CH100" s="31" t="str">
        <f t="shared" si="6"/>
        <v>P0751628</v>
      </c>
      <c r="CI100" s="31" t="str">
        <f t="shared" si="10"/>
        <v/>
      </c>
      <c r="CJ100" s="29" t="str">
        <f>IFERROR(IF(VLOOKUP($E100,'Org July 2016 '!$D$1:$Z$500,3,FALSE)=G100,"-","Wrong PO"),"new")</f>
        <v>new</v>
      </c>
      <c r="CK100" s="32" t="str">
        <f>IF(CJ100="wrong PO",(VLOOKUP($E100,'Org July 2016 '!$D$1:$Z$500,3,FALSE)),"")</f>
        <v/>
      </c>
      <c r="CL100" s="29" t="str">
        <f>IFERROR(IF(VLOOKUP($E100,'Org June 2016 '!$D$1:$Z$500,3,FALSE)=G100,"-","Wrong PO"),"new")</f>
        <v>new</v>
      </c>
      <c r="CM100" s="32" t="str">
        <f>IF(CL100="wrong PO",(VLOOKUP($E100,'Org June 2016 '!$D$1:$Z$500,3,FALSE)),"")</f>
        <v/>
      </c>
      <c r="CN100" s="29" t="str">
        <f>IFERROR(IF(VLOOKUP($E100,'May 2016'!D99:Z598,3,FALSE)=G100,"-","Wrong PO"),"new")</f>
        <v>new</v>
      </c>
      <c r="CO100" s="32" t="str">
        <f>IF(CN100="wrong PO",(VLOOKUP($E100,'May 2016'!D99:Z598,3,FALSE)),"")</f>
        <v/>
      </c>
      <c r="CP100" s="29" t="str">
        <f>IFERROR(IF(VLOOKUP($E100,'Apr 2016'!$D$1:$Z$500,3,FALSE)=G100,"-","Wrong PO"),"new")</f>
        <v>-</v>
      </c>
      <c r="CQ100" s="32" t="str">
        <f>IF(CP100="wrong PO",(VLOOKUP($E100,'Apr 2016'!$D$1:$Z$500,3,FALSE)),"")</f>
        <v/>
      </c>
      <c r="CR100" s="32" t="str">
        <f>IFERROR(IF(VLOOKUP($E100,'Mar 2016'!$D$1:$Z$500,3,FALSE)=G100,"-","Wrong PO"),"new")</f>
        <v>-</v>
      </c>
      <c r="CS100" s="32" t="str">
        <f>IF(CP100="wrong PO",(VLOOKUP($E100,'Mar 2016'!$D$1:$Z$500,3,FALSE)),"")</f>
        <v/>
      </c>
      <c r="CT100" s="32" t="str">
        <f>IFERROR(IF(VLOOKUP($E100,'Feb 2016'!$D$1:$Z$500,3,FALSE)=G100,"-","Wrong PO"),"new")</f>
        <v>-</v>
      </c>
      <c r="CU100" s="32" t="str">
        <f>IF(CP100="wrong PO",(VLOOKUP($E100,'Feb 2016'!$D$1:$Z$500,3,FALSE)),"")</f>
        <v/>
      </c>
      <c r="CV100" s="29" t="str">
        <f>IFERROR(IF(VLOOKUP($E100,'Jan 2016'!$D$1:$Z$500,3,FALSE)=G100,"-","Wrong PO"),"new")</f>
        <v>Wrong PO</v>
      </c>
      <c r="CW100" s="32" t="str">
        <f>IF(CV100="wrong PO",(VLOOKUP($E100,'Jan 2016'!$D$1:$Z$500,3,FALSE)),"")</f>
        <v>P0765965</v>
      </c>
      <c r="CX100" s="29" t="str">
        <f>IFERROR(IF(VLOOKUP($E100,'Dec 2015'!$D$1:$Z$500,3,FALSE)=G100,"-","Wrong PO"),"new")</f>
        <v>new</v>
      </c>
      <c r="CY100" s="32" t="str">
        <f>IF(CX100="wrong PO",(VLOOKUP($E100,'Dec 2015'!$D$1:$Z$500,3,FALSE)),"")</f>
        <v/>
      </c>
      <c r="CZ100" s="29" t="str">
        <f>IFERROR(IF(VLOOKUP($E100,'Nov 2015'!$D$1:$Z$500,3,FALSE)=G100,"-","Wrong PO"),"new")</f>
        <v>Wrong PO</v>
      </c>
      <c r="DA100" s="32">
        <f>IF(CZ100="wrong PO",(VLOOKUP($E100,'Nov 2015'!$D$1:$Z$500,3,FALSE)),"")</f>
        <v>0</v>
      </c>
      <c r="DB100" s="29" t="str">
        <f>IFERROR(IF(VLOOKUP($E100,'Oct 2015'!$D$1:$Z$500,3,FALSE)=G100,"-","Wrong PO"),"new")</f>
        <v>new</v>
      </c>
      <c r="DC100" s="32" t="str">
        <f>IF(DB100="wrong PO",(VLOOKUP($E100,'Oct 2015'!$D$1:$Z$500,3,FALSE)),"")</f>
        <v/>
      </c>
      <c r="DD100" s="29" t="str">
        <f>IFERROR(IF(VLOOKUP($E100,'Sep 2015'!$D$1:$Z$500,3,FALSE)=G100,"-","Wrong PO"),"new")</f>
        <v>new</v>
      </c>
      <c r="DE100" s="32" t="str">
        <f>IF(DD100="wrong PO",(VLOOKUP($E100,'Sep 2015'!$D$1:$Z$500,3,FALSE)),"")</f>
        <v/>
      </c>
    </row>
    <row r="101" spans="1:109">
      <c r="A101" s="115">
        <v>100</v>
      </c>
      <c r="B101" s="2" t="s">
        <v>841</v>
      </c>
      <c r="C101" s="2" t="s">
        <v>510</v>
      </c>
      <c r="D101" s="2" t="s">
        <v>25</v>
      </c>
      <c r="E101" s="2" t="s">
        <v>42</v>
      </c>
      <c r="F101" s="2" t="s">
        <v>43</v>
      </c>
      <c r="G101" s="21" t="s">
        <v>114</v>
      </c>
      <c r="H101" s="21" t="str">
        <f>IFERROR(VLOOKUP($E101,'Wayne Master'!$B$1:$C$315,2,FALSE),"not on master")</f>
        <v>P0752725</v>
      </c>
      <c r="I101" s="11" t="s">
        <v>2088</v>
      </c>
      <c r="J101" s="3">
        <v>42181</v>
      </c>
      <c r="K101" s="2" t="s">
        <v>28</v>
      </c>
      <c r="L101" s="2" t="s">
        <v>44</v>
      </c>
      <c r="M101" s="2" t="s">
        <v>30</v>
      </c>
      <c r="N101" s="2" t="s">
        <v>31</v>
      </c>
      <c r="O101" s="2" t="s">
        <v>32</v>
      </c>
      <c r="P101" s="4">
        <v>19472</v>
      </c>
      <c r="Q101" s="4">
        <v>20638</v>
      </c>
      <c r="R101" s="4">
        <v>1166</v>
      </c>
      <c r="S101" s="5">
        <v>19.71</v>
      </c>
      <c r="T101" s="4">
        <v>0</v>
      </c>
      <c r="U101" s="4">
        <v>0</v>
      </c>
      <c r="V101" s="4">
        <v>0</v>
      </c>
      <c r="W101" s="5">
        <v>0</v>
      </c>
      <c r="X101" s="5">
        <v>0</v>
      </c>
      <c r="Y101" s="14">
        <v>19.71</v>
      </c>
      <c r="Z101" s="14">
        <v>0</v>
      </c>
      <c r="AA101" s="14">
        <v>19.71</v>
      </c>
      <c r="AB101" s="4">
        <v>24580</v>
      </c>
      <c r="AC101" s="55"/>
      <c r="AD101" s="59">
        <f t="shared" si="7"/>
        <v>348.49</v>
      </c>
      <c r="AE101" s="59">
        <f t="shared" si="8"/>
        <v>348.78219999999999</v>
      </c>
      <c r="AF101" s="102">
        <f>IFERROR(IFERROR(VLOOKUP($G101,'FPO034'!$J$9:$Q$196,7,FALSE),(VLOOKUP($H101,'FPO034'!$J$9:$Q$196,7,FALSE))),"No PO")</f>
        <v>614.12</v>
      </c>
      <c r="AG101" s="102">
        <f>IFERROR(IFERROR(VLOOKUP($G101,'FPO034'!$J$9:$Q$196,8,FALSE),(VLOOKUP($H101,'FPO034'!$J$9:$Q$196,8,FALSE))),"No PO")</f>
        <v>0</v>
      </c>
      <c r="AH101" s="102" t="str">
        <f t="shared" si="9"/>
        <v>--</v>
      </c>
      <c r="AI101" s="59">
        <f>IFERROR(VLOOKUP($E101,'Rev2 Aug 16'!$D$1:$Z$300,22,FALSE),"-")</f>
        <v>19.71</v>
      </c>
      <c r="AJ101" s="59" t="str">
        <f>IFERROR(VLOOKUP($E101,'Rev2 Aug 16'!$D$1:$Z$300,5,FALSE),"-")</f>
        <v>WAY2001H6W</v>
      </c>
      <c r="AK101" s="59" t="str">
        <f>IFERROR(VLOOKUP(AJ101,'Paid Invoices'!$F$6:$I$381,3,FALSE),"")</f>
        <v/>
      </c>
      <c r="AL101" s="59" t="str">
        <f>IFERROR(VLOOKUP(AJ101,'Open Invoices'!$D$1:$E$3000,2,FALSE),"")</f>
        <v/>
      </c>
      <c r="AM101" s="59">
        <f>IFERROR(VLOOKUP($E101,'Rev2 July 16'!$D$1:$Z$300,22,FALSE),"-")</f>
        <v>46.09</v>
      </c>
      <c r="AN101" s="59" t="str">
        <f>IFERROR(VLOOKUP($E101,'Rev2 July 16'!$D$1:$Z$300,5,FALSE),"-")</f>
        <v>WAY2001G6Y</v>
      </c>
      <c r="AO101" s="59" t="str">
        <f>IFERROR(VLOOKUP(AN101,'Paid Invoices'!$F$6:$I$381,3,FALSE),"")</f>
        <v/>
      </c>
      <c r="AP101" s="59" t="str">
        <f>IFERROR(VLOOKUP(AN101,'Open Invoices'!$D$1:$E$3000,2,FALSE),"")</f>
        <v/>
      </c>
      <c r="AQ101" s="59" t="str">
        <f>IFERROR(VLOOKUP($E101,'Rev June 16'!$D$1:$Z$300,22,FALSE),"-")</f>
        <v>-</v>
      </c>
      <c r="AR101" s="59" t="str">
        <f>IFERROR(VLOOKUP($E101,'Rev June 16'!$D$1:$Z$300,4,FALSE),"-")</f>
        <v>-</v>
      </c>
      <c r="AS101" s="59" t="str">
        <f>IFERROR(VLOOKUP(AR101,'Paid Invoices'!$F$6:$I$381,3,FALSE),"")</f>
        <v/>
      </c>
      <c r="AT101" s="59" t="str">
        <f>IFERROR(VLOOKUP(AR101,'Open Invoices'!$D$1:$E$3000,2,FALSE),"")</f>
        <v/>
      </c>
      <c r="AU101" s="59">
        <f>IFERROR(VLOOKUP($E101,'May 2016'!$D$1:$Z$300,22,FALSE),"-")</f>
        <v>46.86</v>
      </c>
      <c r="AV101" s="59" t="str">
        <f>IFERROR(VLOOKUP($E101,'May 2016'!$D$1:$Z$300,4,FALSE),"-")</f>
        <v>WAY2001E6Y</v>
      </c>
      <c r="AW101" s="59" t="str">
        <f>IFERROR(VLOOKUP(AV101,'Paid Invoices'!$F$6:$I$381,3,FALSE),"")</f>
        <v/>
      </c>
      <c r="AX101" s="59" t="str">
        <f>IFERROR(VLOOKUP(AV101,'Open Invoices'!$D$1:$E$3000,2,FALSE),"")</f>
        <v/>
      </c>
      <c r="AY101" s="59" t="str">
        <f>IFERROR(VLOOKUP($E101,'Apr 2016'!$D$1:$Z$300,22,FALSE),"-")</f>
        <v>-</v>
      </c>
      <c r="AZ101" s="59" t="str">
        <f>IFERROR(VLOOKUP($E101,'Apr 2016'!$D$1:$Z$300,4,FALSE),"-")</f>
        <v>-</v>
      </c>
      <c r="BA101" s="59" t="str">
        <f>IFERROR(VLOOKUP(AZ101,'Paid Invoices'!$F$6:$I$381,3,FALSE),"")</f>
        <v/>
      </c>
      <c r="BB101" s="59" t="str">
        <f>IFERROR(VLOOKUP(AZ101,'Open Invoices'!$D$1:$E$3000,2,FALSE),"")</f>
        <v/>
      </c>
      <c r="BC101" s="59">
        <f>IFERROR(VLOOKUP($E101,'Mar 2016'!$D$1:$Z$300,22,FALSE),"-")</f>
        <v>33.65</v>
      </c>
      <c r="BD101" s="59" t="str">
        <f>IFERROR(VLOOKUP($E101,'Mar 2016'!$D$1:$Z$300,4,FALSE),"-")</f>
        <v>WAY2001C6V</v>
      </c>
      <c r="BE101" s="59" t="str">
        <f>IFERROR(VLOOKUP(BD101,'Paid Invoices'!$F$6:$I$381,3,FALSE),"")</f>
        <v/>
      </c>
      <c r="BF101" s="59" t="str">
        <f>IFERROR(VLOOKUP(BD101,'Open Invoices'!$D$1:$E$3000,2,FALSE),"")</f>
        <v/>
      </c>
      <c r="BG101" s="59">
        <f>IFERROR(VLOOKUP($E101,'Feb 2016'!$D$1:$Z$300,22,FALSE),"-")</f>
        <v>10.83</v>
      </c>
      <c r="BH101" s="59" t="str">
        <f>IFERROR(VLOOKUP($E101,'Feb 2016'!$D$1:$Z$300,4,FALSE),"-")</f>
        <v>WAY2001B6S</v>
      </c>
      <c r="BI101" s="59" t="str">
        <f>IFERROR(VLOOKUP(BH101,'Paid Invoices'!$F$6:$I$381,3,FALSE),"")</f>
        <v/>
      </c>
      <c r="BJ101" s="59" t="str">
        <f>IFERROR(VLOOKUP(BH101,'Open Invoices'!$D$1:$E$3000,2,FALSE),"")</f>
        <v/>
      </c>
      <c r="BK101" s="59">
        <f>IFERROR(VLOOKUP($E101,'Jan 2016'!$D$1:$Z$300,22,FALSE),"-")</f>
        <v>18.760000000000002</v>
      </c>
      <c r="BL101" s="59" t="str">
        <f>IFERROR(VLOOKUP($E101,'Jan 2016'!$D$1:$Z$300,4,FALSE),"-")</f>
        <v>WAY2001A6AP</v>
      </c>
      <c r="BM101" s="59" t="str">
        <f>IFERROR(VLOOKUP(BL101,'Paid Invoices'!$F$6:$I$381,3,FALSE),"")</f>
        <v/>
      </c>
      <c r="BN101" s="59" t="str">
        <f>IFERROR(VLOOKUP(BL101,'Open Invoices'!$D$1:$E$3000,2,FALSE),"")</f>
        <v/>
      </c>
      <c r="BO101" s="59">
        <f>IFERROR(VLOOKUP($E101,'Dec 2015'!$D$1:$Z$300,22,FALSE),"-")</f>
        <v>34.54</v>
      </c>
      <c r="BP101" s="59" t="str">
        <f>IFERROR(VLOOKUP($E101,'Dec 2015'!$D$1:$Z$300,4,FALSE),"-")</f>
        <v>WAY2001L5R</v>
      </c>
      <c r="BQ101" s="59" t="str">
        <f>IFERROR(VLOOKUP(BP101,'Paid Invoices'!$F$6:$I$381,3,FALSE),"")</f>
        <v/>
      </c>
      <c r="BR101" s="59" t="str">
        <f>IFERROR(VLOOKUP(BP101,'Open Invoices'!$D$1:$E$3000,2,FALSE),"")</f>
        <v/>
      </c>
      <c r="BS101" s="59">
        <f>IFERROR(VLOOKUP($E101,'Nov 2015'!$D$1:$Z$300,22,FALSE),"-")</f>
        <v>30.98</v>
      </c>
      <c r="BT101" s="59" t="str">
        <f>IFERROR(VLOOKUP($E101,'Nov 2015'!$D$1:$Z$300,4,FALSE),"-")</f>
        <v>WAY2001K5AQ</v>
      </c>
      <c r="BU101" s="59" t="str">
        <f>IFERROR(VLOOKUP(BT101,'Paid Invoices'!$F$6:$I$381,3,FALSE),"")</f>
        <v/>
      </c>
      <c r="BV101" s="59" t="str">
        <f>IFERROR(VLOOKUP(BT101,'Open Invoices'!$D$1:$E$3000,2,FALSE),"")</f>
        <v/>
      </c>
      <c r="BW101" s="59">
        <f>IFERROR(VLOOKUP($E101,'Oct 2015'!$D$1:$Z$300,22,FALSE),"-")</f>
        <v>63.48</v>
      </c>
      <c r="BX101" s="59" t="str">
        <f>IFERROR(VLOOKUP($E101,'Oct 2015'!$D$1:$Z$300,4,FALSE),"-")</f>
        <v>WAY2001J5AQ</v>
      </c>
      <c r="BY101" s="59" t="str">
        <f>IFERROR(VLOOKUP(BX101,'Paid Invoices'!$F$6:$I$381,3,FALSE),"")</f>
        <v/>
      </c>
      <c r="BZ101" s="59" t="str">
        <f>IFERROR(VLOOKUP(BX101,'Open Invoices'!$D$1:$E$3000,2,FALSE),"")</f>
        <v/>
      </c>
      <c r="CA101" s="59">
        <f>IFERROR(VLOOKUP($E101,'Sep 2015'!$D$1:$Z$300,22,FALSE),"-")</f>
        <v>43.59</v>
      </c>
      <c r="CB101" s="59" t="str">
        <f>IFERROR(VLOOKUP($E101,'Sep 2015'!$D$1:$Z$300,4,FALSE),"-")</f>
        <v>WAY2001I5AF</v>
      </c>
      <c r="CC101" s="59" t="str">
        <f>IFERROR(VLOOKUP(CB101,'Paid Invoices'!$F$6:$I$381,3,FALSE),"")</f>
        <v/>
      </c>
      <c r="CD101" s="59" t="str">
        <f>IFERROR(VLOOKUP(CB101,'Open Invoices'!$D$1:$E$3000,2,FALSE),"")</f>
        <v/>
      </c>
      <c r="CE101" s="52"/>
      <c r="CF101" s="52" t="s">
        <v>2115</v>
      </c>
      <c r="CG101" s="49" t="str">
        <f>IFERROR(IFERROR(VLOOKUP($E101,'Asset Group  All Assets'!$B$1:$C$500,2,FALSE),(VLOOKUP($E101,'Missing-WSU-POs'!$B$1:$D$500,3,FALSE))),"?")</f>
        <v>P0752725</v>
      </c>
      <c r="CH101" s="31" t="str">
        <f t="shared" si="6"/>
        <v>P0752725</v>
      </c>
      <c r="CI101" s="31" t="str">
        <f t="shared" si="10"/>
        <v/>
      </c>
      <c r="CJ101" s="29" t="str">
        <f>IFERROR(IF(VLOOKUP($E101,'Org July 2016 '!$D$1:$Z$500,3,FALSE)=G101,"-","Wrong PO"),"new")</f>
        <v>Wrong PO</v>
      </c>
      <c r="CK101" s="32">
        <f>IF(CJ101="wrong PO",(VLOOKUP($E101,'Org July 2016 '!$D$1:$Z$500,3,FALSE)),"")</f>
        <v>0</v>
      </c>
      <c r="CL101" s="29" t="str">
        <f>IFERROR(IF(VLOOKUP($E101,'Org June 2016 '!$D$1:$Z$500,3,FALSE)=G101,"-","Wrong PO"),"new")</f>
        <v>Wrong PO</v>
      </c>
      <c r="CM101" s="32">
        <f>IF(CL101="wrong PO",(VLOOKUP($E101,'Org June 2016 '!$D$1:$Z$500,3,FALSE)),"")</f>
        <v>0</v>
      </c>
      <c r="CN101" s="29" t="str">
        <f>IFERROR(IF(VLOOKUP($E101,'May 2016'!D100:Z599,3,FALSE)=G101,"-","Wrong PO"),"new")</f>
        <v>new</v>
      </c>
      <c r="CO101" s="32" t="str">
        <f>IF(CN101="wrong PO",(VLOOKUP($E101,'May 2016'!D100:Z599,3,FALSE)),"")</f>
        <v/>
      </c>
      <c r="CP101" s="29" t="str">
        <f>IFERROR(IF(VLOOKUP($E101,'Apr 2016'!$D$1:$Z$500,3,FALSE)=G101,"-","Wrong PO"),"new")</f>
        <v>new</v>
      </c>
      <c r="CQ101" s="32" t="str">
        <f>IF(CP101="wrong PO",(VLOOKUP($E101,'Apr 2016'!$D$1:$Z$500,3,FALSE)),"")</f>
        <v/>
      </c>
      <c r="CR101" s="32" t="str">
        <f>IFERROR(IF(VLOOKUP($E101,'Mar 2016'!$D$1:$Z$500,3,FALSE)=G101,"-","Wrong PO"),"new")</f>
        <v>-</v>
      </c>
      <c r="CS101" s="32" t="str">
        <f>IF(CP101="wrong PO",(VLOOKUP($E101,'Mar 2016'!$D$1:$Z$500,3,FALSE)),"")</f>
        <v/>
      </c>
      <c r="CT101" s="32" t="str">
        <f>IFERROR(IF(VLOOKUP($E101,'Feb 2016'!$D$1:$Z$500,3,FALSE)=G101,"-","Wrong PO"),"new")</f>
        <v>-</v>
      </c>
      <c r="CU101" s="32" t="str">
        <f>IF(CP101="wrong PO",(VLOOKUP($E101,'Feb 2016'!$D$1:$Z$500,3,FALSE)),"")</f>
        <v/>
      </c>
      <c r="CV101" s="29" t="str">
        <f>IFERROR(IF(VLOOKUP($E101,'Jan 2016'!$D$1:$Z$500,3,FALSE)=G101,"-","Wrong PO"),"new")</f>
        <v>-</v>
      </c>
      <c r="CW101" s="32" t="str">
        <f>IF(CV101="wrong PO",(VLOOKUP($E101,'Jan 2016'!$D$1:$Z$500,3,FALSE)),"")</f>
        <v/>
      </c>
      <c r="CX101" s="29" t="str">
        <f>IFERROR(IF(VLOOKUP($E101,'Dec 2015'!$D$1:$Z$500,3,FALSE)=G101,"-","Wrong PO"),"new")</f>
        <v>-</v>
      </c>
      <c r="CY101" s="32" t="str">
        <f>IF(CX101="wrong PO",(VLOOKUP($E101,'Dec 2015'!$D$1:$Z$500,3,FALSE)),"")</f>
        <v/>
      </c>
      <c r="CZ101" s="29" t="str">
        <f>IFERROR(IF(VLOOKUP($E101,'Nov 2015'!$D$1:$Z$500,3,FALSE)=G101,"-","Wrong PO"),"new")</f>
        <v>-</v>
      </c>
      <c r="DA101" s="32" t="str">
        <f>IF(CZ101="wrong PO",(VLOOKUP($E101,'Nov 2015'!$D$1:$Z$500,3,FALSE)),"")</f>
        <v/>
      </c>
      <c r="DB101" s="29" t="str">
        <f>IFERROR(IF(VLOOKUP($E101,'Oct 2015'!$D$1:$Z$500,3,FALSE)=G101,"-","Wrong PO"),"new")</f>
        <v>-</v>
      </c>
      <c r="DC101" s="32" t="str">
        <f>IF(DB101="wrong PO",(VLOOKUP($E101,'Oct 2015'!$D$1:$Z$500,3,FALSE)),"")</f>
        <v/>
      </c>
      <c r="DD101" s="29" t="str">
        <f>IFERROR(IF(VLOOKUP($E101,'Sep 2015'!$D$1:$Z$500,3,FALSE)=G101,"-","Wrong PO"),"new")</f>
        <v>-</v>
      </c>
      <c r="DE101" s="32" t="str">
        <f>IF(DD101="wrong PO",(VLOOKUP($E101,'Sep 2015'!$D$1:$Z$500,3,FALSE)),"")</f>
        <v/>
      </c>
    </row>
    <row r="102" spans="1:109">
      <c r="A102" s="115">
        <v>101</v>
      </c>
      <c r="B102" s="2" t="s">
        <v>841</v>
      </c>
      <c r="C102" s="2" t="s">
        <v>510</v>
      </c>
      <c r="D102" s="2" t="s">
        <v>76</v>
      </c>
      <c r="E102" s="2" t="s">
        <v>339</v>
      </c>
      <c r="F102" s="2" t="s">
        <v>610</v>
      </c>
      <c r="G102" s="21" t="s">
        <v>340</v>
      </c>
      <c r="H102" s="21" t="str">
        <f>IFERROR(VLOOKUP($E102,'Wayne Master'!$B$1:$C$315,2,FALSE),"not on master")</f>
        <v>P0756010</v>
      </c>
      <c r="I102" s="11" t="s">
        <v>2087</v>
      </c>
      <c r="J102" s="3">
        <v>42425</v>
      </c>
      <c r="K102" s="2" t="s">
        <v>39</v>
      </c>
      <c r="L102" s="2" t="s">
        <v>612</v>
      </c>
      <c r="M102" s="2" t="s">
        <v>30</v>
      </c>
      <c r="N102" s="2" t="s">
        <v>31</v>
      </c>
      <c r="O102" s="2" t="s">
        <v>32</v>
      </c>
      <c r="P102" s="4">
        <v>19490</v>
      </c>
      <c r="Q102" s="4">
        <v>24445</v>
      </c>
      <c r="R102" s="4">
        <v>4955</v>
      </c>
      <c r="S102" s="5">
        <v>83.74</v>
      </c>
      <c r="T102" s="4">
        <v>3073</v>
      </c>
      <c r="U102" s="4">
        <v>4005</v>
      </c>
      <c r="V102" s="4">
        <v>932</v>
      </c>
      <c r="W102" s="5">
        <v>55.73</v>
      </c>
      <c r="X102" s="5">
        <v>0</v>
      </c>
      <c r="Y102" s="14">
        <v>139.47</v>
      </c>
      <c r="Z102" s="14">
        <v>0</v>
      </c>
      <c r="AA102" s="14">
        <v>139.47</v>
      </c>
      <c r="AB102" s="4">
        <v>24580</v>
      </c>
      <c r="AC102" s="55"/>
      <c r="AD102" s="59">
        <f t="shared" si="7"/>
        <v>651.3900000000001</v>
      </c>
      <c r="AE102" s="59">
        <f t="shared" si="8"/>
        <v>652.6194999999999</v>
      </c>
      <c r="AF102" s="102">
        <f>IFERROR(IFERROR(VLOOKUP($G102,'FPO034'!$J$9:$Q$196,7,FALSE),(VLOOKUP($H102,'FPO034'!$J$9:$Q$196,7,FALSE))),"No PO")</f>
        <v>5616</v>
      </c>
      <c r="AG102" s="102">
        <f>IFERROR(IFERROR(VLOOKUP($G102,'FPO034'!$J$9:$Q$196,8,FALSE),(VLOOKUP($H102,'FPO034'!$J$9:$Q$196,8,FALSE))),"No PO")</f>
        <v>0</v>
      </c>
      <c r="AH102" s="102" t="str">
        <f t="shared" si="9"/>
        <v>--</v>
      </c>
      <c r="AI102" s="59">
        <f>IFERROR(VLOOKUP($E102,'Rev2 Aug 16'!$D$1:$Z$300,22,FALSE),"-")</f>
        <v>139.47</v>
      </c>
      <c r="AJ102" s="59" t="str">
        <f>IFERROR(VLOOKUP($E102,'Rev2 Aug 16'!$D$1:$Z$300,5,FALSE),"-")</f>
        <v>WAY2001H6X</v>
      </c>
      <c r="AK102" s="59" t="str">
        <f>IFERROR(VLOOKUP(AJ102,'Paid Invoices'!$F$6:$I$381,3,FALSE),"")</f>
        <v/>
      </c>
      <c r="AL102" s="59" t="str">
        <f>IFERROR(VLOOKUP(AJ102,'Open Invoices'!$D$1:$E$3000,2,FALSE),"")</f>
        <v/>
      </c>
      <c r="AM102" s="59">
        <f>IFERROR(VLOOKUP($E102,'Rev2 July 16'!$D$1:$Z$300,22,FALSE),"-")</f>
        <v>100.05</v>
      </c>
      <c r="AN102" s="59" t="str">
        <f>IFERROR(VLOOKUP($E102,'Rev2 July 16'!$D$1:$Z$300,5,FALSE),"-")</f>
        <v>WAY2001G6Z</v>
      </c>
      <c r="AO102" s="59" t="str">
        <f>IFERROR(VLOOKUP(AN102,'Paid Invoices'!$F$6:$I$381,3,FALSE),"")</f>
        <v/>
      </c>
      <c r="AP102" s="59" t="str">
        <f>IFERROR(VLOOKUP(AN102,'Open Invoices'!$D$1:$E$3000,2,FALSE),"")</f>
        <v/>
      </c>
      <c r="AQ102" s="59">
        <f>IFERROR(VLOOKUP($E102,'Rev June 16'!$D$1:$Z$300,22,FALSE),"-")</f>
        <v>101.29</v>
      </c>
      <c r="AR102" s="59" t="str">
        <f>IFERROR(VLOOKUP($E102,'Rev June 16'!$D$1:$Z$300,4,FALSE),"-")</f>
        <v>WAY2001F6X</v>
      </c>
      <c r="AS102" s="59" t="str">
        <f>IFERROR(VLOOKUP(AR102,'Paid Invoices'!$F$6:$I$381,3,FALSE),"")</f>
        <v/>
      </c>
      <c r="AT102" s="59" t="str">
        <f>IFERROR(VLOOKUP(AR102,'Open Invoices'!$D$1:$E$3000,2,FALSE),"")</f>
        <v/>
      </c>
      <c r="AU102" s="59">
        <f>IFERROR(VLOOKUP($E102,'May 2016'!$D$1:$Z$300,22,FALSE),"-")</f>
        <v>132.16</v>
      </c>
      <c r="AV102" s="59" t="str">
        <f>IFERROR(VLOOKUP($E102,'May 2016'!$D$1:$Z$300,4,FALSE),"-")</f>
        <v>WAY2001E6Z</v>
      </c>
      <c r="AW102" s="59" t="str">
        <f>IFERROR(VLOOKUP(AV102,'Paid Invoices'!$F$6:$I$381,3,FALSE),"")</f>
        <v/>
      </c>
      <c r="AX102" s="59" t="str">
        <f>IFERROR(VLOOKUP(AV102,'Open Invoices'!$D$1:$E$3000,2,FALSE),"")</f>
        <v/>
      </c>
      <c r="AY102" s="59">
        <f>IFERROR(VLOOKUP($E102,'Apr 2016'!$D$1:$Z$300,22,FALSE),"-")</f>
        <v>145.22999999999999</v>
      </c>
      <c r="AZ102" s="59" t="str">
        <f>IFERROR(VLOOKUP($E102,'Apr 2016'!$D$1:$Z$300,4,FALSE),"-")</f>
        <v>WAY2001D6Y</v>
      </c>
      <c r="BA102" s="59" t="str">
        <f>IFERROR(VLOOKUP(AZ102,'Paid Invoices'!$F$6:$I$381,3,FALSE),"")</f>
        <v/>
      </c>
      <c r="BB102" s="59" t="str">
        <f>IFERROR(VLOOKUP(AZ102,'Open Invoices'!$D$1:$E$3000,2,FALSE),"")</f>
        <v/>
      </c>
      <c r="BC102" s="59">
        <f>IFERROR(VLOOKUP($E102,'Mar 2016'!$D$1:$Z$300,22,FALSE),"-")</f>
        <v>33.19</v>
      </c>
      <c r="BD102" s="59" t="str">
        <f>IFERROR(VLOOKUP($E102,'Mar 2016'!$D$1:$Z$300,4,FALSE),"-")</f>
        <v>WAY2001C6W</v>
      </c>
      <c r="BE102" s="59" t="str">
        <f>IFERROR(VLOOKUP(BD102,'Paid Invoices'!$F$6:$I$381,3,FALSE),"")</f>
        <v/>
      </c>
      <c r="BF102" s="59" t="str">
        <f>IFERROR(VLOOKUP(BD102,'Open Invoices'!$D$1:$E$3000,2,FALSE),"")</f>
        <v/>
      </c>
      <c r="BG102" s="59" t="str">
        <f>IFERROR(VLOOKUP($E102,'Feb 2016'!$D$1:$Z$300,22,FALSE),"-")</f>
        <v>-</v>
      </c>
      <c r="BH102" s="59" t="str">
        <f>IFERROR(VLOOKUP($E102,'Feb 2016'!$D$1:$Z$300,4,FALSE),"-")</f>
        <v>-</v>
      </c>
      <c r="BI102" s="59" t="str">
        <f>IFERROR(VLOOKUP(BH102,'Paid Invoices'!$F$6:$I$381,3,FALSE),"")</f>
        <v/>
      </c>
      <c r="BJ102" s="59" t="str">
        <f>IFERROR(VLOOKUP(BH102,'Open Invoices'!$D$1:$E$3000,2,FALSE),"")</f>
        <v/>
      </c>
      <c r="BK102" s="59" t="str">
        <f>IFERROR(VLOOKUP($E102,'Jan 2016'!$D$1:$Z$300,22,FALSE),"-")</f>
        <v>-</v>
      </c>
      <c r="BL102" s="59" t="str">
        <f>IFERROR(VLOOKUP($E102,'Jan 2016'!$D$1:$Z$300,4,FALSE),"-")</f>
        <v>-</v>
      </c>
      <c r="BM102" s="59" t="str">
        <f>IFERROR(VLOOKUP(BL102,'Paid Invoices'!$F$6:$I$381,3,FALSE),"")</f>
        <v/>
      </c>
      <c r="BN102" s="59" t="str">
        <f>IFERROR(VLOOKUP(BL102,'Open Invoices'!$D$1:$E$3000,2,FALSE),"")</f>
        <v/>
      </c>
      <c r="BO102" s="59" t="str">
        <f>IFERROR(VLOOKUP($E102,'Dec 2015'!$D$1:$Z$300,22,FALSE),"-")</f>
        <v>-</v>
      </c>
      <c r="BP102" s="59" t="str">
        <f>IFERROR(VLOOKUP($E102,'Dec 2015'!$D$1:$Z$300,4,FALSE),"-")</f>
        <v>-</v>
      </c>
      <c r="BQ102" s="59" t="str">
        <f>IFERROR(VLOOKUP(BP102,'Paid Invoices'!$F$6:$I$381,3,FALSE),"")</f>
        <v/>
      </c>
      <c r="BR102" s="59" t="str">
        <f>IFERROR(VLOOKUP(BP102,'Open Invoices'!$D$1:$E$3000,2,FALSE),"")</f>
        <v/>
      </c>
      <c r="BS102" s="59" t="str">
        <f>IFERROR(VLOOKUP($E102,'Nov 2015'!$D$1:$Z$300,22,FALSE),"-")</f>
        <v>-</v>
      </c>
      <c r="BT102" s="59" t="str">
        <f>IFERROR(VLOOKUP($E102,'Nov 2015'!$D$1:$Z$300,4,FALSE),"-")</f>
        <v>-</v>
      </c>
      <c r="BU102" s="59" t="str">
        <f>IFERROR(VLOOKUP(BT102,'Paid Invoices'!$F$6:$I$381,3,FALSE),"")</f>
        <v/>
      </c>
      <c r="BV102" s="59" t="str">
        <f>IFERROR(VLOOKUP(BT102,'Open Invoices'!$D$1:$E$3000,2,FALSE),"")</f>
        <v/>
      </c>
      <c r="BW102" s="59" t="str">
        <f>IFERROR(VLOOKUP($E102,'Oct 2015'!$D$1:$Z$300,22,FALSE),"-")</f>
        <v>-</v>
      </c>
      <c r="BX102" s="59" t="str">
        <f>IFERROR(VLOOKUP($E102,'Oct 2015'!$D$1:$Z$300,4,FALSE),"-")</f>
        <v>-</v>
      </c>
      <c r="BY102" s="59" t="str">
        <f>IFERROR(VLOOKUP(BX102,'Paid Invoices'!$F$6:$I$381,3,FALSE),"")</f>
        <v/>
      </c>
      <c r="BZ102" s="59" t="str">
        <f>IFERROR(VLOOKUP(BX102,'Open Invoices'!$D$1:$E$3000,2,FALSE),"")</f>
        <v/>
      </c>
      <c r="CA102" s="59" t="str">
        <f>IFERROR(VLOOKUP($E102,'Sep 2015'!$D$1:$Z$300,22,FALSE),"-")</f>
        <v>-</v>
      </c>
      <c r="CB102" s="59" t="str">
        <f>IFERROR(VLOOKUP($E102,'Sep 2015'!$D$1:$Z$300,4,FALSE),"-")</f>
        <v>-</v>
      </c>
      <c r="CC102" s="59" t="str">
        <f>IFERROR(VLOOKUP(CB102,'Paid Invoices'!$F$6:$I$381,3,FALSE),"")</f>
        <v/>
      </c>
      <c r="CD102" s="59" t="str">
        <f>IFERROR(VLOOKUP(CB102,'Open Invoices'!$D$1:$E$3000,2,FALSE),"")</f>
        <v/>
      </c>
      <c r="CE102" s="52"/>
      <c r="CF102" s="52" t="s">
        <v>2115</v>
      </c>
      <c r="CG102" s="49" t="str">
        <f>IFERROR(IFERROR(VLOOKUP($E102,'Asset Group  All Assets'!$B$1:$C$500,2,FALSE),(VLOOKUP($E102,'Missing-WSU-POs'!$B$1:$D$500,3,FALSE))),"?")</f>
        <v>P0756010</v>
      </c>
      <c r="CH102" s="31" t="str">
        <f t="shared" si="6"/>
        <v>P0756010</v>
      </c>
      <c r="CI102" s="31" t="str">
        <f t="shared" si="10"/>
        <v/>
      </c>
      <c r="CJ102" s="29" t="str">
        <f>IFERROR(IF(VLOOKUP($E102,'Org July 2016 '!$D$1:$Z$500,3,FALSE)=G102,"-","Wrong PO"),"new")</f>
        <v>Wrong PO</v>
      </c>
      <c r="CK102" s="32">
        <f>IF(CJ102="wrong PO",(VLOOKUP($E102,'Org July 2016 '!$D$1:$Z$500,3,FALSE)),"")</f>
        <v>0</v>
      </c>
      <c r="CL102" s="29" t="str">
        <f>IFERROR(IF(VLOOKUP($E102,'Org June 2016 '!$D$1:$Z$500,3,FALSE)=G102,"-","Wrong PO"),"new")</f>
        <v>Wrong PO</v>
      </c>
      <c r="CM102" s="32">
        <f>IF(CL102="wrong PO",(VLOOKUP($E102,'Org June 2016 '!$D$1:$Z$500,3,FALSE)),"")</f>
        <v>0</v>
      </c>
      <c r="CN102" s="29" t="str">
        <f>IFERROR(IF(VLOOKUP($E102,'May 2016'!D101:Z600,3,FALSE)=G102,"-","Wrong PO"),"new")</f>
        <v>new</v>
      </c>
      <c r="CO102" s="32" t="str">
        <f>IF(CN102="wrong PO",(VLOOKUP($E102,'May 2016'!D101:Z600,3,FALSE)),"")</f>
        <v/>
      </c>
      <c r="CP102" s="29" t="str">
        <f>IFERROR(IF(VLOOKUP($E102,'Apr 2016'!$D$1:$Z$500,3,FALSE)=G102,"-","Wrong PO"),"new")</f>
        <v>-</v>
      </c>
      <c r="CQ102" s="32" t="str">
        <f>IF(CP102="wrong PO",(VLOOKUP($E102,'Apr 2016'!$D$1:$Z$500,3,FALSE)),"")</f>
        <v/>
      </c>
      <c r="CR102" s="32" t="str">
        <f>IFERROR(IF(VLOOKUP($E102,'Mar 2016'!$D$1:$Z$500,3,FALSE)=G102,"-","Wrong PO"),"new")</f>
        <v>-</v>
      </c>
      <c r="CS102" s="32" t="str">
        <f>IF(CP102="wrong PO",(VLOOKUP($E102,'Mar 2016'!$D$1:$Z$500,3,FALSE)),"")</f>
        <v/>
      </c>
      <c r="CT102" s="32" t="str">
        <f>IFERROR(IF(VLOOKUP($E102,'Feb 2016'!$D$1:$Z$500,3,FALSE)=G102,"-","Wrong PO"),"new")</f>
        <v>new</v>
      </c>
      <c r="CU102" s="32" t="str">
        <f>IF(CP102="wrong PO",(VLOOKUP($E102,'Feb 2016'!$D$1:$Z$500,3,FALSE)),"")</f>
        <v/>
      </c>
      <c r="CV102" s="29" t="str">
        <f>IFERROR(IF(VLOOKUP($E102,'Jan 2016'!$D$1:$Z$500,3,FALSE)=G102,"-","Wrong PO"),"new")</f>
        <v>new</v>
      </c>
      <c r="CW102" s="32" t="str">
        <f>IF(CV102="wrong PO",(VLOOKUP($E102,'Jan 2016'!$D$1:$Z$500,3,FALSE)),"")</f>
        <v/>
      </c>
      <c r="CX102" s="29" t="str">
        <f>IFERROR(IF(VLOOKUP($E102,'Dec 2015'!$D$1:$Z$500,3,FALSE)=G102,"-","Wrong PO"),"new")</f>
        <v>new</v>
      </c>
      <c r="CY102" s="32" t="str">
        <f>IF(CX102="wrong PO",(VLOOKUP($E102,'Dec 2015'!$D$1:$Z$500,3,FALSE)),"")</f>
        <v/>
      </c>
      <c r="CZ102" s="29" t="str">
        <f>IFERROR(IF(VLOOKUP($E102,'Nov 2015'!$D$1:$Z$500,3,FALSE)=G102,"-","Wrong PO"),"new")</f>
        <v>new</v>
      </c>
      <c r="DA102" s="32" t="str">
        <f>IF(CZ102="wrong PO",(VLOOKUP($E102,'Nov 2015'!$D$1:$Z$500,3,FALSE)),"")</f>
        <v/>
      </c>
      <c r="DB102" s="29" t="str">
        <f>IFERROR(IF(VLOOKUP($E102,'Oct 2015'!$D$1:$Z$500,3,FALSE)=G102,"-","Wrong PO"),"new")</f>
        <v>new</v>
      </c>
      <c r="DC102" s="32" t="str">
        <f>IF(DB102="wrong PO",(VLOOKUP($E102,'Oct 2015'!$D$1:$Z$500,3,FALSE)),"")</f>
        <v/>
      </c>
      <c r="DD102" s="29" t="str">
        <f>IFERROR(IF(VLOOKUP($E102,'Sep 2015'!$D$1:$Z$500,3,FALSE)=G102,"-","Wrong PO"),"new")</f>
        <v>new</v>
      </c>
      <c r="DE102" s="32" t="str">
        <f>IF(DD102="wrong PO",(VLOOKUP($E102,'Sep 2015'!$D$1:$Z$500,3,FALSE)),"")</f>
        <v/>
      </c>
    </row>
    <row r="103" spans="1:109">
      <c r="A103" s="115">
        <v>102</v>
      </c>
      <c r="B103" s="2" t="s">
        <v>841</v>
      </c>
      <c r="C103" s="2" t="s">
        <v>510</v>
      </c>
      <c r="D103" s="2" t="s">
        <v>25</v>
      </c>
      <c r="E103" s="2" t="s">
        <v>100</v>
      </c>
      <c r="F103" s="2" t="s">
        <v>782</v>
      </c>
      <c r="G103" s="21" t="s">
        <v>101</v>
      </c>
      <c r="H103" s="21" t="str">
        <f>IFERROR(VLOOKUP($E103,'Wayne Master'!$B$1:$C$315,2,FALSE),"not on master")</f>
        <v xml:space="preserve">6/21/16-Email from Mary Rose Forsyth. This machine was a demo not in good condition and any copies made during the training were not the Dept.'s responsibility.  Received replacement device.  </v>
      </c>
      <c r="I103" s="11" t="s">
        <v>2086</v>
      </c>
      <c r="J103" s="3">
        <v>42283</v>
      </c>
      <c r="K103" s="2" t="s">
        <v>39</v>
      </c>
      <c r="L103" s="2" t="s">
        <v>783</v>
      </c>
      <c r="M103" s="2" t="s">
        <v>30</v>
      </c>
      <c r="N103" s="2" t="s">
        <v>31</v>
      </c>
      <c r="O103" s="2" t="s">
        <v>378</v>
      </c>
      <c r="P103" s="4">
        <v>10673</v>
      </c>
      <c r="Q103" s="4">
        <v>28399</v>
      </c>
      <c r="R103" s="4">
        <v>17726</v>
      </c>
      <c r="S103" s="5">
        <v>299.57</v>
      </c>
      <c r="T103" s="4">
        <v>0</v>
      </c>
      <c r="U103" s="4">
        <v>0</v>
      </c>
      <c r="V103" s="4">
        <v>0</v>
      </c>
      <c r="W103" s="5">
        <v>0</v>
      </c>
      <c r="X103" s="5">
        <v>0</v>
      </c>
      <c r="Y103" s="14">
        <v>299.57</v>
      </c>
      <c r="Z103" s="14">
        <v>0</v>
      </c>
      <c r="AA103" s="14">
        <v>299.57</v>
      </c>
      <c r="AB103" s="4">
        <v>24580</v>
      </c>
      <c r="AC103" s="55"/>
      <c r="AD103" s="59">
        <f t="shared" si="7"/>
        <v>1404.17</v>
      </c>
      <c r="AE103" s="59">
        <f t="shared" si="8"/>
        <v>479.94309999999996</v>
      </c>
      <c r="AF103" s="102">
        <f>IFERROR(IFERROR(VLOOKUP($G103,'FPO034'!$J$9:$Q$196,7,FALSE),(VLOOKUP($H103,'FPO034'!$J$9:$Q$196,7,FALSE))),"No PO")</f>
        <v>2205.92</v>
      </c>
      <c r="AG103" s="102">
        <f>IFERROR(IFERROR(VLOOKUP($G103,'FPO034'!$J$9:$Q$196,8,FALSE),(VLOOKUP($H103,'FPO034'!$J$9:$Q$196,8,FALSE))),"No PO")</f>
        <v>0</v>
      </c>
      <c r="AH103" s="102" t="str">
        <f t="shared" si="9"/>
        <v>No</v>
      </c>
      <c r="AI103" s="59">
        <f>IFERROR(VLOOKUP($E103,'Rev2 Aug 16'!$D$1:$Z$300,22,FALSE),"-")</f>
        <v>299.57</v>
      </c>
      <c r="AJ103" s="59" t="str">
        <f>IFERROR(VLOOKUP($E103,'Rev2 Aug 16'!$D$1:$Z$300,5,FALSE),"-")</f>
        <v>WAY2001H6Y</v>
      </c>
      <c r="AK103" s="59" t="str">
        <f>IFERROR(VLOOKUP(AJ103,'Paid Invoices'!$F$6:$I$381,3,FALSE),"")</f>
        <v/>
      </c>
      <c r="AL103" s="59" t="str">
        <f>IFERROR(VLOOKUP(AJ103,'Open Invoices'!$D$1:$E$3000,2,FALSE),"")</f>
        <v/>
      </c>
      <c r="AM103" s="59">
        <f>IFERROR(VLOOKUP($E103,'Rev2 July 16'!$D$1:$Z$300,22,FALSE),"-")</f>
        <v>311</v>
      </c>
      <c r="AN103" s="59" t="str">
        <f>IFERROR(VLOOKUP($E103,'Rev2 July 16'!$D$1:$Z$300,5,FALSE),"-")</f>
        <v>WAY2001G6AA</v>
      </c>
      <c r="AO103" s="59" t="str">
        <f>IFERROR(VLOOKUP(AN103,'Paid Invoices'!$F$6:$I$381,3,FALSE),"")</f>
        <v/>
      </c>
      <c r="AP103" s="59" t="str">
        <f>IFERROR(VLOOKUP(AN103,'Open Invoices'!$D$1:$E$3000,2,FALSE),"")</f>
        <v/>
      </c>
      <c r="AQ103" s="59">
        <f>IFERROR(VLOOKUP($E103,'Rev June 16'!$D$1:$Z$300,22,FALSE),"-")</f>
        <v>0</v>
      </c>
      <c r="AR103" s="59" t="str">
        <f>IFERROR(VLOOKUP($E103,'Rev June 16'!$D$1:$Z$300,4,FALSE),"-")</f>
        <v>WAY2001F6Y</v>
      </c>
      <c r="AS103" s="59" t="str">
        <f>IFERROR(VLOOKUP(AR103,'Paid Invoices'!$F$6:$I$381,3,FALSE),"")</f>
        <v/>
      </c>
      <c r="AT103" s="59" t="str">
        <f>IFERROR(VLOOKUP(AR103,'Open Invoices'!$D$1:$E$3000,2,FALSE),"")</f>
        <v/>
      </c>
      <c r="AU103" s="59" t="str">
        <f>IFERROR(VLOOKUP($E103,'May 2016'!$D$1:$Z$300,22,FALSE),"-")</f>
        <v>-</v>
      </c>
      <c r="AV103" s="59" t="str">
        <f>IFERROR(VLOOKUP($E103,'May 2016'!$D$1:$Z$300,4,FALSE),"-")</f>
        <v>-</v>
      </c>
      <c r="AW103" s="59" t="str">
        <f>IFERROR(VLOOKUP(AV103,'Paid Invoices'!$F$6:$I$381,3,FALSE),"")</f>
        <v/>
      </c>
      <c r="AX103" s="59" t="str">
        <f>IFERROR(VLOOKUP(AV103,'Open Invoices'!$D$1:$E$3000,2,FALSE),"")</f>
        <v/>
      </c>
      <c r="AY103" s="59" t="str">
        <f>IFERROR(VLOOKUP($E103,'Apr 2016'!$D$1:$Z$300,22,FALSE),"-")</f>
        <v>-</v>
      </c>
      <c r="AZ103" s="59" t="str">
        <f>IFERROR(VLOOKUP($E103,'Apr 2016'!$D$1:$Z$300,4,FALSE),"-")</f>
        <v>-</v>
      </c>
      <c r="BA103" s="59" t="str">
        <f>IFERROR(VLOOKUP(AZ103,'Paid Invoices'!$F$6:$I$381,3,FALSE),"")</f>
        <v/>
      </c>
      <c r="BB103" s="59" t="str">
        <f>IFERROR(VLOOKUP(AZ103,'Open Invoices'!$D$1:$E$3000,2,FALSE),"")</f>
        <v/>
      </c>
      <c r="BC103" s="59">
        <f>IFERROR(VLOOKUP($E103,'Mar 2016'!$D$1:$Z$300,22,FALSE),"-")</f>
        <v>0</v>
      </c>
      <c r="BD103" s="59" t="str">
        <f>IFERROR(VLOOKUP($E103,'Mar 2016'!$D$1:$Z$300,4,FALSE),"-")</f>
        <v>WAY2001C6BB</v>
      </c>
      <c r="BE103" s="59" t="str">
        <f>IFERROR(VLOOKUP(BD103,'Paid Invoices'!$F$6:$I$381,3,FALSE),"")</f>
        <v/>
      </c>
      <c r="BF103" s="59" t="str">
        <f>IFERROR(VLOOKUP(BD103,'Open Invoices'!$D$1:$E$3000,2,FALSE),"")</f>
        <v/>
      </c>
      <c r="BG103" s="59">
        <f>IFERROR(VLOOKUP($E103,'Feb 2016'!$D$1:$Z$300,22,FALSE),"-")</f>
        <v>86.19</v>
      </c>
      <c r="BH103" s="59" t="str">
        <f>IFERROR(VLOOKUP($E103,'Feb 2016'!$D$1:$Z$300,4,FALSE),"-")</f>
        <v>WAY2001B6T</v>
      </c>
      <c r="BI103" s="59" t="str">
        <f>IFERROR(VLOOKUP(BH103,'Paid Invoices'!$F$6:$I$381,3,FALSE),"")</f>
        <v/>
      </c>
      <c r="BJ103" s="59" t="str">
        <f>IFERROR(VLOOKUP(BH103,'Open Invoices'!$D$1:$E$3000,2,FALSE),"")</f>
        <v/>
      </c>
      <c r="BK103" s="59">
        <f>IFERROR(VLOOKUP($E103,'Jan 2016'!$D$1:$Z$300,22,FALSE),"-")</f>
        <v>622</v>
      </c>
      <c r="BL103" s="59" t="str">
        <f>IFERROR(VLOOKUP($E103,'Jan 2016'!$D$1:$Z$300,4,FALSE),"-")</f>
        <v>WAY2001A6AQ</v>
      </c>
      <c r="BM103" s="59" t="str">
        <f>IFERROR(VLOOKUP(BL103,'Paid Invoices'!$F$6:$I$381,3,FALSE),"")</f>
        <v/>
      </c>
      <c r="BN103" s="59" t="str">
        <f>IFERROR(VLOOKUP(BL103,'Open Invoices'!$D$1:$E$3000,2,FALSE),"")</f>
        <v/>
      </c>
      <c r="BO103" s="59" t="str">
        <f>IFERROR(VLOOKUP($E103,'Dec 2015'!$D$1:$Z$300,22,FALSE),"-")</f>
        <v>-</v>
      </c>
      <c r="BP103" s="59" t="str">
        <f>IFERROR(VLOOKUP($E103,'Dec 2015'!$D$1:$Z$300,4,FALSE),"-")</f>
        <v>-</v>
      </c>
      <c r="BQ103" s="59" t="str">
        <f>IFERROR(VLOOKUP(BP103,'Paid Invoices'!$F$6:$I$381,3,FALSE),"")</f>
        <v/>
      </c>
      <c r="BR103" s="59" t="str">
        <f>IFERROR(VLOOKUP(BP103,'Open Invoices'!$D$1:$E$3000,2,FALSE),"")</f>
        <v/>
      </c>
      <c r="BS103" s="59">
        <f>IFERROR(VLOOKUP($E103,'Nov 2015'!$D$1:$Z$300,22,FALSE),"-")</f>
        <v>0</v>
      </c>
      <c r="BT103" s="59" t="str">
        <f>IFERROR(VLOOKUP($E103,'Nov 2015'!$D$1:$Z$300,4,FALSE),"-")</f>
        <v>WAY2001K5A</v>
      </c>
      <c r="BU103" s="59" t="str">
        <f>IFERROR(VLOOKUP(BT103,'Paid Invoices'!$F$6:$I$381,3,FALSE),"")</f>
        <v/>
      </c>
      <c r="BV103" s="59" t="str">
        <f>IFERROR(VLOOKUP(BT103,'Open Invoices'!$D$1:$E$3000,2,FALSE),"")</f>
        <v/>
      </c>
      <c r="BW103" s="59">
        <f>IFERROR(VLOOKUP($E103,'Oct 2015'!$D$1:$Z$300,22,FALSE),"-")</f>
        <v>85.41</v>
      </c>
      <c r="BX103" s="59" t="str">
        <f>IFERROR(VLOOKUP($E103,'Oct 2015'!$D$1:$Z$300,4,FALSE),"-")</f>
        <v>WAY2001J5AR</v>
      </c>
      <c r="BY103" s="59" t="str">
        <f>IFERROR(VLOOKUP(BX103,'Paid Invoices'!$F$6:$I$381,3,FALSE),"")</f>
        <v/>
      </c>
      <c r="BZ103" s="59" t="str">
        <f>IFERROR(VLOOKUP(BX103,'Open Invoices'!$D$1:$E$3000,2,FALSE),"")</f>
        <v/>
      </c>
      <c r="CA103" s="59" t="str">
        <f>IFERROR(VLOOKUP($E103,'Sep 2015'!$D$1:$Z$300,22,FALSE),"-")</f>
        <v>-</v>
      </c>
      <c r="CB103" s="59" t="str">
        <f>IFERROR(VLOOKUP($E103,'Sep 2015'!$D$1:$Z$300,4,FALSE),"-")</f>
        <v>-</v>
      </c>
      <c r="CC103" s="59" t="str">
        <f>IFERROR(VLOOKUP(CB103,'Paid Invoices'!$F$6:$I$381,3,FALSE),"")</f>
        <v/>
      </c>
      <c r="CD103" s="59" t="str">
        <f>IFERROR(VLOOKUP(CB103,'Open Invoices'!$D$1:$E$3000,2,FALSE),"")</f>
        <v/>
      </c>
      <c r="CE103" s="52"/>
      <c r="CF103" s="52" t="s">
        <v>2115</v>
      </c>
      <c r="CG103" s="49" t="str">
        <f>IFERROR(IFERROR(VLOOKUP($E103,'Asset Group  All Assets'!$B$1:$C$500,2,FALSE),(VLOOKUP($E103,'Missing-WSU-POs'!$B$1:$D$500,3,FALSE))),"?")</f>
        <v xml:space="preserve">6/21/16-Email from Mary Rose Forsyth. This machine was a demo not in good condition and any copies made during the training were not the Dept.'s responsibility.  Received replacement device.  </v>
      </c>
      <c r="CH103" s="31" t="str">
        <f t="shared" si="6"/>
        <v>P0760857</v>
      </c>
      <c r="CI103" s="31" t="str">
        <f t="shared" si="10"/>
        <v>Wrong PO</v>
      </c>
      <c r="CJ103" s="29" t="str">
        <f>IFERROR(IF(VLOOKUP($E103,'Org July 2016 '!$D$1:$Z$500,3,FALSE)=G103,"-","Wrong PO"),"new")</f>
        <v>Wrong PO</v>
      </c>
      <c r="CK103" s="32">
        <f>IF(CJ103="wrong PO",(VLOOKUP($E103,'Org July 2016 '!$D$1:$Z$500,3,FALSE)),"")</f>
        <v>0</v>
      </c>
      <c r="CL103" s="29" t="str">
        <f>IFERROR(IF(VLOOKUP($E103,'Org June 2016 '!$D$1:$Z$500,3,FALSE)=G103,"-","Wrong PO"),"new")</f>
        <v>Wrong PO</v>
      </c>
      <c r="CM103" s="32">
        <f>IF(CL103="wrong PO",(VLOOKUP($E103,'Org June 2016 '!$D$1:$Z$500,3,FALSE)),"")</f>
        <v>0</v>
      </c>
      <c r="CN103" s="29" t="str">
        <f>IFERROR(IF(VLOOKUP($E103,'May 2016'!D102:Z601,3,FALSE)=G103,"-","Wrong PO"),"new")</f>
        <v>new</v>
      </c>
      <c r="CO103" s="32" t="str">
        <f>IF(CN103="wrong PO",(VLOOKUP($E103,'May 2016'!D102:Z601,3,FALSE)),"")</f>
        <v/>
      </c>
      <c r="CP103" s="29" t="str">
        <f>IFERROR(IF(VLOOKUP($E103,'Apr 2016'!$D$1:$Z$500,3,FALSE)=G103,"-","Wrong PO"),"new")</f>
        <v>new</v>
      </c>
      <c r="CQ103" s="32" t="str">
        <f>IF(CP103="wrong PO",(VLOOKUP($E103,'Apr 2016'!$D$1:$Z$500,3,FALSE)),"")</f>
        <v/>
      </c>
      <c r="CR103" s="32" t="str">
        <f>IFERROR(IF(VLOOKUP($E103,'Mar 2016'!$D$1:$Z$500,3,FALSE)=G103,"-","Wrong PO"),"new")</f>
        <v>-</v>
      </c>
      <c r="CS103" s="32" t="str">
        <f>IF(CP103="wrong PO",(VLOOKUP($E103,'Mar 2016'!$D$1:$Z$500,3,FALSE)),"")</f>
        <v/>
      </c>
      <c r="CT103" s="32" t="str">
        <f>IFERROR(IF(VLOOKUP($E103,'Feb 2016'!$D$1:$Z$500,3,FALSE)=G103,"-","Wrong PO"),"new")</f>
        <v>-</v>
      </c>
      <c r="CU103" s="32" t="str">
        <f>IF(CP103="wrong PO",(VLOOKUP($E103,'Feb 2016'!$D$1:$Z$500,3,FALSE)),"")</f>
        <v/>
      </c>
      <c r="CV103" s="29" t="str">
        <f>IFERROR(IF(VLOOKUP($E103,'Jan 2016'!$D$1:$Z$500,3,FALSE)=G103,"-","Wrong PO"),"new")</f>
        <v>-</v>
      </c>
      <c r="CW103" s="32" t="str">
        <f>IF(CV103="wrong PO",(VLOOKUP($E103,'Jan 2016'!$D$1:$Z$500,3,FALSE)),"")</f>
        <v/>
      </c>
      <c r="CX103" s="29" t="str">
        <f>IFERROR(IF(VLOOKUP($E103,'Dec 2015'!$D$1:$Z$500,3,FALSE)=G103,"-","Wrong PO"),"new")</f>
        <v>new</v>
      </c>
      <c r="CY103" s="32" t="str">
        <f>IF(CX103="wrong PO",(VLOOKUP($E103,'Dec 2015'!$D$1:$Z$500,3,FALSE)),"")</f>
        <v/>
      </c>
      <c r="CZ103" s="29" t="str">
        <f>IFERROR(IF(VLOOKUP($E103,'Nov 2015'!$D$1:$Z$500,3,FALSE)=G103,"-","Wrong PO"),"new")</f>
        <v>-</v>
      </c>
      <c r="DA103" s="32" t="str">
        <f>IF(CZ103="wrong PO",(VLOOKUP($E103,'Nov 2015'!$D$1:$Z$500,3,FALSE)),"")</f>
        <v/>
      </c>
      <c r="DB103" s="29" t="str">
        <f>IFERROR(IF(VLOOKUP($E103,'Oct 2015'!$D$1:$Z$500,3,FALSE)=G103,"-","Wrong PO"),"new")</f>
        <v>-</v>
      </c>
      <c r="DC103" s="32" t="str">
        <f>IF(DB103="wrong PO",(VLOOKUP($E103,'Oct 2015'!$D$1:$Z$500,3,FALSE)),"")</f>
        <v/>
      </c>
      <c r="DD103" s="29" t="str">
        <f>IFERROR(IF(VLOOKUP($E103,'Sep 2015'!$D$1:$Z$500,3,FALSE)=G103,"-","Wrong PO"),"new")</f>
        <v>new</v>
      </c>
      <c r="DE103" s="32" t="str">
        <f>IF(DD103="wrong PO",(VLOOKUP($E103,'Sep 2015'!$D$1:$Z$500,3,FALSE)),"")</f>
        <v/>
      </c>
    </row>
    <row r="104" spans="1:109">
      <c r="A104" s="115">
        <v>103</v>
      </c>
      <c r="B104" s="2" t="s">
        <v>841</v>
      </c>
      <c r="C104" s="2" t="s">
        <v>510</v>
      </c>
      <c r="D104" s="2" t="s">
        <v>807</v>
      </c>
      <c r="E104" s="2" t="s">
        <v>501</v>
      </c>
      <c r="F104" s="2" t="s">
        <v>405</v>
      </c>
      <c r="G104" s="21" t="s">
        <v>101</v>
      </c>
      <c r="H104" s="21" t="str">
        <f>IFERROR(VLOOKUP($E104,'Wayne Master'!$B$1:$C$315,2,FALSE),"not on master")</f>
        <v xml:space="preserve">P0760857 </v>
      </c>
      <c r="I104" s="11" t="s">
        <v>2086</v>
      </c>
      <c r="J104" s="3">
        <v>42306</v>
      </c>
      <c r="K104" s="2" t="s">
        <v>437</v>
      </c>
      <c r="L104" s="2" t="s">
        <v>407</v>
      </c>
      <c r="M104" s="2" t="s">
        <v>30</v>
      </c>
      <c r="N104" s="2" t="s">
        <v>31</v>
      </c>
      <c r="O104" s="2" t="s">
        <v>378</v>
      </c>
      <c r="P104" s="4">
        <v>164379</v>
      </c>
      <c r="Q104" s="4">
        <v>168281</v>
      </c>
      <c r="R104" s="4">
        <v>3902</v>
      </c>
      <c r="S104" s="5">
        <v>65.94</v>
      </c>
      <c r="T104" s="4">
        <v>0</v>
      </c>
      <c r="U104" s="4">
        <v>0</v>
      </c>
      <c r="V104" s="4">
        <v>0</v>
      </c>
      <c r="W104" s="5">
        <v>0</v>
      </c>
      <c r="X104" s="5">
        <v>0</v>
      </c>
      <c r="Y104" s="14">
        <v>65.94</v>
      </c>
      <c r="Z104" s="14">
        <v>0</v>
      </c>
      <c r="AA104" s="14">
        <v>65.94</v>
      </c>
      <c r="AB104" s="4">
        <v>24580</v>
      </c>
      <c r="AC104" s="55"/>
      <c r="AD104" s="59">
        <f t="shared" si="7"/>
        <v>6445.49</v>
      </c>
      <c r="AE104" s="59">
        <f t="shared" si="8"/>
        <v>2843.9488999999999</v>
      </c>
      <c r="AF104" s="102">
        <f>IFERROR(IFERROR(VLOOKUP($G104,'FPO034'!$J$9:$Q$196,7,FALSE),(VLOOKUP($H104,'FPO034'!$J$9:$Q$196,7,FALSE))),"No PO")</f>
        <v>2205.92</v>
      </c>
      <c r="AG104" s="102">
        <f>IFERROR(IFERROR(VLOOKUP($G104,'FPO034'!$J$9:$Q$196,8,FALSE),(VLOOKUP($H104,'FPO034'!$J$9:$Q$196,8,FALSE))),"No PO")</f>
        <v>0</v>
      </c>
      <c r="AH104" s="102" t="str">
        <f t="shared" si="9"/>
        <v>No</v>
      </c>
      <c r="AI104" s="59">
        <f>IFERROR(VLOOKUP($E104,'Rev2 Aug 16'!$D$1:$Z$300,22,FALSE),"-")</f>
        <v>65.94</v>
      </c>
      <c r="AJ104" s="59" t="str">
        <f>IFERROR(VLOOKUP($E104,'Rev2 Aug 16'!$D$1:$Z$300,5,FALSE),"-")</f>
        <v>WAY2001H6Z</v>
      </c>
      <c r="AK104" s="59" t="str">
        <f>IFERROR(VLOOKUP(AJ104,'Paid Invoices'!$F$6:$I$381,3,FALSE),"")</f>
        <v/>
      </c>
      <c r="AL104" s="59" t="str">
        <f>IFERROR(VLOOKUP(AJ104,'Open Invoices'!$D$1:$E$3000,2,FALSE),"")</f>
        <v/>
      </c>
      <c r="AM104" s="59">
        <f>IFERROR(VLOOKUP($E104,'Rev2 July 16'!$D$1:$Z$300,22,FALSE),"-")</f>
        <v>2725.18</v>
      </c>
      <c r="AN104" s="59" t="str">
        <f>IFERROR(VLOOKUP($E104,'Rev2 July 16'!$D$1:$Z$300,5,FALSE),"-")</f>
        <v>WAY2001G6AA</v>
      </c>
      <c r="AO104" s="59" t="str">
        <f>IFERROR(VLOOKUP(AN104,'Paid Invoices'!$F$6:$I$381,3,FALSE),"")</f>
        <v/>
      </c>
      <c r="AP104" s="59" t="str">
        <f>IFERROR(VLOOKUP(AN104,'Open Invoices'!$D$1:$E$3000,2,FALSE),"")</f>
        <v/>
      </c>
      <c r="AQ104" s="59">
        <f>IFERROR(VLOOKUP($E104,'Rev June 16'!$D$1:$Z$300,22,FALSE),"-")</f>
        <v>2277.38</v>
      </c>
      <c r="AR104" s="59" t="str">
        <f>IFERROR(VLOOKUP($E104,'Rev June 16'!$D$1:$Z$300,4,FALSE),"-")</f>
        <v>WAY2001F6Z</v>
      </c>
      <c r="AS104" s="59" t="str">
        <f>IFERROR(VLOOKUP(AR104,'Paid Invoices'!$F$6:$I$381,3,FALSE),"")</f>
        <v/>
      </c>
      <c r="AT104" s="59" t="str">
        <f>IFERROR(VLOOKUP(AR104,'Open Invoices'!$D$1:$E$3000,2,FALSE),"")</f>
        <v/>
      </c>
      <c r="AU104" s="59">
        <f>IFERROR(VLOOKUP($E104,'May 2016'!$D$1:$Z$300,22,FALSE),"-")</f>
        <v>385.35</v>
      </c>
      <c r="AV104" s="59" t="str">
        <f>IFERROR(VLOOKUP($E104,'May 2016'!$D$1:$Z$300,4,FALSE),"-")</f>
        <v>WAY2001E6A</v>
      </c>
      <c r="AW104" s="59" t="str">
        <f>IFERROR(VLOOKUP(AV104,'Paid Invoices'!$F$6:$I$381,3,FALSE),"")</f>
        <v/>
      </c>
      <c r="AX104" s="59" t="str">
        <f>IFERROR(VLOOKUP(AV104,'Open Invoices'!$D$1:$E$3000,2,FALSE),"")</f>
        <v/>
      </c>
      <c r="AY104" s="59">
        <f>IFERROR(VLOOKUP($E104,'Apr 2016'!$D$1:$Z$300,22,FALSE),"-")</f>
        <v>121</v>
      </c>
      <c r="AZ104" s="59" t="str">
        <f>IFERROR(VLOOKUP($E104,'Apr 2016'!$D$1:$Z$300,4,FALSE),"-")</f>
        <v>WAY2001D6Z</v>
      </c>
      <c r="BA104" s="59" t="str">
        <f>IFERROR(VLOOKUP(AZ104,'Paid Invoices'!$F$6:$I$381,3,FALSE),"")</f>
        <v/>
      </c>
      <c r="BB104" s="59" t="str">
        <f>IFERROR(VLOOKUP(AZ104,'Open Invoices'!$D$1:$E$3000,2,FALSE),"")</f>
        <v/>
      </c>
      <c r="BC104" s="59">
        <f>IFERROR(VLOOKUP($E104,'Mar 2016'!$D$1:$Z$300,22,FALSE),"-")</f>
        <v>357.23</v>
      </c>
      <c r="BD104" s="59" t="str">
        <f>IFERROR(VLOOKUP($E104,'Mar 2016'!$D$1:$Z$300,4,FALSE),"-")</f>
        <v>WAY2001C6BB</v>
      </c>
      <c r="BE104" s="59" t="str">
        <f>IFERROR(VLOOKUP(BD104,'Paid Invoices'!$F$6:$I$381,3,FALSE),"")</f>
        <v/>
      </c>
      <c r="BF104" s="59" t="str">
        <f>IFERROR(VLOOKUP(BD104,'Open Invoices'!$D$1:$E$3000,2,FALSE),"")</f>
        <v/>
      </c>
      <c r="BG104" s="59">
        <f>IFERROR(VLOOKUP($E104,'Feb 2016'!$D$1:$Z$300,22,FALSE),"-")</f>
        <v>2.84</v>
      </c>
      <c r="BH104" s="59" t="str">
        <f>IFERROR(VLOOKUP($E104,'Feb 2016'!$D$1:$Z$300,4,FALSE),"-")</f>
        <v>WAY2001B6T</v>
      </c>
      <c r="BI104" s="59" t="str">
        <f>IFERROR(VLOOKUP(BH104,'Paid Invoices'!$F$6:$I$381,3,FALSE),"")</f>
        <v/>
      </c>
      <c r="BJ104" s="59" t="str">
        <f>IFERROR(VLOOKUP(BH104,'Open Invoices'!$D$1:$E$3000,2,FALSE),"")</f>
        <v/>
      </c>
      <c r="BK104" s="59">
        <f>IFERROR(VLOOKUP($E104,'Jan 2016'!$D$1:$Z$300,22,FALSE),"-")</f>
        <v>31.79</v>
      </c>
      <c r="BL104" s="59" t="str">
        <f>IFERROR(VLOOKUP($E104,'Jan 2016'!$D$1:$Z$300,4,FALSE),"-")</f>
        <v>WAY2001A6AQ</v>
      </c>
      <c r="BM104" s="59" t="str">
        <f>IFERROR(VLOOKUP(BL104,'Paid Invoices'!$F$6:$I$381,3,FALSE),"")</f>
        <v/>
      </c>
      <c r="BN104" s="59" t="str">
        <f>IFERROR(VLOOKUP(BL104,'Open Invoices'!$D$1:$E$3000,2,FALSE),"")</f>
        <v/>
      </c>
      <c r="BO104" s="59">
        <f>IFERROR(VLOOKUP($E104,'Dec 2015'!$D$1:$Z$300,22,FALSE),"-")</f>
        <v>478.78</v>
      </c>
      <c r="BP104" s="59" t="str">
        <f>IFERROR(VLOOKUP($E104,'Dec 2015'!$D$1:$Z$300,4,FALSE),"-")</f>
        <v>WAY2001L5AE</v>
      </c>
      <c r="BQ104" s="59" t="str">
        <f>IFERROR(VLOOKUP(BP104,'Paid Invoices'!$F$6:$I$381,3,FALSE),"")</f>
        <v/>
      </c>
      <c r="BR104" s="59" t="str">
        <f>IFERROR(VLOOKUP(BP104,'Open Invoices'!$D$1:$E$3000,2,FALSE),"")</f>
        <v/>
      </c>
      <c r="BS104" s="59" t="str">
        <f>IFERROR(VLOOKUP($E104,'Nov 2015'!$D$1:$Z$300,22,FALSE),"-")</f>
        <v>-</v>
      </c>
      <c r="BT104" s="59" t="str">
        <f>IFERROR(VLOOKUP($E104,'Nov 2015'!$D$1:$Z$300,4,FALSE),"-")</f>
        <v>-</v>
      </c>
      <c r="BU104" s="59" t="str">
        <f>IFERROR(VLOOKUP(BT104,'Paid Invoices'!$F$6:$I$381,3,FALSE),"")</f>
        <v/>
      </c>
      <c r="BV104" s="59" t="str">
        <f>IFERROR(VLOOKUP(BT104,'Open Invoices'!$D$1:$E$3000,2,FALSE),"")</f>
        <v/>
      </c>
      <c r="BW104" s="59" t="str">
        <f>IFERROR(VLOOKUP($E104,'Oct 2015'!$D$1:$Z$300,22,FALSE),"-")</f>
        <v>-</v>
      </c>
      <c r="BX104" s="59" t="str">
        <f>IFERROR(VLOOKUP($E104,'Oct 2015'!$D$1:$Z$300,4,FALSE),"-")</f>
        <v>-</v>
      </c>
      <c r="BY104" s="59" t="str">
        <f>IFERROR(VLOOKUP(BX104,'Paid Invoices'!$F$6:$I$381,3,FALSE),"")</f>
        <v/>
      </c>
      <c r="BZ104" s="59" t="str">
        <f>IFERROR(VLOOKUP(BX104,'Open Invoices'!$D$1:$E$3000,2,FALSE),"")</f>
        <v/>
      </c>
      <c r="CA104" s="59" t="str">
        <f>IFERROR(VLOOKUP($E104,'Sep 2015'!$D$1:$Z$300,22,FALSE),"-")</f>
        <v>-</v>
      </c>
      <c r="CB104" s="59" t="str">
        <f>IFERROR(VLOOKUP($E104,'Sep 2015'!$D$1:$Z$300,4,FALSE),"-")</f>
        <v>-</v>
      </c>
      <c r="CC104" s="59" t="str">
        <f>IFERROR(VLOOKUP(CB104,'Paid Invoices'!$F$6:$I$381,3,FALSE),"")</f>
        <v/>
      </c>
      <c r="CD104" s="59" t="str">
        <f>IFERROR(VLOOKUP(CB104,'Open Invoices'!$D$1:$E$3000,2,FALSE),"")</f>
        <v/>
      </c>
      <c r="CE104" s="52"/>
      <c r="CF104" s="52" t="s">
        <v>2115</v>
      </c>
      <c r="CG104" s="49" t="str">
        <f>IFERROR(IFERROR(VLOOKUP($E104,'Asset Group  All Assets'!$B$1:$C$500,2,FALSE),(VLOOKUP($E104,'Missing-WSU-POs'!$B$1:$D$500,3,FALSE))),"?")</f>
        <v xml:space="preserve">P0760857 </v>
      </c>
      <c r="CH104" s="31" t="str">
        <f t="shared" si="6"/>
        <v>P0760857</v>
      </c>
      <c r="CI104" s="31" t="str">
        <f t="shared" si="10"/>
        <v>Wrong PO</v>
      </c>
      <c r="CJ104" s="29" t="str">
        <f>IFERROR(IF(VLOOKUP($E104,'Org July 2016 '!$D$1:$Z$500,3,FALSE)=G104,"-","Wrong PO"),"new")</f>
        <v>new</v>
      </c>
      <c r="CK104" s="32" t="str">
        <f>IF(CJ104="wrong PO",(VLOOKUP($E104,'Org July 2016 '!$D$1:$Z$500,3,FALSE)),"")</f>
        <v/>
      </c>
      <c r="CL104" s="29" t="str">
        <f>IFERROR(IF(VLOOKUP($E104,'Org June 2016 '!$D$1:$Z$500,3,FALSE)=G104,"-","Wrong PO"),"new")</f>
        <v>new</v>
      </c>
      <c r="CM104" s="32" t="str">
        <f>IF(CL104="wrong PO",(VLOOKUP($E104,'Org June 2016 '!$D$1:$Z$500,3,FALSE)),"")</f>
        <v/>
      </c>
      <c r="CN104" s="29" t="str">
        <f>IFERROR(IF(VLOOKUP($E104,'May 2016'!D103:Z602,3,FALSE)=G104,"-","Wrong PO"),"new")</f>
        <v>new</v>
      </c>
      <c r="CO104" s="32" t="str">
        <f>IF(CN104="wrong PO",(VLOOKUP($E104,'May 2016'!D103:Z602,3,FALSE)),"")</f>
        <v/>
      </c>
      <c r="CP104" s="29" t="str">
        <f>IFERROR(IF(VLOOKUP($E104,'Apr 2016'!$D$1:$Z$500,3,FALSE)=G104,"-","Wrong PO"),"new")</f>
        <v>-</v>
      </c>
      <c r="CQ104" s="32" t="str">
        <f>IF(CP104="wrong PO",(VLOOKUP($E104,'Apr 2016'!$D$1:$Z$500,3,FALSE)),"")</f>
        <v/>
      </c>
      <c r="CR104" s="32" t="str">
        <f>IFERROR(IF(VLOOKUP($E104,'Mar 2016'!$D$1:$Z$500,3,FALSE)=G104,"-","Wrong PO"),"new")</f>
        <v>-</v>
      </c>
      <c r="CS104" s="32" t="str">
        <f>IF(CP104="wrong PO",(VLOOKUP($E104,'Mar 2016'!$D$1:$Z$500,3,FALSE)),"")</f>
        <v/>
      </c>
      <c r="CT104" s="32" t="str">
        <f>IFERROR(IF(VLOOKUP($E104,'Feb 2016'!$D$1:$Z$500,3,FALSE)=G104,"-","Wrong PO"),"new")</f>
        <v>-</v>
      </c>
      <c r="CU104" s="32" t="str">
        <f>IF(CP104="wrong PO",(VLOOKUP($E104,'Feb 2016'!$D$1:$Z$500,3,FALSE)),"")</f>
        <v/>
      </c>
      <c r="CV104" s="29" t="str">
        <f>IFERROR(IF(VLOOKUP($E104,'Jan 2016'!$D$1:$Z$500,3,FALSE)=G104,"-","Wrong PO"),"new")</f>
        <v>-</v>
      </c>
      <c r="CW104" s="32" t="str">
        <f>IF(CV104="wrong PO",(VLOOKUP($E104,'Jan 2016'!$D$1:$Z$500,3,FALSE)),"")</f>
        <v/>
      </c>
      <c r="CX104" s="29" t="str">
        <f>IFERROR(IF(VLOOKUP($E104,'Dec 2015'!$D$1:$Z$500,3,FALSE)=G104,"-","Wrong PO"),"new")</f>
        <v>-</v>
      </c>
      <c r="CY104" s="32" t="str">
        <f>IF(CX104="wrong PO",(VLOOKUP($E104,'Dec 2015'!$D$1:$Z$500,3,FALSE)),"")</f>
        <v/>
      </c>
      <c r="CZ104" s="29" t="str">
        <f>IFERROR(IF(VLOOKUP($E104,'Nov 2015'!$D$1:$Z$500,3,FALSE)=G104,"-","Wrong PO"),"new")</f>
        <v>new</v>
      </c>
      <c r="DA104" s="32" t="str">
        <f>IF(CZ104="wrong PO",(VLOOKUP($E104,'Nov 2015'!$D$1:$Z$500,3,FALSE)),"")</f>
        <v/>
      </c>
      <c r="DB104" s="29" t="str">
        <f>IFERROR(IF(VLOOKUP($E104,'Oct 2015'!$D$1:$Z$500,3,FALSE)=G104,"-","Wrong PO"),"new")</f>
        <v>new</v>
      </c>
      <c r="DC104" s="32" t="str">
        <f>IF(DB104="wrong PO",(VLOOKUP($E104,'Oct 2015'!$D$1:$Z$500,3,FALSE)),"")</f>
        <v/>
      </c>
      <c r="DD104" s="29" t="str">
        <f>IFERROR(IF(VLOOKUP($E104,'Sep 2015'!$D$1:$Z$500,3,FALSE)=G104,"-","Wrong PO"),"new")</f>
        <v>new</v>
      </c>
      <c r="DE104" s="32" t="str">
        <f>IF(DD104="wrong PO",(VLOOKUP($E104,'Sep 2015'!$D$1:$Z$500,3,FALSE)),"")</f>
        <v/>
      </c>
    </row>
    <row r="105" spans="1:109">
      <c r="A105" s="115">
        <v>104</v>
      </c>
      <c r="B105" s="2" t="s">
        <v>841</v>
      </c>
      <c r="C105" s="2" t="s">
        <v>510</v>
      </c>
      <c r="D105" s="2" t="s">
        <v>25</v>
      </c>
      <c r="E105" s="2" t="s">
        <v>117</v>
      </c>
      <c r="F105" s="2" t="s">
        <v>83</v>
      </c>
      <c r="G105" s="21" t="s">
        <v>118</v>
      </c>
      <c r="H105" s="21" t="str">
        <f>IFERROR(VLOOKUP($E105,'Wayne Master'!$B$1:$C$315,2,FALSE),"not on master")</f>
        <v>P0764261</v>
      </c>
      <c r="I105" s="11" t="s">
        <v>2085</v>
      </c>
      <c r="J105" s="3">
        <v>42390</v>
      </c>
      <c r="K105" s="2" t="s">
        <v>39</v>
      </c>
      <c r="L105" s="2" t="s">
        <v>84</v>
      </c>
      <c r="M105" s="2" t="s">
        <v>30</v>
      </c>
      <c r="N105" s="2" t="s">
        <v>31</v>
      </c>
      <c r="O105" s="2" t="s">
        <v>32</v>
      </c>
      <c r="P105" s="4">
        <v>12110</v>
      </c>
      <c r="Q105" s="4">
        <v>20588</v>
      </c>
      <c r="R105" s="4">
        <v>8478</v>
      </c>
      <c r="S105" s="5">
        <v>143.28</v>
      </c>
      <c r="T105" s="4">
        <v>0</v>
      </c>
      <c r="U105" s="4">
        <v>0</v>
      </c>
      <c r="V105" s="4">
        <v>0</v>
      </c>
      <c r="W105" s="5">
        <v>0</v>
      </c>
      <c r="X105" s="5">
        <v>0</v>
      </c>
      <c r="Y105" s="14">
        <v>143.28</v>
      </c>
      <c r="Z105" s="14">
        <v>0</v>
      </c>
      <c r="AA105" s="14">
        <v>143.28</v>
      </c>
      <c r="AB105" s="4">
        <v>24580</v>
      </c>
      <c r="AC105" s="55"/>
      <c r="AD105" s="59">
        <f t="shared" si="7"/>
        <v>347.81</v>
      </c>
      <c r="AE105" s="59">
        <f t="shared" si="8"/>
        <v>347.93719999999996</v>
      </c>
      <c r="AF105" s="102">
        <f>IFERROR(IFERROR(VLOOKUP($G105,'FPO034'!$J$9:$Q$196,7,FALSE),(VLOOKUP($H105,'FPO034'!$J$9:$Q$196,7,FALSE))),"No PO")</f>
        <v>810</v>
      </c>
      <c r="AG105" s="102">
        <f>IFERROR(IFERROR(VLOOKUP($G105,'FPO034'!$J$9:$Q$196,8,FALSE),(VLOOKUP($H105,'FPO034'!$J$9:$Q$196,8,FALSE))),"No PO")</f>
        <v>0</v>
      </c>
      <c r="AH105" s="102" t="str">
        <f t="shared" si="9"/>
        <v>--</v>
      </c>
      <c r="AI105" s="59">
        <f>IFERROR(VLOOKUP($E105,'Rev2 Aug 16'!$D$1:$Z$300,22,FALSE),"-")</f>
        <v>143.28</v>
      </c>
      <c r="AJ105" s="59" t="str">
        <f>IFERROR(VLOOKUP($E105,'Rev2 Aug 16'!$D$1:$Z$300,5,FALSE),"-")</f>
        <v>WAY2001H6AA</v>
      </c>
      <c r="AK105" s="59" t="str">
        <f>IFERROR(VLOOKUP(AJ105,'Paid Invoices'!$F$6:$I$381,3,FALSE),"")</f>
        <v/>
      </c>
      <c r="AL105" s="59" t="str">
        <f>IFERROR(VLOOKUP(AJ105,'Open Invoices'!$D$1:$E$3000,2,FALSE),"")</f>
        <v/>
      </c>
      <c r="AM105" s="59">
        <f>IFERROR(VLOOKUP($E105,'Rev2 July 16'!$D$1:$Z$300,22,FALSE),"-")</f>
        <v>113.89</v>
      </c>
      <c r="AN105" s="59" t="str">
        <f>IFERROR(VLOOKUP($E105,'Rev2 July 16'!$D$1:$Z$300,5,FALSE),"-")</f>
        <v>WAY2001G6AB</v>
      </c>
      <c r="AO105" s="59" t="str">
        <f>IFERROR(VLOOKUP(AN105,'Paid Invoices'!$F$6:$I$381,3,FALSE),"")</f>
        <v/>
      </c>
      <c r="AP105" s="59" t="str">
        <f>IFERROR(VLOOKUP(AN105,'Open Invoices'!$D$1:$E$3000,2,FALSE),"")</f>
        <v/>
      </c>
      <c r="AQ105" s="59">
        <f>IFERROR(VLOOKUP($E105,'Rev June 16'!$D$1:$Z$300,22,FALSE),"-")</f>
        <v>20.03</v>
      </c>
      <c r="AR105" s="59" t="str">
        <f>IFERROR(VLOOKUP($E105,'Rev June 16'!$D$1:$Z$300,4,FALSE),"-")</f>
        <v>WAY2001F6AA</v>
      </c>
      <c r="AS105" s="59" t="str">
        <f>IFERROR(VLOOKUP(AR105,'Paid Invoices'!$F$6:$I$381,3,FALSE),"")</f>
        <v/>
      </c>
      <c r="AT105" s="59" t="str">
        <f>IFERROR(VLOOKUP(AR105,'Open Invoices'!$D$1:$E$3000,2,FALSE),"")</f>
        <v/>
      </c>
      <c r="AU105" s="59">
        <f>IFERROR(VLOOKUP($E105,'May 2016'!$D$1:$Z$300,22,FALSE),"-")</f>
        <v>30.77</v>
      </c>
      <c r="AV105" s="59" t="str">
        <f>IFERROR(VLOOKUP($E105,'May 2016'!$D$1:$Z$300,4,FALSE),"-")</f>
        <v>WAY2001E6AB</v>
      </c>
      <c r="AW105" s="59" t="str">
        <f>IFERROR(VLOOKUP(AV105,'Paid Invoices'!$F$6:$I$381,3,FALSE),"")</f>
        <v/>
      </c>
      <c r="AX105" s="59" t="str">
        <f>IFERROR(VLOOKUP(AV105,'Open Invoices'!$D$1:$E$3000,2,FALSE),"")</f>
        <v/>
      </c>
      <c r="AY105" s="59">
        <f>IFERROR(VLOOKUP($E105,'Apr 2016'!$D$1:$Z$300,22,FALSE),"-")</f>
        <v>26.77</v>
      </c>
      <c r="AZ105" s="59" t="str">
        <f>IFERROR(VLOOKUP($E105,'Apr 2016'!$D$1:$Z$300,4,FALSE),"-")</f>
        <v>WAY2001D6AA</v>
      </c>
      <c r="BA105" s="59" t="str">
        <f>IFERROR(VLOOKUP(AZ105,'Paid Invoices'!$F$6:$I$381,3,FALSE),"")</f>
        <v/>
      </c>
      <c r="BB105" s="59" t="str">
        <f>IFERROR(VLOOKUP(AZ105,'Open Invoices'!$D$1:$E$3000,2,FALSE),"")</f>
        <v/>
      </c>
      <c r="BC105" s="59">
        <f>IFERROR(VLOOKUP($E105,'Mar 2016'!$D$1:$Z$300,22,FALSE),"-")</f>
        <v>11.48</v>
      </c>
      <c r="BD105" s="59" t="str">
        <f>IFERROR(VLOOKUP($E105,'Mar 2016'!$D$1:$Z$300,4,FALSE),"-")</f>
        <v>WAY2001C6X</v>
      </c>
      <c r="BE105" s="59" t="str">
        <f>IFERROR(VLOOKUP(BD105,'Paid Invoices'!$F$6:$I$381,3,FALSE),"")</f>
        <v/>
      </c>
      <c r="BF105" s="59" t="str">
        <f>IFERROR(VLOOKUP(BD105,'Open Invoices'!$D$1:$E$3000,2,FALSE),"")</f>
        <v/>
      </c>
      <c r="BG105" s="59">
        <f>IFERROR(VLOOKUP($E105,'Feb 2016'!$D$1:$Z$300,22,FALSE),"-")</f>
        <v>1.59</v>
      </c>
      <c r="BH105" s="59" t="str">
        <f>IFERROR(VLOOKUP($E105,'Feb 2016'!$D$1:$Z$300,4,FALSE),"-")</f>
        <v>WAY2001B6U</v>
      </c>
      <c r="BI105" s="59" t="str">
        <f>IFERROR(VLOOKUP(BH105,'Paid Invoices'!$F$6:$I$381,3,FALSE),"")</f>
        <v/>
      </c>
      <c r="BJ105" s="59" t="str">
        <f>IFERROR(VLOOKUP(BH105,'Open Invoices'!$D$1:$E$3000,2,FALSE),"")</f>
        <v/>
      </c>
      <c r="BK105" s="59">
        <f>IFERROR(VLOOKUP($E105,'Jan 2016'!$D$1:$Z$300,22,FALSE),"-")</f>
        <v>0</v>
      </c>
      <c r="BL105" s="59" t="str">
        <f>IFERROR(VLOOKUP($E105,'Jan 2016'!$D$1:$Z$300,4,FALSE),"-")</f>
        <v>WAY2001A6A</v>
      </c>
      <c r="BM105" s="59" t="str">
        <f>IFERROR(VLOOKUP(BL105,'Paid Invoices'!$F$6:$I$381,3,FALSE),"")</f>
        <v/>
      </c>
      <c r="BN105" s="59" t="str">
        <f>IFERROR(VLOOKUP(BL105,'Open Invoices'!$D$1:$E$3000,2,FALSE),"")</f>
        <v/>
      </c>
      <c r="BO105" s="59" t="str">
        <f>IFERROR(VLOOKUP($E105,'Dec 2015'!$D$1:$Z$300,22,FALSE),"-")</f>
        <v>-</v>
      </c>
      <c r="BP105" s="59" t="str">
        <f>IFERROR(VLOOKUP($E105,'Dec 2015'!$D$1:$Z$300,4,FALSE),"-")</f>
        <v>-</v>
      </c>
      <c r="BQ105" s="59" t="str">
        <f>IFERROR(VLOOKUP(BP105,'Paid Invoices'!$F$6:$I$381,3,FALSE),"")</f>
        <v/>
      </c>
      <c r="BR105" s="59" t="str">
        <f>IFERROR(VLOOKUP(BP105,'Open Invoices'!$D$1:$E$3000,2,FALSE),"")</f>
        <v/>
      </c>
      <c r="BS105" s="59" t="str">
        <f>IFERROR(VLOOKUP($E105,'Nov 2015'!$D$1:$Z$300,22,FALSE),"-")</f>
        <v>-</v>
      </c>
      <c r="BT105" s="59" t="str">
        <f>IFERROR(VLOOKUP($E105,'Nov 2015'!$D$1:$Z$300,4,FALSE),"-")</f>
        <v>-</v>
      </c>
      <c r="BU105" s="59" t="str">
        <f>IFERROR(VLOOKUP(BT105,'Paid Invoices'!$F$6:$I$381,3,FALSE),"")</f>
        <v/>
      </c>
      <c r="BV105" s="59" t="str">
        <f>IFERROR(VLOOKUP(BT105,'Open Invoices'!$D$1:$E$3000,2,FALSE),"")</f>
        <v/>
      </c>
      <c r="BW105" s="59" t="str">
        <f>IFERROR(VLOOKUP($E105,'Oct 2015'!$D$1:$Z$300,22,FALSE),"-")</f>
        <v>-</v>
      </c>
      <c r="BX105" s="59" t="str">
        <f>IFERROR(VLOOKUP($E105,'Oct 2015'!$D$1:$Z$300,4,FALSE),"-")</f>
        <v>-</v>
      </c>
      <c r="BY105" s="59" t="str">
        <f>IFERROR(VLOOKUP(BX105,'Paid Invoices'!$F$6:$I$381,3,FALSE),"")</f>
        <v/>
      </c>
      <c r="BZ105" s="59" t="str">
        <f>IFERROR(VLOOKUP(BX105,'Open Invoices'!$D$1:$E$3000,2,FALSE),"")</f>
        <v/>
      </c>
      <c r="CA105" s="59" t="str">
        <f>IFERROR(VLOOKUP($E105,'Sep 2015'!$D$1:$Z$300,22,FALSE),"-")</f>
        <v>-</v>
      </c>
      <c r="CB105" s="59" t="str">
        <f>IFERROR(VLOOKUP($E105,'Sep 2015'!$D$1:$Z$300,4,FALSE),"-")</f>
        <v>-</v>
      </c>
      <c r="CC105" s="59" t="str">
        <f>IFERROR(VLOOKUP(CB105,'Paid Invoices'!$F$6:$I$381,3,FALSE),"")</f>
        <v/>
      </c>
      <c r="CD105" s="59" t="str">
        <f>IFERROR(VLOOKUP(CB105,'Open Invoices'!$D$1:$E$3000,2,FALSE),"")</f>
        <v/>
      </c>
      <c r="CE105" s="52"/>
      <c r="CF105" s="52" t="s">
        <v>2115</v>
      </c>
      <c r="CG105" s="49" t="str">
        <f>IFERROR(IFERROR(VLOOKUP($E105,'Asset Group  All Assets'!$B$1:$C$500,2,FALSE),(VLOOKUP($E105,'Missing-WSU-POs'!$B$1:$D$500,3,FALSE))),"?")</f>
        <v>P0764261</v>
      </c>
      <c r="CH105" s="31" t="str">
        <f t="shared" si="6"/>
        <v>P0764261</v>
      </c>
      <c r="CI105" s="31" t="str">
        <f t="shared" si="10"/>
        <v/>
      </c>
      <c r="CJ105" s="29" t="str">
        <f>IFERROR(IF(VLOOKUP($E105,'Org July 2016 '!$D$1:$Z$500,3,FALSE)=G105,"-","Wrong PO"),"new")</f>
        <v>Wrong PO</v>
      </c>
      <c r="CK105" s="32">
        <f>IF(CJ105="wrong PO",(VLOOKUP($E105,'Org July 2016 '!$D$1:$Z$500,3,FALSE)),"")</f>
        <v>0</v>
      </c>
      <c r="CL105" s="29" t="str">
        <f>IFERROR(IF(VLOOKUP($E105,'Org June 2016 '!$D$1:$Z$500,3,FALSE)=G105,"-","Wrong PO"),"new")</f>
        <v>Wrong PO</v>
      </c>
      <c r="CM105" s="32">
        <f>IF(CL105="wrong PO",(VLOOKUP($E105,'Org June 2016 '!$D$1:$Z$500,3,FALSE)),"")</f>
        <v>0</v>
      </c>
      <c r="CN105" s="29" t="str">
        <f>IFERROR(IF(VLOOKUP($E105,'May 2016'!D104:Z603,3,FALSE)=G105,"-","Wrong PO"),"new")</f>
        <v>new</v>
      </c>
      <c r="CO105" s="32" t="str">
        <f>IF(CN105="wrong PO",(VLOOKUP($E105,'May 2016'!D104:Z603,3,FALSE)),"")</f>
        <v/>
      </c>
      <c r="CP105" s="29" t="str">
        <f>IFERROR(IF(VLOOKUP($E105,'Apr 2016'!$D$1:$Z$500,3,FALSE)=G105,"-","Wrong PO"),"new")</f>
        <v>-</v>
      </c>
      <c r="CQ105" s="32" t="str">
        <f>IF(CP105="wrong PO",(VLOOKUP($E105,'Apr 2016'!$D$1:$Z$500,3,FALSE)),"")</f>
        <v/>
      </c>
      <c r="CR105" s="32" t="str">
        <f>IFERROR(IF(VLOOKUP($E105,'Mar 2016'!$D$1:$Z$500,3,FALSE)=G105,"-","Wrong PO"),"new")</f>
        <v>-</v>
      </c>
      <c r="CS105" s="32" t="str">
        <f>IF(CP105="wrong PO",(VLOOKUP($E105,'Mar 2016'!$D$1:$Z$500,3,FALSE)),"")</f>
        <v/>
      </c>
      <c r="CT105" s="32" t="str">
        <f>IFERROR(IF(VLOOKUP($E105,'Feb 2016'!$D$1:$Z$500,3,FALSE)=G105,"-","Wrong PO"),"new")</f>
        <v>-</v>
      </c>
      <c r="CU105" s="32" t="str">
        <f>IF(CP105="wrong PO",(VLOOKUP($E105,'Feb 2016'!$D$1:$Z$500,3,FALSE)),"")</f>
        <v/>
      </c>
      <c r="CV105" s="29" t="str">
        <f>IFERROR(IF(VLOOKUP($E105,'Jan 2016'!$D$1:$Z$500,3,FALSE)=G105,"-","Wrong PO"),"new")</f>
        <v>-</v>
      </c>
      <c r="CW105" s="32" t="str">
        <f>IF(CV105="wrong PO",(VLOOKUP($E105,'Jan 2016'!$D$1:$Z$500,3,FALSE)),"")</f>
        <v/>
      </c>
      <c r="CX105" s="29" t="str">
        <f>IFERROR(IF(VLOOKUP($E105,'Dec 2015'!$D$1:$Z$500,3,FALSE)=G105,"-","Wrong PO"),"new")</f>
        <v>new</v>
      </c>
      <c r="CY105" s="32" t="str">
        <f>IF(CX105="wrong PO",(VLOOKUP($E105,'Dec 2015'!$D$1:$Z$500,3,FALSE)),"")</f>
        <v/>
      </c>
      <c r="CZ105" s="29" t="str">
        <f>IFERROR(IF(VLOOKUP($E105,'Nov 2015'!$D$1:$Z$500,3,FALSE)=G105,"-","Wrong PO"),"new")</f>
        <v>new</v>
      </c>
      <c r="DA105" s="32" t="str">
        <f>IF(CZ105="wrong PO",(VLOOKUP($E105,'Nov 2015'!$D$1:$Z$500,3,FALSE)),"")</f>
        <v/>
      </c>
      <c r="DB105" s="29" t="str">
        <f>IFERROR(IF(VLOOKUP($E105,'Oct 2015'!$D$1:$Z$500,3,FALSE)=G105,"-","Wrong PO"),"new")</f>
        <v>new</v>
      </c>
      <c r="DC105" s="32" t="str">
        <f>IF(DB105="wrong PO",(VLOOKUP($E105,'Oct 2015'!$D$1:$Z$500,3,FALSE)),"")</f>
        <v/>
      </c>
      <c r="DD105" s="29" t="str">
        <f>IFERROR(IF(VLOOKUP($E105,'Sep 2015'!$D$1:$Z$500,3,FALSE)=G105,"-","Wrong PO"),"new")</f>
        <v>new</v>
      </c>
      <c r="DE105" s="32" t="str">
        <f>IF(DD105="wrong PO",(VLOOKUP($E105,'Sep 2015'!$D$1:$Z$500,3,FALSE)),"")</f>
        <v/>
      </c>
    </row>
    <row r="106" spans="1:109">
      <c r="A106" s="115">
        <v>105</v>
      </c>
      <c r="B106" s="2" t="s">
        <v>841</v>
      </c>
      <c r="C106" s="2" t="s">
        <v>510</v>
      </c>
      <c r="D106" s="2" t="s">
        <v>48</v>
      </c>
      <c r="E106" s="2" t="s">
        <v>191</v>
      </c>
      <c r="F106" s="2" t="s">
        <v>775</v>
      </c>
      <c r="G106" s="21" t="s">
        <v>192</v>
      </c>
      <c r="H106" s="21" t="str">
        <f>IFERROR(VLOOKUP($E106,'Wayne Master'!$B$1:$C$315,2,FALSE),"not on master")</f>
        <v>P0765965</v>
      </c>
      <c r="I106" s="11" t="s">
        <v>2084</v>
      </c>
      <c r="J106" s="3">
        <v>42524</v>
      </c>
      <c r="K106" s="2" t="s">
        <v>39</v>
      </c>
      <c r="L106" s="2" t="s">
        <v>776</v>
      </c>
      <c r="M106" s="2" t="s">
        <v>30</v>
      </c>
      <c r="N106" s="2" t="s">
        <v>31</v>
      </c>
      <c r="O106" s="2" t="s">
        <v>41</v>
      </c>
      <c r="P106" s="4">
        <v>1816</v>
      </c>
      <c r="Q106" s="4">
        <v>3419</v>
      </c>
      <c r="R106" s="4">
        <v>1603</v>
      </c>
      <c r="S106" s="5">
        <v>27.09</v>
      </c>
      <c r="T106" s="4">
        <v>1</v>
      </c>
      <c r="U106" s="4">
        <v>1</v>
      </c>
      <c r="V106" s="4">
        <v>0</v>
      </c>
      <c r="W106" s="5">
        <v>0</v>
      </c>
      <c r="X106" s="5">
        <v>0</v>
      </c>
      <c r="Y106" s="14">
        <v>27.09</v>
      </c>
      <c r="Z106" s="14">
        <v>0</v>
      </c>
      <c r="AA106" s="14">
        <v>27.09</v>
      </c>
      <c r="AB106" s="4">
        <v>24580</v>
      </c>
      <c r="AC106" s="55"/>
      <c r="AD106" s="59">
        <f t="shared" si="7"/>
        <v>57.61</v>
      </c>
      <c r="AE106" s="59">
        <f t="shared" si="8"/>
        <v>57.840899999999998</v>
      </c>
      <c r="AF106" s="102">
        <f>IFERROR(IFERROR(VLOOKUP($G106,'FPO034'!$J$9:$Q$196,7,FALSE),(VLOOKUP($H106,'FPO034'!$J$9:$Q$196,7,FALSE))),"No PO")</f>
        <v>958.24</v>
      </c>
      <c r="AG106" s="102">
        <f>IFERROR(IFERROR(VLOOKUP($G106,'FPO034'!$J$9:$Q$196,8,FALSE),(VLOOKUP($H106,'FPO034'!$J$9:$Q$196,8,FALSE))),"No PO")</f>
        <v>0</v>
      </c>
      <c r="AH106" s="102" t="str">
        <f t="shared" si="9"/>
        <v>--</v>
      </c>
      <c r="AI106" s="59">
        <f>IFERROR(VLOOKUP($E106,'Rev2 Aug 16'!$D$1:$Z$300,22,FALSE),"-")</f>
        <v>27.09</v>
      </c>
      <c r="AJ106" s="59" t="str">
        <f>IFERROR(VLOOKUP($E106,'Rev2 Aug 16'!$D$1:$Z$300,5,FALSE),"-")</f>
        <v>WAY2001H6AB</v>
      </c>
      <c r="AK106" s="59" t="str">
        <f>IFERROR(VLOOKUP(AJ106,'Paid Invoices'!$F$6:$I$381,3,FALSE),"")</f>
        <v/>
      </c>
      <c r="AL106" s="59" t="str">
        <f>IFERROR(VLOOKUP(AJ106,'Open Invoices'!$D$1:$E$3000,2,FALSE),"")</f>
        <v/>
      </c>
      <c r="AM106" s="59">
        <f>IFERROR(VLOOKUP($E106,'Rev2 July 16'!$D$1:$Z$300,22,FALSE),"-")</f>
        <v>24.86</v>
      </c>
      <c r="AN106" s="59" t="str">
        <f>IFERROR(VLOOKUP($E106,'Rev2 July 16'!$D$1:$Z$300,5,FALSE),"-")</f>
        <v>WAY2001G6AC</v>
      </c>
      <c r="AO106" s="59" t="str">
        <f>IFERROR(VLOOKUP(AN106,'Paid Invoices'!$F$6:$I$381,3,FALSE),"")</f>
        <v/>
      </c>
      <c r="AP106" s="59" t="str">
        <f>IFERROR(VLOOKUP(AN106,'Open Invoices'!$D$1:$E$3000,2,FALSE),"")</f>
        <v/>
      </c>
      <c r="AQ106" s="59">
        <f>IFERROR(VLOOKUP($E106,'Rev June 16'!$D$1:$Z$300,22,FALSE),"-")</f>
        <v>5.66</v>
      </c>
      <c r="AR106" s="59" t="str">
        <f>IFERROR(VLOOKUP($E106,'Rev June 16'!$D$1:$Z$300,4,FALSE),"-")</f>
        <v>WAY2001F6AB</v>
      </c>
      <c r="AS106" s="59" t="str">
        <f>IFERROR(VLOOKUP(AR106,'Paid Invoices'!$F$6:$I$381,3,FALSE),"")</f>
        <v/>
      </c>
      <c r="AT106" s="59" t="str">
        <f>IFERROR(VLOOKUP(AR106,'Open Invoices'!$D$1:$E$3000,2,FALSE),"")</f>
        <v/>
      </c>
      <c r="AU106" s="59" t="str">
        <f>IFERROR(VLOOKUP($E106,'May 2016'!$D$1:$Z$300,22,FALSE),"-")</f>
        <v>-</v>
      </c>
      <c r="AV106" s="59" t="str">
        <f>IFERROR(VLOOKUP($E106,'May 2016'!$D$1:$Z$300,4,FALSE),"-")</f>
        <v>-</v>
      </c>
      <c r="AW106" s="59" t="str">
        <f>IFERROR(VLOOKUP(AV106,'Paid Invoices'!$F$6:$I$381,3,FALSE),"")</f>
        <v/>
      </c>
      <c r="AX106" s="59" t="str">
        <f>IFERROR(VLOOKUP(AV106,'Open Invoices'!$D$1:$E$3000,2,FALSE),"")</f>
        <v/>
      </c>
      <c r="AY106" s="59" t="str">
        <f>IFERROR(VLOOKUP($E106,'Apr 2016'!$D$1:$Z$300,22,FALSE),"-")</f>
        <v>-</v>
      </c>
      <c r="AZ106" s="59" t="str">
        <f>IFERROR(VLOOKUP($E106,'Apr 2016'!$D$1:$Z$300,4,FALSE),"-")</f>
        <v>-</v>
      </c>
      <c r="BA106" s="59" t="str">
        <f>IFERROR(VLOOKUP(AZ106,'Paid Invoices'!$F$6:$I$381,3,FALSE),"")</f>
        <v/>
      </c>
      <c r="BB106" s="59" t="str">
        <f>IFERROR(VLOOKUP(AZ106,'Open Invoices'!$D$1:$E$3000,2,FALSE),"")</f>
        <v/>
      </c>
      <c r="BC106" s="59" t="str">
        <f>IFERROR(VLOOKUP($E106,'Mar 2016'!$D$1:$Z$300,22,FALSE),"-")</f>
        <v>-</v>
      </c>
      <c r="BD106" s="59" t="str">
        <f>IFERROR(VLOOKUP($E106,'Mar 2016'!$D$1:$Z$300,4,FALSE),"-")</f>
        <v>-</v>
      </c>
      <c r="BE106" s="59" t="str">
        <f>IFERROR(VLOOKUP(BD106,'Paid Invoices'!$F$6:$I$381,3,FALSE),"")</f>
        <v/>
      </c>
      <c r="BF106" s="59" t="str">
        <f>IFERROR(VLOOKUP(BD106,'Open Invoices'!$D$1:$E$3000,2,FALSE),"")</f>
        <v/>
      </c>
      <c r="BG106" s="59" t="str">
        <f>IFERROR(VLOOKUP($E106,'Feb 2016'!$D$1:$Z$300,22,FALSE),"-")</f>
        <v>-</v>
      </c>
      <c r="BH106" s="59" t="str">
        <f>IFERROR(VLOOKUP($E106,'Feb 2016'!$D$1:$Z$300,4,FALSE),"-")</f>
        <v>-</v>
      </c>
      <c r="BI106" s="59" t="str">
        <f>IFERROR(VLOOKUP(BH106,'Paid Invoices'!$F$6:$I$381,3,FALSE),"")</f>
        <v/>
      </c>
      <c r="BJ106" s="59" t="str">
        <f>IFERROR(VLOOKUP(BH106,'Open Invoices'!$D$1:$E$3000,2,FALSE),"")</f>
        <v/>
      </c>
      <c r="BK106" s="59" t="str">
        <f>IFERROR(VLOOKUP($E106,'Jan 2016'!$D$1:$Z$300,22,FALSE),"-")</f>
        <v>-</v>
      </c>
      <c r="BL106" s="59" t="str">
        <f>IFERROR(VLOOKUP($E106,'Jan 2016'!$D$1:$Z$300,4,FALSE),"-")</f>
        <v>-</v>
      </c>
      <c r="BM106" s="59" t="str">
        <f>IFERROR(VLOOKUP(BL106,'Paid Invoices'!$F$6:$I$381,3,FALSE),"")</f>
        <v/>
      </c>
      <c r="BN106" s="59" t="str">
        <f>IFERROR(VLOOKUP(BL106,'Open Invoices'!$D$1:$E$3000,2,FALSE),"")</f>
        <v/>
      </c>
      <c r="BO106" s="59" t="str">
        <f>IFERROR(VLOOKUP($E106,'Dec 2015'!$D$1:$Z$300,22,FALSE),"-")</f>
        <v>-</v>
      </c>
      <c r="BP106" s="59" t="str">
        <f>IFERROR(VLOOKUP($E106,'Dec 2015'!$D$1:$Z$300,4,FALSE),"-")</f>
        <v>-</v>
      </c>
      <c r="BQ106" s="59" t="str">
        <f>IFERROR(VLOOKUP(BP106,'Paid Invoices'!$F$6:$I$381,3,FALSE),"")</f>
        <v/>
      </c>
      <c r="BR106" s="59" t="str">
        <f>IFERROR(VLOOKUP(BP106,'Open Invoices'!$D$1:$E$3000,2,FALSE),"")</f>
        <v/>
      </c>
      <c r="BS106" s="59" t="str">
        <f>IFERROR(VLOOKUP($E106,'Nov 2015'!$D$1:$Z$300,22,FALSE),"-")</f>
        <v>-</v>
      </c>
      <c r="BT106" s="59" t="str">
        <f>IFERROR(VLOOKUP($E106,'Nov 2015'!$D$1:$Z$300,4,FALSE),"-")</f>
        <v>-</v>
      </c>
      <c r="BU106" s="59" t="str">
        <f>IFERROR(VLOOKUP(BT106,'Paid Invoices'!$F$6:$I$381,3,FALSE),"")</f>
        <v/>
      </c>
      <c r="BV106" s="59" t="str">
        <f>IFERROR(VLOOKUP(BT106,'Open Invoices'!$D$1:$E$3000,2,FALSE),"")</f>
        <v/>
      </c>
      <c r="BW106" s="59" t="str">
        <f>IFERROR(VLOOKUP($E106,'Oct 2015'!$D$1:$Z$300,22,FALSE),"-")</f>
        <v>-</v>
      </c>
      <c r="BX106" s="59" t="str">
        <f>IFERROR(VLOOKUP($E106,'Oct 2015'!$D$1:$Z$300,4,FALSE),"-")</f>
        <v>-</v>
      </c>
      <c r="BY106" s="59" t="str">
        <f>IFERROR(VLOOKUP(BX106,'Paid Invoices'!$F$6:$I$381,3,FALSE),"")</f>
        <v/>
      </c>
      <c r="BZ106" s="59" t="str">
        <f>IFERROR(VLOOKUP(BX106,'Open Invoices'!$D$1:$E$3000,2,FALSE),"")</f>
        <v/>
      </c>
      <c r="CA106" s="59" t="str">
        <f>IFERROR(VLOOKUP($E106,'Sep 2015'!$D$1:$Z$300,22,FALSE),"-")</f>
        <v>-</v>
      </c>
      <c r="CB106" s="59" t="str">
        <f>IFERROR(VLOOKUP($E106,'Sep 2015'!$D$1:$Z$300,4,FALSE),"-")</f>
        <v>-</v>
      </c>
      <c r="CC106" s="59" t="str">
        <f>IFERROR(VLOOKUP(CB106,'Paid Invoices'!$F$6:$I$381,3,FALSE),"")</f>
        <v/>
      </c>
      <c r="CD106" s="59" t="str">
        <f>IFERROR(VLOOKUP(CB106,'Open Invoices'!$D$1:$E$3000,2,FALSE),"")</f>
        <v/>
      </c>
      <c r="CE106" s="52"/>
      <c r="CF106" s="52" t="s">
        <v>2115</v>
      </c>
      <c r="CG106" s="49" t="str">
        <f>IFERROR(IFERROR(VLOOKUP($E106,'Asset Group  All Assets'!$B$1:$C$500,2,FALSE),(VLOOKUP($E106,'Missing-WSU-POs'!$B$1:$D$500,3,FALSE))),"?")</f>
        <v>P0765965</v>
      </c>
      <c r="CH106" s="31" t="str">
        <f t="shared" si="6"/>
        <v>P0765965</v>
      </c>
      <c r="CI106" s="31" t="str">
        <f t="shared" si="10"/>
        <v/>
      </c>
      <c r="CJ106" s="29" t="str">
        <f>IFERROR(IF(VLOOKUP($E106,'Org July 2016 '!$D$1:$Z$500,3,FALSE)=G106,"-","Wrong PO"),"new")</f>
        <v>Wrong PO</v>
      </c>
      <c r="CK106" s="32">
        <f>IF(CJ106="wrong PO",(VLOOKUP($E106,'Org July 2016 '!$D$1:$Z$500,3,FALSE)),"")</f>
        <v>0</v>
      </c>
      <c r="CL106" s="29" t="str">
        <f>IFERROR(IF(VLOOKUP($E106,'Org June 2016 '!$D$1:$Z$500,3,FALSE)=G106,"-","Wrong PO"),"new")</f>
        <v>Wrong PO</v>
      </c>
      <c r="CM106" s="32">
        <f>IF(CL106="wrong PO",(VLOOKUP($E106,'Org June 2016 '!$D$1:$Z$500,3,FALSE)),"")</f>
        <v>0</v>
      </c>
      <c r="CN106" s="29" t="str">
        <f>IFERROR(IF(VLOOKUP($E106,'May 2016'!D105:Z604,3,FALSE)=G106,"-","Wrong PO"),"new")</f>
        <v>new</v>
      </c>
      <c r="CO106" s="32" t="str">
        <f>IF(CN106="wrong PO",(VLOOKUP($E106,'May 2016'!D105:Z604,3,FALSE)),"")</f>
        <v/>
      </c>
      <c r="CP106" s="29" t="str">
        <f>IFERROR(IF(VLOOKUP($E106,'Apr 2016'!$D$1:$Z$500,3,FALSE)=G106,"-","Wrong PO"),"new")</f>
        <v>new</v>
      </c>
      <c r="CQ106" s="32" t="str">
        <f>IF(CP106="wrong PO",(VLOOKUP($E106,'Apr 2016'!$D$1:$Z$500,3,FALSE)),"")</f>
        <v/>
      </c>
      <c r="CR106" s="32" t="str">
        <f>IFERROR(IF(VLOOKUP($E106,'Mar 2016'!$D$1:$Z$500,3,FALSE)=G106,"-","Wrong PO"),"new")</f>
        <v>new</v>
      </c>
      <c r="CS106" s="32" t="str">
        <f>IF(CP106="wrong PO",(VLOOKUP($E106,'Mar 2016'!$D$1:$Z$500,3,FALSE)),"")</f>
        <v/>
      </c>
      <c r="CT106" s="32" t="str">
        <f>IFERROR(IF(VLOOKUP($E106,'Feb 2016'!$D$1:$Z$500,3,FALSE)=G106,"-","Wrong PO"),"new")</f>
        <v>new</v>
      </c>
      <c r="CU106" s="32" t="str">
        <f>IF(CP106="wrong PO",(VLOOKUP($E106,'Feb 2016'!$D$1:$Z$500,3,FALSE)),"")</f>
        <v/>
      </c>
      <c r="CV106" s="29" t="str">
        <f>IFERROR(IF(VLOOKUP($E106,'Jan 2016'!$D$1:$Z$500,3,FALSE)=G106,"-","Wrong PO"),"new")</f>
        <v>new</v>
      </c>
      <c r="CW106" s="32" t="str">
        <f>IF(CV106="wrong PO",(VLOOKUP($E106,'Jan 2016'!$D$1:$Z$500,3,FALSE)),"")</f>
        <v/>
      </c>
      <c r="CX106" s="29" t="str">
        <f>IFERROR(IF(VLOOKUP($E106,'Dec 2015'!$D$1:$Z$500,3,FALSE)=G106,"-","Wrong PO"),"new")</f>
        <v>new</v>
      </c>
      <c r="CY106" s="32" t="str">
        <f>IF(CX106="wrong PO",(VLOOKUP($E106,'Dec 2015'!$D$1:$Z$500,3,FALSE)),"")</f>
        <v/>
      </c>
      <c r="CZ106" s="29" t="str">
        <f>IFERROR(IF(VLOOKUP($E106,'Nov 2015'!$D$1:$Z$500,3,FALSE)=G106,"-","Wrong PO"),"new")</f>
        <v>new</v>
      </c>
      <c r="DA106" s="32" t="str">
        <f>IF(CZ106="wrong PO",(VLOOKUP($E106,'Nov 2015'!$D$1:$Z$500,3,FALSE)),"")</f>
        <v/>
      </c>
      <c r="DB106" s="29" t="str">
        <f>IFERROR(IF(VLOOKUP($E106,'Oct 2015'!$D$1:$Z$500,3,FALSE)=G106,"-","Wrong PO"),"new")</f>
        <v>new</v>
      </c>
      <c r="DC106" s="32" t="str">
        <f>IF(DB106="wrong PO",(VLOOKUP($E106,'Oct 2015'!$D$1:$Z$500,3,FALSE)),"")</f>
        <v/>
      </c>
      <c r="DD106" s="29" t="str">
        <f>IFERROR(IF(VLOOKUP($E106,'Sep 2015'!$D$1:$Z$500,3,FALSE)=G106,"-","Wrong PO"),"new")</f>
        <v>new</v>
      </c>
      <c r="DE106" s="32" t="str">
        <f>IF(DD106="wrong PO",(VLOOKUP($E106,'Sep 2015'!$D$1:$Z$500,3,FALSE)),"")</f>
        <v/>
      </c>
    </row>
    <row r="107" spans="1:109">
      <c r="A107" s="115">
        <v>106</v>
      </c>
      <c r="B107" s="2" t="s">
        <v>841</v>
      </c>
      <c r="C107" s="2" t="s">
        <v>510</v>
      </c>
      <c r="D107" s="2" t="s">
        <v>69</v>
      </c>
      <c r="E107" s="2" t="s">
        <v>270</v>
      </c>
      <c r="F107" s="2" t="s">
        <v>775</v>
      </c>
      <c r="G107" s="21" t="s">
        <v>192</v>
      </c>
      <c r="H107" s="21" t="str">
        <f>IFERROR(VLOOKUP($E107,'Wayne Master'!$B$1:$C$315,2,FALSE),"not on master")</f>
        <v>P0765965</v>
      </c>
      <c r="I107" s="11" t="s">
        <v>2084</v>
      </c>
      <c r="J107" s="3">
        <v>42524</v>
      </c>
      <c r="K107" s="2" t="s">
        <v>39</v>
      </c>
      <c r="L107" s="2" t="s">
        <v>776</v>
      </c>
      <c r="M107" s="2" t="s">
        <v>30</v>
      </c>
      <c r="N107" s="2" t="s">
        <v>31</v>
      </c>
      <c r="O107" s="2" t="s">
        <v>41</v>
      </c>
      <c r="P107" s="4">
        <v>1551</v>
      </c>
      <c r="Q107" s="4">
        <v>2533</v>
      </c>
      <c r="R107" s="4">
        <v>982</v>
      </c>
      <c r="S107" s="5">
        <v>16.600000000000001</v>
      </c>
      <c r="T107" s="4">
        <v>557</v>
      </c>
      <c r="U107" s="4">
        <v>1315</v>
      </c>
      <c r="V107" s="4">
        <v>758</v>
      </c>
      <c r="W107" s="5">
        <v>45.33</v>
      </c>
      <c r="X107" s="5">
        <v>0</v>
      </c>
      <c r="Y107" s="14">
        <v>61.93</v>
      </c>
      <c r="Z107" s="14">
        <v>0</v>
      </c>
      <c r="AA107" s="14">
        <v>61.93</v>
      </c>
      <c r="AB107" s="4">
        <v>24580</v>
      </c>
      <c r="AC107" s="55"/>
      <c r="AD107" s="59">
        <f t="shared" si="7"/>
        <v>121.22</v>
      </c>
      <c r="AE107" s="59">
        <f t="shared" si="8"/>
        <v>121.4447</v>
      </c>
      <c r="AF107" s="102">
        <f>IFERROR(IFERROR(VLOOKUP($G107,'FPO034'!$J$9:$Q$196,7,FALSE),(VLOOKUP($H107,'FPO034'!$J$9:$Q$196,7,FALSE))),"No PO")</f>
        <v>958.24</v>
      </c>
      <c r="AG107" s="102">
        <f>IFERROR(IFERROR(VLOOKUP($G107,'FPO034'!$J$9:$Q$196,8,FALSE),(VLOOKUP($H107,'FPO034'!$J$9:$Q$196,8,FALSE))),"No PO")</f>
        <v>0</v>
      </c>
      <c r="AH107" s="102" t="str">
        <f t="shared" si="9"/>
        <v>--</v>
      </c>
      <c r="AI107" s="59">
        <f>IFERROR(VLOOKUP($E107,'Rev2 Aug 16'!$D$1:$Z$300,22,FALSE),"-")</f>
        <v>61.93</v>
      </c>
      <c r="AJ107" s="59" t="str">
        <f>IFERROR(VLOOKUP($E107,'Rev2 Aug 16'!$D$1:$Z$300,5,FALSE),"-")</f>
        <v>WAY2001H6AB</v>
      </c>
      <c r="AK107" s="59" t="str">
        <f>IFERROR(VLOOKUP(AJ107,'Paid Invoices'!$F$6:$I$381,3,FALSE),"")</f>
        <v/>
      </c>
      <c r="AL107" s="59" t="str">
        <f>IFERROR(VLOOKUP(AJ107,'Open Invoices'!$D$1:$E$3000,2,FALSE),"")</f>
        <v/>
      </c>
      <c r="AM107" s="59">
        <f>IFERROR(VLOOKUP($E107,'Rev2 July 16'!$D$1:$Z$300,22,FALSE),"-")</f>
        <v>43.93</v>
      </c>
      <c r="AN107" s="59" t="str">
        <f>IFERROR(VLOOKUP($E107,'Rev2 July 16'!$D$1:$Z$300,5,FALSE),"-")</f>
        <v>WAY2001G6AC</v>
      </c>
      <c r="AO107" s="59" t="str">
        <f>IFERROR(VLOOKUP(AN107,'Paid Invoices'!$F$6:$I$381,3,FALSE),"")</f>
        <v/>
      </c>
      <c r="AP107" s="59" t="str">
        <f>IFERROR(VLOOKUP(AN107,'Open Invoices'!$D$1:$E$3000,2,FALSE),"")</f>
        <v/>
      </c>
      <c r="AQ107" s="59">
        <f>IFERROR(VLOOKUP($E107,'Rev June 16'!$D$1:$Z$300,22,FALSE),"-")</f>
        <v>15.36</v>
      </c>
      <c r="AR107" s="59" t="str">
        <f>IFERROR(VLOOKUP($E107,'Rev June 16'!$D$1:$Z$300,4,FALSE),"-")</f>
        <v>WAY2001F6AB</v>
      </c>
      <c r="AS107" s="59" t="str">
        <f>IFERROR(VLOOKUP(AR107,'Paid Invoices'!$F$6:$I$381,3,FALSE),"")</f>
        <v/>
      </c>
      <c r="AT107" s="59" t="str">
        <f>IFERROR(VLOOKUP(AR107,'Open Invoices'!$D$1:$E$3000,2,FALSE),"")</f>
        <v/>
      </c>
      <c r="AU107" s="59" t="str">
        <f>IFERROR(VLOOKUP($E107,'May 2016'!$D$1:$Z$300,22,FALSE),"-")</f>
        <v>-</v>
      </c>
      <c r="AV107" s="59" t="str">
        <f>IFERROR(VLOOKUP($E107,'May 2016'!$D$1:$Z$300,4,FALSE),"-")</f>
        <v>-</v>
      </c>
      <c r="AW107" s="59" t="str">
        <f>IFERROR(VLOOKUP(AV107,'Paid Invoices'!$F$6:$I$381,3,FALSE),"")</f>
        <v/>
      </c>
      <c r="AX107" s="59" t="str">
        <f>IFERROR(VLOOKUP(AV107,'Open Invoices'!$D$1:$E$3000,2,FALSE),"")</f>
        <v/>
      </c>
      <c r="AY107" s="59" t="str">
        <f>IFERROR(VLOOKUP($E107,'Apr 2016'!$D$1:$Z$300,22,FALSE),"-")</f>
        <v>-</v>
      </c>
      <c r="AZ107" s="59" t="str">
        <f>IFERROR(VLOOKUP($E107,'Apr 2016'!$D$1:$Z$300,4,FALSE),"-")</f>
        <v>-</v>
      </c>
      <c r="BA107" s="59" t="str">
        <f>IFERROR(VLOOKUP(AZ107,'Paid Invoices'!$F$6:$I$381,3,FALSE),"")</f>
        <v/>
      </c>
      <c r="BB107" s="59" t="str">
        <f>IFERROR(VLOOKUP(AZ107,'Open Invoices'!$D$1:$E$3000,2,FALSE),"")</f>
        <v/>
      </c>
      <c r="BC107" s="59" t="str">
        <f>IFERROR(VLOOKUP($E107,'Mar 2016'!$D$1:$Z$300,22,FALSE),"-")</f>
        <v>-</v>
      </c>
      <c r="BD107" s="59" t="str">
        <f>IFERROR(VLOOKUP($E107,'Mar 2016'!$D$1:$Z$300,4,FALSE),"-")</f>
        <v>-</v>
      </c>
      <c r="BE107" s="59" t="str">
        <f>IFERROR(VLOOKUP(BD107,'Paid Invoices'!$F$6:$I$381,3,FALSE),"")</f>
        <v/>
      </c>
      <c r="BF107" s="59" t="str">
        <f>IFERROR(VLOOKUP(BD107,'Open Invoices'!$D$1:$E$3000,2,FALSE),"")</f>
        <v/>
      </c>
      <c r="BG107" s="59" t="str">
        <f>IFERROR(VLOOKUP($E107,'Feb 2016'!$D$1:$Z$300,22,FALSE),"-")</f>
        <v>-</v>
      </c>
      <c r="BH107" s="59" t="str">
        <f>IFERROR(VLOOKUP($E107,'Feb 2016'!$D$1:$Z$300,4,FALSE),"-")</f>
        <v>-</v>
      </c>
      <c r="BI107" s="59" t="str">
        <f>IFERROR(VLOOKUP(BH107,'Paid Invoices'!$F$6:$I$381,3,FALSE),"")</f>
        <v/>
      </c>
      <c r="BJ107" s="59" t="str">
        <f>IFERROR(VLOOKUP(BH107,'Open Invoices'!$D$1:$E$3000,2,FALSE),"")</f>
        <v/>
      </c>
      <c r="BK107" s="59" t="str">
        <f>IFERROR(VLOOKUP($E107,'Jan 2016'!$D$1:$Z$300,22,FALSE),"-")</f>
        <v>-</v>
      </c>
      <c r="BL107" s="59" t="str">
        <f>IFERROR(VLOOKUP($E107,'Jan 2016'!$D$1:$Z$300,4,FALSE),"-")</f>
        <v>-</v>
      </c>
      <c r="BM107" s="59" t="str">
        <f>IFERROR(VLOOKUP(BL107,'Paid Invoices'!$F$6:$I$381,3,FALSE),"")</f>
        <v/>
      </c>
      <c r="BN107" s="59" t="str">
        <f>IFERROR(VLOOKUP(BL107,'Open Invoices'!$D$1:$E$3000,2,FALSE),"")</f>
        <v/>
      </c>
      <c r="BO107" s="59" t="str">
        <f>IFERROR(VLOOKUP($E107,'Dec 2015'!$D$1:$Z$300,22,FALSE),"-")</f>
        <v>-</v>
      </c>
      <c r="BP107" s="59" t="str">
        <f>IFERROR(VLOOKUP($E107,'Dec 2015'!$D$1:$Z$300,4,FALSE),"-")</f>
        <v>-</v>
      </c>
      <c r="BQ107" s="59" t="str">
        <f>IFERROR(VLOOKUP(BP107,'Paid Invoices'!$F$6:$I$381,3,FALSE),"")</f>
        <v/>
      </c>
      <c r="BR107" s="59" t="str">
        <f>IFERROR(VLOOKUP(BP107,'Open Invoices'!$D$1:$E$3000,2,FALSE),"")</f>
        <v/>
      </c>
      <c r="BS107" s="59" t="str">
        <f>IFERROR(VLOOKUP($E107,'Nov 2015'!$D$1:$Z$300,22,FALSE),"-")</f>
        <v>-</v>
      </c>
      <c r="BT107" s="59" t="str">
        <f>IFERROR(VLOOKUP($E107,'Nov 2015'!$D$1:$Z$300,4,FALSE),"-")</f>
        <v>-</v>
      </c>
      <c r="BU107" s="59" t="str">
        <f>IFERROR(VLOOKUP(BT107,'Paid Invoices'!$F$6:$I$381,3,FALSE),"")</f>
        <v/>
      </c>
      <c r="BV107" s="59" t="str">
        <f>IFERROR(VLOOKUP(BT107,'Open Invoices'!$D$1:$E$3000,2,FALSE),"")</f>
        <v/>
      </c>
      <c r="BW107" s="59" t="str">
        <f>IFERROR(VLOOKUP($E107,'Oct 2015'!$D$1:$Z$300,22,FALSE),"-")</f>
        <v>-</v>
      </c>
      <c r="BX107" s="59" t="str">
        <f>IFERROR(VLOOKUP($E107,'Oct 2015'!$D$1:$Z$300,4,FALSE),"-")</f>
        <v>-</v>
      </c>
      <c r="BY107" s="59" t="str">
        <f>IFERROR(VLOOKUP(BX107,'Paid Invoices'!$F$6:$I$381,3,FALSE),"")</f>
        <v/>
      </c>
      <c r="BZ107" s="59" t="str">
        <f>IFERROR(VLOOKUP(BX107,'Open Invoices'!$D$1:$E$3000,2,FALSE),"")</f>
        <v/>
      </c>
      <c r="CA107" s="59" t="str">
        <f>IFERROR(VLOOKUP($E107,'Sep 2015'!$D$1:$Z$300,22,FALSE),"-")</f>
        <v>-</v>
      </c>
      <c r="CB107" s="59" t="str">
        <f>IFERROR(VLOOKUP($E107,'Sep 2015'!$D$1:$Z$300,4,FALSE),"-")</f>
        <v>-</v>
      </c>
      <c r="CC107" s="59" t="str">
        <f>IFERROR(VLOOKUP(CB107,'Paid Invoices'!$F$6:$I$381,3,FALSE),"")</f>
        <v/>
      </c>
      <c r="CD107" s="59" t="str">
        <f>IFERROR(VLOOKUP(CB107,'Open Invoices'!$D$1:$E$3000,2,FALSE),"")</f>
        <v/>
      </c>
      <c r="CE107" s="52"/>
      <c r="CF107" s="52" t="s">
        <v>2115</v>
      </c>
      <c r="CG107" s="49" t="str">
        <f>IFERROR(IFERROR(VLOOKUP($E107,'Asset Group  All Assets'!$B$1:$C$500,2,FALSE),(VLOOKUP($E107,'Missing-WSU-POs'!$B$1:$D$500,3,FALSE))),"?")</f>
        <v>P0765965</v>
      </c>
      <c r="CH107" s="31" t="str">
        <f t="shared" si="6"/>
        <v>P0765965</v>
      </c>
      <c r="CI107" s="31" t="str">
        <f t="shared" si="10"/>
        <v/>
      </c>
      <c r="CJ107" s="29" t="str">
        <f>IFERROR(IF(VLOOKUP($E107,'Org July 2016 '!$D$1:$Z$500,3,FALSE)=G107,"-","Wrong PO"),"new")</f>
        <v>Wrong PO</v>
      </c>
      <c r="CK107" s="32">
        <f>IF(CJ107="wrong PO",(VLOOKUP($E107,'Org July 2016 '!$D$1:$Z$500,3,FALSE)),"")</f>
        <v>0</v>
      </c>
      <c r="CL107" s="29" t="str">
        <f>IFERROR(IF(VLOOKUP($E107,'Org June 2016 '!$D$1:$Z$500,3,FALSE)=G107,"-","Wrong PO"),"new")</f>
        <v>Wrong PO</v>
      </c>
      <c r="CM107" s="32">
        <f>IF(CL107="wrong PO",(VLOOKUP($E107,'Org June 2016 '!$D$1:$Z$500,3,FALSE)),"")</f>
        <v>0</v>
      </c>
      <c r="CN107" s="29" t="str">
        <f>IFERROR(IF(VLOOKUP($E107,'May 2016'!D106:Z605,3,FALSE)=G107,"-","Wrong PO"),"new")</f>
        <v>new</v>
      </c>
      <c r="CO107" s="32" t="str">
        <f>IF(CN107="wrong PO",(VLOOKUP($E107,'May 2016'!D106:Z605,3,FALSE)),"")</f>
        <v/>
      </c>
      <c r="CP107" s="29" t="str">
        <f>IFERROR(IF(VLOOKUP($E107,'Apr 2016'!$D$1:$Z$500,3,FALSE)=G107,"-","Wrong PO"),"new")</f>
        <v>new</v>
      </c>
      <c r="CQ107" s="32" t="str">
        <f>IF(CP107="wrong PO",(VLOOKUP($E107,'Apr 2016'!$D$1:$Z$500,3,FALSE)),"")</f>
        <v/>
      </c>
      <c r="CR107" s="32" t="str">
        <f>IFERROR(IF(VLOOKUP($E107,'Mar 2016'!$D$1:$Z$500,3,FALSE)=G107,"-","Wrong PO"),"new")</f>
        <v>new</v>
      </c>
      <c r="CS107" s="32" t="str">
        <f>IF(CP107="wrong PO",(VLOOKUP($E107,'Mar 2016'!$D$1:$Z$500,3,FALSE)),"")</f>
        <v/>
      </c>
      <c r="CT107" s="32" t="str">
        <f>IFERROR(IF(VLOOKUP($E107,'Feb 2016'!$D$1:$Z$500,3,FALSE)=G107,"-","Wrong PO"),"new")</f>
        <v>new</v>
      </c>
      <c r="CU107" s="32" t="str">
        <f>IF(CP107="wrong PO",(VLOOKUP($E107,'Feb 2016'!$D$1:$Z$500,3,FALSE)),"")</f>
        <v/>
      </c>
      <c r="CV107" s="29" t="str">
        <f>IFERROR(IF(VLOOKUP($E107,'Jan 2016'!$D$1:$Z$500,3,FALSE)=G107,"-","Wrong PO"),"new")</f>
        <v>new</v>
      </c>
      <c r="CW107" s="32" t="str">
        <f>IF(CV107="wrong PO",(VLOOKUP($E107,'Jan 2016'!$D$1:$Z$500,3,FALSE)),"")</f>
        <v/>
      </c>
      <c r="CX107" s="29" t="str">
        <f>IFERROR(IF(VLOOKUP($E107,'Dec 2015'!$D$1:$Z$500,3,FALSE)=G107,"-","Wrong PO"),"new")</f>
        <v>new</v>
      </c>
      <c r="CY107" s="32" t="str">
        <f>IF(CX107="wrong PO",(VLOOKUP($E107,'Dec 2015'!$D$1:$Z$500,3,FALSE)),"")</f>
        <v/>
      </c>
      <c r="CZ107" s="29" t="str">
        <f>IFERROR(IF(VLOOKUP($E107,'Nov 2015'!$D$1:$Z$500,3,FALSE)=G107,"-","Wrong PO"),"new")</f>
        <v>new</v>
      </c>
      <c r="DA107" s="32" t="str">
        <f>IF(CZ107="wrong PO",(VLOOKUP($E107,'Nov 2015'!$D$1:$Z$500,3,FALSE)),"")</f>
        <v/>
      </c>
      <c r="DB107" s="29" t="str">
        <f>IFERROR(IF(VLOOKUP($E107,'Oct 2015'!$D$1:$Z$500,3,FALSE)=G107,"-","Wrong PO"),"new")</f>
        <v>new</v>
      </c>
      <c r="DC107" s="32" t="str">
        <f>IF(DB107="wrong PO",(VLOOKUP($E107,'Oct 2015'!$D$1:$Z$500,3,FALSE)),"")</f>
        <v/>
      </c>
      <c r="DD107" s="29" t="str">
        <f>IFERROR(IF(VLOOKUP($E107,'Sep 2015'!$D$1:$Z$500,3,FALSE)=G107,"-","Wrong PO"),"new")</f>
        <v>new</v>
      </c>
      <c r="DE107" s="32" t="str">
        <f>IF(DD107="wrong PO",(VLOOKUP($E107,'Sep 2015'!$D$1:$Z$500,3,FALSE)),"")</f>
        <v/>
      </c>
    </row>
    <row r="108" spans="1:109">
      <c r="A108" s="115">
        <v>107</v>
      </c>
      <c r="B108" s="2" t="s">
        <v>841</v>
      </c>
      <c r="C108" s="2" t="s">
        <v>510</v>
      </c>
      <c r="D108" s="2" t="s">
        <v>25</v>
      </c>
      <c r="E108" s="2" t="s">
        <v>128</v>
      </c>
      <c r="F108" s="2" t="s">
        <v>83</v>
      </c>
      <c r="G108" s="21" t="s">
        <v>129</v>
      </c>
      <c r="H108" s="21" t="str">
        <f>IFERROR(VLOOKUP($E108,'Wayne Master'!$B$1:$C$315,2,FALSE),"not on master")</f>
        <v>P0766606</v>
      </c>
      <c r="I108" s="11" t="s">
        <v>2083</v>
      </c>
      <c r="J108" s="3">
        <v>42390</v>
      </c>
      <c r="K108" s="2" t="s">
        <v>39</v>
      </c>
      <c r="L108" s="2" t="s">
        <v>84</v>
      </c>
      <c r="M108" s="2" t="s">
        <v>30</v>
      </c>
      <c r="N108" s="2" t="s">
        <v>31</v>
      </c>
      <c r="O108" s="2" t="s">
        <v>32</v>
      </c>
      <c r="P108" s="4">
        <v>32191</v>
      </c>
      <c r="Q108" s="4">
        <v>37823</v>
      </c>
      <c r="R108" s="4">
        <v>5632</v>
      </c>
      <c r="S108" s="5">
        <v>95.18</v>
      </c>
      <c r="T108" s="4">
        <v>0</v>
      </c>
      <c r="U108" s="4">
        <v>0</v>
      </c>
      <c r="V108" s="4">
        <v>0</v>
      </c>
      <c r="W108" s="5">
        <v>0</v>
      </c>
      <c r="X108" s="5">
        <v>0</v>
      </c>
      <c r="Y108" s="14">
        <v>95.18</v>
      </c>
      <c r="Z108" s="14">
        <v>0</v>
      </c>
      <c r="AA108" s="14">
        <v>95.18</v>
      </c>
      <c r="AB108" s="4">
        <v>24580</v>
      </c>
      <c r="AC108" s="55"/>
      <c r="AD108" s="59">
        <f t="shared" si="7"/>
        <v>638.92000000000007</v>
      </c>
      <c r="AE108" s="59">
        <f t="shared" si="8"/>
        <v>639.20869999999991</v>
      </c>
      <c r="AF108" s="102">
        <f>IFERROR(IFERROR(VLOOKUP($G108,'FPO034'!$J$9:$Q$196,7,FALSE),(VLOOKUP($H108,'FPO034'!$J$9:$Q$196,7,FALSE))),"No PO")</f>
        <v>1150</v>
      </c>
      <c r="AG108" s="102">
        <f>IFERROR(IFERROR(VLOOKUP($G108,'FPO034'!$J$9:$Q$196,8,FALSE),(VLOOKUP($H108,'FPO034'!$J$9:$Q$196,8,FALSE))),"No PO")</f>
        <v>0</v>
      </c>
      <c r="AH108" s="102" t="str">
        <f t="shared" si="9"/>
        <v>--</v>
      </c>
      <c r="AI108" s="59">
        <f>IFERROR(VLOOKUP($E108,'Rev2 Aug 16'!$D$1:$Z$300,22,FALSE),"-")</f>
        <v>95.18</v>
      </c>
      <c r="AJ108" s="59" t="str">
        <f>IFERROR(VLOOKUP($E108,'Rev2 Aug 16'!$D$1:$Z$300,5,FALSE),"-")</f>
        <v>WAY2001H6AC</v>
      </c>
      <c r="AK108" s="59" t="str">
        <f>IFERROR(VLOOKUP(AJ108,'Paid Invoices'!$F$6:$I$381,3,FALSE),"")</f>
        <v/>
      </c>
      <c r="AL108" s="59" t="str">
        <f>IFERROR(VLOOKUP(AJ108,'Open Invoices'!$D$1:$E$3000,2,FALSE),"")</f>
        <v/>
      </c>
      <c r="AM108" s="59">
        <f>IFERROR(VLOOKUP($E108,'Rev2 July 16'!$D$1:$Z$300,22,FALSE),"-")</f>
        <v>83.59</v>
      </c>
      <c r="AN108" s="59" t="str">
        <f>IFERROR(VLOOKUP($E108,'Rev2 July 16'!$D$1:$Z$300,5,FALSE),"-")</f>
        <v>WAY2001G6AD</v>
      </c>
      <c r="AO108" s="59" t="str">
        <f>IFERROR(VLOOKUP(AN108,'Paid Invoices'!$F$6:$I$381,3,FALSE),"")</f>
        <v/>
      </c>
      <c r="AP108" s="59" t="str">
        <f>IFERROR(VLOOKUP(AN108,'Open Invoices'!$D$1:$E$3000,2,FALSE),"")</f>
        <v/>
      </c>
      <c r="AQ108" s="59">
        <f>IFERROR(VLOOKUP($E108,'Rev June 16'!$D$1:$Z$300,22,FALSE),"-")</f>
        <v>77.45</v>
      </c>
      <c r="AR108" s="59" t="str">
        <f>IFERROR(VLOOKUP($E108,'Rev June 16'!$D$1:$Z$300,4,FALSE),"-")</f>
        <v>WAY2001F6AC</v>
      </c>
      <c r="AS108" s="59" t="str">
        <f>IFERROR(VLOOKUP(AR108,'Paid Invoices'!$F$6:$I$381,3,FALSE),"")</f>
        <v/>
      </c>
      <c r="AT108" s="59" t="str">
        <f>IFERROR(VLOOKUP(AR108,'Open Invoices'!$D$1:$E$3000,2,FALSE),"")</f>
        <v/>
      </c>
      <c r="AU108" s="59">
        <f>IFERROR(VLOOKUP($E108,'May 2016'!$D$1:$Z$300,22,FALSE),"-")</f>
        <v>88.76</v>
      </c>
      <c r="AV108" s="59" t="str">
        <f>IFERROR(VLOOKUP($E108,'May 2016'!$D$1:$Z$300,4,FALSE),"-")</f>
        <v>WAY2001E6AC</v>
      </c>
      <c r="AW108" s="59" t="str">
        <f>IFERROR(VLOOKUP(AV108,'Paid Invoices'!$F$6:$I$381,3,FALSE),"")</f>
        <v/>
      </c>
      <c r="AX108" s="59" t="str">
        <f>IFERROR(VLOOKUP(AV108,'Open Invoices'!$D$1:$E$3000,2,FALSE),"")</f>
        <v/>
      </c>
      <c r="AY108" s="59">
        <f>IFERROR(VLOOKUP($E108,'Apr 2016'!$D$1:$Z$300,22,FALSE),"-")</f>
        <v>112.67</v>
      </c>
      <c r="AZ108" s="59" t="str">
        <f>IFERROR(VLOOKUP($E108,'Apr 2016'!$D$1:$Z$300,4,FALSE),"-")</f>
        <v>WAY2001D6AB</v>
      </c>
      <c r="BA108" s="59" t="str">
        <f>IFERROR(VLOOKUP(AZ108,'Paid Invoices'!$F$6:$I$381,3,FALSE),"")</f>
        <v/>
      </c>
      <c r="BB108" s="59" t="str">
        <f>IFERROR(VLOOKUP(AZ108,'Open Invoices'!$D$1:$E$3000,2,FALSE),"")</f>
        <v/>
      </c>
      <c r="BC108" s="59">
        <f>IFERROR(VLOOKUP($E108,'Mar 2016'!$D$1:$Z$300,22,FALSE),"-")</f>
        <v>94.66</v>
      </c>
      <c r="BD108" s="59" t="str">
        <f>IFERROR(VLOOKUP($E108,'Mar 2016'!$D$1:$Z$300,4,FALSE),"-")</f>
        <v>WAY2001C6Y</v>
      </c>
      <c r="BE108" s="59" t="str">
        <f>IFERROR(VLOOKUP(BD108,'Paid Invoices'!$F$6:$I$381,3,FALSE),"")</f>
        <v/>
      </c>
      <c r="BF108" s="59" t="str">
        <f>IFERROR(VLOOKUP(BD108,'Open Invoices'!$D$1:$E$3000,2,FALSE),"")</f>
        <v/>
      </c>
      <c r="BG108" s="59">
        <f>IFERROR(VLOOKUP($E108,'Feb 2016'!$D$1:$Z$300,22,FALSE),"-")</f>
        <v>86.61</v>
      </c>
      <c r="BH108" s="59" t="str">
        <f>IFERROR(VLOOKUP($E108,'Feb 2016'!$D$1:$Z$300,4,FALSE),"-")</f>
        <v>WAY2001B6V</v>
      </c>
      <c r="BI108" s="59" t="str">
        <f>IFERROR(VLOOKUP(BH108,'Paid Invoices'!$F$6:$I$381,3,FALSE),"")</f>
        <v/>
      </c>
      <c r="BJ108" s="59" t="str">
        <f>IFERROR(VLOOKUP(BH108,'Open Invoices'!$D$1:$E$3000,2,FALSE),"")</f>
        <v/>
      </c>
      <c r="BK108" s="59" t="str">
        <f>IFERROR(VLOOKUP($E108,'Jan 2016'!$D$1:$Z$300,22,FALSE),"-")</f>
        <v>-</v>
      </c>
      <c r="BL108" s="59" t="str">
        <f>IFERROR(VLOOKUP($E108,'Jan 2016'!$D$1:$Z$300,4,FALSE),"-")</f>
        <v>-</v>
      </c>
      <c r="BM108" s="59" t="str">
        <f>IFERROR(VLOOKUP(BL108,'Paid Invoices'!$F$6:$I$381,3,FALSE),"")</f>
        <v/>
      </c>
      <c r="BN108" s="59" t="str">
        <f>IFERROR(VLOOKUP(BL108,'Open Invoices'!$D$1:$E$3000,2,FALSE),"")</f>
        <v/>
      </c>
      <c r="BO108" s="59" t="str">
        <f>IFERROR(VLOOKUP($E108,'Dec 2015'!$D$1:$Z$300,22,FALSE),"-")</f>
        <v>-</v>
      </c>
      <c r="BP108" s="59" t="str">
        <f>IFERROR(VLOOKUP($E108,'Dec 2015'!$D$1:$Z$300,4,FALSE),"-")</f>
        <v>-</v>
      </c>
      <c r="BQ108" s="59" t="str">
        <f>IFERROR(VLOOKUP(BP108,'Paid Invoices'!$F$6:$I$381,3,FALSE),"")</f>
        <v/>
      </c>
      <c r="BR108" s="59" t="str">
        <f>IFERROR(VLOOKUP(BP108,'Open Invoices'!$D$1:$E$3000,2,FALSE),"")</f>
        <v/>
      </c>
      <c r="BS108" s="59" t="str">
        <f>IFERROR(VLOOKUP($E108,'Nov 2015'!$D$1:$Z$300,22,FALSE),"-")</f>
        <v>-</v>
      </c>
      <c r="BT108" s="59" t="str">
        <f>IFERROR(VLOOKUP($E108,'Nov 2015'!$D$1:$Z$300,4,FALSE),"-")</f>
        <v>-</v>
      </c>
      <c r="BU108" s="59" t="str">
        <f>IFERROR(VLOOKUP(BT108,'Paid Invoices'!$F$6:$I$381,3,FALSE),"")</f>
        <v/>
      </c>
      <c r="BV108" s="59" t="str">
        <f>IFERROR(VLOOKUP(BT108,'Open Invoices'!$D$1:$E$3000,2,FALSE),"")</f>
        <v/>
      </c>
      <c r="BW108" s="59" t="str">
        <f>IFERROR(VLOOKUP($E108,'Oct 2015'!$D$1:$Z$300,22,FALSE),"-")</f>
        <v>-</v>
      </c>
      <c r="BX108" s="59" t="str">
        <f>IFERROR(VLOOKUP($E108,'Oct 2015'!$D$1:$Z$300,4,FALSE),"-")</f>
        <v>-</v>
      </c>
      <c r="BY108" s="59" t="str">
        <f>IFERROR(VLOOKUP(BX108,'Paid Invoices'!$F$6:$I$381,3,FALSE),"")</f>
        <v/>
      </c>
      <c r="BZ108" s="59" t="str">
        <f>IFERROR(VLOOKUP(BX108,'Open Invoices'!$D$1:$E$3000,2,FALSE),"")</f>
        <v/>
      </c>
      <c r="CA108" s="59" t="str">
        <f>IFERROR(VLOOKUP($E108,'Sep 2015'!$D$1:$Z$300,22,FALSE),"-")</f>
        <v>-</v>
      </c>
      <c r="CB108" s="59" t="str">
        <f>IFERROR(VLOOKUP($E108,'Sep 2015'!$D$1:$Z$300,4,FALSE),"-")</f>
        <v>-</v>
      </c>
      <c r="CC108" s="59" t="str">
        <f>IFERROR(VLOOKUP(CB108,'Paid Invoices'!$F$6:$I$381,3,FALSE),"")</f>
        <v/>
      </c>
      <c r="CD108" s="59" t="str">
        <f>IFERROR(VLOOKUP(CB108,'Open Invoices'!$D$1:$E$3000,2,FALSE),"")</f>
        <v/>
      </c>
      <c r="CE108" s="52"/>
      <c r="CF108" s="52" t="s">
        <v>2115</v>
      </c>
      <c r="CG108" s="49" t="str">
        <f>IFERROR(IFERROR(VLOOKUP($E108,'Asset Group  All Assets'!$B$1:$C$500,2,FALSE),(VLOOKUP($E108,'Missing-WSU-POs'!$B$1:$D$500,3,FALSE))),"?")</f>
        <v>P0766606</v>
      </c>
      <c r="CH108" s="31" t="str">
        <f t="shared" si="6"/>
        <v>P0766606</v>
      </c>
      <c r="CI108" s="31" t="str">
        <f t="shared" si="10"/>
        <v/>
      </c>
      <c r="CJ108" s="29" t="str">
        <f>IFERROR(IF(VLOOKUP($E108,'Org July 2016 '!$D$1:$Z$500,3,FALSE)=G108,"-","Wrong PO"),"new")</f>
        <v>Wrong PO</v>
      </c>
      <c r="CK108" s="32">
        <f>IF(CJ108="wrong PO",(VLOOKUP($E108,'Org July 2016 '!$D$1:$Z$500,3,FALSE)),"")</f>
        <v>0</v>
      </c>
      <c r="CL108" s="29" t="str">
        <f>IFERROR(IF(VLOOKUP($E108,'Org June 2016 '!$D$1:$Z$500,3,FALSE)=G108,"-","Wrong PO"),"new")</f>
        <v>Wrong PO</v>
      </c>
      <c r="CM108" s="32">
        <f>IF(CL108="wrong PO",(VLOOKUP($E108,'Org June 2016 '!$D$1:$Z$500,3,FALSE)),"")</f>
        <v>0</v>
      </c>
      <c r="CN108" s="29" t="str">
        <f>IFERROR(IF(VLOOKUP($E108,'May 2016'!D107:Z606,3,FALSE)=G108,"-","Wrong PO"),"new")</f>
        <v>new</v>
      </c>
      <c r="CO108" s="32" t="str">
        <f>IF(CN108="wrong PO",(VLOOKUP($E108,'May 2016'!D107:Z606,3,FALSE)),"")</f>
        <v/>
      </c>
      <c r="CP108" s="29" t="str">
        <f>IFERROR(IF(VLOOKUP($E108,'Apr 2016'!$D$1:$Z$500,3,FALSE)=G108,"-","Wrong PO"),"new")</f>
        <v>-</v>
      </c>
      <c r="CQ108" s="32" t="str">
        <f>IF(CP108="wrong PO",(VLOOKUP($E108,'Apr 2016'!$D$1:$Z$500,3,FALSE)),"")</f>
        <v/>
      </c>
      <c r="CR108" s="32" t="str">
        <f>IFERROR(IF(VLOOKUP($E108,'Mar 2016'!$D$1:$Z$500,3,FALSE)=G108,"-","Wrong PO"),"new")</f>
        <v>-</v>
      </c>
      <c r="CS108" s="32" t="str">
        <f>IF(CP108="wrong PO",(VLOOKUP($E108,'Mar 2016'!$D$1:$Z$500,3,FALSE)),"")</f>
        <v/>
      </c>
      <c r="CT108" s="32" t="str">
        <f>IFERROR(IF(VLOOKUP($E108,'Feb 2016'!$D$1:$Z$500,3,FALSE)=G108,"-","Wrong PO"),"new")</f>
        <v>-</v>
      </c>
      <c r="CU108" s="32" t="str">
        <f>IF(CP108="wrong PO",(VLOOKUP($E108,'Feb 2016'!$D$1:$Z$500,3,FALSE)),"")</f>
        <v/>
      </c>
      <c r="CV108" s="29" t="str">
        <f>IFERROR(IF(VLOOKUP($E108,'Jan 2016'!$D$1:$Z$500,3,FALSE)=G108,"-","Wrong PO"),"new")</f>
        <v>new</v>
      </c>
      <c r="CW108" s="32" t="str">
        <f>IF(CV108="wrong PO",(VLOOKUP($E108,'Jan 2016'!$D$1:$Z$500,3,FALSE)),"")</f>
        <v/>
      </c>
      <c r="CX108" s="29" t="str">
        <f>IFERROR(IF(VLOOKUP($E108,'Dec 2015'!$D$1:$Z$500,3,FALSE)=G108,"-","Wrong PO"),"new")</f>
        <v>new</v>
      </c>
      <c r="CY108" s="32" t="str">
        <f>IF(CX108="wrong PO",(VLOOKUP($E108,'Dec 2015'!$D$1:$Z$500,3,FALSE)),"")</f>
        <v/>
      </c>
      <c r="CZ108" s="29" t="str">
        <f>IFERROR(IF(VLOOKUP($E108,'Nov 2015'!$D$1:$Z$500,3,FALSE)=G108,"-","Wrong PO"),"new")</f>
        <v>new</v>
      </c>
      <c r="DA108" s="32" t="str">
        <f>IF(CZ108="wrong PO",(VLOOKUP($E108,'Nov 2015'!$D$1:$Z$500,3,FALSE)),"")</f>
        <v/>
      </c>
      <c r="DB108" s="29" t="str">
        <f>IFERROR(IF(VLOOKUP($E108,'Oct 2015'!$D$1:$Z$500,3,FALSE)=G108,"-","Wrong PO"),"new")</f>
        <v>new</v>
      </c>
      <c r="DC108" s="32" t="str">
        <f>IF(DB108="wrong PO",(VLOOKUP($E108,'Oct 2015'!$D$1:$Z$500,3,FALSE)),"")</f>
        <v/>
      </c>
      <c r="DD108" s="29" t="str">
        <f>IFERROR(IF(VLOOKUP($E108,'Sep 2015'!$D$1:$Z$500,3,FALSE)=G108,"-","Wrong PO"),"new")</f>
        <v>new</v>
      </c>
      <c r="DE108" s="32" t="str">
        <f>IF(DD108="wrong PO",(VLOOKUP($E108,'Sep 2015'!$D$1:$Z$500,3,FALSE)),"")</f>
        <v/>
      </c>
    </row>
    <row r="109" spans="1:109">
      <c r="A109" s="115">
        <v>108</v>
      </c>
      <c r="B109" s="2" t="s">
        <v>841</v>
      </c>
      <c r="C109" s="2" t="s">
        <v>510</v>
      </c>
      <c r="D109" s="2" t="s">
        <v>76</v>
      </c>
      <c r="E109" s="2" t="s">
        <v>307</v>
      </c>
      <c r="F109" s="2" t="s">
        <v>27</v>
      </c>
      <c r="G109" s="21" t="s">
        <v>308</v>
      </c>
      <c r="H109" s="21" t="str">
        <f>IFERROR(VLOOKUP($E109,'Wayne Master'!$B$1:$C$315,2,FALSE),"not on master")</f>
        <v>P0766749</v>
      </c>
      <c r="I109" s="11" t="s">
        <v>2082</v>
      </c>
      <c r="J109" s="3">
        <v>42248</v>
      </c>
      <c r="K109" s="2" t="s">
        <v>39</v>
      </c>
      <c r="L109" s="2" t="s">
        <v>29</v>
      </c>
      <c r="M109" s="2" t="s">
        <v>30</v>
      </c>
      <c r="N109" s="2" t="s">
        <v>31</v>
      </c>
      <c r="O109" s="2" t="s">
        <v>32</v>
      </c>
      <c r="P109" s="4">
        <v>22474</v>
      </c>
      <c r="Q109" s="4">
        <v>24262</v>
      </c>
      <c r="R109" s="4">
        <v>1788</v>
      </c>
      <c r="S109" s="5">
        <v>30.22</v>
      </c>
      <c r="T109" s="4">
        <v>7109</v>
      </c>
      <c r="U109" s="4">
        <v>10240</v>
      </c>
      <c r="V109" s="4">
        <v>3131</v>
      </c>
      <c r="W109" s="5">
        <v>187.23</v>
      </c>
      <c r="X109" s="5">
        <v>0</v>
      </c>
      <c r="Y109" s="14">
        <v>217.45</v>
      </c>
      <c r="Z109" s="14">
        <v>0</v>
      </c>
      <c r="AA109" s="14">
        <v>217.45</v>
      </c>
      <c r="AB109" s="4">
        <v>24580</v>
      </c>
      <c r="AC109" s="55"/>
      <c r="AD109" s="59">
        <f t="shared" si="7"/>
        <v>1021.6400000000001</v>
      </c>
      <c r="AE109" s="59">
        <f t="shared" si="8"/>
        <v>1022.3797999999999</v>
      </c>
      <c r="AF109" s="102">
        <f>IFERROR(IFERROR(VLOOKUP($G109,'FPO034'!$J$9:$Q$196,7,FALSE),(VLOOKUP($H109,'FPO034'!$J$9:$Q$196,7,FALSE))),"No PO")</f>
        <v>4413.3599999999997</v>
      </c>
      <c r="AG109" s="102">
        <f>IFERROR(IFERROR(VLOOKUP($G109,'FPO034'!$J$9:$Q$196,8,FALSE),(VLOOKUP($H109,'FPO034'!$J$9:$Q$196,8,FALSE))),"No PO")</f>
        <v>0</v>
      </c>
      <c r="AH109" s="102" t="str">
        <f t="shared" si="9"/>
        <v>--</v>
      </c>
      <c r="AI109" s="59">
        <f>IFERROR(VLOOKUP($E109,'Rev2 Aug 16'!$D$1:$Z$300,22,FALSE),"-")</f>
        <v>217.45</v>
      </c>
      <c r="AJ109" s="59" t="str">
        <f>IFERROR(VLOOKUP($E109,'Rev2 Aug 16'!$D$1:$Z$300,5,FALSE),"-")</f>
        <v>WAY2001H6AD</v>
      </c>
      <c r="AK109" s="59" t="str">
        <f>IFERROR(VLOOKUP(AJ109,'Paid Invoices'!$F$6:$I$381,3,FALSE),"")</f>
        <v/>
      </c>
      <c r="AL109" s="59" t="str">
        <f>IFERROR(VLOOKUP(AJ109,'Open Invoices'!$D$1:$E$3000,2,FALSE),"")</f>
        <v/>
      </c>
      <c r="AM109" s="59">
        <f>IFERROR(VLOOKUP($E109,'Rev2 July 16'!$D$1:$Z$300,22,FALSE),"-")</f>
        <v>58.18</v>
      </c>
      <c r="AN109" s="59" t="str">
        <f>IFERROR(VLOOKUP($E109,'Rev2 July 16'!$D$1:$Z$300,5,FALSE),"-")</f>
        <v>WAY2001G6AE</v>
      </c>
      <c r="AO109" s="59" t="str">
        <f>IFERROR(VLOOKUP(AN109,'Paid Invoices'!$F$6:$I$381,3,FALSE),"")</f>
        <v/>
      </c>
      <c r="AP109" s="59" t="str">
        <f>IFERROR(VLOOKUP(AN109,'Open Invoices'!$D$1:$E$3000,2,FALSE),"")</f>
        <v/>
      </c>
      <c r="AQ109" s="59">
        <f>IFERROR(VLOOKUP($E109,'Rev June 16'!$D$1:$Z$300,22,FALSE),"-")</f>
        <v>84.57</v>
      </c>
      <c r="AR109" s="59" t="str">
        <f>IFERROR(VLOOKUP($E109,'Rev June 16'!$D$1:$Z$300,4,FALSE),"-")</f>
        <v>WAY2001F6AD</v>
      </c>
      <c r="AS109" s="59" t="str">
        <f>IFERROR(VLOOKUP(AR109,'Paid Invoices'!$F$6:$I$381,3,FALSE),"")</f>
        <v/>
      </c>
      <c r="AT109" s="59" t="str">
        <f>IFERROR(VLOOKUP(AR109,'Open Invoices'!$D$1:$E$3000,2,FALSE),"")</f>
        <v/>
      </c>
      <c r="AU109" s="59">
        <f>IFERROR(VLOOKUP($E109,'May 2016'!$D$1:$Z$300,22,FALSE),"-")</f>
        <v>89.79</v>
      </c>
      <c r="AV109" s="59" t="str">
        <f>IFERROR(VLOOKUP($E109,'May 2016'!$D$1:$Z$300,4,FALSE),"-")</f>
        <v>WAY2001E6AD</v>
      </c>
      <c r="AW109" s="59" t="str">
        <f>IFERROR(VLOOKUP(AV109,'Paid Invoices'!$F$6:$I$381,3,FALSE),"")</f>
        <v/>
      </c>
      <c r="AX109" s="59" t="str">
        <f>IFERROR(VLOOKUP(AV109,'Open Invoices'!$D$1:$E$3000,2,FALSE),"")</f>
        <v/>
      </c>
      <c r="AY109" s="59">
        <f>IFERROR(VLOOKUP($E109,'Apr 2016'!$D$1:$Z$300,22,FALSE),"-")</f>
        <v>61.61</v>
      </c>
      <c r="AZ109" s="59" t="str">
        <f>IFERROR(VLOOKUP($E109,'Apr 2016'!$D$1:$Z$300,4,FALSE),"-")</f>
        <v>WAY2001D6AC</v>
      </c>
      <c r="BA109" s="59" t="str">
        <f>IFERROR(VLOOKUP(AZ109,'Paid Invoices'!$F$6:$I$381,3,FALSE),"")</f>
        <v/>
      </c>
      <c r="BB109" s="59" t="str">
        <f>IFERROR(VLOOKUP(AZ109,'Open Invoices'!$D$1:$E$3000,2,FALSE),"")</f>
        <v/>
      </c>
      <c r="BC109" s="59">
        <f>IFERROR(VLOOKUP($E109,'Mar 2016'!$D$1:$Z$300,22,FALSE),"-")</f>
        <v>58.4</v>
      </c>
      <c r="BD109" s="59" t="str">
        <f>IFERROR(VLOOKUP($E109,'Mar 2016'!$D$1:$Z$300,4,FALSE),"-")</f>
        <v>WAY2001C6Z</v>
      </c>
      <c r="BE109" s="59" t="str">
        <f>IFERROR(VLOOKUP(BD109,'Paid Invoices'!$F$6:$I$381,3,FALSE),"")</f>
        <v/>
      </c>
      <c r="BF109" s="59" t="str">
        <f>IFERROR(VLOOKUP(BD109,'Open Invoices'!$D$1:$E$3000,2,FALSE),"")</f>
        <v/>
      </c>
      <c r="BG109" s="59">
        <f>IFERROR(VLOOKUP($E109,'Feb 2016'!$D$1:$Z$300,22,FALSE),"-")</f>
        <v>102.28</v>
      </c>
      <c r="BH109" s="59" t="str">
        <f>IFERROR(VLOOKUP($E109,'Feb 2016'!$D$1:$Z$300,4,FALSE),"-")</f>
        <v>WAY2001B6W</v>
      </c>
      <c r="BI109" s="59" t="str">
        <f>IFERROR(VLOOKUP(BH109,'Paid Invoices'!$F$6:$I$381,3,FALSE),"")</f>
        <v/>
      </c>
      <c r="BJ109" s="59" t="str">
        <f>IFERROR(VLOOKUP(BH109,'Open Invoices'!$D$1:$E$3000,2,FALSE),"")</f>
        <v/>
      </c>
      <c r="BK109" s="59">
        <f>IFERROR(VLOOKUP($E109,'Jan 2016'!$D$1:$Z$300,22,FALSE),"-")</f>
        <v>40.65</v>
      </c>
      <c r="BL109" s="59" t="str">
        <f>IFERROR(VLOOKUP($E109,'Jan 2016'!$D$1:$Z$300,4,FALSE),"-")</f>
        <v>WAY2001A6AR</v>
      </c>
      <c r="BM109" s="59" t="str">
        <f>IFERROR(VLOOKUP(BL109,'Paid Invoices'!$F$6:$I$381,3,FALSE),"")</f>
        <v/>
      </c>
      <c r="BN109" s="59" t="str">
        <f>IFERROR(VLOOKUP(BL109,'Open Invoices'!$D$1:$E$3000,2,FALSE),"")</f>
        <v/>
      </c>
      <c r="BO109" s="59">
        <f>IFERROR(VLOOKUP($E109,'Dec 2015'!$D$1:$Z$300,22,FALSE),"-")</f>
        <v>23.7</v>
      </c>
      <c r="BP109" s="59" t="str">
        <f>IFERROR(VLOOKUP($E109,'Dec 2015'!$D$1:$Z$300,4,FALSE),"-")</f>
        <v>WAY2001L5S</v>
      </c>
      <c r="BQ109" s="59" t="str">
        <f>IFERROR(VLOOKUP(BP109,'Paid Invoices'!$F$6:$I$381,3,FALSE),"")</f>
        <v/>
      </c>
      <c r="BR109" s="59" t="str">
        <f>IFERROR(VLOOKUP(BP109,'Open Invoices'!$D$1:$E$3000,2,FALSE),"")</f>
        <v/>
      </c>
      <c r="BS109" s="59">
        <f>IFERROR(VLOOKUP($E109,'Nov 2015'!$D$1:$Z$300,22,FALSE),"-")</f>
        <v>78.209999999999994</v>
      </c>
      <c r="BT109" s="59" t="str">
        <f>IFERROR(VLOOKUP($E109,'Nov 2015'!$D$1:$Z$300,4,FALSE),"-")</f>
        <v>WAY2001K5AR</v>
      </c>
      <c r="BU109" s="59" t="str">
        <f>IFERROR(VLOOKUP(BT109,'Paid Invoices'!$F$6:$I$381,3,FALSE),"")</f>
        <v/>
      </c>
      <c r="BV109" s="59" t="str">
        <f>IFERROR(VLOOKUP(BT109,'Open Invoices'!$D$1:$E$3000,2,FALSE),"")</f>
        <v/>
      </c>
      <c r="BW109" s="59">
        <f>IFERROR(VLOOKUP($E109,'Oct 2015'!$D$1:$Z$300,22,FALSE),"-")</f>
        <v>206.8</v>
      </c>
      <c r="BX109" s="59" t="str">
        <f>IFERROR(VLOOKUP($E109,'Oct 2015'!$D$1:$Z$300,4,FALSE),"-")</f>
        <v>WAY2001J5AS</v>
      </c>
      <c r="BY109" s="59" t="str">
        <f>IFERROR(VLOOKUP(BX109,'Paid Invoices'!$F$6:$I$381,3,FALSE),"")</f>
        <v/>
      </c>
      <c r="BZ109" s="59" t="str">
        <f>IFERROR(VLOOKUP(BX109,'Open Invoices'!$D$1:$E$3000,2,FALSE),"")</f>
        <v/>
      </c>
      <c r="CA109" s="59" t="str">
        <f>IFERROR(VLOOKUP($E109,'Sep 2015'!$D$1:$Z$300,22,FALSE),"-")</f>
        <v>-</v>
      </c>
      <c r="CB109" s="59" t="str">
        <f>IFERROR(VLOOKUP($E109,'Sep 2015'!$D$1:$Z$300,4,FALSE),"-")</f>
        <v>-</v>
      </c>
      <c r="CC109" s="59" t="str">
        <f>IFERROR(VLOOKUP(CB109,'Paid Invoices'!$F$6:$I$381,3,FALSE),"")</f>
        <v/>
      </c>
      <c r="CD109" s="59" t="str">
        <f>IFERROR(VLOOKUP(CB109,'Open Invoices'!$D$1:$E$3000,2,FALSE),"")</f>
        <v/>
      </c>
      <c r="CE109" s="52"/>
      <c r="CF109" s="52" t="s">
        <v>2115</v>
      </c>
      <c r="CG109" s="49" t="str">
        <f>IFERROR(IFERROR(VLOOKUP($E109,'Asset Group  All Assets'!$B$1:$C$500,2,FALSE),(VLOOKUP($E109,'Missing-WSU-POs'!$B$1:$D$500,3,FALSE))),"?")</f>
        <v>P0766749</v>
      </c>
      <c r="CH109" s="31" t="str">
        <f t="shared" si="6"/>
        <v>P0766749</v>
      </c>
      <c r="CI109" s="31" t="str">
        <f t="shared" si="10"/>
        <v/>
      </c>
      <c r="CJ109" s="29" t="str">
        <f>IFERROR(IF(VLOOKUP($E109,'Org July 2016 '!$D$1:$Z$500,3,FALSE)=G109,"-","Wrong PO"),"new")</f>
        <v>Wrong PO</v>
      </c>
      <c r="CK109" s="32">
        <f>IF(CJ109="wrong PO",(VLOOKUP($E109,'Org July 2016 '!$D$1:$Z$500,3,FALSE)),"")</f>
        <v>0</v>
      </c>
      <c r="CL109" s="29" t="str">
        <f>IFERROR(IF(VLOOKUP($E109,'Org June 2016 '!$D$1:$Z$500,3,FALSE)=G109,"-","Wrong PO"),"new")</f>
        <v>Wrong PO</v>
      </c>
      <c r="CM109" s="32">
        <f>IF(CL109="wrong PO",(VLOOKUP($E109,'Org June 2016 '!$D$1:$Z$500,3,FALSE)),"")</f>
        <v>0</v>
      </c>
      <c r="CN109" s="29" t="str">
        <f>IFERROR(IF(VLOOKUP($E109,'May 2016'!D108:Z607,3,FALSE)=G109,"-","Wrong PO"),"new")</f>
        <v>new</v>
      </c>
      <c r="CO109" s="32" t="str">
        <f>IF(CN109="wrong PO",(VLOOKUP($E109,'May 2016'!D108:Z607,3,FALSE)),"")</f>
        <v/>
      </c>
      <c r="CP109" s="29" t="str">
        <f>IFERROR(IF(VLOOKUP($E109,'Apr 2016'!$D$1:$Z$500,3,FALSE)=G109,"-","Wrong PO"),"new")</f>
        <v>-</v>
      </c>
      <c r="CQ109" s="32" t="str">
        <f>IF(CP109="wrong PO",(VLOOKUP($E109,'Apr 2016'!$D$1:$Z$500,3,FALSE)),"")</f>
        <v/>
      </c>
      <c r="CR109" s="32" t="str">
        <f>IFERROR(IF(VLOOKUP($E109,'Mar 2016'!$D$1:$Z$500,3,FALSE)=G109,"-","Wrong PO"),"new")</f>
        <v>-</v>
      </c>
      <c r="CS109" s="32" t="str">
        <f>IF(CP109="wrong PO",(VLOOKUP($E109,'Mar 2016'!$D$1:$Z$500,3,FALSE)),"")</f>
        <v/>
      </c>
      <c r="CT109" s="32" t="str">
        <f>IFERROR(IF(VLOOKUP($E109,'Feb 2016'!$D$1:$Z$500,3,FALSE)=G109,"-","Wrong PO"),"new")</f>
        <v>-</v>
      </c>
      <c r="CU109" s="32" t="str">
        <f>IF(CP109="wrong PO",(VLOOKUP($E109,'Feb 2016'!$D$1:$Z$500,3,FALSE)),"")</f>
        <v/>
      </c>
      <c r="CV109" s="29" t="str">
        <f>IFERROR(IF(VLOOKUP($E109,'Jan 2016'!$D$1:$Z$500,3,FALSE)=G109,"-","Wrong PO"),"new")</f>
        <v>-</v>
      </c>
      <c r="CW109" s="32" t="str">
        <f>IF(CV109="wrong PO",(VLOOKUP($E109,'Jan 2016'!$D$1:$Z$500,3,FALSE)),"")</f>
        <v/>
      </c>
      <c r="CX109" s="29" t="str">
        <f>IFERROR(IF(VLOOKUP($E109,'Dec 2015'!$D$1:$Z$500,3,FALSE)=G109,"-","Wrong PO"),"new")</f>
        <v>-</v>
      </c>
      <c r="CY109" s="32" t="str">
        <f>IF(CX109="wrong PO",(VLOOKUP($E109,'Dec 2015'!$D$1:$Z$500,3,FALSE)),"")</f>
        <v/>
      </c>
      <c r="CZ109" s="29" t="str">
        <f>IFERROR(IF(VLOOKUP($E109,'Nov 2015'!$D$1:$Z$500,3,FALSE)=G109,"-","Wrong PO"),"new")</f>
        <v>-</v>
      </c>
      <c r="DA109" s="32" t="str">
        <f>IF(CZ109="wrong PO",(VLOOKUP($E109,'Nov 2015'!$D$1:$Z$500,3,FALSE)),"")</f>
        <v/>
      </c>
      <c r="DB109" s="29" t="str">
        <f>IFERROR(IF(VLOOKUP($E109,'Oct 2015'!$D$1:$Z$500,3,FALSE)=G109,"-","Wrong PO"),"new")</f>
        <v>-</v>
      </c>
      <c r="DC109" s="32" t="str">
        <f>IF(DB109="wrong PO",(VLOOKUP($E109,'Oct 2015'!$D$1:$Z$500,3,FALSE)),"")</f>
        <v/>
      </c>
      <c r="DD109" s="29" t="str">
        <f>IFERROR(IF(VLOOKUP($E109,'Sep 2015'!$D$1:$Z$500,3,FALSE)=G109,"-","Wrong PO"),"new")</f>
        <v>new</v>
      </c>
      <c r="DE109" s="32" t="str">
        <f>IF(DD109="wrong PO",(VLOOKUP($E109,'Sep 2015'!$D$1:$Z$500,3,FALSE)),"")</f>
        <v/>
      </c>
    </row>
    <row r="110" spans="1:109">
      <c r="A110" s="115">
        <v>109</v>
      </c>
      <c r="B110" s="2" t="s">
        <v>841</v>
      </c>
      <c r="C110" s="2" t="s">
        <v>510</v>
      </c>
      <c r="D110" s="2" t="s">
        <v>69</v>
      </c>
      <c r="E110" s="2" t="s">
        <v>271</v>
      </c>
      <c r="F110" s="2" t="s">
        <v>504</v>
      </c>
      <c r="G110" s="21" t="s">
        <v>272</v>
      </c>
      <c r="H110" s="21" t="str">
        <f>IFERROR(VLOOKUP($E110,'Wayne Master'!$B$1:$C$315,2,FALSE),"not on master")</f>
        <v>P0767801</v>
      </c>
      <c r="I110" s="11" t="s">
        <v>2081</v>
      </c>
      <c r="J110" s="3">
        <v>42501</v>
      </c>
      <c r="K110" s="2" t="s">
        <v>685</v>
      </c>
      <c r="L110" s="2" t="s">
        <v>381</v>
      </c>
      <c r="M110" s="2" t="s">
        <v>30</v>
      </c>
      <c r="N110" s="2" t="s">
        <v>31</v>
      </c>
      <c r="O110" s="2" t="s">
        <v>32</v>
      </c>
      <c r="P110" s="4">
        <v>19</v>
      </c>
      <c r="Q110" s="4">
        <v>20</v>
      </c>
      <c r="R110" s="4">
        <v>1</v>
      </c>
      <c r="S110" s="5">
        <v>0.02</v>
      </c>
      <c r="T110" s="4">
        <v>33</v>
      </c>
      <c r="U110" s="4">
        <v>39</v>
      </c>
      <c r="V110" s="4">
        <v>6</v>
      </c>
      <c r="W110" s="5">
        <v>0.36</v>
      </c>
      <c r="X110" s="5">
        <v>0</v>
      </c>
      <c r="Y110" s="14">
        <v>0.38</v>
      </c>
      <c r="Z110" s="14">
        <v>0</v>
      </c>
      <c r="AA110" s="14">
        <v>0.38</v>
      </c>
      <c r="AB110" s="4">
        <v>24580</v>
      </c>
      <c r="AC110" s="55"/>
      <c r="AD110" s="59">
        <f t="shared" si="7"/>
        <v>2.4500000000000002</v>
      </c>
      <c r="AE110" s="59">
        <f t="shared" si="8"/>
        <v>2.6701999999999999</v>
      </c>
      <c r="AF110" s="102">
        <f>IFERROR(IFERROR(VLOOKUP($G110,'FPO034'!$J$9:$Q$196,7,FALSE),(VLOOKUP($H110,'FPO034'!$J$9:$Q$196,7,FALSE))),"No PO")</f>
        <v>108.68</v>
      </c>
      <c r="AG110" s="102">
        <f>IFERROR(IFERROR(VLOOKUP($G110,'FPO034'!$J$9:$Q$196,8,FALSE),(VLOOKUP($H110,'FPO034'!$J$9:$Q$196,8,FALSE))),"No PO")</f>
        <v>0</v>
      </c>
      <c r="AH110" s="102" t="str">
        <f t="shared" si="9"/>
        <v>--</v>
      </c>
      <c r="AI110" s="59">
        <f>IFERROR(VLOOKUP($E110,'Rev2 Aug 16'!$D$1:$Z$300,22,FALSE),"-")</f>
        <v>0.38</v>
      </c>
      <c r="AJ110" s="59" t="str">
        <f>IFERROR(VLOOKUP($E110,'Rev2 Aug 16'!$D$1:$Z$300,5,FALSE),"-")</f>
        <v>WAY2001H6AE</v>
      </c>
      <c r="AK110" s="59" t="str">
        <f>IFERROR(VLOOKUP(AJ110,'Paid Invoices'!$F$6:$I$381,3,FALSE),"")</f>
        <v/>
      </c>
      <c r="AL110" s="59" t="str">
        <f>IFERROR(VLOOKUP(AJ110,'Open Invoices'!$D$1:$E$3000,2,FALSE),"")</f>
        <v/>
      </c>
      <c r="AM110" s="59">
        <f>IFERROR(VLOOKUP($E110,'Rev2 July 16'!$D$1:$Z$300,22,FALSE),"-")</f>
        <v>0.03</v>
      </c>
      <c r="AN110" s="59" t="str">
        <f>IFERROR(VLOOKUP($E110,'Rev2 July 16'!$D$1:$Z$300,5,FALSE),"-")</f>
        <v>WAY2001G6AF</v>
      </c>
      <c r="AO110" s="59" t="str">
        <f>IFERROR(VLOOKUP(AN110,'Paid Invoices'!$F$6:$I$381,3,FALSE),"")</f>
        <v/>
      </c>
      <c r="AP110" s="59" t="str">
        <f>IFERROR(VLOOKUP(AN110,'Open Invoices'!$D$1:$E$3000,2,FALSE),"")</f>
        <v/>
      </c>
      <c r="AQ110" s="59">
        <f>IFERROR(VLOOKUP($E110,'Rev June 16'!$D$1:$Z$300,22,FALSE),"-")</f>
        <v>0.9</v>
      </c>
      <c r="AR110" s="59" t="str">
        <f>IFERROR(VLOOKUP($E110,'Rev June 16'!$D$1:$Z$300,4,FALSE),"-")</f>
        <v>WAY2001F6AE</v>
      </c>
      <c r="AS110" s="59" t="str">
        <f>IFERROR(VLOOKUP(AR110,'Paid Invoices'!$F$6:$I$381,3,FALSE),"")</f>
        <v/>
      </c>
      <c r="AT110" s="59" t="str">
        <f>IFERROR(VLOOKUP(AR110,'Open Invoices'!$D$1:$E$3000,2,FALSE),"")</f>
        <v/>
      </c>
      <c r="AU110" s="59">
        <f>IFERROR(VLOOKUP($E110,'May 2016'!$D$1:$Z$300,22,FALSE),"-")</f>
        <v>1.1399999999999999</v>
      </c>
      <c r="AV110" s="59" t="str">
        <f>IFERROR(VLOOKUP($E110,'May 2016'!$D$1:$Z$300,4,FALSE),"-")</f>
        <v>WAY2001E6A</v>
      </c>
      <c r="AW110" s="59" t="str">
        <f>IFERROR(VLOOKUP(AV110,'Paid Invoices'!$F$6:$I$381,3,FALSE),"")</f>
        <v/>
      </c>
      <c r="AX110" s="59" t="str">
        <f>IFERROR(VLOOKUP(AV110,'Open Invoices'!$D$1:$E$3000,2,FALSE),"")</f>
        <v/>
      </c>
      <c r="AY110" s="59" t="str">
        <f>IFERROR(VLOOKUP($E110,'Apr 2016'!$D$1:$Z$300,22,FALSE),"-")</f>
        <v>-</v>
      </c>
      <c r="AZ110" s="59" t="str">
        <f>IFERROR(VLOOKUP($E110,'Apr 2016'!$D$1:$Z$300,4,FALSE),"-")</f>
        <v>-</v>
      </c>
      <c r="BA110" s="59" t="str">
        <f>IFERROR(VLOOKUP(AZ110,'Paid Invoices'!$F$6:$I$381,3,FALSE),"")</f>
        <v/>
      </c>
      <c r="BB110" s="59" t="str">
        <f>IFERROR(VLOOKUP(AZ110,'Open Invoices'!$D$1:$E$3000,2,FALSE),"")</f>
        <v/>
      </c>
      <c r="BC110" s="59" t="str">
        <f>IFERROR(VLOOKUP($E110,'Mar 2016'!$D$1:$Z$300,22,FALSE),"-")</f>
        <v>-</v>
      </c>
      <c r="BD110" s="59" t="str">
        <f>IFERROR(VLOOKUP($E110,'Mar 2016'!$D$1:$Z$300,4,FALSE),"-")</f>
        <v>-</v>
      </c>
      <c r="BE110" s="59" t="str">
        <f>IFERROR(VLOOKUP(BD110,'Paid Invoices'!$F$6:$I$381,3,FALSE),"")</f>
        <v/>
      </c>
      <c r="BF110" s="59" t="str">
        <f>IFERROR(VLOOKUP(BD110,'Open Invoices'!$D$1:$E$3000,2,FALSE),"")</f>
        <v/>
      </c>
      <c r="BG110" s="59" t="str">
        <f>IFERROR(VLOOKUP($E110,'Feb 2016'!$D$1:$Z$300,22,FALSE),"-")</f>
        <v>-</v>
      </c>
      <c r="BH110" s="59" t="str">
        <f>IFERROR(VLOOKUP($E110,'Feb 2016'!$D$1:$Z$300,4,FALSE),"-")</f>
        <v>-</v>
      </c>
      <c r="BI110" s="59" t="str">
        <f>IFERROR(VLOOKUP(BH110,'Paid Invoices'!$F$6:$I$381,3,FALSE),"")</f>
        <v/>
      </c>
      <c r="BJ110" s="59" t="str">
        <f>IFERROR(VLOOKUP(BH110,'Open Invoices'!$D$1:$E$3000,2,FALSE),"")</f>
        <v/>
      </c>
      <c r="BK110" s="59" t="str">
        <f>IFERROR(VLOOKUP($E110,'Jan 2016'!$D$1:$Z$300,22,FALSE),"-")</f>
        <v>-</v>
      </c>
      <c r="BL110" s="59" t="str">
        <f>IFERROR(VLOOKUP($E110,'Jan 2016'!$D$1:$Z$300,4,FALSE),"-")</f>
        <v>-</v>
      </c>
      <c r="BM110" s="59" t="str">
        <f>IFERROR(VLOOKUP(BL110,'Paid Invoices'!$F$6:$I$381,3,FALSE),"")</f>
        <v/>
      </c>
      <c r="BN110" s="59" t="str">
        <f>IFERROR(VLOOKUP(BL110,'Open Invoices'!$D$1:$E$3000,2,FALSE),"")</f>
        <v/>
      </c>
      <c r="BO110" s="59" t="str">
        <f>IFERROR(VLOOKUP($E110,'Dec 2015'!$D$1:$Z$300,22,FALSE),"-")</f>
        <v>-</v>
      </c>
      <c r="BP110" s="59" t="str">
        <f>IFERROR(VLOOKUP($E110,'Dec 2015'!$D$1:$Z$300,4,FALSE),"-")</f>
        <v>-</v>
      </c>
      <c r="BQ110" s="59" t="str">
        <f>IFERROR(VLOOKUP(BP110,'Paid Invoices'!$F$6:$I$381,3,FALSE),"")</f>
        <v/>
      </c>
      <c r="BR110" s="59" t="str">
        <f>IFERROR(VLOOKUP(BP110,'Open Invoices'!$D$1:$E$3000,2,FALSE),"")</f>
        <v/>
      </c>
      <c r="BS110" s="59" t="str">
        <f>IFERROR(VLOOKUP($E110,'Nov 2015'!$D$1:$Z$300,22,FALSE),"-")</f>
        <v>-</v>
      </c>
      <c r="BT110" s="59" t="str">
        <f>IFERROR(VLOOKUP($E110,'Nov 2015'!$D$1:$Z$300,4,FALSE),"-")</f>
        <v>-</v>
      </c>
      <c r="BU110" s="59" t="str">
        <f>IFERROR(VLOOKUP(BT110,'Paid Invoices'!$F$6:$I$381,3,FALSE),"")</f>
        <v/>
      </c>
      <c r="BV110" s="59" t="str">
        <f>IFERROR(VLOOKUP(BT110,'Open Invoices'!$D$1:$E$3000,2,FALSE),"")</f>
        <v/>
      </c>
      <c r="BW110" s="59" t="str">
        <f>IFERROR(VLOOKUP($E110,'Oct 2015'!$D$1:$Z$300,22,FALSE),"-")</f>
        <v>-</v>
      </c>
      <c r="BX110" s="59" t="str">
        <f>IFERROR(VLOOKUP($E110,'Oct 2015'!$D$1:$Z$300,4,FALSE),"-")</f>
        <v>-</v>
      </c>
      <c r="BY110" s="59" t="str">
        <f>IFERROR(VLOOKUP(BX110,'Paid Invoices'!$F$6:$I$381,3,FALSE),"")</f>
        <v/>
      </c>
      <c r="BZ110" s="59" t="str">
        <f>IFERROR(VLOOKUP(BX110,'Open Invoices'!$D$1:$E$3000,2,FALSE),"")</f>
        <v/>
      </c>
      <c r="CA110" s="59" t="str">
        <f>IFERROR(VLOOKUP($E110,'Sep 2015'!$D$1:$Z$300,22,FALSE),"-")</f>
        <v>-</v>
      </c>
      <c r="CB110" s="59" t="str">
        <f>IFERROR(VLOOKUP($E110,'Sep 2015'!$D$1:$Z$300,4,FALSE),"-")</f>
        <v>-</v>
      </c>
      <c r="CC110" s="59" t="str">
        <f>IFERROR(VLOOKUP(CB110,'Paid Invoices'!$F$6:$I$381,3,FALSE),"")</f>
        <v/>
      </c>
      <c r="CD110" s="59" t="str">
        <f>IFERROR(VLOOKUP(CB110,'Open Invoices'!$D$1:$E$3000,2,FALSE),"")</f>
        <v/>
      </c>
      <c r="CE110" s="52"/>
      <c r="CF110" s="52" t="s">
        <v>2115</v>
      </c>
      <c r="CG110" s="49" t="str">
        <f>IFERROR(IFERROR(VLOOKUP($E110,'Asset Group  All Assets'!$B$1:$C$500,2,FALSE),(VLOOKUP($E110,'Missing-WSU-POs'!$B$1:$D$500,3,FALSE))),"?")</f>
        <v>P0767801</v>
      </c>
      <c r="CH110" s="31" t="str">
        <f t="shared" si="6"/>
        <v>P0767801</v>
      </c>
      <c r="CI110" s="31" t="str">
        <f t="shared" si="10"/>
        <v/>
      </c>
      <c r="CJ110" s="29" t="str">
        <f>IFERROR(IF(VLOOKUP($E110,'Org July 2016 '!$D$1:$Z$500,3,FALSE)=G110,"-","Wrong PO"),"new")</f>
        <v>Wrong PO</v>
      </c>
      <c r="CK110" s="32">
        <f>IF(CJ110="wrong PO",(VLOOKUP($E110,'Org July 2016 '!$D$1:$Z$500,3,FALSE)),"")</f>
        <v>0</v>
      </c>
      <c r="CL110" s="29" t="str">
        <f>IFERROR(IF(VLOOKUP($E110,'Org June 2016 '!$D$1:$Z$500,3,FALSE)=G110,"-","Wrong PO"),"new")</f>
        <v>Wrong PO</v>
      </c>
      <c r="CM110" s="32">
        <f>IF(CL110="wrong PO",(VLOOKUP($E110,'Org June 2016 '!$D$1:$Z$500,3,FALSE)),"")</f>
        <v>0</v>
      </c>
      <c r="CN110" s="29" t="str">
        <f>IFERROR(IF(VLOOKUP($E110,'May 2016'!D109:Z608,3,FALSE)=G110,"-","Wrong PO"),"new")</f>
        <v>new</v>
      </c>
      <c r="CO110" s="32" t="str">
        <f>IF(CN110="wrong PO",(VLOOKUP($E110,'May 2016'!D109:Z608,3,FALSE)),"")</f>
        <v/>
      </c>
      <c r="CP110" s="29" t="str">
        <f>IFERROR(IF(VLOOKUP($E110,'Apr 2016'!$D$1:$Z$500,3,FALSE)=G110,"-","Wrong PO"),"new")</f>
        <v>new</v>
      </c>
      <c r="CQ110" s="32" t="str">
        <f>IF(CP110="wrong PO",(VLOOKUP($E110,'Apr 2016'!$D$1:$Z$500,3,FALSE)),"")</f>
        <v/>
      </c>
      <c r="CR110" s="32" t="str">
        <f>IFERROR(IF(VLOOKUP($E110,'Mar 2016'!$D$1:$Z$500,3,FALSE)=G110,"-","Wrong PO"),"new")</f>
        <v>new</v>
      </c>
      <c r="CS110" s="32" t="str">
        <f>IF(CP110="wrong PO",(VLOOKUP($E110,'Mar 2016'!$D$1:$Z$500,3,FALSE)),"")</f>
        <v/>
      </c>
      <c r="CT110" s="32" t="str">
        <f>IFERROR(IF(VLOOKUP($E110,'Feb 2016'!$D$1:$Z$500,3,FALSE)=G110,"-","Wrong PO"),"new")</f>
        <v>new</v>
      </c>
      <c r="CU110" s="32" t="str">
        <f>IF(CP110="wrong PO",(VLOOKUP($E110,'Feb 2016'!$D$1:$Z$500,3,FALSE)),"")</f>
        <v/>
      </c>
      <c r="CV110" s="29" t="str">
        <f>IFERROR(IF(VLOOKUP($E110,'Jan 2016'!$D$1:$Z$500,3,FALSE)=G110,"-","Wrong PO"),"new")</f>
        <v>new</v>
      </c>
      <c r="CW110" s="32" t="str">
        <f>IF(CV110="wrong PO",(VLOOKUP($E110,'Jan 2016'!$D$1:$Z$500,3,FALSE)),"")</f>
        <v/>
      </c>
      <c r="CX110" s="29" t="str">
        <f>IFERROR(IF(VLOOKUP($E110,'Dec 2015'!$D$1:$Z$500,3,FALSE)=G110,"-","Wrong PO"),"new")</f>
        <v>new</v>
      </c>
      <c r="CY110" s="32" t="str">
        <f>IF(CX110="wrong PO",(VLOOKUP($E110,'Dec 2015'!$D$1:$Z$500,3,FALSE)),"")</f>
        <v/>
      </c>
      <c r="CZ110" s="29" t="str">
        <f>IFERROR(IF(VLOOKUP($E110,'Nov 2015'!$D$1:$Z$500,3,FALSE)=G110,"-","Wrong PO"),"new")</f>
        <v>new</v>
      </c>
      <c r="DA110" s="32" t="str">
        <f>IF(CZ110="wrong PO",(VLOOKUP($E110,'Nov 2015'!$D$1:$Z$500,3,FALSE)),"")</f>
        <v/>
      </c>
      <c r="DB110" s="29" t="str">
        <f>IFERROR(IF(VLOOKUP($E110,'Oct 2015'!$D$1:$Z$500,3,FALSE)=G110,"-","Wrong PO"),"new")</f>
        <v>new</v>
      </c>
      <c r="DC110" s="32" t="str">
        <f>IF(DB110="wrong PO",(VLOOKUP($E110,'Oct 2015'!$D$1:$Z$500,3,FALSE)),"")</f>
        <v/>
      </c>
      <c r="DD110" s="29" t="str">
        <f>IFERROR(IF(VLOOKUP($E110,'Sep 2015'!$D$1:$Z$500,3,FALSE)=G110,"-","Wrong PO"),"new")</f>
        <v>new</v>
      </c>
      <c r="DE110" s="32" t="str">
        <f>IF(DD110="wrong PO",(VLOOKUP($E110,'Sep 2015'!$D$1:$Z$500,3,FALSE)),"")</f>
        <v/>
      </c>
    </row>
    <row r="111" spans="1:109">
      <c r="A111" s="115">
        <v>110</v>
      </c>
      <c r="B111" s="2" t="s">
        <v>841</v>
      </c>
      <c r="C111" s="2" t="s">
        <v>510</v>
      </c>
      <c r="D111" s="2" t="s">
        <v>25</v>
      </c>
      <c r="E111" s="2" t="s">
        <v>137</v>
      </c>
      <c r="F111" s="2" t="s">
        <v>617</v>
      </c>
      <c r="G111" s="21" t="s">
        <v>138</v>
      </c>
      <c r="H111" s="21" t="str">
        <f>IFERROR(VLOOKUP($E111,'Wayne Master'!$B$1:$C$315,2,FALSE),"not on master")</f>
        <v>P0768367</v>
      </c>
      <c r="I111" s="11" t="s">
        <v>2080</v>
      </c>
      <c r="J111" s="3">
        <v>42450</v>
      </c>
      <c r="K111" s="2" t="s">
        <v>39</v>
      </c>
      <c r="L111" s="2" t="s">
        <v>619</v>
      </c>
      <c r="M111" s="2" t="s">
        <v>30</v>
      </c>
      <c r="N111" s="2" t="s">
        <v>31</v>
      </c>
      <c r="O111" s="2" t="s">
        <v>378</v>
      </c>
      <c r="P111" s="4">
        <v>23474</v>
      </c>
      <c r="Q111" s="4">
        <v>24025</v>
      </c>
      <c r="R111" s="4">
        <v>551</v>
      </c>
      <c r="S111" s="5">
        <v>9.31</v>
      </c>
      <c r="T111" s="4">
        <v>0</v>
      </c>
      <c r="U111" s="4">
        <v>0</v>
      </c>
      <c r="V111" s="4">
        <v>0</v>
      </c>
      <c r="W111" s="5">
        <v>0</v>
      </c>
      <c r="X111" s="5">
        <v>0</v>
      </c>
      <c r="Y111" s="14">
        <v>9.31</v>
      </c>
      <c r="Z111" s="14">
        <v>0</v>
      </c>
      <c r="AA111" s="14">
        <v>9.31</v>
      </c>
      <c r="AB111" s="4">
        <v>24580</v>
      </c>
      <c r="AC111" s="55"/>
      <c r="AD111" s="59">
        <f t="shared" si="7"/>
        <v>405.73</v>
      </c>
      <c r="AE111" s="59">
        <f t="shared" si="8"/>
        <v>406.02249999999998</v>
      </c>
      <c r="AF111" s="102">
        <f>IFERROR(IFERROR(VLOOKUP($G111,'FPO034'!$J$9:$Q$196,7,FALSE),(VLOOKUP($H111,'FPO034'!$J$9:$Q$196,7,FALSE))),"No PO")</f>
        <v>2608.8000000000002</v>
      </c>
      <c r="AG111" s="102">
        <f>IFERROR(IFERROR(VLOOKUP($G111,'FPO034'!$J$9:$Q$196,8,FALSE),(VLOOKUP($H111,'FPO034'!$J$9:$Q$196,8,FALSE))),"No PO")</f>
        <v>0</v>
      </c>
      <c r="AH111" s="102" t="str">
        <f t="shared" si="9"/>
        <v>--</v>
      </c>
      <c r="AI111" s="59">
        <f>IFERROR(VLOOKUP($E111,'Rev2 Aug 16'!$D$1:$Z$300,22,FALSE),"-")</f>
        <v>9.31</v>
      </c>
      <c r="AJ111" s="59" t="str">
        <f>IFERROR(VLOOKUP($E111,'Rev2 Aug 16'!$D$1:$Z$300,5,FALSE),"-")</f>
        <v>WAY2001H6AF</v>
      </c>
      <c r="AK111" s="59" t="str">
        <f>IFERROR(VLOOKUP(AJ111,'Paid Invoices'!$F$6:$I$381,3,FALSE),"")</f>
        <v/>
      </c>
      <c r="AL111" s="59" t="str">
        <f>IFERROR(VLOOKUP(AJ111,'Open Invoices'!$D$1:$E$3000,2,FALSE),"")</f>
        <v/>
      </c>
      <c r="AM111" s="59">
        <f>IFERROR(VLOOKUP($E111,'Rev2 July 16'!$D$1:$Z$300,22,FALSE),"-")</f>
        <v>48.96</v>
      </c>
      <c r="AN111" s="59" t="str">
        <f>IFERROR(VLOOKUP($E111,'Rev2 July 16'!$D$1:$Z$300,5,FALSE),"-")</f>
        <v>WAY2001G6AG</v>
      </c>
      <c r="AO111" s="59" t="str">
        <f>IFERROR(VLOOKUP(AN111,'Paid Invoices'!$F$6:$I$381,3,FALSE),"")</f>
        <v/>
      </c>
      <c r="AP111" s="59" t="str">
        <f>IFERROR(VLOOKUP(AN111,'Open Invoices'!$D$1:$E$3000,2,FALSE),"")</f>
        <v/>
      </c>
      <c r="AQ111" s="59">
        <f>IFERROR(VLOOKUP($E111,'Rev June 16'!$D$1:$Z$300,22,FALSE),"-")</f>
        <v>14.09</v>
      </c>
      <c r="AR111" s="59" t="str">
        <f>IFERROR(VLOOKUP($E111,'Rev June 16'!$D$1:$Z$300,4,FALSE),"-")</f>
        <v>WAY2001F6AF</v>
      </c>
      <c r="AS111" s="59" t="str">
        <f>IFERROR(VLOOKUP(AR111,'Paid Invoices'!$F$6:$I$381,3,FALSE),"")</f>
        <v/>
      </c>
      <c r="AT111" s="59" t="str">
        <f>IFERROR(VLOOKUP(AR111,'Open Invoices'!$D$1:$E$3000,2,FALSE),"")</f>
        <v/>
      </c>
      <c r="AU111" s="59">
        <f>IFERROR(VLOOKUP($E111,'May 2016'!$D$1:$Z$300,22,FALSE),"-")</f>
        <v>198.85</v>
      </c>
      <c r="AV111" s="59" t="str">
        <f>IFERROR(VLOOKUP($E111,'May 2016'!$D$1:$Z$300,4,FALSE),"-")</f>
        <v>WAY2001E6AF</v>
      </c>
      <c r="AW111" s="59" t="str">
        <f>IFERROR(VLOOKUP(AV111,'Paid Invoices'!$F$6:$I$381,3,FALSE),"")</f>
        <v/>
      </c>
      <c r="AX111" s="59" t="str">
        <f>IFERROR(VLOOKUP(AV111,'Open Invoices'!$D$1:$E$3000,2,FALSE),"")</f>
        <v/>
      </c>
      <c r="AY111" s="59">
        <f>IFERROR(VLOOKUP($E111,'Apr 2016'!$D$1:$Z$300,22,FALSE),"-")</f>
        <v>134.52000000000001</v>
      </c>
      <c r="AZ111" s="59" t="str">
        <f>IFERROR(VLOOKUP($E111,'Apr 2016'!$D$1:$Z$300,4,FALSE),"-")</f>
        <v>WAY2001D6AD</v>
      </c>
      <c r="BA111" s="59" t="str">
        <f>IFERROR(VLOOKUP(AZ111,'Paid Invoices'!$F$6:$I$381,3,FALSE),"")</f>
        <v/>
      </c>
      <c r="BB111" s="59" t="str">
        <f>IFERROR(VLOOKUP(AZ111,'Open Invoices'!$D$1:$E$3000,2,FALSE),"")</f>
        <v/>
      </c>
      <c r="BC111" s="59">
        <f>IFERROR(VLOOKUP($E111,'Mar 2016'!$D$1:$Z$300,22,FALSE),"-")</f>
        <v>0</v>
      </c>
      <c r="BD111" s="59" t="str">
        <f>IFERROR(VLOOKUP($E111,'Mar 2016'!$D$1:$Z$300,4,FALSE),"-")</f>
        <v>WAY2001C6A</v>
      </c>
      <c r="BE111" s="59" t="str">
        <f>IFERROR(VLOOKUP(BD111,'Paid Invoices'!$F$6:$I$381,3,FALSE),"")</f>
        <v/>
      </c>
      <c r="BF111" s="59" t="str">
        <f>IFERROR(VLOOKUP(BD111,'Open Invoices'!$D$1:$E$3000,2,FALSE),"")</f>
        <v/>
      </c>
      <c r="BG111" s="59" t="str">
        <f>IFERROR(VLOOKUP($E111,'Feb 2016'!$D$1:$Z$300,22,FALSE),"-")</f>
        <v>-</v>
      </c>
      <c r="BH111" s="59" t="str">
        <f>IFERROR(VLOOKUP($E111,'Feb 2016'!$D$1:$Z$300,4,FALSE),"-")</f>
        <v>-</v>
      </c>
      <c r="BI111" s="59" t="str">
        <f>IFERROR(VLOOKUP(BH111,'Paid Invoices'!$F$6:$I$381,3,FALSE),"")</f>
        <v/>
      </c>
      <c r="BJ111" s="59" t="str">
        <f>IFERROR(VLOOKUP(BH111,'Open Invoices'!$D$1:$E$3000,2,FALSE),"")</f>
        <v/>
      </c>
      <c r="BK111" s="59" t="str">
        <f>IFERROR(VLOOKUP($E111,'Jan 2016'!$D$1:$Z$300,22,FALSE),"-")</f>
        <v>-</v>
      </c>
      <c r="BL111" s="59" t="str">
        <f>IFERROR(VLOOKUP($E111,'Jan 2016'!$D$1:$Z$300,4,FALSE),"-")</f>
        <v>-</v>
      </c>
      <c r="BM111" s="59" t="str">
        <f>IFERROR(VLOOKUP(BL111,'Paid Invoices'!$F$6:$I$381,3,FALSE),"")</f>
        <v/>
      </c>
      <c r="BN111" s="59" t="str">
        <f>IFERROR(VLOOKUP(BL111,'Open Invoices'!$D$1:$E$3000,2,FALSE),"")</f>
        <v/>
      </c>
      <c r="BO111" s="59" t="str">
        <f>IFERROR(VLOOKUP($E111,'Dec 2015'!$D$1:$Z$300,22,FALSE),"-")</f>
        <v>-</v>
      </c>
      <c r="BP111" s="59" t="str">
        <f>IFERROR(VLOOKUP($E111,'Dec 2015'!$D$1:$Z$300,4,FALSE),"-")</f>
        <v>-</v>
      </c>
      <c r="BQ111" s="59" t="str">
        <f>IFERROR(VLOOKUP(BP111,'Paid Invoices'!$F$6:$I$381,3,FALSE),"")</f>
        <v/>
      </c>
      <c r="BR111" s="59" t="str">
        <f>IFERROR(VLOOKUP(BP111,'Open Invoices'!$D$1:$E$3000,2,FALSE),"")</f>
        <v/>
      </c>
      <c r="BS111" s="59" t="str">
        <f>IFERROR(VLOOKUP($E111,'Nov 2015'!$D$1:$Z$300,22,FALSE),"-")</f>
        <v>-</v>
      </c>
      <c r="BT111" s="59" t="str">
        <f>IFERROR(VLOOKUP($E111,'Nov 2015'!$D$1:$Z$300,4,FALSE),"-")</f>
        <v>-</v>
      </c>
      <c r="BU111" s="59" t="str">
        <f>IFERROR(VLOOKUP(BT111,'Paid Invoices'!$F$6:$I$381,3,FALSE),"")</f>
        <v/>
      </c>
      <c r="BV111" s="59" t="str">
        <f>IFERROR(VLOOKUP(BT111,'Open Invoices'!$D$1:$E$3000,2,FALSE),"")</f>
        <v/>
      </c>
      <c r="BW111" s="59" t="str">
        <f>IFERROR(VLOOKUP($E111,'Oct 2015'!$D$1:$Z$300,22,FALSE),"-")</f>
        <v>-</v>
      </c>
      <c r="BX111" s="59" t="str">
        <f>IFERROR(VLOOKUP($E111,'Oct 2015'!$D$1:$Z$300,4,FALSE),"-")</f>
        <v>-</v>
      </c>
      <c r="BY111" s="59" t="str">
        <f>IFERROR(VLOOKUP(BX111,'Paid Invoices'!$F$6:$I$381,3,FALSE),"")</f>
        <v/>
      </c>
      <c r="BZ111" s="59" t="str">
        <f>IFERROR(VLOOKUP(BX111,'Open Invoices'!$D$1:$E$3000,2,FALSE),"")</f>
        <v/>
      </c>
      <c r="CA111" s="59" t="str">
        <f>IFERROR(VLOOKUP($E111,'Sep 2015'!$D$1:$Z$300,22,FALSE),"-")</f>
        <v>-</v>
      </c>
      <c r="CB111" s="59" t="str">
        <f>IFERROR(VLOOKUP($E111,'Sep 2015'!$D$1:$Z$300,4,FALSE),"-")</f>
        <v>-</v>
      </c>
      <c r="CC111" s="59" t="str">
        <f>IFERROR(VLOOKUP(CB111,'Paid Invoices'!$F$6:$I$381,3,FALSE),"")</f>
        <v/>
      </c>
      <c r="CD111" s="59" t="str">
        <f>IFERROR(VLOOKUP(CB111,'Open Invoices'!$D$1:$E$3000,2,FALSE),"")</f>
        <v/>
      </c>
      <c r="CE111" s="52"/>
      <c r="CF111" s="52" t="s">
        <v>2115</v>
      </c>
      <c r="CG111" s="49" t="str">
        <f>IFERROR(IFERROR(VLOOKUP($E111,'Asset Group  All Assets'!$B$1:$C$500,2,FALSE),(VLOOKUP($E111,'Missing-WSU-POs'!$B$1:$D$500,3,FALSE))),"?")</f>
        <v>P0768367</v>
      </c>
      <c r="CH111" s="31" t="str">
        <f t="shared" si="6"/>
        <v>P0768367</v>
      </c>
      <c r="CI111" s="31" t="str">
        <f t="shared" si="10"/>
        <v/>
      </c>
      <c r="CJ111" s="29" t="str">
        <f>IFERROR(IF(VLOOKUP($E111,'Org July 2016 '!$D$1:$Z$500,3,FALSE)=G111,"-","Wrong PO"),"new")</f>
        <v>Wrong PO</v>
      </c>
      <c r="CK111" s="32">
        <f>IF(CJ111="wrong PO",(VLOOKUP($E111,'Org July 2016 '!$D$1:$Z$500,3,FALSE)),"")</f>
        <v>0</v>
      </c>
      <c r="CL111" s="29" t="str">
        <f>IFERROR(IF(VLOOKUP($E111,'Org June 2016 '!$D$1:$Z$500,3,FALSE)=G111,"-","Wrong PO"),"new")</f>
        <v>Wrong PO</v>
      </c>
      <c r="CM111" s="32">
        <f>IF(CL111="wrong PO",(VLOOKUP($E111,'Org June 2016 '!$D$1:$Z$500,3,FALSE)),"")</f>
        <v>0</v>
      </c>
      <c r="CN111" s="29" t="str">
        <f>IFERROR(IF(VLOOKUP($E111,'May 2016'!D110:Z609,3,FALSE)=G111,"-","Wrong PO"),"new")</f>
        <v>new</v>
      </c>
      <c r="CO111" s="32" t="str">
        <f>IF(CN111="wrong PO",(VLOOKUP($E111,'May 2016'!D110:Z609,3,FALSE)),"")</f>
        <v/>
      </c>
      <c r="CP111" s="29" t="str">
        <f>IFERROR(IF(VLOOKUP($E111,'Apr 2016'!$D$1:$Z$500,3,FALSE)=G111,"-","Wrong PO"),"new")</f>
        <v>-</v>
      </c>
      <c r="CQ111" s="32" t="str">
        <f>IF(CP111="wrong PO",(VLOOKUP($E111,'Apr 2016'!$D$1:$Z$500,3,FALSE)),"")</f>
        <v/>
      </c>
      <c r="CR111" s="32" t="str">
        <f>IFERROR(IF(VLOOKUP($E111,'Mar 2016'!$D$1:$Z$500,3,FALSE)=G111,"-","Wrong PO"),"new")</f>
        <v>-</v>
      </c>
      <c r="CS111" s="32" t="str">
        <f>IF(CP111="wrong PO",(VLOOKUP($E111,'Mar 2016'!$D$1:$Z$500,3,FALSE)),"")</f>
        <v/>
      </c>
      <c r="CT111" s="32" t="str">
        <f>IFERROR(IF(VLOOKUP($E111,'Feb 2016'!$D$1:$Z$500,3,FALSE)=G111,"-","Wrong PO"),"new")</f>
        <v>new</v>
      </c>
      <c r="CU111" s="32" t="str">
        <f>IF(CP111="wrong PO",(VLOOKUP($E111,'Feb 2016'!$D$1:$Z$500,3,FALSE)),"")</f>
        <v/>
      </c>
      <c r="CV111" s="29" t="str">
        <f>IFERROR(IF(VLOOKUP($E111,'Jan 2016'!$D$1:$Z$500,3,FALSE)=G111,"-","Wrong PO"),"new")</f>
        <v>new</v>
      </c>
      <c r="CW111" s="32" t="str">
        <f>IF(CV111="wrong PO",(VLOOKUP($E111,'Jan 2016'!$D$1:$Z$500,3,FALSE)),"")</f>
        <v/>
      </c>
      <c r="CX111" s="29" t="str">
        <f>IFERROR(IF(VLOOKUP($E111,'Dec 2015'!$D$1:$Z$500,3,FALSE)=G111,"-","Wrong PO"),"new")</f>
        <v>new</v>
      </c>
      <c r="CY111" s="32" t="str">
        <f>IF(CX111="wrong PO",(VLOOKUP($E111,'Dec 2015'!$D$1:$Z$500,3,FALSE)),"")</f>
        <v/>
      </c>
      <c r="CZ111" s="29" t="str">
        <f>IFERROR(IF(VLOOKUP($E111,'Nov 2015'!$D$1:$Z$500,3,FALSE)=G111,"-","Wrong PO"),"new")</f>
        <v>new</v>
      </c>
      <c r="DA111" s="32" t="str">
        <f>IF(CZ111="wrong PO",(VLOOKUP($E111,'Nov 2015'!$D$1:$Z$500,3,FALSE)),"")</f>
        <v/>
      </c>
      <c r="DB111" s="29" t="str">
        <f>IFERROR(IF(VLOOKUP($E111,'Oct 2015'!$D$1:$Z$500,3,FALSE)=G111,"-","Wrong PO"),"new")</f>
        <v>new</v>
      </c>
      <c r="DC111" s="32" t="str">
        <f>IF(DB111="wrong PO",(VLOOKUP($E111,'Oct 2015'!$D$1:$Z$500,3,FALSE)),"")</f>
        <v/>
      </c>
      <c r="DD111" s="29" t="str">
        <f>IFERROR(IF(VLOOKUP($E111,'Sep 2015'!$D$1:$Z$500,3,FALSE)=G111,"-","Wrong PO"),"new")</f>
        <v>new</v>
      </c>
      <c r="DE111" s="32" t="str">
        <f>IF(DD111="wrong PO",(VLOOKUP($E111,'Sep 2015'!$D$1:$Z$500,3,FALSE)),"")</f>
        <v/>
      </c>
    </row>
    <row r="112" spans="1:109">
      <c r="A112" s="115">
        <v>111</v>
      </c>
      <c r="B112" s="2" t="s">
        <v>841</v>
      </c>
      <c r="C112" s="2" t="s">
        <v>510</v>
      </c>
      <c r="D112" s="2" t="s">
        <v>76</v>
      </c>
      <c r="E112" s="2" t="s">
        <v>336</v>
      </c>
      <c r="F112" s="2" t="s">
        <v>617</v>
      </c>
      <c r="G112" s="21" t="s">
        <v>138</v>
      </c>
      <c r="H112" s="21" t="str">
        <f>IFERROR(VLOOKUP($E112,'Wayne Master'!$B$1:$C$315,2,FALSE),"not on master")</f>
        <v>P0768367</v>
      </c>
      <c r="I112" s="11" t="s">
        <v>2080</v>
      </c>
      <c r="J112" s="3">
        <v>42450</v>
      </c>
      <c r="K112" s="2" t="s">
        <v>39</v>
      </c>
      <c r="L112" s="2" t="s">
        <v>619</v>
      </c>
      <c r="M112" s="2" t="s">
        <v>30</v>
      </c>
      <c r="N112" s="2" t="s">
        <v>31</v>
      </c>
      <c r="O112" s="2" t="s">
        <v>378</v>
      </c>
      <c r="P112" s="4">
        <v>24452</v>
      </c>
      <c r="Q112" s="4">
        <v>26764</v>
      </c>
      <c r="R112" s="4">
        <v>2312</v>
      </c>
      <c r="S112" s="5">
        <v>39.07</v>
      </c>
      <c r="T112" s="4">
        <v>4784</v>
      </c>
      <c r="U112" s="4">
        <v>7292</v>
      </c>
      <c r="V112" s="4">
        <v>2508</v>
      </c>
      <c r="W112" s="5">
        <v>149.97999999999999</v>
      </c>
      <c r="X112" s="5">
        <v>0</v>
      </c>
      <c r="Y112" s="14">
        <v>189.05</v>
      </c>
      <c r="Z112" s="14">
        <v>0</v>
      </c>
      <c r="AA112" s="14">
        <v>189.05</v>
      </c>
      <c r="AB112" s="4">
        <v>24580</v>
      </c>
      <c r="AC112" s="55"/>
      <c r="AD112" s="59">
        <f t="shared" si="7"/>
        <v>887.66</v>
      </c>
      <c r="AE112" s="59">
        <f t="shared" si="8"/>
        <v>888.3732</v>
      </c>
      <c r="AF112" s="102">
        <f>IFERROR(IFERROR(VLOOKUP($G112,'FPO034'!$J$9:$Q$196,7,FALSE),(VLOOKUP($H112,'FPO034'!$J$9:$Q$196,7,FALSE))),"No PO")</f>
        <v>2608.8000000000002</v>
      </c>
      <c r="AG112" s="102">
        <f>IFERROR(IFERROR(VLOOKUP($G112,'FPO034'!$J$9:$Q$196,8,FALSE),(VLOOKUP($H112,'FPO034'!$J$9:$Q$196,8,FALSE))),"No PO")</f>
        <v>0</v>
      </c>
      <c r="AH112" s="102" t="str">
        <f t="shared" si="9"/>
        <v>--</v>
      </c>
      <c r="AI112" s="59">
        <f>IFERROR(VLOOKUP($E112,'Rev2 Aug 16'!$D$1:$Z$300,22,FALSE),"-")</f>
        <v>189.05</v>
      </c>
      <c r="AJ112" s="59" t="str">
        <f>IFERROR(VLOOKUP($E112,'Rev2 Aug 16'!$D$1:$Z$300,5,FALSE),"-")</f>
        <v>WAY2001H6AF</v>
      </c>
      <c r="AK112" s="59" t="str">
        <f>IFERROR(VLOOKUP(AJ112,'Paid Invoices'!$F$6:$I$381,3,FALSE),"")</f>
        <v/>
      </c>
      <c r="AL112" s="59" t="str">
        <f>IFERROR(VLOOKUP(AJ112,'Open Invoices'!$D$1:$E$3000,2,FALSE),"")</f>
        <v/>
      </c>
      <c r="AM112" s="59">
        <f>IFERROR(VLOOKUP($E112,'Rev2 July 16'!$D$1:$Z$300,22,FALSE),"-")</f>
        <v>149.44999999999999</v>
      </c>
      <c r="AN112" s="59" t="str">
        <f>IFERROR(VLOOKUP($E112,'Rev2 July 16'!$D$1:$Z$300,5,FALSE),"-")</f>
        <v>WAY2001G6AG</v>
      </c>
      <c r="AO112" s="59" t="str">
        <f>IFERROR(VLOOKUP(AN112,'Paid Invoices'!$F$6:$I$381,3,FALSE),"")</f>
        <v/>
      </c>
      <c r="AP112" s="59" t="str">
        <f>IFERROR(VLOOKUP(AN112,'Open Invoices'!$D$1:$E$3000,2,FALSE),"")</f>
        <v/>
      </c>
      <c r="AQ112" s="59">
        <f>IFERROR(VLOOKUP($E112,'Rev June 16'!$D$1:$Z$300,22,FALSE),"-")</f>
        <v>241.67</v>
      </c>
      <c r="AR112" s="59" t="str">
        <f>IFERROR(VLOOKUP($E112,'Rev June 16'!$D$1:$Z$300,4,FALSE),"-")</f>
        <v>WAY2001F6AF</v>
      </c>
      <c r="AS112" s="59" t="str">
        <f>IFERROR(VLOOKUP(AR112,'Paid Invoices'!$F$6:$I$381,3,FALSE),"")</f>
        <v/>
      </c>
      <c r="AT112" s="59" t="str">
        <f>IFERROR(VLOOKUP(AR112,'Open Invoices'!$D$1:$E$3000,2,FALSE),"")</f>
        <v/>
      </c>
      <c r="AU112" s="59">
        <f>IFERROR(VLOOKUP($E112,'May 2016'!$D$1:$Z$300,22,FALSE),"-")</f>
        <v>132.76</v>
      </c>
      <c r="AV112" s="59" t="str">
        <f>IFERROR(VLOOKUP($E112,'May 2016'!$D$1:$Z$300,4,FALSE),"-")</f>
        <v>WAY2001E6AF</v>
      </c>
      <c r="AW112" s="59" t="str">
        <f>IFERROR(VLOOKUP(AV112,'Paid Invoices'!$F$6:$I$381,3,FALSE),"")</f>
        <v/>
      </c>
      <c r="AX112" s="59" t="str">
        <f>IFERROR(VLOOKUP(AV112,'Open Invoices'!$D$1:$E$3000,2,FALSE),"")</f>
        <v/>
      </c>
      <c r="AY112" s="59">
        <f>IFERROR(VLOOKUP($E112,'Apr 2016'!$D$1:$Z$300,22,FALSE),"-")</f>
        <v>174.73</v>
      </c>
      <c r="AZ112" s="59" t="str">
        <f>IFERROR(VLOOKUP($E112,'Apr 2016'!$D$1:$Z$300,4,FALSE),"-")</f>
        <v>WAY2001D6AD</v>
      </c>
      <c r="BA112" s="59" t="str">
        <f>IFERROR(VLOOKUP(AZ112,'Paid Invoices'!$F$6:$I$381,3,FALSE),"")</f>
        <v/>
      </c>
      <c r="BB112" s="59" t="str">
        <f>IFERROR(VLOOKUP(AZ112,'Open Invoices'!$D$1:$E$3000,2,FALSE),"")</f>
        <v/>
      </c>
      <c r="BC112" s="59">
        <f>IFERROR(VLOOKUP($E112,'Mar 2016'!$D$1:$Z$300,22,FALSE),"-")</f>
        <v>0</v>
      </c>
      <c r="BD112" s="59" t="str">
        <f>IFERROR(VLOOKUP($E112,'Mar 2016'!$D$1:$Z$300,4,FALSE),"-")</f>
        <v>WAY2001C6A</v>
      </c>
      <c r="BE112" s="59" t="str">
        <f>IFERROR(VLOOKUP(BD112,'Paid Invoices'!$F$6:$I$381,3,FALSE),"")</f>
        <v/>
      </c>
      <c r="BF112" s="59" t="str">
        <f>IFERROR(VLOOKUP(BD112,'Open Invoices'!$D$1:$E$3000,2,FALSE),"")</f>
        <v/>
      </c>
      <c r="BG112" s="59" t="str">
        <f>IFERROR(VLOOKUP($E112,'Feb 2016'!$D$1:$Z$300,22,FALSE),"-")</f>
        <v>-</v>
      </c>
      <c r="BH112" s="59" t="str">
        <f>IFERROR(VLOOKUP($E112,'Feb 2016'!$D$1:$Z$300,4,FALSE),"-")</f>
        <v>-</v>
      </c>
      <c r="BI112" s="59" t="str">
        <f>IFERROR(VLOOKUP(BH112,'Paid Invoices'!$F$6:$I$381,3,FALSE),"")</f>
        <v/>
      </c>
      <c r="BJ112" s="59" t="str">
        <f>IFERROR(VLOOKUP(BH112,'Open Invoices'!$D$1:$E$3000,2,FALSE),"")</f>
        <v/>
      </c>
      <c r="BK112" s="59" t="str">
        <f>IFERROR(VLOOKUP($E112,'Jan 2016'!$D$1:$Z$300,22,FALSE),"-")</f>
        <v>-</v>
      </c>
      <c r="BL112" s="59" t="str">
        <f>IFERROR(VLOOKUP($E112,'Jan 2016'!$D$1:$Z$300,4,FALSE),"-")</f>
        <v>-</v>
      </c>
      <c r="BM112" s="59" t="str">
        <f>IFERROR(VLOOKUP(BL112,'Paid Invoices'!$F$6:$I$381,3,FALSE),"")</f>
        <v/>
      </c>
      <c r="BN112" s="59" t="str">
        <f>IFERROR(VLOOKUP(BL112,'Open Invoices'!$D$1:$E$3000,2,FALSE),"")</f>
        <v/>
      </c>
      <c r="BO112" s="59" t="str">
        <f>IFERROR(VLOOKUP($E112,'Dec 2015'!$D$1:$Z$300,22,FALSE),"-")</f>
        <v>-</v>
      </c>
      <c r="BP112" s="59" t="str">
        <f>IFERROR(VLOOKUP($E112,'Dec 2015'!$D$1:$Z$300,4,FALSE),"-")</f>
        <v>-</v>
      </c>
      <c r="BQ112" s="59" t="str">
        <f>IFERROR(VLOOKUP(BP112,'Paid Invoices'!$F$6:$I$381,3,FALSE),"")</f>
        <v/>
      </c>
      <c r="BR112" s="59" t="str">
        <f>IFERROR(VLOOKUP(BP112,'Open Invoices'!$D$1:$E$3000,2,FALSE),"")</f>
        <v/>
      </c>
      <c r="BS112" s="59" t="str">
        <f>IFERROR(VLOOKUP($E112,'Nov 2015'!$D$1:$Z$300,22,FALSE),"-")</f>
        <v>-</v>
      </c>
      <c r="BT112" s="59" t="str">
        <f>IFERROR(VLOOKUP($E112,'Nov 2015'!$D$1:$Z$300,4,FALSE),"-")</f>
        <v>-</v>
      </c>
      <c r="BU112" s="59" t="str">
        <f>IFERROR(VLOOKUP(BT112,'Paid Invoices'!$F$6:$I$381,3,FALSE),"")</f>
        <v/>
      </c>
      <c r="BV112" s="59" t="str">
        <f>IFERROR(VLOOKUP(BT112,'Open Invoices'!$D$1:$E$3000,2,FALSE),"")</f>
        <v/>
      </c>
      <c r="BW112" s="59" t="str">
        <f>IFERROR(VLOOKUP($E112,'Oct 2015'!$D$1:$Z$300,22,FALSE),"-")</f>
        <v>-</v>
      </c>
      <c r="BX112" s="59" t="str">
        <f>IFERROR(VLOOKUP($E112,'Oct 2015'!$D$1:$Z$300,4,FALSE),"-")</f>
        <v>-</v>
      </c>
      <c r="BY112" s="59" t="str">
        <f>IFERROR(VLOOKUP(BX112,'Paid Invoices'!$F$6:$I$381,3,FALSE),"")</f>
        <v/>
      </c>
      <c r="BZ112" s="59" t="str">
        <f>IFERROR(VLOOKUP(BX112,'Open Invoices'!$D$1:$E$3000,2,FALSE),"")</f>
        <v/>
      </c>
      <c r="CA112" s="59" t="str">
        <f>IFERROR(VLOOKUP($E112,'Sep 2015'!$D$1:$Z$300,22,FALSE),"-")</f>
        <v>-</v>
      </c>
      <c r="CB112" s="59" t="str">
        <f>IFERROR(VLOOKUP($E112,'Sep 2015'!$D$1:$Z$300,4,FALSE),"-")</f>
        <v>-</v>
      </c>
      <c r="CC112" s="59" t="str">
        <f>IFERROR(VLOOKUP(CB112,'Paid Invoices'!$F$6:$I$381,3,FALSE),"")</f>
        <v/>
      </c>
      <c r="CD112" s="59" t="str">
        <f>IFERROR(VLOOKUP(CB112,'Open Invoices'!$D$1:$E$3000,2,FALSE),"")</f>
        <v/>
      </c>
      <c r="CE112" s="52"/>
      <c r="CF112" s="52" t="s">
        <v>2115</v>
      </c>
      <c r="CG112" s="49" t="str">
        <f>IFERROR(IFERROR(VLOOKUP($E112,'Asset Group  All Assets'!$B$1:$C$500,2,FALSE),(VLOOKUP($E112,'Missing-WSU-POs'!$B$1:$D$500,3,FALSE))),"?")</f>
        <v>P0768367</v>
      </c>
      <c r="CH112" s="31" t="str">
        <f t="shared" si="6"/>
        <v>P0768367</v>
      </c>
      <c r="CI112" s="31" t="str">
        <f t="shared" si="10"/>
        <v/>
      </c>
      <c r="CJ112" s="29" t="str">
        <f>IFERROR(IF(VLOOKUP($E112,'Org July 2016 '!$D$1:$Z$500,3,FALSE)=G112,"-","Wrong PO"),"new")</f>
        <v>Wrong PO</v>
      </c>
      <c r="CK112" s="32">
        <f>IF(CJ112="wrong PO",(VLOOKUP($E112,'Org July 2016 '!$D$1:$Z$500,3,FALSE)),"")</f>
        <v>0</v>
      </c>
      <c r="CL112" s="29" t="str">
        <f>IFERROR(IF(VLOOKUP($E112,'Org June 2016 '!$D$1:$Z$500,3,FALSE)=G112,"-","Wrong PO"),"new")</f>
        <v>Wrong PO</v>
      </c>
      <c r="CM112" s="32">
        <f>IF(CL112="wrong PO",(VLOOKUP($E112,'Org June 2016 '!$D$1:$Z$500,3,FALSE)),"")</f>
        <v>0</v>
      </c>
      <c r="CN112" s="29" t="str">
        <f>IFERROR(IF(VLOOKUP($E112,'May 2016'!D111:Z610,3,FALSE)=G112,"-","Wrong PO"),"new")</f>
        <v>new</v>
      </c>
      <c r="CO112" s="32" t="str">
        <f>IF(CN112="wrong PO",(VLOOKUP($E112,'May 2016'!D111:Z610,3,FALSE)),"")</f>
        <v/>
      </c>
      <c r="CP112" s="29" t="str">
        <f>IFERROR(IF(VLOOKUP($E112,'Apr 2016'!$D$1:$Z$500,3,FALSE)=G112,"-","Wrong PO"),"new")</f>
        <v>-</v>
      </c>
      <c r="CQ112" s="32" t="str">
        <f>IF(CP112="wrong PO",(VLOOKUP($E112,'Apr 2016'!$D$1:$Z$500,3,FALSE)),"")</f>
        <v/>
      </c>
      <c r="CR112" s="32" t="str">
        <f>IFERROR(IF(VLOOKUP($E112,'Mar 2016'!$D$1:$Z$500,3,FALSE)=G112,"-","Wrong PO"),"new")</f>
        <v>-</v>
      </c>
      <c r="CS112" s="32" t="str">
        <f>IF(CP112="wrong PO",(VLOOKUP($E112,'Mar 2016'!$D$1:$Z$500,3,FALSE)),"")</f>
        <v/>
      </c>
      <c r="CT112" s="32" t="str">
        <f>IFERROR(IF(VLOOKUP($E112,'Feb 2016'!$D$1:$Z$500,3,FALSE)=G112,"-","Wrong PO"),"new")</f>
        <v>new</v>
      </c>
      <c r="CU112" s="32" t="str">
        <f>IF(CP112="wrong PO",(VLOOKUP($E112,'Feb 2016'!$D$1:$Z$500,3,FALSE)),"")</f>
        <v/>
      </c>
      <c r="CV112" s="29" t="str">
        <f>IFERROR(IF(VLOOKUP($E112,'Jan 2016'!$D$1:$Z$500,3,FALSE)=G112,"-","Wrong PO"),"new")</f>
        <v>new</v>
      </c>
      <c r="CW112" s="32" t="str">
        <f>IF(CV112="wrong PO",(VLOOKUP($E112,'Jan 2016'!$D$1:$Z$500,3,FALSE)),"")</f>
        <v/>
      </c>
      <c r="CX112" s="29" t="str">
        <f>IFERROR(IF(VLOOKUP($E112,'Dec 2015'!$D$1:$Z$500,3,FALSE)=G112,"-","Wrong PO"),"new")</f>
        <v>new</v>
      </c>
      <c r="CY112" s="32" t="str">
        <f>IF(CX112="wrong PO",(VLOOKUP($E112,'Dec 2015'!$D$1:$Z$500,3,FALSE)),"")</f>
        <v/>
      </c>
      <c r="CZ112" s="29" t="str">
        <f>IFERROR(IF(VLOOKUP($E112,'Nov 2015'!$D$1:$Z$500,3,FALSE)=G112,"-","Wrong PO"),"new")</f>
        <v>new</v>
      </c>
      <c r="DA112" s="32" t="str">
        <f>IF(CZ112="wrong PO",(VLOOKUP($E112,'Nov 2015'!$D$1:$Z$500,3,FALSE)),"")</f>
        <v/>
      </c>
      <c r="DB112" s="29" t="str">
        <f>IFERROR(IF(VLOOKUP($E112,'Oct 2015'!$D$1:$Z$500,3,FALSE)=G112,"-","Wrong PO"),"new")</f>
        <v>new</v>
      </c>
      <c r="DC112" s="32" t="str">
        <f>IF(DB112="wrong PO",(VLOOKUP($E112,'Oct 2015'!$D$1:$Z$500,3,FALSE)),"")</f>
        <v/>
      </c>
      <c r="DD112" s="29" t="str">
        <f>IFERROR(IF(VLOOKUP($E112,'Sep 2015'!$D$1:$Z$500,3,FALSE)=G112,"-","Wrong PO"),"new")</f>
        <v>new</v>
      </c>
      <c r="DE112" s="32" t="str">
        <f>IF(DD112="wrong PO",(VLOOKUP($E112,'Sep 2015'!$D$1:$Z$500,3,FALSE)),"")</f>
        <v/>
      </c>
    </row>
    <row r="113" spans="1:109">
      <c r="A113" s="115">
        <v>112</v>
      </c>
      <c r="B113" s="2" t="s">
        <v>841</v>
      </c>
      <c r="C113" s="2" t="s">
        <v>510</v>
      </c>
      <c r="D113" s="2" t="s">
        <v>48</v>
      </c>
      <c r="E113" s="2" t="s">
        <v>185</v>
      </c>
      <c r="F113" s="2" t="s">
        <v>532</v>
      </c>
      <c r="G113" s="21" t="s">
        <v>186</v>
      </c>
      <c r="H113" s="21" t="str">
        <f>IFERROR(VLOOKUP($E113,'Wayne Master'!$B$1:$C$315,2,FALSE),"not on master")</f>
        <v>P0770262</v>
      </c>
      <c r="I113" s="11" t="s">
        <v>2079</v>
      </c>
      <c r="J113" s="3">
        <v>42375</v>
      </c>
      <c r="K113" s="2" t="s">
        <v>39</v>
      </c>
      <c r="L113" s="2" t="s">
        <v>29</v>
      </c>
      <c r="M113" s="2" t="s">
        <v>30</v>
      </c>
      <c r="N113" s="2" t="s">
        <v>31</v>
      </c>
      <c r="O113" s="2" t="s">
        <v>32</v>
      </c>
      <c r="P113" s="4">
        <v>672</v>
      </c>
      <c r="Q113" s="4">
        <v>689</v>
      </c>
      <c r="R113" s="4">
        <v>17</v>
      </c>
      <c r="S113" s="5">
        <v>0.28999999999999998</v>
      </c>
      <c r="T113" s="4">
        <v>0</v>
      </c>
      <c r="U113" s="4">
        <v>0</v>
      </c>
      <c r="V113" s="4">
        <v>0</v>
      </c>
      <c r="W113" s="5">
        <v>0</v>
      </c>
      <c r="X113" s="5">
        <v>0</v>
      </c>
      <c r="Y113" s="14">
        <v>0.28999999999999998</v>
      </c>
      <c r="Z113" s="14">
        <v>0</v>
      </c>
      <c r="AA113" s="14">
        <v>0.28999999999999998</v>
      </c>
      <c r="AB113" s="4">
        <v>24580</v>
      </c>
      <c r="AC113" s="55"/>
      <c r="AD113" s="59">
        <f t="shared" si="7"/>
        <v>11.600000000000001</v>
      </c>
      <c r="AE113" s="59">
        <f t="shared" si="8"/>
        <v>11.644099999999998</v>
      </c>
      <c r="AF113" s="102">
        <f>IFERROR(IFERROR(VLOOKUP($G113,'FPO034'!$J$9:$Q$196,7,FALSE),(VLOOKUP($H113,'FPO034'!$J$9:$Q$196,7,FALSE))),"No PO")</f>
        <v>1866.04</v>
      </c>
      <c r="AG113" s="102">
        <f>IFERROR(IFERROR(VLOOKUP($G113,'FPO034'!$J$9:$Q$196,8,FALSE),(VLOOKUP($H113,'FPO034'!$J$9:$Q$196,8,FALSE))),"No PO")</f>
        <v>0</v>
      </c>
      <c r="AH113" s="102" t="str">
        <f t="shared" si="9"/>
        <v>--</v>
      </c>
      <c r="AI113" s="59">
        <f>IFERROR(VLOOKUP($E113,'Rev2 Aug 16'!$D$1:$Z$300,22,FALSE),"-")</f>
        <v>0.28999999999999998</v>
      </c>
      <c r="AJ113" s="59" t="str">
        <f>IFERROR(VLOOKUP($E113,'Rev2 Aug 16'!$D$1:$Z$300,5,FALSE),"-")</f>
        <v>WAY2001H6AG</v>
      </c>
      <c r="AK113" s="59" t="str">
        <f>IFERROR(VLOOKUP(AJ113,'Paid Invoices'!$F$6:$I$381,3,FALSE),"")</f>
        <v/>
      </c>
      <c r="AL113" s="59" t="str">
        <f>IFERROR(VLOOKUP(AJ113,'Open Invoices'!$D$1:$E$3000,2,FALSE),"")</f>
        <v/>
      </c>
      <c r="AM113" s="59">
        <f>IFERROR(VLOOKUP($E113,'Rev2 July 16'!$D$1:$Z$300,22,FALSE),"-")</f>
        <v>0.2</v>
      </c>
      <c r="AN113" s="59" t="str">
        <f>IFERROR(VLOOKUP($E113,'Rev2 July 16'!$D$1:$Z$300,5,FALSE),"-")</f>
        <v>WAY2001G6AH</v>
      </c>
      <c r="AO113" s="59" t="str">
        <f>IFERROR(VLOOKUP(AN113,'Paid Invoices'!$F$6:$I$381,3,FALSE),"")</f>
        <v/>
      </c>
      <c r="AP113" s="59" t="str">
        <f>IFERROR(VLOOKUP(AN113,'Open Invoices'!$D$1:$E$3000,2,FALSE),"")</f>
        <v/>
      </c>
      <c r="AQ113" s="59">
        <f>IFERROR(VLOOKUP($E113,'Rev June 16'!$D$1:$Z$300,22,FALSE),"-")</f>
        <v>0</v>
      </c>
      <c r="AR113" s="59" t="str">
        <f>IFERROR(VLOOKUP($E113,'Rev June 16'!$D$1:$Z$300,4,FALSE),"-")</f>
        <v>WAY2001F6AG</v>
      </c>
      <c r="AS113" s="59" t="str">
        <f>IFERROR(VLOOKUP(AR113,'Paid Invoices'!$F$6:$I$381,3,FALSE),"")</f>
        <v/>
      </c>
      <c r="AT113" s="59" t="str">
        <f>IFERROR(VLOOKUP(AR113,'Open Invoices'!$D$1:$E$3000,2,FALSE),"")</f>
        <v/>
      </c>
      <c r="AU113" s="59">
        <f>IFERROR(VLOOKUP($E113,'May 2016'!$D$1:$Z$300,22,FALSE),"-")</f>
        <v>3.72</v>
      </c>
      <c r="AV113" s="59" t="str">
        <f>IFERROR(VLOOKUP($E113,'May 2016'!$D$1:$Z$300,4,FALSE),"-")</f>
        <v>WAY2001E6A</v>
      </c>
      <c r="AW113" s="59" t="str">
        <f>IFERROR(VLOOKUP(AV113,'Paid Invoices'!$F$6:$I$381,3,FALSE),"")</f>
        <v/>
      </c>
      <c r="AX113" s="59" t="str">
        <f>IFERROR(VLOOKUP(AV113,'Open Invoices'!$D$1:$E$3000,2,FALSE),"")</f>
        <v/>
      </c>
      <c r="AY113" s="59">
        <f>IFERROR(VLOOKUP($E113,'Apr 2016'!$D$1:$Z$300,22,FALSE),"-")</f>
        <v>2.21</v>
      </c>
      <c r="AZ113" s="59" t="str">
        <f>IFERROR(VLOOKUP($E113,'Apr 2016'!$D$1:$Z$300,4,FALSE),"-")</f>
        <v>WAY2001D6AF</v>
      </c>
      <c r="BA113" s="59" t="str">
        <f>IFERROR(VLOOKUP(AZ113,'Paid Invoices'!$F$6:$I$381,3,FALSE),"")</f>
        <v/>
      </c>
      <c r="BB113" s="59" t="str">
        <f>IFERROR(VLOOKUP(AZ113,'Open Invoices'!$D$1:$E$3000,2,FALSE),"")</f>
        <v/>
      </c>
      <c r="BC113" s="59">
        <f>IFERROR(VLOOKUP($E113,'Mar 2016'!$D$1:$Z$300,22,FALSE),"-")</f>
        <v>0.56999999999999995</v>
      </c>
      <c r="BD113" s="59" t="str">
        <f>IFERROR(VLOOKUP($E113,'Mar 2016'!$D$1:$Z$300,4,FALSE),"-")</f>
        <v>WAY2001C6AA</v>
      </c>
      <c r="BE113" s="59" t="str">
        <f>IFERROR(VLOOKUP(BD113,'Paid Invoices'!$F$6:$I$381,3,FALSE),"")</f>
        <v/>
      </c>
      <c r="BF113" s="59" t="str">
        <f>IFERROR(VLOOKUP(BD113,'Open Invoices'!$D$1:$E$3000,2,FALSE),"")</f>
        <v/>
      </c>
      <c r="BG113" s="59">
        <f>IFERROR(VLOOKUP($E113,'Feb 2016'!$D$1:$Z$300,22,FALSE),"-")</f>
        <v>4.6100000000000003</v>
      </c>
      <c r="BH113" s="59" t="str">
        <f>IFERROR(VLOOKUP($E113,'Feb 2016'!$D$1:$Z$300,4,FALSE),"-")</f>
        <v>WAY2001B6X</v>
      </c>
      <c r="BI113" s="59" t="str">
        <f>IFERROR(VLOOKUP(BH113,'Paid Invoices'!$F$6:$I$381,3,FALSE),"")</f>
        <v/>
      </c>
      <c r="BJ113" s="59" t="str">
        <f>IFERROR(VLOOKUP(BH113,'Open Invoices'!$D$1:$E$3000,2,FALSE),"")</f>
        <v/>
      </c>
      <c r="BK113" s="59">
        <f>IFERROR(VLOOKUP($E113,'Jan 2016'!$D$1:$Z$300,22,FALSE),"-")</f>
        <v>0</v>
      </c>
      <c r="BL113" s="59" t="str">
        <f>IFERROR(VLOOKUP($E113,'Jan 2016'!$D$1:$Z$300,4,FALSE),"-")</f>
        <v>WAY2001A6A</v>
      </c>
      <c r="BM113" s="59" t="str">
        <f>IFERROR(VLOOKUP(BL113,'Paid Invoices'!$F$6:$I$381,3,FALSE),"")</f>
        <v/>
      </c>
      <c r="BN113" s="59" t="str">
        <f>IFERROR(VLOOKUP(BL113,'Open Invoices'!$D$1:$E$3000,2,FALSE),"")</f>
        <v/>
      </c>
      <c r="BO113" s="59" t="str">
        <f>IFERROR(VLOOKUP($E113,'Dec 2015'!$D$1:$Z$300,22,FALSE),"-")</f>
        <v>-</v>
      </c>
      <c r="BP113" s="59" t="str">
        <f>IFERROR(VLOOKUP($E113,'Dec 2015'!$D$1:$Z$300,4,FALSE),"-")</f>
        <v>-</v>
      </c>
      <c r="BQ113" s="59" t="str">
        <f>IFERROR(VLOOKUP(BP113,'Paid Invoices'!$F$6:$I$381,3,FALSE),"")</f>
        <v/>
      </c>
      <c r="BR113" s="59" t="str">
        <f>IFERROR(VLOOKUP(BP113,'Open Invoices'!$D$1:$E$3000,2,FALSE),"")</f>
        <v/>
      </c>
      <c r="BS113" s="59" t="str">
        <f>IFERROR(VLOOKUP($E113,'Nov 2015'!$D$1:$Z$300,22,FALSE),"-")</f>
        <v>-</v>
      </c>
      <c r="BT113" s="59" t="str">
        <f>IFERROR(VLOOKUP($E113,'Nov 2015'!$D$1:$Z$300,4,FALSE),"-")</f>
        <v>-</v>
      </c>
      <c r="BU113" s="59" t="str">
        <f>IFERROR(VLOOKUP(BT113,'Paid Invoices'!$F$6:$I$381,3,FALSE),"")</f>
        <v/>
      </c>
      <c r="BV113" s="59" t="str">
        <f>IFERROR(VLOOKUP(BT113,'Open Invoices'!$D$1:$E$3000,2,FALSE),"")</f>
        <v/>
      </c>
      <c r="BW113" s="59" t="str">
        <f>IFERROR(VLOOKUP($E113,'Oct 2015'!$D$1:$Z$300,22,FALSE),"-")</f>
        <v>-</v>
      </c>
      <c r="BX113" s="59" t="str">
        <f>IFERROR(VLOOKUP($E113,'Oct 2015'!$D$1:$Z$300,4,FALSE),"-")</f>
        <v>-</v>
      </c>
      <c r="BY113" s="59" t="str">
        <f>IFERROR(VLOOKUP(BX113,'Paid Invoices'!$F$6:$I$381,3,FALSE),"")</f>
        <v/>
      </c>
      <c r="BZ113" s="59" t="str">
        <f>IFERROR(VLOOKUP(BX113,'Open Invoices'!$D$1:$E$3000,2,FALSE),"")</f>
        <v/>
      </c>
      <c r="CA113" s="59" t="str">
        <f>IFERROR(VLOOKUP($E113,'Sep 2015'!$D$1:$Z$300,22,FALSE),"-")</f>
        <v>-</v>
      </c>
      <c r="CB113" s="59" t="str">
        <f>IFERROR(VLOOKUP($E113,'Sep 2015'!$D$1:$Z$300,4,FALSE),"-")</f>
        <v>-</v>
      </c>
      <c r="CC113" s="59" t="str">
        <f>IFERROR(VLOOKUP(CB113,'Paid Invoices'!$F$6:$I$381,3,FALSE),"")</f>
        <v/>
      </c>
      <c r="CD113" s="59" t="str">
        <f>IFERROR(VLOOKUP(CB113,'Open Invoices'!$D$1:$E$3000,2,FALSE),"")</f>
        <v/>
      </c>
      <c r="CE113" s="52"/>
      <c r="CF113" s="52" t="s">
        <v>2115</v>
      </c>
      <c r="CG113" s="49" t="str">
        <f>IFERROR(IFERROR(VLOOKUP($E113,'Asset Group  All Assets'!$B$1:$C$500,2,FALSE),(VLOOKUP($E113,'Missing-WSU-POs'!$B$1:$D$500,3,FALSE))),"?")</f>
        <v>P0770262</v>
      </c>
      <c r="CH113" s="31" t="str">
        <f t="shared" si="6"/>
        <v>P0770262</v>
      </c>
      <c r="CI113" s="31" t="str">
        <f t="shared" si="10"/>
        <v/>
      </c>
      <c r="CJ113" s="29" t="str">
        <f>IFERROR(IF(VLOOKUP($E113,'Org July 2016 '!$D$1:$Z$500,3,FALSE)=G113,"-","Wrong PO"),"new")</f>
        <v>Wrong PO</v>
      </c>
      <c r="CK113" s="32">
        <f>IF(CJ113="wrong PO",(VLOOKUP($E113,'Org July 2016 '!$D$1:$Z$500,3,FALSE)),"")</f>
        <v>0</v>
      </c>
      <c r="CL113" s="29" t="str">
        <f>IFERROR(IF(VLOOKUP($E113,'Org June 2016 '!$D$1:$Z$500,3,FALSE)=G113,"-","Wrong PO"),"new")</f>
        <v>Wrong PO</v>
      </c>
      <c r="CM113" s="32">
        <f>IF(CL113="wrong PO",(VLOOKUP($E113,'Org June 2016 '!$D$1:$Z$500,3,FALSE)),"")</f>
        <v>0</v>
      </c>
      <c r="CN113" s="29" t="str">
        <f>IFERROR(IF(VLOOKUP($E113,'May 2016'!D112:Z611,3,FALSE)=G113,"-","Wrong PO"),"new")</f>
        <v>new</v>
      </c>
      <c r="CO113" s="32" t="str">
        <f>IF(CN113="wrong PO",(VLOOKUP($E113,'May 2016'!D112:Z611,3,FALSE)),"")</f>
        <v/>
      </c>
      <c r="CP113" s="29" t="str">
        <f>IFERROR(IF(VLOOKUP($E113,'Apr 2016'!$D$1:$Z$500,3,FALSE)=G113,"-","Wrong PO"),"new")</f>
        <v>-</v>
      </c>
      <c r="CQ113" s="32" t="str">
        <f>IF(CP113="wrong PO",(VLOOKUP($E113,'Apr 2016'!$D$1:$Z$500,3,FALSE)),"")</f>
        <v/>
      </c>
      <c r="CR113" s="32" t="str">
        <f>IFERROR(IF(VLOOKUP($E113,'Mar 2016'!$D$1:$Z$500,3,FALSE)=G113,"-","Wrong PO"),"new")</f>
        <v>-</v>
      </c>
      <c r="CS113" s="32" t="str">
        <f>IF(CP113="wrong PO",(VLOOKUP($E113,'Mar 2016'!$D$1:$Z$500,3,FALSE)),"")</f>
        <v/>
      </c>
      <c r="CT113" s="32" t="str">
        <f>IFERROR(IF(VLOOKUP($E113,'Feb 2016'!$D$1:$Z$500,3,FALSE)=G113,"-","Wrong PO"),"new")</f>
        <v>-</v>
      </c>
      <c r="CU113" s="32" t="str">
        <f>IF(CP113="wrong PO",(VLOOKUP($E113,'Feb 2016'!$D$1:$Z$500,3,FALSE)),"")</f>
        <v/>
      </c>
      <c r="CV113" s="29" t="str">
        <f>IFERROR(IF(VLOOKUP($E113,'Jan 2016'!$D$1:$Z$500,3,FALSE)=G113,"-","Wrong PO"),"new")</f>
        <v>-</v>
      </c>
      <c r="CW113" s="32" t="str">
        <f>IF(CV113="wrong PO",(VLOOKUP($E113,'Jan 2016'!$D$1:$Z$500,3,FALSE)),"")</f>
        <v/>
      </c>
      <c r="CX113" s="29" t="str">
        <f>IFERROR(IF(VLOOKUP($E113,'Dec 2015'!$D$1:$Z$500,3,FALSE)=G113,"-","Wrong PO"),"new")</f>
        <v>new</v>
      </c>
      <c r="CY113" s="32" t="str">
        <f>IF(CX113="wrong PO",(VLOOKUP($E113,'Dec 2015'!$D$1:$Z$500,3,FALSE)),"")</f>
        <v/>
      </c>
      <c r="CZ113" s="29" t="str">
        <f>IFERROR(IF(VLOOKUP($E113,'Nov 2015'!$D$1:$Z$500,3,FALSE)=G113,"-","Wrong PO"),"new")</f>
        <v>new</v>
      </c>
      <c r="DA113" s="32" t="str">
        <f>IF(CZ113="wrong PO",(VLOOKUP($E113,'Nov 2015'!$D$1:$Z$500,3,FALSE)),"")</f>
        <v/>
      </c>
      <c r="DB113" s="29" t="str">
        <f>IFERROR(IF(VLOOKUP($E113,'Oct 2015'!$D$1:$Z$500,3,FALSE)=G113,"-","Wrong PO"),"new")</f>
        <v>new</v>
      </c>
      <c r="DC113" s="32" t="str">
        <f>IF(DB113="wrong PO",(VLOOKUP($E113,'Oct 2015'!$D$1:$Z$500,3,FALSE)),"")</f>
        <v/>
      </c>
      <c r="DD113" s="29" t="str">
        <f>IFERROR(IF(VLOOKUP($E113,'Sep 2015'!$D$1:$Z$500,3,FALSE)=G113,"-","Wrong PO"),"new")</f>
        <v>new</v>
      </c>
      <c r="DE113" s="32" t="str">
        <f>IF(DD113="wrong PO",(VLOOKUP($E113,'Sep 2015'!$D$1:$Z$500,3,FALSE)),"")</f>
        <v/>
      </c>
    </row>
    <row r="114" spans="1:109">
      <c r="A114" s="115">
        <v>113</v>
      </c>
      <c r="B114" s="2" t="s">
        <v>841</v>
      </c>
      <c r="C114" s="2" t="s">
        <v>510</v>
      </c>
      <c r="D114" s="2" t="s">
        <v>76</v>
      </c>
      <c r="E114" s="2" t="s">
        <v>328</v>
      </c>
      <c r="F114" s="2" t="s">
        <v>532</v>
      </c>
      <c r="G114" s="21" t="s">
        <v>186</v>
      </c>
      <c r="H114" s="21" t="str">
        <f>IFERROR(VLOOKUP($E114,'Wayne Master'!$B$1:$C$315,2,FALSE),"not on master")</f>
        <v>P0770262</v>
      </c>
      <c r="I114" s="11" t="s">
        <v>2079</v>
      </c>
      <c r="J114" s="3">
        <v>42375</v>
      </c>
      <c r="K114" s="2" t="s">
        <v>39</v>
      </c>
      <c r="L114" s="2" t="s">
        <v>29</v>
      </c>
      <c r="M114" s="2" t="s">
        <v>30</v>
      </c>
      <c r="N114" s="2" t="s">
        <v>31</v>
      </c>
      <c r="O114" s="2" t="s">
        <v>32</v>
      </c>
      <c r="P114" s="4">
        <v>8448</v>
      </c>
      <c r="Q114" s="4">
        <v>9257</v>
      </c>
      <c r="R114" s="4">
        <v>809</v>
      </c>
      <c r="S114" s="5">
        <v>13.67</v>
      </c>
      <c r="T114" s="4">
        <v>12208</v>
      </c>
      <c r="U114" s="4">
        <v>14273</v>
      </c>
      <c r="V114" s="4">
        <v>2065</v>
      </c>
      <c r="W114" s="5">
        <v>123.49</v>
      </c>
      <c r="X114" s="5">
        <v>0</v>
      </c>
      <c r="Y114" s="14">
        <v>137.16</v>
      </c>
      <c r="Z114" s="14">
        <v>0</v>
      </c>
      <c r="AA114" s="14">
        <v>137.16</v>
      </c>
      <c r="AB114" s="4">
        <v>24580</v>
      </c>
      <c r="AC114" s="55"/>
      <c r="AD114" s="59">
        <f t="shared" si="7"/>
        <v>1008.72</v>
      </c>
      <c r="AE114" s="59">
        <f t="shared" si="8"/>
        <v>1009.9687</v>
      </c>
      <c r="AF114" s="102">
        <f>IFERROR(IFERROR(VLOOKUP($G114,'FPO034'!$J$9:$Q$196,7,FALSE),(VLOOKUP($H114,'FPO034'!$J$9:$Q$196,7,FALSE))),"No PO")</f>
        <v>1866.04</v>
      </c>
      <c r="AG114" s="102">
        <f>IFERROR(IFERROR(VLOOKUP($G114,'FPO034'!$J$9:$Q$196,8,FALSE),(VLOOKUP($H114,'FPO034'!$J$9:$Q$196,8,FALSE))),"No PO")</f>
        <v>0</v>
      </c>
      <c r="AH114" s="102" t="str">
        <f t="shared" si="9"/>
        <v>--</v>
      </c>
      <c r="AI114" s="59">
        <f>IFERROR(VLOOKUP($E114,'Rev2 Aug 16'!$D$1:$Z$300,22,FALSE),"-")</f>
        <v>137.16</v>
      </c>
      <c r="AJ114" s="59" t="str">
        <f>IFERROR(VLOOKUP($E114,'Rev2 Aug 16'!$D$1:$Z$300,5,FALSE),"-")</f>
        <v>WAY2001H6AG</v>
      </c>
      <c r="AK114" s="59" t="str">
        <f>IFERROR(VLOOKUP(AJ114,'Paid Invoices'!$F$6:$I$381,3,FALSE),"")</f>
        <v/>
      </c>
      <c r="AL114" s="59" t="str">
        <f>IFERROR(VLOOKUP(AJ114,'Open Invoices'!$D$1:$E$3000,2,FALSE),"")</f>
        <v/>
      </c>
      <c r="AM114" s="59">
        <f>IFERROR(VLOOKUP($E114,'Rev2 July 16'!$D$1:$Z$300,22,FALSE),"-")</f>
        <v>109.02</v>
      </c>
      <c r="AN114" s="59" t="str">
        <f>IFERROR(VLOOKUP($E114,'Rev2 July 16'!$D$1:$Z$300,5,FALSE),"-")</f>
        <v>WAY2001G6AH</v>
      </c>
      <c r="AO114" s="59" t="str">
        <f>IFERROR(VLOOKUP(AN114,'Paid Invoices'!$F$6:$I$381,3,FALSE),"")</f>
        <v/>
      </c>
      <c r="AP114" s="59" t="str">
        <f>IFERROR(VLOOKUP(AN114,'Open Invoices'!$D$1:$E$3000,2,FALSE),"")</f>
        <v/>
      </c>
      <c r="AQ114" s="59">
        <f>IFERROR(VLOOKUP($E114,'Rev June 16'!$D$1:$Z$300,22,FALSE),"-")</f>
        <v>184.51</v>
      </c>
      <c r="AR114" s="59" t="str">
        <f>IFERROR(VLOOKUP($E114,'Rev June 16'!$D$1:$Z$300,4,FALSE),"-")</f>
        <v>WAY2001F6AG</v>
      </c>
      <c r="AS114" s="59" t="str">
        <f>IFERROR(VLOOKUP(AR114,'Paid Invoices'!$F$6:$I$381,3,FALSE),"")</f>
        <v/>
      </c>
      <c r="AT114" s="59" t="str">
        <f>IFERROR(VLOOKUP(AR114,'Open Invoices'!$D$1:$E$3000,2,FALSE),"")</f>
        <v/>
      </c>
      <c r="AU114" s="59">
        <f>IFERROR(VLOOKUP($E114,'May 2016'!$D$1:$Z$300,22,FALSE),"-")</f>
        <v>173.69</v>
      </c>
      <c r="AV114" s="59" t="str">
        <f>IFERROR(VLOOKUP($E114,'May 2016'!$D$1:$Z$300,4,FALSE),"-")</f>
        <v>WAY2001E6A</v>
      </c>
      <c r="AW114" s="59" t="str">
        <f>IFERROR(VLOOKUP(AV114,'Paid Invoices'!$F$6:$I$381,3,FALSE),"")</f>
        <v/>
      </c>
      <c r="AX114" s="59" t="str">
        <f>IFERROR(VLOOKUP(AV114,'Open Invoices'!$D$1:$E$3000,2,FALSE),"")</f>
        <v/>
      </c>
      <c r="AY114" s="59">
        <f>IFERROR(VLOOKUP($E114,'Apr 2016'!$D$1:$Z$300,22,FALSE),"-")</f>
        <v>136.74</v>
      </c>
      <c r="AZ114" s="59" t="str">
        <f>IFERROR(VLOOKUP($E114,'Apr 2016'!$D$1:$Z$300,4,FALSE),"-")</f>
        <v>WAY2001D6AF</v>
      </c>
      <c r="BA114" s="59" t="str">
        <f>IFERROR(VLOOKUP(AZ114,'Paid Invoices'!$F$6:$I$381,3,FALSE),"")</f>
        <v/>
      </c>
      <c r="BB114" s="59" t="str">
        <f>IFERROR(VLOOKUP(AZ114,'Open Invoices'!$D$1:$E$3000,2,FALSE),"")</f>
        <v/>
      </c>
      <c r="BC114" s="59">
        <f>IFERROR(VLOOKUP($E114,'Mar 2016'!$D$1:$Z$300,22,FALSE),"-")</f>
        <v>134.74</v>
      </c>
      <c r="BD114" s="59" t="str">
        <f>IFERROR(VLOOKUP($E114,'Mar 2016'!$D$1:$Z$300,4,FALSE),"-")</f>
        <v>WAY2001C6AA</v>
      </c>
      <c r="BE114" s="59" t="str">
        <f>IFERROR(VLOOKUP(BD114,'Paid Invoices'!$F$6:$I$381,3,FALSE),"")</f>
        <v/>
      </c>
      <c r="BF114" s="59" t="str">
        <f>IFERROR(VLOOKUP(BD114,'Open Invoices'!$D$1:$E$3000,2,FALSE),"")</f>
        <v/>
      </c>
      <c r="BG114" s="59">
        <f>IFERROR(VLOOKUP($E114,'Feb 2016'!$D$1:$Z$300,22,FALSE),"-")</f>
        <v>132.86000000000001</v>
      </c>
      <c r="BH114" s="59" t="str">
        <f>IFERROR(VLOOKUP($E114,'Feb 2016'!$D$1:$Z$300,4,FALSE),"-")</f>
        <v>WAY2001B6X</v>
      </c>
      <c r="BI114" s="59" t="str">
        <f>IFERROR(VLOOKUP(BH114,'Paid Invoices'!$F$6:$I$381,3,FALSE),"")</f>
        <v/>
      </c>
      <c r="BJ114" s="59" t="str">
        <f>IFERROR(VLOOKUP(BH114,'Open Invoices'!$D$1:$E$3000,2,FALSE),"")</f>
        <v/>
      </c>
      <c r="BK114" s="59">
        <f>IFERROR(VLOOKUP($E114,'Jan 2016'!$D$1:$Z$300,22,FALSE),"-")</f>
        <v>0</v>
      </c>
      <c r="BL114" s="59" t="str">
        <f>IFERROR(VLOOKUP($E114,'Jan 2016'!$D$1:$Z$300,4,FALSE),"-")</f>
        <v>WAY2001A6A</v>
      </c>
      <c r="BM114" s="59" t="str">
        <f>IFERROR(VLOOKUP(BL114,'Paid Invoices'!$F$6:$I$381,3,FALSE),"")</f>
        <v/>
      </c>
      <c r="BN114" s="59" t="str">
        <f>IFERROR(VLOOKUP(BL114,'Open Invoices'!$D$1:$E$3000,2,FALSE),"")</f>
        <v/>
      </c>
      <c r="BO114" s="59" t="str">
        <f>IFERROR(VLOOKUP($E114,'Dec 2015'!$D$1:$Z$300,22,FALSE),"-")</f>
        <v>-</v>
      </c>
      <c r="BP114" s="59" t="str">
        <f>IFERROR(VLOOKUP($E114,'Dec 2015'!$D$1:$Z$300,4,FALSE),"-")</f>
        <v>-</v>
      </c>
      <c r="BQ114" s="59" t="str">
        <f>IFERROR(VLOOKUP(BP114,'Paid Invoices'!$F$6:$I$381,3,FALSE),"")</f>
        <v/>
      </c>
      <c r="BR114" s="59" t="str">
        <f>IFERROR(VLOOKUP(BP114,'Open Invoices'!$D$1:$E$3000,2,FALSE),"")</f>
        <v/>
      </c>
      <c r="BS114" s="59" t="str">
        <f>IFERROR(VLOOKUP($E114,'Nov 2015'!$D$1:$Z$300,22,FALSE),"-")</f>
        <v>-</v>
      </c>
      <c r="BT114" s="59" t="str">
        <f>IFERROR(VLOOKUP($E114,'Nov 2015'!$D$1:$Z$300,4,FALSE),"-")</f>
        <v>-</v>
      </c>
      <c r="BU114" s="59" t="str">
        <f>IFERROR(VLOOKUP(BT114,'Paid Invoices'!$F$6:$I$381,3,FALSE),"")</f>
        <v/>
      </c>
      <c r="BV114" s="59" t="str">
        <f>IFERROR(VLOOKUP(BT114,'Open Invoices'!$D$1:$E$3000,2,FALSE),"")</f>
        <v/>
      </c>
      <c r="BW114" s="59" t="str">
        <f>IFERROR(VLOOKUP($E114,'Oct 2015'!$D$1:$Z$300,22,FALSE),"-")</f>
        <v>-</v>
      </c>
      <c r="BX114" s="59" t="str">
        <f>IFERROR(VLOOKUP($E114,'Oct 2015'!$D$1:$Z$300,4,FALSE),"-")</f>
        <v>-</v>
      </c>
      <c r="BY114" s="59" t="str">
        <f>IFERROR(VLOOKUP(BX114,'Paid Invoices'!$F$6:$I$381,3,FALSE),"")</f>
        <v/>
      </c>
      <c r="BZ114" s="59" t="str">
        <f>IFERROR(VLOOKUP(BX114,'Open Invoices'!$D$1:$E$3000,2,FALSE),"")</f>
        <v/>
      </c>
      <c r="CA114" s="59" t="str">
        <f>IFERROR(VLOOKUP($E114,'Sep 2015'!$D$1:$Z$300,22,FALSE),"-")</f>
        <v>-</v>
      </c>
      <c r="CB114" s="59" t="str">
        <f>IFERROR(VLOOKUP($E114,'Sep 2015'!$D$1:$Z$300,4,FALSE),"-")</f>
        <v>-</v>
      </c>
      <c r="CC114" s="59" t="str">
        <f>IFERROR(VLOOKUP(CB114,'Paid Invoices'!$F$6:$I$381,3,FALSE),"")</f>
        <v/>
      </c>
      <c r="CD114" s="59" t="str">
        <f>IFERROR(VLOOKUP(CB114,'Open Invoices'!$D$1:$E$3000,2,FALSE),"")</f>
        <v/>
      </c>
      <c r="CE114" s="52"/>
      <c r="CF114" s="52" t="s">
        <v>2115</v>
      </c>
      <c r="CG114" s="49" t="str">
        <f>IFERROR(IFERROR(VLOOKUP($E114,'Asset Group  All Assets'!$B$1:$C$500,2,FALSE),(VLOOKUP($E114,'Missing-WSU-POs'!$B$1:$D$500,3,FALSE))),"?")</f>
        <v>P0770262</v>
      </c>
      <c r="CH114" s="31" t="str">
        <f t="shared" si="6"/>
        <v>P0770262</v>
      </c>
      <c r="CI114" s="31" t="str">
        <f t="shared" si="10"/>
        <v/>
      </c>
      <c r="CJ114" s="29" t="str">
        <f>IFERROR(IF(VLOOKUP($E114,'Org July 2016 '!$D$1:$Z$500,3,FALSE)=G114,"-","Wrong PO"),"new")</f>
        <v>Wrong PO</v>
      </c>
      <c r="CK114" s="32">
        <f>IF(CJ114="wrong PO",(VLOOKUP($E114,'Org July 2016 '!$D$1:$Z$500,3,FALSE)),"")</f>
        <v>0</v>
      </c>
      <c r="CL114" s="29" t="str">
        <f>IFERROR(IF(VLOOKUP($E114,'Org June 2016 '!$D$1:$Z$500,3,FALSE)=G114,"-","Wrong PO"),"new")</f>
        <v>Wrong PO</v>
      </c>
      <c r="CM114" s="32">
        <f>IF(CL114="wrong PO",(VLOOKUP($E114,'Org June 2016 '!$D$1:$Z$500,3,FALSE)),"")</f>
        <v>0</v>
      </c>
      <c r="CN114" s="29" t="str">
        <f>IFERROR(IF(VLOOKUP($E114,'May 2016'!D113:Z612,3,FALSE)=G114,"-","Wrong PO"),"new")</f>
        <v>new</v>
      </c>
      <c r="CO114" s="32" t="str">
        <f>IF(CN114="wrong PO",(VLOOKUP($E114,'May 2016'!D113:Z612,3,FALSE)),"")</f>
        <v/>
      </c>
      <c r="CP114" s="29" t="str">
        <f>IFERROR(IF(VLOOKUP($E114,'Apr 2016'!$D$1:$Z$500,3,FALSE)=G114,"-","Wrong PO"),"new")</f>
        <v>-</v>
      </c>
      <c r="CQ114" s="32" t="str">
        <f>IF(CP114="wrong PO",(VLOOKUP($E114,'Apr 2016'!$D$1:$Z$500,3,FALSE)),"")</f>
        <v/>
      </c>
      <c r="CR114" s="32" t="str">
        <f>IFERROR(IF(VLOOKUP($E114,'Mar 2016'!$D$1:$Z$500,3,FALSE)=G114,"-","Wrong PO"),"new")</f>
        <v>-</v>
      </c>
      <c r="CS114" s="32" t="str">
        <f>IF(CP114="wrong PO",(VLOOKUP($E114,'Mar 2016'!$D$1:$Z$500,3,FALSE)),"")</f>
        <v/>
      </c>
      <c r="CT114" s="32" t="str">
        <f>IFERROR(IF(VLOOKUP($E114,'Feb 2016'!$D$1:$Z$500,3,FALSE)=G114,"-","Wrong PO"),"new")</f>
        <v>-</v>
      </c>
      <c r="CU114" s="32" t="str">
        <f>IF(CP114="wrong PO",(VLOOKUP($E114,'Feb 2016'!$D$1:$Z$500,3,FALSE)),"")</f>
        <v/>
      </c>
      <c r="CV114" s="29" t="str">
        <f>IFERROR(IF(VLOOKUP($E114,'Jan 2016'!$D$1:$Z$500,3,FALSE)=G114,"-","Wrong PO"),"new")</f>
        <v>-</v>
      </c>
      <c r="CW114" s="32" t="str">
        <f>IF(CV114="wrong PO",(VLOOKUP($E114,'Jan 2016'!$D$1:$Z$500,3,FALSE)),"")</f>
        <v/>
      </c>
      <c r="CX114" s="29" t="str">
        <f>IFERROR(IF(VLOOKUP($E114,'Dec 2015'!$D$1:$Z$500,3,FALSE)=G114,"-","Wrong PO"),"new")</f>
        <v>new</v>
      </c>
      <c r="CY114" s="32" t="str">
        <f>IF(CX114="wrong PO",(VLOOKUP($E114,'Dec 2015'!$D$1:$Z$500,3,FALSE)),"")</f>
        <v/>
      </c>
      <c r="CZ114" s="29" t="str">
        <f>IFERROR(IF(VLOOKUP($E114,'Nov 2015'!$D$1:$Z$500,3,FALSE)=G114,"-","Wrong PO"),"new")</f>
        <v>new</v>
      </c>
      <c r="DA114" s="32" t="str">
        <f>IF(CZ114="wrong PO",(VLOOKUP($E114,'Nov 2015'!$D$1:$Z$500,3,FALSE)),"")</f>
        <v/>
      </c>
      <c r="DB114" s="29" t="str">
        <f>IFERROR(IF(VLOOKUP($E114,'Oct 2015'!$D$1:$Z$500,3,FALSE)=G114,"-","Wrong PO"),"new")</f>
        <v>new</v>
      </c>
      <c r="DC114" s="32" t="str">
        <f>IF(DB114="wrong PO",(VLOOKUP($E114,'Oct 2015'!$D$1:$Z$500,3,FALSE)),"")</f>
        <v/>
      </c>
      <c r="DD114" s="29" t="str">
        <f>IFERROR(IF(VLOOKUP($E114,'Sep 2015'!$D$1:$Z$500,3,FALSE)=G114,"-","Wrong PO"),"new")</f>
        <v>new</v>
      </c>
      <c r="DE114" s="32" t="str">
        <f>IF(DD114="wrong PO",(VLOOKUP($E114,'Sep 2015'!$D$1:$Z$500,3,FALSE)),"")</f>
        <v/>
      </c>
    </row>
    <row r="115" spans="1:109">
      <c r="A115" s="115">
        <v>114</v>
      </c>
      <c r="B115" s="2" t="s">
        <v>841</v>
      </c>
      <c r="C115" s="2" t="s">
        <v>510</v>
      </c>
      <c r="D115" s="2" t="s">
        <v>69</v>
      </c>
      <c r="E115" s="2" t="s">
        <v>268</v>
      </c>
      <c r="F115" s="2" t="s">
        <v>621</v>
      </c>
      <c r="G115" s="21" t="s">
        <v>269</v>
      </c>
      <c r="H115" s="21" t="str">
        <f>IFERROR(VLOOKUP($E115,'Wayne Master'!$B$1:$C$315,2,FALSE),"not on master")</f>
        <v>P0770460</v>
      </c>
      <c r="I115" s="11" t="s">
        <v>2078</v>
      </c>
      <c r="J115" s="3">
        <v>42376</v>
      </c>
      <c r="K115" s="2" t="s">
        <v>39</v>
      </c>
      <c r="L115" s="2" t="s">
        <v>623</v>
      </c>
      <c r="M115" s="2" t="s">
        <v>30</v>
      </c>
      <c r="N115" s="2" t="s">
        <v>31</v>
      </c>
      <c r="O115" s="2" t="s">
        <v>32</v>
      </c>
      <c r="P115" s="4">
        <v>3239</v>
      </c>
      <c r="Q115" s="4">
        <v>3607</v>
      </c>
      <c r="R115" s="4">
        <v>368</v>
      </c>
      <c r="S115" s="5">
        <v>6.22</v>
      </c>
      <c r="T115" s="4">
        <v>6574</v>
      </c>
      <c r="U115" s="4">
        <v>7357</v>
      </c>
      <c r="V115" s="4">
        <v>783</v>
      </c>
      <c r="W115" s="5">
        <v>46.82</v>
      </c>
      <c r="X115" s="5">
        <v>0</v>
      </c>
      <c r="Y115" s="14">
        <v>53.04</v>
      </c>
      <c r="Z115" s="14">
        <v>0</v>
      </c>
      <c r="AA115" s="14">
        <v>53.04</v>
      </c>
      <c r="AB115" s="4">
        <v>24580</v>
      </c>
      <c r="AC115" s="55"/>
      <c r="AD115" s="59">
        <f t="shared" si="7"/>
        <v>500.69999999999993</v>
      </c>
      <c r="AE115" s="59">
        <f t="shared" si="8"/>
        <v>500.90690000000001</v>
      </c>
      <c r="AF115" s="102">
        <f>IFERROR(IFERROR(VLOOKUP($G115,'FPO034'!$J$9:$Q$196,7,FALSE),(VLOOKUP($H115,'FPO034'!$J$9:$Q$196,7,FALSE))),"No PO")</f>
        <v>460.44</v>
      </c>
      <c r="AG115" s="102">
        <f>IFERROR(IFERROR(VLOOKUP($G115,'FPO034'!$J$9:$Q$196,8,FALSE),(VLOOKUP($H115,'FPO034'!$J$9:$Q$196,8,FALSE))),"No PO")</f>
        <v>0</v>
      </c>
      <c r="AH115" s="102" t="str">
        <f t="shared" si="9"/>
        <v>No</v>
      </c>
      <c r="AI115" s="59">
        <f>IFERROR(VLOOKUP($E115,'Rev2 Aug 16'!$D$1:$Z$300,22,FALSE),"-")</f>
        <v>53.04</v>
      </c>
      <c r="AJ115" s="59" t="str">
        <f>IFERROR(VLOOKUP($E115,'Rev2 Aug 16'!$D$1:$Z$300,5,FALSE),"-")</f>
        <v>WAY2001H6AH</v>
      </c>
      <c r="AK115" s="59" t="str">
        <f>IFERROR(VLOOKUP(AJ115,'Paid Invoices'!$F$6:$I$381,3,FALSE),"")</f>
        <v/>
      </c>
      <c r="AL115" s="59" t="str">
        <f>IFERROR(VLOOKUP(AJ115,'Open Invoices'!$D$1:$E$3000,2,FALSE),"")</f>
        <v/>
      </c>
      <c r="AM115" s="59">
        <f>IFERROR(VLOOKUP($E115,'Rev2 July 16'!$D$1:$Z$300,22,FALSE),"-")</f>
        <v>117.57</v>
      </c>
      <c r="AN115" s="59" t="str">
        <f>IFERROR(VLOOKUP($E115,'Rev2 July 16'!$D$1:$Z$300,5,FALSE),"-")</f>
        <v>WAY2001G6AI</v>
      </c>
      <c r="AO115" s="59" t="str">
        <f>IFERROR(VLOOKUP(AN115,'Paid Invoices'!$F$6:$I$381,3,FALSE),"")</f>
        <v/>
      </c>
      <c r="AP115" s="59" t="str">
        <f>IFERROR(VLOOKUP(AN115,'Open Invoices'!$D$1:$E$3000,2,FALSE),"")</f>
        <v/>
      </c>
      <c r="AQ115" s="59">
        <f>IFERROR(VLOOKUP($E115,'Rev June 16'!$D$1:$Z$300,22,FALSE),"-")</f>
        <v>61.98</v>
      </c>
      <c r="AR115" s="59" t="str">
        <f>IFERROR(VLOOKUP($E115,'Rev June 16'!$D$1:$Z$300,4,FALSE),"-")</f>
        <v>WAY2001F6AH</v>
      </c>
      <c r="AS115" s="59" t="str">
        <f>IFERROR(VLOOKUP(AR115,'Paid Invoices'!$F$6:$I$381,3,FALSE),"")</f>
        <v/>
      </c>
      <c r="AT115" s="59" t="str">
        <f>IFERROR(VLOOKUP(AR115,'Open Invoices'!$D$1:$E$3000,2,FALSE),"")</f>
        <v/>
      </c>
      <c r="AU115" s="59">
        <f>IFERROR(VLOOKUP($E115,'May 2016'!$D$1:$Z$300,22,FALSE),"-")</f>
        <v>49.97</v>
      </c>
      <c r="AV115" s="59" t="str">
        <f>IFERROR(VLOOKUP($E115,'May 2016'!$D$1:$Z$300,4,FALSE),"-")</f>
        <v>WAY2001E6AG</v>
      </c>
      <c r="AW115" s="59" t="str">
        <f>IFERROR(VLOOKUP(AV115,'Paid Invoices'!$F$6:$I$381,3,FALSE),"")</f>
        <v/>
      </c>
      <c r="AX115" s="59" t="str">
        <f>IFERROR(VLOOKUP(AV115,'Open Invoices'!$D$1:$E$3000,2,FALSE),"")</f>
        <v/>
      </c>
      <c r="AY115" s="59">
        <f>IFERROR(VLOOKUP($E115,'Apr 2016'!$D$1:$Z$300,22,FALSE),"-")</f>
        <v>76.959999999999994</v>
      </c>
      <c r="AZ115" s="59" t="str">
        <f>IFERROR(VLOOKUP($E115,'Apr 2016'!$D$1:$Z$300,4,FALSE),"-")</f>
        <v>WAY2001D6AG</v>
      </c>
      <c r="BA115" s="59" t="str">
        <f>IFERROR(VLOOKUP(AZ115,'Paid Invoices'!$F$6:$I$381,3,FALSE),"")</f>
        <v/>
      </c>
      <c r="BB115" s="59" t="str">
        <f>IFERROR(VLOOKUP(AZ115,'Open Invoices'!$D$1:$E$3000,2,FALSE),"")</f>
        <v/>
      </c>
      <c r="BC115" s="59">
        <f>IFERROR(VLOOKUP($E115,'Mar 2016'!$D$1:$Z$300,22,FALSE),"-")</f>
        <v>50.74</v>
      </c>
      <c r="BD115" s="59" t="str">
        <f>IFERROR(VLOOKUP($E115,'Mar 2016'!$D$1:$Z$300,4,FALSE),"-")</f>
        <v>WAY2001C6AB</v>
      </c>
      <c r="BE115" s="59" t="str">
        <f>IFERROR(VLOOKUP(BD115,'Paid Invoices'!$F$6:$I$381,3,FALSE),"")</f>
        <v/>
      </c>
      <c r="BF115" s="59" t="str">
        <f>IFERROR(VLOOKUP(BD115,'Open Invoices'!$D$1:$E$3000,2,FALSE),"")</f>
        <v/>
      </c>
      <c r="BG115" s="59">
        <f>IFERROR(VLOOKUP($E115,'Feb 2016'!$D$1:$Z$300,22,FALSE),"-")</f>
        <v>90.44</v>
      </c>
      <c r="BH115" s="59" t="str">
        <f>IFERROR(VLOOKUP($E115,'Feb 2016'!$D$1:$Z$300,4,FALSE),"-")</f>
        <v>WAY2001B6Y</v>
      </c>
      <c r="BI115" s="59" t="str">
        <f>IFERROR(VLOOKUP(BH115,'Paid Invoices'!$F$6:$I$381,3,FALSE),"")</f>
        <v/>
      </c>
      <c r="BJ115" s="59" t="str">
        <f>IFERROR(VLOOKUP(BH115,'Open Invoices'!$D$1:$E$3000,2,FALSE),"")</f>
        <v/>
      </c>
      <c r="BK115" s="59" t="str">
        <f>IFERROR(VLOOKUP($E115,'Jan 2016'!$D$1:$Z$300,22,FALSE),"-")</f>
        <v>-</v>
      </c>
      <c r="BL115" s="59" t="str">
        <f>IFERROR(VLOOKUP($E115,'Jan 2016'!$D$1:$Z$300,4,FALSE),"-")</f>
        <v>-</v>
      </c>
      <c r="BM115" s="59" t="str">
        <f>IFERROR(VLOOKUP(BL115,'Paid Invoices'!$F$6:$I$381,3,FALSE),"")</f>
        <v/>
      </c>
      <c r="BN115" s="59" t="str">
        <f>IFERROR(VLOOKUP(BL115,'Open Invoices'!$D$1:$E$3000,2,FALSE),"")</f>
        <v/>
      </c>
      <c r="BO115" s="59" t="str">
        <f>IFERROR(VLOOKUP($E115,'Dec 2015'!$D$1:$Z$300,22,FALSE),"-")</f>
        <v>-</v>
      </c>
      <c r="BP115" s="59" t="str">
        <f>IFERROR(VLOOKUP($E115,'Dec 2015'!$D$1:$Z$300,4,FALSE),"-")</f>
        <v>-</v>
      </c>
      <c r="BQ115" s="59" t="str">
        <f>IFERROR(VLOOKUP(BP115,'Paid Invoices'!$F$6:$I$381,3,FALSE),"")</f>
        <v/>
      </c>
      <c r="BR115" s="59" t="str">
        <f>IFERROR(VLOOKUP(BP115,'Open Invoices'!$D$1:$E$3000,2,FALSE),"")</f>
        <v/>
      </c>
      <c r="BS115" s="59" t="str">
        <f>IFERROR(VLOOKUP($E115,'Nov 2015'!$D$1:$Z$300,22,FALSE),"-")</f>
        <v>-</v>
      </c>
      <c r="BT115" s="59" t="str">
        <f>IFERROR(VLOOKUP($E115,'Nov 2015'!$D$1:$Z$300,4,FALSE),"-")</f>
        <v>-</v>
      </c>
      <c r="BU115" s="59" t="str">
        <f>IFERROR(VLOOKUP(BT115,'Paid Invoices'!$F$6:$I$381,3,FALSE),"")</f>
        <v/>
      </c>
      <c r="BV115" s="59" t="str">
        <f>IFERROR(VLOOKUP(BT115,'Open Invoices'!$D$1:$E$3000,2,FALSE),"")</f>
        <v/>
      </c>
      <c r="BW115" s="59" t="str">
        <f>IFERROR(VLOOKUP($E115,'Oct 2015'!$D$1:$Z$300,22,FALSE),"-")</f>
        <v>-</v>
      </c>
      <c r="BX115" s="59" t="str">
        <f>IFERROR(VLOOKUP($E115,'Oct 2015'!$D$1:$Z$300,4,FALSE),"-")</f>
        <v>-</v>
      </c>
      <c r="BY115" s="59" t="str">
        <f>IFERROR(VLOOKUP(BX115,'Paid Invoices'!$F$6:$I$381,3,FALSE),"")</f>
        <v/>
      </c>
      <c r="BZ115" s="59" t="str">
        <f>IFERROR(VLOOKUP(BX115,'Open Invoices'!$D$1:$E$3000,2,FALSE),"")</f>
        <v/>
      </c>
      <c r="CA115" s="59" t="str">
        <f>IFERROR(VLOOKUP($E115,'Sep 2015'!$D$1:$Z$300,22,FALSE),"-")</f>
        <v>-</v>
      </c>
      <c r="CB115" s="59" t="str">
        <f>IFERROR(VLOOKUP($E115,'Sep 2015'!$D$1:$Z$300,4,FALSE),"-")</f>
        <v>-</v>
      </c>
      <c r="CC115" s="59" t="str">
        <f>IFERROR(VLOOKUP(CB115,'Paid Invoices'!$F$6:$I$381,3,FALSE),"")</f>
        <v/>
      </c>
      <c r="CD115" s="59" t="str">
        <f>IFERROR(VLOOKUP(CB115,'Open Invoices'!$D$1:$E$3000,2,FALSE),"")</f>
        <v/>
      </c>
      <c r="CE115" s="52"/>
      <c r="CF115" s="52" t="s">
        <v>2115</v>
      </c>
      <c r="CG115" s="49" t="str">
        <f>IFERROR(IFERROR(VLOOKUP($E115,'Asset Group  All Assets'!$B$1:$C$500,2,FALSE),(VLOOKUP($E115,'Missing-WSU-POs'!$B$1:$D$500,3,FALSE))),"?")</f>
        <v>P0770460</v>
      </c>
      <c r="CH115" s="31" t="str">
        <f t="shared" si="6"/>
        <v>P0770460</v>
      </c>
      <c r="CI115" s="31" t="str">
        <f t="shared" si="10"/>
        <v/>
      </c>
      <c r="CJ115" s="29" t="str">
        <f>IFERROR(IF(VLOOKUP($E115,'Org July 2016 '!$D$1:$Z$500,3,FALSE)=G115,"-","Wrong PO"),"new")</f>
        <v>Wrong PO</v>
      </c>
      <c r="CK115" s="32">
        <f>IF(CJ115="wrong PO",(VLOOKUP($E115,'Org July 2016 '!$D$1:$Z$500,3,FALSE)),"")</f>
        <v>0</v>
      </c>
      <c r="CL115" s="29" t="str">
        <f>IFERROR(IF(VLOOKUP($E115,'Org June 2016 '!$D$1:$Z$500,3,FALSE)=G115,"-","Wrong PO"),"new")</f>
        <v>Wrong PO</v>
      </c>
      <c r="CM115" s="32">
        <f>IF(CL115="wrong PO",(VLOOKUP($E115,'Org June 2016 '!$D$1:$Z$500,3,FALSE)),"")</f>
        <v>0</v>
      </c>
      <c r="CN115" s="29" t="str">
        <f>IFERROR(IF(VLOOKUP($E115,'May 2016'!D114:Z613,3,FALSE)=G115,"-","Wrong PO"),"new")</f>
        <v>new</v>
      </c>
      <c r="CO115" s="32" t="str">
        <f>IF(CN115="wrong PO",(VLOOKUP($E115,'May 2016'!D114:Z613,3,FALSE)),"")</f>
        <v/>
      </c>
      <c r="CP115" s="29" t="str">
        <f>IFERROR(IF(VLOOKUP($E115,'Apr 2016'!$D$1:$Z$500,3,FALSE)=G115,"-","Wrong PO"),"new")</f>
        <v>-</v>
      </c>
      <c r="CQ115" s="32" t="str">
        <f>IF(CP115="wrong PO",(VLOOKUP($E115,'Apr 2016'!$D$1:$Z$500,3,FALSE)),"")</f>
        <v/>
      </c>
      <c r="CR115" s="32" t="str">
        <f>IFERROR(IF(VLOOKUP($E115,'Mar 2016'!$D$1:$Z$500,3,FALSE)=G115,"-","Wrong PO"),"new")</f>
        <v>-</v>
      </c>
      <c r="CS115" s="32" t="str">
        <f>IF(CP115="wrong PO",(VLOOKUP($E115,'Mar 2016'!$D$1:$Z$500,3,FALSE)),"")</f>
        <v/>
      </c>
      <c r="CT115" s="32" t="str">
        <f>IFERROR(IF(VLOOKUP($E115,'Feb 2016'!$D$1:$Z$500,3,FALSE)=G115,"-","Wrong PO"),"new")</f>
        <v>-</v>
      </c>
      <c r="CU115" s="32" t="str">
        <f>IF(CP115="wrong PO",(VLOOKUP($E115,'Feb 2016'!$D$1:$Z$500,3,FALSE)),"")</f>
        <v/>
      </c>
      <c r="CV115" s="29" t="str">
        <f>IFERROR(IF(VLOOKUP($E115,'Jan 2016'!$D$1:$Z$500,3,FALSE)=G115,"-","Wrong PO"),"new")</f>
        <v>new</v>
      </c>
      <c r="CW115" s="32" t="str">
        <f>IF(CV115="wrong PO",(VLOOKUP($E115,'Jan 2016'!$D$1:$Z$500,3,FALSE)),"")</f>
        <v/>
      </c>
      <c r="CX115" s="29" t="str">
        <f>IFERROR(IF(VLOOKUP($E115,'Dec 2015'!$D$1:$Z$500,3,FALSE)=G115,"-","Wrong PO"),"new")</f>
        <v>new</v>
      </c>
      <c r="CY115" s="32" t="str">
        <f>IF(CX115="wrong PO",(VLOOKUP($E115,'Dec 2015'!$D$1:$Z$500,3,FALSE)),"")</f>
        <v/>
      </c>
      <c r="CZ115" s="29" t="str">
        <f>IFERROR(IF(VLOOKUP($E115,'Nov 2015'!$D$1:$Z$500,3,FALSE)=G115,"-","Wrong PO"),"new")</f>
        <v>new</v>
      </c>
      <c r="DA115" s="32" t="str">
        <f>IF(CZ115="wrong PO",(VLOOKUP($E115,'Nov 2015'!$D$1:$Z$500,3,FALSE)),"")</f>
        <v/>
      </c>
      <c r="DB115" s="29" t="str">
        <f>IFERROR(IF(VLOOKUP($E115,'Oct 2015'!$D$1:$Z$500,3,FALSE)=G115,"-","Wrong PO"),"new")</f>
        <v>new</v>
      </c>
      <c r="DC115" s="32" t="str">
        <f>IF(DB115="wrong PO",(VLOOKUP($E115,'Oct 2015'!$D$1:$Z$500,3,FALSE)),"")</f>
        <v/>
      </c>
      <c r="DD115" s="29" t="str">
        <f>IFERROR(IF(VLOOKUP($E115,'Sep 2015'!$D$1:$Z$500,3,FALSE)=G115,"-","Wrong PO"),"new")</f>
        <v>new</v>
      </c>
      <c r="DE115" s="32" t="str">
        <f>IF(DD115="wrong PO",(VLOOKUP($E115,'Sep 2015'!$D$1:$Z$500,3,FALSE)),"")</f>
        <v/>
      </c>
    </row>
    <row r="116" spans="1:109">
      <c r="A116" s="115">
        <v>115</v>
      </c>
      <c r="B116" s="2" t="s">
        <v>841</v>
      </c>
      <c r="C116" s="2" t="s">
        <v>510</v>
      </c>
      <c r="D116" s="2" t="s">
        <v>25</v>
      </c>
      <c r="E116" s="2" t="s">
        <v>123</v>
      </c>
      <c r="F116" s="2" t="s">
        <v>409</v>
      </c>
      <c r="G116" s="21" t="s">
        <v>124</v>
      </c>
      <c r="H116" s="21" t="str">
        <f>IFERROR(VLOOKUP($E116,'Wayne Master'!$B$1:$C$315,2,FALSE),"not on master")</f>
        <v>P0770462</v>
      </c>
      <c r="I116" s="11" t="s">
        <v>2077</v>
      </c>
      <c r="J116" s="3">
        <v>42290</v>
      </c>
      <c r="K116" s="2" t="s">
        <v>39</v>
      </c>
      <c r="L116" s="2" t="s">
        <v>411</v>
      </c>
      <c r="M116" s="2" t="s">
        <v>30</v>
      </c>
      <c r="N116" s="2" t="s">
        <v>31</v>
      </c>
      <c r="O116" s="2" t="s">
        <v>32</v>
      </c>
      <c r="P116" s="4">
        <v>4872</v>
      </c>
      <c r="Q116" s="4">
        <v>5322</v>
      </c>
      <c r="R116" s="4">
        <v>450</v>
      </c>
      <c r="S116" s="14">
        <v>7.61</v>
      </c>
      <c r="T116" s="4">
        <v>0</v>
      </c>
      <c r="U116" s="4">
        <v>0</v>
      </c>
      <c r="V116" s="4">
        <v>0</v>
      </c>
      <c r="W116" s="5">
        <v>0</v>
      </c>
      <c r="X116" s="5">
        <v>0</v>
      </c>
      <c r="Y116" s="14">
        <v>7.61</v>
      </c>
      <c r="Z116" s="14">
        <v>0</v>
      </c>
      <c r="AA116" s="14">
        <v>7.61</v>
      </c>
      <c r="AB116" s="4">
        <v>24580</v>
      </c>
      <c r="AC116" s="55"/>
      <c r="AD116" s="59">
        <f t="shared" si="7"/>
        <v>89.77</v>
      </c>
      <c r="AE116" s="59">
        <f t="shared" si="8"/>
        <v>89.941799999999986</v>
      </c>
      <c r="AF116" s="102">
        <f>IFERROR(IFERROR(VLOOKUP($G116,'FPO034'!$J$9:$Q$196,7,FALSE),(VLOOKUP($H116,'FPO034'!$J$9:$Q$196,7,FALSE))),"No PO")</f>
        <v>187.44</v>
      </c>
      <c r="AG116" s="102">
        <f>IFERROR(IFERROR(VLOOKUP($G116,'FPO034'!$J$9:$Q$196,8,FALSE),(VLOOKUP($H116,'FPO034'!$J$9:$Q$196,8,FALSE))),"No PO")</f>
        <v>0</v>
      </c>
      <c r="AH116" s="102" t="str">
        <f t="shared" si="9"/>
        <v>--</v>
      </c>
      <c r="AI116" s="59">
        <f>IFERROR(VLOOKUP($E116,'Rev2 Aug 16'!$D$1:$Z$300,22,FALSE),"-")</f>
        <v>7.61</v>
      </c>
      <c r="AJ116" s="59" t="str">
        <f>IFERROR(VLOOKUP($E116,'Rev2 Aug 16'!$D$1:$Z$300,5,FALSE),"-")</f>
        <v>WAY2001H6AI</v>
      </c>
      <c r="AK116" s="59" t="str">
        <f>IFERROR(VLOOKUP(AJ116,'Paid Invoices'!$F$6:$I$381,3,FALSE),"")</f>
        <v/>
      </c>
      <c r="AL116" s="59" t="str">
        <f>IFERROR(VLOOKUP(AJ116,'Open Invoices'!$D$1:$E$3000,2,FALSE),"")</f>
        <v/>
      </c>
      <c r="AM116" s="59">
        <f>IFERROR(VLOOKUP($E116,'Rev2 July 16'!$D$1:$Z$300,22,FALSE),"-")</f>
        <v>6.74</v>
      </c>
      <c r="AN116" s="59" t="str">
        <f>IFERROR(VLOOKUP($E116,'Rev2 July 16'!$D$1:$Z$300,5,FALSE),"-")</f>
        <v>WAY2001G6AJ</v>
      </c>
      <c r="AO116" s="59" t="str">
        <f>IFERROR(VLOOKUP(AN116,'Paid Invoices'!$F$6:$I$381,3,FALSE),"")</f>
        <v/>
      </c>
      <c r="AP116" s="59" t="str">
        <f>IFERROR(VLOOKUP(AN116,'Open Invoices'!$D$1:$E$3000,2,FALSE),"")</f>
        <v/>
      </c>
      <c r="AQ116" s="59">
        <f>IFERROR(VLOOKUP($E116,'Rev June 16'!$D$1:$Z$300,22,FALSE),"-")</f>
        <v>6.2</v>
      </c>
      <c r="AR116" s="59" t="str">
        <f>IFERROR(VLOOKUP($E116,'Rev June 16'!$D$1:$Z$300,4,FALSE),"-")</f>
        <v>WAY2001F6AI</v>
      </c>
      <c r="AS116" s="59" t="str">
        <f>IFERROR(VLOOKUP(AR116,'Paid Invoices'!$F$6:$I$381,3,FALSE),"")</f>
        <v/>
      </c>
      <c r="AT116" s="59" t="str">
        <f>IFERROR(VLOOKUP(AR116,'Open Invoices'!$D$1:$E$3000,2,FALSE),"")</f>
        <v/>
      </c>
      <c r="AU116" s="59">
        <f>IFERROR(VLOOKUP($E116,'May 2016'!$D$1:$Z$300,22,FALSE),"-")</f>
        <v>10.210000000000001</v>
      </c>
      <c r="AV116" s="59" t="str">
        <f>IFERROR(VLOOKUP($E116,'May 2016'!$D$1:$Z$300,4,FALSE),"-")</f>
        <v>WAY2001E6AH</v>
      </c>
      <c r="AW116" s="59" t="str">
        <f>IFERROR(VLOOKUP(AV116,'Paid Invoices'!$F$6:$I$381,3,FALSE),"")</f>
        <v/>
      </c>
      <c r="AX116" s="59" t="str">
        <f>IFERROR(VLOOKUP(AV116,'Open Invoices'!$D$1:$E$3000,2,FALSE),"")</f>
        <v/>
      </c>
      <c r="AY116" s="59">
        <f>IFERROR(VLOOKUP($E116,'Apr 2016'!$D$1:$Z$300,22,FALSE),"-")</f>
        <v>12.29</v>
      </c>
      <c r="AZ116" s="59" t="str">
        <f>IFERROR(VLOOKUP($E116,'Apr 2016'!$D$1:$Z$300,4,FALSE),"-")</f>
        <v>WAY2001D6AH</v>
      </c>
      <c r="BA116" s="59" t="str">
        <f>IFERROR(VLOOKUP(AZ116,'Paid Invoices'!$F$6:$I$381,3,FALSE),"")</f>
        <v/>
      </c>
      <c r="BB116" s="59" t="str">
        <f>IFERROR(VLOOKUP(AZ116,'Open Invoices'!$D$1:$E$3000,2,FALSE),"")</f>
        <v/>
      </c>
      <c r="BC116" s="59">
        <f>IFERROR(VLOOKUP($E116,'Mar 2016'!$D$1:$Z$300,22,FALSE),"-")</f>
        <v>12.74</v>
      </c>
      <c r="BD116" s="59" t="str">
        <f>IFERROR(VLOOKUP($E116,'Mar 2016'!$D$1:$Z$300,4,FALSE),"-")</f>
        <v>WAY2001C6AC</v>
      </c>
      <c r="BE116" s="59" t="str">
        <f>IFERROR(VLOOKUP(BD116,'Paid Invoices'!$F$6:$I$381,3,FALSE),"")</f>
        <v/>
      </c>
      <c r="BF116" s="59" t="str">
        <f>IFERROR(VLOOKUP(BD116,'Open Invoices'!$D$1:$E$3000,2,FALSE),"")</f>
        <v/>
      </c>
      <c r="BG116" s="59">
        <f>IFERROR(VLOOKUP($E116,'Feb 2016'!$D$1:$Z$300,22,FALSE),"-")</f>
        <v>8.7899999999999991</v>
      </c>
      <c r="BH116" s="59" t="str">
        <f>IFERROR(VLOOKUP($E116,'Feb 2016'!$D$1:$Z$300,4,FALSE),"-")</f>
        <v>WAY2001B6Z</v>
      </c>
      <c r="BI116" s="59" t="str">
        <f>IFERROR(VLOOKUP(BH116,'Paid Invoices'!$F$6:$I$381,3,FALSE),"")</f>
        <v/>
      </c>
      <c r="BJ116" s="59" t="str">
        <f>IFERROR(VLOOKUP(BH116,'Open Invoices'!$D$1:$E$3000,2,FALSE),"")</f>
        <v/>
      </c>
      <c r="BK116" s="59">
        <f>IFERROR(VLOOKUP($E116,'Jan 2016'!$D$1:$Z$300,22,FALSE),"-")</f>
        <v>6.61</v>
      </c>
      <c r="BL116" s="59" t="str">
        <f>IFERROR(VLOOKUP($E116,'Jan 2016'!$D$1:$Z$300,4,FALSE),"-")</f>
        <v>WAY2001A6AS</v>
      </c>
      <c r="BM116" s="59" t="str">
        <f>IFERROR(VLOOKUP(BL116,'Paid Invoices'!$F$6:$I$381,3,FALSE),"")</f>
        <v/>
      </c>
      <c r="BN116" s="59" t="str">
        <f>IFERROR(VLOOKUP(BL116,'Open Invoices'!$D$1:$E$3000,2,FALSE),"")</f>
        <v/>
      </c>
      <c r="BO116" s="59">
        <f>IFERROR(VLOOKUP($E116,'Dec 2015'!$D$1:$Z$300,22,FALSE),"-")</f>
        <v>7.67</v>
      </c>
      <c r="BP116" s="59" t="str">
        <f>IFERROR(VLOOKUP($E116,'Dec 2015'!$D$1:$Z$300,4,FALSE),"-")</f>
        <v>WAY2001L5T</v>
      </c>
      <c r="BQ116" s="59" t="str">
        <f>IFERROR(VLOOKUP(BP116,'Paid Invoices'!$F$6:$I$381,3,FALSE),"")</f>
        <v/>
      </c>
      <c r="BR116" s="59" t="str">
        <f>IFERROR(VLOOKUP(BP116,'Open Invoices'!$D$1:$E$3000,2,FALSE),"")</f>
        <v/>
      </c>
      <c r="BS116" s="59">
        <f>IFERROR(VLOOKUP($E116,'Nov 2015'!$D$1:$Z$300,22,FALSE),"-")</f>
        <v>10.49</v>
      </c>
      <c r="BT116" s="59" t="str">
        <f>IFERROR(VLOOKUP($E116,'Nov 2015'!$D$1:$Z$300,4,FALSE),"-")</f>
        <v>WAY2001K5AS</v>
      </c>
      <c r="BU116" s="59" t="str">
        <f>IFERROR(VLOOKUP(BT116,'Paid Invoices'!$F$6:$I$381,3,FALSE),"")</f>
        <v/>
      </c>
      <c r="BV116" s="59" t="str">
        <f>IFERROR(VLOOKUP(BT116,'Open Invoices'!$D$1:$E$3000,2,FALSE),"")</f>
        <v/>
      </c>
      <c r="BW116" s="59">
        <f>IFERROR(VLOOKUP($E116,'Oct 2015'!$D$1:$Z$300,22,FALSE),"-")</f>
        <v>0.42</v>
      </c>
      <c r="BX116" s="59" t="str">
        <f>IFERROR(VLOOKUP($E116,'Oct 2015'!$D$1:$Z$300,4,FALSE),"-")</f>
        <v>WAY2001J5AT</v>
      </c>
      <c r="BY116" s="59" t="str">
        <f>IFERROR(VLOOKUP(BX116,'Paid Invoices'!$F$6:$I$381,3,FALSE),"")</f>
        <v/>
      </c>
      <c r="BZ116" s="59" t="str">
        <f>IFERROR(VLOOKUP(BX116,'Open Invoices'!$D$1:$E$3000,2,FALSE),"")</f>
        <v/>
      </c>
      <c r="CA116" s="59" t="str">
        <f>IFERROR(VLOOKUP($E116,'Sep 2015'!$D$1:$Z$300,22,FALSE),"-")</f>
        <v>-</v>
      </c>
      <c r="CB116" s="59" t="str">
        <f>IFERROR(VLOOKUP($E116,'Sep 2015'!$D$1:$Z$300,4,FALSE),"-")</f>
        <v>-</v>
      </c>
      <c r="CC116" s="59" t="str">
        <f>IFERROR(VLOOKUP(CB116,'Paid Invoices'!$F$6:$I$381,3,FALSE),"")</f>
        <v/>
      </c>
      <c r="CD116" s="59" t="str">
        <f>IFERROR(VLOOKUP(CB116,'Open Invoices'!$D$1:$E$3000,2,FALSE),"")</f>
        <v/>
      </c>
      <c r="CE116" s="52"/>
      <c r="CF116" s="52" t="s">
        <v>2115</v>
      </c>
      <c r="CG116" s="49" t="str">
        <f>IFERROR(IFERROR(VLOOKUP($E116,'Asset Group  All Assets'!$B$1:$C$500,2,FALSE),(VLOOKUP($E116,'Missing-WSU-POs'!$B$1:$D$500,3,FALSE))),"?")</f>
        <v>P0770462</v>
      </c>
      <c r="CH116" s="31" t="str">
        <f t="shared" si="6"/>
        <v>P0770462</v>
      </c>
      <c r="CI116" s="31" t="str">
        <f t="shared" si="10"/>
        <v/>
      </c>
      <c r="CJ116" s="29" t="str">
        <f>IFERROR(IF(VLOOKUP($E116,'Org July 2016 '!$D$1:$Z$500,3,FALSE)=G116,"-","Wrong PO"),"new")</f>
        <v>Wrong PO</v>
      </c>
      <c r="CK116" s="32">
        <f>IF(CJ116="wrong PO",(VLOOKUP($E116,'Org July 2016 '!$D$1:$Z$500,3,FALSE)),"")</f>
        <v>0</v>
      </c>
      <c r="CL116" s="29" t="str">
        <f>IFERROR(IF(VLOOKUP($E116,'Org June 2016 '!$D$1:$Z$500,3,FALSE)=G116,"-","Wrong PO"),"new")</f>
        <v>Wrong PO</v>
      </c>
      <c r="CM116" s="32">
        <f>IF(CL116="wrong PO",(VLOOKUP($E116,'Org June 2016 '!$D$1:$Z$500,3,FALSE)),"")</f>
        <v>0</v>
      </c>
      <c r="CN116" s="29" t="str">
        <f>IFERROR(IF(VLOOKUP($E116,'May 2016'!D115:Z614,3,FALSE)=G116,"-","Wrong PO"),"new")</f>
        <v>new</v>
      </c>
      <c r="CO116" s="32" t="str">
        <f>IF(CN116="wrong PO",(VLOOKUP($E116,'May 2016'!D115:Z614,3,FALSE)),"")</f>
        <v/>
      </c>
      <c r="CP116" s="29" t="str">
        <f>IFERROR(IF(VLOOKUP($E116,'Apr 2016'!$D$1:$Z$500,3,FALSE)=G116,"-","Wrong PO"),"new")</f>
        <v>-</v>
      </c>
      <c r="CQ116" s="32" t="str">
        <f>IF(CP116="wrong PO",(VLOOKUP($E116,'Apr 2016'!$D$1:$Z$500,3,FALSE)),"")</f>
        <v/>
      </c>
      <c r="CR116" s="32" t="str">
        <f>IFERROR(IF(VLOOKUP($E116,'Mar 2016'!$D$1:$Z$500,3,FALSE)=G116,"-","Wrong PO"),"new")</f>
        <v>-</v>
      </c>
      <c r="CS116" s="32" t="str">
        <f>IF(CP116="wrong PO",(VLOOKUP($E116,'Mar 2016'!$D$1:$Z$500,3,FALSE)),"")</f>
        <v/>
      </c>
      <c r="CT116" s="32" t="str">
        <f>IFERROR(IF(VLOOKUP($E116,'Feb 2016'!$D$1:$Z$500,3,FALSE)=G116,"-","Wrong PO"),"new")</f>
        <v>-</v>
      </c>
      <c r="CU116" s="32" t="str">
        <f>IF(CP116="wrong PO",(VLOOKUP($E116,'Feb 2016'!$D$1:$Z$500,3,FALSE)),"")</f>
        <v/>
      </c>
      <c r="CV116" s="29" t="str">
        <f>IFERROR(IF(VLOOKUP($E116,'Jan 2016'!$D$1:$Z$500,3,FALSE)=G116,"-","Wrong PO"),"new")</f>
        <v>-</v>
      </c>
      <c r="CW116" s="32" t="str">
        <f>IF(CV116="wrong PO",(VLOOKUP($E116,'Jan 2016'!$D$1:$Z$500,3,FALSE)),"")</f>
        <v/>
      </c>
      <c r="CX116" s="29" t="str">
        <f>IFERROR(IF(VLOOKUP($E116,'Dec 2015'!$D$1:$Z$500,3,FALSE)=G116,"-","Wrong PO"),"new")</f>
        <v>-</v>
      </c>
      <c r="CY116" s="32" t="str">
        <f>IF(CX116="wrong PO",(VLOOKUP($E116,'Dec 2015'!$D$1:$Z$500,3,FALSE)),"")</f>
        <v/>
      </c>
      <c r="CZ116" s="29" t="str">
        <f>IFERROR(IF(VLOOKUP($E116,'Nov 2015'!$D$1:$Z$500,3,FALSE)=G116,"-","Wrong PO"),"new")</f>
        <v>-</v>
      </c>
      <c r="DA116" s="32" t="str">
        <f>IF(CZ116="wrong PO",(VLOOKUP($E116,'Nov 2015'!$D$1:$Z$500,3,FALSE)),"")</f>
        <v/>
      </c>
      <c r="DB116" s="29" t="str">
        <f>IFERROR(IF(VLOOKUP($E116,'Oct 2015'!$D$1:$Z$500,3,FALSE)=G116,"-","Wrong PO"),"new")</f>
        <v>-</v>
      </c>
      <c r="DC116" s="32" t="str">
        <f>IF(DB116="wrong PO",(VLOOKUP($E116,'Oct 2015'!$D$1:$Z$500,3,FALSE)),"")</f>
        <v/>
      </c>
      <c r="DD116" s="29" t="str">
        <f>IFERROR(IF(VLOOKUP($E116,'Sep 2015'!$D$1:$Z$500,3,FALSE)=G116,"-","Wrong PO"),"new")</f>
        <v>new</v>
      </c>
      <c r="DE116" s="32" t="str">
        <f>IF(DD116="wrong PO",(VLOOKUP($E116,'Sep 2015'!$D$1:$Z$500,3,FALSE)),"")</f>
        <v/>
      </c>
    </row>
    <row r="117" spans="1:109">
      <c r="A117" s="115">
        <v>116</v>
      </c>
      <c r="B117" s="2" t="s">
        <v>841</v>
      </c>
      <c r="C117" s="2" t="s">
        <v>510</v>
      </c>
      <c r="D117" s="2" t="s">
        <v>56</v>
      </c>
      <c r="E117" s="2" t="s">
        <v>214</v>
      </c>
      <c r="F117" s="2" t="s">
        <v>409</v>
      </c>
      <c r="G117" s="21" t="s">
        <v>124</v>
      </c>
      <c r="H117" s="21" t="str">
        <f>IFERROR(VLOOKUP($E117,'Wayne Master'!$B$1:$C$315,2,FALSE),"not on master")</f>
        <v>P0770462</v>
      </c>
      <c r="I117" s="11" t="s">
        <v>2077</v>
      </c>
      <c r="J117" s="3">
        <v>42290</v>
      </c>
      <c r="K117" s="2" t="s">
        <v>39</v>
      </c>
      <c r="L117" s="2" t="s">
        <v>411</v>
      </c>
      <c r="M117" s="2" t="s">
        <v>30</v>
      </c>
      <c r="N117" s="2" t="s">
        <v>31</v>
      </c>
      <c r="O117" s="2" t="s">
        <v>32</v>
      </c>
      <c r="P117" s="4">
        <v>1588</v>
      </c>
      <c r="Q117" s="4">
        <v>2058</v>
      </c>
      <c r="R117" s="4">
        <v>470</v>
      </c>
      <c r="S117" s="5">
        <v>7.94</v>
      </c>
      <c r="T117" s="4">
        <v>0</v>
      </c>
      <c r="U117" s="4">
        <v>0</v>
      </c>
      <c r="V117" s="4">
        <v>0</v>
      </c>
      <c r="W117" s="5">
        <v>0</v>
      </c>
      <c r="X117" s="5">
        <v>0</v>
      </c>
      <c r="Y117" s="14">
        <v>7.94</v>
      </c>
      <c r="Z117" s="14">
        <v>0</v>
      </c>
      <c r="AA117" s="14">
        <v>7.94</v>
      </c>
      <c r="AB117" s="4">
        <v>24580</v>
      </c>
      <c r="AC117" s="55"/>
      <c r="AD117" s="59">
        <f t="shared" si="7"/>
        <v>34.599999999999994</v>
      </c>
      <c r="AE117" s="59">
        <f t="shared" si="8"/>
        <v>34.780199999999994</v>
      </c>
      <c r="AF117" s="102">
        <f>IFERROR(IFERROR(VLOOKUP($G117,'FPO034'!$J$9:$Q$196,7,FALSE),(VLOOKUP($H117,'FPO034'!$J$9:$Q$196,7,FALSE))),"No PO")</f>
        <v>187.44</v>
      </c>
      <c r="AG117" s="102">
        <f>IFERROR(IFERROR(VLOOKUP($G117,'FPO034'!$J$9:$Q$196,8,FALSE),(VLOOKUP($H117,'FPO034'!$J$9:$Q$196,8,FALSE))),"No PO")</f>
        <v>0</v>
      </c>
      <c r="AH117" s="102" t="str">
        <f t="shared" si="9"/>
        <v>--</v>
      </c>
      <c r="AI117" s="59">
        <f>IFERROR(VLOOKUP($E117,'Rev2 Aug 16'!$D$1:$Z$300,22,FALSE),"-")</f>
        <v>7.94</v>
      </c>
      <c r="AJ117" s="59" t="str">
        <f>IFERROR(VLOOKUP($E117,'Rev2 Aug 16'!$D$1:$Z$300,5,FALSE),"-")</f>
        <v>WAY2001H6AI</v>
      </c>
      <c r="AK117" s="59" t="str">
        <f>IFERROR(VLOOKUP(AJ117,'Paid Invoices'!$F$6:$I$381,3,FALSE),"")</f>
        <v/>
      </c>
      <c r="AL117" s="59" t="str">
        <f>IFERROR(VLOOKUP(AJ117,'Open Invoices'!$D$1:$E$3000,2,FALSE),"")</f>
        <v/>
      </c>
      <c r="AM117" s="59">
        <f>IFERROR(VLOOKUP($E117,'Rev2 July 16'!$D$1:$Z$300,22,FALSE),"-")</f>
        <v>1.49</v>
      </c>
      <c r="AN117" s="59" t="str">
        <f>IFERROR(VLOOKUP($E117,'Rev2 July 16'!$D$1:$Z$300,5,FALSE),"-")</f>
        <v>WAY2001G6AJ</v>
      </c>
      <c r="AO117" s="59" t="str">
        <f>IFERROR(VLOOKUP(AN117,'Paid Invoices'!$F$6:$I$381,3,FALSE),"")</f>
        <v/>
      </c>
      <c r="AP117" s="59" t="str">
        <f>IFERROR(VLOOKUP(AN117,'Open Invoices'!$D$1:$E$3000,2,FALSE),"")</f>
        <v/>
      </c>
      <c r="AQ117" s="59">
        <f>IFERROR(VLOOKUP($E117,'Rev June 16'!$D$1:$Z$300,22,FALSE),"-")</f>
        <v>5.54</v>
      </c>
      <c r="AR117" s="59" t="str">
        <f>IFERROR(VLOOKUP($E117,'Rev June 16'!$D$1:$Z$300,4,FALSE),"-")</f>
        <v>WAY2001F6AI</v>
      </c>
      <c r="AS117" s="59" t="str">
        <f>IFERROR(VLOOKUP(AR117,'Paid Invoices'!$F$6:$I$381,3,FALSE),"")</f>
        <v/>
      </c>
      <c r="AT117" s="59" t="str">
        <f>IFERROR(VLOOKUP(AR117,'Open Invoices'!$D$1:$E$3000,2,FALSE),"")</f>
        <v/>
      </c>
      <c r="AU117" s="59">
        <f>IFERROR(VLOOKUP($E117,'May 2016'!$D$1:$Z$300,22,FALSE),"-")</f>
        <v>1.96</v>
      </c>
      <c r="AV117" s="59" t="str">
        <f>IFERROR(VLOOKUP($E117,'May 2016'!$D$1:$Z$300,4,FALSE),"-")</f>
        <v>WAY2001E6AH</v>
      </c>
      <c r="AW117" s="59" t="str">
        <f>IFERROR(VLOOKUP(AV117,'Paid Invoices'!$F$6:$I$381,3,FALSE),"")</f>
        <v/>
      </c>
      <c r="AX117" s="59" t="str">
        <f>IFERROR(VLOOKUP(AV117,'Open Invoices'!$D$1:$E$3000,2,FALSE),"")</f>
        <v/>
      </c>
      <c r="AY117" s="59">
        <f>IFERROR(VLOOKUP($E117,'Apr 2016'!$D$1:$Z$300,22,FALSE),"-")</f>
        <v>2.4</v>
      </c>
      <c r="AZ117" s="59" t="str">
        <f>IFERROR(VLOOKUP($E117,'Apr 2016'!$D$1:$Z$300,4,FALSE),"-")</f>
        <v>WAY2001D6AH</v>
      </c>
      <c r="BA117" s="59" t="str">
        <f>IFERROR(VLOOKUP(AZ117,'Paid Invoices'!$F$6:$I$381,3,FALSE),"")</f>
        <v/>
      </c>
      <c r="BB117" s="59" t="str">
        <f>IFERROR(VLOOKUP(AZ117,'Open Invoices'!$D$1:$E$3000,2,FALSE),"")</f>
        <v/>
      </c>
      <c r="BC117" s="59">
        <f>IFERROR(VLOOKUP($E117,'Mar 2016'!$D$1:$Z$300,22,FALSE),"-")</f>
        <v>0.71</v>
      </c>
      <c r="BD117" s="59" t="str">
        <f>IFERROR(VLOOKUP($E117,'Mar 2016'!$D$1:$Z$300,4,FALSE),"-")</f>
        <v>WAY2001C6AC</v>
      </c>
      <c r="BE117" s="59" t="str">
        <f>IFERROR(VLOOKUP(BD117,'Paid Invoices'!$F$6:$I$381,3,FALSE),"")</f>
        <v/>
      </c>
      <c r="BF117" s="59" t="str">
        <f>IFERROR(VLOOKUP(BD117,'Open Invoices'!$D$1:$E$3000,2,FALSE),"")</f>
        <v/>
      </c>
      <c r="BG117" s="59">
        <f>IFERROR(VLOOKUP($E117,'Feb 2016'!$D$1:$Z$300,22,FALSE),"-")</f>
        <v>3.58</v>
      </c>
      <c r="BH117" s="59" t="str">
        <f>IFERROR(VLOOKUP($E117,'Feb 2016'!$D$1:$Z$300,4,FALSE),"-")</f>
        <v>WAY2001B6Z</v>
      </c>
      <c r="BI117" s="59" t="str">
        <f>IFERROR(VLOOKUP(BH117,'Paid Invoices'!$F$6:$I$381,3,FALSE),"")</f>
        <v/>
      </c>
      <c r="BJ117" s="59" t="str">
        <f>IFERROR(VLOOKUP(BH117,'Open Invoices'!$D$1:$E$3000,2,FALSE),"")</f>
        <v/>
      </c>
      <c r="BK117" s="59">
        <f>IFERROR(VLOOKUP($E117,'Jan 2016'!$D$1:$Z$300,22,FALSE),"-")</f>
        <v>3.58</v>
      </c>
      <c r="BL117" s="59" t="str">
        <f>IFERROR(VLOOKUP($E117,'Jan 2016'!$D$1:$Z$300,4,FALSE),"-")</f>
        <v>WAY2001A6AS</v>
      </c>
      <c r="BM117" s="59" t="str">
        <f>IFERROR(VLOOKUP(BL117,'Paid Invoices'!$F$6:$I$381,3,FALSE),"")</f>
        <v/>
      </c>
      <c r="BN117" s="59" t="str">
        <f>IFERROR(VLOOKUP(BL117,'Open Invoices'!$D$1:$E$3000,2,FALSE),"")</f>
        <v/>
      </c>
      <c r="BO117" s="59">
        <f>IFERROR(VLOOKUP($E117,'Dec 2015'!$D$1:$Z$300,22,FALSE),"-")</f>
        <v>3.7</v>
      </c>
      <c r="BP117" s="59" t="str">
        <f>IFERROR(VLOOKUP($E117,'Dec 2015'!$D$1:$Z$300,4,FALSE),"-")</f>
        <v>WAY2001L5T</v>
      </c>
      <c r="BQ117" s="59" t="str">
        <f>IFERROR(VLOOKUP(BP117,'Paid Invoices'!$F$6:$I$381,3,FALSE),"")</f>
        <v/>
      </c>
      <c r="BR117" s="59" t="str">
        <f>IFERROR(VLOOKUP(BP117,'Open Invoices'!$D$1:$E$3000,2,FALSE),"")</f>
        <v/>
      </c>
      <c r="BS117" s="59">
        <f>IFERROR(VLOOKUP($E117,'Nov 2015'!$D$1:$Z$300,22,FALSE),"-")</f>
        <v>3.67</v>
      </c>
      <c r="BT117" s="59" t="str">
        <f>IFERROR(VLOOKUP($E117,'Nov 2015'!$D$1:$Z$300,4,FALSE),"-")</f>
        <v>WAY2001K5AS</v>
      </c>
      <c r="BU117" s="59" t="str">
        <f>IFERROR(VLOOKUP(BT117,'Paid Invoices'!$F$6:$I$381,3,FALSE),"")</f>
        <v/>
      </c>
      <c r="BV117" s="59" t="str">
        <f>IFERROR(VLOOKUP(BT117,'Open Invoices'!$D$1:$E$3000,2,FALSE),"")</f>
        <v/>
      </c>
      <c r="BW117" s="59">
        <f>IFERROR(VLOOKUP($E117,'Oct 2015'!$D$1:$Z$300,22,FALSE),"-")</f>
        <v>0.03</v>
      </c>
      <c r="BX117" s="59" t="str">
        <f>IFERROR(VLOOKUP($E117,'Oct 2015'!$D$1:$Z$300,4,FALSE),"-")</f>
        <v>WAY2001J5AT</v>
      </c>
      <c r="BY117" s="59" t="str">
        <f>IFERROR(VLOOKUP(BX117,'Paid Invoices'!$F$6:$I$381,3,FALSE),"")</f>
        <v/>
      </c>
      <c r="BZ117" s="59" t="str">
        <f>IFERROR(VLOOKUP(BX117,'Open Invoices'!$D$1:$E$3000,2,FALSE),"")</f>
        <v/>
      </c>
      <c r="CA117" s="59" t="str">
        <f>IFERROR(VLOOKUP($E117,'Sep 2015'!$D$1:$Z$300,22,FALSE),"-")</f>
        <v>-</v>
      </c>
      <c r="CB117" s="59" t="str">
        <f>IFERROR(VLOOKUP($E117,'Sep 2015'!$D$1:$Z$300,4,FALSE),"-")</f>
        <v>-</v>
      </c>
      <c r="CC117" s="59" t="str">
        <f>IFERROR(VLOOKUP(CB117,'Paid Invoices'!$F$6:$I$381,3,FALSE),"")</f>
        <v/>
      </c>
      <c r="CD117" s="59" t="str">
        <f>IFERROR(VLOOKUP(CB117,'Open Invoices'!$D$1:$E$3000,2,FALSE),"")</f>
        <v/>
      </c>
      <c r="CE117" s="52"/>
      <c r="CF117" s="52" t="s">
        <v>2115</v>
      </c>
      <c r="CG117" s="49" t="str">
        <f>IFERROR(IFERROR(VLOOKUP($E117,'Asset Group  All Assets'!$B$1:$C$500,2,FALSE),(VLOOKUP($E117,'Missing-WSU-POs'!$B$1:$D$500,3,FALSE))),"?")</f>
        <v>P0770462</v>
      </c>
      <c r="CH117" s="31" t="str">
        <f t="shared" si="6"/>
        <v>P0770462</v>
      </c>
      <c r="CI117" s="31" t="str">
        <f t="shared" si="10"/>
        <v/>
      </c>
      <c r="CJ117" s="29" t="str">
        <f>IFERROR(IF(VLOOKUP($E117,'Org July 2016 '!$D$1:$Z$500,3,FALSE)=G117,"-","Wrong PO"),"new")</f>
        <v>Wrong PO</v>
      </c>
      <c r="CK117" s="32">
        <f>IF(CJ117="wrong PO",(VLOOKUP($E117,'Org July 2016 '!$D$1:$Z$500,3,FALSE)),"")</f>
        <v>0</v>
      </c>
      <c r="CL117" s="29" t="str">
        <f>IFERROR(IF(VLOOKUP($E117,'Org June 2016 '!$D$1:$Z$500,3,FALSE)=G117,"-","Wrong PO"),"new")</f>
        <v>Wrong PO</v>
      </c>
      <c r="CM117" s="32">
        <f>IF(CL117="wrong PO",(VLOOKUP($E117,'Org June 2016 '!$D$1:$Z$500,3,FALSE)),"")</f>
        <v>0</v>
      </c>
      <c r="CN117" s="29" t="str">
        <f>IFERROR(IF(VLOOKUP($E117,'May 2016'!D116:Z615,3,FALSE)=G117,"-","Wrong PO"),"new")</f>
        <v>new</v>
      </c>
      <c r="CO117" s="32" t="str">
        <f>IF(CN117="wrong PO",(VLOOKUP($E117,'May 2016'!D116:Z615,3,FALSE)),"")</f>
        <v/>
      </c>
      <c r="CP117" s="29" t="str">
        <f>IFERROR(IF(VLOOKUP($E117,'Apr 2016'!$D$1:$Z$500,3,FALSE)=G117,"-","Wrong PO"),"new")</f>
        <v>-</v>
      </c>
      <c r="CQ117" s="32" t="str">
        <f>IF(CP117="wrong PO",(VLOOKUP($E117,'Apr 2016'!$D$1:$Z$500,3,FALSE)),"")</f>
        <v/>
      </c>
      <c r="CR117" s="32" t="str">
        <f>IFERROR(IF(VLOOKUP($E117,'Mar 2016'!$D$1:$Z$500,3,FALSE)=G117,"-","Wrong PO"),"new")</f>
        <v>-</v>
      </c>
      <c r="CS117" s="32" t="str">
        <f>IF(CP117="wrong PO",(VLOOKUP($E117,'Mar 2016'!$D$1:$Z$500,3,FALSE)),"")</f>
        <v/>
      </c>
      <c r="CT117" s="32" t="str">
        <f>IFERROR(IF(VLOOKUP($E117,'Feb 2016'!$D$1:$Z$500,3,FALSE)=G117,"-","Wrong PO"),"new")</f>
        <v>-</v>
      </c>
      <c r="CU117" s="32" t="str">
        <f>IF(CP117="wrong PO",(VLOOKUP($E117,'Feb 2016'!$D$1:$Z$500,3,FALSE)),"")</f>
        <v/>
      </c>
      <c r="CV117" s="29" t="str">
        <f>IFERROR(IF(VLOOKUP($E117,'Jan 2016'!$D$1:$Z$500,3,FALSE)=G117,"-","Wrong PO"),"new")</f>
        <v>-</v>
      </c>
      <c r="CW117" s="32" t="str">
        <f>IF(CV117="wrong PO",(VLOOKUP($E117,'Jan 2016'!$D$1:$Z$500,3,FALSE)),"")</f>
        <v/>
      </c>
      <c r="CX117" s="29" t="str">
        <f>IFERROR(IF(VLOOKUP($E117,'Dec 2015'!$D$1:$Z$500,3,FALSE)=G117,"-","Wrong PO"),"new")</f>
        <v>-</v>
      </c>
      <c r="CY117" s="32" t="str">
        <f>IF(CX117="wrong PO",(VLOOKUP($E117,'Dec 2015'!$D$1:$Z$500,3,FALSE)),"")</f>
        <v/>
      </c>
      <c r="CZ117" s="29" t="str">
        <f>IFERROR(IF(VLOOKUP($E117,'Nov 2015'!$D$1:$Z$500,3,FALSE)=G117,"-","Wrong PO"),"new")</f>
        <v>-</v>
      </c>
      <c r="DA117" s="32" t="str">
        <f>IF(CZ117="wrong PO",(VLOOKUP($E117,'Nov 2015'!$D$1:$Z$500,3,FALSE)),"")</f>
        <v/>
      </c>
      <c r="DB117" s="29" t="str">
        <f>IFERROR(IF(VLOOKUP($E117,'Oct 2015'!$D$1:$Z$500,3,FALSE)=G117,"-","Wrong PO"),"new")</f>
        <v>-</v>
      </c>
      <c r="DC117" s="32" t="str">
        <f>IF(DB117="wrong PO",(VLOOKUP($E117,'Oct 2015'!$D$1:$Z$500,3,FALSE)),"")</f>
        <v/>
      </c>
      <c r="DD117" s="29" t="str">
        <f>IFERROR(IF(VLOOKUP($E117,'Sep 2015'!$D$1:$Z$500,3,FALSE)=G117,"-","Wrong PO"),"new")</f>
        <v>new</v>
      </c>
      <c r="DE117" s="32" t="str">
        <f>IF(DD117="wrong PO",(VLOOKUP($E117,'Sep 2015'!$D$1:$Z$500,3,FALSE)),"")</f>
        <v/>
      </c>
    </row>
    <row r="118" spans="1:109">
      <c r="A118" s="115">
        <v>117</v>
      </c>
      <c r="B118" s="2" t="s">
        <v>841</v>
      </c>
      <c r="C118" s="2" t="s">
        <v>510</v>
      </c>
      <c r="D118" s="2" t="s">
        <v>76</v>
      </c>
      <c r="E118" s="2" t="s">
        <v>305</v>
      </c>
      <c r="F118" s="2" t="s">
        <v>412</v>
      </c>
      <c r="G118" s="21" t="s">
        <v>306</v>
      </c>
      <c r="H118" s="21" t="str">
        <f>IFERROR(VLOOKUP($E118,'Wayne Master'!$B$1:$C$315,2,FALSE),"not on master")</f>
        <v>P0770472</v>
      </c>
      <c r="I118" s="11" t="s">
        <v>2076</v>
      </c>
      <c r="J118" s="3">
        <v>42192</v>
      </c>
      <c r="K118" s="2" t="s">
        <v>28</v>
      </c>
      <c r="L118" s="2" t="s">
        <v>414</v>
      </c>
      <c r="M118" s="2" t="s">
        <v>30</v>
      </c>
      <c r="N118" s="2" t="s">
        <v>31</v>
      </c>
      <c r="O118" s="2" t="s">
        <v>41</v>
      </c>
      <c r="P118" s="4">
        <v>10704</v>
      </c>
      <c r="Q118" s="4">
        <v>11498</v>
      </c>
      <c r="R118" s="4">
        <v>794</v>
      </c>
      <c r="S118" s="5">
        <v>13.42</v>
      </c>
      <c r="T118" s="4">
        <v>14314</v>
      </c>
      <c r="U118" s="4">
        <v>16624</v>
      </c>
      <c r="V118" s="4">
        <v>2310</v>
      </c>
      <c r="W118" s="5">
        <v>138.13999999999999</v>
      </c>
      <c r="X118" s="5">
        <v>0</v>
      </c>
      <c r="Y118" s="14">
        <v>151.56</v>
      </c>
      <c r="Z118" s="14">
        <v>0</v>
      </c>
      <c r="AA118" s="14">
        <v>151.56</v>
      </c>
      <c r="AB118" s="4">
        <v>24580</v>
      </c>
      <c r="AC118" s="55"/>
      <c r="AD118" s="59">
        <f t="shared" si="7"/>
        <v>1187.69</v>
      </c>
      <c r="AE118" s="59">
        <f t="shared" si="8"/>
        <v>1188.4313999999999</v>
      </c>
      <c r="AF118" s="102">
        <f>IFERROR(IFERROR(VLOOKUP($G118,'FPO034'!$J$9:$Q$196,7,FALSE),(VLOOKUP($H118,'FPO034'!$J$9:$Q$196,7,FALSE))),"No PO")</f>
        <v>2000</v>
      </c>
      <c r="AG118" s="102">
        <f>IFERROR(IFERROR(VLOOKUP($G118,'FPO034'!$J$9:$Q$196,8,FALSE),(VLOOKUP($H118,'FPO034'!$J$9:$Q$196,8,FALSE))),"No PO")</f>
        <v>0</v>
      </c>
      <c r="AH118" s="102" t="str">
        <f t="shared" si="9"/>
        <v>--</v>
      </c>
      <c r="AI118" s="59">
        <f>IFERROR(VLOOKUP($E118,'Rev2 Aug 16'!$D$1:$Z$300,22,FALSE),"-")</f>
        <v>151.56</v>
      </c>
      <c r="AJ118" s="59" t="str">
        <f>IFERROR(VLOOKUP($E118,'Rev2 Aug 16'!$D$1:$Z$300,5,FALSE),"-")</f>
        <v>WAY2001H6AJ</v>
      </c>
      <c r="AK118" s="59" t="str">
        <f>IFERROR(VLOOKUP(AJ118,'Paid Invoices'!$F$6:$I$381,3,FALSE),"")</f>
        <v/>
      </c>
      <c r="AL118" s="59" t="str">
        <f>IFERROR(VLOOKUP(AJ118,'Open Invoices'!$D$1:$E$3000,2,FALSE),"")</f>
        <v/>
      </c>
      <c r="AM118" s="59">
        <f>IFERROR(VLOOKUP($E118,'Rev2 July 16'!$D$1:$Z$300,22,FALSE),"-")</f>
        <v>60.83</v>
      </c>
      <c r="AN118" s="59" t="str">
        <f>IFERROR(VLOOKUP($E118,'Rev2 July 16'!$D$1:$Z$300,5,FALSE),"-")</f>
        <v>WAY2001G6AK</v>
      </c>
      <c r="AO118" s="59" t="str">
        <f>IFERROR(VLOOKUP(AN118,'Paid Invoices'!$F$6:$I$381,3,FALSE),"")</f>
        <v/>
      </c>
      <c r="AP118" s="59" t="str">
        <f>IFERROR(VLOOKUP(AN118,'Open Invoices'!$D$1:$E$3000,2,FALSE),"")</f>
        <v/>
      </c>
      <c r="AQ118" s="59">
        <f>IFERROR(VLOOKUP($E118,'Rev June 16'!$D$1:$Z$300,22,FALSE),"-")</f>
        <v>46.36</v>
      </c>
      <c r="AR118" s="59" t="str">
        <f>IFERROR(VLOOKUP($E118,'Rev June 16'!$D$1:$Z$300,4,FALSE),"-")</f>
        <v>WAY2001F6AJ</v>
      </c>
      <c r="AS118" s="59" t="str">
        <f>IFERROR(VLOOKUP(AR118,'Paid Invoices'!$F$6:$I$381,3,FALSE),"")</f>
        <v/>
      </c>
      <c r="AT118" s="59" t="str">
        <f>IFERROR(VLOOKUP(AR118,'Open Invoices'!$D$1:$E$3000,2,FALSE),"")</f>
        <v/>
      </c>
      <c r="AU118" s="59">
        <f>IFERROR(VLOOKUP($E118,'May 2016'!$D$1:$Z$300,22,FALSE),"-")</f>
        <v>124.15</v>
      </c>
      <c r="AV118" s="59" t="str">
        <f>IFERROR(VLOOKUP($E118,'May 2016'!$D$1:$Z$300,4,FALSE),"-")</f>
        <v>WAY2001E6AI</v>
      </c>
      <c r="AW118" s="59" t="str">
        <f>IFERROR(VLOOKUP(AV118,'Paid Invoices'!$F$6:$I$381,3,FALSE),"")</f>
        <v/>
      </c>
      <c r="AX118" s="59" t="str">
        <f>IFERROR(VLOOKUP(AV118,'Open Invoices'!$D$1:$E$3000,2,FALSE),"")</f>
        <v/>
      </c>
      <c r="AY118" s="59">
        <f>IFERROR(VLOOKUP($E118,'Apr 2016'!$D$1:$Z$300,22,FALSE),"-")</f>
        <v>72.77</v>
      </c>
      <c r="AZ118" s="59" t="str">
        <f>IFERROR(VLOOKUP($E118,'Apr 2016'!$D$1:$Z$300,4,FALSE),"-")</f>
        <v>WAY2001D6AI</v>
      </c>
      <c r="BA118" s="59" t="str">
        <f>IFERROR(VLOOKUP(AZ118,'Paid Invoices'!$F$6:$I$381,3,FALSE),"")</f>
        <v/>
      </c>
      <c r="BB118" s="59" t="str">
        <f>IFERROR(VLOOKUP(AZ118,'Open Invoices'!$D$1:$E$3000,2,FALSE),"")</f>
        <v/>
      </c>
      <c r="BC118" s="59">
        <f>IFERROR(VLOOKUP($E118,'Mar 2016'!$D$1:$Z$300,22,FALSE),"-")</f>
        <v>89.53</v>
      </c>
      <c r="BD118" s="59" t="str">
        <f>IFERROR(VLOOKUP($E118,'Mar 2016'!$D$1:$Z$300,4,FALSE),"-")</f>
        <v>WAY2001C6AD</v>
      </c>
      <c r="BE118" s="59" t="str">
        <f>IFERROR(VLOOKUP(BD118,'Paid Invoices'!$F$6:$I$381,3,FALSE),"")</f>
        <v/>
      </c>
      <c r="BF118" s="59" t="str">
        <f>IFERROR(VLOOKUP(BD118,'Open Invoices'!$D$1:$E$3000,2,FALSE),"")</f>
        <v/>
      </c>
      <c r="BG118" s="59">
        <f>IFERROR(VLOOKUP($E118,'Feb 2016'!$D$1:$Z$300,22,FALSE),"-")</f>
        <v>58.21</v>
      </c>
      <c r="BH118" s="59" t="str">
        <f>IFERROR(VLOOKUP($E118,'Feb 2016'!$D$1:$Z$300,4,FALSE),"-")</f>
        <v>WAY2001B6AA</v>
      </c>
      <c r="BI118" s="59" t="str">
        <f>IFERROR(VLOOKUP(BH118,'Paid Invoices'!$F$6:$I$381,3,FALSE),"")</f>
        <v/>
      </c>
      <c r="BJ118" s="59" t="str">
        <f>IFERROR(VLOOKUP(BH118,'Open Invoices'!$D$1:$E$3000,2,FALSE),"")</f>
        <v/>
      </c>
      <c r="BK118" s="59">
        <f>IFERROR(VLOOKUP($E118,'Jan 2016'!$D$1:$Z$300,22,FALSE),"-")</f>
        <v>97</v>
      </c>
      <c r="BL118" s="59" t="str">
        <f>IFERROR(VLOOKUP($E118,'Jan 2016'!$D$1:$Z$300,4,FALSE),"-")</f>
        <v>WAY2001A6AT</v>
      </c>
      <c r="BM118" s="59" t="str">
        <f>IFERROR(VLOOKUP(BL118,'Paid Invoices'!$F$6:$I$381,3,FALSE),"")</f>
        <v/>
      </c>
      <c r="BN118" s="59" t="str">
        <f>IFERROR(VLOOKUP(BL118,'Open Invoices'!$D$1:$E$3000,2,FALSE),"")</f>
        <v/>
      </c>
      <c r="BO118" s="59">
        <f>IFERROR(VLOOKUP($E118,'Dec 2015'!$D$1:$Z$300,22,FALSE),"-")</f>
        <v>52.84</v>
      </c>
      <c r="BP118" s="59" t="str">
        <f>IFERROR(VLOOKUP($E118,'Dec 2015'!$D$1:$Z$300,4,FALSE),"-")</f>
        <v>WAY2001L5U</v>
      </c>
      <c r="BQ118" s="59" t="str">
        <f>IFERROR(VLOOKUP(BP118,'Paid Invoices'!$F$6:$I$381,3,FALSE),"")</f>
        <v/>
      </c>
      <c r="BR118" s="59" t="str">
        <f>IFERROR(VLOOKUP(BP118,'Open Invoices'!$D$1:$E$3000,2,FALSE),"")</f>
        <v/>
      </c>
      <c r="BS118" s="59">
        <f>IFERROR(VLOOKUP($E118,'Nov 2015'!$D$1:$Z$300,22,FALSE),"-")</f>
        <v>127.57</v>
      </c>
      <c r="BT118" s="59" t="str">
        <f>IFERROR(VLOOKUP($E118,'Nov 2015'!$D$1:$Z$300,4,FALSE),"-")</f>
        <v>WAY2001K5AT</v>
      </c>
      <c r="BU118" s="59" t="str">
        <f>IFERROR(VLOOKUP(BT118,'Paid Invoices'!$F$6:$I$381,3,FALSE),"")</f>
        <v/>
      </c>
      <c r="BV118" s="59" t="str">
        <f>IFERROR(VLOOKUP(BT118,'Open Invoices'!$D$1:$E$3000,2,FALSE),"")</f>
        <v/>
      </c>
      <c r="BW118" s="59">
        <f>IFERROR(VLOOKUP($E118,'Oct 2015'!$D$1:$Z$300,22,FALSE),"-")</f>
        <v>306.87</v>
      </c>
      <c r="BX118" s="59" t="str">
        <f>IFERROR(VLOOKUP($E118,'Oct 2015'!$D$1:$Z$300,4,FALSE),"-")</f>
        <v>WAY2001J5AU</v>
      </c>
      <c r="BY118" s="59" t="str">
        <f>IFERROR(VLOOKUP(BX118,'Paid Invoices'!$F$6:$I$381,3,FALSE),"")</f>
        <v/>
      </c>
      <c r="BZ118" s="59" t="str">
        <f>IFERROR(VLOOKUP(BX118,'Open Invoices'!$D$1:$E$3000,2,FALSE),"")</f>
        <v/>
      </c>
      <c r="CA118" s="59" t="str">
        <f>IFERROR(VLOOKUP($E118,'Sep 2015'!$D$1:$Z$300,22,FALSE),"-")</f>
        <v>-</v>
      </c>
      <c r="CB118" s="59" t="str">
        <f>IFERROR(VLOOKUP($E118,'Sep 2015'!$D$1:$Z$300,4,FALSE),"-")</f>
        <v>-</v>
      </c>
      <c r="CC118" s="59" t="str">
        <f>IFERROR(VLOOKUP(CB118,'Paid Invoices'!$F$6:$I$381,3,FALSE),"")</f>
        <v/>
      </c>
      <c r="CD118" s="59" t="str">
        <f>IFERROR(VLOOKUP(CB118,'Open Invoices'!$D$1:$E$3000,2,FALSE),"")</f>
        <v/>
      </c>
      <c r="CE118" s="52"/>
      <c r="CF118" s="52" t="s">
        <v>2115</v>
      </c>
      <c r="CG118" s="49" t="str">
        <f>IFERROR(IFERROR(VLOOKUP($E118,'Asset Group  All Assets'!$B$1:$C$500,2,FALSE),(VLOOKUP($E118,'Missing-WSU-POs'!$B$1:$D$500,3,FALSE))),"?")</f>
        <v>P0770472</v>
      </c>
      <c r="CH118" s="31" t="str">
        <f t="shared" si="6"/>
        <v>P0770472</v>
      </c>
      <c r="CI118" s="31" t="str">
        <f t="shared" si="10"/>
        <v/>
      </c>
      <c r="CJ118" s="29" t="str">
        <f>IFERROR(IF(VLOOKUP($E118,'Org July 2016 '!$D$1:$Z$500,3,FALSE)=G118,"-","Wrong PO"),"new")</f>
        <v>Wrong PO</v>
      </c>
      <c r="CK118" s="32">
        <f>IF(CJ118="wrong PO",(VLOOKUP($E118,'Org July 2016 '!$D$1:$Z$500,3,FALSE)),"")</f>
        <v>0</v>
      </c>
      <c r="CL118" s="29" t="str">
        <f>IFERROR(IF(VLOOKUP($E118,'Org June 2016 '!$D$1:$Z$500,3,FALSE)=G118,"-","Wrong PO"),"new")</f>
        <v>Wrong PO</v>
      </c>
      <c r="CM118" s="32">
        <f>IF(CL118="wrong PO",(VLOOKUP($E118,'Org June 2016 '!$D$1:$Z$500,3,FALSE)),"")</f>
        <v>0</v>
      </c>
      <c r="CN118" s="29" t="str">
        <f>IFERROR(IF(VLOOKUP($E118,'May 2016'!D117:Z616,3,FALSE)=G118,"-","Wrong PO"),"new")</f>
        <v>new</v>
      </c>
      <c r="CO118" s="32" t="str">
        <f>IF(CN118="wrong PO",(VLOOKUP($E118,'May 2016'!D117:Z616,3,FALSE)),"")</f>
        <v/>
      </c>
      <c r="CP118" s="29" t="str">
        <f>IFERROR(IF(VLOOKUP($E118,'Apr 2016'!$D$1:$Z$500,3,FALSE)=G118,"-","Wrong PO"),"new")</f>
        <v>-</v>
      </c>
      <c r="CQ118" s="32" t="str">
        <f>IF(CP118="wrong PO",(VLOOKUP($E118,'Apr 2016'!$D$1:$Z$500,3,FALSE)),"")</f>
        <v/>
      </c>
      <c r="CR118" s="32" t="str">
        <f>IFERROR(IF(VLOOKUP($E118,'Mar 2016'!$D$1:$Z$500,3,FALSE)=G118,"-","Wrong PO"),"new")</f>
        <v>-</v>
      </c>
      <c r="CS118" s="32" t="str">
        <f>IF(CP118="wrong PO",(VLOOKUP($E118,'Mar 2016'!$D$1:$Z$500,3,FALSE)),"")</f>
        <v/>
      </c>
      <c r="CT118" s="32" t="str">
        <f>IFERROR(IF(VLOOKUP($E118,'Feb 2016'!$D$1:$Z$500,3,FALSE)=G118,"-","Wrong PO"),"new")</f>
        <v>-</v>
      </c>
      <c r="CU118" s="32" t="str">
        <f>IF(CP118="wrong PO",(VLOOKUP($E118,'Feb 2016'!$D$1:$Z$500,3,FALSE)),"")</f>
        <v/>
      </c>
      <c r="CV118" s="29" t="str">
        <f>IFERROR(IF(VLOOKUP($E118,'Jan 2016'!$D$1:$Z$500,3,FALSE)=G118,"-","Wrong PO"),"new")</f>
        <v>-</v>
      </c>
      <c r="CW118" s="32" t="str">
        <f>IF(CV118="wrong PO",(VLOOKUP($E118,'Jan 2016'!$D$1:$Z$500,3,FALSE)),"")</f>
        <v/>
      </c>
      <c r="CX118" s="29" t="str">
        <f>IFERROR(IF(VLOOKUP($E118,'Dec 2015'!$D$1:$Z$500,3,FALSE)=G118,"-","Wrong PO"),"new")</f>
        <v>-</v>
      </c>
      <c r="CY118" s="32" t="str">
        <f>IF(CX118="wrong PO",(VLOOKUP($E118,'Dec 2015'!$D$1:$Z$500,3,FALSE)),"")</f>
        <v/>
      </c>
      <c r="CZ118" s="29" t="str">
        <f>IFERROR(IF(VLOOKUP($E118,'Nov 2015'!$D$1:$Z$500,3,FALSE)=G118,"-","Wrong PO"),"new")</f>
        <v>-</v>
      </c>
      <c r="DA118" s="32" t="str">
        <f>IF(CZ118="wrong PO",(VLOOKUP($E118,'Nov 2015'!$D$1:$Z$500,3,FALSE)),"")</f>
        <v/>
      </c>
      <c r="DB118" s="29" t="str">
        <f>IFERROR(IF(VLOOKUP($E118,'Oct 2015'!$D$1:$Z$500,3,FALSE)=G118,"-","Wrong PO"),"new")</f>
        <v>-</v>
      </c>
      <c r="DC118" s="32" t="str">
        <f>IF(DB118="wrong PO",(VLOOKUP($E118,'Oct 2015'!$D$1:$Z$500,3,FALSE)),"")</f>
        <v/>
      </c>
      <c r="DD118" s="29" t="str">
        <f>IFERROR(IF(VLOOKUP($E118,'Sep 2015'!$D$1:$Z$500,3,FALSE)=G118,"-","Wrong PO"),"new")</f>
        <v>new</v>
      </c>
      <c r="DE118" s="32" t="str">
        <f>IF(DD118="wrong PO",(VLOOKUP($E118,'Sep 2015'!$D$1:$Z$500,3,FALSE)),"")</f>
        <v/>
      </c>
    </row>
    <row r="119" spans="1:109">
      <c r="A119" s="115">
        <v>118</v>
      </c>
      <c r="B119" s="2" t="s">
        <v>841</v>
      </c>
      <c r="C119" s="2" t="s">
        <v>510</v>
      </c>
      <c r="D119" s="2" t="s">
        <v>76</v>
      </c>
      <c r="E119" s="2" t="s">
        <v>329</v>
      </c>
      <c r="F119" s="2" t="s">
        <v>535</v>
      </c>
      <c r="G119" s="21" t="s">
        <v>330</v>
      </c>
      <c r="H119" s="21" t="str">
        <f>IFERROR(VLOOKUP($E119,'Wayne Master'!$B$1:$C$315,2,FALSE),"not on master")</f>
        <v>P0770490</v>
      </c>
      <c r="I119" s="11" t="s">
        <v>2075</v>
      </c>
      <c r="J119" s="3">
        <v>42376</v>
      </c>
      <c r="K119" s="2" t="s">
        <v>39</v>
      </c>
      <c r="L119" s="2" t="s">
        <v>536</v>
      </c>
      <c r="M119" s="2" t="s">
        <v>30</v>
      </c>
      <c r="N119" s="2" t="s">
        <v>31</v>
      </c>
      <c r="O119" s="2" t="s">
        <v>41</v>
      </c>
      <c r="P119" s="4">
        <v>934</v>
      </c>
      <c r="Q119" s="4">
        <v>1285</v>
      </c>
      <c r="R119" s="4">
        <v>351</v>
      </c>
      <c r="S119" s="5">
        <v>5.93</v>
      </c>
      <c r="T119" s="4">
        <v>3242</v>
      </c>
      <c r="U119" s="4">
        <v>3989</v>
      </c>
      <c r="V119" s="4">
        <v>747</v>
      </c>
      <c r="W119" s="5">
        <v>44.67</v>
      </c>
      <c r="X119" s="5">
        <v>0</v>
      </c>
      <c r="Y119" s="14">
        <v>50.6</v>
      </c>
      <c r="Z119" s="14">
        <v>0</v>
      </c>
      <c r="AA119" s="14">
        <v>50.6</v>
      </c>
      <c r="AB119" s="4">
        <v>24580</v>
      </c>
      <c r="AC119" s="55"/>
      <c r="AD119" s="59">
        <f t="shared" si="7"/>
        <v>259.42999999999995</v>
      </c>
      <c r="AE119" s="59">
        <f t="shared" si="8"/>
        <v>260.25869999999998</v>
      </c>
      <c r="AF119" s="102">
        <f>IFERROR(IFERROR(VLOOKUP($G119,'FPO034'!$J$9:$Q$196,7,FALSE),(VLOOKUP($H119,'FPO034'!$J$9:$Q$196,7,FALSE))),"No PO")</f>
        <v>1455.6</v>
      </c>
      <c r="AG119" s="102">
        <f>IFERROR(IFERROR(VLOOKUP($G119,'FPO034'!$J$9:$Q$196,8,FALSE),(VLOOKUP($H119,'FPO034'!$J$9:$Q$196,8,FALSE))),"No PO")</f>
        <v>0</v>
      </c>
      <c r="AH119" s="102" t="str">
        <f t="shared" si="9"/>
        <v>--</v>
      </c>
      <c r="AI119" s="59">
        <f>IFERROR(VLOOKUP($E119,'Rev2 Aug 16'!$D$1:$Z$300,22,FALSE),"-")</f>
        <v>50.6</v>
      </c>
      <c r="AJ119" s="59" t="str">
        <f>IFERROR(VLOOKUP($E119,'Rev2 Aug 16'!$D$1:$Z$300,5,FALSE),"-")</f>
        <v>WAY2001H6AK</v>
      </c>
      <c r="AK119" s="59" t="str">
        <f>IFERROR(VLOOKUP(AJ119,'Paid Invoices'!$F$6:$I$381,3,FALSE),"")</f>
        <v/>
      </c>
      <c r="AL119" s="59" t="str">
        <f>IFERROR(VLOOKUP(AJ119,'Open Invoices'!$D$1:$E$3000,2,FALSE),"")</f>
        <v/>
      </c>
      <c r="AM119" s="59">
        <f>IFERROR(VLOOKUP($E119,'Rev2 July 16'!$D$1:$Z$300,22,FALSE),"-")</f>
        <v>28.72</v>
      </c>
      <c r="AN119" s="59" t="str">
        <f>IFERROR(VLOOKUP($E119,'Rev2 July 16'!$D$1:$Z$300,5,FALSE),"-")</f>
        <v>WAY2001G6AL</v>
      </c>
      <c r="AO119" s="59" t="str">
        <f>IFERROR(VLOOKUP(AN119,'Paid Invoices'!$F$6:$I$381,3,FALSE),"")</f>
        <v/>
      </c>
      <c r="AP119" s="59" t="str">
        <f>IFERROR(VLOOKUP(AN119,'Open Invoices'!$D$1:$E$3000,2,FALSE),"")</f>
        <v/>
      </c>
      <c r="AQ119" s="59">
        <f>IFERROR(VLOOKUP($E119,'Rev June 16'!$D$1:$Z$300,22,FALSE),"-")</f>
        <v>10.57</v>
      </c>
      <c r="AR119" s="59" t="str">
        <f>IFERROR(VLOOKUP($E119,'Rev June 16'!$D$1:$Z$300,4,FALSE),"-")</f>
        <v>WAY2001F6AK</v>
      </c>
      <c r="AS119" s="59" t="str">
        <f>IFERROR(VLOOKUP(AR119,'Paid Invoices'!$F$6:$I$381,3,FALSE),"")</f>
        <v/>
      </c>
      <c r="AT119" s="59" t="str">
        <f>IFERROR(VLOOKUP(AR119,'Open Invoices'!$D$1:$E$3000,2,FALSE),"")</f>
        <v/>
      </c>
      <c r="AU119" s="59">
        <f>IFERROR(VLOOKUP($E119,'May 2016'!$D$1:$Z$300,22,FALSE),"-")</f>
        <v>49.85</v>
      </c>
      <c r="AV119" s="59" t="str">
        <f>IFERROR(VLOOKUP($E119,'May 2016'!$D$1:$Z$300,4,FALSE),"-")</f>
        <v>WAY2001E6AJ</v>
      </c>
      <c r="AW119" s="59" t="str">
        <f>IFERROR(VLOOKUP(AV119,'Paid Invoices'!$F$6:$I$381,3,FALSE),"")</f>
        <v/>
      </c>
      <c r="AX119" s="59" t="str">
        <f>IFERROR(VLOOKUP(AV119,'Open Invoices'!$D$1:$E$3000,2,FALSE),"")</f>
        <v/>
      </c>
      <c r="AY119" s="59">
        <f>IFERROR(VLOOKUP($E119,'Apr 2016'!$D$1:$Z$300,22,FALSE),"-")</f>
        <v>26.85</v>
      </c>
      <c r="AZ119" s="59" t="str">
        <f>IFERROR(VLOOKUP($E119,'Apr 2016'!$D$1:$Z$300,4,FALSE),"-")</f>
        <v>WAY2001D6AJ</v>
      </c>
      <c r="BA119" s="59" t="str">
        <f>IFERROR(VLOOKUP(AZ119,'Paid Invoices'!$F$6:$I$381,3,FALSE),"")</f>
        <v/>
      </c>
      <c r="BB119" s="59" t="str">
        <f>IFERROR(VLOOKUP(AZ119,'Open Invoices'!$D$1:$E$3000,2,FALSE),"")</f>
        <v/>
      </c>
      <c r="BC119" s="59">
        <f>IFERROR(VLOOKUP($E119,'Mar 2016'!$D$1:$Z$300,22,FALSE),"-")</f>
        <v>27.37</v>
      </c>
      <c r="BD119" s="59" t="str">
        <f>IFERROR(VLOOKUP($E119,'Mar 2016'!$D$1:$Z$300,4,FALSE),"-")</f>
        <v>WAY2001C6AE</v>
      </c>
      <c r="BE119" s="59" t="str">
        <f>IFERROR(VLOOKUP(BD119,'Paid Invoices'!$F$6:$I$381,3,FALSE),"")</f>
        <v/>
      </c>
      <c r="BF119" s="59" t="str">
        <f>IFERROR(VLOOKUP(BD119,'Open Invoices'!$D$1:$E$3000,2,FALSE),"")</f>
        <v/>
      </c>
      <c r="BG119" s="59">
        <f>IFERROR(VLOOKUP($E119,'Feb 2016'!$D$1:$Z$300,22,FALSE),"-")</f>
        <v>65.47</v>
      </c>
      <c r="BH119" s="59" t="str">
        <f>IFERROR(VLOOKUP($E119,'Feb 2016'!$D$1:$Z$300,4,FALSE),"-")</f>
        <v>WAY2001B6AB</v>
      </c>
      <c r="BI119" s="59" t="str">
        <f>IFERROR(VLOOKUP(BH119,'Paid Invoices'!$F$6:$I$381,3,FALSE),"")</f>
        <v/>
      </c>
      <c r="BJ119" s="59" t="str">
        <f>IFERROR(VLOOKUP(BH119,'Open Invoices'!$D$1:$E$3000,2,FALSE),"")</f>
        <v/>
      </c>
      <c r="BK119" s="59">
        <f>IFERROR(VLOOKUP($E119,'Jan 2016'!$D$1:$Z$300,22,FALSE),"-")</f>
        <v>0</v>
      </c>
      <c r="BL119" s="59" t="str">
        <f>IFERROR(VLOOKUP($E119,'Jan 2016'!$D$1:$Z$300,4,FALSE),"-")</f>
        <v>WAY2001A6A</v>
      </c>
      <c r="BM119" s="59" t="str">
        <f>IFERROR(VLOOKUP(BL119,'Paid Invoices'!$F$6:$I$381,3,FALSE),"")</f>
        <v/>
      </c>
      <c r="BN119" s="59" t="str">
        <f>IFERROR(VLOOKUP(BL119,'Open Invoices'!$D$1:$E$3000,2,FALSE),"")</f>
        <v/>
      </c>
      <c r="BO119" s="59" t="str">
        <f>IFERROR(VLOOKUP($E119,'Dec 2015'!$D$1:$Z$300,22,FALSE),"-")</f>
        <v>-</v>
      </c>
      <c r="BP119" s="59" t="str">
        <f>IFERROR(VLOOKUP($E119,'Dec 2015'!$D$1:$Z$300,4,FALSE),"-")</f>
        <v>-</v>
      </c>
      <c r="BQ119" s="59" t="str">
        <f>IFERROR(VLOOKUP(BP119,'Paid Invoices'!$F$6:$I$381,3,FALSE),"")</f>
        <v/>
      </c>
      <c r="BR119" s="59" t="str">
        <f>IFERROR(VLOOKUP(BP119,'Open Invoices'!$D$1:$E$3000,2,FALSE),"")</f>
        <v/>
      </c>
      <c r="BS119" s="59" t="str">
        <f>IFERROR(VLOOKUP($E119,'Nov 2015'!$D$1:$Z$300,22,FALSE),"-")</f>
        <v>-</v>
      </c>
      <c r="BT119" s="59" t="str">
        <f>IFERROR(VLOOKUP($E119,'Nov 2015'!$D$1:$Z$300,4,FALSE),"-")</f>
        <v>-</v>
      </c>
      <c r="BU119" s="59" t="str">
        <f>IFERROR(VLOOKUP(BT119,'Paid Invoices'!$F$6:$I$381,3,FALSE),"")</f>
        <v/>
      </c>
      <c r="BV119" s="59" t="str">
        <f>IFERROR(VLOOKUP(BT119,'Open Invoices'!$D$1:$E$3000,2,FALSE),"")</f>
        <v/>
      </c>
      <c r="BW119" s="59" t="str">
        <f>IFERROR(VLOOKUP($E119,'Oct 2015'!$D$1:$Z$300,22,FALSE),"-")</f>
        <v>-</v>
      </c>
      <c r="BX119" s="59" t="str">
        <f>IFERROR(VLOOKUP($E119,'Oct 2015'!$D$1:$Z$300,4,FALSE),"-")</f>
        <v>-</v>
      </c>
      <c r="BY119" s="59" t="str">
        <f>IFERROR(VLOOKUP(BX119,'Paid Invoices'!$F$6:$I$381,3,FALSE),"")</f>
        <v/>
      </c>
      <c r="BZ119" s="59" t="str">
        <f>IFERROR(VLOOKUP(BX119,'Open Invoices'!$D$1:$E$3000,2,FALSE),"")</f>
        <v/>
      </c>
      <c r="CA119" s="59" t="str">
        <f>IFERROR(VLOOKUP($E119,'Sep 2015'!$D$1:$Z$300,22,FALSE),"-")</f>
        <v>-</v>
      </c>
      <c r="CB119" s="59" t="str">
        <f>IFERROR(VLOOKUP($E119,'Sep 2015'!$D$1:$Z$300,4,FALSE),"-")</f>
        <v>-</v>
      </c>
      <c r="CC119" s="59" t="str">
        <f>IFERROR(VLOOKUP(CB119,'Paid Invoices'!$F$6:$I$381,3,FALSE),"")</f>
        <v/>
      </c>
      <c r="CD119" s="59" t="str">
        <f>IFERROR(VLOOKUP(CB119,'Open Invoices'!$D$1:$E$3000,2,FALSE),"")</f>
        <v/>
      </c>
      <c r="CE119" s="52"/>
      <c r="CF119" s="52" t="s">
        <v>2115</v>
      </c>
      <c r="CG119" s="49" t="str">
        <f>IFERROR(IFERROR(VLOOKUP($E119,'Asset Group  All Assets'!$B$1:$C$500,2,FALSE),(VLOOKUP($E119,'Missing-WSU-POs'!$B$1:$D$500,3,FALSE))),"?")</f>
        <v>P0770490</v>
      </c>
      <c r="CH119" s="31" t="str">
        <f t="shared" si="6"/>
        <v>P0770490</v>
      </c>
      <c r="CI119" s="31" t="str">
        <f t="shared" si="10"/>
        <v/>
      </c>
      <c r="CJ119" s="29" t="str">
        <f>IFERROR(IF(VLOOKUP($E119,'Org July 2016 '!$D$1:$Z$500,3,FALSE)=G119,"-","Wrong PO"),"new")</f>
        <v>Wrong PO</v>
      </c>
      <c r="CK119" s="32">
        <f>IF(CJ119="wrong PO",(VLOOKUP($E119,'Org July 2016 '!$D$1:$Z$500,3,FALSE)),"")</f>
        <v>0</v>
      </c>
      <c r="CL119" s="29" t="str">
        <f>IFERROR(IF(VLOOKUP($E119,'Org June 2016 '!$D$1:$Z$500,3,FALSE)=G119,"-","Wrong PO"),"new")</f>
        <v>Wrong PO</v>
      </c>
      <c r="CM119" s="32">
        <f>IF(CL119="wrong PO",(VLOOKUP($E119,'Org June 2016 '!$D$1:$Z$500,3,FALSE)),"")</f>
        <v>0</v>
      </c>
      <c r="CN119" s="29" t="str">
        <f>IFERROR(IF(VLOOKUP($E119,'May 2016'!D118:Z617,3,FALSE)=G119,"-","Wrong PO"),"new")</f>
        <v>new</v>
      </c>
      <c r="CO119" s="32" t="str">
        <f>IF(CN119="wrong PO",(VLOOKUP($E119,'May 2016'!D118:Z617,3,FALSE)),"")</f>
        <v/>
      </c>
      <c r="CP119" s="29" t="str">
        <f>IFERROR(IF(VLOOKUP($E119,'Apr 2016'!$D$1:$Z$500,3,FALSE)=G119,"-","Wrong PO"),"new")</f>
        <v>-</v>
      </c>
      <c r="CQ119" s="32" t="str">
        <f>IF(CP119="wrong PO",(VLOOKUP($E119,'Apr 2016'!$D$1:$Z$500,3,FALSE)),"")</f>
        <v/>
      </c>
      <c r="CR119" s="32" t="str">
        <f>IFERROR(IF(VLOOKUP($E119,'Mar 2016'!$D$1:$Z$500,3,FALSE)=G119,"-","Wrong PO"),"new")</f>
        <v>-</v>
      </c>
      <c r="CS119" s="32" t="str">
        <f>IF(CP119="wrong PO",(VLOOKUP($E119,'Mar 2016'!$D$1:$Z$500,3,FALSE)),"")</f>
        <v/>
      </c>
      <c r="CT119" s="32" t="str">
        <f>IFERROR(IF(VLOOKUP($E119,'Feb 2016'!$D$1:$Z$500,3,FALSE)=G119,"-","Wrong PO"),"new")</f>
        <v>-</v>
      </c>
      <c r="CU119" s="32" t="str">
        <f>IF(CP119="wrong PO",(VLOOKUP($E119,'Feb 2016'!$D$1:$Z$500,3,FALSE)),"")</f>
        <v/>
      </c>
      <c r="CV119" s="29" t="str">
        <f>IFERROR(IF(VLOOKUP($E119,'Jan 2016'!$D$1:$Z$500,3,FALSE)=G119,"-","Wrong PO"),"new")</f>
        <v>-</v>
      </c>
      <c r="CW119" s="32" t="str">
        <f>IF(CV119="wrong PO",(VLOOKUP($E119,'Jan 2016'!$D$1:$Z$500,3,FALSE)),"")</f>
        <v/>
      </c>
      <c r="CX119" s="29" t="str">
        <f>IFERROR(IF(VLOOKUP($E119,'Dec 2015'!$D$1:$Z$500,3,FALSE)=G119,"-","Wrong PO"),"new")</f>
        <v>new</v>
      </c>
      <c r="CY119" s="32" t="str">
        <f>IF(CX119="wrong PO",(VLOOKUP($E119,'Dec 2015'!$D$1:$Z$500,3,FALSE)),"")</f>
        <v/>
      </c>
      <c r="CZ119" s="29" t="str">
        <f>IFERROR(IF(VLOOKUP($E119,'Nov 2015'!$D$1:$Z$500,3,FALSE)=G119,"-","Wrong PO"),"new")</f>
        <v>new</v>
      </c>
      <c r="DA119" s="32" t="str">
        <f>IF(CZ119="wrong PO",(VLOOKUP($E119,'Nov 2015'!$D$1:$Z$500,3,FALSE)),"")</f>
        <v/>
      </c>
      <c r="DB119" s="29" t="str">
        <f>IFERROR(IF(VLOOKUP($E119,'Oct 2015'!$D$1:$Z$500,3,FALSE)=G119,"-","Wrong PO"),"new")</f>
        <v>new</v>
      </c>
      <c r="DC119" s="32" t="str">
        <f>IF(DB119="wrong PO",(VLOOKUP($E119,'Oct 2015'!$D$1:$Z$500,3,FALSE)),"")</f>
        <v/>
      </c>
      <c r="DD119" s="29" t="str">
        <f>IFERROR(IF(VLOOKUP($E119,'Sep 2015'!$D$1:$Z$500,3,FALSE)=G119,"-","Wrong PO"),"new")</f>
        <v>new</v>
      </c>
      <c r="DE119" s="32" t="str">
        <f>IF(DD119="wrong PO",(VLOOKUP($E119,'Sep 2015'!$D$1:$Z$500,3,FALSE)),"")</f>
        <v/>
      </c>
    </row>
    <row r="120" spans="1:109">
      <c r="A120" s="115">
        <v>119</v>
      </c>
      <c r="B120" s="2" t="s">
        <v>841</v>
      </c>
      <c r="C120" s="2" t="s">
        <v>510</v>
      </c>
      <c r="D120" s="2" t="s">
        <v>76</v>
      </c>
      <c r="E120" s="2" t="s">
        <v>331</v>
      </c>
      <c r="F120" s="2" t="s">
        <v>535</v>
      </c>
      <c r="G120" s="21" t="s">
        <v>332</v>
      </c>
      <c r="H120" s="21" t="str">
        <f>IFERROR(VLOOKUP($E120,'Wayne Master'!$B$1:$C$315,2,FALSE),"not on master")</f>
        <v>P0770509</v>
      </c>
      <c r="I120" s="11" t="s">
        <v>2074</v>
      </c>
      <c r="J120" s="3">
        <v>42376</v>
      </c>
      <c r="K120" s="2" t="s">
        <v>39</v>
      </c>
      <c r="L120" s="2" t="s">
        <v>536</v>
      </c>
      <c r="M120" s="2" t="s">
        <v>30</v>
      </c>
      <c r="N120" s="2" t="s">
        <v>31</v>
      </c>
      <c r="O120" s="2" t="s">
        <v>41</v>
      </c>
      <c r="P120" s="4">
        <v>25478</v>
      </c>
      <c r="Q120" s="4">
        <v>30292</v>
      </c>
      <c r="R120" s="4">
        <v>4814</v>
      </c>
      <c r="S120" s="5">
        <v>81.36</v>
      </c>
      <c r="T120" s="4">
        <v>3113</v>
      </c>
      <c r="U120" s="4">
        <v>3419</v>
      </c>
      <c r="V120" s="4">
        <v>306</v>
      </c>
      <c r="W120" s="5">
        <v>18.3</v>
      </c>
      <c r="X120" s="5">
        <v>0</v>
      </c>
      <c r="Y120" s="14">
        <v>99.66</v>
      </c>
      <c r="Z120" s="14">
        <v>0</v>
      </c>
      <c r="AA120" s="14">
        <v>99.66</v>
      </c>
      <c r="AB120" s="4">
        <v>24580</v>
      </c>
      <c r="AC120" s="55"/>
      <c r="AD120" s="59">
        <f t="shared" si="7"/>
        <v>715.57999999999993</v>
      </c>
      <c r="AE120" s="59">
        <f t="shared" si="8"/>
        <v>716.39099999999996</v>
      </c>
      <c r="AF120" s="102">
        <f>IFERROR(IFERROR(VLOOKUP($G120,'FPO034'!$J$9:$Q$196,7,FALSE),(VLOOKUP($H120,'FPO034'!$J$9:$Q$196,7,FALSE))),"No PO")</f>
        <v>3960.96</v>
      </c>
      <c r="AG120" s="102">
        <f>IFERROR(IFERROR(VLOOKUP($G120,'FPO034'!$J$9:$Q$196,8,FALSE),(VLOOKUP($H120,'FPO034'!$J$9:$Q$196,8,FALSE))),"No PO")</f>
        <v>0</v>
      </c>
      <c r="AH120" s="102" t="str">
        <f t="shared" si="9"/>
        <v>--</v>
      </c>
      <c r="AI120" s="59">
        <f>IFERROR(VLOOKUP($E120,'Rev2 Aug 16'!$D$1:$Z$300,22,FALSE),"-")</f>
        <v>99.66</v>
      </c>
      <c r="AJ120" s="59" t="str">
        <f>IFERROR(VLOOKUP($E120,'Rev2 Aug 16'!$D$1:$Z$300,5,FALSE),"-")</f>
        <v>WAY2001H6AL</v>
      </c>
      <c r="AK120" s="59" t="str">
        <f>IFERROR(VLOOKUP(AJ120,'Paid Invoices'!$F$6:$I$381,3,FALSE),"")</f>
        <v/>
      </c>
      <c r="AL120" s="59" t="str">
        <f>IFERROR(VLOOKUP(AJ120,'Open Invoices'!$D$1:$E$3000,2,FALSE),"")</f>
        <v/>
      </c>
      <c r="AM120" s="59">
        <f>IFERROR(VLOOKUP($E120,'Rev2 July 16'!$D$1:$Z$300,22,FALSE),"-")</f>
        <v>78.8</v>
      </c>
      <c r="AN120" s="59" t="str">
        <f>IFERROR(VLOOKUP($E120,'Rev2 July 16'!$D$1:$Z$300,5,FALSE),"-")</f>
        <v>WAY2001G6AM</v>
      </c>
      <c r="AO120" s="59" t="str">
        <f>IFERROR(VLOOKUP(AN120,'Paid Invoices'!$F$6:$I$381,3,FALSE),"")</f>
        <v/>
      </c>
      <c r="AP120" s="59" t="str">
        <f>IFERROR(VLOOKUP(AN120,'Open Invoices'!$D$1:$E$3000,2,FALSE),"")</f>
        <v/>
      </c>
      <c r="AQ120" s="59">
        <f>IFERROR(VLOOKUP($E120,'Rev June 16'!$D$1:$Z$300,22,FALSE),"-")</f>
        <v>78.430000000000007</v>
      </c>
      <c r="AR120" s="59" t="str">
        <f>IFERROR(VLOOKUP($E120,'Rev June 16'!$D$1:$Z$300,4,FALSE),"-")</f>
        <v>WAY2001F6AL</v>
      </c>
      <c r="AS120" s="59" t="str">
        <f>IFERROR(VLOOKUP(AR120,'Paid Invoices'!$F$6:$I$381,3,FALSE),"")</f>
        <v/>
      </c>
      <c r="AT120" s="59" t="str">
        <f>IFERROR(VLOOKUP(AR120,'Open Invoices'!$D$1:$E$3000,2,FALSE),"")</f>
        <v/>
      </c>
      <c r="AU120" s="59">
        <f>IFERROR(VLOOKUP($E120,'May 2016'!$D$1:$Z$300,22,FALSE),"-")</f>
        <v>72.19</v>
      </c>
      <c r="AV120" s="59" t="str">
        <f>IFERROR(VLOOKUP($E120,'May 2016'!$D$1:$Z$300,4,FALSE),"-")</f>
        <v>WAY2001E6AK</v>
      </c>
      <c r="AW120" s="59" t="str">
        <f>IFERROR(VLOOKUP(AV120,'Paid Invoices'!$F$6:$I$381,3,FALSE),"")</f>
        <v/>
      </c>
      <c r="AX120" s="59" t="str">
        <f>IFERROR(VLOOKUP(AV120,'Open Invoices'!$D$1:$E$3000,2,FALSE),"")</f>
        <v/>
      </c>
      <c r="AY120" s="59">
        <f>IFERROR(VLOOKUP($E120,'Apr 2016'!$D$1:$Z$300,22,FALSE),"-")</f>
        <v>119.1</v>
      </c>
      <c r="AZ120" s="59" t="str">
        <f>IFERROR(VLOOKUP($E120,'Apr 2016'!$D$1:$Z$300,4,FALSE),"-")</f>
        <v>WAY2001D6AK</v>
      </c>
      <c r="BA120" s="59" t="str">
        <f>IFERROR(VLOOKUP(AZ120,'Paid Invoices'!$F$6:$I$381,3,FALSE),"")</f>
        <v/>
      </c>
      <c r="BB120" s="59" t="str">
        <f>IFERROR(VLOOKUP(AZ120,'Open Invoices'!$D$1:$E$3000,2,FALSE),"")</f>
        <v/>
      </c>
      <c r="BC120" s="59">
        <f>IFERROR(VLOOKUP($E120,'Mar 2016'!$D$1:$Z$300,22,FALSE),"-")</f>
        <v>101.88</v>
      </c>
      <c r="BD120" s="59" t="str">
        <f>IFERROR(VLOOKUP($E120,'Mar 2016'!$D$1:$Z$300,4,FALSE),"-")</f>
        <v>WAY2001C6AF</v>
      </c>
      <c r="BE120" s="59" t="str">
        <f>IFERROR(VLOOKUP(BD120,'Paid Invoices'!$F$6:$I$381,3,FALSE),"")</f>
        <v/>
      </c>
      <c r="BF120" s="59" t="str">
        <f>IFERROR(VLOOKUP(BD120,'Open Invoices'!$D$1:$E$3000,2,FALSE),"")</f>
        <v/>
      </c>
      <c r="BG120" s="59">
        <f>IFERROR(VLOOKUP($E120,'Feb 2016'!$D$1:$Z$300,22,FALSE),"-")</f>
        <v>165.52</v>
      </c>
      <c r="BH120" s="59" t="str">
        <f>IFERROR(VLOOKUP($E120,'Feb 2016'!$D$1:$Z$300,4,FALSE),"-")</f>
        <v>WAY2001B6AC</v>
      </c>
      <c r="BI120" s="59" t="str">
        <f>IFERROR(VLOOKUP(BH120,'Paid Invoices'!$F$6:$I$381,3,FALSE),"")</f>
        <v/>
      </c>
      <c r="BJ120" s="59" t="str">
        <f>IFERROR(VLOOKUP(BH120,'Open Invoices'!$D$1:$E$3000,2,FALSE),"")</f>
        <v/>
      </c>
      <c r="BK120" s="59">
        <f>IFERROR(VLOOKUP($E120,'Jan 2016'!$D$1:$Z$300,22,FALSE),"-")</f>
        <v>0</v>
      </c>
      <c r="BL120" s="59" t="str">
        <f>IFERROR(VLOOKUP($E120,'Jan 2016'!$D$1:$Z$300,4,FALSE),"-")</f>
        <v>WAY2001A6A</v>
      </c>
      <c r="BM120" s="59" t="str">
        <f>IFERROR(VLOOKUP(BL120,'Paid Invoices'!$F$6:$I$381,3,FALSE),"")</f>
        <v/>
      </c>
      <c r="BN120" s="59" t="str">
        <f>IFERROR(VLOOKUP(BL120,'Open Invoices'!$D$1:$E$3000,2,FALSE),"")</f>
        <v/>
      </c>
      <c r="BO120" s="59" t="str">
        <f>IFERROR(VLOOKUP($E120,'Dec 2015'!$D$1:$Z$300,22,FALSE),"-")</f>
        <v>-</v>
      </c>
      <c r="BP120" s="59" t="str">
        <f>IFERROR(VLOOKUP($E120,'Dec 2015'!$D$1:$Z$300,4,FALSE),"-")</f>
        <v>-</v>
      </c>
      <c r="BQ120" s="59" t="str">
        <f>IFERROR(VLOOKUP(BP120,'Paid Invoices'!$F$6:$I$381,3,FALSE),"")</f>
        <v/>
      </c>
      <c r="BR120" s="59" t="str">
        <f>IFERROR(VLOOKUP(BP120,'Open Invoices'!$D$1:$E$3000,2,FALSE),"")</f>
        <v/>
      </c>
      <c r="BS120" s="59" t="str">
        <f>IFERROR(VLOOKUP($E120,'Nov 2015'!$D$1:$Z$300,22,FALSE),"-")</f>
        <v>-</v>
      </c>
      <c r="BT120" s="59" t="str">
        <f>IFERROR(VLOOKUP($E120,'Nov 2015'!$D$1:$Z$300,4,FALSE),"-")</f>
        <v>-</v>
      </c>
      <c r="BU120" s="59" t="str">
        <f>IFERROR(VLOOKUP(BT120,'Paid Invoices'!$F$6:$I$381,3,FALSE),"")</f>
        <v/>
      </c>
      <c r="BV120" s="59" t="str">
        <f>IFERROR(VLOOKUP(BT120,'Open Invoices'!$D$1:$E$3000,2,FALSE),"")</f>
        <v/>
      </c>
      <c r="BW120" s="59" t="str">
        <f>IFERROR(VLOOKUP($E120,'Oct 2015'!$D$1:$Z$300,22,FALSE),"-")</f>
        <v>-</v>
      </c>
      <c r="BX120" s="59" t="str">
        <f>IFERROR(VLOOKUP($E120,'Oct 2015'!$D$1:$Z$300,4,FALSE),"-")</f>
        <v>-</v>
      </c>
      <c r="BY120" s="59" t="str">
        <f>IFERROR(VLOOKUP(BX120,'Paid Invoices'!$F$6:$I$381,3,FALSE),"")</f>
        <v/>
      </c>
      <c r="BZ120" s="59" t="str">
        <f>IFERROR(VLOOKUP(BX120,'Open Invoices'!$D$1:$E$3000,2,FALSE),"")</f>
        <v/>
      </c>
      <c r="CA120" s="59" t="str">
        <f>IFERROR(VLOOKUP($E120,'Sep 2015'!$D$1:$Z$300,22,FALSE),"-")</f>
        <v>-</v>
      </c>
      <c r="CB120" s="59" t="str">
        <f>IFERROR(VLOOKUP($E120,'Sep 2015'!$D$1:$Z$300,4,FALSE),"-")</f>
        <v>-</v>
      </c>
      <c r="CC120" s="59" t="str">
        <f>IFERROR(VLOOKUP(CB120,'Paid Invoices'!$F$6:$I$381,3,FALSE),"")</f>
        <v/>
      </c>
      <c r="CD120" s="59" t="str">
        <f>IFERROR(VLOOKUP(CB120,'Open Invoices'!$D$1:$E$3000,2,FALSE),"")</f>
        <v/>
      </c>
      <c r="CE120" s="52"/>
      <c r="CF120" s="52" t="s">
        <v>2115</v>
      </c>
      <c r="CG120" s="49" t="str">
        <f>IFERROR(IFERROR(VLOOKUP($E120,'Asset Group  All Assets'!$B$1:$C$500,2,FALSE),(VLOOKUP($E120,'Missing-WSU-POs'!$B$1:$D$500,3,FALSE))),"?")</f>
        <v>P0770509</v>
      </c>
      <c r="CH120" s="31" t="str">
        <f t="shared" si="6"/>
        <v>P0770509</v>
      </c>
      <c r="CI120" s="31" t="str">
        <f t="shared" si="10"/>
        <v/>
      </c>
      <c r="CJ120" s="29" t="str">
        <f>IFERROR(IF(VLOOKUP($E120,'Org July 2016 '!$D$1:$Z$500,3,FALSE)=G120,"-","Wrong PO"),"new")</f>
        <v>Wrong PO</v>
      </c>
      <c r="CK120" s="32">
        <f>IF(CJ120="wrong PO",(VLOOKUP($E120,'Org July 2016 '!$D$1:$Z$500,3,FALSE)),"")</f>
        <v>0</v>
      </c>
      <c r="CL120" s="29" t="str">
        <f>IFERROR(IF(VLOOKUP($E120,'Org June 2016 '!$D$1:$Z$500,3,FALSE)=G120,"-","Wrong PO"),"new")</f>
        <v>Wrong PO</v>
      </c>
      <c r="CM120" s="32">
        <f>IF(CL120="wrong PO",(VLOOKUP($E120,'Org June 2016 '!$D$1:$Z$500,3,FALSE)),"")</f>
        <v>0</v>
      </c>
      <c r="CN120" s="29" t="str">
        <f>IFERROR(IF(VLOOKUP($E120,'May 2016'!D119:Z618,3,FALSE)=G120,"-","Wrong PO"),"new")</f>
        <v>new</v>
      </c>
      <c r="CO120" s="32" t="str">
        <f>IF(CN120="wrong PO",(VLOOKUP($E120,'May 2016'!D119:Z618,3,FALSE)),"")</f>
        <v/>
      </c>
      <c r="CP120" s="29" t="str">
        <f>IFERROR(IF(VLOOKUP($E120,'Apr 2016'!$D$1:$Z$500,3,FALSE)=G120,"-","Wrong PO"),"new")</f>
        <v>-</v>
      </c>
      <c r="CQ120" s="32" t="str">
        <f>IF(CP120="wrong PO",(VLOOKUP($E120,'Apr 2016'!$D$1:$Z$500,3,FALSE)),"")</f>
        <v/>
      </c>
      <c r="CR120" s="32" t="str">
        <f>IFERROR(IF(VLOOKUP($E120,'Mar 2016'!$D$1:$Z$500,3,FALSE)=G120,"-","Wrong PO"),"new")</f>
        <v>-</v>
      </c>
      <c r="CS120" s="32" t="str">
        <f>IF(CP120="wrong PO",(VLOOKUP($E120,'Mar 2016'!$D$1:$Z$500,3,FALSE)),"")</f>
        <v/>
      </c>
      <c r="CT120" s="32" t="str">
        <f>IFERROR(IF(VLOOKUP($E120,'Feb 2016'!$D$1:$Z$500,3,FALSE)=G120,"-","Wrong PO"),"new")</f>
        <v>-</v>
      </c>
      <c r="CU120" s="32" t="str">
        <f>IF(CP120="wrong PO",(VLOOKUP($E120,'Feb 2016'!$D$1:$Z$500,3,FALSE)),"")</f>
        <v/>
      </c>
      <c r="CV120" s="29" t="str">
        <f>IFERROR(IF(VLOOKUP($E120,'Jan 2016'!$D$1:$Z$500,3,FALSE)=G120,"-","Wrong PO"),"new")</f>
        <v>-</v>
      </c>
      <c r="CW120" s="32" t="str">
        <f>IF(CV120="wrong PO",(VLOOKUP($E120,'Jan 2016'!$D$1:$Z$500,3,FALSE)),"")</f>
        <v/>
      </c>
      <c r="CX120" s="29" t="str">
        <f>IFERROR(IF(VLOOKUP($E120,'Dec 2015'!$D$1:$Z$500,3,FALSE)=G120,"-","Wrong PO"),"new")</f>
        <v>new</v>
      </c>
      <c r="CY120" s="32" t="str">
        <f>IF(CX120="wrong PO",(VLOOKUP($E120,'Dec 2015'!$D$1:$Z$500,3,FALSE)),"")</f>
        <v/>
      </c>
      <c r="CZ120" s="29" t="str">
        <f>IFERROR(IF(VLOOKUP($E120,'Nov 2015'!$D$1:$Z$500,3,FALSE)=G120,"-","Wrong PO"),"new")</f>
        <v>new</v>
      </c>
      <c r="DA120" s="32" t="str">
        <f>IF(CZ120="wrong PO",(VLOOKUP($E120,'Nov 2015'!$D$1:$Z$500,3,FALSE)),"")</f>
        <v/>
      </c>
      <c r="DB120" s="29" t="str">
        <f>IFERROR(IF(VLOOKUP($E120,'Oct 2015'!$D$1:$Z$500,3,FALSE)=G120,"-","Wrong PO"),"new")</f>
        <v>new</v>
      </c>
      <c r="DC120" s="32" t="str">
        <f>IF(DB120="wrong PO",(VLOOKUP($E120,'Oct 2015'!$D$1:$Z$500,3,FALSE)),"")</f>
        <v/>
      </c>
      <c r="DD120" s="29" t="str">
        <f>IFERROR(IF(VLOOKUP($E120,'Sep 2015'!$D$1:$Z$500,3,FALSE)=G120,"-","Wrong PO"),"new")</f>
        <v>new</v>
      </c>
      <c r="DE120" s="32" t="str">
        <f>IF(DD120="wrong PO",(VLOOKUP($E120,'Sep 2015'!$D$1:$Z$500,3,FALSE)),"")</f>
        <v/>
      </c>
    </row>
    <row r="121" spans="1:109">
      <c r="A121" s="115">
        <v>120</v>
      </c>
      <c r="B121" s="2" t="s">
        <v>841</v>
      </c>
      <c r="C121" s="2" t="s">
        <v>510</v>
      </c>
      <c r="D121" s="2" t="s">
        <v>48</v>
      </c>
      <c r="E121" s="2" t="s">
        <v>163</v>
      </c>
      <c r="F121" s="2" t="s">
        <v>415</v>
      </c>
      <c r="G121" s="21" t="s">
        <v>164</v>
      </c>
      <c r="H121" s="21" t="str">
        <f>IFERROR(VLOOKUP($E121,'Wayne Master'!$B$1:$C$315,2,FALSE),"not on master")</f>
        <v>P0770568</v>
      </c>
      <c r="I121" s="11" t="s">
        <v>2073</v>
      </c>
      <c r="J121" s="3">
        <v>42269</v>
      </c>
      <c r="K121" s="2" t="s">
        <v>39</v>
      </c>
      <c r="L121" s="2" t="s">
        <v>417</v>
      </c>
      <c r="M121" s="2" t="s">
        <v>30</v>
      </c>
      <c r="N121" s="2" t="s">
        <v>31</v>
      </c>
      <c r="O121" s="2" t="s">
        <v>32</v>
      </c>
      <c r="P121" s="4">
        <v>13221</v>
      </c>
      <c r="Q121" s="4">
        <v>13221</v>
      </c>
      <c r="R121" s="4">
        <v>0</v>
      </c>
      <c r="S121" s="5">
        <v>0</v>
      </c>
      <c r="T121" s="4">
        <v>0</v>
      </c>
      <c r="U121" s="4">
        <v>0</v>
      </c>
      <c r="V121" s="4">
        <v>0</v>
      </c>
      <c r="W121" s="5">
        <v>0</v>
      </c>
      <c r="X121" s="5">
        <v>0</v>
      </c>
      <c r="Y121" s="14">
        <v>0</v>
      </c>
      <c r="Z121" s="14">
        <v>0</v>
      </c>
      <c r="AA121" s="14">
        <v>0</v>
      </c>
      <c r="AB121" s="4">
        <v>24580</v>
      </c>
      <c r="AC121" s="55"/>
      <c r="AD121" s="59">
        <f t="shared" si="7"/>
        <v>223.38</v>
      </c>
      <c r="AE121" s="59">
        <f t="shared" si="8"/>
        <v>223.43489999999997</v>
      </c>
      <c r="AF121" s="102">
        <f>IFERROR(IFERROR(VLOOKUP($G121,'FPO034'!$J$9:$Q$196,7,FALSE),(VLOOKUP($H121,'FPO034'!$J$9:$Q$196,7,FALSE))),"No PO")</f>
        <v>4257.58</v>
      </c>
      <c r="AG121" s="102">
        <f>IFERROR(IFERROR(VLOOKUP($G121,'FPO034'!$J$9:$Q$196,8,FALSE),(VLOOKUP($H121,'FPO034'!$J$9:$Q$196,8,FALSE))),"No PO")</f>
        <v>0</v>
      </c>
      <c r="AH121" s="102" t="str">
        <f t="shared" si="9"/>
        <v>--</v>
      </c>
      <c r="AI121" s="59" t="str">
        <f>IFERROR(VLOOKUP($E121,'Rev2 Aug 16'!$D$1:$Z$300,22,FALSE),"-")</f>
        <v>-</v>
      </c>
      <c r="AJ121" s="59" t="str">
        <f>IFERROR(VLOOKUP($E121,'Rev2 Aug 16'!$D$1:$Z$300,5,FALSE),"-")</f>
        <v>-</v>
      </c>
      <c r="AK121" s="59" t="str">
        <f>IFERROR(VLOOKUP(AJ121,'Paid Invoices'!$F$6:$I$381,3,FALSE),"")</f>
        <v/>
      </c>
      <c r="AL121" s="59" t="str">
        <f>IFERROR(VLOOKUP(AJ121,'Open Invoices'!$D$1:$E$3000,2,FALSE),"")</f>
        <v/>
      </c>
      <c r="AM121" s="59">
        <f>IFERROR(VLOOKUP($E121,'Rev2 July 16'!$D$1:$Z$300,22,FALSE),"-")</f>
        <v>2.2799999999999998</v>
      </c>
      <c r="AN121" s="59" t="str">
        <f>IFERROR(VLOOKUP($E121,'Rev2 July 16'!$D$1:$Z$300,5,FALSE),"-")</f>
        <v>WAY2001G6AN</v>
      </c>
      <c r="AO121" s="59" t="str">
        <f>IFERROR(VLOOKUP(AN121,'Paid Invoices'!$F$6:$I$381,3,FALSE),"")</f>
        <v/>
      </c>
      <c r="AP121" s="59" t="str">
        <f>IFERROR(VLOOKUP(AN121,'Open Invoices'!$D$1:$E$3000,2,FALSE),"")</f>
        <v/>
      </c>
      <c r="AQ121" s="59">
        <f>IFERROR(VLOOKUP($E121,'Rev June 16'!$D$1:$Z$300,22,FALSE),"-")</f>
        <v>31.01</v>
      </c>
      <c r="AR121" s="59" t="str">
        <f>IFERROR(VLOOKUP($E121,'Rev June 16'!$D$1:$Z$300,4,FALSE),"-")</f>
        <v>WAY2001F6AM</v>
      </c>
      <c r="AS121" s="59" t="str">
        <f>IFERROR(VLOOKUP(AR121,'Paid Invoices'!$F$6:$I$381,3,FALSE),"")</f>
        <v/>
      </c>
      <c r="AT121" s="59" t="str">
        <f>IFERROR(VLOOKUP(AR121,'Open Invoices'!$D$1:$E$3000,2,FALSE),"")</f>
        <v/>
      </c>
      <c r="AU121" s="59">
        <f>IFERROR(VLOOKUP($E121,'May 2016'!$D$1:$Z$300,22,FALSE),"-")</f>
        <v>26.7</v>
      </c>
      <c r="AV121" s="59" t="str">
        <f>IFERROR(VLOOKUP($E121,'May 2016'!$D$1:$Z$300,4,FALSE),"-")</f>
        <v>WAY2001E6AL</v>
      </c>
      <c r="AW121" s="59" t="str">
        <f>IFERROR(VLOOKUP(AV121,'Paid Invoices'!$F$6:$I$381,3,FALSE),"")</f>
        <v/>
      </c>
      <c r="AX121" s="59" t="str">
        <f>IFERROR(VLOOKUP(AV121,'Open Invoices'!$D$1:$E$3000,2,FALSE),"")</f>
        <v/>
      </c>
      <c r="AY121" s="59">
        <f>IFERROR(VLOOKUP($E121,'Apr 2016'!$D$1:$Z$300,22,FALSE),"-")</f>
        <v>31.69</v>
      </c>
      <c r="AZ121" s="59" t="str">
        <f>IFERROR(VLOOKUP($E121,'Apr 2016'!$D$1:$Z$300,4,FALSE),"-")</f>
        <v>WAY2001D6AL</v>
      </c>
      <c r="BA121" s="59" t="str">
        <f>IFERROR(VLOOKUP(AZ121,'Paid Invoices'!$F$6:$I$381,3,FALSE),"")</f>
        <v/>
      </c>
      <c r="BB121" s="59" t="str">
        <f>IFERROR(VLOOKUP(AZ121,'Open Invoices'!$D$1:$E$3000,2,FALSE),"")</f>
        <v/>
      </c>
      <c r="BC121" s="59">
        <f>IFERROR(VLOOKUP($E121,'Mar 2016'!$D$1:$Z$300,22,FALSE),"-")</f>
        <v>33.729999999999997</v>
      </c>
      <c r="BD121" s="59" t="str">
        <f>IFERROR(VLOOKUP($E121,'Mar 2016'!$D$1:$Z$300,4,FALSE),"-")</f>
        <v>WAY2001C6AG</v>
      </c>
      <c r="BE121" s="59" t="str">
        <f>IFERROR(VLOOKUP(BD121,'Paid Invoices'!$F$6:$I$381,3,FALSE),"")</f>
        <v/>
      </c>
      <c r="BF121" s="59" t="str">
        <f>IFERROR(VLOOKUP(BD121,'Open Invoices'!$D$1:$E$3000,2,FALSE),"")</f>
        <v/>
      </c>
      <c r="BG121" s="59">
        <f>IFERROR(VLOOKUP($E121,'Feb 2016'!$D$1:$Z$300,22,FALSE),"-")</f>
        <v>24.01</v>
      </c>
      <c r="BH121" s="59" t="str">
        <f>IFERROR(VLOOKUP($E121,'Feb 2016'!$D$1:$Z$300,4,FALSE),"-")</f>
        <v>WAY2001B6AD</v>
      </c>
      <c r="BI121" s="59" t="str">
        <f>IFERROR(VLOOKUP(BH121,'Paid Invoices'!$F$6:$I$381,3,FALSE),"")</f>
        <v/>
      </c>
      <c r="BJ121" s="59" t="str">
        <f>IFERROR(VLOOKUP(BH121,'Open Invoices'!$D$1:$E$3000,2,FALSE),"")</f>
        <v/>
      </c>
      <c r="BK121" s="59">
        <f>IFERROR(VLOOKUP($E121,'Jan 2016'!$D$1:$Z$300,22,FALSE),"-")</f>
        <v>18.98</v>
      </c>
      <c r="BL121" s="59" t="str">
        <f>IFERROR(VLOOKUP($E121,'Jan 2016'!$D$1:$Z$300,4,FALSE),"-")</f>
        <v>WAY2001A6AU</v>
      </c>
      <c r="BM121" s="59" t="str">
        <f>IFERROR(VLOOKUP(BL121,'Paid Invoices'!$F$6:$I$381,3,FALSE),"")</f>
        <v/>
      </c>
      <c r="BN121" s="59" t="str">
        <f>IFERROR(VLOOKUP(BL121,'Open Invoices'!$D$1:$E$3000,2,FALSE),"")</f>
        <v/>
      </c>
      <c r="BO121" s="59">
        <f>IFERROR(VLOOKUP($E121,'Dec 2015'!$D$1:$Z$300,22,FALSE),"-")</f>
        <v>21.62</v>
      </c>
      <c r="BP121" s="59" t="str">
        <f>IFERROR(VLOOKUP($E121,'Dec 2015'!$D$1:$Z$300,4,FALSE),"-")</f>
        <v>WAY2001L5V</v>
      </c>
      <c r="BQ121" s="59" t="str">
        <f>IFERROR(VLOOKUP(BP121,'Paid Invoices'!$F$6:$I$381,3,FALSE),"")</f>
        <v/>
      </c>
      <c r="BR121" s="59" t="str">
        <f>IFERROR(VLOOKUP(BP121,'Open Invoices'!$D$1:$E$3000,2,FALSE),"")</f>
        <v/>
      </c>
      <c r="BS121" s="59">
        <f>IFERROR(VLOOKUP($E121,'Nov 2015'!$D$1:$Z$300,22,FALSE),"-")</f>
        <v>24.49</v>
      </c>
      <c r="BT121" s="59" t="str">
        <f>IFERROR(VLOOKUP($E121,'Nov 2015'!$D$1:$Z$300,4,FALSE),"-")</f>
        <v>WAY2001K5AU</v>
      </c>
      <c r="BU121" s="59" t="str">
        <f>IFERROR(VLOOKUP(BT121,'Paid Invoices'!$F$6:$I$381,3,FALSE),"")</f>
        <v/>
      </c>
      <c r="BV121" s="59" t="str">
        <f>IFERROR(VLOOKUP(BT121,'Open Invoices'!$D$1:$E$3000,2,FALSE),"")</f>
        <v/>
      </c>
      <c r="BW121" s="59">
        <f>IFERROR(VLOOKUP($E121,'Oct 2015'!$D$1:$Z$300,22,FALSE),"-")</f>
        <v>8.8699999999999992</v>
      </c>
      <c r="BX121" s="59" t="str">
        <f>IFERROR(VLOOKUP($E121,'Oct 2015'!$D$1:$Z$300,4,FALSE),"-")</f>
        <v>WAY2001J5AV</v>
      </c>
      <c r="BY121" s="59" t="str">
        <f>IFERROR(VLOOKUP(BX121,'Paid Invoices'!$F$6:$I$381,3,FALSE),"")</f>
        <v/>
      </c>
      <c r="BZ121" s="59" t="str">
        <f>IFERROR(VLOOKUP(BX121,'Open Invoices'!$D$1:$E$3000,2,FALSE),"")</f>
        <v/>
      </c>
      <c r="CA121" s="59" t="str">
        <f>IFERROR(VLOOKUP($E121,'Sep 2015'!$D$1:$Z$300,22,FALSE),"-")</f>
        <v>-</v>
      </c>
      <c r="CB121" s="59" t="str">
        <f>IFERROR(VLOOKUP($E121,'Sep 2015'!$D$1:$Z$300,4,FALSE),"-")</f>
        <v>-</v>
      </c>
      <c r="CC121" s="59" t="str">
        <f>IFERROR(VLOOKUP(CB121,'Paid Invoices'!$F$6:$I$381,3,FALSE),"")</f>
        <v/>
      </c>
      <c r="CD121" s="59" t="str">
        <f>IFERROR(VLOOKUP(CB121,'Open Invoices'!$D$1:$E$3000,2,FALSE),"")</f>
        <v/>
      </c>
      <c r="CE121" s="52"/>
      <c r="CF121" s="52" t="s">
        <v>2115</v>
      </c>
      <c r="CG121" s="49" t="str">
        <f>IFERROR(IFERROR(VLOOKUP($E121,'Asset Group  All Assets'!$B$1:$C$500,2,FALSE),(VLOOKUP($E121,'Missing-WSU-POs'!$B$1:$D$500,3,FALSE))),"?")</f>
        <v>P0770568</v>
      </c>
      <c r="CH121" s="31" t="str">
        <f t="shared" si="6"/>
        <v>P0770568</v>
      </c>
      <c r="CI121" s="31" t="str">
        <f t="shared" si="10"/>
        <v/>
      </c>
      <c r="CJ121" s="29" t="str">
        <f>IFERROR(IF(VLOOKUP($E121,'Org July 2016 '!$D$1:$Z$500,3,FALSE)=G121,"-","Wrong PO"),"new")</f>
        <v>Wrong PO</v>
      </c>
      <c r="CK121" s="32">
        <f>IF(CJ121="wrong PO",(VLOOKUP($E121,'Org July 2016 '!$D$1:$Z$500,3,FALSE)),"")</f>
        <v>0</v>
      </c>
      <c r="CL121" s="29" t="str">
        <f>IFERROR(IF(VLOOKUP($E121,'Org June 2016 '!$D$1:$Z$500,3,FALSE)=G121,"-","Wrong PO"),"new")</f>
        <v>Wrong PO</v>
      </c>
      <c r="CM121" s="32">
        <f>IF(CL121="wrong PO",(VLOOKUP($E121,'Org June 2016 '!$D$1:$Z$500,3,FALSE)),"")</f>
        <v>0</v>
      </c>
      <c r="CN121" s="29" t="str">
        <f>IFERROR(IF(VLOOKUP($E121,'May 2016'!D120:Z619,3,FALSE)=G121,"-","Wrong PO"),"new")</f>
        <v>new</v>
      </c>
      <c r="CO121" s="32" t="str">
        <f>IF(CN121="wrong PO",(VLOOKUP($E121,'May 2016'!D120:Z619,3,FALSE)),"")</f>
        <v/>
      </c>
      <c r="CP121" s="29" t="str">
        <f>IFERROR(IF(VLOOKUP($E121,'Apr 2016'!$D$1:$Z$500,3,FALSE)=G121,"-","Wrong PO"),"new")</f>
        <v>-</v>
      </c>
      <c r="CQ121" s="32" t="str">
        <f>IF(CP121="wrong PO",(VLOOKUP($E121,'Apr 2016'!$D$1:$Z$500,3,FALSE)),"")</f>
        <v/>
      </c>
      <c r="CR121" s="32" t="str">
        <f>IFERROR(IF(VLOOKUP($E121,'Mar 2016'!$D$1:$Z$500,3,FALSE)=G121,"-","Wrong PO"),"new")</f>
        <v>-</v>
      </c>
      <c r="CS121" s="32" t="str">
        <f>IF(CP121="wrong PO",(VLOOKUP($E121,'Mar 2016'!$D$1:$Z$500,3,FALSE)),"")</f>
        <v/>
      </c>
      <c r="CT121" s="32" t="str">
        <f>IFERROR(IF(VLOOKUP($E121,'Feb 2016'!$D$1:$Z$500,3,FALSE)=G121,"-","Wrong PO"),"new")</f>
        <v>-</v>
      </c>
      <c r="CU121" s="32" t="str">
        <f>IF(CP121="wrong PO",(VLOOKUP($E121,'Feb 2016'!$D$1:$Z$500,3,FALSE)),"")</f>
        <v/>
      </c>
      <c r="CV121" s="29" t="str">
        <f>IFERROR(IF(VLOOKUP($E121,'Jan 2016'!$D$1:$Z$500,3,FALSE)=G121,"-","Wrong PO"),"new")</f>
        <v>-</v>
      </c>
      <c r="CW121" s="32" t="str">
        <f>IF(CV121="wrong PO",(VLOOKUP($E121,'Jan 2016'!$D$1:$Z$500,3,FALSE)),"")</f>
        <v/>
      </c>
      <c r="CX121" s="29" t="str">
        <f>IFERROR(IF(VLOOKUP($E121,'Dec 2015'!$D$1:$Z$500,3,FALSE)=G121,"-","Wrong PO"),"new")</f>
        <v>-</v>
      </c>
      <c r="CY121" s="32" t="str">
        <f>IF(CX121="wrong PO",(VLOOKUP($E121,'Dec 2015'!$D$1:$Z$500,3,FALSE)),"")</f>
        <v/>
      </c>
      <c r="CZ121" s="29" t="str">
        <f>IFERROR(IF(VLOOKUP($E121,'Nov 2015'!$D$1:$Z$500,3,FALSE)=G121,"-","Wrong PO"),"new")</f>
        <v>-</v>
      </c>
      <c r="DA121" s="32" t="str">
        <f>IF(CZ121="wrong PO",(VLOOKUP($E121,'Nov 2015'!$D$1:$Z$500,3,FALSE)),"")</f>
        <v/>
      </c>
      <c r="DB121" s="29" t="str">
        <f>IFERROR(IF(VLOOKUP($E121,'Oct 2015'!$D$1:$Z$500,3,FALSE)=G121,"-","Wrong PO"),"new")</f>
        <v>-</v>
      </c>
      <c r="DC121" s="32" t="str">
        <f>IF(DB121="wrong PO",(VLOOKUP($E121,'Oct 2015'!$D$1:$Z$500,3,FALSE)),"")</f>
        <v/>
      </c>
      <c r="DD121" s="29" t="str">
        <f>IFERROR(IF(VLOOKUP($E121,'Sep 2015'!$D$1:$Z$500,3,FALSE)=G121,"-","Wrong PO"),"new")</f>
        <v>new</v>
      </c>
      <c r="DE121" s="32" t="str">
        <f>IF(DD121="wrong PO",(VLOOKUP($E121,'Sep 2015'!$D$1:$Z$500,3,FALSE)),"")</f>
        <v/>
      </c>
    </row>
    <row r="122" spans="1:109">
      <c r="A122" s="115">
        <v>121</v>
      </c>
      <c r="B122" s="2" t="s">
        <v>841</v>
      </c>
      <c r="C122" s="2" t="s">
        <v>510</v>
      </c>
      <c r="D122" s="2" t="s">
        <v>76</v>
      </c>
      <c r="E122" s="2" t="s">
        <v>297</v>
      </c>
      <c r="F122" s="2" t="s">
        <v>415</v>
      </c>
      <c r="G122" s="21" t="s">
        <v>164</v>
      </c>
      <c r="H122" s="21" t="str">
        <f>IFERROR(VLOOKUP($E122,'Wayne Master'!$B$1:$C$315,2,FALSE),"not on master")</f>
        <v>P0770568</v>
      </c>
      <c r="I122" s="11" t="s">
        <v>2073</v>
      </c>
      <c r="J122" s="3">
        <v>42269</v>
      </c>
      <c r="K122" s="2" t="s">
        <v>39</v>
      </c>
      <c r="L122" s="2" t="s">
        <v>417</v>
      </c>
      <c r="M122" s="2" t="s">
        <v>30</v>
      </c>
      <c r="N122" s="2" t="s">
        <v>31</v>
      </c>
      <c r="O122" s="2" t="s">
        <v>32</v>
      </c>
      <c r="P122" s="4">
        <v>21825</v>
      </c>
      <c r="Q122" s="4">
        <v>23367</v>
      </c>
      <c r="R122" s="4">
        <v>1542</v>
      </c>
      <c r="S122" s="5">
        <v>26.06</v>
      </c>
      <c r="T122" s="4">
        <v>6320</v>
      </c>
      <c r="U122" s="4">
        <v>6841</v>
      </c>
      <c r="V122" s="4">
        <v>521</v>
      </c>
      <c r="W122" s="5">
        <v>31.16</v>
      </c>
      <c r="X122" s="5">
        <v>0</v>
      </c>
      <c r="Y122" s="14">
        <v>57.22</v>
      </c>
      <c r="Z122" s="14">
        <v>0</v>
      </c>
      <c r="AA122" s="14">
        <v>57.22</v>
      </c>
      <c r="AB122" s="4">
        <v>24580</v>
      </c>
      <c r="AC122" s="55"/>
      <c r="AD122" s="59">
        <f t="shared" si="7"/>
        <v>802.95</v>
      </c>
      <c r="AE122" s="59">
        <f t="shared" si="8"/>
        <v>803.99409999999989</v>
      </c>
      <c r="AF122" s="102">
        <f>IFERROR(IFERROR(VLOOKUP($G122,'FPO034'!$J$9:$Q$196,7,FALSE),(VLOOKUP($H122,'FPO034'!$J$9:$Q$196,7,FALSE))),"No PO")</f>
        <v>4257.58</v>
      </c>
      <c r="AG122" s="102">
        <f>IFERROR(IFERROR(VLOOKUP($G122,'FPO034'!$J$9:$Q$196,8,FALSE),(VLOOKUP($H122,'FPO034'!$J$9:$Q$196,8,FALSE))),"No PO")</f>
        <v>0</v>
      </c>
      <c r="AH122" s="102" t="str">
        <f t="shared" si="9"/>
        <v>--</v>
      </c>
      <c r="AI122" s="59">
        <f>IFERROR(VLOOKUP($E122,'Rev2 Aug 16'!$D$1:$Z$300,22,FALSE),"-")</f>
        <v>57.22</v>
      </c>
      <c r="AJ122" s="59" t="str">
        <f>IFERROR(VLOOKUP($E122,'Rev2 Aug 16'!$D$1:$Z$300,5,FALSE),"-")</f>
        <v>WAY2001H6AM</v>
      </c>
      <c r="AK122" s="59" t="str">
        <f>IFERROR(VLOOKUP(AJ122,'Paid Invoices'!$F$6:$I$381,3,FALSE),"")</f>
        <v/>
      </c>
      <c r="AL122" s="59" t="str">
        <f>IFERROR(VLOOKUP(AJ122,'Open Invoices'!$D$1:$E$3000,2,FALSE),"")</f>
        <v/>
      </c>
      <c r="AM122" s="59">
        <f>IFERROR(VLOOKUP($E122,'Rev2 July 16'!$D$1:$Z$300,22,FALSE),"-")</f>
        <v>142.84</v>
      </c>
      <c r="AN122" s="59" t="str">
        <f>IFERROR(VLOOKUP($E122,'Rev2 July 16'!$D$1:$Z$300,5,FALSE),"-")</f>
        <v>WAY2001G6AN</v>
      </c>
      <c r="AO122" s="59" t="str">
        <f>IFERROR(VLOOKUP(AN122,'Paid Invoices'!$F$6:$I$381,3,FALSE),"")</f>
        <v/>
      </c>
      <c r="AP122" s="59" t="str">
        <f>IFERROR(VLOOKUP(AN122,'Open Invoices'!$D$1:$E$3000,2,FALSE),"")</f>
        <v/>
      </c>
      <c r="AQ122" s="59">
        <f>IFERROR(VLOOKUP($E122,'Rev June 16'!$D$1:$Z$300,22,FALSE),"-")</f>
        <v>96.66</v>
      </c>
      <c r="AR122" s="59" t="str">
        <f>IFERROR(VLOOKUP($E122,'Rev June 16'!$D$1:$Z$300,4,FALSE),"-")</f>
        <v>WAY2001F6AM</v>
      </c>
      <c r="AS122" s="59" t="str">
        <f>IFERROR(VLOOKUP(AR122,'Paid Invoices'!$F$6:$I$381,3,FALSE),"")</f>
        <v/>
      </c>
      <c r="AT122" s="59" t="str">
        <f>IFERROR(VLOOKUP(AR122,'Open Invoices'!$D$1:$E$3000,2,FALSE),"")</f>
        <v/>
      </c>
      <c r="AU122" s="59">
        <f>IFERROR(VLOOKUP($E122,'May 2016'!$D$1:$Z$300,22,FALSE),"-")</f>
        <v>95.09</v>
      </c>
      <c r="AV122" s="59" t="str">
        <f>IFERROR(VLOOKUP($E122,'May 2016'!$D$1:$Z$300,4,FALSE),"-")</f>
        <v>WAY2001E6AL</v>
      </c>
      <c r="AW122" s="59" t="str">
        <f>IFERROR(VLOOKUP(AV122,'Paid Invoices'!$F$6:$I$381,3,FALSE),"")</f>
        <v/>
      </c>
      <c r="AX122" s="59" t="str">
        <f>IFERROR(VLOOKUP(AV122,'Open Invoices'!$D$1:$E$3000,2,FALSE),"")</f>
        <v/>
      </c>
      <c r="AY122" s="59">
        <f>IFERROR(VLOOKUP($E122,'Apr 2016'!$D$1:$Z$300,22,FALSE),"-")</f>
        <v>67.75</v>
      </c>
      <c r="AZ122" s="59" t="str">
        <f>IFERROR(VLOOKUP($E122,'Apr 2016'!$D$1:$Z$300,4,FALSE),"-")</f>
        <v>WAY2001D6AL</v>
      </c>
      <c r="BA122" s="59" t="str">
        <f>IFERROR(VLOOKUP(AZ122,'Paid Invoices'!$F$6:$I$381,3,FALSE),"")</f>
        <v/>
      </c>
      <c r="BB122" s="59" t="str">
        <f>IFERROR(VLOOKUP(AZ122,'Open Invoices'!$D$1:$E$3000,2,FALSE),"")</f>
        <v/>
      </c>
      <c r="BC122" s="59">
        <f>IFERROR(VLOOKUP($E122,'Mar 2016'!$D$1:$Z$300,22,FALSE),"-")</f>
        <v>61.63</v>
      </c>
      <c r="BD122" s="59" t="str">
        <f>IFERROR(VLOOKUP($E122,'Mar 2016'!$D$1:$Z$300,4,FALSE),"-")</f>
        <v>WAY2001C6AG</v>
      </c>
      <c r="BE122" s="59" t="str">
        <f>IFERROR(VLOOKUP(BD122,'Paid Invoices'!$F$6:$I$381,3,FALSE),"")</f>
        <v/>
      </c>
      <c r="BF122" s="59" t="str">
        <f>IFERROR(VLOOKUP(BD122,'Open Invoices'!$D$1:$E$3000,2,FALSE),"")</f>
        <v/>
      </c>
      <c r="BG122" s="59">
        <f>IFERROR(VLOOKUP($E122,'Feb 2016'!$D$1:$Z$300,22,FALSE),"-")</f>
        <v>92.76</v>
      </c>
      <c r="BH122" s="59" t="str">
        <f>IFERROR(VLOOKUP($E122,'Feb 2016'!$D$1:$Z$300,4,FALSE),"-")</f>
        <v>WAY2001B6AD</v>
      </c>
      <c r="BI122" s="59" t="str">
        <f>IFERROR(VLOOKUP(BH122,'Paid Invoices'!$F$6:$I$381,3,FALSE),"")</f>
        <v/>
      </c>
      <c r="BJ122" s="59" t="str">
        <f>IFERROR(VLOOKUP(BH122,'Open Invoices'!$D$1:$E$3000,2,FALSE),"")</f>
        <v/>
      </c>
      <c r="BK122" s="59">
        <f>IFERROR(VLOOKUP($E122,'Jan 2016'!$D$1:$Z$300,22,FALSE),"-")</f>
        <v>34.270000000000003</v>
      </c>
      <c r="BL122" s="59" t="str">
        <f>IFERROR(VLOOKUP($E122,'Jan 2016'!$D$1:$Z$300,4,FALSE),"-")</f>
        <v>WAY2001A6AU</v>
      </c>
      <c r="BM122" s="59" t="str">
        <f>IFERROR(VLOOKUP(BL122,'Paid Invoices'!$F$6:$I$381,3,FALSE),"")</f>
        <v/>
      </c>
      <c r="BN122" s="59" t="str">
        <f>IFERROR(VLOOKUP(BL122,'Open Invoices'!$D$1:$E$3000,2,FALSE),"")</f>
        <v/>
      </c>
      <c r="BO122" s="59">
        <f>IFERROR(VLOOKUP($E122,'Dec 2015'!$D$1:$Z$300,22,FALSE),"-")</f>
        <v>64.37</v>
      </c>
      <c r="BP122" s="59" t="str">
        <f>IFERROR(VLOOKUP($E122,'Dec 2015'!$D$1:$Z$300,4,FALSE),"-")</f>
        <v>WAY2001L5V</v>
      </c>
      <c r="BQ122" s="59" t="str">
        <f>IFERROR(VLOOKUP(BP122,'Paid Invoices'!$F$6:$I$381,3,FALSE),"")</f>
        <v/>
      </c>
      <c r="BR122" s="59" t="str">
        <f>IFERROR(VLOOKUP(BP122,'Open Invoices'!$D$1:$E$3000,2,FALSE),"")</f>
        <v/>
      </c>
      <c r="BS122" s="59">
        <f>IFERROR(VLOOKUP($E122,'Nov 2015'!$D$1:$Z$300,22,FALSE),"-")</f>
        <v>53.21</v>
      </c>
      <c r="BT122" s="59" t="str">
        <f>IFERROR(VLOOKUP($E122,'Nov 2015'!$D$1:$Z$300,4,FALSE),"-")</f>
        <v>WAY2001K5AU</v>
      </c>
      <c r="BU122" s="59" t="str">
        <f>IFERROR(VLOOKUP(BT122,'Paid Invoices'!$F$6:$I$381,3,FALSE),"")</f>
        <v/>
      </c>
      <c r="BV122" s="59" t="str">
        <f>IFERROR(VLOOKUP(BT122,'Open Invoices'!$D$1:$E$3000,2,FALSE),"")</f>
        <v/>
      </c>
      <c r="BW122" s="59">
        <f>IFERROR(VLOOKUP($E122,'Oct 2015'!$D$1:$Z$300,22,FALSE),"-")</f>
        <v>37.15</v>
      </c>
      <c r="BX122" s="59" t="str">
        <f>IFERROR(VLOOKUP($E122,'Oct 2015'!$D$1:$Z$300,4,FALSE),"-")</f>
        <v>WAY2001J5AV</v>
      </c>
      <c r="BY122" s="59" t="str">
        <f>IFERROR(VLOOKUP(BX122,'Paid Invoices'!$F$6:$I$381,3,FALSE),"")</f>
        <v/>
      </c>
      <c r="BZ122" s="59" t="str">
        <f>IFERROR(VLOOKUP(BX122,'Open Invoices'!$D$1:$E$3000,2,FALSE),"")</f>
        <v/>
      </c>
      <c r="CA122" s="59" t="str">
        <f>IFERROR(VLOOKUP($E122,'Sep 2015'!$D$1:$Z$300,22,FALSE),"-")</f>
        <v>-</v>
      </c>
      <c r="CB122" s="59" t="str">
        <f>IFERROR(VLOOKUP($E122,'Sep 2015'!$D$1:$Z$300,4,FALSE),"-")</f>
        <v>-</v>
      </c>
      <c r="CC122" s="59" t="str">
        <f>IFERROR(VLOOKUP(CB122,'Paid Invoices'!$F$6:$I$381,3,FALSE),"")</f>
        <v/>
      </c>
      <c r="CD122" s="59" t="str">
        <f>IFERROR(VLOOKUP(CB122,'Open Invoices'!$D$1:$E$3000,2,FALSE),"")</f>
        <v/>
      </c>
      <c r="CE122" s="52"/>
      <c r="CF122" s="52" t="s">
        <v>2115</v>
      </c>
      <c r="CG122" s="49" t="str">
        <f>IFERROR(IFERROR(VLOOKUP($E122,'Asset Group  All Assets'!$B$1:$C$500,2,FALSE),(VLOOKUP($E122,'Missing-WSU-POs'!$B$1:$D$500,3,FALSE))),"?")</f>
        <v>P0770568</v>
      </c>
      <c r="CH122" s="31" t="str">
        <f t="shared" si="6"/>
        <v>P0770568</v>
      </c>
      <c r="CI122" s="31" t="str">
        <f t="shared" si="10"/>
        <v/>
      </c>
      <c r="CJ122" s="29" t="str">
        <f>IFERROR(IF(VLOOKUP($E122,'Org July 2016 '!$D$1:$Z$500,3,FALSE)=G122,"-","Wrong PO"),"new")</f>
        <v>Wrong PO</v>
      </c>
      <c r="CK122" s="32">
        <f>IF(CJ122="wrong PO",(VLOOKUP($E122,'Org July 2016 '!$D$1:$Z$500,3,FALSE)),"")</f>
        <v>0</v>
      </c>
      <c r="CL122" s="29" t="str">
        <f>IFERROR(IF(VLOOKUP($E122,'Org June 2016 '!$D$1:$Z$500,3,FALSE)=G122,"-","Wrong PO"),"new")</f>
        <v>Wrong PO</v>
      </c>
      <c r="CM122" s="32">
        <f>IF(CL122="wrong PO",(VLOOKUP($E122,'Org June 2016 '!$D$1:$Z$500,3,FALSE)),"")</f>
        <v>0</v>
      </c>
      <c r="CN122" s="29" t="str">
        <f>IFERROR(IF(VLOOKUP($E122,'May 2016'!D121:Z620,3,FALSE)=G122,"-","Wrong PO"),"new")</f>
        <v>new</v>
      </c>
      <c r="CO122" s="32" t="str">
        <f>IF(CN122="wrong PO",(VLOOKUP($E122,'May 2016'!D121:Z620,3,FALSE)),"")</f>
        <v/>
      </c>
      <c r="CP122" s="29" t="str">
        <f>IFERROR(IF(VLOOKUP($E122,'Apr 2016'!$D$1:$Z$500,3,FALSE)=G122,"-","Wrong PO"),"new")</f>
        <v>-</v>
      </c>
      <c r="CQ122" s="32" t="str">
        <f>IF(CP122="wrong PO",(VLOOKUP($E122,'Apr 2016'!$D$1:$Z$500,3,FALSE)),"")</f>
        <v/>
      </c>
      <c r="CR122" s="32" t="str">
        <f>IFERROR(IF(VLOOKUP($E122,'Mar 2016'!$D$1:$Z$500,3,FALSE)=G122,"-","Wrong PO"),"new")</f>
        <v>-</v>
      </c>
      <c r="CS122" s="32" t="str">
        <f>IF(CP122="wrong PO",(VLOOKUP($E122,'Mar 2016'!$D$1:$Z$500,3,FALSE)),"")</f>
        <v/>
      </c>
      <c r="CT122" s="32" t="str">
        <f>IFERROR(IF(VLOOKUP($E122,'Feb 2016'!$D$1:$Z$500,3,FALSE)=G122,"-","Wrong PO"),"new")</f>
        <v>-</v>
      </c>
      <c r="CU122" s="32" t="str">
        <f>IF(CP122="wrong PO",(VLOOKUP($E122,'Feb 2016'!$D$1:$Z$500,3,FALSE)),"")</f>
        <v/>
      </c>
      <c r="CV122" s="29" t="str">
        <f>IFERROR(IF(VLOOKUP($E122,'Jan 2016'!$D$1:$Z$500,3,FALSE)=G122,"-","Wrong PO"),"new")</f>
        <v>-</v>
      </c>
      <c r="CW122" s="32" t="str">
        <f>IF(CV122="wrong PO",(VLOOKUP($E122,'Jan 2016'!$D$1:$Z$500,3,FALSE)),"")</f>
        <v/>
      </c>
      <c r="CX122" s="29" t="str">
        <f>IFERROR(IF(VLOOKUP($E122,'Dec 2015'!$D$1:$Z$500,3,FALSE)=G122,"-","Wrong PO"),"new")</f>
        <v>-</v>
      </c>
      <c r="CY122" s="32" t="str">
        <f>IF(CX122="wrong PO",(VLOOKUP($E122,'Dec 2015'!$D$1:$Z$500,3,FALSE)),"")</f>
        <v/>
      </c>
      <c r="CZ122" s="29" t="str">
        <f>IFERROR(IF(VLOOKUP($E122,'Nov 2015'!$D$1:$Z$500,3,FALSE)=G122,"-","Wrong PO"),"new")</f>
        <v>-</v>
      </c>
      <c r="DA122" s="32" t="str">
        <f>IF(CZ122="wrong PO",(VLOOKUP($E122,'Nov 2015'!$D$1:$Z$500,3,FALSE)),"")</f>
        <v/>
      </c>
      <c r="DB122" s="29" t="str">
        <f>IFERROR(IF(VLOOKUP($E122,'Oct 2015'!$D$1:$Z$500,3,FALSE)=G122,"-","Wrong PO"),"new")</f>
        <v>-</v>
      </c>
      <c r="DC122" s="32" t="str">
        <f>IF(DB122="wrong PO",(VLOOKUP($E122,'Oct 2015'!$D$1:$Z$500,3,FALSE)),"")</f>
        <v/>
      </c>
      <c r="DD122" s="29" t="str">
        <f>IFERROR(IF(VLOOKUP($E122,'Sep 2015'!$D$1:$Z$500,3,FALSE)=G122,"-","Wrong PO"),"new")</f>
        <v>new</v>
      </c>
      <c r="DE122" s="32" t="str">
        <f>IF(DD122="wrong PO",(VLOOKUP($E122,'Sep 2015'!$D$1:$Z$500,3,FALSE)),"")</f>
        <v/>
      </c>
    </row>
    <row r="123" spans="1:109">
      <c r="A123" s="115">
        <v>122</v>
      </c>
      <c r="B123" s="2" t="s">
        <v>841</v>
      </c>
      <c r="C123" s="2" t="s">
        <v>510</v>
      </c>
      <c r="D123" s="2" t="s">
        <v>76</v>
      </c>
      <c r="E123" s="2" t="s">
        <v>346</v>
      </c>
      <c r="F123" s="2" t="s">
        <v>496</v>
      </c>
      <c r="G123" s="21" t="s">
        <v>347</v>
      </c>
      <c r="H123" s="21" t="str">
        <f>IFERROR(VLOOKUP($E123,'Wayne Master'!$B$1:$C$315,2,FALSE),"not on master")</f>
        <v>P0770593</v>
      </c>
      <c r="I123" s="11" t="s">
        <v>2072</v>
      </c>
      <c r="J123" s="3">
        <v>42425</v>
      </c>
      <c r="K123" s="2" t="s">
        <v>39</v>
      </c>
      <c r="L123" s="2" t="s">
        <v>389</v>
      </c>
      <c r="M123" s="2" t="s">
        <v>30</v>
      </c>
      <c r="N123" s="2" t="s">
        <v>31</v>
      </c>
      <c r="O123" s="2" t="s">
        <v>32</v>
      </c>
      <c r="P123" s="4">
        <v>16979</v>
      </c>
      <c r="Q123" s="4">
        <v>17655</v>
      </c>
      <c r="R123" s="4">
        <v>676</v>
      </c>
      <c r="S123" s="5">
        <v>11.42</v>
      </c>
      <c r="T123" s="4">
        <v>1014</v>
      </c>
      <c r="U123" s="4">
        <v>1393</v>
      </c>
      <c r="V123" s="4">
        <v>379</v>
      </c>
      <c r="W123" s="5">
        <v>22.66</v>
      </c>
      <c r="X123" s="5">
        <v>0</v>
      </c>
      <c r="Y123" s="14">
        <v>34.08</v>
      </c>
      <c r="Z123" s="14">
        <v>0</v>
      </c>
      <c r="AA123" s="14">
        <v>34.08</v>
      </c>
      <c r="AB123" s="4">
        <v>24580</v>
      </c>
      <c r="AC123" s="55"/>
      <c r="AD123" s="59">
        <f t="shared" si="7"/>
        <v>380.71000000000004</v>
      </c>
      <c r="AE123" s="59">
        <f t="shared" si="8"/>
        <v>381.67089999999996</v>
      </c>
      <c r="AF123" s="102">
        <f>IFERROR(IFERROR(VLOOKUP($G123,'FPO034'!$J$9:$Q$196,7,FALSE),(VLOOKUP($H123,'FPO034'!$J$9:$Q$196,7,FALSE))),"No PO")</f>
        <v>331.6</v>
      </c>
      <c r="AG123" s="102">
        <f>IFERROR(IFERROR(VLOOKUP($G123,'FPO034'!$J$9:$Q$196,8,FALSE),(VLOOKUP($H123,'FPO034'!$J$9:$Q$196,8,FALSE))),"No PO")</f>
        <v>0</v>
      </c>
      <c r="AH123" s="102" t="str">
        <f t="shared" si="9"/>
        <v>No</v>
      </c>
      <c r="AI123" s="59">
        <f>IFERROR(VLOOKUP($E123,'Rev2 Aug 16'!$D$1:$Z$300,22,FALSE),"-")</f>
        <v>34.08</v>
      </c>
      <c r="AJ123" s="59" t="str">
        <f>IFERROR(VLOOKUP($E123,'Rev2 Aug 16'!$D$1:$Z$300,5,FALSE),"-")</f>
        <v>WAY2001H6AN</v>
      </c>
      <c r="AK123" s="59" t="str">
        <f>IFERROR(VLOOKUP(AJ123,'Paid Invoices'!$F$6:$I$381,3,FALSE),"")</f>
        <v/>
      </c>
      <c r="AL123" s="59" t="str">
        <f>IFERROR(VLOOKUP(AJ123,'Open Invoices'!$D$1:$E$3000,2,FALSE),"")</f>
        <v/>
      </c>
      <c r="AM123" s="59">
        <f>IFERROR(VLOOKUP($E123,'Rev2 July 16'!$D$1:$Z$300,22,FALSE),"-")</f>
        <v>118.27</v>
      </c>
      <c r="AN123" s="59" t="str">
        <f>IFERROR(VLOOKUP($E123,'Rev2 July 16'!$D$1:$Z$300,5,FALSE),"-")</f>
        <v>WAY2001G6AO</v>
      </c>
      <c r="AO123" s="59" t="str">
        <f>IFERROR(VLOOKUP(AN123,'Paid Invoices'!$F$6:$I$381,3,FALSE),"")</f>
        <v/>
      </c>
      <c r="AP123" s="59" t="str">
        <f>IFERROR(VLOOKUP(AN123,'Open Invoices'!$D$1:$E$3000,2,FALSE),"")</f>
        <v/>
      </c>
      <c r="AQ123" s="59">
        <f>IFERROR(VLOOKUP($E123,'Rev June 16'!$D$1:$Z$300,22,FALSE),"-")</f>
        <v>139.54</v>
      </c>
      <c r="AR123" s="59" t="str">
        <f>IFERROR(VLOOKUP($E123,'Rev June 16'!$D$1:$Z$300,4,FALSE),"-")</f>
        <v>WAY2001F6AN</v>
      </c>
      <c r="AS123" s="59" t="str">
        <f>IFERROR(VLOOKUP(AR123,'Paid Invoices'!$F$6:$I$381,3,FALSE),"")</f>
        <v/>
      </c>
      <c r="AT123" s="59" t="str">
        <f>IFERROR(VLOOKUP(AR123,'Open Invoices'!$D$1:$E$3000,2,FALSE),"")</f>
        <v/>
      </c>
      <c r="AU123" s="59">
        <f>IFERROR(VLOOKUP($E123,'May 2016'!$D$1:$Z$300,22,FALSE),"-")</f>
        <v>30.47</v>
      </c>
      <c r="AV123" s="59" t="str">
        <f>IFERROR(VLOOKUP($E123,'May 2016'!$D$1:$Z$300,4,FALSE),"-")</f>
        <v>WAY2001E6AM</v>
      </c>
      <c r="AW123" s="59" t="str">
        <f>IFERROR(VLOOKUP(AV123,'Paid Invoices'!$F$6:$I$381,3,FALSE),"")</f>
        <v/>
      </c>
      <c r="AX123" s="59" t="str">
        <f>IFERROR(VLOOKUP(AV123,'Open Invoices'!$D$1:$E$3000,2,FALSE),"")</f>
        <v/>
      </c>
      <c r="AY123" s="59">
        <f>IFERROR(VLOOKUP($E123,'Apr 2016'!$D$1:$Z$300,22,FALSE),"-")</f>
        <v>34.090000000000003</v>
      </c>
      <c r="AZ123" s="59" t="str">
        <f>IFERROR(VLOOKUP($E123,'Apr 2016'!$D$1:$Z$300,4,FALSE),"-")</f>
        <v>WAY2001D6AM</v>
      </c>
      <c r="BA123" s="59" t="str">
        <f>IFERROR(VLOOKUP(AZ123,'Paid Invoices'!$F$6:$I$381,3,FALSE),"")</f>
        <v/>
      </c>
      <c r="BB123" s="59" t="str">
        <f>IFERROR(VLOOKUP(AZ123,'Open Invoices'!$D$1:$E$3000,2,FALSE),"")</f>
        <v/>
      </c>
      <c r="BC123" s="59">
        <f>IFERROR(VLOOKUP($E123,'Mar 2016'!$D$1:$Z$300,22,FALSE),"-")</f>
        <v>24.26</v>
      </c>
      <c r="BD123" s="59" t="str">
        <f>IFERROR(VLOOKUP($E123,'Mar 2016'!$D$1:$Z$300,4,FALSE),"-")</f>
        <v>WAY2001C6AH</v>
      </c>
      <c r="BE123" s="59" t="str">
        <f>IFERROR(VLOOKUP(BD123,'Paid Invoices'!$F$6:$I$381,3,FALSE),"")</f>
        <v/>
      </c>
      <c r="BF123" s="59" t="str">
        <f>IFERROR(VLOOKUP(BD123,'Open Invoices'!$D$1:$E$3000,2,FALSE),"")</f>
        <v/>
      </c>
      <c r="BG123" s="59" t="str">
        <f>IFERROR(VLOOKUP($E123,'Feb 2016'!$D$1:$Z$300,22,FALSE),"-")</f>
        <v>-</v>
      </c>
      <c r="BH123" s="59" t="str">
        <f>IFERROR(VLOOKUP($E123,'Feb 2016'!$D$1:$Z$300,4,FALSE),"-")</f>
        <v>-</v>
      </c>
      <c r="BI123" s="59" t="str">
        <f>IFERROR(VLOOKUP(BH123,'Paid Invoices'!$F$6:$I$381,3,FALSE),"")</f>
        <v/>
      </c>
      <c r="BJ123" s="59" t="str">
        <f>IFERROR(VLOOKUP(BH123,'Open Invoices'!$D$1:$E$3000,2,FALSE),"")</f>
        <v/>
      </c>
      <c r="BK123" s="59" t="str">
        <f>IFERROR(VLOOKUP($E123,'Jan 2016'!$D$1:$Z$300,22,FALSE),"-")</f>
        <v>-</v>
      </c>
      <c r="BL123" s="59" t="str">
        <f>IFERROR(VLOOKUP($E123,'Jan 2016'!$D$1:$Z$300,4,FALSE),"-")</f>
        <v>-</v>
      </c>
      <c r="BM123" s="59" t="str">
        <f>IFERROR(VLOOKUP(BL123,'Paid Invoices'!$F$6:$I$381,3,FALSE),"")</f>
        <v/>
      </c>
      <c r="BN123" s="59" t="str">
        <f>IFERROR(VLOOKUP(BL123,'Open Invoices'!$D$1:$E$3000,2,FALSE),"")</f>
        <v/>
      </c>
      <c r="BO123" s="59" t="str">
        <f>IFERROR(VLOOKUP($E123,'Dec 2015'!$D$1:$Z$300,22,FALSE),"-")</f>
        <v>-</v>
      </c>
      <c r="BP123" s="59" t="str">
        <f>IFERROR(VLOOKUP($E123,'Dec 2015'!$D$1:$Z$300,4,FALSE),"-")</f>
        <v>-</v>
      </c>
      <c r="BQ123" s="59" t="str">
        <f>IFERROR(VLOOKUP(BP123,'Paid Invoices'!$F$6:$I$381,3,FALSE),"")</f>
        <v/>
      </c>
      <c r="BR123" s="59" t="str">
        <f>IFERROR(VLOOKUP(BP123,'Open Invoices'!$D$1:$E$3000,2,FALSE),"")</f>
        <v/>
      </c>
      <c r="BS123" s="59" t="str">
        <f>IFERROR(VLOOKUP($E123,'Nov 2015'!$D$1:$Z$300,22,FALSE),"-")</f>
        <v>-</v>
      </c>
      <c r="BT123" s="59" t="str">
        <f>IFERROR(VLOOKUP($E123,'Nov 2015'!$D$1:$Z$300,4,FALSE),"-")</f>
        <v>-</v>
      </c>
      <c r="BU123" s="59" t="str">
        <f>IFERROR(VLOOKUP(BT123,'Paid Invoices'!$F$6:$I$381,3,FALSE),"")</f>
        <v/>
      </c>
      <c r="BV123" s="59" t="str">
        <f>IFERROR(VLOOKUP(BT123,'Open Invoices'!$D$1:$E$3000,2,FALSE),"")</f>
        <v/>
      </c>
      <c r="BW123" s="59" t="str">
        <f>IFERROR(VLOOKUP($E123,'Oct 2015'!$D$1:$Z$300,22,FALSE),"-")</f>
        <v>-</v>
      </c>
      <c r="BX123" s="59" t="str">
        <f>IFERROR(VLOOKUP($E123,'Oct 2015'!$D$1:$Z$300,4,FALSE),"-")</f>
        <v>-</v>
      </c>
      <c r="BY123" s="59" t="str">
        <f>IFERROR(VLOOKUP(BX123,'Paid Invoices'!$F$6:$I$381,3,FALSE),"")</f>
        <v/>
      </c>
      <c r="BZ123" s="59" t="str">
        <f>IFERROR(VLOOKUP(BX123,'Open Invoices'!$D$1:$E$3000,2,FALSE),"")</f>
        <v/>
      </c>
      <c r="CA123" s="59" t="str">
        <f>IFERROR(VLOOKUP($E123,'Sep 2015'!$D$1:$Z$300,22,FALSE),"-")</f>
        <v>-</v>
      </c>
      <c r="CB123" s="59" t="str">
        <f>IFERROR(VLOOKUP($E123,'Sep 2015'!$D$1:$Z$300,4,FALSE),"-")</f>
        <v>-</v>
      </c>
      <c r="CC123" s="59" t="str">
        <f>IFERROR(VLOOKUP(CB123,'Paid Invoices'!$F$6:$I$381,3,FALSE),"")</f>
        <v/>
      </c>
      <c r="CD123" s="59" t="str">
        <f>IFERROR(VLOOKUP(CB123,'Open Invoices'!$D$1:$E$3000,2,FALSE),"")</f>
        <v/>
      </c>
      <c r="CE123" s="52"/>
      <c r="CF123" s="52" t="s">
        <v>2115</v>
      </c>
      <c r="CG123" s="49" t="str">
        <f>IFERROR(IFERROR(VLOOKUP($E123,'Asset Group  All Assets'!$B$1:$C$500,2,FALSE),(VLOOKUP($E123,'Missing-WSU-POs'!$B$1:$D$500,3,FALSE))),"?")</f>
        <v>P0770593</v>
      </c>
      <c r="CH123" s="31" t="str">
        <f t="shared" si="6"/>
        <v>P0770593</v>
      </c>
      <c r="CI123" s="31" t="str">
        <f t="shared" si="10"/>
        <v/>
      </c>
      <c r="CJ123" s="29" t="str">
        <f>IFERROR(IF(VLOOKUP($E123,'Org July 2016 '!$D$1:$Z$500,3,FALSE)=G123,"-","Wrong PO"),"new")</f>
        <v>Wrong PO</v>
      </c>
      <c r="CK123" s="32">
        <f>IF(CJ123="wrong PO",(VLOOKUP($E123,'Org July 2016 '!$D$1:$Z$500,3,FALSE)),"")</f>
        <v>0</v>
      </c>
      <c r="CL123" s="29" t="str">
        <f>IFERROR(IF(VLOOKUP($E123,'Org June 2016 '!$D$1:$Z$500,3,FALSE)=G123,"-","Wrong PO"),"new")</f>
        <v>Wrong PO</v>
      </c>
      <c r="CM123" s="32">
        <f>IF(CL123="wrong PO",(VLOOKUP($E123,'Org June 2016 '!$D$1:$Z$500,3,FALSE)),"")</f>
        <v>0</v>
      </c>
      <c r="CN123" s="29" t="str">
        <f>IFERROR(IF(VLOOKUP($E123,'May 2016'!D122:Z621,3,FALSE)=G123,"-","Wrong PO"),"new")</f>
        <v>new</v>
      </c>
      <c r="CO123" s="32" t="str">
        <f>IF(CN123="wrong PO",(VLOOKUP($E123,'May 2016'!D122:Z621,3,FALSE)),"")</f>
        <v/>
      </c>
      <c r="CP123" s="29" t="str">
        <f>IFERROR(IF(VLOOKUP($E123,'Apr 2016'!$D$1:$Z$500,3,FALSE)=G123,"-","Wrong PO"),"new")</f>
        <v>-</v>
      </c>
      <c r="CQ123" s="32" t="str">
        <f>IF(CP123="wrong PO",(VLOOKUP($E123,'Apr 2016'!$D$1:$Z$500,3,FALSE)),"")</f>
        <v/>
      </c>
      <c r="CR123" s="32" t="str">
        <f>IFERROR(IF(VLOOKUP($E123,'Mar 2016'!$D$1:$Z$500,3,FALSE)=G123,"-","Wrong PO"),"new")</f>
        <v>-</v>
      </c>
      <c r="CS123" s="32" t="str">
        <f>IF(CP123="wrong PO",(VLOOKUP($E123,'Mar 2016'!$D$1:$Z$500,3,FALSE)),"")</f>
        <v/>
      </c>
      <c r="CT123" s="32" t="str">
        <f>IFERROR(IF(VLOOKUP($E123,'Feb 2016'!$D$1:$Z$500,3,FALSE)=G123,"-","Wrong PO"),"new")</f>
        <v>new</v>
      </c>
      <c r="CU123" s="32" t="str">
        <f>IF(CP123="wrong PO",(VLOOKUP($E123,'Feb 2016'!$D$1:$Z$500,3,FALSE)),"")</f>
        <v/>
      </c>
      <c r="CV123" s="29" t="str">
        <f>IFERROR(IF(VLOOKUP($E123,'Jan 2016'!$D$1:$Z$500,3,FALSE)=G123,"-","Wrong PO"),"new")</f>
        <v>new</v>
      </c>
      <c r="CW123" s="32" t="str">
        <f>IF(CV123="wrong PO",(VLOOKUP($E123,'Jan 2016'!$D$1:$Z$500,3,FALSE)),"")</f>
        <v/>
      </c>
      <c r="CX123" s="29" t="str">
        <f>IFERROR(IF(VLOOKUP($E123,'Dec 2015'!$D$1:$Z$500,3,FALSE)=G123,"-","Wrong PO"),"new")</f>
        <v>new</v>
      </c>
      <c r="CY123" s="32" t="str">
        <f>IF(CX123="wrong PO",(VLOOKUP($E123,'Dec 2015'!$D$1:$Z$500,3,FALSE)),"")</f>
        <v/>
      </c>
      <c r="CZ123" s="29" t="str">
        <f>IFERROR(IF(VLOOKUP($E123,'Nov 2015'!$D$1:$Z$500,3,FALSE)=G123,"-","Wrong PO"),"new")</f>
        <v>new</v>
      </c>
      <c r="DA123" s="32" t="str">
        <f>IF(CZ123="wrong PO",(VLOOKUP($E123,'Nov 2015'!$D$1:$Z$500,3,FALSE)),"")</f>
        <v/>
      </c>
      <c r="DB123" s="29" t="str">
        <f>IFERROR(IF(VLOOKUP($E123,'Oct 2015'!$D$1:$Z$500,3,FALSE)=G123,"-","Wrong PO"),"new")</f>
        <v>new</v>
      </c>
      <c r="DC123" s="32" t="str">
        <f>IF(DB123="wrong PO",(VLOOKUP($E123,'Oct 2015'!$D$1:$Z$500,3,FALSE)),"")</f>
        <v/>
      </c>
      <c r="DD123" s="29" t="str">
        <f>IFERROR(IF(VLOOKUP($E123,'Sep 2015'!$D$1:$Z$500,3,FALSE)=G123,"-","Wrong PO"),"new")</f>
        <v>new</v>
      </c>
      <c r="DE123" s="32" t="str">
        <f>IF(DD123="wrong PO",(VLOOKUP($E123,'Sep 2015'!$D$1:$Z$500,3,FALSE)),"")</f>
        <v/>
      </c>
    </row>
    <row r="124" spans="1:109">
      <c r="A124" s="115">
        <v>123</v>
      </c>
      <c r="B124" s="2" t="s">
        <v>841</v>
      </c>
      <c r="C124" s="2" t="s">
        <v>510</v>
      </c>
      <c r="D124" s="2" t="s">
        <v>48</v>
      </c>
      <c r="E124" s="2" t="s">
        <v>181</v>
      </c>
      <c r="F124" s="2" t="s">
        <v>532</v>
      </c>
      <c r="G124" s="21" t="s">
        <v>182</v>
      </c>
      <c r="H124" s="21" t="str">
        <f>IFERROR(VLOOKUP($E124,'Wayne Master'!$B$1:$C$315,2,FALSE),"not on master")</f>
        <v>P0770668</v>
      </c>
      <c r="I124" s="11" t="s">
        <v>2071</v>
      </c>
      <c r="J124" s="3">
        <v>42374</v>
      </c>
      <c r="K124" s="2" t="s">
        <v>39</v>
      </c>
      <c r="L124" s="2" t="s">
        <v>29</v>
      </c>
      <c r="M124" s="2" t="s">
        <v>30</v>
      </c>
      <c r="N124" s="2" t="s">
        <v>31</v>
      </c>
      <c r="O124" s="2" t="s">
        <v>32</v>
      </c>
      <c r="P124" s="4">
        <v>1367</v>
      </c>
      <c r="Q124" s="4">
        <v>1564</v>
      </c>
      <c r="R124" s="4">
        <v>197</v>
      </c>
      <c r="S124" s="5">
        <v>3.33</v>
      </c>
      <c r="T124" s="4">
        <v>0</v>
      </c>
      <c r="U124" s="4">
        <v>0</v>
      </c>
      <c r="V124" s="4">
        <v>0</v>
      </c>
      <c r="W124" s="5">
        <v>0</v>
      </c>
      <c r="X124" s="5">
        <v>0</v>
      </c>
      <c r="Y124" s="14">
        <v>3.33</v>
      </c>
      <c r="Z124" s="14">
        <v>0</v>
      </c>
      <c r="AA124" s="14">
        <v>3.33</v>
      </c>
      <c r="AB124" s="4">
        <v>24580</v>
      </c>
      <c r="AC124" s="55"/>
      <c r="AD124" s="59">
        <f t="shared" si="7"/>
        <v>26.390000000000004</v>
      </c>
      <c r="AE124" s="59">
        <f t="shared" si="8"/>
        <v>26.431599999999996</v>
      </c>
      <c r="AF124" s="102">
        <f>IFERROR(IFERROR(VLOOKUP($G124,'FPO034'!$J$9:$Q$196,7,FALSE),(VLOOKUP($H124,'FPO034'!$J$9:$Q$196,7,FALSE))),"No PO")</f>
        <v>588.28</v>
      </c>
      <c r="AG124" s="102">
        <f>IFERROR(IFERROR(VLOOKUP($G124,'FPO034'!$J$9:$Q$196,8,FALSE),(VLOOKUP($H124,'FPO034'!$J$9:$Q$196,8,FALSE))),"No PO")</f>
        <v>0</v>
      </c>
      <c r="AH124" s="102" t="str">
        <f t="shared" si="9"/>
        <v>--</v>
      </c>
      <c r="AI124" s="59">
        <f>IFERROR(VLOOKUP($E124,'Rev2 Aug 16'!$D$1:$Z$300,22,FALSE),"-")</f>
        <v>3.33</v>
      </c>
      <c r="AJ124" s="59" t="str">
        <f>IFERROR(VLOOKUP($E124,'Rev2 Aug 16'!$D$1:$Z$300,5,FALSE),"-")</f>
        <v>WAY2001H6AO</v>
      </c>
      <c r="AK124" s="59" t="str">
        <f>IFERROR(VLOOKUP(AJ124,'Paid Invoices'!$F$6:$I$381,3,FALSE),"")</f>
        <v/>
      </c>
      <c r="AL124" s="59" t="str">
        <f>IFERROR(VLOOKUP(AJ124,'Open Invoices'!$D$1:$E$3000,2,FALSE),"")</f>
        <v/>
      </c>
      <c r="AM124" s="59">
        <f>IFERROR(VLOOKUP($E124,'Rev2 July 16'!$D$1:$Z$300,22,FALSE),"-")</f>
        <v>2.48</v>
      </c>
      <c r="AN124" s="59" t="str">
        <f>IFERROR(VLOOKUP($E124,'Rev2 July 16'!$D$1:$Z$300,5,FALSE),"-")</f>
        <v>WAY2001G6AP</v>
      </c>
      <c r="AO124" s="59" t="str">
        <f>IFERROR(VLOOKUP(AN124,'Paid Invoices'!$F$6:$I$381,3,FALSE),"")</f>
        <v/>
      </c>
      <c r="AP124" s="59" t="str">
        <f>IFERROR(VLOOKUP(AN124,'Open Invoices'!$D$1:$E$3000,2,FALSE),"")</f>
        <v/>
      </c>
      <c r="AQ124" s="59">
        <f>IFERROR(VLOOKUP($E124,'Rev June 16'!$D$1:$Z$300,22,FALSE),"-")</f>
        <v>8.7200000000000006</v>
      </c>
      <c r="AR124" s="59" t="str">
        <f>IFERROR(VLOOKUP($E124,'Rev June 16'!$D$1:$Z$300,4,FALSE),"-")</f>
        <v>WAY2001F6AO</v>
      </c>
      <c r="AS124" s="59" t="str">
        <f>IFERROR(VLOOKUP(AR124,'Paid Invoices'!$F$6:$I$381,3,FALSE),"")</f>
        <v/>
      </c>
      <c r="AT124" s="59" t="str">
        <f>IFERROR(VLOOKUP(AR124,'Open Invoices'!$D$1:$E$3000,2,FALSE),"")</f>
        <v/>
      </c>
      <c r="AU124" s="59">
        <f>IFERROR(VLOOKUP($E124,'May 2016'!$D$1:$Z$300,22,FALSE),"-")</f>
        <v>1.89</v>
      </c>
      <c r="AV124" s="59" t="str">
        <f>IFERROR(VLOOKUP($E124,'May 2016'!$D$1:$Z$300,4,FALSE),"-")</f>
        <v>WAY2001E6AN</v>
      </c>
      <c r="AW124" s="59" t="str">
        <f>IFERROR(VLOOKUP(AV124,'Paid Invoices'!$F$6:$I$381,3,FALSE),"")</f>
        <v/>
      </c>
      <c r="AX124" s="59" t="str">
        <f>IFERROR(VLOOKUP(AV124,'Open Invoices'!$D$1:$E$3000,2,FALSE),"")</f>
        <v/>
      </c>
      <c r="AY124" s="59">
        <f>IFERROR(VLOOKUP($E124,'Apr 2016'!$D$1:$Z$300,22,FALSE),"-")</f>
        <v>5.78</v>
      </c>
      <c r="AZ124" s="59" t="str">
        <f>IFERROR(VLOOKUP($E124,'Apr 2016'!$D$1:$Z$300,4,FALSE),"-")</f>
        <v>WAY2001D6AN</v>
      </c>
      <c r="BA124" s="59" t="str">
        <f>IFERROR(VLOOKUP(AZ124,'Paid Invoices'!$F$6:$I$381,3,FALSE),"")</f>
        <v/>
      </c>
      <c r="BB124" s="59" t="str">
        <f>IFERROR(VLOOKUP(AZ124,'Open Invoices'!$D$1:$E$3000,2,FALSE),"")</f>
        <v/>
      </c>
      <c r="BC124" s="59">
        <f>IFERROR(VLOOKUP($E124,'Mar 2016'!$D$1:$Z$300,22,FALSE),"-")</f>
        <v>1.98</v>
      </c>
      <c r="BD124" s="59" t="str">
        <f>IFERROR(VLOOKUP($E124,'Mar 2016'!$D$1:$Z$300,4,FALSE),"-")</f>
        <v>WAY2001C6AI</v>
      </c>
      <c r="BE124" s="59" t="str">
        <f>IFERROR(VLOOKUP(BD124,'Paid Invoices'!$F$6:$I$381,3,FALSE),"")</f>
        <v/>
      </c>
      <c r="BF124" s="59" t="str">
        <f>IFERROR(VLOOKUP(BD124,'Open Invoices'!$D$1:$E$3000,2,FALSE),"")</f>
        <v/>
      </c>
      <c r="BG124" s="59">
        <f>IFERROR(VLOOKUP($E124,'Feb 2016'!$D$1:$Z$300,22,FALSE),"-")</f>
        <v>2.21</v>
      </c>
      <c r="BH124" s="59" t="str">
        <f>IFERROR(VLOOKUP($E124,'Feb 2016'!$D$1:$Z$300,4,FALSE),"-")</f>
        <v>WAY2001B6AE</v>
      </c>
      <c r="BI124" s="59" t="str">
        <f>IFERROR(VLOOKUP(BH124,'Paid Invoices'!$F$6:$I$381,3,FALSE),"")</f>
        <v/>
      </c>
      <c r="BJ124" s="59" t="str">
        <f>IFERROR(VLOOKUP(BH124,'Open Invoices'!$D$1:$E$3000,2,FALSE),"")</f>
        <v/>
      </c>
      <c r="BK124" s="59">
        <f>IFERROR(VLOOKUP($E124,'Jan 2016'!$D$1:$Z$300,22,FALSE),"-")</f>
        <v>0</v>
      </c>
      <c r="BL124" s="59" t="str">
        <f>IFERROR(VLOOKUP($E124,'Jan 2016'!$D$1:$Z$300,4,FALSE),"-")</f>
        <v>WAY2001A6A</v>
      </c>
      <c r="BM124" s="59" t="str">
        <f>IFERROR(VLOOKUP(BL124,'Paid Invoices'!$F$6:$I$381,3,FALSE),"")</f>
        <v/>
      </c>
      <c r="BN124" s="59" t="str">
        <f>IFERROR(VLOOKUP(BL124,'Open Invoices'!$D$1:$E$3000,2,FALSE),"")</f>
        <v/>
      </c>
      <c r="BO124" s="59" t="str">
        <f>IFERROR(VLOOKUP($E124,'Dec 2015'!$D$1:$Z$300,22,FALSE),"-")</f>
        <v>-</v>
      </c>
      <c r="BP124" s="59" t="str">
        <f>IFERROR(VLOOKUP($E124,'Dec 2015'!$D$1:$Z$300,4,FALSE),"-")</f>
        <v>-</v>
      </c>
      <c r="BQ124" s="59" t="str">
        <f>IFERROR(VLOOKUP(BP124,'Paid Invoices'!$F$6:$I$381,3,FALSE),"")</f>
        <v/>
      </c>
      <c r="BR124" s="59" t="str">
        <f>IFERROR(VLOOKUP(BP124,'Open Invoices'!$D$1:$E$3000,2,FALSE),"")</f>
        <v/>
      </c>
      <c r="BS124" s="59" t="str">
        <f>IFERROR(VLOOKUP($E124,'Nov 2015'!$D$1:$Z$300,22,FALSE),"-")</f>
        <v>-</v>
      </c>
      <c r="BT124" s="59" t="str">
        <f>IFERROR(VLOOKUP($E124,'Nov 2015'!$D$1:$Z$300,4,FALSE),"-")</f>
        <v>-</v>
      </c>
      <c r="BU124" s="59" t="str">
        <f>IFERROR(VLOOKUP(BT124,'Paid Invoices'!$F$6:$I$381,3,FALSE),"")</f>
        <v/>
      </c>
      <c r="BV124" s="59" t="str">
        <f>IFERROR(VLOOKUP(BT124,'Open Invoices'!$D$1:$E$3000,2,FALSE),"")</f>
        <v/>
      </c>
      <c r="BW124" s="59" t="str">
        <f>IFERROR(VLOOKUP($E124,'Oct 2015'!$D$1:$Z$300,22,FALSE),"-")</f>
        <v>-</v>
      </c>
      <c r="BX124" s="59" t="str">
        <f>IFERROR(VLOOKUP($E124,'Oct 2015'!$D$1:$Z$300,4,FALSE),"-")</f>
        <v>-</v>
      </c>
      <c r="BY124" s="59" t="str">
        <f>IFERROR(VLOOKUP(BX124,'Paid Invoices'!$F$6:$I$381,3,FALSE),"")</f>
        <v/>
      </c>
      <c r="BZ124" s="59" t="str">
        <f>IFERROR(VLOOKUP(BX124,'Open Invoices'!$D$1:$E$3000,2,FALSE),"")</f>
        <v/>
      </c>
      <c r="CA124" s="59" t="str">
        <f>IFERROR(VLOOKUP($E124,'Sep 2015'!$D$1:$Z$300,22,FALSE),"-")</f>
        <v>-</v>
      </c>
      <c r="CB124" s="59" t="str">
        <f>IFERROR(VLOOKUP($E124,'Sep 2015'!$D$1:$Z$300,4,FALSE),"-")</f>
        <v>-</v>
      </c>
      <c r="CC124" s="59" t="str">
        <f>IFERROR(VLOOKUP(CB124,'Paid Invoices'!$F$6:$I$381,3,FALSE),"")</f>
        <v/>
      </c>
      <c r="CD124" s="59" t="str">
        <f>IFERROR(VLOOKUP(CB124,'Open Invoices'!$D$1:$E$3000,2,FALSE),"")</f>
        <v/>
      </c>
      <c r="CE124" s="52"/>
      <c r="CF124" s="52" t="s">
        <v>2115</v>
      </c>
      <c r="CG124" s="49" t="str">
        <f>IFERROR(IFERROR(VLOOKUP($E124,'Asset Group  All Assets'!$B$1:$C$500,2,FALSE),(VLOOKUP($E124,'Missing-WSU-POs'!$B$1:$D$500,3,FALSE))),"?")</f>
        <v>P0770668</v>
      </c>
      <c r="CH124" s="31" t="str">
        <f t="shared" si="6"/>
        <v>P0770668</v>
      </c>
      <c r="CI124" s="31" t="str">
        <f t="shared" si="10"/>
        <v/>
      </c>
      <c r="CJ124" s="29" t="str">
        <f>IFERROR(IF(VLOOKUP($E124,'Org July 2016 '!$D$1:$Z$500,3,FALSE)=G124,"-","Wrong PO"),"new")</f>
        <v>Wrong PO</v>
      </c>
      <c r="CK124" s="32">
        <f>IF(CJ124="wrong PO",(VLOOKUP($E124,'Org July 2016 '!$D$1:$Z$500,3,FALSE)),"")</f>
        <v>0</v>
      </c>
      <c r="CL124" s="29" t="str">
        <f>IFERROR(IF(VLOOKUP($E124,'Org June 2016 '!$D$1:$Z$500,3,FALSE)=G124,"-","Wrong PO"),"new")</f>
        <v>Wrong PO</v>
      </c>
      <c r="CM124" s="32">
        <f>IF(CL124="wrong PO",(VLOOKUP($E124,'Org June 2016 '!$D$1:$Z$500,3,FALSE)),"")</f>
        <v>0</v>
      </c>
      <c r="CN124" s="29" t="str">
        <f>IFERROR(IF(VLOOKUP($E124,'May 2016'!D123:Z622,3,FALSE)=G124,"-","Wrong PO"),"new")</f>
        <v>new</v>
      </c>
      <c r="CO124" s="32" t="str">
        <f>IF(CN124="wrong PO",(VLOOKUP($E124,'May 2016'!D123:Z622,3,FALSE)),"")</f>
        <v/>
      </c>
      <c r="CP124" s="29" t="str">
        <f>IFERROR(IF(VLOOKUP($E124,'Apr 2016'!$D$1:$Z$500,3,FALSE)=G124,"-","Wrong PO"),"new")</f>
        <v>-</v>
      </c>
      <c r="CQ124" s="32" t="str">
        <f>IF(CP124="wrong PO",(VLOOKUP($E124,'Apr 2016'!$D$1:$Z$500,3,FALSE)),"")</f>
        <v/>
      </c>
      <c r="CR124" s="32" t="str">
        <f>IFERROR(IF(VLOOKUP($E124,'Mar 2016'!$D$1:$Z$500,3,FALSE)=G124,"-","Wrong PO"),"new")</f>
        <v>-</v>
      </c>
      <c r="CS124" s="32" t="str">
        <f>IF(CP124="wrong PO",(VLOOKUP($E124,'Mar 2016'!$D$1:$Z$500,3,FALSE)),"")</f>
        <v/>
      </c>
      <c r="CT124" s="32" t="str">
        <f>IFERROR(IF(VLOOKUP($E124,'Feb 2016'!$D$1:$Z$500,3,FALSE)=G124,"-","Wrong PO"),"new")</f>
        <v>-</v>
      </c>
      <c r="CU124" s="32" t="str">
        <f>IF(CP124="wrong PO",(VLOOKUP($E124,'Feb 2016'!$D$1:$Z$500,3,FALSE)),"")</f>
        <v/>
      </c>
      <c r="CV124" s="29" t="str">
        <f>IFERROR(IF(VLOOKUP($E124,'Jan 2016'!$D$1:$Z$500,3,FALSE)=G124,"-","Wrong PO"),"new")</f>
        <v>-</v>
      </c>
      <c r="CW124" s="32" t="str">
        <f>IF(CV124="wrong PO",(VLOOKUP($E124,'Jan 2016'!$D$1:$Z$500,3,FALSE)),"")</f>
        <v/>
      </c>
      <c r="CX124" s="29" t="str">
        <f>IFERROR(IF(VLOOKUP($E124,'Dec 2015'!$D$1:$Z$500,3,FALSE)=G124,"-","Wrong PO"),"new")</f>
        <v>new</v>
      </c>
      <c r="CY124" s="32" t="str">
        <f>IF(CX124="wrong PO",(VLOOKUP($E124,'Dec 2015'!$D$1:$Z$500,3,FALSE)),"")</f>
        <v/>
      </c>
      <c r="CZ124" s="29" t="str">
        <f>IFERROR(IF(VLOOKUP($E124,'Nov 2015'!$D$1:$Z$500,3,FALSE)=G124,"-","Wrong PO"),"new")</f>
        <v>new</v>
      </c>
      <c r="DA124" s="32" t="str">
        <f>IF(CZ124="wrong PO",(VLOOKUP($E124,'Nov 2015'!$D$1:$Z$500,3,FALSE)),"")</f>
        <v/>
      </c>
      <c r="DB124" s="29" t="str">
        <f>IFERROR(IF(VLOOKUP($E124,'Oct 2015'!$D$1:$Z$500,3,FALSE)=G124,"-","Wrong PO"),"new")</f>
        <v>new</v>
      </c>
      <c r="DC124" s="32" t="str">
        <f>IF(DB124="wrong PO",(VLOOKUP($E124,'Oct 2015'!$D$1:$Z$500,3,FALSE)),"")</f>
        <v/>
      </c>
      <c r="DD124" s="29" t="str">
        <f>IFERROR(IF(VLOOKUP($E124,'Sep 2015'!$D$1:$Z$500,3,FALSE)=G124,"-","Wrong PO"),"new")</f>
        <v>new</v>
      </c>
      <c r="DE124" s="32" t="str">
        <f>IF(DD124="wrong PO",(VLOOKUP($E124,'Sep 2015'!$D$1:$Z$500,3,FALSE)),"")</f>
        <v/>
      </c>
    </row>
    <row r="125" spans="1:109">
      <c r="A125" s="115">
        <v>124</v>
      </c>
      <c r="B125" s="2" t="s">
        <v>841</v>
      </c>
      <c r="C125" s="2" t="s">
        <v>510</v>
      </c>
      <c r="D125" s="2" t="s">
        <v>69</v>
      </c>
      <c r="E125" s="2" t="s">
        <v>266</v>
      </c>
      <c r="F125" s="2" t="s">
        <v>532</v>
      </c>
      <c r="G125" s="21" t="s">
        <v>182</v>
      </c>
      <c r="H125" s="21" t="str">
        <f>IFERROR(VLOOKUP($E125,'Wayne Master'!$B$1:$C$315,2,FALSE),"not on master")</f>
        <v>P0770668</v>
      </c>
      <c r="I125" s="11" t="s">
        <v>2071</v>
      </c>
      <c r="J125" s="3">
        <v>42376</v>
      </c>
      <c r="K125" s="2" t="s">
        <v>39</v>
      </c>
      <c r="L125" s="2" t="s">
        <v>29</v>
      </c>
      <c r="M125" s="2" t="s">
        <v>30</v>
      </c>
      <c r="N125" s="2" t="s">
        <v>31</v>
      </c>
      <c r="O125" s="2" t="s">
        <v>32</v>
      </c>
      <c r="P125" s="4">
        <v>1543</v>
      </c>
      <c r="Q125" s="4">
        <v>1620</v>
      </c>
      <c r="R125" s="4">
        <v>77</v>
      </c>
      <c r="S125" s="5">
        <v>1.3</v>
      </c>
      <c r="T125" s="4">
        <v>783</v>
      </c>
      <c r="U125" s="4">
        <v>1084</v>
      </c>
      <c r="V125" s="4">
        <v>301</v>
      </c>
      <c r="W125" s="5">
        <v>18</v>
      </c>
      <c r="X125" s="5">
        <v>0</v>
      </c>
      <c r="Y125" s="14">
        <v>19.3</v>
      </c>
      <c r="Z125" s="14">
        <v>0</v>
      </c>
      <c r="AA125" s="14">
        <v>19.3</v>
      </c>
      <c r="AB125" s="4">
        <v>24580</v>
      </c>
      <c r="AC125" s="55"/>
      <c r="AD125" s="59">
        <f t="shared" si="7"/>
        <v>91.97999999999999</v>
      </c>
      <c r="AE125" s="59">
        <f t="shared" si="8"/>
        <v>92.2012</v>
      </c>
      <c r="AF125" s="102">
        <f>IFERROR(IFERROR(VLOOKUP($G125,'FPO034'!$J$9:$Q$196,7,FALSE),(VLOOKUP($H125,'FPO034'!$J$9:$Q$196,7,FALSE))),"No PO")</f>
        <v>588.28</v>
      </c>
      <c r="AG125" s="102">
        <f>IFERROR(IFERROR(VLOOKUP($G125,'FPO034'!$J$9:$Q$196,8,FALSE),(VLOOKUP($H125,'FPO034'!$J$9:$Q$196,8,FALSE))),"No PO")</f>
        <v>0</v>
      </c>
      <c r="AH125" s="102" t="str">
        <f t="shared" si="9"/>
        <v>--</v>
      </c>
      <c r="AI125" s="59">
        <f>IFERROR(VLOOKUP($E125,'Rev2 Aug 16'!$D$1:$Z$300,22,FALSE),"-")</f>
        <v>19.3</v>
      </c>
      <c r="AJ125" s="59" t="str">
        <f>IFERROR(VLOOKUP($E125,'Rev2 Aug 16'!$D$1:$Z$300,5,FALSE),"-")</f>
        <v>WAY2001H6AO</v>
      </c>
      <c r="AK125" s="59" t="str">
        <f>IFERROR(VLOOKUP(AJ125,'Paid Invoices'!$F$6:$I$381,3,FALSE),"")</f>
        <v/>
      </c>
      <c r="AL125" s="59" t="str">
        <f>IFERROR(VLOOKUP(AJ125,'Open Invoices'!$D$1:$E$3000,2,FALSE),"")</f>
        <v/>
      </c>
      <c r="AM125" s="59">
        <f>IFERROR(VLOOKUP($E125,'Rev2 July 16'!$D$1:$Z$300,22,FALSE),"-")</f>
        <v>21</v>
      </c>
      <c r="AN125" s="59" t="str">
        <f>IFERROR(VLOOKUP($E125,'Rev2 July 16'!$D$1:$Z$300,5,FALSE),"-")</f>
        <v>WAY2001G6AP</v>
      </c>
      <c r="AO125" s="59" t="str">
        <f>IFERROR(VLOOKUP(AN125,'Paid Invoices'!$F$6:$I$381,3,FALSE),"")</f>
        <v/>
      </c>
      <c r="AP125" s="59" t="str">
        <f>IFERROR(VLOOKUP(AN125,'Open Invoices'!$D$1:$E$3000,2,FALSE),"")</f>
        <v/>
      </c>
      <c r="AQ125" s="59">
        <f>IFERROR(VLOOKUP($E125,'Rev June 16'!$D$1:$Z$300,22,FALSE),"-")</f>
        <v>7.46</v>
      </c>
      <c r="AR125" s="59" t="str">
        <f>IFERROR(VLOOKUP($E125,'Rev June 16'!$D$1:$Z$300,4,FALSE),"-")</f>
        <v>WAY2001F6AO</v>
      </c>
      <c r="AS125" s="59" t="str">
        <f>IFERROR(VLOOKUP(AR125,'Paid Invoices'!$F$6:$I$381,3,FALSE),"")</f>
        <v/>
      </c>
      <c r="AT125" s="59" t="str">
        <f>IFERROR(VLOOKUP(AR125,'Open Invoices'!$D$1:$E$3000,2,FALSE),"")</f>
        <v/>
      </c>
      <c r="AU125" s="59">
        <f>IFERROR(VLOOKUP($E125,'May 2016'!$D$1:$Z$300,22,FALSE),"-")</f>
        <v>17.559999999999999</v>
      </c>
      <c r="AV125" s="59" t="str">
        <f>IFERROR(VLOOKUP($E125,'May 2016'!$D$1:$Z$300,4,FALSE),"-")</f>
        <v>WAY2001E6AN</v>
      </c>
      <c r="AW125" s="59" t="str">
        <f>IFERROR(VLOOKUP(AV125,'Paid Invoices'!$F$6:$I$381,3,FALSE),"")</f>
        <v/>
      </c>
      <c r="AX125" s="59" t="str">
        <f>IFERROR(VLOOKUP(AV125,'Open Invoices'!$D$1:$E$3000,2,FALSE),"")</f>
        <v/>
      </c>
      <c r="AY125" s="59">
        <f>IFERROR(VLOOKUP($E125,'Apr 2016'!$D$1:$Z$300,22,FALSE),"-")</f>
        <v>3.97</v>
      </c>
      <c r="AZ125" s="59" t="str">
        <f>IFERROR(VLOOKUP($E125,'Apr 2016'!$D$1:$Z$300,4,FALSE),"-")</f>
        <v>WAY2001D6AN</v>
      </c>
      <c r="BA125" s="59" t="str">
        <f>IFERROR(VLOOKUP(AZ125,'Paid Invoices'!$F$6:$I$381,3,FALSE),"")</f>
        <v/>
      </c>
      <c r="BB125" s="59" t="str">
        <f>IFERROR(VLOOKUP(AZ125,'Open Invoices'!$D$1:$E$3000,2,FALSE),"")</f>
        <v/>
      </c>
      <c r="BC125" s="59">
        <f>IFERROR(VLOOKUP($E125,'Mar 2016'!$D$1:$Z$300,22,FALSE),"-")</f>
        <v>14.75</v>
      </c>
      <c r="BD125" s="59" t="str">
        <f>IFERROR(VLOOKUP($E125,'Mar 2016'!$D$1:$Z$300,4,FALSE),"-")</f>
        <v>WAY2001C6AI</v>
      </c>
      <c r="BE125" s="59" t="str">
        <f>IFERROR(VLOOKUP(BD125,'Paid Invoices'!$F$6:$I$381,3,FALSE),"")</f>
        <v/>
      </c>
      <c r="BF125" s="59" t="str">
        <f>IFERROR(VLOOKUP(BD125,'Open Invoices'!$D$1:$E$3000,2,FALSE),"")</f>
        <v/>
      </c>
      <c r="BG125" s="59">
        <f>IFERROR(VLOOKUP($E125,'Feb 2016'!$D$1:$Z$300,22,FALSE),"-")</f>
        <v>7.94</v>
      </c>
      <c r="BH125" s="59" t="str">
        <f>IFERROR(VLOOKUP($E125,'Feb 2016'!$D$1:$Z$300,4,FALSE),"-")</f>
        <v>WAY2001B6AE</v>
      </c>
      <c r="BI125" s="59" t="str">
        <f>IFERROR(VLOOKUP(BH125,'Paid Invoices'!$F$6:$I$381,3,FALSE),"")</f>
        <v/>
      </c>
      <c r="BJ125" s="59" t="str">
        <f>IFERROR(VLOOKUP(BH125,'Open Invoices'!$D$1:$E$3000,2,FALSE),"")</f>
        <v/>
      </c>
      <c r="BK125" s="59" t="str">
        <f>IFERROR(VLOOKUP($E125,'Jan 2016'!$D$1:$Z$300,22,FALSE),"-")</f>
        <v>-</v>
      </c>
      <c r="BL125" s="59" t="str">
        <f>IFERROR(VLOOKUP($E125,'Jan 2016'!$D$1:$Z$300,4,FALSE),"-")</f>
        <v>-</v>
      </c>
      <c r="BM125" s="59" t="str">
        <f>IFERROR(VLOOKUP(BL125,'Paid Invoices'!$F$6:$I$381,3,FALSE),"")</f>
        <v/>
      </c>
      <c r="BN125" s="59" t="str">
        <f>IFERROR(VLOOKUP(BL125,'Open Invoices'!$D$1:$E$3000,2,FALSE),"")</f>
        <v/>
      </c>
      <c r="BO125" s="59" t="str">
        <f>IFERROR(VLOOKUP($E125,'Dec 2015'!$D$1:$Z$300,22,FALSE),"-")</f>
        <v>-</v>
      </c>
      <c r="BP125" s="59" t="str">
        <f>IFERROR(VLOOKUP($E125,'Dec 2015'!$D$1:$Z$300,4,FALSE),"-")</f>
        <v>-</v>
      </c>
      <c r="BQ125" s="59" t="str">
        <f>IFERROR(VLOOKUP(BP125,'Paid Invoices'!$F$6:$I$381,3,FALSE),"")</f>
        <v/>
      </c>
      <c r="BR125" s="59" t="str">
        <f>IFERROR(VLOOKUP(BP125,'Open Invoices'!$D$1:$E$3000,2,FALSE),"")</f>
        <v/>
      </c>
      <c r="BS125" s="59" t="str">
        <f>IFERROR(VLOOKUP($E125,'Nov 2015'!$D$1:$Z$300,22,FALSE),"-")</f>
        <v>-</v>
      </c>
      <c r="BT125" s="59" t="str">
        <f>IFERROR(VLOOKUP($E125,'Nov 2015'!$D$1:$Z$300,4,FALSE),"-")</f>
        <v>-</v>
      </c>
      <c r="BU125" s="59" t="str">
        <f>IFERROR(VLOOKUP(BT125,'Paid Invoices'!$F$6:$I$381,3,FALSE),"")</f>
        <v/>
      </c>
      <c r="BV125" s="59" t="str">
        <f>IFERROR(VLOOKUP(BT125,'Open Invoices'!$D$1:$E$3000,2,FALSE),"")</f>
        <v/>
      </c>
      <c r="BW125" s="59" t="str">
        <f>IFERROR(VLOOKUP($E125,'Oct 2015'!$D$1:$Z$300,22,FALSE),"-")</f>
        <v>-</v>
      </c>
      <c r="BX125" s="59" t="str">
        <f>IFERROR(VLOOKUP($E125,'Oct 2015'!$D$1:$Z$300,4,FALSE),"-")</f>
        <v>-</v>
      </c>
      <c r="BY125" s="59" t="str">
        <f>IFERROR(VLOOKUP(BX125,'Paid Invoices'!$F$6:$I$381,3,FALSE),"")</f>
        <v/>
      </c>
      <c r="BZ125" s="59" t="str">
        <f>IFERROR(VLOOKUP(BX125,'Open Invoices'!$D$1:$E$3000,2,FALSE),"")</f>
        <v/>
      </c>
      <c r="CA125" s="59" t="str">
        <f>IFERROR(VLOOKUP($E125,'Sep 2015'!$D$1:$Z$300,22,FALSE),"-")</f>
        <v>-</v>
      </c>
      <c r="CB125" s="59" t="str">
        <f>IFERROR(VLOOKUP($E125,'Sep 2015'!$D$1:$Z$300,4,FALSE),"-")</f>
        <v>-</v>
      </c>
      <c r="CC125" s="59" t="str">
        <f>IFERROR(VLOOKUP(CB125,'Paid Invoices'!$F$6:$I$381,3,FALSE),"")</f>
        <v/>
      </c>
      <c r="CD125" s="59" t="str">
        <f>IFERROR(VLOOKUP(CB125,'Open Invoices'!$D$1:$E$3000,2,FALSE),"")</f>
        <v/>
      </c>
      <c r="CE125" s="52"/>
      <c r="CF125" s="52" t="s">
        <v>2115</v>
      </c>
      <c r="CG125" s="49" t="str">
        <f>IFERROR(IFERROR(VLOOKUP($E125,'Asset Group  All Assets'!$B$1:$C$500,2,FALSE),(VLOOKUP($E125,'Missing-WSU-POs'!$B$1:$D$500,3,FALSE))),"?")</f>
        <v>P0770668</v>
      </c>
      <c r="CH125" s="31" t="str">
        <f t="shared" si="6"/>
        <v>P0770668</v>
      </c>
      <c r="CI125" s="31" t="str">
        <f t="shared" si="10"/>
        <v/>
      </c>
      <c r="CJ125" s="29" t="str">
        <f>IFERROR(IF(VLOOKUP($E125,'Org July 2016 '!$D$1:$Z$500,3,FALSE)=G125,"-","Wrong PO"),"new")</f>
        <v>Wrong PO</v>
      </c>
      <c r="CK125" s="32">
        <f>IF(CJ125="wrong PO",(VLOOKUP($E125,'Org July 2016 '!$D$1:$Z$500,3,FALSE)),"")</f>
        <v>0</v>
      </c>
      <c r="CL125" s="29" t="str">
        <f>IFERROR(IF(VLOOKUP($E125,'Org June 2016 '!$D$1:$Z$500,3,FALSE)=G125,"-","Wrong PO"),"new")</f>
        <v>Wrong PO</v>
      </c>
      <c r="CM125" s="32">
        <f>IF(CL125="wrong PO",(VLOOKUP($E125,'Org June 2016 '!$D$1:$Z$500,3,FALSE)),"")</f>
        <v>0</v>
      </c>
      <c r="CN125" s="29" t="str">
        <f>IFERROR(IF(VLOOKUP($E125,'May 2016'!D124:Z623,3,FALSE)=G125,"-","Wrong PO"),"new")</f>
        <v>new</v>
      </c>
      <c r="CO125" s="32" t="str">
        <f>IF(CN125="wrong PO",(VLOOKUP($E125,'May 2016'!D124:Z623,3,FALSE)),"")</f>
        <v/>
      </c>
      <c r="CP125" s="29" t="str">
        <f>IFERROR(IF(VLOOKUP($E125,'Apr 2016'!$D$1:$Z$500,3,FALSE)=G125,"-","Wrong PO"),"new")</f>
        <v>-</v>
      </c>
      <c r="CQ125" s="32" t="str">
        <f>IF(CP125="wrong PO",(VLOOKUP($E125,'Apr 2016'!$D$1:$Z$500,3,FALSE)),"")</f>
        <v/>
      </c>
      <c r="CR125" s="32" t="str">
        <f>IFERROR(IF(VLOOKUP($E125,'Mar 2016'!$D$1:$Z$500,3,FALSE)=G125,"-","Wrong PO"),"new")</f>
        <v>-</v>
      </c>
      <c r="CS125" s="32" t="str">
        <f>IF(CP125="wrong PO",(VLOOKUP($E125,'Mar 2016'!$D$1:$Z$500,3,FALSE)),"")</f>
        <v/>
      </c>
      <c r="CT125" s="32" t="str">
        <f>IFERROR(IF(VLOOKUP($E125,'Feb 2016'!$D$1:$Z$500,3,FALSE)=G125,"-","Wrong PO"),"new")</f>
        <v>-</v>
      </c>
      <c r="CU125" s="32" t="str">
        <f>IF(CP125="wrong PO",(VLOOKUP($E125,'Feb 2016'!$D$1:$Z$500,3,FALSE)),"")</f>
        <v/>
      </c>
      <c r="CV125" s="29" t="str">
        <f>IFERROR(IF(VLOOKUP($E125,'Jan 2016'!$D$1:$Z$500,3,FALSE)=G125,"-","Wrong PO"),"new")</f>
        <v>new</v>
      </c>
      <c r="CW125" s="32" t="str">
        <f>IF(CV125="wrong PO",(VLOOKUP($E125,'Jan 2016'!$D$1:$Z$500,3,FALSE)),"")</f>
        <v/>
      </c>
      <c r="CX125" s="29" t="str">
        <f>IFERROR(IF(VLOOKUP($E125,'Dec 2015'!$D$1:$Z$500,3,FALSE)=G125,"-","Wrong PO"),"new")</f>
        <v>new</v>
      </c>
      <c r="CY125" s="32" t="str">
        <f>IF(CX125="wrong PO",(VLOOKUP($E125,'Dec 2015'!$D$1:$Z$500,3,FALSE)),"")</f>
        <v/>
      </c>
      <c r="CZ125" s="29" t="str">
        <f>IFERROR(IF(VLOOKUP($E125,'Nov 2015'!$D$1:$Z$500,3,FALSE)=G125,"-","Wrong PO"),"new")</f>
        <v>new</v>
      </c>
      <c r="DA125" s="32" t="str">
        <f>IF(CZ125="wrong PO",(VLOOKUP($E125,'Nov 2015'!$D$1:$Z$500,3,FALSE)),"")</f>
        <v/>
      </c>
      <c r="DB125" s="29" t="str">
        <f>IFERROR(IF(VLOOKUP($E125,'Oct 2015'!$D$1:$Z$500,3,FALSE)=G125,"-","Wrong PO"),"new")</f>
        <v>new</v>
      </c>
      <c r="DC125" s="32" t="str">
        <f>IF(DB125="wrong PO",(VLOOKUP($E125,'Oct 2015'!$D$1:$Z$500,3,FALSE)),"")</f>
        <v/>
      </c>
      <c r="DD125" s="29" t="str">
        <f>IFERROR(IF(VLOOKUP($E125,'Sep 2015'!$D$1:$Z$500,3,FALSE)=G125,"-","Wrong PO"),"new")</f>
        <v>new</v>
      </c>
      <c r="DE125" s="32" t="str">
        <f>IF(DD125="wrong PO",(VLOOKUP($E125,'Sep 2015'!$D$1:$Z$500,3,FALSE)),"")</f>
        <v/>
      </c>
    </row>
    <row r="126" spans="1:109">
      <c r="A126" s="115">
        <v>125</v>
      </c>
      <c r="B126" s="2" t="s">
        <v>841</v>
      </c>
      <c r="C126" s="2" t="s">
        <v>510</v>
      </c>
      <c r="D126" s="2" t="s">
        <v>395</v>
      </c>
      <c r="E126" s="2" t="s">
        <v>195</v>
      </c>
      <c r="F126" s="2" t="s">
        <v>532</v>
      </c>
      <c r="G126" s="21" t="s">
        <v>196</v>
      </c>
      <c r="H126" s="21" t="str">
        <f>IFERROR(VLOOKUP($E126,'Wayne Master'!$B$1:$C$315,2,FALSE),"not on master")</f>
        <v>P0770671</v>
      </c>
      <c r="I126" s="11" t="s">
        <v>2070</v>
      </c>
      <c r="J126" s="3">
        <v>42375</v>
      </c>
      <c r="K126" s="2" t="s">
        <v>39</v>
      </c>
      <c r="L126" s="2" t="s">
        <v>29</v>
      </c>
      <c r="M126" s="2" t="s">
        <v>30</v>
      </c>
      <c r="N126" s="2" t="s">
        <v>31</v>
      </c>
      <c r="O126" s="2" t="s">
        <v>32</v>
      </c>
      <c r="P126" s="4">
        <v>3894</v>
      </c>
      <c r="Q126" s="4">
        <v>4158</v>
      </c>
      <c r="R126" s="4">
        <v>264</v>
      </c>
      <c r="S126" s="5">
        <v>4.46</v>
      </c>
      <c r="T126" s="4">
        <v>5427</v>
      </c>
      <c r="U126" s="4">
        <v>6376</v>
      </c>
      <c r="V126" s="4">
        <v>949</v>
      </c>
      <c r="W126" s="5">
        <v>56.75</v>
      </c>
      <c r="X126" s="5">
        <v>0</v>
      </c>
      <c r="Y126" s="14">
        <v>61.21</v>
      </c>
      <c r="Z126" s="14">
        <v>0</v>
      </c>
      <c r="AA126" s="14">
        <v>61.21</v>
      </c>
      <c r="AB126" s="4">
        <v>24580</v>
      </c>
      <c r="AC126" s="55"/>
      <c r="AD126" s="59">
        <f t="shared" si="7"/>
        <v>451.47</v>
      </c>
      <c r="AE126" s="59">
        <f t="shared" si="8"/>
        <v>451.55500000000001</v>
      </c>
      <c r="AF126" s="102">
        <f>IFERROR(IFERROR(VLOOKUP($G126,'FPO034'!$J$9:$Q$196,7,FALSE),(VLOOKUP($H126,'FPO034'!$J$9:$Q$196,7,FALSE))),"No PO")</f>
        <v>3886</v>
      </c>
      <c r="AG126" s="102">
        <f>IFERROR(IFERROR(VLOOKUP($G126,'FPO034'!$J$9:$Q$196,8,FALSE),(VLOOKUP($H126,'FPO034'!$J$9:$Q$196,8,FALSE))),"No PO")</f>
        <v>0</v>
      </c>
      <c r="AH126" s="102" t="str">
        <f t="shared" si="9"/>
        <v>--</v>
      </c>
      <c r="AI126" s="59">
        <f>IFERROR(VLOOKUP($E126,'Rev2 Aug 16'!$D$1:$Z$300,22,FALSE),"-")</f>
        <v>61.21</v>
      </c>
      <c r="AJ126" s="59" t="str">
        <f>IFERROR(VLOOKUP($E126,'Rev2 Aug 16'!$D$1:$Z$300,5,FALSE),"-")</f>
        <v>WAY2001H6AP</v>
      </c>
      <c r="AK126" s="59" t="str">
        <f>IFERROR(VLOOKUP(AJ126,'Paid Invoices'!$F$6:$I$381,3,FALSE),"")</f>
        <v/>
      </c>
      <c r="AL126" s="59" t="str">
        <f>IFERROR(VLOOKUP(AJ126,'Open Invoices'!$D$1:$E$3000,2,FALSE),"")</f>
        <v/>
      </c>
      <c r="AM126" s="59">
        <f>IFERROR(VLOOKUP($E126,'Rev2 July 16'!$D$1:$Z$300,22,FALSE),"-")</f>
        <v>41.13</v>
      </c>
      <c r="AN126" s="59" t="str">
        <f>IFERROR(VLOOKUP($E126,'Rev2 July 16'!$D$1:$Z$300,5,FALSE),"-")</f>
        <v>WAY2001G6AQ</v>
      </c>
      <c r="AO126" s="59" t="str">
        <f>IFERROR(VLOOKUP(AN126,'Paid Invoices'!$F$6:$I$381,3,FALSE),"")</f>
        <v/>
      </c>
      <c r="AP126" s="59" t="str">
        <f>IFERROR(VLOOKUP(AN126,'Open Invoices'!$D$1:$E$3000,2,FALSE),"")</f>
        <v/>
      </c>
      <c r="AQ126" s="59">
        <f>IFERROR(VLOOKUP($E126,'Rev June 16'!$D$1:$Z$300,22,FALSE),"-")</f>
        <v>85.38</v>
      </c>
      <c r="AR126" s="59" t="str">
        <f>IFERROR(VLOOKUP($E126,'Rev June 16'!$D$1:$Z$300,4,FALSE),"-")</f>
        <v>WAY2001F6AP</v>
      </c>
      <c r="AS126" s="59" t="str">
        <f>IFERROR(VLOOKUP(AR126,'Paid Invoices'!$F$6:$I$381,3,FALSE),"")</f>
        <v/>
      </c>
      <c r="AT126" s="59" t="str">
        <f>IFERROR(VLOOKUP(AR126,'Open Invoices'!$D$1:$E$3000,2,FALSE),"")</f>
        <v/>
      </c>
      <c r="AU126" s="59">
        <f>IFERROR(VLOOKUP($E126,'May 2016'!$D$1:$Z$300,22,FALSE),"-")</f>
        <v>49.56</v>
      </c>
      <c r="AV126" s="59" t="str">
        <f>IFERROR(VLOOKUP($E126,'May 2016'!$D$1:$Z$300,4,FALSE),"-")</f>
        <v>WAY2001E6AO</v>
      </c>
      <c r="AW126" s="59" t="str">
        <f>IFERROR(VLOOKUP(AV126,'Paid Invoices'!$F$6:$I$381,3,FALSE),"")</f>
        <v/>
      </c>
      <c r="AX126" s="59" t="str">
        <f>IFERROR(VLOOKUP(AV126,'Open Invoices'!$D$1:$E$3000,2,FALSE),"")</f>
        <v/>
      </c>
      <c r="AY126" s="59">
        <f>IFERROR(VLOOKUP($E126,'Apr 2016'!$D$1:$Z$300,22,FALSE),"-")</f>
        <v>68.2</v>
      </c>
      <c r="AZ126" s="59" t="str">
        <f>IFERROR(VLOOKUP($E126,'Apr 2016'!$D$1:$Z$300,4,FALSE),"-")</f>
        <v>WAY2001D6AO</v>
      </c>
      <c r="BA126" s="59" t="str">
        <f>IFERROR(VLOOKUP(AZ126,'Paid Invoices'!$F$6:$I$381,3,FALSE),"")</f>
        <v/>
      </c>
      <c r="BB126" s="59" t="str">
        <f>IFERROR(VLOOKUP(AZ126,'Open Invoices'!$D$1:$E$3000,2,FALSE),"")</f>
        <v/>
      </c>
      <c r="BC126" s="59">
        <f>IFERROR(VLOOKUP($E126,'Mar 2016'!$D$1:$Z$300,22,FALSE),"-")</f>
        <v>145.99</v>
      </c>
      <c r="BD126" s="59" t="str">
        <f>IFERROR(VLOOKUP($E126,'Mar 2016'!$D$1:$Z$300,4,FALSE),"-")</f>
        <v>WAY2001C6AJ</v>
      </c>
      <c r="BE126" s="59" t="str">
        <f>IFERROR(VLOOKUP(BD126,'Paid Invoices'!$F$6:$I$381,3,FALSE),"")</f>
        <v/>
      </c>
      <c r="BF126" s="59" t="str">
        <f>IFERROR(VLOOKUP(BD126,'Open Invoices'!$D$1:$E$3000,2,FALSE),"")</f>
        <v/>
      </c>
      <c r="BG126" s="59" t="str">
        <f>IFERROR(VLOOKUP($E126,'Feb 2016'!$D$1:$Z$300,22,FALSE),"-")</f>
        <v>-</v>
      </c>
      <c r="BH126" s="59" t="str">
        <f>IFERROR(VLOOKUP($E126,'Feb 2016'!$D$1:$Z$300,4,FALSE),"-")</f>
        <v>-</v>
      </c>
      <c r="BI126" s="59" t="str">
        <f>IFERROR(VLOOKUP(BH126,'Paid Invoices'!$F$6:$I$381,3,FALSE),"")</f>
        <v/>
      </c>
      <c r="BJ126" s="59" t="str">
        <f>IFERROR(VLOOKUP(BH126,'Open Invoices'!$D$1:$E$3000,2,FALSE),"")</f>
        <v/>
      </c>
      <c r="BK126" s="59" t="str">
        <f>IFERROR(VLOOKUP($E126,'Jan 2016'!$D$1:$Z$300,22,FALSE),"-")</f>
        <v>-</v>
      </c>
      <c r="BL126" s="59" t="str">
        <f>IFERROR(VLOOKUP($E126,'Jan 2016'!$D$1:$Z$300,4,FALSE),"-")</f>
        <v>-</v>
      </c>
      <c r="BM126" s="59" t="str">
        <f>IFERROR(VLOOKUP(BL126,'Paid Invoices'!$F$6:$I$381,3,FALSE),"")</f>
        <v/>
      </c>
      <c r="BN126" s="59" t="str">
        <f>IFERROR(VLOOKUP(BL126,'Open Invoices'!$D$1:$E$3000,2,FALSE),"")</f>
        <v/>
      </c>
      <c r="BO126" s="59" t="str">
        <f>IFERROR(VLOOKUP($E126,'Dec 2015'!$D$1:$Z$300,22,FALSE),"-")</f>
        <v>-</v>
      </c>
      <c r="BP126" s="59" t="str">
        <f>IFERROR(VLOOKUP($E126,'Dec 2015'!$D$1:$Z$300,4,FALSE),"-")</f>
        <v>-</v>
      </c>
      <c r="BQ126" s="59" t="str">
        <f>IFERROR(VLOOKUP(BP126,'Paid Invoices'!$F$6:$I$381,3,FALSE),"")</f>
        <v/>
      </c>
      <c r="BR126" s="59" t="str">
        <f>IFERROR(VLOOKUP(BP126,'Open Invoices'!$D$1:$E$3000,2,FALSE),"")</f>
        <v/>
      </c>
      <c r="BS126" s="59" t="str">
        <f>IFERROR(VLOOKUP($E126,'Nov 2015'!$D$1:$Z$300,22,FALSE),"-")</f>
        <v>-</v>
      </c>
      <c r="BT126" s="59" t="str">
        <f>IFERROR(VLOOKUP($E126,'Nov 2015'!$D$1:$Z$300,4,FALSE),"-")</f>
        <v>-</v>
      </c>
      <c r="BU126" s="59" t="str">
        <f>IFERROR(VLOOKUP(BT126,'Paid Invoices'!$F$6:$I$381,3,FALSE),"")</f>
        <v/>
      </c>
      <c r="BV126" s="59" t="str">
        <f>IFERROR(VLOOKUP(BT126,'Open Invoices'!$D$1:$E$3000,2,FALSE),"")</f>
        <v/>
      </c>
      <c r="BW126" s="59" t="str">
        <f>IFERROR(VLOOKUP($E126,'Oct 2015'!$D$1:$Z$300,22,FALSE),"-")</f>
        <v>-</v>
      </c>
      <c r="BX126" s="59" t="str">
        <f>IFERROR(VLOOKUP($E126,'Oct 2015'!$D$1:$Z$300,4,FALSE),"-")</f>
        <v>-</v>
      </c>
      <c r="BY126" s="59" t="str">
        <f>IFERROR(VLOOKUP(BX126,'Paid Invoices'!$F$6:$I$381,3,FALSE),"")</f>
        <v/>
      </c>
      <c r="BZ126" s="59" t="str">
        <f>IFERROR(VLOOKUP(BX126,'Open Invoices'!$D$1:$E$3000,2,FALSE),"")</f>
        <v/>
      </c>
      <c r="CA126" s="59" t="str">
        <f>IFERROR(VLOOKUP($E126,'Sep 2015'!$D$1:$Z$300,22,FALSE),"-")</f>
        <v>-</v>
      </c>
      <c r="CB126" s="59" t="str">
        <f>IFERROR(VLOOKUP($E126,'Sep 2015'!$D$1:$Z$300,4,FALSE),"-")</f>
        <v>-</v>
      </c>
      <c r="CC126" s="59" t="str">
        <f>IFERROR(VLOOKUP(CB126,'Paid Invoices'!$F$6:$I$381,3,FALSE),"")</f>
        <v/>
      </c>
      <c r="CD126" s="59" t="str">
        <f>IFERROR(VLOOKUP(CB126,'Open Invoices'!$D$1:$E$3000,2,FALSE),"")</f>
        <v/>
      </c>
      <c r="CE126" s="52"/>
      <c r="CF126" s="52" t="s">
        <v>2115</v>
      </c>
      <c r="CG126" s="49" t="str">
        <f>IFERROR(IFERROR(VLOOKUP($E126,'Asset Group  All Assets'!$B$1:$C$500,2,FALSE),(VLOOKUP($E126,'Missing-WSU-POs'!$B$1:$D$500,3,FALSE))),"?")</f>
        <v>P0770671</v>
      </c>
      <c r="CH126" s="31" t="str">
        <f t="shared" si="6"/>
        <v>P0770671</v>
      </c>
      <c r="CI126" s="31" t="str">
        <f t="shared" si="10"/>
        <v/>
      </c>
      <c r="CJ126" s="29" t="str">
        <f>IFERROR(IF(VLOOKUP($E126,'Org July 2016 '!$D$1:$Z$500,3,FALSE)=G126,"-","Wrong PO"),"new")</f>
        <v>Wrong PO</v>
      </c>
      <c r="CK126" s="32">
        <f>IF(CJ126="wrong PO",(VLOOKUP($E126,'Org July 2016 '!$D$1:$Z$500,3,FALSE)),"")</f>
        <v>0</v>
      </c>
      <c r="CL126" s="29" t="str">
        <f>IFERROR(IF(VLOOKUP($E126,'Org June 2016 '!$D$1:$Z$500,3,FALSE)=G126,"-","Wrong PO"),"new")</f>
        <v>Wrong PO</v>
      </c>
      <c r="CM126" s="32">
        <f>IF(CL126="wrong PO",(VLOOKUP($E126,'Org June 2016 '!$D$1:$Z$500,3,FALSE)),"")</f>
        <v>0</v>
      </c>
      <c r="CN126" s="29" t="str">
        <f>IFERROR(IF(VLOOKUP($E126,'May 2016'!D125:Z624,3,FALSE)=G126,"-","Wrong PO"),"new")</f>
        <v>new</v>
      </c>
      <c r="CO126" s="32" t="str">
        <f>IF(CN126="wrong PO",(VLOOKUP($E126,'May 2016'!D125:Z624,3,FALSE)),"")</f>
        <v/>
      </c>
      <c r="CP126" s="29" t="str">
        <f>IFERROR(IF(VLOOKUP($E126,'Apr 2016'!$D$1:$Z$500,3,FALSE)=G126,"-","Wrong PO"),"new")</f>
        <v>-</v>
      </c>
      <c r="CQ126" s="32" t="str">
        <f>IF(CP126="wrong PO",(VLOOKUP($E126,'Apr 2016'!$D$1:$Z$500,3,FALSE)),"")</f>
        <v/>
      </c>
      <c r="CR126" s="32" t="str">
        <f>IFERROR(IF(VLOOKUP($E126,'Mar 2016'!$D$1:$Z$500,3,FALSE)=G126,"-","Wrong PO"),"new")</f>
        <v>-</v>
      </c>
      <c r="CS126" s="32" t="str">
        <f>IF(CP126="wrong PO",(VLOOKUP($E126,'Mar 2016'!$D$1:$Z$500,3,FALSE)),"")</f>
        <v/>
      </c>
      <c r="CT126" s="32" t="str">
        <f>IFERROR(IF(VLOOKUP($E126,'Feb 2016'!$D$1:$Z$500,3,FALSE)=G126,"-","Wrong PO"),"new")</f>
        <v>new</v>
      </c>
      <c r="CU126" s="32" t="str">
        <f>IF(CP126="wrong PO",(VLOOKUP($E126,'Feb 2016'!$D$1:$Z$500,3,FALSE)),"")</f>
        <v/>
      </c>
      <c r="CV126" s="29" t="str">
        <f>IFERROR(IF(VLOOKUP($E126,'Jan 2016'!$D$1:$Z$500,3,FALSE)=G126,"-","Wrong PO"),"new")</f>
        <v>new</v>
      </c>
      <c r="CW126" s="32" t="str">
        <f>IF(CV126="wrong PO",(VLOOKUP($E126,'Jan 2016'!$D$1:$Z$500,3,FALSE)),"")</f>
        <v/>
      </c>
      <c r="CX126" s="29" t="str">
        <f>IFERROR(IF(VLOOKUP($E126,'Dec 2015'!$D$1:$Z$500,3,FALSE)=G126,"-","Wrong PO"),"new")</f>
        <v>new</v>
      </c>
      <c r="CY126" s="32" t="str">
        <f>IF(CX126="wrong PO",(VLOOKUP($E126,'Dec 2015'!$D$1:$Z$500,3,FALSE)),"")</f>
        <v/>
      </c>
      <c r="CZ126" s="29" t="str">
        <f>IFERROR(IF(VLOOKUP($E126,'Nov 2015'!$D$1:$Z$500,3,FALSE)=G126,"-","Wrong PO"),"new")</f>
        <v>new</v>
      </c>
      <c r="DA126" s="32" t="str">
        <f>IF(CZ126="wrong PO",(VLOOKUP($E126,'Nov 2015'!$D$1:$Z$500,3,FALSE)),"")</f>
        <v/>
      </c>
      <c r="DB126" s="29" t="str">
        <f>IFERROR(IF(VLOOKUP($E126,'Oct 2015'!$D$1:$Z$500,3,FALSE)=G126,"-","Wrong PO"),"new")</f>
        <v>new</v>
      </c>
      <c r="DC126" s="32" t="str">
        <f>IF(DB126="wrong PO",(VLOOKUP($E126,'Oct 2015'!$D$1:$Z$500,3,FALSE)),"")</f>
        <v/>
      </c>
      <c r="DD126" s="29" t="str">
        <f>IFERROR(IF(VLOOKUP($E126,'Sep 2015'!$D$1:$Z$500,3,FALSE)=G126,"-","Wrong PO"),"new")</f>
        <v>new</v>
      </c>
      <c r="DE126" s="32" t="str">
        <f>IF(DD126="wrong PO",(VLOOKUP($E126,'Sep 2015'!$D$1:$Z$500,3,FALSE)),"")</f>
        <v/>
      </c>
    </row>
    <row r="127" spans="1:109">
      <c r="A127" s="115">
        <v>126</v>
      </c>
      <c r="B127" s="2" t="s">
        <v>841</v>
      </c>
      <c r="C127" s="2" t="s">
        <v>510</v>
      </c>
      <c r="D127" s="2" t="s">
        <v>76</v>
      </c>
      <c r="E127" s="2" t="s">
        <v>337</v>
      </c>
      <c r="F127" s="2" t="s">
        <v>532</v>
      </c>
      <c r="G127" s="21" t="s">
        <v>196</v>
      </c>
      <c r="H127" s="21" t="str">
        <f>IFERROR(VLOOKUP($E127,'Wayne Master'!$B$1:$C$315,2,FALSE),"not on master")</f>
        <v>P0770671</v>
      </c>
      <c r="I127" s="11" t="s">
        <v>2070</v>
      </c>
      <c r="J127" s="3">
        <v>42404</v>
      </c>
      <c r="K127" s="2" t="s">
        <v>39</v>
      </c>
      <c r="L127" s="2" t="s">
        <v>29</v>
      </c>
      <c r="M127" s="2" t="s">
        <v>30</v>
      </c>
      <c r="N127" s="2" t="s">
        <v>31</v>
      </c>
      <c r="O127" s="2" t="s">
        <v>32</v>
      </c>
      <c r="P127" s="4">
        <v>18636</v>
      </c>
      <c r="Q127" s="4">
        <v>20720</v>
      </c>
      <c r="R127" s="4">
        <v>2084</v>
      </c>
      <c r="S127" s="5">
        <v>35.22</v>
      </c>
      <c r="T127" s="4">
        <v>15709</v>
      </c>
      <c r="U127" s="4">
        <v>16157</v>
      </c>
      <c r="V127" s="4">
        <v>448</v>
      </c>
      <c r="W127" s="5">
        <v>26.79</v>
      </c>
      <c r="X127" s="5">
        <v>0</v>
      </c>
      <c r="Y127" s="14">
        <v>62.01</v>
      </c>
      <c r="Z127" s="14">
        <v>0</v>
      </c>
      <c r="AA127" s="14">
        <v>62.01</v>
      </c>
      <c r="AB127" s="4">
        <v>24580</v>
      </c>
      <c r="AC127" s="55"/>
      <c r="AD127" s="59">
        <f t="shared" si="7"/>
        <v>1243.77</v>
      </c>
      <c r="AE127" s="59">
        <f t="shared" si="8"/>
        <v>1316.3565999999998</v>
      </c>
      <c r="AF127" s="102">
        <f>IFERROR(IFERROR(VLOOKUP($G127,'FPO034'!$J$9:$Q$196,7,FALSE),(VLOOKUP($H127,'FPO034'!$J$9:$Q$196,7,FALSE))),"No PO")</f>
        <v>3886</v>
      </c>
      <c r="AG127" s="102">
        <f>IFERROR(IFERROR(VLOOKUP($G127,'FPO034'!$J$9:$Q$196,8,FALSE),(VLOOKUP($H127,'FPO034'!$J$9:$Q$196,8,FALSE))),"No PO")</f>
        <v>0</v>
      </c>
      <c r="AH127" s="102" t="str">
        <f t="shared" si="9"/>
        <v>--</v>
      </c>
      <c r="AI127" s="59">
        <f>IFERROR(VLOOKUP($E127,'Rev2 Aug 16'!$D$1:$Z$300,22,FALSE),"-")</f>
        <v>62.01</v>
      </c>
      <c r="AJ127" s="59" t="str">
        <f>IFERROR(VLOOKUP($E127,'Rev2 Aug 16'!$D$1:$Z$300,5,FALSE),"-")</f>
        <v>WAY2001H6AP</v>
      </c>
      <c r="AK127" s="59" t="str">
        <f>IFERROR(VLOOKUP(AJ127,'Paid Invoices'!$F$6:$I$381,3,FALSE),"")</f>
        <v/>
      </c>
      <c r="AL127" s="59" t="str">
        <f>IFERROR(VLOOKUP(AJ127,'Open Invoices'!$D$1:$E$3000,2,FALSE),"")</f>
        <v/>
      </c>
      <c r="AM127" s="59">
        <f>IFERROR(VLOOKUP($E127,'Rev2 July 16'!$D$1:$Z$300,22,FALSE),"-")</f>
        <v>35.78</v>
      </c>
      <c r="AN127" s="59" t="str">
        <f>IFERROR(VLOOKUP($E127,'Rev2 July 16'!$D$1:$Z$300,5,FALSE),"-")</f>
        <v>WAY2001G6AQ</v>
      </c>
      <c r="AO127" s="59" t="str">
        <f>IFERROR(VLOOKUP(AN127,'Paid Invoices'!$F$6:$I$381,3,FALSE),"")</f>
        <v/>
      </c>
      <c r="AP127" s="59" t="str">
        <f>IFERROR(VLOOKUP(AN127,'Open Invoices'!$D$1:$E$3000,2,FALSE),"")</f>
        <v/>
      </c>
      <c r="AQ127" s="59">
        <f>IFERROR(VLOOKUP($E127,'Rev June 16'!$D$1:$Z$300,22,FALSE),"-")</f>
        <v>62.94</v>
      </c>
      <c r="AR127" s="59" t="str">
        <f>IFERROR(VLOOKUP($E127,'Rev June 16'!$D$1:$Z$300,4,FALSE),"-")</f>
        <v>WAY2001F6AP</v>
      </c>
      <c r="AS127" s="59" t="str">
        <f>IFERROR(VLOOKUP(AR127,'Paid Invoices'!$F$6:$I$381,3,FALSE),"")</f>
        <v/>
      </c>
      <c r="AT127" s="59" t="str">
        <f>IFERROR(VLOOKUP(AR127,'Open Invoices'!$D$1:$E$3000,2,FALSE),"")</f>
        <v/>
      </c>
      <c r="AU127" s="59">
        <f>IFERROR(VLOOKUP($E127,'May 2016'!$D$1:$Z$300,22,FALSE),"-")</f>
        <v>70.290000000000006</v>
      </c>
      <c r="AV127" s="59" t="str">
        <f>IFERROR(VLOOKUP($E127,'May 2016'!$D$1:$Z$300,4,FALSE),"-")</f>
        <v>WAY2001E6AO</v>
      </c>
      <c r="AW127" s="59" t="str">
        <f>IFERROR(VLOOKUP(AV127,'Paid Invoices'!$F$6:$I$381,3,FALSE),"")</f>
        <v/>
      </c>
      <c r="AX127" s="59" t="str">
        <f>IFERROR(VLOOKUP(AV127,'Open Invoices'!$D$1:$E$3000,2,FALSE),"")</f>
        <v/>
      </c>
      <c r="AY127" s="59">
        <f>IFERROR(VLOOKUP($E127,'Apr 2016'!$D$1:$Z$300,22,FALSE),"-")</f>
        <v>320.64999999999998</v>
      </c>
      <c r="AZ127" s="59" t="str">
        <f>IFERROR(VLOOKUP($E127,'Apr 2016'!$D$1:$Z$300,4,FALSE),"-")</f>
        <v>WAY2001D6AO</v>
      </c>
      <c r="BA127" s="59" t="str">
        <f>IFERROR(VLOOKUP(AZ127,'Paid Invoices'!$F$6:$I$381,3,FALSE),"")</f>
        <v/>
      </c>
      <c r="BB127" s="59" t="str">
        <f>IFERROR(VLOOKUP(AZ127,'Open Invoices'!$D$1:$E$3000,2,FALSE),"")</f>
        <v/>
      </c>
      <c r="BC127" s="59">
        <f>IFERROR(VLOOKUP($E127,'Mar 2016'!$D$1:$Z$300,22,FALSE),"-")</f>
        <v>299.99</v>
      </c>
      <c r="BD127" s="59" t="str">
        <f>IFERROR(VLOOKUP($E127,'Mar 2016'!$D$1:$Z$300,4,FALSE),"-")</f>
        <v>WAY2001C6AJ</v>
      </c>
      <c r="BE127" s="59" t="str">
        <f>IFERROR(VLOOKUP(BD127,'Paid Invoices'!$F$6:$I$381,3,FALSE),"")</f>
        <v/>
      </c>
      <c r="BF127" s="59" t="str">
        <f>IFERROR(VLOOKUP(BD127,'Open Invoices'!$D$1:$E$3000,2,FALSE),"")</f>
        <v/>
      </c>
      <c r="BG127" s="59">
        <f>IFERROR(VLOOKUP($E127,'Feb 2016'!$D$1:$Z$300,22,FALSE),"-")</f>
        <v>392.11</v>
      </c>
      <c r="BH127" s="59" t="str">
        <f>IFERROR(VLOOKUP($E127,'Feb 2016'!$D$1:$Z$300,4,FALSE),"-")</f>
        <v>WAY2001B6AF</v>
      </c>
      <c r="BI127" s="59" t="str">
        <f>IFERROR(VLOOKUP(BH127,'Paid Invoices'!$F$6:$I$381,3,FALSE),"")</f>
        <v/>
      </c>
      <c r="BJ127" s="59" t="str">
        <f>IFERROR(VLOOKUP(BH127,'Open Invoices'!$D$1:$E$3000,2,FALSE),"")</f>
        <v/>
      </c>
      <c r="BK127" s="59" t="str">
        <f>IFERROR(VLOOKUP($E127,'Jan 2016'!$D$1:$Z$300,22,FALSE),"-")</f>
        <v>-</v>
      </c>
      <c r="BL127" s="59" t="str">
        <f>IFERROR(VLOOKUP($E127,'Jan 2016'!$D$1:$Z$300,4,FALSE),"-")</f>
        <v>-</v>
      </c>
      <c r="BM127" s="59" t="str">
        <f>IFERROR(VLOOKUP(BL127,'Paid Invoices'!$F$6:$I$381,3,FALSE),"")</f>
        <v/>
      </c>
      <c r="BN127" s="59" t="str">
        <f>IFERROR(VLOOKUP(BL127,'Open Invoices'!$D$1:$E$3000,2,FALSE),"")</f>
        <v/>
      </c>
      <c r="BO127" s="59" t="str">
        <f>IFERROR(VLOOKUP($E127,'Dec 2015'!$D$1:$Z$300,22,FALSE),"-")</f>
        <v>-</v>
      </c>
      <c r="BP127" s="59" t="str">
        <f>IFERROR(VLOOKUP($E127,'Dec 2015'!$D$1:$Z$300,4,FALSE),"-")</f>
        <v>-</v>
      </c>
      <c r="BQ127" s="59" t="str">
        <f>IFERROR(VLOOKUP(BP127,'Paid Invoices'!$F$6:$I$381,3,FALSE),"")</f>
        <v/>
      </c>
      <c r="BR127" s="59" t="str">
        <f>IFERROR(VLOOKUP(BP127,'Open Invoices'!$D$1:$E$3000,2,FALSE),"")</f>
        <v/>
      </c>
      <c r="BS127" s="59" t="str">
        <f>IFERROR(VLOOKUP($E127,'Nov 2015'!$D$1:$Z$300,22,FALSE),"-")</f>
        <v>-</v>
      </c>
      <c r="BT127" s="59" t="str">
        <f>IFERROR(VLOOKUP($E127,'Nov 2015'!$D$1:$Z$300,4,FALSE),"-")</f>
        <v>-</v>
      </c>
      <c r="BU127" s="59" t="str">
        <f>IFERROR(VLOOKUP(BT127,'Paid Invoices'!$F$6:$I$381,3,FALSE),"")</f>
        <v/>
      </c>
      <c r="BV127" s="59" t="str">
        <f>IFERROR(VLOOKUP(BT127,'Open Invoices'!$D$1:$E$3000,2,FALSE),"")</f>
        <v/>
      </c>
      <c r="BW127" s="59" t="str">
        <f>IFERROR(VLOOKUP($E127,'Oct 2015'!$D$1:$Z$300,22,FALSE),"-")</f>
        <v>-</v>
      </c>
      <c r="BX127" s="59" t="str">
        <f>IFERROR(VLOOKUP($E127,'Oct 2015'!$D$1:$Z$300,4,FALSE),"-")</f>
        <v>-</v>
      </c>
      <c r="BY127" s="59" t="str">
        <f>IFERROR(VLOOKUP(BX127,'Paid Invoices'!$F$6:$I$381,3,FALSE),"")</f>
        <v/>
      </c>
      <c r="BZ127" s="59" t="str">
        <f>IFERROR(VLOOKUP(BX127,'Open Invoices'!$D$1:$E$3000,2,FALSE),"")</f>
        <v/>
      </c>
      <c r="CA127" s="59" t="str">
        <f>IFERROR(VLOOKUP($E127,'Sep 2015'!$D$1:$Z$300,22,FALSE),"-")</f>
        <v>-</v>
      </c>
      <c r="CB127" s="59" t="str">
        <f>IFERROR(VLOOKUP($E127,'Sep 2015'!$D$1:$Z$300,4,FALSE),"-")</f>
        <v>-</v>
      </c>
      <c r="CC127" s="59" t="str">
        <f>IFERROR(VLOOKUP(CB127,'Paid Invoices'!$F$6:$I$381,3,FALSE),"")</f>
        <v/>
      </c>
      <c r="CD127" s="59" t="str">
        <f>IFERROR(VLOOKUP(CB127,'Open Invoices'!$D$1:$E$3000,2,FALSE),"")</f>
        <v/>
      </c>
      <c r="CE127" s="52"/>
      <c r="CF127" s="52" t="s">
        <v>2115</v>
      </c>
      <c r="CG127" s="49" t="str">
        <f>IFERROR(IFERROR(VLOOKUP($E127,'Asset Group  All Assets'!$B$1:$C$500,2,FALSE),(VLOOKUP($E127,'Missing-WSU-POs'!$B$1:$D$500,3,FALSE))),"?")</f>
        <v>P0770671</v>
      </c>
      <c r="CH127" s="31" t="str">
        <f t="shared" si="6"/>
        <v>P0770671</v>
      </c>
      <c r="CI127" s="31" t="str">
        <f t="shared" si="10"/>
        <v/>
      </c>
      <c r="CJ127" s="29" t="str">
        <f>IFERROR(IF(VLOOKUP($E127,'Org July 2016 '!$D$1:$Z$500,3,FALSE)=G127,"-","Wrong PO"),"new")</f>
        <v>Wrong PO</v>
      </c>
      <c r="CK127" s="32">
        <f>IF(CJ127="wrong PO",(VLOOKUP($E127,'Org July 2016 '!$D$1:$Z$500,3,FALSE)),"")</f>
        <v>0</v>
      </c>
      <c r="CL127" s="29" t="str">
        <f>IFERROR(IF(VLOOKUP($E127,'Org June 2016 '!$D$1:$Z$500,3,FALSE)=G127,"-","Wrong PO"),"new")</f>
        <v>Wrong PO</v>
      </c>
      <c r="CM127" s="32">
        <f>IF(CL127="wrong PO",(VLOOKUP($E127,'Org June 2016 '!$D$1:$Z$500,3,FALSE)),"")</f>
        <v>0</v>
      </c>
      <c r="CN127" s="29" t="str">
        <f>IFERROR(IF(VLOOKUP($E127,'May 2016'!D126:Z625,3,FALSE)=G127,"-","Wrong PO"),"new")</f>
        <v>new</v>
      </c>
      <c r="CO127" s="32" t="str">
        <f>IF(CN127="wrong PO",(VLOOKUP($E127,'May 2016'!D126:Z625,3,FALSE)),"")</f>
        <v/>
      </c>
      <c r="CP127" s="29" t="str">
        <f>IFERROR(IF(VLOOKUP($E127,'Apr 2016'!$D$1:$Z$500,3,FALSE)=G127,"-","Wrong PO"),"new")</f>
        <v>-</v>
      </c>
      <c r="CQ127" s="32" t="str">
        <f>IF(CP127="wrong PO",(VLOOKUP($E127,'Apr 2016'!$D$1:$Z$500,3,FALSE)),"")</f>
        <v/>
      </c>
      <c r="CR127" s="32" t="str">
        <f>IFERROR(IF(VLOOKUP($E127,'Mar 2016'!$D$1:$Z$500,3,FALSE)=G127,"-","Wrong PO"),"new")</f>
        <v>-</v>
      </c>
      <c r="CS127" s="32" t="str">
        <f>IF(CP127="wrong PO",(VLOOKUP($E127,'Mar 2016'!$D$1:$Z$500,3,FALSE)),"")</f>
        <v/>
      </c>
      <c r="CT127" s="32" t="str">
        <f>IFERROR(IF(VLOOKUP($E127,'Feb 2016'!$D$1:$Z$500,3,FALSE)=G127,"-","Wrong PO"),"new")</f>
        <v>-</v>
      </c>
      <c r="CU127" s="32" t="str">
        <f>IF(CP127="wrong PO",(VLOOKUP($E127,'Feb 2016'!$D$1:$Z$500,3,FALSE)),"")</f>
        <v/>
      </c>
      <c r="CV127" s="29" t="str">
        <f>IFERROR(IF(VLOOKUP($E127,'Jan 2016'!$D$1:$Z$500,3,FALSE)=G127,"-","Wrong PO"),"new")</f>
        <v>new</v>
      </c>
      <c r="CW127" s="32" t="str">
        <f>IF(CV127="wrong PO",(VLOOKUP($E127,'Jan 2016'!$D$1:$Z$500,3,FALSE)),"")</f>
        <v/>
      </c>
      <c r="CX127" s="29" t="str">
        <f>IFERROR(IF(VLOOKUP($E127,'Dec 2015'!$D$1:$Z$500,3,FALSE)=G127,"-","Wrong PO"),"new")</f>
        <v>new</v>
      </c>
      <c r="CY127" s="32" t="str">
        <f>IF(CX127="wrong PO",(VLOOKUP($E127,'Dec 2015'!$D$1:$Z$500,3,FALSE)),"")</f>
        <v/>
      </c>
      <c r="CZ127" s="29" t="str">
        <f>IFERROR(IF(VLOOKUP($E127,'Nov 2015'!$D$1:$Z$500,3,FALSE)=G127,"-","Wrong PO"),"new")</f>
        <v>new</v>
      </c>
      <c r="DA127" s="32" t="str">
        <f>IF(CZ127="wrong PO",(VLOOKUP($E127,'Nov 2015'!$D$1:$Z$500,3,FALSE)),"")</f>
        <v/>
      </c>
      <c r="DB127" s="29" t="str">
        <f>IFERROR(IF(VLOOKUP($E127,'Oct 2015'!$D$1:$Z$500,3,FALSE)=G127,"-","Wrong PO"),"new")</f>
        <v>new</v>
      </c>
      <c r="DC127" s="32" t="str">
        <f>IF(DB127="wrong PO",(VLOOKUP($E127,'Oct 2015'!$D$1:$Z$500,3,FALSE)),"")</f>
        <v/>
      </c>
      <c r="DD127" s="29" t="str">
        <f>IFERROR(IF(VLOOKUP($E127,'Sep 2015'!$D$1:$Z$500,3,FALSE)=G127,"-","Wrong PO"),"new")</f>
        <v>new</v>
      </c>
      <c r="DE127" s="32" t="str">
        <f>IF(DD127="wrong PO",(VLOOKUP($E127,'Sep 2015'!$D$1:$Z$500,3,FALSE)),"")</f>
        <v/>
      </c>
    </row>
    <row r="128" spans="1:109">
      <c r="A128" s="115">
        <v>127</v>
      </c>
      <c r="B128" s="2" t="s">
        <v>841</v>
      </c>
      <c r="C128" s="2" t="s">
        <v>510</v>
      </c>
      <c r="D128" s="2" t="s">
        <v>25</v>
      </c>
      <c r="E128" s="2" t="s">
        <v>130</v>
      </c>
      <c r="F128" s="2" t="s">
        <v>532</v>
      </c>
      <c r="G128" s="21" t="s">
        <v>131</v>
      </c>
      <c r="H128" s="21" t="str">
        <f>IFERROR(VLOOKUP($E128,'Wayne Master'!$B$1:$C$315,2,FALSE),"not on master")</f>
        <v>P0770679</v>
      </c>
      <c r="I128" s="11" t="s">
        <v>2069</v>
      </c>
      <c r="J128" s="3">
        <v>42374</v>
      </c>
      <c r="K128" s="2" t="s">
        <v>39</v>
      </c>
      <c r="L128" s="2" t="s">
        <v>29</v>
      </c>
      <c r="M128" s="2" t="s">
        <v>30</v>
      </c>
      <c r="N128" s="2" t="s">
        <v>31</v>
      </c>
      <c r="O128" s="2" t="s">
        <v>32</v>
      </c>
      <c r="P128" s="4">
        <v>31974</v>
      </c>
      <c r="Q128" s="4">
        <v>36342</v>
      </c>
      <c r="R128" s="4">
        <v>4368</v>
      </c>
      <c r="S128" s="5">
        <v>73.819999999999993</v>
      </c>
      <c r="T128" s="4">
        <v>0</v>
      </c>
      <c r="U128" s="4">
        <v>0</v>
      </c>
      <c r="V128" s="4">
        <v>0</v>
      </c>
      <c r="W128" s="5">
        <v>0</v>
      </c>
      <c r="X128" s="5">
        <v>0</v>
      </c>
      <c r="Y128" s="14">
        <v>73.819999999999993</v>
      </c>
      <c r="Z128" s="14">
        <v>0</v>
      </c>
      <c r="AA128" s="14">
        <v>73.819999999999993</v>
      </c>
      <c r="AB128" s="4">
        <v>24580</v>
      </c>
      <c r="AC128" s="55"/>
      <c r="AD128" s="59">
        <f t="shared" si="7"/>
        <v>613.95000000000005</v>
      </c>
      <c r="AE128" s="59">
        <f t="shared" si="8"/>
        <v>614.17979999999989</v>
      </c>
      <c r="AF128" s="102">
        <f>IFERROR(IFERROR(VLOOKUP($G128,'FPO034'!$J$9:$Q$196,7,FALSE),(VLOOKUP($H128,'FPO034'!$J$9:$Q$196,7,FALSE))),"No PO")</f>
        <v>6337.96</v>
      </c>
      <c r="AG128" s="102">
        <f>IFERROR(IFERROR(VLOOKUP($G128,'FPO034'!$J$9:$Q$196,8,FALSE),(VLOOKUP($H128,'FPO034'!$J$9:$Q$196,8,FALSE))),"No PO")</f>
        <v>0</v>
      </c>
      <c r="AH128" s="102" t="str">
        <f t="shared" si="9"/>
        <v>--</v>
      </c>
      <c r="AI128" s="59">
        <f>IFERROR(VLOOKUP($E128,'Rev2 Aug 16'!$D$1:$Z$300,22,FALSE),"-")</f>
        <v>73.819999999999993</v>
      </c>
      <c r="AJ128" s="59" t="str">
        <f>IFERROR(VLOOKUP($E128,'Rev2 Aug 16'!$D$1:$Z$300,5,FALSE),"-")</f>
        <v>WAY2001H6AQ</v>
      </c>
      <c r="AK128" s="59" t="str">
        <f>IFERROR(VLOOKUP(AJ128,'Paid Invoices'!$F$6:$I$381,3,FALSE),"")</f>
        <v/>
      </c>
      <c r="AL128" s="59" t="str">
        <f>IFERROR(VLOOKUP(AJ128,'Open Invoices'!$D$1:$E$3000,2,FALSE),"")</f>
        <v/>
      </c>
      <c r="AM128" s="59">
        <f>IFERROR(VLOOKUP($E128,'Rev2 July 16'!$D$1:$Z$300,22,FALSE),"-")</f>
        <v>88.76</v>
      </c>
      <c r="AN128" s="59" t="str">
        <f>IFERROR(VLOOKUP($E128,'Rev2 July 16'!$D$1:$Z$300,5,FALSE),"-")</f>
        <v>WAY2001G6AR</v>
      </c>
      <c r="AO128" s="59" t="str">
        <f>IFERROR(VLOOKUP(AN128,'Paid Invoices'!$F$6:$I$381,3,FALSE),"")</f>
        <v/>
      </c>
      <c r="AP128" s="59" t="str">
        <f>IFERROR(VLOOKUP(AN128,'Open Invoices'!$D$1:$E$3000,2,FALSE),"")</f>
        <v/>
      </c>
      <c r="AQ128" s="59">
        <f>IFERROR(VLOOKUP($E128,'Rev June 16'!$D$1:$Z$300,22,FALSE),"-")</f>
        <v>48.72</v>
      </c>
      <c r="AR128" s="59" t="str">
        <f>IFERROR(VLOOKUP($E128,'Rev June 16'!$D$1:$Z$300,4,FALSE),"-")</f>
        <v>WAY2001F6AQ</v>
      </c>
      <c r="AS128" s="59" t="str">
        <f>IFERROR(VLOOKUP(AR128,'Paid Invoices'!$F$6:$I$381,3,FALSE),"")</f>
        <v/>
      </c>
      <c r="AT128" s="59" t="str">
        <f>IFERROR(VLOOKUP(AR128,'Open Invoices'!$D$1:$E$3000,2,FALSE),"")</f>
        <v/>
      </c>
      <c r="AU128" s="59">
        <f>IFERROR(VLOOKUP($E128,'May 2016'!$D$1:$Z$300,22,FALSE),"-")</f>
        <v>87.53</v>
      </c>
      <c r="AV128" s="59" t="str">
        <f>IFERROR(VLOOKUP($E128,'May 2016'!$D$1:$Z$300,4,FALSE),"-")</f>
        <v>WAY2001E6AP</v>
      </c>
      <c r="AW128" s="59" t="str">
        <f>IFERROR(VLOOKUP(AV128,'Paid Invoices'!$F$6:$I$381,3,FALSE),"")</f>
        <v/>
      </c>
      <c r="AX128" s="59" t="str">
        <f>IFERROR(VLOOKUP(AV128,'Open Invoices'!$D$1:$E$3000,2,FALSE),"")</f>
        <v/>
      </c>
      <c r="AY128" s="59">
        <f>IFERROR(VLOOKUP($E128,'Apr 2016'!$D$1:$Z$300,22,FALSE),"-")</f>
        <v>119.4</v>
      </c>
      <c r="AZ128" s="59" t="str">
        <f>IFERROR(VLOOKUP($E128,'Apr 2016'!$D$1:$Z$300,4,FALSE),"-")</f>
        <v>WAY2001D6AP</v>
      </c>
      <c r="BA128" s="59" t="str">
        <f>IFERROR(VLOOKUP(AZ128,'Paid Invoices'!$F$6:$I$381,3,FALSE),"")</f>
        <v/>
      </c>
      <c r="BB128" s="59" t="str">
        <f>IFERROR(VLOOKUP(AZ128,'Open Invoices'!$D$1:$E$3000,2,FALSE),"")</f>
        <v/>
      </c>
      <c r="BC128" s="59">
        <f>IFERROR(VLOOKUP($E128,'Mar 2016'!$D$1:$Z$300,22,FALSE),"-")</f>
        <v>82.95</v>
      </c>
      <c r="BD128" s="59" t="str">
        <f>IFERROR(VLOOKUP($E128,'Mar 2016'!$D$1:$Z$300,4,FALSE),"-")</f>
        <v>WAY2001C6AK</v>
      </c>
      <c r="BE128" s="59" t="str">
        <f>IFERROR(VLOOKUP(BD128,'Paid Invoices'!$F$6:$I$381,3,FALSE),"")</f>
        <v/>
      </c>
      <c r="BF128" s="59" t="str">
        <f>IFERROR(VLOOKUP(BD128,'Open Invoices'!$D$1:$E$3000,2,FALSE),"")</f>
        <v/>
      </c>
      <c r="BG128" s="59">
        <f>IFERROR(VLOOKUP($E128,'Feb 2016'!$D$1:$Z$300,22,FALSE),"-")</f>
        <v>112.77</v>
      </c>
      <c r="BH128" s="59" t="str">
        <f>IFERROR(VLOOKUP($E128,'Feb 2016'!$D$1:$Z$300,4,FALSE),"-")</f>
        <v>WAY2001B6AG</v>
      </c>
      <c r="BI128" s="59" t="str">
        <f>IFERROR(VLOOKUP(BH128,'Paid Invoices'!$F$6:$I$381,3,FALSE),"")</f>
        <v/>
      </c>
      <c r="BJ128" s="59" t="str">
        <f>IFERROR(VLOOKUP(BH128,'Open Invoices'!$D$1:$E$3000,2,FALSE),"")</f>
        <v/>
      </c>
      <c r="BK128" s="59">
        <f>IFERROR(VLOOKUP($E128,'Jan 2016'!$D$1:$Z$300,22,FALSE),"-")</f>
        <v>0</v>
      </c>
      <c r="BL128" s="59" t="str">
        <f>IFERROR(VLOOKUP($E128,'Jan 2016'!$D$1:$Z$300,4,FALSE),"-")</f>
        <v>WAY2001A6AV</v>
      </c>
      <c r="BM128" s="59" t="str">
        <f>IFERROR(VLOOKUP(BL128,'Paid Invoices'!$F$6:$I$381,3,FALSE),"")</f>
        <v/>
      </c>
      <c r="BN128" s="59" t="str">
        <f>IFERROR(VLOOKUP(BL128,'Open Invoices'!$D$1:$E$3000,2,FALSE),"")</f>
        <v/>
      </c>
      <c r="BO128" s="59" t="str">
        <f>IFERROR(VLOOKUP($E128,'Dec 2015'!$D$1:$Z$300,22,FALSE),"-")</f>
        <v>-</v>
      </c>
      <c r="BP128" s="59" t="str">
        <f>IFERROR(VLOOKUP($E128,'Dec 2015'!$D$1:$Z$300,4,FALSE),"-")</f>
        <v>-</v>
      </c>
      <c r="BQ128" s="59" t="str">
        <f>IFERROR(VLOOKUP(BP128,'Paid Invoices'!$F$6:$I$381,3,FALSE),"")</f>
        <v/>
      </c>
      <c r="BR128" s="59" t="str">
        <f>IFERROR(VLOOKUP(BP128,'Open Invoices'!$D$1:$E$3000,2,FALSE),"")</f>
        <v/>
      </c>
      <c r="BS128" s="59" t="str">
        <f>IFERROR(VLOOKUP($E128,'Nov 2015'!$D$1:$Z$300,22,FALSE),"-")</f>
        <v>-</v>
      </c>
      <c r="BT128" s="59" t="str">
        <f>IFERROR(VLOOKUP($E128,'Nov 2015'!$D$1:$Z$300,4,FALSE),"-")</f>
        <v>-</v>
      </c>
      <c r="BU128" s="59" t="str">
        <f>IFERROR(VLOOKUP(BT128,'Paid Invoices'!$F$6:$I$381,3,FALSE),"")</f>
        <v/>
      </c>
      <c r="BV128" s="59" t="str">
        <f>IFERROR(VLOOKUP(BT128,'Open Invoices'!$D$1:$E$3000,2,FALSE),"")</f>
        <v/>
      </c>
      <c r="BW128" s="59" t="str">
        <f>IFERROR(VLOOKUP($E128,'Oct 2015'!$D$1:$Z$300,22,FALSE),"-")</f>
        <v>-</v>
      </c>
      <c r="BX128" s="59" t="str">
        <f>IFERROR(VLOOKUP($E128,'Oct 2015'!$D$1:$Z$300,4,FALSE),"-")</f>
        <v>-</v>
      </c>
      <c r="BY128" s="59" t="str">
        <f>IFERROR(VLOOKUP(BX128,'Paid Invoices'!$F$6:$I$381,3,FALSE),"")</f>
        <v/>
      </c>
      <c r="BZ128" s="59" t="str">
        <f>IFERROR(VLOOKUP(BX128,'Open Invoices'!$D$1:$E$3000,2,FALSE),"")</f>
        <v/>
      </c>
      <c r="CA128" s="59" t="str">
        <f>IFERROR(VLOOKUP($E128,'Sep 2015'!$D$1:$Z$300,22,FALSE),"-")</f>
        <v>-</v>
      </c>
      <c r="CB128" s="59" t="str">
        <f>IFERROR(VLOOKUP($E128,'Sep 2015'!$D$1:$Z$300,4,FALSE),"-")</f>
        <v>-</v>
      </c>
      <c r="CC128" s="59" t="str">
        <f>IFERROR(VLOOKUP(CB128,'Paid Invoices'!$F$6:$I$381,3,FALSE),"")</f>
        <v/>
      </c>
      <c r="CD128" s="59" t="str">
        <f>IFERROR(VLOOKUP(CB128,'Open Invoices'!$D$1:$E$3000,2,FALSE),"")</f>
        <v/>
      </c>
      <c r="CE128" s="52"/>
      <c r="CF128" s="52" t="s">
        <v>2115</v>
      </c>
      <c r="CG128" s="49" t="str">
        <f>IFERROR(IFERROR(VLOOKUP($E128,'Asset Group  All Assets'!$B$1:$C$500,2,FALSE),(VLOOKUP($E128,'Missing-WSU-POs'!$B$1:$D$500,3,FALSE))),"?")</f>
        <v>P0770679</v>
      </c>
      <c r="CH128" s="31" t="str">
        <f t="shared" si="6"/>
        <v>P0770679</v>
      </c>
      <c r="CI128" s="31" t="str">
        <f t="shared" si="10"/>
        <v/>
      </c>
      <c r="CJ128" s="29" t="str">
        <f>IFERROR(IF(VLOOKUP($E128,'Org July 2016 '!$D$1:$Z$500,3,FALSE)=G128,"-","Wrong PO"),"new")</f>
        <v>Wrong PO</v>
      </c>
      <c r="CK128" s="32">
        <f>IF(CJ128="wrong PO",(VLOOKUP($E128,'Org July 2016 '!$D$1:$Z$500,3,FALSE)),"")</f>
        <v>0</v>
      </c>
      <c r="CL128" s="29" t="str">
        <f>IFERROR(IF(VLOOKUP($E128,'Org June 2016 '!$D$1:$Z$500,3,FALSE)=G128,"-","Wrong PO"),"new")</f>
        <v>Wrong PO</v>
      </c>
      <c r="CM128" s="32">
        <f>IF(CL128="wrong PO",(VLOOKUP($E128,'Org June 2016 '!$D$1:$Z$500,3,FALSE)),"")</f>
        <v>0</v>
      </c>
      <c r="CN128" s="29" t="str">
        <f>IFERROR(IF(VLOOKUP($E128,'May 2016'!D127:Z626,3,FALSE)=G128,"-","Wrong PO"),"new")</f>
        <v>new</v>
      </c>
      <c r="CO128" s="32" t="str">
        <f>IF(CN128="wrong PO",(VLOOKUP($E128,'May 2016'!D127:Z626,3,FALSE)),"")</f>
        <v/>
      </c>
      <c r="CP128" s="29" t="str">
        <f>IFERROR(IF(VLOOKUP($E128,'Apr 2016'!$D$1:$Z$500,3,FALSE)=G128,"-","Wrong PO"),"new")</f>
        <v>-</v>
      </c>
      <c r="CQ128" s="32" t="str">
        <f>IF(CP128="wrong PO",(VLOOKUP($E128,'Apr 2016'!$D$1:$Z$500,3,FALSE)),"")</f>
        <v/>
      </c>
      <c r="CR128" s="32" t="str">
        <f>IFERROR(IF(VLOOKUP($E128,'Mar 2016'!$D$1:$Z$500,3,FALSE)=G128,"-","Wrong PO"),"new")</f>
        <v>-</v>
      </c>
      <c r="CS128" s="32" t="str">
        <f>IF(CP128="wrong PO",(VLOOKUP($E128,'Mar 2016'!$D$1:$Z$500,3,FALSE)),"")</f>
        <v/>
      </c>
      <c r="CT128" s="32" t="str">
        <f>IFERROR(IF(VLOOKUP($E128,'Feb 2016'!$D$1:$Z$500,3,FALSE)=G128,"-","Wrong PO"),"new")</f>
        <v>-</v>
      </c>
      <c r="CU128" s="32" t="str">
        <f>IF(CP128="wrong PO",(VLOOKUP($E128,'Feb 2016'!$D$1:$Z$500,3,FALSE)),"")</f>
        <v/>
      </c>
      <c r="CV128" s="29" t="str">
        <f>IFERROR(IF(VLOOKUP($E128,'Jan 2016'!$D$1:$Z$500,3,FALSE)=G128,"-","Wrong PO"),"new")</f>
        <v>-</v>
      </c>
      <c r="CW128" s="32" t="str">
        <f>IF(CV128="wrong PO",(VLOOKUP($E128,'Jan 2016'!$D$1:$Z$500,3,FALSE)),"")</f>
        <v/>
      </c>
      <c r="CX128" s="29" t="str">
        <f>IFERROR(IF(VLOOKUP($E128,'Dec 2015'!$D$1:$Z$500,3,FALSE)=G128,"-","Wrong PO"),"new")</f>
        <v>new</v>
      </c>
      <c r="CY128" s="32" t="str">
        <f>IF(CX128="wrong PO",(VLOOKUP($E128,'Dec 2015'!$D$1:$Z$500,3,FALSE)),"")</f>
        <v/>
      </c>
      <c r="CZ128" s="29" t="str">
        <f>IFERROR(IF(VLOOKUP($E128,'Nov 2015'!$D$1:$Z$500,3,FALSE)=G128,"-","Wrong PO"),"new")</f>
        <v>new</v>
      </c>
      <c r="DA128" s="32" t="str">
        <f>IF(CZ128="wrong PO",(VLOOKUP($E128,'Nov 2015'!$D$1:$Z$500,3,FALSE)),"")</f>
        <v/>
      </c>
      <c r="DB128" s="29" t="str">
        <f>IFERROR(IF(VLOOKUP($E128,'Oct 2015'!$D$1:$Z$500,3,FALSE)=G128,"-","Wrong PO"),"new")</f>
        <v>new</v>
      </c>
      <c r="DC128" s="32" t="str">
        <f>IF(DB128="wrong PO",(VLOOKUP($E128,'Oct 2015'!$D$1:$Z$500,3,FALSE)),"")</f>
        <v/>
      </c>
      <c r="DD128" s="29" t="str">
        <f>IFERROR(IF(VLOOKUP($E128,'Sep 2015'!$D$1:$Z$500,3,FALSE)=G128,"-","Wrong PO"),"new")</f>
        <v>new</v>
      </c>
      <c r="DE128" s="32" t="str">
        <f>IF(DD128="wrong PO",(VLOOKUP($E128,'Sep 2015'!$D$1:$Z$500,3,FALSE)),"")</f>
        <v/>
      </c>
    </row>
    <row r="129" spans="1:109">
      <c r="A129" s="115">
        <v>128</v>
      </c>
      <c r="B129" s="2" t="s">
        <v>841</v>
      </c>
      <c r="C129" s="2" t="s">
        <v>510</v>
      </c>
      <c r="D129" s="2" t="s">
        <v>48</v>
      </c>
      <c r="E129" s="2" t="s">
        <v>179</v>
      </c>
      <c r="F129" s="2" t="s">
        <v>532</v>
      </c>
      <c r="G129" s="21" t="s">
        <v>131</v>
      </c>
      <c r="H129" s="21" t="str">
        <f>IFERROR(VLOOKUP($E129,'Wayne Master'!$B$1:$C$315,2,FALSE),"not on master")</f>
        <v>P0770679</v>
      </c>
      <c r="I129" s="11" t="s">
        <v>2069</v>
      </c>
      <c r="J129" s="3">
        <v>42374</v>
      </c>
      <c r="K129" s="2" t="s">
        <v>39</v>
      </c>
      <c r="L129" s="2" t="s">
        <v>29</v>
      </c>
      <c r="M129" s="2" t="s">
        <v>30</v>
      </c>
      <c r="N129" s="2" t="s">
        <v>31</v>
      </c>
      <c r="O129" s="2" t="s">
        <v>32</v>
      </c>
      <c r="P129" s="4">
        <v>60</v>
      </c>
      <c r="Q129" s="4">
        <v>66</v>
      </c>
      <c r="R129" s="4">
        <v>6</v>
      </c>
      <c r="S129" s="5">
        <v>0.1</v>
      </c>
      <c r="T129" s="4">
        <v>0</v>
      </c>
      <c r="U129" s="4">
        <v>0</v>
      </c>
      <c r="V129" s="4">
        <v>0</v>
      </c>
      <c r="W129" s="5">
        <v>0</v>
      </c>
      <c r="X129" s="5">
        <v>0</v>
      </c>
      <c r="Y129" s="14">
        <v>0.1</v>
      </c>
      <c r="Z129" s="14">
        <v>0</v>
      </c>
      <c r="AA129" s="14">
        <v>0.1</v>
      </c>
      <c r="AB129" s="4">
        <v>24580</v>
      </c>
      <c r="AC129" s="55"/>
      <c r="AD129" s="59">
        <f t="shared" si="7"/>
        <v>1.08</v>
      </c>
      <c r="AE129" s="59">
        <f t="shared" si="8"/>
        <v>1.1153999999999999</v>
      </c>
      <c r="AF129" s="102">
        <f>IFERROR(IFERROR(VLOOKUP($G129,'FPO034'!$J$9:$Q$196,7,FALSE),(VLOOKUP($H129,'FPO034'!$J$9:$Q$196,7,FALSE))),"No PO")</f>
        <v>6337.96</v>
      </c>
      <c r="AG129" s="102">
        <f>IFERROR(IFERROR(VLOOKUP($G129,'FPO034'!$J$9:$Q$196,8,FALSE),(VLOOKUP($H129,'FPO034'!$J$9:$Q$196,8,FALSE))),"No PO")</f>
        <v>0</v>
      </c>
      <c r="AH129" s="102" t="str">
        <f t="shared" si="9"/>
        <v>--</v>
      </c>
      <c r="AI129" s="59">
        <f>IFERROR(VLOOKUP($E129,'Rev2 Aug 16'!$D$1:$Z$300,22,FALSE),"-")</f>
        <v>0.1</v>
      </c>
      <c r="AJ129" s="59" t="str">
        <f>IFERROR(VLOOKUP($E129,'Rev2 Aug 16'!$D$1:$Z$300,5,FALSE),"-")</f>
        <v>WAY2001H6AQ</v>
      </c>
      <c r="AK129" s="59" t="str">
        <f>IFERROR(VLOOKUP(AJ129,'Paid Invoices'!$F$6:$I$381,3,FALSE),"")</f>
        <v/>
      </c>
      <c r="AL129" s="59" t="str">
        <f>IFERROR(VLOOKUP(AJ129,'Open Invoices'!$D$1:$E$3000,2,FALSE),"")</f>
        <v/>
      </c>
      <c r="AM129" s="59">
        <f>IFERROR(VLOOKUP($E129,'Rev2 July 16'!$D$1:$Z$300,22,FALSE),"-")</f>
        <v>0.12</v>
      </c>
      <c r="AN129" s="59" t="str">
        <f>IFERROR(VLOOKUP($E129,'Rev2 July 16'!$D$1:$Z$300,5,FALSE),"-")</f>
        <v>WAY2001G6AR</v>
      </c>
      <c r="AO129" s="59" t="str">
        <f>IFERROR(VLOOKUP(AN129,'Paid Invoices'!$F$6:$I$381,3,FALSE),"")</f>
        <v/>
      </c>
      <c r="AP129" s="59" t="str">
        <f>IFERROR(VLOOKUP(AN129,'Open Invoices'!$D$1:$E$3000,2,FALSE),"")</f>
        <v/>
      </c>
      <c r="AQ129" s="59">
        <f>IFERROR(VLOOKUP($E129,'Rev June 16'!$D$1:$Z$300,22,FALSE),"-")</f>
        <v>0.03</v>
      </c>
      <c r="AR129" s="59" t="str">
        <f>IFERROR(VLOOKUP($E129,'Rev June 16'!$D$1:$Z$300,4,FALSE),"-")</f>
        <v>WAY2001F6AQ</v>
      </c>
      <c r="AS129" s="59" t="str">
        <f>IFERROR(VLOOKUP(AR129,'Paid Invoices'!$F$6:$I$381,3,FALSE),"")</f>
        <v/>
      </c>
      <c r="AT129" s="59" t="str">
        <f>IFERROR(VLOOKUP(AR129,'Open Invoices'!$D$1:$E$3000,2,FALSE),"")</f>
        <v/>
      </c>
      <c r="AU129" s="59" t="str">
        <f>IFERROR(VLOOKUP($E129,'May 2016'!$D$1:$Z$300,22,FALSE),"-")</f>
        <v>-</v>
      </c>
      <c r="AV129" s="59" t="str">
        <f>IFERROR(VLOOKUP($E129,'May 2016'!$D$1:$Z$300,4,FALSE),"-")</f>
        <v>-</v>
      </c>
      <c r="AW129" s="59" t="str">
        <f>IFERROR(VLOOKUP(AV129,'Paid Invoices'!$F$6:$I$381,3,FALSE),"")</f>
        <v/>
      </c>
      <c r="AX129" s="59" t="str">
        <f>IFERROR(VLOOKUP(AV129,'Open Invoices'!$D$1:$E$3000,2,FALSE),"")</f>
        <v/>
      </c>
      <c r="AY129" s="59" t="str">
        <f>IFERROR(VLOOKUP($E129,'Apr 2016'!$D$1:$Z$300,22,FALSE),"-")</f>
        <v>-</v>
      </c>
      <c r="AZ129" s="59" t="str">
        <f>IFERROR(VLOOKUP($E129,'Apr 2016'!$D$1:$Z$300,4,FALSE),"-")</f>
        <v>-</v>
      </c>
      <c r="BA129" s="59" t="str">
        <f>IFERROR(VLOOKUP(AZ129,'Paid Invoices'!$F$6:$I$381,3,FALSE),"")</f>
        <v/>
      </c>
      <c r="BB129" s="59" t="str">
        <f>IFERROR(VLOOKUP(AZ129,'Open Invoices'!$D$1:$E$3000,2,FALSE),"")</f>
        <v/>
      </c>
      <c r="BC129" s="59">
        <f>IFERROR(VLOOKUP($E129,'Mar 2016'!$D$1:$Z$300,22,FALSE),"-")</f>
        <v>0.69</v>
      </c>
      <c r="BD129" s="59" t="str">
        <f>IFERROR(VLOOKUP($E129,'Mar 2016'!$D$1:$Z$300,4,FALSE),"-")</f>
        <v>WAY2001C6AK</v>
      </c>
      <c r="BE129" s="59" t="str">
        <f>IFERROR(VLOOKUP(BD129,'Paid Invoices'!$F$6:$I$381,3,FALSE),"")</f>
        <v/>
      </c>
      <c r="BF129" s="59" t="str">
        <f>IFERROR(VLOOKUP(BD129,'Open Invoices'!$D$1:$E$3000,2,FALSE),"")</f>
        <v/>
      </c>
      <c r="BG129" s="59">
        <f>IFERROR(VLOOKUP($E129,'Feb 2016'!$D$1:$Z$300,22,FALSE),"-")</f>
        <v>0.14000000000000001</v>
      </c>
      <c r="BH129" s="59" t="str">
        <f>IFERROR(VLOOKUP($E129,'Feb 2016'!$D$1:$Z$300,4,FALSE),"-")</f>
        <v>WAY2001B6AG</v>
      </c>
      <c r="BI129" s="59" t="str">
        <f>IFERROR(VLOOKUP(BH129,'Paid Invoices'!$F$6:$I$381,3,FALSE),"")</f>
        <v/>
      </c>
      <c r="BJ129" s="59" t="str">
        <f>IFERROR(VLOOKUP(BH129,'Open Invoices'!$D$1:$E$3000,2,FALSE),"")</f>
        <v/>
      </c>
      <c r="BK129" s="59">
        <f>IFERROR(VLOOKUP($E129,'Jan 2016'!$D$1:$Z$300,22,FALSE),"-")</f>
        <v>0</v>
      </c>
      <c r="BL129" s="59" t="str">
        <f>IFERROR(VLOOKUP($E129,'Jan 2016'!$D$1:$Z$300,4,FALSE),"-")</f>
        <v>WAY2001A6AV</v>
      </c>
      <c r="BM129" s="59" t="str">
        <f>IFERROR(VLOOKUP(BL129,'Paid Invoices'!$F$6:$I$381,3,FALSE),"")</f>
        <v/>
      </c>
      <c r="BN129" s="59" t="str">
        <f>IFERROR(VLOOKUP(BL129,'Open Invoices'!$D$1:$E$3000,2,FALSE),"")</f>
        <v/>
      </c>
      <c r="BO129" s="59" t="str">
        <f>IFERROR(VLOOKUP($E129,'Dec 2015'!$D$1:$Z$300,22,FALSE),"-")</f>
        <v>-</v>
      </c>
      <c r="BP129" s="59" t="str">
        <f>IFERROR(VLOOKUP($E129,'Dec 2015'!$D$1:$Z$300,4,FALSE),"-")</f>
        <v>-</v>
      </c>
      <c r="BQ129" s="59" t="str">
        <f>IFERROR(VLOOKUP(BP129,'Paid Invoices'!$F$6:$I$381,3,FALSE),"")</f>
        <v/>
      </c>
      <c r="BR129" s="59" t="str">
        <f>IFERROR(VLOOKUP(BP129,'Open Invoices'!$D$1:$E$3000,2,FALSE),"")</f>
        <v/>
      </c>
      <c r="BS129" s="59" t="str">
        <f>IFERROR(VLOOKUP($E129,'Nov 2015'!$D$1:$Z$300,22,FALSE),"-")</f>
        <v>-</v>
      </c>
      <c r="BT129" s="59" t="str">
        <f>IFERROR(VLOOKUP($E129,'Nov 2015'!$D$1:$Z$300,4,FALSE),"-")</f>
        <v>-</v>
      </c>
      <c r="BU129" s="59" t="str">
        <f>IFERROR(VLOOKUP(BT129,'Paid Invoices'!$F$6:$I$381,3,FALSE),"")</f>
        <v/>
      </c>
      <c r="BV129" s="59" t="str">
        <f>IFERROR(VLOOKUP(BT129,'Open Invoices'!$D$1:$E$3000,2,FALSE),"")</f>
        <v/>
      </c>
      <c r="BW129" s="59" t="str">
        <f>IFERROR(VLOOKUP($E129,'Oct 2015'!$D$1:$Z$300,22,FALSE),"-")</f>
        <v>-</v>
      </c>
      <c r="BX129" s="59" t="str">
        <f>IFERROR(VLOOKUP($E129,'Oct 2015'!$D$1:$Z$300,4,FALSE),"-")</f>
        <v>-</v>
      </c>
      <c r="BY129" s="59" t="str">
        <f>IFERROR(VLOOKUP(BX129,'Paid Invoices'!$F$6:$I$381,3,FALSE),"")</f>
        <v/>
      </c>
      <c r="BZ129" s="59" t="str">
        <f>IFERROR(VLOOKUP(BX129,'Open Invoices'!$D$1:$E$3000,2,FALSE),"")</f>
        <v/>
      </c>
      <c r="CA129" s="59" t="str">
        <f>IFERROR(VLOOKUP($E129,'Sep 2015'!$D$1:$Z$300,22,FALSE),"-")</f>
        <v>-</v>
      </c>
      <c r="CB129" s="59" t="str">
        <f>IFERROR(VLOOKUP($E129,'Sep 2015'!$D$1:$Z$300,4,FALSE),"-")</f>
        <v>-</v>
      </c>
      <c r="CC129" s="59" t="str">
        <f>IFERROR(VLOOKUP(CB129,'Paid Invoices'!$F$6:$I$381,3,FALSE),"")</f>
        <v/>
      </c>
      <c r="CD129" s="59" t="str">
        <f>IFERROR(VLOOKUP(CB129,'Open Invoices'!$D$1:$E$3000,2,FALSE),"")</f>
        <v/>
      </c>
      <c r="CE129" s="52"/>
      <c r="CF129" s="52" t="s">
        <v>2115</v>
      </c>
      <c r="CG129" s="49" t="str">
        <f>IFERROR(IFERROR(VLOOKUP($E129,'Asset Group  All Assets'!$B$1:$C$500,2,FALSE),(VLOOKUP($E129,'Missing-WSU-POs'!$B$1:$D$500,3,FALSE))),"?")</f>
        <v>P0770679</v>
      </c>
      <c r="CH129" s="31" t="str">
        <f t="shared" si="6"/>
        <v>P0770679</v>
      </c>
      <c r="CI129" s="31" t="str">
        <f t="shared" si="10"/>
        <v/>
      </c>
      <c r="CJ129" s="29" t="str">
        <f>IFERROR(IF(VLOOKUP($E129,'Org July 2016 '!$D$1:$Z$500,3,FALSE)=G129,"-","Wrong PO"),"new")</f>
        <v>Wrong PO</v>
      </c>
      <c r="CK129" s="32">
        <f>IF(CJ129="wrong PO",(VLOOKUP($E129,'Org July 2016 '!$D$1:$Z$500,3,FALSE)),"")</f>
        <v>0</v>
      </c>
      <c r="CL129" s="29" t="str">
        <f>IFERROR(IF(VLOOKUP($E129,'Org June 2016 '!$D$1:$Z$500,3,FALSE)=G129,"-","Wrong PO"),"new")</f>
        <v>Wrong PO</v>
      </c>
      <c r="CM129" s="32">
        <f>IF(CL129="wrong PO",(VLOOKUP($E129,'Org June 2016 '!$D$1:$Z$500,3,FALSE)),"")</f>
        <v>0</v>
      </c>
      <c r="CN129" s="29" t="str">
        <f>IFERROR(IF(VLOOKUP($E129,'May 2016'!D128:Z627,3,FALSE)=G129,"-","Wrong PO"),"new")</f>
        <v>new</v>
      </c>
      <c r="CO129" s="32" t="str">
        <f>IF(CN129="wrong PO",(VLOOKUP($E129,'May 2016'!D128:Z627,3,FALSE)),"")</f>
        <v/>
      </c>
      <c r="CP129" s="29" t="str">
        <f>IFERROR(IF(VLOOKUP($E129,'Apr 2016'!$D$1:$Z$500,3,FALSE)=G129,"-","Wrong PO"),"new")</f>
        <v>new</v>
      </c>
      <c r="CQ129" s="32" t="str">
        <f>IF(CP129="wrong PO",(VLOOKUP($E129,'Apr 2016'!$D$1:$Z$500,3,FALSE)),"")</f>
        <v/>
      </c>
      <c r="CR129" s="32" t="str">
        <f>IFERROR(IF(VLOOKUP($E129,'Mar 2016'!$D$1:$Z$500,3,FALSE)=G129,"-","Wrong PO"),"new")</f>
        <v>-</v>
      </c>
      <c r="CS129" s="32" t="str">
        <f>IF(CP129="wrong PO",(VLOOKUP($E129,'Mar 2016'!$D$1:$Z$500,3,FALSE)),"")</f>
        <v/>
      </c>
      <c r="CT129" s="32" t="str">
        <f>IFERROR(IF(VLOOKUP($E129,'Feb 2016'!$D$1:$Z$500,3,FALSE)=G129,"-","Wrong PO"),"new")</f>
        <v>-</v>
      </c>
      <c r="CU129" s="32" t="str">
        <f>IF(CP129="wrong PO",(VLOOKUP($E129,'Feb 2016'!$D$1:$Z$500,3,FALSE)),"")</f>
        <v/>
      </c>
      <c r="CV129" s="29" t="str">
        <f>IFERROR(IF(VLOOKUP($E129,'Jan 2016'!$D$1:$Z$500,3,FALSE)=G129,"-","Wrong PO"),"new")</f>
        <v>-</v>
      </c>
      <c r="CW129" s="32" t="str">
        <f>IF(CV129="wrong PO",(VLOOKUP($E129,'Jan 2016'!$D$1:$Z$500,3,FALSE)),"")</f>
        <v/>
      </c>
      <c r="CX129" s="29" t="str">
        <f>IFERROR(IF(VLOOKUP($E129,'Dec 2015'!$D$1:$Z$500,3,FALSE)=G129,"-","Wrong PO"),"new")</f>
        <v>new</v>
      </c>
      <c r="CY129" s="32" t="str">
        <f>IF(CX129="wrong PO",(VLOOKUP($E129,'Dec 2015'!$D$1:$Z$500,3,FALSE)),"")</f>
        <v/>
      </c>
      <c r="CZ129" s="29" t="str">
        <f>IFERROR(IF(VLOOKUP($E129,'Nov 2015'!$D$1:$Z$500,3,FALSE)=G129,"-","Wrong PO"),"new")</f>
        <v>new</v>
      </c>
      <c r="DA129" s="32" t="str">
        <f>IF(CZ129="wrong PO",(VLOOKUP($E129,'Nov 2015'!$D$1:$Z$500,3,FALSE)),"")</f>
        <v/>
      </c>
      <c r="DB129" s="29" t="str">
        <f>IFERROR(IF(VLOOKUP($E129,'Oct 2015'!$D$1:$Z$500,3,FALSE)=G129,"-","Wrong PO"),"new")</f>
        <v>new</v>
      </c>
      <c r="DC129" s="32" t="str">
        <f>IF(DB129="wrong PO",(VLOOKUP($E129,'Oct 2015'!$D$1:$Z$500,3,FALSE)),"")</f>
        <v/>
      </c>
      <c r="DD129" s="29" t="str">
        <f>IFERROR(IF(VLOOKUP($E129,'Sep 2015'!$D$1:$Z$500,3,FALSE)=G129,"-","Wrong PO"),"new")</f>
        <v>new</v>
      </c>
      <c r="DE129" s="32" t="str">
        <f>IF(DD129="wrong PO",(VLOOKUP($E129,'Sep 2015'!$D$1:$Z$500,3,FALSE)),"")</f>
        <v/>
      </c>
    </row>
    <row r="130" spans="1:109">
      <c r="A130" s="115">
        <v>129</v>
      </c>
      <c r="B130" s="2" t="s">
        <v>841</v>
      </c>
      <c r="C130" s="2" t="s">
        <v>510</v>
      </c>
      <c r="D130" s="2" t="s">
        <v>48</v>
      </c>
      <c r="E130" s="2" t="s">
        <v>180</v>
      </c>
      <c r="F130" s="2" t="s">
        <v>532</v>
      </c>
      <c r="G130" s="21" t="s">
        <v>131</v>
      </c>
      <c r="H130" s="21" t="str">
        <f>IFERROR(VLOOKUP($E130,'Wayne Master'!$B$1:$C$315,2,FALSE),"not on master")</f>
        <v>P0770679</v>
      </c>
      <c r="I130" s="11" t="s">
        <v>2069</v>
      </c>
      <c r="J130" s="3">
        <v>42374</v>
      </c>
      <c r="K130" s="2" t="s">
        <v>39</v>
      </c>
      <c r="L130" s="2" t="s">
        <v>29</v>
      </c>
      <c r="M130" s="2" t="s">
        <v>30</v>
      </c>
      <c r="N130" s="2" t="s">
        <v>31</v>
      </c>
      <c r="O130" s="2" t="s">
        <v>32</v>
      </c>
      <c r="P130" s="4">
        <v>7949</v>
      </c>
      <c r="Q130" s="4">
        <v>9757</v>
      </c>
      <c r="R130" s="4">
        <v>1808</v>
      </c>
      <c r="S130" s="5">
        <v>30.56</v>
      </c>
      <c r="T130" s="4">
        <v>0</v>
      </c>
      <c r="U130" s="4">
        <v>0</v>
      </c>
      <c r="V130" s="4">
        <v>0</v>
      </c>
      <c r="W130" s="5">
        <v>0</v>
      </c>
      <c r="X130" s="5">
        <v>0</v>
      </c>
      <c r="Y130" s="14">
        <v>30.56</v>
      </c>
      <c r="Z130" s="14">
        <v>0</v>
      </c>
      <c r="AA130" s="14">
        <v>30.56</v>
      </c>
      <c r="AB130" s="4">
        <v>24580</v>
      </c>
      <c r="AC130" s="55"/>
      <c r="AD130" s="59">
        <f t="shared" si="7"/>
        <v>164.86999999999998</v>
      </c>
      <c r="AE130" s="59">
        <f t="shared" si="8"/>
        <v>164.89329999999998</v>
      </c>
      <c r="AF130" s="102">
        <f>IFERROR(IFERROR(VLOOKUP($G130,'FPO034'!$J$9:$Q$196,7,FALSE),(VLOOKUP($H130,'FPO034'!$J$9:$Q$196,7,FALSE))),"No PO")</f>
        <v>6337.96</v>
      </c>
      <c r="AG130" s="102">
        <f>IFERROR(IFERROR(VLOOKUP($G130,'FPO034'!$J$9:$Q$196,8,FALSE),(VLOOKUP($H130,'FPO034'!$J$9:$Q$196,8,FALSE))),"No PO")</f>
        <v>0</v>
      </c>
      <c r="AH130" s="102" t="str">
        <f t="shared" si="9"/>
        <v>--</v>
      </c>
      <c r="AI130" s="59">
        <f>IFERROR(VLOOKUP($E130,'Rev2 Aug 16'!$D$1:$Z$300,22,FALSE),"-")</f>
        <v>30.56</v>
      </c>
      <c r="AJ130" s="59" t="str">
        <f>IFERROR(VLOOKUP($E130,'Rev2 Aug 16'!$D$1:$Z$300,5,FALSE),"-")</f>
        <v>WAY2001H6AQ</v>
      </c>
      <c r="AK130" s="59" t="str">
        <f>IFERROR(VLOOKUP(AJ130,'Paid Invoices'!$F$6:$I$381,3,FALSE),"")</f>
        <v/>
      </c>
      <c r="AL130" s="59" t="str">
        <f>IFERROR(VLOOKUP(AJ130,'Open Invoices'!$D$1:$E$3000,2,FALSE),"")</f>
        <v/>
      </c>
      <c r="AM130" s="59">
        <f>IFERROR(VLOOKUP($E130,'Rev2 July 16'!$D$1:$Z$300,22,FALSE),"-")</f>
        <v>14.8</v>
      </c>
      <c r="AN130" s="59" t="str">
        <f>IFERROR(VLOOKUP($E130,'Rev2 July 16'!$D$1:$Z$300,5,FALSE),"-")</f>
        <v>WAY2001G6AR</v>
      </c>
      <c r="AO130" s="59" t="str">
        <f>IFERROR(VLOOKUP(AN130,'Paid Invoices'!$F$6:$I$381,3,FALSE),"")</f>
        <v/>
      </c>
      <c r="AP130" s="59" t="str">
        <f>IFERROR(VLOOKUP(AN130,'Open Invoices'!$D$1:$E$3000,2,FALSE),"")</f>
        <v/>
      </c>
      <c r="AQ130" s="59">
        <f>IFERROR(VLOOKUP($E130,'Rev June 16'!$D$1:$Z$300,22,FALSE),"-")</f>
        <v>21.13</v>
      </c>
      <c r="AR130" s="59" t="str">
        <f>IFERROR(VLOOKUP($E130,'Rev June 16'!$D$1:$Z$300,4,FALSE),"-")</f>
        <v>WAY2001F6AQ</v>
      </c>
      <c r="AS130" s="59" t="str">
        <f>IFERROR(VLOOKUP(AR130,'Paid Invoices'!$F$6:$I$381,3,FALSE),"")</f>
        <v/>
      </c>
      <c r="AT130" s="59" t="str">
        <f>IFERROR(VLOOKUP(AR130,'Open Invoices'!$D$1:$E$3000,2,FALSE),"")</f>
        <v/>
      </c>
      <c r="AU130" s="59">
        <f>IFERROR(VLOOKUP($E130,'May 2016'!$D$1:$Z$300,22,FALSE),"-")</f>
        <v>20.99</v>
      </c>
      <c r="AV130" s="59" t="str">
        <f>IFERROR(VLOOKUP($E130,'May 2016'!$D$1:$Z$300,4,FALSE),"-")</f>
        <v>WAY2001E6AP</v>
      </c>
      <c r="AW130" s="59" t="str">
        <f>IFERROR(VLOOKUP(AV130,'Paid Invoices'!$F$6:$I$381,3,FALSE),"")</f>
        <v/>
      </c>
      <c r="AX130" s="59" t="str">
        <f>IFERROR(VLOOKUP(AV130,'Open Invoices'!$D$1:$E$3000,2,FALSE),"")</f>
        <v/>
      </c>
      <c r="AY130" s="59">
        <f>IFERROR(VLOOKUP($E130,'Apr 2016'!$D$1:$Z$300,22,FALSE),"-")</f>
        <v>25.13</v>
      </c>
      <c r="AZ130" s="59" t="str">
        <f>IFERROR(VLOOKUP($E130,'Apr 2016'!$D$1:$Z$300,4,FALSE),"-")</f>
        <v>WAY2001D6AP</v>
      </c>
      <c r="BA130" s="59" t="str">
        <f>IFERROR(VLOOKUP(AZ130,'Paid Invoices'!$F$6:$I$381,3,FALSE),"")</f>
        <v/>
      </c>
      <c r="BB130" s="59" t="str">
        <f>IFERROR(VLOOKUP(AZ130,'Open Invoices'!$D$1:$E$3000,2,FALSE),"")</f>
        <v/>
      </c>
      <c r="BC130" s="59">
        <f>IFERROR(VLOOKUP($E130,'Mar 2016'!$D$1:$Z$300,22,FALSE),"-")</f>
        <v>17.95</v>
      </c>
      <c r="BD130" s="59" t="str">
        <f>IFERROR(VLOOKUP($E130,'Mar 2016'!$D$1:$Z$300,4,FALSE),"-")</f>
        <v>WAY2001C6AK</v>
      </c>
      <c r="BE130" s="59" t="str">
        <f>IFERROR(VLOOKUP(BD130,'Paid Invoices'!$F$6:$I$381,3,FALSE),"")</f>
        <v/>
      </c>
      <c r="BF130" s="59" t="str">
        <f>IFERROR(VLOOKUP(BD130,'Open Invoices'!$D$1:$E$3000,2,FALSE),"")</f>
        <v/>
      </c>
      <c r="BG130" s="59">
        <f>IFERROR(VLOOKUP($E130,'Feb 2016'!$D$1:$Z$300,22,FALSE),"-")</f>
        <v>34.31</v>
      </c>
      <c r="BH130" s="59" t="str">
        <f>IFERROR(VLOOKUP($E130,'Feb 2016'!$D$1:$Z$300,4,FALSE),"-")</f>
        <v>WAY2001B6AG</v>
      </c>
      <c r="BI130" s="59" t="str">
        <f>IFERROR(VLOOKUP(BH130,'Paid Invoices'!$F$6:$I$381,3,FALSE),"")</f>
        <v/>
      </c>
      <c r="BJ130" s="59" t="str">
        <f>IFERROR(VLOOKUP(BH130,'Open Invoices'!$D$1:$E$3000,2,FALSE),"")</f>
        <v/>
      </c>
      <c r="BK130" s="59">
        <f>IFERROR(VLOOKUP($E130,'Jan 2016'!$D$1:$Z$300,22,FALSE),"-")</f>
        <v>0</v>
      </c>
      <c r="BL130" s="59" t="str">
        <f>IFERROR(VLOOKUP($E130,'Jan 2016'!$D$1:$Z$300,4,FALSE),"-")</f>
        <v>WAY2001A6AV</v>
      </c>
      <c r="BM130" s="59" t="str">
        <f>IFERROR(VLOOKUP(BL130,'Paid Invoices'!$F$6:$I$381,3,FALSE),"")</f>
        <v/>
      </c>
      <c r="BN130" s="59" t="str">
        <f>IFERROR(VLOOKUP(BL130,'Open Invoices'!$D$1:$E$3000,2,FALSE),"")</f>
        <v/>
      </c>
      <c r="BO130" s="59" t="str">
        <f>IFERROR(VLOOKUP($E130,'Dec 2015'!$D$1:$Z$300,22,FALSE),"-")</f>
        <v>-</v>
      </c>
      <c r="BP130" s="59" t="str">
        <f>IFERROR(VLOOKUP($E130,'Dec 2015'!$D$1:$Z$300,4,FALSE),"-")</f>
        <v>-</v>
      </c>
      <c r="BQ130" s="59" t="str">
        <f>IFERROR(VLOOKUP(BP130,'Paid Invoices'!$F$6:$I$381,3,FALSE),"")</f>
        <v/>
      </c>
      <c r="BR130" s="59" t="str">
        <f>IFERROR(VLOOKUP(BP130,'Open Invoices'!$D$1:$E$3000,2,FALSE),"")</f>
        <v/>
      </c>
      <c r="BS130" s="59" t="str">
        <f>IFERROR(VLOOKUP($E130,'Nov 2015'!$D$1:$Z$300,22,FALSE),"-")</f>
        <v>-</v>
      </c>
      <c r="BT130" s="59" t="str">
        <f>IFERROR(VLOOKUP($E130,'Nov 2015'!$D$1:$Z$300,4,FALSE),"-")</f>
        <v>-</v>
      </c>
      <c r="BU130" s="59" t="str">
        <f>IFERROR(VLOOKUP(BT130,'Paid Invoices'!$F$6:$I$381,3,FALSE),"")</f>
        <v/>
      </c>
      <c r="BV130" s="59" t="str">
        <f>IFERROR(VLOOKUP(BT130,'Open Invoices'!$D$1:$E$3000,2,FALSE),"")</f>
        <v/>
      </c>
      <c r="BW130" s="59" t="str">
        <f>IFERROR(VLOOKUP($E130,'Oct 2015'!$D$1:$Z$300,22,FALSE),"-")</f>
        <v>-</v>
      </c>
      <c r="BX130" s="59" t="str">
        <f>IFERROR(VLOOKUP($E130,'Oct 2015'!$D$1:$Z$300,4,FALSE),"-")</f>
        <v>-</v>
      </c>
      <c r="BY130" s="59" t="str">
        <f>IFERROR(VLOOKUP(BX130,'Paid Invoices'!$F$6:$I$381,3,FALSE),"")</f>
        <v/>
      </c>
      <c r="BZ130" s="59" t="str">
        <f>IFERROR(VLOOKUP(BX130,'Open Invoices'!$D$1:$E$3000,2,FALSE),"")</f>
        <v/>
      </c>
      <c r="CA130" s="59" t="str">
        <f>IFERROR(VLOOKUP($E130,'Sep 2015'!$D$1:$Z$300,22,FALSE),"-")</f>
        <v>-</v>
      </c>
      <c r="CB130" s="59" t="str">
        <f>IFERROR(VLOOKUP($E130,'Sep 2015'!$D$1:$Z$300,4,FALSE),"-")</f>
        <v>-</v>
      </c>
      <c r="CC130" s="59" t="str">
        <f>IFERROR(VLOOKUP(CB130,'Paid Invoices'!$F$6:$I$381,3,FALSE),"")</f>
        <v/>
      </c>
      <c r="CD130" s="59" t="str">
        <f>IFERROR(VLOOKUP(CB130,'Open Invoices'!$D$1:$E$3000,2,FALSE),"")</f>
        <v/>
      </c>
      <c r="CE130" s="52"/>
      <c r="CF130" s="52" t="s">
        <v>2115</v>
      </c>
      <c r="CG130" s="49" t="str">
        <f>IFERROR(IFERROR(VLOOKUP($E130,'Asset Group  All Assets'!$B$1:$C$500,2,FALSE),(VLOOKUP($E130,'Missing-WSU-POs'!$B$1:$D$500,3,FALSE))),"?")</f>
        <v>P0770679</v>
      </c>
      <c r="CH130" s="31" t="str">
        <f t="shared" ref="CH130:CH193" si="11">IF(G130="","",G130)</f>
        <v>P0770679</v>
      </c>
      <c r="CI130" s="31" t="str">
        <f t="shared" si="10"/>
        <v/>
      </c>
      <c r="CJ130" s="29" t="str">
        <f>IFERROR(IF(VLOOKUP($E130,'Org July 2016 '!$D$1:$Z$500,3,FALSE)=G130,"-","Wrong PO"),"new")</f>
        <v>Wrong PO</v>
      </c>
      <c r="CK130" s="32">
        <f>IF(CJ130="wrong PO",(VLOOKUP($E130,'Org July 2016 '!$D$1:$Z$500,3,FALSE)),"")</f>
        <v>0</v>
      </c>
      <c r="CL130" s="29" t="str">
        <f>IFERROR(IF(VLOOKUP($E130,'Org June 2016 '!$D$1:$Z$500,3,FALSE)=G130,"-","Wrong PO"),"new")</f>
        <v>Wrong PO</v>
      </c>
      <c r="CM130" s="32">
        <f>IF(CL130="wrong PO",(VLOOKUP($E130,'Org June 2016 '!$D$1:$Z$500,3,FALSE)),"")</f>
        <v>0</v>
      </c>
      <c r="CN130" s="29" t="str">
        <f>IFERROR(IF(VLOOKUP($E130,'May 2016'!D129:Z628,3,FALSE)=G130,"-","Wrong PO"),"new")</f>
        <v>new</v>
      </c>
      <c r="CO130" s="32" t="str">
        <f>IF(CN130="wrong PO",(VLOOKUP($E130,'May 2016'!D129:Z628,3,FALSE)),"")</f>
        <v/>
      </c>
      <c r="CP130" s="29" t="str">
        <f>IFERROR(IF(VLOOKUP($E130,'Apr 2016'!$D$1:$Z$500,3,FALSE)=G130,"-","Wrong PO"),"new")</f>
        <v>-</v>
      </c>
      <c r="CQ130" s="32" t="str">
        <f>IF(CP130="wrong PO",(VLOOKUP($E130,'Apr 2016'!$D$1:$Z$500,3,FALSE)),"")</f>
        <v/>
      </c>
      <c r="CR130" s="32" t="str">
        <f>IFERROR(IF(VLOOKUP($E130,'Mar 2016'!$D$1:$Z$500,3,FALSE)=G130,"-","Wrong PO"),"new")</f>
        <v>-</v>
      </c>
      <c r="CS130" s="32" t="str">
        <f>IF(CP130="wrong PO",(VLOOKUP($E130,'Mar 2016'!$D$1:$Z$500,3,FALSE)),"")</f>
        <v/>
      </c>
      <c r="CT130" s="32" t="str">
        <f>IFERROR(IF(VLOOKUP($E130,'Feb 2016'!$D$1:$Z$500,3,FALSE)=G130,"-","Wrong PO"),"new")</f>
        <v>-</v>
      </c>
      <c r="CU130" s="32" t="str">
        <f>IF(CP130="wrong PO",(VLOOKUP($E130,'Feb 2016'!$D$1:$Z$500,3,FALSE)),"")</f>
        <v/>
      </c>
      <c r="CV130" s="29" t="str">
        <f>IFERROR(IF(VLOOKUP($E130,'Jan 2016'!$D$1:$Z$500,3,FALSE)=G130,"-","Wrong PO"),"new")</f>
        <v>-</v>
      </c>
      <c r="CW130" s="32" t="str">
        <f>IF(CV130="wrong PO",(VLOOKUP($E130,'Jan 2016'!$D$1:$Z$500,3,FALSE)),"")</f>
        <v/>
      </c>
      <c r="CX130" s="29" t="str">
        <f>IFERROR(IF(VLOOKUP($E130,'Dec 2015'!$D$1:$Z$500,3,FALSE)=G130,"-","Wrong PO"),"new")</f>
        <v>new</v>
      </c>
      <c r="CY130" s="32" t="str">
        <f>IF(CX130="wrong PO",(VLOOKUP($E130,'Dec 2015'!$D$1:$Z$500,3,FALSE)),"")</f>
        <v/>
      </c>
      <c r="CZ130" s="29" t="str">
        <f>IFERROR(IF(VLOOKUP($E130,'Nov 2015'!$D$1:$Z$500,3,FALSE)=G130,"-","Wrong PO"),"new")</f>
        <v>new</v>
      </c>
      <c r="DA130" s="32" t="str">
        <f>IF(CZ130="wrong PO",(VLOOKUP($E130,'Nov 2015'!$D$1:$Z$500,3,FALSE)),"")</f>
        <v/>
      </c>
      <c r="DB130" s="29" t="str">
        <f>IFERROR(IF(VLOOKUP($E130,'Oct 2015'!$D$1:$Z$500,3,FALSE)=G130,"-","Wrong PO"),"new")</f>
        <v>new</v>
      </c>
      <c r="DC130" s="32" t="str">
        <f>IF(DB130="wrong PO",(VLOOKUP($E130,'Oct 2015'!$D$1:$Z$500,3,FALSE)),"")</f>
        <v/>
      </c>
      <c r="DD130" s="29" t="str">
        <f>IFERROR(IF(VLOOKUP($E130,'Sep 2015'!$D$1:$Z$500,3,FALSE)=G130,"-","Wrong PO"),"new")</f>
        <v>new</v>
      </c>
      <c r="DE130" s="32" t="str">
        <f>IF(DD130="wrong PO",(VLOOKUP($E130,'Sep 2015'!$D$1:$Z$500,3,FALSE)),"")</f>
        <v/>
      </c>
    </row>
    <row r="131" spans="1:109">
      <c r="A131" s="115">
        <v>130</v>
      </c>
      <c r="B131" s="2" t="s">
        <v>841</v>
      </c>
      <c r="C131" s="2" t="s">
        <v>510</v>
      </c>
      <c r="D131" s="2" t="s">
        <v>48</v>
      </c>
      <c r="E131" s="2" t="s">
        <v>183</v>
      </c>
      <c r="F131" s="2" t="s">
        <v>532</v>
      </c>
      <c r="G131" s="21" t="s">
        <v>131</v>
      </c>
      <c r="H131" s="21" t="str">
        <f>IFERROR(VLOOKUP($E131,'Wayne Master'!$B$1:$C$315,2,FALSE),"not on master")</f>
        <v>P0770679</v>
      </c>
      <c r="I131" s="11" t="s">
        <v>2069</v>
      </c>
      <c r="J131" s="3">
        <v>42374</v>
      </c>
      <c r="K131" s="2" t="s">
        <v>39</v>
      </c>
      <c r="L131" s="2" t="s">
        <v>29</v>
      </c>
      <c r="M131" s="2" t="s">
        <v>30</v>
      </c>
      <c r="N131" s="2" t="s">
        <v>31</v>
      </c>
      <c r="O131" s="2" t="s">
        <v>32</v>
      </c>
      <c r="P131" s="4">
        <v>9576</v>
      </c>
      <c r="Q131" s="4">
        <v>12304</v>
      </c>
      <c r="R131" s="4">
        <v>2728</v>
      </c>
      <c r="S131" s="5">
        <v>46.1</v>
      </c>
      <c r="T131" s="4">
        <v>0</v>
      </c>
      <c r="U131" s="4">
        <v>0</v>
      </c>
      <c r="V131" s="4">
        <v>0</v>
      </c>
      <c r="W131" s="5">
        <v>0</v>
      </c>
      <c r="X131" s="5">
        <v>0</v>
      </c>
      <c r="Y131" s="14">
        <v>46.1</v>
      </c>
      <c r="Z131" s="14">
        <v>0</v>
      </c>
      <c r="AA131" s="14">
        <v>46.1</v>
      </c>
      <c r="AB131" s="4">
        <v>24580</v>
      </c>
      <c r="AC131" s="55"/>
      <c r="AD131" s="59">
        <f t="shared" ref="AD131:AD194" si="12">SUM(AI131,AM131,AQ131,AU131,AY131,BC131,BG131,BK131,BO131,BS131,BW131,CA131)</f>
        <v>207.90999999999997</v>
      </c>
      <c r="AE131" s="59">
        <f t="shared" ref="AE131:AE194" si="13">(Q131*0.0169)+(U131*0.0598)</f>
        <v>207.93759999999997</v>
      </c>
      <c r="AF131" s="102">
        <f>IFERROR(IFERROR(VLOOKUP($G131,'FPO034'!$J$9:$Q$196,7,FALSE),(VLOOKUP($H131,'FPO034'!$J$9:$Q$196,7,FALSE))),"No PO")</f>
        <v>6337.96</v>
      </c>
      <c r="AG131" s="102">
        <f>IFERROR(IFERROR(VLOOKUP($G131,'FPO034'!$J$9:$Q$196,8,FALSE),(VLOOKUP($H131,'FPO034'!$J$9:$Q$196,8,FALSE))),"No PO")</f>
        <v>0</v>
      </c>
      <c r="AH131" s="102" t="str">
        <f t="shared" ref="AH131:AH194" si="14">IF(AG131&lt;&gt;0,"No",IF(AD131&gt;AF131,"No",IF(AD131/AE131&lt;1,"--",IF(AD131/AE131&lt;1.02,"Maybe","No"))))</f>
        <v>--</v>
      </c>
      <c r="AI131" s="59">
        <f>IFERROR(VLOOKUP($E131,'Rev2 Aug 16'!$D$1:$Z$300,22,FALSE),"-")</f>
        <v>46.1</v>
      </c>
      <c r="AJ131" s="59" t="str">
        <f>IFERROR(VLOOKUP($E131,'Rev2 Aug 16'!$D$1:$Z$300,5,FALSE),"-")</f>
        <v>WAY2001H6AQ</v>
      </c>
      <c r="AK131" s="59" t="str">
        <f>IFERROR(VLOOKUP(AJ131,'Paid Invoices'!$F$6:$I$381,3,FALSE),"")</f>
        <v/>
      </c>
      <c r="AL131" s="59" t="str">
        <f>IFERROR(VLOOKUP(AJ131,'Open Invoices'!$D$1:$E$3000,2,FALSE),"")</f>
        <v/>
      </c>
      <c r="AM131" s="59">
        <f>IFERROR(VLOOKUP($E131,'Rev2 July 16'!$D$1:$Z$300,22,FALSE),"-")</f>
        <v>21.65</v>
      </c>
      <c r="AN131" s="59" t="str">
        <f>IFERROR(VLOOKUP($E131,'Rev2 July 16'!$D$1:$Z$300,5,FALSE),"-")</f>
        <v>WAY2001G6AR</v>
      </c>
      <c r="AO131" s="59" t="str">
        <f>IFERROR(VLOOKUP(AN131,'Paid Invoices'!$F$6:$I$381,3,FALSE),"")</f>
        <v/>
      </c>
      <c r="AP131" s="59" t="str">
        <f>IFERROR(VLOOKUP(AN131,'Open Invoices'!$D$1:$E$3000,2,FALSE),"")</f>
        <v/>
      </c>
      <c r="AQ131" s="59">
        <f>IFERROR(VLOOKUP($E131,'Rev June 16'!$D$1:$Z$300,22,FALSE),"-")</f>
        <v>19.489999999999998</v>
      </c>
      <c r="AR131" s="59" t="str">
        <f>IFERROR(VLOOKUP($E131,'Rev June 16'!$D$1:$Z$300,4,FALSE),"-")</f>
        <v>WAY2001F6AQ</v>
      </c>
      <c r="AS131" s="59" t="str">
        <f>IFERROR(VLOOKUP(AR131,'Paid Invoices'!$F$6:$I$381,3,FALSE),"")</f>
        <v/>
      </c>
      <c r="AT131" s="59" t="str">
        <f>IFERROR(VLOOKUP(AR131,'Open Invoices'!$D$1:$E$3000,2,FALSE),"")</f>
        <v/>
      </c>
      <c r="AU131" s="59">
        <f>IFERROR(VLOOKUP($E131,'May 2016'!$D$1:$Z$300,22,FALSE),"-")</f>
        <v>28.19</v>
      </c>
      <c r="AV131" s="59" t="str">
        <f>IFERROR(VLOOKUP($E131,'May 2016'!$D$1:$Z$300,4,FALSE),"-")</f>
        <v>WAY2001E6AP</v>
      </c>
      <c r="AW131" s="59" t="str">
        <f>IFERROR(VLOOKUP(AV131,'Paid Invoices'!$F$6:$I$381,3,FALSE),"")</f>
        <v/>
      </c>
      <c r="AX131" s="59" t="str">
        <f>IFERROR(VLOOKUP(AV131,'Open Invoices'!$D$1:$E$3000,2,FALSE),"")</f>
        <v/>
      </c>
      <c r="AY131" s="59">
        <f>IFERROR(VLOOKUP($E131,'Apr 2016'!$D$1:$Z$300,22,FALSE),"-")</f>
        <v>26.47</v>
      </c>
      <c r="AZ131" s="59" t="str">
        <f>IFERROR(VLOOKUP($E131,'Apr 2016'!$D$1:$Z$300,4,FALSE),"-")</f>
        <v>WAY2001D6AP</v>
      </c>
      <c r="BA131" s="59" t="str">
        <f>IFERROR(VLOOKUP(AZ131,'Paid Invoices'!$F$6:$I$381,3,FALSE),"")</f>
        <v/>
      </c>
      <c r="BB131" s="59" t="str">
        <f>IFERROR(VLOOKUP(AZ131,'Open Invoices'!$D$1:$E$3000,2,FALSE),"")</f>
        <v/>
      </c>
      <c r="BC131" s="59">
        <f>IFERROR(VLOOKUP($E131,'Mar 2016'!$D$1:$Z$300,22,FALSE),"-")</f>
        <v>26.58</v>
      </c>
      <c r="BD131" s="59" t="str">
        <f>IFERROR(VLOOKUP($E131,'Mar 2016'!$D$1:$Z$300,4,FALSE),"-")</f>
        <v>WAY2001C6AK</v>
      </c>
      <c r="BE131" s="59" t="str">
        <f>IFERROR(VLOOKUP(BD131,'Paid Invoices'!$F$6:$I$381,3,FALSE),"")</f>
        <v/>
      </c>
      <c r="BF131" s="59" t="str">
        <f>IFERROR(VLOOKUP(BD131,'Open Invoices'!$D$1:$E$3000,2,FALSE),"")</f>
        <v/>
      </c>
      <c r="BG131" s="59">
        <f>IFERROR(VLOOKUP($E131,'Feb 2016'!$D$1:$Z$300,22,FALSE),"-")</f>
        <v>29.88</v>
      </c>
      <c r="BH131" s="59" t="str">
        <f>IFERROR(VLOOKUP($E131,'Feb 2016'!$D$1:$Z$300,4,FALSE),"-")</f>
        <v>WAY2001B6AG</v>
      </c>
      <c r="BI131" s="59" t="str">
        <f>IFERROR(VLOOKUP(BH131,'Paid Invoices'!$F$6:$I$381,3,FALSE),"")</f>
        <v/>
      </c>
      <c r="BJ131" s="59" t="str">
        <f>IFERROR(VLOOKUP(BH131,'Open Invoices'!$D$1:$E$3000,2,FALSE),"")</f>
        <v/>
      </c>
      <c r="BK131" s="59">
        <f>IFERROR(VLOOKUP($E131,'Jan 2016'!$D$1:$Z$300,22,FALSE),"-")</f>
        <v>9.5500000000000007</v>
      </c>
      <c r="BL131" s="59" t="str">
        <f>IFERROR(VLOOKUP($E131,'Jan 2016'!$D$1:$Z$300,4,FALSE),"-")</f>
        <v>WAY2001A6AV</v>
      </c>
      <c r="BM131" s="59" t="str">
        <f>IFERROR(VLOOKUP(BL131,'Paid Invoices'!$F$6:$I$381,3,FALSE),"")</f>
        <v/>
      </c>
      <c r="BN131" s="59" t="str">
        <f>IFERROR(VLOOKUP(BL131,'Open Invoices'!$D$1:$E$3000,2,FALSE),"")</f>
        <v/>
      </c>
      <c r="BO131" s="59" t="str">
        <f>IFERROR(VLOOKUP($E131,'Dec 2015'!$D$1:$Z$300,22,FALSE),"-")</f>
        <v>-</v>
      </c>
      <c r="BP131" s="59" t="str">
        <f>IFERROR(VLOOKUP($E131,'Dec 2015'!$D$1:$Z$300,4,FALSE),"-")</f>
        <v>-</v>
      </c>
      <c r="BQ131" s="59" t="str">
        <f>IFERROR(VLOOKUP(BP131,'Paid Invoices'!$F$6:$I$381,3,FALSE),"")</f>
        <v/>
      </c>
      <c r="BR131" s="59" t="str">
        <f>IFERROR(VLOOKUP(BP131,'Open Invoices'!$D$1:$E$3000,2,FALSE),"")</f>
        <v/>
      </c>
      <c r="BS131" s="59" t="str">
        <f>IFERROR(VLOOKUP($E131,'Nov 2015'!$D$1:$Z$300,22,FALSE),"-")</f>
        <v>-</v>
      </c>
      <c r="BT131" s="59" t="str">
        <f>IFERROR(VLOOKUP($E131,'Nov 2015'!$D$1:$Z$300,4,FALSE),"-")</f>
        <v>-</v>
      </c>
      <c r="BU131" s="59" t="str">
        <f>IFERROR(VLOOKUP(BT131,'Paid Invoices'!$F$6:$I$381,3,FALSE),"")</f>
        <v/>
      </c>
      <c r="BV131" s="59" t="str">
        <f>IFERROR(VLOOKUP(BT131,'Open Invoices'!$D$1:$E$3000,2,FALSE),"")</f>
        <v/>
      </c>
      <c r="BW131" s="59" t="str">
        <f>IFERROR(VLOOKUP($E131,'Oct 2015'!$D$1:$Z$300,22,FALSE),"-")</f>
        <v>-</v>
      </c>
      <c r="BX131" s="59" t="str">
        <f>IFERROR(VLOOKUP($E131,'Oct 2015'!$D$1:$Z$300,4,FALSE),"-")</f>
        <v>-</v>
      </c>
      <c r="BY131" s="59" t="str">
        <f>IFERROR(VLOOKUP(BX131,'Paid Invoices'!$F$6:$I$381,3,FALSE),"")</f>
        <v/>
      </c>
      <c r="BZ131" s="59" t="str">
        <f>IFERROR(VLOOKUP(BX131,'Open Invoices'!$D$1:$E$3000,2,FALSE),"")</f>
        <v/>
      </c>
      <c r="CA131" s="59" t="str">
        <f>IFERROR(VLOOKUP($E131,'Sep 2015'!$D$1:$Z$300,22,FALSE),"-")</f>
        <v>-</v>
      </c>
      <c r="CB131" s="59" t="str">
        <f>IFERROR(VLOOKUP($E131,'Sep 2015'!$D$1:$Z$300,4,FALSE),"-")</f>
        <v>-</v>
      </c>
      <c r="CC131" s="59" t="str">
        <f>IFERROR(VLOOKUP(CB131,'Paid Invoices'!$F$6:$I$381,3,FALSE),"")</f>
        <v/>
      </c>
      <c r="CD131" s="59" t="str">
        <f>IFERROR(VLOOKUP(CB131,'Open Invoices'!$D$1:$E$3000,2,FALSE),"")</f>
        <v/>
      </c>
      <c r="CE131" s="52"/>
      <c r="CF131" s="52" t="s">
        <v>2115</v>
      </c>
      <c r="CG131" s="49" t="str">
        <f>IFERROR(IFERROR(VLOOKUP($E131,'Asset Group  All Assets'!$B$1:$C$500,2,FALSE),(VLOOKUP($E131,'Missing-WSU-POs'!$B$1:$D$500,3,FALSE))),"?")</f>
        <v>P0770679</v>
      </c>
      <c r="CH131" s="31" t="str">
        <f t="shared" si="11"/>
        <v>P0770679</v>
      </c>
      <c r="CI131" s="31" t="str">
        <f t="shared" si="10"/>
        <v/>
      </c>
      <c r="CJ131" s="29" t="str">
        <f>IFERROR(IF(VLOOKUP($E131,'Org July 2016 '!$D$1:$Z$500,3,FALSE)=G131,"-","Wrong PO"),"new")</f>
        <v>Wrong PO</v>
      </c>
      <c r="CK131" s="32">
        <f>IF(CJ131="wrong PO",(VLOOKUP($E131,'Org July 2016 '!$D$1:$Z$500,3,FALSE)),"")</f>
        <v>0</v>
      </c>
      <c r="CL131" s="29" t="str">
        <f>IFERROR(IF(VLOOKUP($E131,'Org June 2016 '!$D$1:$Z$500,3,FALSE)=G131,"-","Wrong PO"),"new")</f>
        <v>Wrong PO</v>
      </c>
      <c r="CM131" s="32">
        <f>IF(CL131="wrong PO",(VLOOKUP($E131,'Org June 2016 '!$D$1:$Z$500,3,FALSE)),"")</f>
        <v>0</v>
      </c>
      <c r="CN131" s="29" t="str">
        <f>IFERROR(IF(VLOOKUP($E131,'May 2016'!D130:Z629,3,FALSE)=G131,"-","Wrong PO"),"new")</f>
        <v>new</v>
      </c>
      <c r="CO131" s="32" t="str">
        <f>IF(CN131="wrong PO",(VLOOKUP($E131,'May 2016'!D130:Z629,3,FALSE)),"")</f>
        <v/>
      </c>
      <c r="CP131" s="29" t="str">
        <f>IFERROR(IF(VLOOKUP($E131,'Apr 2016'!$D$1:$Z$500,3,FALSE)=G131,"-","Wrong PO"),"new")</f>
        <v>-</v>
      </c>
      <c r="CQ131" s="32" t="str">
        <f>IF(CP131="wrong PO",(VLOOKUP($E131,'Apr 2016'!$D$1:$Z$500,3,FALSE)),"")</f>
        <v/>
      </c>
      <c r="CR131" s="32" t="str">
        <f>IFERROR(IF(VLOOKUP($E131,'Mar 2016'!$D$1:$Z$500,3,FALSE)=G131,"-","Wrong PO"),"new")</f>
        <v>-</v>
      </c>
      <c r="CS131" s="32" t="str">
        <f>IF(CP131="wrong PO",(VLOOKUP($E131,'Mar 2016'!$D$1:$Z$500,3,FALSE)),"")</f>
        <v/>
      </c>
      <c r="CT131" s="32" t="str">
        <f>IFERROR(IF(VLOOKUP($E131,'Feb 2016'!$D$1:$Z$500,3,FALSE)=G131,"-","Wrong PO"),"new")</f>
        <v>-</v>
      </c>
      <c r="CU131" s="32" t="str">
        <f>IF(CP131="wrong PO",(VLOOKUP($E131,'Feb 2016'!$D$1:$Z$500,3,FALSE)),"")</f>
        <v/>
      </c>
      <c r="CV131" s="29" t="str">
        <f>IFERROR(IF(VLOOKUP($E131,'Jan 2016'!$D$1:$Z$500,3,FALSE)=G131,"-","Wrong PO"),"new")</f>
        <v>-</v>
      </c>
      <c r="CW131" s="32" t="str">
        <f>IF(CV131="wrong PO",(VLOOKUP($E131,'Jan 2016'!$D$1:$Z$500,3,FALSE)),"")</f>
        <v/>
      </c>
      <c r="CX131" s="29" t="str">
        <f>IFERROR(IF(VLOOKUP($E131,'Dec 2015'!$D$1:$Z$500,3,FALSE)=G131,"-","Wrong PO"),"new")</f>
        <v>new</v>
      </c>
      <c r="CY131" s="32" t="str">
        <f>IF(CX131="wrong PO",(VLOOKUP($E131,'Dec 2015'!$D$1:$Z$500,3,FALSE)),"")</f>
        <v/>
      </c>
      <c r="CZ131" s="29" t="str">
        <f>IFERROR(IF(VLOOKUP($E131,'Nov 2015'!$D$1:$Z$500,3,FALSE)=G131,"-","Wrong PO"),"new")</f>
        <v>new</v>
      </c>
      <c r="DA131" s="32" t="str">
        <f>IF(CZ131="wrong PO",(VLOOKUP($E131,'Nov 2015'!$D$1:$Z$500,3,FALSE)),"")</f>
        <v/>
      </c>
      <c r="DB131" s="29" t="str">
        <f>IFERROR(IF(VLOOKUP($E131,'Oct 2015'!$D$1:$Z$500,3,FALSE)=G131,"-","Wrong PO"),"new")</f>
        <v>new</v>
      </c>
      <c r="DC131" s="32" t="str">
        <f>IF(DB131="wrong PO",(VLOOKUP($E131,'Oct 2015'!$D$1:$Z$500,3,FALSE)),"")</f>
        <v/>
      </c>
      <c r="DD131" s="29" t="str">
        <f>IFERROR(IF(VLOOKUP($E131,'Sep 2015'!$D$1:$Z$500,3,FALSE)=G131,"-","Wrong PO"),"new")</f>
        <v>new</v>
      </c>
      <c r="DE131" s="32" t="str">
        <f>IF(DD131="wrong PO",(VLOOKUP($E131,'Sep 2015'!$D$1:$Z$500,3,FALSE)),"")</f>
        <v/>
      </c>
    </row>
    <row r="132" spans="1:109">
      <c r="A132" s="115">
        <v>131</v>
      </c>
      <c r="B132" s="2" t="s">
        <v>841</v>
      </c>
      <c r="C132" s="2" t="s">
        <v>510</v>
      </c>
      <c r="D132" s="2" t="s">
        <v>48</v>
      </c>
      <c r="E132" s="2" t="s">
        <v>184</v>
      </c>
      <c r="F132" s="2" t="s">
        <v>532</v>
      </c>
      <c r="G132" s="21" t="s">
        <v>131</v>
      </c>
      <c r="H132" s="21" t="str">
        <f>IFERROR(VLOOKUP($E132,'Wayne Master'!$B$1:$C$315,2,FALSE),"not on master")</f>
        <v>P0770679</v>
      </c>
      <c r="I132" s="11" t="s">
        <v>2069</v>
      </c>
      <c r="J132" s="3">
        <v>42374</v>
      </c>
      <c r="K132" s="2" t="s">
        <v>39</v>
      </c>
      <c r="L132" s="2" t="s">
        <v>29</v>
      </c>
      <c r="M132" s="2" t="s">
        <v>30</v>
      </c>
      <c r="N132" s="2" t="s">
        <v>31</v>
      </c>
      <c r="O132" s="2" t="s">
        <v>32</v>
      </c>
      <c r="P132" s="4">
        <v>13296</v>
      </c>
      <c r="Q132" s="4">
        <v>15562</v>
      </c>
      <c r="R132" s="4">
        <v>2266</v>
      </c>
      <c r="S132" s="5">
        <v>38.299999999999997</v>
      </c>
      <c r="T132" s="4">
        <v>0</v>
      </c>
      <c r="U132" s="4">
        <v>0</v>
      </c>
      <c r="V132" s="4">
        <v>0</v>
      </c>
      <c r="W132" s="5">
        <v>0</v>
      </c>
      <c r="X132" s="5">
        <v>0</v>
      </c>
      <c r="Y132" s="14">
        <v>38.299999999999997</v>
      </c>
      <c r="Z132" s="14">
        <v>0</v>
      </c>
      <c r="AA132" s="14">
        <v>38.299999999999997</v>
      </c>
      <c r="AB132" s="4">
        <v>24580</v>
      </c>
      <c r="AC132" s="55"/>
      <c r="AD132" s="59">
        <f t="shared" si="12"/>
        <v>262.97000000000003</v>
      </c>
      <c r="AE132" s="59">
        <f t="shared" si="13"/>
        <v>262.99779999999998</v>
      </c>
      <c r="AF132" s="102">
        <f>IFERROR(IFERROR(VLOOKUP($G132,'FPO034'!$J$9:$Q$196,7,FALSE),(VLOOKUP($H132,'FPO034'!$J$9:$Q$196,7,FALSE))),"No PO")</f>
        <v>6337.96</v>
      </c>
      <c r="AG132" s="102">
        <f>IFERROR(IFERROR(VLOOKUP($G132,'FPO034'!$J$9:$Q$196,8,FALSE),(VLOOKUP($H132,'FPO034'!$J$9:$Q$196,8,FALSE))),"No PO")</f>
        <v>0</v>
      </c>
      <c r="AH132" s="102" t="str">
        <f t="shared" si="14"/>
        <v>--</v>
      </c>
      <c r="AI132" s="59">
        <f>IFERROR(VLOOKUP($E132,'Rev2 Aug 16'!$D$1:$Z$300,22,FALSE),"-")</f>
        <v>38.299999999999997</v>
      </c>
      <c r="AJ132" s="59" t="str">
        <f>IFERROR(VLOOKUP($E132,'Rev2 Aug 16'!$D$1:$Z$300,5,FALSE),"-")</f>
        <v>WAY2001H6AQ</v>
      </c>
      <c r="AK132" s="59" t="str">
        <f>IFERROR(VLOOKUP(AJ132,'Paid Invoices'!$F$6:$I$381,3,FALSE),"")</f>
        <v/>
      </c>
      <c r="AL132" s="59" t="str">
        <f>IFERROR(VLOOKUP(AJ132,'Open Invoices'!$D$1:$E$3000,2,FALSE),"")</f>
        <v/>
      </c>
      <c r="AM132" s="59">
        <f>IFERROR(VLOOKUP($E132,'Rev2 July 16'!$D$1:$Z$300,22,FALSE),"-")</f>
        <v>21.92</v>
      </c>
      <c r="AN132" s="59" t="str">
        <f>IFERROR(VLOOKUP($E132,'Rev2 July 16'!$D$1:$Z$300,5,FALSE),"-")</f>
        <v>WAY2001G6AR</v>
      </c>
      <c r="AO132" s="59" t="str">
        <f>IFERROR(VLOOKUP(AN132,'Paid Invoices'!$F$6:$I$381,3,FALSE),"")</f>
        <v/>
      </c>
      <c r="AP132" s="59" t="str">
        <f>IFERROR(VLOOKUP(AN132,'Open Invoices'!$D$1:$E$3000,2,FALSE),"")</f>
        <v/>
      </c>
      <c r="AQ132" s="59">
        <f>IFERROR(VLOOKUP($E132,'Rev June 16'!$D$1:$Z$300,22,FALSE),"-")</f>
        <v>30.98</v>
      </c>
      <c r="AR132" s="59" t="str">
        <f>IFERROR(VLOOKUP($E132,'Rev June 16'!$D$1:$Z$300,4,FALSE),"-")</f>
        <v>WAY2001F6AQ</v>
      </c>
      <c r="AS132" s="59" t="str">
        <f>IFERROR(VLOOKUP(AR132,'Paid Invoices'!$F$6:$I$381,3,FALSE),"")</f>
        <v/>
      </c>
      <c r="AT132" s="59" t="str">
        <f>IFERROR(VLOOKUP(AR132,'Open Invoices'!$D$1:$E$3000,2,FALSE),"")</f>
        <v/>
      </c>
      <c r="AU132" s="59">
        <f>IFERROR(VLOOKUP($E132,'May 2016'!$D$1:$Z$300,22,FALSE),"-")</f>
        <v>40.24</v>
      </c>
      <c r="AV132" s="59" t="str">
        <f>IFERROR(VLOOKUP($E132,'May 2016'!$D$1:$Z$300,4,FALSE),"-")</f>
        <v>WAY2001E6AP</v>
      </c>
      <c r="AW132" s="59" t="str">
        <f>IFERROR(VLOOKUP(AV132,'Paid Invoices'!$F$6:$I$381,3,FALSE),"")</f>
        <v/>
      </c>
      <c r="AX132" s="59" t="str">
        <f>IFERROR(VLOOKUP(AV132,'Open Invoices'!$D$1:$E$3000,2,FALSE),"")</f>
        <v/>
      </c>
      <c r="AY132" s="59">
        <f>IFERROR(VLOOKUP($E132,'Apr 2016'!$D$1:$Z$300,22,FALSE),"-")</f>
        <v>56.65</v>
      </c>
      <c r="AZ132" s="59" t="str">
        <f>IFERROR(VLOOKUP($E132,'Apr 2016'!$D$1:$Z$300,4,FALSE),"-")</f>
        <v>WAY2001D6AP</v>
      </c>
      <c r="BA132" s="59" t="str">
        <f>IFERROR(VLOOKUP(AZ132,'Paid Invoices'!$F$6:$I$381,3,FALSE),"")</f>
        <v/>
      </c>
      <c r="BB132" s="59" t="str">
        <f>IFERROR(VLOOKUP(AZ132,'Open Invoices'!$D$1:$E$3000,2,FALSE),"")</f>
        <v/>
      </c>
      <c r="BC132" s="59">
        <f>IFERROR(VLOOKUP($E132,'Mar 2016'!$D$1:$Z$300,22,FALSE),"-")</f>
        <v>33.14</v>
      </c>
      <c r="BD132" s="59" t="str">
        <f>IFERROR(VLOOKUP($E132,'Mar 2016'!$D$1:$Z$300,4,FALSE),"-")</f>
        <v>WAY2001C6AK</v>
      </c>
      <c r="BE132" s="59" t="str">
        <f>IFERROR(VLOOKUP(BD132,'Paid Invoices'!$F$6:$I$381,3,FALSE),"")</f>
        <v/>
      </c>
      <c r="BF132" s="59" t="str">
        <f>IFERROR(VLOOKUP(BD132,'Open Invoices'!$D$1:$E$3000,2,FALSE),"")</f>
        <v/>
      </c>
      <c r="BG132" s="59">
        <f>IFERROR(VLOOKUP($E132,'Feb 2016'!$D$1:$Z$300,22,FALSE),"-")</f>
        <v>41.74</v>
      </c>
      <c r="BH132" s="59" t="str">
        <f>IFERROR(VLOOKUP($E132,'Feb 2016'!$D$1:$Z$300,4,FALSE),"-")</f>
        <v>WAY2001B6AG</v>
      </c>
      <c r="BI132" s="59" t="str">
        <f>IFERROR(VLOOKUP(BH132,'Paid Invoices'!$F$6:$I$381,3,FALSE),"")</f>
        <v/>
      </c>
      <c r="BJ132" s="59" t="str">
        <f>IFERROR(VLOOKUP(BH132,'Open Invoices'!$D$1:$E$3000,2,FALSE),"")</f>
        <v/>
      </c>
      <c r="BK132" s="59">
        <f>IFERROR(VLOOKUP($E132,'Jan 2016'!$D$1:$Z$300,22,FALSE),"-")</f>
        <v>0</v>
      </c>
      <c r="BL132" s="59" t="str">
        <f>IFERROR(VLOOKUP($E132,'Jan 2016'!$D$1:$Z$300,4,FALSE),"-")</f>
        <v>WAY2001A6AV</v>
      </c>
      <c r="BM132" s="59" t="str">
        <f>IFERROR(VLOOKUP(BL132,'Paid Invoices'!$F$6:$I$381,3,FALSE),"")</f>
        <v/>
      </c>
      <c r="BN132" s="59" t="str">
        <f>IFERROR(VLOOKUP(BL132,'Open Invoices'!$D$1:$E$3000,2,FALSE),"")</f>
        <v/>
      </c>
      <c r="BO132" s="59" t="str">
        <f>IFERROR(VLOOKUP($E132,'Dec 2015'!$D$1:$Z$300,22,FALSE),"-")</f>
        <v>-</v>
      </c>
      <c r="BP132" s="59" t="str">
        <f>IFERROR(VLOOKUP($E132,'Dec 2015'!$D$1:$Z$300,4,FALSE),"-")</f>
        <v>-</v>
      </c>
      <c r="BQ132" s="59" t="str">
        <f>IFERROR(VLOOKUP(BP132,'Paid Invoices'!$F$6:$I$381,3,FALSE),"")</f>
        <v/>
      </c>
      <c r="BR132" s="59" t="str">
        <f>IFERROR(VLOOKUP(BP132,'Open Invoices'!$D$1:$E$3000,2,FALSE),"")</f>
        <v/>
      </c>
      <c r="BS132" s="59" t="str">
        <f>IFERROR(VLOOKUP($E132,'Nov 2015'!$D$1:$Z$300,22,FALSE),"-")</f>
        <v>-</v>
      </c>
      <c r="BT132" s="59" t="str">
        <f>IFERROR(VLOOKUP($E132,'Nov 2015'!$D$1:$Z$300,4,FALSE),"-")</f>
        <v>-</v>
      </c>
      <c r="BU132" s="59" t="str">
        <f>IFERROR(VLOOKUP(BT132,'Paid Invoices'!$F$6:$I$381,3,FALSE),"")</f>
        <v/>
      </c>
      <c r="BV132" s="59" t="str">
        <f>IFERROR(VLOOKUP(BT132,'Open Invoices'!$D$1:$E$3000,2,FALSE),"")</f>
        <v/>
      </c>
      <c r="BW132" s="59" t="str">
        <f>IFERROR(VLOOKUP($E132,'Oct 2015'!$D$1:$Z$300,22,FALSE),"-")</f>
        <v>-</v>
      </c>
      <c r="BX132" s="59" t="str">
        <f>IFERROR(VLOOKUP($E132,'Oct 2015'!$D$1:$Z$300,4,FALSE),"-")</f>
        <v>-</v>
      </c>
      <c r="BY132" s="59" t="str">
        <f>IFERROR(VLOOKUP(BX132,'Paid Invoices'!$F$6:$I$381,3,FALSE),"")</f>
        <v/>
      </c>
      <c r="BZ132" s="59" t="str">
        <f>IFERROR(VLOOKUP(BX132,'Open Invoices'!$D$1:$E$3000,2,FALSE),"")</f>
        <v/>
      </c>
      <c r="CA132" s="59" t="str">
        <f>IFERROR(VLOOKUP($E132,'Sep 2015'!$D$1:$Z$300,22,FALSE),"-")</f>
        <v>-</v>
      </c>
      <c r="CB132" s="59" t="str">
        <f>IFERROR(VLOOKUP($E132,'Sep 2015'!$D$1:$Z$300,4,FALSE),"-")</f>
        <v>-</v>
      </c>
      <c r="CC132" s="59" t="str">
        <f>IFERROR(VLOOKUP(CB132,'Paid Invoices'!$F$6:$I$381,3,FALSE),"")</f>
        <v/>
      </c>
      <c r="CD132" s="59" t="str">
        <f>IFERROR(VLOOKUP(CB132,'Open Invoices'!$D$1:$E$3000,2,FALSE),"")</f>
        <v/>
      </c>
      <c r="CE132" s="52"/>
      <c r="CF132" s="52" t="s">
        <v>2115</v>
      </c>
      <c r="CG132" s="49" t="str">
        <f>IFERROR(IFERROR(VLOOKUP($E132,'Asset Group  All Assets'!$B$1:$C$500,2,FALSE),(VLOOKUP($E132,'Missing-WSU-POs'!$B$1:$D$500,3,FALSE))),"?")</f>
        <v>P0770679</v>
      </c>
      <c r="CH132" s="31" t="str">
        <f t="shared" si="11"/>
        <v>P0770679</v>
      </c>
      <c r="CI132" s="31" t="str">
        <f t="shared" si="10"/>
        <v/>
      </c>
      <c r="CJ132" s="29" t="str">
        <f>IFERROR(IF(VLOOKUP($E132,'Org July 2016 '!$D$1:$Z$500,3,FALSE)=G132,"-","Wrong PO"),"new")</f>
        <v>Wrong PO</v>
      </c>
      <c r="CK132" s="32">
        <f>IF(CJ132="wrong PO",(VLOOKUP($E132,'Org July 2016 '!$D$1:$Z$500,3,FALSE)),"")</f>
        <v>0</v>
      </c>
      <c r="CL132" s="29" t="str">
        <f>IFERROR(IF(VLOOKUP($E132,'Org June 2016 '!$D$1:$Z$500,3,FALSE)=G132,"-","Wrong PO"),"new")</f>
        <v>Wrong PO</v>
      </c>
      <c r="CM132" s="32">
        <f>IF(CL132="wrong PO",(VLOOKUP($E132,'Org June 2016 '!$D$1:$Z$500,3,FALSE)),"")</f>
        <v>0</v>
      </c>
      <c r="CN132" s="29" t="str">
        <f>IFERROR(IF(VLOOKUP($E132,'May 2016'!D131:Z630,3,FALSE)=G132,"-","Wrong PO"),"new")</f>
        <v>new</v>
      </c>
      <c r="CO132" s="32" t="str">
        <f>IF(CN132="wrong PO",(VLOOKUP($E132,'May 2016'!D131:Z630,3,FALSE)),"")</f>
        <v/>
      </c>
      <c r="CP132" s="29" t="str">
        <f>IFERROR(IF(VLOOKUP($E132,'Apr 2016'!$D$1:$Z$500,3,FALSE)=G132,"-","Wrong PO"),"new")</f>
        <v>-</v>
      </c>
      <c r="CQ132" s="32" t="str">
        <f>IF(CP132="wrong PO",(VLOOKUP($E132,'Apr 2016'!$D$1:$Z$500,3,FALSE)),"")</f>
        <v/>
      </c>
      <c r="CR132" s="32" t="str">
        <f>IFERROR(IF(VLOOKUP($E132,'Mar 2016'!$D$1:$Z$500,3,FALSE)=G132,"-","Wrong PO"),"new")</f>
        <v>-</v>
      </c>
      <c r="CS132" s="32" t="str">
        <f>IF(CP132="wrong PO",(VLOOKUP($E132,'Mar 2016'!$D$1:$Z$500,3,FALSE)),"")</f>
        <v/>
      </c>
      <c r="CT132" s="32" t="str">
        <f>IFERROR(IF(VLOOKUP($E132,'Feb 2016'!$D$1:$Z$500,3,FALSE)=G132,"-","Wrong PO"),"new")</f>
        <v>-</v>
      </c>
      <c r="CU132" s="32" t="str">
        <f>IF(CP132="wrong PO",(VLOOKUP($E132,'Feb 2016'!$D$1:$Z$500,3,FALSE)),"")</f>
        <v/>
      </c>
      <c r="CV132" s="29" t="str">
        <f>IFERROR(IF(VLOOKUP($E132,'Jan 2016'!$D$1:$Z$500,3,FALSE)=G132,"-","Wrong PO"),"new")</f>
        <v>-</v>
      </c>
      <c r="CW132" s="32" t="str">
        <f>IF(CV132="wrong PO",(VLOOKUP($E132,'Jan 2016'!$D$1:$Z$500,3,FALSE)),"")</f>
        <v/>
      </c>
      <c r="CX132" s="29" t="str">
        <f>IFERROR(IF(VLOOKUP($E132,'Dec 2015'!$D$1:$Z$500,3,FALSE)=G132,"-","Wrong PO"),"new")</f>
        <v>new</v>
      </c>
      <c r="CY132" s="32" t="str">
        <f>IF(CX132="wrong PO",(VLOOKUP($E132,'Dec 2015'!$D$1:$Z$500,3,FALSE)),"")</f>
        <v/>
      </c>
      <c r="CZ132" s="29" t="str">
        <f>IFERROR(IF(VLOOKUP($E132,'Nov 2015'!$D$1:$Z$500,3,FALSE)=G132,"-","Wrong PO"),"new")</f>
        <v>new</v>
      </c>
      <c r="DA132" s="32" t="str">
        <f>IF(CZ132="wrong PO",(VLOOKUP($E132,'Nov 2015'!$D$1:$Z$500,3,FALSE)),"")</f>
        <v/>
      </c>
      <c r="DB132" s="29" t="str">
        <f>IFERROR(IF(VLOOKUP($E132,'Oct 2015'!$D$1:$Z$500,3,FALSE)=G132,"-","Wrong PO"),"new")</f>
        <v>new</v>
      </c>
      <c r="DC132" s="32" t="str">
        <f>IF(DB132="wrong PO",(VLOOKUP($E132,'Oct 2015'!$D$1:$Z$500,3,FALSE)),"")</f>
        <v/>
      </c>
      <c r="DD132" s="29" t="str">
        <f>IFERROR(IF(VLOOKUP($E132,'Sep 2015'!$D$1:$Z$500,3,FALSE)=G132,"-","Wrong PO"),"new")</f>
        <v>new</v>
      </c>
      <c r="DE132" s="32" t="str">
        <f>IF(DD132="wrong PO",(VLOOKUP($E132,'Sep 2015'!$D$1:$Z$500,3,FALSE)),"")</f>
        <v/>
      </c>
    </row>
    <row r="133" spans="1:109">
      <c r="A133" s="115">
        <v>132</v>
      </c>
      <c r="B133" s="2" t="s">
        <v>841</v>
      </c>
      <c r="C133" s="2" t="s">
        <v>510</v>
      </c>
      <c r="D133" s="2" t="s">
        <v>370</v>
      </c>
      <c r="E133" s="2" t="s">
        <v>235</v>
      </c>
      <c r="F133" s="2" t="s">
        <v>371</v>
      </c>
      <c r="G133" s="21" t="s">
        <v>131</v>
      </c>
      <c r="H133" s="21" t="str">
        <f>IFERROR(VLOOKUP($E133,'Wayne Master'!$B$1:$C$315,2,FALSE),"not on master")</f>
        <v>P0770679</v>
      </c>
      <c r="I133" s="11" t="s">
        <v>2069</v>
      </c>
      <c r="J133" s="3">
        <v>42198</v>
      </c>
      <c r="K133" s="2" t="s">
        <v>28</v>
      </c>
      <c r="L133" s="2" t="s">
        <v>373</v>
      </c>
      <c r="M133" s="2" t="s">
        <v>30</v>
      </c>
      <c r="N133" s="2" t="s">
        <v>31</v>
      </c>
      <c r="O133" s="2" t="s">
        <v>32</v>
      </c>
      <c r="P133" s="4">
        <v>12192</v>
      </c>
      <c r="Q133" s="4">
        <v>15228</v>
      </c>
      <c r="R133" s="4">
        <v>3036</v>
      </c>
      <c r="S133" s="5">
        <v>51.31</v>
      </c>
      <c r="T133" s="4">
        <v>0</v>
      </c>
      <c r="U133" s="4">
        <v>0</v>
      </c>
      <c r="V133" s="4">
        <v>0</v>
      </c>
      <c r="W133" s="5">
        <v>0</v>
      </c>
      <c r="X133" s="5">
        <v>0</v>
      </c>
      <c r="Y133" s="14">
        <v>51.31</v>
      </c>
      <c r="Z133" s="14">
        <v>0</v>
      </c>
      <c r="AA133" s="14">
        <v>51.31</v>
      </c>
      <c r="AB133" s="4">
        <v>24580</v>
      </c>
      <c r="AC133" s="55"/>
      <c r="AD133" s="59">
        <f t="shared" si="12"/>
        <v>257.3</v>
      </c>
      <c r="AE133" s="59">
        <f t="shared" si="13"/>
        <v>257.35319999999996</v>
      </c>
      <c r="AF133" s="102">
        <f>IFERROR(IFERROR(VLOOKUP($G133,'FPO034'!$J$9:$Q$196,7,FALSE),(VLOOKUP($H133,'FPO034'!$J$9:$Q$196,7,FALSE))),"No PO")</f>
        <v>6337.96</v>
      </c>
      <c r="AG133" s="102">
        <f>IFERROR(IFERROR(VLOOKUP($G133,'FPO034'!$J$9:$Q$196,8,FALSE),(VLOOKUP($H133,'FPO034'!$J$9:$Q$196,8,FALSE))),"No PO")</f>
        <v>0</v>
      </c>
      <c r="AH133" s="102" t="str">
        <f t="shared" si="14"/>
        <v>--</v>
      </c>
      <c r="AI133" s="59">
        <f>IFERROR(VLOOKUP($E133,'Rev2 Aug 16'!$D$1:$Z$300,22,FALSE),"-")</f>
        <v>51.31</v>
      </c>
      <c r="AJ133" s="59" t="str">
        <f>IFERROR(VLOOKUP($E133,'Rev2 Aug 16'!$D$1:$Z$300,5,FALSE),"-")</f>
        <v>WAY2001H6AQ</v>
      </c>
      <c r="AK133" s="59" t="str">
        <f>IFERROR(VLOOKUP(AJ133,'Paid Invoices'!$F$6:$I$381,3,FALSE),"")</f>
        <v/>
      </c>
      <c r="AL133" s="59" t="str">
        <f>IFERROR(VLOOKUP(AJ133,'Open Invoices'!$D$1:$E$3000,2,FALSE),"")</f>
        <v/>
      </c>
      <c r="AM133" s="59">
        <f>IFERROR(VLOOKUP($E133,'Rev2 July 16'!$D$1:$Z$300,22,FALSE),"-")</f>
        <v>32.35</v>
      </c>
      <c r="AN133" s="59" t="str">
        <f>IFERROR(VLOOKUP($E133,'Rev2 July 16'!$D$1:$Z$300,5,FALSE),"-")</f>
        <v>WAY2001G6AR</v>
      </c>
      <c r="AO133" s="59" t="str">
        <f>IFERROR(VLOOKUP(AN133,'Paid Invoices'!$F$6:$I$381,3,FALSE),"")</f>
        <v/>
      </c>
      <c r="AP133" s="59" t="str">
        <f>IFERROR(VLOOKUP(AN133,'Open Invoices'!$D$1:$E$3000,2,FALSE),"")</f>
        <v/>
      </c>
      <c r="AQ133" s="59">
        <f>IFERROR(VLOOKUP($E133,'Rev June 16'!$D$1:$Z$300,22,FALSE),"-")</f>
        <v>39.549999999999997</v>
      </c>
      <c r="AR133" s="59" t="str">
        <f>IFERROR(VLOOKUP($E133,'Rev June 16'!$D$1:$Z$300,4,FALSE),"-")</f>
        <v>WAY2001F6AQ</v>
      </c>
      <c r="AS133" s="59" t="str">
        <f>IFERROR(VLOOKUP(AR133,'Paid Invoices'!$F$6:$I$381,3,FALSE),"")</f>
        <v/>
      </c>
      <c r="AT133" s="59" t="str">
        <f>IFERROR(VLOOKUP(AR133,'Open Invoices'!$D$1:$E$3000,2,FALSE),"")</f>
        <v/>
      </c>
      <c r="AU133" s="59">
        <f>IFERROR(VLOOKUP($E133,'May 2016'!$D$1:$Z$300,22,FALSE),"-")</f>
        <v>29.29</v>
      </c>
      <c r="AV133" s="59" t="str">
        <f>IFERROR(VLOOKUP($E133,'May 2016'!$D$1:$Z$300,4,FALSE),"-")</f>
        <v>WAY2001E6AP</v>
      </c>
      <c r="AW133" s="59" t="str">
        <f>IFERROR(VLOOKUP(AV133,'Paid Invoices'!$F$6:$I$381,3,FALSE),"")</f>
        <v/>
      </c>
      <c r="AX133" s="59" t="str">
        <f>IFERROR(VLOOKUP(AV133,'Open Invoices'!$D$1:$E$3000,2,FALSE),"")</f>
        <v/>
      </c>
      <c r="AY133" s="59">
        <f>IFERROR(VLOOKUP($E133,'Apr 2016'!$D$1:$Z$300,22,FALSE),"-")</f>
        <v>26.63</v>
      </c>
      <c r="AZ133" s="59" t="str">
        <f>IFERROR(VLOOKUP($E133,'Apr 2016'!$D$1:$Z$300,4,FALSE),"-")</f>
        <v>WAY2001D6AP</v>
      </c>
      <c r="BA133" s="59" t="str">
        <f>IFERROR(VLOOKUP(AZ133,'Paid Invoices'!$F$6:$I$381,3,FALSE),"")</f>
        <v/>
      </c>
      <c r="BB133" s="59" t="str">
        <f>IFERROR(VLOOKUP(AZ133,'Open Invoices'!$D$1:$E$3000,2,FALSE),"")</f>
        <v/>
      </c>
      <c r="BC133" s="59">
        <f>IFERROR(VLOOKUP($E133,'Mar 2016'!$D$1:$Z$300,22,FALSE),"-")</f>
        <v>29</v>
      </c>
      <c r="BD133" s="59" t="str">
        <f>IFERROR(VLOOKUP($E133,'Mar 2016'!$D$1:$Z$300,4,FALSE),"-")</f>
        <v>WAY2001C6AK</v>
      </c>
      <c r="BE133" s="59" t="str">
        <f>IFERROR(VLOOKUP(BD133,'Paid Invoices'!$F$6:$I$381,3,FALSE),"")</f>
        <v/>
      </c>
      <c r="BF133" s="59" t="str">
        <f>IFERROR(VLOOKUP(BD133,'Open Invoices'!$D$1:$E$3000,2,FALSE),"")</f>
        <v/>
      </c>
      <c r="BG133" s="59">
        <f>IFERROR(VLOOKUP($E133,'Feb 2016'!$D$1:$Z$300,22,FALSE),"-")</f>
        <v>37.21</v>
      </c>
      <c r="BH133" s="59" t="str">
        <f>IFERROR(VLOOKUP($E133,'Feb 2016'!$D$1:$Z$300,4,FALSE),"-")</f>
        <v>WAY2001B6AG</v>
      </c>
      <c r="BI133" s="59" t="str">
        <f>IFERROR(VLOOKUP(BH133,'Paid Invoices'!$F$6:$I$381,3,FALSE),"")</f>
        <v/>
      </c>
      <c r="BJ133" s="59" t="str">
        <f>IFERROR(VLOOKUP(BH133,'Open Invoices'!$D$1:$E$3000,2,FALSE),"")</f>
        <v/>
      </c>
      <c r="BK133" s="59">
        <f>IFERROR(VLOOKUP($E133,'Jan 2016'!$D$1:$Z$300,22,FALSE),"-")</f>
        <v>11.88</v>
      </c>
      <c r="BL133" s="59" t="str">
        <f>IFERROR(VLOOKUP($E133,'Jan 2016'!$D$1:$Z$300,4,FALSE),"-")</f>
        <v>WAY2001A6AV</v>
      </c>
      <c r="BM133" s="59" t="str">
        <f>IFERROR(VLOOKUP(BL133,'Paid Invoices'!$F$6:$I$381,3,FALSE),"")</f>
        <v/>
      </c>
      <c r="BN133" s="59" t="str">
        <f>IFERROR(VLOOKUP(BL133,'Open Invoices'!$D$1:$E$3000,2,FALSE),"")</f>
        <v/>
      </c>
      <c r="BO133" s="59" t="str">
        <f>IFERROR(VLOOKUP($E133,'Dec 2015'!$D$1:$Z$300,22,FALSE),"-")</f>
        <v>-</v>
      </c>
      <c r="BP133" s="59" t="str">
        <f>IFERROR(VLOOKUP($E133,'Dec 2015'!$D$1:$Z$300,4,FALSE),"-")</f>
        <v>-</v>
      </c>
      <c r="BQ133" s="59" t="str">
        <f>IFERROR(VLOOKUP(BP133,'Paid Invoices'!$F$6:$I$381,3,FALSE),"")</f>
        <v/>
      </c>
      <c r="BR133" s="59" t="str">
        <f>IFERROR(VLOOKUP(BP133,'Open Invoices'!$D$1:$E$3000,2,FALSE),"")</f>
        <v/>
      </c>
      <c r="BS133" s="59">
        <f>IFERROR(VLOOKUP($E133,'Nov 2015'!$D$1:$Z$300,22,FALSE),"-")</f>
        <v>0</v>
      </c>
      <c r="BT133" s="59" t="str">
        <f>IFERROR(VLOOKUP($E133,'Nov 2015'!$D$1:$Z$300,4,FALSE),"-")</f>
        <v>WAY2001K5A</v>
      </c>
      <c r="BU133" s="59" t="str">
        <f>IFERROR(VLOOKUP(BT133,'Paid Invoices'!$F$6:$I$381,3,FALSE),"")</f>
        <v/>
      </c>
      <c r="BV133" s="59" t="str">
        <f>IFERROR(VLOOKUP(BT133,'Open Invoices'!$D$1:$E$3000,2,FALSE),"")</f>
        <v/>
      </c>
      <c r="BW133" s="59">
        <f>IFERROR(VLOOKUP($E133,'Oct 2015'!$D$1:$Z$300,22,FALSE),"-")</f>
        <v>0.08</v>
      </c>
      <c r="BX133" s="59" t="str">
        <f>IFERROR(VLOOKUP($E133,'Oct 2015'!$D$1:$Z$300,4,FALSE),"-")</f>
        <v>WAY2001J5AW</v>
      </c>
      <c r="BY133" s="59" t="str">
        <f>IFERROR(VLOOKUP(BX133,'Paid Invoices'!$F$6:$I$381,3,FALSE),"")</f>
        <v/>
      </c>
      <c r="BZ133" s="59" t="str">
        <f>IFERROR(VLOOKUP(BX133,'Open Invoices'!$D$1:$E$3000,2,FALSE),"")</f>
        <v/>
      </c>
      <c r="CA133" s="59" t="str">
        <f>IFERROR(VLOOKUP($E133,'Sep 2015'!$D$1:$Z$300,22,FALSE),"-")</f>
        <v>-</v>
      </c>
      <c r="CB133" s="59" t="str">
        <f>IFERROR(VLOOKUP($E133,'Sep 2015'!$D$1:$Z$300,4,FALSE),"-")</f>
        <v>-</v>
      </c>
      <c r="CC133" s="59" t="str">
        <f>IFERROR(VLOOKUP(CB133,'Paid Invoices'!$F$6:$I$381,3,FALSE),"")</f>
        <v/>
      </c>
      <c r="CD133" s="59" t="str">
        <f>IFERROR(VLOOKUP(CB133,'Open Invoices'!$D$1:$E$3000,2,FALSE),"")</f>
        <v/>
      </c>
      <c r="CE133" s="52"/>
      <c r="CF133" s="52" t="s">
        <v>2115</v>
      </c>
      <c r="CG133" s="49" t="str">
        <f>IFERROR(IFERROR(VLOOKUP($E133,'Asset Group  All Assets'!$B$1:$C$500,2,FALSE),(VLOOKUP($E133,'Missing-WSU-POs'!$B$1:$D$500,3,FALSE))),"?")</f>
        <v>P0770679</v>
      </c>
      <c r="CH133" s="31" t="str">
        <f t="shared" si="11"/>
        <v>P0770679</v>
      </c>
      <c r="CI133" s="31" t="str">
        <f t="shared" si="10"/>
        <v/>
      </c>
      <c r="CJ133" s="29" t="str">
        <f>IFERROR(IF(VLOOKUP($E133,'Org July 2016 '!$D$1:$Z$500,3,FALSE)=G133,"-","Wrong PO"),"new")</f>
        <v>Wrong PO</v>
      </c>
      <c r="CK133" s="32">
        <f>IF(CJ133="wrong PO",(VLOOKUP($E133,'Org July 2016 '!$D$1:$Z$500,3,FALSE)),"")</f>
        <v>0</v>
      </c>
      <c r="CL133" s="29" t="str">
        <f>IFERROR(IF(VLOOKUP($E133,'Org June 2016 '!$D$1:$Z$500,3,FALSE)=G133,"-","Wrong PO"),"new")</f>
        <v>Wrong PO</v>
      </c>
      <c r="CM133" s="32">
        <f>IF(CL133="wrong PO",(VLOOKUP($E133,'Org June 2016 '!$D$1:$Z$500,3,FALSE)),"")</f>
        <v>0</v>
      </c>
      <c r="CN133" s="29" t="str">
        <f>IFERROR(IF(VLOOKUP($E133,'May 2016'!D132:Z631,3,FALSE)=G133,"-","Wrong PO"),"new")</f>
        <v>new</v>
      </c>
      <c r="CO133" s="32" t="str">
        <f>IF(CN133="wrong PO",(VLOOKUP($E133,'May 2016'!D132:Z631,3,FALSE)),"")</f>
        <v/>
      </c>
      <c r="CP133" s="29" t="str">
        <f>IFERROR(IF(VLOOKUP($E133,'Apr 2016'!$D$1:$Z$500,3,FALSE)=G133,"-","Wrong PO"),"new")</f>
        <v>-</v>
      </c>
      <c r="CQ133" s="32" t="str">
        <f>IF(CP133="wrong PO",(VLOOKUP($E133,'Apr 2016'!$D$1:$Z$500,3,FALSE)),"")</f>
        <v/>
      </c>
      <c r="CR133" s="32" t="str">
        <f>IFERROR(IF(VLOOKUP($E133,'Mar 2016'!$D$1:$Z$500,3,FALSE)=G133,"-","Wrong PO"),"new")</f>
        <v>-</v>
      </c>
      <c r="CS133" s="32" t="str">
        <f>IF(CP133="wrong PO",(VLOOKUP($E133,'Mar 2016'!$D$1:$Z$500,3,FALSE)),"")</f>
        <v/>
      </c>
      <c r="CT133" s="32" t="str">
        <f>IFERROR(IF(VLOOKUP($E133,'Feb 2016'!$D$1:$Z$500,3,FALSE)=G133,"-","Wrong PO"),"new")</f>
        <v>-</v>
      </c>
      <c r="CU133" s="32" t="str">
        <f>IF(CP133="wrong PO",(VLOOKUP($E133,'Feb 2016'!$D$1:$Z$500,3,FALSE)),"")</f>
        <v/>
      </c>
      <c r="CV133" s="29" t="str">
        <f>IFERROR(IF(VLOOKUP($E133,'Jan 2016'!$D$1:$Z$500,3,FALSE)=G133,"-","Wrong PO"),"new")</f>
        <v>-</v>
      </c>
      <c r="CW133" s="32" t="str">
        <f>IF(CV133="wrong PO",(VLOOKUP($E133,'Jan 2016'!$D$1:$Z$500,3,FALSE)),"")</f>
        <v/>
      </c>
      <c r="CX133" s="29" t="str">
        <f>IFERROR(IF(VLOOKUP($E133,'Dec 2015'!$D$1:$Z$500,3,FALSE)=G133,"-","Wrong PO"),"new")</f>
        <v>new</v>
      </c>
      <c r="CY133" s="32" t="str">
        <f>IF(CX133="wrong PO",(VLOOKUP($E133,'Dec 2015'!$D$1:$Z$500,3,FALSE)),"")</f>
        <v/>
      </c>
      <c r="CZ133" s="29" t="str">
        <f>IFERROR(IF(VLOOKUP($E133,'Nov 2015'!$D$1:$Z$500,3,FALSE)=G133,"-","Wrong PO"),"new")</f>
        <v>-</v>
      </c>
      <c r="DA133" s="32" t="str">
        <f>IF(CZ133="wrong PO",(VLOOKUP($E133,'Nov 2015'!$D$1:$Z$500,3,FALSE)),"")</f>
        <v/>
      </c>
      <c r="DB133" s="29" t="str">
        <f>IFERROR(IF(VLOOKUP($E133,'Oct 2015'!$D$1:$Z$500,3,FALSE)=G133,"-","Wrong PO"),"new")</f>
        <v>-</v>
      </c>
      <c r="DC133" s="32" t="str">
        <f>IF(DB133="wrong PO",(VLOOKUP($E133,'Oct 2015'!$D$1:$Z$500,3,FALSE)),"")</f>
        <v/>
      </c>
      <c r="DD133" s="29" t="str">
        <f>IFERROR(IF(VLOOKUP($E133,'Sep 2015'!$D$1:$Z$500,3,FALSE)=G133,"-","Wrong PO"),"new")</f>
        <v>new</v>
      </c>
      <c r="DE133" s="32" t="str">
        <f>IF(DD133="wrong PO",(VLOOKUP($E133,'Sep 2015'!$D$1:$Z$500,3,FALSE)),"")</f>
        <v/>
      </c>
    </row>
    <row r="134" spans="1:109">
      <c r="A134" s="115">
        <v>133</v>
      </c>
      <c r="B134" s="2" t="s">
        <v>841</v>
      </c>
      <c r="C134" s="2" t="s">
        <v>510</v>
      </c>
      <c r="D134" s="2" t="s">
        <v>472</v>
      </c>
      <c r="E134" s="2" t="s">
        <v>276</v>
      </c>
      <c r="F134" s="2" t="s">
        <v>539</v>
      </c>
      <c r="G134" s="21" t="s">
        <v>131</v>
      </c>
      <c r="H134" s="21" t="str">
        <f>IFERROR(VLOOKUP($E134,'Wayne Master'!$B$1:$C$315,2,FALSE),"not on master")</f>
        <v>P0770679</v>
      </c>
      <c r="I134" s="11" t="s">
        <v>2069</v>
      </c>
      <c r="J134" s="3">
        <v>42158</v>
      </c>
      <c r="K134" s="2" t="s">
        <v>28</v>
      </c>
      <c r="L134" s="2" t="s">
        <v>29</v>
      </c>
      <c r="M134" s="2" t="s">
        <v>30</v>
      </c>
      <c r="N134" s="2" t="s">
        <v>31</v>
      </c>
      <c r="O134" s="2" t="s">
        <v>382</v>
      </c>
      <c r="P134" s="4">
        <v>31726</v>
      </c>
      <c r="Q134" s="4">
        <v>36555</v>
      </c>
      <c r="R134" s="4">
        <v>4829</v>
      </c>
      <c r="S134" s="5">
        <v>81.61</v>
      </c>
      <c r="T134" s="4">
        <v>0</v>
      </c>
      <c r="U134" s="4">
        <v>0</v>
      </c>
      <c r="V134" s="4">
        <v>0</v>
      </c>
      <c r="W134" s="5">
        <v>0</v>
      </c>
      <c r="X134" s="5">
        <v>0</v>
      </c>
      <c r="Y134" s="14">
        <v>81.61</v>
      </c>
      <c r="Z134" s="14">
        <v>0</v>
      </c>
      <c r="AA134" s="14">
        <v>81.61</v>
      </c>
      <c r="AB134" s="4">
        <v>24580</v>
      </c>
      <c r="AC134" s="55"/>
      <c r="AD134" s="59">
        <f t="shared" si="12"/>
        <v>1775.35</v>
      </c>
      <c r="AE134" s="59">
        <f t="shared" si="13"/>
        <v>617.77949999999998</v>
      </c>
      <c r="AF134" s="102">
        <f>IFERROR(IFERROR(VLOOKUP($G134,'FPO034'!$J$9:$Q$196,7,FALSE),(VLOOKUP($H134,'FPO034'!$J$9:$Q$196,7,FALSE))),"No PO")</f>
        <v>6337.96</v>
      </c>
      <c r="AG134" s="102">
        <f>IFERROR(IFERROR(VLOOKUP($G134,'FPO034'!$J$9:$Q$196,8,FALSE),(VLOOKUP($H134,'FPO034'!$J$9:$Q$196,8,FALSE))),"No PO")</f>
        <v>0</v>
      </c>
      <c r="AH134" s="102" t="str">
        <f t="shared" si="14"/>
        <v>No</v>
      </c>
      <c r="AI134" s="59">
        <f>IFERROR(VLOOKUP($E134,'Rev2 Aug 16'!$D$1:$Z$300,22,FALSE),"-")</f>
        <v>81.61</v>
      </c>
      <c r="AJ134" s="59" t="str">
        <f>IFERROR(VLOOKUP($E134,'Rev2 Aug 16'!$D$1:$Z$300,5,FALSE),"-")</f>
        <v>WAY2001H6AQ</v>
      </c>
      <c r="AK134" s="59" t="str">
        <f>IFERROR(VLOOKUP(AJ134,'Paid Invoices'!$F$6:$I$381,3,FALSE),"")</f>
        <v/>
      </c>
      <c r="AL134" s="59" t="str">
        <f>IFERROR(VLOOKUP(AJ134,'Open Invoices'!$D$1:$E$3000,2,FALSE),"")</f>
        <v/>
      </c>
      <c r="AM134" s="59">
        <f>IFERROR(VLOOKUP($E134,'Rev2 July 16'!$D$1:$Z$300,22,FALSE),"-")</f>
        <v>382.7</v>
      </c>
      <c r="AN134" s="59" t="str">
        <f>IFERROR(VLOOKUP($E134,'Rev2 July 16'!$D$1:$Z$300,5,FALSE),"-")</f>
        <v>WAY2001G6AR</v>
      </c>
      <c r="AO134" s="59" t="str">
        <f>IFERROR(VLOOKUP(AN134,'Paid Invoices'!$F$6:$I$381,3,FALSE),"")</f>
        <v/>
      </c>
      <c r="AP134" s="59" t="str">
        <f>IFERROR(VLOOKUP(AN134,'Open Invoices'!$D$1:$E$3000,2,FALSE),"")</f>
        <v/>
      </c>
      <c r="AQ134" s="59">
        <f>IFERROR(VLOOKUP($E134,'Rev June 16'!$D$1:$Z$300,22,FALSE),"-")</f>
        <v>685.97</v>
      </c>
      <c r="AR134" s="59" t="str">
        <f>IFERROR(VLOOKUP($E134,'Rev June 16'!$D$1:$Z$300,4,FALSE),"-")</f>
        <v>WAY2001F6AQ</v>
      </c>
      <c r="AS134" s="59" t="str">
        <f>IFERROR(VLOOKUP(AR134,'Paid Invoices'!$F$6:$I$381,3,FALSE),"")</f>
        <v/>
      </c>
      <c r="AT134" s="59" t="str">
        <f>IFERROR(VLOOKUP(AR134,'Open Invoices'!$D$1:$E$3000,2,FALSE),"")</f>
        <v/>
      </c>
      <c r="AU134" s="59">
        <f>IFERROR(VLOOKUP($E134,'May 2016'!$D$1:$Z$300,22,FALSE),"-")</f>
        <v>86.11</v>
      </c>
      <c r="AV134" s="59" t="str">
        <f>IFERROR(VLOOKUP($E134,'May 2016'!$D$1:$Z$300,4,FALSE),"-")</f>
        <v>WAY2001E6AP</v>
      </c>
      <c r="AW134" s="59" t="str">
        <f>IFERROR(VLOOKUP(AV134,'Paid Invoices'!$F$6:$I$381,3,FALSE),"")</f>
        <v/>
      </c>
      <c r="AX134" s="59" t="str">
        <f>IFERROR(VLOOKUP(AV134,'Open Invoices'!$D$1:$E$3000,2,FALSE),"")</f>
        <v/>
      </c>
      <c r="AY134" s="59">
        <f>IFERROR(VLOOKUP($E134,'Apr 2016'!$D$1:$Z$300,22,FALSE),"-")</f>
        <v>100.99</v>
      </c>
      <c r="AZ134" s="59" t="str">
        <f>IFERROR(VLOOKUP($E134,'Apr 2016'!$D$1:$Z$300,4,FALSE),"-")</f>
        <v>WAY2001D6AP</v>
      </c>
      <c r="BA134" s="59" t="str">
        <f>IFERROR(VLOOKUP(AZ134,'Paid Invoices'!$F$6:$I$381,3,FALSE),"")</f>
        <v/>
      </c>
      <c r="BB134" s="59" t="str">
        <f>IFERROR(VLOOKUP(AZ134,'Open Invoices'!$D$1:$E$3000,2,FALSE),"")</f>
        <v/>
      </c>
      <c r="BC134" s="59">
        <f>IFERROR(VLOOKUP($E134,'Mar 2016'!$D$1:$Z$300,22,FALSE),"-")</f>
        <v>56.07</v>
      </c>
      <c r="BD134" s="59" t="str">
        <f>IFERROR(VLOOKUP($E134,'Mar 2016'!$D$1:$Z$300,4,FALSE),"-")</f>
        <v>WAY2001C6AK</v>
      </c>
      <c r="BE134" s="59" t="str">
        <f>IFERROR(VLOOKUP(BD134,'Paid Invoices'!$F$6:$I$381,3,FALSE),"")</f>
        <v/>
      </c>
      <c r="BF134" s="59" t="str">
        <f>IFERROR(VLOOKUP(BD134,'Open Invoices'!$D$1:$E$3000,2,FALSE),"")</f>
        <v/>
      </c>
      <c r="BG134" s="59">
        <f>IFERROR(VLOOKUP($E134,'Feb 2016'!$D$1:$Z$300,22,FALSE),"-")</f>
        <v>52.9</v>
      </c>
      <c r="BH134" s="59" t="str">
        <f>IFERROR(VLOOKUP($E134,'Feb 2016'!$D$1:$Z$300,4,FALSE),"-")</f>
        <v>WAY2001B6AG</v>
      </c>
      <c r="BI134" s="59" t="str">
        <f>IFERROR(VLOOKUP(BH134,'Paid Invoices'!$F$6:$I$381,3,FALSE),"")</f>
        <v/>
      </c>
      <c r="BJ134" s="59" t="str">
        <f>IFERROR(VLOOKUP(BH134,'Open Invoices'!$D$1:$E$3000,2,FALSE),"")</f>
        <v/>
      </c>
      <c r="BK134" s="59">
        <f>IFERROR(VLOOKUP($E134,'Jan 2016'!$D$1:$Z$300,22,FALSE),"-")</f>
        <v>329</v>
      </c>
      <c r="BL134" s="59" t="str">
        <f>IFERROR(VLOOKUP($E134,'Jan 2016'!$D$1:$Z$300,4,FALSE),"-")</f>
        <v>WAY2001A6AV</v>
      </c>
      <c r="BM134" s="59" t="str">
        <f>IFERROR(VLOOKUP(BL134,'Paid Invoices'!$F$6:$I$381,3,FALSE),"")</f>
        <v/>
      </c>
      <c r="BN134" s="59" t="str">
        <f>IFERROR(VLOOKUP(BL134,'Open Invoices'!$D$1:$E$3000,2,FALSE),"")</f>
        <v/>
      </c>
      <c r="BO134" s="59" t="str">
        <f>IFERROR(VLOOKUP($E134,'Dec 2015'!$D$1:$Z$300,22,FALSE),"-")</f>
        <v>-</v>
      </c>
      <c r="BP134" s="59" t="str">
        <f>IFERROR(VLOOKUP($E134,'Dec 2015'!$D$1:$Z$300,4,FALSE),"-")</f>
        <v>-</v>
      </c>
      <c r="BQ134" s="59" t="str">
        <f>IFERROR(VLOOKUP(BP134,'Paid Invoices'!$F$6:$I$381,3,FALSE),"")</f>
        <v/>
      </c>
      <c r="BR134" s="59" t="str">
        <f>IFERROR(VLOOKUP(BP134,'Open Invoices'!$D$1:$E$3000,2,FALSE),"")</f>
        <v/>
      </c>
      <c r="BS134" s="59">
        <f>IFERROR(VLOOKUP($E134,'Nov 2015'!$D$1:$Z$300,22,FALSE),"-")</f>
        <v>0</v>
      </c>
      <c r="BT134" s="59" t="str">
        <f>IFERROR(VLOOKUP($E134,'Nov 2015'!$D$1:$Z$300,4,FALSE),"-")</f>
        <v>WAY2001K5A</v>
      </c>
      <c r="BU134" s="59" t="str">
        <f>IFERROR(VLOOKUP(BT134,'Paid Invoices'!$F$6:$I$381,3,FALSE),"")</f>
        <v/>
      </c>
      <c r="BV134" s="59" t="str">
        <f>IFERROR(VLOOKUP(BT134,'Open Invoices'!$D$1:$E$3000,2,FALSE),"")</f>
        <v/>
      </c>
      <c r="BW134" s="59" t="str">
        <f>IFERROR(VLOOKUP($E134,'Oct 2015'!$D$1:$Z$300,22,FALSE),"-")</f>
        <v>-</v>
      </c>
      <c r="BX134" s="59" t="str">
        <f>IFERROR(VLOOKUP($E134,'Oct 2015'!$D$1:$Z$300,4,FALSE),"-")</f>
        <v>-</v>
      </c>
      <c r="BY134" s="59" t="str">
        <f>IFERROR(VLOOKUP(BX134,'Paid Invoices'!$F$6:$I$381,3,FALSE),"")</f>
        <v/>
      </c>
      <c r="BZ134" s="59" t="str">
        <f>IFERROR(VLOOKUP(BX134,'Open Invoices'!$D$1:$E$3000,2,FALSE),"")</f>
        <v/>
      </c>
      <c r="CA134" s="59" t="str">
        <f>IFERROR(VLOOKUP($E134,'Sep 2015'!$D$1:$Z$300,22,FALSE),"-")</f>
        <v>-</v>
      </c>
      <c r="CB134" s="59" t="str">
        <f>IFERROR(VLOOKUP($E134,'Sep 2015'!$D$1:$Z$300,4,FALSE),"-")</f>
        <v>-</v>
      </c>
      <c r="CC134" s="59" t="str">
        <f>IFERROR(VLOOKUP(CB134,'Paid Invoices'!$F$6:$I$381,3,FALSE),"")</f>
        <v/>
      </c>
      <c r="CD134" s="59" t="str">
        <f>IFERROR(VLOOKUP(CB134,'Open Invoices'!$D$1:$E$3000,2,FALSE),"")</f>
        <v/>
      </c>
      <c r="CE134" s="52"/>
      <c r="CF134" s="52" t="s">
        <v>2115</v>
      </c>
      <c r="CG134" s="49" t="str">
        <f>IFERROR(IFERROR(VLOOKUP($E134,'Asset Group  All Assets'!$B$1:$C$500,2,FALSE),(VLOOKUP($E134,'Missing-WSU-POs'!$B$1:$D$500,3,FALSE))),"?")</f>
        <v>P0770679</v>
      </c>
      <c r="CH134" s="31" t="str">
        <f t="shared" si="11"/>
        <v>P0770679</v>
      </c>
      <c r="CI134" s="31" t="str">
        <f t="shared" si="10"/>
        <v/>
      </c>
      <c r="CJ134" s="29" t="str">
        <f>IFERROR(IF(VLOOKUP($E134,'Org July 2016 '!$D$1:$Z$500,3,FALSE)=G134,"-","Wrong PO"),"new")</f>
        <v>Wrong PO</v>
      </c>
      <c r="CK134" s="32">
        <f>IF(CJ134="wrong PO",(VLOOKUP($E134,'Org July 2016 '!$D$1:$Z$500,3,FALSE)),"")</f>
        <v>0</v>
      </c>
      <c r="CL134" s="29" t="str">
        <f>IFERROR(IF(VLOOKUP($E134,'Org June 2016 '!$D$1:$Z$500,3,FALSE)=G134,"-","Wrong PO"),"new")</f>
        <v>Wrong PO</v>
      </c>
      <c r="CM134" s="32">
        <f>IF(CL134="wrong PO",(VLOOKUP($E134,'Org June 2016 '!$D$1:$Z$500,3,FALSE)),"")</f>
        <v>0</v>
      </c>
      <c r="CN134" s="29" t="str">
        <f>IFERROR(IF(VLOOKUP($E134,'May 2016'!D133:Z632,3,FALSE)=G134,"-","Wrong PO"),"new")</f>
        <v>new</v>
      </c>
      <c r="CO134" s="32" t="str">
        <f>IF(CN134="wrong PO",(VLOOKUP($E134,'May 2016'!D133:Z632,3,FALSE)),"")</f>
        <v/>
      </c>
      <c r="CP134" s="29" t="str">
        <f>IFERROR(IF(VLOOKUP($E134,'Apr 2016'!$D$1:$Z$500,3,FALSE)=G134,"-","Wrong PO"),"new")</f>
        <v>-</v>
      </c>
      <c r="CQ134" s="32" t="str">
        <f>IF(CP134="wrong PO",(VLOOKUP($E134,'Apr 2016'!$D$1:$Z$500,3,FALSE)),"")</f>
        <v/>
      </c>
      <c r="CR134" s="32" t="str">
        <f>IFERROR(IF(VLOOKUP($E134,'Mar 2016'!$D$1:$Z$500,3,FALSE)=G134,"-","Wrong PO"),"new")</f>
        <v>-</v>
      </c>
      <c r="CS134" s="32" t="str">
        <f>IF(CP134="wrong PO",(VLOOKUP($E134,'Mar 2016'!$D$1:$Z$500,3,FALSE)),"")</f>
        <v/>
      </c>
      <c r="CT134" s="32" t="str">
        <f>IFERROR(IF(VLOOKUP($E134,'Feb 2016'!$D$1:$Z$500,3,FALSE)=G134,"-","Wrong PO"),"new")</f>
        <v>-</v>
      </c>
      <c r="CU134" s="32" t="str">
        <f>IF(CP134="wrong PO",(VLOOKUP($E134,'Feb 2016'!$D$1:$Z$500,3,FALSE)),"")</f>
        <v/>
      </c>
      <c r="CV134" s="29" t="str">
        <f>IFERROR(IF(VLOOKUP($E134,'Jan 2016'!$D$1:$Z$500,3,FALSE)=G134,"-","Wrong PO"),"new")</f>
        <v>-</v>
      </c>
      <c r="CW134" s="32" t="str">
        <f>IF(CV134="wrong PO",(VLOOKUP($E134,'Jan 2016'!$D$1:$Z$500,3,FALSE)),"")</f>
        <v/>
      </c>
      <c r="CX134" s="29" t="str">
        <f>IFERROR(IF(VLOOKUP($E134,'Dec 2015'!$D$1:$Z$500,3,FALSE)=G134,"-","Wrong PO"),"new")</f>
        <v>new</v>
      </c>
      <c r="CY134" s="32" t="str">
        <f>IF(CX134="wrong PO",(VLOOKUP($E134,'Dec 2015'!$D$1:$Z$500,3,FALSE)),"")</f>
        <v/>
      </c>
      <c r="CZ134" s="29" t="str">
        <f>IFERROR(IF(VLOOKUP($E134,'Nov 2015'!$D$1:$Z$500,3,FALSE)=G134,"-","Wrong PO"),"new")</f>
        <v>-</v>
      </c>
      <c r="DA134" s="32" t="str">
        <f>IF(CZ134="wrong PO",(VLOOKUP($E134,'Nov 2015'!$D$1:$Z$500,3,FALSE)),"")</f>
        <v/>
      </c>
      <c r="DB134" s="29" t="str">
        <f>IFERROR(IF(VLOOKUP($E134,'Oct 2015'!$D$1:$Z$500,3,FALSE)=G134,"-","Wrong PO"),"new")</f>
        <v>new</v>
      </c>
      <c r="DC134" s="32" t="str">
        <f>IF(DB134="wrong PO",(VLOOKUP($E134,'Oct 2015'!$D$1:$Z$500,3,FALSE)),"")</f>
        <v/>
      </c>
      <c r="DD134" s="29" t="str">
        <f>IFERROR(IF(VLOOKUP($E134,'Sep 2015'!$D$1:$Z$500,3,FALSE)=G134,"-","Wrong PO"),"new")</f>
        <v>new</v>
      </c>
      <c r="DE134" s="32" t="str">
        <f>IF(DD134="wrong PO",(VLOOKUP($E134,'Sep 2015'!$D$1:$Z$500,3,FALSE)),"")</f>
        <v/>
      </c>
    </row>
    <row r="135" spans="1:109">
      <c r="A135" s="115">
        <v>134</v>
      </c>
      <c r="B135" s="2" t="s">
        <v>841</v>
      </c>
      <c r="C135" s="2" t="s">
        <v>510</v>
      </c>
      <c r="D135" s="2" t="s">
        <v>76</v>
      </c>
      <c r="E135" s="2" t="s">
        <v>338</v>
      </c>
      <c r="F135" s="2" t="s">
        <v>532</v>
      </c>
      <c r="G135" s="21" t="s">
        <v>131</v>
      </c>
      <c r="H135" s="21" t="str">
        <f>IFERROR(VLOOKUP($E135,'Wayne Master'!$B$1:$C$315,2,FALSE),"not on master")</f>
        <v>P0770679</v>
      </c>
      <c r="I135" s="11" t="s">
        <v>2069</v>
      </c>
      <c r="J135" s="3">
        <v>42374</v>
      </c>
      <c r="K135" s="2" t="s">
        <v>39</v>
      </c>
      <c r="L135" s="2" t="s">
        <v>29</v>
      </c>
      <c r="M135" s="2" t="s">
        <v>30</v>
      </c>
      <c r="N135" s="2" t="s">
        <v>31</v>
      </c>
      <c r="O135" s="2" t="s">
        <v>32</v>
      </c>
      <c r="P135" s="4">
        <v>17583</v>
      </c>
      <c r="Q135" s="4">
        <v>21068</v>
      </c>
      <c r="R135" s="4">
        <v>3485</v>
      </c>
      <c r="S135" s="5">
        <v>58.9</v>
      </c>
      <c r="T135" s="4">
        <v>3395</v>
      </c>
      <c r="U135" s="4">
        <v>4027</v>
      </c>
      <c r="V135" s="4">
        <v>632</v>
      </c>
      <c r="W135" s="5">
        <v>37.79</v>
      </c>
      <c r="X135" s="5">
        <v>0</v>
      </c>
      <c r="Y135" s="14">
        <v>96.69</v>
      </c>
      <c r="Z135" s="14">
        <v>0</v>
      </c>
      <c r="AA135" s="14">
        <v>96.69</v>
      </c>
      <c r="AB135" s="4">
        <v>24580</v>
      </c>
      <c r="AC135" s="55"/>
      <c r="AD135" s="59">
        <f t="shared" si="12"/>
        <v>596.52</v>
      </c>
      <c r="AE135" s="59">
        <f t="shared" si="13"/>
        <v>596.86379999999997</v>
      </c>
      <c r="AF135" s="102">
        <f>IFERROR(IFERROR(VLOOKUP($G135,'FPO034'!$J$9:$Q$196,7,FALSE),(VLOOKUP($H135,'FPO034'!$J$9:$Q$196,7,FALSE))),"No PO")</f>
        <v>6337.96</v>
      </c>
      <c r="AG135" s="102">
        <f>IFERROR(IFERROR(VLOOKUP($G135,'FPO034'!$J$9:$Q$196,8,FALSE),(VLOOKUP($H135,'FPO034'!$J$9:$Q$196,8,FALSE))),"No PO")</f>
        <v>0</v>
      </c>
      <c r="AH135" s="102" t="str">
        <f t="shared" si="14"/>
        <v>--</v>
      </c>
      <c r="AI135" s="59">
        <f>IFERROR(VLOOKUP($E135,'Rev2 Aug 16'!$D$1:$Z$300,22,FALSE),"-")</f>
        <v>96.69</v>
      </c>
      <c r="AJ135" s="59" t="str">
        <f>IFERROR(VLOOKUP($E135,'Rev2 Aug 16'!$D$1:$Z$300,5,FALSE),"-")</f>
        <v>WAY2001H6AQ</v>
      </c>
      <c r="AK135" s="59" t="str">
        <f>IFERROR(VLOOKUP(AJ135,'Paid Invoices'!$F$6:$I$381,3,FALSE),"")</f>
        <v/>
      </c>
      <c r="AL135" s="59" t="str">
        <f>IFERROR(VLOOKUP(AJ135,'Open Invoices'!$D$1:$E$3000,2,FALSE),"")</f>
        <v/>
      </c>
      <c r="AM135" s="59">
        <f>IFERROR(VLOOKUP($E135,'Rev2 July 16'!$D$1:$Z$300,22,FALSE),"-")</f>
        <v>114.15</v>
      </c>
      <c r="AN135" s="59" t="str">
        <f>IFERROR(VLOOKUP($E135,'Rev2 July 16'!$D$1:$Z$300,5,FALSE),"-")</f>
        <v>WAY2001G6AR</v>
      </c>
      <c r="AO135" s="59" t="str">
        <f>IFERROR(VLOOKUP(AN135,'Paid Invoices'!$F$6:$I$381,3,FALSE),"")</f>
        <v/>
      </c>
      <c r="AP135" s="59" t="str">
        <f>IFERROR(VLOOKUP(AN135,'Open Invoices'!$D$1:$E$3000,2,FALSE),"")</f>
        <v/>
      </c>
      <c r="AQ135" s="59">
        <f>IFERROR(VLOOKUP($E135,'Rev June 16'!$D$1:$Z$300,22,FALSE),"-")</f>
        <v>102.99</v>
      </c>
      <c r="AR135" s="59" t="str">
        <f>IFERROR(VLOOKUP($E135,'Rev June 16'!$D$1:$Z$300,4,FALSE),"-")</f>
        <v>WAY2001F6AQ</v>
      </c>
      <c r="AS135" s="59" t="str">
        <f>IFERROR(VLOOKUP(AR135,'Paid Invoices'!$F$6:$I$381,3,FALSE),"")</f>
        <v/>
      </c>
      <c r="AT135" s="59" t="str">
        <f>IFERROR(VLOOKUP(AR135,'Open Invoices'!$D$1:$E$3000,2,FALSE),"")</f>
        <v/>
      </c>
      <c r="AU135" s="59">
        <f>IFERROR(VLOOKUP($E135,'May 2016'!$D$1:$Z$300,22,FALSE),"-")</f>
        <v>81.150000000000006</v>
      </c>
      <c r="AV135" s="59" t="str">
        <f>IFERROR(VLOOKUP($E135,'May 2016'!$D$1:$Z$300,4,FALSE),"-")</f>
        <v>WAY2001E6AP</v>
      </c>
      <c r="AW135" s="59" t="str">
        <f>IFERROR(VLOOKUP(AV135,'Paid Invoices'!$F$6:$I$381,3,FALSE),"")</f>
        <v/>
      </c>
      <c r="AX135" s="59" t="str">
        <f>IFERROR(VLOOKUP(AV135,'Open Invoices'!$D$1:$E$3000,2,FALSE),"")</f>
        <v/>
      </c>
      <c r="AY135" s="59">
        <f>IFERROR(VLOOKUP($E135,'Apr 2016'!$D$1:$Z$300,22,FALSE),"-")</f>
        <v>85.27</v>
      </c>
      <c r="AZ135" s="59" t="str">
        <f>IFERROR(VLOOKUP($E135,'Apr 2016'!$D$1:$Z$300,4,FALSE),"-")</f>
        <v>WAY2001D6AP</v>
      </c>
      <c r="BA135" s="59" t="str">
        <f>IFERROR(VLOOKUP(AZ135,'Paid Invoices'!$F$6:$I$381,3,FALSE),"")</f>
        <v/>
      </c>
      <c r="BB135" s="59" t="str">
        <f>IFERROR(VLOOKUP(AZ135,'Open Invoices'!$D$1:$E$3000,2,FALSE),"")</f>
        <v/>
      </c>
      <c r="BC135" s="59">
        <f>IFERROR(VLOOKUP($E135,'Mar 2016'!$D$1:$Z$300,22,FALSE),"-")</f>
        <v>67.819999999999993</v>
      </c>
      <c r="BD135" s="59" t="str">
        <f>IFERROR(VLOOKUP($E135,'Mar 2016'!$D$1:$Z$300,4,FALSE),"-")</f>
        <v>WAY2001C6AK</v>
      </c>
      <c r="BE135" s="59" t="str">
        <f>IFERROR(VLOOKUP(BD135,'Paid Invoices'!$F$6:$I$381,3,FALSE),"")</f>
        <v/>
      </c>
      <c r="BF135" s="59" t="str">
        <f>IFERROR(VLOOKUP(BD135,'Open Invoices'!$D$1:$E$3000,2,FALSE),"")</f>
        <v/>
      </c>
      <c r="BG135" s="59">
        <f>IFERROR(VLOOKUP($E135,'Feb 2016'!$D$1:$Z$300,22,FALSE),"-")</f>
        <v>48.45</v>
      </c>
      <c r="BH135" s="59" t="str">
        <f>IFERROR(VLOOKUP($E135,'Feb 2016'!$D$1:$Z$300,4,FALSE),"-")</f>
        <v>WAY2001B6AG</v>
      </c>
      <c r="BI135" s="59" t="str">
        <f>IFERROR(VLOOKUP(BH135,'Paid Invoices'!$F$6:$I$381,3,FALSE),"")</f>
        <v/>
      </c>
      <c r="BJ135" s="59" t="str">
        <f>IFERROR(VLOOKUP(BH135,'Open Invoices'!$D$1:$E$3000,2,FALSE),"")</f>
        <v/>
      </c>
      <c r="BK135" s="59">
        <f>IFERROR(VLOOKUP($E135,'Jan 2016'!$D$1:$Z$300,22,FALSE),"-")</f>
        <v>0</v>
      </c>
      <c r="BL135" s="59" t="str">
        <f>IFERROR(VLOOKUP($E135,'Jan 2016'!$D$1:$Z$300,4,FALSE),"-")</f>
        <v>WAY2001A6AV</v>
      </c>
      <c r="BM135" s="59" t="str">
        <f>IFERROR(VLOOKUP(BL135,'Paid Invoices'!$F$6:$I$381,3,FALSE),"")</f>
        <v/>
      </c>
      <c r="BN135" s="59" t="str">
        <f>IFERROR(VLOOKUP(BL135,'Open Invoices'!$D$1:$E$3000,2,FALSE),"")</f>
        <v/>
      </c>
      <c r="BO135" s="59" t="str">
        <f>IFERROR(VLOOKUP($E135,'Dec 2015'!$D$1:$Z$300,22,FALSE),"-")</f>
        <v>-</v>
      </c>
      <c r="BP135" s="59" t="str">
        <f>IFERROR(VLOOKUP($E135,'Dec 2015'!$D$1:$Z$300,4,FALSE),"-")</f>
        <v>-</v>
      </c>
      <c r="BQ135" s="59" t="str">
        <f>IFERROR(VLOOKUP(BP135,'Paid Invoices'!$F$6:$I$381,3,FALSE),"")</f>
        <v/>
      </c>
      <c r="BR135" s="59" t="str">
        <f>IFERROR(VLOOKUP(BP135,'Open Invoices'!$D$1:$E$3000,2,FALSE),"")</f>
        <v/>
      </c>
      <c r="BS135" s="59" t="str">
        <f>IFERROR(VLOOKUP($E135,'Nov 2015'!$D$1:$Z$300,22,FALSE),"-")</f>
        <v>-</v>
      </c>
      <c r="BT135" s="59" t="str">
        <f>IFERROR(VLOOKUP($E135,'Nov 2015'!$D$1:$Z$300,4,FALSE),"-")</f>
        <v>-</v>
      </c>
      <c r="BU135" s="59" t="str">
        <f>IFERROR(VLOOKUP(BT135,'Paid Invoices'!$F$6:$I$381,3,FALSE),"")</f>
        <v/>
      </c>
      <c r="BV135" s="59" t="str">
        <f>IFERROR(VLOOKUP(BT135,'Open Invoices'!$D$1:$E$3000,2,FALSE),"")</f>
        <v/>
      </c>
      <c r="BW135" s="59" t="str">
        <f>IFERROR(VLOOKUP($E135,'Oct 2015'!$D$1:$Z$300,22,FALSE),"-")</f>
        <v>-</v>
      </c>
      <c r="BX135" s="59" t="str">
        <f>IFERROR(VLOOKUP($E135,'Oct 2015'!$D$1:$Z$300,4,FALSE),"-")</f>
        <v>-</v>
      </c>
      <c r="BY135" s="59" t="str">
        <f>IFERROR(VLOOKUP(BX135,'Paid Invoices'!$F$6:$I$381,3,FALSE),"")</f>
        <v/>
      </c>
      <c r="BZ135" s="59" t="str">
        <f>IFERROR(VLOOKUP(BX135,'Open Invoices'!$D$1:$E$3000,2,FALSE),"")</f>
        <v/>
      </c>
      <c r="CA135" s="59" t="str">
        <f>IFERROR(VLOOKUP($E135,'Sep 2015'!$D$1:$Z$300,22,FALSE),"-")</f>
        <v>-</v>
      </c>
      <c r="CB135" s="59" t="str">
        <f>IFERROR(VLOOKUP($E135,'Sep 2015'!$D$1:$Z$300,4,FALSE),"-")</f>
        <v>-</v>
      </c>
      <c r="CC135" s="59" t="str">
        <f>IFERROR(VLOOKUP(CB135,'Paid Invoices'!$F$6:$I$381,3,FALSE),"")</f>
        <v/>
      </c>
      <c r="CD135" s="59" t="str">
        <f>IFERROR(VLOOKUP(CB135,'Open Invoices'!$D$1:$E$3000,2,FALSE),"")</f>
        <v/>
      </c>
      <c r="CE135" s="52"/>
      <c r="CF135" s="52" t="s">
        <v>2115</v>
      </c>
      <c r="CG135" s="49" t="str">
        <f>IFERROR(IFERROR(VLOOKUP($E135,'Asset Group  All Assets'!$B$1:$C$500,2,FALSE),(VLOOKUP($E135,'Missing-WSU-POs'!$B$1:$D$500,3,FALSE))),"?")</f>
        <v>P0770679</v>
      </c>
      <c r="CH135" s="31" t="str">
        <f t="shared" si="11"/>
        <v>P0770679</v>
      </c>
      <c r="CI135" s="31" t="str">
        <f t="shared" si="10"/>
        <v/>
      </c>
      <c r="CJ135" s="29" t="str">
        <f>IFERROR(IF(VLOOKUP($E135,'Org July 2016 '!$D$1:$Z$500,3,FALSE)=G135,"-","Wrong PO"),"new")</f>
        <v>Wrong PO</v>
      </c>
      <c r="CK135" s="32">
        <f>IF(CJ135="wrong PO",(VLOOKUP($E135,'Org July 2016 '!$D$1:$Z$500,3,FALSE)),"")</f>
        <v>0</v>
      </c>
      <c r="CL135" s="29" t="str">
        <f>IFERROR(IF(VLOOKUP($E135,'Org June 2016 '!$D$1:$Z$500,3,FALSE)=G135,"-","Wrong PO"),"new")</f>
        <v>Wrong PO</v>
      </c>
      <c r="CM135" s="32">
        <f>IF(CL135="wrong PO",(VLOOKUP($E135,'Org June 2016 '!$D$1:$Z$500,3,FALSE)),"")</f>
        <v>0</v>
      </c>
      <c r="CN135" s="29" t="str">
        <f>IFERROR(IF(VLOOKUP($E135,'May 2016'!D134:Z633,3,FALSE)=G135,"-","Wrong PO"),"new")</f>
        <v>new</v>
      </c>
      <c r="CO135" s="32" t="str">
        <f>IF(CN135="wrong PO",(VLOOKUP($E135,'May 2016'!D134:Z633,3,FALSE)),"")</f>
        <v/>
      </c>
      <c r="CP135" s="29" t="str">
        <f>IFERROR(IF(VLOOKUP($E135,'Apr 2016'!$D$1:$Z$500,3,FALSE)=G135,"-","Wrong PO"),"new")</f>
        <v>-</v>
      </c>
      <c r="CQ135" s="32" t="str">
        <f>IF(CP135="wrong PO",(VLOOKUP($E135,'Apr 2016'!$D$1:$Z$500,3,FALSE)),"")</f>
        <v/>
      </c>
      <c r="CR135" s="32" t="str">
        <f>IFERROR(IF(VLOOKUP($E135,'Mar 2016'!$D$1:$Z$500,3,FALSE)=G135,"-","Wrong PO"),"new")</f>
        <v>-</v>
      </c>
      <c r="CS135" s="32" t="str">
        <f>IF(CP135="wrong PO",(VLOOKUP($E135,'Mar 2016'!$D$1:$Z$500,3,FALSE)),"")</f>
        <v/>
      </c>
      <c r="CT135" s="32" t="str">
        <f>IFERROR(IF(VLOOKUP($E135,'Feb 2016'!$D$1:$Z$500,3,FALSE)=G135,"-","Wrong PO"),"new")</f>
        <v>-</v>
      </c>
      <c r="CU135" s="32" t="str">
        <f>IF(CP135="wrong PO",(VLOOKUP($E135,'Feb 2016'!$D$1:$Z$500,3,FALSE)),"")</f>
        <v/>
      </c>
      <c r="CV135" s="29" t="str">
        <f>IFERROR(IF(VLOOKUP($E135,'Jan 2016'!$D$1:$Z$500,3,FALSE)=G135,"-","Wrong PO"),"new")</f>
        <v>-</v>
      </c>
      <c r="CW135" s="32" t="str">
        <f>IF(CV135="wrong PO",(VLOOKUP($E135,'Jan 2016'!$D$1:$Z$500,3,FALSE)),"")</f>
        <v/>
      </c>
      <c r="CX135" s="29" t="str">
        <f>IFERROR(IF(VLOOKUP($E135,'Dec 2015'!$D$1:$Z$500,3,FALSE)=G135,"-","Wrong PO"),"new")</f>
        <v>new</v>
      </c>
      <c r="CY135" s="32" t="str">
        <f>IF(CX135="wrong PO",(VLOOKUP($E135,'Dec 2015'!$D$1:$Z$500,3,FALSE)),"")</f>
        <v/>
      </c>
      <c r="CZ135" s="29" t="str">
        <f>IFERROR(IF(VLOOKUP($E135,'Nov 2015'!$D$1:$Z$500,3,FALSE)=G135,"-","Wrong PO"),"new")</f>
        <v>new</v>
      </c>
      <c r="DA135" s="32" t="str">
        <f>IF(CZ135="wrong PO",(VLOOKUP($E135,'Nov 2015'!$D$1:$Z$500,3,FALSE)),"")</f>
        <v/>
      </c>
      <c r="DB135" s="29" t="str">
        <f>IFERROR(IF(VLOOKUP($E135,'Oct 2015'!$D$1:$Z$500,3,FALSE)=G135,"-","Wrong PO"),"new")</f>
        <v>new</v>
      </c>
      <c r="DC135" s="32" t="str">
        <f>IF(DB135="wrong PO",(VLOOKUP($E135,'Oct 2015'!$D$1:$Z$500,3,FALSE)),"")</f>
        <v/>
      </c>
      <c r="DD135" s="29" t="str">
        <f>IFERROR(IF(VLOOKUP($E135,'Sep 2015'!$D$1:$Z$500,3,FALSE)=G135,"-","Wrong PO"),"new")</f>
        <v>new</v>
      </c>
      <c r="DE135" s="32" t="str">
        <f>IF(DD135="wrong PO",(VLOOKUP($E135,'Sep 2015'!$D$1:$Z$500,3,FALSE)),"")</f>
        <v/>
      </c>
    </row>
    <row r="136" spans="1:109">
      <c r="A136" s="115">
        <v>135</v>
      </c>
      <c r="B136" s="2" t="s">
        <v>841</v>
      </c>
      <c r="C136" s="2" t="s">
        <v>510</v>
      </c>
      <c r="D136" s="2" t="s">
        <v>25</v>
      </c>
      <c r="E136" s="2" t="s">
        <v>134</v>
      </c>
      <c r="F136" s="2" t="s">
        <v>504</v>
      </c>
      <c r="G136" s="21" t="s">
        <v>135</v>
      </c>
      <c r="H136" s="21" t="str">
        <f>IFERROR(VLOOKUP($E136,'Wayne Master'!$B$1:$C$315,2,FALSE),"not on master")</f>
        <v>P0770683</v>
      </c>
      <c r="I136" s="11" t="s">
        <v>2068</v>
      </c>
      <c r="J136" s="3">
        <v>42444</v>
      </c>
      <c r="K136" s="2" t="s">
        <v>39</v>
      </c>
      <c r="L136" s="2" t="s">
        <v>381</v>
      </c>
      <c r="M136" s="2" t="s">
        <v>30</v>
      </c>
      <c r="N136" s="2" t="s">
        <v>31</v>
      </c>
      <c r="O136" s="2" t="s">
        <v>32</v>
      </c>
      <c r="P136" s="4">
        <v>16</v>
      </c>
      <c r="Q136" s="4">
        <v>78706</v>
      </c>
      <c r="R136" s="4">
        <v>78690</v>
      </c>
      <c r="S136" s="5">
        <v>1329.86</v>
      </c>
      <c r="T136" s="4">
        <v>0</v>
      </c>
      <c r="U136" s="4">
        <v>0</v>
      </c>
      <c r="V136" s="4">
        <v>0</v>
      </c>
      <c r="W136" s="5">
        <v>0</v>
      </c>
      <c r="X136" s="5">
        <v>0</v>
      </c>
      <c r="Y136" s="14">
        <v>1329.86</v>
      </c>
      <c r="Z136" s="14">
        <v>0</v>
      </c>
      <c r="AA136" s="14">
        <v>1329.86</v>
      </c>
      <c r="AB136" s="4">
        <v>24580</v>
      </c>
      <c r="AC136" s="55"/>
      <c r="AD136" s="59">
        <f t="shared" si="12"/>
        <v>1329.86</v>
      </c>
      <c r="AE136" s="59">
        <f t="shared" si="13"/>
        <v>1330.1313999999998</v>
      </c>
      <c r="AF136" s="102">
        <f>IFERROR(IFERROR(VLOOKUP($G136,'FPO034'!$J$9:$Q$196,7,FALSE),(VLOOKUP($H136,'FPO034'!$J$9:$Q$196,7,FALSE))),"No PO")</f>
        <v>11806.8</v>
      </c>
      <c r="AG136" s="102">
        <f>IFERROR(IFERROR(VLOOKUP($G136,'FPO034'!$J$9:$Q$196,8,FALSE),(VLOOKUP($H136,'FPO034'!$J$9:$Q$196,8,FALSE))),"No PO")</f>
        <v>0</v>
      </c>
      <c r="AH136" s="102" t="str">
        <f t="shared" si="14"/>
        <v>--</v>
      </c>
      <c r="AI136" s="59">
        <f>IFERROR(VLOOKUP($E136,'Rev2 Aug 16'!$D$1:$Z$300,22,FALSE),"-")</f>
        <v>1329.86</v>
      </c>
      <c r="AJ136" s="59" t="str">
        <f>IFERROR(VLOOKUP($E136,'Rev2 Aug 16'!$D$1:$Z$300,5,FALSE),"-")</f>
        <v>WAY2001H6AR</v>
      </c>
      <c r="AK136" s="59" t="str">
        <f>IFERROR(VLOOKUP(AJ136,'Paid Invoices'!$F$6:$I$381,3,FALSE),"")</f>
        <v/>
      </c>
      <c r="AL136" s="59" t="str">
        <f>IFERROR(VLOOKUP(AJ136,'Open Invoices'!$D$1:$E$3000,2,FALSE),"")</f>
        <v/>
      </c>
      <c r="AM136" s="59" t="str">
        <f>IFERROR(VLOOKUP($E136,'Rev2 July 16'!$D$1:$Z$300,22,FALSE),"-")</f>
        <v>-</v>
      </c>
      <c r="AN136" s="59" t="str">
        <f>IFERROR(VLOOKUP($E136,'Rev2 July 16'!$D$1:$Z$300,5,FALSE),"-")</f>
        <v>-</v>
      </c>
      <c r="AO136" s="59" t="str">
        <f>IFERROR(VLOOKUP(AN136,'Paid Invoices'!$F$6:$I$381,3,FALSE),"")</f>
        <v/>
      </c>
      <c r="AP136" s="59" t="str">
        <f>IFERROR(VLOOKUP(AN136,'Open Invoices'!$D$1:$E$3000,2,FALSE),"")</f>
        <v/>
      </c>
      <c r="AQ136" s="59">
        <f>IFERROR(VLOOKUP($E136,'Rev June 16'!$D$1:$Z$300,22,FALSE),"-")</f>
        <v>0</v>
      </c>
      <c r="AR136" s="59" t="str">
        <f>IFERROR(VLOOKUP($E136,'Rev June 16'!$D$1:$Z$300,4,FALSE),"-")</f>
        <v>WAY2001F6AR</v>
      </c>
      <c r="AS136" s="59" t="str">
        <f>IFERROR(VLOOKUP(AR136,'Paid Invoices'!$F$6:$I$381,3,FALSE),"")</f>
        <v/>
      </c>
      <c r="AT136" s="59" t="str">
        <f>IFERROR(VLOOKUP(AR136,'Open Invoices'!$D$1:$E$3000,2,FALSE),"")</f>
        <v/>
      </c>
      <c r="AU136" s="59" t="str">
        <f>IFERROR(VLOOKUP($E136,'May 2016'!$D$1:$Z$300,22,FALSE),"-")</f>
        <v>-</v>
      </c>
      <c r="AV136" s="59" t="str">
        <f>IFERROR(VLOOKUP($E136,'May 2016'!$D$1:$Z$300,4,FALSE),"-")</f>
        <v>-</v>
      </c>
      <c r="AW136" s="59" t="str">
        <f>IFERROR(VLOOKUP(AV136,'Paid Invoices'!$F$6:$I$381,3,FALSE),"")</f>
        <v/>
      </c>
      <c r="AX136" s="59" t="str">
        <f>IFERROR(VLOOKUP(AV136,'Open Invoices'!$D$1:$E$3000,2,FALSE),"")</f>
        <v/>
      </c>
      <c r="AY136" s="59" t="str">
        <f>IFERROR(VLOOKUP($E136,'Apr 2016'!$D$1:$Z$300,22,FALSE),"-")</f>
        <v>-</v>
      </c>
      <c r="AZ136" s="59" t="str">
        <f>IFERROR(VLOOKUP($E136,'Apr 2016'!$D$1:$Z$300,4,FALSE),"-")</f>
        <v>-</v>
      </c>
      <c r="BA136" s="59" t="str">
        <f>IFERROR(VLOOKUP(AZ136,'Paid Invoices'!$F$6:$I$381,3,FALSE),"")</f>
        <v/>
      </c>
      <c r="BB136" s="59" t="str">
        <f>IFERROR(VLOOKUP(AZ136,'Open Invoices'!$D$1:$E$3000,2,FALSE),"")</f>
        <v/>
      </c>
      <c r="BC136" s="59">
        <f>IFERROR(VLOOKUP($E136,'Mar 2016'!$D$1:$Z$300,22,FALSE),"-")</f>
        <v>0</v>
      </c>
      <c r="BD136" s="59" t="str">
        <f>IFERROR(VLOOKUP($E136,'Mar 2016'!$D$1:$Z$300,4,FALSE),"-")</f>
        <v>WAY2001C6AL</v>
      </c>
      <c r="BE136" s="59" t="str">
        <f>IFERROR(VLOOKUP(BD136,'Paid Invoices'!$F$6:$I$381,3,FALSE),"")</f>
        <v/>
      </c>
      <c r="BF136" s="59" t="str">
        <f>IFERROR(VLOOKUP(BD136,'Open Invoices'!$D$1:$E$3000,2,FALSE),"")</f>
        <v/>
      </c>
      <c r="BG136" s="59" t="str">
        <f>IFERROR(VLOOKUP($E136,'Feb 2016'!$D$1:$Z$300,22,FALSE),"-")</f>
        <v>-</v>
      </c>
      <c r="BH136" s="59" t="str">
        <f>IFERROR(VLOOKUP($E136,'Feb 2016'!$D$1:$Z$300,4,FALSE),"-")</f>
        <v>-</v>
      </c>
      <c r="BI136" s="59" t="str">
        <f>IFERROR(VLOOKUP(BH136,'Paid Invoices'!$F$6:$I$381,3,FALSE),"")</f>
        <v/>
      </c>
      <c r="BJ136" s="59" t="str">
        <f>IFERROR(VLOOKUP(BH136,'Open Invoices'!$D$1:$E$3000,2,FALSE),"")</f>
        <v/>
      </c>
      <c r="BK136" s="59" t="str">
        <f>IFERROR(VLOOKUP($E136,'Jan 2016'!$D$1:$Z$300,22,FALSE),"-")</f>
        <v>-</v>
      </c>
      <c r="BL136" s="59" t="str">
        <f>IFERROR(VLOOKUP($E136,'Jan 2016'!$D$1:$Z$300,4,FALSE),"-")</f>
        <v>-</v>
      </c>
      <c r="BM136" s="59" t="str">
        <f>IFERROR(VLOOKUP(BL136,'Paid Invoices'!$F$6:$I$381,3,FALSE),"")</f>
        <v/>
      </c>
      <c r="BN136" s="59" t="str">
        <f>IFERROR(VLOOKUP(BL136,'Open Invoices'!$D$1:$E$3000,2,FALSE),"")</f>
        <v/>
      </c>
      <c r="BO136" s="59" t="str">
        <f>IFERROR(VLOOKUP($E136,'Dec 2015'!$D$1:$Z$300,22,FALSE),"-")</f>
        <v>-</v>
      </c>
      <c r="BP136" s="59" t="str">
        <f>IFERROR(VLOOKUP($E136,'Dec 2015'!$D$1:$Z$300,4,FALSE),"-")</f>
        <v>-</v>
      </c>
      <c r="BQ136" s="59" t="str">
        <f>IFERROR(VLOOKUP(BP136,'Paid Invoices'!$F$6:$I$381,3,FALSE),"")</f>
        <v/>
      </c>
      <c r="BR136" s="59" t="str">
        <f>IFERROR(VLOOKUP(BP136,'Open Invoices'!$D$1:$E$3000,2,FALSE),"")</f>
        <v/>
      </c>
      <c r="BS136" s="59" t="str">
        <f>IFERROR(VLOOKUP($E136,'Nov 2015'!$D$1:$Z$300,22,FALSE),"-")</f>
        <v>-</v>
      </c>
      <c r="BT136" s="59" t="str">
        <f>IFERROR(VLOOKUP($E136,'Nov 2015'!$D$1:$Z$300,4,FALSE),"-")</f>
        <v>-</v>
      </c>
      <c r="BU136" s="59" t="str">
        <f>IFERROR(VLOOKUP(BT136,'Paid Invoices'!$F$6:$I$381,3,FALSE),"")</f>
        <v/>
      </c>
      <c r="BV136" s="59" t="str">
        <f>IFERROR(VLOOKUP(BT136,'Open Invoices'!$D$1:$E$3000,2,FALSE),"")</f>
        <v/>
      </c>
      <c r="BW136" s="59" t="str">
        <f>IFERROR(VLOOKUP($E136,'Oct 2015'!$D$1:$Z$300,22,FALSE),"-")</f>
        <v>-</v>
      </c>
      <c r="BX136" s="59" t="str">
        <f>IFERROR(VLOOKUP($E136,'Oct 2015'!$D$1:$Z$300,4,FALSE),"-")</f>
        <v>-</v>
      </c>
      <c r="BY136" s="59" t="str">
        <f>IFERROR(VLOOKUP(BX136,'Paid Invoices'!$F$6:$I$381,3,FALSE),"")</f>
        <v/>
      </c>
      <c r="BZ136" s="59" t="str">
        <f>IFERROR(VLOOKUP(BX136,'Open Invoices'!$D$1:$E$3000,2,FALSE),"")</f>
        <v/>
      </c>
      <c r="CA136" s="59" t="str">
        <f>IFERROR(VLOOKUP($E136,'Sep 2015'!$D$1:$Z$300,22,FALSE),"-")</f>
        <v>-</v>
      </c>
      <c r="CB136" s="59" t="str">
        <f>IFERROR(VLOOKUP($E136,'Sep 2015'!$D$1:$Z$300,4,FALSE),"-")</f>
        <v>-</v>
      </c>
      <c r="CC136" s="59" t="str">
        <f>IFERROR(VLOOKUP(CB136,'Paid Invoices'!$F$6:$I$381,3,FALSE),"")</f>
        <v/>
      </c>
      <c r="CD136" s="59" t="str">
        <f>IFERROR(VLOOKUP(CB136,'Open Invoices'!$D$1:$E$3000,2,FALSE),"")</f>
        <v/>
      </c>
      <c r="CE136" s="52"/>
      <c r="CF136" s="52" t="s">
        <v>2115</v>
      </c>
      <c r="CG136" s="49" t="str">
        <f>IFERROR(IFERROR(VLOOKUP($E136,'Asset Group  All Assets'!$B$1:$C$500,2,FALSE),(VLOOKUP($E136,'Missing-WSU-POs'!$B$1:$D$500,3,FALSE))),"?")</f>
        <v>P0770683</v>
      </c>
      <c r="CH136" s="31" t="str">
        <f t="shared" si="11"/>
        <v>P0770683</v>
      </c>
      <c r="CI136" s="31" t="str">
        <f t="shared" si="10"/>
        <v/>
      </c>
      <c r="CJ136" s="29" t="str">
        <f>IFERROR(IF(VLOOKUP($E136,'Org July 2016 '!$D$1:$Z$500,3,FALSE)=G136,"-","Wrong PO"),"new")</f>
        <v>Wrong PO</v>
      </c>
      <c r="CK136" s="32">
        <f>IF(CJ136="wrong PO",(VLOOKUP($E136,'Org July 2016 '!$D$1:$Z$500,3,FALSE)),"")</f>
        <v>0</v>
      </c>
      <c r="CL136" s="29" t="str">
        <f>IFERROR(IF(VLOOKUP($E136,'Org June 2016 '!$D$1:$Z$500,3,FALSE)=G136,"-","Wrong PO"),"new")</f>
        <v>Wrong PO</v>
      </c>
      <c r="CM136" s="32">
        <f>IF(CL136="wrong PO",(VLOOKUP($E136,'Org June 2016 '!$D$1:$Z$500,3,FALSE)),"")</f>
        <v>0</v>
      </c>
      <c r="CN136" s="29" t="str">
        <f>IFERROR(IF(VLOOKUP($E136,'May 2016'!D135:Z634,3,FALSE)=G136,"-","Wrong PO"),"new")</f>
        <v>new</v>
      </c>
      <c r="CO136" s="32" t="str">
        <f>IF(CN136="wrong PO",(VLOOKUP($E136,'May 2016'!D135:Z634,3,FALSE)),"")</f>
        <v/>
      </c>
      <c r="CP136" s="29" t="str">
        <f>IFERROR(IF(VLOOKUP($E136,'Apr 2016'!$D$1:$Z$500,3,FALSE)=G136,"-","Wrong PO"),"new")</f>
        <v>new</v>
      </c>
      <c r="CQ136" s="32" t="str">
        <f>IF(CP136="wrong PO",(VLOOKUP($E136,'Apr 2016'!$D$1:$Z$500,3,FALSE)),"")</f>
        <v/>
      </c>
      <c r="CR136" s="32" t="str">
        <f>IFERROR(IF(VLOOKUP($E136,'Mar 2016'!$D$1:$Z$500,3,FALSE)=G136,"-","Wrong PO"),"new")</f>
        <v>-</v>
      </c>
      <c r="CS136" s="32" t="str">
        <f>IF(CP136="wrong PO",(VLOOKUP($E136,'Mar 2016'!$D$1:$Z$500,3,FALSE)),"")</f>
        <v/>
      </c>
      <c r="CT136" s="32" t="str">
        <f>IFERROR(IF(VLOOKUP($E136,'Feb 2016'!$D$1:$Z$500,3,FALSE)=G136,"-","Wrong PO"),"new")</f>
        <v>new</v>
      </c>
      <c r="CU136" s="32" t="str">
        <f>IF(CP136="wrong PO",(VLOOKUP($E136,'Feb 2016'!$D$1:$Z$500,3,FALSE)),"")</f>
        <v/>
      </c>
      <c r="CV136" s="29" t="str">
        <f>IFERROR(IF(VLOOKUP($E136,'Jan 2016'!$D$1:$Z$500,3,FALSE)=G136,"-","Wrong PO"),"new")</f>
        <v>new</v>
      </c>
      <c r="CW136" s="32" t="str">
        <f>IF(CV136="wrong PO",(VLOOKUP($E136,'Jan 2016'!$D$1:$Z$500,3,FALSE)),"")</f>
        <v/>
      </c>
      <c r="CX136" s="29" t="str">
        <f>IFERROR(IF(VLOOKUP($E136,'Dec 2015'!$D$1:$Z$500,3,FALSE)=G136,"-","Wrong PO"),"new")</f>
        <v>new</v>
      </c>
      <c r="CY136" s="32" t="str">
        <f>IF(CX136="wrong PO",(VLOOKUP($E136,'Dec 2015'!$D$1:$Z$500,3,FALSE)),"")</f>
        <v/>
      </c>
      <c r="CZ136" s="29" t="str">
        <f>IFERROR(IF(VLOOKUP($E136,'Nov 2015'!$D$1:$Z$500,3,FALSE)=G136,"-","Wrong PO"),"new")</f>
        <v>new</v>
      </c>
      <c r="DA136" s="32" t="str">
        <f>IF(CZ136="wrong PO",(VLOOKUP($E136,'Nov 2015'!$D$1:$Z$500,3,FALSE)),"")</f>
        <v/>
      </c>
      <c r="DB136" s="29" t="str">
        <f>IFERROR(IF(VLOOKUP($E136,'Oct 2015'!$D$1:$Z$500,3,FALSE)=G136,"-","Wrong PO"),"new")</f>
        <v>new</v>
      </c>
      <c r="DC136" s="32" t="str">
        <f>IF(DB136="wrong PO",(VLOOKUP($E136,'Oct 2015'!$D$1:$Z$500,3,FALSE)),"")</f>
        <v/>
      </c>
      <c r="DD136" s="29" t="str">
        <f>IFERROR(IF(VLOOKUP($E136,'Sep 2015'!$D$1:$Z$500,3,FALSE)=G136,"-","Wrong PO"),"new")</f>
        <v>new</v>
      </c>
      <c r="DE136" s="32" t="str">
        <f>IF(DD136="wrong PO",(VLOOKUP($E136,'Sep 2015'!$D$1:$Z$500,3,FALSE)),"")</f>
        <v/>
      </c>
    </row>
    <row r="137" spans="1:109">
      <c r="A137" s="115">
        <v>136</v>
      </c>
      <c r="B137" s="2" t="s">
        <v>841</v>
      </c>
      <c r="C137" s="2" t="s">
        <v>510</v>
      </c>
      <c r="D137" s="2" t="s">
        <v>25</v>
      </c>
      <c r="E137" s="2" t="s">
        <v>139</v>
      </c>
      <c r="F137" s="2" t="s">
        <v>504</v>
      </c>
      <c r="G137" s="21" t="s">
        <v>135</v>
      </c>
      <c r="H137" s="21" t="str">
        <f>IFERROR(VLOOKUP($E137,'Wayne Master'!$B$1:$C$315,2,FALSE),"not on master")</f>
        <v>P0770683</v>
      </c>
      <c r="I137" s="11" t="s">
        <v>2068</v>
      </c>
      <c r="J137" s="3">
        <v>42444</v>
      </c>
      <c r="K137" s="2" t="s">
        <v>39</v>
      </c>
      <c r="L137" s="2" t="s">
        <v>381</v>
      </c>
      <c r="M137" s="2" t="s">
        <v>30</v>
      </c>
      <c r="N137" s="2" t="s">
        <v>31</v>
      </c>
      <c r="O137" s="2" t="s">
        <v>32</v>
      </c>
      <c r="P137" s="4">
        <v>20</v>
      </c>
      <c r="Q137" s="4">
        <v>151981</v>
      </c>
      <c r="R137" s="4">
        <v>151961</v>
      </c>
      <c r="S137" s="5">
        <v>2568.14</v>
      </c>
      <c r="T137" s="4">
        <v>0</v>
      </c>
      <c r="U137" s="4">
        <v>0</v>
      </c>
      <c r="V137" s="4">
        <v>0</v>
      </c>
      <c r="W137" s="5">
        <v>0</v>
      </c>
      <c r="X137" s="5">
        <v>0</v>
      </c>
      <c r="Y137" s="14">
        <v>2568.14</v>
      </c>
      <c r="Z137" s="14">
        <v>0</v>
      </c>
      <c r="AA137" s="14">
        <v>2568.14</v>
      </c>
      <c r="AB137" s="4">
        <v>24580</v>
      </c>
      <c r="AC137" s="55"/>
      <c r="AD137" s="59">
        <f t="shared" si="12"/>
        <v>2568.14</v>
      </c>
      <c r="AE137" s="59">
        <f t="shared" si="13"/>
        <v>2568.4788999999996</v>
      </c>
      <c r="AF137" s="102">
        <f>IFERROR(IFERROR(VLOOKUP($G137,'FPO034'!$J$9:$Q$196,7,FALSE),(VLOOKUP($H137,'FPO034'!$J$9:$Q$196,7,FALSE))),"No PO")</f>
        <v>11806.8</v>
      </c>
      <c r="AG137" s="102">
        <f>IFERROR(IFERROR(VLOOKUP($G137,'FPO034'!$J$9:$Q$196,8,FALSE),(VLOOKUP($H137,'FPO034'!$J$9:$Q$196,8,FALSE))),"No PO")</f>
        <v>0</v>
      </c>
      <c r="AH137" s="102" t="str">
        <f t="shared" si="14"/>
        <v>--</v>
      </c>
      <c r="AI137" s="59">
        <f>IFERROR(VLOOKUP($E137,'Rev2 Aug 16'!$D$1:$Z$300,22,FALSE),"-")</f>
        <v>2568.14</v>
      </c>
      <c r="AJ137" s="59" t="str">
        <f>IFERROR(VLOOKUP($E137,'Rev2 Aug 16'!$D$1:$Z$300,5,FALSE),"-")</f>
        <v>WAY2001H6AR</v>
      </c>
      <c r="AK137" s="59" t="str">
        <f>IFERROR(VLOOKUP(AJ137,'Paid Invoices'!$F$6:$I$381,3,FALSE),"")</f>
        <v/>
      </c>
      <c r="AL137" s="59" t="str">
        <f>IFERROR(VLOOKUP(AJ137,'Open Invoices'!$D$1:$E$3000,2,FALSE),"")</f>
        <v/>
      </c>
      <c r="AM137" s="59" t="str">
        <f>IFERROR(VLOOKUP($E137,'Rev2 July 16'!$D$1:$Z$300,22,FALSE),"-")</f>
        <v>-</v>
      </c>
      <c r="AN137" s="59" t="str">
        <f>IFERROR(VLOOKUP($E137,'Rev2 July 16'!$D$1:$Z$300,5,FALSE),"-")</f>
        <v>-</v>
      </c>
      <c r="AO137" s="59" t="str">
        <f>IFERROR(VLOOKUP(AN137,'Paid Invoices'!$F$6:$I$381,3,FALSE),"")</f>
        <v/>
      </c>
      <c r="AP137" s="59" t="str">
        <f>IFERROR(VLOOKUP(AN137,'Open Invoices'!$D$1:$E$3000,2,FALSE),"")</f>
        <v/>
      </c>
      <c r="AQ137" s="59">
        <f>IFERROR(VLOOKUP($E137,'Rev June 16'!$D$1:$Z$300,22,FALSE),"-")</f>
        <v>0</v>
      </c>
      <c r="AR137" s="59" t="str">
        <f>IFERROR(VLOOKUP($E137,'Rev June 16'!$D$1:$Z$300,4,FALSE),"-")</f>
        <v>WAY2001F6AR</v>
      </c>
      <c r="AS137" s="59" t="str">
        <f>IFERROR(VLOOKUP(AR137,'Paid Invoices'!$F$6:$I$381,3,FALSE),"")</f>
        <v/>
      </c>
      <c r="AT137" s="59" t="str">
        <f>IFERROR(VLOOKUP(AR137,'Open Invoices'!$D$1:$E$3000,2,FALSE),"")</f>
        <v/>
      </c>
      <c r="AU137" s="59" t="str">
        <f>IFERROR(VLOOKUP($E137,'May 2016'!$D$1:$Z$300,22,FALSE),"-")</f>
        <v>-</v>
      </c>
      <c r="AV137" s="59" t="str">
        <f>IFERROR(VLOOKUP($E137,'May 2016'!$D$1:$Z$300,4,FALSE),"-")</f>
        <v>-</v>
      </c>
      <c r="AW137" s="59" t="str">
        <f>IFERROR(VLOOKUP(AV137,'Paid Invoices'!$F$6:$I$381,3,FALSE),"")</f>
        <v/>
      </c>
      <c r="AX137" s="59" t="str">
        <f>IFERROR(VLOOKUP(AV137,'Open Invoices'!$D$1:$E$3000,2,FALSE),"")</f>
        <v/>
      </c>
      <c r="AY137" s="59" t="str">
        <f>IFERROR(VLOOKUP($E137,'Apr 2016'!$D$1:$Z$300,22,FALSE),"-")</f>
        <v>-</v>
      </c>
      <c r="AZ137" s="59" t="str">
        <f>IFERROR(VLOOKUP($E137,'Apr 2016'!$D$1:$Z$300,4,FALSE),"-")</f>
        <v>-</v>
      </c>
      <c r="BA137" s="59" t="str">
        <f>IFERROR(VLOOKUP(AZ137,'Paid Invoices'!$F$6:$I$381,3,FALSE),"")</f>
        <v/>
      </c>
      <c r="BB137" s="59" t="str">
        <f>IFERROR(VLOOKUP(AZ137,'Open Invoices'!$D$1:$E$3000,2,FALSE),"")</f>
        <v/>
      </c>
      <c r="BC137" s="59">
        <f>IFERROR(VLOOKUP($E137,'Mar 2016'!$D$1:$Z$300,22,FALSE),"-")</f>
        <v>0</v>
      </c>
      <c r="BD137" s="59" t="str">
        <f>IFERROR(VLOOKUP($E137,'Mar 2016'!$D$1:$Z$300,4,FALSE),"-")</f>
        <v>WAY2001C6AL</v>
      </c>
      <c r="BE137" s="59" t="str">
        <f>IFERROR(VLOOKUP(BD137,'Paid Invoices'!$F$6:$I$381,3,FALSE),"")</f>
        <v/>
      </c>
      <c r="BF137" s="59" t="str">
        <f>IFERROR(VLOOKUP(BD137,'Open Invoices'!$D$1:$E$3000,2,FALSE),"")</f>
        <v/>
      </c>
      <c r="BG137" s="59" t="str">
        <f>IFERROR(VLOOKUP($E137,'Feb 2016'!$D$1:$Z$300,22,FALSE),"-")</f>
        <v>-</v>
      </c>
      <c r="BH137" s="59" t="str">
        <f>IFERROR(VLOOKUP($E137,'Feb 2016'!$D$1:$Z$300,4,FALSE),"-")</f>
        <v>-</v>
      </c>
      <c r="BI137" s="59" t="str">
        <f>IFERROR(VLOOKUP(BH137,'Paid Invoices'!$F$6:$I$381,3,FALSE),"")</f>
        <v/>
      </c>
      <c r="BJ137" s="59" t="str">
        <f>IFERROR(VLOOKUP(BH137,'Open Invoices'!$D$1:$E$3000,2,FALSE),"")</f>
        <v/>
      </c>
      <c r="BK137" s="59" t="str">
        <f>IFERROR(VLOOKUP($E137,'Jan 2016'!$D$1:$Z$300,22,FALSE),"-")</f>
        <v>-</v>
      </c>
      <c r="BL137" s="59" t="str">
        <f>IFERROR(VLOOKUP($E137,'Jan 2016'!$D$1:$Z$300,4,FALSE),"-")</f>
        <v>-</v>
      </c>
      <c r="BM137" s="59" t="str">
        <f>IFERROR(VLOOKUP(BL137,'Paid Invoices'!$F$6:$I$381,3,FALSE),"")</f>
        <v/>
      </c>
      <c r="BN137" s="59" t="str">
        <f>IFERROR(VLOOKUP(BL137,'Open Invoices'!$D$1:$E$3000,2,FALSE),"")</f>
        <v/>
      </c>
      <c r="BO137" s="59" t="str">
        <f>IFERROR(VLOOKUP($E137,'Dec 2015'!$D$1:$Z$300,22,FALSE),"-")</f>
        <v>-</v>
      </c>
      <c r="BP137" s="59" t="str">
        <f>IFERROR(VLOOKUP($E137,'Dec 2015'!$D$1:$Z$300,4,FALSE),"-")</f>
        <v>-</v>
      </c>
      <c r="BQ137" s="59" t="str">
        <f>IFERROR(VLOOKUP(BP137,'Paid Invoices'!$F$6:$I$381,3,FALSE),"")</f>
        <v/>
      </c>
      <c r="BR137" s="59" t="str">
        <f>IFERROR(VLOOKUP(BP137,'Open Invoices'!$D$1:$E$3000,2,FALSE),"")</f>
        <v/>
      </c>
      <c r="BS137" s="59" t="str">
        <f>IFERROR(VLOOKUP($E137,'Nov 2015'!$D$1:$Z$300,22,FALSE),"-")</f>
        <v>-</v>
      </c>
      <c r="BT137" s="59" t="str">
        <f>IFERROR(VLOOKUP($E137,'Nov 2015'!$D$1:$Z$300,4,FALSE),"-")</f>
        <v>-</v>
      </c>
      <c r="BU137" s="59" t="str">
        <f>IFERROR(VLOOKUP(BT137,'Paid Invoices'!$F$6:$I$381,3,FALSE),"")</f>
        <v/>
      </c>
      <c r="BV137" s="59" t="str">
        <f>IFERROR(VLOOKUP(BT137,'Open Invoices'!$D$1:$E$3000,2,FALSE),"")</f>
        <v/>
      </c>
      <c r="BW137" s="59" t="str">
        <f>IFERROR(VLOOKUP($E137,'Oct 2015'!$D$1:$Z$300,22,FALSE),"-")</f>
        <v>-</v>
      </c>
      <c r="BX137" s="59" t="str">
        <f>IFERROR(VLOOKUP($E137,'Oct 2015'!$D$1:$Z$300,4,FALSE),"-")</f>
        <v>-</v>
      </c>
      <c r="BY137" s="59" t="str">
        <f>IFERROR(VLOOKUP(BX137,'Paid Invoices'!$F$6:$I$381,3,FALSE),"")</f>
        <v/>
      </c>
      <c r="BZ137" s="59" t="str">
        <f>IFERROR(VLOOKUP(BX137,'Open Invoices'!$D$1:$E$3000,2,FALSE),"")</f>
        <v/>
      </c>
      <c r="CA137" s="59" t="str">
        <f>IFERROR(VLOOKUP($E137,'Sep 2015'!$D$1:$Z$300,22,FALSE),"-")</f>
        <v>-</v>
      </c>
      <c r="CB137" s="59" t="str">
        <f>IFERROR(VLOOKUP($E137,'Sep 2015'!$D$1:$Z$300,4,FALSE),"-")</f>
        <v>-</v>
      </c>
      <c r="CC137" s="59" t="str">
        <f>IFERROR(VLOOKUP(CB137,'Paid Invoices'!$F$6:$I$381,3,FALSE),"")</f>
        <v/>
      </c>
      <c r="CD137" s="59" t="str">
        <f>IFERROR(VLOOKUP(CB137,'Open Invoices'!$D$1:$E$3000,2,FALSE),"")</f>
        <v/>
      </c>
      <c r="CE137" s="52"/>
      <c r="CF137" s="52" t="s">
        <v>2115</v>
      </c>
      <c r="CG137" s="49" t="str">
        <f>IFERROR(IFERROR(VLOOKUP($E137,'Asset Group  All Assets'!$B$1:$C$500,2,FALSE),(VLOOKUP($E137,'Missing-WSU-POs'!$B$1:$D$500,3,FALSE))),"?")</f>
        <v>P0770683</v>
      </c>
      <c r="CH137" s="31" t="str">
        <f t="shared" si="11"/>
        <v>P0770683</v>
      </c>
      <c r="CI137" s="31" t="str">
        <f t="shared" si="10"/>
        <v/>
      </c>
      <c r="CJ137" s="29" t="str">
        <f>IFERROR(IF(VLOOKUP($E137,'Org July 2016 '!$D$1:$Z$500,3,FALSE)=G137,"-","Wrong PO"),"new")</f>
        <v>Wrong PO</v>
      </c>
      <c r="CK137" s="32">
        <f>IF(CJ137="wrong PO",(VLOOKUP($E137,'Org July 2016 '!$D$1:$Z$500,3,FALSE)),"")</f>
        <v>0</v>
      </c>
      <c r="CL137" s="29" t="str">
        <f>IFERROR(IF(VLOOKUP($E137,'Org June 2016 '!$D$1:$Z$500,3,FALSE)=G137,"-","Wrong PO"),"new")</f>
        <v>Wrong PO</v>
      </c>
      <c r="CM137" s="32">
        <f>IF(CL137="wrong PO",(VLOOKUP($E137,'Org June 2016 '!$D$1:$Z$500,3,FALSE)),"")</f>
        <v>0</v>
      </c>
      <c r="CN137" s="29" t="str">
        <f>IFERROR(IF(VLOOKUP($E137,'May 2016'!D136:Z635,3,FALSE)=G137,"-","Wrong PO"),"new")</f>
        <v>new</v>
      </c>
      <c r="CO137" s="32" t="str">
        <f>IF(CN137="wrong PO",(VLOOKUP($E137,'May 2016'!D136:Z635,3,FALSE)),"")</f>
        <v/>
      </c>
      <c r="CP137" s="29" t="str">
        <f>IFERROR(IF(VLOOKUP($E137,'Apr 2016'!$D$1:$Z$500,3,FALSE)=G137,"-","Wrong PO"),"new")</f>
        <v>new</v>
      </c>
      <c r="CQ137" s="32" t="str">
        <f>IF(CP137="wrong PO",(VLOOKUP($E137,'Apr 2016'!$D$1:$Z$500,3,FALSE)),"")</f>
        <v/>
      </c>
      <c r="CR137" s="32" t="str">
        <f>IFERROR(IF(VLOOKUP($E137,'Mar 2016'!$D$1:$Z$500,3,FALSE)=G137,"-","Wrong PO"),"new")</f>
        <v>-</v>
      </c>
      <c r="CS137" s="32" t="str">
        <f>IF(CP137="wrong PO",(VLOOKUP($E137,'Mar 2016'!$D$1:$Z$500,3,FALSE)),"")</f>
        <v/>
      </c>
      <c r="CT137" s="32" t="str">
        <f>IFERROR(IF(VLOOKUP($E137,'Feb 2016'!$D$1:$Z$500,3,FALSE)=G137,"-","Wrong PO"),"new")</f>
        <v>new</v>
      </c>
      <c r="CU137" s="32" t="str">
        <f>IF(CP137="wrong PO",(VLOOKUP($E137,'Feb 2016'!$D$1:$Z$500,3,FALSE)),"")</f>
        <v/>
      </c>
      <c r="CV137" s="29" t="str">
        <f>IFERROR(IF(VLOOKUP($E137,'Jan 2016'!$D$1:$Z$500,3,FALSE)=G137,"-","Wrong PO"),"new")</f>
        <v>new</v>
      </c>
      <c r="CW137" s="32" t="str">
        <f>IF(CV137="wrong PO",(VLOOKUP($E137,'Jan 2016'!$D$1:$Z$500,3,FALSE)),"")</f>
        <v/>
      </c>
      <c r="CX137" s="29" t="str">
        <f>IFERROR(IF(VLOOKUP($E137,'Dec 2015'!$D$1:$Z$500,3,FALSE)=G137,"-","Wrong PO"),"new")</f>
        <v>new</v>
      </c>
      <c r="CY137" s="32" t="str">
        <f>IF(CX137="wrong PO",(VLOOKUP($E137,'Dec 2015'!$D$1:$Z$500,3,FALSE)),"")</f>
        <v/>
      </c>
      <c r="CZ137" s="29" t="str">
        <f>IFERROR(IF(VLOOKUP($E137,'Nov 2015'!$D$1:$Z$500,3,FALSE)=G137,"-","Wrong PO"),"new")</f>
        <v>new</v>
      </c>
      <c r="DA137" s="32" t="str">
        <f>IF(CZ137="wrong PO",(VLOOKUP($E137,'Nov 2015'!$D$1:$Z$500,3,FALSE)),"")</f>
        <v/>
      </c>
      <c r="DB137" s="29" t="str">
        <f>IFERROR(IF(VLOOKUP($E137,'Oct 2015'!$D$1:$Z$500,3,FALSE)=G137,"-","Wrong PO"),"new")</f>
        <v>new</v>
      </c>
      <c r="DC137" s="32" t="str">
        <f>IF(DB137="wrong PO",(VLOOKUP($E137,'Oct 2015'!$D$1:$Z$500,3,FALSE)),"")</f>
        <v/>
      </c>
      <c r="DD137" s="29" t="str">
        <f>IFERROR(IF(VLOOKUP($E137,'Sep 2015'!$D$1:$Z$500,3,FALSE)=G137,"-","Wrong PO"),"new")</f>
        <v>new</v>
      </c>
      <c r="DE137" s="32" t="str">
        <f>IF(DD137="wrong PO",(VLOOKUP($E137,'Sep 2015'!$D$1:$Z$500,3,FALSE)),"")</f>
        <v/>
      </c>
    </row>
    <row r="138" spans="1:109">
      <c r="A138" s="115">
        <v>137</v>
      </c>
      <c r="B138" s="2" t="s">
        <v>841</v>
      </c>
      <c r="C138" s="2" t="s">
        <v>510</v>
      </c>
      <c r="D138" s="2" t="s">
        <v>25</v>
      </c>
      <c r="E138" s="2" t="s">
        <v>140</v>
      </c>
      <c r="F138" s="2" t="s">
        <v>504</v>
      </c>
      <c r="G138" s="21" t="s">
        <v>135</v>
      </c>
      <c r="H138" s="21" t="str">
        <f>IFERROR(VLOOKUP($E138,'Wayne Master'!$B$1:$C$315,2,FALSE),"not on master")</f>
        <v>P0770683</v>
      </c>
      <c r="I138" s="11" t="s">
        <v>2068</v>
      </c>
      <c r="J138" s="3">
        <v>42444</v>
      </c>
      <c r="K138" s="2" t="s">
        <v>39</v>
      </c>
      <c r="L138" s="2" t="s">
        <v>381</v>
      </c>
      <c r="M138" s="2" t="s">
        <v>30</v>
      </c>
      <c r="N138" s="2" t="s">
        <v>31</v>
      </c>
      <c r="O138" s="2" t="s">
        <v>32</v>
      </c>
      <c r="P138" s="4">
        <v>18</v>
      </c>
      <c r="Q138" s="4">
        <v>55858</v>
      </c>
      <c r="R138" s="4">
        <v>55840</v>
      </c>
      <c r="S138" s="5">
        <v>943.7</v>
      </c>
      <c r="T138" s="4">
        <v>0</v>
      </c>
      <c r="U138" s="4">
        <v>0</v>
      </c>
      <c r="V138" s="4">
        <v>0</v>
      </c>
      <c r="W138" s="5">
        <v>0</v>
      </c>
      <c r="X138" s="5">
        <v>0</v>
      </c>
      <c r="Y138" s="14">
        <v>943.7</v>
      </c>
      <c r="Z138" s="14">
        <v>0</v>
      </c>
      <c r="AA138" s="14">
        <v>943.7</v>
      </c>
      <c r="AB138" s="4">
        <v>24580</v>
      </c>
      <c r="AC138" s="55"/>
      <c r="AD138" s="59">
        <f t="shared" si="12"/>
        <v>943.7</v>
      </c>
      <c r="AE138" s="59">
        <f t="shared" si="13"/>
        <v>944.00019999999995</v>
      </c>
      <c r="AF138" s="102">
        <f>IFERROR(IFERROR(VLOOKUP($G138,'FPO034'!$J$9:$Q$196,7,FALSE),(VLOOKUP($H138,'FPO034'!$J$9:$Q$196,7,FALSE))),"No PO")</f>
        <v>11806.8</v>
      </c>
      <c r="AG138" s="102">
        <f>IFERROR(IFERROR(VLOOKUP($G138,'FPO034'!$J$9:$Q$196,8,FALSE),(VLOOKUP($H138,'FPO034'!$J$9:$Q$196,8,FALSE))),"No PO")</f>
        <v>0</v>
      </c>
      <c r="AH138" s="102" t="str">
        <f t="shared" si="14"/>
        <v>--</v>
      </c>
      <c r="AI138" s="59">
        <f>IFERROR(VLOOKUP($E138,'Rev2 Aug 16'!$D$1:$Z$300,22,FALSE),"-")</f>
        <v>943.7</v>
      </c>
      <c r="AJ138" s="59" t="str">
        <f>IFERROR(VLOOKUP($E138,'Rev2 Aug 16'!$D$1:$Z$300,5,FALSE),"-")</f>
        <v>WAY2001H6AR</v>
      </c>
      <c r="AK138" s="59" t="str">
        <f>IFERROR(VLOOKUP(AJ138,'Paid Invoices'!$F$6:$I$381,3,FALSE),"")</f>
        <v/>
      </c>
      <c r="AL138" s="59" t="str">
        <f>IFERROR(VLOOKUP(AJ138,'Open Invoices'!$D$1:$E$3000,2,FALSE),"")</f>
        <v/>
      </c>
      <c r="AM138" s="59" t="str">
        <f>IFERROR(VLOOKUP($E138,'Rev2 July 16'!$D$1:$Z$300,22,FALSE),"-")</f>
        <v>-</v>
      </c>
      <c r="AN138" s="59" t="str">
        <f>IFERROR(VLOOKUP($E138,'Rev2 July 16'!$D$1:$Z$300,5,FALSE),"-")</f>
        <v>-</v>
      </c>
      <c r="AO138" s="59" t="str">
        <f>IFERROR(VLOOKUP(AN138,'Paid Invoices'!$F$6:$I$381,3,FALSE),"")</f>
        <v/>
      </c>
      <c r="AP138" s="59" t="str">
        <f>IFERROR(VLOOKUP(AN138,'Open Invoices'!$D$1:$E$3000,2,FALSE),"")</f>
        <v/>
      </c>
      <c r="AQ138" s="59">
        <f>IFERROR(VLOOKUP($E138,'Rev June 16'!$D$1:$Z$300,22,FALSE),"-")</f>
        <v>0</v>
      </c>
      <c r="AR138" s="59" t="str">
        <f>IFERROR(VLOOKUP($E138,'Rev June 16'!$D$1:$Z$300,4,FALSE),"-")</f>
        <v>WAY2001F6AR</v>
      </c>
      <c r="AS138" s="59" t="str">
        <f>IFERROR(VLOOKUP(AR138,'Paid Invoices'!$F$6:$I$381,3,FALSE),"")</f>
        <v/>
      </c>
      <c r="AT138" s="59" t="str">
        <f>IFERROR(VLOOKUP(AR138,'Open Invoices'!$D$1:$E$3000,2,FALSE),"")</f>
        <v/>
      </c>
      <c r="AU138" s="59" t="str">
        <f>IFERROR(VLOOKUP($E138,'May 2016'!$D$1:$Z$300,22,FALSE),"-")</f>
        <v>-</v>
      </c>
      <c r="AV138" s="59" t="str">
        <f>IFERROR(VLOOKUP($E138,'May 2016'!$D$1:$Z$300,4,FALSE),"-")</f>
        <v>-</v>
      </c>
      <c r="AW138" s="59" t="str">
        <f>IFERROR(VLOOKUP(AV138,'Paid Invoices'!$F$6:$I$381,3,FALSE),"")</f>
        <v/>
      </c>
      <c r="AX138" s="59" t="str">
        <f>IFERROR(VLOOKUP(AV138,'Open Invoices'!$D$1:$E$3000,2,FALSE),"")</f>
        <v/>
      </c>
      <c r="AY138" s="59" t="str">
        <f>IFERROR(VLOOKUP($E138,'Apr 2016'!$D$1:$Z$300,22,FALSE),"-")</f>
        <v>-</v>
      </c>
      <c r="AZ138" s="59" t="str">
        <f>IFERROR(VLOOKUP($E138,'Apr 2016'!$D$1:$Z$300,4,FALSE),"-")</f>
        <v>-</v>
      </c>
      <c r="BA138" s="59" t="str">
        <f>IFERROR(VLOOKUP(AZ138,'Paid Invoices'!$F$6:$I$381,3,FALSE),"")</f>
        <v/>
      </c>
      <c r="BB138" s="59" t="str">
        <f>IFERROR(VLOOKUP(AZ138,'Open Invoices'!$D$1:$E$3000,2,FALSE),"")</f>
        <v/>
      </c>
      <c r="BC138" s="59">
        <f>IFERROR(VLOOKUP($E138,'Mar 2016'!$D$1:$Z$300,22,FALSE),"-")</f>
        <v>0</v>
      </c>
      <c r="BD138" s="59" t="str">
        <f>IFERROR(VLOOKUP($E138,'Mar 2016'!$D$1:$Z$300,4,FALSE),"-")</f>
        <v>WAY2001C6AL</v>
      </c>
      <c r="BE138" s="59" t="str">
        <f>IFERROR(VLOOKUP(BD138,'Paid Invoices'!$F$6:$I$381,3,FALSE),"")</f>
        <v/>
      </c>
      <c r="BF138" s="59" t="str">
        <f>IFERROR(VLOOKUP(BD138,'Open Invoices'!$D$1:$E$3000,2,FALSE),"")</f>
        <v/>
      </c>
      <c r="BG138" s="59" t="str">
        <f>IFERROR(VLOOKUP($E138,'Feb 2016'!$D$1:$Z$300,22,FALSE),"-")</f>
        <v>-</v>
      </c>
      <c r="BH138" s="59" t="str">
        <f>IFERROR(VLOOKUP($E138,'Feb 2016'!$D$1:$Z$300,4,FALSE),"-")</f>
        <v>-</v>
      </c>
      <c r="BI138" s="59" t="str">
        <f>IFERROR(VLOOKUP(BH138,'Paid Invoices'!$F$6:$I$381,3,FALSE),"")</f>
        <v/>
      </c>
      <c r="BJ138" s="59" t="str">
        <f>IFERROR(VLOOKUP(BH138,'Open Invoices'!$D$1:$E$3000,2,FALSE),"")</f>
        <v/>
      </c>
      <c r="BK138" s="59" t="str">
        <f>IFERROR(VLOOKUP($E138,'Jan 2016'!$D$1:$Z$300,22,FALSE),"-")</f>
        <v>-</v>
      </c>
      <c r="BL138" s="59" t="str">
        <f>IFERROR(VLOOKUP($E138,'Jan 2016'!$D$1:$Z$300,4,FALSE),"-")</f>
        <v>-</v>
      </c>
      <c r="BM138" s="59" t="str">
        <f>IFERROR(VLOOKUP(BL138,'Paid Invoices'!$F$6:$I$381,3,FALSE),"")</f>
        <v/>
      </c>
      <c r="BN138" s="59" t="str">
        <f>IFERROR(VLOOKUP(BL138,'Open Invoices'!$D$1:$E$3000,2,FALSE),"")</f>
        <v/>
      </c>
      <c r="BO138" s="59" t="str">
        <f>IFERROR(VLOOKUP($E138,'Dec 2015'!$D$1:$Z$300,22,FALSE),"-")</f>
        <v>-</v>
      </c>
      <c r="BP138" s="59" t="str">
        <f>IFERROR(VLOOKUP($E138,'Dec 2015'!$D$1:$Z$300,4,FALSE),"-")</f>
        <v>-</v>
      </c>
      <c r="BQ138" s="59" t="str">
        <f>IFERROR(VLOOKUP(BP138,'Paid Invoices'!$F$6:$I$381,3,FALSE),"")</f>
        <v/>
      </c>
      <c r="BR138" s="59" t="str">
        <f>IFERROR(VLOOKUP(BP138,'Open Invoices'!$D$1:$E$3000,2,FALSE),"")</f>
        <v/>
      </c>
      <c r="BS138" s="59" t="str">
        <f>IFERROR(VLOOKUP($E138,'Nov 2015'!$D$1:$Z$300,22,FALSE),"-")</f>
        <v>-</v>
      </c>
      <c r="BT138" s="59" t="str">
        <f>IFERROR(VLOOKUP($E138,'Nov 2015'!$D$1:$Z$300,4,FALSE),"-")</f>
        <v>-</v>
      </c>
      <c r="BU138" s="59" t="str">
        <f>IFERROR(VLOOKUP(BT138,'Paid Invoices'!$F$6:$I$381,3,FALSE),"")</f>
        <v/>
      </c>
      <c r="BV138" s="59" t="str">
        <f>IFERROR(VLOOKUP(BT138,'Open Invoices'!$D$1:$E$3000,2,FALSE),"")</f>
        <v/>
      </c>
      <c r="BW138" s="59" t="str">
        <f>IFERROR(VLOOKUP($E138,'Oct 2015'!$D$1:$Z$300,22,FALSE),"-")</f>
        <v>-</v>
      </c>
      <c r="BX138" s="59" t="str">
        <f>IFERROR(VLOOKUP($E138,'Oct 2015'!$D$1:$Z$300,4,FALSE),"-")</f>
        <v>-</v>
      </c>
      <c r="BY138" s="59" t="str">
        <f>IFERROR(VLOOKUP(BX138,'Paid Invoices'!$F$6:$I$381,3,FALSE),"")</f>
        <v/>
      </c>
      <c r="BZ138" s="59" t="str">
        <f>IFERROR(VLOOKUP(BX138,'Open Invoices'!$D$1:$E$3000,2,FALSE),"")</f>
        <v/>
      </c>
      <c r="CA138" s="59" t="str">
        <f>IFERROR(VLOOKUP($E138,'Sep 2015'!$D$1:$Z$300,22,FALSE),"-")</f>
        <v>-</v>
      </c>
      <c r="CB138" s="59" t="str">
        <f>IFERROR(VLOOKUP($E138,'Sep 2015'!$D$1:$Z$300,4,FALSE),"-")</f>
        <v>-</v>
      </c>
      <c r="CC138" s="59" t="str">
        <f>IFERROR(VLOOKUP(CB138,'Paid Invoices'!$F$6:$I$381,3,FALSE),"")</f>
        <v/>
      </c>
      <c r="CD138" s="59" t="str">
        <f>IFERROR(VLOOKUP(CB138,'Open Invoices'!$D$1:$E$3000,2,FALSE),"")</f>
        <v/>
      </c>
      <c r="CE138" s="52"/>
      <c r="CF138" s="52" t="s">
        <v>2115</v>
      </c>
      <c r="CG138" s="49" t="str">
        <f>IFERROR(IFERROR(VLOOKUP($E138,'Asset Group  All Assets'!$B$1:$C$500,2,FALSE),(VLOOKUP($E138,'Missing-WSU-POs'!$B$1:$D$500,3,FALSE))),"?")</f>
        <v>P0770683</v>
      </c>
      <c r="CH138" s="31" t="str">
        <f t="shared" si="11"/>
        <v>P0770683</v>
      </c>
      <c r="CI138" s="31" t="str">
        <f t="shared" si="10"/>
        <v/>
      </c>
      <c r="CJ138" s="29" t="str">
        <f>IFERROR(IF(VLOOKUP($E138,'Org July 2016 '!$D$1:$Z$500,3,FALSE)=G138,"-","Wrong PO"),"new")</f>
        <v>Wrong PO</v>
      </c>
      <c r="CK138" s="32">
        <f>IF(CJ138="wrong PO",(VLOOKUP($E138,'Org July 2016 '!$D$1:$Z$500,3,FALSE)),"")</f>
        <v>0</v>
      </c>
      <c r="CL138" s="29" t="str">
        <f>IFERROR(IF(VLOOKUP($E138,'Org June 2016 '!$D$1:$Z$500,3,FALSE)=G138,"-","Wrong PO"),"new")</f>
        <v>Wrong PO</v>
      </c>
      <c r="CM138" s="32">
        <f>IF(CL138="wrong PO",(VLOOKUP($E138,'Org June 2016 '!$D$1:$Z$500,3,FALSE)),"")</f>
        <v>0</v>
      </c>
      <c r="CN138" s="29" t="str">
        <f>IFERROR(IF(VLOOKUP($E138,'May 2016'!D137:Z636,3,FALSE)=G138,"-","Wrong PO"),"new")</f>
        <v>new</v>
      </c>
      <c r="CO138" s="32" t="str">
        <f>IF(CN138="wrong PO",(VLOOKUP($E138,'May 2016'!D137:Z636,3,FALSE)),"")</f>
        <v/>
      </c>
      <c r="CP138" s="29" t="str">
        <f>IFERROR(IF(VLOOKUP($E138,'Apr 2016'!$D$1:$Z$500,3,FALSE)=G138,"-","Wrong PO"),"new")</f>
        <v>new</v>
      </c>
      <c r="CQ138" s="32" t="str">
        <f>IF(CP138="wrong PO",(VLOOKUP($E138,'Apr 2016'!$D$1:$Z$500,3,FALSE)),"")</f>
        <v/>
      </c>
      <c r="CR138" s="32" t="str">
        <f>IFERROR(IF(VLOOKUP($E138,'Mar 2016'!$D$1:$Z$500,3,FALSE)=G138,"-","Wrong PO"),"new")</f>
        <v>-</v>
      </c>
      <c r="CS138" s="32" t="str">
        <f>IF(CP138="wrong PO",(VLOOKUP($E138,'Mar 2016'!$D$1:$Z$500,3,FALSE)),"")</f>
        <v/>
      </c>
      <c r="CT138" s="32" t="str">
        <f>IFERROR(IF(VLOOKUP($E138,'Feb 2016'!$D$1:$Z$500,3,FALSE)=G138,"-","Wrong PO"),"new")</f>
        <v>new</v>
      </c>
      <c r="CU138" s="32" t="str">
        <f>IF(CP138="wrong PO",(VLOOKUP($E138,'Feb 2016'!$D$1:$Z$500,3,FALSE)),"")</f>
        <v/>
      </c>
      <c r="CV138" s="29" t="str">
        <f>IFERROR(IF(VLOOKUP($E138,'Jan 2016'!$D$1:$Z$500,3,FALSE)=G138,"-","Wrong PO"),"new")</f>
        <v>new</v>
      </c>
      <c r="CW138" s="32" t="str">
        <f>IF(CV138="wrong PO",(VLOOKUP($E138,'Jan 2016'!$D$1:$Z$500,3,FALSE)),"")</f>
        <v/>
      </c>
      <c r="CX138" s="29" t="str">
        <f>IFERROR(IF(VLOOKUP($E138,'Dec 2015'!$D$1:$Z$500,3,FALSE)=G138,"-","Wrong PO"),"new")</f>
        <v>new</v>
      </c>
      <c r="CY138" s="32" t="str">
        <f>IF(CX138="wrong PO",(VLOOKUP($E138,'Dec 2015'!$D$1:$Z$500,3,FALSE)),"")</f>
        <v/>
      </c>
      <c r="CZ138" s="29" t="str">
        <f>IFERROR(IF(VLOOKUP($E138,'Nov 2015'!$D$1:$Z$500,3,FALSE)=G138,"-","Wrong PO"),"new")</f>
        <v>new</v>
      </c>
      <c r="DA138" s="32" t="str">
        <f>IF(CZ138="wrong PO",(VLOOKUP($E138,'Nov 2015'!$D$1:$Z$500,3,FALSE)),"")</f>
        <v/>
      </c>
      <c r="DB138" s="29" t="str">
        <f>IFERROR(IF(VLOOKUP($E138,'Oct 2015'!$D$1:$Z$500,3,FALSE)=G138,"-","Wrong PO"),"new")</f>
        <v>new</v>
      </c>
      <c r="DC138" s="32" t="str">
        <f>IF(DB138="wrong PO",(VLOOKUP($E138,'Oct 2015'!$D$1:$Z$500,3,FALSE)),"")</f>
        <v/>
      </c>
      <c r="DD138" s="29" t="str">
        <f>IFERROR(IF(VLOOKUP($E138,'Sep 2015'!$D$1:$Z$500,3,FALSE)=G138,"-","Wrong PO"),"new")</f>
        <v>new</v>
      </c>
      <c r="DE138" s="32" t="str">
        <f>IF(DD138="wrong PO",(VLOOKUP($E138,'Sep 2015'!$D$1:$Z$500,3,FALSE)),"")</f>
        <v/>
      </c>
    </row>
    <row r="139" spans="1:109">
      <c r="A139" s="115">
        <v>138</v>
      </c>
      <c r="B139" s="2" t="s">
        <v>841</v>
      </c>
      <c r="C139" s="2" t="s">
        <v>510</v>
      </c>
      <c r="D139" s="2" t="s">
        <v>48</v>
      </c>
      <c r="E139" s="2" t="s">
        <v>187</v>
      </c>
      <c r="F139" s="2" t="s">
        <v>504</v>
      </c>
      <c r="G139" s="21" t="s">
        <v>135</v>
      </c>
      <c r="H139" s="21" t="str">
        <f>IFERROR(VLOOKUP($E139,'Wayne Master'!$B$1:$C$315,2,FALSE),"not on master")</f>
        <v>P0770683</v>
      </c>
      <c r="I139" s="11" t="s">
        <v>2068</v>
      </c>
      <c r="J139" s="3">
        <v>42444</v>
      </c>
      <c r="K139" s="2" t="s">
        <v>39</v>
      </c>
      <c r="L139" s="2" t="s">
        <v>381</v>
      </c>
      <c r="M139" s="2" t="s">
        <v>30</v>
      </c>
      <c r="N139" s="2" t="s">
        <v>31</v>
      </c>
      <c r="O139" s="2" t="s">
        <v>32</v>
      </c>
      <c r="P139" s="4">
        <v>2</v>
      </c>
      <c r="Q139" s="4">
        <v>2585</v>
      </c>
      <c r="R139" s="4">
        <v>2583</v>
      </c>
      <c r="S139" s="5">
        <v>43.65</v>
      </c>
      <c r="T139" s="4">
        <v>0</v>
      </c>
      <c r="U139" s="4">
        <v>0</v>
      </c>
      <c r="V139" s="4">
        <v>0</v>
      </c>
      <c r="W139" s="5">
        <v>0</v>
      </c>
      <c r="X139" s="5">
        <v>0</v>
      </c>
      <c r="Y139" s="14">
        <v>43.65</v>
      </c>
      <c r="Z139" s="14">
        <v>0</v>
      </c>
      <c r="AA139" s="14">
        <v>43.65</v>
      </c>
      <c r="AB139" s="4">
        <v>24580</v>
      </c>
      <c r="AC139" s="55"/>
      <c r="AD139" s="59">
        <f t="shared" si="12"/>
        <v>43.65</v>
      </c>
      <c r="AE139" s="59">
        <f t="shared" si="13"/>
        <v>43.686499999999995</v>
      </c>
      <c r="AF139" s="102">
        <f>IFERROR(IFERROR(VLOOKUP($G139,'FPO034'!$J$9:$Q$196,7,FALSE),(VLOOKUP($H139,'FPO034'!$J$9:$Q$196,7,FALSE))),"No PO")</f>
        <v>11806.8</v>
      </c>
      <c r="AG139" s="102">
        <f>IFERROR(IFERROR(VLOOKUP($G139,'FPO034'!$J$9:$Q$196,8,FALSE),(VLOOKUP($H139,'FPO034'!$J$9:$Q$196,8,FALSE))),"No PO")</f>
        <v>0</v>
      </c>
      <c r="AH139" s="102" t="str">
        <f t="shared" si="14"/>
        <v>--</v>
      </c>
      <c r="AI139" s="59">
        <f>IFERROR(VLOOKUP($E139,'Rev2 Aug 16'!$D$1:$Z$300,22,FALSE),"-")</f>
        <v>43.65</v>
      </c>
      <c r="AJ139" s="59" t="str">
        <f>IFERROR(VLOOKUP($E139,'Rev2 Aug 16'!$D$1:$Z$300,5,FALSE),"-")</f>
        <v>WAY2001H6AR</v>
      </c>
      <c r="AK139" s="59" t="str">
        <f>IFERROR(VLOOKUP(AJ139,'Paid Invoices'!$F$6:$I$381,3,FALSE),"")</f>
        <v/>
      </c>
      <c r="AL139" s="59" t="str">
        <f>IFERROR(VLOOKUP(AJ139,'Open Invoices'!$D$1:$E$3000,2,FALSE),"")</f>
        <v/>
      </c>
      <c r="AM139" s="59" t="str">
        <f>IFERROR(VLOOKUP($E139,'Rev2 July 16'!$D$1:$Z$300,22,FALSE),"-")</f>
        <v>-</v>
      </c>
      <c r="AN139" s="59" t="str">
        <f>IFERROR(VLOOKUP($E139,'Rev2 July 16'!$D$1:$Z$300,5,FALSE),"-")</f>
        <v>-</v>
      </c>
      <c r="AO139" s="59" t="str">
        <f>IFERROR(VLOOKUP(AN139,'Paid Invoices'!$F$6:$I$381,3,FALSE),"")</f>
        <v/>
      </c>
      <c r="AP139" s="59" t="str">
        <f>IFERROR(VLOOKUP(AN139,'Open Invoices'!$D$1:$E$3000,2,FALSE),"")</f>
        <v/>
      </c>
      <c r="AQ139" s="59">
        <f>IFERROR(VLOOKUP($E139,'Rev June 16'!$D$1:$Z$300,22,FALSE),"-")</f>
        <v>0</v>
      </c>
      <c r="AR139" s="59" t="str">
        <f>IFERROR(VLOOKUP($E139,'Rev June 16'!$D$1:$Z$300,4,FALSE),"-")</f>
        <v>WAY2001F6AR</v>
      </c>
      <c r="AS139" s="59" t="str">
        <f>IFERROR(VLOOKUP(AR139,'Paid Invoices'!$F$6:$I$381,3,FALSE),"")</f>
        <v/>
      </c>
      <c r="AT139" s="59" t="str">
        <f>IFERROR(VLOOKUP(AR139,'Open Invoices'!$D$1:$E$3000,2,FALSE),"")</f>
        <v/>
      </c>
      <c r="AU139" s="59" t="str">
        <f>IFERROR(VLOOKUP($E139,'May 2016'!$D$1:$Z$300,22,FALSE),"-")</f>
        <v>-</v>
      </c>
      <c r="AV139" s="59" t="str">
        <f>IFERROR(VLOOKUP($E139,'May 2016'!$D$1:$Z$300,4,FALSE),"-")</f>
        <v>-</v>
      </c>
      <c r="AW139" s="59" t="str">
        <f>IFERROR(VLOOKUP(AV139,'Paid Invoices'!$F$6:$I$381,3,FALSE),"")</f>
        <v/>
      </c>
      <c r="AX139" s="59" t="str">
        <f>IFERROR(VLOOKUP(AV139,'Open Invoices'!$D$1:$E$3000,2,FALSE),"")</f>
        <v/>
      </c>
      <c r="AY139" s="59" t="str">
        <f>IFERROR(VLOOKUP($E139,'Apr 2016'!$D$1:$Z$300,22,FALSE),"-")</f>
        <v>-</v>
      </c>
      <c r="AZ139" s="59" t="str">
        <f>IFERROR(VLOOKUP($E139,'Apr 2016'!$D$1:$Z$300,4,FALSE),"-")</f>
        <v>-</v>
      </c>
      <c r="BA139" s="59" t="str">
        <f>IFERROR(VLOOKUP(AZ139,'Paid Invoices'!$F$6:$I$381,3,FALSE),"")</f>
        <v/>
      </c>
      <c r="BB139" s="59" t="str">
        <f>IFERROR(VLOOKUP(AZ139,'Open Invoices'!$D$1:$E$3000,2,FALSE),"")</f>
        <v/>
      </c>
      <c r="BC139" s="59">
        <f>IFERROR(VLOOKUP($E139,'Mar 2016'!$D$1:$Z$300,22,FALSE),"-")</f>
        <v>0</v>
      </c>
      <c r="BD139" s="59" t="str">
        <f>IFERROR(VLOOKUP($E139,'Mar 2016'!$D$1:$Z$300,4,FALSE),"-")</f>
        <v>WAY2001C6AL</v>
      </c>
      <c r="BE139" s="59" t="str">
        <f>IFERROR(VLOOKUP(BD139,'Paid Invoices'!$F$6:$I$381,3,FALSE),"")</f>
        <v/>
      </c>
      <c r="BF139" s="59" t="str">
        <f>IFERROR(VLOOKUP(BD139,'Open Invoices'!$D$1:$E$3000,2,FALSE),"")</f>
        <v/>
      </c>
      <c r="BG139" s="59" t="str">
        <f>IFERROR(VLOOKUP($E139,'Feb 2016'!$D$1:$Z$300,22,FALSE),"-")</f>
        <v>-</v>
      </c>
      <c r="BH139" s="59" t="str">
        <f>IFERROR(VLOOKUP($E139,'Feb 2016'!$D$1:$Z$300,4,FALSE),"-")</f>
        <v>-</v>
      </c>
      <c r="BI139" s="59" t="str">
        <f>IFERROR(VLOOKUP(BH139,'Paid Invoices'!$F$6:$I$381,3,FALSE),"")</f>
        <v/>
      </c>
      <c r="BJ139" s="59" t="str">
        <f>IFERROR(VLOOKUP(BH139,'Open Invoices'!$D$1:$E$3000,2,FALSE),"")</f>
        <v/>
      </c>
      <c r="BK139" s="59" t="str">
        <f>IFERROR(VLOOKUP($E139,'Jan 2016'!$D$1:$Z$300,22,FALSE),"-")</f>
        <v>-</v>
      </c>
      <c r="BL139" s="59" t="str">
        <f>IFERROR(VLOOKUP($E139,'Jan 2016'!$D$1:$Z$300,4,FALSE),"-")</f>
        <v>-</v>
      </c>
      <c r="BM139" s="59" t="str">
        <f>IFERROR(VLOOKUP(BL139,'Paid Invoices'!$F$6:$I$381,3,FALSE),"")</f>
        <v/>
      </c>
      <c r="BN139" s="59" t="str">
        <f>IFERROR(VLOOKUP(BL139,'Open Invoices'!$D$1:$E$3000,2,FALSE),"")</f>
        <v/>
      </c>
      <c r="BO139" s="59" t="str">
        <f>IFERROR(VLOOKUP($E139,'Dec 2015'!$D$1:$Z$300,22,FALSE),"-")</f>
        <v>-</v>
      </c>
      <c r="BP139" s="59" t="str">
        <f>IFERROR(VLOOKUP($E139,'Dec 2015'!$D$1:$Z$300,4,FALSE),"-")</f>
        <v>-</v>
      </c>
      <c r="BQ139" s="59" t="str">
        <f>IFERROR(VLOOKUP(BP139,'Paid Invoices'!$F$6:$I$381,3,FALSE),"")</f>
        <v/>
      </c>
      <c r="BR139" s="59" t="str">
        <f>IFERROR(VLOOKUP(BP139,'Open Invoices'!$D$1:$E$3000,2,FALSE),"")</f>
        <v/>
      </c>
      <c r="BS139" s="59" t="str">
        <f>IFERROR(VLOOKUP($E139,'Nov 2015'!$D$1:$Z$300,22,FALSE),"-")</f>
        <v>-</v>
      </c>
      <c r="BT139" s="59" t="str">
        <f>IFERROR(VLOOKUP($E139,'Nov 2015'!$D$1:$Z$300,4,FALSE),"-")</f>
        <v>-</v>
      </c>
      <c r="BU139" s="59" t="str">
        <f>IFERROR(VLOOKUP(BT139,'Paid Invoices'!$F$6:$I$381,3,FALSE),"")</f>
        <v/>
      </c>
      <c r="BV139" s="59" t="str">
        <f>IFERROR(VLOOKUP(BT139,'Open Invoices'!$D$1:$E$3000,2,FALSE),"")</f>
        <v/>
      </c>
      <c r="BW139" s="59" t="str">
        <f>IFERROR(VLOOKUP($E139,'Oct 2015'!$D$1:$Z$300,22,FALSE),"-")</f>
        <v>-</v>
      </c>
      <c r="BX139" s="59" t="str">
        <f>IFERROR(VLOOKUP($E139,'Oct 2015'!$D$1:$Z$300,4,FALSE),"-")</f>
        <v>-</v>
      </c>
      <c r="BY139" s="59" t="str">
        <f>IFERROR(VLOOKUP(BX139,'Paid Invoices'!$F$6:$I$381,3,FALSE),"")</f>
        <v/>
      </c>
      <c r="BZ139" s="59" t="str">
        <f>IFERROR(VLOOKUP(BX139,'Open Invoices'!$D$1:$E$3000,2,FALSE),"")</f>
        <v/>
      </c>
      <c r="CA139" s="59" t="str">
        <f>IFERROR(VLOOKUP($E139,'Sep 2015'!$D$1:$Z$300,22,FALSE),"-")</f>
        <v>-</v>
      </c>
      <c r="CB139" s="59" t="str">
        <f>IFERROR(VLOOKUP($E139,'Sep 2015'!$D$1:$Z$300,4,FALSE),"-")</f>
        <v>-</v>
      </c>
      <c r="CC139" s="59" t="str">
        <f>IFERROR(VLOOKUP(CB139,'Paid Invoices'!$F$6:$I$381,3,FALSE),"")</f>
        <v/>
      </c>
      <c r="CD139" s="59" t="str">
        <f>IFERROR(VLOOKUP(CB139,'Open Invoices'!$D$1:$E$3000,2,FALSE),"")</f>
        <v/>
      </c>
      <c r="CE139" s="52"/>
      <c r="CF139" s="52" t="s">
        <v>2115</v>
      </c>
      <c r="CG139" s="49" t="str">
        <f>IFERROR(IFERROR(VLOOKUP($E139,'Asset Group  All Assets'!$B$1:$C$500,2,FALSE),(VLOOKUP($E139,'Missing-WSU-POs'!$B$1:$D$500,3,FALSE))),"?")</f>
        <v>P0770683</v>
      </c>
      <c r="CH139" s="31" t="str">
        <f t="shared" si="11"/>
        <v>P0770683</v>
      </c>
      <c r="CI139" s="31" t="str">
        <f t="shared" si="10"/>
        <v/>
      </c>
      <c r="CJ139" s="29" t="str">
        <f>IFERROR(IF(VLOOKUP($E139,'Org July 2016 '!$D$1:$Z$500,3,FALSE)=G139,"-","Wrong PO"),"new")</f>
        <v>Wrong PO</v>
      </c>
      <c r="CK139" s="32">
        <f>IF(CJ139="wrong PO",(VLOOKUP($E139,'Org July 2016 '!$D$1:$Z$500,3,FALSE)),"")</f>
        <v>0</v>
      </c>
      <c r="CL139" s="29" t="str">
        <f>IFERROR(IF(VLOOKUP($E139,'Org June 2016 '!$D$1:$Z$500,3,FALSE)=G139,"-","Wrong PO"),"new")</f>
        <v>Wrong PO</v>
      </c>
      <c r="CM139" s="32">
        <f>IF(CL139="wrong PO",(VLOOKUP($E139,'Org June 2016 '!$D$1:$Z$500,3,FALSE)),"")</f>
        <v>0</v>
      </c>
      <c r="CN139" s="29" t="str">
        <f>IFERROR(IF(VLOOKUP($E139,'May 2016'!D138:Z637,3,FALSE)=G139,"-","Wrong PO"),"new")</f>
        <v>new</v>
      </c>
      <c r="CO139" s="32" t="str">
        <f>IF(CN139="wrong PO",(VLOOKUP($E139,'May 2016'!D138:Z637,3,FALSE)),"")</f>
        <v/>
      </c>
      <c r="CP139" s="29" t="str">
        <f>IFERROR(IF(VLOOKUP($E139,'Apr 2016'!$D$1:$Z$500,3,FALSE)=G139,"-","Wrong PO"),"new")</f>
        <v>new</v>
      </c>
      <c r="CQ139" s="32" t="str">
        <f>IF(CP139="wrong PO",(VLOOKUP($E139,'Apr 2016'!$D$1:$Z$500,3,FALSE)),"")</f>
        <v/>
      </c>
      <c r="CR139" s="32" t="str">
        <f>IFERROR(IF(VLOOKUP($E139,'Mar 2016'!$D$1:$Z$500,3,FALSE)=G139,"-","Wrong PO"),"new")</f>
        <v>-</v>
      </c>
      <c r="CS139" s="32" t="str">
        <f>IF(CP139="wrong PO",(VLOOKUP($E139,'Mar 2016'!$D$1:$Z$500,3,FALSE)),"")</f>
        <v/>
      </c>
      <c r="CT139" s="32" t="str">
        <f>IFERROR(IF(VLOOKUP($E139,'Feb 2016'!$D$1:$Z$500,3,FALSE)=G139,"-","Wrong PO"),"new")</f>
        <v>new</v>
      </c>
      <c r="CU139" s="32" t="str">
        <f>IF(CP139="wrong PO",(VLOOKUP($E139,'Feb 2016'!$D$1:$Z$500,3,FALSE)),"")</f>
        <v/>
      </c>
      <c r="CV139" s="29" t="str">
        <f>IFERROR(IF(VLOOKUP($E139,'Jan 2016'!$D$1:$Z$500,3,FALSE)=G139,"-","Wrong PO"),"new")</f>
        <v>new</v>
      </c>
      <c r="CW139" s="32" t="str">
        <f>IF(CV139="wrong PO",(VLOOKUP($E139,'Jan 2016'!$D$1:$Z$500,3,FALSE)),"")</f>
        <v/>
      </c>
      <c r="CX139" s="29" t="str">
        <f>IFERROR(IF(VLOOKUP($E139,'Dec 2015'!$D$1:$Z$500,3,FALSE)=G139,"-","Wrong PO"),"new")</f>
        <v>new</v>
      </c>
      <c r="CY139" s="32" t="str">
        <f>IF(CX139="wrong PO",(VLOOKUP($E139,'Dec 2015'!$D$1:$Z$500,3,FALSE)),"")</f>
        <v/>
      </c>
      <c r="CZ139" s="29" t="str">
        <f>IFERROR(IF(VLOOKUP($E139,'Nov 2015'!$D$1:$Z$500,3,FALSE)=G139,"-","Wrong PO"),"new")</f>
        <v>new</v>
      </c>
      <c r="DA139" s="32" t="str">
        <f>IF(CZ139="wrong PO",(VLOOKUP($E139,'Nov 2015'!$D$1:$Z$500,3,FALSE)),"")</f>
        <v/>
      </c>
      <c r="DB139" s="29" t="str">
        <f>IFERROR(IF(VLOOKUP($E139,'Oct 2015'!$D$1:$Z$500,3,FALSE)=G139,"-","Wrong PO"),"new")</f>
        <v>new</v>
      </c>
      <c r="DC139" s="32" t="str">
        <f>IF(DB139="wrong PO",(VLOOKUP($E139,'Oct 2015'!$D$1:$Z$500,3,FALSE)),"")</f>
        <v/>
      </c>
      <c r="DD139" s="29" t="str">
        <f>IFERROR(IF(VLOOKUP($E139,'Sep 2015'!$D$1:$Z$500,3,FALSE)=G139,"-","Wrong PO"),"new")</f>
        <v>new</v>
      </c>
      <c r="DE139" s="32" t="str">
        <f>IF(DD139="wrong PO",(VLOOKUP($E139,'Sep 2015'!$D$1:$Z$500,3,FALSE)),"")</f>
        <v/>
      </c>
    </row>
    <row r="140" spans="1:109">
      <c r="A140" s="115">
        <v>139</v>
      </c>
      <c r="B140" s="2" t="s">
        <v>841</v>
      </c>
      <c r="C140" s="2" t="s">
        <v>510</v>
      </c>
      <c r="D140" s="2" t="s">
        <v>48</v>
      </c>
      <c r="E140" s="2" t="s">
        <v>188</v>
      </c>
      <c r="F140" s="2" t="s">
        <v>504</v>
      </c>
      <c r="G140" s="21" t="s">
        <v>135</v>
      </c>
      <c r="H140" s="21" t="str">
        <f>IFERROR(VLOOKUP($E140,'Wayne Master'!$B$1:$C$315,2,FALSE),"not on master")</f>
        <v>P0770683</v>
      </c>
      <c r="I140" s="11" t="s">
        <v>2068</v>
      </c>
      <c r="J140" s="3">
        <v>42444</v>
      </c>
      <c r="K140" s="2" t="s">
        <v>39</v>
      </c>
      <c r="L140" s="2" t="s">
        <v>381</v>
      </c>
      <c r="M140" s="2" t="s">
        <v>30</v>
      </c>
      <c r="N140" s="2" t="s">
        <v>31</v>
      </c>
      <c r="O140" s="2" t="s">
        <v>32</v>
      </c>
      <c r="P140" s="4">
        <v>2</v>
      </c>
      <c r="Q140" s="4">
        <v>8846</v>
      </c>
      <c r="R140" s="4">
        <v>8844</v>
      </c>
      <c r="S140" s="5">
        <v>149.46</v>
      </c>
      <c r="T140" s="4">
        <v>0</v>
      </c>
      <c r="U140" s="4">
        <v>0</v>
      </c>
      <c r="V140" s="4">
        <v>0</v>
      </c>
      <c r="W140" s="5">
        <v>0</v>
      </c>
      <c r="X140" s="5">
        <v>0</v>
      </c>
      <c r="Y140" s="14">
        <v>149.46</v>
      </c>
      <c r="Z140" s="14">
        <v>0</v>
      </c>
      <c r="AA140" s="14">
        <v>149.46</v>
      </c>
      <c r="AB140" s="4">
        <v>24580</v>
      </c>
      <c r="AC140" s="55"/>
      <c r="AD140" s="59">
        <f t="shared" si="12"/>
        <v>149.46</v>
      </c>
      <c r="AE140" s="59">
        <f t="shared" si="13"/>
        <v>149.4974</v>
      </c>
      <c r="AF140" s="102">
        <f>IFERROR(IFERROR(VLOOKUP($G140,'FPO034'!$J$9:$Q$196,7,FALSE),(VLOOKUP($H140,'FPO034'!$J$9:$Q$196,7,FALSE))),"No PO")</f>
        <v>11806.8</v>
      </c>
      <c r="AG140" s="102">
        <f>IFERROR(IFERROR(VLOOKUP($G140,'FPO034'!$J$9:$Q$196,8,FALSE),(VLOOKUP($H140,'FPO034'!$J$9:$Q$196,8,FALSE))),"No PO")</f>
        <v>0</v>
      </c>
      <c r="AH140" s="102" t="str">
        <f t="shared" si="14"/>
        <v>--</v>
      </c>
      <c r="AI140" s="59">
        <f>IFERROR(VLOOKUP($E140,'Rev2 Aug 16'!$D$1:$Z$300,22,FALSE),"-")</f>
        <v>149.46</v>
      </c>
      <c r="AJ140" s="59" t="str">
        <f>IFERROR(VLOOKUP($E140,'Rev2 Aug 16'!$D$1:$Z$300,5,FALSE),"-")</f>
        <v>WAY2001H6AR</v>
      </c>
      <c r="AK140" s="59" t="str">
        <f>IFERROR(VLOOKUP(AJ140,'Paid Invoices'!$F$6:$I$381,3,FALSE),"")</f>
        <v/>
      </c>
      <c r="AL140" s="59" t="str">
        <f>IFERROR(VLOOKUP(AJ140,'Open Invoices'!$D$1:$E$3000,2,FALSE),"")</f>
        <v/>
      </c>
      <c r="AM140" s="59" t="str">
        <f>IFERROR(VLOOKUP($E140,'Rev2 July 16'!$D$1:$Z$300,22,FALSE),"-")</f>
        <v>-</v>
      </c>
      <c r="AN140" s="59" t="str">
        <f>IFERROR(VLOOKUP($E140,'Rev2 July 16'!$D$1:$Z$300,5,FALSE),"-")</f>
        <v>-</v>
      </c>
      <c r="AO140" s="59" t="str">
        <f>IFERROR(VLOOKUP(AN140,'Paid Invoices'!$F$6:$I$381,3,FALSE),"")</f>
        <v/>
      </c>
      <c r="AP140" s="59" t="str">
        <f>IFERROR(VLOOKUP(AN140,'Open Invoices'!$D$1:$E$3000,2,FALSE),"")</f>
        <v/>
      </c>
      <c r="AQ140" s="59">
        <f>IFERROR(VLOOKUP($E140,'Rev June 16'!$D$1:$Z$300,22,FALSE),"-")</f>
        <v>0</v>
      </c>
      <c r="AR140" s="59" t="str">
        <f>IFERROR(VLOOKUP($E140,'Rev June 16'!$D$1:$Z$300,4,FALSE),"-")</f>
        <v>WAY2001F6AR</v>
      </c>
      <c r="AS140" s="59" t="str">
        <f>IFERROR(VLOOKUP(AR140,'Paid Invoices'!$F$6:$I$381,3,FALSE),"")</f>
        <v/>
      </c>
      <c r="AT140" s="59" t="str">
        <f>IFERROR(VLOOKUP(AR140,'Open Invoices'!$D$1:$E$3000,2,FALSE),"")</f>
        <v/>
      </c>
      <c r="AU140" s="59" t="str">
        <f>IFERROR(VLOOKUP($E140,'May 2016'!$D$1:$Z$300,22,FALSE),"-")</f>
        <v>-</v>
      </c>
      <c r="AV140" s="59" t="str">
        <f>IFERROR(VLOOKUP($E140,'May 2016'!$D$1:$Z$300,4,FALSE),"-")</f>
        <v>-</v>
      </c>
      <c r="AW140" s="59" t="str">
        <f>IFERROR(VLOOKUP(AV140,'Paid Invoices'!$F$6:$I$381,3,FALSE),"")</f>
        <v/>
      </c>
      <c r="AX140" s="59" t="str">
        <f>IFERROR(VLOOKUP(AV140,'Open Invoices'!$D$1:$E$3000,2,FALSE),"")</f>
        <v/>
      </c>
      <c r="AY140" s="59" t="str">
        <f>IFERROR(VLOOKUP($E140,'Apr 2016'!$D$1:$Z$300,22,FALSE),"-")</f>
        <v>-</v>
      </c>
      <c r="AZ140" s="59" t="str">
        <f>IFERROR(VLOOKUP($E140,'Apr 2016'!$D$1:$Z$300,4,FALSE),"-")</f>
        <v>-</v>
      </c>
      <c r="BA140" s="59" t="str">
        <f>IFERROR(VLOOKUP(AZ140,'Paid Invoices'!$F$6:$I$381,3,FALSE),"")</f>
        <v/>
      </c>
      <c r="BB140" s="59" t="str">
        <f>IFERROR(VLOOKUP(AZ140,'Open Invoices'!$D$1:$E$3000,2,FALSE),"")</f>
        <v/>
      </c>
      <c r="BC140" s="59">
        <f>IFERROR(VLOOKUP($E140,'Mar 2016'!$D$1:$Z$300,22,FALSE),"-")</f>
        <v>0</v>
      </c>
      <c r="BD140" s="59" t="str">
        <f>IFERROR(VLOOKUP($E140,'Mar 2016'!$D$1:$Z$300,4,FALSE),"-")</f>
        <v>WAY2001C6AL</v>
      </c>
      <c r="BE140" s="59" t="str">
        <f>IFERROR(VLOOKUP(BD140,'Paid Invoices'!$F$6:$I$381,3,FALSE),"")</f>
        <v/>
      </c>
      <c r="BF140" s="59" t="str">
        <f>IFERROR(VLOOKUP(BD140,'Open Invoices'!$D$1:$E$3000,2,FALSE),"")</f>
        <v/>
      </c>
      <c r="BG140" s="59" t="str">
        <f>IFERROR(VLOOKUP($E140,'Feb 2016'!$D$1:$Z$300,22,FALSE),"-")</f>
        <v>-</v>
      </c>
      <c r="BH140" s="59" t="str">
        <f>IFERROR(VLOOKUP($E140,'Feb 2016'!$D$1:$Z$300,4,FALSE),"-")</f>
        <v>-</v>
      </c>
      <c r="BI140" s="59" t="str">
        <f>IFERROR(VLOOKUP(BH140,'Paid Invoices'!$F$6:$I$381,3,FALSE),"")</f>
        <v/>
      </c>
      <c r="BJ140" s="59" t="str">
        <f>IFERROR(VLOOKUP(BH140,'Open Invoices'!$D$1:$E$3000,2,FALSE),"")</f>
        <v/>
      </c>
      <c r="BK140" s="59" t="str">
        <f>IFERROR(VLOOKUP($E140,'Jan 2016'!$D$1:$Z$300,22,FALSE),"-")</f>
        <v>-</v>
      </c>
      <c r="BL140" s="59" t="str">
        <f>IFERROR(VLOOKUP($E140,'Jan 2016'!$D$1:$Z$300,4,FALSE),"-")</f>
        <v>-</v>
      </c>
      <c r="BM140" s="59" t="str">
        <f>IFERROR(VLOOKUP(BL140,'Paid Invoices'!$F$6:$I$381,3,FALSE),"")</f>
        <v/>
      </c>
      <c r="BN140" s="59" t="str">
        <f>IFERROR(VLOOKUP(BL140,'Open Invoices'!$D$1:$E$3000,2,FALSE),"")</f>
        <v/>
      </c>
      <c r="BO140" s="59" t="str">
        <f>IFERROR(VLOOKUP($E140,'Dec 2015'!$D$1:$Z$300,22,FALSE),"-")</f>
        <v>-</v>
      </c>
      <c r="BP140" s="59" t="str">
        <f>IFERROR(VLOOKUP($E140,'Dec 2015'!$D$1:$Z$300,4,FALSE),"-")</f>
        <v>-</v>
      </c>
      <c r="BQ140" s="59" t="str">
        <f>IFERROR(VLOOKUP(BP140,'Paid Invoices'!$F$6:$I$381,3,FALSE),"")</f>
        <v/>
      </c>
      <c r="BR140" s="59" t="str">
        <f>IFERROR(VLOOKUP(BP140,'Open Invoices'!$D$1:$E$3000,2,FALSE),"")</f>
        <v/>
      </c>
      <c r="BS140" s="59" t="str">
        <f>IFERROR(VLOOKUP($E140,'Nov 2015'!$D$1:$Z$300,22,FALSE),"-")</f>
        <v>-</v>
      </c>
      <c r="BT140" s="59" t="str">
        <f>IFERROR(VLOOKUP($E140,'Nov 2015'!$D$1:$Z$300,4,FALSE),"-")</f>
        <v>-</v>
      </c>
      <c r="BU140" s="59" t="str">
        <f>IFERROR(VLOOKUP(BT140,'Paid Invoices'!$F$6:$I$381,3,FALSE),"")</f>
        <v/>
      </c>
      <c r="BV140" s="59" t="str">
        <f>IFERROR(VLOOKUP(BT140,'Open Invoices'!$D$1:$E$3000,2,FALSE),"")</f>
        <v/>
      </c>
      <c r="BW140" s="59" t="str">
        <f>IFERROR(VLOOKUP($E140,'Oct 2015'!$D$1:$Z$300,22,FALSE),"-")</f>
        <v>-</v>
      </c>
      <c r="BX140" s="59" t="str">
        <f>IFERROR(VLOOKUP($E140,'Oct 2015'!$D$1:$Z$300,4,FALSE),"-")</f>
        <v>-</v>
      </c>
      <c r="BY140" s="59" t="str">
        <f>IFERROR(VLOOKUP(BX140,'Paid Invoices'!$F$6:$I$381,3,FALSE),"")</f>
        <v/>
      </c>
      <c r="BZ140" s="59" t="str">
        <f>IFERROR(VLOOKUP(BX140,'Open Invoices'!$D$1:$E$3000,2,FALSE),"")</f>
        <v/>
      </c>
      <c r="CA140" s="59" t="str">
        <f>IFERROR(VLOOKUP($E140,'Sep 2015'!$D$1:$Z$300,22,FALSE),"-")</f>
        <v>-</v>
      </c>
      <c r="CB140" s="59" t="str">
        <f>IFERROR(VLOOKUP($E140,'Sep 2015'!$D$1:$Z$300,4,FALSE),"-")</f>
        <v>-</v>
      </c>
      <c r="CC140" s="59" t="str">
        <f>IFERROR(VLOOKUP(CB140,'Paid Invoices'!$F$6:$I$381,3,FALSE),"")</f>
        <v/>
      </c>
      <c r="CD140" s="59" t="str">
        <f>IFERROR(VLOOKUP(CB140,'Open Invoices'!$D$1:$E$3000,2,FALSE),"")</f>
        <v/>
      </c>
      <c r="CE140" s="52"/>
      <c r="CF140" s="52" t="s">
        <v>2115</v>
      </c>
      <c r="CG140" s="49" t="str">
        <f>IFERROR(IFERROR(VLOOKUP($E140,'Asset Group  All Assets'!$B$1:$C$500,2,FALSE),(VLOOKUP($E140,'Missing-WSU-POs'!$B$1:$D$500,3,FALSE))),"?")</f>
        <v>P0770683</v>
      </c>
      <c r="CH140" s="31" t="str">
        <f t="shared" si="11"/>
        <v>P0770683</v>
      </c>
      <c r="CI140" s="31" t="str">
        <f t="shared" si="10"/>
        <v/>
      </c>
      <c r="CJ140" s="29" t="str">
        <f>IFERROR(IF(VLOOKUP($E140,'Org July 2016 '!$D$1:$Z$500,3,FALSE)=G140,"-","Wrong PO"),"new")</f>
        <v>Wrong PO</v>
      </c>
      <c r="CK140" s="32">
        <f>IF(CJ140="wrong PO",(VLOOKUP($E140,'Org July 2016 '!$D$1:$Z$500,3,FALSE)),"")</f>
        <v>0</v>
      </c>
      <c r="CL140" s="29" t="str">
        <f>IFERROR(IF(VLOOKUP($E140,'Org June 2016 '!$D$1:$Z$500,3,FALSE)=G140,"-","Wrong PO"),"new")</f>
        <v>Wrong PO</v>
      </c>
      <c r="CM140" s="32">
        <f>IF(CL140="wrong PO",(VLOOKUP($E140,'Org June 2016 '!$D$1:$Z$500,3,FALSE)),"")</f>
        <v>0</v>
      </c>
      <c r="CN140" s="29" t="str">
        <f>IFERROR(IF(VLOOKUP($E140,'May 2016'!D139:Z638,3,FALSE)=G140,"-","Wrong PO"),"new")</f>
        <v>new</v>
      </c>
      <c r="CO140" s="32" t="str">
        <f>IF(CN140="wrong PO",(VLOOKUP($E140,'May 2016'!D139:Z638,3,FALSE)),"")</f>
        <v/>
      </c>
      <c r="CP140" s="29" t="str">
        <f>IFERROR(IF(VLOOKUP($E140,'Apr 2016'!$D$1:$Z$500,3,FALSE)=G140,"-","Wrong PO"),"new")</f>
        <v>new</v>
      </c>
      <c r="CQ140" s="32" t="str">
        <f>IF(CP140="wrong PO",(VLOOKUP($E140,'Apr 2016'!$D$1:$Z$500,3,FALSE)),"")</f>
        <v/>
      </c>
      <c r="CR140" s="32" t="str">
        <f>IFERROR(IF(VLOOKUP($E140,'Mar 2016'!$D$1:$Z$500,3,FALSE)=G140,"-","Wrong PO"),"new")</f>
        <v>-</v>
      </c>
      <c r="CS140" s="32" t="str">
        <f>IF(CP140="wrong PO",(VLOOKUP($E140,'Mar 2016'!$D$1:$Z$500,3,FALSE)),"")</f>
        <v/>
      </c>
      <c r="CT140" s="32" t="str">
        <f>IFERROR(IF(VLOOKUP($E140,'Feb 2016'!$D$1:$Z$500,3,FALSE)=G140,"-","Wrong PO"),"new")</f>
        <v>new</v>
      </c>
      <c r="CU140" s="32" t="str">
        <f>IF(CP140="wrong PO",(VLOOKUP($E140,'Feb 2016'!$D$1:$Z$500,3,FALSE)),"")</f>
        <v/>
      </c>
      <c r="CV140" s="29" t="str">
        <f>IFERROR(IF(VLOOKUP($E140,'Jan 2016'!$D$1:$Z$500,3,FALSE)=G140,"-","Wrong PO"),"new")</f>
        <v>new</v>
      </c>
      <c r="CW140" s="32" t="str">
        <f>IF(CV140="wrong PO",(VLOOKUP($E140,'Jan 2016'!$D$1:$Z$500,3,FALSE)),"")</f>
        <v/>
      </c>
      <c r="CX140" s="29" t="str">
        <f>IFERROR(IF(VLOOKUP($E140,'Dec 2015'!$D$1:$Z$500,3,FALSE)=G140,"-","Wrong PO"),"new")</f>
        <v>new</v>
      </c>
      <c r="CY140" s="32" t="str">
        <f>IF(CX140="wrong PO",(VLOOKUP($E140,'Dec 2015'!$D$1:$Z$500,3,FALSE)),"")</f>
        <v/>
      </c>
      <c r="CZ140" s="29" t="str">
        <f>IFERROR(IF(VLOOKUP($E140,'Nov 2015'!$D$1:$Z$500,3,FALSE)=G140,"-","Wrong PO"),"new")</f>
        <v>new</v>
      </c>
      <c r="DA140" s="32" t="str">
        <f>IF(CZ140="wrong PO",(VLOOKUP($E140,'Nov 2015'!$D$1:$Z$500,3,FALSE)),"")</f>
        <v/>
      </c>
      <c r="DB140" s="29" t="str">
        <f>IFERROR(IF(VLOOKUP($E140,'Oct 2015'!$D$1:$Z$500,3,FALSE)=G140,"-","Wrong PO"),"new")</f>
        <v>new</v>
      </c>
      <c r="DC140" s="32" t="str">
        <f>IF(DB140="wrong PO",(VLOOKUP($E140,'Oct 2015'!$D$1:$Z$500,3,FALSE)),"")</f>
        <v/>
      </c>
      <c r="DD140" s="29" t="str">
        <f>IFERROR(IF(VLOOKUP($E140,'Sep 2015'!$D$1:$Z$500,3,FALSE)=G140,"-","Wrong PO"),"new")</f>
        <v>new</v>
      </c>
      <c r="DE140" s="32" t="str">
        <f>IF(DD140="wrong PO",(VLOOKUP($E140,'Sep 2015'!$D$1:$Z$500,3,FALSE)),"")</f>
        <v/>
      </c>
    </row>
    <row r="141" spans="1:109">
      <c r="A141" s="115">
        <v>140</v>
      </c>
      <c r="B141" s="2" t="s">
        <v>841</v>
      </c>
      <c r="C141" s="2" t="s">
        <v>510</v>
      </c>
      <c r="D141" s="2" t="s">
        <v>48</v>
      </c>
      <c r="E141" s="2" t="s">
        <v>189</v>
      </c>
      <c r="F141" s="2" t="s">
        <v>504</v>
      </c>
      <c r="G141" s="21" t="s">
        <v>135</v>
      </c>
      <c r="H141" s="21" t="str">
        <f>IFERROR(VLOOKUP($E141,'Wayne Master'!$B$1:$C$315,2,FALSE),"not on master")</f>
        <v>P0770683</v>
      </c>
      <c r="I141" s="11" t="s">
        <v>2068</v>
      </c>
      <c r="J141" s="3">
        <v>42444</v>
      </c>
      <c r="K141" s="2" t="s">
        <v>39</v>
      </c>
      <c r="L141" s="2" t="s">
        <v>381</v>
      </c>
      <c r="M141" s="2" t="s">
        <v>30</v>
      </c>
      <c r="N141" s="2" t="s">
        <v>31</v>
      </c>
      <c r="O141" s="2" t="s">
        <v>32</v>
      </c>
      <c r="P141" s="4">
        <v>2</v>
      </c>
      <c r="Q141" s="4">
        <v>14706</v>
      </c>
      <c r="R141" s="4">
        <v>14704</v>
      </c>
      <c r="S141" s="5">
        <v>248.5</v>
      </c>
      <c r="T141" s="4">
        <v>0</v>
      </c>
      <c r="U141" s="4">
        <v>0</v>
      </c>
      <c r="V141" s="4">
        <v>0</v>
      </c>
      <c r="W141" s="5">
        <v>0</v>
      </c>
      <c r="X141" s="5">
        <v>0</v>
      </c>
      <c r="Y141" s="14">
        <v>248.5</v>
      </c>
      <c r="Z141" s="14">
        <v>0</v>
      </c>
      <c r="AA141" s="14">
        <v>248.5</v>
      </c>
      <c r="AB141" s="4">
        <v>24580</v>
      </c>
      <c r="AC141" s="55"/>
      <c r="AD141" s="59">
        <f t="shared" si="12"/>
        <v>248.5</v>
      </c>
      <c r="AE141" s="59">
        <f t="shared" si="13"/>
        <v>248.53139999999996</v>
      </c>
      <c r="AF141" s="102">
        <f>IFERROR(IFERROR(VLOOKUP($G141,'FPO034'!$J$9:$Q$196,7,FALSE),(VLOOKUP($H141,'FPO034'!$J$9:$Q$196,7,FALSE))),"No PO")</f>
        <v>11806.8</v>
      </c>
      <c r="AG141" s="102">
        <f>IFERROR(IFERROR(VLOOKUP($G141,'FPO034'!$J$9:$Q$196,8,FALSE),(VLOOKUP($H141,'FPO034'!$J$9:$Q$196,8,FALSE))),"No PO")</f>
        <v>0</v>
      </c>
      <c r="AH141" s="102" t="str">
        <f t="shared" si="14"/>
        <v>--</v>
      </c>
      <c r="AI141" s="59">
        <f>IFERROR(VLOOKUP($E141,'Rev2 Aug 16'!$D$1:$Z$300,22,FALSE),"-")</f>
        <v>248.5</v>
      </c>
      <c r="AJ141" s="59" t="str">
        <f>IFERROR(VLOOKUP($E141,'Rev2 Aug 16'!$D$1:$Z$300,5,FALSE),"-")</f>
        <v>WAY2001H6AR</v>
      </c>
      <c r="AK141" s="59" t="str">
        <f>IFERROR(VLOOKUP(AJ141,'Paid Invoices'!$F$6:$I$381,3,FALSE),"")</f>
        <v/>
      </c>
      <c r="AL141" s="59" t="str">
        <f>IFERROR(VLOOKUP(AJ141,'Open Invoices'!$D$1:$E$3000,2,FALSE),"")</f>
        <v/>
      </c>
      <c r="AM141" s="59" t="str">
        <f>IFERROR(VLOOKUP($E141,'Rev2 July 16'!$D$1:$Z$300,22,FALSE),"-")</f>
        <v>-</v>
      </c>
      <c r="AN141" s="59" t="str">
        <f>IFERROR(VLOOKUP($E141,'Rev2 July 16'!$D$1:$Z$300,5,FALSE),"-")</f>
        <v>-</v>
      </c>
      <c r="AO141" s="59" t="str">
        <f>IFERROR(VLOOKUP(AN141,'Paid Invoices'!$F$6:$I$381,3,FALSE),"")</f>
        <v/>
      </c>
      <c r="AP141" s="59" t="str">
        <f>IFERROR(VLOOKUP(AN141,'Open Invoices'!$D$1:$E$3000,2,FALSE),"")</f>
        <v/>
      </c>
      <c r="AQ141" s="59">
        <f>IFERROR(VLOOKUP($E141,'Rev June 16'!$D$1:$Z$300,22,FALSE),"-")</f>
        <v>0</v>
      </c>
      <c r="AR141" s="59" t="str">
        <f>IFERROR(VLOOKUP($E141,'Rev June 16'!$D$1:$Z$300,4,FALSE),"-")</f>
        <v>WAY2001F6AR</v>
      </c>
      <c r="AS141" s="59" t="str">
        <f>IFERROR(VLOOKUP(AR141,'Paid Invoices'!$F$6:$I$381,3,FALSE),"")</f>
        <v/>
      </c>
      <c r="AT141" s="59" t="str">
        <f>IFERROR(VLOOKUP(AR141,'Open Invoices'!$D$1:$E$3000,2,FALSE),"")</f>
        <v/>
      </c>
      <c r="AU141" s="59" t="str">
        <f>IFERROR(VLOOKUP($E141,'May 2016'!$D$1:$Z$300,22,FALSE),"-")</f>
        <v>-</v>
      </c>
      <c r="AV141" s="59" t="str">
        <f>IFERROR(VLOOKUP($E141,'May 2016'!$D$1:$Z$300,4,FALSE),"-")</f>
        <v>-</v>
      </c>
      <c r="AW141" s="59" t="str">
        <f>IFERROR(VLOOKUP(AV141,'Paid Invoices'!$F$6:$I$381,3,FALSE),"")</f>
        <v/>
      </c>
      <c r="AX141" s="59" t="str">
        <f>IFERROR(VLOOKUP(AV141,'Open Invoices'!$D$1:$E$3000,2,FALSE),"")</f>
        <v/>
      </c>
      <c r="AY141" s="59" t="str">
        <f>IFERROR(VLOOKUP($E141,'Apr 2016'!$D$1:$Z$300,22,FALSE),"-")</f>
        <v>-</v>
      </c>
      <c r="AZ141" s="59" t="str">
        <f>IFERROR(VLOOKUP($E141,'Apr 2016'!$D$1:$Z$300,4,FALSE),"-")</f>
        <v>-</v>
      </c>
      <c r="BA141" s="59" t="str">
        <f>IFERROR(VLOOKUP(AZ141,'Paid Invoices'!$F$6:$I$381,3,FALSE),"")</f>
        <v/>
      </c>
      <c r="BB141" s="59" t="str">
        <f>IFERROR(VLOOKUP(AZ141,'Open Invoices'!$D$1:$E$3000,2,FALSE),"")</f>
        <v/>
      </c>
      <c r="BC141" s="59">
        <f>IFERROR(VLOOKUP($E141,'Mar 2016'!$D$1:$Z$300,22,FALSE),"-")</f>
        <v>0</v>
      </c>
      <c r="BD141" s="59" t="str">
        <f>IFERROR(VLOOKUP($E141,'Mar 2016'!$D$1:$Z$300,4,FALSE),"-")</f>
        <v>WAY2001C6AL</v>
      </c>
      <c r="BE141" s="59" t="str">
        <f>IFERROR(VLOOKUP(BD141,'Paid Invoices'!$F$6:$I$381,3,FALSE),"")</f>
        <v/>
      </c>
      <c r="BF141" s="59" t="str">
        <f>IFERROR(VLOOKUP(BD141,'Open Invoices'!$D$1:$E$3000,2,FALSE),"")</f>
        <v/>
      </c>
      <c r="BG141" s="59" t="str">
        <f>IFERROR(VLOOKUP($E141,'Feb 2016'!$D$1:$Z$300,22,FALSE),"-")</f>
        <v>-</v>
      </c>
      <c r="BH141" s="59" t="str">
        <f>IFERROR(VLOOKUP($E141,'Feb 2016'!$D$1:$Z$300,4,FALSE),"-")</f>
        <v>-</v>
      </c>
      <c r="BI141" s="59" t="str">
        <f>IFERROR(VLOOKUP(BH141,'Paid Invoices'!$F$6:$I$381,3,FALSE),"")</f>
        <v/>
      </c>
      <c r="BJ141" s="59" t="str">
        <f>IFERROR(VLOOKUP(BH141,'Open Invoices'!$D$1:$E$3000,2,FALSE),"")</f>
        <v/>
      </c>
      <c r="BK141" s="59" t="str">
        <f>IFERROR(VLOOKUP($E141,'Jan 2016'!$D$1:$Z$300,22,FALSE),"-")</f>
        <v>-</v>
      </c>
      <c r="BL141" s="59" t="str">
        <f>IFERROR(VLOOKUP($E141,'Jan 2016'!$D$1:$Z$300,4,FALSE),"-")</f>
        <v>-</v>
      </c>
      <c r="BM141" s="59" t="str">
        <f>IFERROR(VLOOKUP(BL141,'Paid Invoices'!$F$6:$I$381,3,FALSE),"")</f>
        <v/>
      </c>
      <c r="BN141" s="59" t="str">
        <f>IFERROR(VLOOKUP(BL141,'Open Invoices'!$D$1:$E$3000,2,FALSE),"")</f>
        <v/>
      </c>
      <c r="BO141" s="59" t="str">
        <f>IFERROR(VLOOKUP($E141,'Dec 2015'!$D$1:$Z$300,22,FALSE),"-")</f>
        <v>-</v>
      </c>
      <c r="BP141" s="59" t="str">
        <f>IFERROR(VLOOKUP($E141,'Dec 2015'!$D$1:$Z$300,4,FALSE),"-")</f>
        <v>-</v>
      </c>
      <c r="BQ141" s="59" t="str">
        <f>IFERROR(VLOOKUP(BP141,'Paid Invoices'!$F$6:$I$381,3,FALSE),"")</f>
        <v/>
      </c>
      <c r="BR141" s="59" t="str">
        <f>IFERROR(VLOOKUP(BP141,'Open Invoices'!$D$1:$E$3000,2,FALSE),"")</f>
        <v/>
      </c>
      <c r="BS141" s="59" t="str">
        <f>IFERROR(VLOOKUP($E141,'Nov 2015'!$D$1:$Z$300,22,FALSE),"-")</f>
        <v>-</v>
      </c>
      <c r="BT141" s="59" t="str">
        <f>IFERROR(VLOOKUP($E141,'Nov 2015'!$D$1:$Z$300,4,FALSE),"-")</f>
        <v>-</v>
      </c>
      <c r="BU141" s="59" t="str">
        <f>IFERROR(VLOOKUP(BT141,'Paid Invoices'!$F$6:$I$381,3,FALSE),"")</f>
        <v/>
      </c>
      <c r="BV141" s="59" t="str">
        <f>IFERROR(VLOOKUP(BT141,'Open Invoices'!$D$1:$E$3000,2,FALSE),"")</f>
        <v/>
      </c>
      <c r="BW141" s="59" t="str">
        <f>IFERROR(VLOOKUP($E141,'Oct 2015'!$D$1:$Z$300,22,FALSE),"-")</f>
        <v>-</v>
      </c>
      <c r="BX141" s="59" t="str">
        <f>IFERROR(VLOOKUP($E141,'Oct 2015'!$D$1:$Z$300,4,FALSE),"-")</f>
        <v>-</v>
      </c>
      <c r="BY141" s="59" t="str">
        <f>IFERROR(VLOOKUP(BX141,'Paid Invoices'!$F$6:$I$381,3,FALSE),"")</f>
        <v/>
      </c>
      <c r="BZ141" s="59" t="str">
        <f>IFERROR(VLOOKUP(BX141,'Open Invoices'!$D$1:$E$3000,2,FALSE),"")</f>
        <v/>
      </c>
      <c r="CA141" s="59" t="str">
        <f>IFERROR(VLOOKUP($E141,'Sep 2015'!$D$1:$Z$300,22,FALSE),"-")</f>
        <v>-</v>
      </c>
      <c r="CB141" s="59" t="str">
        <f>IFERROR(VLOOKUP($E141,'Sep 2015'!$D$1:$Z$300,4,FALSE),"-")</f>
        <v>-</v>
      </c>
      <c r="CC141" s="59" t="str">
        <f>IFERROR(VLOOKUP(CB141,'Paid Invoices'!$F$6:$I$381,3,FALSE),"")</f>
        <v/>
      </c>
      <c r="CD141" s="59" t="str">
        <f>IFERROR(VLOOKUP(CB141,'Open Invoices'!$D$1:$E$3000,2,FALSE),"")</f>
        <v/>
      </c>
      <c r="CE141" s="52"/>
      <c r="CF141" s="52" t="s">
        <v>2115</v>
      </c>
      <c r="CG141" s="49" t="str">
        <f>IFERROR(IFERROR(VLOOKUP($E141,'Asset Group  All Assets'!$B$1:$C$500,2,FALSE),(VLOOKUP($E141,'Missing-WSU-POs'!$B$1:$D$500,3,FALSE))),"?")</f>
        <v>P0770683</v>
      </c>
      <c r="CH141" s="31" t="str">
        <f t="shared" si="11"/>
        <v>P0770683</v>
      </c>
      <c r="CI141" s="31" t="str">
        <f t="shared" si="10"/>
        <v/>
      </c>
      <c r="CJ141" s="29" t="str">
        <f>IFERROR(IF(VLOOKUP($E141,'Org July 2016 '!$D$1:$Z$500,3,FALSE)=G141,"-","Wrong PO"),"new")</f>
        <v>Wrong PO</v>
      </c>
      <c r="CK141" s="32">
        <f>IF(CJ141="wrong PO",(VLOOKUP($E141,'Org July 2016 '!$D$1:$Z$500,3,FALSE)),"")</f>
        <v>0</v>
      </c>
      <c r="CL141" s="29" t="str">
        <f>IFERROR(IF(VLOOKUP($E141,'Org June 2016 '!$D$1:$Z$500,3,FALSE)=G141,"-","Wrong PO"),"new")</f>
        <v>Wrong PO</v>
      </c>
      <c r="CM141" s="32">
        <f>IF(CL141="wrong PO",(VLOOKUP($E141,'Org June 2016 '!$D$1:$Z$500,3,FALSE)),"")</f>
        <v>0</v>
      </c>
      <c r="CN141" s="29" t="str">
        <f>IFERROR(IF(VLOOKUP($E141,'May 2016'!D140:Z639,3,FALSE)=G141,"-","Wrong PO"),"new")</f>
        <v>new</v>
      </c>
      <c r="CO141" s="32" t="str">
        <f>IF(CN141="wrong PO",(VLOOKUP($E141,'May 2016'!D140:Z639,3,FALSE)),"")</f>
        <v/>
      </c>
      <c r="CP141" s="29" t="str">
        <f>IFERROR(IF(VLOOKUP($E141,'Apr 2016'!$D$1:$Z$500,3,FALSE)=G141,"-","Wrong PO"),"new")</f>
        <v>new</v>
      </c>
      <c r="CQ141" s="32" t="str">
        <f>IF(CP141="wrong PO",(VLOOKUP($E141,'Apr 2016'!$D$1:$Z$500,3,FALSE)),"")</f>
        <v/>
      </c>
      <c r="CR141" s="32" t="str">
        <f>IFERROR(IF(VLOOKUP($E141,'Mar 2016'!$D$1:$Z$500,3,FALSE)=G141,"-","Wrong PO"),"new")</f>
        <v>-</v>
      </c>
      <c r="CS141" s="32" t="str">
        <f>IF(CP141="wrong PO",(VLOOKUP($E141,'Mar 2016'!$D$1:$Z$500,3,FALSE)),"")</f>
        <v/>
      </c>
      <c r="CT141" s="32" t="str">
        <f>IFERROR(IF(VLOOKUP($E141,'Feb 2016'!$D$1:$Z$500,3,FALSE)=G141,"-","Wrong PO"),"new")</f>
        <v>new</v>
      </c>
      <c r="CU141" s="32" t="str">
        <f>IF(CP141="wrong PO",(VLOOKUP($E141,'Feb 2016'!$D$1:$Z$500,3,FALSE)),"")</f>
        <v/>
      </c>
      <c r="CV141" s="29" t="str">
        <f>IFERROR(IF(VLOOKUP($E141,'Jan 2016'!$D$1:$Z$500,3,FALSE)=G141,"-","Wrong PO"),"new")</f>
        <v>new</v>
      </c>
      <c r="CW141" s="32" t="str">
        <f>IF(CV141="wrong PO",(VLOOKUP($E141,'Jan 2016'!$D$1:$Z$500,3,FALSE)),"")</f>
        <v/>
      </c>
      <c r="CX141" s="29" t="str">
        <f>IFERROR(IF(VLOOKUP($E141,'Dec 2015'!$D$1:$Z$500,3,FALSE)=G141,"-","Wrong PO"),"new")</f>
        <v>new</v>
      </c>
      <c r="CY141" s="32" t="str">
        <f>IF(CX141="wrong PO",(VLOOKUP($E141,'Dec 2015'!$D$1:$Z$500,3,FALSE)),"")</f>
        <v/>
      </c>
      <c r="CZ141" s="29" t="str">
        <f>IFERROR(IF(VLOOKUP($E141,'Nov 2015'!$D$1:$Z$500,3,FALSE)=G141,"-","Wrong PO"),"new")</f>
        <v>new</v>
      </c>
      <c r="DA141" s="32" t="str">
        <f>IF(CZ141="wrong PO",(VLOOKUP($E141,'Nov 2015'!$D$1:$Z$500,3,FALSE)),"")</f>
        <v/>
      </c>
      <c r="DB141" s="29" t="str">
        <f>IFERROR(IF(VLOOKUP($E141,'Oct 2015'!$D$1:$Z$500,3,FALSE)=G141,"-","Wrong PO"),"new")</f>
        <v>new</v>
      </c>
      <c r="DC141" s="32" t="str">
        <f>IF(DB141="wrong PO",(VLOOKUP($E141,'Oct 2015'!$D$1:$Z$500,3,FALSE)),"")</f>
        <v/>
      </c>
      <c r="DD141" s="29" t="str">
        <f>IFERROR(IF(VLOOKUP($E141,'Sep 2015'!$D$1:$Z$500,3,FALSE)=G141,"-","Wrong PO"),"new")</f>
        <v>new</v>
      </c>
      <c r="DE141" s="32" t="str">
        <f>IF(DD141="wrong PO",(VLOOKUP($E141,'Sep 2015'!$D$1:$Z$500,3,FALSE)),"")</f>
        <v/>
      </c>
    </row>
    <row r="142" spans="1:109">
      <c r="A142" s="115">
        <v>141</v>
      </c>
      <c r="B142" s="2" t="s">
        <v>841</v>
      </c>
      <c r="C142" s="2" t="s">
        <v>510</v>
      </c>
      <c r="D142" s="2" t="s">
        <v>395</v>
      </c>
      <c r="E142" s="2" t="s">
        <v>199</v>
      </c>
      <c r="F142" s="2" t="s">
        <v>504</v>
      </c>
      <c r="G142" s="21" t="s">
        <v>135</v>
      </c>
      <c r="H142" s="21" t="str">
        <f>IFERROR(VLOOKUP($E142,'Wayne Master'!$B$1:$C$315,2,FALSE),"not on master")</f>
        <v>P0770683</v>
      </c>
      <c r="I142" s="11" t="s">
        <v>2068</v>
      </c>
      <c r="J142" s="3">
        <v>42444</v>
      </c>
      <c r="K142" s="2" t="s">
        <v>39</v>
      </c>
      <c r="L142" s="2" t="s">
        <v>381</v>
      </c>
      <c r="M142" s="2" t="s">
        <v>30</v>
      </c>
      <c r="N142" s="2" t="s">
        <v>31</v>
      </c>
      <c r="O142" s="2" t="s">
        <v>32</v>
      </c>
      <c r="P142" s="4">
        <v>4</v>
      </c>
      <c r="Q142" s="4">
        <v>3655</v>
      </c>
      <c r="R142" s="4">
        <v>3651</v>
      </c>
      <c r="S142" s="5">
        <v>61.7</v>
      </c>
      <c r="T142" s="4">
        <v>1</v>
      </c>
      <c r="U142" s="4">
        <v>573</v>
      </c>
      <c r="V142" s="4">
        <v>572</v>
      </c>
      <c r="W142" s="5">
        <v>34.21</v>
      </c>
      <c r="X142" s="5">
        <v>0</v>
      </c>
      <c r="Y142" s="14">
        <v>95.91</v>
      </c>
      <c r="Z142" s="14">
        <v>0</v>
      </c>
      <c r="AA142" s="14">
        <v>95.91</v>
      </c>
      <c r="AB142" s="4">
        <v>24580</v>
      </c>
      <c r="AC142" s="55"/>
      <c r="AD142" s="59">
        <f t="shared" si="12"/>
        <v>95.91</v>
      </c>
      <c r="AE142" s="59">
        <f t="shared" si="13"/>
        <v>96.034899999999993</v>
      </c>
      <c r="AF142" s="102">
        <f>IFERROR(IFERROR(VLOOKUP($G142,'FPO034'!$J$9:$Q$196,7,FALSE),(VLOOKUP($H142,'FPO034'!$J$9:$Q$196,7,FALSE))),"No PO")</f>
        <v>11806.8</v>
      </c>
      <c r="AG142" s="102">
        <f>IFERROR(IFERROR(VLOOKUP($G142,'FPO034'!$J$9:$Q$196,8,FALSE),(VLOOKUP($H142,'FPO034'!$J$9:$Q$196,8,FALSE))),"No PO")</f>
        <v>0</v>
      </c>
      <c r="AH142" s="102" t="str">
        <f t="shared" si="14"/>
        <v>--</v>
      </c>
      <c r="AI142" s="59">
        <f>IFERROR(VLOOKUP($E142,'Rev2 Aug 16'!$D$1:$Z$300,22,FALSE),"-")</f>
        <v>95.91</v>
      </c>
      <c r="AJ142" s="59" t="str">
        <f>IFERROR(VLOOKUP($E142,'Rev2 Aug 16'!$D$1:$Z$300,5,FALSE),"-")</f>
        <v>WAY2001H6AR</v>
      </c>
      <c r="AK142" s="59" t="str">
        <f>IFERROR(VLOOKUP(AJ142,'Paid Invoices'!$F$6:$I$381,3,FALSE),"")</f>
        <v/>
      </c>
      <c r="AL142" s="59" t="str">
        <f>IFERROR(VLOOKUP(AJ142,'Open Invoices'!$D$1:$E$3000,2,FALSE),"")</f>
        <v/>
      </c>
      <c r="AM142" s="59" t="str">
        <f>IFERROR(VLOOKUP($E142,'Rev2 July 16'!$D$1:$Z$300,22,FALSE),"-")</f>
        <v>-</v>
      </c>
      <c r="AN142" s="59" t="str">
        <f>IFERROR(VLOOKUP($E142,'Rev2 July 16'!$D$1:$Z$300,5,FALSE),"-")</f>
        <v>-</v>
      </c>
      <c r="AO142" s="59" t="str">
        <f>IFERROR(VLOOKUP(AN142,'Paid Invoices'!$F$6:$I$381,3,FALSE),"")</f>
        <v/>
      </c>
      <c r="AP142" s="59" t="str">
        <f>IFERROR(VLOOKUP(AN142,'Open Invoices'!$D$1:$E$3000,2,FALSE),"")</f>
        <v/>
      </c>
      <c r="AQ142" s="59">
        <f>IFERROR(VLOOKUP($E142,'Rev June 16'!$D$1:$Z$300,22,FALSE),"-")</f>
        <v>0</v>
      </c>
      <c r="AR142" s="59" t="str">
        <f>IFERROR(VLOOKUP($E142,'Rev June 16'!$D$1:$Z$300,4,FALSE),"-")</f>
        <v>WAY2001F6AR</v>
      </c>
      <c r="AS142" s="59" t="str">
        <f>IFERROR(VLOOKUP(AR142,'Paid Invoices'!$F$6:$I$381,3,FALSE),"")</f>
        <v/>
      </c>
      <c r="AT142" s="59" t="str">
        <f>IFERROR(VLOOKUP(AR142,'Open Invoices'!$D$1:$E$3000,2,FALSE),"")</f>
        <v/>
      </c>
      <c r="AU142" s="59" t="str">
        <f>IFERROR(VLOOKUP($E142,'May 2016'!$D$1:$Z$300,22,FALSE),"-")</f>
        <v>-</v>
      </c>
      <c r="AV142" s="59" t="str">
        <f>IFERROR(VLOOKUP($E142,'May 2016'!$D$1:$Z$300,4,FALSE),"-")</f>
        <v>-</v>
      </c>
      <c r="AW142" s="59" t="str">
        <f>IFERROR(VLOOKUP(AV142,'Paid Invoices'!$F$6:$I$381,3,FALSE),"")</f>
        <v/>
      </c>
      <c r="AX142" s="59" t="str">
        <f>IFERROR(VLOOKUP(AV142,'Open Invoices'!$D$1:$E$3000,2,FALSE),"")</f>
        <v/>
      </c>
      <c r="AY142" s="59" t="str">
        <f>IFERROR(VLOOKUP($E142,'Apr 2016'!$D$1:$Z$300,22,FALSE),"-")</f>
        <v>-</v>
      </c>
      <c r="AZ142" s="59" t="str">
        <f>IFERROR(VLOOKUP($E142,'Apr 2016'!$D$1:$Z$300,4,FALSE),"-")</f>
        <v>-</v>
      </c>
      <c r="BA142" s="59" t="str">
        <f>IFERROR(VLOOKUP(AZ142,'Paid Invoices'!$F$6:$I$381,3,FALSE),"")</f>
        <v/>
      </c>
      <c r="BB142" s="59" t="str">
        <f>IFERROR(VLOOKUP(AZ142,'Open Invoices'!$D$1:$E$3000,2,FALSE),"")</f>
        <v/>
      </c>
      <c r="BC142" s="59" t="str">
        <f>IFERROR(VLOOKUP($E142,'Mar 2016'!$D$1:$Z$300,22,FALSE),"-")</f>
        <v>-</v>
      </c>
      <c r="BD142" s="59" t="str">
        <f>IFERROR(VLOOKUP($E142,'Mar 2016'!$D$1:$Z$300,4,FALSE),"-")</f>
        <v>-</v>
      </c>
      <c r="BE142" s="59" t="str">
        <f>IFERROR(VLOOKUP(BD142,'Paid Invoices'!$F$6:$I$381,3,FALSE),"")</f>
        <v/>
      </c>
      <c r="BF142" s="59" t="str">
        <f>IFERROR(VLOOKUP(BD142,'Open Invoices'!$D$1:$E$3000,2,FALSE),"")</f>
        <v/>
      </c>
      <c r="BG142" s="59" t="str">
        <f>IFERROR(VLOOKUP($E142,'Feb 2016'!$D$1:$Z$300,22,FALSE),"-")</f>
        <v>-</v>
      </c>
      <c r="BH142" s="59" t="str">
        <f>IFERROR(VLOOKUP($E142,'Feb 2016'!$D$1:$Z$300,4,FALSE),"-")</f>
        <v>-</v>
      </c>
      <c r="BI142" s="59" t="str">
        <f>IFERROR(VLOOKUP(BH142,'Paid Invoices'!$F$6:$I$381,3,FALSE),"")</f>
        <v/>
      </c>
      <c r="BJ142" s="59" t="str">
        <f>IFERROR(VLOOKUP(BH142,'Open Invoices'!$D$1:$E$3000,2,FALSE),"")</f>
        <v/>
      </c>
      <c r="BK142" s="59" t="str">
        <f>IFERROR(VLOOKUP($E142,'Jan 2016'!$D$1:$Z$300,22,FALSE),"-")</f>
        <v>-</v>
      </c>
      <c r="BL142" s="59" t="str">
        <f>IFERROR(VLOOKUP($E142,'Jan 2016'!$D$1:$Z$300,4,FALSE),"-")</f>
        <v>-</v>
      </c>
      <c r="BM142" s="59" t="str">
        <f>IFERROR(VLOOKUP(BL142,'Paid Invoices'!$F$6:$I$381,3,FALSE),"")</f>
        <v/>
      </c>
      <c r="BN142" s="59" t="str">
        <f>IFERROR(VLOOKUP(BL142,'Open Invoices'!$D$1:$E$3000,2,FALSE),"")</f>
        <v/>
      </c>
      <c r="BO142" s="59" t="str">
        <f>IFERROR(VLOOKUP($E142,'Dec 2015'!$D$1:$Z$300,22,FALSE),"-")</f>
        <v>-</v>
      </c>
      <c r="BP142" s="59" t="str">
        <f>IFERROR(VLOOKUP($E142,'Dec 2015'!$D$1:$Z$300,4,FALSE),"-")</f>
        <v>-</v>
      </c>
      <c r="BQ142" s="59" t="str">
        <f>IFERROR(VLOOKUP(BP142,'Paid Invoices'!$F$6:$I$381,3,FALSE),"")</f>
        <v/>
      </c>
      <c r="BR142" s="59" t="str">
        <f>IFERROR(VLOOKUP(BP142,'Open Invoices'!$D$1:$E$3000,2,FALSE),"")</f>
        <v/>
      </c>
      <c r="BS142" s="59" t="str">
        <f>IFERROR(VLOOKUP($E142,'Nov 2015'!$D$1:$Z$300,22,FALSE),"-")</f>
        <v>-</v>
      </c>
      <c r="BT142" s="59" t="str">
        <f>IFERROR(VLOOKUP($E142,'Nov 2015'!$D$1:$Z$300,4,FALSE),"-")</f>
        <v>-</v>
      </c>
      <c r="BU142" s="59" t="str">
        <f>IFERROR(VLOOKUP(BT142,'Paid Invoices'!$F$6:$I$381,3,FALSE),"")</f>
        <v/>
      </c>
      <c r="BV142" s="59" t="str">
        <f>IFERROR(VLOOKUP(BT142,'Open Invoices'!$D$1:$E$3000,2,FALSE),"")</f>
        <v/>
      </c>
      <c r="BW142" s="59" t="str">
        <f>IFERROR(VLOOKUP($E142,'Oct 2015'!$D$1:$Z$300,22,FALSE),"-")</f>
        <v>-</v>
      </c>
      <c r="BX142" s="59" t="str">
        <f>IFERROR(VLOOKUP($E142,'Oct 2015'!$D$1:$Z$300,4,FALSE),"-")</f>
        <v>-</v>
      </c>
      <c r="BY142" s="59" t="str">
        <f>IFERROR(VLOOKUP(BX142,'Paid Invoices'!$F$6:$I$381,3,FALSE),"")</f>
        <v/>
      </c>
      <c r="BZ142" s="59" t="str">
        <f>IFERROR(VLOOKUP(BX142,'Open Invoices'!$D$1:$E$3000,2,FALSE),"")</f>
        <v/>
      </c>
      <c r="CA142" s="59" t="str">
        <f>IFERROR(VLOOKUP($E142,'Sep 2015'!$D$1:$Z$300,22,FALSE),"-")</f>
        <v>-</v>
      </c>
      <c r="CB142" s="59" t="str">
        <f>IFERROR(VLOOKUP($E142,'Sep 2015'!$D$1:$Z$300,4,FALSE),"-")</f>
        <v>-</v>
      </c>
      <c r="CC142" s="59" t="str">
        <f>IFERROR(VLOOKUP(CB142,'Paid Invoices'!$F$6:$I$381,3,FALSE),"")</f>
        <v/>
      </c>
      <c r="CD142" s="59" t="str">
        <f>IFERROR(VLOOKUP(CB142,'Open Invoices'!$D$1:$E$3000,2,FALSE),"")</f>
        <v/>
      </c>
      <c r="CE142" s="52"/>
      <c r="CF142" s="52" t="s">
        <v>2115</v>
      </c>
      <c r="CG142" s="49" t="str">
        <f>IFERROR(IFERROR(VLOOKUP($E142,'Asset Group  All Assets'!$B$1:$C$500,2,FALSE),(VLOOKUP($E142,'Missing-WSU-POs'!$B$1:$D$500,3,FALSE))),"?")</f>
        <v>P0770683</v>
      </c>
      <c r="CH142" s="31" t="str">
        <f t="shared" si="11"/>
        <v>P0770683</v>
      </c>
      <c r="CI142" s="31" t="str">
        <f t="shared" si="10"/>
        <v/>
      </c>
      <c r="CJ142" s="29" t="str">
        <f>IFERROR(IF(VLOOKUP($E142,'Org July 2016 '!$D$1:$Z$500,3,FALSE)=G142,"-","Wrong PO"),"new")</f>
        <v>Wrong PO</v>
      </c>
      <c r="CK142" s="32">
        <f>IF(CJ142="wrong PO",(VLOOKUP($E142,'Org July 2016 '!$D$1:$Z$500,3,FALSE)),"")</f>
        <v>0</v>
      </c>
      <c r="CL142" s="29" t="str">
        <f>IFERROR(IF(VLOOKUP($E142,'Org June 2016 '!$D$1:$Z$500,3,FALSE)=G142,"-","Wrong PO"),"new")</f>
        <v>Wrong PO</v>
      </c>
      <c r="CM142" s="32">
        <f>IF(CL142="wrong PO",(VLOOKUP($E142,'Org June 2016 '!$D$1:$Z$500,3,FALSE)),"")</f>
        <v>0</v>
      </c>
      <c r="CN142" s="29" t="str">
        <f>IFERROR(IF(VLOOKUP($E142,'May 2016'!D141:Z640,3,FALSE)=G142,"-","Wrong PO"),"new")</f>
        <v>new</v>
      </c>
      <c r="CO142" s="32" t="str">
        <f>IF(CN142="wrong PO",(VLOOKUP($E142,'May 2016'!D141:Z640,3,FALSE)),"")</f>
        <v/>
      </c>
      <c r="CP142" s="29" t="str">
        <f>IFERROR(IF(VLOOKUP($E142,'Apr 2016'!$D$1:$Z$500,3,FALSE)=G142,"-","Wrong PO"),"new")</f>
        <v>new</v>
      </c>
      <c r="CQ142" s="32" t="str">
        <f>IF(CP142="wrong PO",(VLOOKUP($E142,'Apr 2016'!$D$1:$Z$500,3,FALSE)),"")</f>
        <v/>
      </c>
      <c r="CR142" s="32" t="str">
        <f>IFERROR(IF(VLOOKUP($E142,'Mar 2016'!$D$1:$Z$500,3,FALSE)=G142,"-","Wrong PO"),"new")</f>
        <v>new</v>
      </c>
      <c r="CS142" s="32" t="str">
        <f>IF(CP142="wrong PO",(VLOOKUP($E142,'Mar 2016'!$D$1:$Z$500,3,FALSE)),"")</f>
        <v/>
      </c>
      <c r="CT142" s="32" t="str">
        <f>IFERROR(IF(VLOOKUP($E142,'Feb 2016'!$D$1:$Z$500,3,FALSE)=G142,"-","Wrong PO"),"new")</f>
        <v>new</v>
      </c>
      <c r="CU142" s="32" t="str">
        <f>IF(CP142="wrong PO",(VLOOKUP($E142,'Feb 2016'!$D$1:$Z$500,3,FALSE)),"")</f>
        <v/>
      </c>
      <c r="CV142" s="29" t="str">
        <f>IFERROR(IF(VLOOKUP($E142,'Jan 2016'!$D$1:$Z$500,3,FALSE)=G142,"-","Wrong PO"),"new")</f>
        <v>new</v>
      </c>
      <c r="CW142" s="32" t="str">
        <f>IF(CV142="wrong PO",(VLOOKUP($E142,'Jan 2016'!$D$1:$Z$500,3,FALSE)),"")</f>
        <v/>
      </c>
      <c r="CX142" s="29" t="str">
        <f>IFERROR(IF(VLOOKUP($E142,'Dec 2015'!$D$1:$Z$500,3,FALSE)=G142,"-","Wrong PO"),"new")</f>
        <v>new</v>
      </c>
      <c r="CY142" s="32" t="str">
        <f>IF(CX142="wrong PO",(VLOOKUP($E142,'Dec 2015'!$D$1:$Z$500,3,FALSE)),"")</f>
        <v/>
      </c>
      <c r="CZ142" s="29" t="str">
        <f>IFERROR(IF(VLOOKUP($E142,'Nov 2015'!$D$1:$Z$500,3,FALSE)=G142,"-","Wrong PO"),"new")</f>
        <v>new</v>
      </c>
      <c r="DA142" s="32" t="str">
        <f>IF(CZ142="wrong PO",(VLOOKUP($E142,'Nov 2015'!$D$1:$Z$500,3,FALSE)),"")</f>
        <v/>
      </c>
      <c r="DB142" s="29" t="str">
        <f>IFERROR(IF(VLOOKUP($E142,'Oct 2015'!$D$1:$Z$500,3,FALSE)=G142,"-","Wrong PO"),"new")</f>
        <v>new</v>
      </c>
      <c r="DC142" s="32" t="str">
        <f>IF(DB142="wrong PO",(VLOOKUP($E142,'Oct 2015'!$D$1:$Z$500,3,FALSE)),"")</f>
        <v/>
      </c>
      <c r="DD142" s="29" t="str">
        <f>IFERROR(IF(VLOOKUP($E142,'Sep 2015'!$D$1:$Z$500,3,FALSE)=G142,"-","Wrong PO"),"new")</f>
        <v>new</v>
      </c>
      <c r="DE142" s="32" t="str">
        <f>IF(DD142="wrong PO",(VLOOKUP($E142,'Sep 2015'!$D$1:$Z$500,3,FALSE)),"")</f>
        <v/>
      </c>
    </row>
    <row r="143" spans="1:109">
      <c r="A143" s="115">
        <v>142</v>
      </c>
      <c r="B143" s="2" t="s">
        <v>841</v>
      </c>
      <c r="C143" s="2" t="s">
        <v>510</v>
      </c>
      <c r="D143" s="2" t="s">
        <v>56</v>
      </c>
      <c r="E143" s="2" t="s">
        <v>217</v>
      </c>
      <c r="F143" s="2" t="s">
        <v>768</v>
      </c>
      <c r="G143" s="21" t="s">
        <v>135</v>
      </c>
      <c r="H143" s="21" t="str">
        <f>IFERROR(VLOOKUP($E143,'Wayne Master'!$B$1:$C$315,2,FALSE),"not on master")</f>
        <v>P0770683</v>
      </c>
      <c r="I143" s="11" t="s">
        <v>2068</v>
      </c>
      <c r="J143" s="3">
        <v>42444</v>
      </c>
      <c r="K143" s="2" t="s">
        <v>39</v>
      </c>
      <c r="L143" s="2" t="s">
        <v>769</v>
      </c>
      <c r="M143" s="2" t="s">
        <v>30</v>
      </c>
      <c r="N143" s="2" t="s">
        <v>31</v>
      </c>
      <c r="O143" s="2" t="s">
        <v>32</v>
      </c>
      <c r="P143" s="4">
        <v>5828</v>
      </c>
      <c r="Q143" s="4">
        <v>7261</v>
      </c>
      <c r="R143" s="4">
        <v>1433</v>
      </c>
      <c r="S143" s="5">
        <v>24.22</v>
      </c>
      <c r="T143" s="4">
        <v>0</v>
      </c>
      <c r="U143" s="4">
        <v>0</v>
      </c>
      <c r="V143" s="4">
        <v>0</v>
      </c>
      <c r="W143" s="5">
        <v>0</v>
      </c>
      <c r="X143" s="5">
        <v>0</v>
      </c>
      <c r="Y143" s="14">
        <v>24.22</v>
      </c>
      <c r="Z143" s="14">
        <v>0</v>
      </c>
      <c r="AA143" s="14">
        <v>24.22</v>
      </c>
      <c r="AB143" s="4">
        <v>24580</v>
      </c>
      <c r="AC143" s="55"/>
      <c r="AD143" s="59">
        <f t="shared" si="12"/>
        <v>122.59</v>
      </c>
      <c r="AE143" s="59">
        <f t="shared" si="13"/>
        <v>122.71089999999998</v>
      </c>
      <c r="AF143" s="102">
        <f>IFERROR(IFERROR(VLOOKUP($G143,'FPO034'!$J$9:$Q$196,7,FALSE),(VLOOKUP($H143,'FPO034'!$J$9:$Q$196,7,FALSE))),"No PO")</f>
        <v>11806.8</v>
      </c>
      <c r="AG143" s="102">
        <f>IFERROR(IFERROR(VLOOKUP($G143,'FPO034'!$J$9:$Q$196,8,FALSE),(VLOOKUP($H143,'FPO034'!$J$9:$Q$196,8,FALSE))),"No PO")</f>
        <v>0</v>
      </c>
      <c r="AH143" s="102" t="str">
        <f t="shared" si="14"/>
        <v>--</v>
      </c>
      <c r="AI143" s="59">
        <f>IFERROR(VLOOKUP($E143,'Rev2 Aug 16'!$D$1:$Z$300,22,FALSE),"-")</f>
        <v>24.22</v>
      </c>
      <c r="AJ143" s="59" t="str">
        <f>IFERROR(VLOOKUP($E143,'Rev2 Aug 16'!$D$1:$Z$300,5,FALSE),"-")</f>
        <v>WAY2001H6AR</v>
      </c>
      <c r="AK143" s="59" t="str">
        <f>IFERROR(VLOOKUP(AJ143,'Paid Invoices'!$F$6:$I$381,3,FALSE),"")</f>
        <v/>
      </c>
      <c r="AL143" s="59" t="str">
        <f>IFERROR(VLOOKUP(AJ143,'Open Invoices'!$D$1:$E$3000,2,FALSE),"")</f>
        <v/>
      </c>
      <c r="AM143" s="59">
        <f>IFERROR(VLOOKUP($E143,'Rev2 July 16'!$D$1:$Z$300,22,FALSE),"-")</f>
        <v>98.37</v>
      </c>
      <c r="AN143" s="59" t="str">
        <f>IFERROR(VLOOKUP($E143,'Rev2 July 16'!$D$1:$Z$300,5,FALSE),"-")</f>
        <v>WAY2001G6AS</v>
      </c>
      <c r="AO143" s="59" t="str">
        <f>IFERROR(VLOOKUP(AN143,'Paid Invoices'!$F$6:$I$381,3,FALSE),"")</f>
        <v/>
      </c>
      <c r="AP143" s="59" t="str">
        <f>IFERROR(VLOOKUP(AN143,'Open Invoices'!$D$1:$E$3000,2,FALSE),"")</f>
        <v/>
      </c>
      <c r="AQ143" s="59">
        <f>IFERROR(VLOOKUP($E143,'Rev June 16'!$D$1:$Z$300,22,FALSE),"-")</f>
        <v>0</v>
      </c>
      <c r="AR143" s="59" t="str">
        <f>IFERROR(VLOOKUP($E143,'Rev June 16'!$D$1:$Z$300,4,FALSE),"-")</f>
        <v>WAY2001F6AR</v>
      </c>
      <c r="AS143" s="59" t="str">
        <f>IFERROR(VLOOKUP(AR143,'Paid Invoices'!$F$6:$I$381,3,FALSE),"")</f>
        <v/>
      </c>
      <c r="AT143" s="59" t="str">
        <f>IFERROR(VLOOKUP(AR143,'Open Invoices'!$D$1:$E$3000,2,FALSE),"")</f>
        <v/>
      </c>
      <c r="AU143" s="59" t="str">
        <f>IFERROR(VLOOKUP($E143,'May 2016'!$D$1:$Z$300,22,FALSE),"-")</f>
        <v>-</v>
      </c>
      <c r="AV143" s="59" t="str">
        <f>IFERROR(VLOOKUP($E143,'May 2016'!$D$1:$Z$300,4,FALSE),"-")</f>
        <v>-</v>
      </c>
      <c r="AW143" s="59" t="str">
        <f>IFERROR(VLOOKUP(AV143,'Paid Invoices'!$F$6:$I$381,3,FALSE),"")</f>
        <v/>
      </c>
      <c r="AX143" s="59" t="str">
        <f>IFERROR(VLOOKUP(AV143,'Open Invoices'!$D$1:$E$3000,2,FALSE),"")</f>
        <v/>
      </c>
      <c r="AY143" s="59" t="str">
        <f>IFERROR(VLOOKUP($E143,'Apr 2016'!$D$1:$Z$300,22,FALSE),"-")</f>
        <v>-</v>
      </c>
      <c r="AZ143" s="59" t="str">
        <f>IFERROR(VLOOKUP($E143,'Apr 2016'!$D$1:$Z$300,4,FALSE),"-")</f>
        <v>-</v>
      </c>
      <c r="BA143" s="59" t="str">
        <f>IFERROR(VLOOKUP(AZ143,'Paid Invoices'!$F$6:$I$381,3,FALSE),"")</f>
        <v/>
      </c>
      <c r="BB143" s="59" t="str">
        <f>IFERROR(VLOOKUP(AZ143,'Open Invoices'!$D$1:$E$3000,2,FALSE),"")</f>
        <v/>
      </c>
      <c r="BC143" s="59">
        <f>IFERROR(VLOOKUP($E143,'Mar 2016'!$D$1:$Z$300,22,FALSE),"-")</f>
        <v>0</v>
      </c>
      <c r="BD143" s="59" t="str">
        <f>IFERROR(VLOOKUP($E143,'Mar 2016'!$D$1:$Z$300,4,FALSE),"-")</f>
        <v>WAY2001C6AL</v>
      </c>
      <c r="BE143" s="59" t="str">
        <f>IFERROR(VLOOKUP(BD143,'Paid Invoices'!$F$6:$I$381,3,FALSE),"")</f>
        <v/>
      </c>
      <c r="BF143" s="59" t="str">
        <f>IFERROR(VLOOKUP(BD143,'Open Invoices'!$D$1:$E$3000,2,FALSE),"")</f>
        <v/>
      </c>
      <c r="BG143" s="59" t="str">
        <f>IFERROR(VLOOKUP($E143,'Feb 2016'!$D$1:$Z$300,22,FALSE),"-")</f>
        <v>-</v>
      </c>
      <c r="BH143" s="59" t="str">
        <f>IFERROR(VLOOKUP($E143,'Feb 2016'!$D$1:$Z$300,4,FALSE),"-")</f>
        <v>-</v>
      </c>
      <c r="BI143" s="59" t="str">
        <f>IFERROR(VLOOKUP(BH143,'Paid Invoices'!$F$6:$I$381,3,FALSE),"")</f>
        <v/>
      </c>
      <c r="BJ143" s="59" t="str">
        <f>IFERROR(VLOOKUP(BH143,'Open Invoices'!$D$1:$E$3000,2,FALSE),"")</f>
        <v/>
      </c>
      <c r="BK143" s="59" t="str">
        <f>IFERROR(VLOOKUP($E143,'Jan 2016'!$D$1:$Z$300,22,FALSE),"-")</f>
        <v>-</v>
      </c>
      <c r="BL143" s="59" t="str">
        <f>IFERROR(VLOOKUP($E143,'Jan 2016'!$D$1:$Z$300,4,FALSE),"-")</f>
        <v>-</v>
      </c>
      <c r="BM143" s="59" t="str">
        <f>IFERROR(VLOOKUP(BL143,'Paid Invoices'!$F$6:$I$381,3,FALSE),"")</f>
        <v/>
      </c>
      <c r="BN143" s="59" t="str">
        <f>IFERROR(VLOOKUP(BL143,'Open Invoices'!$D$1:$E$3000,2,FALSE),"")</f>
        <v/>
      </c>
      <c r="BO143" s="59" t="str">
        <f>IFERROR(VLOOKUP($E143,'Dec 2015'!$D$1:$Z$300,22,FALSE),"-")</f>
        <v>-</v>
      </c>
      <c r="BP143" s="59" t="str">
        <f>IFERROR(VLOOKUP($E143,'Dec 2015'!$D$1:$Z$300,4,FALSE),"-")</f>
        <v>-</v>
      </c>
      <c r="BQ143" s="59" t="str">
        <f>IFERROR(VLOOKUP(BP143,'Paid Invoices'!$F$6:$I$381,3,FALSE),"")</f>
        <v/>
      </c>
      <c r="BR143" s="59" t="str">
        <f>IFERROR(VLOOKUP(BP143,'Open Invoices'!$D$1:$E$3000,2,FALSE),"")</f>
        <v/>
      </c>
      <c r="BS143" s="59" t="str">
        <f>IFERROR(VLOOKUP($E143,'Nov 2015'!$D$1:$Z$300,22,FALSE),"-")</f>
        <v>-</v>
      </c>
      <c r="BT143" s="59" t="str">
        <f>IFERROR(VLOOKUP($E143,'Nov 2015'!$D$1:$Z$300,4,FALSE),"-")</f>
        <v>-</v>
      </c>
      <c r="BU143" s="59" t="str">
        <f>IFERROR(VLOOKUP(BT143,'Paid Invoices'!$F$6:$I$381,3,FALSE),"")</f>
        <v/>
      </c>
      <c r="BV143" s="59" t="str">
        <f>IFERROR(VLOOKUP(BT143,'Open Invoices'!$D$1:$E$3000,2,FALSE),"")</f>
        <v/>
      </c>
      <c r="BW143" s="59" t="str">
        <f>IFERROR(VLOOKUP($E143,'Oct 2015'!$D$1:$Z$300,22,FALSE),"-")</f>
        <v>-</v>
      </c>
      <c r="BX143" s="59" t="str">
        <f>IFERROR(VLOOKUP($E143,'Oct 2015'!$D$1:$Z$300,4,FALSE),"-")</f>
        <v>-</v>
      </c>
      <c r="BY143" s="59" t="str">
        <f>IFERROR(VLOOKUP(BX143,'Paid Invoices'!$F$6:$I$381,3,FALSE),"")</f>
        <v/>
      </c>
      <c r="BZ143" s="59" t="str">
        <f>IFERROR(VLOOKUP(BX143,'Open Invoices'!$D$1:$E$3000,2,FALSE),"")</f>
        <v/>
      </c>
      <c r="CA143" s="59" t="str">
        <f>IFERROR(VLOOKUP($E143,'Sep 2015'!$D$1:$Z$300,22,FALSE),"-")</f>
        <v>-</v>
      </c>
      <c r="CB143" s="59" t="str">
        <f>IFERROR(VLOOKUP($E143,'Sep 2015'!$D$1:$Z$300,4,FALSE),"-")</f>
        <v>-</v>
      </c>
      <c r="CC143" s="59" t="str">
        <f>IFERROR(VLOOKUP(CB143,'Paid Invoices'!$F$6:$I$381,3,FALSE),"")</f>
        <v/>
      </c>
      <c r="CD143" s="59" t="str">
        <f>IFERROR(VLOOKUP(CB143,'Open Invoices'!$D$1:$E$3000,2,FALSE),"")</f>
        <v/>
      </c>
      <c r="CE143" s="52"/>
      <c r="CF143" s="52" t="s">
        <v>2115</v>
      </c>
      <c r="CG143" s="49" t="str">
        <f>IFERROR(IFERROR(VLOOKUP($E143,'Asset Group  All Assets'!$B$1:$C$500,2,FALSE),(VLOOKUP($E143,'Missing-WSU-POs'!$B$1:$D$500,3,FALSE))),"?")</f>
        <v>P0770683</v>
      </c>
      <c r="CH143" s="31" t="str">
        <f t="shared" si="11"/>
        <v>P0770683</v>
      </c>
      <c r="CI143" s="31" t="str">
        <f t="shared" si="10"/>
        <v/>
      </c>
      <c r="CJ143" s="29" t="str">
        <f>IFERROR(IF(VLOOKUP($E143,'Org July 2016 '!$D$1:$Z$500,3,FALSE)=G143,"-","Wrong PO"),"new")</f>
        <v>Wrong PO</v>
      </c>
      <c r="CK143" s="32">
        <f>IF(CJ143="wrong PO",(VLOOKUP($E143,'Org July 2016 '!$D$1:$Z$500,3,FALSE)),"")</f>
        <v>0</v>
      </c>
      <c r="CL143" s="29" t="str">
        <f>IFERROR(IF(VLOOKUP($E143,'Org June 2016 '!$D$1:$Z$500,3,FALSE)=G143,"-","Wrong PO"),"new")</f>
        <v>Wrong PO</v>
      </c>
      <c r="CM143" s="32">
        <f>IF(CL143="wrong PO",(VLOOKUP($E143,'Org June 2016 '!$D$1:$Z$500,3,FALSE)),"")</f>
        <v>0</v>
      </c>
      <c r="CN143" s="29" t="str">
        <f>IFERROR(IF(VLOOKUP($E143,'May 2016'!D142:Z641,3,FALSE)=G143,"-","Wrong PO"),"new")</f>
        <v>new</v>
      </c>
      <c r="CO143" s="32" t="str">
        <f>IF(CN143="wrong PO",(VLOOKUP($E143,'May 2016'!D142:Z641,3,FALSE)),"")</f>
        <v/>
      </c>
      <c r="CP143" s="29" t="str">
        <f>IFERROR(IF(VLOOKUP($E143,'Apr 2016'!$D$1:$Z$500,3,FALSE)=G143,"-","Wrong PO"),"new")</f>
        <v>new</v>
      </c>
      <c r="CQ143" s="32" t="str">
        <f>IF(CP143="wrong PO",(VLOOKUP($E143,'Apr 2016'!$D$1:$Z$500,3,FALSE)),"")</f>
        <v/>
      </c>
      <c r="CR143" s="32" t="str">
        <f>IFERROR(IF(VLOOKUP($E143,'Mar 2016'!$D$1:$Z$500,3,FALSE)=G143,"-","Wrong PO"),"new")</f>
        <v>-</v>
      </c>
      <c r="CS143" s="32" t="str">
        <f>IF(CP143="wrong PO",(VLOOKUP($E143,'Mar 2016'!$D$1:$Z$500,3,FALSE)),"")</f>
        <v/>
      </c>
      <c r="CT143" s="32" t="str">
        <f>IFERROR(IF(VLOOKUP($E143,'Feb 2016'!$D$1:$Z$500,3,FALSE)=G143,"-","Wrong PO"),"new")</f>
        <v>new</v>
      </c>
      <c r="CU143" s="32" t="str">
        <f>IF(CP143="wrong PO",(VLOOKUP($E143,'Feb 2016'!$D$1:$Z$500,3,FALSE)),"")</f>
        <v/>
      </c>
      <c r="CV143" s="29" t="str">
        <f>IFERROR(IF(VLOOKUP($E143,'Jan 2016'!$D$1:$Z$500,3,FALSE)=G143,"-","Wrong PO"),"new")</f>
        <v>new</v>
      </c>
      <c r="CW143" s="32" t="str">
        <f>IF(CV143="wrong PO",(VLOOKUP($E143,'Jan 2016'!$D$1:$Z$500,3,FALSE)),"")</f>
        <v/>
      </c>
      <c r="CX143" s="29" t="str">
        <f>IFERROR(IF(VLOOKUP($E143,'Dec 2015'!$D$1:$Z$500,3,FALSE)=G143,"-","Wrong PO"),"new")</f>
        <v>new</v>
      </c>
      <c r="CY143" s="32" t="str">
        <f>IF(CX143="wrong PO",(VLOOKUP($E143,'Dec 2015'!$D$1:$Z$500,3,FALSE)),"")</f>
        <v/>
      </c>
      <c r="CZ143" s="29" t="str">
        <f>IFERROR(IF(VLOOKUP($E143,'Nov 2015'!$D$1:$Z$500,3,FALSE)=G143,"-","Wrong PO"),"new")</f>
        <v>new</v>
      </c>
      <c r="DA143" s="32" t="str">
        <f>IF(CZ143="wrong PO",(VLOOKUP($E143,'Nov 2015'!$D$1:$Z$500,3,FALSE)),"")</f>
        <v/>
      </c>
      <c r="DB143" s="29" t="str">
        <f>IFERROR(IF(VLOOKUP($E143,'Oct 2015'!$D$1:$Z$500,3,FALSE)=G143,"-","Wrong PO"),"new")</f>
        <v>new</v>
      </c>
      <c r="DC143" s="32" t="str">
        <f>IF(DB143="wrong PO",(VLOOKUP($E143,'Oct 2015'!$D$1:$Z$500,3,FALSE)),"")</f>
        <v/>
      </c>
      <c r="DD143" s="29" t="str">
        <f>IFERROR(IF(VLOOKUP($E143,'Sep 2015'!$D$1:$Z$500,3,FALSE)=G143,"-","Wrong PO"),"new")</f>
        <v>new</v>
      </c>
      <c r="DE143" s="32" t="str">
        <f>IF(DD143="wrong PO",(VLOOKUP($E143,'Sep 2015'!$D$1:$Z$500,3,FALSE)),"")</f>
        <v/>
      </c>
    </row>
    <row r="144" spans="1:109">
      <c r="A144" s="115">
        <v>143</v>
      </c>
      <c r="B144" s="2" t="s">
        <v>841</v>
      </c>
      <c r="C144" s="2" t="s">
        <v>510</v>
      </c>
      <c r="D144" s="2" t="s">
        <v>76</v>
      </c>
      <c r="E144" s="2" t="s">
        <v>77</v>
      </c>
      <c r="F144" s="2" t="s">
        <v>34</v>
      </c>
      <c r="G144" s="21" t="s">
        <v>135</v>
      </c>
      <c r="H144" s="101" t="str">
        <f>IFERROR(VLOOKUP($E144,'Wayne Master'!$B$1:$C$315,2,FALSE),"not on master")</f>
        <v>P0770683  ???</v>
      </c>
      <c r="I144" s="11" t="s">
        <v>2068</v>
      </c>
      <c r="J144" s="3">
        <v>42174</v>
      </c>
      <c r="K144" s="2" t="s">
        <v>28</v>
      </c>
      <c r="L144" s="2" t="s">
        <v>35</v>
      </c>
      <c r="M144" s="2" t="s">
        <v>30</v>
      </c>
      <c r="N144" s="2" t="s">
        <v>31</v>
      </c>
      <c r="O144" s="2" t="s">
        <v>32</v>
      </c>
      <c r="P144" s="4">
        <v>20021</v>
      </c>
      <c r="Q144" s="4">
        <v>20680</v>
      </c>
      <c r="R144" s="4">
        <v>659</v>
      </c>
      <c r="S144" s="5">
        <v>11.14</v>
      </c>
      <c r="T144" s="4">
        <v>2083</v>
      </c>
      <c r="U144" s="4">
        <v>2271</v>
      </c>
      <c r="V144" s="4">
        <v>188</v>
      </c>
      <c r="W144" s="5">
        <v>11.24</v>
      </c>
      <c r="X144" s="5">
        <v>0</v>
      </c>
      <c r="Y144" s="14">
        <v>22.38</v>
      </c>
      <c r="Z144" s="14">
        <v>0</v>
      </c>
      <c r="AA144" s="14">
        <v>22.38</v>
      </c>
      <c r="AB144" s="4">
        <v>24580</v>
      </c>
      <c r="AC144" s="55"/>
      <c r="AD144" s="59">
        <f t="shared" si="12"/>
        <v>485.00000000000006</v>
      </c>
      <c r="AE144" s="59">
        <f t="shared" si="13"/>
        <v>485.29779999999994</v>
      </c>
      <c r="AF144" s="102">
        <f>IFERROR(IFERROR(VLOOKUP($G144,'FPO034'!$J$9:$Q$196,7,FALSE),(VLOOKUP($H144,'FPO034'!$J$9:$Q$196,7,FALSE))),"No PO")</f>
        <v>11806.8</v>
      </c>
      <c r="AG144" s="102">
        <f>IFERROR(IFERROR(VLOOKUP($G144,'FPO034'!$J$9:$Q$196,8,FALSE),(VLOOKUP($H144,'FPO034'!$J$9:$Q$196,8,FALSE))),"No PO")</f>
        <v>0</v>
      </c>
      <c r="AH144" s="102" t="str">
        <f t="shared" si="14"/>
        <v>--</v>
      </c>
      <c r="AI144" s="59">
        <f>IFERROR(VLOOKUP($E144,'Rev2 Aug 16'!$D$1:$Z$300,22,FALSE),"-")</f>
        <v>22.38</v>
      </c>
      <c r="AJ144" s="59" t="str">
        <f>IFERROR(VLOOKUP($E144,'Rev2 Aug 16'!$D$1:$Z$300,5,FALSE),"-")</f>
        <v>WAY2001H6AR</v>
      </c>
      <c r="AK144" s="59" t="str">
        <f>IFERROR(VLOOKUP(AJ144,'Paid Invoices'!$F$6:$I$381,3,FALSE),"")</f>
        <v/>
      </c>
      <c r="AL144" s="59" t="str">
        <f>IFERROR(VLOOKUP(AJ144,'Open Invoices'!$D$1:$E$3000,2,FALSE),"")</f>
        <v/>
      </c>
      <c r="AM144" s="59">
        <f>IFERROR(VLOOKUP($E144,'Rev2 July 16'!$D$1:$Z$300,22,FALSE),"-")</f>
        <v>26.46</v>
      </c>
      <c r="AN144" s="59" t="str">
        <f>IFERROR(VLOOKUP($E144,'Rev2 July 16'!$D$1:$Z$300,5,FALSE),"-")</f>
        <v>WAY2001G6AS</v>
      </c>
      <c r="AO144" s="59" t="str">
        <f>IFERROR(VLOOKUP(AN144,'Paid Invoices'!$F$6:$I$381,3,FALSE),"")</f>
        <v/>
      </c>
      <c r="AP144" s="59" t="str">
        <f>IFERROR(VLOOKUP(AN144,'Open Invoices'!$D$1:$E$3000,2,FALSE),"")</f>
        <v/>
      </c>
      <c r="AQ144" s="59">
        <f>IFERROR(VLOOKUP($E144,'Rev June 16'!$D$1:$Z$300,22,FALSE),"-")</f>
        <v>46.95</v>
      </c>
      <c r="AR144" s="59" t="str">
        <f>IFERROR(VLOOKUP($E144,'Rev June 16'!$D$1:$Z$300,4,FALSE),"-")</f>
        <v>WAY2001F6AR</v>
      </c>
      <c r="AS144" s="59" t="str">
        <f>IFERROR(VLOOKUP(AR144,'Paid Invoices'!$F$6:$I$381,3,FALSE),"")</f>
        <v/>
      </c>
      <c r="AT144" s="59" t="str">
        <f>IFERROR(VLOOKUP(AR144,'Open Invoices'!$D$1:$E$3000,2,FALSE),"")</f>
        <v/>
      </c>
      <c r="AU144" s="59">
        <f>IFERROR(VLOOKUP($E144,'May 2016'!$D$1:$Z$300,22,FALSE),"-")</f>
        <v>43.58</v>
      </c>
      <c r="AV144" s="59" t="str">
        <f>IFERROR(VLOOKUP($E144,'May 2016'!$D$1:$Z$300,4,FALSE),"-")</f>
        <v>WAY2001E6AQ</v>
      </c>
      <c r="AW144" s="59" t="str">
        <f>IFERROR(VLOOKUP(AV144,'Paid Invoices'!$F$6:$I$381,3,FALSE),"")</f>
        <v/>
      </c>
      <c r="AX144" s="59" t="str">
        <f>IFERROR(VLOOKUP(AV144,'Open Invoices'!$D$1:$E$3000,2,FALSE),"")</f>
        <v/>
      </c>
      <c r="AY144" s="59">
        <f>IFERROR(VLOOKUP($E144,'Apr 2016'!$D$1:$Z$300,22,FALSE),"-")</f>
        <v>62.15</v>
      </c>
      <c r="AZ144" s="59" t="str">
        <f>IFERROR(VLOOKUP($E144,'Apr 2016'!$D$1:$Z$300,4,FALSE),"-")</f>
        <v>WAY2001D6AQ</v>
      </c>
      <c r="BA144" s="59" t="str">
        <f>IFERROR(VLOOKUP(AZ144,'Paid Invoices'!$F$6:$I$381,3,FALSE),"")</f>
        <v/>
      </c>
      <c r="BB144" s="59" t="str">
        <f>IFERROR(VLOOKUP(AZ144,'Open Invoices'!$D$1:$E$3000,2,FALSE),"")</f>
        <v/>
      </c>
      <c r="BC144" s="59">
        <f>IFERROR(VLOOKUP($E144,'Mar 2016'!$D$1:$Z$300,22,FALSE),"-")</f>
        <v>46.31</v>
      </c>
      <c r="BD144" s="59" t="str">
        <f>IFERROR(VLOOKUP($E144,'Mar 2016'!$D$1:$Z$300,4,FALSE),"-")</f>
        <v>WAY2001C6AL</v>
      </c>
      <c r="BE144" s="59" t="str">
        <f>IFERROR(VLOOKUP(BD144,'Paid Invoices'!$F$6:$I$381,3,FALSE),"")</f>
        <v/>
      </c>
      <c r="BF144" s="59" t="str">
        <f>IFERROR(VLOOKUP(BD144,'Open Invoices'!$D$1:$E$3000,2,FALSE),"")</f>
        <v/>
      </c>
      <c r="BG144" s="59">
        <f>IFERROR(VLOOKUP($E144,'Feb 2016'!$D$1:$Z$300,22,FALSE),"-")</f>
        <v>45.37</v>
      </c>
      <c r="BH144" s="59" t="str">
        <f>IFERROR(VLOOKUP($E144,'Feb 2016'!$D$1:$Z$300,4,FALSE),"-")</f>
        <v>WAY2001B6AH</v>
      </c>
      <c r="BI144" s="59" t="str">
        <f>IFERROR(VLOOKUP(BH144,'Paid Invoices'!$F$6:$I$381,3,FALSE),"")</f>
        <v/>
      </c>
      <c r="BJ144" s="59" t="str">
        <f>IFERROR(VLOOKUP(BH144,'Open Invoices'!$D$1:$E$3000,2,FALSE),"")</f>
        <v/>
      </c>
      <c r="BK144" s="59">
        <f>IFERROR(VLOOKUP($E144,'Jan 2016'!$D$1:$Z$300,22,FALSE),"-")</f>
        <v>21.03</v>
      </c>
      <c r="BL144" s="59" t="str">
        <f>IFERROR(VLOOKUP($E144,'Jan 2016'!$D$1:$Z$300,4,FALSE),"-")</f>
        <v>WAY2001A6AW</v>
      </c>
      <c r="BM144" s="59" t="str">
        <f>IFERROR(VLOOKUP(BL144,'Paid Invoices'!$F$6:$I$381,3,FALSE),"")</f>
        <v/>
      </c>
      <c r="BN144" s="59" t="str">
        <f>IFERROR(VLOOKUP(BL144,'Open Invoices'!$D$1:$E$3000,2,FALSE),"")</f>
        <v/>
      </c>
      <c r="BO144" s="59">
        <f>IFERROR(VLOOKUP($E144,'Dec 2015'!$D$1:$Z$300,22,FALSE),"-")</f>
        <v>39.380000000000003</v>
      </c>
      <c r="BP144" s="59" t="str">
        <f>IFERROR(VLOOKUP($E144,'Dec 2015'!$D$1:$Z$300,4,FALSE),"-")</f>
        <v>WAY2001L5W</v>
      </c>
      <c r="BQ144" s="59" t="str">
        <f>IFERROR(VLOOKUP(BP144,'Paid Invoices'!$F$6:$I$381,3,FALSE),"")</f>
        <v/>
      </c>
      <c r="BR144" s="59" t="str">
        <f>IFERROR(VLOOKUP(BP144,'Open Invoices'!$D$1:$E$3000,2,FALSE),"")</f>
        <v/>
      </c>
      <c r="BS144" s="59">
        <f>IFERROR(VLOOKUP($E144,'Nov 2015'!$D$1:$Z$300,22,FALSE),"-")</f>
        <v>37.799999999999997</v>
      </c>
      <c r="BT144" s="59" t="str">
        <f>IFERROR(VLOOKUP($E144,'Nov 2015'!$D$1:$Z$300,4,FALSE),"-")</f>
        <v>WAY2001K5AV</v>
      </c>
      <c r="BU144" s="59" t="str">
        <f>IFERROR(VLOOKUP(BT144,'Paid Invoices'!$F$6:$I$381,3,FALSE),"")</f>
        <v/>
      </c>
      <c r="BV144" s="59" t="str">
        <f>IFERROR(VLOOKUP(BT144,'Open Invoices'!$D$1:$E$3000,2,FALSE),"")</f>
        <v/>
      </c>
      <c r="BW144" s="59">
        <f>IFERROR(VLOOKUP($E144,'Oct 2015'!$D$1:$Z$300,22,FALSE),"-")</f>
        <v>57.36</v>
      </c>
      <c r="BX144" s="59" t="str">
        <f>IFERROR(VLOOKUP($E144,'Oct 2015'!$D$1:$Z$300,4,FALSE),"-")</f>
        <v>WAY2001J5AX</v>
      </c>
      <c r="BY144" s="59" t="str">
        <f>IFERROR(VLOOKUP(BX144,'Paid Invoices'!$F$6:$I$381,3,FALSE),"")</f>
        <v/>
      </c>
      <c r="BZ144" s="59" t="str">
        <f>IFERROR(VLOOKUP(BX144,'Open Invoices'!$D$1:$E$3000,2,FALSE),"")</f>
        <v/>
      </c>
      <c r="CA144" s="59">
        <f>IFERROR(VLOOKUP($E144,'Sep 2015'!$D$1:$Z$300,22,FALSE),"-")</f>
        <v>36.229999999999997</v>
      </c>
      <c r="CB144" s="59" t="str">
        <f>IFERROR(VLOOKUP($E144,'Sep 2015'!$D$1:$Z$300,4,FALSE),"-")</f>
        <v>WAY2001I5AG</v>
      </c>
      <c r="CC144" s="59" t="str">
        <f>IFERROR(VLOOKUP(CB144,'Paid Invoices'!$F$6:$I$381,3,FALSE),"")</f>
        <v/>
      </c>
      <c r="CD144" s="59" t="str">
        <f>IFERROR(VLOOKUP(CB144,'Open Invoices'!$D$1:$E$3000,2,FALSE),"")</f>
        <v/>
      </c>
      <c r="CE144" s="52"/>
      <c r="CF144" s="52" t="s">
        <v>2115</v>
      </c>
      <c r="CG144" s="49" t="str">
        <f>IFERROR(IFERROR(VLOOKUP($E144,'Asset Group  All Assets'!$B$1:$C$500,2,FALSE),(VLOOKUP($E144,'Missing-WSU-POs'!$B$1:$D$500,3,FALSE))),"?")</f>
        <v>P0770683</v>
      </c>
      <c r="CH144" s="31" t="str">
        <f t="shared" si="11"/>
        <v>P0770683</v>
      </c>
      <c r="CI144" s="31" t="str">
        <f t="shared" si="10"/>
        <v/>
      </c>
      <c r="CJ144" s="29" t="str">
        <f>IFERROR(IF(VLOOKUP($E144,'Org July 2016 '!$D$1:$Z$500,3,FALSE)=G144,"-","Wrong PO"),"new")</f>
        <v>Wrong PO</v>
      </c>
      <c r="CK144" s="32">
        <f>IF(CJ144="wrong PO",(VLOOKUP($E144,'Org July 2016 '!$D$1:$Z$500,3,FALSE)),"")</f>
        <v>0</v>
      </c>
      <c r="CL144" s="29" t="str">
        <f>IFERROR(IF(VLOOKUP($E144,'Org June 2016 '!$D$1:$Z$500,3,FALSE)=G144,"-","Wrong PO"),"new")</f>
        <v>Wrong PO</v>
      </c>
      <c r="CM144" s="32">
        <f>IF(CL144="wrong PO",(VLOOKUP($E144,'Org June 2016 '!$D$1:$Z$500,3,FALSE)),"")</f>
        <v>0</v>
      </c>
      <c r="CN144" s="29" t="str">
        <f>IFERROR(IF(VLOOKUP($E144,'May 2016'!D143:Z642,3,FALSE)=G144,"-","Wrong PO"),"new")</f>
        <v>new</v>
      </c>
      <c r="CO144" s="32" t="str">
        <f>IF(CN144="wrong PO",(VLOOKUP($E144,'May 2016'!D143:Z642,3,FALSE)),"")</f>
        <v/>
      </c>
      <c r="CP144" s="29" t="str">
        <f>IFERROR(IF(VLOOKUP($E144,'Apr 2016'!$D$1:$Z$500,3,FALSE)=G144,"-","Wrong PO"),"new")</f>
        <v>-</v>
      </c>
      <c r="CQ144" s="32" t="str">
        <f>IF(CP144="wrong PO",(VLOOKUP($E144,'Apr 2016'!$D$1:$Z$500,3,FALSE)),"")</f>
        <v/>
      </c>
      <c r="CR144" s="32" t="str">
        <f>IFERROR(IF(VLOOKUP($E144,'Mar 2016'!$D$1:$Z$500,3,FALSE)=G144,"-","Wrong PO"),"new")</f>
        <v>-</v>
      </c>
      <c r="CS144" s="32" t="str">
        <f>IF(CP144="wrong PO",(VLOOKUP($E144,'Mar 2016'!$D$1:$Z$500,3,FALSE)),"")</f>
        <v/>
      </c>
      <c r="CT144" s="32" t="str">
        <f>IFERROR(IF(VLOOKUP($E144,'Feb 2016'!$D$1:$Z$500,3,FALSE)=G144,"-","Wrong PO"),"new")</f>
        <v>-</v>
      </c>
      <c r="CU144" s="32" t="str">
        <f>IF(CP144="wrong PO",(VLOOKUP($E144,'Feb 2016'!$D$1:$Z$500,3,FALSE)),"")</f>
        <v/>
      </c>
      <c r="CV144" s="29" t="str">
        <f>IFERROR(IF(VLOOKUP($E144,'Jan 2016'!$D$1:$Z$500,3,FALSE)=G144,"-","Wrong PO"),"new")</f>
        <v>-</v>
      </c>
      <c r="CW144" s="32" t="str">
        <f>IF(CV144="wrong PO",(VLOOKUP($E144,'Jan 2016'!$D$1:$Z$500,3,FALSE)),"")</f>
        <v/>
      </c>
      <c r="CX144" s="29" t="str">
        <f>IFERROR(IF(VLOOKUP($E144,'Dec 2015'!$D$1:$Z$500,3,FALSE)=G144,"-","Wrong PO"),"new")</f>
        <v>-</v>
      </c>
      <c r="CY144" s="32" t="str">
        <f>IF(CX144="wrong PO",(VLOOKUP($E144,'Dec 2015'!$D$1:$Z$500,3,FALSE)),"")</f>
        <v/>
      </c>
      <c r="CZ144" s="29" t="str">
        <f>IFERROR(IF(VLOOKUP($E144,'Nov 2015'!$D$1:$Z$500,3,FALSE)=G144,"-","Wrong PO"),"new")</f>
        <v>-</v>
      </c>
      <c r="DA144" s="32" t="str">
        <f>IF(CZ144="wrong PO",(VLOOKUP($E144,'Nov 2015'!$D$1:$Z$500,3,FALSE)),"")</f>
        <v/>
      </c>
      <c r="DB144" s="29" t="str">
        <f>IFERROR(IF(VLOOKUP($E144,'Oct 2015'!$D$1:$Z$500,3,FALSE)=G144,"-","Wrong PO"),"new")</f>
        <v>-</v>
      </c>
      <c r="DC144" s="32" t="str">
        <f>IF(DB144="wrong PO",(VLOOKUP($E144,'Oct 2015'!$D$1:$Z$500,3,FALSE)),"")</f>
        <v/>
      </c>
      <c r="DD144" s="29" t="str">
        <f>IFERROR(IF(VLOOKUP($E144,'Sep 2015'!$D$1:$Z$500,3,FALSE)=G144,"-","Wrong PO"),"new")</f>
        <v>-</v>
      </c>
      <c r="DE144" s="32" t="str">
        <f>IF(DD144="wrong PO",(VLOOKUP($E144,'Sep 2015'!$D$1:$Z$500,3,FALSE)),"")</f>
        <v/>
      </c>
    </row>
    <row r="145" spans="1:109">
      <c r="A145" s="115">
        <v>144</v>
      </c>
      <c r="B145" s="2" t="s">
        <v>841</v>
      </c>
      <c r="C145" s="2" t="s">
        <v>510</v>
      </c>
      <c r="D145" s="2" t="s">
        <v>76</v>
      </c>
      <c r="E145" s="2" t="s">
        <v>334</v>
      </c>
      <c r="F145" s="2" t="s">
        <v>541</v>
      </c>
      <c r="G145" s="21" t="s">
        <v>135</v>
      </c>
      <c r="H145" s="101" t="str">
        <f>IFERROR(VLOOKUP($E145,'Wayne Master'!$B$1:$C$315,2,FALSE),"not on master")</f>
        <v>P0770683 79917369 / 79923139</v>
      </c>
      <c r="I145" s="11" t="s">
        <v>2068</v>
      </c>
      <c r="J145" s="3">
        <v>42360</v>
      </c>
      <c r="K145" s="2" t="s">
        <v>39</v>
      </c>
      <c r="L145" s="2" t="s">
        <v>542</v>
      </c>
      <c r="M145" s="2" t="s">
        <v>30</v>
      </c>
      <c r="N145" s="2" t="s">
        <v>31</v>
      </c>
      <c r="O145" s="2" t="s">
        <v>32</v>
      </c>
      <c r="P145" s="4">
        <v>825</v>
      </c>
      <c r="Q145" s="4">
        <v>839</v>
      </c>
      <c r="R145" s="4">
        <v>14</v>
      </c>
      <c r="S145" s="5">
        <v>0.24</v>
      </c>
      <c r="T145" s="4">
        <v>1761</v>
      </c>
      <c r="U145" s="4">
        <v>1761</v>
      </c>
      <c r="V145" s="4">
        <v>0</v>
      </c>
      <c r="W145" s="5">
        <v>0</v>
      </c>
      <c r="X145" s="5">
        <v>0</v>
      </c>
      <c r="Y145" s="14">
        <v>0.24</v>
      </c>
      <c r="Z145" s="14">
        <v>0</v>
      </c>
      <c r="AA145" s="14">
        <v>0.24</v>
      </c>
      <c r="AB145" s="4">
        <v>24580</v>
      </c>
      <c r="AC145" s="55"/>
      <c r="AD145" s="59">
        <f t="shared" si="12"/>
        <v>118.69</v>
      </c>
      <c r="AE145" s="59">
        <f t="shared" si="13"/>
        <v>119.48689999999999</v>
      </c>
      <c r="AF145" s="102">
        <f>IFERROR(IFERROR(VLOOKUP($G145,'FPO034'!$J$9:$Q$196,7,FALSE),(VLOOKUP($H145,'FPO034'!$J$9:$Q$196,7,FALSE))),"No PO")</f>
        <v>11806.8</v>
      </c>
      <c r="AG145" s="102">
        <f>IFERROR(IFERROR(VLOOKUP($G145,'FPO034'!$J$9:$Q$196,8,FALSE),(VLOOKUP($H145,'FPO034'!$J$9:$Q$196,8,FALSE))),"No PO")</f>
        <v>0</v>
      </c>
      <c r="AH145" s="102" t="str">
        <f t="shared" si="14"/>
        <v>--</v>
      </c>
      <c r="AI145" s="59">
        <f>IFERROR(VLOOKUP($E145,'Rev2 Aug 16'!$D$1:$Z$300,22,FALSE),"-")</f>
        <v>0.24</v>
      </c>
      <c r="AJ145" s="59" t="str">
        <f>IFERROR(VLOOKUP($E145,'Rev2 Aug 16'!$D$1:$Z$300,5,FALSE),"-")</f>
        <v>WAY2001H6AR</v>
      </c>
      <c r="AK145" s="59" t="str">
        <f>IFERROR(VLOOKUP(AJ145,'Paid Invoices'!$F$6:$I$381,3,FALSE),"")</f>
        <v/>
      </c>
      <c r="AL145" s="59" t="str">
        <f>IFERROR(VLOOKUP(AJ145,'Open Invoices'!$D$1:$E$3000,2,FALSE),"")</f>
        <v/>
      </c>
      <c r="AM145" s="59">
        <f>IFERROR(VLOOKUP($E145,'Rev2 July 16'!$D$1:$Z$300,22,FALSE),"-")</f>
        <v>0.24</v>
      </c>
      <c r="AN145" s="59" t="str">
        <f>IFERROR(VLOOKUP($E145,'Rev2 July 16'!$D$1:$Z$300,5,FALSE),"-")</f>
        <v>WAY2001G6AS</v>
      </c>
      <c r="AO145" s="59" t="str">
        <f>IFERROR(VLOOKUP(AN145,'Paid Invoices'!$F$6:$I$381,3,FALSE),"")</f>
        <v/>
      </c>
      <c r="AP145" s="59" t="str">
        <f>IFERROR(VLOOKUP(AN145,'Open Invoices'!$D$1:$E$3000,2,FALSE),"")</f>
        <v/>
      </c>
      <c r="AQ145" s="59">
        <f>IFERROR(VLOOKUP($E145,'Rev June 16'!$D$1:$Z$300,22,FALSE),"-")</f>
        <v>0.27</v>
      </c>
      <c r="AR145" s="59" t="str">
        <f>IFERROR(VLOOKUP($E145,'Rev June 16'!$D$1:$Z$300,4,FALSE),"-")</f>
        <v>WAY2001F6AR</v>
      </c>
      <c r="AS145" s="59" t="str">
        <f>IFERROR(VLOOKUP(AR145,'Paid Invoices'!$F$6:$I$381,3,FALSE),"")</f>
        <v/>
      </c>
      <c r="AT145" s="59" t="str">
        <f>IFERROR(VLOOKUP(AR145,'Open Invoices'!$D$1:$E$3000,2,FALSE),"")</f>
        <v/>
      </c>
      <c r="AU145" s="59">
        <f>IFERROR(VLOOKUP($E145,'May 2016'!$D$1:$Z$300,22,FALSE),"-")</f>
        <v>45.26</v>
      </c>
      <c r="AV145" s="59" t="str">
        <f>IFERROR(VLOOKUP($E145,'May 2016'!$D$1:$Z$300,4,FALSE),"-")</f>
        <v>WAY2001E6AQ</v>
      </c>
      <c r="AW145" s="59" t="str">
        <f>IFERROR(VLOOKUP(AV145,'Paid Invoices'!$F$6:$I$381,3,FALSE),"")</f>
        <v/>
      </c>
      <c r="AX145" s="59" t="str">
        <f>IFERROR(VLOOKUP(AV145,'Open Invoices'!$D$1:$E$3000,2,FALSE),"")</f>
        <v/>
      </c>
      <c r="AY145" s="59">
        <f>IFERROR(VLOOKUP($E145,'Apr 2016'!$D$1:$Z$300,22,FALSE),"-")</f>
        <v>13.66</v>
      </c>
      <c r="AZ145" s="59" t="str">
        <f>IFERROR(VLOOKUP($E145,'Apr 2016'!$D$1:$Z$300,4,FALSE),"-")</f>
        <v>WAY2001D6AQ</v>
      </c>
      <c r="BA145" s="59" t="str">
        <f>IFERROR(VLOOKUP(AZ145,'Paid Invoices'!$F$6:$I$381,3,FALSE),"")</f>
        <v/>
      </c>
      <c r="BB145" s="59" t="str">
        <f>IFERROR(VLOOKUP(AZ145,'Open Invoices'!$D$1:$E$3000,2,FALSE),"")</f>
        <v/>
      </c>
      <c r="BC145" s="59">
        <f>IFERROR(VLOOKUP($E145,'Mar 2016'!$D$1:$Z$300,22,FALSE),"-")</f>
        <v>26.89</v>
      </c>
      <c r="BD145" s="59" t="str">
        <f>IFERROR(VLOOKUP($E145,'Mar 2016'!$D$1:$Z$300,4,FALSE),"-")</f>
        <v>WAY2001C6AL</v>
      </c>
      <c r="BE145" s="59" t="str">
        <f>IFERROR(VLOOKUP(BD145,'Paid Invoices'!$F$6:$I$381,3,FALSE),"")</f>
        <v/>
      </c>
      <c r="BF145" s="59" t="str">
        <f>IFERROR(VLOOKUP(BD145,'Open Invoices'!$D$1:$E$3000,2,FALSE),"")</f>
        <v/>
      </c>
      <c r="BG145" s="59">
        <f>IFERROR(VLOOKUP($E145,'Feb 2016'!$D$1:$Z$300,22,FALSE),"-")</f>
        <v>30.89</v>
      </c>
      <c r="BH145" s="59" t="str">
        <f>IFERROR(VLOOKUP($E145,'Feb 2016'!$D$1:$Z$300,4,FALSE),"-")</f>
        <v>WAY2001B6AH</v>
      </c>
      <c r="BI145" s="59" t="str">
        <f>IFERROR(VLOOKUP(BH145,'Paid Invoices'!$F$6:$I$381,3,FALSE),"")</f>
        <v/>
      </c>
      <c r="BJ145" s="59" t="str">
        <f>IFERROR(VLOOKUP(BH145,'Open Invoices'!$D$1:$E$3000,2,FALSE),"")</f>
        <v/>
      </c>
      <c r="BK145" s="59">
        <f>IFERROR(VLOOKUP($E145,'Jan 2016'!$D$1:$Z$300,22,FALSE),"-")</f>
        <v>1.24</v>
      </c>
      <c r="BL145" s="59" t="str">
        <f>IFERROR(VLOOKUP($E145,'Jan 2016'!$D$1:$Z$300,4,FALSE),"-")</f>
        <v>WAY2001A6AW</v>
      </c>
      <c r="BM145" s="59" t="str">
        <f>IFERROR(VLOOKUP(BL145,'Paid Invoices'!$F$6:$I$381,3,FALSE),"")</f>
        <v/>
      </c>
      <c r="BN145" s="59" t="str">
        <f>IFERROR(VLOOKUP(BL145,'Open Invoices'!$D$1:$E$3000,2,FALSE),"")</f>
        <v/>
      </c>
      <c r="BO145" s="59" t="str">
        <f>IFERROR(VLOOKUP($E145,'Dec 2015'!$D$1:$Z$300,22,FALSE),"-")</f>
        <v>-</v>
      </c>
      <c r="BP145" s="59" t="str">
        <f>IFERROR(VLOOKUP($E145,'Dec 2015'!$D$1:$Z$300,4,FALSE),"-")</f>
        <v>-</v>
      </c>
      <c r="BQ145" s="59" t="str">
        <f>IFERROR(VLOOKUP(BP145,'Paid Invoices'!$F$6:$I$381,3,FALSE),"")</f>
        <v/>
      </c>
      <c r="BR145" s="59" t="str">
        <f>IFERROR(VLOOKUP(BP145,'Open Invoices'!$D$1:$E$3000,2,FALSE),"")</f>
        <v/>
      </c>
      <c r="BS145" s="59" t="str">
        <f>IFERROR(VLOOKUP($E145,'Nov 2015'!$D$1:$Z$300,22,FALSE),"-")</f>
        <v>-</v>
      </c>
      <c r="BT145" s="59" t="str">
        <f>IFERROR(VLOOKUP($E145,'Nov 2015'!$D$1:$Z$300,4,FALSE),"-")</f>
        <v>-</v>
      </c>
      <c r="BU145" s="59" t="str">
        <f>IFERROR(VLOOKUP(BT145,'Paid Invoices'!$F$6:$I$381,3,FALSE),"")</f>
        <v/>
      </c>
      <c r="BV145" s="59" t="str">
        <f>IFERROR(VLOOKUP(BT145,'Open Invoices'!$D$1:$E$3000,2,FALSE),"")</f>
        <v/>
      </c>
      <c r="BW145" s="59" t="str">
        <f>IFERROR(VLOOKUP($E145,'Oct 2015'!$D$1:$Z$300,22,FALSE),"-")</f>
        <v>-</v>
      </c>
      <c r="BX145" s="59" t="str">
        <f>IFERROR(VLOOKUP($E145,'Oct 2015'!$D$1:$Z$300,4,FALSE),"-")</f>
        <v>-</v>
      </c>
      <c r="BY145" s="59" t="str">
        <f>IFERROR(VLOOKUP(BX145,'Paid Invoices'!$F$6:$I$381,3,FALSE),"")</f>
        <v/>
      </c>
      <c r="BZ145" s="59" t="str">
        <f>IFERROR(VLOOKUP(BX145,'Open Invoices'!$D$1:$E$3000,2,FALSE),"")</f>
        <v/>
      </c>
      <c r="CA145" s="59" t="str">
        <f>IFERROR(VLOOKUP($E145,'Sep 2015'!$D$1:$Z$300,22,FALSE),"-")</f>
        <v>-</v>
      </c>
      <c r="CB145" s="59" t="str">
        <f>IFERROR(VLOOKUP($E145,'Sep 2015'!$D$1:$Z$300,4,FALSE),"-")</f>
        <v>-</v>
      </c>
      <c r="CC145" s="59" t="str">
        <f>IFERROR(VLOOKUP(CB145,'Paid Invoices'!$F$6:$I$381,3,FALSE),"")</f>
        <v/>
      </c>
      <c r="CD145" s="59" t="str">
        <f>IFERROR(VLOOKUP(CB145,'Open Invoices'!$D$1:$E$3000,2,FALSE),"")</f>
        <v/>
      </c>
      <c r="CE145" s="52"/>
      <c r="CF145" s="52" t="s">
        <v>2115</v>
      </c>
      <c r="CG145" s="49" t="str">
        <f>IFERROR(IFERROR(VLOOKUP($E145,'Asset Group  All Assets'!$B$1:$C$500,2,FALSE),(VLOOKUP($E145,'Missing-WSU-POs'!$B$1:$D$500,3,FALSE))),"?")</f>
        <v>P0770683</v>
      </c>
      <c r="CH145" s="31" t="str">
        <f t="shared" si="11"/>
        <v>P0770683</v>
      </c>
      <c r="CI145" s="31" t="str">
        <f t="shared" si="10"/>
        <v/>
      </c>
      <c r="CJ145" s="29" t="str">
        <f>IFERROR(IF(VLOOKUP($E145,'Org July 2016 '!$D$1:$Z$500,3,FALSE)=G145,"-","Wrong PO"),"new")</f>
        <v>Wrong PO</v>
      </c>
      <c r="CK145" s="32">
        <f>IF(CJ145="wrong PO",(VLOOKUP($E145,'Org July 2016 '!$D$1:$Z$500,3,FALSE)),"")</f>
        <v>0</v>
      </c>
      <c r="CL145" s="29" t="str">
        <f>IFERROR(IF(VLOOKUP($E145,'Org June 2016 '!$D$1:$Z$500,3,FALSE)=G145,"-","Wrong PO"),"new")</f>
        <v>Wrong PO</v>
      </c>
      <c r="CM145" s="32">
        <f>IF(CL145="wrong PO",(VLOOKUP($E145,'Org June 2016 '!$D$1:$Z$500,3,FALSE)),"")</f>
        <v>0</v>
      </c>
      <c r="CN145" s="29" t="str">
        <f>IFERROR(IF(VLOOKUP($E145,'May 2016'!D144:Z643,3,FALSE)=G145,"-","Wrong PO"),"new")</f>
        <v>new</v>
      </c>
      <c r="CO145" s="32" t="str">
        <f>IF(CN145="wrong PO",(VLOOKUP($E145,'May 2016'!D144:Z643,3,FALSE)),"")</f>
        <v/>
      </c>
      <c r="CP145" s="29" t="str">
        <f>IFERROR(IF(VLOOKUP($E145,'Apr 2016'!$D$1:$Z$500,3,FALSE)=G145,"-","Wrong PO"),"new")</f>
        <v>-</v>
      </c>
      <c r="CQ145" s="32" t="str">
        <f>IF(CP145="wrong PO",(VLOOKUP($E145,'Apr 2016'!$D$1:$Z$500,3,FALSE)),"")</f>
        <v/>
      </c>
      <c r="CR145" s="32" t="str">
        <f>IFERROR(IF(VLOOKUP($E145,'Mar 2016'!$D$1:$Z$500,3,FALSE)=G145,"-","Wrong PO"),"new")</f>
        <v>-</v>
      </c>
      <c r="CS145" s="32" t="str">
        <f>IF(CP145="wrong PO",(VLOOKUP($E145,'Mar 2016'!$D$1:$Z$500,3,FALSE)),"")</f>
        <v/>
      </c>
      <c r="CT145" s="32" t="str">
        <f>IFERROR(IF(VLOOKUP($E145,'Feb 2016'!$D$1:$Z$500,3,FALSE)=G145,"-","Wrong PO"),"new")</f>
        <v>-</v>
      </c>
      <c r="CU145" s="32" t="str">
        <f>IF(CP145="wrong PO",(VLOOKUP($E145,'Feb 2016'!$D$1:$Z$500,3,FALSE)),"")</f>
        <v/>
      </c>
      <c r="CV145" s="29" t="str">
        <f>IFERROR(IF(VLOOKUP($E145,'Jan 2016'!$D$1:$Z$500,3,FALSE)=G145,"-","Wrong PO"),"new")</f>
        <v>-</v>
      </c>
      <c r="CW145" s="32" t="str">
        <f>IF(CV145="wrong PO",(VLOOKUP($E145,'Jan 2016'!$D$1:$Z$500,3,FALSE)),"")</f>
        <v/>
      </c>
      <c r="CX145" s="29" t="str">
        <f>IFERROR(IF(VLOOKUP($E145,'Dec 2015'!$D$1:$Z$500,3,FALSE)=G145,"-","Wrong PO"),"new")</f>
        <v>new</v>
      </c>
      <c r="CY145" s="32" t="str">
        <f>IF(CX145="wrong PO",(VLOOKUP($E145,'Dec 2015'!$D$1:$Z$500,3,FALSE)),"")</f>
        <v/>
      </c>
      <c r="CZ145" s="29" t="str">
        <f>IFERROR(IF(VLOOKUP($E145,'Nov 2015'!$D$1:$Z$500,3,FALSE)=G145,"-","Wrong PO"),"new")</f>
        <v>new</v>
      </c>
      <c r="DA145" s="32" t="str">
        <f>IF(CZ145="wrong PO",(VLOOKUP($E145,'Nov 2015'!$D$1:$Z$500,3,FALSE)),"")</f>
        <v/>
      </c>
      <c r="DB145" s="29" t="str">
        <f>IFERROR(IF(VLOOKUP($E145,'Oct 2015'!$D$1:$Z$500,3,FALSE)=G145,"-","Wrong PO"),"new")</f>
        <v>new</v>
      </c>
      <c r="DC145" s="32" t="str">
        <f>IF(DB145="wrong PO",(VLOOKUP($E145,'Oct 2015'!$D$1:$Z$500,3,FALSE)),"")</f>
        <v/>
      </c>
      <c r="DD145" s="29" t="str">
        <f>IFERROR(IF(VLOOKUP($E145,'Sep 2015'!$D$1:$Z$500,3,FALSE)=G145,"-","Wrong PO"),"new")</f>
        <v>new</v>
      </c>
      <c r="DE145" s="32" t="str">
        <f>IF(DD145="wrong PO",(VLOOKUP($E145,'Sep 2015'!$D$1:$Z$500,3,FALSE)),"")</f>
        <v/>
      </c>
    </row>
    <row r="146" spans="1:109">
      <c r="A146" s="115">
        <v>145</v>
      </c>
      <c r="B146" s="2" t="s">
        <v>841</v>
      </c>
      <c r="C146" s="2" t="s">
        <v>510</v>
      </c>
      <c r="D146" s="2" t="s">
        <v>76</v>
      </c>
      <c r="E146" s="2" t="s">
        <v>342</v>
      </c>
      <c r="F146" s="2" t="s">
        <v>543</v>
      </c>
      <c r="G146" s="21" t="s">
        <v>343</v>
      </c>
      <c r="H146" s="21" t="str">
        <f>IFERROR(VLOOKUP($E146,'Wayne Master'!$B$1:$C$315,2,FALSE),"not on master")</f>
        <v>P0771212</v>
      </c>
      <c r="I146" s="11" t="s">
        <v>2067</v>
      </c>
      <c r="J146" s="3">
        <v>42382</v>
      </c>
      <c r="K146" s="2" t="s">
        <v>39</v>
      </c>
      <c r="L146" s="2" t="s">
        <v>544</v>
      </c>
      <c r="M146" s="2" t="s">
        <v>30</v>
      </c>
      <c r="N146" s="2" t="s">
        <v>31</v>
      </c>
      <c r="O146" s="2" t="s">
        <v>32</v>
      </c>
      <c r="P146" s="4">
        <v>24894</v>
      </c>
      <c r="Q146" s="4">
        <v>27335</v>
      </c>
      <c r="R146" s="4">
        <v>2441</v>
      </c>
      <c r="S146" s="5">
        <v>41.25</v>
      </c>
      <c r="T146" s="4">
        <v>15838</v>
      </c>
      <c r="U146" s="4">
        <v>17137</v>
      </c>
      <c r="V146" s="4">
        <v>1299</v>
      </c>
      <c r="W146" s="5">
        <v>77.680000000000007</v>
      </c>
      <c r="X146" s="5">
        <v>0</v>
      </c>
      <c r="Y146" s="14">
        <v>118.93</v>
      </c>
      <c r="Z146" s="14">
        <v>0</v>
      </c>
      <c r="AA146" s="14">
        <v>118.93</v>
      </c>
      <c r="AB146" s="4">
        <v>24580</v>
      </c>
      <c r="AC146" s="55"/>
      <c r="AD146" s="59">
        <f t="shared" si="12"/>
        <v>2060.9699999999998</v>
      </c>
      <c r="AE146" s="59">
        <f t="shared" si="13"/>
        <v>1486.7540999999999</v>
      </c>
      <c r="AF146" s="102">
        <f>IFERROR(IFERROR(VLOOKUP($G146,'FPO034'!$J$9:$Q$196,7,FALSE),(VLOOKUP($H146,'FPO034'!$J$9:$Q$196,7,FALSE))),"No PO")</f>
        <v>2232.36</v>
      </c>
      <c r="AG146" s="102">
        <f>IFERROR(IFERROR(VLOOKUP($G146,'FPO034'!$J$9:$Q$196,8,FALSE),(VLOOKUP($H146,'FPO034'!$J$9:$Q$196,8,FALSE))),"No PO")</f>
        <v>0</v>
      </c>
      <c r="AH146" s="102" t="str">
        <f t="shared" si="14"/>
        <v>No</v>
      </c>
      <c r="AI146" s="59">
        <f>IFERROR(VLOOKUP($E146,'Rev2 Aug 16'!$D$1:$Z$300,22,FALSE),"-")</f>
        <v>118.93</v>
      </c>
      <c r="AJ146" s="59" t="str">
        <f>IFERROR(VLOOKUP($E146,'Rev2 Aug 16'!$D$1:$Z$300,5,FALSE),"-")</f>
        <v>WAY2001H6AS</v>
      </c>
      <c r="AK146" s="59" t="str">
        <f>IFERROR(VLOOKUP(AJ146,'Paid Invoices'!$F$6:$I$381,3,FALSE),"")</f>
        <v/>
      </c>
      <c r="AL146" s="59" t="str">
        <f>IFERROR(VLOOKUP(AJ146,'Open Invoices'!$D$1:$E$3000,2,FALSE),"")</f>
        <v/>
      </c>
      <c r="AM146" s="59">
        <f>IFERROR(VLOOKUP($E146,'Rev2 July 16'!$D$1:$Z$300,22,FALSE),"-")</f>
        <v>386.68</v>
      </c>
      <c r="AN146" s="59" t="str">
        <f>IFERROR(VLOOKUP($E146,'Rev2 July 16'!$D$1:$Z$300,5,FALSE),"-")</f>
        <v>WAY2001G6AT</v>
      </c>
      <c r="AO146" s="59" t="str">
        <f>IFERROR(VLOOKUP(AN146,'Paid Invoices'!$F$6:$I$381,3,FALSE),"")</f>
        <v/>
      </c>
      <c r="AP146" s="59" t="str">
        <f>IFERROR(VLOOKUP(AN146,'Open Invoices'!$D$1:$E$3000,2,FALSE),"")</f>
        <v/>
      </c>
      <c r="AQ146" s="59">
        <f>IFERROR(VLOOKUP($E146,'Rev June 16'!$D$1:$Z$300,22,FALSE),"-")</f>
        <v>403.2</v>
      </c>
      <c r="AR146" s="59" t="str">
        <f>IFERROR(VLOOKUP($E146,'Rev June 16'!$D$1:$Z$300,4,FALSE),"-")</f>
        <v>WAY2001F6AS</v>
      </c>
      <c r="AS146" s="59" t="str">
        <f>IFERROR(VLOOKUP(AR146,'Paid Invoices'!$F$6:$I$381,3,FALSE),"")</f>
        <v/>
      </c>
      <c r="AT146" s="59" t="str">
        <f>IFERROR(VLOOKUP(AR146,'Open Invoices'!$D$1:$E$3000,2,FALSE),"")</f>
        <v/>
      </c>
      <c r="AU146" s="59">
        <f>IFERROR(VLOOKUP($E146,'May 2016'!$D$1:$Z$300,22,FALSE),"-")</f>
        <v>394.65</v>
      </c>
      <c r="AV146" s="59" t="str">
        <f>IFERROR(VLOOKUP($E146,'May 2016'!$D$1:$Z$300,4,FALSE),"-")</f>
        <v>WAY2001E6AR</v>
      </c>
      <c r="AW146" s="59" t="str">
        <f>IFERROR(VLOOKUP(AV146,'Paid Invoices'!$F$6:$I$381,3,FALSE),"")</f>
        <v/>
      </c>
      <c r="AX146" s="59" t="str">
        <f>IFERROR(VLOOKUP(AV146,'Open Invoices'!$D$1:$E$3000,2,FALSE),"")</f>
        <v/>
      </c>
      <c r="AY146" s="59">
        <f>IFERROR(VLOOKUP($E146,'Apr 2016'!$D$1:$Z$300,22,FALSE),"-")</f>
        <v>310.95999999999998</v>
      </c>
      <c r="AZ146" s="59" t="str">
        <f>IFERROR(VLOOKUP($E146,'Apr 2016'!$D$1:$Z$300,4,FALSE),"-")</f>
        <v>WAY2001D6AR</v>
      </c>
      <c r="BA146" s="59" t="str">
        <f>IFERROR(VLOOKUP(AZ146,'Paid Invoices'!$F$6:$I$381,3,FALSE),"")</f>
        <v/>
      </c>
      <c r="BB146" s="59" t="str">
        <f>IFERROR(VLOOKUP(AZ146,'Open Invoices'!$D$1:$E$3000,2,FALSE),"")</f>
        <v/>
      </c>
      <c r="BC146" s="59">
        <f>IFERROR(VLOOKUP($E146,'Mar 2016'!$D$1:$Z$300,22,FALSE),"-")</f>
        <v>249.84</v>
      </c>
      <c r="BD146" s="59" t="str">
        <f>IFERROR(VLOOKUP($E146,'Mar 2016'!$D$1:$Z$300,4,FALSE),"-")</f>
        <v>WAY2001C6AM</v>
      </c>
      <c r="BE146" s="59" t="str">
        <f>IFERROR(VLOOKUP(BD146,'Paid Invoices'!$F$6:$I$381,3,FALSE),"")</f>
        <v/>
      </c>
      <c r="BF146" s="59" t="str">
        <f>IFERROR(VLOOKUP(BD146,'Open Invoices'!$D$1:$E$3000,2,FALSE),"")</f>
        <v/>
      </c>
      <c r="BG146" s="59">
        <f>IFERROR(VLOOKUP($E146,'Feb 2016'!$D$1:$Z$300,22,FALSE),"-")</f>
        <v>196.71</v>
      </c>
      <c r="BH146" s="59" t="str">
        <f>IFERROR(VLOOKUP($E146,'Feb 2016'!$D$1:$Z$300,4,FALSE),"-")</f>
        <v>WAY2001B6AI</v>
      </c>
      <c r="BI146" s="59" t="str">
        <f>IFERROR(VLOOKUP(BH146,'Paid Invoices'!$F$6:$I$381,3,FALSE),"")</f>
        <v/>
      </c>
      <c r="BJ146" s="59" t="str">
        <f>IFERROR(VLOOKUP(BH146,'Open Invoices'!$D$1:$E$3000,2,FALSE),"")</f>
        <v/>
      </c>
      <c r="BK146" s="59">
        <f>IFERROR(VLOOKUP($E146,'Jan 2016'!$D$1:$Z$300,22,FALSE),"-")</f>
        <v>0</v>
      </c>
      <c r="BL146" s="59" t="str">
        <f>IFERROR(VLOOKUP($E146,'Jan 2016'!$D$1:$Z$300,4,FALSE),"-")</f>
        <v>WAY2001A6A</v>
      </c>
      <c r="BM146" s="59" t="str">
        <f>IFERROR(VLOOKUP(BL146,'Paid Invoices'!$F$6:$I$381,3,FALSE),"")</f>
        <v/>
      </c>
      <c r="BN146" s="59" t="str">
        <f>IFERROR(VLOOKUP(BL146,'Open Invoices'!$D$1:$E$3000,2,FALSE),"")</f>
        <v/>
      </c>
      <c r="BO146" s="59" t="str">
        <f>IFERROR(VLOOKUP($E146,'Dec 2015'!$D$1:$Z$300,22,FALSE),"-")</f>
        <v>-</v>
      </c>
      <c r="BP146" s="59" t="str">
        <f>IFERROR(VLOOKUP($E146,'Dec 2015'!$D$1:$Z$300,4,FALSE),"-")</f>
        <v>-</v>
      </c>
      <c r="BQ146" s="59" t="str">
        <f>IFERROR(VLOOKUP(BP146,'Paid Invoices'!$F$6:$I$381,3,FALSE),"")</f>
        <v/>
      </c>
      <c r="BR146" s="59" t="str">
        <f>IFERROR(VLOOKUP(BP146,'Open Invoices'!$D$1:$E$3000,2,FALSE),"")</f>
        <v/>
      </c>
      <c r="BS146" s="59" t="str">
        <f>IFERROR(VLOOKUP($E146,'Nov 2015'!$D$1:$Z$300,22,FALSE),"-")</f>
        <v>-</v>
      </c>
      <c r="BT146" s="59" t="str">
        <f>IFERROR(VLOOKUP($E146,'Nov 2015'!$D$1:$Z$300,4,FALSE),"-")</f>
        <v>-</v>
      </c>
      <c r="BU146" s="59" t="str">
        <f>IFERROR(VLOOKUP(BT146,'Paid Invoices'!$F$6:$I$381,3,FALSE),"")</f>
        <v/>
      </c>
      <c r="BV146" s="59" t="str">
        <f>IFERROR(VLOOKUP(BT146,'Open Invoices'!$D$1:$E$3000,2,FALSE),"")</f>
        <v/>
      </c>
      <c r="BW146" s="59" t="str">
        <f>IFERROR(VLOOKUP($E146,'Oct 2015'!$D$1:$Z$300,22,FALSE),"-")</f>
        <v>-</v>
      </c>
      <c r="BX146" s="59" t="str">
        <f>IFERROR(VLOOKUP($E146,'Oct 2015'!$D$1:$Z$300,4,FALSE),"-")</f>
        <v>-</v>
      </c>
      <c r="BY146" s="59" t="str">
        <f>IFERROR(VLOOKUP(BX146,'Paid Invoices'!$F$6:$I$381,3,FALSE),"")</f>
        <v/>
      </c>
      <c r="BZ146" s="59" t="str">
        <f>IFERROR(VLOOKUP(BX146,'Open Invoices'!$D$1:$E$3000,2,FALSE),"")</f>
        <v/>
      </c>
      <c r="CA146" s="59" t="str">
        <f>IFERROR(VLOOKUP($E146,'Sep 2015'!$D$1:$Z$300,22,FALSE),"-")</f>
        <v>-</v>
      </c>
      <c r="CB146" s="59" t="str">
        <f>IFERROR(VLOOKUP($E146,'Sep 2015'!$D$1:$Z$300,4,FALSE),"-")</f>
        <v>-</v>
      </c>
      <c r="CC146" s="59" t="str">
        <f>IFERROR(VLOOKUP(CB146,'Paid Invoices'!$F$6:$I$381,3,FALSE),"")</f>
        <v/>
      </c>
      <c r="CD146" s="59" t="str">
        <f>IFERROR(VLOOKUP(CB146,'Open Invoices'!$D$1:$E$3000,2,FALSE),"")</f>
        <v/>
      </c>
      <c r="CE146" s="52"/>
      <c r="CF146" s="52" t="s">
        <v>2115</v>
      </c>
      <c r="CG146" s="49" t="str">
        <f>IFERROR(IFERROR(VLOOKUP($E146,'Asset Group  All Assets'!$B$1:$C$500,2,FALSE),(VLOOKUP($E146,'Missing-WSU-POs'!$B$1:$D$500,3,FALSE))),"?")</f>
        <v>P0771212</v>
      </c>
      <c r="CH146" s="31" t="str">
        <f t="shared" si="11"/>
        <v>P0771212</v>
      </c>
      <c r="CI146" s="31" t="str">
        <f t="shared" si="10"/>
        <v/>
      </c>
      <c r="CJ146" s="29" t="str">
        <f>IFERROR(IF(VLOOKUP($E146,'Org July 2016 '!$D$1:$Z$500,3,FALSE)=G146,"-","Wrong PO"),"new")</f>
        <v>Wrong PO</v>
      </c>
      <c r="CK146" s="32">
        <f>IF(CJ146="wrong PO",(VLOOKUP($E146,'Org July 2016 '!$D$1:$Z$500,3,FALSE)),"")</f>
        <v>0</v>
      </c>
      <c r="CL146" s="29" t="str">
        <f>IFERROR(IF(VLOOKUP($E146,'Org June 2016 '!$D$1:$Z$500,3,FALSE)=G146,"-","Wrong PO"),"new")</f>
        <v>Wrong PO</v>
      </c>
      <c r="CM146" s="32">
        <f>IF(CL146="wrong PO",(VLOOKUP($E146,'Org June 2016 '!$D$1:$Z$500,3,FALSE)),"")</f>
        <v>0</v>
      </c>
      <c r="CN146" s="29" t="str">
        <f>IFERROR(IF(VLOOKUP($E146,'May 2016'!D145:Z644,3,FALSE)=G146,"-","Wrong PO"),"new")</f>
        <v>new</v>
      </c>
      <c r="CO146" s="32" t="str">
        <f>IF(CN146="wrong PO",(VLOOKUP($E146,'May 2016'!D145:Z644,3,FALSE)),"")</f>
        <v/>
      </c>
      <c r="CP146" s="29" t="str">
        <f>IFERROR(IF(VLOOKUP($E146,'Apr 2016'!$D$1:$Z$500,3,FALSE)=G146,"-","Wrong PO"),"new")</f>
        <v>-</v>
      </c>
      <c r="CQ146" s="32" t="str">
        <f>IF(CP146="wrong PO",(VLOOKUP($E146,'Apr 2016'!$D$1:$Z$500,3,FALSE)),"")</f>
        <v/>
      </c>
      <c r="CR146" s="32" t="str">
        <f>IFERROR(IF(VLOOKUP($E146,'Mar 2016'!$D$1:$Z$500,3,FALSE)=G146,"-","Wrong PO"),"new")</f>
        <v>-</v>
      </c>
      <c r="CS146" s="32" t="str">
        <f>IF(CP146="wrong PO",(VLOOKUP($E146,'Mar 2016'!$D$1:$Z$500,3,FALSE)),"")</f>
        <v/>
      </c>
      <c r="CT146" s="32" t="str">
        <f>IFERROR(IF(VLOOKUP($E146,'Feb 2016'!$D$1:$Z$500,3,FALSE)=G146,"-","Wrong PO"),"new")</f>
        <v>-</v>
      </c>
      <c r="CU146" s="32" t="str">
        <f>IF(CP146="wrong PO",(VLOOKUP($E146,'Feb 2016'!$D$1:$Z$500,3,FALSE)),"")</f>
        <v/>
      </c>
      <c r="CV146" s="29" t="str">
        <f>IFERROR(IF(VLOOKUP($E146,'Jan 2016'!$D$1:$Z$500,3,FALSE)=G146,"-","Wrong PO"),"new")</f>
        <v>-</v>
      </c>
      <c r="CW146" s="32" t="str">
        <f>IF(CV146="wrong PO",(VLOOKUP($E146,'Jan 2016'!$D$1:$Z$500,3,FALSE)),"")</f>
        <v/>
      </c>
      <c r="CX146" s="29" t="str">
        <f>IFERROR(IF(VLOOKUP($E146,'Dec 2015'!$D$1:$Z$500,3,FALSE)=G146,"-","Wrong PO"),"new")</f>
        <v>new</v>
      </c>
      <c r="CY146" s="32" t="str">
        <f>IF(CX146="wrong PO",(VLOOKUP($E146,'Dec 2015'!$D$1:$Z$500,3,FALSE)),"")</f>
        <v/>
      </c>
      <c r="CZ146" s="29" t="str">
        <f>IFERROR(IF(VLOOKUP($E146,'Nov 2015'!$D$1:$Z$500,3,FALSE)=G146,"-","Wrong PO"),"new")</f>
        <v>new</v>
      </c>
      <c r="DA146" s="32" t="str">
        <f>IF(CZ146="wrong PO",(VLOOKUP($E146,'Nov 2015'!$D$1:$Z$500,3,FALSE)),"")</f>
        <v/>
      </c>
      <c r="DB146" s="29" t="str">
        <f>IFERROR(IF(VLOOKUP($E146,'Oct 2015'!$D$1:$Z$500,3,FALSE)=G146,"-","Wrong PO"),"new")</f>
        <v>new</v>
      </c>
      <c r="DC146" s="32" t="str">
        <f>IF(DB146="wrong PO",(VLOOKUP($E146,'Oct 2015'!$D$1:$Z$500,3,FALSE)),"")</f>
        <v/>
      </c>
      <c r="DD146" s="29" t="str">
        <f>IFERROR(IF(VLOOKUP($E146,'Sep 2015'!$D$1:$Z$500,3,FALSE)=G146,"-","Wrong PO"),"new")</f>
        <v>new</v>
      </c>
      <c r="DE146" s="32" t="str">
        <f>IF(DD146="wrong PO",(VLOOKUP($E146,'Sep 2015'!$D$1:$Z$500,3,FALSE)),"")</f>
        <v/>
      </c>
    </row>
    <row r="147" spans="1:109">
      <c r="A147" s="115">
        <v>146</v>
      </c>
      <c r="B147" s="2" t="s">
        <v>841</v>
      </c>
      <c r="C147" s="2" t="s">
        <v>510</v>
      </c>
      <c r="D147" s="2" t="s">
        <v>76</v>
      </c>
      <c r="E147" s="2" t="s">
        <v>314</v>
      </c>
      <c r="F147" s="2" t="s">
        <v>474</v>
      </c>
      <c r="G147" s="21" t="s">
        <v>315</v>
      </c>
      <c r="H147" s="21" t="str">
        <f>IFERROR(VLOOKUP($E147,'Wayne Master'!$B$1:$C$315,2,FALSE),"not on master")</f>
        <v>P0771216</v>
      </c>
      <c r="I147" s="11" t="s">
        <v>2066</v>
      </c>
      <c r="J147" s="3">
        <v>42326</v>
      </c>
      <c r="K147" s="2" t="s">
        <v>39</v>
      </c>
      <c r="L147" s="2" t="s">
        <v>544</v>
      </c>
      <c r="M147" s="2" t="s">
        <v>30</v>
      </c>
      <c r="N147" s="2" t="s">
        <v>31</v>
      </c>
      <c r="O147" s="2" t="s">
        <v>382</v>
      </c>
      <c r="P147" s="4">
        <v>43127</v>
      </c>
      <c r="Q147" s="4">
        <v>46546</v>
      </c>
      <c r="R147" s="4">
        <v>3419</v>
      </c>
      <c r="S147" s="5">
        <v>57.78</v>
      </c>
      <c r="T147" s="4">
        <v>26202</v>
      </c>
      <c r="U147" s="4">
        <v>28881</v>
      </c>
      <c r="V147" s="4">
        <v>2679</v>
      </c>
      <c r="W147" s="5">
        <v>160.19999999999999</v>
      </c>
      <c r="X147" s="5">
        <v>0</v>
      </c>
      <c r="Y147" s="14">
        <v>217.98</v>
      </c>
      <c r="Z147" s="14">
        <v>0</v>
      </c>
      <c r="AA147" s="14">
        <v>217.98</v>
      </c>
      <c r="AB147" s="4">
        <v>24580</v>
      </c>
      <c r="AC147" s="55"/>
      <c r="AD147" s="59">
        <f t="shared" si="12"/>
        <v>2433.8000000000002</v>
      </c>
      <c r="AE147" s="59">
        <f t="shared" si="13"/>
        <v>2513.7111999999997</v>
      </c>
      <c r="AF147" s="102">
        <f>IFERROR(IFERROR(VLOOKUP($G147,'FPO034'!$J$9:$Q$196,7,FALSE),(VLOOKUP($H147,'FPO034'!$J$9:$Q$196,7,FALSE))),"No PO")</f>
        <v>2728.44</v>
      </c>
      <c r="AG147" s="102">
        <f>IFERROR(IFERROR(VLOOKUP($G147,'FPO034'!$J$9:$Q$196,8,FALSE),(VLOOKUP($H147,'FPO034'!$J$9:$Q$196,8,FALSE))),"No PO")</f>
        <v>0</v>
      </c>
      <c r="AH147" s="102" t="str">
        <f t="shared" si="14"/>
        <v>--</v>
      </c>
      <c r="AI147" s="59">
        <f>IFERROR(VLOOKUP($E147,'Rev2 Aug 16'!$D$1:$Z$300,22,FALSE),"-")</f>
        <v>217.98</v>
      </c>
      <c r="AJ147" s="59" t="str">
        <f>IFERROR(VLOOKUP($E147,'Rev2 Aug 16'!$D$1:$Z$300,5,FALSE),"-")</f>
        <v>WAY2001H6AT</v>
      </c>
      <c r="AK147" s="59" t="str">
        <f>IFERROR(VLOOKUP(AJ147,'Paid Invoices'!$F$6:$I$381,3,FALSE),"")</f>
        <v/>
      </c>
      <c r="AL147" s="59" t="str">
        <f>IFERROR(VLOOKUP(AJ147,'Open Invoices'!$D$1:$E$3000,2,FALSE),"")</f>
        <v/>
      </c>
      <c r="AM147" s="59">
        <f>IFERROR(VLOOKUP($E147,'Rev2 July 16'!$D$1:$Z$300,22,FALSE),"-")</f>
        <v>173.97</v>
      </c>
      <c r="AN147" s="59" t="str">
        <f>IFERROR(VLOOKUP($E147,'Rev2 July 16'!$D$1:$Z$300,5,FALSE),"-")</f>
        <v>WAY2001G6AU</v>
      </c>
      <c r="AO147" s="59" t="str">
        <f>IFERROR(VLOOKUP(AN147,'Paid Invoices'!$F$6:$I$381,3,FALSE),"")</f>
        <v/>
      </c>
      <c r="AP147" s="59" t="str">
        <f>IFERROR(VLOOKUP(AN147,'Open Invoices'!$D$1:$E$3000,2,FALSE),"")</f>
        <v/>
      </c>
      <c r="AQ147" s="59">
        <f>IFERROR(VLOOKUP($E147,'Rev June 16'!$D$1:$Z$300,22,FALSE),"-")</f>
        <v>215.99</v>
      </c>
      <c r="AR147" s="59" t="str">
        <f>IFERROR(VLOOKUP($E147,'Rev June 16'!$D$1:$Z$300,4,FALSE),"-")</f>
        <v>WAY2001F6AT</v>
      </c>
      <c r="AS147" s="59" t="str">
        <f>IFERROR(VLOOKUP(AR147,'Paid Invoices'!$F$6:$I$381,3,FALSE),"")</f>
        <v/>
      </c>
      <c r="AT147" s="59" t="str">
        <f>IFERROR(VLOOKUP(AR147,'Open Invoices'!$D$1:$E$3000,2,FALSE),"")</f>
        <v/>
      </c>
      <c r="AU147" s="59">
        <f>IFERROR(VLOOKUP($E147,'May 2016'!$D$1:$Z$300,22,FALSE),"-")</f>
        <v>391.57</v>
      </c>
      <c r="AV147" s="59" t="str">
        <f>IFERROR(VLOOKUP($E147,'May 2016'!$D$1:$Z$300,4,FALSE),"-")</f>
        <v>WAY2001E6AS</v>
      </c>
      <c r="AW147" s="59" t="str">
        <f>IFERROR(VLOOKUP(AV147,'Paid Invoices'!$F$6:$I$381,3,FALSE),"")</f>
        <v/>
      </c>
      <c r="AX147" s="59" t="str">
        <f>IFERROR(VLOOKUP(AV147,'Open Invoices'!$D$1:$E$3000,2,FALSE),"")</f>
        <v/>
      </c>
      <c r="AY147" s="59">
        <f>IFERROR(VLOOKUP($E147,'Apr 2016'!$D$1:$Z$300,22,FALSE),"-")</f>
        <v>311.5</v>
      </c>
      <c r="AZ147" s="59" t="str">
        <f>IFERROR(VLOOKUP($E147,'Apr 2016'!$D$1:$Z$300,4,FALSE),"-")</f>
        <v>WAY2001D6AS</v>
      </c>
      <c r="BA147" s="59" t="str">
        <f>IFERROR(VLOOKUP(AZ147,'Paid Invoices'!$F$6:$I$381,3,FALSE),"")</f>
        <v/>
      </c>
      <c r="BB147" s="59" t="str">
        <f>IFERROR(VLOOKUP(AZ147,'Open Invoices'!$D$1:$E$3000,2,FALSE),"")</f>
        <v/>
      </c>
      <c r="BC147" s="59">
        <f>IFERROR(VLOOKUP($E147,'Mar 2016'!$D$1:$Z$300,22,FALSE),"-")</f>
        <v>441.21</v>
      </c>
      <c r="BD147" s="59" t="str">
        <f>IFERROR(VLOOKUP($E147,'Mar 2016'!$D$1:$Z$300,4,FALSE),"-")</f>
        <v>WAY2001C6AN</v>
      </c>
      <c r="BE147" s="59" t="str">
        <f>IFERROR(VLOOKUP(BD147,'Paid Invoices'!$F$6:$I$381,3,FALSE),"")</f>
        <v/>
      </c>
      <c r="BF147" s="59" t="str">
        <f>IFERROR(VLOOKUP(BD147,'Open Invoices'!$D$1:$E$3000,2,FALSE),"")</f>
        <v/>
      </c>
      <c r="BG147" s="59">
        <f>IFERROR(VLOOKUP($E147,'Feb 2016'!$D$1:$Z$300,22,FALSE),"-")</f>
        <v>354</v>
      </c>
      <c r="BH147" s="59" t="str">
        <f>IFERROR(VLOOKUP($E147,'Feb 2016'!$D$1:$Z$300,4,FALSE),"-")</f>
        <v>WAY2001B6AJ</v>
      </c>
      <c r="BI147" s="59" t="str">
        <f>IFERROR(VLOOKUP(BH147,'Paid Invoices'!$F$6:$I$381,3,FALSE),"")</f>
        <v/>
      </c>
      <c r="BJ147" s="59" t="str">
        <f>IFERROR(VLOOKUP(BH147,'Open Invoices'!$D$1:$E$3000,2,FALSE),"")</f>
        <v/>
      </c>
      <c r="BK147" s="59">
        <f>IFERROR(VLOOKUP($E147,'Jan 2016'!$D$1:$Z$300,22,FALSE),"-")</f>
        <v>111.87</v>
      </c>
      <c r="BL147" s="59" t="str">
        <f>IFERROR(VLOOKUP($E147,'Jan 2016'!$D$1:$Z$300,4,FALSE),"-")</f>
        <v>WAY2001A6AX</v>
      </c>
      <c r="BM147" s="59" t="str">
        <f>IFERROR(VLOOKUP(BL147,'Paid Invoices'!$F$6:$I$381,3,FALSE),"")</f>
        <v/>
      </c>
      <c r="BN147" s="59" t="str">
        <f>IFERROR(VLOOKUP(BL147,'Open Invoices'!$D$1:$E$3000,2,FALSE),"")</f>
        <v/>
      </c>
      <c r="BO147" s="59">
        <f>IFERROR(VLOOKUP($E147,'Dec 2015'!$D$1:$Z$300,22,FALSE),"-")</f>
        <v>215.71</v>
      </c>
      <c r="BP147" s="59" t="str">
        <f>IFERROR(VLOOKUP($E147,'Dec 2015'!$D$1:$Z$300,4,FALSE),"-")</f>
        <v>WAY2001L5X</v>
      </c>
      <c r="BQ147" s="59" t="str">
        <f>IFERROR(VLOOKUP(BP147,'Paid Invoices'!$F$6:$I$381,3,FALSE),"")</f>
        <v/>
      </c>
      <c r="BR147" s="59" t="str">
        <f>IFERROR(VLOOKUP(BP147,'Open Invoices'!$D$1:$E$3000,2,FALSE),"")</f>
        <v/>
      </c>
      <c r="BS147" s="59">
        <f>IFERROR(VLOOKUP($E147,'Nov 2015'!$D$1:$Z$300,22,FALSE),"-")</f>
        <v>0</v>
      </c>
      <c r="BT147" s="59" t="str">
        <f>IFERROR(VLOOKUP($E147,'Nov 2015'!$D$1:$Z$300,4,FALSE),"-")</f>
        <v>WAY2001K5A</v>
      </c>
      <c r="BU147" s="59" t="str">
        <f>IFERROR(VLOOKUP(BT147,'Paid Invoices'!$F$6:$I$381,3,FALSE),"")</f>
        <v/>
      </c>
      <c r="BV147" s="59" t="str">
        <f>IFERROR(VLOOKUP(BT147,'Open Invoices'!$D$1:$E$3000,2,FALSE),"")</f>
        <v/>
      </c>
      <c r="BW147" s="59" t="str">
        <f>IFERROR(VLOOKUP($E147,'Oct 2015'!$D$1:$Z$300,22,FALSE),"-")</f>
        <v>-</v>
      </c>
      <c r="BX147" s="59" t="str">
        <f>IFERROR(VLOOKUP($E147,'Oct 2015'!$D$1:$Z$300,4,FALSE),"-")</f>
        <v>-</v>
      </c>
      <c r="BY147" s="59" t="str">
        <f>IFERROR(VLOOKUP(BX147,'Paid Invoices'!$F$6:$I$381,3,FALSE),"")</f>
        <v/>
      </c>
      <c r="BZ147" s="59" t="str">
        <f>IFERROR(VLOOKUP(BX147,'Open Invoices'!$D$1:$E$3000,2,FALSE),"")</f>
        <v/>
      </c>
      <c r="CA147" s="59" t="str">
        <f>IFERROR(VLOOKUP($E147,'Sep 2015'!$D$1:$Z$300,22,FALSE),"-")</f>
        <v>-</v>
      </c>
      <c r="CB147" s="59" t="str">
        <f>IFERROR(VLOOKUP($E147,'Sep 2015'!$D$1:$Z$300,4,FALSE),"-")</f>
        <v>-</v>
      </c>
      <c r="CC147" s="59" t="str">
        <f>IFERROR(VLOOKUP(CB147,'Paid Invoices'!$F$6:$I$381,3,FALSE),"")</f>
        <v/>
      </c>
      <c r="CD147" s="59" t="str">
        <f>IFERROR(VLOOKUP(CB147,'Open Invoices'!$D$1:$E$3000,2,FALSE),"")</f>
        <v/>
      </c>
      <c r="CE147" s="52"/>
      <c r="CF147" s="52" t="s">
        <v>2115</v>
      </c>
      <c r="CG147" s="49" t="str">
        <f>IFERROR(IFERROR(VLOOKUP($E147,'Asset Group  All Assets'!$B$1:$C$500,2,FALSE),(VLOOKUP($E147,'Missing-WSU-POs'!$B$1:$D$500,3,FALSE))),"?")</f>
        <v>P0771216</v>
      </c>
      <c r="CH147" s="31" t="str">
        <f t="shared" si="11"/>
        <v>P0771216</v>
      </c>
      <c r="CI147" s="31" t="str">
        <f t="shared" si="10"/>
        <v/>
      </c>
      <c r="CJ147" s="29" t="str">
        <f>IFERROR(IF(VLOOKUP($E147,'Org July 2016 '!$D$1:$Z$500,3,FALSE)=G147,"-","Wrong PO"),"new")</f>
        <v>Wrong PO</v>
      </c>
      <c r="CK147" s="32">
        <f>IF(CJ147="wrong PO",(VLOOKUP($E147,'Org July 2016 '!$D$1:$Z$500,3,FALSE)),"")</f>
        <v>0</v>
      </c>
      <c r="CL147" s="29" t="str">
        <f>IFERROR(IF(VLOOKUP($E147,'Org June 2016 '!$D$1:$Z$500,3,FALSE)=G147,"-","Wrong PO"),"new")</f>
        <v>Wrong PO</v>
      </c>
      <c r="CM147" s="32">
        <f>IF(CL147="wrong PO",(VLOOKUP($E147,'Org June 2016 '!$D$1:$Z$500,3,FALSE)),"")</f>
        <v>0</v>
      </c>
      <c r="CN147" s="29" t="str">
        <f>IFERROR(IF(VLOOKUP($E147,'May 2016'!D146:Z645,3,FALSE)=G147,"-","Wrong PO"),"new")</f>
        <v>new</v>
      </c>
      <c r="CO147" s="32" t="str">
        <f>IF(CN147="wrong PO",(VLOOKUP($E147,'May 2016'!D146:Z645,3,FALSE)),"")</f>
        <v/>
      </c>
      <c r="CP147" s="29" t="str">
        <f>IFERROR(IF(VLOOKUP($E147,'Apr 2016'!$D$1:$Z$500,3,FALSE)=G147,"-","Wrong PO"),"new")</f>
        <v>-</v>
      </c>
      <c r="CQ147" s="32" t="str">
        <f>IF(CP147="wrong PO",(VLOOKUP($E147,'Apr 2016'!$D$1:$Z$500,3,FALSE)),"")</f>
        <v/>
      </c>
      <c r="CR147" s="32" t="str">
        <f>IFERROR(IF(VLOOKUP($E147,'Mar 2016'!$D$1:$Z$500,3,FALSE)=G147,"-","Wrong PO"),"new")</f>
        <v>-</v>
      </c>
      <c r="CS147" s="32" t="str">
        <f>IF(CP147="wrong PO",(VLOOKUP($E147,'Mar 2016'!$D$1:$Z$500,3,FALSE)),"")</f>
        <v/>
      </c>
      <c r="CT147" s="32" t="str">
        <f>IFERROR(IF(VLOOKUP($E147,'Feb 2016'!$D$1:$Z$500,3,FALSE)=G147,"-","Wrong PO"),"new")</f>
        <v>-</v>
      </c>
      <c r="CU147" s="32" t="str">
        <f>IF(CP147="wrong PO",(VLOOKUP($E147,'Feb 2016'!$D$1:$Z$500,3,FALSE)),"")</f>
        <v/>
      </c>
      <c r="CV147" s="29" t="str">
        <f>IFERROR(IF(VLOOKUP($E147,'Jan 2016'!$D$1:$Z$500,3,FALSE)=G147,"-","Wrong PO"),"new")</f>
        <v>-</v>
      </c>
      <c r="CW147" s="32" t="str">
        <f>IF(CV147="wrong PO",(VLOOKUP($E147,'Jan 2016'!$D$1:$Z$500,3,FALSE)),"")</f>
        <v/>
      </c>
      <c r="CX147" s="29" t="str">
        <f>IFERROR(IF(VLOOKUP($E147,'Dec 2015'!$D$1:$Z$500,3,FALSE)=G147,"-","Wrong PO"),"new")</f>
        <v>-</v>
      </c>
      <c r="CY147" s="32" t="str">
        <f>IF(CX147="wrong PO",(VLOOKUP($E147,'Dec 2015'!$D$1:$Z$500,3,FALSE)),"")</f>
        <v/>
      </c>
      <c r="CZ147" s="29" t="str">
        <f>IFERROR(IF(VLOOKUP($E147,'Nov 2015'!$D$1:$Z$500,3,FALSE)=G147,"-","Wrong PO"),"new")</f>
        <v>-</v>
      </c>
      <c r="DA147" s="32" t="str">
        <f>IF(CZ147="wrong PO",(VLOOKUP($E147,'Nov 2015'!$D$1:$Z$500,3,FALSE)),"")</f>
        <v/>
      </c>
      <c r="DB147" s="29" t="str">
        <f>IFERROR(IF(VLOOKUP($E147,'Oct 2015'!$D$1:$Z$500,3,FALSE)=G147,"-","Wrong PO"),"new")</f>
        <v>new</v>
      </c>
      <c r="DC147" s="32" t="str">
        <f>IF(DB147="wrong PO",(VLOOKUP($E147,'Oct 2015'!$D$1:$Z$500,3,FALSE)),"")</f>
        <v/>
      </c>
      <c r="DD147" s="29" t="str">
        <f>IFERROR(IF(VLOOKUP($E147,'Sep 2015'!$D$1:$Z$500,3,FALSE)=G147,"-","Wrong PO"),"new")</f>
        <v>new</v>
      </c>
      <c r="DE147" s="32" t="str">
        <f>IF(DD147="wrong PO",(VLOOKUP($E147,'Sep 2015'!$D$1:$Z$500,3,FALSE)),"")</f>
        <v/>
      </c>
    </row>
    <row r="148" spans="1:109">
      <c r="A148" s="115">
        <v>147</v>
      </c>
      <c r="B148" s="2" t="s">
        <v>841</v>
      </c>
      <c r="C148" s="2" t="s">
        <v>510</v>
      </c>
      <c r="D148" s="2" t="s">
        <v>76</v>
      </c>
      <c r="E148" s="2" t="s">
        <v>287</v>
      </c>
      <c r="F148" s="2" t="s">
        <v>474</v>
      </c>
      <c r="G148" s="21" t="s">
        <v>288</v>
      </c>
      <c r="H148" s="21" t="str">
        <f>IFERROR(VLOOKUP($E148,'Wayne Master'!$B$1:$C$315,2,FALSE),"not on master")</f>
        <v>P0771218</v>
      </c>
      <c r="I148" s="11" t="s">
        <v>2065</v>
      </c>
      <c r="J148" s="3">
        <v>42487</v>
      </c>
      <c r="K148" s="2" t="s">
        <v>685</v>
      </c>
      <c r="L148" s="2" t="s">
        <v>544</v>
      </c>
      <c r="M148" s="2" t="s">
        <v>30</v>
      </c>
      <c r="N148" s="2" t="s">
        <v>31</v>
      </c>
      <c r="O148" s="2" t="s">
        <v>32</v>
      </c>
      <c r="P148" s="4">
        <v>2845</v>
      </c>
      <c r="Q148" s="4">
        <v>4697</v>
      </c>
      <c r="R148" s="4">
        <v>1852</v>
      </c>
      <c r="S148" s="5">
        <v>31.3</v>
      </c>
      <c r="T148" s="4">
        <v>2839</v>
      </c>
      <c r="U148" s="4">
        <v>3884</v>
      </c>
      <c r="V148" s="4">
        <v>1045</v>
      </c>
      <c r="W148" s="5">
        <v>62.49</v>
      </c>
      <c r="X148" s="5">
        <v>0</v>
      </c>
      <c r="Y148" s="14">
        <v>93.79</v>
      </c>
      <c r="Z148" s="14">
        <v>0</v>
      </c>
      <c r="AA148" s="14">
        <v>93.79</v>
      </c>
      <c r="AB148" s="4">
        <v>24580</v>
      </c>
      <c r="AC148" s="55"/>
      <c r="AD148" s="59">
        <f t="shared" si="12"/>
        <v>310.89999999999998</v>
      </c>
      <c r="AE148" s="59">
        <f t="shared" si="13"/>
        <v>311.64249999999998</v>
      </c>
      <c r="AF148" s="102">
        <f>IFERROR(IFERROR(VLOOKUP($G148,'FPO034'!$J$9:$Q$196,7,FALSE),(VLOOKUP($H148,'FPO034'!$J$9:$Q$196,7,FALSE))),"No PO")</f>
        <v>1488.24</v>
      </c>
      <c r="AG148" s="102">
        <f>IFERROR(IFERROR(VLOOKUP($G148,'FPO034'!$J$9:$Q$196,8,FALSE),(VLOOKUP($H148,'FPO034'!$J$9:$Q$196,8,FALSE))),"No PO")</f>
        <v>0</v>
      </c>
      <c r="AH148" s="102" t="str">
        <f t="shared" si="14"/>
        <v>--</v>
      </c>
      <c r="AI148" s="59">
        <f>IFERROR(VLOOKUP($E148,'Rev2 Aug 16'!$D$1:$Z$300,22,FALSE),"-")</f>
        <v>93.79</v>
      </c>
      <c r="AJ148" s="59" t="str">
        <f>IFERROR(VLOOKUP($E148,'Rev2 Aug 16'!$D$1:$Z$300,5,FALSE),"-")</f>
        <v>WAY2001H6AU</v>
      </c>
      <c r="AK148" s="59" t="str">
        <f>IFERROR(VLOOKUP(AJ148,'Paid Invoices'!$F$6:$I$381,3,FALSE),"")</f>
        <v/>
      </c>
      <c r="AL148" s="59" t="str">
        <f>IFERROR(VLOOKUP(AJ148,'Open Invoices'!$D$1:$E$3000,2,FALSE),"")</f>
        <v/>
      </c>
      <c r="AM148" s="59">
        <f>IFERROR(VLOOKUP($E148,'Rev2 July 16'!$D$1:$Z$300,22,FALSE),"-")</f>
        <v>73.89</v>
      </c>
      <c r="AN148" s="59" t="str">
        <f>IFERROR(VLOOKUP($E148,'Rev2 July 16'!$D$1:$Z$300,5,FALSE),"-")</f>
        <v>WAY2001G6AV</v>
      </c>
      <c r="AO148" s="59" t="str">
        <f>IFERROR(VLOOKUP(AN148,'Paid Invoices'!$F$6:$I$381,3,FALSE),"")</f>
        <v/>
      </c>
      <c r="AP148" s="59" t="str">
        <f>IFERROR(VLOOKUP(AN148,'Open Invoices'!$D$1:$E$3000,2,FALSE),"")</f>
        <v/>
      </c>
      <c r="AQ148" s="59">
        <f>IFERROR(VLOOKUP($E148,'Rev June 16'!$D$1:$Z$300,22,FALSE),"-")</f>
        <v>90.95</v>
      </c>
      <c r="AR148" s="59" t="str">
        <f>IFERROR(VLOOKUP($E148,'Rev June 16'!$D$1:$Z$300,4,FALSE),"-")</f>
        <v>WAY2001F6AU</v>
      </c>
      <c r="AS148" s="59" t="str">
        <f>IFERROR(VLOOKUP(AR148,'Paid Invoices'!$F$6:$I$381,3,FALSE),"")</f>
        <v/>
      </c>
      <c r="AT148" s="59" t="str">
        <f>IFERROR(VLOOKUP(AR148,'Open Invoices'!$D$1:$E$3000,2,FALSE),"")</f>
        <v/>
      </c>
      <c r="AU148" s="59">
        <f>IFERROR(VLOOKUP($E148,'May 2016'!$D$1:$Z$300,22,FALSE),"-")</f>
        <v>52.27</v>
      </c>
      <c r="AV148" s="59" t="str">
        <f>IFERROR(VLOOKUP($E148,'May 2016'!$D$1:$Z$300,4,FALSE),"-")</f>
        <v>WAY2001E6AT</v>
      </c>
      <c r="AW148" s="59" t="str">
        <f>IFERROR(VLOOKUP(AV148,'Paid Invoices'!$F$6:$I$381,3,FALSE),"")</f>
        <v/>
      </c>
      <c r="AX148" s="59" t="str">
        <f>IFERROR(VLOOKUP(AV148,'Open Invoices'!$D$1:$E$3000,2,FALSE),"")</f>
        <v/>
      </c>
      <c r="AY148" s="59" t="str">
        <f>IFERROR(VLOOKUP($E148,'Apr 2016'!$D$1:$Z$300,22,FALSE),"-")</f>
        <v>-</v>
      </c>
      <c r="AZ148" s="59" t="str">
        <f>IFERROR(VLOOKUP($E148,'Apr 2016'!$D$1:$Z$300,4,FALSE),"-")</f>
        <v>-</v>
      </c>
      <c r="BA148" s="59" t="str">
        <f>IFERROR(VLOOKUP(AZ148,'Paid Invoices'!$F$6:$I$381,3,FALSE),"")</f>
        <v/>
      </c>
      <c r="BB148" s="59" t="str">
        <f>IFERROR(VLOOKUP(AZ148,'Open Invoices'!$D$1:$E$3000,2,FALSE),"")</f>
        <v/>
      </c>
      <c r="BC148" s="59" t="str">
        <f>IFERROR(VLOOKUP($E148,'Mar 2016'!$D$1:$Z$300,22,FALSE),"-")</f>
        <v>-</v>
      </c>
      <c r="BD148" s="59" t="str">
        <f>IFERROR(VLOOKUP($E148,'Mar 2016'!$D$1:$Z$300,4,FALSE),"-")</f>
        <v>-</v>
      </c>
      <c r="BE148" s="59" t="str">
        <f>IFERROR(VLOOKUP(BD148,'Paid Invoices'!$F$6:$I$381,3,FALSE),"")</f>
        <v/>
      </c>
      <c r="BF148" s="59" t="str">
        <f>IFERROR(VLOOKUP(BD148,'Open Invoices'!$D$1:$E$3000,2,FALSE),"")</f>
        <v/>
      </c>
      <c r="BG148" s="59" t="str">
        <f>IFERROR(VLOOKUP($E148,'Feb 2016'!$D$1:$Z$300,22,FALSE),"-")</f>
        <v>-</v>
      </c>
      <c r="BH148" s="59" t="str">
        <f>IFERROR(VLOOKUP($E148,'Feb 2016'!$D$1:$Z$300,4,FALSE),"-")</f>
        <v>-</v>
      </c>
      <c r="BI148" s="59" t="str">
        <f>IFERROR(VLOOKUP(BH148,'Paid Invoices'!$F$6:$I$381,3,FALSE),"")</f>
        <v/>
      </c>
      <c r="BJ148" s="59" t="str">
        <f>IFERROR(VLOOKUP(BH148,'Open Invoices'!$D$1:$E$3000,2,FALSE),"")</f>
        <v/>
      </c>
      <c r="BK148" s="59" t="str">
        <f>IFERROR(VLOOKUP($E148,'Jan 2016'!$D$1:$Z$300,22,FALSE),"-")</f>
        <v>-</v>
      </c>
      <c r="BL148" s="59" t="str">
        <f>IFERROR(VLOOKUP($E148,'Jan 2016'!$D$1:$Z$300,4,FALSE),"-")</f>
        <v>-</v>
      </c>
      <c r="BM148" s="59" t="str">
        <f>IFERROR(VLOOKUP(BL148,'Paid Invoices'!$F$6:$I$381,3,FALSE),"")</f>
        <v/>
      </c>
      <c r="BN148" s="59" t="str">
        <f>IFERROR(VLOOKUP(BL148,'Open Invoices'!$D$1:$E$3000,2,FALSE),"")</f>
        <v/>
      </c>
      <c r="BO148" s="59" t="str">
        <f>IFERROR(VLOOKUP($E148,'Dec 2015'!$D$1:$Z$300,22,FALSE),"-")</f>
        <v>-</v>
      </c>
      <c r="BP148" s="59" t="str">
        <f>IFERROR(VLOOKUP($E148,'Dec 2015'!$D$1:$Z$300,4,FALSE),"-")</f>
        <v>-</v>
      </c>
      <c r="BQ148" s="59" t="str">
        <f>IFERROR(VLOOKUP(BP148,'Paid Invoices'!$F$6:$I$381,3,FALSE),"")</f>
        <v/>
      </c>
      <c r="BR148" s="59" t="str">
        <f>IFERROR(VLOOKUP(BP148,'Open Invoices'!$D$1:$E$3000,2,FALSE),"")</f>
        <v/>
      </c>
      <c r="BS148" s="59" t="str">
        <f>IFERROR(VLOOKUP($E148,'Nov 2015'!$D$1:$Z$300,22,FALSE),"-")</f>
        <v>-</v>
      </c>
      <c r="BT148" s="59" t="str">
        <f>IFERROR(VLOOKUP($E148,'Nov 2015'!$D$1:$Z$300,4,FALSE),"-")</f>
        <v>-</v>
      </c>
      <c r="BU148" s="59" t="str">
        <f>IFERROR(VLOOKUP(BT148,'Paid Invoices'!$F$6:$I$381,3,FALSE),"")</f>
        <v/>
      </c>
      <c r="BV148" s="59" t="str">
        <f>IFERROR(VLOOKUP(BT148,'Open Invoices'!$D$1:$E$3000,2,FALSE),"")</f>
        <v/>
      </c>
      <c r="BW148" s="59" t="str">
        <f>IFERROR(VLOOKUP($E148,'Oct 2015'!$D$1:$Z$300,22,FALSE),"-")</f>
        <v>-</v>
      </c>
      <c r="BX148" s="59" t="str">
        <f>IFERROR(VLOOKUP($E148,'Oct 2015'!$D$1:$Z$300,4,FALSE),"-")</f>
        <v>-</v>
      </c>
      <c r="BY148" s="59" t="str">
        <f>IFERROR(VLOOKUP(BX148,'Paid Invoices'!$F$6:$I$381,3,FALSE),"")</f>
        <v/>
      </c>
      <c r="BZ148" s="59" t="str">
        <f>IFERROR(VLOOKUP(BX148,'Open Invoices'!$D$1:$E$3000,2,FALSE),"")</f>
        <v/>
      </c>
      <c r="CA148" s="59" t="str">
        <f>IFERROR(VLOOKUP($E148,'Sep 2015'!$D$1:$Z$300,22,FALSE),"-")</f>
        <v>-</v>
      </c>
      <c r="CB148" s="59" t="str">
        <f>IFERROR(VLOOKUP($E148,'Sep 2015'!$D$1:$Z$300,4,FALSE),"-")</f>
        <v>-</v>
      </c>
      <c r="CC148" s="59" t="str">
        <f>IFERROR(VLOOKUP(CB148,'Paid Invoices'!$F$6:$I$381,3,FALSE),"")</f>
        <v/>
      </c>
      <c r="CD148" s="59" t="str">
        <f>IFERROR(VLOOKUP(CB148,'Open Invoices'!$D$1:$E$3000,2,FALSE),"")</f>
        <v/>
      </c>
      <c r="CE148" s="52"/>
      <c r="CF148" s="52" t="s">
        <v>2115</v>
      </c>
      <c r="CG148" s="49" t="str">
        <f>IFERROR(IFERROR(VLOOKUP($E148,'Asset Group  All Assets'!$B$1:$C$500,2,FALSE),(VLOOKUP($E148,'Missing-WSU-POs'!$B$1:$D$500,3,FALSE))),"?")</f>
        <v>P0771218</v>
      </c>
      <c r="CH148" s="31" t="str">
        <f t="shared" si="11"/>
        <v>P0771218</v>
      </c>
      <c r="CI148" s="31" t="str">
        <f t="shared" si="10"/>
        <v/>
      </c>
      <c r="CJ148" s="29" t="str">
        <f>IFERROR(IF(VLOOKUP($E148,'Org July 2016 '!$D$1:$Z$500,3,FALSE)=G148,"-","Wrong PO"),"new")</f>
        <v>Wrong PO</v>
      </c>
      <c r="CK148" s="32">
        <f>IF(CJ148="wrong PO",(VLOOKUP($E148,'Org July 2016 '!$D$1:$Z$500,3,FALSE)),"")</f>
        <v>0</v>
      </c>
      <c r="CL148" s="29" t="str">
        <f>IFERROR(IF(VLOOKUP($E148,'Org June 2016 '!$D$1:$Z$500,3,FALSE)=G148,"-","Wrong PO"),"new")</f>
        <v>Wrong PO</v>
      </c>
      <c r="CM148" s="32">
        <f>IF(CL148="wrong PO",(VLOOKUP($E148,'Org June 2016 '!$D$1:$Z$500,3,FALSE)),"")</f>
        <v>0</v>
      </c>
      <c r="CN148" s="29" t="str">
        <f>IFERROR(IF(VLOOKUP($E148,'May 2016'!D147:Z646,3,FALSE)=G148,"-","Wrong PO"),"new")</f>
        <v>new</v>
      </c>
      <c r="CO148" s="32" t="str">
        <f>IF(CN148="wrong PO",(VLOOKUP($E148,'May 2016'!D147:Z646,3,FALSE)),"")</f>
        <v/>
      </c>
      <c r="CP148" s="29" t="str">
        <f>IFERROR(IF(VLOOKUP($E148,'Apr 2016'!$D$1:$Z$500,3,FALSE)=G148,"-","Wrong PO"),"new")</f>
        <v>new</v>
      </c>
      <c r="CQ148" s="32" t="str">
        <f>IF(CP148="wrong PO",(VLOOKUP($E148,'Apr 2016'!$D$1:$Z$500,3,FALSE)),"")</f>
        <v/>
      </c>
      <c r="CR148" s="32" t="str">
        <f>IFERROR(IF(VLOOKUP($E148,'Mar 2016'!$D$1:$Z$500,3,FALSE)=G148,"-","Wrong PO"),"new")</f>
        <v>new</v>
      </c>
      <c r="CS148" s="32" t="str">
        <f>IF(CP148="wrong PO",(VLOOKUP($E148,'Mar 2016'!$D$1:$Z$500,3,FALSE)),"")</f>
        <v/>
      </c>
      <c r="CT148" s="32" t="str">
        <f>IFERROR(IF(VLOOKUP($E148,'Feb 2016'!$D$1:$Z$500,3,FALSE)=G148,"-","Wrong PO"),"new")</f>
        <v>new</v>
      </c>
      <c r="CU148" s="32" t="str">
        <f>IF(CP148="wrong PO",(VLOOKUP($E148,'Feb 2016'!$D$1:$Z$500,3,FALSE)),"")</f>
        <v/>
      </c>
      <c r="CV148" s="29" t="str">
        <f>IFERROR(IF(VLOOKUP($E148,'Jan 2016'!$D$1:$Z$500,3,FALSE)=G148,"-","Wrong PO"),"new")</f>
        <v>new</v>
      </c>
      <c r="CW148" s="32" t="str">
        <f>IF(CV148="wrong PO",(VLOOKUP($E148,'Jan 2016'!$D$1:$Z$500,3,FALSE)),"")</f>
        <v/>
      </c>
      <c r="CX148" s="29" t="str">
        <f>IFERROR(IF(VLOOKUP($E148,'Dec 2015'!$D$1:$Z$500,3,FALSE)=G148,"-","Wrong PO"),"new")</f>
        <v>new</v>
      </c>
      <c r="CY148" s="32" t="str">
        <f>IF(CX148="wrong PO",(VLOOKUP($E148,'Dec 2015'!$D$1:$Z$500,3,FALSE)),"")</f>
        <v/>
      </c>
      <c r="CZ148" s="29" t="str">
        <f>IFERROR(IF(VLOOKUP($E148,'Nov 2015'!$D$1:$Z$500,3,FALSE)=G148,"-","Wrong PO"),"new")</f>
        <v>new</v>
      </c>
      <c r="DA148" s="32" t="str">
        <f>IF(CZ148="wrong PO",(VLOOKUP($E148,'Nov 2015'!$D$1:$Z$500,3,FALSE)),"")</f>
        <v/>
      </c>
      <c r="DB148" s="29" t="str">
        <f>IFERROR(IF(VLOOKUP($E148,'Oct 2015'!$D$1:$Z$500,3,FALSE)=G148,"-","Wrong PO"),"new")</f>
        <v>new</v>
      </c>
      <c r="DC148" s="32" t="str">
        <f>IF(DB148="wrong PO",(VLOOKUP($E148,'Oct 2015'!$D$1:$Z$500,3,FALSE)),"")</f>
        <v/>
      </c>
      <c r="DD148" s="29" t="str">
        <f>IFERROR(IF(VLOOKUP($E148,'Sep 2015'!$D$1:$Z$500,3,FALSE)=G148,"-","Wrong PO"),"new")</f>
        <v>new</v>
      </c>
      <c r="DE148" s="32" t="str">
        <f>IF(DD148="wrong PO",(VLOOKUP($E148,'Sep 2015'!$D$1:$Z$500,3,FALSE)),"")</f>
        <v/>
      </c>
    </row>
    <row r="149" spans="1:109">
      <c r="A149" s="115">
        <v>148</v>
      </c>
      <c r="B149" s="2" t="s">
        <v>841</v>
      </c>
      <c r="C149" s="2" t="s">
        <v>510</v>
      </c>
      <c r="D149" s="2" t="s">
        <v>636</v>
      </c>
      <c r="E149" s="2" t="s">
        <v>227</v>
      </c>
      <c r="F149" s="2" t="s">
        <v>27</v>
      </c>
      <c r="G149" s="21" t="s">
        <v>228</v>
      </c>
      <c r="H149" s="21" t="str">
        <f>IFERROR(VLOOKUP($E149,'Wayne Master'!$B$1:$C$315,2,FALSE),"not on master")</f>
        <v>P0771291</v>
      </c>
      <c r="I149" s="11" t="s">
        <v>2064</v>
      </c>
      <c r="J149" s="3">
        <v>42404</v>
      </c>
      <c r="K149" s="2"/>
      <c r="L149" s="2" t="s">
        <v>577</v>
      </c>
      <c r="M149" s="2" t="s">
        <v>394</v>
      </c>
      <c r="N149" s="2" t="s">
        <v>31</v>
      </c>
      <c r="O149" s="2" t="s">
        <v>382</v>
      </c>
      <c r="P149" s="4">
        <v>13627</v>
      </c>
      <c r="Q149" s="4">
        <v>13640</v>
      </c>
      <c r="R149" s="4">
        <v>13</v>
      </c>
      <c r="S149" s="5">
        <v>0.36</v>
      </c>
      <c r="T149" s="4">
        <v>16909</v>
      </c>
      <c r="U149" s="4">
        <v>16972</v>
      </c>
      <c r="V149" s="4">
        <v>63</v>
      </c>
      <c r="W149" s="5">
        <v>5.2</v>
      </c>
      <c r="X149" s="5">
        <v>0</v>
      </c>
      <c r="Y149" s="14">
        <v>5.56</v>
      </c>
      <c r="Z149" s="14">
        <v>0</v>
      </c>
      <c r="AA149" s="14">
        <v>5.56</v>
      </c>
      <c r="AB149" s="4">
        <v>24580</v>
      </c>
      <c r="AC149" s="55"/>
      <c r="AD149" s="59">
        <f t="shared" si="12"/>
        <v>41.69</v>
      </c>
      <c r="AE149" s="59">
        <f t="shared" si="13"/>
        <v>1245.4416000000001</v>
      </c>
      <c r="AF149" s="102">
        <f>IFERROR(IFERROR(VLOOKUP($G149,'FPO034'!$J$9:$Q$196,7,FALSE),(VLOOKUP($H149,'FPO034'!$J$9:$Q$196,7,FALSE))),"No PO")</f>
        <v>353.16</v>
      </c>
      <c r="AG149" s="102">
        <f>IFERROR(IFERROR(VLOOKUP($G149,'FPO034'!$J$9:$Q$196,8,FALSE),(VLOOKUP($H149,'FPO034'!$J$9:$Q$196,8,FALSE))),"No PO")</f>
        <v>0</v>
      </c>
      <c r="AH149" s="102" t="str">
        <f t="shared" si="14"/>
        <v>--</v>
      </c>
      <c r="AI149" s="59">
        <f>IFERROR(VLOOKUP($E149,'Rev2 Aug 16'!$D$1:$Z$300,22,FALSE),"-")</f>
        <v>5.56</v>
      </c>
      <c r="AJ149" s="59" t="str">
        <f>IFERROR(VLOOKUP($E149,'Rev2 Aug 16'!$D$1:$Z$300,5,FALSE),"-")</f>
        <v>WAY2001H6AV</v>
      </c>
      <c r="AK149" s="59" t="str">
        <f>IFERROR(VLOOKUP(AJ149,'Paid Invoices'!$F$6:$I$381,3,FALSE),"")</f>
        <v/>
      </c>
      <c r="AL149" s="59" t="str">
        <f>IFERROR(VLOOKUP(AJ149,'Open Invoices'!$D$1:$E$3000,2,FALSE),"")</f>
        <v/>
      </c>
      <c r="AM149" s="59">
        <f>IFERROR(VLOOKUP($E149,'Rev2 July 16'!$D$1:$Z$300,22,FALSE),"-")</f>
        <v>4.43</v>
      </c>
      <c r="AN149" s="59" t="str">
        <f>IFERROR(VLOOKUP($E149,'Rev2 July 16'!$D$1:$Z$300,5,FALSE),"-")</f>
        <v>WAY2001G6AX</v>
      </c>
      <c r="AO149" s="59" t="str">
        <f>IFERROR(VLOOKUP(AN149,'Paid Invoices'!$F$6:$I$381,3,FALSE),"")</f>
        <v/>
      </c>
      <c r="AP149" s="59" t="str">
        <f>IFERROR(VLOOKUP(AN149,'Open Invoices'!$D$1:$E$3000,2,FALSE),"")</f>
        <v/>
      </c>
      <c r="AQ149" s="59">
        <f>IFERROR(VLOOKUP($E149,'Rev June 16'!$D$1:$Z$300,22,FALSE),"-")</f>
        <v>7.89</v>
      </c>
      <c r="AR149" s="59" t="str">
        <f>IFERROR(VLOOKUP($E149,'Rev June 16'!$D$1:$Z$300,4,FALSE),"-")</f>
        <v>WAY2001F6AV</v>
      </c>
      <c r="AS149" s="59" t="str">
        <f>IFERROR(VLOOKUP(AR149,'Paid Invoices'!$F$6:$I$381,3,FALSE),"")</f>
        <v/>
      </c>
      <c r="AT149" s="59" t="str">
        <f>IFERROR(VLOOKUP(AR149,'Open Invoices'!$D$1:$E$3000,2,FALSE),"")</f>
        <v/>
      </c>
      <c r="AU149" s="59">
        <f>IFERROR(VLOOKUP($E149,'May 2016'!$D$1:$Z$300,22,FALSE),"-")</f>
        <v>11.27</v>
      </c>
      <c r="AV149" s="59" t="str">
        <f>IFERROR(VLOOKUP($E149,'May 2016'!$D$1:$Z$300,4,FALSE),"-")</f>
        <v>WAY2001E6AU</v>
      </c>
      <c r="AW149" s="59" t="str">
        <f>IFERROR(VLOOKUP(AV149,'Paid Invoices'!$F$6:$I$381,3,FALSE),"")</f>
        <v/>
      </c>
      <c r="AX149" s="59" t="str">
        <f>IFERROR(VLOOKUP(AV149,'Open Invoices'!$D$1:$E$3000,2,FALSE),"")</f>
        <v/>
      </c>
      <c r="AY149" s="59">
        <f>IFERROR(VLOOKUP($E149,'Apr 2016'!$D$1:$Z$300,22,FALSE),"-")</f>
        <v>7.95</v>
      </c>
      <c r="AZ149" s="59" t="str">
        <f>IFERROR(VLOOKUP($E149,'Apr 2016'!$D$1:$Z$300,4,FALSE),"-")</f>
        <v>WAY2001D6AT</v>
      </c>
      <c r="BA149" s="59" t="str">
        <f>IFERROR(VLOOKUP(AZ149,'Paid Invoices'!$F$6:$I$381,3,FALSE),"")</f>
        <v/>
      </c>
      <c r="BB149" s="59" t="str">
        <f>IFERROR(VLOOKUP(AZ149,'Open Invoices'!$D$1:$E$3000,2,FALSE),"")</f>
        <v/>
      </c>
      <c r="BC149" s="59">
        <f>IFERROR(VLOOKUP($E149,'Mar 2016'!$D$1:$Z$300,22,FALSE),"-")</f>
        <v>3.11</v>
      </c>
      <c r="BD149" s="59" t="str">
        <f>IFERROR(VLOOKUP($E149,'Mar 2016'!$D$1:$Z$300,4,FALSE),"-")</f>
        <v>WAY2001C6AO</v>
      </c>
      <c r="BE149" s="59" t="str">
        <f>IFERROR(VLOOKUP(BD149,'Paid Invoices'!$F$6:$I$381,3,FALSE),"")</f>
        <v/>
      </c>
      <c r="BF149" s="59" t="str">
        <f>IFERROR(VLOOKUP(BD149,'Open Invoices'!$D$1:$E$3000,2,FALSE),"")</f>
        <v/>
      </c>
      <c r="BG149" s="59">
        <f>IFERROR(VLOOKUP($E149,'Feb 2016'!$D$1:$Z$300,22,FALSE),"-")</f>
        <v>1.48</v>
      </c>
      <c r="BH149" s="59" t="str">
        <f>IFERROR(VLOOKUP($E149,'Feb 2016'!$D$1:$Z$300,4,FALSE),"-")</f>
        <v>WAY2001B6AK</v>
      </c>
      <c r="BI149" s="59" t="str">
        <f>IFERROR(VLOOKUP(BH149,'Paid Invoices'!$F$6:$I$381,3,FALSE),"")</f>
        <v/>
      </c>
      <c r="BJ149" s="59" t="str">
        <f>IFERROR(VLOOKUP(BH149,'Open Invoices'!$D$1:$E$3000,2,FALSE),"")</f>
        <v/>
      </c>
      <c r="BK149" s="59" t="str">
        <f>IFERROR(VLOOKUP($E149,'Jan 2016'!$D$1:$Z$300,22,FALSE),"-")</f>
        <v>-</v>
      </c>
      <c r="BL149" s="59" t="str">
        <f>IFERROR(VLOOKUP($E149,'Jan 2016'!$D$1:$Z$300,4,FALSE),"-")</f>
        <v>-</v>
      </c>
      <c r="BM149" s="59" t="str">
        <f>IFERROR(VLOOKUP(BL149,'Paid Invoices'!$F$6:$I$381,3,FALSE),"")</f>
        <v/>
      </c>
      <c r="BN149" s="59" t="str">
        <f>IFERROR(VLOOKUP(BL149,'Open Invoices'!$D$1:$E$3000,2,FALSE),"")</f>
        <v/>
      </c>
      <c r="BO149" s="59" t="str">
        <f>IFERROR(VLOOKUP($E149,'Dec 2015'!$D$1:$Z$300,22,FALSE),"-")</f>
        <v>-</v>
      </c>
      <c r="BP149" s="59" t="str">
        <f>IFERROR(VLOOKUP($E149,'Dec 2015'!$D$1:$Z$300,4,FALSE),"-")</f>
        <v>-</v>
      </c>
      <c r="BQ149" s="59" t="str">
        <f>IFERROR(VLOOKUP(BP149,'Paid Invoices'!$F$6:$I$381,3,FALSE),"")</f>
        <v/>
      </c>
      <c r="BR149" s="59" t="str">
        <f>IFERROR(VLOOKUP(BP149,'Open Invoices'!$D$1:$E$3000,2,FALSE),"")</f>
        <v/>
      </c>
      <c r="BS149" s="59" t="str">
        <f>IFERROR(VLOOKUP($E149,'Nov 2015'!$D$1:$Z$300,22,FALSE),"-")</f>
        <v>-</v>
      </c>
      <c r="BT149" s="59" t="str">
        <f>IFERROR(VLOOKUP($E149,'Nov 2015'!$D$1:$Z$300,4,FALSE),"-")</f>
        <v>-</v>
      </c>
      <c r="BU149" s="59" t="str">
        <f>IFERROR(VLOOKUP(BT149,'Paid Invoices'!$F$6:$I$381,3,FALSE),"")</f>
        <v/>
      </c>
      <c r="BV149" s="59" t="str">
        <f>IFERROR(VLOOKUP(BT149,'Open Invoices'!$D$1:$E$3000,2,FALSE),"")</f>
        <v/>
      </c>
      <c r="BW149" s="59" t="str">
        <f>IFERROR(VLOOKUP($E149,'Oct 2015'!$D$1:$Z$300,22,FALSE),"-")</f>
        <v>-</v>
      </c>
      <c r="BX149" s="59" t="str">
        <f>IFERROR(VLOOKUP($E149,'Oct 2015'!$D$1:$Z$300,4,FALSE),"-")</f>
        <v>-</v>
      </c>
      <c r="BY149" s="59" t="str">
        <f>IFERROR(VLOOKUP(BX149,'Paid Invoices'!$F$6:$I$381,3,FALSE),"")</f>
        <v/>
      </c>
      <c r="BZ149" s="59" t="str">
        <f>IFERROR(VLOOKUP(BX149,'Open Invoices'!$D$1:$E$3000,2,FALSE),"")</f>
        <v/>
      </c>
      <c r="CA149" s="59" t="str">
        <f>IFERROR(VLOOKUP($E149,'Sep 2015'!$D$1:$Z$300,22,FALSE),"-")</f>
        <v>-</v>
      </c>
      <c r="CB149" s="59" t="str">
        <f>IFERROR(VLOOKUP($E149,'Sep 2015'!$D$1:$Z$300,4,FALSE),"-")</f>
        <v>-</v>
      </c>
      <c r="CC149" s="59" t="str">
        <f>IFERROR(VLOOKUP(CB149,'Paid Invoices'!$F$6:$I$381,3,FALSE),"")</f>
        <v/>
      </c>
      <c r="CD149" s="59" t="str">
        <f>IFERROR(VLOOKUP(CB149,'Open Invoices'!$D$1:$E$3000,2,FALSE),"")</f>
        <v/>
      </c>
      <c r="CE149" s="52"/>
      <c r="CF149" s="52" t="s">
        <v>2115</v>
      </c>
      <c r="CG149" s="49" t="str">
        <f>IFERROR(IFERROR(VLOOKUP($E149,'Asset Group  All Assets'!$B$1:$C$500,2,FALSE),(VLOOKUP($E149,'Missing-WSU-POs'!$B$1:$D$500,3,FALSE))),"?")</f>
        <v>P0771291</v>
      </c>
      <c r="CH149" s="31" t="str">
        <f t="shared" si="11"/>
        <v>P0771291</v>
      </c>
      <c r="CI149" s="31" t="str">
        <f t="shared" si="10"/>
        <v/>
      </c>
      <c r="CJ149" s="29" t="str">
        <f>IFERROR(IF(VLOOKUP($E149,'Org July 2016 '!$D$1:$Z$500,3,FALSE)=G149,"-","Wrong PO"),"new")</f>
        <v>Wrong PO</v>
      </c>
      <c r="CK149" s="32">
        <f>IF(CJ149="wrong PO",(VLOOKUP($E149,'Org July 2016 '!$D$1:$Z$500,3,FALSE)),"")</f>
        <v>0</v>
      </c>
      <c r="CL149" s="29" t="str">
        <f>IFERROR(IF(VLOOKUP($E149,'Org June 2016 '!$D$1:$Z$500,3,FALSE)=G149,"-","Wrong PO"),"new")</f>
        <v>Wrong PO</v>
      </c>
      <c r="CM149" s="32">
        <f>IF(CL149="wrong PO",(VLOOKUP($E149,'Org June 2016 '!$D$1:$Z$500,3,FALSE)),"")</f>
        <v>0</v>
      </c>
      <c r="CN149" s="29" t="str">
        <f>IFERROR(IF(VLOOKUP($E149,'May 2016'!D148:Z647,3,FALSE)=G149,"-","Wrong PO"),"new")</f>
        <v>new</v>
      </c>
      <c r="CO149" s="32" t="str">
        <f>IF(CN149="wrong PO",(VLOOKUP($E149,'May 2016'!D148:Z647,3,FALSE)),"")</f>
        <v/>
      </c>
      <c r="CP149" s="29" t="str">
        <f>IFERROR(IF(VLOOKUP($E149,'Apr 2016'!$D$1:$Z$500,3,FALSE)=G149,"-","Wrong PO"),"new")</f>
        <v>-</v>
      </c>
      <c r="CQ149" s="32" t="str">
        <f>IF(CP149="wrong PO",(VLOOKUP($E149,'Apr 2016'!$D$1:$Z$500,3,FALSE)),"")</f>
        <v/>
      </c>
      <c r="CR149" s="32" t="str">
        <f>IFERROR(IF(VLOOKUP($E149,'Mar 2016'!$D$1:$Z$500,3,FALSE)=G149,"-","Wrong PO"),"new")</f>
        <v>-</v>
      </c>
      <c r="CS149" s="32" t="str">
        <f>IF(CP149="wrong PO",(VLOOKUP($E149,'Mar 2016'!$D$1:$Z$500,3,FALSE)),"")</f>
        <v/>
      </c>
      <c r="CT149" s="32" t="str">
        <f>IFERROR(IF(VLOOKUP($E149,'Feb 2016'!$D$1:$Z$500,3,FALSE)=G149,"-","Wrong PO"),"new")</f>
        <v>-</v>
      </c>
      <c r="CU149" s="32" t="str">
        <f>IF(CP149="wrong PO",(VLOOKUP($E149,'Feb 2016'!$D$1:$Z$500,3,FALSE)),"")</f>
        <v/>
      </c>
      <c r="CV149" s="29" t="str">
        <f>IFERROR(IF(VLOOKUP($E149,'Jan 2016'!$D$1:$Z$500,3,FALSE)=G149,"-","Wrong PO"),"new")</f>
        <v>new</v>
      </c>
      <c r="CW149" s="32" t="str">
        <f>IF(CV149="wrong PO",(VLOOKUP($E149,'Jan 2016'!$D$1:$Z$500,3,FALSE)),"")</f>
        <v/>
      </c>
      <c r="CX149" s="29" t="str">
        <f>IFERROR(IF(VLOOKUP($E149,'Dec 2015'!$D$1:$Z$500,3,FALSE)=G149,"-","Wrong PO"),"new")</f>
        <v>new</v>
      </c>
      <c r="CY149" s="32" t="str">
        <f>IF(CX149="wrong PO",(VLOOKUP($E149,'Dec 2015'!$D$1:$Z$500,3,FALSE)),"")</f>
        <v/>
      </c>
      <c r="CZ149" s="29" t="str">
        <f>IFERROR(IF(VLOOKUP($E149,'Nov 2015'!$D$1:$Z$500,3,FALSE)=G149,"-","Wrong PO"),"new")</f>
        <v>new</v>
      </c>
      <c r="DA149" s="32" t="str">
        <f>IF(CZ149="wrong PO",(VLOOKUP($E149,'Nov 2015'!$D$1:$Z$500,3,FALSE)),"")</f>
        <v/>
      </c>
      <c r="DB149" s="29" t="str">
        <f>IFERROR(IF(VLOOKUP($E149,'Oct 2015'!$D$1:$Z$500,3,FALSE)=G149,"-","Wrong PO"),"new")</f>
        <v>new</v>
      </c>
      <c r="DC149" s="32" t="str">
        <f>IF(DB149="wrong PO",(VLOOKUP($E149,'Oct 2015'!$D$1:$Z$500,3,FALSE)),"")</f>
        <v/>
      </c>
      <c r="DD149" s="29" t="str">
        <f>IFERROR(IF(VLOOKUP($E149,'Sep 2015'!$D$1:$Z$500,3,FALSE)=G149,"-","Wrong PO"),"new")</f>
        <v>new</v>
      </c>
      <c r="DE149" s="32" t="str">
        <f>IF(DD149="wrong PO",(VLOOKUP($E149,'Sep 2015'!$D$1:$Z$500,3,FALSE)),"")</f>
        <v/>
      </c>
    </row>
    <row r="150" spans="1:109">
      <c r="A150" s="115">
        <v>149</v>
      </c>
      <c r="B150" s="2" t="s">
        <v>841</v>
      </c>
      <c r="C150" s="2" t="s">
        <v>510</v>
      </c>
      <c r="D150" s="2" t="s">
        <v>638</v>
      </c>
      <c r="E150" s="2" t="s">
        <v>278</v>
      </c>
      <c r="F150" s="2" t="s">
        <v>27</v>
      </c>
      <c r="G150" s="21" t="s">
        <v>228</v>
      </c>
      <c r="H150" s="21" t="str">
        <f>IFERROR(VLOOKUP($E150,'Wayne Master'!$B$1:$C$315,2,FALSE),"not on master")</f>
        <v>P0771291</v>
      </c>
      <c r="I150" s="11" t="s">
        <v>2064</v>
      </c>
      <c r="J150" s="3">
        <v>42410</v>
      </c>
      <c r="K150" s="2"/>
      <c r="L150" s="2" t="s">
        <v>577</v>
      </c>
      <c r="M150" s="2" t="s">
        <v>394</v>
      </c>
      <c r="N150" s="2" t="s">
        <v>31</v>
      </c>
      <c r="O150" s="2" t="s">
        <v>382</v>
      </c>
      <c r="P150" s="4">
        <v>119026</v>
      </c>
      <c r="Q150" s="4">
        <v>119191</v>
      </c>
      <c r="R150" s="4">
        <v>165</v>
      </c>
      <c r="S150" s="5">
        <v>4.54</v>
      </c>
      <c r="T150" s="4">
        <v>0</v>
      </c>
      <c r="U150" s="4">
        <v>0</v>
      </c>
      <c r="V150" s="4">
        <v>0</v>
      </c>
      <c r="W150" s="5">
        <v>0</v>
      </c>
      <c r="X150" s="5">
        <v>0</v>
      </c>
      <c r="Y150" s="14">
        <v>4.54</v>
      </c>
      <c r="Z150" s="14">
        <v>0</v>
      </c>
      <c r="AA150" s="14">
        <v>4.54</v>
      </c>
      <c r="AB150" s="4">
        <v>24580</v>
      </c>
      <c r="AC150" s="55"/>
      <c r="AD150" s="59">
        <f t="shared" si="12"/>
        <v>36.9</v>
      </c>
      <c r="AE150" s="59">
        <f t="shared" si="13"/>
        <v>2014.3278999999998</v>
      </c>
      <c r="AF150" s="102">
        <f>IFERROR(IFERROR(VLOOKUP($G150,'FPO034'!$J$9:$Q$196,7,FALSE),(VLOOKUP($H150,'FPO034'!$J$9:$Q$196,7,FALSE))),"No PO")</f>
        <v>353.16</v>
      </c>
      <c r="AG150" s="102">
        <f>IFERROR(IFERROR(VLOOKUP($G150,'FPO034'!$J$9:$Q$196,8,FALSE),(VLOOKUP($H150,'FPO034'!$J$9:$Q$196,8,FALSE))),"No PO")</f>
        <v>0</v>
      </c>
      <c r="AH150" s="102" t="str">
        <f t="shared" si="14"/>
        <v>--</v>
      </c>
      <c r="AI150" s="59">
        <f>IFERROR(VLOOKUP($E150,'Rev2 Aug 16'!$D$1:$Z$300,22,FALSE),"-")</f>
        <v>4.54</v>
      </c>
      <c r="AJ150" s="59" t="str">
        <f>IFERROR(VLOOKUP($E150,'Rev2 Aug 16'!$D$1:$Z$300,5,FALSE),"-")</f>
        <v>WAY2001H6AV</v>
      </c>
      <c r="AK150" s="59" t="str">
        <f>IFERROR(VLOOKUP(AJ150,'Paid Invoices'!$F$6:$I$381,3,FALSE),"")</f>
        <v/>
      </c>
      <c r="AL150" s="59" t="str">
        <f>IFERROR(VLOOKUP(AJ150,'Open Invoices'!$D$1:$E$3000,2,FALSE),"")</f>
        <v/>
      </c>
      <c r="AM150" s="59">
        <f>IFERROR(VLOOKUP($E150,'Rev2 July 16'!$D$1:$Z$300,22,FALSE),"-")</f>
        <v>1.62</v>
      </c>
      <c r="AN150" s="59" t="str">
        <f>IFERROR(VLOOKUP($E150,'Rev2 July 16'!$D$1:$Z$300,5,FALSE),"-")</f>
        <v>WAY2001G6AW</v>
      </c>
      <c r="AO150" s="59" t="str">
        <f>IFERROR(VLOOKUP(AN150,'Paid Invoices'!$F$6:$I$381,3,FALSE),"")</f>
        <v/>
      </c>
      <c r="AP150" s="59" t="str">
        <f>IFERROR(VLOOKUP(AN150,'Open Invoices'!$D$1:$E$3000,2,FALSE),"")</f>
        <v/>
      </c>
      <c r="AQ150" s="59">
        <f>IFERROR(VLOOKUP($E150,'Rev June 16'!$D$1:$Z$300,22,FALSE),"-")</f>
        <v>3.96</v>
      </c>
      <c r="AR150" s="59" t="str">
        <f>IFERROR(VLOOKUP($E150,'Rev June 16'!$D$1:$Z$300,4,FALSE),"-")</f>
        <v>WAY2001F6AV</v>
      </c>
      <c r="AS150" s="59" t="str">
        <f>IFERROR(VLOOKUP(AR150,'Paid Invoices'!$F$6:$I$381,3,FALSE),"")</f>
        <v/>
      </c>
      <c r="AT150" s="59" t="str">
        <f>IFERROR(VLOOKUP(AR150,'Open Invoices'!$D$1:$E$3000,2,FALSE),"")</f>
        <v/>
      </c>
      <c r="AU150" s="59">
        <f>IFERROR(VLOOKUP($E150,'May 2016'!$D$1:$Z$300,22,FALSE),"-")</f>
        <v>15.81</v>
      </c>
      <c r="AV150" s="59" t="str">
        <f>IFERROR(VLOOKUP($E150,'May 2016'!$D$1:$Z$300,4,FALSE),"-")</f>
        <v>WAY2001E6AU</v>
      </c>
      <c r="AW150" s="59" t="str">
        <f>IFERROR(VLOOKUP(AV150,'Paid Invoices'!$F$6:$I$381,3,FALSE),"")</f>
        <v/>
      </c>
      <c r="AX150" s="59" t="str">
        <f>IFERROR(VLOOKUP(AV150,'Open Invoices'!$D$1:$E$3000,2,FALSE),"")</f>
        <v/>
      </c>
      <c r="AY150" s="59">
        <f>IFERROR(VLOOKUP($E150,'Apr 2016'!$D$1:$Z$300,22,FALSE),"-")</f>
        <v>4.4800000000000004</v>
      </c>
      <c r="AZ150" s="59" t="str">
        <f>IFERROR(VLOOKUP($E150,'Apr 2016'!$D$1:$Z$300,4,FALSE),"-")</f>
        <v>WAY2001D6AT</v>
      </c>
      <c r="BA150" s="59" t="str">
        <f>IFERROR(VLOOKUP(AZ150,'Paid Invoices'!$F$6:$I$381,3,FALSE),"")</f>
        <v/>
      </c>
      <c r="BB150" s="59" t="str">
        <f>IFERROR(VLOOKUP(AZ150,'Open Invoices'!$D$1:$E$3000,2,FALSE),"")</f>
        <v/>
      </c>
      <c r="BC150" s="59">
        <f>IFERROR(VLOOKUP($E150,'Mar 2016'!$D$1:$Z$300,22,FALSE),"-")</f>
        <v>3.6</v>
      </c>
      <c r="BD150" s="59" t="str">
        <f>IFERROR(VLOOKUP($E150,'Mar 2016'!$D$1:$Z$300,4,FALSE),"-")</f>
        <v>WAY2001C6AO</v>
      </c>
      <c r="BE150" s="59" t="str">
        <f>IFERROR(VLOOKUP(BD150,'Paid Invoices'!$F$6:$I$381,3,FALSE),"")</f>
        <v/>
      </c>
      <c r="BF150" s="59" t="str">
        <f>IFERROR(VLOOKUP(BD150,'Open Invoices'!$D$1:$E$3000,2,FALSE),"")</f>
        <v/>
      </c>
      <c r="BG150" s="59">
        <f>IFERROR(VLOOKUP($E150,'Feb 2016'!$D$1:$Z$300,22,FALSE),"-")</f>
        <v>2.89</v>
      </c>
      <c r="BH150" s="59" t="str">
        <f>IFERROR(VLOOKUP($E150,'Feb 2016'!$D$1:$Z$300,4,FALSE),"-")</f>
        <v>WAY2001B6AK</v>
      </c>
      <c r="BI150" s="59" t="str">
        <f>IFERROR(VLOOKUP(BH150,'Paid Invoices'!$F$6:$I$381,3,FALSE),"")</f>
        <v/>
      </c>
      <c r="BJ150" s="59" t="str">
        <f>IFERROR(VLOOKUP(BH150,'Open Invoices'!$D$1:$E$3000,2,FALSE),"")</f>
        <v/>
      </c>
      <c r="BK150" s="59" t="str">
        <f>IFERROR(VLOOKUP($E150,'Jan 2016'!$D$1:$Z$300,22,FALSE),"-")</f>
        <v>-</v>
      </c>
      <c r="BL150" s="59" t="str">
        <f>IFERROR(VLOOKUP($E150,'Jan 2016'!$D$1:$Z$300,4,FALSE),"-")</f>
        <v>-</v>
      </c>
      <c r="BM150" s="59" t="str">
        <f>IFERROR(VLOOKUP(BL150,'Paid Invoices'!$F$6:$I$381,3,FALSE),"")</f>
        <v/>
      </c>
      <c r="BN150" s="59" t="str">
        <f>IFERROR(VLOOKUP(BL150,'Open Invoices'!$D$1:$E$3000,2,FALSE),"")</f>
        <v/>
      </c>
      <c r="BO150" s="59" t="str">
        <f>IFERROR(VLOOKUP($E150,'Dec 2015'!$D$1:$Z$300,22,FALSE),"-")</f>
        <v>-</v>
      </c>
      <c r="BP150" s="59" t="str">
        <f>IFERROR(VLOOKUP($E150,'Dec 2015'!$D$1:$Z$300,4,FALSE),"-")</f>
        <v>-</v>
      </c>
      <c r="BQ150" s="59" t="str">
        <f>IFERROR(VLOOKUP(BP150,'Paid Invoices'!$F$6:$I$381,3,FALSE),"")</f>
        <v/>
      </c>
      <c r="BR150" s="59" t="str">
        <f>IFERROR(VLOOKUP(BP150,'Open Invoices'!$D$1:$E$3000,2,FALSE),"")</f>
        <v/>
      </c>
      <c r="BS150" s="59" t="str">
        <f>IFERROR(VLOOKUP($E150,'Nov 2015'!$D$1:$Z$300,22,FALSE),"-")</f>
        <v>-</v>
      </c>
      <c r="BT150" s="59" t="str">
        <f>IFERROR(VLOOKUP($E150,'Nov 2015'!$D$1:$Z$300,4,FALSE),"-")</f>
        <v>-</v>
      </c>
      <c r="BU150" s="59" t="str">
        <f>IFERROR(VLOOKUP(BT150,'Paid Invoices'!$F$6:$I$381,3,FALSE),"")</f>
        <v/>
      </c>
      <c r="BV150" s="59" t="str">
        <f>IFERROR(VLOOKUP(BT150,'Open Invoices'!$D$1:$E$3000,2,FALSE),"")</f>
        <v/>
      </c>
      <c r="BW150" s="59" t="str">
        <f>IFERROR(VLOOKUP($E150,'Oct 2015'!$D$1:$Z$300,22,FALSE),"-")</f>
        <v>-</v>
      </c>
      <c r="BX150" s="59" t="str">
        <f>IFERROR(VLOOKUP($E150,'Oct 2015'!$D$1:$Z$300,4,FALSE),"-")</f>
        <v>-</v>
      </c>
      <c r="BY150" s="59" t="str">
        <f>IFERROR(VLOOKUP(BX150,'Paid Invoices'!$F$6:$I$381,3,FALSE),"")</f>
        <v/>
      </c>
      <c r="BZ150" s="59" t="str">
        <f>IFERROR(VLOOKUP(BX150,'Open Invoices'!$D$1:$E$3000,2,FALSE),"")</f>
        <v/>
      </c>
      <c r="CA150" s="59" t="str">
        <f>IFERROR(VLOOKUP($E150,'Sep 2015'!$D$1:$Z$300,22,FALSE),"-")</f>
        <v>-</v>
      </c>
      <c r="CB150" s="59" t="str">
        <f>IFERROR(VLOOKUP($E150,'Sep 2015'!$D$1:$Z$300,4,FALSE),"-")</f>
        <v>-</v>
      </c>
      <c r="CC150" s="59" t="str">
        <f>IFERROR(VLOOKUP(CB150,'Paid Invoices'!$F$6:$I$381,3,FALSE),"")</f>
        <v/>
      </c>
      <c r="CD150" s="59" t="str">
        <f>IFERROR(VLOOKUP(CB150,'Open Invoices'!$D$1:$E$3000,2,FALSE),"")</f>
        <v/>
      </c>
      <c r="CE150" s="52"/>
      <c r="CF150" s="52" t="s">
        <v>2115</v>
      </c>
      <c r="CG150" s="49" t="str">
        <f>IFERROR(IFERROR(VLOOKUP($E150,'Asset Group  All Assets'!$B$1:$C$500,2,FALSE),(VLOOKUP($E150,'Missing-WSU-POs'!$B$1:$D$500,3,FALSE))),"?")</f>
        <v>P0771291</v>
      </c>
      <c r="CH150" s="31" t="str">
        <f t="shared" si="11"/>
        <v>P0771291</v>
      </c>
      <c r="CI150" s="31" t="str">
        <f t="shared" si="10"/>
        <v/>
      </c>
      <c r="CJ150" s="29" t="str">
        <f>IFERROR(IF(VLOOKUP($E150,'Org July 2016 '!$D$1:$Z$500,3,FALSE)=G150,"-","Wrong PO"),"new")</f>
        <v>Wrong PO</v>
      </c>
      <c r="CK150" s="32">
        <f>IF(CJ150="wrong PO",(VLOOKUP($E150,'Org July 2016 '!$D$1:$Z$500,3,FALSE)),"")</f>
        <v>0</v>
      </c>
      <c r="CL150" s="29" t="str">
        <f>IFERROR(IF(VLOOKUP($E150,'Org June 2016 '!$D$1:$Z$500,3,FALSE)=G150,"-","Wrong PO"),"new")</f>
        <v>Wrong PO</v>
      </c>
      <c r="CM150" s="32">
        <f>IF(CL150="wrong PO",(VLOOKUP($E150,'Org June 2016 '!$D$1:$Z$500,3,FALSE)),"")</f>
        <v>0</v>
      </c>
      <c r="CN150" s="29" t="str">
        <f>IFERROR(IF(VLOOKUP($E150,'May 2016'!D149:Z648,3,FALSE)=G150,"-","Wrong PO"),"new")</f>
        <v>new</v>
      </c>
      <c r="CO150" s="32" t="str">
        <f>IF(CN150="wrong PO",(VLOOKUP($E150,'May 2016'!D149:Z648,3,FALSE)),"")</f>
        <v/>
      </c>
      <c r="CP150" s="29" t="str">
        <f>IFERROR(IF(VLOOKUP($E150,'Apr 2016'!$D$1:$Z$500,3,FALSE)=G150,"-","Wrong PO"),"new")</f>
        <v>-</v>
      </c>
      <c r="CQ150" s="32" t="str">
        <f>IF(CP150="wrong PO",(VLOOKUP($E150,'Apr 2016'!$D$1:$Z$500,3,FALSE)),"")</f>
        <v/>
      </c>
      <c r="CR150" s="32" t="str">
        <f>IFERROR(IF(VLOOKUP($E150,'Mar 2016'!$D$1:$Z$500,3,FALSE)=G150,"-","Wrong PO"),"new")</f>
        <v>-</v>
      </c>
      <c r="CS150" s="32" t="str">
        <f>IF(CP150="wrong PO",(VLOOKUP($E150,'Mar 2016'!$D$1:$Z$500,3,FALSE)),"")</f>
        <v/>
      </c>
      <c r="CT150" s="32" t="str">
        <f>IFERROR(IF(VLOOKUP($E150,'Feb 2016'!$D$1:$Z$500,3,FALSE)=G150,"-","Wrong PO"),"new")</f>
        <v>-</v>
      </c>
      <c r="CU150" s="32" t="str">
        <f>IF(CP150="wrong PO",(VLOOKUP($E150,'Feb 2016'!$D$1:$Z$500,3,FALSE)),"")</f>
        <v/>
      </c>
      <c r="CV150" s="29" t="str">
        <f>IFERROR(IF(VLOOKUP($E150,'Jan 2016'!$D$1:$Z$500,3,FALSE)=G150,"-","Wrong PO"),"new")</f>
        <v>new</v>
      </c>
      <c r="CW150" s="32" t="str">
        <f>IF(CV150="wrong PO",(VLOOKUP($E150,'Jan 2016'!$D$1:$Z$500,3,FALSE)),"")</f>
        <v/>
      </c>
      <c r="CX150" s="29" t="str">
        <f>IFERROR(IF(VLOOKUP($E150,'Dec 2015'!$D$1:$Z$500,3,FALSE)=G150,"-","Wrong PO"),"new")</f>
        <v>new</v>
      </c>
      <c r="CY150" s="32" t="str">
        <f>IF(CX150="wrong PO",(VLOOKUP($E150,'Dec 2015'!$D$1:$Z$500,3,FALSE)),"")</f>
        <v/>
      </c>
      <c r="CZ150" s="29" t="str">
        <f>IFERROR(IF(VLOOKUP($E150,'Nov 2015'!$D$1:$Z$500,3,FALSE)=G150,"-","Wrong PO"),"new")</f>
        <v>new</v>
      </c>
      <c r="DA150" s="32" t="str">
        <f>IF(CZ150="wrong PO",(VLOOKUP($E150,'Nov 2015'!$D$1:$Z$500,3,FALSE)),"")</f>
        <v/>
      </c>
      <c r="DB150" s="29" t="str">
        <f>IFERROR(IF(VLOOKUP($E150,'Oct 2015'!$D$1:$Z$500,3,FALSE)=G150,"-","Wrong PO"),"new")</f>
        <v>new</v>
      </c>
      <c r="DC150" s="32" t="str">
        <f>IF(DB150="wrong PO",(VLOOKUP($E150,'Oct 2015'!$D$1:$Z$500,3,FALSE)),"")</f>
        <v/>
      </c>
      <c r="DD150" s="29" t="str">
        <f>IFERROR(IF(VLOOKUP($E150,'Sep 2015'!$D$1:$Z$500,3,FALSE)=G150,"-","Wrong PO"),"new")</f>
        <v>new</v>
      </c>
      <c r="DE150" s="32" t="str">
        <f>IF(DD150="wrong PO",(VLOOKUP($E150,'Sep 2015'!$D$1:$Z$500,3,FALSE)),"")</f>
        <v/>
      </c>
    </row>
    <row r="151" spans="1:109">
      <c r="A151" s="115">
        <v>150</v>
      </c>
      <c r="B151" s="2" t="s">
        <v>841</v>
      </c>
      <c r="C151" s="2" t="s">
        <v>510</v>
      </c>
      <c r="D151" s="2" t="s">
        <v>76</v>
      </c>
      <c r="E151" s="2" t="s">
        <v>344</v>
      </c>
      <c r="F151" s="2" t="s">
        <v>639</v>
      </c>
      <c r="G151" s="21" t="s">
        <v>345</v>
      </c>
      <c r="H151" s="101" t="str">
        <f>IFERROR(VLOOKUP($E151,'Wayne Master'!$B$1:$C$315,2,FALSE),"not on master")</f>
        <v>P0771295 / 79288434</v>
      </c>
      <c r="I151" s="11" t="s">
        <v>2063</v>
      </c>
      <c r="J151" s="3">
        <v>42425</v>
      </c>
      <c r="K151" s="2" t="s">
        <v>39</v>
      </c>
      <c r="L151" s="2" t="s">
        <v>567</v>
      </c>
      <c r="M151" s="2" t="s">
        <v>30</v>
      </c>
      <c r="N151" s="2" t="s">
        <v>31</v>
      </c>
      <c r="O151" s="2" t="s">
        <v>41</v>
      </c>
      <c r="P151" s="4">
        <v>15168</v>
      </c>
      <c r="Q151" s="4">
        <v>19456</v>
      </c>
      <c r="R151" s="4">
        <v>4288</v>
      </c>
      <c r="S151" s="5">
        <v>72.47</v>
      </c>
      <c r="T151" s="4">
        <v>371</v>
      </c>
      <c r="U151" s="4">
        <v>672</v>
      </c>
      <c r="V151" s="4">
        <v>301</v>
      </c>
      <c r="W151" s="5">
        <v>18</v>
      </c>
      <c r="X151" s="5">
        <v>0</v>
      </c>
      <c r="Y151" s="14">
        <v>90.47</v>
      </c>
      <c r="Z151" s="14">
        <v>0</v>
      </c>
      <c r="AA151" s="14">
        <v>90.47</v>
      </c>
      <c r="AB151" s="4">
        <v>24580</v>
      </c>
      <c r="AC151" s="55"/>
      <c r="AD151" s="59">
        <f t="shared" si="12"/>
        <v>367.87000000000006</v>
      </c>
      <c r="AE151" s="59">
        <f t="shared" si="13"/>
        <v>368.99199999999996</v>
      </c>
      <c r="AF151" s="102">
        <f>IFERROR(IFERROR(VLOOKUP($G151,'FPO034'!$J$9:$Q$196,7,FALSE),(VLOOKUP($H151,'FPO034'!$J$9:$Q$196,7,FALSE))),"No PO")</f>
        <v>799.28</v>
      </c>
      <c r="AG151" s="102">
        <f>IFERROR(IFERROR(VLOOKUP($G151,'FPO034'!$J$9:$Q$196,8,FALSE),(VLOOKUP($H151,'FPO034'!$J$9:$Q$196,8,FALSE))),"No PO")</f>
        <v>0</v>
      </c>
      <c r="AH151" s="102" t="str">
        <f t="shared" si="14"/>
        <v>--</v>
      </c>
      <c r="AI151" s="59">
        <f>IFERROR(VLOOKUP($E151,'Rev2 Aug 16'!$D$1:$Z$300,22,FALSE),"-")</f>
        <v>90.47</v>
      </c>
      <c r="AJ151" s="59" t="str">
        <f>IFERROR(VLOOKUP($E151,'Rev2 Aug 16'!$D$1:$Z$300,5,FALSE),"-")</f>
        <v>WAY2001H6AW</v>
      </c>
      <c r="AK151" s="59" t="str">
        <f>IFERROR(VLOOKUP(AJ151,'Paid Invoices'!$F$6:$I$381,3,FALSE),"")</f>
        <v/>
      </c>
      <c r="AL151" s="59" t="str">
        <f>IFERROR(VLOOKUP(AJ151,'Open Invoices'!$D$1:$E$3000,2,FALSE),"")</f>
        <v/>
      </c>
      <c r="AM151" s="59">
        <f>IFERROR(VLOOKUP($E151,'Rev2 July 16'!$D$1:$Z$300,22,FALSE),"-")</f>
        <v>50.7</v>
      </c>
      <c r="AN151" s="59" t="str">
        <f>IFERROR(VLOOKUP($E151,'Rev2 July 16'!$D$1:$Z$300,5,FALSE),"-")</f>
        <v>WAY2001G6AY</v>
      </c>
      <c r="AO151" s="59" t="str">
        <f>IFERROR(VLOOKUP(AN151,'Paid Invoices'!$F$6:$I$381,3,FALSE),"")</f>
        <v/>
      </c>
      <c r="AP151" s="59" t="str">
        <f>IFERROR(VLOOKUP(AN151,'Open Invoices'!$D$1:$E$3000,2,FALSE),"")</f>
        <v/>
      </c>
      <c r="AQ151" s="59">
        <f>IFERROR(VLOOKUP($E151,'Rev June 16'!$D$1:$Z$300,22,FALSE),"-")</f>
        <v>55.77</v>
      </c>
      <c r="AR151" s="59" t="str">
        <f>IFERROR(VLOOKUP($E151,'Rev June 16'!$D$1:$Z$300,4,FALSE),"-")</f>
        <v>WAY2001F6AW</v>
      </c>
      <c r="AS151" s="59" t="str">
        <f>IFERROR(VLOOKUP(AR151,'Paid Invoices'!$F$6:$I$381,3,FALSE),"")</f>
        <v/>
      </c>
      <c r="AT151" s="59" t="str">
        <f>IFERROR(VLOOKUP(AR151,'Open Invoices'!$D$1:$E$3000,2,FALSE),"")</f>
        <v/>
      </c>
      <c r="AU151" s="59">
        <f>IFERROR(VLOOKUP($E151,'May 2016'!$D$1:$Z$300,22,FALSE),"-")</f>
        <v>61.83</v>
      </c>
      <c r="AV151" s="59" t="str">
        <f>IFERROR(VLOOKUP($E151,'May 2016'!$D$1:$Z$300,4,FALSE),"-")</f>
        <v>WAY2001E6AV</v>
      </c>
      <c r="AW151" s="59" t="str">
        <f>IFERROR(VLOOKUP(AV151,'Paid Invoices'!$F$6:$I$381,3,FALSE),"")</f>
        <v/>
      </c>
      <c r="AX151" s="59" t="str">
        <f>IFERROR(VLOOKUP(AV151,'Open Invoices'!$D$1:$E$3000,2,FALSE),"")</f>
        <v/>
      </c>
      <c r="AY151" s="59">
        <f>IFERROR(VLOOKUP($E151,'Apr 2016'!$D$1:$Z$300,22,FALSE),"-")</f>
        <v>77.739999999999995</v>
      </c>
      <c r="AZ151" s="59" t="str">
        <f>IFERROR(VLOOKUP($E151,'Apr 2016'!$D$1:$Z$300,4,FALSE),"-")</f>
        <v>WAY2001D6AU</v>
      </c>
      <c r="BA151" s="59" t="str">
        <f>IFERROR(VLOOKUP(AZ151,'Paid Invoices'!$F$6:$I$381,3,FALSE),"")</f>
        <v/>
      </c>
      <c r="BB151" s="59" t="str">
        <f>IFERROR(VLOOKUP(AZ151,'Open Invoices'!$D$1:$E$3000,2,FALSE),"")</f>
        <v/>
      </c>
      <c r="BC151" s="59">
        <f>IFERROR(VLOOKUP($E151,'Mar 2016'!$D$1:$Z$300,22,FALSE),"-")</f>
        <v>31.36</v>
      </c>
      <c r="BD151" s="59" t="str">
        <f>IFERROR(VLOOKUP($E151,'Mar 2016'!$D$1:$Z$300,4,FALSE),"-")</f>
        <v>WAY2001C6AP</v>
      </c>
      <c r="BE151" s="59" t="str">
        <f>IFERROR(VLOOKUP(BD151,'Paid Invoices'!$F$6:$I$381,3,FALSE),"")</f>
        <v/>
      </c>
      <c r="BF151" s="59" t="str">
        <f>IFERROR(VLOOKUP(BD151,'Open Invoices'!$D$1:$E$3000,2,FALSE),"")</f>
        <v/>
      </c>
      <c r="BG151" s="59" t="str">
        <f>IFERROR(VLOOKUP($E151,'Feb 2016'!$D$1:$Z$300,22,FALSE),"-")</f>
        <v>-</v>
      </c>
      <c r="BH151" s="59" t="str">
        <f>IFERROR(VLOOKUP($E151,'Feb 2016'!$D$1:$Z$300,4,FALSE),"-")</f>
        <v>-</v>
      </c>
      <c r="BI151" s="59" t="str">
        <f>IFERROR(VLOOKUP(BH151,'Paid Invoices'!$F$6:$I$381,3,FALSE),"")</f>
        <v/>
      </c>
      <c r="BJ151" s="59" t="str">
        <f>IFERROR(VLOOKUP(BH151,'Open Invoices'!$D$1:$E$3000,2,FALSE),"")</f>
        <v/>
      </c>
      <c r="BK151" s="59" t="str">
        <f>IFERROR(VLOOKUP($E151,'Jan 2016'!$D$1:$Z$300,22,FALSE),"-")</f>
        <v>-</v>
      </c>
      <c r="BL151" s="59" t="str">
        <f>IFERROR(VLOOKUP($E151,'Jan 2016'!$D$1:$Z$300,4,FALSE),"-")</f>
        <v>-</v>
      </c>
      <c r="BM151" s="59" t="str">
        <f>IFERROR(VLOOKUP(BL151,'Paid Invoices'!$F$6:$I$381,3,FALSE),"")</f>
        <v/>
      </c>
      <c r="BN151" s="59" t="str">
        <f>IFERROR(VLOOKUP(BL151,'Open Invoices'!$D$1:$E$3000,2,FALSE),"")</f>
        <v/>
      </c>
      <c r="BO151" s="59" t="str">
        <f>IFERROR(VLOOKUP($E151,'Dec 2015'!$D$1:$Z$300,22,FALSE),"-")</f>
        <v>-</v>
      </c>
      <c r="BP151" s="59" t="str">
        <f>IFERROR(VLOOKUP($E151,'Dec 2015'!$D$1:$Z$300,4,FALSE),"-")</f>
        <v>-</v>
      </c>
      <c r="BQ151" s="59" t="str">
        <f>IFERROR(VLOOKUP(BP151,'Paid Invoices'!$F$6:$I$381,3,FALSE),"")</f>
        <v/>
      </c>
      <c r="BR151" s="59" t="str">
        <f>IFERROR(VLOOKUP(BP151,'Open Invoices'!$D$1:$E$3000,2,FALSE),"")</f>
        <v/>
      </c>
      <c r="BS151" s="59" t="str">
        <f>IFERROR(VLOOKUP($E151,'Nov 2015'!$D$1:$Z$300,22,FALSE),"-")</f>
        <v>-</v>
      </c>
      <c r="BT151" s="59" t="str">
        <f>IFERROR(VLOOKUP($E151,'Nov 2015'!$D$1:$Z$300,4,FALSE),"-")</f>
        <v>-</v>
      </c>
      <c r="BU151" s="59" t="str">
        <f>IFERROR(VLOOKUP(BT151,'Paid Invoices'!$F$6:$I$381,3,FALSE),"")</f>
        <v/>
      </c>
      <c r="BV151" s="59" t="str">
        <f>IFERROR(VLOOKUP(BT151,'Open Invoices'!$D$1:$E$3000,2,FALSE),"")</f>
        <v/>
      </c>
      <c r="BW151" s="59" t="str">
        <f>IFERROR(VLOOKUP($E151,'Oct 2015'!$D$1:$Z$300,22,FALSE),"-")</f>
        <v>-</v>
      </c>
      <c r="BX151" s="59" t="str">
        <f>IFERROR(VLOOKUP($E151,'Oct 2015'!$D$1:$Z$300,4,FALSE),"-")</f>
        <v>-</v>
      </c>
      <c r="BY151" s="59" t="str">
        <f>IFERROR(VLOOKUP(BX151,'Paid Invoices'!$F$6:$I$381,3,FALSE),"")</f>
        <v/>
      </c>
      <c r="BZ151" s="59" t="str">
        <f>IFERROR(VLOOKUP(BX151,'Open Invoices'!$D$1:$E$3000,2,FALSE),"")</f>
        <v/>
      </c>
      <c r="CA151" s="59" t="str">
        <f>IFERROR(VLOOKUP($E151,'Sep 2015'!$D$1:$Z$300,22,FALSE),"-")</f>
        <v>-</v>
      </c>
      <c r="CB151" s="59" t="str">
        <f>IFERROR(VLOOKUP($E151,'Sep 2015'!$D$1:$Z$300,4,FALSE),"-")</f>
        <v>-</v>
      </c>
      <c r="CC151" s="59" t="str">
        <f>IFERROR(VLOOKUP(CB151,'Paid Invoices'!$F$6:$I$381,3,FALSE),"")</f>
        <v/>
      </c>
      <c r="CD151" s="59" t="str">
        <f>IFERROR(VLOOKUP(CB151,'Open Invoices'!$D$1:$E$3000,2,FALSE),"")</f>
        <v/>
      </c>
      <c r="CE151" s="52"/>
      <c r="CF151" s="52" t="s">
        <v>2115</v>
      </c>
      <c r="CG151" s="49" t="str">
        <f>IFERROR(IFERROR(VLOOKUP($E151,'Asset Group  All Assets'!$B$1:$C$500,2,FALSE),(VLOOKUP($E151,'Missing-WSU-POs'!$B$1:$D$500,3,FALSE))),"?")</f>
        <v>P0771295</v>
      </c>
      <c r="CH151" s="31" t="str">
        <f t="shared" si="11"/>
        <v>P0771295</v>
      </c>
      <c r="CI151" s="31" t="str">
        <f t="shared" si="10"/>
        <v/>
      </c>
      <c r="CJ151" s="29" t="str">
        <f>IFERROR(IF(VLOOKUP($E151,'Org July 2016 '!$D$1:$Z$500,3,FALSE)=G151,"-","Wrong PO"),"new")</f>
        <v>Wrong PO</v>
      </c>
      <c r="CK151" s="32">
        <f>IF(CJ151="wrong PO",(VLOOKUP($E151,'Org July 2016 '!$D$1:$Z$500,3,FALSE)),"")</f>
        <v>0</v>
      </c>
      <c r="CL151" s="29" t="str">
        <f>IFERROR(IF(VLOOKUP($E151,'Org June 2016 '!$D$1:$Z$500,3,FALSE)=G151,"-","Wrong PO"),"new")</f>
        <v>Wrong PO</v>
      </c>
      <c r="CM151" s="32">
        <f>IF(CL151="wrong PO",(VLOOKUP($E151,'Org June 2016 '!$D$1:$Z$500,3,FALSE)),"")</f>
        <v>0</v>
      </c>
      <c r="CN151" s="29" t="str">
        <f>IFERROR(IF(VLOOKUP($E151,'May 2016'!D150:Z649,3,FALSE)=G151,"-","Wrong PO"),"new")</f>
        <v>new</v>
      </c>
      <c r="CO151" s="32" t="str">
        <f>IF(CN151="wrong PO",(VLOOKUP($E151,'May 2016'!D150:Z649,3,FALSE)),"")</f>
        <v/>
      </c>
      <c r="CP151" s="29" t="str">
        <f>IFERROR(IF(VLOOKUP($E151,'Apr 2016'!$D$1:$Z$500,3,FALSE)=G151,"-","Wrong PO"),"new")</f>
        <v>-</v>
      </c>
      <c r="CQ151" s="32" t="str">
        <f>IF(CP151="wrong PO",(VLOOKUP($E151,'Apr 2016'!$D$1:$Z$500,3,FALSE)),"")</f>
        <v/>
      </c>
      <c r="CR151" s="32" t="str">
        <f>IFERROR(IF(VLOOKUP($E151,'Mar 2016'!$D$1:$Z$500,3,FALSE)=G151,"-","Wrong PO"),"new")</f>
        <v>-</v>
      </c>
      <c r="CS151" s="32" t="str">
        <f>IF(CP151="wrong PO",(VLOOKUP($E151,'Mar 2016'!$D$1:$Z$500,3,FALSE)),"")</f>
        <v/>
      </c>
      <c r="CT151" s="32" t="str">
        <f>IFERROR(IF(VLOOKUP($E151,'Feb 2016'!$D$1:$Z$500,3,FALSE)=G151,"-","Wrong PO"),"new")</f>
        <v>new</v>
      </c>
      <c r="CU151" s="32" t="str">
        <f>IF(CP151="wrong PO",(VLOOKUP($E151,'Feb 2016'!$D$1:$Z$500,3,FALSE)),"")</f>
        <v/>
      </c>
      <c r="CV151" s="29" t="str">
        <f>IFERROR(IF(VLOOKUP($E151,'Jan 2016'!$D$1:$Z$500,3,FALSE)=G151,"-","Wrong PO"),"new")</f>
        <v>new</v>
      </c>
      <c r="CW151" s="32" t="str">
        <f>IF(CV151="wrong PO",(VLOOKUP($E151,'Jan 2016'!$D$1:$Z$500,3,FALSE)),"")</f>
        <v/>
      </c>
      <c r="CX151" s="29" t="str">
        <f>IFERROR(IF(VLOOKUP($E151,'Dec 2015'!$D$1:$Z$500,3,FALSE)=G151,"-","Wrong PO"),"new")</f>
        <v>new</v>
      </c>
      <c r="CY151" s="32" t="str">
        <f>IF(CX151="wrong PO",(VLOOKUP($E151,'Dec 2015'!$D$1:$Z$500,3,FALSE)),"")</f>
        <v/>
      </c>
      <c r="CZ151" s="29" t="str">
        <f>IFERROR(IF(VLOOKUP($E151,'Nov 2015'!$D$1:$Z$500,3,FALSE)=G151,"-","Wrong PO"),"new")</f>
        <v>new</v>
      </c>
      <c r="DA151" s="32" t="str">
        <f>IF(CZ151="wrong PO",(VLOOKUP($E151,'Nov 2015'!$D$1:$Z$500,3,FALSE)),"")</f>
        <v/>
      </c>
      <c r="DB151" s="29" t="str">
        <f>IFERROR(IF(VLOOKUP($E151,'Oct 2015'!$D$1:$Z$500,3,FALSE)=G151,"-","Wrong PO"),"new")</f>
        <v>new</v>
      </c>
      <c r="DC151" s="32" t="str">
        <f>IF(DB151="wrong PO",(VLOOKUP($E151,'Oct 2015'!$D$1:$Z$500,3,FALSE)),"")</f>
        <v/>
      </c>
      <c r="DD151" s="29" t="str">
        <f>IFERROR(IF(VLOOKUP($E151,'Sep 2015'!$D$1:$Z$500,3,FALSE)=G151,"-","Wrong PO"),"new")</f>
        <v>new</v>
      </c>
      <c r="DE151" s="32" t="str">
        <f>IF(DD151="wrong PO",(VLOOKUP($E151,'Sep 2015'!$D$1:$Z$500,3,FALSE)),"")</f>
        <v/>
      </c>
    </row>
    <row r="152" spans="1:109">
      <c r="A152" s="115">
        <v>151</v>
      </c>
      <c r="B152" s="2" t="s">
        <v>841</v>
      </c>
      <c r="C152" s="2" t="s">
        <v>510</v>
      </c>
      <c r="D152" s="2" t="s">
        <v>779</v>
      </c>
      <c r="E152" s="2" t="s">
        <v>323</v>
      </c>
      <c r="F152" s="2" t="s">
        <v>532</v>
      </c>
      <c r="G152" s="21" t="s">
        <v>324</v>
      </c>
      <c r="H152" s="21" t="str">
        <f>IFERROR(VLOOKUP($E152,'Wayne Master'!$B$1:$C$315,2,FALSE),"not on master")</f>
        <v>P0771326</v>
      </c>
      <c r="I152" s="11" t="s">
        <v>2062</v>
      </c>
      <c r="J152" s="3">
        <v>42359</v>
      </c>
      <c r="K152" s="2" t="s">
        <v>437</v>
      </c>
      <c r="L152" s="2" t="s">
        <v>29</v>
      </c>
      <c r="M152" s="2" t="s">
        <v>30</v>
      </c>
      <c r="N152" s="2" t="s">
        <v>31</v>
      </c>
      <c r="O152" s="2" t="s">
        <v>382</v>
      </c>
      <c r="P152" s="4">
        <v>15398</v>
      </c>
      <c r="Q152" s="4">
        <v>16909</v>
      </c>
      <c r="R152" s="4">
        <v>1511</v>
      </c>
      <c r="S152" s="5">
        <v>25.54</v>
      </c>
      <c r="T152" s="4">
        <v>5473</v>
      </c>
      <c r="U152" s="4">
        <v>6045</v>
      </c>
      <c r="V152" s="4">
        <v>572</v>
      </c>
      <c r="W152" s="5">
        <v>34.21</v>
      </c>
      <c r="X152" s="5">
        <v>0</v>
      </c>
      <c r="Y152" s="14">
        <v>59.75</v>
      </c>
      <c r="Z152" s="14">
        <v>0</v>
      </c>
      <c r="AA152" s="14">
        <v>59.75</v>
      </c>
      <c r="AB152" s="4">
        <v>24580</v>
      </c>
      <c r="AC152" s="55"/>
      <c r="AD152" s="59">
        <f t="shared" si="12"/>
        <v>1258.6400000000001</v>
      </c>
      <c r="AE152" s="59">
        <f t="shared" si="13"/>
        <v>647.2530999999999</v>
      </c>
      <c r="AF152" s="102">
        <f>IFERROR(IFERROR(VLOOKUP($G152,'FPO034'!$J$9:$Q$196,7,FALSE),(VLOOKUP($H152,'FPO034'!$J$9:$Q$196,7,FALSE))),"No PO")</f>
        <v>2128.48</v>
      </c>
      <c r="AG152" s="102">
        <f>IFERROR(IFERROR(VLOOKUP($G152,'FPO034'!$J$9:$Q$196,8,FALSE),(VLOOKUP($H152,'FPO034'!$J$9:$Q$196,8,FALSE))),"No PO")</f>
        <v>0</v>
      </c>
      <c r="AH152" s="102" t="str">
        <f t="shared" si="14"/>
        <v>No</v>
      </c>
      <c r="AI152" s="59">
        <f>IFERROR(VLOOKUP($E152,'Rev2 Aug 16'!$D$1:$Z$300,22,FALSE),"-")</f>
        <v>59.75</v>
      </c>
      <c r="AJ152" s="59" t="str">
        <f>IFERROR(VLOOKUP($E152,'Rev2 Aug 16'!$D$1:$Z$300,5,FALSE),"-")</f>
        <v>WAY2001H6AX</v>
      </c>
      <c r="AK152" s="59" t="str">
        <f>IFERROR(VLOOKUP(AJ152,'Paid Invoices'!$F$6:$I$381,3,FALSE),"")</f>
        <v/>
      </c>
      <c r="AL152" s="59" t="str">
        <f>IFERROR(VLOOKUP(AJ152,'Open Invoices'!$D$1:$E$3000,2,FALSE),"")</f>
        <v/>
      </c>
      <c r="AM152" s="59">
        <f>IFERROR(VLOOKUP($E152,'Rev2 July 16'!$D$1:$Z$300,22,FALSE),"-")</f>
        <v>431.48</v>
      </c>
      <c r="AN152" s="59" t="str">
        <f>IFERROR(VLOOKUP($E152,'Rev2 July 16'!$D$1:$Z$300,5,FALSE),"-")</f>
        <v>WAY2001G6AZ</v>
      </c>
      <c r="AO152" s="59" t="str">
        <f>IFERROR(VLOOKUP(AN152,'Paid Invoices'!$F$6:$I$381,3,FALSE),"")</f>
        <v/>
      </c>
      <c r="AP152" s="59" t="str">
        <f>IFERROR(VLOOKUP(AN152,'Open Invoices'!$D$1:$E$3000,2,FALSE),"")</f>
        <v/>
      </c>
      <c r="AQ152" s="59">
        <f>IFERROR(VLOOKUP($E152,'Rev June 16'!$D$1:$Z$300,22,FALSE),"-")</f>
        <v>359.53</v>
      </c>
      <c r="AR152" s="59" t="str">
        <f>IFERROR(VLOOKUP($E152,'Rev June 16'!$D$1:$Z$300,4,FALSE),"-")</f>
        <v>WAY2001F6AX</v>
      </c>
      <c r="AS152" s="59" t="str">
        <f>IFERROR(VLOOKUP(AR152,'Paid Invoices'!$F$6:$I$381,3,FALSE),"")</f>
        <v/>
      </c>
      <c r="AT152" s="59" t="str">
        <f>IFERROR(VLOOKUP(AR152,'Open Invoices'!$D$1:$E$3000,2,FALSE),"")</f>
        <v/>
      </c>
      <c r="AU152" s="59">
        <f>IFERROR(VLOOKUP($E152,'May 2016'!$D$1:$Z$300,22,FALSE),"-")</f>
        <v>80.09</v>
      </c>
      <c r="AV152" s="59" t="str">
        <f>IFERROR(VLOOKUP($E152,'May 2016'!$D$1:$Z$300,4,FALSE),"-")</f>
        <v>WAY2001E6AW</v>
      </c>
      <c r="AW152" s="59" t="str">
        <f>IFERROR(VLOOKUP(AV152,'Paid Invoices'!$F$6:$I$381,3,FALSE),"")</f>
        <v/>
      </c>
      <c r="AX152" s="59" t="str">
        <f>IFERROR(VLOOKUP(AV152,'Open Invoices'!$D$1:$E$3000,2,FALSE),"")</f>
        <v/>
      </c>
      <c r="AY152" s="59">
        <f>IFERROR(VLOOKUP($E152,'Apr 2016'!$D$1:$Z$300,22,FALSE),"-")</f>
        <v>118.28</v>
      </c>
      <c r="AZ152" s="59" t="str">
        <f>IFERROR(VLOOKUP($E152,'Apr 2016'!$D$1:$Z$300,4,FALSE),"-")</f>
        <v>WAY2001D6AV</v>
      </c>
      <c r="BA152" s="59" t="str">
        <f>IFERROR(VLOOKUP(AZ152,'Paid Invoices'!$F$6:$I$381,3,FALSE),"")</f>
        <v/>
      </c>
      <c r="BB152" s="59" t="str">
        <f>IFERROR(VLOOKUP(AZ152,'Open Invoices'!$D$1:$E$3000,2,FALSE),"")</f>
        <v/>
      </c>
      <c r="BC152" s="59">
        <f>IFERROR(VLOOKUP($E152,'Mar 2016'!$D$1:$Z$300,22,FALSE),"-")</f>
        <v>78.239999999999995</v>
      </c>
      <c r="BD152" s="59" t="str">
        <f>IFERROR(VLOOKUP($E152,'Mar 2016'!$D$1:$Z$300,4,FALSE),"-")</f>
        <v>WAY2001C6AQ</v>
      </c>
      <c r="BE152" s="59" t="str">
        <f>IFERROR(VLOOKUP(BD152,'Paid Invoices'!$F$6:$I$381,3,FALSE),"")</f>
        <v/>
      </c>
      <c r="BF152" s="59" t="str">
        <f>IFERROR(VLOOKUP(BD152,'Open Invoices'!$D$1:$E$3000,2,FALSE),"")</f>
        <v/>
      </c>
      <c r="BG152" s="59">
        <f>IFERROR(VLOOKUP($E152,'Feb 2016'!$D$1:$Z$300,22,FALSE),"-")</f>
        <v>69.489999999999995</v>
      </c>
      <c r="BH152" s="59" t="str">
        <f>IFERROR(VLOOKUP($E152,'Feb 2016'!$D$1:$Z$300,4,FALSE),"-")</f>
        <v>WAY2001B6A</v>
      </c>
      <c r="BI152" s="59" t="str">
        <f>IFERROR(VLOOKUP(BH152,'Paid Invoices'!$F$6:$I$381,3,FALSE),"")</f>
        <v/>
      </c>
      <c r="BJ152" s="59" t="str">
        <f>IFERROR(VLOOKUP(BH152,'Open Invoices'!$D$1:$E$3000,2,FALSE),"")</f>
        <v/>
      </c>
      <c r="BK152" s="59">
        <f>IFERROR(VLOOKUP($E152,'Jan 2016'!$D$1:$Z$300,22,FALSE),"-")</f>
        <v>61.78</v>
      </c>
      <c r="BL152" s="59" t="str">
        <f>IFERROR(VLOOKUP($E152,'Jan 2016'!$D$1:$Z$300,4,FALSE),"-")</f>
        <v>WAY2001A6AY</v>
      </c>
      <c r="BM152" s="59" t="str">
        <f>IFERROR(VLOOKUP(BL152,'Paid Invoices'!$F$6:$I$381,3,FALSE),"")</f>
        <v/>
      </c>
      <c r="BN152" s="59" t="str">
        <f>IFERROR(VLOOKUP(BL152,'Open Invoices'!$D$1:$E$3000,2,FALSE),"")</f>
        <v/>
      </c>
      <c r="BO152" s="59" t="str">
        <f>IFERROR(VLOOKUP($E152,'Dec 2015'!$D$1:$Z$300,22,FALSE),"-")</f>
        <v>-</v>
      </c>
      <c r="BP152" s="59" t="str">
        <f>IFERROR(VLOOKUP($E152,'Dec 2015'!$D$1:$Z$300,4,FALSE),"-")</f>
        <v>-</v>
      </c>
      <c r="BQ152" s="59" t="str">
        <f>IFERROR(VLOOKUP(BP152,'Paid Invoices'!$F$6:$I$381,3,FALSE),"")</f>
        <v/>
      </c>
      <c r="BR152" s="59" t="str">
        <f>IFERROR(VLOOKUP(BP152,'Open Invoices'!$D$1:$E$3000,2,FALSE),"")</f>
        <v/>
      </c>
      <c r="BS152" s="59" t="str">
        <f>IFERROR(VLOOKUP($E152,'Nov 2015'!$D$1:$Z$300,22,FALSE),"-")</f>
        <v>-</v>
      </c>
      <c r="BT152" s="59" t="str">
        <f>IFERROR(VLOOKUP($E152,'Nov 2015'!$D$1:$Z$300,4,FALSE),"-")</f>
        <v>-</v>
      </c>
      <c r="BU152" s="59" t="str">
        <f>IFERROR(VLOOKUP(BT152,'Paid Invoices'!$F$6:$I$381,3,FALSE),"")</f>
        <v/>
      </c>
      <c r="BV152" s="59" t="str">
        <f>IFERROR(VLOOKUP(BT152,'Open Invoices'!$D$1:$E$3000,2,FALSE),"")</f>
        <v/>
      </c>
      <c r="BW152" s="59" t="str">
        <f>IFERROR(VLOOKUP($E152,'Oct 2015'!$D$1:$Z$300,22,FALSE),"-")</f>
        <v>-</v>
      </c>
      <c r="BX152" s="59" t="str">
        <f>IFERROR(VLOOKUP($E152,'Oct 2015'!$D$1:$Z$300,4,FALSE),"-")</f>
        <v>-</v>
      </c>
      <c r="BY152" s="59" t="str">
        <f>IFERROR(VLOOKUP(BX152,'Paid Invoices'!$F$6:$I$381,3,FALSE),"")</f>
        <v/>
      </c>
      <c r="BZ152" s="59" t="str">
        <f>IFERROR(VLOOKUP(BX152,'Open Invoices'!$D$1:$E$3000,2,FALSE),"")</f>
        <v/>
      </c>
      <c r="CA152" s="59" t="str">
        <f>IFERROR(VLOOKUP($E152,'Sep 2015'!$D$1:$Z$300,22,FALSE),"-")</f>
        <v>-</v>
      </c>
      <c r="CB152" s="59" t="str">
        <f>IFERROR(VLOOKUP($E152,'Sep 2015'!$D$1:$Z$300,4,FALSE),"-")</f>
        <v>-</v>
      </c>
      <c r="CC152" s="59" t="str">
        <f>IFERROR(VLOOKUP(CB152,'Paid Invoices'!$F$6:$I$381,3,FALSE),"")</f>
        <v/>
      </c>
      <c r="CD152" s="59" t="str">
        <f>IFERROR(VLOOKUP(CB152,'Open Invoices'!$D$1:$E$3000,2,FALSE),"")</f>
        <v/>
      </c>
      <c r="CE152" s="52"/>
      <c r="CF152" s="52" t="s">
        <v>2115</v>
      </c>
      <c r="CG152" s="49" t="str">
        <f>IFERROR(IFERROR(VLOOKUP($E152,'Asset Group  All Assets'!$B$1:$C$500,2,FALSE),(VLOOKUP($E152,'Missing-WSU-POs'!$B$1:$D$500,3,FALSE))),"?")</f>
        <v>P0771326</v>
      </c>
      <c r="CH152" s="31" t="str">
        <f t="shared" si="11"/>
        <v>P0771326</v>
      </c>
      <c r="CI152" s="31" t="str">
        <f t="shared" si="10"/>
        <v/>
      </c>
      <c r="CJ152" s="29" t="str">
        <f>IFERROR(IF(VLOOKUP($E152,'Org July 2016 '!$D$1:$Z$500,3,FALSE)=G152,"-","Wrong PO"),"new")</f>
        <v>Wrong PO</v>
      </c>
      <c r="CK152" s="32">
        <f>IF(CJ152="wrong PO",(VLOOKUP($E152,'Org July 2016 '!$D$1:$Z$500,3,FALSE)),"")</f>
        <v>0</v>
      </c>
      <c r="CL152" s="29" t="str">
        <f>IFERROR(IF(VLOOKUP($E152,'Org June 2016 '!$D$1:$Z$500,3,FALSE)=G152,"-","Wrong PO"),"new")</f>
        <v>Wrong PO</v>
      </c>
      <c r="CM152" s="32">
        <f>IF(CL152="wrong PO",(VLOOKUP($E152,'Org June 2016 '!$D$1:$Z$500,3,FALSE)),"")</f>
        <v>0</v>
      </c>
      <c r="CN152" s="29" t="str">
        <f>IFERROR(IF(VLOOKUP($E152,'May 2016'!D151:Z650,3,FALSE)=G152,"-","Wrong PO"),"new")</f>
        <v>new</v>
      </c>
      <c r="CO152" s="32" t="str">
        <f>IF(CN152="wrong PO",(VLOOKUP($E152,'May 2016'!D151:Z650,3,FALSE)),"")</f>
        <v/>
      </c>
      <c r="CP152" s="29" t="str">
        <f>IFERROR(IF(VLOOKUP($E152,'Apr 2016'!$D$1:$Z$500,3,FALSE)=G152,"-","Wrong PO"),"new")</f>
        <v>-</v>
      </c>
      <c r="CQ152" s="32" t="str">
        <f>IF(CP152="wrong PO",(VLOOKUP($E152,'Apr 2016'!$D$1:$Z$500,3,FALSE)),"")</f>
        <v/>
      </c>
      <c r="CR152" s="32" t="str">
        <f>IFERROR(IF(VLOOKUP($E152,'Mar 2016'!$D$1:$Z$500,3,FALSE)=G152,"-","Wrong PO"),"new")</f>
        <v>-</v>
      </c>
      <c r="CS152" s="32" t="str">
        <f>IF(CP152="wrong PO",(VLOOKUP($E152,'Mar 2016'!$D$1:$Z$500,3,FALSE)),"")</f>
        <v/>
      </c>
      <c r="CT152" s="32" t="str">
        <f>IFERROR(IF(VLOOKUP($E152,'Feb 2016'!$D$1:$Z$500,3,FALSE)=G152,"-","Wrong PO"),"new")</f>
        <v>-</v>
      </c>
      <c r="CU152" s="32" t="str">
        <f>IF(CP152="wrong PO",(VLOOKUP($E152,'Feb 2016'!$D$1:$Z$500,3,FALSE)),"")</f>
        <v/>
      </c>
      <c r="CV152" s="29" t="str">
        <f>IFERROR(IF(VLOOKUP($E152,'Jan 2016'!$D$1:$Z$500,3,FALSE)=G152,"-","Wrong PO"),"new")</f>
        <v>-</v>
      </c>
      <c r="CW152" s="32" t="str">
        <f>IF(CV152="wrong PO",(VLOOKUP($E152,'Jan 2016'!$D$1:$Z$500,3,FALSE)),"")</f>
        <v/>
      </c>
      <c r="CX152" s="29" t="str">
        <f>IFERROR(IF(VLOOKUP($E152,'Dec 2015'!$D$1:$Z$500,3,FALSE)=G152,"-","Wrong PO"),"new")</f>
        <v>new</v>
      </c>
      <c r="CY152" s="32" t="str">
        <f>IF(CX152="wrong PO",(VLOOKUP($E152,'Dec 2015'!$D$1:$Z$500,3,FALSE)),"")</f>
        <v/>
      </c>
      <c r="CZ152" s="29" t="str">
        <f>IFERROR(IF(VLOOKUP($E152,'Nov 2015'!$D$1:$Z$500,3,FALSE)=G152,"-","Wrong PO"),"new")</f>
        <v>new</v>
      </c>
      <c r="DA152" s="32" t="str">
        <f>IF(CZ152="wrong PO",(VLOOKUP($E152,'Nov 2015'!$D$1:$Z$500,3,FALSE)),"")</f>
        <v/>
      </c>
      <c r="DB152" s="29" t="str">
        <f>IFERROR(IF(VLOOKUP($E152,'Oct 2015'!$D$1:$Z$500,3,FALSE)=G152,"-","Wrong PO"),"new")</f>
        <v>new</v>
      </c>
      <c r="DC152" s="32" t="str">
        <f>IF(DB152="wrong PO",(VLOOKUP($E152,'Oct 2015'!$D$1:$Z$500,3,FALSE)),"")</f>
        <v/>
      </c>
      <c r="DD152" s="29" t="str">
        <f>IFERROR(IF(VLOOKUP($E152,'Sep 2015'!$D$1:$Z$500,3,FALSE)=G152,"-","Wrong PO"),"new")</f>
        <v>new</v>
      </c>
      <c r="DE152" s="32" t="str">
        <f>IF(DD152="wrong PO",(VLOOKUP($E152,'Sep 2015'!$D$1:$Z$500,3,FALSE)),"")</f>
        <v/>
      </c>
    </row>
    <row r="153" spans="1:109">
      <c r="A153" s="115">
        <v>152</v>
      </c>
      <c r="B153" s="2" t="s">
        <v>841</v>
      </c>
      <c r="C153" s="2" t="s">
        <v>510</v>
      </c>
      <c r="D153" s="2" t="s">
        <v>779</v>
      </c>
      <c r="E153" s="2" t="s">
        <v>325</v>
      </c>
      <c r="F153" s="2" t="s">
        <v>532</v>
      </c>
      <c r="G153" s="21" t="s">
        <v>324</v>
      </c>
      <c r="H153" s="21" t="str">
        <f>IFERROR(VLOOKUP($E153,'Wayne Master'!$B$1:$C$315,2,FALSE),"not on master")</f>
        <v>P0771326</v>
      </c>
      <c r="I153" s="11" t="s">
        <v>2062</v>
      </c>
      <c r="J153" s="3">
        <v>42359</v>
      </c>
      <c r="K153" s="2" t="s">
        <v>437</v>
      </c>
      <c r="L153" s="2" t="s">
        <v>29</v>
      </c>
      <c r="M153" s="2" t="s">
        <v>30</v>
      </c>
      <c r="N153" s="2" t="s">
        <v>31</v>
      </c>
      <c r="O153" s="2" t="s">
        <v>382</v>
      </c>
      <c r="P153" s="4">
        <v>6390</v>
      </c>
      <c r="Q153" s="4">
        <v>7308</v>
      </c>
      <c r="R153" s="4">
        <v>918</v>
      </c>
      <c r="S153" s="5">
        <v>15.51</v>
      </c>
      <c r="T153" s="4">
        <v>8548</v>
      </c>
      <c r="U153" s="4">
        <v>9463</v>
      </c>
      <c r="V153" s="4">
        <v>915</v>
      </c>
      <c r="W153" s="5">
        <v>54.72</v>
      </c>
      <c r="X153" s="5">
        <v>0</v>
      </c>
      <c r="Y153" s="14">
        <v>70.23</v>
      </c>
      <c r="Z153" s="14">
        <v>0</v>
      </c>
      <c r="AA153" s="14">
        <v>70.23</v>
      </c>
      <c r="AB153" s="4">
        <v>24580</v>
      </c>
      <c r="AC153" s="55"/>
      <c r="AD153" s="59">
        <f t="shared" si="12"/>
        <v>1082.6600000000001</v>
      </c>
      <c r="AE153" s="59">
        <f t="shared" si="13"/>
        <v>689.3925999999999</v>
      </c>
      <c r="AF153" s="102">
        <f>IFERROR(IFERROR(VLOOKUP($G153,'FPO034'!$J$9:$Q$196,7,FALSE),(VLOOKUP($H153,'FPO034'!$J$9:$Q$196,7,FALSE))),"No PO")</f>
        <v>2128.48</v>
      </c>
      <c r="AG153" s="102">
        <f>IFERROR(IFERROR(VLOOKUP($G153,'FPO034'!$J$9:$Q$196,8,FALSE),(VLOOKUP($H153,'FPO034'!$J$9:$Q$196,8,FALSE))),"No PO")</f>
        <v>0</v>
      </c>
      <c r="AH153" s="102" t="str">
        <f t="shared" si="14"/>
        <v>No</v>
      </c>
      <c r="AI153" s="59">
        <f>IFERROR(VLOOKUP($E153,'Rev2 Aug 16'!$D$1:$Z$300,22,FALSE),"-")</f>
        <v>70.23</v>
      </c>
      <c r="AJ153" s="59" t="str">
        <f>IFERROR(VLOOKUP($E153,'Rev2 Aug 16'!$D$1:$Z$300,5,FALSE),"-")</f>
        <v>WAY2001H6AX</v>
      </c>
      <c r="AK153" s="59" t="str">
        <f>IFERROR(VLOOKUP(AJ153,'Paid Invoices'!$F$6:$I$381,3,FALSE),"")</f>
        <v/>
      </c>
      <c r="AL153" s="59" t="str">
        <f>IFERROR(VLOOKUP(AJ153,'Open Invoices'!$D$1:$E$3000,2,FALSE),"")</f>
        <v/>
      </c>
      <c r="AM153" s="59">
        <f>IFERROR(VLOOKUP($E153,'Rev2 July 16'!$D$1:$Z$300,22,FALSE),"-")</f>
        <v>189.6</v>
      </c>
      <c r="AN153" s="59" t="str">
        <f>IFERROR(VLOOKUP($E153,'Rev2 July 16'!$D$1:$Z$300,5,FALSE),"-")</f>
        <v>WAY2001G6AZ</v>
      </c>
      <c r="AO153" s="59" t="str">
        <f>IFERROR(VLOOKUP(AN153,'Paid Invoices'!$F$6:$I$381,3,FALSE),"")</f>
        <v/>
      </c>
      <c r="AP153" s="59" t="str">
        <f>IFERROR(VLOOKUP(AN153,'Open Invoices'!$D$1:$E$3000,2,FALSE),"")</f>
        <v/>
      </c>
      <c r="AQ153" s="59">
        <f>IFERROR(VLOOKUP($E153,'Rev June 16'!$D$1:$Z$300,22,FALSE),"-")</f>
        <v>353.57</v>
      </c>
      <c r="AR153" s="59" t="str">
        <f>IFERROR(VLOOKUP($E153,'Rev June 16'!$D$1:$Z$300,4,FALSE),"-")</f>
        <v>WAY2001F6AX</v>
      </c>
      <c r="AS153" s="59" t="str">
        <f>IFERROR(VLOOKUP(AR153,'Paid Invoices'!$F$6:$I$381,3,FALSE),"")</f>
        <v/>
      </c>
      <c r="AT153" s="59" t="str">
        <f>IFERROR(VLOOKUP(AR153,'Open Invoices'!$D$1:$E$3000,2,FALSE),"")</f>
        <v/>
      </c>
      <c r="AU153" s="59">
        <f>IFERROR(VLOOKUP($E153,'May 2016'!$D$1:$Z$300,22,FALSE),"-")</f>
        <v>82.15</v>
      </c>
      <c r="AV153" s="59" t="str">
        <f>IFERROR(VLOOKUP($E153,'May 2016'!$D$1:$Z$300,4,FALSE),"-")</f>
        <v>WAY2001E6AW</v>
      </c>
      <c r="AW153" s="59" t="str">
        <f>IFERROR(VLOOKUP(AV153,'Paid Invoices'!$F$6:$I$381,3,FALSE),"")</f>
        <v/>
      </c>
      <c r="AX153" s="59" t="str">
        <f>IFERROR(VLOOKUP(AV153,'Open Invoices'!$D$1:$E$3000,2,FALSE),"")</f>
        <v/>
      </c>
      <c r="AY153" s="59">
        <f>IFERROR(VLOOKUP($E153,'Apr 2016'!$D$1:$Z$300,22,FALSE),"-")</f>
        <v>130.69</v>
      </c>
      <c r="AZ153" s="59" t="str">
        <f>IFERROR(VLOOKUP($E153,'Apr 2016'!$D$1:$Z$300,4,FALSE),"-")</f>
        <v>WAY2001D6AV</v>
      </c>
      <c r="BA153" s="59" t="str">
        <f>IFERROR(VLOOKUP(AZ153,'Paid Invoices'!$F$6:$I$381,3,FALSE),"")</f>
        <v/>
      </c>
      <c r="BB153" s="59" t="str">
        <f>IFERROR(VLOOKUP(AZ153,'Open Invoices'!$D$1:$E$3000,2,FALSE),"")</f>
        <v/>
      </c>
      <c r="BC153" s="59">
        <f>IFERROR(VLOOKUP($E153,'Mar 2016'!$D$1:$Z$300,22,FALSE),"-")</f>
        <v>99.95</v>
      </c>
      <c r="BD153" s="59" t="str">
        <f>IFERROR(VLOOKUP($E153,'Mar 2016'!$D$1:$Z$300,4,FALSE),"-")</f>
        <v>WAY2001C6AQ</v>
      </c>
      <c r="BE153" s="59" t="str">
        <f>IFERROR(VLOOKUP(BD153,'Paid Invoices'!$F$6:$I$381,3,FALSE),"")</f>
        <v/>
      </c>
      <c r="BF153" s="59" t="str">
        <f>IFERROR(VLOOKUP(BD153,'Open Invoices'!$D$1:$E$3000,2,FALSE),"")</f>
        <v/>
      </c>
      <c r="BG153" s="59">
        <f>IFERROR(VLOOKUP($E153,'Feb 2016'!$D$1:$Z$300,22,FALSE),"-")</f>
        <v>114.09</v>
      </c>
      <c r="BH153" s="59" t="str">
        <f>IFERROR(VLOOKUP($E153,'Feb 2016'!$D$1:$Z$300,4,FALSE),"-")</f>
        <v>WAY2001B6A</v>
      </c>
      <c r="BI153" s="59" t="str">
        <f>IFERROR(VLOOKUP(BH153,'Paid Invoices'!$F$6:$I$381,3,FALSE),"")</f>
        <v/>
      </c>
      <c r="BJ153" s="59" t="str">
        <f>IFERROR(VLOOKUP(BH153,'Open Invoices'!$D$1:$E$3000,2,FALSE),"")</f>
        <v/>
      </c>
      <c r="BK153" s="59">
        <f>IFERROR(VLOOKUP($E153,'Jan 2016'!$D$1:$Z$300,22,FALSE),"-")</f>
        <v>42.38</v>
      </c>
      <c r="BL153" s="59" t="str">
        <f>IFERROR(VLOOKUP($E153,'Jan 2016'!$D$1:$Z$300,4,FALSE),"-")</f>
        <v>WAY2001A6AY</v>
      </c>
      <c r="BM153" s="59" t="str">
        <f>IFERROR(VLOOKUP(BL153,'Paid Invoices'!$F$6:$I$381,3,FALSE),"")</f>
        <v/>
      </c>
      <c r="BN153" s="59" t="str">
        <f>IFERROR(VLOOKUP(BL153,'Open Invoices'!$D$1:$E$3000,2,FALSE),"")</f>
        <v/>
      </c>
      <c r="BO153" s="59" t="str">
        <f>IFERROR(VLOOKUP($E153,'Dec 2015'!$D$1:$Z$300,22,FALSE),"-")</f>
        <v>-</v>
      </c>
      <c r="BP153" s="59" t="str">
        <f>IFERROR(VLOOKUP($E153,'Dec 2015'!$D$1:$Z$300,4,FALSE),"-")</f>
        <v>-</v>
      </c>
      <c r="BQ153" s="59" t="str">
        <f>IFERROR(VLOOKUP(BP153,'Paid Invoices'!$F$6:$I$381,3,FALSE),"")</f>
        <v/>
      </c>
      <c r="BR153" s="59" t="str">
        <f>IFERROR(VLOOKUP(BP153,'Open Invoices'!$D$1:$E$3000,2,FALSE),"")</f>
        <v/>
      </c>
      <c r="BS153" s="59" t="str">
        <f>IFERROR(VLOOKUP($E153,'Nov 2015'!$D$1:$Z$300,22,FALSE),"-")</f>
        <v>-</v>
      </c>
      <c r="BT153" s="59" t="str">
        <f>IFERROR(VLOOKUP($E153,'Nov 2015'!$D$1:$Z$300,4,FALSE),"-")</f>
        <v>-</v>
      </c>
      <c r="BU153" s="59" t="str">
        <f>IFERROR(VLOOKUP(BT153,'Paid Invoices'!$F$6:$I$381,3,FALSE),"")</f>
        <v/>
      </c>
      <c r="BV153" s="59" t="str">
        <f>IFERROR(VLOOKUP(BT153,'Open Invoices'!$D$1:$E$3000,2,FALSE),"")</f>
        <v/>
      </c>
      <c r="BW153" s="59" t="str">
        <f>IFERROR(VLOOKUP($E153,'Oct 2015'!$D$1:$Z$300,22,FALSE),"-")</f>
        <v>-</v>
      </c>
      <c r="BX153" s="59" t="str">
        <f>IFERROR(VLOOKUP($E153,'Oct 2015'!$D$1:$Z$300,4,FALSE),"-")</f>
        <v>-</v>
      </c>
      <c r="BY153" s="59" t="str">
        <f>IFERROR(VLOOKUP(BX153,'Paid Invoices'!$F$6:$I$381,3,FALSE),"")</f>
        <v/>
      </c>
      <c r="BZ153" s="59" t="str">
        <f>IFERROR(VLOOKUP(BX153,'Open Invoices'!$D$1:$E$3000,2,FALSE),"")</f>
        <v/>
      </c>
      <c r="CA153" s="59" t="str">
        <f>IFERROR(VLOOKUP($E153,'Sep 2015'!$D$1:$Z$300,22,FALSE),"-")</f>
        <v>-</v>
      </c>
      <c r="CB153" s="59" t="str">
        <f>IFERROR(VLOOKUP($E153,'Sep 2015'!$D$1:$Z$300,4,FALSE),"-")</f>
        <v>-</v>
      </c>
      <c r="CC153" s="59" t="str">
        <f>IFERROR(VLOOKUP(CB153,'Paid Invoices'!$F$6:$I$381,3,FALSE),"")</f>
        <v/>
      </c>
      <c r="CD153" s="59" t="str">
        <f>IFERROR(VLOOKUP(CB153,'Open Invoices'!$D$1:$E$3000,2,FALSE),"")</f>
        <v/>
      </c>
      <c r="CE153" s="52"/>
      <c r="CF153" s="52" t="s">
        <v>2115</v>
      </c>
      <c r="CG153" s="49" t="str">
        <f>IFERROR(IFERROR(VLOOKUP($E153,'Asset Group  All Assets'!$B$1:$C$500,2,FALSE),(VLOOKUP($E153,'Missing-WSU-POs'!$B$1:$D$500,3,FALSE))),"?")</f>
        <v>P0771326</v>
      </c>
      <c r="CH153" s="31" t="str">
        <f t="shared" si="11"/>
        <v>P0771326</v>
      </c>
      <c r="CI153" s="31" t="str">
        <f t="shared" si="10"/>
        <v/>
      </c>
      <c r="CJ153" s="29" t="str">
        <f>IFERROR(IF(VLOOKUP($E153,'Org July 2016 '!$D$1:$Z$500,3,FALSE)=G153,"-","Wrong PO"),"new")</f>
        <v>Wrong PO</v>
      </c>
      <c r="CK153" s="32">
        <f>IF(CJ153="wrong PO",(VLOOKUP($E153,'Org July 2016 '!$D$1:$Z$500,3,FALSE)),"")</f>
        <v>0</v>
      </c>
      <c r="CL153" s="29" t="str">
        <f>IFERROR(IF(VLOOKUP($E153,'Org June 2016 '!$D$1:$Z$500,3,FALSE)=G153,"-","Wrong PO"),"new")</f>
        <v>Wrong PO</v>
      </c>
      <c r="CM153" s="32">
        <f>IF(CL153="wrong PO",(VLOOKUP($E153,'Org June 2016 '!$D$1:$Z$500,3,FALSE)),"")</f>
        <v>0</v>
      </c>
      <c r="CN153" s="29" t="str">
        <f>IFERROR(IF(VLOOKUP($E153,'May 2016'!D152:Z651,3,FALSE)=G153,"-","Wrong PO"),"new")</f>
        <v>new</v>
      </c>
      <c r="CO153" s="32" t="str">
        <f>IF(CN153="wrong PO",(VLOOKUP($E153,'May 2016'!D152:Z651,3,FALSE)),"")</f>
        <v/>
      </c>
      <c r="CP153" s="29" t="str">
        <f>IFERROR(IF(VLOOKUP($E153,'Apr 2016'!$D$1:$Z$500,3,FALSE)=G153,"-","Wrong PO"),"new")</f>
        <v>-</v>
      </c>
      <c r="CQ153" s="32" t="str">
        <f>IF(CP153="wrong PO",(VLOOKUP($E153,'Apr 2016'!$D$1:$Z$500,3,FALSE)),"")</f>
        <v/>
      </c>
      <c r="CR153" s="32" t="str">
        <f>IFERROR(IF(VLOOKUP($E153,'Mar 2016'!$D$1:$Z$500,3,FALSE)=G153,"-","Wrong PO"),"new")</f>
        <v>-</v>
      </c>
      <c r="CS153" s="32" t="str">
        <f>IF(CP153="wrong PO",(VLOOKUP($E153,'Mar 2016'!$D$1:$Z$500,3,FALSE)),"")</f>
        <v/>
      </c>
      <c r="CT153" s="32" t="str">
        <f>IFERROR(IF(VLOOKUP($E153,'Feb 2016'!$D$1:$Z$500,3,FALSE)=G153,"-","Wrong PO"),"new")</f>
        <v>-</v>
      </c>
      <c r="CU153" s="32" t="str">
        <f>IF(CP153="wrong PO",(VLOOKUP($E153,'Feb 2016'!$D$1:$Z$500,3,FALSE)),"")</f>
        <v/>
      </c>
      <c r="CV153" s="29" t="str">
        <f>IFERROR(IF(VLOOKUP($E153,'Jan 2016'!$D$1:$Z$500,3,FALSE)=G153,"-","Wrong PO"),"new")</f>
        <v>-</v>
      </c>
      <c r="CW153" s="32" t="str">
        <f>IF(CV153="wrong PO",(VLOOKUP($E153,'Jan 2016'!$D$1:$Z$500,3,FALSE)),"")</f>
        <v/>
      </c>
      <c r="CX153" s="29" t="str">
        <f>IFERROR(IF(VLOOKUP($E153,'Dec 2015'!$D$1:$Z$500,3,FALSE)=G153,"-","Wrong PO"),"new")</f>
        <v>new</v>
      </c>
      <c r="CY153" s="32" t="str">
        <f>IF(CX153="wrong PO",(VLOOKUP($E153,'Dec 2015'!$D$1:$Z$500,3,FALSE)),"")</f>
        <v/>
      </c>
      <c r="CZ153" s="29" t="str">
        <f>IFERROR(IF(VLOOKUP($E153,'Nov 2015'!$D$1:$Z$500,3,FALSE)=G153,"-","Wrong PO"),"new")</f>
        <v>new</v>
      </c>
      <c r="DA153" s="32" t="str">
        <f>IF(CZ153="wrong PO",(VLOOKUP($E153,'Nov 2015'!$D$1:$Z$500,3,FALSE)),"")</f>
        <v/>
      </c>
      <c r="DB153" s="29" t="str">
        <f>IFERROR(IF(VLOOKUP($E153,'Oct 2015'!$D$1:$Z$500,3,FALSE)=G153,"-","Wrong PO"),"new")</f>
        <v>new</v>
      </c>
      <c r="DC153" s="32" t="str">
        <f>IF(DB153="wrong PO",(VLOOKUP($E153,'Oct 2015'!$D$1:$Z$500,3,FALSE)),"")</f>
        <v/>
      </c>
      <c r="DD153" s="29" t="str">
        <f>IFERROR(IF(VLOOKUP($E153,'Sep 2015'!$D$1:$Z$500,3,FALSE)=G153,"-","Wrong PO"),"new")</f>
        <v>new</v>
      </c>
      <c r="DE153" s="32" t="str">
        <f>IF(DD153="wrong PO",(VLOOKUP($E153,'Sep 2015'!$D$1:$Z$500,3,FALSE)),"")</f>
        <v/>
      </c>
    </row>
    <row r="154" spans="1:109">
      <c r="A154" s="115">
        <v>153</v>
      </c>
      <c r="B154" s="2" t="s">
        <v>841</v>
      </c>
      <c r="C154" s="2" t="s">
        <v>510</v>
      </c>
      <c r="D154" s="2" t="s">
        <v>25</v>
      </c>
      <c r="E154" s="2" t="s">
        <v>126</v>
      </c>
      <c r="F154" s="2" t="s">
        <v>547</v>
      </c>
      <c r="G154" s="21" t="s">
        <v>127</v>
      </c>
      <c r="H154" s="21" t="str">
        <f>IFERROR(VLOOKUP($E154,'Wayne Master'!$B$1:$C$315,2,FALSE),"not on master")</f>
        <v>P0771368</v>
      </c>
      <c r="I154" s="11" t="s">
        <v>2061</v>
      </c>
      <c r="J154" s="3">
        <v>42389</v>
      </c>
      <c r="K154" s="2" t="s">
        <v>39</v>
      </c>
      <c r="L154" s="2" t="s">
        <v>548</v>
      </c>
      <c r="M154" s="2" t="s">
        <v>30</v>
      </c>
      <c r="N154" s="2" t="s">
        <v>31</v>
      </c>
      <c r="O154" s="2" t="s">
        <v>32</v>
      </c>
      <c r="P154" s="4">
        <v>17028</v>
      </c>
      <c r="Q154" s="4">
        <v>20487</v>
      </c>
      <c r="R154" s="4">
        <v>3459</v>
      </c>
      <c r="S154" s="5">
        <v>58.46</v>
      </c>
      <c r="T154" s="4">
        <v>7</v>
      </c>
      <c r="U154" s="4">
        <v>7</v>
      </c>
      <c r="V154" s="4">
        <v>0</v>
      </c>
      <c r="W154" s="5">
        <v>0</v>
      </c>
      <c r="X154" s="5">
        <v>0</v>
      </c>
      <c r="Y154" s="14">
        <v>58.46</v>
      </c>
      <c r="Z154" s="14">
        <v>0</v>
      </c>
      <c r="AA154" s="14">
        <v>58.46</v>
      </c>
      <c r="AB154" s="4">
        <v>24580</v>
      </c>
      <c r="AC154" s="55"/>
      <c r="AD154" s="59">
        <f t="shared" si="12"/>
        <v>345.94000000000005</v>
      </c>
      <c r="AE154" s="59">
        <f t="shared" si="13"/>
        <v>346.64889999999997</v>
      </c>
      <c r="AF154" s="102">
        <f>IFERROR(IFERROR(VLOOKUP($G154,'FPO034'!$J$9:$Q$196,7,FALSE),(VLOOKUP($H154,'FPO034'!$J$9:$Q$196,7,FALSE))),"No PO")</f>
        <v>4580.16</v>
      </c>
      <c r="AG154" s="102">
        <f>IFERROR(IFERROR(VLOOKUP($G154,'FPO034'!$J$9:$Q$196,8,FALSE),(VLOOKUP($H154,'FPO034'!$J$9:$Q$196,8,FALSE))),"No PO")</f>
        <v>0</v>
      </c>
      <c r="AH154" s="102" t="str">
        <f t="shared" si="14"/>
        <v>--</v>
      </c>
      <c r="AI154" s="59">
        <f>IFERROR(VLOOKUP($E154,'Rev2 Aug 16'!$D$1:$Z$300,22,FALSE),"-")</f>
        <v>58.46</v>
      </c>
      <c r="AJ154" s="59" t="str">
        <f>IFERROR(VLOOKUP($E154,'Rev2 Aug 16'!$D$1:$Z$300,5,FALSE),"-")</f>
        <v>WAY2001H6AY</v>
      </c>
      <c r="AK154" s="59" t="str">
        <f>IFERROR(VLOOKUP(AJ154,'Paid Invoices'!$F$6:$I$381,3,FALSE),"")</f>
        <v/>
      </c>
      <c r="AL154" s="59" t="str">
        <f>IFERROR(VLOOKUP(AJ154,'Open Invoices'!$D$1:$E$3000,2,FALSE),"")</f>
        <v/>
      </c>
      <c r="AM154" s="59">
        <f>IFERROR(VLOOKUP($E154,'Rev2 July 16'!$D$1:$Z$300,22,FALSE),"-")</f>
        <v>41.34</v>
      </c>
      <c r="AN154" s="59" t="str">
        <f>IFERROR(VLOOKUP($E154,'Rev2 July 16'!$D$1:$Z$300,5,FALSE),"-")</f>
        <v>WAY2001G6BA</v>
      </c>
      <c r="AO154" s="59" t="str">
        <f>IFERROR(VLOOKUP(AN154,'Paid Invoices'!$F$6:$I$381,3,FALSE),"")</f>
        <v/>
      </c>
      <c r="AP154" s="59" t="str">
        <f>IFERROR(VLOOKUP(AN154,'Open Invoices'!$D$1:$E$3000,2,FALSE),"")</f>
        <v/>
      </c>
      <c r="AQ154" s="59">
        <f>IFERROR(VLOOKUP($E154,'Rev June 16'!$D$1:$Z$300,22,FALSE),"-")</f>
        <v>54.16</v>
      </c>
      <c r="AR154" s="59" t="str">
        <f>IFERROR(VLOOKUP($E154,'Rev June 16'!$D$1:$Z$300,4,FALSE),"-")</f>
        <v>WAY2001F6AY</v>
      </c>
      <c r="AS154" s="59" t="str">
        <f>IFERROR(VLOOKUP(AR154,'Paid Invoices'!$F$6:$I$381,3,FALSE),"")</f>
        <v/>
      </c>
      <c r="AT154" s="59" t="str">
        <f>IFERROR(VLOOKUP(AR154,'Open Invoices'!$D$1:$E$3000,2,FALSE),"")</f>
        <v/>
      </c>
      <c r="AU154" s="59">
        <f>IFERROR(VLOOKUP($E154,'May 2016'!$D$1:$Z$300,22,FALSE),"-")</f>
        <v>62.21</v>
      </c>
      <c r="AV154" s="59" t="str">
        <f>IFERROR(VLOOKUP($E154,'May 2016'!$D$1:$Z$300,4,FALSE),"-")</f>
        <v>WAY2001E6AX</v>
      </c>
      <c r="AW154" s="59" t="str">
        <f>IFERROR(VLOOKUP(AV154,'Paid Invoices'!$F$6:$I$381,3,FALSE),"")</f>
        <v/>
      </c>
      <c r="AX154" s="59" t="str">
        <f>IFERROR(VLOOKUP(AV154,'Open Invoices'!$D$1:$E$3000,2,FALSE),"")</f>
        <v/>
      </c>
      <c r="AY154" s="59">
        <f>IFERROR(VLOOKUP($E154,'Apr 2016'!$D$1:$Z$300,22,FALSE),"-")</f>
        <v>32.31</v>
      </c>
      <c r="AZ154" s="59" t="str">
        <f>IFERROR(VLOOKUP($E154,'Apr 2016'!$D$1:$Z$300,4,FALSE),"-")</f>
        <v>WAY2001D6AW</v>
      </c>
      <c r="BA154" s="59" t="str">
        <f>IFERROR(VLOOKUP(AZ154,'Paid Invoices'!$F$6:$I$381,3,FALSE),"")</f>
        <v/>
      </c>
      <c r="BB154" s="59" t="str">
        <f>IFERROR(VLOOKUP(AZ154,'Open Invoices'!$D$1:$E$3000,2,FALSE),"")</f>
        <v/>
      </c>
      <c r="BC154" s="59">
        <f>IFERROR(VLOOKUP($E154,'Mar 2016'!$D$1:$Z$300,22,FALSE),"-")</f>
        <v>58.74</v>
      </c>
      <c r="BD154" s="59" t="str">
        <f>IFERROR(VLOOKUP($E154,'Mar 2016'!$D$1:$Z$300,4,FALSE),"-")</f>
        <v>WAY2001C6AS</v>
      </c>
      <c r="BE154" s="59" t="str">
        <f>IFERROR(VLOOKUP(BD154,'Paid Invoices'!$F$6:$I$381,3,FALSE),"")</f>
        <v/>
      </c>
      <c r="BF154" s="59" t="str">
        <f>IFERROR(VLOOKUP(BD154,'Open Invoices'!$D$1:$E$3000,2,FALSE),"")</f>
        <v/>
      </c>
      <c r="BG154" s="59">
        <f>IFERROR(VLOOKUP($E154,'Feb 2016'!$D$1:$Z$300,22,FALSE),"-")</f>
        <v>38.72</v>
      </c>
      <c r="BH154" s="59" t="str">
        <f>IFERROR(VLOOKUP($E154,'Feb 2016'!$D$1:$Z$300,4,FALSE),"-")</f>
        <v>WAY2001B6AL</v>
      </c>
      <c r="BI154" s="59" t="str">
        <f>IFERROR(VLOOKUP(BH154,'Paid Invoices'!$F$6:$I$381,3,FALSE),"")</f>
        <v/>
      </c>
      <c r="BJ154" s="59" t="str">
        <f>IFERROR(VLOOKUP(BH154,'Open Invoices'!$D$1:$E$3000,2,FALSE),"")</f>
        <v/>
      </c>
      <c r="BK154" s="59">
        <f>IFERROR(VLOOKUP($E154,'Jan 2016'!$D$1:$Z$300,22,FALSE),"-")</f>
        <v>0</v>
      </c>
      <c r="BL154" s="59" t="str">
        <f>IFERROR(VLOOKUP($E154,'Jan 2016'!$D$1:$Z$300,4,FALSE),"-")</f>
        <v>WAY2001A6A</v>
      </c>
      <c r="BM154" s="59" t="str">
        <f>IFERROR(VLOOKUP(BL154,'Paid Invoices'!$F$6:$I$381,3,FALSE),"")</f>
        <v/>
      </c>
      <c r="BN154" s="59" t="str">
        <f>IFERROR(VLOOKUP(BL154,'Open Invoices'!$D$1:$E$3000,2,FALSE),"")</f>
        <v/>
      </c>
      <c r="BO154" s="59" t="str">
        <f>IFERROR(VLOOKUP($E154,'Dec 2015'!$D$1:$Z$300,22,FALSE),"-")</f>
        <v>-</v>
      </c>
      <c r="BP154" s="59" t="str">
        <f>IFERROR(VLOOKUP($E154,'Dec 2015'!$D$1:$Z$300,4,FALSE),"-")</f>
        <v>-</v>
      </c>
      <c r="BQ154" s="59" t="str">
        <f>IFERROR(VLOOKUP(BP154,'Paid Invoices'!$F$6:$I$381,3,FALSE),"")</f>
        <v/>
      </c>
      <c r="BR154" s="59" t="str">
        <f>IFERROR(VLOOKUP(BP154,'Open Invoices'!$D$1:$E$3000,2,FALSE),"")</f>
        <v/>
      </c>
      <c r="BS154" s="59" t="str">
        <f>IFERROR(VLOOKUP($E154,'Nov 2015'!$D$1:$Z$300,22,FALSE),"-")</f>
        <v>-</v>
      </c>
      <c r="BT154" s="59" t="str">
        <f>IFERROR(VLOOKUP($E154,'Nov 2015'!$D$1:$Z$300,4,FALSE),"-")</f>
        <v>-</v>
      </c>
      <c r="BU154" s="59" t="str">
        <f>IFERROR(VLOOKUP(BT154,'Paid Invoices'!$F$6:$I$381,3,FALSE),"")</f>
        <v/>
      </c>
      <c r="BV154" s="59" t="str">
        <f>IFERROR(VLOOKUP(BT154,'Open Invoices'!$D$1:$E$3000,2,FALSE),"")</f>
        <v/>
      </c>
      <c r="BW154" s="59" t="str">
        <f>IFERROR(VLOOKUP($E154,'Oct 2015'!$D$1:$Z$300,22,FALSE),"-")</f>
        <v>-</v>
      </c>
      <c r="BX154" s="59" t="str">
        <f>IFERROR(VLOOKUP($E154,'Oct 2015'!$D$1:$Z$300,4,FALSE),"-")</f>
        <v>-</v>
      </c>
      <c r="BY154" s="59" t="str">
        <f>IFERROR(VLOOKUP(BX154,'Paid Invoices'!$F$6:$I$381,3,FALSE),"")</f>
        <v/>
      </c>
      <c r="BZ154" s="59" t="str">
        <f>IFERROR(VLOOKUP(BX154,'Open Invoices'!$D$1:$E$3000,2,FALSE),"")</f>
        <v/>
      </c>
      <c r="CA154" s="59" t="str">
        <f>IFERROR(VLOOKUP($E154,'Sep 2015'!$D$1:$Z$300,22,FALSE),"-")</f>
        <v>-</v>
      </c>
      <c r="CB154" s="59" t="str">
        <f>IFERROR(VLOOKUP($E154,'Sep 2015'!$D$1:$Z$300,4,FALSE),"-")</f>
        <v>-</v>
      </c>
      <c r="CC154" s="59" t="str">
        <f>IFERROR(VLOOKUP(CB154,'Paid Invoices'!$F$6:$I$381,3,FALSE),"")</f>
        <v/>
      </c>
      <c r="CD154" s="59" t="str">
        <f>IFERROR(VLOOKUP(CB154,'Open Invoices'!$D$1:$E$3000,2,FALSE),"")</f>
        <v/>
      </c>
      <c r="CE154" s="52"/>
      <c r="CF154" s="52" t="s">
        <v>2115</v>
      </c>
      <c r="CG154" s="49" t="str">
        <f>IFERROR(IFERROR(VLOOKUP($E154,'Asset Group  All Assets'!$B$1:$C$500,2,FALSE),(VLOOKUP($E154,'Missing-WSU-POs'!$B$1:$D$500,3,FALSE))),"?")</f>
        <v>P0771368</v>
      </c>
      <c r="CH154" s="31" t="str">
        <f t="shared" si="11"/>
        <v>P0771368</v>
      </c>
      <c r="CI154" s="31" t="str">
        <f t="shared" si="10"/>
        <v/>
      </c>
      <c r="CJ154" s="29" t="str">
        <f>IFERROR(IF(VLOOKUP($E154,'Org July 2016 '!$D$1:$Z$500,3,FALSE)=G154,"-","Wrong PO"),"new")</f>
        <v>Wrong PO</v>
      </c>
      <c r="CK154" s="32">
        <f>IF(CJ154="wrong PO",(VLOOKUP($E154,'Org July 2016 '!$D$1:$Z$500,3,FALSE)),"")</f>
        <v>0</v>
      </c>
      <c r="CL154" s="29" t="str">
        <f>IFERROR(IF(VLOOKUP($E154,'Org June 2016 '!$D$1:$Z$500,3,FALSE)=G154,"-","Wrong PO"),"new")</f>
        <v>Wrong PO</v>
      </c>
      <c r="CM154" s="32">
        <f>IF(CL154="wrong PO",(VLOOKUP($E154,'Org June 2016 '!$D$1:$Z$500,3,FALSE)),"")</f>
        <v>0</v>
      </c>
      <c r="CN154" s="29" t="str">
        <f>IFERROR(IF(VLOOKUP($E154,'May 2016'!D153:Z652,3,FALSE)=G154,"-","Wrong PO"),"new")</f>
        <v>new</v>
      </c>
      <c r="CO154" s="32" t="str">
        <f>IF(CN154="wrong PO",(VLOOKUP($E154,'May 2016'!D153:Z652,3,FALSE)),"")</f>
        <v/>
      </c>
      <c r="CP154" s="29" t="str">
        <f>IFERROR(IF(VLOOKUP($E154,'Apr 2016'!$D$1:$Z$500,3,FALSE)=G154,"-","Wrong PO"),"new")</f>
        <v>-</v>
      </c>
      <c r="CQ154" s="32" t="str">
        <f>IF(CP154="wrong PO",(VLOOKUP($E154,'Apr 2016'!$D$1:$Z$500,3,FALSE)),"")</f>
        <v/>
      </c>
      <c r="CR154" s="32" t="str">
        <f>IFERROR(IF(VLOOKUP($E154,'Mar 2016'!$D$1:$Z$500,3,FALSE)=G154,"-","Wrong PO"),"new")</f>
        <v>-</v>
      </c>
      <c r="CS154" s="32" t="str">
        <f>IF(CP154="wrong PO",(VLOOKUP($E154,'Mar 2016'!$D$1:$Z$500,3,FALSE)),"")</f>
        <v/>
      </c>
      <c r="CT154" s="32" t="str">
        <f>IFERROR(IF(VLOOKUP($E154,'Feb 2016'!$D$1:$Z$500,3,FALSE)=G154,"-","Wrong PO"),"new")</f>
        <v>-</v>
      </c>
      <c r="CU154" s="32" t="str">
        <f>IF(CP154="wrong PO",(VLOOKUP($E154,'Feb 2016'!$D$1:$Z$500,3,FALSE)),"")</f>
        <v/>
      </c>
      <c r="CV154" s="29" t="str">
        <f>IFERROR(IF(VLOOKUP($E154,'Jan 2016'!$D$1:$Z$500,3,FALSE)=G154,"-","Wrong PO"),"new")</f>
        <v>-</v>
      </c>
      <c r="CW154" s="32" t="str">
        <f>IF(CV154="wrong PO",(VLOOKUP($E154,'Jan 2016'!$D$1:$Z$500,3,FALSE)),"")</f>
        <v/>
      </c>
      <c r="CX154" s="29" t="str">
        <f>IFERROR(IF(VLOOKUP($E154,'Dec 2015'!$D$1:$Z$500,3,FALSE)=G154,"-","Wrong PO"),"new")</f>
        <v>new</v>
      </c>
      <c r="CY154" s="32" t="str">
        <f>IF(CX154="wrong PO",(VLOOKUP($E154,'Dec 2015'!$D$1:$Z$500,3,FALSE)),"")</f>
        <v/>
      </c>
      <c r="CZ154" s="29" t="str">
        <f>IFERROR(IF(VLOOKUP($E154,'Nov 2015'!$D$1:$Z$500,3,FALSE)=G154,"-","Wrong PO"),"new")</f>
        <v>new</v>
      </c>
      <c r="DA154" s="32" t="str">
        <f>IF(CZ154="wrong PO",(VLOOKUP($E154,'Nov 2015'!$D$1:$Z$500,3,FALSE)),"")</f>
        <v/>
      </c>
      <c r="DB154" s="29" t="str">
        <f>IFERROR(IF(VLOOKUP($E154,'Oct 2015'!$D$1:$Z$500,3,FALSE)=G154,"-","Wrong PO"),"new")</f>
        <v>new</v>
      </c>
      <c r="DC154" s="32" t="str">
        <f>IF(DB154="wrong PO",(VLOOKUP($E154,'Oct 2015'!$D$1:$Z$500,3,FALSE)),"")</f>
        <v/>
      </c>
      <c r="DD154" s="29" t="str">
        <f>IFERROR(IF(VLOOKUP($E154,'Sep 2015'!$D$1:$Z$500,3,FALSE)=G154,"-","Wrong PO"),"new")</f>
        <v>new</v>
      </c>
      <c r="DE154" s="32" t="str">
        <f>IF(DD154="wrong PO",(VLOOKUP($E154,'Sep 2015'!$D$1:$Z$500,3,FALSE)),"")</f>
        <v/>
      </c>
    </row>
    <row r="155" spans="1:109">
      <c r="A155" s="115">
        <v>154</v>
      </c>
      <c r="B155" s="2" t="s">
        <v>841</v>
      </c>
      <c r="C155" s="2" t="s">
        <v>510</v>
      </c>
      <c r="D155" s="2" t="s">
        <v>48</v>
      </c>
      <c r="E155" s="2" t="s">
        <v>174</v>
      </c>
      <c r="F155" s="2" t="s">
        <v>547</v>
      </c>
      <c r="G155" s="21" t="s">
        <v>127</v>
      </c>
      <c r="H155" s="21" t="str">
        <f>IFERROR(VLOOKUP($E155,'Wayne Master'!$B$1:$C$315,2,FALSE),"not on master")</f>
        <v>P0771368</v>
      </c>
      <c r="I155" s="11" t="s">
        <v>2061</v>
      </c>
      <c r="J155" s="3">
        <v>42389</v>
      </c>
      <c r="K155" s="2" t="s">
        <v>39</v>
      </c>
      <c r="L155" s="2" t="s">
        <v>548</v>
      </c>
      <c r="M155" s="2" t="s">
        <v>30</v>
      </c>
      <c r="N155" s="2" t="s">
        <v>31</v>
      </c>
      <c r="O155" s="2" t="s">
        <v>32</v>
      </c>
      <c r="P155" s="4">
        <v>1665</v>
      </c>
      <c r="Q155" s="4">
        <v>2140</v>
      </c>
      <c r="R155" s="4">
        <v>475</v>
      </c>
      <c r="S155" s="5">
        <v>8.0299999999999994</v>
      </c>
      <c r="T155" s="4">
        <v>0</v>
      </c>
      <c r="U155" s="4">
        <v>0</v>
      </c>
      <c r="V155" s="4">
        <v>0</v>
      </c>
      <c r="W155" s="5">
        <v>0</v>
      </c>
      <c r="X155" s="5">
        <v>0</v>
      </c>
      <c r="Y155" s="14">
        <v>8.0299999999999994</v>
      </c>
      <c r="Z155" s="14">
        <v>0</v>
      </c>
      <c r="AA155" s="14">
        <v>8.0299999999999994</v>
      </c>
      <c r="AB155" s="4">
        <v>24580</v>
      </c>
      <c r="AC155" s="55"/>
      <c r="AD155" s="59">
        <f t="shared" si="12"/>
        <v>36.119999999999997</v>
      </c>
      <c r="AE155" s="59">
        <f t="shared" si="13"/>
        <v>36.165999999999997</v>
      </c>
      <c r="AF155" s="102">
        <f>IFERROR(IFERROR(VLOOKUP($G155,'FPO034'!$J$9:$Q$196,7,FALSE),(VLOOKUP($H155,'FPO034'!$J$9:$Q$196,7,FALSE))),"No PO")</f>
        <v>4580.16</v>
      </c>
      <c r="AG155" s="102">
        <f>IFERROR(IFERROR(VLOOKUP($G155,'FPO034'!$J$9:$Q$196,8,FALSE),(VLOOKUP($H155,'FPO034'!$J$9:$Q$196,8,FALSE))),"No PO")</f>
        <v>0</v>
      </c>
      <c r="AH155" s="102" t="str">
        <f t="shared" si="14"/>
        <v>--</v>
      </c>
      <c r="AI155" s="59">
        <f>IFERROR(VLOOKUP($E155,'Rev2 Aug 16'!$D$1:$Z$300,22,FALSE),"-")</f>
        <v>8.0299999999999994</v>
      </c>
      <c r="AJ155" s="59" t="str">
        <f>IFERROR(VLOOKUP($E155,'Rev2 Aug 16'!$D$1:$Z$300,5,FALSE),"-")</f>
        <v>WAY2001H6AY</v>
      </c>
      <c r="AK155" s="59" t="str">
        <f>IFERROR(VLOOKUP(AJ155,'Paid Invoices'!$F$6:$I$381,3,FALSE),"")</f>
        <v/>
      </c>
      <c r="AL155" s="59" t="str">
        <f>IFERROR(VLOOKUP(AJ155,'Open Invoices'!$D$1:$E$3000,2,FALSE),"")</f>
        <v/>
      </c>
      <c r="AM155" s="59">
        <f>IFERROR(VLOOKUP($E155,'Rev2 July 16'!$D$1:$Z$300,22,FALSE),"-")</f>
        <v>4.75</v>
      </c>
      <c r="AN155" s="59" t="str">
        <f>IFERROR(VLOOKUP($E155,'Rev2 July 16'!$D$1:$Z$300,5,FALSE),"-")</f>
        <v>WAY2001G6BA</v>
      </c>
      <c r="AO155" s="59" t="str">
        <f>IFERROR(VLOOKUP(AN155,'Paid Invoices'!$F$6:$I$381,3,FALSE),"")</f>
        <v/>
      </c>
      <c r="AP155" s="59" t="str">
        <f>IFERROR(VLOOKUP(AN155,'Open Invoices'!$D$1:$E$3000,2,FALSE),"")</f>
        <v/>
      </c>
      <c r="AQ155" s="59">
        <f>IFERROR(VLOOKUP($E155,'Rev June 16'!$D$1:$Z$300,22,FALSE),"-")</f>
        <v>2.7</v>
      </c>
      <c r="AR155" s="59" t="str">
        <f>IFERROR(VLOOKUP($E155,'Rev June 16'!$D$1:$Z$300,4,FALSE),"-")</f>
        <v>WAY2001F6AY</v>
      </c>
      <c r="AS155" s="59" t="str">
        <f>IFERROR(VLOOKUP(AR155,'Paid Invoices'!$F$6:$I$381,3,FALSE),"")</f>
        <v/>
      </c>
      <c r="AT155" s="59" t="str">
        <f>IFERROR(VLOOKUP(AR155,'Open Invoices'!$D$1:$E$3000,2,FALSE),"")</f>
        <v/>
      </c>
      <c r="AU155" s="59">
        <f>IFERROR(VLOOKUP($E155,'May 2016'!$D$1:$Z$300,22,FALSE),"-")</f>
        <v>8.69</v>
      </c>
      <c r="AV155" s="59" t="str">
        <f>IFERROR(VLOOKUP($E155,'May 2016'!$D$1:$Z$300,4,FALSE),"-")</f>
        <v>WAY2001E6AX</v>
      </c>
      <c r="AW155" s="59" t="str">
        <f>IFERROR(VLOOKUP(AV155,'Paid Invoices'!$F$6:$I$381,3,FALSE),"")</f>
        <v/>
      </c>
      <c r="AX155" s="59" t="str">
        <f>IFERROR(VLOOKUP(AV155,'Open Invoices'!$D$1:$E$3000,2,FALSE),"")</f>
        <v/>
      </c>
      <c r="AY155" s="59">
        <f>IFERROR(VLOOKUP($E155,'Apr 2016'!$D$1:$Z$300,22,FALSE),"-")</f>
        <v>4.9000000000000004</v>
      </c>
      <c r="AZ155" s="59" t="str">
        <f>IFERROR(VLOOKUP($E155,'Apr 2016'!$D$1:$Z$300,4,FALSE),"-")</f>
        <v>WAY2001D6AW</v>
      </c>
      <c r="BA155" s="59" t="str">
        <f>IFERROR(VLOOKUP(AZ155,'Paid Invoices'!$F$6:$I$381,3,FALSE),"")</f>
        <v/>
      </c>
      <c r="BB155" s="59" t="str">
        <f>IFERROR(VLOOKUP(AZ155,'Open Invoices'!$D$1:$E$3000,2,FALSE),"")</f>
        <v/>
      </c>
      <c r="BC155" s="59">
        <f>IFERROR(VLOOKUP($E155,'Mar 2016'!$D$1:$Z$300,22,FALSE),"-")</f>
        <v>2.72</v>
      </c>
      <c r="BD155" s="59" t="str">
        <f>IFERROR(VLOOKUP($E155,'Mar 2016'!$D$1:$Z$300,4,FALSE),"-")</f>
        <v>WAY2001C6AS</v>
      </c>
      <c r="BE155" s="59" t="str">
        <f>IFERROR(VLOOKUP(BD155,'Paid Invoices'!$F$6:$I$381,3,FALSE),"")</f>
        <v/>
      </c>
      <c r="BF155" s="59" t="str">
        <f>IFERROR(VLOOKUP(BD155,'Open Invoices'!$D$1:$E$3000,2,FALSE),"")</f>
        <v/>
      </c>
      <c r="BG155" s="59">
        <f>IFERROR(VLOOKUP($E155,'Feb 2016'!$D$1:$Z$300,22,FALSE),"-")</f>
        <v>4.33</v>
      </c>
      <c r="BH155" s="59" t="str">
        <f>IFERROR(VLOOKUP($E155,'Feb 2016'!$D$1:$Z$300,4,FALSE),"-")</f>
        <v>WAY2001B6AL</v>
      </c>
      <c r="BI155" s="59" t="str">
        <f>IFERROR(VLOOKUP(BH155,'Paid Invoices'!$F$6:$I$381,3,FALSE),"")</f>
        <v/>
      </c>
      <c r="BJ155" s="59" t="str">
        <f>IFERROR(VLOOKUP(BH155,'Open Invoices'!$D$1:$E$3000,2,FALSE),"")</f>
        <v/>
      </c>
      <c r="BK155" s="59">
        <f>IFERROR(VLOOKUP($E155,'Jan 2016'!$D$1:$Z$300,22,FALSE),"-")</f>
        <v>0</v>
      </c>
      <c r="BL155" s="59" t="str">
        <f>IFERROR(VLOOKUP($E155,'Jan 2016'!$D$1:$Z$300,4,FALSE),"-")</f>
        <v>WAY2001A6A</v>
      </c>
      <c r="BM155" s="59" t="str">
        <f>IFERROR(VLOOKUP(BL155,'Paid Invoices'!$F$6:$I$381,3,FALSE),"")</f>
        <v/>
      </c>
      <c r="BN155" s="59" t="str">
        <f>IFERROR(VLOOKUP(BL155,'Open Invoices'!$D$1:$E$3000,2,FALSE),"")</f>
        <v/>
      </c>
      <c r="BO155" s="59" t="str">
        <f>IFERROR(VLOOKUP($E155,'Dec 2015'!$D$1:$Z$300,22,FALSE),"-")</f>
        <v>-</v>
      </c>
      <c r="BP155" s="59" t="str">
        <f>IFERROR(VLOOKUP($E155,'Dec 2015'!$D$1:$Z$300,4,FALSE),"-")</f>
        <v>-</v>
      </c>
      <c r="BQ155" s="59" t="str">
        <f>IFERROR(VLOOKUP(BP155,'Paid Invoices'!$F$6:$I$381,3,FALSE),"")</f>
        <v/>
      </c>
      <c r="BR155" s="59" t="str">
        <f>IFERROR(VLOOKUP(BP155,'Open Invoices'!$D$1:$E$3000,2,FALSE),"")</f>
        <v/>
      </c>
      <c r="BS155" s="59" t="str">
        <f>IFERROR(VLOOKUP($E155,'Nov 2015'!$D$1:$Z$300,22,FALSE),"-")</f>
        <v>-</v>
      </c>
      <c r="BT155" s="59" t="str">
        <f>IFERROR(VLOOKUP($E155,'Nov 2015'!$D$1:$Z$300,4,FALSE),"-")</f>
        <v>-</v>
      </c>
      <c r="BU155" s="59" t="str">
        <f>IFERROR(VLOOKUP(BT155,'Paid Invoices'!$F$6:$I$381,3,FALSE),"")</f>
        <v/>
      </c>
      <c r="BV155" s="59" t="str">
        <f>IFERROR(VLOOKUP(BT155,'Open Invoices'!$D$1:$E$3000,2,FALSE),"")</f>
        <v/>
      </c>
      <c r="BW155" s="59" t="str">
        <f>IFERROR(VLOOKUP($E155,'Oct 2015'!$D$1:$Z$300,22,FALSE),"-")</f>
        <v>-</v>
      </c>
      <c r="BX155" s="59" t="str">
        <f>IFERROR(VLOOKUP($E155,'Oct 2015'!$D$1:$Z$300,4,FALSE),"-")</f>
        <v>-</v>
      </c>
      <c r="BY155" s="59" t="str">
        <f>IFERROR(VLOOKUP(BX155,'Paid Invoices'!$F$6:$I$381,3,FALSE),"")</f>
        <v/>
      </c>
      <c r="BZ155" s="59" t="str">
        <f>IFERROR(VLOOKUP(BX155,'Open Invoices'!$D$1:$E$3000,2,FALSE),"")</f>
        <v/>
      </c>
      <c r="CA155" s="59" t="str">
        <f>IFERROR(VLOOKUP($E155,'Sep 2015'!$D$1:$Z$300,22,FALSE),"-")</f>
        <v>-</v>
      </c>
      <c r="CB155" s="59" t="str">
        <f>IFERROR(VLOOKUP($E155,'Sep 2015'!$D$1:$Z$300,4,FALSE),"-")</f>
        <v>-</v>
      </c>
      <c r="CC155" s="59" t="str">
        <f>IFERROR(VLOOKUP(CB155,'Paid Invoices'!$F$6:$I$381,3,FALSE),"")</f>
        <v/>
      </c>
      <c r="CD155" s="59" t="str">
        <f>IFERROR(VLOOKUP(CB155,'Open Invoices'!$D$1:$E$3000,2,FALSE),"")</f>
        <v/>
      </c>
      <c r="CE155" s="52"/>
      <c r="CF155" s="52" t="s">
        <v>2115</v>
      </c>
      <c r="CG155" s="49" t="str">
        <f>IFERROR(IFERROR(VLOOKUP($E155,'Asset Group  All Assets'!$B$1:$C$500,2,FALSE),(VLOOKUP($E155,'Missing-WSU-POs'!$B$1:$D$500,3,FALSE))),"?")</f>
        <v>P0771368</v>
      </c>
      <c r="CH155" s="31" t="str">
        <f t="shared" si="11"/>
        <v>P0771368</v>
      </c>
      <c r="CI155" s="31" t="str">
        <f t="shared" si="10"/>
        <v/>
      </c>
      <c r="CJ155" s="29" t="str">
        <f>IFERROR(IF(VLOOKUP($E155,'Org July 2016 '!$D$1:$Z$500,3,FALSE)=G155,"-","Wrong PO"),"new")</f>
        <v>Wrong PO</v>
      </c>
      <c r="CK155" s="32">
        <f>IF(CJ155="wrong PO",(VLOOKUP($E155,'Org July 2016 '!$D$1:$Z$500,3,FALSE)),"")</f>
        <v>0</v>
      </c>
      <c r="CL155" s="29" t="str">
        <f>IFERROR(IF(VLOOKUP($E155,'Org June 2016 '!$D$1:$Z$500,3,FALSE)=G155,"-","Wrong PO"),"new")</f>
        <v>Wrong PO</v>
      </c>
      <c r="CM155" s="32">
        <f>IF(CL155="wrong PO",(VLOOKUP($E155,'Org June 2016 '!$D$1:$Z$500,3,FALSE)),"")</f>
        <v>0</v>
      </c>
      <c r="CN155" s="29" t="str">
        <f>IFERROR(IF(VLOOKUP($E155,'May 2016'!D154:Z653,3,FALSE)=G155,"-","Wrong PO"),"new")</f>
        <v>new</v>
      </c>
      <c r="CO155" s="32" t="str">
        <f>IF(CN155="wrong PO",(VLOOKUP($E155,'May 2016'!D154:Z653,3,FALSE)),"")</f>
        <v/>
      </c>
      <c r="CP155" s="29" t="str">
        <f>IFERROR(IF(VLOOKUP($E155,'Apr 2016'!$D$1:$Z$500,3,FALSE)=G155,"-","Wrong PO"),"new")</f>
        <v>-</v>
      </c>
      <c r="CQ155" s="32" t="str">
        <f>IF(CP155="wrong PO",(VLOOKUP($E155,'Apr 2016'!$D$1:$Z$500,3,FALSE)),"")</f>
        <v/>
      </c>
      <c r="CR155" s="32" t="str">
        <f>IFERROR(IF(VLOOKUP($E155,'Mar 2016'!$D$1:$Z$500,3,FALSE)=G155,"-","Wrong PO"),"new")</f>
        <v>-</v>
      </c>
      <c r="CS155" s="32" t="str">
        <f>IF(CP155="wrong PO",(VLOOKUP($E155,'Mar 2016'!$D$1:$Z$500,3,FALSE)),"")</f>
        <v/>
      </c>
      <c r="CT155" s="32" t="str">
        <f>IFERROR(IF(VLOOKUP($E155,'Feb 2016'!$D$1:$Z$500,3,FALSE)=G155,"-","Wrong PO"),"new")</f>
        <v>-</v>
      </c>
      <c r="CU155" s="32" t="str">
        <f>IF(CP155="wrong PO",(VLOOKUP($E155,'Feb 2016'!$D$1:$Z$500,3,FALSE)),"")</f>
        <v/>
      </c>
      <c r="CV155" s="29" t="str">
        <f>IFERROR(IF(VLOOKUP($E155,'Jan 2016'!$D$1:$Z$500,3,FALSE)=G155,"-","Wrong PO"),"new")</f>
        <v>-</v>
      </c>
      <c r="CW155" s="32" t="str">
        <f>IF(CV155="wrong PO",(VLOOKUP($E155,'Jan 2016'!$D$1:$Z$500,3,FALSE)),"")</f>
        <v/>
      </c>
      <c r="CX155" s="29" t="str">
        <f>IFERROR(IF(VLOOKUP($E155,'Dec 2015'!$D$1:$Z$500,3,FALSE)=G155,"-","Wrong PO"),"new")</f>
        <v>new</v>
      </c>
      <c r="CY155" s="32" t="str">
        <f>IF(CX155="wrong PO",(VLOOKUP($E155,'Dec 2015'!$D$1:$Z$500,3,FALSE)),"")</f>
        <v/>
      </c>
      <c r="CZ155" s="29" t="str">
        <f>IFERROR(IF(VLOOKUP($E155,'Nov 2015'!$D$1:$Z$500,3,FALSE)=G155,"-","Wrong PO"),"new")</f>
        <v>new</v>
      </c>
      <c r="DA155" s="32" t="str">
        <f>IF(CZ155="wrong PO",(VLOOKUP($E155,'Nov 2015'!$D$1:$Z$500,3,FALSE)),"")</f>
        <v/>
      </c>
      <c r="DB155" s="29" t="str">
        <f>IFERROR(IF(VLOOKUP($E155,'Oct 2015'!$D$1:$Z$500,3,FALSE)=G155,"-","Wrong PO"),"new")</f>
        <v>new</v>
      </c>
      <c r="DC155" s="32" t="str">
        <f>IF(DB155="wrong PO",(VLOOKUP($E155,'Oct 2015'!$D$1:$Z$500,3,FALSE)),"")</f>
        <v/>
      </c>
      <c r="DD155" s="29" t="str">
        <f>IFERROR(IF(VLOOKUP($E155,'Sep 2015'!$D$1:$Z$500,3,FALSE)=G155,"-","Wrong PO"),"new")</f>
        <v>new</v>
      </c>
      <c r="DE155" s="32" t="str">
        <f>IF(DD155="wrong PO",(VLOOKUP($E155,'Sep 2015'!$D$1:$Z$500,3,FALSE)),"")</f>
        <v/>
      </c>
    </row>
    <row r="156" spans="1:109">
      <c r="A156" s="115">
        <v>155</v>
      </c>
      <c r="B156" s="2" t="s">
        <v>841</v>
      </c>
      <c r="C156" s="2" t="s">
        <v>510</v>
      </c>
      <c r="D156" s="2" t="s">
        <v>48</v>
      </c>
      <c r="E156" s="2" t="s">
        <v>176</v>
      </c>
      <c r="F156" s="2" t="s">
        <v>547</v>
      </c>
      <c r="G156" s="21" t="s">
        <v>127</v>
      </c>
      <c r="H156" s="21" t="str">
        <f>IFERROR(VLOOKUP($E156,'Wayne Master'!$B$1:$C$315,2,FALSE),"not on master")</f>
        <v>P0771368</v>
      </c>
      <c r="I156" s="11" t="s">
        <v>2061</v>
      </c>
      <c r="J156" s="3">
        <v>42389</v>
      </c>
      <c r="K156" s="2" t="s">
        <v>39</v>
      </c>
      <c r="L156" s="2" t="s">
        <v>548</v>
      </c>
      <c r="M156" s="2" t="s">
        <v>30</v>
      </c>
      <c r="N156" s="2" t="s">
        <v>31</v>
      </c>
      <c r="O156" s="2" t="s">
        <v>32</v>
      </c>
      <c r="P156" s="4">
        <v>2754</v>
      </c>
      <c r="Q156" s="4">
        <v>2916</v>
      </c>
      <c r="R156" s="4">
        <v>162</v>
      </c>
      <c r="S156" s="5">
        <v>2.74</v>
      </c>
      <c r="T156" s="4">
        <v>0</v>
      </c>
      <c r="U156" s="4">
        <v>0</v>
      </c>
      <c r="V156" s="4">
        <v>0</v>
      </c>
      <c r="W156" s="5">
        <v>0</v>
      </c>
      <c r="X156" s="5">
        <v>0</v>
      </c>
      <c r="Y156" s="14">
        <v>2.74</v>
      </c>
      <c r="Z156" s="14">
        <v>0</v>
      </c>
      <c r="AA156" s="14">
        <v>2.74</v>
      </c>
      <c r="AB156" s="4">
        <v>24580</v>
      </c>
      <c r="AC156" s="55"/>
      <c r="AD156" s="59">
        <f t="shared" si="12"/>
        <v>49.230000000000004</v>
      </c>
      <c r="AE156" s="59">
        <f t="shared" si="13"/>
        <v>49.280399999999993</v>
      </c>
      <c r="AF156" s="102">
        <f>IFERROR(IFERROR(VLOOKUP($G156,'FPO034'!$J$9:$Q$196,7,FALSE),(VLOOKUP($H156,'FPO034'!$J$9:$Q$196,7,FALSE))),"No PO")</f>
        <v>4580.16</v>
      </c>
      <c r="AG156" s="102">
        <f>IFERROR(IFERROR(VLOOKUP($G156,'FPO034'!$J$9:$Q$196,8,FALSE),(VLOOKUP($H156,'FPO034'!$J$9:$Q$196,8,FALSE))),"No PO")</f>
        <v>0</v>
      </c>
      <c r="AH156" s="102" t="str">
        <f t="shared" si="14"/>
        <v>--</v>
      </c>
      <c r="AI156" s="59">
        <f>IFERROR(VLOOKUP($E156,'Rev2 Aug 16'!$D$1:$Z$300,22,FALSE),"-")</f>
        <v>2.74</v>
      </c>
      <c r="AJ156" s="59" t="str">
        <f>IFERROR(VLOOKUP($E156,'Rev2 Aug 16'!$D$1:$Z$300,5,FALSE),"-")</f>
        <v>WAY2001H6AY</v>
      </c>
      <c r="AK156" s="59" t="str">
        <f>IFERROR(VLOOKUP(AJ156,'Paid Invoices'!$F$6:$I$381,3,FALSE),"")</f>
        <v/>
      </c>
      <c r="AL156" s="59" t="str">
        <f>IFERROR(VLOOKUP(AJ156,'Open Invoices'!$D$1:$E$3000,2,FALSE),"")</f>
        <v/>
      </c>
      <c r="AM156" s="59">
        <f>IFERROR(VLOOKUP($E156,'Rev2 July 16'!$D$1:$Z$300,22,FALSE),"-")</f>
        <v>2.75</v>
      </c>
      <c r="AN156" s="59" t="str">
        <f>IFERROR(VLOOKUP($E156,'Rev2 July 16'!$D$1:$Z$300,5,FALSE),"-")</f>
        <v>WAY2001G6BA</v>
      </c>
      <c r="AO156" s="59" t="str">
        <f>IFERROR(VLOOKUP(AN156,'Paid Invoices'!$F$6:$I$381,3,FALSE),"")</f>
        <v/>
      </c>
      <c r="AP156" s="59" t="str">
        <f>IFERROR(VLOOKUP(AN156,'Open Invoices'!$D$1:$E$3000,2,FALSE),"")</f>
        <v/>
      </c>
      <c r="AQ156" s="59">
        <f>IFERROR(VLOOKUP($E156,'Rev June 16'!$D$1:$Z$300,22,FALSE),"-")</f>
        <v>4.43</v>
      </c>
      <c r="AR156" s="59" t="str">
        <f>IFERROR(VLOOKUP($E156,'Rev June 16'!$D$1:$Z$300,4,FALSE),"-")</f>
        <v>WAY2001F6AY</v>
      </c>
      <c r="AS156" s="59" t="str">
        <f>IFERROR(VLOOKUP(AR156,'Paid Invoices'!$F$6:$I$381,3,FALSE),"")</f>
        <v/>
      </c>
      <c r="AT156" s="59" t="str">
        <f>IFERROR(VLOOKUP(AR156,'Open Invoices'!$D$1:$E$3000,2,FALSE),"")</f>
        <v/>
      </c>
      <c r="AU156" s="59">
        <f>IFERROR(VLOOKUP($E156,'May 2016'!$D$1:$Z$300,22,FALSE),"-")</f>
        <v>4.8</v>
      </c>
      <c r="AV156" s="59" t="str">
        <f>IFERROR(VLOOKUP($E156,'May 2016'!$D$1:$Z$300,4,FALSE),"-")</f>
        <v>WAY2001E6AX</v>
      </c>
      <c r="AW156" s="59" t="str">
        <f>IFERROR(VLOOKUP(AV156,'Paid Invoices'!$F$6:$I$381,3,FALSE),"")</f>
        <v/>
      </c>
      <c r="AX156" s="59" t="str">
        <f>IFERROR(VLOOKUP(AV156,'Open Invoices'!$D$1:$E$3000,2,FALSE),"")</f>
        <v/>
      </c>
      <c r="AY156" s="59">
        <f>IFERROR(VLOOKUP($E156,'Apr 2016'!$D$1:$Z$300,22,FALSE),"-")</f>
        <v>18.86</v>
      </c>
      <c r="AZ156" s="59" t="str">
        <f>IFERROR(VLOOKUP($E156,'Apr 2016'!$D$1:$Z$300,4,FALSE),"-")</f>
        <v>WAY2001D6AW</v>
      </c>
      <c r="BA156" s="59" t="str">
        <f>IFERROR(VLOOKUP(AZ156,'Paid Invoices'!$F$6:$I$381,3,FALSE),"")</f>
        <v/>
      </c>
      <c r="BB156" s="59" t="str">
        <f>IFERROR(VLOOKUP(AZ156,'Open Invoices'!$D$1:$E$3000,2,FALSE),"")</f>
        <v/>
      </c>
      <c r="BC156" s="59">
        <f>IFERROR(VLOOKUP($E156,'Mar 2016'!$D$1:$Z$300,22,FALSE),"-")</f>
        <v>8.67</v>
      </c>
      <c r="BD156" s="59" t="str">
        <f>IFERROR(VLOOKUP($E156,'Mar 2016'!$D$1:$Z$300,4,FALSE),"-")</f>
        <v>WAY2001C6AS</v>
      </c>
      <c r="BE156" s="59" t="str">
        <f>IFERROR(VLOOKUP(BD156,'Paid Invoices'!$F$6:$I$381,3,FALSE),"")</f>
        <v/>
      </c>
      <c r="BF156" s="59" t="str">
        <f>IFERROR(VLOOKUP(BD156,'Open Invoices'!$D$1:$E$3000,2,FALSE),"")</f>
        <v/>
      </c>
      <c r="BG156" s="59">
        <f>IFERROR(VLOOKUP($E156,'Feb 2016'!$D$1:$Z$300,22,FALSE),"-")</f>
        <v>6.98</v>
      </c>
      <c r="BH156" s="59" t="str">
        <f>IFERROR(VLOOKUP($E156,'Feb 2016'!$D$1:$Z$300,4,FALSE),"-")</f>
        <v>WAY2001B6AL</v>
      </c>
      <c r="BI156" s="59" t="str">
        <f>IFERROR(VLOOKUP(BH156,'Paid Invoices'!$F$6:$I$381,3,FALSE),"")</f>
        <v/>
      </c>
      <c r="BJ156" s="59" t="str">
        <f>IFERROR(VLOOKUP(BH156,'Open Invoices'!$D$1:$E$3000,2,FALSE),"")</f>
        <v/>
      </c>
      <c r="BK156" s="59">
        <f>IFERROR(VLOOKUP($E156,'Jan 2016'!$D$1:$Z$300,22,FALSE),"-")</f>
        <v>0</v>
      </c>
      <c r="BL156" s="59" t="str">
        <f>IFERROR(VLOOKUP($E156,'Jan 2016'!$D$1:$Z$300,4,FALSE),"-")</f>
        <v>WAY2001A6A</v>
      </c>
      <c r="BM156" s="59" t="str">
        <f>IFERROR(VLOOKUP(BL156,'Paid Invoices'!$F$6:$I$381,3,FALSE),"")</f>
        <v/>
      </c>
      <c r="BN156" s="59" t="str">
        <f>IFERROR(VLOOKUP(BL156,'Open Invoices'!$D$1:$E$3000,2,FALSE),"")</f>
        <v/>
      </c>
      <c r="BO156" s="59" t="str">
        <f>IFERROR(VLOOKUP($E156,'Dec 2015'!$D$1:$Z$300,22,FALSE),"-")</f>
        <v>-</v>
      </c>
      <c r="BP156" s="59" t="str">
        <f>IFERROR(VLOOKUP($E156,'Dec 2015'!$D$1:$Z$300,4,FALSE),"-")</f>
        <v>-</v>
      </c>
      <c r="BQ156" s="59" t="str">
        <f>IFERROR(VLOOKUP(BP156,'Paid Invoices'!$F$6:$I$381,3,FALSE),"")</f>
        <v/>
      </c>
      <c r="BR156" s="59" t="str">
        <f>IFERROR(VLOOKUP(BP156,'Open Invoices'!$D$1:$E$3000,2,FALSE),"")</f>
        <v/>
      </c>
      <c r="BS156" s="59" t="str">
        <f>IFERROR(VLOOKUP($E156,'Nov 2015'!$D$1:$Z$300,22,FALSE),"-")</f>
        <v>-</v>
      </c>
      <c r="BT156" s="59" t="str">
        <f>IFERROR(VLOOKUP($E156,'Nov 2015'!$D$1:$Z$300,4,FALSE),"-")</f>
        <v>-</v>
      </c>
      <c r="BU156" s="59" t="str">
        <f>IFERROR(VLOOKUP(BT156,'Paid Invoices'!$F$6:$I$381,3,FALSE),"")</f>
        <v/>
      </c>
      <c r="BV156" s="59" t="str">
        <f>IFERROR(VLOOKUP(BT156,'Open Invoices'!$D$1:$E$3000,2,FALSE),"")</f>
        <v/>
      </c>
      <c r="BW156" s="59" t="str">
        <f>IFERROR(VLOOKUP($E156,'Oct 2015'!$D$1:$Z$300,22,FALSE),"-")</f>
        <v>-</v>
      </c>
      <c r="BX156" s="59" t="str">
        <f>IFERROR(VLOOKUP($E156,'Oct 2015'!$D$1:$Z$300,4,FALSE),"-")</f>
        <v>-</v>
      </c>
      <c r="BY156" s="59" t="str">
        <f>IFERROR(VLOOKUP(BX156,'Paid Invoices'!$F$6:$I$381,3,FALSE),"")</f>
        <v/>
      </c>
      <c r="BZ156" s="59" t="str">
        <f>IFERROR(VLOOKUP(BX156,'Open Invoices'!$D$1:$E$3000,2,FALSE),"")</f>
        <v/>
      </c>
      <c r="CA156" s="59" t="str">
        <f>IFERROR(VLOOKUP($E156,'Sep 2015'!$D$1:$Z$300,22,FALSE),"-")</f>
        <v>-</v>
      </c>
      <c r="CB156" s="59" t="str">
        <f>IFERROR(VLOOKUP($E156,'Sep 2015'!$D$1:$Z$300,4,FALSE),"-")</f>
        <v>-</v>
      </c>
      <c r="CC156" s="59" t="str">
        <f>IFERROR(VLOOKUP(CB156,'Paid Invoices'!$F$6:$I$381,3,FALSE),"")</f>
        <v/>
      </c>
      <c r="CD156" s="59" t="str">
        <f>IFERROR(VLOOKUP(CB156,'Open Invoices'!$D$1:$E$3000,2,FALSE),"")</f>
        <v/>
      </c>
      <c r="CE156" s="52"/>
      <c r="CF156" s="52" t="s">
        <v>2115</v>
      </c>
      <c r="CG156" s="49" t="str">
        <f>IFERROR(IFERROR(VLOOKUP($E156,'Asset Group  All Assets'!$B$1:$C$500,2,FALSE),(VLOOKUP($E156,'Missing-WSU-POs'!$B$1:$D$500,3,FALSE))),"?")</f>
        <v>P0771368</v>
      </c>
      <c r="CH156" s="31" t="str">
        <f t="shared" si="11"/>
        <v>P0771368</v>
      </c>
      <c r="CI156" s="31" t="str">
        <f t="shared" si="10"/>
        <v/>
      </c>
      <c r="CJ156" s="29" t="str">
        <f>IFERROR(IF(VLOOKUP($E156,'Org July 2016 '!$D$1:$Z$500,3,FALSE)=G156,"-","Wrong PO"),"new")</f>
        <v>Wrong PO</v>
      </c>
      <c r="CK156" s="32">
        <f>IF(CJ156="wrong PO",(VLOOKUP($E156,'Org July 2016 '!$D$1:$Z$500,3,FALSE)),"")</f>
        <v>0</v>
      </c>
      <c r="CL156" s="29" t="str">
        <f>IFERROR(IF(VLOOKUP($E156,'Org June 2016 '!$D$1:$Z$500,3,FALSE)=G156,"-","Wrong PO"),"new")</f>
        <v>Wrong PO</v>
      </c>
      <c r="CM156" s="32">
        <f>IF(CL156="wrong PO",(VLOOKUP($E156,'Org June 2016 '!$D$1:$Z$500,3,FALSE)),"")</f>
        <v>0</v>
      </c>
      <c r="CN156" s="29" t="str">
        <f>IFERROR(IF(VLOOKUP($E156,'May 2016'!D155:Z654,3,FALSE)=G156,"-","Wrong PO"),"new")</f>
        <v>new</v>
      </c>
      <c r="CO156" s="32" t="str">
        <f>IF(CN156="wrong PO",(VLOOKUP($E156,'May 2016'!D155:Z654,3,FALSE)),"")</f>
        <v/>
      </c>
      <c r="CP156" s="29" t="str">
        <f>IFERROR(IF(VLOOKUP($E156,'Apr 2016'!$D$1:$Z$500,3,FALSE)=G156,"-","Wrong PO"),"new")</f>
        <v>-</v>
      </c>
      <c r="CQ156" s="32" t="str">
        <f>IF(CP156="wrong PO",(VLOOKUP($E156,'Apr 2016'!$D$1:$Z$500,3,FALSE)),"")</f>
        <v/>
      </c>
      <c r="CR156" s="32" t="str">
        <f>IFERROR(IF(VLOOKUP($E156,'Mar 2016'!$D$1:$Z$500,3,FALSE)=G156,"-","Wrong PO"),"new")</f>
        <v>-</v>
      </c>
      <c r="CS156" s="32" t="str">
        <f>IF(CP156="wrong PO",(VLOOKUP($E156,'Mar 2016'!$D$1:$Z$500,3,FALSE)),"")</f>
        <v/>
      </c>
      <c r="CT156" s="32" t="str">
        <f>IFERROR(IF(VLOOKUP($E156,'Feb 2016'!$D$1:$Z$500,3,FALSE)=G156,"-","Wrong PO"),"new")</f>
        <v>-</v>
      </c>
      <c r="CU156" s="32" t="str">
        <f>IF(CP156="wrong PO",(VLOOKUP($E156,'Feb 2016'!$D$1:$Z$500,3,FALSE)),"")</f>
        <v/>
      </c>
      <c r="CV156" s="29" t="str">
        <f>IFERROR(IF(VLOOKUP($E156,'Jan 2016'!$D$1:$Z$500,3,FALSE)=G156,"-","Wrong PO"),"new")</f>
        <v>-</v>
      </c>
      <c r="CW156" s="32" t="str">
        <f>IF(CV156="wrong PO",(VLOOKUP($E156,'Jan 2016'!$D$1:$Z$500,3,FALSE)),"")</f>
        <v/>
      </c>
      <c r="CX156" s="29" t="str">
        <f>IFERROR(IF(VLOOKUP($E156,'Dec 2015'!$D$1:$Z$500,3,FALSE)=G156,"-","Wrong PO"),"new")</f>
        <v>new</v>
      </c>
      <c r="CY156" s="32" t="str">
        <f>IF(CX156="wrong PO",(VLOOKUP($E156,'Dec 2015'!$D$1:$Z$500,3,FALSE)),"")</f>
        <v/>
      </c>
      <c r="CZ156" s="29" t="str">
        <f>IFERROR(IF(VLOOKUP($E156,'Nov 2015'!$D$1:$Z$500,3,FALSE)=G156,"-","Wrong PO"),"new")</f>
        <v>new</v>
      </c>
      <c r="DA156" s="32" t="str">
        <f>IF(CZ156="wrong PO",(VLOOKUP($E156,'Nov 2015'!$D$1:$Z$500,3,FALSE)),"")</f>
        <v/>
      </c>
      <c r="DB156" s="29" t="str">
        <f>IFERROR(IF(VLOOKUP($E156,'Oct 2015'!$D$1:$Z$500,3,FALSE)=G156,"-","Wrong PO"),"new")</f>
        <v>new</v>
      </c>
      <c r="DC156" s="32" t="str">
        <f>IF(DB156="wrong PO",(VLOOKUP($E156,'Oct 2015'!$D$1:$Z$500,3,FALSE)),"")</f>
        <v/>
      </c>
      <c r="DD156" s="29" t="str">
        <f>IFERROR(IF(VLOOKUP($E156,'Sep 2015'!$D$1:$Z$500,3,FALSE)=G156,"-","Wrong PO"),"new")</f>
        <v>new</v>
      </c>
      <c r="DE156" s="32" t="str">
        <f>IF(DD156="wrong PO",(VLOOKUP($E156,'Sep 2015'!$D$1:$Z$500,3,FALSE)),"")</f>
        <v/>
      </c>
    </row>
    <row r="157" spans="1:109">
      <c r="A157" s="115">
        <v>156</v>
      </c>
      <c r="B157" s="2" t="s">
        <v>841</v>
      </c>
      <c r="C157" s="2" t="s">
        <v>510</v>
      </c>
      <c r="D157" s="2" t="s">
        <v>48</v>
      </c>
      <c r="E157" s="2" t="s">
        <v>178</v>
      </c>
      <c r="F157" s="2" t="s">
        <v>547</v>
      </c>
      <c r="G157" s="21" t="s">
        <v>127</v>
      </c>
      <c r="H157" s="21" t="str">
        <f>IFERROR(VLOOKUP($E157,'Wayne Master'!$B$1:$C$315,2,FALSE),"not on master")</f>
        <v>P0771368</v>
      </c>
      <c r="I157" s="11" t="s">
        <v>2061</v>
      </c>
      <c r="J157" s="3">
        <v>42388</v>
      </c>
      <c r="K157" s="2" t="s">
        <v>39</v>
      </c>
      <c r="L157" s="2" t="s">
        <v>548</v>
      </c>
      <c r="M157" s="2" t="s">
        <v>30</v>
      </c>
      <c r="N157" s="2" t="s">
        <v>31</v>
      </c>
      <c r="O157" s="2" t="s">
        <v>32</v>
      </c>
      <c r="P157" s="4">
        <v>18728</v>
      </c>
      <c r="Q157" s="4">
        <v>21776</v>
      </c>
      <c r="R157" s="4">
        <v>3048</v>
      </c>
      <c r="S157" s="5">
        <v>51.51</v>
      </c>
      <c r="T157" s="4">
        <v>0</v>
      </c>
      <c r="U157" s="4">
        <v>0</v>
      </c>
      <c r="V157" s="4">
        <v>0</v>
      </c>
      <c r="W157" s="5">
        <v>0</v>
      </c>
      <c r="X157" s="5">
        <v>0</v>
      </c>
      <c r="Y157" s="14">
        <v>51.51</v>
      </c>
      <c r="Z157" s="14">
        <v>0</v>
      </c>
      <c r="AA157" s="14">
        <v>51.51</v>
      </c>
      <c r="AB157" s="4">
        <v>24580</v>
      </c>
      <c r="AC157" s="55"/>
      <c r="AD157" s="59">
        <f t="shared" si="12"/>
        <v>367.98</v>
      </c>
      <c r="AE157" s="59">
        <f t="shared" si="13"/>
        <v>368.01439999999997</v>
      </c>
      <c r="AF157" s="102">
        <f>IFERROR(IFERROR(VLOOKUP($G157,'FPO034'!$J$9:$Q$196,7,FALSE),(VLOOKUP($H157,'FPO034'!$J$9:$Q$196,7,FALSE))),"No PO")</f>
        <v>4580.16</v>
      </c>
      <c r="AG157" s="102">
        <f>IFERROR(IFERROR(VLOOKUP($G157,'FPO034'!$J$9:$Q$196,8,FALSE),(VLOOKUP($H157,'FPO034'!$J$9:$Q$196,8,FALSE))),"No PO")</f>
        <v>0</v>
      </c>
      <c r="AH157" s="102" t="str">
        <f t="shared" si="14"/>
        <v>--</v>
      </c>
      <c r="AI157" s="59">
        <f>IFERROR(VLOOKUP($E157,'Rev2 Aug 16'!$D$1:$Z$300,22,FALSE),"-")</f>
        <v>51.51</v>
      </c>
      <c r="AJ157" s="59" t="str">
        <f>IFERROR(VLOOKUP($E157,'Rev2 Aug 16'!$D$1:$Z$300,5,FALSE),"-")</f>
        <v>WAY2001H6AY</v>
      </c>
      <c r="AK157" s="59" t="str">
        <f>IFERROR(VLOOKUP(AJ157,'Paid Invoices'!$F$6:$I$381,3,FALSE),"")</f>
        <v/>
      </c>
      <c r="AL157" s="59" t="str">
        <f>IFERROR(VLOOKUP(AJ157,'Open Invoices'!$D$1:$E$3000,2,FALSE),"")</f>
        <v/>
      </c>
      <c r="AM157" s="59">
        <f>IFERROR(VLOOKUP($E157,'Rev2 July 16'!$D$1:$Z$300,22,FALSE),"-")</f>
        <v>62.83</v>
      </c>
      <c r="AN157" s="59" t="str">
        <f>IFERROR(VLOOKUP($E157,'Rev2 July 16'!$D$1:$Z$300,5,FALSE),"-")</f>
        <v>WAY2001G6BA</v>
      </c>
      <c r="AO157" s="59" t="str">
        <f>IFERROR(VLOOKUP(AN157,'Paid Invoices'!$F$6:$I$381,3,FALSE),"")</f>
        <v/>
      </c>
      <c r="AP157" s="59" t="str">
        <f>IFERROR(VLOOKUP(AN157,'Open Invoices'!$D$1:$E$3000,2,FALSE),"")</f>
        <v/>
      </c>
      <c r="AQ157" s="59">
        <f>IFERROR(VLOOKUP($E157,'Rev June 16'!$D$1:$Z$300,22,FALSE),"-")</f>
        <v>65.959999999999994</v>
      </c>
      <c r="AR157" s="59" t="str">
        <f>IFERROR(VLOOKUP($E157,'Rev June 16'!$D$1:$Z$300,4,FALSE),"-")</f>
        <v>WAY2001F6AY</v>
      </c>
      <c r="AS157" s="59" t="str">
        <f>IFERROR(VLOOKUP(AR157,'Paid Invoices'!$F$6:$I$381,3,FALSE),"")</f>
        <v/>
      </c>
      <c r="AT157" s="59" t="str">
        <f>IFERROR(VLOOKUP(AR157,'Open Invoices'!$D$1:$E$3000,2,FALSE),"")</f>
        <v/>
      </c>
      <c r="AU157" s="59">
        <f>IFERROR(VLOOKUP($E157,'May 2016'!$D$1:$Z$300,22,FALSE),"-")</f>
        <v>84.82</v>
      </c>
      <c r="AV157" s="59" t="str">
        <f>IFERROR(VLOOKUP($E157,'May 2016'!$D$1:$Z$300,4,FALSE),"-")</f>
        <v>WAY2001E6AX</v>
      </c>
      <c r="AW157" s="59" t="str">
        <f>IFERROR(VLOOKUP(AV157,'Paid Invoices'!$F$6:$I$381,3,FALSE),"")</f>
        <v/>
      </c>
      <c r="AX157" s="59" t="str">
        <f>IFERROR(VLOOKUP(AV157,'Open Invoices'!$D$1:$E$3000,2,FALSE),"")</f>
        <v/>
      </c>
      <c r="AY157" s="59">
        <f>IFERROR(VLOOKUP($E157,'Apr 2016'!$D$1:$Z$300,22,FALSE),"-")</f>
        <v>32.89</v>
      </c>
      <c r="AZ157" s="59" t="str">
        <f>IFERROR(VLOOKUP($E157,'Apr 2016'!$D$1:$Z$300,4,FALSE),"-")</f>
        <v>WAY2001D6AW</v>
      </c>
      <c r="BA157" s="59" t="str">
        <f>IFERROR(VLOOKUP(AZ157,'Paid Invoices'!$F$6:$I$381,3,FALSE),"")</f>
        <v/>
      </c>
      <c r="BB157" s="59" t="str">
        <f>IFERROR(VLOOKUP(AZ157,'Open Invoices'!$D$1:$E$3000,2,FALSE),"")</f>
        <v/>
      </c>
      <c r="BC157" s="59">
        <f>IFERROR(VLOOKUP($E157,'Mar 2016'!$D$1:$Z$300,22,FALSE),"-")</f>
        <v>6.24</v>
      </c>
      <c r="BD157" s="59" t="str">
        <f>IFERROR(VLOOKUP($E157,'Mar 2016'!$D$1:$Z$300,4,FALSE),"-")</f>
        <v>WAY2001C6AS</v>
      </c>
      <c r="BE157" s="59" t="str">
        <f>IFERROR(VLOOKUP(BD157,'Paid Invoices'!$F$6:$I$381,3,FALSE),"")</f>
        <v/>
      </c>
      <c r="BF157" s="59" t="str">
        <f>IFERROR(VLOOKUP(BD157,'Open Invoices'!$D$1:$E$3000,2,FALSE),"")</f>
        <v/>
      </c>
      <c r="BG157" s="59">
        <f>IFERROR(VLOOKUP($E157,'Feb 2016'!$D$1:$Z$300,22,FALSE),"-")</f>
        <v>63.73</v>
      </c>
      <c r="BH157" s="59" t="str">
        <f>IFERROR(VLOOKUP($E157,'Feb 2016'!$D$1:$Z$300,4,FALSE),"-")</f>
        <v>WAY2001B6AL</v>
      </c>
      <c r="BI157" s="59" t="str">
        <f>IFERROR(VLOOKUP(BH157,'Paid Invoices'!$F$6:$I$381,3,FALSE),"")</f>
        <v/>
      </c>
      <c r="BJ157" s="59" t="str">
        <f>IFERROR(VLOOKUP(BH157,'Open Invoices'!$D$1:$E$3000,2,FALSE),"")</f>
        <v/>
      </c>
      <c r="BK157" s="59">
        <f>IFERROR(VLOOKUP($E157,'Jan 2016'!$D$1:$Z$300,22,FALSE),"-")</f>
        <v>0</v>
      </c>
      <c r="BL157" s="59" t="str">
        <f>IFERROR(VLOOKUP($E157,'Jan 2016'!$D$1:$Z$300,4,FALSE),"-")</f>
        <v>WAY2001A6A</v>
      </c>
      <c r="BM157" s="59" t="str">
        <f>IFERROR(VLOOKUP(BL157,'Paid Invoices'!$F$6:$I$381,3,FALSE),"")</f>
        <v/>
      </c>
      <c r="BN157" s="59" t="str">
        <f>IFERROR(VLOOKUP(BL157,'Open Invoices'!$D$1:$E$3000,2,FALSE),"")</f>
        <v/>
      </c>
      <c r="BO157" s="59" t="str">
        <f>IFERROR(VLOOKUP($E157,'Dec 2015'!$D$1:$Z$300,22,FALSE),"-")</f>
        <v>-</v>
      </c>
      <c r="BP157" s="59" t="str">
        <f>IFERROR(VLOOKUP($E157,'Dec 2015'!$D$1:$Z$300,4,FALSE),"-")</f>
        <v>-</v>
      </c>
      <c r="BQ157" s="59" t="str">
        <f>IFERROR(VLOOKUP(BP157,'Paid Invoices'!$F$6:$I$381,3,FALSE),"")</f>
        <v/>
      </c>
      <c r="BR157" s="59" t="str">
        <f>IFERROR(VLOOKUP(BP157,'Open Invoices'!$D$1:$E$3000,2,FALSE),"")</f>
        <v/>
      </c>
      <c r="BS157" s="59" t="str">
        <f>IFERROR(VLOOKUP($E157,'Nov 2015'!$D$1:$Z$300,22,FALSE),"-")</f>
        <v>-</v>
      </c>
      <c r="BT157" s="59" t="str">
        <f>IFERROR(VLOOKUP($E157,'Nov 2015'!$D$1:$Z$300,4,FALSE),"-")</f>
        <v>-</v>
      </c>
      <c r="BU157" s="59" t="str">
        <f>IFERROR(VLOOKUP(BT157,'Paid Invoices'!$F$6:$I$381,3,FALSE),"")</f>
        <v/>
      </c>
      <c r="BV157" s="59" t="str">
        <f>IFERROR(VLOOKUP(BT157,'Open Invoices'!$D$1:$E$3000,2,FALSE),"")</f>
        <v/>
      </c>
      <c r="BW157" s="59" t="str">
        <f>IFERROR(VLOOKUP($E157,'Oct 2015'!$D$1:$Z$300,22,FALSE),"-")</f>
        <v>-</v>
      </c>
      <c r="BX157" s="59" t="str">
        <f>IFERROR(VLOOKUP($E157,'Oct 2015'!$D$1:$Z$300,4,FALSE),"-")</f>
        <v>-</v>
      </c>
      <c r="BY157" s="59" t="str">
        <f>IFERROR(VLOOKUP(BX157,'Paid Invoices'!$F$6:$I$381,3,FALSE),"")</f>
        <v/>
      </c>
      <c r="BZ157" s="59" t="str">
        <f>IFERROR(VLOOKUP(BX157,'Open Invoices'!$D$1:$E$3000,2,FALSE),"")</f>
        <v/>
      </c>
      <c r="CA157" s="59" t="str">
        <f>IFERROR(VLOOKUP($E157,'Sep 2015'!$D$1:$Z$300,22,FALSE),"-")</f>
        <v>-</v>
      </c>
      <c r="CB157" s="59" t="str">
        <f>IFERROR(VLOOKUP($E157,'Sep 2015'!$D$1:$Z$300,4,FALSE),"-")</f>
        <v>-</v>
      </c>
      <c r="CC157" s="59" t="str">
        <f>IFERROR(VLOOKUP(CB157,'Paid Invoices'!$F$6:$I$381,3,FALSE),"")</f>
        <v/>
      </c>
      <c r="CD157" s="59" t="str">
        <f>IFERROR(VLOOKUP(CB157,'Open Invoices'!$D$1:$E$3000,2,FALSE),"")</f>
        <v/>
      </c>
      <c r="CE157" s="52"/>
      <c r="CF157" s="52" t="s">
        <v>2115</v>
      </c>
      <c r="CG157" s="49" t="str">
        <f>IFERROR(IFERROR(VLOOKUP($E157,'Asset Group  All Assets'!$B$1:$C$500,2,FALSE),(VLOOKUP($E157,'Missing-WSU-POs'!$B$1:$D$500,3,FALSE))),"?")</f>
        <v>P0771368</v>
      </c>
      <c r="CH157" s="31" t="str">
        <f t="shared" si="11"/>
        <v>P0771368</v>
      </c>
      <c r="CI157" s="31" t="str">
        <f t="shared" si="10"/>
        <v/>
      </c>
      <c r="CJ157" s="29" t="str">
        <f>IFERROR(IF(VLOOKUP($E157,'Org July 2016 '!$D$1:$Z$500,3,FALSE)=G157,"-","Wrong PO"),"new")</f>
        <v>Wrong PO</v>
      </c>
      <c r="CK157" s="32">
        <f>IF(CJ157="wrong PO",(VLOOKUP($E157,'Org July 2016 '!$D$1:$Z$500,3,FALSE)),"")</f>
        <v>0</v>
      </c>
      <c r="CL157" s="29" t="str">
        <f>IFERROR(IF(VLOOKUP($E157,'Org June 2016 '!$D$1:$Z$500,3,FALSE)=G157,"-","Wrong PO"),"new")</f>
        <v>Wrong PO</v>
      </c>
      <c r="CM157" s="32">
        <f>IF(CL157="wrong PO",(VLOOKUP($E157,'Org June 2016 '!$D$1:$Z$500,3,FALSE)),"")</f>
        <v>0</v>
      </c>
      <c r="CN157" s="29" t="str">
        <f>IFERROR(IF(VLOOKUP($E157,'May 2016'!D156:Z655,3,FALSE)=G157,"-","Wrong PO"),"new")</f>
        <v>new</v>
      </c>
      <c r="CO157" s="32" t="str">
        <f>IF(CN157="wrong PO",(VLOOKUP($E157,'May 2016'!D156:Z655,3,FALSE)),"")</f>
        <v/>
      </c>
      <c r="CP157" s="29" t="str">
        <f>IFERROR(IF(VLOOKUP($E157,'Apr 2016'!$D$1:$Z$500,3,FALSE)=G157,"-","Wrong PO"),"new")</f>
        <v>-</v>
      </c>
      <c r="CQ157" s="32" t="str">
        <f>IF(CP157="wrong PO",(VLOOKUP($E157,'Apr 2016'!$D$1:$Z$500,3,FALSE)),"")</f>
        <v/>
      </c>
      <c r="CR157" s="32" t="str">
        <f>IFERROR(IF(VLOOKUP($E157,'Mar 2016'!$D$1:$Z$500,3,FALSE)=G157,"-","Wrong PO"),"new")</f>
        <v>-</v>
      </c>
      <c r="CS157" s="32" t="str">
        <f>IF(CP157="wrong PO",(VLOOKUP($E157,'Mar 2016'!$D$1:$Z$500,3,FALSE)),"")</f>
        <v/>
      </c>
      <c r="CT157" s="32" t="str">
        <f>IFERROR(IF(VLOOKUP($E157,'Feb 2016'!$D$1:$Z$500,3,FALSE)=G157,"-","Wrong PO"),"new")</f>
        <v>-</v>
      </c>
      <c r="CU157" s="32" t="str">
        <f>IF(CP157="wrong PO",(VLOOKUP($E157,'Feb 2016'!$D$1:$Z$500,3,FALSE)),"")</f>
        <v/>
      </c>
      <c r="CV157" s="29" t="str">
        <f>IFERROR(IF(VLOOKUP($E157,'Jan 2016'!$D$1:$Z$500,3,FALSE)=G157,"-","Wrong PO"),"new")</f>
        <v>-</v>
      </c>
      <c r="CW157" s="32" t="str">
        <f>IF(CV157="wrong PO",(VLOOKUP($E157,'Jan 2016'!$D$1:$Z$500,3,FALSE)),"")</f>
        <v/>
      </c>
      <c r="CX157" s="29" t="str">
        <f>IFERROR(IF(VLOOKUP($E157,'Dec 2015'!$D$1:$Z$500,3,FALSE)=G157,"-","Wrong PO"),"new")</f>
        <v>new</v>
      </c>
      <c r="CY157" s="32" t="str">
        <f>IF(CX157="wrong PO",(VLOOKUP($E157,'Dec 2015'!$D$1:$Z$500,3,FALSE)),"")</f>
        <v/>
      </c>
      <c r="CZ157" s="29" t="str">
        <f>IFERROR(IF(VLOOKUP($E157,'Nov 2015'!$D$1:$Z$500,3,FALSE)=G157,"-","Wrong PO"),"new")</f>
        <v>new</v>
      </c>
      <c r="DA157" s="32" t="str">
        <f>IF(CZ157="wrong PO",(VLOOKUP($E157,'Nov 2015'!$D$1:$Z$500,3,FALSE)),"")</f>
        <v/>
      </c>
      <c r="DB157" s="29" t="str">
        <f>IFERROR(IF(VLOOKUP($E157,'Oct 2015'!$D$1:$Z$500,3,FALSE)=G157,"-","Wrong PO"),"new")</f>
        <v>new</v>
      </c>
      <c r="DC157" s="32" t="str">
        <f>IF(DB157="wrong PO",(VLOOKUP($E157,'Oct 2015'!$D$1:$Z$500,3,FALSE)),"")</f>
        <v/>
      </c>
      <c r="DD157" s="29" t="str">
        <f>IFERROR(IF(VLOOKUP($E157,'Sep 2015'!$D$1:$Z$500,3,FALSE)=G157,"-","Wrong PO"),"new")</f>
        <v>new</v>
      </c>
      <c r="DE157" s="32" t="str">
        <f>IF(DD157="wrong PO",(VLOOKUP($E157,'Sep 2015'!$D$1:$Z$500,3,FALSE)),"")</f>
        <v/>
      </c>
    </row>
    <row r="158" spans="1:109">
      <c r="A158" s="115">
        <v>157</v>
      </c>
      <c r="B158" s="2" t="s">
        <v>841</v>
      </c>
      <c r="C158" s="2" t="s">
        <v>510</v>
      </c>
      <c r="D158" s="2" t="s">
        <v>395</v>
      </c>
      <c r="E158" s="2" t="s">
        <v>197</v>
      </c>
      <c r="F158" s="2" t="s">
        <v>547</v>
      </c>
      <c r="G158" s="21" t="s">
        <v>127</v>
      </c>
      <c r="H158" s="21" t="str">
        <f>IFERROR(VLOOKUP($E158,'Wayne Master'!$B$1:$C$315,2,FALSE),"not on master")</f>
        <v>P0771368</v>
      </c>
      <c r="I158" s="11" t="s">
        <v>2061</v>
      </c>
      <c r="J158" s="3">
        <v>42389</v>
      </c>
      <c r="K158" s="2" t="s">
        <v>39</v>
      </c>
      <c r="L158" s="2" t="s">
        <v>548</v>
      </c>
      <c r="M158" s="2" t="s">
        <v>30</v>
      </c>
      <c r="N158" s="2" t="s">
        <v>31</v>
      </c>
      <c r="O158" s="2" t="s">
        <v>32</v>
      </c>
      <c r="P158" s="4">
        <v>1904</v>
      </c>
      <c r="Q158" s="4">
        <v>1959</v>
      </c>
      <c r="R158" s="4">
        <v>55</v>
      </c>
      <c r="S158" s="5">
        <v>0.93</v>
      </c>
      <c r="T158" s="4">
        <v>3558</v>
      </c>
      <c r="U158" s="4">
        <v>3761</v>
      </c>
      <c r="V158" s="4">
        <v>203</v>
      </c>
      <c r="W158" s="5">
        <v>12.14</v>
      </c>
      <c r="X158" s="5">
        <v>0</v>
      </c>
      <c r="Y158" s="14">
        <v>13.07</v>
      </c>
      <c r="Z158" s="14">
        <v>0</v>
      </c>
      <c r="AA158" s="14">
        <v>13.07</v>
      </c>
      <c r="AB158" s="4">
        <v>24580</v>
      </c>
      <c r="AC158" s="55"/>
      <c r="AD158" s="59">
        <f t="shared" si="12"/>
        <v>257.93</v>
      </c>
      <c r="AE158" s="59">
        <f t="shared" si="13"/>
        <v>258.01490000000001</v>
      </c>
      <c r="AF158" s="102">
        <f>IFERROR(IFERROR(VLOOKUP($G158,'FPO034'!$J$9:$Q$196,7,FALSE),(VLOOKUP($H158,'FPO034'!$J$9:$Q$196,7,FALSE))),"No PO")</f>
        <v>4580.16</v>
      </c>
      <c r="AG158" s="102">
        <f>IFERROR(IFERROR(VLOOKUP($G158,'FPO034'!$J$9:$Q$196,8,FALSE),(VLOOKUP($H158,'FPO034'!$J$9:$Q$196,8,FALSE))),"No PO")</f>
        <v>0</v>
      </c>
      <c r="AH158" s="102" t="str">
        <f t="shared" si="14"/>
        <v>--</v>
      </c>
      <c r="AI158" s="59">
        <f>IFERROR(VLOOKUP($E158,'Rev2 Aug 16'!$D$1:$Z$300,22,FALSE),"-")</f>
        <v>13.07</v>
      </c>
      <c r="AJ158" s="59" t="str">
        <f>IFERROR(VLOOKUP($E158,'Rev2 Aug 16'!$D$1:$Z$300,5,FALSE),"-")</f>
        <v>WAY2001H6AY</v>
      </c>
      <c r="AK158" s="59" t="str">
        <f>IFERROR(VLOOKUP(AJ158,'Paid Invoices'!$F$6:$I$381,3,FALSE),"")</f>
        <v/>
      </c>
      <c r="AL158" s="59" t="str">
        <f>IFERROR(VLOOKUP(AJ158,'Open Invoices'!$D$1:$E$3000,2,FALSE),"")</f>
        <v/>
      </c>
      <c r="AM158" s="59">
        <f>IFERROR(VLOOKUP($E158,'Rev2 July 16'!$D$1:$Z$300,22,FALSE),"-")</f>
        <v>59.76</v>
      </c>
      <c r="AN158" s="59" t="str">
        <f>IFERROR(VLOOKUP($E158,'Rev2 July 16'!$D$1:$Z$300,5,FALSE),"-")</f>
        <v>WAY2001G6BA</v>
      </c>
      <c r="AO158" s="59" t="str">
        <f>IFERROR(VLOOKUP(AN158,'Paid Invoices'!$F$6:$I$381,3,FALSE),"")</f>
        <v/>
      </c>
      <c r="AP158" s="59" t="str">
        <f>IFERROR(VLOOKUP(AN158,'Open Invoices'!$D$1:$E$3000,2,FALSE),"")</f>
        <v/>
      </c>
      <c r="AQ158" s="59">
        <f>IFERROR(VLOOKUP($E158,'Rev June 16'!$D$1:$Z$300,22,FALSE),"-")</f>
        <v>35.28</v>
      </c>
      <c r="AR158" s="59" t="str">
        <f>IFERROR(VLOOKUP($E158,'Rev June 16'!$D$1:$Z$300,4,FALSE),"-")</f>
        <v>WAY2001F6AY</v>
      </c>
      <c r="AS158" s="59" t="str">
        <f>IFERROR(VLOOKUP(AR158,'Paid Invoices'!$F$6:$I$381,3,FALSE),"")</f>
        <v/>
      </c>
      <c r="AT158" s="59" t="str">
        <f>IFERROR(VLOOKUP(AR158,'Open Invoices'!$D$1:$E$3000,2,FALSE),"")</f>
        <v/>
      </c>
      <c r="AU158" s="59">
        <f>IFERROR(VLOOKUP($E158,'May 2016'!$D$1:$Z$300,22,FALSE),"-")</f>
        <v>50.45</v>
      </c>
      <c r="AV158" s="59" t="str">
        <f>IFERROR(VLOOKUP($E158,'May 2016'!$D$1:$Z$300,4,FALSE),"-")</f>
        <v>WAY2001E6AX</v>
      </c>
      <c r="AW158" s="59" t="str">
        <f>IFERROR(VLOOKUP(AV158,'Paid Invoices'!$F$6:$I$381,3,FALSE),"")</f>
        <v/>
      </c>
      <c r="AX158" s="59" t="str">
        <f>IFERROR(VLOOKUP(AV158,'Open Invoices'!$D$1:$E$3000,2,FALSE),"")</f>
        <v/>
      </c>
      <c r="AY158" s="59">
        <f>IFERROR(VLOOKUP($E158,'Apr 2016'!$D$1:$Z$300,22,FALSE),"-")</f>
        <v>33.15</v>
      </c>
      <c r="AZ158" s="59" t="str">
        <f>IFERROR(VLOOKUP($E158,'Apr 2016'!$D$1:$Z$300,4,FALSE),"-")</f>
        <v>WAY2001D6AW</v>
      </c>
      <c r="BA158" s="59" t="str">
        <f>IFERROR(VLOOKUP(AZ158,'Paid Invoices'!$F$6:$I$381,3,FALSE),"")</f>
        <v/>
      </c>
      <c r="BB158" s="59" t="str">
        <f>IFERROR(VLOOKUP(AZ158,'Open Invoices'!$D$1:$E$3000,2,FALSE),"")</f>
        <v/>
      </c>
      <c r="BC158" s="59">
        <f>IFERROR(VLOOKUP($E158,'Mar 2016'!$D$1:$Z$300,22,FALSE),"-")</f>
        <v>43.1</v>
      </c>
      <c r="BD158" s="59" t="str">
        <f>IFERROR(VLOOKUP($E158,'Mar 2016'!$D$1:$Z$300,4,FALSE),"-")</f>
        <v>WAY2001C6AS</v>
      </c>
      <c r="BE158" s="59" t="str">
        <f>IFERROR(VLOOKUP(BD158,'Paid Invoices'!$F$6:$I$381,3,FALSE),"")</f>
        <v/>
      </c>
      <c r="BF158" s="59" t="str">
        <f>IFERROR(VLOOKUP(BD158,'Open Invoices'!$D$1:$E$3000,2,FALSE),"")</f>
        <v/>
      </c>
      <c r="BG158" s="59">
        <f>IFERROR(VLOOKUP($E158,'Feb 2016'!$D$1:$Z$300,22,FALSE),"-")</f>
        <v>23.12</v>
      </c>
      <c r="BH158" s="59" t="str">
        <f>IFERROR(VLOOKUP($E158,'Feb 2016'!$D$1:$Z$300,4,FALSE),"-")</f>
        <v>WAY2001B6AL</v>
      </c>
      <c r="BI158" s="59" t="str">
        <f>IFERROR(VLOOKUP(BH158,'Paid Invoices'!$F$6:$I$381,3,FALSE),"")</f>
        <v/>
      </c>
      <c r="BJ158" s="59" t="str">
        <f>IFERROR(VLOOKUP(BH158,'Open Invoices'!$D$1:$E$3000,2,FALSE),"")</f>
        <v/>
      </c>
      <c r="BK158" s="59" t="str">
        <f>IFERROR(VLOOKUP($E158,'Jan 2016'!$D$1:$Z$300,22,FALSE),"-")</f>
        <v>-</v>
      </c>
      <c r="BL158" s="59" t="str">
        <f>IFERROR(VLOOKUP($E158,'Jan 2016'!$D$1:$Z$300,4,FALSE),"-")</f>
        <v>-</v>
      </c>
      <c r="BM158" s="59" t="str">
        <f>IFERROR(VLOOKUP(BL158,'Paid Invoices'!$F$6:$I$381,3,FALSE),"")</f>
        <v/>
      </c>
      <c r="BN158" s="59" t="str">
        <f>IFERROR(VLOOKUP(BL158,'Open Invoices'!$D$1:$E$3000,2,FALSE),"")</f>
        <v/>
      </c>
      <c r="BO158" s="59" t="str">
        <f>IFERROR(VLOOKUP($E158,'Dec 2015'!$D$1:$Z$300,22,FALSE),"-")</f>
        <v>-</v>
      </c>
      <c r="BP158" s="59" t="str">
        <f>IFERROR(VLOOKUP($E158,'Dec 2015'!$D$1:$Z$300,4,FALSE),"-")</f>
        <v>-</v>
      </c>
      <c r="BQ158" s="59" t="str">
        <f>IFERROR(VLOOKUP(BP158,'Paid Invoices'!$F$6:$I$381,3,FALSE),"")</f>
        <v/>
      </c>
      <c r="BR158" s="59" t="str">
        <f>IFERROR(VLOOKUP(BP158,'Open Invoices'!$D$1:$E$3000,2,FALSE),"")</f>
        <v/>
      </c>
      <c r="BS158" s="59" t="str">
        <f>IFERROR(VLOOKUP($E158,'Nov 2015'!$D$1:$Z$300,22,FALSE),"-")</f>
        <v>-</v>
      </c>
      <c r="BT158" s="59" t="str">
        <f>IFERROR(VLOOKUP($E158,'Nov 2015'!$D$1:$Z$300,4,FALSE),"-")</f>
        <v>-</v>
      </c>
      <c r="BU158" s="59" t="str">
        <f>IFERROR(VLOOKUP(BT158,'Paid Invoices'!$F$6:$I$381,3,FALSE),"")</f>
        <v/>
      </c>
      <c r="BV158" s="59" t="str">
        <f>IFERROR(VLOOKUP(BT158,'Open Invoices'!$D$1:$E$3000,2,FALSE),"")</f>
        <v/>
      </c>
      <c r="BW158" s="59" t="str">
        <f>IFERROR(VLOOKUP($E158,'Oct 2015'!$D$1:$Z$300,22,FALSE),"-")</f>
        <v>-</v>
      </c>
      <c r="BX158" s="59" t="str">
        <f>IFERROR(VLOOKUP($E158,'Oct 2015'!$D$1:$Z$300,4,FALSE),"-")</f>
        <v>-</v>
      </c>
      <c r="BY158" s="59" t="str">
        <f>IFERROR(VLOOKUP(BX158,'Paid Invoices'!$F$6:$I$381,3,FALSE),"")</f>
        <v/>
      </c>
      <c r="BZ158" s="59" t="str">
        <f>IFERROR(VLOOKUP(BX158,'Open Invoices'!$D$1:$E$3000,2,FALSE),"")</f>
        <v/>
      </c>
      <c r="CA158" s="59" t="str">
        <f>IFERROR(VLOOKUP($E158,'Sep 2015'!$D$1:$Z$300,22,FALSE),"-")</f>
        <v>-</v>
      </c>
      <c r="CB158" s="59" t="str">
        <f>IFERROR(VLOOKUP($E158,'Sep 2015'!$D$1:$Z$300,4,FALSE),"-")</f>
        <v>-</v>
      </c>
      <c r="CC158" s="59" t="str">
        <f>IFERROR(VLOOKUP(CB158,'Paid Invoices'!$F$6:$I$381,3,FALSE),"")</f>
        <v/>
      </c>
      <c r="CD158" s="59" t="str">
        <f>IFERROR(VLOOKUP(CB158,'Open Invoices'!$D$1:$E$3000,2,FALSE),"")</f>
        <v/>
      </c>
      <c r="CE158" s="52"/>
      <c r="CF158" s="52" t="s">
        <v>2115</v>
      </c>
      <c r="CG158" s="49" t="str">
        <f>IFERROR(IFERROR(VLOOKUP($E158,'Asset Group  All Assets'!$B$1:$C$500,2,FALSE),(VLOOKUP($E158,'Missing-WSU-POs'!$B$1:$D$500,3,FALSE))),"?")</f>
        <v>P0771368</v>
      </c>
      <c r="CH158" s="31" t="str">
        <f t="shared" si="11"/>
        <v>P0771368</v>
      </c>
      <c r="CI158" s="31" t="str">
        <f t="shared" si="10"/>
        <v/>
      </c>
      <c r="CJ158" s="29" t="str">
        <f>IFERROR(IF(VLOOKUP($E158,'Org July 2016 '!$D$1:$Z$500,3,FALSE)=G158,"-","Wrong PO"),"new")</f>
        <v>Wrong PO</v>
      </c>
      <c r="CK158" s="32">
        <f>IF(CJ158="wrong PO",(VLOOKUP($E158,'Org July 2016 '!$D$1:$Z$500,3,FALSE)),"")</f>
        <v>0</v>
      </c>
      <c r="CL158" s="29" t="str">
        <f>IFERROR(IF(VLOOKUP($E158,'Org June 2016 '!$D$1:$Z$500,3,FALSE)=G158,"-","Wrong PO"),"new")</f>
        <v>Wrong PO</v>
      </c>
      <c r="CM158" s="32">
        <f>IF(CL158="wrong PO",(VLOOKUP($E158,'Org June 2016 '!$D$1:$Z$500,3,FALSE)),"")</f>
        <v>0</v>
      </c>
      <c r="CN158" s="29" t="str">
        <f>IFERROR(IF(VLOOKUP($E158,'May 2016'!D157:Z656,3,FALSE)=G158,"-","Wrong PO"),"new")</f>
        <v>new</v>
      </c>
      <c r="CO158" s="32" t="str">
        <f>IF(CN158="wrong PO",(VLOOKUP($E158,'May 2016'!D157:Z656,3,FALSE)),"")</f>
        <v/>
      </c>
      <c r="CP158" s="29" t="str">
        <f>IFERROR(IF(VLOOKUP($E158,'Apr 2016'!$D$1:$Z$500,3,FALSE)=G158,"-","Wrong PO"),"new")</f>
        <v>-</v>
      </c>
      <c r="CQ158" s="32" t="str">
        <f>IF(CP158="wrong PO",(VLOOKUP($E158,'Apr 2016'!$D$1:$Z$500,3,FALSE)),"")</f>
        <v/>
      </c>
      <c r="CR158" s="32" t="str">
        <f>IFERROR(IF(VLOOKUP($E158,'Mar 2016'!$D$1:$Z$500,3,FALSE)=G158,"-","Wrong PO"),"new")</f>
        <v>-</v>
      </c>
      <c r="CS158" s="32" t="str">
        <f>IF(CP158="wrong PO",(VLOOKUP($E158,'Mar 2016'!$D$1:$Z$500,3,FALSE)),"")</f>
        <v/>
      </c>
      <c r="CT158" s="32" t="str">
        <f>IFERROR(IF(VLOOKUP($E158,'Feb 2016'!$D$1:$Z$500,3,FALSE)=G158,"-","Wrong PO"),"new")</f>
        <v>-</v>
      </c>
      <c r="CU158" s="32" t="str">
        <f>IF(CP158="wrong PO",(VLOOKUP($E158,'Feb 2016'!$D$1:$Z$500,3,FALSE)),"")</f>
        <v/>
      </c>
      <c r="CV158" s="29" t="str">
        <f>IFERROR(IF(VLOOKUP($E158,'Jan 2016'!$D$1:$Z$500,3,FALSE)=G158,"-","Wrong PO"),"new")</f>
        <v>new</v>
      </c>
      <c r="CW158" s="32" t="str">
        <f>IF(CV158="wrong PO",(VLOOKUP($E158,'Jan 2016'!$D$1:$Z$500,3,FALSE)),"")</f>
        <v/>
      </c>
      <c r="CX158" s="29" t="str">
        <f>IFERROR(IF(VLOOKUP($E158,'Dec 2015'!$D$1:$Z$500,3,FALSE)=G158,"-","Wrong PO"),"new")</f>
        <v>new</v>
      </c>
      <c r="CY158" s="32" t="str">
        <f>IF(CX158="wrong PO",(VLOOKUP($E158,'Dec 2015'!$D$1:$Z$500,3,FALSE)),"")</f>
        <v/>
      </c>
      <c r="CZ158" s="29" t="str">
        <f>IFERROR(IF(VLOOKUP($E158,'Nov 2015'!$D$1:$Z$500,3,FALSE)=G158,"-","Wrong PO"),"new")</f>
        <v>new</v>
      </c>
      <c r="DA158" s="32" t="str">
        <f>IF(CZ158="wrong PO",(VLOOKUP($E158,'Nov 2015'!$D$1:$Z$500,3,FALSE)),"")</f>
        <v/>
      </c>
      <c r="DB158" s="29" t="str">
        <f>IFERROR(IF(VLOOKUP($E158,'Oct 2015'!$D$1:$Z$500,3,FALSE)=G158,"-","Wrong PO"),"new")</f>
        <v>new</v>
      </c>
      <c r="DC158" s="32" t="str">
        <f>IF(DB158="wrong PO",(VLOOKUP($E158,'Oct 2015'!$D$1:$Z$500,3,FALSE)),"")</f>
        <v/>
      </c>
      <c r="DD158" s="29" t="str">
        <f>IFERROR(IF(VLOOKUP($E158,'Sep 2015'!$D$1:$Z$500,3,FALSE)=G158,"-","Wrong PO"),"new")</f>
        <v>new</v>
      </c>
      <c r="DE158" s="32" t="str">
        <f>IF(DD158="wrong PO",(VLOOKUP($E158,'Sep 2015'!$D$1:$Z$500,3,FALSE)),"")</f>
        <v/>
      </c>
    </row>
    <row r="159" spans="1:109">
      <c r="A159" s="115">
        <v>158</v>
      </c>
      <c r="B159" s="2" t="s">
        <v>841</v>
      </c>
      <c r="C159" s="2" t="s">
        <v>510</v>
      </c>
      <c r="D159" s="2" t="s">
        <v>765</v>
      </c>
      <c r="E159" s="2" t="s">
        <v>224</v>
      </c>
      <c r="F159" s="2" t="s">
        <v>547</v>
      </c>
      <c r="G159" s="21" t="s">
        <v>127</v>
      </c>
      <c r="H159" s="21" t="str">
        <f>IFERROR(VLOOKUP($E159,'Wayne Master'!$B$1:$C$315,2,FALSE),"not on master")</f>
        <v>P0771368</v>
      </c>
      <c r="I159" s="11" t="s">
        <v>2061</v>
      </c>
      <c r="J159" s="3">
        <v>42410</v>
      </c>
      <c r="K159" s="2"/>
      <c r="L159" s="2" t="s">
        <v>757</v>
      </c>
      <c r="M159" s="2" t="s">
        <v>394</v>
      </c>
      <c r="N159" s="2" t="s">
        <v>31</v>
      </c>
      <c r="O159" s="2" t="s">
        <v>382</v>
      </c>
      <c r="P159" s="4">
        <v>10718</v>
      </c>
      <c r="Q159" s="4">
        <v>10915</v>
      </c>
      <c r="R159" s="4">
        <v>197</v>
      </c>
      <c r="S159" s="5">
        <v>5.42</v>
      </c>
      <c r="T159" s="4">
        <v>0</v>
      </c>
      <c r="U159" s="4">
        <v>0</v>
      </c>
      <c r="V159" s="4">
        <v>0</v>
      </c>
      <c r="W159" s="5">
        <v>0</v>
      </c>
      <c r="X159" s="5">
        <v>0</v>
      </c>
      <c r="Y159" s="14">
        <v>5.42</v>
      </c>
      <c r="Z159" s="14">
        <v>0</v>
      </c>
      <c r="AA159" s="14">
        <v>5.42</v>
      </c>
      <c r="AB159" s="4">
        <v>24580</v>
      </c>
      <c r="AC159" s="55"/>
      <c r="AD159" s="59">
        <f t="shared" si="12"/>
        <v>71.28</v>
      </c>
      <c r="AE159" s="59">
        <f t="shared" si="13"/>
        <v>184.46349999999998</v>
      </c>
      <c r="AF159" s="102">
        <f>IFERROR(IFERROR(VLOOKUP($G159,'FPO034'!$J$9:$Q$196,7,FALSE),(VLOOKUP($H159,'FPO034'!$J$9:$Q$196,7,FALSE))),"No PO")</f>
        <v>4580.16</v>
      </c>
      <c r="AG159" s="102">
        <f>IFERROR(IFERROR(VLOOKUP($G159,'FPO034'!$J$9:$Q$196,8,FALSE),(VLOOKUP($H159,'FPO034'!$J$9:$Q$196,8,FALSE))),"No PO")</f>
        <v>0</v>
      </c>
      <c r="AH159" s="102" t="str">
        <f t="shared" si="14"/>
        <v>--</v>
      </c>
      <c r="AI159" s="59">
        <f>IFERROR(VLOOKUP($E159,'Rev2 Aug 16'!$D$1:$Z$300,22,FALSE),"-")</f>
        <v>5.42</v>
      </c>
      <c r="AJ159" s="59" t="str">
        <f>IFERROR(VLOOKUP($E159,'Rev2 Aug 16'!$D$1:$Z$300,5,FALSE),"-")</f>
        <v>WAY2001H6AY</v>
      </c>
      <c r="AK159" s="59" t="str">
        <f>IFERROR(VLOOKUP(AJ159,'Paid Invoices'!$F$6:$I$381,3,FALSE),"")</f>
        <v/>
      </c>
      <c r="AL159" s="59" t="str">
        <f>IFERROR(VLOOKUP(AJ159,'Open Invoices'!$D$1:$E$3000,2,FALSE),"")</f>
        <v/>
      </c>
      <c r="AM159" s="59">
        <f>IFERROR(VLOOKUP($E159,'Rev2 July 16'!$D$1:$Z$300,22,FALSE),"-")</f>
        <v>65.86</v>
      </c>
      <c r="AN159" s="59" t="str">
        <f>IFERROR(VLOOKUP($E159,'Rev2 July 16'!$D$1:$Z$300,5,FALSE),"-")</f>
        <v>WAY2001G6BA</v>
      </c>
      <c r="AO159" s="59" t="str">
        <f>IFERROR(VLOOKUP(AN159,'Paid Invoices'!$F$6:$I$381,3,FALSE),"")</f>
        <v/>
      </c>
      <c r="AP159" s="59" t="str">
        <f>IFERROR(VLOOKUP(AN159,'Open Invoices'!$D$1:$E$3000,2,FALSE),"")</f>
        <v/>
      </c>
      <c r="AQ159" s="59">
        <f>IFERROR(VLOOKUP($E159,'Rev June 16'!$D$1:$Z$300,22,FALSE),"-")</f>
        <v>0</v>
      </c>
      <c r="AR159" s="59" t="str">
        <f>IFERROR(VLOOKUP($E159,'Rev June 16'!$D$1:$Z$300,4,FALSE),"-")</f>
        <v>WAY2001F6AY</v>
      </c>
      <c r="AS159" s="59" t="str">
        <f>IFERROR(VLOOKUP(AR159,'Paid Invoices'!$F$6:$I$381,3,FALSE),"")</f>
        <v/>
      </c>
      <c r="AT159" s="59" t="str">
        <f>IFERROR(VLOOKUP(AR159,'Open Invoices'!$D$1:$E$3000,2,FALSE),"")</f>
        <v/>
      </c>
      <c r="AU159" s="59" t="str">
        <f>IFERROR(VLOOKUP($E159,'May 2016'!$D$1:$Z$300,22,FALSE),"-")</f>
        <v>-</v>
      </c>
      <c r="AV159" s="59" t="str">
        <f>IFERROR(VLOOKUP($E159,'May 2016'!$D$1:$Z$300,4,FALSE),"-")</f>
        <v>-</v>
      </c>
      <c r="AW159" s="59" t="str">
        <f>IFERROR(VLOOKUP(AV159,'Paid Invoices'!$F$6:$I$381,3,FALSE),"")</f>
        <v/>
      </c>
      <c r="AX159" s="59" t="str">
        <f>IFERROR(VLOOKUP(AV159,'Open Invoices'!$D$1:$E$3000,2,FALSE),"")</f>
        <v/>
      </c>
      <c r="AY159" s="59" t="str">
        <f>IFERROR(VLOOKUP($E159,'Apr 2016'!$D$1:$Z$300,22,FALSE),"-")</f>
        <v>-</v>
      </c>
      <c r="AZ159" s="59" t="str">
        <f>IFERROR(VLOOKUP($E159,'Apr 2016'!$D$1:$Z$300,4,FALSE),"-")</f>
        <v>-</v>
      </c>
      <c r="BA159" s="59" t="str">
        <f>IFERROR(VLOOKUP(AZ159,'Paid Invoices'!$F$6:$I$381,3,FALSE),"")</f>
        <v/>
      </c>
      <c r="BB159" s="59" t="str">
        <f>IFERROR(VLOOKUP(AZ159,'Open Invoices'!$D$1:$E$3000,2,FALSE),"")</f>
        <v/>
      </c>
      <c r="BC159" s="59">
        <f>IFERROR(VLOOKUP($E159,'Mar 2016'!$D$1:$Z$300,22,FALSE),"-")</f>
        <v>0</v>
      </c>
      <c r="BD159" s="59" t="str">
        <f>IFERROR(VLOOKUP($E159,'Mar 2016'!$D$1:$Z$300,4,FALSE),"-")</f>
        <v>WAY2001C6AS</v>
      </c>
      <c r="BE159" s="59" t="str">
        <f>IFERROR(VLOOKUP(BD159,'Paid Invoices'!$F$6:$I$381,3,FALSE),"")</f>
        <v/>
      </c>
      <c r="BF159" s="59" t="str">
        <f>IFERROR(VLOOKUP(BD159,'Open Invoices'!$D$1:$E$3000,2,FALSE),"")</f>
        <v/>
      </c>
      <c r="BG159" s="59" t="str">
        <f>IFERROR(VLOOKUP($E159,'Feb 2016'!$D$1:$Z$300,22,FALSE),"-")</f>
        <v>-</v>
      </c>
      <c r="BH159" s="59" t="str">
        <f>IFERROR(VLOOKUP($E159,'Feb 2016'!$D$1:$Z$300,4,FALSE),"-")</f>
        <v>-</v>
      </c>
      <c r="BI159" s="59" t="str">
        <f>IFERROR(VLOOKUP(BH159,'Paid Invoices'!$F$6:$I$381,3,FALSE),"")</f>
        <v/>
      </c>
      <c r="BJ159" s="59" t="str">
        <f>IFERROR(VLOOKUP(BH159,'Open Invoices'!$D$1:$E$3000,2,FALSE),"")</f>
        <v/>
      </c>
      <c r="BK159" s="59" t="str">
        <f>IFERROR(VLOOKUP($E159,'Jan 2016'!$D$1:$Z$300,22,FALSE),"-")</f>
        <v>-</v>
      </c>
      <c r="BL159" s="59" t="str">
        <f>IFERROR(VLOOKUP($E159,'Jan 2016'!$D$1:$Z$300,4,FALSE),"-")</f>
        <v>-</v>
      </c>
      <c r="BM159" s="59" t="str">
        <f>IFERROR(VLOOKUP(BL159,'Paid Invoices'!$F$6:$I$381,3,FALSE),"")</f>
        <v/>
      </c>
      <c r="BN159" s="59" t="str">
        <f>IFERROR(VLOOKUP(BL159,'Open Invoices'!$D$1:$E$3000,2,FALSE),"")</f>
        <v/>
      </c>
      <c r="BO159" s="59" t="str">
        <f>IFERROR(VLOOKUP($E159,'Dec 2015'!$D$1:$Z$300,22,FALSE),"-")</f>
        <v>-</v>
      </c>
      <c r="BP159" s="59" t="str">
        <f>IFERROR(VLOOKUP($E159,'Dec 2015'!$D$1:$Z$300,4,FALSE),"-")</f>
        <v>-</v>
      </c>
      <c r="BQ159" s="59" t="str">
        <f>IFERROR(VLOOKUP(BP159,'Paid Invoices'!$F$6:$I$381,3,FALSE),"")</f>
        <v/>
      </c>
      <c r="BR159" s="59" t="str">
        <f>IFERROR(VLOOKUP(BP159,'Open Invoices'!$D$1:$E$3000,2,FALSE),"")</f>
        <v/>
      </c>
      <c r="BS159" s="59" t="str">
        <f>IFERROR(VLOOKUP($E159,'Nov 2015'!$D$1:$Z$300,22,FALSE),"-")</f>
        <v>-</v>
      </c>
      <c r="BT159" s="59" t="str">
        <f>IFERROR(VLOOKUP($E159,'Nov 2015'!$D$1:$Z$300,4,FALSE),"-")</f>
        <v>-</v>
      </c>
      <c r="BU159" s="59" t="str">
        <f>IFERROR(VLOOKUP(BT159,'Paid Invoices'!$F$6:$I$381,3,FALSE),"")</f>
        <v/>
      </c>
      <c r="BV159" s="59" t="str">
        <f>IFERROR(VLOOKUP(BT159,'Open Invoices'!$D$1:$E$3000,2,FALSE),"")</f>
        <v/>
      </c>
      <c r="BW159" s="59" t="str">
        <f>IFERROR(VLOOKUP($E159,'Oct 2015'!$D$1:$Z$300,22,FALSE),"-")</f>
        <v>-</v>
      </c>
      <c r="BX159" s="59" t="str">
        <f>IFERROR(VLOOKUP($E159,'Oct 2015'!$D$1:$Z$300,4,FALSE),"-")</f>
        <v>-</v>
      </c>
      <c r="BY159" s="59" t="str">
        <f>IFERROR(VLOOKUP(BX159,'Paid Invoices'!$F$6:$I$381,3,FALSE),"")</f>
        <v/>
      </c>
      <c r="BZ159" s="59" t="str">
        <f>IFERROR(VLOOKUP(BX159,'Open Invoices'!$D$1:$E$3000,2,FALSE),"")</f>
        <v/>
      </c>
      <c r="CA159" s="59" t="str">
        <f>IFERROR(VLOOKUP($E159,'Sep 2015'!$D$1:$Z$300,22,FALSE),"-")</f>
        <v>-</v>
      </c>
      <c r="CB159" s="59" t="str">
        <f>IFERROR(VLOOKUP($E159,'Sep 2015'!$D$1:$Z$300,4,FALSE),"-")</f>
        <v>-</v>
      </c>
      <c r="CC159" s="59" t="str">
        <f>IFERROR(VLOOKUP(CB159,'Paid Invoices'!$F$6:$I$381,3,FALSE),"")</f>
        <v/>
      </c>
      <c r="CD159" s="59" t="str">
        <f>IFERROR(VLOOKUP(CB159,'Open Invoices'!$D$1:$E$3000,2,FALSE),"")</f>
        <v/>
      </c>
      <c r="CE159" s="52"/>
      <c r="CF159" s="52" t="s">
        <v>2115</v>
      </c>
      <c r="CG159" s="49" t="str">
        <f>IFERROR(IFERROR(VLOOKUP($E159,'Asset Group  All Assets'!$B$1:$C$500,2,FALSE),(VLOOKUP($E159,'Missing-WSU-POs'!$B$1:$D$500,3,FALSE))),"?")</f>
        <v>P0771368</v>
      </c>
      <c r="CH159" s="31" t="str">
        <f t="shared" si="11"/>
        <v>P0771368</v>
      </c>
      <c r="CI159" s="31" t="str">
        <f t="shared" si="10"/>
        <v/>
      </c>
      <c r="CJ159" s="29" t="str">
        <f>IFERROR(IF(VLOOKUP($E159,'Org July 2016 '!$D$1:$Z$500,3,FALSE)=G159,"-","Wrong PO"),"new")</f>
        <v>Wrong PO</v>
      </c>
      <c r="CK159" s="32">
        <f>IF(CJ159="wrong PO",(VLOOKUP($E159,'Org July 2016 '!$D$1:$Z$500,3,FALSE)),"")</f>
        <v>0</v>
      </c>
      <c r="CL159" s="29" t="str">
        <f>IFERROR(IF(VLOOKUP($E159,'Org June 2016 '!$D$1:$Z$500,3,FALSE)=G159,"-","Wrong PO"),"new")</f>
        <v>Wrong PO</v>
      </c>
      <c r="CM159" s="32">
        <f>IF(CL159="wrong PO",(VLOOKUP($E159,'Org June 2016 '!$D$1:$Z$500,3,FALSE)),"")</f>
        <v>0</v>
      </c>
      <c r="CN159" s="29" t="str">
        <f>IFERROR(IF(VLOOKUP($E159,'May 2016'!D158:Z657,3,FALSE)=G159,"-","Wrong PO"),"new")</f>
        <v>new</v>
      </c>
      <c r="CO159" s="32" t="str">
        <f>IF(CN159="wrong PO",(VLOOKUP($E159,'May 2016'!D158:Z657,3,FALSE)),"")</f>
        <v/>
      </c>
      <c r="CP159" s="29" t="str">
        <f>IFERROR(IF(VLOOKUP($E159,'Apr 2016'!$D$1:$Z$500,3,FALSE)=G159,"-","Wrong PO"),"new")</f>
        <v>new</v>
      </c>
      <c r="CQ159" s="32" t="str">
        <f>IF(CP159="wrong PO",(VLOOKUP($E159,'Apr 2016'!$D$1:$Z$500,3,FALSE)),"")</f>
        <v/>
      </c>
      <c r="CR159" s="32" t="str">
        <f>IFERROR(IF(VLOOKUP($E159,'Mar 2016'!$D$1:$Z$500,3,FALSE)=G159,"-","Wrong PO"),"new")</f>
        <v>-</v>
      </c>
      <c r="CS159" s="32" t="str">
        <f>IF(CP159="wrong PO",(VLOOKUP($E159,'Mar 2016'!$D$1:$Z$500,3,FALSE)),"")</f>
        <v/>
      </c>
      <c r="CT159" s="32" t="str">
        <f>IFERROR(IF(VLOOKUP($E159,'Feb 2016'!$D$1:$Z$500,3,FALSE)=G159,"-","Wrong PO"),"new")</f>
        <v>new</v>
      </c>
      <c r="CU159" s="32" t="str">
        <f>IF(CP159="wrong PO",(VLOOKUP($E159,'Feb 2016'!$D$1:$Z$500,3,FALSE)),"")</f>
        <v/>
      </c>
      <c r="CV159" s="29" t="str">
        <f>IFERROR(IF(VLOOKUP($E159,'Jan 2016'!$D$1:$Z$500,3,FALSE)=G159,"-","Wrong PO"),"new")</f>
        <v>new</v>
      </c>
      <c r="CW159" s="32" t="str">
        <f>IF(CV159="wrong PO",(VLOOKUP($E159,'Jan 2016'!$D$1:$Z$500,3,FALSE)),"")</f>
        <v/>
      </c>
      <c r="CX159" s="29" t="str">
        <f>IFERROR(IF(VLOOKUP($E159,'Dec 2015'!$D$1:$Z$500,3,FALSE)=G159,"-","Wrong PO"),"new")</f>
        <v>new</v>
      </c>
      <c r="CY159" s="32" t="str">
        <f>IF(CX159="wrong PO",(VLOOKUP($E159,'Dec 2015'!$D$1:$Z$500,3,FALSE)),"")</f>
        <v/>
      </c>
      <c r="CZ159" s="29" t="str">
        <f>IFERROR(IF(VLOOKUP($E159,'Nov 2015'!$D$1:$Z$500,3,FALSE)=G159,"-","Wrong PO"),"new")</f>
        <v>new</v>
      </c>
      <c r="DA159" s="32" t="str">
        <f>IF(CZ159="wrong PO",(VLOOKUP($E159,'Nov 2015'!$D$1:$Z$500,3,FALSE)),"")</f>
        <v/>
      </c>
      <c r="DB159" s="29" t="str">
        <f>IFERROR(IF(VLOOKUP($E159,'Oct 2015'!$D$1:$Z$500,3,FALSE)=G159,"-","Wrong PO"),"new")</f>
        <v>new</v>
      </c>
      <c r="DC159" s="32" t="str">
        <f>IF(DB159="wrong PO",(VLOOKUP($E159,'Oct 2015'!$D$1:$Z$500,3,FALSE)),"")</f>
        <v/>
      </c>
      <c r="DD159" s="29" t="str">
        <f>IFERROR(IF(VLOOKUP($E159,'Sep 2015'!$D$1:$Z$500,3,FALSE)=G159,"-","Wrong PO"),"new")</f>
        <v>new</v>
      </c>
      <c r="DE159" s="32" t="str">
        <f>IF(DD159="wrong PO",(VLOOKUP($E159,'Sep 2015'!$D$1:$Z$500,3,FALSE)),"")</f>
        <v/>
      </c>
    </row>
    <row r="160" spans="1:109">
      <c r="A160" s="115">
        <v>159</v>
      </c>
      <c r="B160" s="2" t="s">
        <v>841</v>
      </c>
      <c r="C160" s="2" t="s">
        <v>510</v>
      </c>
      <c r="D160" s="2" t="s">
        <v>643</v>
      </c>
      <c r="E160" s="2" t="s">
        <v>231</v>
      </c>
      <c r="F160" s="2" t="s">
        <v>549</v>
      </c>
      <c r="G160" s="21" t="s">
        <v>127</v>
      </c>
      <c r="H160" s="21" t="str">
        <f>IFERROR(VLOOKUP($E160,'Wayne Master'!$B$1:$C$315,2,FALSE),"not on master")</f>
        <v>P0771368</v>
      </c>
      <c r="I160" s="11" t="s">
        <v>2061</v>
      </c>
      <c r="J160" s="3">
        <v>42410</v>
      </c>
      <c r="K160" s="2"/>
      <c r="L160" s="2" t="s">
        <v>644</v>
      </c>
      <c r="M160" s="2" t="s">
        <v>394</v>
      </c>
      <c r="N160" s="2" t="s">
        <v>31</v>
      </c>
      <c r="O160" s="2" t="s">
        <v>382</v>
      </c>
      <c r="P160" s="4">
        <v>77752</v>
      </c>
      <c r="Q160" s="4">
        <v>77868</v>
      </c>
      <c r="R160" s="4">
        <v>116</v>
      </c>
      <c r="S160" s="5">
        <v>3.19</v>
      </c>
      <c r="T160" s="4">
        <v>0</v>
      </c>
      <c r="U160" s="4">
        <v>0</v>
      </c>
      <c r="V160" s="4">
        <v>0</v>
      </c>
      <c r="W160" s="5">
        <v>0</v>
      </c>
      <c r="X160" s="5">
        <v>0</v>
      </c>
      <c r="Y160" s="14">
        <v>3.19</v>
      </c>
      <c r="Z160" s="14">
        <v>0</v>
      </c>
      <c r="AA160" s="14">
        <v>3.19</v>
      </c>
      <c r="AB160" s="4">
        <v>24580</v>
      </c>
      <c r="AC160" s="55"/>
      <c r="AD160" s="59">
        <f t="shared" si="12"/>
        <v>20.45</v>
      </c>
      <c r="AE160" s="59">
        <f t="shared" si="13"/>
        <v>1315.9691999999998</v>
      </c>
      <c r="AF160" s="102">
        <f>IFERROR(IFERROR(VLOOKUP($G160,'FPO034'!$J$9:$Q$196,7,FALSE),(VLOOKUP($H160,'FPO034'!$J$9:$Q$196,7,FALSE))),"No PO")</f>
        <v>4580.16</v>
      </c>
      <c r="AG160" s="102">
        <f>IFERROR(IFERROR(VLOOKUP($G160,'FPO034'!$J$9:$Q$196,8,FALSE),(VLOOKUP($H160,'FPO034'!$J$9:$Q$196,8,FALSE))),"No PO")</f>
        <v>0</v>
      </c>
      <c r="AH160" s="102" t="str">
        <f t="shared" si="14"/>
        <v>--</v>
      </c>
      <c r="AI160" s="59">
        <f>IFERROR(VLOOKUP($E160,'Rev2 Aug 16'!$D$1:$Z$300,22,FALSE),"-")</f>
        <v>3.19</v>
      </c>
      <c r="AJ160" s="59" t="str">
        <f>IFERROR(VLOOKUP($E160,'Rev2 Aug 16'!$D$1:$Z$300,5,FALSE),"-")</f>
        <v>WAY2001H6AY</v>
      </c>
      <c r="AK160" s="59" t="str">
        <f>IFERROR(VLOOKUP(AJ160,'Paid Invoices'!$F$6:$I$381,3,FALSE),"")</f>
        <v/>
      </c>
      <c r="AL160" s="59" t="str">
        <f>IFERROR(VLOOKUP(AJ160,'Open Invoices'!$D$1:$E$3000,2,FALSE),"")</f>
        <v/>
      </c>
      <c r="AM160" s="59">
        <f>IFERROR(VLOOKUP($E160,'Rev2 July 16'!$D$1:$Z$300,22,FALSE),"-")</f>
        <v>2.0099999999999998</v>
      </c>
      <c r="AN160" s="59" t="str">
        <f>IFERROR(VLOOKUP($E160,'Rev2 July 16'!$D$1:$Z$300,5,FALSE),"-")</f>
        <v>WAY2001G6BA</v>
      </c>
      <c r="AO160" s="59" t="str">
        <f>IFERROR(VLOOKUP(AN160,'Paid Invoices'!$F$6:$I$381,3,FALSE),"")</f>
        <v/>
      </c>
      <c r="AP160" s="59" t="str">
        <f>IFERROR(VLOOKUP(AN160,'Open Invoices'!$D$1:$E$3000,2,FALSE),"")</f>
        <v/>
      </c>
      <c r="AQ160" s="59">
        <f>IFERROR(VLOOKUP($E160,'Rev June 16'!$D$1:$Z$300,22,FALSE),"-")</f>
        <v>1.43</v>
      </c>
      <c r="AR160" s="59" t="str">
        <f>IFERROR(VLOOKUP($E160,'Rev June 16'!$D$1:$Z$300,4,FALSE),"-")</f>
        <v>WAY2001F6AY</v>
      </c>
      <c r="AS160" s="59" t="str">
        <f>IFERROR(VLOOKUP(AR160,'Paid Invoices'!$F$6:$I$381,3,FALSE),"")</f>
        <v/>
      </c>
      <c r="AT160" s="59" t="str">
        <f>IFERROR(VLOOKUP(AR160,'Open Invoices'!$D$1:$E$3000,2,FALSE),"")</f>
        <v/>
      </c>
      <c r="AU160" s="59">
        <f>IFERROR(VLOOKUP($E160,'May 2016'!$D$1:$Z$300,22,FALSE),"-")</f>
        <v>1.1599999999999999</v>
      </c>
      <c r="AV160" s="59" t="str">
        <f>IFERROR(VLOOKUP($E160,'May 2016'!$D$1:$Z$300,4,FALSE),"-")</f>
        <v>WAY2001E6AX</v>
      </c>
      <c r="AW160" s="59" t="str">
        <f>IFERROR(VLOOKUP(AV160,'Paid Invoices'!$F$6:$I$381,3,FALSE),"")</f>
        <v/>
      </c>
      <c r="AX160" s="59" t="str">
        <f>IFERROR(VLOOKUP(AV160,'Open Invoices'!$D$1:$E$3000,2,FALSE),"")</f>
        <v/>
      </c>
      <c r="AY160" s="59">
        <f>IFERROR(VLOOKUP($E160,'Apr 2016'!$D$1:$Z$300,22,FALSE),"-")</f>
        <v>6.33</v>
      </c>
      <c r="AZ160" s="59" t="str">
        <f>IFERROR(VLOOKUP($E160,'Apr 2016'!$D$1:$Z$300,4,FALSE),"-")</f>
        <v>WAY2001D6AW</v>
      </c>
      <c r="BA160" s="59" t="str">
        <f>IFERROR(VLOOKUP(AZ160,'Paid Invoices'!$F$6:$I$381,3,FALSE),"")</f>
        <v/>
      </c>
      <c r="BB160" s="59" t="str">
        <f>IFERROR(VLOOKUP(AZ160,'Open Invoices'!$D$1:$E$3000,2,FALSE),"")</f>
        <v/>
      </c>
      <c r="BC160" s="59">
        <f>IFERROR(VLOOKUP($E160,'Mar 2016'!$D$1:$Z$300,22,FALSE),"-")</f>
        <v>6.33</v>
      </c>
      <c r="BD160" s="59" t="str">
        <f>IFERROR(VLOOKUP($E160,'Mar 2016'!$D$1:$Z$300,4,FALSE),"-")</f>
        <v>WAY2001C6AS</v>
      </c>
      <c r="BE160" s="59" t="str">
        <f>IFERROR(VLOOKUP(BD160,'Paid Invoices'!$F$6:$I$381,3,FALSE),"")</f>
        <v/>
      </c>
      <c r="BF160" s="59" t="str">
        <f>IFERROR(VLOOKUP(BD160,'Open Invoices'!$D$1:$E$3000,2,FALSE),"")</f>
        <v/>
      </c>
      <c r="BG160" s="59" t="str">
        <f>IFERROR(VLOOKUP($E160,'Feb 2016'!$D$1:$Z$300,22,FALSE),"-")</f>
        <v>-</v>
      </c>
      <c r="BH160" s="59" t="str">
        <f>IFERROR(VLOOKUP($E160,'Feb 2016'!$D$1:$Z$300,4,FALSE),"-")</f>
        <v>-</v>
      </c>
      <c r="BI160" s="59" t="str">
        <f>IFERROR(VLOOKUP(BH160,'Paid Invoices'!$F$6:$I$381,3,FALSE),"")</f>
        <v/>
      </c>
      <c r="BJ160" s="59" t="str">
        <f>IFERROR(VLOOKUP(BH160,'Open Invoices'!$D$1:$E$3000,2,FALSE),"")</f>
        <v/>
      </c>
      <c r="BK160" s="59" t="str">
        <f>IFERROR(VLOOKUP($E160,'Jan 2016'!$D$1:$Z$300,22,FALSE),"-")</f>
        <v>-</v>
      </c>
      <c r="BL160" s="59" t="str">
        <f>IFERROR(VLOOKUP($E160,'Jan 2016'!$D$1:$Z$300,4,FALSE),"-")</f>
        <v>-</v>
      </c>
      <c r="BM160" s="59" t="str">
        <f>IFERROR(VLOOKUP(BL160,'Paid Invoices'!$F$6:$I$381,3,FALSE),"")</f>
        <v/>
      </c>
      <c r="BN160" s="59" t="str">
        <f>IFERROR(VLOOKUP(BL160,'Open Invoices'!$D$1:$E$3000,2,FALSE),"")</f>
        <v/>
      </c>
      <c r="BO160" s="59" t="str">
        <f>IFERROR(VLOOKUP($E160,'Dec 2015'!$D$1:$Z$300,22,FALSE),"-")</f>
        <v>-</v>
      </c>
      <c r="BP160" s="59" t="str">
        <f>IFERROR(VLOOKUP($E160,'Dec 2015'!$D$1:$Z$300,4,FALSE),"-")</f>
        <v>-</v>
      </c>
      <c r="BQ160" s="59" t="str">
        <f>IFERROR(VLOOKUP(BP160,'Paid Invoices'!$F$6:$I$381,3,FALSE),"")</f>
        <v/>
      </c>
      <c r="BR160" s="59" t="str">
        <f>IFERROR(VLOOKUP(BP160,'Open Invoices'!$D$1:$E$3000,2,FALSE),"")</f>
        <v/>
      </c>
      <c r="BS160" s="59" t="str">
        <f>IFERROR(VLOOKUP($E160,'Nov 2015'!$D$1:$Z$300,22,FALSE),"-")</f>
        <v>-</v>
      </c>
      <c r="BT160" s="59" t="str">
        <f>IFERROR(VLOOKUP($E160,'Nov 2015'!$D$1:$Z$300,4,FALSE),"-")</f>
        <v>-</v>
      </c>
      <c r="BU160" s="59" t="str">
        <f>IFERROR(VLOOKUP(BT160,'Paid Invoices'!$F$6:$I$381,3,FALSE),"")</f>
        <v/>
      </c>
      <c r="BV160" s="59" t="str">
        <f>IFERROR(VLOOKUP(BT160,'Open Invoices'!$D$1:$E$3000,2,FALSE),"")</f>
        <v/>
      </c>
      <c r="BW160" s="59" t="str">
        <f>IFERROR(VLOOKUP($E160,'Oct 2015'!$D$1:$Z$300,22,FALSE),"-")</f>
        <v>-</v>
      </c>
      <c r="BX160" s="59" t="str">
        <f>IFERROR(VLOOKUP($E160,'Oct 2015'!$D$1:$Z$300,4,FALSE),"-")</f>
        <v>-</v>
      </c>
      <c r="BY160" s="59" t="str">
        <f>IFERROR(VLOOKUP(BX160,'Paid Invoices'!$F$6:$I$381,3,FALSE),"")</f>
        <v/>
      </c>
      <c r="BZ160" s="59" t="str">
        <f>IFERROR(VLOOKUP(BX160,'Open Invoices'!$D$1:$E$3000,2,FALSE),"")</f>
        <v/>
      </c>
      <c r="CA160" s="59" t="str">
        <f>IFERROR(VLOOKUP($E160,'Sep 2015'!$D$1:$Z$300,22,FALSE),"-")</f>
        <v>-</v>
      </c>
      <c r="CB160" s="59" t="str">
        <f>IFERROR(VLOOKUP($E160,'Sep 2015'!$D$1:$Z$300,4,FALSE),"-")</f>
        <v>-</v>
      </c>
      <c r="CC160" s="59" t="str">
        <f>IFERROR(VLOOKUP(CB160,'Paid Invoices'!$F$6:$I$381,3,FALSE),"")</f>
        <v/>
      </c>
      <c r="CD160" s="59" t="str">
        <f>IFERROR(VLOOKUP(CB160,'Open Invoices'!$D$1:$E$3000,2,FALSE),"")</f>
        <v/>
      </c>
      <c r="CE160" s="52"/>
      <c r="CF160" s="52" t="s">
        <v>2115</v>
      </c>
      <c r="CG160" s="49" t="str">
        <f>IFERROR(IFERROR(VLOOKUP($E160,'Asset Group  All Assets'!$B$1:$C$500,2,FALSE),(VLOOKUP($E160,'Missing-WSU-POs'!$B$1:$D$500,3,FALSE))),"?")</f>
        <v>P0771368</v>
      </c>
      <c r="CH160" s="31" t="str">
        <f t="shared" si="11"/>
        <v>P0771368</v>
      </c>
      <c r="CI160" s="31" t="str">
        <f t="shared" si="10"/>
        <v/>
      </c>
      <c r="CJ160" s="29" t="str">
        <f>IFERROR(IF(VLOOKUP($E160,'Org July 2016 '!$D$1:$Z$500,3,FALSE)=G160,"-","Wrong PO"),"new")</f>
        <v>Wrong PO</v>
      </c>
      <c r="CK160" s="32">
        <f>IF(CJ160="wrong PO",(VLOOKUP($E160,'Org July 2016 '!$D$1:$Z$500,3,FALSE)),"")</f>
        <v>0</v>
      </c>
      <c r="CL160" s="29" t="str">
        <f>IFERROR(IF(VLOOKUP($E160,'Org June 2016 '!$D$1:$Z$500,3,FALSE)=G160,"-","Wrong PO"),"new")</f>
        <v>Wrong PO</v>
      </c>
      <c r="CM160" s="32">
        <f>IF(CL160="wrong PO",(VLOOKUP($E160,'Org June 2016 '!$D$1:$Z$500,3,FALSE)),"")</f>
        <v>0</v>
      </c>
      <c r="CN160" s="29" t="str">
        <f>IFERROR(IF(VLOOKUP($E160,'May 2016'!D159:Z658,3,FALSE)=G160,"-","Wrong PO"),"new")</f>
        <v>new</v>
      </c>
      <c r="CO160" s="32" t="str">
        <f>IF(CN160="wrong PO",(VLOOKUP($E160,'May 2016'!D159:Z658,3,FALSE)),"")</f>
        <v/>
      </c>
      <c r="CP160" s="29" t="str">
        <f>IFERROR(IF(VLOOKUP($E160,'Apr 2016'!$D$1:$Z$500,3,FALSE)=G160,"-","Wrong PO"),"new")</f>
        <v>-</v>
      </c>
      <c r="CQ160" s="32" t="str">
        <f>IF(CP160="wrong PO",(VLOOKUP($E160,'Apr 2016'!$D$1:$Z$500,3,FALSE)),"")</f>
        <v/>
      </c>
      <c r="CR160" s="32" t="str">
        <f>IFERROR(IF(VLOOKUP($E160,'Mar 2016'!$D$1:$Z$500,3,FALSE)=G160,"-","Wrong PO"),"new")</f>
        <v>-</v>
      </c>
      <c r="CS160" s="32" t="str">
        <f>IF(CP160="wrong PO",(VLOOKUP($E160,'Mar 2016'!$D$1:$Z$500,3,FALSE)),"")</f>
        <v/>
      </c>
      <c r="CT160" s="32" t="str">
        <f>IFERROR(IF(VLOOKUP($E160,'Feb 2016'!$D$1:$Z$500,3,FALSE)=G160,"-","Wrong PO"),"new")</f>
        <v>new</v>
      </c>
      <c r="CU160" s="32" t="str">
        <f>IF(CP160="wrong PO",(VLOOKUP($E160,'Feb 2016'!$D$1:$Z$500,3,FALSE)),"")</f>
        <v/>
      </c>
      <c r="CV160" s="29" t="str">
        <f>IFERROR(IF(VLOOKUP($E160,'Jan 2016'!$D$1:$Z$500,3,FALSE)=G160,"-","Wrong PO"),"new")</f>
        <v>new</v>
      </c>
      <c r="CW160" s="32" t="str">
        <f>IF(CV160="wrong PO",(VLOOKUP($E160,'Jan 2016'!$D$1:$Z$500,3,FALSE)),"")</f>
        <v/>
      </c>
      <c r="CX160" s="29" t="str">
        <f>IFERROR(IF(VLOOKUP($E160,'Dec 2015'!$D$1:$Z$500,3,FALSE)=G160,"-","Wrong PO"),"new")</f>
        <v>new</v>
      </c>
      <c r="CY160" s="32" t="str">
        <f>IF(CX160="wrong PO",(VLOOKUP($E160,'Dec 2015'!$D$1:$Z$500,3,FALSE)),"")</f>
        <v/>
      </c>
      <c r="CZ160" s="29" t="str">
        <f>IFERROR(IF(VLOOKUP($E160,'Nov 2015'!$D$1:$Z$500,3,FALSE)=G160,"-","Wrong PO"),"new")</f>
        <v>new</v>
      </c>
      <c r="DA160" s="32" t="str">
        <f>IF(CZ160="wrong PO",(VLOOKUP($E160,'Nov 2015'!$D$1:$Z$500,3,FALSE)),"")</f>
        <v/>
      </c>
      <c r="DB160" s="29" t="str">
        <f>IFERROR(IF(VLOOKUP($E160,'Oct 2015'!$D$1:$Z$500,3,FALSE)=G160,"-","Wrong PO"),"new")</f>
        <v>new</v>
      </c>
      <c r="DC160" s="32" t="str">
        <f>IF(DB160="wrong PO",(VLOOKUP($E160,'Oct 2015'!$D$1:$Z$500,3,FALSE)),"")</f>
        <v/>
      </c>
      <c r="DD160" s="29" t="str">
        <f>IFERROR(IF(VLOOKUP($E160,'Sep 2015'!$D$1:$Z$500,3,FALSE)=G160,"-","Wrong PO"),"new")</f>
        <v>new</v>
      </c>
      <c r="DE160" s="32" t="str">
        <f>IF(DD160="wrong PO",(VLOOKUP($E160,'Sep 2015'!$D$1:$Z$500,3,FALSE)),"")</f>
        <v/>
      </c>
    </row>
    <row r="161" spans="1:109">
      <c r="A161" s="115">
        <v>160</v>
      </c>
      <c r="B161" s="2" t="s">
        <v>841</v>
      </c>
      <c r="C161" s="2" t="s">
        <v>510</v>
      </c>
      <c r="D161" s="2" t="s">
        <v>69</v>
      </c>
      <c r="E161" s="2" t="s">
        <v>243</v>
      </c>
      <c r="F161" s="2" t="s">
        <v>547</v>
      </c>
      <c r="G161" s="21" t="s">
        <v>127</v>
      </c>
      <c r="H161" s="21" t="str">
        <f>IFERROR(VLOOKUP($E161,'Wayne Master'!$B$1:$C$315,2,FALSE),"not on master")</f>
        <v>P0771368</v>
      </c>
      <c r="I161" s="11" t="s">
        <v>2061</v>
      </c>
      <c r="J161" s="3">
        <v>42389</v>
      </c>
      <c r="K161" s="2" t="s">
        <v>39</v>
      </c>
      <c r="L161" s="2" t="s">
        <v>548</v>
      </c>
      <c r="M161" s="2" t="s">
        <v>30</v>
      </c>
      <c r="N161" s="2" t="s">
        <v>31</v>
      </c>
      <c r="O161" s="2" t="s">
        <v>32</v>
      </c>
      <c r="P161" s="4">
        <v>405</v>
      </c>
      <c r="Q161" s="4">
        <v>408</v>
      </c>
      <c r="R161" s="4">
        <v>3</v>
      </c>
      <c r="S161" s="5">
        <v>0.05</v>
      </c>
      <c r="T161" s="4">
        <v>1423</v>
      </c>
      <c r="U161" s="4">
        <v>1556</v>
      </c>
      <c r="V161" s="4">
        <v>133</v>
      </c>
      <c r="W161" s="5">
        <v>7.95</v>
      </c>
      <c r="X161" s="5">
        <v>0</v>
      </c>
      <c r="Y161" s="14">
        <v>8</v>
      </c>
      <c r="Z161" s="14">
        <v>0</v>
      </c>
      <c r="AA161" s="14">
        <v>8</v>
      </c>
      <c r="AB161" s="4">
        <v>24580</v>
      </c>
      <c r="AC161" s="55"/>
      <c r="AD161" s="59">
        <f t="shared" si="12"/>
        <v>99.720000000000013</v>
      </c>
      <c r="AE161" s="59">
        <f t="shared" si="13"/>
        <v>99.944000000000003</v>
      </c>
      <c r="AF161" s="102">
        <f>IFERROR(IFERROR(VLOOKUP($G161,'FPO034'!$J$9:$Q$196,7,FALSE),(VLOOKUP($H161,'FPO034'!$J$9:$Q$196,7,FALSE))),"No PO")</f>
        <v>4580.16</v>
      </c>
      <c r="AG161" s="102">
        <f>IFERROR(IFERROR(VLOOKUP($G161,'FPO034'!$J$9:$Q$196,8,FALSE),(VLOOKUP($H161,'FPO034'!$J$9:$Q$196,8,FALSE))),"No PO")</f>
        <v>0</v>
      </c>
      <c r="AH161" s="102" t="str">
        <f t="shared" si="14"/>
        <v>--</v>
      </c>
      <c r="AI161" s="59">
        <f>IFERROR(VLOOKUP($E161,'Rev2 Aug 16'!$D$1:$Z$300,22,FALSE),"-")</f>
        <v>8</v>
      </c>
      <c r="AJ161" s="59" t="str">
        <f>IFERROR(VLOOKUP($E161,'Rev2 Aug 16'!$D$1:$Z$300,5,FALSE),"-")</f>
        <v>WAY2001H6AY</v>
      </c>
      <c r="AK161" s="59" t="str">
        <f>IFERROR(VLOOKUP(AJ161,'Paid Invoices'!$F$6:$I$381,3,FALSE),"")</f>
        <v/>
      </c>
      <c r="AL161" s="59" t="str">
        <f>IFERROR(VLOOKUP(AJ161,'Open Invoices'!$D$1:$E$3000,2,FALSE),"")</f>
        <v/>
      </c>
      <c r="AM161" s="59">
        <f>IFERROR(VLOOKUP($E161,'Rev2 July 16'!$D$1:$Z$300,22,FALSE),"-")</f>
        <v>6.95</v>
      </c>
      <c r="AN161" s="59" t="str">
        <f>IFERROR(VLOOKUP($E161,'Rev2 July 16'!$D$1:$Z$300,5,FALSE),"-")</f>
        <v>WAY2001G6BA</v>
      </c>
      <c r="AO161" s="59" t="str">
        <f>IFERROR(VLOOKUP(AN161,'Paid Invoices'!$F$6:$I$381,3,FALSE),"")</f>
        <v/>
      </c>
      <c r="AP161" s="59" t="str">
        <f>IFERROR(VLOOKUP(AN161,'Open Invoices'!$D$1:$E$3000,2,FALSE),"")</f>
        <v/>
      </c>
      <c r="AQ161" s="59">
        <f>IFERROR(VLOOKUP($E161,'Rev June 16'!$D$1:$Z$300,22,FALSE),"-")</f>
        <v>11.76</v>
      </c>
      <c r="AR161" s="59" t="str">
        <f>IFERROR(VLOOKUP($E161,'Rev June 16'!$D$1:$Z$300,4,FALSE),"-")</f>
        <v>WAY2001F6AY</v>
      </c>
      <c r="AS161" s="59" t="str">
        <f>IFERROR(VLOOKUP(AR161,'Paid Invoices'!$F$6:$I$381,3,FALSE),"")</f>
        <v/>
      </c>
      <c r="AT161" s="59" t="str">
        <f>IFERROR(VLOOKUP(AR161,'Open Invoices'!$D$1:$E$3000,2,FALSE),"")</f>
        <v/>
      </c>
      <c r="AU161" s="59">
        <f>IFERROR(VLOOKUP($E161,'May 2016'!$D$1:$Z$300,22,FALSE),"-")</f>
        <v>53.72</v>
      </c>
      <c r="AV161" s="59" t="str">
        <f>IFERROR(VLOOKUP($E161,'May 2016'!$D$1:$Z$300,4,FALSE),"-")</f>
        <v>WAY2001E6AX</v>
      </c>
      <c r="AW161" s="59" t="str">
        <f>IFERROR(VLOOKUP(AV161,'Paid Invoices'!$F$6:$I$381,3,FALSE),"")</f>
        <v/>
      </c>
      <c r="AX161" s="59" t="str">
        <f>IFERROR(VLOOKUP(AV161,'Open Invoices'!$D$1:$E$3000,2,FALSE),"")</f>
        <v/>
      </c>
      <c r="AY161" s="59">
        <f>IFERROR(VLOOKUP($E161,'Apr 2016'!$D$1:$Z$300,22,FALSE),"-")</f>
        <v>14.39</v>
      </c>
      <c r="AZ161" s="59" t="str">
        <f>IFERROR(VLOOKUP($E161,'Apr 2016'!$D$1:$Z$300,4,FALSE),"-")</f>
        <v>WAY2001D6AW</v>
      </c>
      <c r="BA161" s="59" t="str">
        <f>IFERROR(VLOOKUP(AZ161,'Paid Invoices'!$F$6:$I$381,3,FALSE),"")</f>
        <v/>
      </c>
      <c r="BB161" s="59" t="str">
        <f>IFERROR(VLOOKUP(AZ161,'Open Invoices'!$D$1:$E$3000,2,FALSE),"")</f>
        <v/>
      </c>
      <c r="BC161" s="59">
        <f>IFERROR(VLOOKUP($E161,'Mar 2016'!$D$1:$Z$300,22,FALSE),"-")</f>
        <v>0</v>
      </c>
      <c r="BD161" s="59" t="str">
        <f>IFERROR(VLOOKUP($E161,'Mar 2016'!$D$1:$Z$300,4,FALSE),"-")</f>
        <v>WAY2001C6AS</v>
      </c>
      <c r="BE161" s="59" t="str">
        <f>IFERROR(VLOOKUP(BD161,'Paid Invoices'!$F$6:$I$381,3,FALSE),"")</f>
        <v/>
      </c>
      <c r="BF161" s="59" t="str">
        <f>IFERROR(VLOOKUP(BD161,'Open Invoices'!$D$1:$E$3000,2,FALSE),"")</f>
        <v/>
      </c>
      <c r="BG161" s="59">
        <f>IFERROR(VLOOKUP($E161,'Feb 2016'!$D$1:$Z$300,22,FALSE),"-")</f>
        <v>4.9000000000000004</v>
      </c>
      <c r="BH161" s="59" t="str">
        <f>IFERROR(VLOOKUP($E161,'Feb 2016'!$D$1:$Z$300,4,FALSE),"-")</f>
        <v>WAY2001B6AL</v>
      </c>
      <c r="BI161" s="59" t="str">
        <f>IFERROR(VLOOKUP(BH161,'Paid Invoices'!$F$6:$I$381,3,FALSE),"")</f>
        <v/>
      </c>
      <c r="BJ161" s="59" t="str">
        <f>IFERROR(VLOOKUP(BH161,'Open Invoices'!$D$1:$E$3000,2,FALSE),"")</f>
        <v/>
      </c>
      <c r="BK161" s="59">
        <f>IFERROR(VLOOKUP($E161,'Jan 2016'!$D$1:$Z$300,22,FALSE),"-")</f>
        <v>0</v>
      </c>
      <c r="BL161" s="59" t="str">
        <f>IFERROR(VLOOKUP($E161,'Jan 2016'!$D$1:$Z$300,4,FALSE),"-")</f>
        <v>WAY2001A6A</v>
      </c>
      <c r="BM161" s="59" t="str">
        <f>IFERROR(VLOOKUP(BL161,'Paid Invoices'!$F$6:$I$381,3,FALSE),"")</f>
        <v/>
      </c>
      <c r="BN161" s="59" t="str">
        <f>IFERROR(VLOOKUP(BL161,'Open Invoices'!$D$1:$E$3000,2,FALSE),"")</f>
        <v/>
      </c>
      <c r="BO161" s="59" t="str">
        <f>IFERROR(VLOOKUP($E161,'Dec 2015'!$D$1:$Z$300,22,FALSE),"-")</f>
        <v>-</v>
      </c>
      <c r="BP161" s="59" t="str">
        <f>IFERROR(VLOOKUP($E161,'Dec 2015'!$D$1:$Z$300,4,FALSE),"-")</f>
        <v>-</v>
      </c>
      <c r="BQ161" s="59" t="str">
        <f>IFERROR(VLOOKUP(BP161,'Paid Invoices'!$F$6:$I$381,3,FALSE),"")</f>
        <v/>
      </c>
      <c r="BR161" s="59" t="str">
        <f>IFERROR(VLOOKUP(BP161,'Open Invoices'!$D$1:$E$3000,2,FALSE),"")</f>
        <v/>
      </c>
      <c r="BS161" s="59" t="str">
        <f>IFERROR(VLOOKUP($E161,'Nov 2015'!$D$1:$Z$300,22,FALSE),"-")</f>
        <v>-</v>
      </c>
      <c r="BT161" s="59" t="str">
        <f>IFERROR(VLOOKUP($E161,'Nov 2015'!$D$1:$Z$300,4,FALSE),"-")</f>
        <v>-</v>
      </c>
      <c r="BU161" s="59" t="str">
        <f>IFERROR(VLOOKUP(BT161,'Paid Invoices'!$F$6:$I$381,3,FALSE),"")</f>
        <v/>
      </c>
      <c r="BV161" s="59" t="str">
        <f>IFERROR(VLOOKUP(BT161,'Open Invoices'!$D$1:$E$3000,2,FALSE),"")</f>
        <v/>
      </c>
      <c r="BW161" s="59" t="str">
        <f>IFERROR(VLOOKUP($E161,'Oct 2015'!$D$1:$Z$300,22,FALSE),"-")</f>
        <v>-</v>
      </c>
      <c r="BX161" s="59" t="str">
        <f>IFERROR(VLOOKUP($E161,'Oct 2015'!$D$1:$Z$300,4,FALSE),"-")</f>
        <v>-</v>
      </c>
      <c r="BY161" s="59" t="str">
        <f>IFERROR(VLOOKUP(BX161,'Paid Invoices'!$F$6:$I$381,3,FALSE),"")</f>
        <v/>
      </c>
      <c r="BZ161" s="59" t="str">
        <f>IFERROR(VLOOKUP(BX161,'Open Invoices'!$D$1:$E$3000,2,FALSE),"")</f>
        <v/>
      </c>
      <c r="CA161" s="59" t="str">
        <f>IFERROR(VLOOKUP($E161,'Sep 2015'!$D$1:$Z$300,22,FALSE),"-")</f>
        <v>-</v>
      </c>
      <c r="CB161" s="59" t="str">
        <f>IFERROR(VLOOKUP($E161,'Sep 2015'!$D$1:$Z$300,4,FALSE),"-")</f>
        <v>-</v>
      </c>
      <c r="CC161" s="59" t="str">
        <f>IFERROR(VLOOKUP(CB161,'Paid Invoices'!$F$6:$I$381,3,FALSE),"")</f>
        <v/>
      </c>
      <c r="CD161" s="59" t="str">
        <f>IFERROR(VLOOKUP(CB161,'Open Invoices'!$D$1:$E$3000,2,FALSE),"")</f>
        <v/>
      </c>
      <c r="CE161" s="52"/>
      <c r="CF161" s="52" t="s">
        <v>2115</v>
      </c>
      <c r="CG161" s="49" t="str">
        <f>IFERROR(IFERROR(VLOOKUP($E161,'Asset Group  All Assets'!$B$1:$C$500,2,FALSE),(VLOOKUP($E161,'Missing-WSU-POs'!$B$1:$D$500,3,FALSE))),"?")</f>
        <v>P0771368</v>
      </c>
      <c r="CH161" s="31" t="str">
        <f t="shared" si="11"/>
        <v>P0771368</v>
      </c>
      <c r="CI161" s="31" t="str">
        <f t="shared" ref="CI161:CI224" si="15">IF(CG161=CH161,"","Wrong PO")</f>
        <v/>
      </c>
      <c r="CJ161" s="29" t="str">
        <f>IFERROR(IF(VLOOKUP($E161,'Org July 2016 '!$D$1:$Z$500,3,FALSE)=G161,"-","Wrong PO"),"new")</f>
        <v>Wrong PO</v>
      </c>
      <c r="CK161" s="32">
        <f>IF(CJ161="wrong PO",(VLOOKUP($E161,'Org July 2016 '!$D$1:$Z$500,3,FALSE)),"")</f>
        <v>0</v>
      </c>
      <c r="CL161" s="29" t="str">
        <f>IFERROR(IF(VLOOKUP($E161,'Org June 2016 '!$D$1:$Z$500,3,FALSE)=G161,"-","Wrong PO"),"new")</f>
        <v>Wrong PO</v>
      </c>
      <c r="CM161" s="32">
        <f>IF(CL161="wrong PO",(VLOOKUP($E161,'Org June 2016 '!$D$1:$Z$500,3,FALSE)),"")</f>
        <v>0</v>
      </c>
      <c r="CN161" s="29" t="str">
        <f>IFERROR(IF(VLOOKUP($E161,'May 2016'!D160:Z659,3,FALSE)=G161,"-","Wrong PO"),"new")</f>
        <v>new</v>
      </c>
      <c r="CO161" s="32" t="str">
        <f>IF(CN161="wrong PO",(VLOOKUP($E161,'May 2016'!D160:Z659,3,FALSE)),"")</f>
        <v/>
      </c>
      <c r="CP161" s="29" t="str">
        <f>IFERROR(IF(VLOOKUP($E161,'Apr 2016'!$D$1:$Z$500,3,FALSE)=G161,"-","Wrong PO"),"new")</f>
        <v>-</v>
      </c>
      <c r="CQ161" s="32" t="str">
        <f>IF(CP161="wrong PO",(VLOOKUP($E161,'Apr 2016'!$D$1:$Z$500,3,FALSE)),"")</f>
        <v/>
      </c>
      <c r="CR161" s="32" t="str">
        <f>IFERROR(IF(VLOOKUP($E161,'Mar 2016'!$D$1:$Z$500,3,FALSE)=G161,"-","Wrong PO"),"new")</f>
        <v>-</v>
      </c>
      <c r="CS161" s="32" t="str">
        <f>IF(CP161="wrong PO",(VLOOKUP($E161,'Mar 2016'!$D$1:$Z$500,3,FALSE)),"")</f>
        <v/>
      </c>
      <c r="CT161" s="32" t="str">
        <f>IFERROR(IF(VLOOKUP($E161,'Feb 2016'!$D$1:$Z$500,3,FALSE)=G161,"-","Wrong PO"),"new")</f>
        <v>-</v>
      </c>
      <c r="CU161" s="32" t="str">
        <f>IF(CP161="wrong PO",(VLOOKUP($E161,'Feb 2016'!$D$1:$Z$500,3,FALSE)),"")</f>
        <v/>
      </c>
      <c r="CV161" s="29" t="str">
        <f>IFERROR(IF(VLOOKUP($E161,'Jan 2016'!$D$1:$Z$500,3,FALSE)=G161,"-","Wrong PO"),"new")</f>
        <v>-</v>
      </c>
      <c r="CW161" s="32" t="str">
        <f>IF(CV161="wrong PO",(VLOOKUP($E161,'Jan 2016'!$D$1:$Z$500,3,FALSE)),"")</f>
        <v/>
      </c>
      <c r="CX161" s="29" t="str">
        <f>IFERROR(IF(VLOOKUP($E161,'Dec 2015'!$D$1:$Z$500,3,FALSE)=G161,"-","Wrong PO"),"new")</f>
        <v>new</v>
      </c>
      <c r="CY161" s="32" t="str">
        <f>IF(CX161="wrong PO",(VLOOKUP($E161,'Dec 2015'!$D$1:$Z$500,3,FALSE)),"")</f>
        <v/>
      </c>
      <c r="CZ161" s="29" t="str">
        <f>IFERROR(IF(VLOOKUP($E161,'Nov 2015'!$D$1:$Z$500,3,FALSE)=G161,"-","Wrong PO"),"new")</f>
        <v>new</v>
      </c>
      <c r="DA161" s="32" t="str">
        <f>IF(CZ161="wrong PO",(VLOOKUP($E161,'Nov 2015'!$D$1:$Z$500,3,FALSE)),"")</f>
        <v/>
      </c>
      <c r="DB161" s="29" t="str">
        <f>IFERROR(IF(VLOOKUP($E161,'Oct 2015'!$D$1:$Z$500,3,FALSE)=G161,"-","Wrong PO"),"new")</f>
        <v>new</v>
      </c>
      <c r="DC161" s="32" t="str">
        <f>IF(DB161="wrong PO",(VLOOKUP($E161,'Oct 2015'!$D$1:$Z$500,3,FALSE)),"")</f>
        <v/>
      </c>
      <c r="DD161" s="29" t="str">
        <f>IFERROR(IF(VLOOKUP($E161,'Sep 2015'!$D$1:$Z$500,3,FALSE)=G161,"-","Wrong PO"),"new")</f>
        <v>new</v>
      </c>
      <c r="DE161" s="32" t="str">
        <f>IF(DD161="wrong PO",(VLOOKUP($E161,'Sep 2015'!$D$1:$Z$500,3,FALSE)),"")</f>
        <v/>
      </c>
    </row>
    <row r="162" spans="1:109">
      <c r="A162" s="115">
        <v>161</v>
      </c>
      <c r="B162" s="2" t="s">
        <v>841</v>
      </c>
      <c r="C162" s="2" t="s">
        <v>510</v>
      </c>
      <c r="D162" s="2" t="s">
        <v>69</v>
      </c>
      <c r="E162" s="2" t="s">
        <v>249</v>
      </c>
      <c r="F162" s="2" t="s">
        <v>549</v>
      </c>
      <c r="G162" s="21" t="s">
        <v>127</v>
      </c>
      <c r="H162" s="21" t="str">
        <f>IFERROR(VLOOKUP($E162,'Wayne Master'!$B$1:$C$315,2,FALSE),"not on master")</f>
        <v>P0771368</v>
      </c>
      <c r="I162" s="11" t="s">
        <v>2061</v>
      </c>
      <c r="J162" s="3">
        <v>42391</v>
      </c>
      <c r="K162" s="2" t="s">
        <v>39</v>
      </c>
      <c r="L162" s="2" t="s">
        <v>550</v>
      </c>
      <c r="M162" s="2" t="s">
        <v>30</v>
      </c>
      <c r="N162" s="2" t="s">
        <v>31</v>
      </c>
      <c r="O162" s="2" t="s">
        <v>32</v>
      </c>
      <c r="P162" s="4">
        <v>11</v>
      </c>
      <c r="Q162" s="4">
        <v>15</v>
      </c>
      <c r="R162" s="4">
        <v>4</v>
      </c>
      <c r="S162" s="5">
        <v>7.0000000000000007E-2</v>
      </c>
      <c r="T162" s="4">
        <v>13</v>
      </c>
      <c r="U162" s="4">
        <v>13</v>
      </c>
      <c r="V162" s="4">
        <v>0</v>
      </c>
      <c r="W162" s="5">
        <v>0</v>
      </c>
      <c r="X162" s="5">
        <v>0</v>
      </c>
      <c r="Y162" s="14">
        <v>7.0000000000000007E-2</v>
      </c>
      <c r="Z162" s="14">
        <v>0</v>
      </c>
      <c r="AA162" s="14">
        <v>7.0000000000000007E-2</v>
      </c>
      <c r="AB162" s="4">
        <v>24580</v>
      </c>
      <c r="AC162" s="55"/>
      <c r="AD162" s="59">
        <f t="shared" si="12"/>
        <v>0.65</v>
      </c>
      <c r="AE162" s="59">
        <f t="shared" si="13"/>
        <v>1.0308999999999999</v>
      </c>
      <c r="AF162" s="102">
        <f>IFERROR(IFERROR(VLOOKUP($G162,'FPO034'!$J$9:$Q$196,7,FALSE),(VLOOKUP($H162,'FPO034'!$J$9:$Q$196,7,FALSE))),"No PO")</f>
        <v>4580.16</v>
      </c>
      <c r="AG162" s="102">
        <f>IFERROR(IFERROR(VLOOKUP($G162,'FPO034'!$J$9:$Q$196,8,FALSE),(VLOOKUP($H162,'FPO034'!$J$9:$Q$196,8,FALSE))),"No PO")</f>
        <v>0</v>
      </c>
      <c r="AH162" s="102" t="str">
        <f t="shared" si="14"/>
        <v>--</v>
      </c>
      <c r="AI162" s="59">
        <f>IFERROR(VLOOKUP($E162,'Rev2 Aug 16'!$D$1:$Z$300,22,FALSE),"-")</f>
        <v>7.0000000000000007E-2</v>
      </c>
      <c r="AJ162" s="59" t="str">
        <f>IFERROR(VLOOKUP($E162,'Rev2 Aug 16'!$D$1:$Z$300,5,FALSE),"-")</f>
        <v>WAY2001H6AY</v>
      </c>
      <c r="AK162" s="59" t="str">
        <f>IFERROR(VLOOKUP(AJ162,'Paid Invoices'!$F$6:$I$381,3,FALSE),"")</f>
        <v/>
      </c>
      <c r="AL162" s="59" t="str">
        <f>IFERROR(VLOOKUP(AJ162,'Open Invoices'!$D$1:$E$3000,2,FALSE),"")</f>
        <v/>
      </c>
      <c r="AM162" s="59">
        <f>IFERROR(VLOOKUP($E162,'Rev2 July 16'!$D$1:$Z$300,22,FALSE),"-")</f>
        <v>7.0000000000000007E-2</v>
      </c>
      <c r="AN162" s="59" t="str">
        <f>IFERROR(VLOOKUP($E162,'Rev2 July 16'!$D$1:$Z$300,5,FALSE),"-")</f>
        <v>WAY2001G6BA</v>
      </c>
      <c r="AO162" s="59" t="str">
        <f>IFERROR(VLOOKUP(AN162,'Paid Invoices'!$F$6:$I$381,3,FALSE),"")</f>
        <v/>
      </c>
      <c r="AP162" s="59" t="str">
        <f>IFERROR(VLOOKUP(AN162,'Open Invoices'!$D$1:$E$3000,2,FALSE),"")</f>
        <v/>
      </c>
      <c r="AQ162" s="59">
        <f>IFERROR(VLOOKUP($E162,'Rev June 16'!$D$1:$Z$300,22,FALSE),"-")</f>
        <v>0</v>
      </c>
      <c r="AR162" s="59" t="str">
        <f>IFERROR(VLOOKUP($E162,'Rev June 16'!$D$1:$Z$300,4,FALSE),"-")</f>
        <v>WAY2001F6AY</v>
      </c>
      <c r="AS162" s="59" t="str">
        <f>IFERROR(VLOOKUP(AR162,'Paid Invoices'!$F$6:$I$381,3,FALSE),"")</f>
        <v/>
      </c>
      <c r="AT162" s="59" t="str">
        <f>IFERROR(VLOOKUP(AR162,'Open Invoices'!$D$1:$E$3000,2,FALSE),"")</f>
        <v/>
      </c>
      <c r="AU162" s="59" t="str">
        <f>IFERROR(VLOOKUP($E162,'May 2016'!$D$1:$Z$300,22,FALSE),"-")</f>
        <v>-</v>
      </c>
      <c r="AV162" s="59" t="str">
        <f>IFERROR(VLOOKUP($E162,'May 2016'!$D$1:$Z$300,4,FALSE),"-")</f>
        <v>-</v>
      </c>
      <c r="AW162" s="59" t="str">
        <f>IFERROR(VLOOKUP(AV162,'Paid Invoices'!$F$6:$I$381,3,FALSE),"")</f>
        <v/>
      </c>
      <c r="AX162" s="59" t="str">
        <f>IFERROR(VLOOKUP(AV162,'Open Invoices'!$D$1:$E$3000,2,FALSE),"")</f>
        <v/>
      </c>
      <c r="AY162" s="59">
        <f>IFERROR(VLOOKUP($E162,'Apr 2016'!$D$1:$Z$300,22,FALSE),"-")</f>
        <v>7.0000000000000007E-2</v>
      </c>
      <c r="AZ162" s="59" t="str">
        <f>IFERROR(VLOOKUP($E162,'Apr 2016'!$D$1:$Z$300,4,FALSE),"-")</f>
        <v>WAY2001D6AW</v>
      </c>
      <c r="BA162" s="59" t="str">
        <f>IFERROR(VLOOKUP(AZ162,'Paid Invoices'!$F$6:$I$381,3,FALSE),"")</f>
        <v/>
      </c>
      <c r="BB162" s="59" t="str">
        <f>IFERROR(VLOOKUP(AZ162,'Open Invoices'!$D$1:$E$3000,2,FALSE),"")</f>
        <v/>
      </c>
      <c r="BC162" s="59">
        <f>IFERROR(VLOOKUP($E162,'Mar 2016'!$D$1:$Z$300,22,FALSE),"-")</f>
        <v>0</v>
      </c>
      <c r="BD162" s="59" t="str">
        <f>IFERROR(VLOOKUP($E162,'Mar 2016'!$D$1:$Z$300,4,FALSE),"-")</f>
        <v>WAY2001C6AS</v>
      </c>
      <c r="BE162" s="59" t="str">
        <f>IFERROR(VLOOKUP(BD162,'Paid Invoices'!$F$6:$I$381,3,FALSE),"")</f>
        <v/>
      </c>
      <c r="BF162" s="59" t="str">
        <f>IFERROR(VLOOKUP(BD162,'Open Invoices'!$D$1:$E$3000,2,FALSE),"")</f>
        <v/>
      </c>
      <c r="BG162" s="59">
        <f>IFERROR(VLOOKUP($E162,'Feb 2016'!$D$1:$Z$300,22,FALSE),"-")</f>
        <v>0.44</v>
      </c>
      <c r="BH162" s="59" t="str">
        <f>IFERROR(VLOOKUP($E162,'Feb 2016'!$D$1:$Z$300,4,FALSE),"-")</f>
        <v>WAY2001B6AL</v>
      </c>
      <c r="BI162" s="59" t="str">
        <f>IFERROR(VLOOKUP(BH162,'Paid Invoices'!$F$6:$I$381,3,FALSE),"")</f>
        <v/>
      </c>
      <c r="BJ162" s="59" t="str">
        <f>IFERROR(VLOOKUP(BH162,'Open Invoices'!$D$1:$E$3000,2,FALSE),"")</f>
        <v/>
      </c>
      <c r="BK162" s="59">
        <f>IFERROR(VLOOKUP($E162,'Jan 2016'!$D$1:$Z$300,22,FALSE),"-")</f>
        <v>0</v>
      </c>
      <c r="BL162" s="59" t="str">
        <f>IFERROR(VLOOKUP($E162,'Jan 2016'!$D$1:$Z$300,4,FALSE),"-")</f>
        <v>WAY2001A6A</v>
      </c>
      <c r="BM162" s="59" t="str">
        <f>IFERROR(VLOOKUP(BL162,'Paid Invoices'!$F$6:$I$381,3,FALSE),"")</f>
        <v/>
      </c>
      <c r="BN162" s="59" t="str">
        <f>IFERROR(VLOOKUP(BL162,'Open Invoices'!$D$1:$E$3000,2,FALSE),"")</f>
        <v/>
      </c>
      <c r="BO162" s="59" t="str">
        <f>IFERROR(VLOOKUP($E162,'Dec 2015'!$D$1:$Z$300,22,FALSE),"-")</f>
        <v>-</v>
      </c>
      <c r="BP162" s="59" t="str">
        <f>IFERROR(VLOOKUP($E162,'Dec 2015'!$D$1:$Z$300,4,FALSE),"-")</f>
        <v>-</v>
      </c>
      <c r="BQ162" s="59" t="str">
        <f>IFERROR(VLOOKUP(BP162,'Paid Invoices'!$F$6:$I$381,3,FALSE),"")</f>
        <v/>
      </c>
      <c r="BR162" s="59" t="str">
        <f>IFERROR(VLOOKUP(BP162,'Open Invoices'!$D$1:$E$3000,2,FALSE),"")</f>
        <v/>
      </c>
      <c r="BS162" s="59" t="str">
        <f>IFERROR(VLOOKUP($E162,'Nov 2015'!$D$1:$Z$300,22,FALSE),"-")</f>
        <v>-</v>
      </c>
      <c r="BT162" s="59" t="str">
        <f>IFERROR(VLOOKUP($E162,'Nov 2015'!$D$1:$Z$300,4,FALSE),"-")</f>
        <v>-</v>
      </c>
      <c r="BU162" s="59" t="str">
        <f>IFERROR(VLOOKUP(BT162,'Paid Invoices'!$F$6:$I$381,3,FALSE),"")</f>
        <v/>
      </c>
      <c r="BV162" s="59" t="str">
        <f>IFERROR(VLOOKUP(BT162,'Open Invoices'!$D$1:$E$3000,2,FALSE),"")</f>
        <v/>
      </c>
      <c r="BW162" s="59" t="str">
        <f>IFERROR(VLOOKUP($E162,'Oct 2015'!$D$1:$Z$300,22,FALSE),"-")</f>
        <v>-</v>
      </c>
      <c r="BX162" s="59" t="str">
        <f>IFERROR(VLOOKUP($E162,'Oct 2015'!$D$1:$Z$300,4,FALSE),"-")</f>
        <v>-</v>
      </c>
      <c r="BY162" s="59" t="str">
        <f>IFERROR(VLOOKUP(BX162,'Paid Invoices'!$F$6:$I$381,3,FALSE),"")</f>
        <v/>
      </c>
      <c r="BZ162" s="59" t="str">
        <f>IFERROR(VLOOKUP(BX162,'Open Invoices'!$D$1:$E$3000,2,FALSE),"")</f>
        <v/>
      </c>
      <c r="CA162" s="59" t="str">
        <f>IFERROR(VLOOKUP($E162,'Sep 2015'!$D$1:$Z$300,22,FALSE),"-")</f>
        <v>-</v>
      </c>
      <c r="CB162" s="59" t="str">
        <f>IFERROR(VLOOKUP($E162,'Sep 2015'!$D$1:$Z$300,4,FALSE),"-")</f>
        <v>-</v>
      </c>
      <c r="CC162" s="59" t="str">
        <f>IFERROR(VLOOKUP(CB162,'Paid Invoices'!$F$6:$I$381,3,FALSE),"")</f>
        <v/>
      </c>
      <c r="CD162" s="59" t="str">
        <f>IFERROR(VLOOKUP(CB162,'Open Invoices'!$D$1:$E$3000,2,FALSE),"")</f>
        <v/>
      </c>
      <c r="CE162" s="52"/>
      <c r="CF162" s="52" t="s">
        <v>2115</v>
      </c>
      <c r="CG162" s="49" t="str">
        <f>IFERROR(IFERROR(VLOOKUP($E162,'Asset Group  All Assets'!$B$1:$C$500,2,FALSE),(VLOOKUP($E162,'Missing-WSU-POs'!$B$1:$D$500,3,FALSE))),"?")</f>
        <v>P0771368</v>
      </c>
      <c r="CH162" s="31" t="str">
        <f t="shared" si="11"/>
        <v>P0771368</v>
      </c>
      <c r="CI162" s="31" t="str">
        <f t="shared" si="15"/>
        <v/>
      </c>
      <c r="CJ162" s="29" t="str">
        <f>IFERROR(IF(VLOOKUP($E162,'Org July 2016 '!$D$1:$Z$500,3,FALSE)=G162,"-","Wrong PO"),"new")</f>
        <v>Wrong PO</v>
      </c>
      <c r="CK162" s="32">
        <f>IF(CJ162="wrong PO",(VLOOKUP($E162,'Org July 2016 '!$D$1:$Z$500,3,FALSE)),"")</f>
        <v>0</v>
      </c>
      <c r="CL162" s="29" t="str">
        <f>IFERROR(IF(VLOOKUP($E162,'Org June 2016 '!$D$1:$Z$500,3,FALSE)=G162,"-","Wrong PO"),"new")</f>
        <v>Wrong PO</v>
      </c>
      <c r="CM162" s="32">
        <f>IF(CL162="wrong PO",(VLOOKUP($E162,'Org June 2016 '!$D$1:$Z$500,3,FALSE)),"")</f>
        <v>0</v>
      </c>
      <c r="CN162" s="29" t="str">
        <f>IFERROR(IF(VLOOKUP($E162,'May 2016'!D161:Z660,3,FALSE)=G162,"-","Wrong PO"),"new")</f>
        <v>new</v>
      </c>
      <c r="CO162" s="32" t="str">
        <f>IF(CN162="wrong PO",(VLOOKUP($E162,'May 2016'!D161:Z660,3,FALSE)),"")</f>
        <v/>
      </c>
      <c r="CP162" s="29" t="str">
        <f>IFERROR(IF(VLOOKUP($E162,'Apr 2016'!$D$1:$Z$500,3,FALSE)=G162,"-","Wrong PO"),"new")</f>
        <v>-</v>
      </c>
      <c r="CQ162" s="32" t="str">
        <f>IF(CP162="wrong PO",(VLOOKUP($E162,'Apr 2016'!$D$1:$Z$500,3,FALSE)),"")</f>
        <v/>
      </c>
      <c r="CR162" s="32" t="str">
        <f>IFERROR(IF(VLOOKUP($E162,'Mar 2016'!$D$1:$Z$500,3,FALSE)=G162,"-","Wrong PO"),"new")</f>
        <v>-</v>
      </c>
      <c r="CS162" s="32" t="str">
        <f>IF(CP162="wrong PO",(VLOOKUP($E162,'Mar 2016'!$D$1:$Z$500,3,FALSE)),"")</f>
        <v/>
      </c>
      <c r="CT162" s="32" t="str">
        <f>IFERROR(IF(VLOOKUP($E162,'Feb 2016'!$D$1:$Z$500,3,FALSE)=G162,"-","Wrong PO"),"new")</f>
        <v>-</v>
      </c>
      <c r="CU162" s="32" t="str">
        <f>IF(CP162="wrong PO",(VLOOKUP($E162,'Feb 2016'!$D$1:$Z$500,3,FALSE)),"")</f>
        <v/>
      </c>
      <c r="CV162" s="29" t="str">
        <f>IFERROR(IF(VLOOKUP($E162,'Jan 2016'!$D$1:$Z$500,3,FALSE)=G162,"-","Wrong PO"),"new")</f>
        <v>-</v>
      </c>
      <c r="CW162" s="32" t="str">
        <f>IF(CV162="wrong PO",(VLOOKUP($E162,'Jan 2016'!$D$1:$Z$500,3,FALSE)),"")</f>
        <v/>
      </c>
      <c r="CX162" s="29" t="str">
        <f>IFERROR(IF(VLOOKUP($E162,'Dec 2015'!$D$1:$Z$500,3,FALSE)=G162,"-","Wrong PO"),"new")</f>
        <v>new</v>
      </c>
      <c r="CY162" s="32" t="str">
        <f>IF(CX162="wrong PO",(VLOOKUP($E162,'Dec 2015'!$D$1:$Z$500,3,FALSE)),"")</f>
        <v/>
      </c>
      <c r="CZ162" s="29" t="str">
        <f>IFERROR(IF(VLOOKUP($E162,'Nov 2015'!$D$1:$Z$500,3,FALSE)=G162,"-","Wrong PO"),"new")</f>
        <v>new</v>
      </c>
      <c r="DA162" s="32" t="str">
        <f>IF(CZ162="wrong PO",(VLOOKUP($E162,'Nov 2015'!$D$1:$Z$500,3,FALSE)),"")</f>
        <v/>
      </c>
      <c r="DB162" s="29" t="str">
        <f>IFERROR(IF(VLOOKUP($E162,'Oct 2015'!$D$1:$Z$500,3,FALSE)=G162,"-","Wrong PO"),"new")</f>
        <v>new</v>
      </c>
      <c r="DC162" s="32" t="str">
        <f>IF(DB162="wrong PO",(VLOOKUP($E162,'Oct 2015'!$D$1:$Z$500,3,FALSE)),"")</f>
        <v/>
      </c>
      <c r="DD162" s="29" t="str">
        <f>IFERROR(IF(VLOOKUP($E162,'Sep 2015'!$D$1:$Z$500,3,FALSE)=G162,"-","Wrong PO"),"new")</f>
        <v>new</v>
      </c>
      <c r="DE162" s="32" t="str">
        <f>IF(DD162="wrong PO",(VLOOKUP($E162,'Sep 2015'!$D$1:$Z$500,3,FALSE)),"")</f>
        <v/>
      </c>
    </row>
    <row r="163" spans="1:109">
      <c r="A163" s="115">
        <v>162</v>
      </c>
      <c r="B163" s="2" t="s">
        <v>841</v>
      </c>
      <c r="C163" s="2" t="s">
        <v>510</v>
      </c>
      <c r="D163" s="2" t="s">
        <v>69</v>
      </c>
      <c r="E163" s="2" t="s">
        <v>250</v>
      </c>
      <c r="F163" s="2" t="s">
        <v>547</v>
      </c>
      <c r="G163" s="21" t="s">
        <v>127</v>
      </c>
      <c r="H163" s="21" t="str">
        <f>IFERROR(VLOOKUP($E163,'Wayne Master'!$B$1:$C$315,2,FALSE),"not on master")</f>
        <v>P0771368</v>
      </c>
      <c r="I163" s="11" t="s">
        <v>2061</v>
      </c>
      <c r="J163" s="3">
        <v>42389</v>
      </c>
      <c r="K163" s="2" t="s">
        <v>39</v>
      </c>
      <c r="L163" s="2" t="s">
        <v>548</v>
      </c>
      <c r="M163" s="2" t="s">
        <v>30</v>
      </c>
      <c r="N163" s="2" t="s">
        <v>31</v>
      </c>
      <c r="O163" s="2" t="s">
        <v>32</v>
      </c>
      <c r="P163" s="4">
        <v>628</v>
      </c>
      <c r="Q163" s="4">
        <v>631</v>
      </c>
      <c r="R163" s="4">
        <v>3</v>
      </c>
      <c r="S163" s="5">
        <v>0.05</v>
      </c>
      <c r="T163" s="4">
        <v>176</v>
      </c>
      <c r="U163" s="4">
        <v>178</v>
      </c>
      <c r="V163" s="4">
        <v>2</v>
      </c>
      <c r="W163" s="5">
        <v>0.12</v>
      </c>
      <c r="X163" s="5">
        <v>0</v>
      </c>
      <c r="Y163" s="14">
        <v>0.17</v>
      </c>
      <c r="Z163" s="14">
        <v>0</v>
      </c>
      <c r="AA163" s="14">
        <v>0.17</v>
      </c>
      <c r="AB163" s="4">
        <v>24580</v>
      </c>
      <c r="AC163" s="55"/>
      <c r="AD163" s="59">
        <f t="shared" si="12"/>
        <v>21.07</v>
      </c>
      <c r="AE163" s="59">
        <f t="shared" si="13"/>
        <v>21.308299999999996</v>
      </c>
      <c r="AF163" s="102">
        <f>IFERROR(IFERROR(VLOOKUP($G163,'FPO034'!$J$9:$Q$196,7,FALSE),(VLOOKUP($H163,'FPO034'!$J$9:$Q$196,7,FALSE))),"No PO")</f>
        <v>4580.16</v>
      </c>
      <c r="AG163" s="102">
        <f>IFERROR(IFERROR(VLOOKUP($G163,'FPO034'!$J$9:$Q$196,8,FALSE),(VLOOKUP($H163,'FPO034'!$J$9:$Q$196,8,FALSE))),"No PO")</f>
        <v>0</v>
      </c>
      <c r="AH163" s="102" t="str">
        <f t="shared" si="14"/>
        <v>--</v>
      </c>
      <c r="AI163" s="59">
        <f>IFERROR(VLOOKUP($E163,'Rev2 Aug 16'!$D$1:$Z$300,22,FALSE),"-")</f>
        <v>0.17</v>
      </c>
      <c r="AJ163" s="59" t="str">
        <f>IFERROR(VLOOKUP($E163,'Rev2 Aug 16'!$D$1:$Z$300,5,FALSE),"-")</f>
        <v>WAY2001H6AY</v>
      </c>
      <c r="AK163" s="59" t="str">
        <f>IFERROR(VLOOKUP(AJ163,'Paid Invoices'!$F$6:$I$381,3,FALSE),"")</f>
        <v/>
      </c>
      <c r="AL163" s="59" t="str">
        <f>IFERROR(VLOOKUP(AJ163,'Open Invoices'!$D$1:$E$3000,2,FALSE),"")</f>
        <v/>
      </c>
      <c r="AM163" s="59">
        <f>IFERROR(VLOOKUP($E163,'Rev2 July 16'!$D$1:$Z$300,22,FALSE),"-")</f>
        <v>12.82</v>
      </c>
      <c r="AN163" s="59" t="str">
        <f>IFERROR(VLOOKUP($E163,'Rev2 July 16'!$D$1:$Z$300,5,FALSE),"-")</f>
        <v>WAY2001G6BA</v>
      </c>
      <c r="AO163" s="59" t="str">
        <f>IFERROR(VLOOKUP(AN163,'Paid Invoices'!$F$6:$I$381,3,FALSE),"")</f>
        <v/>
      </c>
      <c r="AP163" s="59" t="str">
        <f>IFERROR(VLOOKUP(AN163,'Open Invoices'!$D$1:$E$3000,2,FALSE),"")</f>
        <v/>
      </c>
      <c r="AQ163" s="59">
        <f>IFERROR(VLOOKUP($E163,'Rev June 16'!$D$1:$Z$300,22,FALSE),"-")</f>
        <v>0.19</v>
      </c>
      <c r="AR163" s="59" t="str">
        <f>IFERROR(VLOOKUP($E163,'Rev June 16'!$D$1:$Z$300,4,FALSE),"-")</f>
        <v>WAY2001F6AY</v>
      </c>
      <c r="AS163" s="59" t="str">
        <f>IFERROR(VLOOKUP(AR163,'Paid Invoices'!$F$6:$I$381,3,FALSE),"")</f>
        <v/>
      </c>
      <c r="AT163" s="59" t="str">
        <f>IFERROR(VLOOKUP(AR163,'Open Invoices'!$D$1:$E$3000,2,FALSE),"")</f>
        <v/>
      </c>
      <c r="AU163" s="59">
        <f>IFERROR(VLOOKUP($E163,'May 2016'!$D$1:$Z$300,22,FALSE),"-")</f>
        <v>4.99</v>
      </c>
      <c r="AV163" s="59" t="str">
        <f>IFERROR(VLOOKUP($E163,'May 2016'!$D$1:$Z$300,4,FALSE),"-")</f>
        <v>WAY2001E6AX</v>
      </c>
      <c r="AW163" s="59" t="str">
        <f>IFERROR(VLOOKUP(AV163,'Paid Invoices'!$F$6:$I$381,3,FALSE),"")</f>
        <v/>
      </c>
      <c r="AX163" s="59" t="str">
        <f>IFERROR(VLOOKUP(AV163,'Open Invoices'!$D$1:$E$3000,2,FALSE),"")</f>
        <v/>
      </c>
      <c r="AY163" s="59">
        <f>IFERROR(VLOOKUP($E163,'Apr 2016'!$D$1:$Z$300,22,FALSE),"-")</f>
        <v>0.35</v>
      </c>
      <c r="AZ163" s="59" t="str">
        <f>IFERROR(VLOOKUP($E163,'Apr 2016'!$D$1:$Z$300,4,FALSE),"-")</f>
        <v>WAY2001D6AW</v>
      </c>
      <c r="BA163" s="59" t="str">
        <f>IFERROR(VLOOKUP(AZ163,'Paid Invoices'!$F$6:$I$381,3,FALSE),"")</f>
        <v/>
      </c>
      <c r="BB163" s="59" t="str">
        <f>IFERROR(VLOOKUP(AZ163,'Open Invoices'!$D$1:$E$3000,2,FALSE),"")</f>
        <v/>
      </c>
      <c r="BC163" s="59">
        <f>IFERROR(VLOOKUP($E163,'Mar 2016'!$D$1:$Z$300,22,FALSE),"-")</f>
        <v>0.06</v>
      </c>
      <c r="BD163" s="59" t="str">
        <f>IFERROR(VLOOKUP($E163,'Mar 2016'!$D$1:$Z$300,4,FALSE),"-")</f>
        <v>WAY2001C6AS</v>
      </c>
      <c r="BE163" s="59" t="str">
        <f>IFERROR(VLOOKUP(BD163,'Paid Invoices'!$F$6:$I$381,3,FALSE),"")</f>
        <v/>
      </c>
      <c r="BF163" s="59" t="str">
        <f>IFERROR(VLOOKUP(BD163,'Open Invoices'!$D$1:$E$3000,2,FALSE),"")</f>
        <v/>
      </c>
      <c r="BG163" s="59">
        <f>IFERROR(VLOOKUP($E163,'Feb 2016'!$D$1:$Z$300,22,FALSE),"-")</f>
        <v>2.4900000000000002</v>
      </c>
      <c r="BH163" s="59" t="str">
        <f>IFERROR(VLOOKUP($E163,'Feb 2016'!$D$1:$Z$300,4,FALSE),"-")</f>
        <v>WAY2001B6AL</v>
      </c>
      <c r="BI163" s="59" t="str">
        <f>IFERROR(VLOOKUP(BH163,'Paid Invoices'!$F$6:$I$381,3,FALSE),"")</f>
        <v/>
      </c>
      <c r="BJ163" s="59" t="str">
        <f>IFERROR(VLOOKUP(BH163,'Open Invoices'!$D$1:$E$3000,2,FALSE),"")</f>
        <v/>
      </c>
      <c r="BK163" s="59">
        <f>IFERROR(VLOOKUP($E163,'Jan 2016'!$D$1:$Z$300,22,FALSE),"-")</f>
        <v>0</v>
      </c>
      <c r="BL163" s="59" t="str">
        <f>IFERROR(VLOOKUP($E163,'Jan 2016'!$D$1:$Z$300,4,FALSE),"-")</f>
        <v>WAY2001A6A</v>
      </c>
      <c r="BM163" s="59" t="str">
        <f>IFERROR(VLOOKUP(BL163,'Paid Invoices'!$F$6:$I$381,3,FALSE),"")</f>
        <v/>
      </c>
      <c r="BN163" s="59" t="str">
        <f>IFERROR(VLOOKUP(BL163,'Open Invoices'!$D$1:$E$3000,2,FALSE),"")</f>
        <v/>
      </c>
      <c r="BO163" s="59" t="str">
        <f>IFERROR(VLOOKUP($E163,'Dec 2015'!$D$1:$Z$300,22,FALSE),"-")</f>
        <v>-</v>
      </c>
      <c r="BP163" s="59" t="str">
        <f>IFERROR(VLOOKUP($E163,'Dec 2015'!$D$1:$Z$300,4,FALSE),"-")</f>
        <v>-</v>
      </c>
      <c r="BQ163" s="59" t="str">
        <f>IFERROR(VLOOKUP(BP163,'Paid Invoices'!$F$6:$I$381,3,FALSE),"")</f>
        <v/>
      </c>
      <c r="BR163" s="59" t="str">
        <f>IFERROR(VLOOKUP(BP163,'Open Invoices'!$D$1:$E$3000,2,FALSE),"")</f>
        <v/>
      </c>
      <c r="BS163" s="59" t="str">
        <f>IFERROR(VLOOKUP($E163,'Nov 2015'!$D$1:$Z$300,22,FALSE),"-")</f>
        <v>-</v>
      </c>
      <c r="BT163" s="59" t="str">
        <f>IFERROR(VLOOKUP($E163,'Nov 2015'!$D$1:$Z$300,4,FALSE),"-")</f>
        <v>-</v>
      </c>
      <c r="BU163" s="59" t="str">
        <f>IFERROR(VLOOKUP(BT163,'Paid Invoices'!$F$6:$I$381,3,FALSE),"")</f>
        <v/>
      </c>
      <c r="BV163" s="59" t="str">
        <f>IFERROR(VLOOKUP(BT163,'Open Invoices'!$D$1:$E$3000,2,FALSE),"")</f>
        <v/>
      </c>
      <c r="BW163" s="59" t="str">
        <f>IFERROR(VLOOKUP($E163,'Oct 2015'!$D$1:$Z$300,22,FALSE),"-")</f>
        <v>-</v>
      </c>
      <c r="BX163" s="59" t="str">
        <f>IFERROR(VLOOKUP($E163,'Oct 2015'!$D$1:$Z$300,4,FALSE),"-")</f>
        <v>-</v>
      </c>
      <c r="BY163" s="59" t="str">
        <f>IFERROR(VLOOKUP(BX163,'Paid Invoices'!$F$6:$I$381,3,FALSE),"")</f>
        <v/>
      </c>
      <c r="BZ163" s="59" t="str">
        <f>IFERROR(VLOOKUP(BX163,'Open Invoices'!$D$1:$E$3000,2,FALSE),"")</f>
        <v/>
      </c>
      <c r="CA163" s="59" t="str">
        <f>IFERROR(VLOOKUP($E163,'Sep 2015'!$D$1:$Z$300,22,FALSE),"-")</f>
        <v>-</v>
      </c>
      <c r="CB163" s="59" t="str">
        <f>IFERROR(VLOOKUP($E163,'Sep 2015'!$D$1:$Z$300,4,FALSE),"-")</f>
        <v>-</v>
      </c>
      <c r="CC163" s="59" t="str">
        <f>IFERROR(VLOOKUP(CB163,'Paid Invoices'!$F$6:$I$381,3,FALSE),"")</f>
        <v/>
      </c>
      <c r="CD163" s="59" t="str">
        <f>IFERROR(VLOOKUP(CB163,'Open Invoices'!$D$1:$E$3000,2,FALSE),"")</f>
        <v/>
      </c>
      <c r="CE163" s="52"/>
      <c r="CF163" s="52" t="s">
        <v>2115</v>
      </c>
      <c r="CG163" s="49" t="str">
        <f>IFERROR(IFERROR(VLOOKUP($E163,'Asset Group  All Assets'!$B$1:$C$500,2,FALSE),(VLOOKUP($E163,'Missing-WSU-POs'!$B$1:$D$500,3,FALSE))),"?")</f>
        <v>P0771368</v>
      </c>
      <c r="CH163" s="31" t="str">
        <f t="shared" si="11"/>
        <v>P0771368</v>
      </c>
      <c r="CI163" s="31" t="str">
        <f t="shared" si="15"/>
        <v/>
      </c>
      <c r="CJ163" s="29" t="str">
        <f>IFERROR(IF(VLOOKUP($E163,'Org July 2016 '!$D$1:$Z$500,3,FALSE)=G163,"-","Wrong PO"),"new")</f>
        <v>Wrong PO</v>
      </c>
      <c r="CK163" s="32">
        <f>IF(CJ163="wrong PO",(VLOOKUP($E163,'Org July 2016 '!$D$1:$Z$500,3,FALSE)),"")</f>
        <v>0</v>
      </c>
      <c r="CL163" s="29" t="str">
        <f>IFERROR(IF(VLOOKUP($E163,'Org June 2016 '!$D$1:$Z$500,3,FALSE)=G163,"-","Wrong PO"),"new")</f>
        <v>Wrong PO</v>
      </c>
      <c r="CM163" s="32">
        <f>IF(CL163="wrong PO",(VLOOKUP($E163,'Org June 2016 '!$D$1:$Z$500,3,FALSE)),"")</f>
        <v>0</v>
      </c>
      <c r="CN163" s="29" t="str">
        <f>IFERROR(IF(VLOOKUP($E163,'May 2016'!D162:Z661,3,FALSE)=G163,"-","Wrong PO"),"new")</f>
        <v>new</v>
      </c>
      <c r="CO163" s="32" t="str">
        <f>IF(CN163="wrong PO",(VLOOKUP($E163,'May 2016'!D162:Z661,3,FALSE)),"")</f>
        <v/>
      </c>
      <c r="CP163" s="29" t="str">
        <f>IFERROR(IF(VLOOKUP($E163,'Apr 2016'!$D$1:$Z$500,3,FALSE)=G163,"-","Wrong PO"),"new")</f>
        <v>-</v>
      </c>
      <c r="CQ163" s="32" t="str">
        <f>IF(CP163="wrong PO",(VLOOKUP($E163,'Apr 2016'!$D$1:$Z$500,3,FALSE)),"")</f>
        <v/>
      </c>
      <c r="CR163" s="32" t="str">
        <f>IFERROR(IF(VLOOKUP($E163,'Mar 2016'!$D$1:$Z$500,3,FALSE)=G163,"-","Wrong PO"),"new")</f>
        <v>-</v>
      </c>
      <c r="CS163" s="32" t="str">
        <f>IF(CP163="wrong PO",(VLOOKUP($E163,'Mar 2016'!$D$1:$Z$500,3,FALSE)),"")</f>
        <v/>
      </c>
      <c r="CT163" s="32" t="str">
        <f>IFERROR(IF(VLOOKUP($E163,'Feb 2016'!$D$1:$Z$500,3,FALSE)=G163,"-","Wrong PO"),"new")</f>
        <v>-</v>
      </c>
      <c r="CU163" s="32" t="str">
        <f>IF(CP163="wrong PO",(VLOOKUP($E163,'Feb 2016'!$D$1:$Z$500,3,FALSE)),"")</f>
        <v/>
      </c>
      <c r="CV163" s="29" t="str">
        <f>IFERROR(IF(VLOOKUP($E163,'Jan 2016'!$D$1:$Z$500,3,FALSE)=G163,"-","Wrong PO"),"new")</f>
        <v>-</v>
      </c>
      <c r="CW163" s="32" t="str">
        <f>IF(CV163="wrong PO",(VLOOKUP($E163,'Jan 2016'!$D$1:$Z$500,3,FALSE)),"")</f>
        <v/>
      </c>
      <c r="CX163" s="29" t="str">
        <f>IFERROR(IF(VLOOKUP($E163,'Dec 2015'!$D$1:$Z$500,3,FALSE)=G163,"-","Wrong PO"),"new")</f>
        <v>new</v>
      </c>
      <c r="CY163" s="32" t="str">
        <f>IF(CX163="wrong PO",(VLOOKUP($E163,'Dec 2015'!$D$1:$Z$500,3,FALSE)),"")</f>
        <v/>
      </c>
      <c r="CZ163" s="29" t="str">
        <f>IFERROR(IF(VLOOKUP($E163,'Nov 2015'!$D$1:$Z$500,3,FALSE)=G163,"-","Wrong PO"),"new")</f>
        <v>new</v>
      </c>
      <c r="DA163" s="32" t="str">
        <f>IF(CZ163="wrong PO",(VLOOKUP($E163,'Nov 2015'!$D$1:$Z$500,3,FALSE)),"")</f>
        <v/>
      </c>
      <c r="DB163" s="29" t="str">
        <f>IFERROR(IF(VLOOKUP($E163,'Oct 2015'!$D$1:$Z$500,3,FALSE)=G163,"-","Wrong PO"),"new")</f>
        <v>new</v>
      </c>
      <c r="DC163" s="32" t="str">
        <f>IF(DB163="wrong PO",(VLOOKUP($E163,'Oct 2015'!$D$1:$Z$500,3,FALSE)),"")</f>
        <v/>
      </c>
      <c r="DD163" s="29" t="str">
        <f>IFERROR(IF(VLOOKUP($E163,'Sep 2015'!$D$1:$Z$500,3,FALSE)=G163,"-","Wrong PO"),"new")</f>
        <v>new</v>
      </c>
      <c r="DE163" s="32" t="str">
        <f>IF(DD163="wrong PO",(VLOOKUP($E163,'Sep 2015'!$D$1:$Z$500,3,FALSE)),"")</f>
        <v/>
      </c>
    </row>
    <row r="164" spans="1:109">
      <c r="A164" s="115">
        <v>163</v>
      </c>
      <c r="B164" s="2" t="s">
        <v>841</v>
      </c>
      <c r="C164" s="2" t="s">
        <v>510</v>
      </c>
      <c r="D164" s="2" t="s">
        <v>69</v>
      </c>
      <c r="E164" s="2" t="s">
        <v>251</v>
      </c>
      <c r="F164" s="2" t="s">
        <v>547</v>
      </c>
      <c r="G164" s="21" t="s">
        <v>127</v>
      </c>
      <c r="H164" s="21" t="str">
        <f>IFERROR(VLOOKUP($E164,'Wayne Master'!$B$1:$C$315,2,FALSE),"not on master")</f>
        <v>P0771368</v>
      </c>
      <c r="I164" s="11" t="s">
        <v>2061</v>
      </c>
      <c r="J164" s="3">
        <v>42389</v>
      </c>
      <c r="K164" s="2" t="s">
        <v>39</v>
      </c>
      <c r="L164" s="2" t="s">
        <v>548</v>
      </c>
      <c r="M164" s="2" t="s">
        <v>30</v>
      </c>
      <c r="N164" s="2" t="s">
        <v>31</v>
      </c>
      <c r="O164" s="2" t="s">
        <v>32</v>
      </c>
      <c r="P164" s="4">
        <v>241</v>
      </c>
      <c r="Q164" s="4">
        <v>242</v>
      </c>
      <c r="R164" s="4">
        <v>1</v>
      </c>
      <c r="S164" s="5">
        <v>0.02</v>
      </c>
      <c r="T164" s="4">
        <v>129</v>
      </c>
      <c r="U164" s="4">
        <v>140</v>
      </c>
      <c r="V164" s="4">
        <v>11</v>
      </c>
      <c r="W164" s="5">
        <v>0.66</v>
      </c>
      <c r="X164" s="5">
        <v>0</v>
      </c>
      <c r="Y164" s="14">
        <v>0.68</v>
      </c>
      <c r="Z164" s="14">
        <v>0</v>
      </c>
      <c r="AA164" s="14">
        <v>0.68</v>
      </c>
      <c r="AB164" s="4">
        <v>24580</v>
      </c>
      <c r="AC164" s="55"/>
      <c r="AD164" s="59">
        <f t="shared" si="12"/>
        <v>12.25</v>
      </c>
      <c r="AE164" s="59">
        <f t="shared" si="13"/>
        <v>12.4618</v>
      </c>
      <c r="AF164" s="102">
        <f>IFERROR(IFERROR(VLOOKUP($G164,'FPO034'!$J$9:$Q$196,7,FALSE),(VLOOKUP($H164,'FPO034'!$J$9:$Q$196,7,FALSE))),"No PO")</f>
        <v>4580.16</v>
      </c>
      <c r="AG164" s="102">
        <f>IFERROR(IFERROR(VLOOKUP($G164,'FPO034'!$J$9:$Q$196,8,FALSE),(VLOOKUP($H164,'FPO034'!$J$9:$Q$196,8,FALSE))),"No PO")</f>
        <v>0</v>
      </c>
      <c r="AH164" s="102" t="str">
        <f t="shared" si="14"/>
        <v>--</v>
      </c>
      <c r="AI164" s="59">
        <f>IFERROR(VLOOKUP($E164,'Rev2 Aug 16'!$D$1:$Z$300,22,FALSE),"-")</f>
        <v>0.68</v>
      </c>
      <c r="AJ164" s="59" t="str">
        <f>IFERROR(VLOOKUP($E164,'Rev2 Aug 16'!$D$1:$Z$300,5,FALSE),"-")</f>
        <v>WAY2001H6AY</v>
      </c>
      <c r="AK164" s="59" t="str">
        <f>IFERROR(VLOOKUP(AJ164,'Paid Invoices'!$F$6:$I$381,3,FALSE),"")</f>
        <v/>
      </c>
      <c r="AL164" s="59" t="str">
        <f>IFERROR(VLOOKUP(AJ164,'Open Invoices'!$D$1:$E$3000,2,FALSE),"")</f>
        <v/>
      </c>
      <c r="AM164" s="59">
        <f>IFERROR(VLOOKUP($E164,'Rev2 July 16'!$D$1:$Z$300,22,FALSE),"-")</f>
        <v>0.91</v>
      </c>
      <c r="AN164" s="59" t="str">
        <f>IFERROR(VLOOKUP($E164,'Rev2 July 16'!$D$1:$Z$300,5,FALSE),"-")</f>
        <v>WAY2001G6BA</v>
      </c>
      <c r="AO164" s="59" t="str">
        <f>IFERROR(VLOOKUP(AN164,'Paid Invoices'!$F$6:$I$381,3,FALSE),"")</f>
        <v/>
      </c>
      <c r="AP164" s="59" t="str">
        <f>IFERROR(VLOOKUP(AN164,'Open Invoices'!$D$1:$E$3000,2,FALSE),"")</f>
        <v/>
      </c>
      <c r="AQ164" s="59">
        <f>IFERROR(VLOOKUP($E164,'Rev June 16'!$D$1:$Z$300,22,FALSE),"-")</f>
        <v>0.28999999999999998</v>
      </c>
      <c r="AR164" s="59" t="str">
        <f>IFERROR(VLOOKUP($E164,'Rev June 16'!$D$1:$Z$300,4,FALSE),"-")</f>
        <v>WAY2001F6AY</v>
      </c>
      <c r="AS164" s="59" t="str">
        <f>IFERROR(VLOOKUP(AR164,'Paid Invoices'!$F$6:$I$381,3,FALSE),"")</f>
        <v/>
      </c>
      <c r="AT164" s="59" t="str">
        <f>IFERROR(VLOOKUP(AR164,'Open Invoices'!$D$1:$E$3000,2,FALSE),"")</f>
        <v/>
      </c>
      <c r="AU164" s="59">
        <f>IFERROR(VLOOKUP($E164,'May 2016'!$D$1:$Z$300,22,FALSE),"-")</f>
        <v>1.6</v>
      </c>
      <c r="AV164" s="59" t="str">
        <f>IFERROR(VLOOKUP($E164,'May 2016'!$D$1:$Z$300,4,FALSE),"-")</f>
        <v>WAY2001E6AX</v>
      </c>
      <c r="AW164" s="59" t="str">
        <f>IFERROR(VLOOKUP(AV164,'Paid Invoices'!$F$6:$I$381,3,FALSE),"")</f>
        <v/>
      </c>
      <c r="AX164" s="59" t="str">
        <f>IFERROR(VLOOKUP(AV164,'Open Invoices'!$D$1:$E$3000,2,FALSE),"")</f>
        <v/>
      </c>
      <c r="AY164" s="59">
        <f>IFERROR(VLOOKUP($E164,'Apr 2016'!$D$1:$Z$300,22,FALSE),"-")</f>
        <v>4.41</v>
      </c>
      <c r="AZ164" s="59" t="str">
        <f>IFERROR(VLOOKUP($E164,'Apr 2016'!$D$1:$Z$300,4,FALSE),"-")</f>
        <v>WAY2001D6AW</v>
      </c>
      <c r="BA164" s="59" t="str">
        <f>IFERROR(VLOOKUP(AZ164,'Paid Invoices'!$F$6:$I$381,3,FALSE),"")</f>
        <v/>
      </c>
      <c r="BB164" s="59" t="str">
        <f>IFERROR(VLOOKUP(AZ164,'Open Invoices'!$D$1:$E$3000,2,FALSE),"")</f>
        <v/>
      </c>
      <c r="BC164" s="59">
        <f>IFERROR(VLOOKUP($E164,'Mar 2016'!$D$1:$Z$300,22,FALSE),"-")</f>
        <v>0.48</v>
      </c>
      <c r="BD164" s="59" t="str">
        <f>IFERROR(VLOOKUP($E164,'Mar 2016'!$D$1:$Z$300,4,FALSE),"-")</f>
        <v>WAY2001C6AS</v>
      </c>
      <c r="BE164" s="59" t="str">
        <f>IFERROR(VLOOKUP(BD164,'Paid Invoices'!$F$6:$I$381,3,FALSE),"")</f>
        <v/>
      </c>
      <c r="BF164" s="59" t="str">
        <f>IFERROR(VLOOKUP(BD164,'Open Invoices'!$D$1:$E$3000,2,FALSE),"")</f>
        <v/>
      </c>
      <c r="BG164" s="59">
        <f>IFERROR(VLOOKUP($E164,'Feb 2016'!$D$1:$Z$300,22,FALSE),"-")</f>
        <v>3.88</v>
      </c>
      <c r="BH164" s="59" t="str">
        <f>IFERROR(VLOOKUP($E164,'Feb 2016'!$D$1:$Z$300,4,FALSE),"-")</f>
        <v>WAY2001B6AL</v>
      </c>
      <c r="BI164" s="59" t="str">
        <f>IFERROR(VLOOKUP(BH164,'Paid Invoices'!$F$6:$I$381,3,FALSE),"")</f>
        <v/>
      </c>
      <c r="BJ164" s="59" t="str">
        <f>IFERROR(VLOOKUP(BH164,'Open Invoices'!$D$1:$E$3000,2,FALSE),"")</f>
        <v/>
      </c>
      <c r="BK164" s="59">
        <f>IFERROR(VLOOKUP($E164,'Jan 2016'!$D$1:$Z$300,22,FALSE),"-")</f>
        <v>0</v>
      </c>
      <c r="BL164" s="59" t="str">
        <f>IFERROR(VLOOKUP($E164,'Jan 2016'!$D$1:$Z$300,4,FALSE),"-")</f>
        <v>WAY2001A6A</v>
      </c>
      <c r="BM164" s="59" t="str">
        <f>IFERROR(VLOOKUP(BL164,'Paid Invoices'!$F$6:$I$381,3,FALSE),"")</f>
        <v/>
      </c>
      <c r="BN164" s="59" t="str">
        <f>IFERROR(VLOOKUP(BL164,'Open Invoices'!$D$1:$E$3000,2,FALSE),"")</f>
        <v/>
      </c>
      <c r="BO164" s="59" t="str">
        <f>IFERROR(VLOOKUP($E164,'Dec 2015'!$D$1:$Z$300,22,FALSE),"-")</f>
        <v>-</v>
      </c>
      <c r="BP164" s="59" t="str">
        <f>IFERROR(VLOOKUP($E164,'Dec 2015'!$D$1:$Z$300,4,FALSE),"-")</f>
        <v>-</v>
      </c>
      <c r="BQ164" s="59" t="str">
        <f>IFERROR(VLOOKUP(BP164,'Paid Invoices'!$F$6:$I$381,3,FALSE),"")</f>
        <v/>
      </c>
      <c r="BR164" s="59" t="str">
        <f>IFERROR(VLOOKUP(BP164,'Open Invoices'!$D$1:$E$3000,2,FALSE),"")</f>
        <v/>
      </c>
      <c r="BS164" s="59" t="str">
        <f>IFERROR(VLOOKUP($E164,'Nov 2015'!$D$1:$Z$300,22,FALSE),"-")</f>
        <v>-</v>
      </c>
      <c r="BT164" s="59" t="str">
        <f>IFERROR(VLOOKUP($E164,'Nov 2015'!$D$1:$Z$300,4,FALSE),"-")</f>
        <v>-</v>
      </c>
      <c r="BU164" s="59" t="str">
        <f>IFERROR(VLOOKUP(BT164,'Paid Invoices'!$F$6:$I$381,3,FALSE),"")</f>
        <v/>
      </c>
      <c r="BV164" s="59" t="str">
        <f>IFERROR(VLOOKUP(BT164,'Open Invoices'!$D$1:$E$3000,2,FALSE),"")</f>
        <v/>
      </c>
      <c r="BW164" s="59" t="str">
        <f>IFERROR(VLOOKUP($E164,'Oct 2015'!$D$1:$Z$300,22,FALSE),"-")</f>
        <v>-</v>
      </c>
      <c r="BX164" s="59" t="str">
        <f>IFERROR(VLOOKUP($E164,'Oct 2015'!$D$1:$Z$300,4,FALSE),"-")</f>
        <v>-</v>
      </c>
      <c r="BY164" s="59" t="str">
        <f>IFERROR(VLOOKUP(BX164,'Paid Invoices'!$F$6:$I$381,3,FALSE),"")</f>
        <v/>
      </c>
      <c r="BZ164" s="59" t="str">
        <f>IFERROR(VLOOKUP(BX164,'Open Invoices'!$D$1:$E$3000,2,FALSE),"")</f>
        <v/>
      </c>
      <c r="CA164" s="59" t="str">
        <f>IFERROR(VLOOKUP($E164,'Sep 2015'!$D$1:$Z$300,22,FALSE),"-")</f>
        <v>-</v>
      </c>
      <c r="CB164" s="59" t="str">
        <f>IFERROR(VLOOKUP($E164,'Sep 2015'!$D$1:$Z$300,4,FALSE),"-")</f>
        <v>-</v>
      </c>
      <c r="CC164" s="59" t="str">
        <f>IFERROR(VLOOKUP(CB164,'Paid Invoices'!$F$6:$I$381,3,FALSE),"")</f>
        <v/>
      </c>
      <c r="CD164" s="59" t="str">
        <f>IFERROR(VLOOKUP(CB164,'Open Invoices'!$D$1:$E$3000,2,FALSE),"")</f>
        <v/>
      </c>
      <c r="CE164" s="52"/>
      <c r="CF164" s="52" t="s">
        <v>2115</v>
      </c>
      <c r="CG164" s="49" t="str">
        <f>IFERROR(IFERROR(VLOOKUP($E164,'Asset Group  All Assets'!$B$1:$C$500,2,FALSE),(VLOOKUP($E164,'Missing-WSU-POs'!$B$1:$D$500,3,FALSE))),"?")</f>
        <v>P0771368</v>
      </c>
      <c r="CH164" s="31" t="str">
        <f t="shared" si="11"/>
        <v>P0771368</v>
      </c>
      <c r="CI164" s="31" t="str">
        <f t="shared" si="15"/>
        <v/>
      </c>
      <c r="CJ164" s="29" t="str">
        <f>IFERROR(IF(VLOOKUP($E164,'Org July 2016 '!$D$1:$Z$500,3,FALSE)=G164,"-","Wrong PO"),"new")</f>
        <v>Wrong PO</v>
      </c>
      <c r="CK164" s="32">
        <f>IF(CJ164="wrong PO",(VLOOKUP($E164,'Org July 2016 '!$D$1:$Z$500,3,FALSE)),"")</f>
        <v>0</v>
      </c>
      <c r="CL164" s="29" t="str">
        <f>IFERROR(IF(VLOOKUP($E164,'Org June 2016 '!$D$1:$Z$500,3,FALSE)=G164,"-","Wrong PO"),"new")</f>
        <v>Wrong PO</v>
      </c>
      <c r="CM164" s="32">
        <f>IF(CL164="wrong PO",(VLOOKUP($E164,'Org June 2016 '!$D$1:$Z$500,3,FALSE)),"")</f>
        <v>0</v>
      </c>
      <c r="CN164" s="29" t="str">
        <f>IFERROR(IF(VLOOKUP($E164,'May 2016'!D163:Z662,3,FALSE)=G164,"-","Wrong PO"),"new")</f>
        <v>new</v>
      </c>
      <c r="CO164" s="32" t="str">
        <f>IF(CN164="wrong PO",(VLOOKUP($E164,'May 2016'!D163:Z662,3,FALSE)),"")</f>
        <v/>
      </c>
      <c r="CP164" s="29" t="str">
        <f>IFERROR(IF(VLOOKUP($E164,'Apr 2016'!$D$1:$Z$500,3,FALSE)=G164,"-","Wrong PO"),"new")</f>
        <v>-</v>
      </c>
      <c r="CQ164" s="32" t="str">
        <f>IF(CP164="wrong PO",(VLOOKUP($E164,'Apr 2016'!$D$1:$Z$500,3,FALSE)),"")</f>
        <v/>
      </c>
      <c r="CR164" s="32" t="str">
        <f>IFERROR(IF(VLOOKUP($E164,'Mar 2016'!$D$1:$Z$500,3,FALSE)=G164,"-","Wrong PO"),"new")</f>
        <v>-</v>
      </c>
      <c r="CS164" s="32" t="str">
        <f>IF(CP164="wrong PO",(VLOOKUP($E164,'Mar 2016'!$D$1:$Z$500,3,FALSE)),"")</f>
        <v/>
      </c>
      <c r="CT164" s="32" t="str">
        <f>IFERROR(IF(VLOOKUP($E164,'Feb 2016'!$D$1:$Z$500,3,FALSE)=G164,"-","Wrong PO"),"new")</f>
        <v>-</v>
      </c>
      <c r="CU164" s="32" t="str">
        <f>IF(CP164="wrong PO",(VLOOKUP($E164,'Feb 2016'!$D$1:$Z$500,3,FALSE)),"")</f>
        <v/>
      </c>
      <c r="CV164" s="29" t="str">
        <f>IFERROR(IF(VLOOKUP($E164,'Jan 2016'!$D$1:$Z$500,3,FALSE)=G164,"-","Wrong PO"),"new")</f>
        <v>-</v>
      </c>
      <c r="CW164" s="32" t="str">
        <f>IF(CV164="wrong PO",(VLOOKUP($E164,'Jan 2016'!$D$1:$Z$500,3,FALSE)),"")</f>
        <v/>
      </c>
      <c r="CX164" s="29" t="str">
        <f>IFERROR(IF(VLOOKUP($E164,'Dec 2015'!$D$1:$Z$500,3,FALSE)=G164,"-","Wrong PO"),"new")</f>
        <v>new</v>
      </c>
      <c r="CY164" s="32" t="str">
        <f>IF(CX164="wrong PO",(VLOOKUP($E164,'Dec 2015'!$D$1:$Z$500,3,FALSE)),"")</f>
        <v/>
      </c>
      <c r="CZ164" s="29" t="str">
        <f>IFERROR(IF(VLOOKUP($E164,'Nov 2015'!$D$1:$Z$500,3,FALSE)=G164,"-","Wrong PO"),"new")</f>
        <v>new</v>
      </c>
      <c r="DA164" s="32" t="str">
        <f>IF(CZ164="wrong PO",(VLOOKUP($E164,'Nov 2015'!$D$1:$Z$500,3,FALSE)),"")</f>
        <v/>
      </c>
      <c r="DB164" s="29" t="str">
        <f>IFERROR(IF(VLOOKUP($E164,'Oct 2015'!$D$1:$Z$500,3,FALSE)=G164,"-","Wrong PO"),"new")</f>
        <v>new</v>
      </c>
      <c r="DC164" s="32" t="str">
        <f>IF(DB164="wrong PO",(VLOOKUP($E164,'Oct 2015'!$D$1:$Z$500,3,FALSE)),"")</f>
        <v/>
      </c>
      <c r="DD164" s="29" t="str">
        <f>IFERROR(IF(VLOOKUP($E164,'Sep 2015'!$D$1:$Z$500,3,FALSE)=G164,"-","Wrong PO"),"new")</f>
        <v>new</v>
      </c>
      <c r="DE164" s="32" t="str">
        <f>IF(DD164="wrong PO",(VLOOKUP($E164,'Sep 2015'!$D$1:$Z$500,3,FALSE)),"")</f>
        <v/>
      </c>
    </row>
    <row r="165" spans="1:109">
      <c r="A165" s="115">
        <v>164</v>
      </c>
      <c r="B165" s="2" t="s">
        <v>841</v>
      </c>
      <c r="C165" s="2" t="s">
        <v>510</v>
      </c>
      <c r="D165" s="2" t="s">
        <v>756</v>
      </c>
      <c r="E165" s="2" t="s">
        <v>279</v>
      </c>
      <c r="F165" s="2" t="s">
        <v>547</v>
      </c>
      <c r="G165" s="21" t="s">
        <v>127</v>
      </c>
      <c r="H165" s="21" t="str">
        <f>IFERROR(VLOOKUP($E165,'Wayne Master'!$B$1:$C$315,2,FALSE),"not on master")</f>
        <v>P0771368</v>
      </c>
      <c r="I165" s="11" t="s">
        <v>2061</v>
      </c>
      <c r="J165" s="3">
        <v>42408</v>
      </c>
      <c r="K165" s="2"/>
      <c r="L165" s="2" t="s">
        <v>757</v>
      </c>
      <c r="M165" s="2" t="s">
        <v>394</v>
      </c>
      <c r="N165" s="2" t="s">
        <v>31</v>
      </c>
      <c r="O165" s="2" t="s">
        <v>382</v>
      </c>
      <c r="P165" s="4">
        <v>86729</v>
      </c>
      <c r="Q165" s="4">
        <v>86749</v>
      </c>
      <c r="R165" s="4">
        <v>20</v>
      </c>
      <c r="S165" s="14">
        <v>0.55000000000000004</v>
      </c>
      <c r="T165" s="4">
        <v>0</v>
      </c>
      <c r="U165" s="4">
        <v>0</v>
      </c>
      <c r="V165" s="4">
        <v>0</v>
      </c>
      <c r="W165" s="5">
        <v>0</v>
      </c>
      <c r="X165" s="5">
        <v>0</v>
      </c>
      <c r="Y165" s="14">
        <v>0.55000000000000004</v>
      </c>
      <c r="Z165" s="14">
        <v>0</v>
      </c>
      <c r="AA165" s="14">
        <v>0.55000000000000004</v>
      </c>
      <c r="AB165" s="4">
        <v>24580</v>
      </c>
      <c r="AC165" s="55"/>
      <c r="AD165" s="59">
        <f t="shared" si="12"/>
        <v>162.58000000000001</v>
      </c>
      <c r="AE165" s="59">
        <f t="shared" si="13"/>
        <v>1466.0581</v>
      </c>
      <c r="AF165" s="102">
        <f>IFERROR(IFERROR(VLOOKUP($G165,'FPO034'!$J$9:$Q$196,7,FALSE),(VLOOKUP($H165,'FPO034'!$J$9:$Q$196,7,FALSE))),"No PO")</f>
        <v>4580.16</v>
      </c>
      <c r="AG165" s="102">
        <f>IFERROR(IFERROR(VLOOKUP($G165,'FPO034'!$J$9:$Q$196,8,FALSE),(VLOOKUP($H165,'FPO034'!$J$9:$Q$196,8,FALSE))),"No PO")</f>
        <v>0</v>
      </c>
      <c r="AH165" s="102" t="str">
        <f t="shared" si="14"/>
        <v>--</v>
      </c>
      <c r="AI165" s="59">
        <f>IFERROR(VLOOKUP($E165,'Rev2 Aug 16'!$D$1:$Z$300,22,FALSE),"-")</f>
        <v>0.55000000000000004</v>
      </c>
      <c r="AJ165" s="59" t="str">
        <f>IFERROR(VLOOKUP($E165,'Rev2 Aug 16'!$D$1:$Z$300,5,FALSE),"-")</f>
        <v>WAY2001H6AY</v>
      </c>
      <c r="AK165" s="59" t="str">
        <f>IFERROR(VLOOKUP(AJ165,'Paid Invoices'!$F$6:$I$381,3,FALSE),"")</f>
        <v/>
      </c>
      <c r="AL165" s="59" t="str">
        <f>IFERROR(VLOOKUP(AJ165,'Open Invoices'!$D$1:$E$3000,2,FALSE),"")</f>
        <v/>
      </c>
      <c r="AM165" s="59">
        <f>IFERROR(VLOOKUP($E165,'Rev2 July 16'!$D$1:$Z$300,22,FALSE),"-")</f>
        <v>162.03</v>
      </c>
      <c r="AN165" s="59" t="str">
        <f>IFERROR(VLOOKUP($E165,'Rev2 July 16'!$D$1:$Z$300,5,FALSE),"-")</f>
        <v>WAY2001G6BA</v>
      </c>
      <c r="AO165" s="59" t="str">
        <f>IFERROR(VLOOKUP(AN165,'Paid Invoices'!$F$6:$I$381,3,FALSE),"")</f>
        <v/>
      </c>
      <c r="AP165" s="59" t="str">
        <f>IFERROR(VLOOKUP(AN165,'Open Invoices'!$D$1:$E$3000,2,FALSE),"")</f>
        <v/>
      </c>
      <c r="AQ165" s="59">
        <f>IFERROR(VLOOKUP($E165,'Rev June 16'!$D$1:$Z$300,22,FALSE),"-")</f>
        <v>0</v>
      </c>
      <c r="AR165" s="59" t="str">
        <f>IFERROR(VLOOKUP($E165,'Rev June 16'!$D$1:$Z$300,4,FALSE),"-")</f>
        <v>WAY2001F6AY</v>
      </c>
      <c r="AS165" s="59" t="str">
        <f>IFERROR(VLOOKUP(AR165,'Paid Invoices'!$F$6:$I$381,3,FALSE),"")</f>
        <v/>
      </c>
      <c r="AT165" s="59" t="str">
        <f>IFERROR(VLOOKUP(AR165,'Open Invoices'!$D$1:$E$3000,2,FALSE),"")</f>
        <v/>
      </c>
      <c r="AU165" s="59" t="str">
        <f>IFERROR(VLOOKUP($E165,'May 2016'!$D$1:$Z$300,22,FALSE),"-")</f>
        <v>-</v>
      </c>
      <c r="AV165" s="59" t="str">
        <f>IFERROR(VLOOKUP($E165,'May 2016'!$D$1:$Z$300,4,FALSE),"-")</f>
        <v>-</v>
      </c>
      <c r="AW165" s="59" t="str">
        <f>IFERROR(VLOOKUP(AV165,'Paid Invoices'!$F$6:$I$381,3,FALSE),"")</f>
        <v/>
      </c>
      <c r="AX165" s="59" t="str">
        <f>IFERROR(VLOOKUP(AV165,'Open Invoices'!$D$1:$E$3000,2,FALSE),"")</f>
        <v/>
      </c>
      <c r="AY165" s="59" t="str">
        <f>IFERROR(VLOOKUP($E165,'Apr 2016'!$D$1:$Z$300,22,FALSE),"-")</f>
        <v>-</v>
      </c>
      <c r="AZ165" s="59" t="str">
        <f>IFERROR(VLOOKUP($E165,'Apr 2016'!$D$1:$Z$300,4,FALSE),"-")</f>
        <v>-</v>
      </c>
      <c r="BA165" s="59" t="str">
        <f>IFERROR(VLOOKUP(AZ165,'Paid Invoices'!$F$6:$I$381,3,FALSE),"")</f>
        <v/>
      </c>
      <c r="BB165" s="59" t="str">
        <f>IFERROR(VLOOKUP(AZ165,'Open Invoices'!$D$1:$E$3000,2,FALSE),"")</f>
        <v/>
      </c>
      <c r="BC165" s="59">
        <f>IFERROR(VLOOKUP($E165,'Mar 2016'!$D$1:$Z$300,22,FALSE),"-")</f>
        <v>0</v>
      </c>
      <c r="BD165" s="59" t="str">
        <f>IFERROR(VLOOKUP($E165,'Mar 2016'!$D$1:$Z$300,4,FALSE),"-")</f>
        <v>WAY2001C6AS</v>
      </c>
      <c r="BE165" s="59" t="str">
        <f>IFERROR(VLOOKUP(BD165,'Paid Invoices'!$F$6:$I$381,3,FALSE),"")</f>
        <v/>
      </c>
      <c r="BF165" s="59" t="str">
        <f>IFERROR(VLOOKUP(BD165,'Open Invoices'!$D$1:$E$3000,2,FALSE),"")</f>
        <v/>
      </c>
      <c r="BG165" s="59" t="str">
        <f>IFERROR(VLOOKUP($E165,'Feb 2016'!$D$1:$Z$300,22,FALSE),"-")</f>
        <v>-</v>
      </c>
      <c r="BH165" s="59" t="str">
        <f>IFERROR(VLOOKUP($E165,'Feb 2016'!$D$1:$Z$300,4,FALSE),"-")</f>
        <v>-</v>
      </c>
      <c r="BI165" s="59" t="str">
        <f>IFERROR(VLOOKUP(BH165,'Paid Invoices'!$F$6:$I$381,3,FALSE),"")</f>
        <v/>
      </c>
      <c r="BJ165" s="59" t="str">
        <f>IFERROR(VLOOKUP(BH165,'Open Invoices'!$D$1:$E$3000,2,FALSE),"")</f>
        <v/>
      </c>
      <c r="BK165" s="59" t="str">
        <f>IFERROR(VLOOKUP($E165,'Jan 2016'!$D$1:$Z$300,22,FALSE),"-")</f>
        <v>-</v>
      </c>
      <c r="BL165" s="59" t="str">
        <f>IFERROR(VLOOKUP($E165,'Jan 2016'!$D$1:$Z$300,4,FALSE),"-")</f>
        <v>-</v>
      </c>
      <c r="BM165" s="59" t="str">
        <f>IFERROR(VLOOKUP(BL165,'Paid Invoices'!$F$6:$I$381,3,FALSE),"")</f>
        <v/>
      </c>
      <c r="BN165" s="59" t="str">
        <f>IFERROR(VLOOKUP(BL165,'Open Invoices'!$D$1:$E$3000,2,FALSE),"")</f>
        <v/>
      </c>
      <c r="BO165" s="59" t="str">
        <f>IFERROR(VLOOKUP($E165,'Dec 2015'!$D$1:$Z$300,22,FALSE),"-")</f>
        <v>-</v>
      </c>
      <c r="BP165" s="59" t="str">
        <f>IFERROR(VLOOKUP($E165,'Dec 2015'!$D$1:$Z$300,4,FALSE),"-")</f>
        <v>-</v>
      </c>
      <c r="BQ165" s="59" t="str">
        <f>IFERROR(VLOOKUP(BP165,'Paid Invoices'!$F$6:$I$381,3,FALSE),"")</f>
        <v/>
      </c>
      <c r="BR165" s="59" t="str">
        <f>IFERROR(VLOOKUP(BP165,'Open Invoices'!$D$1:$E$3000,2,FALSE),"")</f>
        <v/>
      </c>
      <c r="BS165" s="59" t="str">
        <f>IFERROR(VLOOKUP($E165,'Nov 2015'!$D$1:$Z$300,22,FALSE),"-")</f>
        <v>-</v>
      </c>
      <c r="BT165" s="59" t="str">
        <f>IFERROR(VLOOKUP($E165,'Nov 2015'!$D$1:$Z$300,4,FALSE),"-")</f>
        <v>-</v>
      </c>
      <c r="BU165" s="59" t="str">
        <f>IFERROR(VLOOKUP(BT165,'Paid Invoices'!$F$6:$I$381,3,FALSE),"")</f>
        <v/>
      </c>
      <c r="BV165" s="59" t="str">
        <f>IFERROR(VLOOKUP(BT165,'Open Invoices'!$D$1:$E$3000,2,FALSE),"")</f>
        <v/>
      </c>
      <c r="BW165" s="59" t="str">
        <f>IFERROR(VLOOKUP($E165,'Oct 2015'!$D$1:$Z$300,22,FALSE),"-")</f>
        <v>-</v>
      </c>
      <c r="BX165" s="59" t="str">
        <f>IFERROR(VLOOKUP($E165,'Oct 2015'!$D$1:$Z$300,4,FALSE),"-")</f>
        <v>-</v>
      </c>
      <c r="BY165" s="59" t="str">
        <f>IFERROR(VLOOKUP(BX165,'Paid Invoices'!$F$6:$I$381,3,FALSE),"")</f>
        <v/>
      </c>
      <c r="BZ165" s="59" t="str">
        <f>IFERROR(VLOOKUP(BX165,'Open Invoices'!$D$1:$E$3000,2,FALSE),"")</f>
        <v/>
      </c>
      <c r="CA165" s="59" t="str">
        <f>IFERROR(VLOOKUP($E165,'Sep 2015'!$D$1:$Z$300,22,FALSE),"-")</f>
        <v>-</v>
      </c>
      <c r="CB165" s="59" t="str">
        <f>IFERROR(VLOOKUP($E165,'Sep 2015'!$D$1:$Z$300,4,FALSE),"-")</f>
        <v>-</v>
      </c>
      <c r="CC165" s="59" t="str">
        <f>IFERROR(VLOOKUP(CB165,'Paid Invoices'!$F$6:$I$381,3,FALSE),"")</f>
        <v/>
      </c>
      <c r="CD165" s="59" t="str">
        <f>IFERROR(VLOOKUP(CB165,'Open Invoices'!$D$1:$E$3000,2,FALSE),"")</f>
        <v/>
      </c>
      <c r="CE165" s="52"/>
      <c r="CF165" s="52" t="s">
        <v>2115</v>
      </c>
      <c r="CG165" s="49" t="str">
        <f>IFERROR(IFERROR(VLOOKUP($E165,'Asset Group  All Assets'!$B$1:$C$500,2,FALSE),(VLOOKUP($E165,'Missing-WSU-POs'!$B$1:$D$500,3,FALSE))),"?")</f>
        <v>P0771368</v>
      </c>
      <c r="CH165" s="31" t="str">
        <f t="shared" si="11"/>
        <v>P0771368</v>
      </c>
      <c r="CI165" s="31" t="str">
        <f t="shared" si="15"/>
        <v/>
      </c>
      <c r="CJ165" s="29" t="str">
        <f>IFERROR(IF(VLOOKUP($E165,'Org July 2016 '!$D$1:$Z$500,3,FALSE)=G165,"-","Wrong PO"),"new")</f>
        <v>Wrong PO</v>
      </c>
      <c r="CK165" s="32">
        <f>IF(CJ165="wrong PO",(VLOOKUP($E165,'Org July 2016 '!$D$1:$Z$500,3,FALSE)),"")</f>
        <v>0</v>
      </c>
      <c r="CL165" s="29" t="str">
        <f>IFERROR(IF(VLOOKUP($E165,'Org June 2016 '!$D$1:$Z$500,3,FALSE)=G165,"-","Wrong PO"),"new")</f>
        <v>Wrong PO</v>
      </c>
      <c r="CM165" s="32">
        <f>IF(CL165="wrong PO",(VLOOKUP($E165,'Org June 2016 '!$D$1:$Z$500,3,FALSE)),"")</f>
        <v>0</v>
      </c>
      <c r="CN165" s="29" t="str">
        <f>IFERROR(IF(VLOOKUP($E165,'May 2016'!D164:Z663,3,FALSE)=G165,"-","Wrong PO"),"new")</f>
        <v>new</v>
      </c>
      <c r="CO165" s="32" t="str">
        <f>IF(CN165="wrong PO",(VLOOKUP($E165,'May 2016'!D164:Z663,3,FALSE)),"")</f>
        <v/>
      </c>
      <c r="CP165" s="29" t="str">
        <f>IFERROR(IF(VLOOKUP($E165,'Apr 2016'!$D$1:$Z$500,3,FALSE)=G165,"-","Wrong PO"),"new")</f>
        <v>new</v>
      </c>
      <c r="CQ165" s="32" t="str">
        <f>IF(CP165="wrong PO",(VLOOKUP($E165,'Apr 2016'!$D$1:$Z$500,3,FALSE)),"")</f>
        <v/>
      </c>
      <c r="CR165" s="32" t="str">
        <f>IFERROR(IF(VLOOKUP($E165,'Mar 2016'!$D$1:$Z$500,3,FALSE)=G165,"-","Wrong PO"),"new")</f>
        <v>-</v>
      </c>
      <c r="CS165" s="32" t="str">
        <f>IF(CP165="wrong PO",(VLOOKUP($E165,'Mar 2016'!$D$1:$Z$500,3,FALSE)),"")</f>
        <v/>
      </c>
      <c r="CT165" s="32" t="str">
        <f>IFERROR(IF(VLOOKUP($E165,'Feb 2016'!$D$1:$Z$500,3,FALSE)=G165,"-","Wrong PO"),"new")</f>
        <v>new</v>
      </c>
      <c r="CU165" s="32" t="str">
        <f>IF(CP165="wrong PO",(VLOOKUP($E165,'Feb 2016'!$D$1:$Z$500,3,FALSE)),"")</f>
        <v/>
      </c>
      <c r="CV165" s="29" t="str">
        <f>IFERROR(IF(VLOOKUP($E165,'Jan 2016'!$D$1:$Z$500,3,FALSE)=G165,"-","Wrong PO"),"new")</f>
        <v>new</v>
      </c>
      <c r="CW165" s="32" t="str">
        <f>IF(CV165="wrong PO",(VLOOKUP($E165,'Jan 2016'!$D$1:$Z$500,3,FALSE)),"")</f>
        <v/>
      </c>
      <c r="CX165" s="29" t="str">
        <f>IFERROR(IF(VLOOKUP($E165,'Dec 2015'!$D$1:$Z$500,3,FALSE)=G165,"-","Wrong PO"),"new")</f>
        <v>new</v>
      </c>
      <c r="CY165" s="32" t="str">
        <f>IF(CX165="wrong PO",(VLOOKUP($E165,'Dec 2015'!$D$1:$Z$500,3,FALSE)),"")</f>
        <v/>
      </c>
      <c r="CZ165" s="29" t="str">
        <f>IFERROR(IF(VLOOKUP($E165,'Nov 2015'!$D$1:$Z$500,3,FALSE)=G165,"-","Wrong PO"),"new")</f>
        <v>new</v>
      </c>
      <c r="DA165" s="32" t="str">
        <f>IF(CZ165="wrong PO",(VLOOKUP($E165,'Nov 2015'!$D$1:$Z$500,3,FALSE)),"")</f>
        <v/>
      </c>
      <c r="DB165" s="29" t="str">
        <f>IFERROR(IF(VLOOKUP($E165,'Oct 2015'!$D$1:$Z$500,3,FALSE)=G165,"-","Wrong PO"),"new")</f>
        <v>new</v>
      </c>
      <c r="DC165" s="32" t="str">
        <f>IF(DB165="wrong PO",(VLOOKUP($E165,'Oct 2015'!$D$1:$Z$500,3,FALSE)),"")</f>
        <v/>
      </c>
      <c r="DD165" s="29" t="str">
        <f>IFERROR(IF(VLOOKUP($E165,'Sep 2015'!$D$1:$Z$500,3,FALSE)=G165,"-","Wrong PO"),"new")</f>
        <v>new</v>
      </c>
      <c r="DE165" s="32" t="str">
        <f>IF(DD165="wrong PO",(VLOOKUP($E165,'Sep 2015'!$D$1:$Z$500,3,FALSE)),"")</f>
        <v/>
      </c>
    </row>
    <row r="166" spans="1:109">
      <c r="A166" s="115">
        <v>165</v>
      </c>
      <c r="B166" s="2" t="s">
        <v>841</v>
      </c>
      <c r="C166" s="2" t="s">
        <v>510</v>
      </c>
      <c r="D166" s="2" t="s">
        <v>76</v>
      </c>
      <c r="E166" s="2" t="s">
        <v>327</v>
      </c>
      <c r="F166" s="2" t="s">
        <v>547</v>
      </c>
      <c r="G166" s="21" t="s">
        <v>127</v>
      </c>
      <c r="H166" s="21" t="str">
        <f>IFERROR(VLOOKUP($E166,'Wayne Master'!$B$1:$C$315,2,FALSE),"not on master")</f>
        <v>P0771368</v>
      </c>
      <c r="I166" s="11" t="s">
        <v>2061</v>
      </c>
      <c r="J166" s="3">
        <v>42388</v>
      </c>
      <c r="K166" s="2" t="s">
        <v>39</v>
      </c>
      <c r="L166" s="2" t="s">
        <v>548</v>
      </c>
      <c r="M166" s="2" t="s">
        <v>30</v>
      </c>
      <c r="N166" s="2" t="s">
        <v>31</v>
      </c>
      <c r="O166" s="2" t="s">
        <v>32</v>
      </c>
      <c r="P166" s="4">
        <v>41758</v>
      </c>
      <c r="Q166" s="4">
        <v>56035</v>
      </c>
      <c r="R166" s="4">
        <v>14277</v>
      </c>
      <c r="S166" s="5">
        <v>241.28</v>
      </c>
      <c r="T166" s="4">
        <v>8699</v>
      </c>
      <c r="U166" s="4">
        <v>8977</v>
      </c>
      <c r="V166" s="4">
        <v>278</v>
      </c>
      <c r="W166" s="5">
        <v>16.62</v>
      </c>
      <c r="X166" s="5">
        <v>0</v>
      </c>
      <c r="Y166" s="14">
        <v>257.89999999999998</v>
      </c>
      <c r="Z166" s="14">
        <v>0</v>
      </c>
      <c r="AA166" s="14">
        <v>257.89999999999998</v>
      </c>
      <c r="AB166" s="4">
        <v>24580</v>
      </c>
      <c r="AC166" s="55"/>
      <c r="AD166" s="59">
        <f t="shared" si="12"/>
        <v>1482.9299999999998</v>
      </c>
      <c r="AE166" s="59">
        <f t="shared" si="13"/>
        <v>1483.8161</v>
      </c>
      <c r="AF166" s="102">
        <f>IFERROR(IFERROR(VLOOKUP($G166,'FPO034'!$J$9:$Q$196,7,FALSE),(VLOOKUP($H166,'FPO034'!$J$9:$Q$196,7,FALSE))),"No PO")</f>
        <v>4580.16</v>
      </c>
      <c r="AG166" s="102">
        <f>IFERROR(IFERROR(VLOOKUP($G166,'FPO034'!$J$9:$Q$196,8,FALSE),(VLOOKUP($H166,'FPO034'!$J$9:$Q$196,8,FALSE))),"No PO")</f>
        <v>0</v>
      </c>
      <c r="AH166" s="102" t="str">
        <f t="shared" si="14"/>
        <v>--</v>
      </c>
      <c r="AI166" s="59">
        <f>IFERROR(VLOOKUP($E166,'Rev2 Aug 16'!$D$1:$Z$300,22,FALSE),"-")</f>
        <v>257.89999999999998</v>
      </c>
      <c r="AJ166" s="59" t="str">
        <f>IFERROR(VLOOKUP($E166,'Rev2 Aug 16'!$D$1:$Z$300,5,FALSE),"-")</f>
        <v>WAY2001H6AY</v>
      </c>
      <c r="AK166" s="59" t="str">
        <f>IFERROR(VLOOKUP(AJ166,'Paid Invoices'!$F$6:$I$381,3,FALSE),"")</f>
        <v/>
      </c>
      <c r="AL166" s="59" t="str">
        <f>IFERROR(VLOOKUP(AJ166,'Open Invoices'!$D$1:$E$3000,2,FALSE),"")</f>
        <v/>
      </c>
      <c r="AM166" s="59">
        <f>IFERROR(VLOOKUP($E166,'Rev2 July 16'!$D$1:$Z$300,22,FALSE),"-")</f>
        <v>166.13</v>
      </c>
      <c r="AN166" s="59" t="str">
        <f>IFERROR(VLOOKUP($E166,'Rev2 July 16'!$D$1:$Z$300,5,FALSE),"-")</f>
        <v>WAY2001G6BA</v>
      </c>
      <c r="AO166" s="59" t="str">
        <f>IFERROR(VLOOKUP(AN166,'Paid Invoices'!$F$6:$I$381,3,FALSE),"")</f>
        <v/>
      </c>
      <c r="AP166" s="59" t="str">
        <f>IFERROR(VLOOKUP(AN166,'Open Invoices'!$D$1:$E$3000,2,FALSE),"")</f>
        <v/>
      </c>
      <c r="AQ166" s="59">
        <f>IFERROR(VLOOKUP($E166,'Rev June 16'!$D$1:$Z$300,22,FALSE),"-")</f>
        <v>319.89</v>
      </c>
      <c r="AR166" s="59" t="str">
        <f>IFERROR(VLOOKUP($E166,'Rev June 16'!$D$1:$Z$300,4,FALSE),"-")</f>
        <v>WAY2001F6AY</v>
      </c>
      <c r="AS166" s="59" t="str">
        <f>IFERROR(VLOOKUP(AR166,'Paid Invoices'!$F$6:$I$381,3,FALSE),"")</f>
        <v/>
      </c>
      <c r="AT166" s="59" t="str">
        <f>IFERROR(VLOOKUP(AR166,'Open Invoices'!$D$1:$E$3000,2,FALSE),"")</f>
        <v/>
      </c>
      <c r="AU166" s="59">
        <f>IFERROR(VLOOKUP($E166,'May 2016'!$D$1:$Z$300,22,FALSE),"-")</f>
        <v>348.04</v>
      </c>
      <c r="AV166" s="59" t="str">
        <f>IFERROR(VLOOKUP($E166,'May 2016'!$D$1:$Z$300,4,FALSE),"-")</f>
        <v>WAY2001E6AX</v>
      </c>
      <c r="AW166" s="59" t="str">
        <f>IFERROR(VLOOKUP(AV166,'Paid Invoices'!$F$6:$I$381,3,FALSE),"")</f>
        <v/>
      </c>
      <c r="AX166" s="59" t="str">
        <f>IFERROR(VLOOKUP(AV166,'Open Invoices'!$D$1:$E$3000,2,FALSE),"")</f>
        <v/>
      </c>
      <c r="AY166" s="59">
        <f>IFERROR(VLOOKUP($E166,'Apr 2016'!$D$1:$Z$300,22,FALSE),"-")</f>
        <v>216.5</v>
      </c>
      <c r="AZ166" s="59" t="str">
        <f>IFERROR(VLOOKUP($E166,'Apr 2016'!$D$1:$Z$300,4,FALSE),"-")</f>
        <v>WAY2001D6AW</v>
      </c>
      <c r="BA166" s="59" t="str">
        <f>IFERROR(VLOOKUP(AZ166,'Paid Invoices'!$F$6:$I$381,3,FALSE),"")</f>
        <v/>
      </c>
      <c r="BB166" s="59" t="str">
        <f>IFERROR(VLOOKUP(AZ166,'Open Invoices'!$D$1:$E$3000,2,FALSE),"")</f>
        <v/>
      </c>
      <c r="BC166" s="59">
        <f>IFERROR(VLOOKUP($E166,'Mar 2016'!$D$1:$Z$300,22,FALSE),"-")</f>
        <v>26.36</v>
      </c>
      <c r="BD166" s="59" t="str">
        <f>IFERROR(VLOOKUP($E166,'Mar 2016'!$D$1:$Z$300,4,FALSE),"-")</f>
        <v>WAY2001C6AS</v>
      </c>
      <c r="BE166" s="59" t="str">
        <f>IFERROR(VLOOKUP(BD166,'Paid Invoices'!$F$6:$I$381,3,FALSE),"")</f>
        <v/>
      </c>
      <c r="BF166" s="59" t="str">
        <f>IFERROR(VLOOKUP(BD166,'Open Invoices'!$D$1:$E$3000,2,FALSE),"")</f>
        <v/>
      </c>
      <c r="BG166" s="59">
        <f>IFERROR(VLOOKUP($E166,'Feb 2016'!$D$1:$Z$300,22,FALSE),"-")</f>
        <v>148.11000000000001</v>
      </c>
      <c r="BH166" s="59" t="str">
        <f>IFERROR(VLOOKUP($E166,'Feb 2016'!$D$1:$Z$300,4,FALSE),"-")</f>
        <v>WAY2001B6AL</v>
      </c>
      <c r="BI166" s="59" t="str">
        <f>IFERROR(VLOOKUP(BH166,'Paid Invoices'!$F$6:$I$381,3,FALSE),"")</f>
        <v/>
      </c>
      <c r="BJ166" s="59" t="str">
        <f>IFERROR(VLOOKUP(BH166,'Open Invoices'!$D$1:$E$3000,2,FALSE),"")</f>
        <v/>
      </c>
      <c r="BK166" s="59">
        <f>IFERROR(VLOOKUP($E166,'Jan 2016'!$D$1:$Z$300,22,FALSE),"-")</f>
        <v>0</v>
      </c>
      <c r="BL166" s="59" t="str">
        <f>IFERROR(VLOOKUP($E166,'Jan 2016'!$D$1:$Z$300,4,FALSE),"-")</f>
        <v>WAY2001A6A</v>
      </c>
      <c r="BM166" s="59" t="str">
        <f>IFERROR(VLOOKUP(BL166,'Paid Invoices'!$F$6:$I$381,3,FALSE),"")</f>
        <v/>
      </c>
      <c r="BN166" s="59" t="str">
        <f>IFERROR(VLOOKUP(BL166,'Open Invoices'!$D$1:$E$3000,2,FALSE),"")</f>
        <v/>
      </c>
      <c r="BO166" s="59" t="str">
        <f>IFERROR(VLOOKUP($E166,'Dec 2015'!$D$1:$Z$300,22,FALSE),"-")</f>
        <v>-</v>
      </c>
      <c r="BP166" s="59" t="str">
        <f>IFERROR(VLOOKUP($E166,'Dec 2015'!$D$1:$Z$300,4,FALSE),"-")</f>
        <v>-</v>
      </c>
      <c r="BQ166" s="59" t="str">
        <f>IFERROR(VLOOKUP(BP166,'Paid Invoices'!$F$6:$I$381,3,FALSE),"")</f>
        <v/>
      </c>
      <c r="BR166" s="59" t="str">
        <f>IFERROR(VLOOKUP(BP166,'Open Invoices'!$D$1:$E$3000,2,FALSE),"")</f>
        <v/>
      </c>
      <c r="BS166" s="59" t="str">
        <f>IFERROR(VLOOKUP($E166,'Nov 2015'!$D$1:$Z$300,22,FALSE),"-")</f>
        <v>-</v>
      </c>
      <c r="BT166" s="59" t="str">
        <f>IFERROR(VLOOKUP($E166,'Nov 2015'!$D$1:$Z$300,4,FALSE),"-")</f>
        <v>-</v>
      </c>
      <c r="BU166" s="59" t="str">
        <f>IFERROR(VLOOKUP(BT166,'Paid Invoices'!$F$6:$I$381,3,FALSE),"")</f>
        <v/>
      </c>
      <c r="BV166" s="59" t="str">
        <f>IFERROR(VLOOKUP(BT166,'Open Invoices'!$D$1:$E$3000,2,FALSE),"")</f>
        <v/>
      </c>
      <c r="BW166" s="59" t="str">
        <f>IFERROR(VLOOKUP($E166,'Oct 2015'!$D$1:$Z$300,22,FALSE),"-")</f>
        <v>-</v>
      </c>
      <c r="BX166" s="59" t="str">
        <f>IFERROR(VLOOKUP($E166,'Oct 2015'!$D$1:$Z$300,4,FALSE),"-")</f>
        <v>-</v>
      </c>
      <c r="BY166" s="59" t="str">
        <f>IFERROR(VLOOKUP(BX166,'Paid Invoices'!$F$6:$I$381,3,FALSE),"")</f>
        <v/>
      </c>
      <c r="BZ166" s="59" t="str">
        <f>IFERROR(VLOOKUP(BX166,'Open Invoices'!$D$1:$E$3000,2,FALSE),"")</f>
        <v/>
      </c>
      <c r="CA166" s="59" t="str">
        <f>IFERROR(VLOOKUP($E166,'Sep 2015'!$D$1:$Z$300,22,FALSE),"-")</f>
        <v>-</v>
      </c>
      <c r="CB166" s="59" t="str">
        <f>IFERROR(VLOOKUP($E166,'Sep 2015'!$D$1:$Z$300,4,FALSE),"-")</f>
        <v>-</v>
      </c>
      <c r="CC166" s="59" t="str">
        <f>IFERROR(VLOOKUP(CB166,'Paid Invoices'!$F$6:$I$381,3,FALSE),"")</f>
        <v/>
      </c>
      <c r="CD166" s="59" t="str">
        <f>IFERROR(VLOOKUP(CB166,'Open Invoices'!$D$1:$E$3000,2,FALSE),"")</f>
        <v/>
      </c>
      <c r="CE166" s="52"/>
      <c r="CF166" s="52" t="s">
        <v>2115</v>
      </c>
      <c r="CG166" s="49" t="str">
        <f>IFERROR(IFERROR(VLOOKUP($E166,'Asset Group  All Assets'!$B$1:$C$500,2,FALSE),(VLOOKUP($E166,'Missing-WSU-POs'!$B$1:$D$500,3,FALSE))),"?")</f>
        <v>P0771368</v>
      </c>
      <c r="CH166" s="31" t="str">
        <f t="shared" si="11"/>
        <v>P0771368</v>
      </c>
      <c r="CI166" s="31" t="str">
        <f t="shared" si="15"/>
        <v/>
      </c>
      <c r="CJ166" s="29" t="str">
        <f>IFERROR(IF(VLOOKUP($E166,'Org July 2016 '!$D$1:$Z$500,3,FALSE)=G166,"-","Wrong PO"),"new")</f>
        <v>Wrong PO</v>
      </c>
      <c r="CK166" s="32">
        <f>IF(CJ166="wrong PO",(VLOOKUP($E166,'Org July 2016 '!$D$1:$Z$500,3,FALSE)),"")</f>
        <v>0</v>
      </c>
      <c r="CL166" s="29" t="str">
        <f>IFERROR(IF(VLOOKUP($E166,'Org June 2016 '!$D$1:$Z$500,3,FALSE)=G166,"-","Wrong PO"),"new")</f>
        <v>Wrong PO</v>
      </c>
      <c r="CM166" s="32">
        <f>IF(CL166="wrong PO",(VLOOKUP($E166,'Org June 2016 '!$D$1:$Z$500,3,FALSE)),"")</f>
        <v>0</v>
      </c>
      <c r="CN166" s="29" t="str">
        <f>IFERROR(IF(VLOOKUP($E166,'May 2016'!D165:Z664,3,FALSE)=G166,"-","Wrong PO"),"new")</f>
        <v>new</v>
      </c>
      <c r="CO166" s="32" t="str">
        <f>IF(CN166="wrong PO",(VLOOKUP($E166,'May 2016'!D165:Z664,3,FALSE)),"")</f>
        <v/>
      </c>
      <c r="CP166" s="29" t="str">
        <f>IFERROR(IF(VLOOKUP($E166,'Apr 2016'!$D$1:$Z$500,3,FALSE)=G166,"-","Wrong PO"),"new")</f>
        <v>-</v>
      </c>
      <c r="CQ166" s="32" t="str">
        <f>IF(CP166="wrong PO",(VLOOKUP($E166,'Apr 2016'!$D$1:$Z$500,3,FALSE)),"")</f>
        <v/>
      </c>
      <c r="CR166" s="32" t="str">
        <f>IFERROR(IF(VLOOKUP($E166,'Mar 2016'!$D$1:$Z$500,3,FALSE)=G166,"-","Wrong PO"),"new")</f>
        <v>-</v>
      </c>
      <c r="CS166" s="32" t="str">
        <f>IF(CP166="wrong PO",(VLOOKUP($E166,'Mar 2016'!$D$1:$Z$500,3,FALSE)),"")</f>
        <v/>
      </c>
      <c r="CT166" s="32" t="str">
        <f>IFERROR(IF(VLOOKUP($E166,'Feb 2016'!$D$1:$Z$500,3,FALSE)=G166,"-","Wrong PO"),"new")</f>
        <v>-</v>
      </c>
      <c r="CU166" s="32" t="str">
        <f>IF(CP166="wrong PO",(VLOOKUP($E166,'Feb 2016'!$D$1:$Z$500,3,FALSE)),"")</f>
        <v/>
      </c>
      <c r="CV166" s="29" t="str">
        <f>IFERROR(IF(VLOOKUP($E166,'Jan 2016'!$D$1:$Z$500,3,FALSE)=G166,"-","Wrong PO"),"new")</f>
        <v>-</v>
      </c>
      <c r="CW166" s="32" t="str">
        <f>IF(CV166="wrong PO",(VLOOKUP($E166,'Jan 2016'!$D$1:$Z$500,3,FALSE)),"")</f>
        <v/>
      </c>
      <c r="CX166" s="29" t="str">
        <f>IFERROR(IF(VLOOKUP($E166,'Dec 2015'!$D$1:$Z$500,3,FALSE)=G166,"-","Wrong PO"),"new")</f>
        <v>new</v>
      </c>
      <c r="CY166" s="32" t="str">
        <f>IF(CX166="wrong PO",(VLOOKUP($E166,'Dec 2015'!$D$1:$Z$500,3,FALSE)),"")</f>
        <v/>
      </c>
      <c r="CZ166" s="29" t="str">
        <f>IFERROR(IF(VLOOKUP($E166,'Nov 2015'!$D$1:$Z$500,3,FALSE)=G166,"-","Wrong PO"),"new")</f>
        <v>new</v>
      </c>
      <c r="DA166" s="32" t="str">
        <f>IF(CZ166="wrong PO",(VLOOKUP($E166,'Nov 2015'!$D$1:$Z$500,3,FALSE)),"")</f>
        <v/>
      </c>
      <c r="DB166" s="29" t="str">
        <f>IFERROR(IF(VLOOKUP($E166,'Oct 2015'!$D$1:$Z$500,3,FALSE)=G166,"-","Wrong PO"),"new")</f>
        <v>new</v>
      </c>
      <c r="DC166" s="32" t="str">
        <f>IF(DB166="wrong PO",(VLOOKUP($E166,'Oct 2015'!$D$1:$Z$500,3,FALSE)),"")</f>
        <v/>
      </c>
      <c r="DD166" s="29" t="str">
        <f>IFERROR(IF(VLOOKUP($E166,'Sep 2015'!$D$1:$Z$500,3,FALSE)=G166,"-","Wrong PO"),"new")</f>
        <v>new</v>
      </c>
      <c r="DE166" s="32" t="str">
        <f>IF(DD166="wrong PO",(VLOOKUP($E166,'Sep 2015'!$D$1:$Z$500,3,FALSE)),"")</f>
        <v/>
      </c>
    </row>
    <row r="167" spans="1:109">
      <c r="A167" s="115">
        <v>166</v>
      </c>
      <c r="B167" s="2" t="s">
        <v>841</v>
      </c>
      <c r="C167" s="2" t="s">
        <v>510</v>
      </c>
      <c r="D167" s="2" t="s">
        <v>25</v>
      </c>
      <c r="E167" s="2" t="s">
        <v>33</v>
      </c>
      <c r="F167" s="2" t="s">
        <v>34</v>
      </c>
      <c r="G167" s="21" t="s">
        <v>108</v>
      </c>
      <c r="H167" s="21" t="str">
        <f>IFERROR(VLOOKUP($E167,'Wayne Master'!$B$1:$C$315,2,FALSE),"not on master")</f>
        <v>P0771686</v>
      </c>
      <c r="I167" s="11" t="s">
        <v>2060</v>
      </c>
      <c r="J167" s="3">
        <v>42207</v>
      </c>
      <c r="K167" s="2" t="s">
        <v>28</v>
      </c>
      <c r="L167" s="2" t="s">
        <v>35</v>
      </c>
      <c r="M167" s="2" t="s">
        <v>30</v>
      </c>
      <c r="N167" s="2" t="s">
        <v>31</v>
      </c>
      <c r="O167" s="2" t="s">
        <v>382</v>
      </c>
      <c r="P167" s="4">
        <v>147891</v>
      </c>
      <c r="Q167" s="4">
        <v>159485</v>
      </c>
      <c r="R167" s="4">
        <v>11594</v>
      </c>
      <c r="S167" s="5">
        <v>195.94</v>
      </c>
      <c r="T167" s="4">
        <v>0</v>
      </c>
      <c r="U167" s="4">
        <v>0</v>
      </c>
      <c r="V167" s="4">
        <v>0</v>
      </c>
      <c r="W167" s="5">
        <v>0</v>
      </c>
      <c r="X167" s="5">
        <v>0</v>
      </c>
      <c r="Y167" s="14">
        <v>195.94</v>
      </c>
      <c r="Z167" s="14">
        <v>0</v>
      </c>
      <c r="AA167" s="14">
        <v>195.94</v>
      </c>
      <c r="AB167" s="4">
        <v>24580</v>
      </c>
      <c r="AC167" s="55"/>
      <c r="AD167" s="59">
        <f t="shared" si="12"/>
        <v>2695.0199999999995</v>
      </c>
      <c r="AE167" s="59">
        <f t="shared" si="13"/>
        <v>2695.2964999999999</v>
      </c>
      <c r="AF167" s="102">
        <f>IFERROR(IFERROR(VLOOKUP($G167,'FPO034'!$J$9:$Q$196,7,FALSE),(VLOOKUP($H167,'FPO034'!$J$9:$Q$196,7,FALSE))),"No PO")</f>
        <v>39845.519999999997</v>
      </c>
      <c r="AG167" s="102">
        <f>IFERROR(IFERROR(VLOOKUP($G167,'FPO034'!$J$9:$Q$196,8,FALSE),(VLOOKUP($H167,'FPO034'!$J$9:$Q$196,8,FALSE))),"No PO")</f>
        <v>0</v>
      </c>
      <c r="AH167" s="102" t="str">
        <f t="shared" si="14"/>
        <v>--</v>
      </c>
      <c r="AI167" s="59">
        <f>IFERROR(VLOOKUP($E167,'Rev2 Aug 16'!$D$1:$Z$300,22,FALSE),"-")</f>
        <v>195.94</v>
      </c>
      <c r="AJ167" s="59" t="str">
        <f>IFERROR(VLOOKUP($E167,'Rev2 Aug 16'!$D$1:$Z$300,5,FALSE),"-")</f>
        <v>WAY2001H6AZ</v>
      </c>
      <c r="AK167" s="59" t="str">
        <f>IFERROR(VLOOKUP(AJ167,'Paid Invoices'!$F$6:$I$381,3,FALSE),"")</f>
        <v/>
      </c>
      <c r="AL167" s="59" t="str">
        <f>IFERROR(VLOOKUP(AJ167,'Open Invoices'!$D$1:$E$3000,2,FALSE),"")</f>
        <v/>
      </c>
      <c r="AM167" s="59">
        <f>IFERROR(VLOOKUP($E167,'Rev2 July 16'!$D$1:$Z$300,22,FALSE),"-")</f>
        <v>211.94</v>
      </c>
      <c r="AN167" s="59" t="str">
        <f>IFERROR(VLOOKUP($E167,'Rev2 July 16'!$D$1:$Z$300,5,FALSE),"-")</f>
        <v>WAY2001G6BB</v>
      </c>
      <c r="AO167" s="59" t="str">
        <f>IFERROR(VLOOKUP(AN167,'Paid Invoices'!$F$6:$I$381,3,FALSE),"")</f>
        <v/>
      </c>
      <c r="AP167" s="59" t="str">
        <f>IFERROR(VLOOKUP(AN167,'Open Invoices'!$D$1:$E$3000,2,FALSE),"")</f>
        <v/>
      </c>
      <c r="AQ167" s="59">
        <f>IFERROR(VLOOKUP($E167,'Rev June 16'!$D$1:$Z$300,22,FALSE),"-")</f>
        <v>177.99</v>
      </c>
      <c r="AR167" s="59" t="str">
        <f>IFERROR(VLOOKUP($E167,'Rev June 16'!$D$1:$Z$300,4,FALSE),"-")</f>
        <v>WAY2001F6AZ</v>
      </c>
      <c r="AS167" s="59" t="str">
        <f>IFERROR(VLOOKUP(AR167,'Paid Invoices'!$F$6:$I$381,3,FALSE),"")</f>
        <v/>
      </c>
      <c r="AT167" s="59" t="str">
        <f>IFERROR(VLOOKUP(AR167,'Open Invoices'!$D$1:$E$3000,2,FALSE),"")</f>
        <v/>
      </c>
      <c r="AU167" s="59">
        <f>IFERROR(VLOOKUP($E167,'May 2016'!$D$1:$Z$300,22,FALSE),"-")</f>
        <v>201.18</v>
      </c>
      <c r="AV167" s="59" t="str">
        <f>IFERROR(VLOOKUP($E167,'May 2016'!$D$1:$Z$300,4,FALSE),"-")</f>
        <v>WAY2001E6AY</v>
      </c>
      <c r="AW167" s="59" t="str">
        <f>IFERROR(VLOOKUP(AV167,'Paid Invoices'!$F$6:$I$381,3,FALSE),"")</f>
        <v/>
      </c>
      <c r="AX167" s="59" t="str">
        <f>IFERROR(VLOOKUP(AV167,'Open Invoices'!$D$1:$E$3000,2,FALSE),"")</f>
        <v/>
      </c>
      <c r="AY167" s="59">
        <f>IFERROR(VLOOKUP($E167,'Apr 2016'!$D$1:$Z$300,22,FALSE),"-")</f>
        <v>279.04000000000002</v>
      </c>
      <c r="AZ167" s="59" t="str">
        <f>IFERROR(VLOOKUP($E167,'Apr 2016'!$D$1:$Z$300,4,FALSE),"-")</f>
        <v>WAY2001D6AX</v>
      </c>
      <c r="BA167" s="59" t="str">
        <f>IFERROR(VLOOKUP(AZ167,'Paid Invoices'!$F$6:$I$381,3,FALSE),"")</f>
        <v/>
      </c>
      <c r="BB167" s="59" t="str">
        <f>IFERROR(VLOOKUP(AZ167,'Open Invoices'!$D$1:$E$3000,2,FALSE),"")</f>
        <v/>
      </c>
      <c r="BC167" s="59">
        <f>IFERROR(VLOOKUP($E167,'Mar 2016'!$D$1:$Z$300,22,FALSE),"-")</f>
        <v>231.83</v>
      </c>
      <c r="BD167" s="59" t="str">
        <f>IFERROR(VLOOKUP($E167,'Mar 2016'!$D$1:$Z$300,4,FALSE),"-")</f>
        <v>WAY2001C6AT</v>
      </c>
      <c r="BE167" s="59" t="str">
        <f>IFERROR(VLOOKUP(BD167,'Paid Invoices'!$F$6:$I$381,3,FALSE),"")</f>
        <v/>
      </c>
      <c r="BF167" s="59" t="str">
        <f>IFERROR(VLOOKUP(BD167,'Open Invoices'!$D$1:$E$3000,2,FALSE),"")</f>
        <v/>
      </c>
      <c r="BG167" s="59">
        <f>IFERROR(VLOOKUP($E167,'Feb 2016'!$D$1:$Z$300,22,FALSE),"-")</f>
        <v>231.78</v>
      </c>
      <c r="BH167" s="59" t="str">
        <f>IFERROR(VLOOKUP($E167,'Feb 2016'!$D$1:$Z$300,4,FALSE),"-")</f>
        <v>WAY2001B6AM</v>
      </c>
      <c r="BI167" s="59" t="str">
        <f>IFERROR(VLOOKUP(BH167,'Paid Invoices'!$F$6:$I$381,3,FALSE),"")</f>
        <v/>
      </c>
      <c r="BJ167" s="59" t="str">
        <f>IFERROR(VLOOKUP(BH167,'Open Invoices'!$D$1:$E$3000,2,FALSE),"")</f>
        <v/>
      </c>
      <c r="BK167" s="59">
        <f>IFERROR(VLOOKUP($E167,'Jan 2016'!$D$1:$Z$300,22,FALSE),"-")</f>
        <v>134.79</v>
      </c>
      <c r="BL167" s="59" t="str">
        <f>IFERROR(VLOOKUP($E167,'Jan 2016'!$D$1:$Z$300,4,FALSE),"-")</f>
        <v>WAY2001A6AZ</v>
      </c>
      <c r="BM167" s="59" t="str">
        <f>IFERROR(VLOOKUP(BL167,'Paid Invoices'!$F$6:$I$381,3,FALSE),"")</f>
        <v/>
      </c>
      <c r="BN167" s="59" t="str">
        <f>IFERROR(VLOOKUP(BL167,'Open Invoices'!$D$1:$E$3000,2,FALSE),"")</f>
        <v/>
      </c>
      <c r="BO167" s="59">
        <f>IFERROR(VLOOKUP($E167,'Dec 2015'!$D$1:$Z$300,22,FALSE),"-")</f>
        <v>175.34</v>
      </c>
      <c r="BP167" s="59" t="str">
        <f>IFERROR(VLOOKUP($E167,'Dec 2015'!$D$1:$Z$300,4,FALSE),"-")</f>
        <v>WAY2001L5Y</v>
      </c>
      <c r="BQ167" s="59" t="str">
        <f>IFERROR(VLOOKUP(BP167,'Paid Invoices'!$F$6:$I$381,3,FALSE),"")</f>
        <v/>
      </c>
      <c r="BR167" s="59" t="str">
        <f>IFERROR(VLOOKUP(BP167,'Open Invoices'!$D$1:$E$3000,2,FALSE),"")</f>
        <v/>
      </c>
      <c r="BS167" s="59">
        <f>IFERROR(VLOOKUP($E167,'Nov 2015'!$D$1:$Z$300,22,FALSE),"-")</f>
        <v>257.79000000000002</v>
      </c>
      <c r="BT167" s="59" t="str">
        <f>IFERROR(VLOOKUP($E167,'Nov 2015'!$D$1:$Z$300,4,FALSE),"-")</f>
        <v>WAY2001K5AW</v>
      </c>
      <c r="BU167" s="59" t="str">
        <f>IFERROR(VLOOKUP(BT167,'Paid Invoices'!$F$6:$I$381,3,FALSE),"")</f>
        <v/>
      </c>
      <c r="BV167" s="59" t="str">
        <f>IFERROR(VLOOKUP(BT167,'Open Invoices'!$D$1:$E$3000,2,FALSE),"")</f>
        <v/>
      </c>
      <c r="BW167" s="59">
        <f>IFERROR(VLOOKUP($E167,'Oct 2015'!$D$1:$Z$300,22,FALSE),"-")</f>
        <v>498.28</v>
      </c>
      <c r="BX167" s="59" t="str">
        <f>IFERROR(VLOOKUP($E167,'Oct 2015'!$D$1:$Z$300,4,FALSE),"-")</f>
        <v>WAY2001J5AY</v>
      </c>
      <c r="BY167" s="59" t="str">
        <f>IFERROR(VLOOKUP(BX167,'Paid Invoices'!$F$6:$I$381,3,FALSE),"")</f>
        <v/>
      </c>
      <c r="BZ167" s="59" t="str">
        <f>IFERROR(VLOOKUP(BX167,'Open Invoices'!$D$1:$E$3000,2,FALSE),"")</f>
        <v/>
      </c>
      <c r="CA167" s="59">
        <f>IFERROR(VLOOKUP($E167,'Sep 2015'!$D$1:$Z$300,22,FALSE),"-")</f>
        <v>99.12</v>
      </c>
      <c r="CB167" s="59" t="str">
        <f>IFERROR(VLOOKUP($E167,'Sep 2015'!$D$1:$Z$300,4,FALSE),"-")</f>
        <v>WAY2001I5AH</v>
      </c>
      <c r="CC167" s="59" t="str">
        <f>IFERROR(VLOOKUP(CB167,'Paid Invoices'!$F$6:$I$381,3,FALSE),"")</f>
        <v/>
      </c>
      <c r="CD167" s="59" t="str">
        <f>IFERROR(VLOOKUP(CB167,'Open Invoices'!$D$1:$E$3000,2,FALSE),"")</f>
        <v/>
      </c>
      <c r="CE167" s="52"/>
      <c r="CF167" s="52" t="s">
        <v>2115</v>
      </c>
      <c r="CG167" s="49" t="str">
        <f>IFERROR(IFERROR(VLOOKUP($E167,'Asset Group  All Assets'!$B$1:$C$500,2,FALSE),(VLOOKUP($E167,'Missing-WSU-POs'!$B$1:$D$500,3,FALSE))),"?")</f>
        <v>P0771686</v>
      </c>
      <c r="CH167" s="31" t="str">
        <f t="shared" si="11"/>
        <v>P0771686</v>
      </c>
      <c r="CI167" s="31" t="str">
        <f t="shared" si="15"/>
        <v/>
      </c>
      <c r="CJ167" s="29" t="str">
        <f>IFERROR(IF(VLOOKUP($E167,'Org July 2016 '!$D$1:$Z$500,3,FALSE)=G167,"-","Wrong PO"),"new")</f>
        <v>Wrong PO</v>
      </c>
      <c r="CK167" s="32">
        <f>IF(CJ167="wrong PO",(VLOOKUP($E167,'Org July 2016 '!$D$1:$Z$500,3,FALSE)),"")</f>
        <v>0</v>
      </c>
      <c r="CL167" s="29" t="str">
        <f>IFERROR(IF(VLOOKUP($E167,'Org June 2016 '!$D$1:$Z$500,3,FALSE)=G167,"-","Wrong PO"),"new")</f>
        <v>Wrong PO</v>
      </c>
      <c r="CM167" s="32">
        <f>IF(CL167="wrong PO",(VLOOKUP($E167,'Org June 2016 '!$D$1:$Z$500,3,FALSE)),"")</f>
        <v>0</v>
      </c>
      <c r="CN167" s="29" t="str">
        <f>IFERROR(IF(VLOOKUP($E167,'May 2016'!D166:Z665,3,FALSE)=G167,"-","Wrong PO"),"new")</f>
        <v>new</v>
      </c>
      <c r="CO167" s="32" t="str">
        <f>IF(CN167="wrong PO",(VLOOKUP($E167,'May 2016'!D166:Z665,3,FALSE)),"")</f>
        <v/>
      </c>
      <c r="CP167" s="29" t="str">
        <f>IFERROR(IF(VLOOKUP($E167,'Apr 2016'!$D$1:$Z$500,3,FALSE)=G167,"-","Wrong PO"),"new")</f>
        <v>-</v>
      </c>
      <c r="CQ167" s="32" t="str">
        <f>IF(CP167="wrong PO",(VLOOKUP($E167,'Apr 2016'!$D$1:$Z$500,3,FALSE)),"")</f>
        <v/>
      </c>
      <c r="CR167" s="32" t="str">
        <f>IFERROR(IF(VLOOKUP($E167,'Mar 2016'!$D$1:$Z$500,3,FALSE)=G167,"-","Wrong PO"),"new")</f>
        <v>-</v>
      </c>
      <c r="CS167" s="32" t="str">
        <f>IF(CP167="wrong PO",(VLOOKUP($E167,'Mar 2016'!$D$1:$Z$500,3,FALSE)),"")</f>
        <v/>
      </c>
      <c r="CT167" s="32" t="str">
        <f>IFERROR(IF(VLOOKUP($E167,'Feb 2016'!$D$1:$Z$500,3,FALSE)=G167,"-","Wrong PO"),"new")</f>
        <v>-</v>
      </c>
      <c r="CU167" s="32" t="str">
        <f>IF(CP167="wrong PO",(VLOOKUP($E167,'Feb 2016'!$D$1:$Z$500,3,FALSE)),"")</f>
        <v/>
      </c>
      <c r="CV167" s="29" t="str">
        <f>IFERROR(IF(VLOOKUP($E167,'Jan 2016'!$D$1:$Z$500,3,FALSE)=G167,"-","Wrong PO"),"new")</f>
        <v>-</v>
      </c>
      <c r="CW167" s="32" t="str">
        <f>IF(CV167="wrong PO",(VLOOKUP($E167,'Jan 2016'!$D$1:$Z$500,3,FALSE)),"")</f>
        <v/>
      </c>
      <c r="CX167" s="29" t="str">
        <f>IFERROR(IF(VLOOKUP($E167,'Dec 2015'!$D$1:$Z$500,3,FALSE)=G167,"-","Wrong PO"),"new")</f>
        <v>-</v>
      </c>
      <c r="CY167" s="32" t="str">
        <f>IF(CX167="wrong PO",(VLOOKUP($E167,'Dec 2015'!$D$1:$Z$500,3,FALSE)),"")</f>
        <v/>
      </c>
      <c r="CZ167" s="29" t="str">
        <f>IFERROR(IF(VLOOKUP($E167,'Nov 2015'!$D$1:$Z$500,3,FALSE)=G167,"-","Wrong PO"),"new")</f>
        <v>-</v>
      </c>
      <c r="DA167" s="32" t="str">
        <f>IF(CZ167="wrong PO",(VLOOKUP($E167,'Nov 2015'!$D$1:$Z$500,3,FALSE)),"")</f>
        <v/>
      </c>
      <c r="DB167" s="29" t="str">
        <f>IFERROR(IF(VLOOKUP($E167,'Oct 2015'!$D$1:$Z$500,3,FALSE)=G167,"-","Wrong PO"),"new")</f>
        <v>-</v>
      </c>
      <c r="DC167" s="32" t="str">
        <f>IF(DB167="wrong PO",(VLOOKUP($E167,'Oct 2015'!$D$1:$Z$500,3,FALSE)),"")</f>
        <v/>
      </c>
      <c r="DD167" s="29" t="str">
        <f>IFERROR(IF(VLOOKUP($E167,'Sep 2015'!$D$1:$Z$500,3,FALSE)=G167,"-","Wrong PO"),"new")</f>
        <v>-</v>
      </c>
      <c r="DE167" s="32" t="str">
        <f>IF(DD167="wrong PO",(VLOOKUP($E167,'Sep 2015'!$D$1:$Z$500,3,FALSE)),"")</f>
        <v/>
      </c>
    </row>
    <row r="168" spans="1:109">
      <c r="A168" s="115">
        <v>167</v>
      </c>
      <c r="B168" s="2" t="s">
        <v>841</v>
      </c>
      <c r="C168" s="2" t="s">
        <v>510</v>
      </c>
      <c r="D168" s="2" t="s">
        <v>25</v>
      </c>
      <c r="E168" s="2" t="s">
        <v>36</v>
      </c>
      <c r="F168" s="2" t="s">
        <v>34</v>
      </c>
      <c r="G168" s="21" t="s">
        <v>108</v>
      </c>
      <c r="H168" s="21" t="str">
        <f>IFERROR(VLOOKUP($E168,'Wayne Master'!$B$1:$C$315,2,FALSE),"not on master")</f>
        <v>P0771686</v>
      </c>
      <c r="I168" s="11" t="s">
        <v>2060</v>
      </c>
      <c r="J168" s="3">
        <v>42207</v>
      </c>
      <c r="K168" s="2" t="s">
        <v>28</v>
      </c>
      <c r="L168" s="2" t="s">
        <v>35</v>
      </c>
      <c r="M168" s="2" t="s">
        <v>30</v>
      </c>
      <c r="N168" s="2" t="s">
        <v>31</v>
      </c>
      <c r="O168" s="2" t="s">
        <v>382</v>
      </c>
      <c r="P168" s="4">
        <v>152620</v>
      </c>
      <c r="Q168" s="4">
        <v>160586</v>
      </c>
      <c r="R168" s="4">
        <v>7966</v>
      </c>
      <c r="S168" s="5">
        <v>134.63</v>
      </c>
      <c r="T168" s="4">
        <v>0</v>
      </c>
      <c r="U168" s="4">
        <v>0</v>
      </c>
      <c r="V168" s="4">
        <v>0</v>
      </c>
      <c r="W168" s="5">
        <v>0</v>
      </c>
      <c r="X168" s="5">
        <v>0</v>
      </c>
      <c r="Y168" s="14">
        <v>134.63</v>
      </c>
      <c r="Z168" s="14">
        <v>0</v>
      </c>
      <c r="AA168" s="14">
        <v>134.63</v>
      </c>
      <c r="AB168" s="4">
        <v>24580</v>
      </c>
      <c r="AC168" s="55"/>
      <c r="AD168" s="59">
        <f t="shared" si="12"/>
        <v>2713.63</v>
      </c>
      <c r="AE168" s="59">
        <f t="shared" si="13"/>
        <v>2713.9033999999997</v>
      </c>
      <c r="AF168" s="102">
        <f>IFERROR(IFERROR(VLOOKUP($G168,'FPO034'!$J$9:$Q$196,7,FALSE),(VLOOKUP($H168,'FPO034'!$J$9:$Q$196,7,FALSE))),"No PO")</f>
        <v>39845.519999999997</v>
      </c>
      <c r="AG168" s="102">
        <f>IFERROR(IFERROR(VLOOKUP($G168,'FPO034'!$J$9:$Q$196,8,FALSE),(VLOOKUP($H168,'FPO034'!$J$9:$Q$196,8,FALSE))),"No PO")</f>
        <v>0</v>
      </c>
      <c r="AH168" s="102" t="str">
        <f t="shared" si="14"/>
        <v>--</v>
      </c>
      <c r="AI168" s="59">
        <f>IFERROR(VLOOKUP($E168,'Rev2 Aug 16'!$D$1:$Z$300,22,FALSE),"-")</f>
        <v>134.63</v>
      </c>
      <c r="AJ168" s="59" t="str">
        <f>IFERROR(VLOOKUP($E168,'Rev2 Aug 16'!$D$1:$Z$300,5,FALSE),"-")</f>
        <v>WAY2001H6AZ</v>
      </c>
      <c r="AK168" s="59" t="str">
        <f>IFERROR(VLOOKUP(AJ168,'Paid Invoices'!$F$6:$I$381,3,FALSE),"")</f>
        <v/>
      </c>
      <c r="AL168" s="59" t="str">
        <f>IFERROR(VLOOKUP(AJ168,'Open Invoices'!$D$1:$E$3000,2,FALSE),"")</f>
        <v/>
      </c>
      <c r="AM168" s="59">
        <f>IFERROR(VLOOKUP($E168,'Rev2 July 16'!$D$1:$Z$300,22,FALSE),"-")</f>
        <v>81.709999999999994</v>
      </c>
      <c r="AN168" s="59" t="str">
        <f>IFERROR(VLOOKUP($E168,'Rev2 July 16'!$D$1:$Z$300,5,FALSE),"-")</f>
        <v>WAY2001G6BB</v>
      </c>
      <c r="AO168" s="59" t="str">
        <f>IFERROR(VLOOKUP(AN168,'Paid Invoices'!$F$6:$I$381,3,FALSE),"")</f>
        <v/>
      </c>
      <c r="AP168" s="59" t="str">
        <f>IFERROR(VLOOKUP(AN168,'Open Invoices'!$D$1:$E$3000,2,FALSE),"")</f>
        <v/>
      </c>
      <c r="AQ168" s="59">
        <f>IFERROR(VLOOKUP($E168,'Rev June 16'!$D$1:$Z$300,22,FALSE),"-")</f>
        <v>72.94</v>
      </c>
      <c r="AR168" s="59" t="str">
        <f>IFERROR(VLOOKUP($E168,'Rev June 16'!$D$1:$Z$300,4,FALSE),"-")</f>
        <v>WAY2001F6AZ</v>
      </c>
      <c r="AS168" s="59" t="str">
        <f>IFERROR(VLOOKUP(AR168,'Paid Invoices'!$F$6:$I$381,3,FALSE),"")</f>
        <v/>
      </c>
      <c r="AT168" s="59" t="str">
        <f>IFERROR(VLOOKUP(AR168,'Open Invoices'!$D$1:$E$3000,2,FALSE),"")</f>
        <v/>
      </c>
      <c r="AU168" s="59">
        <f>IFERROR(VLOOKUP($E168,'May 2016'!$D$1:$Z$300,22,FALSE),"-")</f>
        <v>361.95</v>
      </c>
      <c r="AV168" s="59" t="str">
        <f>IFERROR(VLOOKUP($E168,'May 2016'!$D$1:$Z$300,4,FALSE),"-")</f>
        <v>WAY2001E6AY</v>
      </c>
      <c r="AW168" s="59" t="str">
        <f>IFERROR(VLOOKUP(AV168,'Paid Invoices'!$F$6:$I$381,3,FALSE),"")</f>
        <v/>
      </c>
      <c r="AX168" s="59" t="str">
        <f>IFERROR(VLOOKUP(AV168,'Open Invoices'!$D$1:$E$3000,2,FALSE),"")</f>
        <v/>
      </c>
      <c r="AY168" s="59">
        <f>IFERROR(VLOOKUP($E168,'Apr 2016'!$D$1:$Z$300,22,FALSE),"-")</f>
        <v>351.71</v>
      </c>
      <c r="AZ168" s="59" t="str">
        <f>IFERROR(VLOOKUP($E168,'Apr 2016'!$D$1:$Z$300,4,FALSE),"-")</f>
        <v>WAY2001D6AX</v>
      </c>
      <c r="BA168" s="59" t="str">
        <f>IFERROR(VLOOKUP(AZ168,'Paid Invoices'!$F$6:$I$381,3,FALSE),"")</f>
        <v/>
      </c>
      <c r="BB168" s="59" t="str">
        <f>IFERROR(VLOOKUP(AZ168,'Open Invoices'!$D$1:$E$3000,2,FALSE),"")</f>
        <v/>
      </c>
      <c r="BC168" s="59">
        <f>IFERROR(VLOOKUP($E168,'Mar 2016'!$D$1:$Z$300,22,FALSE),"-")</f>
        <v>291.61</v>
      </c>
      <c r="BD168" s="59" t="str">
        <f>IFERROR(VLOOKUP($E168,'Mar 2016'!$D$1:$Z$300,4,FALSE),"-")</f>
        <v>WAY2001C6AT</v>
      </c>
      <c r="BE168" s="59" t="str">
        <f>IFERROR(VLOOKUP(BD168,'Paid Invoices'!$F$6:$I$381,3,FALSE),"")</f>
        <v/>
      </c>
      <c r="BF168" s="59" t="str">
        <f>IFERROR(VLOOKUP(BD168,'Open Invoices'!$D$1:$E$3000,2,FALSE),"")</f>
        <v/>
      </c>
      <c r="BG168" s="59">
        <f>IFERROR(VLOOKUP($E168,'Feb 2016'!$D$1:$Z$300,22,FALSE),"-")</f>
        <v>202.28</v>
      </c>
      <c r="BH168" s="59" t="str">
        <f>IFERROR(VLOOKUP($E168,'Feb 2016'!$D$1:$Z$300,4,FALSE),"-")</f>
        <v>WAY2001B6AM</v>
      </c>
      <c r="BI168" s="59" t="str">
        <f>IFERROR(VLOOKUP(BH168,'Paid Invoices'!$F$6:$I$381,3,FALSE),"")</f>
        <v/>
      </c>
      <c r="BJ168" s="59" t="str">
        <f>IFERROR(VLOOKUP(BH168,'Open Invoices'!$D$1:$E$3000,2,FALSE),"")</f>
        <v/>
      </c>
      <c r="BK168" s="59">
        <f>IFERROR(VLOOKUP($E168,'Jan 2016'!$D$1:$Z$300,22,FALSE),"-")</f>
        <v>222.67</v>
      </c>
      <c r="BL168" s="59" t="str">
        <f>IFERROR(VLOOKUP($E168,'Jan 2016'!$D$1:$Z$300,4,FALSE),"-")</f>
        <v>WAY2001A6AZ</v>
      </c>
      <c r="BM168" s="59" t="str">
        <f>IFERROR(VLOOKUP(BL168,'Paid Invoices'!$F$6:$I$381,3,FALSE),"")</f>
        <v/>
      </c>
      <c r="BN168" s="59" t="str">
        <f>IFERROR(VLOOKUP(BL168,'Open Invoices'!$D$1:$E$3000,2,FALSE),"")</f>
        <v/>
      </c>
      <c r="BO168" s="59">
        <f>IFERROR(VLOOKUP($E168,'Dec 2015'!$D$1:$Z$300,22,FALSE),"-")</f>
        <v>236.94</v>
      </c>
      <c r="BP168" s="59" t="str">
        <f>IFERROR(VLOOKUP($E168,'Dec 2015'!$D$1:$Z$300,4,FALSE),"-")</f>
        <v>WAY2001L5Y</v>
      </c>
      <c r="BQ168" s="59" t="str">
        <f>IFERROR(VLOOKUP(BP168,'Paid Invoices'!$F$6:$I$381,3,FALSE),"")</f>
        <v/>
      </c>
      <c r="BR168" s="59" t="str">
        <f>IFERROR(VLOOKUP(BP168,'Open Invoices'!$D$1:$E$3000,2,FALSE),"")</f>
        <v/>
      </c>
      <c r="BS168" s="59">
        <f>IFERROR(VLOOKUP($E168,'Nov 2015'!$D$1:$Z$300,22,FALSE),"-")</f>
        <v>350.24</v>
      </c>
      <c r="BT168" s="59" t="str">
        <f>IFERROR(VLOOKUP($E168,'Nov 2015'!$D$1:$Z$300,4,FALSE),"-")</f>
        <v>WAY2001K5AW</v>
      </c>
      <c r="BU168" s="59" t="str">
        <f>IFERROR(VLOOKUP(BT168,'Paid Invoices'!$F$6:$I$381,3,FALSE),"")</f>
        <v/>
      </c>
      <c r="BV168" s="59" t="str">
        <f>IFERROR(VLOOKUP(BT168,'Open Invoices'!$D$1:$E$3000,2,FALSE),"")</f>
        <v/>
      </c>
      <c r="BW168" s="59">
        <f>IFERROR(VLOOKUP($E168,'Oct 2015'!$D$1:$Z$300,22,FALSE),"-")</f>
        <v>371.41</v>
      </c>
      <c r="BX168" s="59" t="str">
        <f>IFERROR(VLOOKUP($E168,'Oct 2015'!$D$1:$Z$300,4,FALSE),"-")</f>
        <v>WAY2001J5AY</v>
      </c>
      <c r="BY168" s="59" t="str">
        <f>IFERROR(VLOOKUP(BX168,'Paid Invoices'!$F$6:$I$381,3,FALSE),"")</f>
        <v/>
      </c>
      <c r="BZ168" s="59" t="str">
        <f>IFERROR(VLOOKUP(BX168,'Open Invoices'!$D$1:$E$3000,2,FALSE),"")</f>
        <v/>
      </c>
      <c r="CA168" s="59">
        <f>IFERROR(VLOOKUP($E168,'Sep 2015'!$D$1:$Z$300,22,FALSE),"-")</f>
        <v>35.54</v>
      </c>
      <c r="CB168" s="59" t="str">
        <f>IFERROR(VLOOKUP($E168,'Sep 2015'!$D$1:$Z$300,4,FALSE),"-")</f>
        <v>WAY2001I5AH</v>
      </c>
      <c r="CC168" s="59" t="str">
        <f>IFERROR(VLOOKUP(CB168,'Paid Invoices'!$F$6:$I$381,3,FALSE),"")</f>
        <v/>
      </c>
      <c r="CD168" s="59" t="str">
        <f>IFERROR(VLOOKUP(CB168,'Open Invoices'!$D$1:$E$3000,2,FALSE),"")</f>
        <v/>
      </c>
      <c r="CE168" s="52"/>
      <c r="CF168" s="52" t="s">
        <v>2115</v>
      </c>
      <c r="CG168" s="49" t="str">
        <f>IFERROR(IFERROR(VLOOKUP($E168,'Asset Group  All Assets'!$B$1:$C$500,2,FALSE),(VLOOKUP($E168,'Missing-WSU-POs'!$B$1:$D$500,3,FALSE))),"?")</f>
        <v>P0771686</v>
      </c>
      <c r="CH168" s="31" t="str">
        <f t="shared" si="11"/>
        <v>P0771686</v>
      </c>
      <c r="CI168" s="31" t="str">
        <f t="shared" si="15"/>
        <v/>
      </c>
      <c r="CJ168" s="29" t="str">
        <f>IFERROR(IF(VLOOKUP($E168,'Org July 2016 '!$D$1:$Z$500,3,FALSE)=G168,"-","Wrong PO"),"new")</f>
        <v>Wrong PO</v>
      </c>
      <c r="CK168" s="32">
        <f>IF(CJ168="wrong PO",(VLOOKUP($E168,'Org July 2016 '!$D$1:$Z$500,3,FALSE)),"")</f>
        <v>0</v>
      </c>
      <c r="CL168" s="29" t="str">
        <f>IFERROR(IF(VLOOKUP($E168,'Org June 2016 '!$D$1:$Z$500,3,FALSE)=G168,"-","Wrong PO"),"new")</f>
        <v>Wrong PO</v>
      </c>
      <c r="CM168" s="32">
        <f>IF(CL168="wrong PO",(VLOOKUP($E168,'Org June 2016 '!$D$1:$Z$500,3,FALSE)),"")</f>
        <v>0</v>
      </c>
      <c r="CN168" s="29" t="str">
        <f>IFERROR(IF(VLOOKUP($E168,'May 2016'!D167:Z666,3,FALSE)=G168,"-","Wrong PO"),"new")</f>
        <v>new</v>
      </c>
      <c r="CO168" s="32" t="str">
        <f>IF(CN168="wrong PO",(VLOOKUP($E168,'May 2016'!D167:Z666,3,FALSE)),"")</f>
        <v/>
      </c>
      <c r="CP168" s="29" t="str">
        <f>IFERROR(IF(VLOOKUP($E168,'Apr 2016'!$D$1:$Z$500,3,FALSE)=G168,"-","Wrong PO"),"new")</f>
        <v>-</v>
      </c>
      <c r="CQ168" s="32" t="str">
        <f>IF(CP168="wrong PO",(VLOOKUP($E168,'Apr 2016'!$D$1:$Z$500,3,FALSE)),"")</f>
        <v/>
      </c>
      <c r="CR168" s="32" t="str">
        <f>IFERROR(IF(VLOOKUP($E168,'Mar 2016'!$D$1:$Z$500,3,FALSE)=G168,"-","Wrong PO"),"new")</f>
        <v>-</v>
      </c>
      <c r="CS168" s="32" t="str">
        <f>IF(CP168="wrong PO",(VLOOKUP($E168,'Mar 2016'!$D$1:$Z$500,3,FALSE)),"")</f>
        <v/>
      </c>
      <c r="CT168" s="32" t="str">
        <f>IFERROR(IF(VLOOKUP($E168,'Feb 2016'!$D$1:$Z$500,3,FALSE)=G168,"-","Wrong PO"),"new")</f>
        <v>-</v>
      </c>
      <c r="CU168" s="32" t="str">
        <f>IF(CP168="wrong PO",(VLOOKUP($E168,'Feb 2016'!$D$1:$Z$500,3,FALSE)),"")</f>
        <v/>
      </c>
      <c r="CV168" s="29" t="str">
        <f>IFERROR(IF(VLOOKUP($E168,'Jan 2016'!$D$1:$Z$500,3,FALSE)=G168,"-","Wrong PO"),"new")</f>
        <v>-</v>
      </c>
      <c r="CW168" s="32" t="str">
        <f>IF(CV168="wrong PO",(VLOOKUP($E168,'Jan 2016'!$D$1:$Z$500,3,FALSE)),"")</f>
        <v/>
      </c>
      <c r="CX168" s="29" t="str">
        <f>IFERROR(IF(VLOOKUP($E168,'Dec 2015'!$D$1:$Z$500,3,FALSE)=G168,"-","Wrong PO"),"new")</f>
        <v>-</v>
      </c>
      <c r="CY168" s="32" t="str">
        <f>IF(CX168="wrong PO",(VLOOKUP($E168,'Dec 2015'!$D$1:$Z$500,3,FALSE)),"")</f>
        <v/>
      </c>
      <c r="CZ168" s="29" t="str">
        <f>IFERROR(IF(VLOOKUP($E168,'Nov 2015'!$D$1:$Z$500,3,FALSE)=G168,"-","Wrong PO"),"new")</f>
        <v>-</v>
      </c>
      <c r="DA168" s="32" t="str">
        <f>IF(CZ168="wrong PO",(VLOOKUP($E168,'Nov 2015'!$D$1:$Z$500,3,FALSE)),"")</f>
        <v/>
      </c>
      <c r="DB168" s="29" t="str">
        <f>IFERROR(IF(VLOOKUP($E168,'Oct 2015'!$D$1:$Z$500,3,FALSE)=G168,"-","Wrong PO"),"new")</f>
        <v>-</v>
      </c>
      <c r="DC168" s="32" t="str">
        <f>IF(DB168="wrong PO",(VLOOKUP($E168,'Oct 2015'!$D$1:$Z$500,3,FALSE)),"")</f>
        <v/>
      </c>
      <c r="DD168" s="29" t="str">
        <f>IFERROR(IF(VLOOKUP($E168,'Sep 2015'!$D$1:$Z$500,3,FALSE)=G168,"-","Wrong PO"),"new")</f>
        <v>-</v>
      </c>
      <c r="DE168" s="32" t="str">
        <f>IF(DD168="wrong PO",(VLOOKUP($E168,'Sep 2015'!$D$1:$Z$500,3,FALSE)),"")</f>
        <v/>
      </c>
    </row>
    <row r="169" spans="1:109">
      <c r="A169" s="115">
        <v>168</v>
      </c>
      <c r="B169" s="2" t="s">
        <v>841</v>
      </c>
      <c r="C169" s="2" t="s">
        <v>510</v>
      </c>
      <c r="D169" s="2" t="s">
        <v>25</v>
      </c>
      <c r="E169" s="2" t="s">
        <v>45</v>
      </c>
      <c r="F169" s="2" t="s">
        <v>46</v>
      </c>
      <c r="G169" s="21" t="s">
        <v>108</v>
      </c>
      <c r="H169" s="21" t="str">
        <f>IFERROR(VLOOKUP($E169,'Wayne Master'!$B$1:$C$315,2,FALSE),"not on master")</f>
        <v>P0771686</v>
      </c>
      <c r="I169" s="11" t="s">
        <v>2060</v>
      </c>
      <c r="J169" s="3">
        <v>42208</v>
      </c>
      <c r="K169" s="2" t="s">
        <v>28</v>
      </c>
      <c r="L169" s="2" t="s">
        <v>47</v>
      </c>
      <c r="M169" s="2" t="s">
        <v>30</v>
      </c>
      <c r="N169" s="2" t="s">
        <v>31</v>
      </c>
      <c r="O169" s="2" t="s">
        <v>32</v>
      </c>
      <c r="P169" s="4">
        <v>206509</v>
      </c>
      <c r="Q169" s="4">
        <v>215689</v>
      </c>
      <c r="R169" s="4">
        <v>9180</v>
      </c>
      <c r="S169" s="5">
        <v>155.13999999999999</v>
      </c>
      <c r="T169" s="4">
        <v>0</v>
      </c>
      <c r="U169" s="4">
        <v>0</v>
      </c>
      <c r="V169" s="4">
        <v>0</v>
      </c>
      <c r="W169" s="5">
        <v>0</v>
      </c>
      <c r="X169" s="5">
        <v>0</v>
      </c>
      <c r="Y169" s="14">
        <v>155.13999999999999</v>
      </c>
      <c r="Z169" s="14">
        <v>0</v>
      </c>
      <c r="AA169" s="14">
        <v>155.13999999999999</v>
      </c>
      <c r="AB169" s="4">
        <v>24580</v>
      </c>
      <c r="AC169" s="55"/>
      <c r="AD169" s="59">
        <f t="shared" si="12"/>
        <v>3644.75</v>
      </c>
      <c r="AE169" s="59">
        <f t="shared" si="13"/>
        <v>3645.1440999999995</v>
      </c>
      <c r="AF169" s="102">
        <f>IFERROR(IFERROR(VLOOKUP($G169,'FPO034'!$J$9:$Q$196,7,FALSE),(VLOOKUP($H169,'FPO034'!$J$9:$Q$196,7,FALSE))),"No PO")</f>
        <v>39845.519999999997</v>
      </c>
      <c r="AG169" s="102">
        <f>IFERROR(IFERROR(VLOOKUP($G169,'FPO034'!$J$9:$Q$196,8,FALSE),(VLOOKUP($H169,'FPO034'!$J$9:$Q$196,8,FALSE))),"No PO")</f>
        <v>0</v>
      </c>
      <c r="AH169" s="102" t="str">
        <f t="shared" si="14"/>
        <v>--</v>
      </c>
      <c r="AI169" s="59">
        <f>IFERROR(VLOOKUP($E169,'Rev2 Aug 16'!$D$1:$Z$300,22,FALSE),"-")</f>
        <v>155.13999999999999</v>
      </c>
      <c r="AJ169" s="59" t="str">
        <f>IFERROR(VLOOKUP($E169,'Rev2 Aug 16'!$D$1:$Z$300,5,FALSE),"-")</f>
        <v>WAY2001H6AZ</v>
      </c>
      <c r="AK169" s="59" t="str">
        <f>IFERROR(VLOOKUP(AJ169,'Paid Invoices'!$F$6:$I$381,3,FALSE),"")</f>
        <v/>
      </c>
      <c r="AL169" s="59" t="str">
        <f>IFERROR(VLOOKUP(AJ169,'Open Invoices'!$D$1:$E$3000,2,FALSE),"")</f>
        <v/>
      </c>
      <c r="AM169" s="59">
        <f>IFERROR(VLOOKUP($E169,'Rev2 July 16'!$D$1:$Z$300,22,FALSE),"-")</f>
        <v>195.41</v>
      </c>
      <c r="AN169" s="59" t="str">
        <f>IFERROR(VLOOKUP($E169,'Rev2 July 16'!$D$1:$Z$300,5,FALSE),"-")</f>
        <v>WAY2001G6BB</v>
      </c>
      <c r="AO169" s="59" t="str">
        <f>IFERROR(VLOOKUP(AN169,'Paid Invoices'!$F$6:$I$381,3,FALSE),"")</f>
        <v/>
      </c>
      <c r="AP169" s="59" t="str">
        <f>IFERROR(VLOOKUP(AN169,'Open Invoices'!$D$1:$E$3000,2,FALSE),"")</f>
        <v/>
      </c>
      <c r="AQ169" s="59">
        <f>IFERROR(VLOOKUP($E169,'Rev June 16'!$D$1:$Z$300,22,FALSE),"-")</f>
        <v>203.88</v>
      </c>
      <c r="AR169" s="59" t="str">
        <f>IFERROR(VLOOKUP($E169,'Rev June 16'!$D$1:$Z$300,4,FALSE),"-")</f>
        <v>WAY2001F6AZ</v>
      </c>
      <c r="AS169" s="59" t="str">
        <f>IFERROR(VLOOKUP(AR169,'Paid Invoices'!$F$6:$I$381,3,FALSE),"")</f>
        <v/>
      </c>
      <c r="AT169" s="59" t="str">
        <f>IFERROR(VLOOKUP(AR169,'Open Invoices'!$D$1:$E$3000,2,FALSE),"")</f>
        <v/>
      </c>
      <c r="AU169" s="59">
        <f>IFERROR(VLOOKUP($E169,'May 2016'!$D$1:$Z$300,22,FALSE),"-")</f>
        <v>344.15</v>
      </c>
      <c r="AV169" s="59" t="str">
        <f>IFERROR(VLOOKUP($E169,'May 2016'!$D$1:$Z$300,4,FALSE),"-")</f>
        <v>WAY2001E6AY</v>
      </c>
      <c r="AW169" s="59" t="str">
        <f>IFERROR(VLOOKUP(AV169,'Paid Invoices'!$F$6:$I$381,3,FALSE),"")</f>
        <v/>
      </c>
      <c r="AX169" s="59" t="str">
        <f>IFERROR(VLOOKUP(AV169,'Open Invoices'!$D$1:$E$3000,2,FALSE),"")</f>
        <v/>
      </c>
      <c r="AY169" s="59">
        <f>IFERROR(VLOOKUP($E169,'Apr 2016'!$D$1:$Z$300,22,FALSE),"-")</f>
        <v>389.73</v>
      </c>
      <c r="AZ169" s="59" t="str">
        <f>IFERROR(VLOOKUP($E169,'Apr 2016'!$D$1:$Z$300,4,FALSE),"-")</f>
        <v>WAY2001D6AX</v>
      </c>
      <c r="BA169" s="59" t="str">
        <f>IFERROR(VLOOKUP(AZ169,'Paid Invoices'!$F$6:$I$381,3,FALSE),"")</f>
        <v/>
      </c>
      <c r="BB169" s="59" t="str">
        <f>IFERROR(VLOOKUP(AZ169,'Open Invoices'!$D$1:$E$3000,2,FALSE),"")</f>
        <v/>
      </c>
      <c r="BC169" s="59">
        <f>IFERROR(VLOOKUP($E169,'Mar 2016'!$D$1:$Z$300,22,FALSE),"-")</f>
        <v>299.3</v>
      </c>
      <c r="BD169" s="59" t="str">
        <f>IFERROR(VLOOKUP($E169,'Mar 2016'!$D$1:$Z$300,4,FALSE),"-")</f>
        <v>WAY2001C6AT</v>
      </c>
      <c r="BE169" s="59" t="str">
        <f>IFERROR(VLOOKUP(BD169,'Paid Invoices'!$F$6:$I$381,3,FALSE),"")</f>
        <v/>
      </c>
      <c r="BF169" s="59" t="str">
        <f>IFERROR(VLOOKUP(BD169,'Open Invoices'!$D$1:$E$3000,2,FALSE),"")</f>
        <v/>
      </c>
      <c r="BG169" s="59">
        <f>IFERROR(VLOOKUP($E169,'Feb 2016'!$D$1:$Z$300,22,FALSE),"-")</f>
        <v>368.66</v>
      </c>
      <c r="BH169" s="59" t="str">
        <f>IFERROR(VLOOKUP($E169,'Feb 2016'!$D$1:$Z$300,4,FALSE),"-")</f>
        <v>WAY2001B6AM</v>
      </c>
      <c r="BI169" s="59" t="str">
        <f>IFERROR(VLOOKUP(BH169,'Paid Invoices'!$F$6:$I$381,3,FALSE),"")</f>
        <v/>
      </c>
      <c r="BJ169" s="59" t="str">
        <f>IFERROR(VLOOKUP(BH169,'Open Invoices'!$D$1:$E$3000,2,FALSE),"")</f>
        <v/>
      </c>
      <c r="BK169" s="59">
        <f>IFERROR(VLOOKUP($E169,'Jan 2016'!$D$1:$Z$300,22,FALSE),"-")</f>
        <v>250.93</v>
      </c>
      <c r="BL169" s="59" t="str">
        <f>IFERROR(VLOOKUP($E169,'Jan 2016'!$D$1:$Z$300,4,FALSE),"-")</f>
        <v>WAY2001A6AZ</v>
      </c>
      <c r="BM169" s="59" t="str">
        <f>IFERROR(VLOOKUP(BL169,'Paid Invoices'!$F$6:$I$381,3,FALSE),"")</f>
        <v/>
      </c>
      <c r="BN169" s="59" t="str">
        <f>IFERROR(VLOOKUP(BL169,'Open Invoices'!$D$1:$E$3000,2,FALSE),"")</f>
        <v/>
      </c>
      <c r="BO169" s="59">
        <f>IFERROR(VLOOKUP($E169,'Dec 2015'!$D$1:$Z$300,22,FALSE),"-")</f>
        <v>328.11</v>
      </c>
      <c r="BP169" s="59" t="str">
        <f>IFERROR(VLOOKUP($E169,'Dec 2015'!$D$1:$Z$300,4,FALSE),"-")</f>
        <v>WAY2001L5Y</v>
      </c>
      <c r="BQ169" s="59" t="str">
        <f>IFERROR(VLOOKUP(BP169,'Paid Invoices'!$F$6:$I$381,3,FALSE),"")</f>
        <v/>
      </c>
      <c r="BR169" s="59" t="str">
        <f>IFERROR(VLOOKUP(BP169,'Open Invoices'!$D$1:$E$3000,2,FALSE),"")</f>
        <v/>
      </c>
      <c r="BS169" s="59">
        <f>IFERROR(VLOOKUP($E169,'Nov 2015'!$D$1:$Z$300,22,FALSE),"-")</f>
        <v>412.14</v>
      </c>
      <c r="BT169" s="59" t="str">
        <f>IFERROR(VLOOKUP($E169,'Nov 2015'!$D$1:$Z$300,4,FALSE),"-")</f>
        <v>WAY2001K5AW</v>
      </c>
      <c r="BU169" s="59" t="str">
        <f>IFERROR(VLOOKUP(BT169,'Paid Invoices'!$F$6:$I$381,3,FALSE),"")</f>
        <v/>
      </c>
      <c r="BV169" s="59" t="str">
        <f>IFERROR(VLOOKUP(BT169,'Open Invoices'!$D$1:$E$3000,2,FALSE),"")</f>
        <v/>
      </c>
      <c r="BW169" s="59">
        <f>IFERROR(VLOOKUP($E169,'Oct 2015'!$D$1:$Z$300,22,FALSE),"-")</f>
        <v>574.77</v>
      </c>
      <c r="BX169" s="59" t="str">
        <f>IFERROR(VLOOKUP($E169,'Oct 2015'!$D$1:$Z$300,4,FALSE),"-")</f>
        <v>WAY2001J5AY</v>
      </c>
      <c r="BY169" s="59" t="str">
        <f>IFERROR(VLOOKUP(BX169,'Paid Invoices'!$F$6:$I$381,3,FALSE),"")</f>
        <v/>
      </c>
      <c r="BZ169" s="59" t="str">
        <f>IFERROR(VLOOKUP(BX169,'Open Invoices'!$D$1:$E$3000,2,FALSE),"")</f>
        <v/>
      </c>
      <c r="CA169" s="59">
        <f>IFERROR(VLOOKUP($E169,'Sep 2015'!$D$1:$Z$300,22,FALSE),"-")</f>
        <v>122.53</v>
      </c>
      <c r="CB169" s="59" t="str">
        <f>IFERROR(VLOOKUP($E169,'Sep 2015'!$D$1:$Z$300,4,FALSE),"-")</f>
        <v>WAY2001I5AH</v>
      </c>
      <c r="CC169" s="59" t="str">
        <f>IFERROR(VLOOKUP(CB169,'Paid Invoices'!$F$6:$I$381,3,FALSE),"")</f>
        <v/>
      </c>
      <c r="CD169" s="59" t="str">
        <f>IFERROR(VLOOKUP(CB169,'Open Invoices'!$D$1:$E$3000,2,FALSE),"")</f>
        <v/>
      </c>
      <c r="CE169" s="52"/>
      <c r="CF169" s="52" t="s">
        <v>2115</v>
      </c>
      <c r="CG169" s="49" t="str">
        <f>IFERROR(IFERROR(VLOOKUP($E169,'Asset Group  All Assets'!$B$1:$C$500,2,FALSE),(VLOOKUP($E169,'Missing-WSU-POs'!$B$1:$D$500,3,FALSE))),"?")</f>
        <v>P0771686</v>
      </c>
      <c r="CH169" s="31" t="str">
        <f t="shared" si="11"/>
        <v>P0771686</v>
      </c>
      <c r="CI169" s="31" t="str">
        <f t="shared" si="15"/>
        <v/>
      </c>
      <c r="CJ169" s="29" t="str">
        <f>IFERROR(IF(VLOOKUP($E169,'Org July 2016 '!$D$1:$Z$500,3,FALSE)=G169,"-","Wrong PO"),"new")</f>
        <v>Wrong PO</v>
      </c>
      <c r="CK169" s="32">
        <f>IF(CJ169="wrong PO",(VLOOKUP($E169,'Org July 2016 '!$D$1:$Z$500,3,FALSE)),"")</f>
        <v>0</v>
      </c>
      <c r="CL169" s="29" t="str">
        <f>IFERROR(IF(VLOOKUP($E169,'Org June 2016 '!$D$1:$Z$500,3,FALSE)=G169,"-","Wrong PO"),"new")</f>
        <v>Wrong PO</v>
      </c>
      <c r="CM169" s="32">
        <f>IF(CL169="wrong PO",(VLOOKUP($E169,'Org June 2016 '!$D$1:$Z$500,3,FALSE)),"")</f>
        <v>0</v>
      </c>
      <c r="CN169" s="29" t="str">
        <f>IFERROR(IF(VLOOKUP($E169,'May 2016'!D168:Z667,3,FALSE)=G169,"-","Wrong PO"),"new")</f>
        <v>new</v>
      </c>
      <c r="CO169" s="32" t="str">
        <f>IF(CN169="wrong PO",(VLOOKUP($E169,'May 2016'!D168:Z667,3,FALSE)),"")</f>
        <v/>
      </c>
      <c r="CP169" s="29" t="str">
        <f>IFERROR(IF(VLOOKUP($E169,'Apr 2016'!$D$1:$Z$500,3,FALSE)=G169,"-","Wrong PO"),"new")</f>
        <v>-</v>
      </c>
      <c r="CQ169" s="32" t="str">
        <f>IF(CP169="wrong PO",(VLOOKUP($E169,'Apr 2016'!$D$1:$Z$500,3,FALSE)),"")</f>
        <v/>
      </c>
      <c r="CR169" s="32" t="str">
        <f>IFERROR(IF(VLOOKUP($E169,'Mar 2016'!$D$1:$Z$500,3,FALSE)=G169,"-","Wrong PO"),"new")</f>
        <v>-</v>
      </c>
      <c r="CS169" s="32" t="str">
        <f>IF(CP169="wrong PO",(VLOOKUP($E169,'Mar 2016'!$D$1:$Z$500,3,FALSE)),"")</f>
        <v/>
      </c>
      <c r="CT169" s="32" t="str">
        <f>IFERROR(IF(VLOOKUP($E169,'Feb 2016'!$D$1:$Z$500,3,FALSE)=G169,"-","Wrong PO"),"new")</f>
        <v>-</v>
      </c>
      <c r="CU169" s="32" t="str">
        <f>IF(CP169="wrong PO",(VLOOKUP($E169,'Feb 2016'!$D$1:$Z$500,3,FALSE)),"")</f>
        <v/>
      </c>
      <c r="CV169" s="29" t="str">
        <f>IFERROR(IF(VLOOKUP($E169,'Jan 2016'!$D$1:$Z$500,3,FALSE)=G169,"-","Wrong PO"),"new")</f>
        <v>-</v>
      </c>
      <c r="CW169" s="32" t="str">
        <f>IF(CV169="wrong PO",(VLOOKUP($E169,'Jan 2016'!$D$1:$Z$500,3,FALSE)),"")</f>
        <v/>
      </c>
      <c r="CX169" s="29" t="str">
        <f>IFERROR(IF(VLOOKUP($E169,'Dec 2015'!$D$1:$Z$500,3,FALSE)=G169,"-","Wrong PO"),"new")</f>
        <v>-</v>
      </c>
      <c r="CY169" s="32" t="str">
        <f>IF(CX169="wrong PO",(VLOOKUP($E169,'Dec 2015'!$D$1:$Z$500,3,FALSE)),"")</f>
        <v/>
      </c>
      <c r="CZ169" s="29" t="str">
        <f>IFERROR(IF(VLOOKUP($E169,'Nov 2015'!$D$1:$Z$500,3,FALSE)=G169,"-","Wrong PO"),"new")</f>
        <v>-</v>
      </c>
      <c r="DA169" s="32" t="str">
        <f>IF(CZ169="wrong PO",(VLOOKUP($E169,'Nov 2015'!$D$1:$Z$500,3,FALSE)),"")</f>
        <v/>
      </c>
      <c r="DB169" s="29" t="str">
        <f>IFERROR(IF(VLOOKUP($E169,'Oct 2015'!$D$1:$Z$500,3,FALSE)=G169,"-","Wrong PO"),"new")</f>
        <v>-</v>
      </c>
      <c r="DC169" s="32" t="str">
        <f>IF(DB169="wrong PO",(VLOOKUP($E169,'Oct 2015'!$D$1:$Z$500,3,FALSE)),"")</f>
        <v/>
      </c>
      <c r="DD169" s="29" t="str">
        <f>IFERROR(IF(VLOOKUP($E169,'Sep 2015'!$D$1:$Z$500,3,FALSE)=G169,"-","Wrong PO"),"new")</f>
        <v>-</v>
      </c>
      <c r="DE169" s="32" t="str">
        <f>IF(DD169="wrong PO",(VLOOKUP($E169,'Sep 2015'!$D$1:$Z$500,3,FALSE)),"")</f>
        <v/>
      </c>
    </row>
    <row r="170" spans="1:109">
      <c r="A170" s="115">
        <v>169</v>
      </c>
      <c r="B170" s="2" t="s">
        <v>841</v>
      </c>
      <c r="C170" s="2" t="s">
        <v>510</v>
      </c>
      <c r="D170" s="2" t="s">
        <v>25</v>
      </c>
      <c r="E170" s="2" t="s">
        <v>356</v>
      </c>
      <c r="F170" s="2" t="s">
        <v>34</v>
      </c>
      <c r="G170" s="21" t="s">
        <v>108</v>
      </c>
      <c r="H170" s="21" t="str">
        <f>IFERROR(VLOOKUP($E170,'Wayne Master'!$B$1:$C$315,2,FALSE),"not on master")</f>
        <v>P0771686</v>
      </c>
      <c r="I170" s="11" t="s">
        <v>2060</v>
      </c>
      <c r="J170" s="3">
        <v>42258</v>
      </c>
      <c r="K170" s="2"/>
      <c r="L170" s="2" t="s">
        <v>35</v>
      </c>
      <c r="M170" s="2" t="s">
        <v>30</v>
      </c>
      <c r="N170" s="2" t="s">
        <v>31</v>
      </c>
      <c r="O170" s="2" t="s">
        <v>32</v>
      </c>
      <c r="P170" s="4">
        <v>100583</v>
      </c>
      <c r="Q170" s="4">
        <v>113889</v>
      </c>
      <c r="R170" s="4">
        <v>13306</v>
      </c>
      <c r="S170" s="5">
        <v>224.87</v>
      </c>
      <c r="T170" s="4">
        <v>0</v>
      </c>
      <c r="U170" s="4">
        <v>0</v>
      </c>
      <c r="V170" s="4">
        <v>0</v>
      </c>
      <c r="W170" s="5">
        <v>0</v>
      </c>
      <c r="X170" s="5">
        <v>0</v>
      </c>
      <c r="Y170" s="14">
        <v>224.87</v>
      </c>
      <c r="Z170" s="14">
        <v>0</v>
      </c>
      <c r="AA170" s="14">
        <v>224.87</v>
      </c>
      <c r="AB170" s="4">
        <v>24580</v>
      </c>
      <c r="AC170" s="55"/>
      <c r="AD170" s="59">
        <f t="shared" si="12"/>
        <v>4091.1600000000003</v>
      </c>
      <c r="AE170" s="59">
        <f t="shared" si="13"/>
        <v>1924.7240999999999</v>
      </c>
      <c r="AF170" s="102">
        <f>IFERROR(IFERROR(VLOOKUP($G170,'FPO034'!$J$9:$Q$196,7,FALSE),(VLOOKUP($H170,'FPO034'!$J$9:$Q$196,7,FALSE))),"No PO")</f>
        <v>39845.519999999997</v>
      </c>
      <c r="AG170" s="102">
        <f>IFERROR(IFERROR(VLOOKUP($G170,'FPO034'!$J$9:$Q$196,8,FALSE),(VLOOKUP($H170,'FPO034'!$J$9:$Q$196,8,FALSE))),"No PO")</f>
        <v>0</v>
      </c>
      <c r="AH170" s="102" t="str">
        <f t="shared" si="14"/>
        <v>No</v>
      </c>
      <c r="AI170" s="59">
        <f>IFERROR(VLOOKUP($E170,'Rev2 Aug 16'!$D$1:$Z$300,22,FALSE),"-")</f>
        <v>224.87</v>
      </c>
      <c r="AJ170" s="59" t="str">
        <f>IFERROR(VLOOKUP($E170,'Rev2 Aug 16'!$D$1:$Z$300,5,FALSE),"-")</f>
        <v>WAY2001H6AZ</v>
      </c>
      <c r="AK170" s="59" t="str">
        <f>IFERROR(VLOOKUP(AJ170,'Paid Invoices'!$F$6:$I$381,3,FALSE),"")</f>
        <v/>
      </c>
      <c r="AL170" s="59" t="str">
        <f>IFERROR(VLOOKUP(AJ170,'Open Invoices'!$D$1:$E$3000,2,FALSE),"")</f>
        <v/>
      </c>
      <c r="AM170" s="59">
        <f>IFERROR(VLOOKUP($E170,'Rev2 July 16'!$D$1:$Z$300,22,FALSE),"-")</f>
        <v>840.44</v>
      </c>
      <c r="AN170" s="59" t="str">
        <f>IFERROR(VLOOKUP($E170,'Rev2 July 16'!$D$1:$Z$300,5,FALSE),"-")</f>
        <v>WAY2001G6BB</v>
      </c>
      <c r="AO170" s="59" t="str">
        <f>IFERROR(VLOOKUP(AN170,'Paid Invoices'!$F$6:$I$381,3,FALSE),"")</f>
        <v/>
      </c>
      <c r="AP170" s="59" t="str">
        <f>IFERROR(VLOOKUP(AN170,'Open Invoices'!$D$1:$E$3000,2,FALSE),"")</f>
        <v/>
      </c>
      <c r="AQ170" s="59">
        <f>IFERROR(VLOOKUP($E170,'Rev June 16'!$D$1:$Z$300,22,FALSE),"-")</f>
        <v>1356.5</v>
      </c>
      <c r="AR170" s="59" t="str">
        <f>IFERROR(VLOOKUP($E170,'Rev June 16'!$D$1:$Z$300,4,FALSE),"-")</f>
        <v>WAY2001F6AZ</v>
      </c>
      <c r="AS170" s="59" t="str">
        <f>IFERROR(VLOOKUP(AR170,'Paid Invoices'!$F$6:$I$381,3,FALSE),"")</f>
        <v/>
      </c>
      <c r="AT170" s="59" t="str">
        <f>IFERROR(VLOOKUP(AR170,'Open Invoices'!$D$1:$E$3000,2,FALSE),"")</f>
        <v/>
      </c>
      <c r="AU170" s="59">
        <f>IFERROR(VLOOKUP($E170,'May 2016'!$D$1:$Z$300,22,FALSE),"-")</f>
        <v>205.69</v>
      </c>
      <c r="AV170" s="59" t="str">
        <f>IFERROR(VLOOKUP($E170,'May 2016'!$D$1:$Z$300,4,FALSE),"-")</f>
        <v>WAY2001E6AY</v>
      </c>
      <c r="AW170" s="59" t="str">
        <f>IFERROR(VLOOKUP(AV170,'Paid Invoices'!$F$6:$I$381,3,FALSE),"")</f>
        <v/>
      </c>
      <c r="AX170" s="59" t="str">
        <f>IFERROR(VLOOKUP(AV170,'Open Invoices'!$D$1:$E$3000,2,FALSE),"")</f>
        <v/>
      </c>
      <c r="AY170" s="59">
        <f>IFERROR(VLOOKUP($E170,'Apr 2016'!$D$1:$Z$300,22,FALSE),"-")</f>
        <v>157.34</v>
      </c>
      <c r="AZ170" s="59" t="str">
        <f>IFERROR(VLOOKUP($E170,'Apr 2016'!$D$1:$Z$300,4,FALSE),"-")</f>
        <v>WAY2001D6AX</v>
      </c>
      <c r="BA170" s="59" t="str">
        <f>IFERROR(VLOOKUP(AZ170,'Paid Invoices'!$F$6:$I$381,3,FALSE),"")</f>
        <v/>
      </c>
      <c r="BB170" s="59" t="str">
        <f>IFERROR(VLOOKUP(AZ170,'Open Invoices'!$D$1:$E$3000,2,FALSE),"")</f>
        <v/>
      </c>
      <c r="BC170" s="59">
        <f>IFERROR(VLOOKUP($E170,'Mar 2016'!$D$1:$Z$300,22,FALSE),"-")</f>
        <v>102.8</v>
      </c>
      <c r="BD170" s="59" t="str">
        <f>IFERROR(VLOOKUP($E170,'Mar 2016'!$D$1:$Z$300,4,FALSE),"-")</f>
        <v>WAY2001C6AT</v>
      </c>
      <c r="BE170" s="59" t="str">
        <f>IFERROR(VLOOKUP(BD170,'Paid Invoices'!$F$6:$I$381,3,FALSE),"")</f>
        <v/>
      </c>
      <c r="BF170" s="59" t="str">
        <f>IFERROR(VLOOKUP(BD170,'Open Invoices'!$D$1:$E$3000,2,FALSE),"")</f>
        <v/>
      </c>
      <c r="BG170" s="59">
        <f>IFERROR(VLOOKUP($E170,'Feb 2016'!$D$1:$Z$300,22,FALSE),"-")</f>
        <v>182.2</v>
      </c>
      <c r="BH170" s="59" t="str">
        <f>IFERROR(VLOOKUP($E170,'Feb 2016'!$D$1:$Z$300,4,FALSE),"-")</f>
        <v>WAY2001B6AM</v>
      </c>
      <c r="BI170" s="59" t="str">
        <f>IFERROR(VLOOKUP(BH170,'Paid Invoices'!$F$6:$I$381,3,FALSE),"")</f>
        <v/>
      </c>
      <c r="BJ170" s="59" t="str">
        <f>IFERROR(VLOOKUP(BH170,'Open Invoices'!$D$1:$E$3000,2,FALSE),"")</f>
        <v/>
      </c>
      <c r="BK170" s="59">
        <f>IFERROR(VLOOKUP($E170,'Jan 2016'!$D$1:$Z$300,22,FALSE),"-")</f>
        <v>652.34</v>
      </c>
      <c r="BL170" s="59" t="str">
        <f>IFERROR(VLOOKUP($E170,'Jan 2016'!$D$1:$Z$300,4,FALSE),"-")</f>
        <v>WAY2001A6AZ</v>
      </c>
      <c r="BM170" s="59" t="str">
        <f>IFERROR(VLOOKUP(BL170,'Paid Invoices'!$F$6:$I$381,3,FALSE),"")</f>
        <v/>
      </c>
      <c r="BN170" s="59" t="str">
        <f>IFERROR(VLOOKUP(BL170,'Open Invoices'!$D$1:$E$3000,2,FALSE),"")</f>
        <v/>
      </c>
      <c r="BO170" s="59" t="str">
        <f>IFERROR(VLOOKUP($E170,'Dec 2015'!$D$1:$Z$300,22,FALSE),"-")</f>
        <v>-</v>
      </c>
      <c r="BP170" s="59" t="str">
        <f>IFERROR(VLOOKUP($E170,'Dec 2015'!$D$1:$Z$300,4,FALSE),"-")</f>
        <v>-</v>
      </c>
      <c r="BQ170" s="59" t="str">
        <f>IFERROR(VLOOKUP(BP170,'Paid Invoices'!$F$6:$I$381,3,FALSE),"")</f>
        <v/>
      </c>
      <c r="BR170" s="59" t="str">
        <f>IFERROR(VLOOKUP(BP170,'Open Invoices'!$D$1:$E$3000,2,FALSE),"")</f>
        <v/>
      </c>
      <c r="BS170" s="59">
        <f>IFERROR(VLOOKUP($E170,'Nov 2015'!$D$1:$Z$300,22,FALSE),"-")</f>
        <v>0</v>
      </c>
      <c r="BT170" s="59" t="str">
        <f>IFERROR(VLOOKUP($E170,'Nov 2015'!$D$1:$Z$300,4,FALSE),"-")</f>
        <v>WAY2001K5A</v>
      </c>
      <c r="BU170" s="59" t="str">
        <f>IFERROR(VLOOKUP(BT170,'Paid Invoices'!$F$6:$I$381,3,FALSE),"")</f>
        <v/>
      </c>
      <c r="BV170" s="59" t="str">
        <f>IFERROR(VLOOKUP(BT170,'Open Invoices'!$D$1:$E$3000,2,FALSE),"")</f>
        <v/>
      </c>
      <c r="BW170" s="59" t="str">
        <f>IFERROR(VLOOKUP($E170,'Oct 2015'!$D$1:$Z$300,22,FALSE),"-")</f>
        <v>-</v>
      </c>
      <c r="BX170" s="59" t="str">
        <f>IFERROR(VLOOKUP($E170,'Oct 2015'!$D$1:$Z$300,4,FALSE),"-")</f>
        <v>-</v>
      </c>
      <c r="BY170" s="59" t="str">
        <f>IFERROR(VLOOKUP(BX170,'Paid Invoices'!$F$6:$I$381,3,FALSE),"")</f>
        <v/>
      </c>
      <c r="BZ170" s="59" t="str">
        <f>IFERROR(VLOOKUP(BX170,'Open Invoices'!$D$1:$E$3000,2,FALSE),"")</f>
        <v/>
      </c>
      <c r="CA170" s="59">
        <f>IFERROR(VLOOKUP($E170,'Sep 2015'!$D$1:$Z$300,22,FALSE),"-")</f>
        <v>368.98</v>
      </c>
      <c r="CB170" s="59" t="str">
        <f>IFERROR(VLOOKUP($E170,'Sep 2015'!$D$1:$Z$300,4,FALSE),"-")</f>
        <v>WAY2001I5AI</v>
      </c>
      <c r="CC170" s="59" t="str">
        <f>IFERROR(VLOOKUP(CB170,'Paid Invoices'!$F$6:$I$381,3,FALSE),"")</f>
        <v/>
      </c>
      <c r="CD170" s="59" t="str">
        <f>IFERROR(VLOOKUP(CB170,'Open Invoices'!$D$1:$E$3000,2,FALSE),"")</f>
        <v/>
      </c>
      <c r="CE170" s="52"/>
      <c r="CF170" s="52" t="s">
        <v>2115</v>
      </c>
      <c r="CG170" s="49" t="str">
        <f>IFERROR(IFERROR(VLOOKUP($E170,'Asset Group  All Assets'!$B$1:$C$500,2,FALSE),(VLOOKUP($E170,'Missing-WSU-POs'!$B$1:$D$500,3,FALSE))),"?")</f>
        <v>P0771686</v>
      </c>
      <c r="CH170" s="31" t="str">
        <f t="shared" si="11"/>
        <v>P0771686</v>
      </c>
      <c r="CI170" s="31" t="str">
        <f t="shared" si="15"/>
        <v/>
      </c>
      <c r="CJ170" s="29" t="str">
        <f>IFERROR(IF(VLOOKUP($E170,'Org July 2016 '!$D$1:$Z$500,3,FALSE)=G170,"-","Wrong PO"),"new")</f>
        <v>new</v>
      </c>
      <c r="CK170" s="32" t="str">
        <f>IF(CJ170="wrong PO",(VLOOKUP($E170,'Org July 2016 '!$D$1:$Z$500,3,FALSE)),"")</f>
        <v/>
      </c>
      <c r="CL170" s="29" t="str">
        <f>IFERROR(IF(VLOOKUP($E170,'Org June 2016 '!$D$1:$Z$500,3,FALSE)=G170,"-","Wrong PO"),"new")</f>
        <v>new</v>
      </c>
      <c r="CM170" s="32" t="str">
        <f>IF(CL170="wrong PO",(VLOOKUP($E170,'Org June 2016 '!$D$1:$Z$500,3,FALSE)),"")</f>
        <v/>
      </c>
      <c r="CN170" s="29" t="str">
        <f>IFERROR(IF(VLOOKUP($E170,'May 2016'!D169:Z668,3,FALSE)=G170,"-","Wrong PO"),"new")</f>
        <v>new</v>
      </c>
      <c r="CO170" s="32" t="str">
        <f>IF(CN170="wrong PO",(VLOOKUP($E170,'May 2016'!D169:Z668,3,FALSE)),"")</f>
        <v/>
      </c>
      <c r="CP170" s="29" t="str">
        <f>IFERROR(IF(VLOOKUP($E170,'Apr 2016'!$D$1:$Z$500,3,FALSE)=G170,"-","Wrong PO"),"new")</f>
        <v>-</v>
      </c>
      <c r="CQ170" s="32" t="str">
        <f>IF(CP170="wrong PO",(VLOOKUP($E170,'Apr 2016'!$D$1:$Z$500,3,FALSE)),"")</f>
        <v/>
      </c>
      <c r="CR170" s="32" t="str">
        <f>IFERROR(IF(VLOOKUP($E170,'Mar 2016'!$D$1:$Z$500,3,FALSE)=G170,"-","Wrong PO"),"new")</f>
        <v>-</v>
      </c>
      <c r="CS170" s="32" t="str">
        <f>IF(CP170="wrong PO",(VLOOKUP($E170,'Mar 2016'!$D$1:$Z$500,3,FALSE)),"")</f>
        <v/>
      </c>
      <c r="CT170" s="32" t="str">
        <f>IFERROR(IF(VLOOKUP($E170,'Feb 2016'!$D$1:$Z$500,3,FALSE)=G170,"-","Wrong PO"),"new")</f>
        <v>-</v>
      </c>
      <c r="CU170" s="32" t="str">
        <f>IF(CP170="wrong PO",(VLOOKUP($E170,'Feb 2016'!$D$1:$Z$500,3,FALSE)),"")</f>
        <v/>
      </c>
      <c r="CV170" s="29" t="str">
        <f>IFERROR(IF(VLOOKUP($E170,'Jan 2016'!$D$1:$Z$500,3,FALSE)=G170,"-","Wrong PO"),"new")</f>
        <v>-</v>
      </c>
      <c r="CW170" s="32" t="str">
        <f>IF(CV170="wrong PO",(VLOOKUP($E170,'Jan 2016'!$D$1:$Z$500,3,FALSE)),"")</f>
        <v/>
      </c>
      <c r="CX170" s="29" t="str">
        <f>IFERROR(IF(VLOOKUP($E170,'Dec 2015'!$D$1:$Z$500,3,FALSE)=G170,"-","Wrong PO"),"new")</f>
        <v>new</v>
      </c>
      <c r="CY170" s="32" t="str">
        <f>IF(CX170="wrong PO",(VLOOKUP($E170,'Dec 2015'!$D$1:$Z$500,3,FALSE)),"")</f>
        <v/>
      </c>
      <c r="CZ170" s="29" t="str">
        <f>IFERROR(IF(VLOOKUP($E170,'Nov 2015'!$D$1:$Z$500,3,FALSE)=G170,"-","Wrong PO"),"new")</f>
        <v>Wrong PO</v>
      </c>
      <c r="DA170" s="32">
        <f>IF(CZ170="wrong PO",(VLOOKUP($E170,'Nov 2015'!$D$1:$Z$500,3,FALSE)),"")</f>
        <v>0</v>
      </c>
      <c r="DB170" s="29" t="str">
        <f>IFERROR(IF(VLOOKUP($E170,'Oct 2015'!$D$1:$Z$500,3,FALSE)=G170,"-","Wrong PO"),"new")</f>
        <v>new</v>
      </c>
      <c r="DC170" s="32" t="str">
        <f>IF(DB170="wrong PO",(VLOOKUP($E170,'Oct 2015'!$D$1:$Z$500,3,FALSE)),"")</f>
        <v/>
      </c>
      <c r="DD170" s="29" t="str">
        <f>IFERROR(IF(VLOOKUP($E170,'Sep 2015'!$D$1:$Z$500,3,FALSE)=G170,"-","Wrong PO"),"new")</f>
        <v>Wrong PO</v>
      </c>
      <c r="DE170" s="32" t="str">
        <f>IF(DD170="wrong PO",(VLOOKUP($E170,'Sep 2015'!$D$1:$Z$500,3,FALSE)),"")</f>
        <v>P0772275</v>
      </c>
    </row>
    <row r="171" spans="1:109">
      <c r="A171" s="115">
        <v>170</v>
      </c>
      <c r="B171" s="2" t="s">
        <v>841</v>
      </c>
      <c r="C171" s="2" t="s">
        <v>510</v>
      </c>
      <c r="D171" s="2" t="s">
        <v>48</v>
      </c>
      <c r="E171" s="2" t="s">
        <v>52</v>
      </c>
      <c r="F171" s="2" t="s">
        <v>46</v>
      </c>
      <c r="G171" s="21" t="s">
        <v>108</v>
      </c>
      <c r="H171" s="21" t="str">
        <f>IFERROR(VLOOKUP($E171,'Wayne Master'!$B$1:$C$315,2,FALSE),"not on master")</f>
        <v>P0771686</v>
      </c>
      <c r="I171" s="11" t="s">
        <v>2060</v>
      </c>
      <c r="J171" s="3">
        <v>42184</v>
      </c>
      <c r="K171" s="2" t="s">
        <v>28</v>
      </c>
      <c r="L171" s="2" t="s">
        <v>47</v>
      </c>
      <c r="M171" s="2" t="s">
        <v>30</v>
      </c>
      <c r="N171" s="2" t="s">
        <v>31</v>
      </c>
      <c r="O171" s="2" t="s">
        <v>32</v>
      </c>
      <c r="P171" s="4">
        <v>1928</v>
      </c>
      <c r="Q171" s="4">
        <v>2003</v>
      </c>
      <c r="R171" s="4">
        <v>75</v>
      </c>
      <c r="S171" s="5">
        <v>1.27</v>
      </c>
      <c r="T171" s="4">
        <v>0</v>
      </c>
      <c r="U171" s="4">
        <v>0</v>
      </c>
      <c r="V171" s="4">
        <v>0</v>
      </c>
      <c r="W171" s="5">
        <v>0</v>
      </c>
      <c r="X171" s="5">
        <v>0</v>
      </c>
      <c r="Y171" s="14">
        <v>1.27</v>
      </c>
      <c r="Z171" s="14">
        <v>0</v>
      </c>
      <c r="AA171" s="14">
        <v>1.27</v>
      </c>
      <c r="AB171" s="4">
        <v>24580</v>
      </c>
      <c r="AC171" s="55"/>
      <c r="AD171" s="59">
        <f t="shared" si="12"/>
        <v>33.81</v>
      </c>
      <c r="AE171" s="59">
        <f t="shared" si="13"/>
        <v>33.850699999999996</v>
      </c>
      <c r="AF171" s="102">
        <f>IFERROR(IFERROR(VLOOKUP($G171,'FPO034'!$J$9:$Q$196,7,FALSE),(VLOOKUP($H171,'FPO034'!$J$9:$Q$196,7,FALSE))),"No PO")</f>
        <v>39845.519999999997</v>
      </c>
      <c r="AG171" s="102">
        <f>IFERROR(IFERROR(VLOOKUP($G171,'FPO034'!$J$9:$Q$196,8,FALSE),(VLOOKUP($H171,'FPO034'!$J$9:$Q$196,8,FALSE))),"No PO")</f>
        <v>0</v>
      </c>
      <c r="AH171" s="102" t="str">
        <f t="shared" si="14"/>
        <v>--</v>
      </c>
      <c r="AI171" s="59">
        <f>IFERROR(VLOOKUP($E171,'Rev2 Aug 16'!$D$1:$Z$300,22,FALSE),"-")</f>
        <v>1.27</v>
      </c>
      <c r="AJ171" s="59" t="str">
        <f>IFERROR(VLOOKUP($E171,'Rev2 Aug 16'!$D$1:$Z$300,5,FALSE),"-")</f>
        <v>WAY2001H6AZ</v>
      </c>
      <c r="AK171" s="59" t="str">
        <f>IFERROR(VLOOKUP(AJ171,'Paid Invoices'!$F$6:$I$381,3,FALSE),"")</f>
        <v/>
      </c>
      <c r="AL171" s="59" t="str">
        <f>IFERROR(VLOOKUP(AJ171,'Open Invoices'!$D$1:$E$3000,2,FALSE),"")</f>
        <v/>
      </c>
      <c r="AM171" s="59">
        <f>IFERROR(VLOOKUP($E171,'Rev2 July 16'!$D$1:$Z$300,22,FALSE),"-")</f>
        <v>1.45</v>
      </c>
      <c r="AN171" s="59" t="str">
        <f>IFERROR(VLOOKUP($E171,'Rev2 July 16'!$D$1:$Z$300,5,FALSE),"-")</f>
        <v>WAY2001G6BB</v>
      </c>
      <c r="AO171" s="59" t="str">
        <f>IFERROR(VLOOKUP(AN171,'Paid Invoices'!$F$6:$I$381,3,FALSE),"")</f>
        <v/>
      </c>
      <c r="AP171" s="59" t="str">
        <f>IFERROR(VLOOKUP(AN171,'Open Invoices'!$D$1:$E$3000,2,FALSE),"")</f>
        <v/>
      </c>
      <c r="AQ171" s="59">
        <f>IFERROR(VLOOKUP($E171,'Rev June 16'!$D$1:$Z$300,22,FALSE),"-")</f>
        <v>2.67</v>
      </c>
      <c r="AR171" s="59" t="str">
        <f>IFERROR(VLOOKUP($E171,'Rev June 16'!$D$1:$Z$300,4,FALSE),"-")</f>
        <v>WAY2001F6AZ</v>
      </c>
      <c r="AS171" s="59" t="str">
        <f>IFERROR(VLOOKUP(AR171,'Paid Invoices'!$F$6:$I$381,3,FALSE),"")</f>
        <v/>
      </c>
      <c r="AT171" s="59" t="str">
        <f>IFERROR(VLOOKUP(AR171,'Open Invoices'!$D$1:$E$3000,2,FALSE),"")</f>
        <v/>
      </c>
      <c r="AU171" s="59">
        <f>IFERROR(VLOOKUP($E171,'May 2016'!$D$1:$Z$300,22,FALSE),"-")</f>
        <v>1.35</v>
      </c>
      <c r="AV171" s="59" t="str">
        <f>IFERROR(VLOOKUP($E171,'May 2016'!$D$1:$Z$300,4,FALSE),"-")</f>
        <v>WAY2001E6AY</v>
      </c>
      <c r="AW171" s="59" t="str">
        <f>IFERROR(VLOOKUP(AV171,'Paid Invoices'!$F$6:$I$381,3,FALSE),"")</f>
        <v/>
      </c>
      <c r="AX171" s="59" t="str">
        <f>IFERROR(VLOOKUP(AV171,'Open Invoices'!$D$1:$E$3000,2,FALSE),"")</f>
        <v/>
      </c>
      <c r="AY171" s="59">
        <f>IFERROR(VLOOKUP($E171,'Apr 2016'!$D$1:$Z$300,22,FALSE),"-")</f>
        <v>3.11</v>
      </c>
      <c r="AZ171" s="59" t="str">
        <f>IFERROR(VLOOKUP($E171,'Apr 2016'!$D$1:$Z$300,4,FALSE),"-")</f>
        <v>WAY2001D6AX</v>
      </c>
      <c r="BA171" s="59" t="str">
        <f>IFERROR(VLOOKUP(AZ171,'Paid Invoices'!$F$6:$I$381,3,FALSE),"")</f>
        <v/>
      </c>
      <c r="BB171" s="59" t="str">
        <f>IFERROR(VLOOKUP(AZ171,'Open Invoices'!$D$1:$E$3000,2,FALSE),"")</f>
        <v/>
      </c>
      <c r="BC171" s="59">
        <f>IFERROR(VLOOKUP($E171,'Mar 2016'!$D$1:$Z$300,22,FALSE),"-")</f>
        <v>2.62</v>
      </c>
      <c r="BD171" s="59" t="str">
        <f>IFERROR(VLOOKUP($E171,'Mar 2016'!$D$1:$Z$300,4,FALSE),"-")</f>
        <v>WAY2001C6AT</v>
      </c>
      <c r="BE171" s="59" t="str">
        <f>IFERROR(VLOOKUP(BD171,'Paid Invoices'!$F$6:$I$381,3,FALSE),"")</f>
        <v/>
      </c>
      <c r="BF171" s="59" t="str">
        <f>IFERROR(VLOOKUP(BD171,'Open Invoices'!$D$1:$E$3000,2,FALSE),"")</f>
        <v/>
      </c>
      <c r="BG171" s="59">
        <f>IFERROR(VLOOKUP($E171,'Feb 2016'!$D$1:$Z$300,22,FALSE),"-")</f>
        <v>4.8499999999999996</v>
      </c>
      <c r="BH171" s="59" t="str">
        <f>IFERROR(VLOOKUP($E171,'Feb 2016'!$D$1:$Z$300,4,FALSE),"-")</f>
        <v>WAY2001B6AM</v>
      </c>
      <c r="BI171" s="59" t="str">
        <f>IFERROR(VLOOKUP(BH171,'Paid Invoices'!$F$6:$I$381,3,FALSE),"")</f>
        <v/>
      </c>
      <c r="BJ171" s="59" t="str">
        <f>IFERROR(VLOOKUP(BH171,'Open Invoices'!$D$1:$E$3000,2,FALSE),"")</f>
        <v/>
      </c>
      <c r="BK171" s="59">
        <f>IFERROR(VLOOKUP($E171,'Jan 2016'!$D$1:$Z$300,22,FALSE),"-")</f>
        <v>2.0299999999999998</v>
      </c>
      <c r="BL171" s="59" t="str">
        <f>IFERROR(VLOOKUP($E171,'Jan 2016'!$D$1:$Z$300,4,FALSE),"-")</f>
        <v>WAY2001A6AZ</v>
      </c>
      <c r="BM171" s="59" t="str">
        <f>IFERROR(VLOOKUP(BL171,'Paid Invoices'!$F$6:$I$381,3,FALSE),"")</f>
        <v/>
      </c>
      <c r="BN171" s="59" t="str">
        <f>IFERROR(VLOOKUP(BL171,'Open Invoices'!$D$1:$E$3000,2,FALSE),"")</f>
        <v/>
      </c>
      <c r="BO171" s="59">
        <f>IFERROR(VLOOKUP($E171,'Dec 2015'!$D$1:$Z$300,22,FALSE),"-")</f>
        <v>1.55</v>
      </c>
      <c r="BP171" s="59" t="str">
        <f>IFERROR(VLOOKUP($E171,'Dec 2015'!$D$1:$Z$300,4,FALSE),"-")</f>
        <v>WAY2001L5Y</v>
      </c>
      <c r="BQ171" s="59" t="str">
        <f>IFERROR(VLOOKUP(BP171,'Paid Invoices'!$F$6:$I$381,3,FALSE),"")</f>
        <v/>
      </c>
      <c r="BR171" s="59" t="str">
        <f>IFERROR(VLOOKUP(BP171,'Open Invoices'!$D$1:$E$3000,2,FALSE),"")</f>
        <v/>
      </c>
      <c r="BS171" s="59">
        <f>IFERROR(VLOOKUP($E171,'Nov 2015'!$D$1:$Z$300,22,FALSE),"-")</f>
        <v>1.08</v>
      </c>
      <c r="BT171" s="59" t="str">
        <f>IFERROR(VLOOKUP($E171,'Nov 2015'!$D$1:$Z$300,4,FALSE),"-")</f>
        <v>WAY2001K5AW</v>
      </c>
      <c r="BU171" s="59" t="str">
        <f>IFERROR(VLOOKUP(BT171,'Paid Invoices'!$F$6:$I$381,3,FALSE),"")</f>
        <v/>
      </c>
      <c r="BV171" s="59" t="str">
        <f>IFERROR(VLOOKUP(BT171,'Open Invoices'!$D$1:$E$3000,2,FALSE),"")</f>
        <v/>
      </c>
      <c r="BW171" s="59">
        <f>IFERROR(VLOOKUP($E171,'Oct 2015'!$D$1:$Z$300,22,FALSE),"-")</f>
        <v>10.9</v>
      </c>
      <c r="BX171" s="59" t="str">
        <f>IFERROR(VLOOKUP($E171,'Oct 2015'!$D$1:$Z$300,4,FALSE),"-")</f>
        <v>WAY2001J5AY</v>
      </c>
      <c r="BY171" s="59" t="str">
        <f>IFERROR(VLOOKUP(BX171,'Paid Invoices'!$F$6:$I$381,3,FALSE),"")</f>
        <v/>
      </c>
      <c r="BZ171" s="59" t="str">
        <f>IFERROR(VLOOKUP(BX171,'Open Invoices'!$D$1:$E$3000,2,FALSE),"")</f>
        <v/>
      </c>
      <c r="CA171" s="59">
        <f>IFERROR(VLOOKUP($E171,'Sep 2015'!$D$1:$Z$300,22,FALSE),"-")</f>
        <v>0.93</v>
      </c>
      <c r="CB171" s="59" t="str">
        <f>IFERROR(VLOOKUP($E171,'Sep 2015'!$D$1:$Z$300,4,FALSE),"-")</f>
        <v>WAY2001I5AH</v>
      </c>
      <c r="CC171" s="59" t="str">
        <f>IFERROR(VLOOKUP(CB171,'Paid Invoices'!$F$6:$I$381,3,FALSE),"")</f>
        <v/>
      </c>
      <c r="CD171" s="59" t="str">
        <f>IFERROR(VLOOKUP(CB171,'Open Invoices'!$D$1:$E$3000,2,FALSE),"")</f>
        <v/>
      </c>
      <c r="CE171" s="52"/>
      <c r="CF171" s="52" t="s">
        <v>2115</v>
      </c>
      <c r="CG171" s="49" t="str">
        <f>IFERROR(IFERROR(VLOOKUP($E171,'Asset Group  All Assets'!$B$1:$C$500,2,FALSE),(VLOOKUP($E171,'Missing-WSU-POs'!$B$1:$D$500,3,FALSE))),"?")</f>
        <v>P0771686</v>
      </c>
      <c r="CH171" s="31" t="str">
        <f t="shared" si="11"/>
        <v>P0771686</v>
      </c>
      <c r="CI171" s="31" t="str">
        <f t="shared" si="15"/>
        <v/>
      </c>
      <c r="CJ171" s="29" t="str">
        <f>IFERROR(IF(VLOOKUP($E171,'Org July 2016 '!$D$1:$Z$500,3,FALSE)=G171,"-","Wrong PO"),"new")</f>
        <v>Wrong PO</v>
      </c>
      <c r="CK171" s="32">
        <f>IF(CJ171="wrong PO",(VLOOKUP($E171,'Org July 2016 '!$D$1:$Z$500,3,FALSE)),"")</f>
        <v>0</v>
      </c>
      <c r="CL171" s="29" t="str">
        <f>IFERROR(IF(VLOOKUP($E171,'Org June 2016 '!$D$1:$Z$500,3,FALSE)=G171,"-","Wrong PO"),"new")</f>
        <v>Wrong PO</v>
      </c>
      <c r="CM171" s="32">
        <f>IF(CL171="wrong PO",(VLOOKUP($E171,'Org June 2016 '!$D$1:$Z$500,3,FALSE)),"")</f>
        <v>0</v>
      </c>
      <c r="CN171" s="29" t="str">
        <f>IFERROR(IF(VLOOKUP($E171,'May 2016'!D170:Z669,3,FALSE)=G171,"-","Wrong PO"),"new")</f>
        <v>new</v>
      </c>
      <c r="CO171" s="32" t="str">
        <f>IF(CN171="wrong PO",(VLOOKUP($E171,'May 2016'!D170:Z669,3,FALSE)),"")</f>
        <v/>
      </c>
      <c r="CP171" s="29" t="str">
        <f>IFERROR(IF(VLOOKUP($E171,'Apr 2016'!$D$1:$Z$500,3,FALSE)=G171,"-","Wrong PO"),"new")</f>
        <v>-</v>
      </c>
      <c r="CQ171" s="32" t="str">
        <f>IF(CP171="wrong PO",(VLOOKUP($E171,'Apr 2016'!$D$1:$Z$500,3,FALSE)),"")</f>
        <v/>
      </c>
      <c r="CR171" s="32" t="str">
        <f>IFERROR(IF(VLOOKUP($E171,'Mar 2016'!$D$1:$Z$500,3,FALSE)=G171,"-","Wrong PO"),"new")</f>
        <v>-</v>
      </c>
      <c r="CS171" s="32" t="str">
        <f>IF(CP171="wrong PO",(VLOOKUP($E171,'Mar 2016'!$D$1:$Z$500,3,FALSE)),"")</f>
        <v/>
      </c>
      <c r="CT171" s="32" t="str">
        <f>IFERROR(IF(VLOOKUP($E171,'Feb 2016'!$D$1:$Z$500,3,FALSE)=G171,"-","Wrong PO"),"new")</f>
        <v>-</v>
      </c>
      <c r="CU171" s="32" t="str">
        <f>IF(CP171="wrong PO",(VLOOKUP($E171,'Feb 2016'!$D$1:$Z$500,3,FALSE)),"")</f>
        <v/>
      </c>
      <c r="CV171" s="29" t="str">
        <f>IFERROR(IF(VLOOKUP($E171,'Jan 2016'!$D$1:$Z$500,3,FALSE)=G171,"-","Wrong PO"),"new")</f>
        <v>-</v>
      </c>
      <c r="CW171" s="32" t="str">
        <f>IF(CV171="wrong PO",(VLOOKUP($E171,'Jan 2016'!$D$1:$Z$500,3,FALSE)),"")</f>
        <v/>
      </c>
      <c r="CX171" s="29" t="str">
        <f>IFERROR(IF(VLOOKUP($E171,'Dec 2015'!$D$1:$Z$500,3,FALSE)=G171,"-","Wrong PO"),"new")</f>
        <v>-</v>
      </c>
      <c r="CY171" s="32" t="str">
        <f>IF(CX171="wrong PO",(VLOOKUP($E171,'Dec 2015'!$D$1:$Z$500,3,FALSE)),"")</f>
        <v/>
      </c>
      <c r="CZ171" s="29" t="str">
        <f>IFERROR(IF(VLOOKUP($E171,'Nov 2015'!$D$1:$Z$500,3,FALSE)=G171,"-","Wrong PO"),"new")</f>
        <v>-</v>
      </c>
      <c r="DA171" s="32" t="str">
        <f>IF(CZ171="wrong PO",(VLOOKUP($E171,'Nov 2015'!$D$1:$Z$500,3,FALSE)),"")</f>
        <v/>
      </c>
      <c r="DB171" s="29" t="str">
        <f>IFERROR(IF(VLOOKUP($E171,'Oct 2015'!$D$1:$Z$500,3,FALSE)=G171,"-","Wrong PO"),"new")</f>
        <v>-</v>
      </c>
      <c r="DC171" s="32" t="str">
        <f>IF(DB171="wrong PO",(VLOOKUP($E171,'Oct 2015'!$D$1:$Z$500,3,FALSE)),"")</f>
        <v/>
      </c>
      <c r="DD171" s="29" t="str">
        <f>IFERROR(IF(VLOOKUP($E171,'Sep 2015'!$D$1:$Z$500,3,FALSE)=G171,"-","Wrong PO"),"new")</f>
        <v>-</v>
      </c>
      <c r="DE171" s="32" t="str">
        <f>IF(DD171="wrong PO",(VLOOKUP($E171,'Sep 2015'!$D$1:$Z$500,3,FALSE)),"")</f>
        <v/>
      </c>
    </row>
    <row r="172" spans="1:109">
      <c r="A172" s="115">
        <v>171</v>
      </c>
      <c r="B172" s="2" t="s">
        <v>841</v>
      </c>
      <c r="C172" s="2" t="s">
        <v>510</v>
      </c>
      <c r="D172" s="2" t="s">
        <v>56</v>
      </c>
      <c r="E172" s="2" t="s">
        <v>60</v>
      </c>
      <c r="F172" s="2" t="s">
        <v>46</v>
      </c>
      <c r="G172" s="21" t="s">
        <v>108</v>
      </c>
      <c r="H172" s="21" t="str">
        <f>IFERROR(VLOOKUP($E172,'Wayne Master'!$B$1:$C$315,2,FALSE),"not on master")</f>
        <v>P0771686</v>
      </c>
      <c r="I172" s="11" t="s">
        <v>2060</v>
      </c>
      <c r="J172" s="3">
        <v>42208</v>
      </c>
      <c r="K172" s="2" t="s">
        <v>28</v>
      </c>
      <c r="L172" s="2" t="s">
        <v>47</v>
      </c>
      <c r="M172" s="2" t="s">
        <v>30</v>
      </c>
      <c r="N172" s="2" t="s">
        <v>31</v>
      </c>
      <c r="O172" s="2" t="s">
        <v>32</v>
      </c>
      <c r="P172" s="4">
        <v>1244</v>
      </c>
      <c r="Q172" s="4">
        <v>1420</v>
      </c>
      <c r="R172" s="4">
        <v>176</v>
      </c>
      <c r="S172" s="5">
        <v>2.97</v>
      </c>
      <c r="T172" s="4">
        <v>0</v>
      </c>
      <c r="U172" s="4">
        <v>0</v>
      </c>
      <c r="V172" s="4">
        <v>0</v>
      </c>
      <c r="W172" s="5">
        <v>0</v>
      </c>
      <c r="X172" s="5">
        <v>0</v>
      </c>
      <c r="Y172" s="14">
        <v>2.97</v>
      </c>
      <c r="Z172" s="14">
        <v>0</v>
      </c>
      <c r="AA172" s="14">
        <v>2.97</v>
      </c>
      <c r="AB172" s="4">
        <v>24580</v>
      </c>
      <c r="AC172" s="55"/>
      <c r="AD172" s="59">
        <f t="shared" si="12"/>
        <v>23.909999999999997</v>
      </c>
      <c r="AE172" s="59">
        <f t="shared" si="13"/>
        <v>23.997999999999998</v>
      </c>
      <c r="AF172" s="102">
        <f>IFERROR(IFERROR(VLOOKUP($G172,'FPO034'!$J$9:$Q$196,7,FALSE),(VLOOKUP($H172,'FPO034'!$J$9:$Q$196,7,FALSE))),"No PO")</f>
        <v>39845.519999999997</v>
      </c>
      <c r="AG172" s="102">
        <f>IFERROR(IFERROR(VLOOKUP($G172,'FPO034'!$J$9:$Q$196,8,FALSE),(VLOOKUP($H172,'FPO034'!$J$9:$Q$196,8,FALSE))),"No PO")</f>
        <v>0</v>
      </c>
      <c r="AH172" s="102" t="str">
        <f t="shared" si="14"/>
        <v>--</v>
      </c>
      <c r="AI172" s="59">
        <f>IFERROR(VLOOKUP($E172,'Rev2 Aug 16'!$D$1:$Z$300,22,FALSE),"-")</f>
        <v>2.97</v>
      </c>
      <c r="AJ172" s="59" t="str">
        <f>IFERROR(VLOOKUP($E172,'Rev2 Aug 16'!$D$1:$Z$300,5,FALSE),"-")</f>
        <v>WAY2001H6AZ</v>
      </c>
      <c r="AK172" s="59" t="str">
        <f>IFERROR(VLOOKUP(AJ172,'Paid Invoices'!$F$6:$I$381,3,FALSE),"")</f>
        <v/>
      </c>
      <c r="AL172" s="59" t="str">
        <f>IFERROR(VLOOKUP(AJ172,'Open Invoices'!$D$1:$E$3000,2,FALSE),"")</f>
        <v/>
      </c>
      <c r="AM172" s="59">
        <f>IFERROR(VLOOKUP($E172,'Rev2 July 16'!$D$1:$Z$300,22,FALSE),"-")</f>
        <v>0.03</v>
      </c>
      <c r="AN172" s="59" t="str">
        <f>IFERROR(VLOOKUP($E172,'Rev2 July 16'!$D$1:$Z$300,5,FALSE),"-")</f>
        <v>WAY2001G6BB</v>
      </c>
      <c r="AO172" s="59" t="str">
        <f>IFERROR(VLOOKUP(AN172,'Paid Invoices'!$F$6:$I$381,3,FALSE),"")</f>
        <v/>
      </c>
      <c r="AP172" s="59" t="str">
        <f>IFERROR(VLOOKUP(AN172,'Open Invoices'!$D$1:$E$3000,2,FALSE),"")</f>
        <v/>
      </c>
      <c r="AQ172" s="59">
        <f>IFERROR(VLOOKUP($E172,'Rev June 16'!$D$1:$Z$300,22,FALSE),"-")</f>
        <v>0.2</v>
      </c>
      <c r="AR172" s="59" t="str">
        <f>IFERROR(VLOOKUP($E172,'Rev June 16'!$D$1:$Z$300,4,FALSE),"-")</f>
        <v>WAY2001F6AZ</v>
      </c>
      <c r="AS172" s="59" t="str">
        <f>IFERROR(VLOOKUP(AR172,'Paid Invoices'!$F$6:$I$381,3,FALSE),"")</f>
        <v/>
      </c>
      <c r="AT172" s="59" t="str">
        <f>IFERROR(VLOOKUP(AR172,'Open Invoices'!$D$1:$E$3000,2,FALSE),"")</f>
        <v/>
      </c>
      <c r="AU172" s="59">
        <f>IFERROR(VLOOKUP($E172,'May 2016'!$D$1:$Z$300,22,FALSE),"-")</f>
        <v>0.9</v>
      </c>
      <c r="AV172" s="59" t="str">
        <f>IFERROR(VLOOKUP($E172,'May 2016'!$D$1:$Z$300,4,FALSE),"-")</f>
        <v>WAY2001E6AY</v>
      </c>
      <c r="AW172" s="59" t="str">
        <f>IFERROR(VLOOKUP(AV172,'Paid Invoices'!$F$6:$I$381,3,FALSE),"")</f>
        <v/>
      </c>
      <c r="AX172" s="59" t="str">
        <f>IFERROR(VLOOKUP(AV172,'Open Invoices'!$D$1:$E$3000,2,FALSE),"")</f>
        <v/>
      </c>
      <c r="AY172" s="59">
        <f>IFERROR(VLOOKUP($E172,'Apr 2016'!$D$1:$Z$300,22,FALSE),"-")</f>
        <v>1.34</v>
      </c>
      <c r="AZ172" s="59" t="str">
        <f>IFERROR(VLOOKUP($E172,'Apr 2016'!$D$1:$Z$300,4,FALSE),"-")</f>
        <v>WAY2001D6AX</v>
      </c>
      <c r="BA172" s="59" t="str">
        <f>IFERROR(VLOOKUP(AZ172,'Paid Invoices'!$F$6:$I$381,3,FALSE),"")</f>
        <v/>
      </c>
      <c r="BB172" s="59" t="str">
        <f>IFERROR(VLOOKUP(AZ172,'Open Invoices'!$D$1:$E$3000,2,FALSE),"")</f>
        <v/>
      </c>
      <c r="BC172" s="59">
        <f>IFERROR(VLOOKUP($E172,'Mar 2016'!$D$1:$Z$300,22,FALSE),"-")</f>
        <v>0.46</v>
      </c>
      <c r="BD172" s="59" t="str">
        <f>IFERROR(VLOOKUP($E172,'Mar 2016'!$D$1:$Z$300,4,FALSE),"-")</f>
        <v>WAY2001C6AT</v>
      </c>
      <c r="BE172" s="59" t="str">
        <f>IFERROR(VLOOKUP(BD172,'Paid Invoices'!$F$6:$I$381,3,FALSE),"")</f>
        <v/>
      </c>
      <c r="BF172" s="59" t="str">
        <f>IFERROR(VLOOKUP(BD172,'Open Invoices'!$D$1:$E$3000,2,FALSE),"")</f>
        <v/>
      </c>
      <c r="BG172" s="59">
        <f>IFERROR(VLOOKUP($E172,'Feb 2016'!$D$1:$Z$300,22,FALSE),"-")</f>
        <v>2.23</v>
      </c>
      <c r="BH172" s="59" t="str">
        <f>IFERROR(VLOOKUP($E172,'Feb 2016'!$D$1:$Z$300,4,FALSE),"-")</f>
        <v>WAY2001B6AM</v>
      </c>
      <c r="BI172" s="59" t="str">
        <f>IFERROR(VLOOKUP(BH172,'Paid Invoices'!$F$6:$I$381,3,FALSE),"")</f>
        <v/>
      </c>
      <c r="BJ172" s="59" t="str">
        <f>IFERROR(VLOOKUP(BH172,'Open Invoices'!$D$1:$E$3000,2,FALSE),"")</f>
        <v/>
      </c>
      <c r="BK172" s="59">
        <f>IFERROR(VLOOKUP($E172,'Jan 2016'!$D$1:$Z$300,22,FALSE),"-")</f>
        <v>3.67</v>
      </c>
      <c r="BL172" s="59" t="str">
        <f>IFERROR(VLOOKUP($E172,'Jan 2016'!$D$1:$Z$300,4,FALSE),"-")</f>
        <v>WAY2001A6AZ</v>
      </c>
      <c r="BM172" s="59" t="str">
        <f>IFERROR(VLOOKUP(BL172,'Paid Invoices'!$F$6:$I$381,3,FALSE),"")</f>
        <v/>
      </c>
      <c r="BN172" s="59" t="str">
        <f>IFERROR(VLOOKUP(BL172,'Open Invoices'!$D$1:$E$3000,2,FALSE),"")</f>
        <v/>
      </c>
      <c r="BO172" s="59">
        <f>IFERROR(VLOOKUP($E172,'Dec 2015'!$D$1:$Z$300,22,FALSE),"-")</f>
        <v>2.11</v>
      </c>
      <c r="BP172" s="59" t="str">
        <f>IFERROR(VLOOKUP($E172,'Dec 2015'!$D$1:$Z$300,4,FALSE),"-")</f>
        <v>WAY2001L5Y</v>
      </c>
      <c r="BQ172" s="59" t="str">
        <f>IFERROR(VLOOKUP(BP172,'Paid Invoices'!$F$6:$I$381,3,FALSE),"")</f>
        <v/>
      </c>
      <c r="BR172" s="59" t="str">
        <f>IFERROR(VLOOKUP(BP172,'Open Invoices'!$D$1:$E$3000,2,FALSE),"")</f>
        <v/>
      </c>
      <c r="BS172" s="59">
        <f>IFERROR(VLOOKUP($E172,'Nov 2015'!$D$1:$Z$300,22,FALSE),"-")</f>
        <v>4.8499999999999996</v>
      </c>
      <c r="BT172" s="59" t="str">
        <f>IFERROR(VLOOKUP($E172,'Nov 2015'!$D$1:$Z$300,4,FALSE),"-")</f>
        <v>WAY2001K5AW</v>
      </c>
      <c r="BU172" s="59" t="str">
        <f>IFERROR(VLOOKUP(BT172,'Paid Invoices'!$F$6:$I$381,3,FALSE),"")</f>
        <v/>
      </c>
      <c r="BV172" s="59" t="str">
        <f>IFERROR(VLOOKUP(BT172,'Open Invoices'!$D$1:$E$3000,2,FALSE),"")</f>
        <v/>
      </c>
      <c r="BW172" s="59">
        <f>IFERROR(VLOOKUP($E172,'Oct 2015'!$D$1:$Z$300,22,FALSE),"-")</f>
        <v>3.95</v>
      </c>
      <c r="BX172" s="59" t="str">
        <f>IFERROR(VLOOKUP($E172,'Oct 2015'!$D$1:$Z$300,4,FALSE),"-")</f>
        <v>WAY2001J5AY</v>
      </c>
      <c r="BY172" s="59" t="str">
        <f>IFERROR(VLOOKUP(BX172,'Paid Invoices'!$F$6:$I$381,3,FALSE),"")</f>
        <v/>
      </c>
      <c r="BZ172" s="59" t="str">
        <f>IFERROR(VLOOKUP(BX172,'Open Invoices'!$D$1:$E$3000,2,FALSE),"")</f>
        <v/>
      </c>
      <c r="CA172" s="59">
        <f>IFERROR(VLOOKUP($E172,'Sep 2015'!$D$1:$Z$300,22,FALSE),"-")</f>
        <v>1.2</v>
      </c>
      <c r="CB172" s="59" t="str">
        <f>IFERROR(VLOOKUP($E172,'Sep 2015'!$D$1:$Z$300,4,FALSE),"-")</f>
        <v>WAY2001I5AH</v>
      </c>
      <c r="CC172" s="59" t="str">
        <f>IFERROR(VLOOKUP(CB172,'Paid Invoices'!$F$6:$I$381,3,FALSE),"")</f>
        <v/>
      </c>
      <c r="CD172" s="59" t="str">
        <f>IFERROR(VLOOKUP(CB172,'Open Invoices'!$D$1:$E$3000,2,FALSE),"")</f>
        <v/>
      </c>
      <c r="CE172" s="52"/>
      <c r="CF172" s="52" t="s">
        <v>2115</v>
      </c>
      <c r="CG172" s="49" t="str">
        <f>IFERROR(IFERROR(VLOOKUP($E172,'Asset Group  All Assets'!$B$1:$C$500,2,FALSE),(VLOOKUP($E172,'Missing-WSU-POs'!$B$1:$D$500,3,FALSE))),"?")</f>
        <v>P0771686</v>
      </c>
      <c r="CH172" s="31" t="str">
        <f t="shared" si="11"/>
        <v>P0771686</v>
      </c>
      <c r="CI172" s="31" t="str">
        <f t="shared" si="15"/>
        <v/>
      </c>
      <c r="CJ172" s="29" t="str">
        <f>IFERROR(IF(VLOOKUP($E172,'Org July 2016 '!$D$1:$Z$500,3,FALSE)=G172,"-","Wrong PO"),"new")</f>
        <v>Wrong PO</v>
      </c>
      <c r="CK172" s="32">
        <f>IF(CJ172="wrong PO",(VLOOKUP($E172,'Org July 2016 '!$D$1:$Z$500,3,FALSE)),"")</f>
        <v>0</v>
      </c>
      <c r="CL172" s="29" t="str">
        <f>IFERROR(IF(VLOOKUP($E172,'Org June 2016 '!$D$1:$Z$500,3,FALSE)=G172,"-","Wrong PO"),"new")</f>
        <v>Wrong PO</v>
      </c>
      <c r="CM172" s="32">
        <f>IF(CL172="wrong PO",(VLOOKUP($E172,'Org June 2016 '!$D$1:$Z$500,3,FALSE)),"")</f>
        <v>0</v>
      </c>
      <c r="CN172" s="29" t="str">
        <f>IFERROR(IF(VLOOKUP($E172,'May 2016'!D171:Z670,3,FALSE)=G172,"-","Wrong PO"),"new")</f>
        <v>new</v>
      </c>
      <c r="CO172" s="32" t="str">
        <f>IF(CN172="wrong PO",(VLOOKUP($E172,'May 2016'!D171:Z670,3,FALSE)),"")</f>
        <v/>
      </c>
      <c r="CP172" s="29" t="str">
        <f>IFERROR(IF(VLOOKUP($E172,'Apr 2016'!$D$1:$Z$500,3,FALSE)=G172,"-","Wrong PO"),"new")</f>
        <v>-</v>
      </c>
      <c r="CQ172" s="32" t="str">
        <f>IF(CP172="wrong PO",(VLOOKUP($E172,'Apr 2016'!$D$1:$Z$500,3,FALSE)),"")</f>
        <v/>
      </c>
      <c r="CR172" s="32" t="str">
        <f>IFERROR(IF(VLOOKUP($E172,'Mar 2016'!$D$1:$Z$500,3,FALSE)=G172,"-","Wrong PO"),"new")</f>
        <v>-</v>
      </c>
      <c r="CS172" s="32" t="str">
        <f>IF(CP172="wrong PO",(VLOOKUP($E172,'Mar 2016'!$D$1:$Z$500,3,FALSE)),"")</f>
        <v/>
      </c>
      <c r="CT172" s="32" t="str">
        <f>IFERROR(IF(VLOOKUP($E172,'Feb 2016'!$D$1:$Z$500,3,FALSE)=G172,"-","Wrong PO"),"new")</f>
        <v>-</v>
      </c>
      <c r="CU172" s="32" t="str">
        <f>IF(CP172="wrong PO",(VLOOKUP($E172,'Feb 2016'!$D$1:$Z$500,3,FALSE)),"")</f>
        <v/>
      </c>
      <c r="CV172" s="29" t="str">
        <f>IFERROR(IF(VLOOKUP($E172,'Jan 2016'!$D$1:$Z$500,3,FALSE)=G172,"-","Wrong PO"),"new")</f>
        <v>-</v>
      </c>
      <c r="CW172" s="32" t="str">
        <f>IF(CV172="wrong PO",(VLOOKUP($E172,'Jan 2016'!$D$1:$Z$500,3,FALSE)),"")</f>
        <v/>
      </c>
      <c r="CX172" s="29" t="str">
        <f>IFERROR(IF(VLOOKUP($E172,'Dec 2015'!$D$1:$Z$500,3,FALSE)=G172,"-","Wrong PO"),"new")</f>
        <v>-</v>
      </c>
      <c r="CY172" s="32" t="str">
        <f>IF(CX172="wrong PO",(VLOOKUP($E172,'Dec 2015'!$D$1:$Z$500,3,FALSE)),"")</f>
        <v/>
      </c>
      <c r="CZ172" s="29" t="str">
        <f>IFERROR(IF(VLOOKUP($E172,'Nov 2015'!$D$1:$Z$500,3,FALSE)=G172,"-","Wrong PO"),"new")</f>
        <v>-</v>
      </c>
      <c r="DA172" s="32" t="str">
        <f>IF(CZ172="wrong PO",(VLOOKUP($E172,'Nov 2015'!$D$1:$Z$500,3,FALSE)),"")</f>
        <v/>
      </c>
      <c r="DB172" s="29" t="str">
        <f>IFERROR(IF(VLOOKUP($E172,'Oct 2015'!$D$1:$Z$500,3,FALSE)=G172,"-","Wrong PO"),"new")</f>
        <v>-</v>
      </c>
      <c r="DC172" s="32" t="str">
        <f>IF(DB172="wrong PO",(VLOOKUP($E172,'Oct 2015'!$D$1:$Z$500,3,FALSE)),"")</f>
        <v/>
      </c>
      <c r="DD172" s="29" t="str">
        <f>IFERROR(IF(VLOOKUP($E172,'Sep 2015'!$D$1:$Z$500,3,FALSE)=G172,"-","Wrong PO"),"new")</f>
        <v>-</v>
      </c>
      <c r="DE172" s="32" t="str">
        <f>IF(DD172="wrong PO",(VLOOKUP($E172,'Sep 2015'!$D$1:$Z$500,3,FALSE)),"")</f>
        <v/>
      </c>
    </row>
    <row r="173" spans="1:109">
      <c r="A173" s="115">
        <v>172</v>
      </c>
      <c r="B173" s="2" t="s">
        <v>841</v>
      </c>
      <c r="C173" s="2" t="s">
        <v>510</v>
      </c>
      <c r="D173" s="2" t="s">
        <v>56</v>
      </c>
      <c r="E173" s="2" t="s">
        <v>64</v>
      </c>
      <c r="F173" s="2" t="s">
        <v>46</v>
      </c>
      <c r="G173" s="21" t="s">
        <v>108</v>
      </c>
      <c r="H173" s="21" t="str">
        <f>IFERROR(VLOOKUP($E173,'Wayne Master'!$B$1:$C$315,2,FALSE),"not on master")</f>
        <v>P0771686</v>
      </c>
      <c r="I173" s="11" t="s">
        <v>2060</v>
      </c>
      <c r="J173" s="3">
        <v>42208</v>
      </c>
      <c r="K173" s="2" t="s">
        <v>28</v>
      </c>
      <c r="L173" s="2" t="s">
        <v>47</v>
      </c>
      <c r="M173" s="2" t="s">
        <v>30</v>
      </c>
      <c r="N173" s="2" t="s">
        <v>31</v>
      </c>
      <c r="O173" s="2" t="s">
        <v>32</v>
      </c>
      <c r="P173" s="4">
        <v>48483</v>
      </c>
      <c r="Q173" s="4">
        <v>57716</v>
      </c>
      <c r="R173" s="4">
        <v>9233</v>
      </c>
      <c r="S173" s="14">
        <v>156.04</v>
      </c>
      <c r="T173" s="4">
        <v>0</v>
      </c>
      <c r="U173" s="4">
        <v>0</v>
      </c>
      <c r="V173" s="4">
        <v>0</v>
      </c>
      <c r="W173" s="5">
        <v>0</v>
      </c>
      <c r="X173" s="5">
        <v>0</v>
      </c>
      <c r="Y173" s="14">
        <v>156.04</v>
      </c>
      <c r="Z173" s="14">
        <v>0</v>
      </c>
      <c r="AA173" s="14">
        <v>156.04</v>
      </c>
      <c r="AB173" s="4">
        <v>24580</v>
      </c>
      <c r="AC173" s="55"/>
      <c r="AD173" s="59">
        <f t="shared" si="12"/>
        <v>975.31</v>
      </c>
      <c r="AE173" s="59">
        <f t="shared" si="13"/>
        <v>975.40039999999988</v>
      </c>
      <c r="AF173" s="102">
        <f>IFERROR(IFERROR(VLOOKUP($G173,'FPO034'!$J$9:$Q$196,7,FALSE),(VLOOKUP($H173,'FPO034'!$J$9:$Q$196,7,FALSE))),"No PO")</f>
        <v>39845.519999999997</v>
      </c>
      <c r="AG173" s="102">
        <f>IFERROR(IFERROR(VLOOKUP($G173,'FPO034'!$J$9:$Q$196,8,FALSE),(VLOOKUP($H173,'FPO034'!$J$9:$Q$196,8,FALSE))),"No PO")</f>
        <v>0</v>
      </c>
      <c r="AH173" s="102" t="str">
        <f t="shared" si="14"/>
        <v>--</v>
      </c>
      <c r="AI173" s="59">
        <f>IFERROR(VLOOKUP($E173,'Rev2 Aug 16'!$D$1:$Z$300,22,FALSE),"-")</f>
        <v>156.04</v>
      </c>
      <c r="AJ173" s="59" t="str">
        <f>IFERROR(VLOOKUP($E173,'Rev2 Aug 16'!$D$1:$Z$300,5,FALSE),"-")</f>
        <v>WAY2001H6AZ</v>
      </c>
      <c r="AK173" s="59" t="str">
        <f>IFERROR(VLOOKUP(AJ173,'Paid Invoices'!$F$6:$I$381,3,FALSE),"")</f>
        <v/>
      </c>
      <c r="AL173" s="59" t="str">
        <f>IFERROR(VLOOKUP(AJ173,'Open Invoices'!$D$1:$E$3000,2,FALSE),"")</f>
        <v/>
      </c>
      <c r="AM173" s="59">
        <f>IFERROR(VLOOKUP($E173,'Rev2 July 16'!$D$1:$Z$300,22,FALSE),"-")</f>
        <v>27.36</v>
      </c>
      <c r="AN173" s="59" t="str">
        <f>IFERROR(VLOOKUP($E173,'Rev2 July 16'!$D$1:$Z$300,5,FALSE),"-")</f>
        <v>WAY2001G6BB</v>
      </c>
      <c r="AO173" s="59" t="str">
        <f>IFERROR(VLOOKUP(AN173,'Paid Invoices'!$F$6:$I$381,3,FALSE),"")</f>
        <v/>
      </c>
      <c r="AP173" s="59" t="str">
        <f>IFERROR(VLOOKUP(AN173,'Open Invoices'!$D$1:$E$3000,2,FALSE),"")</f>
        <v/>
      </c>
      <c r="AQ173" s="59">
        <f>IFERROR(VLOOKUP($E173,'Rev June 16'!$D$1:$Z$300,22,FALSE),"-")</f>
        <v>31.33</v>
      </c>
      <c r="AR173" s="59" t="str">
        <f>IFERROR(VLOOKUP($E173,'Rev June 16'!$D$1:$Z$300,4,FALSE),"-")</f>
        <v>WAY2001F6AZ</v>
      </c>
      <c r="AS173" s="59" t="str">
        <f>IFERROR(VLOOKUP(AR173,'Paid Invoices'!$F$6:$I$381,3,FALSE),"")</f>
        <v/>
      </c>
      <c r="AT173" s="59" t="str">
        <f>IFERROR(VLOOKUP(AR173,'Open Invoices'!$D$1:$E$3000,2,FALSE),"")</f>
        <v/>
      </c>
      <c r="AU173" s="59">
        <f>IFERROR(VLOOKUP($E173,'May 2016'!$D$1:$Z$300,22,FALSE),"-")</f>
        <v>15.94</v>
      </c>
      <c r="AV173" s="59" t="str">
        <f>IFERROR(VLOOKUP($E173,'May 2016'!$D$1:$Z$300,4,FALSE),"-")</f>
        <v>WAY2001E6AY</v>
      </c>
      <c r="AW173" s="59" t="str">
        <f>IFERROR(VLOOKUP(AV173,'Paid Invoices'!$F$6:$I$381,3,FALSE),"")</f>
        <v/>
      </c>
      <c r="AX173" s="59" t="str">
        <f>IFERROR(VLOOKUP(AV173,'Open Invoices'!$D$1:$E$3000,2,FALSE),"")</f>
        <v/>
      </c>
      <c r="AY173" s="59">
        <f>IFERROR(VLOOKUP($E173,'Apr 2016'!$D$1:$Z$300,22,FALSE),"-")</f>
        <v>96.19</v>
      </c>
      <c r="AZ173" s="59" t="str">
        <f>IFERROR(VLOOKUP($E173,'Apr 2016'!$D$1:$Z$300,4,FALSE),"-")</f>
        <v>WAY2001D6AX</v>
      </c>
      <c r="BA173" s="59" t="str">
        <f>IFERROR(VLOOKUP(AZ173,'Paid Invoices'!$F$6:$I$381,3,FALSE),"")</f>
        <v/>
      </c>
      <c r="BB173" s="59" t="str">
        <f>IFERROR(VLOOKUP(AZ173,'Open Invoices'!$D$1:$E$3000,2,FALSE),"")</f>
        <v/>
      </c>
      <c r="BC173" s="59">
        <f>IFERROR(VLOOKUP($E173,'Mar 2016'!$D$1:$Z$300,22,FALSE),"-")</f>
        <v>101.86</v>
      </c>
      <c r="BD173" s="59" t="str">
        <f>IFERROR(VLOOKUP($E173,'Mar 2016'!$D$1:$Z$300,4,FALSE),"-")</f>
        <v>WAY2001C6AT</v>
      </c>
      <c r="BE173" s="59" t="str">
        <f>IFERROR(VLOOKUP(BD173,'Paid Invoices'!$F$6:$I$381,3,FALSE),"")</f>
        <v/>
      </c>
      <c r="BF173" s="59" t="str">
        <f>IFERROR(VLOOKUP(BD173,'Open Invoices'!$D$1:$E$3000,2,FALSE),"")</f>
        <v/>
      </c>
      <c r="BG173" s="59">
        <f>IFERROR(VLOOKUP($E173,'Feb 2016'!$D$1:$Z$300,22,FALSE),"-")</f>
        <v>43.37</v>
      </c>
      <c r="BH173" s="59" t="str">
        <f>IFERROR(VLOOKUP($E173,'Feb 2016'!$D$1:$Z$300,4,FALSE),"-")</f>
        <v>WAY2001B6AM</v>
      </c>
      <c r="BI173" s="59" t="str">
        <f>IFERROR(VLOOKUP(BH173,'Paid Invoices'!$F$6:$I$381,3,FALSE),"")</f>
        <v/>
      </c>
      <c r="BJ173" s="59" t="str">
        <f>IFERROR(VLOOKUP(BH173,'Open Invoices'!$D$1:$E$3000,2,FALSE),"")</f>
        <v/>
      </c>
      <c r="BK173" s="59">
        <f>IFERROR(VLOOKUP($E173,'Jan 2016'!$D$1:$Z$300,22,FALSE),"-")</f>
        <v>45.83</v>
      </c>
      <c r="BL173" s="59" t="str">
        <f>IFERROR(VLOOKUP($E173,'Jan 2016'!$D$1:$Z$300,4,FALSE),"-")</f>
        <v>WAY2001A6AZ</v>
      </c>
      <c r="BM173" s="59" t="str">
        <f>IFERROR(VLOOKUP(BL173,'Paid Invoices'!$F$6:$I$381,3,FALSE),"")</f>
        <v/>
      </c>
      <c r="BN173" s="59" t="str">
        <f>IFERROR(VLOOKUP(BL173,'Open Invoices'!$D$1:$E$3000,2,FALSE),"")</f>
        <v/>
      </c>
      <c r="BO173" s="59">
        <f>IFERROR(VLOOKUP($E173,'Dec 2015'!$D$1:$Z$300,22,FALSE),"-")</f>
        <v>102.68</v>
      </c>
      <c r="BP173" s="59" t="str">
        <f>IFERROR(VLOOKUP($E173,'Dec 2015'!$D$1:$Z$300,4,FALSE),"-")</f>
        <v>WAY2001L5Y</v>
      </c>
      <c r="BQ173" s="59" t="str">
        <f>IFERROR(VLOOKUP(BP173,'Paid Invoices'!$F$6:$I$381,3,FALSE),"")</f>
        <v/>
      </c>
      <c r="BR173" s="59" t="str">
        <f>IFERROR(VLOOKUP(BP173,'Open Invoices'!$D$1:$E$3000,2,FALSE),"")</f>
        <v/>
      </c>
      <c r="BS173" s="59">
        <f>IFERROR(VLOOKUP($E173,'Nov 2015'!$D$1:$Z$300,22,FALSE),"-")</f>
        <v>90.62</v>
      </c>
      <c r="BT173" s="59" t="str">
        <f>IFERROR(VLOOKUP($E173,'Nov 2015'!$D$1:$Z$300,4,FALSE),"-")</f>
        <v>WAY2001K5AW</v>
      </c>
      <c r="BU173" s="59" t="str">
        <f>IFERROR(VLOOKUP(BT173,'Paid Invoices'!$F$6:$I$381,3,FALSE),"")</f>
        <v/>
      </c>
      <c r="BV173" s="59" t="str">
        <f>IFERROR(VLOOKUP(BT173,'Open Invoices'!$D$1:$E$3000,2,FALSE),"")</f>
        <v/>
      </c>
      <c r="BW173" s="59">
        <f>IFERROR(VLOOKUP($E173,'Oct 2015'!$D$1:$Z$300,22,FALSE),"-")</f>
        <v>172.46</v>
      </c>
      <c r="BX173" s="59" t="str">
        <f>IFERROR(VLOOKUP($E173,'Oct 2015'!$D$1:$Z$300,4,FALSE),"-")</f>
        <v>WAY2001J5AY</v>
      </c>
      <c r="BY173" s="59" t="str">
        <f>IFERROR(VLOOKUP(BX173,'Paid Invoices'!$F$6:$I$381,3,FALSE),"")</f>
        <v/>
      </c>
      <c r="BZ173" s="59" t="str">
        <f>IFERROR(VLOOKUP(BX173,'Open Invoices'!$D$1:$E$3000,2,FALSE),"")</f>
        <v/>
      </c>
      <c r="CA173" s="59">
        <f>IFERROR(VLOOKUP($E173,'Sep 2015'!$D$1:$Z$300,22,FALSE),"-")</f>
        <v>91.63</v>
      </c>
      <c r="CB173" s="59" t="str">
        <f>IFERROR(VLOOKUP($E173,'Sep 2015'!$D$1:$Z$300,4,FALSE),"-")</f>
        <v>WAY2001I5AH</v>
      </c>
      <c r="CC173" s="59" t="str">
        <f>IFERROR(VLOOKUP(CB173,'Paid Invoices'!$F$6:$I$381,3,FALSE),"")</f>
        <v/>
      </c>
      <c r="CD173" s="59" t="str">
        <f>IFERROR(VLOOKUP(CB173,'Open Invoices'!$D$1:$E$3000,2,FALSE),"")</f>
        <v/>
      </c>
      <c r="CE173" s="52"/>
      <c r="CF173" s="52" t="s">
        <v>2115</v>
      </c>
      <c r="CG173" s="49" t="str">
        <f>IFERROR(IFERROR(VLOOKUP($E173,'Asset Group  All Assets'!$B$1:$C$500,2,FALSE),(VLOOKUP($E173,'Missing-WSU-POs'!$B$1:$D$500,3,FALSE))),"?")</f>
        <v>P0771686</v>
      </c>
      <c r="CH173" s="31" t="str">
        <f t="shared" si="11"/>
        <v>P0771686</v>
      </c>
      <c r="CI173" s="31" t="str">
        <f t="shared" si="15"/>
        <v/>
      </c>
      <c r="CJ173" s="29" t="str">
        <f>IFERROR(IF(VLOOKUP($E173,'Org July 2016 '!$D$1:$Z$500,3,FALSE)=G173,"-","Wrong PO"),"new")</f>
        <v>Wrong PO</v>
      </c>
      <c r="CK173" s="32">
        <f>IF(CJ173="wrong PO",(VLOOKUP($E173,'Org July 2016 '!$D$1:$Z$500,3,FALSE)),"")</f>
        <v>0</v>
      </c>
      <c r="CL173" s="29" t="str">
        <f>IFERROR(IF(VLOOKUP($E173,'Org June 2016 '!$D$1:$Z$500,3,FALSE)=G173,"-","Wrong PO"),"new")</f>
        <v>Wrong PO</v>
      </c>
      <c r="CM173" s="32">
        <f>IF(CL173="wrong PO",(VLOOKUP($E173,'Org June 2016 '!$D$1:$Z$500,3,FALSE)),"")</f>
        <v>0</v>
      </c>
      <c r="CN173" s="29" t="str">
        <f>IFERROR(IF(VLOOKUP($E173,'May 2016'!D172:Z671,3,FALSE)=G173,"-","Wrong PO"),"new")</f>
        <v>new</v>
      </c>
      <c r="CO173" s="32" t="str">
        <f>IF(CN173="wrong PO",(VLOOKUP($E173,'May 2016'!D172:Z671,3,FALSE)),"")</f>
        <v/>
      </c>
      <c r="CP173" s="29" t="str">
        <f>IFERROR(IF(VLOOKUP($E173,'Apr 2016'!$D$1:$Z$500,3,FALSE)=G173,"-","Wrong PO"),"new")</f>
        <v>-</v>
      </c>
      <c r="CQ173" s="32" t="str">
        <f>IF(CP173="wrong PO",(VLOOKUP($E173,'Apr 2016'!$D$1:$Z$500,3,FALSE)),"")</f>
        <v/>
      </c>
      <c r="CR173" s="32" t="str">
        <f>IFERROR(IF(VLOOKUP($E173,'Mar 2016'!$D$1:$Z$500,3,FALSE)=G173,"-","Wrong PO"),"new")</f>
        <v>-</v>
      </c>
      <c r="CS173" s="32" t="str">
        <f>IF(CP173="wrong PO",(VLOOKUP($E173,'Mar 2016'!$D$1:$Z$500,3,FALSE)),"")</f>
        <v/>
      </c>
      <c r="CT173" s="32" t="str">
        <f>IFERROR(IF(VLOOKUP($E173,'Feb 2016'!$D$1:$Z$500,3,FALSE)=G173,"-","Wrong PO"),"new")</f>
        <v>-</v>
      </c>
      <c r="CU173" s="32" t="str">
        <f>IF(CP173="wrong PO",(VLOOKUP($E173,'Feb 2016'!$D$1:$Z$500,3,FALSE)),"")</f>
        <v/>
      </c>
      <c r="CV173" s="29" t="str">
        <f>IFERROR(IF(VLOOKUP($E173,'Jan 2016'!$D$1:$Z$500,3,FALSE)=G173,"-","Wrong PO"),"new")</f>
        <v>-</v>
      </c>
      <c r="CW173" s="32" t="str">
        <f>IF(CV173="wrong PO",(VLOOKUP($E173,'Jan 2016'!$D$1:$Z$500,3,FALSE)),"")</f>
        <v/>
      </c>
      <c r="CX173" s="29" t="str">
        <f>IFERROR(IF(VLOOKUP($E173,'Dec 2015'!$D$1:$Z$500,3,FALSE)=G173,"-","Wrong PO"),"new")</f>
        <v>-</v>
      </c>
      <c r="CY173" s="32" t="str">
        <f>IF(CX173="wrong PO",(VLOOKUP($E173,'Dec 2015'!$D$1:$Z$500,3,FALSE)),"")</f>
        <v/>
      </c>
      <c r="CZ173" s="29" t="str">
        <f>IFERROR(IF(VLOOKUP($E173,'Nov 2015'!$D$1:$Z$500,3,FALSE)=G173,"-","Wrong PO"),"new")</f>
        <v>-</v>
      </c>
      <c r="DA173" s="32" t="str">
        <f>IF(CZ173="wrong PO",(VLOOKUP($E173,'Nov 2015'!$D$1:$Z$500,3,FALSE)),"")</f>
        <v/>
      </c>
      <c r="DB173" s="29" t="str">
        <f>IFERROR(IF(VLOOKUP($E173,'Oct 2015'!$D$1:$Z$500,3,FALSE)=G173,"-","Wrong PO"),"new")</f>
        <v>-</v>
      </c>
      <c r="DC173" s="32" t="str">
        <f>IF(DB173="wrong PO",(VLOOKUP($E173,'Oct 2015'!$D$1:$Z$500,3,FALSE)),"")</f>
        <v/>
      </c>
      <c r="DD173" s="29" t="str">
        <f>IFERROR(IF(VLOOKUP($E173,'Sep 2015'!$D$1:$Z$500,3,FALSE)=G173,"-","Wrong PO"),"new")</f>
        <v>-</v>
      </c>
      <c r="DE173" s="32" t="str">
        <f>IF(DD173="wrong PO",(VLOOKUP($E173,'Sep 2015'!$D$1:$Z$500,3,FALSE)),"")</f>
        <v/>
      </c>
    </row>
    <row r="174" spans="1:109">
      <c r="A174" s="115">
        <v>173</v>
      </c>
      <c r="B174" s="2" t="s">
        <v>841</v>
      </c>
      <c r="C174" s="2" t="s">
        <v>510</v>
      </c>
      <c r="D174" s="2" t="s">
        <v>69</v>
      </c>
      <c r="E174" s="2" t="s">
        <v>70</v>
      </c>
      <c r="F174" s="2" t="s">
        <v>34</v>
      </c>
      <c r="G174" s="21" t="s">
        <v>108</v>
      </c>
      <c r="H174" s="21" t="str">
        <f>IFERROR(VLOOKUP($E174,'Wayne Master'!$B$1:$C$315,2,FALSE),"not on master")</f>
        <v>P0771686</v>
      </c>
      <c r="I174" s="11" t="s">
        <v>2060</v>
      </c>
      <c r="J174" s="3">
        <v>42184</v>
      </c>
      <c r="K174" s="2" t="s">
        <v>28</v>
      </c>
      <c r="L174" s="2" t="s">
        <v>35</v>
      </c>
      <c r="M174" s="2" t="s">
        <v>30</v>
      </c>
      <c r="N174" s="2" t="s">
        <v>31</v>
      </c>
      <c r="O174" s="2" t="s">
        <v>32</v>
      </c>
      <c r="P174" s="4">
        <v>2980</v>
      </c>
      <c r="Q174" s="4">
        <v>3051</v>
      </c>
      <c r="R174" s="4">
        <v>71</v>
      </c>
      <c r="S174" s="5">
        <v>1.2</v>
      </c>
      <c r="T174" s="4">
        <v>1915</v>
      </c>
      <c r="U174" s="4">
        <v>1945</v>
      </c>
      <c r="V174" s="4">
        <v>30</v>
      </c>
      <c r="W174" s="5">
        <v>1.79</v>
      </c>
      <c r="X174" s="5">
        <v>0</v>
      </c>
      <c r="Y174" s="14">
        <v>2.99</v>
      </c>
      <c r="Z174" s="14">
        <v>0</v>
      </c>
      <c r="AA174" s="14">
        <v>2.99</v>
      </c>
      <c r="AB174" s="4">
        <v>24580</v>
      </c>
      <c r="AC174" s="55"/>
      <c r="AD174" s="59">
        <f t="shared" si="12"/>
        <v>167.42000000000002</v>
      </c>
      <c r="AE174" s="59">
        <f t="shared" si="13"/>
        <v>167.87289999999999</v>
      </c>
      <c r="AF174" s="102">
        <f>IFERROR(IFERROR(VLOOKUP($G174,'FPO034'!$J$9:$Q$196,7,FALSE),(VLOOKUP($H174,'FPO034'!$J$9:$Q$196,7,FALSE))),"No PO")</f>
        <v>39845.519999999997</v>
      </c>
      <c r="AG174" s="102">
        <f>IFERROR(IFERROR(VLOOKUP($G174,'FPO034'!$J$9:$Q$196,8,FALSE),(VLOOKUP($H174,'FPO034'!$J$9:$Q$196,8,FALSE))),"No PO")</f>
        <v>0</v>
      </c>
      <c r="AH174" s="102" t="str">
        <f t="shared" si="14"/>
        <v>--</v>
      </c>
      <c r="AI174" s="59">
        <f>IFERROR(VLOOKUP($E174,'Rev2 Aug 16'!$D$1:$Z$300,22,FALSE),"-")</f>
        <v>2.99</v>
      </c>
      <c r="AJ174" s="59" t="str">
        <f>IFERROR(VLOOKUP($E174,'Rev2 Aug 16'!$D$1:$Z$300,5,FALSE),"-")</f>
        <v>WAY2001H6AZ</v>
      </c>
      <c r="AK174" s="59" t="str">
        <f>IFERROR(VLOOKUP(AJ174,'Paid Invoices'!$F$6:$I$381,3,FALSE),"")</f>
        <v/>
      </c>
      <c r="AL174" s="59" t="str">
        <f>IFERROR(VLOOKUP(AJ174,'Open Invoices'!$D$1:$E$3000,2,FALSE),"")</f>
        <v/>
      </c>
      <c r="AM174" s="59">
        <f>IFERROR(VLOOKUP($E174,'Rev2 July 16'!$D$1:$Z$300,22,FALSE),"-")</f>
        <v>5.62</v>
      </c>
      <c r="AN174" s="59" t="str">
        <f>IFERROR(VLOOKUP($E174,'Rev2 July 16'!$D$1:$Z$300,5,FALSE),"-")</f>
        <v>WAY2001G6BB</v>
      </c>
      <c r="AO174" s="59" t="str">
        <f>IFERROR(VLOOKUP(AN174,'Paid Invoices'!$F$6:$I$381,3,FALSE),"")</f>
        <v/>
      </c>
      <c r="AP174" s="59" t="str">
        <f>IFERROR(VLOOKUP(AN174,'Open Invoices'!$D$1:$E$3000,2,FALSE),"")</f>
        <v/>
      </c>
      <c r="AQ174" s="59">
        <f>IFERROR(VLOOKUP($E174,'Rev June 16'!$D$1:$Z$300,22,FALSE),"-")</f>
        <v>5.54</v>
      </c>
      <c r="AR174" s="59" t="str">
        <f>IFERROR(VLOOKUP($E174,'Rev June 16'!$D$1:$Z$300,4,FALSE),"-")</f>
        <v>WAY2001F6AZ</v>
      </c>
      <c r="AS174" s="59" t="str">
        <f>IFERROR(VLOOKUP(AR174,'Paid Invoices'!$F$6:$I$381,3,FALSE),"")</f>
        <v/>
      </c>
      <c r="AT174" s="59" t="str">
        <f>IFERROR(VLOOKUP(AR174,'Open Invoices'!$D$1:$E$3000,2,FALSE),"")</f>
        <v/>
      </c>
      <c r="AU174" s="59">
        <f>IFERROR(VLOOKUP($E174,'May 2016'!$D$1:$Z$300,22,FALSE),"-")</f>
        <v>26.02</v>
      </c>
      <c r="AV174" s="59" t="str">
        <f>IFERROR(VLOOKUP($E174,'May 2016'!$D$1:$Z$300,4,FALSE),"-")</f>
        <v>WAY2001E6AY</v>
      </c>
      <c r="AW174" s="59" t="str">
        <f>IFERROR(VLOOKUP(AV174,'Paid Invoices'!$F$6:$I$381,3,FALSE),"")</f>
        <v/>
      </c>
      <c r="AX174" s="59" t="str">
        <f>IFERROR(VLOOKUP(AV174,'Open Invoices'!$D$1:$E$3000,2,FALSE),"")</f>
        <v/>
      </c>
      <c r="AY174" s="59">
        <f>IFERROR(VLOOKUP($E174,'Apr 2016'!$D$1:$Z$300,22,FALSE),"-")</f>
        <v>40.630000000000003</v>
      </c>
      <c r="AZ174" s="59" t="str">
        <f>IFERROR(VLOOKUP($E174,'Apr 2016'!$D$1:$Z$300,4,FALSE),"-")</f>
        <v>WAY2001D6AX</v>
      </c>
      <c r="BA174" s="59" t="str">
        <f>IFERROR(VLOOKUP(AZ174,'Paid Invoices'!$F$6:$I$381,3,FALSE),"")</f>
        <v/>
      </c>
      <c r="BB174" s="59" t="str">
        <f>IFERROR(VLOOKUP(AZ174,'Open Invoices'!$D$1:$E$3000,2,FALSE),"")</f>
        <v/>
      </c>
      <c r="BC174" s="59">
        <f>IFERROR(VLOOKUP($E174,'Mar 2016'!$D$1:$Z$300,22,FALSE),"-")</f>
        <v>6.21</v>
      </c>
      <c r="BD174" s="59" t="str">
        <f>IFERROR(VLOOKUP($E174,'Mar 2016'!$D$1:$Z$300,4,FALSE),"-")</f>
        <v>WAY2001C6AT</v>
      </c>
      <c r="BE174" s="59" t="str">
        <f>IFERROR(VLOOKUP(BD174,'Paid Invoices'!$F$6:$I$381,3,FALSE),"")</f>
        <v/>
      </c>
      <c r="BF174" s="59" t="str">
        <f>IFERROR(VLOOKUP(BD174,'Open Invoices'!$D$1:$E$3000,2,FALSE),"")</f>
        <v/>
      </c>
      <c r="BG174" s="59">
        <f>IFERROR(VLOOKUP($E174,'Feb 2016'!$D$1:$Z$300,22,FALSE),"-")</f>
        <v>5.91</v>
      </c>
      <c r="BH174" s="59" t="str">
        <f>IFERROR(VLOOKUP($E174,'Feb 2016'!$D$1:$Z$300,4,FALSE),"-")</f>
        <v>WAY2001B6AM</v>
      </c>
      <c r="BI174" s="59" t="str">
        <f>IFERROR(VLOOKUP(BH174,'Paid Invoices'!$F$6:$I$381,3,FALSE),"")</f>
        <v/>
      </c>
      <c r="BJ174" s="59" t="str">
        <f>IFERROR(VLOOKUP(BH174,'Open Invoices'!$D$1:$E$3000,2,FALSE),"")</f>
        <v/>
      </c>
      <c r="BK174" s="59">
        <f>IFERROR(VLOOKUP($E174,'Jan 2016'!$D$1:$Z$300,22,FALSE),"-")</f>
        <v>3.66</v>
      </c>
      <c r="BL174" s="59" t="str">
        <f>IFERROR(VLOOKUP($E174,'Jan 2016'!$D$1:$Z$300,4,FALSE),"-")</f>
        <v>WAY2001A6AZ</v>
      </c>
      <c r="BM174" s="59" t="str">
        <f>IFERROR(VLOOKUP(BL174,'Paid Invoices'!$F$6:$I$381,3,FALSE),"")</f>
        <v/>
      </c>
      <c r="BN174" s="59" t="str">
        <f>IFERROR(VLOOKUP(BL174,'Open Invoices'!$D$1:$E$3000,2,FALSE),"")</f>
        <v/>
      </c>
      <c r="BO174" s="59">
        <f>IFERROR(VLOOKUP($E174,'Dec 2015'!$D$1:$Z$300,22,FALSE),"-")</f>
        <v>3.67</v>
      </c>
      <c r="BP174" s="59" t="str">
        <f>IFERROR(VLOOKUP($E174,'Dec 2015'!$D$1:$Z$300,4,FALSE),"-")</f>
        <v>WAY2001L5Y</v>
      </c>
      <c r="BQ174" s="59" t="str">
        <f>IFERROR(VLOOKUP(BP174,'Paid Invoices'!$F$6:$I$381,3,FALSE),"")</f>
        <v/>
      </c>
      <c r="BR174" s="59" t="str">
        <f>IFERROR(VLOOKUP(BP174,'Open Invoices'!$D$1:$E$3000,2,FALSE),"")</f>
        <v/>
      </c>
      <c r="BS174" s="59">
        <f>IFERROR(VLOOKUP($E174,'Nov 2015'!$D$1:$Z$300,22,FALSE),"-")</f>
        <v>5.23</v>
      </c>
      <c r="BT174" s="59" t="str">
        <f>IFERROR(VLOOKUP($E174,'Nov 2015'!$D$1:$Z$300,4,FALSE),"-")</f>
        <v>WAY2001K5AW</v>
      </c>
      <c r="BU174" s="59" t="str">
        <f>IFERROR(VLOOKUP(BT174,'Paid Invoices'!$F$6:$I$381,3,FALSE),"")</f>
        <v/>
      </c>
      <c r="BV174" s="59" t="str">
        <f>IFERROR(VLOOKUP(BT174,'Open Invoices'!$D$1:$E$3000,2,FALSE),"")</f>
        <v/>
      </c>
      <c r="BW174" s="59">
        <f>IFERROR(VLOOKUP($E174,'Oct 2015'!$D$1:$Z$300,22,FALSE),"-")</f>
        <v>36.5</v>
      </c>
      <c r="BX174" s="59" t="str">
        <f>IFERROR(VLOOKUP($E174,'Oct 2015'!$D$1:$Z$300,4,FALSE),"-")</f>
        <v>WAY2001J5AY</v>
      </c>
      <c r="BY174" s="59" t="str">
        <f>IFERROR(VLOOKUP(BX174,'Paid Invoices'!$F$6:$I$381,3,FALSE),"")</f>
        <v/>
      </c>
      <c r="BZ174" s="59" t="str">
        <f>IFERROR(VLOOKUP(BX174,'Open Invoices'!$D$1:$E$3000,2,FALSE),"")</f>
        <v/>
      </c>
      <c r="CA174" s="59">
        <f>IFERROR(VLOOKUP($E174,'Sep 2015'!$D$1:$Z$300,22,FALSE),"-")</f>
        <v>25.44</v>
      </c>
      <c r="CB174" s="59" t="str">
        <f>IFERROR(VLOOKUP($E174,'Sep 2015'!$D$1:$Z$300,4,FALSE),"-")</f>
        <v>WAY2001I5AH</v>
      </c>
      <c r="CC174" s="59" t="str">
        <f>IFERROR(VLOOKUP(CB174,'Paid Invoices'!$F$6:$I$381,3,FALSE),"")</f>
        <v/>
      </c>
      <c r="CD174" s="59" t="str">
        <f>IFERROR(VLOOKUP(CB174,'Open Invoices'!$D$1:$E$3000,2,FALSE),"")</f>
        <v/>
      </c>
      <c r="CE174" s="52"/>
      <c r="CF174" s="52" t="s">
        <v>2115</v>
      </c>
      <c r="CG174" s="49" t="str">
        <f>IFERROR(IFERROR(VLOOKUP($E174,'Asset Group  All Assets'!$B$1:$C$500,2,FALSE),(VLOOKUP($E174,'Missing-WSU-POs'!$B$1:$D$500,3,FALSE))),"?")</f>
        <v>P0771686</v>
      </c>
      <c r="CH174" s="31" t="str">
        <f t="shared" si="11"/>
        <v>P0771686</v>
      </c>
      <c r="CI174" s="31" t="str">
        <f t="shared" si="15"/>
        <v/>
      </c>
      <c r="CJ174" s="29" t="str">
        <f>IFERROR(IF(VLOOKUP($E174,'Org July 2016 '!$D$1:$Z$500,3,FALSE)=G174,"-","Wrong PO"),"new")</f>
        <v>Wrong PO</v>
      </c>
      <c r="CK174" s="32">
        <f>IF(CJ174="wrong PO",(VLOOKUP($E174,'Org July 2016 '!$D$1:$Z$500,3,FALSE)),"")</f>
        <v>0</v>
      </c>
      <c r="CL174" s="29" t="str">
        <f>IFERROR(IF(VLOOKUP($E174,'Org June 2016 '!$D$1:$Z$500,3,FALSE)=G174,"-","Wrong PO"),"new")</f>
        <v>Wrong PO</v>
      </c>
      <c r="CM174" s="32">
        <f>IF(CL174="wrong PO",(VLOOKUP($E174,'Org June 2016 '!$D$1:$Z$500,3,FALSE)),"")</f>
        <v>0</v>
      </c>
      <c r="CN174" s="29" t="str">
        <f>IFERROR(IF(VLOOKUP($E174,'May 2016'!D173:Z672,3,FALSE)=G174,"-","Wrong PO"),"new")</f>
        <v>new</v>
      </c>
      <c r="CO174" s="32" t="str">
        <f>IF(CN174="wrong PO",(VLOOKUP($E174,'May 2016'!D173:Z672,3,FALSE)),"")</f>
        <v/>
      </c>
      <c r="CP174" s="29" t="str">
        <f>IFERROR(IF(VLOOKUP($E174,'Apr 2016'!$D$1:$Z$500,3,FALSE)=G174,"-","Wrong PO"),"new")</f>
        <v>-</v>
      </c>
      <c r="CQ174" s="32" t="str">
        <f>IF(CP174="wrong PO",(VLOOKUP($E174,'Apr 2016'!$D$1:$Z$500,3,FALSE)),"")</f>
        <v/>
      </c>
      <c r="CR174" s="32" t="str">
        <f>IFERROR(IF(VLOOKUP($E174,'Mar 2016'!$D$1:$Z$500,3,FALSE)=G174,"-","Wrong PO"),"new")</f>
        <v>-</v>
      </c>
      <c r="CS174" s="32" t="str">
        <f>IF(CP174="wrong PO",(VLOOKUP($E174,'Mar 2016'!$D$1:$Z$500,3,FALSE)),"")</f>
        <v/>
      </c>
      <c r="CT174" s="32" t="str">
        <f>IFERROR(IF(VLOOKUP($E174,'Feb 2016'!$D$1:$Z$500,3,FALSE)=G174,"-","Wrong PO"),"new")</f>
        <v>-</v>
      </c>
      <c r="CU174" s="32" t="str">
        <f>IF(CP174="wrong PO",(VLOOKUP($E174,'Feb 2016'!$D$1:$Z$500,3,FALSE)),"")</f>
        <v/>
      </c>
      <c r="CV174" s="29" t="str">
        <f>IFERROR(IF(VLOOKUP($E174,'Jan 2016'!$D$1:$Z$500,3,FALSE)=G174,"-","Wrong PO"),"new")</f>
        <v>-</v>
      </c>
      <c r="CW174" s="32" t="str">
        <f>IF(CV174="wrong PO",(VLOOKUP($E174,'Jan 2016'!$D$1:$Z$500,3,FALSE)),"")</f>
        <v/>
      </c>
      <c r="CX174" s="29" t="str">
        <f>IFERROR(IF(VLOOKUP($E174,'Dec 2015'!$D$1:$Z$500,3,FALSE)=G174,"-","Wrong PO"),"new")</f>
        <v>-</v>
      </c>
      <c r="CY174" s="32" t="str">
        <f>IF(CX174="wrong PO",(VLOOKUP($E174,'Dec 2015'!$D$1:$Z$500,3,FALSE)),"")</f>
        <v/>
      </c>
      <c r="CZ174" s="29" t="str">
        <f>IFERROR(IF(VLOOKUP($E174,'Nov 2015'!$D$1:$Z$500,3,FALSE)=G174,"-","Wrong PO"),"new")</f>
        <v>-</v>
      </c>
      <c r="DA174" s="32" t="str">
        <f>IF(CZ174="wrong PO",(VLOOKUP($E174,'Nov 2015'!$D$1:$Z$500,3,FALSE)),"")</f>
        <v/>
      </c>
      <c r="DB174" s="29" t="str">
        <f>IFERROR(IF(VLOOKUP($E174,'Oct 2015'!$D$1:$Z$500,3,FALSE)=G174,"-","Wrong PO"),"new")</f>
        <v>-</v>
      </c>
      <c r="DC174" s="32" t="str">
        <f>IF(DB174="wrong PO",(VLOOKUP($E174,'Oct 2015'!$D$1:$Z$500,3,FALSE)),"")</f>
        <v/>
      </c>
      <c r="DD174" s="29" t="str">
        <f>IFERROR(IF(VLOOKUP($E174,'Sep 2015'!$D$1:$Z$500,3,FALSE)=G174,"-","Wrong PO"),"new")</f>
        <v>-</v>
      </c>
      <c r="DE174" s="32" t="str">
        <f>IF(DD174="wrong PO",(VLOOKUP($E174,'Sep 2015'!$D$1:$Z$500,3,FALSE)),"")</f>
        <v/>
      </c>
    </row>
    <row r="175" spans="1:109">
      <c r="A175" s="115">
        <v>174</v>
      </c>
      <c r="B175" s="2" t="s">
        <v>841</v>
      </c>
      <c r="C175" s="2" t="s">
        <v>510</v>
      </c>
      <c r="D175" s="2" t="s">
        <v>69</v>
      </c>
      <c r="E175" s="2" t="s">
        <v>74</v>
      </c>
      <c r="F175" s="2" t="s">
        <v>46</v>
      </c>
      <c r="G175" s="21" t="s">
        <v>108</v>
      </c>
      <c r="H175" s="21" t="str">
        <f>IFERROR(VLOOKUP($E175,'Wayne Master'!$B$1:$C$315,2,FALSE),"not on master")</f>
        <v>P0771686</v>
      </c>
      <c r="I175" s="11" t="s">
        <v>2060</v>
      </c>
      <c r="J175" s="3">
        <v>42208</v>
      </c>
      <c r="K175" s="2" t="s">
        <v>28</v>
      </c>
      <c r="L175" s="2" t="s">
        <v>47</v>
      </c>
      <c r="M175" s="2" t="s">
        <v>30</v>
      </c>
      <c r="N175" s="2" t="s">
        <v>31</v>
      </c>
      <c r="O175" s="2" t="s">
        <v>32</v>
      </c>
      <c r="P175" s="4">
        <v>144</v>
      </c>
      <c r="Q175" s="4">
        <v>146</v>
      </c>
      <c r="R175" s="4">
        <v>2</v>
      </c>
      <c r="S175" s="5">
        <v>0.03</v>
      </c>
      <c r="T175" s="4">
        <v>384</v>
      </c>
      <c r="U175" s="4">
        <v>384</v>
      </c>
      <c r="V175" s="4">
        <v>0</v>
      </c>
      <c r="W175" s="5">
        <v>0</v>
      </c>
      <c r="X175" s="5">
        <v>0</v>
      </c>
      <c r="Y175" s="14">
        <v>0.03</v>
      </c>
      <c r="Z175" s="14">
        <v>0</v>
      </c>
      <c r="AA175" s="14">
        <v>0.03</v>
      </c>
      <c r="AB175" s="4">
        <v>24580</v>
      </c>
      <c r="AC175" s="55"/>
      <c r="AD175" s="59">
        <f t="shared" si="12"/>
        <v>24.46</v>
      </c>
      <c r="AE175" s="59">
        <f t="shared" si="13"/>
        <v>25.430599999999998</v>
      </c>
      <c r="AF175" s="102">
        <f>IFERROR(IFERROR(VLOOKUP($G175,'FPO034'!$J$9:$Q$196,7,FALSE),(VLOOKUP($H175,'FPO034'!$J$9:$Q$196,7,FALSE))),"No PO")</f>
        <v>39845.519999999997</v>
      </c>
      <c r="AG175" s="102">
        <f>IFERROR(IFERROR(VLOOKUP($G175,'FPO034'!$J$9:$Q$196,8,FALSE),(VLOOKUP($H175,'FPO034'!$J$9:$Q$196,8,FALSE))),"No PO")</f>
        <v>0</v>
      </c>
      <c r="AH175" s="102" t="str">
        <f t="shared" si="14"/>
        <v>--</v>
      </c>
      <c r="AI175" s="59">
        <f>IFERROR(VLOOKUP($E175,'Rev2 Aug 16'!$D$1:$Z$300,22,FALSE),"-")</f>
        <v>0.03</v>
      </c>
      <c r="AJ175" s="59" t="str">
        <f>IFERROR(VLOOKUP($E175,'Rev2 Aug 16'!$D$1:$Z$300,5,FALSE),"-")</f>
        <v>WAY2001H6AZ</v>
      </c>
      <c r="AK175" s="59" t="str">
        <f>IFERROR(VLOOKUP(AJ175,'Paid Invoices'!$F$6:$I$381,3,FALSE),"")</f>
        <v/>
      </c>
      <c r="AL175" s="59" t="str">
        <f>IFERROR(VLOOKUP(AJ175,'Open Invoices'!$D$1:$E$3000,2,FALSE),"")</f>
        <v/>
      </c>
      <c r="AM175" s="59">
        <f>IFERROR(VLOOKUP($E175,'Rev2 July 16'!$D$1:$Z$300,22,FALSE),"-")</f>
        <v>0.03</v>
      </c>
      <c r="AN175" s="59" t="str">
        <f>IFERROR(VLOOKUP($E175,'Rev2 July 16'!$D$1:$Z$300,5,FALSE),"-")</f>
        <v>WAY2001G6BB</v>
      </c>
      <c r="AO175" s="59" t="str">
        <f>IFERROR(VLOOKUP(AN175,'Paid Invoices'!$F$6:$I$381,3,FALSE),"")</f>
        <v/>
      </c>
      <c r="AP175" s="59" t="str">
        <f>IFERROR(VLOOKUP(AN175,'Open Invoices'!$D$1:$E$3000,2,FALSE),"")</f>
        <v/>
      </c>
      <c r="AQ175" s="59">
        <f>IFERROR(VLOOKUP($E175,'Rev June 16'!$D$1:$Z$300,22,FALSE),"-")</f>
        <v>0</v>
      </c>
      <c r="AR175" s="59" t="str">
        <f>IFERROR(VLOOKUP($E175,'Rev June 16'!$D$1:$Z$300,4,FALSE),"-")</f>
        <v>WAY2001F6AZ</v>
      </c>
      <c r="AS175" s="59" t="str">
        <f>IFERROR(VLOOKUP(AR175,'Paid Invoices'!$F$6:$I$381,3,FALSE),"")</f>
        <v/>
      </c>
      <c r="AT175" s="59" t="str">
        <f>IFERROR(VLOOKUP(AR175,'Open Invoices'!$D$1:$E$3000,2,FALSE),"")</f>
        <v/>
      </c>
      <c r="AU175" s="59">
        <f>IFERROR(VLOOKUP($E175,'May 2016'!$D$1:$Z$300,22,FALSE),"-")</f>
        <v>0.37</v>
      </c>
      <c r="AV175" s="59" t="str">
        <f>IFERROR(VLOOKUP($E175,'May 2016'!$D$1:$Z$300,4,FALSE),"-")</f>
        <v>WAY2001E6AY</v>
      </c>
      <c r="AW175" s="59" t="str">
        <f>IFERROR(VLOOKUP(AV175,'Paid Invoices'!$F$6:$I$381,3,FALSE),"")</f>
        <v/>
      </c>
      <c r="AX175" s="59" t="str">
        <f>IFERROR(VLOOKUP(AV175,'Open Invoices'!$D$1:$E$3000,2,FALSE),"")</f>
        <v/>
      </c>
      <c r="AY175" s="59">
        <f>IFERROR(VLOOKUP($E175,'Apr 2016'!$D$1:$Z$300,22,FALSE),"-")</f>
        <v>0.09</v>
      </c>
      <c r="AZ175" s="59" t="str">
        <f>IFERROR(VLOOKUP($E175,'Apr 2016'!$D$1:$Z$300,4,FALSE),"-")</f>
        <v>WAY2001D6AX</v>
      </c>
      <c r="BA175" s="59" t="str">
        <f>IFERROR(VLOOKUP(AZ175,'Paid Invoices'!$F$6:$I$381,3,FALSE),"")</f>
        <v/>
      </c>
      <c r="BB175" s="59" t="str">
        <f>IFERROR(VLOOKUP(AZ175,'Open Invoices'!$D$1:$E$3000,2,FALSE),"")</f>
        <v/>
      </c>
      <c r="BC175" s="59">
        <f>IFERROR(VLOOKUP($E175,'Mar 2016'!$D$1:$Z$300,22,FALSE),"-")</f>
        <v>0.02</v>
      </c>
      <c r="BD175" s="59" t="str">
        <f>IFERROR(VLOOKUP($E175,'Mar 2016'!$D$1:$Z$300,4,FALSE),"-")</f>
        <v>WAY2001C6AT</v>
      </c>
      <c r="BE175" s="59" t="str">
        <f>IFERROR(VLOOKUP(BD175,'Paid Invoices'!$F$6:$I$381,3,FALSE),"")</f>
        <v/>
      </c>
      <c r="BF175" s="59" t="str">
        <f>IFERROR(VLOOKUP(BD175,'Open Invoices'!$D$1:$E$3000,2,FALSE),"")</f>
        <v/>
      </c>
      <c r="BG175" s="59">
        <f>IFERROR(VLOOKUP($E175,'Feb 2016'!$D$1:$Z$300,22,FALSE),"-")</f>
        <v>0.69</v>
      </c>
      <c r="BH175" s="59" t="str">
        <f>IFERROR(VLOOKUP($E175,'Feb 2016'!$D$1:$Z$300,4,FALSE),"-")</f>
        <v>WAY2001B6AM</v>
      </c>
      <c r="BI175" s="59" t="str">
        <f>IFERROR(VLOOKUP(BH175,'Paid Invoices'!$F$6:$I$381,3,FALSE),"")</f>
        <v/>
      </c>
      <c r="BJ175" s="59" t="str">
        <f>IFERROR(VLOOKUP(BH175,'Open Invoices'!$D$1:$E$3000,2,FALSE),"")</f>
        <v/>
      </c>
      <c r="BK175" s="59">
        <f>IFERROR(VLOOKUP($E175,'Jan 2016'!$D$1:$Z$300,22,FALSE),"-")</f>
        <v>1.94</v>
      </c>
      <c r="BL175" s="59" t="str">
        <f>IFERROR(VLOOKUP($E175,'Jan 2016'!$D$1:$Z$300,4,FALSE),"-")</f>
        <v>WAY2001A6AZ</v>
      </c>
      <c r="BM175" s="59" t="str">
        <f>IFERROR(VLOOKUP(BL175,'Paid Invoices'!$F$6:$I$381,3,FALSE),"")</f>
        <v/>
      </c>
      <c r="BN175" s="59" t="str">
        <f>IFERROR(VLOOKUP(BL175,'Open Invoices'!$D$1:$E$3000,2,FALSE),"")</f>
        <v/>
      </c>
      <c r="BO175" s="59">
        <f>IFERROR(VLOOKUP($E175,'Dec 2015'!$D$1:$Z$300,22,FALSE),"-")</f>
        <v>0.02</v>
      </c>
      <c r="BP175" s="59" t="str">
        <f>IFERROR(VLOOKUP($E175,'Dec 2015'!$D$1:$Z$300,4,FALSE),"-")</f>
        <v>WAY2001L5Y</v>
      </c>
      <c r="BQ175" s="59" t="str">
        <f>IFERROR(VLOOKUP(BP175,'Paid Invoices'!$F$6:$I$381,3,FALSE),"")</f>
        <v/>
      </c>
      <c r="BR175" s="59" t="str">
        <f>IFERROR(VLOOKUP(BP175,'Open Invoices'!$D$1:$E$3000,2,FALSE),"")</f>
        <v/>
      </c>
      <c r="BS175" s="59">
        <f>IFERROR(VLOOKUP($E175,'Nov 2015'!$D$1:$Z$300,22,FALSE),"-")</f>
        <v>0.94</v>
      </c>
      <c r="BT175" s="59" t="str">
        <f>IFERROR(VLOOKUP($E175,'Nov 2015'!$D$1:$Z$300,4,FALSE),"-")</f>
        <v>WAY2001K5AW</v>
      </c>
      <c r="BU175" s="59" t="str">
        <f>IFERROR(VLOOKUP(BT175,'Paid Invoices'!$F$6:$I$381,3,FALSE),"")</f>
        <v/>
      </c>
      <c r="BV175" s="59" t="str">
        <f>IFERROR(VLOOKUP(BT175,'Open Invoices'!$D$1:$E$3000,2,FALSE),"")</f>
        <v/>
      </c>
      <c r="BW175" s="59">
        <f>IFERROR(VLOOKUP($E175,'Oct 2015'!$D$1:$Z$300,22,FALSE),"-")</f>
        <v>8.14</v>
      </c>
      <c r="BX175" s="59" t="str">
        <f>IFERROR(VLOOKUP($E175,'Oct 2015'!$D$1:$Z$300,4,FALSE),"-")</f>
        <v>WAY2001J5AY</v>
      </c>
      <c r="BY175" s="59" t="str">
        <f>IFERROR(VLOOKUP(BX175,'Paid Invoices'!$F$6:$I$381,3,FALSE),"")</f>
        <v/>
      </c>
      <c r="BZ175" s="59" t="str">
        <f>IFERROR(VLOOKUP(BX175,'Open Invoices'!$D$1:$E$3000,2,FALSE),"")</f>
        <v/>
      </c>
      <c r="CA175" s="59">
        <f>IFERROR(VLOOKUP($E175,'Sep 2015'!$D$1:$Z$300,22,FALSE),"-")</f>
        <v>12.19</v>
      </c>
      <c r="CB175" s="59" t="str">
        <f>IFERROR(VLOOKUP($E175,'Sep 2015'!$D$1:$Z$300,4,FALSE),"-")</f>
        <v>WAY2001I5AH</v>
      </c>
      <c r="CC175" s="59" t="str">
        <f>IFERROR(VLOOKUP(CB175,'Paid Invoices'!$F$6:$I$381,3,FALSE),"")</f>
        <v/>
      </c>
      <c r="CD175" s="59" t="str">
        <f>IFERROR(VLOOKUP(CB175,'Open Invoices'!$D$1:$E$3000,2,FALSE),"")</f>
        <v/>
      </c>
      <c r="CE175" s="52"/>
      <c r="CF175" s="52" t="s">
        <v>2115</v>
      </c>
      <c r="CG175" s="49" t="str">
        <f>IFERROR(IFERROR(VLOOKUP($E175,'Asset Group  All Assets'!$B$1:$C$500,2,FALSE),(VLOOKUP($E175,'Missing-WSU-POs'!$B$1:$D$500,3,FALSE))),"?")</f>
        <v>P0771686</v>
      </c>
      <c r="CH175" s="31" t="str">
        <f t="shared" si="11"/>
        <v>P0771686</v>
      </c>
      <c r="CI175" s="31" t="str">
        <f t="shared" si="15"/>
        <v/>
      </c>
      <c r="CJ175" s="29" t="str">
        <f>IFERROR(IF(VLOOKUP($E175,'Org July 2016 '!$D$1:$Z$500,3,FALSE)=G175,"-","Wrong PO"),"new")</f>
        <v>Wrong PO</v>
      </c>
      <c r="CK175" s="32">
        <f>IF(CJ175="wrong PO",(VLOOKUP($E175,'Org July 2016 '!$D$1:$Z$500,3,FALSE)),"")</f>
        <v>0</v>
      </c>
      <c r="CL175" s="29" t="str">
        <f>IFERROR(IF(VLOOKUP($E175,'Org June 2016 '!$D$1:$Z$500,3,FALSE)=G175,"-","Wrong PO"),"new")</f>
        <v>Wrong PO</v>
      </c>
      <c r="CM175" s="32">
        <f>IF(CL175="wrong PO",(VLOOKUP($E175,'Org June 2016 '!$D$1:$Z$500,3,FALSE)),"")</f>
        <v>0</v>
      </c>
      <c r="CN175" s="29" t="str">
        <f>IFERROR(IF(VLOOKUP($E175,'May 2016'!D174:Z673,3,FALSE)=G175,"-","Wrong PO"),"new")</f>
        <v>new</v>
      </c>
      <c r="CO175" s="32" t="str">
        <f>IF(CN175="wrong PO",(VLOOKUP($E175,'May 2016'!D174:Z673,3,FALSE)),"")</f>
        <v/>
      </c>
      <c r="CP175" s="29" t="str">
        <f>IFERROR(IF(VLOOKUP($E175,'Apr 2016'!$D$1:$Z$500,3,FALSE)=G175,"-","Wrong PO"),"new")</f>
        <v>-</v>
      </c>
      <c r="CQ175" s="32" t="str">
        <f>IF(CP175="wrong PO",(VLOOKUP($E175,'Apr 2016'!$D$1:$Z$500,3,FALSE)),"")</f>
        <v/>
      </c>
      <c r="CR175" s="32" t="str">
        <f>IFERROR(IF(VLOOKUP($E175,'Mar 2016'!$D$1:$Z$500,3,FALSE)=G175,"-","Wrong PO"),"new")</f>
        <v>-</v>
      </c>
      <c r="CS175" s="32" t="str">
        <f>IF(CP175="wrong PO",(VLOOKUP($E175,'Mar 2016'!$D$1:$Z$500,3,FALSE)),"")</f>
        <v/>
      </c>
      <c r="CT175" s="32" t="str">
        <f>IFERROR(IF(VLOOKUP($E175,'Feb 2016'!$D$1:$Z$500,3,FALSE)=G175,"-","Wrong PO"),"new")</f>
        <v>-</v>
      </c>
      <c r="CU175" s="32" t="str">
        <f>IF(CP175="wrong PO",(VLOOKUP($E175,'Feb 2016'!$D$1:$Z$500,3,FALSE)),"")</f>
        <v/>
      </c>
      <c r="CV175" s="29" t="str">
        <f>IFERROR(IF(VLOOKUP($E175,'Jan 2016'!$D$1:$Z$500,3,FALSE)=G175,"-","Wrong PO"),"new")</f>
        <v>-</v>
      </c>
      <c r="CW175" s="32" t="str">
        <f>IF(CV175="wrong PO",(VLOOKUP($E175,'Jan 2016'!$D$1:$Z$500,3,FALSE)),"")</f>
        <v/>
      </c>
      <c r="CX175" s="29" t="str">
        <f>IFERROR(IF(VLOOKUP($E175,'Dec 2015'!$D$1:$Z$500,3,FALSE)=G175,"-","Wrong PO"),"new")</f>
        <v>-</v>
      </c>
      <c r="CY175" s="32" t="str">
        <f>IF(CX175="wrong PO",(VLOOKUP($E175,'Dec 2015'!$D$1:$Z$500,3,FALSE)),"")</f>
        <v/>
      </c>
      <c r="CZ175" s="29" t="str">
        <f>IFERROR(IF(VLOOKUP($E175,'Nov 2015'!$D$1:$Z$500,3,FALSE)=G175,"-","Wrong PO"),"new")</f>
        <v>-</v>
      </c>
      <c r="DA175" s="32" t="str">
        <f>IF(CZ175="wrong PO",(VLOOKUP($E175,'Nov 2015'!$D$1:$Z$500,3,FALSE)),"")</f>
        <v/>
      </c>
      <c r="DB175" s="29" t="str">
        <f>IFERROR(IF(VLOOKUP($E175,'Oct 2015'!$D$1:$Z$500,3,FALSE)=G175,"-","Wrong PO"),"new")</f>
        <v>-</v>
      </c>
      <c r="DC175" s="32" t="str">
        <f>IF(DB175="wrong PO",(VLOOKUP($E175,'Oct 2015'!$D$1:$Z$500,3,FALSE)),"")</f>
        <v/>
      </c>
      <c r="DD175" s="29" t="str">
        <f>IFERROR(IF(VLOOKUP($E175,'Sep 2015'!$D$1:$Z$500,3,FALSE)=G175,"-","Wrong PO"),"new")</f>
        <v>-</v>
      </c>
      <c r="DE175" s="32" t="str">
        <f>IF(DD175="wrong PO",(VLOOKUP($E175,'Sep 2015'!$D$1:$Z$500,3,FALSE)),"")</f>
        <v/>
      </c>
    </row>
    <row r="176" spans="1:109">
      <c r="A176" s="115">
        <v>175</v>
      </c>
      <c r="B176" s="2" t="s">
        <v>841</v>
      </c>
      <c r="C176" s="2" t="s">
        <v>510</v>
      </c>
      <c r="D176" s="2" t="s">
        <v>69</v>
      </c>
      <c r="E176" s="2" t="s">
        <v>75</v>
      </c>
      <c r="F176" s="2" t="s">
        <v>34</v>
      </c>
      <c r="G176" s="21" t="s">
        <v>108</v>
      </c>
      <c r="H176" s="21" t="str">
        <f>IFERROR(VLOOKUP($E176,'Wayne Master'!$B$1:$C$315,2,FALSE),"not on master")</f>
        <v>P0771686</v>
      </c>
      <c r="I176" s="11" t="s">
        <v>2060</v>
      </c>
      <c r="J176" s="3">
        <v>42207</v>
      </c>
      <c r="K176" s="2" t="s">
        <v>28</v>
      </c>
      <c r="L176" s="2" t="s">
        <v>35</v>
      </c>
      <c r="M176" s="2" t="s">
        <v>30</v>
      </c>
      <c r="N176" s="2" t="s">
        <v>31</v>
      </c>
      <c r="O176" s="2" t="s">
        <v>32</v>
      </c>
      <c r="P176" s="4">
        <v>12686</v>
      </c>
      <c r="Q176" s="4">
        <v>13297</v>
      </c>
      <c r="R176" s="4">
        <v>611</v>
      </c>
      <c r="S176" s="5">
        <v>10.33</v>
      </c>
      <c r="T176" s="4">
        <v>17734</v>
      </c>
      <c r="U176" s="4">
        <v>18493</v>
      </c>
      <c r="V176" s="4">
        <v>759</v>
      </c>
      <c r="W176" s="5">
        <v>45.39</v>
      </c>
      <c r="X176" s="5">
        <v>0</v>
      </c>
      <c r="Y176" s="14">
        <v>55.72</v>
      </c>
      <c r="Z176" s="14">
        <v>0</v>
      </c>
      <c r="AA176" s="14">
        <v>55.72</v>
      </c>
      <c r="AB176" s="4">
        <v>24580</v>
      </c>
      <c r="AC176" s="55"/>
      <c r="AD176" s="59">
        <f t="shared" si="12"/>
        <v>1330.08</v>
      </c>
      <c r="AE176" s="59">
        <f t="shared" si="13"/>
        <v>1330.6007</v>
      </c>
      <c r="AF176" s="102">
        <f>IFERROR(IFERROR(VLOOKUP($G176,'FPO034'!$J$9:$Q$196,7,FALSE),(VLOOKUP($H176,'FPO034'!$J$9:$Q$196,7,FALSE))),"No PO")</f>
        <v>39845.519999999997</v>
      </c>
      <c r="AG176" s="102">
        <f>IFERROR(IFERROR(VLOOKUP($G176,'FPO034'!$J$9:$Q$196,8,FALSE),(VLOOKUP($H176,'FPO034'!$J$9:$Q$196,8,FALSE))),"No PO")</f>
        <v>0</v>
      </c>
      <c r="AH176" s="102" t="str">
        <f t="shared" si="14"/>
        <v>--</v>
      </c>
      <c r="AI176" s="59">
        <f>IFERROR(VLOOKUP($E176,'Rev2 Aug 16'!$D$1:$Z$300,22,FALSE),"-")</f>
        <v>55.72</v>
      </c>
      <c r="AJ176" s="59" t="str">
        <f>IFERROR(VLOOKUP($E176,'Rev2 Aug 16'!$D$1:$Z$300,5,FALSE),"-")</f>
        <v>WAY2001H6AZ</v>
      </c>
      <c r="AK176" s="59" t="str">
        <f>IFERROR(VLOOKUP(AJ176,'Paid Invoices'!$F$6:$I$381,3,FALSE),"")</f>
        <v/>
      </c>
      <c r="AL176" s="59" t="str">
        <f>IFERROR(VLOOKUP(AJ176,'Open Invoices'!$D$1:$E$3000,2,FALSE),"")</f>
        <v/>
      </c>
      <c r="AM176" s="59">
        <f>IFERROR(VLOOKUP($E176,'Rev2 July 16'!$D$1:$Z$300,22,FALSE),"-")</f>
        <v>64.010000000000005</v>
      </c>
      <c r="AN176" s="59" t="str">
        <f>IFERROR(VLOOKUP($E176,'Rev2 July 16'!$D$1:$Z$300,5,FALSE),"-")</f>
        <v>WAY2001G6BB</v>
      </c>
      <c r="AO176" s="59" t="str">
        <f>IFERROR(VLOOKUP(AN176,'Paid Invoices'!$F$6:$I$381,3,FALSE),"")</f>
        <v/>
      </c>
      <c r="AP176" s="59" t="str">
        <f>IFERROR(VLOOKUP(AN176,'Open Invoices'!$D$1:$E$3000,2,FALSE),"")</f>
        <v/>
      </c>
      <c r="AQ176" s="59">
        <f>IFERROR(VLOOKUP($E176,'Rev June 16'!$D$1:$Z$300,22,FALSE),"-")</f>
        <v>82.99</v>
      </c>
      <c r="AR176" s="59" t="str">
        <f>IFERROR(VLOOKUP($E176,'Rev June 16'!$D$1:$Z$300,4,FALSE),"-")</f>
        <v>WAY2001F6AZ</v>
      </c>
      <c r="AS176" s="59" t="str">
        <f>IFERROR(VLOOKUP(AR176,'Paid Invoices'!$F$6:$I$381,3,FALSE),"")</f>
        <v/>
      </c>
      <c r="AT176" s="59" t="str">
        <f>IFERROR(VLOOKUP(AR176,'Open Invoices'!$D$1:$E$3000,2,FALSE),"")</f>
        <v/>
      </c>
      <c r="AU176" s="59">
        <f>IFERROR(VLOOKUP($E176,'May 2016'!$D$1:$Z$300,22,FALSE),"-")</f>
        <v>104.57</v>
      </c>
      <c r="AV176" s="59" t="str">
        <f>IFERROR(VLOOKUP($E176,'May 2016'!$D$1:$Z$300,4,FALSE),"-")</f>
        <v>WAY2001E6AY</v>
      </c>
      <c r="AW176" s="59" t="str">
        <f>IFERROR(VLOOKUP(AV176,'Paid Invoices'!$F$6:$I$381,3,FALSE),"")</f>
        <v/>
      </c>
      <c r="AX176" s="59" t="str">
        <f>IFERROR(VLOOKUP(AV176,'Open Invoices'!$D$1:$E$3000,2,FALSE),"")</f>
        <v/>
      </c>
      <c r="AY176" s="59">
        <f>IFERROR(VLOOKUP($E176,'Apr 2016'!$D$1:$Z$300,22,FALSE),"-")</f>
        <v>210.64</v>
      </c>
      <c r="AZ176" s="59" t="str">
        <f>IFERROR(VLOOKUP($E176,'Apr 2016'!$D$1:$Z$300,4,FALSE),"-")</f>
        <v>WAY2001D6AX</v>
      </c>
      <c r="BA176" s="59" t="str">
        <f>IFERROR(VLOOKUP(AZ176,'Paid Invoices'!$F$6:$I$381,3,FALSE),"")</f>
        <v/>
      </c>
      <c r="BB176" s="59" t="str">
        <f>IFERROR(VLOOKUP(AZ176,'Open Invoices'!$D$1:$E$3000,2,FALSE),"")</f>
        <v/>
      </c>
      <c r="BC176" s="59">
        <f>IFERROR(VLOOKUP($E176,'Mar 2016'!$D$1:$Z$300,22,FALSE),"-")</f>
        <v>47.43</v>
      </c>
      <c r="BD176" s="59" t="str">
        <f>IFERROR(VLOOKUP($E176,'Mar 2016'!$D$1:$Z$300,4,FALSE),"-")</f>
        <v>WAY2001C6AT</v>
      </c>
      <c r="BE176" s="59" t="str">
        <f>IFERROR(VLOOKUP(BD176,'Paid Invoices'!$F$6:$I$381,3,FALSE),"")</f>
        <v/>
      </c>
      <c r="BF176" s="59" t="str">
        <f>IFERROR(VLOOKUP(BD176,'Open Invoices'!$D$1:$E$3000,2,FALSE),"")</f>
        <v/>
      </c>
      <c r="BG176" s="59">
        <f>IFERROR(VLOOKUP($E176,'Feb 2016'!$D$1:$Z$300,22,FALSE),"-")</f>
        <v>165.48</v>
      </c>
      <c r="BH176" s="59" t="str">
        <f>IFERROR(VLOOKUP($E176,'Feb 2016'!$D$1:$Z$300,4,FALSE),"-")</f>
        <v>WAY2001B6AM</v>
      </c>
      <c r="BI176" s="59" t="str">
        <f>IFERROR(VLOOKUP(BH176,'Paid Invoices'!$F$6:$I$381,3,FALSE),"")</f>
        <v/>
      </c>
      <c r="BJ176" s="59" t="str">
        <f>IFERROR(VLOOKUP(BH176,'Open Invoices'!$D$1:$E$3000,2,FALSE),"")</f>
        <v/>
      </c>
      <c r="BK176" s="59">
        <f>IFERROR(VLOOKUP($E176,'Jan 2016'!$D$1:$Z$300,22,FALSE),"-")</f>
        <v>71.84</v>
      </c>
      <c r="BL176" s="59" t="str">
        <f>IFERROR(VLOOKUP($E176,'Jan 2016'!$D$1:$Z$300,4,FALSE),"-")</f>
        <v>WAY2001A6AZ</v>
      </c>
      <c r="BM176" s="59" t="str">
        <f>IFERROR(VLOOKUP(BL176,'Paid Invoices'!$F$6:$I$381,3,FALSE),"")</f>
        <v/>
      </c>
      <c r="BN176" s="59" t="str">
        <f>IFERROR(VLOOKUP(BL176,'Open Invoices'!$D$1:$E$3000,2,FALSE),"")</f>
        <v/>
      </c>
      <c r="BO176" s="59">
        <f>IFERROR(VLOOKUP($E176,'Dec 2015'!$D$1:$Z$300,22,FALSE),"-")</f>
        <v>96.64</v>
      </c>
      <c r="BP176" s="59" t="str">
        <f>IFERROR(VLOOKUP($E176,'Dec 2015'!$D$1:$Z$300,4,FALSE),"-")</f>
        <v>WAY2001L5Y</v>
      </c>
      <c r="BQ176" s="59" t="str">
        <f>IFERROR(VLOOKUP(BP176,'Paid Invoices'!$F$6:$I$381,3,FALSE),"")</f>
        <v/>
      </c>
      <c r="BR176" s="59" t="str">
        <f>IFERROR(VLOOKUP(BP176,'Open Invoices'!$D$1:$E$3000,2,FALSE),"")</f>
        <v/>
      </c>
      <c r="BS176" s="59">
        <f>IFERROR(VLOOKUP($E176,'Nov 2015'!$D$1:$Z$300,22,FALSE),"-")</f>
        <v>90.39</v>
      </c>
      <c r="BT176" s="59" t="str">
        <f>IFERROR(VLOOKUP($E176,'Nov 2015'!$D$1:$Z$300,4,FALSE),"-")</f>
        <v>WAY2001K5AW</v>
      </c>
      <c r="BU176" s="59" t="str">
        <f>IFERROR(VLOOKUP(BT176,'Paid Invoices'!$F$6:$I$381,3,FALSE),"")</f>
        <v/>
      </c>
      <c r="BV176" s="59" t="str">
        <f>IFERROR(VLOOKUP(BT176,'Open Invoices'!$D$1:$E$3000,2,FALSE),"")</f>
        <v/>
      </c>
      <c r="BW176" s="59">
        <f>IFERROR(VLOOKUP($E176,'Oct 2015'!$D$1:$Z$300,22,FALSE),"-")</f>
        <v>277.64999999999998</v>
      </c>
      <c r="BX176" s="59" t="str">
        <f>IFERROR(VLOOKUP($E176,'Oct 2015'!$D$1:$Z$300,4,FALSE),"-")</f>
        <v>WAY2001J5AY</v>
      </c>
      <c r="BY176" s="59" t="str">
        <f>IFERROR(VLOOKUP(BX176,'Paid Invoices'!$F$6:$I$381,3,FALSE),"")</f>
        <v/>
      </c>
      <c r="BZ176" s="59" t="str">
        <f>IFERROR(VLOOKUP(BX176,'Open Invoices'!$D$1:$E$3000,2,FALSE),"")</f>
        <v/>
      </c>
      <c r="CA176" s="59">
        <f>IFERROR(VLOOKUP($E176,'Sep 2015'!$D$1:$Z$300,22,FALSE),"-")</f>
        <v>62.72</v>
      </c>
      <c r="CB176" s="59" t="str">
        <f>IFERROR(VLOOKUP($E176,'Sep 2015'!$D$1:$Z$300,4,FALSE),"-")</f>
        <v>WAY2001I5AH</v>
      </c>
      <c r="CC176" s="59" t="str">
        <f>IFERROR(VLOOKUP(CB176,'Paid Invoices'!$F$6:$I$381,3,FALSE),"")</f>
        <v/>
      </c>
      <c r="CD176" s="59" t="str">
        <f>IFERROR(VLOOKUP(CB176,'Open Invoices'!$D$1:$E$3000,2,FALSE),"")</f>
        <v/>
      </c>
      <c r="CE176" s="52"/>
      <c r="CF176" s="52" t="s">
        <v>2115</v>
      </c>
      <c r="CG176" s="49" t="str">
        <f>IFERROR(IFERROR(VLOOKUP($E176,'Asset Group  All Assets'!$B$1:$C$500,2,FALSE),(VLOOKUP($E176,'Missing-WSU-POs'!$B$1:$D$500,3,FALSE))),"?")</f>
        <v>P0771686</v>
      </c>
      <c r="CH176" s="31" t="str">
        <f t="shared" si="11"/>
        <v>P0771686</v>
      </c>
      <c r="CI176" s="31" t="str">
        <f t="shared" si="15"/>
        <v/>
      </c>
      <c r="CJ176" s="29" t="str">
        <f>IFERROR(IF(VLOOKUP($E176,'Org July 2016 '!$D$1:$Z$500,3,FALSE)=G176,"-","Wrong PO"),"new")</f>
        <v>Wrong PO</v>
      </c>
      <c r="CK176" s="32">
        <f>IF(CJ176="wrong PO",(VLOOKUP($E176,'Org July 2016 '!$D$1:$Z$500,3,FALSE)),"")</f>
        <v>0</v>
      </c>
      <c r="CL176" s="29" t="str">
        <f>IFERROR(IF(VLOOKUP($E176,'Org June 2016 '!$D$1:$Z$500,3,FALSE)=G176,"-","Wrong PO"),"new")</f>
        <v>Wrong PO</v>
      </c>
      <c r="CM176" s="32">
        <f>IF(CL176="wrong PO",(VLOOKUP($E176,'Org June 2016 '!$D$1:$Z$500,3,FALSE)),"")</f>
        <v>0</v>
      </c>
      <c r="CN176" s="29" t="str">
        <f>IFERROR(IF(VLOOKUP($E176,'May 2016'!D175:Z674,3,FALSE)=G176,"-","Wrong PO"),"new")</f>
        <v>new</v>
      </c>
      <c r="CO176" s="32" t="str">
        <f>IF(CN176="wrong PO",(VLOOKUP($E176,'May 2016'!D175:Z674,3,FALSE)),"")</f>
        <v/>
      </c>
      <c r="CP176" s="29" t="str">
        <f>IFERROR(IF(VLOOKUP($E176,'Apr 2016'!$D$1:$Z$500,3,FALSE)=G176,"-","Wrong PO"),"new")</f>
        <v>-</v>
      </c>
      <c r="CQ176" s="32" t="str">
        <f>IF(CP176="wrong PO",(VLOOKUP($E176,'Apr 2016'!$D$1:$Z$500,3,FALSE)),"")</f>
        <v/>
      </c>
      <c r="CR176" s="32" t="str">
        <f>IFERROR(IF(VLOOKUP($E176,'Mar 2016'!$D$1:$Z$500,3,FALSE)=G176,"-","Wrong PO"),"new")</f>
        <v>-</v>
      </c>
      <c r="CS176" s="32" t="str">
        <f>IF(CP176="wrong PO",(VLOOKUP($E176,'Mar 2016'!$D$1:$Z$500,3,FALSE)),"")</f>
        <v/>
      </c>
      <c r="CT176" s="32" t="str">
        <f>IFERROR(IF(VLOOKUP($E176,'Feb 2016'!$D$1:$Z$500,3,FALSE)=G176,"-","Wrong PO"),"new")</f>
        <v>-</v>
      </c>
      <c r="CU176" s="32" t="str">
        <f>IF(CP176="wrong PO",(VLOOKUP($E176,'Feb 2016'!$D$1:$Z$500,3,FALSE)),"")</f>
        <v/>
      </c>
      <c r="CV176" s="29" t="str">
        <f>IFERROR(IF(VLOOKUP($E176,'Jan 2016'!$D$1:$Z$500,3,FALSE)=G176,"-","Wrong PO"),"new")</f>
        <v>-</v>
      </c>
      <c r="CW176" s="32" t="str">
        <f>IF(CV176="wrong PO",(VLOOKUP($E176,'Jan 2016'!$D$1:$Z$500,3,FALSE)),"")</f>
        <v/>
      </c>
      <c r="CX176" s="29" t="str">
        <f>IFERROR(IF(VLOOKUP($E176,'Dec 2015'!$D$1:$Z$500,3,FALSE)=G176,"-","Wrong PO"),"new")</f>
        <v>-</v>
      </c>
      <c r="CY176" s="32" t="str">
        <f>IF(CX176="wrong PO",(VLOOKUP($E176,'Dec 2015'!$D$1:$Z$500,3,FALSE)),"")</f>
        <v/>
      </c>
      <c r="CZ176" s="29" t="str">
        <f>IFERROR(IF(VLOOKUP($E176,'Nov 2015'!$D$1:$Z$500,3,FALSE)=G176,"-","Wrong PO"),"new")</f>
        <v>-</v>
      </c>
      <c r="DA176" s="32" t="str">
        <f>IF(CZ176="wrong PO",(VLOOKUP($E176,'Nov 2015'!$D$1:$Z$500,3,FALSE)),"")</f>
        <v/>
      </c>
      <c r="DB176" s="29" t="str">
        <f>IFERROR(IF(VLOOKUP($E176,'Oct 2015'!$D$1:$Z$500,3,FALSE)=G176,"-","Wrong PO"),"new")</f>
        <v>-</v>
      </c>
      <c r="DC176" s="32" t="str">
        <f>IF(DB176="wrong PO",(VLOOKUP($E176,'Oct 2015'!$D$1:$Z$500,3,FALSE)),"")</f>
        <v/>
      </c>
      <c r="DD176" s="29" t="str">
        <f>IFERROR(IF(VLOOKUP($E176,'Sep 2015'!$D$1:$Z$500,3,FALSE)=G176,"-","Wrong PO"),"new")</f>
        <v>-</v>
      </c>
      <c r="DE176" s="32" t="str">
        <f>IF(DD176="wrong PO",(VLOOKUP($E176,'Sep 2015'!$D$1:$Z$500,3,FALSE)),"")</f>
        <v/>
      </c>
    </row>
    <row r="177" spans="1:109">
      <c r="A177" s="115">
        <v>176</v>
      </c>
      <c r="B177" s="2" t="s">
        <v>841</v>
      </c>
      <c r="C177" s="2" t="s">
        <v>510</v>
      </c>
      <c r="D177" s="2" t="s">
        <v>76</v>
      </c>
      <c r="E177" s="2" t="s">
        <v>299</v>
      </c>
      <c r="F177" s="2" t="s">
        <v>34</v>
      </c>
      <c r="G177" s="21" t="s">
        <v>108</v>
      </c>
      <c r="H177" s="21" t="str">
        <f>IFERROR(VLOOKUP($E177,'Wayne Master'!$B$1:$C$315,2,FALSE),"not on master")</f>
        <v>P0771686</v>
      </c>
      <c r="I177" s="11" t="s">
        <v>2060</v>
      </c>
      <c r="J177" s="3">
        <v>42184</v>
      </c>
      <c r="K177" s="2" t="s">
        <v>28</v>
      </c>
      <c r="L177" s="2" t="s">
        <v>35</v>
      </c>
      <c r="M177" s="2" t="s">
        <v>30</v>
      </c>
      <c r="N177" s="2" t="s">
        <v>31</v>
      </c>
      <c r="O177" s="2" t="s">
        <v>32</v>
      </c>
      <c r="P177" s="4">
        <v>4251</v>
      </c>
      <c r="Q177" s="4">
        <v>4421</v>
      </c>
      <c r="R177" s="4">
        <v>170</v>
      </c>
      <c r="S177" s="5">
        <v>2.87</v>
      </c>
      <c r="T177" s="4">
        <v>916</v>
      </c>
      <c r="U177" s="4">
        <v>1004</v>
      </c>
      <c r="V177" s="4">
        <v>88</v>
      </c>
      <c r="W177" s="5">
        <v>5.26</v>
      </c>
      <c r="X177" s="5">
        <v>0</v>
      </c>
      <c r="Y177" s="14">
        <v>8.1300000000000008</v>
      </c>
      <c r="Z177" s="14">
        <v>0</v>
      </c>
      <c r="AA177" s="14">
        <v>8.1300000000000008</v>
      </c>
      <c r="AB177" s="4">
        <v>24580</v>
      </c>
      <c r="AC177" s="55"/>
      <c r="AD177" s="59">
        <f t="shared" si="12"/>
        <v>111.21</v>
      </c>
      <c r="AE177" s="59">
        <f t="shared" si="13"/>
        <v>134.75409999999999</v>
      </c>
      <c r="AF177" s="102">
        <f>IFERROR(IFERROR(VLOOKUP($G177,'FPO034'!$J$9:$Q$196,7,FALSE),(VLOOKUP($H177,'FPO034'!$J$9:$Q$196,7,FALSE))),"No PO")</f>
        <v>39845.519999999997</v>
      </c>
      <c r="AG177" s="102">
        <f>IFERROR(IFERROR(VLOOKUP($G177,'FPO034'!$J$9:$Q$196,8,FALSE),(VLOOKUP($H177,'FPO034'!$J$9:$Q$196,8,FALSE))),"No PO")</f>
        <v>0</v>
      </c>
      <c r="AH177" s="102" t="str">
        <f t="shared" si="14"/>
        <v>--</v>
      </c>
      <c r="AI177" s="59">
        <f>IFERROR(VLOOKUP($E177,'Rev2 Aug 16'!$D$1:$Z$300,22,FALSE),"-")</f>
        <v>8.1300000000000008</v>
      </c>
      <c r="AJ177" s="59" t="str">
        <f>IFERROR(VLOOKUP($E177,'Rev2 Aug 16'!$D$1:$Z$300,5,FALSE),"-")</f>
        <v>WAY2001H6AZ</v>
      </c>
      <c r="AK177" s="59" t="str">
        <f>IFERROR(VLOOKUP(AJ177,'Paid Invoices'!$F$6:$I$381,3,FALSE),"")</f>
        <v/>
      </c>
      <c r="AL177" s="59" t="str">
        <f>IFERROR(VLOOKUP(AJ177,'Open Invoices'!$D$1:$E$3000,2,FALSE),"")</f>
        <v/>
      </c>
      <c r="AM177" s="59">
        <f>IFERROR(VLOOKUP($E177,'Rev2 July 16'!$D$1:$Z$300,22,FALSE),"-")</f>
        <v>2.85</v>
      </c>
      <c r="AN177" s="59" t="str">
        <f>IFERROR(VLOOKUP($E177,'Rev2 July 16'!$D$1:$Z$300,5,FALSE),"-")</f>
        <v>WAY2001G6BB</v>
      </c>
      <c r="AO177" s="59" t="str">
        <f>IFERROR(VLOOKUP(AN177,'Paid Invoices'!$F$6:$I$381,3,FALSE),"")</f>
        <v/>
      </c>
      <c r="AP177" s="59" t="str">
        <f>IFERROR(VLOOKUP(AN177,'Open Invoices'!$D$1:$E$3000,2,FALSE),"")</f>
        <v/>
      </c>
      <c r="AQ177" s="59">
        <f>IFERROR(VLOOKUP($E177,'Rev June 16'!$D$1:$Z$300,22,FALSE),"-")</f>
        <v>3.36</v>
      </c>
      <c r="AR177" s="59" t="str">
        <f>IFERROR(VLOOKUP($E177,'Rev June 16'!$D$1:$Z$300,4,FALSE),"-")</f>
        <v>WAY2001F6AZ</v>
      </c>
      <c r="AS177" s="59" t="str">
        <f>IFERROR(VLOOKUP(AR177,'Paid Invoices'!$F$6:$I$381,3,FALSE),"")</f>
        <v/>
      </c>
      <c r="AT177" s="59" t="str">
        <f>IFERROR(VLOOKUP(AR177,'Open Invoices'!$D$1:$E$3000,2,FALSE),"")</f>
        <v/>
      </c>
      <c r="AU177" s="59">
        <f>IFERROR(VLOOKUP($E177,'May 2016'!$D$1:$Z$300,22,FALSE),"-")</f>
        <v>10.56</v>
      </c>
      <c r="AV177" s="59" t="str">
        <f>IFERROR(VLOOKUP($E177,'May 2016'!$D$1:$Z$300,4,FALSE),"-")</f>
        <v>WAY2001E6AY</v>
      </c>
      <c r="AW177" s="59" t="str">
        <f>IFERROR(VLOOKUP(AV177,'Paid Invoices'!$F$6:$I$381,3,FALSE),"")</f>
        <v/>
      </c>
      <c r="AX177" s="59" t="str">
        <f>IFERROR(VLOOKUP(AV177,'Open Invoices'!$D$1:$E$3000,2,FALSE),"")</f>
        <v/>
      </c>
      <c r="AY177" s="59">
        <f>IFERROR(VLOOKUP($E177,'Apr 2016'!$D$1:$Z$300,22,FALSE),"-")</f>
        <v>16.8</v>
      </c>
      <c r="AZ177" s="59" t="str">
        <f>IFERROR(VLOOKUP($E177,'Apr 2016'!$D$1:$Z$300,4,FALSE),"-")</f>
        <v>WAY2001D6AX</v>
      </c>
      <c r="BA177" s="59" t="str">
        <f>IFERROR(VLOOKUP(AZ177,'Paid Invoices'!$F$6:$I$381,3,FALSE),"")</f>
        <v/>
      </c>
      <c r="BB177" s="59" t="str">
        <f>IFERROR(VLOOKUP(AZ177,'Open Invoices'!$D$1:$E$3000,2,FALSE),"")</f>
        <v/>
      </c>
      <c r="BC177" s="59">
        <f>IFERROR(VLOOKUP($E177,'Mar 2016'!$D$1:$Z$300,22,FALSE),"-")</f>
        <v>5.33</v>
      </c>
      <c r="BD177" s="59" t="str">
        <f>IFERROR(VLOOKUP($E177,'Mar 2016'!$D$1:$Z$300,4,FALSE),"-")</f>
        <v>WAY2001C6AT</v>
      </c>
      <c r="BE177" s="59" t="str">
        <f>IFERROR(VLOOKUP(BD177,'Paid Invoices'!$F$6:$I$381,3,FALSE),"")</f>
        <v/>
      </c>
      <c r="BF177" s="59" t="str">
        <f>IFERROR(VLOOKUP(BD177,'Open Invoices'!$D$1:$E$3000,2,FALSE),"")</f>
        <v/>
      </c>
      <c r="BG177" s="59">
        <f>IFERROR(VLOOKUP($E177,'Feb 2016'!$D$1:$Z$300,22,FALSE),"-")</f>
        <v>7.88</v>
      </c>
      <c r="BH177" s="59" t="str">
        <f>IFERROR(VLOOKUP($E177,'Feb 2016'!$D$1:$Z$300,4,FALSE),"-")</f>
        <v>WAY2001B6AM</v>
      </c>
      <c r="BI177" s="59" t="str">
        <f>IFERROR(VLOOKUP(BH177,'Paid Invoices'!$F$6:$I$381,3,FALSE),"")</f>
        <v/>
      </c>
      <c r="BJ177" s="59" t="str">
        <f>IFERROR(VLOOKUP(BH177,'Open Invoices'!$D$1:$E$3000,2,FALSE),"")</f>
        <v/>
      </c>
      <c r="BK177" s="59">
        <f>IFERROR(VLOOKUP($E177,'Jan 2016'!$D$1:$Z$300,22,FALSE),"-")</f>
        <v>4.3</v>
      </c>
      <c r="BL177" s="59" t="str">
        <f>IFERROR(VLOOKUP($E177,'Jan 2016'!$D$1:$Z$300,4,FALSE),"-")</f>
        <v>WAY2001A6AZ</v>
      </c>
      <c r="BM177" s="59" t="str">
        <f>IFERROR(VLOOKUP(BL177,'Paid Invoices'!$F$6:$I$381,3,FALSE),"")</f>
        <v/>
      </c>
      <c r="BN177" s="59" t="str">
        <f>IFERROR(VLOOKUP(BL177,'Open Invoices'!$D$1:$E$3000,2,FALSE),"")</f>
        <v/>
      </c>
      <c r="BO177" s="59">
        <f>IFERROR(VLOOKUP($E177,'Dec 2015'!$D$1:$Z$300,22,FALSE),"-")</f>
        <v>16.149999999999999</v>
      </c>
      <c r="BP177" s="59" t="str">
        <f>IFERROR(VLOOKUP($E177,'Dec 2015'!$D$1:$Z$300,4,FALSE),"-")</f>
        <v>WAY2001L5Y</v>
      </c>
      <c r="BQ177" s="59" t="str">
        <f>IFERROR(VLOOKUP(BP177,'Paid Invoices'!$F$6:$I$381,3,FALSE),"")</f>
        <v/>
      </c>
      <c r="BR177" s="59" t="str">
        <f>IFERROR(VLOOKUP(BP177,'Open Invoices'!$D$1:$E$3000,2,FALSE),"")</f>
        <v/>
      </c>
      <c r="BS177" s="59">
        <f>IFERROR(VLOOKUP($E177,'Nov 2015'!$D$1:$Z$300,22,FALSE),"-")</f>
        <v>23.66</v>
      </c>
      <c r="BT177" s="59" t="str">
        <f>IFERROR(VLOOKUP($E177,'Nov 2015'!$D$1:$Z$300,4,FALSE),"-")</f>
        <v>WAY2001K5AW</v>
      </c>
      <c r="BU177" s="59" t="str">
        <f>IFERROR(VLOOKUP(BT177,'Paid Invoices'!$F$6:$I$381,3,FALSE),"")</f>
        <v/>
      </c>
      <c r="BV177" s="59" t="str">
        <f>IFERROR(VLOOKUP(BT177,'Open Invoices'!$D$1:$E$3000,2,FALSE),"")</f>
        <v/>
      </c>
      <c r="BW177" s="59">
        <f>IFERROR(VLOOKUP($E177,'Oct 2015'!$D$1:$Z$300,22,FALSE),"-")</f>
        <v>12.19</v>
      </c>
      <c r="BX177" s="59" t="str">
        <f>IFERROR(VLOOKUP($E177,'Oct 2015'!$D$1:$Z$300,4,FALSE),"-")</f>
        <v>WAY2001J5AY</v>
      </c>
      <c r="BY177" s="59" t="str">
        <f>IFERROR(VLOOKUP(BX177,'Paid Invoices'!$F$6:$I$381,3,FALSE),"")</f>
        <v/>
      </c>
      <c r="BZ177" s="59" t="str">
        <f>IFERROR(VLOOKUP(BX177,'Open Invoices'!$D$1:$E$3000,2,FALSE),"")</f>
        <v/>
      </c>
      <c r="CA177" s="59" t="str">
        <f>IFERROR(VLOOKUP($E177,'Sep 2015'!$D$1:$Z$300,22,FALSE),"-")</f>
        <v>-</v>
      </c>
      <c r="CB177" s="59" t="str">
        <f>IFERROR(VLOOKUP($E177,'Sep 2015'!$D$1:$Z$300,4,FALSE),"-")</f>
        <v>-</v>
      </c>
      <c r="CC177" s="59" t="str">
        <f>IFERROR(VLOOKUP(CB177,'Paid Invoices'!$F$6:$I$381,3,FALSE),"")</f>
        <v/>
      </c>
      <c r="CD177" s="59" t="str">
        <f>IFERROR(VLOOKUP(CB177,'Open Invoices'!$D$1:$E$3000,2,FALSE),"")</f>
        <v/>
      </c>
      <c r="CE177" s="52"/>
      <c r="CF177" s="52" t="s">
        <v>2115</v>
      </c>
      <c r="CG177" s="49" t="str">
        <f>IFERROR(IFERROR(VLOOKUP($E177,'Asset Group  All Assets'!$B$1:$C$500,2,FALSE),(VLOOKUP($E177,'Missing-WSU-POs'!$B$1:$D$500,3,FALSE))),"?")</f>
        <v>P0771686</v>
      </c>
      <c r="CH177" s="31" t="str">
        <f t="shared" si="11"/>
        <v>P0771686</v>
      </c>
      <c r="CI177" s="31" t="str">
        <f t="shared" si="15"/>
        <v/>
      </c>
      <c r="CJ177" s="29" t="str">
        <f>IFERROR(IF(VLOOKUP($E177,'Org July 2016 '!$D$1:$Z$500,3,FALSE)=G177,"-","Wrong PO"),"new")</f>
        <v>Wrong PO</v>
      </c>
      <c r="CK177" s="32">
        <f>IF(CJ177="wrong PO",(VLOOKUP($E177,'Org July 2016 '!$D$1:$Z$500,3,FALSE)),"")</f>
        <v>0</v>
      </c>
      <c r="CL177" s="29" t="str">
        <f>IFERROR(IF(VLOOKUP($E177,'Org June 2016 '!$D$1:$Z$500,3,FALSE)=G177,"-","Wrong PO"),"new")</f>
        <v>Wrong PO</v>
      </c>
      <c r="CM177" s="32">
        <f>IF(CL177="wrong PO",(VLOOKUP($E177,'Org June 2016 '!$D$1:$Z$500,3,FALSE)),"")</f>
        <v>0</v>
      </c>
      <c r="CN177" s="29" t="str">
        <f>IFERROR(IF(VLOOKUP($E177,'May 2016'!D176:Z675,3,FALSE)=G177,"-","Wrong PO"),"new")</f>
        <v>new</v>
      </c>
      <c r="CO177" s="32" t="str">
        <f>IF(CN177="wrong PO",(VLOOKUP($E177,'May 2016'!D176:Z675,3,FALSE)),"")</f>
        <v/>
      </c>
      <c r="CP177" s="29" t="str">
        <f>IFERROR(IF(VLOOKUP($E177,'Apr 2016'!$D$1:$Z$500,3,FALSE)=G177,"-","Wrong PO"),"new")</f>
        <v>-</v>
      </c>
      <c r="CQ177" s="32" t="str">
        <f>IF(CP177="wrong PO",(VLOOKUP($E177,'Apr 2016'!$D$1:$Z$500,3,FALSE)),"")</f>
        <v/>
      </c>
      <c r="CR177" s="32" t="str">
        <f>IFERROR(IF(VLOOKUP($E177,'Mar 2016'!$D$1:$Z$500,3,FALSE)=G177,"-","Wrong PO"),"new")</f>
        <v>-</v>
      </c>
      <c r="CS177" s="32" t="str">
        <f>IF(CP177="wrong PO",(VLOOKUP($E177,'Mar 2016'!$D$1:$Z$500,3,FALSE)),"")</f>
        <v/>
      </c>
      <c r="CT177" s="32" t="str">
        <f>IFERROR(IF(VLOOKUP($E177,'Feb 2016'!$D$1:$Z$500,3,FALSE)=G177,"-","Wrong PO"),"new")</f>
        <v>-</v>
      </c>
      <c r="CU177" s="32" t="str">
        <f>IF(CP177="wrong PO",(VLOOKUP($E177,'Feb 2016'!$D$1:$Z$500,3,FALSE)),"")</f>
        <v/>
      </c>
      <c r="CV177" s="29" t="str">
        <f>IFERROR(IF(VLOOKUP($E177,'Jan 2016'!$D$1:$Z$500,3,FALSE)=G177,"-","Wrong PO"),"new")</f>
        <v>-</v>
      </c>
      <c r="CW177" s="32" t="str">
        <f>IF(CV177="wrong PO",(VLOOKUP($E177,'Jan 2016'!$D$1:$Z$500,3,FALSE)),"")</f>
        <v/>
      </c>
      <c r="CX177" s="29" t="str">
        <f>IFERROR(IF(VLOOKUP($E177,'Dec 2015'!$D$1:$Z$500,3,FALSE)=G177,"-","Wrong PO"),"new")</f>
        <v>-</v>
      </c>
      <c r="CY177" s="32" t="str">
        <f>IF(CX177="wrong PO",(VLOOKUP($E177,'Dec 2015'!$D$1:$Z$500,3,FALSE)),"")</f>
        <v/>
      </c>
      <c r="CZ177" s="29" t="str">
        <f>IFERROR(IF(VLOOKUP($E177,'Nov 2015'!$D$1:$Z$500,3,FALSE)=G177,"-","Wrong PO"),"new")</f>
        <v>-</v>
      </c>
      <c r="DA177" s="32" t="str">
        <f>IF(CZ177="wrong PO",(VLOOKUP($E177,'Nov 2015'!$D$1:$Z$500,3,FALSE)),"")</f>
        <v/>
      </c>
      <c r="DB177" s="29" t="str">
        <f>IFERROR(IF(VLOOKUP($E177,'Oct 2015'!$D$1:$Z$500,3,FALSE)=G177,"-","Wrong PO"),"new")</f>
        <v>-</v>
      </c>
      <c r="DC177" s="32" t="str">
        <f>IF(DB177="wrong PO",(VLOOKUP($E177,'Oct 2015'!$D$1:$Z$500,3,FALSE)),"")</f>
        <v/>
      </c>
      <c r="DD177" s="29" t="str">
        <f>IFERROR(IF(VLOOKUP($E177,'Sep 2015'!$D$1:$Z$500,3,FALSE)=G177,"-","Wrong PO"),"new")</f>
        <v>new</v>
      </c>
      <c r="DE177" s="32" t="str">
        <f>IF(DD177="wrong PO",(VLOOKUP($E177,'Sep 2015'!$D$1:$Z$500,3,FALSE)),"")</f>
        <v/>
      </c>
    </row>
    <row r="178" spans="1:109">
      <c r="A178" s="115">
        <v>177</v>
      </c>
      <c r="B178" s="2" t="s">
        <v>841</v>
      </c>
      <c r="C178" s="2" t="s">
        <v>510</v>
      </c>
      <c r="D178" s="2" t="s">
        <v>76</v>
      </c>
      <c r="E178" s="2" t="s">
        <v>79</v>
      </c>
      <c r="F178" s="2" t="s">
        <v>46</v>
      </c>
      <c r="G178" s="21" t="s">
        <v>108</v>
      </c>
      <c r="H178" s="21" t="str">
        <f>IFERROR(VLOOKUP($E178,'Wayne Master'!$B$1:$C$315,2,FALSE),"not on master")</f>
        <v>P0771686</v>
      </c>
      <c r="I178" s="11" t="s">
        <v>2060</v>
      </c>
      <c r="J178" s="3">
        <v>42184</v>
      </c>
      <c r="K178" s="2" t="s">
        <v>28</v>
      </c>
      <c r="L178" s="2" t="s">
        <v>47</v>
      </c>
      <c r="M178" s="2" t="s">
        <v>30</v>
      </c>
      <c r="N178" s="2" t="s">
        <v>31</v>
      </c>
      <c r="O178" s="2" t="s">
        <v>32</v>
      </c>
      <c r="P178" s="4">
        <v>25345</v>
      </c>
      <c r="Q178" s="4">
        <v>25345</v>
      </c>
      <c r="R178" s="4">
        <v>0</v>
      </c>
      <c r="S178" s="5">
        <v>0</v>
      </c>
      <c r="T178" s="4">
        <v>6886</v>
      </c>
      <c r="U178" s="4">
        <v>6886</v>
      </c>
      <c r="V178" s="4">
        <v>0</v>
      </c>
      <c r="W178" s="5">
        <v>0</v>
      </c>
      <c r="X178" s="5">
        <v>0</v>
      </c>
      <c r="Y178" s="14">
        <v>0</v>
      </c>
      <c r="Z178" s="14">
        <v>0</v>
      </c>
      <c r="AA178" s="14">
        <v>0</v>
      </c>
      <c r="AB178" s="4">
        <v>24580</v>
      </c>
      <c r="AC178" s="55"/>
      <c r="AD178" s="59">
        <f t="shared" si="12"/>
        <v>839.77</v>
      </c>
      <c r="AE178" s="59">
        <f t="shared" si="13"/>
        <v>840.11329999999998</v>
      </c>
      <c r="AF178" s="102">
        <f>IFERROR(IFERROR(VLOOKUP($G178,'FPO034'!$J$9:$Q$196,7,FALSE),(VLOOKUP($H178,'FPO034'!$J$9:$Q$196,7,FALSE))),"No PO")</f>
        <v>39845.519999999997</v>
      </c>
      <c r="AG178" s="102">
        <f>IFERROR(IFERROR(VLOOKUP($G178,'FPO034'!$J$9:$Q$196,8,FALSE),(VLOOKUP($H178,'FPO034'!$J$9:$Q$196,8,FALSE))),"No PO")</f>
        <v>0</v>
      </c>
      <c r="AH178" s="102" t="str">
        <f t="shared" si="14"/>
        <v>--</v>
      </c>
      <c r="AI178" s="59" t="str">
        <f>IFERROR(VLOOKUP($E178,'Rev2 Aug 16'!$D$1:$Z$300,22,FALSE),"-")</f>
        <v>-</v>
      </c>
      <c r="AJ178" s="59" t="str">
        <f>IFERROR(VLOOKUP($E178,'Rev2 Aug 16'!$D$1:$Z$300,5,FALSE),"-")</f>
        <v>-</v>
      </c>
      <c r="AK178" s="59" t="str">
        <f>IFERROR(VLOOKUP(AJ178,'Paid Invoices'!$F$6:$I$381,3,FALSE),"")</f>
        <v/>
      </c>
      <c r="AL178" s="59" t="str">
        <f>IFERROR(VLOOKUP(AJ178,'Open Invoices'!$D$1:$E$3000,2,FALSE),"")</f>
        <v/>
      </c>
      <c r="AM178" s="59">
        <f>IFERROR(VLOOKUP($E178,'Rev2 July 16'!$D$1:$Z$300,22,FALSE),"-")</f>
        <v>58.17</v>
      </c>
      <c r="AN178" s="59" t="str">
        <f>IFERROR(VLOOKUP($E178,'Rev2 July 16'!$D$1:$Z$300,5,FALSE),"-")</f>
        <v>WAY2001G6BB</v>
      </c>
      <c r="AO178" s="59" t="str">
        <f>IFERROR(VLOOKUP(AN178,'Paid Invoices'!$F$6:$I$381,3,FALSE),"")</f>
        <v/>
      </c>
      <c r="AP178" s="59" t="str">
        <f>IFERROR(VLOOKUP(AN178,'Open Invoices'!$D$1:$E$3000,2,FALSE),"")</f>
        <v/>
      </c>
      <c r="AQ178" s="59">
        <f>IFERROR(VLOOKUP($E178,'Rev June 16'!$D$1:$Z$300,22,FALSE),"-")</f>
        <v>0</v>
      </c>
      <c r="AR178" s="59" t="str">
        <f>IFERROR(VLOOKUP($E178,'Rev June 16'!$D$1:$Z$300,4,FALSE),"-")</f>
        <v>WAY2001F6AZ</v>
      </c>
      <c r="AS178" s="59" t="str">
        <f>IFERROR(VLOOKUP(AR178,'Paid Invoices'!$F$6:$I$381,3,FALSE),"")</f>
        <v/>
      </c>
      <c r="AT178" s="59" t="str">
        <f>IFERROR(VLOOKUP(AR178,'Open Invoices'!$D$1:$E$3000,2,FALSE),"")</f>
        <v/>
      </c>
      <c r="AU178" s="59">
        <f>IFERROR(VLOOKUP($E178,'May 2016'!$D$1:$Z$300,22,FALSE),"-")</f>
        <v>63.17</v>
      </c>
      <c r="AV178" s="59" t="str">
        <f>IFERROR(VLOOKUP($E178,'May 2016'!$D$1:$Z$300,4,FALSE),"-")</f>
        <v>WAY2001E6AY</v>
      </c>
      <c r="AW178" s="59" t="str">
        <f>IFERROR(VLOOKUP(AV178,'Paid Invoices'!$F$6:$I$381,3,FALSE),"")</f>
        <v/>
      </c>
      <c r="AX178" s="59" t="str">
        <f>IFERROR(VLOOKUP(AV178,'Open Invoices'!$D$1:$E$3000,2,FALSE),"")</f>
        <v/>
      </c>
      <c r="AY178" s="59">
        <f>IFERROR(VLOOKUP($E178,'Apr 2016'!$D$1:$Z$300,22,FALSE),"-")</f>
        <v>54.47</v>
      </c>
      <c r="AZ178" s="59" t="str">
        <f>IFERROR(VLOOKUP($E178,'Apr 2016'!$D$1:$Z$300,4,FALSE),"-")</f>
        <v>WAY2001D6AX</v>
      </c>
      <c r="BA178" s="59" t="str">
        <f>IFERROR(VLOOKUP(AZ178,'Paid Invoices'!$F$6:$I$381,3,FALSE),"")</f>
        <v/>
      </c>
      <c r="BB178" s="59" t="str">
        <f>IFERROR(VLOOKUP(AZ178,'Open Invoices'!$D$1:$E$3000,2,FALSE),"")</f>
        <v/>
      </c>
      <c r="BC178" s="59">
        <f>IFERROR(VLOOKUP($E178,'Mar 2016'!$D$1:$Z$300,22,FALSE),"-")</f>
        <v>106.11</v>
      </c>
      <c r="BD178" s="59" t="str">
        <f>IFERROR(VLOOKUP($E178,'Mar 2016'!$D$1:$Z$300,4,FALSE),"-")</f>
        <v>WAY2001C6AT</v>
      </c>
      <c r="BE178" s="59" t="str">
        <f>IFERROR(VLOOKUP(BD178,'Paid Invoices'!$F$6:$I$381,3,FALSE),"")</f>
        <v/>
      </c>
      <c r="BF178" s="59" t="str">
        <f>IFERROR(VLOOKUP(BD178,'Open Invoices'!$D$1:$E$3000,2,FALSE),"")</f>
        <v/>
      </c>
      <c r="BG178" s="59">
        <f>IFERROR(VLOOKUP($E178,'Feb 2016'!$D$1:$Z$300,22,FALSE),"-")</f>
        <v>315.36</v>
      </c>
      <c r="BH178" s="59" t="str">
        <f>IFERROR(VLOOKUP($E178,'Feb 2016'!$D$1:$Z$300,4,FALSE),"-")</f>
        <v>WAY2001B6AM</v>
      </c>
      <c r="BI178" s="59" t="str">
        <f>IFERROR(VLOOKUP(BH178,'Paid Invoices'!$F$6:$I$381,3,FALSE),"")</f>
        <v/>
      </c>
      <c r="BJ178" s="59" t="str">
        <f>IFERROR(VLOOKUP(BH178,'Open Invoices'!$D$1:$E$3000,2,FALSE),"")</f>
        <v/>
      </c>
      <c r="BK178" s="59">
        <f>IFERROR(VLOOKUP($E178,'Jan 2016'!$D$1:$Z$300,22,FALSE),"-")</f>
        <v>0</v>
      </c>
      <c r="BL178" s="59" t="str">
        <f>IFERROR(VLOOKUP($E178,'Jan 2016'!$D$1:$Z$300,4,FALSE),"-")</f>
        <v>WAY2001A6AZ</v>
      </c>
      <c r="BM178" s="59" t="str">
        <f>IFERROR(VLOOKUP(BL178,'Paid Invoices'!$F$6:$I$381,3,FALSE),"")</f>
        <v/>
      </c>
      <c r="BN178" s="59" t="str">
        <f>IFERROR(VLOOKUP(BL178,'Open Invoices'!$D$1:$E$3000,2,FALSE),"")</f>
        <v/>
      </c>
      <c r="BO178" s="59" t="str">
        <f>IFERROR(VLOOKUP($E178,'Dec 2015'!$D$1:$Z$300,22,FALSE),"-")</f>
        <v>-</v>
      </c>
      <c r="BP178" s="59" t="str">
        <f>IFERROR(VLOOKUP($E178,'Dec 2015'!$D$1:$Z$300,4,FALSE),"-")</f>
        <v>-</v>
      </c>
      <c r="BQ178" s="59" t="str">
        <f>IFERROR(VLOOKUP(BP178,'Paid Invoices'!$F$6:$I$381,3,FALSE),"")</f>
        <v/>
      </c>
      <c r="BR178" s="59" t="str">
        <f>IFERROR(VLOOKUP(BP178,'Open Invoices'!$D$1:$E$3000,2,FALSE),"")</f>
        <v/>
      </c>
      <c r="BS178" s="59">
        <f>IFERROR(VLOOKUP($E178,'Nov 2015'!$D$1:$Z$300,22,FALSE),"-")</f>
        <v>0</v>
      </c>
      <c r="BT178" s="59" t="str">
        <f>IFERROR(VLOOKUP($E178,'Nov 2015'!$D$1:$Z$300,4,FALSE),"-")</f>
        <v>WAY2001K5AW</v>
      </c>
      <c r="BU178" s="59" t="str">
        <f>IFERROR(VLOOKUP(BT178,'Paid Invoices'!$F$6:$I$381,3,FALSE),"")</f>
        <v/>
      </c>
      <c r="BV178" s="59" t="str">
        <f>IFERROR(VLOOKUP(BT178,'Open Invoices'!$D$1:$E$3000,2,FALSE),"")</f>
        <v/>
      </c>
      <c r="BW178" s="59">
        <f>IFERROR(VLOOKUP($E178,'Oct 2015'!$D$1:$Z$300,22,FALSE),"-")</f>
        <v>180.18</v>
      </c>
      <c r="BX178" s="59" t="str">
        <f>IFERROR(VLOOKUP($E178,'Oct 2015'!$D$1:$Z$300,4,FALSE),"-")</f>
        <v>WAY2001J5AY</v>
      </c>
      <c r="BY178" s="59" t="str">
        <f>IFERROR(VLOOKUP(BX178,'Paid Invoices'!$F$6:$I$381,3,FALSE),"")</f>
        <v/>
      </c>
      <c r="BZ178" s="59" t="str">
        <f>IFERROR(VLOOKUP(BX178,'Open Invoices'!$D$1:$E$3000,2,FALSE),"")</f>
        <v/>
      </c>
      <c r="CA178" s="59">
        <f>IFERROR(VLOOKUP($E178,'Sep 2015'!$D$1:$Z$300,22,FALSE),"-")</f>
        <v>62.31</v>
      </c>
      <c r="CB178" s="59" t="str">
        <f>IFERROR(VLOOKUP($E178,'Sep 2015'!$D$1:$Z$300,4,FALSE),"-")</f>
        <v>WAY2001I5AH</v>
      </c>
      <c r="CC178" s="59" t="str">
        <f>IFERROR(VLOOKUP(CB178,'Paid Invoices'!$F$6:$I$381,3,FALSE),"")</f>
        <v/>
      </c>
      <c r="CD178" s="59" t="str">
        <f>IFERROR(VLOOKUP(CB178,'Open Invoices'!$D$1:$E$3000,2,FALSE),"")</f>
        <v/>
      </c>
      <c r="CE178" s="52"/>
      <c r="CF178" s="52" t="s">
        <v>2115</v>
      </c>
      <c r="CG178" s="49" t="str">
        <f>IFERROR(IFERROR(VLOOKUP($E178,'Asset Group  All Assets'!$B$1:$C$500,2,FALSE),(VLOOKUP($E178,'Missing-WSU-POs'!$B$1:$D$500,3,FALSE))),"?")</f>
        <v>P0771686</v>
      </c>
      <c r="CH178" s="31" t="str">
        <f t="shared" si="11"/>
        <v>P0771686</v>
      </c>
      <c r="CI178" s="31" t="str">
        <f t="shared" si="15"/>
        <v/>
      </c>
      <c r="CJ178" s="29" t="str">
        <f>IFERROR(IF(VLOOKUP($E178,'Org July 2016 '!$D$1:$Z$500,3,FALSE)=G178,"-","Wrong PO"),"new")</f>
        <v>Wrong PO</v>
      </c>
      <c r="CK178" s="32">
        <f>IF(CJ178="wrong PO",(VLOOKUP($E178,'Org July 2016 '!$D$1:$Z$500,3,FALSE)),"")</f>
        <v>0</v>
      </c>
      <c r="CL178" s="29" t="str">
        <f>IFERROR(IF(VLOOKUP($E178,'Org June 2016 '!$D$1:$Z$500,3,FALSE)=G178,"-","Wrong PO"),"new")</f>
        <v>Wrong PO</v>
      </c>
      <c r="CM178" s="32">
        <f>IF(CL178="wrong PO",(VLOOKUP($E178,'Org June 2016 '!$D$1:$Z$500,3,FALSE)),"")</f>
        <v>0</v>
      </c>
      <c r="CN178" s="29" t="str">
        <f>IFERROR(IF(VLOOKUP($E178,'May 2016'!D177:Z676,3,FALSE)=G178,"-","Wrong PO"),"new")</f>
        <v>new</v>
      </c>
      <c r="CO178" s="32" t="str">
        <f>IF(CN178="wrong PO",(VLOOKUP($E178,'May 2016'!D177:Z676,3,FALSE)),"")</f>
        <v/>
      </c>
      <c r="CP178" s="29" t="str">
        <f>IFERROR(IF(VLOOKUP($E178,'Apr 2016'!$D$1:$Z$500,3,FALSE)=G178,"-","Wrong PO"),"new")</f>
        <v>-</v>
      </c>
      <c r="CQ178" s="32" t="str">
        <f>IF(CP178="wrong PO",(VLOOKUP($E178,'Apr 2016'!$D$1:$Z$500,3,FALSE)),"")</f>
        <v/>
      </c>
      <c r="CR178" s="32" t="str">
        <f>IFERROR(IF(VLOOKUP($E178,'Mar 2016'!$D$1:$Z$500,3,FALSE)=G178,"-","Wrong PO"),"new")</f>
        <v>-</v>
      </c>
      <c r="CS178" s="32" t="str">
        <f>IF(CP178="wrong PO",(VLOOKUP($E178,'Mar 2016'!$D$1:$Z$500,3,FALSE)),"")</f>
        <v/>
      </c>
      <c r="CT178" s="32" t="str">
        <f>IFERROR(IF(VLOOKUP($E178,'Feb 2016'!$D$1:$Z$500,3,FALSE)=G178,"-","Wrong PO"),"new")</f>
        <v>-</v>
      </c>
      <c r="CU178" s="32" t="str">
        <f>IF(CP178="wrong PO",(VLOOKUP($E178,'Feb 2016'!$D$1:$Z$500,3,FALSE)),"")</f>
        <v/>
      </c>
      <c r="CV178" s="29" t="str">
        <f>IFERROR(IF(VLOOKUP($E178,'Jan 2016'!$D$1:$Z$500,3,FALSE)=G178,"-","Wrong PO"),"new")</f>
        <v>-</v>
      </c>
      <c r="CW178" s="32" t="str">
        <f>IF(CV178="wrong PO",(VLOOKUP($E178,'Jan 2016'!$D$1:$Z$500,3,FALSE)),"")</f>
        <v/>
      </c>
      <c r="CX178" s="29" t="str">
        <f>IFERROR(IF(VLOOKUP($E178,'Dec 2015'!$D$1:$Z$500,3,FALSE)=G178,"-","Wrong PO"),"new")</f>
        <v>new</v>
      </c>
      <c r="CY178" s="32" t="str">
        <f>IF(CX178="wrong PO",(VLOOKUP($E178,'Dec 2015'!$D$1:$Z$500,3,FALSE)),"")</f>
        <v/>
      </c>
      <c r="CZ178" s="29" t="str">
        <f>IFERROR(IF(VLOOKUP($E178,'Nov 2015'!$D$1:$Z$500,3,FALSE)=G178,"-","Wrong PO"),"new")</f>
        <v>-</v>
      </c>
      <c r="DA178" s="32" t="str">
        <f>IF(CZ178="wrong PO",(VLOOKUP($E178,'Nov 2015'!$D$1:$Z$500,3,FALSE)),"")</f>
        <v/>
      </c>
      <c r="DB178" s="29" t="str">
        <f>IFERROR(IF(VLOOKUP($E178,'Oct 2015'!$D$1:$Z$500,3,FALSE)=G178,"-","Wrong PO"),"new")</f>
        <v>-</v>
      </c>
      <c r="DC178" s="32" t="str">
        <f>IF(DB178="wrong PO",(VLOOKUP($E178,'Oct 2015'!$D$1:$Z$500,3,FALSE)),"")</f>
        <v/>
      </c>
      <c r="DD178" s="29" t="str">
        <f>IFERROR(IF(VLOOKUP($E178,'Sep 2015'!$D$1:$Z$500,3,FALSE)=G178,"-","Wrong PO"),"new")</f>
        <v>-</v>
      </c>
      <c r="DE178" s="32" t="str">
        <f>IF(DD178="wrong PO",(VLOOKUP($E178,'Sep 2015'!$D$1:$Z$500,3,FALSE)),"")</f>
        <v/>
      </c>
    </row>
    <row r="179" spans="1:109">
      <c r="A179" s="115">
        <v>178</v>
      </c>
      <c r="B179" s="2" t="s">
        <v>841</v>
      </c>
      <c r="C179" s="2" t="s">
        <v>510</v>
      </c>
      <c r="D179" s="2" t="s">
        <v>76</v>
      </c>
      <c r="E179" s="2" t="s">
        <v>80</v>
      </c>
      <c r="F179" s="2" t="s">
        <v>34</v>
      </c>
      <c r="G179" s="21" t="s">
        <v>108</v>
      </c>
      <c r="H179" s="21" t="str">
        <f>IFERROR(VLOOKUP($E179,'Wayne Master'!$B$1:$C$315,2,FALSE),"not on master")</f>
        <v>P0771686</v>
      </c>
      <c r="I179" s="11" t="s">
        <v>2060</v>
      </c>
      <c r="J179" s="3">
        <v>42184</v>
      </c>
      <c r="K179" s="2" t="s">
        <v>28</v>
      </c>
      <c r="L179" s="2" t="s">
        <v>35</v>
      </c>
      <c r="M179" s="2" t="s">
        <v>30</v>
      </c>
      <c r="N179" s="2" t="s">
        <v>31</v>
      </c>
      <c r="O179" s="2" t="s">
        <v>32</v>
      </c>
      <c r="P179" s="4">
        <v>43781</v>
      </c>
      <c r="Q179" s="4">
        <v>46411</v>
      </c>
      <c r="R179" s="4">
        <v>2630</v>
      </c>
      <c r="S179" s="5">
        <v>44.45</v>
      </c>
      <c r="T179" s="4">
        <v>12309</v>
      </c>
      <c r="U179" s="4">
        <v>13150</v>
      </c>
      <c r="V179" s="4">
        <v>841</v>
      </c>
      <c r="W179" s="5">
        <v>50.29</v>
      </c>
      <c r="X179" s="5">
        <v>0</v>
      </c>
      <c r="Y179" s="14">
        <v>94.74</v>
      </c>
      <c r="Z179" s="14">
        <v>0</v>
      </c>
      <c r="AA179" s="14">
        <v>94.74</v>
      </c>
      <c r="AB179" s="4">
        <v>24580</v>
      </c>
      <c r="AC179" s="55"/>
      <c r="AD179" s="59">
        <f t="shared" si="12"/>
        <v>1570.15</v>
      </c>
      <c r="AE179" s="59">
        <f t="shared" si="13"/>
        <v>1570.7158999999999</v>
      </c>
      <c r="AF179" s="102">
        <f>IFERROR(IFERROR(VLOOKUP($G179,'FPO034'!$J$9:$Q$196,7,FALSE),(VLOOKUP($H179,'FPO034'!$J$9:$Q$196,7,FALSE))),"No PO")</f>
        <v>39845.519999999997</v>
      </c>
      <c r="AG179" s="102">
        <f>IFERROR(IFERROR(VLOOKUP($G179,'FPO034'!$J$9:$Q$196,8,FALSE),(VLOOKUP($H179,'FPO034'!$J$9:$Q$196,8,FALSE))),"No PO")</f>
        <v>0</v>
      </c>
      <c r="AH179" s="102" t="str">
        <f t="shared" si="14"/>
        <v>--</v>
      </c>
      <c r="AI179" s="59">
        <f>IFERROR(VLOOKUP($E179,'Rev2 Aug 16'!$D$1:$Z$300,22,FALSE),"-")</f>
        <v>94.74</v>
      </c>
      <c r="AJ179" s="59" t="str">
        <f>IFERROR(VLOOKUP($E179,'Rev2 Aug 16'!$D$1:$Z$300,5,FALSE),"-")</f>
        <v>WAY2001H6AZ</v>
      </c>
      <c r="AK179" s="59" t="str">
        <f>IFERROR(VLOOKUP(AJ179,'Paid Invoices'!$F$6:$I$381,3,FALSE),"")</f>
        <v/>
      </c>
      <c r="AL179" s="59" t="str">
        <f>IFERROR(VLOOKUP(AJ179,'Open Invoices'!$D$1:$E$3000,2,FALSE),"")</f>
        <v/>
      </c>
      <c r="AM179" s="59">
        <f>IFERROR(VLOOKUP($E179,'Rev2 July 16'!$D$1:$Z$300,22,FALSE),"-")</f>
        <v>138.88999999999999</v>
      </c>
      <c r="AN179" s="59" t="str">
        <f>IFERROR(VLOOKUP($E179,'Rev2 July 16'!$D$1:$Z$300,5,FALSE),"-")</f>
        <v>WAY2001G6BB</v>
      </c>
      <c r="AO179" s="59" t="str">
        <f>IFERROR(VLOOKUP(AN179,'Paid Invoices'!$F$6:$I$381,3,FALSE),"")</f>
        <v/>
      </c>
      <c r="AP179" s="59" t="str">
        <f>IFERROR(VLOOKUP(AN179,'Open Invoices'!$D$1:$E$3000,2,FALSE),"")</f>
        <v/>
      </c>
      <c r="AQ179" s="59">
        <f>IFERROR(VLOOKUP($E179,'Rev June 16'!$D$1:$Z$300,22,FALSE),"-")</f>
        <v>83.83</v>
      </c>
      <c r="AR179" s="59" t="str">
        <f>IFERROR(VLOOKUP($E179,'Rev June 16'!$D$1:$Z$300,4,FALSE),"-")</f>
        <v>WAY2001F6AZ</v>
      </c>
      <c r="AS179" s="59" t="str">
        <f>IFERROR(VLOOKUP(AR179,'Paid Invoices'!$F$6:$I$381,3,FALSE),"")</f>
        <v/>
      </c>
      <c r="AT179" s="59" t="str">
        <f>IFERROR(VLOOKUP(AR179,'Open Invoices'!$D$1:$E$3000,2,FALSE),"")</f>
        <v/>
      </c>
      <c r="AU179" s="59">
        <f>IFERROR(VLOOKUP($E179,'May 2016'!$D$1:$Z$300,22,FALSE),"-")</f>
        <v>112.63</v>
      </c>
      <c r="AV179" s="59" t="str">
        <f>IFERROR(VLOOKUP($E179,'May 2016'!$D$1:$Z$300,4,FALSE),"-")</f>
        <v>WAY2001E6AY</v>
      </c>
      <c r="AW179" s="59" t="str">
        <f>IFERROR(VLOOKUP(AV179,'Paid Invoices'!$F$6:$I$381,3,FALSE),"")</f>
        <v/>
      </c>
      <c r="AX179" s="59" t="str">
        <f>IFERROR(VLOOKUP(AV179,'Open Invoices'!$D$1:$E$3000,2,FALSE),"")</f>
        <v/>
      </c>
      <c r="AY179" s="59">
        <f>IFERROR(VLOOKUP($E179,'Apr 2016'!$D$1:$Z$300,22,FALSE),"-")</f>
        <v>154.66</v>
      </c>
      <c r="AZ179" s="59" t="str">
        <f>IFERROR(VLOOKUP($E179,'Apr 2016'!$D$1:$Z$300,4,FALSE),"-")</f>
        <v>WAY2001D6AX</v>
      </c>
      <c r="BA179" s="59" t="str">
        <f>IFERROR(VLOOKUP(AZ179,'Paid Invoices'!$F$6:$I$381,3,FALSE),"")</f>
        <v/>
      </c>
      <c r="BB179" s="59" t="str">
        <f>IFERROR(VLOOKUP(AZ179,'Open Invoices'!$D$1:$E$3000,2,FALSE),"")</f>
        <v/>
      </c>
      <c r="BC179" s="59">
        <f>IFERROR(VLOOKUP($E179,'Mar 2016'!$D$1:$Z$300,22,FALSE),"-")</f>
        <v>122.63</v>
      </c>
      <c r="BD179" s="59" t="str">
        <f>IFERROR(VLOOKUP($E179,'Mar 2016'!$D$1:$Z$300,4,FALSE),"-")</f>
        <v>WAY2001C6AT</v>
      </c>
      <c r="BE179" s="59" t="str">
        <f>IFERROR(VLOOKUP(BD179,'Paid Invoices'!$F$6:$I$381,3,FALSE),"")</f>
        <v/>
      </c>
      <c r="BF179" s="59" t="str">
        <f>IFERROR(VLOOKUP(BD179,'Open Invoices'!$D$1:$E$3000,2,FALSE),"")</f>
        <v/>
      </c>
      <c r="BG179" s="59">
        <f>IFERROR(VLOOKUP($E179,'Feb 2016'!$D$1:$Z$300,22,FALSE),"-")</f>
        <v>107.62</v>
      </c>
      <c r="BH179" s="59" t="str">
        <f>IFERROR(VLOOKUP($E179,'Feb 2016'!$D$1:$Z$300,4,FALSE),"-")</f>
        <v>WAY2001B6AM</v>
      </c>
      <c r="BI179" s="59" t="str">
        <f>IFERROR(VLOOKUP(BH179,'Paid Invoices'!$F$6:$I$381,3,FALSE),"")</f>
        <v/>
      </c>
      <c r="BJ179" s="59" t="str">
        <f>IFERROR(VLOOKUP(BH179,'Open Invoices'!$D$1:$E$3000,2,FALSE),"")</f>
        <v/>
      </c>
      <c r="BK179" s="59">
        <f>IFERROR(VLOOKUP($E179,'Jan 2016'!$D$1:$Z$300,22,FALSE),"-")</f>
        <v>99.94</v>
      </c>
      <c r="BL179" s="59" t="str">
        <f>IFERROR(VLOOKUP($E179,'Jan 2016'!$D$1:$Z$300,4,FALSE),"-")</f>
        <v>WAY2001A6AZ</v>
      </c>
      <c r="BM179" s="59" t="str">
        <f>IFERROR(VLOOKUP(BL179,'Paid Invoices'!$F$6:$I$381,3,FALSE),"")</f>
        <v/>
      </c>
      <c r="BN179" s="59" t="str">
        <f>IFERROR(VLOOKUP(BL179,'Open Invoices'!$D$1:$E$3000,2,FALSE),"")</f>
        <v/>
      </c>
      <c r="BO179" s="59">
        <f>IFERROR(VLOOKUP($E179,'Dec 2015'!$D$1:$Z$300,22,FALSE),"-")</f>
        <v>117.92</v>
      </c>
      <c r="BP179" s="59" t="str">
        <f>IFERROR(VLOOKUP($E179,'Dec 2015'!$D$1:$Z$300,4,FALSE),"-")</f>
        <v>WAY2001L5Y</v>
      </c>
      <c r="BQ179" s="59" t="str">
        <f>IFERROR(VLOOKUP(BP179,'Paid Invoices'!$F$6:$I$381,3,FALSE),"")</f>
        <v/>
      </c>
      <c r="BR179" s="59" t="str">
        <f>IFERROR(VLOOKUP(BP179,'Open Invoices'!$D$1:$E$3000,2,FALSE),"")</f>
        <v/>
      </c>
      <c r="BS179" s="59">
        <f>IFERROR(VLOOKUP($E179,'Nov 2015'!$D$1:$Z$300,22,FALSE),"-")</f>
        <v>156.93</v>
      </c>
      <c r="BT179" s="59" t="str">
        <f>IFERROR(VLOOKUP($E179,'Nov 2015'!$D$1:$Z$300,4,FALSE),"-")</f>
        <v>WAY2001K5AW</v>
      </c>
      <c r="BU179" s="59" t="str">
        <f>IFERROR(VLOOKUP(BT179,'Paid Invoices'!$F$6:$I$381,3,FALSE),"")</f>
        <v/>
      </c>
      <c r="BV179" s="59" t="str">
        <f>IFERROR(VLOOKUP(BT179,'Open Invoices'!$D$1:$E$3000,2,FALSE),"")</f>
        <v/>
      </c>
      <c r="BW179" s="59">
        <f>IFERROR(VLOOKUP($E179,'Oct 2015'!$D$1:$Z$300,22,FALSE),"-")</f>
        <v>249.8</v>
      </c>
      <c r="BX179" s="59" t="str">
        <f>IFERROR(VLOOKUP($E179,'Oct 2015'!$D$1:$Z$300,4,FALSE),"-")</f>
        <v>WAY2001J5AY</v>
      </c>
      <c r="BY179" s="59" t="str">
        <f>IFERROR(VLOOKUP(BX179,'Paid Invoices'!$F$6:$I$381,3,FALSE),"")</f>
        <v/>
      </c>
      <c r="BZ179" s="59" t="str">
        <f>IFERROR(VLOOKUP(BX179,'Open Invoices'!$D$1:$E$3000,2,FALSE),"")</f>
        <v/>
      </c>
      <c r="CA179" s="59">
        <f>IFERROR(VLOOKUP($E179,'Sep 2015'!$D$1:$Z$300,22,FALSE),"-")</f>
        <v>130.56</v>
      </c>
      <c r="CB179" s="59" t="str">
        <f>IFERROR(VLOOKUP($E179,'Sep 2015'!$D$1:$Z$300,4,FALSE),"-")</f>
        <v>WAY2001I5AH</v>
      </c>
      <c r="CC179" s="59" t="str">
        <f>IFERROR(VLOOKUP(CB179,'Paid Invoices'!$F$6:$I$381,3,FALSE),"")</f>
        <v/>
      </c>
      <c r="CD179" s="59" t="str">
        <f>IFERROR(VLOOKUP(CB179,'Open Invoices'!$D$1:$E$3000,2,FALSE),"")</f>
        <v/>
      </c>
      <c r="CE179" s="52"/>
      <c r="CF179" s="52" t="s">
        <v>2115</v>
      </c>
      <c r="CG179" s="49" t="str">
        <f>IFERROR(IFERROR(VLOOKUP($E179,'Asset Group  All Assets'!$B$1:$C$500,2,FALSE),(VLOOKUP($E179,'Missing-WSU-POs'!$B$1:$D$500,3,FALSE))),"?")</f>
        <v>P0771686</v>
      </c>
      <c r="CH179" s="31" t="str">
        <f t="shared" si="11"/>
        <v>P0771686</v>
      </c>
      <c r="CI179" s="31" t="str">
        <f t="shared" si="15"/>
        <v/>
      </c>
      <c r="CJ179" s="29" t="str">
        <f>IFERROR(IF(VLOOKUP($E179,'Org July 2016 '!$D$1:$Z$500,3,FALSE)=G179,"-","Wrong PO"),"new")</f>
        <v>Wrong PO</v>
      </c>
      <c r="CK179" s="32">
        <f>IF(CJ179="wrong PO",(VLOOKUP($E179,'Org July 2016 '!$D$1:$Z$500,3,FALSE)),"")</f>
        <v>0</v>
      </c>
      <c r="CL179" s="29" t="str">
        <f>IFERROR(IF(VLOOKUP($E179,'Org June 2016 '!$D$1:$Z$500,3,FALSE)=G179,"-","Wrong PO"),"new")</f>
        <v>Wrong PO</v>
      </c>
      <c r="CM179" s="32">
        <f>IF(CL179="wrong PO",(VLOOKUP($E179,'Org June 2016 '!$D$1:$Z$500,3,FALSE)),"")</f>
        <v>0</v>
      </c>
      <c r="CN179" s="29" t="str">
        <f>IFERROR(IF(VLOOKUP($E179,'May 2016'!D178:Z677,3,FALSE)=G179,"-","Wrong PO"),"new")</f>
        <v>new</v>
      </c>
      <c r="CO179" s="32" t="str">
        <f>IF(CN179="wrong PO",(VLOOKUP($E179,'May 2016'!D178:Z677,3,FALSE)),"")</f>
        <v/>
      </c>
      <c r="CP179" s="29" t="str">
        <f>IFERROR(IF(VLOOKUP($E179,'Apr 2016'!$D$1:$Z$500,3,FALSE)=G179,"-","Wrong PO"),"new")</f>
        <v>-</v>
      </c>
      <c r="CQ179" s="32" t="str">
        <f>IF(CP179="wrong PO",(VLOOKUP($E179,'Apr 2016'!$D$1:$Z$500,3,FALSE)),"")</f>
        <v/>
      </c>
      <c r="CR179" s="32" t="str">
        <f>IFERROR(IF(VLOOKUP($E179,'Mar 2016'!$D$1:$Z$500,3,FALSE)=G179,"-","Wrong PO"),"new")</f>
        <v>-</v>
      </c>
      <c r="CS179" s="32" t="str">
        <f>IF(CP179="wrong PO",(VLOOKUP($E179,'Mar 2016'!$D$1:$Z$500,3,FALSE)),"")</f>
        <v/>
      </c>
      <c r="CT179" s="32" t="str">
        <f>IFERROR(IF(VLOOKUP($E179,'Feb 2016'!$D$1:$Z$500,3,FALSE)=G179,"-","Wrong PO"),"new")</f>
        <v>-</v>
      </c>
      <c r="CU179" s="32" t="str">
        <f>IF(CP179="wrong PO",(VLOOKUP($E179,'Feb 2016'!$D$1:$Z$500,3,FALSE)),"")</f>
        <v/>
      </c>
      <c r="CV179" s="29" t="str">
        <f>IFERROR(IF(VLOOKUP($E179,'Jan 2016'!$D$1:$Z$500,3,FALSE)=G179,"-","Wrong PO"),"new")</f>
        <v>-</v>
      </c>
      <c r="CW179" s="32" t="str">
        <f>IF(CV179="wrong PO",(VLOOKUP($E179,'Jan 2016'!$D$1:$Z$500,3,FALSE)),"")</f>
        <v/>
      </c>
      <c r="CX179" s="29" t="str">
        <f>IFERROR(IF(VLOOKUP($E179,'Dec 2015'!$D$1:$Z$500,3,FALSE)=G179,"-","Wrong PO"),"new")</f>
        <v>-</v>
      </c>
      <c r="CY179" s="32" t="str">
        <f>IF(CX179="wrong PO",(VLOOKUP($E179,'Dec 2015'!$D$1:$Z$500,3,FALSE)),"")</f>
        <v/>
      </c>
      <c r="CZ179" s="29" t="str">
        <f>IFERROR(IF(VLOOKUP($E179,'Nov 2015'!$D$1:$Z$500,3,FALSE)=G179,"-","Wrong PO"),"new")</f>
        <v>-</v>
      </c>
      <c r="DA179" s="32" t="str">
        <f>IF(CZ179="wrong PO",(VLOOKUP($E179,'Nov 2015'!$D$1:$Z$500,3,FALSE)),"")</f>
        <v/>
      </c>
      <c r="DB179" s="29" t="str">
        <f>IFERROR(IF(VLOOKUP($E179,'Oct 2015'!$D$1:$Z$500,3,FALSE)=G179,"-","Wrong PO"),"new")</f>
        <v>-</v>
      </c>
      <c r="DC179" s="32" t="str">
        <f>IF(DB179="wrong PO",(VLOOKUP($E179,'Oct 2015'!$D$1:$Z$500,3,FALSE)),"")</f>
        <v/>
      </c>
      <c r="DD179" s="29" t="str">
        <f>IFERROR(IF(VLOOKUP($E179,'Sep 2015'!$D$1:$Z$500,3,FALSE)=G179,"-","Wrong PO"),"new")</f>
        <v>-</v>
      </c>
      <c r="DE179" s="32" t="str">
        <f>IF(DD179="wrong PO",(VLOOKUP($E179,'Sep 2015'!$D$1:$Z$500,3,FALSE)),"")</f>
        <v/>
      </c>
    </row>
    <row r="180" spans="1:109">
      <c r="A180" s="115">
        <v>179</v>
      </c>
      <c r="B180" s="2" t="s">
        <v>841</v>
      </c>
      <c r="C180" s="2" t="s">
        <v>510</v>
      </c>
      <c r="D180" s="2" t="s">
        <v>76</v>
      </c>
      <c r="E180" s="2" t="s">
        <v>87</v>
      </c>
      <c r="F180" s="2" t="s">
        <v>34</v>
      </c>
      <c r="G180" s="21" t="s">
        <v>108</v>
      </c>
      <c r="H180" s="21" t="str">
        <f>IFERROR(VLOOKUP($E180,'Wayne Master'!$B$1:$C$315,2,FALSE),"not on master")</f>
        <v>P0771686</v>
      </c>
      <c r="I180" s="11" t="s">
        <v>2060</v>
      </c>
      <c r="J180" s="3">
        <v>42207</v>
      </c>
      <c r="K180" s="2" t="s">
        <v>28</v>
      </c>
      <c r="L180" s="2" t="s">
        <v>35</v>
      </c>
      <c r="M180" s="2" t="s">
        <v>30</v>
      </c>
      <c r="N180" s="2" t="s">
        <v>31</v>
      </c>
      <c r="O180" s="2" t="s">
        <v>32</v>
      </c>
      <c r="P180" s="4">
        <v>207255</v>
      </c>
      <c r="Q180" s="4">
        <v>213481</v>
      </c>
      <c r="R180" s="4">
        <v>6226</v>
      </c>
      <c r="S180" s="5">
        <v>105.22</v>
      </c>
      <c r="T180" s="4">
        <v>47577</v>
      </c>
      <c r="U180" s="4">
        <v>48168</v>
      </c>
      <c r="V180" s="4">
        <v>591</v>
      </c>
      <c r="W180" s="5">
        <v>35.340000000000003</v>
      </c>
      <c r="X180" s="5">
        <v>0</v>
      </c>
      <c r="Y180" s="14">
        <v>140.56</v>
      </c>
      <c r="Z180" s="14">
        <v>0</v>
      </c>
      <c r="AA180" s="14">
        <v>140.56</v>
      </c>
      <c r="AB180" s="4">
        <v>24580</v>
      </c>
      <c r="AC180" s="55"/>
      <c r="AD180" s="59">
        <f t="shared" si="12"/>
        <v>6487.3799999999992</v>
      </c>
      <c r="AE180" s="59">
        <f t="shared" si="13"/>
        <v>6488.2752999999993</v>
      </c>
      <c r="AF180" s="102">
        <f>IFERROR(IFERROR(VLOOKUP($G180,'FPO034'!$J$9:$Q$196,7,FALSE),(VLOOKUP($H180,'FPO034'!$J$9:$Q$196,7,FALSE))),"No PO")</f>
        <v>39845.519999999997</v>
      </c>
      <c r="AG180" s="102">
        <f>IFERROR(IFERROR(VLOOKUP($G180,'FPO034'!$J$9:$Q$196,8,FALSE),(VLOOKUP($H180,'FPO034'!$J$9:$Q$196,8,FALSE))),"No PO")</f>
        <v>0</v>
      </c>
      <c r="AH180" s="102" t="str">
        <f t="shared" si="14"/>
        <v>--</v>
      </c>
      <c r="AI180" s="59">
        <f>IFERROR(VLOOKUP($E180,'Rev2 Aug 16'!$D$1:$Z$300,22,FALSE),"-")</f>
        <v>140.56</v>
      </c>
      <c r="AJ180" s="59" t="str">
        <f>IFERROR(VLOOKUP($E180,'Rev2 Aug 16'!$D$1:$Z$300,5,FALSE),"-")</f>
        <v>WAY2001H6AZ</v>
      </c>
      <c r="AK180" s="59" t="str">
        <f>IFERROR(VLOOKUP(AJ180,'Paid Invoices'!$F$6:$I$381,3,FALSE),"")</f>
        <v/>
      </c>
      <c r="AL180" s="59" t="str">
        <f>IFERROR(VLOOKUP(AJ180,'Open Invoices'!$D$1:$E$3000,2,FALSE),"")</f>
        <v/>
      </c>
      <c r="AM180" s="59">
        <f>IFERROR(VLOOKUP($E180,'Rev2 July 16'!$D$1:$Z$300,22,FALSE),"-")</f>
        <v>98.82</v>
      </c>
      <c r="AN180" s="59" t="str">
        <f>IFERROR(VLOOKUP($E180,'Rev2 July 16'!$D$1:$Z$300,5,FALSE),"-")</f>
        <v>WAY2001G6BB</v>
      </c>
      <c r="AO180" s="59" t="str">
        <f>IFERROR(VLOOKUP(AN180,'Paid Invoices'!$F$6:$I$381,3,FALSE),"")</f>
        <v/>
      </c>
      <c r="AP180" s="59" t="str">
        <f>IFERROR(VLOOKUP(AN180,'Open Invoices'!$D$1:$E$3000,2,FALSE),"")</f>
        <v/>
      </c>
      <c r="AQ180" s="59">
        <f>IFERROR(VLOOKUP($E180,'Rev June 16'!$D$1:$Z$300,22,FALSE),"-")</f>
        <v>135.09</v>
      </c>
      <c r="AR180" s="59" t="str">
        <f>IFERROR(VLOOKUP($E180,'Rev June 16'!$D$1:$Z$300,4,FALSE),"-")</f>
        <v>WAY2001F6AZ</v>
      </c>
      <c r="AS180" s="59" t="str">
        <f>IFERROR(VLOOKUP(AR180,'Paid Invoices'!$F$6:$I$381,3,FALSE),"")</f>
        <v/>
      </c>
      <c r="AT180" s="59" t="str">
        <f>IFERROR(VLOOKUP(AR180,'Open Invoices'!$D$1:$E$3000,2,FALSE),"")</f>
        <v/>
      </c>
      <c r="AU180" s="59">
        <f>IFERROR(VLOOKUP($E180,'May 2016'!$D$1:$Z$300,22,FALSE),"-")</f>
        <v>822.98</v>
      </c>
      <c r="AV180" s="59" t="str">
        <f>IFERROR(VLOOKUP($E180,'May 2016'!$D$1:$Z$300,4,FALSE),"-")</f>
        <v>WAY2001E6AY</v>
      </c>
      <c r="AW180" s="59" t="str">
        <f>IFERROR(VLOOKUP(AV180,'Paid Invoices'!$F$6:$I$381,3,FALSE),"")</f>
        <v/>
      </c>
      <c r="AX180" s="59" t="str">
        <f>IFERROR(VLOOKUP(AV180,'Open Invoices'!$D$1:$E$3000,2,FALSE),"")</f>
        <v/>
      </c>
      <c r="AY180" s="59">
        <f>IFERROR(VLOOKUP($E180,'Apr 2016'!$D$1:$Z$300,22,FALSE),"-")</f>
        <v>739.3</v>
      </c>
      <c r="AZ180" s="59" t="str">
        <f>IFERROR(VLOOKUP($E180,'Apr 2016'!$D$1:$Z$300,4,FALSE),"-")</f>
        <v>WAY2001D6AX</v>
      </c>
      <c r="BA180" s="59" t="str">
        <f>IFERROR(VLOOKUP(AZ180,'Paid Invoices'!$F$6:$I$381,3,FALSE),"")</f>
        <v/>
      </c>
      <c r="BB180" s="59" t="str">
        <f>IFERROR(VLOOKUP(AZ180,'Open Invoices'!$D$1:$E$3000,2,FALSE),"")</f>
        <v/>
      </c>
      <c r="BC180" s="59">
        <f>IFERROR(VLOOKUP($E180,'Mar 2016'!$D$1:$Z$300,22,FALSE),"-")</f>
        <v>393.32</v>
      </c>
      <c r="BD180" s="59" t="str">
        <f>IFERROR(VLOOKUP($E180,'Mar 2016'!$D$1:$Z$300,4,FALSE),"-")</f>
        <v>WAY2001C6AT</v>
      </c>
      <c r="BE180" s="59" t="str">
        <f>IFERROR(VLOOKUP(BD180,'Paid Invoices'!$F$6:$I$381,3,FALSE),"")</f>
        <v/>
      </c>
      <c r="BF180" s="59" t="str">
        <f>IFERROR(VLOOKUP(BD180,'Open Invoices'!$D$1:$E$3000,2,FALSE),"")</f>
        <v/>
      </c>
      <c r="BG180" s="59">
        <f>IFERROR(VLOOKUP($E180,'Feb 2016'!$D$1:$Z$300,22,FALSE),"-")</f>
        <v>497.46</v>
      </c>
      <c r="BH180" s="59" t="str">
        <f>IFERROR(VLOOKUP($E180,'Feb 2016'!$D$1:$Z$300,4,FALSE),"-")</f>
        <v>WAY2001B6AM</v>
      </c>
      <c r="BI180" s="59" t="str">
        <f>IFERROR(VLOOKUP(BH180,'Paid Invoices'!$F$6:$I$381,3,FALSE),"")</f>
        <v/>
      </c>
      <c r="BJ180" s="59" t="str">
        <f>IFERROR(VLOOKUP(BH180,'Open Invoices'!$D$1:$E$3000,2,FALSE),"")</f>
        <v/>
      </c>
      <c r="BK180" s="59">
        <f>IFERROR(VLOOKUP($E180,'Jan 2016'!$D$1:$Z$300,22,FALSE),"-")</f>
        <v>602.22</v>
      </c>
      <c r="BL180" s="59" t="str">
        <f>IFERROR(VLOOKUP($E180,'Jan 2016'!$D$1:$Z$300,4,FALSE),"-")</f>
        <v>WAY2001A6AZ</v>
      </c>
      <c r="BM180" s="59" t="str">
        <f>IFERROR(VLOOKUP(BL180,'Paid Invoices'!$F$6:$I$381,3,FALSE),"")</f>
        <v/>
      </c>
      <c r="BN180" s="59" t="str">
        <f>IFERROR(VLOOKUP(BL180,'Open Invoices'!$D$1:$E$3000,2,FALSE),"")</f>
        <v/>
      </c>
      <c r="BO180" s="59">
        <f>IFERROR(VLOOKUP($E180,'Dec 2015'!$D$1:$Z$300,22,FALSE),"-")</f>
        <v>637.49</v>
      </c>
      <c r="BP180" s="59" t="str">
        <f>IFERROR(VLOOKUP($E180,'Dec 2015'!$D$1:$Z$300,4,FALSE),"-")</f>
        <v>WAY2001L5Y</v>
      </c>
      <c r="BQ180" s="59" t="str">
        <f>IFERROR(VLOOKUP(BP180,'Paid Invoices'!$F$6:$I$381,3,FALSE),"")</f>
        <v/>
      </c>
      <c r="BR180" s="59" t="str">
        <f>IFERROR(VLOOKUP(BP180,'Open Invoices'!$D$1:$E$3000,2,FALSE),"")</f>
        <v/>
      </c>
      <c r="BS180" s="59">
        <f>IFERROR(VLOOKUP($E180,'Nov 2015'!$D$1:$Z$300,22,FALSE),"-")</f>
        <v>574.78</v>
      </c>
      <c r="BT180" s="59" t="str">
        <f>IFERROR(VLOOKUP($E180,'Nov 2015'!$D$1:$Z$300,4,FALSE),"-")</f>
        <v>WAY2001K5AW</v>
      </c>
      <c r="BU180" s="59" t="str">
        <f>IFERROR(VLOOKUP(BT180,'Paid Invoices'!$F$6:$I$381,3,FALSE),"")</f>
        <v/>
      </c>
      <c r="BV180" s="59" t="str">
        <f>IFERROR(VLOOKUP(BT180,'Open Invoices'!$D$1:$E$3000,2,FALSE),"")</f>
        <v/>
      </c>
      <c r="BW180" s="59">
        <f>IFERROR(VLOOKUP($E180,'Oct 2015'!$D$1:$Z$300,22,FALSE),"-")</f>
        <v>1585.42</v>
      </c>
      <c r="BX180" s="59" t="str">
        <f>IFERROR(VLOOKUP($E180,'Oct 2015'!$D$1:$Z$300,4,FALSE),"-")</f>
        <v>WAY2001J5AY</v>
      </c>
      <c r="BY180" s="59" t="str">
        <f>IFERROR(VLOOKUP(BX180,'Paid Invoices'!$F$6:$I$381,3,FALSE),"")</f>
        <v/>
      </c>
      <c r="BZ180" s="59" t="str">
        <f>IFERROR(VLOOKUP(BX180,'Open Invoices'!$D$1:$E$3000,2,FALSE),"")</f>
        <v/>
      </c>
      <c r="CA180" s="59">
        <f>IFERROR(VLOOKUP($E180,'Sep 2015'!$D$1:$Z$300,22,FALSE),"-")</f>
        <v>259.94</v>
      </c>
      <c r="CB180" s="59" t="str">
        <f>IFERROR(VLOOKUP($E180,'Sep 2015'!$D$1:$Z$300,4,FALSE),"-")</f>
        <v>WAY2001I5AH</v>
      </c>
      <c r="CC180" s="59" t="str">
        <f>IFERROR(VLOOKUP(CB180,'Paid Invoices'!$F$6:$I$381,3,FALSE),"")</f>
        <v/>
      </c>
      <c r="CD180" s="59" t="str">
        <f>IFERROR(VLOOKUP(CB180,'Open Invoices'!$D$1:$E$3000,2,FALSE),"")</f>
        <v/>
      </c>
      <c r="CE180" s="52"/>
      <c r="CF180" s="52" t="s">
        <v>2115</v>
      </c>
      <c r="CG180" s="49" t="str">
        <f>IFERROR(IFERROR(VLOOKUP($E180,'Asset Group  All Assets'!$B$1:$C$500,2,FALSE),(VLOOKUP($E180,'Missing-WSU-POs'!$B$1:$D$500,3,FALSE))),"?")</f>
        <v>P0771686</v>
      </c>
      <c r="CH180" s="31" t="str">
        <f t="shared" si="11"/>
        <v>P0771686</v>
      </c>
      <c r="CI180" s="31" t="str">
        <f t="shared" si="15"/>
        <v/>
      </c>
      <c r="CJ180" s="29" t="str">
        <f>IFERROR(IF(VLOOKUP($E180,'Org July 2016 '!$D$1:$Z$500,3,FALSE)=G180,"-","Wrong PO"),"new")</f>
        <v>Wrong PO</v>
      </c>
      <c r="CK180" s="32">
        <f>IF(CJ180="wrong PO",(VLOOKUP($E180,'Org July 2016 '!$D$1:$Z$500,3,FALSE)),"")</f>
        <v>0</v>
      </c>
      <c r="CL180" s="29" t="str">
        <f>IFERROR(IF(VLOOKUP($E180,'Org June 2016 '!$D$1:$Z$500,3,FALSE)=G180,"-","Wrong PO"),"new")</f>
        <v>Wrong PO</v>
      </c>
      <c r="CM180" s="32">
        <f>IF(CL180="wrong PO",(VLOOKUP($E180,'Org June 2016 '!$D$1:$Z$500,3,FALSE)),"")</f>
        <v>0</v>
      </c>
      <c r="CN180" s="29" t="str">
        <f>IFERROR(IF(VLOOKUP($E180,'May 2016'!D179:Z678,3,FALSE)=G180,"-","Wrong PO"),"new")</f>
        <v>new</v>
      </c>
      <c r="CO180" s="32" t="str">
        <f>IF(CN180="wrong PO",(VLOOKUP($E180,'May 2016'!D179:Z678,3,FALSE)),"")</f>
        <v/>
      </c>
      <c r="CP180" s="29" t="str">
        <f>IFERROR(IF(VLOOKUP($E180,'Apr 2016'!$D$1:$Z$500,3,FALSE)=G180,"-","Wrong PO"),"new")</f>
        <v>-</v>
      </c>
      <c r="CQ180" s="32" t="str">
        <f>IF(CP180="wrong PO",(VLOOKUP($E180,'Apr 2016'!$D$1:$Z$500,3,FALSE)),"")</f>
        <v/>
      </c>
      <c r="CR180" s="32" t="str">
        <f>IFERROR(IF(VLOOKUP($E180,'Mar 2016'!$D$1:$Z$500,3,FALSE)=G180,"-","Wrong PO"),"new")</f>
        <v>-</v>
      </c>
      <c r="CS180" s="32" t="str">
        <f>IF(CP180="wrong PO",(VLOOKUP($E180,'Mar 2016'!$D$1:$Z$500,3,FALSE)),"")</f>
        <v/>
      </c>
      <c r="CT180" s="32" t="str">
        <f>IFERROR(IF(VLOOKUP($E180,'Feb 2016'!$D$1:$Z$500,3,FALSE)=G180,"-","Wrong PO"),"new")</f>
        <v>-</v>
      </c>
      <c r="CU180" s="32" t="str">
        <f>IF(CP180="wrong PO",(VLOOKUP($E180,'Feb 2016'!$D$1:$Z$500,3,FALSE)),"")</f>
        <v/>
      </c>
      <c r="CV180" s="29" t="str">
        <f>IFERROR(IF(VLOOKUP($E180,'Jan 2016'!$D$1:$Z$500,3,FALSE)=G180,"-","Wrong PO"),"new")</f>
        <v>-</v>
      </c>
      <c r="CW180" s="32" t="str">
        <f>IF(CV180="wrong PO",(VLOOKUP($E180,'Jan 2016'!$D$1:$Z$500,3,FALSE)),"")</f>
        <v/>
      </c>
      <c r="CX180" s="29" t="str">
        <f>IFERROR(IF(VLOOKUP($E180,'Dec 2015'!$D$1:$Z$500,3,FALSE)=G180,"-","Wrong PO"),"new")</f>
        <v>-</v>
      </c>
      <c r="CY180" s="32" t="str">
        <f>IF(CX180="wrong PO",(VLOOKUP($E180,'Dec 2015'!$D$1:$Z$500,3,FALSE)),"")</f>
        <v/>
      </c>
      <c r="CZ180" s="29" t="str">
        <f>IFERROR(IF(VLOOKUP($E180,'Nov 2015'!$D$1:$Z$500,3,FALSE)=G180,"-","Wrong PO"),"new")</f>
        <v>-</v>
      </c>
      <c r="DA180" s="32" t="str">
        <f>IF(CZ180="wrong PO",(VLOOKUP($E180,'Nov 2015'!$D$1:$Z$500,3,FALSE)),"")</f>
        <v/>
      </c>
      <c r="DB180" s="29" t="str">
        <f>IFERROR(IF(VLOOKUP($E180,'Oct 2015'!$D$1:$Z$500,3,FALSE)=G180,"-","Wrong PO"),"new")</f>
        <v>-</v>
      </c>
      <c r="DC180" s="32" t="str">
        <f>IF(DB180="wrong PO",(VLOOKUP($E180,'Oct 2015'!$D$1:$Z$500,3,FALSE)),"")</f>
        <v/>
      </c>
      <c r="DD180" s="29" t="str">
        <f>IFERROR(IF(VLOOKUP($E180,'Sep 2015'!$D$1:$Z$500,3,FALSE)=G180,"-","Wrong PO"),"new")</f>
        <v>-</v>
      </c>
      <c r="DE180" s="32" t="str">
        <f>IF(DD180="wrong PO",(VLOOKUP($E180,'Sep 2015'!$D$1:$Z$500,3,FALSE)),"")</f>
        <v/>
      </c>
    </row>
    <row r="181" spans="1:109">
      <c r="A181" s="115">
        <v>180</v>
      </c>
      <c r="B181" s="2" t="s">
        <v>841</v>
      </c>
      <c r="C181" s="2" t="s">
        <v>510</v>
      </c>
      <c r="D181" s="2" t="s">
        <v>76</v>
      </c>
      <c r="E181" s="2" t="s">
        <v>88</v>
      </c>
      <c r="F181" s="2" t="s">
        <v>34</v>
      </c>
      <c r="G181" s="21" t="s">
        <v>108</v>
      </c>
      <c r="H181" s="21" t="str">
        <f>IFERROR(VLOOKUP($E181,'Wayne Master'!$B$1:$C$315,2,FALSE),"not on master")</f>
        <v>P0771686</v>
      </c>
      <c r="I181" s="11" t="s">
        <v>2060</v>
      </c>
      <c r="J181" s="3">
        <v>42207</v>
      </c>
      <c r="K181" s="2" t="s">
        <v>28</v>
      </c>
      <c r="L181" s="2" t="s">
        <v>35</v>
      </c>
      <c r="M181" s="2" t="s">
        <v>30</v>
      </c>
      <c r="N181" s="2" t="s">
        <v>31</v>
      </c>
      <c r="O181" s="2" t="s">
        <v>32</v>
      </c>
      <c r="P181" s="4">
        <v>36983</v>
      </c>
      <c r="Q181" s="4">
        <v>39107</v>
      </c>
      <c r="R181" s="4">
        <v>2124</v>
      </c>
      <c r="S181" s="5">
        <v>35.9</v>
      </c>
      <c r="T181" s="4">
        <v>46789</v>
      </c>
      <c r="U181" s="4">
        <v>50136</v>
      </c>
      <c r="V181" s="4">
        <v>3347</v>
      </c>
      <c r="W181" s="5">
        <v>200.15</v>
      </c>
      <c r="X181" s="5">
        <v>0</v>
      </c>
      <c r="Y181" s="14">
        <v>236.05</v>
      </c>
      <c r="Z181" s="14">
        <v>0</v>
      </c>
      <c r="AA181" s="14">
        <v>236.05</v>
      </c>
      <c r="AB181" s="4">
        <v>24580</v>
      </c>
      <c r="AC181" s="55"/>
      <c r="AD181" s="59">
        <f t="shared" si="12"/>
        <v>3658.3399999999997</v>
      </c>
      <c r="AE181" s="59">
        <f t="shared" si="13"/>
        <v>3659.0410999999999</v>
      </c>
      <c r="AF181" s="102">
        <f>IFERROR(IFERROR(VLOOKUP($G181,'FPO034'!$J$9:$Q$196,7,FALSE),(VLOOKUP($H181,'FPO034'!$J$9:$Q$196,7,FALSE))),"No PO")</f>
        <v>39845.519999999997</v>
      </c>
      <c r="AG181" s="102">
        <f>IFERROR(IFERROR(VLOOKUP($G181,'FPO034'!$J$9:$Q$196,8,FALSE),(VLOOKUP($H181,'FPO034'!$J$9:$Q$196,8,FALSE))),"No PO")</f>
        <v>0</v>
      </c>
      <c r="AH181" s="102" t="str">
        <f t="shared" si="14"/>
        <v>--</v>
      </c>
      <c r="AI181" s="59">
        <f>IFERROR(VLOOKUP($E181,'Rev2 Aug 16'!$D$1:$Z$300,22,FALSE),"-")</f>
        <v>236.05</v>
      </c>
      <c r="AJ181" s="59" t="str">
        <f>IFERROR(VLOOKUP($E181,'Rev2 Aug 16'!$D$1:$Z$300,5,FALSE),"-")</f>
        <v>WAY2001H6AZ</v>
      </c>
      <c r="AK181" s="59" t="str">
        <f>IFERROR(VLOOKUP(AJ181,'Paid Invoices'!$F$6:$I$381,3,FALSE),"")</f>
        <v/>
      </c>
      <c r="AL181" s="59" t="str">
        <f>IFERROR(VLOOKUP(AJ181,'Open Invoices'!$D$1:$E$3000,2,FALSE),"")</f>
        <v/>
      </c>
      <c r="AM181" s="59">
        <f>IFERROR(VLOOKUP($E181,'Rev2 July 16'!$D$1:$Z$300,22,FALSE),"-")</f>
        <v>149.51</v>
      </c>
      <c r="AN181" s="59" t="str">
        <f>IFERROR(VLOOKUP($E181,'Rev2 July 16'!$D$1:$Z$300,5,FALSE),"-")</f>
        <v>WAY2001G6BB</v>
      </c>
      <c r="AO181" s="59" t="str">
        <f>IFERROR(VLOOKUP(AN181,'Paid Invoices'!$F$6:$I$381,3,FALSE),"")</f>
        <v/>
      </c>
      <c r="AP181" s="59" t="str">
        <f>IFERROR(VLOOKUP(AN181,'Open Invoices'!$D$1:$E$3000,2,FALSE),"")</f>
        <v/>
      </c>
      <c r="AQ181" s="59">
        <f>IFERROR(VLOOKUP($E181,'Rev June 16'!$D$1:$Z$300,22,FALSE),"-")</f>
        <v>233.68</v>
      </c>
      <c r="AR181" s="59" t="str">
        <f>IFERROR(VLOOKUP($E181,'Rev June 16'!$D$1:$Z$300,4,FALSE),"-")</f>
        <v>WAY2001F6AZ</v>
      </c>
      <c r="AS181" s="59" t="str">
        <f>IFERROR(VLOOKUP(AR181,'Paid Invoices'!$F$6:$I$381,3,FALSE),"")</f>
        <v/>
      </c>
      <c r="AT181" s="59" t="str">
        <f>IFERROR(VLOOKUP(AR181,'Open Invoices'!$D$1:$E$3000,2,FALSE),"")</f>
        <v/>
      </c>
      <c r="AU181" s="59">
        <f>IFERROR(VLOOKUP($E181,'May 2016'!$D$1:$Z$300,22,FALSE),"-")</f>
        <v>320.07</v>
      </c>
      <c r="AV181" s="59" t="str">
        <f>IFERROR(VLOOKUP($E181,'May 2016'!$D$1:$Z$300,4,FALSE),"-")</f>
        <v>WAY2001E6AY</v>
      </c>
      <c r="AW181" s="59" t="str">
        <f>IFERROR(VLOOKUP(AV181,'Paid Invoices'!$F$6:$I$381,3,FALSE),"")</f>
        <v/>
      </c>
      <c r="AX181" s="59" t="str">
        <f>IFERROR(VLOOKUP(AV181,'Open Invoices'!$D$1:$E$3000,2,FALSE),"")</f>
        <v/>
      </c>
      <c r="AY181" s="59">
        <f>IFERROR(VLOOKUP($E181,'Apr 2016'!$D$1:$Z$300,22,FALSE),"-")</f>
        <v>294.45999999999998</v>
      </c>
      <c r="AZ181" s="59" t="str">
        <f>IFERROR(VLOOKUP($E181,'Apr 2016'!$D$1:$Z$300,4,FALSE),"-")</f>
        <v>WAY2001D6AX</v>
      </c>
      <c r="BA181" s="59" t="str">
        <f>IFERROR(VLOOKUP(AZ181,'Paid Invoices'!$F$6:$I$381,3,FALSE),"")</f>
        <v/>
      </c>
      <c r="BB181" s="59" t="str">
        <f>IFERROR(VLOOKUP(AZ181,'Open Invoices'!$D$1:$E$3000,2,FALSE),"")</f>
        <v/>
      </c>
      <c r="BC181" s="59">
        <f>IFERROR(VLOOKUP($E181,'Mar 2016'!$D$1:$Z$300,22,FALSE),"-")</f>
        <v>398.26</v>
      </c>
      <c r="BD181" s="59" t="str">
        <f>IFERROR(VLOOKUP($E181,'Mar 2016'!$D$1:$Z$300,4,FALSE),"-")</f>
        <v>WAY2001C6AT</v>
      </c>
      <c r="BE181" s="59" t="str">
        <f>IFERROR(VLOOKUP(BD181,'Paid Invoices'!$F$6:$I$381,3,FALSE),"")</f>
        <v/>
      </c>
      <c r="BF181" s="59" t="str">
        <f>IFERROR(VLOOKUP(BD181,'Open Invoices'!$D$1:$E$3000,2,FALSE),"")</f>
        <v/>
      </c>
      <c r="BG181" s="59">
        <f>IFERROR(VLOOKUP($E181,'Feb 2016'!$D$1:$Z$300,22,FALSE),"-")</f>
        <v>274.07</v>
      </c>
      <c r="BH181" s="59" t="str">
        <f>IFERROR(VLOOKUP($E181,'Feb 2016'!$D$1:$Z$300,4,FALSE),"-")</f>
        <v>WAY2001B6AM</v>
      </c>
      <c r="BI181" s="59" t="str">
        <f>IFERROR(VLOOKUP(BH181,'Paid Invoices'!$F$6:$I$381,3,FALSE),"")</f>
        <v/>
      </c>
      <c r="BJ181" s="59" t="str">
        <f>IFERROR(VLOOKUP(BH181,'Open Invoices'!$D$1:$E$3000,2,FALSE),"")</f>
        <v/>
      </c>
      <c r="BK181" s="59">
        <f>IFERROR(VLOOKUP($E181,'Jan 2016'!$D$1:$Z$300,22,FALSE),"-")</f>
        <v>195.69</v>
      </c>
      <c r="BL181" s="59" t="str">
        <f>IFERROR(VLOOKUP($E181,'Jan 2016'!$D$1:$Z$300,4,FALSE),"-")</f>
        <v>WAY2001A6AZ</v>
      </c>
      <c r="BM181" s="59" t="str">
        <f>IFERROR(VLOOKUP(BL181,'Paid Invoices'!$F$6:$I$381,3,FALSE),"")</f>
        <v/>
      </c>
      <c r="BN181" s="59" t="str">
        <f>IFERROR(VLOOKUP(BL181,'Open Invoices'!$D$1:$E$3000,2,FALSE),"")</f>
        <v/>
      </c>
      <c r="BO181" s="59">
        <f>IFERROR(VLOOKUP($E181,'Dec 2015'!$D$1:$Z$300,22,FALSE),"-")</f>
        <v>206.83</v>
      </c>
      <c r="BP181" s="59" t="str">
        <f>IFERROR(VLOOKUP($E181,'Dec 2015'!$D$1:$Z$300,4,FALSE),"-")</f>
        <v>WAY2001L5Y</v>
      </c>
      <c r="BQ181" s="59" t="str">
        <f>IFERROR(VLOOKUP(BP181,'Paid Invoices'!$F$6:$I$381,3,FALSE),"")</f>
        <v/>
      </c>
      <c r="BR181" s="59" t="str">
        <f>IFERROR(VLOOKUP(BP181,'Open Invoices'!$D$1:$E$3000,2,FALSE),"")</f>
        <v/>
      </c>
      <c r="BS181" s="59">
        <f>IFERROR(VLOOKUP($E181,'Nov 2015'!$D$1:$Z$300,22,FALSE),"-")</f>
        <v>309.73</v>
      </c>
      <c r="BT181" s="59" t="str">
        <f>IFERROR(VLOOKUP($E181,'Nov 2015'!$D$1:$Z$300,4,FALSE),"-")</f>
        <v>WAY2001K5AW</v>
      </c>
      <c r="BU181" s="59" t="str">
        <f>IFERROR(VLOOKUP(BT181,'Paid Invoices'!$F$6:$I$381,3,FALSE),"")</f>
        <v/>
      </c>
      <c r="BV181" s="59" t="str">
        <f>IFERROR(VLOOKUP(BT181,'Open Invoices'!$D$1:$E$3000,2,FALSE),"")</f>
        <v/>
      </c>
      <c r="BW181" s="59">
        <f>IFERROR(VLOOKUP($E181,'Oct 2015'!$D$1:$Z$300,22,FALSE),"-")</f>
        <v>915.93</v>
      </c>
      <c r="BX181" s="59" t="str">
        <f>IFERROR(VLOOKUP($E181,'Oct 2015'!$D$1:$Z$300,4,FALSE),"-")</f>
        <v>WAY2001J5AY</v>
      </c>
      <c r="BY181" s="59" t="str">
        <f>IFERROR(VLOOKUP(BX181,'Paid Invoices'!$F$6:$I$381,3,FALSE),"")</f>
        <v/>
      </c>
      <c r="BZ181" s="59" t="str">
        <f>IFERROR(VLOOKUP(BX181,'Open Invoices'!$D$1:$E$3000,2,FALSE),"")</f>
        <v/>
      </c>
      <c r="CA181" s="59">
        <f>IFERROR(VLOOKUP($E181,'Sep 2015'!$D$1:$Z$300,22,FALSE),"-")</f>
        <v>124.06</v>
      </c>
      <c r="CB181" s="59" t="str">
        <f>IFERROR(VLOOKUP($E181,'Sep 2015'!$D$1:$Z$300,4,FALSE),"-")</f>
        <v>WAY2001I5AH</v>
      </c>
      <c r="CC181" s="59" t="str">
        <f>IFERROR(VLOOKUP(CB181,'Paid Invoices'!$F$6:$I$381,3,FALSE),"")</f>
        <v/>
      </c>
      <c r="CD181" s="59" t="str">
        <f>IFERROR(VLOOKUP(CB181,'Open Invoices'!$D$1:$E$3000,2,FALSE),"")</f>
        <v/>
      </c>
      <c r="CE181" s="52"/>
      <c r="CF181" s="52" t="s">
        <v>2115</v>
      </c>
      <c r="CG181" s="49" t="str">
        <f>IFERROR(IFERROR(VLOOKUP($E181,'Asset Group  All Assets'!$B$1:$C$500,2,FALSE),(VLOOKUP($E181,'Missing-WSU-POs'!$B$1:$D$500,3,FALSE))),"?")</f>
        <v>P0771686</v>
      </c>
      <c r="CH181" s="31" t="str">
        <f t="shared" si="11"/>
        <v>P0771686</v>
      </c>
      <c r="CI181" s="31" t="str">
        <f t="shared" si="15"/>
        <v/>
      </c>
      <c r="CJ181" s="29" t="str">
        <f>IFERROR(IF(VLOOKUP($E181,'Org July 2016 '!$D$1:$Z$500,3,FALSE)=G181,"-","Wrong PO"),"new")</f>
        <v>Wrong PO</v>
      </c>
      <c r="CK181" s="32">
        <f>IF(CJ181="wrong PO",(VLOOKUP($E181,'Org July 2016 '!$D$1:$Z$500,3,FALSE)),"")</f>
        <v>0</v>
      </c>
      <c r="CL181" s="29" t="str">
        <f>IFERROR(IF(VLOOKUP($E181,'Org June 2016 '!$D$1:$Z$500,3,FALSE)=G181,"-","Wrong PO"),"new")</f>
        <v>Wrong PO</v>
      </c>
      <c r="CM181" s="32">
        <f>IF(CL181="wrong PO",(VLOOKUP($E181,'Org June 2016 '!$D$1:$Z$500,3,FALSE)),"")</f>
        <v>0</v>
      </c>
      <c r="CN181" s="29" t="str">
        <f>IFERROR(IF(VLOOKUP($E181,'May 2016'!D180:Z679,3,FALSE)=G181,"-","Wrong PO"),"new")</f>
        <v>new</v>
      </c>
      <c r="CO181" s="32" t="str">
        <f>IF(CN181="wrong PO",(VLOOKUP($E181,'May 2016'!D180:Z679,3,FALSE)),"")</f>
        <v/>
      </c>
      <c r="CP181" s="29" t="str">
        <f>IFERROR(IF(VLOOKUP($E181,'Apr 2016'!$D$1:$Z$500,3,FALSE)=G181,"-","Wrong PO"),"new")</f>
        <v>-</v>
      </c>
      <c r="CQ181" s="32" t="str">
        <f>IF(CP181="wrong PO",(VLOOKUP($E181,'Apr 2016'!$D$1:$Z$500,3,FALSE)),"")</f>
        <v/>
      </c>
      <c r="CR181" s="32" t="str">
        <f>IFERROR(IF(VLOOKUP($E181,'Mar 2016'!$D$1:$Z$500,3,FALSE)=G181,"-","Wrong PO"),"new")</f>
        <v>-</v>
      </c>
      <c r="CS181" s="32" t="str">
        <f>IF(CP181="wrong PO",(VLOOKUP($E181,'Mar 2016'!$D$1:$Z$500,3,FALSE)),"")</f>
        <v/>
      </c>
      <c r="CT181" s="32" t="str">
        <f>IFERROR(IF(VLOOKUP($E181,'Feb 2016'!$D$1:$Z$500,3,FALSE)=G181,"-","Wrong PO"),"new")</f>
        <v>-</v>
      </c>
      <c r="CU181" s="32" t="str">
        <f>IF(CP181="wrong PO",(VLOOKUP($E181,'Feb 2016'!$D$1:$Z$500,3,FALSE)),"")</f>
        <v/>
      </c>
      <c r="CV181" s="29" t="str">
        <f>IFERROR(IF(VLOOKUP($E181,'Jan 2016'!$D$1:$Z$500,3,FALSE)=G181,"-","Wrong PO"),"new")</f>
        <v>-</v>
      </c>
      <c r="CW181" s="32" t="str">
        <f>IF(CV181="wrong PO",(VLOOKUP($E181,'Jan 2016'!$D$1:$Z$500,3,FALSE)),"")</f>
        <v/>
      </c>
      <c r="CX181" s="29" t="str">
        <f>IFERROR(IF(VLOOKUP($E181,'Dec 2015'!$D$1:$Z$500,3,FALSE)=G181,"-","Wrong PO"),"new")</f>
        <v>-</v>
      </c>
      <c r="CY181" s="32" t="str">
        <f>IF(CX181="wrong PO",(VLOOKUP($E181,'Dec 2015'!$D$1:$Z$500,3,FALSE)),"")</f>
        <v/>
      </c>
      <c r="CZ181" s="29" t="str">
        <f>IFERROR(IF(VLOOKUP($E181,'Nov 2015'!$D$1:$Z$500,3,FALSE)=G181,"-","Wrong PO"),"new")</f>
        <v>-</v>
      </c>
      <c r="DA181" s="32" t="str">
        <f>IF(CZ181="wrong PO",(VLOOKUP($E181,'Nov 2015'!$D$1:$Z$500,3,FALSE)),"")</f>
        <v/>
      </c>
      <c r="DB181" s="29" t="str">
        <f>IFERROR(IF(VLOOKUP($E181,'Oct 2015'!$D$1:$Z$500,3,FALSE)=G181,"-","Wrong PO"),"new")</f>
        <v>-</v>
      </c>
      <c r="DC181" s="32" t="str">
        <f>IF(DB181="wrong PO",(VLOOKUP($E181,'Oct 2015'!$D$1:$Z$500,3,FALSE)),"")</f>
        <v/>
      </c>
      <c r="DD181" s="29" t="str">
        <f>IFERROR(IF(VLOOKUP($E181,'Sep 2015'!$D$1:$Z$500,3,FALSE)=G181,"-","Wrong PO"),"new")</f>
        <v>-</v>
      </c>
      <c r="DE181" s="32" t="str">
        <f>IF(DD181="wrong PO",(VLOOKUP($E181,'Sep 2015'!$D$1:$Z$500,3,FALSE)),"")</f>
        <v/>
      </c>
    </row>
    <row r="182" spans="1:109">
      <c r="A182" s="115">
        <v>181</v>
      </c>
      <c r="B182" s="2" t="s">
        <v>841</v>
      </c>
      <c r="C182" s="2" t="s">
        <v>510</v>
      </c>
      <c r="D182" s="2" t="s">
        <v>69</v>
      </c>
      <c r="E182" s="2" t="s">
        <v>253</v>
      </c>
      <c r="F182" s="2" t="s">
        <v>371</v>
      </c>
      <c r="G182" s="21" t="s">
        <v>254</v>
      </c>
      <c r="H182" s="21" t="str">
        <f>IFERROR(VLOOKUP($E182,'Wayne Master'!$B$1:$C$315,2,FALSE),"not on master")</f>
        <v>P0771783</v>
      </c>
      <c r="I182" s="11" t="s">
        <v>2059</v>
      </c>
      <c r="J182" s="3">
        <v>42198</v>
      </c>
      <c r="K182" s="2" t="s">
        <v>28</v>
      </c>
      <c r="L182" s="2" t="s">
        <v>373</v>
      </c>
      <c r="M182" s="2" t="s">
        <v>30</v>
      </c>
      <c r="N182" s="2" t="s">
        <v>31</v>
      </c>
      <c r="O182" s="2" t="s">
        <v>32</v>
      </c>
      <c r="P182" s="4">
        <v>677</v>
      </c>
      <c r="Q182" s="4">
        <v>713</v>
      </c>
      <c r="R182" s="4">
        <v>36</v>
      </c>
      <c r="S182" s="5">
        <v>0.61</v>
      </c>
      <c r="T182" s="4">
        <v>1770</v>
      </c>
      <c r="U182" s="4">
        <v>1850</v>
      </c>
      <c r="V182" s="4">
        <v>80</v>
      </c>
      <c r="W182" s="5">
        <v>4.78</v>
      </c>
      <c r="X182" s="5">
        <v>0</v>
      </c>
      <c r="Y182" s="14">
        <v>5.39</v>
      </c>
      <c r="Z182" s="14">
        <v>0</v>
      </c>
      <c r="AA182" s="14">
        <v>5.39</v>
      </c>
      <c r="AB182" s="4">
        <v>24580</v>
      </c>
      <c r="AC182" s="55"/>
      <c r="AD182" s="59">
        <f t="shared" si="12"/>
        <v>122.47</v>
      </c>
      <c r="AE182" s="59">
        <f t="shared" si="13"/>
        <v>122.6797</v>
      </c>
      <c r="AF182" s="102">
        <f>IFERROR(IFERROR(VLOOKUP($G182,'FPO034'!$J$9:$Q$196,7,FALSE),(VLOOKUP($H182,'FPO034'!$J$9:$Q$196,7,FALSE))),"No PO")</f>
        <v>239.83</v>
      </c>
      <c r="AG182" s="102">
        <f>IFERROR(IFERROR(VLOOKUP($G182,'FPO034'!$J$9:$Q$196,8,FALSE),(VLOOKUP($H182,'FPO034'!$J$9:$Q$196,8,FALSE))),"No PO")</f>
        <v>0</v>
      </c>
      <c r="AH182" s="102" t="str">
        <f t="shared" si="14"/>
        <v>--</v>
      </c>
      <c r="AI182" s="59">
        <f>IFERROR(VLOOKUP($E182,'Rev2 Aug 16'!$D$1:$Z$300,22,FALSE),"-")</f>
        <v>5.39</v>
      </c>
      <c r="AJ182" s="59" t="str">
        <f>IFERROR(VLOOKUP($E182,'Rev2 Aug 16'!$D$1:$Z$300,5,FALSE),"-")</f>
        <v>WAY2001H6BA</v>
      </c>
      <c r="AK182" s="59" t="str">
        <f>IFERROR(VLOOKUP(AJ182,'Paid Invoices'!$F$6:$I$381,3,FALSE),"")</f>
        <v/>
      </c>
      <c r="AL182" s="59" t="str">
        <f>IFERROR(VLOOKUP(AJ182,'Open Invoices'!$D$1:$E$3000,2,FALSE),"")</f>
        <v/>
      </c>
      <c r="AM182" s="59">
        <f>IFERROR(VLOOKUP($E182,'Rev2 July 16'!$D$1:$Z$300,22,FALSE),"-")</f>
        <v>1.49</v>
      </c>
      <c r="AN182" s="59" t="str">
        <f>IFERROR(VLOOKUP($E182,'Rev2 July 16'!$D$1:$Z$300,5,FALSE),"-")</f>
        <v>WAY2001G6BC</v>
      </c>
      <c r="AO182" s="59" t="str">
        <f>IFERROR(VLOOKUP(AN182,'Paid Invoices'!$F$6:$I$381,3,FALSE),"")</f>
        <v/>
      </c>
      <c r="AP182" s="59" t="str">
        <f>IFERROR(VLOOKUP(AN182,'Open Invoices'!$D$1:$E$3000,2,FALSE),"")</f>
        <v/>
      </c>
      <c r="AQ182" s="59">
        <f>IFERROR(VLOOKUP($E182,'Rev June 16'!$D$1:$Z$300,22,FALSE),"-")</f>
        <v>10.49</v>
      </c>
      <c r="AR182" s="59" t="str">
        <f>IFERROR(VLOOKUP($E182,'Rev June 16'!$D$1:$Z$300,4,FALSE),"-")</f>
        <v>WAY2001F6BA</v>
      </c>
      <c r="AS182" s="59" t="str">
        <f>IFERROR(VLOOKUP(AR182,'Paid Invoices'!$F$6:$I$381,3,FALSE),"")</f>
        <v/>
      </c>
      <c r="AT182" s="59" t="str">
        <f>IFERROR(VLOOKUP(AR182,'Open Invoices'!$D$1:$E$3000,2,FALSE),"")</f>
        <v/>
      </c>
      <c r="AU182" s="59">
        <f>IFERROR(VLOOKUP($E182,'May 2016'!$D$1:$Z$300,22,FALSE),"-")</f>
        <v>5.57</v>
      </c>
      <c r="AV182" s="59" t="str">
        <f>IFERROR(VLOOKUP($E182,'May 2016'!$D$1:$Z$300,4,FALSE),"-")</f>
        <v>WAY2001E6AZ</v>
      </c>
      <c r="AW182" s="59" t="str">
        <f>IFERROR(VLOOKUP(AV182,'Paid Invoices'!$F$6:$I$381,3,FALSE),"")</f>
        <v/>
      </c>
      <c r="AX182" s="59" t="str">
        <f>IFERROR(VLOOKUP(AV182,'Open Invoices'!$D$1:$E$3000,2,FALSE),"")</f>
        <v/>
      </c>
      <c r="AY182" s="59">
        <f>IFERROR(VLOOKUP($E182,'Apr 2016'!$D$1:$Z$300,22,FALSE),"-")</f>
        <v>3.4</v>
      </c>
      <c r="AZ182" s="59" t="str">
        <f>IFERROR(VLOOKUP($E182,'Apr 2016'!$D$1:$Z$300,4,FALSE),"-")</f>
        <v>WAY2001D6AY</v>
      </c>
      <c r="BA182" s="59" t="str">
        <f>IFERROR(VLOOKUP(AZ182,'Paid Invoices'!$F$6:$I$381,3,FALSE),"")</f>
        <v/>
      </c>
      <c r="BB182" s="59" t="str">
        <f>IFERROR(VLOOKUP(AZ182,'Open Invoices'!$D$1:$E$3000,2,FALSE),"")</f>
        <v/>
      </c>
      <c r="BC182" s="59">
        <f>IFERROR(VLOOKUP($E182,'Mar 2016'!$D$1:$Z$300,22,FALSE),"-")</f>
        <v>7.28</v>
      </c>
      <c r="BD182" s="59" t="str">
        <f>IFERROR(VLOOKUP($E182,'Mar 2016'!$D$1:$Z$300,4,FALSE),"-")</f>
        <v>WAY2001C6AU</v>
      </c>
      <c r="BE182" s="59" t="str">
        <f>IFERROR(VLOOKUP(BD182,'Paid Invoices'!$F$6:$I$381,3,FALSE),"")</f>
        <v/>
      </c>
      <c r="BF182" s="59" t="str">
        <f>IFERROR(VLOOKUP(BD182,'Open Invoices'!$D$1:$E$3000,2,FALSE),"")</f>
        <v/>
      </c>
      <c r="BG182" s="59">
        <f>IFERROR(VLOOKUP($E182,'Feb 2016'!$D$1:$Z$300,22,FALSE),"-")</f>
        <v>10.92</v>
      </c>
      <c r="BH182" s="59" t="str">
        <f>IFERROR(VLOOKUP($E182,'Feb 2016'!$D$1:$Z$300,4,FALSE),"-")</f>
        <v>WAY2001B6AN</v>
      </c>
      <c r="BI182" s="59" t="str">
        <f>IFERROR(VLOOKUP(BH182,'Paid Invoices'!$F$6:$I$381,3,FALSE),"")</f>
        <v/>
      </c>
      <c r="BJ182" s="59" t="str">
        <f>IFERROR(VLOOKUP(BH182,'Open Invoices'!$D$1:$E$3000,2,FALSE),"")</f>
        <v/>
      </c>
      <c r="BK182" s="59">
        <f>IFERROR(VLOOKUP($E182,'Jan 2016'!$D$1:$Z$300,22,FALSE),"-")</f>
        <v>11.33</v>
      </c>
      <c r="BL182" s="59" t="str">
        <f>IFERROR(VLOOKUP($E182,'Jan 2016'!$D$1:$Z$300,4,FALSE),"-")</f>
        <v>WAY2001A6BA</v>
      </c>
      <c r="BM182" s="59" t="str">
        <f>IFERROR(VLOOKUP(BL182,'Paid Invoices'!$F$6:$I$381,3,FALSE),"")</f>
        <v/>
      </c>
      <c r="BN182" s="59" t="str">
        <f>IFERROR(VLOOKUP(BL182,'Open Invoices'!$D$1:$E$3000,2,FALSE),"")</f>
        <v/>
      </c>
      <c r="BO182" s="59">
        <f>IFERROR(VLOOKUP($E182,'Dec 2015'!$D$1:$Z$300,22,FALSE),"-")</f>
        <v>26.52</v>
      </c>
      <c r="BP182" s="59" t="str">
        <f>IFERROR(VLOOKUP($E182,'Dec 2015'!$D$1:$Z$300,4,FALSE),"-")</f>
        <v>WAY2001L5Z</v>
      </c>
      <c r="BQ182" s="59" t="str">
        <f>IFERROR(VLOOKUP(BP182,'Paid Invoices'!$F$6:$I$381,3,FALSE),"")</f>
        <v/>
      </c>
      <c r="BR182" s="59" t="str">
        <f>IFERROR(VLOOKUP(BP182,'Open Invoices'!$D$1:$E$3000,2,FALSE),"")</f>
        <v/>
      </c>
      <c r="BS182" s="59">
        <f>IFERROR(VLOOKUP($E182,'Nov 2015'!$D$1:$Z$300,22,FALSE),"-")</f>
        <v>10.69</v>
      </c>
      <c r="BT182" s="59" t="str">
        <f>IFERROR(VLOOKUP($E182,'Nov 2015'!$D$1:$Z$300,4,FALSE),"-")</f>
        <v>WAY2001K5AX</v>
      </c>
      <c r="BU182" s="59" t="str">
        <f>IFERROR(VLOOKUP(BT182,'Paid Invoices'!$F$6:$I$381,3,FALSE),"")</f>
        <v/>
      </c>
      <c r="BV182" s="59" t="str">
        <f>IFERROR(VLOOKUP(BT182,'Open Invoices'!$D$1:$E$3000,2,FALSE),"")</f>
        <v/>
      </c>
      <c r="BW182" s="59">
        <f>IFERROR(VLOOKUP($E182,'Oct 2015'!$D$1:$Z$300,22,FALSE),"-")</f>
        <v>29.39</v>
      </c>
      <c r="BX182" s="59" t="str">
        <f>IFERROR(VLOOKUP($E182,'Oct 2015'!$D$1:$Z$300,4,FALSE),"-")</f>
        <v>WAY2001J5AZ</v>
      </c>
      <c r="BY182" s="59" t="str">
        <f>IFERROR(VLOOKUP(BX182,'Paid Invoices'!$F$6:$I$381,3,FALSE),"")</f>
        <v/>
      </c>
      <c r="BZ182" s="59" t="str">
        <f>IFERROR(VLOOKUP(BX182,'Open Invoices'!$D$1:$E$3000,2,FALSE),"")</f>
        <v/>
      </c>
      <c r="CA182" s="59" t="str">
        <f>IFERROR(VLOOKUP($E182,'Sep 2015'!$D$1:$Z$300,22,FALSE),"-")</f>
        <v>-</v>
      </c>
      <c r="CB182" s="59" t="str">
        <f>IFERROR(VLOOKUP($E182,'Sep 2015'!$D$1:$Z$300,4,FALSE),"-")</f>
        <v>-</v>
      </c>
      <c r="CC182" s="59" t="str">
        <f>IFERROR(VLOOKUP(CB182,'Paid Invoices'!$F$6:$I$381,3,FALSE),"")</f>
        <v/>
      </c>
      <c r="CD182" s="59" t="str">
        <f>IFERROR(VLOOKUP(CB182,'Open Invoices'!$D$1:$E$3000,2,FALSE),"")</f>
        <v/>
      </c>
      <c r="CE182" s="52"/>
      <c r="CF182" s="52" t="s">
        <v>2115</v>
      </c>
      <c r="CG182" s="49" t="str">
        <f>IFERROR(IFERROR(VLOOKUP($E182,'Asset Group  All Assets'!$B$1:$C$500,2,FALSE),(VLOOKUP($E182,'Missing-WSU-POs'!$B$1:$D$500,3,FALSE))),"?")</f>
        <v>P0771783</v>
      </c>
      <c r="CH182" s="31" t="str">
        <f t="shared" si="11"/>
        <v>P0771783</v>
      </c>
      <c r="CI182" s="31" t="str">
        <f t="shared" si="15"/>
        <v/>
      </c>
      <c r="CJ182" s="29" t="str">
        <f>IFERROR(IF(VLOOKUP($E182,'Org July 2016 '!$D$1:$Z$500,3,FALSE)=G182,"-","Wrong PO"),"new")</f>
        <v>Wrong PO</v>
      </c>
      <c r="CK182" s="32">
        <f>IF(CJ182="wrong PO",(VLOOKUP($E182,'Org July 2016 '!$D$1:$Z$500,3,FALSE)),"")</f>
        <v>0</v>
      </c>
      <c r="CL182" s="29" t="str">
        <f>IFERROR(IF(VLOOKUP($E182,'Org June 2016 '!$D$1:$Z$500,3,FALSE)=G182,"-","Wrong PO"),"new")</f>
        <v>Wrong PO</v>
      </c>
      <c r="CM182" s="32">
        <f>IF(CL182="wrong PO",(VLOOKUP($E182,'Org June 2016 '!$D$1:$Z$500,3,FALSE)),"")</f>
        <v>0</v>
      </c>
      <c r="CN182" s="29" t="str">
        <f>IFERROR(IF(VLOOKUP($E182,'May 2016'!D181:Z680,3,FALSE)=G182,"-","Wrong PO"),"new")</f>
        <v>new</v>
      </c>
      <c r="CO182" s="32" t="str">
        <f>IF(CN182="wrong PO",(VLOOKUP($E182,'May 2016'!D181:Z680,3,FALSE)),"")</f>
        <v/>
      </c>
      <c r="CP182" s="29" t="str">
        <f>IFERROR(IF(VLOOKUP($E182,'Apr 2016'!$D$1:$Z$500,3,FALSE)=G182,"-","Wrong PO"),"new")</f>
        <v>-</v>
      </c>
      <c r="CQ182" s="32" t="str">
        <f>IF(CP182="wrong PO",(VLOOKUP($E182,'Apr 2016'!$D$1:$Z$500,3,FALSE)),"")</f>
        <v/>
      </c>
      <c r="CR182" s="32" t="str">
        <f>IFERROR(IF(VLOOKUP($E182,'Mar 2016'!$D$1:$Z$500,3,FALSE)=G182,"-","Wrong PO"),"new")</f>
        <v>-</v>
      </c>
      <c r="CS182" s="32" t="str">
        <f>IF(CP182="wrong PO",(VLOOKUP($E182,'Mar 2016'!$D$1:$Z$500,3,FALSE)),"")</f>
        <v/>
      </c>
      <c r="CT182" s="32" t="str">
        <f>IFERROR(IF(VLOOKUP($E182,'Feb 2016'!$D$1:$Z$500,3,FALSE)=G182,"-","Wrong PO"),"new")</f>
        <v>-</v>
      </c>
      <c r="CU182" s="32" t="str">
        <f>IF(CP182="wrong PO",(VLOOKUP($E182,'Feb 2016'!$D$1:$Z$500,3,FALSE)),"")</f>
        <v/>
      </c>
      <c r="CV182" s="29" t="str">
        <f>IFERROR(IF(VLOOKUP($E182,'Jan 2016'!$D$1:$Z$500,3,FALSE)=G182,"-","Wrong PO"),"new")</f>
        <v>-</v>
      </c>
      <c r="CW182" s="32" t="str">
        <f>IF(CV182="wrong PO",(VLOOKUP($E182,'Jan 2016'!$D$1:$Z$500,3,FALSE)),"")</f>
        <v/>
      </c>
      <c r="CX182" s="29" t="str">
        <f>IFERROR(IF(VLOOKUP($E182,'Dec 2015'!$D$1:$Z$500,3,FALSE)=G182,"-","Wrong PO"),"new")</f>
        <v>-</v>
      </c>
      <c r="CY182" s="32" t="str">
        <f>IF(CX182="wrong PO",(VLOOKUP($E182,'Dec 2015'!$D$1:$Z$500,3,FALSE)),"")</f>
        <v/>
      </c>
      <c r="CZ182" s="29" t="str">
        <f>IFERROR(IF(VLOOKUP($E182,'Nov 2015'!$D$1:$Z$500,3,FALSE)=G182,"-","Wrong PO"),"new")</f>
        <v>-</v>
      </c>
      <c r="DA182" s="32" t="str">
        <f>IF(CZ182="wrong PO",(VLOOKUP($E182,'Nov 2015'!$D$1:$Z$500,3,FALSE)),"")</f>
        <v/>
      </c>
      <c r="DB182" s="29" t="str">
        <f>IFERROR(IF(VLOOKUP($E182,'Oct 2015'!$D$1:$Z$500,3,FALSE)=G182,"-","Wrong PO"),"new")</f>
        <v>-</v>
      </c>
      <c r="DC182" s="32" t="str">
        <f>IF(DB182="wrong PO",(VLOOKUP($E182,'Oct 2015'!$D$1:$Z$500,3,FALSE)),"")</f>
        <v/>
      </c>
      <c r="DD182" s="29" t="str">
        <f>IFERROR(IF(VLOOKUP($E182,'Sep 2015'!$D$1:$Z$500,3,FALSE)=G182,"-","Wrong PO"),"new")</f>
        <v>new</v>
      </c>
      <c r="DE182" s="32" t="str">
        <f>IF(DD182="wrong PO",(VLOOKUP($E182,'Sep 2015'!$D$1:$Z$500,3,FALSE)),"")</f>
        <v/>
      </c>
    </row>
    <row r="183" spans="1:109">
      <c r="A183" s="115">
        <v>182</v>
      </c>
      <c r="B183" s="2" t="s">
        <v>841</v>
      </c>
      <c r="C183" s="2" t="s">
        <v>510</v>
      </c>
      <c r="D183" s="2" t="s">
        <v>76</v>
      </c>
      <c r="E183" s="2" t="s">
        <v>319</v>
      </c>
      <c r="F183" s="2" t="s">
        <v>502</v>
      </c>
      <c r="G183" s="21" t="s">
        <v>320</v>
      </c>
      <c r="H183" s="21" t="str">
        <f>IFERROR(VLOOKUP($E183,'Wayne Master'!$B$1:$C$315,2,FALSE),"not on master")</f>
        <v>P0771790</v>
      </c>
      <c r="I183" s="11" t="s">
        <v>2058</v>
      </c>
      <c r="J183" s="3">
        <v>42321</v>
      </c>
      <c r="K183" s="2" t="s">
        <v>39</v>
      </c>
      <c r="L183" s="2" t="s">
        <v>377</v>
      </c>
      <c r="M183" s="2" t="s">
        <v>30</v>
      </c>
      <c r="N183" s="2" t="s">
        <v>31</v>
      </c>
      <c r="O183" s="2" t="s">
        <v>41</v>
      </c>
      <c r="P183" s="4">
        <v>11204</v>
      </c>
      <c r="Q183" s="4">
        <v>11585</v>
      </c>
      <c r="R183" s="4">
        <v>381</v>
      </c>
      <c r="S183" s="5">
        <v>6.44</v>
      </c>
      <c r="T183" s="4">
        <v>6000</v>
      </c>
      <c r="U183" s="4">
        <v>6469</v>
      </c>
      <c r="V183" s="4">
        <v>469</v>
      </c>
      <c r="W183" s="5">
        <v>28.05</v>
      </c>
      <c r="X183" s="5">
        <v>0</v>
      </c>
      <c r="Y183" s="14">
        <v>34.49</v>
      </c>
      <c r="Z183" s="14">
        <v>0</v>
      </c>
      <c r="AA183" s="14">
        <v>34.49</v>
      </c>
      <c r="AB183" s="4">
        <v>24580</v>
      </c>
      <c r="AC183" s="55"/>
      <c r="AD183" s="59">
        <f t="shared" si="12"/>
        <v>977.15000000000009</v>
      </c>
      <c r="AE183" s="59">
        <f t="shared" si="13"/>
        <v>582.6327</v>
      </c>
      <c r="AF183" s="102">
        <f>IFERROR(IFERROR(VLOOKUP($G183,'FPO034'!$J$9:$Q$196,7,FALSE),(VLOOKUP($H183,'FPO034'!$J$9:$Q$196,7,FALSE))),"No PO")</f>
        <v>825.5</v>
      </c>
      <c r="AG183" s="102">
        <f>IFERROR(IFERROR(VLOOKUP($G183,'FPO034'!$J$9:$Q$196,8,FALSE),(VLOOKUP($H183,'FPO034'!$J$9:$Q$196,8,FALSE))),"No PO")</f>
        <v>0</v>
      </c>
      <c r="AH183" s="102" t="str">
        <f t="shared" si="14"/>
        <v>No</v>
      </c>
      <c r="AI183" s="59">
        <f>IFERROR(VLOOKUP($E183,'Rev2 Aug 16'!$D$1:$Z$300,22,FALSE),"-")</f>
        <v>34.49</v>
      </c>
      <c r="AJ183" s="59" t="str">
        <f>IFERROR(VLOOKUP($E183,'Rev2 Aug 16'!$D$1:$Z$300,5,FALSE),"-")</f>
        <v>WAY2001H6BB</v>
      </c>
      <c r="AK183" s="59" t="str">
        <f>IFERROR(VLOOKUP(AJ183,'Paid Invoices'!$F$6:$I$381,3,FALSE),"")</f>
        <v/>
      </c>
      <c r="AL183" s="59" t="str">
        <f>IFERROR(VLOOKUP(AJ183,'Open Invoices'!$D$1:$E$3000,2,FALSE),"")</f>
        <v/>
      </c>
      <c r="AM183" s="59">
        <f>IFERROR(VLOOKUP($E183,'Rev2 July 16'!$D$1:$Z$300,22,FALSE),"-")</f>
        <v>174.95</v>
      </c>
      <c r="AN183" s="59" t="str">
        <f>IFERROR(VLOOKUP($E183,'Rev2 July 16'!$D$1:$Z$300,5,FALSE),"-")</f>
        <v>WAY2001G6BD</v>
      </c>
      <c r="AO183" s="59" t="str">
        <f>IFERROR(VLOOKUP(AN183,'Paid Invoices'!$F$6:$I$381,3,FALSE),"")</f>
        <v/>
      </c>
      <c r="AP183" s="59" t="str">
        <f>IFERROR(VLOOKUP(AN183,'Open Invoices'!$D$1:$E$3000,2,FALSE),"")</f>
        <v/>
      </c>
      <c r="AQ183" s="59">
        <f>IFERROR(VLOOKUP($E183,'Rev June 16'!$D$1:$Z$300,22,FALSE),"-")</f>
        <v>359.52</v>
      </c>
      <c r="AR183" s="59" t="str">
        <f>IFERROR(VLOOKUP($E183,'Rev June 16'!$D$1:$Z$300,4,FALSE),"-")</f>
        <v>WAY2001F6BB</v>
      </c>
      <c r="AS183" s="59" t="str">
        <f>IFERROR(VLOOKUP(AR183,'Paid Invoices'!$F$6:$I$381,3,FALSE),"")</f>
        <v/>
      </c>
      <c r="AT183" s="59" t="str">
        <f>IFERROR(VLOOKUP(AR183,'Open Invoices'!$D$1:$E$3000,2,FALSE),"")</f>
        <v/>
      </c>
      <c r="AU183" s="59">
        <f>IFERROR(VLOOKUP($E183,'May 2016'!$D$1:$Z$300,22,FALSE),"-")</f>
        <v>64.62</v>
      </c>
      <c r="AV183" s="59" t="str">
        <f>IFERROR(VLOOKUP($E183,'May 2016'!$D$1:$Z$300,4,FALSE),"-")</f>
        <v>WAY2001E6BA</v>
      </c>
      <c r="AW183" s="59" t="str">
        <f>IFERROR(VLOOKUP(AV183,'Paid Invoices'!$F$6:$I$381,3,FALSE),"")</f>
        <v/>
      </c>
      <c r="AX183" s="59" t="str">
        <f>IFERROR(VLOOKUP(AV183,'Open Invoices'!$D$1:$E$3000,2,FALSE),"")</f>
        <v/>
      </c>
      <c r="AY183" s="59">
        <f>IFERROR(VLOOKUP($E183,'Apr 2016'!$D$1:$Z$300,22,FALSE),"-")</f>
        <v>51.36</v>
      </c>
      <c r="AZ183" s="59" t="str">
        <f>IFERROR(VLOOKUP($E183,'Apr 2016'!$D$1:$Z$300,4,FALSE),"-")</f>
        <v>WAY2001D6AZ</v>
      </c>
      <c r="BA183" s="59" t="str">
        <f>IFERROR(VLOOKUP(AZ183,'Paid Invoices'!$F$6:$I$381,3,FALSE),"")</f>
        <v/>
      </c>
      <c r="BB183" s="59" t="str">
        <f>IFERROR(VLOOKUP(AZ183,'Open Invoices'!$D$1:$E$3000,2,FALSE),"")</f>
        <v/>
      </c>
      <c r="BC183" s="59">
        <f>IFERROR(VLOOKUP($E183,'Mar 2016'!$D$1:$Z$300,22,FALSE),"-")</f>
        <v>92.1</v>
      </c>
      <c r="BD183" s="59" t="str">
        <f>IFERROR(VLOOKUP($E183,'Mar 2016'!$D$1:$Z$300,4,FALSE),"-")</f>
        <v>WAY2001C6AV</v>
      </c>
      <c r="BE183" s="59" t="str">
        <f>IFERROR(VLOOKUP(BD183,'Paid Invoices'!$F$6:$I$381,3,FALSE),"")</f>
        <v/>
      </c>
      <c r="BF183" s="59" t="str">
        <f>IFERROR(VLOOKUP(BD183,'Open Invoices'!$D$1:$E$3000,2,FALSE),"")</f>
        <v/>
      </c>
      <c r="BG183" s="59">
        <f>IFERROR(VLOOKUP($E183,'Feb 2016'!$D$1:$Z$300,22,FALSE),"-")</f>
        <v>112.03</v>
      </c>
      <c r="BH183" s="59" t="str">
        <f>IFERROR(VLOOKUP($E183,'Feb 2016'!$D$1:$Z$300,4,FALSE),"-")</f>
        <v>WAY2001B6AO</v>
      </c>
      <c r="BI183" s="59" t="str">
        <f>IFERROR(VLOOKUP(BH183,'Paid Invoices'!$F$6:$I$381,3,FALSE),"")</f>
        <v/>
      </c>
      <c r="BJ183" s="59" t="str">
        <f>IFERROR(VLOOKUP(BH183,'Open Invoices'!$D$1:$E$3000,2,FALSE),"")</f>
        <v/>
      </c>
      <c r="BK183" s="59">
        <f>IFERROR(VLOOKUP($E183,'Jan 2016'!$D$1:$Z$300,22,FALSE),"-")</f>
        <v>26.76</v>
      </c>
      <c r="BL183" s="59" t="str">
        <f>IFERROR(VLOOKUP($E183,'Jan 2016'!$D$1:$Z$300,4,FALSE),"-")</f>
        <v>WAY2001A6BB</v>
      </c>
      <c r="BM183" s="59" t="str">
        <f>IFERROR(VLOOKUP(BL183,'Paid Invoices'!$F$6:$I$381,3,FALSE),"")</f>
        <v/>
      </c>
      <c r="BN183" s="59" t="str">
        <f>IFERROR(VLOOKUP(BL183,'Open Invoices'!$D$1:$E$3000,2,FALSE),"")</f>
        <v/>
      </c>
      <c r="BO183" s="59">
        <f>IFERROR(VLOOKUP($E183,'Dec 2015'!$D$1:$Z$300,22,FALSE),"-")</f>
        <v>61.32</v>
      </c>
      <c r="BP183" s="59" t="str">
        <f>IFERROR(VLOOKUP($E183,'Dec 2015'!$D$1:$Z$300,4,FALSE),"-")</f>
        <v>WAY2001L5AE</v>
      </c>
      <c r="BQ183" s="59" t="str">
        <f>IFERROR(VLOOKUP(BP183,'Paid Invoices'!$F$6:$I$381,3,FALSE),"")</f>
        <v/>
      </c>
      <c r="BR183" s="59" t="str">
        <f>IFERROR(VLOOKUP(BP183,'Open Invoices'!$D$1:$E$3000,2,FALSE),"")</f>
        <v/>
      </c>
      <c r="BS183" s="59" t="str">
        <f>IFERROR(VLOOKUP($E183,'Nov 2015'!$D$1:$Z$300,22,FALSE),"-")</f>
        <v>-</v>
      </c>
      <c r="BT183" s="59" t="str">
        <f>IFERROR(VLOOKUP($E183,'Nov 2015'!$D$1:$Z$300,4,FALSE),"-")</f>
        <v>-</v>
      </c>
      <c r="BU183" s="59" t="str">
        <f>IFERROR(VLOOKUP(BT183,'Paid Invoices'!$F$6:$I$381,3,FALSE),"")</f>
        <v/>
      </c>
      <c r="BV183" s="59" t="str">
        <f>IFERROR(VLOOKUP(BT183,'Open Invoices'!$D$1:$E$3000,2,FALSE),"")</f>
        <v/>
      </c>
      <c r="BW183" s="59" t="str">
        <f>IFERROR(VLOOKUP($E183,'Oct 2015'!$D$1:$Z$300,22,FALSE),"-")</f>
        <v>-</v>
      </c>
      <c r="BX183" s="59" t="str">
        <f>IFERROR(VLOOKUP($E183,'Oct 2015'!$D$1:$Z$300,4,FALSE),"-")</f>
        <v>-</v>
      </c>
      <c r="BY183" s="59" t="str">
        <f>IFERROR(VLOOKUP(BX183,'Paid Invoices'!$F$6:$I$381,3,FALSE),"")</f>
        <v/>
      </c>
      <c r="BZ183" s="59" t="str">
        <f>IFERROR(VLOOKUP(BX183,'Open Invoices'!$D$1:$E$3000,2,FALSE),"")</f>
        <v/>
      </c>
      <c r="CA183" s="59" t="str">
        <f>IFERROR(VLOOKUP($E183,'Sep 2015'!$D$1:$Z$300,22,FALSE),"-")</f>
        <v>-</v>
      </c>
      <c r="CB183" s="59" t="str">
        <f>IFERROR(VLOOKUP($E183,'Sep 2015'!$D$1:$Z$300,4,FALSE),"-")</f>
        <v>-</v>
      </c>
      <c r="CC183" s="59" t="str">
        <f>IFERROR(VLOOKUP(CB183,'Paid Invoices'!$F$6:$I$381,3,FALSE),"")</f>
        <v/>
      </c>
      <c r="CD183" s="59" t="str">
        <f>IFERROR(VLOOKUP(CB183,'Open Invoices'!$D$1:$E$3000,2,FALSE),"")</f>
        <v/>
      </c>
      <c r="CE183" s="52"/>
      <c r="CF183" s="52" t="s">
        <v>2115</v>
      </c>
      <c r="CG183" s="49" t="str">
        <f>IFERROR(IFERROR(VLOOKUP($E183,'Asset Group  All Assets'!$B$1:$C$500,2,FALSE),(VLOOKUP($E183,'Missing-WSU-POs'!$B$1:$D$500,3,FALSE))),"?")</f>
        <v>P0771790</v>
      </c>
      <c r="CH183" s="31" t="str">
        <f t="shared" si="11"/>
        <v>P0771790</v>
      </c>
      <c r="CI183" s="31" t="str">
        <f t="shared" si="15"/>
        <v/>
      </c>
      <c r="CJ183" s="29" t="str">
        <f>IFERROR(IF(VLOOKUP($E183,'Org July 2016 '!$D$1:$Z$500,3,FALSE)=G183,"-","Wrong PO"),"new")</f>
        <v>Wrong PO</v>
      </c>
      <c r="CK183" s="32">
        <f>IF(CJ183="wrong PO",(VLOOKUP($E183,'Org July 2016 '!$D$1:$Z$500,3,FALSE)),"")</f>
        <v>0</v>
      </c>
      <c r="CL183" s="29" t="str">
        <f>IFERROR(IF(VLOOKUP($E183,'Org June 2016 '!$D$1:$Z$500,3,FALSE)=G183,"-","Wrong PO"),"new")</f>
        <v>Wrong PO</v>
      </c>
      <c r="CM183" s="32">
        <f>IF(CL183="wrong PO",(VLOOKUP($E183,'Org June 2016 '!$D$1:$Z$500,3,FALSE)),"")</f>
        <v>0</v>
      </c>
      <c r="CN183" s="29" t="str">
        <f>IFERROR(IF(VLOOKUP($E183,'May 2016'!D182:Z681,3,FALSE)=G183,"-","Wrong PO"),"new")</f>
        <v>new</v>
      </c>
      <c r="CO183" s="32" t="str">
        <f>IF(CN183="wrong PO",(VLOOKUP($E183,'May 2016'!D182:Z681,3,FALSE)),"")</f>
        <v/>
      </c>
      <c r="CP183" s="29" t="str">
        <f>IFERROR(IF(VLOOKUP($E183,'Apr 2016'!$D$1:$Z$500,3,FALSE)=G183,"-","Wrong PO"),"new")</f>
        <v>-</v>
      </c>
      <c r="CQ183" s="32" t="str">
        <f>IF(CP183="wrong PO",(VLOOKUP($E183,'Apr 2016'!$D$1:$Z$500,3,FALSE)),"")</f>
        <v/>
      </c>
      <c r="CR183" s="32" t="str">
        <f>IFERROR(IF(VLOOKUP($E183,'Mar 2016'!$D$1:$Z$500,3,FALSE)=G183,"-","Wrong PO"),"new")</f>
        <v>-</v>
      </c>
      <c r="CS183" s="32" t="str">
        <f>IF(CP183="wrong PO",(VLOOKUP($E183,'Mar 2016'!$D$1:$Z$500,3,FALSE)),"")</f>
        <v/>
      </c>
      <c r="CT183" s="32" t="str">
        <f>IFERROR(IF(VLOOKUP($E183,'Feb 2016'!$D$1:$Z$500,3,FALSE)=G183,"-","Wrong PO"),"new")</f>
        <v>-</v>
      </c>
      <c r="CU183" s="32" t="str">
        <f>IF(CP183="wrong PO",(VLOOKUP($E183,'Feb 2016'!$D$1:$Z$500,3,FALSE)),"")</f>
        <v/>
      </c>
      <c r="CV183" s="29" t="str">
        <f>IFERROR(IF(VLOOKUP($E183,'Jan 2016'!$D$1:$Z$500,3,FALSE)=G183,"-","Wrong PO"),"new")</f>
        <v>-</v>
      </c>
      <c r="CW183" s="32" t="str">
        <f>IF(CV183="wrong PO",(VLOOKUP($E183,'Jan 2016'!$D$1:$Z$500,3,FALSE)),"")</f>
        <v/>
      </c>
      <c r="CX183" s="29" t="str">
        <f>IFERROR(IF(VLOOKUP($E183,'Dec 2015'!$D$1:$Z$500,3,FALSE)=G183,"-","Wrong PO"),"new")</f>
        <v>-</v>
      </c>
      <c r="CY183" s="32" t="str">
        <f>IF(CX183="wrong PO",(VLOOKUP($E183,'Dec 2015'!$D$1:$Z$500,3,FALSE)),"")</f>
        <v/>
      </c>
      <c r="CZ183" s="29" t="str">
        <f>IFERROR(IF(VLOOKUP($E183,'Nov 2015'!$D$1:$Z$500,3,FALSE)=G183,"-","Wrong PO"),"new")</f>
        <v>new</v>
      </c>
      <c r="DA183" s="32" t="str">
        <f>IF(CZ183="wrong PO",(VLOOKUP($E183,'Nov 2015'!$D$1:$Z$500,3,FALSE)),"")</f>
        <v/>
      </c>
      <c r="DB183" s="29" t="str">
        <f>IFERROR(IF(VLOOKUP($E183,'Oct 2015'!$D$1:$Z$500,3,FALSE)=G183,"-","Wrong PO"),"new")</f>
        <v>new</v>
      </c>
      <c r="DC183" s="32" t="str">
        <f>IF(DB183="wrong PO",(VLOOKUP($E183,'Oct 2015'!$D$1:$Z$500,3,FALSE)),"")</f>
        <v/>
      </c>
      <c r="DD183" s="29" t="str">
        <f>IFERROR(IF(VLOOKUP($E183,'Sep 2015'!$D$1:$Z$500,3,FALSE)=G183,"-","Wrong PO"),"new")</f>
        <v>new</v>
      </c>
      <c r="DE183" s="32" t="str">
        <f>IF(DD183="wrong PO",(VLOOKUP($E183,'Sep 2015'!$D$1:$Z$500,3,FALSE)),"")</f>
        <v/>
      </c>
    </row>
    <row r="184" spans="1:109">
      <c r="A184" s="115">
        <v>183</v>
      </c>
      <c r="B184" s="2" t="s">
        <v>841</v>
      </c>
      <c r="C184" s="2" t="s">
        <v>510</v>
      </c>
      <c r="D184" s="2" t="s">
        <v>56</v>
      </c>
      <c r="E184" s="2" t="s">
        <v>204</v>
      </c>
      <c r="F184" s="2" t="s">
        <v>371</v>
      </c>
      <c r="G184" s="21" t="s">
        <v>205</v>
      </c>
      <c r="H184" s="21" t="str">
        <f>IFERROR(VLOOKUP($E184,'Wayne Master'!$B$1:$C$315,2,FALSE),"not on master")</f>
        <v>P0771792</v>
      </c>
      <c r="I184" s="11" t="s">
        <v>2057</v>
      </c>
      <c r="J184" s="3">
        <v>42198</v>
      </c>
      <c r="K184" s="2" t="s">
        <v>28</v>
      </c>
      <c r="L184" s="2" t="s">
        <v>373</v>
      </c>
      <c r="M184" s="2" t="s">
        <v>30</v>
      </c>
      <c r="N184" s="2" t="s">
        <v>31</v>
      </c>
      <c r="O184" s="2" t="s">
        <v>32</v>
      </c>
      <c r="P184" s="4">
        <v>4268</v>
      </c>
      <c r="Q184" s="4">
        <v>4285</v>
      </c>
      <c r="R184" s="4">
        <v>17</v>
      </c>
      <c r="S184" s="5">
        <v>0.28999999999999998</v>
      </c>
      <c r="T184" s="4">
        <v>0</v>
      </c>
      <c r="U184" s="4">
        <v>0</v>
      </c>
      <c r="V184" s="4">
        <v>0</v>
      </c>
      <c r="W184" s="5">
        <v>0</v>
      </c>
      <c r="X184" s="5">
        <v>0</v>
      </c>
      <c r="Y184" s="14">
        <v>0.28999999999999998</v>
      </c>
      <c r="Z184" s="14">
        <v>0</v>
      </c>
      <c r="AA184" s="14">
        <v>0.28999999999999998</v>
      </c>
      <c r="AB184" s="4">
        <v>24580</v>
      </c>
      <c r="AC184" s="55"/>
      <c r="AD184" s="59">
        <f t="shared" si="12"/>
        <v>72.38</v>
      </c>
      <c r="AE184" s="59">
        <f t="shared" si="13"/>
        <v>72.416499999999999</v>
      </c>
      <c r="AF184" s="102">
        <f>IFERROR(IFERROR(VLOOKUP($G184,'FPO034'!$J$9:$Q$196,7,FALSE),(VLOOKUP($H184,'FPO034'!$J$9:$Q$196,7,FALSE))),"No PO")</f>
        <v>2028</v>
      </c>
      <c r="AG184" s="102">
        <f>IFERROR(IFERROR(VLOOKUP($G184,'FPO034'!$J$9:$Q$196,8,FALSE),(VLOOKUP($H184,'FPO034'!$J$9:$Q$196,8,FALSE))),"No PO")</f>
        <v>0</v>
      </c>
      <c r="AH184" s="102" t="str">
        <f t="shared" si="14"/>
        <v>--</v>
      </c>
      <c r="AI184" s="59">
        <f>IFERROR(VLOOKUP($E184,'Rev2 Aug 16'!$D$1:$Z$300,22,FALSE),"-")</f>
        <v>0.28999999999999998</v>
      </c>
      <c r="AJ184" s="59" t="str">
        <f>IFERROR(VLOOKUP($E184,'Rev2 Aug 16'!$D$1:$Z$300,5,FALSE),"-")</f>
        <v>WAY2001H6BC</v>
      </c>
      <c r="AK184" s="59" t="str">
        <f>IFERROR(VLOOKUP(AJ184,'Paid Invoices'!$F$6:$I$381,3,FALSE),"")</f>
        <v/>
      </c>
      <c r="AL184" s="59" t="str">
        <f>IFERROR(VLOOKUP(AJ184,'Open Invoices'!$D$1:$E$3000,2,FALSE),"")</f>
        <v/>
      </c>
      <c r="AM184" s="59">
        <f>IFERROR(VLOOKUP($E184,'Rev2 July 16'!$D$1:$Z$300,22,FALSE),"-")</f>
        <v>1.25</v>
      </c>
      <c r="AN184" s="59" t="str">
        <f>IFERROR(VLOOKUP($E184,'Rev2 July 16'!$D$1:$Z$300,5,FALSE),"-")</f>
        <v>WAY2001G6BE</v>
      </c>
      <c r="AO184" s="59" t="str">
        <f>IFERROR(VLOOKUP(AN184,'Paid Invoices'!$F$6:$I$381,3,FALSE),"")</f>
        <v/>
      </c>
      <c r="AP184" s="59" t="str">
        <f>IFERROR(VLOOKUP(AN184,'Open Invoices'!$D$1:$E$3000,2,FALSE),"")</f>
        <v/>
      </c>
      <c r="AQ184" s="59">
        <f>IFERROR(VLOOKUP($E184,'Rev June 16'!$D$1:$Z$300,22,FALSE),"-")</f>
        <v>4.16</v>
      </c>
      <c r="AR184" s="59" t="str">
        <f>IFERROR(VLOOKUP($E184,'Rev June 16'!$D$1:$Z$300,4,FALSE),"-")</f>
        <v>WAY2001F6BC</v>
      </c>
      <c r="AS184" s="59" t="str">
        <f>IFERROR(VLOOKUP(AR184,'Paid Invoices'!$F$6:$I$381,3,FALSE),"")</f>
        <v/>
      </c>
      <c r="AT184" s="59" t="str">
        <f>IFERROR(VLOOKUP(AR184,'Open Invoices'!$D$1:$E$3000,2,FALSE),"")</f>
        <v/>
      </c>
      <c r="AU184" s="59">
        <f>IFERROR(VLOOKUP($E184,'May 2016'!$D$1:$Z$300,22,FALSE),"-")</f>
        <v>3.09</v>
      </c>
      <c r="AV184" s="59" t="str">
        <f>IFERROR(VLOOKUP($E184,'May 2016'!$D$1:$Z$300,4,FALSE),"-")</f>
        <v>WAY2001E6BB</v>
      </c>
      <c r="AW184" s="59" t="str">
        <f>IFERROR(VLOOKUP(AV184,'Paid Invoices'!$F$6:$I$381,3,FALSE),"")</f>
        <v/>
      </c>
      <c r="AX184" s="59" t="str">
        <f>IFERROR(VLOOKUP(AV184,'Open Invoices'!$D$1:$E$3000,2,FALSE),"")</f>
        <v/>
      </c>
      <c r="AY184" s="59">
        <f>IFERROR(VLOOKUP($E184,'Apr 2016'!$D$1:$Z$300,22,FALSE),"-")</f>
        <v>0.24</v>
      </c>
      <c r="AZ184" s="59" t="str">
        <f>IFERROR(VLOOKUP($E184,'Apr 2016'!$D$1:$Z$300,4,FALSE),"-")</f>
        <v>WAY2001D6BA</v>
      </c>
      <c r="BA184" s="59" t="str">
        <f>IFERROR(VLOOKUP(AZ184,'Paid Invoices'!$F$6:$I$381,3,FALSE),"")</f>
        <v/>
      </c>
      <c r="BB184" s="59" t="str">
        <f>IFERROR(VLOOKUP(AZ184,'Open Invoices'!$D$1:$E$3000,2,FALSE),"")</f>
        <v/>
      </c>
      <c r="BC184" s="59">
        <f>IFERROR(VLOOKUP($E184,'Mar 2016'!$D$1:$Z$300,22,FALSE),"-")</f>
        <v>0</v>
      </c>
      <c r="BD184" s="59" t="str">
        <f>IFERROR(VLOOKUP($E184,'Mar 2016'!$D$1:$Z$300,4,FALSE),"-")</f>
        <v>WAY2001C6A</v>
      </c>
      <c r="BE184" s="59" t="str">
        <f>IFERROR(VLOOKUP(BD184,'Paid Invoices'!$F$6:$I$381,3,FALSE),"")</f>
        <v/>
      </c>
      <c r="BF184" s="59" t="str">
        <f>IFERROR(VLOOKUP(BD184,'Open Invoices'!$D$1:$E$3000,2,FALSE),"")</f>
        <v/>
      </c>
      <c r="BG184" s="59" t="str">
        <f>IFERROR(VLOOKUP($E184,'Feb 2016'!$D$1:$Z$300,22,FALSE),"-")</f>
        <v>-</v>
      </c>
      <c r="BH184" s="59" t="str">
        <f>IFERROR(VLOOKUP($E184,'Feb 2016'!$D$1:$Z$300,4,FALSE),"-")</f>
        <v>-</v>
      </c>
      <c r="BI184" s="59" t="str">
        <f>IFERROR(VLOOKUP(BH184,'Paid Invoices'!$F$6:$I$381,3,FALSE),"")</f>
        <v/>
      </c>
      <c r="BJ184" s="59" t="str">
        <f>IFERROR(VLOOKUP(BH184,'Open Invoices'!$D$1:$E$3000,2,FALSE),"")</f>
        <v/>
      </c>
      <c r="BK184" s="59">
        <f>IFERROR(VLOOKUP($E184,'Jan 2016'!$D$1:$Z$300,22,FALSE),"-")</f>
        <v>0</v>
      </c>
      <c r="BL184" s="59" t="str">
        <f>IFERROR(VLOOKUP($E184,'Jan 2016'!$D$1:$Z$300,4,FALSE),"-")</f>
        <v>WAY2001A6B</v>
      </c>
      <c r="BM184" s="59" t="str">
        <f>IFERROR(VLOOKUP(BL184,'Paid Invoices'!$F$6:$I$381,3,FALSE),"")</f>
        <v/>
      </c>
      <c r="BN184" s="59" t="str">
        <f>IFERROR(VLOOKUP(BL184,'Open Invoices'!$D$1:$E$3000,2,FALSE),"")</f>
        <v/>
      </c>
      <c r="BO184" s="59">
        <f>IFERROR(VLOOKUP($E184,'Dec 2015'!$D$1:$Z$300,22,FALSE),"-")</f>
        <v>6.74</v>
      </c>
      <c r="BP184" s="59" t="str">
        <f>IFERROR(VLOOKUP($E184,'Dec 2015'!$D$1:$Z$300,4,FALSE),"-")</f>
        <v>WAY2001L5AA</v>
      </c>
      <c r="BQ184" s="59" t="str">
        <f>IFERROR(VLOOKUP(BP184,'Paid Invoices'!$F$6:$I$381,3,FALSE),"")</f>
        <v/>
      </c>
      <c r="BR184" s="59" t="str">
        <f>IFERROR(VLOOKUP(BP184,'Open Invoices'!$D$1:$E$3000,2,FALSE),"")</f>
        <v/>
      </c>
      <c r="BS184" s="59">
        <f>IFERROR(VLOOKUP($E184,'Nov 2015'!$D$1:$Z$300,22,FALSE),"-")</f>
        <v>14.8</v>
      </c>
      <c r="BT184" s="59" t="str">
        <f>IFERROR(VLOOKUP($E184,'Nov 2015'!$D$1:$Z$300,4,FALSE),"-")</f>
        <v>WAY2001K5AY</v>
      </c>
      <c r="BU184" s="59" t="str">
        <f>IFERROR(VLOOKUP(BT184,'Paid Invoices'!$F$6:$I$381,3,FALSE),"")</f>
        <v/>
      </c>
      <c r="BV184" s="59" t="str">
        <f>IFERROR(VLOOKUP(BT184,'Open Invoices'!$D$1:$E$3000,2,FALSE),"")</f>
        <v/>
      </c>
      <c r="BW184" s="59">
        <f>IFERROR(VLOOKUP($E184,'Oct 2015'!$D$1:$Z$300,22,FALSE),"-")</f>
        <v>41.81</v>
      </c>
      <c r="BX184" s="59" t="str">
        <f>IFERROR(VLOOKUP($E184,'Oct 2015'!$D$1:$Z$300,4,FALSE),"-")</f>
        <v>WAY2001J5BA</v>
      </c>
      <c r="BY184" s="59" t="str">
        <f>IFERROR(VLOOKUP(BX184,'Paid Invoices'!$F$6:$I$381,3,FALSE),"")</f>
        <v/>
      </c>
      <c r="BZ184" s="59" t="str">
        <f>IFERROR(VLOOKUP(BX184,'Open Invoices'!$D$1:$E$3000,2,FALSE),"")</f>
        <v/>
      </c>
      <c r="CA184" s="59" t="str">
        <f>IFERROR(VLOOKUP($E184,'Sep 2015'!$D$1:$Z$300,22,FALSE),"-")</f>
        <v>-</v>
      </c>
      <c r="CB184" s="59" t="str">
        <f>IFERROR(VLOOKUP($E184,'Sep 2015'!$D$1:$Z$300,4,FALSE),"-")</f>
        <v>-</v>
      </c>
      <c r="CC184" s="59" t="str">
        <f>IFERROR(VLOOKUP(CB184,'Paid Invoices'!$F$6:$I$381,3,FALSE),"")</f>
        <v/>
      </c>
      <c r="CD184" s="59" t="str">
        <f>IFERROR(VLOOKUP(CB184,'Open Invoices'!$D$1:$E$3000,2,FALSE),"")</f>
        <v/>
      </c>
      <c r="CE184" s="52"/>
      <c r="CF184" s="52" t="s">
        <v>2115</v>
      </c>
      <c r="CG184" s="49" t="str">
        <f>IFERROR(IFERROR(VLOOKUP($E184,'Asset Group  All Assets'!$B$1:$C$500,2,FALSE),(VLOOKUP($E184,'Missing-WSU-POs'!$B$1:$D$500,3,FALSE))),"?")</f>
        <v>P0771792</v>
      </c>
      <c r="CH184" s="31" t="str">
        <f t="shared" si="11"/>
        <v>P0771792</v>
      </c>
      <c r="CI184" s="31" t="str">
        <f t="shared" si="15"/>
        <v/>
      </c>
      <c r="CJ184" s="29" t="str">
        <f>IFERROR(IF(VLOOKUP($E184,'Org July 2016 '!$D$1:$Z$500,3,FALSE)=G184,"-","Wrong PO"),"new")</f>
        <v>Wrong PO</v>
      </c>
      <c r="CK184" s="32">
        <f>IF(CJ184="wrong PO",(VLOOKUP($E184,'Org July 2016 '!$D$1:$Z$500,3,FALSE)),"")</f>
        <v>0</v>
      </c>
      <c r="CL184" s="29" t="str">
        <f>IFERROR(IF(VLOOKUP($E184,'Org June 2016 '!$D$1:$Z$500,3,FALSE)=G184,"-","Wrong PO"),"new")</f>
        <v>Wrong PO</v>
      </c>
      <c r="CM184" s="32">
        <f>IF(CL184="wrong PO",(VLOOKUP($E184,'Org June 2016 '!$D$1:$Z$500,3,FALSE)),"")</f>
        <v>0</v>
      </c>
      <c r="CN184" s="29" t="str">
        <f>IFERROR(IF(VLOOKUP($E184,'May 2016'!D183:Z682,3,FALSE)=G184,"-","Wrong PO"),"new")</f>
        <v>new</v>
      </c>
      <c r="CO184" s="32" t="str">
        <f>IF(CN184="wrong PO",(VLOOKUP($E184,'May 2016'!D183:Z682,3,FALSE)),"")</f>
        <v/>
      </c>
      <c r="CP184" s="29" t="str">
        <f>IFERROR(IF(VLOOKUP($E184,'Apr 2016'!$D$1:$Z$500,3,FALSE)=G184,"-","Wrong PO"),"new")</f>
        <v>-</v>
      </c>
      <c r="CQ184" s="32" t="str">
        <f>IF(CP184="wrong PO",(VLOOKUP($E184,'Apr 2016'!$D$1:$Z$500,3,FALSE)),"")</f>
        <v/>
      </c>
      <c r="CR184" s="32" t="str">
        <f>IFERROR(IF(VLOOKUP($E184,'Mar 2016'!$D$1:$Z$500,3,FALSE)=G184,"-","Wrong PO"),"new")</f>
        <v>-</v>
      </c>
      <c r="CS184" s="32" t="str">
        <f>IF(CP184="wrong PO",(VLOOKUP($E184,'Mar 2016'!$D$1:$Z$500,3,FALSE)),"")</f>
        <v/>
      </c>
      <c r="CT184" s="32" t="str">
        <f>IFERROR(IF(VLOOKUP($E184,'Feb 2016'!$D$1:$Z$500,3,FALSE)=G184,"-","Wrong PO"),"new")</f>
        <v>new</v>
      </c>
      <c r="CU184" s="32" t="str">
        <f>IF(CP184="wrong PO",(VLOOKUP($E184,'Feb 2016'!$D$1:$Z$500,3,FALSE)),"")</f>
        <v/>
      </c>
      <c r="CV184" s="29" t="str">
        <f>IFERROR(IF(VLOOKUP($E184,'Jan 2016'!$D$1:$Z$500,3,FALSE)=G184,"-","Wrong PO"),"new")</f>
        <v>-</v>
      </c>
      <c r="CW184" s="32" t="str">
        <f>IF(CV184="wrong PO",(VLOOKUP($E184,'Jan 2016'!$D$1:$Z$500,3,FALSE)),"")</f>
        <v/>
      </c>
      <c r="CX184" s="29" t="str">
        <f>IFERROR(IF(VLOOKUP($E184,'Dec 2015'!$D$1:$Z$500,3,FALSE)=G184,"-","Wrong PO"),"new")</f>
        <v>-</v>
      </c>
      <c r="CY184" s="32" t="str">
        <f>IF(CX184="wrong PO",(VLOOKUP($E184,'Dec 2015'!$D$1:$Z$500,3,FALSE)),"")</f>
        <v/>
      </c>
      <c r="CZ184" s="29" t="str">
        <f>IFERROR(IF(VLOOKUP($E184,'Nov 2015'!$D$1:$Z$500,3,FALSE)=G184,"-","Wrong PO"),"new")</f>
        <v>-</v>
      </c>
      <c r="DA184" s="32" t="str">
        <f>IF(CZ184="wrong PO",(VLOOKUP($E184,'Nov 2015'!$D$1:$Z$500,3,FALSE)),"")</f>
        <v/>
      </c>
      <c r="DB184" s="29" t="str">
        <f>IFERROR(IF(VLOOKUP($E184,'Oct 2015'!$D$1:$Z$500,3,FALSE)=G184,"-","Wrong PO"),"new")</f>
        <v>-</v>
      </c>
      <c r="DC184" s="32" t="str">
        <f>IF(DB184="wrong PO",(VLOOKUP($E184,'Oct 2015'!$D$1:$Z$500,3,FALSE)),"")</f>
        <v/>
      </c>
      <c r="DD184" s="29" t="str">
        <f>IFERROR(IF(VLOOKUP($E184,'Sep 2015'!$D$1:$Z$500,3,FALSE)=G184,"-","Wrong PO"),"new")</f>
        <v>new</v>
      </c>
      <c r="DE184" s="32" t="str">
        <f>IF(DD184="wrong PO",(VLOOKUP($E184,'Sep 2015'!$D$1:$Z$500,3,FALSE)),"")</f>
        <v/>
      </c>
    </row>
    <row r="185" spans="1:109">
      <c r="A185" s="115">
        <v>184</v>
      </c>
      <c r="B185" s="2" t="s">
        <v>841</v>
      </c>
      <c r="C185" s="2" t="s">
        <v>510</v>
      </c>
      <c r="D185" s="2" t="s">
        <v>56</v>
      </c>
      <c r="E185" s="2" t="s">
        <v>206</v>
      </c>
      <c r="F185" s="2" t="s">
        <v>371</v>
      </c>
      <c r="G185" s="21" t="s">
        <v>205</v>
      </c>
      <c r="H185" s="21" t="str">
        <f>IFERROR(VLOOKUP($E185,'Wayne Master'!$B$1:$C$315,2,FALSE),"not on master")</f>
        <v>P0771792</v>
      </c>
      <c r="I185" s="11" t="s">
        <v>2057</v>
      </c>
      <c r="J185" s="3">
        <v>42199</v>
      </c>
      <c r="K185" s="2" t="s">
        <v>28</v>
      </c>
      <c r="L185" s="2" t="s">
        <v>373</v>
      </c>
      <c r="M185" s="2" t="s">
        <v>30</v>
      </c>
      <c r="N185" s="2" t="s">
        <v>31</v>
      </c>
      <c r="O185" s="2" t="s">
        <v>32</v>
      </c>
      <c r="P185" s="4">
        <v>16708</v>
      </c>
      <c r="Q185" s="4">
        <v>16708</v>
      </c>
      <c r="R185" s="4">
        <v>0</v>
      </c>
      <c r="S185" s="5">
        <v>0</v>
      </c>
      <c r="T185" s="4">
        <v>0</v>
      </c>
      <c r="U185" s="4">
        <v>0</v>
      </c>
      <c r="V185" s="4">
        <v>0</v>
      </c>
      <c r="W185" s="5">
        <v>0</v>
      </c>
      <c r="X185" s="5">
        <v>0</v>
      </c>
      <c r="Y185" s="14">
        <v>0</v>
      </c>
      <c r="Z185" s="14">
        <v>0</v>
      </c>
      <c r="AA185" s="14">
        <v>0</v>
      </c>
      <c r="AB185" s="4">
        <v>24580</v>
      </c>
      <c r="AC185" s="55"/>
      <c r="AD185" s="59">
        <f t="shared" si="12"/>
        <v>282.27</v>
      </c>
      <c r="AE185" s="59">
        <f t="shared" si="13"/>
        <v>282.36519999999996</v>
      </c>
      <c r="AF185" s="102">
        <f>IFERROR(IFERROR(VLOOKUP($G185,'FPO034'!$J$9:$Q$196,7,FALSE),(VLOOKUP($H185,'FPO034'!$J$9:$Q$196,7,FALSE))),"No PO")</f>
        <v>2028</v>
      </c>
      <c r="AG185" s="102">
        <f>IFERROR(IFERROR(VLOOKUP($G185,'FPO034'!$J$9:$Q$196,8,FALSE),(VLOOKUP($H185,'FPO034'!$J$9:$Q$196,8,FALSE))),"No PO")</f>
        <v>0</v>
      </c>
      <c r="AH185" s="102" t="str">
        <f t="shared" si="14"/>
        <v>--</v>
      </c>
      <c r="AI185" s="59" t="str">
        <f>IFERROR(VLOOKUP($E185,'Rev2 Aug 16'!$D$1:$Z$300,22,FALSE),"-")</f>
        <v>-</v>
      </c>
      <c r="AJ185" s="59" t="str">
        <f>IFERROR(VLOOKUP($E185,'Rev2 Aug 16'!$D$1:$Z$300,5,FALSE),"-")</f>
        <v>-</v>
      </c>
      <c r="AK185" s="59" t="str">
        <f>IFERROR(VLOOKUP(AJ185,'Paid Invoices'!$F$6:$I$381,3,FALSE),"")</f>
        <v/>
      </c>
      <c r="AL185" s="59" t="str">
        <f>IFERROR(VLOOKUP(AJ185,'Open Invoices'!$D$1:$E$3000,2,FALSE),"")</f>
        <v/>
      </c>
      <c r="AM185" s="59">
        <f>IFERROR(VLOOKUP($E185,'Rev2 July 16'!$D$1:$Z$300,22,FALSE),"-")</f>
        <v>0.63</v>
      </c>
      <c r="AN185" s="59" t="str">
        <f>IFERROR(VLOOKUP($E185,'Rev2 July 16'!$D$1:$Z$300,5,FALSE),"-")</f>
        <v>WAY2001G6BE</v>
      </c>
      <c r="AO185" s="59" t="str">
        <f>IFERROR(VLOOKUP(AN185,'Paid Invoices'!$F$6:$I$381,3,FALSE),"")</f>
        <v/>
      </c>
      <c r="AP185" s="59" t="str">
        <f>IFERROR(VLOOKUP(AN185,'Open Invoices'!$D$1:$E$3000,2,FALSE),"")</f>
        <v/>
      </c>
      <c r="AQ185" s="59">
        <f>IFERROR(VLOOKUP($E185,'Rev June 16'!$D$1:$Z$300,22,FALSE),"-")</f>
        <v>0</v>
      </c>
      <c r="AR185" s="59" t="str">
        <f>IFERROR(VLOOKUP($E185,'Rev June 16'!$D$1:$Z$300,4,FALSE),"-")</f>
        <v>WAY2001F6BC</v>
      </c>
      <c r="AS185" s="59" t="str">
        <f>IFERROR(VLOOKUP(AR185,'Paid Invoices'!$F$6:$I$381,3,FALSE),"")</f>
        <v/>
      </c>
      <c r="AT185" s="59" t="str">
        <f>IFERROR(VLOOKUP(AR185,'Open Invoices'!$D$1:$E$3000,2,FALSE),"")</f>
        <v/>
      </c>
      <c r="AU185" s="59" t="str">
        <f>IFERROR(VLOOKUP($E185,'May 2016'!$D$1:$Z$300,22,FALSE),"-")</f>
        <v>-</v>
      </c>
      <c r="AV185" s="59" t="str">
        <f>IFERROR(VLOOKUP($E185,'May 2016'!$D$1:$Z$300,4,FALSE),"-")</f>
        <v>-</v>
      </c>
      <c r="AW185" s="59" t="str">
        <f>IFERROR(VLOOKUP(AV185,'Paid Invoices'!$F$6:$I$381,3,FALSE),"")</f>
        <v/>
      </c>
      <c r="AX185" s="59" t="str">
        <f>IFERROR(VLOOKUP(AV185,'Open Invoices'!$D$1:$E$3000,2,FALSE),"")</f>
        <v/>
      </c>
      <c r="AY185" s="59" t="str">
        <f>IFERROR(VLOOKUP($E185,'Apr 2016'!$D$1:$Z$300,22,FALSE),"-")</f>
        <v>-</v>
      </c>
      <c r="AZ185" s="59" t="str">
        <f>IFERROR(VLOOKUP($E185,'Apr 2016'!$D$1:$Z$300,4,FALSE),"-")</f>
        <v>-</v>
      </c>
      <c r="BA185" s="59" t="str">
        <f>IFERROR(VLOOKUP(AZ185,'Paid Invoices'!$F$6:$I$381,3,FALSE),"")</f>
        <v/>
      </c>
      <c r="BB185" s="59" t="str">
        <f>IFERROR(VLOOKUP(AZ185,'Open Invoices'!$D$1:$E$3000,2,FALSE),"")</f>
        <v/>
      </c>
      <c r="BC185" s="59">
        <f>IFERROR(VLOOKUP($E185,'Mar 2016'!$D$1:$Z$300,22,FALSE),"-")</f>
        <v>0</v>
      </c>
      <c r="BD185" s="59" t="str">
        <f>IFERROR(VLOOKUP($E185,'Mar 2016'!$D$1:$Z$300,4,FALSE),"-")</f>
        <v>WAY2001C6A</v>
      </c>
      <c r="BE185" s="59" t="str">
        <f>IFERROR(VLOOKUP(BD185,'Paid Invoices'!$F$6:$I$381,3,FALSE),"")</f>
        <v/>
      </c>
      <c r="BF185" s="59" t="str">
        <f>IFERROR(VLOOKUP(BD185,'Open Invoices'!$D$1:$E$3000,2,FALSE),"")</f>
        <v/>
      </c>
      <c r="BG185" s="59" t="str">
        <f>IFERROR(VLOOKUP($E185,'Feb 2016'!$D$1:$Z$300,22,FALSE),"-")</f>
        <v>-</v>
      </c>
      <c r="BH185" s="59" t="str">
        <f>IFERROR(VLOOKUP($E185,'Feb 2016'!$D$1:$Z$300,4,FALSE),"-")</f>
        <v>-</v>
      </c>
      <c r="BI185" s="59" t="str">
        <f>IFERROR(VLOOKUP(BH185,'Paid Invoices'!$F$6:$I$381,3,FALSE),"")</f>
        <v/>
      </c>
      <c r="BJ185" s="59" t="str">
        <f>IFERROR(VLOOKUP(BH185,'Open Invoices'!$D$1:$E$3000,2,FALSE),"")</f>
        <v/>
      </c>
      <c r="BK185" s="59">
        <f>IFERROR(VLOOKUP($E185,'Jan 2016'!$D$1:$Z$300,22,FALSE),"-")</f>
        <v>0</v>
      </c>
      <c r="BL185" s="59" t="str">
        <f>IFERROR(VLOOKUP($E185,'Jan 2016'!$D$1:$Z$300,4,FALSE),"-")</f>
        <v>WAY2001A6B</v>
      </c>
      <c r="BM185" s="59" t="str">
        <f>IFERROR(VLOOKUP(BL185,'Paid Invoices'!$F$6:$I$381,3,FALSE),"")</f>
        <v/>
      </c>
      <c r="BN185" s="59" t="str">
        <f>IFERROR(VLOOKUP(BL185,'Open Invoices'!$D$1:$E$3000,2,FALSE),"")</f>
        <v/>
      </c>
      <c r="BO185" s="59">
        <f>IFERROR(VLOOKUP($E185,'Dec 2015'!$D$1:$Z$300,22,FALSE),"-")</f>
        <v>18.05</v>
      </c>
      <c r="BP185" s="59" t="str">
        <f>IFERROR(VLOOKUP($E185,'Dec 2015'!$D$1:$Z$300,4,FALSE),"-")</f>
        <v>WAY2001L5AA</v>
      </c>
      <c r="BQ185" s="59" t="str">
        <f>IFERROR(VLOOKUP(BP185,'Paid Invoices'!$F$6:$I$381,3,FALSE),"")</f>
        <v/>
      </c>
      <c r="BR185" s="59" t="str">
        <f>IFERROR(VLOOKUP(BP185,'Open Invoices'!$D$1:$E$3000,2,FALSE),"")</f>
        <v/>
      </c>
      <c r="BS185" s="59">
        <f>IFERROR(VLOOKUP($E185,'Nov 2015'!$D$1:$Z$300,22,FALSE),"-")</f>
        <v>71.89</v>
      </c>
      <c r="BT185" s="59" t="str">
        <f>IFERROR(VLOOKUP($E185,'Nov 2015'!$D$1:$Z$300,4,FALSE),"-")</f>
        <v>WAY2001K5AY</v>
      </c>
      <c r="BU185" s="59" t="str">
        <f>IFERROR(VLOOKUP(BT185,'Paid Invoices'!$F$6:$I$381,3,FALSE),"")</f>
        <v/>
      </c>
      <c r="BV185" s="59" t="str">
        <f>IFERROR(VLOOKUP(BT185,'Open Invoices'!$D$1:$E$3000,2,FALSE),"")</f>
        <v/>
      </c>
      <c r="BW185" s="59">
        <f>IFERROR(VLOOKUP($E185,'Oct 2015'!$D$1:$Z$300,22,FALSE),"-")</f>
        <v>191.7</v>
      </c>
      <c r="BX185" s="59" t="str">
        <f>IFERROR(VLOOKUP($E185,'Oct 2015'!$D$1:$Z$300,4,FALSE),"-")</f>
        <v>WAY2001J5BA</v>
      </c>
      <c r="BY185" s="59" t="str">
        <f>IFERROR(VLOOKUP(BX185,'Paid Invoices'!$F$6:$I$381,3,FALSE),"")</f>
        <v/>
      </c>
      <c r="BZ185" s="59" t="str">
        <f>IFERROR(VLOOKUP(BX185,'Open Invoices'!$D$1:$E$3000,2,FALSE),"")</f>
        <v/>
      </c>
      <c r="CA185" s="59" t="str">
        <f>IFERROR(VLOOKUP($E185,'Sep 2015'!$D$1:$Z$300,22,FALSE),"-")</f>
        <v>-</v>
      </c>
      <c r="CB185" s="59" t="str">
        <f>IFERROR(VLOOKUP($E185,'Sep 2015'!$D$1:$Z$300,4,FALSE),"-")</f>
        <v>-</v>
      </c>
      <c r="CC185" s="59" t="str">
        <f>IFERROR(VLOOKUP(CB185,'Paid Invoices'!$F$6:$I$381,3,FALSE),"")</f>
        <v/>
      </c>
      <c r="CD185" s="59" t="str">
        <f>IFERROR(VLOOKUP(CB185,'Open Invoices'!$D$1:$E$3000,2,FALSE),"")</f>
        <v/>
      </c>
      <c r="CE185" s="52"/>
      <c r="CF185" s="52" t="s">
        <v>2115</v>
      </c>
      <c r="CG185" s="49" t="str">
        <f>IFERROR(IFERROR(VLOOKUP($E185,'Asset Group  All Assets'!$B$1:$C$500,2,FALSE),(VLOOKUP($E185,'Missing-WSU-POs'!$B$1:$D$500,3,FALSE))),"?")</f>
        <v>P0771792</v>
      </c>
      <c r="CH185" s="31" t="str">
        <f t="shared" si="11"/>
        <v>P0771792</v>
      </c>
      <c r="CI185" s="31" t="str">
        <f t="shared" si="15"/>
        <v/>
      </c>
      <c r="CJ185" s="29" t="str">
        <f>IFERROR(IF(VLOOKUP($E185,'Org July 2016 '!$D$1:$Z$500,3,FALSE)=G185,"-","Wrong PO"),"new")</f>
        <v>Wrong PO</v>
      </c>
      <c r="CK185" s="32">
        <f>IF(CJ185="wrong PO",(VLOOKUP($E185,'Org July 2016 '!$D$1:$Z$500,3,FALSE)),"")</f>
        <v>0</v>
      </c>
      <c r="CL185" s="29" t="str">
        <f>IFERROR(IF(VLOOKUP($E185,'Org June 2016 '!$D$1:$Z$500,3,FALSE)=G185,"-","Wrong PO"),"new")</f>
        <v>Wrong PO</v>
      </c>
      <c r="CM185" s="32">
        <f>IF(CL185="wrong PO",(VLOOKUP($E185,'Org June 2016 '!$D$1:$Z$500,3,FALSE)),"")</f>
        <v>0</v>
      </c>
      <c r="CN185" s="29" t="str">
        <f>IFERROR(IF(VLOOKUP($E185,'May 2016'!D184:Z683,3,FALSE)=G185,"-","Wrong PO"),"new")</f>
        <v>new</v>
      </c>
      <c r="CO185" s="32" t="str">
        <f>IF(CN185="wrong PO",(VLOOKUP($E185,'May 2016'!D184:Z683,3,FALSE)),"")</f>
        <v/>
      </c>
      <c r="CP185" s="29" t="str">
        <f>IFERROR(IF(VLOOKUP($E185,'Apr 2016'!$D$1:$Z$500,3,FALSE)=G185,"-","Wrong PO"),"new")</f>
        <v>new</v>
      </c>
      <c r="CQ185" s="32" t="str">
        <f>IF(CP185="wrong PO",(VLOOKUP($E185,'Apr 2016'!$D$1:$Z$500,3,FALSE)),"")</f>
        <v/>
      </c>
      <c r="CR185" s="32" t="str">
        <f>IFERROR(IF(VLOOKUP($E185,'Mar 2016'!$D$1:$Z$500,3,FALSE)=G185,"-","Wrong PO"),"new")</f>
        <v>-</v>
      </c>
      <c r="CS185" s="32" t="str">
        <f>IF(CP185="wrong PO",(VLOOKUP($E185,'Mar 2016'!$D$1:$Z$500,3,FALSE)),"")</f>
        <v/>
      </c>
      <c r="CT185" s="32" t="str">
        <f>IFERROR(IF(VLOOKUP($E185,'Feb 2016'!$D$1:$Z$500,3,FALSE)=G185,"-","Wrong PO"),"new")</f>
        <v>new</v>
      </c>
      <c r="CU185" s="32" t="str">
        <f>IF(CP185="wrong PO",(VLOOKUP($E185,'Feb 2016'!$D$1:$Z$500,3,FALSE)),"")</f>
        <v/>
      </c>
      <c r="CV185" s="29" t="str">
        <f>IFERROR(IF(VLOOKUP($E185,'Jan 2016'!$D$1:$Z$500,3,FALSE)=G185,"-","Wrong PO"),"new")</f>
        <v>-</v>
      </c>
      <c r="CW185" s="32" t="str">
        <f>IF(CV185="wrong PO",(VLOOKUP($E185,'Jan 2016'!$D$1:$Z$500,3,FALSE)),"")</f>
        <v/>
      </c>
      <c r="CX185" s="29" t="str">
        <f>IFERROR(IF(VLOOKUP($E185,'Dec 2015'!$D$1:$Z$500,3,FALSE)=G185,"-","Wrong PO"),"new")</f>
        <v>-</v>
      </c>
      <c r="CY185" s="32" t="str">
        <f>IF(CX185="wrong PO",(VLOOKUP($E185,'Dec 2015'!$D$1:$Z$500,3,FALSE)),"")</f>
        <v/>
      </c>
      <c r="CZ185" s="29" t="str">
        <f>IFERROR(IF(VLOOKUP($E185,'Nov 2015'!$D$1:$Z$500,3,FALSE)=G185,"-","Wrong PO"),"new")</f>
        <v>-</v>
      </c>
      <c r="DA185" s="32" t="str">
        <f>IF(CZ185="wrong PO",(VLOOKUP($E185,'Nov 2015'!$D$1:$Z$500,3,FALSE)),"")</f>
        <v/>
      </c>
      <c r="DB185" s="29" t="str">
        <f>IFERROR(IF(VLOOKUP($E185,'Oct 2015'!$D$1:$Z$500,3,FALSE)=G185,"-","Wrong PO"),"new")</f>
        <v>-</v>
      </c>
      <c r="DC185" s="32" t="str">
        <f>IF(DB185="wrong PO",(VLOOKUP($E185,'Oct 2015'!$D$1:$Z$500,3,FALSE)),"")</f>
        <v/>
      </c>
      <c r="DD185" s="29" t="str">
        <f>IFERROR(IF(VLOOKUP($E185,'Sep 2015'!$D$1:$Z$500,3,FALSE)=G185,"-","Wrong PO"),"new")</f>
        <v>new</v>
      </c>
      <c r="DE185" s="32" t="str">
        <f>IF(DD185="wrong PO",(VLOOKUP($E185,'Sep 2015'!$D$1:$Z$500,3,FALSE)),"")</f>
        <v/>
      </c>
    </row>
    <row r="186" spans="1:109">
      <c r="A186" s="115">
        <v>185</v>
      </c>
      <c r="B186" s="2" t="s">
        <v>841</v>
      </c>
      <c r="C186" s="2" t="s">
        <v>510</v>
      </c>
      <c r="D186" s="2" t="s">
        <v>48</v>
      </c>
      <c r="E186" s="2" t="s">
        <v>169</v>
      </c>
      <c r="F186" s="2" t="s">
        <v>555</v>
      </c>
      <c r="G186" s="21" t="s">
        <v>170</v>
      </c>
      <c r="H186" s="21" t="str">
        <f>IFERROR(VLOOKUP($E186,'Wayne Master'!$B$1:$C$315,2,FALSE),"not on master")</f>
        <v>P0771802</v>
      </c>
      <c r="I186" s="11" t="s">
        <v>2056</v>
      </c>
      <c r="J186" s="3">
        <v>42390</v>
      </c>
      <c r="K186" s="2" t="s">
        <v>39</v>
      </c>
      <c r="L186" s="2" t="s">
        <v>556</v>
      </c>
      <c r="M186" s="2" t="s">
        <v>30</v>
      </c>
      <c r="N186" s="2" t="s">
        <v>31</v>
      </c>
      <c r="O186" s="2" t="s">
        <v>32</v>
      </c>
      <c r="P186" s="4">
        <v>5136</v>
      </c>
      <c r="Q186" s="4">
        <v>5812</v>
      </c>
      <c r="R186" s="4">
        <v>676</v>
      </c>
      <c r="S186" s="5">
        <v>11.42</v>
      </c>
      <c r="T186" s="4">
        <v>0</v>
      </c>
      <c r="U186" s="4">
        <v>0</v>
      </c>
      <c r="V186" s="4">
        <v>0</v>
      </c>
      <c r="W186" s="5">
        <v>0</v>
      </c>
      <c r="X186" s="5">
        <v>0</v>
      </c>
      <c r="Y186" s="14">
        <v>11.42</v>
      </c>
      <c r="Z186" s="14">
        <v>0</v>
      </c>
      <c r="AA186" s="14">
        <v>11.42</v>
      </c>
      <c r="AB186" s="4">
        <v>24580</v>
      </c>
      <c r="AC186" s="55"/>
      <c r="AD186" s="59">
        <f t="shared" si="12"/>
        <v>98.190000000000012</v>
      </c>
      <c r="AE186" s="59">
        <f t="shared" si="13"/>
        <v>98.222799999999992</v>
      </c>
      <c r="AF186" s="102">
        <f>IFERROR(IFERROR(VLOOKUP($G186,'FPO034'!$J$9:$Q$196,7,FALSE),(VLOOKUP($H186,'FPO034'!$J$9:$Q$196,7,FALSE))),"No PO")</f>
        <v>8814.48</v>
      </c>
      <c r="AG186" s="102">
        <f>IFERROR(IFERROR(VLOOKUP($G186,'FPO034'!$J$9:$Q$196,8,FALSE),(VLOOKUP($H186,'FPO034'!$J$9:$Q$196,8,FALSE))),"No PO")</f>
        <v>0</v>
      </c>
      <c r="AH186" s="102" t="str">
        <f t="shared" si="14"/>
        <v>--</v>
      </c>
      <c r="AI186" s="59">
        <f>IFERROR(VLOOKUP($E186,'Rev2 Aug 16'!$D$1:$Z$300,22,FALSE),"-")</f>
        <v>11.42</v>
      </c>
      <c r="AJ186" s="59" t="str">
        <f>IFERROR(VLOOKUP($E186,'Rev2 Aug 16'!$D$1:$Z$300,5,FALSE),"-")</f>
        <v>WAY2001H6BD</v>
      </c>
      <c r="AK186" s="59" t="str">
        <f>IFERROR(VLOOKUP(AJ186,'Paid Invoices'!$F$6:$I$381,3,FALSE),"")</f>
        <v/>
      </c>
      <c r="AL186" s="59" t="str">
        <f>IFERROR(VLOOKUP(AJ186,'Open Invoices'!$D$1:$E$3000,2,FALSE),"")</f>
        <v/>
      </c>
      <c r="AM186" s="59">
        <f>IFERROR(VLOOKUP($E186,'Rev2 July 16'!$D$1:$Z$300,22,FALSE),"-")</f>
        <v>19.72</v>
      </c>
      <c r="AN186" s="59" t="str">
        <f>IFERROR(VLOOKUP($E186,'Rev2 July 16'!$D$1:$Z$300,5,FALSE),"-")</f>
        <v>WAY2001G6BF</v>
      </c>
      <c r="AO186" s="59" t="str">
        <f>IFERROR(VLOOKUP(AN186,'Paid Invoices'!$F$6:$I$381,3,FALSE),"")</f>
        <v/>
      </c>
      <c r="AP186" s="59" t="str">
        <f>IFERROR(VLOOKUP(AN186,'Open Invoices'!$D$1:$E$3000,2,FALSE),"")</f>
        <v/>
      </c>
      <c r="AQ186" s="59">
        <f>IFERROR(VLOOKUP($E186,'Rev June 16'!$D$1:$Z$300,22,FALSE),"-")</f>
        <v>7.93</v>
      </c>
      <c r="AR186" s="59" t="str">
        <f>IFERROR(VLOOKUP($E186,'Rev June 16'!$D$1:$Z$300,4,FALSE),"-")</f>
        <v>WAY2001F6BD</v>
      </c>
      <c r="AS186" s="59" t="str">
        <f>IFERROR(VLOOKUP(AR186,'Paid Invoices'!$F$6:$I$381,3,FALSE),"")</f>
        <v/>
      </c>
      <c r="AT186" s="59" t="str">
        <f>IFERROR(VLOOKUP(AR186,'Open Invoices'!$D$1:$E$3000,2,FALSE),"")</f>
        <v/>
      </c>
      <c r="AU186" s="59">
        <f>IFERROR(VLOOKUP($E186,'May 2016'!$D$1:$Z$300,22,FALSE),"-")</f>
        <v>10.34</v>
      </c>
      <c r="AV186" s="59" t="str">
        <f>IFERROR(VLOOKUP($E186,'May 2016'!$D$1:$Z$300,4,FALSE),"-")</f>
        <v>WAY2001E6BC</v>
      </c>
      <c r="AW186" s="59" t="str">
        <f>IFERROR(VLOOKUP(AV186,'Paid Invoices'!$F$6:$I$381,3,FALSE),"")</f>
        <v/>
      </c>
      <c r="AX186" s="59" t="str">
        <f>IFERROR(VLOOKUP(AV186,'Open Invoices'!$D$1:$E$3000,2,FALSE),"")</f>
        <v/>
      </c>
      <c r="AY186" s="59">
        <f>IFERROR(VLOOKUP($E186,'Apr 2016'!$D$1:$Z$300,22,FALSE),"-")</f>
        <v>19.62</v>
      </c>
      <c r="AZ186" s="59" t="str">
        <f>IFERROR(VLOOKUP($E186,'Apr 2016'!$D$1:$Z$300,4,FALSE),"-")</f>
        <v>WAY2001D6A</v>
      </c>
      <c r="BA186" s="59" t="str">
        <f>IFERROR(VLOOKUP(AZ186,'Paid Invoices'!$F$6:$I$381,3,FALSE),"")</f>
        <v/>
      </c>
      <c r="BB186" s="59" t="str">
        <f>IFERROR(VLOOKUP(AZ186,'Open Invoices'!$D$1:$E$3000,2,FALSE),"")</f>
        <v/>
      </c>
      <c r="BC186" s="59">
        <f>IFERROR(VLOOKUP($E186,'Mar 2016'!$D$1:$Z$300,22,FALSE),"-")</f>
        <v>21.18</v>
      </c>
      <c r="BD186" s="59" t="str">
        <f>IFERROR(VLOOKUP($E186,'Mar 2016'!$D$1:$Z$300,4,FALSE),"-")</f>
        <v>WAY2001C6AW</v>
      </c>
      <c r="BE186" s="59" t="str">
        <f>IFERROR(VLOOKUP(BD186,'Paid Invoices'!$F$6:$I$381,3,FALSE),"")</f>
        <v/>
      </c>
      <c r="BF186" s="59" t="str">
        <f>IFERROR(VLOOKUP(BD186,'Open Invoices'!$D$1:$E$3000,2,FALSE),"")</f>
        <v/>
      </c>
      <c r="BG186" s="59">
        <f>IFERROR(VLOOKUP($E186,'Feb 2016'!$D$1:$Z$300,22,FALSE),"-")</f>
        <v>7.98</v>
      </c>
      <c r="BH186" s="59" t="str">
        <f>IFERROR(VLOOKUP($E186,'Feb 2016'!$D$1:$Z$300,4,FALSE),"-")</f>
        <v>WAY2001B6AP</v>
      </c>
      <c r="BI186" s="59" t="str">
        <f>IFERROR(VLOOKUP(BH186,'Paid Invoices'!$F$6:$I$381,3,FALSE),"")</f>
        <v/>
      </c>
      <c r="BJ186" s="59" t="str">
        <f>IFERROR(VLOOKUP(BH186,'Open Invoices'!$D$1:$E$3000,2,FALSE),"")</f>
        <v/>
      </c>
      <c r="BK186" s="59">
        <f>IFERROR(VLOOKUP($E186,'Jan 2016'!$D$1:$Z$300,22,FALSE),"-")</f>
        <v>0</v>
      </c>
      <c r="BL186" s="59" t="str">
        <f>IFERROR(VLOOKUP($E186,'Jan 2016'!$D$1:$Z$300,4,FALSE),"-")</f>
        <v>WAY2001A6B</v>
      </c>
      <c r="BM186" s="59" t="str">
        <f>IFERROR(VLOOKUP(BL186,'Paid Invoices'!$F$6:$I$381,3,FALSE),"")</f>
        <v/>
      </c>
      <c r="BN186" s="59" t="str">
        <f>IFERROR(VLOOKUP(BL186,'Open Invoices'!$D$1:$E$3000,2,FALSE),"")</f>
        <v/>
      </c>
      <c r="BO186" s="59" t="str">
        <f>IFERROR(VLOOKUP($E186,'Dec 2015'!$D$1:$Z$300,22,FALSE),"-")</f>
        <v>-</v>
      </c>
      <c r="BP186" s="59" t="str">
        <f>IFERROR(VLOOKUP($E186,'Dec 2015'!$D$1:$Z$300,4,FALSE),"-")</f>
        <v>-</v>
      </c>
      <c r="BQ186" s="59" t="str">
        <f>IFERROR(VLOOKUP(BP186,'Paid Invoices'!$F$6:$I$381,3,FALSE),"")</f>
        <v/>
      </c>
      <c r="BR186" s="59" t="str">
        <f>IFERROR(VLOOKUP(BP186,'Open Invoices'!$D$1:$E$3000,2,FALSE),"")</f>
        <v/>
      </c>
      <c r="BS186" s="59" t="str">
        <f>IFERROR(VLOOKUP($E186,'Nov 2015'!$D$1:$Z$300,22,FALSE),"-")</f>
        <v>-</v>
      </c>
      <c r="BT186" s="59" t="str">
        <f>IFERROR(VLOOKUP($E186,'Nov 2015'!$D$1:$Z$300,4,FALSE),"-")</f>
        <v>-</v>
      </c>
      <c r="BU186" s="59" t="str">
        <f>IFERROR(VLOOKUP(BT186,'Paid Invoices'!$F$6:$I$381,3,FALSE),"")</f>
        <v/>
      </c>
      <c r="BV186" s="59" t="str">
        <f>IFERROR(VLOOKUP(BT186,'Open Invoices'!$D$1:$E$3000,2,FALSE),"")</f>
        <v/>
      </c>
      <c r="BW186" s="59" t="str">
        <f>IFERROR(VLOOKUP($E186,'Oct 2015'!$D$1:$Z$300,22,FALSE),"-")</f>
        <v>-</v>
      </c>
      <c r="BX186" s="59" t="str">
        <f>IFERROR(VLOOKUP($E186,'Oct 2015'!$D$1:$Z$300,4,FALSE),"-")</f>
        <v>-</v>
      </c>
      <c r="BY186" s="59" t="str">
        <f>IFERROR(VLOOKUP(BX186,'Paid Invoices'!$F$6:$I$381,3,FALSE),"")</f>
        <v/>
      </c>
      <c r="BZ186" s="59" t="str">
        <f>IFERROR(VLOOKUP(BX186,'Open Invoices'!$D$1:$E$3000,2,FALSE),"")</f>
        <v/>
      </c>
      <c r="CA186" s="59" t="str">
        <f>IFERROR(VLOOKUP($E186,'Sep 2015'!$D$1:$Z$300,22,FALSE),"-")</f>
        <v>-</v>
      </c>
      <c r="CB186" s="59" t="str">
        <f>IFERROR(VLOOKUP($E186,'Sep 2015'!$D$1:$Z$300,4,FALSE),"-")</f>
        <v>-</v>
      </c>
      <c r="CC186" s="59" t="str">
        <f>IFERROR(VLOOKUP(CB186,'Paid Invoices'!$F$6:$I$381,3,FALSE),"")</f>
        <v/>
      </c>
      <c r="CD186" s="59" t="str">
        <f>IFERROR(VLOOKUP(CB186,'Open Invoices'!$D$1:$E$3000,2,FALSE),"")</f>
        <v/>
      </c>
      <c r="CE186" s="52"/>
      <c r="CF186" s="52" t="s">
        <v>2115</v>
      </c>
      <c r="CG186" s="49" t="str">
        <f>IFERROR(IFERROR(VLOOKUP($E186,'Asset Group  All Assets'!$B$1:$C$500,2,FALSE),(VLOOKUP($E186,'Missing-WSU-POs'!$B$1:$D$500,3,FALSE))),"?")</f>
        <v>P0771802</v>
      </c>
      <c r="CH186" s="31" t="str">
        <f t="shared" si="11"/>
        <v>P0771802</v>
      </c>
      <c r="CI186" s="31" t="str">
        <f t="shared" si="15"/>
        <v/>
      </c>
      <c r="CJ186" s="29" t="str">
        <f>IFERROR(IF(VLOOKUP($E186,'Org July 2016 '!$D$1:$Z$500,3,FALSE)=G186,"-","Wrong PO"),"new")</f>
        <v>Wrong PO</v>
      </c>
      <c r="CK186" s="32">
        <f>IF(CJ186="wrong PO",(VLOOKUP($E186,'Org July 2016 '!$D$1:$Z$500,3,FALSE)),"")</f>
        <v>0</v>
      </c>
      <c r="CL186" s="29" t="str">
        <f>IFERROR(IF(VLOOKUP($E186,'Org June 2016 '!$D$1:$Z$500,3,FALSE)=G186,"-","Wrong PO"),"new")</f>
        <v>Wrong PO</v>
      </c>
      <c r="CM186" s="32">
        <f>IF(CL186="wrong PO",(VLOOKUP($E186,'Org June 2016 '!$D$1:$Z$500,3,FALSE)),"")</f>
        <v>0</v>
      </c>
      <c r="CN186" s="29" t="str">
        <f>IFERROR(IF(VLOOKUP($E186,'May 2016'!D185:Z684,3,FALSE)=G186,"-","Wrong PO"),"new")</f>
        <v>new</v>
      </c>
      <c r="CO186" s="32" t="str">
        <f>IF(CN186="wrong PO",(VLOOKUP($E186,'May 2016'!D185:Z684,3,FALSE)),"")</f>
        <v/>
      </c>
      <c r="CP186" s="29" t="str">
        <f>IFERROR(IF(VLOOKUP($E186,'Apr 2016'!$D$1:$Z$500,3,FALSE)=G186,"-","Wrong PO"),"new")</f>
        <v>-</v>
      </c>
      <c r="CQ186" s="32" t="str">
        <f>IF(CP186="wrong PO",(VLOOKUP($E186,'Apr 2016'!$D$1:$Z$500,3,FALSE)),"")</f>
        <v/>
      </c>
      <c r="CR186" s="32" t="str">
        <f>IFERROR(IF(VLOOKUP($E186,'Mar 2016'!$D$1:$Z$500,3,FALSE)=G186,"-","Wrong PO"),"new")</f>
        <v>-</v>
      </c>
      <c r="CS186" s="32" t="str">
        <f>IF(CP186="wrong PO",(VLOOKUP($E186,'Mar 2016'!$D$1:$Z$500,3,FALSE)),"")</f>
        <v/>
      </c>
      <c r="CT186" s="32" t="str">
        <f>IFERROR(IF(VLOOKUP($E186,'Feb 2016'!$D$1:$Z$500,3,FALSE)=G186,"-","Wrong PO"),"new")</f>
        <v>-</v>
      </c>
      <c r="CU186" s="32" t="str">
        <f>IF(CP186="wrong PO",(VLOOKUP($E186,'Feb 2016'!$D$1:$Z$500,3,FALSE)),"")</f>
        <v/>
      </c>
      <c r="CV186" s="29" t="str">
        <f>IFERROR(IF(VLOOKUP($E186,'Jan 2016'!$D$1:$Z$500,3,FALSE)=G186,"-","Wrong PO"),"new")</f>
        <v>-</v>
      </c>
      <c r="CW186" s="32" t="str">
        <f>IF(CV186="wrong PO",(VLOOKUP($E186,'Jan 2016'!$D$1:$Z$500,3,FALSE)),"")</f>
        <v/>
      </c>
      <c r="CX186" s="29" t="str">
        <f>IFERROR(IF(VLOOKUP($E186,'Dec 2015'!$D$1:$Z$500,3,FALSE)=G186,"-","Wrong PO"),"new")</f>
        <v>new</v>
      </c>
      <c r="CY186" s="32" t="str">
        <f>IF(CX186="wrong PO",(VLOOKUP($E186,'Dec 2015'!$D$1:$Z$500,3,FALSE)),"")</f>
        <v/>
      </c>
      <c r="CZ186" s="29" t="str">
        <f>IFERROR(IF(VLOOKUP($E186,'Nov 2015'!$D$1:$Z$500,3,FALSE)=G186,"-","Wrong PO"),"new")</f>
        <v>new</v>
      </c>
      <c r="DA186" s="32" t="str">
        <f>IF(CZ186="wrong PO",(VLOOKUP($E186,'Nov 2015'!$D$1:$Z$500,3,FALSE)),"")</f>
        <v/>
      </c>
      <c r="DB186" s="29" t="str">
        <f>IFERROR(IF(VLOOKUP($E186,'Oct 2015'!$D$1:$Z$500,3,FALSE)=G186,"-","Wrong PO"),"new")</f>
        <v>new</v>
      </c>
      <c r="DC186" s="32" t="str">
        <f>IF(DB186="wrong PO",(VLOOKUP($E186,'Oct 2015'!$D$1:$Z$500,3,FALSE)),"")</f>
        <v/>
      </c>
      <c r="DD186" s="29" t="str">
        <f>IFERROR(IF(VLOOKUP($E186,'Sep 2015'!$D$1:$Z$500,3,FALSE)=G186,"-","Wrong PO"),"new")</f>
        <v>new</v>
      </c>
      <c r="DE186" s="32" t="str">
        <f>IF(DD186="wrong PO",(VLOOKUP($E186,'Sep 2015'!$D$1:$Z$500,3,FALSE)),"")</f>
        <v/>
      </c>
    </row>
    <row r="187" spans="1:109">
      <c r="A187" s="115">
        <v>186</v>
      </c>
      <c r="B187" s="2" t="s">
        <v>841</v>
      </c>
      <c r="C187" s="2" t="s">
        <v>510</v>
      </c>
      <c r="D187" s="2" t="s">
        <v>48</v>
      </c>
      <c r="E187" s="2" t="s">
        <v>171</v>
      </c>
      <c r="F187" s="2" t="s">
        <v>555</v>
      </c>
      <c r="G187" s="21" t="s">
        <v>170</v>
      </c>
      <c r="H187" s="21" t="str">
        <f>IFERROR(VLOOKUP($E187,'Wayne Master'!$B$1:$C$315,2,FALSE),"not on master")</f>
        <v>P0771802</v>
      </c>
      <c r="I187" s="11" t="s">
        <v>2056</v>
      </c>
      <c r="J187" s="3">
        <v>42390</v>
      </c>
      <c r="K187" s="2" t="s">
        <v>39</v>
      </c>
      <c r="L187" s="2" t="s">
        <v>556</v>
      </c>
      <c r="M187" s="2" t="s">
        <v>30</v>
      </c>
      <c r="N187" s="2" t="s">
        <v>31</v>
      </c>
      <c r="O187" s="2" t="s">
        <v>32</v>
      </c>
      <c r="P187" s="4">
        <v>3347</v>
      </c>
      <c r="Q187" s="4">
        <v>3766</v>
      </c>
      <c r="R187" s="4">
        <v>419</v>
      </c>
      <c r="S187" s="5">
        <v>7.08</v>
      </c>
      <c r="T187" s="4">
        <v>0</v>
      </c>
      <c r="U187" s="4">
        <v>0</v>
      </c>
      <c r="V187" s="4">
        <v>0</v>
      </c>
      <c r="W187" s="5">
        <v>0</v>
      </c>
      <c r="X187" s="5">
        <v>0</v>
      </c>
      <c r="Y187" s="14">
        <v>7.08</v>
      </c>
      <c r="Z187" s="14">
        <v>0</v>
      </c>
      <c r="AA187" s="14">
        <v>7.08</v>
      </c>
      <c r="AB187" s="4">
        <v>24580</v>
      </c>
      <c r="AC187" s="55"/>
      <c r="AD187" s="59">
        <f t="shared" si="12"/>
        <v>63.61</v>
      </c>
      <c r="AE187" s="59">
        <f t="shared" si="13"/>
        <v>63.645399999999995</v>
      </c>
      <c r="AF187" s="102">
        <f>IFERROR(IFERROR(VLOOKUP($G187,'FPO034'!$J$9:$Q$196,7,FALSE),(VLOOKUP($H187,'FPO034'!$J$9:$Q$196,7,FALSE))),"No PO")</f>
        <v>8814.48</v>
      </c>
      <c r="AG187" s="102">
        <f>IFERROR(IFERROR(VLOOKUP($G187,'FPO034'!$J$9:$Q$196,8,FALSE),(VLOOKUP($H187,'FPO034'!$J$9:$Q$196,8,FALSE))),"No PO")</f>
        <v>0</v>
      </c>
      <c r="AH187" s="102" t="str">
        <f t="shared" si="14"/>
        <v>--</v>
      </c>
      <c r="AI187" s="59">
        <f>IFERROR(VLOOKUP($E187,'Rev2 Aug 16'!$D$1:$Z$300,22,FALSE),"-")</f>
        <v>7.08</v>
      </c>
      <c r="AJ187" s="59" t="str">
        <f>IFERROR(VLOOKUP($E187,'Rev2 Aug 16'!$D$1:$Z$300,5,FALSE),"-")</f>
        <v>WAY2001H6BD</v>
      </c>
      <c r="AK187" s="59" t="str">
        <f>IFERROR(VLOOKUP(AJ187,'Paid Invoices'!$F$6:$I$381,3,FALSE),"")</f>
        <v/>
      </c>
      <c r="AL187" s="59" t="str">
        <f>IFERROR(VLOOKUP(AJ187,'Open Invoices'!$D$1:$E$3000,2,FALSE),"")</f>
        <v/>
      </c>
      <c r="AM187" s="59">
        <f>IFERROR(VLOOKUP($E187,'Rev2 July 16'!$D$1:$Z$300,22,FALSE),"-")</f>
        <v>3.46</v>
      </c>
      <c r="AN187" s="59" t="str">
        <f>IFERROR(VLOOKUP($E187,'Rev2 July 16'!$D$1:$Z$300,5,FALSE),"-")</f>
        <v>WAY2001G6BF</v>
      </c>
      <c r="AO187" s="59" t="str">
        <f>IFERROR(VLOOKUP(AN187,'Paid Invoices'!$F$6:$I$381,3,FALSE),"")</f>
        <v/>
      </c>
      <c r="AP187" s="59" t="str">
        <f>IFERROR(VLOOKUP(AN187,'Open Invoices'!$D$1:$E$3000,2,FALSE),"")</f>
        <v/>
      </c>
      <c r="AQ187" s="59">
        <f>IFERROR(VLOOKUP($E187,'Rev June 16'!$D$1:$Z$300,22,FALSE),"-")</f>
        <v>8.31</v>
      </c>
      <c r="AR187" s="59" t="str">
        <f>IFERROR(VLOOKUP($E187,'Rev June 16'!$D$1:$Z$300,4,FALSE),"-")</f>
        <v>WAY2001F6BD</v>
      </c>
      <c r="AS187" s="59" t="str">
        <f>IFERROR(VLOOKUP(AR187,'Paid Invoices'!$F$6:$I$381,3,FALSE),"")</f>
        <v/>
      </c>
      <c r="AT187" s="59" t="str">
        <f>IFERROR(VLOOKUP(AR187,'Open Invoices'!$D$1:$E$3000,2,FALSE),"")</f>
        <v/>
      </c>
      <c r="AU187" s="59">
        <f>IFERROR(VLOOKUP($E187,'May 2016'!$D$1:$Z$300,22,FALSE),"-")</f>
        <v>17.170000000000002</v>
      </c>
      <c r="AV187" s="59" t="str">
        <f>IFERROR(VLOOKUP($E187,'May 2016'!$D$1:$Z$300,4,FALSE),"-")</f>
        <v>WAY2001E6BC</v>
      </c>
      <c r="AW187" s="59" t="str">
        <f>IFERROR(VLOOKUP(AV187,'Paid Invoices'!$F$6:$I$381,3,FALSE),"")</f>
        <v/>
      </c>
      <c r="AX187" s="59" t="str">
        <f>IFERROR(VLOOKUP(AV187,'Open Invoices'!$D$1:$E$3000,2,FALSE),"")</f>
        <v/>
      </c>
      <c r="AY187" s="59">
        <f>IFERROR(VLOOKUP($E187,'Apr 2016'!$D$1:$Z$300,22,FALSE),"-")</f>
        <v>9.67</v>
      </c>
      <c r="AZ187" s="59" t="str">
        <f>IFERROR(VLOOKUP($E187,'Apr 2016'!$D$1:$Z$300,4,FALSE),"-")</f>
        <v>WAY2001D6A</v>
      </c>
      <c r="BA187" s="59" t="str">
        <f>IFERROR(VLOOKUP(AZ187,'Paid Invoices'!$F$6:$I$381,3,FALSE),"")</f>
        <v/>
      </c>
      <c r="BB187" s="59" t="str">
        <f>IFERROR(VLOOKUP(AZ187,'Open Invoices'!$D$1:$E$3000,2,FALSE),"")</f>
        <v/>
      </c>
      <c r="BC187" s="59">
        <f>IFERROR(VLOOKUP($E187,'Mar 2016'!$D$1:$Z$300,22,FALSE),"-")</f>
        <v>13.37</v>
      </c>
      <c r="BD187" s="59" t="str">
        <f>IFERROR(VLOOKUP($E187,'Mar 2016'!$D$1:$Z$300,4,FALSE),"-")</f>
        <v>WAY2001C6AW</v>
      </c>
      <c r="BE187" s="59" t="str">
        <f>IFERROR(VLOOKUP(BD187,'Paid Invoices'!$F$6:$I$381,3,FALSE),"")</f>
        <v/>
      </c>
      <c r="BF187" s="59" t="str">
        <f>IFERROR(VLOOKUP(BD187,'Open Invoices'!$D$1:$E$3000,2,FALSE),"")</f>
        <v/>
      </c>
      <c r="BG187" s="59">
        <f>IFERROR(VLOOKUP($E187,'Feb 2016'!$D$1:$Z$300,22,FALSE),"-")</f>
        <v>4.55</v>
      </c>
      <c r="BH187" s="59" t="str">
        <f>IFERROR(VLOOKUP($E187,'Feb 2016'!$D$1:$Z$300,4,FALSE),"-")</f>
        <v>WAY2001B6AP</v>
      </c>
      <c r="BI187" s="59" t="str">
        <f>IFERROR(VLOOKUP(BH187,'Paid Invoices'!$F$6:$I$381,3,FALSE),"")</f>
        <v/>
      </c>
      <c r="BJ187" s="59" t="str">
        <f>IFERROR(VLOOKUP(BH187,'Open Invoices'!$D$1:$E$3000,2,FALSE),"")</f>
        <v/>
      </c>
      <c r="BK187" s="59">
        <f>IFERROR(VLOOKUP($E187,'Jan 2016'!$D$1:$Z$300,22,FALSE),"-")</f>
        <v>0</v>
      </c>
      <c r="BL187" s="59" t="str">
        <f>IFERROR(VLOOKUP($E187,'Jan 2016'!$D$1:$Z$300,4,FALSE),"-")</f>
        <v>WAY2001A6B</v>
      </c>
      <c r="BM187" s="59" t="str">
        <f>IFERROR(VLOOKUP(BL187,'Paid Invoices'!$F$6:$I$381,3,FALSE),"")</f>
        <v/>
      </c>
      <c r="BN187" s="59" t="str">
        <f>IFERROR(VLOOKUP(BL187,'Open Invoices'!$D$1:$E$3000,2,FALSE),"")</f>
        <v/>
      </c>
      <c r="BO187" s="59" t="str">
        <f>IFERROR(VLOOKUP($E187,'Dec 2015'!$D$1:$Z$300,22,FALSE),"-")</f>
        <v>-</v>
      </c>
      <c r="BP187" s="59" t="str">
        <f>IFERROR(VLOOKUP($E187,'Dec 2015'!$D$1:$Z$300,4,FALSE),"-")</f>
        <v>-</v>
      </c>
      <c r="BQ187" s="59" t="str">
        <f>IFERROR(VLOOKUP(BP187,'Paid Invoices'!$F$6:$I$381,3,FALSE),"")</f>
        <v/>
      </c>
      <c r="BR187" s="59" t="str">
        <f>IFERROR(VLOOKUP(BP187,'Open Invoices'!$D$1:$E$3000,2,FALSE),"")</f>
        <v/>
      </c>
      <c r="BS187" s="59" t="str">
        <f>IFERROR(VLOOKUP($E187,'Nov 2015'!$D$1:$Z$300,22,FALSE),"-")</f>
        <v>-</v>
      </c>
      <c r="BT187" s="59" t="str">
        <f>IFERROR(VLOOKUP($E187,'Nov 2015'!$D$1:$Z$300,4,FALSE),"-")</f>
        <v>-</v>
      </c>
      <c r="BU187" s="59" t="str">
        <f>IFERROR(VLOOKUP(BT187,'Paid Invoices'!$F$6:$I$381,3,FALSE),"")</f>
        <v/>
      </c>
      <c r="BV187" s="59" t="str">
        <f>IFERROR(VLOOKUP(BT187,'Open Invoices'!$D$1:$E$3000,2,FALSE),"")</f>
        <v/>
      </c>
      <c r="BW187" s="59" t="str">
        <f>IFERROR(VLOOKUP($E187,'Oct 2015'!$D$1:$Z$300,22,FALSE),"-")</f>
        <v>-</v>
      </c>
      <c r="BX187" s="59" t="str">
        <f>IFERROR(VLOOKUP($E187,'Oct 2015'!$D$1:$Z$300,4,FALSE),"-")</f>
        <v>-</v>
      </c>
      <c r="BY187" s="59" t="str">
        <f>IFERROR(VLOOKUP(BX187,'Paid Invoices'!$F$6:$I$381,3,FALSE),"")</f>
        <v/>
      </c>
      <c r="BZ187" s="59" t="str">
        <f>IFERROR(VLOOKUP(BX187,'Open Invoices'!$D$1:$E$3000,2,FALSE),"")</f>
        <v/>
      </c>
      <c r="CA187" s="59" t="str">
        <f>IFERROR(VLOOKUP($E187,'Sep 2015'!$D$1:$Z$300,22,FALSE),"-")</f>
        <v>-</v>
      </c>
      <c r="CB187" s="59" t="str">
        <f>IFERROR(VLOOKUP($E187,'Sep 2015'!$D$1:$Z$300,4,FALSE),"-")</f>
        <v>-</v>
      </c>
      <c r="CC187" s="59" t="str">
        <f>IFERROR(VLOOKUP(CB187,'Paid Invoices'!$F$6:$I$381,3,FALSE),"")</f>
        <v/>
      </c>
      <c r="CD187" s="59" t="str">
        <f>IFERROR(VLOOKUP(CB187,'Open Invoices'!$D$1:$E$3000,2,FALSE),"")</f>
        <v/>
      </c>
      <c r="CE187" s="52"/>
      <c r="CF187" s="52" t="s">
        <v>2115</v>
      </c>
      <c r="CG187" s="49" t="str">
        <f>IFERROR(IFERROR(VLOOKUP($E187,'Asset Group  All Assets'!$B$1:$C$500,2,FALSE),(VLOOKUP($E187,'Missing-WSU-POs'!$B$1:$D$500,3,FALSE))),"?")</f>
        <v>P0771802</v>
      </c>
      <c r="CH187" s="31" t="str">
        <f t="shared" si="11"/>
        <v>P0771802</v>
      </c>
      <c r="CI187" s="31" t="str">
        <f t="shared" si="15"/>
        <v/>
      </c>
      <c r="CJ187" s="29" t="str">
        <f>IFERROR(IF(VLOOKUP($E187,'Org July 2016 '!$D$1:$Z$500,3,FALSE)=G187,"-","Wrong PO"),"new")</f>
        <v>Wrong PO</v>
      </c>
      <c r="CK187" s="32">
        <f>IF(CJ187="wrong PO",(VLOOKUP($E187,'Org July 2016 '!$D$1:$Z$500,3,FALSE)),"")</f>
        <v>0</v>
      </c>
      <c r="CL187" s="29" t="str">
        <f>IFERROR(IF(VLOOKUP($E187,'Org June 2016 '!$D$1:$Z$500,3,FALSE)=G187,"-","Wrong PO"),"new")</f>
        <v>Wrong PO</v>
      </c>
      <c r="CM187" s="32">
        <f>IF(CL187="wrong PO",(VLOOKUP($E187,'Org June 2016 '!$D$1:$Z$500,3,FALSE)),"")</f>
        <v>0</v>
      </c>
      <c r="CN187" s="29" t="str">
        <f>IFERROR(IF(VLOOKUP($E187,'May 2016'!D186:Z685,3,FALSE)=G187,"-","Wrong PO"),"new")</f>
        <v>new</v>
      </c>
      <c r="CO187" s="32" t="str">
        <f>IF(CN187="wrong PO",(VLOOKUP($E187,'May 2016'!D186:Z685,3,FALSE)),"")</f>
        <v/>
      </c>
      <c r="CP187" s="29" t="str">
        <f>IFERROR(IF(VLOOKUP($E187,'Apr 2016'!$D$1:$Z$500,3,FALSE)=G187,"-","Wrong PO"),"new")</f>
        <v>-</v>
      </c>
      <c r="CQ187" s="32" t="str">
        <f>IF(CP187="wrong PO",(VLOOKUP($E187,'Apr 2016'!$D$1:$Z$500,3,FALSE)),"")</f>
        <v/>
      </c>
      <c r="CR187" s="32" t="str">
        <f>IFERROR(IF(VLOOKUP($E187,'Mar 2016'!$D$1:$Z$500,3,FALSE)=G187,"-","Wrong PO"),"new")</f>
        <v>-</v>
      </c>
      <c r="CS187" s="32" t="str">
        <f>IF(CP187="wrong PO",(VLOOKUP($E187,'Mar 2016'!$D$1:$Z$500,3,FALSE)),"")</f>
        <v/>
      </c>
      <c r="CT187" s="32" t="str">
        <f>IFERROR(IF(VLOOKUP($E187,'Feb 2016'!$D$1:$Z$500,3,FALSE)=G187,"-","Wrong PO"),"new")</f>
        <v>-</v>
      </c>
      <c r="CU187" s="32" t="str">
        <f>IF(CP187="wrong PO",(VLOOKUP($E187,'Feb 2016'!$D$1:$Z$500,3,FALSE)),"")</f>
        <v/>
      </c>
      <c r="CV187" s="29" t="str">
        <f>IFERROR(IF(VLOOKUP($E187,'Jan 2016'!$D$1:$Z$500,3,FALSE)=G187,"-","Wrong PO"),"new")</f>
        <v>-</v>
      </c>
      <c r="CW187" s="32" t="str">
        <f>IF(CV187="wrong PO",(VLOOKUP($E187,'Jan 2016'!$D$1:$Z$500,3,FALSE)),"")</f>
        <v/>
      </c>
      <c r="CX187" s="29" t="str">
        <f>IFERROR(IF(VLOOKUP($E187,'Dec 2015'!$D$1:$Z$500,3,FALSE)=G187,"-","Wrong PO"),"new")</f>
        <v>new</v>
      </c>
      <c r="CY187" s="32" t="str">
        <f>IF(CX187="wrong PO",(VLOOKUP($E187,'Dec 2015'!$D$1:$Z$500,3,FALSE)),"")</f>
        <v/>
      </c>
      <c r="CZ187" s="29" t="str">
        <f>IFERROR(IF(VLOOKUP($E187,'Nov 2015'!$D$1:$Z$500,3,FALSE)=G187,"-","Wrong PO"),"new")</f>
        <v>new</v>
      </c>
      <c r="DA187" s="32" t="str">
        <f>IF(CZ187="wrong PO",(VLOOKUP($E187,'Nov 2015'!$D$1:$Z$500,3,FALSE)),"")</f>
        <v/>
      </c>
      <c r="DB187" s="29" t="str">
        <f>IFERROR(IF(VLOOKUP($E187,'Oct 2015'!$D$1:$Z$500,3,FALSE)=G187,"-","Wrong PO"),"new")</f>
        <v>new</v>
      </c>
      <c r="DC187" s="32" t="str">
        <f>IF(DB187="wrong PO",(VLOOKUP($E187,'Oct 2015'!$D$1:$Z$500,3,FALSE)),"")</f>
        <v/>
      </c>
      <c r="DD187" s="29" t="str">
        <f>IFERROR(IF(VLOOKUP($E187,'Sep 2015'!$D$1:$Z$500,3,FALSE)=G187,"-","Wrong PO"),"new")</f>
        <v>new</v>
      </c>
      <c r="DE187" s="32" t="str">
        <f>IF(DD187="wrong PO",(VLOOKUP($E187,'Sep 2015'!$D$1:$Z$500,3,FALSE)),"")</f>
        <v/>
      </c>
    </row>
    <row r="188" spans="1:109">
      <c r="A188" s="115">
        <v>187</v>
      </c>
      <c r="B188" s="2" t="s">
        <v>841</v>
      </c>
      <c r="C188" s="2" t="s">
        <v>510</v>
      </c>
      <c r="D188" s="2" t="s">
        <v>48</v>
      </c>
      <c r="E188" s="2" t="s">
        <v>172</v>
      </c>
      <c r="F188" s="2" t="s">
        <v>555</v>
      </c>
      <c r="G188" s="21" t="s">
        <v>170</v>
      </c>
      <c r="H188" s="21" t="str">
        <f>IFERROR(VLOOKUP($E188,'Wayne Master'!$B$1:$C$315,2,FALSE),"not on master")</f>
        <v>P0771802</v>
      </c>
      <c r="I188" s="11" t="s">
        <v>2056</v>
      </c>
      <c r="J188" s="3">
        <v>42390</v>
      </c>
      <c r="K188" s="2" t="s">
        <v>39</v>
      </c>
      <c r="L188" s="2" t="s">
        <v>556</v>
      </c>
      <c r="M188" s="2" t="s">
        <v>30</v>
      </c>
      <c r="N188" s="2" t="s">
        <v>31</v>
      </c>
      <c r="O188" s="2" t="s">
        <v>32</v>
      </c>
      <c r="P188" s="4">
        <v>8</v>
      </c>
      <c r="Q188" s="4">
        <v>8</v>
      </c>
      <c r="R188" s="4">
        <v>0</v>
      </c>
      <c r="S188" s="5">
        <v>0</v>
      </c>
      <c r="T188" s="4">
        <v>0</v>
      </c>
      <c r="U188" s="4">
        <v>0</v>
      </c>
      <c r="V188" s="4">
        <v>0</v>
      </c>
      <c r="W188" s="5">
        <v>0</v>
      </c>
      <c r="X188" s="5">
        <v>0</v>
      </c>
      <c r="Y188" s="14">
        <v>0</v>
      </c>
      <c r="Z188" s="14">
        <v>0</v>
      </c>
      <c r="AA188" s="14">
        <v>0</v>
      </c>
      <c r="AB188" s="4">
        <v>24580</v>
      </c>
      <c r="AC188" s="55"/>
      <c r="AD188" s="59">
        <f t="shared" si="12"/>
        <v>0.95000000000000007</v>
      </c>
      <c r="AE188" s="59">
        <f t="shared" si="13"/>
        <v>0.13519999999999999</v>
      </c>
      <c r="AF188" s="102">
        <f>IFERROR(IFERROR(VLOOKUP($G188,'FPO034'!$J$9:$Q$196,7,FALSE),(VLOOKUP($H188,'FPO034'!$J$9:$Q$196,7,FALSE))),"No PO")</f>
        <v>8814.48</v>
      </c>
      <c r="AG188" s="102">
        <f>IFERROR(IFERROR(VLOOKUP($G188,'FPO034'!$J$9:$Q$196,8,FALSE),(VLOOKUP($H188,'FPO034'!$J$9:$Q$196,8,FALSE))),"No PO")</f>
        <v>0</v>
      </c>
      <c r="AH188" s="102" t="str">
        <f t="shared" si="14"/>
        <v>No</v>
      </c>
      <c r="AI188" s="59" t="str">
        <f>IFERROR(VLOOKUP($E188,'Rev2 Aug 16'!$D$1:$Z$300,22,FALSE),"-")</f>
        <v>-</v>
      </c>
      <c r="AJ188" s="59" t="str">
        <f>IFERROR(VLOOKUP($E188,'Rev2 Aug 16'!$D$1:$Z$300,5,FALSE),"-")</f>
        <v>-</v>
      </c>
      <c r="AK188" s="59" t="str">
        <f>IFERROR(VLOOKUP(AJ188,'Paid Invoices'!$F$6:$I$381,3,FALSE),"")</f>
        <v/>
      </c>
      <c r="AL188" s="59" t="str">
        <f>IFERROR(VLOOKUP(AJ188,'Open Invoices'!$D$1:$E$3000,2,FALSE),"")</f>
        <v/>
      </c>
      <c r="AM188" s="59" t="str">
        <f>IFERROR(VLOOKUP($E188,'Rev2 July 16'!$D$1:$Z$300,22,FALSE),"-")</f>
        <v>-</v>
      </c>
      <c r="AN188" s="59" t="str">
        <f>IFERROR(VLOOKUP($E188,'Rev2 July 16'!$D$1:$Z$300,5,FALSE),"-")</f>
        <v>-</v>
      </c>
      <c r="AO188" s="59" t="str">
        <f>IFERROR(VLOOKUP(AN188,'Paid Invoices'!$F$6:$I$381,3,FALSE),"")</f>
        <v/>
      </c>
      <c r="AP188" s="59" t="str">
        <f>IFERROR(VLOOKUP(AN188,'Open Invoices'!$D$1:$E$3000,2,FALSE),"")</f>
        <v/>
      </c>
      <c r="AQ188" s="59">
        <f>IFERROR(VLOOKUP($E188,'Rev June 16'!$D$1:$Z$300,22,FALSE),"-")</f>
        <v>0</v>
      </c>
      <c r="AR188" s="59" t="str">
        <f>IFERROR(VLOOKUP($E188,'Rev June 16'!$D$1:$Z$300,4,FALSE),"-")</f>
        <v>WAY2001F6BD</v>
      </c>
      <c r="AS188" s="59" t="str">
        <f>IFERROR(VLOOKUP(AR188,'Paid Invoices'!$F$6:$I$381,3,FALSE),"")</f>
        <v/>
      </c>
      <c r="AT188" s="59" t="str">
        <f>IFERROR(VLOOKUP(AR188,'Open Invoices'!$D$1:$E$3000,2,FALSE),"")</f>
        <v/>
      </c>
      <c r="AU188" s="59" t="str">
        <f>IFERROR(VLOOKUP($E188,'May 2016'!$D$1:$Z$300,22,FALSE),"-")</f>
        <v>-</v>
      </c>
      <c r="AV188" s="59" t="str">
        <f>IFERROR(VLOOKUP($E188,'May 2016'!$D$1:$Z$300,4,FALSE),"-")</f>
        <v>-</v>
      </c>
      <c r="AW188" s="59" t="str">
        <f>IFERROR(VLOOKUP(AV188,'Paid Invoices'!$F$6:$I$381,3,FALSE),"")</f>
        <v/>
      </c>
      <c r="AX188" s="59" t="str">
        <f>IFERROR(VLOOKUP(AV188,'Open Invoices'!$D$1:$E$3000,2,FALSE),"")</f>
        <v/>
      </c>
      <c r="AY188" s="59">
        <f>IFERROR(VLOOKUP($E188,'Apr 2016'!$D$1:$Z$300,22,FALSE),"-")</f>
        <v>0.17</v>
      </c>
      <c r="AZ188" s="59" t="str">
        <f>IFERROR(VLOOKUP($E188,'Apr 2016'!$D$1:$Z$300,4,FALSE),"-")</f>
        <v>WAY2001D6A</v>
      </c>
      <c r="BA188" s="59" t="str">
        <f>IFERROR(VLOOKUP(AZ188,'Paid Invoices'!$F$6:$I$381,3,FALSE),"")</f>
        <v/>
      </c>
      <c r="BB188" s="59" t="str">
        <f>IFERROR(VLOOKUP(AZ188,'Open Invoices'!$D$1:$E$3000,2,FALSE),"")</f>
        <v/>
      </c>
      <c r="BC188" s="59">
        <f>IFERROR(VLOOKUP($E188,'Mar 2016'!$D$1:$Z$300,22,FALSE),"-")</f>
        <v>0</v>
      </c>
      <c r="BD188" s="59" t="str">
        <f>IFERROR(VLOOKUP($E188,'Mar 2016'!$D$1:$Z$300,4,FALSE),"-")</f>
        <v>WAY2001C6AW</v>
      </c>
      <c r="BE188" s="59" t="str">
        <f>IFERROR(VLOOKUP(BD188,'Paid Invoices'!$F$6:$I$381,3,FALSE),"")</f>
        <v/>
      </c>
      <c r="BF188" s="59" t="str">
        <f>IFERROR(VLOOKUP(BD188,'Open Invoices'!$D$1:$E$3000,2,FALSE),"")</f>
        <v/>
      </c>
      <c r="BG188" s="59">
        <f>IFERROR(VLOOKUP($E188,'Feb 2016'!$D$1:$Z$300,22,FALSE),"-")</f>
        <v>0.78</v>
      </c>
      <c r="BH188" s="59" t="str">
        <f>IFERROR(VLOOKUP($E188,'Feb 2016'!$D$1:$Z$300,4,FALSE),"-")</f>
        <v>WAY2001B6AP</v>
      </c>
      <c r="BI188" s="59" t="str">
        <f>IFERROR(VLOOKUP(BH188,'Paid Invoices'!$F$6:$I$381,3,FALSE),"")</f>
        <v/>
      </c>
      <c r="BJ188" s="59" t="str">
        <f>IFERROR(VLOOKUP(BH188,'Open Invoices'!$D$1:$E$3000,2,FALSE),"")</f>
        <v/>
      </c>
      <c r="BK188" s="59">
        <f>IFERROR(VLOOKUP($E188,'Jan 2016'!$D$1:$Z$300,22,FALSE),"-")</f>
        <v>0</v>
      </c>
      <c r="BL188" s="59" t="str">
        <f>IFERROR(VLOOKUP($E188,'Jan 2016'!$D$1:$Z$300,4,FALSE),"-")</f>
        <v>WAY2001A6B</v>
      </c>
      <c r="BM188" s="59" t="str">
        <f>IFERROR(VLOOKUP(BL188,'Paid Invoices'!$F$6:$I$381,3,FALSE),"")</f>
        <v/>
      </c>
      <c r="BN188" s="59" t="str">
        <f>IFERROR(VLOOKUP(BL188,'Open Invoices'!$D$1:$E$3000,2,FALSE),"")</f>
        <v/>
      </c>
      <c r="BO188" s="59" t="str">
        <f>IFERROR(VLOOKUP($E188,'Dec 2015'!$D$1:$Z$300,22,FALSE),"-")</f>
        <v>-</v>
      </c>
      <c r="BP188" s="59" t="str">
        <f>IFERROR(VLOOKUP($E188,'Dec 2015'!$D$1:$Z$300,4,FALSE),"-")</f>
        <v>-</v>
      </c>
      <c r="BQ188" s="59" t="str">
        <f>IFERROR(VLOOKUP(BP188,'Paid Invoices'!$F$6:$I$381,3,FALSE),"")</f>
        <v/>
      </c>
      <c r="BR188" s="59" t="str">
        <f>IFERROR(VLOOKUP(BP188,'Open Invoices'!$D$1:$E$3000,2,FALSE),"")</f>
        <v/>
      </c>
      <c r="BS188" s="59" t="str">
        <f>IFERROR(VLOOKUP($E188,'Nov 2015'!$D$1:$Z$300,22,FALSE),"-")</f>
        <v>-</v>
      </c>
      <c r="BT188" s="59" t="str">
        <f>IFERROR(VLOOKUP($E188,'Nov 2015'!$D$1:$Z$300,4,FALSE),"-")</f>
        <v>-</v>
      </c>
      <c r="BU188" s="59" t="str">
        <f>IFERROR(VLOOKUP(BT188,'Paid Invoices'!$F$6:$I$381,3,FALSE),"")</f>
        <v/>
      </c>
      <c r="BV188" s="59" t="str">
        <f>IFERROR(VLOOKUP(BT188,'Open Invoices'!$D$1:$E$3000,2,FALSE),"")</f>
        <v/>
      </c>
      <c r="BW188" s="59" t="str">
        <f>IFERROR(VLOOKUP($E188,'Oct 2015'!$D$1:$Z$300,22,FALSE),"-")</f>
        <v>-</v>
      </c>
      <c r="BX188" s="59" t="str">
        <f>IFERROR(VLOOKUP($E188,'Oct 2015'!$D$1:$Z$300,4,FALSE),"-")</f>
        <v>-</v>
      </c>
      <c r="BY188" s="59" t="str">
        <f>IFERROR(VLOOKUP(BX188,'Paid Invoices'!$F$6:$I$381,3,FALSE),"")</f>
        <v/>
      </c>
      <c r="BZ188" s="59" t="str">
        <f>IFERROR(VLOOKUP(BX188,'Open Invoices'!$D$1:$E$3000,2,FALSE),"")</f>
        <v/>
      </c>
      <c r="CA188" s="59" t="str">
        <f>IFERROR(VLOOKUP($E188,'Sep 2015'!$D$1:$Z$300,22,FALSE),"-")</f>
        <v>-</v>
      </c>
      <c r="CB188" s="59" t="str">
        <f>IFERROR(VLOOKUP($E188,'Sep 2015'!$D$1:$Z$300,4,FALSE),"-")</f>
        <v>-</v>
      </c>
      <c r="CC188" s="59" t="str">
        <f>IFERROR(VLOOKUP(CB188,'Paid Invoices'!$F$6:$I$381,3,FALSE),"")</f>
        <v/>
      </c>
      <c r="CD188" s="59" t="str">
        <f>IFERROR(VLOOKUP(CB188,'Open Invoices'!$D$1:$E$3000,2,FALSE),"")</f>
        <v/>
      </c>
      <c r="CE188" s="52"/>
      <c r="CF188" s="52" t="s">
        <v>2115</v>
      </c>
      <c r="CG188" s="49" t="str">
        <f>IFERROR(IFERROR(VLOOKUP($E188,'Asset Group  All Assets'!$B$1:$C$500,2,FALSE),(VLOOKUP($E188,'Missing-WSU-POs'!$B$1:$D$500,3,FALSE))),"?")</f>
        <v>P0771802</v>
      </c>
      <c r="CH188" s="31" t="str">
        <f t="shared" si="11"/>
        <v>P0771802</v>
      </c>
      <c r="CI188" s="31" t="str">
        <f t="shared" si="15"/>
        <v/>
      </c>
      <c r="CJ188" s="29" t="str">
        <f>IFERROR(IF(VLOOKUP($E188,'Org July 2016 '!$D$1:$Z$500,3,FALSE)=G188,"-","Wrong PO"),"new")</f>
        <v>Wrong PO</v>
      </c>
      <c r="CK188" s="32">
        <f>IF(CJ188="wrong PO",(VLOOKUP($E188,'Org July 2016 '!$D$1:$Z$500,3,FALSE)),"")</f>
        <v>0</v>
      </c>
      <c r="CL188" s="29" t="str">
        <f>IFERROR(IF(VLOOKUP($E188,'Org June 2016 '!$D$1:$Z$500,3,FALSE)=G188,"-","Wrong PO"),"new")</f>
        <v>Wrong PO</v>
      </c>
      <c r="CM188" s="32">
        <f>IF(CL188="wrong PO",(VLOOKUP($E188,'Org June 2016 '!$D$1:$Z$500,3,FALSE)),"")</f>
        <v>0</v>
      </c>
      <c r="CN188" s="29" t="str">
        <f>IFERROR(IF(VLOOKUP($E188,'May 2016'!D187:Z686,3,FALSE)=G188,"-","Wrong PO"),"new")</f>
        <v>new</v>
      </c>
      <c r="CO188" s="32" t="str">
        <f>IF(CN188="wrong PO",(VLOOKUP($E188,'May 2016'!D187:Z686,3,FALSE)),"")</f>
        <v/>
      </c>
      <c r="CP188" s="29" t="str">
        <f>IFERROR(IF(VLOOKUP($E188,'Apr 2016'!$D$1:$Z$500,3,FALSE)=G188,"-","Wrong PO"),"new")</f>
        <v>-</v>
      </c>
      <c r="CQ188" s="32" t="str">
        <f>IF(CP188="wrong PO",(VLOOKUP($E188,'Apr 2016'!$D$1:$Z$500,3,FALSE)),"")</f>
        <v/>
      </c>
      <c r="CR188" s="32" t="str">
        <f>IFERROR(IF(VLOOKUP($E188,'Mar 2016'!$D$1:$Z$500,3,FALSE)=G188,"-","Wrong PO"),"new")</f>
        <v>-</v>
      </c>
      <c r="CS188" s="32" t="str">
        <f>IF(CP188="wrong PO",(VLOOKUP($E188,'Mar 2016'!$D$1:$Z$500,3,FALSE)),"")</f>
        <v/>
      </c>
      <c r="CT188" s="32" t="str">
        <f>IFERROR(IF(VLOOKUP($E188,'Feb 2016'!$D$1:$Z$500,3,FALSE)=G188,"-","Wrong PO"),"new")</f>
        <v>-</v>
      </c>
      <c r="CU188" s="32" t="str">
        <f>IF(CP188="wrong PO",(VLOOKUP($E188,'Feb 2016'!$D$1:$Z$500,3,FALSE)),"")</f>
        <v/>
      </c>
      <c r="CV188" s="29" t="str">
        <f>IFERROR(IF(VLOOKUP($E188,'Jan 2016'!$D$1:$Z$500,3,FALSE)=G188,"-","Wrong PO"),"new")</f>
        <v>-</v>
      </c>
      <c r="CW188" s="32" t="str">
        <f>IF(CV188="wrong PO",(VLOOKUP($E188,'Jan 2016'!$D$1:$Z$500,3,FALSE)),"")</f>
        <v/>
      </c>
      <c r="CX188" s="29" t="str">
        <f>IFERROR(IF(VLOOKUP($E188,'Dec 2015'!$D$1:$Z$500,3,FALSE)=G188,"-","Wrong PO"),"new")</f>
        <v>new</v>
      </c>
      <c r="CY188" s="32" t="str">
        <f>IF(CX188="wrong PO",(VLOOKUP($E188,'Dec 2015'!$D$1:$Z$500,3,FALSE)),"")</f>
        <v/>
      </c>
      <c r="CZ188" s="29" t="str">
        <f>IFERROR(IF(VLOOKUP($E188,'Nov 2015'!$D$1:$Z$500,3,FALSE)=G188,"-","Wrong PO"),"new")</f>
        <v>new</v>
      </c>
      <c r="DA188" s="32" t="str">
        <f>IF(CZ188="wrong PO",(VLOOKUP($E188,'Nov 2015'!$D$1:$Z$500,3,FALSE)),"")</f>
        <v/>
      </c>
      <c r="DB188" s="29" t="str">
        <f>IFERROR(IF(VLOOKUP($E188,'Oct 2015'!$D$1:$Z$500,3,FALSE)=G188,"-","Wrong PO"),"new")</f>
        <v>new</v>
      </c>
      <c r="DC188" s="32" t="str">
        <f>IF(DB188="wrong PO",(VLOOKUP($E188,'Oct 2015'!$D$1:$Z$500,3,FALSE)),"")</f>
        <v/>
      </c>
      <c r="DD188" s="29" t="str">
        <f>IFERROR(IF(VLOOKUP($E188,'Sep 2015'!$D$1:$Z$500,3,FALSE)=G188,"-","Wrong PO"),"new")</f>
        <v>new</v>
      </c>
      <c r="DE188" s="32" t="str">
        <f>IF(DD188="wrong PO",(VLOOKUP($E188,'Sep 2015'!$D$1:$Z$500,3,FALSE)),"")</f>
        <v/>
      </c>
    </row>
    <row r="189" spans="1:109">
      <c r="A189" s="115">
        <v>188</v>
      </c>
      <c r="B189" s="2" t="s">
        <v>841</v>
      </c>
      <c r="C189" s="2" t="s">
        <v>510</v>
      </c>
      <c r="D189" s="2" t="s">
        <v>48</v>
      </c>
      <c r="E189" s="2" t="s">
        <v>173</v>
      </c>
      <c r="F189" s="2" t="s">
        <v>549</v>
      </c>
      <c r="G189" s="21" t="s">
        <v>170</v>
      </c>
      <c r="H189" s="21" t="str">
        <f>IFERROR(VLOOKUP($E189,'Wayne Master'!$B$1:$C$315,2,FALSE),"not on master")</f>
        <v>P0771802</v>
      </c>
      <c r="I189" s="11" t="s">
        <v>2056</v>
      </c>
      <c r="J189" s="3">
        <v>42405</v>
      </c>
      <c r="K189" s="2" t="s">
        <v>39</v>
      </c>
      <c r="L189" s="2" t="s">
        <v>550</v>
      </c>
      <c r="M189" s="2" t="s">
        <v>30</v>
      </c>
      <c r="N189" s="2" t="s">
        <v>31</v>
      </c>
      <c r="O189" s="2" t="s">
        <v>32</v>
      </c>
      <c r="P189" s="4">
        <v>677</v>
      </c>
      <c r="Q189" s="4">
        <v>809</v>
      </c>
      <c r="R189" s="4">
        <v>132</v>
      </c>
      <c r="S189" s="5">
        <v>2.23</v>
      </c>
      <c r="T189" s="4">
        <v>13</v>
      </c>
      <c r="U189" s="4">
        <v>13</v>
      </c>
      <c r="V189" s="4">
        <v>0</v>
      </c>
      <c r="W189" s="5">
        <v>0</v>
      </c>
      <c r="X189" s="5">
        <v>0</v>
      </c>
      <c r="Y189" s="14">
        <v>2.23</v>
      </c>
      <c r="Z189" s="14">
        <v>0</v>
      </c>
      <c r="AA189" s="14">
        <v>2.23</v>
      </c>
      <c r="AB189" s="4">
        <v>24580</v>
      </c>
      <c r="AC189" s="55"/>
      <c r="AD189" s="59">
        <f t="shared" si="12"/>
        <v>13.51</v>
      </c>
      <c r="AE189" s="59">
        <f t="shared" si="13"/>
        <v>14.449499999999999</v>
      </c>
      <c r="AF189" s="102">
        <f>IFERROR(IFERROR(VLOOKUP($G189,'FPO034'!$J$9:$Q$196,7,FALSE),(VLOOKUP($H189,'FPO034'!$J$9:$Q$196,7,FALSE))),"No PO")</f>
        <v>8814.48</v>
      </c>
      <c r="AG189" s="102">
        <f>IFERROR(IFERROR(VLOOKUP($G189,'FPO034'!$J$9:$Q$196,8,FALSE),(VLOOKUP($H189,'FPO034'!$J$9:$Q$196,8,FALSE))),"No PO")</f>
        <v>0</v>
      </c>
      <c r="AH189" s="102" t="str">
        <f t="shared" si="14"/>
        <v>--</v>
      </c>
      <c r="AI189" s="59">
        <f>IFERROR(VLOOKUP($E189,'Rev2 Aug 16'!$D$1:$Z$300,22,FALSE),"-")</f>
        <v>2.23</v>
      </c>
      <c r="AJ189" s="59" t="str">
        <f>IFERROR(VLOOKUP($E189,'Rev2 Aug 16'!$D$1:$Z$300,5,FALSE),"-")</f>
        <v>WAY2001H6BD</v>
      </c>
      <c r="AK189" s="59" t="str">
        <f>IFERROR(VLOOKUP(AJ189,'Paid Invoices'!$F$6:$I$381,3,FALSE),"")</f>
        <v/>
      </c>
      <c r="AL189" s="59" t="str">
        <f>IFERROR(VLOOKUP(AJ189,'Open Invoices'!$D$1:$E$3000,2,FALSE),"")</f>
        <v/>
      </c>
      <c r="AM189" s="59">
        <f>IFERROR(VLOOKUP($E189,'Rev2 July 16'!$D$1:$Z$300,22,FALSE),"-")</f>
        <v>3.23</v>
      </c>
      <c r="AN189" s="59" t="str">
        <f>IFERROR(VLOOKUP($E189,'Rev2 July 16'!$D$1:$Z$300,5,FALSE),"-")</f>
        <v>WAY2001G6BF</v>
      </c>
      <c r="AO189" s="59" t="str">
        <f>IFERROR(VLOOKUP(AN189,'Paid Invoices'!$F$6:$I$381,3,FALSE),"")</f>
        <v/>
      </c>
      <c r="AP189" s="59" t="str">
        <f>IFERROR(VLOOKUP(AN189,'Open Invoices'!$D$1:$E$3000,2,FALSE),"")</f>
        <v/>
      </c>
      <c r="AQ189" s="59">
        <f>IFERROR(VLOOKUP($E189,'Rev June 16'!$D$1:$Z$300,22,FALSE),"-")</f>
        <v>2.81</v>
      </c>
      <c r="AR189" s="59" t="str">
        <f>IFERROR(VLOOKUP($E189,'Rev June 16'!$D$1:$Z$300,4,FALSE),"-")</f>
        <v>WAY2001F6BD</v>
      </c>
      <c r="AS189" s="59" t="str">
        <f>IFERROR(VLOOKUP(AR189,'Paid Invoices'!$F$6:$I$381,3,FALSE),"")</f>
        <v/>
      </c>
      <c r="AT189" s="59" t="str">
        <f>IFERROR(VLOOKUP(AR189,'Open Invoices'!$D$1:$E$3000,2,FALSE),"")</f>
        <v/>
      </c>
      <c r="AU189" s="59">
        <f>IFERROR(VLOOKUP($E189,'May 2016'!$D$1:$Z$300,22,FALSE),"-")</f>
        <v>1.52</v>
      </c>
      <c r="AV189" s="59" t="str">
        <f>IFERROR(VLOOKUP($E189,'May 2016'!$D$1:$Z$300,4,FALSE),"-")</f>
        <v>WAY2001E6BC</v>
      </c>
      <c r="AW189" s="59" t="str">
        <f>IFERROR(VLOOKUP(AV189,'Paid Invoices'!$F$6:$I$381,3,FALSE),"")</f>
        <v/>
      </c>
      <c r="AX189" s="59" t="str">
        <f>IFERROR(VLOOKUP(AV189,'Open Invoices'!$D$1:$E$3000,2,FALSE),"")</f>
        <v/>
      </c>
      <c r="AY189" s="59">
        <f>IFERROR(VLOOKUP($E189,'Apr 2016'!$D$1:$Z$300,22,FALSE),"-")</f>
        <v>1.83</v>
      </c>
      <c r="AZ189" s="59" t="str">
        <f>IFERROR(VLOOKUP($E189,'Apr 2016'!$D$1:$Z$300,4,FALSE),"-")</f>
        <v>WAY2001D6A</v>
      </c>
      <c r="BA189" s="59" t="str">
        <f>IFERROR(VLOOKUP(AZ189,'Paid Invoices'!$F$6:$I$381,3,FALSE),"")</f>
        <v/>
      </c>
      <c r="BB189" s="59" t="str">
        <f>IFERROR(VLOOKUP(AZ189,'Open Invoices'!$D$1:$E$3000,2,FALSE),"")</f>
        <v/>
      </c>
      <c r="BC189" s="59">
        <f>IFERROR(VLOOKUP($E189,'Mar 2016'!$D$1:$Z$300,22,FALSE),"-")</f>
        <v>1.32</v>
      </c>
      <c r="BD189" s="59" t="str">
        <f>IFERROR(VLOOKUP($E189,'Mar 2016'!$D$1:$Z$300,4,FALSE),"-")</f>
        <v>WAY2001C6AW</v>
      </c>
      <c r="BE189" s="59" t="str">
        <f>IFERROR(VLOOKUP(BD189,'Paid Invoices'!$F$6:$I$381,3,FALSE),"")</f>
        <v/>
      </c>
      <c r="BF189" s="59" t="str">
        <f>IFERROR(VLOOKUP(BD189,'Open Invoices'!$D$1:$E$3000,2,FALSE),"")</f>
        <v/>
      </c>
      <c r="BG189" s="59">
        <f>IFERROR(VLOOKUP($E189,'Feb 2016'!$D$1:$Z$300,22,FALSE),"-")</f>
        <v>0.56999999999999995</v>
      </c>
      <c r="BH189" s="59" t="str">
        <f>IFERROR(VLOOKUP($E189,'Feb 2016'!$D$1:$Z$300,4,FALSE),"-")</f>
        <v>WAY2001B6AP</v>
      </c>
      <c r="BI189" s="59" t="str">
        <f>IFERROR(VLOOKUP(BH189,'Paid Invoices'!$F$6:$I$381,3,FALSE),"")</f>
        <v/>
      </c>
      <c r="BJ189" s="59" t="str">
        <f>IFERROR(VLOOKUP(BH189,'Open Invoices'!$D$1:$E$3000,2,FALSE),"")</f>
        <v/>
      </c>
      <c r="BK189" s="59" t="str">
        <f>IFERROR(VLOOKUP($E189,'Jan 2016'!$D$1:$Z$300,22,FALSE),"-")</f>
        <v>-</v>
      </c>
      <c r="BL189" s="59" t="str">
        <f>IFERROR(VLOOKUP($E189,'Jan 2016'!$D$1:$Z$300,4,FALSE),"-")</f>
        <v>-</v>
      </c>
      <c r="BM189" s="59" t="str">
        <f>IFERROR(VLOOKUP(BL189,'Paid Invoices'!$F$6:$I$381,3,FALSE),"")</f>
        <v/>
      </c>
      <c r="BN189" s="59" t="str">
        <f>IFERROR(VLOOKUP(BL189,'Open Invoices'!$D$1:$E$3000,2,FALSE),"")</f>
        <v/>
      </c>
      <c r="BO189" s="59" t="str">
        <f>IFERROR(VLOOKUP($E189,'Dec 2015'!$D$1:$Z$300,22,FALSE),"-")</f>
        <v>-</v>
      </c>
      <c r="BP189" s="59" t="str">
        <f>IFERROR(VLOOKUP($E189,'Dec 2015'!$D$1:$Z$300,4,FALSE),"-")</f>
        <v>-</v>
      </c>
      <c r="BQ189" s="59" t="str">
        <f>IFERROR(VLOOKUP(BP189,'Paid Invoices'!$F$6:$I$381,3,FALSE),"")</f>
        <v/>
      </c>
      <c r="BR189" s="59" t="str">
        <f>IFERROR(VLOOKUP(BP189,'Open Invoices'!$D$1:$E$3000,2,FALSE),"")</f>
        <v/>
      </c>
      <c r="BS189" s="59" t="str">
        <f>IFERROR(VLOOKUP($E189,'Nov 2015'!$D$1:$Z$300,22,FALSE),"-")</f>
        <v>-</v>
      </c>
      <c r="BT189" s="59" t="str">
        <f>IFERROR(VLOOKUP($E189,'Nov 2015'!$D$1:$Z$300,4,FALSE),"-")</f>
        <v>-</v>
      </c>
      <c r="BU189" s="59" t="str">
        <f>IFERROR(VLOOKUP(BT189,'Paid Invoices'!$F$6:$I$381,3,FALSE),"")</f>
        <v/>
      </c>
      <c r="BV189" s="59" t="str">
        <f>IFERROR(VLOOKUP(BT189,'Open Invoices'!$D$1:$E$3000,2,FALSE),"")</f>
        <v/>
      </c>
      <c r="BW189" s="59" t="str">
        <f>IFERROR(VLOOKUP($E189,'Oct 2015'!$D$1:$Z$300,22,FALSE),"-")</f>
        <v>-</v>
      </c>
      <c r="BX189" s="59" t="str">
        <f>IFERROR(VLOOKUP($E189,'Oct 2015'!$D$1:$Z$300,4,FALSE),"-")</f>
        <v>-</v>
      </c>
      <c r="BY189" s="59" t="str">
        <f>IFERROR(VLOOKUP(BX189,'Paid Invoices'!$F$6:$I$381,3,FALSE),"")</f>
        <v/>
      </c>
      <c r="BZ189" s="59" t="str">
        <f>IFERROR(VLOOKUP(BX189,'Open Invoices'!$D$1:$E$3000,2,FALSE),"")</f>
        <v/>
      </c>
      <c r="CA189" s="59" t="str">
        <f>IFERROR(VLOOKUP($E189,'Sep 2015'!$D$1:$Z$300,22,FALSE),"-")</f>
        <v>-</v>
      </c>
      <c r="CB189" s="59" t="str">
        <f>IFERROR(VLOOKUP($E189,'Sep 2015'!$D$1:$Z$300,4,FALSE),"-")</f>
        <v>-</v>
      </c>
      <c r="CC189" s="59" t="str">
        <f>IFERROR(VLOOKUP(CB189,'Paid Invoices'!$F$6:$I$381,3,FALSE),"")</f>
        <v/>
      </c>
      <c r="CD189" s="59" t="str">
        <f>IFERROR(VLOOKUP(CB189,'Open Invoices'!$D$1:$E$3000,2,FALSE),"")</f>
        <v/>
      </c>
      <c r="CE189" s="52"/>
      <c r="CF189" s="52" t="s">
        <v>2115</v>
      </c>
      <c r="CG189" s="49" t="str">
        <f>IFERROR(IFERROR(VLOOKUP($E189,'Asset Group  All Assets'!$B$1:$C$500,2,FALSE),(VLOOKUP($E189,'Missing-WSU-POs'!$B$1:$D$500,3,FALSE))),"?")</f>
        <v>P0771802</v>
      </c>
      <c r="CH189" s="31" t="str">
        <f t="shared" si="11"/>
        <v>P0771802</v>
      </c>
      <c r="CI189" s="31" t="str">
        <f t="shared" si="15"/>
        <v/>
      </c>
      <c r="CJ189" s="29" t="str">
        <f>IFERROR(IF(VLOOKUP($E189,'Org July 2016 '!$D$1:$Z$500,3,FALSE)=G189,"-","Wrong PO"),"new")</f>
        <v>Wrong PO</v>
      </c>
      <c r="CK189" s="32">
        <f>IF(CJ189="wrong PO",(VLOOKUP($E189,'Org July 2016 '!$D$1:$Z$500,3,FALSE)),"")</f>
        <v>0</v>
      </c>
      <c r="CL189" s="29" t="str">
        <f>IFERROR(IF(VLOOKUP($E189,'Org June 2016 '!$D$1:$Z$500,3,FALSE)=G189,"-","Wrong PO"),"new")</f>
        <v>Wrong PO</v>
      </c>
      <c r="CM189" s="32">
        <f>IF(CL189="wrong PO",(VLOOKUP($E189,'Org June 2016 '!$D$1:$Z$500,3,FALSE)),"")</f>
        <v>0</v>
      </c>
      <c r="CN189" s="29" t="str">
        <f>IFERROR(IF(VLOOKUP($E189,'May 2016'!D188:Z687,3,FALSE)=G189,"-","Wrong PO"),"new")</f>
        <v>new</v>
      </c>
      <c r="CO189" s="32" t="str">
        <f>IF(CN189="wrong PO",(VLOOKUP($E189,'May 2016'!D188:Z687,3,FALSE)),"")</f>
        <v/>
      </c>
      <c r="CP189" s="29" t="str">
        <f>IFERROR(IF(VLOOKUP($E189,'Apr 2016'!$D$1:$Z$500,3,FALSE)=G189,"-","Wrong PO"),"new")</f>
        <v>-</v>
      </c>
      <c r="CQ189" s="32" t="str">
        <f>IF(CP189="wrong PO",(VLOOKUP($E189,'Apr 2016'!$D$1:$Z$500,3,FALSE)),"")</f>
        <v/>
      </c>
      <c r="CR189" s="32" t="str">
        <f>IFERROR(IF(VLOOKUP($E189,'Mar 2016'!$D$1:$Z$500,3,FALSE)=G189,"-","Wrong PO"),"new")</f>
        <v>-</v>
      </c>
      <c r="CS189" s="32" t="str">
        <f>IF(CP189="wrong PO",(VLOOKUP($E189,'Mar 2016'!$D$1:$Z$500,3,FALSE)),"")</f>
        <v/>
      </c>
      <c r="CT189" s="32" t="str">
        <f>IFERROR(IF(VLOOKUP($E189,'Feb 2016'!$D$1:$Z$500,3,FALSE)=G189,"-","Wrong PO"),"new")</f>
        <v>-</v>
      </c>
      <c r="CU189" s="32" t="str">
        <f>IF(CP189="wrong PO",(VLOOKUP($E189,'Feb 2016'!$D$1:$Z$500,3,FALSE)),"")</f>
        <v/>
      </c>
      <c r="CV189" s="29" t="str">
        <f>IFERROR(IF(VLOOKUP($E189,'Jan 2016'!$D$1:$Z$500,3,FALSE)=G189,"-","Wrong PO"),"new")</f>
        <v>new</v>
      </c>
      <c r="CW189" s="32" t="str">
        <f>IF(CV189="wrong PO",(VLOOKUP($E189,'Jan 2016'!$D$1:$Z$500,3,FALSE)),"")</f>
        <v/>
      </c>
      <c r="CX189" s="29" t="str">
        <f>IFERROR(IF(VLOOKUP($E189,'Dec 2015'!$D$1:$Z$500,3,FALSE)=G189,"-","Wrong PO"),"new")</f>
        <v>new</v>
      </c>
      <c r="CY189" s="32" t="str">
        <f>IF(CX189="wrong PO",(VLOOKUP($E189,'Dec 2015'!$D$1:$Z$500,3,FALSE)),"")</f>
        <v/>
      </c>
      <c r="CZ189" s="29" t="str">
        <f>IFERROR(IF(VLOOKUP($E189,'Nov 2015'!$D$1:$Z$500,3,FALSE)=G189,"-","Wrong PO"),"new")</f>
        <v>new</v>
      </c>
      <c r="DA189" s="32" t="str">
        <f>IF(CZ189="wrong PO",(VLOOKUP($E189,'Nov 2015'!$D$1:$Z$500,3,FALSE)),"")</f>
        <v/>
      </c>
      <c r="DB189" s="29" t="str">
        <f>IFERROR(IF(VLOOKUP($E189,'Oct 2015'!$D$1:$Z$500,3,FALSE)=G189,"-","Wrong PO"),"new")</f>
        <v>new</v>
      </c>
      <c r="DC189" s="32" t="str">
        <f>IF(DB189="wrong PO",(VLOOKUP($E189,'Oct 2015'!$D$1:$Z$500,3,FALSE)),"")</f>
        <v/>
      </c>
      <c r="DD189" s="29" t="str">
        <f>IFERROR(IF(VLOOKUP($E189,'Sep 2015'!$D$1:$Z$500,3,FALSE)=G189,"-","Wrong PO"),"new")</f>
        <v>new</v>
      </c>
      <c r="DE189" s="32" t="str">
        <f>IF(DD189="wrong PO",(VLOOKUP($E189,'Sep 2015'!$D$1:$Z$500,3,FALSE)),"")</f>
        <v/>
      </c>
    </row>
    <row r="190" spans="1:109">
      <c r="A190" s="115">
        <v>189</v>
      </c>
      <c r="B190" s="2" t="s">
        <v>841</v>
      </c>
      <c r="C190" s="2" t="s">
        <v>510</v>
      </c>
      <c r="D190" s="2" t="s">
        <v>48</v>
      </c>
      <c r="E190" s="2" t="s">
        <v>175</v>
      </c>
      <c r="F190" s="2" t="s">
        <v>555</v>
      </c>
      <c r="G190" s="21" t="s">
        <v>170</v>
      </c>
      <c r="H190" s="21" t="str">
        <f>IFERROR(VLOOKUP($E190,'Wayne Master'!$B$1:$C$315,2,FALSE),"not on master")</f>
        <v>P0771802</v>
      </c>
      <c r="I190" s="11" t="s">
        <v>2056</v>
      </c>
      <c r="J190" s="3">
        <v>42390</v>
      </c>
      <c r="K190" s="2" t="s">
        <v>39</v>
      </c>
      <c r="L190" s="2" t="s">
        <v>556</v>
      </c>
      <c r="M190" s="2" t="s">
        <v>30</v>
      </c>
      <c r="N190" s="2" t="s">
        <v>31</v>
      </c>
      <c r="O190" s="2" t="s">
        <v>32</v>
      </c>
      <c r="P190" s="4">
        <v>1191</v>
      </c>
      <c r="Q190" s="4">
        <v>1449</v>
      </c>
      <c r="R190" s="4">
        <v>258</v>
      </c>
      <c r="S190" s="5">
        <v>4.3600000000000003</v>
      </c>
      <c r="T190" s="4">
        <v>0</v>
      </c>
      <c r="U190" s="4">
        <v>0</v>
      </c>
      <c r="V190" s="4">
        <v>0</v>
      </c>
      <c r="W190" s="5">
        <v>0</v>
      </c>
      <c r="X190" s="5">
        <v>0</v>
      </c>
      <c r="Y190" s="14">
        <v>4.3600000000000003</v>
      </c>
      <c r="Z190" s="14">
        <v>0</v>
      </c>
      <c r="AA190" s="14">
        <v>4.3600000000000003</v>
      </c>
      <c r="AB190" s="4">
        <v>24580</v>
      </c>
      <c r="AC190" s="55"/>
      <c r="AD190" s="59">
        <f t="shared" si="12"/>
        <v>24.47</v>
      </c>
      <c r="AE190" s="59">
        <f t="shared" si="13"/>
        <v>24.488099999999999</v>
      </c>
      <c r="AF190" s="102">
        <f>IFERROR(IFERROR(VLOOKUP($G190,'FPO034'!$J$9:$Q$196,7,FALSE),(VLOOKUP($H190,'FPO034'!$J$9:$Q$196,7,FALSE))),"No PO")</f>
        <v>8814.48</v>
      </c>
      <c r="AG190" s="102">
        <f>IFERROR(IFERROR(VLOOKUP($G190,'FPO034'!$J$9:$Q$196,8,FALSE),(VLOOKUP($H190,'FPO034'!$J$9:$Q$196,8,FALSE))),"No PO")</f>
        <v>0</v>
      </c>
      <c r="AH190" s="102" t="str">
        <f t="shared" si="14"/>
        <v>--</v>
      </c>
      <c r="AI190" s="59">
        <f>IFERROR(VLOOKUP($E190,'Rev2 Aug 16'!$D$1:$Z$300,22,FALSE),"-")</f>
        <v>4.3600000000000003</v>
      </c>
      <c r="AJ190" s="59" t="str">
        <f>IFERROR(VLOOKUP($E190,'Rev2 Aug 16'!$D$1:$Z$300,5,FALSE),"-")</f>
        <v>WAY2001H6BD</v>
      </c>
      <c r="AK190" s="59" t="str">
        <f>IFERROR(VLOOKUP(AJ190,'Paid Invoices'!$F$6:$I$381,3,FALSE),"")</f>
        <v/>
      </c>
      <c r="AL190" s="59" t="str">
        <f>IFERROR(VLOOKUP(AJ190,'Open Invoices'!$D$1:$E$3000,2,FALSE),"")</f>
        <v/>
      </c>
      <c r="AM190" s="59">
        <f>IFERROR(VLOOKUP($E190,'Rev2 July 16'!$D$1:$Z$300,22,FALSE),"-")</f>
        <v>2.89</v>
      </c>
      <c r="AN190" s="59" t="str">
        <f>IFERROR(VLOOKUP($E190,'Rev2 July 16'!$D$1:$Z$300,5,FALSE),"-")</f>
        <v>WAY2001G6BF</v>
      </c>
      <c r="AO190" s="59" t="str">
        <f>IFERROR(VLOOKUP(AN190,'Paid Invoices'!$F$6:$I$381,3,FALSE),"")</f>
        <v/>
      </c>
      <c r="AP190" s="59" t="str">
        <f>IFERROR(VLOOKUP(AN190,'Open Invoices'!$D$1:$E$3000,2,FALSE),"")</f>
        <v/>
      </c>
      <c r="AQ190" s="59">
        <f>IFERROR(VLOOKUP($E190,'Rev June 16'!$D$1:$Z$300,22,FALSE),"-")</f>
        <v>1.93</v>
      </c>
      <c r="AR190" s="59" t="str">
        <f>IFERROR(VLOOKUP($E190,'Rev June 16'!$D$1:$Z$300,4,FALSE),"-")</f>
        <v>WAY2001F6BD</v>
      </c>
      <c r="AS190" s="59" t="str">
        <f>IFERROR(VLOOKUP(AR190,'Paid Invoices'!$F$6:$I$381,3,FALSE),"")</f>
        <v/>
      </c>
      <c r="AT190" s="59" t="str">
        <f>IFERROR(VLOOKUP(AR190,'Open Invoices'!$D$1:$E$3000,2,FALSE),"")</f>
        <v/>
      </c>
      <c r="AU190" s="59">
        <f>IFERROR(VLOOKUP($E190,'May 2016'!$D$1:$Z$300,22,FALSE),"-")</f>
        <v>2.57</v>
      </c>
      <c r="AV190" s="59" t="str">
        <f>IFERROR(VLOOKUP($E190,'May 2016'!$D$1:$Z$300,4,FALSE),"-")</f>
        <v>WAY2001E6BC</v>
      </c>
      <c r="AW190" s="59" t="str">
        <f>IFERROR(VLOOKUP(AV190,'Paid Invoices'!$F$6:$I$381,3,FALSE),"")</f>
        <v/>
      </c>
      <c r="AX190" s="59" t="str">
        <f>IFERROR(VLOOKUP(AV190,'Open Invoices'!$D$1:$E$3000,2,FALSE),"")</f>
        <v/>
      </c>
      <c r="AY190" s="59">
        <f>IFERROR(VLOOKUP($E190,'Apr 2016'!$D$1:$Z$300,22,FALSE),"-")</f>
        <v>6.19</v>
      </c>
      <c r="AZ190" s="59" t="str">
        <f>IFERROR(VLOOKUP($E190,'Apr 2016'!$D$1:$Z$300,4,FALSE),"-")</f>
        <v>WAY2001D6A</v>
      </c>
      <c r="BA190" s="59" t="str">
        <f>IFERROR(VLOOKUP(AZ190,'Paid Invoices'!$F$6:$I$381,3,FALSE),"")</f>
        <v/>
      </c>
      <c r="BB190" s="59" t="str">
        <f>IFERROR(VLOOKUP(AZ190,'Open Invoices'!$D$1:$E$3000,2,FALSE),"")</f>
        <v/>
      </c>
      <c r="BC190" s="59">
        <f>IFERROR(VLOOKUP($E190,'Mar 2016'!$D$1:$Z$300,22,FALSE),"-")</f>
        <v>4.38</v>
      </c>
      <c r="BD190" s="59" t="str">
        <f>IFERROR(VLOOKUP($E190,'Mar 2016'!$D$1:$Z$300,4,FALSE),"-")</f>
        <v>WAY2001C6AW</v>
      </c>
      <c r="BE190" s="59" t="str">
        <f>IFERROR(VLOOKUP(BD190,'Paid Invoices'!$F$6:$I$381,3,FALSE),"")</f>
        <v/>
      </c>
      <c r="BF190" s="59" t="str">
        <f>IFERROR(VLOOKUP(BD190,'Open Invoices'!$D$1:$E$3000,2,FALSE),"")</f>
        <v/>
      </c>
      <c r="BG190" s="59">
        <f>IFERROR(VLOOKUP($E190,'Feb 2016'!$D$1:$Z$300,22,FALSE),"-")</f>
        <v>2.15</v>
      </c>
      <c r="BH190" s="59" t="str">
        <f>IFERROR(VLOOKUP($E190,'Feb 2016'!$D$1:$Z$300,4,FALSE),"-")</f>
        <v>WAY2001B6AP</v>
      </c>
      <c r="BI190" s="59" t="str">
        <f>IFERROR(VLOOKUP(BH190,'Paid Invoices'!$F$6:$I$381,3,FALSE),"")</f>
        <v/>
      </c>
      <c r="BJ190" s="59" t="str">
        <f>IFERROR(VLOOKUP(BH190,'Open Invoices'!$D$1:$E$3000,2,FALSE),"")</f>
        <v/>
      </c>
      <c r="BK190" s="59">
        <f>IFERROR(VLOOKUP($E190,'Jan 2016'!$D$1:$Z$300,22,FALSE),"-")</f>
        <v>0</v>
      </c>
      <c r="BL190" s="59" t="str">
        <f>IFERROR(VLOOKUP($E190,'Jan 2016'!$D$1:$Z$300,4,FALSE),"-")</f>
        <v>WAY2001A6B</v>
      </c>
      <c r="BM190" s="59" t="str">
        <f>IFERROR(VLOOKUP(BL190,'Paid Invoices'!$F$6:$I$381,3,FALSE),"")</f>
        <v/>
      </c>
      <c r="BN190" s="59" t="str">
        <f>IFERROR(VLOOKUP(BL190,'Open Invoices'!$D$1:$E$3000,2,FALSE),"")</f>
        <v/>
      </c>
      <c r="BO190" s="59" t="str">
        <f>IFERROR(VLOOKUP($E190,'Dec 2015'!$D$1:$Z$300,22,FALSE),"-")</f>
        <v>-</v>
      </c>
      <c r="BP190" s="59" t="str">
        <f>IFERROR(VLOOKUP($E190,'Dec 2015'!$D$1:$Z$300,4,FALSE),"-")</f>
        <v>-</v>
      </c>
      <c r="BQ190" s="59" t="str">
        <f>IFERROR(VLOOKUP(BP190,'Paid Invoices'!$F$6:$I$381,3,FALSE),"")</f>
        <v/>
      </c>
      <c r="BR190" s="59" t="str">
        <f>IFERROR(VLOOKUP(BP190,'Open Invoices'!$D$1:$E$3000,2,FALSE),"")</f>
        <v/>
      </c>
      <c r="BS190" s="59" t="str">
        <f>IFERROR(VLOOKUP($E190,'Nov 2015'!$D$1:$Z$300,22,FALSE),"-")</f>
        <v>-</v>
      </c>
      <c r="BT190" s="59" t="str">
        <f>IFERROR(VLOOKUP($E190,'Nov 2015'!$D$1:$Z$300,4,FALSE),"-")</f>
        <v>-</v>
      </c>
      <c r="BU190" s="59" t="str">
        <f>IFERROR(VLOOKUP(BT190,'Paid Invoices'!$F$6:$I$381,3,FALSE),"")</f>
        <v/>
      </c>
      <c r="BV190" s="59" t="str">
        <f>IFERROR(VLOOKUP(BT190,'Open Invoices'!$D$1:$E$3000,2,FALSE),"")</f>
        <v/>
      </c>
      <c r="BW190" s="59" t="str">
        <f>IFERROR(VLOOKUP($E190,'Oct 2015'!$D$1:$Z$300,22,FALSE),"-")</f>
        <v>-</v>
      </c>
      <c r="BX190" s="59" t="str">
        <f>IFERROR(VLOOKUP($E190,'Oct 2015'!$D$1:$Z$300,4,FALSE),"-")</f>
        <v>-</v>
      </c>
      <c r="BY190" s="59" t="str">
        <f>IFERROR(VLOOKUP(BX190,'Paid Invoices'!$F$6:$I$381,3,FALSE),"")</f>
        <v/>
      </c>
      <c r="BZ190" s="59" t="str">
        <f>IFERROR(VLOOKUP(BX190,'Open Invoices'!$D$1:$E$3000,2,FALSE),"")</f>
        <v/>
      </c>
      <c r="CA190" s="59" t="str">
        <f>IFERROR(VLOOKUP($E190,'Sep 2015'!$D$1:$Z$300,22,FALSE),"-")</f>
        <v>-</v>
      </c>
      <c r="CB190" s="59" t="str">
        <f>IFERROR(VLOOKUP($E190,'Sep 2015'!$D$1:$Z$300,4,FALSE),"-")</f>
        <v>-</v>
      </c>
      <c r="CC190" s="59" t="str">
        <f>IFERROR(VLOOKUP(CB190,'Paid Invoices'!$F$6:$I$381,3,FALSE),"")</f>
        <v/>
      </c>
      <c r="CD190" s="59" t="str">
        <f>IFERROR(VLOOKUP(CB190,'Open Invoices'!$D$1:$E$3000,2,FALSE),"")</f>
        <v/>
      </c>
      <c r="CE190" s="52"/>
      <c r="CF190" s="52" t="s">
        <v>2115</v>
      </c>
      <c r="CG190" s="49" t="str">
        <f>IFERROR(IFERROR(VLOOKUP($E190,'Asset Group  All Assets'!$B$1:$C$500,2,FALSE),(VLOOKUP($E190,'Missing-WSU-POs'!$B$1:$D$500,3,FALSE))),"?")</f>
        <v>P0771802</v>
      </c>
      <c r="CH190" s="31" t="str">
        <f t="shared" si="11"/>
        <v>P0771802</v>
      </c>
      <c r="CI190" s="31" t="str">
        <f t="shared" si="15"/>
        <v/>
      </c>
      <c r="CJ190" s="29" t="str">
        <f>IFERROR(IF(VLOOKUP($E190,'Org July 2016 '!$D$1:$Z$500,3,FALSE)=G190,"-","Wrong PO"),"new")</f>
        <v>Wrong PO</v>
      </c>
      <c r="CK190" s="32">
        <f>IF(CJ190="wrong PO",(VLOOKUP($E190,'Org July 2016 '!$D$1:$Z$500,3,FALSE)),"")</f>
        <v>0</v>
      </c>
      <c r="CL190" s="29" t="str">
        <f>IFERROR(IF(VLOOKUP($E190,'Org June 2016 '!$D$1:$Z$500,3,FALSE)=G190,"-","Wrong PO"),"new")</f>
        <v>Wrong PO</v>
      </c>
      <c r="CM190" s="32">
        <f>IF(CL190="wrong PO",(VLOOKUP($E190,'Org June 2016 '!$D$1:$Z$500,3,FALSE)),"")</f>
        <v>0</v>
      </c>
      <c r="CN190" s="29" t="str">
        <f>IFERROR(IF(VLOOKUP($E190,'May 2016'!D189:Z688,3,FALSE)=G190,"-","Wrong PO"),"new")</f>
        <v>new</v>
      </c>
      <c r="CO190" s="32" t="str">
        <f>IF(CN190="wrong PO",(VLOOKUP($E190,'May 2016'!D189:Z688,3,FALSE)),"")</f>
        <v/>
      </c>
      <c r="CP190" s="29" t="str">
        <f>IFERROR(IF(VLOOKUP($E190,'Apr 2016'!$D$1:$Z$500,3,FALSE)=G190,"-","Wrong PO"),"new")</f>
        <v>-</v>
      </c>
      <c r="CQ190" s="32" t="str">
        <f>IF(CP190="wrong PO",(VLOOKUP($E190,'Apr 2016'!$D$1:$Z$500,3,FALSE)),"")</f>
        <v/>
      </c>
      <c r="CR190" s="32" t="str">
        <f>IFERROR(IF(VLOOKUP($E190,'Mar 2016'!$D$1:$Z$500,3,FALSE)=G190,"-","Wrong PO"),"new")</f>
        <v>-</v>
      </c>
      <c r="CS190" s="32" t="str">
        <f>IF(CP190="wrong PO",(VLOOKUP($E190,'Mar 2016'!$D$1:$Z$500,3,FALSE)),"")</f>
        <v/>
      </c>
      <c r="CT190" s="32" t="str">
        <f>IFERROR(IF(VLOOKUP($E190,'Feb 2016'!$D$1:$Z$500,3,FALSE)=G190,"-","Wrong PO"),"new")</f>
        <v>-</v>
      </c>
      <c r="CU190" s="32" t="str">
        <f>IF(CP190="wrong PO",(VLOOKUP($E190,'Feb 2016'!$D$1:$Z$500,3,FALSE)),"")</f>
        <v/>
      </c>
      <c r="CV190" s="29" t="str">
        <f>IFERROR(IF(VLOOKUP($E190,'Jan 2016'!$D$1:$Z$500,3,FALSE)=G190,"-","Wrong PO"),"new")</f>
        <v>-</v>
      </c>
      <c r="CW190" s="32" t="str">
        <f>IF(CV190="wrong PO",(VLOOKUP($E190,'Jan 2016'!$D$1:$Z$500,3,FALSE)),"")</f>
        <v/>
      </c>
      <c r="CX190" s="29" t="str">
        <f>IFERROR(IF(VLOOKUP($E190,'Dec 2015'!$D$1:$Z$500,3,FALSE)=G190,"-","Wrong PO"),"new")</f>
        <v>new</v>
      </c>
      <c r="CY190" s="32" t="str">
        <f>IF(CX190="wrong PO",(VLOOKUP($E190,'Dec 2015'!$D$1:$Z$500,3,FALSE)),"")</f>
        <v/>
      </c>
      <c r="CZ190" s="29" t="str">
        <f>IFERROR(IF(VLOOKUP($E190,'Nov 2015'!$D$1:$Z$500,3,FALSE)=G190,"-","Wrong PO"),"new")</f>
        <v>new</v>
      </c>
      <c r="DA190" s="32" t="str">
        <f>IF(CZ190="wrong PO",(VLOOKUP($E190,'Nov 2015'!$D$1:$Z$500,3,FALSE)),"")</f>
        <v/>
      </c>
      <c r="DB190" s="29" t="str">
        <f>IFERROR(IF(VLOOKUP($E190,'Oct 2015'!$D$1:$Z$500,3,FALSE)=G190,"-","Wrong PO"),"new")</f>
        <v>new</v>
      </c>
      <c r="DC190" s="32" t="str">
        <f>IF(DB190="wrong PO",(VLOOKUP($E190,'Oct 2015'!$D$1:$Z$500,3,FALSE)),"")</f>
        <v/>
      </c>
      <c r="DD190" s="29" t="str">
        <f>IFERROR(IF(VLOOKUP($E190,'Sep 2015'!$D$1:$Z$500,3,FALSE)=G190,"-","Wrong PO"),"new")</f>
        <v>new</v>
      </c>
      <c r="DE190" s="32" t="str">
        <f>IF(DD190="wrong PO",(VLOOKUP($E190,'Sep 2015'!$D$1:$Z$500,3,FALSE)),"")</f>
        <v/>
      </c>
    </row>
    <row r="191" spans="1:109">
      <c r="A191" s="115">
        <v>190</v>
      </c>
      <c r="B191" s="2" t="s">
        <v>841</v>
      </c>
      <c r="C191" s="2" t="s">
        <v>510</v>
      </c>
      <c r="D191" s="2" t="s">
        <v>48</v>
      </c>
      <c r="E191" s="2" t="s">
        <v>177</v>
      </c>
      <c r="F191" s="2" t="s">
        <v>555</v>
      </c>
      <c r="G191" s="21" t="s">
        <v>170</v>
      </c>
      <c r="H191" s="21" t="str">
        <f>IFERROR(VLOOKUP($E191,'Wayne Master'!$B$1:$C$315,2,FALSE),"not on master")</f>
        <v>P0771802</v>
      </c>
      <c r="I191" s="11" t="s">
        <v>2056</v>
      </c>
      <c r="J191" s="3">
        <v>42390</v>
      </c>
      <c r="K191" s="2" t="s">
        <v>39</v>
      </c>
      <c r="L191" s="2" t="s">
        <v>556</v>
      </c>
      <c r="M191" s="2" t="s">
        <v>30</v>
      </c>
      <c r="N191" s="2" t="s">
        <v>31</v>
      </c>
      <c r="O191" s="2" t="s">
        <v>32</v>
      </c>
      <c r="P191" s="4">
        <v>4841</v>
      </c>
      <c r="Q191" s="4">
        <v>5095</v>
      </c>
      <c r="R191" s="4">
        <v>254</v>
      </c>
      <c r="S191" s="5">
        <v>4.29</v>
      </c>
      <c r="T191" s="4">
        <v>0</v>
      </c>
      <c r="U191" s="4">
        <v>0</v>
      </c>
      <c r="V191" s="4">
        <v>0</v>
      </c>
      <c r="W191" s="5">
        <v>0</v>
      </c>
      <c r="X191" s="5">
        <v>0</v>
      </c>
      <c r="Y191" s="14">
        <v>4.29</v>
      </c>
      <c r="Z191" s="14">
        <v>0</v>
      </c>
      <c r="AA191" s="14">
        <v>4.29</v>
      </c>
      <c r="AB191" s="4">
        <v>24580</v>
      </c>
      <c r="AC191" s="55"/>
      <c r="AD191" s="59">
        <f t="shared" si="12"/>
        <v>86.079999999999984</v>
      </c>
      <c r="AE191" s="59">
        <f t="shared" si="13"/>
        <v>86.105499999999992</v>
      </c>
      <c r="AF191" s="102">
        <f>IFERROR(IFERROR(VLOOKUP($G191,'FPO034'!$J$9:$Q$196,7,FALSE),(VLOOKUP($H191,'FPO034'!$J$9:$Q$196,7,FALSE))),"No PO")</f>
        <v>8814.48</v>
      </c>
      <c r="AG191" s="102">
        <f>IFERROR(IFERROR(VLOOKUP($G191,'FPO034'!$J$9:$Q$196,8,FALSE),(VLOOKUP($H191,'FPO034'!$J$9:$Q$196,8,FALSE))),"No PO")</f>
        <v>0</v>
      </c>
      <c r="AH191" s="102" t="str">
        <f t="shared" si="14"/>
        <v>--</v>
      </c>
      <c r="AI191" s="59">
        <f>IFERROR(VLOOKUP($E191,'Rev2 Aug 16'!$D$1:$Z$300,22,FALSE),"-")</f>
        <v>4.29</v>
      </c>
      <c r="AJ191" s="59" t="str">
        <f>IFERROR(VLOOKUP($E191,'Rev2 Aug 16'!$D$1:$Z$300,5,FALSE),"-")</f>
        <v>WAY2001H6BD</v>
      </c>
      <c r="AK191" s="59" t="str">
        <f>IFERROR(VLOOKUP(AJ191,'Paid Invoices'!$F$6:$I$381,3,FALSE),"")</f>
        <v/>
      </c>
      <c r="AL191" s="59" t="str">
        <f>IFERROR(VLOOKUP(AJ191,'Open Invoices'!$D$1:$E$3000,2,FALSE),"")</f>
        <v/>
      </c>
      <c r="AM191" s="59">
        <f>IFERROR(VLOOKUP($E191,'Rev2 July 16'!$D$1:$Z$300,22,FALSE),"-")</f>
        <v>10.53</v>
      </c>
      <c r="AN191" s="59" t="str">
        <f>IFERROR(VLOOKUP($E191,'Rev2 July 16'!$D$1:$Z$300,5,FALSE),"-")</f>
        <v>WAY2001G6BF</v>
      </c>
      <c r="AO191" s="59" t="str">
        <f>IFERROR(VLOOKUP(AN191,'Paid Invoices'!$F$6:$I$381,3,FALSE),"")</f>
        <v/>
      </c>
      <c r="AP191" s="59" t="str">
        <f>IFERROR(VLOOKUP(AN191,'Open Invoices'!$D$1:$E$3000,2,FALSE),"")</f>
        <v/>
      </c>
      <c r="AQ191" s="59">
        <f>IFERROR(VLOOKUP($E191,'Rev June 16'!$D$1:$Z$300,22,FALSE),"-")</f>
        <v>12.51</v>
      </c>
      <c r="AR191" s="59" t="str">
        <f>IFERROR(VLOOKUP($E191,'Rev June 16'!$D$1:$Z$300,4,FALSE),"-")</f>
        <v>WAY2001F6BD</v>
      </c>
      <c r="AS191" s="59" t="str">
        <f>IFERROR(VLOOKUP(AR191,'Paid Invoices'!$F$6:$I$381,3,FALSE),"")</f>
        <v/>
      </c>
      <c r="AT191" s="59" t="str">
        <f>IFERROR(VLOOKUP(AR191,'Open Invoices'!$D$1:$E$3000,2,FALSE),"")</f>
        <v/>
      </c>
      <c r="AU191" s="59">
        <f>IFERROR(VLOOKUP($E191,'May 2016'!$D$1:$Z$300,22,FALSE),"-")</f>
        <v>13.94</v>
      </c>
      <c r="AV191" s="59" t="str">
        <f>IFERROR(VLOOKUP($E191,'May 2016'!$D$1:$Z$300,4,FALSE),"-")</f>
        <v>WAY2001E6BC</v>
      </c>
      <c r="AW191" s="59" t="str">
        <f>IFERROR(VLOOKUP(AV191,'Paid Invoices'!$F$6:$I$381,3,FALSE),"")</f>
        <v/>
      </c>
      <c r="AX191" s="59" t="str">
        <f>IFERROR(VLOOKUP(AV191,'Open Invoices'!$D$1:$E$3000,2,FALSE),"")</f>
        <v/>
      </c>
      <c r="AY191" s="59">
        <f>IFERROR(VLOOKUP($E191,'Apr 2016'!$D$1:$Z$300,22,FALSE),"-")</f>
        <v>20.94</v>
      </c>
      <c r="AZ191" s="59" t="str">
        <f>IFERROR(VLOOKUP($E191,'Apr 2016'!$D$1:$Z$300,4,FALSE),"-")</f>
        <v>WAY2001D6A</v>
      </c>
      <c r="BA191" s="59" t="str">
        <f>IFERROR(VLOOKUP(AZ191,'Paid Invoices'!$F$6:$I$381,3,FALSE),"")</f>
        <v/>
      </c>
      <c r="BB191" s="59" t="str">
        <f>IFERROR(VLOOKUP(AZ191,'Open Invoices'!$D$1:$E$3000,2,FALSE),"")</f>
        <v/>
      </c>
      <c r="BC191" s="59">
        <f>IFERROR(VLOOKUP($E191,'Mar 2016'!$D$1:$Z$300,22,FALSE),"-")</f>
        <v>11.19</v>
      </c>
      <c r="BD191" s="59" t="str">
        <f>IFERROR(VLOOKUP($E191,'Mar 2016'!$D$1:$Z$300,4,FALSE),"-")</f>
        <v>WAY2001C6AW</v>
      </c>
      <c r="BE191" s="59" t="str">
        <f>IFERROR(VLOOKUP(BD191,'Paid Invoices'!$F$6:$I$381,3,FALSE),"")</f>
        <v/>
      </c>
      <c r="BF191" s="59" t="str">
        <f>IFERROR(VLOOKUP(BD191,'Open Invoices'!$D$1:$E$3000,2,FALSE),"")</f>
        <v/>
      </c>
      <c r="BG191" s="59">
        <f>IFERROR(VLOOKUP($E191,'Feb 2016'!$D$1:$Z$300,22,FALSE),"-")</f>
        <v>12.68</v>
      </c>
      <c r="BH191" s="59" t="str">
        <f>IFERROR(VLOOKUP($E191,'Feb 2016'!$D$1:$Z$300,4,FALSE),"-")</f>
        <v>WAY2001B6AP</v>
      </c>
      <c r="BI191" s="59" t="str">
        <f>IFERROR(VLOOKUP(BH191,'Paid Invoices'!$F$6:$I$381,3,FALSE),"")</f>
        <v/>
      </c>
      <c r="BJ191" s="59" t="str">
        <f>IFERROR(VLOOKUP(BH191,'Open Invoices'!$D$1:$E$3000,2,FALSE),"")</f>
        <v/>
      </c>
      <c r="BK191" s="59">
        <f>IFERROR(VLOOKUP($E191,'Jan 2016'!$D$1:$Z$300,22,FALSE),"-")</f>
        <v>0</v>
      </c>
      <c r="BL191" s="59" t="str">
        <f>IFERROR(VLOOKUP($E191,'Jan 2016'!$D$1:$Z$300,4,FALSE),"-")</f>
        <v>WAY2001A6B</v>
      </c>
      <c r="BM191" s="59" t="str">
        <f>IFERROR(VLOOKUP(BL191,'Paid Invoices'!$F$6:$I$381,3,FALSE),"")</f>
        <v/>
      </c>
      <c r="BN191" s="59" t="str">
        <f>IFERROR(VLOOKUP(BL191,'Open Invoices'!$D$1:$E$3000,2,FALSE),"")</f>
        <v/>
      </c>
      <c r="BO191" s="59" t="str">
        <f>IFERROR(VLOOKUP($E191,'Dec 2015'!$D$1:$Z$300,22,FALSE),"-")</f>
        <v>-</v>
      </c>
      <c r="BP191" s="59" t="str">
        <f>IFERROR(VLOOKUP($E191,'Dec 2015'!$D$1:$Z$300,4,FALSE),"-")</f>
        <v>-</v>
      </c>
      <c r="BQ191" s="59" t="str">
        <f>IFERROR(VLOOKUP(BP191,'Paid Invoices'!$F$6:$I$381,3,FALSE),"")</f>
        <v/>
      </c>
      <c r="BR191" s="59" t="str">
        <f>IFERROR(VLOOKUP(BP191,'Open Invoices'!$D$1:$E$3000,2,FALSE),"")</f>
        <v/>
      </c>
      <c r="BS191" s="59" t="str">
        <f>IFERROR(VLOOKUP($E191,'Nov 2015'!$D$1:$Z$300,22,FALSE),"-")</f>
        <v>-</v>
      </c>
      <c r="BT191" s="59" t="str">
        <f>IFERROR(VLOOKUP($E191,'Nov 2015'!$D$1:$Z$300,4,FALSE),"-")</f>
        <v>-</v>
      </c>
      <c r="BU191" s="59" t="str">
        <f>IFERROR(VLOOKUP(BT191,'Paid Invoices'!$F$6:$I$381,3,FALSE),"")</f>
        <v/>
      </c>
      <c r="BV191" s="59" t="str">
        <f>IFERROR(VLOOKUP(BT191,'Open Invoices'!$D$1:$E$3000,2,FALSE),"")</f>
        <v/>
      </c>
      <c r="BW191" s="59" t="str">
        <f>IFERROR(VLOOKUP($E191,'Oct 2015'!$D$1:$Z$300,22,FALSE),"-")</f>
        <v>-</v>
      </c>
      <c r="BX191" s="59" t="str">
        <f>IFERROR(VLOOKUP($E191,'Oct 2015'!$D$1:$Z$300,4,FALSE),"-")</f>
        <v>-</v>
      </c>
      <c r="BY191" s="59" t="str">
        <f>IFERROR(VLOOKUP(BX191,'Paid Invoices'!$F$6:$I$381,3,FALSE),"")</f>
        <v/>
      </c>
      <c r="BZ191" s="59" t="str">
        <f>IFERROR(VLOOKUP(BX191,'Open Invoices'!$D$1:$E$3000,2,FALSE),"")</f>
        <v/>
      </c>
      <c r="CA191" s="59" t="str">
        <f>IFERROR(VLOOKUP($E191,'Sep 2015'!$D$1:$Z$300,22,FALSE),"-")</f>
        <v>-</v>
      </c>
      <c r="CB191" s="59" t="str">
        <f>IFERROR(VLOOKUP($E191,'Sep 2015'!$D$1:$Z$300,4,FALSE),"-")</f>
        <v>-</v>
      </c>
      <c r="CC191" s="59" t="str">
        <f>IFERROR(VLOOKUP(CB191,'Paid Invoices'!$F$6:$I$381,3,FALSE),"")</f>
        <v/>
      </c>
      <c r="CD191" s="59" t="str">
        <f>IFERROR(VLOOKUP(CB191,'Open Invoices'!$D$1:$E$3000,2,FALSE),"")</f>
        <v/>
      </c>
      <c r="CE191" s="52"/>
      <c r="CF191" s="52" t="s">
        <v>2115</v>
      </c>
      <c r="CG191" s="49" t="str">
        <f>IFERROR(IFERROR(VLOOKUP($E191,'Asset Group  All Assets'!$B$1:$C$500,2,FALSE),(VLOOKUP($E191,'Missing-WSU-POs'!$B$1:$D$500,3,FALSE))),"?")</f>
        <v>P0771802</v>
      </c>
      <c r="CH191" s="31" t="str">
        <f t="shared" si="11"/>
        <v>P0771802</v>
      </c>
      <c r="CI191" s="31" t="str">
        <f t="shared" si="15"/>
        <v/>
      </c>
      <c r="CJ191" s="29" t="str">
        <f>IFERROR(IF(VLOOKUP($E191,'Org July 2016 '!$D$1:$Z$500,3,FALSE)=G191,"-","Wrong PO"),"new")</f>
        <v>Wrong PO</v>
      </c>
      <c r="CK191" s="32">
        <f>IF(CJ191="wrong PO",(VLOOKUP($E191,'Org July 2016 '!$D$1:$Z$500,3,FALSE)),"")</f>
        <v>0</v>
      </c>
      <c r="CL191" s="29" t="str">
        <f>IFERROR(IF(VLOOKUP($E191,'Org June 2016 '!$D$1:$Z$500,3,FALSE)=G191,"-","Wrong PO"),"new")</f>
        <v>Wrong PO</v>
      </c>
      <c r="CM191" s="32">
        <f>IF(CL191="wrong PO",(VLOOKUP($E191,'Org June 2016 '!$D$1:$Z$500,3,FALSE)),"")</f>
        <v>0</v>
      </c>
      <c r="CN191" s="29" t="str">
        <f>IFERROR(IF(VLOOKUP($E191,'May 2016'!D190:Z689,3,FALSE)=G191,"-","Wrong PO"),"new")</f>
        <v>new</v>
      </c>
      <c r="CO191" s="32" t="str">
        <f>IF(CN191="wrong PO",(VLOOKUP($E191,'May 2016'!D190:Z689,3,FALSE)),"")</f>
        <v/>
      </c>
      <c r="CP191" s="29" t="str">
        <f>IFERROR(IF(VLOOKUP($E191,'Apr 2016'!$D$1:$Z$500,3,FALSE)=G191,"-","Wrong PO"),"new")</f>
        <v>-</v>
      </c>
      <c r="CQ191" s="32" t="str">
        <f>IF(CP191="wrong PO",(VLOOKUP($E191,'Apr 2016'!$D$1:$Z$500,3,FALSE)),"")</f>
        <v/>
      </c>
      <c r="CR191" s="32" t="str">
        <f>IFERROR(IF(VLOOKUP($E191,'Mar 2016'!$D$1:$Z$500,3,FALSE)=G191,"-","Wrong PO"),"new")</f>
        <v>-</v>
      </c>
      <c r="CS191" s="32" t="str">
        <f>IF(CP191="wrong PO",(VLOOKUP($E191,'Mar 2016'!$D$1:$Z$500,3,FALSE)),"")</f>
        <v/>
      </c>
      <c r="CT191" s="32" t="str">
        <f>IFERROR(IF(VLOOKUP($E191,'Feb 2016'!$D$1:$Z$500,3,FALSE)=G191,"-","Wrong PO"),"new")</f>
        <v>-</v>
      </c>
      <c r="CU191" s="32" t="str">
        <f>IF(CP191="wrong PO",(VLOOKUP($E191,'Feb 2016'!$D$1:$Z$500,3,FALSE)),"")</f>
        <v/>
      </c>
      <c r="CV191" s="29" t="str">
        <f>IFERROR(IF(VLOOKUP($E191,'Jan 2016'!$D$1:$Z$500,3,FALSE)=G191,"-","Wrong PO"),"new")</f>
        <v>-</v>
      </c>
      <c r="CW191" s="32" t="str">
        <f>IF(CV191="wrong PO",(VLOOKUP($E191,'Jan 2016'!$D$1:$Z$500,3,FALSE)),"")</f>
        <v/>
      </c>
      <c r="CX191" s="29" t="str">
        <f>IFERROR(IF(VLOOKUP($E191,'Dec 2015'!$D$1:$Z$500,3,FALSE)=G191,"-","Wrong PO"),"new")</f>
        <v>new</v>
      </c>
      <c r="CY191" s="32" t="str">
        <f>IF(CX191="wrong PO",(VLOOKUP($E191,'Dec 2015'!$D$1:$Z$500,3,FALSE)),"")</f>
        <v/>
      </c>
      <c r="CZ191" s="29" t="str">
        <f>IFERROR(IF(VLOOKUP($E191,'Nov 2015'!$D$1:$Z$500,3,FALSE)=G191,"-","Wrong PO"),"new")</f>
        <v>new</v>
      </c>
      <c r="DA191" s="32" t="str">
        <f>IF(CZ191="wrong PO",(VLOOKUP($E191,'Nov 2015'!$D$1:$Z$500,3,FALSE)),"")</f>
        <v/>
      </c>
      <c r="DB191" s="29" t="str">
        <f>IFERROR(IF(VLOOKUP($E191,'Oct 2015'!$D$1:$Z$500,3,FALSE)=G191,"-","Wrong PO"),"new")</f>
        <v>new</v>
      </c>
      <c r="DC191" s="32" t="str">
        <f>IF(DB191="wrong PO",(VLOOKUP($E191,'Oct 2015'!$D$1:$Z$500,3,FALSE)),"")</f>
        <v/>
      </c>
      <c r="DD191" s="29" t="str">
        <f>IFERROR(IF(VLOOKUP($E191,'Sep 2015'!$D$1:$Z$500,3,FALSE)=G191,"-","Wrong PO"),"new")</f>
        <v>new</v>
      </c>
      <c r="DE191" s="32" t="str">
        <f>IF(DD191="wrong PO",(VLOOKUP($E191,'Sep 2015'!$D$1:$Z$500,3,FALSE)),"")</f>
        <v/>
      </c>
    </row>
    <row r="192" spans="1:109">
      <c r="A192" s="115">
        <v>191</v>
      </c>
      <c r="B192" s="2" t="s">
        <v>841</v>
      </c>
      <c r="C192" s="2" t="s">
        <v>510</v>
      </c>
      <c r="D192" s="2" t="s">
        <v>56</v>
      </c>
      <c r="E192" s="2" t="s">
        <v>209</v>
      </c>
      <c r="F192" s="2" t="s">
        <v>549</v>
      </c>
      <c r="G192" s="21" t="s">
        <v>170</v>
      </c>
      <c r="H192" s="21" t="str">
        <f>IFERROR(VLOOKUP($E192,'Wayne Master'!$B$1:$C$315,2,FALSE),"not on master")</f>
        <v>P0771802</v>
      </c>
      <c r="I192" s="11" t="s">
        <v>2056</v>
      </c>
      <c r="J192" s="3">
        <v>42391</v>
      </c>
      <c r="K192" s="2" t="s">
        <v>39</v>
      </c>
      <c r="L192" s="2" t="s">
        <v>550</v>
      </c>
      <c r="M192" s="2" t="s">
        <v>30</v>
      </c>
      <c r="N192" s="2" t="s">
        <v>31</v>
      </c>
      <c r="O192" s="2" t="s">
        <v>32</v>
      </c>
      <c r="P192" s="4">
        <v>820</v>
      </c>
      <c r="Q192" s="4">
        <v>7392</v>
      </c>
      <c r="R192" s="4">
        <v>6572</v>
      </c>
      <c r="S192" s="5">
        <v>111.07</v>
      </c>
      <c r="T192" s="4">
        <v>0</v>
      </c>
      <c r="U192" s="4">
        <v>0</v>
      </c>
      <c r="V192" s="4">
        <v>0</v>
      </c>
      <c r="W192" s="5">
        <v>0</v>
      </c>
      <c r="X192" s="5">
        <v>0</v>
      </c>
      <c r="Y192" s="14">
        <v>111.07</v>
      </c>
      <c r="Z192" s="14">
        <v>0</v>
      </c>
      <c r="AA192" s="14">
        <v>111.07</v>
      </c>
      <c r="AB192" s="4">
        <v>24580</v>
      </c>
      <c r="AC192" s="55"/>
      <c r="AD192" s="59">
        <f t="shared" si="12"/>
        <v>124.88999999999999</v>
      </c>
      <c r="AE192" s="59">
        <f t="shared" si="13"/>
        <v>124.92479999999999</v>
      </c>
      <c r="AF192" s="102">
        <f>IFERROR(IFERROR(VLOOKUP($G192,'FPO034'!$J$9:$Q$196,7,FALSE),(VLOOKUP($H192,'FPO034'!$J$9:$Q$196,7,FALSE))),"No PO")</f>
        <v>8814.48</v>
      </c>
      <c r="AG192" s="102">
        <f>IFERROR(IFERROR(VLOOKUP($G192,'FPO034'!$J$9:$Q$196,8,FALSE),(VLOOKUP($H192,'FPO034'!$J$9:$Q$196,8,FALSE))),"No PO")</f>
        <v>0</v>
      </c>
      <c r="AH192" s="102" t="str">
        <f t="shared" si="14"/>
        <v>--</v>
      </c>
      <c r="AI192" s="59">
        <f>IFERROR(VLOOKUP($E192,'Rev2 Aug 16'!$D$1:$Z$300,22,FALSE),"-")</f>
        <v>111.07</v>
      </c>
      <c r="AJ192" s="59" t="str">
        <f>IFERROR(VLOOKUP($E192,'Rev2 Aug 16'!$D$1:$Z$300,5,FALSE),"-")</f>
        <v>WAY2001H6BD</v>
      </c>
      <c r="AK192" s="59" t="str">
        <f>IFERROR(VLOOKUP(AJ192,'Paid Invoices'!$F$6:$I$381,3,FALSE),"")</f>
        <v/>
      </c>
      <c r="AL192" s="59" t="str">
        <f>IFERROR(VLOOKUP(AJ192,'Open Invoices'!$D$1:$E$3000,2,FALSE),"")</f>
        <v/>
      </c>
      <c r="AM192" s="59" t="str">
        <f>IFERROR(VLOOKUP($E192,'Rev2 July 16'!$D$1:$Z$300,22,FALSE),"-")</f>
        <v>-</v>
      </c>
      <c r="AN192" s="59" t="str">
        <f>IFERROR(VLOOKUP($E192,'Rev2 July 16'!$D$1:$Z$300,5,FALSE),"-")</f>
        <v>-</v>
      </c>
      <c r="AO192" s="59" t="str">
        <f>IFERROR(VLOOKUP(AN192,'Paid Invoices'!$F$6:$I$381,3,FALSE),"")</f>
        <v/>
      </c>
      <c r="AP192" s="59" t="str">
        <f>IFERROR(VLOOKUP(AN192,'Open Invoices'!$D$1:$E$3000,2,FALSE),"")</f>
        <v/>
      </c>
      <c r="AQ192" s="59">
        <f>IFERROR(VLOOKUP($E192,'Rev June 16'!$D$1:$Z$300,22,FALSE),"-")</f>
        <v>0</v>
      </c>
      <c r="AR192" s="59" t="str">
        <f>IFERROR(VLOOKUP($E192,'Rev June 16'!$D$1:$Z$300,4,FALSE),"-")</f>
        <v>WAY2001F6BD</v>
      </c>
      <c r="AS192" s="59" t="str">
        <f>IFERROR(VLOOKUP(AR192,'Paid Invoices'!$F$6:$I$381,3,FALSE),"")</f>
        <v/>
      </c>
      <c r="AT192" s="59" t="str">
        <f>IFERROR(VLOOKUP(AR192,'Open Invoices'!$D$1:$E$3000,2,FALSE),"")</f>
        <v/>
      </c>
      <c r="AU192" s="59" t="str">
        <f>IFERROR(VLOOKUP($E192,'May 2016'!$D$1:$Z$300,22,FALSE),"-")</f>
        <v>-</v>
      </c>
      <c r="AV192" s="59" t="str">
        <f>IFERROR(VLOOKUP($E192,'May 2016'!$D$1:$Z$300,4,FALSE),"-")</f>
        <v>-</v>
      </c>
      <c r="AW192" s="59" t="str">
        <f>IFERROR(VLOOKUP(AV192,'Paid Invoices'!$F$6:$I$381,3,FALSE),"")</f>
        <v/>
      </c>
      <c r="AX192" s="59" t="str">
        <f>IFERROR(VLOOKUP(AV192,'Open Invoices'!$D$1:$E$3000,2,FALSE),"")</f>
        <v/>
      </c>
      <c r="AY192" s="59" t="str">
        <f>IFERROR(VLOOKUP($E192,'Apr 2016'!$D$1:$Z$300,22,FALSE),"-")</f>
        <v>-</v>
      </c>
      <c r="AZ192" s="59" t="str">
        <f>IFERROR(VLOOKUP($E192,'Apr 2016'!$D$1:$Z$300,4,FALSE),"-")</f>
        <v>-</v>
      </c>
      <c r="BA192" s="59" t="str">
        <f>IFERROR(VLOOKUP(AZ192,'Paid Invoices'!$F$6:$I$381,3,FALSE),"")</f>
        <v/>
      </c>
      <c r="BB192" s="59" t="str">
        <f>IFERROR(VLOOKUP(AZ192,'Open Invoices'!$D$1:$E$3000,2,FALSE),"")</f>
        <v/>
      </c>
      <c r="BC192" s="59">
        <f>IFERROR(VLOOKUP($E192,'Mar 2016'!$D$1:$Z$300,22,FALSE),"-")</f>
        <v>0</v>
      </c>
      <c r="BD192" s="59" t="str">
        <f>IFERROR(VLOOKUP($E192,'Mar 2016'!$D$1:$Z$300,4,FALSE),"-")</f>
        <v>WAY2001C6AW</v>
      </c>
      <c r="BE192" s="59" t="str">
        <f>IFERROR(VLOOKUP(BD192,'Paid Invoices'!$F$6:$I$381,3,FALSE),"")</f>
        <v/>
      </c>
      <c r="BF192" s="59" t="str">
        <f>IFERROR(VLOOKUP(BD192,'Open Invoices'!$D$1:$E$3000,2,FALSE),"")</f>
        <v/>
      </c>
      <c r="BG192" s="59">
        <f>IFERROR(VLOOKUP($E192,'Feb 2016'!$D$1:$Z$300,22,FALSE),"-")</f>
        <v>13.82</v>
      </c>
      <c r="BH192" s="59" t="str">
        <f>IFERROR(VLOOKUP($E192,'Feb 2016'!$D$1:$Z$300,4,FALSE),"-")</f>
        <v>WAY2001B6AP</v>
      </c>
      <c r="BI192" s="59" t="str">
        <f>IFERROR(VLOOKUP(BH192,'Paid Invoices'!$F$6:$I$381,3,FALSE),"")</f>
        <v/>
      </c>
      <c r="BJ192" s="59" t="str">
        <f>IFERROR(VLOOKUP(BH192,'Open Invoices'!$D$1:$E$3000,2,FALSE),"")</f>
        <v/>
      </c>
      <c r="BK192" s="59">
        <f>IFERROR(VLOOKUP($E192,'Jan 2016'!$D$1:$Z$300,22,FALSE),"-")</f>
        <v>0</v>
      </c>
      <c r="BL192" s="59" t="str">
        <f>IFERROR(VLOOKUP($E192,'Jan 2016'!$D$1:$Z$300,4,FALSE),"-")</f>
        <v>WAY2001A6B</v>
      </c>
      <c r="BM192" s="59" t="str">
        <f>IFERROR(VLOOKUP(BL192,'Paid Invoices'!$F$6:$I$381,3,FALSE),"")</f>
        <v/>
      </c>
      <c r="BN192" s="59" t="str">
        <f>IFERROR(VLOOKUP(BL192,'Open Invoices'!$D$1:$E$3000,2,FALSE),"")</f>
        <v/>
      </c>
      <c r="BO192" s="59" t="str">
        <f>IFERROR(VLOOKUP($E192,'Dec 2015'!$D$1:$Z$300,22,FALSE),"-")</f>
        <v>-</v>
      </c>
      <c r="BP192" s="59" t="str">
        <f>IFERROR(VLOOKUP($E192,'Dec 2015'!$D$1:$Z$300,4,FALSE),"-")</f>
        <v>-</v>
      </c>
      <c r="BQ192" s="59" t="str">
        <f>IFERROR(VLOOKUP(BP192,'Paid Invoices'!$F$6:$I$381,3,FALSE),"")</f>
        <v/>
      </c>
      <c r="BR192" s="59" t="str">
        <f>IFERROR(VLOOKUP(BP192,'Open Invoices'!$D$1:$E$3000,2,FALSE),"")</f>
        <v/>
      </c>
      <c r="BS192" s="59" t="str">
        <f>IFERROR(VLOOKUP($E192,'Nov 2015'!$D$1:$Z$300,22,FALSE),"-")</f>
        <v>-</v>
      </c>
      <c r="BT192" s="59" t="str">
        <f>IFERROR(VLOOKUP($E192,'Nov 2015'!$D$1:$Z$300,4,FALSE),"-")</f>
        <v>-</v>
      </c>
      <c r="BU192" s="59" t="str">
        <f>IFERROR(VLOOKUP(BT192,'Paid Invoices'!$F$6:$I$381,3,FALSE),"")</f>
        <v/>
      </c>
      <c r="BV192" s="59" t="str">
        <f>IFERROR(VLOOKUP(BT192,'Open Invoices'!$D$1:$E$3000,2,FALSE),"")</f>
        <v/>
      </c>
      <c r="BW192" s="59" t="str">
        <f>IFERROR(VLOOKUP($E192,'Oct 2015'!$D$1:$Z$300,22,FALSE),"-")</f>
        <v>-</v>
      </c>
      <c r="BX192" s="59" t="str">
        <f>IFERROR(VLOOKUP($E192,'Oct 2015'!$D$1:$Z$300,4,FALSE),"-")</f>
        <v>-</v>
      </c>
      <c r="BY192" s="59" t="str">
        <f>IFERROR(VLOOKUP(BX192,'Paid Invoices'!$F$6:$I$381,3,FALSE),"")</f>
        <v/>
      </c>
      <c r="BZ192" s="59" t="str">
        <f>IFERROR(VLOOKUP(BX192,'Open Invoices'!$D$1:$E$3000,2,FALSE),"")</f>
        <v/>
      </c>
      <c r="CA192" s="59" t="str">
        <f>IFERROR(VLOOKUP($E192,'Sep 2015'!$D$1:$Z$300,22,FALSE),"-")</f>
        <v>-</v>
      </c>
      <c r="CB192" s="59" t="str">
        <f>IFERROR(VLOOKUP($E192,'Sep 2015'!$D$1:$Z$300,4,FALSE),"-")</f>
        <v>-</v>
      </c>
      <c r="CC192" s="59" t="str">
        <f>IFERROR(VLOOKUP(CB192,'Paid Invoices'!$F$6:$I$381,3,FALSE),"")</f>
        <v/>
      </c>
      <c r="CD192" s="59" t="str">
        <f>IFERROR(VLOOKUP(CB192,'Open Invoices'!$D$1:$E$3000,2,FALSE),"")</f>
        <v/>
      </c>
      <c r="CE192" s="52"/>
      <c r="CF192" s="52" t="s">
        <v>2115</v>
      </c>
      <c r="CG192" s="49" t="str">
        <f>IFERROR(IFERROR(VLOOKUP($E192,'Asset Group  All Assets'!$B$1:$C$500,2,FALSE),(VLOOKUP($E192,'Missing-WSU-POs'!$B$1:$D$500,3,FALSE))),"?")</f>
        <v>P0771802</v>
      </c>
      <c r="CH192" s="31" t="str">
        <f t="shared" si="11"/>
        <v>P0771802</v>
      </c>
      <c r="CI192" s="31" t="str">
        <f t="shared" si="15"/>
        <v/>
      </c>
      <c r="CJ192" s="29" t="str">
        <f>IFERROR(IF(VLOOKUP($E192,'Org July 2016 '!$D$1:$Z$500,3,FALSE)=G192,"-","Wrong PO"),"new")</f>
        <v>Wrong PO</v>
      </c>
      <c r="CK192" s="32">
        <f>IF(CJ192="wrong PO",(VLOOKUP($E192,'Org July 2016 '!$D$1:$Z$500,3,FALSE)),"")</f>
        <v>0</v>
      </c>
      <c r="CL192" s="29" t="str">
        <f>IFERROR(IF(VLOOKUP($E192,'Org June 2016 '!$D$1:$Z$500,3,FALSE)=G192,"-","Wrong PO"),"new")</f>
        <v>Wrong PO</v>
      </c>
      <c r="CM192" s="32">
        <f>IF(CL192="wrong PO",(VLOOKUP($E192,'Org June 2016 '!$D$1:$Z$500,3,FALSE)),"")</f>
        <v>0</v>
      </c>
      <c r="CN192" s="29" t="str">
        <f>IFERROR(IF(VLOOKUP($E192,'May 2016'!D191:Z690,3,FALSE)=G192,"-","Wrong PO"),"new")</f>
        <v>new</v>
      </c>
      <c r="CO192" s="32" t="str">
        <f>IF(CN192="wrong PO",(VLOOKUP($E192,'May 2016'!D191:Z690,3,FALSE)),"")</f>
        <v/>
      </c>
      <c r="CP192" s="29" t="str">
        <f>IFERROR(IF(VLOOKUP($E192,'Apr 2016'!$D$1:$Z$500,3,FALSE)=G192,"-","Wrong PO"),"new")</f>
        <v>new</v>
      </c>
      <c r="CQ192" s="32" t="str">
        <f>IF(CP192="wrong PO",(VLOOKUP($E192,'Apr 2016'!$D$1:$Z$500,3,FALSE)),"")</f>
        <v/>
      </c>
      <c r="CR192" s="32" t="str">
        <f>IFERROR(IF(VLOOKUP($E192,'Mar 2016'!$D$1:$Z$500,3,FALSE)=G192,"-","Wrong PO"),"new")</f>
        <v>-</v>
      </c>
      <c r="CS192" s="32" t="str">
        <f>IF(CP192="wrong PO",(VLOOKUP($E192,'Mar 2016'!$D$1:$Z$500,3,FALSE)),"")</f>
        <v/>
      </c>
      <c r="CT192" s="32" t="str">
        <f>IFERROR(IF(VLOOKUP($E192,'Feb 2016'!$D$1:$Z$500,3,FALSE)=G192,"-","Wrong PO"),"new")</f>
        <v>-</v>
      </c>
      <c r="CU192" s="32" t="str">
        <f>IF(CP192="wrong PO",(VLOOKUP($E192,'Feb 2016'!$D$1:$Z$500,3,FALSE)),"")</f>
        <v/>
      </c>
      <c r="CV192" s="29" t="str">
        <f>IFERROR(IF(VLOOKUP($E192,'Jan 2016'!$D$1:$Z$500,3,FALSE)=G192,"-","Wrong PO"),"new")</f>
        <v>-</v>
      </c>
      <c r="CW192" s="32" t="str">
        <f>IF(CV192="wrong PO",(VLOOKUP($E192,'Jan 2016'!$D$1:$Z$500,3,FALSE)),"")</f>
        <v/>
      </c>
      <c r="CX192" s="29" t="str">
        <f>IFERROR(IF(VLOOKUP($E192,'Dec 2015'!$D$1:$Z$500,3,FALSE)=G192,"-","Wrong PO"),"new")</f>
        <v>new</v>
      </c>
      <c r="CY192" s="32" t="str">
        <f>IF(CX192="wrong PO",(VLOOKUP($E192,'Dec 2015'!$D$1:$Z$500,3,FALSE)),"")</f>
        <v/>
      </c>
      <c r="CZ192" s="29" t="str">
        <f>IFERROR(IF(VLOOKUP($E192,'Nov 2015'!$D$1:$Z$500,3,FALSE)=G192,"-","Wrong PO"),"new")</f>
        <v>new</v>
      </c>
      <c r="DA192" s="32" t="str">
        <f>IF(CZ192="wrong PO",(VLOOKUP($E192,'Nov 2015'!$D$1:$Z$500,3,FALSE)),"")</f>
        <v/>
      </c>
      <c r="DB192" s="29" t="str">
        <f>IFERROR(IF(VLOOKUP($E192,'Oct 2015'!$D$1:$Z$500,3,FALSE)=G192,"-","Wrong PO"),"new")</f>
        <v>new</v>
      </c>
      <c r="DC192" s="32" t="str">
        <f>IF(DB192="wrong PO",(VLOOKUP($E192,'Oct 2015'!$D$1:$Z$500,3,FALSE)),"")</f>
        <v/>
      </c>
      <c r="DD192" s="29" t="str">
        <f>IFERROR(IF(VLOOKUP($E192,'Sep 2015'!$D$1:$Z$500,3,FALSE)=G192,"-","Wrong PO"),"new")</f>
        <v>new</v>
      </c>
      <c r="DE192" s="32" t="str">
        <f>IF(DD192="wrong PO",(VLOOKUP($E192,'Sep 2015'!$D$1:$Z$500,3,FALSE)),"")</f>
        <v/>
      </c>
    </row>
    <row r="193" spans="1:109">
      <c r="A193" s="115">
        <v>192</v>
      </c>
      <c r="B193" s="2" t="s">
        <v>841</v>
      </c>
      <c r="C193" s="2" t="s">
        <v>510</v>
      </c>
      <c r="D193" s="2" t="s">
        <v>69</v>
      </c>
      <c r="E193" s="2" t="s">
        <v>244</v>
      </c>
      <c r="F193" s="2" t="s">
        <v>547</v>
      </c>
      <c r="G193" s="21" t="s">
        <v>170</v>
      </c>
      <c r="H193" s="21" t="str">
        <f>IFERROR(VLOOKUP($E193,'Wayne Master'!$B$1:$C$315,2,FALSE),"not on master")</f>
        <v>P0771802</v>
      </c>
      <c r="I193" s="11" t="s">
        <v>2056</v>
      </c>
      <c r="J193" s="3">
        <v>42391</v>
      </c>
      <c r="K193" s="2" t="s">
        <v>39</v>
      </c>
      <c r="L193" s="2" t="s">
        <v>548</v>
      </c>
      <c r="M193" s="2" t="s">
        <v>30</v>
      </c>
      <c r="N193" s="2" t="s">
        <v>31</v>
      </c>
      <c r="O193" s="2" t="s">
        <v>32</v>
      </c>
      <c r="P193" s="4">
        <v>153</v>
      </c>
      <c r="Q193" s="4">
        <v>730</v>
      </c>
      <c r="R193" s="4">
        <v>577</v>
      </c>
      <c r="S193" s="5">
        <v>9.75</v>
      </c>
      <c r="T193" s="4">
        <v>1009</v>
      </c>
      <c r="U193" s="4">
        <v>1044</v>
      </c>
      <c r="V193" s="4">
        <v>35</v>
      </c>
      <c r="W193" s="5">
        <v>2.09</v>
      </c>
      <c r="X193" s="5">
        <v>0</v>
      </c>
      <c r="Y193" s="14">
        <v>11.84</v>
      </c>
      <c r="Z193" s="14">
        <v>0</v>
      </c>
      <c r="AA193" s="14">
        <v>11.84</v>
      </c>
      <c r="AB193" s="4">
        <v>24580</v>
      </c>
      <c r="AC193" s="55"/>
      <c r="AD193" s="59">
        <f t="shared" si="12"/>
        <v>74.510000000000005</v>
      </c>
      <c r="AE193" s="59">
        <f t="shared" si="13"/>
        <v>74.768199999999993</v>
      </c>
      <c r="AF193" s="102">
        <f>IFERROR(IFERROR(VLOOKUP($G193,'FPO034'!$J$9:$Q$196,7,FALSE),(VLOOKUP($H193,'FPO034'!$J$9:$Q$196,7,FALSE))),"No PO")</f>
        <v>8814.48</v>
      </c>
      <c r="AG193" s="102">
        <f>IFERROR(IFERROR(VLOOKUP($G193,'FPO034'!$J$9:$Q$196,8,FALSE),(VLOOKUP($H193,'FPO034'!$J$9:$Q$196,8,FALSE))),"No PO")</f>
        <v>0</v>
      </c>
      <c r="AH193" s="102" t="str">
        <f t="shared" si="14"/>
        <v>--</v>
      </c>
      <c r="AI193" s="59">
        <f>IFERROR(VLOOKUP($E193,'Rev2 Aug 16'!$D$1:$Z$300,22,FALSE),"-")</f>
        <v>11.84</v>
      </c>
      <c r="AJ193" s="59" t="str">
        <f>IFERROR(VLOOKUP($E193,'Rev2 Aug 16'!$D$1:$Z$300,5,FALSE),"-")</f>
        <v>WAY2001H6BD</v>
      </c>
      <c r="AK193" s="59" t="str">
        <f>IFERROR(VLOOKUP(AJ193,'Paid Invoices'!$F$6:$I$381,3,FALSE),"")</f>
        <v/>
      </c>
      <c r="AL193" s="59" t="str">
        <f>IFERROR(VLOOKUP(AJ193,'Open Invoices'!$D$1:$E$3000,2,FALSE),"")</f>
        <v/>
      </c>
      <c r="AM193" s="59">
        <f>IFERROR(VLOOKUP($E193,'Rev2 July 16'!$D$1:$Z$300,22,FALSE),"-")</f>
        <v>58.14</v>
      </c>
      <c r="AN193" s="59" t="str">
        <f>IFERROR(VLOOKUP($E193,'Rev2 July 16'!$D$1:$Z$300,5,FALSE),"-")</f>
        <v>WAY2001G6BF</v>
      </c>
      <c r="AO193" s="59" t="str">
        <f>IFERROR(VLOOKUP(AN193,'Paid Invoices'!$F$6:$I$381,3,FALSE),"")</f>
        <v/>
      </c>
      <c r="AP193" s="59" t="str">
        <f>IFERROR(VLOOKUP(AN193,'Open Invoices'!$D$1:$E$3000,2,FALSE),"")</f>
        <v/>
      </c>
      <c r="AQ193" s="59">
        <f>IFERROR(VLOOKUP($E193,'Rev June 16'!$D$1:$Z$300,22,FALSE),"-")</f>
        <v>0</v>
      </c>
      <c r="AR193" s="59" t="str">
        <f>IFERROR(VLOOKUP($E193,'Rev June 16'!$D$1:$Z$300,4,FALSE),"-")</f>
        <v>WAY2001F6BD</v>
      </c>
      <c r="AS193" s="59" t="str">
        <f>IFERROR(VLOOKUP(AR193,'Paid Invoices'!$F$6:$I$381,3,FALSE),"")</f>
        <v/>
      </c>
      <c r="AT193" s="59" t="str">
        <f>IFERROR(VLOOKUP(AR193,'Open Invoices'!$D$1:$E$3000,2,FALSE),"")</f>
        <v/>
      </c>
      <c r="AU193" s="59">
        <f>IFERROR(VLOOKUP($E193,'May 2016'!$D$1:$Z$300,22,FALSE),"-")</f>
        <v>1.52</v>
      </c>
      <c r="AV193" s="59" t="str">
        <f>IFERROR(VLOOKUP($E193,'May 2016'!$D$1:$Z$300,4,FALSE),"-")</f>
        <v>WAY2001E6BC</v>
      </c>
      <c r="AW193" s="59" t="str">
        <f>IFERROR(VLOOKUP(AV193,'Paid Invoices'!$F$6:$I$381,3,FALSE),"")</f>
        <v/>
      </c>
      <c r="AX193" s="59" t="str">
        <f>IFERROR(VLOOKUP(AV193,'Open Invoices'!$D$1:$E$3000,2,FALSE),"")</f>
        <v/>
      </c>
      <c r="AY193" s="59">
        <f>IFERROR(VLOOKUP($E193,'Apr 2016'!$D$1:$Z$300,22,FALSE),"-")</f>
        <v>1.5</v>
      </c>
      <c r="AZ193" s="59" t="str">
        <f>IFERROR(VLOOKUP($E193,'Apr 2016'!$D$1:$Z$300,4,FALSE),"-")</f>
        <v>WAY2001D6A</v>
      </c>
      <c r="BA193" s="59" t="str">
        <f>IFERROR(VLOOKUP(AZ193,'Paid Invoices'!$F$6:$I$381,3,FALSE),"")</f>
        <v/>
      </c>
      <c r="BB193" s="59" t="str">
        <f>IFERROR(VLOOKUP(AZ193,'Open Invoices'!$D$1:$E$3000,2,FALSE),"")</f>
        <v/>
      </c>
      <c r="BC193" s="59">
        <f>IFERROR(VLOOKUP($E193,'Mar 2016'!$D$1:$Z$300,22,FALSE),"-")</f>
        <v>0</v>
      </c>
      <c r="BD193" s="59" t="str">
        <f>IFERROR(VLOOKUP($E193,'Mar 2016'!$D$1:$Z$300,4,FALSE),"-")</f>
        <v>WAY2001C6AW</v>
      </c>
      <c r="BE193" s="59" t="str">
        <f>IFERROR(VLOOKUP(BD193,'Paid Invoices'!$F$6:$I$381,3,FALSE),"")</f>
        <v/>
      </c>
      <c r="BF193" s="59" t="str">
        <f>IFERROR(VLOOKUP(BD193,'Open Invoices'!$D$1:$E$3000,2,FALSE),"")</f>
        <v/>
      </c>
      <c r="BG193" s="59">
        <f>IFERROR(VLOOKUP($E193,'Feb 2016'!$D$1:$Z$300,22,FALSE),"-")</f>
        <v>1.51</v>
      </c>
      <c r="BH193" s="59" t="str">
        <f>IFERROR(VLOOKUP($E193,'Feb 2016'!$D$1:$Z$300,4,FALSE),"-")</f>
        <v>WAY2001B6AP</v>
      </c>
      <c r="BI193" s="59" t="str">
        <f>IFERROR(VLOOKUP(BH193,'Paid Invoices'!$F$6:$I$381,3,FALSE),"")</f>
        <v/>
      </c>
      <c r="BJ193" s="59" t="str">
        <f>IFERROR(VLOOKUP(BH193,'Open Invoices'!$D$1:$E$3000,2,FALSE),"")</f>
        <v/>
      </c>
      <c r="BK193" s="59">
        <f>IFERROR(VLOOKUP($E193,'Jan 2016'!$D$1:$Z$300,22,FALSE),"-")</f>
        <v>0</v>
      </c>
      <c r="BL193" s="59" t="str">
        <f>IFERROR(VLOOKUP($E193,'Jan 2016'!$D$1:$Z$300,4,FALSE),"-")</f>
        <v>WAY2001A6B</v>
      </c>
      <c r="BM193" s="59" t="str">
        <f>IFERROR(VLOOKUP(BL193,'Paid Invoices'!$F$6:$I$381,3,FALSE),"")</f>
        <v/>
      </c>
      <c r="BN193" s="59" t="str">
        <f>IFERROR(VLOOKUP(BL193,'Open Invoices'!$D$1:$E$3000,2,FALSE),"")</f>
        <v/>
      </c>
      <c r="BO193" s="59" t="str">
        <f>IFERROR(VLOOKUP($E193,'Dec 2015'!$D$1:$Z$300,22,FALSE),"-")</f>
        <v>-</v>
      </c>
      <c r="BP193" s="59" t="str">
        <f>IFERROR(VLOOKUP($E193,'Dec 2015'!$D$1:$Z$300,4,FALSE),"-")</f>
        <v>-</v>
      </c>
      <c r="BQ193" s="59" t="str">
        <f>IFERROR(VLOOKUP(BP193,'Paid Invoices'!$F$6:$I$381,3,FALSE),"")</f>
        <v/>
      </c>
      <c r="BR193" s="59" t="str">
        <f>IFERROR(VLOOKUP(BP193,'Open Invoices'!$D$1:$E$3000,2,FALSE),"")</f>
        <v/>
      </c>
      <c r="BS193" s="59" t="str">
        <f>IFERROR(VLOOKUP($E193,'Nov 2015'!$D$1:$Z$300,22,FALSE),"-")</f>
        <v>-</v>
      </c>
      <c r="BT193" s="59" t="str">
        <f>IFERROR(VLOOKUP($E193,'Nov 2015'!$D$1:$Z$300,4,FALSE),"-")</f>
        <v>-</v>
      </c>
      <c r="BU193" s="59" t="str">
        <f>IFERROR(VLOOKUP(BT193,'Paid Invoices'!$F$6:$I$381,3,FALSE),"")</f>
        <v/>
      </c>
      <c r="BV193" s="59" t="str">
        <f>IFERROR(VLOOKUP(BT193,'Open Invoices'!$D$1:$E$3000,2,FALSE),"")</f>
        <v/>
      </c>
      <c r="BW193" s="59" t="str">
        <f>IFERROR(VLOOKUP($E193,'Oct 2015'!$D$1:$Z$300,22,FALSE),"-")</f>
        <v>-</v>
      </c>
      <c r="BX193" s="59" t="str">
        <f>IFERROR(VLOOKUP($E193,'Oct 2015'!$D$1:$Z$300,4,FALSE),"-")</f>
        <v>-</v>
      </c>
      <c r="BY193" s="59" t="str">
        <f>IFERROR(VLOOKUP(BX193,'Paid Invoices'!$F$6:$I$381,3,FALSE),"")</f>
        <v/>
      </c>
      <c r="BZ193" s="59" t="str">
        <f>IFERROR(VLOOKUP(BX193,'Open Invoices'!$D$1:$E$3000,2,FALSE),"")</f>
        <v/>
      </c>
      <c r="CA193" s="59" t="str">
        <f>IFERROR(VLOOKUP($E193,'Sep 2015'!$D$1:$Z$300,22,FALSE),"-")</f>
        <v>-</v>
      </c>
      <c r="CB193" s="59" t="str">
        <f>IFERROR(VLOOKUP($E193,'Sep 2015'!$D$1:$Z$300,4,FALSE),"-")</f>
        <v>-</v>
      </c>
      <c r="CC193" s="59" t="str">
        <f>IFERROR(VLOOKUP(CB193,'Paid Invoices'!$F$6:$I$381,3,FALSE),"")</f>
        <v/>
      </c>
      <c r="CD193" s="59" t="str">
        <f>IFERROR(VLOOKUP(CB193,'Open Invoices'!$D$1:$E$3000,2,FALSE),"")</f>
        <v/>
      </c>
      <c r="CE193" s="52"/>
      <c r="CF193" s="52" t="s">
        <v>2115</v>
      </c>
      <c r="CG193" s="49" t="str">
        <f>IFERROR(IFERROR(VLOOKUP($E193,'Asset Group  All Assets'!$B$1:$C$500,2,FALSE),(VLOOKUP($E193,'Missing-WSU-POs'!$B$1:$D$500,3,FALSE))),"?")</f>
        <v>P0771802</v>
      </c>
      <c r="CH193" s="31" t="str">
        <f t="shared" si="11"/>
        <v>P0771802</v>
      </c>
      <c r="CI193" s="31" t="str">
        <f t="shared" si="15"/>
        <v/>
      </c>
      <c r="CJ193" s="29" t="str">
        <f>IFERROR(IF(VLOOKUP($E193,'Org July 2016 '!$D$1:$Z$500,3,FALSE)=G193,"-","Wrong PO"),"new")</f>
        <v>Wrong PO</v>
      </c>
      <c r="CK193" s="32">
        <f>IF(CJ193="wrong PO",(VLOOKUP($E193,'Org July 2016 '!$D$1:$Z$500,3,FALSE)),"")</f>
        <v>0</v>
      </c>
      <c r="CL193" s="29" t="str">
        <f>IFERROR(IF(VLOOKUP($E193,'Org June 2016 '!$D$1:$Z$500,3,FALSE)=G193,"-","Wrong PO"),"new")</f>
        <v>Wrong PO</v>
      </c>
      <c r="CM193" s="32">
        <f>IF(CL193="wrong PO",(VLOOKUP($E193,'Org June 2016 '!$D$1:$Z$500,3,FALSE)),"")</f>
        <v>0</v>
      </c>
      <c r="CN193" s="29" t="str">
        <f>IFERROR(IF(VLOOKUP($E193,'May 2016'!D192:Z691,3,FALSE)=G193,"-","Wrong PO"),"new")</f>
        <v>new</v>
      </c>
      <c r="CO193" s="32" t="str">
        <f>IF(CN193="wrong PO",(VLOOKUP($E193,'May 2016'!D192:Z691,3,FALSE)),"")</f>
        <v/>
      </c>
      <c r="CP193" s="29" t="str">
        <f>IFERROR(IF(VLOOKUP($E193,'Apr 2016'!$D$1:$Z$500,3,FALSE)=G193,"-","Wrong PO"),"new")</f>
        <v>-</v>
      </c>
      <c r="CQ193" s="32" t="str">
        <f>IF(CP193="wrong PO",(VLOOKUP($E193,'Apr 2016'!$D$1:$Z$500,3,FALSE)),"")</f>
        <v/>
      </c>
      <c r="CR193" s="32" t="str">
        <f>IFERROR(IF(VLOOKUP($E193,'Mar 2016'!$D$1:$Z$500,3,FALSE)=G193,"-","Wrong PO"),"new")</f>
        <v>-</v>
      </c>
      <c r="CS193" s="32" t="str">
        <f>IF(CP193="wrong PO",(VLOOKUP($E193,'Mar 2016'!$D$1:$Z$500,3,FALSE)),"")</f>
        <v/>
      </c>
      <c r="CT193" s="32" t="str">
        <f>IFERROR(IF(VLOOKUP($E193,'Feb 2016'!$D$1:$Z$500,3,FALSE)=G193,"-","Wrong PO"),"new")</f>
        <v>-</v>
      </c>
      <c r="CU193" s="32" t="str">
        <f>IF(CP193="wrong PO",(VLOOKUP($E193,'Feb 2016'!$D$1:$Z$500,3,FALSE)),"")</f>
        <v/>
      </c>
      <c r="CV193" s="29" t="str">
        <f>IFERROR(IF(VLOOKUP($E193,'Jan 2016'!$D$1:$Z$500,3,FALSE)=G193,"-","Wrong PO"),"new")</f>
        <v>-</v>
      </c>
      <c r="CW193" s="32" t="str">
        <f>IF(CV193="wrong PO",(VLOOKUP($E193,'Jan 2016'!$D$1:$Z$500,3,FALSE)),"")</f>
        <v/>
      </c>
      <c r="CX193" s="29" t="str">
        <f>IFERROR(IF(VLOOKUP($E193,'Dec 2015'!$D$1:$Z$500,3,FALSE)=G193,"-","Wrong PO"),"new")</f>
        <v>new</v>
      </c>
      <c r="CY193" s="32" t="str">
        <f>IF(CX193="wrong PO",(VLOOKUP($E193,'Dec 2015'!$D$1:$Z$500,3,FALSE)),"")</f>
        <v/>
      </c>
      <c r="CZ193" s="29" t="str">
        <f>IFERROR(IF(VLOOKUP($E193,'Nov 2015'!$D$1:$Z$500,3,FALSE)=G193,"-","Wrong PO"),"new")</f>
        <v>new</v>
      </c>
      <c r="DA193" s="32" t="str">
        <f>IF(CZ193="wrong PO",(VLOOKUP($E193,'Nov 2015'!$D$1:$Z$500,3,FALSE)),"")</f>
        <v/>
      </c>
      <c r="DB193" s="29" t="str">
        <f>IFERROR(IF(VLOOKUP($E193,'Oct 2015'!$D$1:$Z$500,3,FALSE)=G193,"-","Wrong PO"),"new")</f>
        <v>new</v>
      </c>
      <c r="DC193" s="32" t="str">
        <f>IF(DB193="wrong PO",(VLOOKUP($E193,'Oct 2015'!$D$1:$Z$500,3,FALSE)),"")</f>
        <v/>
      </c>
      <c r="DD193" s="29" t="str">
        <f>IFERROR(IF(VLOOKUP($E193,'Sep 2015'!$D$1:$Z$500,3,FALSE)=G193,"-","Wrong PO"),"new")</f>
        <v>new</v>
      </c>
      <c r="DE193" s="32" t="str">
        <f>IF(DD193="wrong PO",(VLOOKUP($E193,'Sep 2015'!$D$1:$Z$500,3,FALSE)),"")</f>
        <v/>
      </c>
    </row>
    <row r="194" spans="1:109">
      <c r="A194" s="115">
        <v>193</v>
      </c>
      <c r="B194" s="2" t="s">
        <v>841</v>
      </c>
      <c r="C194" s="2" t="s">
        <v>510</v>
      </c>
      <c r="D194" s="2" t="s">
        <v>69</v>
      </c>
      <c r="E194" s="2" t="s">
        <v>245</v>
      </c>
      <c r="F194" s="2" t="s">
        <v>547</v>
      </c>
      <c r="G194" s="21" t="s">
        <v>170</v>
      </c>
      <c r="H194" s="21" t="str">
        <f>IFERROR(VLOOKUP($E194,'Wayne Master'!$B$1:$C$315,2,FALSE),"not on master")</f>
        <v>P0771802</v>
      </c>
      <c r="I194" s="11" t="s">
        <v>2056</v>
      </c>
      <c r="J194" s="3">
        <v>42391</v>
      </c>
      <c r="K194" s="2" t="s">
        <v>39</v>
      </c>
      <c r="L194" s="2" t="s">
        <v>548</v>
      </c>
      <c r="M194" s="2" t="s">
        <v>30</v>
      </c>
      <c r="N194" s="2" t="s">
        <v>31</v>
      </c>
      <c r="O194" s="2" t="s">
        <v>32</v>
      </c>
      <c r="P194" s="4">
        <v>10291</v>
      </c>
      <c r="Q194" s="4">
        <v>11723</v>
      </c>
      <c r="R194" s="4">
        <v>1432</v>
      </c>
      <c r="S194" s="5">
        <v>24.2</v>
      </c>
      <c r="T194" s="4">
        <v>2865</v>
      </c>
      <c r="U194" s="4">
        <v>3090</v>
      </c>
      <c r="V194" s="4">
        <v>225</v>
      </c>
      <c r="W194" s="5">
        <v>13.46</v>
      </c>
      <c r="X194" s="5">
        <v>0</v>
      </c>
      <c r="Y194" s="14">
        <v>37.659999999999997</v>
      </c>
      <c r="Z194" s="14">
        <v>0</v>
      </c>
      <c r="AA194" s="14">
        <v>37.659999999999997</v>
      </c>
      <c r="AB194" s="4">
        <v>24580</v>
      </c>
      <c r="AC194" s="55"/>
      <c r="AD194" s="59">
        <f t="shared" si="12"/>
        <v>382.56</v>
      </c>
      <c r="AE194" s="59">
        <f t="shared" si="13"/>
        <v>382.90070000000003</v>
      </c>
      <c r="AF194" s="102">
        <f>IFERROR(IFERROR(VLOOKUP($G194,'FPO034'!$J$9:$Q$196,7,FALSE),(VLOOKUP($H194,'FPO034'!$J$9:$Q$196,7,FALSE))),"No PO")</f>
        <v>8814.48</v>
      </c>
      <c r="AG194" s="102">
        <f>IFERROR(IFERROR(VLOOKUP($G194,'FPO034'!$J$9:$Q$196,8,FALSE),(VLOOKUP($H194,'FPO034'!$J$9:$Q$196,8,FALSE))),"No PO")</f>
        <v>0</v>
      </c>
      <c r="AH194" s="102" t="str">
        <f t="shared" si="14"/>
        <v>--</v>
      </c>
      <c r="AI194" s="59">
        <f>IFERROR(VLOOKUP($E194,'Rev2 Aug 16'!$D$1:$Z$300,22,FALSE),"-")</f>
        <v>37.659999999999997</v>
      </c>
      <c r="AJ194" s="59" t="str">
        <f>IFERROR(VLOOKUP($E194,'Rev2 Aug 16'!$D$1:$Z$300,5,FALSE),"-")</f>
        <v>WAY2001H6BD</v>
      </c>
      <c r="AK194" s="59" t="str">
        <f>IFERROR(VLOOKUP(AJ194,'Paid Invoices'!$F$6:$I$381,3,FALSE),"")</f>
        <v/>
      </c>
      <c r="AL194" s="59" t="str">
        <f>IFERROR(VLOOKUP(AJ194,'Open Invoices'!$D$1:$E$3000,2,FALSE),"")</f>
        <v/>
      </c>
      <c r="AM194" s="59">
        <f>IFERROR(VLOOKUP($E194,'Rev2 July 16'!$D$1:$Z$300,22,FALSE),"-")</f>
        <v>53.85</v>
      </c>
      <c r="AN194" s="59" t="str">
        <f>IFERROR(VLOOKUP($E194,'Rev2 July 16'!$D$1:$Z$300,5,FALSE),"-")</f>
        <v>WAY2001G6BF</v>
      </c>
      <c r="AO194" s="59" t="str">
        <f>IFERROR(VLOOKUP(AN194,'Paid Invoices'!$F$6:$I$381,3,FALSE),"")</f>
        <v/>
      </c>
      <c r="AP194" s="59" t="str">
        <f>IFERROR(VLOOKUP(AN194,'Open Invoices'!$D$1:$E$3000,2,FALSE),"")</f>
        <v/>
      </c>
      <c r="AQ194" s="59">
        <f>IFERROR(VLOOKUP($E194,'Rev June 16'!$D$1:$Z$300,22,FALSE),"-")</f>
        <v>52.6</v>
      </c>
      <c r="AR194" s="59" t="str">
        <f>IFERROR(VLOOKUP($E194,'Rev June 16'!$D$1:$Z$300,4,FALSE),"-")</f>
        <v>WAY2001F6BD</v>
      </c>
      <c r="AS194" s="59" t="str">
        <f>IFERROR(VLOOKUP(AR194,'Paid Invoices'!$F$6:$I$381,3,FALSE),"")</f>
        <v/>
      </c>
      <c r="AT194" s="59" t="str">
        <f>IFERROR(VLOOKUP(AR194,'Open Invoices'!$D$1:$E$3000,2,FALSE),"")</f>
        <v/>
      </c>
      <c r="AU194" s="59">
        <f>IFERROR(VLOOKUP($E194,'May 2016'!$D$1:$Z$300,22,FALSE),"-")</f>
        <v>77.930000000000007</v>
      </c>
      <c r="AV194" s="59" t="str">
        <f>IFERROR(VLOOKUP($E194,'May 2016'!$D$1:$Z$300,4,FALSE),"-")</f>
        <v>WAY2001E6BC</v>
      </c>
      <c r="AW194" s="59" t="str">
        <f>IFERROR(VLOOKUP(AV194,'Paid Invoices'!$F$6:$I$381,3,FALSE),"")</f>
        <v/>
      </c>
      <c r="AX194" s="59" t="str">
        <f>IFERROR(VLOOKUP(AV194,'Open Invoices'!$D$1:$E$3000,2,FALSE),"")</f>
        <v/>
      </c>
      <c r="AY194" s="59">
        <f>IFERROR(VLOOKUP($E194,'Apr 2016'!$D$1:$Z$300,22,FALSE),"-")</f>
        <v>55.83</v>
      </c>
      <c r="AZ194" s="59" t="str">
        <f>IFERROR(VLOOKUP($E194,'Apr 2016'!$D$1:$Z$300,4,FALSE),"-")</f>
        <v>WAY2001D6A</v>
      </c>
      <c r="BA194" s="59" t="str">
        <f>IFERROR(VLOOKUP(AZ194,'Paid Invoices'!$F$6:$I$381,3,FALSE),"")</f>
        <v/>
      </c>
      <c r="BB194" s="59" t="str">
        <f>IFERROR(VLOOKUP(AZ194,'Open Invoices'!$D$1:$E$3000,2,FALSE),"")</f>
        <v/>
      </c>
      <c r="BC194" s="59">
        <f>IFERROR(VLOOKUP($E194,'Mar 2016'!$D$1:$Z$300,22,FALSE),"-")</f>
        <v>66.430000000000007</v>
      </c>
      <c r="BD194" s="59" t="str">
        <f>IFERROR(VLOOKUP($E194,'Mar 2016'!$D$1:$Z$300,4,FALSE),"-")</f>
        <v>WAY2001C6AW</v>
      </c>
      <c r="BE194" s="59" t="str">
        <f>IFERROR(VLOOKUP(BD194,'Paid Invoices'!$F$6:$I$381,3,FALSE),"")</f>
        <v/>
      </c>
      <c r="BF194" s="59" t="str">
        <f>IFERROR(VLOOKUP(BD194,'Open Invoices'!$D$1:$E$3000,2,FALSE),"")</f>
        <v/>
      </c>
      <c r="BG194" s="59">
        <f>IFERROR(VLOOKUP($E194,'Feb 2016'!$D$1:$Z$300,22,FALSE),"-")</f>
        <v>38.26</v>
      </c>
      <c r="BH194" s="59" t="str">
        <f>IFERROR(VLOOKUP($E194,'Feb 2016'!$D$1:$Z$300,4,FALSE),"-")</f>
        <v>WAY2001B6AP</v>
      </c>
      <c r="BI194" s="59" t="str">
        <f>IFERROR(VLOOKUP(BH194,'Paid Invoices'!$F$6:$I$381,3,FALSE),"")</f>
        <v/>
      </c>
      <c r="BJ194" s="59" t="str">
        <f>IFERROR(VLOOKUP(BH194,'Open Invoices'!$D$1:$E$3000,2,FALSE),"")</f>
        <v/>
      </c>
      <c r="BK194" s="59">
        <f>IFERROR(VLOOKUP($E194,'Jan 2016'!$D$1:$Z$300,22,FALSE),"-")</f>
        <v>0</v>
      </c>
      <c r="BL194" s="59" t="str">
        <f>IFERROR(VLOOKUP($E194,'Jan 2016'!$D$1:$Z$300,4,FALSE),"-")</f>
        <v>WAY2001A6B</v>
      </c>
      <c r="BM194" s="59" t="str">
        <f>IFERROR(VLOOKUP(BL194,'Paid Invoices'!$F$6:$I$381,3,FALSE),"")</f>
        <v/>
      </c>
      <c r="BN194" s="59" t="str">
        <f>IFERROR(VLOOKUP(BL194,'Open Invoices'!$D$1:$E$3000,2,FALSE),"")</f>
        <v/>
      </c>
      <c r="BO194" s="59" t="str">
        <f>IFERROR(VLOOKUP($E194,'Dec 2015'!$D$1:$Z$300,22,FALSE),"-")</f>
        <v>-</v>
      </c>
      <c r="BP194" s="59" t="str">
        <f>IFERROR(VLOOKUP($E194,'Dec 2015'!$D$1:$Z$300,4,FALSE),"-")</f>
        <v>-</v>
      </c>
      <c r="BQ194" s="59" t="str">
        <f>IFERROR(VLOOKUP(BP194,'Paid Invoices'!$F$6:$I$381,3,FALSE),"")</f>
        <v/>
      </c>
      <c r="BR194" s="59" t="str">
        <f>IFERROR(VLOOKUP(BP194,'Open Invoices'!$D$1:$E$3000,2,FALSE),"")</f>
        <v/>
      </c>
      <c r="BS194" s="59" t="str">
        <f>IFERROR(VLOOKUP($E194,'Nov 2015'!$D$1:$Z$300,22,FALSE),"-")</f>
        <v>-</v>
      </c>
      <c r="BT194" s="59" t="str">
        <f>IFERROR(VLOOKUP($E194,'Nov 2015'!$D$1:$Z$300,4,FALSE),"-")</f>
        <v>-</v>
      </c>
      <c r="BU194" s="59" t="str">
        <f>IFERROR(VLOOKUP(BT194,'Paid Invoices'!$F$6:$I$381,3,FALSE),"")</f>
        <v/>
      </c>
      <c r="BV194" s="59" t="str">
        <f>IFERROR(VLOOKUP(BT194,'Open Invoices'!$D$1:$E$3000,2,FALSE),"")</f>
        <v/>
      </c>
      <c r="BW194" s="59" t="str">
        <f>IFERROR(VLOOKUP($E194,'Oct 2015'!$D$1:$Z$300,22,FALSE),"-")</f>
        <v>-</v>
      </c>
      <c r="BX194" s="59" t="str">
        <f>IFERROR(VLOOKUP($E194,'Oct 2015'!$D$1:$Z$300,4,FALSE),"-")</f>
        <v>-</v>
      </c>
      <c r="BY194" s="59" t="str">
        <f>IFERROR(VLOOKUP(BX194,'Paid Invoices'!$F$6:$I$381,3,FALSE),"")</f>
        <v/>
      </c>
      <c r="BZ194" s="59" t="str">
        <f>IFERROR(VLOOKUP(BX194,'Open Invoices'!$D$1:$E$3000,2,FALSE),"")</f>
        <v/>
      </c>
      <c r="CA194" s="59" t="str">
        <f>IFERROR(VLOOKUP($E194,'Sep 2015'!$D$1:$Z$300,22,FALSE),"-")</f>
        <v>-</v>
      </c>
      <c r="CB194" s="59" t="str">
        <f>IFERROR(VLOOKUP($E194,'Sep 2015'!$D$1:$Z$300,4,FALSE),"-")</f>
        <v>-</v>
      </c>
      <c r="CC194" s="59" t="str">
        <f>IFERROR(VLOOKUP(CB194,'Paid Invoices'!$F$6:$I$381,3,FALSE),"")</f>
        <v/>
      </c>
      <c r="CD194" s="59" t="str">
        <f>IFERROR(VLOOKUP(CB194,'Open Invoices'!$D$1:$E$3000,2,FALSE),"")</f>
        <v/>
      </c>
      <c r="CE194" s="52"/>
      <c r="CF194" s="52" t="s">
        <v>2115</v>
      </c>
      <c r="CG194" s="49" t="str">
        <f>IFERROR(IFERROR(VLOOKUP($E194,'Asset Group  All Assets'!$B$1:$C$500,2,FALSE),(VLOOKUP($E194,'Missing-WSU-POs'!$B$1:$D$500,3,FALSE))),"?")</f>
        <v>P0771802</v>
      </c>
      <c r="CH194" s="31" t="str">
        <f t="shared" ref="CH194:CH244" si="16">IF(G194="","",G194)</f>
        <v>P0771802</v>
      </c>
      <c r="CI194" s="31" t="str">
        <f t="shared" si="15"/>
        <v/>
      </c>
      <c r="CJ194" s="29" t="str">
        <f>IFERROR(IF(VLOOKUP($E194,'Org July 2016 '!$D$1:$Z$500,3,FALSE)=G194,"-","Wrong PO"),"new")</f>
        <v>Wrong PO</v>
      </c>
      <c r="CK194" s="32">
        <f>IF(CJ194="wrong PO",(VLOOKUP($E194,'Org July 2016 '!$D$1:$Z$500,3,FALSE)),"")</f>
        <v>0</v>
      </c>
      <c r="CL194" s="29" t="str">
        <f>IFERROR(IF(VLOOKUP($E194,'Org June 2016 '!$D$1:$Z$500,3,FALSE)=G194,"-","Wrong PO"),"new")</f>
        <v>Wrong PO</v>
      </c>
      <c r="CM194" s="32">
        <f>IF(CL194="wrong PO",(VLOOKUP($E194,'Org June 2016 '!$D$1:$Z$500,3,FALSE)),"")</f>
        <v>0</v>
      </c>
      <c r="CN194" s="29" t="str">
        <f>IFERROR(IF(VLOOKUP($E194,'May 2016'!D193:Z692,3,FALSE)=G194,"-","Wrong PO"),"new")</f>
        <v>new</v>
      </c>
      <c r="CO194" s="32" t="str">
        <f>IF(CN194="wrong PO",(VLOOKUP($E194,'May 2016'!D193:Z692,3,FALSE)),"")</f>
        <v/>
      </c>
      <c r="CP194" s="29" t="str">
        <f>IFERROR(IF(VLOOKUP($E194,'Apr 2016'!$D$1:$Z$500,3,FALSE)=G194,"-","Wrong PO"),"new")</f>
        <v>-</v>
      </c>
      <c r="CQ194" s="32" t="str">
        <f>IF(CP194="wrong PO",(VLOOKUP($E194,'Apr 2016'!$D$1:$Z$500,3,FALSE)),"")</f>
        <v/>
      </c>
      <c r="CR194" s="32" t="str">
        <f>IFERROR(IF(VLOOKUP($E194,'Mar 2016'!$D$1:$Z$500,3,FALSE)=G194,"-","Wrong PO"),"new")</f>
        <v>-</v>
      </c>
      <c r="CS194" s="32" t="str">
        <f>IF(CP194="wrong PO",(VLOOKUP($E194,'Mar 2016'!$D$1:$Z$500,3,FALSE)),"")</f>
        <v/>
      </c>
      <c r="CT194" s="32" t="str">
        <f>IFERROR(IF(VLOOKUP($E194,'Feb 2016'!$D$1:$Z$500,3,FALSE)=G194,"-","Wrong PO"),"new")</f>
        <v>-</v>
      </c>
      <c r="CU194" s="32" t="str">
        <f>IF(CP194="wrong PO",(VLOOKUP($E194,'Feb 2016'!$D$1:$Z$500,3,FALSE)),"")</f>
        <v/>
      </c>
      <c r="CV194" s="29" t="str">
        <f>IFERROR(IF(VLOOKUP($E194,'Jan 2016'!$D$1:$Z$500,3,FALSE)=G194,"-","Wrong PO"),"new")</f>
        <v>-</v>
      </c>
      <c r="CW194" s="32" t="str">
        <f>IF(CV194="wrong PO",(VLOOKUP($E194,'Jan 2016'!$D$1:$Z$500,3,FALSE)),"")</f>
        <v/>
      </c>
      <c r="CX194" s="29" t="str">
        <f>IFERROR(IF(VLOOKUP($E194,'Dec 2015'!$D$1:$Z$500,3,FALSE)=G194,"-","Wrong PO"),"new")</f>
        <v>new</v>
      </c>
      <c r="CY194" s="32" t="str">
        <f>IF(CX194="wrong PO",(VLOOKUP($E194,'Dec 2015'!$D$1:$Z$500,3,FALSE)),"")</f>
        <v/>
      </c>
      <c r="CZ194" s="29" t="str">
        <f>IFERROR(IF(VLOOKUP($E194,'Nov 2015'!$D$1:$Z$500,3,FALSE)=G194,"-","Wrong PO"),"new")</f>
        <v>new</v>
      </c>
      <c r="DA194" s="32" t="str">
        <f>IF(CZ194="wrong PO",(VLOOKUP($E194,'Nov 2015'!$D$1:$Z$500,3,FALSE)),"")</f>
        <v/>
      </c>
      <c r="DB194" s="29" t="str">
        <f>IFERROR(IF(VLOOKUP($E194,'Oct 2015'!$D$1:$Z$500,3,FALSE)=G194,"-","Wrong PO"),"new")</f>
        <v>new</v>
      </c>
      <c r="DC194" s="32" t="str">
        <f>IF(DB194="wrong PO",(VLOOKUP($E194,'Oct 2015'!$D$1:$Z$500,3,FALSE)),"")</f>
        <v/>
      </c>
      <c r="DD194" s="29" t="str">
        <f>IFERROR(IF(VLOOKUP($E194,'Sep 2015'!$D$1:$Z$500,3,FALSE)=G194,"-","Wrong PO"),"new")</f>
        <v>new</v>
      </c>
      <c r="DE194" s="32" t="str">
        <f>IF(DD194="wrong PO",(VLOOKUP($E194,'Sep 2015'!$D$1:$Z$500,3,FALSE)),"")</f>
        <v/>
      </c>
    </row>
    <row r="195" spans="1:109">
      <c r="A195" s="115">
        <v>194</v>
      </c>
      <c r="B195" s="2" t="s">
        <v>841</v>
      </c>
      <c r="C195" s="2" t="s">
        <v>510</v>
      </c>
      <c r="D195" s="2" t="s">
        <v>69</v>
      </c>
      <c r="E195" s="2" t="s">
        <v>246</v>
      </c>
      <c r="F195" s="2" t="s">
        <v>547</v>
      </c>
      <c r="G195" s="21" t="s">
        <v>170</v>
      </c>
      <c r="H195" s="21" t="str">
        <f>IFERROR(VLOOKUP($E195,'Wayne Master'!$B$1:$C$315,2,FALSE),"not on master")</f>
        <v>P0771802</v>
      </c>
      <c r="I195" s="11" t="s">
        <v>2056</v>
      </c>
      <c r="J195" s="3">
        <v>42388</v>
      </c>
      <c r="K195" s="2" t="s">
        <v>39</v>
      </c>
      <c r="L195" s="2" t="s">
        <v>548</v>
      </c>
      <c r="M195" s="2" t="s">
        <v>30</v>
      </c>
      <c r="N195" s="2" t="s">
        <v>31</v>
      </c>
      <c r="O195" s="2" t="s">
        <v>32</v>
      </c>
      <c r="P195" s="4">
        <v>131</v>
      </c>
      <c r="Q195" s="4">
        <v>131</v>
      </c>
      <c r="R195" s="4">
        <v>0</v>
      </c>
      <c r="S195" s="5">
        <v>0</v>
      </c>
      <c r="T195" s="4">
        <v>310</v>
      </c>
      <c r="U195" s="4">
        <v>310</v>
      </c>
      <c r="V195" s="4">
        <v>0</v>
      </c>
      <c r="W195" s="5">
        <v>0</v>
      </c>
      <c r="X195" s="5">
        <v>0</v>
      </c>
      <c r="Y195" s="14">
        <v>0</v>
      </c>
      <c r="Z195" s="14">
        <v>0</v>
      </c>
      <c r="AA195" s="14">
        <v>0</v>
      </c>
      <c r="AB195" s="4">
        <v>24580</v>
      </c>
      <c r="AC195" s="55"/>
      <c r="AD195" s="59">
        <f t="shared" ref="AD195:AD258" si="17">SUM(AI195,AM195,AQ195,AU195,AY195,BC195,BG195,BK195,BO195,BS195,BW195,CA195)</f>
        <v>20.49</v>
      </c>
      <c r="AE195" s="59">
        <f t="shared" ref="AE195:AE258" si="18">(Q195*0.0169)+(U195*0.0598)</f>
        <v>20.751899999999999</v>
      </c>
      <c r="AF195" s="102">
        <f>IFERROR(IFERROR(VLOOKUP($G195,'FPO034'!$J$9:$Q$196,7,FALSE),(VLOOKUP($H195,'FPO034'!$J$9:$Q$196,7,FALSE))),"No PO")</f>
        <v>8814.48</v>
      </c>
      <c r="AG195" s="102">
        <f>IFERROR(IFERROR(VLOOKUP($G195,'FPO034'!$J$9:$Q$196,8,FALSE),(VLOOKUP($H195,'FPO034'!$J$9:$Q$196,8,FALSE))),"No PO")</f>
        <v>0</v>
      </c>
      <c r="AH195" s="102" t="str">
        <f t="shared" ref="AH195:AH258" si="19">IF(AG195&lt;&gt;0,"No",IF(AD195&gt;AF195,"No",IF(AD195/AE195&lt;1,"--",IF(AD195/AE195&lt;1.02,"Maybe","No"))))</f>
        <v>--</v>
      </c>
      <c r="AI195" s="59" t="str">
        <f>IFERROR(VLOOKUP($E195,'Rev2 Aug 16'!$D$1:$Z$300,22,FALSE),"-")</f>
        <v>-</v>
      </c>
      <c r="AJ195" s="59" t="str">
        <f>IFERROR(VLOOKUP($E195,'Rev2 Aug 16'!$D$1:$Z$300,5,FALSE),"-")</f>
        <v>-</v>
      </c>
      <c r="AK195" s="59" t="str">
        <f>IFERROR(VLOOKUP(AJ195,'Paid Invoices'!$F$6:$I$381,3,FALSE),"")</f>
        <v/>
      </c>
      <c r="AL195" s="59" t="str">
        <f>IFERROR(VLOOKUP(AJ195,'Open Invoices'!$D$1:$E$3000,2,FALSE),"")</f>
        <v/>
      </c>
      <c r="AM195" s="59">
        <f>IFERROR(VLOOKUP($E195,'Rev2 July 16'!$D$1:$Z$300,22,FALSE),"-")</f>
        <v>2.2200000000000002</v>
      </c>
      <c r="AN195" s="59" t="str">
        <f>IFERROR(VLOOKUP($E195,'Rev2 July 16'!$D$1:$Z$300,5,FALSE),"-")</f>
        <v>WAY2001G6BF</v>
      </c>
      <c r="AO195" s="59" t="str">
        <f>IFERROR(VLOOKUP(AN195,'Paid Invoices'!$F$6:$I$381,3,FALSE),"")</f>
        <v/>
      </c>
      <c r="AP195" s="59" t="str">
        <f>IFERROR(VLOOKUP(AN195,'Open Invoices'!$D$1:$E$3000,2,FALSE),"")</f>
        <v/>
      </c>
      <c r="AQ195" s="59">
        <f>IFERROR(VLOOKUP($E195,'Rev June 16'!$D$1:$Z$300,22,FALSE),"-")</f>
        <v>0.98</v>
      </c>
      <c r="AR195" s="59" t="str">
        <f>IFERROR(VLOOKUP($E195,'Rev June 16'!$D$1:$Z$300,4,FALSE),"-")</f>
        <v>WAY2001F6BD</v>
      </c>
      <c r="AS195" s="59" t="str">
        <f>IFERROR(VLOOKUP(AR195,'Paid Invoices'!$F$6:$I$381,3,FALSE),"")</f>
        <v/>
      </c>
      <c r="AT195" s="59" t="str">
        <f>IFERROR(VLOOKUP(AR195,'Open Invoices'!$D$1:$E$3000,2,FALSE),"")</f>
        <v/>
      </c>
      <c r="AU195" s="59">
        <f>IFERROR(VLOOKUP($E195,'May 2016'!$D$1:$Z$300,22,FALSE),"-")</f>
        <v>6.59</v>
      </c>
      <c r="AV195" s="59" t="str">
        <f>IFERROR(VLOOKUP($E195,'May 2016'!$D$1:$Z$300,4,FALSE),"-")</f>
        <v>WAY2001E6BC</v>
      </c>
      <c r="AW195" s="59" t="str">
        <f>IFERROR(VLOOKUP(AV195,'Paid Invoices'!$F$6:$I$381,3,FALSE),"")</f>
        <v/>
      </c>
      <c r="AX195" s="59" t="str">
        <f>IFERROR(VLOOKUP(AV195,'Open Invoices'!$D$1:$E$3000,2,FALSE),"")</f>
        <v/>
      </c>
      <c r="AY195" s="59">
        <f>IFERROR(VLOOKUP($E195,'Apr 2016'!$D$1:$Z$300,22,FALSE),"-")</f>
        <v>5.85</v>
      </c>
      <c r="AZ195" s="59" t="str">
        <f>IFERROR(VLOOKUP($E195,'Apr 2016'!$D$1:$Z$300,4,FALSE),"-")</f>
        <v>WAY2001D6A</v>
      </c>
      <c r="BA195" s="59" t="str">
        <f>IFERROR(VLOOKUP(AZ195,'Paid Invoices'!$F$6:$I$381,3,FALSE),"")</f>
        <v/>
      </c>
      <c r="BB195" s="59" t="str">
        <f>IFERROR(VLOOKUP(AZ195,'Open Invoices'!$D$1:$E$3000,2,FALSE),"")</f>
        <v/>
      </c>
      <c r="BC195" s="59">
        <f>IFERROR(VLOOKUP($E195,'Mar 2016'!$D$1:$Z$300,22,FALSE),"-")</f>
        <v>0.49</v>
      </c>
      <c r="BD195" s="59" t="str">
        <f>IFERROR(VLOOKUP($E195,'Mar 2016'!$D$1:$Z$300,4,FALSE),"-")</f>
        <v>WAY2001C6AW</v>
      </c>
      <c r="BE195" s="59" t="str">
        <f>IFERROR(VLOOKUP(BD195,'Paid Invoices'!$F$6:$I$381,3,FALSE),"")</f>
        <v/>
      </c>
      <c r="BF195" s="59" t="str">
        <f>IFERROR(VLOOKUP(BD195,'Open Invoices'!$D$1:$E$3000,2,FALSE),"")</f>
        <v/>
      </c>
      <c r="BG195" s="59">
        <f>IFERROR(VLOOKUP($E195,'Feb 2016'!$D$1:$Z$300,22,FALSE),"-")</f>
        <v>4.3600000000000003</v>
      </c>
      <c r="BH195" s="59" t="str">
        <f>IFERROR(VLOOKUP($E195,'Feb 2016'!$D$1:$Z$300,4,FALSE),"-")</f>
        <v>WAY2001B6AP</v>
      </c>
      <c r="BI195" s="59" t="str">
        <f>IFERROR(VLOOKUP(BH195,'Paid Invoices'!$F$6:$I$381,3,FALSE),"")</f>
        <v/>
      </c>
      <c r="BJ195" s="59" t="str">
        <f>IFERROR(VLOOKUP(BH195,'Open Invoices'!$D$1:$E$3000,2,FALSE),"")</f>
        <v/>
      </c>
      <c r="BK195" s="59">
        <f>IFERROR(VLOOKUP($E195,'Jan 2016'!$D$1:$Z$300,22,FALSE),"-")</f>
        <v>0</v>
      </c>
      <c r="BL195" s="59" t="str">
        <f>IFERROR(VLOOKUP($E195,'Jan 2016'!$D$1:$Z$300,4,FALSE),"-")</f>
        <v>WAY2001A6B</v>
      </c>
      <c r="BM195" s="59" t="str">
        <f>IFERROR(VLOOKUP(BL195,'Paid Invoices'!$F$6:$I$381,3,FALSE),"")</f>
        <v/>
      </c>
      <c r="BN195" s="59" t="str">
        <f>IFERROR(VLOOKUP(BL195,'Open Invoices'!$D$1:$E$3000,2,FALSE),"")</f>
        <v/>
      </c>
      <c r="BO195" s="59" t="str">
        <f>IFERROR(VLOOKUP($E195,'Dec 2015'!$D$1:$Z$300,22,FALSE),"-")</f>
        <v>-</v>
      </c>
      <c r="BP195" s="59" t="str">
        <f>IFERROR(VLOOKUP($E195,'Dec 2015'!$D$1:$Z$300,4,FALSE),"-")</f>
        <v>-</v>
      </c>
      <c r="BQ195" s="59" t="str">
        <f>IFERROR(VLOOKUP(BP195,'Paid Invoices'!$F$6:$I$381,3,FALSE),"")</f>
        <v/>
      </c>
      <c r="BR195" s="59" t="str">
        <f>IFERROR(VLOOKUP(BP195,'Open Invoices'!$D$1:$E$3000,2,FALSE),"")</f>
        <v/>
      </c>
      <c r="BS195" s="59" t="str">
        <f>IFERROR(VLOOKUP($E195,'Nov 2015'!$D$1:$Z$300,22,FALSE),"-")</f>
        <v>-</v>
      </c>
      <c r="BT195" s="59" t="str">
        <f>IFERROR(VLOOKUP($E195,'Nov 2015'!$D$1:$Z$300,4,FALSE),"-")</f>
        <v>-</v>
      </c>
      <c r="BU195" s="59" t="str">
        <f>IFERROR(VLOOKUP(BT195,'Paid Invoices'!$F$6:$I$381,3,FALSE),"")</f>
        <v/>
      </c>
      <c r="BV195" s="59" t="str">
        <f>IFERROR(VLOOKUP(BT195,'Open Invoices'!$D$1:$E$3000,2,FALSE),"")</f>
        <v/>
      </c>
      <c r="BW195" s="59" t="str">
        <f>IFERROR(VLOOKUP($E195,'Oct 2015'!$D$1:$Z$300,22,FALSE),"-")</f>
        <v>-</v>
      </c>
      <c r="BX195" s="59" t="str">
        <f>IFERROR(VLOOKUP($E195,'Oct 2015'!$D$1:$Z$300,4,FALSE),"-")</f>
        <v>-</v>
      </c>
      <c r="BY195" s="59" t="str">
        <f>IFERROR(VLOOKUP(BX195,'Paid Invoices'!$F$6:$I$381,3,FALSE),"")</f>
        <v/>
      </c>
      <c r="BZ195" s="59" t="str">
        <f>IFERROR(VLOOKUP(BX195,'Open Invoices'!$D$1:$E$3000,2,FALSE),"")</f>
        <v/>
      </c>
      <c r="CA195" s="59" t="str">
        <f>IFERROR(VLOOKUP($E195,'Sep 2015'!$D$1:$Z$300,22,FALSE),"-")</f>
        <v>-</v>
      </c>
      <c r="CB195" s="59" t="str">
        <f>IFERROR(VLOOKUP($E195,'Sep 2015'!$D$1:$Z$300,4,FALSE),"-")</f>
        <v>-</v>
      </c>
      <c r="CC195" s="59" t="str">
        <f>IFERROR(VLOOKUP(CB195,'Paid Invoices'!$F$6:$I$381,3,FALSE),"")</f>
        <v/>
      </c>
      <c r="CD195" s="59" t="str">
        <f>IFERROR(VLOOKUP(CB195,'Open Invoices'!$D$1:$E$3000,2,FALSE),"")</f>
        <v/>
      </c>
      <c r="CE195" s="52"/>
      <c r="CF195" s="52" t="s">
        <v>2115</v>
      </c>
      <c r="CG195" s="49" t="str">
        <f>IFERROR(IFERROR(VLOOKUP($E195,'Asset Group  All Assets'!$B$1:$C$500,2,FALSE),(VLOOKUP($E195,'Missing-WSU-POs'!$B$1:$D$500,3,FALSE))),"?")</f>
        <v>P0771802</v>
      </c>
      <c r="CH195" s="31" t="str">
        <f t="shared" si="16"/>
        <v>P0771802</v>
      </c>
      <c r="CI195" s="31" t="str">
        <f t="shared" si="15"/>
        <v/>
      </c>
      <c r="CJ195" s="29" t="str">
        <f>IFERROR(IF(VLOOKUP($E195,'Org July 2016 '!$D$1:$Z$500,3,FALSE)=G195,"-","Wrong PO"),"new")</f>
        <v>Wrong PO</v>
      </c>
      <c r="CK195" s="32">
        <f>IF(CJ195="wrong PO",(VLOOKUP($E195,'Org July 2016 '!$D$1:$Z$500,3,FALSE)),"")</f>
        <v>0</v>
      </c>
      <c r="CL195" s="29" t="str">
        <f>IFERROR(IF(VLOOKUP($E195,'Org June 2016 '!$D$1:$Z$500,3,FALSE)=G195,"-","Wrong PO"),"new")</f>
        <v>Wrong PO</v>
      </c>
      <c r="CM195" s="32">
        <f>IF(CL195="wrong PO",(VLOOKUP($E195,'Org June 2016 '!$D$1:$Z$500,3,FALSE)),"")</f>
        <v>0</v>
      </c>
      <c r="CN195" s="29" t="str">
        <f>IFERROR(IF(VLOOKUP($E195,'May 2016'!D194:Z693,3,FALSE)=G195,"-","Wrong PO"),"new")</f>
        <v>new</v>
      </c>
      <c r="CO195" s="32" t="str">
        <f>IF(CN195="wrong PO",(VLOOKUP($E195,'May 2016'!D194:Z693,3,FALSE)),"")</f>
        <v/>
      </c>
      <c r="CP195" s="29" t="str">
        <f>IFERROR(IF(VLOOKUP($E195,'Apr 2016'!$D$1:$Z$500,3,FALSE)=G195,"-","Wrong PO"),"new")</f>
        <v>-</v>
      </c>
      <c r="CQ195" s="32" t="str">
        <f>IF(CP195="wrong PO",(VLOOKUP($E195,'Apr 2016'!$D$1:$Z$500,3,FALSE)),"")</f>
        <v/>
      </c>
      <c r="CR195" s="32" t="str">
        <f>IFERROR(IF(VLOOKUP($E195,'Mar 2016'!$D$1:$Z$500,3,FALSE)=G195,"-","Wrong PO"),"new")</f>
        <v>-</v>
      </c>
      <c r="CS195" s="32" t="str">
        <f>IF(CP195="wrong PO",(VLOOKUP($E195,'Mar 2016'!$D$1:$Z$500,3,FALSE)),"")</f>
        <v/>
      </c>
      <c r="CT195" s="32" t="str">
        <f>IFERROR(IF(VLOOKUP($E195,'Feb 2016'!$D$1:$Z$500,3,FALSE)=G195,"-","Wrong PO"),"new")</f>
        <v>-</v>
      </c>
      <c r="CU195" s="32" t="str">
        <f>IF(CP195="wrong PO",(VLOOKUP($E195,'Feb 2016'!$D$1:$Z$500,3,FALSE)),"")</f>
        <v/>
      </c>
      <c r="CV195" s="29" t="str">
        <f>IFERROR(IF(VLOOKUP($E195,'Jan 2016'!$D$1:$Z$500,3,FALSE)=G195,"-","Wrong PO"),"new")</f>
        <v>-</v>
      </c>
      <c r="CW195" s="32" t="str">
        <f>IF(CV195="wrong PO",(VLOOKUP($E195,'Jan 2016'!$D$1:$Z$500,3,FALSE)),"")</f>
        <v/>
      </c>
      <c r="CX195" s="29" t="str">
        <f>IFERROR(IF(VLOOKUP($E195,'Dec 2015'!$D$1:$Z$500,3,FALSE)=G195,"-","Wrong PO"),"new")</f>
        <v>new</v>
      </c>
      <c r="CY195" s="32" t="str">
        <f>IF(CX195="wrong PO",(VLOOKUP($E195,'Dec 2015'!$D$1:$Z$500,3,FALSE)),"")</f>
        <v/>
      </c>
      <c r="CZ195" s="29" t="str">
        <f>IFERROR(IF(VLOOKUP($E195,'Nov 2015'!$D$1:$Z$500,3,FALSE)=G195,"-","Wrong PO"),"new")</f>
        <v>new</v>
      </c>
      <c r="DA195" s="32" t="str">
        <f>IF(CZ195="wrong PO",(VLOOKUP($E195,'Nov 2015'!$D$1:$Z$500,3,FALSE)),"")</f>
        <v/>
      </c>
      <c r="DB195" s="29" t="str">
        <f>IFERROR(IF(VLOOKUP($E195,'Oct 2015'!$D$1:$Z$500,3,FALSE)=G195,"-","Wrong PO"),"new")</f>
        <v>new</v>
      </c>
      <c r="DC195" s="32" t="str">
        <f>IF(DB195="wrong PO",(VLOOKUP($E195,'Oct 2015'!$D$1:$Z$500,3,FALSE)),"")</f>
        <v/>
      </c>
      <c r="DD195" s="29" t="str">
        <f>IFERROR(IF(VLOOKUP($E195,'Sep 2015'!$D$1:$Z$500,3,FALSE)=G195,"-","Wrong PO"),"new")</f>
        <v>new</v>
      </c>
      <c r="DE195" s="32" t="str">
        <f>IF(DD195="wrong PO",(VLOOKUP($E195,'Sep 2015'!$D$1:$Z$500,3,FALSE)),"")</f>
        <v/>
      </c>
    </row>
    <row r="196" spans="1:109">
      <c r="A196" s="115">
        <v>195</v>
      </c>
      <c r="B196" s="2" t="s">
        <v>841</v>
      </c>
      <c r="C196" s="2" t="s">
        <v>510</v>
      </c>
      <c r="D196" s="2" t="s">
        <v>69</v>
      </c>
      <c r="E196" s="2" t="s">
        <v>247</v>
      </c>
      <c r="F196" s="2" t="s">
        <v>547</v>
      </c>
      <c r="G196" s="21" t="s">
        <v>170</v>
      </c>
      <c r="H196" s="21" t="str">
        <f>IFERROR(VLOOKUP($E196,'Wayne Master'!$B$1:$C$315,2,FALSE),"not on master")</f>
        <v>P0771802</v>
      </c>
      <c r="I196" s="11" t="s">
        <v>2056</v>
      </c>
      <c r="J196" s="3">
        <v>42388</v>
      </c>
      <c r="K196" s="2" t="s">
        <v>39</v>
      </c>
      <c r="L196" s="2" t="s">
        <v>548</v>
      </c>
      <c r="M196" s="2" t="s">
        <v>30</v>
      </c>
      <c r="N196" s="2" t="s">
        <v>31</v>
      </c>
      <c r="O196" s="2" t="s">
        <v>32</v>
      </c>
      <c r="P196" s="4">
        <v>670</v>
      </c>
      <c r="Q196" s="4">
        <v>672</v>
      </c>
      <c r="R196" s="4">
        <v>2</v>
      </c>
      <c r="S196" s="5">
        <v>0.03</v>
      </c>
      <c r="T196" s="4">
        <v>442</v>
      </c>
      <c r="U196" s="4">
        <v>442</v>
      </c>
      <c r="V196" s="4">
        <v>0</v>
      </c>
      <c r="W196" s="5">
        <v>0</v>
      </c>
      <c r="X196" s="5">
        <v>0</v>
      </c>
      <c r="Y196" s="14">
        <v>0.03</v>
      </c>
      <c r="Z196" s="14">
        <v>0</v>
      </c>
      <c r="AA196" s="14">
        <v>0.03</v>
      </c>
      <c r="AB196" s="4">
        <v>24580</v>
      </c>
      <c r="AC196" s="55"/>
      <c r="AD196" s="59">
        <f t="shared" si="17"/>
        <v>37.520000000000003</v>
      </c>
      <c r="AE196" s="59">
        <f t="shared" si="18"/>
        <v>37.788399999999996</v>
      </c>
      <c r="AF196" s="102">
        <f>IFERROR(IFERROR(VLOOKUP($G196,'FPO034'!$J$9:$Q$196,7,FALSE),(VLOOKUP($H196,'FPO034'!$J$9:$Q$196,7,FALSE))),"No PO")</f>
        <v>8814.48</v>
      </c>
      <c r="AG196" s="102">
        <f>IFERROR(IFERROR(VLOOKUP($G196,'FPO034'!$J$9:$Q$196,8,FALSE),(VLOOKUP($H196,'FPO034'!$J$9:$Q$196,8,FALSE))),"No PO")</f>
        <v>0</v>
      </c>
      <c r="AH196" s="102" t="str">
        <f t="shared" si="19"/>
        <v>--</v>
      </c>
      <c r="AI196" s="59">
        <f>IFERROR(VLOOKUP($E196,'Rev2 Aug 16'!$D$1:$Z$300,22,FALSE),"-")</f>
        <v>0.03</v>
      </c>
      <c r="AJ196" s="59" t="str">
        <f>IFERROR(VLOOKUP($E196,'Rev2 Aug 16'!$D$1:$Z$300,5,FALSE),"-")</f>
        <v>WAY2001H6BD</v>
      </c>
      <c r="AK196" s="59" t="str">
        <f>IFERROR(VLOOKUP(AJ196,'Paid Invoices'!$F$6:$I$381,3,FALSE),"")</f>
        <v/>
      </c>
      <c r="AL196" s="59" t="str">
        <f>IFERROR(VLOOKUP(AJ196,'Open Invoices'!$D$1:$E$3000,2,FALSE),"")</f>
        <v/>
      </c>
      <c r="AM196" s="59">
        <f>IFERROR(VLOOKUP($E196,'Rev2 July 16'!$D$1:$Z$300,22,FALSE),"-")</f>
        <v>1.91</v>
      </c>
      <c r="AN196" s="59" t="str">
        <f>IFERROR(VLOOKUP($E196,'Rev2 July 16'!$D$1:$Z$300,5,FALSE),"-")</f>
        <v>WAY2001G6BF</v>
      </c>
      <c r="AO196" s="59" t="str">
        <f>IFERROR(VLOOKUP(AN196,'Paid Invoices'!$F$6:$I$381,3,FALSE),"")</f>
        <v/>
      </c>
      <c r="AP196" s="59" t="str">
        <f>IFERROR(VLOOKUP(AN196,'Open Invoices'!$D$1:$E$3000,2,FALSE),"")</f>
        <v/>
      </c>
      <c r="AQ196" s="59">
        <f>IFERROR(VLOOKUP($E196,'Rev June 16'!$D$1:$Z$300,22,FALSE),"-")</f>
        <v>0.22</v>
      </c>
      <c r="AR196" s="59" t="str">
        <f>IFERROR(VLOOKUP($E196,'Rev June 16'!$D$1:$Z$300,4,FALSE),"-")</f>
        <v>WAY2001F6BD</v>
      </c>
      <c r="AS196" s="59" t="str">
        <f>IFERROR(VLOOKUP(AR196,'Paid Invoices'!$F$6:$I$381,3,FALSE),"")</f>
        <v/>
      </c>
      <c r="AT196" s="59" t="str">
        <f>IFERROR(VLOOKUP(AR196,'Open Invoices'!$D$1:$E$3000,2,FALSE),"")</f>
        <v/>
      </c>
      <c r="AU196" s="59">
        <f>IFERROR(VLOOKUP($E196,'May 2016'!$D$1:$Z$300,22,FALSE),"-")</f>
        <v>14.83</v>
      </c>
      <c r="AV196" s="59" t="str">
        <f>IFERROR(VLOOKUP($E196,'May 2016'!$D$1:$Z$300,4,FALSE),"-")</f>
        <v>WAY2001E6BC</v>
      </c>
      <c r="AW196" s="59" t="str">
        <f>IFERROR(VLOOKUP(AV196,'Paid Invoices'!$F$6:$I$381,3,FALSE),"")</f>
        <v/>
      </c>
      <c r="AX196" s="59" t="str">
        <f>IFERROR(VLOOKUP(AV196,'Open Invoices'!$D$1:$E$3000,2,FALSE),"")</f>
        <v/>
      </c>
      <c r="AY196" s="59">
        <f>IFERROR(VLOOKUP($E196,'Apr 2016'!$D$1:$Z$300,22,FALSE),"-")</f>
        <v>8.4700000000000006</v>
      </c>
      <c r="AZ196" s="59" t="str">
        <f>IFERROR(VLOOKUP($E196,'Apr 2016'!$D$1:$Z$300,4,FALSE),"-")</f>
        <v>WAY2001D6BB</v>
      </c>
      <c r="BA196" s="59" t="str">
        <f>IFERROR(VLOOKUP(AZ196,'Paid Invoices'!$F$6:$I$381,3,FALSE),"")</f>
        <v/>
      </c>
      <c r="BB196" s="59" t="str">
        <f>IFERROR(VLOOKUP(AZ196,'Open Invoices'!$D$1:$E$3000,2,FALSE),"")</f>
        <v/>
      </c>
      <c r="BC196" s="59">
        <f>IFERROR(VLOOKUP($E196,'Mar 2016'!$D$1:$Z$300,22,FALSE),"-")</f>
        <v>3.19</v>
      </c>
      <c r="BD196" s="59" t="str">
        <f>IFERROR(VLOOKUP($E196,'Mar 2016'!$D$1:$Z$300,4,FALSE),"-")</f>
        <v>WAY2001C6AW</v>
      </c>
      <c r="BE196" s="59" t="str">
        <f>IFERROR(VLOOKUP(BD196,'Paid Invoices'!$F$6:$I$381,3,FALSE),"")</f>
        <v/>
      </c>
      <c r="BF196" s="59" t="str">
        <f>IFERROR(VLOOKUP(BD196,'Open Invoices'!$D$1:$E$3000,2,FALSE),"")</f>
        <v/>
      </c>
      <c r="BG196" s="59">
        <f>IFERROR(VLOOKUP($E196,'Feb 2016'!$D$1:$Z$300,22,FALSE),"-")</f>
        <v>8.8699999999999992</v>
      </c>
      <c r="BH196" s="59" t="str">
        <f>IFERROR(VLOOKUP($E196,'Feb 2016'!$D$1:$Z$300,4,FALSE),"-")</f>
        <v>WAY2001B6AP</v>
      </c>
      <c r="BI196" s="59" t="str">
        <f>IFERROR(VLOOKUP(BH196,'Paid Invoices'!$F$6:$I$381,3,FALSE),"")</f>
        <v/>
      </c>
      <c r="BJ196" s="59" t="str">
        <f>IFERROR(VLOOKUP(BH196,'Open Invoices'!$D$1:$E$3000,2,FALSE),"")</f>
        <v/>
      </c>
      <c r="BK196" s="59">
        <f>IFERROR(VLOOKUP($E196,'Jan 2016'!$D$1:$Z$300,22,FALSE),"-")</f>
        <v>0</v>
      </c>
      <c r="BL196" s="59" t="str">
        <f>IFERROR(VLOOKUP($E196,'Jan 2016'!$D$1:$Z$300,4,FALSE),"-")</f>
        <v>WAY2001A6B</v>
      </c>
      <c r="BM196" s="59" t="str">
        <f>IFERROR(VLOOKUP(BL196,'Paid Invoices'!$F$6:$I$381,3,FALSE),"")</f>
        <v/>
      </c>
      <c r="BN196" s="59" t="str">
        <f>IFERROR(VLOOKUP(BL196,'Open Invoices'!$D$1:$E$3000,2,FALSE),"")</f>
        <v/>
      </c>
      <c r="BO196" s="59" t="str">
        <f>IFERROR(VLOOKUP($E196,'Dec 2015'!$D$1:$Z$300,22,FALSE),"-")</f>
        <v>-</v>
      </c>
      <c r="BP196" s="59" t="str">
        <f>IFERROR(VLOOKUP($E196,'Dec 2015'!$D$1:$Z$300,4,FALSE),"-")</f>
        <v>-</v>
      </c>
      <c r="BQ196" s="59" t="str">
        <f>IFERROR(VLOOKUP(BP196,'Paid Invoices'!$F$6:$I$381,3,FALSE),"")</f>
        <v/>
      </c>
      <c r="BR196" s="59" t="str">
        <f>IFERROR(VLOOKUP(BP196,'Open Invoices'!$D$1:$E$3000,2,FALSE),"")</f>
        <v/>
      </c>
      <c r="BS196" s="59" t="str">
        <f>IFERROR(VLOOKUP($E196,'Nov 2015'!$D$1:$Z$300,22,FALSE),"-")</f>
        <v>-</v>
      </c>
      <c r="BT196" s="59" t="str">
        <f>IFERROR(VLOOKUP($E196,'Nov 2015'!$D$1:$Z$300,4,FALSE),"-")</f>
        <v>-</v>
      </c>
      <c r="BU196" s="59" t="str">
        <f>IFERROR(VLOOKUP(BT196,'Paid Invoices'!$F$6:$I$381,3,FALSE),"")</f>
        <v/>
      </c>
      <c r="BV196" s="59" t="str">
        <f>IFERROR(VLOOKUP(BT196,'Open Invoices'!$D$1:$E$3000,2,FALSE),"")</f>
        <v/>
      </c>
      <c r="BW196" s="59" t="str">
        <f>IFERROR(VLOOKUP($E196,'Oct 2015'!$D$1:$Z$300,22,FALSE),"-")</f>
        <v>-</v>
      </c>
      <c r="BX196" s="59" t="str">
        <f>IFERROR(VLOOKUP($E196,'Oct 2015'!$D$1:$Z$300,4,FALSE),"-")</f>
        <v>-</v>
      </c>
      <c r="BY196" s="59" t="str">
        <f>IFERROR(VLOOKUP(BX196,'Paid Invoices'!$F$6:$I$381,3,FALSE),"")</f>
        <v/>
      </c>
      <c r="BZ196" s="59" t="str">
        <f>IFERROR(VLOOKUP(BX196,'Open Invoices'!$D$1:$E$3000,2,FALSE),"")</f>
        <v/>
      </c>
      <c r="CA196" s="59" t="str">
        <f>IFERROR(VLOOKUP($E196,'Sep 2015'!$D$1:$Z$300,22,FALSE),"-")</f>
        <v>-</v>
      </c>
      <c r="CB196" s="59" t="str">
        <f>IFERROR(VLOOKUP($E196,'Sep 2015'!$D$1:$Z$300,4,FALSE),"-")</f>
        <v>-</v>
      </c>
      <c r="CC196" s="59" t="str">
        <f>IFERROR(VLOOKUP(CB196,'Paid Invoices'!$F$6:$I$381,3,FALSE),"")</f>
        <v/>
      </c>
      <c r="CD196" s="59" t="str">
        <f>IFERROR(VLOOKUP(CB196,'Open Invoices'!$D$1:$E$3000,2,FALSE),"")</f>
        <v/>
      </c>
      <c r="CE196" s="52"/>
      <c r="CF196" s="52" t="s">
        <v>2115</v>
      </c>
      <c r="CG196" s="49" t="str">
        <f>IFERROR(IFERROR(VLOOKUP($E196,'Asset Group  All Assets'!$B$1:$C$500,2,FALSE),(VLOOKUP($E196,'Missing-WSU-POs'!$B$1:$D$500,3,FALSE))),"?")</f>
        <v>P0771802</v>
      </c>
      <c r="CH196" s="31" t="str">
        <f t="shared" si="16"/>
        <v>P0771802</v>
      </c>
      <c r="CI196" s="31" t="str">
        <f t="shared" si="15"/>
        <v/>
      </c>
      <c r="CJ196" s="29" t="str">
        <f>IFERROR(IF(VLOOKUP($E196,'Org July 2016 '!$D$1:$Z$500,3,FALSE)=G196,"-","Wrong PO"),"new")</f>
        <v>Wrong PO</v>
      </c>
      <c r="CK196" s="32">
        <f>IF(CJ196="wrong PO",(VLOOKUP($E196,'Org July 2016 '!$D$1:$Z$500,3,FALSE)),"")</f>
        <v>0</v>
      </c>
      <c r="CL196" s="29" t="str">
        <f>IFERROR(IF(VLOOKUP($E196,'Org June 2016 '!$D$1:$Z$500,3,FALSE)=G196,"-","Wrong PO"),"new")</f>
        <v>Wrong PO</v>
      </c>
      <c r="CM196" s="32">
        <f>IF(CL196="wrong PO",(VLOOKUP($E196,'Org June 2016 '!$D$1:$Z$500,3,FALSE)),"")</f>
        <v>0</v>
      </c>
      <c r="CN196" s="29" t="str">
        <f>IFERROR(IF(VLOOKUP($E196,'May 2016'!D195:Z694,3,FALSE)=G196,"-","Wrong PO"),"new")</f>
        <v>new</v>
      </c>
      <c r="CO196" s="32" t="str">
        <f>IF(CN196="wrong PO",(VLOOKUP($E196,'May 2016'!D195:Z694,3,FALSE)),"")</f>
        <v/>
      </c>
      <c r="CP196" s="29" t="str">
        <f>IFERROR(IF(VLOOKUP($E196,'Apr 2016'!$D$1:$Z$500,3,FALSE)=G196,"-","Wrong PO"),"new")</f>
        <v>-</v>
      </c>
      <c r="CQ196" s="32" t="str">
        <f>IF(CP196="wrong PO",(VLOOKUP($E196,'Apr 2016'!$D$1:$Z$500,3,FALSE)),"")</f>
        <v/>
      </c>
      <c r="CR196" s="32" t="str">
        <f>IFERROR(IF(VLOOKUP($E196,'Mar 2016'!$D$1:$Z$500,3,FALSE)=G196,"-","Wrong PO"),"new")</f>
        <v>-</v>
      </c>
      <c r="CS196" s="32" t="str">
        <f>IF(CP196="wrong PO",(VLOOKUP($E196,'Mar 2016'!$D$1:$Z$500,3,FALSE)),"")</f>
        <v/>
      </c>
      <c r="CT196" s="32" t="str">
        <f>IFERROR(IF(VLOOKUP($E196,'Feb 2016'!$D$1:$Z$500,3,FALSE)=G196,"-","Wrong PO"),"new")</f>
        <v>-</v>
      </c>
      <c r="CU196" s="32" t="str">
        <f>IF(CP196="wrong PO",(VLOOKUP($E196,'Feb 2016'!$D$1:$Z$500,3,FALSE)),"")</f>
        <v/>
      </c>
      <c r="CV196" s="29" t="str">
        <f>IFERROR(IF(VLOOKUP($E196,'Jan 2016'!$D$1:$Z$500,3,FALSE)=G196,"-","Wrong PO"),"new")</f>
        <v>-</v>
      </c>
      <c r="CW196" s="32" t="str">
        <f>IF(CV196="wrong PO",(VLOOKUP($E196,'Jan 2016'!$D$1:$Z$500,3,FALSE)),"")</f>
        <v/>
      </c>
      <c r="CX196" s="29" t="str">
        <f>IFERROR(IF(VLOOKUP($E196,'Dec 2015'!$D$1:$Z$500,3,FALSE)=G196,"-","Wrong PO"),"new")</f>
        <v>new</v>
      </c>
      <c r="CY196" s="32" t="str">
        <f>IF(CX196="wrong PO",(VLOOKUP($E196,'Dec 2015'!$D$1:$Z$500,3,FALSE)),"")</f>
        <v/>
      </c>
      <c r="CZ196" s="29" t="str">
        <f>IFERROR(IF(VLOOKUP($E196,'Nov 2015'!$D$1:$Z$500,3,FALSE)=G196,"-","Wrong PO"),"new")</f>
        <v>new</v>
      </c>
      <c r="DA196" s="32" t="str">
        <f>IF(CZ196="wrong PO",(VLOOKUP($E196,'Nov 2015'!$D$1:$Z$500,3,FALSE)),"")</f>
        <v/>
      </c>
      <c r="DB196" s="29" t="str">
        <f>IFERROR(IF(VLOOKUP($E196,'Oct 2015'!$D$1:$Z$500,3,FALSE)=G196,"-","Wrong PO"),"new")</f>
        <v>new</v>
      </c>
      <c r="DC196" s="32" t="str">
        <f>IF(DB196="wrong PO",(VLOOKUP($E196,'Oct 2015'!$D$1:$Z$500,3,FALSE)),"")</f>
        <v/>
      </c>
      <c r="DD196" s="29" t="str">
        <f>IFERROR(IF(VLOOKUP($E196,'Sep 2015'!$D$1:$Z$500,3,FALSE)=G196,"-","Wrong PO"),"new")</f>
        <v>new</v>
      </c>
      <c r="DE196" s="32" t="str">
        <f>IF(DD196="wrong PO",(VLOOKUP($E196,'Sep 2015'!$D$1:$Z$500,3,FALSE)),"")</f>
        <v/>
      </c>
    </row>
    <row r="197" spans="1:109">
      <c r="A197" s="115">
        <v>196</v>
      </c>
      <c r="B197" s="2" t="s">
        <v>841</v>
      </c>
      <c r="C197" s="2" t="s">
        <v>510</v>
      </c>
      <c r="D197" s="2" t="s">
        <v>69</v>
      </c>
      <c r="E197" s="2" t="s">
        <v>248</v>
      </c>
      <c r="F197" s="2" t="s">
        <v>549</v>
      </c>
      <c r="G197" s="21" t="s">
        <v>170</v>
      </c>
      <c r="H197" s="21" t="str">
        <f>IFERROR(VLOOKUP($E197,'Wayne Master'!$B$1:$C$315,2,FALSE),"not on master")</f>
        <v>P0771802</v>
      </c>
      <c r="I197" s="11" t="s">
        <v>2056</v>
      </c>
      <c r="J197" s="3">
        <v>42391</v>
      </c>
      <c r="K197" s="2" t="s">
        <v>39</v>
      </c>
      <c r="L197" s="2" t="s">
        <v>550</v>
      </c>
      <c r="M197" s="2" t="s">
        <v>30</v>
      </c>
      <c r="N197" s="2" t="s">
        <v>31</v>
      </c>
      <c r="O197" s="2" t="s">
        <v>32</v>
      </c>
      <c r="P197" s="4">
        <v>1797</v>
      </c>
      <c r="Q197" s="4">
        <v>1827</v>
      </c>
      <c r="R197" s="4">
        <v>30</v>
      </c>
      <c r="S197" s="5">
        <v>0.51</v>
      </c>
      <c r="T197" s="4">
        <v>231</v>
      </c>
      <c r="U197" s="4">
        <v>241</v>
      </c>
      <c r="V197" s="4">
        <v>10</v>
      </c>
      <c r="W197" s="5">
        <v>0.6</v>
      </c>
      <c r="X197" s="5">
        <v>0</v>
      </c>
      <c r="Y197" s="14">
        <v>1.1100000000000001</v>
      </c>
      <c r="Z197" s="14">
        <v>0</v>
      </c>
      <c r="AA197" s="14">
        <v>1.1100000000000001</v>
      </c>
      <c r="AB197" s="4">
        <v>24580</v>
      </c>
      <c r="AC197" s="55"/>
      <c r="AD197" s="59">
        <f t="shared" si="17"/>
        <v>44.95</v>
      </c>
      <c r="AE197" s="59">
        <f t="shared" si="18"/>
        <v>45.2881</v>
      </c>
      <c r="AF197" s="102">
        <f>IFERROR(IFERROR(VLOOKUP($G197,'FPO034'!$J$9:$Q$196,7,FALSE),(VLOOKUP($H197,'FPO034'!$J$9:$Q$196,7,FALSE))),"No PO")</f>
        <v>8814.48</v>
      </c>
      <c r="AG197" s="102">
        <f>IFERROR(IFERROR(VLOOKUP($G197,'FPO034'!$J$9:$Q$196,8,FALSE),(VLOOKUP($H197,'FPO034'!$J$9:$Q$196,8,FALSE))),"No PO")</f>
        <v>0</v>
      </c>
      <c r="AH197" s="102" t="str">
        <f t="shared" si="19"/>
        <v>--</v>
      </c>
      <c r="AI197" s="59">
        <f>IFERROR(VLOOKUP($E197,'Rev2 Aug 16'!$D$1:$Z$300,22,FALSE),"-")</f>
        <v>1.1100000000000001</v>
      </c>
      <c r="AJ197" s="59" t="str">
        <f>IFERROR(VLOOKUP($E197,'Rev2 Aug 16'!$D$1:$Z$300,5,FALSE),"-")</f>
        <v>WAY2001H6BD</v>
      </c>
      <c r="AK197" s="59" t="str">
        <f>IFERROR(VLOOKUP(AJ197,'Paid Invoices'!$F$6:$I$381,3,FALSE),"")</f>
        <v/>
      </c>
      <c r="AL197" s="59" t="str">
        <f>IFERROR(VLOOKUP(AJ197,'Open Invoices'!$D$1:$E$3000,2,FALSE),"")</f>
        <v/>
      </c>
      <c r="AM197" s="59">
        <f>IFERROR(VLOOKUP($E197,'Rev2 July 16'!$D$1:$Z$300,22,FALSE),"-")</f>
        <v>4.9000000000000004</v>
      </c>
      <c r="AN197" s="59" t="str">
        <f>IFERROR(VLOOKUP($E197,'Rev2 July 16'!$D$1:$Z$300,5,FALSE),"-")</f>
        <v>WAY2001G6BF</v>
      </c>
      <c r="AO197" s="59" t="str">
        <f>IFERROR(VLOOKUP(AN197,'Paid Invoices'!$F$6:$I$381,3,FALSE),"")</f>
        <v/>
      </c>
      <c r="AP197" s="59" t="str">
        <f>IFERROR(VLOOKUP(AN197,'Open Invoices'!$D$1:$E$3000,2,FALSE),"")</f>
        <v/>
      </c>
      <c r="AQ197" s="59">
        <f>IFERROR(VLOOKUP($E197,'Rev June 16'!$D$1:$Z$300,22,FALSE),"-")</f>
        <v>5.98</v>
      </c>
      <c r="AR197" s="59" t="str">
        <f>IFERROR(VLOOKUP($E197,'Rev June 16'!$D$1:$Z$300,4,FALSE),"-")</f>
        <v>WAY2001F6BD</v>
      </c>
      <c r="AS197" s="59" t="str">
        <f>IFERROR(VLOOKUP(AR197,'Paid Invoices'!$F$6:$I$381,3,FALSE),"")</f>
        <v/>
      </c>
      <c r="AT197" s="59" t="str">
        <f>IFERROR(VLOOKUP(AR197,'Open Invoices'!$D$1:$E$3000,2,FALSE),"")</f>
        <v/>
      </c>
      <c r="AU197" s="59">
        <f>IFERROR(VLOOKUP($E197,'May 2016'!$D$1:$Z$300,22,FALSE),"-")</f>
        <v>4.49</v>
      </c>
      <c r="AV197" s="59" t="str">
        <f>IFERROR(VLOOKUP($E197,'May 2016'!$D$1:$Z$300,4,FALSE),"-")</f>
        <v>WAY2001E6BC</v>
      </c>
      <c r="AW197" s="59" t="str">
        <f>IFERROR(VLOOKUP(AV197,'Paid Invoices'!$F$6:$I$381,3,FALSE),"")</f>
        <v/>
      </c>
      <c r="AX197" s="59" t="str">
        <f>IFERROR(VLOOKUP(AV197,'Open Invoices'!$D$1:$E$3000,2,FALSE),"")</f>
        <v/>
      </c>
      <c r="AY197" s="59">
        <f>IFERROR(VLOOKUP($E197,'Apr 2016'!$D$1:$Z$300,22,FALSE),"-")</f>
        <v>10.34</v>
      </c>
      <c r="AZ197" s="59" t="str">
        <f>IFERROR(VLOOKUP($E197,'Apr 2016'!$D$1:$Z$300,4,FALSE),"-")</f>
        <v>WAY2001D6BB</v>
      </c>
      <c r="BA197" s="59" t="str">
        <f>IFERROR(VLOOKUP(AZ197,'Paid Invoices'!$F$6:$I$381,3,FALSE),"")</f>
        <v/>
      </c>
      <c r="BB197" s="59" t="str">
        <f>IFERROR(VLOOKUP(AZ197,'Open Invoices'!$D$1:$E$3000,2,FALSE),"")</f>
        <v/>
      </c>
      <c r="BC197" s="59">
        <f>IFERROR(VLOOKUP($E197,'Mar 2016'!$D$1:$Z$300,22,FALSE),"-")</f>
        <v>7.02</v>
      </c>
      <c r="BD197" s="59" t="str">
        <f>IFERROR(VLOOKUP($E197,'Mar 2016'!$D$1:$Z$300,4,FALSE),"-")</f>
        <v>WAY2001C6AW</v>
      </c>
      <c r="BE197" s="59" t="str">
        <f>IFERROR(VLOOKUP(BD197,'Paid Invoices'!$F$6:$I$381,3,FALSE),"")</f>
        <v/>
      </c>
      <c r="BF197" s="59" t="str">
        <f>IFERROR(VLOOKUP(BD197,'Open Invoices'!$D$1:$E$3000,2,FALSE),"")</f>
        <v/>
      </c>
      <c r="BG197" s="59">
        <f>IFERROR(VLOOKUP($E197,'Feb 2016'!$D$1:$Z$300,22,FALSE),"-")</f>
        <v>11.11</v>
      </c>
      <c r="BH197" s="59" t="str">
        <f>IFERROR(VLOOKUP($E197,'Feb 2016'!$D$1:$Z$300,4,FALSE),"-")</f>
        <v>WAY2001B6AP</v>
      </c>
      <c r="BI197" s="59" t="str">
        <f>IFERROR(VLOOKUP(BH197,'Paid Invoices'!$F$6:$I$381,3,FALSE),"")</f>
        <v/>
      </c>
      <c r="BJ197" s="59" t="str">
        <f>IFERROR(VLOOKUP(BH197,'Open Invoices'!$D$1:$E$3000,2,FALSE),"")</f>
        <v/>
      </c>
      <c r="BK197" s="59">
        <f>IFERROR(VLOOKUP($E197,'Jan 2016'!$D$1:$Z$300,22,FALSE),"-")</f>
        <v>0</v>
      </c>
      <c r="BL197" s="59" t="str">
        <f>IFERROR(VLOOKUP($E197,'Jan 2016'!$D$1:$Z$300,4,FALSE),"-")</f>
        <v>WAY2001A6B</v>
      </c>
      <c r="BM197" s="59" t="str">
        <f>IFERROR(VLOOKUP(BL197,'Paid Invoices'!$F$6:$I$381,3,FALSE),"")</f>
        <v/>
      </c>
      <c r="BN197" s="59" t="str">
        <f>IFERROR(VLOOKUP(BL197,'Open Invoices'!$D$1:$E$3000,2,FALSE),"")</f>
        <v/>
      </c>
      <c r="BO197" s="59" t="str">
        <f>IFERROR(VLOOKUP($E197,'Dec 2015'!$D$1:$Z$300,22,FALSE),"-")</f>
        <v>-</v>
      </c>
      <c r="BP197" s="59" t="str">
        <f>IFERROR(VLOOKUP($E197,'Dec 2015'!$D$1:$Z$300,4,FALSE),"-")</f>
        <v>-</v>
      </c>
      <c r="BQ197" s="59" t="str">
        <f>IFERROR(VLOOKUP(BP197,'Paid Invoices'!$F$6:$I$381,3,FALSE),"")</f>
        <v/>
      </c>
      <c r="BR197" s="59" t="str">
        <f>IFERROR(VLOOKUP(BP197,'Open Invoices'!$D$1:$E$3000,2,FALSE),"")</f>
        <v/>
      </c>
      <c r="BS197" s="59" t="str">
        <f>IFERROR(VLOOKUP($E197,'Nov 2015'!$D$1:$Z$300,22,FALSE),"-")</f>
        <v>-</v>
      </c>
      <c r="BT197" s="59" t="str">
        <f>IFERROR(VLOOKUP($E197,'Nov 2015'!$D$1:$Z$300,4,FALSE),"-")</f>
        <v>-</v>
      </c>
      <c r="BU197" s="59" t="str">
        <f>IFERROR(VLOOKUP(BT197,'Paid Invoices'!$F$6:$I$381,3,FALSE),"")</f>
        <v/>
      </c>
      <c r="BV197" s="59" t="str">
        <f>IFERROR(VLOOKUP(BT197,'Open Invoices'!$D$1:$E$3000,2,FALSE),"")</f>
        <v/>
      </c>
      <c r="BW197" s="59" t="str">
        <f>IFERROR(VLOOKUP($E197,'Oct 2015'!$D$1:$Z$300,22,FALSE),"-")</f>
        <v>-</v>
      </c>
      <c r="BX197" s="59" t="str">
        <f>IFERROR(VLOOKUP($E197,'Oct 2015'!$D$1:$Z$300,4,FALSE),"-")</f>
        <v>-</v>
      </c>
      <c r="BY197" s="59" t="str">
        <f>IFERROR(VLOOKUP(BX197,'Paid Invoices'!$F$6:$I$381,3,FALSE),"")</f>
        <v/>
      </c>
      <c r="BZ197" s="59" t="str">
        <f>IFERROR(VLOOKUP(BX197,'Open Invoices'!$D$1:$E$3000,2,FALSE),"")</f>
        <v/>
      </c>
      <c r="CA197" s="59" t="str">
        <f>IFERROR(VLOOKUP($E197,'Sep 2015'!$D$1:$Z$300,22,FALSE),"-")</f>
        <v>-</v>
      </c>
      <c r="CB197" s="59" t="str">
        <f>IFERROR(VLOOKUP($E197,'Sep 2015'!$D$1:$Z$300,4,FALSE),"-")</f>
        <v>-</v>
      </c>
      <c r="CC197" s="59" t="str">
        <f>IFERROR(VLOOKUP(CB197,'Paid Invoices'!$F$6:$I$381,3,FALSE),"")</f>
        <v/>
      </c>
      <c r="CD197" s="59" t="str">
        <f>IFERROR(VLOOKUP(CB197,'Open Invoices'!$D$1:$E$3000,2,FALSE),"")</f>
        <v/>
      </c>
      <c r="CE197" s="52"/>
      <c r="CF197" s="52" t="s">
        <v>2115</v>
      </c>
      <c r="CG197" s="49" t="str">
        <f>IFERROR(IFERROR(VLOOKUP($E197,'Asset Group  All Assets'!$B$1:$C$500,2,FALSE),(VLOOKUP($E197,'Missing-WSU-POs'!$B$1:$D$500,3,FALSE))),"?")</f>
        <v>P0771802</v>
      </c>
      <c r="CH197" s="31" t="str">
        <f t="shared" si="16"/>
        <v>P0771802</v>
      </c>
      <c r="CI197" s="31" t="str">
        <f t="shared" si="15"/>
        <v/>
      </c>
      <c r="CJ197" s="29" t="str">
        <f>IFERROR(IF(VLOOKUP($E197,'Org July 2016 '!$D$1:$Z$500,3,FALSE)=G197,"-","Wrong PO"),"new")</f>
        <v>Wrong PO</v>
      </c>
      <c r="CK197" s="32">
        <f>IF(CJ197="wrong PO",(VLOOKUP($E197,'Org July 2016 '!$D$1:$Z$500,3,FALSE)),"")</f>
        <v>0</v>
      </c>
      <c r="CL197" s="29" t="str">
        <f>IFERROR(IF(VLOOKUP($E197,'Org June 2016 '!$D$1:$Z$500,3,FALSE)=G197,"-","Wrong PO"),"new")</f>
        <v>Wrong PO</v>
      </c>
      <c r="CM197" s="32">
        <f>IF(CL197="wrong PO",(VLOOKUP($E197,'Org June 2016 '!$D$1:$Z$500,3,FALSE)),"")</f>
        <v>0</v>
      </c>
      <c r="CN197" s="29" t="str">
        <f>IFERROR(IF(VLOOKUP($E197,'May 2016'!D196:Z695,3,FALSE)=G197,"-","Wrong PO"),"new")</f>
        <v>new</v>
      </c>
      <c r="CO197" s="32" t="str">
        <f>IF(CN197="wrong PO",(VLOOKUP($E197,'May 2016'!D196:Z695,3,FALSE)),"")</f>
        <v/>
      </c>
      <c r="CP197" s="29" t="str">
        <f>IFERROR(IF(VLOOKUP($E197,'Apr 2016'!$D$1:$Z$500,3,FALSE)=G197,"-","Wrong PO"),"new")</f>
        <v>-</v>
      </c>
      <c r="CQ197" s="32" t="str">
        <f>IF(CP197="wrong PO",(VLOOKUP($E197,'Apr 2016'!$D$1:$Z$500,3,FALSE)),"")</f>
        <v/>
      </c>
      <c r="CR197" s="32" t="str">
        <f>IFERROR(IF(VLOOKUP($E197,'Mar 2016'!$D$1:$Z$500,3,FALSE)=G197,"-","Wrong PO"),"new")</f>
        <v>-</v>
      </c>
      <c r="CS197" s="32" t="str">
        <f>IF(CP197="wrong PO",(VLOOKUP($E197,'Mar 2016'!$D$1:$Z$500,3,FALSE)),"")</f>
        <v/>
      </c>
      <c r="CT197" s="32" t="str">
        <f>IFERROR(IF(VLOOKUP($E197,'Feb 2016'!$D$1:$Z$500,3,FALSE)=G197,"-","Wrong PO"),"new")</f>
        <v>-</v>
      </c>
      <c r="CU197" s="32" t="str">
        <f>IF(CP197="wrong PO",(VLOOKUP($E197,'Feb 2016'!$D$1:$Z$500,3,FALSE)),"")</f>
        <v/>
      </c>
      <c r="CV197" s="29" t="str">
        <f>IFERROR(IF(VLOOKUP($E197,'Jan 2016'!$D$1:$Z$500,3,FALSE)=G197,"-","Wrong PO"),"new")</f>
        <v>-</v>
      </c>
      <c r="CW197" s="32" t="str">
        <f>IF(CV197="wrong PO",(VLOOKUP($E197,'Jan 2016'!$D$1:$Z$500,3,FALSE)),"")</f>
        <v/>
      </c>
      <c r="CX197" s="29" t="str">
        <f>IFERROR(IF(VLOOKUP($E197,'Dec 2015'!$D$1:$Z$500,3,FALSE)=G197,"-","Wrong PO"),"new")</f>
        <v>new</v>
      </c>
      <c r="CY197" s="32" t="str">
        <f>IF(CX197="wrong PO",(VLOOKUP($E197,'Dec 2015'!$D$1:$Z$500,3,FALSE)),"")</f>
        <v/>
      </c>
      <c r="CZ197" s="29" t="str">
        <f>IFERROR(IF(VLOOKUP($E197,'Nov 2015'!$D$1:$Z$500,3,FALSE)=G197,"-","Wrong PO"),"new")</f>
        <v>new</v>
      </c>
      <c r="DA197" s="32" t="str">
        <f>IF(CZ197="wrong PO",(VLOOKUP($E197,'Nov 2015'!$D$1:$Z$500,3,FALSE)),"")</f>
        <v/>
      </c>
      <c r="DB197" s="29" t="str">
        <f>IFERROR(IF(VLOOKUP($E197,'Oct 2015'!$D$1:$Z$500,3,FALSE)=G197,"-","Wrong PO"),"new")</f>
        <v>new</v>
      </c>
      <c r="DC197" s="32" t="str">
        <f>IF(DB197="wrong PO",(VLOOKUP($E197,'Oct 2015'!$D$1:$Z$500,3,FALSE)),"")</f>
        <v/>
      </c>
      <c r="DD197" s="29" t="str">
        <f>IFERROR(IF(VLOOKUP($E197,'Sep 2015'!$D$1:$Z$500,3,FALSE)=G197,"-","Wrong PO"),"new")</f>
        <v>new</v>
      </c>
      <c r="DE197" s="32" t="str">
        <f>IF(DD197="wrong PO",(VLOOKUP($E197,'Sep 2015'!$D$1:$Z$500,3,FALSE)),"")</f>
        <v/>
      </c>
    </row>
    <row r="198" spans="1:109">
      <c r="A198" s="115">
        <v>197</v>
      </c>
      <c r="B198" s="2" t="s">
        <v>841</v>
      </c>
      <c r="C198" s="2" t="s">
        <v>510</v>
      </c>
      <c r="D198" s="2" t="s">
        <v>69</v>
      </c>
      <c r="E198" s="2" t="s">
        <v>252</v>
      </c>
      <c r="F198" s="2" t="s">
        <v>547</v>
      </c>
      <c r="G198" s="21" t="s">
        <v>170</v>
      </c>
      <c r="H198" s="21" t="str">
        <f>IFERROR(VLOOKUP($E198,'Wayne Master'!$B$1:$C$315,2,FALSE),"not on master")</f>
        <v>P0771802</v>
      </c>
      <c r="I198" s="11" t="s">
        <v>2056</v>
      </c>
      <c r="J198" s="3">
        <v>42388</v>
      </c>
      <c r="K198" s="2" t="s">
        <v>39</v>
      </c>
      <c r="L198" s="2" t="s">
        <v>548</v>
      </c>
      <c r="M198" s="2" t="s">
        <v>30</v>
      </c>
      <c r="N198" s="2" t="s">
        <v>31</v>
      </c>
      <c r="O198" s="2" t="s">
        <v>32</v>
      </c>
      <c r="P198" s="4">
        <v>632</v>
      </c>
      <c r="Q198" s="4">
        <v>638</v>
      </c>
      <c r="R198" s="4">
        <v>6</v>
      </c>
      <c r="S198" s="5">
        <v>0.1</v>
      </c>
      <c r="T198" s="4">
        <v>619</v>
      </c>
      <c r="U198" s="4">
        <v>621</v>
      </c>
      <c r="V198" s="4">
        <v>2</v>
      </c>
      <c r="W198" s="5">
        <v>0.12</v>
      </c>
      <c r="X198" s="5">
        <v>0</v>
      </c>
      <c r="Y198" s="14">
        <v>0.22</v>
      </c>
      <c r="Z198" s="14">
        <v>0</v>
      </c>
      <c r="AA198" s="14">
        <v>0.22</v>
      </c>
      <c r="AB198" s="4">
        <v>24580</v>
      </c>
      <c r="AC198" s="55"/>
      <c r="AD198" s="59">
        <f t="shared" si="17"/>
        <v>47.7</v>
      </c>
      <c r="AE198" s="59">
        <f t="shared" si="18"/>
        <v>47.917999999999992</v>
      </c>
      <c r="AF198" s="102">
        <f>IFERROR(IFERROR(VLOOKUP($G198,'FPO034'!$J$9:$Q$196,7,FALSE),(VLOOKUP($H198,'FPO034'!$J$9:$Q$196,7,FALSE))),"No PO")</f>
        <v>8814.48</v>
      </c>
      <c r="AG198" s="102">
        <f>IFERROR(IFERROR(VLOOKUP($G198,'FPO034'!$J$9:$Q$196,8,FALSE),(VLOOKUP($H198,'FPO034'!$J$9:$Q$196,8,FALSE))),"No PO")</f>
        <v>0</v>
      </c>
      <c r="AH198" s="102" t="str">
        <f t="shared" si="19"/>
        <v>--</v>
      </c>
      <c r="AI198" s="59">
        <f>IFERROR(VLOOKUP($E198,'Rev2 Aug 16'!$D$1:$Z$300,22,FALSE),"-")</f>
        <v>0.22</v>
      </c>
      <c r="AJ198" s="59" t="str">
        <f>IFERROR(VLOOKUP($E198,'Rev2 Aug 16'!$D$1:$Z$300,5,FALSE),"-")</f>
        <v>WAY2001H6BD</v>
      </c>
      <c r="AK198" s="59" t="str">
        <f>IFERROR(VLOOKUP(AJ198,'Paid Invoices'!$F$6:$I$381,3,FALSE),"")</f>
        <v/>
      </c>
      <c r="AL198" s="59" t="str">
        <f>IFERROR(VLOOKUP(AJ198,'Open Invoices'!$D$1:$E$3000,2,FALSE),"")</f>
        <v/>
      </c>
      <c r="AM198" s="59">
        <f>IFERROR(VLOOKUP($E198,'Rev2 July 16'!$D$1:$Z$300,22,FALSE),"-")</f>
        <v>0.27</v>
      </c>
      <c r="AN198" s="59" t="str">
        <f>IFERROR(VLOOKUP($E198,'Rev2 July 16'!$D$1:$Z$300,5,FALSE),"-")</f>
        <v>WAY2001G6BF</v>
      </c>
      <c r="AO198" s="59" t="str">
        <f>IFERROR(VLOOKUP(AN198,'Paid Invoices'!$F$6:$I$381,3,FALSE),"")</f>
        <v/>
      </c>
      <c r="AP198" s="59" t="str">
        <f>IFERROR(VLOOKUP(AN198,'Open Invoices'!$D$1:$E$3000,2,FALSE),"")</f>
        <v/>
      </c>
      <c r="AQ198" s="59">
        <f>IFERROR(VLOOKUP($E198,'Rev June 16'!$D$1:$Z$300,22,FALSE),"-")</f>
        <v>0.12</v>
      </c>
      <c r="AR198" s="59" t="str">
        <f>IFERROR(VLOOKUP($E198,'Rev June 16'!$D$1:$Z$300,4,FALSE),"-")</f>
        <v>WAY2001F6BD</v>
      </c>
      <c r="AS198" s="59" t="str">
        <f>IFERROR(VLOOKUP(AR198,'Paid Invoices'!$F$6:$I$381,3,FALSE),"")</f>
        <v/>
      </c>
      <c r="AT198" s="59" t="str">
        <f>IFERROR(VLOOKUP(AR198,'Open Invoices'!$D$1:$E$3000,2,FALSE),"")</f>
        <v/>
      </c>
      <c r="AU198" s="59">
        <f>IFERROR(VLOOKUP($E198,'May 2016'!$D$1:$Z$300,22,FALSE),"-")</f>
        <v>21.12</v>
      </c>
      <c r="AV198" s="59" t="str">
        <f>IFERROR(VLOOKUP($E198,'May 2016'!$D$1:$Z$300,4,FALSE),"-")</f>
        <v>WAY2001E6BC</v>
      </c>
      <c r="AW198" s="59" t="str">
        <f>IFERROR(VLOOKUP(AV198,'Paid Invoices'!$F$6:$I$381,3,FALSE),"")</f>
        <v/>
      </c>
      <c r="AX198" s="59" t="str">
        <f>IFERROR(VLOOKUP(AV198,'Open Invoices'!$D$1:$E$3000,2,FALSE),"")</f>
        <v/>
      </c>
      <c r="AY198" s="59">
        <f>IFERROR(VLOOKUP($E198,'Apr 2016'!$D$1:$Z$300,22,FALSE),"-")</f>
        <v>16.2</v>
      </c>
      <c r="AZ198" s="59" t="str">
        <f>IFERROR(VLOOKUP($E198,'Apr 2016'!$D$1:$Z$300,4,FALSE),"-")</f>
        <v>WAY2001D6BB</v>
      </c>
      <c r="BA198" s="59" t="str">
        <f>IFERROR(VLOOKUP(AZ198,'Paid Invoices'!$F$6:$I$381,3,FALSE),"")</f>
        <v/>
      </c>
      <c r="BB198" s="59" t="str">
        <f>IFERROR(VLOOKUP(AZ198,'Open Invoices'!$D$1:$E$3000,2,FALSE),"")</f>
        <v/>
      </c>
      <c r="BC198" s="59">
        <f>IFERROR(VLOOKUP($E198,'Mar 2016'!$D$1:$Z$300,22,FALSE),"-")</f>
        <v>1.52</v>
      </c>
      <c r="BD198" s="59" t="str">
        <f>IFERROR(VLOOKUP($E198,'Mar 2016'!$D$1:$Z$300,4,FALSE),"-")</f>
        <v>WAY2001C6AW</v>
      </c>
      <c r="BE198" s="59" t="str">
        <f>IFERROR(VLOOKUP(BD198,'Paid Invoices'!$F$6:$I$381,3,FALSE),"")</f>
        <v/>
      </c>
      <c r="BF198" s="59" t="str">
        <f>IFERROR(VLOOKUP(BD198,'Open Invoices'!$D$1:$E$3000,2,FALSE),"")</f>
        <v/>
      </c>
      <c r="BG198" s="59">
        <f>IFERROR(VLOOKUP($E198,'Feb 2016'!$D$1:$Z$300,22,FALSE),"-")</f>
        <v>8.25</v>
      </c>
      <c r="BH198" s="59" t="str">
        <f>IFERROR(VLOOKUP($E198,'Feb 2016'!$D$1:$Z$300,4,FALSE),"-")</f>
        <v>WAY2001B6AP</v>
      </c>
      <c r="BI198" s="59" t="str">
        <f>IFERROR(VLOOKUP(BH198,'Paid Invoices'!$F$6:$I$381,3,FALSE),"")</f>
        <v/>
      </c>
      <c r="BJ198" s="59" t="str">
        <f>IFERROR(VLOOKUP(BH198,'Open Invoices'!$D$1:$E$3000,2,FALSE),"")</f>
        <v/>
      </c>
      <c r="BK198" s="59">
        <f>IFERROR(VLOOKUP($E198,'Jan 2016'!$D$1:$Z$300,22,FALSE),"-")</f>
        <v>0</v>
      </c>
      <c r="BL198" s="59" t="str">
        <f>IFERROR(VLOOKUP($E198,'Jan 2016'!$D$1:$Z$300,4,FALSE),"-")</f>
        <v>WAY2001A6B</v>
      </c>
      <c r="BM198" s="59" t="str">
        <f>IFERROR(VLOOKUP(BL198,'Paid Invoices'!$F$6:$I$381,3,FALSE),"")</f>
        <v/>
      </c>
      <c r="BN198" s="59" t="str">
        <f>IFERROR(VLOOKUP(BL198,'Open Invoices'!$D$1:$E$3000,2,FALSE),"")</f>
        <v/>
      </c>
      <c r="BO198" s="59" t="str">
        <f>IFERROR(VLOOKUP($E198,'Dec 2015'!$D$1:$Z$300,22,FALSE),"-")</f>
        <v>-</v>
      </c>
      <c r="BP198" s="59" t="str">
        <f>IFERROR(VLOOKUP($E198,'Dec 2015'!$D$1:$Z$300,4,FALSE),"-")</f>
        <v>-</v>
      </c>
      <c r="BQ198" s="59" t="str">
        <f>IFERROR(VLOOKUP(BP198,'Paid Invoices'!$F$6:$I$381,3,FALSE),"")</f>
        <v/>
      </c>
      <c r="BR198" s="59" t="str">
        <f>IFERROR(VLOOKUP(BP198,'Open Invoices'!$D$1:$E$3000,2,FALSE),"")</f>
        <v/>
      </c>
      <c r="BS198" s="59" t="str">
        <f>IFERROR(VLOOKUP($E198,'Nov 2015'!$D$1:$Z$300,22,FALSE),"-")</f>
        <v>-</v>
      </c>
      <c r="BT198" s="59" t="str">
        <f>IFERROR(VLOOKUP($E198,'Nov 2015'!$D$1:$Z$300,4,FALSE),"-")</f>
        <v>-</v>
      </c>
      <c r="BU198" s="59" t="str">
        <f>IFERROR(VLOOKUP(BT198,'Paid Invoices'!$F$6:$I$381,3,FALSE),"")</f>
        <v/>
      </c>
      <c r="BV198" s="59" t="str">
        <f>IFERROR(VLOOKUP(BT198,'Open Invoices'!$D$1:$E$3000,2,FALSE),"")</f>
        <v/>
      </c>
      <c r="BW198" s="59" t="str">
        <f>IFERROR(VLOOKUP($E198,'Oct 2015'!$D$1:$Z$300,22,FALSE),"-")</f>
        <v>-</v>
      </c>
      <c r="BX198" s="59" t="str">
        <f>IFERROR(VLOOKUP($E198,'Oct 2015'!$D$1:$Z$300,4,FALSE),"-")</f>
        <v>-</v>
      </c>
      <c r="BY198" s="59" t="str">
        <f>IFERROR(VLOOKUP(BX198,'Paid Invoices'!$F$6:$I$381,3,FALSE),"")</f>
        <v/>
      </c>
      <c r="BZ198" s="59" t="str">
        <f>IFERROR(VLOOKUP(BX198,'Open Invoices'!$D$1:$E$3000,2,FALSE),"")</f>
        <v/>
      </c>
      <c r="CA198" s="59" t="str">
        <f>IFERROR(VLOOKUP($E198,'Sep 2015'!$D$1:$Z$300,22,FALSE),"-")</f>
        <v>-</v>
      </c>
      <c r="CB198" s="59" t="str">
        <f>IFERROR(VLOOKUP($E198,'Sep 2015'!$D$1:$Z$300,4,FALSE),"-")</f>
        <v>-</v>
      </c>
      <c r="CC198" s="59" t="str">
        <f>IFERROR(VLOOKUP(CB198,'Paid Invoices'!$F$6:$I$381,3,FALSE),"")</f>
        <v/>
      </c>
      <c r="CD198" s="59" t="str">
        <f>IFERROR(VLOOKUP(CB198,'Open Invoices'!$D$1:$E$3000,2,FALSE),"")</f>
        <v/>
      </c>
      <c r="CE198" s="52"/>
      <c r="CF198" s="52" t="s">
        <v>2115</v>
      </c>
      <c r="CG198" s="49" t="str">
        <f>IFERROR(IFERROR(VLOOKUP($E198,'Asset Group  All Assets'!$B$1:$C$500,2,FALSE),(VLOOKUP($E198,'Missing-WSU-POs'!$B$1:$D$500,3,FALSE))),"?")</f>
        <v>P0771802</v>
      </c>
      <c r="CH198" s="31" t="str">
        <f t="shared" si="16"/>
        <v>P0771802</v>
      </c>
      <c r="CI198" s="31" t="str">
        <f t="shared" si="15"/>
        <v/>
      </c>
      <c r="CJ198" s="29" t="str">
        <f>IFERROR(IF(VLOOKUP($E198,'Org July 2016 '!$D$1:$Z$500,3,FALSE)=G198,"-","Wrong PO"),"new")</f>
        <v>Wrong PO</v>
      </c>
      <c r="CK198" s="32">
        <f>IF(CJ198="wrong PO",(VLOOKUP($E198,'Org July 2016 '!$D$1:$Z$500,3,FALSE)),"")</f>
        <v>0</v>
      </c>
      <c r="CL198" s="29" t="str">
        <f>IFERROR(IF(VLOOKUP($E198,'Org June 2016 '!$D$1:$Z$500,3,FALSE)=G198,"-","Wrong PO"),"new")</f>
        <v>Wrong PO</v>
      </c>
      <c r="CM198" s="32">
        <f>IF(CL198="wrong PO",(VLOOKUP($E198,'Org June 2016 '!$D$1:$Z$500,3,FALSE)),"")</f>
        <v>0</v>
      </c>
      <c r="CN198" s="29" t="str">
        <f>IFERROR(IF(VLOOKUP($E198,'May 2016'!D197:Z696,3,FALSE)=G198,"-","Wrong PO"),"new")</f>
        <v>new</v>
      </c>
      <c r="CO198" s="32" t="str">
        <f>IF(CN198="wrong PO",(VLOOKUP($E198,'May 2016'!D197:Z696,3,FALSE)),"")</f>
        <v/>
      </c>
      <c r="CP198" s="29" t="str">
        <f>IFERROR(IF(VLOOKUP($E198,'Apr 2016'!$D$1:$Z$500,3,FALSE)=G198,"-","Wrong PO"),"new")</f>
        <v>-</v>
      </c>
      <c r="CQ198" s="32" t="str">
        <f>IF(CP198="wrong PO",(VLOOKUP($E198,'Apr 2016'!$D$1:$Z$500,3,FALSE)),"")</f>
        <v/>
      </c>
      <c r="CR198" s="32" t="str">
        <f>IFERROR(IF(VLOOKUP($E198,'Mar 2016'!$D$1:$Z$500,3,FALSE)=G198,"-","Wrong PO"),"new")</f>
        <v>-</v>
      </c>
      <c r="CS198" s="32" t="str">
        <f>IF(CP198="wrong PO",(VLOOKUP($E198,'Mar 2016'!$D$1:$Z$500,3,FALSE)),"")</f>
        <v/>
      </c>
      <c r="CT198" s="32" t="str">
        <f>IFERROR(IF(VLOOKUP($E198,'Feb 2016'!$D$1:$Z$500,3,FALSE)=G198,"-","Wrong PO"),"new")</f>
        <v>-</v>
      </c>
      <c r="CU198" s="32" t="str">
        <f>IF(CP198="wrong PO",(VLOOKUP($E198,'Feb 2016'!$D$1:$Z$500,3,FALSE)),"")</f>
        <v/>
      </c>
      <c r="CV198" s="29" t="str">
        <f>IFERROR(IF(VLOOKUP($E198,'Jan 2016'!$D$1:$Z$500,3,FALSE)=G198,"-","Wrong PO"),"new")</f>
        <v>-</v>
      </c>
      <c r="CW198" s="32" t="str">
        <f>IF(CV198="wrong PO",(VLOOKUP($E198,'Jan 2016'!$D$1:$Z$500,3,FALSE)),"")</f>
        <v/>
      </c>
      <c r="CX198" s="29" t="str">
        <f>IFERROR(IF(VLOOKUP($E198,'Dec 2015'!$D$1:$Z$500,3,FALSE)=G198,"-","Wrong PO"),"new")</f>
        <v>new</v>
      </c>
      <c r="CY198" s="32" t="str">
        <f>IF(CX198="wrong PO",(VLOOKUP($E198,'Dec 2015'!$D$1:$Z$500,3,FALSE)),"")</f>
        <v/>
      </c>
      <c r="CZ198" s="29" t="str">
        <f>IFERROR(IF(VLOOKUP($E198,'Nov 2015'!$D$1:$Z$500,3,FALSE)=G198,"-","Wrong PO"),"new")</f>
        <v>new</v>
      </c>
      <c r="DA198" s="32" t="str">
        <f>IF(CZ198="wrong PO",(VLOOKUP($E198,'Nov 2015'!$D$1:$Z$500,3,FALSE)),"")</f>
        <v/>
      </c>
      <c r="DB198" s="29" t="str">
        <f>IFERROR(IF(VLOOKUP($E198,'Oct 2015'!$D$1:$Z$500,3,FALSE)=G198,"-","Wrong PO"),"new")</f>
        <v>new</v>
      </c>
      <c r="DC198" s="32" t="str">
        <f>IF(DB198="wrong PO",(VLOOKUP($E198,'Oct 2015'!$D$1:$Z$500,3,FALSE)),"")</f>
        <v/>
      </c>
      <c r="DD198" s="29" t="str">
        <f>IFERROR(IF(VLOOKUP($E198,'Sep 2015'!$D$1:$Z$500,3,FALSE)=G198,"-","Wrong PO"),"new")</f>
        <v>new</v>
      </c>
      <c r="DE198" s="32" t="str">
        <f>IF(DD198="wrong PO",(VLOOKUP($E198,'Sep 2015'!$D$1:$Z$500,3,FALSE)),"")</f>
        <v/>
      </c>
    </row>
    <row r="199" spans="1:109">
      <c r="A199" s="115">
        <v>198</v>
      </c>
      <c r="B199" s="2" t="s">
        <v>841</v>
      </c>
      <c r="C199" s="2" t="s">
        <v>510</v>
      </c>
      <c r="D199" s="2" t="s">
        <v>76</v>
      </c>
      <c r="E199" s="2" t="s">
        <v>326</v>
      </c>
      <c r="F199" s="2" t="s">
        <v>547</v>
      </c>
      <c r="G199" s="21" t="s">
        <v>170</v>
      </c>
      <c r="H199" s="21" t="str">
        <f>IFERROR(VLOOKUP($E199,'Wayne Master'!$B$1:$C$315,2,FALSE),"not on master")</f>
        <v>P0771802</v>
      </c>
      <c r="I199" s="11" t="s">
        <v>2056</v>
      </c>
      <c r="J199" s="3">
        <v>42388</v>
      </c>
      <c r="K199" s="2" t="s">
        <v>39</v>
      </c>
      <c r="L199" s="2" t="s">
        <v>548</v>
      </c>
      <c r="M199" s="2" t="s">
        <v>30</v>
      </c>
      <c r="N199" s="2" t="s">
        <v>31</v>
      </c>
      <c r="O199" s="2" t="s">
        <v>32</v>
      </c>
      <c r="P199" s="4">
        <v>26043</v>
      </c>
      <c r="Q199" s="4">
        <v>26093</v>
      </c>
      <c r="R199" s="4">
        <v>50</v>
      </c>
      <c r="S199" s="5">
        <v>0.85</v>
      </c>
      <c r="T199" s="4">
        <v>7487</v>
      </c>
      <c r="U199" s="4">
        <v>7742</v>
      </c>
      <c r="V199" s="4">
        <v>255</v>
      </c>
      <c r="W199" s="5">
        <v>15.25</v>
      </c>
      <c r="X199" s="5">
        <v>0</v>
      </c>
      <c r="Y199" s="14">
        <v>16.100000000000001</v>
      </c>
      <c r="Z199" s="14">
        <v>0</v>
      </c>
      <c r="AA199" s="14">
        <v>16.100000000000001</v>
      </c>
      <c r="AB199" s="4">
        <v>24580</v>
      </c>
      <c r="AC199" s="55"/>
      <c r="AD199" s="59">
        <f t="shared" si="17"/>
        <v>903.18999999999994</v>
      </c>
      <c r="AE199" s="59">
        <f t="shared" si="18"/>
        <v>903.94329999999991</v>
      </c>
      <c r="AF199" s="102">
        <f>IFERROR(IFERROR(VLOOKUP($G199,'FPO034'!$J$9:$Q$196,7,FALSE),(VLOOKUP($H199,'FPO034'!$J$9:$Q$196,7,FALSE))),"No PO")</f>
        <v>8814.48</v>
      </c>
      <c r="AG199" s="102">
        <f>IFERROR(IFERROR(VLOOKUP($G199,'FPO034'!$J$9:$Q$196,8,FALSE),(VLOOKUP($H199,'FPO034'!$J$9:$Q$196,8,FALSE))),"No PO")</f>
        <v>0</v>
      </c>
      <c r="AH199" s="102" t="str">
        <f t="shared" si="19"/>
        <v>--</v>
      </c>
      <c r="AI199" s="59">
        <f>IFERROR(VLOOKUP($E199,'Rev2 Aug 16'!$D$1:$Z$300,22,FALSE),"-")</f>
        <v>16.100000000000001</v>
      </c>
      <c r="AJ199" s="59" t="str">
        <f>IFERROR(VLOOKUP($E199,'Rev2 Aug 16'!$D$1:$Z$300,5,FALSE),"-")</f>
        <v>WAY2001H6BD</v>
      </c>
      <c r="AK199" s="59" t="str">
        <f>IFERROR(VLOOKUP(AJ199,'Paid Invoices'!$F$6:$I$381,3,FALSE),"")</f>
        <v/>
      </c>
      <c r="AL199" s="59" t="str">
        <f>IFERROR(VLOOKUP(AJ199,'Open Invoices'!$D$1:$E$3000,2,FALSE),"")</f>
        <v/>
      </c>
      <c r="AM199" s="59">
        <f>IFERROR(VLOOKUP($E199,'Rev2 July 16'!$D$1:$Z$300,22,FALSE),"-")</f>
        <v>65.040000000000006</v>
      </c>
      <c r="AN199" s="59" t="str">
        <f>IFERROR(VLOOKUP($E199,'Rev2 July 16'!$D$1:$Z$300,5,FALSE),"-")</f>
        <v>WAY2001G6BF</v>
      </c>
      <c r="AO199" s="59" t="str">
        <f>IFERROR(VLOOKUP(AN199,'Paid Invoices'!$F$6:$I$381,3,FALSE),"")</f>
        <v/>
      </c>
      <c r="AP199" s="59" t="str">
        <f>IFERROR(VLOOKUP(AN199,'Open Invoices'!$D$1:$E$3000,2,FALSE),"")</f>
        <v/>
      </c>
      <c r="AQ199" s="59">
        <f>IFERROR(VLOOKUP($E199,'Rev June 16'!$D$1:$Z$300,22,FALSE),"-")</f>
        <v>85.74</v>
      </c>
      <c r="AR199" s="59" t="str">
        <f>IFERROR(VLOOKUP($E199,'Rev June 16'!$D$1:$Z$300,4,FALSE),"-")</f>
        <v>WAY2001F6BD</v>
      </c>
      <c r="AS199" s="59" t="str">
        <f>IFERROR(VLOOKUP(AR199,'Paid Invoices'!$F$6:$I$381,3,FALSE),"")</f>
        <v/>
      </c>
      <c r="AT199" s="59" t="str">
        <f>IFERROR(VLOOKUP(AR199,'Open Invoices'!$D$1:$E$3000,2,FALSE),"")</f>
        <v/>
      </c>
      <c r="AU199" s="59">
        <f>IFERROR(VLOOKUP($E199,'May 2016'!$D$1:$Z$300,22,FALSE),"-")</f>
        <v>499.89</v>
      </c>
      <c r="AV199" s="59" t="str">
        <f>IFERROR(VLOOKUP($E199,'May 2016'!$D$1:$Z$300,4,FALSE),"-")</f>
        <v>WAY2001E6BC</v>
      </c>
      <c r="AW199" s="59" t="str">
        <f>IFERROR(VLOOKUP(AV199,'Paid Invoices'!$F$6:$I$381,3,FALSE),"")</f>
        <v/>
      </c>
      <c r="AX199" s="59" t="str">
        <f>IFERROR(VLOOKUP(AV199,'Open Invoices'!$D$1:$E$3000,2,FALSE),"")</f>
        <v/>
      </c>
      <c r="AY199" s="59">
        <f>IFERROR(VLOOKUP($E199,'Apr 2016'!$D$1:$Z$300,22,FALSE),"-")</f>
        <v>116.64</v>
      </c>
      <c r="AZ199" s="59" t="str">
        <f>IFERROR(VLOOKUP($E199,'Apr 2016'!$D$1:$Z$300,4,FALSE),"-")</f>
        <v>WAY2001D6BB</v>
      </c>
      <c r="BA199" s="59" t="str">
        <f>IFERROR(VLOOKUP(AZ199,'Paid Invoices'!$F$6:$I$381,3,FALSE),"")</f>
        <v/>
      </c>
      <c r="BB199" s="59" t="str">
        <f>IFERROR(VLOOKUP(AZ199,'Open Invoices'!$D$1:$E$3000,2,FALSE),"")</f>
        <v/>
      </c>
      <c r="BC199" s="59">
        <f>IFERROR(VLOOKUP($E199,'Mar 2016'!$D$1:$Z$300,22,FALSE),"-")</f>
        <v>13.65</v>
      </c>
      <c r="BD199" s="59" t="str">
        <f>IFERROR(VLOOKUP($E199,'Mar 2016'!$D$1:$Z$300,4,FALSE),"-")</f>
        <v>WAY2001C6AW</v>
      </c>
      <c r="BE199" s="59" t="str">
        <f>IFERROR(VLOOKUP(BD199,'Paid Invoices'!$F$6:$I$381,3,FALSE),"")</f>
        <v/>
      </c>
      <c r="BF199" s="59" t="str">
        <f>IFERROR(VLOOKUP(BD199,'Open Invoices'!$D$1:$E$3000,2,FALSE),"")</f>
        <v/>
      </c>
      <c r="BG199" s="59">
        <f>IFERROR(VLOOKUP($E199,'Feb 2016'!$D$1:$Z$300,22,FALSE),"-")</f>
        <v>106.13</v>
      </c>
      <c r="BH199" s="59" t="str">
        <f>IFERROR(VLOOKUP($E199,'Feb 2016'!$D$1:$Z$300,4,FALSE),"-")</f>
        <v>WAY2001B6AP</v>
      </c>
      <c r="BI199" s="59" t="str">
        <f>IFERROR(VLOOKUP(BH199,'Paid Invoices'!$F$6:$I$381,3,FALSE),"")</f>
        <v/>
      </c>
      <c r="BJ199" s="59" t="str">
        <f>IFERROR(VLOOKUP(BH199,'Open Invoices'!$D$1:$E$3000,2,FALSE),"")</f>
        <v/>
      </c>
      <c r="BK199" s="59">
        <f>IFERROR(VLOOKUP($E199,'Jan 2016'!$D$1:$Z$300,22,FALSE),"-")</f>
        <v>0</v>
      </c>
      <c r="BL199" s="59" t="str">
        <f>IFERROR(VLOOKUP($E199,'Jan 2016'!$D$1:$Z$300,4,FALSE),"-")</f>
        <v>WAY2001A6B</v>
      </c>
      <c r="BM199" s="59" t="str">
        <f>IFERROR(VLOOKUP(BL199,'Paid Invoices'!$F$6:$I$381,3,FALSE),"")</f>
        <v/>
      </c>
      <c r="BN199" s="59" t="str">
        <f>IFERROR(VLOOKUP(BL199,'Open Invoices'!$D$1:$E$3000,2,FALSE),"")</f>
        <v/>
      </c>
      <c r="BO199" s="59" t="str">
        <f>IFERROR(VLOOKUP($E199,'Dec 2015'!$D$1:$Z$300,22,FALSE),"-")</f>
        <v>-</v>
      </c>
      <c r="BP199" s="59" t="str">
        <f>IFERROR(VLOOKUP($E199,'Dec 2015'!$D$1:$Z$300,4,FALSE),"-")</f>
        <v>-</v>
      </c>
      <c r="BQ199" s="59" t="str">
        <f>IFERROR(VLOOKUP(BP199,'Paid Invoices'!$F$6:$I$381,3,FALSE),"")</f>
        <v/>
      </c>
      <c r="BR199" s="59" t="str">
        <f>IFERROR(VLOOKUP(BP199,'Open Invoices'!$D$1:$E$3000,2,FALSE),"")</f>
        <v/>
      </c>
      <c r="BS199" s="59" t="str">
        <f>IFERROR(VLOOKUP($E199,'Nov 2015'!$D$1:$Z$300,22,FALSE),"-")</f>
        <v>-</v>
      </c>
      <c r="BT199" s="59" t="str">
        <f>IFERROR(VLOOKUP($E199,'Nov 2015'!$D$1:$Z$300,4,FALSE),"-")</f>
        <v>-</v>
      </c>
      <c r="BU199" s="59" t="str">
        <f>IFERROR(VLOOKUP(BT199,'Paid Invoices'!$F$6:$I$381,3,FALSE),"")</f>
        <v/>
      </c>
      <c r="BV199" s="59" t="str">
        <f>IFERROR(VLOOKUP(BT199,'Open Invoices'!$D$1:$E$3000,2,FALSE),"")</f>
        <v/>
      </c>
      <c r="BW199" s="59" t="str">
        <f>IFERROR(VLOOKUP($E199,'Oct 2015'!$D$1:$Z$300,22,FALSE),"-")</f>
        <v>-</v>
      </c>
      <c r="BX199" s="59" t="str">
        <f>IFERROR(VLOOKUP($E199,'Oct 2015'!$D$1:$Z$300,4,FALSE),"-")</f>
        <v>-</v>
      </c>
      <c r="BY199" s="59" t="str">
        <f>IFERROR(VLOOKUP(BX199,'Paid Invoices'!$F$6:$I$381,3,FALSE),"")</f>
        <v/>
      </c>
      <c r="BZ199" s="59" t="str">
        <f>IFERROR(VLOOKUP(BX199,'Open Invoices'!$D$1:$E$3000,2,FALSE),"")</f>
        <v/>
      </c>
      <c r="CA199" s="59" t="str">
        <f>IFERROR(VLOOKUP($E199,'Sep 2015'!$D$1:$Z$300,22,FALSE),"-")</f>
        <v>-</v>
      </c>
      <c r="CB199" s="59" t="str">
        <f>IFERROR(VLOOKUP($E199,'Sep 2015'!$D$1:$Z$300,4,FALSE),"-")</f>
        <v>-</v>
      </c>
      <c r="CC199" s="59" t="str">
        <f>IFERROR(VLOOKUP(CB199,'Paid Invoices'!$F$6:$I$381,3,FALSE),"")</f>
        <v/>
      </c>
      <c r="CD199" s="59" t="str">
        <f>IFERROR(VLOOKUP(CB199,'Open Invoices'!$D$1:$E$3000,2,FALSE),"")</f>
        <v/>
      </c>
      <c r="CE199" s="52"/>
      <c r="CF199" s="52" t="s">
        <v>2115</v>
      </c>
      <c r="CG199" s="49" t="str">
        <f>IFERROR(IFERROR(VLOOKUP($E199,'Asset Group  All Assets'!$B$1:$C$500,2,FALSE),(VLOOKUP($E199,'Missing-WSU-POs'!$B$1:$D$500,3,FALSE))),"?")</f>
        <v>P0771802</v>
      </c>
      <c r="CH199" s="31" t="str">
        <f t="shared" si="16"/>
        <v>P0771802</v>
      </c>
      <c r="CI199" s="31" t="str">
        <f t="shared" si="15"/>
        <v/>
      </c>
      <c r="CJ199" s="29" t="str">
        <f>IFERROR(IF(VLOOKUP($E199,'Org July 2016 '!$D$1:$Z$500,3,FALSE)=G199,"-","Wrong PO"),"new")</f>
        <v>Wrong PO</v>
      </c>
      <c r="CK199" s="32">
        <f>IF(CJ199="wrong PO",(VLOOKUP($E199,'Org July 2016 '!$D$1:$Z$500,3,FALSE)),"")</f>
        <v>0</v>
      </c>
      <c r="CL199" s="29" t="str">
        <f>IFERROR(IF(VLOOKUP($E199,'Org June 2016 '!$D$1:$Z$500,3,FALSE)=G199,"-","Wrong PO"),"new")</f>
        <v>Wrong PO</v>
      </c>
      <c r="CM199" s="32">
        <f>IF(CL199="wrong PO",(VLOOKUP($E199,'Org June 2016 '!$D$1:$Z$500,3,FALSE)),"")</f>
        <v>0</v>
      </c>
      <c r="CN199" s="29" t="str">
        <f>IFERROR(IF(VLOOKUP($E199,'May 2016'!D198:Z697,3,FALSE)=G199,"-","Wrong PO"),"new")</f>
        <v>new</v>
      </c>
      <c r="CO199" s="32" t="str">
        <f>IF(CN199="wrong PO",(VLOOKUP($E199,'May 2016'!D198:Z697,3,FALSE)),"")</f>
        <v/>
      </c>
      <c r="CP199" s="29" t="str">
        <f>IFERROR(IF(VLOOKUP($E199,'Apr 2016'!$D$1:$Z$500,3,FALSE)=G199,"-","Wrong PO"),"new")</f>
        <v>-</v>
      </c>
      <c r="CQ199" s="32" t="str">
        <f>IF(CP199="wrong PO",(VLOOKUP($E199,'Apr 2016'!$D$1:$Z$500,3,FALSE)),"")</f>
        <v/>
      </c>
      <c r="CR199" s="32" t="str">
        <f>IFERROR(IF(VLOOKUP($E199,'Mar 2016'!$D$1:$Z$500,3,FALSE)=G199,"-","Wrong PO"),"new")</f>
        <v>-</v>
      </c>
      <c r="CS199" s="32" t="str">
        <f>IF(CP199="wrong PO",(VLOOKUP($E199,'Mar 2016'!$D$1:$Z$500,3,FALSE)),"")</f>
        <v/>
      </c>
      <c r="CT199" s="32" t="str">
        <f>IFERROR(IF(VLOOKUP($E199,'Feb 2016'!$D$1:$Z$500,3,FALSE)=G199,"-","Wrong PO"),"new")</f>
        <v>-</v>
      </c>
      <c r="CU199" s="32" t="str">
        <f>IF(CP199="wrong PO",(VLOOKUP($E199,'Feb 2016'!$D$1:$Z$500,3,FALSE)),"")</f>
        <v/>
      </c>
      <c r="CV199" s="29" t="str">
        <f>IFERROR(IF(VLOOKUP($E199,'Jan 2016'!$D$1:$Z$500,3,FALSE)=G199,"-","Wrong PO"),"new")</f>
        <v>-</v>
      </c>
      <c r="CW199" s="32" t="str">
        <f>IF(CV199="wrong PO",(VLOOKUP($E199,'Jan 2016'!$D$1:$Z$500,3,FALSE)),"")</f>
        <v/>
      </c>
      <c r="CX199" s="29" t="str">
        <f>IFERROR(IF(VLOOKUP($E199,'Dec 2015'!$D$1:$Z$500,3,FALSE)=G199,"-","Wrong PO"),"new")</f>
        <v>new</v>
      </c>
      <c r="CY199" s="32" t="str">
        <f>IF(CX199="wrong PO",(VLOOKUP($E199,'Dec 2015'!$D$1:$Z$500,3,FALSE)),"")</f>
        <v/>
      </c>
      <c r="CZ199" s="29" t="str">
        <f>IFERROR(IF(VLOOKUP($E199,'Nov 2015'!$D$1:$Z$500,3,FALSE)=G199,"-","Wrong PO"),"new")</f>
        <v>new</v>
      </c>
      <c r="DA199" s="32" t="str">
        <f>IF(CZ199="wrong PO",(VLOOKUP($E199,'Nov 2015'!$D$1:$Z$500,3,FALSE)),"")</f>
        <v/>
      </c>
      <c r="DB199" s="29" t="str">
        <f>IFERROR(IF(VLOOKUP($E199,'Oct 2015'!$D$1:$Z$500,3,FALSE)=G199,"-","Wrong PO"),"new")</f>
        <v>new</v>
      </c>
      <c r="DC199" s="32" t="str">
        <f>IF(DB199="wrong PO",(VLOOKUP($E199,'Oct 2015'!$D$1:$Z$500,3,FALSE)),"")</f>
        <v/>
      </c>
      <c r="DD199" s="29" t="str">
        <f>IFERROR(IF(VLOOKUP($E199,'Sep 2015'!$D$1:$Z$500,3,FALSE)=G199,"-","Wrong PO"),"new")</f>
        <v>new</v>
      </c>
      <c r="DE199" s="32" t="str">
        <f>IF(DD199="wrong PO",(VLOOKUP($E199,'Sep 2015'!$D$1:$Z$500,3,FALSE)),"")</f>
        <v/>
      </c>
    </row>
    <row r="200" spans="1:109">
      <c r="A200" s="115">
        <v>199</v>
      </c>
      <c r="B200" s="2" t="s">
        <v>841</v>
      </c>
      <c r="C200" s="2" t="s">
        <v>510</v>
      </c>
      <c r="D200" s="2" t="s">
        <v>76</v>
      </c>
      <c r="E200" s="2" t="s">
        <v>341</v>
      </c>
      <c r="F200" s="2" t="s">
        <v>555</v>
      </c>
      <c r="G200" s="21" t="s">
        <v>170</v>
      </c>
      <c r="H200" s="21" t="str">
        <f>IFERROR(VLOOKUP($E200,'Wayne Master'!$B$1:$C$315,2,FALSE),"not on master")</f>
        <v>P0771802</v>
      </c>
      <c r="I200" s="11" t="s">
        <v>2056</v>
      </c>
      <c r="J200" s="3">
        <v>42390</v>
      </c>
      <c r="K200" s="2" t="s">
        <v>39</v>
      </c>
      <c r="L200" s="2" t="s">
        <v>556</v>
      </c>
      <c r="M200" s="2" t="s">
        <v>30</v>
      </c>
      <c r="N200" s="2" t="s">
        <v>31</v>
      </c>
      <c r="O200" s="2" t="s">
        <v>32</v>
      </c>
      <c r="P200" s="4">
        <v>33225</v>
      </c>
      <c r="Q200" s="4">
        <v>36585</v>
      </c>
      <c r="R200" s="4">
        <v>3360</v>
      </c>
      <c r="S200" s="5">
        <v>56.78</v>
      </c>
      <c r="T200" s="4">
        <v>22843</v>
      </c>
      <c r="U200" s="4">
        <v>23327</v>
      </c>
      <c r="V200" s="4">
        <v>484</v>
      </c>
      <c r="W200" s="5">
        <v>28.94</v>
      </c>
      <c r="X200" s="5">
        <v>0</v>
      </c>
      <c r="Y200" s="14">
        <v>85.72</v>
      </c>
      <c r="Z200" s="14">
        <v>0</v>
      </c>
      <c r="AA200" s="14">
        <v>85.72</v>
      </c>
      <c r="AB200" s="4">
        <v>24580</v>
      </c>
      <c r="AC200" s="55"/>
      <c r="AD200" s="59">
        <f t="shared" si="17"/>
        <v>2012.34</v>
      </c>
      <c r="AE200" s="59">
        <f t="shared" si="18"/>
        <v>2013.2411</v>
      </c>
      <c r="AF200" s="102">
        <f>IFERROR(IFERROR(VLOOKUP($G200,'FPO034'!$J$9:$Q$196,7,FALSE),(VLOOKUP($H200,'FPO034'!$J$9:$Q$196,7,FALSE))),"No PO")</f>
        <v>8814.48</v>
      </c>
      <c r="AG200" s="102">
        <f>IFERROR(IFERROR(VLOOKUP($G200,'FPO034'!$J$9:$Q$196,8,FALSE),(VLOOKUP($H200,'FPO034'!$J$9:$Q$196,8,FALSE))),"No PO")</f>
        <v>0</v>
      </c>
      <c r="AH200" s="102" t="str">
        <f t="shared" si="19"/>
        <v>--</v>
      </c>
      <c r="AI200" s="59">
        <f>IFERROR(VLOOKUP($E200,'Rev2 Aug 16'!$D$1:$Z$300,22,FALSE),"-")</f>
        <v>85.72</v>
      </c>
      <c r="AJ200" s="59" t="str">
        <f>IFERROR(VLOOKUP($E200,'Rev2 Aug 16'!$D$1:$Z$300,5,FALSE),"-")</f>
        <v>WAY2001H6BD</v>
      </c>
      <c r="AK200" s="59" t="str">
        <f>IFERROR(VLOOKUP(AJ200,'Paid Invoices'!$F$6:$I$381,3,FALSE),"")</f>
        <v/>
      </c>
      <c r="AL200" s="59" t="str">
        <f>IFERROR(VLOOKUP(AJ200,'Open Invoices'!$D$1:$E$3000,2,FALSE),"")</f>
        <v/>
      </c>
      <c r="AM200" s="59">
        <f>IFERROR(VLOOKUP($E200,'Rev2 July 16'!$D$1:$Z$300,22,FALSE),"-")</f>
        <v>284.57</v>
      </c>
      <c r="AN200" s="59" t="str">
        <f>IFERROR(VLOOKUP($E200,'Rev2 July 16'!$D$1:$Z$300,5,FALSE),"-")</f>
        <v>WAY2001G6BF</v>
      </c>
      <c r="AO200" s="59" t="str">
        <f>IFERROR(VLOOKUP(AN200,'Paid Invoices'!$F$6:$I$381,3,FALSE),"")</f>
        <v/>
      </c>
      <c r="AP200" s="59" t="str">
        <f>IFERROR(VLOOKUP(AN200,'Open Invoices'!$D$1:$E$3000,2,FALSE),"")</f>
        <v/>
      </c>
      <c r="AQ200" s="59">
        <f>IFERROR(VLOOKUP($E200,'Rev June 16'!$D$1:$Z$300,22,FALSE),"-")</f>
        <v>116.96</v>
      </c>
      <c r="AR200" s="59" t="str">
        <f>IFERROR(VLOOKUP($E200,'Rev June 16'!$D$1:$Z$300,4,FALSE),"-")</f>
        <v>WAY2001F6BD</v>
      </c>
      <c r="AS200" s="59" t="str">
        <f>IFERROR(VLOOKUP(AR200,'Paid Invoices'!$F$6:$I$381,3,FALSE),"")</f>
        <v/>
      </c>
      <c r="AT200" s="59" t="str">
        <f>IFERROR(VLOOKUP(AR200,'Open Invoices'!$D$1:$E$3000,2,FALSE),"")</f>
        <v/>
      </c>
      <c r="AU200" s="59">
        <f>IFERROR(VLOOKUP($E200,'May 2016'!$D$1:$Z$300,22,FALSE),"-")</f>
        <v>550.03</v>
      </c>
      <c r="AV200" s="59" t="str">
        <f>IFERROR(VLOOKUP($E200,'May 2016'!$D$1:$Z$300,4,FALSE),"-")</f>
        <v>WAY2001E6BC</v>
      </c>
      <c r="AW200" s="59" t="str">
        <f>IFERROR(VLOOKUP(AV200,'Paid Invoices'!$F$6:$I$381,3,FALSE),"")</f>
        <v/>
      </c>
      <c r="AX200" s="59" t="str">
        <f>IFERROR(VLOOKUP(AV200,'Open Invoices'!$D$1:$E$3000,2,FALSE),"")</f>
        <v/>
      </c>
      <c r="AY200" s="59">
        <f>IFERROR(VLOOKUP($E200,'Apr 2016'!$D$1:$Z$300,22,FALSE),"-")</f>
        <v>757.56</v>
      </c>
      <c r="AZ200" s="59" t="str">
        <f>IFERROR(VLOOKUP($E200,'Apr 2016'!$D$1:$Z$300,4,FALSE),"-")</f>
        <v>WAY2001D6BB</v>
      </c>
      <c r="BA200" s="59" t="str">
        <f>IFERROR(VLOOKUP(AZ200,'Paid Invoices'!$F$6:$I$381,3,FALSE),"")</f>
        <v/>
      </c>
      <c r="BB200" s="59" t="str">
        <f>IFERROR(VLOOKUP(AZ200,'Open Invoices'!$D$1:$E$3000,2,FALSE),"")</f>
        <v/>
      </c>
      <c r="BC200" s="59">
        <f>IFERROR(VLOOKUP($E200,'Mar 2016'!$D$1:$Z$300,22,FALSE),"-")</f>
        <v>46.97</v>
      </c>
      <c r="BD200" s="59" t="str">
        <f>IFERROR(VLOOKUP($E200,'Mar 2016'!$D$1:$Z$300,4,FALSE),"-")</f>
        <v>WAY2001C6AW</v>
      </c>
      <c r="BE200" s="59" t="str">
        <f>IFERROR(VLOOKUP(BD200,'Paid Invoices'!$F$6:$I$381,3,FALSE),"")</f>
        <v/>
      </c>
      <c r="BF200" s="59" t="str">
        <f>IFERROR(VLOOKUP(BD200,'Open Invoices'!$D$1:$E$3000,2,FALSE),"")</f>
        <v/>
      </c>
      <c r="BG200" s="59">
        <f>IFERROR(VLOOKUP($E200,'Feb 2016'!$D$1:$Z$300,22,FALSE),"-")</f>
        <v>170.53</v>
      </c>
      <c r="BH200" s="59" t="str">
        <f>IFERROR(VLOOKUP($E200,'Feb 2016'!$D$1:$Z$300,4,FALSE),"-")</f>
        <v>WAY2001B6AP</v>
      </c>
      <c r="BI200" s="59" t="str">
        <f>IFERROR(VLOOKUP(BH200,'Paid Invoices'!$F$6:$I$381,3,FALSE),"")</f>
        <v/>
      </c>
      <c r="BJ200" s="59" t="str">
        <f>IFERROR(VLOOKUP(BH200,'Open Invoices'!$D$1:$E$3000,2,FALSE),"")</f>
        <v/>
      </c>
      <c r="BK200" s="59">
        <f>IFERROR(VLOOKUP($E200,'Jan 2016'!$D$1:$Z$300,22,FALSE),"-")</f>
        <v>0</v>
      </c>
      <c r="BL200" s="59" t="str">
        <f>IFERROR(VLOOKUP($E200,'Jan 2016'!$D$1:$Z$300,4,FALSE),"-")</f>
        <v>WAY2001A6B</v>
      </c>
      <c r="BM200" s="59" t="str">
        <f>IFERROR(VLOOKUP(BL200,'Paid Invoices'!$F$6:$I$381,3,FALSE),"")</f>
        <v/>
      </c>
      <c r="BN200" s="59" t="str">
        <f>IFERROR(VLOOKUP(BL200,'Open Invoices'!$D$1:$E$3000,2,FALSE),"")</f>
        <v/>
      </c>
      <c r="BO200" s="59" t="str">
        <f>IFERROR(VLOOKUP($E200,'Dec 2015'!$D$1:$Z$300,22,FALSE),"-")</f>
        <v>-</v>
      </c>
      <c r="BP200" s="59" t="str">
        <f>IFERROR(VLOOKUP($E200,'Dec 2015'!$D$1:$Z$300,4,FALSE),"-")</f>
        <v>-</v>
      </c>
      <c r="BQ200" s="59" t="str">
        <f>IFERROR(VLOOKUP(BP200,'Paid Invoices'!$F$6:$I$381,3,FALSE),"")</f>
        <v/>
      </c>
      <c r="BR200" s="59" t="str">
        <f>IFERROR(VLOOKUP(BP200,'Open Invoices'!$D$1:$E$3000,2,FALSE),"")</f>
        <v/>
      </c>
      <c r="BS200" s="59" t="str">
        <f>IFERROR(VLOOKUP($E200,'Nov 2015'!$D$1:$Z$300,22,FALSE),"-")</f>
        <v>-</v>
      </c>
      <c r="BT200" s="59" t="str">
        <f>IFERROR(VLOOKUP($E200,'Nov 2015'!$D$1:$Z$300,4,FALSE),"-")</f>
        <v>-</v>
      </c>
      <c r="BU200" s="59" t="str">
        <f>IFERROR(VLOOKUP(BT200,'Paid Invoices'!$F$6:$I$381,3,FALSE),"")</f>
        <v/>
      </c>
      <c r="BV200" s="59" t="str">
        <f>IFERROR(VLOOKUP(BT200,'Open Invoices'!$D$1:$E$3000,2,FALSE),"")</f>
        <v/>
      </c>
      <c r="BW200" s="59" t="str">
        <f>IFERROR(VLOOKUP($E200,'Oct 2015'!$D$1:$Z$300,22,FALSE),"-")</f>
        <v>-</v>
      </c>
      <c r="BX200" s="59" t="str">
        <f>IFERROR(VLOOKUP($E200,'Oct 2015'!$D$1:$Z$300,4,FALSE),"-")</f>
        <v>-</v>
      </c>
      <c r="BY200" s="59" t="str">
        <f>IFERROR(VLOOKUP(BX200,'Paid Invoices'!$F$6:$I$381,3,FALSE),"")</f>
        <v/>
      </c>
      <c r="BZ200" s="59" t="str">
        <f>IFERROR(VLOOKUP(BX200,'Open Invoices'!$D$1:$E$3000,2,FALSE),"")</f>
        <v/>
      </c>
      <c r="CA200" s="59" t="str">
        <f>IFERROR(VLOOKUP($E200,'Sep 2015'!$D$1:$Z$300,22,FALSE),"-")</f>
        <v>-</v>
      </c>
      <c r="CB200" s="59" t="str">
        <f>IFERROR(VLOOKUP($E200,'Sep 2015'!$D$1:$Z$300,4,FALSE),"-")</f>
        <v>-</v>
      </c>
      <c r="CC200" s="59" t="str">
        <f>IFERROR(VLOOKUP(CB200,'Paid Invoices'!$F$6:$I$381,3,FALSE),"")</f>
        <v/>
      </c>
      <c r="CD200" s="59" t="str">
        <f>IFERROR(VLOOKUP(CB200,'Open Invoices'!$D$1:$E$3000,2,FALSE),"")</f>
        <v/>
      </c>
      <c r="CE200" s="52"/>
      <c r="CF200" s="52" t="s">
        <v>2115</v>
      </c>
      <c r="CG200" s="49" t="str">
        <f>IFERROR(IFERROR(VLOOKUP($E200,'Asset Group  All Assets'!$B$1:$C$500,2,FALSE),(VLOOKUP($E200,'Missing-WSU-POs'!$B$1:$D$500,3,FALSE))),"?")</f>
        <v>P0771802</v>
      </c>
      <c r="CH200" s="31" t="str">
        <f t="shared" si="16"/>
        <v>P0771802</v>
      </c>
      <c r="CI200" s="31" t="str">
        <f t="shared" si="15"/>
        <v/>
      </c>
      <c r="CJ200" s="29" t="str">
        <f>IFERROR(IF(VLOOKUP($E200,'Org July 2016 '!$D$1:$Z$500,3,FALSE)=G200,"-","Wrong PO"),"new")</f>
        <v>Wrong PO</v>
      </c>
      <c r="CK200" s="32">
        <f>IF(CJ200="wrong PO",(VLOOKUP($E200,'Org July 2016 '!$D$1:$Z$500,3,FALSE)),"")</f>
        <v>0</v>
      </c>
      <c r="CL200" s="29" t="str">
        <f>IFERROR(IF(VLOOKUP($E200,'Org June 2016 '!$D$1:$Z$500,3,FALSE)=G200,"-","Wrong PO"),"new")</f>
        <v>Wrong PO</v>
      </c>
      <c r="CM200" s="32">
        <f>IF(CL200="wrong PO",(VLOOKUP($E200,'Org June 2016 '!$D$1:$Z$500,3,FALSE)),"")</f>
        <v>0</v>
      </c>
      <c r="CN200" s="29" t="str">
        <f>IFERROR(IF(VLOOKUP($E200,'May 2016'!D199:Z698,3,FALSE)=G200,"-","Wrong PO"),"new")</f>
        <v>new</v>
      </c>
      <c r="CO200" s="32" t="str">
        <f>IF(CN200="wrong PO",(VLOOKUP($E200,'May 2016'!D199:Z698,3,FALSE)),"")</f>
        <v/>
      </c>
      <c r="CP200" s="29" t="str">
        <f>IFERROR(IF(VLOOKUP($E200,'Apr 2016'!$D$1:$Z$500,3,FALSE)=G200,"-","Wrong PO"),"new")</f>
        <v>-</v>
      </c>
      <c r="CQ200" s="32" t="str">
        <f>IF(CP200="wrong PO",(VLOOKUP($E200,'Apr 2016'!$D$1:$Z$500,3,FALSE)),"")</f>
        <v/>
      </c>
      <c r="CR200" s="32" t="str">
        <f>IFERROR(IF(VLOOKUP($E200,'Mar 2016'!$D$1:$Z$500,3,FALSE)=G200,"-","Wrong PO"),"new")</f>
        <v>-</v>
      </c>
      <c r="CS200" s="32" t="str">
        <f>IF(CP200="wrong PO",(VLOOKUP($E200,'Mar 2016'!$D$1:$Z$500,3,FALSE)),"")</f>
        <v/>
      </c>
      <c r="CT200" s="32" t="str">
        <f>IFERROR(IF(VLOOKUP($E200,'Feb 2016'!$D$1:$Z$500,3,FALSE)=G200,"-","Wrong PO"),"new")</f>
        <v>-</v>
      </c>
      <c r="CU200" s="32" t="str">
        <f>IF(CP200="wrong PO",(VLOOKUP($E200,'Feb 2016'!$D$1:$Z$500,3,FALSE)),"")</f>
        <v/>
      </c>
      <c r="CV200" s="29" t="str">
        <f>IFERROR(IF(VLOOKUP($E200,'Jan 2016'!$D$1:$Z$500,3,FALSE)=G200,"-","Wrong PO"),"new")</f>
        <v>-</v>
      </c>
      <c r="CW200" s="32" t="str">
        <f>IF(CV200="wrong PO",(VLOOKUP($E200,'Jan 2016'!$D$1:$Z$500,3,FALSE)),"")</f>
        <v/>
      </c>
      <c r="CX200" s="29" t="str">
        <f>IFERROR(IF(VLOOKUP($E200,'Dec 2015'!$D$1:$Z$500,3,FALSE)=G200,"-","Wrong PO"),"new")</f>
        <v>new</v>
      </c>
      <c r="CY200" s="32" t="str">
        <f>IF(CX200="wrong PO",(VLOOKUP($E200,'Dec 2015'!$D$1:$Z$500,3,FALSE)),"")</f>
        <v/>
      </c>
      <c r="CZ200" s="29" t="str">
        <f>IFERROR(IF(VLOOKUP($E200,'Nov 2015'!$D$1:$Z$500,3,FALSE)=G200,"-","Wrong PO"),"new")</f>
        <v>new</v>
      </c>
      <c r="DA200" s="32" t="str">
        <f>IF(CZ200="wrong PO",(VLOOKUP($E200,'Nov 2015'!$D$1:$Z$500,3,FALSE)),"")</f>
        <v/>
      </c>
      <c r="DB200" s="29" t="str">
        <f>IFERROR(IF(VLOOKUP($E200,'Oct 2015'!$D$1:$Z$500,3,FALSE)=G200,"-","Wrong PO"),"new")</f>
        <v>new</v>
      </c>
      <c r="DC200" s="32" t="str">
        <f>IF(DB200="wrong PO",(VLOOKUP($E200,'Oct 2015'!$D$1:$Z$500,3,FALSE)),"")</f>
        <v/>
      </c>
      <c r="DD200" s="29" t="str">
        <f>IFERROR(IF(VLOOKUP($E200,'Sep 2015'!$D$1:$Z$500,3,FALSE)=G200,"-","Wrong PO"),"new")</f>
        <v>new</v>
      </c>
      <c r="DE200" s="32" t="str">
        <f>IF(DD200="wrong PO",(VLOOKUP($E200,'Sep 2015'!$D$1:$Z$500,3,FALSE)),"")</f>
        <v/>
      </c>
    </row>
    <row r="201" spans="1:109">
      <c r="A201" s="115">
        <v>200</v>
      </c>
      <c r="B201" s="2" t="s">
        <v>841</v>
      </c>
      <c r="C201" s="2" t="s">
        <v>510</v>
      </c>
      <c r="D201" s="2" t="s">
        <v>479</v>
      </c>
      <c r="E201" s="2" t="s">
        <v>104</v>
      </c>
      <c r="F201" s="2" t="s">
        <v>480</v>
      </c>
      <c r="G201" s="21" t="s">
        <v>105</v>
      </c>
      <c r="H201" s="21" t="str">
        <f>IFERROR(VLOOKUP($E201,'Wayne Master'!$B$1:$C$315,2,FALSE),"not on master")</f>
        <v>P0772275</v>
      </c>
      <c r="I201" s="11" t="s">
        <v>2055</v>
      </c>
      <c r="J201" s="3">
        <v>42158</v>
      </c>
      <c r="K201" s="2" t="s">
        <v>28</v>
      </c>
      <c r="L201" s="2" t="s">
        <v>440</v>
      </c>
      <c r="M201" s="2" t="s">
        <v>30</v>
      </c>
      <c r="N201" s="2" t="s">
        <v>31</v>
      </c>
      <c r="O201" s="2" t="s">
        <v>378</v>
      </c>
      <c r="P201" s="4">
        <v>40884</v>
      </c>
      <c r="Q201" s="4">
        <v>42774</v>
      </c>
      <c r="R201" s="4">
        <v>1890</v>
      </c>
      <c r="S201" s="5">
        <v>31.94</v>
      </c>
      <c r="T201" s="4">
        <v>0</v>
      </c>
      <c r="U201" s="4">
        <v>0</v>
      </c>
      <c r="V201" s="4">
        <v>0</v>
      </c>
      <c r="W201" s="5">
        <v>0</v>
      </c>
      <c r="X201" s="5">
        <v>0</v>
      </c>
      <c r="Y201" s="14">
        <v>31.94</v>
      </c>
      <c r="Z201" s="14">
        <v>0</v>
      </c>
      <c r="AA201" s="14">
        <v>31.94</v>
      </c>
      <c r="AB201" s="4">
        <v>24580</v>
      </c>
      <c r="AC201" s="55"/>
      <c r="AD201" s="59">
        <f t="shared" si="17"/>
        <v>685.71</v>
      </c>
      <c r="AE201" s="59">
        <f t="shared" si="18"/>
        <v>722.88059999999996</v>
      </c>
      <c r="AF201" s="102">
        <f>IFERROR(IFERROR(VLOOKUP($G201,'FPO034'!$J$9:$Q$196,7,FALSE),(VLOOKUP($H201,'FPO034'!$J$9:$Q$196,7,FALSE))),"No PO")</f>
        <v>44529.24</v>
      </c>
      <c r="AG201" s="102">
        <f>IFERROR(IFERROR(VLOOKUP($G201,'FPO034'!$J$9:$Q$196,8,FALSE),(VLOOKUP($H201,'FPO034'!$J$9:$Q$196,8,FALSE))),"No PO")</f>
        <v>0</v>
      </c>
      <c r="AH201" s="102" t="str">
        <f t="shared" si="19"/>
        <v>--</v>
      </c>
      <c r="AI201" s="59">
        <f>IFERROR(VLOOKUP($E201,'Rev2 Aug 16'!$D$1:$Z$300,22,FALSE),"-")</f>
        <v>31.94</v>
      </c>
      <c r="AJ201" s="59" t="str">
        <f>IFERROR(VLOOKUP($E201,'Rev2 Aug 16'!$D$1:$Z$300,5,FALSE),"-")</f>
        <v>WAY2001H6BE</v>
      </c>
      <c r="AK201" s="59" t="str">
        <f>IFERROR(VLOOKUP(AJ201,'Paid Invoices'!$F$6:$I$381,3,FALSE),"")</f>
        <v/>
      </c>
      <c r="AL201" s="59" t="str">
        <f>IFERROR(VLOOKUP(AJ201,'Open Invoices'!$D$1:$E$3000,2,FALSE),"")</f>
        <v/>
      </c>
      <c r="AM201" s="59">
        <f>IFERROR(VLOOKUP($E201,'Rev2 July 16'!$D$1:$Z$300,22,FALSE),"-")</f>
        <v>53.94</v>
      </c>
      <c r="AN201" s="59" t="str">
        <f>IFERROR(VLOOKUP($E201,'Rev2 July 16'!$D$1:$Z$300,5,FALSE),"-")</f>
        <v>WAY2001G6BG</v>
      </c>
      <c r="AO201" s="59" t="str">
        <f>IFERROR(VLOOKUP(AN201,'Paid Invoices'!$F$6:$I$381,3,FALSE),"")</f>
        <v/>
      </c>
      <c r="AP201" s="59" t="str">
        <f>IFERROR(VLOOKUP(AN201,'Open Invoices'!$D$1:$E$3000,2,FALSE),"")</f>
        <v/>
      </c>
      <c r="AQ201" s="59">
        <f>IFERROR(VLOOKUP($E201,'Rev June 16'!$D$1:$Z$300,22,FALSE),"-")</f>
        <v>50.5</v>
      </c>
      <c r="AR201" s="59" t="str">
        <f>IFERROR(VLOOKUP($E201,'Rev June 16'!$D$1:$Z$300,4,FALSE),"-")</f>
        <v>WAY2001F6BE</v>
      </c>
      <c r="AS201" s="59" t="str">
        <f>IFERROR(VLOOKUP(AR201,'Paid Invoices'!$F$6:$I$381,3,FALSE),"")</f>
        <v/>
      </c>
      <c r="AT201" s="59" t="str">
        <f>IFERROR(VLOOKUP(AR201,'Open Invoices'!$D$1:$E$3000,2,FALSE),"")</f>
        <v/>
      </c>
      <c r="AU201" s="59">
        <f>IFERROR(VLOOKUP($E201,'May 2016'!$D$1:$Z$300,22,FALSE),"-")</f>
        <v>82.24</v>
      </c>
      <c r="AV201" s="59" t="str">
        <f>IFERROR(VLOOKUP($E201,'May 2016'!$D$1:$Z$300,4,FALSE),"-")</f>
        <v>WAY2001E6BD</v>
      </c>
      <c r="AW201" s="59" t="str">
        <f>IFERROR(VLOOKUP(AV201,'Paid Invoices'!$F$6:$I$381,3,FALSE),"")</f>
        <v/>
      </c>
      <c r="AX201" s="59" t="str">
        <f>IFERROR(VLOOKUP(AV201,'Open Invoices'!$D$1:$E$3000,2,FALSE),"")</f>
        <v/>
      </c>
      <c r="AY201" s="59">
        <f>IFERROR(VLOOKUP($E201,'Apr 2016'!$D$1:$Z$300,22,FALSE),"-")</f>
        <v>119.45</v>
      </c>
      <c r="AZ201" s="59" t="str">
        <f>IFERROR(VLOOKUP($E201,'Apr 2016'!$D$1:$Z$300,4,FALSE),"-")</f>
        <v>WAY2001D6BC</v>
      </c>
      <c r="BA201" s="59" t="str">
        <f>IFERROR(VLOOKUP(AZ201,'Paid Invoices'!$F$6:$I$381,3,FALSE),"")</f>
        <v/>
      </c>
      <c r="BB201" s="59" t="str">
        <f>IFERROR(VLOOKUP(AZ201,'Open Invoices'!$D$1:$E$3000,2,FALSE),"")</f>
        <v/>
      </c>
      <c r="BC201" s="59">
        <f>IFERROR(VLOOKUP($E201,'Mar 2016'!$D$1:$Z$300,22,FALSE),"-")</f>
        <v>117.61</v>
      </c>
      <c r="BD201" s="59" t="str">
        <f>IFERROR(VLOOKUP($E201,'Mar 2016'!$D$1:$Z$300,4,FALSE),"-")</f>
        <v>WAY2001C6AX</v>
      </c>
      <c r="BE201" s="59" t="str">
        <f>IFERROR(VLOOKUP(BD201,'Paid Invoices'!$F$6:$I$381,3,FALSE),"")</f>
        <v/>
      </c>
      <c r="BF201" s="59" t="str">
        <f>IFERROR(VLOOKUP(BD201,'Open Invoices'!$D$1:$E$3000,2,FALSE),"")</f>
        <v/>
      </c>
      <c r="BG201" s="59">
        <f>IFERROR(VLOOKUP($E201,'Feb 2016'!$D$1:$Z$300,22,FALSE),"-")</f>
        <v>48.54</v>
      </c>
      <c r="BH201" s="59" t="str">
        <f>IFERROR(VLOOKUP($E201,'Feb 2016'!$D$1:$Z$300,4,FALSE),"-")</f>
        <v>WAY2001B6AQ</v>
      </c>
      <c r="BI201" s="59" t="str">
        <f>IFERROR(VLOOKUP(BH201,'Paid Invoices'!$F$6:$I$381,3,FALSE),"")</f>
        <v/>
      </c>
      <c r="BJ201" s="59" t="str">
        <f>IFERROR(VLOOKUP(BH201,'Open Invoices'!$D$1:$E$3000,2,FALSE),"")</f>
        <v/>
      </c>
      <c r="BK201" s="59">
        <f>IFERROR(VLOOKUP($E201,'Jan 2016'!$D$1:$Z$300,22,FALSE),"-")</f>
        <v>56.6</v>
      </c>
      <c r="BL201" s="59" t="str">
        <f>IFERROR(VLOOKUP($E201,'Jan 2016'!$D$1:$Z$300,4,FALSE),"-")</f>
        <v>WAY2001A6BC</v>
      </c>
      <c r="BM201" s="59" t="str">
        <f>IFERROR(VLOOKUP(BL201,'Paid Invoices'!$F$6:$I$381,3,FALSE),"")</f>
        <v/>
      </c>
      <c r="BN201" s="59" t="str">
        <f>IFERROR(VLOOKUP(BL201,'Open Invoices'!$D$1:$E$3000,2,FALSE),"")</f>
        <v/>
      </c>
      <c r="BO201" s="59">
        <f>IFERROR(VLOOKUP($E201,'Dec 2015'!$D$1:$Z$300,22,FALSE),"-")</f>
        <v>92.09</v>
      </c>
      <c r="BP201" s="59" t="str">
        <f>IFERROR(VLOOKUP($E201,'Dec 2015'!$D$1:$Z$300,4,FALSE),"-")</f>
        <v>WAY2001L5AB</v>
      </c>
      <c r="BQ201" s="59" t="str">
        <f>IFERROR(VLOOKUP(BP201,'Paid Invoices'!$F$6:$I$381,3,FALSE),"")</f>
        <v/>
      </c>
      <c r="BR201" s="59" t="str">
        <f>IFERROR(VLOOKUP(BP201,'Open Invoices'!$D$1:$E$3000,2,FALSE),"")</f>
        <v/>
      </c>
      <c r="BS201" s="59">
        <f>IFERROR(VLOOKUP($E201,'Nov 2015'!$D$1:$Z$300,22,FALSE),"-")</f>
        <v>32.799999999999997</v>
      </c>
      <c r="BT201" s="59" t="str">
        <f>IFERROR(VLOOKUP($E201,'Nov 2015'!$D$1:$Z$300,4,FALSE),"-")</f>
        <v>WAY2001K5AZ</v>
      </c>
      <c r="BU201" s="59" t="str">
        <f>IFERROR(VLOOKUP(BT201,'Paid Invoices'!$F$6:$I$381,3,FALSE),"")</f>
        <v/>
      </c>
      <c r="BV201" s="59" t="str">
        <f>IFERROR(VLOOKUP(BT201,'Open Invoices'!$D$1:$E$3000,2,FALSE),"")</f>
        <v/>
      </c>
      <c r="BW201" s="59" t="str">
        <f>IFERROR(VLOOKUP($E201,'Oct 2015'!$D$1:$Z$300,22,FALSE),"-")</f>
        <v>-</v>
      </c>
      <c r="BX201" s="59" t="str">
        <f>IFERROR(VLOOKUP($E201,'Oct 2015'!$D$1:$Z$300,4,FALSE),"-")</f>
        <v>-</v>
      </c>
      <c r="BY201" s="59" t="str">
        <f>IFERROR(VLOOKUP(BX201,'Paid Invoices'!$F$6:$I$381,3,FALSE),"")</f>
        <v/>
      </c>
      <c r="BZ201" s="59" t="str">
        <f>IFERROR(VLOOKUP(BX201,'Open Invoices'!$D$1:$E$3000,2,FALSE),"")</f>
        <v/>
      </c>
      <c r="CA201" s="59" t="str">
        <f>IFERROR(VLOOKUP($E201,'Sep 2015'!$D$1:$Z$300,22,FALSE),"-")</f>
        <v>-</v>
      </c>
      <c r="CB201" s="59" t="str">
        <f>IFERROR(VLOOKUP($E201,'Sep 2015'!$D$1:$Z$300,4,FALSE),"-")</f>
        <v>-</v>
      </c>
      <c r="CC201" s="59" t="str">
        <f>IFERROR(VLOOKUP(CB201,'Paid Invoices'!$F$6:$I$381,3,FALSE),"")</f>
        <v/>
      </c>
      <c r="CD201" s="59" t="str">
        <f>IFERROR(VLOOKUP(CB201,'Open Invoices'!$D$1:$E$3000,2,FALSE),"")</f>
        <v/>
      </c>
      <c r="CE201" s="52"/>
      <c r="CF201" s="52" t="s">
        <v>2115</v>
      </c>
      <c r="CG201" s="49" t="str">
        <f>IFERROR(IFERROR(VLOOKUP($E201,'Asset Group  All Assets'!$B$1:$C$500,2,FALSE),(VLOOKUP($E201,'Missing-WSU-POs'!$B$1:$D$500,3,FALSE))),"?")</f>
        <v>P0772275</v>
      </c>
      <c r="CH201" s="31" t="str">
        <f t="shared" si="16"/>
        <v>P0772275</v>
      </c>
      <c r="CI201" s="31" t="str">
        <f t="shared" si="15"/>
        <v/>
      </c>
      <c r="CJ201" s="29" t="str">
        <f>IFERROR(IF(VLOOKUP($E201,'Org July 2016 '!$D$1:$Z$500,3,FALSE)=G201,"-","Wrong PO"),"new")</f>
        <v>Wrong PO</v>
      </c>
      <c r="CK201" s="32">
        <f>IF(CJ201="wrong PO",(VLOOKUP($E201,'Org July 2016 '!$D$1:$Z$500,3,FALSE)),"")</f>
        <v>0</v>
      </c>
      <c r="CL201" s="29" t="str">
        <f>IFERROR(IF(VLOOKUP($E201,'Org June 2016 '!$D$1:$Z$500,3,FALSE)=G201,"-","Wrong PO"),"new")</f>
        <v>Wrong PO</v>
      </c>
      <c r="CM201" s="32">
        <f>IF(CL201="wrong PO",(VLOOKUP($E201,'Org June 2016 '!$D$1:$Z$500,3,FALSE)),"")</f>
        <v>0</v>
      </c>
      <c r="CN201" s="29" t="str">
        <f>IFERROR(IF(VLOOKUP($E201,'May 2016'!D200:Z699,3,FALSE)=G201,"-","Wrong PO"),"new")</f>
        <v>new</v>
      </c>
      <c r="CO201" s="32" t="str">
        <f>IF(CN201="wrong PO",(VLOOKUP($E201,'May 2016'!D200:Z699,3,FALSE)),"")</f>
        <v/>
      </c>
      <c r="CP201" s="29" t="str">
        <f>IFERROR(IF(VLOOKUP($E201,'Apr 2016'!$D$1:$Z$500,3,FALSE)=G201,"-","Wrong PO"),"new")</f>
        <v>-</v>
      </c>
      <c r="CQ201" s="32" t="str">
        <f>IF(CP201="wrong PO",(VLOOKUP($E201,'Apr 2016'!$D$1:$Z$500,3,FALSE)),"")</f>
        <v/>
      </c>
      <c r="CR201" s="32" t="str">
        <f>IFERROR(IF(VLOOKUP($E201,'Mar 2016'!$D$1:$Z$500,3,FALSE)=G201,"-","Wrong PO"),"new")</f>
        <v>-</v>
      </c>
      <c r="CS201" s="32" t="str">
        <f>IF(CP201="wrong PO",(VLOOKUP($E201,'Mar 2016'!$D$1:$Z$500,3,FALSE)),"")</f>
        <v/>
      </c>
      <c r="CT201" s="32" t="str">
        <f>IFERROR(IF(VLOOKUP($E201,'Feb 2016'!$D$1:$Z$500,3,FALSE)=G201,"-","Wrong PO"),"new")</f>
        <v>-</v>
      </c>
      <c r="CU201" s="32" t="str">
        <f>IF(CP201="wrong PO",(VLOOKUP($E201,'Feb 2016'!$D$1:$Z$500,3,FALSE)),"")</f>
        <v/>
      </c>
      <c r="CV201" s="29" t="str">
        <f>IFERROR(IF(VLOOKUP($E201,'Jan 2016'!$D$1:$Z$500,3,FALSE)=G201,"-","Wrong PO"),"new")</f>
        <v>-</v>
      </c>
      <c r="CW201" s="32" t="str">
        <f>IF(CV201="wrong PO",(VLOOKUP($E201,'Jan 2016'!$D$1:$Z$500,3,FALSE)),"")</f>
        <v/>
      </c>
      <c r="CX201" s="29" t="str">
        <f>IFERROR(IF(VLOOKUP($E201,'Dec 2015'!$D$1:$Z$500,3,FALSE)=G201,"-","Wrong PO"),"new")</f>
        <v>-</v>
      </c>
      <c r="CY201" s="32" t="str">
        <f>IF(CX201="wrong PO",(VLOOKUP($E201,'Dec 2015'!$D$1:$Z$500,3,FALSE)),"")</f>
        <v/>
      </c>
      <c r="CZ201" s="29" t="str">
        <f>IFERROR(IF(VLOOKUP($E201,'Nov 2015'!$D$1:$Z$500,3,FALSE)=G201,"-","Wrong PO"),"new")</f>
        <v>-</v>
      </c>
      <c r="DA201" s="32" t="str">
        <f>IF(CZ201="wrong PO",(VLOOKUP($E201,'Nov 2015'!$D$1:$Z$500,3,FALSE)),"")</f>
        <v/>
      </c>
      <c r="DB201" s="29" t="str">
        <f>IFERROR(IF(VLOOKUP($E201,'Oct 2015'!$D$1:$Z$500,3,FALSE)=G201,"-","Wrong PO"),"new")</f>
        <v>new</v>
      </c>
      <c r="DC201" s="32" t="str">
        <f>IF(DB201="wrong PO",(VLOOKUP($E201,'Oct 2015'!$D$1:$Z$500,3,FALSE)),"")</f>
        <v/>
      </c>
      <c r="DD201" s="29" t="str">
        <f>IFERROR(IF(VLOOKUP($E201,'Sep 2015'!$D$1:$Z$500,3,FALSE)=G201,"-","Wrong PO"),"new")</f>
        <v>new</v>
      </c>
      <c r="DE201" s="32" t="str">
        <f>IF(DD201="wrong PO",(VLOOKUP($E201,'Sep 2015'!$D$1:$Z$500,3,FALSE)),"")</f>
        <v/>
      </c>
    </row>
    <row r="202" spans="1:109">
      <c r="A202" s="115">
        <v>201</v>
      </c>
      <c r="B202" s="2" t="s">
        <v>841</v>
      </c>
      <c r="C202" s="2" t="s">
        <v>510</v>
      </c>
      <c r="D202" s="2" t="s">
        <v>25</v>
      </c>
      <c r="E202" s="2" t="s">
        <v>119</v>
      </c>
      <c r="F202" s="2" t="s">
        <v>436</v>
      </c>
      <c r="G202" s="21" t="s">
        <v>105</v>
      </c>
      <c r="H202" s="21" t="str">
        <f>IFERROR(VLOOKUP($E202,'Wayne Master'!$B$1:$C$315,2,FALSE),"not on master")</f>
        <v>P0772275</v>
      </c>
      <c r="I202" s="11" t="s">
        <v>2055</v>
      </c>
      <c r="J202" s="3">
        <v>42256</v>
      </c>
      <c r="K202" s="2" t="s">
        <v>39</v>
      </c>
      <c r="L202" s="2" t="s">
        <v>438</v>
      </c>
      <c r="M202" s="2" t="s">
        <v>30</v>
      </c>
      <c r="N202" s="2" t="s">
        <v>31</v>
      </c>
      <c r="O202" s="2" t="s">
        <v>41</v>
      </c>
      <c r="P202" s="4">
        <v>19814</v>
      </c>
      <c r="Q202" s="4">
        <v>21970</v>
      </c>
      <c r="R202" s="4">
        <v>2156</v>
      </c>
      <c r="S202" s="5">
        <v>36.44</v>
      </c>
      <c r="T202" s="4">
        <v>0</v>
      </c>
      <c r="U202" s="4">
        <v>0</v>
      </c>
      <c r="V202" s="4">
        <v>0</v>
      </c>
      <c r="W202" s="5">
        <v>0</v>
      </c>
      <c r="X202" s="5">
        <v>0</v>
      </c>
      <c r="Y202" s="14">
        <v>36.44</v>
      </c>
      <c r="Z202" s="14">
        <v>0</v>
      </c>
      <c r="AA202" s="14">
        <v>36.44</v>
      </c>
      <c r="AB202" s="4">
        <v>24580</v>
      </c>
      <c r="AC202" s="55"/>
      <c r="AD202" s="59">
        <f t="shared" si="17"/>
        <v>370.90999999999997</v>
      </c>
      <c r="AE202" s="59">
        <f t="shared" si="18"/>
        <v>371.29299999999995</v>
      </c>
      <c r="AF202" s="102">
        <f>IFERROR(IFERROR(VLOOKUP($G202,'FPO034'!$J$9:$Q$196,7,FALSE),(VLOOKUP($H202,'FPO034'!$J$9:$Q$196,7,FALSE))),"No PO")</f>
        <v>44529.24</v>
      </c>
      <c r="AG202" s="102">
        <f>IFERROR(IFERROR(VLOOKUP($G202,'FPO034'!$J$9:$Q$196,8,FALSE),(VLOOKUP($H202,'FPO034'!$J$9:$Q$196,8,FALSE))),"No PO")</f>
        <v>0</v>
      </c>
      <c r="AH202" s="102" t="str">
        <f t="shared" si="19"/>
        <v>--</v>
      </c>
      <c r="AI202" s="59">
        <f>IFERROR(VLOOKUP($E202,'Rev2 Aug 16'!$D$1:$Z$300,22,FALSE),"-")</f>
        <v>36.44</v>
      </c>
      <c r="AJ202" s="59" t="str">
        <f>IFERROR(VLOOKUP($E202,'Rev2 Aug 16'!$D$1:$Z$300,5,FALSE),"-")</f>
        <v>WAY2001H6BE</v>
      </c>
      <c r="AK202" s="59" t="str">
        <f>IFERROR(VLOOKUP(AJ202,'Paid Invoices'!$F$6:$I$381,3,FALSE),"")</f>
        <v/>
      </c>
      <c r="AL202" s="59" t="str">
        <f>IFERROR(VLOOKUP(AJ202,'Open Invoices'!$D$1:$E$3000,2,FALSE),"")</f>
        <v/>
      </c>
      <c r="AM202" s="59">
        <f>IFERROR(VLOOKUP($E202,'Rev2 July 16'!$D$1:$Z$300,22,FALSE),"-")</f>
        <v>7.61</v>
      </c>
      <c r="AN202" s="59" t="str">
        <f>IFERROR(VLOOKUP($E202,'Rev2 July 16'!$D$1:$Z$300,5,FALSE),"-")</f>
        <v>WAY2001G6BG</v>
      </c>
      <c r="AO202" s="59" t="str">
        <f>IFERROR(VLOOKUP(AN202,'Paid Invoices'!$F$6:$I$381,3,FALSE),"")</f>
        <v/>
      </c>
      <c r="AP202" s="59" t="str">
        <f>IFERROR(VLOOKUP(AN202,'Open Invoices'!$D$1:$E$3000,2,FALSE),"")</f>
        <v/>
      </c>
      <c r="AQ202" s="59">
        <f>IFERROR(VLOOKUP($E202,'Rev June 16'!$D$1:$Z$300,22,FALSE),"-")</f>
        <v>5.8</v>
      </c>
      <c r="AR202" s="59" t="str">
        <f>IFERROR(VLOOKUP($E202,'Rev June 16'!$D$1:$Z$300,4,FALSE),"-")</f>
        <v>WAY2001F6BE</v>
      </c>
      <c r="AS202" s="59" t="str">
        <f>IFERROR(VLOOKUP(AR202,'Paid Invoices'!$F$6:$I$381,3,FALSE),"")</f>
        <v/>
      </c>
      <c r="AT202" s="59" t="str">
        <f>IFERROR(VLOOKUP(AR202,'Open Invoices'!$D$1:$E$3000,2,FALSE),"")</f>
        <v/>
      </c>
      <c r="AU202" s="59">
        <f>IFERROR(VLOOKUP($E202,'May 2016'!$D$1:$Z$300,22,FALSE),"-")</f>
        <v>35.24</v>
      </c>
      <c r="AV202" s="59" t="str">
        <f>IFERROR(VLOOKUP($E202,'May 2016'!$D$1:$Z$300,4,FALSE),"-")</f>
        <v>WAY2001E6BD</v>
      </c>
      <c r="AW202" s="59" t="str">
        <f>IFERROR(VLOOKUP(AV202,'Paid Invoices'!$F$6:$I$381,3,FALSE),"")</f>
        <v/>
      </c>
      <c r="AX202" s="59" t="str">
        <f>IFERROR(VLOOKUP(AV202,'Open Invoices'!$D$1:$E$3000,2,FALSE),"")</f>
        <v/>
      </c>
      <c r="AY202" s="59">
        <f>IFERROR(VLOOKUP($E202,'Apr 2016'!$D$1:$Z$300,22,FALSE),"-")</f>
        <v>28.22</v>
      </c>
      <c r="AZ202" s="59" t="str">
        <f>IFERROR(VLOOKUP($E202,'Apr 2016'!$D$1:$Z$300,4,FALSE),"-")</f>
        <v>WAY2001D6BC</v>
      </c>
      <c r="BA202" s="59" t="str">
        <f>IFERROR(VLOOKUP(AZ202,'Paid Invoices'!$F$6:$I$381,3,FALSE),"")</f>
        <v/>
      </c>
      <c r="BB202" s="59" t="str">
        <f>IFERROR(VLOOKUP(AZ202,'Open Invoices'!$D$1:$E$3000,2,FALSE),"")</f>
        <v/>
      </c>
      <c r="BC202" s="59">
        <f>IFERROR(VLOOKUP($E202,'Mar 2016'!$D$1:$Z$300,22,FALSE),"-")</f>
        <v>15.97</v>
      </c>
      <c r="BD202" s="59" t="str">
        <f>IFERROR(VLOOKUP($E202,'Mar 2016'!$D$1:$Z$300,4,FALSE),"-")</f>
        <v>WAY2001C6AX</v>
      </c>
      <c r="BE202" s="59" t="str">
        <f>IFERROR(VLOOKUP(BD202,'Paid Invoices'!$F$6:$I$381,3,FALSE),"")</f>
        <v/>
      </c>
      <c r="BF202" s="59" t="str">
        <f>IFERROR(VLOOKUP(BD202,'Open Invoices'!$D$1:$E$3000,2,FALSE),"")</f>
        <v/>
      </c>
      <c r="BG202" s="59">
        <f>IFERROR(VLOOKUP($E202,'Feb 2016'!$D$1:$Z$300,22,FALSE),"-")</f>
        <v>54.38</v>
      </c>
      <c r="BH202" s="59" t="str">
        <f>IFERROR(VLOOKUP($E202,'Feb 2016'!$D$1:$Z$300,4,FALSE),"-")</f>
        <v>WAY2001B6AQ</v>
      </c>
      <c r="BI202" s="59" t="str">
        <f>IFERROR(VLOOKUP(BH202,'Paid Invoices'!$F$6:$I$381,3,FALSE),"")</f>
        <v/>
      </c>
      <c r="BJ202" s="59" t="str">
        <f>IFERROR(VLOOKUP(BH202,'Open Invoices'!$D$1:$E$3000,2,FALSE),"")</f>
        <v/>
      </c>
      <c r="BK202" s="59">
        <f>IFERROR(VLOOKUP($E202,'Jan 2016'!$D$1:$Z$300,22,FALSE),"-")</f>
        <v>25.84</v>
      </c>
      <c r="BL202" s="59" t="str">
        <f>IFERROR(VLOOKUP($E202,'Jan 2016'!$D$1:$Z$300,4,FALSE),"-")</f>
        <v>WAY2001A6BC</v>
      </c>
      <c r="BM202" s="59" t="str">
        <f>IFERROR(VLOOKUP(BL202,'Paid Invoices'!$F$6:$I$381,3,FALSE),"")</f>
        <v/>
      </c>
      <c r="BN202" s="59" t="str">
        <f>IFERROR(VLOOKUP(BL202,'Open Invoices'!$D$1:$E$3000,2,FALSE),"")</f>
        <v/>
      </c>
      <c r="BO202" s="59">
        <f>IFERROR(VLOOKUP($E202,'Dec 2015'!$D$1:$Z$300,22,FALSE),"-")</f>
        <v>50.26</v>
      </c>
      <c r="BP202" s="59" t="str">
        <f>IFERROR(VLOOKUP($E202,'Dec 2015'!$D$1:$Z$300,4,FALSE),"-")</f>
        <v>WAY2001L5AB</v>
      </c>
      <c r="BQ202" s="59" t="str">
        <f>IFERROR(VLOOKUP(BP202,'Paid Invoices'!$F$6:$I$381,3,FALSE),"")</f>
        <v/>
      </c>
      <c r="BR202" s="59" t="str">
        <f>IFERROR(VLOOKUP(BP202,'Open Invoices'!$D$1:$E$3000,2,FALSE),"")</f>
        <v/>
      </c>
      <c r="BS202" s="59">
        <f>IFERROR(VLOOKUP($E202,'Nov 2015'!$D$1:$Z$300,22,FALSE),"-")</f>
        <v>111.15</v>
      </c>
      <c r="BT202" s="59" t="str">
        <f>IFERROR(VLOOKUP($E202,'Nov 2015'!$D$1:$Z$300,4,FALSE),"-")</f>
        <v>WAY2001K5AZ</v>
      </c>
      <c r="BU202" s="59" t="str">
        <f>IFERROR(VLOOKUP(BT202,'Paid Invoices'!$F$6:$I$381,3,FALSE),"")</f>
        <v/>
      </c>
      <c r="BV202" s="59" t="str">
        <f>IFERROR(VLOOKUP(BT202,'Open Invoices'!$D$1:$E$3000,2,FALSE),"")</f>
        <v/>
      </c>
      <c r="BW202" s="59" t="str">
        <f>IFERROR(VLOOKUP($E202,'Oct 2015'!$D$1:$Z$300,22,FALSE),"-")</f>
        <v>-</v>
      </c>
      <c r="BX202" s="59" t="str">
        <f>IFERROR(VLOOKUP($E202,'Oct 2015'!$D$1:$Z$300,4,FALSE),"-")</f>
        <v>-</v>
      </c>
      <c r="BY202" s="59" t="str">
        <f>IFERROR(VLOOKUP(BX202,'Paid Invoices'!$F$6:$I$381,3,FALSE),"")</f>
        <v/>
      </c>
      <c r="BZ202" s="59" t="str">
        <f>IFERROR(VLOOKUP(BX202,'Open Invoices'!$D$1:$E$3000,2,FALSE),"")</f>
        <v/>
      </c>
      <c r="CA202" s="59" t="str">
        <f>IFERROR(VLOOKUP($E202,'Sep 2015'!$D$1:$Z$300,22,FALSE),"-")</f>
        <v>-</v>
      </c>
      <c r="CB202" s="59" t="str">
        <f>IFERROR(VLOOKUP($E202,'Sep 2015'!$D$1:$Z$300,4,FALSE),"-")</f>
        <v>-</v>
      </c>
      <c r="CC202" s="59" t="str">
        <f>IFERROR(VLOOKUP(CB202,'Paid Invoices'!$F$6:$I$381,3,FALSE),"")</f>
        <v/>
      </c>
      <c r="CD202" s="59" t="str">
        <f>IFERROR(VLOOKUP(CB202,'Open Invoices'!$D$1:$E$3000,2,FALSE),"")</f>
        <v/>
      </c>
      <c r="CE202" s="52"/>
      <c r="CF202" s="52" t="s">
        <v>2115</v>
      </c>
      <c r="CG202" s="49" t="str">
        <f>IFERROR(IFERROR(VLOOKUP($E202,'Asset Group  All Assets'!$B$1:$C$500,2,FALSE),(VLOOKUP($E202,'Missing-WSU-POs'!$B$1:$D$500,3,FALSE))),"?")</f>
        <v>P0772275</v>
      </c>
      <c r="CH202" s="31" t="str">
        <f t="shared" si="16"/>
        <v>P0772275</v>
      </c>
      <c r="CI202" s="31" t="str">
        <f t="shared" si="15"/>
        <v/>
      </c>
      <c r="CJ202" s="29" t="str">
        <f>IFERROR(IF(VLOOKUP($E202,'Org July 2016 '!$D$1:$Z$500,3,FALSE)=G202,"-","Wrong PO"),"new")</f>
        <v>Wrong PO</v>
      </c>
      <c r="CK202" s="32">
        <f>IF(CJ202="wrong PO",(VLOOKUP($E202,'Org July 2016 '!$D$1:$Z$500,3,FALSE)),"")</f>
        <v>0</v>
      </c>
      <c r="CL202" s="29" t="str">
        <f>IFERROR(IF(VLOOKUP($E202,'Org June 2016 '!$D$1:$Z$500,3,FALSE)=G202,"-","Wrong PO"),"new")</f>
        <v>Wrong PO</v>
      </c>
      <c r="CM202" s="32">
        <f>IF(CL202="wrong PO",(VLOOKUP($E202,'Org June 2016 '!$D$1:$Z$500,3,FALSE)),"")</f>
        <v>0</v>
      </c>
      <c r="CN202" s="29" t="str">
        <f>IFERROR(IF(VLOOKUP($E202,'May 2016'!D201:Z700,3,FALSE)=G202,"-","Wrong PO"),"new")</f>
        <v>new</v>
      </c>
      <c r="CO202" s="32" t="str">
        <f>IF(CN202="wrong PO",(VLOOKUP($E202,'May 2016'!D201:Z700,3,FALSE)),"")</f>
        <v/>
      </c>
      <c r="CP202" s="29" t="str">
        <f>IFERROR(IF(VLOOKUP($E202,'Apr 2016'!$D$1:$Z$500,3,FALSE)=G202,"-","Wrong PO"),"new")</f>
        <v>-</v>
      </c>
      <c r="CQ202" s="32" t="str">
        <f>IF(CP202="wrong PO",(VLOOKUP($E202,'Apr 2016'!$D$1:$Z$500,3,FALSE)),"")</f>
        <v/>
      </c>
      <c r="CR202" s="32" t="str">
        <f>IFERROR(IF(VLOOKUP($E202,'Mar 2016'!$D$1:$Z$500,3,FALSE)=G202,"-","Wrong PO"),"new")</f>
        <v>-</v>
      </c>
      <c r="CS202" s="32" t="str">
        <f>IF(CP202="wrong PO",(VLOOKUP($E202,'Mar 2016'!$D$1:$Z$500,3,FALSE)),"")</f>
        <v/>
      </c>
      <c r="CT202" s="32" t="str">
        <f>IFERROR(IF(VLOOKUP($E202,'Feb 2016'!$D$1:$Z$500,3,FALSE)=G202,"-","Wrong PO"),"new")</f>
        <v>-</v>
      </c>
      <c r="CU202" s="32" t="str">
        <f>IF(CP202="wrong PO",(VLOOKUP($E202,'Feb 2016'!$D$1:$Z$500,3,FALSE)),"")</f>
        <v/>
      </c>
      <c r="CV202" s="29" t="str">
        <f>IFERROR(IF(VLOOKUP($E202,'Jan 2016'!$D$1:$Z$500,3,FALSE)=G202,"-","Wrong PO"),"new")</f>
        <v>-</v>
      </c>
      <c r="CW202" s="32" t="str">
        <f>IF(CV202="wrong PO",(VLOOKUP($E202,'Jan 2016'!$D$1:$Z$500,3,FALSE)),"")</f>
        <v/>
      </c>
      <c r="CX202" s="29" t="str">
        <f>IFERROR(IF(VLOOKUP($E202,'Dec 2015'!$D$1:$Z$500,3,FALSE)=G202,"-","Wrong PO"),"new")</f>
        <v>-</v>
      </c>
      <c r="CY202" s="32" t="str">
        <f>IF(CX202="wrong PO",(VLOOKUP($E202,'Dec 2015'!$D$1:$Z$500,3,FALSE)),"")</f>
        <v/>
      </c>
      <c r="CZ202" s="29" t="str">
        <f>IFERROR(IF(VLOOKUP($E202,'Nov 2015'!$D$1:$Z$500,3,FALSE)=G202,"-","Wrong PO"),"new")</f>
        <v>-</v>
      </c>
      <c r="DA202" s="32" t="str">
        <f>IF(CZ202="wrong PO",(VLOOKUP($E202,'Nov 2015'!$D$1:$Z$500,3,FALSE)),"")</f>
        <v/>
      </c>
      <c r="DB202" s="29" t="str">
        <f>IFERROR(IF(VLOOKUP($E202,'Oct 2015'!$D$1:$Z$500,3,FALSE)=G202,"-","Wrong PO"),"new")</f>
        <v>new</v>
      </c>
      <c r="DC202" s="32" t="str">
        <f>IF(DB202="wrong PO",(VLOOKUP($E202,'Oct 2015'!$D$1:$Z$500,3,FALSE)),"")</f>
        <v/>
      </c>
      <c r="DD202" s="29" t="str">
        <f>IFERROR(IF(VLOOKUP($E202,'Sep 2015'!$D$1:$Z$500,3,FALSE)=G202,"-","Wrong PO"),"new")</f>
        <v>new</v>
      </c>
      <c r="DE202" s="32" t="str">
        <f>IF(DD202="wrong PO",(VLOOKUP($E202,'Sep 2015'!$D$1:$Z$500,3,FALSE)),"")</f>
        <v/>
      </c>
    </row>
    <row r="203" spans="1:109">
      <c r="A203" s="115">
        <v>202</v>
      </c>
      <c r="B203" s="2" t="s">
        <v>841</v>
      </c>
      <c r="C203" s="2" t="s">
        <v>510</v>
      </c>
      <c r="D203" s="2" t="s">
        <v>48</v>
      </c>
      <c r="E203" s="2" t="s">
        <v>157</v>
      </c>
      <c r="F203" s="2" t="s">
        <v>427</v>
      </c>
      <c r="G203" s="21" t="s">
        <v>105</v>
      </c>
      <c r="H203" s="21" t="str">
        <f>IFERROR(VLOOKUP($E203,'Wayne Master'!$B$1:$C$315,2,FALSE),"not on master")</f>
        <v>P0772275</v>
      </c>
      <c r="I203" s="11" t="s">
        <v>2055</v>
      </c>
      <c r="J203" s="3">
        <v>42257</v>
      </c>
      <c r="K203" s="2" t="s">
        <v>39</v>
      </c>
      <c r="L203" s="2" t="s">
        <v>429</v>
      </c>
      <c r="M203" s="2" t="s">
        <v>30</v>
      </c>
      <c r="N203" s="2" t="s">
        <v>31</v>
      </c>
      <c r="O203" s="2" t="s">
        <v>32</v>
      </c>
      <c r="P203" s="4">
        <v>4127</v>
      </c>
      <c r="Q203" s="4">
        <v>4821</v>
      </c>
      <c r="R203" s="4">
        <v>694</v>
      </c>
      <c r="S203" s="5">
        <v>11.73</v>
      </c>
      <c r="T203" s="4">
        <v>0</v>
      </c>
      <c r="U203" s="4">
        <v>0</v>
      </c>
      <c r="V203" s="4">
        <v>0</v>
      </c>
      <c r="W203" s="5">
        <v>0</v>
      </c>
      <c r="X203" s="5">
        <v>0</v>
      </c>
      <c r="Y203" s="14">
        <v>11.73</v>
      </c>
      <c r="Z203" s="14">
        <v>0</v>
      </c>
      <c r="AA203" s="14">
        <v>11.73</v>
      </c>
      <c r="AB203" s="4">
        <v>24580</v>
      </c>
      <c r="AC203" s="55"/>
      <c r="AD203" s="59">
        <f t="shared" si="17"/>
        <v>81.309999999999988</v>
      </c>
      <c r="AE203" s="59">
        <f t="shared" si="18"/>
        <v>81.474899999999991</v>
      </c>
      <c r="AF203" s="102">
        <f>IFERROR(IFERROR(VLOOKUP($G203,'FPO034'!$J$9:$Q$196,7,FALSE),(VLOOKUP($H203,'FPO034'!$J$9:$Q$196,7,FALSE))),"No PO")</f>
        <v>44529.24</v>
      </c>
      <c r="AG203" s="102">
        <f>IFERROR(IFERROR(VLOOKUP($G203,'FPO034'!$J$9:$Q$196,8,FALSE),(VLOOKUP($H203,'FPO034'!$J$9:$Q$196,8,FALSE))),"No PO")</f>
        <v>0</v>
      </c>
      <c r="AH203" s="102" t="str">
        <f t="shared" si="19"/>
        <v>--</v>
      </c>
      <c r="AI203" s="59">
        <f>IFERROR(VLOOKUP($E203,'Rev2 Aug 16'!$D$1:$Z$300,22,FALSE),"-")</f>
        <v>11.73</v>
      </c>
      <c r="AJ203" s="59" t="str">
        <f>IFERROR(VLOOKUP($E203,'Rev2 Aug 16'!$D$1:$Z$300,5,FALSE),"-")</f>
        <v>WAY2001H6BE</v>
      </c>
      <c r="AK203" s="59" t="str">
        <f>IFERROR(VLOOKUP(AJ203,'Paid Invoices'!$F$6:$I$381,3,FALSE),"")</f>
        <v/>
      </c>
      <c r="AL203" s="59" t="str">
        <f>IFERROR(VLOOKUP(AJ203,'Open Invoices'!$D$1:$E$3000,2,FALSE),"")</f>
        <v/>
      </c>
      <c r="AM203" s="59">
        <f>IFERROR(VLOOKUP($E203,'Rev2 July 16'!$D$1:$Z$300,22,FALSE),"-")</f>
        <v>9.57</v>
      </c>
      <c r="AN203" s="59" t="str">
        <f>IFERROR(VLOOKUP($E203,'Rev2 July 16'!$D$1:$Z$300,5,FALSE),"-")</f>
        <v>WAY2001G6BG</v>
      </c>
      <c r="AO203" s="59" t="str">
        <f>IFERROR(VLOOKUP(AN203,'Paid Invoices'!$F$6:$I$381,3,FALSE),"")</f>
        <v/>
      </c>
      <c r="AP203" s="59" t="str">
        <f>IFERROR(VLOOKUP(AN203,'Open Invoices'!$D$1:$E$3000,2,FALSE),"")</f>
        <v/>
      </c>
      <c r="AQ203" s="59">
        <f>IFERROR(VLOOKUP($E203,'Rev June 16'!$D$1:$Z$300,22,FALSE),"-")</f>
        <v>13.72</v>
      </c>
      <c r="AR203" s="59" t="str">
        <f>IFERROR(VLOOKUP($E203,'Rev June 16'!$D$1:$Z$300,4,FALSE),"-")</f>
        <v>WAY2001F6BE</v>
      </c>
      <c r="AS203" s="59" t="str">
        <f>IFERROR(VLOOKUP(AR203,'Paid Invoices'!$F$6:$I$381,3,FALSE),"")</f>
        <v/>
      </c>
      <c r="AT203" s="59" t="str">
        <f>IFERROR(VLOOKUP(AR203,'Open Invoices'!$D$1:$E$3000,2,FALSE),"")</f>
        <v/>
      </c>
      <c r="AU203" s="59">
        <f>IFERROR(VLOOKUP($E203,'May 2016'!$D$1:$Z$300,22,FALSE),"-")</f>
        <v>12.61</v>
      </c>
      <c r="AV203" s="59" t="str">
        <f>IFERROR(VLOOKUP($E203,'May 2016'!$D$1:$Z$300,4,FALSE),"-")</f>
        <v>WAY2001E6BD</v>
      </c>
      <c r="AW203" s="59" t="str">
        <f>IFERROR(VLOOKUP(AV203,'Paid Invoices'!$F$6:$I$381,3,FALSE),"")</f>
        <v/>
      </c>
      <c r="AX203" s="59" t="str">
        <f>IFERROR(VLOOKUP(AV203,'Open Invoices'!$D$1:$E$3000,2,FALSE),"")</f>
        <v/>
      </c>
      <c r="AY203" s="59">
        <f>IFERROR(VLOOKUP($E203,'Apr 2016'!$D$1:$Z$300,22,FALSE),"-")</f>
        <v>9.84</v>
      </c>
      <c r="AZ203" s="59" t="str">
        <f>IFERROR(VLOOKUP($E203,'Apr 2016'!$D$1:$Z$300,4,FALSE),"-")</f>
        <v>WAY2001D6BC</v>
      </c>
      <c r="BA203" s="59" t="str">
        <f>IFERROR(VLOOKUP(AZ203,'Paid Invoices'!$F$6:$I$381,3,FALSE),"")</f>
        <v/>
      </c>
      <c r="BB203" s="59" t="str">
        <f>IFERROR(VLOOKUP(AZ203,'Open Invoices'!$D$1:$E$3000,2,FALSE),"")</f>
        <v/>
      </c>
      <c r="BC203" s="59">
        <f>IFERROR(VLOOKUP($E203,'Mar 2016'!$D$1:$Z$300,22,FALSE),"-")</f>
        <v>8.91</v>
      </c>
      <c r="BD203" s="59" t="str">
        <f>IFERROR(VLOOKUP($E203,'Mar 2016'!$D$1:$Z$300,4,FALSE),"-")</f>
        <v>WAY2001C6AX</v>
      </c>
      <c r="BE203" s="59" t="str">
        <f>IFERROR(VLOOKUP(BD203,'Paid Invoices'!$F$6:$I$381,3,FALSE),"")</f>
        <v/>
      </c>
      <c r="BF203" s="59" t="str">
        <f>IFERROR(VLOOKUP(BD203,'Open Invoices'!$D$1:$E$3000,2,FALSE),"")</f>
        <v/>
      </c>
      <c r="BG203" s="59">
        <f>IFERROR(VLOOKUP($E203,'Feb 2016'!$D$1:$Z$300,22,FALSE),"-")</f>
        <v>10.71</v>
      </c>
      <c r="BH203" s="59" t="str">
        <f>IFERROR(VLOOKUP($E203,'Feb 2016'!$D$1:$Z$300,4,FALSE),"-")</f>
        <v>WAY2001B6AQ</v>
      </c>
      <c r="BI203" s="59" t="str">
        <f>IFERROR(VLOOKUP(BH203,'Paid Invoices'!$F$6:$I$381,3,FALSE),"")</f>
        <v/>
      </c>
      <c r="BJ203" s="59" t="str">
        <f>IFERROR(VLOOKUP(BH203,'Open Invoices'!$D$1:$E$3000,2,FALSE),"")</f>
        <v/>
      </c>
      <c r="BK203" s="59">
        <f>IFERROR(VLOOKUP($E203,'Jan 2016'!$D$1:$Z$300,22,FALSE),"-")</f>
        <v>3.63</v>
      </c>
      <c r="BL203" s="59" t="str">
        <f>IFERROR(VLOOKUP($E203,'Jan 2016'!$D$1:$Z$300,4,FALSE),"-")</f>
        <v>WAY2001A6BC</v>
      </c>
      <c r="BM203" s="59" t="str">
        <f>IFERROR(VLOOKUP(BL203,'Paid Invoices'!$F$6:$I$381,3,FALSE),"")</f>
        <v/>
      </c>
      <c r="BN203" s="59" t="str">
        <f>IFERROR(VLOOKUP(BL203,'Open Invoices'!$D$1:$E$3000,2,FALSE),"")</f>
        <v/>
      </c>
      <c r="BO203" s="59">
        <f>IFERROR(VLOOKUP($E203,'Dec 2015'!$D$1:$Z$300,22,FALSE),"-")</f>
        <v>0.56999999999999995</v>
      </c>
      <c r="BP203" s="59" t="str">
        <f>IFERROR(VLOOKUP($E203,'Dec 2015'!$D$1:$Z$300,4,FALSE),"-")</f>
        <v>WAY2001L5AB</v>
      </c>
      <c r="BQ203" s="59" t="str">
        <f>IFERROR(VLOOKUP(BP203,'Paid Invoices'!$F$6:$I$381,3,FALSE),"")</f>
        <v/>
      </c>
      <c r="BR203" s="59" t="str">
        <f>IFERROR(VLOOKUP(BP203,'Open Invoices'!$D$1:$E$3000,2,FALSE),"")</f>
        <v/>
      </c>
      <c r="BS203" s="59">
        <f>IFERROR(VLOOKUP($E203,'Nov 2015'!$D$1:$Z$300,22,FALSE),"-")</f>
        <v>0</v>
      </c>
      <c r="BT203" s="59" t="str">
        <f>IFERROR(VLOOKUP($E203,'Nov 2015'!$D$1:$Z$300,4,FALSE),"-")</f>
        <v>WAY2001K5AZ</v>
      </c>
      <c r="BU203" s="59" t="str">
        <f>IFERROR(VLOOKUP(BT203,'Paid Invoices'!$F$6:$I$381,3,FALSE),"")</f>
        <v/>
      </c>
      <c r="BV203" s="59" t="str">
        <f>IFERROR(VLOOKUP(BT203,'Open Invoices'!$D$1:$E$3000,2,FALSE),"")</f>
        <v/>
      </c>
      <c r="BW203" s="59">
        <f>IFERROR(VLOOKUP($E203,'Oct 2015'!$D$1:$Z$300,22,FALSE),"-")</f>
        <v>0.02</v>
      </c>
      <c r="BX203" s="59" t="str">
        <f>IFERROR(VLOOKUP($E203,'Oct 2015'!$D$1:$Z$300,4,FALSE),"-")</f>
        <v>WAY2001J5BB</v>
      </c>
      <c r="BY203" s="59" t="str">
        <f>IFERROR(VLOOKUP(BX203,'Paid Invoices'!$F$6:$I$381,3,FALSE),"")</f>
        <v/>
      </c>
      <c r="BZ203" s="59" t="str">
        <f>IFERROR(VLOOKUP(BX203,'Open Invoices'!$D$1:$E$3000,2,FALSE),"")</f>
        <v/>
      </c>
      <c r="CA203" s="59" t="str">
        <f>IFERROR(VLOOKUP($E203,'Sep 2015'!$D$1:$Z$300,22,FALSE),"-")</f>
        <v>-</v>
      </c>
      <c r="CB203" s="59" t="str">
        <f>IFERROR(VLOOKUP($E203,'Sep 2015'!$D$1:$Z$300,4,FALSE),"-")</f>
        <v>-</v>
      </c>
      <c r="CC203" s="59" t="str">
        <f>IFERROR(VLOOKUP(CB203,'Paid Invoices'!$F$6:$I$381,3,FALSE),"")</f>
        <v/>
      </c>
      <c r="CD203" s="59" t="str">
        <f>IFERROR(VLOOKUP(CB203,'Open Invoices'!$D$1:$E$3000,2,FALSE),"")</f>
        <v/>
      </c>
      <c r="CE203" s="52"/>
      <c r="CF203" s="52" t="s">
        <v>2115</v>
      </c>
      <c r="CG203" s="49" t="str">
        <f>IFERROR(IFERROR(VLOOKUP($E203,'Asset Group  All Assets'!$B$1:$C$500,2,FALSE),(VLOOKUP($E203,'Missing-WSU-POs'!$B$1:$D$500,3,FALSE))),"?")</f>
        <v>P0772275</v>
      </c>
      <c r="CH203" s="31" t="str">
        <f t="shared" si="16"/>
        <v>P0772275</v>
      </c>
      <c r="CI203" s="31" t="str">
        <f t="shared" si="15"/>
        <v/>
      </c>
      <c r="CJ203" s="29" t="str">
        <f>IFERROR(IF(VLOOKUP($E203,'Org July 2016 '!$D$1:$Z$500,3,FALSE)=G203,"-","Wrong PO"),"new")</f>
        <v>Wrong PO</v>
      </c>
      <c r="CK203" s="32">
        <f>IF(CJ203="wrong PO",(VLOOKUP($E203,'Org July 2016 '!$D$1:$Z$500,3,FALSE)),"")</f>
        <v>0</v>
      </c>
      <c r="CL203" s="29" t="str">
        <f>IFERROR(IF(VLOOKUP($E203,'Org June 2016 '!$D$1:$Z$500,3,FALSE)=G203,"-","Wrong PO"),"new")</f>
        <v>Wrong PO</v>
      </c>
      <c r="CM203" s="32">
        <f>IF(CL203="wrong PO",(VLOOKUP($E203,'Org June 2016 '!$D$1:$Z$500,3,FALSE)),"")</f>
        <v>0</v>
      </c>
      <c r="CN203" s="29" t="str">
        <f>IFERROR(IF(VLOOKUP($E203,'May 2016'!D202:Z701,3,FALSE)=G203,"-","Wrong PO"),"new")</f>
        <v>new</v>
      </c>
      <c r="CO203" s="32" t="str">
        <f>IF(CN203="wrong PO",(VLOOKUP($E203,'May 2016'!D202:Z701,3,FALSE)),"")</f>
        <v/>
      </c>
      <c r="CP203" s="29" t="str">
        <f>IFERROR(IF(VLOOKUP($E203,'Apr 2016'!$D$1:$Z$500,3,FALSE)=G203,"-","Wrong PO"),"new")</f>
        <v>-</v>
      </c>
      <c r="CQ203" s="32" t="str">
        <f>IF(CP203="wrong PO",(VLOOKUP($E203,'Apr 2016'!$D$1:$Z$500,3,FALSE)),"")</f>
        <v/>
      </c>
      <c r="CR203" s="32" t="str">
        <f>IFERROR(IF(VLOOKUP($E203,'Mar 2016'!$D$1:$Z$500,3,FALSE)=G203,"-","Wrong PO"),"new")</f>
        <v>-</v>
      </c>
      <c r="CS203" s="32" t="str">
        <f>IF(CP203="wrong PO",(VLOOKUP($E203,'Mar 2016'!$D$1:$Z$500,3,FALSE)),"")</f>
        <v/>
      </c>
      <c r="CT203" s="32" t="str">
        <f>IFERROR(IF(VLOOKUP($E203,'Feb 2016'!$D$1:$Z$500,3,FALSE)=G203,"-","Wrong PO"),"new")</f>
        <v>-</v>
      </c>
      <c r="CU203" s="32" t="str">
        <f>IF(CP203="wrong PO",(VLOOKUP($E203,'Feb 2016'!$D$1:$Z$500,3,FALSE)),"")</f>
        <v/>
      </c>
      <c r="CV203" s="29" t="str">
        <f>IFERROR(IF(VLOOKUP($E203,'Jan 2016'!$D$1:$Z$500,3,FALSE)=G203,"-","Wrong PO"),"new")</f>
        <v>-</v>
      </c>
      <c r="CW203" s="32" t="str">
        <f>IF(CV203="wrong PO",(VLOOKUP($E203,'Jan 2016'!$D$1:$Z$500,3,FALSE)),"")</f>
        <v/>
      </c>
      <c r="CX203" s="29" t="str">
        <f>IFERROR(IF(VLOOKUP($E203,'Dec 2015'!$D$1:$Z$500,3,FALSE)=G203,"-","Wrong PO"),"new")</f>
        <v>-</v>
      </c>
      <c r="CY203" s="32" t="str">
        <f>IF(CX203="wrong PO",(VLOOKUP($E203,'Dec 2015'!$D$1:$Z$500,3,FALSE)),"")</f>
        <v/>
      </c>
      <c r="CZ203" s="29" t="str">
        <f>IFERROR(IF(VLOOKUP($E203,'Nov 2015'!$D$1:$Z$500,3,FALSE)=G203,"-","Wrong PO"),"new")</f>
        <v>-</v>
      </c>
      <c r="DA203" s="32" t="str">
        <f>IF(CZ203="wrong PO",(VLOOKUP($E203,'Nov 2015'!$D$1:$Z$500,3,FALSE)),"")</f>
        <v/>
      </c>
      <c r="DB203" s="29" t="str">
        <f>IFERROR(IF(VLOOKUP($E203,'Oct 2015'!$D$1:$Z$500,3,FALSE)=G203,"-","Wrong PO"),"new")</f>
        <v>-</v>
      </c>
      <c r="DC203" s="32" t="str">
        <f>IF(DB203="wrong PO",(VLOOKUP($E203,'Oct 2015'!$D$1:$Z$500,3,FALSE)),"")</f>
        <v/>
      </c>
      <c r="DD203" s="29" t="str">
        <f>IFERROR(IF(VLOOKUP($E203,'Sep 2015'!$D$1:$Z$500,3,FALSE)=G203,"-","Wrong PO"),"new")</f>
        <v>new</v>
      </c>
      <c r="DE203" s="32" t="str">
        <f>IF(DD203="wrong PO",(VLOOKUP($E203,'Sep 2015'!$D$1:$Z$500,3,FALSE)),"")</f>
        <v/>
      </c>
    </row>
    <row r="204" spans="1:109">
      <c r="A204" s="115">
        <v>203</v>
      </c>
      <c r="B204" s="2" t="s">
        <v>841</v>
      </c>
      <c r="C204" s="2" t="s">
        <v>510</v>
      </c>
      <c r="D204" s="2" t="s">
        <v>48</v>
      </c>
      <c r="E204" s="2" t="s">
        <v>158</v>
      </c>
      <c r="F204" s="2" t="s">
        <v>27</v>
      </c>
      <c r="G204" s="21" t="s">
        <v>105</v>
      </c>
      <c r="H204" s="21" t="str">
        <f>IFERROR(VLOOKUP($E204,'Wayne Master'!$B$1:$C$315,2,FALSE),"not on master")</f>
        <v>P0772275</v>
      </c>
      <c r="I204" s="11" t="s">
        <v>2055</v>
      </c>
      <c r="J204" s="3">
        <v>42255</v>
      </c>
      <c r="K204" s="2" t="s">
        <v>39</v>
      </c>
      <c r="L204" s="2" t="s">
        <v>29</v>
      </c>
      <c r="M204" s="2" t="s">
        <v>30</v>
      </c>
      <c r="N204" s="2" t="s">
        <v>31</v>
      </c>
      <c r="O204" s="2" t="s">
        <v>32</v>
      </c>
      <c r="P204" s="4">
        <v>17798</v>
      </c>
      <c r="Q204" s="4">
        <v>18635</v>
      </c>
      <c r="R204" s="4">
        <v>837</v>
      </c>
      <c r="S204" s="5">
        <v>14.15</v>
      </c>
      <c r="T204" s="4">
        <v>1</v>
      </c>
      <c r="U204" s="4">
        <v>1</v>
      </c>
      <c r="V204" s="4">
        <v>0</v>
      </c>
      <c r="W204" s="5">
        <v>0</v>
      </c>
      <c r="X204" s="5">
        <v>0</v>
      </c>
      <c r="Y204" s="14">
        <v>14.15</v>
      </c>
      <c r="Z204" s="14">
        <v>0</v>
      </c>
      <c r="AA204" s="14">
        <v>14.15</v>
      </c>
      <c r="AB204" s="4">
        <v>24580</v>
      </c>
      <c r="AC204" s="55"/>
      <c r="AD204" s="59">
        <f t="shared" si="17"/>
        <v>314.91000000000003</v>
      </c>
      <c r="AE204" s="59">
        <f t="shared" si="18"/>
        <v>314.99129999999997</v>
      </c>
      <c r="AF204" s="102">
        <f>IFERROR(IFERROR(VLOOKUP($G204,'FPO034'!$J$9:$Q$196,7,FALSE),(VLOOKUP($H204,'FPO034'!$J$9:$Q$196,7,FALSE))),"No PO")</f>
        <v>44529.24</v>
      </c>
      <c r="AG204" s="102">
        <f>IFERROR(IFERROR(VLOOKUP($G204,'FPO034'!$J$9:$Q$196,8,FALSE),(VLOOKUP($H204,'FPO034'!$J$9:$Q$196,8,FALSE))),"No PO")</f>
        <v>0</v>
      </c>
      <c r="AH204" s="102" t="str">
        <f t="shared" si="19"/>
        <v>--</v>
      </c>
      <c r="AI204" s="59">
        <f>IFERROR(VLOOKUP($E204,'Rev2 Aug 16'!$D$1:$Z$300,22,FALSE),"-")</f>
        <v>14.15</v>
      </c>
      <c r="AJ204" s="59" t="str">
        <f>IFERROR(VLOOKUP($E204,'Rev2 Aug 16'!$D$1:$Z$300,5,FALSE),"-")</f>
        <v>WAY2001H6BE</v>
      </c>
      <c r="AK204" s="59" t="str">
        <f>IFERROR(VLOOKUP(AJ204,'Paid Invoices'!$F$6:$I$381,3,FALSE),"")</f>
        <v/>
      </c>
      <c r="AL204" s="59" t="str">
        <f>IFERROR(VLOOKUP(AJ204,'Open Invoices'!$D$1:$E$3000,2,FALSE),"")</f>
        <v/>
      </c>
      <c r="AM204" s="59">
        <f>IFERROR(VLOOKUP($E204,'Rev2 July 16'!$D$1:$Z$300,22,FALSE),"-")</f>
        <v>10.38</v>
      </c>
      <c r="AN204" s="59" t="str">
        <f>IFERROR(VLOOKUP($E204,'Rev2 July 16'!$D$1:$Z$300,5,FALSE),"-")</f>
        <v>WAY2001G6BG</v>
      </c>
      <c r="AO204" s="59" t="str">
        <f>IFERROR(VLOOKUP(AN204,'Paid Invoices'!$F$6:$I$381,3,FALSE),"")</f>
        <v/>
      </c>
      <c r="AP204" s="59" t="str">
        <f>IFERROR(VLOOKUP(AN204,'Open Invoices'!$D$1:$E$3000,2,FALSE),"")</f>
        <v/>
      </c>
      <c r="AQ204" s="59">
        <f>IFERROR(VLOOKUP($E204,'Rev June 16'!$D$1:$Z$300,22,FALSE),"-")</f>
        <v>32.520000000000003</v>
      </c>
      <c r="AR204" s="59" t="str">
        <f>IFERROR(VLOOKUP($E204,'Rev June 16'!$D$1:$Z$300,4,FALSE),"-")</f>
        <v>WAY2001F6BE</v>
      </c>
      <c r="AS204" s="59" t="str">
        <f>IFERROR(VLOOKUP(AR204,'Paid Invoices'!$F$6:$I$381,3,FALSE),"")</f>
        <v/>
      </c>
      <c r="AT204" s="59" t="str">
        <f>IFERROR(VLOOKUP(AR204,'Open Invoices'!$D$1:$E$3000,2,FALSE),"")</f>
        <v/>
      </c>
      <c r="AU204" s="59">
        <f>IFERROR(VLOOKUP($E204,'May 2016'!$D$1:$Z$300,22,FALSE),"-")</f>
        <v>33.56</v>
      </c>
      <c r="AV204" s="59" t="str">
        <f>IFERROR(VLOOKUP($E204,'May 2016'!$D$1:$Z$300,4,FALSE),"-")</f>
        <v>WAY2001E6BD</v>
      </c>
      <c r="AW204" s="59" t="str">
        <f>IFERROR(VLOOKUP(AV204,'Paid Invoices'!$F$6:$I$381,3,FALSE),"")</f>
        <v/>
      </c>
      <c r="AX204" s="59" t="str">
        <f>IFERROR(VLOOKUP(AV204,'Open Invoices'!$D$1:$E$3000,2,FALSE),"")</f>
        <v/>
      </c>
      <c r="AY204" s="59">
        <f>IFERROR(VLOOKUP($E204,'Apr 2016'!$D$1:$Z$300,22,FALSE),"-")</f>
        <v>36.130000000000003</v>
      </c>
      <c r="AZ204" s="59" t="str">
        <f>IFERROR(VLOOKUP($E204,'Apr 2016'!$D$1:$Z$300,4,FALSE),"-")</f>
        <v>WAY2001D6BC</v>
      </c>
      <c r="BA204" s="59" t="str">
        <f>IFERROR(VLOOKUP(AZ204,'Paid Invoices'!$F$6:$I$381,3,FALSE),"")</f>
        <v/>
      </c>
      <c r="BB204" s="59" t="str">
        <f>IFERROR(VLOOKUP(AZ204,'Open Invoices'!$D$1:$E$3000,2,FALSE),"")</f>
        <v/>
      </c>
      <c r="BC204" s="59">
        <f>IFERROR(VLOOKUP($E204,'Mar 2016'!$D$1:$Z$300,22,FALSE),"-")</f>
        <v>27.95</v>
      </c>
      <c r="BD204" s="59" t="str">
        <f>IFERROR(VLOOKUP($E204,'Mar 2016'!$D$1:$Z$300,4,FALSE),"-")</f>
        <v>WAY2001C6AX</v>
      </c>
      <c r="BE204" s="59" t="str">
        <f>IFERROR(VLOOKUP(BD204,'Paid Invoices'!$F$6:$I$381,3,FALSE),"")</f>
        <v/>
      </c>
      <c r="BF204" s="59" t="str">
        <f>IFERROR(VLOOKUP(BD204,'Open Invoices'!$D$1:$E$3000,2,FALSE),"")</f>
        <v/>
      </c>
      <c r="BG204" s="59">
        <f>IFERROR(VLOOKUP($E204,'Feb 2016'!$D$1:$Z$300,22,FALSE),"-")</f>
        <v>28.92</v>
      </c>
      <c r="BH204" s="59" t="str">
        <f>IFERROR(VLOOKUP($E204,'Feb 2016'!$D$1:$Z$300,4,FALSE),"-")</f>
        <v>WAY2001B6AQ</v>
      </c>
      <c r="BI204" s="59" t="str">
        <f>IFERROR(VLOOKUP(BH204,'Paid Invoices'!$F$6:$I$381,3,FALSE),"")</f>
        <v/>
      </c>
      <c r="BJ204" s="59" t="str">
        <f>IFERROR(VLOOKUP(BH204,'Open Invoices'!$D$1:$E$3000,2,FALSE),"")</f>
        <v/>
      </c>
      <c r="BK204" s="59">
        <f>IFERROR(VLOOKUP($E204,'Jan 2016'!$D$1:$Z$300,22,FALSE),"-")</f>
        <v>22.29</v>
      </c>
      <c r="BL204" s="59" t="str">
        <f>IFERROR(VLOOKUP($E204,'Jan 2016'!$D$1:$Z$300,4,FALSE),"-")</f>
        <v>WAY2001A6BC</v>
      </c>
      <c r="BM204" s="59" t="str">
        <f>IFERROR(VLOOKUP(BL204,'Paid Invoices'!$F$6:$I$381,3,FALSE),"")</f>
        <v/>
      </c>
      <c r="BN204" s="59" t="str">
        <f>IFERROR(VLOOKUP(BL204,'Open Invoices'!$D$1:$E$3000,2,FALSE),"")</f>
        <v/>
      </c>
      <c r="BO204" s="59">
        <f>IFERROR(VLOOKUP($E204,'Dec 2015'!$D$1:$Z$300,22,FALSE),"-")</f>
        <v>14.86</v>
      </c>
      <c r="BP204" s="59" t="str">
        <f>IFERROR(VLOOKUP($E204,'Dec 2015'!$D$1:$Z$300,4,FALSE),"-")</f>
        <v>WAY2001L5AB</v>
      </c>
      <c r="BQ204" s="59" t="str">
        <f>IFERROR(VLOOKUP(BP204,'Paid Invoices'!$F$6:$I$381,3,FALSE),"")</f>
        <v/>
      </c>
      <c r="BR204" s="59" t="str">
        <f>IFERROR(VLOOKUP(BP204,'Open Invoices'!$D$1:$E$3000,2,FALSE),"")</f>
        <v/>
      </c>
      <c r="BS204" s="59">
        <f>IFERROR(VLOOKUP($E204,'Nov 2015'!$D$1:$Z$300,22,FALSE),"-")</f>
        <v>94.1</v>
      </c>
      <c r="BT204" s="59" t="str">
        <f>IFERROR(VLOOKUP($E204,'Nov 2015'!$D$1:$Z$300,4,FALSE),"-")</f>
        <v>WAY2001K5AZ</v>
      </c>
      <c r="BU204" s="59" t="str">
        <f>IFERROR(VLOOKUP(BT204,'Paid Invoices'!$F$6:$I$381,3,FALSE),"")</f>
        <v/>
      </c>
      <c r="BV204" s="59" t="str">
        <f>IFERROR(VLOOKUP(BT204,'Open Invoices'!$D$1:$E$3000,2,FALSE),"")</f>
        <v/>
      </c>
      <c r="BW204" s="59">
        <f>IFERROR(VLOOKUP($E204,'Oct 2015'!$D$1:$Z$300,22,FALSE),"-")</f>
        <v>0.05</v>
      </c>
      <c r="BX204" s="59" t="str">
        <f>IFERROR(VLOOKUP($E204,'Oct 2015'!$D$1:$Z$300,4,FALSE),"-")</f>
        <v>WAY2001J5BB</v>
      </c>
      <c r="BY204" s="59" t="str">
        <f>IFERROR(VLOOKUP(BX204,'Paid Invoices'!$F$6:$I$381,3,FALSE),"")</f>
        <v/>
      </c>
      <c r="BZ204" s="59" t="str">
        <f>IFERROR(VLOOKUP(BX204,'Open Invoices'!$D$1:$E$3000,2,FALSE),"")</f>
        <v/>
      </c>
      <c r="CA204" s="59" t="str">
        <f>IFERROR(VLOOKUP($E204,'Sep 2015'!$D$1:$Z$300,22,FALSE),"-")</f>
        <v>-</v>
      </c>
      <c r="CB204" s="59" t="str">
        <f>IFERROR(VLOOKUP($E204,'Sep 2015'!$D$1:$Z$300,4,FALSE),"-")</f>
        <v>-</v>
      </c>
      <c r="CC204" s="59" t="str">
        <f>IFERROR(VLOOKUP(CB204,'Paid Invoices'!$F$6:$I$381,3,FALSE),"")</f>
        <v/>
      </c>
      <c r="CD204" s="59" t="str">
        <f>IFERROR(VLOOKUP(CB204,'Open Invoices'!$D$1:$E$3000,2,FALSE),"")</f>
        <v/>
      </c>
      <c r="CE204" s="52"/>
      <c r="CF204" s="52" t="s">
        <v>2115</v>
      </c>
      <c r="CG204" s="49" t="str">
        <f>IFERROR(IFERROR(VLOOKUP($E204,'Asset Group  All Assets'!$B$1:$C$500,2,FALSE),(VLOOKUP($E204,'Missing-WSU-POs'!$B$1:$D$500,3,FALSE))),"?")</f>
        <v>P0772275</v>
      </c>
      <c r="CH204" s="31" t="str">
        <f t="shared" si="16"/>
        <v>P0772275</v>
      </c>
      <c r="CI204" s="31" t="str">
        <f t="shared" si="15"/>
        <v/>
      </c>
      <c r="CJ204" s="29" t="str">
        <f>IFERROR(IF(VLOOKUP($E204,'Org July 2016 '!$D$1:$Z$500,3,FALSE)=G204,"-","Wrong PO"),"new")</f>
        <v>Wrong PO</v>
      </c>
      <c r="CK204" s="32">
        <f>IF(CJ204="wrong PO",(VLOOKUP($E204,'Org July 2016 '!$D$1:$Z$500,3,FALSE)),"")</f>
        <v>0</v>
      </c>
      <c r="CL204" s="29" t="str">
        <f>IFERROR(IF(VLOOKUP($E204,'Org June 2016 '!$D$1:$Z$500,3,FALSE)=G204,"-","Wrong PO"),"new")</f>
        <v>Wrong PO</v>
      </c>
      <c r="CM204" s="32">
        <f>IF(CL204="wrong PO",(VLOOKUP($E204,'Org June 2016 '!$D$1:$Z$500,3,FALSE)),"")</f>
        <v>0</v>
      </c>
      <c r="CN204" s="29" t="str">
        <f>IFERROR(IF(VLOOKUP($E204,'May 2016'!D203:Z702,3,FALSE)=G204,"-","Wrong PO"),"new")</f>
        <v>new</v>
      </c>
      <c r="CO204" s="32" t="str">
        <f>IF(CN204="wrong PO",(VLOOKUP($E204,'May 2016'!D203:Z702,3,FALSE)),"")</f>
        <v/>
      </c>
      <c r="CP204" s="29" t="str">
        <f>IFERROR(IF(VLOOKUP($E204,'Apr 2016'!$D$1:$Z$500,3,FALSE)=G204,"-","Wrong PO"),"new")</f>
        <v>-</v>
      </c>
      <c r="CQ204" s="32" t="str">
        <f>IF(CP204="wrong PO",(VLOOKUP($E204,'Apr 2016'!$D$1:$Z$500,3,FALSE)),"")</f>
        <v/>
      </c>
      <c r="CR204" s="32" t="str">
        <f>IFERROR(IF(VLOOKUP($E204,'Mar 2016'!$D$1:$Z$500,3,FALSE)=G204,"-","Wrong PO"),"new")</f>
        <v>-</v>
      </c>
      <c r="CS204" s="32" t="str">
        <f>IF(CP204="wrong PO",(VLOOKUP($E204,'Mar 2016'!$D$1:$Z$500,3,FALSE)),"")</f>
        <v/>
      </c>
      <c r="CT204" s="32" t="str">
        <f>IFERROR(IF(VLOOKUP($E204,'Feb 2016'!$D$1:$Z$500,3,FALSE)=G204,"-","Wrong PO"),"new")</f>
        <v>-</v>
      </c>
      <c r="CU204" s="32" t="str">
        <f>IF(CP204="wrong PO",(VLOOKUP($E204,'Feb 2016'!$D$1:$Z$500,3,FALSE)),"")</f>
        <v/>
      </c>
      <c r="CV204" s="29" t="str">
        <f>IFERROR(IF(VLOOKUP($E204,'Jan 2016'!$D$1:$Z$500,3,FALSE)=G204,"-","Wrong PO"),"new")</f>
        <v>-</v>
      </c>
      <c r="CW204" s="32" t="str">
        <f>IF(CV204="wrong PO",(VLOOKUP($E204,'Jan 2016'!$D$1:$Z$500,3,FALSE)),"")</f>
        <v/>
      </c>
      <c r="CX204" s="29" t="str">
        <f>IFERROR(IF(VLOOKUP($E204,'Dec 2015'!$D$1:$Z$500,3,FALSE)=G204,"-","Wrong PO"),"new")</f>
        <v>-</v>
      </c>
      <c r="CY204" s="32" t="str">
        <f>IF(CX204="wrong PO",(VLOOKUP($E204,'Dec 2015'!$D$1:$Z$500,3,FALSE)),"")</f>
        <v/>
      </c>
      <c r="CZ204" s="29" t="str">
        <f>IFERROR(IF(VLOOKUP($E204,'Nov 2015'!$D$1:$Z$500,3,FALSE)=G204,"-","Wrong PO"),"new")</f>
        <v>-</v>
      </c>
      <c r="DA204" s="32" t="str">
        <f>IF(CZ204="wrong PO",(VLOOKUP($E204,'Nov 2015'!$D$1:$Z$500,3,FALSE)),"")</f>
        <v/>
      </c>
      <c r="DB204" s="29" t="str">
        <f>IFERROR(IF(VLOOKUP($E204,'Oct 2015'!$D$1:$Z$500,3,FALSE)=G204,"-","Wrong PO"),"new")</f>
        <v>-</v>
      </c>
      <c r="DC204" s="32" t="str">
        <f>IF(DB204="wrong PO",(VLOOKUP($E204,'Oct 2015'!$D$1:$Z$500,3,FALSE)),"")</f>
        <v/>
      </c>
      <c r="DD204" s="29" t="str">
        <f>IFERROR(IF(VLOOKUP($E204,'Sep 2015'!$D$1:$Z$500,3,FALSE)=G204,"-","Wrong PO"),"new")</f>
        <v>new</v>
      </c>
      <c r="DE204" s="32" t="str">
        <f>IF(DD204="wrong PO",(VLOOKUP($E204,'Sep 2015'!$D$1:$Z$500,3,FALSE)),"")</f>
        <v/>
      </c>
    </row>
    <row r="205" spans="1:109">
      <c r="A205" s="115">
        <v>204</v>
      </c>
      <c r="B205" s="2" t="s">
        <v>841</v>
      </c>
      <c r="C205" s="2" t="s">
        <v>510</v>
      </c>
      <c r="D205" s="2" t="s">
        <v>48</v>
      </c>
      <c r="E205" s="2" t="s">
        <v>159</v>
      </c>
      <c r="F205" s="2" t="s">
        <v>27</v>
      </c>
      <c r="G205" s="21" t="s">
        <v>105</v>
      </c>
      <c r="H205" s="21" t="str">
        <f>IFERROR(VLOOKUP($E205,'Wayne Master'!$B$1:$C$315,2,FALSE),"not on master")</f>
        <v>P0772275</v>
      </c>
      <c r="I205" s="11" t="s">
        <v>2055</v>
      </c>
      <c r="J205" s="3">
        <v>42255</v>
      </c>
      <c r="K205" s="2" t="s">
        <v>39</v>
      </c>
      <c r="L205" s="2" t="s">
        <v>29</v>
      </c>
      <c r="M205" s="2" t="s">
        <v>30</v>
      </c>
      <c r="N205" s="2" t="s">
        <v>31</v>
      </c>
      <c r="O205" s="2" t="s">
        <v>32</v>
      </c>
      <c r="P205" s="4">
        <v>26</v>
      </c>
      <c r="Q205" s="4">
        <v>29</v>
      </c>
      <c r="R205" s="4">
        <v>3</v>
      </c>
      <c r="S205" s="5">
        <v>0.05</v>
      </c>
      <c r="T205" s="4">
        <v>1</v>
      </c>
      <c r="U205" s="4">
        <v>1</v>
      </c>
      <c r="V205" s="4">
        <v>0</v>
      </c>
      <c r="W205" s="5">
        <v>0</v>
      </c>
      <c r="X205" s="5">
        <v>0</v>
      </c>
      <c r="Y205" s="14">
        <v>0.05</v>
      </c>
      <c r="Z205" s="14">
        <v>0</v>
      </c>
      <c r="AA205" s="14">
        <v>0.05</v>
      </c>
      <c r="AB205" s="4">
        <v>24580</v>
      </c>
      <c r="AC205" s="55"/>
      <c r="AD205" s="59">
        <f t="shared" si="17"/>
        <v>0.45</v>
      </c>
      <c r="AE205" s="59">
        <f t="shared" si="18"/>
        <v>0.54989999999999994</v>
      </c>
      <c r="AF205" s="102">
        <f>IFERROR(IFERROR(VLOOKUP($G205,'FPO034'!$J$9:$Q$196,7,FALSE),(VLOOKUP($H205,'FPO034'!$J$9:$Q$196,7,FALSE))),"No PO")</f>
        <v>44529.24</v>
      </c>
      <c r="AG205" s="102">
        <f>IFERROR(IFERROR(VLOOKUP($G205,'FPO034'!$J$9:$Q$196,8,FALSE),(VLOOKUP($H205,'FPO034'!$J$9:$Q$196,8,FALSE))),"No PO")</f>
        <v>0</v>
      </c>
      <c r="AH205" s="102" t="str">
        <f t="shared" si="19"/>
        <v>--</v>
      </c>
      <c r="AI205" s="59">
        <f>IFERROR(VLOOKUP($E205,'Rev2 Aug 16'!$D$1:$Z$300,22,FALSE),"-")</f>
        <v>0.05</v>
      </c>
      <c r="AJ205" s="59" t="str">
        <f>IFERROR(VLOOKUP($E205,'Rev2 Aug 16'!$D$1:$Z$300,5,FALSE),"-")</f>
        <v>WAY2001H6BE</v>
      </c>
      <c r="AK205" s="59" t="str">
        <f>IFERROR(VLOOKUP(AJ205,'Paid Invoices'!$F$6:$I$381,3,FALSE),"")</f>
        <v/>
      </c>
      <c r="AL205" s="59" t="str">
        <f>IFERROR(VLOOKUP(AJ205,'Open Invoices'!$D$1:$E$3000,2,FALSE),"")</f>
        <v/>
      </c>
      <c r="AM205" s="59">
        <f>IFERROR(VLOOKUP($E205,'Rev2 July 16'!$D$1:$Z$300,22,FALSE),"-")</f>
        <v>0.05</v>
      </c>
      <c r="AN205" s="59" t="str">
        <f>IFERROR(VLOOKUP($E205,'Rev2 July 16'!$D$1:$Z$300,5,FALSE),"-")</f>
        <v>WAY2001G6BG</v>
      </c>
      <c r="AO205" s="59" t="str">
        <f>IFERROR(VLOOKUP(AN205,'Paid Invoices'!$F$6:$I$381,3,FALSE),"")</f>
        <v/>
      </c>
      <c r="AP205" s="59" t="str">
        <f>IFERROR(VLOOKUP(AN205,'Open Invoices'!$D$1:$E$3000,2,FALSE),"")</f>
        <v/>
      </c>
      <c r="AQ205" s="59">
        <f>IFERROR(VLOOKUP($E205,'Rev June 16'!$D$1:$Z$300,22,FALSE),"-")</f>
        <v>0</v>
      </c>
      <c r="AR205" s="59" t="str">
        <f>IFERROR(VLOOKUP($E205,'Rev June 16'!$D$1:$Z$300,4,FALSE),"-")</f>
        <v>WAY2001F6BE</v>
      </c>
      <c r="AS205" s="59" t="str">
        <f>IFERROR(VLOOKUP(AR205,'Paid Invoices'!$F$6:$I$381,3,FALSE),"")</f>
        <v/>
      </c>
      <c r="AT205" s="59" t="str">
        <f>IFERROR(VLOOKUP(AR205,'Open Invoices'!$D$1:$E$3000,2,FALSE),"")</f>
        <v/>
      </c>
      <c r="AU205" s="59" t="str">
        <f>IFERROR(VLOOKUP($E205,'May 2016'!$D$1:$Z$300,22,FALSE),"-")</f>
        <v>-</v>
      </c>
      <c r="AV205" s="59" t="str">
        <f>IFERROR(VLOOKUP($E205,'May 2016'!$D$1:$Z$300,4,FALSE),"-")</f>
        <v>-</v>
      </c>
      <c r="AW205" s="59" t="str">
        <f>IFERROR(VLOOKUP(AV205,'Paid Invoices'!$F$6:$I$381,3,FALSE),"")</f>
        <v/>
      </c>
      <c r="AX205" s="59" t="str">
        <f>IFERROR(VLOOKUP(AV205,'Open Invoices'!$D$1:$E$3000,2,FALSE),"")</f>
        <v/>
      </c>
      <c r="AY205" s="59">
        <f>IFERROR(VLOOKUP($E205,'Apr 2016'!$D$1:$Z$300,22,FALSE),"-")</f>
        <v>0.05</v>
      </c>
      <c r="AZ205" s="59" t="str">
        <f>IFERROR(VLOOKUP($E205,'Apr 2016'!$D$1:$Z$300,4,FALSE),"-")</f>
        <v>WAY2001D6BC</v>
      </c>
      <c r="BA205" s="59" t="str">
        <f>IFERROR(VLOOKUP(AZ205,'Paid Invoices'!$F$6:$I$381,3,FALSE),"")</f>
        <v/>
      </c>
      <c r="BB205" s="59" t="str">
        <f>IFERROR(VLOOKUP(AZ205,'Open Invoices'!$D$1:$E$3000,2,FALSE),"")</f>
        <v/>
      </c>
      <c r="BC205" s="59">
        <f>IFERROR(VLOOKUP($E205,'Mar 2016'!$D$1:$Z$300,22,FALSE),"-")</f>
        <v>0</v>
      </c>
      <c r="BD205" s="59" t="str">
        <f>IFERROR(VLOOKUP($E205,'Mar 2016'!$D$1:$Z$300,4,FALSE),"-")</f>
        <v>WAY2001C6AX</v>
      </c>
      <c r="BE205" s="59" t="str">
        <f>IFERROR(VLOOKUP(BD205,'Paid Invoices'!$F$6:$I$381,3,FALSE),"")</f>
        <v/>
      </c>
      <c r="BF205" s="59" t="str">
        <f>IFERROR(VLOOKUP(BD205,'Open Invoices'!$D$1:$E$3000,2,FALSE),"")</f>
        <v/>
      </c>
      <c r="BG205" s="59">
        <f>IFERROR(VLOOKUP($E205,'Feb 2016'!$D$1:$Z$300,22,FALSE),"-")</f>
        <v>0.03</v>
      </c>
      <c r="BH205" s="59" t="str">
        <f>IFERROR(VLOOKUP($E205,'Feb 2016'!$D$1:$Z$300,4,FALSE),"-")</f>
        <v>WAY2001B6AQ</v>
      </c>
      <c r="BI205" s="59" t="str">
        <f>IFERROR(VLOOKUP(BH205,'Paid Invoices'!$F$6:$I$381,3,FALSE),"")</f>
        <v/>
      </c>
      <c r="BJ205" s="59" t="str">
        <f>IFERROR(VLOOKUP(BH205,'Open Invoices'!$D$1:$E$3000,2,FALSE),"")</f>
        <v/>
      </c>
      <c r="BK205" s="59">
        <f>IFERROR(VLOOKUP($E205,'Jan 2016'!$D$1:$Z$300,22,FALSE),"-")</f>
        <v>0.02</v>
      </c>
      <c r="BL205" s="59" t="str">
        <f>IFERROR(VLOOKUP($E205,'Jan 2016'!$D$1:$Z$300,4,FALSE),"-")</f>
        <v>WAY2001A6BC</v>
      </c>
      <c r="BM205" s="59" t="str">
        <f>IFERROR(VLOOKUP(BL205,'Paid Invoices'!$F$6:$I$381,3,FALSE),"")</f>
        <v/>
      </c>
      <c r="BN205" s="59" t="str">
        <f>IFERROR(VLOOKUP(BL205,'Open Invoices'!$D$1:$E$3000,2,FALSE),"")</f>
        <v/>
      </c>
      <c r="BO205" s="59" t="str">
        <f>IFERROR(VLOOKUP($E205,'Dec 2015'!$D$1:$Z$300,22,FALSE),"-")</f>
        <v>-</v>
      </c>
      <c r="BP205" s="59" t="str">
        <f>IFERROR(VLOOKUP($E205,'Dec 2015'!$D$1:$Z$300,4,FALSE),"-")</f>
        <v>-</v>
      </c>
      <c r="BQ205" s="59" t="str">
        <f>IFERROR(VLOOKUP(BP205,'Paid Invoices'!$F$6:$I$381,3,FALSE),"")</f>
        <v/>
      </c>
      <c r="BR205" s="59" t="str">
        <f>IFERROR(VLOOKUP(BP205,'Open Invoices'!$D$1:$E$3000,2,FALSE),"")</f>
        <v/>
      </c>
      <c r="BS205" s="59">
        <f>IFERROR(VLOOKUP($E205,'Nov 2015'!$D$1:$Z$300,22,FALSE),"-")</f>
        <v>0.2</v>
      </c>
      <c r="BT205" s="59" t="str">
        <f>IFERROR(VLOOKUP($E205,'Nov 2015'!$D$1:$Z$300,4,FALSE),"-")</f>
        <v>WAY2001K5AZ</v>
      </c>
      <c r="BU205" s="59" t="str">
        <f>IFERROR(VLOOKUP(BT205,'Paid Invoices'!$F$6:$I$381,3,FALSE),"")</f>
        <v/>
      </c>
      <c r="BV205" s="59" t="str">
        <f>IFERROR(VLOOKUP(BT205,'Open Invoices'!$D$1:$E$3000,2,FALSE),"")</f>
        <v/>
      </c>
      <c r="BW205" s="59">
        <f>IFERROR(VLOOKUP($E205,'Oct 2015'!$D$1:$Z$300,22,FALSE),"-")</f>
        <v>0.05</v>
      </c>
      <c r="BX205" s="59" t="str">
        <f>IFERROR(VLOOKUP($E205,'Oct 2015'!$D$1:$Z$300,4,FALSE),"-")</f>
        <v>WAY2001J5BB</v>
      </c>
      <c r="BY205" s="59" t="str">
        <f>IFERROR(VLOOKUP(BX205,'Paid Invoices'!$F$6:$I$381,3,FALSE),"")</f>
        <v/>
      </c>
      <c r="BZ205" s="59" t="str">
        <f>IFERROR(VLOOKUP(BX205,'Open Invoices'!$D$1:$E$3000,2,FALSE),"")</f>
        <v/>
      </c>
      <c r="CA205" s="59" t="str">
        <f>IFERROR(VLOOKUP($E205,'Sep 2015'!$D$1:$Z$300,22,FALSE),"-")</f>
        <v>-</v>
      </c>
      <c r="CB205" s="59" t="str">
        <f>IFERROR(VLOOKUP($E205,'Sep 2015'!$D$1:$Z$300,4,FALSE),"-")</f>
        <v>-</v>
      </c>
      <c r="CC205" s="59" t="str">
        <f>IFERROR(VLOOKUP(CB205,'Paid Invoices'!$F$6:$I$381,3,FALSE),"")</f>
        <v/>
      </c>
      <c r="CD205" s="59" t="str">
        <f>IFERROR(VLOOKUP(CB205,'Open Invoices'!$D$1:$E$3000,2,FALSE),"")</f>
        <v/>
      </c>
      <c r="CE205" s="52"/>
      <c r="CF205" s="52" t="s">
        <v>2115</v>
      </c>
      <c r="CG205" s="49" t="str">
        <f>IFERROR(IFERROR(VLOOKUP($E205,'Asset Group  All Assets'!$B$1:$C$500,2,FALSE),(VLOOKUP($E205,'Missing-WSU-POs'!$B$1:$D$500,3,FALSE))),"?")</f>
        <v>P0772275</v>
      </c>
      <c r="CH205" s="31" t="str">
        <f t="shared" si="16"/>
        <v>P0772275</v>
      </c>
      <c r="CI205" s="31" t="str">
        <f t="shared" si="15"/>
        <v/>
      </c>
      <c r="CJ205" s="29" t="str">
        <f>IFERROR(IF(VLOOKUP($E205,'Org July 2016 '!$D$1:$Z$500,3,FALSE)=G205,"-","Wrong PO"),"new")</f>
        <v>Wrong PO</v>
      </c>
      <c r="CK205" s="32">
        <f>IF(CJ205="wrong PO",(VLOOKUP($E205,'Org July 2016 '!$D$1:$Z$500,3,FALSE)),"")</f>
        <v>0</v>
      </c>
      <c r="CL205" s="29" t="str">
        <f>IFERROR(IF(VLOOKUP($E205,'Org June 2016 '!$D$1:$Z$500,3,FALSE)=G205,"-","Wrong PO"),"new")</f>
        <v>Wrong PO</v>
      </c>
      <c r="CM205" s="32">
        <f>IF(CL205="wrong PO",(VLOOKUP($E205,'Org June 2016 '!$D$1:$Z$500,3,FALSE)),"")</f>
        <v>0</v>
      </c>
      <c r="CN205" s="29" t="str">
        <f>IFERROR(IF(VLOOKUP($E205,'May 2016'!D204:Z703,3,FALSE)=G205,"-","Wrong PO"),"new")</f>
        <v>new</v>
      </c>
      <c r="CO205" s="32" t="str">
        <f>IF(CN205="wrong PO",(VLOOKUP($E205,'May 2016'!D204:Z703,3,FALSE)),"")</f>
        <v/>
      </c>
      <c r="CP205" s="29" t="str">
        <f>IFERROR(IF(VLOOKUP($E205,'Apr 2016'!$D$1:$Z$500,3,FALSE)=G205,"-","Wrong PO"),"new")</f>
        <v>-</v>
      </c>
      <c r="CQ205" s="32" t="str">
        <f>IF(CP205="wrong PO",(VLOOKUP($E205,'Apr 2016'!$D$1:$Z$500,3,FALSE)),"")</f>
        <v/>
      </c>
      <c r="CR205" s="32" t="str">
        <f>IFERROR(IF(VLOOKUP($E205,'Mar 2016'!$D$1:$Z$500,3,FALSE)=G205,"-","Wrong PO"),"new")</f>
        <v>-</v>
      </c>
      <c r="CS205" s="32" t="str">
        <f>IF(CP205="wrong PO",(VLOOKUP($E205,'Mar 2016'!$D$1:$Z$500,3,FALSE)),"")</f>
        <v/>
      </c>
      <c r="CT205" s="32" t="str">
        <f>IFERROR(IF(VLOOKUP($E205,'Feb 2016'!$D$1:$Z$500,3,FALSE)=G205,"-","Wrong PO"),"new")</f>
        <v>-</v>
      </c>
      <c r="CU205" s="32" t="str">
        <f>IF(CP205="wrong PO",(VLOOKUP($E205,'Feb 2016'!$D$1:$Z$500,3,FALSE)),"")</f>
        <v/>
      </c>
      <c r="CV205" s="29" t="str">
        <f>IFERROR(IF(VLOOKUP($E205,'Jan 2016'!$D$1:$Z$500,3,FALSE)=G205,"-","Wrong PO"),"new")</f>
        <v>-</v>
      </c>
      <c r="CW205" s="32" t="str">
        <f>IF(CV205="wrong PO",(VLOOKUP($E205,'Jan 2016'!$D$1:$Z$500,3,FALSE)),"")</f>
        <v/>
      </c>
      <c r="CX205" s="29" t="str">
        <f>IFERROR(IF(VLOOKUP($E205,'Dec 2015'!$D$1:$Z$500,3,FALSE)=G205,"-","Wrong PO"),"new")</f>
        <v>new</v>
      </c>
      <c r="CY205" s="32" t="str">
        <f>IF(CX205="wrong PO",(VLOOKUP($E205,'Dec 2015'!$D$1:$Z$500,3,FALSE)),"")</f>
        <v/>
      </c>
      <c r="CZ205" s="29" t="str">
        <f>IFERROR(IF(VLOOKUP($E205,'Nov 2015'!$D$1:$Z$500,3,FALSE)=G205,"-","Wrong PO"),"new")</f>
        <v>-</v>
      </c>
      <c r="DA205" s="32" t="str">
        <f>IF(CZ205="wrong PO",(VLOOKUP($E205,'Nov 2015'!$D$1:$Z$500,3,FALSE)),"")</f>
        <v/>
      </c>
      <c r="DB205" s="29" t="str">
        <f>IFERROR(IF(VLOOKUP($E205,'Oct 2015'!$D$1:$Z$500,3,FALSE)=G205,"-","Wrong PO"),"new")</f>
        <v>-</v>
      </c>
      <c r="DC205" s="32" t="str">
        <f>IF(DB205="wrong PO",(VLOOKUP($E205,'Oct 2015'!$D$1:$Z$500,3,FALSE)),"")</f>
        <v/>
      </c>
      <c r="DD205" s="29" t="str">
        <f>IFERROR(IF(VLOOKUP($E205,'Sep 2015'!$D$1:$Z$500,3,FALSE)=G205,"-","Wrong PO"),"new")</f>
        <v>new</v>
      </c>
      <c r="DE205" s="32" t="str">
        <f>IF(DD205="wrong PO",(VLOOKUP($E205,'Sep 2015'!$D$1:$Z$500,3,FALSE)),"")</f>
        <v/>
      </c>
    </row>
    <row r="206" spans="1:109">
      <c r="A206" s="115">
        <v>205</v>
      </c>
      <c r="B206" s="2" t="s">
        <v>841</v>
      </c>
      <c r="C206" s="2" t="s">
        <v>510</v>
      </c>
      <c r="D206" s="2" t="s">
        <v>48</v>
      </c>
      <c r="E206" s="2" t="s">
        <v>160</v>
      </c>
      <c r="F206" s="2" t="s">
        <v>427</v>
      </c>
      <c r="G206" s="21" t="s">
        <v>105</v>
      </c>
      <c r="H206" s="21" t="str">
        <f>IFERROR(VLOOKUP($E206,'Wayne Master'!$B$1:$C$315,2,FALSE),"not on master")</f>
        <v>P0772275</v>
      </c>
      <c r="I206" s="11" t="s">
        <v>2055</v>
      </c>
      <c r="J206" s="3">
        <v>42257</v>
      </c>
      <c r="K206" s="2" t="s">
        <v>39</v>
      </c>
      <c r="L206" s="2" t="s">
        <v>429</v>
      </c>
      <c r="M206" s="2" t="s">
        <v>30</v>
      </c>
      <c r="N206" s="2" t="s">
        <v>31</v>
      </c>
      <c r="O206" s="2" t="s">
        <v>32</v>
      </c>
      <c r="P206" s="4">
        <v>3753</v>
      </c>
      <c r="Q206" s="4">
        <v>4481</v>
      </c>
      <c r="R206" s="4">
        <v>728</v>
      </c>
      <c r="S206" s="5">
        <v>12.3</v>
      </c>
      <c r="T206" s="4">
        <v>0</v>
      </c>
      <c r="U206" s="4">
        <v>0</v>
      </c>
      <c r="V206" s="4">
        <v>0</v>
      </c>
      <c r="W206" s="5">
        <v>0</v>
      </c>
      <c r="X206" s="5">
        <v>0</v>
      </c>
      <c r="Y206" s="14">
        <v>12.3</v>
      </c>
      <c r="Z206" s="14">
        <v>0</v>
      </c>
      <c r="AA206" s="14">
        <v>12.3</v>
      </c>
      <c r="AB206" s="4">
        <v>24580</v>
      </c>
      <c r="AC206" s="55"/>
      <c r="AD206" s="59">
        <f t="shared" si="17"/>
        <v>75.55</v>
      </c>
      <c r="AE206" s="59">
        <f t="shared" si="18"/>
        <v>75.728899999999996</v>
      </c>
      <c r="AF206" s="102">
        <f>IFERROR(IFERROR(VLOOKUP($G206,'FPO034'!$J$9:$Q$196,7,FALSE),(VLOOKUP($H206,'FPO034'!$J$9:$Q$196,7,FALSE))),"No PO")</f>
        <v>44529.24</v>
      </c>
      <c r="AG206" s="102">
        <f>IFERROR(IFERROR(VLOOKUP($G206,'FPO034'!$J$9:$Q$196,8,FALSE),(VLOOKUP($H206,'FPO034'!$J$9:$Q$196,8,FALSE))),"No PO")</f>
        <v>0</v>
      </c>
      <c r="AH206" s="102" t="str">
        <f t="shared" si="19"/>
        <v>--</v>
      </c>
      <c r="AI206" s="59">
        <f>IFERROR(VLOOKUP($E206,'Rev2 Aug 16'!$D$1:$Z$300,22,FALSE),"-")</f>
        <v>12.3</v>
      </c>
      <c r="AJ206" s="59" t="str">
        <f>IFERROR(VLOOKUP($E206,'Rev2 Aug 16'!$D$1:$Z$300,5,FALSE),"-")</f>
        <v>WAY2001H6BE</v>
      </c>
      <c r="AK206" s="59" t="str">
        <f>IFERROR(VLOOKUP(AJ206,'Paid Invoices'!$F$6:$I$381,3,FALSE),"")</f>
        <v/>
      </c>
      <c r="AL206" s="59" t="str">
        <f>IFERROR(VLOOKUP(AJ206,'Open Invoices'!$D$1:$E$3000,2,FALSE),"")</f>
        <v/>
      </c>
      <c r="AM206" s="59">
        <f>IFERROR(VLOOKUP($E206,'Rev2 July 16'!$D$1:$Z$300,22,FALSE),"-")</f>
        <v>3.24</v>
      </c>
      <c r="AN206" s="59" t="str">
        <f>IFERROR(VLOOKUP($E206,'Rev2 July 16'!$D$1:$Z$300,5,FALSE),"-")</f>
        <v>WAY2001G6BG</v>
      </c>
      <c r="AO206" s="59" t="str">
        <f>IFERROR(VLOOKUP(AN206,'Paid Invoices'!$F$6:$I$381,3,FALSE),"")</f>
        <v/>
      </c>
      <c r="AP206" s="59" t="str">
        <f>IFERROR(VLOOKUP(AN206,'Open Invoices'!$D$1:$E$3000,2,FALSE),"")</f>
        <v/>
      </c>
      <c r="AQ206" s="59">
        <f>IFERROR(VLOOKUP($E206,'Rev June 16'!$D$1:$Z$300,22,FALSE),"-")</f>
        <v>6.15</v>
      </c>
      <c r="AR206" s="59" t="str">
        <f>IFERROR(VLOOKUP($E206,'Rev June 16'!$D$1:$Z$300,4,FALSE),"-")</f>
        <v>WAY2001F6BE</v>
      </c>
      <c r="AS206" s="59" t="str">
        <f>IFERROR(VLOOKUP(AR206,'Paid Invoices'!$F$6:$I$381,3,FALSE),"")</f>
        <v/>
      </c>
      <c r="AT206" s="59" t="str">
        <f>IFERROR(VLOOKUP(AR206,'Open Invoices'!$D$1:$E$3000,2,FALSE),"")</f>
        <v/>
      </c>
      <c r="AU206" s="59">
        <f>IFERROR(VLOOKUP($E206,'May 2016'!$D$1:$Z$300,22,FALSE),"-")</f>
        <v>21.38</v>
      </c>
      <c r="AV206" s="59" t="str">
        <f>IFERROR(VLOOKUP($E206,'May 2016'!$D$1:$Z$300,4,FALSE),"-")</f>
        <v>WAY2001E6BD</v>
      </c>
      <c r="AW206" s="59" t="str">
        <f>IFERROR(VLOOKUP(AV206,'Paid Invoices'!$F$6:$I$381,3,FALSE),"")</f>
        <v/>
      </c>
      <c r="AX206" s="59" t="str">
        <f>IFERROR(VLOOKUP(AV206,'Open Invoices'!$D$1:$E$3000,2,FALSE),"")</f>
        <v/>
      </c>
      <c r="AY206" s="59">
        <f>IFERROR(VLOOKUP($E206,'Apr 2016'!$D$1:$Z$300,22,FALSE),"-")</f>
        <v>23.96</v>
      </c>
      <c r="AZ206" s="59" t="str">
        <f>IFERROR(VLOOKUP($E206,'Apr 2016'!$D$1:$Z$300,4,FALSE),"-")</f>
        <v>WAY2001D6BC</v>
      </c>
      <c r="BA206" s="59" t="str">
        <f>IFERROR(VLOOKUP(AZ206,'Paid Invoices'!$F$6:$I$381,3,FALSE),"")</f>
        <v/>
      </c>
      <c r="BB206" s="59" t="str">
        <f>IFERROR(VLOOKUP(AZ206,'Open Invoices'!$D$1:$E$3000,2,FALSE),"")</f>
        <v/>
      </c>
      <c r="BC206" s="59">
        <f>IFERROR(VLOOKUP($E206,'Mar 2016'!$D$1:$Z$300,22,FALSE),"-")</f>
        <v>1.1000000000000001</v>
      </c>
      <c r="BD206" s="59" t="str">
        <f>IFERROR(VLOOKUP($E206,'Mar 2016'!$D$1:$Z$300,4,FALSE),"-")</f>
        <v>WAY2001C6AX</v>
      </c>
      <c r="BE206" s="59" t="str">
        <f>IFERROR(VLOOKUP(BD206,'Paid Invoices'!$F$6:$I$381,3,FALSE),"")</f>
        <v/>
      </c>
      <c r="BF206" s="59" t="str">
        <f>IFERROR(VLOOKUP(BD206,'Open Invoices'!$D$1:$E$3000,2,FALSE),"")</f>
        <v/>
      </c>
      <c r="BG206" s="59">
        <f>IFERROR(VLOOKUP($E206,'Feb 2016'!$D$1:$Z$300,22,FALSE),"-")</f>
        <v>1.89</v>
      </c>
      <c r="BH206" s="59" t="str">
        <f>IFERROR(VLOOKUP($E206,'Feb 2016'!$D$1:$Z$300,4,FALSE),"-")</f>
        <v>WAY2001B6AQ</v>
      </c>
      <c r="BI206" s="59" t="str">
        <f>IFERROR(VLOOKUP(BH206,'Paid Invoices'!$F$6:$I$381,3,FALSE),"")</f>
        <v/>
      </c>
      <c r="BJ206" s="59" t="str">
        <f>IFERROR(VLOOKUP(BH206,'Open Invoices'!$D$1:$E$3000,2,FALSE),"")</f>
        <v/>
      </c>
      <c r="BK206" s="59">
        <f>IFERROR(VLOOKUP($E206,'Jan 2016'!$D$1:$Z$300,22,FALSE),"-")</f>
        <v>2.0299999999999998</v>
      </c>
      <c r="BL206" s="59" t="str">
        <f>IFERROR(VLOOKUP($E206,'Jan 2016'!$D$1:$Z$300,4,FALSE),"-")</f>
        <v>WAY2001A6BC</v>
      </c>
      <c r="BM206" s="59" t="str">
        <f>IFERROR(VLOOKUP(BL206,'Paid Invoices'!$F$6:$I$381,3,FALSE),"")</f>
        <v/>
      </c>
      <c r="BN206" s="59" t="str">
        <f>IFERROR(VLOOKUP(BL206,'Open Invoices'!$D$1:$E$3000,2,FALSE),"")</f>
        <v/>
      </c>
      <c r="BO206" s="59">
        <f>IFERROR(VLOOKUP($E206,'Dec 2015'!$D$1:$Z$300,22,FALSE),"-")</f>
        <v>2.54</v>
      </c>
      <c r="BP206" s="59" t="str">
        <f>IFERROR(VLOOKUP($E206,'Dec 2015'!$D$1:$Z$300,4,FALSE),"-")</f>
        <v>WAY2001L5AB</v>
      </c>
      <c r="BQ206" s="59" t="str">
        <f>IFERROR(VLOOKUP(BP206,'Paid Invoices'!$F$6:$I$381,3,FALSE),"")</f>
        <v/>
      </c>
      <c r="BR206" s="59" t="str">
        <f>IFERROR(VLOOKUP(BP206,'Open Invoices'!$D$1:$E$3000,2,FALSE),"")</f>
        <v/>
      </c>
      <c r="BS206" s="59">
        <f>IFERROR(VLOOKUP($E206,'Nov 2015'!$D$1:$Z$300,22,FALSE),"-")</f>
        <v>0.96</v>
      </c>
      <c r="BT206" s="59" t="str">
        <f>IFERROR(VLOOKUP($E206,'Nov 2015'!$D$1:$Z$300,4,FALSE),"-")</f>
        <v>WAY2001K5AZ</v>
      </c>
      <c r="BU206" s="59" t="str">
        <f>IFERROR(VLOOKUP(BT206,'Paid Invoices'!$F$6:$I$381,3,FALSE),"")</f>
        <v/>
      </c>
      <c r="BV206" s="59" t="str">
        <f>IFERROR(VLOOKUP(BT206,'Open Invoices'!$D$1:$E$3000,2,FALSE),"")</f>
        <v/>
      </c>
      <c r="BW206" s="59" t="str">
        <f>IFERROR(VLOOKUP($E206,'Oct 2015'!$D$1:$Z$300,22,FALSE),"-")</f>
        <v>-</v>
      </c>
      <c r="BX206" s="59" t="str">
        <f>IFERROR(VLOOKUP($E206,'Oct 2015'!$D$1:$Z$300,4,FALSE),"-")</f>
        <v>-</v>
      </c>
      <c r="BY206" s="59" t="str">
        <f>IFERROR(VLOOKUP(BX206,'Paid Invoices'!$F$6:$I$381,3,FALSE),"")</f>
        <v/>
      </c>
      <c r="BZ206" s="59" t="str">
        <f>IFERROR(VLOOKUP(BX206,'Open Invoices'!$D$1:$E$3000,2,FALSE),"")</f>
        <v/>
      </c>
      <c r="CA206" s="59" t="str">
        <f>IFERROR(VLOOKUP($E206,'Sep 2015'!$D$1:$Z$300,22,FALSE),"-")</f>
        <v>-</v>
      </c>
      <c r="CB206" s="59" t="str">
        <f>IFERROR(VLOOKUP($E206,'Sep 2015'!$D$1:$Z$300,4,FALSE),"-")</f>
        <v>-</v>
      </c>
      <c r="CC206" s="59" t="str">
        <f>IFERROR(VLOOKUP(CB206,'Paid Invoices'!$F$6:$I$381,3,FALSE),"")</f>
        <v/>
      </c>
      <c r="CD206" s="59" t="str">
        <f>IFERROR(VLOOKUP(CB206,'Open Invoices'!$D$1:$E$3000,2,FALSE),"")</f>
        <v/>
      </c>
      <c r="CE206" s="52"/>
      <c r="CF206" s="52" t="s">
        <v>2115</v>
      </c>
      <c r="CG206" s="49" t="str">
        <f>IFERROR(IFERROR(VLOOKUP($E206,'Asset Group  All Assets'!$B$1:$C$500,2,FALSE),(VLOOKUP($E206,'Missing-WSU-POs'!$B$1:$D$500,3,FALSE))),"?")</f>
        <v>P0772275</v>
      </c>
      <c r="CH206" s="31" t="str">
        <f t="shared" si="16"/>
        <v>P0772275</v>
      </c>
      <c r="CI206" s="31" t="str">
        <f t="shared" si="15"/>
        <v/>
      </c>
      <c r="CJ206" s="29" t="str">
        <f>IFERROR(IF(VLOOKUP($E206,'Org July 2016 '!$D$1:$Z$500,3,FALSE)=G206,"-","Wrong PO"),"new")</f>
        <v>Wrong PO</v>
      </c>
      <c r="CK206" s="32">
        <f>IF(CJ206="wrong PO",(VLOOKUP($E206,'Org July 2016 '!$D$1:$Z$500,3,FALSE)),"")</f>
        <v>0</v>
      </c>
      <c r="CL206" s="29" t="str">
        <f>IFERROR(IF(VLOOKUP($E206,'Org June 2016 '!$D$1:$Z$500,3,FALSE)=G206,"-","Wrong PO"),"new")</f>
        <v>Wrong PO</v>
      </c>
      <c r="CM206" s="32">
        <f>IF(CL206="wrong PO",(VLOOKUP($E206,'Org June 2016 '!$D$1:$Z$500,3,FALSE)),"")</f>
        <v>0</v>
      </c>
      <c r="CN206" s="29" t="str">
        <f>IFERROR(IF(VLOOKUP($E206,'May 2016'!D205:Z704,3,FALSE)=G206,"-","Wrong PO"),"new")</f>
        <v>new</v>
      </c>
      <c r="CO206" s="32" t="str">
        <f>IF(CN206="wrong PO",(VLOOKUP($E206,'May 2016'!D205:Z704,3,FALSE)),"")</f>
        <v/>
      </c>
      <c r="CP206" s="29" t="str">
        <f>IFERROR(IF(VLOOKUP($E206,'Apr 2016'!$D$1:$Z$500,3,FALSE)=G206,"-","Wrong PO"),"new")</f>
        <v>-</v>
      </c>
      <c r="CQ206" s="32" t="str">
        <f>IF(CP206="wrong PO",(VLOOKUP($E206,'Apr 2016'!$D$1:$Z$500,3,FALSE)),"")</f>
        <v/>
      </c>
      <c r="CR206" s="32" t="str">
        <f>IFERROR(IF(VLOOKUP($E206,'Mar 2016'!$D$1:$Z$500,3,FALSE)=G206,"-","Wrong PO"),"new")</f>
        <v>-</v>
      </c>
      <c r="CS206" s="32" t="str">
        <f>IF(CP206="wrong PO",(VLOOKUP($E206,'Mar 2016'!$D$1:$Z$500,3,FALSE)),"")</f>
        <v/>
      </c>
      <c r="CT206" s="32" t="str">
        <f>IFERROR(IF(VLOOKUP($E206,'Feb 2016'!$D$1:$Z$500,3,FALSE)=G206,"-","Wrong PO"),"new")</f>
        <v>-</v>
      </c>
      <c r="CU206" s="32" t="str">
        <f>IF(CP206="wrong PO",(VLOOKUP($E206,'Feb 2016'!$D$1:$Z$500,3,FALSE)),"")</f>
        <v/>
      </c>
      <c r="CV206" s="29" t="str">
        <f>IFERROR(IF(VLOOKUP($E206,'Jan 2016'!$D$1:$Z$500,3,FALSE)=G206,"-","Wrong PO"),"new")</f>
        <v>-</v>
      </c>
      <c r="CW206" s="32" t="str">
        <f>IF(CV206="wrong PO",(VLOOKUP($E206,'Jan 2016'!$D$1:$Z$500,3,FALSE)),"")</f>
        <v/>
      </c>
      <c r="CX206" s="29" t="str">
        <f>IFERROR(IF(VLOOKUP($E206,'Dec 2015'!$D$1:$Z$500,3,FALSE)=G206,"-","Wrong PO"),"new")</f>
        <v>-</v>
      </c>
      <c r="CY206" s="32" t="str">
        <f>IF(CX206="wrong PO",(VLOOKUP($E206,'Dec 2015'!$D$1:$Z$500,3,FALSE)),"")</f>
        <v/>
      </c>
      <c r="CZ206" s="29" t="str">
        <f>IFERROR(IF(VLOOKUP($E206,'Nov 2015'!$D$1:$Z$500,3,FALSE)=G206,"-","Wrong PO"),"new")</f>
        <v>-</v>
      </c>
      <c r="DA206" s="32" t="str">
        <f>IF(CZ206="wrong PO",(VLOOKUP($E206,'Nov 2015'!$D$1:$Z$500,3,FALSE)),"")</f>
        <v/>
      </c>
      <c r="DB206" s="29" t="str">
        <f>IFERROR(IF(VLOOKUP($E206,'Oct 2015'!$D$1:$Z$500,3,FALSE)=G206,"-","Wrong PO"),"new")</f>
        <v>new</v>
      </c>
      <c r="DC206" s="32" t="str">
        <f>IF(DB206="wrong PO",(VLOOKUP($E206,'Oct 2015'!$D$1:$Z$500,3,FALSE)),"")</f>
        <v/>
      </c>
      <c r="DD206" s="29" t="str">
        <f>IFERROR(IF(VLOOKUP($E206,'Sep 2015'!$D$1:$Z$500,3,FALSE)=G206,"-","Wrong PO"),"new")</f>
        <v>new</v>
      </c>
      <c r="DE206" s="32" t="str">
        <f>IF(DD206="wrong PO",(VLOOKUP($E206,'Sep 2015'!$D$1:$Z$500,3,FALSE)),"")</f>
        <v/>
      </c>
    </row>
    <row r="207" spans="1:109">
      <c r="A207" s="115">
        <v>206</v>
      </c>
      <c r="B207" s="2" t="s">
        <v>841</v>
      </c>
      <c r="C207" s="2" t="s">
        <v>510</v>
      </c>
      <c r="D207" s="2" t="s">
        <v>48</v>
      </c>
      <c r="E207" s="2" t="s">
        <v>161</v>
      </c>
      <c r="F207" s="2" t="s">
        <v>27</v>
      </c>
      <c r="G207" s="21" t="s">
        <v>105</v>
      </c>
      <c r="H207" s="21" t="str">
        <f>IFERROR(VLOOKUP($E207,'Wayne Master'!$B$1:$C$315,2,FALSE),"not on master")</f>
        <v>P0772275</v>
      </c>
      <c r="I207" s="11" t="s">
        <v>2055</v>
      </c>
      <c r="J207" s="3">
        <v>42255</v>
      </c>
      <c r="K207" s="2" t="s">
        <v>39</v>
      </c>
      <c r="L207" s="2" t="s">
        <v>29</v>
      </c>
      <c r="M207" s="2" t="s">
        <v>30</v>
      </c>
      <c r="N207" s="2" t="s">
        <v>31</v>
      </c>
      <c r="O207" s="2" t="s">
        <v>32</v>
      </c>
      <c r="P207" s="4">
        <v>33</v>
      </c>
      <c r="Q207" s="4">
        <v>36</v>
      </c>
      <c r="R207" s="4">
        <v>3</v>
      </c>
      <c r="S207" s="5">
        <v>0.05</v>
      </c>
      <c r="T207" s="4">
        <v>1</v>
      </c>
      <c r="U207" s="4">
        <v>1</v>
      </c>
      <c r="V207" s="4">
        <v>0</v>
      </c>
      <c r="W207" s="5">
        <v>0</v>
      </c>
      <c r="X207" s="5">
        <v>0</v>
      </c>
      <c r="Y207" s="14">
        <v>0.05</v>
      </c>
      <c r="Z207" s="14">
        <v>0</v>
      </c>
      <c r="AA207" s="14">
        <v>0.05</v>
      </c>
      <c r="AB207" s="4">
        <v>24580</v>
      </c>
      <c r="AC207" s="55"/>
      <c r="AD207" s="59">
        <f t="shared" si="17"/>
        <v>0.57000000000000006</v>
      </c>
      <c r="AE207" s="59">
        <f t="shared" si="18"/>
        <v>0.66819999999999991</v>
      </c>
      <c r="AF207" s="102">
        <f>IFERROR(IFERROR(VLOOKUP($G207,'FPO034'!$J$9:$Q$196,7,FALSE),(VLOOKUP($H207,'FPO034'!$J$9:$Q$196,7,FALSE))),"No PO")</f>
        <v>44529.24</v>
      </c>
      <c r="AG207" s="102">
        <f>IFERROR(IFERROR(VLOOKUP($G207,'FPO034'!$J$9:$Q$196,8,FALSE),(VLOOKUP($H207,'FPO034'!$J$9:$Q$196,8,FALSE))),"No PO")</f>
        <v>0</v>
      </c>
      <c r="AH207" s="102" t="str">
        <f t="shared" si="19"/>
        <v>--</v>
      </c>
      <c r="AI207" s="59">
        <f>IFERROR(VLOOKUP($E207,'Rev2 Aug 16'!$D$1:$Z$300,22,FALSE),"-")</f>
        <v>0.05</v>
      </c>
      <c r="AJ207" s="59" t="str">
        <f>IFERROR(VLOOKUP($E207,'Rev2 Aug 16'!$D$1:$Z$300,5,FALSE),"-")</f>
        <v>WAY2001H6BE</v>
      </c>
      <c r="AK207" s="59" t="str">
        <f>IFERROR(VLOOKUP(AJ207,'Paid Invoices'!$F$6:$I$381,3,FALSE),"")</f>
        <v/>
      </c>
      <c r="AL207" s="59" t="str">
        <f>IFERROR(VLOOKUP(AJ207,'Open Invoices'!$D$1:$E$3000,2,FALSE),"")</f>
        <v/>
      </c>
      <c r="AM207" s="59">
        <f>IFERROR(VLOOKUP($E207,'Rev2 July 16'!$D$1:$Z$300,22,FALSE),"-")</f>
        <v>0.1</v>
      </c>
      <c r="AN207" s="59" t="str">
        <f>IFERROR(VLOOKUP($E207,'Rev2 July 16'!$D$1:$Z$300,5,FALSE),"-")</f>
        <v>WAY2001G6BG</v>
      </c>
      <c r="AO207" s="59" t="str">
        <f>IFERROR(VLOOKUP(AN207,'Paid Invoices'!$F$6:$I$381,3,FALSE),"")</f>
        <v/>
      </c>
      <c r="AP207" s="59" t="str">
        <f>IFERROR(VLOOKUP(AN207,'Open Invoices'!$D$1:$E$3000,2,FALSE),"")</f>
        <v/>
      </c>
      <c r="AQ207" s="59">
        <f>IFERROR(VLOOKUP($E207,'Rev June 16'!$D$1:$Z$300,22,FALSE),"-")</f>
        <v>0</v>
      </c>
      <c r="AR207" s="59" t="str">
        <f>IFERROR(VLOOKUP($E207,'Rev June 16'!$D$1:$Z$300,4,FALSE),"-")</f>
        <v>WAY2001F6BE</v>
      </c>
      <c r="AS207" s="59" t="str">
        <f>IFERROR(VLOOKUP(AR207,'Paid Invoices'!$F$6:$I$381,3,FALSE),"")</f>
        <v/>
      </c>
      <c r="AT207" s="59" t="str">
        <f>IFERROR(VLOOKUP(AR207,'Open Invoices'!$D$1:$E$3000,2,FALSE),"")</f>
        <v/>
      </c>
      <c r="AU207" s="59" t="str">
        <f>IFERROR(VLOOKUP($E207,'May 2016'!$D$1:$Z$300,22,FALSE),"-")</f>
        <v>-</v>
      </c>
      <c r="AV207" s="59" t="str">
        <f>IFERROR(VLOOKUP($E207,'May 2016'!$D$1:$Z$300,4,FALSE),"-")</f>
        <v>-</v>
      </c>
      <c r="AW207" s="59" t="str">
        <f>IFERROR(VLOOKUP(AV207,'Paid Invoices'!$F$6:$I$381,3,FALSE),"")</f>
        <v/>
      </c>
      <c r="AX207" s="59" t="str">
        <f>IFERROR(VLOOKUP(AV207,'Open Invoices'!$D$1:$E$3000,2,FALSE),"")</f>
        <v/>
      </c>
      <c r="AY207" s="59">
        <f>IFERROR(VLOOKUP($E207,'Apr 2016'!$D$1:$Z$300,22,FALSE),"-")</f>
        <v>7.0000000000000007E-2</v>
      </c>
      <c r="AZ207" s="59" t="str">
        <f>IFERROR(VLOOKUP($E207,'Apr 2016'!$D$1:$Z$300,4,FALSE),"-")</f>
        <v>WAY2001D6BC</v>
      </c>
      <c r="BA207" s="59" t="str">
        <f>IFERROR(VLOOKUP(AZ207,'Paid Invoices'!$F$6:$I$381,3,FALSE),"")</f>
        <v/>
      </c>
      <c r="BB207" s="59" t="str">
        <f>IFERROR(VLOOKUP(AZ207,'Open Invoices'!$D$1:$E$3000,2,FALSE),"")</f>
        <v/>
      </c>
      <c r="BC207" s="59">
        <f>IFERROR(VLOOKUP($E207,'Mar 2016'!$D$1:$Z$300,22,FALSE),"-")</f>
        <v>0</v>
      </c>
      <c r="BD207" s="59" t="str">
        <f>IFERROR(VLOOKUP($E207,'Mar 2016'!$D$1:$Z$300,4,FALSE),"-")</f>
        <v>WAY2001C6AX</v>
      </c>
      <c r="BE207" s="59" t="str">
        <f>IFERROR(VLOOKUP(BD207,'Paid Invoices'!$F$6:$I$381,3,FALSE),"")</f>
        <v/>
      </c>
      <c r="BF207" s="59" t="str">
        <f>IFERROR(VLOOKUP(BD207,'Open Invoices'!$D$1:$E$3000,2,FALSE),"")</f>
        <v/>
      </c>
      <c r="BG207" s="59">
        <f>IFERROR(VLOOKUP($E207,'Feb 2016'!$D$1:$Z$300,22,FALSE),"-")</f>
        <v>0.02</v>
      </c>
      <c r="BH207" s="59" t="str">
        <f>IFERROR(VLOOKUP($E207,'Feb 2016'!$D$1:$Z$300,4,FALSE),"-")</f>
        <v>WAY2001B6AQ</v>
      </c>
      <c r="BI207" s="59" t="str">
        <f>IFERROR(VLOOKUP(BH207,'Paid Invoices'!$F$6:$I$381,3,FALSE),"")</f>
        <v/>
      </c>
      <c r="BJ207" s="59" t="str">
        <f>IFERROR(VLOOKUP(BH207,'Open Invoices'!$D$1:$E$3000,2,FALSE),"")</f>
        <v/>
      </c>
      <c r="BK207" s="59">
        <f>IFERROR(VLOOKUP($E207,'Jan 2016'!$D$1:$Z$300,22,FALSE),"-")</f>
        <v>0.03</v>
      </c>
      <c r="BL207" s="59" t="str">
        <f>IFERROR(VLOOKUP($E207,'Jan 2016'!$D$1:$Z$300,4,FALSE),"-")</f>
        <v>WAY2001A6BC</v>
      </c>
      <c r="BM207" s="59" t="str">
        <f>IFERROR(VLOOKUP(BL207,'Paid Invoices'!$F$6:$I$381,3,FALSE),"")</f>
        <v/>
      </c>
      <c r="BN207" s="59" t="str">
        <f>IFERROR(VLOOKUP(BL207,'Open Invoices'!$D$1:$E$3000,2,FALSE),"")</f>
        <v/>
      </c>
      <c r="BO207" s="59" t="str">
        <f>IFERROR(VLOOKUP($E207,'Dec 2015'!$D$1:$Z$300,22,FALSE),"-")</f>
        <v>-</v>
      </c>
      <c r="BP207" s="59" t="str">
        <f>IFERROR(VLOOKUP($E207,'Dec 2015'!$D$1:$Z$300,4,FALSE),"-")</f>
        <v>-</v>
      </c>
      <c r="BQ207" s="59" t="str">
        <f>IFERROR(VLOOKUP(BP207,'Paid Invoices'!$F$6:$I$381,3,FALSE),"")</f>
        <v/>
      </c>
      <c r="BR207" s="59" t="str">
        <f>IFERROR(VLOOKUP(BP207,'Open Invoices'!$D$1:$E$3000,2,FALSE),"")</f>
        <v/>
      </c>
      <c r="BS207" s="59">
        <f>IFERROR(VLOOKUP($E207,'Nov 2015'!$D$1:$Z$300,22,FALSE),"-")</f>
        <v>0.25</v>
      </c>
      <c r="BT207" s="59" t="str">
        <f>IFERROR(VLOOKUP($E207,'Nov 2015'!$D$1:$Z$300,4,FALSE),"-")</f>
        <v>WAY2001K5AZ</v>
      </c>
      <c r="BU207" s="59" t="str">
        <f>IFERROR(VLOOKUP(BT207,'Paid Invoices'!$F$6:$I$381,3,FALSE),"")</f>
        <v/>
      </c>
      <c r="BV207" s="59" t="str">
        <f>IFERROR(VLOOKUP(BT207,'Open Invoices'!$D$1:$E$3000,2,FALSE),"")</f>
        <v/>
      </c>
      <c r="BW207" s="59">
        <f>IFERROR(VLOOKUP($E207,'Oct 2015'!$D$1:$Z$300,22,FALSE),"-")</f>
        <v>0.05</v>
      </c>
      <c r="BX207" s="59" t="str">
        <f>IFERROR(VLOOKUP($E207,'Oct 2015'!$D$1:$Z$300,4,FALSE),"-")</f>
        <v>WAY2001J5BB</v>
      </c>
      <c r="BY207" s="59" t="str">
        <f>IFERROR(VLOOKUP(BX207,'Paid Invoices'!$F$6:$I$381,3,FALSE),"")</f>
        <v/>
      </c>
      <c r="BZ207" s="59" t="str">
        <f>IFERROR(VLOOKUP(BX207,'Open Invoices'!$D$1:$E$3000,2,FALSE),"")</f>
        <v/>
      </c>
      <c r="CA207" s="59" t="str">
        <f>IFERROR(VLOOKUP($E207,'Sep 2015'!$D$1:$Z$300,22,FALSE),"-")</f>
        <v>-</v>
      </c>
      <c r="CB207" s="59" t="str">
        <f>IFERROR(VLOOKUP($E207,'Sep 2015'!$D$1:$Z$300,4,FALSE),"-")</f>
        <v>-</v>
      </c>
      <c r="CC207" s="59" t="str">
        <f>IFERROR(VLOOKUP(CB207,'Paid Invoices'!$F$6:$I$381,3,FALSE),"")</f>
        <v/>
      </c>
      <c r="CD207" s="59" t="str">
        <f>IFERROR(VLOOKUP(CB207,'Open Invoices'!$D$1:$E$3000,2,FALSE),"")</f>
        <v/>
      </c>
      <c r="CE207" s="52"/>
      <c r="CF207" s="52" t="s">
        <v>2115</v>
      </c>
      <c r="CG207" s="49" t="str">
        <f>IFERROR(IFERROR(VLOOKUP($E207,'Asset Group  All Assets'!$B$1:$C$500,2,FALSE),(VLOOKUP($E207,'Missing-WSU-POs'!$B$1:$D$500,3,FALSE))),"?")</f>
        <v>P0772275</v>
      </c>
      <c r="CH207" s="31" t="str">
        <f t="shared" si="16"/>
        <v>P0772275</v>
      </c>
      <c r="CI207" s="31" t="str">
        <f t="shared" si="15"/>
        <v/>
      </c>
      <c r="CJ207" s="29" t="str">
        <f>IFERROR(IF(VLOOKUP($E207,'Org July 2016 '!$D$1:$Z$500,3,FALSE)=G207,"-","Wrong PO"),"new")</f>
        <v>Wrong PO</v>
      </c>
      <c r="CK207" s="32">
        <f>IF(CJ207="wrong PO",(VLOOKUP($E207,'Org July 2016 '!$D$1:$Z$500,3,FALSE)),"")</f>
        <v>0</v>
      </c>
      <c r="CL207" s="29" t="str">
        <f>IFERROR(IF(VLOOKUP($E207,'Org June 2016 '!$D$1:$Z$500,3,FALSE)=G207,"-","Wrong PO"),"new")</f>
        <v>Wrong PO</v>
      </c>
      <c r="CM207" s="32">
        <f>IF(CL207="wrong PO",(VLOOKUP($E207,'Org June 2016 '!$D$1:$Z$500,3,FALSE)),"")</f>
        <v>0</v>
      </c>
      <c r="CN207" s="29" t="str">
        <f>IFERROR(IF(VLOOKUP($E207,'May 2016'!D206:Z705,3,FALSE)=G207,"-","Wrong PO"),"new")</f>
        <v>new</v>
      </c>
      <c r="CO207" s="32" t="str">
        <f>IF(CN207="wrong PO",(VLOOKUP($E207,'May 2016'!D206:Z705,3,FALSE)),"")</f>
        <v/>
      </c>
      <c r="CP207" s="29" t="str">
        <f>IFERROR(IF(VLOOKUP($E207,'Apr 2016'!$D$1:$Z$500,3,FALSE)=G207,"-","Wrong PO"),"new")</f>
        <v>-</v>
      </c>
      <c r="CQ207" s="32" t="str">
        <f>IF(CP207="wrong PO",(VLOOKUP($E207,'Apr 2016'!$D$1:$Z$500,3,FALSE)),"")</f>
        <v/>
      </c>
      <c r="CR207" s="32" t="str">
        <f>IFERROR(IF(VLOOKUP($E207,'Mar 2016'!$D$1:$Z$500,3,FALSE)=G207,"-","Wrong PO"),"new")</f>
        <v>-</v>
      </c>
      <c r="CS207" s="32" t="str">
        <f>IF(CP207="wrong PO",(VLOOKUP($E207,'Mar 2016'!$D$1:$Z$500,3,FALSE)),"")</f>
        <v/>
      </c>
      <c r="CT207" s="32" t="str">
        <f>IFERROR(IF(VLOOKUP($E207,'Feb 2016'!$D$1:$Z$500,3,FALSE)=G207,"-","Wrong PO"),"new")</f>
        <v>-</v>
      </c>
      <c r="CU207" s="32" t="str">
        <f>IF(CP207="wrong PO",(VLOOKUP($E207,'Feb 2016'!$D$1:$Z$500,3,FALSE)),"")</f>
        <v/>
      </c>
      <c r="CV207" s="29" t="str">
        <f>IFERROR(IF(VLOOKUP($E207,'Jan 2016'!$D$1:$Z$500,3,FALSE)=G207,"-","Wrong PO"),"new")</f>
        <v>-</v>
      </c>
      <c r="CW207" s="32" t="str">
        <f>IF(CV207="wrong PO",(VLOOKUP($E207,'Jan 2016'!$D$1:$Z$500,3,FALSE)),"")</f>
        <v/>
      </c>
      <c r="CX207" s="29" t="str">
        <f>IFERROR(IF(VLOOKUP($E207,'Dec 2015'!$D$1:$Z$500,3,FALSE)=G207,"-","Wrong PO"),"new")</f>
        <v>new</v>
      </c>
      <c r="CY207" s="32" t="str">
        <f>IF(CX207="wrong PO",(VLOOKUP($E207,'Dec 2015'!$D$1:$Z$500,3,FALSE)),"")</f>
        <v/>
      </c>
      <c r="CZ207" s="29" t="str">
        <f>IFERROR(IF(VLOOKUP($E207,'Nov 2015'!$D$1:$Z$500,3,FALSE)=G207,"-","Wrong PO"),"new")</f>
        <v>-</v>
      </c>
      <c r="DA207" s="32" t="str">
        <f>IF(CZ207="wrong PO",(VLOOKUP($E207,'Nov 2015'!$D$1:$Z$500,3,FALSE)),"")</f>
        <v/>
      </c>
      <c r="DB207" s="29" t="str">
        <f>IFERROR(IF(VLOOKUP($E207,'Oct 2015'!$D$1:$Z$500,3,FALSE)=G207,"-","Wrong PO"),"new")</f>
        <v>-</v>
      </c>
      <c r="DC207" s="32" t="str">
        <f>IF(DB207="wrong PO",(VLOOKUP($E207,'Oct 2015'!$D$1:$Z$500,3,FALSE)),"")</f>
        <v/>
      </c>
      <c r="DD207" s="29" t="str">
        <f>IFERROR(IF(VLOOKUP($E207,'Sep 2015'!$D$1:$Z$500,3,FALSE)=G207,"-","Wrong PO"),"new")</f>
        <v>new</v>
      </c>
      <c r="DE207" s="32" t="str">
        <f>IF(DD207="wrong PO",(VLOOKUP($E207,'Sep 2015'!$D$1:$Z$500,3,FALSE)),"")</f>
        <v/>
      </c>
    </row>
    <row r="208" spans="1:109">
      <c r="A208" s="115">
        <v>207</v>
      </c>
      <c r="B208" s="2" t="s">
        <v>841</v>
      </c>
      <c r="C208" s="2" t="s">
        <v>510</v>
      </c>
      <c r="D208" s="2" t="s">
        <v>48</v>
      </c>
      <c r="E208" s="2" t="s">
        <v>162</v>
      </c>
      <c r="F208" s="2" t="s">
        <v>427</v>
      </c>
      <c r="G208" s="21" t="s">
        <v>105</v>
      </c>
      <c r="H208" s="21" t="str">
        <f>IFERROR(VLOOKUP($E208,'Wayne Master'!$B$1:$C$315,2,FALSE),"not on master")</f>
        <v>P0772275</v>
      </c>
      <c r="I208" s="11" t="s">
        <v>2055</v>
      </c>
      <c r="J208" s="3">
        <v>42257</v>
      </c>
      <c r="K208" s="2" t="s">
        <v>39</v>
      </c>
      <c r="L208" s="2" t="s">
        <v>429</v>
      </c>
      <c r="M208" s="2" t="s">
        <v>30</v>
      </c>
      <c r="N208" s="2" t="s">
        <v>31</v>
      </c>
      <c r="O208" s="2" t="s">
        <v>32</v>
      </c>
      <c r="P208" s="4">
        <v>3002</v>
      </c>
      <c r="Q208" s="4">
        <v>3157</v>
      </c>
      <c r="R208" s="4">
        <v>155</v>
      </c>
      <c r="S208" s="5">
        <v>2.62</v>
      </c>
      <c r="T208" s="4">
        <v>0</v>
      </c>
      <c r="U208" s="4">
        <v>0</v>
      </c>
      <c r="V208" s="4">
        <v>0</v>
      </c>
      <c r="W208" s="5">
        <v>0</v>
      </c>
      <c r="X208" s="5">
        <v>0</v>
      </c>
      <c r="Y208" s="14">
        <v>2.62</v>
      </c>
      <c r="Z208" s="14">
        <v>0</v>
      </c>
      <c r="AA208" s="14">
        <v>2.62</v>
      </c>
      <c r="AB208" s="4">
        <v>24580</v>
      </c>
      <c r="AC208" s="55"/>
      <c r="AD208" s="59">
        <f t="shared" si="17"/>
        <v>53.190000000000005</v>
      </c>
      <c r="AE208" s="59">
        <f t="shared" si="18"/>
        <v>53.353299999999997</v>
      </c>
      <c r="AF208" s="102">
        <f>IFERROR(IFERROR(VLOOKUP($G208,'FPO034'!$J$9:$Q$196,7,FALSE),(VLOOKUP($H208,'FPO034'!$J$9:$Q$196,7,FALSE))),"No PO")</f>
        <v>44529.24</v>
      </c>
      <c r="AG208" s="102">
        <f>IFERROR(IFERROR(VLOOKUP($G208,'FPO034'!$J$9:$Q$196,8,FALSE),(VLOOKUP($H208,'FPO034'!$J$9:$Q$196,8,FALSE))),"No PO")</f>
        <v>0</v>
      </c>
      <c r="AH208" s="102" t="str">
        <f t="shared" si="19"/>
        <v>--</v>
      </c>
      <c r="AI208" s="59">
        <f>IFERROR(VLOOKUP($E208,'Rev2 Aug 16'!$D$1:$Z$300,22,FALSE),"-")</f>
        <v>2.62</v>
      </c>
      <c r="AJ208" s="59" t="str">
        <f>IFERROR(VLOOKUP($E208,'Rev2 Aug 16'!$D$1:$Z$300,5,FALSE),"-")</f>
        <v>WAY2001H6BE</v>
      </c>
      <c r="AK208" s="59" t="str">
        <f>IFERROR(VLOOKUP(AJ208,'Paid Invoices'!$F$6:$I$381,3,FALSE),"")</f>
        <v/>
      </c>
      <c r="AL208" s="59" t="str">
        <f>IFERROR(VLOOKUP(AJ208,'Open Invoices'!$D$1:$E$3000,2,FALSE),"")</f>
        <v/>
      </c>
      <c r="AM208" s="59">
        <f>IFERROR(VLOOKUP($E208,'Rev2 July 16'!$D$1:$Z$300,22,FALSE),"-")</f>
        <v>2.08</v>
      </c>
      <c r="AN208" s="59" t="str">
        <f>IFERROR(VLOOKUP($E208,'Rev2 July 16'!$D$1:$Z$300,5,FALSE),"-")</f>
        <v>WAY2001G6BG</v>
      </c>
      <c r="AO208" s="59" t="str">
        <f>IFERROR(VLOOKUP(AN208,'Paid Invoices'!$F$6:$I$381,3,FALSE),"")</f>
        <v/>
      </c>
      <c r="AP208" s="59" t="str">
        <f>IFERROR(VLOOKUP(AN208,'Open Invoices'!$D$1:$E$3000,2,FALSE),"")</f>
        <v/>
      </c>
      <c r="AQ208" s="59">
        <f>IFERROR(VLOOKUP($E208,'Rev June 16'!$D$1:$Z$300,22,FALSE),"-")</f>
        <v>4.2300000000000004</v>
      </c>
      <c r="AR208" s="59" t="str">
        <f>IFERROR(VLOOKUP($E208,'Rev June 16'!$D$1:$Z$300,4,FALSE),"-")</f>
        <v>WAY2001F6BE</v>
      </c>
      <c r="AS208" s="59" t="str">
        <f>IFERROR(VLOOKUP(AR208,'Paid Invoices'!$F$6:$I$381,3,FALSE),"")</f>
        <v/>
      </c>
      <c r="AT208" s="59" t="str">
        <f>IFERROR(VLOOKUP(AR208,'Open Invoices'!$D$1:$E$3000,2,FALSE),"")</f>
        <v/>
      </c>
      <c r="AU208" s="59">
        <f>IFERROR(VLOOKUP($E208,'May 2016'!$D$1:$Z$300,22,FALSE),"-")</f>
        <v>6.69</v>
      </c>
      <c r="AV208" s="59" t="str">
        <f>IFERROR(VLOOKUP($E208,'May 2016'!$D$1:$Z$300,4,FALSE),"-")</f>
        <v>WAY2001E6BD</v>
      </c>
      <c r="AW208" s="59" t="str">
        <f>IFERROR(VLOOKUP(AV208,'Paid Invoices'!$F$6:$I$381,3,FALSE),"")</f>
        <v/>
      </c>
      <c r="AX208" s="59" t="str">
        <f>IFERROR(VLOOKUP(AV208,'Open Invoices'!$D$1:$E$3000,2,FALSE),"")</f>
        <v/>
      </c>
      <c r="AY208" s="59">
        <f>IFERROR(VLOOKUP($E208,'Apr 2016'!$D$1:$Z$300,22,FALSE),"-")</f>
        <v>1.45</v>
      </c>
      <c r="AZ208" s="59" t="str">
        <f>IFERROR(VLOOKUP($E208,'Apr 2016'!$D$1:$Z$300,4,FALSE),"-")</f>
        <v>WAY2001D6BC</v>
      </c>
      <c r="BA208" s="59" t="str">
        <f>IFERROR(VLOOKUP(AZ208,'Paid Invoices'!$F$6:$I$381,3,FALSE),"")</f>
        <v/>
      </c>
      <c r="BB208" s="59" t="str">
        <f>IFERROR(VLOOKUP(AZ208,'Open Invoices'!$D$1:$E$3000,2,FALSE),"")</f>
        <v/>
      </c>
      <c r="BC208" s="59">
        <f>IFERROR(VLOOKUP($E208,'Mar 2016'!$D$1:$Z$300,22,FALSE),"-")</f>
        <v>3.62</v>
      </c>
      <c r="BD208" s="59" t="str">
        <f>IFERROR(VLOOKUP($E208,'Mar 2016'!$D$1:$Z$300,4,FALSE),"-")</f>
        <v>WAY2001C6AX</v>
      </c>
      <c r="BE208" s="59" t="str">
        <f>IFERROR(VLOOKUP(BD208,'Paid Invoices'!$F$6:$I$381,3,FALSE),"")</f>
        <v/>
      </c>
      <c r="BF208" s="59" t="str">
        <f>IFERROR(VLOOKUP(BD208,'Open Invoices'!$D$1:$E$3000,2,FALSE),"")</f>
        <v/>
      </c>
      <c r="BG208" s="59">
        <f>IFERROR(VLOOKUP($E208,'Feb 2016'!$D$1:$Z$300,22,FALSE),"-")</f>
        <v>7.79</v>
      </c>
      <c r="BH208" s="59" t="str">
        <f>IFERROR(VLOOKUP($E208,'Feb 2016'!$D$1:$Z$300,4,FALSE),"-")</f>
        <v>WAY2001B6AQ</v>
      </c>
      <c r="BI208" s="59" t="str">
        <f>IFERROR(VLOOKUP(BH208,'Paid Invoices'!$F$6:$I$381,3,FALSE),"")</f>
        <v/>
      </c>
      <c r="BJ208" s="59" t="str">
        <f>IFERROR(VLOOKUP(BH208,'Open Invoices'!$D$1:$E$3000,2,FALSE),"")</f>
        <v/>
      </c>
      <c r="BK208" s="59">
        <f>IFERROR(VLOOKUP($E208,'Jan 2016'!$D$1:$Z$300,22,FALSE),"-")</f>
        <v>3.28</v>
      </c>
      <c r="BL208" s="59" t="str">
        <f>IFERROR(VLOOKUP($E208,'Jan 2016'!$D$1:$Z$300,4,FALSE),"-")</f>
        <v>WAY2001A6BC</v>
      </c>
      <c r="BM208" s="59" t="str">
        <f>IFERROR(VLOOKUP(BL208,'Paid Invoices'!$F$6:$I$381,3,FALSE),"")</f>
        <v/>
      </c>
      <c r="BN208" s="59" t="str">
        <f>IFERROR(VLOOKUP(BL208,'Open Invoices'!$D$1:$E$3000,2,FALSE),"")</f>
        <v/>
      </c>
      <c r="BO208" s="59">
        <f>IFERROR(VLOOKUP($E208,'Dec 2015'!$D$1:$Z$300,22,FALSE),"-")</f>
        <v>5.9</v>
      </c>
      <c r="BP208" s="59" t="str">
        <f>IFERROR(VLOOKUP($E208,'Dec 2015'!$D$1:$Z$300,4,FALSE),"-")</f>
        <v>WAY2001L5AB</v>
      </c>
      <c r="BQ208" s="59" t="str">
        <f>IFERROR(VLOOKUP(BP208,'Paid Invoices'!$F$6:$I$381,3,FALSE),"")</f>
        <v/>
      </c>
      <c r="BR208" s="59" t="str">
        <f>IFERROR(VLOOKUP(BP208,'Open Invoices'!$D$1:$E$3000,2,FALSE),"")</f>
        <v/>
      </c>
      <c r="BS208" s="59">
        <f>IFERROR(VLOOKUP($E208,'Nov 2015'!$D$1:$Z$300,22,FALSE),"-")</f>
        <v>15.53</v>
      </c>
      <c r="BT208" s="59" t="str">
        <f>IFERROR(VLOOKUP($E208,'Nov 2015'!$D$1:$Z$300,4,FALSE),"-")</f>
        <v>WAY2001K5AZ</v>
      </c>
      <c r="BU208" s="59" t="str">
        <f>IFERROR(VLOOKUP(BT208,'Paid Invoices'!$F$6:$I$381,3,FALSE),"")</f>
        <v/>
      </c>
      <c r="BV208" s="59" t="str">
        <f>IFERROR(VLOOKUP(BT208,'Open Invoices'!$D$1:$E$3000,2,FALSE),"")</f>
        <v/>
      </c>
      <c r="BW208" s="59" t="str">
        <f>IFERROR(VLOOKUP($E208,'Oct 2015'!$D$1:$Z$300,22,FALSE),"-")</f>
        <v>-</v>
      </c>
      <c r="BX208" s="59" t="str">
        <f>IFERROR(VLOOKUP($E208,'Oct 2015'!$D$1:$Z$300,4,FALSE),"-")</f>
        <v>-</v>
      </c>
      <c r="BY208" s="59" t="str">
        <f>IFERROR(VLOOKUP(BX208,'Paid Invoices'!$F$6:$I$381,3,FALSE),"")</f>
        <v/>
      </c>
      <c r="BZ208" s="59" t="str">
        <f>IFERROR(VLOOKUP(BX208,'Open Invoices'!$D$1:$E$3000,2,FALSE),"")</f>
        <v/>
      </c>
      <c r="CA208" s="59" t="str">
        <f>IFERROR(VLOOKUP($E208,'Sep 2015'!$D$1:$Z$300,22,FALSE),"-")</f>
        <v>-</v>
      </c>
      <c r="CB208" s="59" t="str">
        <f>IFERROR(VLOOKUP($E208,'Sep 2015'!$D$1:$Z$300,4,FALSE),"-")</f>
        <v>-</v>
      </c>
      <c r="CC208" s="59" t="str">
        <f>IFERROR(VLOOKUP(CB208,'Paid Invoices'!$F$6:$I$381,3,FALSE),"")</f>
        <v/>
      </c>
      <c r="CD208" s="59" t="str">
        <f>IFERROR(VLOOKUP(CB208,'Open Invoices'!$D$1:$E$3000,2,FALSE),"")</f>
        <v/>
      </c>
      <c r="CE208" s="52"/>
      <c r="CF208" s="52" t="s">
        <v>2115</v>
      </c>
      <c r="CG208" s="49" t="str">
        <f>IFERROR(IFERROR(VLOOKUP($E208,'Asset Group  All Assets'!$B$1:$C$500,2,FALSE),(VLOOKUP($E208,'Missing-WSU-POs'!$B$1:$D$500,3,FALSE))),"?")</f>
        <v>P0772275</v>
      </c>
      <c r="CH208" s="31" t="str">
        <f t="shared" si="16"/>
        <v>P0772275</v>
      </c>
      <c r="CI208" s="31" t="str">
        <f t="shared" si="15"/>
        <v/>
      </c>
      <c r="CJ208" s="29" t="str">
        <f>IFERROR(IF(VLOOKUP($E208,'Org July 2016 '!$D$1:$Z$500,3,FALSE)=G208,"-","Wrong PO"),"new")</f>
        <v>Wrong PO</v>
      </c>
      <c r="CK208" s="32">
        <f>IF(CJ208="wrong PO",(VLOOKUP($E208,'Org July 2016 '!$D$1:$Z$500,3,FALSE)),"")</f>
        <v>0</v>
      </c>
      <c r="CL208" s="29" t="str">
        <f>IFERROR(IF(VLOOKUP($E208,'Org June 2016 '!$D$1:$Z$500,3,FALSE)=G208,"-","Wrong PO"),"new")</f>
        <v>Wrong PO</v>
      </c>
      <c r="CM208" s="32">
        <f>IF(CL208="wrong PO",(VLOOKUP($E208,'Org June 2016 '!$D$1:$Z$500,3,FALSE)),"")</f>
        <v>0</v>
      </c>
      <c r="CN208" s="29" t="str">
        <f>IFERROR(IF(VLOOKUP($E208,'May 2016'!D207:Z706,3,FALSE)=G208,"-","Wrong PO"),"new")</f>
        <v>new</v>
      </c>
      <c r="CO208" s="32" t="str">
        <f>IF(CN208="wrong PO",(VLOOKUP($E208,'May 2016'!D207:Z706,3,FALSE)),"")</f>
        <v/>
      </c>
      <c r="CP208" s="29" t="str">
        <f>IFERROR(IF(VLOOKUP($E208,'Apr 2016'!$D$1:$Z$500,3,FALSE)=G208,"-","Wrong PO"),"new")</f>
        <v>-</v>
      </c>
      <c r="CQ208" s="32" t="str">
        <f>IF(CP208="wrong PO",(VLOOKUP($E208,'Apr 2016'!$D$1:$Z$500,3,FALSE)),"")</f>
        <v/>
      </c>
      <c r="CR208" s="32" t="str">
        <f>IFERROR(IF(VLOOKUP($E208,'Mar 2016'!$D$1:$Z$500,3,FALSE)=G208,"-","Wrong PO"),"new")</f>
        <v>-</v>
      </c>
      <c r="CS208" s="32" t="str">
        <f>IF(CP208="wrong PO",(VLOOKUP($E208,'Mar 2016'!$D$1:$Z$500,3,FALSE)),"")</f>
        <v/>
      </c>
      <c r="CT208" s="32" t="str">
        <f>IFERROR(IF(VLOOKUP($E208,'Feb 2016'!$D$1:$Z$500,3,FALSE)=G208,"-","Wrong PO"),"new")</f>
        <v>-</v>
      </c>
      <c r="CU208" s="32" t="str">
        <f>IF(CP208="wrong PO",(VLOOKUP($E208,'Feb 2016'!$D$1:$Z$500,3,FALSE)),"")</f>
        <v/>
      </c>
      <c r="CV208" s="29" t="str">
        <f>IFERROR(IF(VLOOKUP($E208,'Jan 2016'!$D$1:$Z$500,3,FALSE)=G208,"-","Wrong PO"),"new")</f>
        <v>-</v>
      </c>
      <c r="CW208" s="32" t="str">
        <f>IF(CV208="wrong PO",(VLOOKUP($E208,'Jan 2016'!$D$1:$Z$500,3,FALSE)),"")</f>
        <v/>
      </c>
      <c r="CX208" s="29" t="str">
        <f>IFERROR(IF(VLOOKUP($E208,'Dec 2015'!$D$1:$Z$500,3,FALSE)=G208,"-","Wrong PO"),"new")</f>
        <v>-</v>
      </c>
      <c r="CY208" s="32" t="str">
        <f>IF(CX208="wrong PO",(VLOOKUP($E208,'Dec 2015'!$D$1:$Z$500,3,FALSE)),"")</f>
        <v/>
      </c>
      <c r="CZ208" s="29" t="str">
        <f>IFERROR(IF(VLOOKUP($E208,'Nov 2015'!$D$1:$Z$500,3,FALSE)=G208,"-","Wrong PO"),"new")</f>
        <v>-</v>
      </c>
      <c r="DA208" s="32" t="str">
        <f>IF(CZ208="wrong PO",(VLOOKUP($E208,'Nov 2015'!$D$1:$Z$500,3,FALSE)),"")</f>
        <v/>
      </c>
      <c r="DB208" s="29" t="str">
        <f>IFERROR(IF(VLOOKUP($E208,'Oct 2015'!$D$1:$Z$500,3,FALSE)=G208,"-","Wrong PO"),"new")</f>
        <v>new</v>
      </c>
      <c r="DC208" s="32" t="str">
        <f>IF(DB208="wrong PO",(VLOOKUP($E208,'Oct 2015'!$D$1:$Z$500,3,FALSE)),"")</f>
        <v/>
      </c>
      <c r="DD208" s="29" t="str">
        <f>IFERROR(IF(VLOOKUP($E208,'Sep 2015'!$D$1:$Z$500,3,FALSE)=G208,"-","Wrong PO"),"new")</f>
        <v>new</v>
      </c>
      <c r="DE208" s="32" t="str">
        <f>IF(DD208="wrong PO",(VLOOKUP($E208,'Sep 2015'!$D$1:$Z$500,3,FALSE)),"")</f>
        <v/>
      </c>
    </row>
    <row r="209" spans="1:109">
      <c r="A209" s="115">
        <v>208</v>
      </c>
      <c r="B209" s="2" t="s">
        <v>841</v>
      </c>
      <c r="C209" s="2" t="s">
        <v>510</v>
      </c>
      <c r="D209" s="2" t="s">
        <v>56</v>
      </c>
      <c r="E209" s="2" t="s">
        <v>203</v>
      </c>
      <c r="F209" s="2" t="s">
        <v>433</v>
      </c>
      <c r="G209" s="21" t="s">
        <v>105</v>
      </c>
      <c r="H209" s="21" t="str">
        <f>IFERROR(VLOOKUP($E209,'Wayne Master'!$B$1:$C$315,2,FALSE),"not on master")</f>
        <v>P0772275</v>
      </c>
      <c r="I209" s="11" t="s">
        <v>2055</v>
      </c>
      <c r="J209" s="3">
        <v>42158</v>
      </c>
      <c r="K209" s="2" t="s">
        <v>28</v>
      </c>
      <c r="L209" s="2" t="s">
        <v>434</v>
      </c>
      <c r="M209" s="2" t="s">
        <v>30</v>
      </c>
      <c r="N209" s="2" t="s">
        <v>31</v>
      </c>
      <c r="O209" s="2" t="s">
        <v>378</v>
      </c>
      <c r="P209" s="4">
        <v>27442</v>
      </c>
      <c r="Q209" s="4">
        <v>28036</v>
      </c>
      <c r="R209" s="4">
        <v>594</v>
      </c>
      <c r="S209" s="5">
        <v>10.039999999999999</v>
      </c>
      <c r="T209" s="4">
        <v>0</v>
      </c>
      <c r="U209" s="4">
        <v>0</v>
      </c>
      <c r="V209" s="4">
        <v>0</v>
      </c>
      <c r="W209" s="5">
        <v>0</v>
      </c>
      <c r="X209" s="5">
        <v>0</v>
      </c>
      <c r="Y209" s="14">
        <v>10.039999999999999</v>
      </c>
      <c r="Z209" s="14">
        <v>0</v>
      </c>
      <c r="AA209" s="14">
        <v>10.039999999999999</v>
      </c>
      <c r="AB209" s="4">
        <v>24580</v>
      </c>
      <c r="AC209" s="55"/>
      <c r="AD209" s="59">
        <f t="shared" si="17"/>
        <v>575.74</v>
      </c>
      <c r="AE209" s="59">
        <f t="shared" si="18"/>
        <v>473.80839999999995</v>
      </c>
      <c r="AF209" s="102">
        <f>IFERROR(IFERROR(VLOOKUP($G209,'FPO034'!$J$9:$Q$196,7,FALSE),(VLOOKUP($H209,'FPO034'!$J$9:$Q$196,7,FALSE))),"No PO")</f>
        <v>44529.24</v>
      </c>
      <c r="AG209" s="102">
        <f>IFERROR(IFERROR(VLOOKUP($G209,'FPO034'!$J$9:$Q$196,8,FALSE),(VLOOKUP($H209,'FPO034'!$J$9:$Q$196,8,FALSE))),"No PO")</f>
        <v>0</v>
      </c>
      <c r="AH209" s="102" t="str">
        <f t="shared" si="19"/>
        <v>No</v>
      </c>
      <c r="AI209" s="59">
        <f>IFERROR(VLOOKUP($E209,'Rev2 Aug 16'!$D$1:$Z$300,22,FALSE),"-")</f>
        <v>10.039999999999999</v>
      </c>
      <c r="AJ209" s="59" t="str">
        <f>IFERROR(VLOOKUP($E209,'Rev2 Aug 16'!$D$1:$Z$300,5,FALSE),"-")</f>
        <v>WAY2001H6BE</v>
      </c>
      <c r="AK209" s="59" t="str">
        <f>IFERROR(VLOOKUP(AJ209,'Paid Invoices'!$F$6:$I$381,3,FALSE),"")</f>
        <v/>
      </c>
      <c r="AL209" s="59" t="str">
        <f>IFERROR(VLOOKUP(AJ209,'Open Invoices'!$D$1:$E$3000,2,FALSE),"")</f>
        <v/>
      </c>
      <c r="AM209" s="59">
        <f>IFERROR(VLOOKUP($E209,'Rev2 July 16'!$D$1:$Z$300,22,FALSE),"-")</f>
        <v>8.4499999999999993</v>
      </c>
      <c r="AN209" s="59" t="str">
        <f>IFERROR(VLOOKUP($E209,'Rev2 July 16'!$D$1:$Z$300,5,FALSE),"-")</f>
        <v>WAY2001G6BG</v>
      </c>
      <c r="AO209" s="59" t="str">
        <f>IFERROR(VLOOKUP(AN209,'Paid Invoices'!$F$6:$I$381,3,FALSE),"")</f>
        <v/>
      </c>
      <c r="AP209" s="59" t="str">
        <f>IFERROR(VLOOKUP(AN209,'Open Invoices'!$D$1:$E$3000,2,FALSE),"")</f>
        <v/>
      </c>
      <c r="AQ209" s="59">
        <f>IFERROR(VLOOKUP($E209,'Rev June 16'!$D$1:$Z$300,22,FALSE),"-")</f>
        <v>13.28</v>
      </c>
      <c r="AR209" s="59" t="str">
        <f>IFERROR(VLOOKUP($E209,'Rev June 16'!$D$1:$Z$300,4,FALSE),"-")</f>
        <v>WAY2001F6BE</v>
      </c>
      <c r="AS209" s="59" t="str">
        <f>IFERROR(VLOOKUP(AR209,'Paid Invoices'!$F$6:$I$381,3,FALSE),"")</f>
        <v/>
      </c>
      <c r="AT209" s="59" t="str">
        <f>IFERROR(VLOOKUP(AR209,'Open Invoices'!$D$1:$E$3000,2,FALSE),"")</f>
        <v/>
      </c>
      <c r="AU209" s="59">
        <f>IFERROR(VLOOKUP($E209,'May 2016'!$D$1:$Z$300,22,FALSE),"-")</f>
        <v>11.1</v>
      </c>
      <c r="AV209" s="59" t="str">
        <f>IFERROR(VLOOKUP($E209,'May 2016'!$D$1:$Z$300,4,FALSE),"-")</f>
        <v>WAY2001E6BD</v>
      </c>
      <c r="AW209" s="59" t="str">
        <f>IFERROR(VLOOKUP(AV209,'Paid Invoices'!$F$6:$I$381,3,FALSE),"")</f>
        <v/>
      </c>
      <c r="AX209" s="59" t="str">
        <f>IFERROR(VLOOKUP(AV209,'Open Invoices'!$D$1:$E$3000,2,FALSE),"")</f>
        <v/>
      </c>
      <c r="AY209" s="59">
        <f>IFERROR(VLOOKUP($E209,'Apr 2016'!$D$1:$Z$300,22,FALSE),"-")</f>
        <v>13.91</v>
      </c>
      <c r="AZ209" s="59" t="str">
        <f>IFERROR(VLOOKUP($E209,'Apr 2016'!$D$1:$Z$300,4,FALSE),"-")</f>
        <v>WAY2001D6BC</v>
      </c>
      <c r="BA209" s="59" t="str">
        <f>IFERROR(VLOOKUP(AZ209,'Paid Invoices'!$F$6:$I$381,3,FALSE),"")</f>
        <v/>
      </c>
      <c r="BB209" s="59" t="str">
        <f>IFERROR(VLOOKUP(AZ209,'Open Invoices'!$D$1:$E$3000,2,FALSE),"")</f>
        <v/>
      </c>
      <c r="BC209" s="59">
        <f>IFERROR(VLOOKUP($E209,'Mar 2016'!$D$1:$Z$300,22,FALSE),"-")</f>
        <v>45.65</v>
      </c>
      <c r="BD209" s="59" t="str">
        <f>IFERROR(VLOOKUP($E209,'Mar 2016'!$D$1:$Z$300,4,FALSE),"-")</f>
        <v>WAY2001C6AX</v>
      </c>
      <c r="BE209" s="59" t="str">
        <f>IFERROR(VLOOKUP(BD209,'Paid Invoices'!$F$6:$I$381,3,FALSE),"")</f>
        <v/>
      </c>
      <c r="BF209" s="59" t="str">
        <f>IFERROR(VLOOKUP(BD209,'Open Invoices'!$D$1:$E$3000,2,FALSE),"")</f>
        <v/>
      </c>
      <c r="BG209" s="59">
        <f>IFERROR(VLOOKUP($E209,'Feb 2016'!$D$1:$Z$300,22,FALSE),"-")</f>
        <v>57.93</v>
      </c>
      <c r="BH209" s="59" t="str">
        <f>IFERROR(VLOOKUP($E209,'Feb 2016'!$D$1:$Z$300,4,FALSE),"-")</f>
        <v>WAY2001B6AQ</v>
      </c>
      <c r="BI209" s="59" t="str">
        <f>IFERROR(VLOOKUP(BH209,'Paid Invoices'!$F$6:$I$381,3,FALSE),"")</f>
        <v/>
      </c>
      <c r="BJ209" s="59" t="str">
        <f>IFERROR(VLOOKUP(BH209,'Open Invoices'!$D$1:$E$3000,2,FALSE),"")</f>
        <v/>
      </c>
      <c r="BK209" s="59">
        <f>IFERROR(VLOOKUP($E209,'Jan 2016'!$D$1:$Z$300,22,FALSE),"-")</f>
        <v>59.27</v>
      </c>
      <c r="BL209" s="59" t="str">
        <f>IFERROR(VLOOKUP($E209,'Jan 2016'!$D$1:$Z$300,4,FALSE),"-")</f>
        <v>WAY2001A6BC</v>
      </c>
      <c r="BM209" s="59" t="str">
        <f>IFERROR(VLOOKUP(BL209,'Paid Invoices'!$F$6:$I$381,3,FALSE),"")</f>
        <v/>
      </c>
      <c r="BN209" s="59" t="str">
        <f>IFERROR(VLOOKUP(BL209,'Open Invoices'!$D$1:$E$3000,2,FALSE),"")</f>
        <v/>
      </c>
      <c r="BO209" s="59">
        <f>IFERROR(VLOOKUP($E209,'Dec 2015'!$D$1:$Z$300,22,FALSE),"-")</f>
        <v>79.180000000000007</v>
      </c>
      <c r="BP209" s="59" t="str">
        <f>IFERROR(VLOOKUP($E209,'Dec 2015'!$D$1:$Z$300,4,FALSE),"-")</f>
        <v>WAY2001L5AB</v>
      </c>
      <c r="BQ209" s="59" t="str">
        <f>IFERROR(VLOOKUP(BP209,'Paid Invoices'!$F$6:$I$381,3,FALSE),"")</f>
        <v/>
      </c>
      <c r="BR209" s="59" t="str">
        <f>IFERROR(VLOOKUP(BP209,'Open Invoices'!$D$1:$E$3000,2,FALSE),"")</f>
        <v/>
      </c>
      <c r="BS209" s="59">
        <f>IFERROR(VLOOKUP($E209,'Nov 2015'!$D$1:$Z$300,22,FALSE),"-")</f>
        <v>59.93</v>
      </c>
      <c r="BT209" s="59" t="str">
        <f>IFERROR(VLOOKUP($E209,'Nov 2015'!$D$1:$Z$300,4,FALSE),"-")</f>
        <v>WAY2001K5AZ</v>
      </c>
      <c r="BU209" s="59" t="str">
        <f>IFERROR(VLOOKUP(BT209,'Paid Invoices'!$F$6:$I$381,3,FALSE),"")</f>
        <v/>
      </c>
      <c r="BV209" s="59" t="str">
        <f>IFERROR(VLOOKUP(BT209,'Open Invoices'!$D$1:$E$3000,2,FALSE),"")</f>
        <v/>
      </c>
      <c r="BW209" s="59">
        <f>IFERROR(VLOOKUP($E209,'Oct 2015'!$D$1:$Z$300,22,FALSE),"-")</f>
        <v>217</v>
      </c>
      <c r="BX209" s="59" t="str">
        <f>IFERROR(VLOOKUP($E209,'Oct 2015'!$D$1:$Z$300,4,FALSE),"-")</f>
        <v>WAY2001J5BB</v>
      </c>
      <c r="BY209" s="59" t="str">
        <f>IFERROR(VLOOKUP(BX209,'Paid Invoices'!$F$6:$I$381,3,FALSE),"")</f>
        <v/>
      </c>
      <c r="BZ209" s="59" t="str">
        <f>IFERROR(VLOOKUP(BX209,'Open Invoices'!$D$1:$E$3000,2,FALSE),"")</f>
        <v/>
      </c>
      <c r="CA209" s="59" t="str">
        <f>IFERROR(VLOOKUP($E209,'Sep 2015'!$D$1:$Z$300,22,FALSE),"-")</f>
        <v>-</v>
      </c>
      <c r="CB209" s="59" t="str">
        <f>IFERROR(VLOOKUP($E209,'Sep 2015'!$D$1:$Z$300,4,FALSE),"-")</f>
        <v>-</v>
      </c>
      <c r="CC209" s="59" t="str">
        <f>IFERROR(VLOOKUP(CB209,'Paid Invoices'!$F$6:$I$381,3,FALSE),"")</f>
        <v/>
      </c>
      <c r="CD209" s="59" t="str">
        <f>IFERROR(VLOOKUP(CB209,'Open Invoices'!$D$1:$E$3000,2,FALSE),"")</f>
        <v/>
      </c>
      <c r="CE209" s="52"/>
      <c r="CF209" s="52" t="s">
        <v>2115</v>
      </c>
      <c r="CG209" s="49" t="str">
        <f>IFERROR(IFERROR(VLOOKUP($E209,'Asset Group  All Assets'!$B$1:$C$500,2,FALSE),(VLOOKUP($E209,'Missing-WSU-POs'!$B$1:$D$500,3,FALSE))),"?")</f>
        <v>P0772275</v>
      </c>
      <c r="CH209" s="31" t="str">
        <f t="shared" si="16"/>
        <v>P0772275</v>
      </c>
      <c r="CI209" s="31" t="str">
        <f t="shared" si="15"/>
        <v/>
      </c>
      <c r="CJ209" s="29" t="str">
        <f>IFERROR(IF(VLOOKUP($E209,'Org July 2016 '!$D$1:$Z$500,3,FALSE)=G209,"-","Wrong PO"),"new")</f>
        <v>Wrong PO</v>
      </c>
      <c r="CK209" s="32">
        <f>IF(CJ209="wrong PO",(VLOOKUP($E209,'Org July 2016 '!$D$1:$Z$500,3,FALSE)),"")</f>
        <v>0</v>
      </c>
      <c r="CL209" s="29" t="str">
        <f>IFERROR(IF(VLOOKUP($E209,'Org June 2016 '!$D$1:$Z$500,3,FALSE)=G209,"-","Wrong PO"),"new")</f>
        <v>Wrong PO</v>
      </c>
      <c r="CM209" s="32">
        <f>IF(CL209="wrong PO",(VLOOKUP($E209,'Org June 2016 '!$D$1:$Z$500,3,FALSE)),"")</f>
        <v>0</v>
      </c>
      <c r="CN209" s="29" t="str">
        <f>IFERROR(IF(VLOOKUP($E209,'May 2016'!D208:Z707,3,FALSE)=G209,"-","Wrong PO"),"new")</f>
        <v>new</v>
      </c>
      <c r="CO209" s="32" t="str">
        <f>IF(CN209="wrong PO",(VLOOKUP($E209,'May 2016'!D208:Z707,3,FALSE)),"")</f>
        <v/>
      </c>
      <c r="CP209" s="29" t="str">
        <f>IFERROR(IF(VLOOKUP($E209,'Apr 2016'!$D$1:$Z$500,3,FALSE)=G209,"-","Wrong PO"),"new")</f>
        <v>-</v>
      </c>
      <c r="CQ209" s="32" t="str">
        <f>IF(CP209="wrong PO",(VLOOKUP($E209,'Apr 2016'!$D$1:$Z$500,3,FALSE)),"")</f>
        <v/>
      </c>
      <c r="CR209" s="32" t="str">
        <f>IFERROR(IF(VLOOKUP($E209,'Mar 2016'!$D$1:$Z$500,3,FALSE)=G209,"-","Wrong PO"),"new")</f>
        <v>-</v>
      </c>
      <c r="CS209" s="32" t="str">
        <f>IF(CP209="wrong PO",(VLOOKUP($E209,'Mar 2016'!$D$1:$Z$500,3,FALSE)),"")</f>
        <v/>
      </c>
      <c r="CT209" s="32" t="str">
        <f>IFERROR(IF(VLOOKUP($E209,'Feb 2016'!$D$1:$Z$500,3,FALSE)=G209,"-","Wrong PO"),"new")</f>
        <v>-</v>
      </c>
      <c r="CU209" s="32" t="str">
        <f>IF(CP209="wrong PO",(VLOOKUP($E209,'Feb 2016'!$D$1:$Z$500,3,FALSE)),"")</f>
        <v/>
      </c>
      <c r="CV209" s="29" t="str">
        <f>IFERROR(IF(VLOOKUP($E209,'Jan 2016'!$D$1:$Z$500,3,FALSE)=G209,"-","Wrong PO"),"new")</f>
        <v>-</v>
      </c>
      <c r="CW209" s="32" t="str">
        <f>IF(CV209="wrong PO",(VLOOKUP($E209,'Jan 2016'!$D$1:$Z$500,3,FALSE)),"")</f>
        <v/>
      </c>
      <c r="CX209" s="29" t="str">
        <f>IFERROR(IF(VLOOKUP($E209,'Dec 2015'!$D$1:$Z$500,3,FALSE)=G209,"-","Wrong PO"),"new")</f>
        <v>-</v>
      </c>
      <c r="CY209" s="32" t="str">
        <f>IF(CX209="wrong PO",(VLOOKUP($E209,'Dec 2015'!$D$1:$Z$500,3,FALSE)),"")</f>
        <v/>
      </c>
      <c r="CZ209" s="29" t="str">
        <f>IFERROR(IF(VLOOKUP($E209,'Nov 2015'!$D$1:$Z$500,3,FALSE)=G209,"-","Wrong PO"),"new")</f>
        <v>-</v>
      </c>
      <c r="DA209" s="32" t="str">
        <f>IF(CZ209="wrong PO",(VLOOKUP($E209,'Nov 2015'!$D$1:$Z$500,3,FALSE)),"")</f>
        <v/>
      </c>
      <c r="DB209" s="29" t="str">
        <f>IFERROR(IF(VLOOKUP($E209,'Oct 2015'!$D$1:$Z$500,3,FALSE)=G209,"-","Wrong PO"),"new")</f>
        <v>-</v>
      </c>
      <c r="DC209" s="32" t="str">
        <f>IF(DB209="wrong PO",(VLOOKUP($E209,'Oct 2015'!$D$1:$Z$500,3,FALSE)),"")</f>
        <v/>
      </c>
      <c r="DD209" s="29" t="str">
        <f>IFERROR(IF(VLOOKUP($E209,'Sep 2015'!$D$1:$Z$500,3,FALSE)=G209,"-","Wrong PO"),"new")</f>
        <v>new</v>
      </c>
      <c r="DE209" s="32" t="str">
        <f>IF(DD209="wrong PO",(VLOOKUP($E209,'Sep 2015'!$D$1:$Z$500,3,FALSE)),"")</f>
        <v/>
      </c>
    </row>
    <row r="210" spans="1:109">
      <c r="A210" s="115">
        <v>209</v>
      </c>
      <c r="B210" s="2" t="s">
        <v>841</v>
      </c>
      <c r="C210" s="2" t="s">
        <v>510</v>
      </c>
      <c r="D210" s="2" t="s">
        <v>56</v>
      </c>
      <c r="E210" s="2" t="s">
        <v>212</v>
      </c>
      <c r="F210" s="2" t="s">
        <v>27</v>
      </c>
      <c r="G210" s="21" t="s">
        <v>105</v>
      </c>
      <c r="H210" s="21" t="str">
        <f>IFERROR(VLOOKUP($E210,'Wayne Master'!$B$1:$C$315,2,FALSE),"not on master")</f>
        <v>P0772275</v>
      </c>
      <c r="I210" s="11" t="s">
        <v>2055</v>
      </c>
      <c r="J210" s="3">
        <v>42255</v>
      </c>
      <c r="K210" s="2" t="s">
        <v>39</v>
      </c>
      <c r="L210" s="2" t="s">
        <v>29</v>
      </c>
      <c r="M210" s="2" t="s">
        <v>30</v>
      </c>
      <c r="N210" s="2" t="s">
        <v>31</v>
      </c>
      <c r="O210" s="2" t="s">
        <v>32</v>
      </c>
      <c r="P210" s="4">
        <v>25003</v>
      </c>
      <c r="Q210" s="4">
        <v>25584</v>
      </c>
      <c r="R210" s="4">
        <v>581</v>
      </c>
      <c r="S210" s="5">
        <v>9.82</v>
      </c>
      <c r="T210" s="4">
        <v>0</v>
      </c>
      <c r="U210" s="4">
        <v>0</v>
      </c>
      <c r="V210" s="4">
        <v>0</v>
      </c>
      <c r="W210" s="5">
        <v>0</v>
      </c>
      <c r="X210" s="5">
        <v>0</v>
      </c>
      <c r="Y210" s="14">
        <v>9.82</v>
      </c>
      <c r="Z210" s="14">
        <v>0</v>
      </c>
      <c r="AA210" s="14">
        <v>9.82</v>
      </c>
      <c r="AB210" s="4">
        <v>24580</v>
      </c>
      <c r="AC210" s="55"/>
      <c r="AD210" s="59">
        <f t="shared" si="17"/>
        <v>432.28000000000003</v>
      </c>
      <c r="AE210" s="59">
        <f t="shared" si="18"/>
        <v>432.36959999999993</v>
      </c>
      <c r="AF210" s="102">
        <f>IFERROR(IFERROR(VLOOKUP($G210,'FPO034'!$J$9:$Q$196,7,FALSE),(VLOOKUP($H210,'FPO034'!$J$9:$Q$196,7,FALSE))),"No PO")</f>
        <v>44529.24</v>
      </c>
      <c r="AG210" s="102">
        <f>IFERROR(IFERROR(VLOOKUP($G210,'FPO034'!$J$9:$Q$196,8,FALSE),(VLOOKUP($H210,'FPO034'!$J$9:$Q$196,8,FALSE))),"No PO")</f>
        <v>0</v>
      </c>
      <c r="AH210" s="102" t="str">
        <f t="shared" si="19"/>
        <v>--</v>
      </c>
      <c r="AI210" s="59">
        <f>IFERROR(VLOOKUP($E210,'Rev2 Aug 16'!$D$1:$Z$300,22,FALSE),"-")</f>
        <v>9.82</v>
      </c>
      <c r="AJ210" s="59" t="str">
        <f>IFERROR(VLOOKUP($E210,'Rev2 Aug 16'!$D$1:$Z$300,5,FALSE),"-")</f>
        <v>WAY2001H6BE</v>
      </c>
      <c r="AK210" s="59" t="str">
        <f>IFERROR(VLOOKUP(AJ210,'Paid Invoices'!$F$6:$I$381,3,FALSE),"")</f>
        <v/>
      </c>
      <c r="AL210" s="59" t="str">
        <f>IFERROR(VLOOKUP(AJ210,'Open Invoices'!$D$1:$E$3000,2,FALSE),"")</f>
        <v/>
      </c>
      <c r="AM210" s="59">
        <f>IFERROR(VLOOKUP($E210,'Rev2 July 16'!$D$1:$Z$300,22,FALSE),"-")</f>
        <v>16.12</v>
      </c>
      <c r="AN210" s="59" t="str">
        <f>IFERROR(VLOOKUP($E210,'Rev2 July 16'!$D$1:$Z$300,5,FALSE),"-")</f>
        <v>WAY2001G6BG</v>
      </c>
      <c r="AO210" s="59" t="str">
        <f>IFERROR(VLOOKUP(AN210,'Paid Invoices'!$F$6:$I$381,3,FALSE),"")</f>
        <v/>
      </c>
      <c r="AP210" s="59" t="str">
        <f>IFERROR(VLOOKUP(AN210,'Open Invoices'!$D$1:$E$3000,2,FALSE),"")</f>
        <v/>
      </c>
      <c r="AQ210" s="59">
        <f>IFERROR(VLOOKUP($E210,'Rev June 16'!$D$1:$Z$300,22,FALSE),"-")</f>
        <v>13.72</v>
      </c>
      <c r="AR210" s="59" t="str">
        <f>IFERROR(VLOOKUP($E210,'Rev June 16'!$D$1:$Z$300,4,FALSE),"-")</f>
        <v>WAY2001F6BE</v>
      </c>
      <c r="AS210" s="59" t="str">
        <f>IFERROR(VLOOKUP(AR210,'Paid Invoices'!$F$6:$I$381,3,FALSE),"")</f>
        <v/>
      </c>
      <c r="AT210" s="59" t="str">
        <f>IFERROR(VLOOKUP(AR210,'Open Invoices'!$D$1:$E$3000,2,FALSE),"")</f>
        <v/>
      </c>
      <c r="AU210" s="59">
        <f>IFERROR(VLOOKUP($E210,'May 2016'!$D$1:$Z$300,22,FALSE),"-")</f>
        <v>41.22</v>
      </c>
      <c r="AV210" s="59" t="str">
        <f>IFERROR(VLOOKUP($E210,'May 2016'!$D$1:$Z$300,4,FALSE),"-")</f>
        <v>WAY2001E6BD</v>
      </c>
      <c r="AW210" s="59" t="str">
        <f>IFERROR(VLOOKUP(AV210,'Paid Invoices'!$F$6:$I$381,3,FALSE),"")</f>
        <v/>
      </c>
      <c r="AX210" s="59" t="str">
        <f>IFERROR(VLOOKUP(AV210,'Open Invoices'!$D$1:$E$3000,2,FALSE),"")</f>
        <v/>
      </c>
      <c r="AY210" s="59">
        <f>IFERROR(VLOOKUP($E210,'Apr 2016'!$D$1:$Z$300,22,FALSE),"-")</f>
        <v>71.67</v>
      </c>
      <c r="AZ210" s="59" t="str">
        <f>IFERROR(VLOOKUP($E210,'Apr 2016'!$D$1:$Z$300,4,FALSE),"-")</f>
        <v>WAY2001D6BC</v>
      </c>
      <c r="BA210" s="59" t="str">
        <f>IFERROR(VLOOKUP(AZ210,'Paid Invoices'!$F$6:$I$381,3,FALSE),"")</f>
        <v/>
      </c>
      <c r="BB210" s="59" t="str">
        <f>IFERROR(VLOOKUP(AZ210,'Open Invoices'!$D$1:$E$3000,2,FALSE),"")</f>
        <v/>
      </c>
      <c r="BC210" s="59">
        <f>IFERROR(VLOOKUP($E210,'Mar 2016'!$D$1:$Z$300,22,FALSE),"-")</f>
        <v>85.51</v>
      </c>
      <c r="BD210" s="59" t="str">
        <f>IFERROR(VLOOKUP($E210,'Mar 2016'!$D$1:$Z$300,4,FALSE),"-")</f>
        <v>WAY2001C6AX</v>
      </c>
      <c r="BE210" s="59" t="str">
        <f>IFERROR(VLOOKUP(BD210,'Paid Invoices'!$F$6:$I$381,3,FALSE),"")</f>
        <v/>
      </c>
      <c r="BF210" s="59" t="str">
        <f>IFERROR(VLOOKUP(BD210,'Open Invoices'!$D$1:$E$3000,2,FALSE),"")</f>
        <v/>
      </c>
      <c r="BG210" s="59">
        <f>IFERROR(VLOOKUP($E210,'Feb 2016'!$D$1:$Z$300,22,FALSE),"-")</f>
        <v>55.91</v>
      </c>
      <c r="BH210" s="59" t="str">
        <f>IFERROR(VLOOKUP($E210,'Feb 2016'!$D$1:$Z$300,4,FALSE),"-")</f>
        <v>WAY2001B6AQ</v>
      </c>
      <c r="BI210" s="59" t="str">
        <f>IFERROR(VLOOKUP(BH210,'Paid Invoices'!$F$6:$I$381,3,FALSE),"")</f>
        <v/>
      </c>
      <c r="BJ210" s="59" t="str">
        <f>IFERROR(VLOOKUP(BH210,'Open Invoices'!$D$1:$E$3000,2,FALSE),"")</f>
        <v/>
      </c>
      <c r="BK210" s="59">
        <f>IFERROR(VLOOKUP($E210,'Jan 2016'!$D$1:$Z$300,22,FALSE),"-")</f>
        <v>47.71</v>
      </c>
      <c r="BL210" s="59" t="str">
        <f>IFERROR(VLOOKUP($E210,'Jan 2016'!$D$1:$Z$300,4,FALSE),"-")</f>
        <v>WAY2001A6BC</v>
      </c>
      <c r="BM210" s="59" t="str">
        <f>IFERROR(VLOOKUP(BL210,'Paid Invoices'!$F$6:$I$381,3,FALSE),"")</f>
        <v/>
      </c>
      <c r="BN210" s="59" t="str">
        <f>IFERROR(VLOOKUP(BL210,'Open Invoices'!$D$1:$E$3000,2,FALSE),"")</f>
        <v/>
      </c>
      <c r="BO210" s="59">
        <f>IFERROR(VLOOKUP($E210,'Dec 2015'!$D$1:$Z$300,22,FALSE),"-")</f>
        <v>48.35</v>
      </c>
      <c r="BP210" s="59" t="str">
        <f>IFERROR(VLOOKUP($E210,'Dec 2015'!$D$1:$Z$300,4,FALSE),"-")</f>
        <v>WAY2001L5AB</v>
      </c>
      <c r="BQ210" s="59" t="str">
        <f>IFERROR(VLOOKUP(BP210,'Paid Invoices'!$F$6:$I$381,3,FALSE),"")</f>
        <v/>
      </c>
      <c r="BR210" s="59" t="str">
        <f>IFERROR(VLOOKUP(BP210,'Open Invoices'!$D$1:$E$3000,2,FALSE),"")</f>
        <v/>
      </c>
      <c r="BS210" s="59">
        <f>IFERROR(VLOOKUP($E210,'Nov 2015'!$D$1:$Z$300,22,FALSE),"-")</f>
        <v>42.08</v>
      </c>
      <c r="BT210" s="59" t="str">
        <f>IFERROR(VLOOKUP($E210,'Nov 2015'!$D$1:$Z$300,4,FALSE),"-")</f>
        <v>WAY2001K5AZ</v>
      </c>
      <c r="BU210" s="59" t="str">
        <f>IFERROR(VLOOKUP(BT210,'Paid Invoices'!$F$6:$I$381,3,FALSE),"")</f>
        <v/>
      </c>
      <c r="BV210" s="59" t="str">
        <f>IFERROR(VLOOKUP(BT210,'Open Invoices'!$D$1:$E$3000,2,FALSE),"")</f>
        <v/>
      </c>
      <c r="BW210" s="59">
        <f>IFERROR(VLOOKUP($E210,'Oct 2015'!$D$1:$Z$300,22,FALSE),"-")</f>
        <v>0.17</v>
      </c>
      <c r="BX210" s="59" t="str">
        <f>IFERROR(VLOOKUP($E210,'Oct 2015'!$D$1:$Z$300,4,FALSE),"-")</f>
        <v>WAY2001J5BB</v>
      </c>
      <c r="BY210" s="59" t="str">
        <f>IFERROR(VLOOKUP(BX210,'Paid Invoices'!$F$6:$I$381,3,FALSE),"")</f>
        <v/>
      </c>
      <c r="BZ210" s="59" t="str">
        <f>IFERROR(VLOOKUP(BX210,'Open Invoices'!$D$1:$E$3000,2,FALSE),"")</f>
        <v/>
      </c>
      <c r="CA210" s="59" t="str">
        <f>IFERROR(VLOOKUP($E210,'Sep 2015'!$D$1:$Z$300,22,FALSE),"-")</f>
        <v>-</v>
      </c>
      <c r="CB210" s="59" t="str">
        <f>IFERROR(VLOOKUP($E210,'Sep 2015'!$D$1:$Z$300,4,FALSE),"-")</f>
        <v>-</v>
      </c>
      <c r="CC210" s="59" t="str">
        <f>IFERROR(VLOOKUP(CB210,'Paid Invoices'!$F$6:$I$381,3,FALSE),"")</f>
        <v/>
      </c>
      <c r="CD210" s="59" t="str">
        <f>IFERROR(VLOOKUP(CB210,'Open Invoices'!$D$1:$E$3000,2,FALSE),"")</f>
        <v/>
      </c>
      <c r="CE210" s="52"/>
      <c r="CF210" s="52" t="s">
        <v>2115</v>
      </c>
      <c r="CG210" s="49" t="str">
        <f>IFERROR(IFERROR(VLOOKUP($E210,'Asset Group  All Assets'!$B$1:$C$500,2,FALSE),(VLOOKUP($E210,'Missing-WSU-POs'!$B$1:$D$500,3,FALSE))),"?")</f>
        <v>P0772275</v>
      </c>
      <c r="CH210" s="31" t="str">
        <f t="shared" si="16"/>
        <v>P0772275</v>
      </c>
      <c r="CI210" s="31" t="str">
        <f t="shared" si="15"/>
        <v/>
      </c>
      <c r="CJ210" s="29" t="str">
        <f>IFERROR(IF(VLOOKUP($E210,'Org July 2016 '!$D$1:$Z$500,3,FALSE)=G210,"-","Wrong PO"),"new")</f>
        <v>Wrong PO</v>
      </c>
      <c r="CK210" s="32">
        <f>IF(CJ210="wrong PO",(VLOOKUP($E210,'Org July 2016 '!$D$1:$Z$500,3,FALSE)),"")</f>
        <v>0</v>
      </c>
      <c r="CL210" s="29" t="str">
        <f>IFERROR(IF(VLOOKUP($E210,'Org June 2016 '!$D$1:$Z$500,3,FALSE)=G210,"-","Wrong PO"),"new")</f>
        <v>Wrong PO</v>
      </c>
      <c r="CM210" s="32">
        <f>IF(CL210="wrong PO",(VLOOKUP($E210,'Org June 2016 '!$D$1:$Z$500,3,FALSE)),"")</f>
        <v>0</v>
      </c>
      <c r="CN210" s="29" t="str">
        <f>IFERROR(IF(VLOOKUP($E210,'May 2016'!D209:Z708,3,FALSE)=G210,"-","Wrong PO"),"new")</f>
        <v>new</v>
      </c>
      <c r="CO210" s="32" t="str">
        <f>IF(CN210="wrong PO",(VLOOKUP($E210,'May 2016'!D209:Z708,3,FALSE)),"")</f>
        <v/>
      </c>
      <c r="CP210" s="29" t="str">
        <f>IFERROR(IF(VLOOKUP($E210,'Apr 2016'!$D$1:$Z$500,3,FALSE)=G210,"-","Wrong PO"),"new")</f>
        <v>-</v>
      </c>
      <c r="CQ210" s="32" t="str">
        <f>IF(CP210="wrong PO",(VLOOKUP($E210,'Apr 2016'!$D$1:$Z$500,3,FALSE)),"")</f>
        <v/>
      </c>
      <c r="CR210" s="32" t="str">
        <f>IFERROR(IF(VLOOKUP($E210,'Mar 2016'!$D$1:$Z$500,3,FALSE)=G210,"-","Wrong PO"),"new")</f>
        <v>-</v>
      </c>
      <c r="CS210" s="32" t="str">
        <f>IF(CP210="wrong PO",(VLOOKUP($E210,'Mar 2016'!$D$1:$Z$500,3,FALSE)),"")</f>
        <v/>
      </c>
      <c r="CT210" s="32" t="str">
        <f>IFERROR(IF(VLOOKUP($E210,'Feb 2016'!$D$1:$Z$500,3,FALSE)=G210,"-","Wrong PO"),"new")</f>
        <v>-</v>
      </c>
      <c r="CU210" s="32" t="str">
        <f>IF(CP210="wrong PO",(VLOOKUP($E210,'Feb 2016'!$D$1:$Z$500,3,FALSE)),"")</f>
        <v/>
      </c>
      <c r="CV210" s="29" t="str">
        <f>IFERROR(IF(VLOOKUP($E210,'Jan 2016'!$D$1:$Z$500,3,FALSE)=G210,"-","Wrong PO"),"new")</f>
        <v>-</v>
      </c>
      <c r="CW210" s="32" t="str">
        <f>IF(CV210="wrong PO",(VLOOKUP($E210,'Jan 2016'!$D$1:$Z$500,3,FALSE)),"")</f>
        <v/>
      </c>
      <c r="CX210" s="29" t="str">
        <f>IFERROR(IF(VLOOKUP($E210,'Dec 2015'!$D$1:$Z$500,3,FALSE)=G210,"-","Wrong PO"),"new")</f>
        <v>-</v>
      </c>
      <c r="CY210" s="32" t="str">
        <f>IF(CX210="wrong PO",(VLOOKUP($E210,'Dec 2015'!$D$1:$Z$500,3,FALSE)),"")</f>
        <v/>
      </c>
      <c r="CZ210" s="29" t="str">
        <f>IFERROR(IF(VLOOKUP($E210,'Nov 2015'!$D$1:$Z$500,3,FALSE)=G210,"-","Wrong PO"),"new")</f>
        <v>-</v>
      </c>
      <c r="DA210" s="32" t="str">
        <f>IF(CZ210="wrong PO",(VLOOKUP($E210,'Nov 2015'!$D$1:$Z$500,3,FALSE)),"")</f>
        <v/>
      </c>
      <c r="DB210" s="29" t="str">
        <f>IFERROR(IF(VLOOKUP($E210,'Oct 2015'!$D$1:$Z$500,3,FALSE)=G210,"-","Wrong PO"),"new")</f>
        <v>-</v>
      </c>
      <c r="DC210" s="32" t="str">
        <f>IF(DB210="wrong PO",(VLOOKUP($E210,'Oct 2015'!$D$1:$Z$500,3,FALSE)),"")</f>
        <v/>
      </c>
      <c r="DD210" s="29" t="str">
        <f>IFERROR(IF(VLOOKUP($E210,'Sep 2015'!$D$1:$Z$500,3,FALSE)=G210,"-","Wrong PO"),"new")</f>
        <v>new</v>
      </c>
      <c r="DE210" s="32" t="str">
        <f>IF(DD210="wrong PO",(VLOOKUP($E210,'Sep 2015'!$D$1:$Z$500,3,FALSE)),"")</f>
        <v/>
      </c>
    </row>
    <row r="211" spans="1:109">
      <c r="A211" s="115">
        <v>210</v>
      </c>
      <c r="B211" s="2" t="s">
        <v>841</v>
      </c>
      <c r="C211" s="2" t="s">
        <v>510</v>
      </c>
      <c r="D211" s="2" t="s">
        <v>56</v>
      </c>
      <c r="E211" s="2" t="s">
        <v>213</v>
      </c>
      <c r="F211" s="2" t="s">
        <v>427</v>
      </c>
      <c r="G211" s="21" t="s">
        <v>105</v>
      </c>
      <c r="H211" s="21" t="str">
        <f>IFERROR(VLOOKUP($E211,'Wayne Master'!$B$1:$C$315,2,FALSE),"not on master")</f>
        <v>P0772275</v>
      </c>
      <c r="I211" s="11" t="s">
        <v>2055</v>
      </c>
      <c r="J211" s="3">
        <v>42257</v>
      </c>
      <c r="K211" s="2" t="s">
        <v>39</v>
      </c>
      <c r="L211" s="2" t="s">
        <v>429</v>
      </c>
      <c r="M211" s="2" t="s">
        <v>30</v>
      </c>
      <c r="N211" s="2" t="s">
        <v>31</v>
      </c>
      <c r="O211" s="2" t="s">
        <v>32</v>
      </c>
      <c r="P211" s="4">
        <v>21232</v>
      </c>
      <c r="Q211" s="4">
        <v>21490</v>
      </c>
      <c r="R211" s="4">
        <v>258</v>
      </c>
      <c r="S211" s="5">
        <v>4.3600000000000003</v>
      </c>
      <c r="T211" s="4">
        <v>0</v>
      </c>
      <c r="U211" s="4">
        <v>0</v>
      </c>
      <c r="V211" s="4">
        <v>0</v>
      </c>
      <c r="W211" s="5">
        <v>0</v>
      </c>
      <c r="X211" s="5">
        <v>0</v>
      </c>
      <c r="Y211" s="14">
        <v>4.3600000000000003</v>
      </c>
      <c r="Z211" s="14">
        <v>0</v>
      </c>
      <c r="AA211" s="14">
        <v>4.3600000000000003</v>
      </c>
      <c r="AB211" s="4">
        <v>24580</v>
      </c>
      <c r="AC211" s="55"/>
      <c r="AD211" s="59">
        <f t="shared" si="17"/>
        <v>363.02</v>
      </c>
      <c r="AE211" s="59">
        <f t="shared" si="18"/>
        <v>363.18099999999998</v>
      </c>
      <c r="AF211" s="102">
        <f>IFERROR(IFERROR(VLOOKUP($G211,'FPO034'!$J$9:$Q$196,7,FALSE),(VLOOKUP($H211,'FPO034'!$J$9:$Q$196,7,FALSE))),"No PO")</f>
        <v>44529.24</v>
      </c>
      <c r="AG211" s="102">
        <f>IFERROR(IFERROR(VLOOKUP($G211,'FPO034'!$J$9:$Q$196,8,FALSE),(VLOOKUP($H211,'FPO034'!$J$9:$Q$196,8,FALSE))),"No PO")</f>
        <v>0</v>
      </c>
      <c r="AH211" s="102" t="str">
        <f t="shared" si="19"/>
        <v>--</v>
      </c>
      <c r="AI211" s="59">
        <f>IFERROR(VLOOKUP($E211,'Rev2 Aug 16'!$D$1:$Z$300,22,FALSE),"-")</f>
        <v>4.3600000000000003</v>
      </c>
      <c r="AJ211" s="59" t="str">
        <f>IFERROR(VLOOKUP($E211,'Rev2 Aug 16'!$D$1:$Z$300,5,FALSE),"-")</f>
        <v>WAY2001H6BE</v>
      </c>
      <c r="AK211" s="59" t="str">
        <f>IFERROR(VLOOKUP(AJ211,'Paid Invoices'!$F$6:$I$381,3,FALSE),"")</f>
        <v/>
      </c>
      <c r="AL211" s="59" t="str">
        <f>IFERROR(VLOOKUP(AJ211,'Open Invoices'!$D$1:$E$3000,2,FALSE),"")</f>
        <v/>
      </c>
      <c r="AM211" s="59">
        <f>IFERROR(VLOOKUP($E211,'Rev2 July 16'!$D$1:$Z$300,22,FALSE),"-")</f>
        <v>11.36</v>
      </c>
      <c r="AN211" s="59" t="str">
        <f>IFERROR(VLOOKUP($E211,'Rev2 July 16'!$D$1:$Z$300,5,FALSE),"-")</f>
        <v>WAY2001G6BG</v>
      </c>
      <c r="AO211" s="59" t="str">
        <f>IFERROR(VLOOKUP(AN211,'Paid Invoices'!$F$6:$I$381,3,FALSE),"")</f>
        <v/>
      </c>
      <c r="AP211" s="59" t="str">
        <f>IFERROR(VLOOKUP(AN211,'Open Invoices'!$D$1:$E$3000,2,FALSE),"")</f>
        <v/>
      </c>
      <c r="AQ211" s="59">
        <f>IFERROR(VLOOKUP($E211,'Rev June 16'!$D$1:$Z$300,22,FALSE),"-")</f>
        <v>10.9</v>
      </c>
      <c r="AR211" s="59" t="str">
        <f>IFERROR(VLOOKUP($E211,'Rev June 16'!$D$1:$Z$300,4,FALSE),"-")</f>
        <v>WAY2001F6BE</v>
      </c>
      <c r="AS211" s="59" t="str">
        <f>IFERROR(VLOOKUP(AR211,'Paid Invoices'!$F$6:$I$381,3,FALSE),"")</f>
        <v/>
      </c>
      <c r="AT211" s="59" t="str">
        <f>IFERROR(VLOOKUP(AR211,'Open Invoices'!$D$1:$E$3000,2,FALSE),"")</f>
        <v/>
      </c>
      <c r="AU211" s="59">
        <f>IFERROR(VLOOKUP($E211,'May 2016'!$D$1:$Z$300,22,FALSE),"-")</f>
        <v>20.350000000000001</v>
      </c>
      <c r="AV211" s="59" t="str">
        <f>IFERROR(VLOOKUP($E211,'May 2016'!$D$1:$Z$300,4,FALSE),"-")</f>
        <v>WAY2001E6BD</v>
      </c>
      <c r="AW211" s="59" t="str">
        <f>IFERROR(VLOOKUP(AV211,'Paid Invoices'!$F$6:$I$381,3,FALSE),"")</f>
        <v/>
      </c>
      <c r="AX211" s="59" t="str">
        <f>IFERROR(VLOOKUP(AV211,'Open Invoices'!$D$1:$E$3000,2,FALSE),"")</f>
        <v/>
      </c>
      <c r="AY211" s="59">
        <f>IFERROR(VLOOKUP($E211,'Apr 2016'!$D$1:$Z$300,22,FALSE),"-")</f>
        <v>26.6</v>
      </c>
      <c r="AZ211" s="59" t="str">
        <f>IFERROR(VLOOKUP($E211,'Apr 2016'!$D$1:$Z$300,4,FALSE),"-")</f>
        <v>WAY2001D6BC</v>
      </c>
      <c r="BA211" s="59" t="str">
        <f>IFERROR(VLOOKUP(AZ211,'Paid Invoices'!$F$6:$I$381,3,FALSE),"")</f>
        <v/>
      </c>
      <c r="BB211" s="59" t="str">
        <f>IFERROR(VLOOKUP(AZ211,'Open Invoices'!$D$1:$E$3000,2,FALSE),"")</f>
        <v/>
      </c>
      <c r="BC211" s="59">
        <f>IFERROR(VLOOKUP($E211,'Mar 2016'!$D$1:$Z$300,22,FALSE),"-")</f>
        <v>33.21</v>
      </c>
      <c r="BD211" s="59" t="str">
        <f>IFERROR(VLOOKUP($E211,'Mar 2016'!$D$1:$Z$300,4,FALSE),"-")</f>
        <v>WAY2001C6AX</v>
      </c>
      <c r="BE211" s="59" t="str">
        <f>IFERROR(VLOOKUP(BD211,'Paid Invoices'!$F$6:$I$381,3,FALSE),"")</f>
        <v/>
      </c>
      <c r="BF211" s="59" t="str">
        <f>IFERROR(VLOOKUP(BD211,'Open Invoices'!$D$1:$E$3000,2,FALSE),"")</f>
        <v/>
      </c>
      <c r="BG211" s="59">
        <f>IFERROR(VLOOKUP($E211,'Feb 2016'!$D$1:$Z$300,22,FALSE),"-")</f>
        <v>64.56</v>
      </c>
      <c r="BH211" s="59" t="str">
        <f>IFERROR(VLOOKUP($E211,'Feb 2016'!$D$1:$Z$300,4,FALSE),"-")</f>
        <v>WAY2001B6AQ</v>
      </c>
      <c r="BI211" s="59" t="str">
        <f>IFERROR(VLOOKUP(BH211,'Paid Invoices'!$F$6:$I$381,3,FALSE),"")</f>
        <v/>
      </c>
      <c r="BJ211" s="59" t="str">
        <f>IFERROR(VLOOKUP(BH211,'Open Invoices'!$D$1:$E$3000,2,FALSE),"")</f>
        <v/>
      </c>
      <c r="BK211" s="59">
        <f>IFERROR(VLOOKUP($E211,'Jan 2016'!$D$1:$Z$300,22,FALSE),"-")</f>
        <v>45.09</v>
      </c>
      <c r="BL211" s="59" t="str">
        <f>IFERROR(VLOOKUP($E211,'Jan 2016'!$D$1:$Z$300,4,FALSE),"-")</f>
        <v>WAY2001A6BC</v>
      </c>
      <c r="BM211" s="59" t="str">
        <f>IFERROR(VLOOKUP(BL211,'Paid Invoices'!$F$6:$I$381,3,FALSE),"")</f>
        <v/>
      </c>
      <c r="BN211" s="59" t="str">
        <f>IFERROR(VLOOKUP(BL211,'Open Invoices'!$D$1:$E$3000,2,FALSE),"")</f>
        <v/>
      </c>
      <c r="BO211" s="59">
        <f>IFERROR(VLOOKUP($E211,'Dec 2015'!$D$1:$Z$300,22,FALSE),"-")</f>
        <v>37.369999999999997</v>
      </c>
      <c r="BP211" s="59" t="str">
        <f>IFERROR(VLOOKUP($E211,'Dec 2015'!$D$1:$Z$300,4,FALSE),"-")</f>
        <v>WAY2001L5AB</v>
      </c>
      <c r="BQ211" s="59" t="str">
        <f>IFERROR(VLOOKUP(BP211,'Paid Invoices'!$F$6:$I$381,3,FALSE),"")</f>
        <v/>
      </c>
      <c r="BR211" s="59" t="str">
        <f>IFERROR(VLOOKUP(BP211,'Open Invoices'!$D$1:$E$3000,2,FALSE),"")</f>
        <v/>
      </c>
      <c r="BS211" s="59">
        <f>IFERROR(VLOOKUP($E211,'Nov 2015'!$D$1:$Z$300,22,FALSE),"-")</f>
        <v>109.22</v>
      </c>
      <c r="BT211" s="59" t="str">
        <f>IFERROR(VLOOKUP($E211,'Nov 2015'!$D$1:$Z$300,4,FALSE),"-")</f>
        <v>WAY2001K5AZ</v>
      </c>
      <c r="BU211" s="59" t="str">
        <f>IFERROR(VLOOKUP(BT211,'Paid Invoices'!$F$6:$I$381,3,FALSE),"")</f>
        <v/>
      </c>
      <c r="BV211" s="59" t="str">
        <f>IFERROR(VLOOKUP(BT211,'Open Invoices'!$D$1:$E$3000,2,FALSE),"")</f>
        <v/>
      </c>
      <c r="BW211" s="59" t="str">
        <f>IFERROR(VLOOKUP($E211,'Oct 2015'!$D$1:$Z$300,22,FALSE),"-")</f>
        <v>-</v>
      </c>
      <c r="BX211" s="59" t="str">
        <f>IFERROR(VLOOKUP($E211,'Oct 2015'!$D$1:$Z$300,4,FALSE),"-")</f>
        <v>-</v>
      </c>
      <c r="BY211" s="59" t="str">
        <f>IFERROR(VLOOKUP(BX211,'Paid Invoices'!$F$6:$I$381,3,FALSE),"")</f>
        <v/>
      </c>
      <c r="BZ211" s="59" t="str">
        <f>IFERROR(VLOOKUP(BX211,'Open Invoices'!$D$1:$E$3000,2,FALSE),"")</f>
        <v/>
      </c>
      <c r="CA211" s="59" t="str">
        <f>IFERROR(VLOOKUP($E211,'Sep 2015'!$D$1:$Z$300,22,FALSE),"-")</f>
        <v>-</v>
      </c>
      <c r="CB211" s="59" t="str">
        <f>IFERROR(VLOOKUP($E211,'Sep 2015'!$D$1:$Z$300,4,FALSE),"-")</f>
        <v>-</v>
      </c>
      <c r="CC211" s="59" t="str">
        <f>IFERROR(VLOOKUP(CB211,'Paid Invoices'!$F$6:$I$381,3,FALSE),"")</f>
        <v/>
      </c>
      <c r="CD211" s="59" t="str">
        <f>IFERROR(VLOOKUP(CB211,'Open Invoices'!$D$1:$E$3000,2,FALSE),"")</f>
        <v/>
      </c>
      <c r="CE211" s="52"/>
      <c r="CF211" s="52" t="s">
        <v>2115</v>
      </c>
      <c r="CG211" s="49" t="str">
        <f>IFERROR(IFERROR(VLOOKUP($E211,'Asset Group  All Assets'!$B$1:$C$500,2,FALSE),(VLOOKUP($E211,'Missing-WSU-POs'!$B$1:$D$500,3,FALSE))),"?")</f>
        <v>P0772275</v>
      </c>
      <c r="CH211" s="31" t="str">
        <f t="shared" si="16"/>
        <v>P0772275</v>
      </c>
      <c r="CI211" s="31" t="str">
        <f t="shared" si="15"/>
        <v/>
      </c>
      <c r="CJ211" s="29" t="str">
        <f>IFERROR(IF(VLOOKUP($E211,'Org July 2016 '!$D$1:$Z$500,3,FALSE)=G211,"-","Wrong PO"),"new")</f>
        <v>Wrong PO</v>
      </c>
      <c r="CK211" s="32">
        <f>IF(CJ211="wrong PO",(VLOOKUP($E211,'Org July 2016 '!$D$1:$Z$500,3,FALSE)),"")</f>
        <v>0</v>
      </c>
      <c r="CL211" s="29" t="str">
        <f>IFERROR(IF(VLOOKUP($E211,'Org June 2016 '!$D$1:$Z$500,3,FALSE)=G211,"-","Wrong PO"),"new")</f>
        <v>Wrong PO</v>
      </c>
      <c r="CM211" s="32">
        <f>IF(CL211="wrong PO",(VLOOKUP($E211,'Org June 2016 '!$D$1:$Z$500,3,FALSE)),"")</f>
        <v>0</v>
      </c>
      <c r="CN211" s="29" t="str">
        <f>IFERROR(IF(VLOOKUP($E211,'May 2016'!D210:Z709,3,FALSE)=G211,"-","Wrong PO"),"new")</f>
        <v>new</v>
      </c>
      <c r="CO211" s="32" t="str">
        <f>IF(CN211="wrong PO",(VLOOKUP($E211,'May 2016'!D210:Z709,3,FALSE)),"")</f>
        <v/>
      </c>
      <c r="CP211" s="29" t="str">
        <f>IFERROR(IF(VLOOKUP($E211,'Apr 2016'!$D$1:$Z$500,3,FALSE)=G211,"-","Wrong PO"),"new")</f>
        <v>-</v>
      </c>
      <c r="CQ211" s="32" t="str">
        <f>IF(CP211="wrong PO",(VLOOKUP($E211,'Apr 2016'!$D$1:$Z$500,3,FALSE)),"")</f>
        <v/>
      </c>
      <c r="CR211" s="32" t="str">
        <f>IFERROR(IF(VLOOKUP($E211,'Mar 2016'!$D$1:$Z$500,3,FALSE)=G211,"-","Wrong PO"),"new")</f>
        <v>-</v>
      </c>
      <c r="CS211" s="32" t="str">
        <f>IF(CP211="wrong PO",(VLOOKUP($E211,'Mar 2016'!$D$1:$Z$500,3,FALSE)),"")</f>
        <v/>
      </c>
      <c r="CT211" s="32" t="str">
        <f>IFERROR(IF(VLOOKUP($E211,'Feb 2016'!$D$1:$Z$500,3,FALSE)=G211,"-","Wrong PO"),"new")</f>
        <v>-</v>
      </c>
      <c r="CU211" s="32" t="str">
        <f>IF(CP211="wrong PO",(VLOOKUP($E211,'Feb 2016'!$D$1:$Z$500,3,FALSE)),"")</f>
        <v/>
      </c>
      <c r="CV211" s="29" t="str">
        <f>IFERROR(IF(VLOOKUP($E211,'Jan 2016'!$D$1:$Z$500,3,FALSE)=G211,"-","Wrong PO"),"new")</f>
        <v>-</v>
      </c>
      <c r="CW211" s="32" t="str">
        <f>IF(CV211="wrong PO",(VLOOKUP($E211,'Jan 2016'!$D$1:$Z$500,3,FALSE)),"")</f>
        <v/>
      </c>
      <c r="CX211" s="29" t="str">
        <f>IFERROR(IF(VLOOKUP($E211,'Dec 2015'!$D$1:$Z$500,3,FALSE)=G211,"-","Wrong PO"),"new")</f>
        <v>-</v>
      </c>
      <c r="CY211" s="32" t="str">
        <f>IF(CX211="wrong PO",(VLOOKUP($E211,'Dec 2015'!$D$1:$Z$500,3,FALSE)),"")</f>
        <v/>
      </c>
      <c r="CZ211" s="29" t="str">
        <f>IFERROR(IF(VLOOKUP($E211,'Nov 2015'!$D$1:$Z$500,3,FALSE)=G211,"-","Wrong PO"),"new")</f>
        <v>-</v>
      </c>
      <c r="DA211" s="32" t="str">
        <f>IF(CZ211="wrong PO",(VLOOKUP($E211,'Nov 2015'!$D$1:$Z$500,3,FALSE)),"")</f>
        <v/>
      </c>
      <c r="DB211" s="29" t="str">
        <f>IFERROR(IF(VLOOKUP($E211,'Oct 2015'!$D$1:$Z$500,3,FALSE)=G211,"-","Wrong PO"),"new")</f>
        <v>new</v>
      </c>
      <c r="DC211" s="32" t="str">
        <f>IF(DB211="wrong PO",(VLOOKUP($E211,'Oct 2015'!$D$1:$Z$500,3,FALSE)),"")</f>
        <v/>
      </c>
      <c r="DD211" s="29" t="str">
        <f>IFERROR(IF(VLOOKUP($E211,'Sep 2015'!$D$1:$Z$500,3,FALSE)=G211,"-","Wrong PO"),"new")</f>
        <v>new</v>
      </c>
      <c r="DE211" s="32" t="str">
        <f>IF(DD211="wrong PO",(VLOOKUP($E211,'Sep 2015'!$D$1:$Z$500,3,FALSE)),"")</f>
        <v/>
      </c>
    </row>
    <row r="212" spans="1:109">
      <c r="A212" s="115">
        <v>211</v>
      </c>
      <c r="B212" s="2" t="s">
        <v>841</v>
      </c>
      <c r="C212" s="2" t="s">
        <v>510</v>
      </c>
      <c r="D212" s="2" t="s">
        <v>758</v>
      </c>
      <c r="E212" s="2" t="s">
        <v>241</v>
      </c>
      <c r="F212" s="2" t="s">
        <v>427</v>
      </c>
      <c r="G212" s="21" t="s">
        <v>105</v>
      </c>
      <c r="H212" s="21" t="str">
        <f>IFERROR(VLOOKUP($E212,'Wayne Master'!$B$1:$C$315,2,FALSE),"not on master")</f>
        <v>P0772275</v>
      </c>
      <c r="I212" s="11" t="s">
        <v>2055</v>
      </c>
      <c r="J212" s="3">
        <v>42512</v>
      </c>
      <c r="K212" s="2"/>
      <c r="L212" s="2" t="s">
        <v>759</v>
      </c>
      <c r="M212" s="2" t="s">
        <v>394</v>
      </c>
      <c r="N212" s="2" t="s">
        <v>31</v>
      </c>
      <c r="O212" s="2" t="s">
        <v>382</v>
      </c>
      <c r="P212" s="4">
        <v>10</v>
      </c>
      <c r="Q212" s="4">
        <v>10</v>
      </c>
      <c r="R212" s="4">
        <v>0</v>
      </c>
      <c r="S212" s="5">
        <v>0</v>
      </c>
      <c r="T212" s="4">
        <v>10</v>
      </c>
      <c r="U212" s="4">
        <v>10</v>
      </c>
      <c r="V212" s="4">
        <v>0</v>
      </c>
      <c r="W212" s="5">
        <v>0</v>
      </c>
      <c r="X212" s="5">
        <v>0</v>
      </c>
      <c r="Y212" s="14">
        <v>0</v>
      </c>
      <c r="Z212" s="14">
        <v>0</v>
      </c>
      <c r="AA212" s="14">
        <v>0</v>
      </c>
      <c r="AB212" s="4">
        <v>24580</v>
      </c>
      <c r="AC212" s="55"/>
      <c r="AD212" s="59">
        <f t="shared" si="17"/>
        <v>0</v>
      </c>
      <c r="AE212" s="59">
        <f t="shared" si="18"/>
        <v>0.7669999999999999</v>
      </c>
      <c r="AF212" s="102">
        <f>IFERROR(IFERROR(VLOOKUP($G212,'FPO034'!$J$9:$Q$196,7,FALSE),(VLOOKUP($H212,'FPO034'!$J$9:$Q$196,7,FALSE))),"No PO")</f>
        <v>44529.24</v>
      </c>
      <c r="AG212" s="102">
        <f>IFERROR(IFERROR(VLOOKUP($G212,'FPO034'!$J$9:$Q$196,8,FALSE),(VLOOKUP($H212,'FPO034'!$J$9:$Q$196,8,FALSE))),"No PO")</f>
        <v>0</v>
      </c>
      <c r="AH212" s="102" t="str">
        <f t="shared" si="19"/>
        <v>--</v>
      </c>
      <c r="AI212" s="59" t="str">
        <f>IFERROR(VLOOKUP($E212,'Rev2 Aug 16'!$D$1:$Z$300,22,FALSE),"-")</f>
        <v>-</v>
      </c>
      <c r="AJ212" s="59" t="str">
        <f>IFERROR(VLOOKUP($E212,'Rev2 Aug 16'!$D$1:$Z$300,5,FALSE),"-")</f>
        <v>-</v>
      </c>
      <c r="AK212" s="59" t="str">
        <f>IFERROR(VLOOKUP(AJ212,'Paid Invoices'!$F$6:$I$381,3,FALSE),"")</f>
        <v/>
      </c>
      <c r="AL212" s="59" t="str">
        <f>IFERROR(VLOOKUP(AJ212,'Open Invoices'!$D$1:$E$3000,2,FALSE),"")</f>
        <v/>
      </c>
      <c r="AM212" s="59" t="str">
        <f>IFERROR(VLOOKUP($E212,'Rev2 July 16'!$D$1:$Z$300,22,FALSE),"-")</f>
        <v>-</v>
      </c>
      <c r="AN212" s="59" t="str">
        <f>IFERROR(VLOOKUP($E212,'Rev2 July 16'!$D$1:$Z$300,5,FALSE),"-")</f>
        <v>-</v>
      </c>
      <c r="AO212" s="59" t="str">
        <f>IFERROR(VLOOKUP(AN212,'Paid Invoices'!$F$6:$I$381,3,FALSE),"")</f>
        <v/>
      </c>
      <c r="AP212" s="59" t="str">
        <f>IFERROR(VLOOKUP(AN212,'Open Invoices'!$D$1:$E$3000,2,FALSE),"")</f>
        <v/>
      </c>
      <c r="AQ212" s="59">
        <f>IFERROR(VLOOKUP($E212,'Rev June 16'!$D$1:$Z$300,22,FALSE),"-")</f>
        <v>0</v>
      </c>
      <c r="AR212" s="59" t="str">
        <f>IFERROR(VLOOKUP($E212,'Rev June 16'!$D$1:$Z$300,4,FALSE),"-")</f>
        <v>WAY2001F6BE</v>
      </c>
      <c r="AS212" s="59" t="str">
        <f>IFERROR(VLOOKUP(AR212,'Paid Invoices'!$F$6:$I$381,3,FALSE),"")</f>
        <v/>
      </c>
      <c r="AT212" s="59" t="str">
        <f>IFERROR(VLOOKUP(AR212,'Open Invoices'!$D$1:$E$3000,2,FALSE),"")</f>
        <v/>
      </c>
      <c r="AU212" s="59" t="str">
        <f>IFERROR(VLOOKUP($E212,'May 2016'!$D$1:$Z$300,22,FALSE),"-")</f>
        <v>-</v>
      </c>
      <c r="AV212" s="59" t="str">
        <f>IFERROR(VLOOKUP($E212,'May 2016'!$D$1:$Z$300,4,FALSE),"-")</f>
        <v>-</v>
      </c>
      <c r="AW212" s="59" t="str">
        <f>IFERROR(VLOOKUP(AV212,'Paid Invoices'!$F$6:$I$381,3,FALSE),"")</f>
        <v/>
      </c>
      <c r="AX212" s="59" t="str">
        <f>IFERROR(VLOOKUP(AV212,'Open Invoices'!$D$1:$E$3000,2,FALSE),"")</f>
        <v/>
      </c>
      <c r="AY212" s="59" t="str">
        <f>IFERROR(VLOOKUP($E212,'Apr 2016'!$D$1:$Z$300,22,FALSE),"-")</f>
        <v>-</v>
      </c>
      <c r="AZ212" s="59" t="str">
        <f>IFERROR(VLOOKUP($E212,'Apr 2016'!$D$1:$Z$300,4,FALSE),"-")</f>
        <v>-</v>
      </c>
      <c r="BA212" s="59" t="str">
        <f>IFERROR(VLOOKUP(AZ212,'Paid Invoices'!$F$6:$I$381,3,FALSE),"")</f>
        <v/>
      </c>
      <c r="BB212" s="59" t="str">
        <f>IFERROR(VLOOKUP(AZ212,'Open Invoices'!$D$1:$E$3000,2,FALSE),"")</f>
        <v/>
      </c>
      <c r="BC212" s="59" t="str">
        <f>IFERROR(VLOOKUP($E212,'Mar 2016'!$D$1:$Z$300,22,FALSE),"-")</f>
        <v>-</v>
      </c>
      <c r="BD212" s="59" t="str">
        <f>IFERROR(VLOOKUP($E212,'Mar 2016'!$D$1:$Z$300,4,FALSE),"-")</f>
        <v>-</v>
      </c>
      <c r="BE212" s="59" t="str">
        <f>IFERROR(VLOOKUP(BD212,'Paid Invoices'!$F$6:$I$381,3,FALSE),"")</f>
        <v/>
      </c>
      <c r="BF212" s="59" t="str">
        <f>IFERROR(VLOOKUP(BD212,'Open Invoices'!$D$1:$E$3000,2,FALSE),"")</f>
        <v/>
      </c>
      <c r="BG212" s="59" t="str">
        <f>IFERROR(VLOOKUP($E212,'Feb 2016'!$D$1:$Z$300,22,FALSE),"-")</f>
        <v>-</v>
      </c>
      <c r="BH212" s="59" t="str">
        <f>IFERROR(VLOOKUP($E212,'Feb 2016'!$D$1:$Z$300,4,FALSE),"-")</f>
        <v>-</v>
      </c>
      <c r="BI212" s="59" t="str">
        <f>IFERROR(VLOOKUP(BH212,'Paid Invoices'!$F$6:$I$381,3,FALSE),"")</f>
        <v/>
      </c>
      <c r="BJ212" s="59" t="str">
        <f>IFERROR(VLOOKUP(BH212,'Open Invoices'!$D$1:$E$3000,2,FALSE),"")</f>
        <v/>
      </c>
      <c r="BK212" s="59" t="str">
        <f>IFERROR(VLOOKUP($E212,'Jan 2016'!$D$1:$Z$300,22,FALSE),"-")</f>
        <v>-</v>
      </c>
      <c r="BL212" s="59" t="str">
        <f>IFERROR(VLOOKUP($E212,'Jan 2016'!$D$1:$Z$300,4,FALSE),"-")</f>
        <v>-</v>
      </c>
      <c r="BM212" s="59" t="str">
        <f>IFERROR(VLOOKUP(BL212,'Paid Invoices'!$F$6:$I$381,3,FALSE),"")</f>
        <v/>
      </c>
      <c r="BN212" s="59" t="str">
        <f>IFERROR(VLOOKUP(BL212,'Open Invoices'!$D$1:$E$3000,2,FALSE),"")</f>
        <v/>
      </c>
      <c r="BO212" s="59" t="str">
        <f>IFERROR(VLOOKUP($E212,'Dec 2015'!$D$1:$Z$300,22,FALSE),"-")</f>
        <v>-</v>
      </c>
      <c r="BP212" s="59" t="str">
        <f>IFERROR(VLOOKUP($E212,'Dec 2015'!$D$1:$Z$300,4,FALSE),"-")</f>
        <v>-</v>
      </c>
      <c r="BQ212" s="59" t="str">
        <f>IFERROR(VLOOKUP(BP212,'Paid Invoices'!$F$6:$I$381,3,FALSE),"")</f>
        <v/>
      </c>
      <c r="BR212" s="59" t="str">
        <f>IFERROR(VLOOKUP(BP212,'Open Invoices'!$D$1:$E$3000,2,FALSE),"")</f>
        <v/>
      </c>
      <c r="BS212" s="59" t="str">
        <f>IFERROR(VLOOKUP($E212,'Nov 2015'!$D$1:$Z$300,22,FALSE),"-")</f>
        <v>-</v>
      </c>
      <c r="BT212" s="59" t="str">
        <f>IFERROR(VLOOKUP($E212,'Nov 2015'!$D$1:$Z$300,4,FALSE),"-")</f>
        <v>-</v>
      </c>
      <c r="BU212" s="59" t="str">
        <f>IFERROR(VLOOKUP(BT212,'Paid Invoices'!$F$6:$I$381,3,FALSE),"")</f>
        <v/>
      </c>
      <c r="BV212" s="59" t="str">
        <f>IFERROR(VLOOKUP(BT212,'Open Invoices'!$D$1:$E$3000,2,FALSE),"")</f>
        <v/>
      </c>
      <c r="BW212" s="59" t="str">
        <f>IFERROR(VLOOKUP($E212,'Oct 2015'!$D$1:$Z$300,22,FALSE),"-")</f>
        <v>-</v>
      </c>
      <c r="BX212" s="59" t="str">
        <f>IFERROR(VLOOKUP($E212,'Oct 2015'!$D$1:$Z$300,4,FALSE),"-")</f>
        <v>-</v>
      </c>
      <c r="BY212" s="59" t="str">
        <f>IFERROR(VLOOKUP(BX212,'Paid Invoices'!$F$6:$I$381,3,FALSE),"")</f>
        <v/>
      </c>
      <c r="BZ212" s="59" t="str">
        <f>IFERROR(VLOOKUP(BX212,'Open Invoices'!$D$1:$E$3000,2,FALSE),"")</f>
        <v/>
      </c>
      <c r="CA212" s="59" t="str">
        <f>IFERROR(VLOOKUP($E212,'Sep 2015'!$D$1:$Z$300,22,FALSE),"-")</f>
        <v>-</v>
      </c>
      <c r="CB212" s="59" t="str">
        <f>IFERROR(VLOOKUP($E212,'Sep 2015'!$D$1:$Z$300,4,FALSE),"-")</f>
        <v>-</v>
      </c>
      <c r="CC212" s="59" t="str">
        <f>IFERROR(VLOOKUP(CB212,'Paid Invoices'!$F$6:$I$381,3,FALSE),"")</f>
        <v/>
      </c>
      <c r="CD212" s="59" t="str">
        <f>IFERROR(VLOOKUP(CB212,'Open Invoices'!$D$1:$E$3000,2,FALSE),"")</f>
        <v/>
      </c>
      <c r="CE212" s="52"/>
      <c r="CF212" s="52" t="s">
        <v>2115</v>
      </c>
      <c r="CG212" s="49" t="str">
        <f>IFERROR(IFERROR(VLOOKUP($E212,'Asset Group  All Assets'!$B$1:$C$500,2,FALSE),(VLOOKUP($E212,'Missing-WSU-POs'!$B$1:$D$500,3,FALSE))),"?")</f>
        <v>P0772275</v>
      </c>
      <c r="CH212" s="31" t="str">
        <f t="shared" si="16"/>
        <v>P0772275</v>
      </c>
      <c r="CI212" s="31" t="str">
        <f t="shared" si="15"/>
        <v/>
      </c>
      <c r="CJ212" s="29" t="str">
        <f>IFERROR(IF(VLOOKUP($E212,'Org July 2016 '!$D$1:$Z$500,3,FALSE)=G212,"-","Wrong PO"),"new")</f>
        <v>Wrong PO</v>
      </c>
      <c r="CK212" s="32">
        <f>IF(CJ212="wrong PO",(VLOOKUP($E212,'Org July 2016 '!$D$1:$Z$500,3,FALSE)),"")</f>
        <v>0</v>
      </c>
      <c r="CL212" s="29" t="str">
        <f>IFERROR(IF(VLOOKUP($E212,'Org June 2016 '!$D$1:$Z$500,3,FALSE)=G212,"-","Wrong PO"),"new")</f>
        <v>Wrong PO</v>
      </c>
      <c r="CM212" s="32">
        <f>IF(CL212="wrong PO",(VLOOKUP($E212,'Org June 2016 '!$D$1:$Z$500,3,FALSE)),"")</f>
        <v>0</v>
      </c>
      <c r="CN212" s="29" t="str">
        <f>IFERROR(IF(VLOOKUP($E212,'May 2016'!D211:Z710,3,FALSE)=G212,"-","Wrong PO"),"new")</f>
        <v>new</v>
      </c>
      <c r="CO212" s="32" t="str">
        <f>IF(CN212="wrong PO",(VLOOKUP($E212,'May 2016'!D211:Z710,3,FALSE)),"")</f>
        <v/>
      </c>
      <c r="CP212" s="29" t="str">
        <f>IFERROR(IF(VLOOKUP($E212,'Apr 2016'!$D$1:$Z$500,3,FALSE)=G212,"-","Wrong PO"),"new")</f>
        <v>new</v>
      </c>
      <c r="CQ212" s="32" t="str">
        <f>IF(CP212="wrong PO",(VLOOKUP($E212,'Apr 2016'!$D$1:$Z$500,3,FALSE)),"")</f>
        <v/>
      </c>
      <c r="CR212" s="32" t="str">
        <f>IFERROR(IF(VLOOKUP($E212,'Mar 2016'!$D$1:$Z$500,3,FALSE)=G212,"-","Wrong PO"),"new")</f>
        <v>new</v>
      </c>
      <c r="CS212" s="32" t="str">
        <f>IF(CP212="wrong PO",(VLOOKUP($E212,'Mar 2016'!$D$1:$Z$500,3,FALSE)),"")</f>
        <v/>
      </c>
      <c r="CT212" s="32" t="str">
        <f>IFERROR(IF(VLOOKUP($E212,'Feb 2016'!$D$1:$Z$500,3,FALSE)=G212,"-","Wrong PO"),"new")</f>
        <v>new</v>
      </c>
      <c r="CU212" s="32" t="str">
        <f>IF(CP212="wrong PO",(VLOOKUP($E212,'Feb 2016'!$D$1:$Z$500,3,FALSE)),"")</f>
        <v/>
      </c>
      <c r="CV212" s="29" t="str">
        <f>IFERROR(IF(VLOOKUP($E212,'Jan 2016'!$D$1:$Z$500,3,FALSE)=G212,"-","Wrong PO"),"new")</f>
        <v>new</v>
      </c>
      <c r="CW212" s="32" t="str">
        <f>IF(CV212="wrong PO",(VLOOKUP($E212,'Jan 2016'!$D$1:$Z$500,3,FALSE)),"")</f>
        <v/>
      </c>
      <c r="CX212" s="29" t="str">
        <f>IFERROR(IF(VLOOKUP($E212,'Dec 2015'!$D$1:$Z$500,3,FALSE)=G212,"-","Wrong PO"),"new")</f>
        <v>new</v>
      </c>
      <c r="CY212" s="32" t="str">
        <f>IF(CX212="wrong PO",(VLOOKUP($E212,'Dec 2015'!$D$1:$Z$500,3,FALSE)),"")</f>
        <v/>
      </c>
      <c r="CZ212" s="29" t="str">
        <f>IFERROR(IF(VLOOKUP($E212,'Nov 2015'!$D$1:$Z$500,3,FALSE)=G212,"-","Wrong PO"),"new")</f>
        <v>new</v>
      </c>
      <c r="DA212" s="32" t="str">
        <f>IF(CZ212="wrong PO",(VLOOKUP($E212,'Nov 2015'!$D$1:$Z$500,3,FALSE)),"")</f>
        <v/>
      </c>
      <c r="DB212" s="29" t="str">
        <f>IFERROR(IF(VLOOKUP($E212,'Oct 2015'!$D$1:$Z$500,3,FALSE)=G212,"-","Wrong PO"),"new")</f>
        <v>new</v>
      </c>
      <c r="DC212" s="32" t="str">
        <f>IF(DB212="wrong PO",(VLOOKUP($E212,'Oct 2015'!$D$1:$Z$500,3,FALSE)),"")</f>
        <v/>
      </c>
      <c r="DD212" s="29" t="str">
        <f>IFERROR(IF(VLOOKUP($E212,'Sep 2015'!$D$1:$Z$500,3,FALSE)=G212,"-","Wrong PO"),"new")</f>
        <v>new</v>
      </c>
      <c r="DE212" s="32" t="str">
        <f>IF(DD212="wrong PO",(VLOOKUP($E212,'Sep 2015'!$D$1:$Z$500,3,FALSE)),"")</f>
        <v/>
      </c>
    </row>
    <row r="213" spans="1:109">
      <c r="A213" s="115">
        <v>212</v>
      </c>
      <c r="B213" s="2" t="s">
        <v>841</v>
      </c>
      <c r="C213" s="2" t="s">
        <v>510</v>
      </c>
      <c r="D213" s="2" t="s">
        <v>69</v>
      </c>
      <c r="E213" s="2" t="s">
        <v>260</v>
      </c>
      <c r="F213" s="2" t="s">
        <v>427</v>
      </c>
      <c r="G213" s="21" t="s">
        <v>105</v>
      </c>
      <c r="H213" s="21" t="str">
        <f>IFERROR(VLOOKUP($E213,'Wayne Master'!$B$1:$C$315,2,FALSE),"not on master")</f>
        <v>P0772275</v>
      </c>
      <c r="I213" s="11" t="s">
        <v>2055</v>
      </c>
      <c r="J213" s="3">
        <v>42257</v>
      </c>
      <c r="K213" s="2" t="s">
        <v>39</v>
      </c>
      <c r="L213" s="2" t="s">
        <v>429</v>
      </c>
      <c r="M213" s="2" t="s">
        <v>30</v>
      </c>
      <c r="N213" s="2" t="s">
        <v>31</v>
      </c>
      <c r="O213" s="2" t="s">
        <v>32</v>
      </c>
      <c r="P213" s="4">
        <v>1624</v>
      </c>
      <c r="Q213" s="4">
        <v>1909</v>
      </c>
      <c r="R213" s="4">
        <v>285</v>
      </c>
      <c r="S213" s="5">
        <v>4.82</v>
      </c>
      <c r="T213" s="4">
        <v>5984</v>
      </c>
      <c r="U213" s="4">
        <v>6235</v>
      </c>
      <c r="V213" s="4">
        <v>251</v>
      </c>
      <c r="W213" s="5">
        <v>15.01</v>
      </c>
      <c r="X213" s="5">
        <v>0</v>
      </c>
      <c r="Y213" s="14">
        <v>19.829999999999998</v>
      </c>
      <c r="Z213" s="14">
        <v>0</v>
      </c>
      <c r="AA213" s="14">
        <v>19.829999999999998</v>
      </c>
      <c r="AB213" s="4">
        <v>24580</v>
      </c>
      <c r="AC213" s="55"/>
      <c r="AD213" s="59">
        <f t="shared" si="17"/>
        <v>404.90000000000009</v>
      </c>
      <c r="AE213" s="59">
        <f t="shared" si="18"/>
        <v>405.11509999999998</v>
      </c>
      <c r="AF213" s="102">
        <f>IFERROR(IFERROR(VLOOKUP($G213,'FPO034'!$J$9:$Q$196,7,FALSE),(VLOOKUP($H213,'FPO034'!$J$9:$Q$196,7,FALSE))),"No PO")</f>
        <v>44529.24</v>
      </c>
      <c r="AG213" s="102">
        <f>IFERROR(IFERROR(VLOOKUP($G213,'FPO034'!$J$9:$Q$196,8,FALSE),(VLOOKUP($H213,'FPO034'!$J$9:$Q$196,8,FALSE))),"No PO")</f>
        <v>0</v>
      </c>
      <c r="AH213" s="102" t="str">
        <f t="shared" si="19"/>
        <v>--</v>
      </c>
      <c r="AI213" s="59">
        <f>IFERROR(VLOOKUP($E213,'Rev2 Aug 16'!$D$1:$Z$300,22,FALSE),"-")</f>
        <v>19.829999999999998</v>
      </c>
      <c r="AJ213" s="59" t="str">
        <f>IFERROR(VLOOKUP($E213,'Rev2 Aug 16'!$D$1:$Z$300,5,FALSE),"-")</f>
        <v>WAY2001H6BE</v>
      </c>
      <c r="AK213" s="59" t="str">
        <f>IFERROR(VLOOKUP(AJ213,'Paid Invoices'!$F$6:$I$381,3,FALSE),"")</f>
        <v/>
      </c>
      <c r="AL213" s="59" t="str">
        <f>IFERROR(VLOOKUP(AJ213,'Open Invoices'!$D$1:$E$3000,2,FALSE),"")</f>
        <v/>
      </c>
      <c r="AM213" s="59">
        <f>IFERROR(VLOOKUP($E213,'Rev2 July 16'!$D$1:$Z$300,22,FALSE),"-")</f>
        <v>14.67</v>
      </c>
      <c r="AN213" s="59" t="str">
        <f>IFERROR(VLOOKUP($E213,'Rev2 July 16'!$D$1:$Z$300,5,FALSE),"-")</f>
        <v>WAY2001G6BG</v>
      </c>
      <c r="AO213" s="59" t="str">
        <f>IFERROR(VLOOKUP(AN213,'Paid Invoices'!$F$6:$I$381,3,FALSE),"")</f>
        <v/>
      </c>
      <c r="AP213" s="59" t="str">
        <f>IFERROR(VLOOKUP(AN213,'Open Invoices'!$D$1:$E$3000,2,FALSE),"")</f>
        <v/>
      </c>
      <c r="AQ213" s="59">
        <f>IFERROR(VLOOKUP($E213,'Rev June 16'!$D$1:$Z$300,22,FALSE),"-")</f>
        <v>16.73</v>
      </c>
      <c r="AR213" s="59" t="str">
        <f>IFERROR(VLOOKUP($E213,'Rev June 16'!$D$1:$Z$300,4,FALSE),"-")</f>
        <v>WAY2001F6BE</v>
      </c>
      <c r="AS213" s="59" t="str">
        <f>IFERROR(VLOOKUP(AR213,'Paid Invoices'!$F$6:$I$381,3,FALSE),"")</f>
        <v/>
      </c>
      <c r="AT213" s="59" t="str">
        <f>IFERROR(VLOOKUP(AR213,'Open Invoices'!$D$1:$E$3000,2,FALSE),"")</f>
        <v/>
      </c>
      <c r="AU213" s="59">
        <f>IFERROR(VLOOKUP($E213,'May 2016'!$D$1:$Z$300,22,FALSE),"-")</f>
        <v>66.34</v>
      </c>
      <c r="AV213" s="59" t="str">
        <f>IFERROR(VLOOKUP($E213,'May 2016'!$D$1:$Z$300,4,FALSE),"-")</f>
        <v>WAY2001E6BD</v>
      </c>
      <c r="AW213" s="59" t="str">
        <f>IFERROR(VLOOKUP(AV213,'Paid Invoices'!$F$6:$I$381,3,FALSE),"")</f>
        <v/>
      </c>
      <c r="AX213" s="59" t="str">
        <f>IFERROR(VLOOKUP(AV213,'Open Invoices'!$D$1:$E$3000,2,FALSE),"")</f>
        <v/>
      </c>
      <c r="AY213" s="59">
        <f>IFERROR(VLOOKUP($E213,'Apr 2016'!$D$1:$Z$300,22,FALSE),"-")</f>
        <v>224.11</v>
      </c>
      <c r="AZ213" s="59" t="str">
        <f>IFERROR(VLOOKUP($E213,'Apr 2016'!$D$1:$Z$300,4,FALSE),"-")</f>
        <v>WAY2001D6BC</v>
      </c>
      <c r="BA213" s="59" t="str">
        <f>IFERROR(VLOOKUP(AZ213,'Paid Invoices'!$F$6:$I$381,3,FALSE),"")</f>
        <v/>
      </c>
      <c r="BB213" s="59" t="str">
        <f>IFERROR(VLOOKUP(AZ213,'Open Invoices'!$D$1:$E$3000,2,FALSE),"")</f>
        <v/>
      </c>
      <c r="BC213" s="59">
        <f>IFERROR(VLOOKUP($E213,'Mar 2016'!$D$1:$Z$300,22,FALSE),"-")</f>
        <v>16.41</v>
      </c>
      <c r="BD213" s="59" t="str">
        <f>IFERROR(VLOOKUP($E213,'Mar 2016'!$D$1:$Z$300,4,FALSE),"-")</f>
        <v>WAY2001C6AX</v>
      </c>
      <c r="BE213" s="59" t="str">
        <f>IFERROR(VLOOKUP(BD213,'Paid Invoices'!$F$6:$I$381,3,FALSE),"")</f>
        <v/>
      </c>
      <c r="BF213" s="59" t="str">
        <f>IFERROR(VLOOKUP(BD213,'Open Invoices'!$D$1:$E$3000,2,FALSE),"")</f>
        <v/>
      </c>
      <c r="BG213" s="59">
        <f>IFERROR(VLOOKUP($E213,'Feb 2016'!$D$1:$Z$300,22,FALSE),"-")</f>
        <v>14.37</v>
      </c>
      <c r="BH213" s="59" t="str">
        <f>IFERROR(VLOOKUP($E213,'Feb 2016'!$D$1:$Z$300,4,FALSE),"-")</f>
        <v>WAY2001B6AQ</v>
      </c>
      <c r="BI213" s="59" t="str">
        <f>IFERROR(VLOOKUP(BH213,'Paid Invoices'!$F$6:$I$381,3,FALSE),"")</f>
        <v/>
      </c>
      <c r="BJ213" s="59" t="str">
        <f>IFERROR(VLOOKUP(BH213,'Open Invoices'!$D$1:$E$3000,2,FALSE),"")</f>
        <v/>
      </c>
      <c r="BK213" s="59">
        <f>IFERROR(VLOOKUP($E213,'Jan 2016'!$D$1:$Z$300,22,FALSE),"-")</f>
        <v>7.41</v>
      </c>
      <c r="BL213" s="59" t="str">
        <f>IFERROR(VLOOKUP($E213,'Jan 2016'!$D$1:$Z$300,4,FALSE),"-")</f>
        <v>WAY2001A6BC</v>
      </c>
      <c r="BM213" s="59" t="str">
        <f>IFERROR(VLOOKUP(BL213,'Paid Invoices'!$F$6:$I$381,3,FALSE),"")</f>
        <v/>
      </c>
      <c r="BN213" s="59" t="str">
        <f>IFERROR(VLOOKUP(BL213,'Open Invoices'!$D$1:$E$3000,2,FALSE),"")</f>
        <v/>
      </c>
      <c r="BO213" s="59">
        <f>IFERROR(VLOOKUP($E213,'Dec 2015'!$D$1:$Z$300,22,FALSE),"-")</f>
        <v>4.3099999999999996</v>
      </c>
      <c r="BP213" s="59" t="str">
        <f>IFERROR(VLOOKUP($E213,'Dec 2015'!$D$1:$Z$300,4,FALSE),"-")</f>
        <v>WAY2001L5AB</v>
      </c>
      <c r="BQ213" s="59" t="str">
        <f>IFERROR(VLOOKUP(BP213,'Paid Invoices'!$F$6:$I$381,3,FALSE),"")</f>
        <v/>
      </c>
      <c r="BR213" s="59" t="str">
        <f>IFERROR(VLOOKUP(BP213,'Open Invoices'!$D$1:$E$3000,2,FALSE),"")</f>
        <v/>
      </c>
      <c r="BS213" s="59">
        <f>IFERROR(VLOOKUP($E213,'Nov 2015'!$D$1:$Z$300,22,FALSE),"-")</f>
        <v>20.239999999999998</v>
      </c>
      <c r="BT213" s="59" t="str">
        <f>IFERROR(VLOOKUP($E213,'Nov 2015'!$D$1:$Z$300,4,FALSE),"-")</f>
        <v>WAY2001K5AZ</v>
      </c>
      <c r="BU213" s="59" t="str">
        <f>IFERROR(VLOOKUP(BT213,'Paid Invoices'!$F$6:$I$381,3,FALSE),"")</f>
        <v/>
      </c>
      <c r="BV213" s="59" t="str">
        <f>IFERROR(VLOOKUP(BT213,'Open Invoices'!$D$1:$E$3000,2,FALSE),"")</f>
        <v/>
      </c>
      <c r="BW213" s="59">
        <f>IFERROR(VLOOKUP($E213,'Oct 2015'!$D$1:$Z$300,22,FALSE),"-")</f>
        <v>0.48</v>
      </c>
      <c r="BX213" s="59" t="str">
        <f>IFERROR(VLOOKUP($E213,'Oct 2015'!$D$1:$Z$300,4,FALSE),"-")</f>
        <v>WAY2001J5BB</v>
      </c>
      <c r="BY213" s="59" t="str">
        <f>IFERROR(VLOOKUP(BX213,'Paid Invoices'!$F$6:$I$381,3,FALSE),"")</f>
        <v/>
      </c>
      <c r="BZ213" s="59" t="str">
        <f>IFERROR(VLOOKUP(BX213,'Open Invoices'!$D$1:$E$3000,2,FALSE),"")</f>
        <v/>
      </c>
      <c r="CA213" s="59" t="str">
        <f>IFERROR(VLOOKUP($E213,'Sep 2015'!$D$1:$Z$300,22,FALSE),"-")</f>
        <v>-</v>
      </c>
      <c r="CB213" s="59" t="str">
        <f>IFERROR(VLOOKUP($E213,'Sep 2015'!$D$1:$Z$300,4,FALSE),"-")</f>
        <v>-</v>
      </c>
      <c r="CC213" s="59" t="str">
        <f>IFERROR(VLOOKUP(CB213,'Paid Invoices'!$F$6:$I$381,3,FALSE),"")</f>
        <v/>
      </c>
      <c r="CD213" s="59" t="str">
        <f>IFERROR(VLOOKUP(CB213,'Open Invoices'!$D$1:$E$3000,2,FALSE),"")</f>
        <v/>
      </c>
      <c r="CE213" s="52"/>
      <c r="CF213" s="52" t="s">
        <v>2115</v>
      </c>
      <c r="CG213" s="49" t="str">
        <f>IFERROR(IFERROR(VLOOKUP($E213,'Asset Group  All Assets'!$B$1:$C$500,2,FALSE),(VLOOKUP($E213,'Missing-WSU-POs'!$B$1:$D$500,3,FALSE))),"?")</f>
        <v>P0772275</v>
      </c>
      <c r="CH213" s="31" t="str">
        <f t="shared" si="16"/>
        <v>P0772275</v>
      </c>
      <c r="CI213" s="31" t="str">
        <f t="shared" si="15"/>
        <v/>
      </c>
      <c r="CJ213" s="29" t="str">
        <f>IFERROR(IF(VLOOKUP($E213,'Org July 2016 '!$D$1:$Z$500,3,FALSE)=G213,"-","Wrong PO"),"new")</f>
        <v>Wrong PO</v>
      </c>
      <c r="CK213" s="32">
        <f>IF(CJ213="wrong PO",(VLOOKUP($E213,'Org July 2016 '!$D$1:$Z$500,3,FALSE)),"")</f>
        <v>0</v>
      </c>
      <c r="CL213" s="29" t="str">
        <f>IFERROR(IF(VLOOKUP($E213,'Org June 2016 '!$D$1:$Z$500,3,FALSE)=G213,"-","Wrong PO"),"new")</f>
        <v>Wrong PO</v>
      </c>
      <c r="CM213" s="32">
        <f>IF(CL213="wrong PO",(VLOOKUP($E213,'Org June 2016 '!$D$1:$Z$500,3,FALSE)),"")</f>
        <v>0</v>
      </c>
      <c r="CN213" s="29" t="str">
        <f>IFERROR(IF(VLOOKUP($E213,'May 2016'!D212:Z711,3,FALSE)=G213,"-","Wrong PO"),"new")</f>
        <v>new</v>
      </c>
      <c r="CO213" s="32" t="str">
        <f>IF(CN213="wrong PO",(VLOOKUP($E213,'May 2016'!D212:Z711,3,FALSE)),"")</f>
        <v/>
      </c>
      <c r="CP213" s="29" t="str">
        <f>IFERROR(IF(VLOOKUP($E213,'Apr 2016'!$D$1:$Z$500,3,FALSE)=G213,"-","Wrong PO"),"new")</f>
        <v>-</v>
      </c>
      <c r="CQ213" s="32" t="str">
        <f>IF(CP213="wrong PO",(VLOOKUP($E213,'Apr 2016'!$D$1:$Z$500,3,FALSE)),"")</f>
        <v/>
      </c>
      <c r="CR213" s="32" t="str">
        <f>IFERROR(IF(VLOOKUP($E213,'Mar 2016'!$D$1:$Z$500,3,FALSE)=G213,"-","Wrong PO"),"new")</f>
        <v>-</v>
      </c>
      <c r="CS213" s="32" t="str">
        <f>IF(CP213="wrong PO",(VLOOKUP($E213,'Mar 2016'!$D$1:$Z$500,3,FALSE)),"")</f>
        <v/>
      </c>
      <c r="CT213" s="32" t="str">
        <f>IFERROR(IF(VLOOKUP($E213,'Feb 2016'!$D$1:$Z$500,3,FALSE)=G213,"-","Wrong PO"),"new")</f>
        <v>-</v>
      </c>
      <c r="CU213" s="32" t="str">
        <f>IF(CP213="wrong PO",(VLOOKUP($E213,'Feb 2016'!$D$1:$Z$500,3,FALSE)),"")</f>
        <v/>
      </c>
      <c r="CV213" s="29" t="str">
        <f>IFERROR(IF(VLOOKUP($E213,'Jan 2016'!$D$1:$Z$500,3,FALSE)=G213,"-","Wrong PO"),"new")</f>
        <v>-</v>
      </c>
      <c r="CW213" s="32" t="str">
        <f>IF(CV213="wrong PO",(VLOOKUP($E213,'Jan 2016'!$D$1:$Z$500,3,FALSE)),"")</f>
        <v/>
      </c>
      <c r="CX213" s="29" t="str">
        <f>IFERROR(IF(VLOOKUP($E213,'Dec 2015'!$D$1:$Z$500,3,FALSE)=G213,"-","Wrong PO"),"new")</f>
        <v>-</v>
      </c>
      <c r="CY213" s="32" t="str">
        <f>IF(CX213="wrong PO",(VLOOKUP($E213,'Dec 2015'!$D$1:$Z$500,3,FALSE)),"")</f>
        <v/>
      </c>
      <c r="CZ213" s="29" t="str">
        <f>IFERROR(IF(VLOOKUP($E213,'Nov 2015'!$D$1:$Z$500,3,FALSE)=G213,"-","Wrong PO"),"new")</f>
        <v>-</v>
      </c>
      <c r="DA213" s="32" t="str">
        <f>IF(CZ213="wrong PO",(VLOOKUP($E213,'Nov 2015'!$D$1:$Z$500,3,FALSE)),"")</f>
        <v/>
      </c>
      <c r="DB213" s="29" t="str">
        <f>IFERROR(IF(VLOOKUP($E213,'Oct 2015'!$D$1:$Z$500,3,FALSE)=G213,"-","Wrong PO"),"new")</f>
        <v>-</v>
      </c>
      <c r="DC213" s="32" t="str">
        <f>IF(DB213="wrong PO",(VLOOKUP($E213,'Oct 2015'!$D$1:$Z$500,3,FALSE)),"")</f>
        <v/>
      </c>
      <c r="DD213" s="29" t="str">
        <f>IFERROR(IF(VLOOKUP($E213,'Sep 2015'!$D$1:$Z$500,3,FALSE)=G213,"-","Wrong PO"),"new")</f>
        <v>new</v>
      </c>
      <c r="DE213" s="32" t="str">
        <f>IF(DD213="wrong PO",(VLOOKUP($E213,'Sep 2015'!$D$1:$Z$500,3,FALSE)),"")</f>
        <v/>
      </c>
    </row>
    <row r="214" spans="1:109">
      <c r="A214" s="115">
        <v>213</v>
      </c>
      <c r="B214" s="2" t="s">
        <v>841</v>
      </c>
      <c r="C214" s="2" t="s">
        <v>510</v>
      </c>
      <c r="D214" s="2" t="s">
        <v>69</v>
      </c>
      <c r="E214" s="2" t="s">
        <v>261</v>
      </c>
      <c r="F214" s="2" t="s">
        <v>439</v>
      </c>
      <c r="G214" s="21" t="s">
        <v>105</v>
      </c>
      <c r="H214" s="21" t="str">
        <f>IFERROR(VLOOKUP($E214,'Wayne Master'!$B$1:$C$315,2,FALSE),"not on master")</f>
        <v>P0772275</v>
      </c>
      <c r="I214" s="11" t="s">
        <v>2055</v>
      </c>
      <c r="J214" s="3">
        <v>42256</v>
      </c>
      <c r="K214" s="2" t="s">
        <v>39</v>
      </c>
      <c r="L214" s="2" t="s">
        <v>440</v>
      </c>
      <c r="M214" s="2" t="s">
        <v>30</v>
      </c>
      <c r="N214" s="2" t="s">
        <v>31</v>
      </c>
      <c r="O214" s="2" t="s">
        <v>41</v>
      </c>
      <c r="P214" s="4">
        <v>3056</v>
      </c>
      <c r="Q214" s="4">
        <v>3639</v>
      </c>
      <c r="R214" s="4">
        <v>583</v>
      </c>
      <c r="S214" s="5">
        <v>9.85</v>
      </c>
      <c r="T214" s="4">
        <v>1185</v>
      </c>
      <c r="U214" s="4">
        <v>1886</v>
      </c>
      <c r="V214" s="4">
        <v>701</v>
      </c>
      <c r="W214" s="5">
        <v>41.92</v>
      </c>
      <c r="X214" s="5">
        <v>0</v>
      </c>
      <c r="Y214" s="14">
        <v>51.77</v>
      </c>
      <c r="Z214" s="14">
        <v>0</v>
      </c>
      <c r="AA214" s="14">
        <v>51.77</v>
      </c>
      <c r="AB214" s="4">
        <v>24580</v>
      </c>
      <c r="AC214" s="55"/>
      <c r="AD214" s="59">
        <f t="shared" si="17"/>
        <v>174.05999999999997</v>
      </c>
      <c r="AE214" s="59">
        <f t="shared" si="18"/>
        <v>174.28189999999998</v>
      </c>
      <c r="AF214" s="102">
        <f>IFERROR(IFERROR(VLOOKUP($G214,'FPO034'!$J$9:$Q$196,7,FALSE),(VLOOKUP($H214,'FPO034'!$J$9:$Q$196,7,FALSE))),"No PO")</f>
        <v>44529.24</v>
      </c>
      <c r="AG214" s="102">
        <f>IFERROR(IFERROR(VLOOKUP($G214,'FPO034'!$J$9:$Q$196,8,FALSE),(VLOOKUP($H214,'FPO034'!$J$9:$Q$196,8,FALSE))),"No PO")</f>
        <v>0</v>
      </c>
      <c r="AH214" s="102" t="str">
        <f t="shared" si="19"/>
        <v>--</v>
      </c>
      <c r="AI214" s="59">
        <f>IFERROR(VLOOKUP($E214,'Rev2 Aug 16'!$D$1:$Z$300,22,FALSE),"-")</f>
        <v>51.77</v>
      </c>
      <c r="AJ214" s="59" t="str">
        <f>IFERROR(VLOOKUP($E214,'Rev2 Aug 16'!$D$1:$Z$300,5,FALSE),"-")</f>
        <v>WAY2001H6BE</v>
      </c>
      <c r="AK214" s="59" t="str">
        <f>IFERROR(VLOOKUP(AJ214,'Paid Invoices'!$F$6:$I$381,3,FALSE),"")</f>
        <v/>
      </c>
      <c r="AL214" s="59" t="str">
        <f>IFERROR(VLOOKUP(AJ214,'Open Invoices'!$D$1:$E$3000,2,FALSE),"")</f>
        <v/>
      </c>
      <c r="AM214" s="59">
        <f>IFERROR(VLOOKUP($E214,'Rev2 July 16'!$D$1:$Z$300,22,FALSE),"-")</f>
        <v>16.260000000000002</v>
      </c>
      <c r="AN214" s="59" t="str">
        <f>IFERROR(VLOOKUP($E214,'Rev2 July 16'!$D$1:$Z$300,5,FALSE),"-")</f>
        <v>WAY2001G6BG</v>
      </c>
      <c r="AO214" s="59" t="str">
        <f>IFERROR(VLOOKUP(AN214,'Paid Invoices'!$F$6:$I$381,3,FALSE),"")</f>
        <v/>
      </c>
      <c r="AP214" s="59" t="str">
        <f>IFERROR(VLOOKUP(AN214,'Open Invoices'!$D$1:$E$3000,2,FALSE),"")</f>
        <v/>
      </c>
      <c r="AQ214" s="59">
        <f>IFERROR(VLOOKUP($E214,'Rev June 16'!$D$1:$Z$300,22,FALSE),"-")</f>
        <v>13.32</v>
      </c>
      <c r="AR214" s="59" t="str">
        <f>IFERROR(VLOOKUP($E214,'Rev June 16'!$D$1:$Z$300,4,FALSE),"-")</f>
        <v>WAY2001F6BE</v>
      </c>
      <c r="AS214" s="59" t="str">
        <f>IFERROR(VLOOKUP(AR214,'Paid Invoices'!$F$6:$I$381,3,FALSE),"")</f>
        <v/>
      </c>
      <c r="AT214" s="59" t="str">
        <f>IFERROR(VLOOKUP(AR214,'Open Invoices'!$D$1:$E$3000,2,FALSE),"")</f>
        <v/>
      </c>
      <c r="AU214" s="59">
        <f>IFERROR(VLOOKUP($E214,'May 2016'!$D$1:$Z$300,22,FALSE),"-")</f>
        <v>34.659999999999997</v>
      </c>
      <c r="AV214" s="59" t="str">
        <f>IFERROR(VLOOKUP($E214,'May 2016'!$D$1:$Z$300,4,FALSE),"-")</f>
        <v>WAY2001E6BD</v>
      </c>
      <c r="AW214" s="59" t="str">
        <f>IFERROR(VLOOKUP(AV214,'Paid Invoices'!$F$6:$I$381,3,FALSE),"")</f>
        <v/>
      </c>
      <c r="AX214" s="59" t="str">
        <f>IFERROR(VLOOKUP(AV214,'Open Invoices'!$D$1:$E$3000,2,FALSE),"")</f>
        <v/>
      </c>
      <c r="AY214" s="59">
        <f>IFERROR(VLOOKUP($E214,'Apr 2016'!$D$1:$Z$300,22,FALSE),"-")</f>
        <v>4.63</v>
      </c>
      <c r="AZ214" s="59" t="str">
        <f>IFERROR(VLOOKUP($E214,'Apr 2016'!$D$1:$Z$300,4,FALSE),"-")</f>
        <v>WAY2001D6BC</v>
      </c>
      <c r="BA214" s="59" t="str">
        <f>IFERROR(VLOOKUP(AZ214,'Paid Invoices'!$F$6:$I$381,3,FALSE),"")</f>
        <v/>
      </c>
      <c r="BB214" s="59" t="str">
        <f>IFERROR(VLOOKUP(AZ214,'Open Invoices'!$D$1:$E$3000,2,FALSE),"")</f>
        <v/>
      </c>
      <c r="BC214" s="59">
        <f>IFERROR(VLOOKUP($E214,'Mar 2016'!$D$1:$Z$300,22,FALSE),"-")</f>
        <v>8.17</v>
      </c>
      <c r="BD214" s="59" t="str">
        <f>IFERROR(VLOOKUP($E214,'Mar 2016'!$D$1:$Z$300,4,FALSE),"-")</f>
        <v>WAY2001C6AX</v>
      </c>
      <c r="BE214" s="59" t="str">
        <f>IFERROR(VLOOKUP(BD214,'Paid Invoices'!$F$6:$I$381,3,FALSE),"")</f>
        <v/>
      </c>
      <c r="BF214" s="59" t="str">
        <f>IFERROR(VLOOKUP(BD214,'Open Invoices'!$D$1:$E$3000,2,FALSE),"")</f>
        <v/>
      </c>
      <c r="BG214" s="59">
        <f>IFERROR(VLOOKUP($E214,'Feb 2016'!$D$1:$Z$300,22,FALSE),"-")</f>
        <v>11.46</v>
      </c>
      <c r="BH214" s="59" t="str">
        <f>IFERROR(VLOOKUP($E214,'Feb 2016'!$D$1:$Z$300,4,FALSE),"-")</f>
        <v>WAY2001B6AQ</v>
      </c>
      <c r="BI214" s="59" t="str">
        <f>IFERROR(VLOOKUP(BH214,'Paid Invoices'!$F$6:$I$381,3,FALSE),"")</f>
        <v/>
      </c>
      <c r="BJ214" s="59" t="str">
        <f>IFERROR(VLOOKUP(BH214,'Open Invoices'!$D$1:$E$3000,2,FALSE),"")</f>
        <v/>
      </c>
      <c r="BK214" s="59">
        <f>IFERROR(VLOOKUP($E214,'Jan 2016'!$D$1:$Z$300,22,FALSE),"-")</f>
        <v>4.17</v>
      </c>
      <c r="BL214" s="59" t="str">
        <f>IFERROR(VLOOKUP($E214,'Jan 2016'!$D$1:$Z$300,4,FALSE),"-")</f>
        <v>WAY2001A6BC</v>
      </c>
      <c r="BM214" s="59" t="str">
        <f>IFERROR(VLOOKUP(BL214,'Paid Invoices'!$F$6:$I$381,3,FALSE),"")</f>
        <v/>
      </c>
      <c r="BN214" s="59" t="str">
        <f>IFERROR(VLOOKUP(BL214,'Open Invoices'!$D$1:$E$3000,2,FALSE),"")</f>
        <v/>
      </c>
      <c r="BO214" s="59">
        <f>IFERROR(VLOOKUP($E214,'Dec 2015'!$D$1:$Z$300,22,FALSE),"-")</f>
        <v>7.24</v>
      </c>
      <c r="BP214" s="59" t="str">
        <f>IFERROR(VLOOKUP($E214,'Dec 2015'!$D$1:$Z$300,4,FALSE),"-")</f>
        <v>WAY2001L5AB</v>
      </c>
      <c r="BQ214" s="59" t="str">
        <f>IFERROR(VLOOKUP(BP214,'Paid Invoices'!$F$6:$I$381,3,FALSE),"")</f>
        <v/>
      </c>
      <c r="BR214" s="59" t="str">
        <f>IFERROR(VLOOKUP(BP214,'Open Invoices'!$D$1:$E$3000,2,FALSE),"")</f>
        <v/>
      </c>
      <c r="BS214" s="59">
        <f>IFERROR(VLOOKUP($E214,'Nov 2015'!$D$1:$Z$300,22,FALSE),"-")</f>
        <v>21.84</v>
      </c>
      <c r="BT214" s="59" t="str">
        <f>IFERROR(VLOOKUP($E214,'Nov 2015'!$D$1:$Z$300,4,FALSE),"-")</f>
        <v>WAY2001K5AZ</v>
      </c>
      <c r="BU214" s="59" t="str">
        <f>IFERROR(VLOOKUP(BT214,'Paid Invoices'!$F$6:$I$381,3,FALSE),"")</f>
        <v/>
      </c>
      <c r="BV214" s="59" t="str">
        <f>IFERROR(VLOOKUP(BT214,'Open Invoices'!$D$1:$E$3000,2,FALSE),"")</f>
        <v/>
      </c>
      <c r="BW214" s="59">
        <f>IFERROR(VLOOKUP($E214,'Oct 2015'!$D$1:$Z$300,22,FALSE),"-")</f>
        <v>0.54</v>
      </c>
      <c r="BX214" s="59" t="str">
        <f>IFERROR(VLOOKUP($E214,'Oct 2015'!$D$1:$Z$300,4,FALSE),"-")</f>
        <v>WAY2001J5BB</v>
      </c>
      <c r="BY214" s="59" t="str">
        <f>IFERROR(VLOOKUP(BX214,'Paid Invoices'!$F$6:$I$381,3,FALSE),"")</f>
        <v/>
      </c>
      <c r="BZ214" s="59" t="str">
        <f>IFERROR(VLOOKUP(BX214,'Open Invoices'!$D$1:$E$3000,2,FALSE),"")</f>
        <v/>
      </c>
      <c r="CA214" s="59" t="str">
        <f>IFERROR(VLOOKUP($E214,'Sep 2015'!$D$1:$Z$300,22,FALSE),"-")</f>
        <v>-</v>
      </c>
      <c r="CB214" s="59" t="str">
        <f>IFERROR(VLOOKUP($E214,'Sep 2015'!$D$1:$Z$300,4,FALSE),"-")</f>
        <v>-</v>
      </c>
      <c r="CC214" s="59" t="str">
        <f>IFERROR(VLOOKUP(CB214,'Paid Invoices'!$F$6:$I$381,3,FALSE),"")</f>
        <v/>
      </c>
      <c r="CD214" s="59" t="str">
        <f>IFERROR(VLOOKUP(CB214,'Open Invoices'!$D$1:$E$3000,2,FALSE),"")</f>
        <v/>
      </c>
      <c r="CE214" s="52"/>
      <c r="CF214" s="52" t="s">
        <v>2115</v>
      </c>
      <c r="CG214" s="49" t="str">
        <f>IFERROR(IFERROR(VLOOKUP($E214,'Asset Group  All Assets'!$B$1:$C$500,2,FALSE),(VLOOKUP($E214,'Missing-WSU-POs'!$B$1:$D$500,3,FALSE))),"?")</f>
        <v>P0772275</v>
      </c>
      <c r="CH214" s="31" t="str">
        <f t="shared" si="16"/>
        <v>P0772275</v>
      </c>
      <c r="CI214" s="31" t="str">
        <f t="shared" si="15"/>
        <v/>
      </c>
      <c r="CJ214" s="29" t="str">
        <f>IFERROR(IF(VLOOKUP($E214,'Org July 2016 '!$D$1:$Z$500,3,FALSE)=G214,"-","Wrong PO"),"new")</f>
        <v>Wrong PO</v>
      </c>
      <c r="CK214" s="32">
        <f>IF(CJ214="wrong PO",(VLOOKUP($E214,'Org July 2016 '!$D$1:$Z$500,3,FALSE)),"")</f>
        <v>0</v>
      </c>
      <c r="CL214" s="29" t="str">
        <f>IFERROR(IF(VLOOKUP($E214,'Org June 2016 '!$D$1:$Z$500,3,FALSE)=G214,"-","Wrong PO"),"new")</f>
        <v>Wrong PO</v>
      </c>
      <c r="CM214" s="32">
        <f>IF(CL214="wrong PO",(VLOOKUP($E214,'Org June 2016 '!$D$1:$Z$500,3,FALSE)),"")</f>
        <v>0</v>
      </c>
      <c r="CN214" s="29" t="str">
        <f>IFERROR(IF(VLOOKUP($E214,'May 2016'!D213:Z712,3,FALSE)=G214,"-","Wrong PO"),"new")</f>
        <v>new</v>
      </c>
      <c r="CO214" s="32" t="str">
        <f>IF(CN214="wrong PO",(VLOOKUP($E214,'May 2016'!D213:Z712,3,FALSE)),"")</f>
        <v/>
      </c>
      <c r="CP214" s="29" t="str">
        <f>IFERROR(IF(VLOOKUP($E214,'Apr 2016'!$D$1:$Z$500,3,FALSE)=G214,"-","Wrong PO"),"new")</f>
        <v>-</v>
      </c>
      <c r="CQ214" s="32" t="str">
        <f>IF(CP214="wrong PO",(VLOOKUP($E214,'Apr 2016'!$D$1:$Z$500,3,FALSE)),"")</f>
        <v/>
      </c>
      <c r="CR214" s="32" t="str">
        <f>IFERROR(IF(VLOOKUP($E214,'Mar 2016'!$D$1:$Z$500,3,FALSE)=G214,"-","Wrong PO"),"new")</f>
        <v>-</v>
      </c>
      <c r="CS214" s="32" t="str">
        <f>IF(CP214="wrong PO",(VLOOKUP($E214,'Mar 2016'!$D$1:$Z$500,3,FALSE)),"")</f>
        <v/>
      </c>
      <c r="CT214" s="32" t="str">
        <f>IFERROR(IF(VLOOKUP($E214,'Feb 2016'!$D$1:$Z$500,3,FALSE)=G214,"-","Wrong PO"),"new")</f>
        <v>-</v>
      </c>
      <c r="CU214" s="32" t="str">
        <f>IF(CP214="wrong PO",(VLOOKUP($E214,'Feb 2016'!$D$1:$Z$500,3,FALSE)),"")</f>
        <v/>
      </c>
      <c r="CV214" s="29" t="str">
        <f>IFERROR(IF(VLOOKUP($E214,'Jan 2016'!$D$1:$Z$500,3,FALSE)=G214,"-","Wrong PO"),"new")</f>
        <v>-</v>
      </c>
      <c r="CW214" s="32" t="str">
        <f>IF(CV214="wrong PO",(VLOOKUP($E214,'Jan 2016'!$D$1:$Z$500,3,FALSE)),"")</f>
        <v/>
      </c>
      <c r="CX214" s="29" t="str">
        <f>IFERROR(IF(VLOOKUP($E214,'Dec 2015'!$D$1:$Z$500,3,FALSE)=G214,"-","Wrong PO"),"new")</f>
        <v>-</v>
      </c>
      <c r="CY214" s="32" t="str">
        <f>IF(CX214="wrong PO",(VLOOKUP($E214,'Dec 2015'!$D$1:$Z$500,3,FALSE)),"")</f>
        <v/>
      </c>
      <c r="CZ214" s="29" t="str">
        <f>IFERROR(IF(VLOOKUP($E214,'Nov 2015'!$D$1:$Z$500,3,FALSE)=G214,"-","Wrong PO"),"new")</f>
        <v>-</v>
      </c>
      <c r="DA214" s="32" t="str">
        <f>IF(CZ214="wrong PO",(VLOOKUP($E214,'Nov 2015'!$D$1:$Z$500,3,FALSE)),"")</f>
        <v/>
      </c>
      <c r="DB214" s="29" t="str">
        <f>IFERROR(IF(VLOOKUP($E214,'Oct 2015'!$D$1:$Z$500,3,FALSE)=G214,"-","Wrong PO"),"new")</f>
        <v>-</v>
      </c>
      <c r="DC214" s="32" t="str">
        <f>IF(DB214="wrong PO",(VLOOKUP($E214,'Oct 2015'!$D$1:$Z$500,3,FALSE)),"")</f>
        <v/>
      </c>
      <c r="DD214" s="29" t="str">
        <f>IFERROR(IF(VLOOKUP($E214,'Sep 2015'!$D$1:$Z$500,3,FALSE)=G214,"-","Wrong PO"),"new")</f>
        <v>new</v>
      </c>
      <c r="DE214" s="32" t="str">
        <f>IF(DD214="wrong PO",(VLOOKUP($E214,'Sep 2015'!$D$1:$Z$500,3,FALSE)),"")</f>
        <v/>
      </c>
    </row>
    <row r="215" spans="1:109">
      <c r="A215" s="115">
        <v>214</v>
      </c>
      <c r="B215" s="2" t="s">
        <v>841</v>
      </c>
      <c r="C215" s="2" t="s">
        <v>510</v>
      </c>
      <c r="D215" s="2" t="s">
        <v>69</v>
      </c>
      <c r="E215" s="2" t="s">
        <v>262</v>
      </c>
      <c r="F215" s="2" t="s">
        <v>439</v>
      </c>
      <c r="G215" s="21" t="s">
        <v>105</v>
      </c>
      <c r="H215" s="21" t="str">
        <f>IFERROR(VLOOKUP($E215,'Wayne Master'!$B$1:$C$315,2,FALSE),"not on master")</f>
        <v>P0772275</v>
      </c>
      <c r="I215" s="11" t="s">
        <v>2055</v>
      </c>
      <c r="J215" s="3">
        <v>42256</v>
      </c>
      <c r="K215" s="2" t="s">
        <v>39</v>
      </c>
      <c r="L215" s="2" t="s">
        <v>440</v>
      </c>
      <c r="M215" s="2" t="s">
        <v>30</v>
      </c>
      <c r="N215" s="2" t="s">
        <v>31</v>
      </c>
      <c r="O215" s="2" t="s">
        <v>41</v>
      </c>
      <c r="P215" s="4">
        <v>9697</v>
      </c>
      <c r="Q215" s="4">
        <v>10145</v>
      </c>
      <c r="R215" s="4">
        <v>448</v>
      </c>
      <c r="S215" s="5">
        <v>7.57</v>
      </c>
      <c r="T215" s="4">
        <v>16843</v>
      </c>
      <c r="U215" s="4">
        <v>17586</v>
      </c>
      <c r="V215" s="4">
        <v>743</v>
      </c>
      <c r="W215" s="5">
        <v>44.43</v>
      </c>
      <c r="X215" s="5">
        <v>0</v>
      </c>
      <c r="Y215" s="14">
        <v>52</v>
      </c>
      <c r="Z215" s="14">
        <v>0</v>
      </c>
      <c r="AA215" s="14">
        <v>52</v>
      </c>
      <c r="AB215" s="4">
        <v>24580</v>
      </c>
      <c r="AC215" s="55"/>
      <c r="AD215" s="59">
        <f t="shared" si="17"/>
        <v>1222.95</v>
      </c>
      <c r="AE215" s="59">
        <f t="shared" si="18"/>
        <v>1223.0933</v>
      </c>
      <c r="AF215" s="102">
        <f>IFERROR(IFERROR(VLOOKUP($G215,'FPO034'!$J$9:$Q$196,7,FALSE),(VLOOKUP($H215,'FPO034'!$J$9:$Q$196,7,FALSE))),"No PO")</f>
        <v>44529.24</v>
      </c>
      <c r="AG215" s="102">
        <f>IFERROR(IFERROR(VLOOKUP($G215,'FPO034'!$J$9:$Q$196,8,FALSE),(VLOOKUP($H215,'FPO034'!$J$9:$Q$196,8,FALSE))),"No PO")</f>
        <v>0</v>
      </c>
      <c r="AH215" s="102" t="str">
        <f t="shared" si="19"/>
        <v>--</v>
      </c>
      <c r="AI215" s="59">
        <f>IFERROR(VLOOKUP($E215,'Rev2 Aug 16'!$D$1:$Z$300,22,FALSE),"-")</f>
        <v>52</v>
      </c>
      <c r="AJ215" s="59" t="str">
        <f>IFERROR(VLOOKUP($E215,'Rev2 Aug 16'!$D$1:$Z$300,5,FALSE),"-")</f>
        <v>WAY2001H6BE</v>
      </c>
      <c r="AK215" s="59" t="str">
        <f>IFERROR(VLOOKUP(AJ215,'Paid Invoices'!$F$6:$I$381,3,FALSE),"")</f>
        <v/>
      </c>
      <c r="AL215" s="59" t="str">
        <f>IFERROR(VLOOKUP(AJ215,'Open Invoices'!$D$1:$E$3000,2,FALSE),"")</f>
        <v/>
      </c>
      <c r="AM215" s="59">
        <f>IFERROR(VLOOKUP($E215,'Rev2 July 16'!$D$1:$Z$300,22,FALSE),"-")</f>
        <v>55.99</v>
      </c>
      <c r="AN215" s="59" t="str">
        <f>IFERROR(VLOOKUP($E215,'Rev2 July 16'!$D$1:$Z$300,5,FALSE),"-")</f>
        <v>WAY2001G6BG</v>
      </c>
      <c r="AO215" s="59" t="str">
        <f>IFERROR(VLOOKUP(AN215,'Paid Invoices'!$F$6:$I$381,3,FALSE),"")</f>
        <v/>
      </c>
      <c r="AP215" s="59" t="str">
        <f>IFERROR(VLOOKUP(AN215,'Open Invoices'!$D$1:$E$3000,2,FALSE),"")</f>
        <v/>
      </c>
      <c r="AQ215" s="59">
        <f>IFERROR(VLOOKUP($E215,'Rev June 16'!$D$1:$Z$300,22,FALSE),"-")</f>
        <v>48.51</v>
      </c>
      <c r="AR215" s="59" t="str">
        <f>IFERROR(VLOOKUP($E215,'Rev June 16'!$D$1:$Z$300,4,FALSE),"-")</f>
        <v>WAY2001F6BE</v>
      </c>
      <c r="AS215" s="59" t="str">
        <f>IFERROR(VLOOKUP(AR215,'Paid Invoices'!$F$6:$I$381,3,FALSE),"")</f>
        <v/>
      </c>
      <c r="AT215" s="59" t="str">
        <f>IFERROR(VLOOKUP(AR215,'Open Invoices'!$D$1:$E$3000,2,FALSE),"")</f>
        <v/>
      </c>
      <c r="AU215" s="59">
        <f>IFERROR(VLOOKUP($E215,'May 2016'!$D$1:$Z$300,22,FALSE),"-")</f>
        <v>84.79</v>
      </c>
      <c r="AV215" s="59" t="str">
        <f>IFERROR(VLOOKUP($E215,'May 2016'!$D$1:$Z$300,4,FALSE),"-")</f>
        <v>WAY2001E6BD</v>
      </c>
      <c r="AW215" s="59" t="str">
        <f>IFERROR(VLOOKUP(AV215,'Paid Invoices'!$F$6:$I$381,3,FALSE),"")</f>
        <v/>
      </c>
      <c r="AX215" s="59" t="str">
        <f>IFERROR(VLOOKUP(AV215,'Open Invoices'!$D$1:$E$3000,2,FALSE),"")</f>
        <v/>
      </c>
      <c r="AY215" s="59">
        <f>IFERROR(VLOOKUP($E215,'Apr 2016'!$D$1:$Z$300,22,FALSE),"-")</f>
        <v>206.71</v>
      </c>
      <c r="AZ215" s="59" t="str">
        <f>IFERROR(VLOOKUP($E215,'Apr 2016'!$D$1:$Z$300,4,FALSE),"-")</f>
        <v>WAY2001D6BC</v>
      </c>
      <c r="BA215" s="59" t="str">
        <f>IFERROR(VLOOKUP(AZ215,'Paid Invoices'!$F$6:$I$381,3,FALSE),"")</f>
        <v/>
      </c>
      <c r="BB215" s="59" t="str">
        <f>IFERROR(VLOOKUP(AZ215,'Open Invoices'!$D$1:$E$3000,2,FALSE),"")</f>
        <v/>
      </c>
      <c r="BC215" s="59">
        <f>IFERROR(VLOOKUP($E215,'Mar 2016'!$D$1:$Z$300,22,FALSE),"-")</f>
        <v>267.3</v>
      </c>
      <c r="BD215" s="59" t="str">
        <f>IFERROR(VLOOKUP($E215,'Mar 2016'!$D$1:$Z$300,4,FALSE),"-")</f>
        <v>WAY2001C6AX</v>
      </c>
      <c r="BE215" s="59" t="str">
        <f>IFERROR(VLOOKUP(BD215,'Paid Invoices'!$F$6:$I$381,3,FALSE),"")</f>
        <v/>
      </c>
      <c r="BF215" s="59" t="str">
        <f>IFERROR(VLOOKUP(BD215,'Open Invoices'!$D$1:$E$3000,2,FALSE),"")</f>
        <v/>
      </c>
      <c r="BG215" s="59">
        <f>IFERROR(VLOOKUP($E215,'Feb 2016'!$D$1:$Z$300,22,FALSE),"-")</f>
        <v>98.42</v>
      </c>
      <c r="BH215" s="59" t="str">
        <f>IFERROR(VLOOKUP($E215,'Feb 2016'!$D$1:$Z$300,4,FALSE),"-")</f>
        <v>WAY2001B6AQ</v>
      </c>
      <c r="BI215" s="59" t="str">
        <f>IFERROR(VLOOKUP(BH215,'Paid Invoices'!$F$6:$I$381,3,FALSE),"")</f>
        <v/>
      </c>
      <c r="BJ215" s="59" t="str">
        <f>IFERROR(VLOOKUP(BH215,'Open Invoices'!$D$1:$E$3000,2,FALSE),"")</f>
        <v/>
      </c>
      <c r="BK215" s="59">
        <f>IFERROR(VLOOKUP($E215,'Jan 2016'!$D$1:$Z$300,22,FALSE),"-")</f>
        <v>36.11</v>
      </c>
      <c r="BL215" s="59" t="str">
        <f>IFERROR(VLOOKUP($E215,'Jan 2016'!$D$1:$Z$300,4,FALSE),"-")</f>
        <v>WAY2001A6BC</v>
      </c>
      <c r="BM215" s="59" t="str">
        <f>IFERROR(VLOOKUP(BL215,'Paid Invoices'!$F$6:$I$381,3,FALSE),"")</f>
        <v/>
      </c>
      <c r="BN215" s="59" t="str">
        <f>IFERROR(VLOOKUP(BL215,'Open Invoices'!$D$1:$E$3000,2,FALSE),"")</f>
        <v/>
      </c>
      <c r="BO215" s="59">
        <f>IFERROR(VLOOKUP($E215,'Dec 2015'!$D$1:$Z$300,22,FALSE),"-")</f>
        <v>62.59</v>
      </c>
      <c r="BP215" s="59" t="str">
        <f>IFERROR(VLOOKUP($E215,'Dec 2015'!$D$1:$Z$300,4,FALSE),"-")</f>
        <v>WAY2001L5AB</v>
      </c>
      <c r="BQ215" s="59" t="str">
        <f>IFERROR(VLOOKUP(BP215,'Paid Invoices'!$F$6:$I$381,3,FALSE),"")</f>
        <v/>
      </c>
      <c r="BR215" s="59" t="str">
        <f>IFERROR(VLOOKUP(BP215,'Open Invoices'!$D$1:$E$3000,2,FALSE),"")</f>
        <v/>
      </c>
      <c r="BS215" s="59">
        <f>IFERROR(VLOOKUP($E215,'Nov 2015'!$D$1:$Z$300,22,FALSE),"-")</f>
        <v>95</v>
      </c>
      <c r="BT215" s="59" t="str">
        <f>IFERROR(VLOOKUP($E215,'Nov 2015'!$D$1:$Z$300,4,FALSE),"-")</f>
        <v>WAY2001K5AZ</v>
      </c>
      <c r="BU215" s="59" t="str">
        <f>IFERROR(VLOOKUP(BT215,'Paid Invoices'!$F$6:$I$381,3,FALSE),"")</f>
        <v/>
      </c>
      <c r="BV215" s="59" t="str">
        <f>IFERROR(VLOOKUP(BT215,'Open Invoices'!$D$1:$E$3000,2,FALSE),"")</f>
        <v/>
      </c>
      <c r="BW215" s="59">
        <f>IFERROR(VLOOKUP($E215,'Oct 2015'!$D$1:$Z$300,22,FALSE),"-")</f>
        <v>215.53</v>
      </c>
      <c r="BX215" s="59" t="str">
        <f>IFERROR(VLOOKUP($E215,'Oct 2015'!$D$1:$Z$300,4,FALSE),"-")</f>
        <v>WAY2001J5BB</v>
      </c>
      <c r="BY215" s="59" t="str">
        <f>IFERROR(VLOOKUP(BX215,'Paid Invoices'!$F$6:$I$381,3,FALSE),"")</f>
        <v/>
      </c>
      <c r="BZ215" s="59" t="str">
        <f>IFERROR(VLOOKUP(BX215,'Open Invoices'!$D$1:$E$3000,2,FALSE),"")</f>
        <v/>
      </c>
      <c r="CA215" s="59" t="str">
        <f>IFERROR(VLOOKUP($E215,'Sep 2015'!$D$1:$Z$300,22,FALSE),"-")</f>
        <v>-</v>
      </c>
      <c r="CB215" s="59" t="str">
        <f>IFERROR(VLOOKUP($E215,'Sep 2015'!$D$1:$Z$300,4,FALSE),"-")</f>
        <v>-</v>
      </c>
      <c r="CC215" s="59" t="str">
        <f>IFERROR(VLOOKUP(CB215,'Paid Invoices'!$F$6:$I$381,3,FALSE),"")</f>
        <v/>
      </c>
      <c r="CD215" s="59" t="str">
        <f>IFERROR(VLOOKUP(CB215,'Open Invoices'!$D$1:$E$3000,2,FALSE),"")</f>
        <v/>
      </c>
      <c r="CE215" s="52"/>
      <c r="CF215" s="52" t="s">
        <v>2115</v>
      </c>
      <c r="CG215" s="49" t="str">
        <f>IFERROR(IFERROR(VLOOKUP($E215,'Asset Group  All Assets'!$B$1:$C$500,2,FALSE),(VLOOKUP($E215,'Missing-WSU-POs'!$B$1:$D$500,3,FALSE))),"?")</f>
        <v>P0772275</v>
      </c>
      <c r="CH215" s="31" t="str">
        <f t="shared" si="16"/>
        <v>P0772275</v>
      </c>
      <c r="CI215" s="31" t="str">
        <f t="shared" si="15"/>
        <v/>
      </c>
      <c r="CJ215" s="29" t="str">
        <f>IFERROR(IF(VLOOKUP($E215,'Org July 2016 '!$D$1:$Z$500,3,FALSE)=G215,"-","Wrong PO"),"new")</f>
        <v>Wrong PO</v>
      </c>
      <c r="CK215" s="32">
        <f>IF(CJ215="wrong PO",(VLOOKUP($E215,'Org July 2016 '!$D$1:$Z$500,3,FALSE)),"")</f>
        <v>0</v>
      </c>
      <c r="CL215" s="29" t="str">
        <f>IFERROR(IF(VLOOKUP($E215,'Org June 2016 '!$D$1:$Z$500,3,FALSE)=G215,"-","Wrong PO"),"new")</f>
        <v>Wrong PO</v>
      </c>
      <c r="CM215" s="32">
        <f>IF(CL215="wrong PO",(VLOOKUP($E215,'Org June 2016 '!$D$1:$Z$500,3,FALSE)),"")</f>
        <v>0</v>
      </c>
      <c r="CN215" s="29" t="str">
        <f>IFERROR(IF(VLOOKUP($E215,'May 2016'!D214:Z713,3,FALSE)=G215,"-","Wrong PO"),"new")</f>
        <v>new</v>
      </c>
      <c r="CO215" s="32" t="str">
        <f>IF(CN215="wrong PO",(VLOOKUP($E215,'May 2016'!D214:Z713,3,FALSE)),"")</f>
        <v/>
      </c>
      <c r="CP215" s="29" t="str">
        <f>IFERROR(IF(VLOOKUP($E215,'Apr 2016'!$D$1:$Z$500,3,FALSE)=G215,"-","Wrong PO"),"new")</f>
        <v>-</v>
      </c>
      <c r="CQ215" s="32" t="str">
        <f>IF(CP215="wrong PO",(VLOOKUP($E215,'Apr 2016'!$D$1:$Z$500,3,FALSE)),"")</f>
        <v/>
      </c>
      <c r="CR215" s="32" t="str">
        <f>IFERROR(IF(VLOOKUP($E215,'Mar 2016'!$D$1:$Z$500,3,FALSE)=G215,"-","Wrong PO"),"new")</f>
        <v>-</v>
      </c>
      <c r="CS215" s="32" t="str">
        <f>IF(CP215="wrong PO",(VLOOKUP($E215,'Mar 2016'!$D$1:$Z$500,3,FALSE)),"")</f>
        <v/>
      </c>
      <c r="CT215" s="32" t="str">
        <f>IFERROR(IF(VLOOKUP($E215,'Feb 2016'!$D$1:$Z$500,3,FALSE)=G215,"-","Wrong PO"),"new")</f>
        <v>-</v>
      </c>
      <c r="CU215" s="32" t="str">
        <f>IF(CP215="wrong PO",(VLOOKUP($E215,'Feb 2016'!$D$1:$Z$500,3,FALSE)),"")</f>
        <v/>
      </c>
      <c r="CV215" s="29" t="str">
        <f>IFERROR(IF(VLOOKUP($E215,'Jan 2016'!$D$1:$Z$500,3,FALSE)=G215,"-","Wrong PO"),"new")</f>
        <v>-</v>
      </c>
      <c r="CW215" s="32" t="str">
        <f>IF(CV215="wrong PO",(VLOOKUP($E215,'Jan 2016'!$D$1:$Z$500,3,FALSE)),"")</f>
        <v/>
      </c>
      <c r="CX215" s="29" t="str">
        <f>IFERROR(IF(VLOOKUP($E215,'Dec 2015'!$D$1:$Z$500,3,FALSE)=G215,"-","Wrong PO"),"new")</f>
        <v>-</v>
      </c>
      <c r="CY215" s="32" t="str">
        <f>IF(CX215="wrong PO",(VLOOKUP($E215,'Dec 2015'!$D$1:$Z$500,3,FALSE)),"")</f>
        <v/>
      </c>
      <c r="CZ215" s="29" t="str">
        <f>IFERROR(IF(VLOOKUP($E215,'Nov 2015'!$D$1:$Z$500,3,FALSE)=G215,"-","Wrong PO"),"new")</f>
        <v>-</v>
      </c>
      <c r="DA215" s="32" t="str">
        <f>IF(CZ215="wrong PO",(VLOOKUP($E215,'Nov 2015'!$D$1:$Z$500,3,FALSE)),"")</f>
        <v/>
      </c>
      <c r="DB215" s="29" t="str">
        <f>IFERROR(IF(VLOOKUP($E215,'Oct 2015'!$D$1:$Z$500,3,FALSE)=G215,"-","Wrong PO"),"new")</f>
        <v>-</v>
      </c>
      <c r="DC215" s="32" t="str">
        <f>IF(DB215="wrong PO",(VLOOKUP($E215,'Oct 2015'!$D$1:$Z$500,3,FALSE)),"")</f>
        <v/>
      </c>
      <c r="DD215" s="29" t="str">
        <f>IFERROR(IF(VLOOKUP($E215,'Sep 2015'!$D$1:$Z$500,3,FALSE)=G215,"-","Wrong PO"),"new")</f>
        <v>new</v>
      </c>
      <c r="DE215" s="32" t="str">
        <f>IF(DD215="wrong PO",(VLOOKUP($E215,'Sep 2015'!$D$1:$Z$500,3,FALSE)),"")</f>
        <v/>
      </c>
    </row>
    <row r="216" spans="1:109">
      <c r="A216" s="115">
        <v>215</v>
      </c>
      <c r="B216" s="2" t="s">
        <v>841</v>
      </c>
      <c r="C216" s="2" t="s">
        <v>510</v>
      </c>
      <c r="D216" s="2" t="s">
        <v>69</v>
      </c>
      <c r="E216" s="2" t="s">
        <v>263</v>
      </c>
      <c r="F216" s="2" t="s">
        <v>436</v>
      </c>
      <c r="G216" s="21" t="s">
        <v>105</v>
      </c>
      <c r="H216" s="21" t="str">
        <f>IFERROR(VLOOKUP($E216,'Wayne Master'!$B$1:$C$315,2,FALSE),"not on master")</f>
        <v>P0772275</v>
      </c>
      <c r="I216" s="11" t="s">
        <v>2055</v>
      </c>
      <c r="J216" s="3">
        <v>42256</v>
      </c>
      <c r="K216" s="2" t="s">
        <v>39</v>
      </c>
      <c r="L216" s="2" t="s">
        <v>438</v>
      </c>
      <c r="M216" s="2" t="s">
        <v>30</v>
      </c>
      <c r="N216" s="2" t="s">
        <v>31</v>
      </c>
      <c r="O216" s="2" t="s">
        <v>41</v>
      </c>
      <c r="P216" s="4">
        <v>2101</v>
      </c>
      <c r="Q216" s="4">
        <v>2376</v>
      </c>
      <c r="R216" s="4">
        <v>275</v>
      </c>
      <c r="S216" s="5">
        <v>4.6500000000000004</v>
      </c>
      <c r="T216" s="4">
        <v>3491</v>
      </c>
      <c r="U216" s="4">
        <v>3824</v>
      </c>
      <c r="V216" s="4">
        <v>333</v>
      </c>
      <c r="W216" s="5">
        <v>19.91</v>
      </c>
      <c r="X216" s="5">
        <v>0</v>
      </c>
      <c r="Y216" s="14">
        <v>24.56</v>
      </c>
      <c r="Z216" s="14">
        <v>0</v>
      </c>
      <c r="AA216" s="14">
        <v>24.56</v>
      </c>
      <c r="AB216" s="4">
        <v>24580</v>
      </c>
      <c r="AC216" s="55"/>
      <c r="AD216" s="59">
        <f t="shared" si="17"/>
        <v>268.72999999999996</v>
      </c>
      <c r="AE216" s="59">
        <f t="shared" si="18"/>
        <v>268.82959999999997</v>
      </c>
      <c r="AF216" s="102">
        <f>IFERROR(IFERROR(VLOOKUP($G216,'FPO034'!$J$9:$Q$196,7,FALSE),(VLOOKUP($H216,'FPO034'!$J$9:$Q$196,7,FALSE))),"No PO")</f>
        <v>44529.24</v>
      </c>
      <c r="AG216" s="102">
        <f>IFERROR(IFERROR(VLOOKUP($G216,'FPO034'!$J$9:$Q$196,8,FALSE),(VLOOKUP($H216,'FPO034'!$J$9:$Q$196,8,FALSE))),"No PO")</f>
        <v>0</v>
      </c>
      <c r="AH216" s="102" t="str">
        <f t="shared" si="19"/>
        <v>--</v>
      </c>
      <c r="AI216" s="59">
        <f>IFERROR(VLOOKUP($E216,'Rev2 Aug 16'!$D$1:$Z$300,22,FALSE),"-")</f>
        <v>24.56</v>
      </c>
      <c r="AJ216" s="59" t="str">
        <f>IFERROR(VLOOKUP($E216,'Rev2 Aug 16'!$D$1:$Z$300,5,FALSE),"-")</f>
        <v>WAY2001H6BE</v>
      </c>
      <c r="AK216" s="59" t="str">
        <f>IFERROR(VLOOKUP(AJ216,'Paid Invoices'!$F$6:$I$381,3,FALSE),"")</f>
        <v/>
      </c>
      <c r="AL216" s="59" t="str">
        <f>IFERROR(VLOOKUP(AJ216,'Open Invoices'!$D$1:$E$3000,2,FALSE),"")</f>
        <v/>
      </c>
      <c r="AM216" s="59">
        <f>IFERROR(VLOOKUP($E216,'Rev2 July 16'!$D$1:$Z$300,22,FALSE),"-")</f>
        <v>21.69</v>
      </c>
      <c r="AN216" s="59" t="str">
        <f>IFERROR(VLOOKUP($E216,'Rev2 July 16'!$D$1:$Z$300,5,FALSE),"-")</f>
        <v>WAY2001G6BG</v>
      </c>
      <c r="AO216" s="59" t="str">
        <f>IFERROR(VLOOKUP(AN216,'Paid Invoices'!$F$6:$I$381,3,FALSE),"")</f>
        <v/>
      </c>
      <c r="AP216" s="59" t="str">
        <f>IFERROR(VLOOKUP(AN216,'Open Invoices'!$D$1:$E$3000,2,FALSE),"")</f>
        <v/>
      </c>
      <c r="AQ216" s="59">
        <f>IFERROR(VLOOKUP($E216,'Rev June 16'!$D$1:$Z$300,22,FALSE),"-")</f>
        <v>48.61</v>
      </c>
      <c r="AR216" s="59" t="str">
        <f>IFERROR(VLOOKUP($E216,'Rev June 16'!$D$1:$Z$300,4,FALSE),"-")</f>
        <v>WAY2001F6BE</v>
      </c>
      <c r="AS216" s="59" t="str">
        <f>IFERROR(VLOOKUP(AR216,'Paid Invoices'!$F$6:$I$381,3,FALSE),"")</f>
        <v/>
      </c>
      <c r="AT216" s="59" t="str">
        <f>IFERROR(VLOOKUP(AR216,'Open Invoices'!$D$1:$E$3000,2,FALSE),"")</f>
        <v/>
      </c>
      <c r="AU216" s="59">
        <f>IFERROR(VLOOKUP($E216,'May 2016'!$D$1:$Z$300,22,FALSE),"-")</f>
        <v>67.959999999999994</v>
      </c>
      <c r="AV216" s="59" t="str">
        <f>IFERROR(VLOOKUP($E216,'May 2016'!$D$1:$Z$300,4,FALSE),"-")</f>
        <v>WAY2001E6BD</v>
      </c>
      <c r="AW216" s="59" t="str">
        <f>IFERROR(VLOOKUP(AV216,'Paid Invoices'!$F$6:$I$381,3,FALSE),"")</f>
        <v/>
      </c>
      <c r="AX216" s="59" t="str">
        <f>IFERROR(VLOOKUP(AV216,'Open Invoices'!$D$1:$E$3000,2,FALSE),"")</f>
        <v/>
      </c>
      <c r="AY216" s="59">
        <f>IFERROR(VLOOKUP($E216,'Apr 2016'!$D$1:$Z$300,22,FALSE),"-")</f>
        <v>75.069999999999993</v>
      </c>
      <c r="AZ216" s="59" t="str">
        <f>IFERROR(VLOOKUP($E216,'Apr 2016'!$D$1:$Z$300,4,FALSE),"-")</f>
        <v>WAY2001D6BC</v>
      </c>
      <c r="BA216" s="59" t="str">
        <f>IFERROR(VLOOKUP(AZ216,'Paid Invoices'!$F$6:$I$381,3,FALSE),"")</f>
        <v/>
      </c>
      <c r="BB216" s="59" t="str">
        <f>IFERROR(VLOOKUP(AZ216,'Open Invoices'!$D$1:$E$3000,2,FALSE),"")</f>
        <v/>
      </c>
      <c r="BC216" s="59">
        <f>IFERROR(VLOOKUP($E216,'Mar 2016'!$D$1:$Z$300,22,FALSE),"-")</f>
        <v>11.97</v>
      </c>
      <c r="BD216" s="59" t="str">
        <f>IFERROR(VLOOKUP($E216,'Mar 2016'!$D$1:$Z$300,4,FALSE),"-")</f>
        <v>WAY2001C6AX</v>
      </c>
      <c r="BE216" s="59" t="str">
        <f>IFERROR(VLOOKUP(BD216,'Paid Invoices'!$F$6:$I$381,3,FALSE),"")</f>
        <v/>
      </c>
      <c r="BF216" s="59" t="str">
        <f>IFERROR(VLOOKUP(BD216,'Open Invoices'!$D$1:$E$3000,2,FALSE),"")</f>
        <v/>
      </c>
      <c r="BG216" s="59">
        <f>IFERROR(VLOOKUP($E216,'Feb 2016'!$D$1:$Z$300,22,FALSE),"-")</f>
        <v>3.89</v>
      </c>
      <c r="BH216" s="59" t="str">
        <f>IFERROR(VLOOKUP($E216,'Feb 2016'!$D$1:$Z$300,4,FALSE),"-")</f>
        <v>WAY2001B6AQ</v>
      </c>
      <c r="BI216" s="59" t="str">
        <f>IFERROR(VLOOKUP(BH216,'Paid Invoices'!$F$6:$I$381,3,FALSE),"")</f>
        <v/>
      </c>
      <c r="BJ216" s="59" t="str">
        <f>IFERROR(VLOOKUP(BH216,'Open Invoices'!$D$1:$E$3000,2,FALSE),"")</f>
        <v/>
      </c>
      <c r="BK216" s="59">
        <f>IFERROR(VLOOKUP($E216,'Jan 2016'!$D$1:$Z$300,22,FALSE),"-")</f>
        <v>10.14</v>
      </c>
      <c r="BL216" s="59" t="str">
        <f>IFERROR(VLOOKUP($E216,'Jan 2016'!$D$1:$Z$300,4,FALSE),"-")</f>
        <v>WAY2001A6BC</v>
      </c>
      <c r="BM216" s="59" t="str">
        <f>IFERROR(VLOOKUP(BL216,'Paid Invoices'!$F$6:$I$381,3,FALSE),"")</f>
        <v/>
      </c>
      <c r="BN216" s="59" t="str">
        <f>IFERROR(VLOOKUP(BL216,'Open Invoices'!$D$1:$E$3000,2,FALSE),"")</f>
        <v/>
      </c>
      <c r="BO216" s="59">
        <f>IFERROR(VLOOKUP($E216,'Dec 2015'!$D$1:$Z$300,22,FALSE),"-")</f>
        <v>3.02</v>
      </c>
      <c r="BP216" s="59" t="str">
        <f>IFERROR(VLOOKUP($E216,'Dec 2015'!$D$1:$Z$300,4,FALSE),"-")</f>
        <v>WAY2001L5AB</v>
      </c>
      <c r="BQ216" s="59" t="str">
        <f>IFERROR(VLOOKUP(BP216,'Paid Invoices'!$F$6:$I$381,3,FALSE),"")</f>
        <v/>
      </c>
      <c r="BR216" s="59" t="str">
        <f>IFERROR(VLOOKUP(BP216,'Open Invoices'!$D$1:$E$3000,2,FALSE),"")</f>
        <v/>
      </c>
      <c r="BS216" s="59">
        <f>IFERROR(VLOOKUP($E216,'Nov 2015'!$D$1:$Z$300,22,FALSE),"-")</f>
        <v>1.29</v>
      </c>
      <c r="BT216" s="59" t="str">
        <f>IFERROR(VLOOKUP($E216,'Nov 2015'!$D$1:$Z$300,4,FALSE),"-")</f>
        <v>WAY2001K5AZ</v>
      </c>
      <c r="BU216" s="59" t="str">
        <f>IFERROR(VLOOKUP(BT216,'Paid Invoices'!$F$6:$I$381,3,FALSE),"")</f>
        <v/>
      </c>
      <c r="BV216" s="59" t="str">
        <f>IFERROR(VLOOKUP(BT216,'Open Invoices'!$D$1:$E$3000,2,FALSE),"")</f>
        <v/>
      </c>
      <c r="BW216" s="59">
        <f>IFERROR(VLOOKUP($E216,'Oct 2015'!$D$1:$Z$300,22,FALSE),"-")</f>
        <v>0.53</v>
      </c>
      <c r="BX216" s="59" t="str">
        <f>IFERROR(VLOOKUP($E216,'Oct 2015'!$D$1:$Z$300,4,FALSE),"-")</f>
        <v>WAY2001J5BB</v>
      </c>
      <c r="BY216" s="59" t="str">
        <f>IFERROR(VLOOKUP(BX216,'Paid Invoices'!$F$6:$I$381,3,FALSE),"")</f>
        <v/>
      </c>
      <c r="BZ216" s="59" t="str">
        <f>IFERROR(VLOOKUP(BX216,'Open Invoices'!$D$1:$E$3000,2,FALSE),"")</f>
        <v/>
      </c>
      <c r="CA216" s="59" t="str">
        <f>IFERROR(VLOOKUP($E216,'Sep 2015'!$D$1:$Z$300,22,FALSE),"-")</f>
        <v>-</v>
      </c>
      <c r="CB216" s="59" t="str">
        <f>IFERROR(VLOOKUP($E216,'Sep 2015'!$D$1:$Z$300,4,FALSE),"-")</f>
        <v>-</v>
      </c>
      <c r="CC216" s="59" t="str">
        <f>IFERROR(VLOOKUP(CB216,'Paid Invoices'!$F$6:$I$381,3,FALSE),"")</f>
        <v/>
      </c>
      <c r="CD216" s="59" t="str">
        <f>IFERROR(VLOOKUP(CB216,'Open Invoices'!$D$1:$E$3000,2,FALSE),"")</f>
        <v/>
      </c>
      <c r="CE216" s="52"/>
      <c r="CF216" s="52" t="s">
        <v>2115</v>
      </c>
      <c r="CG216" s="49" t="str">
        <f>IFERROR(IFERROR(VLOOKUP($E216,'Asset Group  All Assets'!$B$1:$C$500,2,FALSE),(VLOOKUP($E216,'Missing-WSU-POs'!$B$1:$D$500,3,FALSE))),"?")</f>
        <v>P0772275</v>
      </c>
      <c r="CH216" s="31" t="str">
        <f t="shared" si="16"/>
        <v>P0772275</v>
      </c>
      <c r="CI216" s="31" t="str">
        <f t="shared" si="15"/>
        <v/>
      </c>
      <c r="CJ216" s="29" t="str">
        <f>IFERROR(IF(VLOOKUP($E216,'Org July 2016 '!$D$1:$Z$500,3,FALSE)=G216,"-","Wrong PO"),"new")</f>
        <v>Wrong PO</v>
      </c>
      <c r="CK216" s="32">
        <f>IF(CJ216="wrong PO",(VLOOKUP($E216,'Org July 2016 '!$D$1:$Z$500,3,FALSE)),"")</f>
        <v>0</v>
      </c>
      <c r="CL216" s="29" t="str">
        <f>IFERROR(IF(VLOOKUP($E216,'Org June 2016 '!$D$1:$Z$500,3,FALSE)=G216,"-","Wrong PO"),"new")</f>
        <v>Wrong PO</v>
      </c>
      <c r="CM216" s="32">
        <f>IF(CL216="wrong PO",(VLOOKUP($E216,'Org June 2016 '!$D$1:$Z$500,3,FALSE)),"")</f>
        <v>0</v>
      </c>
      <c r="CN216" s="29" t="str">
        <f>IFERROR(IF(VLOOKUP($E216,'May 2016'!D215:Z714,3,FALSE)=G216,"-","Wrong PO"),"new")</f>
        <v>new</v>
      </c>
      <c r="CO216" s="32" t="str">
        <f>IF(CN216="wrong PO",(VLOOKUP($E216,'May 2016'!D215:Z714,3,FALSE)),"")</f>
        <v/>
      </c>
      <c r="CP216" s="29" t="str">
        <f>IFERROR(IF(VLOOKUP($E216,'Apr 2016'!$D$1:$Z$500,3,FALSE)=G216,"-","Wrong PO"),"new")</f>
        <v>-</v>
      </c>
      <c r="CQ216" s="32" t="str">
        <f>IF(CP216="wrong PO",(VLOOKUP($E216,'Apr 2016'!$D$1:$Z$500,3,FALSE)),"")</f>
        <v/>
      </c>
      <c r="CR216" s="32" t="str">
        <f>IFERROR(IF(VLOOKUP($E216,'Mar 2016'!$D$1:$Z$500,3,FALSE)=G216,"-","Wrong PO"),"new")</f>
        <v>-</v>
      </c>
      <c r="CS216" s="32" t="str">
        <f>IF(CP216="wrong PO",(VLOOKUP($E216,'Mar 2016'!$D$1:$Z$500,3,FALSE)),"")</f>
        <v/>
      </c>
      <c r="CT216" s="32" t="str">
        <f>IFERROR(IF(VLOOKUP($E216,'Feb 2016'!$D$1:$Z$500,3,FALSE)=G216,"-","Wrong PO"),"new")</f>
        <v>-</v>
      </c>
      <c r="CU216" s="32" t="str">
        <f>IF(CP216="wrong PO",(VLOOKUP($E216,'Feb 2016'!$D$1:$Z$500,3,FALSE)),"")</f>
        <v/>
      </c>
      <c r="CV216" s="29" t="str">
        <f>IFERROR(IF(VLOOKUP($E216,'Jan 2016'!$D$1:$Z$500,3,FALSE)=G216,"-","Wrong PO"),"new")</f>
        <v>-</v>
      </c>
      <c r="CW216" s="32" t="str">
        <f>IF(CV216="wrong PO",(VLOOKUP($E216,'Jan 2016'!$D$1:$Z$500,3,FALSE)),"")</f>
        <v/>
      </c>
      <c r="CX216" s="29" t="str">
        <f>IFERROR(IF(VLOOKUP($E216,'Dec 2015'!$D$1:$Z$500,3,FALSE)=G216,"-","Wrong PO"),"new")</f>
        <v>-</v>
      </c>
      <c r="CY216" s="32" t="str">
        <f>IF(CX216="wrong PO",(VLOOKUP($E216,'Dec 2015'!$D$1:$Z$500,3,FALSE)),"")</f>
        <v/>
      </c>
      <c r="CZ216" s="29" t="str">
        <f>IFERROR(IF(VLOOKUP($E216,'Nov 2015'!$D$1:$Z$500,3,FALSE)=G216,"-","Wrong PO"),"new")</f>
        <v>-</v>
      </c>
      <c r="DA216" s="32" t="str">
        <f>IF(CZ216="wrong PO",(VLOOKUP($E216,'Nov 2015'!$D$1:$Z$500,3,FALSE)),"")</f>
        <v/>
      </c>
      <c r="DB216" s="29" t="str">
        <f>IFERROR(IF(VLOOKUP($E216,'Oct 2015'!$D$1:$Z$500,3,FALSE)=G216,"-","Wrong PO"),"new")</f>
        <v>-</v>
      </c>
      <c r="DC216" s="32" t="str">
        <f>IF(DB216="wrong PO",(VLOOKUP($E216,'Oct 2015'!$D$1:$Z$500,3,FALSE)),"")</f>
        <v/>
      </c>
      <c r="DD216" s="29" t="str">
        <f>IFERROR(IF(VLOOKUP($E216,'Sep 2015'!$D$1:$Z$500,3,FALSE)=G216,"-","Wrong PO"),"new")</f>
        <v>new</v>
      </c>
      <c r="DE216" s="32" t="str">
        <f>IF(DD216="wrong PO",(VLOOKUP($E216,'Sep 2015'!$D$1:$Z$500,3,FALSE)),"")</f>
        <v/>
      </c>
    </row>
    <row r="217" spans="1:109">
      <c r="A217" s="115">
        <v>216</v>
      </c>
      <c r="B217" s="2" t="s">
        <v>841</v>
      </c>
      <c r="C217" s="2" t="s">
        <v>510</v>
      </c>
      <c r="D217" s="2" t="s">
        <v>76</v>
      </c>
      <c r="E217" s="2" t="s">
        <v>309</v>
      </c>
      <c r="F217" s="2" t="s">
        <v>482</v>
      </c>
      <c r="G217" s="21" t="s">
        <v>105</v>
      </c>
      <c r="H217" s="21" t="str">
        <f>IFERROR(VLOOKUP($E217,'Wayne Master'!$B$1:$C$315,2,FALSE),"not on master")</f>
        <v>P0772275</v>
      </c>
      <c r="I217" s="11" t="s">
        <v>2055</v>
      </c>
      <c r="J217" s="3">
        <v>42256</v>
      </c>
      <c r="K217" s="2" t="s">
        <v>39</v>
      </c>
      <c r="L217" s="2" t="s">
        <v>434</v>
      </c>
      <c r="M217" s="2" t="s">
        <v>30</v>
      </c>
      <c r="N217" s="2" t="s">
        <v>31</v>
      </c>
      <c r="O217" s="2" t="s">
        <v>41</v>
      </c>
      <c r="P217" s="4">
        <v>131771</v>
      </c>
      <c r="Q217" s="4">
        <v>138209</v>
      </c>
      <c r="R217" s="4">
        <v>6438</v>
      </c>
      <c r="S217" s="5">
        <v>108.8</v>
      </c>
      <c r="T217" s="4">
        <v>28513</v>
      </c>
      <c r="U217" s="4">
        <v>30807</v>
      </c>
      <c r="V217" s="4">
        <v>2294</v>
      </c>
      <c r="W217" s="5">
        <v>137.18</v>
      </c>
      <c r="X217" s="5">
        <v>0</v>
      </c>
      <c r="Y217" s="14">
        <v>245.98</v>
      </c>
      <c r="Z217" s="14">
        <v>0</v>
      </c>
      <c r="AA217" s="14">
        <v>245.98</v>
      </c>
      <c r="AB217" s="4">
        <v>24580</v>
      </c>
      <c r="AC217" s="55"/>
      <c r="AD217" s="59">
        <f t="shared" si="17"/>
        <v>4177.4699999999993</v>
      </c>
      <c r="AE217" s="59">
        <f t="shared" si="18"/>
        <v>4177.9906999999994</v>
      </c>
      <c r="AF217" s="102">
        <f>IFERROR(IFERROR(VLOOKUP($G217,'FPO034'!$J$9:$Q$196,7,FALSE),(VLOOKUP($H217,'FPO034'!$J$9:$Q$196,7,FALSE))),"No PO")</f>
        <v>44529.24</v>
      </c>
      <c r="AG217" s="102">
        <f>IFERROR(IFERROR(VLOOKUP($G217,'FPO034'!$J$9:$Q$196,8,FALSE),(VLOOKUP($H217,'FPO034'!$J$9:$Q$196,8,FALSE))),"No PO")</f>
        <v>0</v>
      </c>
      <c r="AH217" s="102" t="str">
        <f t="shared" si="19"/>
        <v>--</v>
      </c>
      <c r="AI217" s="59">
        <f>IFERROR(VLOOKUP($E217,'Rev2 Aug 16'!$D$1:$Z$300,22,FALSE),"-")</f>
        <v>245.98</v>
      </c>
      <c r="AJ217" s="59" t="str">
        <f>IFERROR(VLOOKUP($E217,'Rev2 Aug 16'!$D$1:$Z$300,5,FALSE),"-")</f>
        <v>WAY2001H6BE</v>
      </c>
      <c r="AK217" s="59" t="str">
        <f>IFERROR(VLOOKUP(AJ217,'Paid Invoices'!$F$6:$I$381,3,FALSE),"")</f>
        <v/>
      </c>
      <c r="AL217" s="59" t="str">
        <f>IFERROR(VLOOKUP(AJ217,'Open Invoices'!$D$1:$E$3000,2,FALSE),"")</f>
        <v/>
      </c>
      <c r="AM217" s="59">
        <f>IFERROR(VLOOKUP($E217,'Rev2 July 16'!$D$1:$Z$300,22,FALSE),"-")</f>
        <v>229.79</v>
      </c>
      <c r="AN217" s="59" t="str">
        <f>IFERROR(VLOOKUP($E217,'Rev2 July 16'!$D$1:$Z$300,5,FALSE),"-")</f>
        <v>WAY2001G6BG</v>
      </c>
      <c r="AO217" s="59" t="str">
        <f>IFERROR(VLOOKUP(AN217,'Paid Invoices'!$F$6:$I$381,3,FALSE),"")</f>
        <v/>
      </c>
      <c r="AP217" s="59" t="str">
        <f>IFERROR(VLOOKUP(AN217,'Open Invoices'!$D$1:$E$3000,2,FALSE),"")</f>
        <v/>
      </c>
      <c r="AQ217" s="59">
        <f>IFERROR(VLOOKUP($E217,'Rev June 16'!$D$1:$Z$300,22,FALSE),"-")</f>
        <v>597.30999999999995</v>
      </c>
      <c r="AR217" s="59" t="str">
        <f>IFERROR(VLOOKUP($E217,'Rev June 16'!$D$1:$Z$300,4,FALSE),"-")</f>
        <v>WAY2001F6BE</v>
      </c>
      <c r="AS217" s="59" t="str">
        <f>IFERROR(VLOOKUP(AR217,'Paid Invoices'!$F$6:$I$381,3,FALSE),"")</f>
        <v/>
      </c>
      <c r="AT217" s="59" t="str">
        <f>IFERROR(VLOOKUP(AR217,'Open Invoices'!$D$1:$E$3000,2,FALSE),"")</f>
        <v/>
      </c>
      <c r="AU217" s="59">
        <f>IFERROR(VLOOKUP($E217,'May 2016'!$D$1:$Z$300,22,FALSE),"-")</f>
        <v>579.9</v>
      </c>
      <c r="AV217" s="59" t="str">
        <f>IFERROR(VLOOKUP($E217,'May 2016'!$D$1:$Z$300,4,FALSE),"-")</f>
        <v>WAY2001E6BD</v>
      </c>
      <c r="AW217" s="59" t="str">
        <f>IFERROR(VLOOKUP(AV217,'Paid Invoices'!$F$6:$I$381,3,FALSE),"")</f>
        <v/>
      </c>
      <c r="AX217" s="59" t="str">
        <f>IFERROR(VLOOKUP(AV217,'Open Invoices'!$D$1:$E$3000,2,FALSE),"")</f>
        <v/>
      </c>
      <c r="AY217" s="59">
        <f>IFERROR(VLOOKUP($E217,'Apr 2016'!$D$1:$Z$300,22,FALSE),"-")</f>
        <v>432.2</v>
      </c>
      <c r="AZ217" s="59" t="str">
        <f>IFERROR(VLOOKUP($E217,'Apr 2016'!$D$1:$Z$300,4,FALSE),"-")</f>
        <v>WAY2001D6BC</v>
      </c>
      <c r="BA217" s="59" t="str">
        <f>IFERROR(VLOOKUP(AZ217,'Paid Invoices'!$F$6:$I$381,3,FALSE),"")</f>
        <v/>
      </c>
      <c r="BB217" s="59" t="str">
        <f>IFERROR(VLOOKUP(AZ217,'Open Invoices'!$D$1:$E$3000,2,FALSE),"")</f>
        <v/>
      </c>
      <c r="BC217" s="59">
        <f>IFERROR(VLOOKUP($E217,'Mar 2016'!$D$1:$Z$300,22,FALSE),"-")</f>
        <v>633.16</v>
      </c>
      <c r="BD217" s="59" t="str">
        <f>IFERROR(VLOOKUP($E217,'Mar 2016'!$D$1:$Z$300,4,FALSE),"-")</f>
        <v>WAY2001C6AX</v>
      </c>
      <c r="BE217" s="59" t="str">
        <f>IFERROR(VLOOKUP(BD217,'Paid Invoices'!$F$6:$I$381,3,FALSE),"")</f>
        <v/>
      </c>
      <c r="BF217" s="59" t="str">
        <f>IFERROR(VLOOKUP(BD217,'Open Invoices'!$D$1:$E$3000,2,FALSE),"")</f>
        <v/>
      </c>
      <c r="BG217" s="59">
        <f>IFERROR(VLOOKUP($E217,'Feb 2016'!$D$1:$Z$300,22,FALSE),"-")</f>
        <v>437.17</v>
      </c>
      <c r="BH217" s="59" t="str">
        <f>IFERROR(VLOOKUP($E217,'Feb 2016'!$D$1:$Z$300,4,FALSE),"-")</f>
        <v>WAY2001B6AQ</v>
      </c>
      <c r="BI217" s="59" t="str">
        <f>IFERROR(VLOOKUP(BH217,'Paid Invoices'!$F$6:$I$381,3,FALSE),"")</f>
        <v/>
      </c>
      <c r="BJ217" s="59" t="str">
        <f>IFERROR(VLOOKUP(BH217,'Open Invoices'!$D$1:$E$3000,2,FALSE),"")</f>
        <v/>
      </c>
      <c r="BK217" s="59">
        <f>IFERROR(VLOOKUP($E217,'Jan 2016'!$D$1:$Z$300,22,FALSE),"-")</f>
        <v>280.18</v>
      </c>
      <c r="BL217" s="59" t="str">
        <f>IFERROR(VLOOKUP($E217,'Jan 2016'!$D$1:$Z$300,4,FALSE),"-")</f>
        <v>WAY2001A6BC</v>
      </c>
      <c r="BM217" s="59" t="str">
        <f>IFERROR(VLOOKUP(BL217,'Paid Invoices'!$F$6:$I$381,3,FALSE),"")</f>
        <v/>
      </c>
      <c r="BN217" s="59" t="str">
        <f>IFERROR(VLOOKUP(BL217,'Open Invoices'!$D$1:$E$3000,2,FALSE),"")</f>
        <v/>
      </c>
      <c r="BO217" s="59">
        <f>IFERROR(VLOOKUP($E217,'Dec 2015'!$D$1:$Z$300,22,FALSE),"-")</f>
        <v>291.39</v>
      </c>
      <c r="BP217" s="59" t="str">
        <f>IFERROR(VLOOKUP($E217,'Dec 2015'!$D$1:$Z$300,4,FALSE),"-")</f>
        <v>WAY2001L5AB</v>
      </c>
      <c r="BQ217" s="59" t="str">
        <f>IFERROR(VLOOKUP(BP217,'Paid Invoices'!$F$6:$I$381,3,FALSE),"")</f>
        <v/>
      </c>
      <c r="BR217" s="59" t="str">
        <f>IFERROR(VLOOKUP(BP217,'Open Invoices'!$D$1:$E$3000,2,FALSE),"")</f>
        <v/>
      </c>
      <c r="BS217" s="59">
        <f>IFERROR(VLOOKUP($E217,'Nov 2015'!$D$1:$Z$300,22,FALSE),"-")</f>
        <v>450.39</v>
      </c>
      <c r="BT217" s="59" t="str">
        <f>IFERROR(VLOOKUP($E217,'Nov 2015'!$D$1:$Z$300,4,FALSE),"-")</f>
        <v>WAY2001K5AZ</v>
      </c>
      <c r="BU217" s="59" t="str">
        <f>IFERROR(VLOOKUP(BT217,'Paid Invoices'!$F$6:$I$381,3,FALSE),"")</f>
        <v/>
      </c>
      <c r="BV217" s="59" t="str">
        <f>IFERROR(VLOOKUP(BT217,'Open Invoices'!$D$1:$E$3000,2,FALSE),"")</f>
        <v/>
      </c>
      <c r="BW217" s="59" t="str">
        <f>IFERROR(VLOOKUP($E217,'Oct 2015'!$D$1:$Z$300,22,FALSE),"-")</f>
        <v>-</v>
      </c>
      <c r="BX217" s="59" t="str">
        <f>IFERROR(VLOOKUP($E217,'Oct 2015'!$D$1:$Z$300,4,FALSE),"-")</f>
        <v>-</v>
      </c>
      <c r="BY217" s="59" t="str">
        <f>IFERROR(VLOOKUP(BX217,'Paid Invoices'!$F$6:$I$381,3,FALSE),"")</f>
        <v/>
      </c>
      <c r="BZ217" s="59" t="str">
        <f>IFERROR(VLOOKUP(BX217,'Open Invoices'!$D$1:$E$3000,2,FALSE),"")</f>
        <v/>
      </c>
      <c r="CA217" s="59" t="str">
        <f>IFERROR(VLOOKUP($E217,'Sep 2015'!$D$1:$Z$300,22,FALSE),"-")</f>
        <v>-</v>
      </c>
      <c r="CB217" s="59" t="str">
        <f>IFERROR(VLOOKUP($E217,'Sep 2015'!$D$1:$Z$300,4,FALSE),"-")</f>
        <v>-</v>
      </c>
      <c r="CC217" s="59" t="str">
        <f>IFERROR(VLOOKUP(CB217,'Paid Invoices'!$F$6:$I$381,3,FALSE),"")</f>
        <v/>
      </c>
      <c r="CD217" s="59" t="str">
        <f>IFERROR(VLOOKUP(CB217,'Open Invoices'!$D$1:$E$3000,2,FALSE),"")</f>
        <v/>
      </c>
      <c r="CE217" s="52"/>
      <c r="CF217" s="52" t="s">
        <v>2115</v>
      </c>
      <c r="CG217" s="49" t="str">
        <f>IFERROR(IFERROR(VLOOKUP($E217,'Asset Group  All Assets'!$B$1:$C$500,2,FALSE),(VLOOKUP($E217,'Missing-WSU-POs'!$B$1:$D$500,3,FALSE))),"?")</f>
        <v>P0772275</v>
      </c>
      <c r="CH217" s="31" t="str">
        <f t="shared" si="16"/>
        <v>P0772275</v>
      </c>
      <c r="CI217" s="31" t="str">
        <f t="shared" si="15"/>
        <v/>
      </c>
      <c r="CJ217" s="29" t="str">
        <f>IFERROR(IF(VLOOKUP($E217,'Org July 2016 '!$D$1:$Z$500,3,FALSE)=G217,"-","Wrong PO"),"new")</f>
        <v>Wrong PO</v>
      </c>
      <c r="CK217" s="32">
        <f>IF(CJ217="wrong PO",(VLOOKUP($E217,'Org July 2016 '!$D$1:$Z$500,3,FALSE)),"")</f>
        <v>0</v>
      </c>
      <c r="CL217" s="29" t="str">
        <f>IFERROR(IF(VLOOKUP($E217,'Org June 2016 '!$D$1:$Z$500,3,FALSE)=G217,"-","Wrong PO"),"new")</f>
        <v>Wrong PO</v>
      </c>
      <c r="CM217" s="32">
        <f>IF(CL217="wrong PO",(VLOOKUP($E217,'Org June 2016 '!$D$1:$Z$500,3,FALSE)),"")</f>
        <v>0</v>
      </c>
      <c r="CN217" s="29" t="str">
        <f>IFERROR(IF(VLOOKUP($E217,'May 2016'!D216:Z715,3,FALSE)=G217,"-","Wrong PO"),"new")</f>
        <v>new</v>
      </c>
      <c r="CO217" s="32" t="str">
        <f>IF(CN217="wrong PO",(VLOOKUP($E217,'May 2016'!D216:Z715,3,FALSE)),"")</f>
        <v/>
      </c>
      <c r="CP217" s="29" t="str">
        <f>IFERROR(IF(VLOOKUP($E217,'Apr 2016'!$D$1:$Z$500,3,FALSE)=G217,"-","Wrong PO"),"new")</f>
        <v>-</v>
      </c>
      <c r="CQ217" s="32" t="str">
        <f>IF(CP217="wrong PO",(VLOOKUP($E217,'Apr 2016'!$D$1:$Z$500,3,FALSE)),"")</f>
        <v/>
      </c>
      <c r="CR217" s="32" t="str">
        <f>IFERROR(IF(VLOOKUP($E217,'Mar 2016'!$D$1:$Z$500,3,FALSE)=G217,"-","Wrong PO"),"new")</f>
        <v>-</v>
      </c>
      <c r="CS217" s="32" t="str">
        <f>IF(CP217="wrong PO",(VLOOKUP($E217,'Mar 2016'!$D$1:$Z$500,3,FALSE)),"")</f>
        <v/>
      </c>
      <c r="CT217" s="32" t="str">
        <f>IFERROR(IF(VLOOKUP($E217,'Feb 2016'!$D$1:$Z$500,3,FALSE)=G217,"-","Wrong PO"),"new")</f>
        <v>-</v>
      </c>
      <c r="CU217" s="32" t="str">
        <f>IF(CP217="wrong PO",(VLOOKUP($E217,'Feb 2016'!$D$1:$Z$500,3,FALSE)),"")</f>
        <v/>
      </c>
      <c r="CV217" s="29" t="str">
        <f>IFERROR(IF(VLOOKUP($E217,'Jan 2016'!$D$1:$Z$500,3,FALSE)=G217,"-","Wrong PO"),"new")</f>
        <v>-</v>
      </c>
      <c r="CW217" s="32" t="str">
        <f>IF(CV217="wrong PO",(VLOOKUP($E217,'Jan 2016'!$D$1:$Z$500,3,FALSE)),"")</f>
        <v/>
      </c>
      <c r="CX217" s="29" t="str">
        <f>IFERROR(IF(VLOOKUP($E217,'Dec 2015'!$D$1:$Z$500,3,FALSE)=G217,"-","Wrong PO"),"new")</f>
        <v>-</v>
      </c>
      <c r="CY217" s="32" t="str">
        <f>IF(CX217="wrong PO",(VLOOKUP($E217,'Dec 2015'!$D$1:$Z$500,3,FALSE)),"")</f>
        <v/>
      </c>
      <c r="CZ217" s="29" t="str">
        <f>IFERROR(IF(VLOOKUP($E217,'Nov 2015'!$D$1:$Z$500,3,FALSE)=G217,"-","Wrong PO"),"new")</f>
        <v>-</v>
      </c>
      <c r="DA217" s="32" t="str">
        <f>IF(CZ217="wrong PO",(VLOOKUP($E217,'Nov 2015'!$D$1:$Z$500,3,FALSE)),"")</f>
        <v/>
      </c>
      <c r="DB217" s="29" t="str">
        <f>IFERROR(IF(VLOOKUP($E217,'Oct 2015'!$D$1:$Z$500,3,FALSE)=G217,"-","Wrong PO"),"new")</f>
        <v>new</v>
      </c>
      <c r="DC217" s="32" t="str">
        <f>IF(DB217="wrong PO",(VLOOKUP($E217,'Oct 2015'!$D$1:$Z$500,3,FALSE)),"")</f>
        <v/>
      </c>
      <c r="DD217" s="29" t="str">
        <f>IFERROR(IF(VLOOKUP($E217,'Sep 2015'!$D$1:$Z$500,3,FALSE)=G217,"-","Wrong PO"),"new")</f>
        <v>new</v>
      </c>
      <c r="DE217" s="32" t="str">
        <f>IF(DD217="wrong PO",(VLOOKUP($E217,'Sep 2015'!$D$1:$Z$500,3,FALSE)),"")</f>
        <v/>
      </c>
    </row>
    <row r="218" spans="1:109">
      <c r="A218" s="115">
        <v>217</v>
      </c>
      <c r="B218" s="2" t="s">
        <v>841</v>
      </c>
      <c r="C218" s="2" t="s">
        <v>510</v>
      </c>
      <c r="D218" s="2" t="s">
        <v>76</v>
      </c>
      <c r="E218" s="2" t="s">
        <v>310</v>
      </c>
      <c r="F218" s="2" t="s">
        <v>27</v>
      </c>
      <c r="G218" s="21" t="s">
        <v>105</v>
      </c>
      <c r="H218" s="21" t="str">
        <f>IFERROR(VLOOKUP($E218,'Wayne Master'!$B$1:$C$315,2,FALSE),"not on master")</f>
        <v>P0772275</v>
      </c>
      <c r="I218" s="11" t="s">
        <v>2055</v>
      </c>
      <c r="J218" s="3">
        <v>42255</v>
      </c>
      <c r="K218" s="2" t="s">
        <v>39</v>
      </c>
      <c r="L218" s="2" t="s">
        <v>29</v>
      </c>
      <c r="M218" s="2" t="s">
        <v>30</v>
      </c>
      <c r="N218" s="2" t="s">
        <v>31</v>
      </c>
      <c r="O218" s="2" t="s">
        <v>32</v>
      </c>
      <c r="P218" s="4">
        <v>92196</v>
      </c>
      <c r="Q218" s="4">
        <v>99488</v>
      </c>
      <c r="R218" s="4">
        <v>7292</v>
      </c>
      <c r="S218" s="5">
        <v>123.23</v>
      </c>
      <c r="T218" s="4">
        <v>17666</v>
      </c>
      <c r="U218" s="4">
        <v>19491</v>
      </c>
      <c r="V218" s="4">
        <v>1825</v>
      </c>
      <c r="W218" s="5">
        <v>109.14</v>
      </c>
      <c r="X218" s="5">
        <v>0</v>
      </c>
      <c r="Y218" s="14">
        <v>232.37</v>
      </c>
      <c r="Z218" s="14">
        <v>0</v>
      </c>
      <c r="AA218" s="14">
        <v>232.37</v>
      </c>
      <c r="AB218" s="4">
        <v>24580</v>
      </c>
      <c r="AC218" s="55"/>
      <c r="AD218" s="59">
        <f t="shared" si="17"/>
        <v>2846.1700000000005</v>
      </c>
      <c r="AE218" s="59">
        <f t="shared" si="18"/>
        <v>2846.9089999999997</v>
      </c>
      <c r="AF218" s="102">
        <f>IFERROR(IFERROR(VLOOKUP($G218,'FPO034'!$J$9:$Q$196,7,FALSE),(VLOOKUP($H218,'FPO034'!$J$9:$Q$196,7,FALSE))),"No PO")</f>
        <v>44529.24</v>
      </c>
      <c r="AG218" s="102">
        <f>IFERROR(IFERROR(VLOOKUP($G218,'FPO034'!$J$9:$Q$196,8,FALSE),(VLOOKUP($H218,'FPO034'!$J$9:$Q$196,8,FALSE))),"No PO")</f>
        <v>0</v>
      </c>
      <c r="AH218" s="102" t="str">
        <f t="shared" si="19"/>
        <v>--</v>
      </c>
      <c r="AI218" s="59">
        <f>IFERROR(VLOOKUP($E218,'Rev2 Aug 16'!$D$1:$Z$300,22,FALSE),"-")</f>
        <v>232.37</v>
      </c>
      <c r="AJ218" s="59" t="str">
        <f>IFERROR(VLOOKUP($E218,'Rev2 Aug 16'!$D$1:$Z$300,5,FALSE),"-")</f>
        <v>WAY2001H6BE</v>
      </c>
      <c r="AK218" s="59" t="str">
        <f>IFERROR(VLOOKUP(AJ218,'Paid Invoices'!$F$6:$I$381,3,FALSE),"")</f>
        <v/>
      </c>
      <c r="AL218" s="59" t="str">
        <f>IFERROR(VLOOKUP(AJ218,'Open Invoices'!$D$1:$E$3000,2,FALSE),"")</f>
        <v/>
      </c>
      <c r="AM218" s="59">
        <f>IFERROR(VLOOKUP($E218,'Rev2 July 16'!$D$1:$Z$300,22,FALSE),"-")</f>
        <v>177.01</v>
      </c>
      <c r="AN218" s="59" t="str">
        <f>IFERROR(VLOOKUP($E218,'Rev2 July 16'!$D$1:$Z$300,5,FALSE),"-")</f>
        <v>WAY2001G6BG</v>
      </c>
      <c r="AO218" s="59" t="str">
        <f>IFERROR(VLOOKUP(AN218,'Paid Invoices'!$F$6:$I$381,3,FALSE),"")</f>
        <v/>
      </c>
      <c r="AP218" s="59" t="str">
        <f>IFERROR(VLOOKUP(AN218,'Open Invoices'!$D$1:$E$3000,2,FALSE),"")</f>
        <v/>
      </c>
      <c r="AQ218" s="59">
        <f>IFERROR(VLOOKUP($E218,'Rev June 16'!$D$1:$Z$300,22,FALSE),"-")</f>
        <v>143.04</v>
      </c>
      <c r="AR218" s="59" t="str">
        <f>IFERROR(VLOOKUP($E218,'Rev June 16'!$D$1:$Z$300,4,FALSE),"-")</f>
        <v>WAY2001F6BE</v>
      </c>
      <c r="AS218" s="59" t="str">
        <f>IFERROR(VLOOKUP(AR218,'Paid Invoices'!$F$6:$I$381,3,FALSE),"")</f>
        <v/>
      </c>
      <c r="AT218" s="59" t="str">
        <f>IFERROR(VLOOKUP(AR218,'Open Invoices'!$D$1:$E$3000,2,FALSE),"")</f>
        <v/>
      </c>
      <c r="AU218" s="59">
        <f>IFERROR(VLOOKUP($E218,'May 2016'!$D$1:$Z$300,22,FALSE),"-")</f>
        <v>510.59</v>
      </c>
      <c r="AV218" s="59" t="str">
        <f>IFERROR(VLOOKUP($E218,'May 2016'!$D$1:$Z$300,4,FALSE),"-")</f>
        <v>WAY2001E6BD</v>
      </c>
      <c r="AW218" s="59" t="str">
        <f>IFERROR(VLOOKUP(AV218,'Paid Invoices'!$F$6:$I$381,3,FALSE),"")</f>
        <v/>
      </c>
      <c r="AX218" s="59" t="str">
        <f>IFERROR(VLOOKUP(AV218,'Open Invoices'!$D$1:$E$3000,2,FALSE),"")</f>
        <v/>
      </c>
      <c r="AY218" s="59">
        <f>IFERROR(VLOOKUP($E218,'Apr 2016'!$D$1:$Z$300,22,FALSE),"-")</f>
        <v>317.35000000000002</v>
      </c>
      <c r="AZ218" s="59" t="str">
        <f>IFERROR(VLOOKUP($E218,'Apr 2016'!$D$1:$Z$300,4,FALSE),"-")</f>
        <v>WAY2001D6BC</v>
      </c>
      <c r="BA218" s="59" t="str">
        <f>IFERROR(VLOOKUP(AZ218,'Paid Invoices'!$F$6:$I$381,3,FALSE),"")</f>
        <v/>
      </c>
      <c r="BB218" s="59" t="str">
        <f>IFERROR(VLOOKUP(AZ218,'Open Invoices'!$D$1:$E$3000,2,FALSE),"")</f>
        <v/>
      </c>
      <c r="BC218" s="59">
        <f>IFERROR(VLOOKUP($E218,'Mar 2016'!$D$1:$Z$300,22,FALSE),"-")</f>
        <v>379.38</v>
      </c>
      <c r="BD218" s="59" t="str">
        <f>IFERROR(VLOOKUP($E218,'Mar 2016'!$D$1:$Z$300,4,FALSE),"-")</f>
        <v>WAY2001C6AX</v>
      </c>
      <c r="BE218" s="59" t="str">
        <f>IFERROR(VLOOKUP(BD218,'Paid Invoices'!$F$6:$I$381,3,FALSE),"")</f>
        <v/>
      </c>
      <c r="BF218" s="59" t="str">
        <f>IFERROR(VLOOKUP(BD218,'Open Invoices'!$D$1:$E$3000,2,FALSE),"")</f>
        <v/>
      </c>
      <c r="BG218" s="59">
        <f>IFERROR(VLOOKUP($E218,'Feb 2016'!$D$1:$Z$300,22,FALSE),"-")</f>
        <v>424.57</v>
      </c>
      <c r="BH218" s="59" t="str">
        <f>IFERROR(VLOOKUP($E218,'Feb 2016'!$D$1:$Z$300,4,FALSE),"-")</f>
        <v>WAY2001B6AQ</v>
      </c>
      <c r="BI218" s="59" t="str">
        <f>IFERROR(VLOOKUP(BH218,'Paid Invoices'!$F$6:$I$381,3,FALSE),"")</f>
        <v/>
      </c>
      <c r="BJ218" s="59" t="str">
        <f>IFERROR(VLOOKUP(BH218,'Open Invoices'!$D$1:$E$3000,2,FALSE),"")</f>
        <v/>
      </c>
      <c r="BK218" s="59">
        <f>IFERROR(VLOOKUP($E218,'Jan 2016'!$D$1:$Z$300,22,FALSE),"-")</f>
        <v>102.39</v>
      </c>
      <c r="BL218" s="59" t="str">
        <f>IFERROR(VLOOKUP($E218,'Jan 2016'!$D$1:$Z$300,4,FALSE),"-")</f>
        <v>WAY2001A6BC</v>
      </c>
      <c r="BM218" s="59" t="str">
        <f>IFERROR(VLOOKUP(BL218,'Paid Invoices'!$F$6:$I$381,3,FALSE),"")</f>
        <v/>
      </c>
      <c r="BN218" s="59" t="str">
        <f>IFERROR(VLOOKUP(BL218,'Open Invoices'!$D$1:$E$3000,2,FALSE),"")</f>
        <v/>
      </c>
      <c r="BO218" s="59">
        <f>IFERROR(VLOOKUP($E218,'Dec 2015'!$D$1:$Z$300,22,FALSE),"-")</f>
        <v>126.76</v>
      </c>
      <c r="BP218" s="59" t="str">
        <f>IFERROR(VLOOKUP($E218,'Dec 2015'!$D$1:$Z$300,4,FALSE),"-")</f>
        <v>WAY2001L5AB</v>
      </c>
      <c r="BQ218" s="59" t="str">
        <f>IFERROR(VLOOKUP(BP218,'Paid Invoices'!$F$6:$I$381,3,FALSE),"")</f>
        <v/>
      </c>
      <c r="BR218" s="59" t="str">
        <f>IFERROR(VLOOKUP(BP218,'Open Invoices'!$D$1:$E$3000,2,FALSE),"")</f>
        <v/>
      </c>
      <c r="BS218" s="59">
        <f>IFERROR(VLOOKUP($E218,'Nov 2015'!$D$1:$Z$300,22,FALSE),"-")</f>
        <v>432.71</v>
      </c>
      <c r="BT218" s="59" t="str">
        <f>IFERROR(VLOOKUP($E218,'Nov 2015'!$D$1:$Z$300,4,FALSE),"-")</f>
        <v>WAY2001K5AZ</v>
      </c>
      <c r="BU218" s="59" t="str">
        <f>IFERROR(VLOOKUP(BT218,'Paid Invoices'!$F$6:$I$381,3,FALSE),"")</f>
        <v/>
      </c>
      <c r="BV218" s="59" t="str">
        <f>IFERROR(VLOOKUP(BT218,'Open Invoices'!$D$1:$E$3000,2,FALSE),"")</f>
        <v/>
      </c>
      <c r="BW218" s="59" t="str">
        <f>IFERROR(VLOOKUP($E218,'Oct 2015'!$D$1:$Z$300,22,FALSE),"-")</f>
        <v>-</v>
      </c>
      <c r="BX218" s="59" t="str">
        <f>IFERROR(VLOOKUP($E218,'Oct 2015'!$D$1:$Z$300,4,FALSE),"-")</f>
        <v>-</v>
      </c>
      <c r="BY218" s="59" t="str">
        <f>IFERROR(VLOOKUP(BX218,'Paid Invoices'!$F$6:$I$381,3,FALSE),"")</f>
        <v/>
      </c>
      <c r="BZ218" s="59" t="str">
        <f>IFERROR(VLOOKUP(BX218,'Open Invoices'!$D$1:$E$3000,2,FALSE),"")</f>
        <v/>
      </c>
      <c r="CA218" s="59" t="str">
        <f>IFERROR(VLOOKUP($E218,'Sep 2015'!$D$1:$Z$300,22,FALSE),"-")</f>
        <v>-</v>
      </c>
      <c r="CB218" s="59" t="str">
        <f>IFERROR(VLOOKUP($E218,'Sep 2015'!$D$1:$Z$300,4,FALSE),"-")</f>
        <v>-</v>
      </c>
      <c r="CC218" s="59" t="str">
        <f>IFERROR(VLOOKUP(CB218,'Paid Invoices'!$F$6:$I$381,3,FALSE),"")</f>
        <v/>
      </c>
      <c r="CD218" s="59" t="str">
        <f>IFERROR(VLOOKUP(CB218,'Open Invoices'!$D$1:$E$3000,2,FALSE),"")</f>
        <v/>
      </c>
      <c r="CE218" s="52"/>
      <c r="CF218" s="52" t="s">
        <v>2115</v>
      </c>
      <c r="CG218" s="49" t="str">
        <f>IFERROR(IFERROR(VLOOKUP($E218,'Asset Group  All Assets'!$B$1:$C$500,2,FALSE),(VLOOKUP($E218,'Missing-WSU-POs'!$B$1:$D$500,3,FALSE))),"?")</f>
        <v>P0772275</v>
      </c>
      <c r="CH218" s="31" t="str">
        <f t="shared" si="16"/>
        <v>P0772275</v>
      </c>
      <c r="CI218" s="31" t="str">
        <f t="shared" si="15"/>
        <v/>
      </c>
      <c r="CJ218" s="29" t="str">
        <f>IFERROR(IF(VLOOKUP($E218,'Org July 2016 '!$D$1:$Z$500,3,FALSE)=G218,"-","Wrong PO"),"new")</f>
        <v>Wrong PO</v>
      </c>
      <c r="CK218" s="32">
        <f>IF(CJ218="wrong PO",(VLOOKUP($E218,'Org July 2016 '!$D$1:$Z$500,3,FALSE)),"")</f>
        <v>0</v>
      </c>
      <c r="CL218" s="29" t="str">
        <f>IFERROR(IF(VLOOKUP($E218,'Org June 2016 '!$D$1:$Z$500,3,FALSE)=G218,"-","Wrong PO"),"new")</f>
        <v>Wrong PO</v>
      </c>
      <c r="CM218" s="32">
        <f>IF(CL218="wrong PO",(VLOOKUP($E218,'Org June 2016 '!$D$1:$Z$500,3,FALSE)),"")</f>
        <v>0</v>
      </c>
      <c r="CN218" s="29" t="str">
        <f>IFERROR(IF(VLOOKUP($E218,'May 2016'!D217:Z716,3,FALSE)=G218,"-","Wrong PO"),"new")</f>
        <v>new</v>
      </c>
      <c r="CO218" s="32" t="str">
        <f>IF(CN218="wrong PO",(VLOOKUP($E218,'May 2016'!D217:Z716,3,FALSE)),"")</f>
        <v/>
      </c>
      <c r="CP218" s="29" t="str">
        <f>IFERROR(IF(VLOOKUP($E218,'Apr 2016'!$D$1:$Z$500,3,FALSE)=G218,"-","Wrong PO"),"new")</f>
        <v>-</v>
      </c>
      <c r="CQ218" s="32" t="str">
        <f>IF(CP218="wrong PO",(VLOOKUP($E218,'Apr 2016'!$D$1:$Z$500,3,FALSE)),"")</f>
        <v/>
      </c>
      <c r="CR218" s="32" t="str">
        <f>IFERROR(IF(VLOOKUP($E218,'Mar 2016'!$D$1:$Z$500,3,FALSE)=G218,"-","Wrong PO"),"new")</f>
        <v>-</v>
      </c>
      <c r="CS218" s="32" t="str">
        <f>IF(CP218="wrong PO",(VLOOKUP($E218,'Mar 2016'!$D$1:$Z$500,3,FALSE)),"")</f>
        <v/>
      </c>
      <c r="CT218" s="32" t="str">
        <f>IFERROR(IF(VLOOKUP($E218,'Feb 2016'!$D$1:$Z$500,3,FALSE)=G218,"-","Wrong PO"),"new")</f>
        <v>-</v>
      </c>
      <c r="CU218" s="32" t="str">
        <f>IF(CP218="wrong PO",(VLOOKUP($E218,'Feb 2016'!$D$1:$Z$500,3,FALSE)),"")</f>
        <v/>
      </c>
      <c r="CV218" s="29" t="str">
        <f>IFERROR(IF(VLOOKUP($E218,'Jan 2016'!$D$1:$Z$500,3,FALSE)=G218,"-","Wrong PO"),"new")</f>
        <v>-</v>
      </c>
      <c r="CW218" s="32" t="str">
        <f>IF(CV218="wrong PO",(VLOOKUP($E218,'Jan 2016'!$D$1:$Z$500,3,FALSE)),"")</f>
        <v/>
      </c>
      <c r="CX218" s="29" t="str">
        <f>IFERROR(IF(VLOOKUP($E218,'Dec 2015'!$D$1:$Z$500,3,FALSE)=G218,"-","Wrong PO"),"new")</f>
        <v>-</v>
      </c>
      <c r="CY218" s="32" t="str">
        <f>IF(CX218="wrong PO",(VLOOKUP($E218,'Dec 2015'!$D$1:$Z$500,3,FALSE)),"")</f>
        <v/>
      </c>
      <c r="CZ218" s="29" t="str">
        <f>IFERROR(IF(VLOOKUP($E218,'Nov 2015'!$D$1:$Z$500,3,FALSE)=G218,"-","Wrong PO"),"new")</f>
        <v>-</v>
      </c>
      <c r="DA218" s="32" t="str">
        <f>IF(CZ218="wrong PO",(VLOOKUP($E218,'Nov 2015'!$D$1:$Z$500,3,FALSE)),"")</f>
        <v/>
      </c>
      <c r="DB218" s="29" t="str">
        <f>IFERROR(IF(VLOOKUP($E218,'Oct 2015'!$D$1:$Z$500,3,FALSE)=G218,"-","Wrong PO"),"new")</f>
        <v>new</v>
      </c>
      <c r="DC218" s="32" t="str">
        <f>IF(DB218="wrong PO",(VLOOKUP($E218,'Oct 2015'!$D$1:$Z$500,3,FALSE)),"")</f>
        <v/>
      </c>
      <c r="DD218" s="29" t="str">
        <f>IFERROR(IF(VLOOKUP($E218,'Sep 2015'!$D$1:$Z$500,3,FALSE)=G218,"-","Wrong PO"),"new")</f>
        <v>new</v>
      </c>
      <c r="DE218" s="32" t="str">
        <f>IF(DD218="wrong PO",(VLOOKUP($E218,'Sep 2015'!$D$1:$Z$500,3,FALSE)),"")</f>
        <v/>
      </c>
    </row>
    <row r="219" spans="1:109">
      <c r="A219" s="115">
        <v>218</v>
      </c>
      <c r="B219" s="2" t="s">
        <v>841</v>
      </c>
      <c r="C219" s="2" t="s">
        <v>510</v>
      </c>
      <c r="D219" s="2" t="s">
        <v>76</v>
      </c>
      <c r="E219" s="2" t="s">
        <v>311</v>
      </c>
      <c r="F219" s="2" t="s">
        <v>427</v>
      </c>
      <c r="G219" s="21" t="s">
        <v>105</v>
      </c>
      <c r="H219" s="21" t="str">
        <f>IFERROR(VLOOKUP($E219,'Wayne Master'!$B$1:$C$315,2,FALSE),"not on master")</f>
        <v>P0772275</v>
      </c>
      <c r="I219" s="11" t="s">
        <v>2055</v>
      </c>
      <c r="J219" s="3">
        <v>42257</v>
      </c>
      <c r="K219" s="2" t="s">
        <v>39</v>
      </c>
      <c r="L219" s="2" t="s">
        <v>429</v>
      </c>
      <c r="M219" s="2" t="s">
        <v>30</v>
      </c>
      <c r="N219" s="2" t="s">
        <v>31</v>
      </c>
      <c r="O219" s="2" t="s">
        <v>32</v>
      </c>
      <c r="P219" s="4">
        <v>79858</v>
      </c>
      <c r="Q219" s="4">
        <v>85948</v>
      </c>
      <c r="R219" s="4">
        <v>6090</v>
      </c>
      <c r="S219" s="5">
        <v>102.92</v>
      </c>
      <c r="T219" s="4">
        <v>15908</v>
      </c>
      <c r="U219" s="4">
        <v>19564</v>
      </c>
      <c r="V219" s="4">
        <v>3656</v>
      </c>
      <c r="W219" s="5">
        <v>218.63</v>
      </c>
      <c r="X219" s="5">
        <v>0</v>
      </c>
      <c r="Y219" s="14">
        <v>321.55</v>
      </c>
      <c r="Z219" s="14">
        <v>0</v>
      </c>
      <c r="AA219" s="14">
        <v>321.55</v>
      </c>
      <c r="AB219" s="4">
        <v>24580</v>
      </c>
      <c r="AC219" s="55"/>
      <c r="AD219" s="59">
        <f t="shared" si="17"/>
        <v>2622.23</v>
      </c>
      <c r="AE219" s="59">
        <f t="shared" si="18"/>
        <v>2622.4484000000002</v>
      </c>
      <c r="AF219" s="102">
        <f>IFERROR(IFERROR(VLOOKUP($G219,'FPO034'!$J$9:$Q$196,7,FALSE),(VLOOKUP($H219,'FPO034'!$J$9:$Q$196,7,FALSE))),"No PO")</f>
        <v>44529.24</v>
      </c>
      <c r="AG219" s="102">
        <f>IFERROR(IFERROR(VLOOKUP($G219,'FPO034'!$J$9:$Q$196,8,FALSE),(VLOOKUP($H219,'FPO034'!$J$9:$Q$196,8,FALSE))),"No PO")</f>
        <v>0</v>
      </c>
      <c r="AH219" s="102" t="str">
        <f t="shared" si="19"/>
        <v>--</v>
      </c>
      <c r="AI219" s="59">
        <f>IFERROR(VLOOKUP($E219,'Rev2 Aug 16'!$D$1:$Z$300,22,FALSE),"-")</f>
        <v>321.55</v>
      </c>
      <c r="AJ219" s="59" t="str">
        <f>IFERROR(VLOOKUP($E219,'Rev2 Aug 16'!$D$1:$Z$300,5,FALSE),"-")</f>
        <v>WAY2001H6BE</v>
      </c>
      <c r="AK219" s="59" t="str">
        <f>IFERROR(VLOOKUP(AJ219,'Paid Invoices'!$F$6:$I$381,3,FALSE),"")</f>
        <v/>
      </c>
      <c r="AL219" s="59" t="str">
        <f>IFERROR(VLOOKUP(AJ219,'Open Invoices'!$D$1:$E$3000,2,FALSE),"")</f>
        <v/>
      </c>
      <c r="AM219" s="59">
        <f>IFERROR(VLOOKUP($E219,'Rev2 July 16'!$D$1:$Z$300,22,FALSE),"-")</f>
        <v>242.8</v>
      </c>
      <c r="AN219" s="59" t="str">
        <f>IFERROR(VLOOKUP($E219,'Rev2 July 16'!$D$1:$Z$300,5,FALSE),"-")</f>
        <v>WAY2001G6BG</v>
      </c>
      <c r="AO219" s="59" t="str">
        <f>IFERROR(VLOOKUP(AN219,'Paid Invoices'!$F$6:$I$381,3,FALSE),"")</f>
        <v/>
      </c>
      <c r="AP219" s="59" t="str">
        <f>IFERROR(VLOOKUP(AN219,'Open Invoices'!$D$1:$E$3000,2,FALSE),"")</f>
        <v/>
      </c>
      <c r="AQ219" s="59">
        <f>IFERROR(VLOOKUP($E219,'Rev June 16'!$D$1:$Z$300,22,FALSE),"-")</f>
        <v>269.81</v>
      </c>
      <c r="AR219" s="59" t="str">
        <f>IFERROR(VLOOKUP($E219,'Rev June 16'!$D$1:$Z$300,4,FALSE),"-")</f>
        <v>WAY2001F6BE</v>
      </c>
      <c r="AS219" s="59" t="str">
        <f>IFERROR(VLOOKUP(AR219,'Paid Invoices'!$F$6:$I$381,3,FALSE),"")</f>
        <v/>
      </c>
      <c r="AT219" s="59" t="str">
        <f>IFERROR(VLOOKUP(AR219,'Open Invoices'!$D$1:$E$3000,2,FALSE),"")</f>
        <v/>
      </c>
      <c r="AU219" s="59">
        <f>IFERROR(VLOOKUP($E219,'May 2016'!$D$1:$Z$300,22,FALSE),"-")</f>
        <v>356.04</v>
      </c>
      <c r="AV219" s="59" t="str">
        <f>IFERROR(VLOOKUP($E219,'May 2016'!$D$1:$Z$300,4,FALSE),"-")</f>
        <v>WAY2001E6BD</v>
      </c>
      <c r="AW219" s="59" t="str">
        <f>IFERROR(VLOOKUP(AV219,'Paid Invoices'!$F$6:$I$381,3,FALSE),"")</f>
        <v/>
      </c>
      <c r="AX219" s="59" t="str">
        <f>IFERROR(VLOOKUP(AV219,'Open Invoices'!$D$1:$E$3000,2,FALSE),"")</f>
        <v/>
      </c>
      <c r="AY219" s="59">
        <f>IFERROR(VLOOKUP($E219,'Apr 2016'!$D$1:$Z$300,22,FALSE),"-")</f>
        <v>255.67</v>
      </c>
      <c r="AZ219" s="59" t="str">
        <f>IFERROR(VLOOKUP($E219,'Apr 2016'!$D$1:$Z$300,4,FALSE),"-")</f>
        <v>WAY2001D6BC</v>
      </c>
      <c r="BA219" s="59" t="str">
        <f>IFERROR(VLOOKUP(AZ219,'Paid Invoices'!$F$6:$I$381,3,FALSE),"")</f>
        <v/>
      </c>
      <c r="BB219" s="59" t="str">
        <f>IFERROR(VLOOKUP(AZ219,'Open Invoices'!$D$1:$E$3000,2,FALSE),"")</f>
        <v/>
      </c>
      <c r="BC219" s="59">
        <f>IFERROR(VLOOKUP($E219,'Mar 2016'!$D$1:$Z$300,22,FALSE),"-")</f>
        <v>297.29000000000002</v>
      </c>
      <c r="BD219" s="59" t="str">
        <f>IFERROR(VLOOKUP($E219,'Mar 2016'!$D$1:$Z$300,4,FALSE),"-")</f>
        <v>WAY2001C6AX</v>
      </c>
      <c r="BE219" s="59" t="str">
        <f>IFERROR(VLOOKUP(BD219,'Paid Invoices'!$F$6:$I$381,3,FALSE),"")</f>
        <v/>
      </c>
      <c r="BF219" s="59" t="str">
        <f>IFERROR(VLOOKUP(BD219,'Open Invoices'!$D$1:$E$3000,2,FALSE),"")</f>
        <v/>
      </c>
      <c r="BG219" s="59">
        <f>IFERROR(VLOOKUP($E219,'Feb 2016'!$D$1:$Z$300,22,FALSE),"-")</f>
        <v>286.14999999999998</v>
      </c>
      <c r="BH219" s="59" t="str">
        <f>IFERROR(VLOOKUP($E219,'Feb 2016'!$D$1:$Z$300,4,FALSE),"-")</f>
        <v>WAY2001B6AQ</v>
      </c>
      <c r="BI219" s="59" t="str">
        <f>IFERROR(VLOOKUP(BH219,'Paid Invoices'!$F$6:$I$381,3,FALSE),"")</f>
        <v/>
      </c>
      <c r="BJ219" s="59" t="str">
        <f>IFERROR(VLOOKUP(BH219,'Open Invoices'!$D$1:$E$3000,2,FALSE),"")</f>
        <v/>
      </c>
      <c r="BK219" s="59">
        <f>IFERROR(VLOOKUP($E219,'Jan 2016'!$D$1:$Z$300,22,FALSE),"-")</f>
        <v>168.65</v>
      </c>
      <c r="BL219" s="59" t="str">
        <f>IFERROR(VLOOKUP($E219,'Jan 2016'!$D$1:$Z$300,4,FALSE),"-")</f>
        <v>WAY2001A6BC</v>
      </c>
      <c r="BM219" s="59" t="str">
        <f>IFERROR(VLOOKUP(BL219,'Paid Invoices'!$F$6:$I$381,3,FALSE),"")</f>
        <v/>
      </c>
      <c r="BN219" s="59" t="str">
        <f>IFERROR(VLOOKUP(BL219,'Open Invoices'!$D$1:$E$3000,2,FALSE),"")</f>
        <v/>
      </c>
      <c r="BO219" s="59">
        <f>IFERROR(VLOOKUP($E219,'Dec 2015'!$D$1:$Z$300,22,FALSE),"-")</f>
        <v>193.22</v>
      </c>
      <c r="BP219" s="59" t="str">
        <f>IFERROR(VLOOKUP($E219,'Dec 2015'!$D$1:$Z$300,4,FALSE),"-")</f>
        <v>WAY2001L5AB</v>
      </c>
      <c r="BQ219" s="59" t="str">
        <f>IFERROR(VLOOKUP(BP219,'Paid Invoices'!$F$6:$I$381,3,FALSE),"")</f>
        <v/>
      </c>
      <c r="BR219" s="59" t="str">
        <f>IFERROR(VLOOKUP(BP219,'Open Invoices'!$D$1:$E$3000,2,FALSE),"")</f>
        <v/>
      </c>
      <c r="BS219" s="59">
        <f>IFERROR(VLOOKUP($E219,'Nov 2015'!$D$1:$Z$300,22,FALSE),"-")</f>
        <v>154.61000000000001</v>
      </c>
      <c r="BT219" s="59" t="str">
        <f>IFERROR(VLOOKUP($E219,'Nov 2015'!$D$1:$Z$300,4,FALSE),"-")</f>
        <v>WAY2001K5AZ</v>
      </c>
      <c r="BU219" s="59" t="str">
        <f>IFERROR(VLOOKUP(BT219,'Paid Invoices'!$F$6:$I$381,3,FALSE),"")</f>
        <v/>
      </c>
      <c r="BV219" s="59" t="str">
        <f>IFERROR(VLOOKUP(BT219,'Open Invoices'!$D$1:$E$3000,2,FALSE),"")</f>
        <v/>
      </c>
      <c r="BW219" s="59">
        <f>IFERROR(VLOOKUP($E219,'Oct 2015'!$D$1:$Z$300,22,FALSE),"-")</f>
        <v>76.44</v>
      </c>
      <c r="BX219" s="59" t="str">
        <f>IFERROR(VLOOKUP($E219,'Oct 2015'!$D$1:$Z$300,4,FALSE),"-")</f>
        <v>WAY2001J5BB</v>
      </c>
      <c r="BY219" s="59" t="str">
        <f>IFERROR(VLOOKUP(BX219,'Paid Invoices'!$F$6:$I$381,3,FALSE),"")</f>
        <v/>
      </c>
      <c r="BZ219" s="59" t="str">
        <f>IFERROR(VLOOKUP(BX219,'Open Invoices'!$D$1:$E$3000,2,FALSE),"")</f>
        <v/>
      </c>
      <c r="CA219" s="59" t="str">
        <f>IFERROR(VLOOKUP($E219,'Sep 2015'!$D$1:$Z$300,22,FALSE),"-")</f>
        <v>-</v>
      </c>
      <c r="CB219" s="59" t="str">
        <f>IFERROR(VLOOKUP($E219,'Sep 2015'!$D$1:$Z$300,4,FALSE),"-")</f>
        <v>-</v>
      </c>
      <c r="CC219" s="59" t="str">
        <f>IFERROR(VLOOKUP(CB219,'Paid Invoices'!$F$6:$I$381,3,FALSE),"")</f>
        <v/>
      </c>
      <c r="CD219" s="59" t="str">
        <f>IFERROR(VLOOKUP(CB219,'Open Invoices'!$D$1:$E$3000,2,FALSE),"")</f>
        <v/>
      </c>
      <c r="CE219" s="52"/>
      <c r="CF219" s="52" t="s">
        <v>2115</v>
      </c>
      <c r="CG219" s="49" t="str">
        <f>IFERROR(IFERROR(VLOOKUP($E219,'Asset Group  All Assets'!$B$1:$C$500,2,FALSE),(VLOOKUP($E219,'Missing-WSU-POs'!$B$1:$D$500,3,FALSE))),"?")</f>
        <v>P0772275</v>
      </c>
      <c r="CH219" s="31" t="str">
        <f t="shared" si="16"/>
        <v>P0772275</v>
      </c>
      <c r="CI219" s="31" t="str">
        <f t="shared" si="15"/>
        <v/>
      </c>
      <c r="CJ219" s="29" t="str">
        <f>IFERROR(IF(VLOOKUP($E219,'Org July 2016 '!$D$1:$Z$500,3,FALSE)=G219,"-","Wrong PO"),"new")</f>
        <v>Wrong PO</v>
      </c>
      <c r="CK219" s="32">
        <f>IF(CJ219="wrong PO",(VLOOKUP($E219,'Org July 2016 '!$D$1:$Z$500,3,FALSE)),"")</f>
        <v>0</v>
      </c>
      <c r="CL219" s="29" t="str">
        <f>IFERROR(IF(VLOOKUP($E219,'Org June 2016 '!$D$1:$Z$500,3,FALSE)=G219,"-","Wrong PO"),"new")</f>
        <v>Wrong PO</v>
      </c>
      <c r="CM219" s="32">
        <f>IF(CL219="wrong PO",(VLOOKUP($E219,'Org June 2016 '!$D$1:$Z$500,3,FALSE)),"")</f>
        <v>0</v>
      </c>
      <c r="CN219" s="29" t="str">
        <f>IFERROR(IF(VLOOKUP($E219,'May 2016'!D218:Z717,3,FALSE)=G219,"-","Wrong PO"),"new")</f>
        <v>new</v>
      </c>
      <c r="CO219" s="32" t="str">
        <f>IF(CN219="wrong PO",(VLOOKUP($E219,'May 2016'!D218:Z717,3,FALSE)),"")</f>
        <v/>
      </c>
      <c r="CP219" s="29" t="str">
        <f>IFERROR(IF(VLOOKUP($E219,'Apr 2016'!$D$1:$Z$500,3,FALSE)=G219,"-","Wrong PO"),"new")</f>
        <v>-</v>
      </c>
      <c r="CQ219" s="32" t="str">
        <f>IF(CP219="wrong PO",(VLOOKUP($E219,'Apr 2016'!$D$1:$Z$500,3,FALSE)),"")</f>
        <v/>
      </c>
      <c r="CR219" s="32" t="str">
        <f>IFERROR(IF(VLOOKUP($E219,'Mar 2016'!$D$1:$Z$500,3,FALSE)=G219,"-","Wrong PO"),"new")</f>
        <v>-</v>
      </c>
      <c r="CS219" s="32" t="str">
        <f>IF(CP219="wrong PO",(VLOOKUP($E219,'Mar 2016'!$D$1:$Z$500,3,FALSE)),"")</f>
        <v/>
      </c>
      <c r="CT219" s="32" t="str">
        <f>IFERROR(IF(VLOOKUP($E219,'Feb 2016'!$D$1:$Z$500,3,FALSE)=G219,"-","Wrong PO"),"new")</f>
        <v>-</v>
      </c>
      <c r="CU219" s="32" t="str">
        <f>IF(CP219="wrong PO",(VLOOKUP($E219,'Feb 2016'!$D$1:$Z$500,3,FALSE)),"")</f>
        <v/>
      </c>
      <c r="CV219" s="29" t="str">
        <f>IFERROR(IF(VLOOKUP($E219,'Jan 2016'!$D$1:$Z$500,3,FALSE)=G219,"-","Wrong PO"),"new")</f>
        <v>-</v>
      </c>
      <c r="CW219" s="32" t="str">
        <f>IF(CV219="wrong PO",(VLOOKUP($E219,'Jan 2016'!$D$1:$Z$500,3,FALSE)),"")</f>
        <v/>
      </c>
      <c r="CX219" s="29" t="str">
        <f>IFERROR(IF(VLOOKUP($E219,'Dec 2015'!$D$1:$Z$500,3,FALSE)=G219,"-","Wrong PO"),"new")</f>
        <v>-</v>
      </c>
      <c r="CY219" s="32" t="str">
        <f>IF(CX219="wrong PO",(VLOOKUP($E219,'Dec 2015'!$D$1:$Z$500,3,FALSE)),"")</f>
        <v/>
      </c>
      <c r="CZ219" s="29" t="str">
        <f>IFERROR(IF(VLOOKUP($E219,'Nov 2015'!$D$1:$Z$500,3,FALSE)=G219,"-","Wrong PO"),"new")</f>
        <v>-</v>
      </c>
      <c r="DA219" s="32" t="str">
        <f>IF(CZ219="wrong PO",(VLOOKUP($E219,'Nov 2015'!$D$1:$Z$500,3,FALSE)),"")</f>
        <v/>
      </c>
      <c r="DB219" s="29" t="str">
        <f>IFERROR(IF(VLOOKUP($E219,'Oct 2015'!$D$1:$Z$500,3,FALSE)=G219,"-","Wrong PO"),"new")</f>
        <v>-</v>
      </c>
      <c r="DC219" s="32" t="str">
        <f>IF(DB219="wrong PO",(VLOOKUP($E219,'Oct 2015'!$D$1:$Z$500,3,FALSE)),"")</f>
        <v/>
      </c>
      <c r="DD219" s="29" t="str">
        <f>IFERROR(IF(VLOOKUP($E219,'Sep 2015'!$D$1:$Z$500,3,FALSE)=G219,"-","Wrong PO"),"new")</f>
        <v>new</v>
      </c>
      <c r="DE219" s="32" t="str">
        <f>IF(DD219="wrong PO",(VLOOKUP($E219,'Sep 2015'!$D$1:$Z$500,3,FALSE)),"")</f>
        <v/>
      </c>
    </row>
    <row r="220" spans="1:109">
      <c r="A220" s="115">
        <v>219</v>
      </c>
      <c r="B220" s="2" t="s">
        <v>841</v>
      </c>
      <c r="C220" s="2" t="s">
        <v>510</v>
      </c>
      <c r="D220" s="2" t="s">
        <v>76</v>
      </c>
      <c r="E220" s="2" t="s">
        <v>312</v>
      </c>
      <c r="F220" s="2" t="s">
        <v>427</v>
      </c>
      <c r="G220" s="21" t="s">
        <v>105</v>
      </c>
      <c r="H220" s="21" t="str">
        <f>IFERROR(VLOOKUP($E220,'Wayne Master'!$B$1:$C$315,2,FALSE),"not on master")</f>
        <v>P0772275</v>
      </c>
      <c r="I220" s="11" t="s">
        <v>2055</v>
      </c>
      <c r="J220" s="3">
        <v>42257</v>
      </c>
      <c r="K220" s="2" t="s">
        <v>39</v>
      </c>
      <c r="L220" s="2" t="s">
        <v>429</v>
      </c>
      <c r="M220" s="2" t="s">
        <v>30</v>
      </c>
      <c r="N220" s="2" t="s">
        <v>31</v>
      </c>
      <c r="O220" s="2" t="s">
        <v>32</v>
      </c>
      <c r="P220" s="4">
        <v>214008</v>
      </c>
      <c r="Q220" s="4">
        <v>230337</v>
      </c>
      <c r="R220" s="4">
        <v>16329</v>
      </c>
      <c r="S220" s="5">
        <v>275.95999999999998</v>
      </c>
      <c r="T220" s="4">
        <v>44280</v>
      </c>
      <c r="U220" s="4">
        <v>50912</v>
      </c>
      <c r="V220" s="4">
        <v>6632</v>
      </c>
      <c r="W220" s="5">
        <v>396.59</v>
      </c>
      <c r="X220" s="5">
        <v>0</v>
      </c>
      <c r="Y220" s="14">
        <v>672.55</v>
      </c>
      <c r="Z220" s="14">
        <v>0</v>
      </c>
      <c r="AA220" s="14">
        <v>672.55</v>
      </c>
      <c r="AB220" s="4">
        <v>24580</v>
      </c>
      <c r="AC220" s="55"/>
      <c r="AD220" s="59">
        <f t="shared" si="17"/>
        <v>6936.9999999999991</v>
      </c>
      <c r="AE220" s="59">
        <f t="shared" si="18"/>
        <v>6937.2328999999991</v>
      </c>
      <c r="AF220" s="102">
        <f>IFERROR(IFERROR(VLOOKUP($G220,'FPO034'!$J$9:$Q$196,7,FALSE),(VLOOKUP($H220,'FPO034'!$J$9:$Q$196,7,FALSE))),"No PO")</f>
        <v>44529.24</v>
      </c>
      <c r="AG220" s="102">
        <f>IFERROR(IFERROR(VLOOKUP($G220,'FPO034'!$J$9:$Q$196,8,FALSE),(VLOOKUP($H220,'FPO034'!$J$9:$Q$196,8,FALSE))),"No PO")</f>
        <v>0</v>
      </c>
      <c r="AH220" s="102" t="str">
        <f t="shared" si="19"/>
        <v>--</v>
      </c>
      <c r="AI220" s="59">
        <f>IFERROR(VLOOKUP($E220,'Rev2 Aug 16'!$D$1:$Z$300,22,FALSE),"-")</f>
        <v>672.55</v>
      </c>
      <c r="AJ220" s="59" t="str">
        <f>IFERROR(VLOOKUP($E220,'Rev2 Aug 16'!$D$1:$Z$300,5,FALSE),"-")</f>
        <v>WAY2001H6BE</v>
      </c>
      <c r="AK220" s="59" t="str">
        <f>IFERROR(VLOOKUP(AJ220,'Paid Invoices'!$F$6:$I$381,3,FALSE),"")</f>
        <v/>
      </c>
      <c r="AL220" s="59" t="str">
        <f>IFERROR(VLOOKUP(AJ220,'Open Invoices'!$D$1:$E$3000,2,FALSE),"")</f>
        <v/>
      </c>
      <c r="AM220" s="59">
        <f>IFERROR(VLOOKUP($E220,'Rev2 July 16'!$D$1:$Z$300,22,FALSE),"-")</f>
        <v>654.48</v>
      </c>
      <c r="AN220" s="59" t="str">
        <f>IFERROR(VLOOKUP($E220,'Rev2 July 16'!$D$1:$Z$300,5,FALSE),"-")</f>
        <v>WAY2001G6BG</v>
      </c>
      <c r="AO220" s="59" t="str">
        <f>IFERROR(VLOOKUP(AN220,'Paid Invoices'!$F$6:$I$381,3,FALSE),"")</f>
        <v/>
      </c>
      <c r="AP220" s="59" t="str">
        <f>IFERROR(VLOOKUP(AN220,'Open Invoices'!$D$1:$E$3000,2,FALSE),"")</f>
        <v/>
      </c>
      <c r="AQ220" s="59">
        <f>IFERROR(VLOOKUP($E220,'Rev June 16'!$D$1:$Z$300,22,FALSE),"-")</f>
        <v>554.26</v>
      </c>
      <c r="AR220" s="59" t="str">
        <f>IFERROR(VLOOKUP($E220,'Rev June 16'!$D$1:$Z$300,4,FALSE),"-")</f>
        <v>WAY2001F6BE</v>
      </c>
      <c r="AS220" s="59" t="str">
        <f>IFERROR(VLOOKUP(AR220,'Paid Invoices'!$F$6:$I$381,3,FALSE),"")</f>
        <v/>
      </c>
      <c r="AT220" s="59" t="str">
        <f>IFERROR(VLOOKUP(AR220,'Open Invoices'!$D$1:$E$3000,2,FALSE),"")</f>
        <v/>
      </c>
      <c r="AU220" s="59">
        <f>IFERROR(VLOOKUP($E220,'May 2016'!$D$1:$Z$300,22,FALSE),"-")</f>
        <v>1062.19</v>
      </c>
      <c r="AV220" s="59" t="str">
        <f>IFERROR(VLOOKUP($E220,'May 2016'!$D$1:$Z$300,4,FALSE),"-")</f>
        <v>WAY2001E6BD</v>
      </c>
      <c r="AW220" s="59" t="str">
        <f>IFERROR(VLOOKUP(AV220,'Paid Invoices'!$F$6:$I$381,3,FALSE),"")</f>
        <v/>
      </c>
      <c r="AX220" s="59" t="str">
        <f>IFERROR(VLOOKUP(AV220,'Open Invoices'!$D$1:$E$3000,2,FALSE),"")</f>
        <v/>
      </c>
      <c r="AY220" s="59">
        <f>IFERROR(VLOOKUP($E220,'Apr 2016'!$D$1:$Z$300,22,FALSE),"-")</f>
        <v>745.31</v>
      </c>
      <c r="AZ220" s="59" t="str">
        <f>IFERROR(VLOOKUP($E220,'Apr 2016'!$D$1:$Z$300,4,FALSE),"-")</f>
        <v>WAY2001D6BC</v>
      </c>
      <c r="BA220" s="59" t="str">
        <f>IFERROR(VLOOKUP(AZ220,'Paid Invoices'!$F$6:$I$381,3,FALSE),"")</f>
        <v/>
      </c>
      <c r="BB220" s="59" t="str">
        <f>IFERROR(VLOOKUP(AZ220,'Open Invoices'!$D$1:$E$3000,2,FALSE),"")</f>
        <v/>
      </c>
      <c r="BC220" s="59">
        <f>IFERROR(VLOOKUP($E220,'Mar 2016'!$D$1:$Z$300,22,FALSE),"-")</f>
        <v>787.57</v>
      </c>
      <c r="BD220" s="59" t="str">
        <f>IFERROR(VLOOKUP($E220,'Mar 2016'!$D$1:$Z$300,4,FALSE),"-")</f>
        <v>WAY2001C6AX</v>
      </c>
      <c r="BE220" s="59" t="str">
        <f>IFERROR(VLOOKUP(BD220,'Paid Invoices'!$F$6:$I$381,3,FALSE),"")</f>
        <v/>
      </c>
      <c r="BF220" s="59" t="str">
        <f>IFERROR(VLOOKUP(BD220,'Open Invoices'!$D$1:$E$3000,2,FALSE),"")</f>
        <v/>
      </c>
      <c r="BG220" s="59">
        <f>IFERROR(VLOOKUP($E220,'Feb 2016'!$D$1:$Z$300,22,FALSE),"-")</f>
        <v>788.03</v>
      </c>
      <c r="BH220" s="59" t="str">
        <f>IFERROR(VLOOKUP($E220,'Feb 2016'!$D$1:$Z$300,4,FALSE),"-")</f>
        <v>WAY2001B6AQ</v>
      </c>
      <c r="BI220" s="59" t="str">
        <f>IFERROR(VLOOKUP(BH220,'Paid Invoices'!$F$6:$I$381,3,FALSE),"")</f>
        <v/>
      </c>
      <c r="BJ220" s="59" t="str">
        <f>IFERROR(VLOOKUP(BH220,'Open Invoices'!$D$1:$E$3000,2,FALSE),"")</f>
        <v/>
      </c>
      <c r="BK220" s="59">
        <f>IFERROR(VLOOKUP($E220,'Jan 2016'!$D$1:$Z$300,22,FALSE),"-")</f>
        <v>543.53</v>
      </c>
      <c r="BL220" s="59" t="str">
        <f>IFERROR(VLOOKUP($E220,'Jan 2016'!$D$1:$Z$300,4,FALSE),"-")</f>
        <v>WAY2001A6BC</v>
      </c>
      <c r="BM220" s="59" t="str">
        <f>IFERROR(VLOOKUP(BL220,'Paid Invoices'!$F$6:$I$381,3,FALSE),"")</f>
        <v/>
      </c>
      <c r="BN220" s="59" t="str">
        <f>IFERROR(VLOOKUP(BL220,'Open Invoices'!$D$1:$E$3000,2,FALSE),"")</f>
        <v/>
      </c>
      <c r="BO220" s="59">
        <f>IFERROR(VLOOKUP($E220,'Dec 2015'!$D$1:$Z$300,22,FALSE),"-")</f>
        <v>378.77</v>
      </c>
      <c r="BP220" s="59" t="str">
        <f>IFERROR(VLOOKUP($E220,'Dec 2015'!$D$1:$Z$300,4,FALSE),"-")</f>
        <v>WAY2001L5AB</v>
      </c>
      <c r="BQ220" s="59" t="str">
        <f>IFERROR(VLOOKUP(BP220,'Paid Invoices'!$F$6:$I$381,3,FALSE),"")</f>
        <v/>
      </c>
      <c r="BR220" s="59" t="str">
        <f>IFERROR(VLOOKUP(BP220,'Open Invoices'!$D$1:$E$3000,2,FALSE),"")</f>
        <v/>
      </c>
      <c r="BS220" s="59">
        <f>IFERROR(VLOOKUP($E220,'Nov 2015'!$D$1:$Z$300,22,FALSE),"-")</f>
        <v>446.97</v>
      </c>
      <c r="BT220" s="59" t="str">
        <f>IFERROR(VLOOKUP($E220,'Nov 2015'!$D$1:$Z$300,4,FALSE),"-")</f>
        <v>WAY2001K5AZ</v>
      </c>
      <c r="BU220" s="59" t="str">
        <f>IFERROR(VLOOKUP(BT220,'Paid Invoices'!$F$6:$I$381,3,FALSE),"")</f>
        <v/>
      </c>
      <c r="BV220" s="59" t="str">
        <f>IFERROR(VLOOKUP(BT220,'Open Invoices'!$D$1:$E$3000,2,FALSE),"")</f>
        <v/>
      </c>
      <c r="BW220" s="59">
        <f>IFERROR(VLOOKUP($E220,'Oct 2015'!$D$1:$Z$300,22,FALSE),"-")</f>
        <v>303.33999999999997</v>
      </c>
      <c r="BX220" s="59" t="str">
        <f>IFERROR(VLOOKUP($E220,'Oct 2015'!$D$1:$Z$300,4,FALSE),"-")</f>
        <v>WAY2001J5BB</v>
      </c>
      <c r="BY220" s="59" t="str">
        <f>IFERROR(VLOOKUP(BX220,'Paid Invoices'!$F$6:$I$381,3,FALSE),"")</f>
        <v/>
      </c>
      <c r="BZ220" s="59" t="str">
        <f>IFERROR(VLOOKUP(BX220,'Open Invoices'!$D$1:$E$3000,2,FALSE),"")</f>
        <v/>
      </c>
      <c r="CA220" s="59" t="str">
        <f>IFERROR(VLOOKUP($E220,'Sep 2015'!$D$1:$Z$300,22,FALSE),"-")</f>
        <v>-</v>
      </c>
      <c r="CB220" s="59" t="str">
        <f>IFERROR(VLOOKUP($E220,'Sep 2015'!$D$1:$Z$300,4,FALSE),"-")</f>
        <v>-</v>
      </c>
      <c r="CC220" s="59" t="str">
        <f>IFERROR(VLOOKUP(CB220,'Paid Invoices'!$F$6:$I$381,3,FALSE),"")</f>
        <v/>
      </c>
      <c r="CD220" s="59" t="str">
        <f>IFERROR(VLOOKUP(CB220,'Open Invoices'!$D$1:$E$3000,2,FALSE),"")</f>
        <v/>
      </c>
      <c r="CE220" s="52"/>
      <c r="CF220" s="52" t="s">
        <v>2115</v>
      </c>
      <c r="CG220" s="49" t="str">
        <f>IFERROR(IFERROR(VLOOKUP($E220,'Asset Group  All Assets'!$B$1:$C$500,2,FALSE),(VLOOKUP($E220,'Missing-WSU-POs'!$B$1:$D$500,3,FALSE))),"?")</f>
        <v>P0772275</v>
      </c>
      <c r="CH220" s="31" t="str">
        <f t="shared" si="16"/>
        <v>P0772275</v>
      </c>
      <c r="CI220" s="31" t="str">
        <f t="shared" si="15"/>
        <v/>
      </c>
      <c r="CJ220" s="29" t="str">
        <f>IFERROR(IF(VLOOKUP($E220,'Org July 2016 '!$D$1:$Z$500,3,FALSE)=G220,"-","Wrong PO"),"new")</f>
        <v>Wrong PO</v>
      </c>
      <c r="CK220" s="32">
        <f>IF(CJ220="wrong PO",(VLOOKUP($E220,'Org July 2016 '!$D$1:$Z$500,3,FALSE)),"")</f>
        <v>0</v>
      </c>
      <c r="CL220" s="29" t="str">
        <f>IFERROR(IF(VLOOKUP($E220,'Org June 2016 '!$D$1:$Z$500,3,FALSE)=G220,"-","Wrong PO"),"new")</f>
        <v>Wrong PO</v>
      </c>
      <c r="CM220" s="32">
        <f>IF(CL220="wrong PO",(VLOOKUP($E220,'Org June 2016 '!$D$1:$Z$500,3,FALSE)),"")</f>
        <v>0</v>
      </c>
      <c r="CN220" s="29" t="str">
        <f>IFERROR(IF(VLOOKUP($E220,'May 2016'!D219:Z718,3,FALSE)=G220,"-","Wrong PO"),"new")</f>
        <v>new</v>
      </c>
      <c r="CO220" s="32" t="str">
        <f>IF(CN220="wrong PO",(VLOOKUP($E220,'May 2016'!D219:Z718,3,FALSE)),"")</f>
        <v/>
      </c>
      <c r="CP220" s="29" t="str">
        <f>IFERROR(IF(VLOOKUP($E220,'Apr 2016'!$D$1:$Z$500,3,FALSE)=G220,"-","Wrong PO"),"new")</f>
        <v>-</v>
      </c>
      <c r="CQ220" s="32" t="str">
        <f>IF(CP220="wrong PO",(VLOOKUP($E220,'Apr 2016'!$D$1:$Z$500,3,FALSE)),"")</f>
        <v/>
      </c>
      <c r="CR220" s="32" t="str">
        <f>IFERROR(IF(VLOOKUP($E220,'Mar 2016'!$D$1:$Z$500,3,FALSE)=G220,"-","Wrong PO"),"new")</f>
        <v>-</v>
      </c>
      <c r="CS220" s="32" t="str">
        <f>IF(CP220="wrong PO",(VLOOKUP($E220,'Mar 2016'!$D$1:$Z$500,3,FALSE)),"")</f>
        <v/>
      </c>
      <c r="CT220" s="32" t="str">
        <f>IFERROR(IF(VLOOKUP($E220,'Feb 2016'!$D$1:$Z$500,3,FALSE)=G220,"-","Wrong PO"),"new")</f>
        <v>-</v>
      </c>
      <c r="CU220" s="32" t="str">
        <f>IF(CP220="wrong PO",(VLOOKUP($E220,'Feb 2016'!$D$1:$Z$500,3,FALSE)),"")</f>
        <v/>
      </c>
      <c r="CV220" s="29" t="str">
        <f>IFERROR(IF(VLOOKUP($E220,'Jan 2016'!$D$1:$Z$500,3,FALSE)=G220,"-","Wrong PO"),"new")</f>
        <v>-</v>
      </c>
      <c r="CW220" s="32" t="str">
        <f>IF(CV220="wrong PO",(VLOOKUP($E220,'Jan 2016'!$D$1:$Z$500,3,FALSE)),"")</f>
        <v/>
      </c>
      <c r="CX220" s="29" t="str">
        <f>IFERROR(IF(VLOOKUP($E220,'Dec 2015'!$D$1:$Z$500,3,FALSE)=G220,"-","Wrong PO"),"new")</f>
        <v>-</v>
      </c>
      <c r="CY220" s="32" t="str">
        <f>IF(CX220="wrong PO",(VLOOKUP($E220,'Dec 2015'!$D$1:$Z$500,3,FALSE)),"")</f>
        <v/>
      </c>
      <c r="CZ220" s="29" t="str">
        <f>IFERROR(IF(VLOOKUP($E220,'Nov 2015'!$D$1:$Z$500,3,FALSE)=G220,"-","Wrong PO"),"new")</f>
        <v>-</v>
      </c>
      <c r="DA220" s="32" t="str">
        <f>IF(CZ220="wrong PO",(VLOOKUP($E220,'Nov 2015'!$D$1:$Z$500,3,FALSE)),"")</f>
        <v/>
      </c>
      <c r="DB220" s="29" t="str">
        <f>IFERROR(IF(VLOOKUP($E220,'Oct 2015'!$D$1:$Z$500,3,FALSE)=G220,"-","Wrong PO"),"new")</f>
        <v>-</v>
      </c>
      <c r="DC220" s="32" t="str">
        <f>IF(DB220="wrong PO",(VLOOKUP($E220,'Oct 2015'!$D$1:$Z$500,3,FALSE)),"")</f>
        <v/>
      </c>
      <c r="DD220" s="29" t="str">
        <f>IFERROR(IF(VLOOKUP($E220,'Sep 2015'!$D$1:$Z$500,3,FALSE)=G220,"-","Wrong PO"),"new")</f>
        <v>new</v>
      </c>
      <c r="DE220" s="32" t="str">
        <f>IF(DD220="wrong PO",(VLOOKUP($E220,'Sep 2015'!$D$1:$Z$500,3,FALSE)),"")</f>
        <v/>
      </c>
    </row>
    <row r="221" spans="1:109">
      <c r="A221" s="115">
        <v>220</v>
      </c>
      <c r="B221" s="2" t="s">
        <v>841</v>
      </c>
      <c r="C221" s="2" t="s">
        <v>510</v>
      </c>
      <c r="D221" s="2" t="s">
        <v>76</v>
      </c>
      <c r="E221" s="2" t="s">
        <v>313</v>
      </c>
      <c r="F221" s="2" t="s">
        <v>427</v>
      </c>
      <c r="G221" s="21" t="s">
        <v>105</v>
      </c>
      <c r="H221" s="21" t="str">
        <f>IFERROR(VLOOKUP($E221,'Wayne Master'!$B$1:$C$315,2,FALSE),"not on master")</f>
        <v>P0772275</v>
      </c>
      <c r="I221" s="11" t="s">
        <v>2055</v>
      </c>
      <c r="J221" s="3">
        <v>42257</v>
      </c>
      <c r="K221" s="2" t="s">
        <v>39</v>
      </c>
      <c r="L221" s="2" t="s">
        <v>429</v>
      </c>
      <c r="M221" s="2" t="s">
        <v>30</v>
      </c>
      <c r="N221" s="2" t="s">
        <v>31</v>
      </c>
      <c r="O221" s="2" t="s">
        <v>32</v>
      </c>
      <c r="P221" s="4">
        <v>116334</v>
      </c>
      <c r="Q221" s="4">
        <v>123314</v>
      </c>
      <c r="R221" s="4">
        <v>6980</v>
      </c>
      <c r="S221" s="5">
        <v>117.96</v>
      </c>
      <c r="T221" s="4">
        <v>21591</v>
      </c>
      <c r="U221" s="4">
        <v>24716</v>
      </c>
      <c r="V221" s="4">
        <v>3125</v>
      </c>
      <c r="W221" s="5">
        <v>186.88</v>
      </c>
      <c r="X221" s="5">
        <v>0</v>
      </c>
      <c r="Y221" s="14">
        <v>304.83999999999997</v>
      </c>
      <c r="Z221" s="14">
        <v>0</v>
      </c>
      <c r="AA221" s="14">
        <v>304.83999999999997</v>
      </c>
      <c r="AB221" s="4">
        <v>24580</v>
      </c>
      <c r="AC221" s="55"/>
      <c r="AD221" s="59">
        <f t="shared" si="17"/>
        <v>3561.7999999999997</v>
      </c>
      <c r="AE221" s="59">
        <f t="shared" si="18"/>
        <v>3562.0233999999996</v>
      </c>
      <c r="AF221" s="102">
        <f>IFERROR(IFERROR(VLOOKUP($G221,'FPO034'!$J$9:$Q$196,7,FALSE),(VLOOKUP($H221,'FPO034'!$J$9:$Q$196,7,FALSE))),"No PO")</f>
        <v>44529.24</v>
      </c>
      <c r="AG221" s="102">
        <f>IFERROR(IFERROR(VLOOKUP($G221,'FPO034'!$J$9:$Q$196,8,FALSE),(VLOOKUP($H221,'FPO034'!$J$9:$Q$196,8,FALSE))),"No PO")</f>
        <v>0</v>
      </c>
      <c r="AH221" s="102" t="str">
        <f t="shared" si="19"/>
        <v>--</v>
      </c>
      <c r="AI221" s="59">
        <f>IFERROR(VLOOKUP($E221,'Rev2 Aug 16'!$D$1:$Z$300,22,FALSE),"-")</f>
        <v>304.83999999999997</v>
      </c>
      <c r="AJ221" s="59" t="str">
        <f>IFERROR(VLOOKUP($E221,'Rev2 Aug 16'!$D$1:$Z$300,5,FALSE),"-")</f>
        <v>WAY2001H6BE</v>
      </c>
      <c r="AK221" s="59" t="str">
        <f>IFERROR(VLOOKUP(AJ221,'Paid Invoices'!$F$6:$I$381,3,FALSE),"")</f>
        <v/>
      </c>
      <c r="AL221" s="59" t="str">
        <f>IFERROR(VLOOKUP(AJ221,'Open Invoices'!$D$1:$E$3000,2,FALSE),"")</f>
        <v/>
      </c>
      <c r="AM221" s="59">
        <f>IFERROR(VLOOKUP($E221,'Rev2 July 16'!$D$1:$Z$300,22,FALSE),"-")</f>
        <v>254.61</v>
      </c>
      <c r="AN221" s="59" t="str">
        <f>IFERROR(VLOOKUP($E221,'Rev2 July 16'!$D$1:$Z$300,5,FALSE),"-")</f>
        <v>WAY2001G6BG</v>
      </c>
      <c r="AO221" s="59" t="str">
        <f>IFERROR(VLOOKUP(AN221,'Paid Invoices'!$F$6:$I$381,3,FALSE),"")</f>
        <v/>
      </c>
      <c r="AP221" s="59" t="str">
        <f>IFERROR(VLOOKUP(AN221,'Open Invoices'!$D$1:$E$3000,2,FALSE),"")</f>
        <v/>
      </c>
      <c r="AQ221" s="59">
        <f>IFERROR(VLOOKUP($E221,'Rev June 16'!$D$1:$Z$300,22,FALSE),"-")</f>
        <v>231.38</v>
      </c>
      <c r="AR221" s="59" t="str">
        <f>IFERROR(VLOOKUP($E221,'Rev June 16'!$D$1:$Z$300,4,FALSE),"-")</f>
        <v>WAY2001F6BE</v>
      </c>
      <c r="AS221" s="59" t="str">
        <f>IFERROR(VLOOKUP(AR221,'Paid Invoices'!$F$6:$I$381,3,FALSE),"")</f>
        <v/>
      </c>
      <c r="AT221" s="59" t="str">
        <f>IFERROR(VLOOKUP(AR221,'Open Invoices'!$D$1:$E$3000,2,FALSE),"")</f>
        <v/>
      </c>
      <c r="AU221" s="59">
        <f>IFERROR(VLOOKUP($E221,'May 2016'!$D$1:$Z$300,22,FALSE),"-")</f>
        <v>512.98</v>
      </c>
      <c r="AV221" s="59" t="str">
        <f>IFERROR(VLOOKUP($E221,'May 2016'!$D$1:$Z$300,4,FALSE),"-")</f>
        <v>WAY2001E6BD</v>
      </c>
      <c r="AW221" s="59" t="str">
        <f>IFERROR(VLOOKUP(AV221,'Paid Invoices'!$F$6:$I$381,3,FALSE),"")</f>
        <v/>
      </c>
      <c r="AX221" s="59" t="str">
        <f>IFERROR(VLOOKUP(AV221,'Open Invoices'!$D$1:$E$3000,2,FALSE),"")</f>
        <v/>
      </c>
      <c r="AY221" s="59">
        <f>IFERROR(VLOOKUP($E221,'Apr 2016'!$D$1:$Z$300,22,FALSE),"-")</f>
        <v>382.55</v>
      </c>
      <c r="AZ221" s="59" t="str">
        <f>IFERROR(VLOOKUP($E221,'Apr 2016'!$D$1:$Z$300,4,FALSE),"-")</f>
        <v>WAY2001D6BC</v>
      </c>
      <c r="BA221" s="59" t="str">
        <f>IFERROR(VLOOKUP(AZ221,'Paid Invoices'!$F$6:$I$381,3,FALSE),"")</f>
        <v/>
      </c>
      <c r="BB221" s="59" t="str">
        <f>IFERROR(VLOOKUP(AZ221,'Open Invoices'!$D$1:$E$3000,2,FALSE),"")</f>
        <v/>
      </c>
      <c r="BC221" s="59">
        <f>IFERROR(VLOOKUP($E221,'Mar 2016'!$D$1:$Z$300,22,FALSE),"-")</f>
        <v>354.9</v>
      </c>
      <c r="BD221" s="59" t="str">
        <f>IFERROR(VLOOKUP($E221,'Mar 2016'!$D$1:$Z$300,4,FALSE),"-")</f>
        <v>WAY2001C6AX</v>
      </c>
      <c r="BE221" s="59" t="str">
        <f>IFERROR(VLOOKUP(BD221,'Paid Invoices'!$F$6:$I$381,3,FALSE),"")</f>
        <v/>
      </c>
      <c r="BF221" s="59" t="str">
        <f>IFERROR(VLOOKUP(BD221,'Open Invoices'!$D$1:$E$3000,2,FALSE),"")</f>
        <v/>
      </c>
      <c r="BG221" s="59">
        <f>IFERROR(VLOOKUP($E221,'Feb 2016'!$D$1:$Z$300,22,FALSE),"-")</f>
        <v>415.05</v>
      </c>
      <c r="BH221" s="59" t="str">
        <f>IFERROR(VLOOKUP($E221,'Feb 2016'!$D$1:$Z$300,4,FALSE),"-")</f>
        <v>WAY2001B6AQ</v>
      </c>
      <c r="BI221" s="59" t="str">
        <f>IFERROR(VLOOKUP(BH221,'Paid Invoices'!$F$6:$I$381,3,FALSE),"")</f>
        <v/>
      </c>
      <c r="BJ221" s="59" t="str">
        <f>IFERROR(VLOOKUP(BH221,'Open Invoices'!$D$1:$E$3000,2,FALSE),"")</f>
        <v/>
      </c>
      <c r="BK221" s="59">
        <f>IFERROR(VLOOKUP($E221,'Jan 2016'!$D$1:$Z$300,22,FALSE),"-")</f>
        <v>383.61</v>
      </c>
      <c r="BL221" s="59" t="str">
        <f>IFERROR(VLOOKUP($E221,'Jan 2016'!$D$1:$Z$300,4,FALSE),"-")</f>
        <v>WAY2001A6BC</v>
      </c>
      <c r="BM221" s="59" t="str">
        <f>IFERROR(VLOOKUP(BL221,'Paid Invoices'!$F$6:$I$381,3,FALSE),"")</f>
        <v/>
      </c>
      <c r="BN221" s="59" t="str">
        <f>IFERROR(VLOOKUP(BL221,'Open Invoices'!$D$1:$E$3000,2,FALSE),"")</f>
        <v/>
      </c>
      <c r="BO221" s="59">
        <f>IFERROR(VLOOKUP($E221,'Dec 2015'!$D$1:$Z$300,22,FALSE),"-")</f>
        <v>345.03</v>
      </c>
      <c r="BP221" s="59" t="str">
        <f>IFERROR(VLOOKUP($E221,'Dec 2015'!$D$1:$Z$300,4,FALSE),"-")</f>
        <v>WAY2001L5AB</v>
      </c>
      <c r="BQ221" s="59" t="str">
        <f>IFERROR(VLOOKUP(BP221,'Paid Invoices'!$F$6:$I$381,3,FALSE),"")</f>
        <v/>
      </c>
      <c r="BR221" s="59" t="str">
        <f>IFERROR(VLOOKUP(BP221,'Open Invoices'!$D$1:$E$3000,2,FALSE),"")</f>
        <v/>
      </c>
      <c r="BS221" s="59">
        <f>IFERROR(VLOOKUP($E221,'Nov 2015'!$D$1:$Z$300,22,FALSE),"-")</f>
        <v>279.02</v>
      </c>
      <c r="BT221" s="59" t="str">
        <f>IFERROR(VLOOKUP($E221,'Nov 2015'!$D$1:$Z$300,4,FALSE),"-")</f>
        <v>WAY2001K5AZ</v>
      </c>
      <c r="BU221" s="59" t="str">
        <f>IFERROR(VLOOKUP(BT221,'Paid Invoices'!$F$6:$I$381,3,FALSE),"")</f>
        <v/>
      </c>
      <c r="BV221" s="59" t="str">
        <f>IFERROR(VLOOKUP(BT221,'Open Invoices'!$D$1:$E$3000,2,FALSE),"")</f>
        <v/>
      </c>
      <c r="BW221" s="59">
        <f>IFERROR(VLOOKUP($E221,'Oct 2015'!$D$1:$Z$300,22,FALSE),"-")</f>
        <v>97.83</v>
      </c>
      <c r="BX221" s="59" t="str">
        <f>IFERROR(VLOOKUP($E221,'Oct 2015'!$D$1:$Z$300,4,FALSE),"-")</f>
        <v>WAY2001J5BB</v>
      </c>
      <c r="BY221" s="59" t="str">
        <f>IFERROR(VLOOKUP(BX221,'Paid Invoices'!$F$6:$I$381,3,FALSE),"")</f>
        <v/>
      </c>
      <c r="BZ221" s="59" t="str">
        <f>IFERROR(VLOOKUP(BX221,'Open Invoices'!$D$1:$E$3000,2,FALSE),"")</f>
        <v/>
      </c>
      <c r="CA221" s="59" t="str">
        <f>IFERROR(VLOOKUP($E221,'Sep 2015'!$D$1:$Z$300,22,FALSE),"-")</f>
        <v>-</v>
      </c>
      <c r="CB221" s="59" t="str">
        <f>IFERROR(VLOOKUP($E221,'Sep 2015'!$D$1:$Z$300,4,FALSE),"-")</f>
        <v>-</v>
      </c>
      <c r="CC221" s="59" t="str">
        <f>IFERROR(VLOOKUP(CB221,'Paid Invoices'!$F$6:$I$381,3,FALSE),"")</f>
        <v/>
      </c>
      <c r="CD221" s="59" t="str">
        <f>IFERROR(VLOOKUP(CB221,'Open Invoices'!$D$1:$E$3000,2,FALSE),"")</f>
        <v/>
      </c>
      <c r="CE221" s="52"/>
      <c r="CF221" s="52" t="s">
        <v>2115</v>
      </c>
      <c r="CG221" s="49" t="str">
        <f>IFERROR(IFERROR(VLOOKUP($E221,'Asset Group  All Assets'!$B$1:$C$500,2,FALSE),(VLOOKUP($E221,'Missing-WSU-POs'!$B$1:$D$500,3,FALSE))),"?")</f>
        <v>P0772275</v>
      </c>
      <c r="CH221" s="31" t="str">
        <f t="shared" si="16"/>
        <v>P0772275</v>
      </c>
      <c r="CI221" s="31" t="str">
        <f t="shared" si="15"/>
        <v/>
      </c>
      <c r="CJ221" s="29" t="str">
        <f>IFERROR(IF(VLOOKUP($E221,'Org July 2016 '!$D$1:$Z$500,3,FALSE)=G221,"-","Wrong PO"),"new")</f>
        <v>Wrong PO</v>
      </c>
      <c r="CK221" s="32">
        <f>IF(CJ221="wrong PO",(VLOOKUP($E221,'Org July 2016 '!$D$1:$Z$500,3,FALSE)),"")</f>
        <v>0</v>
      </c>
      <c r="CL221" s="29" t="str">
        <f>IFERROR(IF(VLOOKUP($E221,'Org June 2016 '!$D$1:$Z$500,3,FALSE)=G221,"-","Wrong PO"),"new")</f>
        <v>Wrong PO</v>
      </c>
      <c r="CM221" s="32">
        <f>IF(CL221="wrong PO",(VLOOKUP($E221,'Org June 2016 '!$D$1:$Z$500,3,FALSE)),"")</f>
        <v>0</v>
      </c>
      <c r="CN221" s="29" t="str">
        <f>IFERROR(IF(VLOOKUP($E221,'May 2016'!D220:Z719,3,FALSE)=G221,"-","Wrong PO"),"new")</f>
        <v>new</v>
      </c>
      <c r="CO221" s="32" t="str">
        <f>IF(CN221="wrong PO",(VLOOKUP($E221,'May 2016'!D220:Z719,3,FALSE)),"")</f>
        <v/>
      </c>
      <c r="CP221" s="29" t="str">
        <f>IFERROR(IF(VLOOKUP($E221,'Apr 2016'!$D$1:$Z$500,3,FALSE)=G221,"-","Wrong PO"),"new")</f>
        <v>-</v>
      </c>
      <c r="CQ221" s="32" t="str">
        <f>IF(CP221="wrong PO",(VLOOKUP($E221,'Apr 2016'!$D$1:$Z$500,3,FALSE)),"")</f>
        <v/>
      </c>
      <c r="CR221" s="32" t="str">
        <f>IFERROR(IF(VLOOKUP($E221,'Mar 2016'!$D$1:$Z$500,3,FALSE)=G221,"-","Wrong PO"),"new")</f>
        <v>-</v>
      </c>
      <c r="CS221" s="32" t="str">
        <f>IF(CP221="wrong PO",(VLOOKUP($E221,'Mar 2016'!$D$1:$Z$500,3,FALSE)),"")</f>
        <v/>
      </c>
      <c r="CT221" s="32" t="str">
        <f>IFERROR(IF(VLOOKUP($E221,'Feb 2016'!$D$1:$Z$500,3,FALSE)=G221,"-","Wrong PO"),"new")</f>
        <v>-</v>
      </c>
      <c r="CU221" s="32" t="str">
        <f>IF(CP221="wrong PO",(VLOOKUP($E221,'Feb 2016'!$D$1:$Z$500,3,FALSE)),"")</f>
        <v/>
      </c>
      <c r="CV221" s="29" t="str">
        <f>IFERROR(IF(VLOOKUP($E221,'Jan 2016'!$D$1:$Z$500,3,FALSE)=G221,"-","Wrong PO"),"new")</f>
        <v>-</v>
      </c>
      <c r="CW221" s="32" t="str">
        <f>IF(CV221="wrong PO",(VLOOKUP($E221,'Jan 2016'!$D$1:$Z$500,3,FALSE)),"")</f>
        <v/>
      </c>
      <c r="CX221" s="29" t="str">
        <f>IFERROR(IF(VLOOKUP($E221,'Dec 2015'!$D$1:$Z$500,3,FALSE)=G221,"-","Wrong PO"),"new")</f>
        <v>-</v>
      </c>
      <c r="CY221" s="32" t="str">
        <f>IF(CX221="wrong PO",(VLOOKUP($E221,'Dec 2015'!$D$1:$Z$500,3,FALSE)),"")</f>
        <v/>
      </c>
      <c r="CZ221" s="29" t="str">
        <f>IFERROR(IF(VLOOKUP($E221,'Nov 2015'!$D$1:$Z$500,3,FALSE)=G221,"-","Wrong PO"),"new")</f>
        <v>-</v>
      </c>
      <c r="DA221" s="32" t="str">
        <f>IF(CZ221="wrong PO",(VLOOKUP($E221,'Nov 2015'!$D$1:$Z$500,3,FALSE)),"")</f>
        <v/>
      </c>
      <c r="DB221" s="29" t="str">
        <f>IFERROR(IF(VLOOKUP($E221,'Oct 2015'!$D$1:$Z$500,3,FALSE)=G221,"-","Wrong PO"),"new")</f>
        <v>-</v>
      </c>
      <c r="DC221" s="32" t="str">
        <f>IF(DB221="wrong PO",(VLOOKUP($E221,'Oct 2015'!$D$1:$Z$500,3,FALSE)),"")</f>
        <v/>
      </c>
      <c r="DD221" s="29" t="str">
        <f>IFERROR(IF(VLOOKUP($E221,'Sep 2015'!$D$1:$Z$500,3,FALSE)=G221,"-","Wrong PO"),"new")</f>
        <v>new</v>
      </c>
      <c r="DE221" s="32" t="str">
        <f>IF(DD221="wrong PO",(VLOOKUP($E221,'Sep 2015'!$D$1:$Z$500,3,FALSE)),"")</f>
        <v/>
      </c>
    </row>
    <row r="222" spans="1:109">
      <c r="A222" s="115">
        <v>221</v>
      </c>
      <c r="B222" s="2" t="s">
        <v>841</v>
      </c>
      <c r="C222" s="2" t="s">
        <v>510</v>
      </c>
      <c r="D222" s="2" t="s">
        <v>25</v>
      </c>
      <c r="E222" s="2" t="s">
        <v>112</v>
      </c>
      <c r="F222" s="2" t="s">
        <v>62</v>
      </c>
      <c r="G222" s="21" t="s">
        <v>113</v>
      </c>
      <c r="H222" s="21" t="str">
        <f>IFERROR(VLOOKUP($E222,'Wayne Master'!$B$1:$C$315,2,FALSE),"not on master")</f>
        <v>P0772285</v>
      </c>
      <c r="I222" s="11" t="s">
        <v>2054</v>
      </c>
      <c r="J222" s="3">
        <v>42220</v>
      </c>
      <c r="K222" s="2" t="s">
        <v>39</v>
      </c>
      <c r="L222" s="2" t="s">
        <v>63</v>
      </c>
      <c r="M222" s="2" t="s">
        <v>30</v>
      </c>
      <c r="N222" s="2" t="s">
        <v>31</v>
      </c>
      <c r="O222" s="2" t="s">
        <v>378</v>
      </c>
      <c r="P222" s="4">
        <v>40356</v>
      </c>
      <c r="Q222" s="4">
        <v>40961</v>
      </c>
      <c r="R222" s="4">
        <v>605</v>
      </c>
      <c r="S222" s="5">
        <v>10.220000000000001</v>
      </c>
      <c r="T222" s="4">
        <v>0</v>
      </c>
      <c r="U222" s="4">
        <v>0</v>
      </c>
      <c r="V222" s="4">
        <v>0</v>
      </c>
      <c r="W222" s="5">
        <v>0</v>
      </c>
      <c r="X222" s="5">
        <v>0</v>
      </c>
      <c r="Y222" s="14">
        <v>10.220000000000001</v>
      </c>
      <c r="Z222" s="14">
        <v>0</v>
      </c>
      <c r="AA222" s="14">
        <v>10.220000000000001</v>
      </c>
      <c r="AB222" s="4">
        <v>24580</v>
      </c>
      <c r="AC222" s="55"/>
      <c r="AD222" s="59">
        <f t="shared" si="17"/>
        <v>691.92000000000007</v>
      </c>
      <c r="AE222" s="59">
        <f t="shared" si="18"/>
        <v>692.2408999999999</v>
      </c>
      <c r="AF222" s="102">
        <f>IFERROR(IFERROR(VLOOKUP($G222,'FPO034'!$J$9:$Q$196,7,FALSE),(VLOOKUP($H222,'FPO034'!$J$9:$Q$196,7,FALSE))),"No PO")</f>
        <v>2434.1999999999998</v>
      </c>
      <c r="AG222" s="102">
        <f>IFERROR(IFERROR(VLOOKUP($G222,'FPO034'!$J$9:$Q$196,8,FALSE),(VLOOKUP($H222,'FPO034'!$J$9:$Q$196,8,FALSE))),"No PO")</f>
        <v>0</v>
      </c>
      <c r="AH222" s="102" t="str">
        <f t="shared" si="19"/>
        <v>--</v>
      </c>
      <c r="AI222" s="59">
        <f>IFERROR(VLOOKUP($E222,'Rev2 Aug 16'!$D$1:$Z$300,22,FALSE),"-")</f>
        <v>10.220000000000001</v>
      </c>
      <c r="AJ222" s="59" t="str">
        <f>IFERROR(VLOOKUP($E222,'Rev2 Aug 16'!$D$1:$Z$300,5,FALSE),"-")</f>
        <v>WAY2001H6BF</v>
      </c>
      <c r="AK222" s="59" t="str">
        <f>IFERROR(VLOOKUP(AJ222,'Paid Invoices'!$F$6:$I$381,3,FALSE),"")</f>
        <v/>
      </c>
      <c r="AL222" s="59" t="str">
        <f>IFERROR(VLOOKUP(AJ222,'Open Invoices'!$D$1:$E$3000,2,FALSE),"")</f>
        <v/>
      </c>
      <c r="AM222" s="59">
        <f>IFERROR(VLOOKUP($E222,'Rev2 July 16'!$D$1:$Z$300,22,FALSE),"-")</f>
        <v>7.77</v>
      </c>
      <c r="AN222" s="59" t="str">
        <f>IFERROR(VLOOKUP($E222,'Rev2 July 16'!$D$1:$Z$300,5,FALSE),"-")</f>
        <v>WAY2001G6BH</v>
      </c>
      <c r="AO222" s="59" t="str">
        <f>IFERROR(VLOOKUP(AN222,'Paid Invoices'!$F$6:$I$381,3,FALSE),"")</f>
        <v/>
      </c>
      <c r="AP222" s="59" t="str">
        <f>IFERROR(VLOOKUP(AN222,'Open Invoices'!$D$1:$E$3000,2,FALSE),"")</f>
        <v/>
      </c>
      <c r="AQ222" s="59">
        <f>IFERROR(VLOOKUP($E222,'Rev June 16'!$D$1:$Z$300,22,FALSE),"-")</f>
        <v>25.7</v>
      </c>
      <c r="AR222" s="59" t="str">
        <f>IFERROR(VLOOKUP($E222,'Rev June 16'!$D$1:$Z$300,4,FALSE),"-")</f>
        <v>WAY2001F6BF</v>
      </c>
      <c r="AS222" s="59" t="str">
        <f>IFERROR(VLOOKUP(AR222,'Paid Invoices'!$F$6:$I$381,3,FALSE),"")</f>
        <v/>
      </c>
      <c r="AT222" s="59" t="str">
        <f>IFERROR(VLOOKUP(AR222,'Open Invoices'!$D$1:$E$3000,2,FALSE),"")</f>
        <v/>
      </c>
      <c r="AU222" s="59">
        <f>IFERROR(VLOOKUP($E222,'May 2016'!$D$1:$Z$300,22,FALSE),"-")</f>
        <v>60</v>
      </c>
      <c r="AV222" s="59" t="str">
        <f>IFERROR(VLOOKUP($E222,'May 2016'!$D$1:$Z$300,4,FALSE),"-")</f>
        <v>WAY2001E6BE</v>
      </c>
      <c r="AW222" s="59" t="str">
        <f>IFERROR(VLOOKUP(AV222,'Paid Invoices'!$F$6:$I$381,3,FALSE),"")</f>
        <v/>
      </c>
      <c r="AX222" s="59" t="str">
        <f>IFERROR(VLOOKUP(AV222,'Open Invoices'!$D$1:$E$3000,2,FALSE),"")</f>
        <v/>
      </c>
      <c r="AY222" s="59">
        <f>IFERROR(VLOOKUP($E222,'Apr 2016'!$D$1:$Z$300,22,FALSE),"-")</f>
        <v>34.22</v>
      </c>
      <c r="AZ222" s="59" t="str">
        <f>IFERROR(VLOOKUP($E222,'Apr 2016'!$D$1:$Z$300,4,FALSE),"-")</f>
        <v>WAY2001D6BD</v>
      </c>
      <c r="BA222" s="59" t="str">
        <f>IFERROR(VLOOKUP(AZ222,'Paid Invoices'!$F$6:$I$381,3,FALSE),"")</f>
        <v/>
      </c>
      <c r="BB222" s="59" t="str">
        <f>IFERROR(VLOOKUP(AZ222,'Open Invoices'!$D$1:$E$3000,2,FALSE),"")</f>
        <v/>
      </c>
      <c r="BC222" s="59">
        <f>IFERROR(VLOOKUP($E222,'Mar 2016'!$D$1:$Z$300,22,FALSE),"-")</f>
        <v>34.65</v>
      </c>
      <c r="BD222" s="59" t="str">
        <f>IFERROR(VLOOKUP($E222,'Mar 2016'!$D$1:$Z$300,4,FALSE),"-")</f>
        <v>WAY2001C6AY</v>
      </c>
      <c r="BE222" s="59" t="str">
        <f>IFERROR(VLOOKUP(BD222,'Paid Invoices'!$F$6:$I$381,3,FALSE),"")</f>
        <v/>
      </c>
      <c r="BF222" s="59" t="str">
        <f>IFERROR(VLOOKUP(BD222,'Open Invoices'!$D$1:$E$3000,2,FALSE),"")</f>
        <v/>
      </c>
      <c r="BG222" s="59">
        <f>IFERROR(VLOOKUP($E222,'Feb 2016'!$D$1:$Z$300,22,FALSE),"-")</f>
        <v>59</v>
      </c>
      <c r="BH222" s="59" t="str">
        <f>IFERROR(VLOOKUP($E222,'Feb 2016'!$D$1:$Z$300,4,FALSE),"-")</f>
        <v>WAY2001B6AS</v>
      </c>
      <c r="BI222" s="59" t="str">
        <f>IFERROR(VLOOKUP(BH222,'Paid Invoices'!$F$6:$I$381,3,FALSE),"")</f>
        <v/>
      </c>
      <c r="BJ222" s="59" t="str">
        <f>IFERROR(VLOOKUP(BH222,'Open Invoices'!$D$1:$E$3000,2,FALSE),"")</f>
        <v/>
      </c>
      <c r="BK222" s="59">
        <f>IFERROR(VLOOKUP($E222,'Jan 2016'!$D$1:$Z$300,22,FALSE),"-")</f>
        <v>83.81</v>
      </c>
      <c r="BL222" s="59" t="str">
        <f>IFERROR(VLOOKUP($E222,'Jan 2016'!$D$1:$Z$300,4,FALSE),"-")</f>
        <v>WAY2001A6BD</v>
      </c>
      <c r="BM222" s="59" t="str">
        <f>IFERROR(VLOOKUP(BL222,'Paid Invoices'!$F$6:$I$381,3,FALSE),"")</f>
        <v/>
      </c>
      <c r="BN222" s="59" t="str">
        <f>IFERROR(VLOOKUP(BL222,'Open Invoices'!$D$1:$E$3000,2,FALSE),"")</f>
        <v/>
      </c>
      <c r="BO222" s="59">
        <f>IFERROR(VLOOKUP($E222,'Dec 2015'!$D$1:$Z$300,22,FALSE),"-")</f>
        <v>72.819999999999993</v>
      </c>
      <c r="BP222" s="59" t="str">
        <f>IFERROR(VLOOKUP($E222,'Dec 2015'!$D$1:$Z$300,4,FALSE),"-")</f>
        <v>WAY2001L5AC</v>
      </c>
      <c r="BQ222" s="59" t="str">
        <f>IFERROR(VLOOKUP(BP222,'Paid Invoices'!$F$6:$I$381,3,FALSE),"")</f>
        <v/>
      </c>
      <c r="BR222" s="59" t="str">
        <f>IFERROR(VLOOKUP(BP222,'Open Invoices'!$D$1:$E$3000,2,FALSE),"")</f>
        <v/>
      </c>
      <c r="BS222" s="59">
        <f>IFERROR(VLOOKUP($E222,'Nov 2015'!$D$1:$Z$300,22,FALSE),"-")</f>
        <v>61.67</v>
      </c>
      <c r="BT222" s="59" t="str">
        <f>IFERROR(VLOOKUP($E222,'Nov 2015'!$D$1:$Z$300,4,FALSE),"-")</f>
        <v>WAY2001K5BA</v>
      </c>
      <c r="BU222" s="59" t="str">
        <f>IFERROR(VLOOKUP(BT222,'Paid Invoices'!$F$6:$I$381,3,FALSE),"")</f>
        <v/>
      </c>
      <c r="BV222" s="59" t="str">
        <f>IFERROR(VLOOKUP(BT222,'Open Invoices'!$D$1:$E$3000,2,FALSE),"")</f>
        <v/>
      </c>
      <c r="BW222" s="59">
        <f>IFERROR(VLOOKUP($E222,'Oct 2015'!$D$1:$Z$300,22,FALSE),"-")</f>
        <v>242.06</v>
      </c>
      <c r="BX222" s="59" t="str">
        <f>IFERROR(VLOOKUP($E222,'Oct 2015'!$D$1:$Z$300,4,FALSE),"-")</f>
        <v>WAY2001J5BC</v>
      </c>
      <c r="BY222" s="59" t="str">
        <f>IFERROR(VLOOKUP(BX222,'Paid Invoices'!$F$6:$I$381,3,FALSE),"")</f>
        <v/>
      </c>
      <c r="BZ222" s="59" t="str">
        <f>IFERROR(VLOOKUP(BX222,'Open Invoices'!$D$1:$E$3000,2,FALSE),"")</f>
        <v/>
      </c>
      <c r="CA222" s="59" t="str">
        <f>IFERROR(VLOOKUP($E222,'Sep 2015'!$D$1:$Z$300,22,FALSE),"-")</f>
        <v>-</v>
      </c>
      <c r="CB222" s="59" t="str">
        <f>IFERROR(VLOOKUP($E222,'Sep 2015'!$D$1:$Z$300,4,FALSE),"-")</f>
        <v>-</v>
      </c>
      <c r="CC222" s="59" t="str">
        <f>IFERROR(VLOOKUP(CB222,'Paid Invoices'!$F$6:$I$381,3,FALSE),"")</f>
        <v/>
      </c>
      <c r="CD222" s="59" t="str">
        <f>IFERROR(VLOOKUP(CB222,'Open Invoices'!$D$1:$E$3000,2,FALSE),"")</f>
        <v/>
      </c>
      <c r="CE222" s="52"/>
      <c r="CF222" s="52" t="s">
        <v>2115</v>
      </c>
      <c r="CG222" s="49" t="str">
        <f>IFERROR(IFERROR(VLOOKUP($E222,'Asset Group  All Assets'!$B$1:$C$500,2,FALSE),(VLOOKUP($E222,'Missing-WSU-POs'!$B$1:$D$500,3,FALSE))),"?")</f>
        <v>P0772285</v>
      </c>
      <c r="CH222" s="31" t="str">
        <f t="shared" si="16"/>
        <v>P0772285</v>
      </c>
      <c r="CI222" s="31" t="str">
        <f t="shared" si="15"/>
        <v/>
      </c>
      <c r="CJ222" s="29" t="str">
        <f>IFERROR(IF(VLOOKUP($E222,'Org July 2016 '!$D$1:$Z$500,3,FALSE)=G222,"-","Wrong PO"),"new")</f>
        <v>Wrong PO</v>
      </c>
      <c r="CK222" s="32">
        <f>IF(CJ222="wrong PO",(VLOOKUP($E222,'Org July 2016 '!$D$1:$Z$500,3,FALSE)),"")</f>
        <v>0</v>
      </c>
      <c r="CL222" s="29" t="str">
        <f>IFERROR(IF(VLOOKUP($E222,'Org June 2016 '!$D$1:$Z$500,3,FALSE)=G222,"-","Wrong PO"),"new")</f>
        <v>Wrong PO</v>
      </c>
      <c r="CM222" s="32">
        <f>IF(CL222="wrong PO",(VLOOKUP($E222,'Org June 2016 '!$D$1:$Z$500,3,FALSE)),"")</f>
        <v>0</v>
      </c>
      <c r="CN222" s="29" t="str">
        <f>IFERROR(IF(VLOOKUP($E222,'May 2016'!D221:Z720,3,FALSE)=G222,"-","Wrong PO"),"new")</f>
        <v>new</v>
      </c>
      <c r="CO222" s="32" t="str">
        <f>IF(CN222="wrong PO",(VLOOKUP($E222,'May 2016'!D221:Z720,3,FALSE)),"")</f>
        <v/>
      </c>
      <c r="CP222" s="29" t="str">
        <f>IFERROR(IF(VLOOKUP($E222,'Apr 2016'!$D$1:$Z$500,3,FALSE)=G222,"-","Wrong PO"),"new")</f>
        <v>-</v>
      </c>
      <c r="CQ222" s="32" t="str">
        <f>IF(CP222="wrong PO",(VLOOKUP($E222,'Apr 2016'!$D$1:$Z$500,3,FALSE)),"")</f>
        <v/>
      </c>
      <c r="CR222" s="32" t="str">
        <f>IFERROR(IF(VLOOKUP($E222,'Mar 2016'!$D$1:$Z$500,3,FALSE)=G222,"-","Wrong PO"),"new")</f>
        <v>-</v>
      </c>
      <c r="CS222" s="32" t="str">
        <f>IF(CP222="wrong PO",(VLOOKUP($E222,'Mar 2016'!$D$1:$Z$500,3,FALSE)),"")</f>
        <v/>
      </c>
      <c r="CT222" s="32" t="str">
        <f>IFERROR(IF(VLOOKUP($E222,'Feb 2016'!$D$1:$Z$500,3,FALSE)=G222,"-","Wrong PO"),"new")</f>
        <v>-</v>
      </c>
      <c r="CU222" s="32" t="str">
        <f>IF(CP222="wrong PO",(VLOOKUP($E222,'Feb 2016'!$D$1:$Z$500,3,FALSE)),"")</f>
        <v/>
      </c>
      <c r="CV222" s="29" t="str">
        <f>IFERROR(IF(VLOOKUP($E222,'Jan 2016'!$D$1:$Z$500,3,FALSE)=G222,"-","Wrong PO"),"new")</f>
        <v>-</v>
      </c>
      <c r="CW222" s="32" t="str">
        <f>IF(CV222="wrong PO",(VLOOKUP($E222,'Jan 2016'!$D$1:$Z$500,3,FALSE)),"")</f>
        <v/>
      </c>
      <c r="CX222" s="29" t="str">
        <f>IFERROR(IF(VLOOKUP($E222,'Dec 2015'!$D$1:$Z$500,3,FALSE)=G222,"-","Wrong PO"),"new")</f>
        <v>-</v>
      </c>
      <c r="CY222" s="32" t="str">
        <f>IF(CX222="wrong PO",(VLOOKUP($E222,'Dec 2015'!$D$1:$Z$500,3,FALSE)),"")</f>
        <v/>
      </c>
      <c r="CZ222" s="29" t="str">
        <f>IFERROR(IF(VLOOKUP($E222,'Nov 2015'!$D$1:$Z$500,3,FALSE)=G222,"-","Wrong PO"),"new")</f>
        <v>-</v>
      </c>
      <c r="DA222" s="32" t="str">
        <f>IF(CZ222="wrong PO",(VLOOKUP($E222,'Nov 2015'!$D$1:$Z$500,3,FALSE)),"")</f>
        <v/>
      </c>
      <c r="DB222" s="29" t="str">
        <f>IFERROR(IF(VLOOKUP($E222,'Oct 2015'!$D$1:$Z$500,3,FALSE)=G222,"-","Wrong PO"),"new")</f>
        <v>-</v>
      </c>
      <c r="DC222" s="32" t="str">
        <f>IF(DB222="wrong PO",(VLOOKUP($E222,'Oct 2015'!$D$1:$Z$500,3,FALSE)),"")</f>
        <v/>
      </c>
      <c r="DD222" s="29" t="str">
        <f>IFERROR(IF(VLOOKUP($E222,'Sep 2015'!$D$1:$Z$500,3,FALSE)=G222,"-","Wrong PO"),"new")</f>
        <v>new</v>
      </c>
      <c r="DE222" s="32" t="str">
        <f>IF(DD222="wrong PO",(VLOOKUP($E222,'Sep 2015'!$D$1:$Z$500,3,FALSE)),"")</f>
        <v/>
      </c>
    </row>
    <row r="223" spans="1:109">
      <c r="A223" s="115">
        <v>222</v>
      </c>
      <c r="B223" s="2" t="s">
        <v>841</v>
      </c>
      <c r="C223" s="2" t="s">
        <v>510</v>
      </c>
      <c r="D223" s="2" t="s">
        <v>76</v>
      </c>
      <c r="E223" s="2" t="s">
        <v>316</v>
      </c>
      <c r="F223" s="2" t="s">
        <v>504</v>
      </c>
      <c r="G223" s="21" t="s">
        <v>317</v>
      </c>
      <c r="H223" s="21" t="str">
        <f>IFERROR(VLOOKUP($E223,'Wayne Master'!$B$1:$C$315,2,FALSE),"not on master")</f>
        <v>P0773145</v>
      </c>
      <c r="I223" s="11" t="s">
        <v>2053</v>
      </c>
      <c r="J223" s="3">
        <v>42332</v>
      </c>
      <c r="K223" s="2" t="s">
        <v>39</v>
      </c>
      <c r="L223" s="2" t="s">
        <v>381</v>
      </c>
      <c r="M223" s="2" t="s">
        <v>30</v>
      </c>
      <c r="N223" s="2" t="s">
        <v>31</v>
      </c>
      <c r="O223" s="2" t="s">
        <v>32</v>
      </c>
      <c r="P223" s="4">
        <v>27771</v>
      </c>
      <c r="Q223" s="4">
        <v>28927</v>
      </c>
      <c r="R223" s="4">
        <v>1156</v>
      </c>
      <c r="S223" s="5">
        <v>19.54</v>
      </c>
      <c r="T223" s="4">
        <v>8312</v>
      </c>
      <c r="U223" s="4">
        <v>9546</v>
      </c>
      <c r="V223" s="4">
        <v>1234</v>
      </c>
      <c r="W223" s="5">
        <v>73.790000000000006</v>
      </c>
      <c r="X223" s="5">
        <v>0</v>
      </c>
      <c r="Y223" s="14">
        <v>93.33</v>
      </c>
      <c r="Z223" s="14">
        <v>0</v>
      </c>
      <c r="AA223" s="14">
        <v>93.33</v>
      </c>
      <c r="AB223" s="4">
        <v>24580</v>
      </c>
      <c r="AC223" s="55"/>
      <c r="AD223" s="59">
        <f t="shared" si="17"/>
        <v>1512.1799999999998</v>
      </c>
      <c r="AE223" s="59">
        <f t="shared" si="18"/>
        <v>1059.7170999999998</v>
      </c>
      <c r="AF223" s="102">
        <f>IFERROR(IFERROR(VLOOKUP($G223,'FPO034'!$J$9:$Q$196,7,FALSE),(VLOOKUP($H223,'FPO034'!$J$9:$Q$196,7,FALSE))),"No PO")</f>
        <v>1612.08</v>
      </c>
      <c r="AG223" s="102">
        <f>IFERROR(IFERROR(VLOOKUP($G223,'FPO034'!$J$9:$Q$196,8,FALSE),(VLOOKUP($H223,'FPO034'!$J$9:$Q$196,8,FALSE))),"No PO")</f>
        <v>0</v>
      </c>
      <c r="AH223" s="102" t="str">
        <f t="shared" si="19"/>
        <v>No</v>
      </c>
      <c r="AI223" s="59">
        <f>IFERROR(VLOOKUP($E223,'Rev2 Aug 16'!$D$1:$Z$300,22,FALSE),"-")</f>
        <v>93.33</v>
      </c>
      <c r="AJ223" s="59" t="str">
        <f>IFERROR(VLOOKUP($E223,'Rev2 Aug 16'!$D$1:$Z$300,5,FALSE),"-")</f>
        <v>WAY2001H6BG</v>
      </c>
      <c r="AK223" s="59" t="str">
        <f>IFERROR(VLOOKUP(AJ223,'Paid Invoices'!$F$6:$I$381,3,FALSE),"")</f>
        <v/>
      </c>
      <c r="AL223" s="59" t="str">
        <f>IFERROR(VLOOKUP(AJ223,'Open Invoices'!$D$1:$E$3000,2,FALSE),"")</f>
        <v/>
      </c>
      <c r="AM223" s="59">
        <f>IFERROR(VLOOKUP($E223,'Rev2 July 16'!$D$1:$Z$300,22,FALSE),"-")</f>
        <v>333.58</v>
      </c>
      <c r="AN223" s="59" t="str">
        <f>IFERROR(VLOOKUP($E223,'Rev2 July 16'!$D$1:$Z$300,5,FALSE),"-")</f>
        <v>WAY2001G6BI</v>
      </c>
      <c r="AO223" s="59" t="str">
        <f>IFERROR(VLOOKUP(AN223,'Paid Invoices'!$F$6:$I$381,3,FALSE),"")</f>
        <v/>
      </c>
      <c r="AP223" s="59" t="str">
        <f>IFERROR(VLOOKUP(AN223,'Open Invoices'!$D$1:$E$3000,2,FALSE),"")</f>
        <v/>
      </c>
      <c r="AQ223" s="59">
        <f>IFERROR(VLOOKUP($E223,'Rev June 16'!$D$1:$Z$300,22,FALSE),"-")</f>
        <v>281.5</v>
      </c>
      <c r="AR223" s="59" t="str">
        <f>IFERROR(VLOOKUP($E223,'Rev June 16'!$D$1:$Z$300,4,FALSE),"-")</f>
        <v>WAY2001F6BG</v>
      </c>
      <c r="AS223" s="59" t="str">
        <f>IFERROR(VLOOKUP(AR223,'Paid Invoices'!$F$6:$I$381,3,FALSE),"")</f>
        <v/>
      </c>
      <c r="AT223" s="59" t="str">
        <f>IFERROR(VLOOKUP(AR223,'Open Invoices'!$D$1:$E$3000,2,FALSE),"")</f>
        <v/>
      </c>
      <c r="AU223" s="59">
        <f>IFERROR(VLOOKUP($E223,'May 2016'!$D$1:$Z$300,22,FALSE),"-")</f>
        <v>123.48</v>
      </c>
      <c r="AV223" s="59" t="str">
        <f>IFERROR(VLOOKUP($E223,'May 2016'!$D$1:$Z$300,4,FALSE),"-")</f>
        <v>WAY2001E6BF</v>
      </c>
      <c r="AW223" s="59" t="str">
        <f>IFERROR(VLOOKUP(AV223,'Paid Invoices'!$F$6:$I$381,3,FALSE),"")</f>
        <v/>
      </c>
      <c r="AX223" s="59" t="str">
        <f>IFERROR(VLOOKUP(AV223,'Open Invoices'!$D$1:$E$3000,2,FALSE),"")</f>
        <v/>
      </c>
      <c r="AY223" s="59">
        <f>IFERROR(VLOOKUP($E223,'Apr 2016'!$D$1:$Z$300,22,FALSE),"-")</f>
        <v>205.71</v>
      </c>
      <c r="AZ223" s="59" t="str">
        <f>IFERROR(VLOOKUP($E223,'Apr 2016'!$D$1:$Z$300,4,FALSE),"-")</f>
        <v>WAY2001D6BE</v>
      </c>
      <c r="BA223" s="59" t="str">
        <f>IFERROR(VLOOKUP(AZ223,'Paid Invoices'!$F$6:$I$381,3,FALSE),"")</f>
        <v/>
      </c>
      <c r="BB223" s="59" t="str">
        <f>IFERROR(VLOOKUP(AZ223,'Open Invoices'!$D$1:$E$3000,2,FALSE),"")</f>
        <v/>
      </c>
      <c r="BC223" s="59">
        <f>IFERROR(VLOOKUP($E223,'Mar 2016'!$D$1:$Z$300,22,FALSE),"-")</f>
        <v>134.78</v>
      </c>
      <c r="BD223" s="59" t="str">
        <f>IFERROR(VLOOKUP($E223,'Mar 2016'!$D$1:$Z$300,4,FALSE),"-")</f>
        <v>WAY2001C6AZ</v>
      </c>
      <c r="BE223" s="59" t="str">
        <f>IFERROR(VLOOKUP(BD223,'Paid Invoices'!$F$6:$I$381,3,FALSE),"")</f>
        <v/>
      </c>
      <c r="BF223" s="59" t="str">
        <f>IFERROR(VLOOKUP(BD223,'Open Invoices'!$D$1:$E$3000,2,FALSE),"")</f>
        <v/>
      </c>
      <c r="BG223" s="59">
        <f>IFERROR(VLOOKUP($E223,'Feb 2016'!$D$1:$Z$300,22,FALSE),"-")</f>
        <v>157.21</v>
      </c>
      <c r="BH223" s="59" t="str">
        <f>IFERROR(VLOOKUP($E223,'Feb 2016'!$D$1:$Z$300,4,FALSE),"-")</f>
        <v>WAY2001B6AT</v>
      </c>
      <c r="BI223" s="59" t="str">
        <f>IFERROR(VLOOKUP(BH223,'Paid Invoices'!$F$6:$I$381,3,FALSE),"")</f>
        <v/>
      </c>
      <c r="BJ223" s="59" t="str">
        <f>IFERROR(VLOOKUP(BH223,'Open Invoices'!$D$1:$E$3000,2,FALSE),"")</f>
        <v/>
      </c>
      <c r="BK223" s="59">
        <f>IFERROR(VLOOKUP($E223,'Jan 2016'!$D$1:$Z$300,22,FALSE),"-")</f>
        <v>182.59</v>
      </c>
      <c r="BL223" s="59" t="str">
        <f>IFERROR(VLOOKUP($E223,'Jan 2016'!$D$1:$Z$300,4,FALSE),"-")</f>
        <v>WAY2001A6BE</v>
      </c>
      <c r="BM223" s="59" t="str">
        <f>IFERROR(VLOOKUP(BL223,'Paid Invoices'!$F$6:$I$381,3,FALSE),"")</f>
        <v/>
      </c>
      <c r="BN223" s="59" t="str">
        <f>IFERROR(VLOOKUP(BL223,'Open Invoices'!$D$1:$E$3000,2,FALSE),"")</f>
        <v/>
      </c>
      <c r="BO223" s="59" t="str">
        <f>IFERROR(VLOOKUP($E223,'Dec 2015'!$D$1:$Z$300,22,FALSE),"-")</f>
        <v>-</v>
      </c>
      <c r="BP223" s="59" t="str">
        <f>IFERROR(VLOOKUP($E223,'Dec 2015'!$D$1:$Z$300,4,FALSE),"-")</f>
        <v>-</v>
      </c>
      <c r="BQ223" s="59" t="str">
        <f>IFERROR(VLOOKUP(BP223,'Paid Invoices'!$F$6:$I$381,3,FALSE),"")</f>
        <v/>
      </c>
      <c r="BR223" s="59" t="str">
        <f>IFERROR(VLOOKUP(BP223,'Open Invoices'!$D$1:$E$3000,2,FALSE),"")</f>
        <v/>
      </c>
      <c r="BS223" s="59" t="str">
        <f>IFERROR(VLOOKUP($E223,'Nov 2015'!$D$1:$Z$300,22,FALSE),"-")</f>
        <v>-</v>
      </c>
      <c r="BT223" s="59" t="str">
        <f>IFERROR(VLOOKUP($E223,'Nov 2015'!$D$1:$Z$300,4,FALSE),"-")</f>
        <v>-</v>
      </c>
      <c r="BU223" s="59" t="str">
        <f>IFERROR(VLOOKUP(BT223,'Paid Invoices'!$F$6:$I$381,3,FALSE),"")</f>
        <v/>
      </c>
      <c r="BV223" s="59" t="str">
        <f>IFERROR(VLOOKUP(BT223,'Open Invoices'!$D$1:$E$3000,2,FALSE),"")</f>
        <v/>
      </c>
      <c r="BW223" s="59" t="str">
        <f>IFERROR(VLOOKUP($E223,'Oct 2015'!$D$1:$Z$300,22,FALSE),"-")</f>
        <v>-</v>
      </c>
      <c r="BX223" s="59" t="str">
        <f>IFERROR(VLOOKUP($E223,'Oct 2015'!$D$1:$Z$300,4,FALSE),"-")</f>
        <v>-</v>
      </c>
      <c r="BY223" s="59" t="str">
        <f>IFERROR(VLOOKUP(BX223,'Paid Invoices'!$F$6:$I$381,3,FALSE),"")</f>
        <v/>
      </c>
      <c r="BZ223" s="59" t="str">
        <f>IFERROR(VLOOKUP(BX223,'Open Invoices'!$D$1:$E$3000,2,FALSE),"")</f>
        <v/>
      </c>
      <c r="CA223" s="59" t="str">
        <f>IFERROR(VLOOKUP($E223,'Sep 2015'!$D$1:$Z$300,22,FALSE),"-")</f>
        <v>-</v>
      </c>
      <c r="CB223" s="59" t="str">
        <f>IFERROR(VLOOKUP($E223,'Sep 2015'!$D$1:$Z$300,4,FALSE),"-")</f>
        <v>-</v>
      </c>
      <c r="CC223" s="59" t="str">
        <f>IFERROR(VLOOKUP(CB223,'Paid Invoices'!$F$6:$I$381,3,FALSE),"")</f>
        <v/>
      </c>
      <c r="CD223" s="59" t="str">
        <f>IFERROR(VLOOKUP(CB223,'Open Invoices'!$D$1:$E$3000,2,FALSE),"")</f>
        <v/>
      </c>
      <c r="CE223" s="52"/>
      <c r="CF223" s="52" t="s">
        <v>2115</v>
      </c>
      <c r="CG223" s="49" t="str">
        <f>IFERROR(IFERROR(VLOOKUP($E223,'Asset Group  All Assets'!$B$1:$C$500,2,FALSE),(VLOOKUP($E223,'Missing-WSU-POs'!$B$1:$D$500,3,FALSE))),"?")</f>
        <v>P0773145</v>
      </c>
      <c r="CH223" s="31" t="str">
        <f t="shared" si="16"/>
        <v>P0773145</v>
      </c>
      <c r="CI223" s="31" t="str">
        <f t="shared" si="15"/>
        <v/>
      </c>
      <c r="CJ223" s="29" t="str">
        <f>IFERROR(IF(VLOOKUP($E223,'Org July 2016 '!$D$1:$Z$500,3,FALSE)=G223,"-","Wrong PO"),"new")</f>
        <v>Wrong PO</v>
      </c>
      <c r="CK223" s="32">
        <f>IF(CJ223="wrong PO",(VLOOKUP($E223,'Org July 2016 '!$D$1:$Z$500,3,FALSE)),"")</f>
        <v>0</v>
      </c>
      <c r="CL223" s="29" t="str">
        <f>IFERROR(IF(VLOOKUP($E223,'Org June 2016 '!$D$1:$Z$500,3,FALSE)=G223,"-","Wrong PO"),"new")</f>
        <v>Wrong PO</v>
      </c>
      <c r="CM223" s="32">
        <f>IF(CL223="wrong PO",(VLOOKUP($E223,'Org June 2016 '!$D$1:$Z$500,3,FALSE)),"")</f>
        <v>0</v>
      </c>
      <c r="CN223" s="29" t="str">
        <f>IFERROR(IF(VLOOKUP($E223,'May 2016'!D222:Z721,3,FALSE)=G223,"-","Wrong PO"),"new")</f>
        <v>new</v>
      </c>
      <c r="CO223" s="32" t="str">
        <f>IF(CN223="wrong PO",(VLOOKUP($E223,'May 2016'!D222:Z721,3,FALSE)),"")</f>
        <v/>
      </c>
      <c r="CP223" s="29" t="str">
        <f>IFERROR(IF(VLOOKUP($E223,'Apr 2016'!$D$1:$Z$500,3,FALSE)=G223,"-","Wrong PO"),"new")</f>
        <v>-</v>
      </c>
      <c r="CQ223" s="32" t="str">
        <f>IF(CP223="wrong PO",(VLOOKUP($E223,'Apr 2016'!$D$1:$Z$500,3,FALSE)),"")</f>
        <v/>
      </c>
      <c r="CR223" s="32" t="str">
        <f>IFERROR(IF(VLOOKUP($E223,'Mar 2016'!$D$1:$Z$500,3,FALSE)=G223,"-","Wrong PO"),"new")</f>
        <v>-</v>
      </c>
      <c r="CS223" s="32" t="str">
        <f>IF(CP223="wrong PO",(VLOOKUP($E223,'Mar 2016'!$D$1:$Z$500,3,FALSE)),"")</f>
        <v/>
      </c>
      <c r="CT223" s="32" t="str">
        <f>IFERROR(IF(VLOOKUP($E223,'Feb 2016'!$D$1:$Z$500,3,FALSE)=G223,"-","Wrong PO"),"new")</f>
        <v>-</v>
      </c>
      <c r="CU223" s="32" t="str">
        <f>IF(CP223="wrong PO",(VLOOKUP($E223,'Feb 2016'!$D$1:$Z$500,3,FALSE)),"")</f>
        <v/>
      </c>
      <c r="CV223" s="29" t="str">
        <f>IFERROR(IF(VLOOKUP($E223,'Jan 2016'!$D$1:$Z$500,3,FALSE)=G223,"-","Wrong PO"),"new")</f>
        <v>-</v>
      </c>
      <c r="CW223" s="32" t="str">
        <f>IF(CV223="wrong PO",(VLOOKUP($E223,'Jan 2016'!$D$1:$Z$500,3,FALSE)),"")</f>
        <v/>
      </c>
      <c r="CX223" s="29" t="str">
        <f>IFERROR(IF(VLOOKUP($E223,'Dec 2015'!$D$1:$Z$500,3,FALSE)=G223,"-","Wrong PO"),"new")</f>
        <v>new</v>
      </c>
      <c r="CY223" s="32" t="str">
        <f>IF(CX223="wrong PO",(VLOOKUP($E223,'Dec 2015'!$D$1:$Z$500,3,FALSE)),"")</f>
        <v/>
      </c>
      <c r="CZ223" s="29" t="str">
        <f>IFERROR(IF(VLOOKUP($E223,'Nov 2015'!$D$1:$Z$500,3,FALSE)=G223,"-","Wrong PO"),"new")</f>
        <v>new</v>
      </c>
      <c r="DA223" s="32" t="str">
        <f>IF(CZ223="wrong PO",(VLOOKUP($E223,'Nov 2015'!$D$1:$Z$500,3,FALSE)),"")</f>
        <v/>
      </c>
      <c r="DB223" s="29" t="str">
        <f>IFERROR(IF(VLOOKUP($E223,'Oct 2015'!$D$1:$Z$500,3,FALSE)=G223,"-","Wrong PO"),"new")</f>
        <v>new</v>
      </c>
      <c r="DC223" s="32" t="str">
        <f>IF(DB223="wrong PO",(VLOOKUP($E223,'Oct 2015'!$D$1:$Z$500,3,FALSE)),"")</f>
        <v/>
      </c>
      <c r="DD223" s="29" t="str">
        <f>IFERROR(IF(VLOOKUP($E223,'Sep 2015'!$D$1:$Z$500,3,FALSE)=G223,"-","Wrong PO"),"new")</f>
        <v>new</v>
      </c>
      <c r="DE223" s="32" t="str">
        <f>IF(DD223="wrong PO",(VLOOKUP($E223,'Sep 2015'!$D$1:$Z$500,3,FALSE)),"")</f>
        <v/>
      </c>
    </row>
    <row r="224" spans="1:109">
      <c r="A224" s="115">
        <v>223</v>
      </c>
      <c r="B224" s="2" t="s">
        <v>841</v>
      </c>
      <c r="C224" s="2" t="s">
        <v>510</v>
      </c>
      <c r="D224" s="2" t="s">
        <v>25</v>
      </c>
      <c r="E224" s="2" t="s">
        <v>121</v>
      </c>
      <c r="F224" s="2" t="s">
        <v>400</v>
      </c>
      <c r="G224" s="21" t="s">
        <v>122</v>
      </c>
      <c r="H224" s="21" t="str">
        <f>IFERROR(VLOOKUP($E224,'Wayne Master'!$B$1:$C$315,2,FALSE),"not on master")</f>
        <v>P0773788</v>
      </c>
      <c r="I224" s="11" t="s">
        <v>2052</v>
      </c>
      <c r="J224" s="3">
        <v>42276</v>
      </c>
      <c r="K224" s="2" t="s">
        <v>39</v>
      </c>
      <c r="L224" s="2" t="s">
        <v>402</v>
      </c>
      <c r="M224" s="2" t="s">
        <v>30</v>
      </c>
      <c r="N224" s="2" t="s">
        <v>31</v>
      </c>
      <c r="O224" s="2" t="s">
        <v>41</v>
      </c>
      <c r="P224" s="4">
        <v>60748</v>
      </c>
      <c r="Q224" s="4">
        <v>65284</v>
      </c>
      <c r="R224" s="4">
        <v>4536</v>
      </c>
      <c r="S224" s="5">
        <v>76.66</v>
      </c>
      <c r="T224" s="4">
        <v>0</v>
      </c>
      <c r="U224" s="4">
        <v>0</v>
      </c>
      <c r="V224" s="4">
        <v>0</v>
      </c>
      <c r="W224" s="5">
        <v>0</v>
      </c>
      <c r="X224" s="5">
        <v>0</v>
      </c>
      <c r="Y224" s="14">
        <v>76.66</v>
      </c>
      <c r="Z224" s="14">
        <v>0</v>
      </c>
      <c r="AA224" s="14">
        <v>76.66</v>
      </c>
      <c r="AB224" s="4">
        <v>24580</v>
      </c>
      <c r="AC224" s="55"/>
      <c r="AD224" s="59">
        <f t="shared" si="17"/>
        <v>1103.17</v>
      </c>
      <c r="AE224" s="59">
        <f t="shared" si="18"/>
        <v>1103.2995999999998</v>
      </c>
      <c r="AF224" s="102">
        <f>IFERROR(IFERROR(VLOOKUP($G224,'FPO034'!$J$9:$Q$196,7,FALSE),(VLOOKUP($H224,'FPO034'!$J$9:$Q$196,7,FALSE))),"No PO")</f>
        <v>1440</v>
      </c>
      <c r="AG224" s="102">
        <f>IFERROR(IFERROR(VLOOKUP($G224,'FPO034'!$J$9:$Q$196,8,FALSE),(VLOOKUP($H224,'FPO034'!$J$9:$Q$196,8,FALSE))),"No PO")</f>
        <v>0</v>
      </c>
      <c r="AH224" s="102" t="str">
        <f t="shared" si="19"/>
        <v>--</v>
      </c>
      <c r="AI224" s="59">
        <f>IFERROR(VLOOKUP($E224,'Rev2 Aug 16'!$D$1:$Z$300,22,FALSE),"-")</f>
        <v>76.66</v>
      </c>
      <c r="AJ224" s="59" t="str">
        <f>IFERROR(VLOOKUP($E224,'Rev2 Aug 16'!$D$1:$Z$300,5,FALSE),"-")</f>
        <v>WAY2001H6BH</v>
      </c>
      <c r="AK224" s="59" t="str">
        <f>IFERROR(VLOOKUP(AJ224,'Paid Invoices'!$F$6:$I$381,3,FALSE),"")</f>
        <v/>
      </c>
      <c r="AL224" s="59" t="str">
        <f>IFERROR(VLOOKUP(AJ224,'Open Invoices'!$D$1:$E$3000,2,FALSE),"")</f>
        <v/>
      </c>
      <c r="AM224" s="59">
        <f>IFERROR(VLOOKUP($E224,'Rev2 July 16'!$D$1:$Z$300,22,FALSE),"-")</f>
        <v>106.84</v>
      </c>
      <c r="AN224" s="59" t="str">
        <f>IFERROR(VLOOKUP($E224,'Rev2 July 16'!$D$1:$Z$300,5,FALSE),"-")</f>
        <v>WAY2001G6BK</v>
      </c>
      <c r="AO224" s="59" t="str">
        <f>IFERROR(VLOOKUP(AN224,'Paid Invoices'!$F$6:$I$381,3,FALSE),"")</f>
        <v/>
      </c>
      <c r="AP224" s="59" t="str">
        <f>IFERROR(VLOOKUP(AN224,'Open Invoices'!$D$1:$E$3000,2,FALSE),"")</f>
        <v/>
      </c>
      <c r="AQ224" s="59">
        <f>IFERROR(VLOOKUP($E224,'Rev June 16'!$D$1:$Z$300,22,FALSE),"-")</f>
        <v>71.45</v>
      </c>
      <c r="AR224" s="59" t="str">
        <f>IFERROR(VLOOKUP($E224,'Rev June 16'!$D$1:$Z$300,4,FALSE),"-")</f>
        <v>WAY2001F6BI</v>
      </c>
      <c r="AS224" s="59" t="str">
        <f>IFERROR(VLOOKUP(AR224,'Paid Invoices'!$F$6:$I$381,3,FALSE),"")</f>
        <v/>
      </c>
      <c r="AT224" s="59" t="str">
        <f>IFERROR(VLOOKUP(AR224,'Open Invoices'!$D$1:$E$3000,2,FALSE),"")</f>
        <v/>
      </c>
      <c r="AU224" s="59">
        <f>IFERROR(VLOOKUP($E224,'May 2016'!$D$1:$Z$300,22,FALSE),"-")</f>
        <v>67.36</v>
      </c>
      <c r="AV224" s="59" t="str">
        <f>IFERROR(VLOOKUP($E224,'May 2016'!$D$1:$Z$300,4,FALSE),"-")</f>
        <v>WAY2001E6BH</v>
      </c>
      <c r="AW224" s="59" t="str">
        <f>IFERROR(VLOOKUP(AV224,'Paid Invoices'!$F$6:$I$381,3,FALSE),"")</f>
        <v/>
      </c>
      <c r="AX224" s="59" t="str">
        <f>IFERROR(VLOOKUP(AV224,'Open Invoices'!$D$1:$E$3000,2,FALSE),"")</f>
        <v/>
      </c>
      <c r="AY224" s="59">
        <f>IFERROR(VLOOKUP($E224,'Apr 2016'!$D$1:$Z$300,22,FALSE),"-")</f>
        <v>137.36000000000001</v>
      </c>
      <c r="AZ224" s="59" t="str">
        <f>IFERROR(VLOOKUP($E224,'Apr 2016'!$D$1:$Z$300,4,FALSE),"-")</f>
        <v>WAY2001D6BG</v>
      </c>
      <c r="BA224" s="59" t="str">
        <f>IFERROR(VLOOKUP(AZ224,'Paid Invoices'!$F$6:$I$381,3,FALSE),"")</f>
        <v/>
      </c>
      <c r="BB224" s="59" t="str">
        <f>IFERROR(VLOOKUP(AZ224,'Open Invoices'!$D$1:$E$3000,2,FALSE),"")</f>
        <v/>
      </c>
      <c r="BC224" s="59">
        <f>IFERROR(VLOOKUP($E224,'Mar 2016'!$D$1:$Z$300,22,FALSE),"-")</f>
        <v>124.64</v>
      </c>
      <c r="BD224" s="59" t="str">
        <f>IFERROR(VLOOKUP($E224,'Mar 2016'!$D$1:$Z$300,4,FALSE),"-")</f>
        <v>WAY2001C6BA</v>
      </c>
      <c r="BE224" s="59" t="str">
        <f>IFERROR(VLOOKUP(BD224,'Paid Invoices'!$F$6:$I$381,3,FALSE),"")</f>
        <v/>
      </c>
      <c r="BF224" s="59" t="str">
        <f>IFERROR(VLOOKUP(BD224,'Open Invoices'!$D$1:$E$3000,2,FALSE),"")</f>
        <v/>
      </c>
      <c r="BG224" s="59">
        <f>IFERROR(VLOOKUP($E224,'Feb 2016'!$D$1:$Z$300,22,FALSE),"-")</f>
        <v>102.04</v>
      </c>
      <c r="BH224" s="59" t="str">
        <f>IFERROR(VLOOKUP($E224,'Feb 2016'!$D$1:$Z$300,4,FALSE),"-")</f>
        <v>WAY2001B6AU</v>
      </c>
      <c r="BI224" s="59" t="str">
        <f>IFERROR(VLOOKUP(BH224,'Paid Invoices'!$F$6:$I$381,3,FALSE),"")</f>
        <v/>
      </c>
      <c r="BJ224" s="59" t="str">
        <f>IFERROR(VLOOKUP(BH224,'Open Invoices'!$D$1:$E$3000,2,FALSE),"")</f>
        <v/>
      </c>
      <c r="BK224" s="59">
        <f>IFERROR(VLOOKUP($E224,'Jan 2016'!$D$1:$Z$300,22,FALSE),"-")</f>
        <v>60.64</v>
      </c>
      <c r="BL224" s="59" t="str">
        <f>IFERROR(VLOOKUP($E224,'Jan 2016'!$D$1:$Z$300,4,FALSE),"-")</f>
        <v>WAY2001A6BF</v>
      </c>
      <c r="BM224" s="59" t="str">
        <f>IFERROR(VLOOKUP(BL224,'Paid Invoices'!$F$6:$I$381,3,FALSE),"")</f>
        <v/>
      </c>
      <c r="BN224" s="59" t="str">
        <f>IFERROR(VLOOKUP(BL224,'Open Invoices'!$D$1:$E$3000,2,FALSE),"")</f>
        <v/>
      </c>
      <c r="BO224" s="59">
        <f>IFERROR(VLOOKUP($E224,'Dec 2015'!$D$1:$Z$300,22,FALSE),"-")</f>
        <v>135.55000000000001</v>
      </c>
      <c r="BP224" s="59" t="str">
        <f>IFERROR(VLOOKUP($E224,'Dec 2015'!$D$1:$Z$300,4,FALSE),"-")</f>
        <v>WAY2001L5AD</v>
      </c>
      <c r="BQ224" s="59" t="str">
        <f>IFERROR(VLOOKUP(BP224,'Paid Invoices'!$F$6:$I$381,3,FALSE),"")</f>
        <v/>
      </c>
      <c r="BR224" s="59" t="str">
        <f>IFERROR(VLOOKUP(BP224,'Open Invoices'!$D$1:$E$3000,2,FALSE),"")</f>
        <v/>
      </c>
      <c r="BS224" s="59">
        <f>IFERROR(VLOOKUP($E224,'Nov 2015'!$D$1:$Z$300,22,FALSE),"-")</f>
        <v>126.19</v>
      </c>
      <c r="BT224" s="59" t="str">
        <f>IFERROR(VLOOKUP($E224,'Nov 2015'!$D$1:$Z$300,4,FALSE),"-")</f>
        <v>WAY2001K5BB</v>
      </c>
      <c r="BU224" s="59" t="str">
        <f>IFERROR(VLOOKUP(BT224,'Paid Invoices'!$F$6:$I$381,3,FALSE),"")</f>
        <v/>
      </c>
      <c r="BV224" s="59" t="str">
        <f>IFERROR(VLOOKUP(BT224,'Open Invoices'!$D$1:$E$3000,2,FALSE),"")</f>
        <v/>
      </c>
      <c r="BW224" s="59">
        <f>IFERROR(VLOOKUP($E224,'Oct 2015'!$D$1:$Z$300,22,FALSE),"-")</f>
        <v>94.44</v>
      </c>
      <c r="BX224" s="59" t="str">
        <f>IFERROR(VLOOKUP($E224,'Oct 2015'!$D$1:$Z$300,4,FALSE),"-")</f>
        <v>WAY2001J5BD</v>
      </c>
      <c r="BY224" s="59" t="str">
        <f>IFERROR(VLOOKUP(BX224,'Paid Invoices'!$F$6:$I$381,3,FALSE),"")</f>
        <v/>
      </c>
      <c r="BZ224" s="59" t="str">
        <f>IFERROR(VLOOKUP(BX224,'Open Invoices'!$D$1:$E$3000,2,FALSE),"")</f>
        <v/>
      </c>
      <c r="CA224" s="59" t="str">
        <f>IFERROR(VLOOKUP($E224,'Sep 2015'!$D$1:$Z$300,22,FALSE),"-")</f>
        <v>-</v>
      </c>
      <c r="CB224" s="59" t="str">
        <f>IFERROR(VLOOKUP($E224,'Sep 2015'!$D$1:$Z$300,4,FALSE),"-")</f>
        <v>-</v>
      </c>
      <c r="CC224" s="59" t="str">
        <f>IFERROR(VLOOKUP(CB224,'Paid Invoices'!$F$6:$I$381,3,FALSE),"")</f>
        <v/>
      </c>
      <c r="CD224" s="59" t="str">
        <f>IFERROR(VLOOKUP(CB224,'Open Invoices'!$D$1:$E$3000,2,FALSE),"")</f>
        <v/>
      </c>
      <c r="CE224" s="52"/>
      <c r="CF224" s="52" t="s">
        <v>2115</v>
      </c>
      <c r="CG224" s="49" t="str">
        <f>IFERROR(IFERROR(VLOOKUP($E224,'Asset Group  All Assets'!$B$1:$C$500,2,FALSE),(VLOOKUP($E224,'Missing-WSU-POs'!$B$1:$D$500,3,FALSE))),"?")</f>
        <v>P0773788</v>
      </c>
      <c r="CH224" s="31" t="str">
        <f t="shared" si="16"/>
        <v>P0773788</v>
      </c>
      <c r="CI224" s="31" t="str">
        <f t="shared" si="15"/>
        <v/>
      </c>
      <c r="CJ224" s="29" t="str">
        <f>IFERROR(IF(VLOOKUP($E224,'Org July 2016 '!$D$1:$Z$500,3,FALSE)=G224,"-","Wrong PO"),"new")</f>
        <v>Wrong PO</v>
      </c>
      <c r="CK224" s="32">
        <f>IF(CJ224="wrong PO",(VLOOKUP($E224,'Org July 2016 '!$D$1:$Z$500,3,FALSE)),"")</f>
        <v>0</v>
      </c>
      <c r="CL224" s="29" t="str">
        <f>IFERROR(IF(VLOOKUP($E224,'Org June 2016 '!$D$1:$Z$500,3,FALSE)=G224,"-","Wrong PO"),"new")</f>
        <v>Wrong PO</v>
      </c>
      <c r="CM224" s="32">
        <f>IF(CL224="wrong PO",(VLOOKUP($E224,'Org June 2016 '!$D$1:$Z$500,3,FALSE)),"")</f>
        <v>0</v>
      </c>
      <c r="CN224" s="29" t="str">
        <f>IFERROR(IF(VLOOKUP($E224,'May 2016'!D223:Z722,3,FALSE)=G224,"-","Wrong PO"),"new")</f>
        <v>new</v>
      </c>
      <c r="CO224" s="32" t="str">
        <f>IF(CN224="wrong PO",(VLOOKUP($E224,'May 2016'!D223:Z722,3,FALSE)),"")</f>
        <v/>
      </c>
      <c r="CP224" s="29" t="str">
        <f>IFERROR(IF(VLOOKUP($E224,'Apr 2016'!$D$1:$Z$500,3,FALSE)=G224,"-","Wrong PO"),"new")</f>
        <v>-</v>
      </c>
      <c r="CQ224" s="32" t="str">
        <f>IF(CP224="wrong PO",(VLOOKUP($E224,'Apr 2016'!$D$1:$Z$500,3,FALSE)),"")</f>
        <v/>
      </c>
      <c r="CR224" s="32" t="str">
        <f>IFERROR(IF(VLOOKUP($E224,'Mar 2016'!$D$1:$Z$500,3,FALSE)=G224,"-","Wrong PO"),"new")</f>
        <v>-</v>
      </c>
      <c r="CS224" s="32" t="str">
        <f>IF(CP224="wrong PO",(VLOOKUP($E224,'Mar 2016'!$D$1:$Z$500,3,FALSE)),"")</f>
        <v/>
      </c>
      <c r="CT224" s="32" t="str">
        <f>IFERROR(IF(VLOOKUP($E224,'Feb 2016'!$D$1:$Z$500,3,FALSE)=G224,"-","Wrong PO"),"new")</f>
        <v>-</v>
      </c>
      <c r="CU224" s="32" t="str">
        <f>IF(CP224="wrong PO",(VLOOKUP($E224,'Feb 2016'!$D$1:$Z$500,3,FALSE)),"")</f>
        <v/>
      </c>
      <c r="CV224" s="29" t="str">
        <f>IFERROR(IF(VLOOKUP($E224,'Jan 2016'!$D$1:$Z$500,3,FALSE)=G224,"-","Wrong PO"),"new")</f>
        <v>-</v>
      </c>
      <c r="CW224" s="32" t="str">
        <f>IF(CV224="wrong PO",(VLOOKUP($E224,'Jan 2016'!$D$1:$Z$500,3,FALSE)),"")</f>
        <v/>
      </c>
      <c r="CX224" s="29" t="str">
        <f>IFERROR(IF(VLOOKUP($E224,'Dec 2015'!$D$1:$Z$500,3,FALSE)=G224,"-","Wrong PO"),"new")</f>
        <v>-</v>
      </c>
      <c r="CY224" s="32" t="str">
        <f>IF(CX224="wrong PO",(VLOOKUP($E224,'Dec 2015'!$D$1:$Z$500,3,FALSE)),"")</f>
        <v/>
      </c>
      <c r="CZ224" s="29" t="str">
        <f>IFERROR(IF(VLOOKUP($E224,'Nov 2015'!$D$1:$Z$500,3,FALSE)=G224,"-","Wrong PO"),"new")</f>
        <v>-</v>
      </c>
      <c r="DA224" s="32" t="str">
        <f>IF(CZ224="wrong PO",(VLOOKUP($E224,'Nov 2015'!$D$1:$Z$500,3,FALSE)),"")</f>
        <v/>
      </c>
      <c r="DB224" s="29" t="str">
        <f>IFERROR(IF(VLOOKUP($E224,'Oct 2015'!$D$1:$Z$500,3,FALSE)=G224,"-","Wrong PO"),"new")</f>
        <v>-</v>
      </c>
      <c r="DC224" s="32" t="str">
        <f>IF(DB224="wrong PO",(VLOOKUP($E224,'Oct 2015'!$D$1:$Z$500,3,FALSE)),"")</f>
        <v/>
      </c>
      <c r="DD224" s="29" t="str">
        <f>IFERROR(IF(VLOOKUP($E224,'Sep 2015'!$D$1:$Z$500,3,FALSE)=G224,"-","Wrong PO"),"new")</f>
        <v>new</v>
      </c>
      <c r="DE224" s="32" t="str">
        <f>IF(DD224="wrong PO",(VLOOKUP($E224,'Sep 2015'!$D$1:$Z$500,3,FALSE)),"")</f>
        <v/>
      </c>
    </row>
    <row r="225" spans="1:109">
      <c r="A225" s="115">
        <v>224</v>
      </c>
      <c r="B225" s="2" t="s">
        <v>841</v>
      </c>
      <c r="C225" s="2" t="s">
        <v>510</v>
      </c>
      <c r="D225" s="2" t="s">
        <v>76</v>
      </c>
      <c r="E225" s="2" t="s">
        <v>291</v>
      </c>
      <c r="F225" s="2" t="s">
        <v>617</v>
      </c>
      <c r="G225" s="21" t="s">
        <v>2051</v>
      </c>
      <c r="H225" s="21" t="str">
        <f>IFERROR(VLOOKUP($E225,'Wayne Master'!$B$1:$C$315,2,FALSE),"not on master")</f>
        <v>P0774587</v>
      </c>
      <c r="I225" s="11" t="s">
        <v>2050</v>
      </c>
      <c r="J225" s="3">
        <v>42524</v>
      </c>
      <c r="K225" s="2" t="s">
        <v>685</v>
      </c>
      <c r="L225" s="2" t="s">
        <v>619</v>
      </c>
      <c r="M225" s="2" t="s">
        <v>30</v>
      </c>
      <c r="N225" s="2" t="s">
        <v>31</v>
      </c>
      <c r="O225" s="2" t="s">
        <v>41</v>
      </c>
      <c r="P225" s="4">
        <v>484</v>
      </c>
      <c r="Q225" s="4">
        <v>3755</v>
      </c>
      <c r="R225" s="4">
        <v>3271</v>
      </c>
      <c r="S225" s="5">
        <v>55.28</v>
      </c>
      <c r="T225" s="4">
        <v>1143</v>
      </c>
      <c r="U225" s="4">
        <v>1473</v>
      </c>
      <c r="V225" s="4">
        <v>330</v>
      </c>
      <c r="W225" s="5">
        <v>19.73</v>
      </c>
      <c r="X225" s="5">
        <v>0</v>
      </c>
      <c r="Y225" s="14">
        <v>75.010000000000005</v>
      </c>
      <c r="Z225" s="14">
        <v>0</v>
      </c>
      <c r="AA225" s="14">
        <v>75.010000000000005</v>
      </c>
      <c r="AB225" s="4">
        <v>24580</v>
      </c>
      <c r="AC225" s="55"/>
      <c r="AD225" s="59">
        <f t="shared" si="17"/>
        <v>151.32</v>
      </c>
      <c r="AE225" s="59">
        <f t="shared" si="18"/>
        <v>151.54489999999998</v>
      </c>
      <c r="AF225" s="102">
        <f>IFERROR(IFERROR(VLOOKUP($G225,'FPO034'!$J$9:$Q$196,7,FALSE),(VLOOKUP($H225,'FPO034'!$J$9:$Q$196,7,FALSE))),"No PO")</f>
        <v>2760.12</v>
      </c>
      <c r="AG225" s="102">
        <f>IFERROR(IFERROR(VLOOKUP($G225,'FPO034'!$J$9:$Q$196,8,FALSE),(VLOOKUP($H225,'FPO034'!$J$9:$Q$196,8,FALSE))),"No PO")</f>
        <v>0</v>
      </c>
      <c r="AH225" s="102" t="str">
        <f t="shared" si="19"/>
        <v>--</v>
      </c>
      <c r="AI225" s="59">
        <f>IFERROR(VLOOKUP($E225,'Rev2 Aug 16'!$D$1:$Z$300,22,FALSE),"-")</f>
        <v>75.010000000000005</v>
      </c>
      <c r="AJ225" s="59" t="str">
        <f>IFERROR(VLOOKUP($E225,'Rev2 Aug 16'!$D$1:$Z$300,5,FALSE),"-")</f>
        <v>WAY2001H6BI</v>
      </c>
      <c r="AK225" s="59" t="str">
        <f>IFERROR(VLOOKUP(AJ225,'Paid Invoices'!$F$6:$I$381,3,FALSE),"")</f>
        <v/>
      </c>
      <c r="AL225" s="59" t="str">
        <f>IFERROR(VLOOKUP(AJ225,'Open Invoices'!$D$1:$E$3000,2,FALSE),"")</f>
        <v/>
      </c>
      <c r="AM225" s="59">
        <f>IFERROR(VLOOKUP($E225,'Rev2 July 16'!$D$1:$Z$300,22,FALSE),"-")</f>
        <v>49.9</v>
      </c>
      <c r="AN225" s="59" t="str">
        <f>IFERROR(VLOOKUP($E225,'Rev2 July 16'!$D$1:$Z$300,5,FALSE),"-")</f>
        <v>WAY2001G6BL</v>
      </c>
      <c r="AO225" s="59" t="str">
        <f>IFERROR(VLOOKUP(AN225,'Paid Invoices'!$F$6:$I$381,3,FALSE),"")</f>
        <v/>
      </c>
      <c r="AP225" s="59" t="str">
        <f>IFERROR(VLOOKUP(AN225,'Open Invoices'!$D$1:$E$3000,2,FALSE),"")</f>
        <v/>
      </c>
      <c r="AQ225" s="59">
        <f>IFERROR(VLOOKUP($E225,'Rev June 16'!$D$1:$Z$300,22,FALSE),"-")</f>
        <v>26.41</v>
      </c>
      <c r="AR225" s="59" t="str">
        <f>IFERROR(VLOOKUP($E225,'Rev June 16'!$D$1:$Z$300,4,FALSE),"-")</f>
        <v>WAY2001F6BJ</v>
      </c>
      <c r="AS225" s="59" t="str">
        <f>IFERROR(VLOOKUP(AR225,'Paid Invoices'!$F$6:$I$381,3,FALSE),"")</f>
        <v/>
      </c>
      <c r="AT225" s="59" t="str">
        <f>IFERROR(VLOOKUP(AR225,'Open Invoices'!$D$1:$E$3000,2,FALSE),"")</f>
        <v/>
      </c>
      <c r="AU225" s="59" t="str">
        <f>IFERROR(VLOOKUP($E225,'May 2016'!$D$1:$Z$300,22,FALSE),"-")</f>
        <v>-</v>
      </c>
      <c r="AV225" s="59" t="str">
        <f>IFERROR(VLOOKUP($E225,'May 2016'!$D$1:$Z$300,4,FALSE),"-")</f>
        <v>-</v>
      </c>
      <c r="AW225" s="59" t="str">
        <f>IFERROR(VLOOKUP(AV225,'Paid Invoices'!$F$6:$I$381,3,FALSE),"")</f>
        <v/>
      </c>
      <c r="AX225" s="59" t="str">
        <f>IFERROR(VLOOKUP(AV225,'Open Invoices'!$D$1:$E$3000,2,FALSE),"")</f>
        <v/>
      </c>
      <c r="AY225" s="59" t="str">
        <f>IFERROR(VLOOKUP($E225,'Apr 2016'!$D$1:$Z$300,22,FALSE),"-")</f>
        <v>-</v>
      </c>
      <c r="AZ225" s="59" t="str">
        <f>IFERROR(VLOOKUP($E225,'Apr 2016'!$D$1:$Z$300,4,FALSE),"-")</f>
        <v>-</v>
      </c>
      <c r="BA225" s="59" t="str">
        <f>IFERROR(VLOOKUP(AZ225,'Paid Invoices'!$F$6:$I$381,3,FALSE),"")</f>
        <v/>
      </c>
      <c r="BB225" s="59" t="str">
        <f>IFERROR(VLOOKUP(AZ225,'Open Invoices'!$D$1:$E$3000,2,FALSE),"")</f>
        <v/>
      </c>
      <c r="BC225" s="59" t="str">
        <f>IFERROR(VLOOKUP($E225,'Mar 2016'!$D$1:$Z$300,22,FALSE),"-")</f>
        <v>-</v>
      </c>
      <c r="BD225" s="59" t="str">
        <f>IFERROR(VLOOKUP($E225,'Mar 2016'!$D$1:$Z$300,4,FALSE),"-")</f>
        <v>-</v>
      </c>
      <c r="BE225" s="59" t="str">
        <f>IFERROR(VLOOKUP(BD225,'Paid Invoices'!$F$6:$I$381,3,FALSE),"")</f>
        <v/>
      </c>
      <c r="BF225" s="59" t="str">
        <f>IFERROR(VLOOKUP(BD225,'Open Invoices'!$D$1:$E$3000,2,FALSE),"")</f>
        <v/>
      </c>
      <c r="BG225" s="59" t="str">
        <f>IFERROR(VLOOKUP($E225,'Feb 2016'!$D$1:$Z$300,22,FALSE),"-")</f>
        <v>-</v>
      </c>
      <c r="BH225" s="59" t="str">
        <f>IFERROR(VLOOKUP($E225,'Feb 2016'!$D$1:$Z$300,4,FALSE),"-")</f>
        <v>-</v>
      </c>
      <c r="BI225" s="59" t="str">
        <f>IFERROR(VLOOKUP(BH225,'Paid Invoices'!$F$6:$I$381,3,FALSE),"")</f>
        <v/>
      </c>
      <c r="BJ225" s="59" t="str">
        <f>IFERROR(VLOOKUP(BH225,'Open Invoices'!$D$1:$E$3000,2,FALSE),"")</f>
        <v/>
      </c>
      <c r="BK225" s="59" t="str">
        <f>IFERROR(VLOOKUP($E225,'Jan 2016'!$D$1:$Z$300,22,FALSE),"-")</f>
        <v>-</v>
      </c>
      <c r="BL225" s="59" t="str">
        <f>IFERROR(VLOOKUP($E225,'Jan 2016'!$D$1:$Z$300,4,FALSE),"-")</f>
        <v>-</v>
      </c>
      <c r="BM225" s="59" t="str">
        <f>IFERROR(VLOOKUP(BL225,'Paid Invoices'!$F$6:$I$381,3,FALSE),"")</f>
        <v/>
      </c>
      <c r="BN225" s="59" t="str">
        <f>IFERROR(VLOOKUP(BL225,'Open Invoices'!$D$1:$E$3000,2,FALSE),"")</f>
        <v/>
      </c>
      <c r="BO225" s="59" t="str">
        <f>IFERROR(VLOOKUP($E225,'Dec 2015'!$D$1:$Z$300,22,FALSE),"-")</f>
        <v>-</v>
      </c>
      <c r="BP225" s="59" t="str">
        <f>IFERROR(VLOOKUP($E225,'Dec 2015'!$D$1:$Z$300,4,FALSE),"-")</f>
        <v>-</v>
      </c>
      <c r="BQ225" s="59" t="str">
        <f>IFERROR(VLOOKUP(BP225,'Paid Invoices'!$F$6:$I$381,3,FALSE),"")</f>
        <v/>
      </c>
      <c r="BR225" s="59" t="str">
        <f>IFERROR(VLOOKUP(BP225,'Open Invoices'!$D$1:$E$3000,2,FALSE),"")</f>
        <v/>
      </c>
      <c r="BS225" s="59" t="str">
        <f>IFERROR(VLOOKUP($E225,'Nov 2015'!$D$1:$Z$300,22,FALSE),"-")</f>
        <v>-</v>
      </c>
      <c r="BT225" s="59" t="str">
        <f>IFERROR(VLOOKUP($E225,'Nov 2015'!$D$1:$Z$300,4,FALSE),"-")</f>
        <v>-</v>
      </c>
      <c r="BU225" s="59" t="str">
        <f>IFERROR(VLOOKUP(BT225,'Paid Invoices'!$F$6:$I$381,3,FALSE),"")</f>
        <v/>
      </c>
      <c r="BV225" s="59" t="str">
        <f>IFERROR(VLOOKUP(BT225,'Open Invoices'!$D$1:$E$3000,2,FALSE),"")</f>
        <v/>
      </c>
      <c r="BW225" s="59" t="str">
        <f>IFERROR(VLOOKUP($E225,'Oct 2015'!$D$1:$Z$300,22,FALSE),"-")</f>
        <v>-</v>
      </c>
      <c r="BX225" s="59" t="str">
        <f>IFERROR(VLOOKUP($E225,'Oct 2015'!$D$1:$Z$300,4,FALSE),"-")</f>
        <v>-</v>
      </c>
      <c r="BY225" s="59" t="str">
        <f>IFERROR(VLOOKUP(BX225,'Paid Invoices'!$F$6:$I$381,3,FALSE),"")</f>
        <v/>
      </c>
      <c r="BZ225" s="59" t="str">
        <f>IFERROR(VLOOKUP(BX225,'Open Invoices'!$D$1:$E$3000,2,FALSE),"")</f>
        <v/>
      </c>
      <c r="CA225" s="59" t="str">
        <f>IFERROR(VLOOKUP($E225,'Sep 2015'!$D$1:$Z$300,22,FALSE),"-")</f>
        <v>-</v>
      </c>
      <c r="CB225" s="59" t="str">
        <f>IFERROR(VLOOKUP($E225,'Sep 2015'!$D$1:$Z$300,4,FALSE),"-")</f>
        <v>-</v>
      </c>
      <c r="CC225" s="59" t="str">
        <f>IFERROR(VLOOKUP(CB225,'Paid Invoices'!$F$6:$I$381,3,FALSE),"")</f>
        <v/>
      </c>
      <c r="CD225" s="59" t="str">
        <f>IFERROR(VLOOKUP(CB225,'Open Invoices'!$D$1:$E$3000,2,FALSE),"")</f>
        <v/>
      </c>
      <c r="CE225" s="52"/>
      <c r="CF225" s="52" t="s">
        <v>2115</v>
      </c>
      <c r="CG225" s="49" t="str">
        <f>IFERROR(IFERROR(VLOOKUP($E225,'Asset Group  All Assets'!$B$1:$C$500,2,FALSE),(VLOOKUP($E225,'Missing-WSU-POs'!$B$1:$D$500,3,FALSE))),"?")</f>
        <v>?</v>
      </c>
      <c r="CH225" s="31" t="str">
        <f t="shared" si="16"/>
        <v>P0774587</v>
      </c>
      <c r="CI225" s="31" t="str">
        <f t="shared" ref="CI225:CI267" si="20">IF(CG225=CH225,"","Wrong PO")</f>
        <v>Wrong PO</v>
      </c>
      <c r="CJ225" s="29" t="str">
        <f>IFERROR(IF(VLOOKUP($E225,'Org July 2016 '!$D$1:$Z$500,3,FALSE)=G225,"-","Wrong PO"),"new")</f>
        <v>Wrong PO</v>
      </c>
      <c r="CK225" s="32">
        <f>IF(CJ225="wrong PO",(VLOOKUP($E225,'Org July 2016 '!$D$1:$Z$500,3,FALSE)),"")</f>
        <v>0</v>
      </c>
      <c r="CL225" s="29" t="str">
        <f>IFERROR(IF(VLOOKUP($E225,'Org June 2016 '!$D$1:$Z$500,3,FALSE)=G225,"-","Wrong PO"),"new")</f>
        <v>Wrong PO</v>
      </c>
      <c r="CM225" s="32">
        <f>IF(CL225="wrong PO",(VLOOKUP($E225,'Org June 2016 '!$D$1:$Z$500,3,FALSE)),"")</f>
        <v>0</v>
      </c>
      <c r="CN225" s="29" t="str">
        <f>IFERROR(IF(VLOOKUP($E225,'May 2016'!D224:Z723,3,FALSE)=G225,"-","Wrong PO"),"new")</f>
        <v>new</v>
      </c>
      <c r="CO225" s="32" t="str">
        <f>IF(CN225="wrong PO",(VLOOKUP($E225,'May 2016'!D224:Z723,3,FALSE)),"")</f>
        <v/>
      </c>
      <c r="CP225" s="29" t="str">
        <f>IFERROR(IF(VLOOKUP($E225,'Apr 2016'!$D$1:$Z$500,3,FALSE)=G225,"-","Wrong PO"),"new")</f>
        <v>new</v>
      </c>
      <c r="CQ225" s="32" t="str">
        <f>IF(CP225="wrong PO",(VLOOKUP($E225,'Apr 2016'!$D$1:$Z$500,3,FALSE)),"")</f>
        <v/>
      </c>
      <c r="CR225" s="32" t="str">
        <f>IFERROR(IF(VLOOKUP($E225,'Mar 2016'!$D$1:$Z$500,3,FALSE)=G225,"-","Wrong PO"),"new")</f>
        <v>new</v>
      </c>
      <c r="CS225" s="32" t="str">
        <f>IF(CP225="wrong PO",(VLOOKUP($E225,'Mar 2016'!$D$1:$Z$500,3,FALSE)),"")</f>
        <v/>
      </c>
      <c r="CT225" s="32" t="str">
        <f>IFERROR(IF(VLOOKUP($E225,'Feb 2016'!$D$1:$Z$500,3,FALSE)=G225,"-","Wrong PO"),"new")</f>
        <v>new</v>
      </c>
      <c r="CU225" s="32" t="str">
        <f>IF(CP225="wrong PO",(VLOOKUP($E225,'Feb 2016'!$D$1:$Z$500,3,FALSE)),"")</f>
        <v/>
      </c>
      <c r="CV225" s="29" t="str">
        <f>IFERROR(IF(VLOOKUP($E225,'Jan 2016'!$D$1:$Z$500,3,FALSE)=G225,"-","Wrong PO"),"new")</f>
        <v>new</v>
      </c>
      <c r="CW225" s="32" t="str">
        <f>IF(CV225="wrong PO",(VLOOKUP($E225,'Jan 2016'!$D$1:$Z$500,3,FALSE)),"")</f>
        <v/>
      </c>
      <c r="CX225" s="29" t="str">
        <f>IFERROR(IF(VLOOKUP($E225,'Dec 2015'!$D$1:$Z$500,3,FALSE)=G225,"-","Wrong PO"),"new")</f>
        <v>new</v>
      </c>
      <c r="CY225" s="32" t="str">
        <f>IF(CX225="wrong PO",(VLOOKUP($E225,'Dec 2015'!$D$1:$Z$500,3,FALSE)),"")</f>
        <v/>
      </c>
      <c r="CZ225" s="29" t="str">
        <f>IFERROR(IF(VLOOKUP($E225,'Nov 2015'!$D$1:$Z$500,3,FALSE)=G225,"-","Wrong PO"),"new")</f>
        <v>new</v>
      </c>
      <c r="DA225" s="32" t="str">
        <f>IF(CZ225="wrong PO",(VLOOKUP($E225,'Nov 2015'!$D$1:$Z$500,3,FALSE)),"")</f>
        <v/>
      </c>
      <c r="DB225" s="29" t="str">
        <f>IFERROR(IF(VLOOKUP($E225,'Oct 2015'!$D$1:$Z$500,3,FALSE)=G225,"-","Wrong PO"),"new")</f>
        <v>new</v>
      </c>
      <c r="DC225" s="32" t="str">
        <f>IF(DB225="wrong PO",(VLOOKUP($E225,'Oct 2015'!$D$1:$Z$500,3,FALSE)),"")</f>
        <v/>
      </c>
      <c r="DD225" s="29" t="str">
        <f>IFERROR(IF(VLOOKUP($E225,'Sep 2015'!$D$1:$Z$500,3,FALSE)=G225,"-","Wrong PO"),"new")</f>
        <v>new</v>
      </c>
      <c r="DE225" s="32" t="str">
        <f>IF(DD225="wrong PO",(VLOOKUP($E225,'Sep 2015'!$D$1:$Z$500,3,FALSE)),"")</f>
        <v/>
      </c>
    </row>
    <row r="226" spans="1:109">
      <c r="A226" s="115">
        <v>225</v>
      </c>
      <c r="B226" s="2" t="s">
        <v>841</v>
      </c>
      <c r="C226" s="2" t="s">
        <v>510</v>
      </c>
      <c r="D226" s="2" t="s">
        <v>25</v>
      </c>
      <c r="E226" s="2" t="s">
        <v>26</v>
      </c>
      <c r="F226" s="2" t="s">
        <v>27</v>
      </c>
      <c r="G226" s="21" t="s">
        <v>1268</v>
      </c>
      <c r="H226" s="21" t="str">
        <f>IFERROR(VLOOKUP($E226,'Wayne Master'!$B$1:$C$315,2,FALSE),"not on master")</f>
        <v>P0774597</v>
      </c>
      <c r="I226" s="11" t="s">
        <v>2049</v>
      </c>
      <c r="J226" s="3">
        <v>42213</v>
      </c>
      <c r="K226" s="2" t="s">
        <v>28</v>
      </c>
      <c r="L226" s="2" t="s">
        <v>29</v>
      </c>
      <c r="M226" s="2" t="s">
        <v>30</v>
      </c>
      <c r="N226" s="2" t="s">
        <v>31</v>
      </c>
      <c r="O226" s="2" t="s">
        <v>382</v>
      </c>
      <c r="P226" s="4">
        <v>386176</v>
      </c>
      <c r="Q226" s="4">
        <v>397185</v>
      </c>
      <c r="R226" s="4">
        <v>11009</v>
      </c>
      <c r="S226" s="5">
        <v>186.05</v>
      </c>
      <c r="T226" s="4">
        <v>0</v>
      </c>
      <c r="U226" s="4">
        <v>0</v>
      </c>
      <c r="V226" s="4">
        <v>0</v>
      </c>
      <c r="W226" s="5">
        <v>0</v>
      </c>
      <c r="X226" s="5">
        <v>0</v>
      </c>
      <c r="Y226" s="14">
        <v>186.05</v>
      </c>
      <c r="Z226" s="14">
        <v>0</v>
      </c>
      <c r="AA226" s="14">
        <v>186.05</v>
      </c>
      <c r="AB226" s="4">
        <v>24580</v>
      </c>
      <c r="AC226" s="55"/>
      <c r="AD226" s="59">
        <f t="shared" si="17"/>
        <v>6712.14</v>
      </c>
      <c r="AE226" s="59">
        <f t="shared" si="18"/>
        <v>6712.4264999999996</v>
      </c>
      <c r="AF226" s="102">
        <f>IFERROR(IFERROR(VLOOKUP($G226,'FPO034'!$J$9:$Q$196,7,FALSE),(VLOOKUP($H226,'FPO034'!$J$9:$Q$196,7,FALSE))),"No PO")</f>
        <v>5100.84</v>
      </c>
      <c r="AG226" s="102">
        <f>IFERROR(IFERROR(VLOOKUP($G226,'FPO034'!$J$9:$Q$196,8,FALSE),(VLOOKUP($H226,'FPO034'!$J$9:$Q$196,8,FALSE))),"No PO")</f>
        <v>0</v>
      </c>
      <c r="AH226" s="102" t="str">
        <f t="shared" si="19"/>
        <v>No</v>
      </c>
      <c r="AI226" s="59">
        <f>IFERROR(VLOOKUP($E226,'Rev2 Aug 16'!$D$1:$Z$300,22,FALSE),"-")</f>
        <v>186.05</v>
      </c>
      <c r="AJ226" s="59" t="str">
        <f>IFERROR(VLOOKUP($E226,'Rev2 Aug 16'!$D$1:$Z$300,5,FALSE),"-")</f>
        <v>WAY2001H6BI</v>
      </c>
      <c r="AK226" s="59" t="str">
        <f>IFERROR(VLOOKUP(AJ226,'Paid Invoices'!$F$6:$I$381,3,FALSE),"")</f>
        <v/>
      </c>
      <c r="AL226" s="59" t="str">
        <f>IFERROR(VLOOKUP(AJ226,'Open Invoices'!$D$1:$E$3000,2,FALSE),"")</f>
        <v/>
      </c>
      <c r="AM226" s="59">
        <f>IFERROR(VLOOKUP($E226,'Rev2 July 16'!$D$1:$Z$300,22,FALSE),"-")</f>
        <v>183.62</v>
      </c>
      <c r="AN226" s="59" t="str">
        <f>IFERROR(VLOOKUP($E226,'Rev2 July 16'!$D$1:$Z$300,5,FALSE),"-")</f>
        <v>WAY2001G6BM</v>
      </c>
      <c r="AO226" s="59" t="str">
        <f>IFERROR(VLOOKUP(AN226,'Paid Invoices'!$F$6:$I$381,3,FALSE),"")</f>
        <v/>
      </c>
      <c r="AP226" s="59" t="str">
        <f>IFERROR(VLOOKUP(AN226,'Open Invoices'!$D$1:$E$3000,2,FALSE),"")</f>
        <v/>
      </c>
      <c r="AQ226" s="59">
        <f>IFERROR(VLOOKUP($E226,'Rev June 16'!$D$1:$Z$300,22,FALSE),"-")</f>
        <v>253.94</v>
      </c>
      <c r="AR226" s="59" t="str">
        <f>IFERROR(VLOOKUP($E226,'Rev June 16'!$D$1:$Z$300,4,FALSE),"-")</f>
        <v>WAY2001F6BK</v>
      </c>
      <c r="AS226" s="59" t="str">
        <f>IFERROR(VLOOKUP(AR226,'Paid Invoices'!$F$6:$I$381,3,FALSE),"")</f>
        <v/>
      </c>
      <c r="AT226" s="59" t="str">
        <f>IFERROR(VLOOKUP(AR226,'Open Invoices'!$D$1:$E$3000,2,FALSE),"")</f>
        <v/>
      </c>
      <c r="AU226" s="59">
        <f>IFERROR(VLOOKUP($E226,'May 2016'!$D$1:$Z$300,22,FALSE),"-")</f>
        <v>743.55</v>
      </c>
      <c r="AV226" s="59" t="str">
        <f>IFERROR(VLOOKUP($E226,'May 2016'!$D$1:$Z$300,4,FALSE),"-")</f>
        <v>WAY2001E6A</v>
      </c>
      <c r="AW226" s="59" t="str">
        <f>IFERROR(VLOOKUP(AV226,'Paid Invoices'!$F$6:$I$381,3,FALSE),"")</f>
        <v/>
      </c>
      <c r="AX226" s="59" t="str">
        <f>IFERROR(VLOOKUP(AV226,'Open Invoices'!$D$1:$E$3000,2,FALSE),"")</f>
        <v/>
      </c>
      <c r="AY226" s="59">
        <f>IFERROR(VLOOKUP($E226,'Apr 2016'!$D$1:$Z$300,22,FALSE),"-")</f>
        <v>664.25</v>
      </c>
      <c r="AZ226" s="59" t="str">
        <f>IFERROR(VLOOKUP($E226,'Apr 2016'!$D$1:$Z$300,4,FALSE),"-")</f>
        <v>WAY2001D6A</v>
      </c>
      <c r="BA226" s="59" t="str">
        <f>IFERROR(VLOOKUP(AZ226,'Paid Invoices'!$F$6:$I$381,3,FALSE),"")</f>
        <v/>
      </c>
      <c r="BB226" s="59" t="str">
        <f>IFERROR(VLOOKUP(AZ226,'Open Invoices'!$D$1:$E$3000,2,FALSE),"")</f>
        <v/>
      </c>
      <c r="BC226" s="59">
        <f>IFERROR(VLOOKUP($E226,'Mar 2016'!$D$1:$Z$300,22,FALSE),"-")</f>
        <v>737.16</v>
      </c>
      <c r="BD226" s="59" t="str">
        <f>IFERROR(VLOOKUP($E226,'Mar 2016'!$D$1:$Z$300,4,FALSE),"-")</f>
        <v>WAY2001C6A</v>
      </c>
      <c r="BE226" s="59" t="str">
        <f>IFERROR(VLOOKUP(BD226,'Paid Invoices'!$F$6:$I$381,3,FALSE),"")</f>
        <v/>
      </c>
      <c r="BF226" s="59" t="str">
        <f>IFERROR(VLOOKUP(BD226,'Open Invoices'!$D$1:$E$3000,2,FALSE),"")</f>
        <v/>
      </c>
      <c r="BG226" s="59">
        <f>IFERROR(VLOOKUP($E226,'Feb 2016'!$D$1:$Z$300,22,FALSE),"-")</f>
        <v>372.17</v>
      </c>
      <c r="BH226" s="59" t="str">
        <f>IFERROR(VLOOKUP($E226,'Feb 2016'!$D$1:$Z$300,4,FALSE),"-")</f>
        <v>WAY2001B6A</v>
      </c>
      <c r="BI226" s="59" t="str">
        <f>IFERROR(VLOOKUP(BH226,'Paid Invoices'!$F$6:$I$381,3,FALSE),"")</f>
        <v/>
      </c>
      <c r="BJ226" s="59" t="str">
        <f>IFERROR(VLOOKUP(BH226,'Open Invoices'!$D$1:$E$3000,2,FALSE),"")</f>
        <v/>
      </c>
      <c r="BK226" s="59">
        <f>IFERROR(VLOOKUP($E226,'Jan 2016'!$D$1:$Z$300,22,FALSE),"-")</f>
        <v>536.27</v>
      </c>
      <c r="BL226" s="59" t="str">
        <f>IFERROR(VLOOKUP($E226,'Jan 2016'!$D$1:$Z$300,4,FALSE),"-")</f>
        <v>WAY2001A6A</v>
      </c>
      <c r="BM226" s="59" t="str">
        <f>IFERROR(VLOOKUP(BL226,'Paid Invoices'!$F$6:$I$381,3,FALSE),"")</f>
        <v/>
      </c>
      <c r="BN226" s="59" t="str">
        <f>IFERROR(VLOOKUP(BL226,'Open Invoices'!$D$1:$E$3000,2,FALSE),"")</f>
        <v/>
      </c>
      <c r="BO226" s="59">
        <f>IFERROR(VLOOKUP($E226,'Dec 2015'!$D$1:$Z$300,22,FALSE),"-")</f>
        <v>719.47</v>
      </c>
      <c r="BP226" s="59" t="str">
        <f>IFERROR(VLOOKUP($E226,'Dec 2015'!$D$1:$Z$300,4,FALSE),"-")</f>
        <v>WAY2001L5A</v>
      </c>
      <c r="BQ226" s="59" t="str">
        <f>IFERROR(VLOOKUP(BP226,'Paid Invoices'!$F$6:$I$381,3,FALSE),"")</f>
        <v/>
      </c>
      <c r="BR226" s="59" t="str">
        <f>IFERROR(VLOOKUP(BP226,'Open Invoices'!$D$1:$E$3000,2,FALSE),"")</f>
        <v/>
      </c>
      <c r="BS226" s="59">
        <f>IFERROR(VLOOKUP($E226,'Nov 2015'!$D$1:$Z$300,22,FALSE),"-")</f>
        <v>789.01</v>
      </c>
      <c r="BT226" s="59" t="str">
        <f>IFERROR(VLOOKUP($E226,'Nov 2015'!$D$1:$Z$300,4,FALSE),"-")</f>
        <v>WAY2001K5A</v>
      </c>
      <c r="BU226" s="59" t="str">
        <f>IFERROR(VLOOKUP(BT226,'Paid Invoices'!$F$6:$I$381,3,FALSE),"")</f>
        <v/>
      </c>
      <c r="BV226" s="59" t="str">
        <f>IFERROR(VLOOKUP(BT226,'Open Invoices'!$D$1:$E$3000,2,FALSE),"")</f>
        <v/>
      </c>
      <c r="BW226" s="59">
        <f>IFERROR(VLOOKUP($E226,'Oct 2015'!$D$1:$Z$300,22,FALSE),"-")</f>
        <v>1368.26</v>
      </c>
      <c r="BX226" s="59" t="str">
        <f>IFERROR(VLOOKUP($E226,'Oct 2015'!$D$1:$Z$300,4,FALSE),"-")</f>
        <v>WAY2001J5A</v>
      </c>
      <c r="BY226" s="59" t="str">
        <f>IFERROR(VLOOKUP(BX226,'Paid Invoices'!$F$6:$I$381,3,FALSE),"")</f>
        <v/>
      </c>
      <c r="BZ226" s="59" t="str">
        <f>IFERROR(VLOOKUP(BX226,'Open Invoices'!$D$1:$E$3000,2,FALSE),"")</f>
        <v/>
      </c>
      <c r="CA226" s="59">
        <f>IFERROR(VLOOKUP($E226,'Sep 2015'!$D$1:$Z$300,22,FALSE),"-")</f>
        <v>158.38999999999999</v>
      </c>
      <c r="CB226" s="59" t="str">
        <f>IFERROR(VLOOKUP($E226,'Sep 2015'!$D$1:$Z$300,4,FALSE),"-")</f>
        <v>WAY2001I5A</v>
      </c>
      <c r="CC226" s="59" t="str">
        <f>IFERROR(VLOOKUP(CB226,'Paid Invoices'!$F$6:$I$381,3,FALSE),"")</f>
        <v/>
      </c>
      <c r="CD226" s="59" t="str">
        <f>IFERROR(VLOOKUP(CB226,'Open Invoices'!$D$1:$E$3000,2,FALSE),"")</f>
        <v/>
      </c>
      <c r="CE226" s="52"/>
      <c r="CF226" s="52" t="s">
        <v>2115</v>
      </c>
      <c r="CG226" s="49" t="str">
        <f>IFERROR(IFERROR(VLOOKUP($E226,'Asset Group  All Assets'!$B$1:$C$500,2,FALSE),(VLOOKUP($E226,'Missing-WSU-POs'!$B$1:$D$500,3,FALSE))),"?")</f>
        <v>P0774597</v>
      </c>
      <c r="CH226" s="31" t="str">
        <f t="shared" si="16"/>
        <v>P0774597</v>
      </c>
      <c r="CI226" s="31" t="str">
        <f t="shared" si="20"/>
        <v/>
      </c>
      <c r="CJ226" s="29" t="str">
        <f>IFERROR(IF(VLOOKUP($E226,'Org July 2016 '!$D$1:$Z$500,3,FALSE)=G226,"-","Wrong PO"),"new")</f>
        <v>Wrong PO</v>
      </c>
      <c r="CK226" s="32">
        <f>IF(CJ226="wrong PO",(VLOOKUP($E226,'Org July 2016 '!$D$1:$Z$500,3,FALSE)),"")</f>
        <v>0</v>
      </c>
      <c r="CL226" s="29" t="str">
        <f>IFERROR(IF(VLOOKUP($E226,'Org June 2016 '!$D$1:$Z$500,3,FALSE)=G226,"-","Wrong PO"),"new")</f>
        <v>Wrong PO</v>
      </c>
      <c r="CM226" s="32">
        <f>IF(CL226="wrong PO",(VLOOKUP($E226,'Org June 2016 '!$D$1:$Z$500,3,FALSE)),"")</f>
        <v>0</v>
      </c>
      <c r="CN226" s="29" t="str">
        <f>IFERROR(IF(VLOOKUP($E226,'May 2016'!D225:Z724,3,FALSE)=G226,"-","Wrong PO"),"new")</f>
        <v>new</v>
      </c>
      <c r="CO226" s="32" t="str">
        <f>IF(CN226="wrong PO",(VLOOKUP($E226,'May 2016'!D225:Z724,3,FALSE)),"")</f>
        <v/>
      </c>
      <c r="CP226" s="29" t="str">
        <f>IFERROR(IF(VLOOKUP($E226,'Apr 2016'!$D$1:$Z$500,3,FALSE)=G226,"-","Wrong PO"),"new")</f>
        <v>Wrong PO</v>
      </c>
      <c r="CQ226" s="32">
        <f>IF(CP226="wrong PO",(VLOOKUP($E226,'Apr 2016'!$D$1:$Z$500,3,FALSE)),"")</f>
        <v>0</v>
      </c>
      <c r="CR226" s="32" t="str">
        <f>IFERROR(IF(VLOOKUP($E226,'Mar 2016'!$D$1:$Z$500,3,FALSE)=G226,"-","Wrong PO"),"new")</f>
        <v>Wrong PO</v>
      </c>
      <c r="CS226" s="32">
        <f>IF(CP226="wrong PO",(VLOOKUP($E226,'Mar 2016'!$D$1:$Z$500,3,FALSE)),"")</f>
        <v>0</v>
      </c>
      <c r="CT226" s="32" t="str">
        <f>IFERROR(IF(VLOOKUP($E226,'Feb 2016'!$D$1:$Z$500,3,FALSE)=G226,"-","Wrong PO"),"new")</f>
        <v>Wrong PO</v>
      </c>
      <c r="CU226" s="32">
        <f>IF(CP226="wrong PO",(VLOOKUP($E226,'Feb 2016'!$D$1:$Z$500,3,FALSE)),"")</f>
        <v>0</v>
      </c>
      <c r="CV226" s="29" t="str">
        <f>IFERROR(IF(VLOOKUP($E226,'Jan 2016'!$D$1:$Z$500,3,FALSE)=G226,"-","Wrong PO"),"new")</f>
        <v>Wrong PO</v>
      </c>
      <c r="CW226" s="32">
        <f>IF(CV226="wrong PO",(VLOOKUP($E226,'Jan 2016'!$D$1:$Z$500,3,FALSE)),"")</f>
        <v>0</v>
      </c>
      <c r="CX226" s="29" t="str">
        <f>IFERROR(IF(VLOOKUP($E226,'Dec 2015'!$D$1:$Z$500,3,FALSE)=G226,"-","Wrong PO"),"new")</f>
        <v>Wrong PO</v>
      </c>
      <c r="CY226" s="32">
        <f>IF(CX226="wrong PO",(VLOOKUP($E226,'Dec 2015'!$D$1:$Z$500,3,FALSE)),"")</f>
        <v>0</v>
      </c>
      <c r="CZ226" s="29" t="str">
        <f>IFERROR(IF(VLOOKUP($E226,'Nov 2015'!$D$1:$Z$500,3,FALSE)=G226,"-","Wrong PO"),"new")</f>
        <v>Wrong PO</v>
      </c>
      <c r="DA226" s="32">
        <f>IF(CZ226="wrong PO",(VLOOKUP($E226,'Nov 2015'!$D$1:$Z$500,3,FALSE)),"")</f>
        <v>0</v>
      </c>
      <c r="DB226" s="29" t="str">
        <f>IFERROR(IF(VLOOKUP($E226,'Oct 2015'!$D$1:$Z$500,3,FALSE)=G226,"-","Wrong PO"),"new")</f>
        <v>Wrong PO</v>
      </c>
      <c r="DC226" s="32">
        <f>IF(DB226="wrong PO",(VLOOKUP($E226,'Oct 2015'!$D$1:$Z$500,3,FALSE)),"")</f>
        <v>0</v>
      </c>
      <c r="DD226" s="29" t="str">
        <f>IFERROR(IF(VLOOKUP($E226,'Sep 2015'!$D$1:$Z$500,3,FALSE)=G226,"-","Wrong PO"),"new")</f>
        <v>Wrong PO</v>
      </c>
      <c r="DE226" s="32">
        <f>IF(DD226="wrong PO",(VLOOKUP($E226,'Sep 2015'!$D$1:$Z$500,3,FALSE)),"")</f>
        <v>0</v>
      </c>
    </row>
    <row r="227" spans="1:109">
      <c r="A227" s="115">
        <v>226</v>
      </c>
      <c r="B227" s="2" t="s">
        <v>841</v>
      </c>
      <c r="C227" s="2" t="s">
        <v>510</v>
      </c>
      <c r="D227" s="2" t="s">
        <v>56</v>
      </c>
      <c r="E227" s="2" t="s">
        <v>66</v>
      </c>
      <c r="F227" s="2" t="s">
        <v>27</v>
      </c>
      <c r="G227" s="21" t="s">
        <v>1268</v>
      </c>
      <c r="H227" s="21" t="str">
        <f>IFERROR(VLOOKUP($E227,'Wayne Master'!$B$1:$C$315,2,FALSE),"not on master")</f>
        <v>P0774597</v>
      </c>
      <c r="I227" s="11" t="s">
        <v>2049</v>
      </c>
      <c r="J227" s="3">
        <v>42213</v>
      </c>
      <c r="K227" s="2" t="s">
        <v>28</v>
      </c>
      <c r="L227" s="2" t="s">
        <v>29</v>
      </c>
      <c r="M227" s="2" t="s">
        <v>30</v>
      </c>
      <c r="N227" s="2" t="s">
        <v>31</v>
      </c>
      <c r="O227" s="2" t="s">
        <v>32</v>
      </c>
      <c r="P227" s="4">
        <v>37023</v>
      </c>
      <c r="Q227" s="4">
        <v>37517</v>
      </c>
      <c r="R227" s="4">
        <v>494</v>
      </c>
      <c r="S227" s="5">
        <v>8.35</v>
      </c>
      <c r="T227" s="4">
        <v>0</v>
      </c>
      <c r="U227" s="4">
        <v>0</v>
      </c>
      <c r="V227" s="4">
        <v>0</v>
      </c>
      <c r="W227" s="5">
        <v>0</v>
      </c>
      <c r="X227" s="5">
        <v>0</v>
      </c>
      <c r="Y227" s="14">
        <v>8.35</v>
      </c>
      <c r="Z227" s="14">
        <v>0</v>
      </c>
      <c r="AA227" s="14">
        <v>8.35</v>
      </c>
      <c r="AB227" s="4">
        <v>24580</v>
      </c>
      <c r="AC227" s="55"/>
      <c r="AD227" s="59">
        <f t="shared" si="17"/>
        <v>633.96</v>
      </c>
      <c r="AE227" s="59">
        <f t="shared" si="18"/>
        <v>634.03729999999996</v>
      </c>
      <c r="AF227" s="102">
        <f>IFERROR(IFERROR(VLOOKUP($G227,'FPO034'!$J$9:$Q$196,7,FALSE),(VLOOKUP($H227,'FPO034'!$J$9:$Q$196,7,FALSE))),"No PO")</f>
        <v>5100.84</v>
      </c>
      <c r="AG227" s="102">
        <f>IFERROR(IFERROR(VLOOKUP($G227,'FPO034'!$J$9:$Q$196,8,FALSE),(VLOOKUP($H227,'FPO034'!$J$9:$Q$196,8,FALSE))),"No PO")</f>
        <v>0</v>
      </c>
      <c r="AH227" s="102" t="str">
        <f t="shared" si="19"/>
        <v>--</v>
      </c>
      <c r="AI227" s="59">
        <f>IFERROR(VLOOKUP($E227,'Rev2 Aug 16'!$D$1:$Z$300,22,FALSE),"-")</f>
        <v>8.35</v>
      </c>
      <c r="AJ227" s="59" t="str">
        <f>IFERROR(VLOOKUP($E227,'Rev2 Aug 16'!$D$1:$Z$300,5,FALSE),"-")</f>
        <v>WAY2001H6BJ</v>
      </c>
      <c r="AK227" s="59" t="str">
        <f>IFERROR(VLOOKUP(AJ227,'Paid Invoices'!$F$6:$I$381,3,FALSE),"")</f>
        <v/>
      </c>
      <c r="AL227" s="59" t="str">
        <f>IFERROR(VLOOKUP(AJ227,'Open Invoices'!$D$1:$E$3000,2,FALSE),"")</f>
        <v/>
      </c>
      <c r="AM227" s="59">
        <f>IFERROR(VLOOKUP($E227,'Rev2 July 16'!$D$1:$Z$300,22,FALSE),"-")</f>
        <v>4.7699999999999996</v>
      </c>
      <c r="AN227" s="59" t="str">
        <f>IFERROR(VLOOKUP($E227,'Rev2 July 16'!$D$1:$Z$300,5,FALSE),"-")</f>
        <v>WAY2001G6BM</v>
      </c>
      <c r="AO227" s="59" t="str">
        <f>IFERROR(VLOOKUP(AN227,'Paid Invoices'!$F$6:$I$381,3,FALSE),"")</f>
        <v/>
      </c>
      <c r="AP227" s="59" t="str">
        <f>IFERROR(VLOOKUP(AN227,'Open Invoices'!$D$1:$E$3000,2,FALSE),"")</f>
        <v/>
      </c>
      <c r="AQ227" s="59">
        <f>IFERROR(VLOOKUP($E227,'Rev June 16'!$D$1:$Z$300,22,FALSE),"-")</f>
        <v>12.84</v>
      </c>
      <c r="AR227" s="59" t="str">
        <f>IFERROR(VLOOKUP($E227,'Rev June 16'!$D$1:$Z$300,4,FALSE),"-")</f>
        <v>WAY2001F6BK</v>
      </c>
      <c r="AS227" s="59" t="str">
        <f>IFERROR(VLOOKUP(AR227,'Paid Invoices'!$F$6:$I$381,3,FALSE),"")</f>
        <v/>
      </c>
      <c r="AT227" s="59" t="str">
        <f>IFERROR(VLOOKUP(AR227,'Open Invoices'!$D$1:$E$3000,2,FALSE),"")</f>
        <v/>
      </c>
      <c r="AU227" s="59">
        <f>IFERROR(VLOOKUP($E227,'May 2016'!$D$1:$Z$300,22,FALSE),"-")</f>
        <v>19.420000000000002</v>
      </c>
      <c r="AV227" s="59" t="str">
        <f>IFERROR(VLOOKUP($E227,'May 2016'!$D$1:$Z$300,4,FALSE),"-")</f>
        <v>WAY2001E6A</v>
      </c>
      <c r="AW227" s="59" t="str">
        <f>IFERROR(VLOOKUP(AV227,'Paid Invoices'!$F$6:$I$381,3,FALSE),"")</f>
        <v/>
      </c>
      <c r="AX227" s="59" t="str">
        <f>IFERROR(VLOOKUP(AV227,'Open Invoices'!$D$1:$E$3000,2,FALSE),"")</f>
        <v/>
      </c>
      <c r="AY227" s="59">
        <f>IFERROR(VLOOKUP($E227,'Apr 2016'!$D$1:$Z$300,22,FALSE),"-")</f>
        <v>51.83</v>
      </c>
      <c r="AZ227" s="59" t="str">
        <f>IFERROR(VLOOKUP($E227,'Apr 2016'!$D$1:$Z$300,4,FALSE),"-")</f>
        <v>WAY2001D6A</v>
      </c>
      <c r="BA227" s="59" t="str">
        <f>IFERROR(VLOOKUP(AZ227,'Paid Invoices'!$F$6:$I$381,3,FALSE),"")</f>
        <v/>
      </c>
      <c r="BB227" s="59" t="str">
        <f>IFERROR(VLOOKUP(AZ227,'Open Invoices'!$D$1:$E$3000,2,FALSE),"")</f>
        <v/>
      </c>
      <c r="BC227" s="59">
        <f>IFERROR(VLOOKUP($E227,'Mar 2016'!$D$1:$Z$300,22,FALSE),"-")</f>
        <v>42.72</v>
      </c>
      <c r="BD227" s="59" t="str">
        <f>IFERROR(VLOOKUP($E227,'Mar 2016'!$D$1:$Z$300,4,FALSE),"-")</f>
        <v>WAY2001C6A</v>
      </c>
      <c r="BE227" s="59" t="str">
        <f>IFERROR(VLOOKUP(BD227,'Paid Invoices'!$F$6:$I$381,3,FALSE),"")</f>
        <v/>
      </c>
      <c r="BF227" s="59" t="str">
        <f>IFERROR(VLOOKUP(BD227,'Open Invoices'!$D$1:$E$3000,2,FALSE),"")</f>
        <v/>
      </c>
      <c r="BG227" s="59">
        <f>IFERROR(VLOOKUP($E227,'Feb 2016'!$D$1:$Z$300,22,FALSE),"-")</f>
        <v>281.22000000000003</v>
      </c>
      <c r="BH227" s="59" t="str">
        <f>IFERROR(VLOOKUP($E227,'Feb 2016'!$D$1:$Z$300,4,FALSE),"-")</f>
        <v>WAY2001B6A</v>
      </c>
      <c r="BI227" s="59" t="str">
        <f>IFERROR(VLOOKUP(BH227,'Paid Invoices'!$F$6:$I$381,3,FALSE),"")</f>
        <v/>
      </c>
      <c r="BJ227" s="59" t="str">
        <f>IFERROR(VLOOKUP(BH227,'Open Invoices'!$D$1:$E$3000,2,FALSE),"")</f>
        <v/>
      </c>
      <c r="BK227" s="59">
        <f>IFERROR(VLOOKUP($E227,'Jan 2016'!$D$1:$Z$300,22,FALSE),"-")</f>
        <v>21.43</v>
      </c>
      <c r="BL227" s="59" t="str">
        <f>IFERROR(VLOOKUP($E227,'Jan 2016'!$D$1:$Z$300,4,FALSE),"-")</f>
        <v>WAY2001A6A</v>
      </c>
      <c r="BM227" s="59" t="str">
        <f>IFERROR(VLOOKUP(BL227,'Paid Invoices'!$F$6:$I$381,3,FALSE),"")</f>
        <v/>
      </c>
      <c r="BN227" s="59" t="str">
        <f>IFERROR(VLOOKUP(BL227,'Open Invoices'!$D$1:$E$3000,2,FALSE),"")</f>
        <v/>
      </c>
      <c r="BO227" s="59">
        <f>IFERROR(VLOOKUP($E227,'Dec 2015'!$D$1:$Z$300,22,FALSE),"-")</f>
        <v>31.3</v>
      </c>
      <c r="BP227" s="59" t="str">
        <f>IFERROR(VLOOKUP($E227,'Dec 2015'!$D$1:$Z$300,4,FALSE),"-")</f>
        <v>WAY2001L5A</v>
      </c>
      <c r="BQ227" s="59" t="str">
        <f>IFERROR(VLOOKUP(BP227,'Paid Invoices'!$F$6:$I$381,3,FALSE),"")</f>
        <v/>
      </c>
      <c r="BR227" s="59" t="str">
        <f>IFERROR(VLOOKUP(BP227,'Open Invoices'!$D$1:$E$3000,2,FALSE),"")</f>
        <v/>
      </c>
      <c r="BS227" s="59">
        <f>IFERROR(VLOOKUP($E227,'Nov 2015'!$D$1:$Z$300,22,FALSE),"-")</f>
        <v>48.49</v>
      </c>
      <c r="BT227" s="59" t="str">
        <f>IFERROR(VLOOKUP($E227,'Nov 2015'!$D$1:$Z$300,4,FALSE),"-")</f>
        <v>WAY2001K5A</v>
      </c>
      <c r="BU227" s="59" t="str">
        <f>IFERROR(VLOOKUP(BT227,'Paid Invoices'!$F$6:$I$381,3,FALSE),"")</f>
        <v/>
      </c>
      <c r="BV227" s="59" t="str">
        <f>IFERROR(VLOOKUP(BT227,'Open Invoices'!$D$1:$E$3000,2,FALSE),"")</f>
        <v/>
      </c>
      <c r="BW227" s="59">
        <f>IFERROR(VLOOKUP($E227,'Oct 2015'!$D$1:$Z$300,22,FALSE),"-")</f>
        <v>111.56</v>
      </c>
      <c r="BX227" s="59" t="str">
        <f>IFERROR(VLOOKUP($E227,'Oct 2015'!$D$1:$Z$300,4,FALSE),"-")</f>
        <v>WAY2001J5A</v>
      </c>
      <c r="BY227" s="59" t="str">
        <f>IFERROR(VLOOKUP(BX227,'Paid Invoices'!$F$6:$I$381,3,FALSE),"")</f>
        <v/>
      </c>
      <c r="BZ227" s="59" t="str">
        <f>IFERROR(VLOOKUP(BX227,'Open Invoices'!$D$1:$E$3000,2,FALSE),"")</f>
        <v/>
      </c>
      <c r="CA227" s="59">
        <f>IFERROR(VLOOKUP($E227,'Sep 2015'!$D$1:$Z$300,22,FALSE),"-")</f>
        <v>0.03</v>
      </c>
      <c r="CB227" s="59" t="str">
        <f>IFERROR(VLOOKUP($E227,'Sep 2015'!$D$1:$Z$300,4,FALSE),"-")</f>
        <v>WAY2001I5A</v>
      </c>
      <c r="CC227" s="59" t="str">
        <f>IFERROR(VLOOKUP(CB227,'Paid Invoices'!$F$6:$I$381,3,FALSE),"")</f>
        <v/>
      </c>
      <c r="CD227" s="59" t="str">
        <f>IFERROR(VLOOKUP(CB227,'Open Invoices'!$D$1:$E$3000,2,FALSE),"")</f>
        <v/>
      </c>
      <c r="CE227" s="52"/>
      <c r="CF227" s="52" t="s">
        <v>2115</v>
      </c>
      <c r="CG227" s="49" t="str">
        <f>IFERROR(IFERROR(VLOOKUP($E227,'Asset Group  All Assets'!$B$1:$C$500,2,FALSE),(VLOOKUP($E227,'Missing-WSU-POs'!$B$1:$D$500,3,FALSE))),"?")</f>
        <v>P0774597</v>
      </c>
      <c r="CH227" s="31" t="str">
        <f t="shared" si="16"/>
        <v>P0774597</v>
      </c>
      <c r="CI227" s="31" t="str">
        <f t="shared" si="20"/>
        <v/>
      </c>
      <c r="CJ227" s="29" t="str">
        <f>IFERROR(IF(VLOOKUP($E227,'Org July 2016 '!$D$1:$Z$500,3,FALSE)=G227,"-","Wrong PO"),"new")</f>
        <v>Wrong PO</v>
      </c>
      <c r="CK227" s="32">
        <f>IF(CJ227="wrong PO",(VLOOKUP($E227,'Org July 2016 '!$D$1:$Z$500,3,FALSE)),"")</f>
        <v>0</v>
      </c>
      <c r="CL227" s="29" t="str">
        <f>IFERROR(IF(VLOOKUP($E227,'Org June 2016 '!$D$1:$Z$500,3,FALSE)=G227,"-","Wrong PO"),"new")</f>
        <v>Wrong PO</v>
      </c>
      <c r="CM227" s="32">
        <f>IF(CL227="wrong PO",(VLOOKUP($E227,'Org June 2016 '!$D$1:$Z$500,3,FALSE)),"")</f>
        <v>0</v>
      </c>
      <c r="CN227" s="29" t="str">
        <f>IFERROR(IF(VLOOKUP($E227,'May 2016'!D226:Z725,3,FALSE)=G227,"-","Wrong PO"),"new")</f>
        <v>new</v>
      </c>
      <c r="CO227" s="32" t="str">
        <f>IF(CN227="wrong PO",(VLOOKUP($E227,'May 2016'!D226:Z725,3,FALSE)),"")</f>
        <v/>
      </c>
      <c r="CP227" s="29" t="str">
        <f>IFERROR(IF(VLOOKUP($E227,'Apr 2016'!$D$1:$Z$500,3,FALSE)=G227,"-","Wrong PO"),"new")</f>
        <v>Wrong PO</v>
      </c>
      <c r="CQ227" s="32">
        <f>IF(CP227="wrong PO",(VLOOKUP($E227,'Apr 2016'!$D$1:$Z$500,3,FALSE)),"")</f>
        <v>0</v>
      </c>
      <c r="CR227" s="32" t="str">
        <f>IFERROR(IF(VLOOKUP($E227,'Mar 2016'!$D$1:$Z$500,3,FALSE)=G227,"-","Wrong PO"),"new")</f>
        <v>Wrong PO</v>
      </c>
      <c r="CS227" s="32">
        <f>IF(CP227="wrong PO",(VLOOKUP($E227,'Mar 2016'!$D$1:$Z$500,3,FALSE)),"")</f>
        <v>0</v>
      </c>
      <c r="CT227" s="32" t="str">
        <f>IFERROR(IF(VLOOKUP($E227,'Feb 2016'!$D$1:$Z$500,3,FALSE)=G227,"-","Wrong PO"),"new")</f>
        <v>Wrong PO</v>
      </c>
      <c r="CU227" s="32">
        <f>IF(CP227="wrong PO",(VLOOKUP($E227,'Feb 2016'!$D$1:$Z$500,3,FALSE)),"")</f>
        <v>0</v>
      </c>
      <c r="CV227" s="29" t="str">
        <f>IFERROR(IF(VLOOKUP($E227,'Jan 2016'!$D$1:$Z$500,3,FALSE)=G227,"-","Wrong PO"),"new")</f>
        <v>Wrong PO</v>
      </c>
      <c r="CW227" s="32">
        <f>IF(CV227="wrong PO",(VLOOKUP($E227,'Jan 2016'!$D$1:$Z$500,3,FALSE)),"")</f>
        <v>0</v>
      </c>
      <c r="CX227" s="29" t="str">
        <f>IFERROR(IF(VLOOKUP($E227,'Dec 2015'!$D$1:$Z$500,3,FALSE)=G227,"-","Wrong PO"),"new")</f>
        <v>Wrong PO</v>
      </c>
      <c r="CY227" s="32">
        <f>IF(CX227="wrong PO",(VLOOKUP($E227,'Dec 2015'!$D$1:$Z$500,3,FALSE)),"")</f>
        <v>0</v>
      </c>
      <c r="CZ227" s="29" t="str">
        <f>IFERROR(IF(VLOOKUP($E227,'Nov 2015'!$D$1:$Z$500,3,FALSE)=G227,"-","Wrong PO"),"new")</f>
        <v>Wrong PO</v>
      </c>
      <c r="DA227" s="32">
        <f>IF(CZ227="wrong PO",(VLOOKUP($E227,'Nov 2015'!$D$1:$Z$500,3,FALSE)),"")</f>
        <v>0</v>
      </c>
      <c r="DB227" s="29" t="str">
        <f>IFERROR(IF(VLOOKUP($E227,'Oct 2015'!$D$1:$Z$500,3,FALSE)=G227,"-","Wrong PO"),"new")</f>
        <v>Wrong PO</v>
      </c>
      <c r="DC227" s="32">
        <f>IF(DB227="wrong PO",(VLOOKUP($E227,'Oct 2015'!$D$1:$Z$500,3,FALSE)),"")</f>
        <v>0</v>
      </c>
      <c r="DD227" s="29" t="str">
        <f>IFERROR(IF(VLOOKUP($E227,'Sep 2015'!$D$1:$Z$500,3,FALSE)=G227,"-","Wrong PO"),"new")</f>
        <v>Wrong PO</v>
      </c>
      <c r="DE227" s="32">
        <f>IF(DD227="wrong PO",(VLOOKUP($E227,'Sep 2015'!$D$1:$Z$500,3,FALSE)),"")</f>
        <v>0</v>
      </c>
    </row>
    <row r="228" spans="1:109">
      <c r="A228" s="115">
        <v>227</v>
      </c>
      <c r="B228" s="2" t="s">
        <v>841</v>
      </c>
      <c r="C228" s="2" t="s">
        <v>510</v>
      </c>
      <c r="D228" s="2" t="s">
        <v>56</v>
      </c>
      <c r="E228" s="2" t="s">
        <v>220</v>
      </c>
      <c r="F228" s="2" t="s">
        <v>610</v>
      </c>
      <c r="G228" s="21" t="s">
        <v>1040</v>
      </c>
      <c r="H228" s="21" t="str">
        <f>IFERROR(VLOOKUP($E228,'Wayne Master'!$B$1:$C$315,2,FALSE),"not on master")</f>
        <v>P0776506</v>
      </c>
      <c r="I228" s="11" t="s">
        <v>2048</v>
      </c>
      <c r="J228" s="3">
        <v>42450</v>
      </c>
      <c r="K228" s="2" t="s">
        <v>39</v>
      </c>
      <c r="L228" s="2" t="s">
        <v>612</v>
      </c>
      <c r="M228" s="2" t="s">
        <v>30</v>
      </c>
      <c r="N228" s="2" t="s">
        <v>31</v>
      </c>
      <c r="O228" s="2" t="s">
        <v>32</v>
      </c>
      <c r="P228" s="4">
        <v>7460</v>
      </c>
      <c r="Q228" s="4">
        <v>10153</v>
      </c>
      <c r="R228" s="4">
        <v>2693</v>
      </c>
      <c r="S228" s="5">
        <v>45.51</v>
      </c>
      <c r="T228" s="4">
        <v>0</v>
      </c>
      <c r="U228" s="4">
        <v>0</v>
      </c>
      <c r="V228" s="4">
        <v>0</v>
      </c>
      <c r="W228" s="5">
        <v>0</v>
      </c>
      <c r="X228" s="5">
        <v>0</v>
      </c>
      <c r="Y228" s="14">
        <v>45.51</v>
      </c>
      <c r="Z228" s="14">
        <v>0</v>
      </c>
      <c r="AA228" s="14">
        <v>45.51</v>
      </c>
      <c r="AB228" s="4">
        <v>24580</v>
      </c>
      <c r="AC228" s="55"/>
      <c r="AD228" s="59">
        <f t="shared" si="17"/>
        <v>171.40000000000003</v>
      </c>
      <c r="AE228" s="59">
        <f t="shared" si="18"/>
        <v>171.58569999999997</v>
      </c>
      <c r="AF228" s="102">
        <f>IFERROR(IFERROR(VLOOKUP($G228,'FPO034'!$J$9:$Q$196,7,FALSE),(VLOOKUP($H228,'FPO034'!$J$9:$Q$196,7,FALSE))),"No PO")</f>
        <v>482.28</v>
      </c>
      <c r="AG228" s="102">
        <f>IFERROR(IFERROR(VLOOKUP($G228,'FPO034'!$J$9:$Q$196,8,FALSE),(VLOOKUP($H228,'FPO034'!$J$9:$Q$196,8,FALSE))),"No PO")</f>
        <v>0</v>
      </c>
      <c r="AH228" s="102" t="str">
        <f t="shared" si="19"/>
        <v>--</v>
      </c>
      <c r="AI228" s="59">
        <f>IFERROR(VLOOKUP($E228,'Rev2 Aug 16'!$D$1:$Z$300,22,FALSE),"-")</f>
        <v>45.51</v>
      </c>
      <c r="AJ228" s="59" t="str">
        <f>IFERROR(VLOOKUP($E228,'Rev2 Aug 16'!$D$1:$Z$300,5,FALSE),"-")</f>
        <v>WAY2001H6BL</v>
      </c>
      <c r="AK228" s="59" t="str">
        <f>IFERROR(VLOOKUP(AJ228,'Paid Invoices'!$F$6:$I$381,3,FALSE),"")</f>
        <v/>
      </c>
      <c r="AL228" s="59" t="str">
        <f>IFERROR(VLOOKUP(AJ228,'Open Invoices'!$D$1:$E$3000,2,FALSE),"")</f>
        <v/>
      </c>
      <c r="AM228" s="59">
        <f>IFERROR(VLOOKUP($E228,'Rev2 July 16'!$D$1:$Z$300,22,FALSE),"-")</f>
        <v>41.74</v>
      </c>
      <c r="AN228" s="59" t="str">
        <f>IFERROR(VLOOKUP($E228,'Rev2 July 16'!$D$1:$Z$300,5,FALSE),"-")</f>
        <v>WAY2001G6BO</v>
      </c>
      <c r="AO228" s="59" t="str">
        <f>IFERROR(VLOOKUP(AN228,'Paid Invoices'!$F$6:$I$381,3,FALSE),"")</f>
        <v/>
      </c>
      <c r="AP228" s="59" t="str">
        <f>IFERROR(VLOOKUP(AN228,'Open Invoices'!$D$1:$E$3000,2,FALSE),"")</f>
        <v/>
      </c>
      <c r="AQ228" s="59">
        <f>IFERROR(VLOOKUP($E228,'Rev June 16'!$D$1:$Z$300,22,FALSE),"-")</f>
        <v>43.86</v>
      </c>
      <c r="AR228" s="59" t="str">
        <f>IFERROR(VLOOKUP($E228,'Rev June 16'!$D$1:$Z$300,4,FALSE),"-")</f>
        <v>WAY2001F6BL</v>
      </c>
      <c r="AS228" s="59" t="str">
        <f>IFERROR(VLOOKUP(AR228,'Paid Invoices'!$F$6:$I$381,3,FALSE),"")</f>
        <v/>
      </c>
      <c r="AT228" s="59" t="str">
        <f>IFERROR(VLOOKUP(AR228,'Open Invoices'!$D$1:$E$3000,2,FALSE),"")</f>
        <v/>
      </c>
      <c r="AU228" s="59">
        <f>IFERROR(VLOOKUP($E228,'May 2016'!$D$1:$Z$300,22,FALSE),"-")</f>
        <v>22.21</v>
      </c>
      <c r="AV228" s="59" t="str">
        <f>IFERROR(VLOOKUP($E228,'May 2016'!$D$1:$Z$300,4,FALSE),"-")</f>
        <v>WAY2001E6A</v>
      </c>
      <c r="AW228" s="59" t="str">
        <f>IFERROR(VLOOKUP(AV228,'Paid Invoices'!$F$6:$I$381,3,FALSE),"")</f>
        <v/>
      </c>
      <c r="AX228" s="59" t="str">
        <f>IFERROR(VLOOKUP(AV228,'Open Invoices'!$D$1:$E$3000,2,FALSE),"")</f>
        <v/>
      </c>
      <c r="AY228" s="59">
        <f>IFERROR(VLOOKUP($E228,'Apr 2016'!$D$1:$Z$300,22,FALSE),"-")</f>
        <v>18.079999999999998</v>
      </c>
      <c r="AZ228" s="59" t="str">
        <f>IFERROR(VLOOKUP($E228,'Apr 2016'!$D$1:$Z$300,4,FALSE),"-")</f>
        <v>WAY2001D6A</v>
      </c>
      <c r="BA228" s="59" t="str">
        <f>IFERROR(VLOOKUP(AZ228,'Paid Invoices'!$F$6:$I$381,3,FALSE),"")</f>
        <v/>
      </c>
      <c r="BB228" s="59" t="str">
        <f>IFERROR(VLOOKUP(AZ228,'Open Invoices'!$D$1:$E$3000,2,FALSE),"")</f>
        <v/>
      </c>
      <c r="BC228" s="59">
        <f>IFERROR(VLOOKUP($E228,'Mar 2016'!$D$1:$Z$300,22,FALSE),"-")</f>
        <v>0</v>
      </c>
      <c r="BD228" s="59" t="str">
        <f>IFERROR(VLOOKUP($E228,'Mar 2016'!$D$1:$Z$300,4,FALSE),"-")</f>
        <v>WAY2001C6A</v>
      </c>
      <c r="BE228" s="59" t="str">
        <f>IFERROR(VLOOKUP(BD228,'Paid Invoices'!$F$6:$I$381,3,FALSE),"")</f>
        <v/>
      </c>
      <c r="BF228" s="59" t="str">
        <f>IFERROR(VLOOKUP(BD228,'Open Invoices'!$D$1:$E$3000,2,FALSE),"")</f>
        <v/>
      </c>
      <c r="BG228" s="59" t="str">
        <f>IFERROR(VLOOKUP($E228,'Feb 2016'!$D$1:$Z$300,22,FALSE),"-")</f>
        <v>-</v>
      </c>
      <c r="BH228" s="59" t="str">
        <f>IFERROR(VLOOKUP($E228,'Feb 2016'!$D$1:$Z$300,4,FALSE),"-")</f>
        <v>-</v>
      </c>
      <c r="BI228" s="59" t="str">
        <f>IFERROR(VLOOKUP(BH228,'Paid Invoices'!$F$6:$I$381,3,FALSE),"")</f>
        <v/>
      </c>
      <c r="BJ228" s="59" t="str">
        <f>IFERROR(VLOOKUP(BH228,'Open Invoices'!$D$1:$E$3000,2,FALSE),"")</f>
        <v/>
      </c>
      <c r="BK228" s="59" t="str">
        <f>IFERROR(VLOOKUP($E228,'Jan 2016'!$D$1:$Z$300,22,FALSE),"-")</f>
        <v>-</v>
      </c>
      <c r="BL228" s="59" t="str">
        <f>IFERROR(VLOOKUP($E228,'Jan 2016'!$D$1:$Z$300,4,FALSE),"-")</f>
        <v>-</v>
      </c>
      <c r="BM228" s="59" t="str">
        <f>IFERROR(VLOOKUP(BL228,'Paid Invoices'!$F$6:$I$381,3,FALSE),"")</f>
        <v/>
      </c>
      <c r="BN228" s="59" t="str">
        <f>IFERROR(VLOOKUP(BL228,'Open Invoices'!$D$1:$E$3000,2,FALSE),"")</f>
        <v/>
      </c>
      <c r="BO228" s="59" t="str">
        <f>IFERROR(VLOOKUP($E228,'Dec 2015'!$D$1:$Z$300,22,FALSE),"-")</f>
        <v>-</v>
      </c>
      <c r="BP228" s="59" t="str">
        <f>IFERROR(VLOOKUP($E228,'Dec 2015'!$D$1:$Z$300,4,FALSE),"-")</f>
        <v>-</v>
      </c>
      <c r="BQ228" s="59" t="str">
        <f>IFERROR(VLOOKUP(BP228,'Paid Invoices'!$F$6:$I$381,3,FALSE),"")</f>
        <v/>
      </c>
      <c r="BR228" s="59" t="str">
        <f>IFERROR(VLOOKUP(BP228,'Open Invoices'!$D$1:$E$3000,2,FALSE),"")</f>
        <v/>
      </c>
      <c r="BS228" s="59" t="str">
        <f>IFERROR(VLOOKUP($E228,'Nov 2015'!$D$1:$Z$300,22,FALSE),"-")</f>
        <v>-</v>
      </c>
      <c r="BT228" s="59" t="str">
        <f>IFERROR(VLOOKUP($E228,'Nov 2015'!$D$1:$Z$300,4,FALSE),"-")</f>
        <v>-</v>
      </c>
      <c r="BU228" s="59" t="str">
        <f>IFERROR(VLOOKUP(BT228,'Paid Invoices'!$F$6:$I$381,3,FALSE),"")</f>
        <v/>
      </c>
      <c r="BV228" s="59" t="str">
        <f>IFERROR(VLOOKUP(BT228,'Open Invoices'!$D$1:$E$3000,2,FALSE),"")</f>
        <v/>
      </c>
      <c r="BW228" s="59" t="str">
        <f>IFERROR(VLOOKUP($E228,'Oct 2015'!$D$1:$Z$300,22,FALSE),"-")</f>
        <v>-</v>
      </c>
      <c r="BX228" s="59" t="str">
        <f>IFERROR(VLOOKUP($E228,'Oct 2015'!$D$1:$Z$300,4,FALSE),"-")</f>
        <v>-</v>
      </c>
      <c r="BY228" s="59" t="str">
        <f>IFERROR(VLOOKUP(BX228,'Paid Invoices'!$F$6:$I$381,3,FALSE),"")</f>
        <v/>
      </c>
      <c r="BZ228" s="59" t="str">
        <f>IFERROR(VLOOKUP(BX228,'Open Invoices'!$D$1:$E$3000,2,FALSE),"")</f>
        <v/>
      </c>
      <c r="CA228" s="59" t="str">
        <f>IFERROR(VLOOKUP($E228,'Sep 2015'!$D$1:$Z$300,22,FALSE),"-")</f>
        <v>-</v>
      </c>
      <c r="CB228" s="59" t="str">
        <f>IFERROR(VLOOKUP($E228,'Sep 2015'!$D$1:$Z$300,4,FALSE),"-")</f>
        <v>-</v>
      </c>
      <c r="CC228" s="59" t="str">
        <f>IFERROR(VLOOKUP(CB228,'Paid Invoices'!$F$6:$I$381,3,FALSE),"")</f>
        <v/>
      </c>
      <c r="CD228" s="59" t="str">
        <f>IFERROR(VLOOKUP(CB228,'Open Invoices'!$D$1:$E$3000,2,FALSE),"")</f>
        <v/>
      </c>
      <c r="CE228" s="52"/>
      <c r="CF228" s="52" t="s">
        <v>2115</v>
      </c>
      <c r="CG228" s="49" t="str">
        <f>IFERROR(IFERROR(VLOOKUP($E228,'Asset Group  All Assets'!$B$1:$C$500,2,FALSE),(VLOOKUP($E228,'Missing-WSU-POs'!$B$1:$D$500,3,FALSE))),"?")</f>
        <v>P0776506</v>
      </c>
      <c r="CH228" s="31" t="str">
        <f t="shared" si="16"/>
        <v>P0776506</v>
      </c>
      <c r="CI228" s="31" t="str">
        <f t="shared" si="20"/>
        <v/>
      </c>
      <c r="CJ228" s="29" t="str">
        <f>IFERROR(IF(VLOOKUP($E228,'Org July 2016 '!$D$1:$Z$500,3,FALSE)=G228,"-","Wrong PO"),"new")</f>
        <v>Wrong PO</v>
      </c>
      <c r="CK228" s="32">
        <f>IF(CJ228="wrong PO",(VLOOKUP($E228,'Org July 2016 '!$D$1:$Z$500,3,FALSE)),"")</f>
        <v>0</v>
      </c>
      <c r="CL228" s="29" t="str">
        <f>IFERROR(IF(VLOOKUP($E228,'Org June 2016 '!$D$1:$Z$500,3,FALSE)=G228,"-","Wrong PO"),"new")</f>
        <v>Wrong PO</v>
      </c>
      <c r="CM228" s="32">
        <f>IF(CL228="wrong PO",(VLOOKUP($E228,'Org June 2016 '!$D$1:$Z$500,3,FALSE)),"")</f>
        <v>0</v>
      </c>
      <c r="CN228" s="29" t="str">
        <f>IFERROR(IF(VLOOKUP($E228,'May 2016'!D227:Z726,3,FALSE)=G228,"-","Wrong PO"),"new")</f>
        <v>new</v>
      </c>
      <c r="CO228" s="32" t="str">
        <f>IF(CN228="wrong PO",(VLOOKUP($E228,'May 2016'!D227:Z726,3,FALSE)),"")</f>
        <v/>
      </c>
      <c r="CP228" s="29" t="str">
        <f>IFERROR(IF(VLOOKUP($E228,'Apr 2016'!$D$1:$Z$500,3,FALSE)=G228,"-","Wrong PO"),"new")</f>
        <v>Wrong PO</v>
      </c>
      <c r="CQ228" s="32">
        <f>IF(CP228="wrong PO",(VLOOKUP($E228,'Apr 2016'!$D$1:$Z$500,3,FALSE)),"")</f>
        <v>0</v>
      </c>
      <c r="CR228" s="32" t="str">
        <f>IFERROR(IF(VLOOKUP($E228,'Mar 2016'!$D$1:$Z$500,3,FALSE)=G228,"-","Wrong PO"),"new")</f>
        <v>Wrong PO</v>
      </c>
      <c r="CS228" s="32">
        <f>IF(CP228="wrong PO",(VLOOKUP($E228,'Mar 2016'!$D$1:$Z$500,3,FALSE)),"")</f>
        <v>0</v>
      </c>
      <c r="CT228" s="32" t="str">
        <f>IFERROR(IF(VLOOKUP($E228,'Feb 2016'!$D$1:$Z$500,3,FALSE)=G228,"-","Wrong PO"),"new")</f>
        <v>new</v>
      </c>
      <c r="CU228" s="32" t="e">
        <f>IF(CP228="wrong PO",(VLOOKUP($E228,'Feb 2016'!$D$1:$Z$500,3,FALSE)),"")</f>
        <v>#N/A</v>
      </c>
      <c r="CV228" s="29" t="str">
        <f>IFERROR(IF(VLOOKUP($E228,'Jan 2016'!$D$1:$Z$500,3,FALSE)=G228,"-","Wrong PO"),"new")</f>
        <v>new</v>
      </c>
      <c r="CW228" s="32" t="str">
        <f>IF(CV228="wrong PO",(VLOOKUP($E228,'Jan 2016'!$D$1:$Z$500,3,FALSE)),"")</f>
        <v/>
      </c>
      <c r="CX228" s="29" t="str">
        <f>IFERROR(IF(VLOOKUP($E228,'Dec 2015'!$D$1:$Z$500,3,FALSE)=G228,"-","Wrong PO"),"new")</f>
        <v>new</v>
      </c>
      <c r="CY228" s="32" t="str">
        <f>IF(CX228="wrong PO",(VLOOKUP($E228,'Dec 2015'!$D$1:$Z$500,3,FALSE)),"")</f>
        <v/>
      </c>
      <c r="CZ228" s="29" t="str">
        <f>IFERROR(IF(VLOOKUP($E228,'Nov 2015'!$D$1:$Z$500,3,FALSE)=G228,"-","Wrong PO"),"new")</f>
        <v>new</v>
      </c>
      <c r="DA228" s="32" t="str">
        <f>IF(CZ228="wrong PO",(VLOOKUP($E228,'Nov 2015'!$D$1:$Z$500,3,FALSE)),"")</f>
        <v/>
      </c>
      <c r="DB228" s="29" t="str">
        <f>IFERROR(IF(VLOOKUP($E228,'Oct 2015'!$D$1:$Z$500,3,FALSE)=G228,"-","Wrong PO"),"new")</f>
        <v>new</v>
      </c>
      <c r="DC228" s="32" t="str">
        <f>IF(DB228="wrong PO",(VLOOKUP($E228,'Oct 2015'!$D$1:$Z$500,3,FALSE)),"")</f>
        <v/>
      </c>
      <c r="DD228" s="29" t="str">
        <f>IFERROR(IF(VLOOKUP($E228,'Sep 2015'!$D$1:$Z$500,3,FALSE)=G228,"-","Wrong PO"),"new")</f>
        <v>new</v>
      </c>
      <c r="DE228" s="32" t="str">
        <f>IF(DD228="wrong PO",(VLOOKUP($E228,'Sep 2015'!$D$1:$Z$500,3,FALSE)),"")</f>
        <v/>
      </c>
    </row>
    <row r="229" spans="1:109">
      <c r="A229" s="115">
        <v>228</v>
      </c>
      <c r="B229" s="2" t="s">
        <v>841</v>
      </c>
      <c r="C229" s="2" t="s">
        <v>510</v>
      </c>
      <c r="D229" s="2" t="s">
        <v>754</v>
      </c>
      <c r="E229" s="2" t="s">
        <v>281</v>
      </c>
      <c r="F229" s="2" t="s">
        <v>755</v>
      </c>
      <c r="G229" s="21" t="s">
        <v>1197</v>
      </c>
      <c r="H229" s="21" t="str">
        <f>IFERROR(VLOOKUP($E229,'Wayne Master'!$B$1:$C$315,2,FALSE),"not on master")</f>
        <v>P0777782</v>
      </c>
      <c r="I229" s="11" t="s">
        <v>2047</v>
      </c>
      <c r="J229" s="3">
        <v>42158</v>
      </c>
      <c r="K229" s="2" t="s">
        <v>28</v>
      </c>
      <c r="L229" s="2" t="s">
        <v>423</v>
      </c>
      <c r="M229" s="2" t="s">
        <v>30</v>
      </c>
      <c r="N229" s="2" t="s">
        <v>31</v>
      </c>
      <c r="O229" s="2" t="s">
        <v>382</v>
      </c>
      <c r="P229" s="4">
        <v>8944</v>
      </c>
      <c r="Q229" s="4">
        <v>8985</v>
      </c>
      <c r="R229" s="4">
        <v>41</v>
      </c>
      <c r="S229" s="5">
        <v>0.69</v>
      </c>
      <c r="T229" s="4">
        <v>9245</v>
      </c>
      <c r="U229" s="4">
        <v>9358</v>
      </c>
      <c r="V229" s="4">
        <v>113</v>
      </c>
      <c r="W229" s="5">
        <v>6.76</v>
      </c>
      <c r="X229" s="5">
        <v>0</v>
      </c>
      <c r="Y229" s="14">
        <v>7.45</v>
      </c>
      <c r="Z229" s="14">
        <v>0</v>
      </c>
      <c r="AA229" s="14">
        <v>7.45</v>
      </c>
      <c r="AB229" s="4">
        <v>24580</v>
      </c>
      <c r="AC229" s="55"/>
      <c r="AD229" s="59">
        <f t="shared" si="17"/>
        <v>114.54</v>
      </c>
      <c r="AE229" s="59">
        <f t="shared" si="18"/>
        <v>711.45489999999995</v>
      </c>
      <c r="AF229" s="102">
        <f>IFERROR(IFERROR(VLOOKUP($G229,'FPO034'!$J$9:$Q$196,7,FALSE),(VLOOKUP($H229,'FPO034'!$J$9:$Q$196,7,FALSE))),"No PO")</f>
        <v>521.64</v>
      </c>
      <c r="AG229" s="102">
        <f>IFERROR(IFERROR(VLOOKUP($G229,'FPO034'!$J$9:$Q$196,8,FALSE),(VLOOKUP($H229,'FPO034'!$J$9:$Q$196,8,FALSE))),"No PO")</f>
        <v>0</v>
      </c>
      <c r="AH229" s="102" t="str">
        <f t="shared" si="19"/>
        <v>--</v>
      </c>
      <c r="AI229" s="59">
        <f>IFERROR(VLOOKUP($E229,'Rev2 Aug 16'!$D$1:$Z$300,22,FALSE),"-")</f>
        <v>7.45</v>
      </c>
      <c r="AJ229" s="59" t="str">
        <f>IFERROR(VLOOKUP($E229,'Rev2 Aug 16'!$D$1:$Z$300,5,FALSE),"-")</f>
        <v>WAY2001H6BM</v>
      </c>
      <c r="AK229" s="59" t="str">
        <f>IFERROR(VLOOKUP(AJ229,'Paid Invoices'!$F$6:$I$381,3,FALSE),"")</f>
        <v/>
      </c>
      <c r="AL229" s="59" t="str">
        <f>IFERROR(VLOOKUP(AJ229,'Open Invoices'!$D$1:$E$3000,2,FALSE),"")</f>
        <v/>
      </c>
      <c r="AM229" s="59">
        <f>IFERROR(VLOOKUP($E229,'Rev2 July 16'!$D$1:$Z$300,22,FALSE),"-")</f>
        <v>107.09</v>
      </c>
      <c r="AN229" s="59" t="str">
        <f>IFERROR(VLOOKUP($E229,'Rev2 July 16'!$D$1:$Z$300,5,FALSE),"-")</f>
        <v>WAY2001G6BP</v>
      </c>
      <c r="AO229" s="59" t="str">
        <f>IFERROR(VLOOKUP(AN229,'Paid Invoices'!$F$6:$I$381,3,FALSE),"")</f>
        <v/>
      </c>
      <c r="AP229" s="59" t="str">
        <f>IFERROR(VLOOKUP(AN229,'Open Invoices'!$D$1:$E$3000,2,FALSE),"")</f>
        <v/>
      </c>
      <c r="AQ229" s="59" t="str">
        <f>IFERROR(VLOOKUP($E229,'Rev June 16'!$D$1:$Z$300,22,FALSE),"-")</f>
        <v>-</v>
      </c>
      <c r="AR229" s="59" t="str">
        <f>IFERROR(VLOOKUP($E229,'Rev June 16'!$D$1:$Z$300,4,FALSE),"-")</f>
        <v>-</v>
      </c>
      <c r="AS229" s="59" t="str">
        <f>IFERROR(VLOOKUP(AR229,'Paid Invoices'!$F$6:$I$381,3,FALSE),"")</f>
        <v/>
      </c>
      <c r="AT229" s="59" t="str">
        <f>IFERROR(VLOOKUP(AR229,'Open Invoices'!$D$1:$E$3000,2,FALSE),"")</f>
        <v/>
      </c>
      <c r="AU229" s="59" t="str">
        <f>IFERROR(VLOOKUP($E229,'May 2016'!$D$1:$Z$300,22,FALSE),"-")</f>
        <v>-</v>
      </c>
      <c r="AV229" s="59" t="str">
        <f>IFERROR(VLOOKUP($E229,'May 2016'!$D$1:$Z$300,4,FALSE),"-")</f>
        <v>-</v>
      </c>
      <c r="AW229" s="59" t="str">
        <f>IFERROR(VLOOKUP(AV229,'Paid Invoices'!$F$6:$I$381,3,FALSE),"")</f>
        <v/>
      </c>
      <c r="AX229" s="59" t="str">
        <f>IFERROR(VLOOKUP(AV229,'Open Invoices'!$D$1:$E$3000,2,FALSE),"")</f>
        <v/>
      </c>
      <c r="AY229" s="59" t="str">
        <f>IFERROR(VLOOKUP($E229,'Apr 2016'!$D$1:$Z$300,22,FALSE),"-")</f>
        <v>-</v>
      </c>
      <c r="AZ229" s="59" t="str">
        <f>IFERROR(VLOOKUP($E229,'Apr 2016'!$D$1:$Z$300,4,FALSE),"-")</f>
        <v>-</v>
      </c>
      <c r="BA229" s="59" t="str">
        <f>IFERROR(VLOOKUP(AZ229,'Paid Invoices'!$F$6:$I$381,3,FALSE),"")</f>
        <v/>
      </c>
      <c r="BB229" s="59" t="str">
        <f>IFERROR(VLOOKUP(AZ229,'Open Invoices'!$D$1:$E$3000,2,FALSE),"")</f>
        <v/>
      </c>
      <c r="BC229" s="59" t="str">
        <f>IFERROR(VLOOKUP($E229,'Mar 2016'!$D$1:$Z$300,22,FALSE),"-")</f>
        <v>-</v>
      </c>
      <c r="BD229" s="59" t="str">
        <f>IFERROR(VLOOKUP($E229,'Mar 2016'!$D$1:$Z$300,4,FALSE),"-")</f>
        <v>-</v>
      </c>
      <c r="BE229" s="59" t="str">
        <f>IFERROR(VLOOKUP(BD229,'Paid Invoices'!$F$6:$I$381,3,FALSE),"")</f>
        <v/>
      </c>
      <c r="BF229" s="59" t="str">
        <f>IFERROR(VLOOKUP(BD229,'Open Invoices'!$D$1:$E$3000,2,FALSE),"")</f>
        <v/>
      </c>
      <c r="BG229" s="59" t="str">
        <f>IFERROR(VLOOKUP($E229,'Feb 2016'!$D$1:$Z$300,22,FALSE),"-")</f>
        <v>-</v>
      </c>
      <c r="BH229" s="59" t="str">
        <f>IFERROR(VLOOKUP($E229,'Feb 2016'!$D$1:$Z$300,4,FALSE),"-")</f>
        <v>-</v>
      </c>
      <c r="BI229" s="59" t="str">
        <f>IFERROR(VLOOKUP(BH229,'Paid Invoices'!$F$6:$I$381,3,FALSE),"")</f>
        <v/>
      </c>
      <c r="BJ229" s="59" t="str">
        <f>IFERROR(VLOOKUP(BH229,'Open Invoices'!$D$1:$E$3000,2,FALSE),"")</f>
        <v/>
      </c>
      <c r="BK229" s="59" t="str">
        <f>IFERROR(VLOOKUP($E229,'Jan 2016'!$D$1:$Z$300,22,FALSE),"-")</f>
        <v>-</v>
      </c>
      <c r="BL229" s="59" t="str">
        <f>IFERROR(VLOOKUP($E229,'Jan 2016'!$D$1:$Z$300,4,FALSE),"-")</f>
        <v>-</v>
      </c>
      <c r="BM229" s="59" t="str">
        <f>IFERROR(VLOOKUP(BL229,'Paid Invoices'!$F$6:$I$381,3,FALSE),"")</f>
        <v/>
      </c>
      <c r="BN229" s="59" t="str">
        <f>IFERROR(VLOOKUP(BL229,'Open Invoices'!$D$1:$E$3000,2,FALSE),"")</f>
        <v/>
      </c>
      <c r="BO229" s="59" t="str">
        <f>IFERROR(VLOOKUP($E229,'Dec 2015'!$D$1:$Z$300,22,FALSE),"-")</f>
        <v>-</v>
      </c>
      <c r="BP229" s="59" t="str">
        <f>IFERROR(VLOOKUP($E229,'Dec 2015'!$D$1:$Z$300,4,FALSE),"-")</f>
        <v>-</v>
      </c>
      <c r="BQ229" s="59" t="str">
        <f>IFERROR(VLOOKUP(BP229,'Paid Invoices'!$F$6:$I$381,3,FALSE),"")</f>
        <v/>
      </c>
      <c r="BR229" s="59" t="str">
        <f>IFERROR(VLOOKUP(BP229,'Open Invoices'!$D$1:$E$3000,2,FALSE),"")</f>
        <v/>
      </c>
      <c r="BS229" s="59" t="str">
        <f>IFERROR(VLOOKUP($E229,'Nov 2015'!$D$1:$Z$300,22,FALSE),"-")</f>
        <v>-</v>
      </c>
      <c r="BT229" s="59" t="str">
        <f>IFERROR(VLOOKUP($E229,'Nov 2015'!$D$1:$Z$300,4,FALSE),"-")</f>
        <v>-</v>
      </c>
      <c r="BU229" s="59" t="str">
        <f>IFERROR(VLOOKUP(BT229,'Paid Invoices'!$F$6:$I$381,3,FALSE),"")</f>
        <v/>
      </c>
      <c r="BV229" s="59" t="str">
        <f>IFERROR(VLOOKUP(BT229,'Open Invoices'!$D$1:$E$3000,2,FALSE),"")</f>
        <v/>
      </c>
      <c r="BW229" s="59" t="str">
        <f>IFERROR(VLOOKUP($E229,'Oct 2015'!$D$1:$Z$300,22,FALSE),"-")</f>
        <v>-</v>
      </c>
      <c r="BX229" s="59" t="str">
        <f>IFERROR(VLOOKUP($E229,'Oct 2015'!$D$1:$Z$300,4,FALSE),"-")</f>
        <v>-</v>
      </c>
      <c r="BY229" s="59" t="str">
        <f>IFERROR(VLOOKUP(BX229,'Paid Invoices'!$F$6:$I$381,3,FALSE),"")</f>
        <v/>
      </c>
      <c r="BZ229" s="59" t="str">
        <f>IFERROR(VLOOKUP(BX229,'Open Invoices'!$D$1:$E$3000,2,FALSE),"")</f>
        <v/>
      </c>
      <c r="CA229" s="59" t="str">
        <f>IFERROR(VLOOKUP($E229,'Sep 2015'!$D$1:$Z$300,22,FALSE),"-")</f>
        <v>-</v>
      </c>
      <c r="CB229" s="59" t="str">
        <f>IFERROR(VLOOKUP($E229,'Sep 2015'!$D$1:$Z$300,4,FALSE),"-")</f>
        <v>-</v>
      </c>
      <c r="CC229" s="59" t="str">
        <f>IFERROR(VLOOKUP(CB229,'Paid Invoices'!$F$6:$I$381,3,FALSE),"")</f>
        <v/>
      </c>
      <c r="CD229" s="59" t="str">
        <f>IFERROR(VLOOKUP(CB229,'Open Invoices'!$D$1:$E$3000,2,FALSE),"")</f>
        <v/>
      </c>
      <c r="CE229" s="52"/>
      <c r="CF229" s="52" t="s">
        <v>2115</v>
      </c>
      <c r="CG229" s="49" t="str">
        <f>IFERROR(IFERROR(VLOOKUP($E229,'Asset Group  All Assets'!$B$1:$C$500,2,FALSE),(VLOOKUP($E229,'Missing-WSU-POs'!$B$1:$D$500,3,FALSE))),"?")</f>
        <v>P0777782</v>
      </c>
      <c r="CH229" s="31" t="str">
        <f t="shared" si="16"/>
        <v>P0777782</v>
      </c>
      <c r="CI229" s="31" t="str">
        <f t="shared" si="20"/>
        <v/>
      </c>
      <c r="CJ229" s="29" t="str">
        <f>IFERROR(IF(VLOOKUP($E229,'Org July 2016 '!$D$1:$Z$500,3,FALSE)=G229,"-","Wrong PO"),"new")</f>
        <v>Wrong PO</v>
      </c>
      <c r="CK229" s="32">
        <f>IF(CJ229="wrong PO",(VLOOKUP($E229,'Org July 2016 '!$D$1:$Z$500,3,FALSE)),"")</f>
        <v>0</v>
      </c>
      <c r="CL229" s="29" t="str">
        <f>IFERROR(IF(VLOOKUP($E229,'Org June 2016 '!$D$1:$Z$500,3,FALSE)=G229,"-","Wrong PO"),"new")</f>
        <v>Wrong PO</v>
      </c>
      <c r="CM229" s="32">
        <f>IF(CL229="wrong PO",(VLOOKUP($E229,'Org June 2016 '!$D$1:$Z$500,3,FALSE)),"")</f>
        <v>0</v>
      </c>
      <c r="CN229" s="29" t="str">
        <f>IFERROR(IF(VLOOKUP($E229,'May 2016'!D228:Z727,3,FALSE)=G229,"-","Wrong PO"),"new")</f>
        <v>new</v>
      </c>
      <c r="CO229" s="32" t="str">
        <f>IF(CN229="wrong PO",(VLOOKUP($E229,'May 2016'!D228:Z727,3,FALSE)),"")</f>
        <v/>
      </c>
      <c r="CP229" s="29" t="str">
        <f>IFERROR(IF(VLOOKUP($E229,'Apr 2016'!$D$1:$Z$500,3,FALSE)=G229,"-","Wrong PO"),"new")</f>
        <v>new</v>
      </c>
      <c r="CQ229" s="32" t="str">
        <f>IF(CP229="wrong PO",(VLOOKUP($E229,'Apr 2016'!$D$1:$Z$500,3,FALSE)),"")</f>
        <v/>
      </c>
      <c r="CR229" s="32" t="str">
        <f>IFERROR(IF(VLOOKUP($E229,'Mar 2016'!$D$1:$Z$500,3,FALSE)=G229,"-","Wrong PO"),"new")</f>
        <v>new</v>
      </c>
      <c r="CS229" s="32" t="str">
        <f>IF(CP229="wrong PO",(VLOOKUP($E229,'Mar 2016'!$D$1:$Z$500,3,FALSE)),"")</f>
        <v/>
      </c>
      <c r="CT229" s="32" t="str">
        <f>IFERROR(IF(VLOOKUP($E229,'Feb 2016'!$D$1:$Z$500,3,FALSE)=G229,"-","Wrong PO"),"new")</f>
        <v>new</v>
      </c>
      <c r="CU229" s="32" t="str">
        <f>IF(CP229="wrong PO",(VLOOKUP($E229,'Feb 2016'!$D$1:$Z$500,3,FALSE)),"")</f>
        <v/>
      </c>
      <c r="CV229" s="29" t="str">
        <f>IFERROR(IF(VLOOKUP($E229,'Jan 2016'!$D$1:$Z$500,3,FALSE)=G229,"-","Wrong PO"),"new")</f>
        <v>new</v>
      </c>
      <c r="CW229" s="32" t="str">
        <f>IF(CV229="wrong PO",(VLOOKUP($E229,'Jan 2016'!$D$1:$Z$500,3,FALSE)),"")</f>
        <v/>
      </c>
      <c r="CX229" s="29" t="str">
        <f>IFERROR(IF(VLOOKUP($E229,'Dec 2015'!$D$1:$Z$500,3,FALSE)=G229,"-","Wrong PO"),"new")</f>
        <v>new</v>
      </c>
      <c r="CY229" s="32" t="str">
        <f>IF(CX229="wrong PO",(VLOOKUP($E229,'Dec 2015'!$D$1:$Z$500,3,FALSE)),"")</f>
        <v/>
      </c>
      <c r="CZ229" s="29" t="str">
        <f>IFERROR(IF(VLOOKUP($E229,'Nov 2015'!$D$1:$Z$500,3,FALSE)=G229,"-","Wrong PO"),"new")</f>
        <v>new</v>
      </c>
      <c r="DA229" s="32" t="str">
        <f>IF(CZ229="wrong PO",(VLOOKUP($E229,'Nov 2015'!$D$1:$Z$500,3,FALSE)),"")</f>
        <v/>
      </c>
      <c r="DB229" s="29" t="str">
        <f>IFERROR(IF(VLOOKUP($E229,'Oct 2015'!$D$1:$Z$500,3,FALSE)=G229,"-","Wrong PO"),"new")</f>
        <v>new</v>
      </c>
      <c r="DC229" s="32" t="str">
        <f>IF(DB229="wrong PO",(VLOOKUP($E229,'Oct 2015'!$D$1:$Z$500,3,FALSE)),"")</f>
        <v/>
      </c>
      <c r="DD229" s="29" t="str">
        <f>IFERROR(IF(VLOOKUP($E229,'Sep 2015'!$D$1:$Z$500,3,FALSE)=G229,"-","Wrong PO"),"new")</f>
        <v>new</v>
      </c>
      <c r="DE229" s="32" t="str">
        <f>IF(DD229="wrong PO",(VLOOKUP($E229,'Sep 2015'!$D$1:$Z$500,3,FALSE)),"")</f>
        <v/>
      </c>
    </row>
    <row r="230" spans="1:109">
      <c r="A230" s="115">
        <v>229</v>
      </c>
      <c r="B230" s="2" t="s">
        <v>841</v>
      </c>
      <c r="C230" s="2" t="s">
        <v>510</v>
      </c>
      <c r="D230" s="2" t="s">
        <v>48</v>
      </c>
      <c r="E230" s="2" t="s">
        <v>165</v>
      </c>
      <c r="F230" s="2" t="s">
        <v>498</v>
      </c>
      <c r="G230" s="21" t="s">
        <v>872</v>
      </c>
      <c r="H230" s="21" t="str">
        <f>IFERROR(VLOOKUP($E230,'Wayne Master'!$B$1:$C$315,2,FALSE),"not on master")</f>
        <v>P0779968</v>
      </c>
      <c r="I230" s="11" t="s">
        <v>2046</v>
      </c>
      <c r="J230" s="3">
        <v>42331</v>
      </c>
      <c r="K230" s="2" t="s">
        <v>39</v>
      </c>
      <c r="L230" s="2" t="s">
        <v>431</v>
      </c>
      <c r="M230" s="2" t="s">
        <v>30</v>
      </c>
      <c r="N230" s="2" t="s">
        <v>31</v>
      </c>
      <c r="O230" s="2" t="s">
        <v>32</v>
      </c>
      <c r="P230" s="4">
        <v>21101</v>
      </c>
      <c r="Q230" s="4">
        <v>23531</v>
      </c>
      <c r="R230" s="4">
        <v>2430</v>
      </c>
      <c r="S230" s="5">
        <v>41.07</v>
      </c>
      <c r="T230" s="4">
        <v>0</v>
      </c>
      <c r="U230" s="4">
        <v>0</v>
      </c>
      <c r="V230" s="4">
        <v>0</v>
      </c>
      <c r="W230" s="5">
        <v>0</v>
      </c>
      <c r="X230" s="5">
        <v>0</v>
      </c>
      <c r="Y230" s="14">
        <v>41.07</v>
      </c>
      <c r="Z230" s="14">
        <v>0</v>
      </c>
      <c r="AA230" s="14">
        <v>41.07</v>
      </c>
      <c r="AB230" s="4">
        <v>24580</v>
      </c>
      <c r="AC230" s="55"/>
      <c r="AD230" s="59">
        <f t="shared" si="17"/>
        <v>397.51</v>
      </c>
      <c r="AE230" s="59">
        <f t="shared" si="18"/>
        <v>397.67389999999995</v>
      </c>
      <c r="AF230" s="102">
        <f>IFERROR(IFERROR(VLOOKUP($G230,'FPO034'!$J$9:$Q$196,7,FALSE),(VLOOKUP($H230,'FPO034'!$J$9:$Q$196,7,FALSE))),"No PO")</f>
        <v>13430.87</v>
      </c>
      <c r="AG230" s="102">
        <f>IFERROR(IFERROR(VLOOKUP($G230,'FPO034'!$J$9:$Q$196,8,FALSE),(VLOOKUP($H230,'FPO034'!$J$9:$Q$196,8,FALSE))),"No PO")</f>
        <v>0</v>
      </c>
      <c r="AH230" s="102" t="str">
        <f t="shared" si="19"/>
        <v>--</v>
      </c>
      <c r="AI230" s="59">
        <f>IFERROR(VLOOKUP($E230,'Rev2 Aug 16'!$D$1:$Z$300,22,FALSE),"-")</f>
        <v>41.07</v>
      </c>
      <c r="AJ230" s="59" t="str">
        <f>IFERROR(VLOOKUP($E230,'Rev2 Aug 16'!$D$1:$Z$300,5,FALSE),"-")</f>
        <v>WAY2001H6BN</v>
      </c>
      <c r="AK230" s="59" t="str">
        <f>IFERROR(VLOOKUP(AJ230,'Paid Invoices'!$F$6:$I$381,3,FALSE),"")</f>
        <v/>
      </c>
      <c r="AL230" s="59" t="str">
        <f>IFERROR(VLOOKUP(AJ230,'Open Invoices'!$D$1:$E$3000,2,FALSE),"")</f>
        <v/>
      </c>
      <c r="AM230" s="59">
        <f>IFERROR(VLOOKUP($E230,'Rev2 July 16'!$D$1:$Z$300,22,FALSE),"-")</f>
        <v>63.07</v>
      </c>
      <c r="AN230" s="59" t="str">
        <f>IFERROR(VLOOKUP($E230,'Rev2 July 16'!$D$1:$Z$300,5,FALSE),"-")</f>
        <v>WAY2001G6BQ</v>
      </c>
      <c r="AO230" s="59" t="str">
        <f>IFERROR(VLOOKUP(AN230,'Paid Invoices'!$F$6:$I$381,3,FALSE),"")</f>
        <v/>
      </c>
      <c r="AP230" s="59" t="str">
        <f>IFERROR(VLOOKUP(AN230,'Open Invoices'!$D$1:$E$3000,2,FALSE),"")</f>
        <v/>
      </c>
      <c r="AQ230" s="59">
        <f>IFERROR(VLOOKUP($E230,'Rev June 16'!$D$1:$Z$300,22,FALSE),"-")</f>
        <v>32.58</v>
      </c>
      <c r="AR230" s="59" t="str">
        <f>IFERROR(VLOOKUP($E230,'Rev June 16'!$D$1:$Z$300,4,FALSE),"-")</f>
        <v>WAY2001F6BM</v>
      </c>
      <c r="AS230" s="59" t="str">
        <f>IFERROR(VLOOKUP(AR230,'Paid Invoices'!$F$6:$I$381,3,FALSE),"")</f>
        <v/>
      </c>
      <c r="AT230" s="59" t="str">
        <f>IFERROR(VLOOKUP(AR230,'Open Invoices'!$D$1:$E$3000,2,FALSE),"")</f>
        <v/>
      </c>
      <c r="AU230" s="59">
        <f>IFERROR(VLOOKUP($E230,'May 2016'!$D$1:$Z$300,22,FALSE),"-")</f>
        <v>59.67</v>
      </c>
      <c r="AV230" s="59" t="str">
        <f>IFERROR(VLOOKUP($E230,'May 2016'!$D$1:$Z$300,4,FALSE),"-")</f>
        <v>WAY2001E6C</v>
      </c>
      <c r="AW230" s="59" t="str">
        <f>IFERROR(VLOOKUP(AV230,'Paid Invoices'!$F$6:$I$381,3,FALSE),"")</f>
        <v/>
      </c>
      <c r="AX230" s="59" t="str">
        <f>IFERROR(VLOOKUP(AV230,'Open Invoices'!$D$1:$E$3000,2,FALSE),"")</f>
        <v/>
      </c>
      <c r="AY230" s="59">
        <f>IFERROR(VLOOKUP($E230,'Apr 2016'!$D$1:$Z$300,22,FALSE),"-")</f>
        <v>101.64</v>
      </c>
      <c r="AZ230" s="59" t="str">
        <f>IFERROR(VLOOKUP($E230,'Apr 2016'!$D$1:$Z$300,4,FALSE),"-")</f>
        <v>WAY2001D6D</v>
      </c>
      <c r="BA230" s="59" t="str">
        <f>IFERROR(VLOOKUP(AZ230,'Paid Invoices'!$F$6:$I$381,3,FALSE),"")</f>
        <v/>
      </c>
      <c r="BB230" s="59" t="str">
        <f>IFERROR(VLOOKUP(AZ230,'Open Invoices'!$D$1:$E$3000,2,FALSE),"")</f>
        <v/>
      </c>
      <c r="BC230" s="59">
        <f>IFERROR(VLOOKUP($E230,'Mar 2016'!$D$1:$Z$300,22,FALSE),"-")</f>
        <v>43.38</v>
      </c>
      <c r="BD230" s="59" t="str">
        <f>IFERROR(VLOOKUP($E230,'Mar 2016'!$D$1:$Z$300,4,FALSE),"-")</f>
        <v>WAY2001C6C</v>
      </c>
      <c r="BE230" s="59" t="str">
        <f>IFERROR(VLOOKUP(BD230,'Paid Invoices'!$F$6:$I$381,3,FALSE),"")</f>
        <v/>
      </c>
      <c r="BF230" s="59" t="str">
        <f>IFERROR(VLOOKUP(BD230,'Open Invoices'!$D$1:$E$3000,2,FALSE),"")</f>
        <v/>
      </c>
      <c r="BG230" s="59">
        <f>IFERROR(VLOOKUP($E230,'Feb 2016'!$D$1:$Z$300,22,FALSE),"-")</f>
        <v>35.19</v>
      </c>
      <c r="BH230" s="59" t="str">
        <f>IFERROR(VLOOKUP($E230,'Feb 2016'!$D$1:$Z$300,4,FALSE),"-")</f>
        <v>WAY2001B6B</v>
      </c>
      <c r="BI230" s="59" t="str">
        <f>IFERROR(VLOOKUP(BH230,'Paid Invoices'!$F$6:$I$381,3,FALSE),"")</f>
        <v/>
      </c>
      <c r="BJ230" s="59" t="str">
        <f>IFERROR(VLOOKUP(BH230,'Open Invoices'!$D$1:$E$3000,2,FALSE),"")</f>
        <v/>
      </c>
      <c r="BK230" s="59">
        <f>IFERROR(VLOOKUP($E230,'Jan 2016'!$D$1:$Z$300,22,FALSE),"-")</f>
        <v>20.91</v>
      </c>
      <c r="BL230" s="59" t="str">
        <f>IFERROR(VLOOKUP($E230,'Jan 2016'!$D$1:$Z$300,4,FALSE),"-")</f>
        <v>WAY2001A6AA</v>
      </c>
      <c r="BM230" s="59" t="str">
        <f>IFERROR(VLOOKUP(BL230,'Paid Invoices'!$F$6:$I$381,3,FALSE),"")</f>
        <v/>
      </c>
      <c r="BN230" s="59" t="str">
        <f>IFERROR(VLOOKUP(BL230,'Open Invoices'!$D$1:$E$3000,2,FALSE),"")</f>
        <v/>
      </c>
      <c r="BO230" s="59" t="str">
        <f>IFERROR(VLOOKUP($E230,'Dec 2015'!$D$1:$Z$300,22,FALSE),"-")</f>
        <v>-</v>
      </c>
      <c r="BP230" s="59" t="str">
        <f>IFERROR(VLOOKUP($E230,'Dec 2015'!$D$1:$Z$300,4,FALSE),"-")</f>
        <v>-</v>
      </c>
      <c r="BQ230" s="59" t="str">
        <f>IFERROR(VLOOKUP(BP230,'Paid Invoices'!$F$6:$I$381,3,FALSE),"")</f>
        <v/>
      </c>
      <c r="BR230" s="59" t="str">
        <f>IFERROR(VLOOKUP(BP230,'Open Invoices'!$D$1:$E$3000,2,FALSE),"")</f>
        <v/>
      </c>
      <c r="BS230" s="59" t="str">
        <f>IFERROR(VLOOKUP($E230,'Nov 2015'!$D$1:$Z$300,22,FALSE),"-")</f>
        <v>-</v>
      </c>
      <c r="BT230" s="59" t="str">
        <f>IFERROR(VLOOKUP($E230,'Nov 2015'!$D$1:$Z$300,4,FALSE),"-")</f>
        <v>-</v>
      </c>
      <c r="BU230" s="59" t="str">
        <f>IFERROR(VLOOKUP(BT230,'Paid Invoices'!$F$6:$I$381,3,FALSE),"")</f>
        <v/>
      </c>
      <c r="BV230" s="59" t="str">
        <f>IFERROR(VLOOKUP(BT230,'Open Invoices'!$D$1:$E$3000,2,FALSE),"")</f>
        <v/>
      </c>
      <c r="BW230" s="59" t="str">
        <f>IFERROR(VLOOKUP($E230,'Oct 2015'!$D$1:$Z$300,22,FALSE),"-")</f>
        <v>-</v>
      </c>
      <c r="BX230" s="59" t="str">
        <f>IFERROR(VLOOKUP($E230,'Oct 2015'!$D$1:$Z$300,4,FALSE),"-")</f>
        <v>-</v>
      </c>
      <c r="BY230" s="59" t="str">
        <f>IFERROR(VLOOKUP(BX230,'Paid Invoices'!$F$6:$I$381,3,FALSE),"")</f>
        <v/>
      </c>
      <c r="BZ230" s="59" t="str">
        <f>IFERROR(VLOOKUP(BX230,'Open Invoices'!$D$1:$E$3000,2,FALSE),"")</f>
        <v/>
      </c>
      <c r="CA230" s="59" t="str">
        <f>IFERROR(VLOOKUP($E230,'Sep 2015'!$D$1:$Z$300,22,FALSE),"-")</f>
        <v>-</v>
      </c>
      <c r="CB230" s="59" t="str">
        <f>IFERROR(VLOOKUP($E230,'Sep 2015'!$D$1:$Z$300,4,FALSE),"-")</f>
        <v>-</v>
      </c>
      <c r="CC230" s="59" t="str">
        <f>IFERROR(VLOOKUP(CB230,'Paid Invoices'!$F$6:$I$381,3,FALSE),"")</f>
        <v/>
      </c>
      <c r="CD230" s="59" t="str">
        <f>IFERROR(VLOOKUP(CB230,'Open Invoices'!$D$1:$E$3000,2,FALSE),"")</f>
        <v/>
      </c>
      <c r="CE230" s="52"/>
      <c r="CF230" s="52" t="s">
        <v>2115</v>
      </c>
      <c r="CG230" s="49" t="str">
        <f>IFERROR(IFERROR(VLOOKUP($E230,'Asset Group  All Assets'!$B$1:$C$500,2,FALSE),(VLOOKUP($E230,'Missing-WSU-POs'!$B$1:$D$500,3,FALSE))),"?")</f>
        <v>P0779968</v>
      </c>
      <c r="CH230" s="31" t="str">
        <f t="shared" si="16"/>
        <v>P0779968</v>
      </c>
      <c r="CI230" s="31" t="str">
        <f t="shared" si="20"/>
        <v/>
      </c>
      <c r="CJ230" s="29" t="str">
        <f>IFERROR(IF(VLOOKUP($E230,'Org July 2016 '!$D$1:$Z$500,3,FALSE)=G230,"-","Wrong PO"),"new")</f>
        <v>Wrong PO</v>
      </c>
      <c r="CK230" s="32">
        <f>IF(CJ230="wrong PO",(VLOOKUP($E230,'Org July 2016 '!$D$1:$Z$500,3,FALSE)),"")</f>
        <v>0</v>
      </c>
      <c r="CL230" s="29" t="str">
        <f>IFERROR(IF(VLOOKUP($E230,'Org June 2016 '!$D$1:$Z$500,3,FALSE)=G230,"-","Wrong PO"),"new")</f>
        <v>Wrong PO</v>
      </c>
      <c r="CM230" s="32">
        <f>IF(CL230="wrong PO",(VLOOKUP($E230,'Org June 2016 '!$D$1:$Z$500,3,FALSE)),"")</f>
        <v>0</v>
      </c>
      <c r="CN230" s="29" t="str">
        <f>IFERROR(IF(VLOOKUP($E230,'May 2016'!D229:Z728,3,FALSE)=G230,"-","Wrong PO"),"new")</f>
        <v>new</v>
      </c>
      <c r="CO230" s="32" t="str">
        <f>IF(CN230="wrong PO",(VLOOKUP($E230,'May 2016'!D229:Z728,3,FALSE)),"")</f>
        <v/>
      </c>
      <c r="CP230" s="29" t="str">
        <f>IFERROR(IF(VLOOKUP($E230,'Apr 2016'!$D$1:$Z$500,3,FALSE)=G230,"-","Wrong PO"),"new")</f>
        <v>Wrong PO</v>
      </c>
      <c r="CQ230" s="32" t="str">
        <f>IF(CP230="wrong PO",(VLOOKUP($E230,'Apr 2016'!$D$1:$Z$500,3,FALSE)),"")</f>
        <v>75522162</v>
      </c>
      <c r="CR230" s="32" t="str">
        <f>IFERROR(IF(VLOOKUP($E230,'Mar 2016'!$D$1:$Z$500,3,FALSE)=G230,"-","Wrong PO"),"new")</f>
        <v>Wrong PO</v>
      </c>
      <c r="CS230" s="32" t="str">
        <f>IF(CP230="wrong PO",(VLOOKUP($E230,'Mar 2016'!$D$1:$Z$500,3,FALSE)),"")</f>
        <v>75522162</v>
      </c>
      <c r="CT230" s="32" t="str">
        <f>IFERROR(IF(VLOOKUP($E230,'Feb 2016'!$D$1:$Z$500,3,FALSE)=G230,"-","Wrong PO"),"new")</f>
        <v>Wrong PO</v>
      </c>
      <c r="CU230" s="32" t="str">
        <f>IF(CP230="wrong PO",(VLOOKUP($E230,'Feb 2016'!$D$1:$Z$500,3,FALSE)),"")</f>
        <v>75522162</v>
      </c>
      <c r="CV230" s="29" t="str">
        <f>IFERROR(IF(VLOOKUP($E230,'Jan 2016'!$D$1:$Z$500,3,FALSE)=G230,"-","Wrong PO"),"new")</f>
        <v>Wrong PO</v>
      </c>
      <c r="CW230" s="32" t="str">
        <f>IF(CV230="wrong PO",(VLOOKUP($E230,'Jan 2016'!$D$1:$Z$500,3,FALSE)),"")</f>
        <v>75522162</v>
      </c>
      <c r="CX230" s="29" t="str">
        <f>IFERROR(IF(VLOOKUP($E230,'Dec 2015'!$D$1:$Z$500,3,FALSE)=G230,"-","Wrong PO"),"new")</f>
        <v>new</v>
      </c>
      <c r="CY230" s="32" t="str">
        <f>IF(CX230="wrong PO",(VLOOKUP($E230,'Dec 2015'!$D$1:$Z$500,3,FALSE)),"")</f>
        <v/>
      </c>
      <c r="CZ230" s="29" t="str">
        <f>IFERROR(IF(VLOOKUP($E230,'Nov 2015'!$D$1:$Z$500,3,FALSE)=G230,"-","Wrong PO"),"new")</f>
        <v>new</v>
      </c>
      <c r="DA230" s="32" t="str">
        <f>IF(CZ230="wrong PO",(VLOOKUP($E230,'Nov 2015'!$D$1:$Z$500,3,FALSE)),"")</f>
        <v/>
      </c>
      <c r="DB230" s="29" t="str">
        <f>IFERROR(IF(VLOOKUP($E230,'Oct 2015'!$D$1:$Z$500,3,FALSE)=G230,"-","Wrong PO"),"new")</f>
        <v>new</v>
      </c>
      <c r="DC230" s="32" t="str">
        <f>IF(DB230="wrong PO",(VLOOKUP($E230,'Oct 2015'!$D$1:$Z$500,3,FALSE)),"")</f>
        <v/>
      </c>
      <c r="DD230" s="29" t="str">
        <f>IFERROR(IF(VLOOKUP($E230,'Sep 2015'!$D$1:$Z$500,3,FALSE)=G230,"-","Wrong PO"),"new")</f>
        <v>new</v>
      </c>
      <c r="DE230" s="32" t="str">
        <f>IF(DD230="wrong PO",(VLOOKUP($E230,'Sep 2015'!$D$1:$Z$500,3,FALSE)),"")</f>
        <v/>
      </c>
    </row>
    <row r="231" spans="1:109">
      <c r="A231" s="115">
        <v>230</v>
      </c>
      <c r="B231" s="2" t="s">
        <v>841</v>
      </c>
      <c r="C231" s="2" t="s">
        <v>510</v>
      </c>
      <c r="D231" s="2" t="s">
        <v>48</v>
      </c>
      <c r="E231" s="2" t="s">
        <v>167</v>
      </c>
      <c r="F231" s="2" t="s">
        <v>498</v>
      </c>
      <c r="G231" s="21" t="s">
        <v>872</v>
      </c>
      <c r="H231" s="21" t="str">
        <f>IFERROR(VLOOKUP($E231,'Wayne Master'!$B$1:$C$315,2,FALSE),"not on master")</f>
        <v>P0779968</v>
      </c>
      <c r="I231" s="11" t="s">
        <v>2046</v>
      </c>
      <c r="J231" s="3">
        <v>42331</v>
      </c>
      <c r="K231" s="2" t="s">
        <v>39</v>
      </c>
      <c r="L231" s="2" t="s">
        <v>431</v>
      </c>
      <c r="M231" s="2" t="s">
        <v>30</v>
      </c>
      <c r="N231" s="2" t="s">
        <v>31</v>
      </c>
      <c r="O231" s="2" t="s">
        <v>32</v>
      </c>
      <c r="P231" s="4">
        <v>5917</v>
      </c>
      <c r="Q231" s="4">
        <v>6289</v>
      </c>
      <c r="R231" s="4">
        <v>372</v>
      </c>
      <c r="S231" s="5">
        <v>6.29</v>
      </c>
      <c r="T231" s="4">
        <v>0</v>
      </c>
      <c r="U231" s="4">
        <v>0</v>
      </c>
      <c r="V231" s="4">
        <v>0</v>
      </c>
      <c r="W231" s="5">
        <v>0</v>
      </c>
      <c r="X231" s="5">
        <v>0</v>
      </c>
      <c r="Y231" s="14">
        <v>6.29</v>
      </c>
      <c r="Z231" s="14">
        <v>0</v>
      </c>
      <c r="AA231" s="14">
        <v>6.29</v>
      </c>
      <c r="AB231" s="4">
        <v>24580</v>
      </c>
      <c r="AC231" s="55"/>
      <c r="AD231" s="59">
        <f t="shared" si="17"/>
        <v>106.13</v>
      </c>
      <c r="AE231" s="59">
        <f t="shared" si="18"/>
        <v>106.2841</v>
      </c>
      <c r="AF231" s="102">
        <f>IFERROR(IFERROR(VLOOKUP($G231,'FPO034'!$J$9:$Q$196,7,FALSE),(VLOOKUP($H231,'FPO034'!$J$9:$Q$196,7,FALSE))),"No PO")</f>
        <v>13430.87</v>
      </c>
      <c r="AG231" s="102">
        <f>IFERROR(IFERROR(VLOOKUP($G231,'FPO034'!$J$9:$Q$196,8,FALSE),(VLOOKUP($H231,'FPO034'!$J$9:$Q$196,8,FALSE))),"No PO")</f>
        <v>0</v>
      </c>
      <c r="AH231" s="102" t="str">
        <f t="shared" si="19"/>
        <v>--</v>
      </c>
      <c r="AI231" s="59">
        <f>IFERROR(VLOOKUP($E231,'Rev2 Aug 16'!$D$1:$Z$300,22,FALSE),"-")</f>
        <v>6.29</v>
      </c>
      <c r="AJ231" s="59" t="str">
        <f>IFERROR(VLOOKUP($E231,'Rev2 Aug 16'!$D$1:$Z$300,5,FALSE),"-")</f>
        <v>WAY2001H6BN</v>
      </c>
      <c r="AK231" s="59" t="str">
        <f>IFERROR(VLOOKUP(AJ231,'Paid Invoices'!$F$6:$I$381,3,FALSE),"")</f>
        <v/>
      </c>
      <c r="AL231" s="59" t="str">
        <f>IFERROR(VLOOKUP(AJ231,'Open Invoices'!$D$1:$E$3000,2,FALSE),"")</f>
        <v/>
      </c>
      <c r="AM231" s="59">
        <f>IFERROR(VLOOKUP($E231,'Rev2 July 16'!$D$1:$Z$300,22,FALSE),"-")</f>
        <v>12.91</v>
      </c>
      <c r="AN231" s="59" t="str">
        <f>IFERROR(VLOOKUP($E231,'Rev2 July 16'!$D$1:$Z$300,5,FALSE),"-")</f>
        <v>WAY2001G6BQ</v>
      </c>
      <c r="AO231" s="59" t="str">
        <f>IFERROR(VLOOKUP(AN231,'Paid Invoices'!$F$6:$I$381,3,FALSE),"")</f>
        <v/>
      </c>
      <c r="AP231" s="59" t="str">
        <f>IFERROR(VLOOKUP(AN231,'Open Invoices'!$D$1:$E$3000,2,FALSE),"")</f>
        <v/>
      </c>
      <c r="AQ231" s="59">
        <f>IFERROR(VLOOKUP($E231,'Rev June 16'!$D$1:$Z$300,22,FALSE),"-")</f>
        <v>3.23</v>
      </c>
      <c r="AR231" s="59" t="str">
        <f>IFERROR(VLOOKUP($E231,'Rev June 16'!$D$1:$Z$300,4,FALSE),"-")</f>
        <v>WAY2001F6BM</v>
      </c>
      <c r="AS231" s="59" t="str">
        <f>IFERROR(VLOOKUP(AR231,'Paid Invoices'!$F$6:$I$381,3,FALSE),"")</f>
        <v/>
      </c>
      <c r="AT231" s="59" t="str">
        <f>IFERROR(VLOOKUP(AR231,'Open Invoices'!$D$1:$E$3000,2,FALSE),"")</f>
        <v/>
      </c>
      <c r="AU231" s="59">
        <f>IFERROR(VLOOKUP($E231,'May 2016'!$D$1:$Z$300,22,FALSE),"-")</f>
        <v>4.72</v>
      </c>
      <c r="AV231" s="59" t="str">
        <f>IFERROR(VLOOKUP($E231,'May 2016'!$D$1:$Z$300,4,FALSE),"-")</f>
        <v>WAY2001E6C</v>
      </c>
      <c r="AW231" s="59" t="str">
        <f>IFERROR(VLOOKUP(AV231,'Paid Invoices'!$F$6:$I$381,3,FALSE),"")</f>
        <v/>
      </c>
      <c r="AX231" s="59" t="str">
        <f>IFERROR(VLOOKUP(AV231,'Open Invoices'!$D$1:$E$3000,2,FALSE),"")</f>
        <v/>
      </c>
      <c r="AY231" s="59">
        <f>IFERROR(VLOOKUP($E231,'Apr 2016'!$D$1:$Z$300,22,FALSE),"-")</f>
        <v>17.75</v>
      </c>
      <c r="AZ231" s="59" t="str">
        <f>IFERROR(VLOOKUP($E231,'Apr 2016'!$D$1:$Z$300,4,FALSE),"-")</f>
        <v>WAY2001D6D</v>
      </c>
      <c r="BA231" s="59" t="str">
        <f>IFERROR(VLOOKUP(AZ231,'Paid Invoices'!$F$6:$I$381,3,FALSE),"")</f>
        <v/>
      </c>
      <c r="BB231" s="59" t="str">
        <f>IFERROR(VLOOKUP(AZ231,'Open Invoices'!$D$1:$E$3000,2,FALSE),"")</f>
        <v/>
      </c>
      <c r="BC231" s="59">
        <f>IFERROR(VLOOKUP($E231,'Mar 2016'!$D$1:$Z$300,22,FALSE),"-")</f>
        <v>16.95</v>
      </c>
      <c r="BD231" s="59" t="str">
        <f>IFERROR(VLOOKUP($E231,'Mar 2016'!$D$1:$Z$300,4,FALSE),"-")</f>
        <v>WAY2001C6C</v>
      </c>
      <c r="BE231" s="59" t="str">
        <f>IFERROR(VLOOKUP(BD231,'Paid Invoices'!$F$6:$I$381,3,FALSE),"")</f>
        <v/>
      </c>
      <c r="BF231" s="59" t="str">
        <f>IFERROR(VLOOKUP(BD231,'Open Invoices'!$D$1:$E$3000,2,FALSE),"")</f>
        <v/>
      </c>
      <c r="BG231" s="59">
        <f>IFERROR(VLOOKUP($E231,'Feb 2016'!$D$1:$Z$300,22,FALSE),"-")</f>
        <v>23.86</v>
      </c>
      <c r="BH231" s="59" t="str">
        <f>IFERROR(VLOOKUP($E231,'Feb 2016'!$D$1:$Z$300,4,FALSE),"-")</f>
        <v>WAY2001B6B</v>
      </c>
      <c r="BI231" s="59" t="str">
        <f>IFERROR(VLOOKUP(BH231,'Paid Invoices'!$F$6:$I$381,3,FALSE),"")</f>
        <v/>
      </c>
      <c r="BJ231" s="59" t="str">
        <f>IFERROR(VLOOKUP(BH231,'Open Invoices'!$D$1:$E$3000,2,FALSE),"")</f>
        <v/>
      </c>
      <c r="BK231" s="59">
        <f>IFERROR(VLOOKUP($E231,'Jan 2016'!$D$1:$Z$300,22,FALSE),"-")</f>
        <v>20.420000000000002</v>
      </c>
      <c r="BL231" s="59" t="str">
        <f>IFERROR(VLOOKUP($E231,'Jan 2016'!$D$1:$Z$300,4,FALSE),"-")</f>
        <v>WAY2001A6AA</v>
      </c>
      <c r="BM231" s="59" t="str">
        <f>IFERROR(VLOOKUP(BL231,'Paid Invoices'!$F$6:$I$381,3,FALSE),"")</f>
        <v/>
      </c>
      <c r="BN231" s="59" t="str">
        <f>IFERROR(VLOOKUP(BL231,'Open Invoices'!$D$1:$E$3000,2,FALSE),"")</f>
        <v/>
      </c>
      <c r="BO231" s="59" t="str">
        <f>IFERROR(VLOOKUP($E231,'Dec 2015'!$D$1:$Z$300,22,FALSE),"-")</f>
        <v>-</v>
      </c>
      <c r="BP231" s="59" t="str">
        <f>IFERROR(VLOOKUP($E231,'Dec 2015'!$D$1:$Z$300,4,FALSE),"-")</f>
        <v>-</v>
      </c>
      <c r="BQ231" s="59" t="str">
        <f>IFERROR(VLOOKUP(BP231,'Paid Invoices'!$F$6:$I$381,3,FALSE),"")</f>
        <v/>
      </c>
      <c r="BR231" s="59" t="str">
        <f>IFERROR(VLOOKUP(BP231,'Open Invoices'!$D$1:$E$3000,2,FALSE),"")</f>
        <v/>
      </c>
      <c r="BS231" s="59" t="str">
        <f>IFERROR(VLOOKUP($E231,'Nov 2015'!$D$1:$Z$300,22,FALSE),"-")</f>
        <v>-</v>
      </c>
      <c r="BT231" s="59" t="str">
        <f>IFERROR(VLOOKUP($E231,'Nov 2015'!$D$1:$Z$300,4,FALSE),"-")</f>
        <v>-</v>
      </c>
      <c r="BU231" s="59" t="str">
        <f>IFERROR(VLOOKUP(BT231,'Paid Invoices'!$F$6:$I$381,3,FALSE),"")</f>
        <v/>
      </c>
      <c r="BV231" s="59" t="str">
        <f>IFERROR(VLOOKUP(BT231,'Open Invoices'!$D$1:$E$3000,2,FALSE),"")</f>
        <v/>
      </c>
      <c r="BW231" s="59" t="str">
        <f>IFERROR(VLOOKUP($E231,'Oct 2015'!$D$1:$Z$300,22,FALSE),"-")</f>
        <v>-</v>
      </c>
      <c r="BX231" s="59" t="str">
        <f>IFERROR(VLOOKUP($E231,'Oct 2015'!$D$1:$Z$300,4,FALSE),"-")</f>
        <v>-</v>
      </c>
      <c r="BY231" s="59" t="str">
        <f>IFERROR(VLOOKUP(BX231,'Paid Invoices'!$F$6:$I$381,3,FALSE),"")</f>
        <v/>
      </c>
      <c r="BZ231" s="59" t="str">
        <f>IFERROR(VLOOKUP(BX231,'Open Invoices'!$D$1:$E$3000,2,FALSE),"")</f>
        <v/>
      </c>
      <c r="CA231" s="59" t="str">
        <f>IFERROR(VLOOKUP($E231,'Sep 2015'!$D$1:$Z$300,22,FALSE),"-")</f>
        <v>-</v>
      </c>
      <c r="CB231" s="59" t="str">
        <f>IFERROR(VLOOKUP($E231,'Sep 2015'!$D$1:$Z$300,4,FALSE),"-")</f>
        <v>-</v>
      </c>
      <c r="CC231" s="59" t="str">
        <f>IFERROR(VLOOKUP(CB231,'Paid Invoices'!$F$6:$I$381,3,FALSE),"")</f>
        <v/>
      </c>
      <c r="CD231" s="59" t="str">
        <f>IFERROR(VLOOKUP(CB231,'Open Invoices'!$D$1:$E$3000,2,FALSE),"")</f>
        <v/>
      </c>
      <c r="CE231" s="52"/>
      <c r="CF231" s="52" t="s">
        <v>2115</v>
      </c>
      <c r="CG231" s="49" t="str">
        <f>IFERROR(IFERROR(VLOOKUP($E231,'Asset Group  All Assets'!$B$1:$C$500,2,FALSE),(VLOOKUP($E231,'Missing-WSU-POs'!$B$1:$D$500,3,FALSE))),"?")</f>
        <v>P0779968</v>
      </c>
      <c r="CH231" s="31" t="str">
        <f t="shared" si="16"/>
        <v>P0779968</v>
      </c>
      <c r="CI231" s="31" t="str">
        <f t="shared" si="20"/>
        <v/>
      </c>
      <c r="CJ231" s="29" t="str">
        <f>IFERROR(IF(VLOOKUP($E231,'Org July 2016 '!$D$1:$Z$500,3,FALSE)=G231,"-","Wrong PO"),"new")</f>
        <v>Wrong PO</v>
      </c>
      <c r="CK231" s="32">
        <f>IF(CJ231="wrong PO",(VLOOKUP($E231,'Org July 2016 '!$D$1:$Z$500,3,FALSE)),"")</f>
        <v>0</v>
      </c>
      <c r="CL231" s="29" t="str">
        <f>IFERROR(IF(VLOOKUP($E231,'Org June 2016 '!$D$1:$Z$500,3,FALSE)=G231,"-","Wrong PO"),"new")</f>
        <v>Wrong PO</v>
      </c>
      <c r="CM231" s="32">
        <f>IF(CL231="wrong PO",(VLOOKUP($E231,'Org June 2016 '!$D$1:$Z$500,3,FALSE)),"")</f>
        <v>0</v>
      </c>
      <c r="CN231" s="29" t="str">
        <f>IFERROR(IF(VLOOKUP($E231,'May 2016'!D230:Z729,3,FALSE)=G231,"-","Wrong PO"),"new")</f>
        <v>new</v>
      </c>
      <c r="CO231" s="32" t="str">
        <f>IF(CN231="wrong PO",(VLOOKUP($E231,'May 2016'!D230:Z729,3,FALSE)),"")</f>
        <v/>
      </c>
      <c r="CP231" s="29" t="str">
        <f>IFERROR(IF(VLOOKUP($E231,'Apr 2016'!$D$1:$Z$500,3,FALSE)=G231,"-","Wrong PO"),"new")</f>
        <v>Wrong PO</v>
      </c>
      <c r="CQ231" s="32" t="str">
        <f>IF(CP231="wrong PO",(VLOOKUP($E231,'Apr 2016'!$D$1:$Z$500,3,FALSE)),"")</f>
        <v>75522162</v>
      </c>
      <c r="CR231" s="32" t="str">
        <f>IFERROR(IF(VLOOKUP($E231,'Mar 2016'!$D$1:$Z$500,3,FALSE)=G231,"-","Wrong PO"),"new")</f>
        <v>Wrong PO</v>
      </c>
      <c r="CS231" s="32" t="str">
        <f>IF(CP231="wrong PO",(VLOOKUP($E231,'Mar 2016'!$D$1:$Z$500,3,FALSE)),"")</f>
        <v>75522162</v>
      </c>
      <c r="CT231" s="32" t="str">
        <f>IFERROR(IF(VLOOKUP($E231,'Feb 2016'!$D$1:$Z$500,3,FALSE)=G231,"-","Wrong PO"),"new")</f>
        <v>Wrong PO</v>
      </c>
      <c r="CU231" s="32" t="str">
        <f>IF(CP231="wrong PO",(VLOOKUP($E231,'Feb 2016'!$D$1:$Z$500,3,FALSE)),"")</f>
        <v>75522162</v>
      </c>
      <c r="CV231" s="29" t="str">
        <f>IFERROR(IF(VLOOKUP($E231,'Jan 2016'!$D$1:$Z$500,3,FALSE)=G231,"-","Wrong PO"),"new")</f>
        <v>Wrong PO</v>
      </c>
      <c r="CW231" s="32" t="str">
        <f>IF(CV231="wrong PO",(VLOOKUP($E231,'Jan 2016'!$D$1:$Z$500,3,FALSE)),"")</f>
        <v>75522162</v>
      </c>
      <c r="CX231" s="29" t="str">
        <f>IFERROR(IF(VLOOKUP($E231,'Dec 2015'!$D$1:$Z$500,3,FALSE)=G231,"-","Wrong PO"),"new")</f>
        <v>new</v>
      </c>
      <c r="CY231" s="32" t="str">
        <f>IF(CX231="wrong PO",(VLOOKUP($E231,'Dec 2015'!$D$1:$Z$500,3,FALSE)),"")</f>
        <v/>
      </c>
      <c r="CZ231" s="29" t="str">
        <f>IFERROR(IF(VLOOKUP($E231,'Nov 2015'!$D$1:$Z$500,3,FALSE)=G231,"-","Wrong PO"),"new")</f>
        <v>new</v>
      </c>
      <c r="DA231" s="32" t="str">
        <f>IF(CZ231="wrong PO",(VLOOKUP($E231,'Nov 2015'!$D$1:$Z$500,3,FALSE)),"")</f>
        <v/>
      </c>
      <c r="DB231" s="29" t="str">
        <f>IFERROR(IF(VLOOKUP($E231,'Oct 2015'!$D$1:$Z$500,3,FALSE)=G231,"-","Wrong PO"),"new")</f>
        <v>new</v>
      </c>
      <c r="DC231" s="32" t="str">
        <f>IF(DB231="wrong PO",(VLOOKUP($E231,'Oct 2015'!$D$1:$Z$500,3,FALSE)),"")</f>
        <v/>
      </c>
      <c r="DD231" s="29" t="str">
        <f>IFERROR(IF(VLOOKUP($E231,'Sep 2015'!$D$1:$Z$500,3,FALSE)=G231,"-","Wrong PO"),"new")</f>
        <v>new</v>
      </c>
      <c r="DE231" s="32" t="str">
        <f>IF(DD231="wrong PO",(VLOOKUP($E231,'Sep 2015'!$D$1:$Z$500,3,FALSE)),"")</f>
        <v/>
      </c>
    </row>
    <row r="232" spans="1:109">
      <c r="A232" s="115">
        <v>231</v>
      </c>
      <c r="B232" s="2" t="s">
        <v>841</v>
      </c>
      <c r="C232" s="2" t="s">
        <v>510</v>
      </c>
      <c r="D232" s="2" t="s">
        <v>760</v>
      </c>
      <c r="E232" s="2" t="s">
        <v>168</v>
      </c>
      <c r="F232" s="2" t="s">
        <v>466</v>
      </c>
      <c r="G232" s="21" t="s">
        <v>872</v>
      </c>
      <c r="H232" s="21" t="str">
        <f>IFERROR(VLOOKUP($E232,'Wayne Master'!$B$1:$C$315,2,FALSE),"not on master")</f>
        <v>P0779968</v>
      </c>
      <c r="I232" s="11" t="s">
        <v>2046</v>
      </c>
      <c r="J232" s="3">
        <v>42360</v>
      </c>
      <c r="K232" s="2" t="s">
        <v>437</v>
      </c>
      <c r="L232" s="2" t="s">
        <v>431</v>
      </c>
      <c r="M232" s="2" t="s">
        <v>30</v>
      </c>
      <c r="N232" s="2" t="s">
        <v>31</v>
      </c>
      <c r="O232" s="2" t="s">
        <v>382</v>
      </c>
      <c r="P232" s="4">
        <v>4448</v>
      </c>
      <c r="Q232" s="4">
        <v>4766</v>
      </c>
      <c r="R232" s="4">
        <v>318</v>
      </c>
      <c r="S232" s="5">
        <v>5.37</v>
      </c>
      <c r="T232" s="4">
        <v>0</v>
      </c>
      <c r="U232" s="4">
        <v>0</v>
      </c>
      <c r="V232" s="4">
        <v>0</v>
      </c>
      <c r="W232" s="5">
        <v>0</v>
      </c>
      <c r="X232" s="5">
        <v>0</v>
      </c>
      <c r="Y232" s="14">
        <v>5.37</v>
      </c>
      <c r="Z232" s="14">
        <v>0</v>
      </c>
      <c r="AA232" s="14">
        <v>5.37</v>
      </c>
      <c r="AB232" s="4">
        <v>24580</v>
      </c>
      <c r="AC232" s="55"/>
      <c r="AD232" s="59">
        <f t="shared" si="17"/>
        <v>80.359999999999985</v>
      </c>
      <c r="AE232" s="59">
        <f t="shared" si="18"/>
        <v>80.545399999999987</v>
      </c>
      <c r="AF232" s="102">
        <f>IFERROR(IFERROR(VLOOKUP($G232,'FPO034'!$J$9:$Q$196,7,FALSE),(VLOOKUP($H232,'FPO034'!$J$9:$Q$196,7,FALSE))),"No PO")</f>
        <v>13430.87</v>
      </c>
      <c r="AG232" s="102">
        <f>IFERROR(IFERROR(VLOOKUP($G232,'FPO034'!$J$9:$Q$196,8,FALSE),(VLOOKUP($H232,'FPO034'!$J$9:$Q$196,8,FALSE))),"No PO")</f>
        <v>0</v>
      </c>
      <c r="AH232" s="102" t="str">
        <f t="shared" si="19"/>
        <v>--</v>
      </c>
      <c r="AI232" s="59">
        <f>IFERROR(VLOOKUP($E232,'Rev2 Aug 16'!$D$1:$Z$300,22,FALSE),"-")</f>
        <v>5.37</v>
      </c>
      <c r="AJ232" s="59" t="str">
        <f>IFERROR(VLOOKUP($E232,'Rev2 Aug 16'!$D$1:$Z$300,5,FALSE),"-")</f>
        <v>WAY2001H6BN</v>
      </c>
      <c r="AK232" s="59" t="str">
        <f>IFERROR(VLOOKUP(AJ232,'Paid Invoices'!$F$6:$I$381,3,FALSE),"")</f>
        <v/>
      </c>
      <c r="AL232" s="59" t="str">
        <f>IFERROR(VLOOKUP(AJ232,'Open Invoices'!$D$1:$E$3000,2,FALSE),"")</f>
        <v/>
      </c>
      <c r="AM232" s="59">
        <f>IFERROR(VLOOKUP($E232,'Rev2 July 16'!$D$1:$Z$300,22,FALSE),"-")</f>
        <v>6.98</v>
      </c>
      <c r="AN232" s="59" t="str">
        <f>IFERROR(VLOOKUP($E232,'Rev2 July 16'!$D$1:$Z$300,5,FALSE),"-")</f>
        <v>WAY2001G6BQ</v>
      </c>
      <c r="AO232" s="59" t="str">
        <f>IFERROR(VLOOKUP(AN232,'Paid Invoices'!$F$6:$I$381,3,FALSE),"")</f>
        <v/>
      </c>
      <c r="AP232" s="59" t="str">
        <f>IFERROR(VLOOKUP(AN232,'Open Invoices'!$D$1:$E$3000,2,FALSE),"")</f>
        <v/>
      </c>
      <c r="AQ232" s="59">
        <f>IFERROR(VLOOKUP($E232,'Rev June 16'!$D$1:$Z$300,22,FALSE),"-")</f>
        <v>9.51</v>
      </c>
      <c r="AR232" s="59" t="str">
        <f>IFERROR(VLOOKUP($E232,'Rev June 16'!$D$1:$Z$300,4,FALSE),"-")</f>
        <v>WAY2001F6BM</v>
      </c>
      <c r="AS232" s="59" t="str">
        <f>IFERROR(VLOOKUP(AR232,'Paid Invoices'!$F$6:$I$381,3,FALSE),"")</f>
        <v/>
      </c>
      <c r="AT232" s="59" t="str">
        <f>IFERROR(VLOOKUP(AR232,'Open Invoices'!$D$1:$E$3000,2,FALSE),"")</f>
        <v/>
      </c>
      <c r="AU232" s="59">
        <f>IFERROR(VLOOKUP($E232,'May 2016'!$D$1:$Z$300,22,FALSE),"-")</f>
        <v>8.94</v>
      </c>
      <c r="AV232" s="59" t="str">
        <f>IFERROR(VLOOKUP($E232,'May 2016'!$D$1:$Z$300,4,FALSE),"-")</f>
        <v>WAY2001E6C</v>
      </c>
      <c r="AW232" s="59" t="str">
        <f>IFERROR(VLOOKUP(AV232,'Paid Invoices'!$F$6:$I$381,3,FALSE),"")</f>
        <v/>
      </c>
      <c r="AX232" s="59" t="str">
        <f>IFERROR(VLOOKUP(AV232,'Open Invoices'!$D$1:$E$3000,2,FALSE),"")</f>
        <v/>
      </c>
      <c r="AY232" s="59">
        <f>IFERROR(VLOOKUP($E232,'Apr 2016'!$D$1:$Z$300,22,FALSE),"-")</f>
        <v>13.55</v>
      </c>
      <c r="AZ232" s="59" t="str">
        <f>IFERROR(VLOOKUP($E232,'Apr 2016'!$D$1:$Z$300,4,FALSE),"-")</f>
        <v>WAY2001D6D</v>
      </c>
      <c r="BA232" s="59" t="str">
        <f>IFERROR(VLOOKUP(AZ232,'Paid Invoices'!$F$6:$I$381,3,FALSE),"")</f>
        <v/>
      </c>
      <c r="BB232" s="59" t="str">
        <f>IFERROR(VLOOKUP(AZ232,'Open Invoices'!$D$1:$E$3000,2,FALSE),"")</f>
        <v/>
      </c>
      <c r="BC232" s="59">
        <f>IFERROR(VLOOKUP($E232,'Mar 2016'!$D$1:$Z$300,22,FALSE),"-")</f>
        <v>10.6</v>
      </c>
      <c r="BD232" s="59" t="str">
        <f>IFERROR(VLOOKUP($E232,'Mar 2016'!$D$1:$Z$300,4,FALSE),"-")</f>
        <v>WAY2001C6C</v>
      </c>
      <c r="BE232" s="59" t="str">
        <f>IFERROR(VLOOKUP(BD232,'Paid Invoices'!$F$6:$I$381,3,FALSE),"")</f>
        <v/>
      </c>
      <c r="BF232" s="59" t="str">
        <f>IFERROR(VLOOKUP(BD232,'Open Invoices'!$D$1:$E$3000,2,FALSE),"")</f>
        <v/>
      </c>
      <c r="BG232" s="59">
        <f>IFERROR(VLOOKUP($E232,'Feb 2016'!$D$1:$Z$300,22,FALSE),"-")</f>
        <v>21.56</v>
      </c>
      <c r="BH232" s="59" t="str">
        <f>IFERROR(VLOOKUP($E232,'Feb 2016'!$D$1:$Z$300,4,FALSE),"-")</f>
        <v>WAY2001B6B</v>
      </c>
      <c r="BI232" s="59" t="str">
        <f>IFERROR(VLOOKUP(BH232,'Paid Invoices'!$F$6:$I$381,3,FALSE),"")</f>
        <v/>
      </c>
      <c r="BJ232" s="59" t="str">
        <f>IFERROR(VLOOKUP(BH232,'Open Invoices'!$D$1:$E$3000,2,FALSE),"")</f>
        <v/>
      </c>
      <c r="BK232" s="59">
        <f>IFERROR(VLOOKUP($E232,'Jan 2016'!$D$1:$Z$300,22,FALSE),"-")</f>
        <v>3.85</v>
      </c>
      <c r="BL232" s="59" t="str">
        <f>IFERROR(VLOOKUP($E232,'Jan 2016'!$D$1:$Z$300,4,FALSE),"-")</f>
        <v>WAY2001A6AA</v>
      </c>
      <c r="BM232" s="59" t="str">
        <f>IFERROR(VLOOKUP(BL232,'Paid Invoices'!$F$6:$I$381,3,FALSE),"")</f>
        <v/>
      </c>
      <c r="BN232" s="59" t="str">
        <f>IFERROR(VLOOKUP(BL232,'Open Invoices'!$D$1:$E$3000,2,FALSE),"")</f>
        <v/>
      </c>
      <c r="BO232" s="59" t="str">
        <f>IFERROR(VLOOKUP($E232,'Dec 2015'!$D$1:$Z$300,22,FALSE),"-")</f>
        <v>-</v>
      </c>
      <c r="BP232" s="59" t="str">
        <f>IFERROR(VLOOKUP($E232,'Dec 2015'!$D$1:$Z$300,4,FALSE),"-")</f>
        <v>-</v>
      </c>
      <c r="BQ232" s="59" t="str">
        <f>IFERROR(VLOOKUP(BP232,'Paid Invoices'!$F$6:$I$381,3,FALSE),"")</f>
        <v/>
      </c>
      <c r="BR232" s="59" t="str">
        <f>IFERROR(VLOOKUP(BP232,'Open Invoices'!$D$1:$E$3000,2,FALSE),"")</f>
        <v/>
      </c>
      <c r="BS232" s="59" t="str">
        <f>IFERROR(VLOOKUP($E232,'Nov 2015'!$D$1:$Z$300,22,FALSE),"-")</f>
        <v>-</v>
      </c>
      <c r="BT232" s="59" t="str">
        <f>IFERROR(VLOOKUP($E232,'Nov 2015'!$D$1:$Z$300,4,FALSE),"-")</f>
        <v>-</v>
      </c>
      <c r="BU232" s="59" t="str">
        <f>IFERROR(VLOOKUP(BT232,'Paid Invoices'!$F$6:$I$381,3,FALSE),"")</f>
        <v/>
      </c>
      <c r="BV232" s="59" t="str">
        <f>IFERROR(VLOOKUP(BT232,'Open Invoices'!$D$1:$E$3000,2,FALSE),"")</f>
        <v/>
      </c>
      <c r="BW232" s="59" t="str">
        <f>IFERROR(VLOOKUP($E232,'Oct 2015'!$D$1:$Z$300,22,FALSE),"-")</f>
        <v>-</v>
      </c>
      <c r="BX232" s="59" t="str">
        <f>IFERROR(VLOOKUP($E232,'Oct 2015'!$D$1:$Z$300,4,FALSE),"-")</f>
        <v>-</v>
      </c>
      <c r="BY232" s="59" t="str">
        <f>IFERROR(VLOOKUP(BX232,'Paid Invoices'!$F$6:$I$381,3,FALSE),"")</f>
        <v/>
      </c>
      <c r="BZ232" s="59" t="str">
        <f>IFERROR(VLOOKUP(BX232,'Open Invoices'!$D$1:$E$3000,2,FALSE),"")</f>
        <v/>
      </c>
      <c r="CA232" s="59" t="str">
        <f>IFERROR(VLOOKUP($E232,'Sep 2015'!$D$1:$Z$300,22,FALSE),"-")</f>
        <v>-</v>
      </c>
      <c r="CB232" s="59" t="str">
        <f>IFERROR(VLOOKUP($E232,'Sep 2015'!$D$1:$Z$300,4,FALSE),"-")</f>
        <v>-</v>
      </c>
      <c r="CC232" s="59" t="str">
        <f>IFERROR(VLOOKUP(CB232,'Paid Invoices'!$F$6:$I$381,3,FALSE),"")</f>
        <v/>
      </c>
      <c r="CD232" s="59" t="str">
        <f>IFERROR(VLOOKUP(CB232,'Open Invoices'!$D$1:$E$3000,2,FALSE),"")</f>
        <v/>
      </c>
      <c r="CE232" s="52"/>
      <c r="CF232" s="52" t="s">
        <v>2115</v>
      </c>
      <c r="CG232" s="49" t="str">
        <f>IFERROR(IFERROR(VLOOKUP($E232,'Asset Group  All Assets'!$B$1:$C$500,2,FALSE),(VLOOKUP($E232,'Missing-WSU-POs'!$B$1:$D$500,3,FALSE))),"?")</f>
        <v>P0779968</v>
      </c>
      <c r="CH232" s="31" t="str">
        <f t="shared" si="16"/>
        <v>P0779968</v>
      </c>
      <c r="CI232" s="31" t="str">
        <f t="shared" si="20"/>
        <v/>
      </c>
      <c r="CJ232" s="29" t="str">
        <f>IFERROR(IF(VLOOKUP($E232,'Org July 2016 '!$D$1:$Z$500,3,FALSE)=G232,"-","Wrong PO"),"new")</f>
        <v>Wrong PO</v>
      </c>
      <c r="CK232" s="32">
        <f>IF(CJ232="wrong PO",(VLOOKUP($E232,'Org July 2016 '!$D$1:$Z$500,3,FALSE)),"")</f>
        <v>0</v>
      </c>
      <c r="CL232" s="29" t="str">
        <f>IFERROR(IF(VLOOKUP($E232,'Org June 2016 '!$D$1:$Z$500,3,FALSE)=G232,"-","Wrong PO"),"new")</f>
        <v>Wrong PO</v>
      </c>
      <c r="CM232" s="32">
        <f>IF(CL232="wrong PO",(VLOOKUP($E232,'Org June 2016 '!$D$1:$Z$500,3,FALSE)),"")</f>
        <v>0</v>
      </c>
      <c r="CN232" s="29" t="str">
        <f>IFERROR(IF(VLOOKUP($E232,'May 2016'!D231:Z730,3,FALSE)=G232,"-","Wrong PO"),"new")</f>
        <v>new</v>
      </c>
      <c r="CO232" s="32" t="str">
        <f>IF(CN232="wrong PO",(VLOOKUP($E232,'May 2016'!D231:Z730,3,FALSE)),"")</f>
        <v/>
      </c>
      <c r="CP232" s="29" t="str">
        <f>IFERROR(IF(VLOOKUP($E232,'Apr 2016'!$D$1:$Z$500,3,FALSE)=G232,"-","Wrong PO"),"new")</f>
        <v>Wrong PO</v>
      </c>
      <c r="CQ232" s="32" t="str">
        <f>IF(CP232="wrong PO",(VLOOKUP($E232,'Apr 2016'!$D$1:$Z$500,3,FALSE)),"")</f>
        <v>75522162</v>
      </c>
      <c r="CR232" s="32" t="str">
        <f>IFERROR(IF(VLOOKUP($E232,'Mar 2016'!$D$1:$Z$500,3,FALSE)=G232,"-","Wrong PO"),"new")</f>
        <v>Wrong PO</v>
      </c>
      <c r="CS232" s="32" t="str">
        <f>IF(CP232="wrong PO",(VLOOKUP($E232,'Mar 2016'!$D$1:$Z$500,3,FALSE)),"")</f>
        <v>75522162</v>
      </c>
      <c r="CT232" s="32" t="str">
        <f>IFERROR(IF(VLOOKUP($E232,'Feb 2016'!$D$1:$Z$500,3,FALSE)=G232,"-","Wrong PO"),"new")</f>
        <v>Wrong PO</v>
      </c>
      <c r="CU232" s="32" t="str">
        <f>IF(CP232="wrong PO",(VLOOKUP($E232,'Feb 2016'!$D$1:$Z$500,3,FALSE)),"")</f>
        <v>75522162</v>
      </c>
      <c r="CV232" s="29" t="str">
        <f>IFERROR(IF(VLOOKUP($E232,'Jan 2016'!$D$1:$Z$500,3,FALSE)=G232,"-","Wrong PO"),"new")</f>
        <v>Wrong PO</v>
      </c>
      <c r="CW232" s="32" t="str">
        <f>IF(CV232="wrong PO",(VLOOKUP($E232,'Jan 2016'!$D$1:$Z$500,3,FALSE)),"")</f>
        <v>75522162</v>
      </c>
      <c r="CX232" s="29" t="str">
        <f>IFERROR(IF(VLOOKUP($E232,'Dec 2015'!$D$1:$Z$500,3,FALSE)=G232,"-","Wrong PO"),"new")</f>
        <v>new</v>
      </c>
      <c r="CY232" s="32" t="str">
        <f>IF(CX232="wrong PO",(VLOOKUP($E232,'Dec 2015'!$D$1:$Z$500,3,FALSE)),"")</f>
        <v/>
      </c>
      <c r="CZ232" s="29" t="str">
        <f>IFERROR(IF(VLOOKUP($E232,'Nov 2015'!$D$1:$Z$500,3,FALSE)=G232,"-","Wrong PO"),"new")</f>
        <v>new</v>
      </c>
      <c r="DA232" s="32" t="str">
        <f>IF(CZ232="wrong PO",(VLOOKUP($E232,'Nov 2015'!$D$1:$Z$500,3,FALSE)),"")</f>
        <v/>
      </c>
      <c r="DB232" s="29" t="str">
        <f>IFERROR(IF(VLOOKUP($E232,'Oct 2015'!$D$1:$Z$500,3,FALSE)=G232,"-","Wrong PO"),"new")</f>
        <v>new</v>
      </c>
      <c r="DC232" s="32" t="str">
        <f>IF(DB232="wrong PO",(VLOOKUP($E232,'Oct 2015'!$D$1:$Z$500,3,FALSE)),"")</f>
        <v/>
      </c>
      <c r="DD232" s="29" t="str">
        <f>IFERROR(IF(VLOOKUP($E232,'Sep 2015'!$D$1:$Z$500,3,FALSE)=G232,"-","Wrong PO"),"new")</f>
        <v>new</v>
      </c>
      <c r="DE232" s="32" t="str">
        <f>IF(DD232="wrong PO",(VLOOKUP($E232,'Sep 2015'!$D$1:$Z$500,3,FALSE)),"")</f>
        <v/>
      </c>
    </row>
    <row r="233" spans="1:109">
      <c r="A233" s="115">
        <v>232</v>
      </c>
      <c r="B233" s="2" t="s">
        <v>841</v>
      </c>
      <c r="C233" s="2" t="s">
        <v>510</v>
      </c>
      <c r="D233" s="2" t="s">
        <v>572</v>
      </c>
      <c r="E233" s="2" t="s">
        <v>229</v>
      </c>
      <c r="F233" s="2" t="s">
        <v>499</v>
      </c>
      <c r="G233" s="21" t="s">
        <v>872</v>
      </c>
      <c r="H233" s="21" t="str">
        <f>IFERROR(VLOOKUP($E233,'Wayne Master'!$B$1:$C$315,2,FALSE),"not on master")</f>
        <v>P0779968</v>
      </c>
      <c r="I233" s="11" t="s">
        <v>2046</v>
      </c>
      <c r="J233" s="3">
        <v>42410</v>
      </c>
      <c r="K233" s="2"/>
      <c r="L233" s="2" t="s">
        <v>573</v>
      </c>
      <c r="M233" s="2" t="s">
        <v>394</v>
      </c>
      <c r="N233" s="2" t="s">
        <v>31</v>
      </c>
      <c r="O233" s="2" t="s">
        <v>382</v>
      </c>
      <c r="P233" s="4">
        <v>93011</v>
      </c>
      <c r="Q233" s="4">
        <v>93626</v>
      </c>
      <c r="R233" s="4">
        <v>615</v>
      </c>
      <c r="S233" s="5">
        <v>16.91</v>
      </c>
      <c r="T233" s="4">
        <v>0</v>
      </c>
      <c r="U233" s="4">
        <v>0</v>
      </c>
      <c r="V233" s="4">
        <v>0</v>
      </c>
      <c r="W233" s="5">
        <v>0</v>
      </c>
      <c r="X233" s="5">
        <v>0</v>
      </c>
      <c r="Y233" s="14">
        <v>16.91</v>
      </c>
      <c r="Z233" s="14">
        <v>0</v>
      </c>
      <c r="AA233" s="14">
        <v>16.91</v>
      </c>
      <c r="AB233" s="4">
        <v>24580</v>
      </c>
      <c r="AC233" s="55"/>
      <c r="AD233" s="59">
        <f t="shared" si="17"/>
        <v>62.59</v>
      </c>
      <c r="AE233" s="59">
        <f t="shared" si="18"/>
        <v>1582.2793999999999</v>
      </c>
      <c r="AF233" s="102">
        <f>IFERROR(IFERROR(VLOOKUP($G233,'FPO034'!$J$9:$Q$196,7,FALSE),(VLOOKUP($H233,'FPO034'!$J$9:$Q$196,7,FALSE))),"No PO")</f>
        <v>13430.87</v>
      </c>
      <c r="AG233" s="102">
        <f>IFERROR(IFERROR(VLOOKUP($G233,'FPO034'!$J$9:$Q$196,8,FALSE),(VLOOKUP($H233,'FPO034'!$J$9:$Q$196,8,FALSE))),"No PO")</f>
        <v>0</v>
      </c>
      <c r="AH233" s="102" t="str">
        <f t="shared" si="19"/>
        <v>--</v>
      </c>
      <c r="AI233" s="59">
        <f>IFERROR(VLOOKUP($E233,'Rev2 Aug 16'!$D$1:$Z$300,22,FALSE),"-")</f>
        <v>16.91</v>
      </c>
      <c r="AJ233" s="59" t="str">
        <f>IFERROR(VLOOKUP($E233,'Rev2 Aug 16'!$D$1:$Z$300,5,FALSE),"-")</f>
        <v>WAY2001H6BN</v>
      </c>
      <c r="AK233" s="59" t="str">
        <f>IFERROR(VLOOKUP(AJ233,'Paid Invoices'!$F$6:$I$381,3,FALSE),"")</f>
        <v/>
      </c>
      <c r="AL233" s="59" t="str">
        <f>IFERROR(VLOOKUP(AJ233,'Open Invoices'!$D$1:$E$3000,2,FALSE),"")</f>
        <v/>
      </c>
      <c r="AM233" s="59">
        <f>IFERROR(VLOOKUP($E233,'Rev2 July 16'!$D$1:$Z$300,22,FALSE),"-")</f>
        <v>8.75</v>
      </c>
      <c r="AN233" s="59" t="str">
        <f>IFERROR(VLOOKUP($E233,'Rev2 July 16'!$D$1:$Z$300,5,FALSE),"-")</f>
        <v>WAY2001G6BQ</v>
      </c>
      <c r="AO233" s="59" t="str">
        <f>IFERROR(VLOOKUP(AN233,'Paid Invoices'!$F$6:$I$381,3,FALSE),"")</f>
        <v/>
      </c>
      <c r="AP233" s="59" t="str">
        <f>IFERROR(VLOOKUP(AN233,'Open Invoices'!$D$1:$E$3000,2,FALSE),"")</f>
        <v/>
      </c>
      <c r="AQ233" s="59">
        <f>IFERROR(VLOOKUP($E233,'Rev June 16'!$D$1:$Z$300,22,FALSE),"-")</f>
        <v>8.2200000000000006</v>
      </c>
      <c r="AR233" s="59" t="str">
        <f>IFERROR(VLOOKUP($E233,'Rev June 16'!$D$1:$Z$300,4,FALSE),"-")</f>
        <v>WAY2001F6BM</v>
      </c>
      <c r="AS233" s="59" t="str">
        <f>IFERROR(VLOOKUP(AR233,'Paid Invoices'!$F$6:$I$381,3,FALSE),"")</f>
        <v/>
      </c>
      <c r="AT233" s="59" t="str">
        <f>IFERROR(VLOOKUP(AR233,'Open Invoices'!$D$1:$E$3000,2,FALSE),"")</f>
        <v/>
      </c>
      <c r="AU233" s="59">
        <f>IFERROR(VLOOKUP($E233,'May 2016'!$D$1:$Z$300,22,FALSE),"-")</f>
        <v>10.64</v>
      </c>
      <c r="AV233" s="59" t="str">
        <f>IFERROR(VLOOKUP($E233,'May 2016'!$D$1:$Z$300,4,FALSE),"-")</f>
        <v>WAY2001E6C</v>
      </c>
      <c r="AW233" s="59" t="str">
        <f>IFERROR(VLOOKUP(AV233,'Paid Invoices'!$F$6:$I$381,3,FALSE),"")</f>
        <v/>
      </c>
      <c r="AX233" s="59" t="str">
        <f>IFERROR(VLOOKUP(AV233,'Open Invoices'!$D$1:$E$3000,2,FALSE),"")</f>
        <v/>
      </c>
      <c r="AY233" s="59">
        <f>IFERROR(VLOOKUP($E233,'Apr 2016'!$D$1:$Z$300,22,FALSE),"-")</f>
        <v>9.02</v>
      </c>
      <c r="AZ233" s="59" t="str">
        <f>IFERROR(VLOOKUP($E233,'Apr 2016'!$D$1:$Z$300,4,FALSE),"-")</f>
        <v>WAY2001D6D</v>
      </c>
      <c r="BA233" s="59" t="str">
        <f>IFERROR(VLOOKUP(AZ233,'Paid Invoices'!$F$6:$I$381,3,FALSE),"")</f>
        <v/>
      </c>
      <c r="BB233" s="59" t="str">
        <f>IFERROR(VLOOKUP(AZ233,'Open Invoices'!$D$1:$E$3000,2,FALSE),"")</f>
        <v/>
      </c>
      <c r="BC233" s="59">
        <f>IFERROR(VLOOKUP($E233,'Mar 2016'!$D$1:$Z$300,22,FALSE),"-")</f>
        <v>9.0500000000000007</v>
      </c>
      <c r="BD233" s="59" t="str">
        <f>IFERROR(VLOOKUP($E233,'Mar 2016'!$D$1:$Z$300,4,FALSE),"-")</f>
        <v>WAY2001C6C</v>
      </c>
      <c r="BE233" s="59" t="str">
        <f>IFERROR(VLOOKUP(BD233,'Paid Invoices'!$F$6:$I$381,3,FALSE),"")</f>
        <v/>
      </c>
      <c r="BF233" s="59" t="str">
        <f>IFERROR(VLOOKUP(BD233,'Open Invoices'!$D$1:$E$3000,2,FALSE),"")</f>
        <v/>
      </c>
      <c r="BG233" s="59" t="str">
        <f>IFERROR(VLOOKUP($E233,'Feb 2016'!$D$1:$Z$300,22,FALSE),"-")</f>
        <v>-</v>
      </c>
      <c r="BH233" s="59" t="str">
        <f>IFERROR(VLOOKUP($E233,'Feb 2016'!$D$1:$Z$300,4,FALSE),"-")</f>
        <v>-</v>
      </c>
      <c r="BI233" s="59" t="str">
        <f>IFERROR(VLOOKUP(BH233,'Paid Invoices'!$F$6:$I$381,3,FALSE),"")</f>
        <v/>
      </c>
      <c r="BJ233" s="59" t="str">
        <f>IFERROR(VLOOKUP(BH233,'Open Invoices'!$D$1:$E$3000,2,FALSE),"")</f>
        <v/>
      </c>
      <c r="BK233" s="59" t="str">
        <f>IFERROR(VLOOKUP($E233,'Jan 2016'!$D$1:$Z$300,22,FALSE),"-")</f>
        <v>-</v>
      </c>
      <c r="BL233" s="59" t="str">
        <f>IFERROR(VLOOKUP($E233,'Jan 2016'!$D$1:$Z$300,4,FALSE),"-")</f>
        <v>-</v>
      </c>
      <c r="BM233" s="59" t="str">
        <f>IFERROR(VLOOKUP(BL233,'Paid Invoices'!$F$6:$I$381,3,FALSE),"")</f>
        <v/>
      </c>
      <c r="BN233" s="59" t="str">
        <f>IFERROR(VLOOKUP(BL233,'Open Invoices'!$D$1:$E$3000,2,FALSE),"")</f>
        <v/>
      </c>
      <c r="BO233" s="59" t="str">
        <f>IFERROR(VLOOKUP($E233,'Dec 2015'!$D$1:$Z$300,22,FALSE),"-")</f>
        <v>-</v>
      </c>
      <c r="BP233" s="59" t="str">
        <f>IFERROR(VLOOKUP($E233,'Dec 2015'!$D$1:$Z$300,4,FALSE),"-")</f>
        <v>-</v>
      </c>
      <c r="BQ233" s="59" t="str">
        <f>IFERROR(VLOOKUP(BP233,'Paid Invoices'!$F$6:$I$381,3,FALSE),"")</f>
        <v/>
      </c>
      <c r="BR233" s="59" t="str">
        <f>IFERROR(VLOOKUP(BP233,'Open Invoices'!$D$1:$E$3000,2,FALSE),"")</f>
        <v/>
      </c>
      <c r="BS233" s="59" t="str">
        <f>IFERROR(VLOOKUP($E233,'Nov 2015'!$D$1:$Z$300,22,FALSE),"-")</f>
        <v>-</v>
      </c>
      <c r="BT233" s="59" t="str">
        <f>IFERROR(VLOOKUP($E233,'Nov 2015'!$D$1:$Z$300,4,FALSE),"-")</f>
        <v>-</v>
      </c>
      <c r="BU233" s="59" t="str">
        <f>IFERROR(VLOOKUP(BT233,'Paid Invoices'!$F$6:$I$381,3,FALSE),"")</f>
        <v/>
      </c>
      <c r="BV233" s="59" t="str">
        <f>IFERROR(VLOOKUP(BT233,'Open Invoices'!$D$1:$E$3000,2,FALSE),"")</f>
        <v/>
      </c>
      <c r="BW233" s="59" t="str">
        <f>IFERROR(VLOOKUP($E233,'Oct 2015'!$D$1:$Z$300,22,FALSE),"-")</f>
        <v>-</v>
      </c>
      <c r="BX233" s="59" t="str">
        <f>IFERROR(VLOOKUP($E233,'Oct 2015'!$D$1:$Z$300,4,FALSE),"-")</f>
        <v>-</v>
      </c>
      <c r="BY233" s="59" t="str">
        <f>IFERROR(VLOOKUP(BX233,'Paid Invoices'!$F$6:$I$381,3,FALSE),"")</f>
        <v/>
      </c>
      <c r="BZ233" s="59" t="str">
        <f>IFERROR(VLOOKUP(BX233,'Open Invoices'!$D$1:$E$3000,2,FALSE),"")</f>
        <v/>
      </c>
      <c r="CA233" s="59" t="str">
        <f>IFERROR(VLOOKUP($E233,'Sep 2015'!$D$1:$Z$300,22,FALSE),"-")</f>
        <v>-</v>
      </c>
      <c r="CB233" s="59" t="str">
        <f>IFERROR(VLOOKUP($E233,'Sep 2015'!$D$1:$Z$300,4,FALSE),"-")</f>
        <v>-</v>
      </c>
      <c r="CC233" s="59" t="str">
        <f>IFERROR(VLOOKUP(CB233,'Paid Invoices'!$F$6:$I$381,3,FALSE),"")</f>
        <v/>
      </c>
      <c r="CD233" s="59" t="str">
        <f>IFERROR(VLOOKUP(CB233,'Open Invoices'!$D$1:$E$3000,2,FALSE),"")</f>
        <v/>
      </c>
      <c r="CE233" s="52"/>
      <c r="CF233" s="52" t="s">
        <v>2115</v>
      </c>
      <c r="CG233" s="49" t="str">
        <f>IFERROR(IFERROR(VLOOKUP($E233,'Asset Group  All Assets'!$B$1:$C$500,2,FALSE),(VLOOKUP($E233,'Missing-WSU-POs'!$B$1:$D$500,3,FALSE))),"?")</f>
        <v>P0779968</v>
      </c>
      <c r="CH233" s="31" t="str">
        <f t="shared" si="16"/>
        <v>P0779968</v>
      </c>
      <c r="CI233" s="31" t="str">
        <f t="shared" si="20"/>
        <v/>
      </c>
      <c r="CJ233" s="29" t="str">
        <f>IFERROR(IF(VLOOKUP($E233,'Org July 2016 '!$D$1:$Z$500,3,FALSE)=G233,"-","Wrong PO"),"new")</f>
        <v>Wrong PO</v>
      </c>
      <c r="CK233" s="32">
        <f>IF(CJ233="wrong PO",(VLOOKUP($E233,'Org July 2016 '!$D$1:$Z$500,3,FALSE)),"")</f>
        <v>0</v>
      </c>
      <c r="CL233" s="29" t="str">
        <f>IFERROR(IF(VLOOKUP($E233,'Org June 2016 '!$D$1:$Z$500,3,FALSE)=G233,"-","Wrong PO"),"new")</f>
        <v>Wrong PO</v>
      </c>
      <c r="CM233" s="32">
        <f>IF(CL233="wrong PO",(VLOOKUP($E233,'Org June 2016 '!$D$1:$Z$500,3,FALSE)),"")</f>
        <v>0</v>
      </c>
      <c r="CN233" s="29" t="str">
        <f>IFERROR(IF(VLOOKUP($E233,'May 2016'!D232:Z731,3,FALSE)=G233,"-","Wrong PO"),"new")</f>
        <v>new</v>
      </c>
      <c r="CO233" s="32" t="str">
        <f>IF(CN233="wrong PO",(VLOOKUP($E233,'May 2016'!D232:Z731,3,FALSE)),"")</f>
        <v/>
      </c>
      <c r="CP233" s="29" t="str">
        <f>IFERROR(IF(VLOOKUP($E233,'Apr 2016'!$D$1:$Z$500,3,FALSE)=G233,"-","Wrong PO"),"new")</f>
        <v>Wrong PO</v>
      </c>
      <c r="CQ233" s="32" t="str">
        <f>IF(CP233="wrong PO",(VLOOKUP($E233,'Apr 2016'!$D$1:$Z$500,3,FALSE)),"")</f>
        <v>75522162</v>
      </c>
      <c r="CR233" s="32" t="str">
        <f>IFERROR(IF(VLOOKUP($E233,'Mar 2016'!$D$1:$Z$500,3,FALSE)=G233,"-","Wrong PO"),"new")</f>
        <v>Wrong PO</v>
      </c>
      <c r="CS233" s="32" t="str">
        <f>IF(CP233="wrong PO",(VLOOKUP($E233,'Mar 2016'!$D$1:$Z$500,3,FALSE)),"")</f>
        <v>75522162</v>
      </c>
      <c r="CT233" s="32" t="str">
        <f>IFERROR(IF(VLOOKUP($E233,'Feb 2016'!$D$1:$Z$500,3,FALSE)=G233,"-","Wrong PO"),"new")</f>
        <v>new</v>
      </c>
      <c r="CU233" s="32" t="e">
        <f>IF(CP233="wrong PO",(VLOOKUP($E233,'Feb 2016'!$D$1:$Z$500,3,FALSE)),"")</f>
        <v>#N/A</v>
      </c>
      <c r="CV233" s="29" t="str">
        <f>IFERROR(IF(VLOOKUP($E233,'Jan 2016'!$D$1:$Z$500,3,FALSE)=G233,"-","Wrong PO"),"new")</f>
        <v>new</v>
      </c>
      <c r="CW233" s="32" t="str">
        <f>IF(CV233="wrong PO",(VLOOKUP($E233,'Jan 2016'!$D$1:$Z$500,3,FALSE)),"")</f>
        <v/>
      </c>
      <c r="CX233" s="29" t="str">
        <f>IFERROR(IF(VLOOKUP($E233,'Dec 2015'!$D$1:$Z$500,3,FALSE)=G233,"-","Wrong PO"),"new")</f>
        <v>new</v>
      </c>
      <c r="CY233" s="32" t="str">
        <f>IF(CX233="wrong PO",(VLOOKUP($E233,'Dec 2015'!$D$1:$Z$500,3,FALSE)),"")</f>
        <v/>
      </c>
      <c r="CZ233" s="29" t="str">
        <f>IFERROR(IF(VLOOKUP($E233,'Nov 2015'!$D$1:$Z$500,3,FALSE)=G233,"-","Wrong PO"),"new")</f>
        <v>new</v>
      </c>
      <c r="DA233" s="32" t="str">
        <f>IF(CZ233="wrong PO",(VLOOKUP($E233,'Nov 2015'!$D$1:$Z$500,3,FALSE)),"")</f>
        <v/>
      </c>
      <c r="DB233" s="29" t="str">
        <f>IFERROR(IF(VLOOKUP($E233,'Oct 2015'!$D$1:$Z$500,3,FALSE)=G233,"-","Wrong PO"),"new")</f>
        <v>new</v>
      </c>
      <c r="DC233" s="32" t="str">
        <f>IF(DB233="wrong PO",(VLOOKUP($E233,'Oct 2015'!$D$1:$Z$500,3,FALSE)),"")</f>
        <v/>
      </c>
      <c r="DD233" s="29" t="str">
        <f>IFERROR(IF(VLOOKUP($E233,'Sep 2015'!$D$1:$Z$500,3,FALSE)=G233,"-","Wrong PO"),"new")</f>
        <v>new</v>
      </c>
      <c r="DE233" s="32" t="str">
        <f>IF(DD233="wrong PO",(VLOOKUP($E233,'Sep 2015'!$D$1:$Z$500,3,FALSE)),"")</f>
        <v/>
      </c>
    </row>
    <row r="234" spans="1:109">
      <c r="A234" s="115">
        <v>233</v>
      </c>
      <c r="B234" s="2" t="s">
        <v>841</v>
      </c>
      <c r="C234" s="2" t="s">
        <v>510</v>
      </c>
      <c r="D234" s="2" t="s">
        <v>574</v>
      </c>
      <c r="E234" s="2" t="s">
        <v>230</v>
      </c>
      <c r="F234" s="2" t="s">
        <v>498</v>
      </c>
      <c r="G234" s="21" t="s">
        <v>872</v>
      </c>
      <c r="H234" s="21" t="str">
        <f>IFERROR(VLOOKUP($E234,'Wayne Master'!$B$1:$C$315,2,FALSE),"not on master")</f>
        <v>P0779968</v>
      </c>
      <c r="I234" s="11" t="s">
        <v>2046</v>
      </c>
      <c r="J234" s="3">
        <v>42408</v>
      </c>
      <c r="K234" s="2"/>
      <c r="L234" s="2" t="s">
        <v>575</v>
      </c>
      <c r="M234" s="2" t="s">
        <v>394</v>
      </c>
      <c r="N234" s="2" t="s">
        <v>31</v>
      </c>
      <c r="O234" s="2" t="s">
        <v>382</v>
      </c>
      <c r="P234" s="4">
        <v>4245</v>
      </c>
      <c r="Q234" s="4">
        <v>4259</v>
      </c>
      <c r="R234" s="4">
        <v>14</v>
      </c>
      <c r="S234" s="5">
        <v>0.39</v>
      </c>
      <c r="T234" s="4">
        <v>16595</v>
      </c>
      <c r="U234" s="4">
        <v>16631</v>
      </c>
      <c r="V234" s="4">
        <v>36</v>
      </c>
      <c r="W234" s="5">
        <v>2.97</v>
      </c>
      <c r="X234" s="5">
        <v>0</v>
      </c>
      <c r="Y234" s="14">
        <v>3.36</v>
      </c>
      <c r="Z234" s="14">
        <v>0</v>
      </c>
      <c r="AA234" s="14">
        <v>3.36</v>
      </c>
      <c r="AB234" s="4">
        <v>24580</v>
      </c>
      <c r="AC234" s="55"/>
      <c r="AD234" s="59">
        <f t="shared" si="17"/>
        <v>24.71</v>
      </c>
      <c r="AE234" s="59">
        <f t="shared" si="18"/>
        <v>1066.5109</v>
      </c>
      <c r="AF234" s="102">
        <f>IFERROR(IFERROR(VLOOKUP($G234,'FPO034'!$J$9:$Q$196,7,FALSE),(VLOOKUP($H234,'FPO034'!$J$9:$Q$196,7,FALSE))),"No PO")</f>
        <v>13430.87</v>
      </c>
      <c r="AG234" s="102">
        <f>IFERROR(IFERROR(VLOOKUP($G234,'FPO034'!$J$9:$Q$196,8,FALSE),(VLOOKUP($H234,'FPO034'!$J$9:$Q$196,8,FALSE))),"No PO")</f>
        <v>0</v>
      </c>
      <c r="AH234" s="102" t="str">
        <f t="shared" si="19"/>
        <v>--</v>
      </c>
      <c r="AI234" s="59">
        <f>IFERROR(VLOOKUP($E234,'Rev2 Aug 16'!$D$1:$Z$300,22,FALSE),"-")</f>
        <v>3.36</v>
      </c>
      <c r="AJ234" s="59" t="str">
        <f>IFERROR(VLOOKUP($E234,'Rev2 Aug 16'!$D$1:$Z$300,5,FALSE),"-")</f>
        <v>WAY2001H6BN</v>
      </c>
      <c r="AK234" s="59" t="str">
        <f>IFERROR(VLOOKUP(AJ234,'Paid Invoices'!$F$6:$I$381,3,FALSE),"")</f>
        <v/>
      </c>
      <c r="AL234" s="59" t="str">
        <f>IFERROR(VLOOKUP(AJ234,'Open Invoices'!$D$1:$E$3000,2,FALSE),"")</f>
        <v/>
      </c>
      <c r="AM234" s="59">
        <f>IFERROR(VLOOKUP($E234,'Rev2 July 16'!$D$1:$Z$300,22,FALSE),"-")</f>
        <v>3</v>
      </c>
      <c r="AN234" s="59" t="str">
        <f>IFERROR(VLOOKUP($E234,'Rev2 July 16'!$D$1:$Z$300,5,FALSE),"-")</f>
        <v>WAY2001G6BQ</v>
      </c>
      <c r="AO234" s="59" t="str">
        <f>IFERROR(VLOOKUP(AN234,'Paid Invoices'!$F$6:$I$381,3,FALSE),"")</f>
        <v/>
      </c>
      <c r="AP234" s="59" t="str">
        <f>IFERROR(VLOOKUP(AN234,'Open Invoices'!$D$1:$E$3000,2,FALSE),"")</f>
        <v/>
      </c>
      <c r="AQ234" s="59">
        <f>IFERROR(VLOOKUP($E234,'Rev June 16'!$D$1:$Z$300,22,FALSE),"-")</f>
        <v>2.94</v>
      </c>
      <c r="AR234" s="59" t="str">
        <f>IFERROR(VLOOKUP($E234,'Rev June 16'!$D$1:$Z$300,4,FALSE),"-")</f>
        <v>WAY2001F6BM</v>
      </c>
      <c r="AS234" s="59" t="str">
        <f>IFERROR(VLOOKUP(AR234,'Paid Invoices'!$F$6:$I$381,3,FALSE),"")</f>
        <v/>
      </c>
      <c r="AT234" s="59" t="str">
        <f>IFERROR(VLOOKUP(AR234,'Open Invoices'!$D$1:$E$3000,2,FALSE),"")</f>
        <v/>
      </c>
      <c r="AU234" s="59">
        <f>IFERROR(VLOOKUP($E234,'May 2016'!$D$1:$Z$300,22,FALSE),"-")</f>
        <v>5.34</v>
      </c>
      <c r="AV234" s="59" t="str">
        <f>IFERROR(VLOOKUP($E234,'May 2016'!$D$1:$Z$300,4,FALSE),"-")</f>
        <v>WAY2001E6C</v>
      </c>
      <c r="AW234" s="59" t="str">
        <f>IFERROR(VLOOKUP(AV234,'Paid Invoices'!$F$6:$I$381,3,FALSE),"")</f>
        <v/>
      </c>
      <c r="AX234" s="59" t="str">
        <f>IFERROR(VLOOKUP(AV234,'Open Invoices'!$D$1:$E$3000,2,FALSE),"")</f>
        <v/>
      </c>
      <c r="AY234" s="59">
        <f>IFERROR(VLOOKUP($E234,'Apr 2016'!$D$1:$Z$300,22,FALSE),"-")</f>
        <v>1.49</v>
      </c>
      <c r="AZ234" s="59" t="str">
        <f>IFERROR(VLOOKUP($E234,'Apr 2016'!$D$1:$Z$300,4,FALSE),"-")</f>
        <v>WAY2001D6D</v>
      </c>
      <c r="BA234" s="59" t="str">
        <f>IFERROR(VLOOKUP(AZ234,'Paid Invoices'!$F$6:$I$381,3,FALSE),"")</f>
        <v/>
      </c>
      <c r="BB234" s="59" t="str">
        <f>IFERROR(VLOOKUP(AZ234,'Open Invoices'!$D$1:$E$3000,2,FALSE),"")</f>
        <v/>
      </c>
      <c r="BC234" s="59">
        <f>IFERROR(VLOOKUP($E234,'Mar 2016'!$D$1:$Z$300,22,FALSE),"-")</f>
        <v>3</v>
      </c>
      <c r="BD234" s="59" t="str">
        <f>IFERROR(VLOOKUP($E234,'Mar 2016'!$D$1:$Z$300,4,FALSE),"-")</f>
        <v>WAY2001C6C</v>
      </c>
      <c r="BE234" s="59" t="str">
        <f>IFERROR(VLOOKUP(BD234,'Paid Invoices'!$F$6:$I$381,3,FALSE),"")</f>
        <v/>
      </c>
      <c r="BF234" s="59" t="str">
        <f>IFERROR(VLOOKUP(BD234,'Open Invoices'!$D$1:$E$3000,2,FALSE),"")</f>
        <v/>
      </c>
      <c r="BG234" s="59">
        <f>IFERROR(VLOOKUP($E234,'Feb 2016'!$D$1:$Z$300,22,FALSE),"-")</f>
        <v>5.58</v>
      </c>
      <c r="BH234" s="59" t="str">
        <f>IFERROR(VLOOKUP($E234,'Feb 2016'!$D$1:$Z$300,4,FALSE),"-")</f>
        <v>WAY2001B6B</v>
      </c>
      <c r="BI234" s="59" t="str">
        <f>IFERROR(VLOOKUP(BH234,'Paid Invoices'!$F$6:$I$381,3,FALSE),"")</f>
        <v/>
      </c>
      <c r="BJ234" s="59" t="str">
        <f>IFERROR(VLOOKUP(BH234,'Open Invoices'!$D$1:$E$3000,2,FALSE),"")</f>
        <v/>
      </c>
      <c r="BK234" s="59" t="str">
        <f>IFERROR(VLOOKUP($E234,'Jan 2016'!$D$1:$Z$300,22,FALSE),"-")</f>
        <v>-</v>
      </c>
      <c r="BL234" s="59" t="str">
        <f>IFERROR(VLOOKUP($E234,'Jan 2016'!$D$1:$Z$300,4,FALSE),"-")</f>
        <v>-</v>
      </c>
      <c r="BM234" s="59" t="str">
        <f>IFERROR(VLOOKUP(BL234,'Paid Invoices'!$F$6:$I$381,3,FALSE),"")</f>
        <v/>
      </c>
      <c r="BN234" s="59" t="str">
        <f>IFERROR(VLOOKUP(BL234,'Open Invoices'!$D$1:$E$3000,2,FALSE),"")</f>
        <v/>
      </c>
      <c r="BO234" s="59" t="str">
        <f>IFERROR(VLOOKUP($E234,'Dec 2015'!$D$1:$Z$300,22,FALSE),"-")</f>
        <v>-</v>
      </c>
      <c r="BP234" s="59" t="str">
        <f>IFERROR(VLOOKUP($E234,'Dec 2015'!$D$1:$Z$300,4,FALSE),"-")</f>
        <v>-</v>
      </c>
      <c r="BQ234" s="59" t="str">
        <f>IFERROR(VLOOKUP(BP234,'Paid Invoices'!$F$6:$I$381,3,FALSE),"")</f>
        <v/>
      </c>
      <c r="BR234" s="59" t="str">
        <f>IFERROR(VLOOKUP(BP234,'Open Invoices'!$D$1:$E$3000,2,FALSE),"")</f>
        <v/>
      </c>
      <c r="BS234" s="59" t="str">
        <f>IFERROR(VLOOKUP($E234,'Nov 2015'!$D$1:$Z$300,22,FALSE),"-")</f>
        <v>-</v>
      </c>
      <c r="BT234" s="59" t="str">
        <f>IFERROR(VLOOKUP($E234,'Nov 2015'!$D$1:$Z$300,4,FALSE),"-")</f>
        <v>-</v>
      </c>
      <c r="BU234" s="59" t="str">
        <f>IFERROR(VLOOKUP(BT234,'Paid Invoices'!$F$6:$I$381,3,FALSE),"")</f>
        <v/>
      </c>
      <c r="BV234" s="59" t="str">
        <f>IFERROR(VLOOKUP(BT234,'Open Invoices'!$D$1:$E$3000,2,FALSE),"")</f>
        <v/>
      </c>
      <c r="BW234" s="59" t="str">
        <f>IFERROR(VLOOKUP($E234,'Oct 2015'!$D$1:$Z$300,22,FALSE),"-")</f>
        <v>-</v>
      </c>
      <c r="BX234" s="59" t="str">
        <f>IFERROR(VLOOKUP($E234,'Oct 2015'!$D$1:$Z$300,4,FALSE),"-")</f>
        <v>-</v>
      </c>
      <c r="BY234" s="59" t="str">
        <f>IFERROR(VLOOKUP(BX234,'Paid Invoices'!$F$6:$I$381,3,FALSE),"")</f>
        <v/>
      </c>
      <c r="BZ234" s="59" t="str">
        <f>IFERROR(VLOOKUP(BX234,'Open Invoices'!$D$1:$E$3000,2,FALSE),"")</f>
        <v/>
      </c>
      <c r="CA234" s="59" t="str">
        <f>IFERROR(VLOOKUP($E234,'Sep 2015'!$D$1:$Z$300,22,FALSE),"-")</f>
        <v>-</v>
      </c>
      <c r="CB234" s="59" t="str">
        <f>IFERROR(VLOOKUP($E234,'Sep 2015'!$D$1:$Z$300,4,FALSE),"-")</f>
        <v>-</v>
      </c>
      <c r="CC234" s="59" t="str">
        <f>IFERROR(VLOOKUP(CB234,'Paid Invoices'!$F$6:$I$381,3,FALSE),"")</f>
        <v/>
      </c>
      <c r="CD234" s="59" t="str">
        <f>IFERROR(VLOOKUP(CB234,'Open Invoices'!$D$1:$E$3000,2,FALSE),"")</f>
        <v/>
      </c>
      <c r="CE234" s="52"/>
      <c r="CF234" s="52" t="s">
        <v>2115</v>
      </c>
      <c r="CG234" s="49" t="str">
        <f>IFERROR(IFERROR(VLOOKUP($E234,'Asset Group  All Assets'!$B$1:$C$500,2,FALSE),(VLOOKUP($E234,'Missing-WSU-POs'!$B$1:$D$500,3,FALSE))),"?")</f>
        <v>P0779968</v>
      </c>
      <c r="CH234" s="31" t="str">
        <f t="shared" si="16"/>
        <v>P0779968</v>
      </c>
      <c r="CI234" s="31" t="str">
        <f t="shared" si="20"/>
        <v/>
      </c>
      <c r="CJ234" s="29" t="str">
        <f>IFERROR(IF(VLOOKUP($E234,'Org July 2016 '!$D$1:$Z$500,3,FALSE)=G234,"-","Wrong PO"),"new")</f>
        <v>Wrong PO</v>
      </c>
      <c r="CK234" s="32">
        <f>IF(CJ234="wrong PO",(VLOOKUP($E234,'Org July 2016 '!$D$1:$Z$500,3,FALSE)),"")</f>
        <v>0</v>
      </c>
      <c r="CL234" s="29" t="str">
        <f>IFERROR(IF(VLOOKUP($E234,'Org June 2016 '!$D$1:$Z$500,3,FALSE)=G234,"-","Wrong PO"),"new")</f>
        <v>Wrong PO</v>
      </c>
      <c r="CM234" s="32">
        <f>IF(CL234="wrong PO",(VLOOKUP($E234,'Org June 2016 '!$D$1:$Z$500,3,FALSE)),"")</f>
        <v>0</v>
      </c>
      <c r="CN234" s="29" t="str">
        <f>IFERROR(IF(VLOOKUP($E234,'May 2016'!D233:Z732,3,FALSE)=G234,"-","Wrong PO"),"new")</f>
        <v>new</v>
      </c>
      <c r="CO234" s="32" t="str">
        <f>IF(CN234="wrong PO",(VLOOKUP($E234,'May 2016'!D233:Z732,3,FALSE)),"")</f>
        <v/>
      </c>
      <c r="CP234" s="29" t="str">
        <f>IFERROR(IF(VLOOKUP($E234,'Apr 2016'!$D$1:$Z$500,3,FALSE)=G234,"-","Wrong PO"),"new")</f>
        <v>Wrong PO</v>
      </c>
      <c r="CQ234" s="32" t="str">
        <f>IF(CP234="wrong PO",(VLOOKUP($E234,'Apr 2016'!$D$1:$Z$500,3,FALSE)),"")</f>
        <v>75522162</v>
      </c>
      <c r="CR234" s="32" t="str">
        <f>IFERROR(IF(VLOOKUP($E234,'Mar 2016'!$D$1:$Z$500,3,FALSE)=G234,"-","Wrong PO"),"new")</f>
        <v>Wrong PO</v>
      </c>
      <c r="CS234" s="32" t="str">
        <f>IF(CP234="wrong PO",(VLOOKUP($E234,'Mar 2016'!$D$1:$Z$500,3,FALSE)),"")</f>
        <v>75522162</v>
      </c>
      <c r="CT234" s="32" t="str">
        <f>IFERROR(IF(VLOOKUP($E234,'Feb 2016'!$D$1:$Z$500,3,FALSE)=G234,"-","Wrong PO"),"new")</f>
        <v>Wrong PO</v>
      </c>
      <c r="CU234" s="32" t="str">
        <f>IF(CP234="wrong PO",(VLOOKUP($E234,'Feb 2016'!$D$1:$Z$500,3,FALSE)),"")</f>
        <v>75522162</v>
      </c>
      <c r="CV234" s="29" t="str">
        <f>IFERROR(IF(VLOOKUP($E234,'Jan 2016'!$D$1:$Z$500,3,FALSE)=G234,"-","Wrong PO"),"new")</f>
        <v>new</v>
      </c>
      <c r="CW234" s="32" t="str">
        <f>IF(CV234="wrong PO",(VLOOKUP($E234,'Jan 2016'!$D$1:$Z$500,3,FALSE)),"")</f>
        <v/>
      </c>
      <c r="CX234" s="29" t="str">
        <f>IFERROR(IF(VLOOKUP($E234,'Dec 2015'!$D$1:$Z$500,3,FALSE)=G234,"-","Wrong PO"),"new")</f>
        <v>new</v>
      </c>
      <c r="CY234" s="32" t="str">
        <f>IF(CX234="wrong PO",(VLOOKUP($E234,'Dec 2015'!$D$1:$Z$500,3,FALSE)),"")</f>
        <v/>
      </c>
      <c r="CZ234" s="29" t="str">
        <f>IFERROR(IF(VLOOKUP($E234,'Nov 2015'!$D$1:$Z$500,3,FALSE)=G234,"-","Wrong PO"),"new")</f>
        <v>new</v>
      </c>
      <c r="DA234" s="32" t="str">
        <f>IF(CZ234="wrong PO",(VLOOKUP($E234,'Nov 2015'!$D$1:$Z$500,3,FALSE)),"")</f>
        <v/>
      </c>
      <c r="DB234" s="29" t="str">
        <f>IFERROR(IF(VLOOKUP($E234,'Oct 2015'!$D$1:$Z$500,3,FALSE)=G234,"-","Wrong PO"),"new")</f>
        <v>new</v>
      </c>
      <c r="DC234" s="32" t="str">
        <f>IF(DB234="wrong PO",(VLOOKUP($E234,'Oct 2015'!$D$1:$Z$500,3,FALSE)),"")</f>
        <v/>
      </c>
      <c r="DD234" s="29" t="str">
        <f>IFERROR(IF(VLOOKUP($E234,'Sep 2015'!$D$1:$Z$500,3,FALSE)=G234,"-","Wrong PO"),"new")</f>
        <v>new</v>
      </c>
      <c r="DE234" s="32" t="str">
        <f>IF(DD234="wrong PO",(VLOOKUP($E234,'Sep 2015'!$D$1:$Z$500,3,FALSE)),"")</f>
        <v/>
      </c>
    </row>
    <row r="235" spans="1:109">
      <c r="A235" s="115">
        <v>234</v>
      </c>
      <c r="B235" s="2" t="s">
        <v>841</v>
      </c>
      <c r="C235" s="2" t="s">
        <v>510</v>
      </c>
      <c r="D235" s="2" t="s">
        <v>370</v>
      </c>
      <c r="E235" s="2" t="s">
        <v>234</v>
      </c>
      <c r="F235" s="2" t="s">
        <v>371</v>
      </c>
      <c r="G235" s="21" t="s">
        <v>872</v>
      </c>
      <c r="H235" s="21" t="str">
        <f>IFERROR(VLOOKUP($E235,'Wayne Master'!$B$1:$C$315,2,FALSE),"not on master")</f>
        <v>P0779968</v>
      </c>
      <c r="I235" s="11" t="s">
        <v>2046</v>
      </c>
      <c r="J235" s="3">
        <v>42199</v>
      </c>
      <c r="K235" s="2" t="s">
        <v>28</v>
      </c>
      <c r="L235" s="2" t="s">
        <v>373</v>
      </c>
      <c r="M235" s="2" t="s">
        <v>30</v>
      </c>
      <c r="N235" s="2" t="s">
        <v>31</v>
      </c>
      <c r="O235" s="2" t="s">
        <v>32</v>
      </c>
      <c r="P235" s="4">
        <v>21925</v>
      </c>
      <c r="Q235" s="4">
        <v>23687</v>
      </c>
      <c r="R235" s="4">
        <v>1762</v>
      </c>
      <c r="S235" s="5">
        <v>29.78</v>
      </c>
      <c r="T235" s="4">
        <v>0</v>
      </c>
      <c r="U235" s="4">
        <v>0</v>
      </c>
      <c r="V235" s="4">
        <v>0</v>
      </c>
      <c r="W235" s="5">
        <v>0</v>
      </c>
      <c r="X235" s="5">
        <v>0</v>
      </c>
      <c r="Y235" s="14">
        <v>29.78</v>
      </c>
      <c r="Z235" s="14">
        <v>0</v>
      </c>
      <c r="AA235" s="14">
        <v>29.78</v>
      </c>
      <c r="AB235" s="4">
        <v>24580</v>
      </c>
      <c r="AC235" s="55"/>
      <c r="AD235" s="59">
        <f t="shared" si="17"/>
        <v>400.27000000000004</v>
      </c>
      <c r="AE235" s="59">
        <f t="shared" si="18"/>
        <v>400.31029999999998</v>
      </c>
      <c r="AF235" s="102">
        <f>IFERROR(IFERROR(VLOOKUP($G235,'FPO034'!$J$9:$Q$196,7,FALSE),(VLOOKUP($H235,'FPO034'!$J$9:$Q$196,7,FALSE))),"No PO")</f>
        <v>13430.87</v>
      </c>
      <c r="AG235" s="102">
        <f>IFERROR(IFERROR(VLOOKUP($G235,'FPO034'!$J$9:$Q$196,8,FALSE),(VLOOKUP($H235,'FPO034'!$J$9:$Q$196,8,FALSE))),"No PO")</f>
        <v>0</v>
      </c>
      <c r="AH235" s="102" t="str">
        <f t="shared" si="19"/>
        <v>--</v>
      </c>
      <c r="AI235" s="59">
        <f>IFERROR(VLOOKUP($E235,'Rev2 Aug 16'!$D$1:$Z$300,22,FALSE),"-")</f>
        <v>29.78</v>
      </c>
      <c r="AJ235" s="59" t="str">
        <f>IFERROR(VLOOKUP($E235,'Rev2 Aug 16'!$D$1:$Z$300,5,FALSE),"-")</f>
        <v>WAY2001H6BN</v>
      </c>
      <c r="AK235" s="59" t="str">
        <f>IFERROR(VLOOKUP(AJ235,'Paid Invoices'!$F$6:$I$381,3,FALSE),"")</f>
        <v/>
      </c>
      <c r="AL235" s="59" t="str">
        <f>IFERROR(VLOOKUP(AJ235,'Open Invoices'!$D$1:$E$3000,2,FALSE),"")</f>
        <v/>
      </c>
      <c r="AM235" s="59">
        <f>IFERROR(VLOOKUP($E235,'Rev2 July 16'!$D$1:$Z$300,22,FALSE),"-")</f>
        <v>20.25</v>
      </c>
      <c r="AN235" s="59" t="str">
        <f>IFERROR(VLOOKUP($E235,'Rev2 July 16'!$D$1:$Z$300,5,FALSE),"-")</f>
        <v>WAY2001G6BQ</v>
      </c>
      <c r="AO235" s="59" t="str">
        <f>IFERROR(VLOOKUP(AN235,'Paid Invoices'!$F$6:$I$381,3,FALSE),"")</f>
        <v/>
      </c>
      <c r="AP235" s="59" t="str">
        <f>IFERROR(VLOOKUP(AN235,'Open Invoices'!$D$1:$E$3000,2,FALSE),"")</f>
        <v/>
      </c>
      <c r="AQ235" s="59">
        <f>IFERROR(VLOOKUP($E235,'Rev June 16'!$D$1:$Z$300,22,FALSE),"-")</f>
        <v>21.97</v>
      </c>
      <c r="AR235" s="59" t="str">
        <f>IFERROR(VLOOKUP($E235,'Rev June 16'!$D$1:$Z$300,4,FALSE),"-")</f>
        <v>WAY2001F6BM</v>
      </c>
      <c r="AS235" s="59" t="str">
        <f>IFERROR(VLOOKUP(AR235,'Paid Invoices'!$F$6:$I$381,3,FALSE),"")</f>
        <v/>
      </c>
      <c r="AT235" s="59" t="str">
        <f>IFERROR(VLOOKUP(AR235,'Open Invoices'!$D$1:$E$3000,2,FALSE),"")</f>
        <v/>
      </c>
      <c r="AU235" s="59">
        <f>IFERROR(VLOOKUP($E235,'May 2016'!$D$1:$Z$300,22,FALSE),"-")</f>
        <v>43.7</v>
      </c>
      <c r="AV235" s="59" t="str">
        <f>IFERROR(VLOOKUP($E235,'May 2016'!$D$1:$Z$300,4,FALSE),"-")</f>
        <v>WAY2001E6C</v>
      </c>
      <c r="AW235" s="59" t="str">
        <f>IFERROR(VLOOKUP(AV235,'Paid Invoices'!$F$6:$I$381,3,FALSE),"")</f>
        <v/>
      </c>
      <c r="AX235" s="59" t="str">
        <f>IFERROR(VLOOKUP(AV235,'Open Invoices'!$D$1:$E$3000,2,FALSE),"")</f>
        <v/>
      </c>
      <c r="AY235" s="59">
        <f>IFERROR(VLOOKUP($E235,'Apr 2016'!$D$1:$Z$300,22,FALSE),"-")</f>
        <v>47.84</v>
      </c>
      <c r="AZ235" s="59" t="str">
        <f>IFERROR(VLOOKUP($E235,'Apr 2016'!$D$1:$Z$300,4,FALSE),"-")</f>
        <v>WAY2001D6D</v>
      </c>
      <c r="BA235" s="59" t="str">
        <f>IFERROR(VLOOKUP(AZ235,'Paid Invoices'!$F$6:$I$381,3,FALSE),"")</f>
        <v/>
      </c>
      <c r="BB235" s="59" t="str">
        <f>IFERROR(VLOOKUP(AZ235,'Open Invoices'!$D$1:$E$3000,2,FALSE),"")</f>
        <v/>
      </c>
      <c r="BC235" s="59">
        <f>IFERROR(VLOOKUP($E235,'Mar 2016'!$D$1:$Z$300,22,FALSE),"-")</f>
        <v>60.59</v>
      </c>
      <c r="BD235" s="59" t="str">
        <f>IFERROR(VLOOKUP($E235,'Mar 2016'!$D$1:$Z$300,4,FALSE),"-")</f>
        <v>WAY2001C6C</v>
      </c>
      <c r="BE235" s="59" t="str">
        <f>IFERROR(VLOOKUP(BD235,'Paid Invoices'!$F$6:$I$381,3,FALSE),"")</f>
        <v/>
      </c>
      <c r="BF235" s="59" t="str">
        <f>IFERROR(VLOOKUP(BD235,'Open Invoices'!$D$1:$E$3000,2,FALSE),"")</f>
        <v/>
      </c>
      <c r="BG235" s="59">
        <f>IFERROR(VLOOKUP($E235,'Feb 2016'!$D$1:$Z$300,22,FALSE),"-")</f>
        <v>74.16</v>
      </c>
      <c r="BH235" s="59" t="str">
        <f>IFERROR(VLOOKUP($E235,'Feb 2016'!$D$1:$Z$300,4,FALSE),"-")</f>
        <v>WAY2001B6B</v>
      </c>
      <c r="BI235" s="59" t="str">
        <f>IFERROR(VLOOKUP(BH235,'Paid Invoices'!$F$6:$I$381,3,FALSE),"")</f>
        <v/>
      </c>
      <c r="BJ235" s="59" t="str">
        <f>IFERROR(VLOOKUP(BH235,'Open Invoices'!$D$1:$E$3000,2,FALSE),"")</f>
        <v/>
      </c>
      <c r="BK235" s="59">
        <f>IFERROR(VLOOKUP($E235,'Jan 2016'!$D$1:$Z$300,22,FALSE),"-")</f>
        <v>50.13</v>
      </c>
      <c r="BL235" s="59" t="str">
        <f>IFERROR(VLOOKUP($E235,'Jan 2016'!$D$1:$Z$300,4,FALSE),"-")</f>
        <v>WAY2001A6AA</v>
      </c>
      <c r="BM235" s="59" t="str">
        <f>IFERROR(VLOOKUP(BL235,'Paid Invoices'!$F$6:$I$381,3,FALSE),"")</f>
        <v/>
      </c>
      <c r="BN235" s="59" t="str">
        <f>IFERROR(VLOOKUP(BL235,'Open Invoices'!$D$1:$E$3000,2,FALSE),"")</f>
        <v/>
      </c>
      <c r="BO235" s="59">
        <f>IFERROR(VLOOKUP($E235,'Dec 2015'!$D$1:$Z$300,22,FALSE),"-")</f>
        <v>32.33</v>
      </c>
      <c r="BP235" s="59" t="str">
        <f>IFERROR(VLOOKUP($E235,'Dec 2015'!$D$1:$Z$300,4,FALSE),"-")</f>
        <v>WAY2001L5B</v>
      </c>
      <c r="BQ235" s="59" t="str">
        <f>IFERROR(VLOOKUP(BP235,'Paid Invoices'!$F$6:$I$381,3,FALSE),"")</f>
        <v/>
      </c>
      <c r="BR235" s="59" t="str">
        <f>IFERROR(VLOOKUP(BP235,'Open Invoices'!$D$1:$E$3000,2,FALSE),"")</f>
        <v/>
      </c>
      <c r="BS235" s="59">
        <f>IFERROR(VLOOKUP($E235,'Nov 2015'!$D$1:$Z$300,22,FALSE),"-")</f>
        <v>1.47</v>
      </c>
      <c r="BT235" s="59" t="str">
        <f>IFERROR(VLOOKUP($E235,'Nov 2015'!$D$1:$Z$300,4,FALSE),"-")</f>
        <v>WAY2001K5AA</v>
      </c>
      <c r="BU235" s="59" t="str">
        <f>IFERROR(VLOOKUP(BT235,'Paid Invoices'!$F$6:$I$381,3,FALSE),"")</f>
        <v/>
      </c>
      <c r="BV235" s="59" t="str">
        <f>IFERROR(VLOOKUP(BT235,'Open Invoices'!$D$1:$E$3000,2,FALSE),"")</f>
        <v/>
      </c>
      <c r="BW235" s="59">
        <f>IFERROR(VLOOKUP($E235,'Oct 2015'!$D$1:$Z$300,22,FALSE),"-")</f>
        <v>18.05</v>
      </c>
      <c r="BX235" s="59" t="str">
        <f>IFERROR(VLOOKUP($E235,'Oct 2015'!$D$1:$Z$300,4,FALSE),"-")</f>
        <v>WAY2001J5AA</v>
      </c>
      <c r="BY235" s="59" t="str">
        <f>IFERROR(VLOOKUP(BX235,'Paid Invoices'!$F$6:$I$381,3,FALSE),"")</f>
        <v/>
      </c>
      <c r="BZ235" s="59" t="str">
        <f>IFERROR(VLOOKUP(BX235,'Open Invoices'!$D$1:$E$3000,2,FALSE),"")</f>
        <v/>
      </c>
      <c r="CA235" s="59" t="str">
        <f>IFERROR(VLOOKUP($E235,'Sep 2015'!$D$1:$Z$300,22,FALSE),"-")</f>
        <v>-</v>
      </c>
      <c r="CB235" s="59" t="str">
        <f>IFERROR(VLOOKUP($E235,'Sep 2015'!$D$1:$Z$300,4,FALSE),"-")</f>
        <v>-</v>
      </c>
      <c r="CC235" s="59" t="str">
        <f>IFERROR(VLOOKUP(CB235,'Paid Invoices'!$F$6:$I$381,3,FALSE),"")</f>
        <v/>
      </c>
      <c r="CD235" s="59" t="str">
        <f>IFERROR(VLOOKUP(CB235,'Open Invoices'!$D$1:$E$3000,2,FALSE),"")</f>
        <v/>
      </c>
      <c r="CE235" s="52"/>
      <c r="CF235" s="52" t="s">
        <v>2115</v>
      </c>
      <c r="CG235" s="49" t="str">
        <f>IFERROR(IFERROR(VLOOKUP($E235,'Asset Group  All Assets'!$B$1:$C$500,2,FALSE),(VLOOKUP($E235,'Missing-WSU-POs'!$B$1:$D$500,3,FALSE))),"?")</f>
        <v>P0779968</v>
      </c>
      <c r="CH235" s="31" t="str">
        <f t="shared" si="16"/>
        <v>P0779968</v>
      </c>
      <c r="CI235" s="31" t="str">
        <f t="shared" si="20"/>
        <v/>
      </c>
      <c r="CJ235" s="29" t="str">
        <f>IFERROR(IF(VLOOKUP($E235,'Org July 2016 '!$D$1:$Z$500,3,FALSE)=G235,"-","Wrong PO"),"new")</f>
        <v>Wrong PO</v>
      </c>
      <c r="CK235" s="32">
        <f>IF(CJ235="wrong PO",(VLOOKUP($E235,'Org July 2016 '!$D$1:$Z$500,3,FALSE)),"")</f>
        <v>0</v>
      </c>
      <c r="CL235" s="29" t="str">
        <f>IFERROR(IF(VLOOKUP($E235,'Org June 2016 '!$D$1:$Z$500,3,FALSE)=G235,"-","Wrong PO"),"new")</f>
        <v>Wrong PO</v>
      </c>
      <c r="CM235" s="32">
        <f>IF(CL235="wrong PO",(VLOOKUP($E235,'Org June 2016 '!$D$1:$Z$500,3,FALSE)),"")</f>
        <v>0</v>
      </c>
      <c r="CN235" s="29" t="str">
        <f>IFERROR(IF(VLOOKUP($E235,'May 2016'!D234:Z733,3,FALSE)=G235,"-","Wrong PO"),"new")</f>
        <v>new</v>
      </c>
      <c r="CO235" s="32" t="str">
        <f>IF(CN235="wrong PO",(VLOOKUP($E235,'May 2016'!D234:Z733,3,FALSE)),"")</f>
        <v/>
      </c>
      <c r="CP235" s="29" t="str">
        <f>IFERROR(IF(VLOOKUP($E235,'Apr 2016'!$D$1:$Z$500,3,FALSE)=G235,"-","Wrong PO"),"new")</f>
        <v>Wrong PO</v>
      </c>
      <c r="CQ235" s="32" t="str">
        <f>IF(CP235="wrong PO",(VLOOKUP($E235,'Apr 2016'!$D$1:$Z$500,3,FALSE)),"")</f>
        <v>75522162</v>
      </c>
      <c r="CR235" s="32" t="str">
        <f>IFERROR(IF(VLOOKUP($E235,'Mar 2016'!$D$1:$Z$500,3,FALSE)=G235,"-","Wrong PO"),"new")</f>
        <v>Wrong PO</v>
      </c>
      <c r="CS235" s="32" t="str">
        <f>IF(CP235="wrong PO",(VLOOKUP($E235,'Mar 2016'!$D$1:$Z$500,3,FALSE)),"")</f>
        <v>75522162</v>
      </c>
      <c r="CT235" s="32" t="str">
        <f>IFERROR(IF(VLOOKUP($E235,'Feb 2016'!$D$1:$Z$500,3,FALSE)=G235,"-","Wrong PO"),"new")</f>
        <v>Wrong PO</v>
      </c>
      <c r="CU235" s="32" t="str">
        <f>IF(CP235="wrong PO",(VLOOKUP($E235,'Feb 2016'!$D$1:$Z$500,3,FALSE)),"")</f>
        <v>75522162</v>
      </c>
      <c r="CV235" s="29" t="str">
        <f>IFERROR(IF(VLOOKUP($E235,'Jan 2016'!$D$1:$Z$500,3,FALSE)=G235,"-","Wrong PO"),"new")</f>
        <v>Wrong PO</v>
      </c>
      <c r="CW235" s="32" t="str">
        <f>IF(CV235="wrong PO",(VLOOKUP($E235,'Jan 2016'!$D$1:$Z$500,3,FALSE)),"")</f>
        <v>75522162</v>
      </c>
      <c r="CX235" s="29" t="str">
        <f>IFERROR(IF(VLOOKUP($E235,'Dec 2015'!$D$1:$Z$500,3,FALSE)=G235,"-","Wrong PO"),"new")</f>
        <v>Wrong PO</v>
      </c>
      <c r="CY235" s="32" t="str">
        <f>IF(CX235="wrong PO",(VLOOKUP($E235,'Dec 2015'!$D$1:$Z$500,3,FALSE)),"")</f>
        <v>75522162</v>
      </c>
      <c r="CZ235" s="29" t="str">
        <f>IFERROR(IF(VLOOKUP($E235,'Nov 2015'!$D$1:$Z$500,3,FALSE)=G235,"-","Wrong PO"),"new")</f>
        <v>Wrong PO</v>
      </c>
      <c r="DA235" s="32" t="str">
        <f>IF(CZ235="wrong PO",(VLOOKUP($E235,'Nov 2015'!$D$1:$Z$500,3,FALSE)),"")</f>
        <v>75522162</v>
      </c>
      <c r="DB235" s="29" t="str">
        <f>IFERROR(IF(VLOOKUP($E235,'Oct 2015'!$D$1:$Z$500,3,FALSE)=G235,"-","Wrong PO"),"new")</f>
        <v>Wrong PO</v>
      </c>
      <c r="DC235" s="32" t="str">
        <f>IF(DB235="wrong PO",(VLOOKUP($E235,'Oct 2015'!$D$1:$Z$500,3,FALSE)),"")</f>
        <v>75522162</v>
      </c>
      <c r="DD235" s="29" t="str">
        <f>IFERROR(IF(VLOOKUP($E235,'Sep 2015'!$D$1:$Z$500,3,FALSE)=G235,"-","Wrong PO"),"new")</f>
        <v>new</v>
      </c>
      <c r="DE235" s="32" t="str">
        <f>IF(DD235="wrong PO",(VLOOKUP($E235,'Sep 2015'!$D$1:$Z$500,3,FALSE)),"")</f>
        <v/>
      </c>
    </row>
    <row r="236" spans="1:109">
      <c r="A236" s="115">
        <v>235</v>
      </c>
      <c r="B236" s="2" t="s">
        <v>841</v>
      </c>
      <c r="C236" s="2" t="s">
        <v>510</v>
      </c>
      <c r="D236" s="2" t="s">
        <v>558</v>
      </c>
      <c r="E236" s="2" t="s">
        <v>559</v>
      </c>
      <c r="F236" s="2" t="s">
        <v>466</v>
      </c>
      <c r="G236" s="21" t="s">
        <v>872</v>
      </c>
      <c r="H236" s="21" t="str">
        <f>IFERROR(VLOOKUP($E236,'Wayne Master'!$B$1:$C$315,2,FALSE),"not on master")</f>
        <v>P0779968</v>
      </c>
      <c r="I236" s="11" t="s">
        <v>2046</v>
      </c>
      <c r="J236" s="3">
        <v>42380</v>
      </c>
      <c r="K236" s="2" t="s">
        <v>437</v>
      </c>
      <c r="L236" s="2" t="s">
        <v>431</v>
      </c>
      <c r="M236" s="2" t="s">
        <v>30</v>
      </c>
      <c r="N236" s="2" t="s">
        <v>31</v>
      </c>
      <c r="O236" s="2" t="s">
        <v>382</v>
      </c>
      <c r="P236" s="4">
        <v>1743</v>
      </c>
      <c r="Q236" s="4">
        <v>2102</v>
      </c>
      <c r="R236" s="4">
        <v>359</v>
      </c>
      <c r="S236" s="5">
        <v>6.07</v>
      </c>
      <c r="T236" s="4">
        <v>1078</v>
      </c>
      <c r="U236" s="4">
        <v>1421</v>
      </c>
      <c r="V236" s="4">
        <v>343</v>
      </c>
      <c r="W236" s="5">
        <v>20.51</v>
      </c>
      <c r="X236" s="5">
        <v>0</v>
      </c>
      <c r="Y236" s="14">
        <v>26.58</v>
      </c>
      <c r="Z236" s="14">
        <v>0</v>
      </c>
      <c r="AA236" s="14">
        <v>26.58</v>
      </c>
      <c r="AB236" s="4">
        <v>24580</v>
      </c>
      <c r="AC236" s="55"/>
      <c r="AD236" s="59">
        <f t="shared" si="17"/>
        <v>238.39</v>
      </c>
      <c r="AE236" s="59">
        <f t="shared" si="18"/>
        <v>120.49959999999999</v>
      </c>
      <c r="AF236" s="102">
        <f>IFERROR(IFERROR(VLOOKUP($G236,'FPO034'!$J$9:$Q$196,7,FALSE),(VLOOKUP($H236,'FPO034'!$J$9:$Q$196,7,FALSE))),"No PO")</f>
        <v>13430.87</v>
      </c>
      <c r="AG236" s="102">
        <f>IFERROR(IFERROR(VLOOKUP($G236,'FPO034'!$J$9:$Q$196,8,FALSE),(VLOOKUP($H236,'FPO034'!$J$9:$Q$196,8,FALSE))),"No PO")</f>
        <v>0</v>
      </c>
      <c r="AH236" s="102" t="str">
        <f t="shared" si="19"/>
        <v>No</v>
      </c>
      <c r="AI236" s="59">
        <f>IFERROR(VLOOKUP($E236,'Rev2 Aug 16'!$D$1:$Z$300,22,FALSE),"-")</f>
        <v>26.58</v>
      </c>
      <c r="AJ236" s="59" t="str">
        <f>IFERROR(VLOOKUP($E236,'Rev2 Aug 16'!$D$1:$Z$300,5,FALSE),"-")</f>
        <v>WAY2001H6BN</v>
      </c>
      <c r="AK236" s="59" t="str">
        <f>IFERROR(VLOOKUP(AJ236,'Paid Invoices'!$F$6:$I$381,3,FALSE),"")</f>
        <v/>
      </c>
      <c r="AL236" s="59" t="str">
        <f>IFERROR(VLOOKUP(AJ236,'Open Invoices'!$D$1:$E$3000,2,FALSE),"")</f>
        <v/>
      </c>
      <c r="AM236" s="59">
        <f>IFERROR(VLOOKUP($E236,'Rev2 July 16'!$D$1:$Z$300,22,FALSE),"-")</f>
        <v>123.27</v>
      </c>
      <c r="AN236" s="59" t="str">
        <f>IFERROR(VLOOKUP($E236,'Rev2 July 16'!$D$1:$Z$300,5,FALSE),"-")</f>
        <v>WAY2001G6BQ</v>
      </c>
      <c r="AO236" s="59" t="str">
        <f>IFERROR(VLOOKUP(AN236,'Paid Invoices'!$F$6:$I$381,3,FALSE),"")</f>
        <v/>
      </c>
      <c r="AP236" s="59" t="str">
        <f>IFERROR(VLOOKUP(AN236,'Open Invoices'!$D$1:$E$3000,2,FALSE),"")</f>
        <v/>
      </c>
      <c r="AQ236" s="59">
        <f>IFERROR(VLOOKUP($E236,'Rev June 16'!$D$1:$Z$300,22,FALSE),"-")</f>
        <v>40.78</v>
      </c>
      <c r="AR236" s="59" t="str">
        <f>IFERROR(VLOOKUP($E236,'Rev June 16'!$D$1:$Z$300,4,FALSE),"-")</f>
        <v>WAY2001F6BM</v>
      </c>
      <c r="AS236" s="59" t="str">
        <f>IFERROR(VLOOKUP(AR236,'Paid Invoices'!$F$6:$I$381,3,FALSE),"")</f>
        <v/>
      </c>
      <c r="AT236" s="59" t="str">
        <f>IFERROR(VLOOKUP(AR236,'Open Invoices'!$D$1:$E$3000,2,FALSE),"")</f>
        <v/>
      </c>
      <c r="AU236" s="59">
        <f>IFERROR(VLOOKUP($E236,'May 2016'!$D$1:$Z$300,22,FALSE),"-")</f>
        <v>8.6</v>
      </c>
      <c r="AV236" s="59" t="str">
        <f>IFERROR(VLOOKUP($E236,'May 2016'!$D$1:$Z$300,4,FALSE),"-")</f>
        <v>WAY2001E6C</v>
      </c>
      <c r="AW236" s="59" t="str">
        <f>IFERROR(VLOOKUP(AV236,'Paid Invoices'!$F$6:$I$381,3,FALSE),"")</f>
        <v/>
      </c>
      <c r="AX236" s="59" t="str">
        <f>IFERROR(VLOOKUP(AV236,'Open Invoices'!$D$1:$E$3000,2,FALSE),"")</f>
        <v/>
      </c>
      <c r="AY236" s="59">
        <f>IFERROR(VLOOKUP($E236,'Apr 2016'!$D$1:$Z$300,22,FALSE),"-")</f>
        <v>13.13</v>
      </c>
      <c r="AZ236" s="59" t="str">
        <f>IFERROR(VLOOKUP($E236,'Apr 2016'!$D$1:$Z$300,4,FALSE),"-")</f>
        <v>WAY2001D6D</v>
      </c>
      <c r="BA236" s="59" t="str">
        <f>IFERROR(VLOOKUP(AZ236,'Paid Invoices'!$F$6:$I$381,3,FALSE),"")</f>
        <v/>
      </c>
      <c r="BB236" s="59" t="str">
        <f>IFERROR(VLOOKUP(AZ236,'Open Invoices'!$D$1:$E$3000,2,FALSE),"")</f>
        <v/>
      </c>
      <c r="BC236" s="59">
        <f>IFERROR(VLOOKUP($E236,'Mar 2016'!$D$1:$Z$300,22,FALSE),"-")</f>
        <v>15.72</v>
      </c>
      <c r="BD236" s="59" t="str">
        <f>IFERROR(VLOOKUP($E236,'Mar 2016'!$D$1:$Z$300,4,FALSE),"-")</f>
        <v>WAY2001C6C</v>
      </c>
      <c r="BE236" s="59" t="str">
        <f>IFERROR(VLOOKUP(BD236,'Paid Invoices'!$F$6:$I$381,3,FALSE),"")</f>
        <v/>
      </c>
      <c r="BF236" s="59" t="str">
        <f>IFERROR(VLOOKUP(BD236,'Open Invoices'!$D$1:$E$3000,2,FALSE),"")</f>
        <v/>
      </c>
      <c r="BG236" s="59">
        <f>IFERROR(VLOOKUP($E236,'Feb 2016'!$D$1:$Z$300,22,FALSE),"-")</f>
        <v>10.31</v>
      </c>
      <c r="BH236" s="59" t="str">
        <f>IFERROR(VLOOKUP($E236,'Feb 2016'!$D$1:$Z$300,4,FALSE),"-")</f>
        <v>WAY2001B6B</v>
      </c>
      <c r="BI236" s="59" t="str">
        <f>IFERROR(VLOOKUP(BH236,'Paid Invoices'!$F$6:$I$381,3,FALSE),"")</f>
        <v/>
      </c>
      <c r="BJ236" s="59" t="str">
        <f>IFERROR(VLOOKUP(BH236,'Open Invoices'!$D$1:$E$3000,2,FALSE),"")</f>
        <v/>
      </c>
      <c r="BK236" s="59">
        <f>IFERROR(VLOOKUP($E236,'Jan 2016'!$D$1:$Z$300,22,FALSE),"-")</f>
        <v>0</v>
      </c>
      <c r="BL236" s="59" t="str">
        <f>IFERROR(VLOOKUP($E236,'Jan 2016'!$D$1:$Z$300,4,FALSE),"-")</f>
        <v>WAY2001A6BC</v>
      </c>
      <c r="BM236" s="59" t="str">
        <f>IFERROR(VLOOKUP(BL236,'Paid Invoices'!$F$6:$I$381,3,FALSE),"")</f>
        <v/>
      </c>
      <c r="BN236" s="59" t="str">
        <f>IFERROR(VLOOKUP(BL236,'Open Invoices'!$D$1:$E$3000,2,FALSE),"")</f>
        <v/>
      </c>
      <c r="BO236" s="59" t="str">
        <f>IFERROR(VLOOKUP($E236,'Dec 2015'!$D$1:$Z$300,22,FALSE),"-")</f>
        <v>-</v>
      </c>
      <c r="BP236" s="59" t="str">
        <f>IFERROR(VLOOKUP($E236,'Dec 2015'!$D$1:$Z$300,4,FALSE),"-")</f>
        <v>-</v>
      </c>
      <c r="BQ236" s="59" t="str">
        <f>IFERROR(VLOOKUP(BP236,'Paid Invoices'!$F$6:$I$381,3,FALSE),"")</f>
        <v/>
      </c>
      <c r="BR236" s="59" t="str">
        <f>IFERROR(VLOOKUP(BP236,'Open Invoices'!$D$1:$E$3000,2,FALSE),"")</f>
        <v/>
      </c>
      <c r="BS236" s="59" t="str">
        <f>IFERROR(VLOOKUP($E236,'Nov 2015'!$D$1:$Z$300,22,FALSE),"-")</f>
        <v>-</v>
      </c>
      <c r="BT236" s="59" t="str">
        <f>IFERROR(VLOOKUP($E236,'Nov 2015'!$D$1:$Z$300,4,FALSE),"-")</f>
        <v>-</v>
      </c>
      <c r="BU236" s="59" t="str">
        <f>IFERROR(VLOOKUP(BT236,'Paid Invoices'!$F$6:$I$381,3,FALSE),"")</f>
        <v/>
      </c>
      <c r="BV236" s="59" t="str">
        <f>IFERROR(VLOOKUP(BT236,'Open Invoices'!$D$1:$E$3000,2,FALSE),"")</f>
        <v/>
      </c>
      <c r="BW236" s="59" t="str">
        <f>IFERROR(VLOOKUP($E236,'Oct 2015'!$D$1:$Z$300,22,FALSE),"-")</f>
        <v>-</v>
      </c>
      <c r="BX236" s="59" t="str">
        <f>IFERROR(VLOOKUP($E236,'Oct 2015'!$D$1:$Z$300,4,FALSE),"-")</f>
        <v>-</v>
      </c>
      <c r="BY236" s="59" t="str">
        <f>IFERROR(VLOOKUP(BX236,'Paid Invoices'!$F$6:$I$381,3,FALSE),"")</f>
        <v/>
      </c>
      <c r="BZ236" s="59" t="str">
        <f>IFERROR(VLOOKUP(BX236,'Open Invoices'!$D$1:$E$3000,2,FALSE),"")</f>
        <v/>
      </c>
      <c r="CA236" s="59" t="str">
        <f>IFERROR(VLOOKUP($E236,'Sep 2015'!$D$1:$Z$300,22,FALSE),"-")</f>
        <v>-</v>
      </c>
      <c r="CB236" s="59" t="str">
        <f>IFERROR(VLOOKUP($E236,'Sep 2015'!$D$1:$Z$300,4,FALSE),"-")</f>
        <v>-</v>
      </c>
      <c r="CC236" s="59" t="str">
        <f>IFERROR(VLOOKUP(CB236,'Paid Invoices'!$F$6:$I$381,3,FALSE),"")</f>
        <v/>
      </c>
      <c r="CD236" s="59" t="str">
        <f>IFERROR(VLOOKUP(CB236,'Open Invoices'!$D$1:$E$3000,2,FALSE),"")</f>
        <v/>
      </c>
      <c r="CE236" s="52"/>
      <c r="CF236" s="52" t="s">
        <v>2115</v>
      </c>
      <c r="CG236" s="49" t="str">
        <f>IFERROR(IFERROR(VLOOKUP($E236,'Asset Group  All Assets'!$B$1:$C$500,2,FALSE),(VLOOKUP($E236,'Missing-WSU-POs'!$B$1:$D$500,3,FALSE))),"?")</f>
        <v>P0779968</v>
      </c>
      <c r="CH236" s="31" t="str">
        <f t="shared" si="16"/>
        <v>P0779968</v>
      </c>
      <c r="CI236" s="31" t="str">
        <f t="shared" si="20"/>
        <v/>
      </c>
      <c r="CJ236" s="29" t="str">
        <f>IFERROR(IF(VLOOKUP($E236,'Org July 2016 '!$D$1:$Z$500,3,FALSE)=G236,"-","Wrong PO"),"new")</f>
        <v>new</v>
      </c>
      <c r="CK236" s="32" t="str">
        <f>IF(CJ236="wrong PO",(VLOOKUP($E236,'Org July 2016 '!$D$1:$Z$500,3,FALSE)),"")</f>
        <v/>
      </c>
      <c r="CL236" s="29" t="str">
        <f>IFERROR(IF(VLOOKUP($E236,'Org June 2016 '!$D$1:$Z$500,3,FALSE)=G236,"-","Wrong PO"),"new")</f>
        <v>new</v>
      </c>
      <c r="CM236" s="32" t="str">
        <f>IF(CL236="wrong PO",(VLOOKUP($E236,'Org June 2016 '!$D$1:$Z$500,3,FALSE)),"")</f>
        <v/>
      </c>
      <c r="CN236" s="29" t="str">
        <f>IFERROR(IF(VLOOKUP($E236,'May 2016'!D235:Z734,3,FALSE)=G236,"-","Wrong PO"),"new")</f>
        <v>new</v>
      </c>
      <c r="CO236" s="32" t="str">
        <f>IF(CN236="wrong PO",(VLOOKUP($E236,'May 2016'!D235:Z734,3,FALSE)),"")</f>
        <v/>
      </c>
      <c r="CP236" s="29" t="str">
        <f>IFERROR(IF(VLOOKUP($E236,'Apr 2016'!$D$1:$Z$500,3,FALSE)=G236,"-","Wrong PO"),"new")</f>
        <v>Wrong PO</v>
      </c>
      <c r="CQ236" s="32">
        <f>IF(CP236="wrong PO",(VLOOKUP($E236,'Apr 2016'!$D$1:$Z$500,3,FALSE)),"")</f>
        <v>75522162</v>
      </c>
      <c r="CR236" s="32" t="str">
        <f>IFERROR(IF(VLOOKUP($E236,'Mar 2016'!$D$1:$Z$500,3,FALSE)=G236,"-","Wrong PO"),"new")</f>
        <v>Wrong PO</v>
      </c>
      <c r="CS236" s="32">
        <f>IF(CP236="wrong PO",(VLOOKUP($E236,'Mar 2016'!$D$1:$Z$500,3,FALSE)),"")</f>
        <v>75522162</v>
      </c>
      <c r="CT236" s="32" t="str">
        <f>IFERROR(IF(VLOOKUP($E236,'Feb 2016'!$D$1:$Z$500,3,FALSE)=G236,"-","Wrong PO"),"new")</f>
        <v>Wrong PO</v>
      </c>
      <c r="CU236" s="32">
        <f>IF(CP236="wrong PO",(VLOOKUP($E236,'Feb 2016'!$D$1:$Z$500,3,FALSE)),"")</f>
        <v>75522162</v>
      </c>
      <c r="CV236" s="29" t="str">
        <f>IFERROR(IF(VLOOKUP($E236,'Jan 2016'!$D$1:$Z$500,3,FALSE)=G236,"-","Wrong PO"),"new")</f>
        <v>Wrong PO</v>
      </c>
      <c r="CW236" s="32" t="str">
        <f>IF(CV236="wrong PO",(VLOOKUP($E236,'Jan 2016'!$D$1:$Z$500,3,FALSE)),"")</f>
        <v>P0772275</v>
      </c>
      <c r="CX236" s="29" t="str">
        <f>IFERROR(IF(VLOOKUP($E236,'Dec 2015'!$D$1:$Z$500,3,FALSE)=G236,"-","Wrong PO"),"new")</f>
        <v>new</v>
      </c>
      <c r="CY236" s="32" t="str">
        <f>IF(CX236="wrong PO",(VLOOKUP($E236,'Dec 2015'!$D$1:$Z$500,3,FALSE)),"")</f>
        <v/>
      </c>
      <c r="CZ236" s="29" t="str">
        <f>IFERROR(IF(VLOOKUP($E236,'Nov 2015'!$D$1:$Z$500,3,FALSE)=G236,"-","Wrong PO"),"new")</f>
        <v>new</v>
      </c>
      <c r="DA236" s="32" t="str">
        <f>IF(CZ236="wrong PO",(VLOOKUP($E236,'Nov 2015'!$D$1:$Z$500,3,FALSE)),"")</f>
        <v/>
      </c>
      <c r="DB236" s="29" t="str">
        <f>IFERROR(IF(VLOOKUP($E236,'Oct 2015'!$D$1:$Z$500,3,FALSE)=G236,"-","Wrong PO"),"new")</f>
        <v>new</v>
      </c>
      <c r="DC236" s="32" t="str">
        <f>IF(DB236="wrong PO",(VLOOKUP($E236,'Oct 2015'!$D$1:$Z$500,3,FALSE)),"")</f>
        <v/>
      </c>
      <c r="DD236" s="29" t="str">
        <f>IFERROR(IF(VLOOKUP($E236,'Sep 2015'!$D$1:$Z$500,3,FALSE)=G236,"-","Wrong PO"),"new")</f>
        <v>new</v>
      </c>
      <c r="DE236" s="32" t="str">
        <f>IF(DD236="wrong PO",(VLOOKUP($E236,'Sep 2015'!$D$1:$Z$500,3,FALSE)),"")</f>
        <v/>
      </c>
    </row>
    <row r="237" spans="1:109">
      <c r="A237" s="115">
        <v>236</v>
      </c>
      <c r="B237" s="2" t="s">
        <v>841</v>
      </c>
      <c r="C237" s="2" t="s">
        <v>510</v>
      </c>
      <c r="D237" s="2" t="s">
        <v>558</v>
      </c>
      <c r="E237" s="2" t="s">
        <v>267</v>
      </c>
      <c r="F237" s="2" t="s">
        <v>466</v>
      </c>
      <c r="G237" s="21" t="s">
        <v>872</v>
      </c>
      <c r="H237" s="21" t="str">
        <f>IFERROR(VLOOKUP($E237,'Wayne Master'!$B$1:$C$315,2,FALSE),"not on master")</f>
        <v>P0779968</v>
      </c>
      <c r="I237" s="11" t="s">
        <v>2046</v>
      </c>
      <c r="J237" s="3">
        <v>42360</v>
      </c>
      <c r="K237" s="2" t="s">
        <v>437</v>
      </c>
      <c r="L237" s="2" t="s">
        <v>389</v>
      </c>
      <c r="M237" s="2" t="s">
        <v>30</v>
      </c>
      <c r="N237" s="2" t="s">
        <v>31</v>
      </c>
      <c r="O237" s="2" t="s">
        <v>382</v>
      </c>
      <c r="P237" s="4">
        <v>3176</v>
      </c>
      <c r="Q237" s="4">
        <v>3598</v>
      </c>
      <c r="R237" s="4">
        <v>422</v>
      </c>
      <c r="S237" s="5">
        <v>7.13</v>
      </c>
      <c r="T237" s="4">
        <v>963</v>
      </c>
      <c r="U237" s="4">
        <v>1047</v>
      </c>
      <c r="V237" s="4">
        <v>84</v>
      </c>
      <c r="W237" s="5">
        <v>5.0199999999999996</v>
      </c>
      <c r="X237" s="5">
        <v>0</v>
      </c>
      <c r="Y237" s="14">
        <v>12.15</v>
      </c>
      <c r="Z237" s="14">
        <v>0</v>
      </c>
      <c r="AA237" s="14">
        <v>12.15</v>
      </c>
      <c r="AB237" s="4">
        <v>24580</v>
      </c>
      <c r="AC237" s="55"/>
      <c r="AD237" s="59">
        <f t="shared" si="17"/>
        <v>122.58</v>
      </c>
      <c r="AE237" s="59">
        <f t="shared" si="18"/>
        <v>123.41679999999999</v>
      </c>
      <c r="AF237" s="102">
        <f>IFERROR(IFERROR(VLOOKUP($G237,'FPO034'!$J$9:$Q$196,7,FALSE),(VLOOKUP($H237,'FPO034'!$J$9:$Q$196,7,FALSE))),"No PO")</f>
        <v>13430.87</v>
      </c>
      <c r="AG237" s="102">
        <f>IFERROR(IFERROR(VLOOKUP($G237,'FPO034'!$J$9:$Q$196,8,FALSE),(VLOOKUP($H237,'FPO034'!$J$9:$Q$196,8,FALSE))),"No PO")</f>
        <v>0</v>
      </c>
      <c r="AH237" s="102" t="str">
        <f t="shared" si="19"/>
        <v>--</v>
      </c>
      <c r="AI237" s="59">
        <f>IFERROR(VLOOKUP($E237,'Rev2 Aug 16'!$D$1:$Z$300,22,FALSE),"-")</f>
        <v>12.15</v>
      </c>
      <c r="AJ237" s="59" t="str">
        <f>IFERROR(VLOOKUP($E237,'Rev2 Aug 16'!$D$1:$Z$300,5,FALSE),"-")</f>
        <v>WAY2001H6BN</v>
      </c>
      <c r="AK237" s="59" t="str">
        <f>IFERROR(VLOOKUP(AJ237,'Paid Invoices'!$F$6:$I$381,3,FALSE),"")</f>
        <v/>
      </c>
      <c r="AL237" s="59" t="str">
        <f>IFERROR(VLOOKUP(AJ237,'Open Invoices'!$D$1:$E$3000,2,FALSE),"")</f>
        <v/>
      </c>
      <c r="AM237" s="59">
        <f>IFERROR(VLOOKUP($E237,'Rev2 July 16'!$D$1:$Z$300,22,FALSE),"-")</f>
        <v>9.14</v>
      </c>
      <c r="AN237" s="59" t="str">
        <f>IFERROR(VLOOKUP($E237,'Rev2 July 16'!$D$1:$Z$300,5,FALSE),"-")</f>
        <v>WAY2001G6BQ</v>
      </c>
      <c r="AO237" s="59" t="str">
        <f>IFERROR(VLOOKUP(AN237,'Paid Invoices'!$F$6:$I$381,3,FALSE),"")</f>
        <v/>
      </c>
      <c r="AP237" s="59" t="str">
        <f>IFERROR(VLOOKUP(AN237,'Open Invoices'!$D$1:$E$3000,2,FALSE),"")</f>
        <v/>
      </c>
      <c r="AQ237" s="59">
        <f>IFERROR(VLOOKUP($E237,'Rev June 16'!$D$1:$Z$300,22,FALSE),"-")</f>
        <v>12.8</v>
      </c>
      <c r="AR237" s="59" t="str">
        <f>IFERROR(VLOOKUP($E237,'Rev June 16'!$D$1:$Z$300,4,FALSE),"-")</f>
        <v>WAY2001F6BM</v>
      </c>
      <c r="AS237" s="59" t="str">
        <f>IFERROR(VLOOKUP(AR237,'Paid Invoices'!$F$6:$I$381,3,FALSE),"")</f>
        <v/>
      </c>
      <c r="AT237" s="59" t="str">
        <f>IFERROR(VLOOKUP(AR237,'Open Invoices'!$D$1:$E$3000,2,FALSE),"")</f>
        <v/>
      </c>
      <c r="AU237" s="59">
        <f>IFERROR(VLOOKUP($E237,'May 2016'!$D$1:$Z$300,22,FALSE),"-")</f>
        <v>14.53</v>
      </c>
      <c r="AV237" s="59" t="str">
        <f>IFERROR(VLOOKUP($E237,'May 2016'!$D$1:$Z$300,4,FALSE),"-")</f>
        <v>WAY2001E6C</v>
      </c>
      <c r="AW237" s="59" t="str">
        <f>IFERROR(VLOOKUP(AV237,'Paid Invoices'!$F$6:$I$381,3,FALSE),"")</f>
        <v/>
      </c>
      <c r="AX237" s="59" t="str">
        <f>IFERROR(VLOOKUP(AV237,'Open Invoices'!$D$1:$E$3000,2,FALSE),"")</f>
        <v/>
      </c>
      <c r="AY237" s="59">
        <f>IFERROR(VLOOKUP($E237,'Apr 2016'!$D$1:$Z$300,22,FALSE),"-")</f>
        <v>23.54</v>
      </c>
      <c r="AZ237" s="59" t="str">
        <f>IFERROR(VLOOKUP($E237,'Apr 2016'!$D$1:$Z$300,4,FALSE),"-")</f>
        <v>WAY2001D6D</v>
      </c>
      <c r="BA237" s="59" t="str">
        <f>IFERROR(VLOOKUP(AZ237,'Paid Invoices'!$F$6:$I$381,3,FALSE),"")</f>
        <v/>
      </c>
      <c r="BB237" s="59" t="str">
        <f>IFERROR(VLOOKUP(AZ237,'Open Invoices'!$D$1:$E$3000,2,FALSE),"")</f>
        <v/>
      </c>
      <c r="BC237" s="59">
        <f>IFERROR(VLOOKUP($E237,'Mar 2016'!$D$1:$Z$300,22,FALSE),"-")</f>
        <v>17.04</v>
      </c>
      <c r="BD237" s="59" t="str">
        <f>IFERROR(VLOOKUP($E237,'Mar 2016'!$D$1:$Z$300,4,FALSE),"-")</f>
        <v>WAY2001C6C</v>
      </c>
      <c r="BE237" s="59" t="str">
        <f>IFERROR(VLOOKUP(BD237,'Paid Invoices'!$F$6:$I$381,3,FALSE),"")</f>
        <v/>
      </c>
      <c r="BF237" s="59" t="str">
        <f>IFERROR(VLOOKUP(BD237,'Open Invoices'!$D$1:$E$3000,2,FALSE),"")</f>
        <v/>
      </c>
      <c r="BG237" s="59">
        <f>IFERROR(VLOOKUP($E237,'Feb 2016'!$D$1:$Z$300,22,FALSE),"-")</f>
        <v>25.65</v>
      </c>
      <c r="BH237" s="59" t="str">
        <f>IFERROR(VLOOKUP($E237,'Feb 2016'!$D$1:$Z$300,4,FALSE),"-")</f>
        <v>WAY2001B6B</v>
      </c>
      <c r="BI237" s="59" t="str">
        <f>IFERROR(VLOOKUP(BH237,'Paid Invoices'!$F$6:$I$381,3,FALSE),"")</f>
        <v/>
      </c>
      <c r="BJ237" s="59" t="str">
        <f>IFERROR(VLOOKUP(BH237,'Open Invoices'!$D$1:$E$3000,2,FALSE),"")</f>
        <v/>
      </c>
      <c r="BK237" s="59">
        <f>IFERROR(VLOOKUP($E237,'Jan 2016'!$D$1:$Z$300,22,FALSE),"-")</f>
        <v>7.73</v>
      </c>
      <c r="BL237" s="59" t="str">
        <f>IFERROR(VLOOKUP($E237,'Jan 2016'!$D$1:$Z$300,4,FALSE),"-")</f>
        <v>WAY2001A6AA</v>
      </c>
      <c r="BM237" s="59" t="str">
        <f>IFERROR(VLOOKUP(BL237,'Paid Invoices'!$F$6:$I$381,3,FALSE),"")</f>
        <v/>
      </c>
      <c r="BN237" s="59" t="str">
        <f>IFERROR(VLOOKUP(BL237,'Open Invoices'!$D$1:$E$3000,2,FALSE),"")</f>
        <v/>
      </c>
      <c r="BO237" s="59" t="str">
        <f>IFERROR(VLOOKUP($E237,'Dec 2015'!$D$1:$Z$300,22,FALSE),"-")</f>
        <v>-</v>
      </c>
      <c r="BP237" s="59" t="str">
        <f>IFERROR(VLOOKUP($E237,'Dec 2015'!$D$1:$Z$300,4,FALSE),"-")</f>
        <v>-</v>
      </c>
      <c r="BQ237" s="59" t="str">
        <f>IFERROR(VLOOKUP(BP237,'Paid Invoices'!$F$6:$I$381,3,FALSE),"")</f>
        <v/>
      </c>
      <c r="BR237" s="59" t="str">
        <f>IFERROR(VLOOKUP(BP237,'Open Invoices'!$D$1:$E$3000,2,FALSE),"")</f>
        <v/>
      </c>
      <c r="BS237" s="59" t="str">
        <f>IFERROR(VLOOKUP($E237,'Nov 2015'!$D$1:$Z$300,22,FALSE),"-")</f>
        <v>-</v>
      </c>
      <c r="BT237" s="59" t="str">
        <f>IFERROR(VLOOKUP($E237,'Nov 2015'!$D$1:$Z$300,4,FALSE),"-")</f>
        <v>-</v>
      </c>
      <c r="BU237" s="59" t="str">
        <f>IFERROR(VLOOKUP(BT237,'Paid Invoices'!$F$6:$I$381,3,FALSE),"")</f>
        <v/>
      </c>
      <c r="BV237" s="59" t="str">
        <f>IFERROR(VLOOKUP(BT237,'Open Invoices'!$D$1:$E$3000,2,FALSE),"")</f>
        <v/>
      </c>
      <c r="BW237" s="59" t="str">
        <f>IFERROR(VLOOKUP($E237,'Oct 2015'!$D$1:$Z$300,22,FALSE),"-")</f>
        <v>-</v>
      </c>
      <c r="BX237" s="59" t="str">
        <f>IFERROR(VLOOKUP($E237,'Oct 2015'!$D$1:$Z$300,4,FALSE),"-")</f>
        <v>-</v>
      </c>
      <c r="BY237" s="59" t="str">
        <f>IFERROR(VLOOKUP(BX237,'Paid Invoices'!$F$6:$I$381,3,FALSE),"")</f>
        <v/>
      </c>
      <c r="BZ237" s="59" t="str">
        <f>IFERROR(VLOOKUP(BX237,'Open Invoices'!$D$1:$E$3000,2,FALSE),"")</f>
        <v/>
      </c>
      <c r="CA237" s="59" t="str">
        <f>IFERROR(VLOOKUP($E237,'Sep 2015'!$D$1:$Z$300,22,FALSE),"-")</f>
        <v>-</v>
      </c>
      <c r="CB237" s="59" t="str">
        <f>IFERROR(VLOOKUP($E237,'Sep 2015'!$D$1:$Z$300,4,FALSE),"-")</f>
        <v>-</v>
      </c>
      <c r="CC237" s="59" t="str">
        <f>IFERROR(VLOOKUP(CB237,'Paid Invoices'!$F$6:$I$381,3,FALSE),"")</f>
        <v/>
      </c>
      <c r="CD237" s="59" t="str">
        <f>IFERROR(VLOOKUP(CB237,'Open Invoices'!$D$1:$E$3000,2,FALSE),"")</f>
        <v/>
      </c>
      <c r="CE237" s="52"/>
      <c r="CF237" s="52" t="s">
        <v>2115</v>
      </c>
      <c r="CG237" s="49" t="str">
        <f>IFERROR(IFERROR(VLOOKUP($E237,'Asset Group  All Assets'!$B$1:$C$500,2,FALSE),(VLOOKUP($E237,'Missing-WSU-POs'!$B$1:$D$500,3,FALSE))),"?")</f>
        <v>P0779968</v>
      </c>
      <c r="CH237" s="31" t="str">
        <f t="shared" si="16"/>
        <v>P0779968</v>
      </c>
      <c r="CI237" s="31" t="str">
        <f t="shared" si="20"/>
        <v/>
      </c>
      <c r="CJ237" s="29" t="str">
        <f>IFERROR(IF(VLOOKUP($E237,'Org July 2016 '!$D$1:$Z$500,3,FALSE)=G237,"-","Wrong PO"),"new")</f>
        <v>Wrong PO</v>
      </c>
      <c r="CK237" s="32">
        <f>IF(CJ237="wrong PO",(VLOOKUP($E237,'Org July 2016 '!$D$1:$Z$500,3,FALSE)),"")</f>
        <v>0</v>
      </c>
      <c r="CL237" s="29" t="str">
        <f>IFERROR(IF(VLOOKUP($E237,'Org June 2016 '!$D$1:$Z$500,3,FALSE)=G237,"-","Wrong PO"),"new")</f>
        <v>Wrong PO</v>
      </c>
      <c r="CM237" s="32">
        <f>IF(CL237="wrong PO",(VLOOKUP($E237,'Org June 2016 '!$D$1:$Z$500,3,FALSE)),"")</f>
        <v>0</v>
      </c>
      <c r="CN237" s="29" t="str">
        <f>IFERROR(IF(VLOOKUP($E237,'May 2016'!D236:Z735,3,FALSE)=G237,"-","Wrong PO"),"new")</f>
        <v>new</v>
      </c>
      <c r="CO237" s="32" t="str">
        <f>IF(CN237="wrong PO",(VLOOKUP($E237,'May 2016'!D236:Z735,3,FALSE)),"")</f>
        <v/>
      </c>
      <c r="CP237" s="29" t="str">
        <f>IFERROR(IF(VLOOKUP($E237,'Apr 2016'!$D$1:$Z$500,3,FALSE)=G237,"-","Wrong PO"),"new")</f>
        <v>Wrong PO</v>
      </c>
      <c r="CQ237" s="32" t="str">
        <f>IF(CP237="wrong PO",(VLOOKUP($E237,'Apr 2016'!$D$1:$Z$500,3,FALSE)),"")</f>
        <v>75522162</v>
      </c>
      <c r="CR237" s="32" t="str">
        <f>IFERROR(IF(VLOOKUP($E237,'Mar 2016'!$D$1:$Z$500,3,FALSE)=G237,"-","Wrong PO"),"new")</f>
        <v>Wrong PO</v>
      </c>
      <c r="CS237" s="32" t="str">
        <f>IF(CP237="wrong PO",(VLOOKUP($E237,'Mar 2016'!$D$1:$Z$500,3,FALSE)),"")</f>
        <v>75522162</v>
      </c>
      <c r="CT237" s="32" t="str">
        <f>IFERROR(IF(VLOOKUP($E237,'Feb 2016'!$D$1:$Z$500,3,FALSE)=G237,"-","Wrong PO"),"new")</f>
        <v>Wrong PO</v>
      </c>
      <c r="CU237" s="32" t="str">
        <f>IF(CP237="wrong PO",(VLOOKUP($E237,'Feb 2016'!$D$1:$Z$500,3,FALSE)),"")</f>
        <v>75522162</v>
      </c>
      <c r="CV237" s="29" t="str">
        <f>IFERROR(IF(VLOOKUP($E237,'Jan 2016'!$D$1:$Z$500,3,FALSE)=G237,"-","Wrong PO"),"new")</f>
        <v>Wrong PO</v>
      </c>
      <c r="CW237" s="32" t="str">
        <f>IF(CV237="wrong PO",(VLOOKUP($E237,'Jan 2016'!$D$1:$Z$500,3,FALSE)),"")</f>
        <v>75522162</v>
      </c>
      <c r="CX237" s="29" t="str">
        <f>IFERROR(IF(VLOOKUP($E237,'Dec 2015'!$D$1:$Z$500,3,FALSE)=G237,"-","Wrong PO"),"new")</f>
        <v>new</v>
      </c>
      <c r="CY237" s="32" t="str">
        <f>IF(CX237="wrong PO",(VLOOKUP($E237,'Dec 2015'!$D$1:$Z$500,3,FALSE)),"")</f>
        <v/>
      </c>
      <c r="CZ237" s="29" t="str">
        <f>IFERROR(IF(VLOOKUP($E237,'Nov 2015'!$D$1:$Z$500,3,FALSE)=G237,"-","Wrong PO"),"new")</f>
        <v>new</v>
      </c>
      <c r="DA237" s="32" t="str">
        <f>IF(CZ237="wrong PO",(VLOOKUP($E237,'Nov 2015'!$D$1:$Z$500,3,FALSE)),"")</f>
        <v/>
      </c>
      <c r="DB237" s="29" t="str">
        <f>IFERROR(IF(VLOOKUP($E237,'Oct 2015'!$D$1:$Z$500,3,FALSE)=G237,"-","Wrong PO"),"new")</f>
        <v>new</v>
      </c>
      <c r="DC237" s="32" t="str">
        <f>IF(DB237="wrong PO",(VLOOKUP($E237,'Oct 2015'!$D$1:$Z$500,3,FALSE)),"")</f>
        <v/>
      </c>
      <c r="DD237" s="29" t="str">
        <f>IFERROR(IF(VLOOKUP($E237,'Sep 2015'!$D$1:$Z$500,3,FALSE)=G237,"-","Wrong PO"),"new")</f>
        <v>new</v>
      </c>
      <c r="DE237" s="32" t="str">
        <f>IF(DD237="wrong PO",(VLOOKUP($E237,'Sep 2015'!$D$1:$Z$500,3,FALSE)),"")</f>
        <v/>
      </c>
    </row>
    <row r="238" spans="1:109">
      <c r="A238" s="115">
        <v>237</v>
      </c>
      <c r="B238" s="2" t="s">
        <v>841</v>
      </c>
      <c r="C238" s="2" t="s">
        <v>510</v>
      </c>
      <c r="D238" s="2" t="s">
        <v>446</v>
      </c>
      <c r="E238" s="2" t="s">
        <v>296</v>
      </c>
      <c r="F238" s="2" t="s">
        <v>421</v>
      </c>
      <c r="G238" s="21" t="s">
        <v>872</v>
      </c>
      <c r="H238" s="21" t="str">
        <f>IFERROR(VLOOKUP($E238,'Wayne Master'!$B$1:$C$315,2,FALSE),"not on master")</f>
        <v>P0779968</v>
      </c>
      <c r="I238" s="11" t="s">
        <v>2046</v>
      </c>
      <c r="J238" s="3">
        <v>42158</v>
      </c>
      <c r="K238" s="2" t="s">
        <v>28</v>
      </c>
      <c r="L238" s="2" t="s">
        <v>423</v>
      </c>
      <c r="M238" s="2" t="s">
        <v>30</v>
      </c>
      <c r="N238" s="2" t="s">
        <v>31</v>
      </c>
      <c r="O238" s="2" t="s">
        <v>32</v>
      </c>
      <c r="P238" s="4">
        <v>14737</v>
      </c>
      <c r="Q238" s="4">
        <v>15955</v>
      </c>
      <c r="R238" s="4">
        <v>1218</v>
      </c>
      <c r="S238" s="5">
        <v>20.58</v>
      </c>
      <c r="T238" s="4">
        <v>21910</v>
      </c>
      <c r="U238" s="4">
        <v>22367</v>
      </c>
      <c r="V238" s="4">
        <v>457</v>
      </c>
      <c r="W238" s="5">
        <v>27.33</v>
      </c>
      <c r="X238" s="5">
        <v>0</v>
      </c>
      <c r="Y238" s="14">
        <v>47.91</v>
      </c>
      <c r="Z238" s="14">
        <v>0</v>
      </c>
      <c r="AA238" s="14">
        <v>47.91</v>
      </c>
      <c r="AB238" s="4">
        <v>24580</v>
      </c>
      <c r="AC238" s="55"/>
      <c r="AD238" s="59">
        <f t="shared" si="17"/>
        <v>1657.04</v>
      </c>
      <c r="AE238" s="59">
        <f t="shared" si="18"/>
        <v>1607.1860999999999</v>
      </c>
      <c r="AF238" s="102">
        <f>IFERROR(IFERROR(VLOOKUP($G238,'FPO034'!$J$9:$Q$196,7,FALSE),(VLOOKUP($H238,'FPO034'!$J$9:$Q$196,7,FALSE))),"No PO")</f>
        <v>13430.87</v>
      </c>
      <c r="AG238" s="102">
        <f>IFERROR(IFERROR(VLOOKUP($G238,'FPO034'!$J$9:$Q$196,8,FALSE),(VLOOKUP($H238,'FPO034'!$J$9:$Q$196,8,FALSE))),"No PO")</f>
        <v>0</v>
      </c>
      <c r="AH238" s="102" t="str">
        <f t="shared" si="19"/>
        <v>No</v>
      </c>
      <c r="AI238" s="59">
        <f>IFERROR(VLOOKUP($E238,'Rev2 Aug 16'!$D$1:$Z$300,22,FALSE),"-")</f>
        <v>47.91</v>
      </c>
      <c r="AJ238" s="59" t="str">
        <f>IFERROR(VLOOKUP($E238,'Rev2 Aug 16'!$D$1:$Z$300,5,FALSE),"-")</f>
        <v>WAY2001H6BN</v>
      </c>
      <c r="AK238" s="59" t="str">
        <f>IFERROR(VLOOKUP(AJ238,'Paid Invoices'!$F$6:$I$381,3,FALSE),"")</f>
        <v/>
      </c>
      <c r="AL238" s="59" t="str">
        <f>IFERROR(VLOOKUP(AJ238,'Open Invoices'!$D$1:$E$3000,2,FALSE),"")</f>
        <v/>
      </c>
      <c r="AM238" s="59">
        <f>IFERROR(VLOOKUP($E238,'Rev2 July 16'!$D$1:$Z$300,22,FALSE),"-")</f>
        <v>145.88999999999999</v>
      </c>
      <c r="AN238" s="59" t="str">
        <f>IFERROR(VLOOKUP($E238,'Rev2 July 16'!$D$1:$Z$300,5,FALSE),"-")</f>
        <v>WAY2001G6BQ</v>
      </c>
      <c r="AO238" s="59" t="str">
        <f>IFERROR(VLOOKUP(AN238,'Paid Invoices'!$F$6:$I$381,3,FALSE),"")</f>
        <v/>
      </c>
      <c r="AP238" s="59" t="str">
        <f>IFERROR(VLOOKUP(AN238,'Open Invoices'!$D$1:$E$3000,2,FALSE),"")</f>
        <v/>
      </c>
      <c r="AQ238" s="59">
        <f>IFERROR(VLOOKUP($E238,'Rev June 16'!$D$1:$Z$300,22,FALSE),"-")</f>
        <v>384.6</v>
      </c>
      <c r="AR238" s="59" t="str">
        <f>IFERROR(VLOOKUP($E238,'Rev June 16'!$D$1:$Z$300,4,FALSE),"-")</f>
        <v>WAY2001F6BM</v>
      </c>
      <c r="AS238" s="59" t="str">
        <f>IFERROR(VLOOKUP(AR238,'Paid Invoices'!$F$6:$I$381,3,FALSE),"")</f>
        <v/>
      </c>
      <c r="AT238" s="59" t="str">
        <f>IFERROR(VLOOKUP(AR238,'Open Invoices'!$D$1:$E$3000,2,FALSE),"")</f>
        <v/>
      </c>
      <c r="AU238" s="59">
        <f>IFERROR(VLOOKUP($E238,'May 2016'!$D$1:$Z$300,22,FALSE),"-")</f>
        <v>55.27</v>
      </c>
      <c r="AV238" s="59" t="str">
        <f>IFERROR(VLOOKUP($E238,'May 2016'!$D$1:$Z$300,4,FALSE),"-")</f>
        <v>WAY2001E6C</v>
      </c>
      <c r="AW238" s="59" t="str">
        <f>IFERROR(VLOOKUP(AV238,'Paid Invoices'!$F$6:$I$381,3,FALSE),"")</f>
        <v/>
      </c>
      <c r="AX238" s="59" t="str">
        <f>IFERROR(VLOOKUP(AV238,'Open Invoices'!$D$1:$E$3000,2,FALSE),"")</f>
        <v/>
      </c>
      <c r="AY238" s="59">
        <f>IFERROR(VLOOKUP($E238,'Apr 2016'!$D$1:$Z$300,22,FALSE),"-")</f>
        <v>54.52</v>
      </c>
      <c r="AZ238" s="59" t="str">
        <f>IFERROR(VLOOKUP($E238,'Apr 2016'!$D$1:$Z$300,4,FALSE),"-")</f>
        <v>WAY2001D6D</v>
      </c>
      <c r="BA238" s="59" t="str">
        <f>IFERROR(VLOOKUP(AZ238,'Paid Invoices'!$F$6:$I$381,3,FALSE),"")</f>
        <v/>
      </c>
      <c r="BB238" s="59" t="str">
        <f>IFERROR(VLOOKUP(AZ238,'Open Invoices'!$D$1:$E$3000,2,FALSE),"")</f>
        <v/>
      </c>
      <c r="BC238" s="59">
        <f>IFERROR(VLOOKUP($E238,'Mar 2016'!$D$1:$Z$300,22,FALSE),"-")</f>
        <v>60.97</v>
      </c>
      <c r="BD238" s="59" t="str">
        <f>IFERROR(VLOOKUP($E238,'Mar 2016'!$D$1:$Z$300,4,FALSE),"-")</f>
        <v>WAY2001C6C</v>
      </c>
      <c r="BE238" s="59" t="str">
        <f>IFERROR(VLOOKUP(BD238,'Paid Invoices'!$F$6:$I$381,3,FALSE),"")</f>
        <v/>
      </c>
      <c r="BF238" s="59" t="str">
        <f>IFERROR(VLOOKUP(BD238,'Open Invoices'!$D$1:$E$3000,2,FALSE),"")</f>
        <v/>
      </c>
      <c r="BG238" s="59">
        <f>IFERROR(VLOOKUP($E238,'Feb 2016'!$D$1:$Z$300,22,FALSE),"-")</f>
        <v>184.82</v>
      </c>
      <c r="BH238" s="59" t="str">
        <f>IFERROR(VLOOKUP($E238,'Feb 2016'!$D$1:$Z$300,4,FALSE),"-")</f>
        <v>WAY2001B6B</v>
      </c>
      <c r="BI238" s="59" t="str">
        <f>IFERROR(VLOOKUP(BH238,'Paid Invoices'!$F$6:$I$381,3,FALSE),"")</f>
        <v/>
      </c>
      <c r="BJ238" s="59" t="str">
        <f>IFERROR(VLOOKUP(BH238,'Open Invoices'!$D$1:$E$3000,2,FALSE),"")</f>
        <v/>
      </c>
      <c r="BK238" s="59">
        <f>IFERROR(VLOOKUP($E238,'Jan 2016'!$D$1:$Z$300,22,FALSE),"-")</f>
        <v>723.06</v>
      </c>
      <c r="BL238" s="59" t="str">
        <f>IFERROR(VLOOKUP($E238,'Jan 2016'!$D$1:$Z$300,4,FALSE),"-")</f>
        <v>WAY2001A6AA</v>
      </c>
      <c r="BM238" s="59" t="str">
        <f>IFERROR(VLOOKUP(BL238,'Paid Invoices'!$F$6:$I$381,3,FALSE),"")</f>
        <v/>
      </c>
      <c r="BN238" s="59" t="str">
        <f>IFERROR(VLOOKUP(BL238,'Open Invoices'!$D$1:$E$3000,2,FALSE),"")</f>
        <v/>
      </c>
      <c r="BO238" s="59" t="str">
        <f>IFERROR(VLOOKUP($E238,'Dec 2015'!$D$1:$Z$300,22,FALSE),"-")</f>
        <v>-</v>
      </c>
      <c r="BP238" s="59" t="str">
        <f>IFERROR(VLOOKUP($E238,'Dec 2015'!$D$1:$Z$300,4,FALSE),"-")</f>
        <v>-</v>
      </c>
      <c r="BQ238" s="59" t="str">
        <f>IFERROR(VLOOKUP(BP238,'Paid Invoices'!$F$6:$I$381,3,FALSE),"")</f>
        <v/>
      </c>
      <c r="BR238" s="59" t="str">
        <f>IFERROR(VLOOKUP(BP238,'Open Invoices'!$D$1:$E$3000,2,FALSE),"")</f>
        <v/>
      </c>
      <c r="BS238" s="59">
        <f>IFERROR(VLOOKUP($E238,'Nov 2015'!$D$1:$Z$300,22,FALSE),"-")</f>
        <v>0</v>
      </c>
      <c r="BT238" s="59" t="str">
        <f>IFERROR(VLOOKUP($E238,'Nov 2015'!$D$1:$Z$300,4,FALSE),"-")</f>
        <v>WAY2001K5AA</v>
      </c>
      <c r="BU238" s="59" t="str">
        <f>IFERROR(VLOOKUP(BT238,'Paid Invoices'!$F$6:$I$381,3,FALSE),"")</f>
        <v/>
      </c>
      <c r="BV238" s="59" t="str">
        <f>IFERROR(VLOOKUP(BT238,'Open Invoices'!$D$1:$E$3000,2,FALSE),"")</f>
        <v/>
      </c>
      <c r="BW238" s="59" t="str">
        <f>IFERROR(VLOOKUP($E238,'Oct 2015'!$D$1:$Z$300,22,FALSE),"-")</f>
        <v>-</v>
      </c>
      <c r="BX238" s="59" t="str">
        <f>IFERROR(VLOOKUP($E238,'Oct 2015'!$D$1:$Z$300,4,FALSE),"-")</f>
        <v>-</v>
      </c>
      <c r="BY238" s="59" t="str">
        <f>IFERROR(VLOOKUP(BX238,'Paid Invoices'!$F$6:$I$381,3,FALSE),"")</f>
        <v/>
      </c>
      <c r="BZ238" s="59" t="str">
        <f>IFERROR(VLOOKUP(BX238,'Open Invoices'!$D$1:$E$3000,2,FALSE),"")</f>
        <v/>
      </c>
      <c r="CA238" s="59" t="str">
        <f>IFERROR(VLOOKUP($E238,'Sep 2015'!$D$1:$Z$300,22,FALSE),"-")</f>
        <v>-</v>
      </c>
      <c r="CB238" s="59" t="str">
        <f>IFERROR(VLOOKUP($E238,'Sep 2015'!$D$1:$Z$300,4,FALSE),"-")</f>
        <v>-</v>
      </c>
      <c r="CC238" s="59" t="str">
        <f>IFERROR(VLOOKUP(CB238,'Paid Invoices'!$F$6:$I$381,3,FALSE),"")</f>
        <v/>
      </c>
      <c r="CD238" s="59" t="str">
        <f>IFERROR(VLOOKUP(CB238,'Open Invoices'!$D$1:$E$3000,2,FALSE),"")</f>
        <v/>
      </c>
      <c r="CE238" s="52"/>
      <c r="CF238" s="52" t="s">
        <v>2115</v>
      </c>
      <c r="CG238" s="49" t="str">
        <f>IFERROR(IFERROR(VLOOKUP($E238,'Asset Group  All Assets'!$B$1:$C$500,2,FALSE),(VLOOKUP($E238,'Missing-WSU-POs'!$B$1:$D$500,3,FALSE))),"?")</f>
        <v>P0779968</v>
      </c>
      <c r="CH238" s="31" t="str">
        <f t="shared" si="16"/>
        <v>P0779968</v>
      </c>
      <c r="CI238" s="31" t="str">
        <f t="shared" si="20"/>
        <v/>
      </c>
      <c r="CJ238" s="29" t="str">
        <f>IFERROR(IF(VLOOKUP($E238,'Org July 2016 '!$D$1:$Z$500,3,FALSE)=G238,"-","Wrong PO"),"new")</f>
        <v>Wrong PO</v>
      </c>
      <c r="CK238" s="32">
        <f>IF(CJ238="wrong PO",(VLOOKUP($E238,'Org July 2016 '!$D$1:$Z$500,3,FALSE)),"")</f>
        <v>0</v>
      </c>
      <c r="CL238" s="29" t="str">
        <f>IFERROR(IF(VLOOKUP($E238,'Org June 2016 '!$D$1:$Z$500,3,FALSE)=G238,"-","Wrong PO"),"new")</f>
        <v>Wrong PO</v>
      </c>
      <c r="CM238" s="32">
        <f>IF(CL238="wrong PO",(VLOOKUP($E238,'Org June 2016 '!$D$1:$Z$500,3,FALSE)),"")</f>
        <v>0</v>
      </c>
      <c r="CN238" s="29" t="str">
        <f>IFERROR(IF(VLOOKUP($E238,'May 2016'!D237:Z736,3,FALSE)=G238,"-","Wrong PO"),"new")</f>
        <v>new</v>
      </c>
      <c r="CO238" s="32" t="str">
        <f>IF(CN238="wrong PO",(VLOOKUP($E238,'May 2016'!D237:Z736,3,FALSE)),"")</f>
        <v/>
      </c>
      <c r="CP238" s="29" t="str">
        <f>IFERROR(IF(VLOOKUP($E238,'Apr 2016'!$D$1:$Z$500,3,FALSE)=G238,"-","Wrong PO"),"new")</f>
        <v>Wrong PO</v>
      </c>
      <c r="CQ238" s="32" t="str">
        <f>IF(CP238="wrong PO",(VLOOKUP($E238,'Apr 2016'!$D$1:$Z$500,3,FALSE)),"")</f>
        <v>75522162</v>
      </c>
      <c r="CR238" s="32" t="str">
        <f>IFERROR(IF(VLOOKUP($E238,'Mar 2016'!$D$1:$Z$500,3,FALSE)=G238,"-","Wrong PO"),"new")</f>
        <v>Wrong PO</v>
      </c>
      <c r="CS238" s="32" t="str">
        <f>IF(CP238="wrong PO",(VLOOKUP($E238,'Mar 2016'!$D$1:$Z$500,3,FALSE)),"")</f>
        <v>75522162</v>
      </c>
      <c r="CT238" s="32" t="str">
        <f>IFERROR(IF(VLOOKUP($E238,'Feb 2016'!$D$1:$Z$500,3,FALSE)=G238,"-","Wrong PO"),"new")</f>
        <v>Wrong PO</v>
      </c>
      <c r="CU238" s="32" t="str">
        <f>IF(CP238="wrong PO",(VLOOKUP($E238,'Feb 2016'!$D$1:$Z$500,3,FALSE)),"")</f>
        <v>75522162</v>
      </c>
      <c r="CV238" s="29" t="str">
        <f>IFERROR(IF(VLOOKUP($E238,'Jan 2016'!$D$1:$Z$500,3,FALSE)=G238,"-","Wrong PO"),"new")</f>
        <v>Wrong PO</v>
      </c>
      <c r="CW238" s="32" t="str">
        <f>IF(CV238="wrong PO",(VLOOKUP($E238,'Jan 2016'!$D$1:$Z$500,3,FALSE)),"")</f>
        <v>75522162</v>
      </c>
      <c r="CX238" s="29" t="str">
        <f>IFERROR(IF(VLOOKUP($E238,'Dec 2015'!$D$1:$Z$500,3,FALSE)=G238,"-","Wrong PO"),"new")</f>
        <v>new</v>
      </c>
      <c r="CY238" s="32" t="str">
        <f>IF(CX238="wrong PO",(VLOOKUP($E238,'Dec 2015'!$D$1:$Z$500,3,FALSE)),"")</f>
        <v/>
      </c>
      <c r="CZ238" s="29" t="str">
        <f>IFERROR(IF(VLOOKUP($E238,'Nov 2015'!$D$1:$Z$500,3,FALSE)=G238,"-","Wrong PO"),"new")</f>
        <v>Wrong PO</v>
      </c>
      <c r="DA238" s="32" t="str">
        <f>IF(CZ238="wrong PO",(VLOOKUP($E238,'Nov 2015'!$D$1:$Z$500,3,FALSE)),"")</f>
        <v>75522162</v>
      </c>
      <c r="DB238" s="29" t="str">
        <f>IFERROR(IF(VLOOKUP($E238,'Oct 2015'!$D$1:$Z$500,3,FALSE)=G238,"-","Wrong PO"),"new")</f>
        <v>new</v>
      </c>
      <c r="DC238" s="32" t="str">
        <f>IF(DB238="wrong PO",(VLOOKUP($E238,'Oct 2015'!$D$1:$Z$500,3,FALSE)),"")</f>
        <v/>
      </c>
      <c r="DD238" s="29" t="str">
        <f>IFERROR(IF(VLOOKUP($E238,'Sep 2015'!$D$1:$Z$500,3,FALSE)=G238,"-","Wrong PO"),"new")</f>
        <v>new</v>
      </c>
      <c r="DE238" s="32" t="str">
        <f>IF(DD238="wrong PO",(VLOOKUP($E238,'Sep 2015'!$D$1:$Z$500,3,FALSE)),"")</f>
        <v/>
      </c>
    </row>
    <row r="239" spans="1:109">
      <c r="A239" s="115">
        <v>238</v>
      </c>
      <c r="B239" s="2" t="s">
        <v>841</v>
      </c>
      <c r="C239" s="2" t="s">
        <v>510</v>
      </c>
      <c r="D239" s="2" t="s">
        <v>76</v>
      </c>
      <c r="E239" s="2" t="s">
        <v>318</v>
      </c>
      <c r="F239" s="2" t="s">
        <v>499</v>
      </c>
      <c r="G239" s="21" t="s">
        <v>872</v>
      </c>
      <c r="H239" s="21" t="str">
        <f>IFERROR(VLOOKUP($E239,'Wayne Master'!$B$1:$C$315,2,FALSE),"not on master")</f>
        <v>P0779968</v>
      </c>
      <c r="I239" s="11" t="s">
        <v>2046</v>
      </c>
      <c r="J239" s="3">
        <v>42331</v>
      </c>
      <c r="K239" s="2" t="s">
        <v>39</v>
      </c>
      <c r="L239" s="2" t="s">
        <v>500</v>
      </c>
      <c r="M239" s="2" t="s">
        <v>30</v>
      </c>
      <c r="N239" s="2" t="s">
        <v>31</v>
      </c>
      <c r="O239" s="2" t="s">
        <v>32</v>
      </c>
      <c r="P239" s="4">
        <v>24276</v>
      </c>
      <c r="Q239" s="4">
        <v>25753</v>
      </c>
      <c r="R239" s="4">
        <v>1477</v>
      </c>
      <c r="S239" s="5">
        <v>24.96</v>
      </c>
      <c r="T239" s="4">
        <v>4446</v>
      </c>
      <c r="U239" s="4">
        <v>4660</v>
      </c>
      <c r="V239" s="4">
        <v>214</v>
      </c>
      <c r="W239" s="5">
        <v>12.8</v>
      </c>
      <c r="X239" s="5">
        <v>0</v>
      </c>
      <c r="Y239" s="14">
        <v>37.76</v>
      </c>
      <c r="Z239" s="14">
        <v>0</v>
      </c>
      <c r="AA239" s="14">
        <v>37.76</v>
      </c>
      <c r="AB239" s="4">
        <v>24580</v>
      </c>
      <c r="AC239" s="55"/>
      <c r="AD239" s="59">
        <f t="shared" si="17"/>
        <v>1501.11</v>
      </c>
      <c r="AE239" s="59">
        <f t="shared" si="18"/>
        <v>713.89369999999997</v>
      </c>
      <c r="AF239" s="102">
        <f>IFERROR(IFERROR(VLOOKUP($G239,'FPO034'!$J$9:$Q$196,7,FALSE),(VLOOKUP($H239,'FPO034'!$J$9:$Q$196,7,FALSE))),"No PO")</f>
        <v>13430.87</v>
      </c>
      <c r="AG239" s="102">
        <f>IFERROR(IFERROR(VLOOKUP($G239,'FPO034'!$J$9:$Q$196,8,FALSE),(VLOOKUP($H239,'FPO034'!$J$9:$Q$196,8,FALSE))),"No PO")</f>
        <v>0</v>
      </c>
      <c r="AH239" s="102" t="str">
        <f t="shared" si="19"/>
        <v>No</v>
      </c>
      <c r="AI239" s="59">
        <f>IFERROR(VLOOKUP($E239,'Rev2 Aug 16'!$D$1:$Z$300,22,FALSE),"-")</f>
        <v>37.76</v>
      </c>
      <c r="AJ239" s="59" t="str">
        <f>IFERROR(VLOOKUP($E239,'Rev2 Aug 16'!$D$1:$Z$300,5,FALSE),"-")</f>
        <v>WAY2001H6BN</v>
      </c>
      <c r="AK239" s="59" t="str">
        <f>IFERROR(VLOOKUP(AJ239,'Paid Invoices'!$F$6:$I$381,3,FALSE),"")</f>
        <v/>
      </c>
      <c r="AL239" s="59" t="str">
        <f>IFERROR(VLOOKUP(AJ239,'Open Invoices'!$D$1:$E$3000,2,FALSE),"")</f>
        <v/>
      </c>
      <c r="AM239" s="59">
        <f>IFERROR(VLOOKUP($E239,'Rev2 July 16'!$D$1:$Z$300,22,FALSE),"-")</f>
        <v>676.8</v>
      </c>
      <c r="AN239" s="59" t="str">
        <f>IFERROR(VLOOKUP($E239,'Rev2 July 16'!$D$1:$Z$300,5,FALSE),"-")</f>
        <v>WAY2001G6BQ</v>
      </c>
      <c r="AO239" s="59" t="str">
        <f>IFERROR(VLOOKUP(AN239,'Paid Invoices'!$F$6:$I$381,3,FALSE),"")</f>
        <v/>
      </c>
      <c r="AP239" s="59" t="str">
        <f>IFERROR(VLOOKUP(AN239,'Open Invoices'!$D$1:$E$3000,2,FALSE),"")</f>
        <v/>
      </c>
      <c r="AQ239" s="59">
        <f>IFERROR(VLOOKUP($E239,'Rev June 16'!$D$1:$Z$300,22,FALSE),"-")</f>
        <v>336.31</v>
      </c>
      <c r="AR239" s="59" t="str">
        <f>IFERROR(VLOOKUP($E239,'Rev June 16'!$D$1:$Z$300,4,FALSE),"-")</f>
        <v>WAY2001F6BM</v>
      </c>
      <c r="AS239" s="59" t="str">
        <f>IFERROR(VLOOKUP(AR239,'Paid Invoices'!$F$6:$I$381,3,FALSE),"")</f>
        <v/>
      </c>
      <c r="AT239" s="59" t="str">
        <f>IFERROR(VLOOKUP(AR239,'Open Invoices'!$D$1:$E$3000,2,FALSE),"")</f>
        <v/>
      </c>
      <c r="AU239" s="59">
        <f>IFERROR(VLOOKUP($E239,'May 2016'!$D$1:$Z$300,22,FALSE),"-")</f>
        <v>80.430000000000007</v>
      </c>
      <c r="AV239" s="59" t="str">
        <f>IFERROR(VLOOKUP($E239,'May 2016'!$D$1:$Z$300,4,FALSE),"-")</f>
        <v>WAY2001E6C</v>
      </c>
      <c r="AW239" s="59" t="str">
        <f>IFERROR(VLOOKUP(AV239,'Paid Invoices'!$F$6:$I$381,3,FALSE),"")</f>
        <v/>
      </c>
      <c r="AX239" s="59" t="str">
        <f>IFERROR(VLOOKUP(AV239,'Open Invoices'!$D$1:$E$3000,2,FALSE),"")</f>
        <v/>
      </c>
      <c r="AY239" s="59">
        <f>IFERROR(VLOOKUP($E239,'Apr 2016'!$D$1:$Z$300,22,FALSE),"-")</f>
        <v>115.18</v>
      </c>
      <c r="AZ239" s="59" t="str">
        <f>IFERROR(VLOOKUP($E239,'Apr 2016'!$D$1:$Z$300,4,FALSE),"-")</f>
        <v>WAY2001D6D</v>
      </c>
      <c r="BA239" s="59" t="str">
        <f>IFERROR(VLOOKUP(AZ239,'Paid Invoices'!$F$6:$I$381,3,FALSE),"")</f>
        <v/>
      </c>
      <c r="BB239" s="59" t="str">
        <f>IFERROR(VLOOKUP(AZ239,'Open Invoices'!$D$1:$E$3000,2,FALSE),"")</f>
        <v/>
      </c>
      <c r="BC239" s="59">
        <f>IFERROR(VLOOKUP($E239,'Mar 2016'!$D$1:$Z$300,22,FALSE),"-")</f>
        <v>67.56</v>
      </c>
      <c r="BD239" s="59" t="str">
        <f>IFERROR(VLOOKUP($E239,'Mar 2016'!$D$1:$Z$300,4,FALSE),"-")</f>
        <v>WAY2001C6C</v>
      </c>
      <c r="BE239" s="59" t="str">
        <f>IFERROR(VLOOKUP(BD239,'Paid Invoices'!$F$6:$I$381,3,FALSE),"")</f>
        <v/>
      </c>
      <c r="BF239" s="59" t="str">
        <f>IFERROR(VLOOKUP(BD239,'Open Invoices'!$D$1:$E$3000,2,FALSE),"")</f>
        <v/>
      </c>
      <c r="BG239" s="59">
        <f>IFERROR(VLOOKUP($E239,'Feb 2016'!$D$1:$Z$300,22,FALSE),"-")</f>
        <v>86.33</v>
      </c>
      <c r="BH239" s="59" t="str">
        <f>IFERROR(VLOOKUP($E239,'Feb 2016'!$D$1:$Z$300,4,FALSE),"-")</f>
        <v>WAY2001B6B</v>
      </c>
      <c r="BI239" s="59" t="str">
        <f>IFERROR(VLOOKUP(BH239,'Paid Invoices'!$F$6:$I$381,3,FALSE),"")</f>
        <v/>
      </c>
      <c r="BJ239" s="59" t="str">
        <f>IFERROR(VLOOKUP(BH239,'Open Invoices'!$D$1:$E$3000,2,FALSE),"")</f>
        <v/>
      </c>
      <c r="BK239" s="59">
        <f>IFERROR(VLOOKUP($E239,'Jan 2016'!$D$1:$Z$300,22,FALSE),"-")</f>
        <v>100.74</v>
      </c>
      <c r="BL239" s="59" t="str">
        <f>IFERROR(VLOOKUP($E239,'Jan 2016'!$D$1:$Z$300,4,FALSE),"-")</f>
        <v>WAY2001A6AA</v>
      </c>
      <c r="BM239" s="59" t="str">
        <f>IFERROR(VLOOKUP(BL239,'Paid Invoices'!$F$6:$I$381,3,FALSE),"")</f>
        <v/>
      </c>
      <c r="BN239" s="59" t="str">
        <f>IFERROR(VLOOKUP(BL239,'Open Invoices'!$D$1:$E$3000,2,FALSE),"")</f>
        <v/>
      </c>
      <c r="BO239" s="59" t="str">
        <f>IFERROR(VLOOKUP($E239,'Dec 2015'!$D$1:$Z$300,22,FALSE),"-")</f>
        <v>-</v>
      </c>
      <c r="BP239" s="59" t="str">
        <f>IFERROR(VLOOKUP($E239,'Dec 2015'!$D$1:$Z$300,4,FALSE),"-")</f>
        <v>-</v>
      </c>
      <c r="BQ239" s="59" t="str">
        <f>IFERROR(VLOOKUP(BP239,'Paid Invoices'!$F$6:$I$381,3,FALSE),"")</f>
        <v/>
      </c>
      <c r="BR239" s="59" t="str">
        <f>IFERROR(VLOOKUP(BP239,'Open Invoices'!$D$1:$E$3000,2,FALSE),"")</f>
        <v/>
      </c>
      <c r="BS239" s="59" t="str">
        <f>IFERROR(VLOOKUP($E239,'Nov 2015'!$D$1:$Z$300,22,FALSE),"-")</f>
        <v>-</v>
      </c>
      <c r="BT239" s="59" t="str">
        <f>IFERROR(VLOOKUP($E239,'Nov 2015'!$D$1:$Z$300,4,FALSE),"-")</f>
        <v>-</v>
      </c>
      <c r="BU239" s="59" t="str">
        <f>IFERROR(VLOOKUP(BT239,'Paid Invoices'!$F$6:$I$381,3,FALSE),"")</f>
        <v/>
      </c>
      <c r="BV239" s="59" t="str">
        <f>IFERROR(VLOOKUP(BT239,'Open Invoices'!$D$1:$E$3000,2,FALSE),"")</f>
        <v/>
      </c>
      <c r="BW239" s="59" t="str">
        <f>IFERROR(VLOOKUP($E239,'Oct 2015'!$D$1:$Z$300,22,FALSE),"-")</f>
        <v>-</v>
      </c>
      <c r="BX239" s="59" t="str">
        <f>IFERROR(VLOOKUP($E239,'Oct 2015'!$D$1:$Z$300,4,FALSE),"-")</f>
        <v>-</v>
      </c>
      <c r="BY239" s="59" t="str">
        <f>IFERROR(VLOOKUP(BX239,'Paid Invoices'!$F$6:$I$381,3,FALSE),"")</f>
        <v/>
      </c>
      <c r="BZ239" s="59" t="str">
        <f>IFERROR(VLOOKUP(BX239,'Open Invoices'!$D$1:$E$3000,2,FALSE),"")</f>
        <v/>
      </c>
      <c r="CA239" s="59" t="str">
        <f>IFERROR(VLOOKUP($E239,'Sep 2015'!$D$1:$Z$300,22,FALSE),"-")</f>
        <v>-</v>
      </c>
      <c r="CB239" s="59" t="str">
        <f>IFERROR(VLOOKUP($E239,'Sep 2015'!$D$1:$Z$300,4,FALSE),"-")</f>
        <v>-</v>
      </c>
      <c r="CC239" s="59" t="str">
        <f>IFERROR(VLOOKUP(CB239,'Paid Invoices'!$F$6:$I$381,3,FALSE),"")</f>
        <v/>
      </c>
      <c r="CD239" s="59" t="str">
        <f>IFERROR(VLOOKUP(CB239,'Open Invoices'!$D$1:$E$3000,2,FALSE),"")</f>
        <v/>
      </c>
      <c r="CE239" s="52"/>
      <c r="CF239" s="52" t="s">
        <v>2115</v>
      </c>
      <c r="CG239" s="49" t="str">
        <f>IFERROR(IFERROR(VLOOKUP($E239,'Asset Group  All Assets'!$B$1:$C$500,2,FALSE),(VLOOKUP($E239,'Missing-WSU-POs'!$B$1:$D$500,3,FALSE))),"?")</f>
        <v>P0779968</v>
      </c>
      <c r="CH239" s="31" t="str">
        <f t="shared" si="16"/>
        <v>P0779968</v>
      </c>
      <c r="CI239" s="31" t="str">
        <f t="shared" si="20"/>
        <v/>
      </c>
      <c r="CJ239" s="29" t="str">
        <f>IFERROR(IF(VLOOKUP($E239,'Org July 2016 '!$D$1:$Z$500,3,FALSE)=G239,"-","Wrong PO"),"new")</f>
        <v>Wrong PO</v>
      </c>
      <c r="CK239" s="32">
        <f>IF(CJ239="wrong PO",(VLOOKUP($E239,'Org July 2016 '!$D$1:$Z$500,3,FALSE)),"")</f>
        <v>0</v>
      </c>
      <c r="CL239" s="29" t="str">
        <f>IFERROR(IF(VLOOKUP($E239,'Org June 2016 '!$D$1:$Z$500,3,FALSE)=G239,"-","Wrong PO"),"new")</f>
        <v>Wrong PO</v>
      </c>
      <c r="CM239" s="32">
        <f>IF(CL239="wrong PO",(VLOOKUP($E239,'Org June 2016 '!$D$1:$Z$500,3,FALSE)),"")</f>
        <v>0</v>
      </c>
      <c r="CN239" s="29" t="str">
        <f>IFERROR(IF(VLOOKUP($E239,'May 2016'!D238:Z737,3,FALSE)=G239,"-","Wrong PO"),"new")</f>
        <v>new</v>
      </c>
      <c r="CO239" s="32" t="str">
        <f>IF(CN239="wrong PO",(VLOOKUP($E239,'May 2016'!D238:Z737,3,FALSE)),"")</f>
        <v/>
      </c>
      <c r="CP239" s="29" t="str">
        <f>IFERROR(IF(VLOOKUP($E239,'Apr 2016'!$D$1:$Z$500,3,FALSE)=G239,"-","Wrong PO"),"new")</f>
        <v>Wrong PO</v>
      </c>
      <c r="CQ239" s="32" t="str">
        <f>IF(CP239="wrong PO",(VLOOKUP($E239,'Apr 2016'!$D$1:$Z$500,3,FALSE)),"")</f>
        <v>75522162</v>
      </c>
      <c r="CR239" s="32" t="str">
        <f>IFERROR(IF(VLOOKUP($E239,'Mar 2016'!$D$1:$Z$500,3,FALSE)=G239,"-","Wrong PO"),"new")</f>
        <v>Wrong PO</v>
      </c>
      <c r="CS239" s="32" t="str">
        <f>IF(CP239="wrong PO",(VLOOKUP($E239,'Mar 2016'!$D$1:$Z$500,3,FALSE)),"")</f>
        <v>75522162</v>
      </c>
      <c r="CT239" s="32" t="str">
        <f>IFERROR(IF(VLOOKUP($E239,'Feb 2016'!$D$1:$Z$500,3,FALSE)=G239,"-","Wrong PO"),"new")</f>
        <v>Wrong PO</v>
      </c>
      <c r="CU239" s="32" t="str">
        <f>IF(CP239="wrong PO",(VLOOKUP($E239,'Feb 2016'!$D$1:$Z$500,3,FALSE)),"")</f>
        <v>75522162</v>
      </c>
      <c r="CV239" s="29" t="str">
        <f>IFERROR(IF(VLOOKUP($E239,'Jan 2016'!$D$1:$Z$500,3,FALSE)=G239,"-","Wrong PO"),"new")</f>
        <v>Wrong PO</v>
      </c>
      <c r="CW239" s="32" t="str">
        <f>IF(CV239="wrong PO",(VLOOKUP($E239,'Jan 2016'!$D$1:$Z$500,3,FALSE)),"")</f>
        <v>75522162</v>
      </c>
      <c r="CX239" s="29" t="str">
        <f>IFERROR(IF(VLOOKUP($E239,'Dec 2015'!$D$1:$Z$500,3,FALSE)=G239,"-","Wrong PO"),"new")</f>
        <v>new</v>
      </c>
      <c r="CY239" s="32" t="str">
        <f>IF(CX239="wrong PO",(VLOOKUP($E239,'Dec 2015'!$D$1:$Z$500,3,FALSE)),"")</f>
        <v/>
      </c>
      <c r="CZ239" s="29" t="str">
        <f>IFERROR(IF(VLOOKUP($E239,'Nov 2015'!$D$1:$Z$500,3,FALSE)=G239,"-","Wrong PO"),"new")</f>
        <v>new</v>
      </c>
      <c r="DA239" s="32" t="str">
        <f>IF(CZ239="wrong PO",(VLOOKUP($E239,'Nov 2015'!$D$1:$Z$500,3,FALSE)),"")</f>
        <v/>
      </c>
      <c r="DB239" s="29" t="str">
        <f>IFERROR(IF(VLOOKUP($E239,'Oct 2015'!$D$1:$Z$500,3,FALSE)=G239,"-","Wrong PO"),"new")</f>
        <v>new</v>
      </c>
      <c r="DC239" s="32" t="str">
        <f>IF(DB239="wrong PO",(VLOOKUP($E239,'Oct 2015'!$D$1:$Z$500,3,FALSE)),"")</f>
        <v/>
      </c>
      <c r="DD239" s="29" t="str">
        <f>IFERROR(IF(VLOOKUP($E239,'Sep 2015'!$D$1:$Z$500,3,FALSE)=G239,"-","Wrong PO"),"new")</f>
        <v>new</v>
      </c>
      <c r="DE239" s="32" t="str">
        <f>IF(DD239="wrong PO",(VLOOKUP($E239,'Sep 2015'!$D$1:$Z$500,3,FALSE)),"")</f>
        <v/>
      </c>
    </row>
    <row r="240" spans="1:109">
      <c r="A240" s="115">
        <v>239</v>
      </c>
      <c r="B240" s="2" t="s">
        <v>841</v>
      </c>
      <c r="C240" s="2" t="s">
        <v>510</v>
      </c>
      <c r="D240" s="2" t="s">
        <v>76</v>
      </c>
      <c r="E240" s="2" t="s">
        <v>321</v>
      </c>
      <c r="F240" s="2" t="s">
        <v>498</v>
      </c>
      <c r="G240" s="21" t="s">
        <v>872</v>
      </c>
      <c r="H240" s="21" t="str">
        <f>IFERROR(VLOOKUP($E240,'Wayne Master'!$B$1:$C$315,2,FALSE),"not on master")</f>
        <v>P0779968</v>
      </c>
      <c r="I240" s="11" t="s">
        <v>2046</v>
      </c>
      <c r="J240" s="3">
        <v>42331</v>
      </c>
      <c r="K240" s="2" t="s">
        <v>39</v>
      </c>
      <c r="L240" s="2" t="s">
        <v>431</v>
      </c>
      <c r="M240" s="2" t="s">
        <v>30</v>
      </c>
      <c r="N240" s="2" t="s">
        <v>31</v>
      </c>
      <c r="O240" s="2" t="s">
        <v>32</v>
      </c>
      <c r="P240" s="4">
        <v>13628</v>
      </c>
      <c r="Q240" s="4">
        <v>15281</v>
      </c>
      <c r="R240" s="4">
        <v>1653</v>
      </c>
      <c r="S240" s="5">
        <v>27.94</v>
      </c>
      <c r="T240" s="4">
        <v>1891</v>
      </c>
      <c r="U240" s="4">
        <v>2116</v>
      </c>
      <c r="V240" s="4">
        <v>225</v>
      </c>
      <c r="W240" s="5">
        <v>13.46</v>
      </c>
      <c r="X240" s="5">
        <v>0</v>
      </c>
      <c r="Y240" s="14">
        <v>41.4</v>
      </c>
      <c r="Z240" s="14">
        <v>0</v>
      </c>
      <c r="AA240" s="14">
        <v>41.4</v>
      </c>
      <c r="AB240" s="4">
        <v>24580</v>
      </c>
      <c r="AC240" s="55"/>
      <c r="AD240" s="59">
        <f t="shared" si="17"/>
        <v>666.19000000000017</v>
      </c>
      <c r="AE240" s="59">
        <f t="shared" si="18"/>
        <v>384.78570000000002</v>
      </c>
      <c r="AF240" s="102">
        <f>IFERROR(IFERROR(VLOOKUP($G240,'FPO034'!$J$9:$Q$196,7,FALSE),(VLOOKUP($H240,'FPO034'!$J$9:$Q$196,7,FALSE))),"No PO")</f>
        <v>13430.87</v>
      </c>
      <c r="AG240" s="102">
        <f>IFERROR(IFERROR(VLOOKUP($G240,'FPO034'!$J$9:$Q$196,8,FALSE),(VLOOKUP($H240,'FPO034'!$J$9:$Q$196,8,FALSE))),"No PO")</f>
        <v>0</v>
      </c>
      <c r="AH240" s="102" t="str">
        <f t="shared" si="19"/>
        <v>No</v>
      </c>
      <c r="AI240" s="59">
        <f>IFERROR(VLOOKUP($E240,'Rev2 Aug 16'!$D$1:$Z$300,22,FALSE),"-")</f>
        <v>41.4</v>
      </c>
      <c r="AJ240" s="59" t="str">
        <f>IFERROR(VLOOKUP($E240,'Rev2 Aug 16'!$D$1:$Z$300,5,FALSE),"-")</f>
        <v>WAY2001H6BN</v>
      </c>
      <c r="AK240" s="59" t="str">
        <f>IFERROR(VLOOKUP(AJ240,'Paid Invoices'!$F$6:$I$381,3,FALSE),"")</f>
        <v/>
      </c>
      <c r="AL240" s="59" t="str">
        <f>IFERROR(VLOOKUP(AJ240,'Open Invoices'!$D$1:$E$3000,2,FALSE),"")</f>
        <v/>
      </c>
      <c r="AM240" s="59">
        <f>IFERROR(VLOOKUP($E240,'Rev2 July 16'!$D$1:$Z$300,22,FALSE),"-")</f>
        <v>179.05</v>
      </c>
      <c r="AN240" s="59" t="str">
        <f>IFERROR(VLOOKUP($E240,'Rev2 July 16'!$D$1:$Z$300,5,FALSE),"-")</f>
        <v>WAY2001G6BQ</v>
      </c>
      <c r="AO240" s="59" t="str">
        <f>IFERROR(VLOOKUP(AN240,'Paid Invoices'!$F$6:$I$381,3,FALSE),"")</f>
        <v/>
      </c>
      <c r="AP240" s="59" t="str">
        <f>IFERROR(VLOOKUP(AN240,'Open Invoices'!$D$1:$E$3000,2,FALSE),"")</f>
        <v/>
      </c>
      <c r="AQ240" s="59">
        <f>IFERROR(VLOOKUP($E240,'Rev June 16'!$D$1:$Z$300,22,FALSE),"-")</f>
        <v>183.59</v>
      </c>
      <c r="AR240" s="59" t="str">
        <f>IFERROR(VLOOKUP($E240,'Rev June 16'!$D$1:$Z$300,4,FALSE),"-")</f>
        <v>WAY2001F6BM</v>
      </c>
      <c r="AS240" s="59" t="str">
        <f>IFERROR(VLOOKUP(AR240,'Paid Invoices'!$F$6:$I$381,3,FALSE),"")</f>
        <v/>
      </c>
      <c r="AT240" s="59" t="str">
        <f>IFERROR(VLOOKUP(AR240,'Open Invoices'!$D$1:$E$3000,2,FALSE),"")</f>
        <v/>
      </c>
      <c r="AU240" s="59">
        <f>IFERROR(VLOOKUP($E240,'May 2016'!$D$1:$Z$300,22,FALSE),"-")</f>
        <v>55.68</v>
      </c>
      <c r="AV240" s="59" t="str">
        <f>IFERROR(VLOOKUP($E240,'May 2016'!$D$1:$Z$300,4,FALSE),"-")</f>
        <v>WAY2001E6C</v>
      </c>
      <c r="AW240" s="59" t="str">
        <f>IFERROR(VLOOKUP(AV240,'Paid Invoices'!$F$6:$I$381,3,FALSE),"")</f>
        <v/>
      </c>
      <c r="AX240" s="59" t="str">
        <f>IFERROR(VLOOKUP(AV240,'Open Invoices'!$D$1:$E$3000,2,FALSE),"")</f>
        <v/>
      </c>
      <c r="AY240" s="59">
        <f>IFERROR(VLOOKUP($E240,'Apr 2016'!$D$1:$Z$300,22,FALSE),"-")</f>
        <v>56.61</v>
      </c>
      <c r="AZ240" s="59" t="str">
        <f>IFERROR(VLOOKUP($E240,'Apr 2016'!$D$1:$Z$300,4,FALSE),"-")</f>
        <v>WAY2001D6D</v>
      </c>
      <c r="BA240" s="59" t="str">
        <f>IFERROR(VLOOKUP(AZ240,'Paid Invoices'!$F$6:$I$381,3,FALSE),"")</f>
        <v/>
      </c>
      <c r="BB240" s="59" t="str">
        <f>IFERROR(VLOOKUP(AZ240,'Open Invoices'!$D$1:$E$3000,2,FALSE),"")</f>
        <v/>
      </c>
      <c r="BC240" s="59">
        <f>IFERROR(VLOOKUP($E240,'Mar 2016'!$D$1:$Z$300,22,FALSE),"-")</f>
        <v>46.98</v>
      </c>
      <c r="BD240" s="59" t="str">
        <f>IFERROR(VLOOKUP($E240,'Mar 2016'!$D$1:$Z$300,4,FALSE),"-")</f>
        <v>WAY2001C6C</v>
      </c>
      <c r="BE240" s="59" t="str">
        <f>IFERROR(VLOOKUP(BD240,'Paid Invoices'!$F$6:$I$381,3,FALSE),"")</f>
        <v/>
      </c>
      <c r="BF240" s="59" t="str">
        <f>IFERROR(VLOOKUP(BD240,'Open Invoices'!$D$1:$E$3000,2,FALSE),"")</f>
        <v/>
      </c>
      <c r="BG240" s="59">
        <f>IFERROR(VLOOKUP($E240,'Feb 2016'!$D$1:$Z$300,22,FALSE),"-")</f>
        <v>43.56</v>
      </c>
      <c r="BH240" s="59" t="str">
        <f>IFERROR(VLOOKUP($E240,'Feb 2016'!$D$1:$Z$300,4,FALSE),"-")</f>
        <v>WAY2001B6B</v>
      </c>
      <c r="BI240" s="59" t="str">
        <f>IFERROR(VLOOKUP(BH240,'Paid Invoices'!$F$6:$I$381,3,FALSE),"")</f>
        <v/>
      </c>
      <c r="BJ240" s="59" t="str">
        <f>IFERROR(VLOOKUP(BH240,'Open Invoices'!$D$1:$E$3000,2,FALSE),"")</f>
        <v/>
      </c>
      <c r="BK240" s="59">
        <f>IFERROR(VLOOKUP($E240,'Jan 2016'!$D$1:$Z$300,22,FALSE),"-")</f>
        <v>59.32</v>
      </c>
      <c r="BL240" s="59" t="str">
        <f>IFERROR(VLOOKUP($E240,'Jan 2016'!$D$1:$Z$300,4,FALSE),"-")</f>
        <v>WAY2001A6AA</v>
      </c>
      <c r="BM240" s="59" t="str">
        <f>IFERROR(VLOOKUP(BL240,'Paid Invoices'!$F$6:$I$381,3,FALSE),"")</f>
        <v/>
      </c>
      <c r="BN240" s="59" t="str">
        <f>IFERROR(VLOOKUP(BL240,'Open Invoices'!$D$1:$E$3000,2,FALSE),"")</f>
        <v/>
      </c>
      <c r="BO240" s="59" t="str">
        <f>IFERROR(VLOOKUP($E240,'Dec 2015'!$D$1:$Z$300,22,FALSE),"-")</f>
        <v>-</v>
      </c>
      <c r="BP240" s="59" t="str">
        <f>IFERROR(VLOOKUP($E240,'Dec 2015'!$D$1:$Z$300,4,FALSE),"-")</f>
        <v>-</v>
      </c>
      <c r="BQ240" s="59" t="str">
        <f>IFERROR(VLOOKUP(BP240,'Paid Invoices'!$F$6:$I$381,3,FALSE),"")</f>
        <v/>
      </c>
      <c r="BR240" s="59" t="str">
        <f>IFERROR(VLOOKUP(BP240,'Open Invoices'!$D$1:$E$3000,2,FALSE),"")</f>
        <v/>
      </c>
      <c r="BS240" s="59" t="str">
        <f>IFERROR(VLOOKUP($E240,'Nov 2015'!$D$1:$Z$300,22,FALSE),"-")</f>
        <v>-</v>
      </c>
      <c r="BT240" s="59" t="str">
        <f>IFERROR(VLOOKUP($E240,'Nov 2015'!$D$1:$Z$300,4,FALSE),"-")</f>
        <v>-</v>
      </c>
      <c r="BU240" s="59" t="str">
        <f>IFERROR(VLOOKUP(BT240,'Paid Invoices'!$F$6:$I$381,3,FALSE),"")</f>
        <v/>
      </c>
      <c r="BV240" s="59" t="str">
        <f>IFERROR(VLOOKUP(BT240,'Open Invoices'!$D$1:$E$3000,2,FALSE),"")</f>
        <v/>
      </c>
      <c r="BW240" s="59" t="str">
        <f>IFERROR(VLOOKUP($E240,'Oct 2015'!$D$1:$Z$300,22,FALSE),"-")</f>
        <v>-</v>
      </c>
      <c r="BX240" s="59" t="str">
        <f>IFERROR(VLOOKUP($E240,'Oct 2015'!$D$1:$Z$300,4,FALSE),"-")</f>
        <v>-</v>
      </c>
      <c r="BY240" s="59" t="str">
        <f>IFERROR(VLOOKUP(BX240,'Paid Invoices'!$F$6:$I$381,3,FALSE),"")</f>
        <v/>
      </c>
      <c r="BZ240" s="59" t="str">
        <f>IFERROR(VLOOKUP(BX240,'Open Invoices'!$D$1:$E$3000,2,FALSE),"")</f>
        <v/>
      </c>
      <c r="CA240" s="59" t="str">
        <f>IFERROR(VLOOKUP($E240,'Sep 2015'!$D$1:$Z$300,22,FALSE),"-")</f>
        <v>-</v>
      </c>
      <c r="CB240" s="59" t="str">
        <f>IFERROR(VLOOKUP($E240,'Sep 2015'!$D$1:$Z$300,4,FALSE),"-")</f>
        <v>-</v>
      </c>
      <c r="CC240" s="59" t="str">
        <f>IFERROR(VLOOKUP(CB240,'Paid Invoices'!$F$6:$I$381,3,FALSE),"")</f>
        <v/>
      </c>
      <c r="CD240" s="59" t="str">
        <f>IFERROR(VLOOKUP(CB240,'Open Invoices'!$D$1:$E$3000,2,FALSE),"")</f>
        <v/>
      </c>
      <c r="CE240" s="52"/>
      <c r="CF240" s="52" t="s">
        <v>2115</v>
      </c>
      <c r="CG240" s="49" t="str">
        <f>IFERROR(IFERROR(VLOOKUP($E240,'Asset Group  All Assets'!$B$1:$C$500,2,FALSE),(VLOOKUP($E240,'Missing-WSU-POs'!$B$1:$D$500,3,FALSE))),"?")</f>
        <v>P0779968</v>
      </c>
      <c r="CH240" s="31" t="str">
        <f t="shared" si="16"/>
        <v>P0779968</v>
      </c>
      <c r="CI240" s="31" t="str">
        <f t="shared" si="20"/>
        <v/>
      </c>
      <c r="CJ240" s="29" t="str">
        <f>IFERROR(IF(VLOOKUP($E240,'Org July 2016 '!$D$1:$Z$500,3,FALSE)=G240,"-","Wrong PO"),"new")</f>
        <v>Wrong PO</v>
      </c>
      <c r="CK240" s="32">
        <f>IF(CJ240="wrong PO",(VLOOKUP($E240,'Org July 2016 '!$D$1:$Z$500,3,FALSE)),"")</f>
        <v>0</v>
      </c>
      <c r="CL240" s="29" t="str">
        <f>IFERROR(IF(VLOOKUP($E240,'Org June 2016 '!$D$1:$Z$500,3,FALSE)=G240,"-","Wrong PO"),"new")</f>
        <v>Wrong PO</v>
      </c>
      <c r="CM240" s="32">
        <f>IF(CL240="wrong PO",(VLOOKUP($E240,'Org June 2016 '!$D$1:$Z$500,3,FALSE)),"")</f>
        <v>0</v>
      </c>
      <c r="CN240" s="29" t="str">
        <f>IFERROR(IF(VLOOKUP($E240,'May 2016'!D239:Z738,3,FALSE)=G240,"-","Wrong PO"),"new")</f>
        <v>new</v>
      </c>
      <c r="CO240" s="32" t="str">
        <f>IF(CN240="wrong PO",(VLOOKUP($E240,'May 2016'!D239:Z738,3,FALSE)),"")</f>
        <v/>
      </c>
      <c r="CP240" s="29" t="str">
        <f>IFERROR(IF(VLOOKUP($E240,'Apr 2016'!$D$1:$Z$500,3,FALSE)=G240,"-","Wrong PO"),"new")</f>
        <v>Wrong PO</v>
      </c>
      <c r="CQ240" s="32" t="str">
        <f>IF(CP240="wrong PO",(VLOOKUP($E240,'Apr 2016'!$D$1:$Z$500,3,FALSE)),"")</f>
        <v>75522162</v>
      </c>
      <c r="CR240" s="32" t="str">
        <f>IFERROR(IF(VLOOKUP($E240,'Mar 2016'!$D$1:$Z$500,3,FALSE)=G240,"-","Wrong PO"),"new")</f>
        <v>Wrong PO</v>
      </c>
      <c r="CS240" s="32" t="str">
        <f>IF(CP240="wrong PO",(VLOOKUP($E240,'Mar 2016'!$D$1:$Z$500,3,FALSE)),"")</f>
        <v>75522162</v>
      </c>
      <c r="CT240" s="32" t="str">
        <f>IFERROR(IF(VLOOKUP($E240,'Feb 2016'!$D$1:$Z$500,3,FALSE)=G240,"-","Wrong PO"),"new")</f>
        <v>Wrong PO</v>
      </c>
      <c r="CU240" s="32" t="str">
        <f>IF(CP240="wrong PO",(VLOOKUP($E240,'Feb 2016'!$D$1:$Z$500,3,FALSE)),"")</f>
        <v>75522162</v>
      </c>
      <c r="CV240" s="29" t="str">
        <f>IFERROR(IF(VLOOKUP($E240,'Jan 2016'!$D$1:$Z$500,3,FALSE)=G240,"-","Wrong PO"),"new")</f>
        <v>Wrong PO</v>
      </c>
      <c r="CW240" s="32" t="str">
        <f>IF(CV240="wrong PO",(VLOOKUP($E240,'Jan 2016'!$D$1:$Z$500,3,FALSE)),"")</f>
        <v>75522162</v>
      </c>
      <c r="CX240" s="29" t="str">
        <f>IFERROR(IF(VLOOKUP($E240,'Dec 2015'!$D$1:$Z$500,3,FALSE)=G240,"-","Wrong PO"),"new")</f>
        <v>new</v>
      </c>
      <c r="CY240" s="32" t="str">
        <f>IF(CX240="wrong PO",(VLOOKUP($E240,'Dec 2015'!$D$1:$Z$500,3,FALSE)),"")</f>
        <v/>
      </c>
      <c r="CZ240" s="29" t="str">
        <f>IFERROR(IF(VLOOKUP($E240,'Nov 2015'!$D$1:$Z$500,3,FALSE)=G240,"-","Wrong PO"),"new")</f>
        <v>new</v>
      </c>
      <c r="DA240" s="32" t="str">
        <f>IF(CZ240="wrong PO",(VLOOKUP($E240,'Nov 2015'!$D$1:$Z$500,3,FALSE)),"")</f>
        <v/>
      </c>
      <c r="DB240" s="29" t="str">
        <f>IFERROR(IF(VLOOKUP($E240,'Oct 2015'!$D$1:$Z$500,3,FALSE)=G240,"-","Wrong PO"),"new")</f>
        <v>new</v>
      </c>
      <c r="DC240" s="32" t="str">
        <f>IF(DB240="wrong PO",(VLOOKUP($E240,'Oct 2015'!$D$1:$Z$500,3,FALSE)),"")</f>
        <v/>
      </c>
      <c r="DD240" s="29" t="str">
        <f>IFERROR(IF(VLOOKUP($E240,'Sep 2015'!$D$1:$Z$500,3,FALSE)=G240,"-","Wrong PO"),"new")</f>
        <v>new</v>
      </c>
      <c r="DE240" s="32" t="str">
        <f>IF(DD240="wrong PO",(VLOOKUP($E240,'Sep 2015'!$D$1:$Z$500,3,FALSE)),"")</f>
        <v/>
      </c>
    </row>
    <row r="241" spans="1:109">
      <c r="A241" s="115">
        <v>240</v>
      </c>
      <c r="B241" s="2" t="s">
        <v>841</v>
      </c>
      <c r="C241" s="2" t="s">
        <v>510</v>
      </c>
      <c r="D241" s="2" t="s">
        <v>76</v>
      </c>
      <c r="E241" s="2" t="s">
        <v>322</v>
      </c>
      <c r="F241" s="2" t="s">
        <v>498</v>
      </c>
      <c r="G241" s="21" t="s">
        <v>872</v>
      </c>
      <c r="H241" s="21" t="str">
        <f>IFERROR(VLOOKUP($E241,'Wayne Master'!$B$1:$C$315,2,FALSE),"not on master")</f>
        <v>P0779968</v>
      </c>
      <c r="I241" s="11" t="s">
        <v>2046</v>
      </c>
      <c r="J241" s="3">
        <v>42331</v>
      </c>
      <c r="K241" s="2" t="s">
        <v>39</v>
      </c>
      <c r="L241" s="2" t="s">
        <v>431</v>
      </c>
      <c r="M241" s="2" t="s">
        <v>30</v>
      </c>
      <c r="N241" s="2" t="s">
        <v>31</v>
      </c>
      <c r="O241" s="2" t="s">
        <v>32</v>
      </c>
      <c r="P241" s="4">
        <v>9062</v>
      </c>
      <c r="Q241" s="4">
        <v>11122</v>
      </c>
      <c r="R241" s="4">
        <v>2060</v>
      </c>
      <c r="S241" s="5">
        <v>34.81</v>
      </c>
      <c r="T241" s="4">
        <v>2552</v>
      </c>
      <c r="U241" s="4">
        <v>3184</v>
      </c>
      <c r="V241" s="4">
        <v>632</v>
      </c>
      <c r="W241" s="5">
        <v>37.79</v>
      </c>
      <c r="X241" s="5">
        <v>0</v>
      </c>
      <c r="Y241" s="14">
        <v>72.599999999999994</v>
      </c>
      <c r="Z241" s="14">
        <v>0</v>
      </c>
      <c r="AA241" s="14">
        <v>72.599999999999994</v>
      </c>
      <c r="AB241" s="4">
        <v>24580</v>
      </c>
      <c r="AC241" s="55"/>
      <c r="AD241" s="59">
        <f t="shared" si="17"/>
        <v>648.99</v>
      </c>
      <c r="AE241" s="59">
        <f t="shared" si="18"/>
        <v>378.36500000000001</v>
      </c>
      <c r="AF241" s="102">
        <f>IFERROR(IFERROR(VLOOKUP($G241,'FPO034'!$J$9:$Q$196,7,FALSE),(VLOOKUP($H241,'FPO034'!$J$9:$Q$196,7,FALSE))),"No PO")</f>
        <v>13430.87</v>
      </c>
      <c r="AG241" s="102">
        <f>IFERROR(IFERROR(VLOOKUP($G241,'FPO034'!$J$9:$Q$196,8,FALSE),(VLOOKUP($H241,'FPO034'!$J$9:$Q$196,8,FALSE))),"No PO")</f>
        <v>0</v>
      </c>
      <c r="AH241" s="102" t="str">
        <f t="shared" si="19"/>
        <v>No</v>
      </c>
      <c r="AI241" s="59">
        <f>IFERROR(VLOOKUP($E241,'Rev2 Aug 16'!$D$1:$Z$300,22,FALSE),"-")</f>
        <v>72.599999999999994</v>
      </c>
      <c r="AJ241" s="59" t="str">
        <f>IFERROR(VLOOKUP($E241,'Rev2 Aug 16'!$D$1:$Z$300,5,FALSE),"-")</f>
        <v>WAY2001H6BN</v>
      </c>
      <c r="AK241" s="59" t="str">
        <f>IFERROR(VLOOKUP(AJ241,'Paid Invoices'!$F$6:$I$381,3,FALSE),"")</f>
        <v/>
      </c>
      <c r="AL241" s="59" t="str">
        <f>IFERROR(VLOOKUP(AJ241,'Open Invoices'!$D$1:$E$3000,2,FALSE),"")</f>
        <v/>
      </c>
      <c r="AM241" s="59">
        <f>IFERROR(VLOOKUP($E241,'Rev2 July 16'!$D$1:$Z$300,22,FALSE),"-")</f>
        <v>211.1</v>
      </c>
      <c r="AN241" s="59" t="str">
        <f>IFERROR(VLOOKUP($E241,'Rev2 July 16'!$D$1:$Z$300,5,FALSE),"-")</f>
        <v>WAY2001G6BQ</v>
      </c>
      <c r="AO241" s="59" t="str">
        <f>IFERROR(VLOOKUP(AN241,'Paid Invoices'!$F$6:$I$381,3,FALSE),"")</f>
        <v/>
      </c>
      <c r="AP241" s="59" t="str">
        <f>IFERROR(VLOOKUP(AN241,'Open Invoices'!$D$1:$E$3000,2,FALSE),"")</f>
        <v/>
      </c>
      <c r="AQ241" s="59">
        <f>IFERROR(VLOOKUP($E241,'Rev June 16'!$D$1:$Z$300,22,FALSE),"-")</f>
        <v>127.22</v>
      </c>
      <c r="AR241" s="59" t="str">
        <f>IFERROR(VLOOKUP($E241,'Rev June 16'!$D$1:$Z$300,4,FALSE),"-")</f>
        <v>WAY2001F6BM</v>
      </c>
      <c r="AS241" s="59" t="str">
        <f>IFERROR(VLOOKUP(AR241,'Paid Invoices'!$F$6:$I$381,3,FALSE),"")</f>
        <v/>
      </c>
      <c r="AT241" s="59" t="str">
        <f>IFERROR(VLOOKUP(AR241,'Open Invoices'!$D$1:$E$3000,2,FALSE),"")</f>
        <v/>
      </c>
      <c r="AU241" s="59">
        <f>IFERROR(VLOOKUP($E241,'May 2016'!$D$1:$Z$300,22,FALSE),"-")</f>
        <v>46</v>
      </c>
      <c r="AV241" s="59" t="str">
        <f>IFERROR(VLOOKUP($E241,'May 2016'!$D$1:$Z$300,4,FALSE),"-")</f>
        <v>WAY2001E6C</v>
      </c>
      <c r="AW241" s="59" t="str">
        <f>IFERROR(VLOOKUP(AV241,'Paid Invoices'!$F$6:$I$381,3,FALSE),"")</f>
        <v/>
      </c>
      <c r="AX241" s="59" t="str">
        <f>IFERROR(VLOOKUP(AV241,'Open Invoices'!$D$1:$E$3000,2,FALSE),"")</f>
        <v/>
      </c>
      <c r="AY241" s="59">
        <f>IFERROR(VLOOKUP($E241,'Apr 2016'!$D$1:$Z$300,22,FALSE),"-")</f>
        <v>89</v>
      </c>
      <c r="AZ241" s="59" t="str">
        <f>IFERROR(VLOOKUP($E241,'Apr 2016'!$D$1:$Z$300,4,FALSE),"-")</f>
        <v>WAY2001D6D</v>
      </c>
      <c r="BA241" s="59" t="str">
        <f>IFERROR(VLOOKUP(AZ241,'Paid Invoices'!$F$6:$I$381,3,FALSE),"")</f>
        <v/>
      </c>
      <c r="BB241" s="59" t="str">
        <f>IFERROR(VLOOKUP(AZ241,'Open Invoices'!$D$1:$E$3000,2,FALSE),"")</f>
        <v/>
      </c>
      <c r="BC241" s="59">
        <f>IFERROR(VLOOKUP($E241,'Mar 2016'!$D$1:$Z$300,22,FALSE),"-")</f>
        <v>38.81</v>
      </c>
      <c r="BD241" s="59" t="str">
        <f>IFERROR(VLOOKUP($E241,'Mar 2016'!$D$1:$Z$300,4,FALSE),"-")</f>
        <v>WAY2001C6C</v>
      </c>
      <c r="BE241" s="59" t="str">
        <f>IFERROR(VLOOKUP(BD241,'Paid Invoices'!$F$6:$I$381,3,FALSE),"")</f>
        <v/>
      </c>
      <c r="BF241" s="59" t="str">
        <f>IFERROR(VLOOKUP(BD241,'Open Invoices'!$D$1:$E$3000,2,FALSE),"")</f>
        <v/>
      </c>
      <c r="BG241" s="59">
        <f>IFERROR(VLOOKUP($E241,'Feb 2016'!$D$1:$Z$300,22,FALSE),"-")</f>
        <v>15.65</v>
      </c>
      <c r="BH241" s="59" t="str">
        <f>IFERROR(VLOOKUP($E241,'Feb 2016'!$D$1:$Z$300,4,FALSE),"-")</f>
        <v>WAY2001B6B</v>
      </c>
      <c r="BI241" s="59" t="str">
        <f>IFERROR(VLOOKUP(BH241,'Paid Invoices'!$F$6:$I$381,3,FALSE),"")</f>
        <v/>
      </c>
      <c r="BJ241" s="59" t="str">
        <f>IFERROR(VLOOKUP(BH241,'Open Invoices'!$D$1:$E$3000,2,FALSE),"")</f>
        <v/>
      </c>
      <c r="BK241" s="59">
        <f>IFERROR(VLOOKUP($E241,'Jan 2016'!$D$1:$Z$300,22,FALSE),"-")</f>
        <v>48.61</v>
      </c>
      <c r="BL241" s="59" t="str">
        <f>IFERROR(VLOOKUP($E241,'Jan 2016'!$D$1:$Z$300,4,FALSE),"-")</f>
        <v>WAY2001A6AA</v>
      </c>
      <c r="BM241" s="59" t="str">
        <f>IFERROR(VLOOKUP(BL241,'Paid Invoices'!$F$6:$I$381,3,FALSE),"")</f>
        <v/>
      </c>
      <c r="BN241" s="59" t="str">
        <f>IFERROR(VLOOKUP(BL241,'Open Invoices'!$D$1:$E$3000,2,FALSE),"")</f>
        <v/>
      </c>
      <c r="BO241" s="59" t="str">
        <f>IFERROR(VLOOKUP($E241,'Dec 2015'!$D$1:$Z$300,22,FALSE),"-")</f>
        <v>-</v>
      </c>
      <c r="BP241" s="59" t="str">
        <f>IFERROR(VLOOKUP($E241,'Dec 2015'!$D$1:$Z$300,4,FALSE),"-")</f>
        <v>-</v>
      </c>
      <c r="BQ241" s="59" t="str">
        <f>IFERROR(VLOOKUP(BP241,'Paid Invoices'!$F$6:$I$381,3,FALSE),"")</f>
        <v/>
      </c>
      <c r="BR241" s="59" t="str">
        <f>IFERROR(VLOOKUP(BP241,'Open Invoices'!$D$1:$E$3000,2,FALSE),"")</f>
        <v/>
      </c>
      <c r="BS241" s="59" t="str">
        <f>IFERROR(VLOOKUP($E241,'Nov 2015'!$D$1:$Z$300,22,FALSE),"-")</f>
        <v>-</v>
      </c>
      <c r="BT241" s="59" t="str">
        <f>IFERROR(VLOOKUP($E241,'Nov 2015'!$D$1:$Z$300,4,FALSE),"-")</f>
        <v>-</v>
      </c>
      <c r="BU241" s="59" t="str">
        <f>IFERROR(VLOOKUP(BT241,'Paid Invoices'!$F$6:$I$381,3,FALSE),"")</f>
        <v/>
      </c>
      <c r="BV241" s="59" t="str">
        <f>IFERROR(VLOOKUP(BT241,'Open Invoices'!$D$1:$E$3000,2,FALSE),"")</f>
        <v/>
      </c>
      <c r="BW241" s="59" t="str">
        <f>IFERROR(VLOOKUP($E241,'Oct 2015'!$D$1:$Z$300,22,FALSE),"-")</f>
        <v>-</v>
      </c>
      <c r="BX241" s="59" t="str">
        <f>IFERROR(VLOOKUP($E241,'Oct 2015'!$D$1:$Z$300,4,FALSE),"-")</f>
        <v>-</v>
      </c>
      <c r="BY241" s="59" t="str">
        <f>IFERROR(VLOOKUP(BX241,'Paid Invoices'!$F$6:$I$381,3,FALSE),"")</f>
        <v/>
      </c>
      <c r="BZ241" s="59" t="str">
        <f>IFERROR(VLOOKUP(BX241,'Open Invoices'!$D$1:$E$3000,2,FALSE),"")</f>
        <v/>
      </c>
      <c r="CA241" s="59" t="str">
        <f>IFERROR(VLOOKUP($E241,'Sep 2015'!$D$1:$Z$300,22,FALSE),"-")</f>
        <v>-</v>
      </c>
      <c r="CB241" s="59" t="str">
        <f>IFERROR(VLOOKUP($E241,'Sep 2015'!$D$1:$Z$300,4,FALSE),"-")</f>
        <v>-</v>
      </c>
      <c r="CC241" s="59" t="str">
        <f>IFERROR(VLOOKUP(CB241,'Paid Invoices'!$F$6:$I$381,3,FALSE),"")</f>
        <v/>
      </c>
      <c r="CD241" s="59" t="str">
        <f>IFERROR(VLOOKUP(CB241,'Open Invoices'!$D$1:$E$3000,2,FALSE),"")</f>
        <v/>
      </c>
      <c r="CE241" s="52"/>
      <c r="CF241" s="52" t="s">
        <v>2115</v>
      </c>
      <c r="CG241" s="49" t="str">
        <f>IFERROR(IFERROR(VLOOKUP($E241,'Asset Group  All Assets'!$B$1:$C$500,2,FALSE),(VLOOKUP($E241,'Missing-WSU-POs'!$B$1:$D$500,3,FALSE))),"?")</f>
        <v>P0779968</v>
      </c>
      <c r="CH241" s="31" t="str">
        <f t="shared" si="16"/>
        <v>P0779968</v>
      </c>
      <c r="CI241" s="31" t="str">
        <f t="shared" si="20"/>
        <v/>
      </c>
      <c r="CJ241" s="29" t="str">
        <f>IFERROR(IF(VLOOKUP($E241,'Org July 2016 '!$D$1:$Z$500,3,FALSE)=G241,"-","Wrong PO"),"new")</f>
        <v>Wrong PO</v>
      </c>
      <c r="CK241" s="32">
        <f>IF(CJ241="wrong PO",(VLOOKUP($E241,'Org July 2016 '!$D$1:$Z$500,3,FALSE)),"")</f>
        <v>0</v>
      </c>
      <c r="CL241" s="29" t="str">
        <f>IFERROR(IF(VLOOKUP($E241,'Org June 2016 '!$D$1:$Z$500,3,FALSE)=G241,"-","Wrong PO"),"new")</f>
        <v>Wrong PO</v>
      </c>
      <c r="CM241" s="32">
        <f>IF(CL241="wrong PO",(VLOOKUP($E241,'Org June 2016 '!$D$1:$Z$500,3,FALSE)),"")</f>
        <v>0</v>
      </c>
      <c r="CN241" s="29" t="str">
        <f>IFERROR(IF(VLOOKUP($E241,'May 2016'!D240:Z739,3,FALSE)=G241,"-","Wrong PO"),"new")</f>
        <v>new</v>
      </c>
      <c r="CO241" s="32" t="str">
        <f>IF(CN241="wrong PO",(VLOOKUP($E241,'May 2016'!D240:Z739,3,FALSE)),"")</f>
        <v/>
      </c>
      <c r="CP241" s="29" t="str">
        <f>IFERROR(IF(VLOOKUP($E241,'Apr 2016'!$D$1:$Z$500,3,FALSE)=G241,"-","Wrong PO"),"new")</f>
        <v>Wrong PO</v>
      </c>
      <c r="CQ241" s="32" t="str">
        <f>IF(CP241="wrong PO",(VLOOKUP($E241,'Apr 2016'!$D$1:$Z$500,3,FALSE)),"")</f>
        <v>75522162</v>
      </c>
      <c r="CR241" s="32" t="str">
        <f>IFERROR(IF(VLOOKUP($E241,'Mar 2016'!$D$1:$Z$500,3,FALSE)=G241,"-","Wrong PO"),"new")</f>
        <v>Wrong PO</v>
      </c>
      <c r="CS241" s="32" t="str">
        <f>IF(CP241="wrong PO",(VLOOKUP($E241,'Mar 2016'!$D$1:$Z$500,3,FALSE)),"")</f>
        <v>75522162</v>
      </c>
      <c r="CT241" s="32" t="str">
        <f>IFERROR(IF(VLOOKUP($E241,'Feb 2016'!$D$1:$Z$500,3,FALSE)=G241,"-","Wrong PO"),"new")</f>
        <v>Wrong PO</v>
      </c>
      <c r="CU241" s="32" t="str">
        <f>IF(CP241="wrong PO",(VLOOKUP($E241,'Feb 2016'!$D$1:$Z$500,3,FALSE)),"")</f>
        <v>75522162</v>
      </c>
      <c r="CV241" s="29" t="str">
        <f>IFERROR(IF(VLOOKUP($E241,'Jan 2016'!$D$1:$Z$500,3,FALSE)=G241,"-","Wrong PO"),"new")</f>
        <v>Wrong PO</v>
      </c>
      <c r="CW241" s="32" t="str">
        <f>IF(CV241="wrong PO",(VLOOKUP($E241,'Jan 2016'!$D$1:$Z$500,3,FALSE)),"")</f>
        <v>75522162</v>
      </c>
      <c r="CX241" s="29" t="str">
        <f>IFERROR(IF(VLOOKUP($E241,'Dec 2015'!$D$1:$Z$500,3,FALSE)=G241,"-","Wrong PO"),"new")</f>
        <v>new</v>
      </c>
      <c r="CY241" s="32" t="str">
        <f>IF(CX241="wrong PO",(VLOOKUP($E241,'Dec 2015'!$D$1:$Z$500,3,FALSE)),"")</f>
        <v/>
      </c>
      <c r="CZ241" s="29" t="str">
        <f>IFERROR(IF(VLOOKUP($E241,'Nov 2015'!$D$1:$Z$500,3,FALSE)=G241,"-","Wrong PO"),"new")</f>
        <v>new</v>
      </c>
      <c r="DA241" s="32" t="str">
        <f>IF(CZ241="wrong PO",(VLOOKUP($E241,'Nov 2015'!$D$1:$Z$500,3,FALSE)),"")</f>
        <v/>
      </c>
      <c r="DB241" s="29" t="str">
        <f>IFERROR(IF(VLOOKUP($E241,'Oct 2015'!$D$1:$Z$500,3,FALSE)=G241,"-","Wrong PO"),"new")</f>
        <v>new</v>
      </c>
      <c r="DC241" s="32" t="str">
        <f>IF(DB241="wrong PO",(VLOOKUP($E241,'Oct 2015'!$D$1:$Z$500,3,FALSE)),"")</f>
        <v/>
      </c>
      <c r="DD241" s="29" t="str">
        <f>IFERROR(IF(VLOOKUP($E241,'Sep 2015'!$D$1:$Z$500,3,FALSE)=G241,"-","Wrong PO"),"new")</f>
        <v>new</v>
      </c>
      <c r="DE241" s="32" t="str">
        <f>IF(DD241="wrong PO",(VLOOKUP($E241,'Sep 2015'!$D$1:$Z$500,3,FALSE)),"")</f>
        <v/>
      </c>
    </row>
    <row r="242" spans="1:109">
      <c r="A242" s="115">
        <v>241</v>
      </c>
      <c r="B242" s="2" t="s">
        <v>841</v>
      </c>
      <c r="C242" s="2" t="s">
        <v>510</v>
      </c>
      <c r="D242" s="2" t="s">
        <v>576</v>
      </c>
      <c r="E242" s="2" t="s">
        <v>349</v>
      </c>
      <c r="F242" s="2" t="s">
        <v>27</v>
      </c>
      <c r="G242" s="21" t="s">
        <v>872</v>
      </c>
      <c r="H242" s="21" t="str">
        <f>IFERROR(VLOOKUP($E242,'Wayne Master'!$B$1:$C$315,2,FALSE),"not on master")</f>
        <v>P0779968</v>
      </c>
      <c r="I242" s="11" t="s">
        <v>2046</v>
      </c>
      <c r="J242" s="3">
        <v>42404</v>
      </c>
      <c r="K242" s="2"/>
      <c r="L242" s="2" t="s">
        <v>577</v>
      </c>
      <c r="M242" s="2" t="s">
        <v>394</v>
      </c>
      <c r="N242" s="2" t="s">
        <v>31</v>
      </c>
      <c r="O242" s="2" t="s">
        <v>382</v>
      </c>
      <c r="P242" s="4">
        <v>225543</v>
      </c>
      <c r="Q242" s="4">
        <v>225554</v>
      </c>
      <c r="R242" s="4">
        <v>11</v>
      </c>
      <c r="S242" s="5">
        <v>0.3</v>
      </c>
      <c r="T242" s="4">
        <v>0</v>
      </c>
      <c r="U242" s="4">
        <v>0</v>
      </c>
      <c r="V242" s="4">
        <v>0</v>
      </c>
      <c r="W242" s="5">
        <v>0</v>
      </c>
      <c r="X242" s="5">
        <v>0</v>
      </c>
      <c r="Y242" s="14">
        <v>0.3</v>
      </c>
      <c r="Z242" s="14">
        <v>0</v>
      </c>
      <c r="AA242" s="14">
        <v>0.3</v>
      </c>
      <c r="AB242" s="4">
        <v>24580</v>
      </c>
      <c r="AC242" s="55"/>
      <c r="AD242" s="59">
        <f t="shared" si="17"/>
        <v>0.61</v>
      </c>
      <c r="AE242" s="59">
        <f t="shared" si="18"/>
        <v>3811.8625999999995</v>
      </c>
      <c r="AF242" s="102">
        <f>IFERROR(IFERROR(VLOOKUP($G242,'FPO034'!$J$9:$Q$196,7,FALSE),(VLOOKUP($H242,'FPO034'!$J$9:$Q$196,7,FALSE))),"No PO")</f>
        <v>13430.87</v>
      </c>
      <c r="AG242" s="102">
        <f>IFERROR(IFERROR(VLOOKUP($G242,'FPO034'!$J$9:$Q$196,8,FALSE),(VLOOKUP($H242,'FPO034'!$J$9:$Q$196,8,FALSE))),"No PO")</f>
        <v>0</v>
      </c>
      <c r="AH242" s="102" t="str">
        <f t="shared" si="19"/>
        <v>--</v>
      </c>
      <c r="AI242" s="59">
        <f>IFERROR(VLOOKUP($E242,'Rev2 Aug 16'!$D$1:$Z$300,22,FALSE),"-")</f>
        <v>0.3</v>
      </c>
      <c r="AJ242" s="59" t="str">
        <f>IFERROR(VLOOKUP($E242,'Rev2 Aug 16'!$D$1:$Z$300,5,FALSE),"-")</f>
        <v>WAY2001H6BN</v>
      </c>
      <c r="AK242" s="59" t="str">
        <f>IFERROR(VLOOKUP(AJ242,'Paid Invoices'!$F$6:$I$381,3,FALSE),"")</f>
        <v/>
      </c>
      <c r="AL242" s="59" t="str">
        <f>IFERROR(VLOOKUP(AJ242,'Open Invoices'!$D$1:$E$3000,2,FALSE),"")</f>
        <v/>
      </c>
      <c r="AM242" s="59" t="str">
        <f>IFERROR(VLOOKUP($E242,'Rev2 July 16'!$D$1:$Z$300,22,FALSE),"-")</f>
        <v>-</v>
      </c>
      <c r="AN242" s="59" t="str">
        <f>IFERROR(VLOOKUP($E242,'Rev2 July 16'!$D$1:$Z$300,5,FALSE),"-")</f>
        <v>-</v>
      </c>
      <c r="AO242" s="59" t="str">
        <f>IFERROR(VLOOKUP(AN242,'Paid Invoices'!$F$6:$I$381,3,FALSE),"")</f>
        <v/>
      </c>
      <c r="AP242" s="59" t="str">
        <f>IFERROR(VLOOKUP(AN242,'Open Invoices'!$D$1:$E$3000,2,FALSE),"")</f>
        <v/>
      </c>
      <c r="AQ242" s="59">
        <f>IFERROR(VLOOKUP($E242,'Rev June 16'!$D$1:$Z$300,22,FALSE),"-")</f>
        <v>0.03</v>
      </c>
      <c r="AR242" s="59" t="str">
        <f>IFERROR(VLOOKUP($E242,'Rev June 16'!$D$1:$Z$300,4,FALSE),"-")</f>
        <v>WAY2001F6BM</v>
      </c>
      <c r="AS242" s="59" t="str">
        <f>IFERROR(VLOOKUP(AR242,'Paid Invoices'!$F$6:$I$381,3,FALSE),"")</f>
        <v/>
      </c>
      <c r="AT242" s="59" t="str">
        <f>IFERROR(VLOOKUP(AR242,'Open Invoices'!$D$1:$E$3000,2,FALSE),"")</f>
        <v/>
      </c>
      <c r="AU242" s="59" t="str">
        <f>IFERROR(VLOOKUP($E242,'May 2016'!$D$1:$Z$300,22,FALSE),"-")</f>
        <v>-</v>
      </c>
      <c r="AV242" s="59" t="str">
        <f>IFERROR(VLOOKUP($E242,'May 2016'!$D$1:$Z$300,4,FALSE),"-")</f>
        <v>-</v>
      </c>
      <c r="AW242" s="59" t="str">
        <f>IFERROR(VLOOKUP(AV242,'Paid Invoices'!$F$6:$I$381,3,FALSE),"")</f>
        <v/>
      </c>
      <c r="AX242" s="59" t="str">
        <f>IFERROR(VLOOKUP(AV242,'Open Invoices'!$D$1:$E$3000,2,FALSE),"")</f>
        <v/>
      </c>
      <c r="AY242" s="59">
        <f>IFERROR(VLOOKUP($E242,'Apr 2016'!$D$1:$Z$300,22,FALSE),"-")</f>
        <v>0.25</v>
      </c>
      <c r="AZ242" s="59" t="str">
        <f>IFERROR(VLOOKUP($E242,'Apr 2016'!$D$1:$Z$300,4,FALSE),"-")</f>
        <v>WAY2001D6D</v>
      </c>
      <c r="BA242" s="59" t="str">
        <f>IFERROR(VLOOKUP(AZ242,'Paid Invoices'!$F$6:$I$381,3,FALSE),"")</f>
        <v/>
      </c>
      <c r="BB242" s="59" t="str">
        <f>IFERROR(VLOOKUP(AZ242,'Open Invoices'!$D$1:$E$3000,2,FALSE),"")</f>
        <v/>
      </c>
      <c r="BC242" s="59">
        <f>IFERROR(VLOOKUP($E242,'Mar 2016'!$D$1:$Z$300,22,FALSE),"-")</f>
        <v>0.03</v>
      </c>
      <c r="BD242" s="59" t="str">
        <f>IFERROR(VLOOKUP($E242,'Mar 2016'!$D$1:$Z$300,4,FALSE),"-")</f>
        <v>WAY2001C6C</v>
      </c>
      <c r="BE242" s="59" t="str">
        <f>IFERROR(VLOOKUP(BD242,'Paid Invoices'!$F$6:$I$381,3,FALSE),"")</f>
        <v/>
      </c>
      <c r="BF242" s="59" t="str">
        <f>IFERROR(VLOOKUP(BD242,'Open Invoices'!$D$1:$E$3000,2,FALSE),"")</f>
        <v/>
      </c>
      <c r="BG242" s="59" t="str">
        <f>IFERROR(VLOOKUP($E242,'Feb 2016'!$D$1:$Z$300,22,FALSE),"-")</f>
        <v>-</v>
      </c>
      <c r="BH242" s="59" t="str">
        <f>IFERROR(VLOOKUP($E242,'Feb 2016'!$D$1:$Z$300,4,FALSE),"-")</f>
        <v>-</v>
      </c>
      <c r="BI242" s="59" t="str">
        <f>IFERROR(VLOOKUP(BH242,'Paid Invoices'!$F$6:$I$381,3,FALSE),"")</f>
        <v/>
      </c>
      <c r="BJ242" s="59" t="str">
        <f>IFERROR(VLOOKUP(BH242,'Open Invoices'!$D$1:$E$3000,2,FALSE),"")</f>
        <v/>
      </c>
      <c r="BK242" s="59" t="str">
        <f>IFERROR(VLOOKUP($E242,'Jan 2016'!$D$1:$Z$300,22,FALSE),"-")</f>
        <v>-</v>
      </c>
      <c r="BL242" s="59" t="str">
        <f>IFERROR(VLOOKUP($E242,'Jan 2016'!$D$1:$Z$300,4,FALSE),"-")</f>
        <v>-</v>
      </c>
      <c r="BM242" s="59" t="str">
        <f>IFERROR(VLOOKUP(BL242,'Paid Invoices'!$F$6:$I$381,3,FALSE),"")</f>
        <v/>
      </c>
      <c r="BN242" s="59" t="str">
        <f>IFERROR(VLOOKUP(BL242,'Open Invoices'!$D$1:$E$3000,2,FALSE),"")</f>
        <v/>
      </c>
      <c r="BO242" s="59" t="str">
        <f>IFERROR(VLOOKUP($E242,'Dec 2015'!$D$1:$Z$300,22,FALSE),"-")</f>
        <v>-</v>
      </c>
      <c r="BP242" s="59" t="str">
        <f>IFERROR(VLOOKUP($E242,'Dec 2015'!$D$1:$Z$300,4,FALSE),"-")</f>
        <v>-</v>
      </c>
      <c r="BQ242" s="59" t="str">
        <f>IFERROR(VLOOKUP(BP242,'Paid Invoices'!$F$6:$I$381,3,FALSE),"")</f>
        <v/>
      </c>
      <c r="BR242" s="59" t="str">
        <f>IFERROR(VLOOKUP(BP242,'Open Invoices'!$D$1:$E$3000,2,FALSE),"")</f>
        <v/>
      </c>
      <c r="BS242" s="59" t="str">
        <f>IFERROR(VLOOKUP($E242,'Nov 2015'!$D$1:$Z$300,22,FALSE),"-")</f>
        <v>-</v>
      </c>
      <c r="BT242" s="59" t="str">
        <f>IFERROR(VLOOKUP($E242,'Nov 2015'!$D$1:$Z$300,4,FALSE),"-")</f>
        <v>-</v>
      </c>
      <c r="BU242" s="59" t="str">
        <f>IFERROR(VLOOKUP(BT242,'Paid Invoices'!$F$6:$I$381,3,FALSE),"")</f>
        <v/>
      </c>
      <c r="BV242" s="59" t="str">
        <f>IFERROR(VLOOKUP(BT242,'Open Invoices'!$D$1:$E$3000,2,FALSE),"")</f>
        <v/>
      </c>
      <c r="BW242" s="59" t="str">
        <f>IFERROR(VLOOKUP($E242,'Oct 2015'!$D$1:$Z$300,22,FALSE),"-")</f>
        <v>-</v>
      </c>
      <c r="BX242" s="59" t="str">
        <f>IFERROR(VLOOKUP($E242,'Oct 2015'!$D$1:$Z$300,4,FALSE),"-")</f>
        <v>-</v>
      </c>
      <c r="BY242" s="59" t="str">
        <f>IFERROR(VLOOKUP(BX242,'Paid Invoices'!$F$6:$I$381,3,FALSE),"")</f>
        <v/>
      </c>
      <c r="BZ242" s="59" t="str">
        <f>IFERROR(VLOOKUP(BX242,'Open Invoices'!$D$1:$E$3000,2,FALSE),"")</f>
        <v/>
      </c>
      <c r="CA242" s="59" t="str">
        <f>IFERROR(VLOOKUP($E242,'Sep 2015'!$D$1:$Z$300,22,FALSE),"-")</f>
        <v>-</v>
      </c>
      <c r="CB242" s="59" t="str">
        <f>IFERROR(VLOOKUP($E242,'Sep 2015'!$D$1:$Z$300,4,FALSE),"-")</f>
        <v>-</v>
      </c>
      <c r="CC242" s="59" t="str">
        <f>IFERROR(VLOOKUP(CB242,'Paid Invoices'!$F$6:$I$381,3,FALSE),"")</f>
        <v/>
      </c>
      <c r="CD242" s="59" t="str">
        <f>IFERROR(VLOOKUP(CB242,'Open Invoices'!$D$1:$E$3000,2,FALSE),"")</f>
        <v/>
      </c>
      <c r="CE242" s="52"/>
      <c r="CF242" s="52" t="s">
        <v>2115</v>
      </c>
      <c r="CG242" s="49" t="str">
        <f>IFERROR(IFERROR(VLOOKUP($E242,'Asset Group  All Assets'!$B$1:$C$500,2,FALSE),(VLOOKUP($E242,'Missing-WSU-POs'!$B$1:$D$500,3,FALSE))),"?")</f>
        <v>P0779968</v>
      </c>
      <c r="CH242" s="31" t="str">
        <f t="shared" si="16"/>
        <v>P0779968</v>
      </c>
      <c r="CI242" s="31" t="str">
        <f t="shared" si="20"/>
        <v/>
      </c>
      <c r="CJ242" s="29" t="str">
        <f>IFERROR(IF(VLOOKUP($E242,'Org July 2016 '!$D$1:$Z$500,3,FALSE)=G242,"-","Wrong PO"),"new")</f>
        <v>Wrong PO</v>
      </c>
      <c r="CK242" s="32">
        <f>IF(CJ242="wrong PO",(VLOOKUP($E242,'Org July 2016 '!$D$1:$Z$500,3,FALSE)),"")</f>
        <v>0</v>
      </c>
      <c r="CL242" s="29" t="str">
        <f>IFERROR(IF(VLOOKUP($E242,'Org June 2016 '!$D$1:$Z$500,3,FALSE)=G242,"-","Wrong PO"),"new")</f>
        <v>Wrong PO</v>
      </c>
      <c r="CM242" s="32">
        <f>IF(CL242="wrong PO",(VLOOKUP($E242,'Org June 2016 '!$D$1:$Z$500,3,FALSE)),"")</f>
        <v>0</v>
      </c>
      <c r="CN242" s="29" t="str">
        <f>IFERROR(IF(VLOOKUP($E242,'May 2016'!D241:Z740,3,FALSE)=G242,"-","Wrong PO"),"new")</f>
        <v>new</v>
      </c>
      <c r="CO242" s="32" t="str">
        <f>IF(CN242="wrong PO",(VLOOKUP($E242,'May 2016'!D241:Z740,3,FALSE)),"")</f>
        <v/>
      </c>
      <c r="CP242" s="29" t="str">
        <f>IFERROR(IF(VLOOKUP($E242,'Apr 2016'!$D$1:$Z$500,3,FALSE)=G242,"-","Wrong PO"),"new")</f>
        <v>Wrong PO</v>
      </c>
      <c r="CQ242" s="32" t="str">
        <f>IF(CP242="wrong PO",(VLOOKUP($E242,'Apr 2016'!$D$1:$Z$500,3,FALSE)),"")</f>
        <v>75522162</v>
      </c>
      <c r="CR242" s="32" t="str">
        <f>IFERROR(IF(VLOOKUP($E242,'Mar 2016'!$D$1:$Z$500,3,FALSE)=G242,"-","Wrong PO"),"new")</f>
        <v>Wrong PO</v>
      </c>
      <c r="CS242" s="32" t="str">
        <f>IF(CP242="wrong PO",(VLOOKUP($E242,'Mar 2016'!$D$1:$Z$500,3,FALSE)),"")</f>
        <v>75522162</v>
      </c>
      <c r="CT242" s="32" t="str">
        <f>IFERROR(IF(VLOOKUP($E242,'Feb 2016'!$D$1:$Z$500,3,FALSE)=G242,"-","Wrong PO"),"new")</f>
        <v>new</v>
      </c>
      <c r="CU242" s="32" t="e">
        <f>IF(CP242="wrong PO",(VLOOKUP($E242,'Feb 2016'!$D$1:$Z$500,3,FALSE)),"")</f>
        <v>#N/A</v>
      </c>
      <c r="CV242" s="29" t="str">
        <f>IFERROR(IF(VLOOKUP($E242,'Jan 2016'!$D$1:$Z$500,3,FALSE)=G242,"-","Wrong PO"),"new")</f>
        <v>new</v>
      </c>
      <c r="CW242" s="32" t="str">
        <f>IF(CV242="wrong PO",(VLOOKUP($E242,'Jan 2016'!$D$1:$Z$500,3,FALSE)),"")</f>
        <v/>
      </c>
      <c r="CX242" s="29" t="str">
        <f>IFERROR(IF(VLOOKUP($E242,'Dec 2015'!$D$1:$Z$500,3,FALSE)=G242,"-","Wrong PO"),"new")</f>
        <v>new</v>
      </c>
      <c r="CY242" s="32" t="str">
        <f>IF(CX242="wrong PO",(VLOOKUP($E242,'Dec 2015'!$D$1:$Z$500,3,FALSE)),"")</f>
        <v/>
      </c>
      <c r="CZ242" s="29" t="str">
        <f>IFERROR(IF(VLOOKUP($E242,'Nov 2015'!$D$1:$Z$500,3,FALSE)=G242,"-","Wrong PO"),"new")</f>
        <v>new</v>
      </c>
      <c r="DA242" s="32" t="str">
        <f>IF(CZ242="wrong PO",(VLOOKUP($E242,'Nov 2015'!$D$1:$Z$500,3,FALSE)),"")</f>
        <v/>
      </c>
      <c r="DB242" s="29" t="str">
        <f>IFERROR(IF(VLOOKUP($E242,'Oct 2015'!$D$1:$Z$500,3,FALSE)=G242,"-","Wrong PO"),"new")</f>
        <v>new</v>
      </c>
      <c r="DC242" s="32" t="str">
        <f>IF(DB242="wrong PO",(VLOOKUP($E242,'Oct 2015'!$D$1:$Z$500,3,FALSE)),"")</f>
        <v/>
      </c>
      <c r="DD242" s="29" t="str">
        <f>IFERROR(IF(VLOOKUP($E242,'Sep 2015'!$D$1:$Z$500,3,FALSE)=G242,"-","Wrong PO"),"new")</f>
        <v>new</v>
      </c>
      <c r="DE242" s="32" t="str">
        <f>IF(DD242="wrong PO",(VLOOKUP($E242,'Sep 2015'!$D$1:$Z$500,3,FALSE)),"")</f>
        <v/>
      </c>
    </row>
    <row r="243" spans="1:109">
      <c r="A243" s="115">
        <v>242</v>
      </c>
      <c r="B243" s="2" t="s">
        <v>841</v>
      </c>
      <c r="C243" s="2" t="s">
        <v>510</v>
      </c>
      <c r="D243" s="2" t="s">
        <v>69</v>
      </c>
      <c r="E243" s="2" t="s">
        <v>560</v>
      </c>
      <c r="F243" s="2" t="s">
        <v>561</v>
      </c>
      <c r="G243" s="21" t="s">
        <v>1015</v>
      </c>
      <c r="H243" s="21" t="str">
        <f>IFERROR(VLOOKUP($E243,'Wayne Master'!$B$1:$C$315,2,FALSE),"not on master")</f>
        <v>P0781227</v>
      </c>
      <c r="I243" s="11" t="s">
        <v>2045</v>
      </c>
      <c r="J243" s="3">
        <v>42359</v>
      </c>
      <c r="K243" s="2" t="s">
        <v>39</v>
      </c>
      <c r="L243" s="2" t="s">
        <v>562</v>
      </c>
      <c r="M243" s="2" t="s">
        <v>30</v>
      </c>
      <c r="N243" s="2" t="s">
        <v>31</v>
      </c>
      <c r="O243" s="2" t="s">
        <v>32</v>
      </c>
      <c r="P243" s="4">
        <v>459</v>
      </c>
      <c r="Q243" s="4">
        <v>482</v>
      </c>
      <c r="R243" s="4">
        <v>23</v>
      </c>
      <c r="S243" s="5">
        <v>0.39</v>
      </c>
      <c r="T243" s="4">
        <v>1190</v>
      </c>
      <c r="U243" s="4">
        <v>1207</v>
      </c>
      <c r="V243" s="4">
        <v>17</v>
      </c>
      <c r="W243" s="5">
        <v>1.02</v>
      </c>
      <c r="X243" s="5">
        <v>0</v>
      </c>
      <c r="Y243" s="14">
        <v>1.41</v>
      </c>
      <c r="Z243" s="14">
        <v>0</v>
      </c>
      <c r="AA243" s="14">
        <v>1.41</v>
      </c>
      <c r="AB243" s="4">
        <v>24580</v>
      </c>
      <c r="AC243" s="55"/>
      <c r="AD243" s="59">
        <f t="shared" si="17"/>
        <v>100.94</v>
      </c>
      <c r="AE243" s="59">
        <f t="shared" si="18"/>
        <v>80.324399999999997</v>
      </c>
      <c r="AF243" s="102">
        <f>IFERROR(IFERROR(VLOOKUP($G243,'FPO034'!$J$9:$Q$196,7,FALSE),(VLOOKUP($H243,'FPO034'!$J$9:$Q$196,7,FALSE))),"No PO")</f>
        <v>153.49</v>
      </c>
      <c r="AG243" s="102">
        <f>IFERROR(IFERROR(VLOOKUP($G243,'FPO034'!$J$9:$Q$196,8,FALSE),(VLOOKUP($H243,'FPO034'!$J$9:$Q$196,8,FALSE))),"No PO")</f>
        <v>0</v>
      </c>
      <c r="AH243" s="102" t="str">
        <f t="shared" si="19"/>
        <v>No</v>
      </c>
      <c r="AI243" s="59">
        <f>IFERROR(VLOOKUP($E243,'Rev2 Aug 16'!$D$1:$Z$300,22,FALSE),"-")</f>
        <v>1.41</v>
      </c>
      <c r="AJ243" s="59" t="str">
        <f>IFERROR(VLOOKUP($E243,'Rev2 Aug 16'!$D$1:$Z$300,5,FALSE),"-")</f>
        <v>WAY2001H6BO</v>
      </c>
      <c r="AK243" s="59" t="str">
        <f>IFERROR(VLOOKUP(AJ243,'Paid Invoices'!$F$6:$I$381,3,FALSE),"")</f>
        <v/>
      </c>
      <c r="AL243" s="59" t="str">
        <f>IFERROR(VLOOKUP(AJ243,'Open Invoices'!$D$1:$E$3000,2,FALSE),"")</f>
        <v/>
      </c>
      <c r="AM243" s="59">
        <f>IFERROR(VLOOKUP($E243,'Rev2 July 16'!$D$1:$Z$300,22,FALSE),"-")</f>
        <v>14.83</v>
      </c>
      <c r="AN243" s="59" t="str">
        <f>IFERROR(VLOOKUP($E243,'Rev2 July 16'!$D$1:$Z$300,5,FALSE),"-")</f>
        <v>WAY2001G6BR</v>
      </c>
      <c r="AO243" s="59" t="str">
        <f>IFERROR(VLOOKUP(AN243,'Paid Invoices'!$F$6:$I$381,3,FALSE),"")</f>
        <v/>
      </c>
      <c r="AP243" s="59" t="str">
        <f>IFERROR(VLOOKUP(AN243,'Open Invoices'!$D$1:$E$3000,2,FALSE),"")</f>
        <v/>
      </c>
      <c r="AQ243" s="59">
        <f>IFERROR(VLOOKUP($E243,'Rev June 16'!$D$1:$Z$300,22,FALSE),"-")</f>
        <v>15.83</v>
      </c>
      <c r="AR243" s="59" t="str">
        <f>IFERROR(VLOOKUP($E243,'Rev June 16'!$D$1:$Z$300,4,FALSE),"-")</f>
        <v>WAY2001F6BN</v>
      </c>
      <c r="AS243" s="59" t="str">
        <f>IFERROR(VLOOKUP(AR243,'Paid Invoices'!$F$6:$I$381,3,FALSE),"")</f>
        <v/>
      </c>
      <c r="AT243" s="59" t="str">
        <f>IFERROR(VLOOKUP(AR243,'Open Invoices'!$D$1:$E$3000,2,FALSE),"")</f>
        <v/>
      </c>
      <c r="AU243" s="59">
        <f>IFERROR(VLOOKUP($E243,'May 2016'!$D$1:$Z$300,22,FALSE),"-")</f>
        <v>18.75</v>
      </c>
      <c r="AV243" s="59" t="str">
        <f>IFERROR(VLOOKUP($E243,'May 2016'!$D$1:$Z$300,4,FALSE),"-")</f>
        <v>WAY2001E6B</v>
      </c>
      <c r="AW243" s="59" t="str">
        <f>IFERROR(VLOOKUP(AV243,'Paid Invoices'!$F$6:$I$381,3,FALSE),"")</f>
        <v/>
      </c>
      <c r="AX243" s="59" t="str">
        <f>IFERROR(VLOOKUP(AV243,'Open Invoices'!$D$1:$E$3000,2,FALSE),"")</f>
        <v/>
      </c>
      <c r="AY243" s="59">
        <f>IFERROR(VLOOKUP($E243,'Apr 2016'!$D$1:$Z$300,22,FALSE),"-")</f>
        <v>16.13</v>
      </c>
      <c r="AZ243" s="59" t="str">
        <f>IFERROR(VLOOKUP($E243,'Apr 2016'!$D$1:$Z$300,4,FALSE),"-")</f>
        <v>WAY2001D6C</v>
      </c>
      <c r="BA243" s="59" t="str">
        <f>IFERROR(VLOOKUP(AZ243,'Paid Invoices'!$F$6:$I$381,3,FALSE),"")</f>
        <v/>
      </c>
      <c r="BB243" s="59" t="str">
        <f>IFERROR(VLOOKUP(AZ243,'Open Invoices'!$D$1:$E$3000,2,FALSE),"")</f>
        <v/>
      </c>
      <c r="BC243" s="59">
        <f>IFERROR(VLOOKUP($E243,'Mar 2016'!$D$1:$Z$300,22,FALSE),"-")</f>
        <v>33.15</v>
      </c>
      <c r="BD243" s="59" t="str">
        <f>IFERROR(VLOOKUP($E243,'Mar 2016'!$D$1:$Z$300,4,FALSE),"-")</f>
        <v>WAY2001C6B</v>
      </c>
      <c r="BE243" s="59" t="str">
        <f>IFERROR(VLOOKUP(BD243,'Paid Invoices'!$F$6:$I$381,3,FALSE),"")</f>
        <v/>
      </c>
      <c r="BF243" s="59" t="str">
        <f>IFERROR(VLOOKUP(BD243,'Open Invoices'!$D$1:$E$3000,2,FALSE),"")</f>
        <v/>
      </c>
      <c r="BG243" s="59">
        <f>IFERROR(VLOOKUP($E243,'Feb 2016'!$D$1:$Z$300,22,FALSE),"-")</f>
        <v>0.54</v>
      </c>
      <c r="BH243" s="59" t="str">
        <f>IFERROR(VLOOKUP($E243,'Feb 2016'!$D$1:$Z$300,4,FALSE),"-")</f>
        <v>WAY2001B6AQ</v>
      </c>
      <c r="BI243" s="59" t="str">
        <f>IFERROR(VLOOKUP(BH243,'Paid Invoices'!$F$6:$I$381,3,FALSE),"")</f>
        <v/>
      </c>
      <c r="BJ243" s="59" t="str">
        <f>IFERROR(VLOOKUP(BH243,'Open Invoices'!$D$1:$E$3000,2,FALSE),"")</f>
        <v/>
      </c>
      <c r="BK243" s="59">
        <f>IFERROR(VLOOKUP($E243,'Jan 2016'!$D$1:$Z$300,22,FALSE),"-")</f>
        <v>0.3</v>
      </c>
      <c r="BL243" s="59" t="str">
        <f>IFERROR(VLOOKUP($E243,'Jan 2016'!$D$1:$Z$300,4,FALSE),"-")</f>
        <v>WAY2001A6BC</v>
      </c>
      <c r="BM243" s="59" t="str">
        <f>IFERROR(VLOOKUP(BL243,'Paid Invoices'!$F$6:$I$381,3,FALSE),"")</f>
        <v/>
      </c>
      <c r="BN243" s="59" t="str">
        <f>IFERROR(VLOOKUP(BL243,'Open Invoices'!$D$1:$E$3000,2,FALSE),"")</f>
        <v/>
      </c>
      <c r="BO243" s="59" t="str">
        <f>IFERROR(VLOOKUP($E243,'Dec 2015'!$D$1:$Z$300,22,FALSE),"-")</f>
        <v>-</v>
      </c>
      <c r="BP243" s="59" t="str">
        <f>IFERROR(VLOOKUP($E243,'Dec 2015'!$D$1:$Z$300,4,FALSE),"-")</f>
        <v>-</v>
      </c>
      <c r="BQ243" s="59" t="str">
        <f>IFERROR(VLOOKUP(BP243,'Paid Invoices'!$F$6:$I$381,3,FALSE),"")</f>
        <v/>
      </c>
      <c r="BR243" s="59" t="str">
        <f>IFERROR(VLOOKUP(BP243,'Open Invoices'!$D$1:$E$3000,2,FALSE),"")</f>
        <v/>
      </c>
      <c r="BS243" s="59" t="str">
        <f>IFERROR(VLOOKUP($E243,'Nov 2015'!$D$1:$Z$300,22,FALSE),"-")</f>
        <v>-</v>
      </c>
      <c r="BT243" s="59" t="str">
        <f>IFERROR(VLOOKUP($E243,'Nov 2015'!$D$1:$Z$300,4,FALSE),"-")</f>
        <v>-</v>
      </c>
      <c r="BU243" s="59" t="str">
        <f>IFERROR(VLOOKUP(BT243,'Paid Invoices'!$F$6:$I$381,3,FALSE),"")</f>
        <v/>
      </c>
      <c r="BV243" s="59" t="str">
        <f>IFERROR(VLOOKUP(BT243,'Open Invoices'!$D$1:$E$3000,2,FALSE),"")</f>
        <v/>
      </c>
      <c r="BW243" s="59" t="str">
        <f>IFERROR(VLOOKUP($E243,'Oct 2015'!$D$1:$Z$300,22,FALSE),"-")</f>
        <v>-</v>
      </c>
      <c r="BX243" s="59" t="str">
        <f>IFERROR(VLOOKUP($E243,'Oct 2015'!$D$1:$Z$300,4,FALSE),"-")</f>
        <v>-</v>
      </c>
      <c r="BY243" s="59" t="str">
        <f>IFERROR(VLOOKUP(BX243,'Paid Invoices'!$F$6:$I$381,3,FALSE),"")</f>
        <v/>
      </c>
      <c r="BZ243" s="59" t="str">
        <f>IFERROR(VLOOKUP(BX243,'Open Invoices'!$D$1:$E$3000,2,FALSE),"")</f>
        <v/>
      </c>
      <c r="CA243" s="59" t="str">
        <f>IFERROR(VLOOKUP($E243,'Sep 2015'!$D$1:$Z$300,22,FALSE),"-")</f>
        <v>-</v>
      </c>
      <c r="CB243" s="59" t="str">
        <f>IFERROR(VLOOKUP($E243,'Sep 2015'!$D$1:$Z$300,4,FALSE),"-")</f>
        <v>-</v>
      </c>
      <c r="CC243" s="59" t="str">
        <f>IFERROR(VLOOKUP(CB243,'Paid Invoices'!$F$6:$I$381,3,FALSE),"")</f>
        <v/>
      </c>
      <c r="CD243" s="59" t="str">
        <f>IFERROR(VLOOKUP(CB243,'Open Invoices'!$D$1:$E$3000,2,FALSE),"")</f>
        <v/>
      </c>
      <c r="CE243" s="52"/>
      <c r="CF243" s="52" t="s">
        <v>2115</v>
      </c>
      <c r="CG243" s="49" t="str">
        <f>IFERROR(IFERROR(VLOOKUP($E243,'Asset Group  All Assets'!$B$1:$C$500,2,FALSE),(VLOOKUP($E243,'Missing-WSU-POs'!$B$1:$D$500,3,FALSE))),"?")</f>
        <v>P0781227</v>
      </c>
      <c r="CH243" s="31" t="str">
        <f t="shared" si="16"/>
        <v>P0781227</v>
      </c>
      <c r="CI243" s="31" t="str">
        <f t="shared" si="20"/>
        <v/>
      </c>
      <c r="CJ243" s="29" t="str">
        <f>IFERROR(IF(VLOOKUP($E243,'Org July 2016 '!$D$1:$Z$500,3,FALSE)=G243,"-","Wrong PO"),"new")</f>
        <v>new</v>
      </c>
      <c r="CK243" s="32" t="str">
        <f>IF(CJ243="wrong PO",(VLOOKUP($E243,'Org July 2016 '!$D$1:$Z$500,3,FALSE)),"")</f>
        <v/>
      </c>
      <c r="CL243" s="29" t="str">
        <f>IFERROR(IF(VLOOKUP($E243,'Org June 2016 '!$D$1:$Z$500,3,FALSE)=G243,"-","Wrong PO"),"new")</f>
        <v>new</v>
      </c>
      <c r="CM243" s="32" t="str">
        <f>IF(CL243="wrong PO",(VLOOKUP($E243,'Org June 2016 '!$D$1:$Z$500,3,FALSE)),"")</f>
        <v/>
      </c>
      <c r="CN243" s="29" t="str">
        <f>IFERROR(IF(VLOOKUP($E243,'May 2016'!D242:Z741,3,FALSE)=G243,"-","Wrong PO"),"new")</f>
        <v>new</v>
      </c>
      <c r="CO243" s="32" t="str">
        <f>IF(CN243="wrong PO",(VLOOKUP($E243,'May 2016'!D242:Z741,3,FALSE)),"")</f>
        <v/>
      </c>
      <c r="CP243" s="29" t="str">
        <f>IFERROR(IF(VLOOKUP($E243,'Apr 2016'!$D$1:$Z$500,3,FALSE)=G243,"-","Wrong PO"),"new")</f>
        <v>Wrong PO</v>
      </c>
      <c r="CQ243" s="32">
        <f>IF(CP243="wrong PO",(VLOOKUP($E243,'Apr 2016'!$D$1:$Z$500,3,FALSE)),"")</f>
        <v>75302622</v>
      </c>
      <c r="CR243" s="32" t="str">
        <f>IFERROR(IF(VLOOKUP($E243,'Mar 2016'!$D$1:$Z$500,3,FALSE)=G243,"-","Wrong PO"),"new")</f>
        <v>Wrong PO</v>
      </c>
      <c r="CS243" s="32">
        <f>IF(CP243="wrong PO",(VLOOKUP($E243,'Mar 2016'!$D$1:$Z$500,3,FALSE)),"")</f>
        <v>75302622</v>
      </c>
      <c r="CT243" s="32" t="str">
        <f>IFERROR(IF(VLOOKUP($E243,'Feb 2016'!$D$1:$Z$500,3,FALSE)=G243,"-","Wrong PO"),"new")</f>
        <v>Wrong PO</v>
      </c>
      <c r="CU243" s="32" t="str">
        <f>IF(CP243="wrong PO",(VLOOKUP($E243,'Feb 2016'!$D$1:$Z$500,3,FALSE)),"")</f>
        <v>P0772275</v>
      </c>
      <c r="CV243" s="29" t="str">
        <f>IFERROR(IF(VLOOKUP($E243,'Jan 2016'!$D$1:$Z$500,3,FALSE)=G243,"-","Wrong PO"),"new")</f>
        <v>Wrong PO</v>
      </c>
      <c r="CW243" s="32" t="str">
        <f>IF(CV243="wrong PO",(VLOOKUP($E243,'Jan 2016'!$D$1:$Z$500,3,FALSE)),"")</f>
        <v>P0772275</v>
      </c>
      <c r="CX243" s="29" t="str">
        <f>IFERROR(IF(VLOOKUP($E243,'Dec 2015'!$D$1:$Z$500,3,FALSE)=G243,"-","Wrong PO"),"new")</f>
        <v>new</v>
      </c>
      <c r="CY243" s="32" t="str">
        <f>IF(CX243="wrong PO",(VLOOKUP($E243,'Dec 2015'!$D$1:$Z$500,3,FALSE)),"")</f>
        <v/>
      </c>
      <c r="CZ243" s="29" t="str">
        <f>IFERROR(IF(VLOOKUP($E243,'Nov 2015'!$D$1:$Z$500,3,FALSE)=G243,"-","Wrong PO"),"new")</f>
        <v>new</v>
      </c>
      <c r="DA243" s="32" t="str">
        <f>IF(CZ243="wrong PO",(VLOOKUP($E243,'Nov 2015'!$D$1:$Z$500,3,FALSE)),"")</f>
        <v/>
      </c>
      <c r="DB243" s="29" t="str">
        <f>IFERROR(IF(VLOOKUP($E243,'Oct 2015'!$D$1:$Z$500,3,FALSE)=G243,"-","Wrong PO"),"new")</f>
        <v>new</v>
      </c>
      <c r="DC243" s="32" t="str">
        <f>IF(DB243="wrong PO",(VLOOKUP($E243,'Oct 2015'!$D$1:$Z$500,3,FALSE)),"")</f>
        <v/>
      </c>
      <c r="DD243" s="29" t="str">
        <f>IFERROR(IF(VLOOKUP($E243,'Sep 2015'!$D$1:$Z$500,3,FALSE)=G243,"-","Wrong PO"),"new")</f>
        <v>new</v>
      </c>
      <c r="DE243" s="32" t="str">
        <f>IF(DD243="wrong PO",(VLOOKUP($E243,'Sep 2015'!$D$1:$Z$500,3,FALSE)),"")</f>
        <v/>
      </c>
    </row>
    <row r="244" spans="1:109">
      <c r="A244" s="115">
        <v>243</v>
      </c>
      <c r="B244" s="2" t="s">
        <v>841</v>
      </c>
      <c r="C244" s="2" t="s">
        <v>510</v>
      </c>
      <c r="D244" s="2" t="s">
        <v>69</v>
      </c>
      <c r="E244" s="2" t="s">
        <v>265</v>
      </c>
      <c r="F244" s="2" t="s">
        <v>504</v>
      </c>
      <c r="G244" s="21" t="s">
        <v>1528</v>
      </c>
      <c r="H244" s="21" t="str">
        <f>IFERROR(VLOOKUP($E244,'Wayne Master'!$B$1:$C$315,2,FALSE),"not on master")</f>
        <v>P0775952</v>
      </c>
      <c r="I244" s="11" t="s">
        <v>2044</v>
      </c>
      <c r="J244" s="3">
        <v>42321</v>
      </c>
      <c r="K244" s="2" t="s">
        <v>774</v>
      </c>
      <c r="L244" s="2" t="s">
        <v>381</v>
      </c>
      <c r="M244" s="2" t="s">
        <v>30</v>
      </c>
      <c r="N244" s="2" t="s">
        <v>31</v>
      </c>
      <c r="O244" s="2" t="s">
        <v>32</v>
      </c>
      <c r="P244" s="4">
        <v>11176</v>
      </c>
      <c r="Q244" s="4">
        <v>12299</v>
      </c>
      <c r="R244" s="4">
        <v>1123</v>
      </c>
      <c r="S244" s="5">
        <v>18.98</v>
      </c>
      <c r="T244" s="4">
        <v>4156</v>
      </c>
      <c r="U244" s="4">
        <v>4568</v>
      </c>
      <c r="V244" s="4">
        <v>412</v>
      </c>
      <c r="W244" s="5">
        <v>24.64</v>
      </c>
      <c r="X244" s="5">
        <v>0</v>
      </c>
      <c r="Y244" s="14">
        <v>43.62</v>
      </c>
      <c r="Z244" s="14">
        <v>0</v>
      </c>
      <c r="AA244" s="14">
        <v>43.62</v>
      </c>
      <c r="AB244" s="4">
        <v>24580</v>
      </c>
      <c r="AC244" s="55"/>
      <c r="AD244" s="59">
        <f t="shared" si="17"/>
        <v>273.34999999999997</v>
      </c>
      <c r="AE244" s="59">
        <f t="shared" si="18"/>
        <v>481.01949999999999</v>
      </c>
      <c r="AF244" s="102">
        <f>IFERROR(IFERROR(VLOOKUP($G244,'FPO034'!$J$9:$Q$196,7,FALSE),(VLOOKUP($H244,'FPO034'!$J$9:$Q$196,7,FALSE))),"No PO")</f>
        <v>754.82</v>
      </c>
      <c r="AG244" s="102">
        <f>IFERROR(IFERROR(VLOOKUP($G244,'FPO034'!$J$9:$Q$196,8,FALSE),(VLOOKUP($H244,'FPO034'!$J$9:$Q$196,8,FALSE))),"No PO")</f>
        <v>0</v>
      </c>
      <c r="AH244" s="102" t="str">
        <f t="shared" si="19"/>
        <v>--</v>
      </c>
      <c r="AI244" s="59">
        <f>IFERROR(VLOOKUP($E244,'Rev2 Aug 16'!$D$1:$Z$300,22,FALSE),"-")</f>
        <v>43.62</v>
      </c>
      <c r="AJ244" s="59" t="str">
        <f>IFERROR(VLOOKUP($E244,'Rev2 Aug 16'!$D$1:$Z$300,5,FALSE),"-")</f>
        <v>WAY2001H6BK</v>
      </c>
      <c r="AK244" s="59" t="str">
        <f>IFERROR(VLOOKUP(AJ244,'Paid Invoices'!$F$6:$I$381,3,FALSE),"")</f>
        <v/>
      </c>
      <c r="AL244" s="59" t="str">
        <f>IFERROR(VLOOKUP(AJ244,'Open Invoices'!$D$1:$E$3000,2,FALSE),"")</f>
        <v/>
      </c>
      <c r="AM244" s="59">
        <f>IFERROR(VLOOKUP($E244,'Rev2 July 16'!$D$1:$Z$300,22,FALSE),"-")</f>
        <v>229.73</v>
      </c>
      <c r="AN244" s="59" t="str">
        <f>IFERROR(VLOOKUP($E244,'Rev2 July 16'!$D$1:$Z$300,5,FALSE),"-")</f>
        <v>WAY2001G6BN</v>
      </c>
      <c r="AO244" s="59" t="str">
        <f>IFERROR(VLOOKUP(AN244,'Paid Invoices'!$F$6:$I$381,3,FALSE),"")</f>
        <v/>
      </c>
      <c r="AP244" s="59" t="str">
        <f>IFERROR(VLOOKUP(AN244,'Open Invoices'!$D$1:$E$3000,2,FALSE),"")</f>
        <v/>
      </c>
      <c r="AQ244" s="59" t="str">
        <f>IFERROR(VLOOKUP($E244,'Rev June 16'!$D$1:$Z$300,22,FALSE),"-")</f>
        <v>-</v>
      </c>
      <c r="AR244" s="59" t="str">
        <f>IFERROR(VLOOKUP($E244,'Rev June 16'!$D$1:$Z$300,4,FALSE),"-")</f>
        <v>-</v>
      </c>
      <c r="AS244" s="59" t="str">
        <f>IFERROR(VLOOKUP(AR244,'Paid Invoices'!$F$6:$I$381,3,FALSE),"")</f>
        <v/>
      </c>
      <c r="AT244" s="59" t="str">
        <f>IFERROR(VLOOKUP(AR244,'Open Invoices'!$D$1:$E$3000,2,FALSE),"")</f>
        <v/>
      </c>
      <c r="AU244" s="59" t="str">
        <f>IFERROR(VLOOKUP($E244,'May 2016'!$D$1:$Z$300,22,FALSE),"-")</f>
        <v>-</v>
      </c>
      <c r="AV244" s="59" t="str">
        <f>IFERROR(VLOOKUP($E244,'May 2016'!$D$1:$Z$300,4,FALSE),"-")</f>
        <v>-</v>
      </c>
      <c r="AW244" s="59" t="str">
        <f>IFERROR(VLOOKUP(AV244,'Paid Invoices'!$F$6:$I$381,3,FALSE),"")</f>
        <v/>
      </c>
      <c r="AX244" s="59" t="str">
        <f>IFERROR(VLOOKUP(AV244,'Open Invoices'!$D$1:$E$3000,2,FALSE),"")</f>
        <v/>
      </c>
      <c r="AY244" s="59" t="str">
        <f>IFERROR(VLOOKUP($E244,'Apr 2016'!$D$1:$Z$300,22,FALSE),"-")</f>
        <v>-</v>
      </c>
      <c r="AZ244" s="59" t="str">
        <f>IFERROR(VLOOKUP($E244,'Apr 2016'!$D$1:$Z$300,4,FALSE),"-")</f>
        <v>-</v>
      </c>
      <c r="BA244" s="59" t="str">
        <f>IFERROR(VLOOKUP(AZ244,'Paid Invoices'!$F$6:$I$381,3,FALSE),"")</f>
        <v/>
      </c>
      <c r="BB244" s="59" t="str">
        <f>IFERROR(VLOOKUP(AZ244,'Open Invoices'!$D$1:$E$3000,2,FALSE),"")</f>
        <v/>
      </c>
      <c r="BC244" s="59" t="str">
        <f>IFERROR(VLOOKUP($E244,'Mar 2016'!$D$1:$Z$300,22,FALSE),"-")</f>
        <v>-</v>
      </c>
      <c r="BD244" s="59" t="str">
        <f>IFERROR(VLOOKUP($E244,'Mar 2016'!$D$1:$Z$300,4,FALSE),"-")</f>
        <v>-</v>
      </c>
      <c r="BE244" s="59" t="str">
        <f>IFERROR(VLOOKUP(BD244,'Paid Invoices'!$F$6:$I$381,3,FALSE),"")</f>
        <v/>
      </c>
      <c r="BF244" s="59" t="str">
        <f>IFERROR(VLOOKUP(BD244,'Open Invoices'!$D$1:$E$3000,2,FALSE),"")</f>
        <v/>
      </c>
      <c r="BG244" s="59" t="str">
        <f>IFERROR(VLOOKUP($E244,'Feb 2016'!$D$1:$Z$300,22,FALSE),"-")</f>
        <v>-</v>
      </c>
      <c r="BH244" s="59" t="str">
        <f>IFERROR(VLOOKUP($E244,'Feb 2016'!$D$1:$Z$300,4,FALSE),"-")</f>
        <v>-</v>
      </c>
      <c r="BI244" s="59" t="str">
        <f>IFERROR(VLOOKUP(BH244,'Paid Invoices'!$F$6:$I$381,3,FALSE),"")</f>
        <v/>
      </c>
      <c r="BJ244" s="59" t="str">
        <f>IFERROR(VLOOKUP(BH244,'Open Invoices'!$D$1:$E$3000,2,FALSE),"")</f>
        <v/>
      </c>
      <c r="BK244" s="59" t="str">
        <f>IFERROR(VLOOKUP($E244,'Jan 2016'!$D$1:$Z$300,22,FALSE),"-")</f>
        <v>-</v>
      </c>
      <c r="BL244" s="59" t="str">
        <f>IFERROR(VLOOKUP($E244,'Jan 2016'!$D$1:$Z$300,4,FALSE),"-")</f>
        <v>-</v>
      </c>
      <c r="BM244" s="59" t="str">
        <f>IFERROR(VLOOKUP(BL244,'Paid Invoices'!$F$6:$I$381,3,FALSE),"")</f>
        <v/>
      </c>
      <c r="BN244" s="59" t="str">
        <f>IFERROR(VLOOKUP(BL244,'Open Invoices'!$D$1:$E$3000,2,FALSE),"")</f>
        <v/>
      </c>
      <c r="BO244" s="59" t="str">
        <f>IFERROR(VLOOKUP($E244,'Dec 2015'!$D$1:$Z$300,22,FALSE),"-")</f>
        <v>-</v>
      </c>
      <c r="BP244" s="59" t="str">
        <f>IFERROR(VLOOKUP($E244,'Dec 2015'!$D$1:$Z$300,4,FALSE),"-")</f>
        <v>-</v>
      </c>
      <c r="BQ244" s="59" t="str">
        <f>IFERROR(VLOOKUP(BP244,'Paid Invoices'!$F$6:$I$381,3,FALSE),"")</f>
        <v/>
      </c>
      <c r="BR244" s="59" t="str">
        <f>IFERROR(VLOOKUP(BP244,'Open Invoices'!$D$1:$E$3000,2,FALSE),"")</f>
        <v/>
      </c>
      <c r="BS244" s="59" t="str">
        <f>IFERROR(VLOOKUP($E244,'Nov 2015'!$D$1:$Z$300,22,FALSE),"-")</f>
        <v>-</v>
      </c>
      <c r="BT244" s="59" t="str">
        <f>IFERROR(VLOOKUP($E244,'Nov 2015'!$D$1:$Z$300,4,FALSE),"-")</f>
        <v>-</v>
      </c>
      <c r="BU244" s="59" t="str">
        <f>IFERROR(VLOOKUP(BT244,'Paid Invoices'!$F$6:$I$381,3,FALSE),"")</f>
        <v/>
      </c>
      <c r="BV244" s="59" t="str">
        <f>IFERROR(VLOOKUP(BT244,'Open Invoices'!$D$1:$E$3000,2,FALSE),"")</f>
        <v/>
      </c>
      <c r="BW244" s="59" t="str">
        <f>IFERROR(VLOOKUP($E244,'Oct 2015'!$D$1:$Z$300,22,FALSE),"-")</f>
        <v>-</v>
      </c>
      <c r="BX244" s="59" t="str">
        <f>IFERROR(VLOOKUP($E244,'Oct 2015'!$D$1:$Z$300,4,FALSE),"-")</f>
        <v>-</v>
      </c>
      <c r="BY244" s="59" t="str">
        <f>IFERROR(VLOOKUP(BX244,'Paid Invoices'!$F$6:$I$381,3,FALSE),"")</f>
        <v/>
      </c>
      <c r="BZ244" s="59" t="str">
        <f>IFERROR(VLOOKUP(BX244,'Open Invoices'!$D$1:$E$3000,2,FALSE),"")</f>
        <v/>
      </c>
      <c r="CA244" s="59" t="str">
        <f>IFERROR(VLOOKUP($E244,'Sep 2015'!$D$1:$Z$300,22,FALSE),"-")</f>
        <v>-</v>
      </c>
      <c r="CB244" s="59" t="str">
        <f>IFERROR(VLOOKUP($E244,'Sep 2015'!$D$1:$Z$300,4,FALSE),"-")</f>
        <v>-</v>
      </c>
      <c r="CC244" s="59" t="str">
        <f>IFERROR(VLOOKUP(CB244,'Paid Invoices'!$F$6:$I$381,3,FALSE),"")</f>
        <v/>
      </c>
      <c r="CD244" s="59" t="str">
        <f>IFERROR(VLOOKUP(CB244,'Open Invoices'!$D$1:$E$3000,2,FALSE),"")</f>
        <v/>
      </c>
      <c r="CE244" s="52"/>
      <c r="CF244" s="52" t="s">
        <v>2115</v>
      </c>
      <c r="CG244" s="49" t="str">
        <f>IFERROR(IFERROR(VLOOKUP($E244,'Asset Group  All Assets'!$B$1:$C$500,2,FALSE),(VLOOKUP($E244,'Missing-WSU-POs'!$B$1:$D$500,3,FALSE))),"?")</f>
        <v>P0775952</v>
      </c>
      <c r="CH244" s="31" t="str">
        <f t="shared" si="16"/>
        <v>P0775952</v>
      </c>
      <c r="CI244" s="31" t="str">
        <f t="shared" si="20"/>
        <v/>
      </c>
      <c r="CJ244" s="29" t="str">
        <f>IFERROR(IF(VLOOKUP($E244,'Org July 2016 '!$D$1:$Z$500,3,FALSE)=G244,"-","Wrong PO"),"new")</f>
        <v>Wrong PO</v>
      </c>
      <c r="CK244" s="32">
        <f>IF(CJ244="wrong PO",(VLOOKUP($E244,'Org July 2016 '!$D$1:$Z$500,3,FALSE)),"")</f>
        <v>0</v>
      </c>
      <c r="CL244" s="29" t="str">
        <f>IFERROR(IF(VLOOKUP($E244,'Org June 2016 '!$D$1:$Z$500,3,FALSE)=G244,"-","Wrong PO"),"new")</f>
        <v>Wrong PO</v>
      </c>
      <c r="CM244" s="32">
        <f>IF(CL244="wrong PO",(VLOOKUP($E244,'Org June 2016 '!$D$1:$Z$500,3,FALSE)),"")</f>
        <v>0</v>
      </c>
      <c r="CN244" s="29" t="str">
        <f>IFERROR(IF(VLOOKUP($E244,'May 2016'!D243:Z742,3,FALSE)=G244,"-","Wrong PO"),"new")</f>
        <v>new</v>
      </c>
      <c r="CO244" s="32" t="str">
        <f>IF(CN244="wrong PO",(VLOOKUP($E244,'May 2016'!D243:Z742,3,FALSE)),"")</f>
        <v/>
      </c>
      <c r="CP244" s="29" t="str">
        <f>IFERROR(IF(VLOOKUP($E244,'Apr 2016'!$D$1:$Z$500,3,FALSE)=G244,"-","Wrong PO"),"new")</f>
        <v>new</v>
      </c>
      <c r="CQ244" s="32" t="str">
        <f>IF(CP244="wrong PO",(VLOOKUP($E244,'Apr 2016'!$D$1:$Z$500,3,FALSE)),"")</f>
        <v/>
      </c>
      <c r="CR244" s="32" t="str">
        <f>IFERROR(IF(VLOOKUP($E244,'Mar 2016'!$D$1:$Z$500,3,FALSE)=G244,"-","Wrong PO"),"new")</f>
        <v>new</v>
      </c>
      <c r="CS244" s="32" t="str">
        <f>IF(CP244="wrong PO",(VLOOKUP($E244,'Mar 2016'!$D$1:$Z$500,3,FALSE)),"")</f>
        <v/>
      </c>
      <c r="CT244" s="32" t="str">
        <f>IFERROR(IF(VLOOKUP($E244,'Feb 2016'!$D$1:$Z$500,3,FALSE)=G244,"-","Wrong PO"),"new")</f>
        <v>new</v>
      </c>
      <c r="CU244" s="32" t="str">
        <f>IF(CP244="wrong PO",(VLOOKUP($E244,'Feb 2016'!$D$1:$Z$500,3,FALSE)),"")</f>
        <v/>
      </c>
      <c r="CV244" s="29" t="str">
        <f>IFERROR(IF(VLOOKUP($E244,'Jan 2016'!$D$1:$Z$500,3,FALSE)=G244,"-","Wrong PO"),"new")</f>
        <v>new</v>
      </c>
      <c r="CW244" s="32" t="str">
        <f>IF(CV244="wrong PO",(VLOOKUP($E244,'Jan 2016'!$D$1:$Z$500,3,FALSE)),"")</f>
        <v/>
      </c>
      <c r="CX244" s="29" t="str">
        <f>IFERROR(IF(VLOOKUP($E244,'Dec 2015'!$D$1:$Z$500,3,FALSE)=G244,"-","Wrong PO"),"new")</f>
        <v>new</v>
      </c>
      <c r="CY244" s="32" t="str">
        <f>IF(CX244="wrong PO",(VLOOKUP($E244,'Dec 2015'!$D$1:$Z$500,3,FALSE)),"")</f>
        <v/>
      </c>
      <c r="CZ244" s="29" t="str">
        <f>IFERROR(IF(VLOOKUP($E244,'Nov 2015'!$D$1:$Z$500,3,FALSE)=G244,"-","Wrong PO"),"new")</f>
        <v>new</v>
      </c>
      <c r="DA244" s="32" t="str">
        <f>IF(CZ244="wrong PO",(VLOOKUP($E244,'Nov 2015'!$D$1:$Z$500,3,FALSE)),"")</f>
        <v/>
      </c>
      <c r="DB244" s="29" t="str">
        <f>IFERROR(IF(VLOOKUP($E244,'Oct 2015'!$D$1:$Z$500,3,FALSE)=G244,"-","Wrong PO"),"new")</f>
        <v>new</v>
      </c>
      <c r="DC244" s="32" t="str">
        <f>IF(DB244="wrong PO",(VLOOKUP($E244,'Oct 2015'!$D$1:$Z$500,3,FALSE)),"")</f>
        <v/>
      </c>
      <c r="DD244" s="29" t="str">
        <f>IFERROR(IF(VLOOKUP($E244,'Sep 2015'!$D$1:$Z$500,3,FALSE)=G244,"-","Wrong PO"),"new")</f>
        <v>new</v>
      </c>
      <c r="DE244" s="32" t="str">
        <f>IF(DD244="wrong PO",(VLOOKUP($E244,'Sep 2015'!$D$1:$Z$500,3,FALSE)),"")</f>
        <v/>
      </c>
    </row>
    <row r="245" spans="1:109">
      <c r="A245" s="115">
        <v>244</v>
      </c>
      <c r="B245" s="2" t="s">
        <v>839</v>
      </c>
      <c r="C245" s="2" t="s">
        <v>510</v>
      </c>
      <c r="D245" s="2" t="s">
        <v>503</v>
      </c>
      <c r="E245" s="2" t="s">
        <v>808</v>
      </c>
      <c r="F245" s="2" t="s">
        <v>427</v>
      </c>
      <c r="G245" s="21" t="s">
        <v>105</v>
      </c>
      <c r="H245" s="21" t="str">
        <f>IFERROR(VLOOKUP($E245,'Wayne Master'!$B$1:$C$315,2,FALSE),"not on master")</f>
        <v>P0772275</v>
      </c>
      <c r="I245" s="11" t="s">
        <v>2034</v>
      </c>
      <c r="J245" s="3">
        <v>42257</v>
      </c>
      <c r="K245" s="2" t="s">
        <v>437</v>
      </c>
      <c r="L245" s="2" t="s">
        <v>429</v>
      </c>
      <c r="M245" s="2" t="s">
        <v>30</v>
      </c>
      <c r="N245" s="2" t="s">
        <v>31</v>
      </c>
      <c r="O245" s="2" t="s">
        <v>382</v>
      </c>
      <c r="P245" s="4"/>
      <c r="Q245" s="4"/>
      <c r="R245" s="4"/>
      <c r="S245" s="5"/>
      <c r="T245" s="4"/>
      <c r="U245" s="4"/>
      <c r="V245" s="4"/>
      <c r="W245" s="5"/>
      <c r="X245" s="5"/>
      <c r="Y245" s="14"/>
      <c r="Z245" s="14"/>
      <c r="AA245" s="14"/>
      <c r="AB245" s="4"/>
      <c r="AC245" s="49" t="str">
        <f>IFERROR(IF(VLOOKUP($E245,'Year-To-Date'!$E$1:$E$322,1,FALSE)=E245,"--","Find"),"Find")</f>
        <v>--</v>
      </c>
      <c r="AD245" s="59">
        <f t="shared" si="17"/>
        <v>14.51</v>
      </c>
      <c r="AE245" s="59">
        <f t="shared" si="18"/>
        <v>0</v>
      </c>
      <c r="AF245" s="102">
        <f>IFERROR(IFERROR(VLOOKUP($G245,'FPO034'!$J$9:$Q$196,7,FALSE),(VLOOKUP($H245,'FPO034'!$J$9:$Q$196,7,FALSE))),"No PO")</f>
        <v>44529.24</v>
      </c>
      <c r="AG245" s="102">
        <f>IFERROR(IFERROR(VLOOKUP($G245,'FPO034'!$J$9:$Q$196,8,FALSE),(VLOOKUP($H245,'FPO034'!$J$9:$Q$196,8,FALSE))),"No PO")</f>
        <v>0</v>
      </c>
      <c r="AH245" s="102" t="e">
        <f t="shared" si="19"/>
        <v>#DIV/0!</v>
      </c>
      <c r="AI245" s="59">
        <f>IFERROR(VLOOKUP($E245,'Rev2 Aug 16'!$D$1:$Z$300,22,FALSE),"-")</f>
        <v>8.93</v>
      </c>
      <c r="AJ245" s="59" t="str">
        <f>IFERROR(VLOOKUP($E245,'Rev2 Aug 16'!$D$1:$Z$300,5,FALSE),"-")</f>
        <v>WAY2001H6BE</v>
      </c>
      <c r="AK245" s="59" t="str">
        <f>IFERROR(VLOOKUP(AJ245,'Paid Invoices'!$F$6:$I$381,3,FALSE),"")</f>
        <v/>
      </c>
      <c r="AL245" s="59" t="str">
        <f>IFERROR(VLOOKUP(AJ245,'Open Invoices'!$D$1:$E$3000,2,FALSE),"")</f>
        <v/>
      </c>
      <c r="AM245" s="59">
        <f>IFERROR(VLOOKUP($E245,'Rev2 July 16'!$D$1:$Z$300,22,FALSE),"-")</f>
        <v>5.58</v>
      </c>
      <c r="AN245" s="59" t="str">
        <f>IFERROR(VLOOKUP($E245,'Rev2 July 16'!$D$1:$Z$300,5,FALSE),"-")</f>
        <v>WAY2001G6BG</v>
      </c>
      <c r="AO245" s="59" t="str">
        <f>IFERROR(VLOOKUP(AN245,'Paid Invoices'!$F$6:$I$381,3,FALSE),"")</f>
        <v/>
      </c>
      <c r="AP245" s="59" t="str">
        <f>IFERROR(VLOOKUP(AN245,'Open Invoices'!$D$1:$E$3000,2,FALSE),"")</f>
        <v/>
      </c>
      <c r="AQ245" s="59" t="str">
        <f>IFERROR(VLOOKUP($E245,'Rev June 16'!$D$1:$Z$300,22,FALSE),"-")</f>
        <v>-</v>
      </c>
      <c r="AR245" s="59" t="str">
        <f>IFERROR(VLOOKUP($E245,'Rev June 16'!$D$1:$Z$300,4,FALSE),"-")</f>
        <v>-</v>
      </c>
      <c r="AS245" s="59" t="str">
        <f>IFERROR(VLOOKUP(AR245,'Paid Invoices'!$F$6:$I$381,3,FALSE),"")</f>
        <v/>
      </c>
      <c r="AT245" s="59" t="str">
        <f>IFERROR(VLOOKUP(AR245,'Open Invoices'!$D$1:$E$3000,2,FALSE),"")</f>
        <v/>
      </c>
      <c r="AU245" s="59" t="str">
        <f>IFERROR(VLOOKUP($E245,'May 2016'!$D$1:$Z$300,22,FALSE),"-")</f>
        <v>-</v>
      </c>
      <c r="AV245" s="59" t="str">
        <f>IFERROR(VLOOKUP($E245,'May 2016'!$D$1:$Z$300,4,FALSE),"-")</f>
        <v>-</v>
      </c>
      <c r="AW245" s="59" t="str">
        <f>IFERROR(VLOOKUP(AV245,'Paid Invoices'!$F$6:$I$381,3,FALSE),"")</f>
        <v/>
      </c>
      <c r="AX245" s="59" t="str">
        <f>IFERROR(VLOOKUP(AV245,'Open Invoices'!$D$1:$E$3000,2,FALSE),"")</f>
        <v/>
      </c>
      <c r="AY245" s="59" t="str">
        <f>IFERROR(VLOOKUP($E245,'Apr 2016'!$D$1:$Z$300,22,FALSE),"-")</f>
        <v>-</v>
      </c>
      <c r="AZ245" s="59" t="str">
        <f>IFERROR(VLOOKUP($E245,'Apr 2016'!$D$1:$Z$300,4,FALSE),"-")</f>
        <v>-</v>
      </c>
      <c r="BA245" s="59" t="str">
        <f>IFERROR(VLOOKUP(AZ245,'Paid Invoices'!$F$6:$I$381,3,FALSE),"")</f>
        <v/>
      </c>
      <c r="BB245" s="59" t="str">
        <f>IFERROR(VLOOKUP(AZ245,'Open Invoices'!$D$1:$E$3000,2,FALSE),"")</f>
        <v/>
      </c>
      <c r="BC245" s="59" t="str">
        <f>IFERROR(VLOOKUP($E245,'Mar 2016'!$D$1:$Z$300,22,FALSE),"-")</f>
        <v>-</v>
      </c>
      <c r="BD245" s="59" t="str">
        <f>IFERROR(VLOOKUP($E245,'Mar 2016'!$D$1:$Z$300,4,FALSE),"-")</f>
        <v>-</v>
      </c>
      <c r="BE245" s="59" t="str">
        <f>IFERROR(VLOOKUP(BD245,'Paid Invoices'!$F$6:$I$381,3,FALSE),"")</f>
        <v/>
      </c>
      <c r="BF245" s="59" t="str">
        <f>IFERROR(VLOOKUP(BD245,'Open Invoices'!$D$1:$E$3000,2,FALSE),"")</f>
        <v/>
      </c>
      <c r="BG245" s="59" t="str">
        <f>IFERROR(VLOOKUP($E245,'Feb 2016'!$D$1:$Z$300,22,FALSE),"-")</f>
        <v>-</v>
      </c>
      <c r="BH245" s="59" t="str">
        <f>IFERROR(VLOOKUP($E245,'Feb 2016'!$D$1:$Z$300,4,FALSE),"-")</f>
        <v>-</v>
      </c>
      <c r="BI245" s="59" t="str">
        <f>IFERROR(VLOOKUP(BH245,'Paid Invoices'!$F$6:$I$381,3,FALSE),"")</f>
        <v/>
      </c>
      <c r="BJ245" s="59" t="str">
        <f>IFERROR(VLOOKUP(BH245,'Open Invoices'!$D$1:$E$3000,2,FALSE),"")</f>
        <v/>
      </c>
      <c r="BK245" s="59" t="str">
        <f>IFERROR(VLOOKUP($E245,'Jan 2016'!$D$1:$Z$300,22,FALSE),"-")</f>
        <v>-</v>
      </c>
      <c r="BL245" s="59" t="str">
        <f>IFERROR(VLOOKUP($E245,'Jan 2016'!$D$1:$Z$300,4,FALSE),"-")</f>
        <v>-</v>
      </c>
      <c r="BM245" s="59" t="str">
        <f>IFERROR(VLOOKUP(BL245,'Paid Invoices'!$F$6:$I$381,3,FALSE),"")</f>
        <v/>
      </c>
      <c r="BN245" s="59" t="str">
        <f>IFERROR(VLOOKUP(BL245,'Open Invoices'!$D$1:$E$3000,2,FALSE),"")</f>
        <v/>
      </c>
      <c r="BO245" s="59" t="str">
        <f>IFERROR(VLOOKUP($E245,'Dec 2015'!$D$1:$Z$300,22,FALSE),"-")</f>
        <v>-</v>
      </c>
      <c r="BP245" s="59" t="str">
        <f>IFERROR(VLOOKUP($E245,'Dec 2015'!$D$1:$Z$300,4,FALSE),"-")</f>
        <v>-</v>
      </c>
      <c r="BQ245" s="59" t="str">
        <f>IFERROR(VLOOKUP(BP245,'Paid Invoices'!$F$6:$I$381,3,FALSE),"")</f>
        <v/>
      </c>
      <c r="BR245" s="59" t="str">
        <f>IFERROR(VLOOKUP(BP245,'Open Invoices'!$D$1:$E$3000,2,FALSE),"")</f>
        <v/>
      </c>
      <c r="BS245" s="59" t="str">
        <f>IFERROR(VLOOKUP($E245,'Nov 2015'!$D$1:$Z$300,22,FALSE),"-")</f>
        <v>-</v>
      </c>
      <c r="BT245" s="59" t="str">
        <f>IFERROR(VLOOKUP($E245,'Nov 2015'!$D$1:$Z$300,4,FALSE),"-")</f>
        <v>-</v>
      </c>
      <c r="BU245" s="59" t="str">
        <f>IFERROR(VLOOKUP(BT245,'Paid Invoices'!$F$6:$I$381,3,FALSE),"")</f>
        <v/>
      </c>
      <c r="BV245" s="59" t="str">
        <f>IFERROR(VLOOKUP(BT245,'Open Invoices'!$D$1:$E$3000,2,FALSE),"")</f>
        <v/>
      </c>
      <c r="BW245" s="59" t="str">
        <f>IFERROR(VLOOKUP($E245,'Oct 2015'!$D$1:$Z$300,22,FALSE),"-")</f>
        <v>-</v>
      </c>
      <c r="BX245" s="59" t="str">
        <f>IFERROR(VLOOKUP($E245,'Oct 2015'!$D$1:$Z$300,4,FALSE),"-")</f>
        <v>-</v>
      </c>
      <c r="BY245" s="59" t="str">
        <f>IFERROR(VLOOKUP(BX245,'Paid Invoices'!$F$6:$I$381,3,FALSE),"")</f>
        <v/>
      </c>
      <c r="BZ245" s="59" t="str">
        <f>IFERROR(VLOOKUP(BX245,'Open Invoices'!$D$1:$E$3000,2,FALSE),"")</f>
        <v/>
      </c>
      <c r="CA245" s="59" t="str">
        <f>IFERROR(VLOOKUP($E245,'Sep 2015'!$D$1:$Z$300,22,FALSE),"-")</f>
        <v>-</v>
      </c>
      <c r="CB245" s="59" t="str">
        <f>IFERROR(VLOOKUP($E245,'Sep 2015'!$D$1:$Z$300,4,FALSE),"-")</f>
        <v>-</v>
      </c>
      <c r="CC245" s="59" t="str">
        <f>IFERROR(VLOOKUP(CB245,'Paid Invoices'!$F$6:$I$381,3,FALSE),"")</f>
        <v/>
      </c>
      <c r="CD245" s="59" t="str">
        <f>IFERROR(VLOOKUP(CB245,'Open Invoices'!$D$1:$E$3000,2,FALSE),"")</f>
        <v/>
      </c>
      <c r="CG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</row>
    <row r="246" spans="1:109">
      <c r="A246" s="115">
        <v>245</v>
      </c>
      <c r="B246" s="2" t="s">
        <v>839</v>
      </c>
      <c r="C246" s="2" t="s">
        <v>510</v>
      </c>
      <c r="D246" s="2" t="s">
        <v>777</v>
      </c>
      <c r="E246" s="2" t="s">
        <v>283</v>
      </c>
      <c r="F246" s="2" t="s">
        <v>599</v>
      </c>
      <c r="G246" s="21" t="s">
        <v>284</v>
      </c>
      <c r="H246" s="101" t="str">
        <f>IFERROR(VLOOKUP($E246,'Wayne Master'!$B$1:$C$315,2,FALSE),"not on master")</f>
        <v>P0743429 &amp; P0786777</v>
      </c>
      <c r="I246" s="11" t="s">
        <v>1993</v>
      </c>
      <c r="J246" s="3">
        <v>42430</v>
      </c>
      <c r="K246" s="2" t="s">
        <v>778</v>
      </c>
      <c r="L246" s="2" t="s">
        <v>601</v>
      </c>
      <c r="M246" s="2" t="s">
        <v>30</v>
      </c>
      <c r="N246" s="2" t="s">
        <v>31</v>
      </c>
      <c r="O246" s="2" t="s">
        <v>378</v>
      </c>
      <c r="P246" s="4"/>
      <c r="Q246" s="4"/>
      <c r="R246" s="4"/>
      <c r="S246" s="5"/>
      <c r="T246" s="4"/>
      <c r="U246" s="4"/>
      <c r="V246" s="4"/>
      <c r="W246" s="5"/>
      <c r="X246" s="5"/>
      <c r="Y246" s="14"/>
      <c r="Z246" s="14"/>
      <c r="AA246" s="14"/>
      <c r="AB246" s="4"/>
      <c r="AC246" s="49" t="str">
        <f>IFERROR(IF(VLOOKUP($E246,'Year-To-Date'!$E$1:$E$322,1,FALSE)=E246,"--","Find"),"Find")</f>
        <v>--</v>
      </c>
      <c r="AD246" s="59">
        <f t="shared" si="17"/>
        <v>1011.04</v>
      </c>
      <c r="AE246" s="59">
        <f t="shared" si="18"/>
        <v>0</v>
      </c>
      <c r="AF246" s="102">
        <f>IFERROR(IFERROR(VLOOKUP($G246,'FPO034'!$J$9:$Q$196,7,FALSE),(VLOOKUP($H246,'FPO034'!$J$9:$Q$196,7,FALSE))),"No PO")</f>
        <v>1496.4</v>
      </c>
      <c r="AG246" s="102">
        <f>IFERROR(IFERROR(VLOOKUP($G246,'FPO034'!$J$9:$Q$196,8,FALSE),(VLOOKUP($H246,'FPO034'!$J$9:$Q$196,8,FALSE))),"No PO")</f>
        <v>198.55</v>
      </c>
      <c r="AH246" s="102" t="str">
        <f t="shared" si="19"/>
        <v>No</v>
      </c>
      <c r="AI246" s="59" t="str">
        <f>IFERROR(VLOOKUP($E246,'Rev2 Aug 16'!$D$1:$Z$300,22,FALSE),"-")</f>
        <v>-</v>
      </c>
      <c r="AJ246" s="59" t="str">
        <f>IFERROR(VLOOKUP($E246,'Rev2 Aug 16'!$D$1:$Z$300,5,FALSE),"-")</f>
        <v>-</v>
      </c>
      <c r="AK246" s="59" t="str">
        <f>IFERROR(VLOOKUP(AJ246,'Paid Invoices'!$F$6:$I$381,3,FALSE),"")</f>
        <v/>
      </c>
      <c r="AL246" s="59" t="str">
        <f>IFERROR(VLOOKUP(AJ246,'Open Invoices'!$D$1:$E$3000,2,FALSE),"")</f>
        <v/>
      </c>
      <c r="AM246" s="59">
        <f>IFERROR(VLOOKUP($E246,'Rev2 July 16'!$D$1:$Z$300,22,FALSE),"-")</f>
        <v>244.52</v>
      </c>
      <c r="AN246" s="59" t="str">
        <f>IFERROR(VLOOKUP($E246,'Rev2 July 16'!$D$1:$Z$300,5,FALSE),"-")</f>
        <v>WAY2001G6S</v>
      </c>
      <c r="AO246" s="59" t="str">
        <f>IFERROR(VLOOKUP(AN246,'Paid Invoices'!$F$6:$I$381,3,FALSE),"")</f>
        <v/>
      </c>
      <c r="AP246" s="59" t="str">
        <f>IFERROR(VLOOKUP(AN246,'Open Invoices'!$D$1:$E$3000,2,FALSE),"")</f>
        <v/>
      </c>
      <c r="AQ246" s="59">
        <f>IFERROR(VLOOKUP($E246,'Rev June 16'!$D$1:$Z$300,22,FALSE),"-")</f>
        <v>306.74</v>
      </c>
      <c r="AR246" s="59" t="str">
        <f>IFERROR(VLOOKUP($E246,'Rev June 16'!$D$1:$Z$300,4,FALSE),"-")</f>
        <v>WAY2001F6S</v>
      </c>
      <c r="AS246" s="59" t="str">
        <f>IFERROR(VLOOKUP(AR246,'Paid Invoices'!$F$6:$I$381,3,FALSE),"")</f>
        <v/>
      </c>
      <c r="AT246" s="59" t="str">
        <f>IFERROR(VLOOKUP(AR246,'Open Invoices'!$D$1:$E$3000,2,FALSE),"")</f>
        <v/>
      </c>
      <c r="AU246" s="59">
        <f>IFERROR(VLOOKUP($E246,'May 2016'!$D$1:$Z$300,22,FALSE),"-")</f>
        <v>111.86</v>
      </c>
      <c r="AV246" s="59" t="str">
        <f>IFERROR(VLOOKUP($E246,'May 2016'!$D$1:$Z$300,4,FALSE),"-")</f>
        <v>WAY2001E6S</v>
      </c>
      <c r="AW246" s="59" t="str">
        <f>IFERROR(VLOOKUP(AV246,'Paid Invoices'!$F$6:$I$381,3,FALSE),"")</f>
        <v/>
      </c>
      <c r="AX246" s="59" t="str">
        <f>IFERROR(VLOOKUP(AV246,'Open Invoices'!$D$1:$E$3000,2,FALSE),"")</f>
        <v/>
      </c>
      <c r="AY246" s="59">
        <f>IFERROR(VLOOKUP($E246,'Apr 2016'!$D$1:$Z$300,22,FALSE),"-")</f>
        <v>347.92</v>
      </c>
      <c r="AZ246" s="59" t="str">
        <f>IFERROR(VLOOKUP($E246,'Apr 2016'!$D$1:$Z$300,4,FALSE),"-")</f>
        <v>WAY2001D6S</v>
      </c>
      <c r="BA246" s="59" t="str">
        <f>IFERROR(VLOOKUP(AZ246,'Paid Invoices'!$F$6:$I$381,3,FALSE),"")</f>
        <v/>
      </c>
      <c r="BB246" s="59" t="str">
        <f>IFERROR(VLOOKUP(AZ246,'Open Invoices'!$D$1:$E$3000,2,FALSE),"")</f>
        <v/>
      </c>
      <c r="BC246" s="59" t="str">
        <f>IFERROR(VLOOKUP($E246,'Mar 2016'!$D$1:$Z$300,22,FALSE),"-")</f>
        <v>-</v>
      </c>
      <c r="BD246" s="59" t="str">
        <f>IFERROR(VLOOKUP($E246,'Mar 2016'!$D$1:$Z$300,4,FALSE),"-")</f>
        <v>-</v>
      </c>
      <c r="BE246" s="59" t="str">
        <f>IFERROR(VLOOKUP(BD246,'Paid Invoices'!$F$6:$I$381,3,FALSE),"")</f>
        <v/>
      </c>
      <c r="BF246" s="59" t="str">
        <f>IFERROR(VLOOKUP(BD246,'Open Invoices'!$D$1:$E$3000,2,FALSE),"")</f>
        <v/>
      </c>
      <c r="BG246" s="59" t="str">
        <f>IFERROR(VLOOKUP($E246,'Feb 2016'!$D$1:$Z$300,22,FALSE),"-")</f>
        <v>-</v>
      </c>
      <c r="BH246" s="59" t="str">
        <f>IFERROR(VLOOKUP($E246,'Feb 2016'!$D$1:$Z$300,4,FALSE),"-")</f>
        <v>-</v>
      </c>
      <c r="BI246" s="59" t="str">
        <f>IFERROR(VLOOKUP(BH246,'Paid Invoices'!$F$6:$I$381,3,FALSE),"")</f>
        <v/>
      </c>
      <c r="BJ246" s="59" t="str">
        <f>IFERROR(VLOOKUP(BH246,'Open Invoices'!$D$1:$E$3000,2,FALSE),"")</f>
        <v/>
      </c>
      <c r="BK246" s="59" t="str">
        <f>IFERROR(VLOOKUP($E246,'Jan 2016'!$D$1:$Z$300,22,FALSE),"-")</f>
        <v>-</v>
      </c>
      <c r="BL246" s="59" t="str">
        <f>IFERROR(VLOOKUP($E246,'Jan 2016'!$D$1:$Z$300,4,FALSE),"-")</f>
        <v>-</v>
      </c>
      <c r="BM246" s="59" t="str">
        <f>IFERROR(VLOOKUP(BL246,'Paid Invoices'!$F$6:$I$381,3,FALSE),"")</f>
        <v/>
      </c>
      <c r="BN246" s="59" t="str">
        <f>IFERROR(VLOOKUP(BL246,'Open Invoices'!$D$1:$E$3000,2,FALSE),"")</f>
        <v/>
      </c>
      <c r="BO246" s="59" t="str">
        <f>IFERROR(VLOOKUP($E246,'Dec 2015'!$D$1:$Z$300,22,FALSE),"-")</f>
        <v>-</v>
      </c>
      <c r="BP246" s="59" t="str">
        <f>IFERROR(VLOOKUP($E246,'Dec 2015'!$D$1:$Z$300,4,FALSE),"-")</f>
        <v>-</v>
      </c>
      <c r="BQ246" s="59" t="str">
        <f>IFERROR(VLOOKUP(BP246,'Paid Invoices'!$F$6:$I$381,3,FALSE),"")</f>
        <v/>
      </c>
      <c r="BR246" s="59" t="str">
        <f>IFERROR(VLOOKUP(BP246,'Open Invoices'!$D$1:$E$3000,2,FALSE),"")</f>
        <v/>
      </c>
      <c r="BS246" s="59" t="str">
        <f>IFERROR(VLOOKUP($E246,'Nov 2015'!$D$1:$Z$300,22,FALSE),"-")</f>
        <v>-</v>
      </c>
      <c r="BT246" s="59" t="str">
        <f>IFERROR(VLOOKUP($E246,'Nov 2015'!$D$1:$Z$300,4,FALSE),"-")</f>
        <v>-</v>
      </c>
      <c r="BU246" s="59" t="str">
        <f>IFERROR(VLOOKUP(BT246,'Paid Invoices'!$F$6:$I$381,3,FALSE),"")</f>
        <v/>
      </c>
      <c r="BV246" s="59" t="str">
        <f>IFERROR(VLOOKUP(BT246,'Open Invoices'!$D$1:$E$3000,2,FALSE),"")</f>
        <v/>
      </c>
      <c r="BW246" s="59" t="str">
        <f>IFERROR(VLOOKUP($E246,'Oct 2015'!$D$1:$Z$300,22,FALSE),"-")</f>
        <v>-</v>
      </c>
      <c r="BX246" s="59" t="str">
        <f>IFERROR(VLOOKUP($E246,'Oct 2015'!$D$1:$Z$300,4,FALSE),"-")</f>
        <v>-</v>
      </c>
      <c r="BY246" s="59" t="str">
        <f>IFERROR(VLOOKUP(BX246,'Paid Invoices'!$F$6:$I$381,3,FALSE),"")</f>
        <v/>
      </c>
      <c r="BZ246" s="59" t="str">
        <f>IFERROR(VLOOKUP(BX246,'Open Invoices'!$D$1:$E$3000,2,FALSE),"")</f>
        <v/>
      </c>
      <c r="CA246" s="59" t="str">
        <f>IFERROR(VLOOKUP($E246,'Sep 2015'!$D$1:$Z$300,22,FALSE),"-")</f>
        <v>-</v>
      </c>
      <c r="CB246" s="59" t="str">
        <f>IFERROR(VLOOKUP($E246,'Sep 2015'!$D$1:$Z$300,4,FALSE),"-")</f>
        <v>-</v>
      </c>
      <c r="CC246" s="59" t="str">
        <f>IFERROR(VLOOKUP(CB246,'Paid Invoices'!$F$6:$I$381,3,FALSE),"")</f>
        <v/>
      </c>
      <c r="CD246" s="59" t="str">
        <f>IFERROR(VLOOKUP(CB246,'Open Invoices'!$D$1:$E$3000,2,FALSE),"")</f>
        <v/>
      </c>
      <c r="CG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</row>
    <row r="247" spans="1:109">
      <c r="A247" s="115">
        <v>246</v>
      </c>
      <c r="B247" s="2" t="s">
        <v>839</v>
      </c>
      <c r="C247" s="2" t="s">
        <v>510</v>
      </c>
      <c r="D247" s="2" t="s">
        <v>752</v>
      </c>
      <c r="E247" s="2" t="s">
        <v>274</v>
      </c>
      <c r="F247" s="2" t="s">
        <v>653</v>
      </c>
      <c r="G247" s="21" t="s">
        <v>275</v>
      </c>
      <c r="H247" s="21" t="str">
        <f>IFERROR(VLOOKUP($E247,'Wayne Master'!$B$1:$C$315,2,FALSE),"not on master")</f>
        <v>P0773387</v>
      </c>
      <c r="I247" s="11" t="s">
        <v>2036</v>
      </c>
      <c r="J247" s="3">
        <v>42425</v>
      </c>
      <c r="K247" s="2" t="s">
        <v>753</v>
      </c>
      <c r="L247" s="2" t="s">
        <v>655</v>
      </c>
      <c r="M247" s="2" t="s">
        <v>30</v>
      </c>
      <c r="N247" s="2" t="s">
        <v>31</v>
      </c>
      <c r="O247" s="2" t="s">
        <v>382</v>
      </c>
      <c r="P247" s="4"/>
      <c r="Q247" s="4"/>
      <c r="R247" s="4"/>
      <c r="S247" s="5"/>
      <c r="T247" s="4"/>
      <c r="U247" s="4"/>
      <c r="V247" s="4"/>
      <c r="W247" s="5"/>
      <c r="X247" s="5"/>
      <c r="Y247" s="14"/>
      <c r="Z247" s="14"/>
      <c r="AA247" s="14"/>
      <c r="AB247" s="4"/>
      <c r="AC247" s="49" t="str">
        <f>IFERROR(IF(VLOOKUP($E247,'Year-To-Date'!$E$1:$E$322,1,FALSE)=E247,"--","Find"),"Find")</f>
        <v>--</v>
      </c>
      <c r="AD247" s="59">
        <f t="shared" si="17"/>
        <v>815.86</v>
      </c>
      <c r="AE247" s="59">
        <f t="shared" si="18"/>
        <v>0</v>
      </c>
      <c r="AF247" s="102">
        <f>IFERROR(IFERROR(VLOOKUP($G247,'FPO034'!$J$9:$Q$196,7,FALSE),(VLOOKUP($H247,'FPO034'!$J$9:$Q$196,7,FALSE))),"No PO")</f>
        <v>857.26</v>
      </c>
      <c r="AG247" s="102">
        <f>IFERROR(IFERROR(VLOOKUP($G247,'FPO034'!$J$9:$Q$196,8,FALSE),(VLOOKUP($H247,'FPO034'!$J$9:$Q$196,8,FALSE))),"No PO")</f>
        <v>0</v>
      </c>
      <c r="AH247" s="102" t="e">
        <f t="shared" si="19"/>
        <v>#DIV/0!</v>
      </c>
      <c r="AI247" s="59" t="str">
        <f>IFERROR(VLOOKUP($E247,'Rev2 Aug 16'!$D$1:$Z$300,22,FALSE),"-")</f>
        <v>-</v>
      </c>
      <c r="AJ247" s="59" t="str">
        <f>IFERROR(VLOOKUP($E247,'Rev2 Aug 16'!$D$1:$Z$300,5,FALSE),"-")</f>
        <v>-</v>
      </c>
      <c r="AK247" s="59" t="str">
        <f>IFERROR(VLOOKUP(AJ247,'Paid Invoices'!$F$6:$I$381,3,FALSE),"")</f>
        <v/>
      </c>
      <c r="AL247" s="59" t="str">
        <f>IFERROR(VLOOKUP(AJ247,'Open Invoices'!$D$1:$E$3000,2,FALSE),"")</f>
        <v/>
      </c>
      <c r="AM247" s="59">
        <f>IFERROR(VLOOKUP($E247,'Rev2 July 16'!$D$1:$Z$300,22,FALSE),"-")</f>
        <v>146.27000000000001</v>
      </c>
      <c r="AN247" s="59" t="str">
        <f>IFERROR(VLOOKUP($E247,'Rev2 July 16'!$D$1:$Z$300,5,FALSE),"-")</f>
        <v>WAY2001G6BJ</v>
      </c>
      <c r="AO247" s="59" t="str">
        <f>IFERROR(VLOOKUP(AN247,'Paid Invoices'!$F$6:$I$381,3,FALSE),"")</f>
        <v/>
      </c>
      <c r="AP247" s="59" t="str">
        <f>IFERROR(VLOOKUP(AN247,'Open Invoices'!$D$1:$E$3000,2,FALSE),"")</f>
        <v/>
      </c>
      <c r="AQ247" s="59">
        <f>IFERROR(VLOOKUP($E247,'Rev June 16'!$D$1:$Z$300,22,FALSE),"-")</f>
        <v>149.63</v>
      </c>
      <c r="AR247" s="59" t="str">
        <f>IFERROR(VLOOKUP($E247,'Rev June 16'!$D$1:$Z$300,4,FALSE),"-")</f>
        <v>WAY2001F6BH</v>
      </c>
      <c r="AS247" s="59" t="str">
        <f>IFERROR(VLOOKUP(AR247,'Paid Invoices'!$F$6:$I$381,3,FALSE),"")</f>
        <v/>
      </c>
      <c r="AT247" s="59" t="str">
        <f>IFERROR(VLOOKUP(AR247,'Open Invoices'!$D$1:$E$3000,2,FALSE),"")</f>
        <v/>
      </c>
      <c r="AU247" s="59">
        <f>IFERROR(VLOOKUP($E247,'May 2016'!$D$1:$Z$300,22,FALSE),"-")</f>
        <v>177.8</v>
      </c>
      <c r="AV247" s="59" t="str">
        <f>IFERROR(VLOOKUP($E247,'May 2016'!$D$1:$Z$300,4,FALSE),"-")</f>
        <v>WAY2001E6BG</v>
      </c>
      <c r="AW247" s="59" t="str">
        <f>IFERROR(VLOOKUP(AV247,'Paid Invoices'!$F$6:$I$381,3,FALSE),"")</f>
        <v/>
      </c>
      <c r="AX247" s="59" t="str">
        <f>IFERROR(VLOOKUP(AV247,'Open Invoices'!$D$1:$E$3000,2,FALSE),"")</f>
        <v/>
      </c>
      <c r="AY247" s="59">
        <f>IFERROR(VLOOKUP($E247,'Apr 2016'!$D$1:$Z$300,22,FALSE),"-")</f>
        <v>342.16</v>
      </c>
      <c r="AZ247" s="59" t="str">
        <f>IFERROR(VLOOKUP($E247,'Apr 2016'!$D$1:$Z$300,4,FALSE),"-")</f>
        <v>WAY2001D6BF</v>
      </c>
      <c r="BA247" s="59" t="str">
        <f>IFERROR(VLOOKUP(AZ247,'Paid Invoices'!$F$6:$I$381,3,FALSE),"")</f>
        <v/>
      </c>
      <c r="BB247" s="59" t="str">
        <f>IFERROR(VLOOKUP(AZ247,'Open Invoices'!$D$1:$E$3000,2,FALSE),"")</f>
        <v/>
      </c>
      <c r="BC247" s="59" t="str">
        <f>IFERROR(VLOOKUP($E247,'Mar 2016'!$D$1:$Z$300,22,FALSE),"-")</f>
        <v>-</v>
      </c>
      <c r="BD247" s="59" t="str">
        <f>IFERROR(VLOOKUP($E247,'Mar 2016'!$D$1:$Z$300,4,FALSE),"-")</f>
        <v>-</v>
      </c>
      <c r="BE247" s="59" t="str">
        <f>IFERROR(VLOOKUP(BD247,'Paid Invoices'!$F$6:$I$381,3,FALSE),"")</f>
        <v/>
      </c>
      <c r="BF247" s="59" t="str">
        <f>IFERROR(VLOOKUP(BD247,'Open Invoices'!$D$1:$E$3000,2,FALSE),"")</f>
        <v/>
      </c>
      <c r="BG247" s="59" t="str">
        <f>IFERROR(VLOOKUP($E247,'Feb 2016'!$D$1:$Z$300,22,FALSE),"-")</f>
        <v>-</v>
      </c>
      <c r="BH247" s="59" t="str">
        <f>IFERROR(VLOOKUP($E247,'Feb 2016'!$D$1:$Z$300,4,FALSE),"-")</f>
        <v>-</v>
      </c>
      <c r="BI247" s="59" t="str">
        <f>IFERROR(VLOOKUP(BH247,'Paid Invoices'!$F$6:$I$381,3,FALSE),"")</f>
        <v/>
      </c>
      <c r="BJ247" s="59" t="str">
        <f>IFERROR(VLOOKUP(BH247,'Open Invoices'!$D$1:$E$3000,2,FALSE),"")</f>
        <v/>
      </c>
      <c r="BK247" s="59" t="str">
        <f>IFERROR(VLOOKUP($E247,'Jan 2016'!$D$1:$Z$300,22,FALSE),"-")</f>
        <v>-</v>
      </c>
      <c r="BL247" s="59" t="str">
        <f>IFERROR(VLOOKUP($E247,'Jan 2016'!$D$1:$Z$300,4,FALSE),"-")</f>
        <v>-</v>
      </c>
      <c r="BM247" s="59" t="str">
        <f>IFERROR(VLOOKUP(BL247,'Paid Invoices'!$F$6:$I$381,3,FALSE),"")</f>
        <v/>
      </c>
      <c r="BN247" s="59" t="str">
        <f>IFERROR(VLOOKUP(BL247,'Open Invoices'!$D$1:$E$3000,2,FALSE),"")</f>
        <v/>
      </c>
      <c r="BO247" s="59" t="str">
        <f>IFERROR(VLOOKUP($E247,'Dec 2015'!$D$1:$Z$300,22,FALSE),"-")</f>
        <v>-</v>
      </c>
      <c r="BP247" s="59" t="str">
        <f>IFERROR(VLOOKUP($E247,'Dec 2015'!$D$1:$Z$300,4,FALSE),"-")</f>
        <v>-</v>
      </c>
      <c r="BQ247" s="59" t="str">
        <f>IFERROR(VLOOKUP(BP247,'Paid Invoices'!$F$6:$I$381,3,FALSE),"")</f>
        <v/>
      </c>
      <c r="BR247" s="59" t="str">
        <f>IFERROR(VLOOKUP(BP247,'Open Invoices'!$D$1:$E$3000,2,FALSE),"")</f>
        <v/>
      </c>
      <c r="BS247" s="59" t="str">
        <f>IFERROR(VLOOKUP($E247,'Nov 2015'!$D$1:$Z$300,22,FALSE),"-")</f>
        <v>-</v>
      </c>
      <c r="BT247" s="59" t="str">
        <f>IFERROR(VLOOKUP($E247,'Nov 2015'!$D$1:$Z$300,4,FALSE),"-")</f>
        <v>-</v>
      </c>
      <c r="BU247" s="59" t="str">
        <f>IFERROR(VLOOKUP(BT247,'Paid Invoices'!$F$6:$I$381,3,FALSE),"")</f>
        <v/>
      </c>
      <c r="BV247" s="59" t="str">
        <f>IFERROR(VLOOKUP(BT247,'Open Invoices'!$D$1:$E$3000,2,FALSE),"")</f>
        <v/>
      </c>
      <c r="BW247" s="59" t="str">
        <f>IFERROR(VLOOKUP($E247,'Oct 2015'!$D$1:$Z$300,22,FALSE),"-")</f>
        <v>-</v>
      </c>
      <c r="BX247" s="59" t="str">
        <f>IFERROR(VLOOKUP($E247,'Oct 2015'!$D$1:$Z$300,4,FALSE),"-")</f>
        <v>-</v>
      </c>
      <c r="BY247" s="59" t="str">
        <f>IFERROR(VLOOKUP(BX247,'Paid Invoices'!$F$6:$I$381,3,FALSE),"")</f>
        <v/>
      </c>
      <c r="BZ247" s="59" t="str">
        <f>IFERROR(VLOOKUP(BX247,'Open Invoices'!$D$1:$E$3000,2,FALSE),"")</f>
        <v/>
      </c>
      <c r="CA247" s="59" t="str">
        <f>IFERROR(VLOOKUP($E247,'Sep 2015'!$D$1:$Z$300,22,FALSE),"-")</f>
        <v>-</v>
      </c>
      <c r="CB247" s="59" t="str">
        <f>IFERROR(VLOOKUP($E247,'Sep 2015'!$D$1:$Z$300,4,FALSE),"-")</f>
        <v>-</v>
      </c>
      <c r="CC247" s="59" t="str">
        <f>IFERROR(VLOOKUP(CB247,'Paid Invoices'!$F$6:$I$381,3,FALSE),"")</f>
        <v/>
      </c>
      <c r="CD247" s="59" t="str">
        <f>IFERROR(VLOOKUP(CB247,'Open Invoices'!$D$1:$E$3000,2,FALSE),"")</f>
        <v/>
      </c>
      <c r="CG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</row>
    <row r="248" spans="1:109">
      <c r="A248" s="115">
        <v>247</v>
      </c>
      <c r="B248" s="2" t="s">
        <v>745</v>
      </c>
      <c r="C248" s="2" t="s">
        <v>510</v>
      </c>
      <c r="D248" s="2" t="s">
        <v>761</v>
      </c>
      <c r="E248" s="2" t="s">
        <v>762</v>
      </c>
      <c r="F248" s="2" t="s">
        <v>83</v>
      </c>
      <c r="G248" s="21" t="s">
        <v>118</v>
      </c>
      <c r="H248" s="21" t="str">
        <f>IFERROR(VLOOKUP($E248,'Wayne Master'!$B$1:$C$315,2,FALSE),"not on master")</f>
        <v>not on master</v>
      </c>
      <c r="I248" s="11" t="s">
        <v>1935</v>
      </c>
      <c r="J248" s="3"/>
      <c r="K248" s="2" t="s">
        <v>94</v>
      </c>
      <c r="L248" s="2" t="s">
        <v>35</v>
      </c>
      <c r="M248" s="2" t="s">
        <v>30</v>
      </c>
      <c r="N248" s="2" t="s">
        <v>31</v>
      </c>
      <c r="O248" s="2" t="s">
        <v>382</v>
      </c>
      <c r="P248" s="4"/>
      <c r="Q248" s="4"/>
      <c r="R248" s="4"/>
      <c r="S248" s="5"/>
      <c r="T248" s="4"/>
      <c r="U248" s="4"/>
      <c r="V248" s="4"/>
      <c r="W248" s="5"/>
      <c r="X248" s="5"/>
      <c r="Y248" s="14"/>
      <c r="Z248" s="14"/>
      <c r="AA248" s="14"/>
      <c r="AB248" s="4"/>
      <c r="AC248" s="49"/>
      <c r="AD248" s="59">
        <f t="shared" si="17"/>
        <v>125</v>
      </c>
      <c r="AE248" s="59">
        <f t="shared" si="18"/>
        <v>0</v>
      </c>
      <c r="AF248" s="102">
        <f>IFERROR(IFERROR(VLOOKUP($G248,'FPO034'!$J$9:$Q$196,7,FALSE),(VLOOKUP($H248,'FPO034'!$J$9:$Q$196,7,FALSE))),"No PO")</f>
        <v>810</v>
      </c>
      <c r="AG248" s="102">
        <f>IFERROR(IFERROR(VLOOKUP($G248,'FPO034'!$J$9:$Q$196,8,FALSE),(VLOOKUP($H248,'FPO034'!$J$9:$Q$196,8,FALSE))),"No PO")</f>
        <v>0</v>
      </c>
      <c r="AH248" s="102" t="e">
        <f t="shared" si="19"/>
        <v>#DIV/0!</v>
      </c>
      <c r="AI248" s="59" t="str">
        <f>IFERROR(VLOOKUP($E248,'Rev2 Aug 16'!$D$1:$Z$300,22,FALSE),"-")</f>
        <v>-</v>
      </c>
      <c r="AJ248" s="59" t="str">
        <f>IFERROR(VLOOKUP($E248,'Rev2 Aug 16'!$D$1:$Z$300,5,FALSE),"-")</f>
        <v>-</v>
      </c>
      <c r="AK248" s="59" t="str">
        <f>IFERROR(VLOOKUP(AJ248,'Paid Invoices'!$F$6:$I$381,3,FALSE),"")</f>
        <v/>
      </c>
      <c r="AL248" s="59" t="str">
        <f>IFERROR(VLOOKUP(AJ248,'Open Invoices'!$D$1:$E$3000,2,FALSE),"")</f>
        <v/>
      </c>
      <c r="AM248" s="59" t="str">
        <f>IFERROR(VLOOKUP($E248,'Rev2 July 16'!$D$1:$Z$300,22,FALSE),"-")</f>
        <v>-</v>
      </c>
      <c r="AN248" s="59" t="str">
        <f>IFERROR(VLOOKUP($E248,'Rev2 July 16'!$D$1:$Z$300,5,FALSE),"-")</f>
        <v>-</v>
      </c>
      <c r="AO248" s="59" t="str">
        <f>IFERROR(VLOOKUP(AN248,'Paid Invoices'!$F$6:$I$381,3,FALSE),"")</f>
        <v/>
      </c>
      <c r="AP248" s="59" t="str">
        <f>IFERROR(VLOOKUP(AN248,'Open Invoices'!$D$1:$E$3000,2,FALSE),"")</f>
        <v/>
      </c>
      <c r="AQ248" s="59">
        <f>IFERROR(VLOOKUP($E248,'Rev June 16'!$D$1:$Z$300,22,FALSE),"-")</f>
        <v>125</v>
      </c>
      <c r="AR248" s="59" t="str">
        <f>IFERROR(VLOOKUP($E248,'Rev June 16'!$D$1:$Z$300,4,FALSE),"-")</f>
        <v>WAY2001F6AA</v>
      </c>
      <c r="AS248" s="59" t="str">
        <f>IFERROR(VLOOKUP(AR248,'Paid Invoices'!$F$6:$I$381,3,FALSE),"")</f>
        <v/>
      </c>
      <c r="AT248" s="59" t="str">
        <f>IFERROR(VLOOKUP(AR248,'Open Invoices'!$D$1:$E$3000,2,FALSE),"")</f>
        <v/>
      </c>
      <c r="AU248" s="59" t="str">
        <f>IFERROR(VLOOKUP($E248,'May 2016'!$D$1:$Z$300,22,FALSE),"-")</f>
        <v>-</v>
      </c>
      <c r="AV248" s="59" t="str">
        <f>IFERROR(VLOOKUP($E248,'May 2016'!$D$1:$Z$300,4,FALSE),"-")</f>
        <v>-</v>
      </c>
      <c r="AW248" s="59" t="str">
        <f>IFERROR(VLOOKUP(AV248,'Paid Invoices'!$F$6:$I$381,3,FALSE),"")</f>
        <v/>
      </c>
      <c r="AX248" s="59" t="str">
        <f>IFERROR(VLOOKUP(AV248,'Open Invoices'!$D$1:$E$3000,2,FALSE),"")</f>
        <v/>
      </c>
      <c r="AY248" s="59" t="str">
        <f>IFERROR(VLOOKUP($E248,'Apr 2016'!$D$1:$Z$300,22,FALSE),"-")</f>
        <v>-</v>
      </c>
      <c r="AZ248" s="59" t="str">
        <f>IFERROR(VLOOKUP($E248,'Apr 2016'!$D$1:$Z$300,4,FALSE),"-")</f>
        <v>-</v>
      </c>
      <c r="BA248" s="59" t="str">
        <f>IFERROR(VLOOKUP(AZ248,'Paid Invoices'!$F$6:$I$381,3,FALSE),"")</f>
        <v/>
      </c>
      <c r="BB248" s="59" t="str">
        <f>IFERROR(VLOOKUP(AZ248,'Open Invoices'!$D$1:$E$3000,2,FALSE),"")</f>
        <v/>
      </c>
      <c r="BC248" s="59" t="str">
        <f>IFERROR(VLOOKUP($E248,'Mar 2016'!$D$1:$Z$300,22,FALSE),"-")</f>
        <v>-</v>
      </c>
      <c r="BD248" s="59" t="str">
        <f>IFERROR(VLOOKUP($E248,'Mar 2016'!$D$1:$Z$300,4,FALSE),"-")</f>
        <v>-</v>
      </c>
      <c r="BE248" s="59" t="str">
        <f>IFERROR(VLOOKUP(BD248,'Paid Invoices'!$F$6:$I$381,3,FALSE),"")</f>
        <v/>
      </c>
      <c r="BF248" s="59" t="str">
        <f>IFERROR(VLOOKUP(BD248,'Open Invoices'!$D$1:$E$3000,2,FALSE),"")</f>
        <v/>
      </c>
      <c r="BG248" s="59" t="str">
        <f>IFERROR(VLOOKUP($E248,'Feb 2016'!$D$1:$Z$300,22,FALSE),"-")</f>
        <v>-</v>
      </c>
      <c r="BH248" s="59" t="str">
        <f>IFERROR(VLOOKUP($E248,'Feb 2016'!$D$1:$Z$300,4,FALSE),"-")</f>
        <v>-</v>
      </c>
      <c r="BI248" s="59" t="str">
        <f>IFERROR(VLOOKUP(BH248,'Paid Invoices'!$F$6:$I$381,3,FALSE),"")</f>
        <v/>
      </c>
      <c r="BJ248" s="59" t="str">
        <f>IFERROR(VLOOKUP(BH248,'Open Invoices'!$D$1:$E$3000,2,FALSE),"")</f>
        <v/>
      </c>
      <c r="BK248" s="59" t="str">
        <f>IFERROR(VLOOKUP($E248,'Jan 2016'!$D$1:$Z$300,22,FALSE),"-")</f>
        <v>-</v>
      </c>
      <c r="BL248" s="59" t="str">
        <f>IFERROR(VLOOKUP($E248,'Jan 2016'!$D$1:$Z$300,4,FALSE),"-")</f>
        <v>-</v>
      </c>
      <c r="BM248" s="59" t="str">
        <f>IFERROR(VLOOKUP(BL248,'Paid Invoices'!$F$6:$I$381,3,FALSE),"")</f>
        <v/>
      </c>
      <c r="BN248" s="59" t="str">
        <f>IFERROR(VLOOKUP(BL248,'Open Invoices'!$D$1:$E$3000,2,FALSE),"")</f>
        <v/>
      </c>
      <c r="BO248" s="59" t="str">
        <f>IFERROR(VLOOKUP($E248,'Dec 2015'!$D$1:$Z$300,22,FALSE),"-")</f>
        <v>-</v>
      </c>
      <c r="BP248" s="59" t="str">
        <f>IFERROR(VLOOKUP($E248,'Dec 2015'!$D$1:$Z$300,4,FALSE),"-")</f>
        <v>-</v>
      </c>
      <c r="BQ248" s="59" t="str">
        <f>IFERROR(VLOOKUP(BP248,'Paid Invoices'!$F$6:$I$381,3,FALSE),"")</f>
        <v/>
      </c>
      <c r="BR248" s="59" t="str">
        <f>IFERROR(VLOOKUP(BP248,'Open Invoices'!$D$1:$E$3000,2,FALSE),"")</f>
        <v/>
      </c>
      <c r="BS248" s="59" t="str">
        <f>IFERROR(VLOOKUP($E248,'Nov 2015'!$D$1:$Z$300,22,FALSE),"-")</f>
        <v>-</v>
      </c>
      <c r="BT248" s="59" t="str">
        <f>IFERROR(VLOOKUP($E248,'Nov 2015'!$D$1:$Z$300,4,FALSE),"-")</f>
        <v>-</v>
      </c>
      <c r="BU248" s="59" t="str">
        <f>IFERROR(VLOOKUP(BT248,'Paid Invoices'!$F$6:$I$381,3,FALSE),"")</f>
        <v/>
      </c>
      <c r="BV248" s="59" t="str">
        <f>IFERROR(VLOOKUP(BT248,'Open Invoices'!$D$1:$E$3000,2,FALSE),"")</f>
        <v/>
      </c>
      <c r="BW248" s="59" t="str">
        <f>IFERROR(VLOOKUP($E248,'Oct 2015'!$D$1:$Z$300,22,FALSE),"-")</f>
        <v>-</v>
      </c>
      <c r="BX248" s="59" t="str">
        <f>IFERROR(VLOOKUP($E248,'Oct 2015'!$D$1:$Z$300,4,FALSE),"-")</f>
        <v>-</v>
      </c>
      <c r="BY248" s="59" t="str">
        <f>IFERROR(VLOOKUP(BX248,'Paid Invoices'!$F$6:$I$381,3,FALSE),"")</f>
        <v/>
      </c>
      <c r="BZ248" s="59" t="str">
        <f>IFERROR(VLOOKUP(BX248,'Open Invoices'!$D$1:$E$3000,2,FALSE),"")</f>
        <v/>
      </c>
      <c r="CA248" s="59" t="str">
        <f>IFERROR(VLOOKUP($E248,'Sep 2015'!$D$1:$Z$300,22,FALSE),"-")</f>
        <v>-</v>
      </c>
      <c r="CB248" s="59" t="str">
        <f>IFERROR(VLOOKUP($E248,'Sep 2015'!$D$1:$Z$300,4,FALSE),"-")</f>
        <v>-</v>
      </c>
      <c r="CC248" s="59" t="str">
        <f>IFERROR(VLOOKUP(CB248,'Paid Invoices'!$F$6:$I$381,3,FALSE),"")</f>
        <v/>
      </c>
      <c r="CD248" s="59" t="str">
        <f>IFERROR(VLOOKUP(CB248,'Open Invoices'!$D$1:$E$3000,2,FALSE),"")</f>
        <v/>
      </c>
      <c r="CG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</row>
    <row r="249" spans="1:109">
      <c r="A249" s="115">
        <v>248</v>
      </c>
      <c r="B249" s="2" t="s">
        <v>745</v>
      </c>
      <c r="C249" s="2" t="s">
        <v>510</v>
      </c>
      <c r="D249" s="2" t="s">
        <v>761</v>
      </c>
      <c r="E249" s="2" t="s">
        <v>1961</v>
      </c>
      <c r="F249" s="2" t="s">
        <v>34</v>
      </c>
      <c r="G249" s="21" t="s">
        <v>108</v>
      </c>
      <c r="H249" s="21" t="str">
        <f>IFERROR(VLOOKUP($E249,'Wayne Master'!$B$1:$C$315,2,FALSE),"not on master")</f>
        <v>not on master</v>
      </c>
      <c r="I249" s="11" t="s">
        <v>1960</v>
      </c>
      <c r="J249" s="3"/>
      <c r="K249" s="2" t="s">
        <v>94</v>
      </c>
      <c r="L249" s="2" t="s">
        <v>35</v>
      </c>
      <c r="M249" s="2" t="s">
        <v>30</v>
      </c>
      <c r="N249" s="2" t="s">
        <v>31</v>
      </c>
      <c r="O249" s="2" t="s">
        <v>382</v>
      </c>
      <c r="P249" s="4"/>
      <c r="Q249" s="4"/>
      <c r="R249" s="4"/>
      <c r="S249" s="5"/>
      <c r="T249" s="4"/>
      <c r="U249" s="4"/>
      <c r="V249" s="4"/>
      <c r="W249" s="5"/>
      <c r="X249" s="5"/>
      <c r="Y249" s="14"/>
      <c r="Z249" s="14"/>
      <c r="AA249" s="14"/>
      <c r="AB249" s="4"/>
      <c r="AC249" s="49"/>
      <c r="AD249" s="59">
        <f t="shared" si="17"/>
        <v>135</v>
      </c>
      <c r="AE249" s="59">
        <f t="shared" si="18"/>
        <v>0</v>
      </c>
      <c r="AF249" s="102">
        <f>IFERROR(IFERROR(VLOOKUP($G249,'FPO034'!$J$9:$Q$196,7,FALSE),(VLOOKUP($H249,'FPO034'!$J$9:$Q$196,7,FALSE))),"No PO")</f>
        <v>39845.519999999997</v>
      </c>
      <c r="AG249" s="102">
        <f>IFERROR(IFERROR(VLOOKUP($G249,'FPO034'!$J$9:$Q$196,8,FALSE),(VLOOKUP($H249,'FPO034'!$J$9:$Q$196,8,FALSE))),"No PO")</f>
        <v>0</v>
      </c>
      <c r="AH249" s="102" t="e">
        <f t="shared" si="19"/>
        <v>#DIV/0!</v>
      </c>
      <c r="AI249" s="59" t="str">
        <f>IFERROR(VLOOKUP($E249,'Rev2 Aug 16'!$D$1:$Z$300,22,FALSE),"-")</f>
        <v>-</v>
      </c>
      <c r="AJ249" s="59" t="str">
        <f>IFERROR(VLOOKUP($E249,'Rev2 Aug 16'!$D$1:$Z$300,5,FALSE),"-")</f>
        <v>-</v>
      </c>
      <c r="AK249" s="59" t="str">
        <f>IFERROR(VLOOKUP(AJ249,'Paid Invoices'!$F$6:$I$381,3,FALSE),"")</f>
        <v/>
      </c>
      <c r="AL249" s="59" t="str">
        <f>IFERROR(VLOOKUP(AJ249,'Open Invoices'!$D$1:$E$3000,2,FALSE),"")</f>
        <v/>
      </c>
      <c r="AM249" s="59" t="str">
        <f>IFERROR(VLOOKUP($E249,'Rev2 July 16'!$D$1:$Z$300,22,FALSE),"-")</f>
        <v>-</v>
      </c>
      <c r="AN249" s="59" t="str">
        <f>IFERROR(VLOOKUP($E249,'Rev2 July 16'!$D$1:$Z$300,5,FALSE),"-")</f>
        <v>-</v>
      </c>
      <c r="AO249" s="59" t="str">
        <f>IFERROR(VLOOKUP(AN249,'Paid Invoices'!$F$6:$I$381,3,FALSE),"")</f>
        <v/>
      </c>
      <c r="AP249" s="59" t="str">
        <f>IFERROR(VLOOKUP(AN249,'Open Invoices'!$D$1:$E$3000,2,FALSE),"")</f>
        <v/>
      </c>
      <c r="AQ249" s="59">
        <f>IFERROR(VLOOKUP($E249,'Rev June 16'!$D$1:$Z$300,22,FALSE),"-")</f>
        <v>135</v>
      </c>
      <c r="AR249" s="59" t="str">
        <f>IFERROR(VLOOKUP($E249,'Rev June 16'!$D$1:$Z$300,4,FALSE),"-")</f>
        <v>WAY2001F6AZ</v>
      </c>
      <c r="AS249" s="59" t="str">
        <f>IFERROR(VLOOKUP(AR249,'Paid Invoices'!$F$6:$I$381,3,FALSE),"")</f>
        <v/>
      </c>
      <c r="AT249" s="59" t="str">
        <f>IFERROR(VLOOKUP(AR249,'Open Invoices'!$D$1:$E$3000,2,FALSE),"")</f>
        <v/>
      </c>
      <c r="AU249" s="59" t="str">
        <f>IFERROR(VLOOKUP($E249,'May 2016'!$D$1:$Z$300,22,FALSE),"-")</f>
        <v>-</v>
      </c>
      <c r="AV249" s="59" t="str">
        <f>IFERROR(VLOOKUP($E249,'May 2016'!$D$1:$Z$300,4,FALSE),"-")</f>
        <v>-</v>
      </c>
      <c r="AW249" s="59" t="str">
        <f>IFERROR(VLOOKUP(AV249,'Paid Invoices'!$F$6:$I$381,3,FALSE),"")</f>
        <v/>
      </c>
      <c r="AX249" s="59" t="str">
        <f>IFERROR(VLOOKUP(AV249,'Open Invoices'!$D$1:$E$3000,2,FALSE),"")</f>
        <v/>
      </c>
      <c r="AY249" s="59" t="str">
        <f>IFERROR(VLOOKUP($E249,'Apr 2016'!$D$1:$Z$300,22,FALSE),"-")</f>
        <v>-</v>
      </c>
      <c r="AZ249" s="59" t="str">
        <f>IFERROR(VLOOKUP($E249,'Apr 2016'!$D$1:$Z$300,4,FALSE),"-")</f>
        <v>-</v>
      </c>
      <c r="BA249" s="59" t="str">
        <f>IFERROR(VLOOKUP(AZ249,'Paid Invoices'!$F$6:$I$381,3,FALSE),"")</f>
        <v/>
      </c>
      <c r="BB249" s="59" t="str">
        <f>IFERROR(VLOOKUP(AZ249,'Open Invoices'!$D$1:$E$3000,2,FALSE),"")</f>
        <v/>
      </c>
      <c r="BC249" s="59" t="str">
        <f>IFERROR(VLOOKUP($E249,'Mar 2016'!$D$1:$Z$300,22,FALSE),"-")</f>
        <v>-</v>
      </c>
      <c r="BD249" s="59" t="str">
        <f>IFERROR(VLOOKUP($E249,'Mar 2016'!$D$1:$Z$300,4,FALSE),"-")</f>
        <v>-</v>
      </c>
      <c r="BE249" s="59" t="str">
        <f>IFERROR(VLOOKUP(BD249,'Paid Invoices'!$F$6:$I$381,3,FALSE),"")</f>
        <v/>
      </c>
      <c r="BF249" s="59" t="str">
        <f>IFERROR(VLOOKUP(BD249,'Open Invoices'!$D$1:$E$3000,2,FALSE),"")</f>
        <v/>
      </c>
      <c r="BG249" s="59" t="str">
        <f>IFERROR(VLOOKUP($E249,'Feb 2016'!$D$1:$Z$300,22,FALSE),"-")</f>
        <v>-</v>
      </c>
      <c r="BH249" s="59" t="str">
        <f>IFERROR(VLOOKUP($E249,'Feb 2016'!$D$1:$Z$300,4,FALSE),"-")</f>
        <v>-</v>
      </c>
      <c r="BI249" s="59" t="str">
        <f>IFERROR(VLOOKUP(BH249,'Paid Invoices'!$F$6:$I$381,3,FALSE),"")</f>
        <v/>
      </c>
      <c r="BJ249" s="59" t="str">
        <f>IFERROR(VLOOKUP(BH249,'Open Invoices'!$D$1:$E$3000,2,FALSE),"")</f>
        <v/>
      </c>
      <c r="BK249" s="59" t="str">
        <f>IFERROR(VLOOKUP($E249,'Jan 2016'!$D$1:$Z$300,22,FALSE),"-")</f>
        <v>-</v>
      </c>
      <c r="BL249" s="59" t="str">
        <f>IFERROR(VLOOKUP($E249,'Jan 2016'!$D$1:$Z$300,4,FALSE),"-")</f>
        <v>-</v>
      </c>
      <c r="BM249" s="59" t="str">
        <f>IFERROR(VLOOKUP(BL249,'Paid Invoices'!$F$6:$I$381,3,FALSE),"")</f>
        <v/>
      </c>
      <c r="BN249" s="59" t="str">
        <f>IFERROR(VLOOKUP(BL249,'Open Invoices'!$D$1:$E$3000,2,FALSE),"")</f>
        <v/>
      </c>
      <c r="BO249" s="59" t="str">
        <f>IFERROR(VLOOKUP($E249,'Dec 2015'!$D$1:$Z$300,22,FALSE),"-")</f>
        <v>-</v>
      </c>
      <c r="BP249" s="59" t="str">
        <f>IFERROR(VLOOKUP($E249,'Dec 2015'!$D$1:$Z$300,4,FALSE),"-")</f>
        <v>-</v>
      </c>
      <c r="BQ249" s="59" t="str">
        <f>IFERROR(VLOOKUP(BP249,'Paid Invoices'!$F$6:$I$381,3,FALSE),"")</f>
        <v/>
      </c>
      <c r="BR249" s="59" t="str">
        <f>IFERROR(VLOOKUP(BP249,'Open Invoices'!$D$1:$E$3000,2,FALSE),"")</f>
        <v/>
      </c>
      <c r="BS249" s="59" t="str">
        <f>IFERROR(VLOOKUP($E249,'Nov 2015'!$D$1:$Z$300,22,FALSE),"-")</f>
        <v>-</v>
      </c>
      <c r="BT249" s="59" t="str">
        <f>IFERROR(VLOOKUP($E249,'Nov 2015'!$D$1:$Z$300,4,FALSE),"-")</f>
        <v>-</v>
      </c>
      <c r="BU249" s="59" t="str">
        <f>IFERROR(VLOOKUP(BT249,'Paid Invoices'!$F$6:$I$381,3,FALSE),"")</f>
        <v/>
      </c>
      <c r="BV249" s="59" t="str">
        <f>IFERROR(VLOOKUP(BT249,'Open Invoices'!$D$1:$E$3000,2,FALSE),"")</f>
        <v/>
      </c>
      <c r="BW249" s="59" t="str">
        <f>IFERROR(VLOOKUP($E249,'Oct 2015'!$D$1:$Z$300,22,FALSE),"-")</f>
        <v>-</v>
      </c>
      <c r="BX249" s="59" t="str">
        <f>IFERROR(VLOOKUP($E249,'Oct 2015'!$D$1:$Z$300,4,FALSE),"-")</f>
        <v>-</v>
      </c>
      <c r="BY249" s="59" t="str">
        <f>IFERROR(VLOOKUP(BX249,'Paid Invoices'!$F$6:$I$381,3,FALSE),"")</f>
        <v/>
      </c>
      <c r="BZ249" s="59" t="str">
        <f>IFERROR(VLOOKUP(BX249,'Open Invoices'!$D$1:$E$3000,2,FALSE),"")</f>
        <v/>
      </c>
      <c r="CA249" s="59" t="str">
        <f>IFERROR(VLOOKUP($E249,'Sep 2015'!$D$1:$Z$300,22,FALSE),"-")</f>
        <v>-</v>
      </c>
      <c r="CB249" s="59" t="str">
        <f>IFERROR(VLOOKUP($E249,'Sep 2015'!$D$1:$Z$300,4,FALSE),"-")</f>
        <v>-</v>
      </c>
      <c r="CC249" s="59" t="str">
        <f>IFERROR(VLOOKUP(CB249,'Paid Invoices'!$F$6:$I$381,3,FALSE),"")</f>
        <v/>
      </c>
      <c r="CD249" s="59" t="str">
        <f>IFERROR(VLOOKUP(CB249,'Open Invoices'!$D$1:$E$3000,2,FALSE),"")</f>
        <v/>
      </c>
      <c r="CG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</row>
    <row r="250" spans="1:109">
      <c r="A250" s="115">
        <v>249</v>
      </c>
      <c r="B250" s="2" t="s">
        <v>745</v>
      </c>
      <c r="C250" s="2" t="s">
        <v>510</v>
      </c>
      <c r="D250" s="2" t="s">
        <v>503</v>
      </c>
      <c r="E250" s="2" t="s">
        <v>239</v>
      </c>
      <c r="F250" s="2" t="s">
        <v>436</v>
      </c>
      <c r="G250" s="21" t="s">
        <v>105</v>
      </c>
      <c r="H250" s="21" t="str">
        <f>IFERROR(VLOOKUP($E250,'Wayne Master'!$B$1:$C$315,2,FALSE),"not on master")</f>
        <v>P0772275</v>
      </c>
      <c r="I250" s="11" t="s">
        <v>1966</v>
      </c>
      <c r="J250" s="3">
        <v>42256</v>
      </c>
      <c r="K250" s="2" t="s">
        <v>437</v>
      </c>
      <c r="L250" s="2" t="s">
        <v>438</v>
      </c>
      <c r="M250" s="2" t="s">
        <v>30</v>
      </c>
      <c r="N250" s="2" t="s">
        <v>31</v>
      </c>
      <c r="O250" s="2" t="s">
        <v>378</v>
      </c>
      <c r="P250" s="4"/>
      <c r="Q250" s="4"/>
      <c r="R250" s="4"/>
      <c r="S250" s="5"/>
      <c r="T250" s="4"/>
      <c r="U250" s="4"/>
      <c r="V250" s="4"/>
      <c r="W250" s="5"/>
      <c r="X250" s="5"/>
      <c r="Y250" s="14"/>
      <c r="Z250" s="14"/>
      <c r="AA250" s="14"/>
      <c r="AB250" s="4"/>
      <c r="AC250" s="49"/>
      <c r="AD250" s="59">
        <f t="shared" si="17"/>
        <v>58.070000000000007</v>
      </c>
      <c r="AE250" s="59">
        <f t="shared" si="18"/>
        <v>0</v>
      </c>
      <c r="AF250" s="102">
        <f>IFERROR(IFERROR(VLOOKUP($G250,'FPO034'!$J$9:$Q$196,7,FALSE),(VLOOKUP($H250,'FPO034'!$J$9:$Q$196,7,FALSE))),"No PO")</f>
        <v>44529.24</v>
      </c>
      <c r="AG250" s="102">
        <f>IFERROR(IFERROR(VLOOKUP($G250,'FPO034'!$J$9:$Q$196,8,FALSE),(VLOOKUP($H250,'FPO034'!$J$9:$Q$196,8,FALSE))),"No PO")</f>
        <v>0</v>
      </c>
      <c r="AH250" s="102" t="e">
        <f t="shared" si="19"/>
        <v>#DIV/0!</v>
      </c>
      <c r="AI250" s="59">
        <f>IFERROR(VLOOKUP($E250,'Rev2 Aug 16'!$D$1:$Z$300,22,FALSE),"-")</f>
        <v>0.84</v>
      </c>
      <c r="AJ250" s="59" t="str">
        <f>IFERROR(VLOOKUP($E250,'Rev2 Aug 16'!$D$1:$Z$300,5,FALSE),"-")</f>
        <v>WAY2001H6BE</v>
      </c>
      <c r="AK250" s="59" t="str">
        <f>IFERROR(VLOOKUP(AJ250,'Paid Invoices'!$F$6:$I$381,3,FALSE),"")</f>
        <v/>
      </c>
      <c r="AL250" s="59" t="str">
        <f>IFERROR(VLOOKUP(AJ250,'Open Invoices'!$D$1:$E$3000,2,FALSE),"")</f>
        <v/>
      </c>
      <c r="AM250" s="59">
        <f>IFERROR(VLOOKUP($E250,'Rev2 July 16'!$D$1:$Z$300,22,FALSE),"-")</f>
        <v>2.98</v>
      </c>
      <c r="AN250" s="59" t="str">
        <f>IFERROR(VLOOKUP($E250,'Rev2 July 16'!$D$1:$Z$300,5,FALSE),"-")</f>
        <v>WAY2001G6BG</v>
      </c>
      <c r="AO250" s="59" t="str">
        <f>IFERROR(VLOOKUP(AN250,'Paid Invoices'!$F$6:$I$381,3,FALSE),"")</f>
        <v/>
      </c>
      <c r="AP250" s="59" t="str">
        <f>IFERROR(VLOOKUP(AN250,'Open Invoices'!$D$1:$E$3000,2,FALSE),"")</f>
        <v/>
      </c>
      <c r="AQ250" s="59">
        <f>IFERROR(VLOOKUP($E250,'Rev June 16'!$D$1:$Z$300,22,FALSE),"-")</f>
        <v>0.56999999999999995</v>
      </c>
      <c r="AR250" s="59" t="str">
        <f>IFERROR(VLOOKUP($E250,'Rev June 16'!$D$1:$Z$300,4,FALSE),"-")</f>
        <v>WAY2001F6BE</v>
      </c>
      <c r="AS250" s="59" t="str">
        <f>IFERROR(VLOOKUP(AR250,'Paid Invoices'!$F$6:$I$381,3,FALSE),"")</f>
        <v/>
      </c>
      <c r="AT250" s="59" t="str">
        <f>IFERROR(VLOOKUP(AR250,'Open Invoices'!$D$1:$E$3000,2,FALSE),"")</f>
        <v/>
      </c>
      <c r="AU250" s="59">
        <f>IFERROR(VLOOKUP($E250,'May 2016'!$D$1:$Z$300,22,FALSE),"-")</f>
        <v>0.41</v>
      </c>
      <c r="AV250" s="59" t="str">
        <f>IFERROR(VLOOKUP($E250,'May 2016'!$D$1:$Z$300,4,FALSE),"-")</f>
        <v>WAY2001E6BD</v>
      </c>
      <c r="AW250" s="59" t="str">
        <f>IFERROR(VLOOKUP(AV250,'Paid Invoices'!$F$6:$I$381,3,FALSE),"")</f>
        <v/>
      </c>
      <c r="AX250" s="59" t="str">
        <f>IFERROR(VLOOKUP(AV250,'Open Invoices'!$D$1:$E$3000,2,FALSE),"")</f>
        <v/>
      </c>
      <c r="AY250" s="59">
        <f>IFERROR(VLOOKUP($E250,'Apr 2016'!$D$1:$Z$300,22,FALSE),"-")</f>
        <v>4.16</v>
      </c>
      <c r="AZ250" s="59" t="str">
        <f>IFERROR(VLOOKUP($E250,'Apr 2016'!$D$1:$Z$300,4,FALSE),"-")</f>
        <v>WAY2001D6BC</v>
      </c>
      <c r="BA250" s="59" t="str">
        <f>IFERROR(VLOOKUP(AZ250,'Paid Invoices'!$F$6:$I$381,3,FALSE),"")</f>
        <v/>
      </c>
      <c r="BB250" s="59" t="str">
        <f>IFERROR(VLOOKUP(AZ250,'Open Invoices'!$D$1:$E$3000,2,FALSE),"")</f>
        <v/>
      </c>
      <c r="BC250" s="59">
        <f>IFERROR(VLOOKUP($E250,'Mar 2016'!$D$1:$Z$300,22,FALSE),"-")</f>
        <v>48.77</v>
      </c>
      <c r="BD250" s="59" t="str">
        <f>IFERROR(VLOOKUP($E250,'Mar 2016'!$D$1:$Z$300,4,FALSE),"-")</f>
        <v>WAY2001C6AX</v>
      </c>
      <c r="BE250" s="59" t="str">
        <f>IFERROR(VLOOKUP(BD250,'Paid Invoices'!$F$6:$I$381,3,FALSE),"")</f>
        <v/>
      </c>
      <c r="BF250" s="59" t="str">
        <f>IFERROR(VLOOKUP(BD250,'Open Invoices'!$D$1:$E$3000,2,FALSE),"")</f>
        <v/>
      </c>
      <c r="BG250" s="59" t="str">
        <f>IFERROR(VLOOKUP($E250,'Feb 2016'!$D$1:$Z$300,22,FALSE),"-")</f>
        <v>-</v>
      </c>
      <c r="BH250" s="59" t="str">
        <f>IFERROR(VLOOKUP($E250,'Feb 2016'!$D$1:$Z$300,4,FALSE),"-")</f>
        <v>-</v>
      </c>
      <c r="BI250" s="59" t="str">
        <f>IFERROR(VLOOKUP(BH250,'Paid Invoices'!$F$6:$I$381,3,FALSE),"")</f>
        <v/>
      </c>
      <c r="BJ250" s="59" t="str">
        <f>IFERROR(VLOOKUP(BH250,'Open Invoices'!$D$1:$E$3000,2,FALSE),"")</f>
        <v/>
      </c>
      <c r="BK250" s="59">
        <f>IFERROR(VLOOKUP($E250,'Jan 2016'!$D$1:$Z$300,22,FALSE),"-")</f>
        <v>0.2</v>
      </c>
      <c r="BL250" s="59" t="str">
        <f>IFERROR(VLOOKUP($E250,'Jan 2016'!$D$1:$Z$300,4,FALSE),"-")</f>
        <v>WAY2001A6BC</v>
      </c>
      <c r="BM250" s="59" t="str">
        <f>IFERROR(VLOOKUP(BL250,'Paid Invoices'!$F$6:$I$381,3,FALSE),"")</f>
        <v/>
      </c>
      <c r="BN250" s="59" t="str">
        <f>IFERROR(VLOOKUP(BL250,'Open Invoices'!$D$1:$E$3000,2,FALSE),"")</f>
        <v/>
      </c>
      <c r="BO250" s="59" t="str">
        <f>IFERROR(VLOOKUP($E250,'Dec 2015'!$D$1:$Z$300,22,FALSE),"-")</f>
        <v>-</v>
      </c>
      <c r="BP250" s="59" t="str">
        <f>IFERROR(VLOOKUP($E250,'Dec 2015'!$D$1:$Z$300,4,FALSE),"-")</f>
        <v>-</v>
      </c>
      <c r="BQ250" s="59" t="str">
        <f>IFERROR(VLOOKUP(BP250,'Paid Invoices'!$F$6:$I$381,3,FALSE),"")</f>
        <v/>
      </c>
      <c r="BR250" s="59" t="str">
        <f>IFERROR(VLOOKUP(BP250,'Open Invoices'!$D$1:$E$3000,2,FALSE),"")</f>
        <v/>
      </c>
      <c r="BS250" s="59" t="str">
        <f>IFERROR(VLOOKUP($E250,'Nov 2015'!$D$1:$Z$300,22,FALSE),"-")</f>
        <v>-</v>
      </c>
      <c r="BT250" s="59" t="str">
        <f>IFERROR(VLOOKUP($E250,'Nov 2015'!$D$1:$Z$300,4,FALSE),"-")</f>
        <v>-</v>
      </c>
      <c r="BU250" s="59" t="str">
        <f>IFERROR(VLOOKUP(BT250,'Paid Invoices'!$F$6:$I$381,3,FALSE),"")</f>
        <v/>
      </c>
      <c r="BV250" s="59" t="str">
        <f>IFERROR(VLOOKUP(BT250,'Open Invoices'!$D$1:$E$3000,2,FALSE),"")</f>
        <v/>
      </c>
      <c r="BW250" s="59">
        <f>IFERROR(VLOOKUP($E250,'Oct 2015'!$D$1:$Z$300,22,FALSE),"-")</f>
        <v>0.14000000000000001</v>
      </c>
      <c r="BX250" s="59" t="str">
        <f>IFERROR(VLOOKUP($E250,'Oct 2015'!$D$1:$Z$300,4,FALSE),"-")</f>
        <v>WAY2001J5BB</v>
      </c>
      <c r="BY250" s="59" t="str">
        <f>IFERROR(VLOOKUP(BX250,'Paid Invoices'!$F$6:$I$381,3,FALSE),"")</f>
        <v/>
      </c>
      <c r="BZ250" s="59" t="str">
        <f>IFERROR(VLOOKUP(BX250,'Open Invoices'!$D$1:$E$3000,2,FALSE),"")</f>
        <v/>
      </c>
      <c r="CA250" s="59" t="str">
        <f>IFERROR(VLOOKUP($E250,'Sep 2015'!$D$1:$Z$300,22,FALSE),"-")</f>
        <v>-</v>
      </c>
      <c r="CB250" s="59" t="str">
        <f>IFERROR(VLOOKUP($E250,'Sep 2015'!$D$1:$Z$300,4,FALSE),"-")</f>
        <v>-</v>
      </c>
      <c r="CC250" s="59" t="str">
        <f>IFERROR(VLOOKUP(CB250,'Paid Invoices'!$F$6:$I$381,3,FALSE),"")</f>
        <v/>
      </c>
      <c r="CD250" s="59" t="str">
        <f>IFERROR(VLOOKUP(CB250,'Open Invoices'!$D$1:$E$3000,2,FALSE),"")</f>
        <v/>
      </c>
      <c r="CG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</row>
    <row r="251" spans="1:109">
      <c r="A251" s="115">
        <v>250</v>
      </c>
      <c r="B251" s="2" t="s">
        <v>745</v>
      </c>
      <c r="C251" s="2" t="s">
        <v>510</v>
      </c>
      <c r="D251" s="2" t="s">
        <v>370</v>
      </c>
      <c r="E251" s="2" t="s">
        <v>240</v>
      </c>
      <c r="F251" s="2" t="s">
        <v>482</v>
      </c>
      <c r="G251" s="21" t="s">
        <v>105</v>
      </c>
      <c r="H251" s="21" t="str">
        <f>IFERROR(VLOOKUP($E251,'Wayne Master'!$B$1:$C$315,2,FALSE),"not on master")</f>
        <v>P0772275</v>
      </c>
      <c r="I251" s="11" t="s">
        <v>1966</v>
      </c>
      <c r="J251" s="3">
        <v>42256</v>
      </c>
      <c r="K251" s="2" t="s">
        <v>39</v>
      </c>
      <c r="L251" s="2" t="s">
        <v>434</v>
      </c>
      <c r="M251" s="2" t="s">
        <v>30</v>
      </c>
      <c r="N251" s="2" t="s">
        <v>31</v>
      </c>
      <c r="O251" s="2" t="s">
        <v>41</v>
      </c>
      <c r="P251" s="4"/>
      <c r="Q251" s="4"/>
      <c r="R251" s="4"/>
      <c r="S251" s="5"/>
      <c r="T251" s="4"/>
      <c r="U251" s="4"/>
      <c r="V251" s="4"/>
      <c r="W251" s="5"/>
      <c r="X251" s="5"/>
      <c r="Y251" s="14"/>
      <c r="Z251" s="14"/>
      <c r="AA251" s="14"/>
      <c r="AB251" s="4"/>
      <c r="AC251" s="49"/>
      <c r="AD251" s="59">
        <f t="shared" si="17"/>
        <v>21.570000000000004</v>
      </c>
      <c r="AE251" s="59">
        <f t="shared" si="18"/>
        <v>0</v>
      </c>
      <c r="AF251" s="102">
        <f>IFERROR(IFERROR(VLOOKUP($G251,'FPO034'!$J$9:$Q$196,7,FALSE),(VLOOKUP($H251,'FPO034'!$J$9:$Q$196,7,FALSE))),"No PO")</f>
        <v>44529.24</v>
      </c>
      <c r="AG251" s="102">
        <f>IFERROR(IFERROR(VLOOKUP($G251,'FPO034'!$J$9:$Q$196,8,FALSE),(VLOOKUP($H251,'FPO034'!$J$9:$Q$196,8,FALSE))),"No PO")</f>
        <v>0</v>
      </c>
      <c r="AH251" s="102" t="e">
        <f t="shared" si="19"/>
        <v>#DIV/0!</v>
      </c>
      <c r="AI251" s="59" t="str">
        <f>IFERROR(VLOOKUP($E251,'Rev2 Aug 16'!$D$1:$Z$300,22,FALSE),"-")</f>
        <v>-</v>
      </c>
      <c r="AJ251" s="59" t="str">
        <f>IFERROR(VLOOKUP($E251,'Rev2 Aug 16'!$D$1:$Z$300,5,FALSE),"-")</f>
        <v>-</v>
      </c>
      <c r="AK251" s="59" t="str">
        <f>IFERROR(VLOOKUP(AJ251,'Paid Invoices'!$F$6:$I$381,3,FALSE),"")</f>
        <v/>
      </c>
      <c r="AL251" s="59" t="str">
        <f>IFERROR(VLOOKUP(AJ251,'Open Invoices'!$D$1:$E$3000,2,FALSE),"")</f>
        <v/>
      </c>
      <c r="AM251" s="59" t="str">
        <f>IFERROR(VLOOKUP($E251,'Rev2 July 16'!$D$1:$Z$300,22,FALSE),"-")</f>
        <v>-</v>
      </c>
      <c r="AN251" s="59" t="str">
        <f>IFERROR(VLOOKUP($E251,'Rev2 July 16'!$D$1:$Z$300,5,FALSE),"-")</f>
        <v>-</v>
      </c>
      <c r="AO251" s="59" t="str">
        <f>IFERROR(VLOOKUP(AN251,'Paid Invoices'!$F$6:$I$381,3,FALSE),"")</f>
        <v/>
      </c>
      <c r="AP251" s="59" t="str">
        <f>IFERROR(VLOOKUP(AN251,'Open Invoices'!$D$1:$E$3000,2,FALSE),"")</f>
        <v/>
      </c>
      <c r="AQ251" s="59">
        <f>IFERROR(VLOOKUP($E251,'Rev June 16'!$D$1:$Z$300,22,FALSE),"-")</f>
        <v>0.17</v>
      </c>
      <c r="AR251" s="59" t="str">
        <f>IFERROR(VLOOKUP($E251,'Rev June 16'!$D$1:$Z$300,4,FALSE),"-")</f>
        <v>WAY2001F6BE</v>
      </c>
      <c r="AS251" s="59" t="str">
        <f>IFERROR(VLOOKUP(AR251,'Paid Invoices'!$F$6:$I$381,3,FALSE),"")</f>
        <v/>
      </c>
      <c r="AT251" s="59" t="str">
        <f>IFERROR(VLOOKUP(AR251,'Open Invoices'!$D$1:$E$3000,2,FALSE),"")</f>
        <v/>
      </c>
      <c r="AU251" s="59">
        <f>IFERROR(VLOOKUP($E251,'May 2016'!$D$1:$Z$300,22,FALSE),"-")</f>
        <v>17.21</v>
      </c>
      <c r="AV251" s="59" t="str">
        <f>IFERROR(VLOOKUP($E251,'May 2016'!$D$1:$Z$300,4,FALSE),"-")</f>
        <v>WAY2001E6BD</v>
      </c>
      <c r="AW251" s="59" t="str">
        <f>IFERROR(VLOOKUP(AV251,'Paid Invoices'!$F$6:$I$381,3,FALSE),"")</f>
        <v/>
      </c>
      <c r="AX251" s="59" t="str">
        <f>IFERROR(VLOOKUP(AV251,'Open Invoices'!$D$1:$E$3000,2,FALSE),"")</f>
        <v/>
      </c>
      <c r="AY251" s="59">
        <f>IFERROR(VLOOKUP($E251,'Apr 2016'!$D$1:$Z$300,22,FALSE),"-")</f>
        <v>1.21</v>
      </c>
      <c r="AZ251" s="59" t="str">
        <f>IFERROR(VLOOKUP($E251,'Apr 2016'!$D$1:$Z$300,4,FALSE),"-")</f>
        <v>WAY2001D6BC</v>
      </c>
      <c r="BA251" s="59" t="str">
        <f>IFERROR(VLOOKUP(AZ251,'Paid Invoices'!$F$6:$I$381,3,FALSE),"")</f>
        <v/>
      </c>
      <c r="BB251" s="59" t="str">
        <f>IFERROR(VLOOKUP(AZ251,'Open Invoices'!$D$1:$E$3000,2,FALSE),"")</f>
        <v/>
      </c>
      <c r="BC251" s="59">
        <f>IFERROR(VLOOKUP($E251,'Mar 2016'!$D$1:$Z$300,22,FALSE),"-")</f>
        <v>2.79</v>
      </c>
      <c r="BD251" s="59" t="str">
        <f>IFERROR(VLOOKUP($E251,'Mar 2016'!$D$1:$Z$300,4,FALSE),"-")</f>
        <v>WAY2001C6AX</v>
      </c>
      <c r="BE251" s="59" t="str">
        <f>IFERROR(VLOOKUP(BD251,'Paid Invoices'!$F$6:$I$381,3,FALSE),"")</f>
        <v/>
      </c>
      <c r="BF251" s="59" t="str">
        <f>IFERROR(VLOOKUP(BD251,'Open Invoices'!$D$1:$E$3000,2,FALSE),"")</f>
        <v/>
      </c>
      <c r="BG251" s="59" t="str">
        <f>IFERROR(VLOOKUP($E251,'Feb 2016'!$D$1:$Z$300,22,FALSE),"-")</f>
        <v>-</v>
      </c>
      <c r="BH251" s="59" t="str">
        <f>IFERROR(VLOOKUP($E251,'Feb 2016'!$D$1:$Z$300,4,FALSE),"-")</f>
        <v>-</v>
      </c>
      <c r="BI251" s="59" t="str">
        <f>IFERROR(VLOOKUP(BH251,'Paid Invoices'!$F$6:$I$381,3,FALSE),"")</f>
        <v/>
      </c>
      <c r="BJ251" s="59" t="str">
        <f>IFERROR(VLOOKUP(BH251,'Open Invoices'!$D$1:$E$3000,2,FALSE),"")</f>
        <v/>
      </c>
      <c r="BK251" s="59">
        <f>IFERROR(VLOOKUP($E251,'Jan 2016'!$D$1:$Z$300,22,FALSE),"-")</f>
        <v>0.19</v>
      </c>
      <c r="BL251" s="59" t="str">
        <f>IFERROR(VLOOKUP($E251,'Jan 2016'!$D$1:$Z$300,4,FALSE),"-")</f>
        <v>WAY2001A6BC</v>
      </c>
      <c r="BM251" s="59" t="str">
        <f>IFERROR(VLOOKUP(BL251,'Paid Invoices'!$F$6:$I$381,3,FALSE),"")</f>
        <v/>
      </c>
      <c r="BN251" s="59" t="str">
        <f>IFERROR(VLOOKUP(BL251,'Open Invoices'!$D$1:$E$3000,2,FALSE),"")</f>
        <v/>
      </c>
      <c r="BO251" s="59" t="str">
        <f>IFERROR(VLOOKUP($E251,'Dec 2015'!$D$1:$Z$300,22,FALSE),"-")</f>
        <v>-</v>
      </c>
      <c r="BP251" s="59" t="str">
        <f>IFERROR(VLOOKUP($E251,'Dec 2015'!$D$1:$Z$300,4,FALSE),"-")</f>
        <v>-</v>
      </c>
      <c r="BQ251" s="59" t="str">
        <f>IFERROR(VLOOKUP(BP251,'Paid Invoices'!$F$6:$I$381,3,FALSE),"")</f>
        <v/>
      </c>
      <c r="BR251" s="59" t="str">
        <f>IFERROR(VLOOKUP(BP251,'Open Invoices'!$D$1:$E$3000,2,FALSE),"")</f>
        <v/>
      </c>
      <c r="BS251" s="59" t="str">
        <f>IFERROR(VLOOKUP($E251,'Nov 2015'!$D$1:$Z$300,22,FALSE),"-")</f>
        <v>-</v>
      </c>
      <c r="BT251" s="59" t="str">
        <f>IFERROR(VLOOKUP($E251,'Nov 2015'!$D$1:$Z$300,4,FALSE),"-")</f>
        <v>-</v>
      </c>
      <c r="BU251" s="59" t="str">
        <f>IFERROR(VLOOKUP(BT251,'Paid Invoices'!$F$6:$I$381,3,FALSE),"")</f>
        <v/>
      </c>
      <c r="BV251" s="59" t="str">
        <f>IFERROR(VLOOKUP(BT251,'Open Invoices'!$D$1:$E$3000,2,FALSE),"")</f>
        <v/>
      </c>
      <c r="BW251" s="59" t="str">
        <f>IFERROR(VLOOKUP($E251,'Oct 2015'!$D$1:$Z$300,22,FALSE),"-")</f>
        <v>-</v>
      </c>
      <c r="BX251" s="59" t="str">
        <f>IFERROR(VLOOKUP($E251,'Oct 2015'!$D$1:$Z$300,4,FALSE),"-")</f>
        <v>-</v>
      </c>
      <c r="BY251" s="59" t="str">
        <f>IFERROR(VLOOKUP(BX251,'Paid Invoices'!$F$6:$I$381,3,FALSE),"")</f>
        <v/>
      </c>
      <c r="BZ251" s="59" t="str">
        <f>IFERROR(VLOOKUP(BX251,'Open Invoices'!$D$1:$E$3000,2,FALSE),"")</f>
        <v/>
      </c>
      <c r="CA251" s="59" t="str">
        <f>IFERROR(VLOOKUP($E251,'Sep 2015'!$D$1:$Z$300,22,FALSE),"-")</f>
        <v>-</v>
      </c>
      <c r="CB251" s="59" t="str">
        <f>IFERROR(VLOOKUP($E251,'Sep 2015'!$D$1:$Z$300,4,FALSE),"-")</f>
        <v>-</v>
      </c>
      <c r="CC251" s="59" t="str">
        <f>IFERROR(VLOOKUP(CB251,'Paid Invoices'!$F$6:$I$381,3,FALSE),"")</f>
        <v/>
      </c>
      <c r="CD251" s="59" t="str">
        <f>IFERROR(VLOOKUP(CB251,'Open Invoices'!$D$1:$E$3000,2,FALSE),"")</f>
        <v/>
      </c>
      <c r="CG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</row>
    <row r="252" spans="1:109">
      <c r="A252" s="115">
        <v>251</v>
      </c>
      <c r="B252" s="2" t="s">
        <v>569</v>
      </c>
      <c r="C252" s="2" t="s">
        <v>510</v>
      </c>
      <c r="D252" s="2" t="s">
        <v>94</v>
      </c>
      <c r="E252" s="60" t="s">
        <v>2123</v>
      </c>
      <c r="F252" s="2" t="s">
        <v>405</v>
      </c>
      <c r="G252" s="21" t="s">
        <v>101</v>
      </c>
      <c r="H252" s="21" t="str">
        <f>IFERROR(VLOOKUP($E252,'Wayne Master'!$B$1:$C$315,2,FALSE),"not on master")</f>
        <v>not on master</v>
      </c>
      <c r="I252" s="11" t="s">
        <v>613</v>
      </c>
      <c r="J252" s="3"/>
      <c r="K252" s="2" t="s">
        <v>94</v>
      </c>
      <c r="L252" s="2" t="s">
        <v>407</v>
      </c>
      <c r="M252" s="2" t="s">
        <v>30</v>
      </c>
      <c r="N252" s="2" t="s">
        <v>31</v>
      </c>
      <c r="O252" s="2" t="s">
        <v>378</v>
      </c>
      <c r="P252" s="4"/>
      <c r="Q252" s="4"/>
      <c r="R252" s="4"/>
      <c r="S252" s="5"/>
      <c r="T252" s="4"/>
      <c r="U252" s="4"/>
      <c r="V252" s="4"/>
      <c r="W252" s="5"/>
      <c r="X252" s="5"/>
      <c r="Y252" s="14"/>
      <c r="Z252" s="14"/>
      <c r="AA252" s="14"/>
      <c r="AB252" s="4"/>
      <c r="AC252" s="49"/>
      <c r="AD252" s="59">
        <f t="shared" si="17"/>
        <v>525.51</v>
      </c>
      <c r="AE252" s="59">
        <f t="shared" si="18"/>
        <v>0</v>
      </c>
      <c r="AF252" s="102">
        <f>IFERROR(IFERROR(VLOOKUP($G252,'FPO034'!$J$9:$Q$196,7,FALSE),(VLOOKUP($H252,'FPO034'!$J$9:$Q$196,7,FALSE))),"No PO")</f>
        <v>2205.92</v>
      </c>
      <c r="AG252" s="102">
        <f>IFERROR(IFERROR(VLOOKUP($G252,'FPO034'!$J$9:$Q$196,8,FALSE),(VLOOKUP($H252,'FPO034'!$J$9:$Q$196,8,FALSE))),"No PO")</f>
        <v>0</v>
      </c>
      <c r="AH252" s="102" t="e">
        <f t="shared" si="19"/>
        <v>#DIV/0!</v>
      </c>
      <c r="AI252" s="59" t="str">
        <f>IFERROR(VLOOKUP($E252,'Rev2 Aug 16'!$D$1:$Z$300,22,FALSE),"-")</f>
        <v>-</v>
      </c>
      <c r="AJ252" s="59" t="str">
        <f>IFERROR(VLOOKUP($E252,'Rev2 Aug 16'!$D$1:$Z$300,5,FALSE),"-")</f>
        <v>-</v>
      </c>
      <c r="AK252" s="59" t="str">
        <f>IFERROR(VLOOKUP(AJ252,'Paid Invoices'!$F$6:$I$381,3,FALSE),"")</f>
        <v/>
      </c>
      <c r="AL252" s="59" t="str">
        <f>IFERROR(VLOOKUP(AJ252,'Open Invoices'!$D$1:$E$3000,2,FALSE),"")</f>
        <v/>
      </c>
      <c r="AM252" s="59" t="str">
        <f>IFERROR(VLOOKUP($E252,'Rev2 July 16'!$D$1:$Z$300,22,FALSE),"-")</f>
        <v>-</v>
      </c>
      <c r="AN252" s="59" t="str">
        <f>IFERROR(VLOOKUP($E252,'Rev2 July 16'!$D$1:$Z$300,5,FALSE),"-")</f>
        <v>-</v>
      </c>
      <c r="AO252" s="59" t="str">
        <f>IFERROR(VLOOKUP(AN252,'Paid Invoices'!$F$6:$I$381,3,FALSE),"")</f>
        <v/>
      </c>
      <c r="AP252" s="59" t="str">
        <f>IFERROR(VLOOKUP(AN252,'Open Invoices'!$D$1:$E$3000,2,FALSE),"")</f>
        <v/>
      </c>
      <c r="AQ252" s="59" t="str">
        <f>IFERROR(VLOOKUP($E252,'Rev June 16'!$D$1:$Z$300,22,FALSE),"-")</f>
        <v>-</v>
      </c>
      <c r="AR252" s="59" t="str">
        <f>IFERROR(VLOOKUP($E252,'Rev June 16'!$D$1:$Z$300,4,FALSE),"-")</f>
        <v>-</v>
      </c>
      <c r="AS252" s="59" t="str">
        <f>IFERROR(VLOOKUP(AR252,'Paid Invoices'!$F$6:$I$381,3,FALSE),"")</f>
        <v/>
      </c>
      <c r="AT252" s="59" t="str">
        <f>IFERROR(VLOOKUP(AR252,'Open Invoices'!$D$1:$E$3000,2,FALSE),"")</f>
        <v/>
      </c>
      <c r="AU252" s="59" t="str">
        <f>IFERROR(VLOOKUP($E252,'May 2016'!$D$1:$Z$300,22,FALSE),"-")</f>
        <v>-</v>
      </c>
      <c r="AV252" s="59" t="str">
        <f>IFERROR(VLOOKUP($E252,'May 2016'!$D$1:$Z$300,4,FALSE),"-")</f>
        <v>-</v>
      </c>
      <c r="AW252" s="59" t="str">
        <f>IFERROR(VLOOKUP(AV252,'Paid Invoices'!$F$6:$I$381,3,FALSE),"")</f>
        <v/>
      </c>
      <c r="AX252" s="59" t="str">
        <f>IFERROR(VLOOKUP(AV252,'Open Invoices'!$D$1:$E$3000,2,FALSE),"")</f>
        <v/>
      </c>
      <c r="AY252" s="59">
        <f>IFERROR(VLOOKUP($E252,'Apr 2016'!$D$1:$Z$300,22,FALSE),"-")</f>
        <v>525.51</v>
      </c>
      <c r="AZ252" s="59" t="str">
        <f>IFERROR(VLOOKUP($E252,'Apr 2016'!$D$1:$Z$300,4,FALSE),"-")</f>
        <v>WAY2001D6Z</v>
      </c>
      <c r="BA252" s="59" t="str">
        <f>IFERROR(VLOOKUP(AZ252,'Paid Invoices'!$F$6:$I$381,3,FALSE),"")</f>
        <v/>
      </c>
      <c r="BB252" s="59" t="str">
        <f>IFERROR(VLOOKUP(AZ252,'Open Invoices'!$D$1:$E$3000,2,FALSE),"")</f>
        <v/>
      </c>
      <c r="BC252" s="59" t="str">
        <f>IFERROR(VLOOKUP($E252,'Mar 2016'!$D$1:$Z$300,22,FALSE),"-")</f>
        <v>-</v>
      </c>
      <c r="BD252" s="59" t="str">
        <f>IFERROR(VLOOKUP($E252,'Mar 2016'!$D$1:$Z$300,4,FALSE),"-")</f>
        <v>-</v>
      </c>
      <c r="BE252" s="59" t="str">
        <f>IFERROR(VLOOKUP(BD252,'Paid Invoices'!$F$6:$I$381,3,FALSE),"")</f>
        <v/>
      </c>
      <c r="BF252" s="59" t="str">
        <f>IFERROR(VLOOKUP(BD252,'Open Invoices'!$D$1:$E$3000,2,FALSE),"")</f>
        <v/>
      </c>
      <c r="BG252" s="59" t="str">
        <f>IFERROR(VLOOKUP($E252,'Feb 2016'!$D$1:$Z$300,22,FALSE),"-")</f>
        <v>-</v>
      </c>
      <c r="BH252" s="59" t="str">
        <f>IFERROR(VLOOKUP($E252,'Feb 2016'!$D$1:$Z$300,4,FALSE),"-")</f>
        <v>-</v>
      </c>
      <c r="BI252" s="59" t="str">
        <f>IFERROR(VLOOKUP(BH252,'Paid Invoices'!$F$6:$I$381,3,FALSE),"")</f>
        <v/>
      </c>
      <c r="BJ252" s="59" t="str">
        <f>IFERROR(VLOOKUP(BH252,'Open Invoices'!$D$1:$E$3000,2,FALSE),"")</f>
        <v/>
      </c>
      <c r="BK252" s="59" t="str">
        <f>IFERROR(VLOOKUP($E252,'Jan 2016'!$D$1:$Z$300,22,FALSE),"-")</f>
        <v>-</v>
      </c>
      <c r="BL252" s="59" t="str">
        <f>IFERROR(VLOOKUP($E252,'Jan 2016'!$D$1:$Z$300,4,FALSE),"-")</f>
        <v>-</v>
      </c>
      <c r="BM252" s="59" t="str">
        <f>IFERROR(VLOOKUP(BL252,'Paid Invoices'!$F$6:$I$381,3,FALSE),"")</f>
        <v/>
      </c>
      <c r="BN252" s="59" t="str">
        <f>IFERROR(VLOOKUP(BL252,'Open Invoices'!$D$1:$E$3000,2,FALSE),"")</f>
        <v/>
      </c>
      <c r="BO252" s="59" t="str">
        <f>IFERROR(VLOOKUP($E252,'Dec 2015'!$D$1:$Z$300,22,FALSE),"-")</f>
        <v>-</v>
      </c>
      <c r="BP252" s="59" t="str">
        <f>IFERROR(VLOOKUP($E252,'Dec 2015'!$D$1:$Z$300,4,FALSE),"-")</f>
        <v>-</v>
      </c>
      <c r="BQ252" s="59" t="str">
        <f>IFERROR(VLOOKUP(BP252,'Paid Invoices'!$F$6:$I$381,3,FALSE),"")</f>
        <v/>
      </c>
      <c r="BR252" s="59" t="str">
        <f>IFERROR(VLOOKUP(BP252,'Open Invoices'!$D$1:$E$3000,2,FALSE),"")</f>
        <v/>
      </c>
      <c r="BS252" s="59" t="str">
        <f>IFERROR(VLOOKUP($E252,'Nov 2015'!$D$1:$Z$300,22,FALSE),"-")</f>
        <v>-</v>
      </c>
      <c r="BT252" s="59" t="str">
        <f>IFERROR(VLOOKUP($E252,'Nov 2015'!$D$1:$Z$300,4,FALSE),"-")</f>
        <v>-</v>
      </c>
      <c r="BU252" s="59" t="str">
        <f>IFERROR(VLOOKUP(BT252,'Paid Invoices'!$F$6:$I$381,3,FALSE),"")</f>
        <v/>
      </c>
      <c r="BV252" s="59" t="str">
        <f>IFERROR(VLOOKUP(BT252,'Open Invoices'!$D$1:$E$3000,2,FALSE),"")</f>
        <v/>
      </c>
      <c r="BW252" s="59" t="str">
        <f>IFERROR(VLOOKUP($E252,'Oct 2015'!$D$1:$Z$300,22,FALSE),"-")</f>
        <v>-</v>
      </c>
      <c r="BX252" s="59" t="str">
        <f>IFERROR(VLOOKUP($E252,'Oct 2015'!$D$1:$Z$300,4,FALSE),"-")</f>
        <v>-</v>
      </c>
      <c r="BY252" s="59" t="str">
        <f>IFERROR(VLOOKUP(BX252,'Paid Invoices'!$F$6:$I$381,3,FALSE),"")</f>
        <v/>
      </c>
      <c r="BZ252" s="59" t="str">
        <f>IFERROR(VLOOKUP(BX252,'Open Invoices'!$D$1:$E$3000,2,FALSE),"")</f>
        <v/>
      </c>
      <c r="CA252" s="59" t="str">
        <f>IFERROR(VLOOKUP($E252,'Sep 2015'!$D$1:$Z$300,22,FALSE),"-")</f>
        <v>-</v>
      </c>
      <c r="CB252" s="59" t="str">
        <f>IFERROR(VLOOKUP($E252,'Sep 2015'!$D$1:$Z$300,4,FALSE),"-")</f>
        <v>-</v>
      </c>
      <c r="CC252" s="59" t="str">
        <f>IFERROR(VLOOKUP(CB252,'Paid Invoices'!$F$6:$I$381,3,FALSE),"")</f>
        <v/>
      </c>
      <c r="CD252" s="59" t="str">
        <f>IFERROR(VLOOKUP(CB252,'Open Invoices'!$D$1:$E$3000,2,FALSE),"")</f>
        <v/>
      </c>
      <c r="CG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</row>
    <row r="253" spans="1:109">
      <c r="A253" s="115">
        <v>252</v>
      </c>
      <c r="B253" s="2" t="s">
        <v>1774</v>
      </c>
      <c r="C253" s="2" t="s">
        <v>510</v>
      </c>
      <c r="D253" s="2" t="s">
        <v>505</v>
      </c>
      <c r="E253" s="96" t="s">
        <v>506</v>
      </c>
      <c r="F253" s="2" t="s">
        <v>50</v>
      </c>
      <c r="G253" s="101"/>
      <c r="H253" s="21" t="str">
        <f>IFERROR(VLOOKUP($E253,'Wayne Master'!$B$1:$C$315,2,FALSE),"not on master")</f>
        <v>not on master</v>
      </c>
      <c r="I253" s="11" t="s">
        <v>1811</v>
      </c>
      <c r="J253" s="3">
        <v>42270</v>
      </c>
      <c r="K253" s="2"/>
      <c r="L253" s="2" t="s">
        <v>507</v>
      </c>
      <c r="M253" s="2" t="s">
        <v>394</v>
      </c>
      <c r="N253" s="2" t="s">
        <v>31</v>
      </c>
      <c r="O253" s="2" t="s">
        <v>382</v>
      </c>
      <c r="P253" s="4"/>
      <c r="Q253" s="4"/>
      <c r="R253" s="4"/>
      <c r="S253" s="5"/>
      <c r="T253" s="4"/>
      <c r="U253" s="4"/>
      <c r="V253" s="4"/>
      <c r="W253" s="5"/>
      <c r="X253" s="5"/>
      <c r="Y253" s="14"/>
      <c r="Z253" s="14"/>
      <c r="AA253" s="14"/>
      <c r="AB253" s="4"/>
      <c r="AC253" s="49"/>
      <c r="AD253" s="59">
        <f t="shared" si="17"/>
        <v>9.0500000000000007</v>
      </c>
      <c r="AE253" s="59">
        <f t="shared" si="18"/>
        <v>0</v>
      </c>
      <c r="AF253" s="102" t="str">
        <f>IFERROR(IFERROR(VLOOKUP($G253,'FPO034'!$J$9:$Q$196,7,FALSE),(VLOOKUP($H253,'FPO034'!$J$9:$Q$196,7,FALSE))),"No PO")</f>
        <v>No PO</v>
      </c>
      <c r="AG253" s="102" t="str">
        <f>IFERROR(IFERROR(VLOOKUP($G253,'FPO034'!$J$9:$Q$196,8,FALSE),(VLOOKUP($H253,'FPO034'!$J$9:$Q$196,8,FALSE))),"No PO")</f>
        <v>No PO</v>
      </c>
      <c r="AH253" s="102" t="str">
        <f t="shared" si="19"/>
        <v>No</v>
      </c>
      <c r="AI253" s="59" t="str">
        <f>IFERROR(VLOOKUP($E253,'Rev2 Aug 16'!$D$1:$Z$300,22,FALSE),"-")</f>
        <v>-</v>
      </c>
      <c r="AJ253" s="59" t="str">
        <f>IFERROR(VLOOKUP($E253,'Rev2 Aug 16'!$D$1:$Z$300,5,FALSE),"-")</f>
        <v>-</v>
      </c>
      <c r="AK253" s="59" t="str">
        <f>IFERROR(VLOOKUP(AJ253,'Paid Invoices'!$F$6:$I$381,3,FALSE),"")</f>
        <v/>
      </c>
      <c r="AL253" s="59" t="str">
        <f>IFERROR(VLOOKUP(AJ253,'Open Invoices'!$D$1:$E$3000,2,FALSE),"")</f>
        <v/>
      </c>
      <c r="AM253" s="59" t="str">
        <f>IFERROR(VLOOKUP($E253,'Rev2 July 16'!$D$1:$Z$300,22,FALSE),"-")</f>
        <v>-</v>
      </c>
      <c r="AN253" s="59" t="str">
        <f>IFERROR(VLOOKUP($E253,'Rev2 July 16'!$D$1:$Z$300,5,FALSE),"-")</f>
        <v>-</v>
      </c>
      <c r="AO253" s="59" t="str">
        <f>IFERROR(VLOOKUP(AN253,'Paid Invoices'!$F$6:$I$381,3,FALSE),"")</f>
        <v/>
      </c>
      <c r="AP253" s="59" t="str">
        <f>IFERROR(VLOOKUP(AN253,'Open Invoices'!$D$1:$E$3000,2,FALSE),"")</f>
        <v/>
      </c>
      <c r="AQ253" s="59" t="str">
        <f>IFERROR(VLOOKUP($E253,'Rev June 16'!$D$1:$Z$300,22,FALSE),"-")</f>
        <v>-</v>
      </c>
      <c r="AR253" s="59" t="str">
        <f>IFERROR(VLOOKUP($E253,'Rev June 16'!$D$1:$Z$300,4,FALSE),"-")</f>
        <v>-</v>
      </c>
      <c r="AS253" s="59" t="str">
        <f>IFERROR(VLOOKUP(AR253,'Paid Invoices'!$F$6:$I$381,3,FALSE),"")</f>
        <v/>
      </c>
      <c r="AT253" s="59" t="str">
        <f>IFERROR(VLOOKUP(AR253,'Open Invoices'!$D$1:$E$3000,2,FALSE),"")</f>
        <v/>
      </c>
      <c r="AU253" s="59" t="str">
        <f>IFERROR(VLOOKUP($E253,'May 2016'!$D$1:$Z$300,22,FALSE),"-")</f>
        <v>-</v>
      </c>
      <c r="AV253" s="59" t="str">
        <f>IFERROR(VLOOKUP($E253,'May 2016'!$D$1:$Z$300,4,FALSE),"-")</f>
        <v>-</v>
      </c>
      <c r="AW253" s="59" t="str">
        <f>IFERROR(VLOOKUP(AV253,'Paid Invoices'!$F$6:$I$381,3,FALSE),"")</f>
        <v/>
      </c>
      <c r="AX253" s="59" t="str">
        <f>IFERROR(VLOOKUP(AV253,'Open Invoices'!$D$1:$E$3000,2,FALSE),"")</f>
        <v/>
      </c>
      <c r="AY253" s="59" t="str">
        <f>IFERROR(VLOOKUP($E253,'Apr 2016'!$D$1:$Z$300,22,FALSE),"-")</f>
        <v>-</v>
      </c>
      <c r="AZ253" s="59" t="str">
        <f>IFERROR(VLOOKUP($E253,'Apr 2016'!$D$1:$Z$300,4,FALSE),"-")</f>
        <v>-</v>
      </c>
      <c r="BA253" s="59" t="str">
        <f>IFERROR(VLOOKUP(AZ253,'Paid Invoices'!$F$6:$I$381,3,FALSE),"")</f>
        <v/>
      </c>
      <c r="BB253" s="59" t="str">
        <f>IFERROR(VLOOKUP(AZ253,'Open Invoices'!$D$1:$E$3000,2,FALSE),"")</f>
        <v/>
      </c>
      <c r="BC253" s="59" t="str">
        <f>IFERROR(VLOOKUP($E253,'Mar 2016'!$D$1:$Z$300,22,FALSE),"-")</f>
        <v>-</v>
      </c>
      <c r="BD253" s="59" t="str">
        <f>IFERROR(VLOOKUP($E253,'Mar 2016'!$D$1:$Z$300,4,FALSE),"-")</f>
        <v>-</v>
      </c>
      <c r="BE253" s="59" t="str">
        <f>IFERROR(VLOOKUP(BD253,'Paid Invoices'!$F$6:$I$381,3,FALSE),"")</f>
        <v/>
      </c>
      <c r="BF253" s="59" t="str">
        <f>IFERROR(VLOOKUP(BD253,'Open Invoices'!$D$1:$E$3000,2,FALSE),"")</f>
        <v/>
      </c>
      <c r="BG253" s="59">
        <f>IFERROR(VLOOKUP($E253,'Feb 2016'!$D$1:$Z$300,22,FALSE),"-")</f>
        <v>2.75</v>
      </c>
      <c r="BH253" s="59" t="str">
        <f>IFERROR(VLOOKUP($E253,'Feb 2016'!$D$1:$Z$300,4,FALSE),"-")</f>
        <v>WAY2001B6A</v>
      </c>
      <c r="BI253" s="59" t="str">
        <f>IFERROR(VLOOKUP(BH253,'Paid Invoices'!$F$6:$I$381,3,FALSE),"")</f>
        <v/>
      </c>
      <c r="BJ253" s="59" t="str">
        <f>IFERROR(VLOOKUP(BH253,'Open Invoices'!$D$1:$E$3000,2,FALSE),"")</f>
        <v/>
      </c>
      <c r="BK253" s="59">
        <f>IFERROR(VLOOKUP($E253,'Jan 2016'!$D$1:$Z$300,22,FALSE),"-")</f>
        <v>1.69</v>
      </c>
      <c r="BL253" s="59" t="str">
        <f>IFERROR(VLOOKUP($E253,'Jan 2016'!$D$1:$Z$300,4,FALSE),"-")</f>
        <v>WAY2001A6A</v>
      </c>
      <c r="BM253" s="59" t="str">
        <f>IFERROR(VLOOKUP(BL253,'Paid Invoices'!$F$6:$I$381,3,FALSE),"")</f>
        <v/>
      </c>
      <c r="BN253" s="59" t="str">
        <f>IFERROR(VLOOKUP(BL253,'Open Invoices'!$D$1:$E$3000,2,FALSE),"")</f>
        <v/>
      </c>
      <c r="BO253" s="59">
        <f>IFERROR(VLOOKUP($E253,'Dec 2015'!$D$1:$Z$300,22,FALSE),"-")</f>
        <v>4.6100000000000003</v>
      </c>
      <c r="BP253" s="59" t="str">
        <f>IFERROR(VLOOKUP($E253,'Dec 2015'!$D$1:$Z$300,4,FALSE),"-")</f>
        <v>WAY2001L5A</v>
      </c>
      <c r="BQ253" s="59" t="str">
        <f>IFERROR(VLOOKUP(BP253,'Paid Invoices'!$F$6:$I$381,3,FALSE),"")</f>
        <v/>
      </c>
      <c r="BR253" s="59" t="str">
        <f>IFERROR(VLOOKUP(BP253,'Open Invoices'!$D$1:$E$3000,2,FALSE),"")</f>
        <v/>
      </c>
      <c r="BS253" s="59" t="str">
        <f>IFERROR(VLOOKUP($E253,'Nov 2015'!$D$1:$Z$300,22,FALSE),"-")</f>
        <v>-</v>
      </c>
      <c r="BT253" s="59" t="str">
        <f>IFERROR(VLOOKUP($E253,'Nov 2015'!$D$1:$Z$300,4,FALSE),"-")</f>
        <v>-</v>
      </c>
      <c r="BU253" s="59" t="str">
        <f>IFERROR(VLOOKUP(BT253,'Paid Invoices'!$F$6:$I$381,3,FALSE),"")</f>
        <v/>
      </c>
      <c r="BV253" s="59" t="str">
        <f>IFERROR(VLOOKUP(BT253,'Open Invoices'!$D$1:$E$3000,2,FALSE),"")</f>
        <v/>
      </c>
      <c r="BW253" s="59" t="str">
        <f>IFERROR(VLOOKUP($E253,'Oct 2015'!$D$1:$Z$300,22,FALSE),"-")</f>
        <v>-</v>
      </c>
      <c r="BX253" s="59" t="str">
        <f>IFERROR(VLOOKUP($E253,'Oct 2015'!$D$1:$Z$300,4,FALSE),"-")</f>
        <v>-</v>
      </c>
      <c r="BY253" s="59" t="str">
        <f>IFERROR(VLOOKUP(BX253,'Paid Invoices'!$F$6:$I$381,3,FALSE),"")</f>
        <v/>
      </c>
      <c r="BZ253" s="59" t="str">
        <f>IFERROR(VLOOKUP(BX253,'Open Invoices'!$D$1:$E$3000,2,FALSE),"")</f>
        <v/>
      </c>
      <c r="CA253" s="59" t="str">
        <f>IFERROR(VLOOKUP($E253,'Sep 2015'!$D$1:$Z$300,22,FALSE),"-")</f>
        <v>-</v>
      </c>
      <c r="CB253" s="59" t="str">
        <f>IFERROR(VLOOKUP($E253,'Sep 2015'!$D$1:$Z$300,4,FALSE),"-")</f>
        <v>-</v>
      </c>
      <c r="CC253" s="59" t="str">
        <f>IFERROR(VLOOKUP(CB253,'Paid Invoices'!$F$6:$I$381,3,FALSE),"")</f>
        <v/>
      </c>
      <c r="CD253" s="59" t="str">
        <f>IFERROR(VLOOKUP(CB253,'Open Invoices'!$D$1:$E$3000,2,FALSE),"")</f>
        <v/>
      </c>
      <c r="CG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</row>
    <row r="254" spans="1:109">
      <c r="A254" s="115">
        <v>253</v>
      </c>
      <c r="B254" s="2" t="s">
        <v>1774</v>
      </c>
      <c r="C254" s="2" t="s">
        <v>510</v>
      </c>
      <c r="D254" s="2" t="s">
        <v>505</v>
      </c>
      <c r="E254" s="96" t="s">
        <v>508</v>
      </c>
      <c r="F254" s="2" t="s">
        <v>50</v>
      </c>
      <c r="G254" s="101"/>
      <c r="H254" s="21" t="str">
        <f>IFERROR(VLOOKUP($E254,'Wayne Master'!$B$1:$C$315,2,FALSE),"not on master")</f>
        <v>not on master</v>
      </c>
      <c r="I254" s="11" t="s">
        <v>1811</v>
      </c>
      <c r="J254" s="3">
        <v>42271</v>
      </c>
      <c r="K254" s="2"/>
      <c r="L254" s="2" t="s">
        <v>507</v>
      </c>
      <c r="M254" s="2" t="s">
        <v>394</v>
      </c>
      <c r="N254" s="2" t="s">
        <v>31</v>
      </c>
      <c r="O254" s="2" t="s">
        <v>382</v>
      </c>
      <c r="P254" s="4"/>
      <c r="Q254" s="4"/>
      <c r="R254" s="4"/>
      <c r="S254" s="5"/>
      <c r="T254" s="4"/>
      <c r="U254" s="4"/>
      <c r="V254" s="4"/>
      <c r="W254" s="5"/>
      <c r="X254" s="5"/>
      <c r="Y254" s="14"/>
      <c r="Z254" s="14"/>
      <c r="AA254" s="14"/>
      <c r="AB254" s="4"/>
      <c r="AC254" s="49"/>
      <c r="AD254" s="59">
        <f t="shared" si="17"/>
        <v>178.25</v>
      </c>
      <c r="AE254" s="59">
        <f t="shared" si="18"/>
        <v>0</v>
      </c>
      <c r="AF254" s="102" t="str">
        <f>IFERROR(IFERROR(VLOOKUP($G254,'FPO034'!$J$9:$Q$196,7,FALSE),(VLOOKUP($H254,'FPO034'!$J$9:$Q$196,7,FALSE))),"No PO")</f>
        <v>No PO</v>
      </c>
      <c r="AG254" s="102" t="str">
        <f>IFERROR(IFERROR(VLOOKUP($G254,'FPO034'!$J$9:$Q$196,8,FALSE),(VLOOKUP($H254,'FPO034'!$J$9:$Q$196,8,FALSE))),"No PO")</f>
        <v>No PO</v>
      </c>
      <c r="AH254" s="102" t="str">
        <f t="shared" si="19"/>
        <v>No</v>
      </c>
      <c r="AI254" s="59" t="str">
        <f>IFERROR(VLOOKUP($E254,'Rev2 Aug 16'!$D$1:$Z$300,22,FALSE),"-")</f>
        <v>-</v>
      </c>
      <c r="AJ254" s="59" t="str">
        <f>IFERROR(VLOOKUP($E254,'Rev2 Aug 16'!$D$1:$Z$300,5,FALSE),"-")</f>
        <v>-</v>
      </c>
      <c r="AK254" s="59" t="str">
        <f>IFERROR(VLOOKUP(AJ254,'Paid Invoices'!$F$6:$I$381,3,FALSE),"")</f>
        <v/>
      </c>
      <c r="AL254" s="59" t="str">
        <f>IFERROR(VLOOKUP(AJ254,'Open Invoices'!$D$1:$E$3000,2,FALSE),"")</f>
        <v/>
      </c>
      <c r="AM254" s="59" t="str">
        <f>IFERROR(VLOOKUP($E254,'Rev2 July 16'!$D$1:$Z$300,22,FALSE),"-")</f>
        <v>-</v>
      </c>
      <c r="AN254" s="59" t="str">
        <f>IFERROR(VLOOKUP($E254,'Rev2 July 16'!$D$1:$Z$300,5,FALSE),"-")</f>
        <v>-</v>
      </c>
      <c r="AO254" s="59" t="str">
        <f>IFERROR(VLOOKUP(AN254,'Paid Invoices'!$F$6:$I$381,3,FALSE),"")</f>
        <v/>
      </c>
      <c r="AP254" s="59" t="str">
        <f>IFERROR(VLOOKUP(AN254,'Open Invoices'!$D$1:$E$3000,2,FALSE),"")</f>
        <v/>
      </c>
      <c r="AQ254" s="59" t="str">
        <f>IFERROR(VLOOKUP($E254,'Rev June 16'!$D$1:$Z$300,22,FALSE),"-")</f>
        <v>-</v>
      </c>
      <c r="AR254" s="59" t="str">
        <f>IFERROR(VLOOKUP($E254,'Rev June 16'!$D$1:$Z$300,4,FALSE),"-")</f>
        <v>-</v>
      </c>
      <c r="AS254" s="59" t="str">
        <f>IFERROR(VLOOKUP(AR254,'Paid Invoices'!$F$6:$I$381,3,FALSE),"")</f>
        <v/>
      </c>
      <c r="AT254" s="59" t="str">
        <f>IFERROR(VLOOKUP(AR254,'Open Invoices'!$D$1:$E$3000,2,FALSE),"")</f>
        <v/>
      </c>
      <c r="AU254" s="59" t="str">
        <f>IFERROR(VLOOKUP($E254,'May 2016'!$D$1:$Z$300,22,FALSE),"-")</f>
        <v>-</v>
      </c>
      <c r="AV254" s="59" t="str">
        <f>IFERROR(VLOOKUP($E254,'May 2016'!$D$1:$Z$300,4,FALSE),"-")</f>
        <v>-</v>
      </c>
      <c r="AW254" s="59" t="str">
        <f>IFERROR(VLOOKUP(AV254,'Paid Invoices'!$F$6:$I$381,3,FALSE),"")</f>
        <v/>
      </c>
      <c r="AX254" s="59" t="str">
        <f>IFERROR(VLOOKUP(AV254,'Open Invoices'!$D$1:$E$3000,2,FALSE),"")</f>
        <v/>
      </c>
      <c r="AY254" s="59" t="str">
        <f>IFERROR(VLOOKUP($E254,'Apr 2016'!$D$1:$Z$300,22,FALSE),"-")</f>
        <v>-</v>
      </c>
      <c r="AZ254" s="59" t="str">
        <f>IFERROR(VLOOKUP($E254,'Apr 2016'!$D$1:$Z$300,4,FALSE),"-")</f>
        <v>-</v>
      </c>
      <c r="BA254" s="59" t="str">
        <f>IFERROR(VLOOKUP(AZ254,'Paid Invoices'!$F$6:$I$381,3,FALSE),"")</f>
        <v/>
      </c>
      <c r="BB254" s="59" t="str">
        <f>IFERROR(VLOOKUP(AZ254,'Open Invoices'!$D$1:$E$3000,2,FALSE),"")</f>
        <v/>
      </c>
      <c r="BC254" s="59" t="str">
        <f>IFERROR(VLOOKUP($E254,'Mar 2016'!$D$1:$Z$300,22,FALSE),"-")</f>
        <v>-</v>
      </c>
      <c r="BD254" s="59" t="str">
        <f>IFERROR(VLOOKUP($E254,'Mar 2016'!$D$1:$Z$300,4,FALSE),"-")</f>
        <v>-</v>
      </c>
      <c r="BE254" s="59" t="str">
        <f>IFERROR(VLOOKUP(BD254,'Paid Invoices'!$F$6:$I$381,3,FALSE),"")</f>
        <v/>
      </c>
      <c r="BF254" s="59" t="str">
        <f>IFERROR(VLOOKUP(BD254,'Open Invoices'!$D$1:$E$3000,2,FALSE),"")</f>
        <v/>
      </c>
      <c r="BG254" s="59">
        <f>IFERROR(VLOOKUP($E254,'Feb 2016'!$D$1:$Z$300,22,FALSE),"-")</f>
        <v>0.13</v>
      </c>
      <c r="BH254" s="59" t="str">
        <f>IFERROR(VLOOKUP($E254,'Feb 2016'!$D$1:$Z$300,4,FALSE),"-")</f>
        <v>WAY2001B6A</v>
      </c>
      <c r="BI254" s="59" t="str">
        <f>IFERROR(VLOOKUP(BH254,'Paid Invoices'!$F$6:$I$381,3,FALSE),"")</f>
        <v/>
      </c>
      <c r="BJ254" s="59" t="str">
        <f>IFERROR(VLOOKUP(BH254,'Open Invoices'!$D$1:$E$3000,2,FALSE),"")</f>
        <v/>
      </c>
      <c r="BK254" s="59">
        <f>IFERROR(VLOOKUP($E254,'Jan 2016'!$D$1:$Z$300,22,FALSE),"-")</f>
        <v>119.44</v>
      </c>
      <c r="BL254" s="59" t="str">
        <f>IFERROR(VLOOKUP($E254,'Jan 2016'!$D$1:$Z$300,4,FALSE),"-")</f>
        <v>WAY2001A6A</v>
      </c>
      <c r="BM254" s="59" t="str">
        <f>IFERROR(VLOOKUP(BL254,'Paid Invoices'!$F$6:$I$381,3,FALSE),"")</f>
        <v/>
      </c>
      <c r="BN254" s="59" t="str">
        <f>IFERROR(VLOOKUP(BL254,'Open Invoices'!$D$1:$E$3000,2,FALSE),"")</f>
        <v/>
      </c>
      <c r="BO254" s="59">
        <f>IFERROR(VLOOKUP($E254,'Dec 2015'!$D$1:$Z$300,22,FALSE),"-")</f>
        <v>58.68</v>
      </c>
      <c r="BP254" s="59" t="str">
        <f>IFERROR(VLOOKUP($E254,'Dec 2015'!$D$1:$Z$300,4,FALSE),"-")</f>
        <v>WAY2001L5A</v>
      </c>
      <c r="BQ254" s="59" t="str">
        <f>IFERROR(VLOOKUP(BP254,'Paid Invoices'!$F$6:$I$381,3,FALSE),"")</f>
        <v/>
      </c>
      <c r="BR254" s="59" t="str">
        <f>IFERROR(VLOOKUP(BP254,'Open Invoices'!$D$1:$E$3000,2,FALSE),"")</f>
        <v/>
      </c>
      <c r="BS254" s="59" t="str">
        <f>IFERROR(VLOOKUP($E254,'Nov 2015'!$D$1:$Z$300,22,FALSE),"-")</f>
        <v>-</v>
      </c>
      <c r="BT254" s="59" t="str">
        <f>IFERROR(VLOOKUP($E254,'Nov 2015'!$D$1:$Z$300,4,FALSE),"-")</f>
        <v>-</v>
      </c>
      <c r="BU254" s="59" t="str">
        <f>IFERROR(VLOOKUP(BT254,'Paid Invoices'!$F$6:$I$381,3,FALSE),"")</f>
        <v/>
      </c>
      <c r="BV254" s="59" t="str">
        <f>IFERROR(VLOOKUP(BT254,'Open Invoices'!$D$1:$E$3000,2,FALSE),"")</f>
        <v/>
      </c>
      <c r="BW254" s="59" t="str">
        <f>IFERROR(VLOOKUP($E254,'Oct 2015'!$D$1:$Z$300,22,FALSE),"-")</f>
        <v>-</v>
      </c>
      <c r="BX254" s="59" t="str">
        <f>IFERROR(VLOOKUP($E254,'Oct 2015'!$D$1:$Z$300,4,FALSE),"-")</f>
        <v>-</v>
      </c>
      <c r="BY254" s="59" t="str">
        <f>IFERROR(VLOOKUP(BX254,'Paid Invoices'!$F$6:$I$381,3,FALSE),"")</f>
        <v/>
      </c>
      <c r="BZ254" s="59" t="str">
        <f>IFERROR(VLOOKUP(BX254,'Open Invoices'!$D$1:$E$3000,2,FALSE),"")</f>
        <v/>
      </c>
      <c r="CA254" s="59" t="str">
        <f>IFERROR(VLOOKUP($E254,'Sep 2015'!$D$1:$Z$300,22,FALSE),"-")</f>
        <v>-</v>
      </c>
      <c r="CB254" s="59" t="str">
        <f>IFERROR(VLOOKUP($E254,'Sep 2015'!$D$1:$Z$300,4,FALSE),"-")</f>
        <v>-</v>
      </c>
      <c r="CC254" s="59" t="str">
        <f>IFERROR(VLOOKUP(CB254,'Paid Invoices'!$F$6:$I$381,3,FALSE),"")</f>
        <v/>
      </c>
      <c r="CD254" s="59" t="str">
        <f>IFERROR(VLOOKUP(CB254,'Open Invoices'!$D$1:$E$3000,2,FALSE),"")</f>
        <v/>
      </c>
      <c r="CG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</row>
    <row r="255" spans="1:109">
      <c r="A255" s="115">
        <v>254</v>
      </c>
      <c r="B255" s="2" t="s">
        <v>1774</v>
      </c>
      <c r="C255" s="2" t="s">
        <v>510</v>
      </c>
      <c r="D255" s="2" t="s">
        <v>76</v>
      </c>
      <c r="E255" s="2" t="s">
        <v>2126</v>
      </c>
      <c r="F255" s="2" t="s">
        <v>474</v>
      </c>
      <c r="G255" s="21" t="s">
        <v>315</v>
      </c>
      <c r="H255" s="21" t="str">
        <f>IFERROR(VLOOKUP($E255,'Wayne Master'!$B$1:$C$315,2,FALSE),"not on master")</f>
        <v>not on master</v>
      </c>
      <c r="I255" s="11" t="s">
        <v>1809</v>
      </c>
      <c r="J255" s="3">
        <v>42326</v>
      </c>
      <c r="K255" s="2" t="s">
        <v>39</v>
      </c>
      <c r="L255" s="2" t="s">
        <v>544</v>
      </c>
      <c r="M255" s="2" t="s">
        <v>30</v>
      </c>
      <c r="N255" s="2" t="s">
        <v>31</v>
      </c>
      <c r="O255" s="2" t="s">
        <v>382</v>
      </c>
      <c r="P255" s="4"/>
      <c r="Q255" s="4"/>
      <c r="R255" s="4"/>
      <c r="S255" s="5"/>
      <c r="T255" s="4"/>
      <c r="U255" s="4"/>
      <c r="V255" s="4"/>
      <c r="W255" s="5"/>
      <c r="X255" s="5"/>
      <c r="Y255" s="14"/>
      <c r="Z255" s="14"/>
      <c r="AA255" s="14"/>
      <c r="AB255" s="4"/>
      <c r="AC255" s="49"/>
      <c r="AD255" s="59">
        <f t="shared" si="17"/>
        <v>433.38</v>
      </c>
      <c r="AE255" s="59">
        <f t="shared" si="18"/>
        <v>0</v>
      </c>
      <c r="AF255" s="102">
        <f>IFERROR(IFERROR(VLOOKUP($G255,'FPO034'!$J$9:$Q$196,7,FALSE),(VLOOKUP($H255,'FPO034'!$J$9:$Q$196,7,FALSE))),"No PO")</f>
        <v>2728.44</v>
      </c>
      <c r="AG255" s="102">
        <f>IFERROR(IFERROR(VLOOKUP($G255,'FPO034'!$J$9:$Q$196,8,FALSE),(VLOOKUP($H255,'FPO034'!$J$9:$Q$196,8,FALSE))),"No PO")</f>
        <v>0</v>
      </c>
      <c r="AH255" s="102" t="e">
        <f t="shared" si="19"/>
        <v>#DIV/0!</v>
      </c>
      <c r="AI255" s="59" t="str">
        <f>IFERROR(VLOOKUP($E255,'Rev2 Aug 16'!$D$1:$Z$300,22,FALSE),"-")</f>
        <v>-</v>
      </c>
      <c r="AJ255" s="59" t="str">
        <f>IFERROR(VLOOKUP($E255,'Rev2 Aug 16'!$D$1:$Z$300,5,FALSE),"-")</f>
        <v>-</v>
      </c>
      <c r="AK255" s="59" t="str">
        <f>IFERROR(VLOOKUP(AJ255,'Paid Invoices'!$F$6:$I$381,3,FALSE),"")</f>
        <v/>
      </c>
      <c r="AL255" s="59" t="str">
        <f>IFERROR(VLOOKUP(AJ255,'Open Invoices'!$D$1:$E$3000,2,FALSE),"")</f>
        <v/>
      </c>
      <c r="AM255" s="59" t="str">
        <f>IFERROR(VLOOKUP($E255,'Rev2 July 16'!$D$1:$Z$300,22,FALSE),"-")</f>
        <v>-</v>
      </c>
      <c r="AN255" s="59" t="str">
        <f>IFERROR(VLOOKUP($E255,'Rev2 July 16'!$D$1:$Z$300,5,FALSE),"-")</f>
        <v>-</v>
      </c>
      <c r="AO255" s="59" t="str">
        <f>IFERROR(VLOOKUP(AN255,'Paid Invoices'!$F$6:$I$381,3,FALSE),"")</f>
        <v/>
      </c>
      <c r="AP255" s="59" t="str">
        <f>IFERROR(VLOOKUP(AN255,'Open Invoices'!$D$1:$E$3000,2,FALSE),"")</f>
        <v/>
      </c>
      <c r="AQ255" s="59" t="str">
        <f>IFERROR(VLOOKUP($E255,'Rev June 16'!$D$1:$Z$300,22,FALSE),"-")</f>
        <v>-</v>
      </c>
      <c r="AR255" s="59" t="str">
        <f>IFERROR(VLOOKUP($E255,'Rev June 16'!$D$1:$Z$300,4,FALSE),"-")</f>
        <v>-</v>
      </c>
      <c r="AS255" s="59" t="str">
        <f>IFERROR(VLOOKUP(AR255,'Paid Invoices'!$F$6:$I$381,3,FALSE),"")</f>
        <v/>
      </c>
      <c r="AT255" s="59" t="str">
        <f>IFERROR(VLOOKUP(AR255,'Open Invoices'!$D$1:$E$3000,2,FALSE),"")</f>
        <v/>
      </c>
      <c r="AU255" s="59" t="str">
        <f>IFERROR(VLOOKUP($E255,'May 2016'!$D$1:$Z$300,22,FALSE),"-")</f>
        <v>-</v>
      </c>
      <c r="AV255" s="59" t="str">
        <f>IFERROR(VLOOKUP($E255,'May 2016'!$D$1:$Z$300,4,FALSE),"-")</f>
        <v>-</v>
      </c>
      <c r="AW255" s="59" t="str">
        <f>IFERROR(VLOOKUP(AV255,'Paid Invoices'!$F$6:$I$381,3,FALSE),"")</f>
        <v/>
      </c>
      <c r="AX255" s="59" t="str">
        <f>IFERROR(VLOOKUP(AV255,'Open Invoices'!$D$1:$E$3000,2,FALSE),"")</f>
        <v/>
      </c>
      <c r="AY255" s="59" t="str">
        <f>IFERROR(VLOOKUP($E255,'Apr 2016'!$D$1:$Z$300,22,FALSE),"-")</f>
        <v>-</v>
      </c>
      <c r="AZ255" s="59" t="str">
        <f>IFERROR(VLOOKUP($E255,'Apr 2016'!$D$1:$Z$300,4,FALSE),"-")</f>
        <v>-</v>
      </c>
      <c r="BA255" s="59" t="str">
        <f>IFERROR(VLOOKUP(AZ255,'Paid Invoices'!$F$6:$I$381,3,FALSE),"")</f>
        <v/>
      </c>
      <c r="BB255" s="59" t="str">
        <f>IFERROR(VLOOKUP(AZ255,'Open Invoices'!$D$1:$E$3000,2,FALSE),"")</f>
        <v/>
      </c>
      <c r="BC255" s="59" t="str">
        <f>IFERROR(VLOOKUP($E255,'Mar 2016'!$D$1:$Z$300,22,FALSE),"-")</f>
        <v>-</v>
      </c>
      <c r="BD255" s="59" t="str">
        <f>IFERROR(VLOOKUP($E255,'Mar 2016'!$D$1:$Z$300,4,FALSE),"-")</f>
        <v>-</v>
      </c>
      <c r="BE255" s="59" t="str">
        <f>IFERROR(VLOOKUP(BD255,'Paid Invoices'!$F$6:$I$381,3,FALSE),"")</f>
        <v/>
      </c>
      <c r="BF255" s="59" t="str">
        <f>IFERROR(VLOOKUP(BD255,'Open Invoices'!$D$1:$E$3000,2,FALSE),"")</f>
        <v/>
      </c>
      <c r="BG255" s="59">
        <f>IFERROR(VLOOKUP($E255,'Feb 2016'!$D$1:$Z$300,22,FALSE),"-")</f>
        <v>433.38</v>
      </c>
      <c r="BH255" s="59" t="str">
        <f>IFERROR(VLOOKUP($E255,'Feb 2016'!$D$1:$Z$300,4,FALSE),"-")</f>
        <v>WAY2001B6AJ</v>
      </c>
      <c r="BI255" s="59" t="str">
        <f>IFERROR(VLOOKUP(BH255,'Paid Invoices'!$F$6:$I$381,3,FALSE),"")</f>
        <v/>
      </c>
      <c r="BJ255" s="59" t="str">
        <f>IFERROR(VLOOKUP(BH255,'Open Invoices'!$D$1:$E$3000,2,FALSE),"")</f>
        <v/>
      </c>
      <c r="BK255" s="59" t="str">
        <f>IFERROR(VLOOKUP($E255,'Jan 2016'!$D$1:$Z$300,22,FALSE),"-")</f>
        <v>-</v>
      </c>
      <c r="BL255" s="59" t="str">
        <f>IFERROR(VLOOKUP($E255,'Jan 2016'!$D$1:$Z$300,4,FALSE),"-")</f>
        <v>-</v>
      </c>
      <c r="BM255" s="59" t="str">
        <f>IFERROR(VLOOKUP(BL255,'Paid Invoices'!$F$6:$I$381,3,FALSE),"")</f>
        <v/>
      </c>
      <c r="BN255" s="59" t="str">
        <f>IFERROR(VLOOKUP(BL255,'Open Invoices'!$D$1:$E$3000,2,FALSE),"")</f>
        <v/>
      </c>
      <c r="BO255" s="59" t="str">
        <f>IFERROR(VLOOKUP($E255,'Dec 2015'!$D$1:$Z$300,22,FALSE),"-")</f>
        <v>-</v>
      </c>
      <c r="BP255" s="59" t="str">
        <f>IFERROR(VLOOKUP($E255,'Dec 2015'!$D$1:$Z$300,4,FALSE),"-")</f>
        <v>-</v>
      </c>
      <c r="BQ255" s="59" t="str">
        <f>IFERROR(VLOOKUP(BP255,'Paid Invoices'!$F$6:$I$381,3,FALSE),"")</f>
        <v/>
      </c>
      <c r="BR255" s="59" t="str">
        <f>IFERROR(VLOOKUP(BP255,'Open Invoices'!$D$1:$E$3000,2,FALSE),"")</f>
        <v/>
      </c>
      <c r="BS255" s="59" t="str">
        <f>IFERROR(VLOOKUP($E255,'Nov 2015'!$D$1:$Z$300,22,FALSE),"-")</f>
        <v>-</v>
      </c>
      <c r="BT255" s="59" t="str">
        <f>IFERROR(VLOOKUP($E255,'Nov 2015'!$D$1:$Z$300,4,FALSE),"-")</f>
        <v>-</v>
      </c>
      <c r="BU255" s="59" t="str">
        <f>IFERROR(VLOOKUP(BT255,'Paid Invoices'!$F$6:$I$381,3,FALSE),"")</f>
        <v/>
      </c>
      <c r="BV255" s="59" t="str">
        <f>IFERROR(VLOOKUP(BT255,'Open Invoices'!$D$1:$E$3000,2,FALSE),"")</f>
        <v/>
      </c>
      <c r="BW255" s="59" t="str">
        <f>IFERROR(VLOOKUP($E255,'Oct 2015'!$D$1:$Z$300,22,FALSE),"-")</f>
        <v>-</v>
      </c>
      <c r="BX255" s="59" t="str">
        <f>IFERROR(VLOOKUP($E255,'Oct 2015'!$D$1:$Z$300,4,FALSE),"-")</f>
        <v>-</v>
      </c>
      <c r="BY255" s="59" t="str">
        <f>IFERROR(VLOOKUP(BX255,'Paid Invoices'!$F$6:$I$381,3,FALSE),"")</f>
        <v/>
      </c>
      <c r="BZ255" s="59" t="str">
        <f>IFERROR(VLOOKUP(BX255,'Open Invoices'!$D$1:$E$3000,2,FALSE),"")</f>
        <v/>
      </c>
      <c r="CA255" s="59" t="str">
        <f>IFERROR(VLOOKUP($E255,'Sep 2015'!$D$1:$Z$300,22,FALSE),"-")</f>
        <v>-</v>
      </c>
      <c r="CB255" s="59" t="str">
        <f>IFERROR(VLOOKUP($E255,'Sep 2015'!$D$1:$Z$300,4,FALSE),"-")</f>
        <v>-</v>
      </c>
      <c r="CC255" s="59" t="str">
        <f>IFERROR(VLOOKUP(CB255,'Paid Invoices'!$F$6:$I$381,3,FALSE),"")</f>
        <v/>
      </c>
      <c r="CD255" s="59" t="str">
        <f>IFERROR(VLOOKUP(CB255,'Open Invoices'!$D$1:$E$3000,2,FALSE),"")</f>
        <v/>
      </c>
      <c r="CG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</row>
    <row r="256" spans="1:109">
      <c r="A256" s="115">
        <v>255</v>
      </c>
      <c r="B256" s="2" t="s">
        <v>509</v>
      </c>
      <c r="C256" s="2" t="s">
        <v>510</v>
      </c>
      <c r="D256" s="2" t="s">
        <v>56</v>
      </c>
      <c r="E256" s="2" t="s">
        <v>397</v>
      </c>
      <c r="F256" s="2" t="s">
        <v>371</v>
      </c>
      <c r="G256" s="21" t="s">
        <v>216</v>
      </c>
      <c r="H256" s="21" t="str">
        <f>IFERROR(VLOOKUP($E256,'Wayne Master'!$B$1:$C$315,2,FALSE),"not on master")</f>
        <v>not on master</v>
      </c>
      <c r="I256" s="11" t="s">
        <v>523</v>
      </c>
      <c r="J256" s="3">
        <v>42199</v>
      </c>
      <c r="K256" s="2" t="s">
        <v>28</v>
      </c>
      <c r="L256" s="2" t="s">
        <v>373</v>
      </c>
      <c r="M256" s="2" t="s">
        <v>30</v>
      </c>
      <c r="N256" s="2" t="s">
        <v>31</v>
      </c>
      <c r="O256" s="2" t="s">
        <v>32</v>
      </c>
      <c r="P256" s="4"/>
      <c r="Q256" s="4"/>
      <c r="R256" s="4"/>
      <c r="S256" s="5"/>
      <c r="T256" s="4"/>
      <c r="U256" s="4"/>
      <c r="V256" s="4"/>
      <c r="W256" s="5"/>
      <c r="X256" s="5"/>
      <c r="Y256" s="14"/>
      <c r="Z256" s="14"/>
      <c r="AA256" s="14"/>
      <c r="AB256" s="4"/>
      <c r="AC256" s="49"/>
      <c r="AD256" s="59">
        <f t="shared" si="17"/>
        <v>3.5999999999999996</v>
      </c>
      <c r="AE256" s="59">
        <f t="shared" si="18"/>
        <v>0</v>
      </c>
      <c r="AF256" s="102">
        <f>IFERROR(IFERROR(VLOOKUP($G256,'FPO034'!$J$9:$Q$196,7,FALSE),(VLOOKUP($H256,'FPO034'!$J$9:$Q$196,7,FALSE))),"No PO")</f>
        <v>1014</v>
      </c>
      <c r="AG256" s="102">
        <f>IFERROR(IFERROR(VLOOKUP($G256,'FPO034'!$J$9:$Q$196,8,FALSE),(VLOOKUP($H256,'FPO034'!$J$9:$Q$196,8,FALSE))),"No PO")</f>
        <v>0</v>
      </c>
      <c r="AH256" s="102" t="e">
        <f t="shared" si="19"/>
        <v>#DIV/0!</v>
      </c>
      <c r="AI256" s="59" t="str">
        <f>IFERROR(VLOOKUP($E256,'Rev2 Aug 16'!$D$1:$Z$300,22,FALSE),"-")</f>
        <v>-</v>
      </c>
      <c r="AJ256" s="59" t="str">
        <f>IFERROR(VLOOKUP($E256,'Rev2 Aug 16'!$D$1:$Z$300,5,FALSE),"-")</f>
        <v>-</v>
      </c>
      <c r="AK256" s="59" t="str">
        <f>IFERROR(VLOOKUP(AJ256,'Paid Invoices'!$F$6:$I$381,3,FALSE),"")</f>
        <v/>
      </c>
      <c r="AL256" s="59" t="str">
        <f>IFERROR(VLOOKUP(AJ256,'Open Invoices'!$D$1:$E$3000,2,FALSE),"")</f>
        <v/>
      </c>
      <c r="AM256" s="59" t="str">
        <f>IFERROR(VLOOKUP($E256,'Rev2 July 16'!$D$1:$Z$300,22,FALSE),"-")</f>
        <v>-</v>
      </c>
      <c r="AN256" s="59" t="str">
        <f>IFERROR(VLOOKUP($E256,'Rev2 July 16'!$D$1:$Z$300,5,FALSE),"-")</f>
        <v>-</v>
      </c>
      <c r="AO256" s="59" t="str">
        <f>IFERROR(VLOOKUP(AN256,'Paid Invoices'!$F$6:$I$381,3,FALSE),"")</f>
        <v/>
      </c>
      <c r="AP256" s="59" t="str">
        <f>IFERROR(VLOOKUP(AN256,'Open Invoices'!$D$1:$E$3000,2,FALSE),"")</f>
        <v/>
      </c>
      <c r="AQ256" s="59" t="str">
        <f>IFERROR(VLOOKUP($E256,'Rev June 16'!$D$1:$Z$300,22,FALSE),"-")</f>
        <v>-</v>
      </c>
      <c r="AR256" s="59" t="str">
        <f>IFERROR(VLOOKUP($E256,'Rev June 16'!$D$1:$Z$300,4,FALSE),"-")</f>
        <v>-</v>
      </c>
      <c r="AS256" s="59" t="str">
        <f>IFERROR(VLOOKUP(AR256,'Paid Invoices'!$F$6:$I$381,3,FALSE),"")</f>
        <v/>
      </c>
      <c r="AT256" s="59" t="str">
        <f>IFERROR(VLOOKUP(AR256,'Open Invoices'!$D$1:$E$3000,2,FALSE),"")</f>
        <v/>
      </c>
      <c r="AU256" s="59" t="str">
        <f>IFERROR(VLOOKUP($E256,'May 2016'!$D$1:$Z$300,22,FALSE),"-")</f>
        <v>-</v>
      </c>
      <c r="AV256" s="59" t="str">
        <f>IFERROR(VLOOKUP($E256,'May 2016'!$D$1:$Z$300,4,FALSE),"-")</f>
        <v>-</v>
      </c>
      <c r="AW256" s="59" t="str">
        <f>IFERROR(VLOOKUP(AV256,'Paid Invoices'!$F$6:$I$381,3,FALSE),"")</f>
        <v/>
      </c>
      <c r="AX256" s="59" t="str">
        <f>IFERROR(VLOOKUP(AV256,'Open Invoices'!$D$1:$E$3000,2,FALSE),"")</f>
        <v/>
      </c>
      <c r="AY256" s="59" t="str">
        <f>IFERROR(VLOOKUP($E256,'Apr 2016'!$D$1:$Z$300,22,FALSE),"-")</f>
        <v>-</v>
      </c>
      <c r="AZ256" s="59" t="str">
        <f>IFERROR(VLOOKUP($E256,'Apr 2016'!$D$1:$Z$300,4,FALSE),"-")</f>
        <v>-</v>
      </c>
      <c r="BA256" s="59" t="str">
        <f>IFERROR(VLOOKUP(AZ256,'Paid Invoices'!$F$6:$I$381,3,FALSE),"")</f>
        <v/>
      </c>
      <c r="BB256" s="59" t="str">
        <f>IFERROR(VLOOKUP(AZ256,'Open Invoices'!$D$1:$E$3000,2,FALSE),"")</f>
        <v/>
      </c>
      <c r="BC256" s="59">
        <f>IFERROR(VLOOKUP($E256,'Mar 2016'!$D$1:$Z$300,22,FALSE),"-")</f>
        <v>0</v>
      </c>
      <c r="BD256" s="59" t="str">
        <f>IFERROR(VLOOKUP($E256,'Mar 2016'!$D$1:$Z$300,4,FALSE),"-")</f>
        <v>WAY2001C6A</v>
      </c>
      <c r="BE256" s="59" t="str">
        <f>IFERROR(VLOOKUP(BD256,'Paid Invoices'!$F$6:$I$381,3,FALSE),"")</f>
        <v/>
      </c>
      <c r="BF256" s="59" t="str">
        <f>IFERROR(VLOOKUP(BD256,'Open Invoices'!$D$1:$E$3000,2,FALSE),"")</f>
        <v/>
      </c>
      <c r="BG256" s="59" t="str">
        <f>IFERROR(VLOOKUP($E256,'Feb 2016'!$D$1:$Z$300,22,FALSE),"-")</f>
        <v>-</v>
      </c>
      <c r="BH256" s="59" t="str">
        <f>IFERROR(VLOOKUP($E256,'Feb 2016'!$D$1:$Z$300,4,FALSE),"-")</f>
        <v>-</v>
      </c>
      <c r="BI256" s="59" t="str">
        <f>IFERROR(VLOOKUP(BH256,'Paid Invoices'!$F$6:$I$381,3,FALSE),"")</f>
        <v/>
      </c>
      <c r="BJ256" s="59" t="str">
        <f>IFERROR(VLOOKUP(BH256,'Open Invoices'!$D$1:$E$3000,2,FALSE),"")</f>
        <v/>
      </c>
      <c r="BK256" s="59">
        <f>IFERROR(VLOOKUP($E256,'Jan 2016'!$D$1:$Z$300,22,FALSE),"-")</f>
        <v>0</v>
      </c>
      <c r="BL256" s="59" t="str">
        <f>IFERROR(VLOOKUP($E256,'Jan 2016'!$D$1:$Z$300,4,FALSE),"-")</f>
        <v>WAY2001A6A</v>
      </c>
      <c r="BM256" s="59" t="str">
        <f>IFERROR(VLOOKUP(BL256,'Paid Invoices'!$F$6:$I$381,3,FALSE),"")</f>
        <v/>
      </c>
      <c r="BN256" s="59" t="str">
        <f>IFERROR(VLOOKUP(BL256,'Open Invoices'!$D$1:$E$3000,2,FALSE),"")</f>
        <v/>
      </c>
      <c r="BO256" s="59">
        <f>IFERROR(VLOOKUP($E256,'Dec 2015'!$D$1:$Z$300,22,FALSE),"-")</f>
        <v>0.69</v>
      </c>
      <c r="BP256" s="59" t="str">
        <f>IFERROR(VLOOKUP($E256,'Dec 2015'!$D$1:$Z$300,4,FALSE),"-")</f>
        <v>WAY2001L5N</v>
      </c>
      <c r="BQ256" s="59" t="str">
        <f>IFERROR(VLOOKUP(BP256,'Paid Invoices'!$F$6:$I$381,3,FALSE),"")</f>
        <v/>
      </c>
      <c r="BR256" s="59" t="str">
        <f>IFERROR(VLOOKUP(BP256,'Open Invoices'!$D$1:$E$3000,2,FALSE),"")</f>
        <v/>
      </c>
      <c r="BS256" s="59">
        <f>IFERROR(VLOOKUP($E256,'Nov 2015'!$D$1:$Z$300,22,FALSE),"-")</f>
        <v>0.63</v>
      </c>
      <c r="BT256" s="59" t="str">
        <f>IFERROR(VLOOKUP($E256,'Nov 2015'!$D$1:$Z$300,4,FALSE),"-")</f>
        <v>WAY2001K5AM</v>
      </c>
      <c r="BU256" s="59" t="str">
        <f>IFERROR(VLOOKUP(BT256,'Paid Invoices'!$F$6:$I$381,3,FALSE),"")</f>
        <v/>
      </c>
      <c r="BV256" s="59" t="str">
        <f>IFERROR(VLOOKUP(BT256,'Open Invoices'!$D$1:$E$3000,2,FALSE),"")</f>
        <v/>
      </c>
      <c r="BW256" s="59">
        <f>IFERROR(VLOOKUP($E256,'Oct 2015'!$D$1:$Z$300,22,FALSE),"-")</f>
        <v>2.2799999999999998</v>
      </c>
      <c r="BX256" s="59" t="str">
        <f>IFERROR(VLOOKUP($E256,'Oct 2015'!$D$1:$Z$300,4,FALSE),"-")</f>
        <v>WAY2001J5AM</v>
      </c>
      <c r="BY256" s="59" t="str">
        <f>IFERROR(VLOOKUP(BX256,'Paid Invoices'!$F$6:$I$381,3,FALSE),"")</f>
        <v/>
      </c>
      <c r="BZ256" s="59" t="str">
        <f>IFERROR(VLOOKUP(BX256,'Open Invoices'!$D$1:$E$3000,2,FALSE),"")</f>
        <v/>
      </c>
      <c r="CA256" s="59" t="str">
        <f>IFERROR(VLOOKUP($E256,'Sep 2015'!$D$1:$Z$300,22,FALSE),"-")</f>
        <v>-</v>
      </c>
      <c r="CB256" s="59" t="str">
        <f>IFERROR(VLOOKUP($E256,'Sep 2015'!$D$1:$Z$300,4,FALSE),"-")</f>
        <v>-</v>
      </c>
      <c r="CC256" s="59" t="str">
        <f>IFERROR(VLOOKUP(CB256,'Paid Invoices'!$F$6:$I$381,3,FALSE),"")</f>
        <v/>
      </c>
      <c r="CD256" s="59" t="str">
        <f>IFERROR(VLOOKUP(CB256,'Open Invoices'!$D$1:$E$3000,2,FALSE),"")</f>
        <v/>
      </c>
      <c r="CG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</row>
    <row r="257" spans="1:109">
      <c r="A257" s="115">
        <v>256</v>
      </c>
      <c r="B257" s="2" t="s">
        <v>509</v>
      </c>
      <c r="C257" s="2" t="s">
        <v>510</v>
      </c>
      <c r="D257" s="2" t="s">
        <v>25</v>
      </c>
      <c r="E257" s="60" t="s">
        <v>2127</v>
      </c>
      <c r="F257" s="2" t="s">
        <v>466</v>
      </c>
      <c r="G257" s="21" t="s">
        <v>101</v>
      </c>
      <c r="H257" s="21" t="str">
        <f>IFERROR(VLOOKUP($E257,'Wayne Master'!$B$1:$C$315,2,FALSE),"not on master")</f>
        <v>not on master</v>
      </c>
      <c r="I257" s="11" t="s">
        <v>530</v>
      </c>
      <c r="J257" s="3">
        <v>42283</v>
      </c>
      <c r="K257" s="2" t="s">
        <v>39</v>
      </c>
      <c r="L257" s="2" t="s">
        <v>389</v>
      </c>
      <c r="M257" s="2" t="s">
        <v>30</v>
      </c>
      <c r="N257" s="2" t="s">
        <v>31</v>
      </c>
      <c r="O257" s="2" t="s">
        <v>382</v>
      </c>
      <c r="P257" s="4"/>
      <c r="Q257" s="4"/>
      <c r="R257" s="4"/>
      <c r="S257" s="5"/>
      <c r="T257" s="4"/>
      <c r="U257" s="4"/>
      <c r="V257" s="4"/>
      <c r="W257" s="5"/>
      <c r="X257" s="5"/>
      <c r="Y257" s="14"/>
      <c r="Z257" s="14"/>
      <c r="AA257" s="14"/>
      <c r="AB257" s="4"/>
      <c r="AC257" s="49"/>
      <c r="AD257" s="59">
        <f t="shared" si="17"/>
        <v>0</v>
      </c>
      <c r="AE257" s="59">
        <f t="shared" si="18"/>
        <v>0</v>
      </c>
      <c r="AF257" s="102">
        <f>IFERROR(IFERROR(VLOOKUP($G257,'FPO034'!$J$9:$Q$196,7,FALSE),(VLOOKUP($H257,'FPO034'!$J$9:$Q$196,7,FALSE))),"No PO")</f>
        <v>2205.92</v>
      </c>
      <c r="AG257" s="102">
        <f>IFERROR(IFERROR(VLOOKUP($G257,'FPO034'!$J$9:$Q$196,8,FALSE),(VLOOKUP($H257,'FPO034'!$J$9:$Q$196,8,FALSE))),"No PO")</f>
        <v>0</v>
      </c>
      <c r="AH257" s="102" t="e">
        <f t="shared" si="19"/>
        <v>#DIV/0!</v>
      </c>
      <c r="AI257" s="59" t="str">
        <f>IFERROR(VLOOKUP($E257,'Rev2 Aug 16'!$D$1:$Z$300,22,FALSE),"-")</f>
        <v>-</v>
      </c>
      <c r="AJ257" s="59" t="str">
        <f>IFERROR(VLOOKUP($E257,'Rev2 Aug 16'!$D$1:$Z$300,5,FALSE),"-")</f>
        <v>-</v>
      </c>
      <c r="AK257" s="59" t="str">
        <f>IFERROR(VLOOKUP(AJ257,'Paid Invoices'!$F$6:$I$381,3,FALSE),"")</f>
        <v/>
      </c>
      <c r="AL257" s="59" t="str">
        <f>IFERROR(VLOOKUP(AJ257,'Open Invoices'!$D$1:$E$3000,2,FALSE),"")</f>
        <v/>
      </c>
      <c r="AM257" s="59" t="str">
        <f>IFERROR(VLOOKUP($E257,'Rev2 July 16'!$D$1:$Z$300,22,FALSE),"-")</f>
        <v>-</v>
      </c>
      <c r="AN257" s="59" t="str">
        <f>IFERROR(VLOOKUP($E257,'Rev2 July 16'!$D$1:$Z$300,5,FALSE),"-")</f>
        <v>-</v>
      </c>
      <c r="AO257" s="59" t="str">
        <f>IFERROR(VLOOKUP(AN257,'Paid Invoices'!$F$6:$I$381,3,FALSE),"")</f>
        <v/>
      </c>
      <c r="AP257" s="59" t="str">
        <f>IFERROR(VLOOKUP(AN257,'Open Invoices'!$D$1:$E$3000,2,FALSE),"")</f>
        <v/>
      </c>
      <c r="AQ257" s="59" t="str">
        <f>IFERROR(VLOOKUP($E257,'Rev June 16'!$D$1:$Z$300,22,FALSE),"-")</f>
        <v>-</v>
      </c>
      <c r="AR257" s="59" t="str">
        <f>IFERROR(VLOOKUP($E257,'Rev June 16'!$D$1:$Z$300,4,FALSE),"-")</f>
        <v>-</v>
      </c>
      <c r="AS257" s="59" t="str">
        <f>IFERROR(VLOOKUP(AR257,'Paid Invoices'!$F$6:$I$381,3,FALSE),"")</f>
        <v/>
      </c>
      <c r="AT257" s="59" t="str">
        <f>IFERROR(VLOOKUP(AR257,'Open Invoices'!$D$1:$E$3000,2,FALSE),"")</f>
        <v/>
      </c>
      <c r="AU257" s="59" t="str">
        <f>IFERROR(VLOOKUP($E257,'May 2016'!$D$1:$Z$300,22,FALSE),"-")</f>
        <v>-</v>
      </c>
      <c r="AV257" s="59" t="str">
        <f>IFERROR(VLOOKUP($E257,'May 2016'!$D$1:$Z$300,4,FALSE),"-")</f>
        <v>-</v>
      </c>
      <c r="AW257" s="59" t="str">
        <f>IFERROR(VLOOKUP(AV257,'Paid Invoices'!$F$6:$I$381,3,FALSE),"")</f>
        <v/>
      </c>
      <c r="AX257" s="59" t="str">
        <f>IFERROR(VLOOKUP(AV257,'Open Invoices'!$D$1:$E$3000,2,FALSE),"")</f>
        <v/>
      </c>
      <c r="AY257" s="59" t="str">
        <f>IFERROR(VLOOKUP($E257,'Apr 2016'!$D$1:$Z$300,22,FALSE),"-")</f>
        <v>-</v>
      </c>
      <c r="AZ257" s="59" t="str">
        <f>IFERROR(VLOOKUP($E257,'Apr 2016'!$D$1:$Z$300,4,FALSE),"-")</f>
        <v>-</v>
      </c>
      <c r="BA257" s="59" t="str">
        <f>IFERROR(VLOOKUP(AZ257,'Paid Invoices'!$F$6:$I$381,3,FALSE),"")</f>
        <v/>
      </c>
      <c r="BB257" s="59" t="str">
        <f>IFERROR(VLOOKUP(AZ257,'Open Invoices'!$D$1:$E$3000,2,FALSE),"")</f>
        <v/>
      </c>
      <c r="BC257" s="59" t="str">
        <f>IFERROR(VLOOKUP($E257,'Mar 2016'!$D$1:$Z$300,22,FALSE),"-")</f>
        <v>-</v>
      </c>
      <c r="BD257" s="59" t="str">
        <f>IFERROR(VLOOKUP($E257,'Mar 2016'!$D$1:$Z$300,4,FALSE),"-")</f>
        <v>-</v>
      </c>
      <c r="BE257" s="59" t="str">
        <f>IFERROR(VLOOKUP(BD257,'Paid Invoices'!$F$6:$I$381,3,FALSE),"")</f>
        <v/>
      </c>
      <c r="BF257" s="59" t="str">
        <f>IFERROR(VLOOKUP(BD257,'Open Invoices'!$D$1:$E$3000,2,FALSE),"")</f>
        <v/>
      </c>
      <c r="BG257" s="59" t="str">
        <f>IFERROR(VLOOKUP($E257,'Feb 2016'!$D$1:$Z$300,22,FALSE),"-")</f>
        <v>-</v>
      </c>
      <c r="BH257" s="59" t="str">
        <f>IFERROR(VLOOKUP($E257,'Feb 2016'!$D$1:$Z$300,4,FALSE),"-")</f>
        <v>-</v>
      </c>
      <c r="BI257" s="59" t="str">
        <f>IFERROR(VLOOKUP(BH257,'Paid Invoices'!$F$6:$I$381,3,FALSE),"")</f>
        <v/>
      </c>
      <c r="BJ257" s="59" t="str">
        <f>IFERROR(VLOOKUP(BH257,'Open Invoices'!$D$1:$E$3000,2,FALSE),"")</f>
        <v/>
      </c>
      <c r="BK257" s="59">
        <f>IFERROR(VLOOKUP($E257,'Jan 2016'!$D$1:$Z$300,22,FALSE),"-")</f>
        <v>0</v>
      </c>
      <c r="BL257" s="59" t="str">
        <f>IFERROR(VLOOKUP($E257,'Jan 2016'!$D$1:$Z$300,4,FALSE),"-")</f>
        <v>WAY2001A6AQ</v>
      </c>
      <c r="BM257" s="59" t="str">
        <f>IFERROR(VLOOKUP(BL257,'Paid Invoices'!$F$6:$I$381,3,FALSE),"")</f>
        <v/>
      </c>
      <c r="BN257" s="59" t="str">
        <f>IFERROR(VLOOKUP(BL257,'Open Invoices'!$D$1:$E$3000,2,FALSE),"")</f>
        <v/>
      </c>
      <c r="BO257" s="59" t="str">
        <f>IFERROR(VLOOKUP($E257,'Dec 2015'!$D$1:$Z$300,22,FALSE),"-")</f>
        <v>-</v>
      </c>
      <c r="BP257" s="59" t="str">
        <f>IFERROR(VLOOKUP($E257,'Dec 2015'!$D$1:$Z$300,4,FALSE),"-")</f>
        <v>-</v>
      </c>
      <c r="BQ257" s="59" t="str">
        <f>IFERROR(VLOOKUP(BP257,'Paid Invoices'!$F$6:$I$381,3,FALSE),"")</f>
        <v/>
      </c>
      <c r="BR257" s="59" t="str">
        <f>IFERROR(VLOOKUP(BP257,'Open Invoices'!$D$1:$E$3000,2,FALSE),"")</f>
        <v/>
      </c>
      <c r="BS257" s="59" t="str">
        <f>IFERROR(VLOOKUP($E257,'Nov 2015'!$D$1:$Z$300,22,FALSE),"-")</f>
        <v>-</v>
      </c>
      <c r="BT257" s="59" t="str">
        <f>IFERROR(VLOOKUP($E257,'Nov 2015'!$D$1:$Z$300,4,FALSE),"-")</f>
        <v>-</v>
      </c>
      <c r="BU257" s="59" t="str">
        <f>IFERROR(VLOOKUP(BT257,'Paid Invoices'!$F$6:$I$381,3,FALSE),"")</f>
        <v/>
      </c>
      <c r="BV257" s="59" t="str">
        <f>IFERROR(VLOOKUP(BT257,'Open Invoices'!$D$1:$E$3000,2,FALSE),"")</f>
        <v/>
      </c>
      <c r="BW257" s="59" t="str">
        <f>IFERROR(VLOOKUP($E257,'Oct 2015'!$D$1:$Z$300,22,FALSE),"-")</f>
        <v>-</v>
      </c>
      <c r="BX257" s="59" t="str">
        <f>IFERROR(VLOOKUP($E257,'Oct 2015'!$D$1:$Z$300,4,FALSE),"-")</f>
        <v>-</v>
      </c>
      <c r="BY257" s="59" t="str">
        <f>IFERROR(VLOOKUP(BX257,'Paid Invoices'!$F$6:$I$381,3,FALSE),"")</f>
        <v/>
      </c>
      <c r="BZ257" s="59" t="str">
        <f>IFERROR(VLOOKUP(BX257,'Open Invoices'!$D$1:$E$3000,2,FALSE),"")</f>
        <v/>
      </c>
      <c r="CA257" s="59" t="str">
        <f>IFERROR(VLOOKUP($E257,'Sep 2015'!$D$1:$Z$300,22,FALSE),"-")</f>
        <v>-</v>
      </c>
      <c r="CB257" s="59" t="str">
        <f>IFERROR(VLOOKUP($E257,'Sep 2015'!$D$1:$Z$300,4,FALSE),"-")</f>
        <v>-</v>
      </c>
      <c r="CC257" s="59" t="str">
        <f>IFERROR(VLOOKUP(CB257,'Paid Invoices'!$F$6:$I$381,3,FALSE),"")</f>
        <v/>
      </c>
      <c r="CD257" s="59" t="str">
        <f>IFERROR(VLOOKUP(CB257,'Open Invoices'!$D$1:$E$3000,2,FALSE),"")</f>
        <v/>
      </c>
      <c r="CG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</row>
    <row r="258" spans="1:109">
      <c r="A258" s="115">
        <v>257</v>
      </c>
      <c r="B258" s="2" t="s">
        <v>509</v>
      </c>
      <c r="C258" s="2" t="s">
        <v>510</v>
      </c>
      <c r="D258" s="2" t="s">
        <v>25</v>
      </c>
      <c r="E258" s="60" t="s">
        <v>2128</v>
      </c>
      <c r="F258" s="2" t="s">
        <v>466</v>
      </c>
      <c r="G258" s="21" t="s">
        <v>101</v>
      </c>
      <c r="H258" s="21" t="str">
        <f>IFERROR(VLOOKUP($E258,'Wayne Master'!$B$1:$C$315,2,FALSE),"not on master")</f>
        <v>not on master</v>
      </c>
      <c r="I258" s="11" t="s">
        <v>530</v>
      </c>
      <c r="J258" s="3">
        <v>42283</v>
      </c>
      <c r="K258" s="2" t="s">
        <v>39</v>
      </c>
      <c r="L258" s="2" t="s">
        <v>389</v>
      </c>
      <c r="M258" s="2" t="s">
        <v>30</v>
      </c>
      <c r="N258" s="2" t="s">
        <v>31</v>
      </c>
      <c r="O258" s="2" t="s">
        <v>382</v>
      </c>
      <c r="P258" s="4"/>
      <c r="Q258" s="4"/>
      <c r="R258" s="4"/>
      <c r="S258" s="5"/>
      <c r="T258" s="4"/>
      <c r="U258" s="4"/>
      <c r="V258" s="4"/>
      <c r="W258" s="5"/>
      <c r="X258" s="5"/>
      <c r="Y258" s="14"/>
      <c r="Z258" s="14"/>
      <c r="AA258" s="14"/>
      <c r="AB258" s="4"/>
      <c r="AC258" s="49"/>
      <c r="AD258" s="59">
        <f t="shared" si="17"/>
        <v>311</v>
      </c>
      <c r="AE258" s="59">
        <f t="shared" si="18"/>
        <v>0</v>
      </c>
      <c r="AF258" s="102">
        <f>IFERROR(IFERROR(VLOOKUP($G258,'FPO034'!$J$9:$Q$196,7,FALSE),(VLOOKUP($H258,'FPO034'!$J$9:$Q$196,7,FALSE))),"No PO")</f>
        <v>2205.92</v>
      </c>
      <c r="AG258" s="102">
        <f>IFERROR(IFERROR(VLOOKUP($G258,'FPO034'!$J$9:$Q$196,8,FALSE),(VLOOKUP($H258,'FPO034'!$J$9:$Q$196,8,FALSE))),"No PO")</f>
        <v>0</v>
      </c>
      <c r="AH258" s="102" t="e">
        <f t="shared" si="19"/>
        <v>#DIV/0!</v>
      </c>
      <c r="AI258" s="59" t="str">
        <f>IFERROR(VLOOKUP($E258,'Rev2 Aug 16'!$D$1:$Z$300,22,FALSE),"-")</f>
        <v>-</v>
      </c>
      <c r="AJ258" s="59" t="str">
        <f>IFERROR(VLOOKUP($E258,'Rev2 Aug 16'!$D$1:$Z$300,5,FALSE),"-")</f>
        <v>-</v>
      </c>
      <c r="AK258" s="59" t="str">
        <f>IFERROR(VLOOKUP(AJ258,'Paid Invoices'!$F$6:$I$381,3,FALSE),"")</f>
        <v/>
      </c>
      <c r="AL258" s="59" t="str">
        <f>IFERROR(VLOOKUP(AJ258,'Open Invoices'!$D$1:$E$3000,2,FALSE),"")</f>
        <v/>
      </c>
      <c r="AM258" s="59" t="str">
        <f>IFERROR(VLOOKUP($E258,'Rev2 July 16'!$D$1:$Z$300,22,FALSE),"-")</f>
        <v>-</v>
      </c>
      <c r="AN258" s="59" t="str">
        <f>IFERROR(VLOOKUP($E258,'Rev2 July 16'!$D$1:$Z$300,5,FALSE),"-")</f>
        <v>-</v>
      </c>
      <c r="AO258" s="59" t="str">
        <f>IFERROR(VLOOKUP(AN258,'Paid Invoices'!$F$6:$I$381,3,FALSE),"")</f>
        <v/>
      </c>
      <c r="AP258" s="59" t="str">
        <f>IFERROR(VLOOKUP(AN258,'Open Invoices'!$D$1:$E$3000,2,FALSE),"")</f>
        <v/>
      </c>
      <c r="AQ258" s="59" t="str">
        <f>IFERROR(VLOOKUP($E258,'Rev June 16'!$D$1:$Z$300,22,FALSE),"-")</f>
        <v>-</v>
      </c>
      <c r="AR258" s="59" t="str">
        <f>IFERROR(VLOOKUP($E258,'Rev June 16'!$D$1:$Z$300,4,FALSE),"-")</f>
        <v>-</v>
      </c>
      <c r="AS258" s="59" t="str">
        <f>IFERROR(VLOOKUP(AR258,'Paid Invoices'!$F$6:$I$381,3,FALSE),"")</f>
        <v/>
      </c>
      <c r="AT258" s="59" t="str">
        <f>IFERROR(VLOOKUP(AR258,'Open Invoices'!$D$1:$E$3000,2,FALSE),"")</f>
        <v/>
      </c>
      <c r="AU258" s="59" t="str">
        <f>IFERROR(VLOOKUP($E258,'May 2016'!$D$1:$Z$300,22,FALSE),"-")</f>
        <v>-</v>
      </c>
      <c r="AV258" s="59" t="str">
        <f>IFERROR(VLOOKUP($E258,'May 2016'!$D$1:$Z$300,4,FALSE),"-")</f>
        <v>-</v>
      </c>
      <c r="AW258" s="59" t="str">
        <f>IFERROR(VLOOKUP(AV258,'Paid Invoices'!$F$6:$I$381,3,FALSE),"")</f>
        <v/>
      </c>
      <c r="AX258" s="59" t="str">
        <f>IFERROR(VLOOKUP(AV258,'Open Invoices'!$D$1:$E$3000,2,FALSE),"")</f>
        <v/>
      </c>
      <c r="AY258" s="59" t="str">
        <f>IFERROR(VLOOKUP($E258,'Apr 2016'!$D$1:$Z$300,22,FALSE),"-")</f>
        <v>-</v>
      </c>
      <c r="AZ258" s="59" t="str">
        <f>IFERROR(VLOOKUP($E258,'Apr 2016'!$D$1:$Z$300,4,FALSE),"-")</f>
        <v>-</v>
      </c>
      <c r="BA258" s="59" t="str">
        <f>IFERROR(VLOOKUP(AZ258,'Paid Invoices'!$F$6:$I$381,3,FALSE),"")</f>
        <v/>
      </c>
      <c r="BB258" s="59" t="str">
        <f>IFERROR(VLOOKUP(AZ258,'Open Invoices'!$D$1:$E$3000,2,FALSE),"")</f>
        <v/>
      </c>
      <c r="BC258" s="59" t="str">
        <f>IFERROR(VLOOKUP($E258,'Mar 2016'!$D$1:$Z$300,22,FALSE),"-")</f>
        <v>-</v>
      </c>
      <c r="BD258" s="59" t="str">
        <f>IFERROR(VLOOKUP($E258,'Mar 2016'!$D$1:$Z$300,4,FALSE),"-")</f>
        <v>-</v>
      </c>
      <c r="BE258" s="59" t="str">
        <f>IFERROR(VLOOKUP(BD258,'Paid Invoices'!$F$6:$I$381,3,FALSE),"")</f>
        <v/>
      </c>
      <c r="BF258" s="59" t="str">
        <f>IFERROR(VLOOKUP(BD258,'Open Invoices'!$D$1:$E$3000,2,FALSE),"")</f>
        <v/>
      </c>
      <c r="BG258" s="59" t="str">
        <f>IFERROR(VLOOKUP($E258,'Feb 2016'!$D$1:$Z$300,22,FALSE),"-")</f>
        <v>-</v>
      </c>
      <c r="BH258" s="59" t="str">
        <f>IFERROR(VLOOKUP($E258,'Feb 2016'!$D$1:$Z$300,4,FALSE),"-")</f>
        <v>-</v>
      </c>
      <c r="BI258" s="59" t="str">
        <f>IFERROR(VLOOKUP(BH258,'Paid Invoices'!$F$6:$I$381,3,FALSE),"")</f>
        <v/>
      </c>
      <c r="BJ258" s="59" t="str">
        <f>IFERROR(VLOOKUP(BH258,'Open Invoices'!$D$1:$E$3000,2,FALSE),"")</f>
        <v/>
      </c>
      <c r="BK258" s="59">
        <f>IFERROR(VLOOKUP($E258,'Jan 2016'!$D$1:$Z$300,22,FALSE),"-")</f>
        <v>311</v>
      </c>
      <c r="BL258" s="59" t="str">
        <f>IFERROR(VLOOKUP($E258,'Jan 2016'!$D$1:$Z$300,4,FALSE),"-")</f>
        <v>WAY2001A6AQ</v>
      </c>
      <c r="BM258" s="59" t="str">
        <f>IFERROR(VLOOKUP(BL258,'Paid Invoices'!$F$6:$I$381,3,FALSE),"")</f>
        <v/>
      </c>
      <c r="BN258" s="59" t="str">
        <f>IFERROR(VLOOKUP(BL258,'Open Invoices'!$D$1:$E$3000,2,FALSE),"")</f>
        <v/>
      </c>
      <c r="BO258" s="59" t="str">
        <f>IFERROR(VLOOKUP($E258,'Dec 2015'!$D$1:$Z$300,22,FALSE),"-")</f>
        <v>-</v>
      </c>
      <c r="BP258" s="59" t="str">
        <f>IFERROR(VLOOKUP($E258,'Dec 2015'!$D$1:$Z$300,4,FALSE),"-")</f>
        <v>-</v>
      </c>
      <c r="BQ258" s="59" t="str">
        <f>IFERROR(VLOOKUP(BP258,'Paid Invoices'!$F$6:$I$381,3,FALSE),"")</f>
        <v/>
      </c>
      <c r="BR258" s="59" t="str">
        <f>IFERROR(VLOOKUP(BP258,'Open Invoices'!$D$1:$E$3000,2,FALSE),"")</f>
        <v/>
      </c>
      <c r="BS258" s="59" t="str">
        <f>IFERROR(VLOOKUP($E258,'Nov 2015'!$D$1:$Z$300,22,FALSE),"-")</f>
        <v>-</v>
      </c>
      <c r="BT258" s="59" t="str">
        <f>IFERROR(VLOOKUP($E258,'Nov 2015'!$D$1:$Z$300,4,FALSE),"-")</f>
        <v>-</v>
      </c>
      <c r="BU258" s="59" t="str">
        <f>IFERROR(VLOOKUP(BT258,'Paid Invoices'!$F$6:$I$381,3,FALSE),"")</f>
        <v/>
      </c>
      <c r="BV258" s="59" t="str">
        <f>IFERROR(VLOOKUP(BT258,'Open Invoices'!$D$1:$E$3000,2,FALSE),"")</f>
        <v/>
      </c>
      <c r="BW258" s="59" t="str">
        <f>IFERROR(VLOOKUP($E258,'Oct 2015'!$D$1:$Z$300,22,FALSE),"-")</f>
        <v>-</v>
      </c>
      <c r="BX258" s="59" t="str">
        <f>IFERROR(VLOOKUP($E258,'Oct 2015'!$D$1:$Z$300,4,FALSE),"-")</f>
        <v>-</v>
      </c>
      <c r="BY258" s="59" t="str">
        <f>IFERROR(VLOOKUP(BX258,'Paid Invoices'!$F$6:$I$381,3,FALSE),"")</f>
        <v/>
      </c>
      <c r="BZ258" s="59" t="str">
        <f>IFERROR(VLOOKUP(BX258,'Open Invoices'!$D$1:$E$3000,2,FALSE),"")</f>
        <v/>
      </c>
      <c r="CA258" s="59" t="str">
        <f>IFERROR(VLOOKUP($E258,'Sep 2015'!$D$1:$Z$300,22,FALSE),"-")</f>
        <v>-</v>
      </c>
      <c r="CB258" s="59" t="str">
        <f>IFERROR(VLOOKUP($E258,'Sep 2015'!$D$1:$Z$300,4,FALSE),"-")</f>
        <v>-</v>
      </c>
      <c r="CC258" s="59" t="str">
        <f>IFERROR(VLOOKUP(CB258,'Paid Invoices'!$F$6:$I$381,3,FALSE),"")</f>
        <v/>
      </c>
      <c r="CD258" s="59" t="str">
        <f>IFERROR(VLOOKUP(CB258,'Open Invoices'!$D$1:$E$3000,2,FALSE),"")</f>
        <v/>
      </c>
      <c r="CG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</row>
    <row r="259" spans="1:109">
      <c r="A259" s="115">
        <v>258</v>
      </c>
      <c r="B259" s="2" t="s">
        <v>509</v>
      </c>
      <c r="C259" s="2" t="s">
        <v>510</v>
      </c>
      <c r="D259" s="2" t="s">
        <v>472</v>
      </c>
      <c r="E259" s="60" t="s">
        <v>2129</v>
      </c>
      <c r="F259" s="2" t="s">
        <v>539</v>
      </c>
      <c r="G259" s="21" t="s">
        <v>131</v>
      </c>
      <c r="H259" s="21" t="str">
        <f>IFERROR(VLOOKUP($E259,'Wayne Master'!$B$1:$C$315,2,FALSE),"not on master")</f>
        <v>not on master</v>
      </c>
      <c r="I259" s="11" t="s">
        <v>538</v>
      </c>
      <c r="J259" s="3">
        <v>42158</v>
      </c>
      <c r="K259" s="2" t="s">
        <v>28</v>
      </c>
      <c r="L259" s="2" t="s">
        <v>29</v>
      </c>
      <c r="M259" s="2" t="s">
        <v>30</v>
      </c>
      <c r="N259" s="2" t="s">
        <v>31</v>
      </c>
      <c r="O259" s="2" t="s">
        <v>382</v>
      </c>
      <c r="P259" s="4"/>
      <c r="Q259" s="4"/>
      <c r="R259" s="4"/>
      <c r="S259" s="5"/>
      <c r="T259" s="4"/>
      <c r="U259" s="4"/>
      <c r="V259" s="4"/>
      <c r="W259" s="5"/>
      <c r="X259" s="5"/>
      <c r="Y259" s="14"/>
      <c r="Z259" s="14"/>
      <c r="AA259" s="14"/>
      <c r="AB259" s="4"/>
      <c r="AC259" s="49"/>
      <c r="AD259" s="59">
        <f t="shared" ref="AD259:AD263" si="21">SUM(AI259,AM259,AQ259,AU259,AY259,BC259,BG259,BK259,BO259,BS259,BW259,CA259)</f>
        <v>18.739999999999998</v>
      </c>
      <c r="AE259" s="59">
        <f t="shared" ref="AE259:AE263" si="22">(Q259*0.0169)+(U259*0.0598)</f>
        <v>0</v>
      </c>
      <c r="AF259" s="102">
        <f>IFERROR(IFERROR(VLOOKUP($G259,'FPO034'!$J$9:$Q$196,7,FALSE),(VLOOKUP($H259,'FPO034'!$J$9:$Q$196,7,FALSE))),"No PO")</f>
        <v>6337.96</v>
      </c>
      <c r="AG259" s="102">
        <f>IFERROR(IFERROR(VLOOKUP($G259,'FPO034'!$J$9:$Q$196,8,FALSE),(VLOOKUP($H259,'FPO034'!$J$9:$Q$196,8,FALSE))),"No PO")</f>
        <v>0</v>
      </c>
      <c r="AH259" s="102" t="e">
        <f t="shared" ref="AH259:AH263" si="23">IF(AG259&lt;&gt;0,"No",IF(AD259&gt;AF259,"No",IF(AD259/AE259&lt;1,"--",IF(AD259/AE259&lt;1.02,"Maybe","No"))))</f>
        <v>#DIV/0!</v>
      </c>
      <c r="AI259" s="59" t="str">
        <f>IFERROR(VLOOKUP($E259,'Rev2 Aug 16'!$D$1:$Z$300,22,FALSE),"-")</f>
        <v>-</v>
      </c>
      <c r="AJ259" s="59" t="str">
        <f>IFERROR(VLOOKUP($E259,'Rev2 Aug 16'!$D$1:$Z$300,5,FALSE),"-")</f>
        <v>-</v>
      </c>
      <c r="AK259" s="59" t="str">
        <f>IFERROR(VLOOKUP(AJ259,'Paid Invoices'!$F$6:$I$381,3,FALSE),"")</f>
        <v/>
      </c>
      <c r="AL259" s="59" t="str">
        <f>IFERROR(VLOOKUP(AJ259,'Open Invoices'!$D$1:$E$3000,2,FALSE),"")</f>
        <v/>
      </c>
      <c r="AM259" s="59" t="str">
        <f>IFERROR(VLOOKUP($E259,'Rev2 July 16'!$D$1:$Z$300,22,FALSE),"-")</f>
        <v>-</v>
      </c>
      <c r="AN259" s="59" t="str">
        <f>IFERROR(VLOOKUP($E259,'Rev2 July 16'!$D$1:$Z$300,5,FALSE),"-")</f>
        <v>-</v>
      </c>
      <c r="AO259" s="59" t="str">
        <f>IFERROR(VLOOKUP(AN259,'Paid Invoices'!$F$6:$I$381,3,FALSE),"")</f>
        <v/>
      </c>
      <c r="AP259" s="59" t="str">
        <f>IFERROR(VLOOKUP(AN259,'Open Invoices'!$D$1:$E$3000,2,FALSE),"")</f>
        <v/>
      </c>
      <c r="AQ259" s="59" t="str">
        <f>IFERROR(VLOOKUP($E259,'Rev June 16'!$D$1:$Z$300,22,FALSE),"-")</f>
        <v>-</v>
      </c>
      <c r="AR259" s="59" t="str">
        <f>IFERROR(VLOOKUP($E259,'Rev June 16'!$D$1:$Z$300,4,FALSE),"-")</f>
        <v>-</v>
      </c>
      <c r="AS259" s="59" t="str">
        <f>IFERROR(VLOOKUP(AR259,'Paid Invoices'!$F$6:$I$381,3,FALSE),"")</f>
        <v/>
      </c>
      <c r="AT259" s="59" t="str">
        <f>IFERROR(VLOOKUP(AR259,'Open Invoices'!$D$1:$E$3000,2,FALSE),"")</f>
        <v/>
      </c>
      <c r="AU259" s="59" t="str">
        <f>IFERROR(VLOOKUP($E259,'May 2016'!$D$1:$Z$300,22,FALSE),"-")</f>
        <v>-</v>
      </c>
      <c r="AV259" s="59" t="str">
        <f>IFERROR(VLOOKUP($E259,'May 2016'!$D$1:$Z$300,4,FALSE),"-")</f>
        <v>-</v>
      </c>
      <c r="AW259" s="59" t="str">
        <f>IFERROR(VLOOKUP(AV259,'Paid Invoices'!$F$6:$I$381,3,FALSE),"")</f>
        <v/>
      </c>
      <c r="AX259" s="59" t="str">
        <f>IFERROR(VLOOKUP(AV259,'Open Invoices'!$D$1:$E$3000,2,FALSE),"")</f>
        <v/>
      </c>
      <c r="AY259" s="59" t="str">
        <f>IFERROR(VLOOKUP($E259,'Apr 2016'!$D$1:$Z$300,22,FALSE),"-")</f>
        <v>-</v>
      </c>
      <c r="AZ259" s="59" t="str">
        <f>IFERROR(VLOOKUP($E259,'Apr 2016'!$D$1:$Z$300,4,FALSE),"-")</f>
        <v>-</v>
      </c>
      <c r="BA259" s="59" t="str">
        <f>IFERROR(VLOOKUP(AZ259,'Paid Invoices'!$F$6:$I$381,3,FALSE),"")</f>
        <v/>
      </c>
      <c r="BB259" s="59" t="str">
        <f>IFERROR(VLOOKUP(AZ259,'Open Invoices'!$D$1:$E$3000,2,FALSE),"")</f>
        <v/>
      </c>
      <c r="BC259" s="59" t="str">
        <f>IFERROR(VLOOKUP($E259,'Mar 2016'!$D$1:$Z$300,22,FALSE),"-")</f>
        <v>-</v>
      </c>
      <c r="BD259" s="59" t="str">
        <f>IFERROR(VLOOKUP($E259,'Mar 2016'!$D$1:$Z$300,4,FALSE),"-")</f>
        <v>-</v>
      </c>
      <c r="BE259" s="59" t="str">
        <f>IFERROR(VLOOKUP(BD259,'Paid Invoices'!$F$6:$I$381,3,FALSE),"")</f>
        <v/>
      </c>
      <c r="BF259" s="59" t="str">
        <f>IFERROR(VLOOKUP(BD259,'Open Invoices'!$D$1:$E$3000,2,FALSE),"")</f>
        <v/>
      </c>
      <c r="BG259" s="59" t="str">
        <f>IFERROR(VLOOKUP($E259,'Feb 2016'!$D$1:$Z$300,22,FALSE),"-")</f>
        <v>-</v>
      </c>
      <c r="BH259" s="59" t="str">
        <f>IFERROR(VLOOKUP($E259,'Feb 2016'!$D$1:$Z$300,4,FALSE),"-")</f>
        <v>-</v>
      </c>
      <c r="BI259" s="59" t="str">
        <f>IFERROR(VLOOKUP(BH259,'Paid Invoices'!$F$6:$I$381,3,FALSE),"")</f>
        <v/>
      </c>
      <c r="BJ259" s="59" t="str">
        <f>IFERROR(VLOOKUP(BH259,'Open Invoices'!$D$1:$E$3000,2,FALSE),"")</f>
        <v/>
      </c>
      <c r="BK259" s="59">
        <f>IFERROR(VLOOKUP($E259,'Jan 2016'!$D$1:$Z$300,22,FALSE),"-")</f>
        <v>18.739999999999998</v>
      </c>
      <c r="BL259" s="59" t="str">
        <f>IFERROR(VLOOKUP($E259,'Jan 2016'!$D$1:$Z$300,4,FALSE),"-")</f>
        <v>WAY2001A6AV</v>
      </c>
      <c r="BM259" s="59" t="str">
        <f>IFERROR(VLOOKUP(BL259,'Paid Invoices'!$F$6:$I$381,3,FALSE),"")</f>
        <v/>
      </c>
      <c r="BN259" s="59" t="str">
        <f>IFERROR(VLOOKUP(BL259,'Open Invoices'!$D$1:$E$3000,2,FALSE),"")</f>
        <v/>
      </c>
      <c r="BO259" s="59" t="str">
        <f>IFERROR(VLOOKUP($E259,'Dec 2015'!$D$1:$Z$300,22,FALSE),"-")</f>
        <v>-</v>
      </c>
      <c r="BP259" s="59" t="str">
        <f>IFERROR(VLOOKUP($E259,'Dec 2015'!$D$1:$Z$300,4,FALSE),"-")</f>
        <v>-</v>
      </c>
      <c r="BQ259" s="59" t="str">
        <f>IFERROR(VLOOKUP(BP259,'Paid Invoices'!$F$6:$I$381,3,FALSE),"")</f>
        <v/>
      </c>
      <c r="BR259" s="59" t="str">
        <f>IFERROR(VLOOKUP(BP259,'Open Invoices'!$D$1:$E$3000,2,FALSE),"")</f>
        <v/>
      </c>
      <c r="BS259" s="59" t="str">
        <f>IFERROR(VLOOKUP($E259,'Nov 2015'!$D$1:$Z$300,22,FALSE),"-")</f>
        <v>-</v>
      </c>
      <c r="BT259" s="59" t="str">
        <f>IFERROR(VLOOKUP($E259,'Nov 2015'!$D$1:$Z$300,4,FALSE),"-")</f>
        <v>-</v>
      </c>
      <c r="BU259" s="59" t="str">
        <f>IFERROR(VLOOKUP(BT259,'Paid Invoices'!$F$6:$I$381,3,FALSE),"")</f>
        <v/>
      </c>
      <c r="BV259" s="59" t="str">
        <f>IFERROR(VLOOKUP(BT259,'Open Invoices'!$D$1:$E$3000,2,FALSE),"")</f>
        <v/>
      </c>
      <c r="BW259" s="59" t="str">
        <f>IFERROR(VLOOKUP($E259,'Oct 2015'!$D$1:$Z$300,22,FALSE),"-")</f>
        <v>-</v>
      </c>
      <c r="BX259" s="59" t="str">
        <f>IFERROR(VLOOKUP($E259,'Oct 2015'!$D$1:$Z$300,4,FALSE),"-")</f>
        <v>-</v>
      </c>
      <c r="BY259" s="59" t="str">
        <f>IFERROR(VLOOKUP(BX259,'Paid Invoices'!$F$6:$I$381,3,FALSE),"")</f>
        <v/>
      </c>
      <c r="BZ259" s="59" t="str">
        <f>IFERROR(VLOOKUP(BX259,'Open Invoices'!$D$1:$E$3000,2,FALSE),"")</f>
        <v/>
      </c>
      <c r="CA259" s="59" t="str">
        <f>IFERROR(VLOOKUP($E259,'Sep 2015'!$D$1:$Z$300,22,FALSE),"-")</f>
        <v>-</v>
      </c>
      <c r="CB259" s="59" t="str">
        <f>IFERROR(VLOOKUP($E259,'Sep 2015'!$D$1:$Z$300,4,FALSE),"-")</f>
        <v>-</v>
      </c>
      <c r="CC259" s="59" t="str">
        <f>IFERROR(VLOOKUP(CB259,'Paid Invoices'!$F$6:$I$381,3,FALSE),"")</f>
        <v/>
      </c>
      <c r="CD259" s="59" t="str">
        <f>IFERROR(VLOOKUP(CB259,'Open Invoices'!$D$1:$E$3000,2,FALSE),"")</f>
        <v/>
      </c>
      <c r="CG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</row>
    <row r="260" spans="1:109">
      <c r="A260" s="115">
        <v>259</v>
      </c>
      <c r="B260" s="2" t="s">
        <v>444</v>
      </c>
      <c r="C260" s="2" t="s">
        <v>24</v>
      </c>
      <c r="D260" s="2" t="s">
        <v>94</v>
      </c>
      <c r="E260" s="2" t="s">
        <v>487</v>
      </c>
      <c r="F260" s="2" t="s">
        <v>421</v>
      </c>
      <c r="G260" s="21" t="s">
        <v>1205</v>
      </c>
      <c r="H260" s="21" t="str">
        <f>IFERROR(VLOOKUP($E260,'Wayne Master'!$B$1:$C$315,2,FALSE),"not on master")</f>
        <v>not on master</v>
      </c>
      <c r="I260" s="11" t="s">
        <v>467</v>
      </c>
      <c r="J260" s="3"/>
      <c r="K260" s="2" t="s">
        <v>94</v>
      </c>
      <c r="L260" s="2" t="s">
        <v>431</v>
      </c>
      <c r="M260" s="2" t="s">
        <v>394</v>
      </c>
      <c r="N260" s="2" t="s">
        <v>31</v>
      </c>
      <c r="O260" s="2" t="s">
        <v>382</v>
      </c>
      <c r="P260" s="4"/>
      <c r="Q260" s="4"/>
      <c r="R260" s="4"/>
      <c r="S260" s="5"/>
      <c r="T260" s="4"/>
      <c r="U260" s="4"/>
      <c r="V260" s="4"/>
      <c r="W260" s="5"/>
      <c r="X260" s="5"/>
      <c r="Y260" s="14"/>
      <c r="Z260" s="14"/>
      <c r="AA260" s="14"/>
      <c r="AB260" s="4"/>
      <c r="AC260" s="49"/>
      <c r="AD260" s="59">
        <f t="shared" si="21"/>
        <v>347</v>
      </c>
      <c r="AE260" s="59">
        <f t="shared" si="22"/>
        <v>0</v>
      </c>
      <c r="AF260" s="102" t="str">
        <f>IFERROR(IFERROR(VLOOKUP($G260,'FPO034'!$J$9:$Q$196,7,FALSE),(VLOOKUP($H260,'FPO034'!$J$9:$Q$196,7,FALSE))),"No PO")</f>
        <v>No PO</v>
      </c>
      <c r="AG260" s="102" t="str">
        <f>IFERROR(IFERROR(VLOOKUP($G260,'FPO034'!$J$9:$Q$196,8,FALSE),(VLOOKUP($H260,'FPO034'!$J$9:$Q$196,8,FALSE))),"No PO")</f>
        <v>No PO</v>
      </c>
      <c r="AH260" s="102" t="str">
        <f t="shared" si="23"/>
        <v>No</v>
      </c>
      <c r="AI260" s="59" t="str">
        <f>IFERROR(VLOOKUP($E260,'Rev2 Aug 16'!$D$1:$Z$300,22,FALSE),"-")</f>
        <v>-</v>
      </c>
      <c r="AJ260" s="59" t="str">
        <f>IFERROR(VLOOKUP($E260,'Rev2 Aug 16'!$D$1:$Z$300,5,FALSE),"-")</f>
        <v>-</v>
      </c>
      <c r="AK260" s="59" t="str">
        <f>IFERROR(VLOOKUP(AJ260,'Paid Invoices'!$F$6:$I$381,3,FALSE),"")</f>
        <v/>
      </c>
      <c r="AL260" s="59" t="str">
        <f>IFERROR(VLOOKUP(AJ260,'Open Invoices'!$D$1:$E$3000,2,FALSE),"")</f>
        <v/>
      </c>
      <c r="AM260" s="59" t="str">
        <f>IFERROR(VLOOKUP($E260,'Rev2 July 16'!$D$1:$Z$300,22,FALSE),"-")</f>
        <v>-</v>
      </c>
      <c r="AN260" s="59" t="str">
        <f>IFERROR(VLOOKUP($E260,'Rev2 July 16'!$D$1:$Z$300,5,FALSE),"-")</f>
        <v>-</v>
      </c>
      <c r="AO260" s="59" t="str">
        <f>IFERROR(VLOOKUP(AN260,'Paid Invoices'!$F$6:$I$381,3,FALSE),"")</f>
        <v/>
      </c>
      <c r="AP260" s="59" t="str">
        <f>IFERROR(VLOOKUP(AN260,'Open Invoices'!$D$1:$E$3000,2,FALSE),"")</f>
        <v/>
      </c>
      <c r="AQ260" s="59" t="str">
        <f>IFERROR(VLOOKUP($E260,'Rev June 16'!$D$1:$Z$300,22,FALSE),"-")</f>
        <v>-</v>
      </c>
      <c r="AR260" s="59" t="str">
        <f>IFERROR(VLOOKUP($E260,'Rev June 16'!$D$1:$Z$300,4,FALSE),"-")</f>
        <v>-</v>
      </c>
      <c r="AS260" s="59" t="str">
        <f>IFERROR(VLOOKUP(AR260,'Paid Invoices'!$F$6:$I$381,3,FALSE),"")</f>
        <v/>
      </c>
      <c r="AT260" s="59" t="str">
        <f>IFERROR(VLOOKUP(AR260,'Open Invoices'!$D$1:$E$3000,2,FALSE),"")</f>
        <v/>
      </c>
      <c r="AU260" s="59" t="str">
        <f>IFERROR(VLOOKUP($E260,'May 2016'!$D$1:$Z$300,22,FALSE),"-")</f>
        <v>-</v>
      </c>
      <c r="AV260" s="59" t="str">
        <f>IFERROR(VLOOKUP($E260,'May 2016'!$D$1:$Z$300,4,FALSE),"-")</f>
        <v>-</v>
      </c>
      <c r="AW260" s="59" t="str">
        <f>IFERROR(VLOOKUP(AV260,'Paid Invoices'!$F$6:$I$381,3,FALSE),"")</f>
        <v/>
      </c>
      <c r="AX260" s="59" t="str">
        <f>IFERROR(VLOOKUP(AV260,'Open Invoices'!$D$1:$E$3000,2,FALSE),"")</f>
        <v/>
      </c>
      <c r="AY260" s="59" t="str">
        <f>IFERROR(VLOOKUP($E260,'Apr 2016'!$D$1:$Z$300,22,FALSE),"-")</f>
        <v>-</v>
      </c>
      <c r="AZ260" s="59" t="str">
        <f>IFERROR(VLOOKUP($E260,'Apr 2016'!$D$1:$Z$300,4,FALSE),"-")</f>
        <v>-</v>
      </c>
      <c r="BA260" s="59" t="str">
        <f>IFERROR(VLOOKUP(AZ260,'Paid Invoices'!$F$6:$I$381,3,FALSE),"")</f>
        <v/>
      </c>
      <c r="BB260" s="59" t="str">
        <f>IFERROR(VLOOKUP(AZ260,'Open Invoices'!$D$1:$E$3000,2,FALSE),"")</f>
        <v/>
      </c>
      <c r="BC260" s="59" t="str">
        <f>IFERROR(VLOOKUP($E260,'Mar 2016'!$D$1:$Z$300,22,FALSE),"-")</f>
        <v>-</v>
      </c>
      <c r="BD260" s="59" t="str">
        <f>IFERROR(VLOOKUP($E260,'Mar 2016'!$D$1:$Z$300,4,FALSE),"-")</f>
        <v>-</v>
      </c>
      <c r="BE260" s="59" t="str">
        <f>IFERROR(VLOOKUP(BD260,'Paid Invoices'!$F$6:$I$381,3,FALSE),"")</f>
        <v/>
      </c>
      <c r="BF260" s="59" t="str">
        <f>IFERROR(VLOOKUP(BD260,'Open Invoices'!$D$1:$E$3000,2,FALSE),"")</f>
        <v/>
      </c>
      <c r="BG260" s="59" t="str">
        <f>IFERROR(VLOOKUP($E260,'Feb 2016'!$D$1:$Z$300,22,FALSE),"-")</f>
        <v>-</v>
      </c>
      <c r="BH260" s="59" t="str">
        <f>IFERROR(VLOOKUP($E260,'Feb 2016'!$D$1:$Z$300,4,FALSE),"-")</f>
        <v>-</v>
      </c>
      <c r="BI260" s="59" t="str">
        <f>IFERROR(VLOOKUP(BH260,'Paid Invoices'!$F$6:$I$381,3,FALSE),"")</f>
        <v/>
      </c>
      <c r="BJ260" s="59" t="str">
        <f>IFERROR(VLOOKUP(BH260,'Open Invoices'!$D$1:$E$3000,2,FALSE),"")</f>
        <v/>
      </c>
      <c r="BK260" s="59" t="str">
        <f>IFERROR(VLOOKUP($E260,'Jan 2016'!$D$1:$Z$300,22,FALSE),"-")</f>
        <v>-</v>
      </c>
      <c r="BL260" s="59" t="str">
        <f>IFERROR(VLOOKUP($E260,'Jan 2016'!$D$1:$Z$300,4,FALSE),"-")</f>
        <v>-</v>
      </c>
      <c r="BM260" s="59" t="str">
        <f>IFERROR(VLOOKUP(BL260,'Paid Invoices'!$F$6:$I$381,3,FALSE),"")</f>
        <v/>
      </c>
      <c r="BN260" s="59" t="str">
        <f>IFERROR(VLOOKUP(BL260,'Open Invoices'!$D$1:$E$3000,2,FALSE),"")</f>
        <v/>
      </c>
      <c r="BO260" s="59" t="str">
        <f>IFERROR(VLOOKUP($E260,'Dec 2015'!$D$1:$Z$300,22,FALSE),"-")</f>
        <v>-</v>
      </c>
      <c r="BP260" s="59" t="str">
        <f>IFERROR(VLOOKUP($E260,'Dec 2015'!$D$1:$Z$300,4,FALSE),"-")</f>
        <v>-</v>
      </c>
      <c r="BQ260" s="59" t="str">
        <f>IFERROR(VLOOKUP(BP260,'Paid Invoices'!$F$6:$I$381,3,FALSE),"")</f>
        <v/>
      </c>
      <c r="BR260" s="59" t="str">
        <f>IFERROR(VLOOKUP(BP260,'Open Invoices'!$D$1:$E$3000,2,FALSE),"")</f>
        <v/>
      </c>
      <c r="BS260" s="59">
        <f>IFERROR(VLOOKUP($E260,'Nov 2015'!$D$1:$Z$300,22,FALSE),"-")</f>
        <v>347</v>
      </c>
      <c r="BT260" s="59" t="str">
        <f>IFERROR(VLOOKUP($E260,'Nov 2015'!$D$1:$Z$300,4,FALSE),"-")</f>
        <v>WAY2001K5A</v>
      </c>
      <c r="BU260" s="59" t="str">
        <f>IFERROR(VLOOKUP(BT260,'Paid Invoices'!$F$6:$I$381,3,FALSE),"")</f>
        <v/>
      </c>
      <c r="BV260" s="59" t="str">
        <f>IFERROR(VLOOKUP(BT260,'Open Invoices'!$D$1:$E$3000,2,FALSE),"")</f>
        <v/>
      </c>
      <c r="BW260" s="59" t="str">
        <f>IFERROR(VLOOKUP($E260,'Oct 2015'!$D$1:$Z$300,22,FALSE),"-")</f>
        <v>-</v>
      </c>
      <c r="BX260" s="59" t="str">
        <f>IFERROR(VLOOKUP($E260,'Oct 2015'!$D$1:$Z$300,4,FALSE),"-")</f>
        <v>-</v>
      </c>
      <c r="BY260" s="59" t="str">
        <f>IFERROR(VLOOKUP(BX260,'Paid Invoices'!$F$6:$I$381,3,FALSE),"")</f>
        <v/>
      </c>
      <c r="BZ260" s="59" t="str">
        <f>IFERROR(VLOOKUP(BX260,'Open Invoices'!$D$1:$E$3000,2,FALSE),"")</f>
        <v/>
      </c>
      <c r="CA260" s="59" t="str">
        <f>IFERROR(VLOOKUP($E260,'Sep 2015'!$D$1:$Z$300,22,FALSE),"-")</f>
        <v>-</v>
      </c>
      <c r="CB260" s="59" t="str">
        <f>IFERROR(VLOOKUP($E260,'Sep 2015'!$D$1:$Z$300,4,FALSE),"-")</f>
        <v>-</v>
      </c>
      <c r="CC260" s="59" t="str">
        <f>IFERROR(VLOOKUP(CB260,'Paid Invoices'!$F$6:$I$381,3,FALSE),"")</f>
        <v/>
      </c>
      <c r="CD260" s="59" t="str">
        <f>IFERROR(VLOOKUP(CB260,'Open Invoices'!$D$1:$E$3000,2,FALSE),"")</f>
        <v/>
      </c>
      <c r="CG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</row>
    <row r="261" spans="1:109">
      <c r="A261" s="115">
        <v>260</v>
      </c>
      <c r="B261" s="2" t="s">
        <v>444</v>
      </c>
      <c r="C261" s="2" t="s">
        <v>24</v>
      </c>
      <c r="D261" s="2" t="s">
        <v>94</v>
      </c>
      <c r="E261" s="2" t="s">
        <v>488</v>
      </c>
      <c r="F261" s="2" t="s">
        <v>421</v>
      </c>
      <c r="G261" s="21" t="s">
        <v>1205</v>
      </c>
      <c r="H261" s="21" t="str">
        <f>IFERROR(VLOOKUP($E261,'Wayne Master'!$B$1:$C$315,2,FALSE),"not on master")</f>
        <v>not on master</v>
      </c>
      <c r="I261" s="11" t="s">
        <v>467</v>
      </c>
      <c r="J261" s="3"/>
      <c r="K261" s="2" t="s">
        <v>94</v>
      </c>
      <c r="L261" s="2" t="s">
        <v>431</v>
      </c>
      <c r="M261" s="2" t="s">
        <v>394</v>
      </c>
      <c r="N261" s="2" t="s">
        <v>31</v>
      </c>
      <c r="O261" s="2" t="s">
        <v>382</v>
      </c>
      <c r="P261" s="4"/>
      <c r="Q261" s="4"/>
      <c r="R261" s="4"/>
      <c r="S261" s="5"/>
      <c r="T261" s="4"/>
      <c r="U261" s="4"/>
      <c r="V261" s="4"/>
      <c r="W261" s="5"/>
      <c r="X261" s="5"/>
      <c r="Y261" s="14"/>
      <c r="Z261" s="14"/>
      <c r="AA261" s="14"/>
      <c r="AB261" s="4"/>
      <c r="AC261" s="49"/>
      <c r="AD261" s="59">
        <f t="shared" si="21"/>
        <v>347</v>
      </c>
      <c r="AE261" s="59">
        <f t="shared" si="22"/>
        <v>0</v>
      </c>
      <c r="AF261" s="102" t="str">
        <f>IFERROR(IFERROR(VLOOKUP($G261,'FPO034'!$J$9:$Q$196,7,FALSE),(VLOOKUP($H261,'FPO034'!$J$9:$Q$196,7,FALSE))),"No PO")</f>
        <v>No PO</v>
      </c>
      <c r="AG261" s="102" t="str">
        <f>IFERROR(IFERROR(VLOOKUP($G261,'FPO034'!$J$9:$Q$196,8,FALSE),(VLOOKUP($H261,'FPO034'!$J$9:$Q$196,8,FALSE))),"No PO")</f>
        <v>No PO</v>
      </c>
      <c r="AH261" s="102" t="str">
        <f t="shared" si="23"/>
        <v>No</v>
      </c>
      <c r="AI261" s="59" t="str">
        <f>IFERROR(VLOOKUP($E261,'Rev2 Aug 16'!$D$1:$Z$300,22,FALSE),"-")</f>
        <v>-</v>
      </c>
      <c r="AJ261" s="59" t="str">
        <f>IFERROR(VLOOKUP($E261,'Rev2 Aug 16'!$D$1:$Z$300,5,FALSE),"-")</f>
        <v>-</v>
      </c>
      <c r="AK261" s="59" t="str">
        <f>IFERROR(VLOOKUP(AJ261,'Paid Invoices'!$F$6:$I$381,3,FALSE),"")</f>
        <v/>
      </c>
      <c r="AL261" s="59" t="str">
        <f>IFERROR(VLOOKUP(AJ261,'Open Invoices'!$D$1:$E$3000,2,FALSE),"")</f>
        <v/>
      </c>
      <c r="AM261" s="59" t="str">
        <f>IFERROR(VLOOKUP($E261,'Rev2 July 16'!$D$1:$Z$300,22,FALSE),"-")</f>
        <v>-</v>
      </c>
      <c r="AN261" s="59" t="str">
        <f>IFERROR(VLOOKUP($E261,'Rev2 July 16'!$D$1:$Z$300,5,FALSE),"-")</f>
        <v>-</v>
      </c>
      <c r="AO261" s="59" t="str">
        <f>IFERROR(VLOOKUP(AN261,'Paid Invoices'!$F$6:$I$381,3,FALSE),"")</f>
        <v/>
      </c>
      <c r="AP261" s="59" t="str">
        <f>IFERROR(VLOOKUP(AN261,'Open Invoices'!$D$1:$E$3000,2,FALSE),"")</f>
        <v/>
      </c>
      <c r="AQ261" s="59" t="str">
        <f>IFERROR(VLOOKUP($E261,'Rev June 16'!$D$1:$Z$300,22,FALSE),"-")</f>
        <v>-</v>
      </c>
      <c r="AR261" s="59" t="str">
        <f>IFERROR(VLOOKUP($E261,'Rev June 16'!$D$1:$Z$300,4,FALSE),"-")</f>
        <v>-</v>
      </c>
      <c r="AS261" s="59" t="str">
        <f>IFERROR(VLOOKUP(AR261,'Paid Invoices'!$F$6:$I$381,3,FALSE),"")</f>
        <v/>
      </c>
      <c r="AT261" s="59" t="str">
        <f>IFERROR(VLOOKUP(AR261,'Open Invoices'!$D$1:$E$3000,2,FALSE),"")</f>
        <v/>
      </c>
      <c r="AU261" s="59" t="str">
        <f>IFERROR(VLOOKUP($E261,'May 2016'!$D$1:$Z$300,22,FALSE),"-")</f>
        <v>-</v>
      </c>
      <c r="AV261" s="59" t="str">
        <f>IFERROR(VLOOKUP($E261,'May 2016'!$D$1:$Z$300,4,FALSE),"-")</f>
        <v>-</v>
      </c>
      <c r="AW261" s="59" t="str">
        <f>IFERROR(VLOOKUP(AV261,'Paid Invoices'!$F$6:$I$381,3,FALSE),"")</f>
        <v/>
      </c>
      <c r="AX261" s="59" t="str">
        <f>IFERROR(VLOOKUP(AV261,'Open Invoices'!$D$1:$E$3000,2,FALSE),"")</f>
        <v/>
      </c>
      <c r="AY261" s="59" t="str">
        <f>IFERROR(VLOOKUP($E261,'Apr 2016'!$D$1:$Z$300,22,FALSE),"-")</f>
        <v>-</v>
      </c>
      <c r="AZ261" s="59" t="str">
        <f>IFERROR(VLOOKUP($E261,'Apr 2016'!$D$1:$Z$300,4,FALSE),"-")</f>
        <v>-</v>
      </c>
      <c r="BA261" s="59" t="str">
        <f>IFERROR(VLOOKUP(AZ261,'Paid Invoices'!$F$6:$I$381,3,FALSE),"")</f>
        <v/>
      </c>
      <c r="BB261" s="59" t="str">
        <f>IFERROR(VLOOKUP(AZ261,'Open Invoices'!$D$1:$E$3000,2,FALSE),"")</f>
        <v/>
      </c>
      <c r="BC261" s="59" t="str">
        <f>IFERROR(VLOOKUP($E261,'Mar 2016'!$D$1:$Z$300,22,FALSE),"-")</f>
        <v>-</v>
      </c>
      <c r="BD261" s="59" t="str">
        <f>IFERROR(VLOOKUP($E261,'Mar 2016'!$D$1:$Z$300,4,FALSE),"-")</f>
        <v>-</v>
      </c>
      <c r="BE261" s="59" t="str">
        <f>IFERROR(VLOOKUP(BD261,'Paid Invoices'!$F$6:$I$381,3,FALSE),"")</f>
        <v/>
      </c>
      <c r="BF261" s="59" t="str">
        <f>IFERROR(VLOOKUP(BD261,'Open Invoices'!$D$1:$E$3000,2,FALSE),"")</f>
        <v/>
      </c>
      <c r="BG261" s="59" t="str">
        <f>IFERROR(VLOOKUP($E261,'Feb 2016'!$D$1:$Z$300,22,FALSE),"-")</f>
        <v>-</v>
      </c>
      <c r="BH261" s="59" t="str">
        <f>IFERROR(VLOOKUP($E261,'Feb 2016'!$D$1:$Z$300,4,FALSE),"-")</f>
        <v>-</v>
      </c>
      <c r="BI261" s="59" t="str">
        <f>IFERROR(VLOOKUP(BH261,'Paid Invoices'!$F$6:$I$381,3,FALSE),"")</f>
        <v/>
      </c>
      <c r="BJ261" s="59" t="str">
        <f>IFERROR(VLOOKUP(BH261,'Open Invoices'!$D$1:$E$3000,2,FALSE),"")</f>
        <v/>
      </c>
      <c r="BK261" s="59" t="str">
        <f>IFERROR(VLOOKUP($E261,'Jan 2016'!$D$1:$Z$300,22,FALSE),"-")</f>
        <v>-</v>
      </c>
      <c r="BL261" s="59" t="str">
        <f>IFERROR(VLOOKUP($E261,'Jan 2016'!$D$1:$Z$300,4,FALSE),"-")</f>
        <v>-</v>
      </c>
      <c r="BM261" s="59" t="str">
        <f>IFERROR(VLOOKUP(BL261,'Paid Invoices'!$F$6:$I$381,3,FALSE),"")</f>
        <v/>
      </c>
      <c r="BN261" s="59" t="str">
        <f>IFERROR(VLOOKUP(BL261,'Open Invoices'!$D$1:$E$3000,2,FALSE),"")</f>
        <v/>
      </c>
      <c r="BO261" s="59" t="str">
        <f>IFERROR(VLOOKUP($E261,'Dec 2015'!$D$1:$Z$300,22,FALSE),"-")</f>
        <v>-</v>
      </c>
      <c r="BP261" s="59" t="str">
        <f>IFERROR(VLOOKUP($E261,'Dec 2015'!$D$1:$Z$300,4,FALSE),"-")</f>
        <v>-</v>
      </c>
      <c r="BQ261" s="59" t="str">
        <f>IFERROR(VLOOKUP(BP261,'Paid Invoices'!$F$6:$I$381,3,FALSE),"")</f>
        <v/>
      </c>
      <c r="BR261" s="59" t="str">
        <f>IFERROR(VLOOKUP(BP261,'Open Invoices'!$D$1:$E$3000,2,FALSE),"")</f>
        <v/>
      </c>
      <c r="BS261" s="59">
        <f>IFERROR(VLOOKUP($E261,'Nov 2015'!$D$1:$Z$300,22,FALSE),"-")</f>
        <v>347</v>
      </c>
      <c r="BT261" s="59" t="str">
        <f>IFERROR(VLOOKUP($E261,'Nov 2015'!$D$1:$Z$300,4,FALSE),"-")</f>
        <v>WAY2001K5A</v>
      </c>
      <c r="BU261" s="59" t="str">
        <f>IFERROR(VLOOKUP(BT261,'Paid Invoices'!$F$6:$I$381,3,FALSE),"")</f>
        <v/>
      </c>
      <c r="BV261" s="59" t="str">
        <f>IFERROR(VLOOKUP(BT261,'Open Invoices'!$D$1:$E$3000,2,FALSE),"")</f>
        <v/>
      </c>
      <c r="BW261" s="59" t="str">
        <f>IFERROR(VLOOKUP($E261,'Oct 2015'!$D$1:$Z$300,22,FALSE),"-")</f>
        <v>-</v>
      </c>
      <c r="BX261" s="59" t="str">
        <f>IFERROR(VLOOKUP($E261,'Oct 2015'!$D$1:$Z$300,4,FALSE),"-")</f>
        <v>-</v>
      </c>
      <c r="BY261" s="59" t="str">
        <f>IFERROR(VLOOKUP(BX261,'Paid Invoices'!$F$6:$I$381,3,FALSE),"")</f>
        <v/>
      </c>
      <c r="BZ261" s="59" t="str">
        <f>IFERROR(VLOOKUP(BX261,'Open Invoices'!$D$1:$E$3000,2,FALSE),"")</f>
        <v/>
      </c>
      <c r="CA261" s="59" t="str">
        <f>IFERROR(VLOOKUP($E261,'Sep 2015'!$D$1:$Z$300,22,FALSE),"-")</f>
        <v>-</v>
      </c>
      <c r="CB261" s="59" t="str">
        <f>IFERROR(VLOOKUP($E261,'Sep 2015'!$D$1:$Z$300,4,FALSE),"-")</f>
        <v>-</v>
      </c>
      <c r="CC261" s="59" t="str">
        <f>IFERROR(VLOOKUP(CB261,'Paid Invoices'!$F$6:$I$381,3,FALSE),"")</f>
        <v/>
      </c>
      <c r="CD261" s="59" t="str">
        <f>IFERROR(VLOOKUP(CB261,'Open Invoices'!$D$1:$E$3000,2,FALSE),"")</f>
        <v/>
      </c>
      <c r="CG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</row>
    <row r="262" spans="1:109">
      <c r="A262" s="115">
        <v>261</v>
      </c>
      <c r="B262" s="2" t="s">
        <v>444</v>
      </c>
      <c r="C262" s="2" t="s">
        <v>24</v>
      </c>
      <c r="D262" s="2" t="s">
        <v>94</v>
      </c>
      <c r="E262" s="60" t="s">
        <v>2132</v>
      </c>
      <c r="F262" s="2" t="s">
        <v>480</v>
      </c>
      <c r="G262" s="21" t="s">
        <v>105</v>
      </c>
      <c r="H262" s="21" t="str">
        <f>IFERROR(VLOOKUP($E262,'Wayne Master'!$B$1:$C$315,2,FALSE),"not on master")</f>
        <v>not on master</v>
      </c>
      <c r="I262" s="11" t="s">
        <v>481</v>
      </c>
      <c r="J262" s="3"/>
      <c r="K262" s="2" t="s">
        <v>94</v>
      </c>
      <c r="L262" s="2" t="s">
        <v>440</v>
      </c>
      <c r="M262" s="2" t="s">
        <v>394</v>
      </c>
      <c r="N262" s="2" t="s">
        <v>31</v>
      </c>
      <c r="O262" s="2" t="s">
        <v>378</v>
      </c>
      <c r="P262" s="4"/>
      <c r="Q262" s="4"/>
      <c r="R262" s="4"/>
      <c r="S262" s="5"/>
      <c r="T262" s="4"/>
      <c r="U262" s="4"/>
      <c r="V262" s="4"/>
      <c r="W262" s="5"/>
      <c r="X262" s="5"/>
      <c r="Y262" s="14"/>
      <c r="Z262" s="14"/>
      <c r="AA262" s="14"/>
      <c r="AB262" s="4"/>
      <c r="AC262" s="49"/>
      <c r="AD262" s="59">
        <f t="shared" si="21"/>
        <v>311</v>
      </c>
      <c r="AE262" s="59">
        <f t="shared" si="22"/>
        <v>0</v>
      </c>
      <c r="AF262" s="102">
        <f>IFERROR(IFERROR(VLOOKUP($G262,'FPO034'!$J$9:$Q$196,7,FALSE),(VLOOKUP($H262,'FPO034'!$J$9:$Q$196,7,FALSE))),"No PO")</f>
        <v>44529.24</v>
      </c>
      <c r="AG262" s="102">
        <f>IFERROR(IFERROR(VLOOKUP($G262,'FPO034'!$J$9:$Q$196,8,FALSE),(VLOOKUP($H262,'FPO034'!$J$9:$Q$196,8,FALSE))),"No PO")</f>
        <v>0</v>
      </c>
      <c r="AH262" s="102" t="e">
        <f t="shared" si="23"/>
        <v>#DIV/0!</v>
      </c>
      <c r="AI262" s="59" t="str">
        <f>IFERROR(VLOOKUP($E262,'Rev2 Aug 16'!$D$1:$Z$300,22,FALSE),"-")</f>
        <v>-</v>
      </c>
      <c r="AJ262" s="59" t="str">
        <f>IFERROR(VLOOKUP($E262,'Rev2 Aug 16'!$D$1:$Z$300,5,FALSE),"-")</f>
        <v>-</v>
      </c>
      <c r="AK262" s="59" t="str">
        <f>IFERROR(VLOOKUP(AJ262,'Paid Invoices'!$F$6:$I$381,3,FALSE),"")</f>
        <v/>
      </c>
      <c r="AL262" s="59" t="str">
        <f>IFERROR(VLOOKUP(AJ262,'Open Invoices'!$D$1:$E$3000,2,FALSE),"")</f>
        <v/>
      </c>
      <c r="AM262" s="59" t="str">
        <f>IFERROR(VLOOKUP($E262,'Rev2 July 16'!$D$1:$Z$300,22,FALSE),"-")</f>
        <v>-</v>
      </c>
      <c r="AN262" s="59" t="str">
        <f>IFERROR(VLOOKUP($E262,'Rev2 July 16'!$D$1:$Z$300,5,FALSE),"-")</f>
        <v>-</v>
      </c>
      <c r="AO262" s="59" t="str">
        <f>IFERROR(VLOOKUP(AN262,'Paid Invoices'!$F$6:$I$381,3,FALSE),"")</f>
        <v/>
      </c>
      <c r="AP262" s="59" t="str">
        <f>IFERROR(VLOOKUP(AN262,'Open Invoices'!$D$1:$E$3000,2,FALSE),"")</f>
        <v/>
      </c>
      <c r="AQ262" s="59" t="str">
        <f>IFERROR(VLOOKUP($E262,'Rev June 16'!$D$1:$Z$300,22,FALSE),"-")</f>
        <v>-</v>
      </c>
      <c r="AR262" s="59" t="str">
        <f>IFERROR(VLOOKUP($E262,'Rev June 16'!$D$1:$Z$300,4,FALSE),"-")</f>
        <v>-</v>
      </c>
      <c r="AS262" s="59" t="str">
        <f>IFERROR(VLOOKUP(AR262,'Paid Invoices'!$F$6:$I$381,3,FALSE),"")</f>
        <v/>
      </c>
      <c r="AT262" s="59" t="str">
        <f>IFERROR(VLOOKUP(AR262,'Open Invoices'!$D$1:$E$3000,2,FALSE),"")</f>
        <v/>
      </c>
      <c r="AU262" s="59" t="str">
        <f>IFERROR(VLOOKUP($E262,'May 2016'!$D$1:$Z$300,22,FALSE),"-")</f>
        <v>-</v>
      </c>
      <c r="AV262" s="59" t="str">
        <f>IFERROR(VLOOKUP($E262,'May 2016'!$D$1:$Z$300,4,FALSE),"-")</f>
        <v>-</v>
      </c>
      <c r="AW262" s="59" t="str">
        <f>IFERROR(VLOOKUP(AV262,'Paid Invoices'!$F$6:$I$381,3,FALSE),"")</f>
        <v/>
      </c>
      <c r="AX262" s="59" t="str">
        <f>IFERROR(VLOOKUP(AV262,'Open Invoices'!$D$1:$E$3000,2,FALSE),"")</f>
        <v/>
      </c>
      <c r="AY262" s="59" t="str">
        <f>IFERROR(VLOOKUP($E262,'Apr 2016'!$D$1:$Z$300,22,FALSE),"-")</f>
        <v>-</v>
      </c>
      <c r="AZ262" s="59" t="str">
        <f>IFERROR(VLOOKUP($E262,'Apr 2016'!$D$1:$Z$300,4,FALSE),"-")</f>
        <v>-</v>
      </c>
      <c r="BA262" s="59" t="str">
        <f>IFERROR(VLOOKUP(AZ262,'Paid Invoices'!$F$6:$I$381,3,FALSE),"")</f>
        <v/>
      </c>
      <c r="BB262" s="59" t="str">
        <f>IFERROR(VLOOKUP(AZ262,'Open Invoices'!$D$1:$E$3000,2,FALSE),"")</f>
        <v/>
      </c>
      <c r="BC262" s="59" t="str">
        <f>IFERROR(VLOOKUP($E262,'Mar 2016'!$D$1:$Z$300,22,FALSE),"-")</f>
        <v>-</v>
      </c>
      <c r="BD262" s="59" t="str">
        <f>IFERROR(VLOOKUP($E262,'Mar 2016'!$D$1:$Z$300,4,FALSE),"-")</f>
        <v>-</v>
      </c>
      <c r="BE262" s="59" t="str">
        <f>IFERROR(VLOOKUP(BD262,'Paid Invoices'!$F$6:$I$381,3,FALSE),"")</f>
        <v/>
      </c>
      <c r="BF262" s="59" t="str">
        <f>IFERROR(VLOOKUP(BD262,'Open Invoices'!$D$1:$E$3000,2,FALSE),"")</f>
        <v/>
      </c>
      <c r="BG262" s="59" t="str">
        <f>IFERROR(VLOOKUP($E262,'Feb 2016'!$D$1:$Z$300,22,FALSE),"-")</f>
        <v>-</v>
      </c>
      <c r="BH262" s="59" t="str">
        <f>IFERROR(VLOOKUP($E262,'Feb 2016'!$D$1:$Z$300,4,FALSE),"-")</f>
        <v>-</v>
      </c>
      <c r="BI262" s="59" t="str">
        <f>IFERROR(VLOOKUP(BH262,'Paid Invoices'!$F$6:$I$381,3,FALSE),"")</f>
        <v/>
      </c>
      <c r="BJ262" s="59" t="str">
        <f>IFERROR(VLOOKUP(BH262,'Open Invoices'!$D$1:$E$3000,2,FALSE),"")</f>
        <v/>
      </c>
      <c r="BK262" s="59" t="str">
        <f>IFERROR(VLOOKUP($E262,'Jan 2016'!$D$1:$Z$300,22,FALSE),"-")</f>
        <v>-</v>
      </c>
      <c r="BL262" s="59" t="str">
        <f>IFERROR(VLOOKUP($E262,'Jan 2016'!$D$1:$Z$300,4,FALSE),"-")</f>
        <v>-</v>
      </c>
      <c r="BM262" s="59" t="str">
        <f>IFERROR(VLOOKUP(BL262,'Paid Invoices'!$F$6:$I$381,3,FALSE),"")</f>
        <v/>
      </c>
      <c r="BN262" s="59" t="str">
        <f>IFERROR(VLOOKUP(BL262,'Open Invoices'!$D$1:$E$3000,2,FALSE),"")</f>
        <v/>
      </c>
      <c r="BO262" s="59" t="str">
        <f>IFERROR(VLOOKUP($E262,'Dec 2015'!$D$1:$Z$300,22,FALSE),"-")</f>
        <v>-</v>
      </c>
      <c r="BP262" s="59" t="str">
        <f>IFERROR(VLOOKUP($E262,'Dec 2015'!$D$1:$Z$300,4,FALSE),"-")</f>
        <v>-</v>
      </c>
      <c r="BQ262" s="59" t="str">
        <f>IFERROR(VLOOKUP(BP262,'Paid Invoices'!$F$6:$I$381,3,FALSE),"")</f>
        <v/>
      </c>
      <c r="BR262" s="59" t="str">
        <f>IFERROR(VLOOKUP(BP262,'Open Invoices'!$D$1:$E$3000,2,FALSE),"")</f>
        <v/>
      </c>
      <c r="BS262" s="59">
        <f>IFERROR(VLOOKUP($E262,'Nov 2015'!$D$1:$Z$300,22,FALSE),"-")</f>
        <v>311</v>
      </c>
      <c r="BT262" s="59" t="str">
        <f>IFERROR(VLOOKUP($E262,'Nov 2015'!$D$1:$Z$300,4,FALSE),"-")</f>
        <v>WAY2001K5AZ</v>
      </c>
      <c r="BU262" s="59" t="str">
        <f>IFERROR(VLOOKUP(BT262,'Paid Invoices'!$F$6:$I$381,3,FALSE),"")</f>
        <v/>
      </c>
      <c r="BV262" s="59" t="str">
        <f>IFERROR(VLOOKUP(BT262,'Open Invoices'!$D$1:$E$3000,2,FALSE),"")</f>
        <v/>
      </c>
      <c r="BW262" s="59" t="str">
        <f>IFERROR(VLOOKUP($E262,'Oct 2015'!$D$1:$Z$300,22,FALSE),"-")</f>
        <v>-</v>
      </c>
      <c r="BX262" s="59" t="str">
        <f>IFERROR(VLOOKUP($E262,'Oct 2015'!$D$1:$Z$300,4,FALSE),"-")</f>
        <v>-</v>
      </c>
      <c r="BY262" s="59" t="str">
        <f>IFERROR(VLOOKUP(BX262,'Paid Invoices'!$F$6:$I$381,3,FALSE),"")</f>
        <v/>
      </c>
      <c r="BZ262" s="59" t="str">
        <f>IFERROR(VLOOKUP(BX262,'Open Invoices'!$D$1:$E$3000,2,FALSE),"")</f>
        <v/>
      </c>
      <c r="CA262" s="59" t="str">
        <f>IFERROR(VLOOKUP($E262,'Sep 2015'!$D$1:$Z$300,22,FALSE),"-")</f>
        <v>-</v>
      </c>
      <c r="CB262" s="59" t="str">
        <f>IFERROR(VLOOKUP($E262,'Sep 2015'!$D$1:$Z$300,4,FALSE),"-")</f>
        <v>-</v>
      </c>
      <c r="CC262" s="59" t="str">
        <f>IFERROR(VLOOKUP(CB262,'Paid Invoices'!$F$6:$I$381,3,FALSE),"")</f>
        <v/>
      </c>
      <c r="CD262" s="59" t="str">
        <f>IFERROR(VLOOKUP(CB262,'Open Invoices'!$D$1:$E$3000,2,FALSE),"")</f>
        <v/>
      </c>
      <c r="CG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</row>
    <row r="263" spans="1:109">
      <c r="A263" s="115">
        <v>262</v>
      </c>
      <c r="B263" s="2" t="s">
        <v>369</v>
      </c>
      <c r="C263" s="2" t="s">
        <v>24</v>
      </c>
      <c r="D263" s="2" t="s">
        <v>56</v>
      </c>
      <c r="E263" s="60" t="s">
        <v>2136</v>
      </c>
      <c r="F263" s="2" t="s">
        <v>433</v>
      </c>
      <c r="G263" s="21" t="s">
        <v>105</v>
      </c>
      <c r="H263" s="21" t="str">
        <f>IFERROR(VLOOKUP($E263,'Wayne Master'!$B$1:$C$315,2,FALSE),"not on master")</f>
        <v>not on master</v>
      </c>
      <c r="I263" s="11" t="s">
        <v>428</v>
      </c>
      <c r="J263" s="3">
        <v>42158</v>
      </c>
      <c r="K263" s="2" t="s">
        <v>28</v>
      </c>
      <c r="L263" s="2" t="s">
        <v>434</v>
      </c>
      <c r="M263" s="2" t="s">
        <v>30</v>
      </c>
      <c r="N263" s="2" t="s">
        <v>31</v>
      </c>
      <c r="O263" s="2" t="s">
        <v>378</v>
      </c>
      <c r="P263" s="4"/>
      <c r="Q263" s="4"/>
      <c r="R263" s="4"/>
      <c r="S263" s="5"/>
      <c r="T263" s="4"/>
      <c r="U263" s="4"/>
      <c r="V263" s="4"/>
      <c r="W263" s="5"/>
      <c r="X263" s="5"/>
      <c r="Y263" s="14"/>
      <c r="Z263" s="14"/>
      <c r="AA263" s="14"/>
      <c r="AB263" s="4"/>
      <c r="AC263" s="49"/>
      <c r="AD263" s="59">
        <f t="shared" si="21"/>
        <v>114.9</v>
      </c>
      <c r="AE263" s="59">
        <f t="shared" si="22"/>
        <v>0</v>
      </c>
      <c r="AF263" s="102">
        <f>IFERROR(IFERROR(VLOOKUP($G263,'FPO034'!$J$9:$Q$196,7,FALSE),(VLOOKUP($H263,'FPO034'!$J$9:$Q$196,7,FALSE))),"No PO")</f>
        <v>44529.24</v>
      </c>
      <c r="AG263" s="102">
        <f>IFERROR(IFERROR(VLOOKUP($G263,'FPO034'!$J$9:$Q$196,8,FALSE),(VLOOKUP($H263,'FPO034'!$J$9:$Q$196,8,FALSE))),"No PO")</f>
        <v>0</v>
      </c>
      <c r="AH263" s="102" t="e">
        <f t="shared" si="23"/>
        <v>#DIV/0!</v>
      </c>
      <c r="AI263" s="59" t="str">
        <f>IFERROR(VLOOKUP($E263,'Rev2 Aug 16'!$D$1:$Z$300,22,FALSE),"-")</f>
        <v>-</v>
      </c>
      <c r="AJ263" s="59" t="str">
        <f>IFERROR(VLOOKUP($E263,'Rev2 Aug 16'!$D$1:$Z$300,5,FALSE),"-")</f>
        <v>-</v>
      </c>
      <c r="AK263" s="59" t="str">
        <f>IFERROR(VLOOKUP(AJ263,'Paid Invoices'!$F$6:$I$381,3,FALSE),"")</f>
        <v/>
      </c>
      <c r="AL263" s="59" t="str">
        <f>IFERROR(VLOOKUP(AJ263,'Open Invoices'!$D$1:$E$3000,2,FALSE),"")</f>
        <v/>
      </c>
      <c r="AM263" s="59" t="str">
        <f>IFERROR(VLOOKUP($E263,'Rev2 July 16'!$D$1:$Z$300,22,FALSE),"-")</f>
        <v>-</v>
      </c>
      <c r="AN263" s="59" t="str">
        <f>IFERROR(VLOOKUP($E263,'Rev2 July 16'!$D$1:$Z$300,5,FALSE),"-")</f>
        <v>-</v>
      </c>
      <c r="AO263" s="59" t="str">
        <f>IFERROR(VLOOKUP(AN263,'Paid Invoices'!$F$6:$I$381,3,FALSE),"")</f>
        <v/>
      </c>
      <c r="AP263" s="59" t="str">
        <f>IFERROR(VLOOKUP(AN263,'Open Invoices'!$D$1:$E$3000,2,FALSE),"")</f>
        <v/>
      </c>
      <c r="AQ263" s="59" t="str">
        <f>IFERROR(VLOOKUP($E263,'Rev June 16'!$D$1:$Z$300,22,FALSE),"-")</f>
        <v>-</v>
      </c>
      <c r="AR263" s="59" t="str">
        <f>IFERROR(VLOOKUP($E263,'Rev June 16'!$D$1:$Z$300,4,FALSE),"-")</f>
        <v>-</v>
      </c>
      <c r="AS263" s="59" t="str">
        <f>IFERROR(VLOOKUP(AR263,'Paid Invoices'!$F$6:$I$381,3,FALSE),"")</f>
        <v/>
      </c>
      <c r="AT263" s="59" t="str">
        <f>IFERROR(VLOOKUP(AR263,'Open Invoices'!$D$1:$E$3000,2,FALSE),"")</f>
        <v/>
      </c>
      <c r="AU263" s="59" t="str">
        <f>IFERROR(VLOOKUP($E263,'May 2016'!$D$1:$Z$300,22,FALSE),"-")</f>
        <v>-</v>
      </c>
      <c r="AV263" s="59" t="str">
        <f>IFERROR(VLOOKUP($E263,'May 2016'!$D$1:$Z$300,4,FALSE),"-")</f>
        <v>-</v>
      </c>
      <c r="AW263" s="59" t="str">
        <f>IFERROR(VLOOKUP(AV263,'Paid Invoices'!$F$6:$I$381,3,FALSE),"")</f>
        <v/>
      </c>
      <c r="AX263" s="59" t="str">
        <f>IFERROR(VLOOKUP(AV263,'Open Invoices'!$D$1:$E$3000,2,FALSE),"")</f>
        <v/>
      </c>
      <c r="AY263" s="59" t="str">
        <f>IFERROR(VLOOKUP($E263,'Apr 2016'!$D$1:$Z$300,22,FALSE),"-")</f>
        <v>-</v>
      </c>
      <c r="AZ263" s="59" t="str">
        <f>IFERROR(VLOOKUP($E263,'Apr 2016'!$D$1:$Z$300,4,FALSE),"-")</f>
        <v>-</v>
      </c>
      <c r="BA263" s="59" t="str">
        <f>IFERROR(VLOOKUP(AZ263,'Paid Invoices'!$F$6:$I$381,3,FALSE),"")</f>
        <v/>
      </c>
      <c r="BB263" s="59" t="str">
        <f>IFERROR(VLOOKUP(AZ263,'Open Invoices'!$D$1:$E$3000,2,FALSE),"")</f>
        <v/>
      </c>
      <c r="BC263" s="59" t="str">
        <f>IFERROR(VLOOKUP($E263,'Mar 2016'!$D$1:$Z$300,22,FALSE),"-")</f>
        <v>-</v>
      </c>
      <c r="BD263" s="59" t="str">
        <f>IFERROR(VLOOKUP($E263,'Mar 2016'!$D$1:$Z$300,4,FALSE),"-")</f>
        <v>-</v>
      </c>
      <c r="BE263" s="59" t="str">
        <f>IFERROR(VLOOKUP(BD263,'Paid Invoices'!$F$6:$I$381,3,FALSE),"")</f>
        <v/>
      </c>
      <c r="BF263" s="59" t="str">
        <f>IFERROR(VLOOKUP(BD263,'Open Invoices'!$D$1:$E$3000,2,FALSE),"")</f>
        <v/>
      </c>
      <c r="BG263" s="59" t="str">
        <f>IFERROR(VLOOKUP($E263,'Feb 2016'!$D$1:$Z$300,22,FALSE),"-")</f>
        <v>-</v>
      </c>
      <c r="BH263" s="59" t="str">
        <f>IFERROR(VLOOKUP($E263,'Feb 2016'!$D$1:$Z$300,4,FALSE),"-")</f>
        <v>-</v>
      </c>
      <c r="BI263" s="59" t="str">
        <f>IFERROR(VLOOKUP(BH263,'Paid Invoices'!$F$6:$I$381,3,FALSE),"")</f>
        <v/>
      </c>
      <c r="BJ263" s="59" t="str">
        <f>IFERROR(VLOOKUP(BH263,'Open Invoices'!$D$1:$E$3000,2,FALSE),"")</f>
        <v/>
      </c>
      <c r="BK263" s="59" t="str">
        <f>IFERROR(VLOOKUP($E263,'Jan 2016'!$D$1:$Z$300,22,FALSE),"-")</f>
        <v>-</v>
      </c>
      <c r="BL263" s="59" t="str">
        <f>IFERROR(VLOOKUP($E263,'Jan 2016'!$D$1:$Z$300,4,FALSE),"-")</f>
        <v>-</v>
      </c>
      <c r="BM263" s="59" t="str">
        <f>IFERROR(VLOOKUP(BL263,'Paid Invoices'!$F$6:$I$381,3,FALSE),"")</f>
        <v/>
      </c>
      <c r="BN263" s="59" t="str">
        <f>IFERROR(VLOOKUP(BL263,'Open Invoices'!$D$1:$E$3000,2,FALSE),"")</f>
        <v/>
      </c>
      <c r="BO263" s="59" t="str">
        <f>IFERROR(VLOOKUP($E263,'Dec 2015'!$D$1:$Z$300,22,FALSE),"-")</f>
        <v>-</v>
      </c>
      <c r="BP263" s="59" t="str">
        <f>IFERROR(VLOOKUP($E263,'Dec 2015'!$D$1:$Z$300,4,FALSE),"-")</f>
        <v>-</v>
      </c>
      <c r="BQ263" s="59" t="str">
        <f>IFERROR(VLOOKUP(BP263,'Paid Invoices'!$F$6:$I$381,3,FALSE),"")</f>
        <v/>
      </c>
      <c r="BR263" s="59" t="str">
        <f>IFERROR(VLOOKUP(BP263,'Open Invoices'!$D$1:$E$3000,2,FALSE),"")</f>
        <v/>
      </c>
      <c r="BS263" s="59" t="str">
        <f>IFERROR(VLOOKUP($E263,'Nov 2015'!$D$1:$Z$300,22,FALSE),"-")</f>
        <v>-</v>
      </c>
      <c r="BT263" s="59" t="str">
        <f>IFERROR(VLOOKUP($E263,'Nov 2015'!$D$1:$Z$300,4,FALSE),"-")</f>
        <v>-</v>
      </c>
      <c r="BU263" s="59" t="str">
        <f>IFERROR(VLOOKUP(BT263,'Paid Invoices'!$F$6:$I$381,3,FALSE),"")</f>
        <v/>
      </c>
      <c r="BV263" s="59" t="str">
        <f>IFERROR(VLOOKUP(BT263,'Open Invoices'!$D$1:$E$3000,2,FALSE),"")</f>
        <v/>
      </c>
      <c r="BW263" s="59">
        <f>IFERROR(VLOOKUP($E263,'Oct 2015'!$D$1:$Z$300,22,FALSE),"-")</f>
        <v>114.9</v>
      </c>
      <c r="BX263" s="59" t="str">
        <f>IFERROR(VLOOKUP($E263,'Oct 2015'!$D$1:$Z$300,4,FALSE),"-")</f>
        <v>WAY2001J5BB</v>
      </c>
      <c r="BY263" s="59" t="str">
        <f>IFERROR(VLOOKUP(BX263,'Paid Invoices'!$F$6:$I$381,3,FALSE),"")</f>
        <v/>
      </c>
      <c r="BZ263" s="59" t="str">
        <f>IFERROR(VLOOKUP(BX263,'Open Invoices'!$D$1:$E$3000,2,FALSE),"")</f>
        <v/>
      </c>
      <c r="CA263" s="59" t="str">
        <f>IFERROR(VLOOKUP($E263,'Sep 2015'!$D$1:$Z$300,22,FALSE),"-")</f>
        <v>-</v>
      </c>
      <c r="CB263" s="59" t="str">
        <f>IFERROR(VLOOKUP($E263,'Sep 2015'!$D$1:$Z$300,4,FALSE),"-")</f>
        <v>-</v>
      </c>
      <c r="CC263" s="59" t="str">
        <f>IFERROR(VLOOKUP(CB263,'Paid Invoices'!$F$6:$I$381,3,FALSE),"")</f>
        <v/>
      </c>
      <c r="CD263" s="59" t="str">
        <f>IFERROR(VLOOKUP(CB263,'Open Invoices'!$D$1:$E$3000,2,FALSE),"")</f>
        <v/>
      </c>
      <c r="CG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</row>
    <row r="264" spans="1:109">
      <c r="A264" s="115">
        <v>263</v>
      </c>
      <c r="B264" s="2"/>
      <c r="C264" s="2"/>
      <c r="D264" s="2"/>
      <c r="E264" s="2"/>
      <c r="F264" s="2"/>
      <c r="G264" s="21"/>
      <c r="H264" s="21"/>
      <c r="I264" s="11"/>
      <c r="J264" s="3"/>
      <c r="K264" s="2"/>
      <c r="L264" s="2"/>
      <c r="M264" s="2"/>
      <c r="N264" s="2"/>
      <c r="O264" s="2"/>
      <c r="P264" s="4"/>
      <c r="Q264" s="4"/>
      <c r="R264" s="4"/>
      <c r="S264" s="5"/>
      <c r="T264" s="4"/>
      <c r="U264" s="4"/>
      <c r="V264" s="4"/>
      <c r="W264" s="5"/>
      <c r="X264" s="5"/>
      <c r="Y264" s="14"/>
      <c r="Z264" s="14"/>
      <c r="AA264" s="14"/>
      <c r="AB264" s="4"/>
      <c r="AC264" s="49"/>
      <c r="AD264" s="59"/>
      <c r="AE264" s="59"/>
      <c r="AF264" s="102"/>
      <c r="AG264" s="102"/>
      <c r="AH264" s="102"/>
      <c r="AI264" s="59" t="str">
        <f>IFERROR(VLOOKUP($E264,'Rev2 Aug 16'!$D$1:$Z$300,22,FALSE),"-")</f>
        <v>-</v>
      </c>
      <c r="AJ264" s="59" t="str">
        <f>IFERROR(VLOOKUP($E264,'Rev2 Aug 16'!$D$1:$Z$300,5,FALSE),"-")</f>
        <v>-</v>
      </c>
      <c r="AK264" s="59" t="str">
        <f>IFERROR(VLOOKUP(AJ264,'Paid Invoices'!$F$6:$I$381,3,FALSE),"")</f>
        <v/>
      </c>
      <c r="AL264" s="59" t="str">
        <f>IFERROR(VLOOKUP(AJ264,'Open Invoices'!$D$1:$E$3000,2,FALSE),"")</f>
        <v/>
      </c>
      <c r="AM264" s="59" t="str">
        <f>IFERROR(VLOOKUP($E264,'Rev2 July 16'!$D$1:$Z$300,22,FALSE),"-")</f>
        <v>-</v>
      </c>
      <c r="AN264" s="59" t="str">
        <f>IFERROR(VLOOKUP($E264,'Rev2 July 16'!$D$1:$Z$300,5,FALSE),"-")</f>
        <v>-</v>
      </c>
      <c r="AO264" s="59" t="str">
        <f>IFERROR(VLOOKUP(AN264,'Paid Invoices'!$F$6:$I$381,3,FALSE),"")</f>
        <v/>
      </c>
      <c r="AP264" s="59" t="str">
        <f>IFERROR(VLOOKUP(AN264,'Open Invoices'!$D$1:$E$3000,2,FALSE),"")</f>
        <v/>
      </c>
      <c r="AQ264" s="59" t="str">
        <f>IFERROR(VLOOKUP($E264,'Rev June 16'!$D$1:$Z$300,22,FALSE),"-")</f>
        <v>-</v>
      </c>
      <c r="AR264" s="59" t="str">
        <f>IFERROR(VLOOKUP($E264,'Rev June 16'!$D$1:$Z$300,4,FALSE),"-")</f>
        <v>-</v>
      </c>
      <c r="AS264" s="59" t="str">
        <f>IFERROR(VLOOKUP(AR264,'Paid Invoices'!$F$6:$I$381,3,FALSE),"")</f>
        <v/>
      </c>
      <c r="AT264" s="59" t="str">
        <f>IFERROR(VLOOKUP(AR264,'Open Invoices'!$D$1:$E$3000,2,FALSE),"")</f>
        <v/>
      </c>
      <c r="AU264" s="59" t="str">
        <f>IFERROR(VLOOKUP($E264,'May 2016'!$D$1:$Z$300,22,FALSE),"-")</f>
        <v>-</v>
      </c>
      <c r="AV264" s="59" t="str">
        <f>IFERROR(VLOOKUP($E264,'May 2016'!$D$1:$Z$300,4,FALSE),"-")</f>
        <v>-</v>
      </c>
      <c r="AW264" s="59" t="str">
        <f>IFERROR(VLOOKUP(AV264,'Paid Invoices'!$F$6:$I$381,3,FALSE),"")</f>
        <v/>
      </c>
      <c r="AX264" s="59" t="str">
        <f>IFERROR(VLOOKUP(AV264,'Open Invoices'!$D$1:$E$3000,2,FALSE),"")</f>
        <v/>
      </c>
      <c r="AY264" s="59" t="str">
        <f>IFERROR(VLOOKUP($E264,'Apr 2016'!$D$1:$Z$300,22,FALSE),"-")</f>
        <v>-</v>
      </c>
      <c r="AZ264" s="59" t="str">
        <f>IFERROR(VLOOKUP($E264,'Apr 2016'!$D$1:$Z$300,4,FALSE),"-")</f>
        <v>-</v>
      </c>
      <c r="BA264" s="59" t="str">
        <f>IFERROR(VLOOKUP(AZ264,'Paid Invoices'!$F$6:$I$381,3,FALSE),"")</f>
        <v/>
      </c>
      <c r="BB264" s="59" t="str">
        <f>IFERROR(VLOOKUP(AZ264,'Open Invoices'!$D$1:$E$3000,2,FALSE),"")</f>
        <v/>
      </c>
      <c r="BC264" s="59" t="str">
        <f>IFERROR(VLOOKUP($E264,'Mar 2016'!$D$1:$Z$300,22,FALSE),"-")</f>
        <v>-</v>
      </c>
      <c r="BD264" s="59" t="str">
        <f>IFERROR(VLOOKUP($E264,'Mar 2016'!$D$1:$Z$300,4,FALSE),"-")</f>
        <v>-</v>
      </c>
      <c r="BE264" s="59" t="str">
        <f>IFERROR(VLOOKUP(BD264,'Paid Invoices'!$F$6:$I$381,3,FALSE),"")</f>
        <v/>
      </c>
      <c r="BF264" s="59" t="str">
        <f>IFERROR(VLOOKUP(BD264,'Open Invoices'!$D$1:$E$3000,2,FALSE),"")</f>
        <v/>
      </c>
      <c r="BG264" s="59" t="str">
        <f>IFERROR(VLOOKUP($E264,'Feb 2016'!$D$1:$Z$300,22,FALSE),"-")</f>
        <v>-</v>
      </c>
      <c r="BH264" s="59" t="str">
        <f>IFERROR(VLOOKUP($E264,'Feb 2016'!$D$1:$Z$300,4,FALSE),"-")</f>
        <v>-</v>
      </c>
      <c r="BI264" s="59" t="str">
        <f>IFERROR(VLOOKUP(BH264,'Paid Invoices'!$F$6:$I$381,3,FALSE),"")</f>
        <v/>
      </c>
      <c r="BJ264" s="59" t="str">
        <f>IFERROR(VLOOKUP(BH264,'Open Invoices'!$D$1:$E$3000,2,FALSE),"")</f>
        <v/>
      </c>
      <c r="BK264" s="59" t="str">
        <f>IFERROR(VLOOKUP($E264,'Jan 2016'!$D$1:$Z$300,22,FALSE),"-")</f>
        <v>-</v>
      </c>
      <c r="BL264" s="59" t="str">
        <f>IFERROR(VLOOKUP($E264,'Jan 2016'!$D$1:$Z$300,4,FALSE),"-")</f>
        <v>-</v>
      </c>
      <c r="BM264" s="59" t="str">
        <f>IFERROR(VLOOKUP(BL264,'Paid Invoices'!$F$6:$I$381,3,FALSE),"")</f>
        <v/>
      </c>
      <c r="BN264" s="59" t="str">
        <f>IFERROR(VLOOKUP(BL264,'Open Invoices'!$D$1:$E$3000,2,FALSE),"")</f>
        <v/>
      </c>
      <c r="BO264" s="59" t="str">
        <f>IFERROR(VLOOKUP($E264,'Dec 2015'!$D$1:$Z$300,22,FALSE),"-")</f>
        <v>-</v>
      </c>
      <c r="BP264" s="59" t="str">
        <f>IFERROR(VLOOKUP($E264,'Dec 2015'!$D$1:$Z$300,4,FALSE),"-")</f>
        <v>-</v>
      </c>
      <c r="BQ264" s="59" t="str">
        <f>IFERROR(VLOOKUP(BP264,'Paid Invoices'!$F$6:$I$381,3,FALSE),"")</f>
        <v/>
      </c>
      <c r="BR264" s="59" t="str">
        <f>IFERROR(VLOOKUP(BP264,'Open Invoices'!$D$1:$E$3000,2,FALSE),"")</f>
        <v/>
      </c>
      <c r="BS264" s="59" t="str">
        <f>IFERROR(VLOOKUP($E264,'Nov 2015'!$D$1:$Z$300,22,FALSE),"-")</f>
        <v>-</v>
      </c>
      <c r="BT264" s="59" t="str">
        <f>IFERROR(VLOOKUP($E264,'Nov 2015'!$D$1:$Z$300,4,FALSE),"-")</f>
        <v>-</v>
      </c>
      <c r="BU264" s="59" t="str">
        <f>IFERROR(VLOOKUP(BT264,'Paid Invoices'!$F$6:$I$381,3,FALSE),"")</f>
        <v/>
      </c>
      <c r="BV264" s="59" t="str">
        <f>IFERROR(VLOOKUP(BT264,'Open Invoices'!$D$1:$E$3000,2,FALSE),"")</f>
        <v/>
      </c>
      <c r="BW264" s="59" t="str">
        <f>IFERROR(VLOOKUP($E264,'Oct 2015'!$D$1:$Z$300,22,FALSE),"-")</f>
        <v>-</v>
      </c>
      <c r="BX264" s="59" t="str">
        <f>IFERROR(VLOOKUP($E264,'Oct 2015'!$D$1:$Z$300,4,FALSE),"-")</f>
        <v>-</v>
      </c>
      <c r="BY264" s="59" t="str">
        <f>IFERROR(VLOOKUP(BX264,'Paid Invoices'!$F$6:$I$381,3,FALSE),"")</f>
        <v/>
      </c>
      <c r="BZ264" s="59" t="str">
        <f>IFERROR(VLOOKUP(BX264,'Open Invoices'!$D$1:$E$3000,2,FALSE),"")</f>
        <v/>
      </c>
      <c r="CA264" s="59" t="str">
        <f>IFERROR(VLOOKUP($E264,'Sep 2015'!$D$1:$Z$300,22,FALSE),"-")</f>
        <v>-</v>
      </c>
      <c r="CB264" s="59" t="str">
        <f>IFERROR(VLOOKUP($E264,'Sep 2015'!$D$1:$Z$300,4,FALSE),"-")</f>
        <v>-</v>
      </c>
      <c r="CC264" s="59" t="str">
        <f>IFERROR(VLOOKUP(CB264,'Paid Invoices'!$F$6:$I$381,3,FALSE),"")</f>
        <v/>
      </c>
      <c r="CD264" s="59" t="str">
        <f>IFERROR(VLOOKUP(CB264,'Open Invoices'!$D$1:$E$3000,2,FALSE),"")</f>
        <v/>
      </c>
      <c r="CG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</row>
    <row r="265" spans="1:109">
      <c r="A265" s="115">
        <v>264</v>
      </c>
      <c r="B265" s="2"/>
      <c r="C265" s="2"/>
      <c r="D265" s="2"/>
      <c r="E265" s="2"/>
      <c r="F265" s="2"/>
      <c r="G265" s="21"/>
      <c r="H265" s="21"/>
      <c r="I265" s="11"/>
      <c r="J265" s="3"/>
      <c r="K265" s="2"/>
      <c r="L265" s="2"/>
      <c r="M265" s="2"/>
      <c r="N265" s="2"/>
      <c r="O265" s="2"/>
      <c r="P265" s="4"/>
      <c r="Q265" s="4"/>
      <c r="R265" s="4"/>
      <c r="S265" s="5"/>
      <c r="T265" s="4"/>
      <c r="U265" s="4"/>
      <c r="V265" s="4"/>
      <c r="W265" s="5"/>
      <c r="X265" s="5"/>
      <c r="Y265" s="14"/>
      <c r="Z265" s="14"/>
      <c r="AA265" s="14"/>
      <c r="AB265" s="4"/>
      <c r="AC265" s="49"/>
      <c r="AD265" s="59"/>
      <c r="AE265" s="59"/>
      <c r="AF265" s="102"/>
      <c r="AG265" s="102"/>
      <c r="AH265" s="102"/>
      <c r="AI265" s="59" t="str">
        <f>IFERROR(VLOOKUP($E265,'Rev2 Aug 16'!$D$1:$Z$300,22,FALSE),"-")</f>
        <v>-</v>
      </c>
      <c r="AJ265" s="59" t="str">
        <f>IFERROR(VLOOKUP($E265,'Rev2 Aug 16'!$D$1:$Z$300,5,FALSE),"-")</f>
        <v>-</v>
      </c>
      <c r="AK265" s="59" t="str">
        <f>IFERROR(VLOOKUP(AJ265,'Paid Invoices'!$F$6:$I$381,3,FALSE),"")</f>
        <v/>
      </c>
      <c r="AL265" s="59" t="str">
        <f>IFERROR(VLOOKUP(AJ265,'Open Invoices'!$D$1:$E$3000,2,FALSE),"")</f>
        <v/>
      </c>
      <c r="AM265" s="59" t="str">
        <f>IFERROR(VLOOKUP($E265,'Rev2 July 16'!$D$1:$Z$300,22,FALSE),"-")</f>
        <v>-</v>
      </c>
      <c r="AN265" s="59" t="str">
        <f>IFERROR(VLOOKUP($E265,'Rev2 July 16'!$D$1:$Z$300,5,FALSE),"-")</f>
        <v>-</v>
      </c>
      <c r="AO265" s="59" t="str">
        <f>IFERROR(VLOOKUP(AN265,'Paid Invoices'!$F$6:$I$381,3,FALSE),"")</f>
        <v/>
      </c>
      <c r="AP265" s="59" t="str">
        <f>IFERROR(VLOOKUP(AN265,'Open Invoices'!$D$1:$E$3000,2,FALSE),"")</f>
        <v/>
      </c>
      <c r="AQ265" s="59" t="str">
        <f>IFERROR(VLOOKUP($E265,'Rev June 16'!$D$1:$Z$300,22,FALSE),"-")</f>
        <v>-</v>
      </c>
      <c r="AR265" s="59" t="str">
        <f>IFERROR(VLOOKUP($E265,'Rev June 16'!$D$1:$Z$300,4,FALSE),"-")</f>
        <v>-</v>
      </c>
      <c r="AS265" s="59" t="str">
        <f>IFERROR(VLOOKUP(AR265,'Paid Invoices'!$F$6:$I$381,3,FALSE),"")</f>
        <v/>
      </c>
      <c r="AT265" s="59" t="str">
        <f>IFERROR(VLOOKUP(AR265,'Open Invoices'!$D$1:$E$3000,2,FALSE),"")</f>
        <v/>
      </c>
      <c r="AU265" s="59" t="str">
        <f>IFERROR(VLOOKUP($E265,'May 2016'!$D$1:$Z$300,22,FALSE),"-")</f>
        <v>-</v>
      </c>
      <c r="AV265" s="59" t="str">
        <f>IFERROR(VLOOKUP($E265,'May 2016'!$D$1:$Z$300,4,FALSE),"-")</f>
        <v>-</v>
      </c>
      <c r="AW265" s="59" t="str">
        <f>IFERROR(VLOOKUP(AV265,'Paid Invoices'!$F$6:$I$381,3,FALSE),"")</f>
        <v/>
      </c>
      <c r="AX265" s="59" t="str">
        <f>IFERROR(VLOOKUP(AV265,'Open Invoices'!$D$1:$E$3000,2,FALSE),"")</f>
        <v/>
      </c>
      <c r="AY265" s="59" t="str">
        <f>IFERROR(VLOOKUP($E265,'Apr 2016'!$D$1:$Z$300,22,FALSE),"-")</f>
        <v>-</v>
      </c>
      <c r="AZ265" s="59" t="str">
        <f>IFERROR(VLOOKUP($E265,'Apr 2016'!$D$1:$Z$300,4,FALSE),"-")</f>
        <v>-</v>
      </c>
      <c r="BA265" s="59" t="str">
        <f>IFERROR(VLOOKUP(AZ265,'Paid Invoices'!$F$6:$I$381,3,FALSE),"")</f>
        <v/>
      </c>
      <c r="BB265" s="59" t="str">
        <f>IFERROR(VLOOKUP(AZ265,'Open Invoices'!$D$1:$E$3000,2,FALSE),"")</f>
        <v/>
      </c>
      <c r="BC265" s="59" t="str">
        <f>IFERROR(VLOOKUP($E265,'Mar 2016'!$D$1:$Z$300,22,FALSE),"-")</f>
        <v>-</v>
      </c>
      <c r="BD265" s="59" t="str">
        <f>IFERROR(VLOOKUP($E265,'Mar 2016'!$D$1:$Z$300,4,FALSE),"-")</f>
        <v>-</v>
      </c>
      <c r="BE265" s="59" t="str">
        <f>IFERROR(VLOOKUP(BD265,'Paid Invoices'!$F$6:$I$381,3,FALSE),"")</f>
        <v/>
      </c>
      <c r="BF265" s="59" t="str">
        <f>IFERROR(VLOOKUP(BD265,'Open Invoices'!$D$1:$E$3000,2,FALSE),"")</f>
        <v/>
      </c>
      <c r="BG265" s="59" t="str">
        <f>IFERROR(VLOOKUP($E265,'Feb 2016'!$D$1:$Z$300,22,FALSE),"-")</f>
        <v>-</v>
      </c>
      <c r="BH265" s="59" t="str">
        <f>IFERROR(VLOOKUP($E265,'Feb 2016'!$D$1:$Z$300,4,FALSE),"-")</f>
        <v>-</v>
      </c>
      <c r="BI265" s="59" t="str">
        <f>IFERROR(VLOOKUP(BH265,'Paid Invoices'!$F$6:$I$381,3,FALSE),"")</f>
        <v/>
      </c>
      <c r="BJ265" s="59" t="str">
        <f>IFERROR(VLOOKUP(BH265,'Open Invoices'!$D$1:$E$3000,2,FALSE),"")</f>
        <v/>
      </c>
      <c r="BK265" s="59" t="str">
        <f>IFERROR(VLOOKUP($E265,'Jan 2016'!$D$1:$Z$300,22,FALSE),"-")</f>
        <v>-</v>
      </c>
      <c r="BL265" s="59" t="str">
        <f>IFERROR(VLOOKUP($E265,'Jan 2016'!$D$1:$Z$300,4,FALSE),"-")</f>
        <v>-</v>
      </c>
      <c r="BM265" s="59" t="str">
        <f>IFERROR(VLOOKUP(BL265,'Paid Invoices'!$F$6:$I$381,3,FALSE),"")</f>
        <v/>
      </c>
      <c r="BN265" s="59" t="str">
        <f>IFERROR(VLOOKUP(BL265,'Open Invoices'!$D$1:$E$3000,2,FALSE),"")</f>
        <v/>
      </c>
      <c r="BO265" s="59" t="str">
        <f>IFERROR(VLOOKUP($E265,'Dec 2015'!$D$1:$Z$300,22,FALSE),"-")</f>
        <v>-</v>
      </c>
      <c r="BP265" s="59" t="str">
        <f>IFERROR(VLOOKUP($E265,'Dec 2015'!$D$1:$Z$300,4,FALSE),"-")</f>
        <v>-</v>
      </c>
      <c r="BQ265" s="59" t="str">
        <f>IFERROR(VLOOKUP(BP265,'Paid Invoices'!$F$6:$I$381,3,FALSE),"")</f>
        <v/>
      </c>
      <c r="BR265" s="59" t="str">
        <f>IFERROR(VLOOKUP(BP265,'Open Invoices'!$D$1:$E$3000,2,FALSE),"")</f>
        <v/>
      </c>
      <c r="BS265" s="59" t="str">
        <f>IFERROR(VLOOKUP($E265,'Nov 2015'!$D$1:$Z$300,22,FALSE),"-")</f>
        <v>-</v>
      </c>
      <c r="BT265" s="59" t="str">
        <f>IFERROR(VLOOKUP($E265,'Nov 2015'!$D$1:$Z$300,4,FALSE),"-")</f>
        <v>-</v>
      </c>
      <c r="BU265" s="59" t="str">
        <f>IFERROR(VLOOKUP(BT265,'Paid Invoices'!$F$6:$I$381,3,FALSE),"")</f>
        <v/>
      </c>
      <c r="BV265" s="59" t="str">
        <f>IFERROR(VLOOKUP(BT265,'Open Invoices'!$D$1:$E$3000,2,FALSE),"")</f>
        <v/>
      </c>
      <c r="BW265" s="59" t="str">
        <f>IFERROR(VLOOKUP($E265,'Oct 2015'!$D$1:$Z$300,22,FALSE),"-")</f>
        <v>-</v>
      </c>
      <c r="BX265" s="59" t="str">
        <f>IFERROR(VLOOKUP($E265,'Oct 2015'!$D$1:$Z$300,4,FALSE),"-")</f>
        <v>-</v>
      </c>
      <c r="BY265" s="59" t="str">
        <f>IFERROR(VLOOKUP(BX265,'Paid Invoices'!$F$6:$I$381,3,FALSE),"")</f>
        <v/>
      </c>
      <c r="BZ265" s="59" t="str">
        <f>IFERROR(VLOOKUP(BX265,'Open Invoices'!$D$1:$E$3000,2,FALSE),"")</f>
        <v/>
      </c>
      <c r="CA265" s="59" t="str">
        <f>IFERROR(VLOOKUP($E265,'Sep 2015'!$D$1:$Z$300,22,FALSE),"-")</f>
        <v>-</v>
      </c>
      <c r="CB265" s="59" t="str">
        <f>IFERROR(VLOOKUP($E265,'Sep 2015'!$D$1:$Z$300,4,FALSE),"-")</f>
        <v>-</v>
      </c>
      <c r="CC265" s="59" t="str">
        <f>IFERROR(VLOOKUP(CB265,'Paid Invoices'!$F$6:$I$381,3,FALSE),"")</f>
        <v/>
      </c>
      <c r="CD265" s="59" t="str">
        <f>IFERROR(VLOOKUP(CB265,'Open Invoices'!$D$1:$E$3000,2,FALSE),"")</f>
        <v/>
      </c>
      <c r="CG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</row>
    <row r="266" spans="1:109">
      <c r="A266" s="115"/>
      <c r="B266" s="2"/>
      <c r="C266" s="2"/>
      <c r="D266" s="2"/>
      <c r="E266" s="2"/>
      <c r="F266" s="2"/>
      <c r="G266" s="21"/>
      <c r="H266" s="21"/>
      <c r="I266" s="11"/>
      <c r="J266" s="3"/>
      <c r="K266" s="2"/>
      <c r="L266" s="2"/>
      <c r="M266" s="2"/>
      <c r="N266" s="2"/>
      <c r="O266" s="2"/>
      <c r="P266" s="4"/>
      <c r="Q266" s="4"/>
      <c r="R266" s="4"/>
      <c r="S266" s="5"/>
      <c r="T266" s="4"/>
      <c r="U266" s="4"/>
      <c r="V266" s="4"/>
      <c r="W266" s="5"/>
      <c r="X266" s="5"/>
      <c r="Y266" s="14"/>
      <c r="Z266" s="14"/>
      <c r="AA266" s="14"/>
      <c r="AB266" s="4"/>
      <c r="AC266" s="4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G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</row>
    <row r="267" spans="1:109">
      <c r="A267" s="117"/>
      <c r="B267" s="8"/>
      <c r="C267" s="2"/>
      <c r="D267" s="2"/>
      <c r="E267" s="2"/>
      <c r="F267" s="2"/>
      <c r="G267" s="25"/>
      <c r="H267" s="25"/>
      <c r="I267" s="2"/>
      <c r="J267" s="3"/>
      <c r="K267" s="2"/>
      <c r="L267" s="2"/>
      <c r="M267" s="2"/>
      <c r="N267" s="2"/>
      <c r="O267" s="2"/>
      <c r="P267" s="4"/>
      <c r="Q267" s="4"/>
      <c r="R267" s="4"/>
      <c r="S267" s="7">
        <v>13178.750000000004</v>
      </c>
      <c r="T267" s="4"/>
      <c r="U267" s="4"/>
      <c r="V267" s="4"/>
      <c r="W267" s="7">
        <v>6129.8700000000017</v>
      </c>
      <c r="X267" s="7">
        <v>0</v>
      </c>
      <c r="Y267" s="7">
        <v>19308.619999999992</v>
      </c>
      <c r="Z267" s="7">
        <v>0</v>
      </c>
      <c r="AA267" s="7">
        <v>19308.619999999992</v>
      </c>
      <c r="AB267" s="4"/>
      <c r="AC267" s="55"/>
      <c r="AD267" s="63"/>
      <c r="AE267" s="63"/>
      <c r="AF267" s="103"/>
      <c r="AG267" s="103"/>
      <c r="AH267" s="103"/>
      <c r="AI267" s="63">
        <f>SUM(AI2:AI265)</f>
        <v>19318.389999999992</v>
      </c>
      <c r="AJ267" s="63"/>
      <c r="AK267" s="88">
        <f>SUM(AK2:AK265)</f>
        <v>0</v>
      </c>
      <c r="AL267" s="88">
        <f>SUM(AL2:AL265)</f>
        <v>0</v>
      </c>
      <c r="AM267" s="63">
        <f>SUM(AM2:AM265)</f>
        <v>20157.060000000012</v>
      </c>
      <c r="AN267" s="63"/>
      <c r="AO267" s="88">
        <f>SUM(AO2:AO265)</f>
        <v>0</v>
      </c>
      <c r="AP267" s="88">
        <f>SUM(AP2:AP265)</f>
        <v>0</v>
      </c>
      <c r="AQ267" s="63">
        <f t="shared" ref="AQ267:CA267" si="24">SUM(AQ2:AQ265)</f>
        <v>19072.559999999998</v>
      </c>
      <c r="AR267" s="63"/>
      <c r="AS267" s="88">
        <f>SUM(AS2:AS265)</f>
        <v>0</v>
      </c>
      <c r="AT267" s="88">
        <f>SUM(AT2:AT265)</f>
        <v>0</v>
      </c>
      <c r="AU267" s="63">
        <f t="shared" si="24"/>
        <v>20695.469999999994</v>
      </c>
      <c r="AV267" s="63"/>
      <c r="AW267" s="88">
        <f>SUM(AW2:AW265)</f>
        <v>0</v>
      </c>
      <c r="AX267" s="88">
        <f>SUM(AX2:AX265)</f>
        <v>0</v>
      </c>
      <c r="AY267" s="63">
        <f t="shared" si="24"/>
        <v>18483.949999999993</v>
      </c>
      <c r="AZ267" s="63"/>
      <c r="BA267" s="88">
        <f>SUM(BA2:BA265)</f>
        <v>0</v>
      </c>
      <c r="BB267" s="88">
        <f>SUM(BB2:BB265)</f>
        <v>0</v>
      </c>
      <c r="BC267" s="63">
        <f t="shared" si="24"/>
        <v>14735.949999999993</v>
      </c>
      <c r="BD267" s="63"/>
      <c r="BE267" s="88">
        <f>SUM(BE2:BE265)</f>
        <v>0</v>
      </c>
      <c r="BF267" s="88">
        <f>SUM(BF2:BF265)</f>
        <v>0</v>
      </c>
      <c r="BG267" s="63">
        <f t="shared" si="24"/>
        <v>15336.359999999995</v>
      </c>
      <c r="BH267" s="63"/>
      <c r="BI267" s="88">
        <f>SUM(BI2:BI265)</f>
        <v>0</v>
      </c>
      <c r="BJ267" s="88">
        <f>SUM(BJ2:BJ265)</f>
        <v>0</v>
      </c>
      <c r="BK267" s="63">
        <f t="shared" si="24"/>
        <v>11119.210000000001</v>
      </c>
      <c r="BL267" s="63"/>
      <c r="BM267" s="88">
        <f>SUM(BM2:BM265)</f>
        <v>0</v>
      </c>
      <c r="BN267" s="88">
        <f>SUM(BN2:BN265)</f>
        <v>0</v>
      </c>
      <c r="BO267" s="63">
        <f t="shared" si="24"/>
        <v>8903.3700000000008</v>
      </c>
      <c r="BP267" s="63"/>
      <c r="BQ267" s="88">
        <f>SUM(BQ2:BQ265)</f>
        <v>0</v>
      </c>
      <c r="BR267" s="88">
        <f>SUM(BR2:BR265)</f>
        <v>0</v>
      </c>
      <c r="BS267" s="63">
        <f t="shared" si="24"/>
        <v>10662.439999999999</v>
      </c>
      <c r="BT267" s="63"/>
      <c r="BU267" s="88">
        <f>SUM(BU2:BU265)</f>
        <v>0</v>
      </c>
      <c r="BV267" s="88">
        <f>SUM(BV2:BV265)</f>
        <v>0</v>
      </c>
      <c r="BW267" s="63">
        <f t="shared" si="24"/>
        <v>15720.989999999996</v>
      </c>
      <c r="BX267" s="63"/>
      <c r="BY267" s="88">
        <f>SUM(BY2:BY265)</f>
        <v>0</v>
      </c>
      <c r="BZ267" s="88">
        <f>SUM(BZ2:BZ265)</f>
        <v>0</v>
      </c>
      <c r="CA267" s="63">
        <f t="shared" si="24"/>
        <v>2796.33</v>
      </c>
      <c r="CB267" s="63"/>
      <c r="CC267" s="88">
        <f>SUM(CC2:CC265)</f>
        <v>0</v>
      </c>
      <c r="CD267" s="88">
        <f>SUM(CD2:CD265)</f>
        <v>0</v>
      </c>
      <c r="CF267" s="52" t="s">
        <v>2115</v>
      </c>
      <c r="CG267" s="49" t="str">
        <f>IFERROR(IFERROR(VLOOKUP($E267,'Asset Group  All Assets'!$B$1:$C$500,2,FALSE),(VLOOKUP($E267,'Missing-WSU-POs'!$B$1:$D$500,3,FALSE))),"?")</f>
        <v>?</v>
      </c>
      <c r="CH267" t="str">
        <f>IF(G267="","",G267)</f>
        <v/>
      </c>
      <c r="CI267" t="str">
        <f t="shared" si="20"/>
        <v>Wrong PO</v>
      </c>
      <c r="CJ267" s="29" t="str">
        <f>IFERROR(IF(VLOOKUP($E267,'Org July 2016 '!$D$1:$Z$500,3,FALSE)=G267,"-","Wrong PO"),"new")</f>
        <v>new</v>
      </c>
      <c r="CK267" s="29" t="str">
        <f>IF(CJ267="wrong PO",(VLOOKUP($E267,'Org July 2016 '!$D$1:$Z$500,3,FALSE)),"")</f>
        <v/>
      </c>
      <c r="CL267" s="29" t="str">
        <f>IFERROR(IF(VLOOKUP($E267,'Org June 2016 '!$D$1:$Z$500,3,FALSE)=G267,"-","Wrong PO"),"new")</f>
        <v>new</v>
      </c>
      <c r="CM267" s="29" t="str">
        <f>IF(CL267="wrong PO",(VLOOKUP($E267,'Org June 2016 '!$D$1:$Z$500,3,FALSE)),"")</f>
        <v/>
      </c>
      <c r="CN267" s="29" t="str">
        <f>IFERROR(IF(VLOOKUP($E267,'May 2016'!D244:Z743,3,FALSE)=G267,"-","Wrong PO"),"new")</f>
        <v>new</v>
      </c>
      <c r="CO267" s="29" t="str">
        <f>IF(CN267="wrong PO",(VLOOKUP($E267,'May 2016'!D244:Z743,3,FALSE)),"")</f>
        <v/>
      </c>
      <c r="CP267" s="29" t="str">
        <f>IFERROR(IF(VLOOKUP($E267,'Apr 2016'!$D$1:$Z$500,3,FALSE)=G267,"-","Wrong PO"),"new")</f>
        <v>new</v>
      </c>
      <c r="CQ267" s="29" t="str">
        <f>IF(CP267="wrong PO",(VLOOKUP($E267,'Apr 2016'!$D$1:$Z$500,3,FALSE)),"")</f>
        <v/>
      </c>
      <c r="CR267" s="29" t="str">
        <f>IFERROR(IF(VLOOKUP($E267,'Mar 2016'!$D$1:$Z$500,3,FALSE)=G267,"-","Wrong PO"),"new")</f>
        <v>new</v>
      </c>
      <c r="CS267" s="29" t="str">
        <f>IF(CP267="wrong PO",(VLOOKUP($E267,'Mar 2016'!$D$1:$Z$500,3,FALSE)),"")</f>
        <v/>
      </c>
      <c r="CT267" s="29" t="str">
        <f>IFERROR(IF(VLOOKUP($E267,'Feb 2016'!$D$1:$Z$500,3,FALSE)=G267,"-","Wrong PO"),"new")</f>
        <v>new</v>
      </c>
      <c r="CU267" s="29" t="str">
        <f>IF(CP267="wrong PO",(VLOOKUP($E267,'Feb 2016'!$D$1:$Z$500,3,FALSE)),"")</f>
        <v/>
      </c>
      <c r="CV267" s="29" t="str">
        <f>IFERROR(IF(VLOOKUP($E267,'Jan 2016'!$D$1:$Z$500,3,FALSE)=G267,"-","Wrong PO"),"new")</f>
        <v>new</v>
      </c>
      <c r="CW267" s="29" t="str">
        <f>IF(CV267="wrong PO",(VLOOKUP($E267,'Jan 2016'!$D$1:$Z$500,3,FALSE)),"")</f>
        <v/>
      </c>
      <c r="CX267" s="29" t="str">
        <f>IFERROR(IF(VLOOKUP($E267,'Dec 2015'!$D$1:$Z$500,3,FALSE)=G267,"-","Wrong PO"),"new")</f>
        <v>new</v>
      </c>
      <c r="CY267" s="29" t="str">
        <f>IF(CX267="wrong PO",(VLOOKUP($E267,'Dec 2015'!$D$1:$Z$500,3,FALSE)),"")</f>
        <v/>
      </c>
      <c r="CZ267" s="29" t="str">
        <f>IFERROR(IF(VLOOKUP($E267,'Nov 2015'!$D$1:$Z$500,3,FALSE)=G267,"-","Wrong PO"),"new")</f>
        <v>new</v>
      </c>
      <c r="DA267" s="29" t="str">
        <f>IF(CZ267="wrong PO",(VLOOKUP($E267,'Nov 2015'!$D$1:$Z$500,3,FALSE)),"")</f>
        <v/>
      </c>
      <c r="DB267" s="29" t="str">
        <f>IFERROR(IF(VLOOKUP($E267,'Oct 2015'!$D$1:$Z$500,3,FALSE)=G267,"-","Wrong PO"),"new")</f>
        <v>new</v>
      </c>
      <c r="DC267" s="29" t="str">
        <f>IF(DB267="wrong PO",(VLOOKUP($E267,'Oct 2015'!$D$1:$Z$500,3,FALSE)),"")</f>
        <v/>
      </c>
      <c r="DD267" s="29" t="str">
        <f>IFERROR(IF(VLOOKUP($E267,'Sep 2015'!$D$1:$Z$500,3,FALSE)=G267,"-","Wrong PO"),"new")</f>
        <v>new</v>
      </c>
      <c r="DE267" s="29" t="str">
        <f>IF(DD267="wrong PO",(VLOOKUP($E267,'Sep 2015'!$D$1:$Z$500,3,FALSE)),"")</f>
        <v/>
      </c>
    </row>
    <row r="268" spans="1:109">
      <c r="A268" s="118"/>
      <c r="B268" s="6"/>
      <c r="C268" s="6"/>
      <c r="D268" s="6"/>
      <c r="E268" s="6"/>
      <c r="F268" s="6"/>
      <c r="G268" s="26"/>
      <c r="H268" s="2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7">
        <f>SUM(W1:W267)/2</f>
        <v>6129.8700000000017</v>
      </c>
      <c r="X268" s="7">
        <f t="shared" ref="X268:AA268" si="25">SUM(X1:X267)/2</f>
        <v>0</v>
      </c>
      <c r="Y268" s="7">
        <f t="shared" si="25"/>
        <v>19308.619999999992</v>
      </c>
      <c r="Z268" s="7">
        <f t="shared" si="25"/>
        <v>0</v>
      </c>
      <c r="AA268" s="7">
        <f t="shared" si="25"/>
        <v>19308.619999999992</v>
      </c>
      <c r="AB268" s="6"/>
      <c r="AC268" s="54"/>
      <c r="AD268" s="57"/>
      <c r="AE268" s="57"/>
      <c r="AF268" s="104"/>
      <c r="AG268" s="104"/>
      <c r="AH268" s="104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4"/>
      <c r="CF268" s="54"/>
      <c r="CG268" s="50"/>
    </row>
    <row r="269" spans="1:109">
      <c r="CJ269" s="30"/>
      <c r="CK269" s="30"/>
      <c r="CL269" s="30"/>
      <c r="CM269" s="30"/>
      <c r="CN269" s="30"/>
      <c r="CO269" s="30"/>
      <c r="CP269" s="30">
        <f>COUNTIF(CP2:CP267,"wrong PO")</f>
        <v>19</v>
      </c>
      <c r="CQ269" s="30"/>
      <c r="CR269" s="30"/>
      <c r="CS269" s="30"/>
      <c r="CT269" s="30"/>
      <c r="CU269" s="30"/>
      <c r="CV269" s="30">
        <f>COUNTIF(CV2:CV267,"wrong PO")</f>
        <v>18</v>
      </c>
      <c r="CW269" s="30"/>
      <c r="CX269" s="30">
        <f>COUNTIF(CX2:CX267,"wrong PO")</f>
        <v>4</v>
      </c>
      <c r="CY269" s="30"/>
      <c r="CZ269" s="30">
        <f>COUNTIF(CZ2:CZ267,"wrong PO")</f>
        <v>7</v>
      </c>
      <c r="DA269" s="30"/>
      <c r="DB269" s="30">
        <f>COUNTIF(DB2:DB267,"wrong PO")</f>
        <v>5</v>
      </c>
      <c r="DC269" s="30"/>
      <c r="DD269" s="30">
        <f>COUNTIF(DD2:DD267,"wrong PO")</f>
        <v>4</v>
      </c>
      <c r="DE269" s="30"/>
    </row>
    <row r="270" spans="1:109">
      <c r="BT270" s="67"/>
      <c r="BY270" s="67"/>
      <c r="CA270" s="63">
        <f>SUM(AI267:CA267)</f>
        <v>177002.07999999996</v>
      </c>
      <c r="CB270" s="63"/>
      <c r="CJ270" s="30"/>
      <c r="CK270" s="30"/>
      <c r="CL270" s="30"/>
      <c r="CM270" s="30"/>
      <c r="CN270" s="30"/>
      <c r="CO270" s="30"/>
      <c r="CP270" s="30">
        <f>COUNTIF(CP2:CP267,"new")</f>
        <v>79</v>
      </c>
      <c r="CQ270" s="30"/>
      <c r="CR270" s="30"/>
      <c r="CS270" s="30"/>
      <c r="CT270" s="30"/>
      <c r="CU270" s="30"/>
      <c r="CV270" s="30">
        <f>COUNTIF(CV2:CV267,"new")</f>
        <v>89</v>
      </c>
      <c r="CW270" s="30"/>
      <c r="CX270" s="30">
        <f>COUNTIF(CX2:CX267,"new")</f>
        <v>159</v>
      </c>
      <c r="CY270" s="30"/>
      <c r="CZ270" s="30">
        <f>COUNTIF(CZ2:CZ267,"new")</f>
        <v>140</v>
      </c>
      <c r="DA270" s="30"/>
      <c r="DB270" s="30">
        <f>COUNTIF(DB2:DB267,"new")</f>
        <v>160</v>
      </c>
      <c r="DC270" s="30"/>
      <c r="DD270" s="30">
        <f>COUNTIF(DD2:DD267,"new")</f>
        <v>208</v>
      </c>
      <c r="DE270" s="30"/>
    </row>
    <row r="272" spans="1:109">
      <c r="BT272" s="67"/>
      <c r="BY272" s="67"/>
      <c r="CA272" s="63">
        <f>SUM('Rev2 Aug 16'!Y245,'Rev2 July 16'!Y245,'Rev June 16'!Y243,'May 2016'!Y188,'Apr 2016'!Y172,'Mar 2016'!Y201,'Feb 2016'!Y161,'Jan 2016'!Y165,'Dec 2015'!Y90,'Nov 2015'!Y110,'Oct 2015'!Y89,'Sep 2015'!Y39)</f>
        <v>177002.08</v>
      </c>
      <c r="CB272" s="63"/>
    </row>
    <row r="273" spans="86:109">
      <c r="CH273">
        <v>187</v>
      </c>
      <c r="CP273" s="29">
        <v>171</v>
      </c>
      <c r="CV273" s="29">
        <v>164</v>
      </c>
      <c r="CX273" s="29">
        <v>115</v>
      </c>
      <c r="CZ273" s="29">
        <v>109</v>
      </c>
      <c r="DB273" s="29">
        <v>88</v>
      </c>
      <c r="DD273" s="29">
        <v>37</v>
      </c>
    </row>
    <row r="274" spans="86:109">
      <c r="CJ274" s="30"/>
      <c r="CK274" s="30"/>
      <c r="CL274" s="30"/>
      <c r="CM274" s="30"/>
      <c r="CN274" s="30"/>
      <c r="CO274" s="30"/>
      <c r="CP274" s="30">
        <f>$CH$273-CP273</f>
        <v>16</v>
      </c>
      <c r="CQ274" s="30"/>
      <c r="CR274" s="30"/>
      <c r="CS274" s="30"/>
      <c r="CT274" s="30"/>
      <c r="CU274" s="30"/>
      <c r="CV274" s="30">
        <f t="shared" ref="CV274:DD274" si="26">$CH$273-CV273</f>
        <v>23</v>
      </c>
      <c r="CW274" s="30"/>
      <c r="CX274" s="30">
        <f t="shared" si="26"/>
        <v>72</v>
      </c>
      <c r="CY274" s="30"/>
      <c r="CZ274" s="30">
        <f t="shared" si="26"/>
        <v>78</v>
      </c>
      <c r="DA274" s="30"/>
      <c r="DB274" s="30">
        <f t="shared" si="26"/>
        <v>99</v>
      </c>
      <c r="DC274" s="30"/>
      <c r="DD274" s="30">
        <f t="shared" si="26"/>
        <v>150</v>
      </c>
      <c r="DE274" s="30"/>
    </row>
  </sheetData>
  <autoFilter ref="B1:AB188">
    <sortState ref="B2:AC226">
      <sortCondition ref="G2:G226"/>
      <sortCondition ref="E2:E226"/>
    </sortState>
  </autoFilter>
  <printOptions horizontalCentered="1"/>
  <pageMargins left="0.5" right="0.5" top="1" bottom="1.25" header="0.5" footer="0.5"/>
  <pageSetup paperSize="5" scale="94" orientation="landscape" r:id="rId1"/>
  <headerFooter>
    <oddHeader>&amp;L&amp;"Arial,Bold"&amp;20</oddHeader>
    <oddFooter>&amp;L&amp;8&amp;R&amp;"Arial,Regular"&amp;8&amp;P of &amp;N
Created: 08/03/2016 09:10 AM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166"/>
  <sheetViews>
    <sheetView showGridLines="0" topLeftCell="K146" workbookViewId="0">
      <selection activeCell="Y174" sqref="Y174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</cols>
  <sheetData>
    <row r="1" spans="1:27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355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</row>
    <row r="2" spans="1:27">
      <c r="A2" s="2" t="s">
        <v>509</v>
      </c>
      <c r="B2" s="2" t="s">
        <v>510</v>
      </c>
      <c r="C2" s="2" t="s">
        <v>48</v>
      </c>
      <c r="D2" s="2" t="s">
        <v>165</v>
      </c>
      <c r="E2" s="2" t="s">
        <v>498</v>
      </c>
      <c r="F2" s="21" t="s">
        <v>166</v>
      </c>
      <c r="G2" s="11" t="s">
        <v>511</v>
      </c>
      <c r="H2" s="3">
        <v>42331</v>
      </c>
      <c r="I2" s="2" t="s">
        <v>39</v>
      </c>
      <c r="J2" s="2" t="s">
        <v>431</v>
      </c>
      <c r="K2" s="2" t="s">
        <v>30</v>
      </c>
      <c r="L2" s="2" t="s">
        <v>31</v>
      </c>
      <c r="M2" s="2" t="s">
        <v>32</v>
      </c>
      <c r="N2" s="4">
        <v>10</v>
      </c>
      <c r="O2" s="4">
        <v>1247</v>
      </c>
      <c r="P2" s="4">
        <v>1237</v>
      </c>
      <c r="Q2" s="5">
        <v>20.91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20.91</v>
      </c>
      <c r="X2" s="14">
        <v>0</v>
      </c>
      <c r="Y2" s="14">
        <v>20.91</v>
      </c>
      <c r="Z2" s="4">
        <v>24580</v>
      </c>
      <c r="AA2" s="49" t="str">
        <f>IFERROR(IF(VLOOKUP($D2,'Year-To-Date'!$E$1:$E$322,1,FALSE)=D2,"--","Find"),"Find")</f>
        <v>--</v>
      </c>
    </row>
    <row r="3" spans="1:27">
      <c r="A3" s="2" t="s">
        <v>509</v>
      </c>
      <c r="B3" s="2" t="s">
        <v>510</v>
      </c>
      <c r="C3" s="2" t="s">
        <v>48</v>
      </c>
      <c r="D3" s="2" t="s">
        <v>167</v>
      </c>
      <c r="E3" s="2" t="s">
        <v>498</v>
      </c>
      <c r="F3" s="21" t="s">
        <v>166</v>
      </c>
      <c r="G3" s="11" t="s">
        <v>511</v>
      </c>
      <c r="H3" s="3">
        <v>42331</v>
      </c>
      <c r="I3" s="2" t="s">
        <v>39</v>
      </c>
      <c r="J3" s="2" t="s">
        <v>431</v>
      </c>
      <c r="K3" s="2" t="s">
        <v>30</v>
      </c>
      <c r="L3" s="2" t="s">
        <v>31</v>
      </c>
      <c r="M3" s="2" t="s">
        <v>32</v>
      </c>
      <c r="N3" s="4">
        <v>10</v>
      </c>
      <c r="O3" s="4">
        <v>1218</v>
      </c>
      <c r="P3" s="4">
        <v>1208</v>
      </c>
      <c r="Q3" s="5">
        <v>20.420000000000002</v>
      </c>
      <c r="R3" s="4">
        <v>0</v>
      </c>
      <c r="S3" s="4">
        <v>0</v>
      </c>
      <c r="T3" s="4">
        <v>0</v>
      </c>
      <c r="U3" s="5">
        <v>0</v>
      </c>
      <c r="V3" s="5">
        <v>0</v>
      </c>
      <c r="W3" s="14">
        <v>20.420000000000002</v>
      </c>
      <c r="X3" s="14">
        <v>0</v>
      </c>
      <c r="Y3" s="14">
        <v>20.420000000000002</v>
      </c>
      <c r="Z3" s="4">
        <v>24580</v>
      </c>
      <c r="AA3" s="49" t="str">
        <f>IFERROR(IF(VLOOKUP($D3,'Year-To-Date'!$E$1:$E$322,1,FALSE)=D3,"--","Find"),"Find")</f>
        <v>--</v>
      </c>
    </row>
    <row r="4" spans="1:27">
      <c r="A4" s="2" t="s">
        <v>509</v>
      </c>
      <c r="B4" s="2" t="s">
        <v>510</v>
      </c>
      <c r="C4" s="2" t="s">
        <v>48</v>
      </c>
      <c r="D4" s="2" t="s">
        <v>168</v>
      </c>
      <c r="E4" s="2" t="s">
        <v>466</v>
      </c>
      <c r="F4" s="21" t="s">
        <v>166</v>
      </c>
      <c r="G4" s="11" t="s">
        <v>511</v>
      </c>
      <c r="H4" s="3"/>
      <c r="I4" s="2" t="s">
        <v>39</v>
      </c>
      <c r="J4" s="2" t="s">
        <v>389</v>
      </c>
      <c r="K4" s="2" t="s">
        <v>30</v>
      </c>
      <c r="L4" s="2" t="s">
        <v>31</v>
      </c>
      <c r="M4" s="2" t="s">
        <v>382</v>
      </c>
      <c r="N4" s="4">
        <v>0</v>
      </c>
      <c r="O4" s="4">
        <v>0</v>
      </c>
      <c r="P4" s="4">
        <v>0</v>
      </c>
      <c r="Q4" s="5">
        <v>3.85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3.85</v>
      </c>
      <c r="X4" s="14">
        <v>0</v>
      </c>
      <c r="Y4" s="14">
        <v>3.85</v>
      </c>
      <c r="Z4" s="4">
        <v>24580</v>
      </c>
      <c r="AA4" s="49" t="str">
        <f>IFERROR(IF(VLOOKUP($D4,'Year-To-Date'!$E$1:$E$322,1,FALSE)=D4,"--","Find"),"Find")</f>
        <v>--</v>
      </c>
    </row>
    <row r="5" spans="1:27">
      <c r="A5" s="2" t="s">
        <v>509</v>
      </c>
      <c r="B5" s="2" t="s">
        <v>510</v>
      </c>
      <c r="C5" s="2" t="s">
        <v>370</v>
      </c>
      <c r="D5" s="2" t="s">
        <v>234</v>
      </c>
      <c r="E5" s="2" t="s">
        <v>371</v>
      </c>
      <c r="F5" s="21" t="s">
        <v>166</v>
      </c>
      <c r="G5" s="11" t="s">
        <v>511</v>
      </c>
      <c r="H5" s="3">
        <v>42199</v>
      </c>
      <c r="I5" s="2" t="s">
        <v>28</v>
      </c>
      <c r="J5" s="2" t="s">
        <v>373</v>
      </c>
      <c r="K5" s="2" t="s">
        <v>30</v>
      </c>
      <c r="L5" s="2" t="s">
        <v>31</v>
      </c>
      <c r="M5" s="2" t="s">
        <v>32</v>
      </c>
      <c r="N5" s="4">
        <v>3071</v>
      </c>
      <c r="O5" s="4">
        <v>6037</v>
      </c>
      <c r="P5" s="4">
        <v>2966</v>
      </c>
      <c r="Q5" s="14">
        <v>50.13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50.13</v>
      </c>
      <c r="X5" s="14">
        <v>0</v>
      </c>
      <c r="Y5" s="14">
        <v>50.13</v>
      </c>
      <c r="Z5" s="4">
        <v>24580</v>
      </c>
      <c r="AA5" s="49" t="str">
        <f>IFERROR(IF(VLOOKUP($D5,'Year-To-Date'!$E$1:$E$322,1,FALSE)=D5,"--","Find"),"Find")</f>
        <v>--</v>
      </c>
    </row>
    <row r="6" spans="1:27">
      <c r="A6" s="2" t="s">
        <v>509</v>
      </c>
      <c r="B6" s="2" t="s">
        <v>510</v>
      </c>
      <c r="C6" s="2" t="s">
        <v>69</v>
      </c>
      <c r="D6" s="2" t="s">
        <v>267</v>
      </c>
      <c r="E6" s="2" t="s">
        <v>466</v>
      </c>
      <c r="F6" s="21" t="s">
        <v>166</v>
      </c>
      <c r="G6" s="11" t="s">
        <v>511</v>
      </c>
      <c r="H6" s="3"/>
      <c r="I6" s="2" t="s">
        <v>39</v>
      </c>
      <c r="J6" s="2" t="s">
        <v>389</v>
      </c>
      <c r="K6" s="2" t="s">
        <v>30</v>
      </c>
      <c r="L6" s="2" t="s">
        <v>31</v>
      </c>
      <c r="M6" s="2" t="s">
        <v>382</v>
      </c>
      <c r="N6" s="4">
        <v>0</v>
      </c>
      <c r="O6" s="4">
        <v>0</v>
      </c>
      <c r="P6" s="4">
        <v>0</v>
      </c>
      <c r="Q6" s="5">
        <v>3.24</v>
      </c>
      <c r="R6" s="4">
        <v>0</v>
      </c>
      <c r="S6" s="4">
        <v>0</v>
      </c>
      <c r="T6" s="4">
        <v>0</v>
      </c>
      <c r="U6" s="5">
        <v>4.49</v>
      </c>
      <c r="V6" s="5">
        <v>0</v>
      </c>
      <c r="W6" s="14">
        <v>7.73</v>
      </c>
      <c r="X6" s="14">
        <v>0</v>
      </c>
      <c r="Y6" s="14">
        <v>7.73</v>
      </c>
      <c r="Z6" s="4">
        <v>24580</v>
      </c>
      <c r="AA6" s="49" t="str">
        <f>IFERROR(IF(VLOOKUP($D6,'Year-To-Date'!$E$1:$E$322,1,FALSE)=D6,"--","Find"),"Find")</f>
        <v>--</v>
      </c>
    </row>
    <row r="7" spans="1:27">
      <c r="A7" s="2" t="s">
        <v>509</v>
      </c>
      <c r="B7" s="2" t="s">
        <v>510</v>
      </c>
      <c r="C7" s="2" t="s">
        <v>446</v>
      </c>
      <c r="D7" s="2" t="s">
        <v>296</v>
      </c>
      <c r="E7" s="2" t="s">
        <v>421</v>
      </c>
      <c r="F7" s="21" t="s">
        <v>166</v>
      </c>
      <c r="G7" s="11" t="s">
        <v>511</v>
      </c>
      <c r="H7" s="3">
        <v>42158</v>
      </c>
      <c r="I7" s="2" t="s">
        <v>28</v>
      </c>
      <c r="J7" s="2" t="s">
        <v>423</v>
      </c>
      <c r="K7" s="2" t="s">
        <v>30</v>
      </c>
      <c r="L7" s="2" t="s">
        <v>31</v>
      </c>
      <c r="M7" s="2" t="s">
        <v>32</v>
      </c>
      <c r="N7" s="4">
        <v>2921</v>
      </c>
      <c r="O7" s="4">
        <v>6945</v>
      </c>
      <c r="P7" s="4">
        <v>4024</v>
      </c>
      <c r="Q7" s="5">
        <v>68.010000000000005</v>
      </c>
      <c r="R7" s="4">
        <v>5040</v>
      </c>
      <c r="S7" s="4">
        <v>15994</v>
      </c>
      <c r="T7" s="4">
        <v>10954</v>
      </c>
      <c r="U7" s="5">
        <v>655.04999999999995</v>
      </c>
      <c r="V7" s="5">
        <v>0</v>
      </c>
      <c r="W7" s="14">
        <v>723.06</v>
      </c>
      <c r="X7" s="14">
        <v>0</v>
      </c>
      <c r="Y7" s="14">
        <v>723.06</v>
      </c>
      <c r="Z7" s="4">
        <v>24580</v>
      </c>
      <c r="AA7" s="49" t="str">
        <f>IFERROR(IF(VLOOKUP($D7,'Year-To-Date'!$E$1:$E$322,1,FALSE)=D7,"--","Find"),"Find")</f>
        <v>--</v>
      </c>
    </row>
    <row r="8" spans="1:27">
      <c r="A8" s="2" t="s">
        <v>509</v>
      </c>
      <c r="B8" s="2" t="s">
        <v>510</v>
      </c>
      <c r="C8" s="2" t="s">
        <v>76</v>
      </c>
      <c r="D8" s="2" t="s">
        <v>318</v>
      </c>
      <c r="E8" s="2" t="s">
        <v>499</v>
      </c>
      <c r="F8" s="21" t="s">
        <v>166</v>
      </c>
      <c r="G8" s="11" t="s">
        <v>511</v>
      </c>
      <c r="H8" s="3">
        <v>42331</v>
      </c>
      <c r="I8" s="2" t="s">
        <v>39</v>
      </c>
      <c r="J8" s="2" t="s">
        <v>500</v>
      </c>
      <c r="K8" s="2" t="s">
        <v>30</v>
      </c>
      <c r="L8" s="2" t="s">
        <v>31</v>
      </c>
      <c r="M8" s="2" t="s">
        <v>32</v>
      </c>
      <c r="N8" s="4">
        <v>10</v>
      </c>
      <c r="O8" s="4">
        <v>3211</v>
      </c>
      <c r="P8" s="4">
        <v>3201</v>
      </c>
      <c r="Q8" s="5">
        <v>54.1</v>
      </c>
      <c r="R8" s="4">
        <v>12</v>
      </c>
      <c r="S8" s="4">
        <v>792</v>
      </c>
      <c r="T8" s="4">
        <v>780</v>
      </c>
      <c r="U8" s="5">
        <v>46.64</v>
      </c>
      <c r="V8" s="5">
        <v>0</v>
      </c>
      <c r="W8" s="14">
        <v>100.74</v>
      </c>
      <c r="X8" s="14">
        <v>0</v>
      </c>
      <c r="Y8" s="14">
        <v>100.74</v>
      </c>
      <c r="Z8" s="4">
        <v>24580</v>
      </c>
      <c r="AA8" s="49" t="str">
        <f>IFERROR(IF(VLOOKUP($D8,'Year-To-Date'!$E$1:$E$322,1,FALSE)=D8,"--","Find"),"Find")</f>
        <v>--</v>
      </c>
    </row>
    <row r="9" spans="1:27">
      <c r="A9" s="2" t="s">
        <v>509</v>
      </c>
      <c r="B9" s="2" t="s">
        <v>510</v>
      </c>
      <c r="C9" s="2" t="s">
        <v>76</v>
      </c>
      <c r="D9" s="2" t="s">
        <v>321</v>
      </c>
      <c r="E9" s="2" t="s">
        <v>498</v>
      </c>
      <c r="F9" s="21" t="s">
        <v>166</v>
      </c>
      <c r="G9" s="11" t="s">
        <v>511</v>
      </c>
      <c r="H9" s="3">
        <v>42331</v>
      </c>
      <c r="I9" s="2" t="s">
        <v>39</v>
      </c>
      <c r="J9" s="2" t="s">
        <v>431</v>
      </c>
      <c r="K9" s="2" t="s">
        <v>30</v>
      </c>
      <c r="L9" s="2" t="s">
        <v>31</v>
      </c>
      <c r="M9" s="2" t="s">
        <v>32</v>
      </c>
      <c r="N9" s="4">
        <v>10</v>
      </c>
      <c r="O9" s="4">
        <v>2147</v>
      </c>
      <c r="P9" s="4">
        <v>2137</v>
      </c>
      <c r="Q9" s="5">
        <v>36.119999999999997</v>
      </c>
      <c r="R9" s="4">
        <v>10</v>
      </c>
      <c r="S9" s="4">
        <v>398</v>
      </c>
      <c r="T9" s="4">
        <v>388</v>
      </c>
      <c r="U9" s="5">
        <v>23.2</v>
      </c>
      <c r="V9" s="5">
        <v>0</v>
      </c>
      <c r="W9" s="14">
        <v>59.32</v>
      </c>
      <c r="X9" s="14">
        <v>0</v>
      </c>
      <c r="Y9" s="14">
        <v>59.32</v>
      </c>
      <c r="Z9" s="4">
        <v>24580</v>
      </c>
      <c r="AA9" s="49" t="str">
        <f>IFERROR(IF(VLOOKUP($D9,'Year-To-Date'!$E$1:$E$322,1,FALSE)=D9,"--","Find"),"Find")</f>
        <v>--</v>
      </c>
    </row>
    <row r="10" spans="1:27">
      <c r="A10" s="2" t="s">
        <v>509</v>
      </c>
      <c r="B10" s="2" t="s">
        <v>510</v>
      </c>
      <c r="C10" s="2" t="s">
        <v>76</v>
      </c>
      <c r="D10" s="2" t="s">
        <v>322</v>
      </c>
      <c r="E10" s="2" t="s">
        <v>498</v>
      </c>
      <c r="F10" s="21" t="s">
        <v>166</v>
      </c>
      <c r="G10" s="11" t="s">
        <v>511</v>
      </c>
      <c r="H10" s="3">
        <v>42331</v>
      </c>
      <c r="I10" s="2" t="s">
        <v>39</v>
      </c>
      <c r="J10" s="2" t="s">
        <v>431</v>
      </c>
      <c r="K10" s="2" t="s">
        <v>30</v>
      </c>
      <c r="L10" s="2" t="s">
        <v>31</v>
      </c>
      <c r="M10" s="2" t="s">
        <v>32</v>
      </c>
      <c r="N10" s="4">
        <v>7</v>
      </c>
      <c r="O10" s="4">
        <v>1220</v>
      </c>
      <c r="P10" s="4">
        <v>1213</v>
      </c>
      <c r="Q10" s="5">
        <v>20.5</v>
      </c>
      <c r="R10" s="4">
        <v>10</v>
      </c>
      <c r="S10" s="4">
        <v>480</v>
      </c>
      <c r="T10" s="4">
        <v>470</v>
      </c>
      <c r="U10" s="5">
        <v>28.11</v>
      </c>
      <c r="V10" s="5">
        <v>0</v>
      </c>
      <c r="W10" s="14">
        <v>48.61</v>
      </c>
      <c r="X10" s="14">
        <v>0</v>
      </c>
      <c r="Y10" s="14">
        <v>48.61</v>
      </c>
      <c r="Z10" s="4">
        <v>24580</v>
      </c>
      <c r="AA10" s="49" t="str">
        <f>IFERROR(IF(VLOOKUP($D10,'Year-To-Date'!$E$1:$E$322,1,FALSE)=D10,"--","Find"),"Find")</f>
        <v>--</v>
      </c>
    </row>
    <row r="11" spans="1:27">
      <c r="A11" s="2" t="s">
        <v>509</v>
      </c>
      <c r="B11" s="2" t="s">
        <v>510</v>
      </c>
      <c r="C11" s="2" t="s">
        <v>76</v>
      </c>
      <c r="D11" s="2" t="s">
        <v>82</v>
      </c>
      <c r="E11" s="2" t="s">
        <v>83</v>
      </c>
      <c r="F11" s="21" t="s">
        <v>300</v>
      </c>
      <c r="G11" s="11" t="s">
        <v>512</v>
      </c>
      <c r="H11" s="3"/>
      <c r="I11" s="2" t="s">
        <v>39</v>
      </c>
      <c r="J11" s="2" t="s">
        <v>84</v>
      </c>
      <c r="K11" s="2" t="s">
        <v>30</v>
      </c>
      <c r="L11" s="2" t="s">
        <v>31</v>
      </c>
      <c r="M11" s="2" t="s">
        <v>32</v>
      </c>
      <c r="N11" s="4">
        <v>0</v>
      </c>
      <c r="O11" s="4">
        <v>0</v>
      </c>
      <c r="P11" s="4">
        <v>0</v>
      </c>
      <c r="Q11" s="5">
        <v>18.89</v>
      </c>
      <c r="R11" s="4">
        <v>0</v>
      </c>
      <c r="S11" s="4">
        <v>0</v>
      </c>
      <c r="T11" s="4">
        <v>0</v>
      </c>
      <c r="U11" s="5">
        <v>171.57</v>
      </c>
      <c r="V11" s="5">
        <v>0</v>
      </c>
      <c r="W11" s="14">
        <v>190.46</v>
      </c>
      <c r="X11" s="14">
        <v>0</v>
      </c>
      <c r="Y11" s="14">
        <v>190.46</v>
      </c>
      <c r="Z11" s="4">
        <v>24580</v>
      </c>
      <c r="AA11" s="49" t="str">
        <f>IFERROR(IF(VLOOKUP($D11,'Year-To-Date'!$E$1:$E$322,1,FALSE)=D11,"--","Find"),"Find")</f>
        <v>--</v>
      </c>
    </row>
    <row r="12" spans="1:27">
      <c r="A12" s="2" t="s">
        <v>509</v>
      </c>
      <c r="B12" s="2" t="s">
        <v>510</v>
      </c>
      <c r="C12" s="2" t="s">
        <v>25</v>
      </c>
      <c r="D12" s="2" t="s">
        <v>110</v>
      </c>
      <c r="E12" s="2" t="s">
        <v>375</v>
      </c>
      <c r="F12" s="21" t="s">
        <v>111</v>
      </c>
      <c r="G12" s="11" t="s">
        <v>513</v>
      </c>
      <c r="H12" s="3">
        <v>42227</v>
      </c>
      <c r="I12" s="2" t="s">
        <v>39</v>
      </c>
      <c r="J12" s="2" t="s">
        <v>377</v>
      </c>
      <c r="K12" s="2" t="s">
        <v>30</v>
      </c>
      <c r="L12" s="2" t="s">
        <v>31</v>
      </c>
      <c r="M12" s="2" t="s">
        <v>378</v>
      </c>
      <c r="N12" s="4">
        <v>20895</v>
      </c>
      <c r="O12" s="4">
        <v>24623</v>
      </c>
      <c r="P12" s="4">
        <v>3728</v>
      </c>
      <c r="Q12" s="5">
        <v>63</v>
      </c>
      <c r="R12" s="4">
        <v>0</v>
      </c>
      <c r="S12" s="4">
        <v>0</v>
      </c>
      <c r="T12" s="4">
        <v>0</v>
      </c>
      <c r="U12" s="5">
        <v>0</v>
      </c>
      <c r="V12" s="5">
        <v>0</v>
      </c>
      <c r="W12" s="14">
        <v>63</v>
      </c>
      <c r="X12" s="14">
        <v>0</v>
      </c>
      <c r="Y12" s="14">
        <v>63</v>
      </c>
      <c r="Z12" s="4">
        <v>24580</v>
      </c>
      <c r="AA12" s="49" t="str">
        <f>IFERROR(IF(VLOOKUP($D12,'Year-To-Date'!$E$1:$E$322,1,FALSE)=D12,"--","Find"),"Find")</f>
        <v>--</v>
      </c>
    </row>
    <row r="13" spans="1:27">
      <c r="A13" s="2" t="s">
        <v>509</v>
      </c>
      <c r="B13" s="2" t="s">
        <v>510</v>
      </c>
      <c r="C13" s="2" t="s">
        <v>25</v>
      </c>
      <c r="D13" s="2" t="s">
        <v>106</v>
      </c>
      <c r="E13" s="2" t="s">
        <v>379</v>
      </c>
      <c r="F13" s="21" t="s">
        <v>107</v>
      </c>
      <c r="G13" s="11" t="s">
        <v>514</v>
      </c>
      <c r="H13" s="3">
        <v>42234</v>
      </c>
      <c r="I13" s="2" t="s">
        <v>39</v>
      </c>
      <c r="J13" s="2" t="s">
        <v>381</v>
      </c>
      <c r="K13" s="2" t="s">
        <v>30</v>
      </c>
      <c r="L13" s="2" t="s">
        <v>31</v>
      </c>
      <c r="M13" s="2" t="s">
        <v>382</v>
      </c>
      <c r="N13" s="4">
        <v>12108</v>
      </c>
      <c r="O13" s="4">
        <v>15074</v>
      </c>
      <c r="P13" s="4">
        <v>2966</v>
      </c>
      <c r="Q13" s="5">
        <v>50.13</v>
      </c>
      <c r="R13" s="4">
        <v>0</v>
      </c>
      <c r="S13" s="4">
        <v>0</v>
      </c>
      <c r="T13" s="4">
        <v>0</v>
      </c>
      <c r="U13" s="5">
        <v>0</v>
      </c>
      <c r="V13" s="5">
        <v>0</v>
      </c>
      <c r="W13" s="14">
        <v>50.13</v>
      </c>
      <c r="X13" s="14">
        <v>0</v>
      </c>
      <c r="Y13" s="14">
        <v>50.13</v>
      </c>
      <c r="Z13" s="4">
        <v>24580</v>
      </c>
      <c r="AA13" s="49" t="str">
        <f>IFERROR(IF(VLOOKUP($D13,'Year-To-Date'!$E$1:$E$322,1,FALSE)=D13,"--","Find"),"Find")</f>
        <v>--</v>
      </c>
    </row>
    <row r="14" spans="1:27">
      <c r="A14" s="2" t="s">
        <v>509</v>
      </c>
      <c r="B14" s="2" t="s">
        <v>510</v>
      </c>
      <c r="C14" s="2" t="s">
        <v>56</v>
      </c>
      <c r="D14" s="2" t="s">
        <v>61</v>
      </c>
      <c r="E14" s="2" t="s">
        <v>62</v>
      </c>
      <c r="F14" s="21" t="s">
        <v>208</v>
      </c>
      <c r="G14" s="11" t="s">
        <v>515</v>
      </c>
      <c r="H14" s="3">
        <v>42205</v>
      </c>
      <c r="I14" s="2" t="s">
        <v>28</v>
      </c>
      <c r="J14" s="2" t="s">
        <v>63</v>
      </c>
      <c r="K14" s="2" t="s">
        <v>30</v>
      </c>
      <c r="L14" s="2" t="s">
        <v>31</v>
      </c>
      <c r="M14" s="2" t="s">
        <v>41</v>
      </c>
      <c r="N14" s="4">
        <v>4971</v>
      </c>
      <c r="O14" s="4">
        <v>5751</v>
      </c>
      <c r="P14" s="4">
        <v>780</v>
      </c>
      <c r="Q14" s="5">
        <v>13.18</v>
      </c>
      <c r="R14" s="4">
        <v>0</v>
      </c>
      <c r="S14" s="4">
        <v>0</v>
      </c>
      <c r="T14" s="4">
        <v>0</v>
      </c>
      <c r="U14" s="5">
        <v>0</v>
      </c>
      <c r="V14" s="5">
        <v>0</v>
      </c>
      <c r="W14" s="14">
        <v>13.18</v>
      </c>
      <c r="X14" s="14">
        <v>0</v>
      </c>
      <c r="Y14" s="14">
        <v>13.18</v>
      </c>
      <c r="Z14" s="4">
        <v>24580</v>
      </c>
      <c r="AA14" s="49" t="str">
        <f>IFERROR(IF(VLOOKUP($D14,'Year-To-Date'!$E$1:$E$322,1,FALSE)=D14,"--","Find"),"Find")</f>
        <v>--</v>
      </c>
    </row>
    <row r="15" spans="1:27">
      <c r="A15" s="2" t="s">
        <v>509</v>
      </c>
      <c r="B15" s="2" t="s">
        <v>510</v>
      </c>
      <c r="C15" s="2" t="s">
        <v>56</v>
      </c>
      <c r="D15" s="2" t="s">
        <v>65</v>
      </c>
      <c r="E15" s="2" t="s">
        <v>62</v>
      </c>
      <c r="F15" s="21" t="s">
        <v>208</v>
      </c>
      <c r="G15" s="11" t="s">
        <v>515</v>
      </c>
      <c r="H15" s="3"/>
      <c r="I15" s="2" t="s">
        <v>28</v>
      </c>
      <c r="J15" s="2" t="s">
        <v>63</v>
      </c>
      <c r="K15" s="2" t="s">
        <v>30</v>
      </c>
      <c r="L15" s="2" t="s">
        <v>31</v>
      </c>
      <c r="M15" s="2" t="s">
        <v>41</v>
      </c>
      <c r="N15" s="4">
        <v>0</v>
      </c>
      <c r="O15" s="4">
        <v>0</v>
      </c>
      <c r="P15" s="4">
        <v>0</v>
      </c>
      <c r="Q15" s="5">
        <v>49.8</v>
      </c>
      <c r="R15" s="4">
        <v>0</v>
      </c>
      <c r="S15" s="4">
        <v>0</v>
      </c>
      <c r="T15" s="4">
        <v>0</v>
      </c>
      <c r="U15" s="5">
        <v>0</v>
      </c>
      <c r="V15" s="5">
        <v>0</v>
      </c>
      <c r="W15" s="14">
        <v>49.8</v>
      </c>
      <c r="X15" s="14">
        <v>0</v>
      </c>
      <c r="Y15" s="14">
        <v>49.8</v>
      </c>
      <c r="Z15" s="4">
        <v>24580</v>
      </c>
      <c r="AA15" s="49" t="str">
        <f>IFERROR(IF(VLOOKUP($D15,'Year-To-Date'!$E$1:$E$322,1,FALSE)=D15,"--","Find"),"Find")</f>
        <v>--</v>
      </c>
    </row>
    <row r="16" spans="1:27">
      <c r="A16" s="2" t="s">
        <v>509</v>
      </c>
      <c r="B16" s="2" t="s">
        <v>510</v>
      </c>
      <c r="C16" s="2" t="s">
        <v>76</v>
      </c>
      <c r="D16" s="2" t="s">
        <v>81</v>
      </c>
      <c r="E16" s="2" t="s">
        <v>62</v>
      </c>
      <c r="F16" s="21" t="s">
        <v>208</v>
      </c>
      <c r="G16" s="11" t="s">
        <v>515</v>
      </c>
      <c r="H16" s="3"/>
      <c r="I16" s="2" t="s">
        <v>28</v>
      </c>
      <c r="J16" s="2" t="s">
        <v>63</v>
      </c>
      <c r="K16" s="2" t="s">
        <v>30</v>
      </c>
      <c r="L16" s="2" t="s">
        <v>31</v>
      </c>
      <c r="M16" s="2" t="s">
        <v>41</v>
      </c>
      <c r="N16" s="4">
        <v>0</v>
      </c>
      <c r="O16" s="4">
        <v>0</v>
      </c>
      <c r="P16" s="4">
        <v>0</v>
      </c>
      <c r="Q16" s="5">
        <v>98.34</v>
      </c>
      <c r="R16" s="4">
        <v>0</v>
      </c>
      <c r="S16" s="4">
        <v>0</v>
      </c>
      <c r="T16" s="4">
        <v>0</v>
      </c>
      <c r="U16" s="5">
        <v>26.43</v>
      </c>
      <c r="V16" s="5">
        <v>0</v>
      </c>
      <c r="W16" s="14">
        <v>124.77</v>
      </c>
      <c r="X16" s="14">
        <v>0</v>
      </c>
      <c r="Y16" s="14">
        <v>124.77</v>
      </c>
      <c r="Z16" s="4">
        <v>24580</v>
      </c>
      <c r="AA16" s="49" t="str">
        <f>IFERROR(IF(VLOOKUP($D16,'Year-To-Date'!$E$1:$E$322,1,FALSE)=D16,"--","Find"),"Find")</f>
        <v>--</v>
      </c>
    </row>
    <row r="17" spans="1:27">
      <c r="A17" s="2" t="s">
        <v>509</v>
      </c>
      <c r="B17" s="2" t="s">
        <v>510</v>
      </c>
      <c r="C17" s="2" t="s">
        <v>69</v>
      </c>
      <c r="D17" s="2" t="s">
        <v>257</v>
      </c>
      <c r="E17" s="2" t="s">
        <v>384</v>
      </c>
      <c r="F17" s="21" t="s">
        <v>258</v>
      </c>
      <c r="G17" s="11" t="s">
        <v>516</v>
      </c>
      <c r="H17" s="3">
        <v>42235</v>
      </c>
      <c r="I17" s="2" t="s">
        <v>39</v>
      </c>
      <c r="J17" s="2" t="s">
        <v>386</v>
      </c>
      <c r="K17" s="2" t="s">
        <v>30</v>
      </c>
      <c r="L17" s="2" t="s">
        <v>31</v>
      </c>
      <c r="M17" s="2" t="s">
        <v>41</v>
      </c>
      <c r="N17" s="4">
        <v>267</v>
      </c>
      <c r="O17" s="4">
        <v>396</v>
      </c>
      <c r="P17" s="4">
        <v>129</v>
      </c>
      <c r="Q17" s="5">
        <v>2.1800000000000002</v>
      </c>
      <c r="R17" s="4">
        <v>75</v>
      </c>
      <c r="S17" s="4">
        <v>83</v>
      </c>
      <c r="T17" s="4">
        <v>8</v>
      </c>
      <c r="U17" s="5">
        <v>0.48</v>
      </c>
      <c r="V17" s="5">
        <v>0</v>
      </c>
      <c r="W17" s="14">
        <v>2.66</v>
      </c>
      <c r="X17" s="14">
        <v>0</v>
      </c>
      <c r="Y17" s="14">
        <v>2.66</v>
      </c>
      <c r="Z17" s="4">
        <v>24580</v>
      </c>
      <c r="AA17" s="49" t="str">
        <f>IFERROR(IF(VLOOKUP($D17,'Year-To-Date'!$E$1:$E$322,1,FALSE)=D17,"--","Find"),"Find")</f>
        <v>--</v>
      </c>
    </row>
    <row r="18" spans="1:27">
      <c r="A18" s="2" t="s">
        <v>509</v>
      </c>
      <c r="B18" s="2" t="s">
        <v>510</v>
      </c>
      <c r="C18" s="2" t="s">
        <v>56</v>
      </c>
      <c r="D18" s="2" t="s">
        <v>210</v>
      </c>
      <c r="E18" s="2" t="s">
        <v>387</v>
      </c>
      <c r="F18" s="21" t="s">
        <v>211</v>
      </c>
      <c r="G18" s="11" t="s">
        <v>517</v>
      </c>
      <c r="H18" s="3">
        <v>42262</v>
      </c>
      <c r="I18" s="2" t="s">
        <v>39</v>
      </c>
      <c r="J18" s="2" t="s">
        <v>389</v>
      </c>
      <c r="K18" s="2" t="s">
        <v>30</v>
      </c>
      <c r="L18" s="2" t="s">
        <v>31</v>
      </c>
      <c r="M18" s="2" t="s">
        <v>32</v>
      </c>
      <c r="N18" s="4">
        <v>15052</v>
      </c>
      <c r="O18" s="4">
        <v>19348</v>
      </c>
      <c r="P18" s="4">
        <v>4296</v>
      </c>
      <c r="Q18" s="5">
        <v>72.599999999999994</v>
      </c>
      <c r="R18" s="4">
        <v>0</v>
      </c>
      <c r="S18" s="4">
        <v>0</v>
      </c>
      <c r="T18" s="4">
        <v>0</v>
      </c>
      <c r="U18" s="5">
        <v>0</v>
      </c>
      <c r="V18" s="5">
        <v>0</v>
      </c>
      <c r="W18" s="14">
        <v>72.599999999999994</v>
      </c>
      <c r="X18" s="14">
        <v>0</v>
      </c>
      <c r="Y18" s="14">
        <v>72.599999999999994</v>
      </c>
      <c r="Z18" s="4">
        <v>24580</v>
      </c>
      <c r="AA18" s="49" t="str">
        <f>IFERROR(IF(VLOOKUP($D18,'Year-To-Date'!$E$1:$E$322,1,FALSE)=D18,"--","Find"),"Find")</f>
        <v>--</v>
      </c>
    </row>
    <row r="19" spans="1:27">
      <c r="A19" s="2" t="s">
        <v>509</v>
      </c>
      <c r="B19" s="2" t="s">
        <v>510</v>
      </c>
      <c r="C19" s="2" t="s">
        <v>453</v>
      </c>
      <c r="D19" s="2" t="s">
        <v>233</v>
      </c>
      <c r="E19" s="2" t="s">
        <v>387</v>
      </c>
      <c r="F19" s="21" t="s">
        <v>211</v>
      </c>
      <c r="G19" s="11" t="s">
        <v>517</v>
      </c>
      <c r="H19" s="3">
        <v>42269</v>
      </c>
      <c r="I19" s="2"/>
      <c r="J19" s="2" t="s">
        <v>454</v>
      </c>
      <c r="K19" s="2" t="s">
        <v>394</v>
      </c>
      <c r="L19" s="2" t="s">
        <v>31</v>
      </c>
      <c r="M19" s="2" t="s">
        <v>382</v>
      </c>
      <c r="N19" s="4">
        <v>2906</v>
      </c>
      <c r="O19" s="4">
        <v>2906</v>
      </c>
      <c r="P19" s="4">
        <v>0</v>
      </c>
      <c r="Q19" s="14">
        <v>0</v>
      </c>
      <c r="R19" s="4">
        <v>274</v>
      </c>
      <c r="S19" s="4">
        <v>274</v>
      </c>
      <c r="T19" s="4">
        <v>0</v>
      </c>
      <c r="U19" s="5">
        <v>0</v>
      </c>
      <c r="V19" s="5">
        <v>0</v>
      </c>
      <c r="W19" s="14">
        <v>0</v>
      </c>
      <c r="X19" s="14">
        <v>0</v>
      </c>
      <c r="Y19" s="14">
        <v>0</v>
      </c>
      <c r="Z19" s="4">
        <v>24580</v>
      </c>
      <c r="AA19" s="49" t="str">
        <f>IFERROR(IF(VLOOKUP($D19,'Year-To-Date'!$E$1:$E$322,1,FALSE)=D19,"--","Find"),"Find")</f>
        <v>--</v>
      </c>
    </row>
    <row r="20" spans="1:27">
      <c r="A20" s="2" t="s">
        <v>509</v>
      </c>
      <c r="B20" s="2" t="s">
        <v>510</v>
      </c>
      <c r="C20" s="2" t="s">
        <v>25</v>
      </c>
      <c r="D20" s="2" t="s">
        <v>37</v>
      </c>
      <c r="E20" s="2" t="s">
        <v>38</v>
      </c>
      <c r="F20" s="21" t="s">
        <v>109</v>
      </c>
      <c r="G20" s="11" t="s">
        <v>518</v>
      </c>
      <c r="H20" s="3">
        <v>42220</v>
      </c>
      <c r="I20" s="2" t="s">
        <v>39</v>
      </c>
      <c r="J20" s="2" t="s">
        <v>40</v>
      </c>
      <c r="K20" s="2" t="s">
        <v>30</v>
      </c>
      <c r="L20" s="2" t="s">
        <v>31</v>
      </c>
      <c r="M20" s="2" t="s">
        <v>378</v>
      </c>
      <c r="N20" s="4">
        <v>21156</v>
      </c>
      <c r="O20" s="4">
        <v>25807</v>
      </c>
      <c r="P20" s="4">
        <v>4651</v>
      </c>
      <c r="Q20" s="5">
        <v>78.599999999999994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78.599999999999994</v>
      </c>
      <c r="X20" s="14">
        <v>0</v>
      </c>
      <c r="Y20" s="14">
        <v>78.599999999999994</v>
      </c>
      <c r="Z20" s="4"/>
      <c r="AA20" s="49" t="str">
        <f>IFERROR(IF(VLOOKUP($D20,'Year-To-Date'!$E$1:$E$322,1,FALSE)=D20,"--","Find"),"Find")</f>
        <v>--</v>
      </c>
    </row>
    <row r="21" spans="1:27">
      <c r="A21" s="2" t="s">
        <v>509</v>
      </c>
      <c r="B21" s="2" t="s">
        <v>510</v>
      </c>
      <c r="C21" s="22" t="s">
        <v>25</v>
      </c>
      <c r="D21" s="2" t="s">
        <v>115</v>
      </c>
      <c r="E21" s="2" t="s">
        <v>371</v>
      </c>
      <c r="F21" s="21" t="s">
        <v>116</v>
      </c>
      <c r="G21" s="11" t="s">
        <v>519</v>
      </c>
      <c r="H21" s="3">
        <v>42198</v>
      </c>
      <c r="I21" s="2" t="s">
        <v>28</v>
      </c>
      <c r="J21" s="2" t="s">
        <v>373</v>
      </c>
      <c r="K21" s="2" t="s">
        <v>30</v>
      </c>
      <c r="L21" s="2" t="s">
        <v>31</v>
      </c>
      <c r="M21" s="2" t="s">
        <v>32</v>
      </c>
      <c r="N21" s="4">
        <v>412</v>
      </c>
      <c r="O21" s="4">
        <v>445</v>
      </c>
      <c r="P21" s="4">
        <v>33</v>
      </c>
      <c r="Q21" s="5">
        <v>0.56000000000000005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0.56000000000000005</v>
      </c>
      <c r="X21" s="14">
        <v>0</v>
      </c>
      <c r="Y21" s="14">
        <v>0.56000000000000005</v>
      </c>
      <c r="Z21" s="4">
        <v>24580</v>
      </c>
      <c r="AA21" s="49" t="str">
        <f>IFERROR(IF(VLOOKUP($D21,'Year-To-Date'!$E$1:$E$322,1,FALSE)=D21,"--","Find"),"Find")</f>
        <v>--</v>
      </c>
    </row>
    <row r="22" spans="1:27">
      <c r="A22" s="2" t="s">
        <v>509</v>
      </c>
      <c r="B22" s="2" t="s">
        <v>510</v>
      </c>
      <c r="C22" s="2" t="s">
        <v>69</v>
      </c>
      <c r="D22" s="2" t="s">
        <v>255</v>
      </c>
      <c r="E22" s="2" t="s">
        <v>371</v>
      </c>
      <c r="F22" s="21" t="s">
        <v>116</v>
      </c>
      <c r="G22" s="11" t="s">
        <v>519</v>
      </c>
      <c r="H22" s="3">
        <v>42199</v>
      </c>
      <c r="I22" s="2" t="s">
        <v>28</v>
      </c>
      <c r="J22" s="2" t="s">
        <v>373</v>
      </c>
      <c r="K22" s="2" t="s">
        <v>30</v>
      </c>
      <c r="L22" s="2" t="s">
        <v>31</v>
      </c>
      <c r="M22" s="2" t="s">
        <v>32</v>
      </c>
      <c r="N22" s="4">
        <v>1214</v>
      </c>
      <c r="O22" s="4">
        <v>1620</v>
      </c>
      <c r="P22" s="4">
        <v>406</v>
      </c>
      <c r="Q22" s="14">
        <v>6.86</v>
      </c>
      <c r="R22" s="4">
        <v>1966</v>
      </c>
      <c r="S22" s="4">
        <v>2294</v>
      </c>
      <c r="T22" s="4">
        <v>328</v>
      </c>
      <c r="U22" s="5">
        <v>19.61</v>
      </c>
      <c r="V22" s="5">
        <v>0</v>
      </c>
      <c r="W22" s="14">
        <v>26.47</v>
      </c>
      <c r="X22" s="14">
        <v>0</v>
      </c>
      <c r="Y22" s="14">
        <v>26.47</v>
      </c>
      <c r="Z22" s="4">
        <v>24580</v>
      </c>
      <c r="AA22" s="49" t="str">
        <f>IFERROR(IF(VLOOKUP($D22,'Year-To-Date'!$E$1:$E$322,1,FALSE)=D22,"--","Find"),"Find")</f>
        <v>--</v>
      </c>
    </row>
    <row r="23" spans="1:27">
      <c r="A23" s="2" t="s">
        <v>509</v>
      </c>
      <c r="B23" s="2" t="s">
        <v>510</v>
      </c>
      <c r="C23" s="2" t="s">
        <v>69</v>
      </c>
      <c r="D23" s="2" t="s">
        <v>256</v>
      </c>
      <c r="E23" s="2" t="s">
        <v>371</v>
      </c>
      <c r="F23" s="21" t="s">
        <v>116</v>
      </c>
      <c r="G23" s="11" t="s">
        <v>519</v>
      </c>
      <c r="H23" s="3">
        <v>42199</v>
      </c>
      <c r="I23" s="2" t="s">
        <v>28</v>
      </c>
      <c r="J23" s="2" t="s">
        <v>373</v>
      </c>
      <c r="K23" s="2" t="s">
        <v>30</v>
      </c>
      <c r="L23" s="2" t="s">
        <v>31</v>
      </c>
      <c r="M23" s="2" t="s">
        <v>32</v>
      </c>
      <c r="N23" s="4">
        <v>340</v>
      </c>
      <c r="O23" s="4">
        <v>348</v>
      </c>
      <c r="P23" s="4">
        <v>8</v>
      </c>
      <c r="Q23" s="14">
        <v>0.14000000000000001</v>
      </c>
      <c r="R23" s="4">
        <v>990</v>
      </c>
      <c r="S23" s="4">
        <v>1027</v>
      </c>
      <c r="T23" s="4">
        <v>37</v>
      </c>
      <c r="U23" s="5">
        <v>2.21</v>
      </c>
      <c r="V23" s="5">
        <v>0</v>
      </c>
      <c r="W23" s="14">
        <v>2.35</v>
      </c>
      <c r="X23" s="14">
        <v>0</v>
      </c>
      <c r="Y23" s="14">
        <v>2.35</v>
      </c>
      <c r="Z23" s="4">
        <v>24580</v>
      </c>
      <c r="AA23" s="49" t="str">
        <f>IFERROR(IF(VLOOKUP($D23,'Year-To-Date'!$E$1:$E$322,1,FALSE)=D23,"--","Find"),"Find")</f>
        <v>--</v>
      </c>
    </row>
    <row r="24" spans="1:27">
      <c r="A24" s="2" t="s">
        <v>509</v>
      </c>
      <c r="B24" s="2" t="s">
        <v>510</v>
      </c>
      <c r="C24" s="2" t="s">
        <v>76</v>
      </c>
      <c r="D24" s="2" t="s">
        <v>301</v>
      </c>
      <c r="E24" s="2" t="s">
        <v>371</v>
      </c>
      <c r="F24" s="21" t="s">
        <v>116</v>
      </c>
      <c r="G24" s="11" t="s">
        <v>519</v>
      </c>
      <c r="H24" s="3">
        <v>42199</v>
      </c>
      <c r="I24" s="2" t="s">
        <v>28</v>
      </c>
      <c r="J24" s="2" t="s">
        <v>373</v>
      </c>
      <c r="K24" s="2" t="s">
        <v>30</v>
      </c>
      <c r="L24" s="2" t="s">
        <v>31</v>
      </c>
      <c r="M24" s="2" t="s">
        <v>32</v>
      </c>
      <c r="N24" s="4">
        <v>2991</v>
      </c>
      <c r="O24" s="4">
        <v>3028</v>
      </c>
      <c r="P24" s="4">
        <v>37</v>
      </c>
      <c r="Q24" s="5">
        <v>0.63</v>
      </c>
      <c r="R24" s="4">
        <v>3225</v>
      </c>
      <c r="S24" s="4">
        <v>3239</v>
      </c>
      <c r="T24" s="4">
        <v>14</v>
      </c>
      <c r="U24" s="5">
        <v>0.84</v>
      </c>
      <c r="V24" s="5">
        <v>0</v>
      </c>
      <c r="W24" s="14">
        <v>1.47</v>
      </c>
      <c r="X24" s="14">
        <v>0</v>
      </c>
      <c r="Y24" s="14">
        <v>1.47</v>
      </c>
      <c r="Z24" s="4">
        <v>24580</v>
      </c>
      <c r="AA24" s="49" t="str">
        <f>IFERROR(IF(VLOOKUP($D24,'Year-To-Date'!$E$1:$E$322,1,FALSE)=D24,"--","Find"),"Find")</f>
        <v>--</v>
      </c>
    </row>
    <row r="25" spans="1:27">
      <c r="A25" s="2" t="s">
        <v>509</v>
      </c>
      <c r="B25" s="2" t="s">
        <v>510</v>
      </c>
      <c r="C25" s="2" t="s">
        <v>76</v>
      </c>
      <c r="D25" s="2" t="s">
        <v>303</v>
      </c>
      <c r="E25" s="2" t="s">
        <v>371</v>
      </c>
      <c r="F25" s="21" t="s">
        <v>116</v>
      </c>
      <c r="G25" s="11" t="s">
        <v>519</v>
      </c>
      <c r="H25" s="3">
        <v>42199</v>
      </c>
      <c r="I25" s="2" t="s">
        <v>28</v>
      </c>
      <c r="J25" s="2" t="s">
        <v>373</v>
      </c>
      <c r="K25" s="2" t="s">
        <v>30</v>
      </c>
      <c r="L25" s="2" t="s">
        <v>31</v>
      </c>
      <c r="M25" s="2" t="s">
        <v>32</v>
      </c>
      <c r="N25" s="4">
        <v>21408</v>
      </c>
      <c r="O25" s="4">
        <v>28110</v>
      </c>
      <c r="P25" s="4">
        <v>6702</v>
      </c>
      <c r="Q25" s="5">
        <v>113.26</v>
      </c>
      <c r="R25" s="4">
        <v>11847</v>
      </c>
      <c r="S25" s="4">
        <v>14521</v>
      </c>
      <c r="T25" s="4">
        <v>2674</v>
      </c>
      <c r="U25" s="5">
        <v>159.91</v>
      </c>
      <c r="V25" s="5">
        <v>0</v>
      </c>
      <c r="W25" s="14">
        <v>273.17</v>
      </c>
      <c r="X25" s="14">
        <v>0</v>
      </c>
      <c r="Y25" s="14">
        <v>273.17</v>
      </c>
      <c r="Z25" s="4">
        <v>24580</v>
      </c>
      <c r="AA25" s="49" t="str">
        <f>IFERROR(IF(VLOOKUP($D25,'Year-To-Date'!$E$1:$E$322,1,FALSE)=D25,"--","Find"),"Find")</f>
        <v>--</v>
      </c>
    </row>
    <row r="26" spans="1:27">
      <c r="A26" s="2" t="s">
        <v>509</v>
      </c>
      <c r="B26" s="2" t="s">
        <v>510</v>
      </c>
      <c r="C26" s="2" t="s">
        <v>76</v>
      </c>
      <c r="D26" s="2" t="s">
        <v>304</v>
      </c>
      <c r="E26" s="2" t="s">
        <v>371</v>
      </c>
      <c r="F26" s="21" t="s">
        <v>116</v>
      </c>
      <c r="G26" s="11" t="s">
        <v>519</v>
      </c>
      <c r="H26" s="3">
        <v>42198</v>
      </c>
      <c r="I26" s="2" t="s">
        <v>28</v>
      </c>
      <c r="J26" s="2" t="s">
        <v>373</v>
      </c>
      <c r="K26" s="2" t="s">
        <v>30</v>
      </c>
      <c r="L26" s="2" t="s">
        <v>31</v>
      </c>
      <c r="M26" s="2" t="s">
        <v>32</v>
      </c>
      <c r="N26" s="4">
        <v>11406</v>
      </c>
      <c r="O26" s="4">
        <v>13895</v>
      </c>
      <c r="P26" s="4">
        <v>2489</v>
      </c>
      <c r="Q26" s="5">
        <v>42.06</v>
      </c>
      <c r="R26" s="4">
        <v>11216</v>
      </c>
      <c r="S26" s="4">
        <v>13409</v>
      </c>
      <c r="T26" s="4">
        <v>2193</v>
      </c>
      <c r="U26" s="5">
        <v>131.13999999999999</v>
      </c>
      <c r="V26" s="5">
        <v>0</v>
      </c>
      <c r="W26" s="14">
        <v>173.2</v>
      </c>
      <c r="X26" s="14">
        <v>0</v>
      </c>
      <c r="Y26" s="14">
        <v>173.2</v>
      </c>
      <c r="Z26" s="4">
        <v>24580</v>
      </c>
      <c r="AA26" s="49" t="str">
        <f>IFERROR(IF(VLOOKUP($D26,'Year-To-Date'!$E$1:$E$322,1,FALSE)=D26,"--","Find"),"Find")</f>
        <v>--</v>
      </c>
    </row>
    <row r="27" spans="1:27">
      <c r="A27" s="2" t="s">
        <v>509</v>
      </c>
      <c r="B27" s="2" t="s">
        <v>510</v>
      </c>
      <c r="C27" s="2" t="s">
        <v>370</v>
      </c>
      <c r="D27" s="2" t="s">
        <v>237</v>
      </c>
      <c r="E27" s="2" t="s">
        <v>371</v>
      </c>
      <c r="F27" s="21" t="s">
        <v>238</v>
      </c>
      <c r="G27" s="11" t="s">
        <v>520</v>
      </c>
      <c r="H27" s="3" t="s">
        <v>28</v>
      </c>
      <c r="I27" s="2" t="s">
        <v>373</v>
      </c>
      <c r="J27" s="2" t="s">
        <v>30</v>
      </c>
      <c r="K27" s="2" t="s">
        <v>31</v>
      </c>
      <c r="L27" s="2" t="s">
        <v>32</v>
      </c>
      <c r="M27" s="2" t="s">
        <v>94</v>
      </c>
      <c r="N27" s="4">
        <v>0</v>
      </c>
      <c r="O27" s="4">
        <v>0</v>
      </c>
      <c r="P27" s="4">
        <v>0</v>
      </c>
      <c r="Q27" s="14">
        <v>28.49</v>
      </c>
      <c r="R27" s="4">
        <v>0</v>
      </c>
      <c r="S27" s="4">
        <v>0</v>
      </c>
      <c r="T27" s="4">
        <v>0</v>
      </c>
      <c r="U27" s="5">
        <v>0</v>
      </c>
      <c r="V27" s="5">
        <v>0</v>
      </c>
      <c r="W27" s="14">
        <v>28.49</v>
      </c>
      <c r="X27" s="14">
        <v>0</v>
      </c>
      <c r="Y27" s="14">
        <v>28.49</v>
      </c>
      <c r="Z27" s="4">
        <v>24580</v>
      </c>
      <c r="AA27" s="49" t="str">
        <f>IFERROR(IF(VLOOKUP($D27,'Year-To-Date'!$E$1:$E$322,1,FALSE)=D27,"--","Find"),"Find")</f>
        <v>--</v>
      </c>
    </row>
    <row r="28" spans="1:27">
      <c r="A28" s="2" t="s">
        <v>509</v>
      </c>
      <c r="B28" s="2" t="s">
        <v>510</v>
      </c>
      <c r="C28" s="2" t="s">
        <v>48</v>
      </c>
      <c r="D28" s="2" t="s">
        <v>151</v>
      </c>
      <c r="E28" s="2" t="s">
        <v>50</v>
      </c>
      <c r="F28" s="21" t="s">
        <v>152</v>
      </c>
      <c r="G28" s="11" t="s">
        <v>521</v>
      </c>
      <c r="H28" s="3">
        <v>42223</v>
      </c>
      <c r="I28" s="2" t="s">
        <v>28</v>
      </c>
      <c r="J28" s="2" t="s">
        <v>51</v>
      </c>
      <c r="K28" s="2" t="s">
        <v>394</v>
      </c>
      <c r="L28" s="2" t="s">
        <v>31</v>
      </c>
      <c r="M28" s="2" t="s">
        <v>382</v>
      </c>
      <c r="N28" s="4">
        <v>48027</v>
      </c>
      <c r="O28" s="4">
        <v>48027</v>
      </c>
      <c r="P28" s="4">
        <v>0</v>
      </c>
      <c r="Q28" s="5">
        <v>0</v>
      </c>
      <c r="R28" s="4">
        <v>0</v>
      </c>
      <c r="S28" s="4">
        <v>0</v>
      </c>
      <c r="T28" s="4">
        <v>0</v>
      </c>
      <c r="U28" s="5">
        <v>0</v>
      </c>
      <c r="V28" s="5">
        <v>0</v>
      </c>
      <c r="W28" s="14">
        <v>0</v>
      </c>
      <c r="X28" s="14">
        <v>0</v>
      </c>
      <c r="Y28" s="14">
        <v>0</v>
      </c>
      <c r="Z28" s="4">
        <v>24580</v>
      </c>
      <c r="AA28" s="49" t="str">
        <f>IFERROR(IF(VLOOKUP($D28,'Year-To-Date'!$E$1:$E$322,1,FALSE)=D28,"--","Find"),"Find")</f>
        <v>--</v>
      </c>
    </row>
    <row r="29" spans="1:27">
      <c r="A29" s="2" t="s">
        <v>509</v>
      </c>
      <c r="B29" s="2" t="s">
        <v>510</v>
      </c>
      <c r="C29" s="2" t="s">
        <v>48</v>
      </c>
      <c r="D29" s="2" t="s">
        <v>485</v>
      </c>
      <c r="E29" s="2" t="s">
        <v>421</v>
      </c>
      <c r="F29" s="21" t="s">
        <v>152</v>
      </c>
      <c r="G29" s="11" t="s">
        <v>521</v>
      </c>
      <c r="H29" s="3">
        <v>42158</v>
      </c>
      <c r="I29" s="2" t="s">
        <v>28</v>
      </c>
      <c r="J29" s="2" t="s">
        <v>423</v>
      </c>
      <c r="K29" s="2" t="s">
        <v>30</v>
      </c>
      <c r="L29" s="2" t="s">
        <v>31</v>
      </c>
      <c r="M29" s="2" t="s">
        <v>32</v>
      </c>
      <c r="N29" s="4">
        <v>3000</v>
      </c>
      <c r="O29" s="4">
        <v>5848</v>
      </c>
      <c r="P29" s="4">
        <v>2848</v>
      </c>
      <c r="Q29" s="5">
        <v>48.13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48.13</v>
      </c>
      <c r="X29" s="14">
        <v>0</v>
      </c>
      <c r="Y29" s="14">
        <v>48.13</v>
      </c>
      <c r="Z29" s="4">
        <v>24580</v>
      </c>
      <c r="AA29" s="49" t="str">
        <f>IFERROR(IF(VLOOKUP($D29,'Year-To-Date'!$E$1:$E$322,1,FALSE)=D29,"--","Find"),"Find")</f>
        <v>--</v>
      </c>
    </row>
    <row r="30" spans="1:27">
      <c r="A30" s="2" t="s">
        <v>509</v>
      </c>
      <c r="B30" s="2" t="s">
        <v>510</v>
      </c>
      <c r="C30" s="2" t="s">
        <v>48</v>
      </c>
      <c r="D30" s="2" t="s">
        <v>49</v>
      </c>
      <c r="E30" s="2" t="s">
        <v>50</v>
      </c>
      <c r="F30" s="21" t="s">
        <v>152</v>
      </c>
      <c r="G30" s="11" t="s">
        <v>521</v>
      </c>
      <c r="H30" s="3">
        <v>42215</v>
      </c>
      <c r="I30" s="2" t="s">
        <v>28</v>
      </c>
      <c r="J30" s="2" t="s">
        <v>51</v>
      </c>
      <c r="K30" s="2" t="s">
        <v>30</v>
      </c>
      <c r="L30" s="2" t="s">
        <v>31</v>
      </c>
      <c r="M30" s="2" t="s">
        <v>32</v>
      </c>
      <c r="N30" s="4">
        <v>20393</v>
      </c>
      <c r="O30" s="4">
        <v>24050</v>
      </c>
      <c r="P30" s="4">
        <v>3657</v>
      </c>
      <c r="Q30" s="5">
        <v>61.8</v>
      </c>
      <c r="R30" s="4">
        <v>1</v>
      </c>
      <c r="S30" s="4">
        <v>1</v>
      </c>
      <c r="T30" s="4">
        <v>0</v>
      </c>
      <c r="U30" s="5">
        <v>0</v>
      </c>
      <c r="V30" s="5">
        <v>0</v>
      </c>
      <c r="W30" s="14">
        <v>61.8</v>
      </c>
      <c r="X30" s="14">
        <v>0</v>
      </c>
      <c r="Y30" s="14">
        <v>61.8</v>
      </c>
      <c r="Z30" s="4">
        <v>24580</v>
      </c>
      <c r="AA30" s="49" t="str">
        <f>IFERROR(IF(VLOOKUP($D30,'Year-To-Date'!$E$1:$E$322,1,FALSE)=D30,"--","Find"),"Find")</f>
        <v>--</v>
      </c>
    </row>
    <row r="31" spans="1:27">
      <c r="A31" s="2" t="s">
        <v>509</v>
      </c>
      <c r="B31" s="2" t="s">
        <v>510</v>
      </c>
      <c r="C31" s="2" t="s">
        <v>48</v>
      </c>
      <c r="D31" s="2" t="s">
        <v>53</v>
      </c>
      <c r="E31" s="2" t="s">
        <v>50</v>
      </c>
      <c r="F31" s="21" t="s">
        <v>152</v>
      </c>
      <c r="G31" s="11" t="s">
        <v>521</v>
      </c>
      <c r="H31" s="3">
        <v>42214</v>
      </c>
      <c r="I31" s="2" t="s">
        <v>28</v>
      </c>
      <c r="J31" s="2" t="s">
        <v>51</v>
      </c>
      <c r="K31" s="2" t="s">
        <v>30</v>
      </c>
      <c r="L31" s="2" t="s">
        <v>31</v>
      </c>
      <c r="M31" s="2" t="s">
        <v>32</v>
      </c>
      <c r="N31" s="4">
        <v>4829</v>
      </c>
      <c r="O31" s="4">
        <v>5596</v>
      </c>
      <c r="P31" s="4">
        <v>767</v>
      </c>
      <c r="Q31" s="5">
        <v>12.96</v>
      </c>
      <c r="R31" s="4">
        <v>0</v>
      </c>
      <c r="S31" s="4">
        <v>0</v>
      </c>
      <c r="T31" s="4">
        <v>0</v>
      </c>
      <c r="U31" s="5">
        <v>0</v>
      </c>
      <c r="V31" s="5">
        <v>0</v>
      </c>
      <c r="W31" s="14">
        <v>12.96</v>
      </c>
      <c r="X31" s="14">
        <v>0</v>
      </c>
      <c r="Y31" s="14">
        <v>12.96</v>
      </c>
      <c r="Z31" s="4">
        <v>24580</v>
      </c>
      <c r="AA31" s="49" t="str">
        <f>IFERROR(IF(VLOOKUP($D31,'Year-To-Date'!$E$1:$E$322,1,FALSE)=D31,"--","Find"),"Find")</f>
        <v>--</v>
      </c>
    </row>
    <row r="32" spans="1:27">
      <c r="A32" s="2" t="s">
        <v>509</v>
      </c>
      <c r="B32" s="2" t="s">
        <v>510</v>
      </c>
      <c r="C32" s="2" t="s">
        <v>48</v>
      </c>
      <c r="D32" s="2" t="s">
        <v>54</v>
      </c>
      <c r="E32" s="2" t="s">
        <v>50</v>
      </c>
      <c r="F32" s="21" t="s">
        <v>152</v>
      </c>
      <c r="G32" s="11" t="s">
        <v>521</v>
      </c>
      <c r="H32" s="3">
        <v>42214</v>
      </c>
      <c r="I32" s="2" t="s">
        <v>28</v>
      </c>
      <c r="J32" s="2" t="s">
        <v>51</v>
      </c>
      <c r="K32" s="2" t="s">
        <v>30</v>
      </c>
      <c r="L32" s="2" t="s">
        <v>31</v>
      </c>
      <c r="M32" s="2" t="s">
        <v>32</v>
      </c>
      <c r="N32" s="4">
        <v>3224</v>
      </c>
      <c r="O32" s="4">
        <v>3731</v>
      </c>
      <c r="P32" s="4">
        <v>507</v>
      </c>
      <c r="Q32" s="5">
        <v>8.57</v>
      </c>
      <c r="R32" s="4">
        <v>0</v>
      </c>
      <c r="S32" s="4">
        <v>0</v>
      </c>
      <c r="T32" s="4">
        <v>0</v>
      </c>
      <c r="U32" s="5">
        <v>0</v>
      </c>
      <c r="V32" s="5">
        <v>0</v>
      </c>
      <c r="W32" s="14">
        <v>8.57</v>
      </c>
      <c r="X32" s="14">
        <v>0</v>
      </c>
      <c r="Y32" s="14">
        <v>8.57</v>
      </c>
      <c r="Z32" s="4">
        <v>24580</v>
      </c>
      <c r="AA32" s="49" t="str">
        <f>IFERROR(IF(VLOOKUP($D32,'Year-To-Date'!$E$1:$E$322,1,FALSE)=D32,"--","Find"),"Find")</f>
        <v>--</v>
      </c>
    </row>
    <row r="33" spans="1:27">
      <c r="A33" s="2" t="s">
        <v>509</v>
      </c>
      <c r="B33" s="2" t="s">
        <v>510</v>
      </c>
      <c r="C33" s="2" t="s">
        <v>48</v>
      </c>
      <c r="D33" s="2" t="s">
        <v>55</v>
      </c>
      <c r="E33" s="2" t="s">
        <v>50</v>
      </c>
      <c r="F33" s="21" t="s">
        <v>152</v>
      </c>
      <c r="G33" s="11" t="s">
        <v>521</v>
      </c>
      <c r="H33" s="3">
        <v>42215</v>
      </c>
      <c r="I33" s="2" t="s">
        <v>28</v>
      </c>
      <c r="J33" s="2" t="s">
        <v>51</v>
      </c>
      <c r="K33" s="2" t="s">
        <v>30</v>
      </c>
      <c r="L33" s="2" t="s">
        <v>31</v>
      </c>
      <c r="M33" s="2" t="s">
        <v>32</v>
      </c>
      <c r="N33" s="4">
        <v>19</v>
      </c>
      <c r="O33" s="4">
        <v>19</v>
      </c>
      <c r="P33" s="4">
        <v>0</v>
      </c>
      <c r="Q33" s="5">
        <v>0</v>
      </c>
      <c r="R33" s="4">
        <v>1</v>
      </c>
      <c r="S33" s="4">
        <v>1</v>
      </c>
      <c r="T33" s="4">
        <v>0</v>
      </c>
      <c r="U33" s="5">
        <v>0</v>
      </c>
      <c r="V33" s="5">
        <v>0</v>
      </c>
      <c r="W33" s="14">
        <v>0</v>
      </c>
      <c r="X33" s="14">
        <v>0</v>
      </c>
      <c r="Y33" s="14">
        <v>0</v>
      </c>
      <c r="Z33" s="4">
        <v>24580</v>
      </c>
      <c r="AA33" s="49" t="str">
        <f>IFERROR(IF(VLOOKUP($D33,'Year-To-Date'!$E$1:$E$322,1,FALSE)=D33,"--","Find"),"Find")</f>
        <v>--</v>
      </c>
    </row>
    <row r="34" spans="1:27">
      <c r="A34" s="2" t="s">
        <v>509</v>
      </c>
      <c r="B34" s="2" t="s">
        <v>510</v>
      </c>
      <c r="C34" s="2" t="s">
        <v>56</v>
      </c>
      <c r="D34" s="2" t="s">
        <v>57</v>
      </c>
      <c r="E34" s="2" t="s">
        <v>50</v>
      </c>
      <c r="F34" s="21" t="s">
        <v>152</v>
      </c>
      <c r="G34" s="11" t="s">
        <v>521</v>
      </c>
      <c r="H34" s="3">
        <v>42214</v>
      </c>
      <c r="I34" s="2" t="s">
        <v>28</v>
      </c>
      <c r="J34" s="2" t="s">
        <v>51</v>
      </c>
      <c r="K34" s="2" t="s">
        <v>30</v>
      </c>
      <c r="L34" s="2" t="s">
        <v>31</v>
      </c>
      <c r="M34" s="2" t="s">
        <v>32</v>
      </c>
      <c r="N34" s="4">
        <v>21703</v>
      </c>
      <c r="O34" s="4">
        <v>25156</v>
      </c>
      <c r="P34" s="4">
        <v>3453</v>
      </c>
      <c r="Q34" s="14">
        <v>58.36</v>
      </c>
      <c r="R34" s="4">
        <v>0</v>
      </c>
      <c r="S34" s="4">
        <v>0</v>
      </c>
      <c r="T34" s="4">
        <v>0</v>
      </c>
      <c r="U34" s="5">
        <v>0</v>
      </c>
      <c r="V34" s="5">
        <v>0</v>
      </c>
      <c r="W34" s="14">
        <v>58.36</v>
      </c>
      <c r="X34" s="14">
        <v>0</v>
      </c>
      <c r="Y34" s="14">
        <v>58.36</v>
      </c>
      <c r="Z34" s="4">
        <v>24580</v>
      </c>
      <c r="AA34" s="49" t="str">
        <f>IFERROR(IF(VLOOKUP($D34,'Year-To-Date'!$E$1:$E$322,1,FALSE)=D34,"--","Find"),"Find")</f>
        <v>--</v>
      </c>
    </row>
    <row r="35" spans="1:27">
      <c r="A35" s="2" t="s">
        <v>509</v>
      </c>
      <c r="B35" s="2" t="s">
        <v>510</v>
      </c>
      <c r="C35" s="2" t="s">
        <v>56</v>
      </c>
      <c r="D35" s="2" t="s">
        <v>58</v>
      </c>
      <c r="E35" s="2" t="s">
        <v>50</v>
      </c>
      <c r="F35" s="21" t="s">
        <v>152</v>
      </c>
      <c r="G35" s="11" t="s">
        <v>521</v>
      </c>
      <c r="H35" s="3">
        <v>42214</v>
      </c>
      <c r="I35" s="2" t="s">
        <v>28</v>
      </c>
      <c r="J35" s="2" t="s">
        <v>51</v>
      </c>
      <c r="K35" s="2" t="s">
        <v>30</v>
      </c>
      <c r="L35" s="2" t="s">
        <v>31</v>
      </c>
      <c r="M35" s="2" t="s">
        <v>32</v>
      </c>
      <c r="N35" s="4">
        <v>6931</v>
      </c>
      <c r="O35" s="4">
        <v>8778</v>
      </c>
      <c r="P35" s="4">
        <v>1847</v>
      </c>
      <c r="Q35" s="5">
        <v>31.21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31.21</v>
      </c>
      <c r="X35" s="14">
        <v>0</v>
      </c>
      <c r="Y35" s="14">
        <v>31.21</v>
      </c>
      <c r="Z35" s="4">
        <v>24580</v>
      </c>
      <c r="AA35" s="49" t="str">
        <f>IFERROR(IF(VLOOKUP($D35,'Year-To-Date'!$E$1:$E$322,1,FALSE)=D35,"--","Find"),"Find")</f>
        <v>--</v>
      </c>
    </row>
    <row r="36" spans="1:27">
      <c r="A36" s="2" t="s">
        <v>509</v>
      </c>
      <c r="B36" s="2" t="s">
        <v>510</v>
      </c>
      <c r="C36" s="2" t="s">
        <v>56</v>
      </c>
      <c r="D36" s="2" t="s">
        <v>59</v>
      </c>
      <c r="E36" s="2" t="s">
        <v>50</v>
      </c>
      <c r="F36" s="21" t="s">
        <v>152</v>
      </c>
      <c r="G36" s="11" t="s">
        <v>521</v>
      </c>
      <c r="H36" s="3">
        <v>42215</v>
      </c>
      <c r="I36" s="2" t="s">
        <v>28</v>
      </c>
      <c r="J36" s="2" t="s">
        <v>51</v>
      </c>
      <c r="K36" s="2" t="s">
        <v>30</v>
      </c>
      <c r="L36" s="2" t="s">
        <v>31</v>
      </c>
      <c r="M36" s="2" t="s">
        <v>32</v>
      </c>
      <c r="N36" s="4">
        <v>2608</v>
      </c>
      <c r="O36" s="4">
        <v>4458</v>
      </c>
      <c r="P36" s="4">
        <v>1850</v>
      </c>
      <c r="Q36" s="5">
        <v>31.27</v>
      </c>
      <c r="R36" s="4">
        <v>2</v>
      </c>
      <c r="S36" s="4">
        <v>2</v>
      </c>
      <c r="T36" s="4">
        <v>0</v>
      </c>
      <c r="U36" s="5">
        <v>0</v>
      </c>
      <c r="V36" s="5">
        <v>0</v>
      </c>
      <c r="W36" s="14">
        <v>31.27</v>
      </c>
      <c r="X36" s="14">
        <v>0</v>
      </c>
      <c r="Y36" s="14">
        <v>31.27</v>
      </c>
      <c r="Z36" s="4">
        <v>24580</v>
      </c>
      <c r="AA36" s="49" t="str">
        <f>IFERROR(IF(VLOOKUP($D36,'Year-To-Date'!$E$1:$E$322,1,FALSE)=D36,"--","Find"),"Find")</f>
        <v>--</v>
      </c>
    </row>
    <row r="37" spans="1:27">
      <c r="A37" s="2" t="s">
        <v>509</v>
      </c>
      <c r="B37" s="2" t="s">
        <v>510</v>
      </c>
      <c r="C37" s="2" t="s">
        <v>69</v>
      </c>
      <c r="D37" s="2" t="s">
        <v>71</v>
      </c>
      <c r="E37" s="2" t="s">
        <v>72</v>
      </c>
      <c r="F37" s="21" t="s">
        <v>152</v>
      </c>
      <c r="G37" s="11" t="s">
        <v>521</v>
      </c>
      <c r="H37" s="3"/>
      <c r="I37" s="2" t="s">
        <v>94</v>
      </c>
      <c r="J37" s="2" t="s">
        <v>94</v>
      </c>
      <c r="K37" s="2" t="s">
        <v>94</v>
      </c>
      <c r="L37" s="2" t="s">
        <v>94</v>
      </c>
      <c r="M37" s="2" t="s">
        <v>94</v>
      </c>
      <c r="N37" s="4">
        <v>0</v>
      </c>
      <c r="O37" s="4">
        <v>0</v>
      </c>
      <c r="P37" s="4">
        <v>0</v>
      </c>
      <c r="Q37" s="5">
        <v>18.12</v>
      </c>
      <c r="R37" s="4">
        <v>0</v>
      </c>
      <c r="S37" s="4">
        <v>0</v>
      </c>
      <c r="T37" s="4">
        <v>0</v>
      </c>
      <c r="U37" s="5">
        <v>24.52</v>
      </c>
      <c r="V37" s="5">
        <v>0</v>
      </c>
      <c r="W37" s="14">
        <v>42.64</v>
      </c>
      <c r="X37" s="14">
        <v>0</v>
      </c>
      <c r="Y37" s="14">
        <v>42.64</v>
      </c>
      <c r="Z37" s="4">
        <v>24580</v>
      </c>
      <c r="AA37" s="49" t="str">
        <f>IFERROR(IF(VLOOKUP($D37,'Year-To-Date'!$E$1:$E$322,1,FALSE)=D37,"--","Find"),"Find")</f>
        <v>--</v>
      </c>
    </row>
    <row r="38" spans="1:27">
      <c r="A38" s="2" t="s">
        <v>509</v>
      </c>
      <c r="B38" s="2" t="s">
        <v>510</v>
      </c>
      <c r="C38" s="2" t="s">
        <v>76</v>
      </c>
      <c r="D38" s="2" t="s">
        <v>85</v>
      </c>
      <c r="E38" s="2" t="s">
        <v>50</v>
      </c>
      <c r="F38" s="21" t="s">
        <v>152</v>
      </c>
      <c r="G38" s="11" t="s">
        <v>521</v>
      </c>
      <c r="H38" s="3">
        <v>42215</v>
      </c>
      <c r="I38" s="2" t="s">
        <v>28</v>
      </c>
      <c r="J38" s="2" t="s">
        <v>51</v>
      </c>
      <c r="K38" s="2" t="s">
        <v>30</v>
      </c>
      <c r="L38" s="2" t="s">
        <v>31</v>
      </c>
      <c r="M38" s="2" t="s">
        <v>32</v>
      </c>
      <c r="N38" s="4">
        <v>0</v>
      </c>
      <c r="O38" s="4">
        <v>0</v>
      </c>
      <c r="P38" s="4">
        <v>0</v>
      </c>
      <c r="Q38" s="5">
        <v>132.09</v>
      </c>
      <c r="R38" s="4">
        <v>0</v>
      </c>
      <c r="S38" s="4">
        <v>0</v>
      </c>
      <c r="T38" s="4">
        <v>0</v>
      </c>
      <c r="U38" s="5">
        <v>72.239999999999995</v>
      </c>
      <c r="V38" s="5">
        <v>0</v>
      </c>
      <c r="W38" s="14">
        <v>204.33</v>
      </c>
      <c r="X38" s="14">
        <v>0</v>
      </c>
      <c r="Y38" s="14">
        <v>204.33</v>
      </c>
      <c r="Z38" s="4">
        <v>24580</v>
      </c>
      <c r="AA38" s="49" t="str">
        <f>IFERROR(IF(VLOOKUP($D38,'Year-To-Date'!$E$1:$E$322,1,FALSE)=D38,"--","Find"),"Find")</f>
        <v>--</v>
      </c>
    </row>
    <row r="39" spans="1:27">
      <c r="A39" s="2" t="s">
        <v>509</v>
      </c>
      <c r="B39" s="2" t="s">
        <v>510</v>
      </c>
      <c r="C39" s="2" t="s">
        <v>76</v>
      </c>
      <c r="D39" s="2" t="s">
        <v>86</v>
      </c>
      <c r="E39" s="2" t="s">
        <v>72</v>
      </c>
      <c r="F39" s="21" t="s">
        <v>152</v>
      </c>
      <c r="G39" s="11" t="s">
        <v>521</v>
      </c>
      <c r="H39" s="3"/>
      <c r="I39" s="2" t="s">
        <v>94</v>
      </c>
      <c r="J39" s="2" t="s">
        <v>94</v>
      </c>
      <c r="K39" s="2" t="s">
        <v>94</v>
      </c>
      <c r="L39" s="2" t="s">
        <v>94</v>
      </c>
      <c r="M39" s="2" t="s">
        <v>94</v>
      </c>
      <c r="N39" s="4">
        <v>0</v>
      </c>
      <c r="O39" s="4">
        <v>0</v>
      </c>
      <c r="P39" s="4">
        <v>0</v>
      </c>
      <c r="Q39" s="5">
        <v>242.7</v>
      </c>
      <c r="R39" s="4">
        <v>0</v>
      </c>
      <c r="S39" s="4">
        <v>0</v>
      </c>
      <c r="T39" s="4">
        <v>0</v>
      </c>
      <c r="U39" s="5">
        <v>182.63</v>
      </c>
      <c r="V39" s="5">
        <v>0</v>
      </c>
      <c r="W39" s="14">
        <v>425.33</v>
      </c>
      <c r="X39" s="14">
        <v>0</v>
      </c>
      <c r="Y39" s="14">
        <v>425.33</v>
      </c>
      <c r="Z39" s="4">
        <v>24580</v>
      </c>
      <c r="AA39" s="49" t="str">
        <f>IFERROR(IF(VLOOKUP($D39,'Year-To-Date'!$E$1:$E$322,1,FALSE)=D39,"--","Find"),"Find")</f>
        <v>--</v>
      </c>
    </row>
    <row r="40" spans="1:27">
      <c r="A40" s="2" t="s">
        <v>509</v>
      </c>
      <c r="B40" s="2" t="s">
        <v>510</v>
      </c>
      <c r="C40" s="2" t="s">
        <v>76</v>
      </c>
      <c r="D40" s="2" t="s">
        <v>89</v>
      </c>
      <c r="E40" s="2" t="s">
        <v>50</v>
      </c>
      <c r="F40" s="21" t="s">
        <v>152</v>
      </c>
      <c r="G40" s="11" t="s">
        <v>521</v>
      </c>
      <c r="H40" s="3">
        <v>42214</v>
      </c>
      <c r="I40" s="2" t="s">
        <v>28</v>
      </c>
      <c r="J40" s="2" t="s">
        <v>51</v>
      </c>
      <c r="K40" s="2" t="s">
        <v>30</v>
      </c>
      <c r="L40" s="2" t="s">
        <v>31</v>
      </c>
      <c r="M40" s="2" t="s">
        <v>32</v>
      </c>
      <c r="N40" s="4">
        <v>16484</v>
      </c>
      <c r="O40" s="4">
        <v>18836</v>
      </c>
      <c r="P40" s="4">
        <v>2352</v>
      </c>
      <c r="Q40" s="5">
        <v>39.75</v>
      </c>
      <c r="R40" s="4">
        <v>5013</v>
      </c>
      <c r="S40" s="4">
        <v>5721</v>
      </c>
      <c r="T40" s="4">
        <v>708</v>
      </c>
      <c r="U40" s="5">
        <v>42.34</v>
      </c>
      <c r="V40" s="5">
        <v>0</v>
      </c>
      <c r="W40" s="14">
        <v>82.09</v>
      </c>
      <c r="X40" s="14">
        <v>0</v>
      </c>
      <c r="Y40" s="14">
        <v>82.09</v>
      </c>
      <c r="Z40" s="4">
        <v>24580</v>
      </c>
      <c r="AA40" s="49" t="str">
        <f>IFERROR(IF(VLOOKUP($D40,'Year-To-Date'!$E$1:$E$322,1,FALSE)=D40,"--","Find"),"Find")</f>
        <v>--</v>
      </c>
    </row>
    <row r="41" spans="1:27">
      <c r="A41" s="2" t="s">
        <v>509</v>
      </c>
      <c r="B41" s="2" t="s">
        <v>510</v>
      </c>
      <c r="C41" s="2" t="s">
        <v>76</v>
      </c>
      <c r="D41" s="2" t="s">
        <v>90</v>
      </c>
      <c r="E41" s="2" t="s">
        <v>50</v>
      </c>
      <c r="F41" s="21" t="s">
        <v>152</v>
      </c>
      <c r="G41" s="11" t="s">
        <v>521</v>
      </c>
      <c r="H41" s="3">
        <v>42215</v>
      </c>
      <c r="I41" s="2" t="s">
        <v>28</v>
      </c>
      <c r="J41" s="2" t="s">
        <v>51</v>
      </c>
      <c r="K41" s="2" t="s">
        <v>30</v>
      </c>
      <c r="L41" s="2" t="s">
        <v>31</v>
      </c>
      <c r="M41" s="2" t="s">
        <v>32</v>
      </c>
      <c r="N41" s="4">
        <v>46730</v>
      </c>
      <c r="O41" s="4">
        <v>53496</v>
      </c>
      <c r="P41" s="4">
        <v>6766</v>
      </c>
      <c r="Q41" s="5">
        <v>114.35</v>
      </c>
      <c r="R41" s="4">
        <v>13831</v>
      </c>
      <c r="S41" s="4">
        <v>15386</v>
      </c>
      <c r="T41" s="4">
        <v>1555</v>
      </c>
      <c r="U41" s="5">
        <v>92.99</v>
      </c>
      <c r="V41" s="5">
        <v>0</v>
      </c>
      <c r="W41" s="14">
        <v>207.34</v>
      </c>
      <c r="X41" s="14">
        <v>0</v>
      </c>
      <c r="Y41" s="14">
        <v>207.34</v>
      </c>
      <c r="Z41" s="4">
        <v>24580</v>
      </c>
      <c r="AA41" s="49" t="str">
        <f>IFERROR(IF(VLOOKUP($D41,'Year-To-Date'!$E$1:$E$322,1,FALSE)=D41,"--","Find"),"Find")</f>
        <v>--</v>
      </c>
    </row>
    <row r="42" spans="1:27">
      <c r="A42" s="2" t="s">
        <v>509</v>
      </c>
      <c r="B42" s="2" t="s">
        <v>510</v>
      </c>
      <c r="C42" s="2" t="s">
        <v>395</v>
      </c>
      <c r="D42" s="2" t="s">
        <v>193</v>
      </c>
      <c r="E42" s="2" t="s">
        <v>371</v>
      </c>
      <c r="F42" s="21" t="s">
        <v>194</v>
      </c>
      <c r="G42" s="11" t="s">
        <v>522</v>
      </c>
      <c r="H42" s="3">
        <v>42198</v>
      </c>
      <c r="I42" s="2" t="s">
        <v>28</v>
      </c>
      <c r="J42" s="2" t="s">
        <v>373</v>
      </c>
      <c r="K42" s="2" t="s">
        <v>30</v>
      </c>
      <c r="L42" s="2" t="s">
        <v>31</v>
      </c>
      <c r="M42" s="2" t="s">
        <v>32</v>
      </c>
      <c r="N42" s="4">
        <v>2</v>
      </c>
      <c r="O42" s="4">
        <v>2</v>
      </c>
      <c r="P42" s="4">
        <v>0</v>
      </c>
      <c r="Q42" s="5">
        <v>0</v>
      </c>
      <c r="R42" s="4">
        <v>5</v>
      </c>
      <c r="S42" s="4">
        <v>5</v>
      </c>
      <c r="T42" s="4">
        <v>0</v>
      </c>
      <c r="U42" s="5">
        <v>0</v>
      </c>
      <c r="V42" s="5">
        <v>0</v>
      </c>
      <c r="W42" s="14">
        <v>0</v>
      </c>
      <c r="X42" s="14">
        <v>0</v>
      </c>
      <c r="Y42" s="14">
        <v>0</v>
      </c>
      <c r="Z42" s="4">
        <v>24580</v>
      </c>
      <c r="AA42" s="49" t="str">
        <f>IFERROR(IF(VLOOKUP($D42,'Year-To-Date'!$E$1:$E$322,1,FALSE)=D42,"--","Find"),"Find")</f>
        <v>--</v>
      </c>
    </row>
    <row r="43" spans="1:27">
      <c r="A43" s="2" t="s">
        <v>509</v>
      </c>
      <c r="B43" s="2" t="s">
        <v>510</v>
      </c>
      <c r="C43" s="2" t="s">
        <v>56</v>
      </c>
      <c r="D43" s="2" t="s">
        <v>207</v>
      </c>
      <c r="E43" s="2" t="s">
        <v>371</v>
      </c>
      <c r="F43" s="21" t="s">
        <v>194</v>
      </c>
      <c r="G43" s="11" t="s">
        <v>522</v>
      </c>
      <c r="H43" s="3">
        <v>42198</v>
      </c>
      <c r="I43" s="2" t="s">
        <v>28</v>
      </c>
      <c r="J43" s="2" t="s">
        <v>373</v>
      </c>
      <c r="K43" s="2" t="s">
        <v>30</v>
      </c>
      <c r="L43" s="2" t="s">
        <v>31</v>
      </c>
      <c r="M43" s="2" t="s">
        <v>32</v>
      </c>
      <c r="N43" s="4">
        <v>224</v>
      </c>
      <c r="O43" s="4">
        <v>269</v>
      </c>
      <c r="P43" s="4">
        <v>45</v>
      </c>
      <c r="Q43" s="5">
        <v>0.76</v>
      </c>
      <c r="R43" s="4">
        <v>0</v>
      </c>
      <c r="S43" s="4">
        <v>0</v>
      </c>
      <c r="T43" s="4">
        <v>0</v>
      </c>
      <c r="U43" s="5">
        <v>0</v>
      </c>
      <c r="V43" s="5">
        <v>0</v>
      </c>
      <c r="W43" s="14">
        <v>0.76</v>
      </c>
      <c r="X43" s="14">
        <v>0</v>
      </c>
      <c r="Y43" s="14">
        <v>0.76</v>
      </c>
      <c r="Z43" s="4">
        <v>24580</v>
      </c>
      <c r="AA43" s="49" t="str">
        <f>IFERROR(IF(VLOOKUP($D43,'Year-To-Date'!$E$1:$E$322,1,FALSE)=D43,"--","Find"),"Find")</f>
        <v>--</v>
      </c>
    </row>
    <row r="44" spans="1:27">
      <c r="A44" s="2" t="s">
        <v>509</v>
      </c>
      <c r="B44" s="2" t="s">
        <v>510</v>
      </c>
      <c r="C44" s="2" t="s">
        <v>56</v>
      </c>
      <c r="D44" s="2" t="s">
        <v>397</v>
      </c>
      <c r="E44" s="2" t="s">
        <v>371</v>
      </c>
      <c r="F44" s="21" t="s">
        <v>216</v>
      </c>
      <c r="G44" s="11" t="s">
        <v>523</v>
      </c>
      <c r="H44" s="3">
        <v>42199</v>
      </c>
      <c r="I44" s="2" t="s">
        <v>28</v>
      </c>
      <c r="J44" s="2" t="s">
        <v>373</v>
      </c>
      <c r="K44" s="2" t="s">
        <v>30</v>
      </c>
      <c r="L44" s="2" t="s">
        <v>31</v>
      </c>
      <c r="M44" s="2" t="s">
        <v>32</v>
      </c>
      <c r="N44" s="4">
        <v>218</v>
      </c>
      <c r="O44" s="4">
        <v>218</v>
      </c>
      <c r="P44" s="4">
        <v>0</v>
      </c>
      <c r="Q44" s="5">
        <v>0</v>
      </c>
      <c r="R44" s="4">
        <v>0</v>
      </c>
      <c r="S44" s="4">
        <v>0</v>
      </c>
      <c r="T44" s="4">
        <v>0</v>
      </c>
      <c r="U44" s="5">
        <v>0</v>
      </c>
      <c r="V44" s="5">
        <v>0</v>
      </c>
      <c r="W44" s="14">
        <v>0</v>
      </c>
      <c r="X44" s="14">
        <v>0</v>
      </c>
      <c r="Y44" s="14">
        <v>0</v>
      </c>
      <c r="Z44" s="4">
        <v>24580</v>
      </c>
      <c r="AA44" s="49" t="str">
        <f>IFERROR(IF(VLOOKUP($D44,'Year-To-Date'!$E$1:$E$322,1,FALSE)=D44,"--","Find"),"Find")</f>
        <v>--</v>
      </c>
    </row>
    <row r="45" spans="1:27">
      <c r="A45" s="2" t="s">
        <v>509</v>
      </c>
      <c r="B45" s="2" t="s">
        <v>510</v>
      </c>
      <c r="C45" s="2" t="s">
        <v>48</v>
      </c>
      <c r="D45" s="2" t="s">
        <v>153</v>
      </c>
      <c r="E45" s="2" t="s">
        <v>371</v>
      </c>
      <c r="F45" s="21" t="s">
        <v>154</v>
      </c>
      <c r="G45" s="11" t="s">
        <v>524</v>
      </c>
      <c r="H45" s="3">
        <v>42198</v>
      </c>
      <c r="I45" s="2" t="s">
        <v>28</v>
      </c>
      <c r="J45" s="2" t="s">
        <v>373</v>
      </c>
      <c r="K45" s="2" t="s">
        <v>30</v>
      </c>
      <c r="L45" s="2" t="s">
        <v>31</v>
      </c>
      <c r="M45" s="2" t="s">
        <v>32</v>
      </c>
      <c r="N45" s="4">
        <v>18</v>
      </c>
      <c r="O45" s="4">
        <v>18</v>
      </c>
      <c r="P45" s="4">
        <v>0</v>
      </c>
      <c r="Q45" s="5">
        <v>0</v>
      </c>
      <c r="R45" s="4">
        <v>0</v>
      </c>
      <c r="S45" s="4">
        <v>0</v>
      </c>
      <c r="T45" s="4">
        <v>0</v>
      </c>
      <c r="U45" s="5">
        <v>0</v>
      </c>
      <c r="V45" s="5">
        <v>0</v>
      </c>
      <c r="W45" s="14">
        <v>0</v>
      </c>
      <c r="X45" s="14">
        <v>0</v>
      </c>
      <c r="Y45" s="14">
        <v>0</v>
      </c>
      <c r="Z45" s="4">
        <v>24580</v>
      </c>
      <c r="AA45" s="49" t="str">
        <f>IFERROR(IF(VLOOKUP($D45,'Year-To-Date'!$E$1:$E$322,1,FALSE)=D45,"--","Find"),"Find")</f>
        <v>--</v>
      </c>
    </row>
    <row r="46" spans="1:27">
      <c r="A46" s="2" t="s">
        <v>509</v>
      </c>
      <c r="B46" s="2" t="s">
        <v>510</v>
      </c>
      <c r="C46" s="2" t="s">
        <v>370</v>
      </c>
      <c r="D46" s="2" t="s">
        <v>236</v>
      </c>
      <c r="E46" s="2" t="s">
        <v>371</v>
      </c>
      <c r="F46" s="21" t="s">
        <v>154</v>
      </c>
      <c r="G46" s="11" t="s">
        <v>524</v>
      </c>
      <c r="H46" s="3">
        <v>42198</v>
      </c>
      <c r="I46" s="2" t="s">
        <v>28</v>
      </c>
      <c r="J46" s="2" t="s">
        <v>373</v>
      </c>
      <c r="K46" s="2" t="s">
        <v>30</v>
      </c>
      <c r="L46" s="2" t="s">
        <v>31</v>
      </c>
      <c r="M46" s="2" t="s">
        <v>32</v>
      </c>
      <c r="N46" s="4">
        <v>21</v>
      </c>
      <c r="O46" s="4">
        <v>21</v>
      </c>
      <c r="P46" s="4">
        <v>0</v>
      </c>
      <c r="Q46" s="5">
        <v>0</v>
      </c>
      <c r="R46" s="4">
        <v>0</v>
      </c>
      <c r="S46" s="4">
        <v>0</v>
      </c>
      <c r="T46" s="4">
        <v>0</v>
      </c>
      <c r="U46" s="5">
        <v>0</v>
      </c>
      <c r="V46" s="5">
        <v>0</v>
      </c>
      <c r="W46" s="14">
        <v>0</v>
      </c>
      <c r="X46" s="14">
        <v>0</v>
      </c>
      <c r="Y46" s="14">
        <v>0</v>
      </c>
      <c r="Z46" s="4">
        <v>24580</v>
      </c>
      <c r="AA46" s="49" t="str">
        <f>IFERROR(IF(VLOOKUP($D46,'Year-To-Date'!$E$1:$E$322,1,FALSE)=D46,"--","Find"),"Find")</f>
        <v>--</v>
      </c>
    </row>
    <row r="47" spans="1:27">
      <c r="A47" s="2" t="s">
        <v>509</v>
      </c>
      <c r="B47" s="2" t="s">
        <v>510</v>
      </c>
      <c r="C47" s="2" t="s">
        <v>69</v>
      </c>
      <c r="D47" s="2" t="s">
        <v>259</v>
      </c>
      <c r="E47" s="2" t="s">
        <v>371</v>
      </c>
      <c r="F47" s="21" t="s">
        <v>154</v>
      </c>
      <c r="G47" s="11" t="s">
        <v>524</v>
      </c>
      <c r="H47" s="3">
        <v>42198</v>
      </c>
      <c r="I47" s="2" t="s">
        <v>28</v>
      </c>
      <c r="J47" s="2" t="s">
        <v>373</v>
      </c>
      <c r="K47" s="2" t="s">
        <v>30</v>
      </c>
      <c r="L47" s="2" t="s">
        <v>31</v>
      </c>
      <c r="M47" s="2" t="s">
        <v>32</v>
      </c>
      <c r="N47" s="4">
        <v>130</v>
      </c>
      <c r="O47" s="4">
        <v>150</v>
      </c>
      <c r="P47" s="4">
        <v>20</v>
      </c>
      <c r="Q47" s="5">
        <v>0.34</v>
      </c>
      <c r="R47" s="4">
        <v>281</v>
      </c>
      <c r="S47" s="4">
        <v>396</v>
      </c>
      <c r="T47" s="4">
        <v>115</v>
      </c>
      <c r="U47" s="5">
        <v>6.88</v>
      </c>
      <c r="V47" s="5">
        <v>0</v>
      </c>
      <c r="W47" s="14">
        <v>7.22</v>
      </c>
      <c r="X47" s="14">
        <v>0</v>
      </c>
      <c r="Y47" s="14">
        <v>7.22</v>
      </c>
      <c r="Z47" s="4">
        <v>24580</v>
      </c>
      <c r="AA47" s="49" t="str">
        <f>IFERROR(IF(VLOOKUP($D47,'Year-To-Date'!$E$1:$E$322,1,FALSE)=D47,"--","Find"),"Find")</f>
        <v>--</v>
      </c>
    </row>
    <row r="48" spans="1:27">
      <c r="A48" s="2" t="s">
        <v>509</v>
      </c>
      <c r="B48" s="2" t="s">
        <v>510</v>
      </c>
      <c r="C48" s="2" t="s">
        <v>76</v>
      </c>
      <c r="D48" s="2" t="s">
        <v>302</v>
      </c>
      <c r="E48" s="2" t="s">
        <v>371</v>
      </c>
      <c r="F48" s="21" t="s">
        <v>154</v>
      </c>
      <c r="G48" s="11" t="s">
        <v>524</v>
      </c>
      <c r="H48" s="3">
        <v>42199</v>
      </c>
      <c r="I48" s="2" t="s">
        <v>28</v>
      </c>
      <c r="J48" s="2" t="s">
        <v>373</v>
      </c>
      <c r="K48" s="2" t="s">
        <v>30</v>
      </c>
      <c r="L48" s="2" t="s">
        <v>31</v>
      </c>
      <c r="M48" s="2" t="s">
        <v>32</v>
      </c>
      <c r="N48" s="4">
        <v>87</v>
      </c>
      <c r="O48" s="4">
        <v>94</v>
      </c>
      <c r="P48" s="4">
        <v>7</v>
      </c>
      <c r="Q48" s="5">
        <v>0.12</v>
      </c>
      <c r="R48" s="4">
        <v>33</v>
      </c>
      <c r="S48" s="4">
        <v>33</v>
      </c>
      <c r="T48" s="4">
        <v>0</v>
      </c>
      <c r="U48" s="5">
        <v>0</v>
      </c>
      <c r="V48" s="5">
        <v>0</v>
      </c>
      <c r="W48" s="14">
        <v>0.12</v>
      </c>
      <c r="X48" s="14">
        <v>0</v>
      </c>
      <c r="Y48" s="14">
        <v>0.12</v>
      </c>
      <c r="Z48" s="4">
        <v>24580</v>
      </c>
      <c r="AA48" s="49" t="str">
        <f>IFERROR(IF(VLOOKUP($D48,'Year-To-Date'!$E$1:$E$322,1,FALSE)=D48,"--","Find"),"Find")</f>
        <v>--</v>
      </c>
    </row>
    <row r="49" spans="1:27">
      <c r="A49" s="2" t="s">
        <v>509</v>
      </c>
      <c r="B49" s="2" t="s">
        <v>510</v>
      </c>
      <c r="C49" s="2" t="s">
        <v>48</v>
      </c>
      <c r="D49" s="2" t="s">
        <v>155</v>
      </c>
      <c r="E49" s="2" t="s">
        <v>400</v>
      </c>
      <c r="F49" s="21" t="s">
        <v>156</v>
      </c>
      <c r="G49" s="11" t="s">
        <v>525</v>
      </c>
      <c r="H49" s="3">
        <v>42248</v>
      </c>
      <c r="I49" s="2" t="s">
        <v>39</v>
      </c>
      <c r="J49" s="2" t="s">
        <v>402</v>
      </c>
      <c r="K49" s="2" t="s">
        <v>30</v>
      </c>
      <c r="L49" s="2" t="s">
        <v>31</v>
      </c>
      <c r="M49" s="2" t="s">
        <v>41</v>
      </c>
      <c r="N49" s="4">
        <v>56</v>
      </c>
      <c r="O49" s="4">
        <v>133</v>
      </c>
      <c r="P49" s="4">
        <v>77</v>
      </c>
      <c r="Q49" s="5">
        <v>1.3</v>
      </c>
      <c r="R49" s="4">
        <v>0</v>
      </c>
      <c r="S49" s="4">
        <v>0</v>
      </c>
      <c r="T49" s="4">
        <v>0</v>
      </c>
      <c r="U49" s="5">
        <v>0</v>
      </c>
      <c r="V49" s="5">
        <v>0</v>
      </c>
      <c r="W49" s="14">
        <v>1.3</v>
      </c>
      <c r="X49" s="14">
        <v>0</v>
      </c>
      <c r="Y49" s="14">
        <v>1.3</v>
      </c>
      <c r="Z49" s="4">
        <v>24580</v>
      </c>
      <c r="AA49" s="49" t="str">
        <f>IFERROR(IF(VLOOKUP($D49,'Year-To-Date'!$E$1:$E$322,1,FALSE)=D49,"--","Find"),"Find")</f>
        <v>--</v>
      </c>
    </row>
    <row r="50" spans="1:27">
      <c r="A50" s="2" t="s">
        <v>509</v>
      </c>
      <c r="B50" s="2" t="s">
        <v>510</v>
      </c>
      <c r="C50" s="2" t="s">
        <v>69</v>
      </c>
      <c r="D50" s="2" t="s">
        <v>264</v>
      </c>
      <c r="E50" s="2" t="s">
        <v>400</v>
      </c>
      <c r="F50" s="21" t="s">
        <v>156</v>
      </c>
      <c r="G50" s="11" t="s">
        <v>525</v>
      </c>
      <c r="H50" s="3">
        <v>42248</v>
      </c>
      <c r="I50" s="2" t="s">
        <v>39</v>
      </c>
      <c r="J50" s="2" t="s">
        <v>402</v>
      </c>
      <c r="K50" s="2" t="s">
        <v>30</v>
      </c>
      <c r="L50" s="2" t="s">
        <v>31</v>
      </c>
      <c r="M50" s="2" t="s">
        <v>41</v>
      </c>
      <c r="N50" s="4">
        <v>1400</v>
      </c>
      <c r="O50" s="4">
        <v>1760</v>
      </c>
      <c r="P50" s="4">
        <v>360</v>
      </c>
      <c r="Q50" s="5">
        <v>6.08</v>
      </c>
      <c r="R50" s="4">
        <v>1098</v>
      </c>
      <c r="S50" s="4">
        <v>1706</v>
      </c>
      <c r="T50" s="4">
        <v>608</v>
      </c>
      <c r="U50" s="5">
        <v>36.36</v>
      </c>
      <c r="V50" s="5">
        <v>0</v>
      </c>
      <c r="W50" s="14">
        <v>42.44</v>
      </c>
      <c r="X50" s="14">
        <v>0</v>
      </c>
      <c r="Y50" s="14">
        <v>42.44</v>
      </c>
      <c r="Z50" s="4">
        <v>24580</v>
      </c>
      <c r="AA50" s="49" t="str">
        <f>IFERROR(IF(VLOOKUP($D50,'Year-To-Date'!$E$1:$E$322,1,FALSE)=D50,"--","Find"),"Find")</f>
        <v>--</v>
      </c>
    </row>
    <row r="51" spans="1:27">
      <c r="A51" s="2" t="s">
        <v>509</v>
      </c>
      <c r="B51" s="2" t="s">
        <v>510</v>
      </c>
      <c r="C51" s="2" t="s">
        <v>76</v>
      </c>
      <c r="D51" s="2" t="s">
        <v>78</v>
      </c>
      <c r="E51" s="2" t="s">
        <v>67</v>
      </c>
      <c r="F51" s="21" t="s">
        <v>298</v>
      </c>
      <c r="G51" s="11" t="s">
        <v>526</v>
      </c>
      <c r="H51" s="3"/>
      <c r="I51" s="2" t="s">
        <v>94</v>
      </c>
      <c r="J51" s="2" t="s">
        <v>94</v>
      </c>
      <c r="K51" s="2" t="s">
        <v>94</v>
      </c>
      <c r="L51" s="2" t="s">
        <v>94</v>
      </c>
      <c r="M51" s="2" t="s">
        <v>94</v>
      </c>
      <c r="N51" s="4">
        <v>0</v>
      </c>
      <c r="O51" s="4">
        <v>0</v>
      </c>
      <c r="P51" s="4">
        <v>0</v>
      </c>
      <c r="Q51" s="5">
        <v>100.74</v>
      </c>
      <c r="R51" s="4">
        <v>0</v>
      </c>
      <c r="S51" s="4">
        <v>0</v>
      </c>
      <c r="T51" s="4">
        <v>0</v>
      </c>
      <c r="U51" s="5">
        <v>92.39</v>
      </c>
      <c r="V51" s="5">
        <v>0</v>
      </c>
      <c r="W51" s="14">
        <v>193.13</v>
      </c>
      <c r="X51" s="14">
        <v>0</v>
      </c>
      <c r="Y51" s="14">
        <v>193.13</v>
      </c>
      <c r="Z51" s="4">
        <v>24580</v>
      </c>
      <c r="AA51" s="49" t="str">
        <f>IFERROR(IF(VLOOKUP($D51,'Year-To-Date'!$E$1:$E$322,1,FALSE)=D51,"--","Find"),"Find")</f>
        <v>--</v>
      </c>
    </row>
    <row r="52" spans="1:27">
      <c r="A52" s="2" t="s">
        <v>509</v>
      </c>
      <c r="B52" s="2" t="s">
        <v>510</v>
      </c>
      <c r="C52" s="2" t="s">
        <v>25</v>
      </c>
      <c r="D52" s="2" t="s">
        <v>132</v>
      </c>
      <c r="E52" s="2" t="s">
        <v>527</v>
      </c>
      <c r="F52" s="21" t="s">
        <v>133</v>
      </c>
      <c r="G52" s="11" t="s">
        <v>523</v>
      </c>
      <c r="H52" s="3">
        <v>42389</v>
      </c>
      <c r="I52" s="2" t="s">
        <v>39</v>
      </c>
      <c r="J52" s="2" t="s">
        <v>528</v>
      </c>
      <c r="K52" s="2" t="s">
        <v>30</v>
      </c>
      <c r="L52" s="2" t="s">
        <v>31</v>
      </c>
      <c r="M52" s="2" t="s">
        <v>32</v>
      </c>
      <c r="N52" s="4">
        <v>32</v>
      </c>
      <c r="O52" s="4">
        <v>32</v>
      </c>
      <c r="P52" s="4">
        <v>0</v>
      </c>
      <c r="Q52" s="5">
        <v>0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0</v>
      </c>
      <c r="X52" s="14">
        <v>0</v>
      </c>
      <c r="Y52" s="14">
        <v>0</v>
      </c>
      <c r="Z52" s="4">
        <v>24580</v>
      </c>
      <c r="AA52" s="49" t="str">
        <f>IFERROR(IF(VLOOKUP($D52,'Year-To-Date'!$E$1:$E$322,1,FALSE)=D52,"--","Find"),"Find")</f>
        <v>--</v>
      </c>
    </row>
    <row r="53" spans="1:27">
      <c r="A53" s="2" t="s">
        <v>509</v>
      </c>
      <c r="B53" s="2" t="s">
        <v>510</v>
      </c>
      <c r="C53" s="2" t="s">
        <v>25</v>
      </c>
      <c r="D53" s="2" t="s">
        <v>42</v>
      </c>
      <c r="E53" s="2" t="s">
        <v>43</v>
      </c>
      <c r="F53" s="21" t="s">
        <v>114</v>
      </c>
      <c r="G53" s="11" t="s">
        <v>529</v>
      </c>
      <c r="H53" s="3">
        <v>42181</v>
      </c>
      <c r="I53" s="2" t="s">
        <v>28</v>
      </c>
      <c r="J53" s="2" t="s">
        <v>44</v>
      </c>
      <c r="K53" s="2" t="s">
        <v>30</v>
      </c>
      <c r="L53" s="2" t="s">
        <v>31</v>
      </c>
      <c r="M53" s="2" t="s">
        <v>32</v>
      </c>
      <c r="N53" s="4">
        <v>10230</v>
      </c>
      <c r="O53" s="4">
        <v>11340</v>
      </c>
      <c r="P53" s="4">
        <v>1110</v>
      </c>
      <c r="Q53" s="5">
        <v>18.760000000000002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18.760000000000002</v>
      </c>
      <c r="X53" s="14">
        <v>0</v>
      </c>
      <c r="Y53" s="14">
        <v>18.760000000000002</v>
      </c>
      <c r="Z53" s="4">
        <v>24580</v>
      </c>
      <c r="AA53" s="49" t="str">
        <f>IFERROR(IF(VLOOKUP($D53,'Year-To-Date'!$E$1:$E$322,1,FALSE)=D53,"--","Find"),"Find")</f>
        <v>--</v>
      </c>
    </row>
    <row r="54" spans="1:27">
      <c r="A54" s="2" t="s">
        <v>509</v>
      </c>
      <c r="B54" s="2" t="s">
        <v>510</v>
      </c>
      <c r="C54" s="2" t="s">
        <v>25</v>
      </c>
      <c r="D54" s="60" t="s">
        <v>100</v>
      </c>
      <c r="E54" s="2" t="s">
        <v>466</v>
      </c>
      <c r="F54" s="21" t="s">
        <v>101</v>
      </c>
      <c r="G54" s="11" t="s">
        <v>530</v>
      </c>
      <c r="H54" s="3">
        <v>42283</v>
      </c>
      <c r="I54" s="2" t="s">
        <v>39</v>
      </c>
      <c r="J54" s="2" t="s">
        <v>389</v>
      </c>
      <c r="K54" s="2" t="s">
        <v>30</v>
      </c>
      <c r="L54" s="2" t="s">
        <v>31</v>
      </c>
      <c r="M54" s="2" t="s">
        <v>382</v>
      </c>
      <c r="N54" s="4">
        <v>0</v>
      </c>
      <c r="O54" s="4">
        <v>0</v>
      </c>
      <c r="P54" s="4">
        <v>0</v>
      </c>
      <c r="Q54" s="5">
        <v>0</v>
      </c>
      <c r="R54" s="4">
        <v>0</v>
      </c>
      <c r="S54" s="4">
        <v>0</v>
      </c>
      <c r="T54" s="4">
        <v>0</v>
      </c>
      <c r="U54" s="5">
        <v>0</v>
      </c>
      <c r="V54" s="5">
        <v>622</v>
      </c>
      <c r="W54" s="14">
        <v>622</v>
      </c>
      <c r="X54" s="14">
        <v>0</v>
      </c>
      <c r="Y54" s="14">
        <v>622</v>
      </c>
      <c r="Z54" s="4">
        <v>24580</v>
      </c>
      <c r="AA54" s="49" t="str">
        <f>IFERROR(IF(VLOOKUP($D54,'Year-To-Date'!$E$1:$E$322,1,FALSE)=D54,"--","Find"),"Find")</f>
        <v>--</v>
      </c>
    </row>
    <row r="55" spans="1:27">
      <c r="A55" s="2" t="s">
        <v>509</v>
      </c>
      <c r="B55" s="2" t="s">
        <v>510</v>
      </c>
      <c r="C55" s="2" t="s">
        <v>25</v>
      </c>
      <c r="D55" s="60" t="s">
        <v>2127</v>
      </c>
      <c r="E55" s="2" t="s">
        <v>466</v>
      </c>
      <c r="F55" s="21" t="s">
        <v>101</v>
      </c>
      <c r="G55" s="11" t="s">
        <v>530</v>
      </c>
      <c r="H55" s="3">
        <v>42283</v>
      </c>
      <c r="I55" s="2" t="s">
        <v>39</v>
      </c>
      <c r="J55" s="2" t="s">
        <v>389</v>
      </c>
      <c r="K55" s="2" t="s">
        <v>30</v>
      </c>
      <c r="L55" s="2" t="s">
        <v>31</v>
      </c>
      <c r="M55" s="2" t="s">
        <v>382</v>
      </c>
      <c r="N55" s="4">
        <v>5573</v>
      </c>
      <c r="O55" s="4">
        <v>5573</v>
      </c>
      <c r="P55" s="4">
        <v>0</v>
      </c>
      <c r="Q55" s="14">
        <v>0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0</v>
      </c>
      <c r="X55" s="14">
        <v>0</v>
      </c>
      <c r="Y55" s="14">
        <v>0</v>
      </c>
      <c r="Z55" s="4">
        <v>24580</v>
      </c>
      <c r="AA55" s="49" t="str">
        <f>IFERROR(IF(VLOOKUP($D55,'Year-To-Date'!$E$1:$E$322,1,FALSE)=D55,"--","Find"),"Find")</f>
        <v>--</v>
      </c>
    </row>
    <row r="56" spans="1:27">
      <c r="A56" s="2" t="s">
        <v>509</v>
      </c>
      <c r="B56" s="2" t="s">
        <v>510</v>
      </c>
      <c r="C56" s="2" t="s">
        <v>25</v>
      </c>
      <c r="D56" s="60" t="s">
        <v>2128</v>
      </c>
      <c r="E56" s="2" t="s">
        <v>466</v>
      </c>
      <c r="F56" s="21" t="s">
        <v>101</v>
      </c>
      <c r="G56" s="11" t="s">
        <v>530</v>
      </c>
      <c r="H56" s="3">
        <v>42283</v>
      </c>
      <c r="I56" s="2" t="s">
        <v>39</v>
      </c>
      <c r="J56" s="2" t="s">
        <v>389</v>
      </c>
      <c r="K56" s="2" t="s">
        <v>30</v>
      </c>
      <c r="L56" s="2" t="s">
        <v>31</v>
      </c>
      <c r="M56" s="2" t="s">
        <v>382</v>
      </c>
      <c r="N56" s="4">
        <v>0</v>
      </c>
      <c r="O56" s="4">
        <v>0</v>
      </c>
      <c r="P56" s="4">
        <v>0</v>
      </c>
      <c r="Q56" s="5">
        <v>0</v>
      </c>
      <c r="R56" s="4">
        <v>0</v>
      </c>
      <c r="S56" s="4">
        <v>0</v>
      </c>
      <c r="T56" s="4">
        <v>0</v>
      </c>
      <c r="U56" s="5">
        <v>0</v>
      </c>
      <c r="V56" s="5">
        <v>311</v>
      </c>
      <c r="W56" s="14">
        <v>311</v>
      </c>
      <c r="X56" s="14">
        <v>0</v>
      </c>
      <c r="Y56" s="14">
        <v>311</v>
      </c>
      <c r="Z56" s="4">
        <v>24580</v>
      </c>
      <c r="AA56" s="49" t="str">
        <f>IFERROR(IF(VLOOKUP($D56,'Year-To-Date'!$E$1:$E$322,1,FALSE)=D56,"--","Find"),"Find")</f>
        <v>--</v>
      </c>
    </row>
    <row r="57" spans="1:27">
      <c r="A57" s="2" t="s">
        <v>509</v>
      </c>
      <c r="B57" s="2" t="s">
        <v>510</v>
      </c>
      <c r="C57" s="2" t="s">
        <v>25</v>
      </c>
      <c r="D57" s="2" t="s">
        <v>501</v>
      </c>
      <c r="E57" s="2" t="s">
        <v>405</v>
      </c>
      <c r="F57" s="21" t="s">
        <v>101</v>
      </c>
      <c r="G57" s="11" t="s">
        <v>530</v>
      </c>
      <c r="H57" s="3">
        <v>42283</v>
      </c>
      <c r="I57" s="2" t="s">
        <v>39</v>
      </c>
      <c r="J57" s="2" t="s">
        <v>389</v>
      </c>
      <c r="K57" s="2" t="s">
        <v>30</v>
      </c>
      <c r="L57" s="2" t="s">
        <v>31</v>
      </c>
      <c r="M57" s="2" t="s">
        <v>382</v>
      </c>
      <c r="N57" s="4"/>
      <c r="O57" s="4"/>
      <c r="P57" s="4"/>
      <c r="Q57" s="5">
        <v>9.2200000000000006</v>
      </c>
      <c r="R57" s="4"/>
      <c r="S57" s="4"/>
      <c r="T57" s="4"/>
      <c r="U57" s="5">
        <v>22.57</v>
      </c>
      <c r="V57" s="5"/>
      <c r="W57" s="14">
        <v>31.79</v>
      </c>
      <c r="X57" s="14"/>
      <c r="Y57" s="14">
        <v>31.79</v>
      </c>
      <c r="Z57" s="4">
        <v>24580</v>
      </c>
      <c r="AA57" s="49" t="str">
        <f>IFERROR(IF(VLOOKUP($D57,'Year-To-Date'!$E$1:$E$322,1,FALSE)=D57,"--","Find"),"Find")</f>
        <v>--</v>
      </c>
    </row>
    <row r="58" spans="1:27">
      <c r="A58" s="2" t="s">
        <v>509</v>
      </c>
      <c r="B58" s="2" t="s">
        <v>510</v>
      </c>
      <c r="C58" s="2" t="s">
        <v>25</v>
      </c>
      <c r="D58" s="2" t="s">
        <v>117</v>
      </c>
      <c r="E58" s="2" t="s">
        <v>83</v>
      </c>
      <c r="F58" s="21" t="s">
        <v>118</v>
      </c>
      <c r="G58" s="11" t="s">
        <v>523</v>
      </c>
      <c r="H58" s="3">
        <v>42390</v>
      </c>
      <c r="I58" s="2" t="s">
        <v>39</v>
      </c>
      <c r="J58" s="2" t="s">
        <v>84</v>
      </c>
      <c r="K58" s="2" t="s">
        <v>30</v>
      </c>
      <c r="L58" s="2" t="s">
        <v>31</v>
      </c>
      <c r="M58" s="2" t="s">
        <v>32</v>
      </c>
      <c r="N58" s="4">
        <v>8</v>
      </c>
      <c r="O58" s="4">
        <v>8</v>
      </c>
      <c r="P58" s="4">
        <v>0</v>
      </c>
      <c r="Q58" s="5">
        <v>0</v>
      </c>
      <c r="R58" s="4">
        <v>0</v>
      </c>
      <c r="S58" s="4">
        <v>0</v>
      </c>
      <c r="T58" s="4">
        <v>0</v>
      </c>
      <c r="U58" s="5">
        <v>0</v>
      </c>
      <c r="V58" s="5">
        <v>0</v>
      </c>
      <c r="W58" s="14">
        <v>0</v>
      </c>
      <c r="X58" s="14">
        <v>0</v>
      </c>
      <c r="Y58" s="14">
        <v>0</v>
      </c>
      <c r="Z58" s="4">
        <v>24580</v>
      </c>
      <c r="AA58" s="49" t="str">
        <f>IFERROR(IF(VLOOKUP($D58,'Year-To-Date'!$E$1:$E$322,1,FALSE)=D58,"--","Find"),"Find")</f>
        <v>--</v>
      </c>
    </row>
    <row r="59" spans="1:27">
      <c r="A59" s="2" t="s">
        <v>509</v>
      </c>
      <c r="B59" s="2" t="s">
        <v>510</v>
      </c>
      <c r="C59" s="2" t="s">
        <v>395</v>
      </c>
      <c r="D59" s="2" t="s">
        <v>486</v>
      </c>
      <c r="E59" s="2" t="s">
        <v>421</v>
      </c>
      <c r="F59" s="21" t="s">
        <v>192</v>
      </c>
      <c r="G59" s="11" t="s">
        <v>523</v>
      </c>
      <c r="H59" s="3">
        <v>42158</v>
      </c>
      <c r="I59" s="2" t="s">
        <v>28</v>
      </c>
      <c r="J59" s="2" t="s">
        <v>423</v>
      </c>
      <c r="K59" s="2" t="s">
        <v>30</v>
      </c>
      <c r="L59" s="2" t="s">
        <v>31</v>
      </c>
      <c r="M59" s="2" t="s">
        <v>32</v>
      </c>
      <c r="N59" s="4">
        <v>900</v>
      </c>
      <c r="O59" s="4">
        <v>900</v>
      </c>
      <c r="P59" s="4">
        <v>0</v>
      </c>
      <c r="Q59" s="5">
        <v>0</v>
      </c>
      <c r="R59" s="4">
        <v>600</v>
      </c>
      <c r="S59" s="4">
        <v>600</v>
      </c>
      <c r="T59" s="4">
        <v>0</v>
      </c>
      <c r="U59" s="5">
        <v>0</v>
      </c>
      <c r="V59" s="5">
        <v>0</v>
      </c>
      <c r="W59" s="14">
        <v>0</v>
      </c>
      <c r="X59" s="14">
        <v>0</v>
      </c>
      <c r="Y59" s="14">
        <v>0</v>
      </c>
      <c r="Z59" s="4">
        <v>24580</v>
      </c>
      <c r="AA59" s="49" t="str">
        <f>IFERROR(IF(VLOOKUP($D59,'Year-To-Date'!$E$1:$E$322,1,FALSE)=D59,"--","Find"),"Find")</f>
        <v>--</v>
      </c>
    </row>
    <row r="60" spans="1:27">
      <c r="A60" s="2" t="s">
        <v>509</v>
      </c>
      <c r="B60" s="2" t="s">
        <v>510</v>
      </c>
      <c r="C60" s="2" t="s">
        <v>76</v>
      </c>
      <c r="D60" s="2" t="s">
        <v>307</v>
      </c>
      <c r="E60" s="2" t="s">
        <v>27</v>
      </c>
      <c r="F60" s="21" t="s">
        <v>308</v>
      </c>
      <c r="G60" s="11" t="s">
        <v>531</v>
      </c>
      <c r="H60" s="3">
        <v>42248</v>
      </c>
      <c r="I60" s="2" t="s">
        <v>39</v>
      </c>
      <c r="J60" s="2" t="s">
        <v>29</v>
      </c>
      <c r="K60" s="2" t="s">
        <v>30</v>
      </c>
      <c r="L60" s="2" t="s">
        <v>31</v>
      </c>
      <c r="M60" s="2" t="s">
        <v>32</v>
      </c>
      <c r="N60" s="4">
        <v>4558</v>
      </c>
      <c r="O60" s="4">
        <v>6627</v>
      </c>
      <c r="P60" s="4">
        <v>2069</v>
      </c>
      <c r="Q60" s="5">
        <v>34.97</v>
      </c>
      <c r="R60" s="4">
        <v>3887</v>
      </c>
      <c r="S60" s="4">
        <v>3982</v>
      </c>
      <c r="T60" s="4">
        <v>95</v>
      </c>
      <c r="U60" s="5">
        <v>5.68</v>
      </c>
      <c r="V60" s="5">
        <v>0</v>
      </c>
      <c r="W60" s="14">
        <v>40.65</v>
      </c>
      <c r="X60" s="14">
        <v>0</v>
      </c>
      <c r="Y60" s="14">
        <v>40.65</v>
      </c>
      <c r="Z60" s="4">
        <v>24580</v>
      </c>
      <c r="AA60" s="49" t="str">
        <f>IFERROR(IF(VLOOKUP($D60,'Year-To-Date'!$E$1:$E$322,1,FALSE)=D60,"--","Find"),"Find")</f>
        <v>--</v>
      </c>
    </row>
    <row r="61" spans="1:27">
      <c r="A61" s="2" t="s">
        <v>509</v>
      </c>
      <c r="B61" s="2" t="s">
        <v>510</v>
      </c>
      <c r="C61" s="2" t="s">
        <v>48</v>
      </c>
      <c r="D61" s="2" t="s">
        <v>185</v>
      </c>
      <c r="E61" s="2" t="s">
        <v>532</v>
      </c>
      <c r="F61" s="21" t="s">
        <v>186</v>
      </c>
      <c r="G61" s="11" t="s">
        <v>523</v>
      </c>
      <c r="H61" s="3">
        <v>42375</v>
      </c>
      <c r="I61" s="2" t="s">
        <v>39</v>
      </c>
      <c r="J61" s="2" t="s">
        <v>29</v>
      </c>
      <c r="K61" s="2" t="s">
        <v>30</v>
      </c>
      <c r="L61" s="2" t="s">
        <v>31</v>
      </c>
      <c r="M61" s="2" t="s">
        <v>32</v>
      </c>
      <c r="N61" s="4">
        <v>2</v>
      </c>
      <c r="O61" s="4">
        <v>2</v>
      </c>
      <c r="P61" s="4">
        <v>0</v>
      </c>
      <c r="Q61" s="5">
        <v>0</v>
      </c>
      <c r="R61" s="4">
        <v>0</v>
      </c>
      <c r="S61" s="4">
        <v>0</v>
      </c>
      <c r="T61" s="4">
        <v>0</v>
      </c>
      <c r="U61" s="5">
        <v>0</v>
      </c>
      <c r="V61" s="5">
        <v>0</v>
      </c>
      <c r="W61" s="14">
        <v>0</v>
      </c>
      <c r="X61" s="14">
        <v>0</v>
      </c>
      <c r="Y61" s="14">
        <v>0</v>
      </c>
      <c r="Z61" s="4">
        <v>24580</v>
      </c>
      <c r="AA61" s="49" t="str">
        <f>IFERROR(IF(VLOOKUP($D61,'Year-To-Date'!$E$1:$E$322,1,FALSE)=D61,"--","Find"),"Find")</f>
        <v>--</v>
      </c>
    </row>
    <row r="62" spans="1:27">
      <c r="A62" s="2" t="s">
        <v>509</v>
      </c>
      <c r="B62" s="2" t="s">
        <v>510</v>
      </c>
      <c r="C62" s="2" t="s">
        <v>76</v>
      </c>
      <c r="D62" s="2" t="s">
        <v>328</v>
      </c>
      <c r="E62" s="2" t="s">
        <v>532</v>
      </c>
      <c r="F62" s="21" t="s">
        <v>186</v>
      </c>
      <c r="G62" s="11" t="s">
        <v>523</v>
      </c>
      <c r="H62" s="3">
        <v>42375</v>
      </c>
      <c r="I62" s="2" t="s">
        <v>39</v>
      </c>
      <c r="J62" s="2" t="s">
        <v>29</v>
      </c>
      <c r="K62" s="2" t="s">
        <v>30</v>
      </c>
      <c r="L62" s="2" t="s">
        <v>31</v>
      </c>
      <c r="M62" s="2" t="s">
        <v>32</v>
      </c>
      <c r="N62" s="4">
        <v>11</v>
      </c>
      <c r="O62" s="4">
        <v>11</v>
      </c>
      <c r="P62" s="4">
        <v>0</v>
      </c>
      <c r="Q62" s="5">
        <v>0</v>
      </c>
      <c r="R62" s="4">
        <v>18</v>
      </c>
      <c r="S62" s="4">
        <v>18</v>
      </c>
      <c r="T62" s="4">
        <v>0</v>
      </c>
      <c r="U62" s="5">
        <v>0</v>
      </c>
      <c r="V62" s="5">
        <v>0</v>
      </c>
      <c r="W62" s="14">
        <v>0</v>
      </c>
      <c r="X62" s="14">
        <v>0</v>
      </c>
      <c r="Y62" s="14">
        <v>0</v>
      </c>
      <c r="Z62" s="4">
        <v>24580</v>
      </c>
      <c r="AA62" s="49" t="str">
        <f>IFERROR(IF(VLOOKUP($D62,'Year-To-Date'!$E$1:$E$322,1,FALSE)=D62,"--","Find"),"Find")</f>
        <v>--</v>
      </c>
    </row>
    <row r="63" spans="1:27" s="24" customFormat="1">
      <c r="A63" s="12" t="s">
        <v>509</v>
      </c>
      <c r="B63" s="12" t="s">
        <v>510</v>
      </c>
      <c r="C63" s="18" t="s">
        <v>25</v>
      </c>
      <c r="D63" s="12" t="s">
        <v>123</v>
      </c>
      <c r="E63" s="12" t="s">
        <v>409</v>
      </c>
      <c r="F63" s="23" t="s">
        <v>124</v>
      </c>
      <c r="G63" s="13" t="s">
        <v>533</v>
      </c>
      <c r="H63" s="15">
        <v>42290</v>
      </c>
      <c r="I63" s="12" t="s">
        <v>39</v>
      </c>
      <c r="J63" s="12" t="s">
        <v>411</v>
      </c>
      <c r="K63" s="12" t="s">
        <v>30</v>
      </c>
      <c r="L63" s="12" t="s">
        <v>31</v>
      </c>
      <c r="M63" s="12" t="s">
        <v>32</v>
      </c>
      <c r="N63" s="16">
        <v>1110</v>
      </c>
      <c r="O63" s="16">
        <v>1501</v>
      </c>
      <c r="P63" s="16">
        <v>391</v>
      </c>
      <c r="Q63" s="17">
        <v>6.61</v>
      </c>
      <c r="R63" s="16">
        <v>0</v>
      </c>
      <c r="S63" s="16">
        <v>0</v>
      </c>
      <c r="T63" s="16">
        <v>0</v>
      </c>
      <c r="U63" s="17">
        <v>0</v>
      </c>
      <c r="V63" s="17">
        <v>0</v>
      </c>
      <c r="W63" s="17">
        <v>6.61</v>
      </c>
      <c r="X63" s="17">
        <v>0</v>
      </c>
      <c r="Y63" s="17">
        <v>6.61</v>
      </c>
      <c r="Z63" s="16">
        <v>24580</v>
      </c>
      <c r="AA63" s="49" t="str">
        <f>IFERROR(IF(VLOOKUP($D63,'Year-To-Date'!$E$1:$E$322,1,FALSE)=D63,"--","Find"),"Find")</f>
        <v>--</v>
      </c>
    </row>
    <row r="64" spans="1:27">
      <c r="A64" s="2" t="s">
        <v>509</v>
      </c>
      <c r="B64" s="2" t="s">
        <v>510</v>
      </c>
      <c r="C64" s="2" t="s">
        <v>56</v>
      </c>
      <c r="D64" s="2" t="s">
        <v>214</v>
      </c>
      <c r="E64" s="2" t="s">
        <v>409</v>
      </c>
      <c r="F64" s="21" t="s">
        <v>124</v>
      </c>
      <c r="G64" s="11" t="s">
        <v>533</v>
      </c>
      <c r="H64" s="3">
        <v>42290</v>
      </c>
      <c r="I64" s="2" t="s">
        <v>39</v>
      </c>
      <c r="J64" s="2" t="s">
        <v>411</v>
      </c>
      <c r="K64" s="2" t="s">
        <v>30</v>
      </c>
      <c r="L64" s="2" t="s">
        <v>31</v>
      </c>
      <c r="M64" s="2" t="s">
        <v>32</v>
      </c>
      <c r="N64" s="4">
        <v>448</v>
      </c>
      <c r="O64" s="4">
        <v>660</v>
      </c>
      <c r="P64" s="4">
        <v>212</v>
      </c>
      <c r="Q64" s="5">
        <v>3.58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3.58</v>
      </c>
      <c r="X64" s="14">
        <v>0</v>
      </c>
      <c r="Y64" s="14">
        <v>3.58</v>
      </c>
      <c r="Z64" s="4">
        <v>24580</v>
      </c>
      <c r="AA64" s="49" t="str">
        <f>IFERROR(IF(VLOOKUP($D64,'Year-To-Date'!$E$1:$E$322,1,FALSE)=D64,"--","Find"),"Find")</f>
        <v>--</v>
      </c>
    </row>
    <row r="65" spans="1:27">
      <c r="A65" s="2" t="s">
        <v>509</v>
      </c>
      <c r="B65" s="2" t="s">
        <v>510</v>
      </c>
      <c r="C65" s="2" t="s">
        <v>76</v>
      </c>
      <c r="D65" s="2" t="s">
        <v>305</v>
      </c>
      <c r="E65" s="2" t="s">
        <v>412</v>
      </c>
      <c r="F65" s="21" t="s">
        <v>306</v>
      </c>
      <c r="G65" s="11" t="s">
        <v>534</v>
      </c>
      <c r="H65" s="3">
        <v>42192</v>
      </c>
      <c r="I65" s="2" t="s">
        <v>28</v>
      </c>
      <c r="J65" s="2" t="s">
        <v>414</v>
      </c>
      <c r="K65" s="2" t="s">
        <v>30</v>
      </c>
      <c r="L65" s="2" t="s">
        <v>31</v>
      </c>
      <c r="M65" s="2" t="s">
        <v>41</v>
      </c>
      <c r="N65" s="4">
        <v>3747</v>
      </c>
      <c r="O65" s="4">
        <v>4604</v>
      </c>
      <c r="P65" s="4">
        <v>857</v>
      </c>
      <c r="Q65" s="5">
        <v>14.48</v>
      </c>
      <c r="R65" s="4">
        <v>7102</v>
      </c>
      <c r="S65" s="4">
        <v>8482</v>
      </c>
      <c r="T65" s="4">
        <v>1380</v>
      </c>
      <c r="U65" s="5">
        <v>82.52</v>
      </c>
      <c r="V65" s="5">
        <v>0</v>
      </c>
      <c r="W65" s="14">
        <v>97</v>
      </c>
      <c r="X65" s="14">
        <v>0</v>
      </c>
      <c r="Y65" s="14">
        <v>97</v>
      </c>
      <c r="Z65" s="4">
        <v>24580</v>
      </c>
      <c r="AA65" s="49" t="str">
        <f>IFERROR(IF(VLOOKUP($D65,'Year-To-Date'!$E$1:$E$322,1,FALSE)=D65,"--","Find"),"Find")</f>
        <v>--</v>
      </c>
    </row>
    <row r="66" spans="1:27">
      <c r="A66" s="2" t="s">
        <v>509</v>
      </c>
      <c r="B66" s="2" t="s">
        <v>510</v>
      </c>
      <c r="C66" s="2" t="s">
        <v>76</v>
      </c>
      <c r="D66" s="2" t="s">
        <v>329</v>
      </c>
      <c r="E66" s="2" t="s">
        <v>535</v>
      </c>
      <c r="F66" s="21" t="s">
        <v>330</v>
      </c>
      <c r="G66" s="11" t="s">
        <v>523</v>
      </c>
      <c r="H66" s="3">
        <v>42376</v>
      </c>
      <c r="I66" s="2" t="s">
        <v>39</v>
      </c>
      <c r="J66" s="2" t="s">
        <v>536</v>
      </c>
      <c r="K66" s="2" t="s">
        <v>30</v>
      </c>
      <c r="L66" s="2" t="s">
        <v>31</v>
      </c>
      <c r="M66" s="2" t="s">
        <v>41</v>
      </c>
      <c r="N66" s="4">
        <v>10</v>
      </c>
      <c r="O66" s="4">
        <v>10</v>
      </c>
      <c r="P66" s="4">
        <v>0</v>
      </c>
      <c r="Q66" s="5">
        <v>0</v>
      </c>
      <c r="R66" s="4">
        <v>11</v>
      </c>
      <c r="S66" s="4">
        <v>11</v>
      </c>
      <c r="T66" s="4">
        <v>0</v>
      </c>
      <c r="U66" s="5">
        <v>0</v>
      </c>
      <c r="V66" s="5">
        <v>0</v>
      </c>
      <c r="W66" s="14">
        <v>0</v>
      </c>
      <c r="X66" s="14">
        <v>0</v>
      </c>
      <c r="Y66" s="14">
        <v>0</v>
      </c>
      <c r="Z66" s="4">
        <v>24580</v>
      </c>
      <c r="AA66" s="49" t="str">
        <f>IFERROR(IF(VLOOKUP($D66,'Year-To-Date'!$E$1:$E$322,1,FALSE)=D66,"--","Find"),"Find")</f>
        <v>--</v>
      </c>
    </row>
    <row r="67" spans="1:27">
      <c r="A67" s="2" t="s">
        <v>509</v>
      </c>
      <c r="B67" s="2" t="s">
        <v>510</v>
      </c>
      <c r="C67" s="2" t="s">
        <v>76</v>
      </c>
      <c r="D67" s="2" t="s">
        <v>331</v>
      </c>
      <c r="E67" s="2" t="s">
        <v>535</v>
      </c>
      <c r="F67" s="21" t="s">
        <v>332</v>
      </c>
      <c r="G67" s="11" t="s">
        <v>523</v>
      </c>
      <c r="H67" s="3">
        <v>42376</v>
      </c>
      <c r="I67" s="2" t="s">
        <v>39</v>
      </c>
      <c r="J67" s="2" t="s">
        <v>536</v>
      </c>
      <c r="K67" s="2" t="s">
        <v>30</v>
      </c>
      <c r="L67" s="2" t="s">
        <v>31</v>
      </c>
      <c r="M67" s="2" t="s">
        <v>41</v>
      </c>
      <c r="N67" s="4">
        <v>10</v>
      </c>
      <c r="O67" s="4">
        <v>10</v>
      </c>
      <c r="P67" s="4">
        <v>0</v>
      </c>
      <c r="Q67" s="5">
        <v>0</v>
      </c>
      <c r="R67" s="4">
        <v>11</v>
      </c>
      <c r="S67" s="4">
        <v>11</v>
      </c>
      <c r="T67" s="4">
        <v>0</v>
      </c>
      <c r="U67" s="5">
        <v>0</v>
      </c>
      <c r="V67" s="5">
        <v>0</v>
      </c>
      <c r="W67" s="14">
        <v>0</v>
      </c>
      <c r="X67" s="14">
        <v>0</v>
      </c>
      <c r="Y67" s="14">
        <v>0</v>
      </c>
      <c r="Z67" s="4">
        <v>24580</v>
      </c>
      <c r="AA67" s="49" t="str">
        <f>IFERROR(IF(VLOOKUP($D67,'Year-To-Date'!$E$1:$E$322,1,FALSE)=D67,"--","Find"),"Find")</f>
        <v>--</v>
      </c>
    </row>
    <row r="68" spans="1:27">
      <c r="A68" s="2" t="s">
        <v>509</v>
      </c>
      <c r="B68" s="2" t="s">
        <v>510</v>
      </c>
      <c r="C68" s="2" t="s">
        <v>48</v>
      </c>
      <c r="D68" s="2" t="s">
        <v>163</v>
      </c>
      <c r="E68" s="2" t="s">
        <v>415</v>
      </c>
      <c r="F68" s="21" t="s">
        <v>164</v>
      </c>
      <c r="G68" s="11" t="s">
        <v>537</v>
      </c>
      <c r="H68" s="3">
        <v>42269</v>
      </c>
      <c r="I68" s="2" t="s">
        <v>39</v>
      </c>
      <c r="J68" s="2" t="s">
        <v>417</v>
      </c>
      <c r="K68" s="2" t="s">
        <v>30</v>
      </c>
      <c r="L68" s="2" t="s">
        <v>31</v>
      </c>
      <c r="M68" s="2" t="s">
        <v>32</v>
      </c>
      <c r="N68" s="4">
        <v>3256</v>
      </c>
      <c r="O68" s="4">
        <v>4379</v>
      </c>
      <c r="P68" s="4">
        <v>1123</v>
      </c>
      <c r="Q68" s="5">
        <v>18.98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18.98</v>
      </c>
      <c r="X68" s="14">
        <v>0</v>
      </c>
      <c r="Y68" s="14">
        <v>18.98</v>
      </c>
      <c r="Z68" s="4">
        <v>24580</v>
      </c>
      <c r="AA68" s="49" t="str">
        <f>IFERROR(IF(VLOOKUP($D68,'Year-To-Date'!$E$1:$E$322,1,FALSE)=D68,"--","Find"),"Find")</f>
        <v>--</v>
      </c>
    </row>
    <row r="69" spans="1:27">
      <c r="A69" s="2" t="s">
        <v>509</v>
      </c>
      <c r="B69" s="2" t="s">
        <v>510</v>
      </c>
      <c r="C69" s="2" t="s">
        <v>76</v>
      </c>
      <c r="D69" s="2" t="s">
        <v>297</v>
      </c>
      <c r="E69" s="2" t="s">
        <v>415</v>
      </c>
      <c r="F69" s="21" t="s">
        <v>164</v>
      </c>
      <c r="G69" s="11" t="s">
        <v>537</v>
      </c>
      <c r="H69" s="3">
        <v>42269</v>
      </c>
      <c r="I69" s="2" t="s">
        <v>39</v>
      </c>
      <c r="J69" s="2" t="s">
        <v>417</v>
      </c>
      <c r="K69" s="2" t="s">
        <v>30</v>
      </c>
      <c r="L69" s="2" t="s">
        <v>31</v>
      </c>
      <c r="M69" s="2" t="s">
        <v>32</v>
      </c>
      <c r="N69" s="4">
        <v>3967</v>
      </c>
      <c r="O69" s="4">
        <v>5043</v>
      </c>
      <c r="P69" s="4">
        <v>1076</v>
      </c>
      <c r="Q69" s="5">
        <v>18.18</v>
      </c>
      <c r="R69" s="4">
        <v>1484</v>
      </c>
      <c r="S69" s="4">
        <v>1753</v>
      </c>
      <c r="T69" s="4">
        <v>269</v>
      </c>
      <c r="U69" s="5">
        <v>16.09</v>
      </c>
      <c r="V69" s="5">
        <v>0</v>
      </c>
      <c r="W69" s="14">
        <v>34.270000000000003</v>
      </c>
      <c r="X69" s="14">
        <v>0</v>
      </c>
      <c r="Y69" s="14">
        <v>34.270000000000003</v>
      </c>
      <c r="Z69" s="4">
        <v>24580</v>
      </c>
      <c r="AA69" s="49" t="str">
        <f>IFERROR(IF(VLOOKUP($D69,'Year-To-Date'!$E$1:$E$322,1,FALSE)=D69,"--","Find"),"Find")</f>
        <v>--</v>
      </c>
    </row>
    <row r="70" spans="1:27">
      <c r="A70" s="2" t="s">
        <v>509</v>
      </c>
      <c r="B70" s="2" t="s">
        <v>510</v>
      </c>
      <c r="C70" s="2" t="s">
        <v>76</v>
      </c>
      <c r="D70" s="2" t="s">
        <v>495</v>
      </c>
      <c r="E70" s="2" t="s">
        <v>496</v>
      </c>
      <c r="F70" s="21" t="s">
        <v>164</v>
      </c>
      <c r="G70" s="11" t="s">
        <v>537</v>
      </c>
      <c r="H70" s="3">
        <v>42284</v>
      </c>
      <c r="I70" s="2" t="s">
        <v>39</v>
      </c>
      <c r="J70" s="2" t="s">
        <v>389</v>
      </c>
      <c r="K70" s="2" t="s">
        <v>30</v>
      </c>
      <c r="L70" s="2" t="s">
        <v>31</v>
      </c>
      <c r="M70" s="2" t="s">
        <v>32</v>
      </c>
      <c r="N70" s="4">
        <v>2</v>
      </c>
      <c r="O70" s="4">
        <v>2</v>
      </c>
      <c r="P70" s="4">
        <v>0</v>
      </c>
      <c r="Q70" s="5">
        <v>0</v>
      </c>
      <c r="R70" s="4">
        <v>4</v>
      </c>
      <c r="S70" s="4">
        <v>4</v>
      </c>
      <c r="T70" s="4">
        <v>0</v>
      </c>
      <c r="U70" s="5">
        <v>0</v>
      </c>
      <c r="V70" s="5">
        <v>0</v>
      </c>
      <c r="W70" s="14">
        <v>0</v>
      </c>
      <c r="X70" s="14">
        <v>0</v>
      </c>
      <c r="Y70" s="14">
        <v>0</v>
      </c>
      <c r="Z70" s="4">
        <v>24580</v>
      </c>
      <c r="AA70" s="49" t="str">
        <f>IFERROR(IF(VLOOKUP($D70,'Year-To-Date'!$E$1:$E$322,1,FALSE)=D70,"--","Find"),"Find")</f>
        <v>--</v>
      </c>
    </row>
    <row r="71" spans="1:27">
      <c r="A71" s="2" t="s">
        <v>509</v>
      </c>
      <c r="B71" s="2" t="s">
        <v>510</v>
      </c>
      <c r="C71" s="2" t="s">
        <v>48</v>
      </c>
      <c r="D71" s="2" t="s">
        <v>181</v>
      </c>
      <c r="E71" s="2" t="s">
        <v>532</v>
      </c>
      <c r="F71" s="21" t="s">
        <v>182</v>
      </c>
      <c r="G71" s="11" t="s">
        <v>523</v>
      </c>
      <c r="H71" s="3">
        <v>42374</v>
      </c>
      <c r="I71" s="2" t="s">
        <v>39</v>
      </c>
      <c r="J71" s="2" t="s">
        <v>29</v>
      </c>
      <c r="K71" s="2" t="s">
        <v>30</v>
      </c>
      <c r="L71" s="2" t="s">
        <v>31</v>
      </c>
      <c r="M71" s="2" t="s">
        <v>32</v>
      </c>
      <c r="N71" s="4">
        <v>2</v>
      </c>
      <c r="O71" s="4">
        <v>2</v>
      </c>
      <c r="P71" s="4">
        <v>0</v>
      </c>
      <c r="Q71" s="5">
        <v>0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0</v>
      </c>
      <c r="X71" s="14">
        <v>0</v>
      </c>
      <c r="Y71" s="14">
        <v>0</v>
      </c>
      <c r="Z71" s="4">
        <v>24580</v>
      </c>
      <c r="AA71" s="49" t="str">
        <f>IFERROR(IF(VLOOKUP($D71,'Year-To-Date'!$E$1:$E$322,1,FALSE)=D71,"--","Find"),"Find")</f>
        <v>--</v>
      </c>
    </row>
    <row r="72" spans="1:27">
      <c r="A72" s="2" t="s">
        <v>509</v>
      </c>
      <c r="B72" s="2" t="s">
        <v>510</v>
      </c>
      <c r="C72" s="2" t="s">
        <v>25</v>
      </c>
      <c r="D72" s="2" t="s">
        <v>130</v>
      </c>
      <c r="E72" s="2" t="s">
        <v>532</v>
      </c>
      <c r="F72" s="21" t="s">
        <v>131</v>
      </c>
      <c r="G72" s="11" t="s">
        <v>538</v>
      </c>
      <c r="H72" s="3">
        <v>42374</v>
      </c>
      <c r="I72" s="2" t="s">
        <v>39</v>
      </c>
      <c r="J72" s="2" t="s">
        <v>29</v>
      </c>
      <c r="K72" s="2" t="s">
        <v>30</v>
      </c>
      <c r="L72" s="2" t="s">
        <v>31</v>
      </c>
      <c r="M72" s="2" t="s">
        <v>32</v>
      </c>
      <c r="N72" s="4">
        <v>14</v>
      </c>
      <c r="O72" s="4">
        <v>14</v>
      </c>
      <c r="P72" s="4">
        <v>0</v>
      </c>
      <c r="Q72" s="5">
        <v>0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0</v>
      </c>
      <c r="X72" s="14">
        <v>0</v>
      </c>
      <c r="Y72" s="14">
        <v>0</v>
      </c>
      <c r="Z72" s="4">
        <v>24580</v>
      </c>
      <c r="AA72" s="49" t="str">
        <f>IFERROR(IF(VLOOKUP($D72,'Year-To-Date'!$E$1:$E$322,1,FALSE)=D72,"--","Find"),"Find")</f>
        <v>--</v>
      </c>
    </row>
    <row r="73" spans="1:27">
      <c r="A73" s="2" t="s">
        <v>509</v>
      </c>
      <c r="B73" s="2" t="s">
        <v>510</v>
      </c>
      <c r="C73" s="2" t="s">
        <v>48</v>
      </c>
      <c r="D73" s="2" t="s">
        <v>179</v>
      </c>
      <c r="E73" s="2" t="s">
        <v>532</v>
      </c>
      <c r="F73" s="21" t="s">
        <v>131</v>
      </c>
      <c r="G73" s="11" t="s">
        <v>538</v>
      </c>
      <c r="H73" s="3">
        <v>42374</v>
      </c>
      <c r="I73" s="2" t="s">
        <v>39</v>
      </c>
      <c r="J73" s="2" t="s">
        <v>29</v>
      </c>
      <c r="K73" s="2" t="s">
        <v>30</v>
      </c>
      <c r="L73" s="2" t="s">
        <v>31</v>
      </c>
      <c r="M73" s="2" t="s">
        <v>32</v>
      </c>
      <c r="N73" s="4">
        <v>2</v>
      </c>
      <c r="O73" s="4">
        <v>2</v>
      </c>
      <c r="P73" s="4">
        <v>0</v>
      </c>
      <c r="Q73" s="5">
        <v>0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0</v>
      </c>
      <c r="X73" s="14">
        <v>0</v>
      </c>
      <c r="Y73" s="14">
        <v>0</v>
      </c>
      <c r="Z73" s="4">
        <v>24580</v>
      </c>
      <c r="AA73" s="49" t="str">
        <f>IFERROR(IF(VLOOKUP($D73,'Year-To-Date'!$E$1:$E$322,1,FALSE)=D73,"--","Find"),"Find")</f>
        <v>--</v>
      </c>
    </row>
    <row r="74" spans="1:27">
      <c r="A74" s="2" t="s">
        <v>509</v>
      </c>
      <c r="B74" s="2" t="s">
        <v>510</v>
      </c>
      <c r="C74" s="2" t="s">
        <v>48</v>
      </c>
      <c r="D74" s="2" t="s">
        <v>180</v>
      </c>
      <c r="E74" s="2" t="s">
        <v>532</v>
      </c>
      <c r="F74" s="21" t="s">
        <v>131</v>
      </c>
      <c r="G74" s="11" t="s">
        <v>538</v>
      </c>
      <c r="H74" s="3">
        <v>42374</v>
      </c>
      <c r="I74" s="2" t="s">
        <v>39</v>
      </c>
      <c r="J74" s="2" t="s">
        <v>29</v>
      </c>
      <c r="K74" s="2" t="s">
        <v>30</v>
      </c>
      <c r="L74" s="2" t="s">
        <v>31</v>
      </c>
      <c r="M74" s="2" t="s">
        <v>32</v>
      </c>
      <c r="N74" s="4">
        <v>2</v>
      </c>
      <c r="O74" s="4">
        <v>2</v>
      </c>
      <c r="P74" s="4">
        <v>0</v>
      </c>
      <c r="Q74" s="5">
        <v>0</v>
      </c>
      <c r="R74" s="4">
        <v>0</v>
      </c>
      <c r="S74" s="4">
        <v>0</v>
      </c>
      <c r="T74" s="4">
        <v>0</v>
      </c>
      <c r="U74" s="5">
        <v>0</v>
      </c>
      <c r="V74" s="5">
        <v>0</v>
      </c>
      <c r="W74" s="14">
        <v>0</v>
      </c>
      <c r="X74" s="14">
        <v>0</v>
      </c>
      <c r="Y74" s="14">
        <v>0</v>
      </c>
      <c r="Z74" s="4">
        <v>24580</v>
      </c>
      <c r="AA74" s="49" t="str">
        <f>IFERROR(IF(VLOOKUP($D74,'Year-To-Date'!$E$1:$E$322,1,FALSE)=D74,"--","Find"),"Find")</f>
        <v>--</v>
      </c>
    </row>
    <row r="75" spans="1:27">
      <c r="A75" s="2" t="s">
        <v>509</v>
      </c>
      <c r="B75" s="2" t="s">
        <v>510</v>
      </c>
      <c r="C75" s="2" t="s">
        <v>48</v>
      </c>
      <c r="D75" s="2" t="s">
        <v>183</v>
      </c>
      <c r="E75" s="2" t="s">
        <v>532</v>
      </c>
      <c r="F75" s="21" t="s">
        <v>131</v>
      </c>
      <c r="G75" s="11" t="s">
        <v>538</v>
      </c>
      <c r="H75" s="3">
        <v>42374</v>
      </c>
      <c r="I75" s="2" t="s">
        <v>39</v>
      </c>
      <c r="J75" s="2" t="s">
        <v>29</v>
      </c>
      <c r="K75" s="2" t="s">
        <v>30</v>
      </c>
      <c r="L75" s="2" t="s">
        <v>31</v>
      </c>
      <c r="M75" s="2" t="s">
        <v>32</v>
      </c>
      <c r="N75" s="4">
        <v>2</v>
      </c>
      <c r="O75" s="4">
        <v>567</v>
      </c>
      <c r="P75" s="4">
        <v>565</v>
      </c>
      <c r="Q75" s="5">
        <v>9.5500000000000007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9.5500000000000007</v>
      </c>
      <c r="X75" s="14">
        <v>0</v>
      </c>
      <c r="Y75" s="14">
        <v>9.5500000000000007</v>
      </c>
      <c r="Z75" s="4">
        <v>24580</v>
      </c>
      <c r="AA75" s="49" t="str">
        <f>IFERROR(IF(VLOOKUP($D75,'Year-To-Date'!$E$1:$E$322,1,FALSE)=D75,"--","Find"),"Find")</f>
        <v>--</v>
      </c>
    </row>
    <row r="76" spans="1:27">
      <c r="A76" s="2" t="s">
        <v>509</v>
      </c>
      <c r="B76" s="2" t="s">
        <v>510</v>
      </c>
      <c r="C76" s="2" t="s">
        <v>48</v>
      </c>
      <c r="D76" s="2" t="s">
        <v>184</v>
      </c>
      <c r="E76" s="2" t="s">
        <v>532</v>
      </c>
      <c r="F76" s="21" t="s">
        <v>131</v>
      </c>
      <c r="G76" s="11" t="s">
        <v>538</v>
      </c>
      <c r="H76" s="3">
        <v>42374</v>
      </c>
      <c r="I76" s="2" t="s">
        <v>39</v>
      </c>
      <c r="J76" s="2" t="s">
        <v>29</v>
      </c>
      <c r="K76" s="2" t="s">
        <v>30</v>
      </c>
      <c r="L76" s="2" t="s">
        <v>31</v>
      </c>
      <c r="M76" s="2" t="s">
        <v>32</v>
      </c>
      <c r="N76" s="4">
        <v>2</v>
      </c>
      <c r="O76" s="4">
        <v>2</v>
      </c>
      <c r="P76" s="4">
        <v>0</v>
      </c>
      <c r="Q76" s="5">
        <v>0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0</v>
      </c>
      <c r="X76" s="14">
        <v>0</v>
      </c>
      <c r="Y76" s="14">
        <v>0</v>
      </c>
      <c r="Z76" s="4">
        <v>24580</v>
      </c>
      <c r="AA76" s="49" t="str">
        <f>IFERROR(IF(VLOOKUP($D76,'Year-To-Date'!$E$1:$E$322,1,FALSE)=D76,"--","Find"),"Find")</f>
        <v>--</v>
      </c>
    </row>
    <row r="77" spans="1:27">
      <c r="A77" s="2" t="s">
        <v>509</v>
      </c>
      <c r="B77" s="2" t="s">
        <v>510</v>
      </c>
      <c r="C77" s="2" t="s">
        <v>370</v>
      </c>
      <c r="D77" s="2" t="s">
        <v>235</v>
      </c>
      <c r="E77" s="2" t="s">
        <v>371</v>
      </c>
      <c r="F77" s="21" t="s">
        <v>131</v>
      </c>
      <c r="G77" s="11" t="s">
        <v>538</v>
      </c>
      <c r="H77" s="3">
        <v>42198</v>
      </c>
      <c r="I77" s="2" t="s">
        <v>28</v>
      </c>
      <c r="J77" s="2" t="s">
        <v>373</v>
      </c>
      <c r="K77" s="2" t="s">
        <v>30</v>
      </c>
      <c r="L77" s="2" t="s">
        <v>31</v>
      </c>
      <c r="M77" s="2" t="s">
        <v>32</v>
      </c>
      <c r="N77" s="4">
        <v>8</v>
      </c>
      <c r="O77" s="4">
        <v>711</v>
      </c>
      <c r="P77" s="4">
        <v>703</v>
      </c>
      <c r="Q77" s="5">
        <v>11.88</v>
      </c>
      <c r="R77" s="4">
        <v>0</v>
      </c>
      <c r="S77" s="4">
        <v>0</v>
      </c>
      <c r="T77" s="4">
        <v>0</v>
      </c>
      <c r="U77" s="5">
        <v>0</v>
      </c>
      <c r="V77" s="5">
        <v>0</v>
      </c>
      <c r="W77" s="14">
        <v>11.88</v>
      </c>
      <c r="X77" s="14">
        <v>0</v>
      </c>
      <c r="Y77" s="14">
        <v>11.88</v>
      </c>
      <c r="Z77" s="4">
        <v>24580</v>
      </c>
      <c r="AA77" s="49" t="str">
        <f>IFERROR(IF(VLOOKUP($D77,'Year-To-Date'!$E$1:$E$322,1,FALSE)=D77,"--","Find"),"Find")</f>
        <v>--</v>
      </c>
    </row>
    <row r="78" spans="1:27">
      <c r="A78" s="2" t="s">
        <v>509</v>
      </c>
      <c r="B78" s="2" t="s">
        <v>510</v>
      </c>
      <c r="C78" s="2" t="s">
        <v>472</v>
      </c>
      <c r="D78" s="60" t="s">
        <v>276</v>
      </c>
      <c r="E78" s="2" t="s">
        <v>539</v>
      </c>
      <c r="F78" s="21" t="s">
        <v>131</v>
      </c>
      <c r="G78" s="11" t="s">
        <v>538</v>
      </c>
      <c r="H78" s="3">
        <v>42158</v>
      </c>
      <c r="I78" s="2" t="s">
        <v>28</v>
      </c>
      <c r="J78" s="2" t="s">
        <v>29</v>
      </c>
      <c r="K78" s="2" t="s">
        <v>30</v>
      </c>
      <c r="L78" s="2" t="s">
        <v>31</v>
      </c>
      <c r="M78" s="2" t="s">
        <v>382</v>
      </c>
      <c r="N78" s="4">
        <v>0</v>
      </c>
      <c r="O78" s="4">
        <v>0</v>
      </c>
      <c r="P78" s="4">
        <v>0</v>
      </c>
      <c r="Q78" s="5">
        <v>0</v>
      </c>
      <c r="R78" s="4">
        <v>0</v>
      </c>
      <c r="S78" s="4">
        <v>0</v>
      </c>
      <c r="T78" s="4">
        <v>0</v>
      </c>
      <c r="U78" s="5">
        <v>0</v>
      </c>
      <c r="V78" s="5">
        <v>329</v>
      </c>
      <c r="W78" s="14">
        <v>329</v>
      </c>
      <c r="X78" s="14">
        <v>0</v>
      </c>
      <c r="Y78" s="14">
        <v>329</v>
      </c>
      <c r="Z78" s="4">
        <v>24580</v>
      </c>
      <c r="AA78" s="49" t="str">
        <f>IFERROR(IF(VLOOKUP($D78,'Year-To-Date'!$E$1:$E$322,1,FALSE)=D78,"--","Find"),"Find")</f>
        <v>--</v>
      </c>
    </row>
    <row r="79" spans="1:27">
      <c r="A79" s="2" t="s">
        <v>509</v>
      </c>
      <c r="B79" s="2" t="s">
        <v>510</v>
      </c>
      <c r="C79" s="2" t="s">
        <v>472</v>
      </c>
      <c r="D79" s="60" t="s">
        <v>2129</v>
      </c>
      <c r="E79" s="2" t="s">
        <v>539</v>
      </c>
      <c r="F79" s="21" t="s">
        <v>131</v>
      </c>
      <c r="G79" s="11" t="s">
        <v>538</v>
      </c>
      <c r="H79" s="3">
        <v>42158</v>
      </c>
      <c r="I79" s="2" t="s">
        <v>28</v>
      </c>
      <c r="J79" s="2" t="s">
        <v>29</v>
      </c>
      <c r="K79" s="2" t="s">
        <v>30</v>
      </c>
      <c r="L79" s="2" t="s">
        <v>31</v>
      </c>
      <c r="M79" s="2" t="s">
        <v>382</v>
      </c>
      <c r="N79" s="4">
        <v>1607</v>
      </c>
      <c r="O79" s="4">
        <v>2716</v>
      </c>
      <c r="P79" s="4">
        <v>1109</v>
      </c>
      <c r="Q79" s="5">
        <v>18.739999999999998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18.739999999999998</v>
      </c>
      <c r="X79" s="14">
        <v>0</v>
      </c>
      <c r="Y79" s="14">
        <v>18.739999999999998</v>
      </c>
      <c r="Z79" s="4">
        <v>24580</v>
      </c>
      <c r="AA79" s="49" t="str">
        <f>IFERROR(IF(VLOOKUP($D79,'Year-To-Date'!$E$1:$E$322,1,FALSE)=D79,"--","Find"),"Find")</f>
        <v>--</v>
      </c>
    </row>
    <row r="80" spans="1:27">
      <c r="A80" s="2" t="s">
        <v>509</v>
      </c>
      <c r="B80" s="2" t="s">
        <v>510</v>
      </c>
      <c r="C80" s="2" t="s">
        <v>76</v>
      </c>
      <c r="D80" s="2" t="s">
        <v>338</v>
      </c>
      <c r="E80" s="2" t="s">
        <v>532</v>
      </c>
      <c r="F80" s="21" t="s">
        <v>131</v>
      </c>
      <c r="G80" s="11" t="s">
        <v>538</v>
      </c>
      <c r="H80" s="3">
        <v>42374</v>
      </c>
      <c r="I80" s="2" t="s">
        <v>39</v>
      </c>
      <c r="J80" s="2" t="s">
        <v>29</v>
      </c>
      <c r="K80" s="2" t="s">
        <v>30</v>
      </c>
      <c r="L80" s="2" t="s">
        <v>31</v>
      </c>
      <c r="M80" s="2" t="s">
        <v>32</v>
      </c>
      <c r="N80" s="4">
        <v>9</v>
      </c>
      <c r="O80" s="4">
        <v>9</v>
      </c>
      <c r="P80" s="4">
        <v>0</v>
      </c>
      <c r="Q80" s="5">
        <v>0</v>
      </c>
      <c r="R80" s="4">
        <v>3</v>
      </c>
      <c r="S80" s="4">
        <v>0</v>
      </c>
      <c r="T80" s="4">
        <v>0</v>
      </c>
      <c r="U80" s="5">
        <v>0</v>
      </c>
      <c r="V80" s="5">
        <v>0</v>
      </c>
      <c r="W80" s="14">
        <v>0</v>
      </c>
      <c r="X80" s="14">
        <v>0</v>
      </c>
      <c r="Y80" s="14">
        <v>0</v>
      </c>
      <c r="Z80" s="4">
        <v>24580</v>
      </c>
      <c r="AA80" s="49" t="str">
        <f>IFERROR(IF(VLOOKUP($D80,'Year-To-Date'!$E$1:$E$322,1,FALSE)=D80,"--","Find"),"Find")</f>
        <v>--</v>
      </c>
    </row>
    <row r="81" spans="1:27">
      <c r="A81" s="2" t="s">
        <v>509</v>
      </c>
      <c r="B81" s="2" t="s">
        <v>510</v>
      </c>
      <c r="C81" s="2" t="s">
        <v>76</v>
      </c>
      <c r="D81" s="2" t="s">
        <v>77</v>
      </c>
      <c r="E81" s="2" t="s">
        <v>34</v>
      </c>
      <c r="F81" s="21" t="s">
        <v>135</v>
      </c>
      <c r="G81" s="11" t="s">
        <v>540</v>
      </c>
      <c r="H81" s="3"/>
      <c r="I81" s="2" t="s">
        <v>28</v>
      </c>
      <c r="J81" s="2" t="s">
        <v>35</v>
      </c>
      <c r="K81" s="2" t="s">
        <v>30</v>
      </c>
      <c r="L81" s="2" t="s">
        <v>31</v>
      </c>
      <c r="M81" s="2" t="s">
        <v>382</v>
      </c>
      <c r="N81" s="4">
        <v>0</v>
      </c>
      <c r="O81" s="4">
        <v>0</v>
      </c>
      <c r="P81" s="4">
        <v>0</v>
      </c>
      <c r="Q81" s="5">
        <v>14.21</v>
      </c>
      <c r="R81" s="4">
        <v>0</v>
      </c>
      <c r="S81" s="4">
        <v>0</v>
      </c>
      <c r="T81" s="4">
        <v>0</v>
      </c>
      <c r="U81" s="5">
        <v>6.82</v>
      </c>
      <c r="V81" s="5">
        <v>0</v>
      </c>
      <c r="W81" s="14">
        <v>21.03</v>
      </c>
      <c r="X81" s="14">
        <v>0</v>
      </c>
      <c r="Y81" s="14">
        <v>21.03</v>
      </c>
      <c r="Z81" s="4">
        <v>24580</v>
      </c>
      <c r="AA81" s="49" t="str">
        <f>IFERROR(IF(VLOOKUP($D81,'Year-To-Date'!$E$1:$E$322,1,FALSE)=D81,"--","Find"),"Find")</f>
        <v>--</v>
      </c>
    </row>
    <row r="82" spans="1:27">
      <c r="A82" s="2" t="s">
        <v>509</v>
      </c>
      <c r="B82" s="2" t="s">
        <v>510</v>
      </c>
      <c r="C82" s="2" t="s">
        <v>76</v>
      </c>
      <c r="D82" s="2" t="s">
        <v>334</v>
      </c>
      <c r="E82" s="2" t="s">
        <v>541</v>
      </c>
      <c r="F82" s="21" t="s">
        <v>135</v>
      </c>
      <c r="G82" s="11" t="s">
        <v>540</v>
      </c>
      <c r="H82" s="3">
        <v>42360</v>
      </c>
      <c r="I82" s="2" t="s">
        <v>39</v>
      </c>
      <c r="J82" s="2" t="s">
        <v>542</v>
      </c>
      <c r="K82" s="2" t="s">
        <v>30</v>
      </c>
      <c r="L82" s="2" t="s">
        <v>31</v>
      </c>
      <c r="M82" s="2" t="s">
        <v>32</v>
      </c>
      <c r="N82" s="4">
        <v>12</v>
      </c>
      <c r="O82" s="4">
        <v>64</v>
      </c>
      <c r="P82" s="4">
        <v>52</v>
      </c>
      <c r="Q82" s="5">
        <v>0.88</v>
      </c>
      <c r="R82" s="4">
        <v>10</v>
      </c>
      <c r="S82" s="4">
        <v>16</v>
      </c>
      <c r="T82" s="4">
        <v>6</v>
      </c>
      <c r="U82" s="5">
        <v>0.36</v>
      </c>
      <c r="V82" s="5">
        <v>0</v>
      </c>
      <c r="W82" s="14">
        <v>1.24</v>
      </c>
      <c r="X82" s="14">
        <v>0</v>
      </c>
      <c r="Y82" s="14">
        <v>1.24</v>
      </c>
      <c r="Z82" s="4">
        <v>24580</v>
      </c>
      <c r="AA82" s="49" t="str">
        <f>IFERROR(IF(VLOOKUP($D82,'Year-To-Date'!$E$1:$E$322,1,FALSE)=D82,"--","Find"),"Find")</f>
        <v>--</v>
      </c>
    </row>
    <row r="83" spans="1:27">
      <c r="A83" s="2" t="s">
        <v>509</v>
      </c>
      <c r="B83" s="2" t="s">
        <v>510</v>
      </c>
      <c r="C83" s="2" t="s">
        <v>76</v>
      </c>
      <c r="D83" s="2" t="s">
        <v>342</v>
      </c>
      <c r="E83" s="2" t="s">
        <v>543</v>
      </c>
      <c r="F83" s="21" t="s">
        <v>343</v>
      </c>
      <c r="G83" s="11" t="s">
        <v>523</v>
      </c>
      <c r="H83" s="3">
        <v>42382</v>
      </c>
      <c r="I83" s="2" t="s">
        <v>39</v>
      </c>
      <c r="J83" s="2" t="s">
        <v>544</v>
      </c>
      <c r="K83" s="2" t="s">
        <v>30</v>
      </c>
      <c r="L83" s="2" t="s">
        <v>31</v>
      </c>
      <c r="M83" s="2" t="s">
        <v>32</v>
      </c>
      <c r="N83" s="4">
        <v>6</v>
      </c>
      <c r="O83" s="4">
        <v>6</v>
      </c>
      <c r="P83" s="4">
        <v>0</v>
      </c>
      <c r="Q83" s="5">
        <v>0</v>
      </c>
      <c r="R83" s="4">
        <v>6</v>
      </c>
      <c r="S83" s="4">
        <v>6</v>
      </c>
      <c r="T83" s="4">
        <v>0</v>
      </c>
      <c r="U83" s="5">
        <v>0</v>
      </c>
      <c r="V83" s="5">
        <v>0</v>
      </c>
      <c r="W83" s="14">
        <v>0</v>
      </c>
      <c r="X83" s="14">
        <v>0</v>
      </c>
      <c r="Y83" s="14">
        <v>0</v>
      </c>
      <c r="Z83" s="4">
        <v>24580</v>
      </c>
      <c r="AA83" s="49" t="str">
        <f>IFERROR(IF(VLOOKUP($D83,'Year-To-Date'!$E$1:$E$322,1,FALSE)=D83,"--","Find"),"Find")</f>
        <v>--</v>
      </c>
    </row>
    <row r="84" spans="1:27">
      <c r="A84" s="2" t="s">
        <v>509</v>
      </c>
      <c r="B84" s="2" t="s">
        <v>510</v>
      </c>
      <c r="C84" s="2" t="s">
        <v>76</v>
      </c>
      <c r="D84" s="2" t="s">
        <v>314</v>
      </c>
      <c r="E84" s="2" t="s">
        <v>474</v>
      </c>
      <c r="F84" s="21" t="s">
        <v>315</v>
      </c>
      <c r="G84" s="11" t="s">
        <v>545</v>
      </c>
      <c r="H84" s="3">
        <v>42326</v>
      </c>
      <c r="I84" s="2" t="s">
        <v>39</v>
      </c>
      <c r="J84" s="2" t="s">
        <v>544</v>
      </c>
      <c r="K84" s="2" t="s">
        <v>30</v>
      </c>
      <c r="L84" s="2" t="s">
        <v>31</v>
      </c>
      <c r="M84" s="2" t="s">
        <v>382</v>
      </c>
      <c r="N84" s="4">
        <v>3301</v>
      </c>
      <c r="O84" s="4">
        <v>5229</v>
      </c>
      <c r="P84" s="4">
        <v>1928</v>
      </c>
      <c r="Q84" s="5">
        <v>32.58</v>
      </c>
      <c r="R84" s="4">
        <v>2683</v>
      </c>
      <c r="S84" s="4">
        <v>4009</v>
      </c>
      <c r="T84" s="4">
        <v>1326</v>
      </c>
      <c r="U84" s="5">
        <v>79.290000000000006</v>
      </c>
      <c r="V84" s="5">
        <v>0</v>
      </c>
      <c r="W84" s="14">
        <v>111.87</v>
      </c>
      <c r="X84" s="14">
        <v>0</v>
      </c>
      <c r="Y84" s="14">
        <v>111.87</v>
      </c>
      <c r="Z84" s="4">
        <v>24580</v>
      </c>
      <c r="AA84" s="49" t="str">
        <f>IFERROR(IF(VLOOKUP($D84,'Year-To-Date'!$E$1:$E$322,1,FALSE)=D84,"--","Find"),"Find")</f>
        <v>--</v>
      </c>
    </row>
    <row r="85" spans="1:27">
      <c r="A85" s="2" t="s">
        <v>509</v>
      </c>
      <c r="B85" s="2" t="s">
        <v>510</v>
      </c>
      <c r="C85" s="2" t="s">
        <v>76</v>
      </c>
      <c r="D85" s="2" t="s">
        <v>323</v>
      </c>
      <c r="E85" s="2" t="s">
        <v>532</v>
      </c>
      <c r="F85" s="21" t="s">
        <v>324</v>
      </c>
      <c r="G85" s="11" t="s">
        <v>546</v>
      </c>
      <c r="H85" s="3"/>
      <c r="I85" s="2" t="s">
        <v>39</v>
      </c>
      <c r="J85" s="2" t="s">
        <v>29</v>
      </c>
      <c r="K85" s="2" t="s">
        <v>30</v>
      </c>
      <c r="L85" s="2" t="s">
        <v>31</v>
      </c>
      <c r="M85" s="2" t="s">
        <v>32</v>
      </c>
      <c r="N85" s="4">
        <v>0</v>
      </c>
      <c r="O85" s="4">
        <v>0</v>
      </c>
      <c r="P85" s="4">
        <v>0</v>
      </c>
      <c r="Q85" s="5">
        <v>13.52</v>
      </c>
      <c r="R85" s="4">
        <v>0</v>
      </c>
      <c r="S85" s="4">
        <v>0</v>
      </c>
      <c r="T85" s="4">
        <v>0</v>
      </c>
      <c r="U85" s="5">
        <v>48.26</v>
      </c>
      <c r="V85" s="5">
        <v>0</v>
      </c>
      <c r="W85" s="14">
        <v>61.78</v>
      </c>
      <c r="X85" s="14">
        <v>0</v>
      </c>
      <c r="Y85" s="14">
        <v>61.78</v>
      </c>
      <c r="Z85" s="4">
        <v>24580</v>
      </c>
      <c r="AA85" s="49" t="str">
        <f>IFERROR(IF(VLOOKUP($D85,'Year-To-Date'!$E$1:$E$322,1,FALSE)=D85,"--","Find"),"Find")</f>
        <v>--</v>
      </c>
    </row>
    <row r="86" spans="1:27">
      <c r="A86" s="2" t="s">
        <v>509</v>
      </c>
      <c r="B86" s="2" t="s">
        <v>510</v>
      </c>
      <c r="C86" s="2" t="s">
        <v>76</v>
      </c>
      <c r="D86" s="2" t="s">
        <v>325</v>
      </c>
      <c r="E86" s="2" t="s">
        <v>532</v>
      </c>
      <c r="F86" s="21" t="s">
        <v>324</v>
      </c>
      <c r="G86" s="11" t="s">
        <v>546</v>
      </c>
      <c r="H86" s="3"/>
      <c r="I86" s="2" t="s">
        <v>39</v>
      </c>
      <c r="J86" s="2" t="s">
        <v>29</v>
      </c>
      <c r="K86" s="2" t="s">
        <v>30</v>
      </c>
      <c r="L86" s="2" t="s">
        <v>31</v>
      </c>
      <c r="M86" s="2" t="s">
        <v>32</v>
      </c>
      <c r="N86" s="4">
        <v>0</v>
      </c>
      <c r="O86" s="4">
        <v>0</v>
      </c>
      <c r="P86" s="4">
        <v>0</v>
      </c>
      <c r="Q86" s="5">
        <v>12.12</v>
      </c>
      <c r="R86" s="4">
        <v>0</v>
      </c>
      <c r="S86" s="4">
        <v>0</v>
      </c>
      <c r="T86" s="4">
        <v>0</v>
      </c>
      <c r="U86" s="5">
        <v>30.26</v>
      </c>
      <c r="V86" s="5">
        <v>0</v>
      </c>
      <c r="W86" s="14">
        <v>42.38</v>
      </c>
      <c r="X86" s="14">
        <v>0</v>
      </c>
      <c r="Y86" s="14">
        <v>42.38</v>
      </c>
      <c r="Z86" s="4">
        <v>24580</v>
      </c>
      <c r="AA86" s="49" t="str">
        <f>IFERROR(IF(VLOOKUP($D86,'Year-To-Date'!$E$1:$E$322,1,FALSE)=D86,"--","Find"),"Find")</f>
        <v>--</v>
      </c>
    </row>
    <row r="87" spans="1:27">
      <c r="A87" s="2" t="s">
        <v>509</v>
      </c>
      <c r="B87" s="2" t="s">
        <v>510</v>
      </c>
      <c r="C87" s="2" t="s">
        <v>25</v>
      </c>
      <c r="D87" s="2" t="s">
        <v>126</v>
      </c>
      <c r="E87" s="2" t="s">
        <v>547</v>
      </c>
      <c r="F87" s="21" t="s">
        <v>127</v>
      </c>
      <c r="G87" s="11" t="s">
        <v>523</v>
      </c>
      <c r="H87" s="3">
        <v>42389</v>
      </c>
      <c r="I87" s="2" t="s">
        <v>39</v>
      </c>
      <c r="J87" s="2" t="s">
        <v>548</v>
      </c>
      <c r="K87" s="2" t="s">
        <v>30</v>
      </c>
      <c r="L87" s="2" t="s">
        <v>31</v>
      </c>
      <c r="M87" s="2" t="s">
        <v>32</v>
      </c>
      <c r="N87" s="4">
        <v>17</v>
      </c>
      <c r="O87" s="4">
        <v>17</v>
      </c>
      <c r="P87" s="4">
        <v>0</v>
      </c>
      <c r="Q87" s="5">
        <v>0</v>
      </c>
      <c r="R87" s="4">
        <v>7</v>
      </c>
      <c r="S87" s="4">
        <v>7</v>
      </c>
      <c r="T87" s="4">
        <v>0</v>
      </c>
      <c r="U87" s="5">
        <v>0</v>
      </c>
      <c r="V87" s="5">
        <v>0</v>
      </c>
      <c r="W87" s="14">
        <v>0</v>
      </c>
      <c r="X87" s="14">
        <v>0</v>
      </c>
      <c r="Y87" s="14">
        <v>0</v>
      </c>
      <c r="Z87" s="4">
        <v>24580</v>
      </c>
      <c r="AA87" s="49" t="str">
        <f>IFERROR(IF(VLOOKUP($D87,'Year-To-Date'!$E$1:$E$322,1,FALSE)=D87,"--","Find"),"Find")</f>
        <v>--</v>
      </c>
    </row>
    <row r="88" spans="1:27">
      <c r="A88" s="2" t="s">
        <v>509</v>
      </c>
      <c r="B88" s="2" t="s">
        <v>510</v>
      </c>
      <c r="C88" s="2" t="s">
        <v>48</v>
      </c>
      <c r="D88" s="2" t="s">
        <v>174</v>
      </c>
      <c r="E88" s="2" t="s">
        <v>547</v>
      </c>
      <c r="F88" s="21" t="s">
        <v>127</v>
      </c>
      <c r="G88" s="11" t="s">
        <v>523</v>
      </c>
      <c r="H88" s="3">
        <v>42389</v>
      </c>
      <c r="I88" s="2" t="s">
        <v>39</v>
      </c>
      <c r="J88" s="2" t="s">
        <v>548</v>
      </c>
      <c r="K88" s="2" t="s">
        <v>30</v>
      </c>
      <c r="L88" s="2" t="s">
        <v>31</v>
      </c>
      <c r="M88" s="2" t="s">
        <v>32</v>
      </c>
      <c r="N88" s="4">
        <v>3</v>
      </c>
      <c r="O88" s="4">
        <v>3</v>
      </c>
      <c r="P88" s="4">
        <v>0</v>
      </c>
      <c r="Q88" s="5">
        <v>0</v>
      </c>
      <c r="R88" s="4">
        <v>0</v>
      </c>
      <c r="S88" s="4">
        <v>0</v>
      </c>
      <c r="T88" s="4">
        <v>0</v>
      </c>
      <c r="U88" s="5">
        <v>0</v>
      </c>
      <c r="V88" s="5">
        <v>0</v>
      </c>
      <c r="W88" s="14">
        <v>0</v>
      </c>
      <c r="X88" s="14">
        <v>0</v>
      </c>
      <c r="Y88" s="14">
        <v>0</v>
      </c>
      <c r="Z88" s="4">
        <v>24580</v>
      </c>
      <c r="AA88" s="49" t="str">
        <f>IFERROR(IF(VLOOKUP($D88,'Year-To-Date'!$E$1:$E$322,1,FALSE)=D88,"--","Find"),"Find")</f>
        <v>--</v>
      </c>
    </row>
    <row r="89" spans="1:27">
      <c r="A89" s="2" t="s">
        <v>509</v>
      </c>
      <c r="B89" s="2" t="s">
        <v>510</v>
      </c>
      <c r="C89" s="2" t="s">
        <v>48</v>
      </c>
      <c r="D89" s="2" t="s">
        <v>176</v>
      </c>
      <c r="E89" s="2" t="s">
        <v>547</v>
      </c>
      <c r="F89" s="21" t="s">
        <v>127</v>
      </c>
      <c r="G89" s="11" t="s">
        <v>523</v>
      </c>
      <c r="H89" s="3">
        <v>42389</v>
      </c>
      <c r="I89" s="2" t="s">
        <v>39</v>
      </c>
      <c r="J89" s="2" t="s">
        <v>548</v>
      </c>
      <c r="K89" s="2" t="s">
        <v>30</v>
      </c>
      <c r="L89" s="2" t="s">
        <v>31</v>
      </c>
      <c r="M89" s="2" t="s">
        <v>32</v>
      </c>
      <c r="N89" s="4">
        <v>3</v>
      </c>
      <c r="O89" s="4">
        <v>3</v>
      </c>
      <c r="P89" s="4">
        <v>0</v>
      </c>
      <c r="Q89" s="5">
        <v>0</v>
      </c>
      <c r="R89" s="4">
        <v>0</v>
      </c>
      <c r="S89" s="4">
        <v>0</v>
      </c>
      <c r="T89" s="4">
        <v>0</v>
      </c>
      <c r="U89" s="5">
        <v>0</v>
      </c>
      <c r="V89" s="5">
        <v>0</v>
      </c>
      <c r="W89" s="14">
        <v>0</v>
      </c>
      <c r="X89" s="14">
        <v>0</v>
      </c>
      <c r="Y89" s="14">
        <v>0</v>
      </c>
      <c r="Z89" s="4">
        <v>24580</v>
      </c>
      <c r="AA89" s="49" t="str">
        <f>IFERROR(IF(VLOOKUP($D89,'Year-To-Date'!$E$1:$E$322,1,FALSE)=D89,"--","Find"),"Find")</f>
        <v>--</v>
      </c>
    </row>
    <row r="90" spans="1:27">
      <c r="A90" s="2" t="s">
        <v>509</v>
      </c>
      <c r="B90" s="2" t="s">
        <v>510</v>
      </c>
      <c r="C90" s="2" t="s">
        <v>48</v>
      </c>
      <c r="D90" s="2" t="s">
        <v>178</v>
      </c>
      <c r="E90" s="2" t="s">
        <v>547</v>
      </c>
      <c r="F90" s="21" t="s">
        <v>127</v>
      </c>
      <c r="G90" s="11" t="s">
        <v>523</v>
      </c>
      <c r="H90" s="3">
        <v>42388</v>
      </c>
      <c r="I90" s="2" t="s">
        <v>39</v>
      </c>
      <c r="J90" s="2" t="s">
        <v>548</v>
      </c>
      <c r="K90" s="2" t="s">
        <v>30</v>
      </c>
      <c r="L90" s="2" t="s">
        <v>31</v>
      </c>
      <c r="M90" s="2" t="s">
        <v>32</v>
      </c>
      <c r="N90" s="4">
        <v>2</v>
      </c>
      <c r="O90" s="4">
        <v>2</v>
      </c>
      <c r="P90" s="4">
        <v>0</v>
      </c>
      <c r="Q90" s="5">
        <v>0</v>
      </c>
      <c r="R90" s="4">
        <v>0</v>
      </c>
      <c r="S90" s="4">
        <v>0</v>
      </c>
      <c r="T90" s="4">
        <v>0</v>
      </c>
      <c r="U90" s="5">
        <v>0</v>
      </c>
      <c r="V90" s="5">
        <v>0</v>
      </c>
      <c r="W90" s="14">
        <v>0</v>
      </c>
      <c r="X90" s="14">
        <v>0</v>
      </c>
      <c r="Y90" s="14">
        <v>0</v>
      </c>
      <c r="Z90" s="4">
        <v>24580</v>
      </c>
      <c r="AA90" s="49" t="str">
        <f>IFERROR(IF(VLOOKUP($D90,'Year-To-Date'!$E$1:$E$322,1,FALSE)=D90,"--","Find"),"Find")</f>
        <v>--</v>
      </c>
    </row>
    <row r="91" spans="1:27">
      <c r="A91" s="2" t="s">
        <v>509</v>
      </c>
      <c r="B91" s="2" t="s">
        <v>510</v>
      </c>
      <c r="C91" s="2" t="s">
        <v>69</v>
      </c>
      <c r="D91" s="2" t="s">
        <v>243</v>
      </c>
      <c r="E91" s="2" t="s">
        <v>547</v>
      </c>
      <c r="F91" s="21" t="s">
        <v>127</v>
      </c>
      <c r="G91" s="11" t="s">
        <v>523</v>
      </c>
      <c r="H91" s="3">
        <v>42389</v>
      </c>
      <c r="I91" s="2" t="s">
        <v>39</v>
      </c>
      <c r="J91" s="2" t="s">
        <v>548</v>
      </c>
      <c r="K91" s="2" t="s">
        <v>30</v>
      </c>
      <c r="L91" s="2" t="s">
        <v>31</v>
      </c>
      <c r="M91" s="2" t="s">
        <v>32</v>
      </c>
      <c r="N91" s="4">
        <v>3</v>
      </c>
      <c r="O91" s="4">
        <v>3</v>
      </c>
      <c r="P91" s="4">
        <v>0</v>
      </c>
      <c r="Q91" s="5">
        <v>0</v>
      </c>
      <c r="R91" s="4">
        <v>3</v>
      </c>
      <c r="S91" s="4">
        <v>3</v>
      </c>
      <c r="T91" s="4">
        <v>0</v>
      </c>
      <c r="U91" s="5">
        <v>0</v>
      </c>
      <c r="V91" s="5">
        <v>0</v>
      </c>
      <c r="W91" s="14">
        <v>0</v>
      </c>
      <c r="X91" s="14">
        <v>0</v>
      </c>
      <c r="Y91" s="14">
        <v>0</v>
      </c>
      <c r="Z91" s="4">
        <v>24580</v>
      </c>
      <c r="AA91" s="49" t="str">
        <f>IFERROR(IF(VLOOKUP($D91,'Year-To-Date'!$E$1:$E$322,1,FALSE)=D91,"--","Find"),"Find")</f>
        <v>--</v>
      </c>
    </row>
    <row r="92" spans="1:27">
      <c r="A92" s="2" t="s">
        <v>509</v>
      </c>
      <c r="B92" s="2" t="s">
        <v>510</v>
      </c>
      <c r="C92" s="2" t="s">
        <v>69</v>
      </c>
      <c r="D92" s="2" t="s">
        <v>249</v>
      </c>
      <c r="E92" s="2" t="s">
        <v>549</v>
      </c>
      <c r="F92" s="21" t="s">
        <v>127</v>
      </c>
      <c r="G92" s="11" t="s">
        <v>523</v>
      </c>
      <c r="H92" s="3">
        <v>42391</v>
      </c>
      <c r="I92" s="2" t="s">
        <v>39</v>
      </c>
      <c r="J92" s="2" t="s">
        <v>550</v>
      </c>
      <c r="K92" s="2" t="s">
        <v>30</v>
      </c>
      <c r="L92" s="2" t="s">
        <v>31</v>
      </c>
      <c r="M92" s="2" t="s">
        <v>32</v>
      </c>
      <c r="N92" s="4">
        <v>2</v>
      </c>
      <c r="O92" s="4">
        <v>2</v>
      </c>
      <c r="P92" s="4">
        <v>0</v>
      </c>
      <c r="Q92" s="5">
        <v>0</v>
      </c>
      <c r="R92" s="4">
        <v>6</v>
      </c>
      <c r="S92" s="4">
        <v>6</v>
      </c>
      <c r="T92" s="4">
        <v>0</v>
      </c>
      <c r="U92" s="5">
        <v>0</v>
      </c>
      <c r="V92" s="5">
        <v>0</v>
      </c>
      <c r="W92" s="14">
        <v>0</v>
      </c>
      <c r="X92" s="14">
        <v>0</v>
      </c>
      <c r="Y92" s="14">
        <v>0</v>
      </c>
      <c r="Z92" s="4">
        <v>24580</v>
      </c>
      <c r="AA92" s="49" t="str">
        <f>IFERROR(IF(VLOOKUP($D92,'Year-To-Date'!$E$1:$E$322,1,FALSE)=D92,"--","Find"),"Find")</f>
        <v>--</v>
      </c>
    </row>
    <row r="93" spans="1:27">
      <c r="A93" s="2" t="s">
        <v>509</v>
      </c>
      <c r="B93" s="2" t="s">
        <v>510</v>
      </c>
      <c r="C93" s="2" t="s">
        <v>69</v>
      </c>
      <c r="D93" s="2" t="s">
        <v>250</v>
      </c>
      <c r="E93" s="2" t="s">
        <v>547</v>
      </c>
      <c r="F93" s="21" t="s">
        <v>127</v>
      </c>
      <c r="G93" s="11" t="s">
        <v>523</v>
      </c>
      <c r="H93" s="3">
        <v>42389</v>
      </c>
      <c r="I93" s="2" t="s">
        <v>39</v>
      </c>
      <c r="J93" s="2" t="s">
        <v>548</v>
      </c>
      <c r="K93" s="2" t="s">
        <v>30</v>
      </c>
      <c r="L93" s="2" t="s">
        <v>31</v>
      </c>
      <c r="M93" s="2" t="s">
        <v>32</v>
      </c>
      <c r="N93" s="4">
        <v>3</v>
      </c>
      <c r="O93" s="4">
        <v>3</v>
      </c>
      <c r="P93" s="4">
        <v>0</v>
      </c>
      <c r="Q93" s="5">
        <v>0</v>
      </c>
      <c r="R93" s="4">
        <v>3</v>
      </c>
      <c r="S93" s="4">
        <v>3</v>
      </c>
      <c r="T93" s="4">
        <v>0</v>
      </c>
      <c r="U93" s="5">
        <v>0</v>
      </c>
      <c r="V93" s="5">
        <v>0</v>
      </c>
      <c r="W93" s="14">
        <v>0</v>
      </c>
      <c r="X93" s="14">
        <v>0</v>
      </c>
      <c r="Y93" s="14">
        <v>0</v>
      </c>
      <c r="Z93" s="4">
        <v>24580</v>
      </c>
      <c r="AA93" s="49" t="str">
        <f>IFERROR(IF(VLOOKUP($D93,'Year-To-Date'!$E$1:$E$322,1,FALSE)=D93,"--","Find"),"Find")</f>
        <v>--</v>
      </c>
    </row>
    <row r="94" spans="1:27">
      <c r="A94" s="2" t="s">
        <v>509</v>
      </c>
      <c r="B94" s="2" t="s">
        <v>510</v>
      </c>
      <c r="C94" s="2" t="s">
        <v>69</v>
      </c>
      <c r="D94" s="2" t="s">
        <v>251</v>
      </c>
      <c r="E94" s="2" t="s">
        <v>547</v>
      </c>
      <c r="F94" s="21" t="s">
        <v>127</v>
      </c>
      <c r="G94" s="11" t="s">
        <v>523</v>
      </c>
      <c r="H94" s="3">
        <v>42389</v>
      </c>
      <c r="I94" s="2" t="s">
        <v>39</v>
      </c>
      <c r="J94" s="2" t="s">
        <v>548</v>
      </c>
      <c r="K94" s="2" t="s">
        <v>30</v>
      </c>
      <c r="L94" s="2" t="s">
        <v>31</v>
      </c>
      <c r="M94" s="2" t="s">
        <v>32</v>
      </c>
      <c r="N94" s="4">
        <v>3</v>
      </c>
      <c r="O94" s="4">
        <v>3</v>
      </c>
      <c r="P94" s="4">
        <v>0</v>
      </c>
      <c r="Q94" s="5">
        <v>0</v>
      </c>
      <c r="R94" s="4">
        <v>3</v>
      </c>
      <c r="S94" s="4">
        <v>3</v>
      </c>
      <c r="T94" s="4">
        <v>0</v>
      </c>
      <c r="U94" s="5">
        <v>0</v>
      </c>
      <c r="V94" s="5">
        <v>0</v>
      </c>
      <c r="W94" s="14">
        <v>0</v>
      </c>
      <c r="X94" s="14">
        <v>0</v>
      </c>
      <c r="Y94" s="14">
        <v>0</v>
      </c>
      <c r="Z94" s="4">
        <v>24580</v>
      </c>
      <c r="AA94" s="49" t="str">
        <f>IFERROR(IF(VLOOKUP($D94,'Year-To-Date'!$E$1:$E$322,1,FALSE)=D94,"--","Find"),"Find")</f>
        <v>--</v>
      </c>
    </row>
    <row r="95" spans="1:27">
      <c r="A95" s="2" t="s">
        <v>509</v>
      </c>
      <c r="B95" s="2" t="s">
        <v>510</v>
      </c>
      <c r="C95" s="2" t="s">
        <v>76</v>
      </c>
      <c r="D95" s="2" t="s">
        <v>327</v>
      </c>
      <c r="E95" s="2" t="s">
        <v>547</v>
      </c>
      <c r="F95" s="21" t="s">
        <v>127</v>
      </c>
      <c r="G95" s="11" t="s">
        <v>523</v>
      </c>
      <c r="H95" s="3">
        <v>42388</v>
      </c>
      <c r="I95" s="2" t="s">
        <v>39</v>
      </c>
      <c r="J95" s="2" t="s">
        <v>548</v>
      </c>
      <c r="K95" s="2" t="s">
        <v>30</v>
      </c>
      <c r="L95" s="2" t="s">
        <v>31</v>
      </c>
      <c r="M95" s="2" t="s">
        <v>32</v>
      </c>
      <c r="N95" s="4">
        <v>10</v>
      </c>
      <c r="O95" s="4">
        <v>10</v>
      </c>
      <c r="P95" s="4">
        <v>0</v>
      </c>
      <c r="Q95" s="5">
        <v>0</v>
      </c>
      <c r="R95" s="4">
        <v>12</v>
      </c>
      <c r="S95" s="4">
        <v>12</v>
      </c>
      <c r="T95" s="4">
        <v>0</v>
      </c>
      <c r="U95" s="5">
        <v>0</v>
      </c>
      <c r="V95" s="5">
        <v>0</v>
      </c>
      <c r="W95" s="14">
        <v>0</v>
      </c>
      <c r="X95" s="14">
        <v>0</v>
      </c>
      <c r="Y95" s="14">
        <v>0</v>
      </c>
      <c r="Z95" s="4">
        <v>24580</v>
      </c>
      <c r="AA95" s="49" t="str">
        <f>IFERROR(IF(VLOOKUP($D95,'Year-To-Date'!$E$1:$E$322,1,FALSE)=D95,"--","Find"),"Find")</f>
        <v>--</v>
      </c>
    </row>
    <row r="96" spans="1:27">
      <c r="A96" s="2" t="s">
        <v>509</v>
      </c>
      <c r="B96" s="2" t="s">
        <v>510</v>
      </c>
      <c r="C96" s="2" t="s">
        <v>25</v>
      </c>
      <c r="D96" s="2" t="s">
        <v>33</v>
      </c>
      <c r="E96" s="2" t="s">
        <v>34</v>
      </c>
      <c r="F96" s="21" t="s">
        <v>108</v>
      </c>
      <c r="G96" s="11" t="s">
        <v>551</v>
      </c>
      <c r="H96" s="3">
        <v>42207</v>
      </c>
      <c r="I96" s="2" t="s">
        <v>28</v>
      </c>
      <c r="J96" s="2" t="s">
        <v>35</v>
      </c>
      <c r="K96" s="2" t="s">
        <v>30</v>
      </c>
      <c r="L96" s="2" t="s">
        <v>31</v>
      </c>
      <c r="M96" s="2" t="s">
        <v>382</v>
      </c>
      <c r="N96" s="4">
        <v>60994</v>
      </c>
      <c r="O96" s="4">
        <v>68970</v>
      </c>
      <c r="P96" s="4">
        <v>7976</v>
      </c>
      <c r="Q96" s="5">
        <v>134.79</v>
      </c>
      <c r="R96" s="4">
        <v>0</v>
      </c>
      <c r="S96" s="4">
        <v>0</v>
      </c>
      <c r="T96" s="4">
        <v>0</v>
      </c>
      <c r="U96" s="5">
        <v>0</v>
      </c>
      <c r="V96" s="5">
        <v>0</v>
      </c>
      <c r="W96" s="14">
        <v>134.79</v>
      </c>
      <c r="X96" s="14">
        <v>0</v>
      </c>
      <c r="Y96" s="14">
        <v>134.79</v>
      </c>
      <c r="Z96" s="4">
        <v>24580</v>
      </c>
      <c r="AA96" s="49" t="str">
        <f>IFERROR(IF(VLOOKUP($D96,'Year-To-Date'!$E$1:$E$322,1,FALSE)=D96,"--","Find"),"Find")</f>
        <v>--</v>
      </c>
    </row>
    <row r="97" spans="1:27">
      <c r="A97" s="2" t="s">
        <v>509</v>
      </c>
      <c r="B97" s="2" t="s">
        <v>510</v>
      </c>
      <c r="C97" s="2" t="s">
        <v>25</v>
      </c>
      <c r="D97" s="2" t="s">
        <v>36</v>
      </c>
      <c r="E97" s="2" t="s">
        <v>34</v>
      </c>
      <c r="F97" s="21" t="s">
        <v>108</v>
      </c>
      <c r="G97" s="11" t="s">
        <v>551</v>
      </c>
      <c r="H97" s="3">
        <v>42207</v>
      </c>
      <c r="I97" s="2" t="s">
        <v>28</v>
      </c>
      <c r="J97" s="2" t="s">
        <v>35</v>
      </c>
      <c r="K97" s="2" t="s">
        <v>30</v>
      </c>
      <c r="L97" s="2" t="s">
        <v>31</v>
      </c>
      <c r="M97" s="2" t="s">
        <v>382</v>
      </c>
      <c r="N97" s="4">
        <v>58841</v>
      </c>
      <c r="O97" s="4">
        <v>72017</v>
      </c>
      <c r="P97" s="4">
        <v>13176</v>
      </c>
      <c r="Q97" s="5">
        <v>222.67</v>
      </c>
      <c r="R97" s="4">
        <v>0</v>
      </c>
      <c r="S97" s="4">
        <v>0</v>
      </c>
      <c r="T97" s="4">
        <v>0</v>
      </c>
      <c r="U97" s="5">
        <v>0</v>
      </c>
      <c r="V97" s="5">
        <v>0</v>
      </c>
      <c r="W97" s="14">
        <v>222.67</v>
      </c>
      <c r="X97" s="14">
        <v>0</v>
      </c>
      <c r="Y97" s="14">
        <v>222.67</v>
      </c>
      <c r="Z97" s="4">
        <v>24580</v>
      </c>
      <c r="AA97" s="49" t="str">
        <f>IFERROR(IF(VLOOKUP($D97,'Year-To-Date'!$E$1:$E$322,1,FALSE)=D97,"--","Find"),"Find")</f>
        <v>--</v>
      </c>
    </row>
    <row r="98" spans="1:27">
      <c r="A98" s="2" t="s">
        <v>509</v>
      </c>
      <c r="B98" s="2" t="s">
        <v>510</v>
      </c>
      <c r="C98" s="2" t="s">
        <v>25</v>
      </c>
      <c r="D98" s="2" t="s">
        <v>45</v>
      </c>
      <c r="E98" s="2" t="s">
        <v>46</v>
      </c>
      <c r="F98" s="21" t="s">
        <v>108</v>
      </c>
      <c r="G98" s="11" t="s">
        <v>551</v>
      </c>
      <c r="H98" s="3">
        <v>42208</v>
      </c>
      <c r="I98" s="2" t="s">
        <v>28</v>
      </c>
      <c r="J98" s="2" t="s">
        <v>47</v>
      </c>
      <c r="K98" s="2" t="s">
        <v>30</v>
      </c>
      <c r="L98" s="2" t="s">
        <v>31</v>
      </c>
      <c r="M98" s="2" t="s">
        <v>32</v>
      </c>
      <c r="N98" s="4">
        <v>85085</v>
      </c>
      <c r="O98" s="4">
        <v>99933</v>
      </c>
      <c r="P98" s="4">
        <v>14848</v>
      </c>
      <c r="Q98" s="5">
        <v>250.93</v>
      </c>
      <c r="R98" s="4">
        <v>0</v>
      </c>
      <c r="S98" s="4">
        <v>0</v>
      </c>
      <c r="T98" s="4">
        <v>0</v>
      </c>
      <c r="U98" s="5">
        <v>0</v>
      </c>
      <c r="V98" s="5">
        <v>0</v>
      </c>
      <c r="W98" s="14">
        <v>250.93</v>
      </c>
      <c r="X98" s="14">
        <v>0</v>
      </c>
      <c r="Y98" s="14">
        <v>250.93</v>
      </c>
      <c r="Z98" s="4">
        <v>24580</v>
      </c>
      <c r="AA98" s="49" t="str">
        <f>IFERROR(IF(VLOOKUP($D98,'Year-To-Date'!$E$1:$E$322,1,FALSE)=D98,"--","Find"),"Find")</f>
        <v>--</v>
      </c>
    </row>
    <row r="99" spans="1:27">
      <c r="A99" s="2" t="s">
        <v>509</v>
      </c>
      <c r="B99" s="2" t="s">
        <v>510</v>
      </c>
      <c r="C99" s="2" t="s">
        <v>25</v>
      </c>
      <c r="D99" s="2" t="s">
        <v>356</v>
      </c>
      <c r="E99" s="2" t="s">
        <v>34</v>
      </c>
      <c r="F99" s="21" t="s">
        <v>108</v>
      </c>
      <c r="G99" s="11" t="s">
        <v>551</v>
      </c>
      <c r="H99" s="3">
        <v>42258</v>
      </c>
      <c r="I99" s="2"/>
      <c r="J99" s="2" t="s">
        <v>35</v>
      </c>
      <c r="K99" s="2" t="s">
        <v>30</v>
      </c>
      <c r="L99" s="2" t="s">
        <v>31</v>
      </c>
      <c r="M99" s="2" t="s">
        <v>32</v>
      </c>
      <c r="N99" s="4">
        <v>15</v>
      </c>
      <c r="O99" s="4">
        <v>38615</v>
      </c>
      <c r="P99" s="4">
        <v>38600</v>
      </c>
      <c r="Q99" s="5">
        <v>652.34</v>
      </c>
      <c r="R99" s="4">
        <v>0</v>
      </c>
      <c r="S99" s="4">
        <v>0</v>
      </c>
      <c r="T99" s="4">
        <v>0</v>
      </c>
      <c r="U99" s="5">
        <v>0</v>
      </c>
      <c r="V99" s="5">
        <v>0</v>
      </c>
      <c r="W99" s="14">
        <v>652.34</v>
      </c>
      <c r="X99" s="14">
        <v>0</v>
      </c>
      <c r="Y99" s="14">
        <v>652.34</v>
      </c>
      <c r="Z99" s="4">
        <v>24580</v>
      </c>
      <c r="AA99" s="49" t="str">
        <f>IFERROR(IF(VLOOKUP($D99,'Year-To-Date'!$E$1:$E$322,1,FALSE)=D99,"--","Find"),"Find")</f>
        <v>--</v>
      </c>
    </row>
    <row r="100" spans="1:27">
      <c r="A100" s="2" t="s">
        <v>509</v>
      </c>
      <c r="B100" s="2" t="s">
        <v>510</v>
      </c>
      <c r="C100" s="2" t="s">
        <v>48</v>
      </c>
      <c r="D100" s="2" t="s">
        <v>52</v>
      </c>
      <c r="E100" s="2" t="s">
        <v>46</v>
      </c>
      <c r="F100" s="21" t="s">
        <v>108</v>
      </c>
      <c r="G100" s="11" t="s">
        <v>551</v>
      </c>
      <c r="H100" s="3"/>
      <c r="I100" s="2" t="s">
        <v>28</v>
      </c>
      <c r="J100" s="2" t="s">
        <v>47</v>
      </c>
      <c r="K100" s="2" t="s">
        <v>30</v>
      </c>
      <c r="L100" s="2" t="s">
        <v>31</v>
      </c>
      <c r="M100" s="2" t="s">
        <v>32</v>
      </c>
      <c r="N100" s="4">
        <v>0</v>
      </c>
      <c r="O100" s="4">
        <v>0</v>
      </c>
      <c r="P100" s="4">
        <v>0</v>
      </c>
      <c r="Q100" s="5">
        <v>2.0299999999999998</v>
      </c>
      <c r="R100" s="4">
        <v>0</v>
      </c>
      <c r="S100" s="4">
        <v>0</v>
      </c>
      <c r="T100" s="4">
        <v>0</v>
      </c>
      <c r="U100" s="5">
        <v>0</v>
      </c>
      <c r="V100" s="5">
        <v>0</v>
      </c>
      <c r="W100" s="14">
        <v>2.0299999999999998</v>
      </c>
      <c r="X100" s="14">
        <v>0</v>
      </c>
      <c r="Y100" s="14">
        <v>2.0299999999999998</v>
      </c>
      <c r="Z100" s="4">
        <v>24580</v>
      </c>
      <c r="AA100" s="49" t="str">
        <f>IFERROR(IF(VLOOKUP($D100,'Year-To-Date'!$E$1:$E$322,1,FALSE)=D100,"--","Find"),"Find")</f>
        <v>--</v>
      </c>
    </row>
    <row r="101" spans="1:27">
      <c r="A101" s="2" t="s">
        <v>509</v>
      </c>
      <c r="B101" s="2" t="s">
        <v>510</v>
      </c>
      <c r="C101" s="2" t="s">
        <v>56</v>
      </c>
      <c r="D101" s="2" t="s">
        <v>60</v>
      </c>
      <c r="E101" s="2" t="s">
        <v>46</v>
      </c>
      <c r="F101" s="21" t="s">
        <v>108</v>
      </c>
      <c r="G101" s="11" t="s">
        <v>551</v>
      </c>
      <c r="H101" s="3">
        <v>42208</v>
      </c>
      <c r="I101" s="2" t="s">
        <v>28</v>
      </c>
      <c r="J101" s="2" t="s">
        <v>47</v>
      </c>
      <c r="K101" s="2" t="s">
        <v>30</v>
      </c>
      <c r="L101" s="2" t="s">
        <v>31</v>
      </c>
      <c r="M101" s="2" t="s">
        <v>32</v>
      </c>
      <c r="N101" s="4">
        <v>722</v>
      </c>
      <c r="O101" s="4">
        <v>939</v>
      </c>
      <c r="P101" s="4">
        <v>217</v>
      </c>
      <c r="Q101" s="5">
        <v>3.67</v>
      </c>
      <c r="R101" s="4">
        <v>0</v>
      </c>
      <c r="S101" s="4">
        <v>0</v>
      </c>
      <c r="T101" s="4">
        <v>0</v>
      </c>
      <c r="U101" s="5">
        <v>0</v>
      </c>
      <c r="V101" s="5">
        <v>0</v>
      </c>
      <c r="W101" s="14">
        <v>3.67</v>
      </c>
      <c r="X101" s="14">
        <v>0</v>
      </c>
      <c r="Y101" s="14">
        <v>3.67</v>
      </c>
      <c r="Z101" s="4">
        <v>24580</v>
      </c>
      <c r="AA101" s="49" t="str">
        <f>IFERROR(IF(VLOOKUP($D101,'Year-To-Date'!$E$1:$E$322,1,FALSE)=D101,"--","Find"),"Find")</f>
        <v>--</v>
      </c>
    </row>
    <row r="102" spans="1:27">
      <c r="A102" s="2" t="s">
        <v>509</v>
      </c>
      <c r="B102" s="2" t="s">
        <v>510</v>
      </c>
      <c r="C102" s="2" t="s">
        <v>56</v>
      </c>
      <c r="D102" s="2" t="s">
        <v>64</v>
      </c>
      <c r="E102" s="2" t="s">
        <v>46</v>
      </c>
      <c r="F102" s="21" t="s">
        <v>108</v>
      </c>
      <c r="G102" s="11" t="s">
        <v>551</v>
      </c>
      <c r="H102" s="3">
        <v>42208</v>
      </c>
      <c r="I102" s="2" t="s">
        <v>28</v>
      </c>
      <c r="J102" s="2" t="s">
        <v>47</v>
      </c>
      <c r="K102" s="2" t="s">
        <v>30</v>
      </c>
      <c r="L102" s="2" t="s">
        <v>31</v>
      </c>
      <c r="M102" s="2" t="s">
        <v>32</v>
      </c>
      <c r="N102" s="4">
        <v>27070</v>
      </c>
      <c r="O102" s="4">
        <v>29782</v>
      </c>
      <c r="P102" s="4">
        <v>2712</v>
      </c>
      <c r="Q102" s="5">
        <v>45.83</v>
      </c>
      <c r="R102" s="4">
        <v>0</v>
      </c>
      <c r="S102" s="4">
        <v>0</v>
      </c>
      <c r="T102" s="4">
        <v>0</v>
      </c>
      <c r="U102" s="5">
        <v>0</v>
      </c>
      <c r="V102" s="5">
        <v>0</v>
      </c>
      <c r="W102" s="14">
        <v>45.83</v>
      </c>
      <c r="X102" s="14">
        <v>0</v>
      </c>
      <c r="Y102" s="14">
        <v>45.83</v>
      </c>
      <c r="Z102" s="4">
        <v>24580</v>
      </c>
      <c r="AA102" s="49" t="str">
        <f>IFERROR(IF(VLOOKUP($D102,'Year-To-Date'!$E$1:$E$322,1,FALSE)=D102,"--","Find"),"Find")</f>
        <v>--</v>
      </c>
    </row>
    <row r="103" spans="1:27">
      <c r="A103" s="2" t="s">
        <v>509</v>
      </c>
      <c r="B103" s="2" t="s">
        <v>510</v>
      </c>
      <c r="C103" s="2" t="s">
        <v>69</v>
      </c>
      <c r="D103" s="2" t="s">
        <v>70</v>
      </c>
      <c r="E103" s="2" t="s">
        <v>34</v>
      </c>
      <c r="F103" s="21" t="s">
        <v>108</v>
      </c>
      <c r="G103" s="11" t="s">
        <v>551</v>
      </c>
      <c r="H103" s="3"/>
      <c r="I103" s="2" t="s">
        <v>28</v>
      </c>
      <c r="J103" s="2" t="s">
        <v>35</v>
      </c>
      <c r="K103" s="2" t="s">
        <v>30</v>
      </c>
      <c r="L103" s="2" t="s">
        <v>31</v>
      </c>
      <c r="M103" s="2" t="s">
        <v>32</v>
      </c>
      <c r="N103" s="4">
        <v>0</v>
      </c>
      <c r="O103" s="4">
        <v>0</v>
      </c>
      <c r="P103" s="4">
        <v>0</v>
      </c>
      <c r="Q103" s="5">
        <v>1.57</v>
      </c>
      <c r="R103" s="4">
        <v>0</v>
      </c>
      <c r="S103" s="4">
        <v>0</v>
      </c>
      <c r="T103" s="4">
        <v>0</v>
      </c>
      <c r="U103" s="5">
        <v>2.09</v>
      </c>
      <c r="V103" s="5">
        <v>0</v>
      </c>
      <c r="W103" s="14">
        <v>3.66</v>
      </c>
      <c r="X103" s="14">
        <v>0</v>
      </c>
      <c r="Y103" s="14">
        <v>3.66</v>
      </c>
      <c r="Z103" s="4">
        <v>24580</v>
      </c>
      <c r="AA103" s="49" t="str">
        <f>IFERROR(IF(VLOOKUP($D103,'Year-To-Date'!$E$1:$E$322,1,FALSE)=D103,"--","Find"),"Find")</f>
        <v>--</v>
      </c>
    </row>
    <row r="104" spans="1:27">
      <c r="A104" s="2" t="s">
        <v>509</v>
      </c>
      <c r="B104" s="2" t="s">
        <v>510</v>
      </c>
      <c r="C104" s="2" t="s">
        <v>69</v>
      </c>
      <c r="D104" s="2" t="s">
        <v>74</v>
      </c>
      <c r="E104" s="2" t="s">
        <v>46</v>
      </c>
      <c r="F104" s="21" t="s">
        <v>108</v>
      </c>
      <c r="G104" s="11" t="s">
        <v>551</v>
      </c>
      <c r="H104" s="3">
        <v>42208</v>
      </c>
      <c r="I104" s="2" t="s">
        <v>28</v>
      </c>
      <c r="J104" s="2" t="s">
        <v>47</v>
      </c>
      <c r="K104" s="2" t="s">
        <v>30</v>
      </c>
      <c r="L104" s="2" t="s">
        <v>31</v>
      </c>
      <c r="M104" s="2" t="s">
        <v>32</v>
      </c>
      <c r="N104" s="4">
        <v>113</v>
      </c>
      <c r="O104" s="4">
        <v>115</v>
      </c>
      <c r="P104" s="4">
        <v>2</v>
      </c>
      <c r="Q104" s="5">
        <v>0.03</v>
      </c>
      <c r="R104" s="4">
        <v>340</v>
      </c>
      <c r="S104" s="4">
        <v>372</v>
      </c>
      <c r="T104" s="4">
        <v>32</v>
      </c>
      <c r="U104" s="5">
        <v>1.91</v>
      </c>
      <c r="V104" s="5">
        <v>0</v>
      </c>
      <c r="W104" s="14">
        <v>1.94</v>
      </c>
      <c r="X104" s="14">
        <v>0</v>
      </c>
      <c r="Y104" s="14">
        <v>1.94</v>
      </c>
      <c r="Z104" s="4">
        <v>24580</v>
      </c>
      <c r="AA104" s="49" t="str">
        <f>IFERROR(IF(VLOOKUP($D104,'Year-To-Date'!$E$1:$E$322,1,FALSE)=D104,"--","Find"),"Find")</f>
        <v>--</v>
      </c>
    </row>
    <row r="105" spans="1:27">
      <c r="A105" s="2" t="s">
        <v>509</v>
      </c>
      <c r="B105" s="2" t="s">
        <v>510</v>
      </c>
      <c r="C105" s="2" t="s">
        <v>69</v>
      </c>
      <c r="D105" s="2" t="s">
        <v>75</v>
      </c>
      <c r="E105" s="2" t="s">
        <v>34</v>
      </c>
      <c r="F105" s="21" t="s">
        <v>108</v>
      </c>
      <c r="G105" s="11" t="s">
        <v>551</v>
      </c>
      <c r="H105" s="3">
        <v>42207</v>
      </c>
      <c r="I105" s="2" t="s">
        <v>28</v>
      </c>
      <c r="J105" s="2" t="s">
        <v>35</v>
      </c>
      <c r="K105" s="2" t="s">
        <v>30</v>
      </c>
      <c r="L105" s="2" t="s">
        <v>31</v>
      </c>
      <c r="M105" s="2" t="s">
        <v>32</v>
      </c>
      <c r="N105" s="4">
        <v>6589</v>
      </c>
      <c r="O105" s="4">
        <v>7033</v>
      </c>
      <c r="P105" s="4">
        <v>444</v>
      </c>
      <c r="Q105" s="5">
        <v>7.5</v>
      </c>
      <c r="R105" s="4">
        <v>6966</v>
      </c>
      <c r="S105" s="4">
        <v>8042</v>
      </c>
      <c r="T105" s="4">
        <v>1076</v>
      </c>
      <c r="U105" s="5">
        <v>64.34</v>
      </c>
      <c r="V105" s="5">
        <v>0</v>
      </c>
      <c r="W105" s="14">
        <v>71.84</v>
      </c>
      <c r="X105" s="14">
        <v>0</v>
      </c>
      <c r="Y105" s="14">
        <v>71.84</v>
      </c>
      <c r="Z105" s="4">
        <v>24580</v>
      </c>
      <c r="AA105" s="49" t="str">
        <f>IFERROR(IF(VLOOKUP($D105,'Year-To-Date'!$E$1:$E$322,1,FALSE)=D105,"--","Find"),"Find")</f>
        <v>--</v>
      </c>
    </row>
    <row r="106" spans="1:27">
      <c r="A106" s="2" t="s">
        <v>509</v>
      </c>
      <c r="B106" s="2" t="s">
        <v>510</v>
      </c>
      <c r="C106" s="2" t="s">
        <v>76</v>
      </c>
      <c r="D106" s="2" t="s">
        <v>299</v>
      </c>
      <c r="E106" s="2" t="s">
        <v>34</v>
      </c>
      <c r="F106" s="21" t="s">
        <v>108</v>
      </c>
      <c r="G106" s="11" t="s">
        <v>551</v>
      </c>
      <c r="H106" s="3"/>
      <c r="I106" s="2" t="s">
        <v>28</v>
      </c>
      <c r="J106" s="2" t="s">
        <v>35</v>
      </c>
      <c r="K106" s="2" t="s">
        <v>30</v>
      </c>
      <c r="L106" s="2" t="s">
        <v>31</v>
      </c>
      <c r="M106" s="2" t="s">
        <v>32</v>
      </c>
      <c r="N106" s="4">
        <v>0</v>
      </c>
      <c r="O106" s="4">
        <v>0</v>
      </c>
      <c r="P106" s="4">
        <v>0</v>
      </c>
      <c r="Q106" s="5">
        <v>3.4</v>
      </c>
      <c r="R106" s="4">
        <v>0</v>
      </c>
      <c r="S106" s="4">
        <v>0</v>
      </c>
      <c r="T106" s="4">
        <v>0</v>
      </c>
      <c r="U106" s="5">
        <v>0.9</v>
      </c>
      <c r="V106" s="5">
        <v>0</v>
      </c>
      <c r="W106" s="14">
        <v>4.3</v>
      </c>
      <c r="X106" s="14">
        <v>0</v>
      </c>
      <c r="Y106" s="14">
        <v>4.3</v>
      </c>
      <c r="Z106" s="4">
        <v>24580</v>
      </c>
      <c r="AA106" s="49" t="str">
        <f>IFERROR(IF(VLOOKUP($D106,'Year-To-Date'!$E$1:$E$322,1,FALSE)=D106,"--","Find"),"Find")</f>
        <v>--</v>
      </c>
    </row>
    <row r="107" spans="1:27">
      <c r="A107" s="2" t="s">
        <v>509</v>
      </c>
      <c r="B107" s="2" t="s">
        <v>510</v>
      </c>
      <c r="C107" s="2" t="s">
        <v>76</v>
      </c>
      <c r="D107" s="2" t="s">
        <v>79</v>
      </c>
      <c r="E107" s="2" t="s">
        <v>46</v>
      </c>
      <c r="F107" s="21" t="s">
        <v>108</v>
      </c>
      <c r="G107" s="11" t="s">
        <v>551</v>
      </c>
      <c r="H107" s="3">
        <v>42184</v>
      </c>
      <c r="I107" s="2" t="s">
        <v>28</v>
      </c>
      <c r="J107" s="2" t="s">
        <v>47</v>
      </c>
      <c r="K107" s="2" t="s">
        <v>30</v>
      </c>
      <c r="L107" s="2" t="s">
        <v>31</v>
      </c>
      <c r="M107" s="2" t="s">
        <v>32</v>
      </c>
      <c r="N107" s="4">
        <v>6797</v>
      </c>
      <c r="O107" s="4">
        <v>6797</v>
      </c>
      <c r="P107" s="4">
        <v>0</v>
      </c>
      <c r="Q107" s="5">
        <v>0</v>
      </c>
      <c r="R107" s="4">
        <v>2140</v>
      </c>
      <c r="S107" s="4">
        <v>2140</v>
      </c>
      <c r="T107" s="4">
        <v>0</v>
      </c>
      <c r="U107" s="5">
        <v>0</v>
      </c>
      <c r="V107" s="5">
        <v>0</v>
      </c>
      <c r="W107" s="14">
        <v>0</v>
      </c>
      <c r="X107" s="14">
        <v>0</v>
      </c>
      <c r="Y107" s="14">
        <v>0</v>
      </c>
      <c r="Z107" s="4">
        <v>24580</v>
      </c>
      <c r="AA107" s="49" t="str">
        <f>IFERROR(IF(VLOOKUP($D107,'Year-To-Date'!$E$1:$E$322,1,FALSE)=D107,"--","Find"),"Find")</f>
        <v>--</v>
      </c>
    </row>
    <row r="108" spans="1:27">
      <c r="A108" s="2" t="s">
        <v>509</v>
      </c>
      <c r="B108" s="2" t="s">
        <v>510</v>
      </c>
      <c r="C108" s="2" t="s">
        <v>76</v>
      </c>
      <c r="D108" s="2" t="s">
        <v>80</v>
      </c>
      <c r="E108" s="2" t="s">
        <v>34</v>
      </c>
      <c r="F108" s="21" t="s">
        <v>108</v>
      </c>
      <c r="G108" s="11" t="s">
        <v>551</v>
      </c>
      <c r="H108" s="3"/>
      <c r="I108" s="2" t="s">
        <v>28</v>
      </c>
      <c r="J108" s="2" t="s">
        <v>35</v>
      </c>
      <c r="K108" s="2" t="s">
        <v>30</v>
      </c>
      <c r="L108" s="2" t="s">
        <v>31</v>
      </c>
      <c r="M108" s="2" t="s">
        <v>32</v>
      </c>
      <c r="N108" s="4">
        <v>0</v>
      </c>
      <c r="O108" s="4">
        <v>0</v>
      </c>
      <c r="P108" s="4">
        <v>0</v>
      </c>
      <c r="Q108" s="5">
        <v>53.59</v>
      </c>
      <c r="R108" s="4">
        <v>0</v>
      </c>
      <c r="S108" s="4">
        <v>0</v>
      </c>
      <c r="T108" s="4">
        <v>0</v>
      </c>
      <c r="U108" s="5">
        <v>46.35</v>
      </c>
      <c r="V108" s="5">
        <v>0</v>
      </c>
      <c r="W108" s="14">
        <v>99.94</v>
      </c>
      <c r="X108" s="14">
        <v>0</v>
      </c>
      <c r="Y108" s="14">
        <v>99.94</v>
      </c>
      <c r="Z108" s="4">
        <v>24580</v>
      </c>
      <c r="AA108" s="49" t="str">
        <f>IFERROR(IF(VLOOKUP($D108,'Year-To-Date'!$E$1:$E$322,1,FALSE)=D108,"--","Find"),"Find")</f>
        <v>--</v>
      </c>
    </row>
    <row r="109" spans="1:27">
      <c r="A109" s="2" t="s">
        <v>509</v>
      </c>
      <c r="B109" s="2" t="s">
        <v>510</v>
      </c>
      <c r="C109" s="2" t="s">
        <v>76</v>
      </c>
      <c r="D109" s="2" t="s">
        <v>87</v>
      </c>
      <c r="E109" s="2" t="s">
        <v>34</v>
      </c>
      <c r="F109" s="21" t="s">
        <v>108</v>
      </c>
      <c r="G109" s="11" t="s">
        <v>551</v>
      </c>
      <c r="H109" s="3">
        <v>42207</v>
      </c>
      <c r="I109" s="2" t="s">
        <v>28</v>
      </c>
      <c r="J109" s="2" t="s">
        <v>35</v>
      </c>
      <c r="K109" s="2" t="s">
        <v>30</v>
      </c>
      <c r="L109" s="2" t="s">
        <v>31</v>
      </c>
      <c r="M109" s="2" t="s">
        <v>32</v>
      </c>
      <c r="N109" s="4">
        <v>91511</v>
      </c>
      <c r="O109" s="4">
        <v>117128</v>
      </c>
      <c r="P109" s="4">
        <v>25617</v>
      </c>
      <c r="Q109" s="5">
        <v>432.93</v>
      </c>
      <c r="R109" s="4">
        <v>25284</v>
      </c>
      <c r="S109" s="4">
        <v>28115</v>
      </c>
      <c r="T109" s="4">
        <v>2831</v>
      </c>
      <c r="U109" s="5">
        <v>169.29</v>
      </c>
      <c r="V109" s="5">
        <v>0</v>
      </c>
      <c r="W109" s="14">
        <v>602.22</v>
      </c>
      <c r="X109" s="14">
        <v>0</v>
      </c>
      <c r="Y109" s="14">
        <v>602.22</v>
      </c>
      <c r="Z109" s="4">
        <v>24580</v>
      </c>
      <c r="AA109" s="49" t="str">
        <f>IFERROR(IF(VLOOKUP($D109,'Year-To-Date'!$E$1:$E$322,1,FALSE)=D109,"--","Find"),"Find")</f>
        <v>--</v>
      </c>
    </row>
    <row r="110" spans="1:27">
      <c r="A110" s="2" t="s">
        <v>509</v>
      </c>
      <c r="B110" s="2" t="s">
        <v>510</v>
      </c>
      <c r="C110" s="2" t="s">
        <v>76</v>
      </c>
      <c r="D110" s="2" t="s">
        <v>88</v>
      </c>
      <c r="E110" s="2" t="s">
        <v>34</v>
      </c>
      <c r="F110" s="21" t="s">
        <v>108</v>
      </c>
      <c r="G110" s="11" t="s">
        <v>551</v>
      </c>
      <c r="H110" s="3">
        <v>42207</v>
      </c>
      <c r="I110" s="2" t="s">
        <v>28</v>
      </c>
      <c r="J110" s="2" t="s">
        <v>35</v>
      </c>
      <c r="K110" s="2" t="s">
        <v>30</v>
      </c>
      <c r="L110" s="2" t="s">
        <v>31</v>
      </c>
      <c r="M110" s="2" t="s">
        <v>32</v>
      </c>
      <c r="N110" s="4">
        <v>18042</v>
      </c>
      <c r="O110" s="4">
        <v>19487</v>
      </c>
      <c r="P110" s="4">
        <v>1445</v>
      </c>
      <c r="Q110" s="5">
        <v>24.42</v>
      </c>
      <c r="R110" s="4">
        <v>20942</v>
      </c>
      <c r="S110" s="4">
        <v>23806</v>
      </c>
      <c r="T110" s="4">
        <v>2864</v>
      </c>
      <c r="U110" s="5">
        <v>171.27</v>
      </c>
      <c r="V110" s="5">
        <v>0</v>
      </c>
      <c r="W110" s="14">
        <v>195.69</v>
      </c>
      <c r="X110" s="14">
        <v>0</v>
      </c>
      <c r="Y110" s="14">
        <v>195.69</v>
      </c>
      <c r="Z110" s="4">
        <v>24580</v>
      </c>
      <c r="AA110" s="49" t="str">
        <f>IFERROR(IF(VLOOKUP($D110,'Year-To-Date'!$E$1:$E$322,1,FALSE)=D110,"--","Find"),"Find")</f>
        <v>--</v>
      </c>
    </row>
    <row r="111" spans="1:27">
      <c r="A111" s="2" t="s">
        <v>509</v>
      </c>
      <c r="B111" s="2" t="s">
        <v>510</v>
      </c>
      <c r="C111" s="2" t="s">
        <v>69</v>
      </c>
      <c r="D111" s="2" t="s">
        <v>253</v>
      </c>
      <c r="E111" s="2" t="s">
        <v>371</v>
      </c>
      <c r="F111" s="21" t="s">
        <v>254</v>
      </c>
      <c r="G111" s="11" t="s">
        <v>552</v>
      </c>
      <c r="H111" s="3">
        <v>42198</v>
      </c>
      <c r="I111" s="2" t="s">
        <v>28</v>
      </c>
      <c r="J111" s="2" t="s">
        <v>373</v>
      </c>
      <c r="K111" s="2" t="s">
        <v>30</v>
      </c>
      <c r="L111" s="2" t="s">
        <v>31</v>
      </c>
      <c r="M111" s="2" t="s">
        <v>32</v>
      </c>
      <c r="N111" s="4">
        <v>274</v>
      </c>
      <c r="O111" s="4">
        <v>322</v>
      </c>
      <c r="P111" s="4">
        <v>48</v>
      </c>
      <c r="Q111" s="5">
        <v>0.81</v>
      </c>
      <c r="R111" s="4">
        <v>1040</v>
      </c>
      <c r="S111" s="4">
        <v>1216</v>
      </c>
      <c r="T111" s="4">
        <v>176</v>
      </c>
      <c r="U111" s="5">
        <v>10.52</v>
      </c>
      <c r="V111" s="5">
        <v>0</v>
      </c>
      <c r="W111" s="14">
        <v>11.33</v>
      </c>
      <c r="X111" s="14">
        <v>0</v>
      </c>
      <c r="Y111" s="14">
        <v>11.33</v>
      </c>
      <c r="Z111" s="4">
        <v>24580</v>
      </c>
      <c r="AA111" s="49" t="str">
        <f>IFERROR(IF(VLOOKUP($D111,'Year-To-Date'!$E$1:$E$322,1,FALSE)=D111,"--","Find"),"Find")</f>
        <v>--</v>
      </c>
    </row>
    <row r="112" spans="1:27">
      <c r="A112" s="2" t="s">
        <v>509</v>
      </c>
      <c r="B112" s="2" t="s">
        <v>510</v>
      </c>
      <c r="C112" s="2" t="s">
        <v>76</v>
      </c>
      <c r="D112" s="2" t="s">
        <v>319</v>
      </c>
      <c r="E112" s="2" t="s">
        <v>502</v>
      </c>
      <c r="F112" s="21" t="s">
        <v>320</v>
      </c>
      <c r="G112" s="11" t="s">
        <v>553</v>
      </c>
      <c r="H112" s="3">
        <v>42321</v>
      </c>
      <c r="I112" s="2" t="s">
        <v>39</v>
      </c>
      <c r="J112" s="2" t="s">
        <v>377</v>
      </c>
      <c r="K112" s="2" t="s">
        <v>30</v>
      </c>
      <c r="L112" s="2" t="s">
        <v>31</v>
      </c>
      <c r="M112" s="2" t="s">
        <v>41</v>
      </c>
      <c r="N112" s="4">
        <v>1584</v>
      </c>
      <c r="O112" s="4">
        <v>2007</v>
      </c>
      <c r="P112" s="4">
        <v>423</v>
      </c>
      <c r="Q112" s="5">
        <v>7.15</v>
      </c>
      <c r="R112" s="4">
        <v>634</v>
      </c>
      <c r="S112" s="4">
        <v>962</v>
      </c>
      <c r="T112" s="4">
        <v>328</v>
      </c>
      <c r="U112" s="5">
        <v>19.61</v>
      </c>
      <c r="V112" s="5">
        <v>0</v>
      </c>
      <c r="W112" s="14">
        <v>26.76</v>
      </c>
      <c r="X112" s="14">
        <v>0</v>
      </c>
      <c r="Y112" s="14">
        <v>26.76</v>
      </c>
      <c r="Z112" s="4">
        <v>24580</v>
      </c>
      <c r="AA112" s="49" t="str">
        <f>IFERROR(IF(VLOOKUP($D112,'Year-To-Date'!$E$1:$E$322,1,FALSE)=D112,"--","Find"),"Find")</f>
        <v>--</v>
      </c>
    </row>
    <row r="113" spans="1:27">
      <c r="A113" s="2" t="s">
        <v>509</v>
      </c>
      <c r="B113" s="2" t="s">
        <v>510</v>
      </c>
      <c r="C113" s="2" t="s">
        <v>56</v>
      </c>
      <c r="D113" s="2" t="s">
        <v>204</v>
      </c>
      <c r="E113" s="2" t="s">
        <v>371</v>
      </c>
      <c r="F113" s="21" t="s">
        <v>205</v>
      </c>
      <c r="G113" s="11" t="s">
        <v>554</v>
      </c>
      <c r="H113" s="3">
        <v>42198</v>
      </c>
      <c r="I113" s="2" t="s">
        <v>28</v>
      </c>
      <c r="J113" s="2" t="s">
        <v>373</v>
      </c>
      <c r="K113" s="2" t="s">
        <v>30</v>
      </c>
      <c r="L113" s="2" t="s">
        <v>31</v>
      </c>
      <c r="M113" s="2" t="s">
        <v>32</v>
      </c>
      <c r="N113" s="4">
        <v>3751</v>
      </c>
      <c r="O113" s="4">
        <v>3751</v>
      </c>
      <c r="P113" s="4">
        <v>0</v>
      </c>
      <c r="Q113" s="5">
        <v>0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0</v>
      </c>
      <c r="X113" s="14">
        <v>0</v>
      </c>
      <c r="Y113" s="14">
        <v>0</v>
      </c>
      <c r="Z113" s="4">
        <v>24580</v>
      </c>
      <c r="AA113" s="49" t="str">
        <f>IFERROR(IF(VLOOKUP($D113,'Year-To-Date'!$E$1:$E$322,1,FALSE)=D113,"--","Find"),"Find")</f>
        <v>--</v>
      </c>
    </row>
    <row r="114" spans="1:27">
      <c r="A114" s="2" t="s">
        <v>509</v>
      </c>
      <c r="B114" s="2" t="s">
        <v>510</v>
      </c>
      <c r="C114" s="2" t="s">
        <v>56</v>
      </c>
      <c r="D114" s="2" t="s">
        <v>206</v>
      </c>
      <c r="E114" s="2" t="s">
        <v>371</v>
      </c>
      <c r="F114" s="21" t="s">
        <v>205</v>
      </c>
      <c r="G114" s="11" t="s">
        <v>554</v>
      </c>
      <c r="H114" s="3">
        <v>42199</v>
      </c>
      <c r="I114" s="2" t="s">
        <v>28</v>
      </c>
      <c r="J114" s="2" t="s">
        <v>373</v>
      </c>
      <c r="K114" s="2" t="s">
        <v>30</v>
      </c>
      <c r="L114" s="2" t="s">
        <v>31</v>
      </c>
      <c r="M114" s="2" t="s">
        <v>32</v>
      </c>
      <c r="N114" s="4">
        <v>16671</v>
      </c>
      <c r="O114" s="4">
        <v>16671</v>
      </c>
      <c r="P114" s="4">
        <v>0</v>
      </c>
      <c r="Q114" s="5">
        <v>0</v>
      </c>
      <c r="R114" s="4">
        <v>0</v>
      </c>
      <c r="S114" s="4">
        <v>0</v>
      </c>
      <c r="T114" s="4">
        <v>0</v>
      </c>
      <c r="U114" s="5">
        <v>0</v>
      </c>
      <c r="V114" s="5">
        <v>0</v>
      </c>
      <c r="W114" s="14">
        <v>0</v>
      </c>
      <c r="X114" s="14">
        <v>0</v>
      </c>
      <c r="Y114" s="14">
        <v>0</v>
      </c>
      <c r="Z114" s="4">
        <v>24580</v>
      </c>
      <c r="AA114" s="49" t="str">
        <f>IFERROR(IF(VLOOKUP($D114,'Year-To-Date'!$E$1:$E$322,1,FALSE)=D114,"--","Find"),"Find")</f>
        <v>--</v>
      </c>
    </row>
    <row r="115" spans="1:27">
      <c r="A115" s="2" t="s">
        <v>509</v>
      </c>
      <c r="B115" s="2" t="s">
        <v>510</v>
      </c>
      <c r="C115" s="2" t="s">
        <v>48</v>
      </c>
      <c r="D115" s="2" t="s">
        <v>169</v>
      </c>
      <c r="E115" s="2" t="s">
        <v>555</v>
      </c>
      <c r="F115" s="21" t="s">
        <v>170</v>
      </c>
      <c r="G115" s="11" t="s">
        <v>554</v>
      </c>
      <c r="H115" s="3">
        <v>42390</v>
      </c>
      <c r="I115" s="2" t="s">
        <v>39</v>
      </c>
      <c r="J115" s="2" t="s">
        <v>556</v>
      </c>
      <c r="K115" s="2" t="s">
        <v>30</v>
      </c>
      <c r="L115" s="2" t="s">
        <v>31</v>
      </c>
      <c r="M115" s="2" t="s">
        <v>32</v>
      </c>
      <c r="N115" s="4">
        <v>2</v>
      </c>
      <c r="O115" s="4">
        <v>2</v>
      </c>
      <c r="P115" s="4">
        <v>0</v>
      </c>
      <c r="Q115" s="5">
        <v>0</v>
      </c>
      <c r="R115" s="4">
        <v>0</v>
      </c>
      <c r="S115" s="4">
        <v>0</v>
      </c>
      <c r="T115" s="4">
        <v>0</v>
      </c>
      <c r="U115" s="5">
        <v>0</v>
      </c>
      <c r="V115" s="5">
        <v>0</v>
      </c>
      <c r="W115" s="14">
        <v>0</v>
      </c>
      <c r="X115" s="14">
        <v>0</v>
      </c>
      <c r="Y115" s="14">
        <v>0</v>
      </c>
      <c r="Z115" s="4">
        <v>24580</v>
      </c>
      <c r="AA115" s="49" t="str">
        <f>IFERROR(IF(VLOOKUP($D115,'Year-To-Date'!$E$1:$E$322,1,FALSE)=D115,"--","Find"),"Find")</f>
        <v>--</v>
      </c>
    </row>
    <row r="116" spans="1:27">
      <c r="A116" s="2" t="s">
        <v>509</v>
      </c>
      <c r="B116" s="2" t="s">
        <v>510</v>
      </c>
      <c r="C116" s="2" t="s">
        <v>48</v>
      </c>
      <c r="D116" s="2" t="s">
        <v>171</v>
      </c>
      <c r="E116" s="2" t="s">
        <v>555</v>
      </c>
      <c r="F116" s="21" t="s">
        <v>170</v>
      </c>
      <c r="G116" s="11" t="s">
        <v>554</v>
      </c>
      <c r="H116" s="3">
        <v>42390</v>
      </c>
      <c r="I116" s="2" t="s">
        <v>39</v>
      </c>
      <c r="J116" s="2" t="s">
        <v>556</v>
      </c>
      <c r="K116" s="2" t="s">
        <v>30</v>
      </c>
      <c r="L116" s="2" t="s">
        <v>31</v>
      </c>
      <c r="M116" s="2" t="s">
        <v>32</v>
      </c>
      <c r="N116" s="4">
        <v>2</v>
      </c>
      <c r="O116" s="4">
        <v>2</v>
      </c>
      <c r="P116" s="4">
        <v>0</v>
      </c>
      <c r="Q116" s="14">
        <v>0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0</v>
      </c>
      <c r="X116" s="14">
        <v>0</v>
      </c>
      <c r="Y116" s="14">
        <v>0</v>
      </c>
      <c r="Z116" s="4">
        <v>24580</v>
      </c>
      <c r="AA116" s="49" t="str">
        <f>IFERROR(IF(VLOOKUP($D116,'Year-To-Date'!$E$1:$E$322,1,FALSE)=D116,"--","Find"),"Find")</f>
        <v>--</v>
      </c>
    </row>
    <row r="117" spans="1:27">
      <c r="A117" s="2" t="s">
        <v>509</v>
      </c>
      <c r="B117" s="2" t="s">
        <v>510</v>
      </c>
      <c r="C117" s="2" t="s">
        <v>48</v>
      </c>
      <c r="D117" s="2" t="s">
        <v>172</v>
      </c>
      <c r="E117" s="2" t="s">
        <v>555</v>
      </c>
      <c r="F117" s="21" t="s">
        <v>170</v>
      </c>
      <c r="G117" s="11" t="s">
        <v>554</v>
      </c>
      <c r="H117" s="3">
        <v>42390</v>
      </c>
      <c r="I117" s="2" t="s">
        <v>39</v>
      </c>
      <c r="J117" s="2" t="s">
        <v>556</v>
      </c>
      <c r="K117" s="2" t="s">
        <v>30</v>
      </c>
      <c r="L117" s="2" t="s">
        <v>31</v>
      </c>
      <c r="M117" s="2" t="s">
        <v>32</v>
      </c>
      <c r="N117" s="4">
        <v>2</v>
      </c>
      <c r="O117" s="4">
        <v>2</v>
      </c>
      <c r="P117" s="4">
        <v>0</v>
      </c>
      <c r="Q117" s="5">
        <v>0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0</v>
      </c>
      <c r="X117" s="14">
        <v>0</v>
      </c>
      <c r="Y117" s="14">
        <v>0</v>
      </c>
      <c r="Z117" s="4">
        <v>24580</v>
      </c>
      <c r="AA117" s="49" t="str">
        <f>IFERROR(IF(VLOOKUP($D117,'Year-To-Date'!$E$1:$E$322,1,FALSE)=D117,"--","Find"),"Find")</f>
        <v>--</v>
      </c>
    </row>
    <row r="118" spans="1:27">
      <c r="A118" s="2" t="s">
        <v>509</v>
      </c>
      <c r="B118" s="2" t="s">
        <v>510</v>
      </c>
      <c r="C118" s="2" t="s">
        <v>48</v>
      </c>
      <c r="D118" s="2" t="s">
        <v>175</v>
      </c>
      <c r="E118" s="2" t="s">
        <v>555</v>
      </c>
      <c r="F118" s="21" t="s">
        <v>170</v>
      </c>
      <c r="G118" s="11" t="s">
        <v>554</v>
      </c>
      <c r="H118" s="3">
        <v>42390</v>
      </c>
      <c r="I118" s="2" t="s">
        <v>39</v>
      </c>
      <c r="J118" s="2" t="s">
        <v>556</v>
      </c>
      <c r="K118" s="2" t="s">
        <v>30</v>
      </c>
      <c r="L118" s="2" t="s">
        <v>31</v>
      </c>
      <c r="M118" s="2" t="s">
        <v>32</v>
      </c>
      <c r="N118" s="4">
        <v>2</v>
      </c>
      <c r="O118" s="4">
        <v>2</v>
      </c>
      <c r="P118" s="4">
        <v>0</v>
      </c>
      <c r="Q118" s="5">
        <v>0</v>
      </c>
      <c r="R118" s="4">
        <v>0</v>
      </c>
      <c r="S118" s="4">
        <v>0</v>
      </c>
      <c r="T118" s="4">
        <v>0</v>
      </c>
      <c r="U118" s="5">
        <v>0</v>
      </c>
      <c r="V118" s="5">
        <v>0</v>
      </c>
      <c r="W118" s="14">
        <v>0</v>
      </c>
      <c r="X118" s="14">
        <v>0</v>
      </c>
      <c r="Y118" s="14">
        <v>0</v>
      </c>
      <c r="Z118" s="4">
        <v>24580</v>
      </c>
      <c r="AA118" s="49" t="str">
        <f>IFERROR(IF(VLOOKUP($D118,'Year-To-Date'!$E$1:$E$322,1,FALSE)=D118,"--","Find"),"Find")</f>
        <v>--</v>
      </c>
    </row>
    <row r="119" spans="1:27">
      <c r="A119" s="2" t="s">
        <v>509</v>
      </c>
      <c r="B119" s="2" t="s">
        <v>510</v>
      </c>
      <c r="C119" s="2" t="s">
        <v>48</v>
      </c>
      <c r="D119" s="2" t="s">
        <v>177</v>
      </c>
      <c r="E119" s="2" t="s">
        <v>555</v>
      </c>
      <c r="F119" s="21" t="s">
        <v>170</v>
      </c>
      <c r="G119" s="11" t="s">
        <v>554</v>
      </c>
      <c r="H119" s="3">
        <v>42390</v>
      </c>
      <c r="I119" s="2" t="s">
        <v>39</v>
      </c>
      <c r="J119" s="2" t="s">
        <v>556</v>
      </c>
      <c r="K119" s="2" t="s">
        <v>30</v>
      </c>
      <c r="L119" s="2" t="s">
        <v>31</v>
      </c>
      <c r="M119" s="2" t="s">
        <v>32</v>
      </c>
      <c r="N119" s="4">
        <v>2</v>
      </c>
      <c r="O119" s="4">
        <v>2</v>
      </c>
      <c r="P119" s="4">
        <v>0</v>
      </c>
      <c r="Q119" s="5">
        <v>0</v>
      </c>
      <c r="R119" s="4">
        <v>0</v>
      </c>
      <c r="S119" s="4">
        <v>0</v>
      </c>
      <c r="T119" s="4">
        <v>0</v>
      </c>
      <c r="U119" s="5">
        <v>0</v>
      </c>
      <c r="V119" s="5">
        <v>0</v>
      </c>
      <c r="W119" s="14">
        <v>0</v>
      </c>
      <c r="X119" s="14">
        <v>0</v>
      </c>
      <c r="Y119" s="14">
        <v>0</v>
      </c>
      <c r="Z119" s="4">
        <v>24580</v>
      </c>
      <c r="AA119" s="49" t="str">
        <f>IFERROR(IF(VLOOKUP($D119,'Year-To-Date'!$E$1:$E$322,1,FALSE)=D119,"--","Find"),"Find")</f>
        <v>--</v>
      </c>
    </row>
    <row r="120" spans="1:27">
      <c r="A120" s="2" t="s">
        <v>509</v>
      </c>
      <c r="B120" s="2" t="s">
        <v>510</v>
      </c>
      <c r="C120" s="2" t="s">
        <v>56</v>
      </c>
      <c r="D120" s="2" t="s">
        <v>209</v>
      </c>
      <c r="E120" s="2" t="s">
        <v>549</v>
      </c>
      <c r="F120" s="21" t="s">
        <v>170</v>
      </c>
      <c r="G120" s="11" t="s">
        <v>554</v>
      </c>
      <c r="H120" s="3">
        <v>42391</v>
      </c>
      <c r="I120" s="2" t="s">
        <v>39</v>
      </c>
      <c r="J120" s="2" t="s">
        <v>550</v>
      </c>
      <c r="K120" s="2" t="s">
        <v>30</v>
      </c>
      <c r="L120" s="2" t="s">
        <v>31</v>
      </c>
      <c r="M120" s="2" t="s">
        <v>32</v>
      </c>
      <c r="N120" s="4">
        <v>2</v>
      </c>
      <c r="O120" s="4">
        <v>2</v>
      </c>
      <c r="P120" s="4">
        <v>0</v>
      </c>
      <c r="Q120" s="5">
        <v>0</v>
      </c>
      <c r="R120" s="4">
        <v>0</v>
      </c>
      <c r="S120" s="4">
        <v>0</v>
      </c>
      <c r="T120" s="4">
        <v>0</v>
      </c>
      <c r="U120" s="5">
        <v>0</v>
      </c>
      <c r="V120" s="5">
        <v>0</v>
      </c>
      <c r="W120" s="14">
        <v>0</v>
      </c>
      <c r="X120" s="14">
        <v>0</v>
      </c>
      <c r="Y120" s="14">
        <v>0</v>
      </c>
      <c r="Z120" s="4">
        <v>24580</v>
      </c>
      <c r="AA120" s="49" t="str">
        <f>IFERROR(IF(VLOOKUP($D120,'Year-To-Date'!$E$1:$E$322,1,FALSE)=D120,"--","Find"),"Find")</f>
        <v>--</v>
      </c>
    </row>
    <row r="121" spans="1:27">
      <c r="A121" s="2" t="s">
        <v>509</v>
      </c>
      <c r="B121" s="2" t="s">
        <v>510</v>
      </c>
      <c r="C121" s="2" t="s">
        <v>69</v>
      </c>
      <c r="D121" s="2" t="s">
        <v>244</v>
      </c>
      <c r="E121" s="2" t="s">
        <v>547</v>
      </c>
      <c r="F121" s="21" t="s">
        <v>170</v>
      </c>
      <c r="G121" s="11" t="s">
        <v>554</v>
      </c>
      <c r="H121" s="3">
        <v>42391</v>
      </c>
      <c r="I121" s="2" t="s">
        <v>39</v>
      </c>
      <c r="J121" s="2" t="s">
        <v>548</v>
      </c>
      <c r="K121" s="2" t="s">
        <v>30</v>
      </c>
      <c r="L121" s="2" t="s">
        <v>31</v>
      </c>
      <c r="M121" s="2" t="s">
        <v>32</v>
      </c>
      <c r="N121" s="4">
        <v>5</v>
      </c>
      <c r="O121" s="4">
        <v>5</v>
      </c>
      <c r="P121" s="4">
        <v>0</v>
      </c>
      <c r="Q121" s="5">
        <v>0</v>
      </c>
      <c r="R121" s="4">
        <v>3</v>
      </c>
      <c r="S121" s="4">
        <v>3</v>
      </c>
      <c r="T121" s="4">
        <v>0</v>
      </c>
      <c r="U121" s="5">
        <v>0</v>
      </c>
      <c r="V121" s="5">
        <v>0</v>
      </c>
      <c r="W121" s="14">
        <v>0</v>
      </c>
      <c r="X121" s="14">
        <v>0</v>
      </c>
      <c r="Y121" s="14">
        <v>0</v>
      </c>
      <c r="Z121" s="4">
        <v>24580</v>
      </c>
      <c r="AA121" s="49" t="str">
        <f>IFERROR(IF(VLOOKUP($D121,'Year-To-Date'!$E$1:$E$322,1,FALSE)=D121,"--","Find"),"Find")</f>
        <v>--</v>
      </c>
    </row>
    <row r="122" spans="1:27">
      <c r="A122" s="2" t="s">
        <v>509</v>
      </c>
      <c r="B122" s="2" t="s">
        <v>510</v>
      </c>
      <c r="C122" s="2" t="s">
        <v>69</v>
      </c>
      <c r="D122" s="2" t="s">
        <v>245</v>
      </c>
      <c r="E122" s="2" t="s">
        <v>547</v>
      </c>
      <c r="F122" s="21" t="s">
        <v>170</v>
      </c>
      <c r="G122" s="11" t="s">
        <v>554</v>
      </c>
      <c r="H122" s="3">
        <v>42391</v>
      </c>
      <c r="I122" s="2" t="s">
        <v>39</v>
      </c>
      <c r="J122" s="2" t="s">
        <v>548</v>
      </c>
      <c r="K122" s="2" t="s">
        <v>30</v>
      </c>
      <c r="L122" s="2" t="s">
        <v>31</v>
      </c>
      <c r="M122" s="2" t="s">
        <v>32</v>
      </c>
      <c r="N122" s="4">
        <v>7</v>
      </c>
      <c r="O122" s="4">
        <v>7</v>
      </c>
      <c r="P122" s="4">
        <v>0</v>
      </c>
      <c r="Q122" s="5">
        <v>0</v>
      </c>
      <c r="R122" s="4">
        <v>4</v>
      </c>
      <c r="S122" s="4">
        <v>4</v>
      </c>
      <c r="T122" s="4">
        <v>0</v>
      </c>
      <c r="U122" s="5">
        <v>0</v>
      </c>
      <c r="V122" s="5">
        <v>0</v>
      </c>
      <c r="W122" s="14">
        <v>0</v>
      </c>
      <c r="X122" s="14">
        <v>0</v>
      </c>
      <c r="Y122" s="14">
        <v>0</v>
      </c>
      <c r="Z122" s="4">
        <v>24580</v>
      </c>
      <c r="AA122" s="49" t="str">
        <f>IFERROR(IF(VLOOKUP($D122,'Year-To-Date'!$E$1:$E$322,1,FALSE)=D122,"--","Find"),"Find")</f>
        <v>--</v>
      </c>
    </row>
    <row r="123" spans="1:27">
      <c r="A123" s="2" t="s">
        <v>509</v>
      </c>
      <c r="B123" s="2" t="s">
        <v>510</v>
      </c>
      <c r="C123" s="2" t="s">
        <v>69</v>
      </c>
      <c r="D123" s="2" t="s">
        <v>246</v>
      </c>
      <c r="E123" s="2" t="s">
        <v>547</v>
      </c>
      <c r="F123" s="21" t="s">
        <v>170</v>
      </c>
      <c r="G123" s="11" t="s">
        <v>554</v>
      </c>
      <c r="H123" s="3">
        <v>42388</v>
      </c>
      <c r="I123" s="2" t="s">
        <v>39</v>
      </c>
      <c r="J123" s="2" t="s">
        <v>548</v>
      </c>
      <c r="K123" s="2" t="s">
        <v>30</v>
      </c>
      <c r="L123" s="2" t="s">
        <v>31</v>
      </c>
      <c r="M123" s="2" t="s">
        <v>32</v>
      </c>
      <c r="N123" s="4">
        <v>5</v>
      </c>
      <c r="O123" s="4">
        <v>5</v>
      </c>
      <c r="P123" s="4">
        <v>0</v>
      </c>
      <c r="Q123" s="5">
        <v>0</v>
      </c>
      <c r="R123" s="4">
        <v>3</v>
      </c>
      <c r="S123" s="4">
        <v>3</v>
      </c>
      <c r="T123" s="4">
        <v>0</v>
      </c>
      <c r="U123" s="5">
        <v>0</v>
      </c>
      <c r="V123" s="5">
        <v>0</v>
      </c>
      <c r="W123" s="14">
        <v>0</v>
      </c>
      <c r="X123" s="14">
        <v>0</v>
      </c>
      <c r="Y123" s="14">
        <v>0</v>
      </c>
      <c r="Z123" s="4">
        <v>24580</v>
      </c>
      <c r="AA123" s="49" t="str">
        <f>IFERROR(IF(VLOOKUP($D123,'Year-To-Date'!$E$1:$E$322,1,FALSE)=D123,"--","Find"),"Find")</f>
        <v>--</v>
      </c>
    </row>
    <row r="124" spans="1:27">
      <c r="A124" s="2" t="s">
        <v>509</v>
      </c>
      <c r="B124" s="2" t="s">
        <v>510</v>
      </c>
      <c r="C124" s="2" t="s">
        <v>69</v>
      </c>
      <c r="D124" s="2" t="s">
        <v>247</v>
      </c>
      <c r="E124" s="2" t="s">
        <v>547</v>
      </c>
      <c r="F124" s="21" t="s">
        <v>170</v>
      </c>
      <c r="G124" s="11" t="s">
        <v>554</v>
      </c>
      <c r="H124" s="3">
        <v>42388</v>
      </c>
      <c r="I124" s="2" t="s">
        <v>39</v>
      </c>
      <c r="J124" s="2" t="s">
        <v>548</v>
      </c>
      <c r="K124" s="2" t="s">
        <v>30</v>
      </c>
      <c r="L124" s="2" t="s">
        <v>31</v>
      </c>
      <c r="M124" s="2" t="s">
        <v>32</v>
      </c>
      <c r="N124" s="4">
        <v>5</v>
      </c>
      <c r="O124" s="4">
        <v>5</v>
      </c>
      <c r="P124" s="4">
        <v>0</v>
      </c>
      <c r="Q124" s="5">
        <v>0</v>
      </c>
      <c r="R124" s="4">
        <v>3</v>
      </c>
      <c r="S124" s="4">
        <v>3</v>
      </c>
      <c r="T124" s="4">
        <v>0</v>
      </c>
      <c r="U124" s="5">
        <v>0</v>
      </c>
      <c r="V124" s="5">
        <v>0</v>
      </c>
      <c r="W124" s="14">
        <v>0</v>
      </c>
      <c r="X124" s="14">
        <v>0</v>
      </c>
      <c r="Y124" s="14">
        <v>0</v>
      </c>
      <c r="Z124" s="4">
        <v>24580</v>
      </c>
      <c r="AA124" s="49" t="str">
        <f>IFERROR(IF(VLOOKUP($D124,'Year-To-Date'!$E$1:$E$322,1,FALSE)=D124,"--","Find"),"Find")</f>
        <v>--</v>
      </c>
    </row>
    <row r="125" spans="1:27">
      <c r="A125" s="2" t="s">
        <v>509</v>
      </c>
      <c r="B125" s="2" t="s">
        <v>510</v>
      </c>
      <c r="C125" s="2" t="s">
        <v>69</v>
      </c>
      <c r="D125" s="2" t="s">
        <v>248</v>
      </c>
      <c r="E125" s="2" t="s">
        <v>549</v>
      </c>
      <c r="F125" s="21" t="s">
        <v>170</v>
      </c>
      <c r="G125" s="11" t="s">
        <v>554</v>
      </c>
      <c r="H125" s="3">
        <v>42391</v>
      </c>
      <c r="I125" s="2" t="s">
        <v>39</v>
      </c>
      <c r="J125" s="2" t="s">
        <v>550</v>
      </c>
      <c r="K125" s="2" t="s">
        <v>30</v>
      </c>
      <c r="L125" s="2" t="s">
        <v>31</v>
      </c>
      <c r="M125" s="2" t="s">
        <v>32</v>
      </c>
      <c r="N125" s="4">
        <v>3</v>
      </c>
      <c r="O125" s="4">
        <v>3</v>
      </c>
      <c r="P125" s="4">
        <v>0</v>
      </c>
      <c r="Q125" s="5">
        <v>0</v>
      </c>
      <c r="R125" s="4">
        <v>5</v>
      </c>
      <c r="S125" s="4">
        <v>5</v>
      </c>
      <c r="T125" s="4">
        <v>0</v>
      </c>
      <c r="U125" s="5">
        <v>0</v>
      </c>
      <c r="V125" s="5">
        <v>0</v>
      </c>
      <c r="W125" s="14">
        <v>0</v>
      </c>
      <c r="X125" s="14">
        <v>0</v>
      </c>
      <c r="Y125" s="14">
        <v>0</v>
      </c>
      <c r="Z125" s="4">
        <v>24580</v>
      </c>
      <c r="AA125" s="49" t="str">
        <f>IFERROR(IF(VLOOKUP($D125,'Year-To-Date'!$E$1:$E$322,1,FALSE)=D125,"--","Find"),"Find")</f>
        <v>--</v>
      </c>
    </row>
    <row r="126" spans="1:27">
      <c r="A126" s="2" t="s">
        <v>509</v>
      </c>
      <c r="B126" s="2" t="s">
        <v>510</v>
      </c>
      <c r="C126" s="2" t="s">
        <v>69</v>
      </c>
      <c r="D126" s="2" t="s">
        <v>252</v>
      </c>
      <c r="E126" s="2" t="s">
        <v>547</v>
      </c>
      <c r="F126" s="21" t="s">
        <v>170</v>
      </c>
      <c r="G126" s="11" t="s">
        <v>554</v>
      </c>
      <c r="H126" s="3">
        <v>42388</v>
      </c>
      <c r="I126" s="2" t="s">
        <v>39</v>
      </c>
      <c r="J126" s="2" t="s">
        <v>548</v>
      </c>
      <c r="K126" s="2" t="s">
        <v>30</v>
      </c>
      <c r="L126" s="2" t="s">
        <v>31</v>
      </c>
      <c r="M126" s="2" t="s">
        <v>32</v>
      </c>
      <c r="N126" s="4">
        <v>3</v>
      </c>
      <c r="O126" s="4">
        <v>3</v>
      </c>
      <c r="P126" s="4">
        <v>0</v>
      </c>
      <c r="Q126" s="5">
        <v>0</v>
      </c>
      <c r="R126" s="4">
        <v>3</v>
      </c>
      <c r="S126" s="4">
        <v>3</v>
      </c>
      <c r="T126" s="4">
        <v>0</v>
      </c>
      <c r="U126" s="5">
        <v>0</v>
      </c>
      <c r="V126" s="5">
        <v>0</v>
      </c>
      <c r="W126" s="14">
        <v>0</v>
      </c>
      <c r="X126" s="14">
        <v>0</v>
      </c>
      <c r="Y126" s="14">
        <v>0</v>
      </c>
      <c r="Z126" s="4">
        <v>24580</v>
      </c>
      <c r="AA126" s="49" t="str">
        <f>IFERROR(IF(VLOOKUP($D126,'Year-To-Date'!$E$1:$E$322,1,FALSE)=D126,"--","Find"),"Find")</f>
        <v>--</v>
      </c>
    </row>
    <row r="127" spans="1:27">
      <c r="A127" s="2" t="s">
        <v>509</v>
      </c>
      <c r="B127" s="2" t="s">
        <v>510</v>
      </c>
      <c r="C127" s="2" t="s">
        <v>76</v>
      </c>
      <c r="D127" s="2" t="s">
        <v>326</v>
      </c>
      <c r="E127" s="2" t="s">
        <v>547</v>
      </c>
      <c r="F127" s="21" t="s">
        <v>170</v>
      </c>
      <c r="G127" s="11" t="s">
        <v>554</v>
      </c>
      <c r="H127" s="3">
        <v>42388</v>
      </c>
      <c r="I127" s="2" t="s">
        <v>39</v>
      </c>
      <c r="J127" s="2" t="s">
        <v>548</v>
      </c>
      <c r="K127" s="2" t="s">
        <v>30</v>
      </c>
      <c r="L127" s="2" t="s">
        <v>31</v>
      </c>
      <c r="M127" s="2" t="s">
        <v>32</v>
      </c>
      <c r="N127" s="4">
        <v>9</v>
      </c>
      <c r="O127" s="4">
        <v>9</v>
      </c>
      <c r="P127" s="4">
        <v>0</v>
      </c>
      <c r="Q127" s="5">
        <v>0</v>
      </c>
      <c r="R127" s="4">
        <v>10</v>
      </c>
      <c r="S127" s="4">
        <v>10</v>
      </c>
      <c r="T127" s="4">
        <v>0</v>
      </c>
      <c r="U127" s="5">
        <v>0</v>
      </c>
      <c r="V127" s="5">
        <v>0</v>
      </c>
      <c r="W127" s="14">
        <v>0</v>
      </c>
      <c r="X127" s="14">
        <v>0</v>
      </c>
      <c r="Y127" s="14">
        <v>0</v>
      </c>
      <c r="Z127" s="4">
        <v>24580</v>
      </c>
      <c r="AA127" s="49" t="str">
        <f>IFERROR(IF(VLOOKUP($D127,'Year-To-Date'!$E$1:$E$322,1,FALSE)=D127,"--","Find"),"Find")</f>
        <v>--</v>
      </c>
    </row>
    <row r="128" spans="1:27">
      <c r="A128" s="2" t="s">
        <v>509</v>
      </c>
      <c r="B128" s="2" t="s">
        <v>510</v>
      </c>
      <c r="C128" s="2" t="s">
        <v>76</v>
      </c>
      <c r="D128" s="2" t="s">
        <v>341</v>
      </c>
      <c r="E128" s="2" t="s">
        <v>555</v>
      </c>
      <c r="F128" s="21" t="s">
        <v>170</v>
      </c>
      <c r="G128" s="11" t="s">
        <v>554</v>
      </c>
      <c r="H128" s="3">
        <v>42390</v>
      </c>
      <c r="I128" s="2" t="s">
        <v>39</v>
      </c>
      <c r="J128" s="2" t="s">
        <v>556</v>
      </c>
      <c r="K128" s="2" t="s">
        <v>30</v>
      </c>
      <c r="L128" s="2" t="s">
        <v>31</v>
      </c>
      <c r="M128" s="2" t="s">
        <v>32</v>
      </c>
      <c r="N128" s="4">
        <v>10</v>
      </c>
      <c r="O128" s="4">
        <v>10</v>
      </c>
      <c r="P128" s="4">
        <v>0</v>
      </c>
      <c r="Q128" s="5">
        <v>0</v>
      </c>
      <c r="R128" s="4">
        <v>12</v>
      </c>
      <c r="S128" s="4">
        <v>12</v>
      </c>
      <c r="T128" s="4">
        <v>0</v>
      </c>
      <c r="U128" s="5">
        <v>0</v>
      </c>
      <c r="V128" s="5">
        <v>0</v>
      </c>
      <c r="W128" s="14">
        <v>0</v>
      </c>
      <c r="X128" s="14">
        <v>0</v>
      </c>
      <c r="Y128" s="14">
        <v>0</v>
      </c>
      <c r="Z128" s="4">
        <v>24580</v>
      </c>
      <c r="AA128" s="49" t="str">
        <f>IFERROR(IF(VLOOKUP($D128,'Year-To-Date'!$E$1:$E$322,1,FALSE)=D128,"--","Find"),"Find")</f>
        <v>--</v>
      </c>
    </row>
    <row r="129" spans="1:27">
      <c r="A129" s="2" t="s">
        <v>509</v>
      </c>
      <c r="B129" s="2" t="s">
        <v>510</v>
      </c>
      <c r="C129" s="2" t="s">
        <v>479</v>
      </c>
      <c r="D129" s="2" t="s">
        <v>104</v>
      </c>
      <c r="E129" s="2" t="s">
        <v>480</v>
      </c>
      <c r="F129" s="21" t="s">
        <v>105</v>
      </c>
      <c r="G129" s="11" t="s">
        <v>557</v>
      </c>
      <c r="H129" s="3">
        <v>42158</v>
      </c>
      <c r="I129" s="2" t="s">
        <v>28</v>
      </c>
      <c r="J129" s="2" t="s">
        <v>440</v>
      </c>
      <c r="K129" s="2" t="s">
        <v>30</v>
      </c>
      <c r="L129" s="2" t="s">
        <v>31</v>
      </c>
      <c r="M129" s="2" t="s">
        <v>378</v>
      </c>
      <c r="N129" s="4">
        <v>9590</v>
      </c>
      <c r="O129" s="4">
        <v>12939</v>
      </c>
      <c r="P129" s="4">
        <v>3349</v>
      </c>
      <c r="Q129" s="5">
        <v>56.6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56.6</v>
      </c>
      <c r="X129" s="14">
        <v>0</v>
      </c>
      <c r="Y129" s="14">
        <v>56.6</v>
      </c>
      <c r="Z129" s="4">
        <v>24580</v>
      </c>
      <c r="AA129" s="49" t="str">
        <f>IFERROR(IF(VLOOKUP($D129,'Year-To-Date'!$E$1:$E$322,1,FALSE)=D129,"--","Find"),"Find")</f>
        <v>--</v>
      </c>
    </row>
    <row r="130" spans="1:27">
      <c r="A130" s="2" t="s">
        <v>509</v>
      </c>
      <c r="B130" s="2" t="s">
        <v>510</v>
      </c>
      <c r="C130" s="2" t="s">
        <v>25</v>
      </c>
      <c r="D130" s="2" t="s">
        <v>119</v>
      </c>
      <c r="E130" s="2" t="s">
        <v>436</v>
      </c>
      <c r="F130" s="21" t="s">
        <v>105</v>
      </c>
      <c r="G130" s="11" t="s">
        <v>557</v>
      </c>
      <c r="H130" s="3">
        <v>42256</v>
      </c>
      <c r="I130" s="2" t="s">
        <v>39</v>
      </c>
      <c r="J130" s="2" t="s">
        <v>438</v>
      </c>
      <c r="K130" s="2" t="s">
        <v>30</v>
      </c>
      <c r="L130" s="2" t="s">
        <v>31</v>
      </c>
      <c r="M130" s="2" t="s">
        <v>41</v>
      </c>
      <c r="N130" s="4">
        <v>9574</v>
      </c>
      <c r="O130" s="4">
        <v>11103</v>
      </c>
      <c r="P130" s="4">
        <v>1529</v>
      </c>
      <c r="Q130" s="5">
        <v>25.84</v>
      </c>
      <c r="R130" s="4">
        <v>0</v>
      </c>
      <c r="S130" s="4">
        <v>0</v>
      </c>
      <c r="T130" s="4">
        <v>0</v>
      </c>
      <c r="U130" s="5">
        <v>0</v>
      </c>
      <c r="V130" s="5">
        <v>0</v>
      </c>
      <c r="W130" s="14">
        <v>25.84</v>
      </c>
      <c r="X130" s="14">
        <v>0</v>
      </c>
      <c r="Y130" s="14">
        <v>25.84</v>
      </c>
      <c r="Z130" s="4">
        <v>24580</v>
      </c>
      <c r="AA130" s="49" t="str">
        <f>IFERROR(IF(VLOOKUP($D130,'Year-To-Date'!$E$1:$E$322,1,FALSE)=D130,"--","Find"),"Find")</f>
        <v>--</v>
      </c>
    </row>
    <row r="131" spans="1:27">
      <c r="A131" s="2" t="s">
        <v>509</v>
      </c>
      <c r="B131" s="2" t="s">
        <v>510</v>
      </c>
      <c r="C131" s="2" t="s">
        <v>48</v>
      </c>
      <c r="D131" s="2" t="s">
        <v>157</v>
      </c>
      <c r="E131" s="2" t="s">
        <v>427</v>
      </c>
      <c r="F131" s="21" t="s">
        <v>105</v>
      </c>
      <c r="G131" s="11" t="s">
        <v>557</v>
      </c>
      <c r="H131" s="3">
        <v>42257</v>
      </c>
      <c r="I131" s="2" t="s">
        <v>39</v>
      </c>
      <c r="J131" s="2" t="s">
        <v>429</v>
      </c>
      <c r="K131" s="2" t="s">
        <v>30</v>
      </c>
      <c r="L131" s="2" t="s">
        <v>31</v>
      </c>
      <c r="M131" s="2" t="s">
        <v>32</v>
      </c>
      <c r="N131" s="4">
        <v>45</v>
      </c>
      <c r="O131" s="4">
        <v>260</v>
      </c>
      <c r="P131" s="4">
        <v>215</v>
      </c>
      <c r="Q131" s="5">
        <v>3.63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3.63</v>
      </c>
      <c r="X131" s="14">
        <v>0</v>
      </c>
      <c r="Y131" s="14">
        <v>3.63</v>
      </c>
      <c r="Z131" s="4">
        <v>24580</v>
      </c>
      <c r="AA131" s="49" t="str">
        <f>IFERROR(IF(VLOOKUP($D131,'Year-To-Date'!$E$1:$E$322,1,FALSE)=D131,"--","Find"),"Find")</f>
        <v>--</v>
      </c>
    </row>
    <row r="132" spans="1:27">
      <c r="A132" s="2" t="s">
        <v>509</v>
      </c>
      <c r="B132" s="2" t="s">
        <v>510</v>
      </c>
      <c r="C132" s="2" t="s">
        <v>48</v>
      </c>
      <c r="D132" s="2" t="s">
        <v>158</v>
      </c>
      <c r="E132" s="2" t="s">
        <v>27</v>
      </c>
      <c r="F132" s="21" t="s">
        <v>105</v>
      </c>
      <c r="G132" s="11" t="s">
        <v>557</v>
      </c>
      <c r="H132" s="3">
        <v>42255</v>
      </c>
      <c r="I132" s="2" t="s">
        <v>39</v>
      </c>
      <c r="J132" s="2" t="s">
        <v>29</v>
      </c>
      <c r="K132" s="2" t="s">
        <v>30</v>
      </c>
      <c r="L132" s="2" t="s">
        <v>31</v>
      </c>
      <c r="M132" s="2" t="s">
        <v>32</v>
      </c>
      <c r="N132" s="4">
        <v>6452</v>
      </c>
      <c r="O132" s="4">
        <v>7771</v>
      </c>
      <c r="P132" s="4">
        <v>1319</v>
      </c>
      <c r="Q132" s="5">
        <v>22.29</v>
      </c>
      <c r="R132" s="4">
        <v>1</v>
      </c>
      <c r="S132" s="4">
        <v>1</v>
      </c>
      <c r="T132" s="4">
        <v>0</v>
      </c>
      <c r="U132" s="5">
        <v>0</v>
      </c>
      <c r="V132" s="5">
        <v>0</v>
      </c>
      <c r="W132" s="14">
        <v>22.29</v>
      </c>
      <c r="X132" s="14">
        <v>0</v>
      </c>
      <c r="Y132" s="14">
        <v>22.29</v>
      </c>
      <c r="Z132" s="4">
        <v>24580</v>
      </c>
      <c r="AA132" s="49" t="str">
        <f>IFERROR(IF(VLOOKUP($D132,'Year-To-Date'!$E$1:$E$322,1,FALSE)=D132,"--","Find"),"Find")</f>
        <v>--</v>
      </c>
    </row>
    <row r="133" spans="1:27">
      <c r="A133" s="2" t="s">
        <v>509</v>
      </c>
      <c r="B133" s="2" t="s">
        <v>510</v>
      </c>
      <c r="C133" s="2" t="s">
        <v>48</v>
      </c>
      <c r="D133" s="2" t="s">
        <v>159</v>
      </c>
      <c r="E133" s="2" t="s">
        <v>27</v>
      </c>
      <c r="F133" s="21" t="s">
        <v>105</v>
      </c>
      <c r="G133" s="11" t="s">
        <v>557</v>
      </c>
      <c r="H133" s="3">
        <v>42255</v>
      </c>
      <c r="I133" s="2" t="s">
        <v>39</v>
      </c>
      <c r="J133" s="2" t="s">
        <v>29</v>
      </c>
      <c r="K133" s="2" t="s">
        <v>30</v>
      </c>
      <c r="L133" s="2" t="s">
        <v>31</v>
      </c>
      <c r="M133" s="2" t="s">
        <v>32</v>
      </c>
      <c r="N133" s="4">
        <v>17</v>
      </c>
      <c r="O133" s="4">
        <v>18</v>
      </c>
      <c r="P133" s="4">
        <v>1</v>
      </c>
      <c r="Q133" s="5">
        <v>0.02</v>
      </c>
      <c r="R133" s="4">
        <v>1</v>
      </c>
      <c r="S133" s="4">
        <v>1</v>
      </c>
      <c r="T133" s="4">
        <v>0</v>
      </c>
      <c r="U133" s="5">
        <v>0</v>
      </c>
      <c r="V133" s="5">
        <v>0</v>
      </c>
      <c r="W133" s="14">
        <v>0.02</v>
      </c>
      <c r="X133" s="14">
        <v>0</v>
      </c>
      <c r="Y133" s="14">
        <v>0.02</v>
      </c>
      <c r="Z133" s="4">
        <v>24580</v>
      </c>
      <c r="AA133" s="49" t="str">
        <f>IFERROR(IF(VLOOKUP($D133,'Year-To-Date'!$E$1:$E$322,1,FALSE)=D133,"--","Find"),"Find")</f>
        <v>--</v>
      </c>
    </row>
    <row r="134" spans="1:27">
      <c r="A134" s="2" t="s">
        <v>509</v>
      </c>
      <c r="B134" s="2" t="s">
        <v>510</v>
      </c>
      <c r="C134" s="2" t="s">
        <v>48</v>
      </c>
      <c r="D134" s="2" t="s">
        <v>160</v>
      </c>
      <c r="E134" s="2" t="s">
        <v>427</v>
      </c>
      <c r="F134" s="21" t="s">
        <v>105</v>
      </c>
      <c r="G134" s="11" t="s">
        <v>557</v>
      </c>
      <c r="H134" s="3">
        <v>42257</v>
      </c>
      <c r="I134" s="2" t="s">
        <v>39</v>
      </c>
      <c r="J134" s="2" t="s">
        <v>429</v>
      </c>
      <c r="K134" s="2" t="s">
        <v>30</v>
      </c>
      <c r="L134" s="2" t="s">
        <v>31</v>
      </c>
      <c r="M134" s="2" t="s">
        <v>32</v>
      </c>
      <c r="N134" s="4">
        <v>217</v>
      </c>
      <c r="O134" s="4">
        <v>337</v>
      </c>
      <c r="P134" s="4">
        <v>120</v>
      </c>
      <c r="Q134" s="5">
        <v>2.0299999999999998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2.0299999999999998</v>
      </c>
      <c r="X134" s="14">
        <v>0</v>
      </c>
      <c r="Y134" s="14">
        <v>2.0299999999999998</v>
      </c>
      <c r="Z134" s="4">
        <v>24580</v>
      </c>
      <c r="AA134" s="49" t="str">
        <f>IFERROR(IF(VLOOKUP($D134,'Year-To-Date'!$E$1:$E$322,1,FALSE)=D134,"--","Find"),"Find")</f>
        <v>--</v>
      </c>
    </row>
    <row r="135" spans="1:27">
      <c r="A135" s="2" t="s">
        <v>509</v>
      </c>
      <c r="B135" s="2" t="s">
        <v>510</v>
      </c>
      <c r="C135" s="2" t="s">
        <v>48</v>
      </c>
      <c r="D135" s="2" t="s">
        <v>161</v>
      </c>
      <c r="E135" s="2" t="s">
        <v>27</v>
      </c>
      <c r="F135" s="21" t="s">
        <v>105</v>
      </c>
      <c r="G135" s="11" t="s">
        <v>557</v>
      </c>
      <c r="H135" s="3">
        <v>42255</v>
      </c>
      <c r="I135" s="2" t="s">
        <v>39</v>
      </c>
      <c r="J135" s="2" t="s">
        <v>29</v>
      </c>
      <c r="K135" s="2" t="s">
        <v>30</v>
      </c>
      <c r="L135" s="2" t="s">
        <v>31</v>
      </c>
      <c r="M135" s="2" t="s">
        <v>32</v>
      </c>
      <c r="N135" s="4">
        <v>20</v>
      </c>
      <c r="O135" s="4">
        <v>22</v>
      </c>
      <c r="P135" s="4">
        <v>2</v>
      </c>
      <c r="Q135" s="5">
        <v>0.03</v>
      </c>
      <c r="R135" s="4">
        <v>1</v>
      </c>
      <c r="S135" s="4">
        <v>1</v>
      </c>
      <c r="T135" s="4">
        <v>0</v>
      </c>
      <c r="U135" s="5">
        <v>0</v>
      </c>
      <c r="V135" s="5">
        <v>0</v>
      </c>
      <c r="W135" s="14">
        <v>0.03</v>
      </c>
      <c r="X135" s="14">
        <v>0</v>
      </c>
      <c r="Y135" s="14">
        <v>0.03</v>
      </c>
      <c r="Z135" s="4">
        <v>24580</v>
      </c>
      <c r="AA135" s="49" t="str">
        <f>IFERROR(IF(VLOOKUP($D135,'Year-To-Date'!$E$1:$E$322,1,FALSE)=D135,"--","Find"),"Find")</f>
        <v>--</v>
      </c>
    </row>
    <row r="136" spans="1:27">
      <c r="A136" s="2" t="s">
        <v>509</v>
      </c>
      <c r="B136" s="2" t="s">
        <v>510</v>
      </c>
      <c r="C136" s="2" t="s">
        <v>48</v>
      </c>
      <c r="D136" s="2" t="s">
        <v>162</v>
      </c>
      <c r="E136" s="2" t="s">
        <v>427</v>
      </c>
      <c r="F136" s="21" t="s">
        <v>105</v>
      </c>
      <c r="G136" s="11" t="s">
        <v>557</v>
      </c>
      <c r="H136" s="3">
        <v>42257</v>
      </c>
      <c r="I136" s="2" t="s">
        <v>39</v>
      </c>
      <c r="J136" s="2" t="s">
        <v>429</v>
      </c>
      <c r="K136" s="2" t="s">
        <v>30</v>
      </c>
      <c r="L136" s="2" t="s">
        <v>31</v>
      </c>
      <c r="M136" s="2" t="s">
        <v>32</v>
      </c>
      <c r="N136" s="4">
        <v>1278</v>
      </c>
      <c r="O136" s="4">
        <v>1472</v>
      </c>
      <c r="P136" s="4">
        <v>194</v>
      </c>
      <c r="Q136" s="5">
        <v>3.28</v>
      </c>
      <c r="R136" s="4">
        <v>0</v>
      </c>
      <c r="S136" s="4">
        <v>0</v>
      </c>
      <c r="T136" s="4">
        <v>0</v>
      </c>
      <c r="U136" s="5">
        <v>0</v>
      </c>
      <c r="V136" s="5">
        <v>0</v>
      </c>
      <c r="W136" s="14">
        <v>3.28</v>
      </c>
      <c r="X136" s="14">
        <v>0</v>
      </c>
      <c r="Y136" s="14">
        <v>3.28</v>
      </c>
      <c r="Z136" s="4">
        <v>24580</v>
      </c>
      <c r="AA136" s="49" t="str">
        <f>IFERROR(IF(VLOOKUP($D136,'Year-To-Date'!$E$1:$E$322,1,FALSE)=D136,"--","Find"),"Find")</f>
        <v>--</v>
      </c>
    </row>
    <row r="137" spans="1:27">
      <c r="A137" s="2" t="s">
        <v>509</v>
      </c>
      <c r="B137" s="2" t="s">
        <v>510</v>
      </c>
      <c r="C137" s="2" t="s">
        <v>56</v>
      </c>
      <c r="D137" s="2" t="s">
        <v>203</v>
      </c>
      <c r="E137" s="2" t="s">
        <v>433</v>
      </c>
      <c r="F137" s="21" t="s">
        <v>105</v>
      </c>
      <c r="G137" s="11" t="s">
        <v>557</v>
      </c>
      <c r="H137" s="3">
        <v>42158</v>
      </c>
      <c r="I137" s="2" t="s">
        <v>28</v>
      </c>
      <c r="J137" s="2" t="s">
        <v>434</v>
      </c>
      <c r="K137" s="2" t="s">
        <v>30</v>
      </c>
      <c r="L137" s="2" t="s">
        <v>31</v>
      </c>
      <c r="M137" s="2" t="s">
        <v>378</v>
      </c>
      <c r="N137" s="4">
        <v>15040</v>
      </c>
      <c r="O137" s="4">
        <v>18547</v>
      </c>
      <c r="P137" s="4">
        <v>3507</v>
      </c>
      <c r="Q137" s="5">
        <v>59.27</v>
      </c>
      <c r="R137" s="4">
        <v>0</v>
      </c>
      <c r="S137" s="4">
        <v>0</v>
      </c>
      <c r="T137" s="4">
        <v>0</v>
      </c>
      <c r="U137" s="5">
        <v>0</v>
      </c>
      <c r="V137" s="5">
        <v>0</v>
      </c>
      <c r="W137" s="14">
        <v>59.27</v>
      </c>
      <c r="X137" s="14">
        <v>0</v>
      </c>
      <c r="Y137" s="14">
        <v>59.27</v>
      </c>
      <c r="Z137" s="4">
        <v>24580</v>
      </c>
      <c r="AA137" s="49" t="str">
        <f>IFERROR(IF(VLOOKUP($D137,'Year-To-Date'!$E$1:$E$322,1,FALSE)=D137,"--","Find"),"Find")</f>
        <v>--</v>
      </c>
    </row>
    <row r="138" spans="1:27">
      <c r="A138" s="2" t="s">
        <v>509</v>
      </c>
      <c r="B138" s="2" t="s">
        <v>510</v>
      </c>
      <c r="C138" s="2" t="s">
        <v>56</v>
      </c>
      <c r="D138" s="2" t="s">
        <v>212</v>
      </c>
      <c r="E138" s="2" t="s">
        <v>27</v>
      </c>
      <c r="F138" s="21" t="s">
        <v>105</v>
      </c>
      <c r="G138" s="11" t="s">
        <v>557</v>
      </c>
      <c r="H138" s="3">
        <v>42255</v>
      </c>
      <c r="I138" s="2" t="s">
        <v>39</v>
      </c>
      <c r="J138" s="2" t="s">
        <v>29</v>
      </c>
      <c r="K138" s="2" t="s">
        <v>30</v>
      </c>
      <c r="L138" s="2" t="s">
        <v>31</v>
      </c>
      <c r="M138" s="2" t="s">
        <v>32</v>
      </c>
      <c r="N138" s="4">
        <v>5366</v>
      </c>
      <c r="O138" s="4">
        <v>8189</v>
      </c>
      <c r="P138" s="4">
        <v>2823</v>
      </c>
      <c r="Q138" s="5">
        <v>47.71</v>
      </c>
      <c r="R138" s="4">
        <v>0</v>
      </c>
      <c r="S138" s="4">
        <v>0</v>
      </c>
      <c r="T138" s="4">
        <v>0</v>
      </c>
      <c r="U138" s="5">
        <v>0</v>
      </c>
      <c r="V138" s="5">
        <v>0</v>
      </c>
      <c r="W138" s="14">
        <v>47.71</v>
      </c>
      <c r="X138" s="14">
        <v>0</v>
      </c>
      <c r="Y138" s="14">
        <v>47.71</v>
      </c>
      <c r="Z138" s="4">
        <v>24580</v>
      </c>
      <c r="AA138" s="49" t="str">
        <f>IFERROR(IF(VLOOKUP($D138,'Year-To-Date'!$E$1:$E$322,1,FALSE)=D138,"--","Find"),"Find")</f>
        <v>--</v>
      </c>
    </row>
    <row r="139" spans="1:27">
      <c r="A139" s="2" t="s">
        <v>509</v>
      </c>
      <c r="B139" s="2" t="s">
        <v>510</v>
      </c>
      <c r="C139" s="2" t="s">
        <v>56</v>
      </c>
      <c r="D139" s="2" t="s">
        <v>213</v>
      </c>
      <c r="E139" s="2" t="s">
        <v>427</v>
      </c>
      <c r="F139" s="21" t="s">
        <v>105</v>
      </c>
      <c r="G139" s="11" t="s">
        <v>557</v>
      </c>
      <c r="H139" s="3">
        <v>42257</v>
      </c>
      <c r="I139" s="2" t="s">
        <v>39</v>
      </c>
      <c r="J139" s="2" t="s">
        <v>429</v>
      </c>
      <c r="K139" s="2" t="s">
        <v>30</v>
      </c>
      <c r="L139" s="2" t="s">
        <v>31</v>
      </c>
      <c r="M139" s="2" t="s">
        <v>32</v>
      </c>
      <c r="N139" s="4">
        <v>8684</v>
      </c>
      <c r="O139" s="4">
        <v>11352</v>
      </c>
      <c r="P139" s="4">
        <v>2668</v>
      </c>
      <c r="Q139" s="5">
        <v>45.09</v>
      </c>
      <c r="R139" s="4">
        <v>0</v>
      </c>
      <c r="S139" s="4">
        <v>0</v>
      </c>
      <c r="T139" s="4">
        <v>0</v>
      </c>
      <c r="U139" s="5">
        <v>0</v>
      </c>
      <c r="V139" s="5">
        <v>0</v>
      </c>
      <c r="W139" s="14">
        <v>45.09</v>
      </c>
      <c r="X139" s="14">
        <v>0</v>
      </c>
      <c r="Y139" s="14">
        <v>45.09</v>
      </c>
      <c r="Z139" s="4">
        <v>24580</v>
      </c>
      <c r="AA139" s="49" t="str">
        <f>IFERROR(IF(VLOOKUP($D139,'Year-To-Date'!$E$1:$E$322,1,FALSE)=D139,"--","Find"),"Find")</f>
        <v>--</v>
      </c>
    </row>
    <row r="140" spans="1:27">
      <c r="A140" s="2" t="s">
        <v>509</v>
      </c>
      <c r="B140" s="2" t="s">
        <v>510</v>
      </c>
      <c r="C140" s="2" t="s">
        <v>503</v>
      </c>
      <c r="D140" s="2" t="s">
        <v>239</v>
      </c>
      <c r="E140" s="2" t="s">
        <v>436</v>
      </c>
      <c r="F140" s="21" t="s">
        <v>105</v>
      </c>
      <c r="G140" s="11" t="s">
        <v>557</v>
      </c>
      <c r="H140" s="3">
        <v>42256</v>
      </c>
      <c r="I140" s="2" t="s">
        <v>437</v>
      </c>
      <c r="J140" s="2" t="s">
        <v>438</v>
      </c>
      <c r="K140" s="2" t="s">
        <v>30</v>
      </c>
      <c r="L140" s="2" t="s">
        <v>31</v>
      </c>
      <c r="M140" s="2" t="s">
        <v>378</v>
      </c>
      <c r="N140" s="4">
        <v>10</v>
      </c>
      <c r="O140" s="4">
        <v>22</v>
      </c>
      <c r="P140" s="4">
        <v>12</v>
      </c>
      <c r="Q140" s="5">
        <v>0.2</v>
      </c>
      <c r="R140" s="4">
        <v>0</v>
      </c>
      <c r="S140" s="4">
        <v>0</v>
      </c>
      <c r="T140" s="4">
        <v>0</v>
      </c>
      <c r="U140" s="5">
        <v>0</v>
      </c>
      <c r="V140" s="5">
        <v>0</v>
      </c>
      <c r="W140" s="14">
        <v>0.2</v>
      </c>
      <c r="X140" s="14">
        <v>0</v>
      </c>
      <c r="Y140" s="14">
        <v>0.2</v>
      </c>
      <c r="Z140" s="4">
        <v>24580</v>
      </c>
      <c r="AA140" s="49" t="str">
        <f>IFERROR(IF(VLOOKUP($D140,'Year-To-Date'!$E$1:$E$322,1,FALSE)=D140,"--","Find"),"Find")</f>
        <v>--</v>
      </c>
    </row>
    <row r="141" spans="1:27">
      <c r="A141" s="2" t="s">
        <v>509</v>
      </c>
      <c r="B141" s="2" t="s">
        <v>510</v>
      </c>
      <c r="C141" s="2" t="s">
        <v>370</v>
      </c>
      <c r="D141" s="2" t="s">
        <v>240</v>
      </c>
      <c r="E141" s="2" t="s">
        <v>482</v>
      </c>
      <c r="F141" s="21" t="s">
        <v>105</v>
      </c>
      <c r="G141" s="11" t="s">
        <v>557</v>
      </c>
      <c r="H141" s="3">
        <v>42256</v>
      </c>
      <c r="I141" s="2" t="s">
        <v>39</v>
      </c>
      <c r="J141" s="2" t="s">
        <v>434</v>
      </c>
      <c r="K141" s="2" t="s">
        <v>30</v>
      </c>
      <c r="L141" s="2" t="s">
        <v>31</v>
      </c>
      <c r="M141" s="2" t="s">
        <v>41</v>
      </c>
      <c r="N141" s="4">
        <v>5</v>
      </c>
      <c r="O141" s="4">
        <v>7</v>
      </c>
      <c r="P141" s="4">
        <v>2</v>
      </c>
      <c r="Q141" s="5">
        <v>0.19</v>
      </c>
      <c r="R141" s="4">
        <v>0</v>
      </c>
      <c r="S141" s="4">
        <v>0</v>
      </c>
      <c r="T141" s="4">
        <v>0</v>
      </c>
      <c r="U141" s="5">
        <v>0</v>
      </c>
      <c r="V141" s="5">
        <v>0</v>
      </c>
      <c r="W141" s="14">
        <v>0.19</v>
      </c>
      <c r="X141" s="14">
        <v>0</v>
      </c>
      <c r="Y141" s="14">
        <v>0.19</v>
      </c>
      <c r="Z141" s="4">
        <v>24580</v>
      </c>
      <c r="AA141" s="49" t="str">
        <f>IFERROR(IF(VLOOKUP($D141,'Year-To-Date'!$E$1:$E$322,1,FALSE)=D141,"--","Find"),"Find")</f>
        <v>--</v>
      </c>
    </row>
    <row r="142" spans="1:27">
      <c r="A142" s="2" t="s">
        <v>509</v>
      </c>
      <c r="B142" s="2" t="s">
        <v>510</v>
      </c>
      <c r="C142" s="2" t="s">
        <v>558</v>
      </c>
      <c r="D142" s="2" t="s">
        <v>559</v>
      </c>
      <c r="E142" s="2" t="s">
        <v>466</v>
      </c>
      <c r="F142" s="21" t="s">
        <v>105</v>
      </c>
      <c r="G142" s="11" t="s">
        <v>557</v>
      </c>
      <c r="H142" s="3">
        <v>42380</v>
      </c>
      <c r="I142" s="2" t="s">
        <v>437</v>
      </c>
      <c r="J142" s="2" t="s">
        <v>431</v>
      </c>
      <c r="K142" s="2" t="s">
        <v>30</v>
      </c>
      <c r="L142" s="2" t="s">
        <v>31</v>
      </c>
      <c r="M142" s="2" t="s">
        <v>382</v>
      </c>
      <c r="N142" s="4">
        <v>7</v>
      </c>
      <c r="O142" s="4">
        <v>7</v>
      </c>
      <c r="P142" s="4">
        <v>0</v>
      </c>
      <c r="Q142" s="5">
        <v>0</v>
      </c>
      <c r="R142" s="4">
        <v>4</v>
      </c>
      <c r="S142" s="4">
        <v>4</v>
      </c>
      <c r="T142" s="4">
        <v>0</v>
      </c>
      <c r="U142" s="5">
        <v>0</v>
      </c>
      <c r="V142" s="5">
        <v>0</v>
      </c>
      <c r="W142" s="14">
        <v>0</v>
      </c>
      <c r="X142" s="14">
        <v>0</v>
      </c>
      <c r="Y142" s="14">
        <v>0</v>
      </c>
      <c r="Z142" s="4">
        <v>24580</v>
      </c>
      <c r="AA142" s="49" t="str">
        <f>IFERROR(IF(VLOOKUP($D142,'Year-To-Date'!$E$1:$E$322,1,FALSE)=D142,"--","Find"),"Find")</f>
        <v>--</v>
      </c>
    </row>
    <row r="143" spans="1:27">
      <c r="A143" s="2" t="s">
        <v>509</v>
      </c>
      <c r="B143" s="2" t="s">
        <v>510</v>
      </c>
      <c r="C143" s="2" t="s">
        <v>69</v>
      </c>
      <c r="D143" s="2" t="s">
        <v>560</v>
      </c>
      <c r="E143" s="2" t="s">
        <v>561</v>
      </c>
      <c r="F143" s="21" t="s">
        <v>105</v>
      </c>
      <c r="G143" s="11" t="s">
        <v>557</v>
      </c>
      <c r="H143" s="3">
        <v>42359</v>
      </c>
      <c r="I143" s="2" t="s">
        <v>39</v>
      </c>
      <c r="J143" s="2" t="s">
        <v>562</v>
      </c>
      <c r="K143" s="2" t="s">
        <v>30</v>
      </c>
      <c r="L143" s="2" t="s">
        <v>31</v>
      </c>
      <c r="M143" s="2" t="s">
        <v>32</v>
      </c>
      <c r="N143" s="4">
        <v>9</v>
      </c>
      <c r="O143" s="4">
        <v>9</v>
      </c>
      <c r="P143" s="4">
        <v>0</v>
      </c>
      <c r="Q143" s="5">
        <v>0</v>
      </c>
      <c r="R143" s="4">
        <v>14</v>
      </c>
      <c r="S143" s="4">
        <v>19</v>
      </c>
      <c r="T143" s="4">
        <v>5</v>
      </c>
      <c r="U143" s="5">
        <v>0.3</v>
      </c>
      <c r="V143" s="5">
        <v>0</v>
      </c>
      <c r="W143" s="14">
        <v>0.3</v>
      </c>
      <c r="X143" s="14">
        <v>0</v>
      </c>
      <c r="Y143" s="14">
        <v>0.3</v>
      </c>
      <c r="Z143" s="4">
        <v>24580</v>
      </c>
      <c r="AA143" s="49" t="str">
        <f>IFERROR(IF(VLOOKUP($D143,'Year-To-Date'!$E$1:$E$322,1,FALSE)=D143,"--","Find"),"Find")</f>
        <v>--</v>
      </c>
    </row>
    <row r="144" spans="1:27">
      <c r="A144" s="2" t="s">
        <v>509</v>
      </c>
      <c r="B144" s="2" t="s">
        <v>510</v>
      </c>
      <c r="C144" s="2" t="s">
        <v>69</v>
      </c>
      <c r="D144" s="2" t="s">
        <v>260</v>
      </c>
      <c r="E144" s="2" t="s">
        <v>427</v>
      </c>
      <c r="F144" s="21" t="s">
        <v>105</v>
      </c>
      <c r="G144" s="11" t="s">
        <v>557</v>
      </c>
      <c r="H144" s="3">
        <v>42257</v>
      </c>
      <c r="I144" s="2" t="s">
        <v>39</v>
      </c>
      <c r="J144" s="2" t="s">
        <v>429</v>
      </c>
      <c r="K144" s="2" t="s">
        <v>30</v>
      </c>
      <c r="L144" s="2" t="s">
        <v>31</v>
      </c>
      <c r="M144" s="2" t="s">
        <v>32</v>
      </c>
      <c r="N144" s="4">
        <v>309</v>
      </c>
      <c r="O144" s="4">
        <v>365</v>
      </c>
      <c r="P144" s="4">
        <v>56</v>
      </c>
      <c r="Q144" s="5">
        <v>0.95</v>
      </c>
      <c r="R144" s="4">
        <v>335</v>
      </c>
      <c r="S144" s="4">
        <v>443</v>
      </c>
      <c r="T144" s="4">
        <v>108</v>
      </c>
      <c r="U144" s="5">
        <v>6.46</v>
      </c>
      <c r="V144" s="5">
        <v>0</v>
      </c>
      <c r="W144" s="14">
        <v>7.41</v>
      </c>
      <c r="X144" s="14">
        <v>0</v>
      </c>
      <c r="Y144" s="14">
        <v>7.41</v>
      </c>
      <c r="Z144" s="4">
        <v>24580</v>
      </c>
      <c r="AA144" s="49" t="str">
        <f>IFERROR(IF(VLOOKUP($D144,'Year-To-Date'!$E$1:$E$322,1,FALSE)=D144,"--","Find"),"Find")</f>
        <v>--</v>
      </c>
    </row>
    <row r="145" spans="1:27">
      <c r="A145" s="2" t="s">
        <v>509</v>
      </c>
      <c r="B145" s="2" t="s">
        <v>510</v>
      </c>
      <c r="C145" s="2" t="s">
        <v>69</v>
      </c>
      <c r="D145" s="2" t="s">
        <v>261</v>
      </c>
      <c r="E145" s="2" t="s">
        <v>439</v>
      </c>
      <c r="F145" s="21" t="s">
        <v>105</v>
      </c>
      <c r="G145" s="11" t="s">
        <v>557</v>
      </c>
      <c r="H145" s="3">
        <v>42256</v>
      </c>
      <c r="I145" s="2" t="s">
        <v>39</v>
      </c>
      <c r="J145" s="2" t="s">
        <v>440</v>
      </c>
      <c r="K145" s="2" t="s">
        <v>30</v>
      </c>
      <c r="L145" s="2" t="s">
        <v>31</v>
      </c>
      <c r="M145" s="2" t="s">
        <v>41</v>
      </c>
      <c r="N145" s="4">
        <v>811</v>
      </c>
      <c r="O145" s="4">
        <v>842</v>
      </c>
      <c r="P145" s="4">
        <v>31</v>
      </c>
      <c r="Q145" s="5">
        <v>0.52</v>
      </c>
      <c r="R145" s="4">
        <v>270</v>
      </c>
      <c r="S145" s="4">
        <v>331</v>
      </c>
      <c r="T145" s="4">
        <v>61</v>
      </c>
      <c r="U145" s="5">
        <v>3.65</v>
      </c>
      <c r="V145" s="5">
        <v>0</v>
      </c>
      <c r="W145" s="14">
        <v>4.17</v>
      </c>
      <c r="X145" s="14">
        <v>0</v>
      </c>
      <c r="Y145" s="14">
        <v>4.17</v>
      </c>
      <c r="Z145" s="4">
        <v>24580</v>
      </c>
      <c r="AA145" s="49" t="str">
        <f>IFERROR(IF(VLOOKUP($D145,'Year-To-Date'!$E$1:$E$322,1,FALSE)=D145,"--","Find"),"Find")</f>
        <v>--</v>
      </c>
    </row>
    <row r="146" spans="1:27">
      <c r="A146" s="2" t="s">
        <v>509</v>
      </c>
      <c r="B146" s="2" t="s">
        <v>510</v>
      </c>
      <c r="C146" s="2" t="s">
        <v>69</v>
      </c>
      <c r="D146" s="2" t="s">
        <v>262</v>
      </c>
      <c r="E146" s="2" t="s">
        <v>439</v>
      </c>
      <c r="F146" s="21" t="s">
        <v>105</v>
      </c>
      <c r="G146" s="11" t="s">
        <v>557</v>
      </c>
      <c r="H146" s="3">
        <v>42256</v>
      </c>
      <c r="I146" s="2" t="s">
        <v>39</v>
      </c>
      <c r="J146" s="2" t="s">
        <v>440</v>
      </c>
      <c r="K146" s="2" t="s">
        <v>30</v>
      </c>
      <c r="L146" s="2" t="s">
        <v>31</v>
      </c>
      <c r="M146" s="2" t="s">
        <v>41</v>
      </c>
      <c r="N146" s="4">
        <v>4728</v>
      </c>
      <c r="O146" s="4">
        <v>5067</v>
      </c>
      <c r="P146" s="4">
        <v>339</v>
      </c>
      <c r="Q146" s="5">
        <v>5.73</v>
      </c>
      <c r="R146" s="4">
        <v>4906</v>
      </c>
      <c r="S146" s="4">
        <v>5414</v>
      </c>
      <c r="T146" s="4">
        <v>508</v>
      </c>
      <c r="U146" s="5">
        <v>30.38</v>
      </c>
      <c r="V146" s="5">
        <v>0</v>
      </c>
      <c r="W146" s="14">
        <v>36.11</v>
      </c>
      <c r="X146" s="14">
        <v>0</v>
      </c>
      <c r="Y146" s="14">
        <v>36.11</v>
      </c>
      <c r="Z146" s="4">
        <v>24580</v>
      </c>
      <c r="AA146" s="49" t="str">
        <f>IFERROR(IF(VLOOKUP($D146,'Year-To-Date'!$E$1:$E$322,1,FALSE)=D146,"--","Find"),"Find")</f>
        <v>--</v>
      </c>
    </row>
    <row r="147" spans="1:27">
      <c r="A147" s="2" t="s">
        <v>509</v>
      </c>
      <c r="B147" s="2" t="s">
        <v>510</v>
      </c>
      <c r="C147" s="2" t="s">
        <v>69</v>
      </c>
      <c r="D147" s="2" t="s">
        <v>263</v>
      </c>
      <c r="E147" s="2" t="s">
        <v>436</v>
      </c>
      <c r="F147" s="21" t="s">
        <v>105</v>
      </c>
      <c r="G147" s="11" t="s">
        <v>557</v>
      </c>
      <c r="H147" s="3">
        <v>42256</v>
      </c>
      <c r="I147" s="2" t="s">
        <v>39</v>
      </c>
      <c r="J147" s="2" t="s">
        <v>438</v>
      </c>
      <c r="K147" s="2" t="s">
        <v>30</v>
      </c>
      <c r="L147" s="2" t="s">
        <v>31</v>
      </c>
      <c r="M147" s="2" t="s">
        <v>41</v>
      </c>
      <c r="N147" s="4">
        <v>69</v>
      </c>
      <c r="O147" s="4">
        <v>188</v>
      </c>
      <c r="P147" s="4">
        <v>119</v>
      </c>
      <c r="Q147" s="5">
        <v>2.0099999999999998</v>
      </c>
      <c r="R147" s="4">
        <v>63</v>
      </c>
      <c r="S147" s="4">
        <v>199</v>
      </c>
      <c r="T147" s="4">
        <v>136</v>
      </c>
      <c r="U147" s="5">
        <v>8.1300000000000008</v>
      </c>
      <c r="V147" s="5">
        <v>0</v>
      </c>
      <c r="W147" s="14">
        <v>10.14</v>
      </c>
      <c r="X147" s="14">
        <v>0</v>
      </c>
      <c r="Y147" s="14">
        <v>10.14</v>
      </c>
      <c r="Z147" s="4">
        <v>24580</v>
      </c>
      <c r="AA147" s="49" t="str">
        <f>IFERROR(IF(VLOOKUP($D147,'Year-To-Date'!$E$1:$E$322,1,FALSE)=D147,"--","Find"),"Find")</f>
        <v>--</v>
      </c>
    </row>
    <row r="148" spans="1:27">
      <c r="A148" s="2" t="s">
        <v>509</v>
      </c>
      <c r="B148" s="2" t="s">
        <v>510</v>
      </c>
      <c r="C148" s="2" t="s">
        <v>76</v>
      </c>
      <c r="D148" s="2" t="s">
        <v>309</v>
      </c>
      <c r="E148" s="2" t="s">
        <v>482</v>
      </c>
      <c r="F148" s="21" t="s">
        <v>105</v>
      </c>
      <c r="G148" s="11" t="s">
        <v>557</v>
      </c>
      <c r="H148" s="3">
        <v>42256</v>
      </c>
      <c r="I148" s="2" t="s">
        <v>39</v>
      </c>
      <c r="J148" s="2" t="s">
        <v>434</v>
      </c>
      <c r="K148" s="2" t="s">
        <v>30</v>
      </c>
      <c r="L148" s="2" t="s">
        <v>31</v>
      </c>
      <c r="M148" s="2" t="s">
        <v>41</v>
      </c>
      <c r="N148" s="4">
        <v>21998</v>
      </c>
      <c r="O148" s="4">
        <v>28945</v>
      </c>
      <c r="P148" s="4">
        <v>6947</v>
      </c>
      <c r="Q148" s="5">
        <v>117.4</v>
      </c>
      <c r="R148" s="4">
        <v>6196</v>
      </c>
      <c r="S148" s="4">
        <v>8918</v>
      </c>
      <c r="T148" s="4">
        <v>2722</v>
      </c>
      <c r="U148" s="5">
        <v>162.78</v>
      </c>
      <c r="V148" s="5">
        <v>0</v>
      </c>
      <c r="W148" s="14">
        <v>280.18</v>
      </c>
      <c r="X148" s="14">
        <v>0</v>
      </c>
      <c r="Y148" s="14">
        <v>280.18</v>
      </c>
      <c r="Z148" s="4">
        <v>24580</v>
      </c>
      <c r="AA148" s="49" t="str">
        <f>IFERROR(IF(VLOOKUP($D148,'Year-To-Date'!$E$1:$E$322,1,FALSE)=D148,"--","Find"),"Find")</f>
        <v>--</v>
      </c>
    </row>
    <row r="149" spans="1:27">
      <c r="A149" s="2" t="s">
        <v>509</v>
      </c>
      <c r="B149" s="2" t="s">
        <v>510</v>
      </c>
      <c r="C149" s="2" t="s">
        <v>76</v>
      </c>
      <c r="D149" s="2" t="s">
        <v>310</v>
      </c>
      <c r="E149" s="2" t="s">
        <v>27</v>
      </c>
      <c r="F149" s="21" t="s">
        <v>105</v>
      </c>
      <c r="G149" s="11" t="s">
        <v>557</v>
      </c>
      <c r="H149" s="3">
        <v>42255</v>
      </c>
      <c r="I149" s="2" t="s">
        <v>39</v>
      </c>
      <c r="J149" s="2" t="s">
        <v>29</v>
      </c>
      <c r="K149" s="2" t="s">
        <v>30</v>
      </c>
      <c r="L149" s="2" t="s">
        <v>31</v>
      </c>
      <c r="M149" s="2" t="s">
        <v>32</v>
      </c>
      <c r="N149" s="4">
        <v>29214</v>
      </c>
      <c r="O149" s="4">
        <v>33210</v>
      </c>
      <c r="P149" s="4">
        <v>3996</v>
      </c>
      <c r="Q149" s="5">
        <v>67.53</v>
      </c>
      <c r="R149" s="4">
        <v>1112</v>
      </c>
      <c r="S149" s="4">
        <v>1695</v>
      </c>
      <c r="T149" s="4">
        <v>583</v>
      </c>
      <c r="U149" s="5">
        <v>34.86</v>
      </c>
      <c r="V149" s="5">
        <v>0</v>
      </c>
      <c r="W149" s="14">
        <v>102.39</v>
      </c>
      <c r="X149" s="14">
        <v>0</v>
      </c>
      <c r="Y149" s="14">
        <v>102.39</v>
      </c>
      <c r="Z149" s="4">
        <v>24580</v>
      </c>
      <c r="AA149" s="49" t="str">
        <f>IFERROR(IF(VLOOKUP($D149,'Year-To-Date'!$E$1:$E$322,1,FALSE)=D149,"--","Find"),"Find")</f>
        <v>--</v>
      </c>
    </row>
    <row r="150" spans="1:27">
      <c r="A150" s="2" t="s">
        <v>509</v>
      </c>
      <c r="B150" s="2" t="s">
        <v>510</v>
      </c>
      <c r="C150" s="2" t="s">
        <v>76</v>
      </c>
      <c r="D150" s="2" t="s">
        <v>311</v>
      </c>
      <c r="E150" s="2" t="s">
        <v>427</v>
      </c>
      <c r="F150" s="21" t="s">
        <v>105</v>
      </c>
      <c r="G150" s="11" t="s">
        <v>557</v>
      </c>
      <c r="H150" s="3">
        <v>42257</v>
      </c>
      <c r="I150" s="2" t="s">
        <v>39</v>
      </c>
      <c r="J150" s="2" t="s">
        <v>429</v>
      </c>
      <c r="K150" s="2" t="s">
        <v>30</v>
      </c>
      <c r="L150" s="2" t="s">
        <v>31</v>
      </c>
      <c r="M150" s="2" t="s">
        <v>32</v>
      </c>
      <c r="N150" s="4">
        <v>20221</v>
      </c>
      <c r="O150" s="4">
        <v>28774</v>
      </c>
      <c r="P150" s="4">
        <v>8553</v>
      </c>
      <c r="Q150" s="5">
        <v>144.55000000000001</v>
      </c>
      <c r="R150" s="4">
        <v>1384</v>
      </c>
      <c r="S150" s="4">
        <v>1787</v>
      </c>
      <c r="T150" s="4">
        <v>403</v>
      </c>
      <c r="U150" s="5">
        <v>24.1</v>
      </c>
      <c r="V150" s="5">
        <v>0</v>
      </c>
      <c r="W150" s="14">
        <v>168.65</v>
      </c>
      <c r="X150" s="14">
        <v>0</v>
      </c>
      <c r="Y150" s="14">
        <v>168.65</v>
      </c>
      <c r="Z150" s="4">
        <v>24580</v>
      </c>
      <c r="AA150" s="49" t="str">
        <f>IFERROR(IF(VLOOKUP($D150,'Year-To-Date'!$E$1:$E$322,1,FALSE)=D150,"--","Find"),"Find")</f>
        <v>--</v>
      </c>
    </row>
    <row r="151" spans="1:27">
      <c r="A151" s="2" t="s">
        <v>509</v>
      </c>
      <c r="B151" s="2" t="s">
        <v>510</v>
      </c>
      <c r="C151" s="2" t="s">
        <v>76</v>
      </c>
      <c r="D151" s="2" t="s">
        <v>312</v>
      </c>
      <c r="E151" s="2" t="s">
        <v>427</v>
      </c>
      <c r="F151" s="21" t="s">
        <v>105</v>
      </c>
      <c r="G151" s="11" t="s">
        <v>557</v>
      </c>
      <c r="H151" s="3">
        <v>42257</v>
      </c>
      <c r="I151" s="2" t="s">
        <v>39</v>
      </c>
      <c r="J151" s="2" t="s">
        <v>429</v>
      </c>
      <c r="K151" s="2" t="s">
        <v>30</v>
      </c>
      <c r="L151" s="2" t="s">
        <v>31</v>
      </c>
      <c r="M151" s="2" t="s">
        <v>32</v>
      </c>
      <c r="N151" s="4">
        <v>48989</v>
      </c>
      <c r="O151" s="4">
        <v>69679</v>
      </c>
      <c r="P151" s="4">
        <v>20690</v>
      </c>
      <c r="Q151" s="5">
        <v>349.66</v>
      </c>
      <c r="R151" s="4">
        <v>5040</v>
      </c>
      <c r="S151" s="4">
        <v>8282</v>
      </c>
      <c r="T151" s="4">
        <v>3242</v>
      </c>
      <c r="U151" s="5">
        <v>193.87</v>
      </c>
      <c r="V151" s="5">
        <v>0</v>
      </c>
      <c r="W151" s="14">
        <v>543.53</v>
      </c>
      <c r="X151" s="14">
        <v>0</v>
      </c>
      <c r="Y151" s="14">
        <v>543.53</v>
      </c>
      <c r="Z151" s="4">
        <v>24580</v>
      </c>
      <c r="AA151" s="49" t="str">
        <f>IFERROR(IF(VLOOKUP($D151,'Year-To-Date'!$E$1:$E$322,1,FALSE)=D151,"--","Find"),"Find")</f>
        <v>--</v>
      </c>
    </row>
    <row r="152" spans="1:27">
      <c r="A152" s="2" t="s">
        <v>509</v>
      </c>
      <c r="B152" s="2" t="s">
        <v>510</v>
      </c>
      <c r="C152" s="2" t="s">
        <v>76</v>
      </c>
      <c r="D152" s="2" t="s">
        <v>313</v>
      </c>
      <c r="E152" s="2" t="s">
        <v>427</v>
      </c>
      <c r="F152" s="21" t="s">
        <v>105</v>
      </c>
      <c r="G152" s="11" t="s">
        <v>557</v>
      </c>
      <c r="H152" s="3">
        <v>42257</v>
      </c>
      <c r="I152" s="2" t="s">
        <v>39</v>
      </c>
      <c r="J152" s="2" t="s">
        <v>429</v>
      </c>
      <c r="K152" s="2" t="s">
        <v>30</v>
      </c>
      <c r="L152" s="2" t="s">
        <v>31</v>
      </c>
      <c r="M152" s="2" t="s">
        <v>32</v>
      </c>
      <c r="N152" s="4">
        <v>32754</v>
      </c>
      <c r="O152" s="4">
        <v>49041</v>
      </c>
      <c r="P152" s="4">
        <v>16287</v>
      </c>
      <c r="Q152" s="5">
        <v>275.25</v>
      </c>
      <c r="R152" s="4">
        <v>2819</v>
      </c>
      <c r="S152" s="4">
        <v>4631</v>
      </c>
      <c r="T152" s="4">
        <v>1812</v>
      </c>
      <c r="U152" s="5">
        <v>108.36</v>
      </c>
      <c r="V152" s="5">
        <v>0</v>
      </c>
      <c r="W152" s="14">
        <v>383.61</v>
      </c>
      <c r="X152" s="14">
        <v>0</v>
      </c>
      <c r="Y152" s="14">
        <v>383.61</v>
      </c>
      <c r="Z152" s="4">
        <v>24580</v>
      </c>
      <c r="AA152" s="49" t="str">
        <f>IFERROR(IF(VLOOKUP($D152,'Year-To-Date'!$E$1:$E$322,1,FALSE)=D152,"--","Find"),"Find")</f>
        <v>--</v>
      </c>
    </row>
    <row r="153" spans="1:27">
      <c r="A153" s="2" t="s">
        <v>509</v>
      </c>
      <c r="B153" s="2" t="s">
        <v>510</v>
      </c>
      <c r="C153" s="2" t="s">
        <v>25</v>
      </c>
      <c r="D153" s="2" t="s">
        <v>112</v>
      </c>
      <c r="E153" s="2" t="s">
        <v>62</v>
      </c>
      <c r="F153" s="21" t="s">
        <v>113</v>
      </c>
      <c r="G153" s="11" t="s">
        <v>563</v>
      </c>
      <c r="H153" s="3">
        <v>42220</v>
      </c>
      <c r="I153" s="2" t="s">
        <v>39</v>
      </c>
      <c r="J153" s="2" t="s">
        <v>63</v>
      </c>
      <c r="K153" s="2" t="s">
        <v>30</v>
      </c>
      <c r="L153" s="2" t="s">
        <v>31</v>
      </c>
      <c r="M153" s="2" t="s">
        <v>378</v>
      </c>
      <c r="N153" s="4">
        <v>22300</v>
      </c>
      <c r="O153" s="4">
        <v>27259</v>
      </c>
      <c r="P153" s="4">
        <v>4959</v>
      </c>
      <c r="Q153" s="5">
        <v>83.81</v>
      </c>
      <c r="R153" s="4">
        <v>0</v>
      </c>
      <c r="S153" s="4">
        <v>0</v>
      </c>
      <c r="T153" s="4">
        <v>0</v>
      </c>
      <c r="U153" s="5">
        <v>0</v>
      </c>
      <c r="V153" s="5">
        <v>0</v>
      </c>
      <c r="W153" s="14">
        <v>83.81</v>
      </c>
      <c r="X153" s="14">
        <v>0</v>
      </c>
      <c r="Y153" s="14">
        <v>83.81</v>
      </c>
      <c r="Z153" s="4">
        <v>24580</v>
      </c>
      <c r="AA153" s="49" t="str">
        <f>IFERROR(IF(VLOOKUP($D153,'Year-To-Date'!$E$1:$E$322,1,FALSE)=D153,"--","Find"),"Find")</f>
        <v>--</v>
      </c>
    </row>
    <row r="154" spans="1:27">
      <c r="A154" s="2" t="s">
        <v>509</v>
      </c>
      <c r="B154" s="2" t="s">
        <v>510</v>
      </c>
      <c r="C154" s="2" t="s">
        <v>76</v>
      </c>
      <c r="D154" s="2" t="s">
        <v>316</v>
      </c>
      <c r="E154" s="2" t="s">
        <v>504</v>
      </c>
      <c r="F154" s="21" t="s">
        <v>317</v>
      </c>
      <c r="G154" s="11" t="s">
        <v>564</v>
      </c>
      <c r="H154" s="3">
        <v>42332</v>
      </c>
      <c r="I154" s="2" t="s">
        <v>39</v>
      </c>
      <c r="J154" s="2" t="s">
        <v>381</v>
      </c>
      <c r="K154" s="2" t="s">
        <v>30</v>
      </c>
      <c r="L154" s="2" t="s">
        <v>31</v>
      </c>
      <c r="M154" s="2" t="s">
        <v>32</v>
      </c>
      <c r="N154" s="4">
        <v>10</v>
      </c>
      <c r="O154" s="4">
        <v>6073</v>
      </c>
      <c r="P154" s="4">
        <v>6063</v>
      </c>
      <c r="Q154" s="5">
        <v>102.46</v>
      </c>
      <c r="R154" s="4">
        <v>10</v>
      </c>
      <c r="S154" s="4">
        <v>1350</v>
      </c>
      <c r="T154" s="4">
        <v>1340</v>
      </c>
      <c r="U154" s="5">
        <v>80.13</v>
      </c>
      <c r="V154" s="5">
        <v>0</v>
      </c>
      <c r="W154" s="14">
        <v>182.59</v>
      </c>
      <c r="X154" s="14">
        <v>0</v>
      </c>
      <c r="Y154" s="14">
        <v>182.59</v>
      </c>
      <c r="Z154" s="4">
        <v>24580</v>
      </c>
      <c r="AA154" s="49" t="str">
        <f>IFERROR(IF(VLOOKUP($D154,'Year-To-Date'!$E$1:$E$322,1,FALSE)=D154,"--","Find"),"Find")</f>
        <v>--</v>
      </c>
    </row>
    <row r="155" spans="1:27">
      <c r="A155" s="2" t="s">
        <v>509</v>
      </c>
      <c r="B155" s="2" t="s">
        <v>510</v>
      </c>
      <c r="C155" s="2" t="s">
        <v>25</v>
      </c>
      <c r="D155" s="2" t="s">
        <v>121</v>
      </c>
      <c r="E155" s="2" t="s">
        <v>400</v>
      </c>
      <c r="F155" s="21" t="s">
        <v>122</v>
      </c>
      <c r="G155" s="11" t="s">
        <v>565</v>
      </c>
      <c r="H155" s="3">
        <v>42276</v>
      </c>
      <c r="I155" s="2" t="s">
        <v>39</v>
      </c>
      <c r="J155" s="2" t="s">
        <v>402</v>
      </c>
      <c r="K155" s="2" t="s">
        <v>30</v>
      </c>
      <c r="L155" s="2" t="s">
        <v>31</v>
      </c>
      <c r="M155" s="2" t="s">
        <v>41</v>
      </c>
      <c r="N155" s="4">
        <v>21083</v>
      </c>
      <c r="O155" s="4">
        <v>24671</v>
      </c>
      <c r="P155" s="4">
        <v>3588</v>
      </c>
      <c r="Q155" s="5">
        <v>60.64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60.64</v>
      </c>
      <c r="X155" s="14">
        <v>0</v>
      </c>
      <c r="Y155" s="14">
        <v>60.64</v>
      </c>
      <c r="Z155" s="4">
        <v>24580</v>
      </c>
      <c r="AA155" s="49" t="str">
        <f>IFERROR(IF(VLOOKUP($D155,'Year-To-Date'!$E$1:$E$322,1,FALSE)=D155,"--","Find"),"Find")</f>
        <v>--</v>
      </c>
    </row>
    <row r="156" spans="1:27">
      <c r="A156" s="2" t="s">
        <v>509</v>
      </c>
      <c r="B156" s="2" t="s">
        <v>510</v>
      </c>
      <c r="C156" s="2" t="s">
        <v>25</v>
      </c>
      <c r="D156" s="2" t="s">
        <v>26</v>
      </c>
      <c r="E156" s="2" t="s">
        <v>27</v>
      </c>
      <c r="F156" s="21"/>
      <c r="G156" s="11" t="s">
        <v>523</v>
      </c>
      <c r="H156" s="3">
        <v>42213</v>
      </c>
      <c r="I156" s="2" t="s">
        <v>28</v>
      </c>
      <c r="J156" s="2" t="s">
        <v>29</v>
      </c>
      <c r="K156" s="2" t="s">
        <v>30</v>
      </c>
      <c r="L156" s="2" t="s">
        <v>31</v>
      </c>
      <c r="M156" s="2" t="s">
        <v>382</v>
      </c>
      <c r="N156" s="4">
        <v>179610</v>
      </c>
      <c r="O156" s="4">
        <v>211342</v>
      </c>
      <c r="P156" s="4">
        <v>31732</v>
      </c>
      <c r="Q156" s="5">
        <v>536.27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536.27</v>
      </c>
      <c r="X156" s="14">
        <v>0</v>
      </c>
      <c r="Y156" s="14">
        <v>536.27</v>
      </c>
      <c r="Z156" s="4">
        <v>24580</v>
      </c>
      <c r="AA156" s="49" t="str">
        <f>IFERROR(IF(VLOOKUP($D156,'Year-To-Date'!$E$1:$E$322,1,FALSE)=D156,"--","Find"),"Find")</f>
        <v>--</v>
      </c>
    </row>
    <row r="157" spans="1:27">
      <c r="A157" s="2" t="s">
        <v>509</v>
      </c>
      <c r="B157" s="2" t="s">
        <v>510</v>
      </c>
      <c r="C157" s="2" t="s">
        <v>25</v>
      </c>
      <c r="D157" s="2" t="s">
        <v>120</v>
      </c>
      <c r="E157" s="2" t="s">
        <v>439</v>
      </c>
      <c r="F157" s="21"/>
      <c r="G157" s="11" t="s">
        <v>523</v>
      </c>
      <c r="H157" s="3">
        <v>42257</v>
      </c>
      <c r="I157" s="2" t="s">
        <v>39</v>
      </c>
      <c r="J157" s="2" t="s">
        <v>440</v>
      </c>
      <c r="K157" s="2" t="s">
        <v>30</v>
      </c>
      <c r="L157" s="2" t="s">
        <v>31</v>
      </c>
      <c r="M157" s="2" t="s">
        <v>41</v>
      </c>
      <c r="N157" s="4">
        <v>10</v>
      </c>
      <c r="O157" s="4">
        <v>10</v>
      </c>
      <c r="P157" s="4">
        <v>0</v>
      </c>
      <c r="Q157" s="5">
        <v>0</v>
      </c>
      <c r="R157" s="4">
        <v>0</v>
      </c>
      <c r="S157" s="4">
        <v>0</v>
      </c>
      <c r="T157" s="4">
        <v>0</v>
      </c>
      <c r="U157" s="5">
        <v>0</v>
      </c>
      <c r="V157" s="5">
        <v>0</v>
      </c>
      <c r="W157" s="14">
        <v>0</v>
      </c>
      <c r="X157" s="14">
        <v>0</v>
      </c>
      <c r="Y157" s="14">
        <v>0</v>
      </c>
      <c r="Z157" s="4">
        <v>24580</v>
      </c>
      <c r="AA157" s="49" t="str">
        <f>IFERROR(IF(VLOOKUP($D157,'Year-To-Date'!$E$1:$E$322,1,FALSE)=D157,"--","Find"),"Find")</f>
        <v>--</v>
      </c>
    </row>
    <row r="158" spans="1:27">
      <c r="A158" s="2" t="s">
        <v>509</v>
      </c>
      <c r="B158" s="2" t="s">
        <v>510</v>
      </c>
      <c r="C158" s="2" t="s">
        <v>25</v>
      </c>
      <c r="D158" s="2" t="s">
        <v>125</v>
      </c>
      <c r="E158" s="2" t="s">
        <v>566</v>
      </c>
      <c r="F158" s="21"/>
      <c r="G158" s="11" t="s">
        <v>523</v>
      </c>
      <c r="H158" s="3">
        <v>42360</v>
      </c>
      <c r="I158" s="2" t="s">
        <v>39</v>
      </c>
      <c r="J158" s="2" t="s">
        <v>567</v>
      </c>
      <c r="K158" s="2" t="s">
        <v>30</v>
      </c>
      <c r="L158" s="2" t="s">
        <v>31</v>
      </c>
      <c r="M158" s="2" t="s">
        <v>41</v>
      </c>
      <c r="N158" s="4">
        <v>16</v>
      </c>
      <c r="O158" s="4">
        <v>3177</v>
      </c>
      <c r="P158" s="4">
        <v>3161</v>
      </c>
      <c r="Q158" s="5">
        <v>53.42</v>
      </c>
      <c r="R158" s="4">
        <v>0</v>
      </c>
      <c r="S158" s="4">
        <v>0</v>
      </c>
      <c r="T158" s="4">
        <v>0</v>
      </c>
      <c r="U158" s="5">
        <v>0</v>
      </c>
      <c r="V158" s="5">
        <v>0</v>
      </c>
      <c r="W158" s="14">
        <v>53.42</v>
      </c>
      <c r="X158" s="14">
        <v>0</v>
      </c>
      <c r="Y158" s="14">
        <v>53.42</v>
      </c>
      <c r="Z158" s="4">
        <v>24580</v>
      </c>
      <c r="AA158" s="49" t="str">
        <f>IFERROR(IF(VLOOKUP($D158,'Year-To-Date'!$E$1:$E$322,1,FALSE)=D158,"--","Find"),"Find")</f>
        <v>--</v>
      </c>
    </row>
    <row r="159" spans="1:27">
      <c r="A159" s="2" t="s">
        <v>509</v>
      </c>
      <c r="B159" s="2" t="s">
        <v>510</v>
      </c>
      <c r="C159" s="2" t="s">
        <v>419</v>
      </c>
      <c r="D159" s="2" t="s">
        <v>420</v>
      </c>
      <c r="E159" s="2" t="s">
        <v>421</v>
      </c>
      <c r="F159" s="21"/>
      <c r="G159" s="11" t="s">
        <v>523</v>
      </c>
      <c r="H159" s="3">
        <v>42158</v>
      </c>
      <c r="I159" s="2" t="s">
        <v>28</v>
      </c>
      <c r="J159" s="2" t="s">
        <v>423</v>
      </c>
      <c r="K159" s="2" t="s">
        <v>30</v>
      </c>
      <c r="L159" s="2" t="s">
        <v>31</v>
      </c>
      <c r="M159" s="2" t="s">
        <v>32</v>
      </c>
      <c r="N159" s="4">
        <v>12279</v>
      </c>
      <c r="O159" s="4">
        <v>12279</v>
      </c>
      <c r="P159" s="4">
        <v>0</v>
      </c>
      <c r="Q159" s="5">
        <v>0</v>
      </c>
      <c r="R159" s="4">
        <v>0</v>
      </c>
      <c r="S159" s="4">
        <v>0</v>
      </c>
      <c r="T159" s="4">
        <v>0</v>
      </c>
      <c r="U159" s="5">
        <v>0</v>
      </c>
      <c r="V159" s="5">
        <v>0</v>
      </c>
      <c r="W159" s="14">
        <v>0</v>
      </c>
      <c r="X159" s="14">
        <v>0</v>
      </c>
      <c r="Y159" s="14">
        <v>0</v>
      </c>
      <c r="Z159" s="4">
        <v>24580</v>
      </c>
      <c r="AA159" s="49" t="str">
        <f>IFERROR(IF(VLOOKUP($D159,'Year-To-Date'!$E$1:$E$322,1,FALSE)=D159,"--","Find"),"Find")</f>
        <v>--</v>
      </c>
    </row>
    <row r="160" spans="1:27">
      <c r="A160" s="2" t="s">
        <v>509</v>
      </c>
      <c r="B160" s="2" t="s">
        <v>510</v>
      </c>
      <c r="C160" s="2" t="s">
        <v>56</v>
      </c>
      <c r="D160" s="2" t="s">
        <v>66</v>
      </c>
      <c r="E160" s="2" t="s">
        <v>27</v>
      </c>
      <c r="F160" s="21"/>
      <c r="G160" s="11" t="s">
        <v>523</v>
      </c>
      <c r="H160" s="3">
        <v>42213</v>
      </c>
      <c r="I160" s="2" t="s">
        <v>28</v>
      </c>
      <c r="J160" s="2" t="s">
        <v>29</v>
      </c>
      <c r="K160" s="2" t="s">
        <v>30</v>
      </c>
      <c r="L160" s="2" t="s">
        <v>31</v>
      </c>
      <c r="M160" s="2" t="s">
        <v>32</v>
      </c>
      <c r="N160" s="4">
        <v>11329</v>
      </c>
      <c r="O160" s="4">
        <v>12597</v>
      </c>
      <c r="P160" s="4">
        <v>1268</v>
      </c>
      <c r="Q160" s="5">
        <v>21.43</v>
      </c>
      <c r="R160" s="4">
        <v>0</v>
      </c>
      <c r="S160" s="4">
        <v>0</v>
      </c>
      <c r="T160" s="4">
        <v>0</v>
      </c>
      <c r="U160" s="5">
        <v>0</v>
      </c>
      <c r="V160" s="5">
        <v>0</v>
      </c>
      <c r="W160" s="14">
        <v>21.43</v>
      </c>
      <c r="X160" s="14">
        <v>0</v>
      </c>
      <c r="Y160" s="14">
        <v>21.43</v>
      </c>
      <c r="Z160" s="4">
        <v>24580</v>
      </c>
      <c r="AA160" s="49" t="str">
        <f>IFERROR(IF(VLOOKUP($D160,'Year-To-Date'!$E$1:$E$322,1,FALSE)=D160,"--","Find"),"Find")</f>
        <v>--</v>
      </c>
    </row>
    <row r="161" spans="1:27">
      <c r="A161" s="2" t="s">
        <v>509</v>
      </c>
      <c r="B161" s="2" t="s">
        <v>510</v>
      </c>
      <c r="C161" s="2" t="s">
        <v>489</v>
      </c>
      <c r="D161" s="2" t="s">
        <v>226</v>
      </c>
      <c r="E161" s="2" t="s">
        <v>405</v>
      </c>
      <c r="F161" s="21"/>
      <c r="G161" s="11" t="s">
        <v>523</v>
      </c>
      <c r="H161" s="3">
        <v>42281</v>
      </c>
      <c r="I161" s="2"/>
      <c r="J161" s="2" t="s">
        <v>407</v>
      </c>
      <c r="K161" s="2" t="s">
        <v>30</v>
      </c>
      <c r="L161" s="2" t="s">
        <v>31</v>
      </c>
      <c r="M161" s="2" t="s">
        <v>378</v>
      </c>
      <c r="N161" s="4">
        <v>542</v>
      </c>
      <c r="O161" s="4">
        <v>18379</v>
      </c>
      <c r="P161" s="4">
        <v>17837</v>
      </c>
      <c r="Q161" s="5">
        <v>490.52</v>
      </c>
      <c r="R161" s="4">
        <v>17837</v>
      </c>
      <c r="S161" s="4">
        <v>17837</v>
      </c>
      <c r="T161" s="4">
        <v>0</v>
      </c>
      <c r="U161" s="5">
        <v>0</v>
      </c>
      <c r="V161" s="5">
        <v>0</v>
      </c>
      <c r="W161" s="14">
        <v>490.52</v>
      </c>
      <c r="X161" s="14">
        <v>0</v>
      </c>
      <c r="Y161" s="14">
        <v>490.52</v>
      </c>
      <c r="Z161" s="4">
        <v>24580</v>
      </c>
      <c r="AA161" s="49" t="str">
        <f>IFERROR(IF(VLOOKUP($D161,'Year-To-Date'!$E$1:$E$322,1,FALSE)=D161,"--","Find"),"Find")</f>
        <v>--</v>
      </c>
    </row>
    <row r="162" spans="1:27">
      <c r="A162" s="2" t="s">
        <v>509</v>
      </c>
      <c r="B162" s="2" t="s">
        <v>510</v>
      </c>
      <c r="C162" s="2" t="s">
        <v>491</v>
      </c>
      <c r="D162" s="2" t="s">
        <v>280</v>
      </c>
      <c r="E162" s="2" t="s">
        <v>421</v>
      </c>
      <c r="F162" s="21"/>
      <c r="G162" s="11" t="s">
        <v>523</v>
      </c>
      <c r="H162" s="3">
        <v>42158</v>
      </c>
      <c r="I162" s="2" t="s">
        <v>28</v>
      </c>
      <c r="J162" s="2" t="s">
        <v>423</v>
      </c>
      <c r="K162" s="2" t="s">
        <v>30</v>
      </c>
      <c r="L162" s="2" t="s">
        <v>31</v>
      </c>
      <c r="M162" s="2" t="s">
        <v>32</v>
      </c>
      <c r="N162" s="4">
        <v>1000</v>
      </c>
      <c r="O162" s="4">
        <v>1000</v>
      </c>
      <c r="P162" s="4">
        <v>0</v>
      </c>
      <c r="Q162" s="5">
        <v>0</v>
      </c>
      <c r="R162" s="4">
        <v>0</v>
      </c>
      <c r="S162" s="4">
        <v>0</v>
      </c>
      <c r="T162" s="4">
        <v>0</v>
      </c>
      <c r="U162" s="5">
        <v>0</v>
      </c>
      <c r="V162" s="5">
        <v>0</v>
      </c>
      <c r="W162" s="14">
        <v>0</v>
      </c>
      <c r="X162" s="14">
        <v>0</v>
      </c>
      <c r="Y162" s="14">
        <v>0</v>
      </c>
      <c r="Z162" s="4">
        <v>24580</v>
      </c>
      <c r="AA162" s="49" t="str">
        <f>IFERROR(IF(VLOOKUP($D162,'Year-To-Date'!$E$1:$E$322,1,FALSE)=D162,"--","Find"),"Find")</f>
        <v>--</v>
      </c>
    </row>
    <row r="163" spans="1:27">
      <c r="A163" s="2" t="s">
        <v>509</v>
      </c>
      <c r="B163" s="2" t="s">
        <v>510</v>
      </c>
      <c r="C163" s="2" t="s">
        <v>505</v>
      </c>
      <c r="D163" s="2" t="s">
        <v>506</v>
      </c>
      <c r="E163" s="2" t="s">
        <v>50</v>
      </c>
      <c r="F163" s="21"/>
      <c r="G163" s="11" t="s">
        <v>523</v>
      </c>
      <c r="H163" s="3">
        <v>42270</v>
      </c>
      <c r="I163" s="2" t="s">
        <v>28</v>
      </c>
      <c r="J163" s="2" t="s">
        <v>507</v>
      </c>
      <c r="K163" s="2" t="s">
        <v>394</v>
      </c>
      <c r="L163" s="2" t="s">
        <v>31</v>
      </c>
      <c r="M163" s="2" t="s">
        <v>382</v>
      </c>
      <c r="N163" s="4">
        <v>5559</v>
      </c>
      <c r="O163" s="4">
        <v>5659</v>
      </c>
      <c r="P163" s="4">
        <v>100</v>
      </c>
      <c r="Q163" s="5">
        <v>1.69</v>
      </c>
      <c r="R163" s="4">
        <v>4874</v>
      </c>
      <c r="S163" s="4">
        <v>4874</v>
      </c>
      <c r="T163" s="4">
        <v>0</v>
      </c>
      <c r="U163" s="5">
        <v>0</v>
      </c>
      <c r="V163" s="5">
        <v>0</v>
      </c>
      <c r="W163" s="14">
        <v>1.69</v>
      </c>
      <c r="X163" s="14">
        <v>0</v>
      </c>
      <c r="Y163" s="14">
        <v>1.69</v>
      </c>
      <c r="Z163" s="4">
        <v>24580</v>
      </c>
      <c r="AA163" s="49" t="str">
        <f>IFERROR(IF(VLOOKUP($D163,'Year-To-Date'!$E$1:$E$322,1,FALSE)=D163,"--","Find"),"Find")</f>
        <v>--</v>
      </c>
    </row>
    <row r="164" spans="1:27">
      <c r="A164" s="2" t="s">
        <v>509</v>
      </c>
      <c r="B164" s="2" t="s">
        <v>510</v>
      </c>
      <c r="C164" s="2" t="s">
        <v>505</v>
      </c>
      <c r="D164" s="2" t="s">
        <v>508</v>
      </c>
      <c r="E164" s="2" t="s">
        <v>50</v>
      </c>
      <c r="F164" s="21"/>
      <c r="G164" s="11" t="s">
        <v>523</v>
      </c>
      <c r="H164" s="3">
        <v>42271</v>
      </c>
      <c r="I164" s="2" t="s">
        <v>28</v>
      </c>
      <c r="J164" s="2" t="s">
        <v>507</v>
      </c>
      <c r="K164" s="2" t="s">
        <v>394</v>
      </c>
      <c r="L164" s="2" t="s">
        <v>31</v>
      </c>
      <c r="M164" s="2" t="s">
        <v>382</v>
      </c>
      <c r="N164" s="4">
        <v>6357</v>
      </c>
      <c r="O164" s="4">
        <v>13262</v>
      </c>
      <c r="P164" s="4">
        <v>6905</v>
      </c>
      <c r="Q164" s="5">
        <v>116.69</v>
      </c>
      <c r="R164" s="4">
        <v>3150</v>
      </c>
      <c r="S164" s="4">
        <v>3196</v>
      </c>
      <c r="T164" s="4">
        <v>46</v>
      </c>
      <c r="U164" s="5">
        <v>2.75</v>
      </c>
      <c r="V164" s="5">
        <v>0</v>
      </c>
      <c r="W164" s="14">
        <v>119.44</v>
      </c>
      <c r="X164" s="14">
        <v>0</v>
      </c>
      <c r="Y164" s="14">
        <v>119.44</v>
      </c>
      <c r="Z164" s="4">
        <v>24580</v>
      </c>
      <c r="AA164" s="49" t="str">
        <f>IFERROR(IF(VLOOKUP($D164,'Year-To-Date'!$E$1:$E$322,1,FALSE)=D164,"--","Find"),"Find")</f>
        <v>--</v>
      </c>
    </row>
    <row r="165" spans="1:27">
      <c r="A165" s="8"/>
      <c r="B165" s="2"/>
      <c r="C165" s="2"/>
      <c r="D165" s="2"/>
      <c r="E165" s="2"/>
      <c r="F165" s="25"/>
      <c r="G165" s="2"/>
      <c r="H165" s="3"/>
      <c r="I165" s="2"/>
      <c r="J165" s="2"/>
      <c r="K165" s="2"/>
      <c r="L165" s="2"/>
      <c r="M165" s="2"/>
      <c r="N165" s="4"/>
      <c r="O165" s="4"/>
      <c r="P165" s="4"/>
      <c r="Q165" s="7">
        <f>SUM(Q2:Q164)</f>
        <v>6603.2800000000007</v>
      </c>
      <c r="R165" s="4"/>
      <c r="S165" s="4"/>
      <c r="T165" s="4"/>
      <c r="U165" s="7">
        <f>SUM(U2:U164)</f>
        <v>3253.9300000000007</v>
      </c>
      <c r="V165" s="7">
        <f>SUM(V2:V164)</f>
        <v>1262</v>
      </c>
      <c r="W165" s="7">
        <f>SUM(W2:W164)</f>
        <v>11119.210000000001</v>
      </c>
      <c r="X165" s="7">
        <f>SUM(X2:X164)</f>
        <v>0</v>
      </c>
      <c r="Y165" s="7">
        <f>SUM(Y2:Y164)</f>
        <v>11119.210000000001</v>
      </c>
      <c r="Z165" s="4"/>
      <c r="AA165" s="30">
        <f>COUNTIF(AA1:AA164,"Find")</f>
        <v>0</v>
      </c>
    </row>
    <row r="166" spans="1:27">
      <c r="A166" s="6"/>
      <c r="B166" s="6"/>
      <c r="C166" s="6"/>
      <c r="D166" s="6"/>
      <c r="E166" s="6"/>
      <c r="F166" s="2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</sheetData>
  <autoFilter ref="A1:Z168"/>
  <sortState ref="A2:Z164">
    <sortCondition ref="F2:F164"/>
    <sortCondition ref="D2:D164"/>
  </sortState>
  <printOptions horizontalCentered="1"/>
  <pageMargins left="0.5" right="0.5" top="1" bottom="1.25" header="0.5" footer="0.5"/>
  <pageSetup paperSize="5" scale="95" orientation="landscape" r:id="rId1"/>
  <headerFooter>
    <oddHeader>&amp;L&amp;"Arial,Bold"&amp;20</oddHeader>
    <oddFooter>&amp;L&amp;8&amp;R&amp;"Arial,Regular"&amp;8&amp;P of &amp;N
Created: 08/03/2016 09:16 AM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A189"/>
  <sheetViews>
    <sheetView showGridLines="0" workbookViewId="0">
      <pane xSplit="1" ySplit="1" topLeftCell="K71" activePane="bottomRight" state="frozen"/>
      <selection pane="topRight" activeCell="B1" sqref="B1"/>
      <selection pane="bottomLeft" activeCell="A2" sqref="A2"/>
      <selection pane="bottomRight" activeCell="D1" sqref="D1:D1048576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</cols>
  <sheetData>
    <row r="1" spans="1:27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355</v>
      </c>
      <c r="G1" s="19" t="s">
        <v>1878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</row>
    <row r="2" spans="1:27">
      <c r="A2" s="2" t="s">
        <v>497</v>
      </c>
      <c r="B2" s="2" t="s">
        <v>24</v>
      </c>
      <c r="C2" s="2" t="s">
        <v>370</v>
      </c>
      <c r="D2" s="2" t="s">
        <v>234</v>
      </c>
      <c r="E2" s="2" t="s">
        <v>371</v>
      </c>
      <c r="F2" s="21" t="s">
        <v>166</v>
      </c>
      <c r="G2" s="11" t="s">
        <v>1879</v>
      </c>
      <c r="H2" s="3">
        <v>42199</v>
      </c>
      <c r="I2" s="2" t="s">
        <v>28</v>
      </c>
      <c r="J2" s="2" t="s">
        <v>373</v>
      </c>
      <c r="K2" s="2" t="s">
        <v>30</v>
      </c>
      <c r="L2" s="2" t="s">
        <v>31</v>
      </c>
      <c r="M2" s="2" t="s">
        <v>32</v>
      </c>
      <c r="N2" s="4">
        <v>1158</v>
      </c>
      <c r="O2" s="4">
        <v>3071</v>
      </c>
      <c r="P2" s="4">
        <v>1913</v>
      </c>
      <c r="Q2" s="5">
        <v>32.33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32.33</v>
      </c>
      <c r="X2" s="14">
        <v>0</v>
      </c>
      <c r="Y2" s="14">
        <v>32.33</v>
      </c>
      <c r="Z2" s="4">
        <v>24580</v>
      </c>
      <c r="AA2" s="49" t="str">
        <f>IFERROR(IF(VLOOKUP($D2,'Year-To-Date'!$E$1:$E$322,1,FALSE)=D2,"--","Find"),"Find")</f>
        <v>--</v>
      </c>
    </row>
    <row r="3" spans="1:27">
      <c r="A3" s="2" t="s">
        <v>497</v>
      </c>
      <c r="B3" s="2" t="s">
        <v>24</v>
      </c>
      <c r="C3" s="2" t="s">
        <v>76</v>
      </c>
      <c r="D3" s="2" t="s">
        <v>82</v>
      </c>
      <c r="E3" s="2" t="s">
        <v>83</v>
      </c>
      <c r="F3" s="21" t="s">
        <v>300</v>
      </c>
      <c r="G3" s="11" t="s">
        <v>1880</v>
      </c>
      <c r="H3" s="3">
        <v>42192</v>
      </c>
      <c r="I3" s="2" t="s">
        <v>28</v>
      </c>
      <c r="J3" s="2" t="s">
        <v>84</v>
      </c>
      <c r="K3" s="2" t="s">
        <v>30</v>
      </c>
      <c r="L3" s="2" t="s">
        <v>31</v>
      </c>
      <c r="M3" s="2" t="s">
        <v>32</v>
      </c>
      <c r="N3" s="4">
        <v>3371</v>
      </c>
      <c r="O3" s="4">
        <v>4365</v>
      </c>
      <c r="P3" s="4">
        <v>994</v>
      </c>
      <c r="Q3" s="5">
        <v>16.8</v>
      </c>
      <c r="R3" s="4">
        <v>7638</v>
      </c>
      <c r="S3" s="4">
        <v>12554</v>
      </c>
      <c r="T3" s="4">
        <v>4916</v>
      </c>
      <c r="U3" s="5">
        <v>293.98</v>
      </c>
      <c r="V3" s="5">
        <v>0</v>
      </c>
      <c r="W3" s="14">
        <v>310.77999999999997</v>
      </c>
      <c r="X3" s="14">
        <v>0</v>
      </c>
      <c r="Y3" s="14">
        <v>310.77999999999997</v>
      </c>
      <c r="Z3" s="4">
        <v>24580</v>
      </c>
      <c r="AA3" s="49" t="str">
        <f>IFERROR(IF(VLOOKUP($D3,'Year-To-Date'!$E$1:$E$322,1,FALSE)=D3,"--","Find"),"Find")</f>
        <v>--</v>
      </c>
    </row>
    <row r="4" spans="1:27">
      <c r="A4" s="2" t="s">
        <v>497</v>
      </c>
      <c r="B4" s="2" t="s">
        <v>24</v>
      </c>
      <c r="C4" s="2" t="s">
        <v>25</v>
      </c>
      <c r="D4" s="2" t="s">
        <v>110</v>
      </c>
      <c r="E4" s="2" t="s">
        <v>375</v>
      </c>
      <c r="F4" s="21" t="s">
        <v>111</v>
      </c>
      <c r="G4" s="11" t="s">
        <v>1881</v>
      </c>
      <c r="H4" s="3">
        <v>42227</v>
      </c>
      <c r="I4" s="2" t="s">
        <v>39</v>
      </c>
      <c r="J4" s="2" t="s">
        <v>377</v>
      </c>
      <c r="K4" s="2" t="s">
        <v>30</v>
      </c>
      <c r="L4" s="2" t="s">
        <v>31</v>
      </c>
      <c r="M4" s="2" t="s">
        <v>378</v>
      </c>
      <c r="N4" s="4">
        <v>17812</v>
      </c>
      <c r="O4" s="4">
        <v>20895</v>
      </c>
      <c r="P4" s="4">
        <v>3083</v>
      </c>
      <c r="Q4" s="5">
        <v>52.1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52.1</v>
      </c>
      <c r="X4" s="14">
        <v>0</v>
      </c>
      <c r="Y4" s="14">
        <v>52.1</v>
      </c>
      <c r="Z4" s="4">
        <v>24580</v>
      </c>
      <c r="AA4" s="49" t="str">
        <f>IFERROR(IF(VLOOKUP($D4,'Year-To-Date'!$E$1:$E$322,1,FALSE)=D4,"--","Find"),"Find")</f>
        <v>--</v>
      </c>
    </row>
    <row r="5" spans="1:27">
      <c r="A5" s="2" t="s">
        <v>497</v>
      </c>
      <c r="B5" s="2" t="s">
        <v>24</v>
      </c>
      <c r="C5" s="2" t="s">
        <v>25</v>
      </c>
      <c r="D5" s="2" t="s">
        <v>106</v>
      </c>
      <c r="E5" s="2" t="s">
        <v>379</v>
      </c>
      <c r="F5" s="21" t="s">
        <v>107</v>
      </c>
      <c r="G5" s="11" t="s">
        <v>1882</v>
      </c>
      <c r="H5" s="3">
        <v>42234</v>
      </c>
      <c r="I5" s="2" t="s">
        <v>39</v>
      </c>
      <c r="J5" s="2" t="s">
        <v>381</v>
      </c>
      <c r="K5" s="2" t="s">
        <v>30</v>
      </c>
      <c r="L5" s="2" t="s">
        <v>31</v>
      </c>
      <c r="M5" s="2" t="s">
        <v>382</v>
      </c>
      <c r="N5" s="4">
        <v>10120</v>
      </c>
      <c r="O5" s="4">
        <v>12108</v>
      </c>
      <c r="P5" s="4">
        <v>1988</v>
      </c>
      <c r="Q5" s="14">
        <v>33.6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33.6</v>
      </c>
      <c r="X5" s="14">
        <v>0</v>
      </c>
      <c r="Y5" s="14">
        <v>33.6</v>
      </c>
      <c r="Z5" s="4">
        <v>24580</v>
      </c>
      <c r="AA5" s="49" t="str">
        <f>IFERROR(IF(VLOOKUP($D5,'Year-To-Date'!$E$1:$E$322,1,FALSE)=D5,"--","Find"),"Find")</f>
        <v>--</v>
      </c>
    </row>
    <row r="6" spans="1:27">
      <c r="A6" s="2" t="s">
        <v>497</v>
      </c>
      <c r="B6" s="2" t="s">
        <v>24</v>
      </c>
      <c r="C6" s="2" t="s">
        <v>56</v>
      </c>
      <c r="D6" s="2" t="s">
        <v>61</v>
      </c>
      <c r="E6" s="2" t="s">
        <v>62</v>
      </c>
      <c r="F6" s="21" t="s">
        <v>208</v>
      </c>
      <c r="G6" s="11" t="s">
        <v>1883</v>
      </c>
      <c r="H6" s="3">
        <v>42205</v>
      </c>
      <c r="I6" s="2" t="s">
        <v>28</v>
      </c>
      <c r="J6" s="2" t="s">
        <v>63</v>
      </c>
      <c r="K6" s="2" t="s">
        <v>30</v>
      </c>
      <c r="L6" s="2" t="s">
        <v>31</v>
      </c>
      <c r="M6" s="2" t="s">
        <v>41</v>
      </c>
      <c r="N6" s="4">
        <v>4333</v>
      </c>
      <c r="O6" s="4">
        <v>4971</v>
      </c>
      <c r="P6" s="4">
        <v>638</v>
      </c>
      <c r="Q6" s="5">
        <v>10.78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10.78</v>
      </c>
      <c r="X6" s="14">
        <v>0</v>
      </c>
      <c r="Y6" s="14">
        <v>10.78</v>
      </c>
      <c r="Z6" s="4">
        <v>24580</v>
      </c>
      <c r="AA6" s="49" t="str">
        <f>IFERROR(IF(VLOOKUP($D6,'Year-To-Date'!$E$1:$E$322,1,FALSE)=D6,"--","Find"),"Find")</f>
        <v>--</v>
      </c>
    </row>
    <row r="7" spans="1:27">
      <c r="A7" s="2" t="s">
        <v>497</v>
      </c>
      <c r="B7" s="2" t="s">
        <v>24</v>
      </c>
      <c r="C7" s="2" t="s">
        <v>56</v>
      </c>
      <c r="D7" s="2" t="s">
        <v>65</v>
      </c>
      <c r="E7" s="2" t="s">
        <v>62</v>
      </c>
      <c r="F7" s="21" t="s">
        <v>208</v>
      </c>
      <c r="G7" s="11" t="s">
        <v>1883</v>
      </c>
      <c r="H7" s="3">
        <v>42205</v>
      </c>
      <c r="I7" s="2" t="s">
        <v>28</v>
      </c>
      <c r="J7" s="2" t="s">
        <v>63</v>
      </c>
      <c r="K7" s="2" t="s">
        <v>30</v>
      </c>
      <c r="L7" s="2" t="s">
        <v>31</v>
      </c>
      <c r="M7" s="2" t="s">
        <v>41</v>
      </c>
      <c r="N7" s="4">
        <v>18040</v>
      </c>
      <c r="O7" s="4">
        <v>22080</v>
      </c>
      <c r="P7" s="4">
        <v>4040</v>
      </c>
      <c r="Q7" s="5">
        <v>68.28</v>
      </c>
      <c r="R7" s="4">
        <v>0</v>
      </c>
      <c r="S7" s="4">
        <v>0</v>
      </c>
      <c r="T7" s="4">
        <v>0</v>
      </c>
      <c r="U7" s="5">
        <v>0</v>
      </c>
      <c r="V7" s="5">
        <v>0</v>
      </c>
      <c r="W7" s="14">
        <v>68.28</v>
      </c>
      <c r="X7" s="14">
        <v>0</v>
      </c>
      <c r="Y7" s="14">
        <v>68.28</v>
      </c>
      <c r="Z7" s="4">
        <v>24580</v>
      </c>
      <c r="AA7" s="49" t="str">
        <f>IFERROR(IF(VLOOKUP($D7,'Year-To-Date'!$E$1:$E$322,1,FALSE)=D7,"--","Find"),"Find")</f>
        <v>--</v>
      </c>
    </row>
    <row r="8" spans="1:27">
      <c r="A8" s="2" t="s">
        <v>497</v>
      </c>
      <c r="B8" s="2" t="s">
        <v>24</v>
      </c>
      <c r="C8" s="2" t="s">
        <v>76</v>
      </c>
      <c r="D8" s="2" t="s">
        <v>81</v>
      </c>
      <c r="E8" s="2" t="s">
        <v>62</v>
      </c>
      <c r="F8" s="21" t="s">
        <v>208</v>
      </c>
      <c r="G8" s="11" t="s">
        <v>1883</v>
      </c>
      <c r="H8" s="3">
        <v>42205</v>
      </c>
      <c r="I8" s="2" t="s">
        <v>28</v>
      </c>
      <c r="J8" s="2" t="s">
        <v>63</v>
      </c>
      <c r="K8" s="2" t="s">
        <v>30</v>
      </c>
      <c r="L8" s="2" t="s">
        <v>31</v>
      </c>
      <c r="M8" s="2" t="s">
        <v>41</v>
      </c>
      <c r="N8" s="4">
        <v>26888</v>
      </c>
      <c r="O8" s="4">
        <v>32670</v>
      </c>
      <c r="P8" s="4">
        <v>5782</v>
      </c>
      <c r="Q8" s="5">
        <v>97.72</v>
      </c>
      <c r="R8" s="4">
        <v>2212</v>
      </c>
      <c r="S8" s="4">
        <v>3012</v>
      </c>
      <c r="T8" s="4">
        <v>800</v>
      </c>
      <c r="U8" s="5">
        <v>47.84</v>
      </c>
      <c r="V8" s="5">
        <v>0</v>
      </c>
      <c r="W8" s="14">
        <v>145.56</v>
      </c>
      <c r="X8" s="14">
        <v>0</v>
      </c>
      <c r="Y8" s="14">
        <v>145.56</v>
      </c>
      <c r="Z8" s="4">
        <v>24580</v>
      </c>
      <c r="AA8" s="49" t="str">
        <f>IFERROR(IF(VLOOKUP($D8,'Year-To-Date'!$E$1:$E$322,1,FALSE)=D8,"--","Find"),"Find")</f>
        <v>--</v>
      </c>
    </row>
    <row r="9" spans="1:27">
      <c r="A9" s="2" t="s">
        <v>497</v>
      </c>
      <c r="B9" s="2" t="s">
        <v>24</v>
      </c>
      <c r="C9" s="2" t="s">
        <v>69</v>
      </c>
      <c r="D9" s="2" t="s">
        <v>257</v>
      </c>
      <c r="E9" s="2" t="s">
        <v>384</v>
      </c>
      <c r="F9" s="21" t="s">
        <v>258</v>
      </c>
      <c r="G9" s="11" t="s">
        <v>1884</v>
      </c>
      <c r="H9" s="3">
        <v>42235</v>
      </c>
      <c r="I9" s="2" t="s">
        <v>39</v>
      </c>
      <c r="J9" s="2" t="s">
        <v>386</v>
      </c>
      <c r="K9" s="2" t="s">
        <v>30</v>
      </c>
      <c r="L9" s="2" t="s">
        <v>31</v>
      </c>
      <c r="M9" s="2" t="s">
        <v>41</v>
      </c>
      <c r="N9" s="4">
        <v>245</v>
      </c>
      <c r="O9" s="4">
        <v>267</v>
      </c>
      <c r="P9" s="4">
        <v>22</v>
      </c>
      <c r="Q9" s="5">
        <v>0.37</v>
      </c>
      <c r="R9" s="4">
        <v>62</v>
      </c>
      <c r="S9" s="4">
        <v>75</v>
      </c>
      <c r="T9" s="4">
        <v>13</v>
      </c>
      <c r="U9" s="5">
        <v>0.78</v>
      </c>
      <c r="V9" s="5">
        <v>0</v>
      </c>
      <c r="W9" s="14">
        <v>1.1499999999999999</v>
      </c>
      <c r="X9" s="14">
        <v>0</v>
      </c>
      <c r="Y9" s="14">
        <v>1.1499999999999999</v>
      </c>
      <c r="Z9" s="4">
        <v>24580</v>
      </c>
      <c r="AA9" s="49" t="str">
        <f>IFERROR(IF(VLOOKUP($D9,'Year-To-Date'!$E$1:$E$322,1,FALSE)=D9,"--","Find"),"Find")</f>
        <v>--</v>
      </c>
    </row>
    <row r="10" spans="1:27">
      <c r="A10" s="2" t="s">
        <v>497</v>
      </c>
      <c r="B10" s="2" t="s">
        <v>24</v>
      </c>
      <c r="C10" s="2" t="s">
        <v>56</v>
      </c>
      <c r="D10" s="2" t="s">
        <v>210</v>
      </c>
      <c r="E10" s="2" t="s">
        <v>387</v>
      </c>
      <c r="F10" s="21" t="s">
        <v>211</v>
      </c>
      <c r="G10" s="11" t="s">
        <v>1885</v>
      </c>
      <c r="H10" s="3">
        <v>42262</v>
      </c>
      <c r="I10" s="2" t="s">
        <v>39</v>
      </c>
      <c r="J10" s="2" t="s">
        <v>389</v>
      </c>
      <c r="K10" s="2" t="s">
        <v>30</v>
      </c>
      <c r="L10" s="2" t="s">
        <v>31</v>
      </c>
      <c r="M10" s="2" t="s">
        <v>32</v>
      </c>
      <c r="N10" s="4">
        <v>11223</v>
      </c>
      <c r="O10" s="4">
        <v>15052</v>
      </c>
      <c r="P10" s="4">
        <v>3829</v>
      </c>
      <c r="Q10" s="5">
        <v>64.709999999999994</v>
      </c>
      <c r="R10" s="4">
        <v>0</v>
      </c>
      <c r="S10" s="4">
        <v>0</v>
      </c>
      <c r="T10" s="4">
        <v>0</v>
      </c>
      <c r="U10" s="5">
        <v>0</v>
      </c>
      <c r="V10" s="5">
        <v>0</v>
      </c>
      <c r="W10" s="14">
        <v>64.709999999999994</v>
      </c>
      <c r="X10" s="14">
        <v>0</v>
      </c>
      <c r="Y10" s="14">
        <v>64.709999999999994</v>
      </c>
      <c r="Z10" s="4">
        <v>24580</v>
      </c>
      <c r="AA10" s="49" t="str">
        <f>IFERROR(IF(VLOOKUP($D10,'Year-To-Date'!$E$1:$E$322,1,FALSE)=D10,"--","Find"),"Find")</f>
        <v>--</v>
      </c>
    </row>
    <row r="11" spans="1:27">
      <c r="A11" s="2" t="s">
        <v>497</v>
      </c>
      <c r="B11" s="2" t="s">
        <v>24</v>
      </c>
      <c r="C11" s="2" t="s">
        <v>25</v>
      </c>
      <c r="D11" s="2" t="s">
        <v>37</v>
      </c>
      <c r="E11" s="2" t="s">
        <v>38</v>
      </c>
      <c r="F11" s="21" t="s">
        <v>109</v>
      </c>
      <c r="G11" s="11" t="s">
        <v>1886</v>
      </c>
      <c r="H11" s="3">
        <v>42220</v>
      </c>
      <c r="I11" s="2" t="s">
        <v>39</v>
      </c>
      <c r="J11" s="2" t="s">
        <v>40</v>
      </c>
      <c r="K11" s="2" t="s">
        <v>30</v>
      </c>
      <c r="L11" s="2" t="s">
        <v>31</v>
      </c>
      <c r="M11" s="2" t="s">
        <v>378</v>
      </c>
      <c r="N11" s="4">
        <v>15986</v>
      </c>
      <c r="O11" s="4">
        <v>21156</v>
      </c>
      <c r="P11" s="4">
        <v>5170</v>
      </c>
      <c r="Q11" s="5">
        <v>87.37</v>
      </c>
      <c r="R11" s="4">
        <v>0</v>
      </c>
      <c r="S11" s="4">
        <v>0</v>
      </c>
      <c r="T11" s="4">
        <v>0</v>
      </c>
      <c r="U11" s="5">
        <v>0</v>
      </c>
      <c r="V11" s="5">
        <v>0</v>
      </c>
      <c r="W11" s="14">
        <v>87.37</v>
      </c>
      <c r="X11" s="14">
        <v>0</v>
      </c>
      <c r="Y11" s="14">
        <v>87.37</v>
      </c>
      <c r="Z11" s="4">
        <v>24580</v>
      </c>
      <c r="AA11" s="49" t="str">
        <f>IFERROR(IF(VLOOKUP($D11,'Year-To-Date'!$E$1:$E$322,1,FALSE)=D11,"--","Find"),"Find")</f>
        <v>--</v>
      </c>
    </row>
    <row r="12" spans="1:27">
      <c r="A12" s="2" t="s">
        <v>497</v>
      </c>
      <c r="B12" s="2" t="s">
        <v>24</v>
      </c>
      <c r="C12" s="2" t="s">
        <v>25</v>
      </c>
      <c r="D12" s="2" t="s">
        <v>115</v>
      </c>
      <c r="E12" s="2" t="s">
        <v>371</v>
      </c>
      <c r="F12" s="21" t="s">
        <v>116</v>
      </c>
      <c r="G12" s="11" t="s">
        <v>1887</v>
      </c>
      <c r="H12" s="3">
        <v>42198</v>
      </c>
      <c r="I12" s="2" t="s">
        <v>28</v>
      </c>
      <c r="J12" s="2" t="s">
        <v>373</v>
      </c>
      <c r="K12" s="2" t="s">
        <v>30</v>
      </c>
      <c r="L12" s="2" t="s">
        <v>31</v>
      </c>
      <c r="M12" s="2" t="s">
        <v>32</v>
      </c>
      <c r="N12" s="4">
        <v>327</v>
      </c>
      <c r="O12" s="4">
        <v>412</v>
      </c>
      <c r="P12" s="4">
        <v>85</v>
      </c>
      <c r="Q12" s="5">
        <v>1.44</v>
      </c>
      <c r="R12" s="4">
        <v>0</v>
      </c>
      <c r="S12" s="4">
        <v>0</v>
      </c>
      <c r="T12" s="4">
        <v>0</v>
      </c>
      <c r="U12" s="5">
        <v>0</v>
      </c>
      <c r="V12" s="5">
        <v>0</v>
      </c>
      <c r="W12" s="14">
        <v>1.44</v>
      </c>
      <c r="X12" s="14">
        <v>0</v>
      </c>
      <c r="Y12" s="14">
        <v>1.44</v>
      </c>
      <c r="Z12" s="4">
        <v>24580</v>
      </c>
      <c r="AA12" s="49" t="str">
        <f>IFERROR(IF(VLOOKUP($D12,'Year-To-Date'!$E$1:$E$322,1,FALSE)=D12,"--","Find"),"Find")</f>
        <v>--</v>
      </c>
    </row>
    <row r="13" spans="1:27">
      <c r="A13" s="2" t="s">
        <v>497</v>
      </c>
      <c r="B13" s="2" t="s">
        <v>24</v>
      </c>
      <c r="C13" s="2" t="s">
        <v>69</v>
      </c>
      <c r="D13" s="2" t="s">
        <v>255</v>
      </c>
      <c r="E13" s="2" t="s">
        <v>371</v>
      </c>
      <c r="F13" s="21" t="s">
        <v>116</v>
      </c>
      <c r="G13" s="11" t="s">
        <v>1887</v>
      </c>
      <c r="H13" s="3">
        <v>42199</v>
      </c>
      <c r="I13" s="2" t="s">
        <v>28</v>
      </c>
      <c r="J13" s="2" t="s">
        <v>373</v>
      </c>
      <c r="K13" s="2" t="s">
        <v>30</v>
      </c>
      <c r="L13" s="2" t="s">
        <v>31</v>
      </c>
      <c r="M13" s="2" t="s">
        <v>32</v>
      </c>
      <c r="N13" s="4">
        <v>823</v>
      </c>
      <c r="O13" s="4">
        <v>1214</v>
      </c>
      <c r="P13" s="4">
        <v>391</v>
      </c>
      <c r="Q13" s="5">
        <v>6.61</v>
      </c>
      <c r="R13" s="4">
        <v>1514</v>
      </c>
      <c r="S13" s="4">
        <v>1966</v>
      </c>
      <c r="T13" s="4">
        <v>452</v>
      </c>
      <c r="U13" s="5">
        <v>27.03</v>
      </c>
      <c r="V13" s="5">
        <v>0</v>
      </c>
      <c r="W13" s="14">
        <v>33.64</v>
      </c>
      <c r="X13" s="14">
        <v>0</v>
      </c>
      <c r="Y13" s="14">
        <v>33.64</v>
      </c>
      <c r="Z13" s="4">
        <v>24580</v>
      </c>
      <c r="AA13" s="49" t="str">
        <f>IFERROR(IF(VLOOKUP($D13,'Year-To-Date'!$E$1:$E$322,1,FALSE)=D13,"--","Find"),"Find")</f>
        <v>--</v>
      </c>
    </row>
    <row r="14" spans="1:27">
      <c r="A14" s="2" t="s">
        <v>497</v>
      </c>
      <c r="B14" s="2" t="s">
        <v>24</v>
      </c>
      <c r="C14" s="2" t="s">
        <v>69</v>
      </c>
      <c r="D14" s="2" t="s">
        <v>256</v>
      </c>
      <c r="E14" s="2" t="s">
        <v>371</v>
      </c>
      <c r="F14" s="21" t="s">
        <v>116</v>
      </c>
      <c r="G14" s="11" t="s">
        <v>1887</v>
      </c>
      <c r="H14" s="3">
        <v>42199</v>
      </c>
      <c r="I14" s="2" t="s">
        <v>28</v>
      </c>
      <c r="J14" s="2" t="s">
        <v>373</v>
      </c>
      <c r="K14" s="2" t="s">
        <v>30</v>
      </c>
      <c r="L14" s="2" t="s">
        <v>31</v>
      </c>
      <c r="M14" s="2" t="s">
        <v>32</v>
      </c>
      <c r="N14" s="4">
        <v>278</v>
      </c>
      <c r="O14" s="4">
        <v>340</v>
      </c>
      <c r="P14" s="4">
        <v>62</v>
      </c>
      <c r="Q14" s="5">
        <v>1.05</v>
      </c>
      <c r="R14" s="4">
        <v>887</v>
      </c>
      <c r="S14" s="4">
        <v>990</v>
      </c>
      <c r="T14" s="4">
        <v>103</v>
      </c>
      <c r="U14" s="5">
        <v>6.16</v>
      </c>
      <c r="V14" s="5">
        <v>0</v>
      </c>
      <c r="W14" s="14">
        <v>7.21</v>
      </c>
      <c r="X14" s="14">
        <v>0</v>
      </c>
      <c r="Y14" s="14">
        <v>7.21</v>
      </c>
      <c r="Z14" s="4">
        <v>24580</v>
      </c>
      <c r="AA14" s="49" t="str">
        <f>IFERROR(IF(VLOOKUP($D14,'Year-To-Date'!$E$1:$E$322,1,FALSE)=D14,"--","Find"),"Find")</f>
        <v>--</v>
      </c>
    </row>
    <row r="15" spans="1:27">
      <c r="A15" s="2" t="s">
        <v>497</v>
      </c>
      <c r="B15" s="2" t="s">
        <v>24</v>
      </c>
      <c r="C15" s="2" t="s">
        <v>76</v>
      </c>
      <c r="D15" s="2" t="s">
        <v>301</v>
      </c>
      <c r="E15" s="2" t="s">
        <v>371</v>
      </c>
      <c r="F15" s="21" t="s">
        <v>116</v>
      </c>
      <c r="G15" s="11" t="s">
        <v>1887</v>
      </c>
      <c r="H15" s="3">
        <v>42199</v>
      </c>
      <c r="I15" s="2" t="s">
        <v>28</v>
      </c>
      <c r="J15" s="2" t="s">
        <v>373</v>
      </c>
      <c r="K15" s="2" t="s">
        <v>30</v>
      </c>
      <c r="L15" s="2" t="s">
        <v>31</v>
      </c>
      <c r="M15" s="2" t="s">
        <v>32</v>
      </c>
      <c r="N15" s="4">
        <v>2883</v>
      </c>
      <c r="O15" s="4">
        <v>2991</v>
      </c>
      <c r="P15" s="4">
        <v>108</v>
      </c>
      <c r="Q15" s="5">
        <v>1.83</v>
      </c>
      <c r="R15" s="4">
        <v>3164</v>
      </c>
      <c r="S15" s="4">
        <v>3225</v>
      </c>
      <c r="T15" s="4">
        <v>61</v>
      </c>
      <c r="U15" s="5">
        <v>3.65</v>
      </c>
      <c r="V15" s="5">
        <v>0</v>
      </c>
      <c r="W15" s="14">
        <v>5.48</v>
      </c>
      <c r="X15" s="14">
        <v>0</v>
      </c>
      <c r="Y15" s="14">
        <v>5.48</v>
      </c>
      <c r="Z15" s="4">
        <v>24580</v>
      </c>
      <c r="AA15" s="49" t="str">
        <f>IFERROR(IF(VLOOKUP($D15,'Year-To-Date'!$E$1:$E$322,1,FALSE)=D15,"--","Find"),"Find")</f>
        <v>--</v>
      </c>
    </row>
    <row r="16" spans="1:27">
      <c r="A16" s="2" t="s">
        <v>497</v>
      </c>
      <c r="B16" s="2" t="s">
        <v>24</v>
      </c>
      <c r="C16" s="2" t="s">
        <v>76</v>
      </c>
      <c r="D16" s="2" t="s">
        <v>303</v>
      </c>
      <c r="E16" s="2" t="s">
        <v>371</v>
      </c>
      <c r="F16" s="21" t="s">
        <v>116</v>
      </c>
      <c r="G16" s="11" t="s">
        <v>1887</v>
      </c>
      <c r="H16" s="3">
        <v>42199</v>
      </c>
      <c r="I16" s="2" t="s">
        <v>28</v>
      </c>
      <c r="J16" s="2" t="s">
        <v>373</v>
      </c>
      <c r="K16" s="2" t="s">
        <v>30</v>
      </c>
      <c r="L16" s="2" t="s">
        <v>31</v>
      </c>
      <c r="M16" s="2" t="s">
        <v>32</v>
      </c>
      <c r="N16" s="4">
        <v>14881</v>
      </c>
      <c r="O16" s="4">
        <v>21408</v>
      </c>
      <c r="P16" s="4">
        <v>6527</v>
      </c>
      <c r="Q16" s="5">
        <v>110.31</v>
      </c>
      <c r="R16" s="4">
        <v>8809</v>
      </c>
      <c r="S16" s="4">
        <v>11847</v>
      </c>
      <c r="T16" s="4">
        <v>3038</v>
      </c>
      <c r="U16" s="5">
        <v>181.67</v>
      </c>
      <c r="V16" s="5">
        <v>0</v>
      </c>
      <c r="W16" s="14">
        <v>291.98</v>
      </c>
      <c r="X16" s="14">
        <v>0</v>
      </c>
      <c r="Y16" s="14">
        <v>291.98</v>
      </c>
      <c r="Z16" s="4">
        <v>24580</v>
      </c>
      <c r="AA16" s="49" t="str">
        <f>IFERROR(IF(VLOOKUP($D16,'Year-To-Date'!$E$1:$E$322,1,FALSE)=D16,"--","Find"),"Find")</f>
        <v>--</v>
      </c>
    </row>
    <row r="17" spans="1:27">
      <c r="A17" s="2" t="s">
        <v>497</v>
      </c>
      <c r="B17" s="2" t="s">
        <v>24</v>
      </c>
      <c r="C17" s="2" t="s">
        <v>76</v>
      </c>
      <c r="D17" s="2" t="s">
        <v>304</v>
      </c>
      <c r="E17" s="2" t="s">
        <v>371</v>
      </c>
      <c r="F17" s="21" t="s">
        <v>116</v>
      </c>
      <c r="G17" s="11" t="s">
        <v>1887</v>
      </c>
      <c r="H17" s="3">
        <v>42198</v>
      </c>
      <c r="I17" s="2" t="s">
        <v>28</v>
      </c>
      <c r="J17" s="2" t="s">
        <v>373</v>
      </c>
      <c r="K17" s="2" t="s">
        <v>30</v>
      </c>
      <c r="L17" s="2" t="s">
        <v>31</v>
      </c>
      <c r="M17" s="2" t="s">
        <v>32</v>
      </c>
      <c r="N17" s="4">
        <v>8277</v>
      </c>
      <c r="O17" s="4">
        <v>11406</v>
      </c>
      <c r="P17" s="4">
        <v>3129</v>
      </c>
      <c r="Q17" s="5">
        <v>52.88</v>
      </c>
      <c r="R17" s="4">
        <v>8611</v>
      </c>
      <c r="S17" s="4">
        <v>11216</v>
      </c>
      <c r="T17" s="4">
        <v>2605</v>
      </c>
      <c r="U17" s="5">
        <v>155.78</v>
      </c>
      <c r="V17" s="5">
        <v>0</v>
      </c>
      <c r="W17" s="14">
        <v>208.66</v>
      </c>
      <c r="X17" s="14">
        <v>0</v>
      </c>
      <c r="Y17" s="14">
        <v>208.66</v>
      </c>
      <c r="Z17" s="4">
        <v>24580</v>
      </c>
      <c r="AA17" s="49" t="str">
        <f>IFERROR(IF(VLOOKUP($D17,'Year-To-Date'!$E$1:$E$322,1,FALSE)=D17,"--","Find"),"Find")</f>
        <v>--</v>
      </c>
    </row>
    <row r="18" spans="1:27">
      <c r="A18" s="2" t="s">
        <v>497</v>
      </c>
      <c r="B18" s="2" t="s">
        <v>24</v>
      </c>
      <c r="C18" s="2" t="s">
        <v>370</v>
      </c>
      <c r="D18" s="2" t="s">
        <v>237</v>
      </c>
      <c r="E18" s="2" t="s">
        <v>371</v>
      </c>
      <c r="F18" s="21" t="s">
        <v>238</v>
      </c>
      <c r="G18" s="11" t="s">
        <v>1888</v>
      </c>
      <c r="H18" s="3">
        <v>42199</v>
      </c>
      <c r="I18" s="2" t="s">
        <v>28</v>
      </c>
      <c r="J18" s="2" t="s">
        <v>373</v>
      </c>
      <c r="K18" s="2" t="s">
        <v>30</v>
      </c>
      <c r="L18" s="2" t="s">
        <v>31</v>
      </c>
      <c r="M18" s="2" t="s">
        <v>32</v>
      </c>
      <c r="N18" s="4">
        <v>10313</v>
      </c>
      <c r="O18" s="4">
        <v>11936</v>
      </c>
      <c r="P18" s="4">
        <v>1623</v>
      </c>
      <c r="Q18" s="5">
        <v>27.43</v>
      </c>
      <c r="R18" s="4">
        <v>0</v>
      </c>
      <c r="S18" s="4">
        <v>0</v>
      </c>
      <c r="T18" s="4">
        <v>0</v>
      </c>
      <c r="U18" s="5">
        <v>0</v>
      </c>
      <c r="V18" s="5">
        <v>0</v>
      </c>
      <c r="W18" s="14">
        <v>27.43</v>
      </c>
      <c r="X18" s="14">
        <v>0</v>
      </c>
      <c r="Y18" s="14">
        <v>27.43</v>
      </c>
      <c r="Z18" s="4">
        <v>24580</v>
      </c>
      <c r="AA18" s="49" t="str">
        <f>IFERROR(IF(VLOOKUP($D18,'Year-To-Date'!$E$1:$E$322,1,FALSE)=D18,"--","Find"),"Find")</f>
        <v>--</v>
      </c>
    </row>
    <row r="19" spans="1:27">
      <c r="A19" s="2" t="s">
        <v>497</v>
      </c>
      <c r="B19" s="2" t="s">
        <v>24</v>
      </c>
      <c r="C19" s="2" t="s">
        <v>48</v>
      </c>
      <c r="D19" s="2" t="s">
        <v>49</v>
      </c>
      <c r="E19" s="2" t="s">
        <v>50</v>
      </c>
      <c r="F19" s="21" t="s">
        <v>152</v>
      </c>
      <c r="G19" s="11" t="s">
        <v>1889</v>
      </c>
      <c r="H19" s="3">
        <v>42215</v>
      </c>
      <c r="I19" s="2" t="s">
        <v>28</v>
      </c>
      <c r="J19" s="2" t="s">
        <v>51</v>
      </c>
      <c r="K19" s="2" t="s">
        <v>30</v>
      </c>
      <c r="L19" s="2" t="s">
        <v>31</v>
      </c>
      <c r="M19" s="2" t="s">
        <v>32</v>
      </c>
      <c r="N19" s="4">
        <v>15860</v>
      </c>
      <c r="O19" s="4">
        <v>20393</v>
      </c>
      <c r="P19" s="4">
        <v>4533</v>
      </c>
      <c r="Q19" s="14">
        <v>76.61</v>
      </c>
      <c r="R19" s="4">
        <v>1</v>
      </c>
      <c r="S19" s="4">
        <v>1</v>
      </c>
      <c r="T19" s="4">
        <v>0</v>
      </c>
      <c r="U19" s="5">
        <v>0</v>
      </c>
      <c r="V19" s="5">
        <v>0</v>
      </c>
      <c r="W19" s="14">
        <v>76.61</v>
      </c>
      <c r="X19" s="14">
        <v>0</v>
      </c>
      <c r="Y19" s="14">
        <v>76.61</v>
      </c>
      <c r="Z19" s="4">
        <v>24580</v>
      </c>
      <c r="AA19" s="49" t="str">
        <f>IFERROR(IF(VLOOKUP($D19,'Year-To-Date'!$E$1:$E$322,1,FALSE)=D19,"--","Find"),"Find")</f>
        <v>--</v>
      </c>
    </row>
    <row r="20" spans="1:27">
      <c r="A20" s="2" t="s">
        <v>497</v>
      </c>
      <c r="B20" s="2" t="s">
        <v>24</v>
      </c>
      <c r="C20" s="2" t="s">
        <v>48</v>
      </c>
      <c r="D20" s="2" t="s">
        <v>53</v>
      </c>
      <c r="E20" s="2" t="s">
        <v>50</v>
      </c>
      <c r="F20" s="21" t="s">
        <v>152</v>
      </c>
      <c r="G20" s="11" t="s">
        <v>1889</v>
      </c>
      <c r="H20" s="3">
        <v>42214</v>
      </c>
      <c r="I20" s="2" t="s">
        <v>28</v>
      </c>
      <c r="J20" s="2" t="s">
        <v>51</v>
      </c>
      <c r="K20" s="2" t="s">
        <v>30</v>
      </c>
      <c r="L20" s="2" t="s">
        <v>31</v>
      </c>
      <c r="M20" s="2" t="s">
        <v>32</v>
      </c>
      <c r="N20" s="4">
        <v>3452</v>
      </c>
      <c r="O20" s="4">
        <v>4829</v>
      </c>
      <c r="P20" s="4">
        <v>1377</v>
      </c>
      <c r="Q20" s="5">
        <v>23.27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23.27</v>
      </c>
      <c r="X20" s="14">
        <v>0</v>
      </c>
      <c r="Y20" s="14">
        <v>23.27</v>
      </c>
      <c r="Z20" s="4">
        <v>24580</v>
      </c>
      <c r="AA20" s="49" t="str">
        <f>IFERROR(IF(VLOOKUP($D20,'Year-To-Date'!$E$1:$E$322,1,FALSE)=D20,"--","Find"),"Find")</f>
        <v>--</v>
      </c>
    </row>
    <row r="21" spans="1:27">
      <c r="A21" s="2" t="s">
        <v>497</v>
      </c>
      <c r="B21" s="2" t="s">
        <v>24</v>
      </c>
      <c r="C21" s="22" t="s">
        <v>48</v>
      </c>
      <c r="D21" s="2" t="s">
        <v>54</v>
      </c>
      <c r="E21" s="2" t="s">
        <v>50</v>
      </c>
      <c r="F21" s="21" t="s">
        <v>152</v>
      </c>
      <c r="G21" s="11" t="s">
        <v>1889</v>
      </c>
      <c r="H21" s="3">
        <v>42214</v>
      </c>
      <c r="I21" s="2" t="s">
        <v>28</v>
      </c>
      <c r="J21" s="2" t="s">
        <v>51</v>
      </c>
      <c r="K21" s="2" t="s">
        <v>30</v>
      </c>
      <c r="L21" s="2" t="s">
        <v>31</v>
      </c>
      <c r="M21" s="2" t="s">
        <v>32</v>
      </c>
      <c r="N21" s="4">
        <v>2509</v>
      </c>
      <c r="O21" s="4">
        <v>3224</v>
      </c>
      <c r="P21" s="4">
        <v>715</v>
      </c>
      <c r="Q21" s="5">
        <v>12.08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12.08</v>
      </c>
      <c r="X21" s="14">
        <v>0</v>
      </c>
      <c r="Y21" s="14">
        <v>12.08</v>
      </c>
      <c r="Z21" s="4">
        <v>24580</v>
      </c>
      <c r="AA21" s="49" t="str">
        <f>IFERROR(IF(VLOOKUP($D21,'Year-To-Date'!$E$1:$E$322,1,FALSE)=D21,"--","Find"),"Find")</f>
        <v>--</v>
      </c>
    </row>
    <row r="22" spans="1:27">
      <c r="A22" s="2" t="s">
        <v>497</v>
      </c>
      <c r="B22" s="2" t="s">
        <v>24</v>
      </c>
      <c r="C22" s="2" t="s">
        <v>48</v>
      </c>
      <c r="D22" s="2" t="s">
        <v>55</v>
      </c>
      <c r="E22" s="2" t="s">
        <v>50</v>
      </c>
      <c r="F22" s="21" t="s">
        <v>152</v>
      </c>
      <c r="G22" s="11" t="s">
        <v>1889</v>
      </c>
      <c r="H22" s="3">
        <v>42215</v>
      </c>
      <c r="I22" s="2" t="s">
        <v>28</v>
      </c>
      <c r="J22" s="2" t="s">
        <v>51</v>
      </c>
      <c r="K22" s="2" t="s">
        <v>30</v>
      </c>
      <c r="L22" s="2" t="s">
        <v>31</v>
      </c>
      <c r="M22" s="2" t="s">
        <v>32</v>
      </c>
      <c r="N22" s="4">
        <v>17</v>
      </c>
      <c r="O22" s="4">
        <v>19</v>
      </c>
      <c r="P22" s="4">
        <v>2</v>
      </c>
      <c r="Q22" s="14">
        <v>0.03</v>
      </c>
      <c r="R22" s="4">
        <v>1</v>
      </c>
      <c r="S22" s="4">
        <v>1</v>
      </c>
      <c r="T22" s="4">
        <v>0</v>
      </c>
      <c r="U22" s="5">
        <v>0</v>
      </c>
      <c r="V22" s="5">
        <v>0</v>
      </c>
      <c r="W22" s="14">
        <v>0.03</v>
      </c>
      <c r="X22" s="14">
        <v>0</v>
      </c>
      <c r="Y22" s="14">
        <v>0.03</v>
      </c>
      <c r="Z22" s="4">
        <v>24580</v>
      </c>
      <c r="AA22" s="49" t="str">
        <f>IFERROR(IF(VLOOKUP($D22,'Year-To-Date'!$E$1:$E$322,1,FALSE)=D22,"--","Find"),"Find")</f>
        <v>--</v>
      </c>
    </row>
    <row r="23" spans="1:27">
      <c r="A23" s="2" t="s">
        <v>497</v>
      </c>
      <c r="B23" s="2" t="s">
        <v>24</v>
      </c>
      <c r="C23" s="2" t="s">
        <v>56</v>
      </c>
      <c r="D23" s="2" t="s">
        <v>57</v>
      </c>
      <c r="E23" s="2" t="s">
        <v>50</v>
      </c>
      <c r="F23" s="21" t="s">
        <v>152</v>
      </c>
      <c r="G23" s="11" t="s">
        <v>1889</v>
      </c>
      <c r="H23" s="3">
        <v>42214</v>
      </c>
      <c r="I23" s="2" t="s">
        <v>28</v>
      </c>
      <c r="J23" s="2" t="s">
        <v>51</v>
      </c>
      <c r="K23" s="2" t="s">
        <v>30</v>
      </c>
      <c r="L23" s="2" t="s">
        <v>31</v>
      </c>
      <c r="M23" s="2" t="s">
        <v>32</v>
      </c>
      <c r="N23" s="4">
        <v>15920</v>
      </c>
      <c r="O23" s="4">
        <v>21703</v>
      </c>
      <c r="P23" s="4">
        <v>5783</v>
      </c>
      <c r="Q23" s="14">
        <v>97.73</v>
      </c>
      <c r="R23" s="4">
        <v>0</v>
      </c>
      <c r="S23" s="4">
        <v>0</v>
      </c>
      <c r="T23" s="4">
        <v>0</v>
      </c>
      <c r="U23" s="5">
        <v>0</v>
      </c>
      <c r="V23" s="5">
        <v>0</v>
      </c>
      <c r="W23" s="14">
        <v>97.73</v>
      </c>
      <c r="X23" s="14">
        <v>0</v>
      </c>
      <c r="Y23" s="14">
        <v>97.73</v>
      </c>
      <c r="Z23" s="4">
        <v>24580</v>
      </c>
      <c r="AA23" s="49" t="str">
        <f>IFERROR(IF(VLOOKUP($D23,'Year-To-Date'!$E$1:$E$322,1,FALSE)=D23,"--","Find"),"Find")</f>
        <v>--</v>
      </c>
    </row>
    <row r="24" spans="1:27">
      <c r="A24" s="2" t="s">
        <v>497</v>
      </c>
      <c r="B24" s="2" t="s">
        <v>24</v>
      </c>
      <c r="C24" s="2" t="s">
        <v>56</v>
      </c>
      <c r="D24" s="2" t="s">
        <v>58</v>
      </c>
      <c r="E24" s="2" t="s">
        <v>50</v>
      </c>
      <c r="F24" s="21" t="s">
        <v>152</v>
      </c>
      <c r="G24" s="11" t="s">
        <v>1889</v>
      </c>
      <c r="H24" s="3">
        <v>42214</v>
      </c>
      <c r="I24" s="2" t="s">
        <v>28</v>
      </c>
      <c r="J24" s="2" t="s">
        <v>51</v>
      </c>
      <c r="K24" s="2" t="s">
        <v>30</v>
      </c>
      <c r="L24" s="2" t="s">
        <v>31</v>
      </c>
      <c r="M24" s="2" t="s">
        <v>32</v>
      </c>
      <c r="N24" s="4">
        <v>5333</v>
      </c>
      <c r="O24" s="4">
        <v>6931</v>
      </c>
      <c r="P24" s="4">
        <v>1598</v>
      </c>
      <c r="Q24" s="5">
        <v>27.01</v>
      </c>
      <c r="R24" s="4">
        <v>0</v>
      </c>
      <c r="S24" s="4">
        <v>0</v>
      </c>
      <c r="T24" s="4">
        <v>0</v>
      </c>
      <c r="U24" s="5">
        <v>0</v>
      </c>
      <c r="V24" s="5">
        <v>0</v>
      </c>
      <c r="W24" s="14">
        <v>27.01</v>
      </c>
      <c r="X24" s="14">
        <v>0</v>
      </c>
      <c r="Y24" s="14">
        <v>27.01</v>
      </c>
      <c r="Z24" s="4">
        <v>24580</v>
      </c>
      <c r="AA24" s="49" t="str">
        <f>IFERROR(IF(VLOOKUP($D24,'Year-To-Date'!$E$1:$E$322,1,FALSE)=D24,"--","Find"),"Find")</f>
        <v>--</v>
      </c>
    </row>
    <row r="25" spans="1:27">
      <c r="A25" s="2" t="s">
        <v>497</v>
      </c>
      <c r="B25" s="2" t="s">
        <v>24</v>
      </c>
      <c r="C25" s="2" t="s">
        <v>56</v>
      </c>
      <c r="D25" s="2" t="s">
        <v>59</v>
      </c>
      <c r="E25" s="2" t="s">
        <v>50</v>
      </c>
      <c r="F25" s="21" t="s">
        <v>152</v>
      </c>
      <c r="G25" s="11" t="s">
        <v>1889</v>
      </c>
      <c r="H25" s="3">
        <v>42215</v>
      </c>
      <c r="I25" s="2" t="s">
        <v>28</v>
      </c>
      <c r="J25" s="2" t="s">
        <v>51</v>
      </c>
      <c r="K25" s="2" t="s">
        <v>30</v>
      </c>
      <c r="L25" s="2" t="s">
        <v>31</v>
      </c>
      <c r="M25" s="2" t="s">
        <v>32</v>
      </c>
      <c r="N25" s="4">
        <v>1935</v>
      </c>
      <c r="O25" s="4">
        <v>2608</v>
      </c>
      <c r="P25" s="4">
        <v>673</v>
      </c>
      <c r="Q25" s="5">
        <v>11.37</v>
      </c>
      <c r="R25" s="4">
        <v>2</v>
      </c>
      <c r="S25" s="4">
        <v>2</v>
      </c>
      <c r="T25" s="4">
        <v>0</v>
      </c>
      <c r="U25" s="5">
        <v>0</v>
      </c>
      <c r="V25" s="5">
        <v>0</v>
      </c>
      <c r="W25" s="14">
        <v>11.37</v>
      </c>
      <c r="X25" s="14">
        <v>0</v>
      </c>
      <c r="Y25" s="14">
        <v>11.37</v>
      </c>
      <c r="Z25" s="4">
        <v>24580</v>
      </c>
      <c r="AA25" s="49" t="str">
        <f>IFERROR(IF(VLOOKUP($D25,'Year-To-Date'!$E$1:$E$322,1,FALSE)=D25,"--","Find"),"Find")</f>
        <v>--</v>
      </c>
    </row>
    <row r="26" spans="1:27">
      <c r="A26" s="2" t="s">
        <v>497</v>
      </c>
      <c r="B26" s="2" t="s">
        <v>24</v>
      </c>
      <c r="C26" s="2" t="s">
        <v>69</v>
      </c>
      <c r="D26" s="2" t="s">
        <v>71</v>
      </c>
      <c r="E26" s="2" t="s">
        <v>72</v>
      </c>
      <c r="F26" s="21" t="s">
        <v>152</v>
      </c>
      <c r="G26" s="11" t="s">
        <v>1889</v>
      </c>
      <c r="H26" s="3">
        <v>42194</v>
      </c>
      <c r="I26" s="2" t="s">
        <v>28</v>
      </c>
      <c r="J26" s="2" t="s">
        <v>73</v>
      </c>
      <c r="K26" s="2" t="s">
        <v>30</v>
      </c>
      <c r="L26" s="2" t="s">
        <v>31</v>
      </c>
      <c r="M26" s="2" t="s">
        <v>32</v>
      </c>
      <c r="N26" s="4">
        <v>3040</v>
      </c>
      <c r="O26" s="4">
        <v>3698</v>
      </c>
      <c r="P26" s="4">
        <v>658</v>
      </c>
      <c r="Q26" s="5">
        <v>11.12</v>
      </c>
      <c r="R26" s="4">
        <v>2811</v>
      </c>
      <c r="S26" s="4">
        <v>3204</v>
      </c>
      <c r="T26" s="4">
        <v>393</v>
      </c>
      <c r="U26" s="5">
        <v>23.5</v>
      </c>
      <c r="V26" s="5">
        <v>0</v>
      </c>
      <c r="W26" s="14">
        <v>34.619999999999997</v>
      </c>
      <c r="X26" s="14">
        <v>0</v>
      </c>
      <c r="Y26" s="14">
        <v>34.619999999999997</v>
      </c>
      <c r="Z26" s="4">
        <v>24580</v>
      </c>
      <c r="AA26" s="49" t="str">
        <f>IFERROR(IF(VLOOKUP($D26,'Year-To-Date'!$E$1:$E$322,1,FALSE)=D26,"--","Find"),"Find")</f>
        <v>--</v>
      </c>
    </row>
    <row r="27" spans="1:27">
      <c r="A27" s="2" t="s">
        <v>497</v>
      </c>
      <c r="B27" s="2" t="s">
        <v>24</v>
      </c>
      <c r="C27" s="2" t="s">
        <v>76</v>
      </c>
      <c r="D27" s="2" t="s">
        <v>85</v>
      </c>
      <c r="E27" s="2" t="s">
        <v>50</v>
      </c>
      <c r="F27" s="21" t="s">
        <v>152</v>
      </c>
      <c r="G27" s="11" t="s">
        <v>1889</v>
      </c>
      <c r="H27" s="3">
        <v>42193</v>
      </c>
      <c r="I27" s="2" t="s">
        <v>28</v>
      </c>
      <c r="J27" s="2" t="s">
        <v>51</v>
      </c>
      <c r="K27" s="2" t="s">
        <v>30</v>
      </c>
      <c r="L27" s="2" t="s">
        <v>31</v>
      </c>
      <c r="M27" s="2" t="s">
        <v>32</v>
      </c>
      <c r="N27" s="4">
        <v>27011</v>
      </c>
      <c r="O27" s="4">
        <v>31118</v>
      </c>
      <c r="P27" s="4">
        <v>4107</v>
      </c>
      <c r="Q27" s="14">
        <v>69.41</v>
      </c>
      <c r="R27" s="4">
        <v>12758</v>
      </c>
      <c r="S27" s="4">
        <v>15703</v>
      </c>
      <c r="T27" s="4">
        <v>2945</v>
      </c>
      <c r="U27" s="5">
        <v>176.11</v>
      </c>
      <c r="V27" s="5">
        <v>0</v>
      </c>
      <c r="W27" s="14">
        <v>245.52</v>
      </c>
      <c r="X27" s="14">
        <v>0</v>
      </c>
      <c r="Y27" s="14">
        <v>245.52</v>
      </c>
      <c r="Z27" s="4">
        <v>24580</v>
      </c>
      <c r="AA27" s="49" t="str">
        <f>IFERROR(IF(VLOOKUP($D27,'Year-To-Date'!$E$1:$E$322,1,FALSE)=D27,"--","Find"),"Find")</f>
        <v>--</v>
      </c>
    </row>
    <row r="28" spans="1:27">
      <c r="A28" s="2" t="s">
        <v>497</v>
      </c>
      <c r="B28" s="2" t="s">
        <v>24</v>
      </c>
      <c r="C28" s="2" t="s">
        <v>76</v>
      </c>
      <c r="D28" s="2" t="s">
        <v>86</v>
      </c>
      <c r="E28" s="2" t="s">
        <v>72</v>
      </c>
      <c r="F28" s="21" t="s">
        <v>152</v>
      </c>
      <c r="G28" s="11" t="s">
        <v>1889</v>
      </c>
      <c r="H28" s="3">
        <v>42194</v>
      </c>
      <c r="I28" s="2" t="s">
        <v>28</v>
      </c>
      <c r="J28" s="2" t="s">
        <v>73</v>
      </c>
      <c r="K28" s="2" t="s">
        <v>30</v>
      </c>
      <c r="L28" s="2" t="s">
        <v>31</v>
      </c>
      <c r="M28" s="2" t="s">
        <v>32</v>
      </c>
      <c r="N28" s="4">
        <v>50066</v>
      </c>
      <c r="O28" s="4">
        <v>74912</v>
      </c>
      <c r="P28" s="4">
        <v>24846</v>
      </c>
      <c r="Q28" s="5">
        <v>419.9</v>
      </c>
      <c r="R28" s="4">
        <v>19368</v>
      </c>
      <c r="S28" s="4">
        <v>25593</v>
      </c>
      <c r="T28" s="4">
        <v>6225</v>
      </c>
      <c r="U28" s="5">
        <v>372.26</v>
      </c>
      <c r="V28" s="5">
        <v>0</v>
      </c>
      <c r="W28" s="14">
        <v>792.16</v>
      </c>
      <c r="X28" s="14">
        <v>0</v>
      </c>
      <c r="Y28" s="14">
        <v>792.16</v>
      </c>
      <c r="Z28" s="4">
        <v>24580</v>
      </c>
      <c r="AA28" s="49" t="str">
        <f>IFERROR(IF(VLOOKUP($D28,'Year-To-Date'!$E$1:$E$322,1,FALSE)=D28,"--","Find"),"Find")</f>
        <v>--</v>
      </c>
    </row>
    <row r="29" spans="1:27">
      <c r="A29" s="2" t="s">
        <v>497</v>
      </c>
      <c r="B29" s="2" t="s">
        <v>24</v>
      </c>
      <c r="C29" s="2" t="s">
        <v>76</v>
      </c>
      <c r="D29" s="2" t="s">
        <v>89</v>
      </c>
      <c r="E29" s="2" t="s">
        <v>50</v>
      </c>
      <c r="F29" s="21" t="s">
        <v>152</v>
      </c>
      <c r="G29" s="11" t="s">
        <v>1889</v>
      </c>
      <c r="H29" s="3">
        <v>42214</v>
      </c>
      <c r="I29" s="2" t="s">
        <v>28</v>
      </c>
      <c r="J29" s="2" t="s">
        <v>51</v>
      </c>
      <c r="K29" s="2" t="s">
        <v>30</v>
      </c>
      <c r="L29" s="2" t="s">
        <v>31</v>
      </c>
      <c r="M29" s="2" t="s">
        <v>32</v>
      </c>
      <c r="N29" s="4">
        <v>13571</v>
      </c>
      <c r="O29" s="4">
        <v>16484</v>
      </c>
      <c r="P29" s="4">
        <v>2913</v>
      </c>
      <c r="Q29" s="5">
        <v>49.23</v>
      </c>
      <c r="R29" s="4">
        <v>4601</v>
      </c>
      <c r="S29" s="4">
        <v>5013</v>
      </c>
      <c r="T29" s="4">
        <v>412</v>
      </c>
      <c r="U29" s="5">
        <v>24.64</v>
      </c>
      <c r="V29" s="5">
        <v>0</v>
      </c>
      <c r="W29" s="14">
        <v>73.87</v>
      </c>
      <c r="X29" s="14">
        <v>0</v>
      </c>
      <c r="Y29" s="14">
        <v>73.87</v>
      </c>
      <c r="Z29" s="4">
        <v>24580</v>
      </c>
      <c r="AA29" s="49" t="str">
        <f>IFERROR(IF(VLOOKUP($D29,'Year-To-Date'!$E$1:$E$322,1,FALSE)=D29,"--","Find"),"Find")</f>
        <v>--</v>
      </c>
    </row>
    <row r="30" spans="1:27">
      <c r="A30" s="2" t="s">
        <v>497</v>
      </c>
      <c r="B30" s="2" t="s">
        <v>24</v>
      </c>
      <c r="C30" s="2" t="s">
        <v>76</v>
      </c>
      <c r="D30" s="2" t="s">
        <v>90</v>
      </c>
      <c r="E30" s="2" t="s">
        <v>50</v>
      </c>
      <c r="F30" s="21" t="s">
        <v>152</v>
      </c>
      <c r="G30" s="11" t="s">
        <v>1889</v>
      </c>
      <c r="H30" s="3">
        <v>42215</v>
      </c>
      <c r="I30" s="2" t="s">
        <v>28</v>
      </c>
      <c r="J30" s="2" t="s">
        <v>51</v>
      </c>
      <c r="K30" s="2" t="s">
        <v>30</v>
      </c>
      <c r="L30" s="2" t="s">
        <v>31</v>
      </c>
      <c r="M30" s="2" t="s">
        <v>32</v>
      </c>
      <c r="N30" s="4">
        <v>41474</v>
      </c>
      <c r="O30" s="4">
        <v>46730</v>
      </c>
      <c r="P30" s="4">
        <v>5256</v>
      </c>
      <c r="Q30" s="5">
        <v>88.83</v>
      </c>
      <c r="R30" s="4">
        <v>12946</v>
      </c>
      <c r="S30" s="4">
        <v>13831</v>
      </c>
      <c r="T30" s="4">
        <v>885</v>
      </c>
      <c r="U30" s="5">
        <v>52.92</v>
      </c>
      <c r="V30" s="5">
        <v>0</v>
      </c>
      <c r="W30" s="14">
        <v>141.75</v>
      </c>
      <c r="X30" s="14">
        <v>0</v>
      </c>
      <c r="Y30" s="14">
        <v>141.75</v>
      </c>
      <c r="Z30" s="4">
        <v>24580</v>
      </c>
      <c r="AA30" s="49" t="str">
        <f>IFERROR(IF(VLOOKUP($D30,'Year-To-Date'!$E$1:$E$322,1,FALSE)=D30,"--","Find"),"Find")</f>
        <v>--</v>
      </c>
    </row>
    <row r="31" spans="1:27">
      <c r="A31" s="2" t="s">
        <v>497</v>
      </c>
      <c r="B31" s="2" t="s">
        <v>24</v>
      </c>
      <c r="C31" s="2" t="s">
        <v>56</v>
      </c>
      <c r="D31" s="2" t="s">
        <v>207</v>
      </c>
      <c r="E31" s="2" t="s">
        <v>371</v>
      </c>
      <c r="F31" s="21" t="s">
        <v>194</v>
      </c>
      <c r="G31" s="11" t="s">
        <v>1890</v>
      </c>
      <c r="H31" s="3">
        <v>42198</v>
      </c>
      <c r="I31" s="2" t="s">
        <v>28</v>
      </c>
      <c r="J31" s="2" t="s">
        <v>373</v>
      </c>
      <c r="K31" s="2" t="s">
        <v>30</v>
      </c>
      <c r="L31" s="2" t="s">
        <v>31</v>
      </c>
      <c r="M31" s="2" t="s">
        <v>32</v>
      </c>
      <c r="N31" s="4">
        <v>151</v>
      </c>
      <c r="O31" s="4">
        <v>224</v>
      </c>
      <c r="P31" s="4">
        <v>73</v>
      </c>
      <c r="Q31" s="5">
        <v>1.23</v>
      </c>
      <c r="R31" s="4">
        <v>0</v>
      </c>
      <c r="S31" s="4">
        <v>0</v>
      </c>
      <c r="T31" s="4">
        <v>0</v>
      </c>
      <c r="U31" s="5">
        <v>0</v>
      </c>
      <c r="V31" s="5">
        <v>0</v>
      </c>
      <c r="W31" s="14">
        <v>1.23</v>
      </c>
      <c r="X31" s="14">
        <v>0</v>
      </c>
      <c r="Y31" s="14">
        <v>1.23</v>
      </c>
      <c r="Z31" s="4">
        <v>24580</v>
      </c>
      <c r="AA31" s="49" t="str">
        <f>IFERROR(IF(VLOOKUP($D31,'Year-To-Date'!$E$1:$E$322,1,FALSE)=D31,"--","Find"),"Find")</f>
        <v>--</v>
      </c>
    </row>
    <row r="32" spans="1:27">
      <c r="A32" s="2" t="s">
        <v>497</v>
      </c>
      <c r="B32" s="2" t="s">
        <v>24</v>
      </c>
      <c r="C32" s="2" t="s">
        <v>56</v>
      </c>
      <c r="D32" s="2" t="s">
        <v>397</v>
      </c>
      <c r="E32" s="2" t="s">
        <v>371</v>
      </c>
      <c r="F32" s="21" t="s">
        <v>216</v>
      </c>
      <c r="G32" s="11" t="s">
        <v>1891</v>
      </c>
      <c r="H32" s="3">
        <v>42199</v>
      </c>
      <c r="I32" s="2" t="s">
        <v>28</v>
      </c>
      <c r="J32" s="2" t="s">
        <v>373</v>
      </c>
      <c r="K32" s="2" t="s">
        <v>30</v>
      </c>
      <c r="L32" s="2" t="s">
        <v>31</v>
      </c>
      <c r="M32" s="2" t="s">
        <v>32</v>
      </c>
      <c r="N32" s="4">
        <v>177</v>
      </c>
      <c r="O32" s="4">
        <v>218</v>
      </c>
      <c r="P32" s="4">
        <v>41</v>
      </c>
      <c r="Q32" s="5">
        <v>0.69</v>
      </c>
      <c r="R32" s="4">
        <v>0</v>
      </c>
      <c r="S32" s="4">
        <v>0</v>
      </c>
      <c r="T32" s="4">
        <v>0</v>
      </c>
      <c r="U32" s="5">
        <v>0</v>
      </c>
      <c r="V32" s="5">
        <v>0</v>
      </c>
      <c r="W32" s="14">
        <v>0.69</v>
      </c>
      <c r="X32" s="14">
        <v>0</v>
      </c>
      <c r="Y32" s="14">
        <v>0.69</v>
      </c>
      <c r="Z32" s="4">
        <v>24580</v>
      </c>
      <c r="AA32" s="49" t="str">
        <f>IFERROR(IF(VLOOKUP($D32,'Year-To-Date'!$E$1:$E$322,1,FALSE)=D32,"--","Find"),"Find")</f>
        <v>--</v>
      </c>
    </row>
    <row r="33" spans="1:27">
      <c r="A33" s="2" t="s">
        <v>497</v>
      </c>
      <c r="B33" s="2" t="s">
        <v>24</v>
      </c>
      <c r="C33" s="2" t="s">
        <v>370</v>
      </c>
      <c r="D33" s="2" t="s">
        <v>236</v>
      </c>
      <c r="E33" s="2" t="s">
        <v>371</v>
      </c>
      <c r="F33" s="21" t="s">
        <v>154</v>
      </c>
      <c r="G33" s="11" t="s">
        <v>1892</v>
      </c>
      <c r="H33" s="3">
        <v>42198</v>
      </c>
      <c r="I33" s="2" t="s">
        <v>28</v>
      </c>
      <c r="J33" s="2" t="s">
        <v>373</v>
      </c>
      <c r="K33" s="2" t="s">
        <v>30</v>
      </c>
      <c r="L33" s="2" t="s">
        <v>31</v>
      </c>
      <c r="M33" s="2" t="s">
        <v>32</v>
      </c>
      <c r="N33" s="4">
        <v>19</v>
      </c>
      <c r="O33" s="4">
        <v>21</v>
      </c>
      <c r="P33" s="4">
        <v>2</v>
      </c>
      <c r="Q33" s="5">
        <v>0.03</v>
      </c>
      <c r="R33" s="4">
        <v>0</v>
      </c>
      <c r="S33" s="4">
        <v>0</v>
      </c>
      <c r="T33" s="4">
        <v>0</v>
      </c>
      <c r="U33" s="5">
        <v>0</v>
      </c>
      <c r="V33" s="5">
        <v>0</v>
      </c>
      <c r="W33" s="14">
        <v>0.03</v>
      </c>
      <c r="X33" s="14">
        <v>0</v>
      </c>
      <c r="Y33" s="14">
        <v>0.03</v>
      </c>
      <c r="Z33" s="4">
        <v>24580</v>
      </c>
      <c r="AA33" s="49" t="str">
        <f>IFERROR(IF(VLOOKUP($D33,'Year-To-Date'!$E$1:$E$322,1,FALSE)=D33,"--","Find"),"Find")</f>
        <v>--</v>
      </c>
    </row>
    <row r="34" spans="1:27">
      <c r="A34" s="2" t="s">
        <v>497</v>
      </c>
      <c r="B34" s="2" t="s">
        <v>24</v>
      </c>
      <c r="C34" s="2" t="s">
        <v>69</v>
      </c>
      <c r="D34" s="2" t="s">
        <v>259</v>
      </c>
      <c r="E34" s="2" t="s">
        <v>371</v>
      </c>
      <c r="F34" s="21" t="s">
        <v>154</v>
      </c>
      <c r="G34" s="11" t="s">
        <v>1892</v>
      </c>
      <c r="H34" s="3">
        <v>42198</v>
      </c>
      <c r="I34" s="2" t="s">
        <v>28</v>
      </c>
      <c r="J34" s="2" t="s">
        <v>373</v>
      </c>
      <c r="K34" s="2" t="s">
        <v>30</v>
      </c>
      <c r="L34" s="2" t="s">
        <v>31</v>
      </c>
      <c r="M34" s="2" t="s">
        <v>32</v>
      </c>
      <c r="N34" s="4">
        <v>122</v>
      </c>
      <c r="O34" s="4">
        <v>130</v>
      </c>
      <c r="P34" s="4">
        <v>8</v>
      </c>
      <c r="Q34" s="14">
        <v>0.14000000000000001</v>
      </c>
      <c r="R34" s="4">
        <v>212</v>
      </c>
      <c r="S34" s="4">
        <v>281</v>
      </c>
      <c r="T34" s="4">
        <v>69</v>
      </c>
      <c r="U34" s="5">
        <v>4.13</v>
      </c>
      <c r="V34" s="5">
        <v>0</v>
      </c>
      <c r="W34" s="14">
        <v>4.2699999999999996</v>
      </c>
      <c r="X34" s="14">
        <v>0</v>
      </c>
      <c r="Y34" s="14">
        <v>4.2699999999999996</v>
      </c>
      <c r="Z34" s="4">
        <v>24580</v>
      </c>
      <c r="AA34" s="49" t="str">
        <f>IFERROR(IF(VLOOKUP($D34,'Year-To-Date'!$E$1:$E$322,1,FALSE)=D34,"--","Find"),"Find")</f>
        <v>--</v>
      </c>
    </row>
    <row r="35" spans="1:27">
      <c r="A35" s="2" t="s">
        <v>497</v>
      </c>
      <c r="B35" s="2" t="s">
        <v>24</v>
      </c>
      <c r="C35" s="2" t="s">
        <v>76</v>
      </c>
      <c r="D35" s="2" t="s">
        <v>302</v>
      </c>
      <c r="E35" s="2" t="s">
        <v>371</v>
      </c>
      <c r="F35" s="21" t="s">
        <v>154</v>
      </c>
      <c r="G35" s="11" t="s">
        <v>1892</v>
      </c>
      <c r="H35" s="3">
        <v>42199</v>
      </c>
      <c r="I35" s="2" t="s">
        <v>28</v>
      </c>
      <c r="J35" s="2" t="s">
        <v>373</v>
      </c>
      <c r="K35" s="2" t="s">
        <v>30</v>
      </c>
      <c r="L35" s="2" t="s">
        <v>31</v>
      </c>
      <c r="M35" s="2" t="s">
        <v>32</v>
      </c>
      <c r="N35" s="4">
        <v>85</v>
      </c>
      <c r="O35" s="4">
        <v>87</v>
      </c>
      <c r="P35" s="4">
        <v>2</v>
      </c>
      <c r="Q35" s="5">
        <v>0.03</v>
      </c>
      <c r="R35" s="4">
        <v>33</v>
      </c>
      <c r="S35" s="4">
        <v>33</v>
      </c>
      <c r="T35" s="4">
        <v>0</v>
      </c>
      <c r="U35" s="5">
        <v>0</v>
      </c>
      <c r="V35" s="5">
        <v>0</v>
      </c>
      <c r="W35" s="14">
        <v>0.03</v>
      </c>
      <c r="X35" s="14">
        <v>0</v>
      </c>
      <c r="Y35" s="14">
        <v>0.03</v>
      </c>
      <c r="Z35" s="4">
        <v>24580</v>
      </c>
      <c r="AA35" s="49" t="str">
        <f>IFERROR(IF(VLOOKUP($D35,'Year-To-Date'!$E$1:$E$322,1,FALSE)=D35,"--","Find"),"Find")</f>
        <v>--</v>
      </c>
    </row>
    <row r="36" spans="1:27">
      <c r="A36" s="2" t="s">
        <v>497</v>
      </c>
      <c r="B36" s="2" t="s">
        <v>24</v>
      </c>
      <c r="C36" s="2" t="s">
        <v>48</v>
      </c>
      <c r="D36" s="2" t="s">
        <v>155</v>
      </c>
      <c r="E36" s="2" t="s">
        <v>400</v>
      </c>
      <c r="F36" s="21" t="s">
        <v>156</v>
      </c>
      <c r="G36" s="11" t="s">
        <v>1893</v>
      </c>
      <c r="H36" s="3">
        <v>42248</v>
      </c>
      <c r="I36" s="2" t="s">
        <v>39</v>
      </c>
      <c r="J36" s="2" t="s">
        <v>402</v>
      </c>
      <c r="K36" s="2" t="s">
        <v>30</v>
      </c>
      <c r="L36" s="2" t="s">
        <v>31</v>
      </c>
      <c r="M36" s="2" t="s">
        <v>41</v>
      </c>
      <c r="N36" s="4">
        <v>55</v>
      </c>
      <c r="O36" s="4">
        <v>56</v>
      </c>
      <c r="P36" s="4">
        <v>1</v>
      </c>
      <c r="Q36" s="5">
        <v>0.02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0.02</v>
      </c>
      <c r="X36" s="14">
        <v>0</v>
      </c>
      <c r="Y36" s="14">
        <v>0.02</v>
      </c>
      <c r="Z36" s="4">
        <v>24580</v>
      </c>
      <c r="AA36" s="49" t="str">
        <f>IFERROR(IF(VLOOKUP($D36,'Year-To-Date'!$E$1:$E$322,1,FALSE)=D36,"--","Find"),"Find")</f>
        <v>--</v>
      </c>
    </row>
    <row r="37" spans="1:27">
      <c r="A37" s="2" t="s">
        <v>497</v>
      </c>
      <c r="B37" s="2" t="s">
        <v>24</v>
      </c>
      <c r="C37" s="2" t="s">
        <v>69</v>
      </c>
      <c r="D37" s="2" t="s">
        <v>264</v>
      </c>
      <c r="E37" s="2" t="s">
        <v>400</v>
      </c>
      <c r="F37" s="21" t="s">
        <v>156</v>
      </c>
      <c r="G37" s="11" t="s">
        <v>1893</v>
      </c>
      <c r="H37" s="3">
        <v>42248</v>
      </c>
      <c r="I37" s="2" t="s">
        <v>39</v>
      </c>
      <c r="J37" s="2" t="s">
        <v>402</v>
      </c>
      <c r="K37" s="2" t="s">
        <v>30</v>
      </c>
      <c r="L37" s="2" t="s">
        <v>31</v>
      </c>
      <c r="M37" s="2" t="s">
        <v>41</v>
      </c>
      <c r="N37" s="4">
        <v>1083</v>
      </c>
      <c r="O37" s="4">
        <v>1400</v>
      </c>
      <c r="P37" s="4">
        <v>317</v>
      </c>
      <c r="Q37" s="5">
        <v>5.36</v>
      </c>
      <c r="R37" s="4">
        <v>675</v>
      </c>
      <c r="S37" s="4">
        <v>1098</v>
      </c>
      <c r="T37" s="4">
        <v>423</v>
      </c>
      <c r="U37" s="5">
        <v>25.3</v>
      </c>
      <c r="V37" s="5">
        <v>0</v>
      </c>
      <c r="W37" s="14">
        <v>30.66</v>
      </c>
      <c r="X37" s="14">
        <v>0</v>
      </c>
      <c r="Y37" s="14">
        <v>30.66</v>
      </c>
      <c r="Z37" s="4">
        <v>24580</v>
      </c>
      <c r="AA37" s="49" t="str">
        <f>IFERROR(IF(VLOOKUP($D37,'Year-To-Date'!$E$1:$E$322,1,FALSE)=D37,"--","Find"),"Find")</f>
        <v>--</v>
      </c>
    </row>
    <row r="38" spans="1:27">
      <c r="A38" s="2" t="s">
        <v>497</v>
      </c>
      <c r="B38" s="2" t="s">
        <v>24</v>
      </c>
      <c r="C38" s="2" t="s">
        <v>76</v>
      </c>
      <c r="D38" s="2" t="s">
        <v>78</v>
      </c>
      <c r="E38" s="2" t="s">
        <v>67</v>
      </c>
      <c r="F38" s="21" t="s">
        <v>298</v>
      </c>
      <c r="G38" s="11" t="s">
        <v>1894</v>
      </c>
      <c r="H38" s="3">
        <v>42192</v>
      </c>
      <c r="I38" s="2" t="s">
        <v>28</v>
      </c>
      <c r="J38" s="2" t="s">
        <v>68</v>
      </c>
      <c r="K38" s="2" t="s">
        <v>30</v>
      </c>
      <c r="L38" s="2" t="s">
        <v>31</v>
      </c>
      <c r="M38" s="2" t="s">
        <v>32</v>
      </c>
      <c r="N38" s="4">
        <v>19012</v>
      </c>
      <c r="O38" s="4">
        <v>25926</v>
      </c>
      <c r="P38" s="4">
        <v>6914</v>
      </c>
      <c r="Q38" s="5">
        <v>116.85</v>
      </c>
      <c r="R38" s="4">
        <v>7233</v>
      </c>
      <c r="S38" s="4">
        <v>8651</v>
      </c>
      <c r="T38" s="4">
        <v>1418</v>
      </c>
      <c r="U38" s="5">
        <v>84.8</v>
      </c>
      <c r="V38" s="5">
        <v>0</v>
      </c>
      <c r="W38" s="14">
        <v>201.65</v>
      </c>
      <c r="X38" s="14">
        <v>0</v>
      </c>
      <c r="Y38" s="14">
        <v>201.65</v>
      </c>
      <c r="Z38" s="4">
        <v>24580</v>
      </c>
      <c r="AA38" s="49" t="str">
        <f>IFERROR(IF(VLOOKUP($D38,'Year-To-Date'!$E$1:$E$322,1,FALSE)=D38,"--","Find"),"Find")</f>
        <v>--</v>
      </c>
    </row>
    <row r="39" spans="1:27">
      <c r="A39" s="2" t="s">
        <v>497</v>
      </c>
      <c r="B39" s="2" t="s">
        <v>24</v>
      </c>
      <c r="C39" s="2" t="s">
        <v>25</v>
      </c>
      <c r="D39" s="2" t="s">
        <v>42</v>
      </c>
      <c r="E39" s="2" t="s">
        <v>43</v>
      </c>
      <c r="F39" s="21" t="s">
        <v>114</v>
      </c>
      <c r="G39" s="11" t="s">
        <v>1895</v>
      </c>
      <c r="H39" s="3">
        <v>42181</v>
      </c>
      <c r="I39" s="2" t="s">
        <v>28</v>
      </c>
      <c r="J39" s="2" t="s">
        <v>44</v>
      </c>
      <c r="K39" s="2" t="s">
        <v>30</v>
      </c>
      <c r="L39" s="2" t="s">
        <v>31</v>
      </c>
      <c r="M39" s="2" t="s">
        <v>32</v>
      </c>
      <c r="N39" s="4">
        <v>8186</v>
      </c>
      <c r="O39" s="4">
        <v>10230</v>
      </c>
      <c r="P39" s="4">
        <v>2044</v>
      </c>
      <c r="Q39" s="5">
        <v>34.54</v>
      </c>
      <c r="R39" s="4">
        <v>0</v>
      </c>
      <c r="S39" s="4">
        <v>0</v>
      </c>
      <c r="T39" s="4">
        <v>0</v>
      </c>
      <c r="U39" s="5">
        <v>0</v>
      </c>
      <c r="V39" s="5">
        <v>0</v>
      </c>
      <c r="W39" s="14">
        <v>34.54</v>
      </c>
      <c r="X39" s="14">
        <v>0</v>
      </c>
      <c r="Y39" s="14">
        <v>34.54</v>
      </c>
      <c r="Z39" s="4">
        <v>24580</v>
      </c>
      <c r="AA39" s="49" t="str">
        <f>IFERROR(IF(VLOOKUP($D39,'Year-To-Date'!$E$1:$E$322,1,FALSE)=D39,"--","Find"),"Find")</f>
        <v>--</v>
      </c>
    </row>
    <row r="40" spans="1:27">
      <c r="A40" s="2" t="s">
        <v>497</v>
      </c>
      <c r="B40" s="2" t="s">
        <v>24</v>
      </c>
      <c r="C40" s="2" t="s">
        <v>76</v>
      </c>
      <c r="D40" s="2" t="s">
        <v>307</v>
      </c>
      <c r="E40" s="2" t="s">
        <v>27</v>
      </c>
      <c r="F40" s="21" t="s">
        <v>308</v>
      </c>
      <c r="G40" s="11" t="s">
        <v>1896</v>
      </c>
      <c r="H40" s="3">
        <v>42248</v>
      </c>
      <c r="I40" s="2" t="s">
        <v>39</v>
      </c>
      <c r="J40" s="2" t="s">
        <v>29</v>
      </c>
      <c r="K40" s="2" t="s">
        <v>30</v>
      </c>
      <c r="L40" s="2" t="s">
        <v>31</v>
      </c>
      <c r="M40" s="2" t="s">
        <v>32</v>
      </c>
      <c r="N40" s="4">
        <v>3612</v>
      </c>
      <c r="O40" s="4">
        <v>4558</v>
      </c>
      <c r="P40" s="4">
        <v>946</v>
      </c>
      <c r="Q40" s="5">
        <v>15.99</v>
      </c>
      <c r="R40" s="4">
        <v>3758</v>
      </c>
      <c r="S40" s="4">
        <v>3887</v>
      </c>
      <c r="T40" s="4">
        <v>129</v>
      </c>
      <c r="U40" s="5">
        <v>7.71</v>
      </c>
      <c r="V40" s="5">
        <v>0</v>
      </c>
      <c r="W40" s="14">
        <v>23.7</v>
      </c>
      <c r="X40" s="14">
        <v>0</v>
      </c>
      <c r="Y40" s="14">
        <v>23.7</v>
      </c>
      <c r="Z40" s="4">
        <v>24580</v>
      </c>
      <c r="AA40" s="49" t="str">
        <f>IFERROR(IF(VLOOKUP($D40,'Year-To-Date'!$E$1:$E$322,1,FALSE)=D40,"--","Find"),"Find")</f>
        <v>--</v>
      </c>
    </row>
    <row r="41" spans="1:27">
      <c r="A41" s="2" t="s">
        <v>497</v>
      </c>
      <c r="B41" s="2" t="s">
        <v>24</v>
      </c>
      <c r="C41" s="2" t="s">
        <v>25</v>
      </c>
      <c r="D41" s="2" t="s">
        <v>501</v>
      </c>
      <c r="E41" s="2" t="s">
        <v>405</v>
      </c>
      <c r="F41" s="21" t="s">
        <v>101</v>
      </c>
      <c r="G41" s="11" t="s">
        <v>1897</v>
      </c>
      <c r="H41" s="3">
        <v>42283</v>
      </c>
      <c r="I41" s="2" t="s">
        <v>39</v>
      </c>
      <c r="J41" s="2" t="s">
        <v>389</v>
      </c>
      <c r="K41" s="2" t="s">
        <v>30</v>
      </c>
      <c r="L41" s="2" t="s">
        <v>31</v>
      </c>
      <c r="M41" s="2" t="s">
        <v>382</v>
      </c>
      <c r="N41" s="4">
        <v>5573</v>
      </c>
      <c r="O41" s="4">
        <v>5573</v>
      </c>
      <c r="P41" s="4">
        <v>0</v>
      </c>
      <c r="Q41" s="5">
        <v>478.78</v>
      </c>
      <c r="R41" s="4">
        <v>0</v>
      </c>
      <c r="S41" s="4">
        <v>0</v>
      </c>
      <c r="T41" s="4">
        <v>0</v>
      </c>
      <c r="U41" s="5">
        <v>0</v>
      </c>
      <c r="V41" s="5">
        <v>0</v>
      </c>
      <c r="W41" s="14">
        <v>478.78</v>
      </c>
      <c r="X41" s="14">
        <v>0</v>
      </c>
      <c r="Y41" s="14">
        <v>478.78</v>
      </c>
      <c r="Z41" s="4">
        <v>24580</v>
      </c>
      <c r="AA41" s="49" t="str">
        <f>IFERROR(IF(VLOOKUP($D41,'Year-To-Date'!$E$1:$E$322,1,FALSE)=D41,"--","Find"),"Find")</f>
        <v>--</v>
      </c>
    </row>
    <row r="42" spans="1:27">
      <c r="A42" s="2" t="s">
        <v>497</v>
      </c>
      <c r="B42" s="2" t="s">
        <v>24</v>
      </c>
      <c r="C42" s="2" t="s">
        <v>25</v>
      </c>
      <c r="D42" s="2" t="s">
        <v>123</v>
      </c>
      <c r="E42" s="2" t="s">
        <v>409</v>
      </c>
      <c r="F42" s="21" t="s">
        <v>124</v>
      </c>
      <c r="G42" s="11" t="s">
        <v>1898</v>
      </c>
      <c r="H42" s="3">
        <v>42290</v>
      </c>
      <c r="I42" s="2" t="s">
        <v>39</v>
      </c>
      <c r="J42" s="2" t="s">
        <v>411</v>
      </c>
      <c r="K42" s="2" t="s">
        <v>30</v>
      </c>
      <c r="L42" s="2" t="s">
        <v>31</v>
      </c>
      <c r="M42" s="2" t="s">
        <v>32</v>
      </c>
      <c r="N42" s="4">
        <v>656</v>
      </c>
      <c r="O42" s="4">
        <v>1110</v>
      </c>
      <c r="P42" s="4">
        <v>454</v>
      </c>
      <c r="Q42" s="5">
        <v>7.67</v>
      </c>
      <c r="R42" s="4">
        <v>0</v>
      </c>
      <c r="S42" s="4">
        <v>0</v>
      </c>
      <c r="T42" s="4">
        <v>0</v>
      </c>
      <c r="U42" s="5">
        <v>0</v>
      </c>
      <c r="V42" s="5">
        <v>0</v>
      </c>
      <c r="W42" s="14">
        <v>7.67</v>
      </c>
      <c r="X42" s="14">
        <v>0</v>
      </c>
      <c r="Y42" s="14">
        <v>7.67</v>
      </c>
      <c r="Z42" s="4">
        <v>24580</v>
      </c>
      <c r="AA42" s="49" t="str">
        <f>IFERROR(IF(VLOOKUP($D42,'Year-To-Date'!$E$1:$E$322,1,FALSE)=D42,"--","Find"),"Find")</f>
        <v>--</v>
      </c>
    </row>
    <row r="43" spans="1:27">
      <c r="A43" s="2" t="s">
        <v>497</v>
      </c>
      <c r="B43" s="2" t="s">
        <v>24</v>
      </c>
      <c r="C43" s="2" t="s">
        <v>56</v>
      </c>
      <c r="D43" s="2" t="s">
        <v>214</v>
      </c>
      <c r="E43" s="2" t="s">
        <v>409</v>
      </c>
      <c r="F43" s="21" t="s">
        <v>124</v>
      </c>
      <c r="G43" s="11" t="s">
        <v>1898</v>
      </c>
      <c r="H43" s="3">
        <v>42290</v>
      </c>
      <c r="I43" s="2" t="s">
        <v>39</v>
      </c>
      <c r="J43" s="2" t="s">
        <v>411</v>
      </c>
      <c r="K43" s="2" t="s">
        <v>30</v>
      </c>
      <c r="L43" s="2" t="s">
        <v>31</v>
      </c>
      <c r="M43" s="2" t="s">
        <v>32</v>
      </c>
      <c r="N43" s="4">
        <v>229</v>
      </c>
      <c r="O43" s="4">
        <v>448</v>
      </c>
      <c r="P43" s="4">
        <v>219</v>
      </c>
      <c r="Q43" s="5">
        <v>3.7</v>
      </c>
      <c r="R43" s="4">
        <v>0</v>
      </c>
      <c r="S43" s="4">
        <v>0</v>
      </c>
      <c r="T43" s="4">
        <v>0</v>
      </c>
      <c r="U43" s="5">
        <v>0</v>
      </c>
      <c r="V43" s="5">
        <v>0</v>
      </c>
      <c r="W43" s="14">
        <v>3.7</v>
      </c>
      <c r="X43" s="14">
        <v>0</v>
      </c>
      <c r="Y43" s="14">
        <v>3.7</v>
      </c>
      <c r="Z43" s="4">
        <v>24580</v>
      </c>
      <c r="AA43" s="49" t="str">
        <f>IFERROR(IF(VLOOKUP($D43,'Year-To-Date'!$E$1:$E$322,1,FALSE)=D43,"--","Find"),"Find")</f>
        <v>--</v>
      </c>
    </row>
    <row r="44" spans="1:27">
      <c r="A44" s="2" t="s">
        <v>497</v>
      </c>
      <c r="B44" s="2" t="s">
        <v>24</v>
      </c>
      <c r="C44" s="2" t="s">
        <v>76</v>
      </c>
      <c r="D44" s="2" t="s">
        <v>305</v>
      </c>
      <c r="E44" s="2" t="s">
        <v>412</v>
      </c>
      <c r="F44" s="21" t="s">
        <v>306</v>
      </c>
      <c r="G44" s="11" t="s">
        <v>1899</v>
      </c>
      <c r="H44" s="3">
        <v>42192</v>
      </c>
      <c r="I44" s="2" t="s">
        <v>28</v>
      </c>
      <c r="J44" s="2" t="s">
        <v>414</v>
      </c>
      <c r="K44" s="2" t="s">
        <v>30</v>
      </c>
      <c r="L44" s="2" t="s">
        <v>31</v>
      </c>
      <c r="M44" s="2" t="s">
        <v>41</v>
      </c>
      <c r="N44" s="4">
        <v>3133</v>
      </c>
      <c r="O44" s="4">
        <v>3747</v>
      </c>
      <c r="P44" s="4">
        <v>614</v>
      </c>
      <c r="Q44" s="5">
        <v>10.38</v>
      </c>
      <c r="R44" s="4">
        <v>6392</v>
      </c>
      <c r="S44" s="4">
        <v>7102</v>
      </c>
      <c r="T44" s="4">
        <v>710</v>
      </c>
      <c r="U44" s="5">
        <v>42.46</v>
      </c>
      <c r="V44" s="5">
        <v>0</v>
      </c>
      <c r="W44" s="14">
        <v>52.84</v>
      </c>
      <c r="X44" s="14">
        <v>0</v>
      </c>
      <c r="Y44" s="14">
        <v>52.84</v>
      </c>
      <c r="Z44" s="4">
        <v>24580</v>
      </c>
      <c r="AA44" s="49" t="str">
        <f>IFERROR(IF(VLOOKUP($D44,'Year-To-Date'!$E$1:$E$322,1,FALSE)=D44,"--","Find"),"Find")</f>
        <v>--</v>
      </c>
    </row>
    <row r="45" spans="1:27">
      <c r="A45" s="2" t="s">
        <v>497</v>
      </c>
      <c r="B45" s="2" t="s">
        <v>24</v>
      </c>
      <c r="C45" s="2" t="s">
        <v>48</v>
      </c>
      <c r="D45" s="2" t="s">
        <v>163</v>
      </c>
      <c r="E45" s="2" t="s">
        <v>415</v>
      </c>
      <c r="F45" s="21" t="s">
        <v>164</v>
      </c>
      <c r="G45" s="11" t="s">
        <v>1900</v>
      </c>
      <c r="H45" s="3">
        <v>42269</v>
      </c>
      <c r="I45" s="2" t="s">
        <v>39</v>
      </c>
      <c r="J45" s="2" t="s">
        <v>417</v>
      </c>
      <c r="K45" s="2" t="s">
        <v>30</v>
      </c>
      <c r="L45" s="2" t="s">
        <v>31</v>
      </c>
      <c r="M45" s="2" t="s">
        <v>32</v>
      </c>
      <c r="N45" s="4">
        <v>1977</v>
      </c>
      <c r="O45" s="4">
        <v>3256</v>
      </c>
      <c r="P45" s="4">
        <v>1279</v>
      </c>
      <c r="Q45" s="5">
        <v>21.62</v>
      </c>
      <c r="R45" s="4">
        <v>0</v>
      </c>
      <c r="S45" s="4">
        <v>0</v>
      </c>
      <c r="T45" s="4">
        <v>0</v>
      </c>
      <c r="U45" s="5">
        <v>0</v>
      </c>
      <c r="V45" s="5">
        <v>0</v>
      </c>
      <c r="W45" s="14">
        <v>21.62</v>
      </c>
      <c r="X45" s="14">
        <v>0</v>
      </c>
      <c r="Y45" s="14">
        <v>21.62</v>
      </c>
      <c r="Z45" s="4">
        <v>24580</v>
      </c>
      <c r="AA45" s="49" t="str">
        <f>IFERROR(IF(VLOOKUP($D45,'Year-To-Date'!$E$1:$E$322,1,FALSE)=D45,"--","Find"),"Find")</f>
        <v>--</v>
      </c>
    </row>
    <row r="46" spans="1:27">
      <c r="A46" s="2" t="s">
        <v>497</v>
      </c>
      <c r="B46" s="2" t="s">
        <v>24</v>
      </c>
      <c r="C46" s="2" t="s">
        <v>76</v>
      </c>
      <c r="D46" s="2" t="s">
        <v>297</v>
      </c>
      <c r="E46" s="2" t="s">
        <v>415</v>
      </c>
      <c r="F46" s="21" t="s">
        <v>164</v>
      </c>
      <c r="G46" s="11" t="s">
        <v>1900</v>
      </c>
      <c r="H46" s="3">
        <v>42269</v>
      </c>
      <c r="I46" s="2" t="s">
        <v>39</v>
      </c>
      <c r="J46" s="2" t="s">
        <v>417</v>
      </c>
      <c r="K46" s="2" t="s">
        <v>30</v>
      </c>
      <c r="L46" s="2" t="s">
        <v>31</v>
      </c>
      <c r="M46" s="2" t="s">
        <v>32</v>
      </c>
      <c r="N46" s="4">
        <v>2193</v>
      </c>
      <c r="O46" s="4">
        <v>3967</v>
      </c>
      <c r="P46" s="4">
        <v>1774</v>
      </c>
      <c r="Q46" s="5">
        <v>29.98</v>
      </c>
      <c r="R46" s="4">
        <v>909</v>
      </c>
      <c r="S46" s="4">
        <v>1484</v>
      </c>
      <c r="T46" s="4">
        <v>575</v>
      </c>
      <c r="U46" s="5">
        <v>34.39</v>
      </c>
      <c r="V46" s="5">
        <v>0</v>
      </c>
      <c r="W46" s="14">
        <v>64.37</v>
      </c>
      <c r="X46" s="14">
        <v>0</v>
      </c>
      <c r="Y46" s="14">
        <v>64.37</v>
      </c>
      <c r="Z46" s="4">
        <v>24580</v>
      </c>
      <c r="AA46" s="49" t="str">
        <f>IFERROR(IF(VLOOKUP($D46,'Year-To-Date'!$E$1:$E$322,1,FALSE)=D46,"--","Find"),"Find")</f>
        <v>--</v>
      </c>
    </row>
    <row r="47" spans="1:27">
      <c r="A47" s="2" t="s">
        <v>497</v>
      </c>
      <c r="B47" s="2" t="s">
        <v>24</v>
      </c>
      <c r="C47" s="2" t="s">
        <v>76</v>
      </c>
      <c r="D47" s="2" t="s">
        <v>77</v>
      </c>
      <c r="E47" s="2" t="s">
        <v>34</v>
      </c>
      <c r="F47" s="21" t="s">
        <v>135</v>
      </c>
      <c r="G47" s="11" t="s">
        <v>1901</v>
      </c>
      <c r="H47" s="3">
        <v>42174</v>
      </c>
      <c r="I47" s="2" t="s">
        <v>28</v>
      </c>
      <c r="J47" s="2" t="s">
        <v>35</v>
      </c>
      <c r="K47" s="2" t="s">
        <v>30</v>
      </c>
      <c r="L47" s="2" t="s">
        <v>31</v>
      </c>
      <c r="M47" s="2" t="s">
        <v>32</v>
      </c>
      <c r="N47" s="4">
        <v>6727</v>
      </c>
      <c r="O47" s="4">
        <v>7939</v>
      </c>
      <c r="P47" s="4">
        <v>1212</v>
      </c>
      <c r="Q47" s="5">
        <v>20.48</v>
      </c>
      <c r="R47" s="4">
        <v>301</v>
      </c>
      <c r="S47" s="4">
        <v>617</v>
      </c>
      <c r="T47" s="4">
        <v>316</v>
      </c>
      <c r="U47" s="5">
        <v>18.899999999999999</v>
      </c>
      <c r="V47" s="5">
        <v>0</v>
      </c>
      <c r="W47" s="14">
        <v>39.380000000000003</v>
      </c>
      <c r="X47" s="14">
        <v>0</v>
      </c>
      <c r="Y47" s="14">
        <v>39.380000000000003</v>
      </c>
      <c r="Z47" s="4">
        <v>24580</v>
      </c>
      <c r="AA47" s="49" t="str">
        <f>IFERROR(IF(VLOOKUP($D47,'Year-To-Date'!$E$1:$E$322,1,FALSE)=D47,"--","Find"),"Find")</f>
        <v>--</v>
      </c>
    </row>
    <row r="48" spans="1:27">
      <c r="A48" s="2" t="s">
        <v>497</v>
      </c>
      <c r="B48" s="2" t="s">
        <v>24</v>
      </c>
      <c r="C48" s="2" t="s">
        <v>76</v>
      </c>
      <c r="D48" s="2" t="s">
        <v>314</v>
      </c>
      <c r="E48" s="2" t="s">
        <v>474</v>
      </c>
      <c r="F48" s="21" t="s">
        <v>315</v>
      </c>
      <c r="G48" s="11" t="s">
        <v>1902</v>
      </c>
      <c r="H48" s="3">
        <v>42326</v>
      </c>
      <c r="I48" s="2" t="s">
        <v>39</v>
      </c>
      <c r="J48" s="2" t="s">
        <v>475</v>
      </c>
      <c r="K48" s="2" t="s">
        <v>30</v>
      </c>
      <c r="L48" s="2" t="s">
        <v>31</v>
      </c>
      <c r="M48" s="2" t="s">
        <v>41</v>
      </c>
      <c r="N48" s="4">
        <v>3</v>
      </c>
      <c r="O48" s="4">
        <v>3301</v>
      </c>
      <c r="P48" s="4">
        <v>3298</v>
      </c>
      <c r="Q48" s="5">
        <v>55.74</v>
      </c>
      <c r="R48" s="4">
        <v>8</v>
      </c>
      <c r="S48" s="4">
        <v>2683</v>
      </c>
      <c r="T48" s="4">
        <v>2675</v>
      </c>
      <c r="U48" s="5">
        <v>159.97</v>
      </c>
      <c r="V48" s="5">
        <v>0</v>
      </c>
      <c r="W48" s="14">
        <v>215.71</v>
      </c>
      <c r="X48" s="14">
        <v>0</v>
      </c>
      <c r="Y48" s="14">
        <v>215.71</v>
      </c>
      <c r="Z48" s="4">
        <v>24580</v>
      </c>
      <c r="AA48" s="49" t="str">
        <f>IFERROR(IF(VLOOKUP($D48,'Year-To-Date'!$E$1:$E$322,1,FALSE)=D48,"--","Find"),"Find")</f>
        <v>--</v>
      </c>
    </row>
    <row r="49" spans="1:27">
      <c r="A49" s="2" t="s">
        <v>497</v>
      </c>
      <c r="B49" s="2" t="s">
        <v>24</v>
      </c>
      <c r="C49" s="2" t="s">
        <v>25</v>
      </c>
      <c r="D49" s="2" t="s">
        <v>33</v>
      </c>
      <c r="E49" s="2" t="s">
        <v>34</v>
      </c>
      <c r="F49" s="21" t="s">
        <v>108</v>
      </c>
      <c r="G49" s="11" t="s">
        <v>1903</v>
      </c>
      <c r="H49" s="3">
        <v>42207</v>
      </c>
      <c r="I49" s="2" t="s">
        <v>28</v>
      </c>
      <c r="J49" s="2" t="s">
        <v>35</v>
      </c>
      <c r="K49" s="2" t="s">
        <v>30</v>
      </c>
      <c r="L49" s="2" t="s">
        <v>31</v>
      </c>
      <c r="M49" s="2" t="s">
        <v>382</v>
      </c>
      <c r="N49" s="4">
        <v>50619</v>
      </c>
      <c r="O49" s="4">
        <v>60994</v>
      </c>
      <c r="P49" s="4">
        <v>10375</v>
      </c>
      <c r="Q49" s="5">
        <v>175.34</v>
      </c>
      <c r="R49" s="4">
        <v>0</v>
      </c>
      <c r="S49" s="4">
        <v>0</v>
      </c>
      <c r="T49" s="4">
        <v>0</v>
      </c>
      <c r="U49" s="5">
        <v>0</v>
      </c>
      <c r="V49" s="5">
        <v>0</v>
      </c>
      <c r="W49" s="14">
        <v>175.34</v>
      </c>
      <c r="X49" s="14">
        <v>0</v>
      </c>
      <c r="Y49" s="14">
        <v>175.34</v>
      </c>
      <c r="Z49" s="4">
        <v>24580</v>
      </c>
      <c r="AA49" s="49" t="str">
        <f>IFERROR(IF(VLOOKUP($D49,'Year-To-Date'!$E$1:$E$322,1,FALSE)=D49,"--","Find"),"Find")</f>
        <v>--</v>
      </c>
    </row>
    <row r="50" spans="1:27">
      <c r="A50" s="2" t="s">
        <v>497</v>
      </c>
      <c r="B50" s="2" t="s">
        <v>24</v>
      </c>
      <c r="C50" s="2" t="s">
        <v>25</v>
      </c>
      <c r="D50" s="2" t="s">
        <v>36</v>
      </c>
      <c r="E50" s="2" t="s">
        <v>34</v>
      </c>
      <c r="F50" s="21" t="s">
        <v>108</v>
      </c>
      <c r="G50" s="11" t="s">
        <v>1903</v>
      </c>
      <c r="H50" s="3">
        <v>42207</v>
      </c>
      <c r="I50" s="2" t="s">
        <v>28</v>
      </c>
      <c r="J50" s="2" t="s">
        <v>35</v>
      </c>
      <c r="K50" s="2" t="s">
        <v>30</v>
      </c>
      <c r="L50" s="2" t="s">
        <v>31</v>
      </c>
      <c r="M50" s="2" t="s">
        <v>382</v>
      </c>
      <c r="N50" s="4">
        <v>44821</v>
      </c>
      <c r="O50" s="4">
        <v>58841</v>
      </c>
      <c r="P50" s="4">
        <v>14020</v>
      </c>
      <c r="Q50" s="5">
        <v>236.94</v>
      </c>
      <c r="R50" s="4">
        <v>0</v>
      </c>
      <c r="S50" s="4">
        <v>0</v>
      </c>
      <c r="T50" s="4">
        <v>0</v>
      </c>
      <c r="U50" s="5">
        <v>0</v>
      </c>
      <c r="V50" s="5">
        <v>0</v>
      </c>
      <c r="W50" s="14">
        <v>236.94</v>
      </c>
      <c r="X50" s="14">
        <v>0</v>
      </c>
      <c r="Y50" s="14">
        <v>236.94</v>
      </c>
      <c r="Z50" s="4">
        <v>24580</v>
      </c>
      <c r="AA50" s="49" t="str">
        <f>IFERROR(IF(VLOOKUP($D50,'Year-To-Date'!$E$1:$E$322,1,FALSE)=D50,"--","Find"),"Find")</f>
        <v>--</v>
      </c>
    </row>
    <row r="51" spans="1:27">
      <c r="A51" s="2" t="s">
        <v>497</v>
      </c>
      <c r="B51" s="2" t="s">
        <v>24</v>
      </c>
      <c r="C51" s="2" t="s">
        <v>25</v>
      </c>
      <c r="D51" s="2" t="s">
        <v>45</v>
      </c>
      <c r="E51" s="2" t="s">
        <v>46</v>
      </c>
      <c r="F51" s="21" t="s">
        <v>108</v>
      </c>
      <c r="G51" s="11" t="s">
        <v>1903</v>
      </c>
      <c r="H51" s="3">
        <v>42208</v>
      </c>
      <c r="I51" s="2" t="s">
        <v>28</v>
      </c>
      <c r="J51" s="2" t="s">
        <v>47</v>
      </c>
      <c r="K51" s="2" t="s">
        <v>30</v>
      </c>
      <c r="L51" s="2" t="s">
        <v>31</v>
      </c>
      <c r="M51" s="2" t="s">
        <v>32</v>
      </c>
      <c r="N51" s="4">
        <v>65670</v>
      </c>
      <c r="O51" s="4">
        <v>85085</v>
      </c>
      <c r="P51" s="4">
        <v>19415</v>
      </c>
      <c r="Q51" s="5">
        <v>328.11</v>
      </c>
      <c r="R51" s="4">
        <v>0</v>
      </c>
      <c r="S51" s="4">
        <v>0</v>
      </c>
      <c r="T51" s="4">
        <v>0</v>
      </c>
      <c r="U51" s="5">
        <v>0</v>
      </c>
      <c r="V51" s="5">
        <v>0</v>
      </c>
      <c r="W51" s="14">
        <v>328.11</v>
      </c>
      <c r="X51" s="14">
        <v>0</v>
      </c>
      <c r="Y51" s="14">
        <v>328.11</v>
      </c>
      <c r="Z51" s="4">
        <v>24580</v>
      </c>
      <c r="AA51" s="49" t="str">
        <f>IFERROR(IF(VLOOKUP($D51,'Year-To-Date'!$E$1:$E$322,1,FALSE)=D51,"--","Find"),"Find")</f>
        <v>--</v>
      </c>
    </row>
    <row r="52" spans="1:27">
      <c r="A52" s="2" t="s">
        <v>497</v>
      </c>
      <c r="B52" s="2" t="s">
        <v>24</v>
      </c>
      <c r="C52" s="2" t="s">
        <v>48</v>
      </c>
      <c r="D52" s="2" t="s">
        <v>52</v>
      </c>
      <c r="E52" s="2" t="s">
        <v>46</v>
      </c>
      <c r="F52" s="21" t="s">
        <v>108</v>
      </c>
      <c r="G52" s="11" t="s">
        <v>1903</v>
      </c>
      <c r="H52" s="3">
        <v>42184</v>
      </c>
      <c r="I52" s="2" t="s">
        <v>28</v>
      </c>
      <c r="J52" s="2" t="s">
        <v>47</v>
      </c>
      <c r="K52" s="2" t="s">
        <v>30</v>
      </c>
      <c r="L52" s="2" t="s">
        <v>31</v>
      </c>
      <c r="M52" s="2" t="s">
        <v>32</v>
      </c>
      <c r="N52" s="4">
        <v>766</v>
      </c>
      <c r="O52" s="4">
        <v>858</v>
      </c>
      <c r="P52" s="4">
        <v>92</v>
      </c>
      <c r="Q52" s="5">
        <v>1.55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1.55</v>
      </c>
      <c r="X52" s="14">
        <v>0</v>
      </c>
      <c r="Y52" s="14">
        <v>1.55</v>
      </c>
      <c r="Z52" s="4">
        <v>24580</v>
      </c>
      <c r="AA52" s="49" t="str">
        <f>IFERROR(IF(VLOOKUP($D52,'Year-To-Date'!$E$1:$E$322,1,FALSE)=D52,"--","Find"),"Find")</f>
        <v>--</v>
      </c>
    </row>
    <row r="53" spans="1:27">
      <c r="A53" s="2" t="s">
        <v>497</v>
      </c>
      <c r="B53" s="2" t="s">
        <v>24</v>
      </c>
      <c r="C53" s="2" t="s">
        <v>56</v>
      </c>
      <c r="D53" s="2" t="s">
        <v>60</v>
      </c>
      <c r="E53" s="2" t="s">
        <v>46</v>
      </c>
      <c r="F53" s="21" t="s">
        <v>108</v>
      </c>
      <c r="G53" s="11" t="s">
        <v>1903</v>
      </c>
      <c r="H53" s="3">
        <v>42208</v>
      </c>
      <c r="I53" s="2" t="s">
        <v>28</v>
      </c>
      <c r="J53" s="2" t="s">
        <v>47</v>
      </c>
      <c r="K53" s="2" t="s">
        <v>30</v>
      </c>
      <c r="L53" s="2" t="s">
        <v>31</v>
      </c>
      <c r="M53" s="2" t="s">
        <v>32</v>
      </c>
      <c r="N53" s="4">
        <v>597</v>
      </c>
      <c r="O53" s="4">
        <v>722</v>
      </c>
      <c r="P53" s="4">
        <v>125</v>
      </c>
      <c r="Q53" s="5">
        <v>2.11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2.11</v>
      </c>
      <c r="X53" s="14">
        <v>0</v>
      </c>
      <c r="Y53" s="14">
        <v>2.11</v>
      </c>
      <c r="Z53" s="4">
        <v>24580</v>
      </c>
      <c r="AA53" s="49" t="str">
        <f>IFERROR(IF(VLOOKUP($D53,'Year-To-Date'!$E$1:$E$322,1,FALSE)=D53,"--","Find"),"Find")</f>
        <v>--</v>
      </c>
    </row>
    <row r="54" spans="1:27">
      <c r="A54" s="2" t="s">
        <v>497</v>
      </c>
      <c r="B54" s="2" t="s">
        <v>24</v>
      </c>
      <c r="C54" s="2" t="s">
        <v>56</v>
      </c>
      <c r="D54" s="2" t="s">
        <v>64</v>
      </c>
      <c r="E54" s="2" t="s">
        <v>46</v>
      </c>
      <c r="F54" s="21" t="s">
        <v>108</v>
      </c>
      <c r="G54" s="11" t="s">
        <v>1903</v>
      </c>
      <c r="H54" s="3">
        <v>42208</v>
      </c>
      <c r="I54" s="2" t="s">
        <v>28</v>
      </c>
      <c r="J54" s="2" t="s">
        <v>47</v>
      </c>
      <c r="K54" s="2" t="s">
        <v>30</v>
      </c>
      <c r="L54" s="2" t="s">
        <v>31</v>
      </c>
      <c r="M54" s="2" t="s">
        <v>32</v>
      </c>
      <c r="N54" s="4">
        <v>20994</v>
      </c>
      <c r="O54" s="4">
        <v>27070</v>
      </c>
      <c r="P54" s="4">
        <v>6076</v>
      </c>
      <c r="Q54" s="5">
        <v>102.68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102.68</v>
      </c>
      <c r="X54" s="14">
        <v>0</v>
      </c>
      <c r="Y54" s="14">
        <v>102.68</v>
      </c>
      <c r="Z54" s="4">
        <v>24580</v>
      </c>
      <c r="AA54" s="49" t="str">
        <f>IFERROR(IF(VLOOKUP($D54,'Year-To-Date'!$E$1:$E$322,1,FALSE)=D54,"--","Find"),"Find")</f>
        <v>--</v>
      </c>
    </row>
    <row r="55" spans="1:27">
      <c r="A55" s="2" t="s">
        <v>497</v>
      </c>
      <c r="B55" s="2" t="s">
        <v>24</v>
      </c>
      <c r="C55" s="2" t="s">
        <v>69</v>
      </c>
      <c r="D55" s="2" t="s">
        <v>70</v>
      </c>
      <c r="E55" s="2" t="s">
        <v>34</v>
      </c>
      <c r="F55" s="21" t="s">
        <v>108</v>
      </c>
      <c r="G55" s="11" t="s">
        <v>1903</v>
      </c>
      <c r="H55" s="3">
        <v>42184</v>
      </c>
      <c r="I55" s="2" t="s">
        <v>28</v>
      </c>
      <c r="J55" s="2" t="s">
        <v>35</v>
      </c>
      <c r="K55" s="2" t="s">
        <v>30</v>
      </c>
      <c r="L55" s="2" t="s">
        <v>31</v>
      </c>
      <c r="M55" s="2" t="s">
        <v>32</v>
      </c>
      <c r="N55" s="4">
        <v>1256</v>
      </c>
      <c r="O55" s="4">
        <v>1388</v>
      </c>
      <c r="P55" s="4">
        <v>132</v>
      </c>
      <c r="Q55" s="14">
        <v>2.23</v>
      </c>
      <c r="R55" s="4">
        <v>776</v>
      </c>
      <c r="S55" s="4">
        <v>800</v>
      </c>
      <c r="T55" s="4">
        <v>24</v>
      </c>
      <c r="U55" s="5">
        <v>1.44</v>
      </c>
      <c r="V55" s="5">
        <v>0</v>
      </c>
      <c r="W55" s="14">
        <v>3.67</v>
      </c>
      <c r="X55" s="14">
        <v>0</v>
      </c>
      <c r="Y55" s="14">
        <v>3.67</v>
      </c>
      <c r="Z55" s="4">
        <v>24580</v>
      </c>
      <c r="AA55" s="49" t="str">
        <f>IFERROR(IF(VLOOKUP($D55,'Year-To-Date'!$E$1:$E$322,1,FALSE)=D55,"--","Find"),"Find")</f>
        <v>--</v>
      </c>
    </row>
    <row r="56" spans="1:27">
      <c r="A56" s="2" t="s">
        <v>497</v>
      </c>
      <c r="B56" s="2" t="s">
        <v>24</v>
      </c>
      <c r="C56" s="2" t="s">
        <v>69</v>
      </c>
      <c r="D56" s="2" t="s">
        <v>74</v>
      </c>
      <c r="E56" s="2" t="s">
        <v>46</v>
      </c>
      <c r="F56" s="21" t="s">
        <v>108</v>
      </c>
      <c r="G56" s="11" t="s">
        <v>1903</v>
      </c>
      <c r="H56" s="3">
        <v>42208</v>
      </c>
      <c r="I56" s="2" t="s">
        <v>28</v>
      </c>
      <c r="J56" s="2" t="s">
        <v>47</v>
      </c>
      <c r="K56" s="2" t="s">
        <v>30</v>
      </c>
      <c r="L56" s="2" t="s">
        <v>31</v>
      </c>
      <c r="M56" s="2" t="s">
        <v>32</v>
      </c>
      <c r="N56" s="4">
        <v>112</v>
      </c>
      <c r="O56" s="4">
        <v>113</v>
      </c>
      <c r="P56" s="4">
        <v>1</v>
      </c>
      <c r="Q56" s="5">
        <v>0.02</v>
      </c>
      <c r="R56" s="4">
        <v>340</v>
      </c>
      <c r="S56" s="4">
        <v>340</v>
      </c>
      <c r="T56" s="4">
        <v>0</v>
      </c>
      <c r="U56" s="5">
        <v>0</v>
      </c>
      <c r="V56" s="5">
        <v>0</v>
      </c>
      <c r="W56" s="14">
        <v>0.02</v>
      </c>
      <c r="X56" s="14">
        <v>0</v>
      </c>
      <c r="Y56" s="14">
        <v>0.02</v>
      </c>
      <c r="Z56" s="4">
        <v>24580</v>
      </c>
      <c r="AA56" s="49" t="str">
        <f>IFERROR(IF(VLOOKUP($D56,'Year-To-Date'!$E$1:$E$322,1,FALSE)=D56,"--","Find"),"Find")</f>
        <v>--</v>
      </c>
    </row>
    <row r="57" spans="1:27">
      <c r="A57" s="2" t="s">
        <v>497</v>
      </c>
      <c r="B57" s="2" t="s">
        <v>24</v>
      </c>
      <c r="C57" s="2" t="s">
        <v>69</v>
      </c>
      <c r="D57" s="2" t="s">
        <v>75</v>
      </c>
      <c r="E57" s="2" t="s">
        <v>34</v>
      </c>
      <c r="F57" s="21" t="s">
        <v>108</v>
      </c>
      <c r="G57" s="11" t="s">
        <v>1903</v>
      </c>
      <c r="H57" s="3">
        <v>42207</v>
      </c>
      <c r="I57" s="2" t="s">
        <v>28</v>
      </c>
      <c r="J57" s="2" t="s">
        <v>35</v>
      </c>
      <c r="K57" s="2" t="s">
        <v>30</v>
      </c>
      <c r="L57" s="2" t="s">
        <v>31</v>
      </c>
      <c r="M57" s="2" t="s">
        <v>32</v>
      </c>
      <c r="N57" s="4">
        <v>6051</v>
      </c>
      <c r="O57" s="4">
        <v>6589</v>
      </c>
      <c r="P57" s="4">
        <v>538</v>
      </c>
      <c r="Q57" s="5">
        <v>9.09</v>
      </c>
      <c r="R57" s="4">
        <v>5502</v>
      </c>
      <c r="S57" s="4">
        <v>6966</v>
      </c>
      <c r="T57" s="4">
        <v>1464</v>
      </c>
      <c r="U57" s="5">
        <v>87.55</v>
      </c>
      <c r="V57" s="5">
        <v>0</v>
      </c>
      <c r="W57" s="14">
        <v>96.64</v>
      </c>
      <c r="X57" s="14">
        <v>0</v>
      </c>
      <c r="Y57" s="14">
        <v>96.64</v>
      </c>
      <c r="Z57" s="4">
        <v>24580</v>
      </c>
      <c r="AA57" s="49" t="str">
        <f>IFERROR(IF(VLOOKUP($D57,'Year-To-Date'!$E$1:$E$322,1,FALSE)=D57,"--","Find"),"Find")</f>
        <v>--</v>
      </c>
    </row>
    <row r="58" spans="1:27">
      <c r="A58" s="2" t="s">
        <v>497</v>
      </c>
      <c r="B58" s="2" t="s">
        <v>24</v>
      </c>
      <c r="C58" s="2" t="s">
        <v>76</v>
      </c>
      <c r="D58" s="2" t="s">
        <v>299</v>
      </c>
      <c r="E58" s="2" t="s">
        <v>34</v>
      </c>
      <c r="F58" s="21" t="s">
        <v>108</v>
      </c>
      <c r="G58" s="11" t="s">
        <v>1903</v>
      </c>
      <c r="H58" s="3">
        <v>42184</v>
      </c>
      <c r="I58" s="2" t="s">
        <v>28</v>
      </c>
      <c r="J58" s="2" t="s">
        <v>35</v>
      </c>
      <c r="K58" s="2" t="s">
        <v>30</v>
      </c>
      <c r="L58" s="2" t="s">
        <v>31</v>
      </c>
      <c r="M58" s="2" t="s">
        <v>32</v>
      </c>
      <c r="N58" s="4">
        <v>2230</v>
      </c>
      <c r="O58" s="4">
        <v>2549</v>
      </c>
      <c r="P58" s="4">
        <v>319</v>
      </c>
      <c r="Q58" s="5">
        <v>5.39</v>
      </c>
      <c r="R58" s="4">
        <v>363</v>
      </c>
      <c r="S58" s="4">
        <v>543</v>
      </c>
      <c r="T58" s="4">
        <v>180</v>
      </c>
      <c r="U58" s="5">
        <v>10.76</v>
      </c>
      <c r="V58" s="5">
        <v>0</v>
      </c>
      <c r="W58" s="14">
        <v>16.149999999999999</v>
      </c>
      <c r="X58" s="14">
        <v>0</v>
      </c>
      <c r="Y58" s="14">
        <v>16.149999999999999</v>
      </c>
      <c r="Z58" s="4">
        <v>24580</v>
      </c>
      <c r="AA58" s="49" t="str">
        <f>IFERROR(IF(VLOOKUP($D58,'Year-To-Date'!$E$1:$E$322,1,FALSE)=D58,"--","Find"),"Find")</f>
        <v>--</v>
      </c>
    </row>
    <row r="59" spans="1:27">
      <c r="A59" s="2" t="s">
        <v>497</v>
      </c>
      <c r="B59" s="2" t="s">
        <v>24</v>
      </c>
      <c r="C59" s="2" t="s">
        <v>76</v>
      </c>
      <c r="D59" s="2" t="s">
        <v>80</v>
      </c>
      <c r="E59" s="2" t="s">
        <v>34</v>
      </c>
      <c r="F59" s="21" t="s">
        <v>108</v>
      </c>
      <c r="G59" s="11" t="s">
        <v>1903</v>
      </c>
      <c r="H59" s="3">
        <v>42184</v>
      </c>
      <c r="I59" s="2" t="s">
        <v>28</v>
      </c>
      <c r="J59" s="2" t="s">
        <v>35</v>
      </c>
      <c r="K59" s="2" t="s">
        <v>30</v>
      </c>
      <c r="L59" s="2" t="s">
        <v>31</v>
      </c>
      <c r="M59" s="2" t="s">
        <v>32</v>
      </c>
      <c r="N59" s="4">
        <v>12839</v>
      </c>
      <c r="O59" s="4">
        <v>15804</v>
      </c>
      <c r="P59" s="4">
        <v>2965</v>
      </c>
      <c r="Q59" s="5">
        <v>50.11</v>
      </c>
      <c r="R59" s="4">
        <v>5366</v>
      </c>
      <c r="S59" s="4">
        <v>6500</v>
      </c>
      <c r="T59" s="4">
        <v>1134</v>
      </c>
      <c r="U59" s="5">
        <v>67.81</v>
      </c>
      <c r="V59" s="5">
        <v>0</v>
      </c>
      <c r="W59" s="14">
        <v>117.92</v>
      </c>
      <c r="X59" s="14">
        <v>0</v>
      </c>
      <c r="Y59" s="14">
        <v>117.92</v>
      </c>
      <c r="Z59" s="4">
        <v>24580</v>
      </c>
      <c r="AA59" s="49" t="str">
        <f>IFERROR(IF(VLOOKUP($D59,'Year-To-Date'!$E$1:$E$322,1,FALSE)=D59,"--","Find"),"Find")</f>
        <v>--</v>
      </c>
    </row>
    <row r="60" spans="1:27">
      <c r="A60" s="2" t="s">
        <v>497</v>
      </c>
      <c r="B60" s="2" t="s">
        <v>24</v>
      </c>
      <c r="C60" s="2" t="s">
        <v>76</v>
      </c>
      <c r="D60" s="2" t="s">
        <v>87</v>
      </c>
      <c r="E60" s="2" t="s">
        <v>34</v>
      </c>
      <c r="F60" s="21" t="s">
        <v>108</v>
      </c>
      <c r="G60" s="11" t="s">
        <v>1903</v>
      </c>
      <c r="H60" s="3">
        <v>42207</v>
      </c>
      <c r="I60" s="2" t="s">
        <v>28</v>
      </c>
      <c r="J60" s="2" t="s">
        <v>35</v>
      </c>
      <c r="K60" s="2" t="s">
        <v>30</v>
      </c>
      <c r="L60" s="2" t="s">
        <v>31</v>
      </c>
      <c r="M60" s="2" t="s">
        <v>32</v>
      </c>
      <c r="N60" s="4">
        <v>70746</v>
      </c>
      <c r="O60" s="4">
        <v>91511</v>
      </c>
      <c r="P60" s="4">
        <v>20765</v>
      </c>
      <c r="Q60" s="5">
        <v>350.93</v>
      </c>
      <c r="R60" s="4">
        <v>20492</v>
      </c>
      <c r="S60" s="4">
        <v>25284</v>
      </c>
      <c r="T60" s="4">
        <v>4792</v>
      </c>
      <c r="U60" s="5">
        <v>286.56</v>
      </c>
      <c r="V60" s="5">
        <v>0</v>
      </c>
      <c r="W60" s="14">
        <v>637.49</v>
      </c>
      <c r="X60" s="14">
        <v>0</v>
      </c>
      <c r="Y60" s="14">
        <v>637.49</v>
      </c>
      <c r="Z60" s="4">
        <v>24580</v>
      </c>
      <c r="AA60" s="49" t="str">
        <f>IFERROR(IF(VLOOKUP($D60,'Year-To-Date'!$E$1:$E$322,1,FALSE)=D60,"--","Find"),"Find")</f>
        <v>--</v>
      </c>
    </row>
    <row r="61" spans="1:27">
      <c r="A61" s="2" t="s">
        <v>497</v>
      </c>
      <c r="B61" s="2" t="s">
        <v>24</v>
      </c>
      <c r="C61" s="2" t="s">
        <v>76</v>
      </c>
      <c r="D61" s="2" t="s">
        <v>88</v>
      </c>
      <c r="E61" s="2" t="s">
        <v>34</v>
      </c>
      <c r="F61" s="21" t="s">
        <v>108</v>
      </c>
      <c r="G61" s="11" t="s">
        <v>1903</v>
      </c>
      <c r="H61" s="3">
        <v>42207</v>
      </c>
      <c r="I61" s="2" t="s">
        <v>28</v>
      </c>
      <c r="J61" s="2" t="s">
        <v>35</v>
      </c>
      <c r="K61" s="2" t="s">
        <v>30</v>
      </c>
      <c r="L61" s="2" t="s">
        <v>31</v>
      </c>
      <c r="M61" s="2" t="s">
        <v>32</v>
      </c>
      <c r="N61" s="4">
        <v>14246</v>
      </c>
      <c r="O61" s="4">
        <v>18042</v>
      </c>
      <c r="P61" s="4">
        <v>3796</v>
      </c>
      <c r="Q61" s="5">
        <v>64.150000000000006</v>
      </c>
      <c r="R61" s="4">
        <v>18556</v>
      </c>
      <c r="S61" s="4">
        <v>20942</v>
      </c>
      <c r="T61" s="4">
        <v>2386</v>
      </c>
      <c r="U61" s="5">
        <v>142.68</v>
      </c>
      <c r="V61" s="5">
        <v>0</v>
      </c>
      <c r="W61" s="14">
        <v>206.83</v>
      </c>
      <c r="X61" s="14">
        <v>0</v>
      </c>
      <c r="Y61" s="14">
        <v>206.83</v>
      </c>
      <c r="Z61" s="4">
        <v>24580</v>
      </c>
      <c r="AA61" s="49" t="str">
        <f>IFERROR(IF(VLOOKUP($D61,'Year-To-Date'!$E$1:$E$322,1,FALSE)=D61,"--","Find"),"Find")</f>
        <v>--</v>
      </c>
    </row>
    <row r="62" spans="1:27">
      <c r="A62" s="2" t="s">
        <v>497</v>
      </c>
      <c r="B62" s="2" t="s">
        <v>24</v>
      </c>
      <c r="C62" s="2" t="s">
        <v>69</v>
      </c>
      <c r="D62" s="2" t="s">
        <v>253</v>
      </c>
      <c r="E62" s="2" t="s">
        <v>371</v>
      </c>
      <c r="F62" s="21" t="s">
        <v>254</v>
      </c>
      <c r="G62" s="11" t="s">
        <v>1904</v>
      </c>
      <c r="H62" s="3">
        <v>42198</v>
      </c>
      <c r="I62" s="2" t="s">
        <v>28</v>
      </c>
      <c r="J62" s="2" t="s">
        <v>373</v>
      </c>
      <c r="K62" s="2" t="s">
        <v>30</v>
      </c>
      <c r="L62" s="2" t="s">
        <v>31</v>
      </c>
      <c r="M62" s="2" t="s">
        <v>32</v>
      </c>
      <c r="N62" s="4">
        <v>209</v>
      </c>
      <c r="O62" s="4">
        <v>274</v>
      </c>
      <c r="P62" s="4">
        <v>65</v>
      </c>
      <c r="Q62" s="5">
        <v>1.1000000000000001</v>
      </c>
      <c r="R62" s="4">
        <v>615</v>
      </c>
      <c r="S62" s="4">
        <v>1040</v>
      </c>
      <c r="T62" s="4">
        <v>425</v>
      </c>
      <c r="U62" s="5">
        <v>25.42</v>
      </c>
      <c r="V62" s="5">
        <v>0</v>
      </c>
      <c r="W62" s="14">
        <v>26.52</v>
      </c>
      <c r="X62" s="14">
        <v>0</v>
      </c>
      <c r="Y62" s="14">
        <v>26.52</v>
      </c>
      <c r="Z62" s="4">
        <v>24580</v>
      </c>
      <c r="AA62" s="49" t="str">
        <f>IFERROR(IF(VLOOKUP($D62,'Year-To-Date'!$E$1:$E$322,1,FALSE)=D62,"--","Find"),"Find")</f>
        <v>--</v>
      </c>
    </row>
    <row r="63" spans="1:27" s="24" customFormat="1">
      <c r="A63" s="12" t="s">
        <v>497</v>
      </c>
      <c r="B63" s="12" t="s">
        <v>24</v>
      </c>
      <c r="C63" s="18" t="s">
        <v>76</v>
      </c>
      <c r="D63" s="12" t="s">
        <v>319</v>
      </c>
      <c r="E63" s="12" t="s">
        <v>502</v>
      </c>
      <c r="F63" s="23" t="s">
        <v>320</v>
      </c>
      <c r="G63" s="13" t="s">
        <v>1897</v>
      </c>
      <c r="H63" s="15">
        <v>42321</v>
      </c>
      <c r="I63" s="12" t="s">
        <v>39</v>
      </c>
      <c r="J63" s="12" t="s">
        <v>377</v>
      </c>
      <c r="K63" s="12" t="s">
        <v>30</v>
      </c>
      <c r="L63" s="12" t="s">
        <v>31</v>
      </c>
      <c r="M63" s="12" t="s">
        <v>41</v>
      </c>
      <c r="N63" s="16">
        <v>29</v>
      </c>
      <c r="O63" s="16">
        <v>1584</v>
      </c>
      <c r="P63" s="16">
        <v>1555</v>
      </c>
      <c r="Q63" s="17">
        <v>26.28</v>
      </c>
      <c r="R63" s="16">
        <v>48</v>
      </c>
      <c r="S63" s="16">
        <v>634</v>
      </c>
      <c r="T63" s="16">
        <v>586</v>
      </c>
      <c r="U63" s="17">
        <v>35.04</v>
      </c>
      <c r="V63" s="17">
        <v>0</v>
      </c>
      <c r="W63" s="17">
        <v>61.32</v>
      </c>
      <c r="X63" s="17">
        <v>0</v>
      </c>
      <c r="Y63" s="17">
        <v>61.32</v>
      </c>
      <c r="Z63" s="16">
        <v>24580</v>
      </c>
      <c r="AA63" s="49" t="str">
        <f>IFERROR(IF(VLOOKUP($D63,'Year-To-Date'!$E$1:$E$322,1,FALSE)=D63,"--","Find"),"Find")</f>
        <v>--</v>
      </c>
    </row>
    <row r="64" spans="1:27">
      <c r="A64" s="2" t="s">
        <v>497</v>
      </c>
      <c r="B64" s="2" t="s">
        <v>24</v>
      </c>
      <c r="C64" s="2" t="s">
        <v>56</v>
      </c>
      <c r="D64" s="2" t="s">
        <v>204</v>
      </c>
      <c r="E64" s="2" t="s">
        <v>371</v>
      </c>
      <c r="F64" s="21" t="s">
        <v>205</v>
      </c>
      <c r="G64" s="11" t="s">
        <v>1905</v>
      </c>
      <c r="H64" s="3">
        <v>42198</v>
      </c>
      <c r="I64" s="2" t="s">
        <v>28</v>
      </c>
      <c r="J64" s="2" t="s">
        <v>373</v>
      </c>
      <c r="K64" s="2" t="s">
        <v>30</v>
      </c>
      <c r="L64" s="2" t="s">
        <v>31</v>
      </c>
      <c r="M64" s="2" t="s">
        <v>32</v>
      </c>
      <c r="N64" s="4">
        <v>3352</v>
      </c>
      <c r="O64" s="4">
        <v>3751</v>
      </c>
      <c r="P64" s="4">
        <v>399</v>
      </c>
      <c r="Q64" s="5">
        <v>6.74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6.74</v>
      </c>
      <c r="X64" s="14">
        <v>0</v>
      </c>
      <c r="Y64" s="14">
        <v>6.74</v>
      </c>
      <c r="Z64" s="4">
        <v>24580</v>
      </c>
      <c r="AA64" s="49" t="str">
        <f>IFERROR(IF(VLOOKUP($D64,'Year-To-Date'!$E$1:$E$322,1,FALSE)=D64,"--","Find"),"Find")</f>
        <v>--</v>
      </c>
    </row>
    <row r="65" spans="1:27">
      <c r="A65" s="2" t="s">
        <v>497</v>
      </c>
      <c r="B65" s="2" t="s">
        <v>24</v>
      </c>
      <c r="C65" s="2" t="s">
        <v>56</v>
      </c>
      <c r="D65" s="2" t="s">
        <v>206</v>
      </c>
      <c r="E65" s="2" t="s">
        <v>371</v>
      </c>
      <c r="F65" s="21" t="s">
        <v>205</v>
      </c>
      <c r="G65" s="11" t="s">
        <v>1905</v>
      </c>
      <c r="H65" s="3">
        <v>42199</v>
      </c>
      <c r="I65" s="2" t="s">
        <v>28</v>
      </c>
      <c r="J65" s="2" t="s">
        <v>373</v>
      </c>
      <c r="K65" s="2" t="s">
        <v>30</v>
      </c>
      <c r="L65" s="2" t="s">
        <v>31</v>
      </c>
      <c r="M65" s="2" t="s">
        <v>32</v>
      </c>
      <c r="N65" s="4">
        <v>15603</v>
      </c>
      <c r="O65" s="4">
        <v>16671</v>
      </c>
      <c r="P65" s="4">
        <v>1068</v>
      </c>
      <c r="Q65" s="5">
        <v>18.05</v>
      </c>
      <c r="R65" s="4">
        <v>0</v>
      </c>
      <c r="S65" s="4">
        <v>0</v>
      </c>
      <c r="T65" s="4">
        <v>0</v>
      </c>
      <c r="U65" s="5">
        <v>0</v>
      </c>
      <c r="V65" s="5">
        <v>0</v>
      </c>
      <c r="W65" s="14">
        <v>18.05</v>
      </c>
      <c r="X65" s="14">
        <v>0</v>
      </c>
      <c r="Y65" s="14">
        <v>18.05</v>
      </c>
      <c r="Z65" s="4">
        <v>24580</v>
      </c>
      <c r="AA65" s="49" t="str">
        <f>IFERROR(IF(VLOOKUP($D65,'Year-To-Date'!$E$1:$E$322,1,FALSE)=D65,"--","Find"),"Find")</f>
        <v>--</v>
      </c>
    </row>
    <row r="66" spans="1:27">
      <c r="A66" s="2" t="s">
        <v>497</v>
      </c>
      <c r="B66" s="2" t="s">
        <v>24</v>
      </c>
      <c r="C66" s="2" t="s">
        <v>479</v>
      </c>
      <c r="D66" s="2" t="s">
        <v>104</v>
      </c>
      <c r="E66" s="2" t="s">
        <v>480</v>
      </c>
      <c r="F66" s="21" t="s">
        <v>105</v>
      </c>
      <c r="G66" s="11" t="s">
        <v>1906</v>
      </c>
      <c r="H66" s="3">
        <v>42158</v>
      </c>
      <c r="I66" s="2" t="s">
        <v>28</v>
      </c>
      <c r="J66" s="2" t="s">
        <v>440</v>
      </c>
      <c r="K66" s="2" t="s">
        <v>30</v>
      </c>
      <c r="L66" s="2" t="s">
        <v>31</v>
      </c>
      <c r="M66" s="2" t="s">
        <v>378</v>
      </c>
      <c r="N66" s="4">
        <v>4141</v>
      </c>
      <c r="O66" s="4">
        <v>9590</v>
      </c>
      <c r="P66" s="4">
        <v>5449</v>
      </c>
      <c r="Q66" s="5">
        <v>92.09</v>
      </c>
      <c r="R66" s="4">
        <v>0</v>
      </c>
      <c r="S66" s="4">
        <v>0</v>
      </c>
      <c r="T66" s="4">
        <v>0</v>
      </c>
      <c r="U66" s="5">
        <v>0</v>
      </c>
      <c r="V66" s="5">
        <v>0</v>
      </c>
      <c r="W66" s="14">
        <v>92.09</v>
      </c>
      <c r="X66" s="14">
        <v>0</v>
      </c>
      <c r="Y66" s="14">
        <v>92.09</v>
      </c>
      <c r="Z66" s="4">
        <v>24580</v>
      </c>
      <c r="AA66" s="49" t="str">
        <f>IFERROR(IF(VLOOKUP($D66,'Year-To-Date'!$E$1:$E$322,1,FALSE)=D66,"--","Find"),"Find")</f>
        <v>--</v>
      </c>
    </row>
    <row r="67" spans="1:27">
      <c r="A67" s="2" t="s">
        <v>497</v>
      </c>
      <c r="B67" s="2" t="s">
        <v>24</v>
      </c>
      <c r="C67" s="2" t="s">
        <v>25</v>
      </c>
      <c r="D67" s="2" t="s">
        <v>119</v>
      </c>
      <c r="E67" s="2" t="s">
        <v>436</v>
      </c>
      <c r="F67" s="21" t="s">
        <v>105</v>
      </c>
      <c r="G67" s="11" t="s">
        <v>1906</v>
      </c>
      <c r="H67" s="3">
        <v>42256</v>
      </c>
      <c r="I67" s="2" t="s">
        <v>39</v>
      </c>
      <c r="J67" s="2" t="s">
        <v>438</v>
      </c>
      <c r="K67" s="2" t="s">
        <v>30</v>
      </c>
      <c r="L67" s="2" t="s">
        <v>31</v>
      </c>
      <c r="M67" s="2" t="s">
        <v>41</v>
      </c>
      <c r="N67" s="4">
        <v>6600</v>
      </c>
      <c r="O67" s="4">
        <v>9574</v>
      </c>
      <c r="P67" s="4">
        <v>2974</v>
      </c>
      <c r="Q67" s="5">
        <v>50.26</v>
      </c>
      <c r="R67" s="4">
        <v>0</v>
      </c>
      <c r="S67" s="4">
        <v>0</v>
      </c>
      <c r="T67" s="4">
        <v>0</v>
      </c>
      <c r="U67" s="5">
        <v>0</v>
      </c>
      <c r="V67" s="5">
        <v>0</v>
      </c>
      <c r="W67" s="14">
        <v>50.26</v>
      </c>
      <c r="X67" s="14">
        <v>0</v>
      </c>
      <c r="Y67" s="14">
        <v>50.26</v>
      </c>
      <c r="Z67" s="4">
        <v>24580</v>
      </c>
      <c r="AA67" s="49" t="str">
        <f>IFERROR(IF(VLOOKUP($D67,'Year-To-Date'!$E$1:$E$322,1,FALSE)=D67,"--","Find"),"Find")</f>
        <v>--</v>
      </c>
    </row>
    <row r="68" spans="1:27">
      <c r="A68" s="2" t="s">
        <v>497</v>
      </c>
      <c r="B68" s="2" t="s">
        <v>24</v>
      </c>
      <c r="C68" s="2" t="s">
        <v>48</v>
      </c>
      <c r="D68" s="2" t="s">
        <v>157</v>
      </c>
      <c r="E68" s="2" t="s">
        <v>427</v>
      </c>
      <c r="F68" s="21" t="s">
        <v>105</v>
      </c>
      <c r="G68" s="11" t="s">
        <v>1906</v>
      </c>
      <c r="H68" s="3">
        <v>42257</v>
      </c>
      <c r="I68" s="2" t="s">
        <v>39</v>
      </c>
      <c r="J68" s="2" t="s">
        <v>429</v>
      </c>
      <c r="K68" s="2" t="s">
        <v>30</v>
      </c>
      <c r="L68" s="2" t="s">
        <v>31</v>
      </c>
      <c r="M68" s="2" t="s">
        <v>32</v>
      </c>
      <c r="N68" s="4">
        <v>11</v>
      </c>
      <c r="O68" s="4">
        <v>45</v>
      </c>
      <c r="P68" s="4">
        <v>34</v>
      </c>
      <c r="Q68" s="5">
        <v>0.56999999999999995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0.56999999999999995</v>
      </c>
      <c r="X68" s="14">
        <v>0</v>
      </c>
      <c r="Y68" s="14">
        <v>0.56999999999999995</v>
      </c>
      <c r="Z68" s="4">
        <v>24580</v>
      </c>
      <c r="AA68" s="49" t="str">
        <f>IFERROR(IF(VLOOKUP($D68,'Year-To-Date'!$E$1:$E$322,1,FALSE)=D68,"--","Find"),"Find")</f>
        <v>--</v>
      </c>
    </row>
    <row r="69" spans="1:27">
      <c r="A69" s="2" t="s">
        <v>497</v>
      </c>
      <c r="B69" s="2" t="s">
        <v>24</v>
      </c>
      <c r="C69" s="2" t="s">
        <v>48</v>
      </c>
      <c r="D69" s="2" t="s">
        <v>158</v>
      </c>
      <c r="E69" s="2" t="s">
        <v>27</v>
      </c>
      <c r="F69" s="21" t="s">
        <v>105</v>
      </c>
      <c r="G69" s="11" t="s">
        <v>1906</v>
      </c>
      <c r="H69" s="3">
        <v>42255</v>
      </c>
      <c r="I69" s="2" t="s">
        <v>39</v>
      </c>
      <c r="J69" s="2" t="s">
        <v>29</v>
      </c>
      <c r="K69" s="2" t="s">
        <v>30</v>
      </c>
      <c r="L69" s="2" t="s">
        <v>31</v>
      </c>
      <c r="M69" s="2" t="s">
        <v>32</v>
      </c>
      <c r="N69" s="4">
        <v>5573</v>
      </c>
      <c r="O69" s="4">
        <v>6452</v>
      </c>
      <c r="P69" s="4">
        <v>879</v>
      </c>
      <c r="Q69" s="5">
        <v>14.86</v>
      </c>
      <c r="R69" s="4">
        <v>1</v>
      </c>
      <c r="S69" s="4">
        <v>1</v>
      </c>
      <c r="T69" s="4">
        <v>0</v>
      </c>
      <c r="U69" s="5">
        <v>0</v>
      </c>
      <c r="V69" s="5">
        <v>0</v>
      </c>
      <c r="W69" s="14">
        <v>14.86</v>
      </c>
      <c r="X69" s="14">
        <v>0</v>
      </c>
      <c r="Y69" s="14">
        <v>14.86</v>
      </c>
      <c r="Z69" s="4">
        <v>24580</v>
      </c>
      <c r="AA69" s="49" t="str">
        <f>IFERROR(IF(VLOOKUP($D69,'Year-To-Date'!$E$1:$E$322,1,FALSE)=D69,"--","Find"),"Find")</f>
        <v>--</v>
      </c>
    </row>
    <row r="70" spans="1:27">
      <c r="A70" s="2" t="s">
        <v>497</v>
      </c>
      <c r="B70" s="2" t="s">
        <v>24</v>
      </c>
      <c r="C70" s="2" t="s">
        <v>48</v>
      </c>
      <c r="D70" s="2" t="s">
        <v>160</v>
      </c>
      <c r="E70" s="2" t="s">
        <v>427</v>
      </c>
      <c r="F70" s="21" t="s">
        <v>105</v>
      </c>
      <c r="G70" s="11" t="s">
        <v>1906</v>
      </c>
      <c r="H70" s="3">
        <v>42257</v>
      </c>
      <c r="I70" s="2" t="s">
        <v>39</v>
      </c>
      <c r="J70" s="2" t="s">
        <v>429</v>
      </c>
      <c r="K70" s="2" t="s">
        <v>30</v>
      </c>
      <c r="L70" s="2" t="s">
        <v>31</v>
      </c>
      <c r="M70" s="2" t="s">
        <v>32</v>
      </c>
      <c r="N70" s="4">
        <v>67</v>
      </c>
      <c r="O70" s="4">
        <v>217</v>
      </c>
      <c r="P70" s="4">
        <v>150</v>
      </c>
      <c r="Q70" s="5">
        <v>2.54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2.54</v>
      </c>
      <c r="X70" s="14">
        <v>0</v>
      </c>
      <c r="Y70" s="14">
        <v>2.54</v>
      </c>
      <c r="Z70" s="4">
        <v>24580</v>
      </c>
      <c r="AA70" s="49" t="str">
        <f>IFERROR(IF(VLOOKUP($D70,'Year-To-Date'!$E$1:$E$322,1,FALSE)=D70,"--","Find"),"Find")</f>
        <v>--</v>
      </c>
    </row>
    <row r="71" spans="1:27">
      <c r="A71" s="2" t="s">
        <v>497</v>
      </c>
      <c r="B71" s="2" t="s">
        <v>24</v>
      </c>
      <c r="C71" s="2" t="s">
        <v>48</v>
      </c>
      <c r="D71" s="2" t="s">
        <v>162</v>
      </c>
      <c r="E71" s="2" t="s">
        <v>427</v>
      </c>
      <c r="F71" s="21" t="s">
        <v>105</v>
      </c>
      <c r="G71" s="11" t="s">
        <v>1906</v>
      </c>
      <c r="H71" s="3">
        <v>42257</v>
      </c>
      <c r="I71" s="2" t="s">
        <v>39</v>
      </c>
      <c r="J71" s="2" t="s">
        <v>429</v>
      </c>
      <c r="K71" s="2" t="s">
        <v>30</v>
      </c>
      <c r="L71" s="2" t="s">
        <v>31</v>
      </c>
      <c r="M71" s="2" t="s">
        <v>32</v>
      </c>
      <c r="N71" s="4">
        <v>929</v>
      </c>
      <c r="O71" s="4">
        <v>1278</v>
      </c>
      <c r="P71" s="4">
        <v>349</v>
      </c>
      <c r="Q71" s="5">
        <v>5.9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5.9</v>
      </c>
      <c r="X71" s="14">
        <v>0</v>
      </c>
      <c r="Y71" s="14">
        <v>5.9</v>
      </c>
      <c r="Z71" s="4">
        <v>24580</v>
      </c>
      <c r="AA71" s="49" t="str">
        <f>IFERROR(IF(VLOOKUP($D71,'Year-To-Date'!$E$1:$E$322,1,FALSE)=D71,"--","Find"),"Find")</f>
        <v>--</v>
      </c>
    </row>
    <row r="72" spans="1:27">
      <c r="A72" s="2" t="s">
        <v>497</v>
      </c>
      <c r="B72" s="2" t="s">
        <v>24</v>
      </c>
      <c r="C72" s="2" t="s">
        <v>56</v>
      </c>
      <c r="D72" s="2" t="s">
        <v>203</v>
      </c>
      <c r="E72" s="2" t="s">
        <v>433</v>
      </c>
      <c r="F72" s="21" t="s">
        <v>105</v>
      </c>
      <c r="G72" s="11" t="s">
        <v>1906</v>
      </c>
      <c r="H72" s="3">
        <v>42158</v>
      </c>
      <c r="I72" s="2" t="s">
        <v>28</v>
      </c>
      <c r="J72" s="2" t="s">
        <v>434</v>
      </c>
      <c r="K72" s="2" t="s">
        <v>30</v>
      </c>
      <c r="L72" s="2" t="s">
        <v>31</v>
      </c>
      <c r="M72" s="2" t="s">
        <v>378</v>
      </c>
      <c r="N72" s="4">
        <v>10355</v>
      </c>
      <c r="O72" s="4">
        <v>15040</v>
      </c>
      <c r="P72" s="4">
        <v>4685</v>
      </c>
      <c r="Q72" s="5">
        <v>79.180000000000007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79.180000000000007</v>
      </c>
      <c r="X72" s="14">
        <v>0</v>
      </c>
      <c r="Y72" s="14">
        <v>79.180000000000007</v>
      </c>
      <c r="Z72" s="4">
        <v>24580</v>
      </c>
      <c r="AA72" s="49" t="str">
        <f>IFERROR(IF(VLOOKUP($D72,'Year-To-Date'!$E$1:$E$322,1,FALSE)=D72,"--","Find"),"Find")</f>
        <v>--</v>
      </c>
    </row>
    <row r="73" spans="1:27">
      <c r="A73" s="2" t="s">
        <v>497</v>
      </c>
      <c r="B73" s="2" t="s">
        <v>24</v>
      </c>
      <c r="C73" s="2" t="s">
        <v>56</v>
      </c>
      <c r="D73" s="2" t="s">
        <v>212</v>
      </c>
      <c r="E73" s="2" t="s">
        <v>27</v>
      </c>
      <c r="F73" s="21" t="s">
        <v>105</v>
      </c>
      <c r="G73" s="11" t="s">
        <v>1906</v>
      </c>
      <c r="H73" s="3">
        <v>42255</v>
      </c>
      <c r="I73" s="2" t="s">
        <v>39</v>
      </c>
      <c r="J73" s="2" t="s">
        <v>29</v>
      </c>
      <c r="K73" s="2" t="s">
        <v>30</v>
      </c>
      <c r="L73" s="2" t="s">
        <v>31</v>
      </c>
      <c r="M73" s="2" t="s">
        <v>32</v>
      </c>
      <c r="N73" s="4">
        <v>2505</v>
      </c>
      <c r="O73" s="4">
        <v>5366</v>
      </c>
      <c r="P73" s="4">
        <v>2861</v>
      </c>
      <c r="Q73" s="5">
        <v>48.35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48.35</v>
      </c>
      <c r="X73" s="14">
        <v>0</v>
      </c>
      <c r="Y73" s="14">
        <v>48.35</v>
      </c>
      <c r="Z73" s="4">
        <v>24580</v>
      </c>
      <c r="AA73" s="49" t="str">
        <f>IFERROR(IF(VLOOKUP($D73,'Year-To-Date'!$E$1:$E$322,1,FALSE)=D73,"--","Find"),"Find")</f>
        <v>--</v>
      </c>
    </row>
    <row r="74" spans="1:27">
      <c r="A74" s="2" t="s">
        <v>497</v>
      </c>
      <c r="B74" s="2" t="s">
        <v>24</v>
      </c>
      <c r="C74" s="2" t="s">
        <v>56</v>
      </c>
      <c r="D74" s="2" t="s">
        <v>213</v>
      </c>
      <c r="E74" s="2" t="s">
        <v>427</v>
      </c>
      <c r="F74" s="21" t="s">
        <v>105</v>
      </c>
      <c r="G74" s="11" t="s">
        <v>1906</v>
      </c>
      <c r="H74" s="3">
        <v>42257</v>
      </c>
      <c r="I74" s="2" t="s">
        <v>39</v>
      </c>
      <c r="J74" s="2" t="s">
        <v>429</v>
      </c>
      <c r="K74" s="2" t="s">
        <v>30</v>
      </c>
      <c r="L74" s="2" t="s">
        <v>31</v>
      </c>
      <c r="M74" s="2" t="s">
        <v>32</v>
      </c>
      <c r="N74" s="4">
        <v>6473</v>
      </c>
      <c r="O74" s="4">
        <v>8684</v>
      </c>
      <c r="P74" s="4">
        <v>2211</v>
      </c>
      <c r="Q74" s="5">
        <v>37.369999999999997</v>
      </c>
      <c r="R74" s="4">
        <v>0</v>
      </c>
      <c r="S74" s="4">
        <v>0</v>
      </c>
      <c r="T74" s="4">
        <v>0</v>
      </c>
      <c r="U74" s="5">
        <v>0</v>
      </c>
      <c r="V74" s="5">
        <v>0</v>
      </c>
      <c r="W74" s="14">
        <v>37.369999999999997</v>
      </c>
      <c r="X74" s="14">
        <v>0</v>
      </c>
      <c r="Y74" s="14">
        <v>37.369999999999997</v>
      </c>
      <c r="Z74" s="4">
        <v>24580</v>
      </c>
      <c r="AA74" s="49" t="str">
        <f>IFERROR(IF(VLOOKUP($D74,'Year-To-Date'!$E$1:$E$322,1,FALSE)=D74,"--","Find"),"Find")</f>
        <v>--</v>
      </c>
    </row>
    <row r="75" spans="1:27">
      <c r="A75" s="2" t="s">
        <v>497</v>
      </c>
      <c r="B75" s="2" t="s">
        <v>24</v>
      </c>
      <c r="C75" s="2" t="s">
        <v>69</v>
      </c>
      <c r="D75" s="2" t="s">
        <v>260</v>
      </c>
      <c r="E75" s="2" t="s">
        <v>427</v>
      </c>
      <c r="F75" s="21" t="s">
        <v>105</v>
      </c>
      <c r="G75" s="11" t="s">
        <v>1906</v>
      </c>
      <c r="H75" s="3">
        <v>42257</v>
      </c>
      <c r="I75" s="2" t="s">
        <v>39</v>
      </c>
      <c r="J75" s="2" t="s">
        <v>429</v>
      </c>
      <c r="K75" s="2" t="s">
        <v>30</v>
      </c>
      <c r="L75" s="2" t="s">
        <v>31</v>
      </c>
      <c r="M75" s="2" t="s">
        <v>32</v>
      </c>
      <c r="N75" s="4">
        <v>252</v>
      </c>
      <c r="O75" s="4">
        <v>309</v>
      </c>
      <c r="P75" s="4">
        <v>57</v>
      </c>
      <c r="Q75" s="5">
        <v>0.96</v>
      </c>
      <c r="R75" s="4">
        <v>279</v>
      </c>
      <c r="S75" s="4">
        <v>335</v>
      </c>
      <c r="T75" s="4">
        <v>56</v>
      </c>
      <c r="U75" s="5">
        <v>3.35</v>
      </c>
      <c r="V75" s="5">
        <v>0</v>
      </c>
      <c r="W75" s="14">
        <v>4.3099999999999996</v>
      </c>
      <c r="X75" s="14">
        <v>0</v>
      </c>
      <c r="Y75" s="14">
        <v>4.3099999999999996</v>
      </c>
      <c r="Z75" s="4">
        <v>24580</v>
      </c>
      <c r="AA75" s="49" t="str">
        <f>IFERROR(IF(VLOOKUP($D75,'Year-To-Date'!$E$1:$E$322,1,FALSE)=D75,"--","Find"),"Find")</f>
        <v>--</v>
      </c>
    </row>
    <row r="76" spans="1:27">
      <c r="A76" s="2" t="s">
        <v>497</v>
      </c>
      <c r="B76" s="2" t="s">
        <v>24</v>
      </c>
      <c r="C76" s="2" t="s">
        <v>69</v>
      </c>
      <c r="D76" s="2" t="s">
        <v>261</v>
      </c>
      <c r="E76" s="2" t="s">
        <v>439</v>
      </c>
      <c r="F76" s="21" t="s">
        <v>105</v>
      </c>
      <c r="G76" s="11" t="s">
        <v>1906</v>
      </c>
      <c r="H76" s="3">
        <v>42256</v>
      </c>
      <c r="I76" s="2" t="s">
        <v>39</v>
      </c>
      <c r="J76" s="2" t="s">
        <v>440</v>
      </c>
      <c r="K76" s="2" t="s">
        <v>30</v>
      </c>
      <c r="L76" s="2" t="s">
        <v>31</v>
      </c>
      <c r="M76" s="2" t="s">
        <v>41</v>
      </c>
      <c r="N76" s="4">
        <v>577</v>
      </c>
      <c r="O76" s="4">
        <v>811</v>
      </c>
      <c r="P76" s="4">
        <v>234</v>
      </c>
      <c r="Q76" s="5">
        <v>3.95</v>
      </c>
      <c r="R76" s="4">
        <v>215</v>
      </c>
      <c r="S76" s="4">
        <v>270</v>
      </c>
      <c r="T76" s="4">
        <v>55</v>
      </c>
      <c r="U76" s="5">
        <v>3.29</v>
      </c>
      <c r="V76" s="5">
        <v>0</v>
      </c>
      <c r="W76" s="14">
        <v>7.24</v>
      </c>
      <c r="X76" s="14">
        <v>0</v>
      </c>
      <c r="Y76" s="14">
        <v>7.24</v>
      </c>
      <c r="Z76" s="4">
        <v>24580</v>
      </c>
      <c r="AA76" s="49" t="str">
        <f>IFERROR(IF(VLOOKUP($D76,'Year-To-Date'!$E$1:$E$322,1,FALSE)=D76,"--","Find"),"Find")</f>
        <v>--</v>
      </c>
    </row>
    <row r="77" spans="1:27">
      <c r="A77" s="2" t="s">
        <v>497</v>
      </c>
      <c r="B77" s="2" t="s">
        <v>24</v>
      </c>
      <c r="C77" s="2" t="s">
        <v>69</v>
      </c>
      <c r="D77" s="2" t="s">
        <v>262</v>
      </c>
      <c r="E77" s="2" t="s">
        <v>439</v>
      </c>
      <c r="F77" s="21" t="s">
        <v>105</v>
      </c>
      <c r="G77" s="11" t="s">
        <v>1906</v>
      </c>
      <c r="H77" s="3">
        <v>42256</v>
      </c>
      <c r="I77" s="2" t="s">
        <v>39</v>
      </c>
      <c r="J77" s="2" t="s">
        <v>440</v>
      </c>
      <c r="K77" s="2" t="s">
        <v>30</v>
      </c>
      <c r="L77" s="2" t="s">
        <v>31</v>
      </c>
      <c r="M77" s="2" t="s">
        <v>41</v>
      </c>
      <c r="N77" s="4">
        <v>3873</v>
      </c>
      <c r="O77" s="4">
        <v>4728</v>
      </c>
      <c r="P77" s="4">
        <v>855</v>
      </c>
      <c r="Q77" s="5">
        <v>14.45</v>
      </c>
      <c r="R77" s="4">
        <v>4101</v>
      </c>
      <c r="S77" s="4">
        <v>4906</v>
      </c>
      <c r="T77" s="4">
        <v>805</v>
      </c>
      <c r="U77" s="5">
        <v>48.14</v>
      </c>
      <c r="V77" s="5">
        <v>0</v>
      </c>
      <c r="W77" s="14">
        <v>62.59</v>
      </c>
      <c r="X77" s="14">
        <v>0</v>
      </c>
      <c r="Y77" s="14">
        <v>62.59</v>
      </c>
      <c r="Z77" s="4">
        <v>24580</v>
      </c>
      <c r="AA77" s="49" t="str">
        <f>IFERROR(IF(VLOOKUP($D77,'Year-To-Date'!$E$1:$E$322,1,FALSE)=D77,"--","Find"),"Find")</f>
        <v>--</v>
      </c>
    </row>
    <row r="78" spans="1:27">
      <c r="A78" s="2" t="s">
        <v>497</v>
      </c>
      <c r="B78" s="2" t="s">
        <v>24</v>
      </c>
      <c r="C78" s="2" t="s">
        <v>69</v>
      </c>
      <c r="D78" s="2" t="s">
        <v>263</v>
      </c>
      <c r="E78" s="2" t="s">
        <v>436</v>
      </c>
      <c r="F78" s="21" t="s">
        <v>105</v>
      </c>
      <c r="G78" s="11" t="s">
        <v>1906</v>
      </c>
      <c r="H78" s="3">
        <v>42256</v>
      </c>
      <c r="I78" s="2" t="s">
        <v>39</v>
      </c>
      <c r="J78" s="2" t="s">
        <v>438</v>
      </c>
      <c r="K78" s="2" t="s">
        <v>30</v>
      </c>
      <c r="L78" s="2" t="s">
        <v>31</v>
      </c>
      <c r="M78" s="2" t="s">
        <v>41</v>
      </c>
      <c r="N78" s="4">
        <v>28</v>
      </c>
      <c r="O78" s="4">
        <v>69</v>
      </c>
      <c r="P78" s="4">
        <v>41</v>
      </c>
      <c r="Q78" s="5">
        <v>0.69</v>
      </c>
      <c r="R78" s="4">
        <v>24</v>
      </c>
      <c r="S78" s="4">
        <v>63</v>
      </c>
      <c r="T78" s="4">
        <v>39</v>
      </c>
      <c r="U78" s="5">
        <v>2.33</v>
      </c>
      <c r="V78" s="5">
        <v>0</v>
      </c>
      <c r="W78" s="14">
        <v>3.02</v>
      </c>
      <c r="X78" s="14">
        <v>0</v>
      </c>
      <c r="Y78" s="14">
        <v>3.02</v>
      </c>
      <c r="Z78" s="4">
        <v>24580</v>
      </c>
      <c r="AA78" s="49" t="str">
        <f>IFERROR(IF(VLOOKUP($D78,'Year-To-Date'!$E$1:$E$322,1,FALSE)=D78,"--","Find"),"Find")</f>
        <v>--</v>
      </c>
    </row>
    <row r="79" spans="1:27">
      <c r="A79" s="2" t="s">
        <v>497</v>
      </c>
      <c r="B79" s="2" t="s">
        <v>24</v>
      </c>
      <c r="C79" s="2" t="s">
        <v>76</v>
      </c>
      <c r="D79" s="2" t="s">
        <v>309</v>
      </c>
      <c r="E79" s="2" t="s">
        <v>482</v>
      </c>
      <c r="F79" s="21" t="s">
        <v>105</v>
      </c>
      <c r="G79" s="11" t="s">
        <v>1906</v>
      </c>
      <c r="H79" s="3">
        <v>42256</v>
      </c>
      <c r="I79" s="2" t="s">
        <v>39</v>
      </c>
      <c r="J79" s="2" t="s">
        <v>434</v>
      </c>
      <c r="K79" s="2" t="s">
        <v>30</v>
      </c>
      <c r="L79" s="2" t="s">
        <v>31</v>
      </c>
      <c r="M79" s="2" t="s">
        <v>41</v>
      </c>
      <c r="N79" s="4">
        <v>15470</v>
      </c>
      <c r="O79" s="4">
        <v>21998</v>
      </c>
      <c r="P79" s="4">
        <v>6528</v>
      </c>
      <c r="Q79" s="5">
        <v>110.32</v>
      </c>
      <c r="R79" s="4">
        <v>3168</v>
      </c>
      <c r="S79" s="4">
        <v>6196</v>
      </c>
      <c r="T79" s="4">
        <v>3028</v>
      </c>
      <c r="U79" s="5">
        <v>181.07</v>
      </c>
      <c r="V79" s="5">
        <v>0</v>
      </c>
      <c r="W79" s="14">
        <v>291.39</v>
      </c>
      <c r="X79" s="14">
        <v>0</v>
      </c>
      <c r="Y79" s="14">
        <v>291.39</v>
      </c>
      <c r="Z79" s="4">
        <v>24580</v>
      </c>
      <c r="AA79" s="49" t="str">
        <f>IFERROR(IF(VLOOKUP($D79,'Year-To-Date'!$E$1:$E$322,1,FALSE)=D79,"--","Find"),"Find")</f>
        <v>--</v>
      </c>
    </row>
    <row r="80" spans="1:27">
      <c r="A80" s="2" t="s">
        <v>497</v>
      </c>
      <c r="B80" s="2" t="s">
        <v>24</v>
      </c>
      <c r="C80" s="2" t="s">
        <v>76</v>
      </c>
      <c r="D80" s="2" t="s">
        <v>310</v>
      </c>
      <c r="E80" s="2" t="s">
        <v>27</v>
      </c>
      <c r="F80" s="21" t="s">
        <v>105</v>
      </c>
      <c r="G80" s="11" t="s">
        <v>1906</v>
      </c>
      <c r="H80" s="3">
        <v>42255</v>
      </c>
      <c r="I80" s="2" t="s">
        <v>39</v>
      </c>
      <c r="J80" s="2" t="s">
        <v>29</v>
      </c>
      <c r="K80" s="2" t="s">
        <v>30</v>
      </c>
      <c r="L80" s="2" t="s">
        <v>31</v>
      </c>
      <c r="M80" s="2" t="s">
        <v>32</v>
      </c>
      <c r="N80" s="4">
        <v>22092</v>
      </c>
      <c r="O80" s="4">
        <v>29214</v>
      </c>
      <c r="P80" s="4">
        <v>7122</v>
      </c>
      <c r="Q80" s="5">
        <v>120.36</v>
      </c>
      <c r="R80" s="4">
        <v>1005</v>
      </c>
      <c r="S80" s="4">
        <v>1112</v>
      </c>
      <c r="T80" s="4">
        <v>107</v>
      </c>
      <c r="U80" s="5">
        <v>6.4</v>
      </c>
      <c r="V80" s="5">
        <v>0</v>
      </c>
      <c r="W80" s="14">
        <v>126.76</v>
      </c>
      <c r="X80" s="14">
        <v>0</v>
      </c>
      <c r="Y80" s="14">
        <v>126.76</v>
      </c>
      <c r="Z80" s="4">
        <v>24580</v>
      </c>
      <c r="AA80" s="49" t="str">
        <f>IFERROR(IF(VLOOKUP($D80,'Year-To-Date'!$E$1:$E$322,1,FALSE)=D80,"--","Find"),"Find")</f>
        <v>--</v>
      </c>
    </row>
    <row r="81" spans="1:27">
      <c r="A81" s="2" t="s">
        <v>497</v>
      </c>
      <c r="B81" s="2" t="s">
        <v>24</v>
      </c>
      <c r="C81" s="2" t="s">
        <v>76</v>
      </c>
      <c r="D81" s="2" t="s">
        <v>311</v>
      </c>
      <c r="E81" s="2" t="s">
        <v>427</v>
      </c>
      <c r="F81" s="21" t="s">
        <v>105</v>
      </c>
      <c r="G81" s="11" t="s">
        <v>1906</v>
      </c>
      <c r="H81" s="3">
        <v>42257</v>
      </c>
      <c r="I81" s="2" t="s">
        <v>39</v>
      </c>
      <c r="J81" s="2" t="s">
        <v>429</v>
      </c>
      <c r="K81" s="2" t="s">
        <v>30</v>
      </c>
      <c r="L81" s="2" t="s">
        <v>31</v>
      </c>
      <c r="M81" s="2" t="s">
        <v>32</v>
      </c>
      <c r="N81" s="4">
        <v>11081</v>
      </c>
      <c r="O81" s="4">
        <v>20221</v>
      </c>
      <c r="P81" s="4">
        <v>9140</v>
      </c>
      <c r="Q81" s="5">
        <v>154.47</v>
      </c>
      <c r="R81" s="4">
        <v>736</v>
      </c>
      <c r="S81" s="4">
        <v>1384</v>
      </c>
      <c r="T81" s="4">
        <v>648</v>
      </c>
      <c r="U81" s="5">
        <v>38.75</v>
      </c>
      <c r="V81" s="5">
        <v>0</v>
      </c>
      <c r="W81" s="14">
        <v>193.22</v>
      </c>
      <c r="X81" s="14">
        <v>0</v>
      </c>
      <c r="Y81" s="14">
        <v>193.22</v>
      </c>
      <c r="Z81" s="4">
        <v>24580</v>
      </c>
      <c r="AA81" s="49" t="str">
        <f>IFERROR(IF(VLOOKUP($D81,'Year-To-Date'!$E$1:$E$322,1,FALSE)=D81,"--","Find"),"Find")</f>
        <v>--</v>
      </c>
    </row>
    <row r="82" spans="1:27">
      <c r="A82" s="2" t="s">
        <v>497</v>
      </c>
      <c r="B82" s="2" t="s">
        <v>24</v>
      </c>
      <c r="C82" s="2" t="s">
        <v>76</v>
      </c>
      <c r="D82" s="2" t="s">
        <v>312</v>
      </c>
      <c r="E82" s="2" t="s">
        <v>427</v>
      </c>
      <c r="F82" s="21" t="s">
        <v>105</v>
      </c>
      <c r="G82" s="11" t="s">
        <v>1906</v>
      </c>
      <c r="H82" s="3">
        <v>42257</v>
      </c>
      <c r="I82" s="2" t="s">
        <v>39</v>
      </c>
      <c r="J82" s="2" t="s">
        <v>429</v>
      </c>
      <c r="K82" s="2" t="s">
        <v>30</v>
      </c>
      <c r="L82" s="2" t="s">
        <v>31</v>
      </c>
      <c r="M82" s="2" t="s">
        <v>32</v>
      </c>
      <c r="N82" s="4">
        <v>35203</v>
      </c>
      <c r="O82" s="4">
        <v>48989</v>
      </c>
      <c r="P82" s="4">
        <v>13786</v>
      </c>
      <c r="Q82" s="5">
        <v>232.98</v>
      </c>
      <c r="R82" s="4">
        <v>2602</v>
      </c>
      <c r="S82" s="4">
        <v>5040</v>
      </c>
      <c r="T82" s="4">
        <v>2438</v>
      </c>
      <c r="U82" s="5">
        <v>145.79</v>
      </c>
      <c r="V82" s="5">
        <v>0</v>
      </c>
      <c r="W82" s="14">
        <v>378.77</v>
      </c>
      <c r="X82" s="14">
        <v>0</v>
      </c>
      <c r="Y82" s="14">
        <v>378.77</v>
      </c>
      <c r="Z82" s="4">
        <v>24580</v>
      </c>
      <c r="AA82" s="49" t="str">
        <f>IFERROR(IF(VLOOKUP($D82,'Year-To-Date'!$E$1:$E$322,1,FALSE)=D82,"--","Find"),"Find")</f>
        <v>--</v>
      </c>
    </row>
    <row r="83" spans="1:27">
      <c r="A83" s="2" t="s">
        <v>497</v>
      </c>
      <c r="B83" s="2" t="s">
        <v>24</v>
      </c>
      <c r="C83" s="2" t="s">
        <v>76</v>
      </c>
      <c r="D83" s="2" t="s">
        <v>313</v>
      </c>
      <c r="E83" s="2" t="s">
        <v>427</v>
      </c>
      <c r="F83" s="21" t="s">
        <v>105</v>
      </c>
      <c r="G83" s="11" t="s">
        <v>1906</v>
      </c>
      <c r="H83" s="3">
        <v>42257</v>
      </c>
      <c r="I83" s="2" t="s">
        <v>39</v>
      </c>
      <c r="J83" s="2" t="s">
        <v>429</v>
      </c>
      <c r="K83" s="2" t="s">
        <v>30</v>
      </c>
      <c r="L83" s="2" t="s">
        <v>31</v>
      </c>
      <c r="M83" s="2" t="s">
        <v>32</v>
      </c>
      <c r="N83" s="4">
        <v>16025</v>
      </c>
      <c r="O83" s="4">
        <v>32754</v>
      </c>
      <c r="P83" s="4">
        <v>16729</v>
      </c>
      <c r="Q83" s="5">
        <v>282.72000000000003</v>
      </c>
      <c r="R83" s="4">
        <v>1777</v>
      </c>
      <c r="S83" s="4">
        <v>2819</v>
      </c>
      <c r="T83" s="4">
        <v>1042</v>
      </c>
      <c r="U83" s="5">
        <v>62.31</v>
      </c>
      <c r="V83" s="5">
        <v>0</v>
      </c>
      <c r="W83" s="14">
        <v>345.03</v>
      </c>
      <c r="X83" s="14">
        <v>0</v>
      </c>
      <c r="Y83" s="14">
        <v>345.03</v>
      </c>
      <c r="Z83" s="4">
        <v>24580</v>
      </c>
      <c r="AA83" s="49" t="str">
        <f>IFERROR(IF(VLOOKUP($D83,'Year-To-Date'!$E$1:$E$322,1,FALSE)=D83,"--","Find"),"Find")</f>
        <v>--</v>
      </c>
    </row>
    <row r="84" spans="1:27">
      <c r="A84" s="2" t="s">
        <v>497</v>
      </c>
      <c r="B84" s="2" t="s">
        <v>24</v>
      </c>
      <c r="C84" s="2" t="s">
        <v>25</v>
      </c>
      <c r="D84" s="2" t="s">
        <v>112</v>
      </c>
      <c r="E84" s="2" t="s">
        <v>62</v>
      </c>
      <c r="F84" s="21" t="s">
        <v>113</v>
      </c>
      <c r="G84" s="11" t="s">
        <v>1907</v>
      </c>
      <c r="H84" s="3">
        <v>42220</v>
      </c>
      <c r="I84" s="2" t="s">
        <v>39</v>
      </c>
      <c r="J84" s="2" t="s">
        <v>63</v>
      </c>
      <c r="K84" s="2" t="s">
        <v>30</v>
      </c>
      <c r="L84" s="2" t="s">
        <v>31</v>
      </c>
      <c r="M84" s="2" t="s">
        <v>378</v>
      </c>
      <c r="N84" s="4">
        <v>17991</v>
      </c>
      <c r="O84" s="4">
        <v>22300</v>
      </c>
      <c r="P84" s="4">
        <v>4309</v>
      </c>
      <c r="Q84" s="5">
        <v>72.819999999999993</v>
      </c>
      <c r="R84" s="4">
        <v>0</v>
      </c>
      <c r="S84" s="4">
        <v>0</v>
      </c>
      <c r="T84" s="4">
        <v>0</v>
      </c>
      <c r="U84" s="5">
        <v>0</v>
      </c>
      <c r="V84" s="5">
        <v>0</v>
      </c>
      <c r="W84" s="14">
        <v>72.819999999999993</v>
      </c>
      <c r="X84" s="14">
        <v>0</v>
      </c>
      <c r="Y84" s="14">
        <v>72.819999999999993</v>
      </c>
      <c r="Z84" s="4">
        <v>24580</v>
      </c>
      <c r="AA84" s="49" t="str">
        <f>IFERROR(IF(VLOOKUP($D84,'Year-To-Date'!$E$1:$E$322,1,FALSE)=D84,"--","Find"),"Find")</f>
        <v>--</v>
      </c>
    </row>
    <row r="85" spans="1:27">
      <c r="A85" s="2" t="s">
        <v>497</v>
      </c>
      <c r="B85" s="2" t="s">
        <v>24</v>
      </c>
      <c r="C85" s="2" t="s">
        <v>25</v>
      </c>
      <c r="D85" s="2" t="s">
        <v>121</v>
      </c>
      <c r="E85" s="2" t="s">
        <v>400</v>
      </c>
      <c r="F85" s="21" t="s">
        <v>122</v>
      </c>
      <c r="G85" s="11" t="s">
        <v>1908</v>
      </c>
      <c r="H85" s="3">
        <v>42276</v>
      </c>
      <c r="I85" s="2" t="s">
        <v>39</v>
      </c>
      <c r="J85" s="2" t="s">
        <v>402</v>
      </c>
      <c r="K85" s="2" t="s">
        <v>30</v>
      </c>
      <c r="L85" s="2" t="s">
        <v>31</v>
      </c>
      <c r="M85" s="2" t="s">
        <v>41</v>
      </c>
      <c r="N85" s="4">
        <v>13062</v>
      </c>
      <c r="O85" s="4">
        <v>21083</v>
      </c>
      <c r="P85" s="4">
        <v>8021</v>
      </c>
      <c r="Q85" s="5">
        <v>135.55000000000001</v>
      </c>
      <c r="R85" s="4">
        <v>0</v>
      </c>
      <c r="S85" s="4">
        <v>0</v>
      </c>
      <c r="T85" s="4">
        <v>0</v>
      </c>
      <c r="U85" s="5">
        <v>0</v>
      </c>
      <c r="V85" s="5">
        <v>0</v>
      </c>
      <c r="W85" s="14">
        <v>135.55000000000001</v>
      </c>
      <c r="X85" s="14">
        <v>0</v>
      </c>
      <c r="Y85" s="14">
        <v>135.55000000000001</v>
      </c>
      <c r="Z85" s="4">
        <v>24580</v>
      </c>
      <c r="AA85" s="49" t="str">
        <f>IFERROR(IF(VLOOKUP($D85,'Year-To-Date'!$E$1:$E$322,1,FALSE)=D85,"--","Find"),"Find")</f>
        <v>--</v>
      </c>
    </row>
    <row r="86" spans="1:27">
      <c r="A86" s="2" t="s">
        <v>497</v>
      </c>
      <c r="B86" s="2" t="s">
        <v>24</v>
      </c>
      <c r="C86" s="2" t="s">
        <v>25</v>
      </c>
      <c r="D86" s="2" t="s">
        <v>26</v>
      </c>
      <c r="E86" s="2" t="s">
        <v>27</v>
      </c>
      <c r="F86" s="21"/>
      <c r="G86" s="11" t="s">
        <v>1909</v>
      </c>
      <c r="H86" s="3">
        <v>42213</v>
      </c>
      <c r="I86" s="2" t="s">
        <v>28</v>
      </c>
      <c r="J86" s="2" t="s">
        <v>29</v>
      </c>
      <c r="K86" s="2" t="s">
        <v>30</v>
      </c>
      <c r="L86" s="2" t="s">
        <v>31</v>
      </c>
      <c r="M86" s="2" t="s">
        <v>382</v>
      </c>
      <c r="N86" s="4">
        <v>137038</v>
      </c>
      <c r="O86" s="4">
        <v>179610</v>
      </c>
      <c r="P86" s="4">
        <v>42572</v>
      </c>
      <c r="Q86" s="5">
        <v>719.47</v>
      </c>
      <c r="R86" s="4">
        <v>0</v>
      </c>
      <c r="S86" s="4">
        <v>0</v>
      </c>
      <c r="T86" s="4">
        <v>0</v>
      </c>
      <c r="U86" s="5">
        <v>0</v>
      </c>
      <c r="V86" s="5">
        <v>0</v>
      </c>
      <c r="W86" s="14">
        <v>719.47</v>
      </c>
      <c r="X86" s="14">
        <v>0</v>
      </c>
      <c r="Y86" s="14">
        <v>719.47</v>
      </c>
      <c r="Z86" s="4">
        <v>24580</v>
      </c>
      <c r="AA86" s="49" t="str">
        <f>IFERROR(IF(VLOOKUP($D86,'Year-To-Date'!$E$1:$E$322,1,FALSE)=D86,"--","Find"),"Find")</f>
        <v>--</v>
      </c>
    </row>
    <row r="87" spans="1:27">
      <c r="A87" s="2" t="s">
        <v>497</v>
      </c>
      <c r="B87" s="2" t="s">
        <v>24</v>
      </c>
      <c r="C87" s="2" t="s">
        <v>56</v>
      </c>
      <c r="D87" s="2" t="s">
        <v>66</v>
      </c>
      <c r="E87" s="2" t="s">
        <v>27</v>
      </c>
      <c r="F87" s="21"/>
      <c r="G87" s="11" t="s">
        <v>1909</v>
      </c>
      <c r="H87" s="3">
        <v>42213</v>
      </c>
      <c r="I87" s="2" t="s">
        <v>28</v>
      </c>
      <c r="J87" s="2" t="s">
        <v>29</v>
      </c>
      <c r="K87" s="2" t="s">
        <v>30</v>
      </c>
      <c r="L87" s="2" t="s">
        <v>31</v>
      </c>
      <c r="M87" s="2" t="s">
        <v>32</v>
      </c>
      <c r="N87" s="4">
        <v>9477</v>
      </c>
      <c r="O87" s="4">
        <v>11329</v>
      </c>
      <c r="P87" s="4">
        <v>1852</v>
      </c>
      <c r="Q87" s="5">
        <v>31.3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31.3</v>
      </c>
      <c r="X87" s="14">
        <v>0</v>
      </c>
      <c r="Y87" s="14">
        <v>31.3</v>
      </c>
      <c r="Z87" s="4">
        <v>24580</v>
      </c>
      <c r="AA87" s="49" t="str">
        <f>IFERROR(IF(VLOOKUP($D87,'Year-To-Date'!$E$1:$E$322,1,FALSE)=D87,"--","Find"),"Find")</f>
        <v>--</v>
      </c>
    </row>
    <row r="88" spans="1:27">
      <c r="A88" s="2" t="s">
        <v>497</v>
      </c>
      <c r="B88" s="2" t="s">
        <v>24</v>
      </c>
      <c r="C88" s="2" t="s">
        <v>505</v>
      </c>
      <c r="D88" s="2" t="s">
        <v>506</v>
      </c>
      <c r="E88" s="2" t="s">
        <v>50</v>
      </c>
      <c r="F88" s="21"/>
      <c r="G88" s="11" t="s">
        <v>1909</v>
      </c>
      <c r="H88" s="3">
        <v>42270</v>
      </c>
      <c r="I88" s="2"/>
      <c r="J88" s="2" t="s">
        <v>507</v>
      </c>
      <c r="K88" s="2" t="s">
        <v>394</v>
      </c>
      <c r="L88" s="2" t="s">
        <v>31</v>
      </c>
      <c r="M88" s="2" t="s">
        <v>382</v>
      </c>
      <c r="N88" s="4">
        <v>5286</v>
      </c>
      <c r="O88" s="4">
        <v>5559</v>
      </c>
      <c r="P88" s="4">
        <v>273</v>
      </c>
      <c r="Q88" s="5">
        <v>4.6100000000000003</v>
      </c>
      <c r="R88" s="4">
        <v>0</v>
      </c>
      <c r="S88" s="4">
        <v>0</v>
      </c>
      <c r="T88" s="4">
        <v>0</v>
      </c>
      <c r="U88" s="5">
        <v>0</v>
      </c>
      <c r="V88" s="5">
        <v>0</v>
      </c>
      <c r="W88" s="14">
        <v>4.6100000000000003</v>
      </c>
      <c r="X88" s="14">
        <v>0</v>
      </c>
      <c r="Y88" s="14">
        <v>4.6100000000000003</v>
      </c>
      <c r="Z88" s="4">
        <v>24580</v>
      </c>
      <c r="AA88" s="49" t="str">
        <f>IFERROR(IF(VLOOKUP($D88,'Year-To-Date'!$E$1:$E$322,1,FALSE)=D88,"--","Find"),"Find")</f>
        <v>--</v>
      </c>
    </row>
    <row r="89" spans="1:27">
      <c r="A89" s="2" t="s">
        <v>497</v>
      </c>
      <c r="B89" s="2" t="s">
        <v>24</v>
      </c>
      <c r="C89" s="2" t="s">
        <v>505</v>
      </c>
      <c r="D89" s="2" t="s">
        <v>508</v>
      </c>
      <c r="E89" s="2" t="s">
        <v>50</v>
      </c>
      <c r="F89" s="21"/>
      <c r="G89" s="11" t="s">
        <v>1909</v>
      </c>
      <c r="H89" s="3">
        <v>42271</v>
      </c>
      <c r="I89" s="2"/>
      <c r="J89" s="2" t="s">
        <v>507</v>
      </c>
      <c r="K89" s="2" t="s">
        <v>394</v>
      </c>
      <c r="L89" s="2" t="s">
        <v>31</v>
      </c>
      <c r="M89" s="2" t="s">
        <v>382</v>
      </c>
      <c r="N89" s="4">
        <v>2885</v>
      </c>
      <c r="O89" s="4">
        <v>6357</v>
      </c>
      <c r="P89" s="4">
        <v>3472</v>
      </c>
      <c r="Q89" s="5">
        <v>58.68</v>
      </c>
      <c r="R89" s="4">
        <v>0</v>
      </c>
      <c r="S89" s="4">
        <v>0</v>
      </c>
      <c r="T89" s="4">
        <v>0</v>
      </c>
      <c r="U89" s="5">
        <v>0</v>
      </c>
      <c r="V89" s="5">
        <v>0</v>
      </c>
      <c r="W89" s="14">
        <v>58.68</v>
      </c>
      <c r="X89" s="14">
        <v>0</v>
      </c>
      <c r="Y89" s="14">
        <v>58.68</v>
      </c>
      <c r="Z89" s="4">
        <v>24580</v>
      </c>
      <c r="AA89" s="49" t="str">
        <f>IFERROR(IF(VLOOKUP($D89,'Year-To-Date'!$E$1:$E$322,1,FALSE)=D89,"--","Find"),"Find")</f>
        <v>--</v>
      </c>
    </row>
    <row r="90" spans="1:27">
      <c r="A90" s="8"/>
      <c r="B90" s="2"/>
      <c r="C90" s="2"/>
      <c r="D90" s="2"/>
      <c r="E90" s="2"/>
      <c r="F90" s="25"/>
      <c r="G90" s="2"/>
      <c r="H90" s="3"/>
      <c r="I90" s="2"/>
      <c r="J90" s="2"/>
      <c r="K90" s="2"/>
      <c r="L90" s="2"/>
      <c r="M90" s="2"/>
      <c r="N90" s="4"/>
      <c r="O90" s="4"/>
      <c r="P90" s="4"/>
      <c r="Q90" s="7">
        <v>6010.7</v>
      </c>
      <c r="R90" s="4"/>
      <c r="S90" s="4"/>
      <c r="T90" s="4"/>
      <c r="U90" s="7">
        <v>2892.67</v>
      </c>
      <c r="V90" s="7">
        <v>0</v>
      </c>
      <c r="W90" s="7">
        <v>8903.3700000000008</v>
      </c>
      <c r="X90" s="7">
        <v>0</v>
      </c>
      <c r="Y90" s="7">
        <v>8903.3700000000008</v>
      </c>
      <c r="Z90" s="4"/>
      <c r="AA90" s="30">
        <f>COUNTIF(AA1:AA89,"Find")</f>
        <v>0</v>
      </c>
    </row>
    <row r="91" spans="1:27">
      <c r="A91" s="6"/>
      <c r="B91" s="6"/>
      <c r="C91" s="6"/>
      <c r="D91" s="6"/>
      <c r="E91" s="6"/>
      <c r="F91" s="2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143" spans="1:26">
      <c r="A143" s="2"/>
      <c r="B143" s="2"/>
      <c r="C143" s="2"/>
      <c r="D143" s="2"/>
      <c r="E143" s="2"/>
      <c r="F143" s="21"/>
      <c r="G143" s="11"/>
      <c r="H143" s="3"/>
      <c r="I143" s="2"/>
      <c r="J143" s="2"/>
      <c r="K143" s="2"/>
      <c r="L143" s="2"/>
      <c r="M143" s="2"/>
      <c r="N143" s="4"/>
      <c r="O143" s="4"/>
      <c r="P143" s="4"/>
      <c r="Q143" s="5"/>
      <c r="R143" s="4"/>
      <c r="S143" s="4"/>
      <c r="T143" s="4"/>
      <c r="U143" s="5"/>
      <c r="V143" s="5"/>
      <c r="W143" s="14"/>
      <c r="X143" s="14"/>
      <c r="Y143" s="14"/>
      <c r="Z143" s="4"/>
    </row>
    <row r="144" spans="1:26">
      <c r="A144" s="2"/>
      <c r="B144" s="2"/>
      <c r="C144" s="2"/>
      <c r="D144" s="2"/>
      <c r="E144" s="2"/>
      <c r="F144" s="21"/>
      <c r="G144" s="11"/>
      <c r="H144" s="3"/>
      <c r="I144" s="2"/>
      <c r="J144" s="2"/>
      <c r="K144" s="2"/>
      <c r="L144" s="2"/>
      <c r="M144" s="2"/>
      <c r="N144" s="4"/>
      <c r="O144" s="4"/>
      <c r="P144" s="4"/>
      <c r="Q144" s="5"/>
      <c r="R144" s="4"/>
      <c r="S144" s="4"/>
      <c r="T144" s="4"/>
      <c r="U144" s="5"/>
      <c r="V144" s="5"/>
      <c r="W144" s="14"/>
      <c r="X144" s="14"/>
      <c r="Y144" s="14"/>
      <c r="Z144" s="4"/>
    </row>
    <row r="145" spans="1:26">
      <c r="A145" s="2"/>
      <c r="B145" s="2"/>
      <c r="C145" s="2"/>
      <c r="D145" s="2"/>
      <c r="E145" s="2"/>
      <c r="F145" s="21"/>
      <c r="G145" s="11"/>
      <c r="H145" s="3"/>
      <c r="I145" s="2"/>
      <c r="J145" s="2"/>
      <c r="K145" s="2"/>
      <c r="L145" s="2"/>
      <c r="M145" s="2"/>
      <c r="N145" s="4"/>
      <c r="O145" s="4"/>
      <c r="P145" s="4"/>
      <c r="Q145" s="5"/>
      <c r="R145" s="4"/>
      <c r="S145" s="4"/>
      <c r="T145" s="4"/>
      <c r="U145" s="5"/>
      <c r="V145" s="5"/>
      <c r="W145" s="14"/>
      <c r="X145" s="14"/>
      <c r="Y145" s="14"/>
      <c r="Z145" s="4"/>
    </row>
    <row r="146" spans="1:26">
      <c r="A146" s="2"/>
      <c r="B146" s="2"/>
      <c r="C146" s="2"/>
      <c r="D146" s="2"/>
      <c r="E146" s="2"/>
      <c r="F146" s="21"/>
      <c r="G146" s="11"/>
      <c r="H146" s="3"/>
      <c r="I146" s="2"/>
      <c r="J146" s="2"/>
      <c r="K146" s="2"/>
      <c r="L146" s="2"/>
      <c r="M146" s="2"/>
      <c r="N146" s="4"/>
      <c r="O146" s="4"/>
      <c r="P146" s="4"/>
      <c r="Q146" s="5"/>
      <c r="R146" s="4"/>
      <c r="S146" s="4"/>
      <c r="T146" s="4"/>
      <c r="U146" s="5"/>
      <c r="V146" s="5"/>
      <c r="W146" s="14"/>
      <c r="X146" s="14"/>
      <c r="Y146" s="14"/>
      <c r="Z146" s="4"/>
    </row>
    <row r="147" spans="1:26">
      <c r="A147" s="2"/>
      <c r="B147" s="2"/>
      <c r="C147" s="2"/>
      <c r="D147" s="2"/>
      <c r="E147" s="2"/>
      <c r="F147" s="21"/>
      <c r="G147" s="11"/>
      <c r="H147" s="3"/>
      <c r="I147" s="2"/>
      <c r="J147" s="2"/>
      <c r="K147" s="2"/>
      <c r="L147" s="2"/>
      <c r="M147" s="2"/>
      <c r="N147" s="4"/>
      <c r="O147" s="4"/>
      <c r="P147" s="4"/>
      <c r="Q147" s="5"/>
      <c r="R147" s="4"/>
      <c r="S147" s="4"/>
      <c r="T147" s="4"/>
      <c r="U147" s="5"/>
      <c r="V147" s="5"/>
      <c r="W147" s="14"/>
      <c r="X147" s="14"/>
      <c r="Y147" s="14"/>
      <c r="Z147" s="4"/>
    </row>
    <row r="148" spans="1:26">
      <c r="A148" s="2"/>
      <c r="B148" s="2"/>
      <c r="C148" s="2"/>
      <c r="D148" s="2"/>
      <c r="E148" s="2"/>
      <c r="F148" s="21"/>
      <c r="G148" s="11"/>
      <c r="H148" s="3"/>
      <c r="I148" s="2"/>
      <c r="J148" s="2"/>
      <c r="K148" s="2"/>
      <c r="L148" s="2"/>
      <c r="M148" s="2"/>
      <c r="N148" s="4"/>
      <c r="O148" s="4"/>
      <c r="P148" s="4"/>
      <c r="Q148" s="5"/>
      <c r="R148" s="4"/>
      <c r="S148" s="4"/>
      <c r="T148" s="4"/>
      <c r="U148" s="5"/>
      <c r="V148" s="5"/>
      <c r="W148" s="14"/>
      <c r="X148" s="14"/>
      <c r="Y148" s="14"/>
      <c r="Z148" s="4"/>
    </row>
    <row r="149" spans="1:26">
      <c r="A149" s="2"/>
      <c r="B149" s="2"/>
      <c r="C149" s="2"/>
      <c r="D149" s="2"/>
      <c r="E149" s="2"/>
      <c r="F149" s="21"/>
      <c r="G149" s="11"/>
      <c r="H149" s="3"/>
      <c r="I149" s="2"/>
      <c r="J149" s="2"/>
      <c r="K149" s="2"/>
      <c r="L149" s="2"/>
      <c r="M149" s="2"/>
      <c r="N149" s="4"/>
      <c r="O149" s="4"/>
      <c r="P149" s="4"/>
      <c r="Q149" s="5"/>
      <c r="R149" s="4"/>
      <c r="S149" s="4"/>
      <c r="T149" s="4"/>
      <c r="U149" s="5"/>
      <c r="V149" s="5"/>
      <c r="W149" s="14"/>
      <c r="X149" s="14"/>
      <c r="Y149" s="14"/>
      <c r="Z149" s="4"/>
    </row>
    <row r="150" spans="1:26">
      <c r="A150" s="2"/>
      <c r="B150" s="2"/>
      <c r="C150" s="2"/>
      <c r="D150" s="2"/>
      <c r="E150" s="2"/>
      <c r="F150" s="21"/>
      <c r="G150" s="11"/>
      <c r="H150" s="3"/>
      <c r="I150" s="2"/>
      <c r="J150" s="2"/>
      <c r="K150" s="2"/>
      <c r="L150" s="2"/>
      <c r="M150" s="2"/>
      <c r="N150" s="4"/>
      <c r="O150" s="4"/>
      <c r="P150" s="4"/>
      <c r="Q150" s="5"/>
      <c r="R150" s="4"/>
      <c r="S150" s="4"/>
      <c r="T150" s="4"/>
      <c r="U150" s="5"/>
      <c r="V150" s="5"/>
      <c r="W150" s="14"/>
      <c r="X150" s="14"/>
      <c r="Y150" s="14"/>
      <c r="Z150" s="4"/>
    </row>
    <row r="151" spans="1:26">
      <c r="A151" s="2"/>
      <c r="B151" s="2"/>
      <c r="C151" s="2"/>
      <c r="D151" s="2"/>
      <c r="E151" s="2"/>
      <c r="F151" s="21"/>
      <c r="G151" s="11"/>
      <c r="H151" s="3"/>
      <c r="I151" s="2"/>
      <c r="J151" s="2"/>
      <c r="K151" s="2"/>
      <c r="L151" s="2"/>
      <c r="M151" s="2"/>
      <c r="N151" s="4"/>
      <c r="O151" s="4"/>
      <c r="P151" s="4"/>
      <c r="Q151" s="5"/>
      <c r="R151" s="4"/>
      <c r="S151" s="4"/>
      <c r="T151" s="4"/>
      <c r="U151" s="5"/>
      <c r="V151" s="5"/>
      <c r="W151" s="14"/>
      <c r="X151" s="14"/>
      <c r="Y151" s="14"/>
      <c r="Z151" s="4"/>
    </row>
    <row r="152" spans="1:26">
      <c r="A152" s="2"/>
      <c r="B152" s="2"/>
      <c r="C152" s="2"/>
      <c r="D152" s="2"/>
      <c r="E152" s="2"/>
      <c r="F152" s="21"/>
      <c r="G152" s="11"/>
      <c r="H152" s="3"/>
      <c r="I152" s="2"/>
      <c r="J152" s="2"/>
      <c r="K152" s="2"/>
      <c r="L152" s="2"/>
      <c r="M152" s="2"/>
      <c r="N152" s="4"/>
      <c r="O152" s="4"/>
      <c r="P152" s="4"/>
      <c r="Q152" s="5"/>
      <c r="R152" s="4"/>
      <c r="S152" s="4"/>
      <c r="T152" s="4"/>
      <c r="U152" s="5"/>
      <c r="V152" s="5"/>
      <c r="W152" s="14"/>
      <c r="X152" s="14"/>
      <c r="Y152" s="14"/>
      <c r="Z152" s="4"/>
    </row>
    <row r="153" spans="1:26">
      <c r="A153" s="2"/>
      <c r="B153" s="2"/>
      <c r="C153" s="2"/>
      <c r="D153" s="2"/>
      <c r="E153" s="2"/>
      <c r="F153" s="21"/>
      <c r="G153" s="11"/>
      <c r="H153" s="3"/>
      <c r="I153" s="2"/>
      <c r="J153" s="2"/>
      <c r="K153" s="2"/>
      <c r="L153" s="2"/>
      <c r="M153" s="2"/>
      <c r="N153" s="4"/>
      <c r="O153" s="4"/>
      <c r="P153" s="4"/>
      <c r="Q153" s="5"/>
      <c r="R153" s="4"/>
      <c r="S153" s="4"/>
      <c r="T153" s="4"/>
      <c r="U153" s="5"/>
      <c r="V153" s="5"/>
      <c r="W153" s="14"/>
      <c r="X153" s="14"/>
      <c r="Y153" s="14"/>
      <c r="Z153" s="4"/>
    </row>
    <row r="154" spans="1:26">
      <c r="A154" s="2"/>
      <c r="B154" s="2"/>
      <c r="C154" s="2"/>
      <c r="D154" s="2"/>
      <c r="E154" s="2"/>
      <c r="F154" s="21"/>
      <c r="G154" s="11"/>
      <c r="H154" s="3"/>
      <c r="I154" s="2"/>
      <c r="J154" s="2"/>
      <c r="K154" s="2"/>
      <c r="L154" s="2"/>
      <c r="M154" s="2"/>
      <c r="N154" s="4"/>
      <c r="O154" s="4"/>
      <c r="P154" s="4"/>
      <c r="Q154" s="5"/>
      <c r="R154" s="4"/>
      <c r="S154" s="4"/>
      <c r="T154" s="4"/>
      <c r="U154" s="5"/>
      <c r="V154" s="5"/>
      <c r="W154" s="14"/>
      <c r="X154" s="14"/>
      <c r="Y154" s="14"/>
      <c r="Z154" s="4"/>
    </row>
    <row r="155" spans="1:26">
      <c r="A155" s="2"/>
      <c r="B155" s="2"/>
      <c r="C155" s="2"/>
      <c r="D155" s="2"/>
      <c r="E155" s="2"/>
      <c r="F155" s="21"/>
      <c r="G155" s="11"/>
      <c r="H155" s="3"/>
      <c r="I155" s="2"/>
      <c r="J155" s="2"/>
      <c r="K155" s="2"/>
      <c r="L155" s="2"/>
      <c r="M155" s="2"/>
      <c r="N155" s="4"/>
      <c r="O155" s="4"/>
      <c r="P155" s="4"/>
      <c r="Q155" s="5"/>
      <c r="R155" s="4"/>
      <c r="S155" s="4"/>
      <c r="T155" s="4"/>
      <c r="U155" s="5"/>
      <c r="V155" s="5"/>
      <c r="W155" s="14"/>
      <c r="X155" s="14"/>
      <c r="Y155" s="14"/>
      <c r="Z155" s="4"/>
    </row>
    <row r="156" spans="1:26">
      <c r="A156" s="2"/>
      <c r="B156" s="2"/>
      <c r="C156" s="2"/>
      <c r="D156" s="2"/>
      <c r="E156" s="2"/>
      <c r="F156" s="21"/>
      <c r="G156" s="11"/>
      <c r="H156" s="3"/>
      <c r="I156" s="2"/>
      <c r="J156" s="2"/>
      <c r="K156" s="2"/>
      <c r="L156" s="2"/>
      <c r="M156" s="2"/>
      <c r="N156" s="4"/>
      <c r="O156" s="4"/>
      <c r="P156" s="4"/>
      <c r="Q156" s="5"/>
      <c r="R156" s="4"/>
      <c r="S156" s="4"/>
      <c r="T156" s="4"/>
      <c r="U156" s="5"/>
      <c r="V156" s="5"/>
      <c r="W156" s="14"/>
      <c r="X156" s="14"/>
      <c r="Y156" s="14"/>
      <c r="Z156" s="4"/>
    </row>
    <row r="157" spans="1:26">
      <c r="A157" s="2"/>
      <c r="B157" s="2"/>
      <c r="C157" s="2"/>
      <c r="D157" s="2"/>
      <c r="E157" s="2"/>
      <c r="F157" s="21"/>
      <c r="G157" s="11"/>
      <c r="H157" s="3"/>
      <c r="I157" s="2"/>
      <c r="J157" s="2"/>
      <c r="K157" s="2"/>
      <c r="L157" s="2"/>
      <c r="M157" s="2"/>
      <c r="N157" s="4"/>
      <c r="O157" s="4"/>
      <c r="P157" s="4"/>
      <c r="Q157" s="5"/>
      <c r="R157" s="4"/>
      <c r="S157" s="4"/>
      <c r="T157" s="4"/>
      <c r="U157" s="5"/>
      <c r="V157" s="5"/>
      <c r="W157" s="14"/>
      <c r="X157" s="14"/>
      <c r="Y157" s="14"/>
      <c r="Z157" s="4"/>
    </row>
    <row r="158" spans="1:26">
      <c r="A158" s="2"/>
      <c r="B158" s="2"/>
      <c r="C158" s="2"/>
      <c r="D158" s="2"/>
      <c r="E158" s="2"/>
      <c r="F158" s="21"/>
      <c r="G158" s="11"/>
      <c r="H158" s="3"/>
      <c r="I158" s="2"/>
      <c r="J158" s="2"/>
      <c r="K158" s="2"/>
      <c r="L158" s="2"/>
      <c r="M158" s="2"/>
      <c r="N158" s="4"/>
      <c r="O158" s="4"/>
      <c r="P158" s="4"/>
      <c r="Q158" s="5"/>
      <c r="R158" s="4"/>
      <c r="S158" s="4"/>
      <c r="T158" s="4"/>
      <c r="U158" s="5"/>
      <c r="V158" s="5"/>
      <c r="W158" s="14"/>
      <c r="X158" s="14"/>
      <c r="Y158" s="14"/>
      <c r="Z158" s="4"/>
    </row>
    <row r="159" spans="1:26">
      <c r="A159" s="2"/>
      <c r="B159" s="2"/>
      <c r="C159" s="2"/>
      <c r="D159" s="2"/>
      <c r="E159" s="2"/>
      <c r="F159" s="21"/>
      <c r="G159" s="11"/>
      <c r="H159" s="3"/>
      <c r="I159" s="2"/>
      <c r="J159" s="2"/>
      <c r="K159" s="2"/>
      <c r="L159" s="2"/>
      <c r="M159" s="2"/>
      <c r="N159" s="4"/>
      <c r="O159" s="4"/>
      <c r="P159" s="4"/>
      <c r="Q159" s="5"/>
      <c r="R159" s="4"/>
      <c r="S159" s="4"/>
      <c r="T159" s="4"/>
      <c r="U159" s="5"/>
      <c r="V159" s="5"/>
      <c r="W159" s="14"/>
      <c r="X159" s="14"/>
      <c r="Y159" s="14"/>
      <c r="Z159" s="4"/>
    </row>
    <row r="160" spans="1:26">
      <c r="A160" s="2"/>
      <c r="B160" s="2"/>
      <c r="C160" s="2"/>
      <c r="D160" s="2"/>
      <c r="E160" s="2"/>
      <c r="F160" s="21"/>
      <c r="G160" s="11"/>
      <c r="H160" s="3"/>
      <c r="I160" s="2"/>
      <c r="J160" s="2"/>
      <c r="K160" s="2"/>
      <c r="L160" s="2"/>
      <c r="M160" s="2"/>
      <c r="N160" s="4"/>
      <c r="O160" s="4"/>
      <c r="P160" s="4"/>
      <c r="Q160" s="5"/>
      <c r="R160" s="4"/>
      <c r="S160" s="4"/>
      <c r="T160" s="4"/>
      <c r="U160" s="5"/>
      <c r="V160" s="5"/>
      <c r="W160" s="14"/>
      <c r="X160" s="14"/>
      <c r="Y160" s="14"/>
      <c r="Z160" s="4"/>
    </row>
    <row r="161" spans="1:26">
      <c r="A161" s="2"/>
      <c r="B161" s="2"/>
      <c r="C161" s="2"/>
      <c r="D161" s="2"/>
      <c r="E161" s="2"/>
      <c r="F161" s="21"/>
      <c r="G161" s="11"/>
      <c r="H161" s="3"/>
      <c r="I161" s="2"/>
      <c r="J161" s="2"/>
      <c r="K161" s="2"/>
      <c r="L161" s="2"/>
      <c r="M161" s="2"/>
      <c r="N161" s="4"/>
      <c r="O161" s="4"/>
      <c r="P161" s="4"/>
      <c r="Q161" s="5"/>
      <c r="R161" s="4"/>
      <c r="S161" s="4"/>
      <c r="T161" s="4"/>
      <c r="U161" s="5"/>
      <c r="V161" s="5"/>
      <c r="W161" s="14"/>
      <c r="X161" s="14"/>
      <c r="Y161" s="14"/>
      <c r="Z161" s="4"/>
    </row>
    <row r="162" spans="1:26">
      <c r="A162" s="2"/>
      <c r="B162" s="2"/>
      <c r="C162" s="2"/>
      <c r="D162" s="2"/>
      <c r="E162" s="2"/>
      <c r="F162" s="21"/>
      <c r="G162" s="11"/>
      <c r="H162" s="3"/>
      <c r="I162" s="2"/>
      <c r="J162" s="2"/>
      <c r="K162" s="2"/>
      <c r="L162" s="2"/>
      <c r="M162" s="2"/>
      <c r="N162" s="4"/>
      <c r="O162" s="4"/>
      <c r="P162" s="4"/>
      <c r="Q162" s="5"/>
      <c r="R162" s="4"/>
      <c r="S162" s="4"/>
      <c r="T162" s="4"/>
      <c r="U162" s="5"/>
      <c r="V162" s="5"/>
      <c r="W162" s="14"/>
      <c r="X162" s="14"/>
      <c r="Y162" s="14"/>
      <c r="Z162" s="4"/>
    </row>
    <row r="163" spans="1:26">
      <c r="A163" s="2"/>
      <c r="B163" s="2"/>
      <c r="C163" s="2"/>
      <c r="D163" s="2"/>
      <c r="E163" s="2"/>
      <c r="F163" s="21"/>
      <c r="G163" s="11"/>
      <c r="H163" s="3"/>
      <c r="I163" s="2"/>
      <c r="J163" s="2"/>
      <c r="K163" s="2"/>
      <c r="L163" s="2"/>
      <c r="M163" s="2"/>
      <c r="N163" s="4"/>
      <c r="O163" s="4"/>
      <c r="P163" s="4"/>
      <c r="Q163" s="5"/>
      <c r="R163" s="4"/>
      <c r="S163" s="4"/>
      <c r="T163" s="4"/>
      <c r="U163" s="5"/>
      <c r="V163" s="5"/>
      <c r="W163" s="14"/>
      <c r="X163" s="14"/>
      <c r="Y163" s="14"/>
      <c r="Z163" s="4"/>
    </row>
    <row r="164" spans="1:26">
      <c r="A164" s="2"/>
      <c r="B164" s="2"/>
      <c r="C164" s="2"/>
      <c r="D164" s="2"/>
      <c r="E164" s="2"/>
      <c r="F164" s="21"/>
      <c r="G164" s="11"/>
      <c r="H164" s="3"/>
      <c r="I164" s="2"/>
      <c r="J164" s="2"/>
      <c r="K164" s="2"/>
      <c r="L164" s="2"/>
      <c r="M164" s="2"/>
      <c r="N164" s="4"/>
      <c r="O164" s="4"/>
      <c r="P164" s="4"/>
      <c r="Q164" s="5"/>
      <c r="R164" s="4"/>
      <c r="S164" s="4"/>
      <c r="T164" s="4"/>
      <c r="U164" s="5"/>
      <c r="V164" s="5"/>
      <c r="W164" s="14"/>
      <c r="X164" s="14"/>
      <c r="Y164" s="14"/>
      <c r="Z164" s="4"/>
    </row>
    <row r="165" spans="1:26">
      <c r="A165" s="2"/>
      <c r="B165" s="2"/>
      <c r="C165" s="2"/>
      <c r="D165" s="2"/>
      <c r="E165" s="2"/>
      <c r="F165" s="21"/>
      <c r="G165" s="11"/>
      <c r="H165" s="3"/>
      <c r="I165" s="2"/>
      <c r="J165" s="2"/>
      <c r="K165" s="2"/>
      <c r="L165" s="2"/>
      <c r="M165" s="2"/>
      <c r="N165" s="4"/>
      <c r="O165" s="4"/>
      <c r="P165" s="4"/>
      <c r="Q165" s="14"/>
      <c r="R165" s="4"/>
      <c r="S165" s="4"/>
      <c r="T165" s="4"/>
      <c r="U165" s="5"/>
      <c r="V165" s="5"/>
      <c r="W165" s="14"/>
      <c r="X165" s="14"/>
      <c r="Y165" s="14"/>
      <c r="Z165" s="4"/>
    </row>
    <row r="166" spans="1:26">
      <c r="A166" s="2"/>
      <c r="B166" s="2"/>
      <c r="C166" s="2"/>
      <c r="D166" s="2"/>
      <c r="E166" s="2"/>
      <c r="F166" s="21"/>
      <c r="G166" s="11"/>
      <c r="H166" s="3"/>
      <c r="I166" s="2"/>
      <c r="J166" s="2"/>
      <c r="K166" s="2"/>
      <c r="L166" s="2"/>
      <c r="M166" s="2"/>
      <c r="N166" s="4"/>
      <c r="O166" s="4"/>
      <c r="P166" s="4"/>
      <c r="Q166" s="5"/>
      <c r="R166" s="4"/>
      <c r="S166" s="4"/>
      <c r="T166" s="4"/>
      <c r="U166" s="5"/>
      <c r="V166" s="5"/>
      <c r="W166" s="14"/>
      <c r="X166" s="14"/>
      <c r="Y166" s="14"/>
      <c r="Z166" s="4"/>
    </row>
    <row r="167" spans="1:26">
      <c r="A167" s="2"/>
      <c r="B167" s="2"/>
      <c r="C167" s="2"/>
      <c r="D167" s="2"/>
      <c r="E167" s="2"/>
      <c r="F167" s="21"/>
      <c r="G167" s="11"/>
      <c r="H167" s="3"/>
      <c r="I167" s="2"/>
      <c r="J167" s="2"/>
      <c r="K167" s="2"/>
      <c r="L167" s="2"/>
      <c r="M167" s="2"/>
      <c r="N167" s="4"/>
      <c r="O167" s="4"/>
      <c r="P167" s="4"/>
      <c r="Q167" s="5"/>
      <c r="R167" s="4"/>
      <c r="S167" s="4"/>
      <c r="T167" s="4"/>
      <c r="U167" s="5"/>
      <c r="V167" s="5"/>
      <c r="W167" s="14"/>
      <c r="X167" s="14"/>
      <c r="Y167" s="14"/>
      <c r="Z167" s="4"/>
    </row>
    <row r="168" spans="1:26">
      <c r="A168" s="2"/>
      <c r="B168" s="2"/>
      <c r="C168" s="2"/>
      <c r="D168" s="2"/>
      <c r="E168" s="2"/>
      <c r="F168" s="21"/>
      <c r="G168" s="11"/>
      <c r="H168" s="3"/>
      <c r="I168" s="2"/>
      <c r="J168" s="2"/>
      <c r="K168" s="2"/>
      <c r="L168" s="2"/>
      <c r="M168" s="2"/>
      <c r="N168" s="4"/>
      <c r="O168" s="4"/>
      <c r="P168" s="4"/>
      <c r="Q168" s="5"/>
      <c r="R168" s="4"/>
      <c r="S168" s="4"/>
      <c r="T168" s="4"/>
      <c r="U168" s="5"/>
      <c r="V168" s="5"/>
      <c r="W168" s="14"/>
      <c r="X168" s="14"/>
      <c r="Y168" s="14"/>
      <c r="Z168" s="4"/>
    </row>
    <row r="169" spans="1:26">
      <c r="A169" s="2"/>
      <c r="B169" s="2"/>
      <c r="C169" s="2"/>
      <c r="D169" s="2"/>
      <c r="E169" s="2"/>
      <c r="F169" s="21"/>
      <c r="G169" s="11"/>
      <c r="H169" s="3"/>
      <c r="I169" s="2"/>
      <c r="J169" s="2"/>
      <c r="K169" s="2"/>
      <c r="L169" s="2"/>
      <c r="M169" s="2"/>
      <c r="N169" s="4"/>
      <c r="O169" s="4"/>
      <c r="P169" s="4"/>
      <c r="Q169" s="5"/>
      <c r="R169" s="4"/>
      <c r="S169" s="4"/>
      <c r="T169" s="4"/>
      <c r="U169" s="5"/>
      <c r="V169" s="5"/>
      <c r="W169" s="14"/>
      <c r="X169" s="14"/>
      <c r="Y169" s="14"/>
      <c r="Z169" s="4"/>
    </row>
    <row r="170" spans="1:26">
      <c r="A170" s="2"/>
      <c r="B170" s="2"/>
      <c r="C170" s="2"/>
      <c r="D170" s="2"/>
      <c r="E170" s="2"/>
      <c r="F170" s="21"/>
      <c r="G170" s="11"/>
      <c r="H170" s="3"/>
      <c r="I170" s="2"/>
      <c r="J170" s="2"/>
      <c r="K170" s="2"/>
      <c r="L170" s="2"/>
      <c r="M170" s="2"/>
      <c r="N170" s="4"/>
      <c r="O170" s="4"/>
      <c r="P170" s="4"/>
      <c r="Q170" s="5"/>
      <c r="R170" s="4"/>
      <c r="S170" s="4"/>
      <c r="T170" s="4"/>
      <c r="U170" s="5"/>
      <c r="V170" s="5"/>
      <c r="W170" s="14"/>
      <c r="X170" s="14"/>
      <c r="Y170" s="14"/>
      <c r="Z170" s="4"/>
    </row>
    <row r="171" spans="1:26">
      <c r="A171" s="2"/>
      <c r="B171" s="2"/>
      <c r="C171" s="2"/>
      <c r="D171" s="2"/>
      <c r="E171" s="2"/>
      <c r="F171" s="21"/>
      <c r="G171" s="11"/>
      <c r="H171" s="3"/>
      <c r="I171" s="2"/>
      <c r="J171" s="2"/>
      <c r="K171" s="2"/>
      <c r="L171" s="2"/>
      <c r="M171" s="2"/>
      <c r="N171" s="4"/>
      <c r="O171" s="4"/>
      <c r="P171" s="4"/>
      <c r="Q171" s="5"/>
      <c r="R171" s="4"/>
      <c r="S171" s="4"/>
      <c r="T171" s="4"/>
      <c r="U171" s="5"/>
      <c r="V171" s="5"/>
      <c r="W171" s="14"/>
      <c r="X171" s="14"/>
      <c r="Y171" s="14"/>
      <c r="Z171" s="4"/>
    </row>
    <row r="172" spans="1:26">
      <c r="A172" s="2"/>
      <c r="B172" s="2"/>
      <c r="C172" s="2"/>
      <c r="D172" s="2"/>
      <c r="E172" s="2"/>
      <c r="F172" s="21"/>
      <c r="G172" s="11"/>
      <c r="H172" s="3"/>
      <c r="I172" s="2"/>
      <c r="J172" s="2"/>
      <c r="K172" s="2"/>
      <c r="L172" s="2"/>
      <c r="M172" s="2"/>
      <c r="N172" s="4"/>
      <c r="O172" s="4"/>
      <c r="P172" s="4"/>
      <c r="Q172" s="5"/>
      <c r="R172" s="4"/>
      <c r="S172" s="4"/>
      <c r="T172" s="4"/>
      <c r="U172" s="5"/>
      <c r="V172" s="5"/>
      <c r="W172" s="14"/>
      <c r="X172" s="14"/>
      <c r="Y172" s="14"/>
      <c r="Z172" s="4"/>
    </row>
    <row r="173" spans="1:26">
      <c r="A173" s="2"/>
      <c r="B173" s="2"/>
      <c r="C173" s="2"/>
      <c r="D173" s="2"/>
      <c r="E173" s="2"/>
      <c r="F173" s="21"/>
      <c r="G173" s="11"/>
      <c r="H173" s="3"/>
      <c r="I173" s="2"/>
      <c r="J173" s="2"/>
      <c r="K173" s="2"/>
      <c r="L173" s="2"/>
      <c r="M173" s="2"/>
      <c r="N173" s="4"/>
      <c r="O173" s="4"/>
      <c r="P173" s="4"/>
      <c r="Q173" s="14"/>
      <c r="R173" s="4"/>
      <c r="S173" s="4"/>
      <c r="T173" s="4"/>
      <c r="U173" s="5"/>
      <c r="V173" s="5"/>
      <c r="W173" s="14"/>
      <c r="X173" s="14"/>
      <c r="Y173" s="14"/>
      <c r="Z173" s="4"/>
    </row>
    <row r="174" spans="1:26">
      <c r="A174" s="2"/>
      <c r="B174" s="2"/>
      <c r="C174" s="2"/>
      <c r="D174" s="2"/>
      <c r="E174" s="2"/>
      <c r="F174" s="21"/>
      <c r="G174" s="11"/>
      <c r="H174" s="3"/>
      <c r="I174" s="2"/>
      <c r="J174" s="2"/>
      <c r="K174" s="2"/>
      <c r="L174" s="2"/>
      <c r="M174" s="2"/>
      <c r="N174" s="4"/>
      <c r="O174" s="4"/>
      <c r="P174" s="4"/>
      <c r="Q174" s="5"/>
      <c r="R174" s="4"/>
      <c r="S174" s="4"/>
      <c r="T174" s="4"/>
      <c r="U174" s="5"/>
      <c r="V174" s="5"/>
      <c r="W174" s="14"/>
      <c r="X174" s="14"/>
      <c r="Y174" s="14"/>
      <c r="Z174" s="4"/>
    </row>
    <row r="175" spans="1:26">
      <c r="A175" s="2"/>
      <c r="B175" s="2"/>
      <c r="C175" s="2"/>
      <c r="D175" s="2"/>
      <c r="E175" s="2"/>
      <c r="F175" s="21"/>
      <c r="G175" s="11"/>
      <c r="H175" s="3"/>
      <c r="I175" s="2"/>
      <c r="J175" s="2"/>
      <c r="K175" s="2"/>
      <c r="L175" s="2"/>
      <c r="M175" s="2"/>
      <c r="N175" s="4"/>
      <c r="O175" s="4"/>
      <c r="P175" s="4"/>
      <c r="Q175" s="5"/>
      <c r="R175" s="4"/>
      <c r="S175" s="4"/>
      <c r="T175" s="4"/>
      <c r="U175" s="5"/>
      <c r="V175" s="5"/>
      <c r="W175" s="14"/>
      <c r="X175" s="14"/>
      <c r="Y175" s="14"/>
      <c r="Z175" s="4"/>
    </row>
    <row r="176" spans="1:26">
      <c r="A176" s="2"/>
      <c r="B176" s="2"/>
      <c r="C176" s="2"/>
      <c r="D176" s="2"/>
      <c r="E176" s="2"/>
      <c r="F176" s="21"/>
      <c r="G176" s="11"/>
      <c r="H176" s="3"/>
      <c r="I176" s="2"/>
      <c r="J176" s="2"/>
      <c r="K176" s="2"/>
      <c r="L176" s="2"/>
      <c r="M176" s="2"/>
      <c r="N176" s="4"/>
      <c r="O176" s="4"/>
      <c r="P176" s="4"/>
      <c r="Q176" s="5"/>
      <c r="R176" s="4"/>
      <c r="S176" s="4"/>
      <c r="T176" s="4"/>
      <c r="U176" s="5"/>
      <c r="V176" s="5"/>
      <c r="W176" s="14"/>
      <c r="X176" s="14"/>
      <c r="Y176" s="14"/>
      <c r="Z176" s="4"/>
    </row>
    <row r="177" spans="1:26">
      <c r="A177" s="2"/>
      <c r="B177" s="2"/>
      <c r="C177" s="2"/>
      <c r="D177" s="2"/>
      <c r="E177" s="2"/>
      <c r="F177" s="21"/>
      <c r="G177" s="11"/>
      <c r="H177" s="3"/>
      <c r="I177" s="2"/>
      <c r="J177" s="2"/>
      <c r="K177" s="2"/>
      <c r="L177" s="2"/>
      <c r="M177" s="2"/>
      <c r="N177" s="4"/>
      <c r="O177" s="4"/>
      <c r="P177" s="4"/>
      <c r="Q177" s="5"/>
      <c r="R177" s="4"/>
      <c r="S177" s="4"/>
      <c r="T177" s="4"/>
      <c r="U177" s="5"/>
      <c r="V177" s="5"/>
      <c r="W177" s="14"/>
      <c r="X177" s="14"/>
      <c r="Y177" s="14"/>
      <c r="Z177" s="4"/>
    </row>
    <row r="178" spans="1:26">
      <c r="A178" s="2"/>
      <c r="B178" s="2"/>
      <c r="C178" s="2"/>
      <c r="D178" s="2"/>
      <c r="E178" s="2"/>
      <c r="F178" s="21"/>
      <c r="G178" s="11"/>
      <c r="H178" s="3"/>
      <c r="I178" s="2"/>
      <c r="J178" s="2"/>
      <c r="K178" s="2"/>
      <c r="L178" s="2"/>
      <c r="M178" s="2"/>
      <c r="N178" s="4"/>
      <c r="O178" s="4"/>
      <c r="P178" s="4"/>
      <c r="Q178" s="5"/>
      <c r="R178" s="4"/>
      <c r="S178" s="4"/>
      <c r="T178" s="4"/>
      <c r="U178" s="5"/>
      <c r="V178" s="5"/>
      <c r="W178" s="14"/>
      <c r="X178" s="14"/>
      <c r="Y178" s="14"/>
      <c r="Z178" s="4"/>
    </row>
    <row r="179" spans="1:26">
      <c r="A179" s="2"/>
      <c r="B179" s="2"/>
      <c r="C179" s="2"/>
      <c r="D179" s="2"/>
      <c r="E179" s="2"/>
      <c r="F179" s="21"/>
      <c r="G179" s="11"/>
      <c r="H179" s="3"/>
      <c r="I179" s="2"/>
      <c r="J179" s="2"/>
      <c r="K179" s="2"/>
      <c r="L179" s="2"/>
      <c r="M179" s="2"/>
      <c r="N179" s="4"/>
      <c r="O179" s="4"/>
      <c r="P179" s="4"/>
      <c r="Q179" s="5"/>
      <c r="R179" s="4"/>
      <c r="S179" s="4"/>
      <c r="T179" s="4"/>
      <c r="U179" s="5"/>
      <c r="V179" s="5"/>
      <c r="W179" s="14"/>
      <c r="X179" s="14"/>
      <c r="Y179" s="14"/>
      <c r="Z179" s="4"/>
    </row>
    <row r="180" spans="1:26">
      <c r="A180" s="2"/>
      <c r="B180" s="2"/>
      <c r="C180" s="2"/>
      <c r="D180" s="2"/>
      <c r="E180" s="2"/>
      <c r="F180" s="21"/>
      <c r="G180" s="11"/>
      <c r="H180" s="3"/>
      <c r="I180" s="2"/>
      <c r="J180" s="2"/>
      <c r="K180" s="2"/>
      <c r="L180" s="2"/>
      <c r="M180" s="2"/>
      <c r="N180" s="4"/>
      <c r="O180" s="4"/>
      <c r="P180" s="4"/>
      <c r="Q180" s="5"/>
      <c r="R180" s="4"/>
      <c r="S180" s="4"/>
      <c r="T180" s="4"/>
      <c r="U180" s="5"/>
      <c r="V180" s="5"/>
      <c r="W180" s="14"/>
      <c r="X180" s="14"/>
      <c r="Y180" s="14"/>
      <c r="Z180" s="4"/>
    </row>
    <row r="181" spans="1:26">
      <c r="A181" s="2"/>
      <c r="B181" s="2"/>
      <c r="C181" s="2"/>
      <c r="D181" s="2"/>
      <c r="E181" s="2"/>
      <c r="F181" s="21"/>
      <c r="G181" s="11"/>
      <c r="H181" s="3"/>
      <c r="I181" s="2"/>
      <c r="J181" s="2"/>
      <c r="K181" s="2"/>
      <c r="L181" s="2"/>
      <c r="M181" s="2"/>
      <c r="N181" s="4"/>
      <c r="O181" s="4"/>
      <c r="P181" s="4"/>
      <c r="Q181" s="5"/>
      <c r="R181" s="4"/>
      <c r="S181" s="4"/>
      <c r="T181" s="4"/>
      <c r="U181" s="5"/>
      <c r="V181" s="5"/>
      <c r="W181" s="14"/>
      <c r="X181" s="14"/>
      <c r="Y181" s="14"/>
      <c r="Z181" s="4"/>
    </row>
    <row r="182" spans="1:26">
      <c r="A182" s="2"/>
      <c r="B182" s="2"/>
      <c r="C182" s="2"/>
      <c r="D182" s="2"/>
      <c r="E182" s="2"/>
      <c r="F182" s="21"/>
      <c r="G182" s="11"/>
      <c r="H182" s="3"/>
      <c r="I182" s="2"/>
      <c r="J182" s="2"/>
      <c r="K182" s="2"/>
      <c r="L182" s="2"/>
      <c r="M182" s="2"/>
      <c r="N182" s="4"/>
      <c r="O182" s="4"/>
      <c r="P182" s="4"/>
      <c r="Q182" s="5"/>
      <c r="R182" s="4"/>
      <c r="S182" s="4"/>
      <c r="T182" s="4"/>
      <c r="U182" s="5"/>
      <c r="V182" s="5"/>
      <c r="W182" s="14"/>
      <c r="X182" s="14"/>
      <c r="Y182" s="14"/>
      <c r="Z182" s="4"/>
    </row>
    <row r="183" spans="1:26">
      <c r="A183" s="2"/>
      <c r="B183" s="2"/>
      <c r="C183" s="2"/>
      <c r="D183" s="2"/>
      <c r="E183" s="2"/>
      <c r="F183" s="21"/>
      <c r="G183" s="11"/>
      <c r="H183" s="3"/>
      <c r="I183" s="2"/>
      <c r="J183" s="2"/>
      <c r="K183" s="2"/>
      <c r="L183" s="2"/>
      <c r="M183" s="2"/>
      <c r="N183" s="4"/>
      <c r="O183" s="4"/>
      <c r="P183" s="4"/>
      <c r="Q183" s="5"/>
      <c r="R183" s="4"/>
      <c r="S183" s="4"/>
      <c r="T183" s="4"/>
      <c r="U183" s="5"/>
      <c r="V183" s="5"/>
      <c r="W183" s="14"/>
      <c r="X183" s="14"/>
      <c r="Y183" s="14"/>
      <c r="Z183" s="4"/>
    </row>
    <row r="184" spans="1:26">
      <c r="A184" s="2"/>
      <c r="B184" s="2"/>
      <c r="C184" s="2"/>
      <c r="D184" s="2"/>
      <c r="E184" s="2"/>
      <c r="F184" s="21"/>
      <c r="G184" s="11"/>
      <c r="H184" s="3"/>
      <c r="I184" s="2"/>
      <c r="J184" s="2"/>
      <c r="K184" s="2"/>
      <c r="L184" s="2"/>
      <c r="M184" s="2"/>
      <c r="N184" s="4"/>
      <c r="O184" s="4"/>
      <c r="P184" s="4"/>
      <c r="Q184" s="5"/>
      <c r="R184" s="4"/>
      <c r="S184" s="4"/>
      <c r="T184" s="4"/>
      <c r="U184" s="5"/>
      <c r="V184" s="5"/>
      <c r="W184" s="14"/>
      <c r="X184" s="14"/>
      <c r="Y184" s="14"/>
      <c r="Z184" s="4"/>
    </row>
    <row r="185" spans="1:26">
      <c r="A185" s="2"/>
      <c r="B185" s="2"/>
      <c r="C185" s="2"/>
      <c r="D185" s="2"/>
      <c r="E185" s="2"/>
      <c r="F185" s="21"/>
      <c r="G185" s="11"/>
      <c r="H185" s="3"/>
      <c r="I185" s="2"/>
      <c r="J185" s="2"/>
      <c r="K185" s="2"/>
      <c r="L185" s="2"/>
      <c r="M185" s="2"/>
      <c r="N185" s="4"/>
      <c r="O185" s="4"/>
      <c r="P185" s="4"/>
      <c r="Q185" s="5"/>
      <c r="R185" s="4"/>
      <c r="S185" s="4"/>
      <c r="T185" s="4"/>
      <c r="U185" s="5"/>
      <c r="V185" s="5"/>
      <c r="W185" s="14"/>
      <c r="X185" s="14"/>
      <c r="Y185" s="14"/>
      <c r="Z185" s="4"/>
    </row>
    <row r="186" spans="1:26">
      <c r="A186" s="2"/>
      <c r="B186" s="2"/>
      <c r="C186" s="2"/>
      <c r="D186" s="2"/>
      <c r="E186" s="2"/>
      <c r="F186" s="21"/>
      <c r="G186" s="11"/>
      <c r="H186" s="3"/>
      <c r="I186" s="2"/>
      <c r="J186" s="2"/>
      <c r="K186" s="2"/>
      <c r="L186" s="2"/>
      <c r="M186" s="2"/>
      <c r="N186" s="4"/>
      <c r="O186" s="4"/>
      <c r="P186" s="4"/>
      <c r="Q186" s="5"/>
      <c r="R186" s="4"/>
      <c r="S186" s="4"/>
      <c r="T186" s="4"/>
      <c r="U186" s="5"/>
      <c r="V186" s="5"/>
      <c r="W186" s="14"/>
      <c r="X186" s="14"/>
      <c r="Y186" s="14"/>
      <c r="Z186" s="4"/>
    </row>
    <row r="187" spans="1:26">
      <c r="A187" s="2"/>
      <c r="B187" s="2"/>
      <c r="C187" s="2"/>
      <c r="D187" s="2"/>
      <c r="E187" s="2"/>
      <c r="F187" s="21"/>
      <c r="G187" s="11"/>
      <c r="H187" s="3"/>
      <c r="I187" s="2"/>
      <c r="J187" s="2"/>
      <c r="K187" s="2"/>
      <c r="L187" s="2"/>
      <c r="M187" s="2"/>
      <c r="N187" s="4"/>
      <c r="O187" s="4"/>
      <c r="P187" s="4"/>
      <c r="Q187" s="5"/>
      <c r="R187" s="4"/>
      <c r="S187" s="4"/>
      <c r="T187" s="4"/>
      <c r="U187" s="5"/>
      <c r="V187" s="5"/>
      <c r="W187" s="14"/>
      <c r="X187" s="14"/>
      <c r="Y187" s="14"/>
      <c r="Z187" s="4"/>
    </row>
    <row r="188" spans="1:26">
      <c r="A188" s="8"/>
      <c r="B188" s="2"/>
      <c r="C188" s="2"/>
      <c r="D188" s="2"/>
      <c r="E188" s="2"/>
      <c r="F188" s="25"/>
      <c r="G188" s="2"/>
      <c r="H188" s="3"/>
      <c r="I188" s="2"/>
      <c r="J188" s="2"/>
      <c r="K188" s="2"/>
      <c r="L188" s="2"/>
      <c r="M188" s="2"/>
      <c r="N188" s="4"/>
      <c r="O188" s="4"/>
      <c r="P188" s="4"/>
      <c r="Q188" s="7"/>
      <c r="R188" s="4"/>
      <c r="S188" s="4"/>
      <c r="T188" s="4"/>
      <c r="U188" s="7"/>
      <c r="V188" s="7"/>
      <c r="W188" s="7"/>
      <c r="X188" s="7"/>
      <c r="Y188" s="7"/>
      <c r="Z188" s="4"/>
    </row>
    <row r="189" spans="1:26">
      <c r="A189" s="6"/>
      <c r="B189" s="6"/>
      <c r="C189" s="6"/>
      <c r="D189" s="6"/>
      <c r="E189" s="6"/>
      <c r="F189" s="2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</sheetData>
  <autoFilter ref="A1:Y117"/>
  <sortState ref="A2:Z115">
    <sortCondition ref="F2:F115"/>
    <sortCondition ref="D2:D115"/>
  </sortState>
  <printOptions horizontalCentered="1"/>
  <pageMargins left="0.5" right="0.5" top="1" bottom="1.25" header="0.5" footer="0.5"/>
  <pageSetup paperSize="5" scale="95" orientation="landscape" r:id="rId1"/>
  <headerFooter>
    <oddHeader>&amp;L&amp;"Arial,Bold"&amp;20</oddHeader>
    <oddFooter>&amp;L&amp;8&amp;R&amp;"Arial,Regular"&amp;8&amp;P of &amp;N
Created: 08/02/2016 03:53 PM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A111"/>
  <sheetViews>
    <sheetView showGridLines="0" workbookViewId="0">
      <pane xSplit="1" ySplit="1" topLeftCell="J97" activePane="bottomRight" state="frozen"/>
      <selection pane="topRight" activeCell="B1" sqref="B1"/>
      <selection pane="bottomLeft" activeCell="A2" sqref="A2"/>
      <selection pane="bottomRight" activeCell="A74" sqref="A74:M74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</cols>
  <sheetData>
    <row r="1" spans="1:27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355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</row>
    <row r="2" spans="1:27">
      <c r="A2" s="2" t="s">
        <v>444</v>
      </c>
      <c r="B2" s="2" t="s">
        <v>24</v>
      </c>
      <c r="C2" s="2" t="s">
        <v>370</v>
      </c>
      <c r="D2" s="2" t="s">
        <v>234</v>
      </c>
      <c r="E2" s="2" t="s">
        <v>371</v>
      </c>
      <c r="F2" s="21" t="s">
        <v>166</v>
      </c>
      <c r="G2" s="11" t="s">
        <v>445</v>
      </c>
      <c r="H2" s="3">
        <v>42199</v>
      </c>
      <c r="I2" s="2" t="s">
        <v>28</v>
      </c>
      <c r="J2" s="2" t="s">
        <v>373</v>
      </c>
      <c r="K2" s="2" t="s">
        <v>30</v>
      </c>
      <c r="L2" s="2" t="s">
        <v>31</v>
      </c>
      <c r="M2" s="2" t="s">
        <v>32</v>
      </c>
      <c r="N2" s="4">
        <v>1071</v>
      </c>
      <c r="O2" s="4">
        <v>1158</v>
      </c>
      <c r="P2" s="4">
        <v>87</v>
      </c>
      <c r="Q2" s="5">
        <v>1.47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1.47</v>
      </c>
      <c r="X2" s="14">
        <v>0</v>
      </c>
      <c r="Y2" s="14">
        <v>1.47</v>
      </c>
      <c r="Z2" s="4">
        <v>24580</v>
      </c>
      <c r="AA2" s="49" t="str">
        <f>IFERROR(IF(VLOOKUP($D2,'Year-To-Date'!$E$1:$E$322,1,FALSE)=D2,"--","Find"),"Find")</f>
        <v>--</v>
      </c>
    </row>
    <row r="3" spans="1:27">
      <c r="A3" s="2" t="s">
        <v>444</v>
      </c>
      <c r="B3" s="2" t="s">
        <v>24</v>
      </c>
      <c r="C3" s="2" t="s">
        <v>446</v>
      </c>
      <c r="D3" s="2" t="s">
        <v>296</v>
      </c>
      <c r="E3" s="2" t="s">
        <v>421</v>
      </c>
      <c r="F3" s="21" t="s">
        <v>166</v>
      </c>
      <c r="G3" s="11" t="s">
        <v>445</v>
      </c>
      <c r="H3" s="3">
        <v>42158</v>
      </c>
      <c r="I3" s="2" t="s">
        <v>28</v>
      </c>
      <c r="J3" s="2" t="s">
        <v>423</v>
      </c>
      <c r="K3" s="2" t="s">
        <v>30</v>
      </c>
      <c r="L3" s="2" t="s">
        <v>31</v>
      </c>
      <c r="M3" s="2" t="s">
        <v>32</v>
      </c>
      <c r="N3" s="4">
        <v>2921</v>
      </c>
      <c r="O3" s="4">
        <v>2921</v>
      </c>
      <c r="P3" s="4">
        <v>0</v>
      </c>
      <c r="Q3" s="5">
        <v>0</v>
      </c>
      <c r="R3" s="4">
        <v>5040</v>
      </c>
      <c r="S3" s="4">
        <v>5040</v>
      </c>
      <c r="T3" s="4">
        <v>0</v>
      </c>
      <c r="U3" s="5">
        <v>0</v>
      </c>
      <c r="V3" s="5">
        <v>0</v>
      </c>
      <c r="W3" s="14">
        <v>0</v>
      </c>
      <c r="X3" s="14">
        <v>0</v>
      </c>
      <c r="Y3" s="14">
        <v>0</v>
      </c>
      <c r="Z3" s="4">
        <v>24580</v>
      </c>
      <c r="AA3" s="49" t="str">
        <f>IFERROR(IF(VLOOKUP($D3,'Year-To-Date'!$E$1:$E$322,1,FALSE)=D3,"--","Find"),"Find")</f>
        <v>--</v>
      </c>
    </row>
    <row r="4" spans="1:27">
      <c r="A4" s="2" t="s">
        <v>444</v>
      </c>
      <c r="B4" s="2" t="s">
        <v>24</v>
      </c>
      <c r="C4" s="2" t="s">
        <v>94</v>
      </c>
      <c r="D4" s="2" t="s">
        <v>82</v>
      </c>
      <c r="E4" s="2" t="s">
        <v>83</v>
      </c>
      <c r="F4" s="21" t="s">
        <v>300</v>
      </c>
      <c r="G4" s="11" t="s">
        <v>447</v>
      </c>
      <c r="H4" s="3"/>
      <c r="I4" s="2" t="s">
        <v>94</v>
      </c>
      <c r="J4" s="2" t="s">
        <v>94</v>
      </c>
      <c r="K4" s="2" t="s">
        <v>94</v>
      </c>
      <c r="L4" s="2" t="s">
        <v>94</v>
      </c>
      <c r="M4" s="2" t="s">
        <v>94</v>
      </c>
      <c r="N4" s="4">
        <v>0</v>
      </c>
      <c r="O4" s="4">
        <v>0</v>
      </c>
      <c r="P4" s="4">
        <v>0</v>
      </c>
      <c r="Q4" s="5">
        <v>11.93</v>
      </c>
      <c r="R4" s="4">
        <v>0</v>
      </c>
      <c r="S4" s="4">
        <v>0</v>
      </c>
      <c r="T4" s="4">
        <v>0</v>
      </c>
      <c r="U4" s="5">
        <v>124.8</v>
      </c>
      <c r="V4" s="5">
        <v>0</v>
      </c>
      <c r="W4" s="14">
        <v>136.72999999999999</v>
      </c>
      <c r="X4" s="14">
        <v>0</v>
      </c>
      <c r="Y4" s="14">
        <v>136.72999999999999</v>
      </c>
      <c r="Z4" s="4">
        <v>24580</v>
      </c>
      <c r="AA4" s="49" t="str">
        <f>IFERROR(IF(VLOOKUP($D4,'Year-To-Date'!$E$1:$E$322,1,FALSE)=D4,"--","Find"),"Find")</f>
        <v>--</v>
      </c>
    </row>
    <row r="5" spans="1:27">
      <c r="A5" s="2" t="s">
        <v>444</v>
      </c>
      <c r="B5" s="2" t="s">
        <v>24</v>
      </c>
      <c r="C5" s="2" t="s">
        <v>25</v>
      </c>
      <c r="D5" s="2" t="s">
        <v>110</v>
      </c>
      <c r="E5" s="2" t="s">
        <v>375</v>
      </c>
      <c r="F5" s="21" t="s">
        <v>111</v>
      </c>
      <c r="G5" s="11" t="s">
        <v>448</v>
      </c>
      <c r="H5" s="3">
        <v>42227</v>
      </c>
      <c r="I5" s="2" t="s">
        <v>39</v>
      </c>
      <c r="J5" s="2" t="s">
        <v>377</v>
      </c>
      <c r="K5" s="2" t="s">
        <v>30</v>
      </c>
      <c r="L5" s="2" t="s">
        <v>31</v>
      </c>
      <c r="M5" s="2" t="s">
        <v>378</v>
      </c>
      <c r="N5" s="4">
        <v>11108</v>
      </c>
      <c r="O5" s="4">
        <v>17812</v>
      </c>
      <c r="P5" s="4">
        <v>6704</v>
      </c>
      <c r="Q5" s="14">
        <v>113.3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113.3</v>
      </c>
      <c r="X5" s="14">
        <v>0</v>
      </c>
      <c r="Y5" s="14">
        <v>113.3</v>
      </c>
      <c r="Z5" s="4">
        <v>24580</v>
      </c>
      <c r="AA5" s="49" t="str">
        <f>IFERROR(IF(VLOOKUP($D5,'Year-To-Date'!$E$1:$E$322,1,FALSE)=D5,"--","Find"),"Find")</f>
        <v>--</v>
      </c>
    </row>
    <row r="6" spans="1:27">
      <c r="A6" s="2" t="s">
        <v>444</v>
      </c>
      <c r="B6" s="2" t="s">
        <v>24</v>
      </c>
      <c r="C6" s="2" t="s">
        <v>25</v>
      </c>
      <c r="D6" s="2" t="s">
        <v>106</v>
      </c>
      <c r="E6" s="2" t="s">
        <v>379</v>
      </c>
      <c r="F6" s="21" t="s">
        <v>107</v>
      </c>
      <c r="G6" s="11" t="s">
        <v>449</v>
      </c>
      <c r="H6" s="3">
        <v>42234</v>
      </c>
      <c r="I6" s="2" t="s">
        <v>39</v>
      </c>
      <c r="J6" s="2" t="s">
        <v>381</v>
      </c>
      <c r="K6" s="2" t="s">
        <v>30</v>
      </c>
      <c r="L6" s="2" t="s">
        <v>31</v>
      </c>
      <c r="M6" s="2" t="s">
        <v>382</v>
      </c>
      <c r="N6" s="4">
        <v>6306</v>
      </c>
      <c r="O6" s="4">
        <v>10120</v>
      </c>
      <c r="P6" s="4">
        <v>3814</v>
      </c>
      <c r="Q6" s="5">
        <v>64.459999999999994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64.459999999999994</v>
      </c>
      <c r="X6" s="14">
        <v>0</v>
      </c>
      <c r="Y6" s="14">
        <v>64.459999999999994</v>
      </c>
      <c r="Z6" s="4">
        <v>24580</v>
      </c>
      <c r="AA6" s="49" t="str">
        <f>IFERROR(IF(VLOOKUP($D6,'Year-To-Date'!$E$1:$E$322,1,FALSE)=D6,"--","Find"),"Find")</f>
        <v>--</v>
      </c>
    </row>
    <row r="7" spans="1:27">
      <c r="A7" s="2" t="s">
        <v>444</v>
      </c>
      <c r="B7" s="2" t="s">
        <v>24</v>
      </c>
      <c r="C7" s="2" t="s">
        <v>56</v>
      </c>
      <c r="D7" s="2" t="s">
        <v>61</v>
      </c>
      <c r="E7" s="2" t="s">
        <v>62</v>
      </c>
      <c r="F7" s="21" t="s">
        <v>208</v>
      </c>
      <c r="G7" s="11" t="s">
        <v>450</v>
      </c>
      <c r="H7" s="3">
        <v>42205</v>
      </c>
      <c r="I7" s="2" t="s">
        <v>28</v>
      </c>
      <c r="J7" s="2" t="s">
        <v>63</v>
      </c>
      <c r="K7" s="2" t="s">
        <v>30</v>
      </c>
      <c r="L7" s="2" t="s">
        <v>31</v>
      </c>
      <c r="M7" s="2" t="s">
        <v>41</v>
      </c>
      <c r="N7" s="4">
        <v>3301</v>
      </c>
      <c r="O7" s="4">
        <v>4333</v>
      </c>
      <c r="P7" s="4">
        <v>1032</v>
      </c>
      <c r="Q7" s="5">
        <v>17.440000000000001</v>
      </c>
      <c r="R7" s="4">
        <v>0</v>
      </c>
      <c r="S7" s="4">
        <v>0</v>
      </c>
      <c r="T7" s="4">
        <v>0</v>
      </c>
      <c r="U7" s="5">
        <v>0</v>
      </c>
      <c r="V7" s="5">
        <v>0</v>
      </c>
      <c r="W7" s="14">
        <v>17.440000000000001</v>
      </c>
      <c r="X7" s="14">
        <v>0</v>
      </c>
      <c r="Y7" s="14">
        <v>17.440000000000001</v>
      </c>
      <c r="Z7" s="4">
        <v>24580</v>
      </c>
      <c r="AA7" s="49" t="str">
        <f>IFERROR(IF(VLOOKUP($D7,'Year-To-Date'!$E$1:$E$322,1,FALSE)=D7,"--","Find"),"Find")</f>
        <v>--</v>
      </c>
    </row>
    <row r="8" spans="1:27">
      <c r="A8" s="2" t="s">
        <v>444</v>
      </c>
      <c r="B8" s="2" t="s">
        <v>24</v>
      </c>
      <c r="C8" s="2" t="s">
        <v>94</v>
      </c>
      <c r="D8" s="2" t="s">
        <v>65</v>
      </c>
      <c r="E8" s="2" t="s">
        <v>62</v>
      </c>
      <c r="F8" s="21" t="s">
        <v>208</v>
      </c>
      <c r="G8" s="11" t="s">
        <v>450</v>
      </c>
      <c r="H8" s="3"/>
      <c r="I8" s="2" t="s">
        <v>94</v>
      </c>
      <c r="J8" s="2" t="s">
        <v>94</v>
      </c>
      <c r="K8" s="2" t="s">
        <v>94</v>
      </c>
      <c r="L8" s="2" t="s">
        <v>94</v>
      </c>
      <c r="M8" s="2" t="s">
        <v>94</v>
      </c>
      <c r="N8" s="4">
        <v>0</v>
      </c>
      <c r="O8" s="4">
        <v>0</v>
      </c>
      <c r="P8" s="4">
        <v>0</v>
      </c>
      <c r="Q8" s="5">
        <v>0</v>
      </c>
      <c r="R8" s="4">
        <v>0</v>
      </c>
      <c r="S8" s="4">
        <v>0</v>
      </c>
      <c r="T8" s="4">
        <v>0</v>
      </c>
      <c r="U8" s="5">
        <v>0</v>
      </c>
      <c r="V8" s="5">
        <v>0</v>
      </c>
      <c r="W8" s="14">
        <v>87.27</v>
      </c>
      <c r="X8" s="14">
        <v>0</v>
      </c>
      <c r="Y8" s="14">
        <v>82.27</v>
      </c>
      <c r="Z8" s="4">
        <v>24580</v>
      </c>
      <c r="AA8" s="49" t="str">
        <f>IFERROR(IF(VLOOKUP($D8,'Year-To-Date'!$E$1:$E$322,1,FALSE)=D8,"--","Find"),"Find")</f>
        <v>--</v>
      </c>
    </row>
    <row r="9" spans="1:27">
      <c r="A9" s="2" t="s">
        <v>444</v>
      </c>
      <c r="B9" s="2" t="s">
        <v>24</v>
      </c>
      <c r="C9" s="2" t="s">
        <v>94</v>
      </c>
      <c r="D9" s="2" t="s">
        <v>81</v>
      </c>
      <c r="E9" s="2" t="s">
        <v>62</v>
      </c>
      <c r="F9" s="21" t="s">
        <v>208</v>
      </c>
      <c r="G9" s="11" t="s">
        <v>450</v>
      </c>
      <c r="H9" s="3"/>
      <c r="I9" s="2" t="s">
        <v>94</v>
      </c>
      <c r="J9" s="2" t="s">
        <v>94</v>
      </c>
      <c r="K9" s="2" t="s">
        <v>94</v>
      </c>
      <c r="L9" s="2" t="s">
        <v>94</v>
      </c>
      <c r="M9" s="2" t="s">
        <v>94</v>
      </c>
      <c r="N9" s="4">
        <v>0</v>
      </c>
      <c r="O9" s="4">
        <v>0</v>
      </c>
      <c r="P9" s="4">
        <v>0</v>
      </c>
      <c r="Q9" s="5">
        <v>129.29</v>
      </c>
      <c r="R9" s="4">
        <v>0</v>
      </c>
      <c r="S9" s="4">
        <v>0</v>
      </c>
      <c r="T9" s="4">
        <v>0</v>
      </c>
      <c r="U9" s="5">
        <v>35.46</v>
      </c>
      <c r="V9" s="5">
        <v>0</v>
      </c>
      <c r="W9" s="14">
        <v>164.75</v>
      </c>
      <c r="X9" s="14">
        <v>0</v>
      </c>
      <c r="Y9" s="14">
        <v>164.75</v>
      </c>
      <c r="Z9" s="4">
        <v>24580</v>
      </c>
      <c r="AA9" s="49" t="str">
        <f>IFERROR(IF(VLOOKUP($D9,'Year-To-Date'!$E$1:$E$322,1,FALSE)=D9,"--","Find"),"Find")</f>
        <v>--</v>
      </c>
    </row>
    <row r="10" spans="1:27">
      <c r="A10" s="2" t="s">
        <v>444</v>
      </c>
      <c r="B10" s="2" t="s">
        <v>24</v>
      </c>
      <c r="C10" s="2" t="s">
        <v>69</v>
      </c>
      <c r="D10" s="2" t="s">
        <v>257</v>
      </c>
      <c r="E10" s="2" t="s">
        <v>384</v>
      </c>
      <c r="F10" s="21" t="s">
        <v>258</v>
      </c>
      <c r="G10" s="11" t="s">
        <v>451</v>
      </c>
      <c r="H10" s="3">
        <v>42235</v>
      </c>
      <c r="I10" s="2" t="s">
        <v>39</v>
      </c>
      <c r="J10" s="2" t="s">
        <v>386</v>
      </c>
      <c r="K10" s="2" t="s">
        <v>30</v>
      </c>
      <c r="L10" s="2" t="s">
        <v>31</v>
      </c>
      <c r="M10" s="2" t="s">
        <v>41</v>
      </c>
      <c r="N10" s="4">
        <v>66</v>
      </c>
      <c r="O10" s="4">
        <v>245</v>
      </c>
      <c r="P10" s="4">
        <v>179</v>
      </c>
      <c r="Q10" s="5">
        <v>3.03</v>
      </c>
      <c r="R10" s="4">
        <v>50</v>
      </c>
      <c r="S10" s="4">
        <v>62</v>
      </c>
      <c r="T10" s="4">
        <v>12</v>
      </c>
      <c r="U10" s="5">
        <v>0.72</v>
      </c>
      <c r="V10" s="5">
        <v>0</v>
      </c>
      <c r="W10" s="14">
        <v>3.75</v>
      </c>
      <c r="X10" s="14">
        <v>0</v>
      </c>
      <c r="Y10" s="14">
        <v>3.75</v>
      </c>
      <c r="Z10" s="4">
        <v>24580</v>
      </c>
      <c r="AA10" s="49" t="str">
        <f>IFERROR(IF(VLOOKUP($D10,'Year-To-Date'!$E$1:$E$322,1,FALSE)=D10,"--","Find"),"Find")</f>
        <v>--</v>
      </c>
    </row>
    <row r="11" spans="1:27">
      <c r="A11" s="2" t="s">
        <v>444</v>
      </c>
      <c r="B11" s="2" t="s">
        <v>24</v>
      </c>
      <c r="C11" s="2" t="s">
        <v>56</v>
      </c>
      <c r="D11" s="2" t="s">
        <v>210</v>
      </c>
      <c r="E11" s="2" t="s">
        <v>387</v>
      </c>
      <c r="F11" s="21" t="s">
        <v>211</v>
      </c>
      <c r="G11" s="11" t="s">
        <v>452</v>
      </c>
      <c r="H11" s="3">
        <v>42262</v>
      </c>
      <c r="I11" s="2" t="s">
        <v>39</v>
      </c>
      <c r="J11" s="2" t="s">
        <v>389</v>
      </c>
      <c r="K11" s="2" t="s">
        <v>30</v>
      </c>
      <c r="L11" s="2" t="s">
        <v>31</v>
      </c>
      <c r="M11" s="2" t="s">
        <v>32</v>
      </c>
      <c r="N11" s="4">
        <v>6315</v>
      </c>
      <c r="O11" s="4">
        <v>11223</v>
      </c>
      <c r="P11" s="4">
        <v>4908</v>
      </c>
      <c r="Q11" s="5">
        <v>82.95</v>
      </c>
      <c r="R11" s="4">
        <v>0</v>
      </c>
      <c r="S11" s="4">
        <v>0</v>
      </c>
      <c r="T11" s="4">
        <v>0</v>
      </c>
      <c r="U11" s="5">
        <v>0</v>
      </c>
      <c r="V11" s="5">
        <v>0</v>
      </c>
      <c r="W11" s="14">
        <v>82.95</v>
      </c>
      <c r="X11" s="14">
        <v>0</v>
      </c>
      <c r="Y11" s="14">
        <v>82.95</v>
      </c>
      <c r="Z11" s="4">
        <v>24580</v>
      </c>
      <c r="AA11" s="49" t="str">
        <f>IFERROR(IF(VLOOKUP($D11,'Year-To-Date'!$E$1:$E$322,1,FALSE)=D11,"--","Find"),"Find")</f>
        <v>--</v>
      </c>
    </row>
    <row r="12" spans="1:27">
      <c r="A12" s="2" t="s">
        <v>444</v>
      </c>
      <c r="B12" s="2" t="s">
        <v>24</v>
      </c>
      <c r="C12" s="2" t="s">
        <v>453</v>
      </c>
      <c r="D12" s="2" t="s">
        <v>233</v>
      </c>
      <c r="E12" s="2" t="s">
        <v>387</v>
      </c>
      <c r="F12" s="21" t="s">
        <v>211</v>
      </c>
      <c r="G12" s="11" t="s">
        <v>452</v>
      </c>
      <c r="H12" s="3">
        <v>42269</v>
      </c>
      <c r="I12" s="2"/>
      <c r="J12" s="2" t="s">
        <v>454</v>
      </c>
      <c r="K12" s="2" t="s">
        <v>394</v>
      </c>
      <c r="L12" s="2" t="s">
        <v>31</v>
      </c>
      <c r="M12" s="2" t="s">
        <v>382</v>
      </c>
      <c r="N12" s="4">
        <v>3946</v>
      </c>
      <c r="O12" s="4">
        <v>3946</v>
      </c>
      <c r="P12" s="4">
        <v>0</v>
      </c>
      <c r="Q12" s="5">
        <v>0</v>
      </c>
      <c r="R12" s="4">
        <v>2871</v>
      </c>
      <c r="S12" s="4">
        <v>2871</v>
      </c>
      <c r="T12" s="4">
        <v>0</v>
      </c>
      <c r="U12" s="5">
        <v>0</v>
      </c>
      <c r="V12" s="5">
        <v>0</v>
      </c>
      <c r="W12" s="14">
        <v>0</v>
      </c>
      <c r="X12" s="14">
        <v>0</v>
      </c>
      <c r="Y12" s="14">
        <v>0</v>
      </c>
      <c r="Z12" s="4">
        <v>24580</v>
      </c>
      <c r="AA12" s="49" t="str">
        <f>IFERROR(IF(VLOOKUP($D12,'Year-To-Date'!$E$1:$E$322,1,FALSE)=D12,"--","Find"),"Find")</f>
        <v>--</v>
      </c>
    </row>
    <row r="13" spans="1:27">
      <c r="A13" s="2" t="s">
        <v>444</v>
      </c>
      <c r="B13" s="2" t="s">
        <v>24</v>
      </c>
      <c r="C13" s="2" t="s">
        <v>25</v>
      </c>
      <c r="D13" s="2" t="s">
        <v>37</v>
      </c>
      <c r="E13" s="2" t="s">
        <v>38</v>
      </c>
      <c r="F13" s="21" t="s">
        <v>109</v>
      </c>
      <c r="G13" s="11" t="s">
        <v>455</v>
      </c>
      <c r="H13" s="3">
        <v>42220</v>
      </c>
      <c r="I13" s="2" t="s">
        <v>39</v>
      </c>
      <c r="J13" s="2" t="s">
        <v>40</v>
      </c>
      <c r="K13" s="2" t="s">
        <v>30</v>
      </c>
      <c r="L13" s="2" t="s">
        <v>31</v>
      </c>
      <c r="M13" s="2" t="s">
        <v>378</v>
      </c>
      <c r="N13" s="4">
        <v>11591</v>
      </c>
      <c r="O13" s="4">
        <v>15986</v>
      </c>
      <c r="P13" s="4">
        <v>4395</v>
      </c>
      <c r="Q13" s="5">
        <v>74.28</v>
      </c>
      <c r="R13" s="4">
        <v>0</v>
      </c>
      <c r="S13" s="4">
        <v>0</v>
      </c>
      <c r="T13" s="4">
        <v>0</v>
      </c>
      <c r="U13" s="5">
        <v>0</v>
      </c>
      <c r="V13" s="5">
        <v>0</v>
      </c>
      <c r="W13" s="14">
        <v>74.28</v>
      </c>
      <c r="X13" s="14">
        <v>0</v>
      </c>
      <c r="Y13" s="14">
        <v>74.28</v>
      </c>
      <c r="Z13" s="4">
        <v>24580</v>
      </c>
      <c r="AA13" s="49" t="str">
        <f>IFERROR(IF(VLOOKUP($D13,'Year-To-Date'!$E$1:$E$322,1,FALSE)=D13,"--","Find"),"Find")</f>
        <v>--</v>
      </c>
    </row>
    <row r="14" spans="1:27">
      <c r="A14" s="2" t="s">
        <v>444</v>
      </c>
      <c r="B14" s="2" t="s">
        <v>24</v>
      </c>
      <c r="C14" s="2" t="s">
        <v>25</v>
      </c>
      <c r="D14" s="2" t="s">
        <v>115</v>
      </c>
      <c r="E14" s="2" t="s">
        <v>371</v>
      </c>
      <c r="F14" s="21" t="s">
        <v>116</v>
      </c>
      <c r="G14" s="11" t="s">
        <v>456</v>
      </c>
      <c r="H14" s="3">
        <v>42198</v>
      </c>
      <c r="I14" s="2" t="s">
        <v>28</v>
      </c>
      <c r="J14" s="2" t="s">
        <v>373</v>
      </c>
      <c r="K14" s="2" t="s">
        <v>30</v>
      </c>
      <c r="L14" s="2" t="s">
        <v>31</v>
      </c>
      <c r="M14" s="2" t="s">
        <v>32</v>
      </c>
      <c r="N14" s="4">
        <v>216</v>
      </c>
      <c r="O14" s="4">
        <v>327</v>
      </c>
      <c r="P14" s="4">
        <v>111</v>
      </c>
      <c r="Q14" s="5">
        <v>1.88</v>
      </c>
      <c r="R14" s="4">
        <v>0</v>
      </c>
      <c r="S14" s="4">
        <v>0</v>
      </c>
      <c r="T14" s="4">
        <v>0</v>
      </c>
      <c r="U14" s="5">
        <v>0</v>
      </c>
      <c r="V14" s="5">
        <v>0</v>
      </c>
      <c r="W14" s="14">
        <v>1.88</v>
      </c>
      <c r="X14" s="14">
        <v>0</v>
      </c>
      <c r="Y14" s="14">
        <v>1.88</v>
      </c>
      <c r="Z14" s="4">
        <v>24580</v>
      </c>
      <c r="AA14" s="49" t="str">
        <f>IFERROR(IF(VLOOKUP($D14,'Year-To-Date'!$E$1:$E$322,1,FALSE)=D14,"--","Find"),"Find")</f>
        <v>--</v>
      </c>
    </row>
    <row r="15" spans="1:27">
      <c r="A15" s="2" t="s">
        <v>444</v>
      </c>
      <c r="B15" s="2" t="s">
        <v>24</v>
      </c>
      <c r="C15" s="2" t="s">
        <v>69</v>
      </c>
      <c r="D15" s="2" t="s">
        <v>255</v>
      </c>
      <c r="E15" s="2" t="s">
        <v>371</v>
      </c>
      <c r="F15" s="21" t="s">
        <v>116</v>
      </c>
      <c r="G15" s="11" t="s">
        <v>457</v>
      </c>
      <c r="H15" s="3">
        <v>42199</v>
      </c>
      <c r="I15" s="2" t="s">
        <v>28</v>
      </c>
      <c r="J15" s="2" t="s">
        <v>373</v>
      </c>
      <c r="K15" s="2" t="s">
        <v>30</v>
      </c>
      <c r="L15" s="2" t="s">
        <v>31</v>
      </c>
      <c r="M15" s="2" t="s">
        <v>32</v>
      </c>
      <c r="N15" s="4">
        <v>381</v>
      </c>
      <c r="O15" s="4">
        <v>823</v>
      </c>
      <c r="P15" s="4">
        <v>442</v>
      </c>
      <c r="Q15" s="5">
        <v>7.47</v>
      </c>
      <c r="R15" s="4">
        <v>474</v>
      </c>
      <c r="S15" s="4">
        <v>1514</v>
      </c>
      <c r="T15" s="4">
        <v>1040</v>
      </c>
      <c r="U15" s="5">
        <v>62.19</v>
      </c>
      <c r="V15" s="5">
        <v>0</v>
      </c>
      <c r="W15" s="14">
        <v>69.66</v>
      </c>
      <c r="X15" s="14">
        <v>0</v>
      </c>
      <c r="Y15" s="14">
        <v>69.66</v>
      </c>
      <c r="Z15" s="4">
        <v>24580</v>
      </c>
      <c r="AA15" s="49" t="str">
        <f>IFERROR(IF(VLOOKUP($D15,'Year-To-Date'!$E$1:$E$322,1,FALSE)=D15,"--","Find"),"Find")</f>
        <v>--</v>
      </c>
    </row>
    <row r="16" spans="1:27">
      <c r="A16" s="2" t="s">
        <v>444</v>
      </c>
      <c r="B16" s="2" t="s">
        <v>24</v>
      </c>
      <c r="C16" s="2" t="s">
        <v>69</v>
      </c>
      <c r="D16" s="2" t="s">
        <v>256</v>
      </c>
      <c r="E16" s="2" t="s">
        <v>371</v>
      </c>
      <c r="F16" s="21" t="s">
        <v>116</v>
      </c>
      <c r="G16" s="11" t="s">
        <v>457</v>
      </c>
      <c r="H16" s="3">
        <v>42199</v>
      </c>
      <c r="I16" s="2" t="s">
        <v>28</v>
      </c>
      <c r="J16" s="2" t="s">
        <v>373</v>
      </c>
      <c r="K16" s="2" t="s">
        <v>30</v>
      </c>
      <c r="L16" s="2" t="s">
        <v>31</v>
      </c>
      <c r="M16" s="2" t="s">
        <v>32</v>
      </c>
      <c r="N16" s="4">
        <v>198</v>
      </c>
      <c r="O16" s="4">
        <v>278</v>
      </c>
      <c r="P16" s="4">
        <v>80</v>
      </c>
      <c r="Q16" s="5">
        <v>1.35</v>
      </c>
      <c r="R16" s="4">
        <v>682</v>
      </c>
      <c r="S16" s="4">
        <v>887</v>
      </c>
      <c r="T16" s="4">
        <v>205</v>
      </c>
      <c r="U16" s="5">
        <v>12.26</v>
      </c>
      <c r="V16" s="5">
        <v>0</v>
      </c>
      <c r="W16" s="14">
        <v>13.61</v>
      </c>
      <c r="X16" s="14">
        <v>0</v>
      </c>
      <c r="Y16" s="14">
        <v>13.61</v>
      </c>
      <c r="Z16" s="4">
        <v>24580</v>
      </c>
      <c r="AA16" s="49" t="str">
        <f>IFERROR(IF(VLOOKUP($D16,'Year-To-Date'!$E$1:$E$322,1,FALSE)=D16,"--","Find"),"Find")</f>
        <v>--</v>
      </c>
    </row>
    <row r="17" spans="1:27">
      <c r="A17" s="2" t="s">
        <v>444</v>
      </c>
      <c r="B17" s="2" t="s">
        <v>24</v>
      </c>
      <c r="C17" s="2" t="s">
        <v>76</v>
      </c>
      <c r="D17" s="2" t="s">
        <v>301</v>
      </c>
      <c r="E17" s="2" t="s">
        <v>371</v>
      </c>
      <c r="F17" s="21" t="s">
        <v>116</v>
      </c>
      <c r="G17" s="11" t="s">
        <v>457</v>
      </c>
      <c r="H17" s="3">
        <v>42199</v>
      </c>
      <c r="I17" s="2" t="s">
        <v>28</v>
      </c>
      <c r="J17" s="2" t="s">
        <v>373</v>
      </c>
      <c r="K17" s="2" t="s">
        <v>30</v>
      </c>
      <c r="L17" s="2" t="s">
        <v>31</v>
      </c>
      <c r="M17" s="2" t="s">
        <v>32</v>
      </c>
      <c r="N17" s="4">
        <v>2585</v>
      </c>
      <c r="O17" s="4">
        <v>2883</v>
      </c>
      <c r="P17" s="4">
        <v>298</v>
      </c>
      <c r="Q17" s="5">
        <v>5.04</v>
      </c>
      <c r="R17" s="4">
        <v>2235</v>
      </c>
      <c r="S17" s="4">
        <v>3164</v>
      </c>
      <c r="T17" s="4">
        <v>929</v>
      </c>
      <c r="U17" s="5">
        <v>55.55</v>
      </c>
      <c r="V17" s="5">
        <v>0</v>
      </c>
      <c r="W17" s="14">
        <v>60.59</v>
      </c>
      <c r="X17" s="14">
        <v>0</v>
      </c>
      <c r="Y17" s="14">
        <v>60.59</v>
      </c>
      <c r="Z17" s="4">
        <v>24580</v>
      </c>
      <c r="AA17" s="49" t="str">
        <f>IFERROR(IF(VLOOKUP($D17,'Year-To-Date'!$E$1:$E$322,1,FALSE)=D17,"--","Find"),"Find")</f>
        <v>--</v>
      </c>
    </row>
    <row r="18" spans="1:27">
      <c r="A18" s="2" t="s">
        <v>444</v>
      </c>
      <c r="B18" s="2" t="s">
        <v>24</v>
      </c>
      <c r="C18" s="2" t="s">
        <v>76</v>
      </c>
      <c r="D18" s="2" t="s">
        <v>303</v>
      </c>
      <c r="E18" s="2" t="s">
        <v>371</v>
      </c>
      <c r="F18" s="21" t="s">
        <v>116</v>
      </c>
      <c r="G18" s="11" t="s">
        <v>457</v>
      </c>
      <c r="H18" s="3">
        <v>42199</v>
      </c>
      <c r="I18" s="2" t="s">
        <v>28</v>
      </c>
      <c r="J18" s="2" t="s">
        <v>373</v>
      </c>
      <c r="K18" s="2" t="s">
        <v>30</v>
      </c>
      <c r="L18" s="2" t="s">
        <v>31</v>
      </c>
      <c r="M18" s="2" t="s">
        <v>32</v>
      </c>
      <c r="N18" s="4">
        <v>9536</v>
      </c>
      <c r="O18" s="4">
        <v>14881</v>
      </c>
      <c r="P18" s="4">
        <v>5345</v>
      </c>
      <c r="Q18" s="5">
        <v>90.33</v>
      </c>
      <c r="R18" s="4">
        <v>4924</v>
      </c>
      <c r="S18" s="4">
        <v>8809</v>
      </c>
      <c r="T18" s="4">
        <v>3885</v>
      </c>
      <c r="U18" s="5">
        <v>232.32</v>
      </c>
      <c r="V18" s="5">
        <v>0</v>
      </c>
      <c r="W18" s="14">
        <v>322.64999999999998</v>
      </c>
      <c r="X18" s="14">
        <v>0</v>
      </c>
      <c r="Y18" s="14">
        <v>322.64999999999998</v>
      </c>
      <c r="Z18" s="4">
        <v>24580</v>
      </c>
      <c r="AA18" s="49" t="str">
        <f>IFERROR(IF(VLOOKUP($D18,'Year-To-Date'!$E$1:$E$322,1,FALSE)=D18,"--","Find"),"Find")</f>
        <v>--</v>
      </c>
    </row>
    <row r="19" spans="1:27">
      <c r="A19" s="2" t="s">
        <v>444</v>
      </c>
      <c r="B19" s="2" t="s">
        <v>24</v>
      </c>
      <c r="C19" s="2" t="s">
        <v>76</v>
      </c>
      <c r="D19" s="2" t="s">
        <v>304</v>
      </c>
      <c r="E19" s="2" t="s">
        <v>371</v>
      </c>
      <c r="F19" s="21" t="s">
        <v>116</v>
      </c>
      <c r="G19" s="11" t="s">
        <v>457</v>
      </c>
      <c r="H19" s="3">
        <v>42198</v>
      </c>
      <c r="I19" s="2" t="s">
        <v>28</v>
      </c>
      <c r="J19" s="2" t="s">
        <v>373</v>
      </c>
      <c r="K19" s="2" t="s">
        <v>30</v>
      </c>
      <c r="L19" s="2" t="s">
        <v>31</v>
      </c>
      <c r="M19" s="2" t="s">
        <v>32</v>
      </c>
      <c r="N19" s="4">
        <v>4900</v>
      </c>
      <c r="O19" s="4">
        <v>8277</v>
      </c>
      <c r="P19" s="4">
        <v>3377</v>
      </c>
      <c r="Q19" s="14">
        <v>57.07</v>
      </c>
      <c r="R19" s="4">
        <v>5949</v>
      </c>
      <c r="S19" s="4">
        <v>8611</v>
      </c>
      <c r="T19" s="4">
        <v>2662</v>
      </c>
      <c r="U19" s="5">
        <v>159.19</v>
      </c>
      <c r="V19" s="5">
        <v>0</v>
      </c>
      <c r="W19" s="14">
        <v>216.26</v>
      </c>
      <c r="X19" s="14">
        <v>0</v>
      </c>
      <c r="Y19" s="14">
        <v>216.26</v>
      </c>
      <c r="Z19" s="4">
        <v>24580</v>
      </c>
      <c r="AA19" s="49" t="str">
        <f>IFERROR(IF(VLOOKUP($D19,'Year-To-Date'!$E$1:$E$322,1,FALSE)=D19,"--","Find"),"Find")</f>
        <v>--</v>
      </c>
    </row>
    <row r="20" spans="1:27">
      <c r="A20" s="2" t="s">
        <v>444</v>
      </c>
      <c r="B20" s="2" t="s">
        <v>24</v>
      </c>
      <c r="C20" s="2" t="s">
        <v>94</v>
      </c>
      <c r="D20" s="2" t="s">
        <v>237</v>
      </c>
      <c r="E20" s="2" t="s">
        <v>371</v>
      </c>
      <c r="F20" s="21" t="s">
        <v>238</v>
      </c>
      <c r="G20" s="11" t="s">
        <v>458</v>
      </c>
      <c r="H20" s="3"/>
      <c r="I20" s="2" t="s">
        <v>94</v>
      </c>
      <c r="J20" s="2" t="s">
        <v>94</v>
      </c>
      <c r="K20" s="2" t="s">
        <v>94</v>
      </c>
      <c r="L20" s="2" t="s">
        <v>94</v>
      </c>
      <c r="M20" s="2" t="s">
        <v>94</v>
      </c>
      <c r="N20" s="4">
        <v>0</v>
      </c>
      <c r="O20" s="4">
        <v>0</v>
      </c>
      <c r="P20" s="4">
        <v>0</v>
      </c>
      <c r="Q20" s="5">
        <v>0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40.36</v>
      </c>
      <c r="X20" s="14">
        <v>0</v>
      </c>
      <c r="Y20" s="14">
        <v>40.36</v>
      </c>
      <c r="Z20" s="4">
        <v>24580</v>
      </c>
      <c r="AA20" s="49" t="str">
        <f>IFERROR(IF(VLOOKUP($D20,'Year-To-Date'!$E$1:$E$322,1,FALSE)=D20,"--","Find"),"Find")</f>
        <v>--</v>
      </c>
    </row>
    <row r="21" spans="1:27">
      <c r="A21" s="2" t="s">
        <v>444</v>
      </c>
      <c r="B21" s="2" t="s">
        <v>24</v>
      </c>
      <c r="C21" s="22" t="s">
        <v>48</v>
      </c>
      <c r="D21" s="2" t="s">
        <v>151</v>
      </c>
      <c r="E21" s="2" t="s">
        <v>50</v>
      </c>
      <c r="F21" s="21" t="s">
        <v>152</v>
      </c>
      <c r="G21" s="11" t="s">
        <v>459</v>
      </c>
      <c r="H21" s="3">
        <v>42223</v>
      </c>
      <c r="I21" s="2"/>
      <c r="J21" s="2" t="s">
        <v>51</v>
      </c>
      <c r="K21" s="2" t="s">
        <v>394</v>
      </c>
      <c r="L21" s="2" t="s">
        <v>31</v>
      </c>
      <c r="M21" s="2" t="s">
        <v>382</v>
      </c>
      <c r="N21" s="4">
        <v>48027</v>
      </c>
      <c r="O21" s="4">
        <v>48027</v>
      </c>
      <c r="P21" s="4">
        <v>0</v>
      </c>
      <c r="Q21" s="5">
        <v>0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0</v>
      </c>
      <c r="X21" s="14">
        <v>0</v>
      </c>
      <c r="Y21" s="14">
        <v>0</v>
      </c>
      <c r="Z21" s="4">
        <v>24580</v>
      </c>
      <c r="AA21" s="49" t="str">
        <f>IFERROR(IF(VLOOKUP($D21,'Year-To-Date'!$E$1:$E$322,1,FALSE)=D21,"--","Find"),"Find")</f>
        <v>--</v>
      </c>
    </row>
    <row r="22" spans="1:27">
      <c r="A22" s="2" t="s">
        <v>444</v>
      </c>
      <c r="B22" s="2" t="s">
        <v>24</v>
      </c>
      <c r="C22" s="2" t="s">
        <v>48</v>
      </c>
      <c r="D22" s="2" t="s">
        <v>49</v>
      </c>
      <c r="E22" s="2" t="s">
        <v>50</v>
      </c>
      <c r="F22" s="21" t="s">
        <v>152</v>
      </c>
      <c r="G22" s="11" t="s">
        <v>459</v>
      </c>
      <c r="H22" s="3">
        <v>42215</v>
      </c>
      <c r="I22" s="2" t="s">
        <v>28</v>
      </c>
      <c r="J22" s="2" t="s">
        <v>51</v>
      </c>
      <c r="K22" s="2" t="s">
        <v>30</v>
      </c>
      <c r="L22" s="2" t="s">
        <v>31</v>
      </c>
      <c r="M22" s="2" t="s">
        <v>32</v>
      </c>
      <c r="N22" s="4">
        <v>10594</v>
      </c>
      <c r="O22" s="4">
        <v>15860</v>
      </c>
      <c r="P22" s="4">
        <v>5266</v>
      </c>
      <c r="Q22" s="14">
        <v>89</v>
      </c>
      <c r="R22" s="4">
        <v>1</v>
      </c>
      <c r="S22" s="4">
        <v>1</v>
      </c>
      <c r="T22" s="4">
        <v>0</v>
      </c>
      <c r="U22" s="5">
        <v>0</v>
      </c>
      <c r="V22" s="5">
        <v>0</v>
      </c>
      <c r="W22" s="14">
        <v>89</v>
      </c>
      <c r="X22" s="14">
        <v>0</v>
      </c>
      <c r="Y22" s="14">
        <v>89</v>
      </c>
      <c r="Z22" s="4">
        <v>24580</v>
      </c>
      <c r="AA22" s="49" t="str">
        <f>IFERROR(IF(VLOOKUP($D22,'Year-To-Date'!$E$1:$E$322,1,FALSE)=D22,"--","Find"),"Find")</f>
        <v>--</v>
      </c>
    </row>
    <row r="23" spans="1:27">
      <c r="A23" s="2" t="s">
        <v>444</v>
      </c>
      <c r="B23" s="2" t="s">
        <v>24</v>
      </c>
      <c r="C23" s="2" t="s">
        <v>48</v>
      </c>
      <c r="D23" s="2" t="s">
        <v>53</v>
      </c>
      <c r="E23" s="2" t="s">
        <v>50</v>
      </c>
      <c r="F23" s="21" t="s">
        <v>152</v>
      </c>
      <c r="G23" s="11" t="s">
        <v>459</v>
      </c>
      <c r="H23" s="3">
        <v>42214</v>
      </c>
      <c r="I23" s="2" t="s">
        <v>28</v>
      </c>
      <c r="J23" s="2" t="s">
        <v>51</v>
      </c>
      <c r="K23" s="2" t="s">
        <v>30</v>
      </c>
      <c r="L23" s="2" t="s">
        <v>31</v>
      </c>
      <c r="M23" s="2" t="s">
        <v>32</v>
      </c>
      <c r="N23" s="4">
        <v>2795</v>
      </c>
      <c r="O23" s="4">
        <v>3452</v>
      </c>
      <c r="P23" s="4">
        <v>657</v>
      </c>
      <c r="Q23" s="14">
        <v>11.1</v>
      </c>
      <c r="R23" s="4">
        <v>0</v>
      </c>
      <c r="S23" s="4">
        <v>0</v>
      </c>
      <c r="T23" s="4">
        <v>0</v>
      </c>
      <c r="U23" s="5">
        <v>0</v>
      </c>
      <c r="V23" s="5">
        <v>0</v>
      </c>
      <c r="W23" s="14">
        <v>11.1</v>
      </c>
      <c r="X23" s="14">
        <v>0</v>
      </c>
      <c r="Y23" s="14">
        <v>11.1</v>
      </c>
      <c r="Z23" s="4">
        <v>24580</v>
      </c>
      <c r="AA23" s="49" t="str">
        <f>IFERROR(IF(VLOOKUP($D23,'Year-To-Date'!$E$1:$E$322,1,FALSE)=D23,"--","Find"),"Find")</f>
        <v>--</v>
      </c>
    </row>
    <row r="24" spans="1:27">
      <c r="A24" s="2" t="s">
        <v>444</v>
      </c>
      <c r="B24" s="2" t="s">
        <v>24</v>
      </c>
      <c r="C24" s="2" t="s">
        <v>48</v>
      </c>
      <c r="D24" s="2" t="s">
        <v>54</v>
      </c>
      <c r="E24" s="2" t="s">
        <v>50</v>
      </c>
      <c r="F24" s="21" t="s">
        <v>152</v>
      </c>
      <c r="G24" s="11" t="s">
        <v>459</v>
      </c>
      <c r="H24" s="3">
        <v>42214</v>
      </c>
      <c r="I24" s="2" t="s">
        <v>28</v>
      </c>
      <c r="J24" s="2" t="s">
        <v>51</v>
      </c>
      <c r="K24" s="2" t="s">
        <v>30</v>
      </c>
      <c r="L24" s="2" t="s">
        <v>31</v>
      </c>
      <c r="M24" s="2" t="s">
        <v>32</v>
      </c>
      <c r="N24" s="4">
        <v>1562</v>
      </c>
      <c r="O24" s="4">
        <v>2509</v>
      </c>
      <c r="P24" s="4">
        <v>947</v>
      </c>
      <c r="Q24" s="5">
        <v>16</v>
      </c>
      <c r="R24" s="4">
        <v>0</v>
      </c>
      <c r="S24" s="4">
        <v>0</v>
      </c>
      <c r="T24" s="4">
        <v>0</v>
      </c>
      <c r="U24" s="5">
        <v>0</v>
      </c>
      <c r="V24" s="5">
        <v>0</v>
      </c>
      <c r="W24" s="14">
        <v>16</v>
      </c>
      <c r="X24" s="14">
        <v>0</v>
      </c>
      <c r="Y24" s="14">
        <v>16</v>
      </c>
      <c r="Z24" s="4">
        <v>24580</v>
      </c>
      <c r="AA24" s="49" t="str">
        <f>IFERROR(IF(VLOOKUP($D24,'Year-To-Date'!$E$1:$E$322,1,FALSE)=D24,"--","Find"),"Find")</f>
        <v>--</v>
      </c>
    </row>
    <row r="25" spans="1:27">
      <c r="A25" s="2" t="s">
        <v>444</v>
      </c>
      <c r="B25" s="2" t="s">
        <v>24</v>
      </c>
      <c r="C25" s="2" t="s">
        <v>48</v>
      </c>
      <c r="D25" s="2" t="s">
        <v>55</v>
      </c>
      <c r="E25" s="2" t="s">
        <v>50</v>
      </c>
      <c r="F25" s="21" t="s">
        <v>152</v>
      </c>
      <c r="G25" s="11" t="s">
        <v>459</v>
      </c>
      <c r="H25" s="3">
        <v>42215</v>
      </c>
      <c r="I25" s="2" t="s">
        <v>28</v>
      </c>
      <c r="J25" s="2" t="s">
        <v>51</v>
      </c>
      <c r="K25" s="2" t="s">
        <v>30</v>
      </c>
      <c r="L25" s="2" t="s">
        <v>31</v>
      </c>
      <c r="M25" s="2" t="s">
        <v>32</v>
      </c>
      <c r="N25" s="4">
        <v>15</v>
      </c>
      <c r="O25" s="4">
        <v>17</v>
      </c>
      <c r="P25" s="4">
        <v>2</v>
      </c>
      <c r="Q25" s="5">
        <v>0.03</v>
      </c>
      <c r="R25" s="4">
        <v>1</v>
      </c>
      <c r="S25" s="4">
        <v>1</v>
      </c>
      <c r="T25" s="4">
        <v>0</v>
      </c>
      <c r="U25" s="5">
        <v>0</v>
      </c>
      <c r="V25" s="5">
        <v>0</v>
      </c>
      <c r="W25" s="14">
        <v>0.03</v>
      </c>
      <c r="X25" s="14">
        <v>0</v>
      </c>
      <c r="Y25" s="14">
        <v>0.03</v>
      </c>
      <c r="Z25" s="4">
        <v>24580</v>
      </c>
      <c r="AA25" s="49" t="str">
        <f>IFERROR(IF(VLOOKUP($D25,'Year-To-Date'!$E$1:$E$322,1,FALSE)=D25,"--","Find"),"Find")</f>
        <v>--</v>
      </c>
    </row>
    <row r="26" spans="1:27">
      <c r="A26" s="2" t="s">
        <v>444</v>
      </c>
      <c r="B26" s="2" t="s">
        <v>24</v>
      </c>
      <c r="C26" s="2" t="s">
        <v>56</v>
      </c>
      <c r="D26" s="2" t="s">
        <v>57</v>
      </c>
      <c r="E26" s="2" t="s">
        <v>50</v>
      </c>
      <c r="F26" s="21" t="s">
        <v>152</v>
      </c>
      <c r="G26" s="11" t="s">
        <v>459</v>
      </c>
      <c r="H26" s="3">
        <v>42214</v>
      </c>
      <c r="I26" s="2" t="s">
        <v>28</v>
      </c>
      <c r="J26" s="2" t="s">
        <v>51</v>
      </c>
      <c r="K26" s="2" t="s">
        <v>30</v>
      </c>
      <c r="L26" s="2" t="s">
        <v>31</v>
      </c>
      <c r="M26" s="2" t="s">
        <v>32</v>
      </c>
      <c r="N26" s="4">
        <v>11388</v>
      </c>
      <c r="O26" s="4">
        <v>15920</v>
      </c>
      <c r="P26" s="4">
        <v>4532</v>
      </c>
      <c r="Q26" s="5">
        <v>76.59</v>
      </c>
      <c r="R26" s="4">
        <v>0</v>
      </c>
      <c r="S26" s="4">
        <v>0</v>
      </c>
      <c r="T26" s="4">
        <v>0</v>
      </c>
      <c r="U26" s="5">
        <v>0</v>
      </c>
      <c r="V26" s="5">
        <v>0</v>
      </c>
      <c r="W26" s="14">
        <v>76.59</v>
      </c>
      <c r="X26" s="14">
        <v>0</v>
      </c>
      <c r="Y26" s="14">
        <v>76.59</v>
      </c>
      <c r="Z26" s="4">
        <v>24580</v>
      </c>
      <c r="AA26" s="49" t="str">
        <f>IFERROR(IF(VLOOKUP($D26,'Year-To-Date'!$E$1:$E$322,1,FALSE)=D26,"--","Find"),"Find")</f>
        <v>--</v>
      </c>
    </row>
    <row r="27" spans="1:27">
      <c r="A27" s="2" t="s">
        <v>444</v>
      </c>
      <c r="B27" s="2" t="s">
        <v>24</v>
      </c>
      <c r="C27" s="2" t="s">
        <v>56</v>
      </c>
      <c r="D27" s="2" t="s">
        <v>58</v>
      </c>
      <c r="E27" s="2" t="s">
        <v>50</v>
      </c>
      <c r="F27" s="21" t="s">
        <v>152</v>
      </c>
      <c r="G27" s="11" t="s">
        <v>459</v>
      </c>
      <c r="H27" s="3">
        <v>42214</v>
      </c>
      <c r="I27" s="2" t="s">
        <v>28</v>
      </c>
      <c r="J27" s="2" t="s">
        <v>51</v>
      </c>
      <c r="K27" s="2" t="s">
        <v>30</v>
      </c>
      <c r="L27" s="2" t="s">
        <v>31</v>
      </c>
      <c r="M27" s="2" t="s">
        <v>32</v>
      </c>
      <c r="N27" s="4">
        <v>3549</v>
      </c>
      <c r="O27" s="4">
        <v>5333</v>
      </c>
      <c r="P27" s="4">
        <v>1784</v>
      </c>
      <c r="Q27" s="14">
        <v>30.15</v>
      </c>
      <c r="R27" s="4">
        <v>0</v>
      </c>
      <c r="S27" s="4">
        <v>0</v>
      </c>
      <c r="T27" s="4">
        <v>0</v>
      </c>
      <c r="U27" s="5">
        <v>0</v>
      </c>
      <c r="V27" s="5">
        <v>0</v>
      </c>
      <c r="W27" s="14">
        <v>30.15</v>
      </c>
      <c r="X27" s="14">
        <v>0</v>
      </c>
      <c r="Y27" s="14">
        <v>30.15</v>
      </c>
      <c r="Z27" s="4">
        <v>24580</v>
      </c>
      <c r="AA27" s="49" t="str">
        <f>IFERROR(IF(VLOOKUP($D27,'Year-To-Date'!$E$1:$E$322,1,FALSE)=D27,"--","Find"),"Find")</f>
        <v>--</v>
      </c>
    </row>
    <row r="28" spans="1:27">
      <c r="A28" s="2" t="s">
        <v>444</v>
      </c>
      <c r="B28" s="2" t="s">
        <v>24</v>
      </c>
      <c r="C28" s="2" t="s">
        <v>56</v>
      </c>
      <c r="D28" s="2" t="s">
        <v>59</v>
      </c>
      <c r="E28" s="2" t="s">
        <v>50</v>
      </c>
      <c r="F28" s="21" t="s">
        <v>152</v>
      </c>
      <c r="G28" s="11" t="s">
        <v>459</v>
      </c>
      <c r="H28" s="3">
        <v>42215</v>
      </c>
      <c r="I28" s="2" t="s">
        <v>28</v>
      </c>
      <c r="J28" s="2" t="s">
        <v>51</v>
      </c>
      <c r="K28" s="2" t="s">
        <v>30</v>
      </c>
      <c r="L28" s="2" t="s">
        <v>31</v>
      </c>
      <c r="M28" s="2" t="s">
        <v>32</v>
      </c>
      <c r="N28" s="4">
        <v>1213</v>
      </c>
      <c r="O28" s="4">
        <v>1935</v>
      </c>
      <c r="P28" s="4">
        <v>722</v>
      </c>
      <c r="Q28" s="5">
        <v>12.2</v>
      </c>
      <c r="R28" s="4">
        <v>2</v>
      </c>
      <c r="S28" s="4">
        <v>2</v>
      </c>
      <c r="T28" s="4">
        <v>0</v>
      </c>
      <c r="U28" s="5">
        <v>0</v>
      </c>
      <c r="V28" s="5">
        <v>0</v>
      </c>
      <c r="W28" s="14">
        <v>12.2</v>
      </c>
      <c r="X28" s="14">
        <v>0</v>
      </c>
      <c r="Y28" s="14">
        <v>12.2</v>
      </c>
      <c r="Z28" s="4">
        <v>24580</v>
      </c>
      <c r="AA28" s="49" t="str">
        <f>IFERROR(IF(VLOOKUP($D28,'Year-To-Date'!$E$1:$E$322,1,FALSE)=D28,"--","Find"),"Find")</f>
        <v>--</v>
      </c>
    </row>
    <row r="29" spans="1:27">
      <c r="A29" s="2" t="s">
        <v>444</v>
      </c>
      <c r="B29" s="2" t="s">
        <v>24</v>
      </c>
      <c r="C29" s="2" t="s">
        <v>94</v>
      </c>
      <c r="D29" s="2" t="s">
        <v>71</v>
      </c>
      <c r="E29" s="2" t="s">
        <v>72</v>
      </c>
      <c r="F29" s="21" t="s">
        <v>152</v>
      </c>
      <c r="G29" s="11" t="s">
        <v>459</v>
      </c>
      <c r="H29" s="3"/>
      <c r="I29" s="2" t="s">
        <v>94</v>
      </c>
      <c r="J29" s="2" t="s">
        <v>94</v>
      </c>
      <c r="K29" s="2" t="s">
        <v>94</v>
      </c>
      <c r="L29" s="2" t="s">
        <v>94</v>
      </c>
      <c r="M29" s="2" t="s">
        <v>94</v>
      </c>
      <c r="N29" s="4">
        <v>0</v>
      </c>
      <c r="O29" s="4">
        <v>0</v>
      </c>
      <c r="P29" s="4">
        <v>0</v>
      </c>
      <c r="Q29" s="5">
        <v>10.58</v>
      </c>
      <c r="R29" s="4">
        <v>0</v>
      </c>
      <c r="S29" s="4">
        <v>0</v>
      </c>
      <c r="T29" s="4">
        <v>0</v>
      </c>
      <c r="U29" s="5">
        <v>27.57</v>
      </c>
      <c r="V29" s="5">
        <v>0</v>
      </c>
      <c r="W29" s="14">
        <v>38.15</v>
      </c>
      <c r="X29" s="14">
        <v>0</v>
      </c>
      <c r="Y29" s="14">
        <v>38.15</v>
      </c>
      <c r="Z29" s="4">
        <v>24580</v>
      </c>
      <c r="AA29" s="49" t="str">
        <f>IFERROR(IF(VLOOKUP($D29,'Year-To-Date'!$E$1:$E$322,1,FALSE)=D29,"--","Find"),"Find")</f>
        <v>--</v>
      </c>
    </row>
    <row r="30" spans="1:27">
      <c r="A30" s="2" t="s">
        <v>444</v>
      </c>
      <c r="B30" s="2" t="s">
        <v>24</v>
      </c>
      <c r="C30" s="2" t="s">
        <v>94</v>
      </c>
      <c r="D30" s="2" t="s">
        <v>85</v>
      </c>
      <c r="E30" s="2" t="s">
        <v>50</v>
      </c>
      <c r="F30" s="21" t="s">
        <v>152</v>
      </c>
      <c r="G30" s="11" t="s">
        <v>459</v>
      </c>
      <c r="H30" s="3"/>
      <c r="I30" s="2" t="s">
        <v>94</v>
      </c>
      <c r="J30" s="2" t="s">
        <v>94</v>
      </c>
      <c r="K30" s="2" t="s">
        <v>94</v>
      </c>
      <c r="L30" s="2" t="s">
        <v>94</v>
      </c>
      <c r="M30" s="2" t="s">
        <v>94</v>
      </c>
      <c r="N30" s="4">
        <v>0</v>
      </c>
      <c r="O30" s="4">
        <v>0</v>
      </c>
      <c r="P30" s="4">
        <v>0</v>
      </c>
      <c r="Q30" s="5">
        <v>136.19999999999999</v>
      </c>
      <c r="R30" s="4">
        <v>0</v>
      </c>
      <c r="S30" s="4">
        <v>0</v>
      </c>
      <c r="T30" s="4">
        <v>0</v>
      </c>
      <c r="U30" s="5">
        <v>256.18</v>
      </c>
      <c r="V30" s="5">
        <v>0</v>
      </c>
      <c r="W30" s="14">
        <v>392.38</v>
      </c>
      <c r="X30" s="14">
        <v>0</v>
      </c>
      <c r="Y30" s="14">
        <v>392.38</v>
      </c>
      <c r="Z30" s="4">
        <v>24580</v>
      </c>
      <c r="AA30" s="49" t="str">
        <f>IFERROR(IF(VLOOKUP($D30,'Year-To-Date'!$E$1:$E$322,1,FALSE)=D30,"--","Find"),"Find")</f>
        <v>--</v>
      </c>
    </row>
    <row r="31" spans="1:27">
      <c r="A31" s="2" t="s">
        <v>444</v>
      </c>
      <c r="B31" s="2" t="s">
        <v>24</v>
      </c>
      <c r="C31" s="2" t="s">
        <v>94</v>
      </c>
      <c r="D31" s="2" t="s">
        <v>86</v>
      </c>
      <c r="E31" s="2" t="s">
        <v>72</v>
      </c>
      <c r="F31" s="21" t="s">
        <v>152</v>
      </c>
      <c r="G31" s="11" t="s">
        <v>459</v>
      </c>
      <c r="H31" s="3"/>
      <c r="I31" s="2" t="s">
        <v>94</v>
      </c>
      <c r="J31" s="2" t="s">
        <v>94</v>
      </c>
      <c r="K31" s="2" t="s">
        <v>94</v>
      </c>
      <c r="L31" s="2" t="s">
        <v>94</v>
      </c>
      <c r="M31" s="2" t="s">
        <v>94</v>
      </c>
      <c r="N31" s="4">
        <v>0</v>
      </c>
      <c r="O31" s="4">
        <v>0</v>
      </c>
      <c r="P31" s="4">
        <v>0</v>
      </c>
      <c r="Q31" s="5">
        <v>278.82</v>
      </c>
      <c r="R31" s="4">
        <v>0</v>
      </c>
      <c r="S31" s="4">
        <v>0</v>
      </c>
      <c r="T31" s="4">
        <v>0</v>
      </c>
      <c r="U31" s="5">
        <v>525.82000000000005</v>
      </c>
      <c r="V31" s="5">
        <v>0</v>
      </c>
      <c r="W31" s="14">
        <v>804.64</v>
      </c>
      <c r="X31" s="14">
        <v>0</v>
      </c>
      <c r="Y31" s="14">
        <v>804.64</v>
      </c>
      <c r="Z31" s="4">
        <v>24580</v>
      </c>
      <c r="AA31" s="49" t="str">
        <f>IFERROR(IF(VLOOKUP($D31,'Year-To-Date'!$E$1:$E$322,1,FALSE)=D31,"--","Find"),"Find")</f>
        <v>--</v>
      </c>
    </row>
    <row r="32" spans="1:27">
      <c r="A32" s="2" t="s">
        <v>444</v>
      </c>
      <c r="B32" s="2" t="s">
        <v>24</v>
      </c>
      <c r="C32" s="2" t="s">
        <v>76</v>
      </c>
      <c r="D32" s="2" t="s">
        <v>89</v>
      </c>
      <c r="E32" s="2" t="s">
        <v>50</v>
      </c>
      <c r="F32" s="21" t="s">
        <v>152</v>
      </c>
      <c r="G32" s="11" t="s">
        <v>459</v>
      </c>
      <c r="H32" s="3">
        <v>42214</v>
      </c>
      <c r="I32" s="2" t="s">
        <v>28</v>
      </c>
      <c r="J32" s="2" t="s">
        <v>51</v>
      </c>
      <c r="K32" s="2" t="s">
        <v>30</v>
      </c>
      <c r="L32" s="2" t="s">
        <v>31</v>
      </c>
      <c r="M32" s="2" t="s">
        <v>32</v>
      </c>
      <c r="N32" s="4">
        <v>10809</v>
      </c>
      <c r="O32" s="4">
        <v>13571</v>
      </c>
      <c r="P32" s="4">
        <v>2762</v>
      </c>
      <c r="Q32" s="5">
        <v>46.68</v>
      </c>
      <c r="R32" s="4">
        <v>4135</v>
      </c>
      <c r="S32" s="4">
        <v>4601</v>
      </c>
      <c r="T32" s="4">
        <v>466</v>
      </c>
      <c r="U32" s="5">
        <v>27.87</v>
      </c>
      <c r="V32" s="5">
        <v>0</v>
      </c>
      <c r="W32" s="14">
        <v>74.55</v>
      </c>
      <c r="X32" s="14">
        <v>0</v>
      </c>
      <c r="Y32" s="14">
        <v>74.55</v>
      </c>
      <c r="Z32" s="4">
        <v>24580</v>
      </c>
      <c r="AA32" s="49" t="str">
        <f>IFERROR(IF(VLOOKUP($D32,'Year-To-Date'!$E$1:$E$322,1,FALSE)=D32,"--","Find"),"Find")</f>
        <v>--</v>
      </c>
    </row>
    <row r="33" spans="1:27">
      <c r="A33" s="2" t="s">
        <v>444</v>
      </c>
      <c r="B33" s="2" t="s">
        <v>24</v>
      </c>
      <c r="C33" s="2" t="s">
        <v>76</v>
      </c>
      <c r="D33" s="2" t="s">
        <v>90</v>
      </c>
      <c r="E33" s="2" t="s">
        <v>50</v>
      </c>
      <c r="F33" s="21" t="s">
        <v>152</v>
      </c>
      <c r="G33" s="11" t="s">
        <v>459</v>
      </c>
      <c r="H33" s="3">
        <v>42215</v>
      </c>
      <c r="I33" s="2" t="s">
        <v>28</v>
      </c>
      <c r="J33" s="2" t="s">
        <v>51</v>
      </c>
      <c r="K33" s="2" t="s">
        <v>30</v>
      </c>
      <c r="L33" s="2" t="s">
        <v>31</v>
      </c>
      <c r="M33" s="2" t="s">
        <v>32</v>
      </c>
      <c r="N33" s="4">
        <v>32134</v>
      </c>
      <c r="O33" s="4">
        <v>41474</v>
      </c>
      <c r="P33" s="4">
        <v>9340</v>
      </c>
      <c r="Q33" s="5">
        <v>157.85</v>
      </c>
      <c r="R33" s="4">
        <v>11159</v>
      </c>
      <c r="S33" s="4">
        <v>12946</v>
      </c>
      <c r="T33" s="4">
        <v>1787</v>
      </c>
      <c r="U33" s="5">
        <v>106.86</v>
      </c>
      <c r="V33" s="5">
        <v>0</v>
      </c>
      <c r="W33" s="14">
        <v>264.70999999999998</v>
      </c>
      <c r="X33" s="14">
        <v>0</v>
      </c>
      <c r="Y33" s="14">
        <v>264.70999999999998</v>
      </c>
      <c r="Z33" s="4">
        <v>24580</v>
      </c>
      <c r="AA33" s="49" t="str">
        <f>IFERROR(IF(VLOOKUP($D33,'Year-To-Date'!$E$1:$E$322,1,FALSE)=D33,"--","Find"),"Find")</f>
        <v>--</v>
      </c>
    </row>
    <row r="34" spans="1:27">
      <c r="A34" s="2" t="s">
        <v>444</v>
      </c>
      <c r="B34" s="2" t="s">
        <v>24</v>
      </c>
      <c r="C34" s="2" t="s">
        <v>395</v>
      </c>
      <c r="D34" s="2" t="s">
        <v>193</v>
      </c>
      <c r="E34" s="2" t="s">
        <v>371</v>
      </c>
      <c r="F34" s="21" t="s">
        <v>194</v>
      </c>
      <c r="G34" s="11" t="s">
        <v>460</v>
      </c>
      <c r="H34" s="3">
        <v>42198</v>
      </c>
      <c r="I34" s="2" t="s">
        <v>28</v>
      </c>
      <c r="J34" s="2" t="s">
        <v>373</v>
      </c>
      <c r="K34" s="2" t="s">
        <v>30</v>
      </c>
      <c r="L34" s="2" t="s">
        <v>31</v>
      </c>
      <c r="M34" s="2" t="s">
        <v>32</v>
      </c>
      <c r="N34" s="4">
        <v>2</v>
      </c>
      <c r="O34" s="4">
        <v>2</v>
      </c>
      <c r="P34" s="4">
        <v>0</v>
      </c>
      <c r="Q34" s="14">
        <v>0</v>
      </c>
      <c r="R34" s="4">
        <v>5</v>
      </c>
      <c r="S34" s="4">
        <v>5</v>
      </c>
      <c r="T34" s="4">
        <v>0</v>
      </c>
      <c r="U34" s="5">
        <v>0</v>
      </c>
      <c r="V34" s="5">
        <v>0</v>
      </c>
      <c r="W34" s="14">
        <v>0</v>
      </c>
      <c r="X34" s="14">
        <v>0</v>
      </c>
      <c r="Y34" s="14">
        <v>0</v>
      </c>
      <c r="Z34" s="4">
        <v>24580</v>
      </c>
      <c r="AA34" s="49" t="str">
        <f>IFERROR(IF(VLOOKUP($D34,'Year-To-Date'!$E$1:$E$322,1,FALSE)=D34,"--","Find"),"Find")</f>
        <v>--</v>
      </c>
    </row>
    <row r="35" spans="1:27">
      <c r="A35" s="2" t="s">
        <v>444</v>
      </c>
      <c r="B35" s="2" t="s">
        <v>24</v>
      </c>
      <c r="C35" s="2" t="s">
        <v>56</v>
      </c>
      <c r="D35" s="2" t="s">
        <v>207</v>
      </c>
      <c r="E35" s="2" t="s">
        <v>371</v>
      </c>
      <c r="F35" s="21" t="s">
        <v>194</v>
      </c>
      <c r="G35" s="11" t="s">
        <v>460</v>
      </c>
      <c r="H35" s="3">
        <v>42198</v>
      </c>
      <c r="I35" s="2" t="s">
        <v>28</v>
      </c>
      <c r="J35" s="2" t="s">
        <v>373</v>
      </c>
      <c r="K35" s="2" t="s">
        <v>30</v>
      </c>
      <c r="L35" s="2" t="s">
        <v>31</v>
      </c>
      <c r="M35" s="2" t="s">
        <v>32</v>
      </c>
      <c r="N35" s="4">
        <v>104</v>
      </c>
      <c r="O35" s="4">
        <v>151</v>
      </c>
      <c r="P35" s="4">
        <v>47</v>
      </c>
      <c r="Q35" s="5">
        <v>0.79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0.79</v>
      </c>
      <c r="X35" s="14">
        <v>0</v>
      </c>
      <c r="Y35" s="14">
        <v>0.79</v>
      </c>
      <c r="Z35" s="4">
        <v>24580</v>
      </c>
      <c r="AA35" s="49" t="str">
        <f>IFERROR(IF(VLOOKUP($D35,'Year-To-Date'!$E$1:$E$322,1,FALSE)=D35,"--","Find"),"Find")</f>
        <v>--</v>
      </c>
    </row>
    <row r="36" spans="1:27">
      <c r="A36" s="2" t="s">
        <v>444</v>
      </c>
      <c r="B36" s="2" t="s">
        <v>24</v>
      </c>
      <c r="C36" s="2" t="s">
        <v>56</v>
      </c>
      <c r="D36" s="2" t="s">
        <v>397</v>
      </c>
      <c r="E36" s="2" t="s">
        <v>371</v>
      </c>
      <c r="F36" s="21" t="s">
        <v>216</v>
      </c>
      <c r="G36" s="11" t="s">
        <v>461</v>
      </c>
      <c r="H36" s="3">
        <v>42199</v>
      </c>
      <c r="I36" s="2" t="s">
        <v>28</v>
      </c>
      <c r="J36" s="2" t="s">
        <v>373</v>
      </c>
      <c r="K36" s="2" t="s">
        <v>30</v>
      </c>
      <c r="L36" s="2" t="s">
        <v>31</v>
      </c>
      <c r="M36" s="2" t="s">
        <v>32</v>
      </c>
      <c r="N36" s="4">
        <v>140</v>
      </c>
      <c r="O36" s="4">
        <v>177</v>
      </c>
      <c r="P36" s="4">
        <v>37</v>
      </c>
      <c r="Q36" s="5">
        <v>0.63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0.63</v>
      </c>
      <c r="X36" s="14">
        <v>0</v>
      </c>
      <c r="Y36" s="14">
        <v>0.63</v>
      </c>
      <c r="Z36" s="4">
        <v>24580</v>
      </c>
      <c r="AA36" s="49" t="str">
        <f>IFERROR(IF(VLOOKUP($D36,'Year-To-Date'!$E$1:$E$322,1,FALSE)=D36,"--","Find"),"Find")</f>
        <v>--</v>
      </c>
    </row>
    <row r="37" spans="1:27">
      <c r="A37" s="2" t="s">
        <v>444</v>
      </c>
      <c r="B37" s="2" t="s">
        <v>24</v>
      </c>
      <c r="C37" s="2" t="s">
        <v>48</v>
      </c>
      <c r="D37" s="2" t="s">
        <v>153</v>
      </c>
      <c r="E37" s="2" t="s">
        <v>371</v>
      </c>
      <c r="F37" s="21" t="s">
        <v>154</v>
      </c>
      <c r="G37" s="11" t="s">
        <v>462</v>
      </c>
      <c r="H37" s="3">
        <v>42198</v>
      </c>
      <c r="I37" s="2" t="s">
        <v>28</v>
      </c>
      <c r="J37" s="2" t="s">
        <v>373</v>
      </c>
      <c r="K37" s="2" t="s">
        <v>30</v>
      </c>
      <c r="L37" s="2" t="s">
        <v>31</v>
      </c>
      <c r="M37" s="2" t="s">
        <v>32</v>
      </c>
      <c r="N37" s="4">
        <v>18</v>
      </c>
      <c r="O37" s="4">
        <v>18</v>
      </c>
      <c r="P37" s="4">
        <v>0</v>
      </c>
      <c r="Q37" s="5">
        <v>0</v>
      </c>
      <c r="R37" s="4">
        <v>0</v>
      </c>
      <c r="S37" s="4">
        <v>0</v>
      </c>
      <c r="T37" s="4">
        <v>0</v>
      </c>
      <c r="U37" s="5">
        <v>0</v>
      </c>
      <c r="V37" s="5">
        <v>0</v>
      </c>
      <c r="W37" s="14">
        <v>0</v>
      </c>
      <c r="X37" s="14">
        <v>0</v>
      </c>
      <c r="Y37" s="14">
        <v>0</v>
      </c>
      <c r="Z37" s="4">
        <v>24580</v>
      </c>
      <c r="AA37" s="49" t="str">
        <f>IFERROR(IF(VLOOKUP($D37,'Year-To-Date'!$E$1:$E$322,1,FALSE)=D37,"--","Find"),"Find")</f>
        <v>--</v>
      </c>
    </row>
    <row r="38" spans="1:27">
      <c r="A38" s="2" t="s">
        <v>444</v>
      </c>
      <c r="B38" s="2" t="s">
        <v>24</v>
      </c>
      <c r="C38" s="2" t="s">
        <v>370</v>
      </c>
      <c r="D38" s="2" t="s">
        <v>236</v>
      </c>
      <c r="E38" s="2" t="s">
        <v>371</v>
      </c>
      <c r="F38" s="21" t="s">
        <v>154</v>
      </c>
      <c r="G38" s="11" t="s">
        <v>462</v>
      </c>
      <c r="H38" s="3">
        <v>42198</v>
      </c>
      <c r="I38" s="2" t="s">
        <v>28</v>
      </c>
      <c r="J38" s="2" t="s">
        <v>373</v>
      </c>
      <c r="K38" s="2" t="s">
        <v>30</v>
      </c>
      <c r="L38" s="2" t="s">
        <v>31</v>
      </c>
      <c r="M38" s="2" t="s">
        <v>32</v>
      </c>
      <c r="N38" s="4">
        <v>11</v>
      </c>
      <c r="O38" s="4">
        <v>19</v>
      </c>
      <c r="P38" s="4">
        <v>8</v>
      </c>
      <c r="Q38" s="5">
        <v>0.14000000000000001</v>
      </c>
      <c r="R38" s="4">
        <v>0</v>
      </c>
      <c r="S38" s="4">
        <v>0</v>
      </c>
      <c r="T38" s="4">
        <v>0</v>
      </c>
      <c r="U38" s="5">
        <v>0</v>
      </c>
      <c r="V38" s="5">
        <v>0</v>
      </c>
      <c r="W38" s="14">
        <v>0.14000000000000001</v>
      </c>
      <c r="X38" s="14">
        <v>0</v>
      </c>
      <c r="Y38" s="14">
        <v>0.14000000000000001</v>
      </c>
      <c r="Z38" s="4">
        <v>24580</v>
      </c>
      <c r="AA38" s="49" t="str">
        <f>IFERROR(IF(VLOOKUP($D38,'Year-To-Date'!$E$1:$E$322,1,FALSE)=D38,"--","Find"),"Find")</f>
        <v>--</v>
      </c>
    </row>
    <row r="39" spans="1:27">
      <c r="A39" s="2" t="s">
        <v>444</v>
      </c>
      <c r="B39" s="2" t="s">
        <v>24</v>
      </c>
      <c r="C39" s="2" t="s">
        <v>69</v>
      </c>
      <c r="D39" s="2" t="s">
        <v>259</v>
      </c>
      <c r="E39" s="2" t="s">
        <v>371</v>
      </c>
      <c r="F39" s="21" t="s">
        <v>154</v>
      </c>
      <c r="G39" s="11" t="s">
        <v>462</v>
      </c>
      <c r="H39" s="3">
        <v>42198</v>
      </c>
      <c r="I39" s="2" t="s">
        <v>28</v>
      </c>
      <c r="J39" s="2" t="s">
        <v>373</v>
      </c>
      <c r="K39" s="2" t="s">
        <v>30</v>
      </c>
      <c r="L39" s="2" t="s">
        <v>31</v>
      </c>
      <c r="M39" s="2" t="s">
        <v>32</v>
      </c>
      <c r="N39" s="4">
        <v>80</v>
      </c>
      <c r="O39" s="4">
        <v>122</v>
      </c>
      <c r="P39" s="4">
        <v>42</v>
      </c>
      <c r="Q39" s="5">
        <v>0.71</v>
      </c>
      <c r="R39" s="4">
        <v>133</v>
      </c>
      <c r="S39" s="4">
        <v>212</v>
      </c>
      <c r="T39" s="4">
        <v>79</v>
      </c>
      <c r="U39" s="5">
        <v>4.72</v>
      </c>
      <c r="V39" s="5">
        <v>0</v>
      </c>
      <c r="W39" s="14">
        <v>5.43</v>
      </c>
      <c r="X39" s="14">
        <v>0</v>
      </c>
      <c r="Y39" s="14">
        <v>5.43</v>
      </c>
      <c r="Z39" s="4">
        <v>24580</v>
      </c>
      <c r="AA39" s="49" t="str">
        <f>IFERROR(IF(VLOOKUP($D39,'Year-To-Date'!$E$1:$E$322,1,FALSE)=D39,"--","Find"),"Find")</f>
        <v>--</v>
      </c>
    </row>
    <row r="40" spans="1:27">
      <c r="A40" s="2" t="s">
        <v>444</v>
      </c>
      <c r="B40" s="2" t="s">
        <v>24</v>
      </c>
      <c r="C40" s="2" t="s">
        <v>76</v>
      </c>
      <c r="D40" s="2" t="s">
        <v>302</v>
      </c>
      <c r="E40" s="2" t="s">
        <v>371</v>
      </c>
      <c r="F40" s="21" t="s">
        <v>154</v>
      </c>
      <c r="G40" s="11" t="s">
        <v>462</v>
      </c>
      <c r="H40" s="3">
        <v>42199</v>
      </c>
      <c r="I40" s="2" t="s">
        <v>28</v>
      </c>
      <c r="J40" s="2" t="s">
        <v>373</v>
      </c>
      <c r="K40" s="2" t="s">
        <v>30</v>
      </c>
      <c r="L40" s="2" t="s">
        <v>31</v>
      </c>
      <c r="M40" s="2" t="s">
        <v>32</v>
      </c>
      <c r="N40" s="4">
        <v>76</v>
      </c>
      <c r="O40" s="4">
        <v>85</v>
      </c>
      <c r="P40" s="4">
        <v>9</v>
      </c>
      <c r="Q40" s="5">
        <v>0.15</v>
      </c>
      <c r="R40" s="4">
        <v>33</v>
      </c>
      <c r="S40" s="4">
        <v>33</v>
      </c>
      <c r="T40" s="4">
        <v>0</v>
      </c>
      <c r="U40" s="5">
        <v>0</v>
      </c>
      <c r="V40" s="5">
        <v>0</v>
      </c>
      <c r="W40" s="14">
        <v>0.15</v>
      </c>
      <c r="X40" s="14">
        <v>0</v>
      </c>
      <c r="Y40" s="14">
        <v>0.15</v>
      </c>
      <c r="Z40" s="4">
        <v>24580</v>
      </c>
      <c r="AA40" s="49" t="str">
        <f>IFERROR(IF(VLOOKUP($D40,'Year-To-Date'!$E$1:$E$322,1,FALSE)=D40,"--","Find"),"Find")</f>
        <v>--</v>
      </c>
    </row>
    <row r="41" spans="1:27">
      <c r="A41" s="2" t="s">
        <v>444</v>
      </c>
      <c r="B41" s="2" t="s">
        <v>24</v>
      </c>
      <c r="C41" s="2" t="s">
        <v>48</v>
      </c>
      <c r="D41" s="2" t="s">
        <v>155</v>
      </c>
      <c r="E41" s="2" t="s">
        <v>400</v>
      </c>
      <c r="F41" s="21" t="s">
        <v>156</v>
      </c>
      <c r="G41" s="11" t="s">
        <v>463</v>
      </c>
      <c r="H41" s="3">
        <v>42248</v>
      </c>
      <c r="I41" s="2" t="s">
        <v>39</v>
      </c>
      <c r="J41" s="2" t="s">
        <v>402</v>
      </c>
      <c r="K41" s="2" t="s">
        <v>30</v>
      </c>
      <c r="L41" s="2" t="s">
        <v>31</v>
      </c>
      <c r="M41" s="2" t="s">
        <v>41</v>
      </c>
      <c r="N41" s="4">
        <v>42</v>
      </c>
      <c r="O41" s="4">
        <v>55</v>
      </c>
      <c r="P41" s="4">
        <v>13</v>
      </c>
      <c r="Q41" s="5">
        <v>0.22</v>
      </c>
      <c r="R41" s="4">
        <v>0</v>
      </c>
      <c r="S41" s="4">
        <v>0</v>
      </c>
      <c r="T41" s="4">
        <v>0</v>
      </c>
      <c r="U41" s="5">
        <v>0</v>
      </c>
      <c r="V41" s="5">
        <v>0</v>
      </c>
      <c r="W41" s="14">
        <v>0.22</v>
      </c>
      <c r="X41" s="14">
        <v>0</v>
      </c>
      <c r="Y41" s="14">
        <v>0.22</v>
      </c>
      <c r="Z41" s="4">
        <v>24580</v>
      </c>
      <c r="AA41" s="49" t="str">
        <f>IFERROR(IF(VLOOKUP($D41,'Year-To-Date'!$E$1:$E$322,1,FALSE)=D41,"--","Find"),"Find")</f>
        <v>--</v>
      </c>
    </row>
    <row r="42" spans="1:27">
      <c r="A42" s="2" t="s">
        <v>444</v>
      </c>
      <c r="B42" s="2" t="s">
        <v>24</v>
      </c>
      <c r="C42" s="2" t="s">
        <v>69</v>
      </c>
      <c r="D42" s="2" t="s">
        <v>264</v>
      </c>
      <c r="E42" s="2" t="s">
        <v>400</v>
      </c>
      <c r="F42" s="21" t="s">
        <v>156</v>
      </c>
      <c r="G42" s="11" t="s">
        <v>463</v>
      </c>
      <c r="H42" s="3">
        <v>42248</v>
      </c>
      <c r="I42" s="2" t="s">
        <v>39</v>
      </c>
      <c r="J42" s="2" t="s">
        <v>402</v>
      </c>
      <c r="K42" s="2" t="s">
        <v>30</v>
      </c>
      <c r="L42" s="2" t="s">
        <v>31</v>
      </c>
      <c r="M42" s="2" t="s">
        <v>41</v>
      </c>
      <c r="N42" s="4">
        <v>560</v>
      </c>
      <c r="O42" s="4">
        <v>1083</v>
      </c>
      <c r="P42" s="4">
        <v>523</v>
      </c>
      <c r="Q42" s="5">
        <v>8.84</v>
      </c>
      <c r="R42" s="4">
        <v>384</v>
      </c>
      <c r="S42" s="4">
        <v>675</v>
      </c>
      <c r="T42" s="4">
        <v>291</v>
      </c>
      <c r="U42" s="5">
        <v>17.399999999999999</v>
      </c>
      <c r="V42" s="5">
        <v>0</v>
      </c>
      <c r="W42" s="14">
        <v>26.24</v>
      </c>
      <c r="X42" s="14">
        <v>0</v>
      </c>
      <c r="Y42" s="14">
        <v>26.24</v>
      </c>
      <c r="Z42" s="4">
        <v>24580</v>
      </c>
      <c r="AA42" s="49" t="str">
        <f>IFERROR(IF(VLOOKUP($D42,'Year-To-Date'!$E$1:$E$322,1,FALSE)=D42,"--","Find"),"Find")</f>
        <v>--</v>
      </c>
    </row>
    <row r="43" spans="1:27">
      <c r="A43" s="2" t="s">
        <v>444</v>
      </c>
      <c r="B43" s="2" t="s">
        <v>24</v>
      </c>
      <c r="C43" s="2" t="s">
        <v>94</v>
      </c>
      <c r="D43" s="2" t="s">
        <v>78</v>
      </c>
      <c r="E43" s="2" t="s">
        <v>67</v>
      </c>
      <c r="F43" s="21" t="s">
        <v>298</v>
      </c>
      <c r="G43" s="11" t="s">
        <v>464</v>
      </c>
      <c r="H43" s="3"/>
      <c r="I43" s="2" t="s">
        <v>94</v>
      </c>
      <c r="J43" s="2" t="s">
        <v>94</v>
      </c>
      <c r="K43" s="2" t="s">
        <v>94</v>
      </c>
      <c r="L43" s="2" t="s">
        <v>94</v>
      </c>
      <c r="M43" s="2" t="s">
        <v>94</v>
      </c>
      <c r="N43" s="4">
        <v>0</v>
      </c>
      <c r="O43" s="4">
        <v>0</v>
      </c>
      <c r="P43" s="4">
        <v>0</v>
      </c>
      <c r="Q43" s="5">
        <v>83.59</v>
      </c>
      <c r="R43" s="4">
        <v>0</v>
      </c>
      <c r="S43" s="4">
        <v>0</v>
      </c>
      <c r="T43" s="4">
        <v>0</v>
      </c>
      <c r="U43" s="5">
        <v>128.51</v>
      </c>
      <c r="V43" s="5">
        <v>0</v>
      </c>
      <c r="W43" s="14">
        <v>212.1</v>
      </c>
      <c r="X43" s="14">
        <v>0</v>
      </c>
      <c r="Y43" s="14">
        <v>212.1</v>
      </c>
      <c r="Z43" s="4">
        <v>24580</v>
      </c>
      <c r="AA43" s="49" t="str">
        <f>IFERROR(IF(VLOOKUP($D43,'Year-To-Date'!$E$1:$E$322,1,FALSE)=D43,"--","Find"),"Find")</f>
        <v>--</v>
      </c>
    </row>
    <row r="44" spans="1:27">
      <c r="A44" s="2" t="s">
        <v>444</v>
      </c>
      <c r="B44" s="2" t="s">
        <v>24</v>
      </c>
      <c r="C44" s="2" t="s">
        <v>25</v>
      </c>
      <c r="D44" s="2" t="s">
        <v>42</v>
      </c>
      <c r="E44" s="2" t="s">
        <v>43</v>
      </c>
      <c r="F44" s="21" t="s">
        <v>114</v>
      </c>
      <c r="G44" s="11" t="s">
        <v>465</v>
      </c>
      <c r="H44" s="3">
        <v>42181</v>
      </c>
      <c r="I44" s="2" t="s">
        <v>28</v>
      </c>
      <c r="J44" s="2" t="s">
        <v>44</v>
      </c>
      <c r="K44" s="2" t="s">
        <v>30</v>
      </c>
      <c r="L44" s="2" t="s">
        <v>31</v>
      </c>
      <c r="M44" s="2" t="s">
        <v>32</v>
      </c>
      <c r="N44" s="4">
        <v>6353</v>
      </c>
      <c r="O44" s="4">
        <v>8186</v>
      </c>
      <c r="P44" s="4">
        <v>1833</v>
      </c>
      <c r="Q44" s="5">
        <v>30.98</v>
      </c>
      <c r="R44" s="4">
        <v>0</v>
      </c>
      <c r="S44" s="4">
        <v>0</v>
      </c>
      <c r="T44" s="4">
        <v>0</v>
      </c>
      <c r="U44" s="5">
        <v>0</v>
      </c>
      <c r="V44" s="5">
        <v>0</v>
      </c>
      <c r="W44" s="14">
        <v>30.98</v>
      </c>
      <c r="X44" s="14">
        <v>0</v>
      </c>
      <c r="Y44" s="14">
        <v>30.98</v>
      </c>
      <c r="Z44" s="4">
        <v>24580</v>
      </c>
      <c r="AA44" s="49" t="str">
        <f>IFERROR(IF(VLOOKUP($D44,'Year-To-Date'!$E$1:$E$322,1,FALSE)=D44,"--","Find"),"Find")</f>
        <v>--</v>
      </c>
    </row>
    <row r="45" spans="1:27">
      <c r="A45" s="2" t="s">
        <v>444</v>
      </c>
      <c r="B45" s="2" t="s">
        <v>24</v>
      </c>
      <c r="C45" s="2" t="s">
        <v>25</v>
      </c>
      <c r="D45" s="2" t="s">
        <v>100</v>
      </c>
      <c r="E45" s="2" t="s">
        <v>466</v>
      </c>
      <c r="F45" s="21" t="s">
        <v>101</v>
      </c>
      <c r="G45" s="11" t="s">
        <v>467</v>
      </c>
      <c r="H45" s="3">
        <v>42283</v>
      </c>
      <c r="I45" s="2" t="s">
        <v>39</v>
      </c>
      <c r="J45" s="2" t="s">
        <v>389</v>
      </c>
      <c r="K45" s="2" t="s">
        <v>30</v>
      </c>
      <c r="L45" s="2" t="s">
        <v>31</v>
      </c>
      <c r="M45" s="2" t="s">
        <v>382</v>
      </c>
      <c r="N45" s="4">
        <v>5573</v>
      </c>
      <c r="O45" s="4">
        <v>5573</v>
      </c>
      <c r="P45" s="4">
        <v>0</v>
      </c>
      <c r="Q45" s="5">
        <v>0</v>
      </c>
      <c r="R45" s="4">
        <v>0</v>
      </c>
      <c r="S45" s="4">
        <v>0</v>
      </c>
      <c r="T45" s="4">
        <v>0</v>
      </c>
      <c r="U45" s="5">
        <v>0</v>
      </c>
      <c r="V45" s="5">
        <v>0</v>
      </c>
      <c r="W45" s="14">
        <v>0</v>
      </c>
      <c r="X45" s="14">
        <v>0</v>
      </c>
      <c r="Y45" s="14">
        <v>0</v>
      </c>
      <c r="Z45" s="4">
        <v>24580</v>
      </c>
      <c r="AA45" s="49" t="str">
        <f>IFERROR(IF(VLOOKUP($D45,'Year-To-Date'!$E$1:$E$322,1,FALSE)=D45,"--","Find"),"Find")</f>
        <v>--</v>
      </c>
    </row>
    <row r="46" spans="1:27">
      <c r="A46" s="2" t="s">
        <v>444</v>
      </c>
      <c r="B46" s="2" t="s">
        <v>24</v>
      </c>
      <c r="C46" s="2" t="s">
        <v>76</v>
      </c>
      <c r="D46" s="2" t="s">
        <v>307</v>
      </c>
      <c r="E46" s="2" t="s">
        <v>27</v>
      </c>
      <c r="F46" s="21" t="s">
        <v>308</v>
      </c>
      <c r="G46" s="11" t="s">
        <v>468</v>
      </c>
      <c r="H46" s="3">
        <v>42248</v>
      </c>
      <c r="I46" s="2" t="s">
        <v>39</v>
      </c>
      <c r="J46" s="2" t="s">
        <v>29</v>
      </c>
      <c r="K46" s="2" t="s">
        <v>30</v>
      </c>
      <c r="L46" s="2" t="s">
        <v>31</v>
      </c>
      <c r="M46" s="2" t="s">
        <v>32</v>
      </c>
      <c r="N46" s="4">
        <v>2208</v>
      </c>
      <c r="O46" s="4">
        <v>3612</v>
      </c>
      <c r="P46" s="4">
        <v>1404</v>
      </c>
      <c r="Q46" s="5">
        <v>23.73</v>
      </c>
      <c r="R46" s="4">
        <v>2847</v>
      </c>
      <c r="S46" s="4">
        <v>3758</v>
      </c>
      <c r="T46" s="4">
        <v>911</v>
      </c>
      <c r="U46" s="5">
        <v>54.48</v>
      </c>
      <c r="V46" s="5">
        <v>0</v>
      </c>
      <c r="W46" s="14">
        <v>78.209999999999994</v>
      </c>
      <c r="X46" s="14">
        <v>0</v>
      </c>
      <c r="Y46" s="14">
        <v>78.209999999999994</v>
      </c>
      <c r="Z46" s="4">
        <v>24580</v>
      </c>
      <c r="AA46" s="49" t="str">
        <f>IFERROR(IF(VLOOKUP($D46,'Year-To-Date'!$E$1:$E$322,1,FALSE)=D46,"--","Find"),"Find")</f>
        <v>--</v>
      </c>
    </row>
    <row r="47" spans="1:27">
      <c r="A47" s="2" t="s">
        <v>444</v>
      </c>
      <c r="B47" s="2" t="s">
        <v>24</v>
      </c>
      <c r="C47" s="2" t="s">
        <v>25</v>
      </c>
      <c r="D47" s="2" t="s">
        <v>123</v>
      </c>
      <c r="E47" s="2" t="s">
        <v>409</v>
      </c>
      <c r="F47" s="21" t="s">
        <v>124</v>
      </c>
      <c r="G47" s="11" t="s">
        <v>469</v>
      </c>
      <c r="H47" s="3">
        <v>42290</v>
      </c>
      <c r="I47" s="2" t="s">
        <v>39</v>
      </c>
      <c r="J47" s="2" t="s">
        <v>411</v>
      </c>
      <c r="K47" s="2" t="s">
        <v>30</v>
      </c>
      <c r="L47" s="2" t="s">
        <v>31</v>
      </c>
      <c r="M47" s="2" t="s">
        <v>32</v>
      </c>
      <c r="N47" s="4">
        <v>35</v>
      </c>
      <c r="O47" s="4">
        <v>656</v>
      </c>
      <c r="P47" s="4">
        <v>621</v>
      </c>
      <c r="Q47" s="5">
        <v>10.49</v>
      </c>
      <c r="R47" s="4">
        <v>0</v>
      </c>
      <c r="S47" s="4">
        <v>0</v>
      </c>
      <c r="T47" s="4">
        <v>0</v>
      </c>
      <c r="U47" s="5">
        <v>0</v>
      </c>
      <c r="V47" s="5">
        <v>0</v>
      </c>
      <c r="W47" s="14">
        <v>10.49</v>
      </c>
      <c r="X47" s="14">
        <v>0</v>
      </c>
      <c r="Y47" s="14">
        <v>10.49</v>
      </c>
      <c r="Z47" s="4">
        <v>24580</v>
      </c>
      <c r="AA47" s="49" t="str">
        <f>IFERROR(IF(VLOOKUP($D47,'Year-To-Date'!$E$1:$E$322,1,FALSE)=D47,"--","Find"),"Find")</f>
        <v>--</v>
      </c>
    </row>
    <row r="48" spans="1:27">
      <c r="A48" s="2" t="s">
        <v>444</v>
      </c>
      <c r="B48" s="2" t="s">
        <v>24</v>
      </c>
      <c r="C48" s="2" t="s">
        <v>56</v>
      </c>
      <c r="D48" s="2" t="s">
        <v>214</v>
      </c>
      <c r="E48" s="2" t="s">
        <v>409</v>
      </c>
      <c r="F48" s="21" t="s">
        <v>124</v>
      </c>
      <c r="G48" s="11" t="s">
        <v>469</v>
      </c>
      <c r="H48" s="3">
        <v>42290</v>
      </c>
      <c r="I48" s="2" t="s">
        <v>39</v>
      </c>
      <c r="J48" s="2" t="s">
        <v>411</v>
      </c>
      <c r="K48" s="2" t="s">
        <v>30</v>
      </c>
      <c r="L48" s="2" t="s">
        <v>31</v>
      </c>
      <c r="M48" s="2" t="s">
        <v>32</v>
      </c>
      <c r="N48" s="4">
        <v>12</v>
      </c>
      <c r="O48" s="4">
        <v>229</v>
      </c>
      <c r="P48" s="4">
        <v>217</v>
      </c>
      <c r="Q48" s="5">
        <v>3.67</v>
      </c>
      <c r="R48" s="4">
        <v>0</v>
      </c>
      <c r="S48" s="4">
        <v>0</v>
      </c>
      <c r="T48" s="4">
        <v>0</v>
      </c>
      <c r="U48" s="5">
        <v>0</v>
      </c>
      <c r="V48" s="5">
        <v>0</v>
      </c>
      <c r="W48" s="14">
        <v>3.67</v>
      </c>
      <c r="X48" s="14">
        <v>0</v>
      </c>
      <c r="Y48" s="14">
        <v>3.67</v>
      </c>
      <c r="Z48" s="4">
        <v>24580</v>
      </c>
      <c r="AA48" s="49" t="str">
        <f>IFERROR(IF(VLOOKUP($D48,'Year-To-Date'!$E$1:$E$322,1,FALSE)=D48,"--","Find"),"Find")</f>
        <v>--</v>
      </c>
    </row>
    <row r="49" spans="1:27">
      <c r="A49" s="2" t="s">
        <v>444</v>
      </c>
      <c r="B49" s="2" t="s">
        <v>24</v>
      </c>
      <c r="C49" s="2" t="s">
        <v>76</v>
      </c>
      <c r="D49" s="2" t="s">
        <v>305</v>
      </c>
      <c r="E49" s="2" t="s">
        <v>412</v>
      </c>
      <c r="F49" s="21" t="s">
        <v>306</v>
      </c>
      <c r="G49" s="11" t="s">
        <v>470</v>
      </c>
      <c r="H49" s="3">
        <v>42192</v>
      </c>
      <c r="I49" s="2" t="s">
        <v>28</v>
      </c>
      <c r="J49" s="2" t="s">
        <v>414</v>
      </c>
      <c r="K49" s="2" t="s">
        <v>30</v>
      </c>
      <c r="L49" s="2" t="s">
        <v>31</v>
      </c>
      <c r="M49" s="2" t="s">
        <v>41</v>
      </c>
      <c r="N49" s="4">
        <v>1809</v>
      </c>
      <c r="O49" s="4">
        <v>3133</v>
      </c>
      <c r="P49" s="4">
        <v>1324</v>
      </c>
      <c r="Q49" s="5">
        <v>22.38</v>
      </c>
      <c r="R49" s="4">
        <v>4633</v>
      </c>
      <c r="S49" s="4">
        <v>6392</v>
      </c>
      <c r="T49" s="4">
        <v>1759</v>
      </c>
      <c r="U49" s="5">
        <v>105.19</v>
      </c>
      <c r="V49" s="5">
        <v>0</v>
      </c>
      <c r="W49" s="14">
        <v>127.57</v>
      </c>
      <c r="X49" s="14">
        <v>0</v>
      </c>
      <c r="Y49" s="14">
        <v>127.57</v>
      </c>
      <c r="Z49" s="4">
        <v>24580</v>
      </c>
      <c r="AA49" s="49" t="str">
        <f>IFERROR(IF(VLOOKUP($D49,'Year-To-Date'!$E$1:$E$322,1,FALSE)=D49,"--","Find"),"Find")</f>
        <v>--</v>
      </c>
    </row>
    <row r="50" spans="1:27">
      <c r="A50" s="2" t="s">
        <v>444</v>
      </c>
      <c r="B50" s="2" t="s">
        <v>24</v>
      </c>
      <c r="C50" s="2" t="s">
        <v>48</v>
      </c>
      <c r="D50" s="2" t="s">
        <v>163</v>
      </c>
      <c r="E50" s="2" t="s">
        <v>415</v>
      </c>
      <c r="F50" s="21" t="s">
        <v>164</v>
      </c>
      <c r="G50" s="11" t="s">
        <v>471</v>
      </c>
      <c r="H50" s="3">
        <v>42269</v>
      </c>
      <c r="I50" s="2" t="s">
        <v>39</v>
      </c>
      <c r="J50" s="2" t="s">
        <v>417</v>
      </c>
      <c r="K50" s="2" t="s">
        <v>30</v>
      </c>
      <c r="L50" s="2" t="s">
        <v>31</v>
      </c>
      <c r="M50" s="2" t="s">
        <v>32</v>
      </c>
      <c r="N50" s="4">
        <v>528</v>
      </c>
      <c r="O50" s="4">
        <v>1977</v>
      </c>
      <c r="P50" s="4">
        <v>1449</v>
      </c>
      <c r="Q50" s="5">
        <v>24.49</v>
      </c>
      <c r="R50" s="4">
        <v>0</v>
      </c>
      <c r="S50" s="4">
        <v>0</v>
      </c>
      <c r="T50" s="4">
        <v>0</v>
      </c>
      <c r="U50" s="5">
        <v>0</v>
      </c>
      <c r="V50" s="5">
        <v>0</v>
      </c>
      <c r="W50" s="14">
        <v>24.49</v>
      </c>
      <c r="X50" s="14">
        <v>0</v>
      </c>
      <c r="Y50" s="14">
        <v>24.49</v>
      </c>
      <c r="Z50" s="4">
        <v>24580</v>
      </c>
      <c r="AA50" s="49" t="str">
        <f>IFERROR(IF(VLOOKUP($D50,'Year-To-Date'!$E$1:$E$322,1,FALSE)=D50,"--","Find"),"Find")</f>
        <v>--</v>
      </c>
    </row>
    <row r="51" spans="1:27">
      <c r="A51" s="2" t="s">
        <v>444</v>
      </c>
      <c r="B51" s="2" t="s">
        <v>24</v>
      </c>
      <c r="C51" s="2" t="s">
        <v>76</v>
      </c>
      <c r="D51" s="2" t="s">
        <v>297</v>
      </c>
      <c r="E51" s="2" t="s">
        <v>415</v>
      </c>
      <c r="F51" s="21" t="s">
        <v>164</v>
      </c>
      <c r="G51" s="11" t="s">
        <v>471</v>
      </c>
      <c r="H51" s="3">
        <v>42269</v>
      </c>
      <c r="I51" s="2" t="s">
        <v>39</v>
      </c>
      <c r="J51" s="2" t="s">
        <v>417</v>
      </c>
      <c r="K51" s="2" t="s">
        <v>30</v>
      </c>
      <c r="L51" s="2" t="s">
        <v>31</v>
      </c>
      <c r="M51" s="2" t="s">
        <v>32</v>
      </c>
      <c r="N51" s="4">
        <v>909</v>
      </c>
      <c r="O51" s="4">
        <v>2193</v>
      </c>
      <c r="P51" s="4">
        <v>1284</v>
      </c>
      <c r="Q51" s="5">
        <v>21.7</v>
      </c>
      <c r="R51" s="4">
        <v>382</v>
      </c>
      <c r="S51" s="4">
        <v>909</v>
      </c>
      <c r="T51" s="4">
        <v>527</v>
      </c>
      <c r="U51" s="5">
        <v>31.51</v>
      </c>
      <c r="V51" s="5">
        <v>0</v>
      </c>
      <c r="W51" s="14">
        <v>53.21</v>
      </c>
      <c r="X51" s="14">
        <v>0</v>
      </c>
      <c r="Y51" s="14">
        <v>53.21</v>
      </c>
      <c r="Z51" s="4">
        <v>24580</v>
      </c>
      <c r="AA51" s="49" t="str">
        <f>IFERROR(IF(VLOOKUP($D51,'Year-To-Date'!$E$1:$E$322,1,FALSE)=D51,"--","Find"),"Find")</f>
        <v>--</v>
      </c>
    </row>
    <row r="52" spans="1:27">
      <c r="A52" s="2" t="s">
        <v>444</v>
      </c>
      <c r="B52" s="2" t="s">
        <v>24</v>
      </c>
      <c r="C52" s="2" t="s">
        <v>370</v>
      </c>
      <c r="D52" s="2" t="s">
        <v>235</v>
      </c>
      <c r="E52" s="2" t="s">
        <v>371</v>
      </c>
      <c r="F52" s="21" t="s">
        <v>131</v>
      </c>
      <c r="G52" s="11" t="s">
        <v>467</v>
      </c>
      <c r="H52" s="3">
        <v>42198</v>
      </c>
      <c r="I52" s="2" t="s">
        <v>28</v>
      </c>
      <c r="J52" s="2" t="s">
        <v>373</v>
      </c>
      <c r="K52" s="2" t="s">
        <v>30</v>
      </c>
      <c r="L52" s="2" t="s">
        <v>31</v>
      </c>
      <c r="M52" s="2" t="s">
        <v>32</v>
      </c>
      <c r="N52" s="4">
        <v>8</v>
      </c>
      <c r="O52" s="4">
        <v>8</v>
      </c>
      <c r="P52" s="4">
        <v>0</v>
      </c>
      <c r="Q52" s="5">
        <v>0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0</v>
      </c>
      <c r="X52" s="14">
        <v>0</v>
      </c>
      <c r="Y52" s="14">
        <v>0</v>
      </c>
      <c r="Z52" s="4">
        <v>24580</v>
      </c>
      <c r="AA52" s="49" t="str">
        <f>IFERROR(IF(VLOOKUP($D52,'Year-To-Date'!$E$1:$E$322,1,FALSE)=D52,"--","Find"),"Find")</f>
        <v>--</v>
      </c>
    </row>
    <row r="53" spans="1:27">
      <c r="A53" s="2" t="s">
        <v>444</v>
      </c>
      <c r="B53" s="2" t="s">
        <v>24</v>
      </c>
      <c r="C53" s="2" t="s">
        <v>472</v>
      </c>
      <c r="D53" s="2" t="s">
        <v>276</v>
      </c>
      <c r="E53" s="2" t="s">
        <v>421</v>
      </c>
      <c r="F53" s="21" t="s">
        <v>131</v>
      </c>
      <c r="G53" s="11" t="s">
        <v>467</v>
      </c>
      <c r="H53" s="3">
        <v>42158</v>
      </c>
      <c r="I53" s="2" t="s">
        <v>28</v>
      </c>
      <c r="J53" s="2" t="s">
        <v>423</v>
      </c>
      <c r="K53" s="2" t="s">
        <v>30</v>
      </c>
      <c r="L53" s="2" t="s">
        <v>31</v>
      </c>
      <c r="M53" s="2" t="s">
        <v>32</v>
      </c>
      <c r="N53" s="4">
        <v>1607</v>
      </c>
      <c r="O53" s="4">
        <v>1607</v>
      </c>
      <c r="P53" s="4">
        <v>0</v>
      </c>
      <c r="Q53" s="5">
        <v>0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0</v>
      </c>
      <c r="X53" s="14">
        <v>0</v>
      </c>
      <c r="Y53" s="14">
        <v>0</v>
      </c>
      <c r="Z53" s="4">
        <v>24580</v>
      </c>
      <c r="AA53" s="49" t="str">
        <f>IFERROR(IF(VLOOKUP($D53,'Year-To-Date'!$E$1:$E$322,1,FALSE)=D53,"--","Find"),"Find")</f>
        <v>--</v>
      </c>
    </row>
    <row r="54" spans="1:27">
      <c r="A54" s="2" t="s">
        <v>444</v>
      </c>
      <c r="B54" s="2" t="s">
        <v>24</v>
      </c>
      <c r="C54" s="2" t="s">
        <v>94</v>
      </c>
      <c r="D54" s="2" t="s">
        <v>77</v>
      </c>
      <c r="E54" s="2" t="s">
        <v>34</v>
      </c>
      <c r="F54" s="21" t="s">
        <v>135</v>
      </c>
      <c r="G54" s="11" t="s">
        <v>473</v>
      </c>
      <c r="H54" s="3"/>
      <c r="I54" s="2" t="s">
        <v>94</v>
      </c>
      <c r="J54" s="2" t="s">
        <v>94</v>
      </c>
      <c r="K54" s="2" t="s">
        <v>94</v>
      </c>
      <c r="L54" s="2" t="s">
        <v>94</v>
      </c>
      <c r="M54" s="2" t="s">
        <v>94</v>
      </c>
      <c r="N54" s="4">
        <v>0</v>
      </c>
      <c r="O54" s="4">
        <v>0</v>
      </c>
      <c r="P54" s="4">
        <v>0</v>
      </c>
      <c r="Q54" s="5">
        <v>30.74</v>
      </c>
      <c r="R54" s="4">
        <v>0</v>
      </c>
      <c r="S54" s="4">
        <v>0</v>
      </c>
      <c r="T54" s="4">
        <v>0</v>
      </c>
      <c r="U54" s="5">
        <v>7.06</v>
      </c>
      <c r="V54" s="5">
        <v>0</v>
      </c>
      <c r="W54" s="14">
        <v>37.799999999999997</v>
      </c>
      <c r="X54" s="14">
        <v>0</v>
      </c>
      <c r="Y54" s="14">
        <v>37.799999999999997</v>
      </c>
      <c r="Z54" s="4">
        <v>24580</v>
      </c>
      <c r="AA54" s="49" t="str">
        <f>IFERROR(IF(VLOOKUP($D54,'Year-To-Date'!$E$1:$E$322,1,FALSE)=D54,"--","Find"),"Find")</f>
        <v>--</v>
      </c>
    </row>
    <row r="55" spans="1:27">
      <c r="A55" s="2" t="s">
        <v>444</v>
      </c>
      <c r="B55" s="2" t="s">
        <v>24</v>
      </c>
      <c r="C55" s="2" t="s">
        <v>76</v>
      </c>
      <c r="D55" s="2" t="s">
        <v>314</v>
      </c>
      <c r="E55" s="2" t="s">
        <v>474</v>
      </c>
      <c r="F55" s="21" t="s">
        <v>315</v>
      </c>
      <c r="G55" s="11" t="s">
        <v>467</v>
      </c>
      <c r="H55" s="3">
        <v>42326</v>
      </c>
      <c r="I55" s="2" t="s">
        <v>39</v>
      </c>
      <c r="J55" s="2" t="s">
        <v>475</v>
      </c>
      <c r="K55" s="2" t="s">
        <v>30</v>
      </c>
      <c r="L55" s="2" t="s">
        <v>31</v>
      </c>
      <c r="M55" s="2" t="s">
        <v>41</v>
      </c>
      <c r="N55" s="4">
        <v>3</v>
      </c>
      <c r="O55" s="4">
        <v>3</v>
      </c>
      <c r="P55" s="4">
        <v>0</v>
      </c>
      <c r="Q55" s="14">
        <v>0</v>
      </c>
      <c r="R55" s="4">
        <v>8</v>
      </c>
      <c r="S55" s="4">
        <v>8</v>
      </c>
      <c r="T55" s="4">
        <v>0</v>
      </c>
      <c r="U55" s="5">
        <v>0</v>
      </c>
      <c r="V55" s="5">
        <v>0</v>
      </c>
      <c r="W55" s="14">
        <v>0</v>
      </c>
      <c r="X55" s="14">
        <v>0</v>
      </c>
      <c r="Y55" s="14">
        <v>0</v>
      </c>
      <c r="Z55" s="4">
        <v>24580</v>
      </c>
      <c r="AA55" s="49" t="str">
        <f>IFERROR(IF(VLOOKUP($D55,'Year-To-Date'!$E$1:$E$322,1,FALSE)=D55,"--","Find"),"Find")</f>
        <v>--</v>
      </c>
    </row>
    <row r="56" spans="1:27">
      <c r="A56" s="2" t="s">
        <v>444</v>
      </c>
      <c r="B56" s="2" t="s">
        <v>24</v>
      </c>
      <c r="C56" s="2" t="s">
        <v>25</v>
      </c>
      <c r="D56" s="2" t="s">
        <v>33</v>
      </c>
      <c r="E56" s="2" t="s">
        <v>34</v>
      </c>
      <c r="F56" s="21" t="s">
        <v>108</v>
      </c>
      <c r="G56" s="11" t="s">
        <v>476</v>
      </c>
      <c r="H56" s="3">
        <v>42207</v>
      </c>
      <c r="I56" s="2" t="s">
        <v>28</v>
      </c>
      <c r="J56" s="2" t="s">
        <v>35</v>
      </c>
      <c r="K56" s="2" t="s">
        <v>30</v>
      </c>
      <c r="L56" s="2" t="s">
        <v>31</v>
      </c>
      <c r="M56" s="2" t="s">
        <v>382</v>
      </c>
      <c r="N56" s="4">
        <v>35365</v>
      </c>
      <c r="O56" s="4">
        <v>50619</v>
      </c>
      <c r="P56" s="4">
        <v>15254</v>
      </c>
      <c r="Q56" s="5">
        <v>257.79000000000002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257.79000000000002</v>
      </c>
      <c r="X56" s="14">
        <v>0</v>
      </c>
      <c r="Y56" s="14">
        <v>257.79000000000002</v>
      </c>
      <c r="Z56" s="4">
        <v>24580</v>
      </c>
      <c r="AA56" s="49" t="str">
        <f>IFERROR(IF(VLOOKUP($D56,'Year-To-Date'!$E$1:$E$322,1,FALSE)=D56,"--","Find"),"Find")</f>
        <v>--</v>
      </c>
    </row>
    <row r="57" spans="1:27">
      <c r="A57" s="2" t="s">
        <v>444</v>
      </c>
      <c r="B57" s="2" t="s">
        <v>24</v>
      </c>
      <c r="C57" s="2" t="s">
        <v>25</v>
      </c>
      <c r="D57" s="2" t="s">
        <v>36</v>
      </c>
      <c r="E57" s="2" t="s">
        <v>34</v>
      </c>
      <c r="F57" s="21" t="s">
        <v>108</v>
      </c>
      <c r="G57" s="11" t="s">
        <v>476</v>
      </c>
      <c r="H57" s="3">
        <v>42207</v>
      </c>
      <c r="I57" s="2" t="s">
        <v>28</v>
      </c>
      <c r="J57" s="2" t="s">
        <v>35</v>
      </c>
      <c r="K57" s="2" t="s">
        <v>30</v>
      </c>
      <c r="L57" s="2" t="s">
        <v>31</v>
      </c>
      <c r="M57" s="2" t="s">
        <v>382</v>
      </c>
      <c r="N57" s="4">
        <v>24097</v>
      </c>
      <c r="O57" s="4">
        <v>44821</v>
      </c>
      <c r="P57" s="4">
        <v>20724</v>
      </c>
      <c r="Q57" s="5">
        <v>350.24</v>
      </c>
      <c r="R57" s="4">
        <v>0</v>
      </c>
      <c r="S57" s="4">
        <v>0</v>
      </c>
      <c r="T57" s="4">
        <v>0</v>
      </c>
      <c r="U57" s="5">
        <v>0</v>
      </c>
      <c r="V57" s="5">
        <v>0</v>
      </c>
      <c r="W57" s="14">
        <v>350.24</v>
      </c>
      <c r="X57" s="14">
        <v>0</v>
      </c>
      <c r="Y57" s="14">
        <v>350.24</v>
      </c>
      <c r="Z57" s="4">
        <v>24580</v>
      </c>
      <c r="AA57" s="49" t="str">
        <f>IFERROR(IF(VLOOKUP($D57,'Year-To-Date'!$E$1:$E$322,1,FALSE)=D57,"--","Find"),"Find")</f>
        <v>--</v>
      </c>
    </row>
    <row r="58" spans="1:27">
      <c r="A58" s="2" t="s">
        <v>444</v>
      </c>
      <c r="B58" s="2" t="s">
        <v>24</v>
      </c>
      <c r="C58" s="2" t="s">
        <v>25</v>
      </c>
      <c r="D58" s="2" t="s">
        <v>45</v>
      </c>
      <c r="E58" s="2" t="s">
        <v>46</v>
      </c>
      <c r="F58" s="21" t="s">
        <v>108</v>
      </c>
      <c r="G58" s="11" t="s">
        <v>476</v>
      </c>
      <c r="H58" s="3">
        <v>42208</v>
      </c>
      <c r="I58" s="2" t="s">
        <v>28</v>
      </c>
      <c r="J58" s="2" t="s">
        <v>47</v>
      </c>
      <c r="K58" s="2" t="s">
        <v>30</v>
      </c>
      <c r="L58" s="2" t="s">
        <v>31</v>
      </c>
      <c r="M58" s="2" t="s">
        <v>32</v>
      </c>
      <c r="N58" s="4">
        <v>41283</v>
      </c>
      <c r="O58" s="4">
        <v>65670</v>
      </c>
      <c r="P58" s="4">
        <v>24387</v>
      </c>
      <c r="Q58" s="5">
        <v>412.14</v>
      </c>
      <c r="R58" s="4">
        <v>0</v>
      </c>
      <c r="S58" s="4">
        <v>0</v>
      </c>
      <c r="T58" s="4">
        <v>0</v>
      </c>
      <c r="U58" s="5">
        <v>0</v>
      </c>
      <c r="V58" s="5">
        <v>0</v>
      </c>
      <c r="W58" s="14">
        <v>412.14</v>
      </c>
      <c r="X58" s="14">
        <v>0</v>
      </c>
      <c r="Y58" s="14">
        <v>412.14</v>
      </c>
      <c r="Z58" s="4">
        <v>24580</v>
      </c>
      <c r="AA58" s="49" t="str">
        <f>IFERROR(IF(VLOOKUP($D58,'Year-To-Date'!$E$1:$E$322,1,FALSE)=D58,"--","Find"),"Find")</f>
        <v>--</v>
      </c>
    </row>
    <row r="59" spans="1:27">
      <c r="A59" s="2" t="s">
        <v>444</v>
      </c>
      <c r="B59" s="2" t="s">
        <v>24</v>
      </c>
      <c r="C59" s="2" t="s">
        <v>94</v>
      </c>
      <c r="D59" s="2" t="s">
        <v>52</v>
      </c>
      <c r="E59" s="2" t="s">
        <v>46</v>
      </c>
      <c r="F59" s="21" t="s">
        <v>108</v>
      </c>
      <c r="G59" s="11" t="s">
        <v>476</v>
      </c>
      <c r="H59" s="3"/>
      <c r="I59" s="2" t="s">
        <v>94</v>
      </c>
      <c r="J59" s="2" t="s">
        <v>94</v>
      </c>
      <c r="K59" s="2" t="s">
        <v>94</v>
      </c>
      <c r="L59" s="2" t="s">
        <v>94</v>
      </c>
      <c r="M59" s="2" t="s">
        <v>94</v>
      </c>
      <c r="N59" s="4">
        <v>0</v>
      </c>
      <c r="O59" s="4">
        <v>0</v>
      </c>
      <c r="P59" s="4">
        <v>0</v>
      </c>
      <c r="Q59" s="5">
        <v>1.08</v>
      </c>
      <c r="R59" s="4">
        <v>0</v>
      </c>
      <c r="S59" s="4">
        <v>0</v>
      </c>
      <c r="T59" s="4">
        <v>0</v>
      </c>
      <c r="U59" s="5">
        <v>0</v>
      </c>
      <c r="V59" s="5">
        <v>0</v>
      </c>
      <c r="W59" s="14">
        <v>1.08</v>
      </c>
      <c r="X59" s="14">
        <v>0</v>
      </c>
      <c r="Y59" s="14">
        <v>1.08</v>
      </c>
      <c r="Z59" s="4">
        <v>24580</v>
      </c>
      <c r="AA59" s="49" t="str">
        <f>IFERROR(IF(VLOOKUP($D59,'Year-To-Date'!$E$1:$E$322,1,FALSE)=D59,"--","Find"),"Find")</f>
        <v>--</v>
      </c>
    </row>
    <row r="60" spans="1:27">
      <c r="A60" s="2" t="s">
        <v>444</v>
      </c>
      <c r="B60" s="2" t="s">
        <v>24</v>
      </c>
      <c r="C60" s="2" t="s">
        <v>56</v>
      </c>
      <c r="D60" s="2" t="s">
        <v>60</v>
      </c>
      <c r="E60" s="2" t="s">
        <v>46</v>
      </c>
      <c r="F60" s="21" t="s">
        <v>108</v>
      </c>
      <c r="G60" s="11" t="s">
        <v>476</v>
      </c>
      <c r="H60" s="3">
        <v>42208</v>
      </c>
      <c r="I60" s="2" t="s">
        <v>28</v>
      </c>
      <c r="J60" s="2" t="s">
        <v>47</v>
      </c>
      <c r="K60" s="2" t="s">
        <v>30</v>
      </c>
      <c r="L60" s="2" t="s">
        <v>31</v>
      </c>
      <c r="M60" s="2" t="s">
        <v>32</v>
      </c>
      <c r="N60" s="4">
        <v>310</v>
      </c>
      <c r="O60" s="4">
        <v>597</v>
      </c>
      <c r="P60" s="4">
        <v>287</v>
      </c>
      <c r="Q60" s="5">
        <v>4.8499999999999996</v>
      </c>
      <c r="R60" s="4">
        <v>0</v>
      </c>
      <c r="S60" s="4">
        <v>0</v>
      </c>
      <c r="T60" s="4">
        <v>0</v>
      </c>
      <c r="U60" s="5">
        <v>0</v>
      </c>
      <c r="V60" s="5">
        <v>0</v>
      </c>
      <c r="W60" s="14">
        <v>4.8499999999999996</v>
      </c>
      <c r="X60" s="14">
        <v>0</v>
      </c>
      <c r="Y60" s="14">
        <v>4.8499999999999996</v>
      </c>
      <c r="Z60" s="4">
        <v>24580</v>
      </c>
      <c r="AA60" s="49" t="str">
        <f>IFERROR(IF(VLOOKUP($D60,'Year-To-Date'!$E$1:$E$322,1,FALSE)=D60,"--","Find"),"Find")</f>
        <v>--</v>
      </c>
    </row>
    <row r="61" spans="1:27">
      <c r="A61" s="2" t="s">
        <v>444</v>
      </c>
      <c r="B61" s="2" t="s">
        <v>24</v>
      </c>
      <c r="C61" s="2" t="s">
        <v>56</v>
      </c>
      <c r="D61" s="2" t="s">
        <v>64</v>
      </c>
      <c r="E61" s="2" t="s">
        <v>46</v>
      </c>
      <c r="F61" s="21" t="s">
        <v>108</v>
      </c>
      <c r="G61" s="11" t="s">
        <v>476</v>
      </c>
      <c r="H61" s="3">
        <v>42208</v>
      </c>
      <c r="I61" s="2" t="s">
        <v>28</v>
      </c>
      <c r="J61" s="2" t="s">
        <v>47</v>
      </c>
      <c r="K61" s="2" t="s">
        <v>30</v>
      </c>
      <c r="L61" s="2" t="s">
        <v>31</v>
      </c>
      <c r="M61" s="2" t="s">
        <v>32</v>
      </c>
      <c r="N61" s="4">
        <v>15632</v>
      </c>
      <c r="O61" s="4">
        <v>20994</v>
      </c>
      <c r="P61" s="4">
        <v>5362</v>
      </c>
      <c r="Q61" s="5">
        <v>90.62</v>
      </c>
      <c r="R61" s="4">
        <v>0</v>
      </c>
      <c r="S61" s="4">
        <v>0</v>
      </c>
      <c r="T61" s="4">
        <v>0</v>
      </c>
      <c r="U61" s="5">
        <v>0</v>
      </c>
      <c r="V61" s="5">
        <v>0</v>
      </c>
      <c r="W61" s="14">
        <v>90.62</v>
      </c>
      <c r="X61" s="14">
        <v>0</v>
      </c>
      <c r="Y61" s="14">
        <v>90.62</v>
      </c>
      <c r="Z61" s="4">
        <v>24580</v>
      </c>
      <c r="AA61" s="49" t="str">
        <f>IFERROR(IF(VLOOKUP($D61,'Year-To-Date'!$E$1:$E$322,1,FALSE)=D61,"--","Find"),"Find")</f>
        <v>--</v>
      </c>
    </row>
    <row r="62" spans="1:27">
      <c r="A62" s="2" t="s">
        <v>444</v>
      </c>
      <c r="B62" s="2" t="s">
        <v>24</v>
      </c>
      <c r="C62" s="2" t="s">
        <v>94</v>
      </c>
      <c r="D62" s="2" t="s">
        <v>70</v>
      </c>
      <c r="E62" s="2" t="s">
        <v>34</v>
      </c>
      <c r="F62" s="21" t="s">
        <v>108</v>
      </c>
      <c r="G62" s="11" t="s">
        <v>476</v>
      </c>
      <c r="H62" s="3"/>
      <c r="I62" s="2" t="s">
        <v>94</v>
      </c>
      <c r="J62" s="2" t="s">
        <v>94</v>
      </c>
      <c r="K62" s="2" t="s">
        <v>94</v>
      </c>
      <c r="L62" s="2" t="s">
        <v>94</v>
      </c>
      <c r="M62" s="2" t="s">
        <v>94</v>
      </c>
      <c r="N62" s="4">
        <v>0</v>
      </c>
      <c r="O62" s="4">
        <v>0</v>
      </c>
      <c r="P62" s="4">
        <v>0</v>
      </c>
      <c r="Q62" s="5">
        <v>2.6</v>
      </c>
      <c r="R62" s="4">
        <v>0</v>
      </c>
      <c r="S62" s="4">
        <v>0</v>
      </c>
      <c r="T62" s="4">
        <v>0</v>
      </c>
      <c r="U62" s="5">
        <v>2.63</v>
      </c>
      <c r="V62" s="5">
        <v>0</v>
      </c>
      <c r="W62" s="14">
        <v>5.23</v>
      </c>
      <c r="X62" s="14">
        <v>0</v>
      </c>
      <c r="Y62" s="14">
        <v>5.23</v>
      </c>
      <c r="Z62" s="4">
        <v>24580</v>
      </c>
      <c r="AA62" s="49" t="str">
        <f>IFERROR(IF(VLOOKUP($D62,'Year-To-Date'!$E$1:$E$322,1,FALSE)=D62,"--","Find"),"Find")</f>
        <v>--</v>
      </c>
    </row>
    <row r="63" spans="1:27" s="24" customFormat="1">
      <c r="A63" s="12" t="s">
        <v>444</v>
      </c>
      <c r="B63" s="12" t="s">
        <v>24</v>
      </c>
      <c r="C63" s="18" t="s">
        <v>69</v>
      </c>
      <c r="D63" s="12" t="s">
        <v>74</v>
      </c>
      <c r="E63" s="12" t="s">
        <v>46</v>
      </c>
      <c r="F63" s="23" t="s">
        <v>108</v>
      </c>
      <c r="G63" s="13" t="s">
        <v>476</v>
      </c>
      <c r="H63" s="15">
        <v>42208</v>
      </c>
      <c r="I63" s="12" t="s">
        <v>28</v>
      </c>
      <c r="J63" s="12" t="s">
        <v>47</v>
      </c>
      <c r="K63" s="12" t="s">
        <v>30</v>
      </c>
      <c r="L63" s="12" t="s">
        <v>31</v>
      </c>
      <c r="M63" s="12" t="s">
        <v>32</v>
      </c>
      <c r="N63" s="16">
        <v>60</v>
      </c>
      <c r="O63" s="16">
        <v>112</v>
      </c>
      <c r="P63" s="16">
        <v>52</v>
      </c>
      <c r="Q63" s="17">
        <v>0.88</v>
      </c>
      <c r="R63" s="16">
        <v>339</v>
      </c>
      <c r="S63" s="16">
        <v>340</v>
      </c>
      <c r="T63" s="16">
        <v>1</v>
      </c>
      <c r="U63" s="17">
        <v>0.06</v>
      </c>
      <c r="V63" s="17">
        <v>0</v>
      </c>
      <c r="W63" s="17">
        <v>0.94</v>
      </c>
      <c r="X63" s="17">
        <v>0</v>
      </c>
      <c r="Y63" s="17">
        <v>0.94</v>
      </c>
      <c r="Z63" s="16">
        <v>24580</v>
      </c>
      <c r="AA63" s="49" t="str">
        <f>IFERROR(IF(VLOOKUP($D63,'Year-To-Date'!$E$1:$E$322,1,FALSE)=D63,"--","Find"),"Find")</f>
        <v>--</v>
      </c>
    </row>
    <row r="64" spans="1:27">
      <c r="A64" s="2" t="s">
        <v>444</v>
      </c>
      <c r="B64" s="2" t="s">
        <v>24</v>
      </c>
      <c r="C64" s="2" t="s">
        <v>69</v>
      </c>
      <c r="D64" s="2" t="s">
        <v>75</v>
      </c>
      <c r="E64" s="2" t="s">
        <v>34</v>
      </c>
      <c r="F64" s="21" t="s">
        <v>108</v>
      </c>
      <c r="G64" s="11" t="s">
        <v>476</v>
      </c>
      <c r="H64" s="3">
        <v>42207</v>
      </c>
      <c r="I64" s="2" t="s">
        <v>28</v>
      </c>
      <c r="J64" s="2" t="s">
        <v>35</v>
      </c>
      <c r="K64" s="2" t="s">
        <v>30</v>
      </c>
      <c r="L64" s="2" t="s">
        <v>31</v>
      </c>
      <c r="M64" s="2" t="s">
        <v>32</v>
      </c>
      <c r="N64" s="4">
        <v>5338</v>
      </c>
      <c r="O64" s="4">
        <v>6051</v>
      </c>
      <c r="P64" s="4">
        <v>713</v>
      </c>
      <c r="Q64" s="5">
        <v>12.05</v>
      </c>
      <c r="R64" s="4">
        <v>4192</v>
      </c>
      <c r="S64" s="4">
        <v>5502</v>
      </c>
      <c r="T64" s="4">
        <v>1310</v>
      </c>
      <c r="U64" s="5">
        <v>78.34</v>
      </c>
      <c r="V64" s="5">
        <v>0</v>
      </c>
      <c r="W64" s="14">
        <v>90.39</v>
      </c>
      <c r="X64" s="14">
        <v>0</v>
      </c>
      <c r="Y64" s="14">
        <v>90.39</v>
      </c>
      <c r="Z64" s="4">
        <v>24580</v>
      </c>
      <c r="AA64" s="49" t="str">
        <f>IFERROR(IF(VLOOKUP($D64,'Year-To-Date'!$E$1:$E$322,1,FALSE)=D64,"--","Find"),"Find")</f>
        <v>--</v>
      </c>
    </row>
    <row r="65" spans="1:27">
      <c r="A65" s="2" t="s">
        <v>444</v>
      </c>
      <c r="B65" s="2" t="s">
        <v>24</v>
      </c>
      <c r="C65" s="2" t="s">
        <v>94</v>
      </c>
      <c r="D65" s="2" t="s">
        <v>299</v>
      </c>
      <c r="E65" s="2" t="s">
        <v>34</v>
      </c>
      <c r="F65" s="21" t="s">
        <v>108</v>
      </c>
      <c r="G65" s="11" t="s">
        <v>476</v>
      </c>
      <c r="H65" s="3"/>
      <c r="I65" s="2" t="s">
        <v>94</v>
      </c>
      <c r="J65" s="2" t="s">
        <v>94</v>
      </c>
      <c r="K65" s="2" t="s">
        <v>94</v>
      </c>
      <c r="L65" s="2" t="s">
        <v>94</v>
      </c>
      <c r="M65" s="2" t="s">
        <v>94</v>
      </c>
      <c r="N65" s="4">
        <v>0</v>
      </c>
      <c r="O65" s="4">
        <v>0</v>
      </c>
      <c r="P65" s="4">
        <v>0</v>
      </c>
      <c r="Q65" s="5">
        <v>20.13</v>
      </c>
      <c r="R65" s="4">
        <v>0</v>
      </c>
      <c r="S65" s="4">
        <v>0</v>
      </c>
      <c r="T65" s="4">
        <v>0</v>
      </c>
      <c r="U65" s="5">
        <v>3.53</v>
      </c>
      <c r="V65" s="5">
        <v>0</v>
      </c>
      <c r="W65" s="14">
        <v>23.66</v>
      </c>
      <c r="X65" s="14">
        <v>0</v>
      </c>
      <c r="Y65" s="14">
        <v>23.66</v>
      </c>
      <c r="Z65" s="4">
        <v>24580</v>
      </c>
      <c r="AA65" s="49" t="str">
        <f>IFERROR(IF(VLOOKUP($D65,'Year-To-Date'!$E$1:$E$322,1,FALSE)=D65,"--","Find"),"Find")</f>
        <v>--</v>
      </c>
    </row>
    <row r="66" spans="1:27">
      <c r="A66" s="2" t="s">
        <v>444</v>
      </c>
      <c r="B66" s="2" t="s">
        <v>24</v>
      </c>
      <c r="C66" s="2" t="s">
        <v>76</v>
      </c>
      <c r="D66" s="2" t="s">
        <v>79</v>
      </c>
      <c r="E66" s="2" t="s">
        <v>46</v>
      </c>
      <c r="F66" s="21" t="s">
        <v>108</v>
      </c>
      <c r="G66" s="11" t="s">
        <v>476</v>
      </c>
      <c r="H66" s="3">
        <v>42184</v>
      </c>
      <c r="I66" s="2" t="s">
        <v>28</v>
      </c>
      <c r="J66" s="2" t="s">
        <v>47</v>
      </c>
      <c r="K66" s="2" t="s">
        <v>30</v>
      </c>
      <c r="L66" s="2" t="s">
        <v>31</v>
      </c>
      <c r="M66" s="2" t="s">
        <v>32</v>
      </c>
      <c r="N66" s="4">
        <v>6797</v>
      </c>
      <c r="O66" s="4">
        <v>6797</v>
      </c>
      <c r="P66" s="4">
        <v>0</v>
      </c>
      <c r="Q66" s="5">
        <v>0</v>
      </c>
      <c r="R66" s="4">
        <v>2140</v>
      </c>
      <c r="S66" s="4">
        <v>2140</v>
      </c>
      <c r="T66" s="4">
        <v>0</v>
      </c>
      <c r="U66" s="5">
        <v>0</v>
      </c>
      <c r="V66" s="5">
        <v>0</v>
      </c>
      <c r="W66" s="14">
        <v>0</v>
      </c>
      <c r="X66" s="14">
        <v>0</v>
      </c>
      <c r="Y66" s="14">
        <v>0</v>
      </c>
      <c r="Z66" s="4">
        <v>24580</v>
      </c>
      <c r="AA66" s="49" t="str">
        <f>IFERROR(IF(VLOOKUP($D66,'Year-To-Date'!$E$1:$E$322,1,FALSE)=D66,"--","Find"),"Find")</f>
        <v>--</v>
      </c>
    </row>
    <row r="67" spans="1:27">
      <c r="A67" s="2" t="s">
        <v>444</v>
      </c>
      <c r="B67" s="2" t="s">
        <v>24</v>
      </c>
      <c r="C67" s="2" t="s">
        <v>94</v>
      </c>
      <c r="D67" s="2" t="s">
        <v>80</v>
      </c>
      <c r="E67" s="2" t="s">
        <v>34</v>
      </c>
      <c r="F67" s="21" t="s">
        <v>108</v>
      </c>
      <c r="G67" s="11" t="s">
        <v>476</v>
      </c>
      <c r="H67" s="3"/>
      <c r="I67" s="2" t="s">
        <v>94</v>
      </c>
      <c r="J67" s="2" t="s">
        <v>94</v>
      </c>
      <c r="K67" s="2" t="s">
        <v>94</v>
      </c>
      <c r="L67" s="2" t="s">
        <v>94</v>
      </c>
      <c r="M67" s="2" t="s">
        <v>94</v>
      </c>
      <c r="N67" s="4">
        <v>0</v>
      </c>
      <c r="O67" s="4">
        <v>0</v>
      </c>
      <c r="P67" s="4">
        <v>0</v>
      </c>
      <c r="Q67" s="5">
        <v>58.8</v>
      </c>
      <c r="R67" s="4">
        <v>0</v>
      </c>
      <c r="S67" s="4">
        <v>0</v>
      </c>
      <c r="T67" s="4">
        <v>0</v>
      </c>
      <c r="U67" s="5">
        <v>98.13</v>
      </c>
      <c r="V67" s="5">
        <v>0</v>
      </c>
      <c r="W67" s="14">
        <v>156.93</v>
      </c>
      <c r="X67" s="14">
        <v>0</v>
      </c>
      <c r="Y67" s="14">
        <v>156.93</v>
      </c>
      <c r="Z67" s="4">
        <v>24580</v>
      </c>
      <c r="AA67" s="49" t="str">
        <f>IFERROR(IF(VLOOKUP($D67,'Year-To-Date'!$E$1:$E$322,1,FALSE)=D67,"--","Find"),"Find")</f>
        <v>--</v>
      </c>
    </row>
    <row r="68" spans="1:27">
      <c r="A68" s="2" t="s">
        <v>444</v>
      </c>
      <c r="B68" s="2" t="s">
        <v>24</v>
      </c>
      <c r="C68" s="2" t="s">
        <v>76</v>
      </c>
      <c r="D68" s="2" t="s">
        <v>87</v>
      </c>
      <c r="E68" s="2" t="s">
        <v>34</v>
      </c>
      <c r="F68" s="21" t="s">
        <v>108</v>
      </c>
      <c r="G68" s="11" t="s">
        <v>476</v>
      </c>
      <c r="H68" s="3">
        <v>42207</v>
      </c>
      <c r="I68" s="2" t="s">
        <v>28</v>
      </c>
      <c r="J68" s="2" t="s">
        <v>35</v>
      </c>
      <c r="K68" s="2" t="s">
        <v>30</v>
      </c>
      <c r="L68" s="2" t="s">
        <v>31</v>
      </c>
      <c r="M68" s="2" t="s">
        <v>32</v>
      </c>
      <c r="N68" s="4">
        <v>48681</v>
      </c>
      <c r="O68" s="4">
        <v>70746</v>
      </c>
      <c r="P68" s="4">
        <v>22065</v>
      </c>
      <c r="Q68" s="5">
        <v>372.9</v>
      </c>
      <c r="R68" s="4">
        <v>17116</v>
      </c>
      <c r="S68" s="4">
        <v>20492</v>
      </c>
      <c r="T68" s="4">
        <v>3376</v>
      </c>
      <c r="U68" s="5">
        <v>201.88</v>
      </c>
      <c r="V68" s="5">
        <v>0</v>
      </c>
      <c r="W68" s="14">
        <v>574.78</v>
      </c>
      <c r="X68" s="14">
        <v>0</v>
      </c>
      <c r="Y68" s="14">
        <v>574.78</v>
      </c>
      <c r="Z68" s="4">
        <v>24580</v>
      </c>
      <c r="AA68" s="49" t="str">
        <f>IFERROR(IF(VLOOKUP($D68,'Year-To-Date'!$E$1:$E$322,1,FALSE)=D68,"--","Find"),"Find")</f>
        <v>--</v>
      </c>
    </row>
    <row r="69" spans="1:27">
      <c r="A69" s="2" t="s">
        <v>444</v>
      </c>
      <c r="B69" s="2" t="s">
        <v>24</v>
      </c>
      <c r="C69" s="2" t="s">
        <v>76</v>
      </c>
      <c r="D69" s="2" t="s">
        <v>88</v>
      </c>
      <c r="E69" s="2" t="s">
        <v>34</v>
      </c>
      <c r="F69" s="21" t="s">
        <v>108</v>
      </c>
      <c r="G69" s="11" t="s">
        <v>476</v>
      </c>
      <c r="H69" s="3">
        <v>42207</v>
      </c>
      <c r="I69" s="2" t="s">
        <v>28</v>
      </c>
      <c r="J69" s="2" t="s">
        <v>35</v>
      </c>
      <c r="K69" s="2" t="s">
        <v>30</v>
      </c>
      <c r="L69" s="2" t="s">
        <v>31</v>
      </c>
      <c r="M69" s="2" t="s">
        <v>32</v>
      </c>
      <c r="N69" s="4">
        <v>8951</v>
      </c>
      <c r="O69" s="4">
        <v>14246</v>
      </c>
      <c r="P69" s="4">
        <v>5295</v>
      </c>
      <c r="Q69" s="5">
        <v>89.49</v>
      </c>
      <c r="R69" s="4">
        <v>14873</v>
      </c>
      <c r="S69" s="4">
        <v>18556</v>
      </c>
      <c r="T69" s="4">
        <v>3683</v>
      </c>
      <c r="U69" s="5">
        <v>220.24</v>
      </c>
      <c r="V69" s="5">
        <v>0</v>
      </c>
      <c r="W69" s="14">
        <v>309.73</v>
      </c>
      <c r="X69" s="14">
        <v>0</v>
      </c>
      <c r="Y69" s="14">
        <v>309.73</v>
      </c>
      <c r="Z69" s="4">
        <v>24580</v>
      </c>
      <c r="AA69" s="49" t="str">
        <f>IFERROR(IF(VLOOKUP($D69,'Year-To-Date'!$E$1:$E$322,1,FALSE)=D69,"--","Find"),"Find")</f>
        <v>--</v>
      </c>
    </row>
    <row r="70" spans="1:27">
      <c r="A70" s="2" t="s">
        <v>444</v>
      </c>
      <c r="B70" s="2" t="s">
        <v>24</v>
      </c>
      <c r="C70" s="2" t="s">
        <v>69</v>
      </c>
      <c r="D70" s="2" t="s">
        <v>253</v>
      </c>
      <c r="E70" s="2" t="s">
        <v>371</v>
      </c>
      <c r="F70" s="21" t="s">
        <v>254</v>
      </c>
      <c r="G70" s="11" t="s">
        <v>477</v>
      </c>
      <c r="H70" s="3">
        <v>42198</v>
      </c>
      <c r="I70" s="2" t="s">
        <v>28</v>
      </c>
      <c r="J70" s="2" t="s">
        <v>373</v>
      </c>
      <c r="K70" s="2" t="s">
        <v>30</v>
      </c>
      <c r="L70" s="2" t="s">
        <v>31</v>
      </c>
      <c r="M70" s="2" t="s">
        <v>32</v>
      </c>
      <c r="N70" s="4">
        <v>93</v>
      </c>
      <c r="O70" s="4">
        <v>209</v>
      </c>
      <c r="P70" s="4">
        <v>116</v>
      </c>
      <c r="Q70" s="5">
        <v>1.96</v>
      </c>
      <c r="R70" s="4">
        <v>469</v>
      </c>
      <c r="S70" s="4">
        <v>615</v>
      </c>
      <c r="T70" s="4">
        <v>146</v>
      </c>
      <c r="U70" s="5">
        <v>8.73</v>
      </c>
      <c r="V70" s="5">
        <v>0</v>
      </c>
      <c r="W70" s="14">
        <v>10.69</v>
      </c>
      <c r="X70" s="14">
        <v>0</v>
      </c>
      <c r="Y70" s="14">
        <v>10.69</v>
      </c>
      <c r="Z70" s="4">
        <v>24580</v>
      </c>
      <c r="AA70" s="49" t="str">
        <f>IFERROR(IF(VLOOKUP($D70,'Year-To-Date'!$E$1:$E$322,1,FALSE)=D70,"--","Find"),"Find")</f>
        <v>--</v>
      </c>
    </row>
    <row r="71" spans="1:27">
      <c r="A71" s="2" t="s">
        <v>444</v>
      </c>
      <c r="B71" s="2" t="s">
        <v>24</v>
      </c>
      <c r="C71" s="2" t="s">
        <v>56</v>
      </c>
      <c r="D71" s="2" t="s">
        <v>204</v>
      </c>
      <c r="E71" s="2" t="s">
        <v>371</v>
      </c>
      <c r="F71" s="21" t="s">
        <v>205</v>
      </c>
      <c r="G71" s="11" t="s">
        <v>478</v>
      </c>
      <c r="H71" s="3">
        <v>42198</v>
      </c>
      <c r="I71" s="2" t="s">
        <v>28</v>
      </c>
      <c r="J71" s="2" t="s">
        <v>373</v>
      </c>
      <c r="K71" s="2" t="s">
        <v>30</v>
      </c>
      <c r="L71" s="2" t="s">
        <v>31</v>
      </c>
      <c r="M71" s="2" t="s">
        <v>32</v>
      </c>
      <c r="N71" s="4">
        <v>2476</v>
      </c>
      <c r="O71" s="4">
        <v>3352</v>
      </c>
      <c r="P71" s="4">
        <v>876</v>
      </c>
      <c r="Q71" s="5">
        <v>14.8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14.8</v>
      </c>
      <c r="X71" s="14">
        <v>0</v>
      </c>
      <c r="Y71" s="14">
        <v>14.8</v>
      </c>
      <c r="Z71" s="4">
        <v>24580</v>
      </c>
      <c r="AA71" s="49" t="str">
        <f>IFERROR(IF(VLOOKUP($D71,'Year-To-Date'!$E$1:$E$322,1,FALSE)=D71,"--","Find"),"Find")</f>
        <v>--</v>
      </c>
    </row>
    <row r="72" spans="1:27">
      <c r="A72" s="2" t="s">
        <v>444</v>
      </c>
      <c r="B72" s="2" t="s">
        <v>24</v>
      </c>
      <c r="C72" s="2" t="s">
        <v>56</v>
      </c>
      <c r="D72" s="2" t="s">
        <v>206</v>
      </c>
      <c r="E72" s="2" t="s">
        <v>371</v>
      </c>
      <c r="F72" s="21" t="s">
        <v>205</v>
      </c>
      <c r="G72" s="11" t="s">
        <v>478</v>
      </c>
      <c r="H72" s="3">
        <v>42199</v>
      </c>
      <c r="I72" s="2" t="s">
        <v>28</v>
      </c>
      <c r="J72" s="2" t="s">
        <v>373</v>
      </c>
      <c r="K72" s="2" t="s">
        <v>30</v>
      </c>
      <c r="L72" s="2" t="s">
        <v>31</v>
      </c>
      <c r="M72" s="2" t="s">
        <v>32</v>
      </c>
      <c r="N72" s="4">
        <v>11349</v>
      </c>
      <c r="O72" s="4">
        <v>15603</v>
      </c>
      <c r="P72" s="4">
        <v>4254</v>
      </c>
      <c r="Q72" s="5">
        <v>71.89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71.89</v>
      </c>
      <c r="X72" s="14">
        <v>0</v>
      </c>
      <c r="Y72" s="14">
        <v>71.89</v>
      </c>
      <c r="Z72" s="4">
        <v>24580</v>
      </c>
      <c r="AA72" s="49" t="str">
        <f>IFERROR(IF(VLOOKUP($D72,'Year-To-Date'!$E$1:$E$322,1,FALSE)=D72,"--","Find"),"Find")</f>
        <v>--</v>
      </c>
    </row>
    <row r="73" spans="1:27">
      <c r="A73" s="2" t="s">
        <v>444</v>
      </c>
      <c r="B73" s="2" t="s">
        <v>24</v>
      </c>
      <c r="C73" s="2" t="s">
        <v>479</v>
      </c>
      <c r="D73" s="60" t="s">
        <v>104</v>
      </c>
      <c r="E73" s="2" t="s">
        <v>480</v>
      </c>
      <c r="F73" s="21" t="s">
        <v>105</v>
      </c>
      <c r="G73" s="11" t="s">
        <v>481</v>
      </c>
      <c r="H73" s="3">
        <v>42158</v>
      </c>
      <c r="I73" s="2" t="s">
        <v>28</v>
      </c>
      <c r="J73" s="2" t="s">
        <v>440</v>
      </c>
      <c r="K73" s="2" t="s">
        <v>30</v>
      </c>
      <c r="L73" s="2" t="s">
        <v>31</v>
      </c>
      <c r="M73" s="2" t="s">
        <v>378</v>
      </c>
      <c r="N73" s="4">
        <v>2200</v>
      </c>
      <c r="O73" s="4">
        <v>4141</v>
      </c>
      <c r="P73" s="4">
        <v>1941</v>
      </c>
      <c r="Q73" s="5">
        <v>32.799999999999997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32.799999999999997</v>
      </c>
      <c r="X73" s="14">
        <v>0</v>
      </c>
      <c r="Y73" s="14">
        <v>32.799999999999997</v>
      </c>
      <c r="Z73" s="4">
        <v>24580</v>
      </c>
      <c r="AA73" s="49" t="str">
        <f>IFERROR(IF(VLOOKUP($D73,'Year-To-Date'!$E$1:$E$322,1,FALSE)=D73,"--","Find"),"Find")</f>
        <v>--</v>
      </c>
    </row>
    <row r="74" spans="1:27">
      <c r="A74" s="2" t="s">
        <v>444</v>
      </c>
      <c r="B74" s="2" t="s">
        <v>24</v>
      </c>
      <c r="C74" s="2" t="s">
        <v>94</v>
      </c>
      <c r="D74" s="60" t="s">
        <v>2132</v>
      </c>
      <c r="E74" s="2" t="s">
        <v>480</v>
      </c>
      <c r="F74" s="21" t="s">
        <v>105</v>
      </c>
      <c r="G74" s="11" t="s">
        <v>481</v>
      </c>
      <c r="H74" s="3"/>
      <c r="I74" s="2" t="s">
        <v>94</v>
      </c>
      <c r="J74" s="2" t="s">
        <v>440</v>
      </c>
      <c r="K74" s="2" t="s">
        <v>394</v>
      </c>
      <c r="L74" s="2" t="s">
        <v>31</v>
      </c>
      <c r="M74" s="2" t="s">
        <v>378</v>
      </c>
      <c r="N74" s="4">
        <v>0</v>
      </c>
      <c r="O74" s="4">
        <v>0</v>
      </c>
      <c r="P74" s="4">
        <v>0</v>
      </c>
      <c r="Q74" s="5">
        <v>32.799999999999997</v>
      </c>
      <c r="R74" s="4">
        <v>0</v>
      </c>
      <c r="S74" s="4">
        <v>0</v>
      </c>
      <c r="T74" s="4">
        <v>0</v>
      </c>
      <c r="U74" s="5">
        <v>0</v>
      </c>
      <c r="V74" s="5">
        <v>311</v>
      </c>
      <c r="W74" s="14">
        <v>311</v>
      </c>
      <c r="X74" s="14">
        <v>0</v>
      </c>
      <c r="Y74" s="14">
        <v>311</v>
      </c>
      <c r="Z74" s="4">
        <v>24580</v>
      </c>
      <c r="AA74" s="49" t="str">
        <f>IFERROR(IF(VLOOKUP($D74,'Year-To-Date'!$E$1:$E$322,1,FALSE)=D74,"--","Find"),"Find")</f>
        <v>--</v>
      </c>
    </row>
    <row r="75" spans="1:27">
      <c r="A75" s="2" t="s">
        <v>444</v>
      </c>
      <c r="B75" s="2" t="s">
        <v>24</v>
      </c>
      <c r="C75" s="2" t="s">
        <v>25</v>
      </c>
      <c r="D75" s="2" t="s">
        <v>119</v>
      </c>
      <c r="E75" s="2" t="s">
        <v>436</v>
      </c>
      <c r="F75" s="21" t="s">
        <v>105</v>
      </c>
      <c r="G75" s="11" t="s">
        <v>481</v>
      </c>
      <c r="H75" s="3">
        <v>42256</v>
      </c>
      <c r="I75" s="2" t="s">
        <v>39</v>
      </c>
      <c r="J75" s="2" t="s">
        <v>438</v>
      </c>
      <c r="K75" s="2" t="s">
        <v>30</v>
      </c>
      <c r="L75" s="2" t="s">
        <v>31</v>
      </c>
      <c r="M75" s="2" t="s">
        <v>41</v>
      </c>
      <c r="N75" s="4">
        <v>23</v>
      </c>
      <c r="O75" s="4">
        <v>6600</v>
      </c>
      <c r="P75" s="4">
        <v>6577</v>
      </c>
      <c r="Q75" s="5">
        <v>111.15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111.15</v>
      </c>
      <c r="X75" s="14">
        <v>0</v>
      </c>
      <c r="Y75" s="14">
        <v>111.15</v>
      </c>
      <c r="Z75" s="4">
        <v>24580</v>
      </c>
      <c r="AA75" s="49" t="str">
        <f>IFERROR(IF(VLOOKUP($D75,'Year-To-Date'!$E$1:$E$322,1,FALSE)=D75,"--","Find"),"Find")</f>
        <v>--</v>
      </c>
    </row>
    <row r="76" spans="1:27">
      <c r="A76" s="2" t="s">
        <v>444</v>
      </c>
      <c r="B76" s="2" t="s">
        <v>24</v>
      </c>
      <c r="C76" s="2" t="s">
        <v>48</v>
      </c>
      <c r="D76" s="2" t="s">
        <v>157</v>
      </c>
      <c r="E76" s="2" t="s">
        <v>427</v>
      </c>
      <c r="F76" s="21" t="s">
        <v>105</v>
      </c>
      <c r="G76" s="11" t="s">
        <v>481</v>
      </c>
      <c r="H76" s="3">
        <v>42257</v>
      </c>
      <c r="I76" s="2" t="s">
        <v>39</v>
      </c>
      <c r="J76" s="2" t="s">
        <v>429</v>
      </c>
      <c r="K76" s="2" t="s">
        <v>30</v>
      </c>
      <c r="L76" s="2" t="s">
        <v>31</v>
      </c>
      <c r="M76" s="2" t="s">
        <v>32</v>
      </c>
      <c r="N76" s="4">
        <v>11</v>
      </c>
      <c r="O76" s="4">
        <v>11</v>
      </c>
      <c r="P76" s="4">
        <v>0</v>
      </c>
      <c r="Q76" s="5">
        <v>0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0</v>
      </c>
      <c r="X76" s="14">
        <v>0</v>
      </c>
      <c r="Y76" s="14">
        <v>0</v>
      </c>
      <c r="Z76" s="4">
        <v>24580</v>
      </c>
      <c r="AA76" s="49" t="str">
        <f>IFERROR(IF(VLOOKUP($D76,'Year-To-Date'!$E$1:$E$322,1,FALSE)=D76,"--","Find"),"Find")</f>
        <v>--</v>
      </c>
    </row>
    <row r="77" spans="1:27">
      <c r="A77" s="2" t="s">
        <v>444</v>
      </c>
      <c r="B77" s="2" t="s">
        <v>24</v>
      </c>
      <c r="C77" s="2" t="s">
        <v>48</v>
      </c>
      <c r="D77" s="2" t="s">
        <v>158</v>
      </c>
      <c r="E77" s="2" t="s">
        <v>27</v>
      </c>
      <c r="F77" s="21" t="s">
        <v>105</v>
      </c>
      <c r="G77" s="11" t="s">
        <v>481</v>
      </c>
      <c r="H77" s="3">
        <v>42255</v>
      </c>
      <c r="I77" s="2" t="s">
        <v>39</v>
      </c>
      <c r="J77" s="2" t="s">
        <v>29</v>
      </c>
      <c r="K77" s="2" t="s">
        <v>30</v>
      </c>
      <c r="L77" s="2" t="s">
        <v>31</v>
      </c>
      <c r="M77" s="2" t="s">
        <v>32</v>
      </c>
      <c r="N77" s="4">
        <v>5</v>
      </c>
      <c r="O77" s="4">
        <v>5573</v>
      </c>
      <c r="P77" s="4">
        <v>5568</v>
      </c>
      <c r="Q77" s="5">
        <v>94.1</v>
      </c>
      <c r="R77" s="4">
        <v>1</v>
      </c>
      <c r="S77" s="4">
        <v>1</v>
      </c>
      <c r="T77" s="4">
        <v>0</v>
      </c>
      <c r="U77" s="5">
        <v>0</v>
      </c>
      <c r="V77" s="5">
        <v>0</v>
      </c>
      <c r="W77" s="14">
        <v>94.1</v>
      </c>
      <c r="X77" s="14">
        <v>0</v>
      </c>
      <c r="Y77" s="14">
        <v>94.1</v>
      </c>
      <c r="Z77" s="4">
        <v>24580</v>
      </c>
      <c r="AA77" s="49" t="str">
        <f>IFERROR(IF(VLOOKUP($D77,'Year-To-Date'!$E$1:$E$322,1,FALSE)=D77,"--","Find"),"Find")</f>
        <v>--</v>
      </c>
    </row>
    <row r="78" spans="1:27">
      <c r="A78" s="2" t="s">
        <v>444</v>
      </c>
      <c r="B78" s="2" t="s">
        <v>24</v>
      </c>
      <c r="C78" s="2" t="s">
        <v>48</v>
      </c>
      <c r="D78" s="2" t="s">
        <v>159</v>
      </c>
      <c r="E78" s="2" t="s">
        <v>27</v>
      </c>
      <c r="F78" s="21" t="s">
        <v>105</v>
      </c>
      <c r="G78" s="11" t="s">
        <v>481</v>
      </c>
      <c r="H78" s="3">
        <v>42255</v>
      </c>
      <c r="I78" s="2" t="s">
        <v>39</v>
      </c>
      <c r="J78" s="2" t="s">
        <v>29</v>
      </c>
      <c r="K78" s="2" t="s">
        <v>30</v>
      </c>
      <c r="L78" s="2" t="s">
        <v>31</v>
      </c>
      <c r="M78" s="2" t="s">
        <v>32</v>
      </c>
      <c r="N78" s="4">
        <v>5</v>
      </c>
      <c r="O78" s="4">
        <v>17</v>
      </c>
      <c r="P78" s="4">
        <v>12</v>
      </c>
      <c r="Q78" s="5">
        <v>0.2</v>
      </c>
      <c r="R78" s="4">
        <v>1</v>
      </c>
      <c r="S78" s="4">
        <v>1</v>
      </c>
      <c r="T78" s="4">
        <v>0</v>
      </c>
      <c r="U78" s="5">
        <v>0</v>
      </c>
      <c r="V78" s="5">
        <v>0</v>
      </c>
      <c r="W78" s="14">
        <v>0.2</v>
      </c>
      <c r="X78" s="14">
        <v>0</v>
      </c>
      <c r="Y78" s="14">
        <v>0.2</v>
      </c>
      <c r="Z78" s="4">
        <v>24580</v>
      </c>
      <c r="AA78" s="49" t="str">
        <f>IFERROR(IF(VLOOKUP($D78,'Year-To-Date'!$E$1:$E$322,1,FALSE)=D78,"--","Find"),"Find")</f>
        <v>--</v>
      </c>
    </row>
    <row r="79" spans="1:27">
      <c r="A79" s="2" t="s">
        <v>444</v>
      </c>
      <c r="B79" s="2" t="s">
        <v>24</v>
      </c>
      <c r="C79" s="2" t="s">
        <v>48</v>
      </c>
      <c r="D79" s="2" t="s">
        <v>160</v>
      </c>
      <c r="E79" s="2" t="s">
        <v>427</v>
      </c>
      <c r="F79" s="21" t="s">
        <v>105</v>
      </c>
      <c r="G79" s="11" t="s">
        <v>481</v>
      </c>
      <c r="H79" s="3">
        <v>42257</v>
      </c>
      <c r="I79" s="2" t="s">
        <v>39</v>
      </c>
      <c r="J79" s="2" t="s">
        <v>429</v>
      </c>
      <c r="K79" s="2" t="s">
        <v>30</v>
      </c>
      <c r="L79" s="2" t="s">
        <v>31</v>
      </c>
      <c r="M79" s="2" t="s">
        <v>32</v>
      </c>
      <c r="N79" s="4">
        <v>10</v>
      </c>
      <c r="O79" s="4">
        <v>67</v>
      </c>
      <c r="P79" s="4">
        <v>57</v>
      </c>
      <c r="Q79" s="5">
        <v>0.96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0.96</v>
      </c>
      <c r="X79" s="14">
        <v>0</v>
      </c>
      <c r="Y79" s="14">
        <v>0.96</v>
      </c>
      <c r="Z79" s="4">
        <v>24580</v>
      </c>
      <c r="AA79" s="49" t="str">
        <f>IFERROR(IF(VLOOKUP($D79,'Year-To-Date'!$E$1:$E$322,1,FALSE)=D79,"--","Find"),"Find")</f>
        <v>--</v>
      </c>
    </row>
    <row r="80" spans="1:27">
      <c r="A80" s="2" t="s">
        <v>444</v>
      </c>
      <c r="B80" s="2" t="s">
        <v>24</v>
      </c>
      <c r="C80" s="2" t="s">
        <v>48</v>
      </c>
      <c r="D80" s="2" t="s">
        <v>161</v>
      </c>
      <c r="E80" s="2" t="s">
        <v>27</v>
      </c>
      <c r="F80" s="21" t="s">
        <v>105</v>
      </c>
      <c r="G80" s="11" t="s">
        <v>481</v>
      </c>
      <c r="H80" s="3">
        <v>42255</v>
      </c>
      <c r="I80" s="2" t="s">
        <v>39</v>
      </c>
      <c r="J80" s="2" t="s">
        <v>29</v>
      </c>
      <c r="K80" s="2" t="s">
        <v>30</v>
      </c>
      <c r="L80" s="2" t="s">
        <v>31</v>
      </c>
      <c r="M80" s="2" t="s">
        <v>32</v>
      </c>
      <c r="N80" s="4">
        <v>5</v>
      </c>
      <c r="O80" s="4">
        <v>20</v>
      </c>
      <c r="P80" s="4">
        <v>15</v>
      </c>
      <c r="Q80" s="5">
        <v>0.25</v>
      </c>
      <c r="R80" s="4">
        <v>1</v>
      </c>
      <c r="S80" s="4">
        <v>1</v>
      </c>
      <c r="T80" s="4">
        <v>0</v>
      </c>
      <c r="U80" s="5">
        <v>0</v>
      </c>
      <c r="V80" s="5">
        <v>0</v>
      </c>
      <c r="W80" s="14">
        <v>0.25</v>
      </c>
      <c r="X80" s="14">
        <v>0</v>
      </c>
      <c r="Y80" s="14">
        <v>0.25</v>
      </c>
      <c r="Z80" s="4">
        <v>24580</v>
      </c>
      <c r="AA80" s="49" t="str">
        <f>IFERROR(IF(VLOOKUP($D80,'Year-To-Date'!$E$1:$E$322,1,FALSE)=D80,"--","Find"),"Find")</f>
        <v>--</v>
      </c>
    </row>
    <row r="81" spans="1:27">
      <c r="A81" s="2" t="s">
        <v>444</v>
      </c>
      <c r="B81" s="2" t="s">
        <v>24</v>
      </c>
      <c r="C81" s="2" t="s">
        <v>48</v>
      </c>
      <c r="D81" s="2" t="s">
        <v>162</v>
      </c>
      <c r="E81" s="2" t="s">
        <v>427</v>
      </c>
      <c r="F81" s="21" t="s">
        <v>105</v>
      </c>
      <c r="G81" s="11" t="s">
        <v>481</v>
      </c>
      <c r="H81" s="3">
        <v>42257</v>
      </c>
      <c r="I81" s="2" t="s">
        <v>39</v>
      </c>
      <c r="J81" s="2" t="s">
        <v>429</v>
      </c>
      <c r="K81" s="2" t="s">
        <v>30</v>
      </c>
      <c r="L81" s="2" t="s">
        <v>31</v>
      </c>
      <c r="M81" s="2" t="s">
        <v>32</v>
      </c>
      <c r="N81" s="4">
        <v>10</v>
      </c>
      <c r="O81" s="4">
        <v>929</v>
      </c>
      <c r="P81" s="4">
        <v>919</v>
      </c>
      <c r="Q81" s="5">
        <v>15.53</v>
      </c>
      <c r="R81" s="4">
        <v>0</v>
      </c>
      <c r="S81" s="4">
        <v>0</v>
      </c>
      <c r="T81" s="4">
        <v>0</v>
      </c>
      <c r="U81" s="5">
        <v>0</v>
      </c>
      <c r="V81" s="5">
        <v>0</v>
      </c>
      <c r="W81" s="14">
        <v>15.53</v>
      </c>
      <c r="X81" s="14">
        <v>0</v>
      </c>
      <c r="Y81" s="14">
        <v>15.53</v>
      </c>
      <c r="Z81" s="4">
        <v>24580</v>
      </c>
      <c r="AA81" s="49" t="str">
        <f>IFERROR(IF(VLOOKUP($D81,'Year-To-Date'!$E$1:$E$322,1,FALSE)=D81,"--","Find"),"Find")</f>
        <v>--</v>
      </c>
    </row>
    <row r="82" spans="1:27">
      <c r="A82" s="2" t="s">
        <v>444</v>
      </c>
      <c r="B82" s="2" t="s">
        <v>24</v>
      </c>
      <c r="C82" s="2" t="s">
        <v>56</v>
      </c>
      <c r="D82" s="2" t="s">
        <v>203</v>
      </c>
      <c r="E82" s="2" t="s">
        <v>433</v>
      </c>
      <c r="F82" s="21" t="s">
        <v>105</v>
      </c>
      <c r="G82" s="11" t="s">
        <v>481</v>
      </c>
      <c r="H82" s="3">
        <v>42158</v>
      </c>
      <c r="I82" s="2" t="s">
        <v>28</v>
      </c>
      <c r="J82" s="2" t="s">
        <v>434</v>
      </c>
      <c r="K82" s="2" t="s">
        <v>30</v>
      </c>
      <c r="L82" s="2" t="s">
        <v>31</v>
      </c>
      <c r="M82" s="2" t="s">
        <v>378</v>
      </c>
      <c r="N82" s="4">
        <v>6809</v>
      </c>
      <c r="O82" s="4">
        <v>10355</v>
      </c>
      <c r="P82" s="4">
        <v>3546</v>
      </c>
      <c r="Q82" s="5">
        <v>59.93</v>
      </c>
      <c r="R82" s="4">
        <v>0</v>
      </c>
      <c r="S82" s="4">
        <v>0</v>
      </c>
      <c r="T82" s="4">
        <v>0</v>
      </c>
      <c r="U82" s="5">
        <v>0</v>
      </c>
      <c r="V82" s="5">
        <v>0</v>
      </c>
      <c r="W82" s="14">
        <v>59.93</v>
      </c>
      <c r="X82" s="14">
        <v>0</v>
      </c>
      <c r="Y82" s="14">
        <v>59.93</v>
      </c>
      <c r="Z82" s="4">
        <v>24580</v>
      </c>
      <c r="AA82" s="49" t="str">
        <f>IFERROR(IF(VLOOKUP($D82,'Year-To-Date'!$E$1:$E$322,1,FALSE)=D82,"--","Find"),"Find")</f>
        <v>--</v>
      </c>
    </row>
    <row r="83" spans="1:27">
      <c r="A83" s="2" t="s">
        <v>444</v>
      </c>
      <c r="B83" s="2" t="s">
        <v>24</v>
      </c>
      <c r="C83" s="2" t="s">
        <v>56</v>
      </c>
      <c r="D83" s="2" t="s">
        <v>212</v>
      </c>
      <c r="E83" s="2" t="s">
        <v>27</v>
      </c>
      <c r="F83" s="21" t="s">
        <v>105</v>
      </c>
      <c r="G83" s="11" t="s">
        <v>481</v>
      </c>
      <c r="H83" s="3">
        <v>42255</v>
      </c>
      <c r="I83" s="2" t="s">
        <v>39</v>
      </c>
      <c r="J83" s="2" t="s">
        <v>29</v>
      </c>
      <c r="K83" s="2" t="s">
        <v>30</v>
      </c>
      <c r="L83" s="2" t="s">
        <v>31</v>
      </c>
      <c r="M83" s="2" t="s">
        <v>32</v>
      </c>
      <c r="N83" s="4">
        <v>15</v>
      </c>
      <c r="O83" s="4">
        <v>2505</v>
      </c>
      <c r="P83" s="4">
        <v>2490</v>
      </c>
      <c r="Q83" s="5">
        <v>42.08</v>
      </c>
      <c r="R83" s="4">
        <v>0</v>
      </c>
      <c r="S83" s="4">
        <v>0</v>
      </c>
      <c r="T83" s="4">
        <v>0</v>
      </c>
      <c r="U83" s="5">
        <v>0</v>
      </c>
      <c r="V83" s="5">
        <v>0</v>
      </c>
      <c r="W83" s="14">
        <v>42.08</v>
      </c>
      <c r="X83" s="14">
        <v>0</v>
      </c>
      <c r="Y83" s="14">
        <v>42.08</v>
      </c>
      <c r="Z83" s="4">
        <v>24580</v>
      </c>
      <c r="AA83" s="49" t="str">
        <f>IFERROR(IF(VLOOKUP($D83,'Year-To-Date'!$E$1:$E$322,1,FALSE)=D83,"--","Find"),"Find")</f>
        <v>--</v>
      </c>
    </row>
    <row r="84" spans="1:27">
      <c r="A84" s="2" t="s">
        <v>444</v>
      </c>
      <c r="B84" s="2" t="s">
        <v>24</v>
      </c>
      <c r="C84" s="2" t="s">
        <v>56</v>
      </c>
      <c r="D84" s="2" t="s">
        <v>213</v>
      </c>
      <c r="E84" s="2" t="s">
        <v>427</v>
      </c>
      <c r="F84" s="21" t="s">
        <v>105</v>
      </c>
      <c r="G84" s="11" t="s">
        <v>481</v>
      </c>
      <c r="H84" s="3">
        <v>42257</v>
      </c>
      <c r="I84" s="2" t="s">
        <v>39</v>
      </c>
      <c r="J84" s="2" t="s">
        <v>429</v>
      </c>
      <c r="K84" s="2" t="s">
        <v>30</v>
      </c>
      <c r="L84" s="2" t="s">
        <v>31</v>
      </c>
      <c r="M84" s="2" t="s">
        <v>32</v>
      </c>
      <c r="N84" s="4">
        <v>10</v>
      </c>
      <c r="O84" s="4">
        <v>6473</v>
      </c>
      <c r="P84" s="4">
        <v>6463</v>
      </c>
      <c r="Q84" s="5">
        <v>109.22</v>
      </c>
      <c r="R84" s="4">
        <v>0</v>
      </c>
      <c r="S84" s="4">
        <v>0</v>
      </c>
      <c r="T84" s="4">
        <v>0</v>
      </c>
      <c r="U84" s="5">
        <v>0</v>
      </c>
      <c r="V84" s="5">
        <v>0</v>
      </c>
      <c r="W84" s="14">
        <v>109.22</v>
      </c>
      <c r="X84" s="14">
        <v>0</v>
      </c>
      <c r="Y84" s="14">
        <v>109.22</v>
      </c>
      <c r="Z84" s="4">
        <v>24580</v>
      </c>
      <c r="AA84" s="49" t="str">
        <f>IFERROR(IF(VLOOKUP($D84,'Year-To-Date'!$E$1:$E$322,1,FALSE)=D84,"--","Find"),"Find")</f>
        <v>--</v>
      </c>
    </row>
    <row r="85" spans="1:27">
      <c r="A85" s="2" t="s">
        <v>444</v>
      </c>
      <c r="B85" s="2" t="s">
        <v>24</v>
      </c>
      <c r="C85" s="2" t="s">
        <v>69</v>
      </c>
      <c r="D85" s="2" t="s">
        <v>260</v>
      </c>
      <c r="E85" s="2" t="s">
        <v>427</v>
      </c>
      <c r="F85" s="21" t="s">
        <v>105</v>
      </c>
      <c r="G85" s="11" t="s">
        <v>481</v>
      </c>
      <c r="H85" s="3">
        <v>42257</v>
      </c>
      <c r="I85" s="2" t="s">
        <v>39</v>
      </c>
      <c r="J85" s="2" t="s">
        <v>429</v>
      </c>
      <c r="K85" s="2" t="s">
        <v>30</v>
      </c>
      <c r="L85" s="2" t="s">
        <v>31</v>
      </c>
      <c r="M85" s="2" t="s">
        <v>32</v>
      </c>
      <c r="N85" s="4">
        <v>10</v>
      </c>
      <c r="O85" s="4">
        <v>252</v>
      </c>
      <c r="P85" s="4">
        <v>242</v>
      </c>
      <c r="Q85" s="5">
        <v>4.09</v>
      </c>
      <c r="R85" s="4">
        <v>9</v>
      </c>
      <c r="S85" s="4">
        <v>279</v>
      </c>
      <c r="T85" s="4">
        <v>270</v>
      </c>
      <c r="U85" s="5">
        <v>16.149999999999999</v>
      </c>
      <c r="V85" s="5">
        <v>0</v>
      </c>
      <c r="W85" s="14">
        <v>20.239999999999998</v>
      </c>
      <c r="X85" s="14">
        <v>0</v>
      </c>
      <c r="Y85" s="14">
        <v>20.239999999999998</v>
      </c>
      <c r="Z85" s="4">
        <v>24580</v>
      </c>
      <c r="AA85" s="49" t="str">
        <f>IFERROR(IF(VLOOKUP($D85,'Year-To-Date'!$E$1:$E$322,1,FALSE)=D85,"--","Find"),"Find")</f>
        <v>--</v>
      </c>
    </row>
    <row r="86" spans="1:27">
      <c r="A86" s="2" t="s">
        <v>444</v>
      </c>
      <c r="B86" s="2" t="s">
        <v>24</v>
      </c>
      <c r="C86" s="2" t="s">
        <v>69</v>
      </c>
      <c r="D86" s="2" t="s">
        <v>261</v>
      </c>
      <c r="E86" s="2" t="s">
        <v>439</v>
      </c>
      <c r="F86" s="21" t="s">
        <v>105</v>
      </c>
      <c r="G86" s="11" t="s">
        <v>481</v>
      </c>
      <c r="H86" s="3">
        <v>42256</v>
      </c>
      <c r="I86" s="2" t="s">
        <v>39</v>
      </c>
      <c r="J86" s="2" t="s">
        <v>440</v>
      </c>
      <c r="K86" s="2" t="s">
        <v>30</v>
      </c>
      <c r="L86" s="2" t="s">
        <v>31</v>
      </c>
      <c r="M86" s="2" t="s">
        <v>41</v>
      </c>
      <c r="N86" s="4">
        <v>10</v>
      </c>
      <c r="O86" s="4">
        <v>577</v>
      </c>
      <c r="P86" s="4">
        <v>567</v>
      </c>
      <c r="Q86" s="5">
        <v>9.58</v>
      </c>
      <c r="R86" s="4">
        <v>10</v>
      </c>
      <c r="S86" s="4">
        <v>215</v>
      </c>
      <c r="T86" s="4">
        <v>205</v>
      </c>
      <c r="U86" s="5">
        <v>12.26</v>
      </c>
      <c r="V86" s="5">
        <v>0</v>
      </c>
      <c r="W86" s="14">
        <v>21.84</v>
      </c>
      <c r="X86" s="14">
        <v>0</v>
      </c>
      <c r="Y86" s="14">
        <v>21.84</v>
      </c>
      <c r="Z86" s="4">
        <v>24580</v>
      </c>
      <c r="AA86" s="49" t="str">
        <f>IFERROR(IF(VLOOKUP($D86,'Year-To-Date'!$E$1:$E$322,1,FALSE)=D86,"--","Find"),"Find")</f>
        <v>--</v>
      </c>
    </row>
    <row r="87" spans="1:27">
      <c r="A87" s="2" t="s">
        <v>444</v>
      </c>
      <c r="B87" s="2" t="s">
        <v>24</v>
      </c>
      <c r="C87" s="2" t="s">
        <v>69</v>
      </c>
      <c r="D87" s="2" t="s">
        <v>262</v>
      </c>
      <c r="E87" s="2" t="s">
        <v>439</v>
      </c>
      <c r="F87" s="21" t="s">
        <v>105</v>
      </c>
      <c r="G87" s="11" t="s">
        <v>481</v>
      </c>
      <c r="H87" s="3">
        <v>42256</v>
      </c>
      <c r="I87" s="2" t="s">
        <v>39</v>
      </c>
      <c r="J87" s="2" t="s">
        <v>440</v>
      </c>
      <c r="K87" s="2" t="s">
        <v>30</v>
      </c>
      <c r="L87" s="2" t="s">
        <v>31</v>
      </c>
      <c r="M87" s="2" t="s">
        <v>41</v>
      </c>
      <c r="N87" s="4">
        <v>2473</v>
      </c>
      <c r="O87" s="4">
        <v>3873</v>
      </c>
      <c r="P87" s="4">
        <v>1400</v>
      </c>
      <c r="Q87" s="5">
        <v>23.66</v>
      </c>
      <c r="R87" s="4">
        <v>2908</v>
      </c>
      <c r="S87" s="4">
        <v>4101</v>
      </c>
      <c r="T87" s="4">
        <v>1193</v>
      </c>
      <c r="U87" s="5">
        <v>71.34</v>
      </c>
      <c r="V87" s="5">
        <v>0</v>
      </c>
      <c r="W87" s="14">
        <v>95</v>
      </c>
      <c r="X87" s="14">
        <v>0</v>
      </c>
      <c r="Y87" s="14">
        <v>95</v>
      </c>
      <c r="Z87" s="4">
        <v>24580</v>
      </c>
      <c r="AA87" s="49" t="str">
        <f>IFERROR(IF(VLOOKUP($D87,'Year-To-Date'!$E$1:$E$322,1,FALSE)=D87,"--","Find"),"Find")</f>
        <v>--</v>
      </c>
    </row>
    <row r="88" spans="1:27">
      <c r="A88" s="2" t="s">
        <v>444</v>
      </c>
      <c r="B88" s="2" t="s">
        <v>24</v>
      </c>
      <c r="C88" s="2" t="s">
        <v>69</v>
      </c>
      <c r="D88" s="2" t="s">
        <v>263</v>
      </c>
      <c r="E88" s="2" t="s">
        <v>436</v>
      </c>
      <c r="F88" s="21" t="s">
        <v>105</v>
      </c>
      <c r="G88" s="11" t="s">
        <v>481</v>
      </c>
      <c r="H88" s="3">
        <v>42256</v>
      </c>
      <c r="I88" s="2" t="s">
        <v>39</v>
      </c>
      <c r="J88" s="2" t="s">
        <v>438</v>
      </c>
      <c r="K88" s="2" t="s">
        <v>30</v>
      </c>
      <c r="L88" s="2" t="s">
        <v>31</v>
      </c>
      <c r="M88" s="2" t="s">
        <v>41</v>
      </c>
      <c r="N88" s="4">
        <v>5</v>
      </c>
      <c r="O88" s="4">
        <v>28</v>
      </c>
      <c r="P88" s="4">
        <v>23</v>
      </c>
      <c r="Q88" s="5">
        <v>0.39</v>
      </c>
      <c r="R88" s="4">
        <v>9</v>
      </c>
      <c r="S88" s="4">
        <v>24</v>
      </c>
      <c r="T88" s="4">
        <v>15</v>
      </c>
      <c r="U88" s="5">
        <v>0.9</v>
      </c>
      <c r="V88" s="5">
        <v>0</v>
      </c>
      <c r="W88" s="14">
        <v>1.29</v>
      </c>
      <c r="X88" s="14">
        <v>0</v>
      </c>
      <c r="Y88" s="14">
        <v>1.29</v>
      </c>
      <c r="Z88" s="4">
        <v>24580</v>
      </c>
      <c r="AA88" s="49" t="str">
        <f>IFERROR(IF(VLOOKUP($D88,'Year-To-Date'!$E$1:$E$322,1,FALSE)=D88,"--","Find"),"Find")</f>
        <v>--</v>
      </c>
    </row>
    <row r="89" spans="1:27">
      <c r="A89" s="2" t="s">
        <v>444</v>
      </c>
      <c r="B89" s="2" t="s">
        <v>24</v>
      </c>
      <c r="C89" s="2" t="s">
        <v>76</v>
      </c>
      <c r="D89" s="2" t="s">
        <v>309</v>
      </c>
      <c r="E89" s="2" t="s">
        <v>482</v>
      </c>
      <c r="F89" s="21" t="s">
        <v>105</v>
      </c>
      <c r="G89" s="11" t="s">
        <v>481</v>
      </c>
      <c r="H89" s="3">
        <v>42256</v>
      </c>
      <c r="I89" s="2" t="s">
        <v>39</v>
      </c>
      <c r="J89" s="2" t="s">
        <v>434</v>
      </c>
      <c r="K89" s="2" t="s">
        <v>30</v>
      </c>
      <c r="L89" s="2" t="s">
        <v>31</v>
      </c>
      <c r="M89" s="2" t="s">
        <v>41</v>
      </c>
      <c r="N89" s="4">
        <v>12</v>
      </c>
      <c r="O89" s="4">
        <v>15470</v>
      </c>
      <c r="P89" s="4">
        <v>15458</v>
      </c>
      <c r="Q89" s="5">
        <v>261.24</v>
      </c>
      <c r="R89" s="4">
        <v>5</v>
      </c>
      <c r="S89" s="4">
        <v>3168</v>
      </c>
      <c r="T89" s="4">
        <v>3163</v>
      </c>
      <c r="U89" s="5">
        <v>189.15</v>
      </c>
      <c r="V89" s="5">
        <v>0</v>
      </c>
      <c r="W89" s="14">
        <v>450.39</v>
      </c>
      <c r="X89" s="14">
        <v>0</v>
      </c>
      <c r="Y89" s="14">
        <v>450.39</v>
      </c>
      <c r="Z89" s="4">
        <v>24580</v>
      </c>
      <c r="AA89" s="49" t="str">
        <f>IFERROR(IF(VLOOKUP($D89,'Year-To-Date'!$E$1:$E$322,1,FALSE)=D89,"--","Find"),"Find")</f>
        <v>--</v>
      </c>
    </row>
    <row r="90" spans="1:27">
      <c r="A90" s="2" t="s">
        <v>444</v>
      </c>
      <c r="B90" s="2" t="s">
        <v>24</v>
      </c>
      <c r="C90" s="2" t="s">
        <v>76</v>
      </c>
      <c r="D90" s="2" t="s">
        <v>310</v>
      </c>
      <c r="E90" s="2" t="s">
        <v>27</v>
      </c>
      <c r="F90" s="21" t="s">
        <v>105</v>
      </c>
      <c r="G90" s="11" t="s">
        <v>481</v>
      </c>
      <c r="H90" s="3">
        <v>42255</v>
      </c>
      <c r="I90" s="2" t="s">
        <v>39</v>
      </c>
      <c r="J90" s="2" t="s">
        <v>29</v>
      </c>
      <c r="K90" s="2" t="s">
        <v>30</v>
      </c>
      <c r="L90" s="2" t="s">
        <v>31</v>
      </c>
      <c r="M90" s="2" t="s">
        <v>32</v>
      </c>
      <c r="N90" s="4">
        <v>5</v>
      </c>
      <c r="O90" s="4">
        <v>22092</v>
      </c>
      <c r="P90" s="4">
        <v>22087</v>
      </c>
      <c r="Q90" s="5">
        <v>373.27</v>
      </c>
      <c r="R90" s="4">
        <v>11</v>
      </c>
      <c r="S90" s="4">
        <v>1005</v>
      </c>
      <c r="T90" s="4">
        <v>994</v>
      </c>
      <c r="U90" s="5">
        <v>59.44</v>
      </c>
      <c r="V90" s="5">
        <v>0</v>
      </c>
      <c r="W90" s="14">
        <v>432.71</v>
      </c>
      <c r="X90" s="14">
        <v>0</v>
      </c>
      <c r="Y90" s="14">
        <v>432.71</v>
      </c>
      <c r="Z90" s="4">
        <v>24580</v>
      </c>
      <c r="AA90" s="49" t="str">
        <f>IFERROR(IF(VLOOKUP($D90,'Year-To-Date'!$E$1:$E$322,1,FALSE)=D90,"--","Find"),"Find")</f>
        <v>--</v>
      </c>
    </row>
    <row r="91" spans="1:27">
      <c r="A91" s="2" t="s">
        <v>444</v>
      </c>
      <c r="B91" s="2" t="s">
        <v>24</v>
      </c>
      <c r="C91" s="2" t="s">
        <v>76</v>
      </c>
      <c r="D91" s="2" t="s">
        <v>311</v>
      </c>
      <c r="E91" s="2" t="s">
        <v>427</v>
      </c>
      <c r="F91" s="21" t="s">
        <v>105</v>
      </c>
      <c r="G91" s="11" t="s">
        <v>481</v>
      </c>
      <c r="H91" s="3">
        <v>42257</v>
      </c>
      <c r="I91" s="2" t="s">
        <v>39</v>
      </c>
      <c r="J91" s="2" t="s">
        <v>429</v>
      </c>
      <c r="K91" s="2" t="s">
        <v>30</v>
      </c>
      <c r="L91" s="2" t="s">
        <v>31</v>
      </c>
      <c r="M91" s="2" t="s">
        <v>32</v>
      </c>
      <c r="N91" s="4">
        <v>4147</v>
      </c>
      <c r="O91" s="4">
        <v>11081</v>
      </c>
      <c r="P91" s="4">
        <v>6934</v>
      </c>
      <c r="Q91" s="5">
        <v>117.18</v>
      </c>
      <c r="R91" s="4">
        <v>110</v>
      </c>
      <c r="S91" s="4">
        <v>736</v>
      </c>
      <c r="T91" s="4">
        <v>626</v>
      </c>
      <c r="U91" s="5">
        <v>37.43</v>
      </c>
      <c r="V91" s="5">
        <v>0</v>
      </c>
      <c r="W91" s="14">
        <v>154.61000000000001</v>
      </c>
      <c r="X91" s="14">
        <v>0</v>
      </c>
      <c r="Y91" s="14">
        <v>154.61000000000001</v>
      </c>
      <c r="Z91" s="4">
        <v>24580</v>
      </c>
      <c r="AA91" s="49" t="str">
        <f>IFERROR(IF(VLOOKUP($D91,'Year-To-Date'!$E$1:$E$322,1,FALSE)=D91,"--","Find"),"Find")</f>
        <v>--</v>
      </c>
    </row>
    <row r="92" spans="1:27">
      <c r="A92" s="2" t="s">
        <v>444</v>
      </c>
      <c r="B92" s="2" t="s">
        <v>24</v>
      </c>
      <c r="C92" s="2" t="s">
        <v>76</v>
      </c>
      <c r="D92" s="2" t="s">
        <v>312</v>
      </c>
      <c r="E92" s="2" t="s">
        <v>427</v>
      </c>
      <c r="F92" s="21" t="s">
        <v>105</v>
      </c>
      <c r="G92" s="11" t="s">
        <v>481</v>
      </c>
      <c r="H92" s="3">
        <v>42257</v>
      </c>
      <c r="I92" s="2" t="s">
        <v>39</v>
      </c>
      <c r="J92" s="2" t="s">
        <v>429</v>
      </c>
      <c r="K92" s="2" t="s">
        <v>30</v>
      </c>
      <c r="L92" s="2" t="s">
        <v>31</v>
      </c>
      <c r="M92" s="2" t="s">
        <v>32</v>
      </c>
      <c r="N92" s="4">
        <v>12966</v>
      </c>
      <c r="O92" s="4">
        <v>35203</v>
      </c>
      <c r="P92" s="4">
        <v>22237</v>
      </c>
      <c r="Q92" s="5">
        <v>375.81</v>
      </c>
      <c r="R92" s="4">
        <v>1412</v>
      </c>
      <c r="S92" s="4">
        <v>2602</v>
      </c>
      <c r="T92" s="4">
        <v>1190</v>
      </c>
      <c r="U92" s="5">
        <v>71.16</v>
      </c>
      <c r="V92" s="5">
        <v>0</v>
      </c>
      <c r="W92" s="14">
        <v>446.97</v>
      </c>
      <c r="X92" s="14">
        <v>0</v>
      </c>
      <c r="Y92" s="14">
        <v>446.97</v>
      </c>
      <c r="Z92" s="4">
        <v>24580</v>
      </c>
      <c r="AA92" s="49" t="str">
        <f>IFERROR(IF(VLOOKUP($D92,'Year-To-Date'!$E$1:$E$322,1,FALSE)=D92,"--","Find"),"Find")</f>
        <v>--</v>
      </c>
    </row>
    <row r="93" spans="1:27">
      <c r="A93" s="2" t="s">
        <v>444</v>
      </c>
      <c r="B93" s="2" t="s">
        <v>24</v>
      </c>
      <c r="C93" s="2" t="s">
        <v>76</v>
      </c>
      <c r="D93" s="2" t="s">
        <v>313</v>
      </c>
      <c r="E93" s="2" t="s">
        <v>427</v>
      </c>
      <c r="F93" s="21" t="s">
        <v>105</v>
      </c>
      <c r="G93" s="11" t="s">
        <v>481</v>
      </c>
      <c r="H93" s="3">
        <v>42257</v>
      </c>
      <c r="I93" s="2" t="s">
        <v>39</v>
      </c>
      <c r="J93" s="2" t="s">
        <v>429</v>
      </c>
      <c r="K93" s="2" t="s">
        <v>30</v>
      </c>
      <c r="L93" s="2" t="s">
        <v>31</v>
      </c>
      <c r="M93" s="2" t="s">
        <v>32</v>
      </c>
      <c r="N93" s="4">
        <v>4281</v>
      </c>
      <c r="O93" s="4">
        <v>16025</v>
      </c>
      <c r="P93" s="4">
        <v>11744</v>
      </c>
      <c r="Q93" s="5">
        <v>198.47</v>
      </c>
      <c r="R93" s="4">
        <v>430</v>
      </c>
      <c r="S93" s="4">
        <v>1777</v>
      </c>
      <c r="T93" s="4">
        <v>1347</v>
      </c>
      <c r="U93" s="5">
        <v>80.55</v>
      </c>
      <c r="V93" s="5">
        <v>0</v>
      </c>
      <c r="W93" s="14">
        <v>279.02</v>
      </c>
      <c r="X93" s="14">
        <v>0</v>
      </c>
      <c r="Y93" s="14">
        <v>279.02</v>
      </c>
      <c r="Z93" s="4">
        <v>24580</v>
      </c>
      <c r="AA93" s="49" t="str">
        <f>IFERROR(IF(VLOOKUP($D93,'Year-To-Date'!$E$1:$E$322,1,FALSE)=D93,"--","Find"),"Find")</f>
        <v>--</v>
      </c>
    </row>
    <row r="94" spans="1:27">
      <c r="A94" s="2" t="s">
        <v>444</v>
      </c>
      <c r="B94" s="2" t="s">
        <v>24</v>
      </c>
      <c r="C94" s="2" t="s">
        <v>25</v>
      </c>
      <c r="D94" s="2" t="s">
        <v>112</v>
      </c>
      <c r="E94" s="2" t="s">
        <v>62</v>
      </c>
      <c r="F94" s="21" t="s">
        <v>113</v>
      </c>
      <c r="G94" s="11" t="s">
        <v>483</v>
      </c>
      <c r="H94" s="3">
        <v>42220</v>
      </c>
      <c r="I94" s="2" t="s">
        <v>39</v>
      </c>
      <c r="J94" s="2" t="s">
        <v>63</v>
      </c>
      <c r="K94" s="2" t="s">
        <v>30</v>
      </c>
      <c r="L94" s="2" t="s">
        <v>31</v>
      </c>
      <c r="M94" s="2" t="s">
        <v>378</v>
      </c>
      <c r="N94" s="4">
        <v>14342</v>
      </c>
      <c r="O94" s="4">
        <v>17991</v>
      </c>
      <c r="P94" s="4">
        <v>3649</v>
      </c>
      <c r="Q94" s="5">
        <v>61.67</v>
      </c>
      <c r="R94" s="4">
        <v>0</v>
      </c>
      <c r="S94" s="4">
        <v>0</v>
      </c>
      <c r="T94" s="4">
        <v>0</v>
      </c>
      <c r="U94" s="5">
        <v>0</v>
      </c>
      <c r="V94" s="5">
        <v>0</v>
      </c>
      <c r="W94" s="14">
        <v>61.67</v>
      </c>
      <c r="X94" s="14">
        <v>0</v>
      </c>
      <c r="Y94" s="14">
        <v>61.67</v>
      </c>
      <c r="Z94" s="4">
        <v>24580</v>
      </c>
      <c r="AA94" s="49" t="str">
        <f>IFERROR(IF(VLOOKUP($D94,'Year-To-Date'!$E$1:$E$322,1,FALSE)=D94,"--","Find"),"Find")</f>
        <v>--</v>
      </c>
    </row>
    <row r="95" spans="1:27">
      <c r="A95" s="2" t="s">
        <v>444</v>
      </c>
      <c r="B95" s="2" t="s">
        <v>24</v>
      </c>
      <c r="C95" s="2" t="s">
        <v>25</v>
      </c>
      <c r="D95" s="2" t="s">
        <v>121</v>
      </c>
      <c r="E95" s="2" t="s">
        <v>400</v>
      </c>
      <c r="F95" s="21" t="s">
        <v>122</v>
      </c>
      <c r="G95" s="11" t="s">
        <v>484</v>
      </c>
      <c r="H95" s="3">
        <v>42276</v>
      </c>
      <c r="I95" s="2" t="s">
        <v>39</v>
      </c>
      <c r="J95" s="2" t="s">
        <v>402</v>
      </c>
      <c r="K95" s="2" t="s">
        <v>30</v>
      </c>
      <c r="L95" s="2" t="s">
        <v>31</v>
      </c>
      <c r="M95" s="2" t="s">
        <v>41</v>
      </c>
      <c r="N95" s="4">
        <v>5595</v>
      </c>
      <c r="O95" s="4">
        <v>13062</v>
      </c>
      <c r="P95" s="4">
        <v>7467</v>
      </c>
      <c r="Q95" s="5">
        <v>126.19</v>
      </c>
      <c r="R95" s="4">
        <v>0</v>
      </c>
      <c r="S95" s="4">
        <v>0</v>
      </c>
      <c r="T95" s="4">
        <v>0</v>
      </c>
      <c r="U95" s="5">
        <v>0</v>
      </c>
      <c r="V95" s="5">
        <v>0</v>
      </c>
      <c r="W95" s="14">
        <v>126.19</v>
      </c>
      <c r="X95" s="14">
        <v>0</v>
      </c>
      <c r="Y95" s="14">
        <v>126.19</v>
      </c>
      <c r="Z95" s="4">
        <v>24580</v>
      </c>
      <c r="AA95" s="49" t="str">
        <f>IFERROR(IF(VLOOKUP($D95,'Year-To-Date'!$E$1:$E$322,1,FALSE)=D95,"--","Find"),"Find")</f>
        <v>--</v>
      </c>
    </row>
    <row r="96" spans="1:27">
      <c r="A96" s="2" t="s">
        <v>444</v>
      </c>
      <c r="B96" s="2" t="s">
        <v>24</v>
      </c>
      <c r="C96" s="2" t="s">
        <v>25</v>
      </c>
      <c r="D96" s="2" t="s">
        <v>26</v>
      </c>
      <c r="E96" s="2" t="s">
        <v>27</v>
      </c>
      <c r="F96" s="21"/>
      <c r="G96" s="11" t="s">
        <v>467</v>
      </c>
      <c r="H96" s="3">
        <v>42213</v>
      </c>
      <c r="I96" s="2" t="s">
        <v>28</v>
      </c>
      <c r="J96" s="2" t="s">
        <v>29</v>
      </c>
      <c r="K96" s="2" t="s">
        <v>30</v>
      </c>
      <c r="L96" s="2" t="s">
        <v>31</v>
      </c>
      <c r="M96" s="2" t="s">
        <v>382</v>
      </c>
      <c r="N96" s="4">
        <v>90351</v>
      </c>
      <c r="O96" s="4">
        <v>137038</v>
      </c>
      <c r="P96" s="4">
        <v>46687</v>
      </c>
      <c r="Q96" s="5">
        <v>789.01</v>
      </c>
      <c r="R96" s="4">
        <v>0</v>
      </c>
      <c r="S96" s="4">
        <v>0</v>
      </c>
      <c r="T96" s="4">
        <v>0</v>
      </c>
      <c r="U96" s="5">
        <v>0</v>
      </c>
      <c r="V96" s="5">
        <v>0</v>
      </c>
      <c r="W96" s="14">
        <v>789.01</v>
      </c>
      <c r="X96" s="14">
        <v>0</v>
      </c>
      <c r="Y96" s="14">
        <v>789.01</v>
      </c>
      <c r="Z96" s="4">
        <v>24580</v>
      </c>
      <c r="AA96" s="49" t="str">
        <f>IFERROR(IF(VLOOKUP($D96,'Year-To-Date'!$E$1:$E$322,1,FALSE)=D96,"--","Find"),"Find")</f>
        <v>--</v>
      </c>
    </row>
    <row r="97" spans="1:27">
      <c r="A97" s="2" t="s">
        <v>444</v>
      </c>
      <c r="B97" s="2" t="s">
        <v>24</v>
      </c>
      <c r="C97" s="2" t="s">
        <v>25</v>
      </c>
      <c r="D97" s="2" t="s">
        <v>356</v>
      </c>
      <c r="E97" s="2" t="s">
        <v>34</v>
      </c>
      <c r="F97" s="21"/>
      <c r="G97" s="11" t="s">
        <v>467</v>
      </c>
      <c r="H97" s="3">
        <v>42258</v>
      </c>
      <c r="I97" s="2"/>
      <c r="J97" s="2" t="s">
        <v>35</v>
      </c>
      <c r="K97" s="2" t="s">
        <v>30</v>
      </c>
      <c r="L97" s="2" t="s">
        <v>31</v>
      </c>
      <c r="M97" s="2" t="s">
        <v>32</v>
      </c>
      <c r="N97" s="4">
        <v>15</v>
      </c>
      <c r="O97" s="4">
        <v>15</v>
      </c>
      <c r="P97" s="4">
        <v>0</v>
      </c>
      <c r="Q97" s="5">
        <v>0</v>
      </c>
      <c r="R97" s="4">
        <v>0</v>
      </c>
      <c r="S97" s="4">
        <v>0</v>
      </c>
      <c r="T97" s="4">
        <v>0</v>
      </c>
      <c r="U97" s="5">
        <v>0</v>
      </c>
      <c r="V97" s="5">
        <v>0</v>
      </c>
      <c r="W97" s="14">
        <v>0</v>
      </c>
      <c r="X97" s="14">
        <v>0</v>
      </c>
      <c r="Y97" s="14">
        <v>0</v>
      </c>
      <c r="Z97" s="4">
        <v>24580</v>
      </c>
      <c r="AA97" s="49" t="str">
        <f>IFERROR(IF(VLOOKUP($D97,'Year-To-Date'!$E$1:$E$322,1,FALSE)=D97,"--","Find"),"Find")</f>
        <v>--</v>
      </c>
    </row>
    <row r="98" spans="1:27">
      <c r="A98" s="2" t="s">
        <v>444</v>
      </c>
      <c r="B98" s="2" t="s">
        <v>24</v>
      </c>
      <c r="C98" s="2" t="s">
        <v>25</v>
      </c>
      <c r="D98" s="2" t="s">
        <v>120</v>
      </c>
      <c r="E98" s="2" t="s">
        <v>439</v>
      </c>
      <c r="F98" s="21"/>
      <c r="G98" s="11" t="s">
        <v>467</v>
      </c>
      <c r="H98" s="3">
        <v>42257</v>
      </c>
      <c r="I98" s="2" t="s">
        <v>39</v>
      </c>
      <c r="J98" s="2" t="s">
        <v>440</v>
      </c>
      <c r="K98" s="2" t="s">
        <v>30</v>
      </c>
      <c r="L98" s="2" t="s">
        <v>31</v>
      </c>
      <c r="M98" s="2" t="s">
        <v>41</v>
      </c>
      <c r="N98" s="4">
        <v>10</v>
      </c>
      <c r="O98" s="4">
        <v>10</v>
      </c>
      <c r="P98" s="4">
        <v>0</v>
      </c>
      <c r="Q98" s="5">
        <v>0</v>
      </c>
      <c r="R98" s="4">
        <v>0</v>
      </c>
      <c r="S98" s="4">
        <v>0</v>
      </c>
      <c r="T98" s="4">
        <v>0</v>
      </c>
      <c r="U98" s="5">
        <v>0</v>
      </c>
      <c r="V98" s="5">
        <v>0</v>
      </c>
      <c r="W98" s="14">
        <v>0</v>
      </c>
      <c r="X98" s="14">
        <v>0</v>
      </c>
      <c r="Y98" s="14">
        <v>0</v>
      </c>
      <c r="Z98" s="4">
        <v>24580</v>
      </c>
      <c r="AA98" s="49" t="str">
        <f>IFERROR(IF(VLOOKUP($D98,'Year-To-Date'!$E$1:$E$322,1,FALSE)=D98,"--","Find"),"Find")</f>
        <v>--</v>
      </c>
    </row>
    <row r="99" spans="1:27">
      <c r="A99" s="2" t="s">
        <v>444</v>
      </c>
      <c r="B99" s="2" t="s">
        <v>24</v>
      </c>
      <c r="C99" s="2" t="s">
        <v>48</v>
      </c>
      <c r="D99" s="2" t="s">
        <v>485</v>
      </c>
      <c r="E99" s="2" t="s">
        <v>421</v>
      </c>
      <c r="F99" s="21"/>
      <c r="G99" s="11" t="s">
        <v>467</v>
      </c>
      <c r="H99" s="3">
        <v>42158</v>
      </c>
      <c r="I99" s="2" t="s">
        <v>28</v>
      </c>
      <c r="J99" s="2" t="s">
        <v>423</v>
      </c>
      <c r="K99" s="2" t="s">
        <v>30</v>
      </c>
      <c r="L99" s="2" t="s">
        <v>31</v>
      </c>
      <c r="M99" s="2" t="s">
        <v>32</v>
      </c>
      <c r="N99" s="4">
        <v>3000</v>
      </c>
      <c r="O99" s="4">
        <v>3000</v>
      </c>
      <c r="P99" s="4">
        <v>0</v>
      </c>
      <c r="Q99" s="5">
        <v>0</v>
      </c>
      <c r="R99" s="4">
        <v>0</v>
      </c>
      <c r="S99" s="4">
        <v>0</v>
      </c>
      <c r="T99" s="4">
        <v>0</v>
      </c>
      <c r="U99" s="5">
        <v>0</v>
      </c>
      <c r="V99" s="5">
        <v>0</v>
      </c>
      <c r="W99" s="14">
        <v>0</v>
      </c>
      <c r="X99" s="14">
        <v>0</v>
      </c>
      <c r="Y99" s="14">
        <v>0</v>
      </c>
      <c r="Z99" s="4">
        <v>24580</v>
      </c>
      <c r="AA99" s="49" t="str">
        <f>IFERROR(IF(VLOOKUP($D99,'Year-To-Date'!$E$1:$E$322,1,FALSE)=D99,"--","Find"),"Find")</f>
        <v>--</v>
      </c>
    </row>
    <row r="100" spans="1:27">
      <c r="A100" s="2" t="s">
        <v>444</v>
      </c>
      <c r="B100" s="2" t="s">
        <v>24</v>
      </c>
      <c r="C100" s="2" t="s">
        <v>395</v>
      </c>
      <c r="D100" s="2" t="s">
        <v>486</v>
      </c>
      <c r="E100" s="2" t="s">
        <v>421</v>
      </c>
      <c r="F100" s="21"/>
      <c r="G100" s="11" t="s">
        <v>467</v>
      </c>
      <c r="H100" s="3">
        <v>42158</v>
      </c>
      <c r="I100" s="2" t="s">
        <v>28</v>
      </c>
      <c r="J100" s="2" t="s">
        <v>423</v>
      </c>
      <c r="K100" s="2" t="s">
        <v>30</v>
      </c>
      <c r="L100" s="2" t="s">
        <v>31</v>
      </c>
      <c r="M100" s="2" t="s">
        <v>32</v>
      </c>
      <c r="N100" s="4">
        <v>900</v>
      </c>
      <c r="O100" s="4">
        <v>900</v>
      </c>
      <c r="P100" s="4">
        <v>0</v>
      </c>
      <c r="Q100" s="5">
        <v>0</v>
      </c>
      <c r="R100" s="4">
        <v>600</v>
      </c>
      <c r="S100" s="4">
        <v>600</v>
      </c>
      <c r="T100" s="4">
        <v>0</v>
      </c>
      <c r="U100" s="5">
        <v>0</v>
      </c>
      <c r="V100" s="5">
        <v>0</v>
      </c>
      <c r="W100" s="14">
        <v>0</v>
      </c>
      <c r="X100" s="14">
        <v>0</v>
      </c>
      <c r="Y100" s="14">
        <v>0</v>
      </c>
      <c r="Z100" s="4">
        <v>24580</v>
      </c>
      <c r="AA100" s="49" t="str">
        <f>IFERROR(IF(VLOOKUP($D100,'Year-To-Date'!$E$1:$E$322,1,FALSE)=D100,"--","Find"),"Find")</f>
        <v>--</v>
      </c>
    </row>
    <row r="101" spans="1:27">
      <c r="A101" s="2" t="s">
        <v>444</v>
      </c>
      <c r="B101" s="2" t="s">
        <v>24</v>
      </c>
      <c r="C101" s="2" t="s">
        <v>419</v>
      </c>
      <c r="D101" s="2" t="s">
        <v>420</v>
      </c>
      <c r="E101" s="2" t="s">
        <v>421</v>
      </c>
      <c r="F101" s="21"/>
      <c r="G101" s="11" t="s">
        <v>467</v>
      </c>
      <c r="H101" s="3">
        <v>42158</v>
      </c>
      <c r="I101" s="2" t="s">
        <v>28</v>
      </c>
      <c r="J101" s="2" t="s">
        <v>423</v>
      </c>
      <c r="K101" s="2" t="s">
        <v>30</v>
      </c>
      <c r="L101" s="2" t="s">
        <v>31</v>
      </c>
      <c r="M101" s="2" t="s">
        <v>32</v>
      </c>
      <c r="N101" s="4">
        <v>12279</v>
      </c>
      <c r="O101" s="4">
        <v>12279</v>
      </c>
      <c r="P101" s="4">
        <v>0</v>
      </c>
      <c r="Q101" s="5">
        <v>0</v>
      </c>
      <c r="R101" s="4">
        <v>0</v>
      </c>
      <c r="S101" s="4">
        <v>0</v>
      </c>
      <c r="T101" s="4">
        <v>0</v>
      </c>
      <c r="U101" s="5">
        <v>0</v>
      </c>
      <c r="V101" s="5">
        <v>0</v>
      </c>
      <c r="W101" s="14">
        <v>0</v>
      </c>
      <c r="X101" s="14">
        <v>0</v>
      </c>
      <c r="Y101" s="14">
        <v>0</v>
      </c>
      <c r="Z101" s="4">
        <v>24580</v>
      </c>
      <c r="AA101" s="49" t="str">
        <f>IFERROR(IF(VLOOKUP($D101,'Year-To-Date'!$E$1:$E$322,1,FALSE)=D101,"--","Find"),"Find")</f>
        <v>--</v>
      </c>
    </row>
    <row r="102" spans="1:27">
      <c r="A102" s="2" t="s">
        <v>444</v>
      </c>
      <c r="B102" s="2" t="s">
        <v>24</v>
      </c>
      <c r="C102" s="2" t="s">
        <v>94</v>
      </c>
      <c r="D102" s="2" t="s">
        <v>487</v>
      </c>
      <c r="E102" s="2" t="s">
        <v>421</v>
      </c>
      <c r="F102" s="21"/>
      <c r="G102" s="11" t="s">
        <v>467</v>
      </c>
      <c r="H102" s="3"/>
      <c r="I102" s="2" t="s">
        <v>94</v>
      </c>
      <c r="J102" s="2" t="s">
        <v>431</v>
      </c>
      <c r="K102" s="2" t="s">
        <v>394</v>
      </c>
      <c r="L102" s="2" t="s">
        <v>31</v>
      </c>
      <c r="M102" s="2" t="s">
        <v>382</v>
      </c>
      <c r="N102" s="4">
        <v>0</v>
      </c>
      <c r="O102" s="4">
        <v>0</v>
      </c>
      <c r="P102" s="4">
        <v>0</v>
      </c>
      <c r="Q102" s="5">
        <v>0</v>
      </c>
      <c r="R102" s="4">
        <v>0</v>
      </c>
      <c r="S102" s="4">
        <v>0</v>
      </c>
      <c r="T102" s="4">
        <v>0</v>
      </c>
      <c r="U102" s="5">
        <v>0</v>
      </c>
      <c r="V102" s="5">
        <v>347</v>
      </c>
      <c r="W102" s="14">
        <v>347</v>
      </c>
      <c r="X102" s="14">
        <v>0</v>
      </c>
      <c r="Y102" s="14">
        <v>347</v>
      </c>
      <c r="Z102" s="4">
        <v>24756</v>
      </c>
      <c r="AA102" s="49" t="str">
        <f>IFERROR(IF(VLOOKUP($D102,'Year-To-Date'!$E$1:$E$322,1,FALSE)=D102,"--","Find"),"Find")</f>
        <v>--</v>
      </c>
    </row>
    <row r="103" spans="1:27">
      <c r="A103" s="2" t="s">
        <v>444</v>
      </c>
      <c r="B103" s="2" t="s">
        <v>24</v>
      </c>
      <c r="C103" s="2" t="s">
        <v>94</v>
      </c>
      <c r="D103" s="2" t="s">
        <v>488</v>
      </c>
      <c r="E103" s="2" t="s">
        <v>421</v>
      </c>
      <c r="F103" s="21"/>
      <c r="G103" s="11" t="s">
        <v>467</v>
      </c>
      <c r="H103" s="3"/>
      <c r="I103" s="2" t="s">
        <v>94</v>
      </c>
      <c r="J103" s="2" t="s">
        <v>431</v>
      </c>
      <c r="K103" s="2" t="s">
        <v>394</v>
      </c>
      <c r="L103" s="2" t="s">
        <v>31</v>
      </c>
      <c r="M103" s="2" t="s">
        <v>382</v>
      </c>
      <c r="N103" s="4">
        <v>0</v>
      </c>
      <c r="O103" s="4">
        <v>0</v>
      </c>
      <c r="P103" s="4">
        <v>0</v>
      </c>
      <c r="Q103" s="5">
        <v>0</v>
      </c>
      <c r="R103" s="4">
        <v>0</v>
      </c>
      <c r="S103" s="4">
        <v>0</v>
      </c>
      <c r="T103" s="4">
        <v>0</v>
      </c>
      <c r="U103" s="5">
        <v>0</v>
      </c>
      <c r="V103" s="5">
        <v>347</v>
      </c>
      <c r="W103" s="14">
        <v>347</v>
      </c>
      <c r="X103" s="14">
        <v>0</v>
      </c>
      <c r="Y103" s="14">
        <v>347</v>
      </c>
      <c r="Z103" s="4">
        <v>24756</v>
      </c>
      <c r="AA103" s="49" t="str">
        <f>IFERROR(IF(VLOOKUP($D103,'Year-To-Date'!$E$1:$E$322,1,FALSE)=D103,"--","Find"),"Find")</f>
        <v>--</v>
      </c>
    </row>
    <row r="104" spans="1:27">
      <c r="A104" s="2" t="s">
        <v>444</v>
      </c>
      <c r="B104" s="2" t="s">
        <v>24</v>
      </c>
      <c r="C104" s="2" t="s">
        <v>56</v>
      </c>
      <c r="D104" s="2" t="s">
        <v>66</v>
      </c>
      <c r="E104" s="2" t="s">
        <v>27</v>
      </c>
      <c r="F104" s="21"/>
      <c r="G104" s="11" t="s">
        <v>467</v>
      </c>
      <c r="H104" s="3">
        <v>42213</v>
      </c>
      <c r="I104" s="2" t="s">
        <v>28</v>
      </c>
      <c r="J104" s="2" t="s">
        <v>29</v>
      </c>
      <c r="K104" s="2" t="s">
        <v>30</v>
      </c>
      <c r="L104" s="2" t="s">
        <v>31</v>
      </c>
      <c r="M104" s="2" t="s">
        <v>32</v>
      </c>
      <c r="N104" s="4">
        <v>6608</v>
      </c>
      <c r="O104" s="4">
        <v>9477</v>
      </c>
      <c r="P104" s="4">
        <v>2869</v>
      </c>
      <c r="Q104" s="5">
        <v>48.49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48.49</v>
      </c>
      <c r="X104" s="14">
        <v>0</v>
      </c>
      <c r="Y104" s="14">
        <v>48.49</v>
      </c>
      <c r="Z104" s="4">
        <v>24580</v>
      </c>
      <c r="AA104" s="49" t="str">
        <f>IFERROR(IF(VLOOKUP($D104,'Year-To-Date'!$E$1:$E$322,1,FALSE)=D104,"--","Find"),"Find")</f>
        <v>--</v>
      </c>
    </row>
    <row r="105" spans="1:27">
      <c r="A105" s="2" t="s">
        <v>444</v>
      </c>
      <c r="B105" s="2" t="s">
        <v>24</v>
      </c>
      <c r="C105" s="2" t="s">
        <v>489</v>
      </c>
      <c r="D105" s="2" t="s">
        <v>226</v>
      </c>
      <c r="E105" s="2" t="s">
        <v>405</v>
      </c>
      <c r="F105" s="21"/>
      <c r="G105" s="11" t="s">
        <v>467</v>
      </c>
      <c r="H105" s="3">
        <v>42281</v>
      </c>
      <c r="I105" s="2"/>
      <c r="J105" s="2" t="s">
        <v>407</v>
      </c>
      <c r="K105" s="2" t="s">
        <v>30</v>
      </c>
      <c r="L105" s="2" t="s">
        <v>31</v>
      </c>
      <c r="M105" s="2" t="s">
        <v>378</v>
      </c>
      <c r="N105" s="4">
        <v>542</v>
      </c>
      <c r="O105" s="4">
        <v>542</v>
      </c>
      <c r="P105" s="4">
        <v>0</v>
      </c>
      <c r="Q105" s="5">
        <v>0</v>
      </c>
      <c r="R105" s="4">
        <v>17837</v>
      </c>
      <c r="S105" s="4">
        <v>17837</v>
      </c>
      <c r="T105" s="4">
        <v>0</v>
      </c>
      <c r="U105" s="5">
        <v>0</v>
      </c>
      <c r="V105" s="5">
        <v>0</v>
      </c>
      <c r="W105" s="14">
        <v>0</v>
      </c>
      <c r="X105" s="14">
        <v>0</v>
      </c>
      <c r="Y105" s="14">
        <v>0</v>
      </c>
      <c r="Z105" s="4">
        <v>24580</v>
      </c>
      <c r="AA105" s="49" t="str">
        <f>IFERROR(IF(VLOOKUP($D105,'Year-To-Date'!$E$1:$E$322,1,FALSE)=D105,"--","Find"),"Find")</f>
        <v>--</v>
      </c>
    </row>
    <row r="106" spans="1:27">
      <c r="A106" s="2" t="s">
        <v>444</v>
      </c>
      <c r="B106" s="2" t="s">
        <v>24</v>
      </c>
      <c r="C106" s="2" t="s">
        <v>370</v>
      </c>
      <c r="D106" s="2" t="s">
        <v>490</v>
      </c>
      <c r="E106" s="2" t="s">
        <v>421</v>
      </c>
      <c r="F106" s="21"/>
      <c r="G106" s="11" t="s">
        <v>467</v>
      </c>
      <c r="H106" s="3">
        <v>42158</v>
      </c>
      <c r="I106" s="2" t="s">
        <v>28</v>
      </c>
      <c r="J106" s="2" t="s">
        <v>423</v>
      </c>
      <c r="K106" s="2" t="s">
        <v>30</v>
      </c>
      <c r="L106" s="2" t="s">
        <v>31</v>
      </c>
      <c r="M106" s="2" t="s">
        <v>32</v>
      </c>
      <c r="N106" s="4">
        <v>2000</v>
      </c>
      <c r="O106" s="4">
        <v>2000</v>
      </c>
      <c r="P106" s="4">
        <v>0</v>
      </c>
      <c r="Q106" s="5">
        <v>0</v>
      </c>
      <c r="R106" s="4">
        <v>0</v>
      </c>
      <c r="S106" s="4">
        <v>0</v>
      </c>
      <c r="T106" s="4">
        <v>0</v>
      </c>
      <c r="U106" s="5">
        <v>0</v>
      </c>
      <c r="V106" s="5">
        <v>0</v>
      </c>
      <c r="W106" s="14">
        <v>0</v>
      </c>
      <c r="X106" s="14">
        <v>0</v>
      </c>
      <c r="Y106" s="14">
        <v>0</v>
      </c>
      <c r="Z106" s="4">
        <v>24580</v>
      </c>
      <c r="AA106" s="49" t="str">
        <f>IFERROR(IF(VLOOKUP($D106,'Year-To-Date'!$E$1:$E$322,1,FALSE)=D106,"--","Find"),"Find")</f>
        <v>--</v>
      </c>
    </row>
    <row r="107" spans="1:27">
      <c r="A107" s="2" t="s">
        <v>444</v>
      </c>
      <c r="B107" s="2" t="s">
        <v>24</v>
      </c>
      <c r="C107" s="2" t="s">
        <v>491</v>
      </c>
      <c r="D107" s="2" t="s">
        <v>280</v>
      </c>
      <c r="E107" s="2" t="s">
        <v>421</v>
      </c>
      <c r="F107" s="21"/>
      <c r="G107" s="11" t="s">
        <v>467</v>
      </c>
      <c r="H107" s="3">
        <v>42158</v>
      </c>
      <c r="I107" s="2" t="s">
        <v>28</v>
      </c>
      <c r="J107" s="2" t="s">
        <v>423</v>
      </c>
      <c r="K107" s="2" t="s">
        <v>30</v>
      </c>
      <c r="L107" s="2" t="s">
        <v>31</v>
      </c>
      <c r="M107" s="2" t="s">
        <v>32</v>
      </c>
      <c r="N107" s="4">
        <v>1000</v>
      </c>
      <c r="O107" s="4">
        <v>1000</v>
      </c>
      <c r="P107" s="4">
        <v>0</v>
      </c>
      <c r="Q107" s="5">
        <v>0</v>
      </c>
      <c r="R107" s="4">
        <v>0</v>
      </c>
      <c r="S107" s="4">
        <v>0</v>
      </c>
      <c r="T107" s="4">
        <v>0</v>
      </c>
      <c r="U107" s="5">
        <v>0</v>
      </c>
      <c r="V107" s="5">
        <v>0</v>
      </c>
      <c r="W107" s="14">
        <v>0</v>
      </c>
      <c r="X107" s="14">
        <v>0</v>
      </c>
      <c r="Y107" s="14">
        <v>0</v>
      </c>
      <c r="Z107" s="4">
        <v>24580</v>
      </c>
      <c r="AA107" s="49" t="str">
        <f>IFERROR(IF(VLOOKUP($D107,'Year-To-Date'!$E$1:$E$322,1,FALSE)=D107,"--","Find"),"Find")</f>
        <v>--</v>
      </c>
    </row>
    <row r="108" spans="1:27">
      <c r="A108" s="2" t="s">
        <v>444</v>
      </c>
      <c r="B108" s="2" t="s">
        <v>24</v>
      </c>
      <c r="C108" s="2" t="s">
        <v>492</v>
      </c>
      <c r="D108" s="2" t="s">
        <v>282</v>
      </c>
      <c r="E108" s="2" t="s">
        <v>430</v>
      </c>
      <c r="F108" s="21"/>
      <c r="G108" s="11" t="s">
        <v>467</v>
      </c>
      <c r="H108" s="3">
        <v>42195</v>
      </c>
      <c r="I108" s="2" t="s">
        <v>493</v>
      </c>
      <c r="J108" s="2" t="s">
        <v>494</v>
      </c>
      <c r="K108" s="2" t="s">
        <v>30</v>
      </c>
      <c r="L108" s="2" t="s">
        <v>31</v>
      </c>
      <c r="M108" s="2" t="s">
        <v>382</v>
      </c>
      <c r="N108" s="4">
        <v>292</v>
      </c>
      <c r="O108" s="4">
        <v>292</v>
      </c>
      <c r="P108" s="4">
        <v>0</v>
      </c>
      <c r="Q108" s="5">
        <v>0</v>
      </c>
      <c r="R108" s="4">
        <v>352</v>
      </c>
      <c r="S108" s="4">
        <v>352</v>
      </c>
      <c r="T108" s="4">
        <v>0</v>
      </c>
      <c r="U108" s="5">
        <v>0</v>
      </c>
      <c r="V108" s="5">
        <v>0</v>
      </c>
      <c r="W108" s="14">
        <v>0</v>
      </c>
      <c r="X108" s="14">
        <v>0</v>
      </c>
      <c r="Y108" s="14">
        <v>0</v>
      </c>
      <c r="Z108" s="4">
        <v>24580</v>
      </c>
      <c r="AA108" s="49" t="str">
        <f>IFERROR(IF(VLOOKUP($D108,'Year-To-Date'!$E$1:$E$322,1,FALSE)=D108,"--","Find"),"Find")</f>
        <v>--</v>
      </c>
    </row>
    <row r="109" spans="1:27">
      <c r="A109" s="2" t="s">
        <v>444</v>
      </c>
      <c r="B109" s="2" t="s">
        <v>24</v>
      </c>
      <c r="C109" s="2" t="s">
        <v>76</v>
      </c>
      <c r="D109" s="2" t="s">
        <v>495</v>
      </c>
      <c r="E109" s="2" t="s">
        <v>496</v>
      </c>
      <c r="F109" s="21"/>
      <c r="G109" s="11" t="s">
        <v>467</v>
      </c>
      <c r="H109" s="3">
        <v>42284</v>
      </c>
      <c r="I109" s="2" t="s">
        <v>39</v>
      </c>
      <c r="J109" s="2" t="s">
        <v>389</v>
      </c>
      <c r="K109" s="2" t="s">
        <v>30</v>
      </c>
      <c r="L109" s="2" t="s">
        <v>31</v>
      </c>
      <c r="M109" s="2" t="s">
        <v>32</v>
      </c>
      <c r="N109" s="4">
        <v>2</v>
      </c>
      <c r="O109" s="4">
        <v>2</v>
      </c>
      <c r="P109" s="4">
        <v>0</v>
      </c>
      <c r="Q109" s="5">
        <v>0</v>
      </c>
      <c r="R109" s="4">
        <v>4</v>
      </c>
      <c r="S109" s="4">
        <v>4</v>
      </c>
      <c r="T109" s="4">
        <v>0</v>
      </c>
      <c r="U109" s="5">
        <v>0</v>
      </c>
      <c r="V109" s="5">
        <v>0</v>
      </c>
      <c r="W109" s="14">
        <v>0</v>
      </c>
      <c r="X109" s="14">
        <v>0</v>
      </c>
      <c r="Y109" s="14">
        <v>0</v>
      </c>
      <c r="Z109" s="4">
        <v>24580</v>
      </c>
      <c r="AA109" s="49" t="str">
        <f>IFERROR(IF(VLOOKUP($D109,'Year-To-Date'!$E$1:$E$322,1,FALSE)=D109,"--","Find"),"Find")</f>
        <v>--</v>
      </c>
    </row>
    <row r="110" spans="1:27">
      <c r="A110" s="8"/>
      <c r="B110" s="2"/>
      <c r="C110" s="2"/>
      <c r="D110" s="2"/>
      <c r="E110" s="2"/>
      <c r="F110" s="25"/>
      <c r="G110" s="2"/>
      <c r="H110" s="3"/>
      <c r="I110" s="2"/>
      <c r="J110" s="2"/>
      <c r="K110" s="2"/>
      <c r="L110" s="2"/>
      <c r="M110" s="2"/>
      <c r="N110" s="4"/>
      <c r="O110" s="4"/>
      <c r="P110" s="4"/>
      <c r="Q110" s="7">
        <f>SUM(Q2:Q109)</f>
        <v>6440.0300000000016</v>
      </c>
      <c r="R110" s="4"/>
      <c r="S110" s="4"/>
      <c r="T110" s="4"/>
      <c r="U110" s="7">
        <f>SUM(U2:U109)</f>
        <v>3127.5800000000008</v>
      </c>
      <c r="V110" s="7">
        <f>SUM(V2:V109)</f>
        <v>1005</v>
      </c>
      <c r="W110" s="7">
        <f>SUM(W2:W109)</f>
        <v>10667.44</v>
      </c>
      <c r="X110" s="7">
        <f>SUM(X2:X109)</f>
        <v>0</v>
      </c>
      <c r="Y110" s="7">
        <f>SUM(Y2:Y109)</f>
        <v>10662.44</v>
      </c>
      <c r="Z110" s="4"/>
      <c r="AA110" s="30">
        <f>COUNTIF(AA1:AA109,"Find")</f>
        <v>0</v>
      </c>
    </row>
    <row r="111" spans="1:27">
      <c r="A111" s="6"/>
      <c r="B111" s="6"/>
      <c r="C111" s="6"/>
      <c r="D111" s="6"/>
      <c r="E111" s="6"/>
      <c r="F111" s="2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</sheetData>
  <autoFilter ref="A1:Z111"/>
  <sortState ref="A2:Z109">
    <sortCondition ref="F2:F109"/>
    <sortCondition ref="D2:D109"/>
  </sortState>
  <printOptions horizontalCentered="1"/>
  <pageMargins left="0.5" right="0.5" top="1" bottom="1.25" header="0.5" footer="0.5"/>
  <pageSetup paperSize="5" scale="96" orientation="landscape" r:id="rId1"/>
  <headerFooter>
    <oddHeader>&amp;L&amp;"Arial,Bold"&amp;20</oddHeader>
    <oddFooter>&amp;L&amp;8&amp;R&amp;"Arial,Regular"&amp;8&amp;P of &amp;N
Created: 07/29/2016 11:04 AM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189"/>
  <sheetViews>
    <sheetView showGridLines="0" workbookViewId="0">
      <pane xSplit="1" ySplit="1" topLeftCell="K65" activePane="bottomRight" state="frozen"/>
      <selection pane="topRight" activeCell="B1" sqref="B1"/>
      <selection pane="bottomLeft" activeCell="A2" sqref="A2"/>
      <selection pane="bottomRight" activeCell="W93" sqref="W93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</cols>
  <sheetData>
    <row r="1" spans="1:27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355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</row>
    <row r="2" spans="1:27">
      <c r="A2" s="2" t="s">
        <v>369</v>
      </c>
      <c r="B2" s="2" t="s">
        <v>24</v>
      </c>
      <c r="C2" s="2" t="s">
        <v>370</v>
      </c>
      <c r="D2" s="2" t="s">
        <v>234</v>
      </c>
      <c r="E2" s="2" t="s">
        <v>371</v>
      </c>
      <c r="F2" s="21" t="s">
        <v>166</v>
      </c>
      <c r="G2" s="11" t="s">
        <v>372</v>
      </c>
      <c r="H2" s="3">
        <v>42199</v>
      </c>
      <c r="I2" s="2" t="s">
        <v>28</v>
      </c>
      <c r="J2" s="2" t="s">
        <v>373</v>
      </c>
      <c r="K2" s="2" t="s">
        <v>30</v>
      </c>
      <c r="L2" s="2" t="s">
        <v>31</v>
      </c>
      <c r="M2" s="2" t="s">
        <v>32</v>
      </c>
      <c r="N2" s="4">
        <v>3</v>
      </c>
      <c r="O2" s="4">
        <v>1071</v>
      </c>
      <c r="P2" s="4">
        <v>1068</v>
      </c>
      <c r="Q2" s="5">
        <v>18.05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18.05</v>
      </c>
      <c r="X2" s="14">
        <v>0</v>
      </c>
      <c r="Y2" s="14">
        <v>18.05</v>
      </c>
      <c r="Z2" s="4">
        <v>24580</v>
      </c>
      <c r="AA2" s="49" t="str">
        <f>IFERROR(IF(VLOOKUP($D2,'Year-To-Date'!$E$1:$E$322,1,FALSE)=D2,"--","Find"),"Find")</f>
        <v>--</v>
      </c>
    </row>
    <row r="3" spans="1:27">
      <c r="A3" s="2" t="s">
        <v>369</v>
      </c>
      <c r="B3" s="2" t="s">
        <v>24</v>
      </c>
      <c r="C3" s="2" t="s">
        <v>76</v>
      </c>
      <c r="D3" s="2" t="s">
        <v>82</v>
      </c>
      <c r="E3" s="2" t="s">
        <v>83</v>
      </c>
      <c r="F3" s="21" t="s">
        <v>300</v>
      </c>
      <c r="G3" s="11" t="s">
        <v>374</v>
      </c>
      <c r="H3" s="3">
        <v>42193</v>
      </c>
      <c r="I3" s="2" t="s">
        <v>28</v>
      </c>
      <c r="J3" s="2" t="s">
        <v>84</v>
      </c>
      <c r="K3" s="2" t="s">
        <v>30</v>
      </c>
      <c r="L3" s="2" t="s">
        <v>31</v>
      </c>
      <c r="M3" s="2" t="s">
        <v>32</v>
      </c>
      <c r="N3" s="4">
        <v>1101</v>
      </c>
      <c r="O3" s="4">
        <v>2665</v>
      </c>
      <c r="P3" s="4">
        <v>1564</v>
      </c>
      <c r="Q3" s="5">
        <v>26.43</v>
      </c>
      <c r="R3" s="4">
        <v>1404</v>
      </c>
      <c r="S3" s="4">
        <v>5551</v>
      </c>
      <c r="T3" s="4">
        <v>4147</v>
      </c>
      <c r="U3" s="5">
        <v>247.99</v>
      </c>
      <c r="V3" s="5">
        <v>0</v>
      </c>
      <c r="W3" s="14">
        <v>274.42</v>
      </c>
      <c r="X3" s="14">
        <v>0</v>
      </c>
      <c r="Y3" s="14">
        <v>274.42</v>
      </c>
      <c r="Z3" s="4">
        <v>24580</v>
      </c>
      <c r="AA3" s="49" t="str">
        <f>IFERROR(IF(VLOOKUP($D3,'Year-To-Date'!$E$1:$E$322,1,FALSE)=D3,"--","Find"),"Find")</f>
        <v>--</v>
      </c>
    </row>
    <row r="4" spans="1:27">
      <c r="A4" s="2" t="s">
        <v>369</v>
      </c>
      <c r="B4" s="2" t="s">
        <v>24</v>
      </c>
      <c r="C4" s="2" t="s">
        <v>25</v>
      </c>
      <c r="D4" s="2" t="s">
        <v>110</v>
      </c>
      <c r="E4" s="2" t="s">
        <v>375</v>
      </c>
      <c r="F4" s="21" t="s">
        <v>111</v>
      </c>
      <c r="G4" s="11" t="s">
        <v>376</v>
      </c>
      <c r="H4" s="3">
        <v>42227</v>
      </c>
      <c r="I4" s="2" t="s">
        <v>39</v>
      </c>
      <c r="J4" s="2" t="s">
        <v>377</v>
      </c>
      <c r="K4" s="2" t="s">
        <v>30</v>
      </c>
      <c r="L4" s="2" t="s">
        <v>31</v>
      </c>
      <c r="M4" s="2" t="s">
        <v>378</v>
      </c>
      <c r="N4" s="4">
        <v>4</v>
      </c>
      <c r="O4" s="4">
        <v>11108</v>
      </c>
      <c r="P4" s="4">
        <v>11104</v>
      </c>
      <c r="Q4" s="5">
        <v>187.66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187.66</v>
      </c>
      <c r="X4" s="14">
        <v>0</v>
      </c>
      <c r="Y4" s="14">
        <v>187.66</v>
      </c>
      <c r="Z4" s="4">
        <v>24580</v>
      </c>
      <c r="AA4" s="49" t="str">
        <f>IFERROR(IF(VLOOKUP($D4,'Year-To-Date'!$E$1:$E$322,1,FALSE)=D4,"--","Find"),"Find")</f>
        <v>--</v>
      </c>
    </row>
    <row r="5" spans="1:27">
      <c r="A5" s="2" t="s">
        <v>369</v>
      </c>
      <c r="B5" s="2" t="s">
        <v>24</v>
      </c>
      <c r="C5" s="2" t="s">
        <v>25</v>
      </c>
      <c r="D5" s="2" t="s">
        <v>106</v>
      </c>
      <c r="E5" s="2" t="s">
        <v>379</v>
      </c>
      <c r="F5" s="21" t="s">
        <v>107</v>
      </c>
      <c r="G5" s="11" t="s">
        <v>380</v>
      </c>
      <c r="H5" s="3">
        <v>42234</v>
      </c>
      <c r="I5" s="2" t="s">
        <v>39</v>
      </c>
      <c r="J5" s="2" t="s">
        <v>381</v>
      </c>
      <c r="K5" s="2" t="s">
        <v>30</v>
      </c>
      <c r="L5" s="2" t="s">
        <v>31</v>
      </c>
      <c r="M5" s="2" t="s">
        <v>382</v>
      </c>
      <c r="N5" s="4">
        <v>6</v>
      </c>
      <c r="O5" s="4">
        <v>6306</v>
      </c>
      <c r="P5" s="4">
        <v>6300</v>
      </c>
      <c r="Q5" s="14">
        <v>106.47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106.47</v>
      </c>
      <c r="X5" s="14">
        <v>0</v>
      </c>
      <c r="Y5" s="14">
        <v>106.47</v>
      </c>
      <c r="Z5" s="4">
        <v>24580</v>
      </c>
      <c r="AA5" s="49" t="str">
        <f>IFERROR(IF(VLOOKUP($D5,'Year-To-Date'!$E$1:$E$322,1,FALSE)=D5,"--","Find"),"Find")</f>
        <v>--</v>
      </c>
    </row>
    <row r="6" spans="1:27">
      <c r="A6" s="2" t="s">
        <v>369</v>
      </c>
      <c r="B6" s="2" t="s">
        <v>24</v>
      </c>
      <c r="C6" s="2" t="s">
        <v>56</v>
      </c>
      <c r="D6" s="2" t="s">
        <v>61</v>
      </c>
      <c r="E6" s="2" t="s">
        <v>62</v>
      </c>
      <c r="F6" s="21" t="s">
        <v>208</v>
      </c>
      <c r="G6" s="11" t="s">
        <v>383</v>
      </c>
      <c r="H6" s="3">
        <v>42205</v>
      </c>
      <c r="I6" s="2" t="s">
        <v>28</v>
      </c>
      <c r="J6" s="2" t="s">
        <v>63</v>
      </c>
      <c r="K6" s="2" t="s">
        <v>30</v>
      </c>
      <c r="L6" s="2" t="s">
        <v>31</v>
      </c>
      <c r="M6" s="2" t="s">
        <v>41</v>
      </c>
      <c r="N6" s="4">
        <v>697</v>
      </c>
      <c r="O6" s="4">
        <v>3301</v>
      </c>
      <c r="P6" s="4">
        <v>2604</v>
      </c>
      <c r="Q6" s="5">
        <v>44.01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44.01</v>
      </c>
      <c r="X6" s="14">
        <v>0</v>
      </c>
      <c r="Y6" s="14">
        <v>44.01</v>
      </c>
      <c r="Z6" s="4">
        <v>24580</v>
      </c>
      <c r="AA6" s="49" t="str">
        <f>IFERROR(IF(VLOOKUP($D6,'Year-To-Date'!$E$1:$E$322,1,FALSE)=D6,"--","Find"),"Find")</f>
        <v>--</v>
      </c>
    </row>
    <row r="7" spans="1:27">
      <c r="A7" s="2" t="s">
        <v>369</v>
      </c>
      <c r="B7" s="2" t="s">
        <v>24</v>
      </c>
      <c r="C7" s="2" t="s">
        <v>56</v>
      </c>
      <c r="D7" s="2" t="s">
        <v>65</v>
      </c>
      <c r="E7" s="2" t="s">
        <v>62</v>
      </c>
      <c r="F7" s="21" t="s">
        <v>208</v>
      </c>
      <c r="G7" s="11" t="s">
        <v>383</v>
      </c>
      <c r="H7" s="3">
        <v>42205</v>
      </c>
      <c r="I7" s="2" t="s">
        <v>28</v>
      </c>
      <c r="J7" s="2" t="s">
        <v>63</v>
      </c>
      <c r="K7" s="2" t="s">
        <v>30</v>
      </c>
      <c r="L7" s="2" t="s">
        <v>31</v>
      </c>
      <c r="M7" s="2" t="s">
        <v>41</v>
      </c>
      <c r="N7" s="4">
        <v>3871</v>
      </c>
      <c r="O7" s="4">
        <v>12876</v>
      </c>
      <c r="P7" s="4">
        <v>9005</v>
      </c>
      <c r="Q7" s="5">
        <v>152.18</v>
      </c>
      <c r="R7" s="4">
        <v>0</v>
      </c>
      <c r="S7" s="4">
        <v>0</v>
      </c>
      <c r="T7" s="4">
        <v>0</v>
      </c>
      <c r="U7" s="5">
        <v>0</v>
      </c>
      <c r="V7" s="5">
        <v>0</v>
      </c>
      <c r="W7" s="14">
        <v>152.18</v>
      </c>
      <c r="X7" s="14">
        <v>0</v>
      </c>
      <c r="Y7" s="14">
        <v>152.18</v>
      </c>
      <c r="Z7" s="4">
        <v>24756</v>
      </c>
      <c r="AA7" s="49" t="str">
        <f>IFERROR(IF(VLOOKUP($D7,'Year-To-Date'!$E$1:$E$322,1,FALSE)=D7,"--","Find"),"Find")</f>
        <v>--</v>
      </c>
    </row>
    <row r="8" spans="1:27">
      <c r="A8" s="2" t="s">
        <v>369</v>
      </c>
      <c r="B8" s="2" t="s">
        <v>24</v>
      </c>
      <c r="C8" s="2" t="s">
        <v>76</v>
      </c>
      <c r="D8" s="2" t="s">
        <v>81</v>
      </c>
      <c r="E8" s="2" t="s">
        <v>62</v>
      </c>
      <c r="F8" s="21" t="s">
        <v>208</v>
      </c>
      <c r="G8" s="11" t="s">
        <v>383</v>
      </c>
      <c r="H8" s="3">
        <v>42205</v>
      </c>
      <c r="I8" s="2" t="s">
        <v>28</v>
      </c>
      <c r="J8" s="2" t="s">
        <v>63</v>
      </c>
      <c r="K8" s="2" t="s">
        <v>30</v>
      </c>
      <c r="L8" s="2" t="s">
        <v>31</v>
      </c>
      <c r="M8" s="2" t="s">
        <v>41</v>
      </c>
      <c r="N8" s="4">
        <v>2556</v>
      </c>
      <c r="O8" s="4">
        <v>19238</v>
      </c>
      <c r="P8" s="4">
        <v>16682</v>
      </c>
      <c r="Q8" s="5">
        <v>281.93</v>
      </c>
      <c r="R8" s="4">
        <v>815</v>
      </c>
      <c r="S8" s="4">
        <v>1619</v>
      </c>
      <c r="T8" s="4">
        <v>804</v>
      </c>
      <c r="U8" s="5">
        <v>48.08</v>
      </c>
      <c r="V8" s="5">
        <v>0</v>
      </c>
      <c r="W8" s="14">
        <v>330.01</v>
      </c>
      <c r="X8" s="14">
        <v>0</v>
      </c>
      <c r="Y8" s="14">
        <v>330.01</v>
      </c>
      <c r="Z8" s="4">
        <v>24756</v>
      </c>
      <c r="AA8" s="49" t="str">
        <f>IFERROR(IF(VLOOKUP($D8,'Year-To-Date'!$E$1:$E$322,1,FALSE)=D8,"--","Find"),"Find")</f>
        <v>--</v>
      </c>
    </row>
    <row r="9" spans="1:27">
      <c r="A9" s="2" t="s">
        <v>369</v>
      </c>
      <c r="B9" s="2" t="s">
        <v>24</v>
      </c>
      <c r="C9" s="2" t="s">
        <v>69</v>
      </c>
      <c r="D9" s="2" t="s">
        <v>257</v>
      </c>
      <c r="E9" s="2" t="s">
        <v>384</v>
      </c>
      <c r="F9" s="21" t="s">
        <v>258</v>
      </c>
      <c r="G9" s="11" t="s">
        <v>385</v>
      </c>
      <c r="H9" s="3">
        <v>42235</v>
      </c>
      <c r="I9" s="2" t="s">
        <v>39</v>
      </c>
      <c r="J9" s="2" t="s">
        <v>386</v>
      </c>
      <c r="K9" s="2" t="s">
        <v>30</v>
      </c>
      <c r="L9" s="2" t="s">
        <v>31</v>
      </c>
      <c r="M9" s="2" t="s">
        <v>41</v>
      </c>
      <c r="N9" s="4">
        <v>3</v>
      </c>
      <c r="O9" s="4">
        <v>66</v>
      </c>
      <c r="P9" s="4">
        <v>63</v>
      </c>
      <c r="Q9" s="5">
        <v>1.06</v>
      </c>
      <c r="R9" s="4">
        <v>6</v>
      </c>
      <c r="S9" s="4">
        <v>50</v>
      </c>
      <c r="T9" s="4">
        <v>44</v>
      </c>
      <c r="U9" s="5">
        <v>2.63</v>
      </c>
      <c r="V9" s="5">
        <v>0</v>
      </c>
      <c r="W9" s="14">
        <v>3.69</v>
      </c>
      <c r="X9" s="14">
        <v>0</v>
      </c>
      <c r="Y9" s="14">
        <v>3.69</v>
      </c>
      <c r="Z9" s="4">
        <v>24580</v>
      </c>
      <c r="AA9" s="49" t="str">
        <f>IFERROR(IF(VLOOKUP($D9,'Year-To-Date'!$E$1:$E$322,1,FALSE)=D9,"--","Find"),"Find")</f>
        <v>--</v>
      </c>
    </row>
    <row r="10" spans="1:27">
      <c r="A10" s="2" t="s">
        <v>369</v>
      </c>
      <c r="B10" s="2" t="s">
        <v>24</v>
      </c>
      <c r="C10" s="2" t="s">
        <v>56</v>
      </c>
      <c r="D10" s="2" t="s">
        <v>210</v>
      </c>
      <c r="E10" s="2" t="s">
        <v>387</v>
      </c>
      <c r="F10" s="21" t="s">
        <v>211</v>
      </c>
      <c r="G10" s="11" t="s">
        <v>388</v>
      </c>
      <c r="H10" s="3">
        <v>42262</v>
      </c>
      <c r="I10" s="2" t="s">
        <v>39</v>
      </c>
      <c r="J10" s="2" t="s">
        <v>389</v>
      </c>
      <c r="K10" s="2" t="s">
        <v>30</v>
      </c>
      <c r="L10" s="2" t="s">
        <v>31</v>
      </c>
      <c r="M10" s="2" t="s">
        <v>32</v>
      </c>
      <c r="N10" s="4">
        <v>8</v>
      </c>
      <c r="O10" s="4">
        <v>6315</v>
      </c>
      <c r="P10" s="4">
        <v>6307</v>
      </c>
      <c r="Q10" s="5">
        <v>106.59</v>
      </c>
      <c r="R10" s="4">
        <v>0</v>
      </c>
      <c r="S10" s="4">
        <v>0</v>
      </c>
      <c r="T10" s="4">
        <v>0</v>
      </c>
      <c r="U10" s="5">
        <v>0</v>
      </c>
      <c r="V10" s="5">
        <v>0</v>
      </c>
      <c r="W10" s="14">
        <v>106.59</v>
      </c>
      <c r="X10" s="14">
        <v>0</v>
      </c>
      <c r="Y10" s="14">
        <v>106.59</v>
      </c>
      <c r="Z10" s="4">
        <v>24580</v>
      </c>
      <c r="AA10" s="49" t="str">
        <f>IFERROR(IF(VLOOKUP($D10,'Year-To-Date'!$E$1:$E$322,1,FALSE)=D10,"--","Find"),"Find")</f>
        <v>--</v>
      </c>
    </row>
    <row r="11" spans="1:27">
      <c r="A11" s="2" t="s">
        <v>369</v>
      </c>
      <c r="B11" s="2" t="s">
        <v>24</v>
      </c>
      <c r="C11" s="2" t="s">
        <v>25</v>
      </c>
      <c r="D11" s="2" t="s">
        <v>37</v>
      </c>
      <c r="E11" s="2" t="s">
        <v>38</v>
      </c>
      <c r="F11" s="21" t="s">
        <v>109</v>
      </c>
      <c r="G11" s="11" t="s">
        <v>390</v>
      </c>
      <c r="H11" s="3">
        <v>42220</v>
      </c>
      <c r="I11" s="2" t="s">
        <v>39</v>
      </c>
      <c r="J11" s="2" t="s">
        <v>40</v>
      </c>
      <c r="K11" s="2" t="s">
        <v>30</v>
      </c>
      <c r="L11" s="2" t="s">
        <v>31</v>
      </c>
      <c r="M11" s="2" t="s">
        <v>378</v>
      </c>
      <c r="N11" s="4">
        <v>27</v>
      </c>
      <c r="O11" s="4">
        <v>11591</v>
      </c>
      <c r="P11" s="4">
        <v>11564</v>
      </c>
      <c r="Q11" s="5">
        <v>195.43</v>
      </c>
      <c r="R11" s="4">
        <v>0</v>
      </c>
      <c r="S11" s="4">
        <v>0</v>
      </c>
      <c r="T11" s="4">
        <v>0</v>
      </c>
      <c r="U11" s="5">
        <v>0</v>
      </c>
      <c r="V11" s="5">
        <v>0</v>
      </c>
      <c r="W11" s="14">
        <v>195.43</v>
      </c>
      <c r="X11" s="14">
        <v>0</v>
      </c>
      <c r="Y11" s="14">
        <v>195.43</v>
      </c>
      <c r="Z11" s="4">
        <v>24580</v>
      </c>
      <c r="AA11" s="49" t="str">
        <f>IFERROR(IF(VLOOKUP($D11,'Year-To-Date'!$E$1:$E$322,1,FALSE)=D11,"--","Find"),"Find")</f>
        <v>--</v>
      </c>
    </row>
    <row r="12" spans="1:27">
      <c r="A12" s="2" t="s">
        <v>369</v>
      </c>
      <c r="B12" s="2" t="s">
        <v>24</v>
      </c>
      <c r="C12" s="2" t="s">
        <v>25</v>
      </c>
      <c r="D12" s="2" t="s">
        <v>115</v>
      </c>
      <c r="E12" s="2" t="s">
        <v>371</v>
      </c>
      <c r="F12" s="21" t="s">
        <v>116</v>
      </c>
      <c r="G12" s="11" t="s">
        <v>391</v>
      </c>
      <c r="H12" s="3">
        <v>42198</v>
      </c>
      <c r="I12" s="2" t="s">
        <v>28</v>
      </c>
      <c r="J12" s="2" t="s">
        <v>373</v>
      </c>
      <c r="K12" s="2" t="s">
        <v>30</v>
      </c>
      <c r="L12" s="2" t="s">
        <v>31</v>
      </c>
      <c r="M12" s="2" t="s">
        <v>32</v>
      </c>
      <c r="N12" s="4">
        <v>11</v>
      </c>
      <c r="O12" s="4">
        <v>216</v>
      </c>
      <c r="P12" s="4">
        <v>205</v>
      </c>
      <c r="Q12" s="5">
        <v>3.46</v>
      </c>
      <c r="R12" s="4">
        <v>0</v>
      </c>
      <c r="S12" s="4">
        <v>0</v>
      </c>
      <c r="T12" s="4">
        <v>0</v>
      </c>
      <c r="U12" s="5">
        <v>0</v>
      </c>
      <c r="V12" s="5">
        <v>0</v>
      </c>
      <c r="W12" s="14">
        <v>3.46</v>
      </c>
      <c r="X12" s="14">
        <v>0</v>
      </c>
      <c r="Y12" s="14">
        <v>3.46</v>
      </c>
      <c r="Z12" s="4">
        <v>24580</v>
      </c>
      <c r="AA12" s="49" t="str">
        <f>IFERROR(IF(VLOOKUP($D12,'Year-To-Date'!$E$1:$E$322,1,FALSE)=D12,"--","Find"),"Find")</f>
        <v>--</v>
      </c>
    </row>
    <row r="13" spans="1:27">
      <c r="A13" s="2" t="s">
        <v>369</v>
      </c>
      <c r="B13" s="2" t="s">
        <v>24</v>
      </c>
      <c r="C13" s="2" t="s">
        <v>69</v>
      </c>
      <c r="D13" s="2" t="s">
        <v>255</v>
      </c>
      <c r="E13" s="2" t="s">
        <v>371</v>
      </c>
      <c r="F13" s="21" t="s">
        <v>116</v>
      </c>
      <c r="G13" s="11" t="s">
        <v>391</v>
      </c>
      <c r="H13" s="3">
        <v>42199</v>
      </c>
      <c r="I13" s="2" t="s">
        <v>28</v>
      </c>
      <c r="J13" s="2" t="s">
        <v>373</v>
      </c>
      <c r="K13" s="2" t="s">
        <v>30</v>
      </c>
      <c r="L13" s="2" t="s">
        <v>31</v>
      </c>
      <c r="M13" s="2" t="s">
        <v>32</v>
      </c>
      <c r="N13" s="4">
        <v>3</v>
      </c>
      <c r="O13" s="4">
        <v>381</v>
      </c>
      <c r="P13" s="4">
        <v>378</v>
      </c>
      <c r="Q13" s="5">
        <v>6.39</v>
      </c>
      <c r="R13" s="4">
        <v>4</v>
      </c>
      <c r="S13" s="4">
        <v>474</v>
      </c>
      <c r="T13" s="4">
        <v>470</v>
      </c>
      <c r="U13" s="5">
        <v>28.11</v>
      </c>
      <c r="V13" s="5">
        <v>0</v>
      </c>
      <c r="W13" s="14">
        <v>34.5</v>
      </c>
      <c r="X13" s="14">
        <v>0</v>
      </c>
      <c r="Y13" s="14">
        <v>34.5</v>
      </c>
      <c r="Z13" s="4">
        <v>24580</v>
      </c>
      <c r="AA13" s="49" t="str">
        <f>IFERROR(IF(VLOOKUP($D13,'Year-To-Date'!$E$1:$E$322,1,FALSE)=D13,"--","Find"),"Find")</f>
        <v>--</v>
      </c>
    </row>
    <row r="14" spans="1:27">
      <c r="A14" s="2" t="s">
        <v>369</v>
      </c>
      <c r="B14" s="2" t="s">
        <v>24</v>
      </c>
      <c r="C14" s="2" t="s">
        <v>69</v>
      </c>
      <c r="D14" s="2" t="s">
        <v>256</v>
      </c>
      <c r="E14" s="2" t="s">
        <v>371</v>
      </c>
      <c r="F14" s="21" t="s">
        <v>116</v>
      </c>
      <c r="G14" s="11" t="s">
        <v>391</v>
      </c>
      <c r="H14" s="3">
        <v>42199</v>
      </c>
      <c r="I14" s="2" t="s">
        <v>28</v>
      </c>
      <c r="J14" s="2" t="s">
        <v>373</v>
      </c>
      <c r="K14" s="2" t="s">
        <v>30</v>
      </c>
      <c r="L14" s="2" t="s">
        <v>31</v>
      </c>
      <c r="M14" s="2" t="s">
        <v>32</v>
      </c>
      <c r="N14" s="4">
        <v>3</v>
      </c>
      <c r="O14" s="4">
        <v>198</v>
      </c>
      <c r="P14" s="4">
        <v>195</v>
      </c>
      <c r="Q14" s="5">
        <v>3.3</v>
      </c>
      <c r="R14" s="4">
        <v>3</v>
      </c>
      <c r="S14" s="4">
        <v>682</v>
      </c>
      <c r="T14" s="4">
        <v>679</v>
      </c>
      <c r="U14" s="5">
        <v>40.6</v>
      </c>
      <c r="V14" s="5">
        <v>0</v>
      </c>
      <c r="W14" s="14">
        <v>43.9</v>
      </c>
      <c r="X14" s="14">
        <v>0</v>
      </c>
      <c r="Y14" s="14">
        <v>43.9</v>
      </c>
      <c r="Z14" s="4">
        <v>24580</v>
      </c>
      <c r="AA14" s="49" t="str">
        <f>IFERROR(IF(VLOOKUP($D14,'Year-To-Date'!$E$1:$E$322,1,FALSE)=D14,"--","Find"),"Find")</f>
        <v>--</v>
      </c>
    </row>
    <row r="15" spans="1:27">
      <c r="A15" s="2" t="s">
        <v>369</v>
      </c>
      <c r="B15" s="2" t="s">
        <v>24</v>
      </c>
      <c r="C15" s="2" t="s">
        <v>76</v>
      </c>
      <c r="D15" s="2" t="s">
        <v>301</v>
      </c>
      <c r="E15" s="2" t="s">
        <v>371</v>
      </c>
      <c r="F15" s="21" t="s">
        <v>116</v>
      </c>
      <c r="G15" s="11" t="s">
        <v>391</v>
      </c>
      <c r="H15" s="3">
        <v>42199</v>
      </c>
      <c r="I15" s="2" t="s">
        <v>28</v>
      </c>
      <c r="J15" s="2" t="s">
        <v>373</v>
      </c>
      <c r="K15" s="2" t="s">
        <v>30</v>
      </c>
      <c r="L15" s="2" t="s">
        <v>31</v>
      </c>
      <c r="M15" s="2" t="s">
        <v>32</v>
      </c>
      <c r="N15" s="4">
        <v>3</v>
      </c>
      <c r="O15" s="4">
        <v>2585</v>
      </c>
      <c r="P15" s="4">
        <v>2582</v>
      </c>
      <c r="Q15" s="5">
        <v>43.64</v>
      </c>
      <c r="R15" s="4">
        <v>7</v>
      </c>
      <c r="S15" s="4">
        <v>2235</v>
      </c>
      <c r="T15" s="4">
        <v>2228</v>
      </c>
      <c r="U15" s="5">
        <v>133.22999999999999</v>
      </c>
      <c r="V15" s="5">
        <v>0</v>
      </c>
      <c r="W15" s="14">
        <v>176.87</v>
      </c>
      <c r="X15" s="14">
        <v>0</v>
      </c>
      <c r="Y15" s="14">
        <v>176.87</v>
      </c>
      <c r="Z15" s="4">
        <v>24580</v>
      </c>
      <c r="AA15" s="49" t="str">
        <f>IFERROR(IF(VLOOKUP($D15,'Year-To-Date'!$E$1:$E$322,1,FALSE)=D15,"--","Find"),"Find")</f>
        <v>--</v>
      </c>
    </row>
    <row r="16" spans="1:27">
      <c r="A16" s="2" t="s">
        <v>369</v>
      </c>
      <c r="B16" s="2" t="s">
        <v>24</v>
      </c>
      <c r="C16" s="2" t="s">
        <v>76</v>
      </c>
      <c r="D16" s="2" t="s">
        <v>303</v>
      </c>
      <c r="E16" s="2" t="s">
        <v>371</v>
      </c>
      <c r="F16" s="21" t="s">
        <v>116</v>
      </c>
      <c r="G16" s="11" t="s">
        <v>391</v>
      </c>
      <c r="H16" s="3">
        <v>42199</v>
      </c>
      <c r="I16" s="2" t="s">
        <v>28</v>
      </c>
      <c r="J16" s="2" t="s">
        <v>373</v>
      </c>
      <c r="K16" s="2" t="s">
        <v>30</v>
      </c>
      <c r="L16" s="2" t="s">
        <v>31</v>
      </c>
      <c r="M16" s="2" t="s">
        <v>32</v>
      </c>
      <c r="N16" s="4">
        <v>10</v>
      </c>
      <c r="O16" s="4">
        <v>9536</v>
      </c>
      <c r="P16" s="4">
        <v>9526</v>
      </c>
      <c r="Q16" s="5">
        <v>160.99</v>
      </c>
      <c r="R16" s="4">
        <v>10</v>
      </c>
      <c r="S16" s="4">
        <v>4924</v>
      </c>
      <c r="T16" s="4">
        <v>4914</v>
      </c>
      <c r="U16" s="5">
        <v>293.86</v>
      </c>
      <c r="V16" s="5">
        <v>0</v>
      </c>
      <c r="W16" s="14">
        <v>454.85</v>
      </c>
      <c r="X16" s="14">
        <v>0</v>
      </c>
      <c r="Y16" s="14">
        <v>454.85</v>
      </c>
      <c r="Z16" s="4">
        <v>24580</v>
      </c>
      <c r="AA16" s="49" t="str">
        <f>IFERROR(IF(VLOOKUP($D16,'Year-To-Date'!$E$1:$E$322,1,FALSE)=D16,"--","Find"),"Find")</f>
        <v>--</v>
      </c>
    </row>
    <row r="17" spans="1:27">
      <c r="A17" s="2" t="s">
        <v>369</v>
      </c>
      <c r="B17" s="2" t="s">
        <v>24</v>
      </c>
      <c r="C17" s="2" t="s">
        <v>76</v>
      </c>
      <c r="D17" s="2" t="s">
        <v>304</v>
      </c>
      <c r="E17" s="2" t="s">
        <v>371</v>
      </c>
      <c r="F17" s="21" t="s">
        <v>116</v>
      </c>
      <c r="G17" s="11" t="s">
        <v>391</v>
      </c>
      <c r="H17" s="3">
        <v>42198</v>
      </c>
      <c r="I17" s="2" t="s">
        <v>28</v>
      </c>
      <c r="J17" s="2" t="s">
        <v>373</v>
      </c>
      <c r="K17" s="2" t="s">
        <v>30</v>
      </c>
      <c r="L17" s="2" t="s">
        <v>31</v>
      </c>
      <c r="M17" s="2" t="s">
        <v>32</v>
      </c>
      <c r="N17" s="4">
        <v>3</v>
      </c>
      <c r="O17" s="4">
        <v>4900</v>
      </c>
      <c r="P17" s="4">
        <v>4897</v>
      </c>
      <c r="Q17" s="5">
        <v>82.76</v>
      </c>
      <c r="R17" s="4">
        <v>7</v>
      </c>
      <c r="S17" s="4">
        <v>5949</v>
      </c>
      <c r="T17" s="4">
        <v>5942</v>
      </c>
      <c r="U17" s="5">
        <v>355.33</v>
      </c>
      <c r="V17" s="5">
        <v>0</v>
      </c>
      <c r="W17" s="14">
        <v>438.09</v>
      </c>
      <c r="X17" s="14">
        <v>0</v>
      </c>
      <c r="Y17" s="14">
        <v>438.09</v>
      </c>
      <c r="Z17" s="4">
        <v>24580</v>
      </c>
      <c r="AA17" s="49" t="str">
        <f>IFERROR(IF(VLOOKUP($D17,'Year-To-Date'!$E$1:$E$322,1,FALSE)=D17,"--","Find"),"Find")</f>
        <v>--</v>
      </c>
    </row>
    <row r="18" spans="1:27">
      <c r="A18" s="2" t="s">
        <v>369</v>
      </c>
      <c r="B18" s="2" t="s">
        <v>24</v>
      </c>
      <c r="C18" s="2" t="s">
        <v>370</v>
      </c>
      <c r="D18" s="2" t="s">
        <v>237</v>
      </c>
      <c r="E18" s="2" t="s">
        <v>371</v>
      </c>
      <c r="F18" s="21" t="s">
        <v>238</v>
      </c>
      <c r="G18" s="11" t="s">
        <v>392</v>
      </c>
      <c r="H18" s="3">
        <v>42199</v>
      </c>
      <c r="I18" s="2" t="s">
        <v>28</v>
      </c>
      <c r="J18" s="2" t="s">
        <v>373</v>
      </c>
      <c r="K18" s="2" t="s">
        <v>30</v>
      </c>
      <c r="L18" s="2" t="s">
        <v>31</v>
      </c>
      <c r="M18" s="2" t="s">
        <v>32</v>
      </c>
      <c r="N18" s="4">
        <v>3</v>
      </c>
      <c r="O18" s="4">
        <v>7925</v>
      </c>
      <c r="P18" s="4">
        <v>7922</v>
      </c>
      <c r="Q18" s="5">
        <v>133.88</v>
      </c>
      <c r="R18" s="4">
        <v>0</v>
      </c>
      <c r="S18" s="4">
        <v>0</v>
      </c>
      <c r="T18" s="4">
        <v>0</v>
      </c>
      <c r="U18" s="5">
        <v>0</v>
      </c>
      <c r="V18" s="5">
        <v>0</v>
      </c>
      <c r="W18" s="14">
        <v>133.88</v>
      </c>
      <c r="X18" s="14">
        <v>0</v>
      </c>
      <c r="Y18" s="14">
        <v>133.88</v>
      </c>
      <c r="Z18" s="4">
        <v>24580</v>
      </c>
      <c r="AA18" s="49" t="str">
        <f>IFERROR(IF(VLOOKUP($D18,'Year-To-Date'!$E$1:$E$322,1,FALSE)=D18,"--","Find"),"Find")</f>
        <v>--</v>
      </c>
    </row>
    <row r="19" spans="1:27">
      <c r="A19" s="2" t="s">
        <v>369</v>
      </c>
      <c r="B19" s="2" t="s">
        <v>24</v>
      </c>
      <c r="C19" s="2" t="s">
        <v>48</v>
      </c>
      <c r="D19" s="2" t="s">
        <v>151</v>
      </c>
      <c r="E19" s="2" t="s">
        <v>50</v>
      </c>
      <c r="F19" s="21" t="s">
        <v>152</v>
      </c>
      <c r="G19" s="11" t="s">
        <v>393</v>
      </c>
      <c r="H19" s="3">
        <v>42223</v>
      </c>
      <c r="I19" s="2" t="s">
        <v>28</v>
      </c>
      <c r="J19" s="2" t="s">
        <v>51</v>
      </c>
      <c r="K19" s="2" t="s">
        <v>394</v>
      </c>
      <c r="L19" s="2" t="s">
        <v>31</v>
      </c>
      <c r="M19" s="2" t="s">
        <v>382</v>
      </c>
      <c r="N19" s="4">
        <v>46860</v>
      </c>
      <c r="O19" s="4">
        <v>48027</v>
      </c>
      <c r="P19" s="4">
        <v>1167</v>
      </c>
      <c r="Q19" s="14">
        <v>19.72</v>
      </c>
      <c r="R19" s="4">
        <v>0</v>
      </c>
      <c r="S19" s="4">
        <v>0</v>
      </c>
      <c r="T19" s="4">
        <v>0</v>
      </c>
      <c r="U19" s="5">
        <v>0</v>
      </c>
      <c r="V19" s="5">
        <v>0</v>
      </c>
      <c r="W19" s="14">
        <v>19.72</v>
      </c>
      <c r="X19" s="14">
        <v>0</v>
      </c>
      <c r="Y19" s="14">
        <v>19.72</v>
      </c>
      <c r="Z19" s="4">
        <v>24580</v>
      </c>
      <c r="AA19" s="49" t="str">
        <f>IFERROR(IF(VLOOKUP($D19,'Year-To-Date'!$E$1:$E$322,1,FALSE)=D19,"--","Find"),"Find")</f>
        <v>--</v>
      </c>
    </row>
    <row r="20" spans="1:27">
      <c r="A20" s="2" t="s">
        <v>369</v>
      </c>
      <c r="B20" s="2" t="s">
        <v>24</v>
      </c>
      <c r="C20" s="2" t="s">
        <v>48</v>
      </c>
      <c r="D20" s="2" t="s">
        <v>49</v>
      </c>
      <c r="E20" s="2" t="s">
        <v>50</v>
      </c>
      <c r="F20" s="21" t="s">
        <v>152</v>
      </c>
      <c r="G20" s="11" t="s">
        <v>393</v>
      </c>
      <c r="H20" s="3">
        <v>42215</v>
      </c>
      <c r="I20" s="2" t="s">
        <v>28</v>
      </c>
      <c r="J20" s="2" t="s">
        <v>51</v>
      </c>
      <c r="K20" s="2" t="s">
        <v>30</v>
      </c>
      <c r="L20" s="2" t="s">
        <v>31</v>
      </c>
      <c r="M20" s="2" t="s">
        <v>32</v>
      </c>
      <c r="N20" s="4">
        <v>728</v>
      </c>
      <c r="O20" s="4">
        <v>10594</v>
      </c>
      <c r="P20" s="4">
        <v>9866</v>
      </c>
      <c r="Q20" s="5">
        <v>166.74</v>
      </c>
      <c r="R20" s="4">
        <v>1</v>
      </c>
      <c r="S20" s="4">
        <v>1</v>
      </c>
      <c r="T20" s="4">
        <v>0</v>
      </c>
      <c r="U20" s="5">
        <v>0</v>
      </c>
      <c r="V20" s="5">
        <v>0</v>
      </c>
      <c r="W20" s="14">
        <v>166.74</v>
      </c>
      <c r="X20" s="14">
        <v>0</v>
      </c>
      <c r="Y20" s="14">
        <v>166.74</v>
      </c>
      <c r="Z20" s="4">
        <v>24580</v>
      </c>
      <c r="AA20" s="49" t="str">
        <f>IFERROR(IF(VLOOKUP($D20,'Year-To-Date'!$E$1:$E$322,1,FALSE)=D20,"--","Find"),"Find")</f>
        <v>--</v>
      </c>
    </row>
    <row r="21" spans="1:27">
      <c r="A21" s="2" t="s">
        <v>369</v>
      </c>
      <c r="B21" s="2" t="s">
        <v>24</v>
      </c>
      <c r="C21" s="22" t="s">
        <v>48</v>
      </c>
      <c r="D21" s="2" t="s">
        <v>53</v>
      </c>
      <c r="E21" s="2" t="s">
        <v>50</v>
      </c>
      <c r="F21" s="21" t="s">
        <v>152</v>
      </c>
      <c r="G21" s="11" t="s">
        <v>393</v>
      </c>
      <c r="H21" s="3">
        <v>42214</v>
      </c>
      <c r="I21" s="2" t="s">
        <v>28</v>
      </c>
      <c r="J21" s="2" t="s">
        <v>51</v>
      </c>
      <c r="K21" s="2" t="s">
        <v>30</v>
      </c>
      <c r="L21" s="2" t="s">
        <v>31</v>
      </c>
      <c r="M21" s="2" t="s">
        <v>32</v>
      </c>
      <c r="N21" s="4">
        <v>490</v>
      </c>
      <c r="O21" s="4">
        <v>2795</v>
      </c>
      <c r="P21" s="4">
        <v>2305</v>
      </c>
      <c r="Q21" s="5">
        <v>38.950000000000003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38.950000000000003</v>
      </c>
      <c r="X21" s="14">
        <v>0</v>
      </c>
      <c r="Y21" s="14">
        <v>38.950000000000003</v>
      </c>
      <c r="Z21" s="4">
        <v>24580</v>
      </c>
      <c r="AA21" s="49" t="str">
        <f>IFERROR(IF(VLOOKUP($D21,'Year-To-Date'!$E$1:$E$322,1,FALSE)=D21,"--","Find"),"Find")</f>
        <v>--</v>
      </c>
    </row>
    <row r="22" spans="1:27">
      <c r="A22" s="2" t="s">
        <v>369</v>
      </c>
      <c r="B22" s="2" t="s">
        <v>24</v>
      </c>
      <c r="C22" s="2" t="s">
        <v>48</v>
      </c>
      <c r="D22" s="2" t="s">
        <v>54</v>
      </c>
      <c r="E22" s="2" t="s">
        <v>50</v>
      </c>
      <c r="F22" s="21" t="s">
        <v>152</v>
      </c>
      <c r="G22" s="11" t="s">
        <v>393</v>
      </c>
      <c r="H22" s="3">
        <v>42214</v>
      </c>
      <c r="I22" s="2" t="s">
        <v>28</v>
      </c>
      <c r="J22" s="2" t="s">
        <v>51</v>
      </c>
      <c r="K22" s="2" t="s">
        <v>30</v>
      </c>
      <c r="L22" s="2" t="s">
        <v>31</v>
      </c>
      <c r="M22" s="2" t="s">
        <v>32</v>
      </c>
      <c r="N22" s="4">
        <v>323</v>
      </c>
      <c r="O22" s="4">
        <v>1562</v>
      </c>
      <c r="P22" s="4">
        <v>1239</v>
      </c>
      <c r="Q22" s="14">
        <v>20.94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20.94</v>
      </c>
      <c r="X22" s="14">
        <v>0</v>
      </c>
      <c r="Y22" s="14">
        <v>20.94</v>
      </c>
      <c r="Z22" s="4">
        <v>24580</v>
      </c>
      <c r="AA22" s="49" t="str">
        <f>IFERROR(IF(VLOOKUP($D22,'Year-To-Date'!$E$1:$E$322,1,FALSE)=D22,"--","Find"),"Find")</f>
        <v>--</v>
      </c>
    </row>
    <row r="23" spans="1:27">
      <c r="A23" s="2" t="s">
        <v>369</v>
      </c>
      <c r="B23" s="2" t="s">
        <v>24</v>
      </c>
      <c r="C23" s="2" t="s">
        <v>48</v>
      </c>
      <c r="D23" s="2" t="s">
        <v>55</v>
      </c>
      <c r="E23" s="2" t="s">
        <v>50</v>
      </c>
      <c r="F23" s="21" t="s">
        <v>152</v>
      </c>
      <c r="G23" s="11" t="s">
        <v>393</v>
      </c>
      <c r="H23" s="3">
        <v>42215</v>
      </c>
      <c r="I23" s="2" t="s">
        <v>28</v>
      </c>
      <c r="J23" s="2" t="s">
        <v>51</v>
      </c>
      <c r="K23" s="2" t="s">
        <v>30</v>
      </c>
      <c r="L23" s="2" t="s">
        <v>31</v>
      </c>
      <c r="M23" s="2" t="s">
        <v>32</v>
      </c>
      <c r="N23" s="4">
        <v>4</v>
      </c>
      <c r="O23" s="4">
        <v>15</v>
      </c>
      <c r="P23" s="4">
        <v>11</v>
      </c>
      <c r="Q23" s="14">
        <v>0.19</v>
      </c>
      <c r="R23" s="4">
        <v>1</v>
      </c>
      <c r="S23" s="4">
        <v>1</v>
      </c>
      <c r="T23" s="4">
        <v>0</v>
      </c>
      <c r="U23" s="5">
        <v>0</v>
      </c>
      <c r="V23" s="5">
        <v>0</v>
      </c>
      <c r="W23" s="14">
        <v>0.19</v>
      </c>
      <c r="X23" s="14">
        <v>0</v>
      </c>
      <c r="Y23" s="14">
        <v>0.19</v>
      </c>
      <c r="Z23" s="4">
        <v>24580</v>
      </c>
      <c r="AA23" s="49" t="str">
        <f>IFERROR(IF(VLOOKUP($D23,'Year-To-Date'!$E$1:$E$322,1,FALSE)=D23,"--","Find"),"Find")</f>
        <v>--</v>
      </c>
    </row>
    <row r="24" spans="1:27">
      <c r="A24" s="2" t="s">
        <v>369</v>
      </c>
      <c r="B24" s="2" t="s">
        <v>24</v>
      </c>
      <c r="C24" s="2" t="s">
        <v>56</v>
      </c>
      <c r="D24" s="2" t="s">
        <v>57</v>
      </c>
      <c r="E24" s="2" t="s">
        <v>50</v>
      </c>
      <c r="F24" s="21" t="s">
        <v>152</v>
      </c>
      <c r="G24" s="11" t="s">
        <v>393</v>
      </c>
      <c r="H24" s="3">
        <v>42214</v>
      </c>
      <c r="I24" s="2" t="s">
        <v>28</v>
      </c>
      <c r="J24" s="2" t="s">
        <v>51</v>
      </c>
      <c r="K24" s="2" t="s">
        <v>30</v>
      </c>
      <c r="L24" s="2" t="s">
        <v>31</v>
      </c>
      <c r="M24" s="2" t="s">
        <v>32</v>
      </c>
      <c r="N24" s="4">
        <v>2621</v>
      </c>
      <c r="O24" s="4">
        <v>11388</v>
      </c>
      <c r="P24" s="4">
        <v>8767</v>
      </c>
      <c r="Q24" s="5">
        <v>148.16</v>
      </c>
      <c r="R24" s="4">
        <v>0</v>
      </c>
      <c r="S24" s="4">
        <v>0</v>
      </c>
      <c r="T24" s="4">
        <v>0</v>
      </c>
      <c r="U24" s="5">
        <v>0</v>
      </c>
      <c r="V24" s="5">
        <v>0</v>
      </c>
      <c r="W24" s="14">
        <v>148.16</v>
      </c>
      <c r="X24" s="14">
        <v>0</v>
      </c>
      <c r="Y24" s="14">
        <v>148.16</v>
      </c>
      <c r="Z24" s="4">
        <v>24580</v>
      </c>
      <c r="AA24" s="49" t="str">
        <f>IFERROR(IF(VLOOKUP($D24,'Year-To-Date'!$E$1:$E$322,1,FALSE)=D24,"--","Find"),"Find")</f>
        <v>--</v>
      </c>
    </row>
    <row r="25" spans="1:27">
      <c r="A25" s="2" t="s">
        <v>369</v>
      </c>
      <c r="B25" s="2" t="s">
        <v>24</v>
      </c>
      <c r="C25" s="2" t="s">
        <v>56</v>
      </c>
      <c r="D25" s="2" t="s">
        <v>58</v>
      </c>
      <c r="E25" s="2" t="s">
        <v>50</v>
      </c>
      <c r="F25" s="21" t="s">
        <v>152</v>
      </c>
      <c r="G25" s="11" t="s">
        <v>393</v>
      </c>
      <c r="H25" s="3">
        <v>42214</v>
      </c>
      <c r="I25" s="2" t="s">
        <v>28</v>
      </c>
      <c r="J25" s="2" t="s">
        <v>51</v>
      </c>
      <c r="K25" s="2" t="s">
        <v>30</v>
      </c>
      <c r="L25" s="2" t="s">
        <v>31</v>
      </c>
      <c r="M25" s="2" t="s">
        <v>32</v>
      </c>
      <c r="N25" s="4">
        <v>604</v>
      </c>
      <c r="O25" s="4">
        <v>3549</v>
      </c>
      <c r="P25" s="4">
        <v>2945</v>
      </c>
      <c r="Q25" s="5">
        <v>49.77</v>
      </c>
      <c r="R25" s="4">
        <v>0</v>
      </c>
      <c r="S25" s="4">
        <v>0</v>
      </c>
      <c r="T25" s="4">
        <v>0</v>
      </c>
      <c r="U25" s="5">
        <v>0</v>
      </c>
      <c r="V25" s="5">
        <v>0</v>
      </c>
      <c r="W25" s="14">
        <v>49.77</v>
      </c>
      <c r="X25" s="14">
        <v>0</v>
      </c>
      <c r="Y25" s="14">
        <v>49.77</v>
      </c>
      <c r="Z25" s="4">
        <v>24580</v>
      </c>
      <c r="AA25" s="49" t="str">
        <f>IFERROR(IF(VLOOKUP($D25,'Year-To-Date'!$E$1:$E$322,1,FALSE)=D25,"--","Find"),"Find")</f>
        <v>--</v>
      </c>
    </row>
    <row r="26" spans="1:27">
      <c r="A26" s="2" t="s">
        <v>369</v>
      </c>
      <c r="B26" s="2" t="s">
        <v>24</v>
      </c>
      <c r="C26" s="2" t="s">
        <v>56</v>
      </c>
      <c r="D26" s="2" t="s">
        <v>59</v>
      </c>
      <c r="E26" s="2" t="s">
        <v>50</v>
      </c>
      <c r="F26" s="21" t="s">
        <v>152</v>
      </c>
      <c r="G26" s="11" t="s">
        <v>393</v>
      </c>
      <c r="H26" s="3">
        <v>42215</v>
      </c>
      <c r="I26" s="2" t="s">
        <v>28</v>
      </c>
      <c r="J26" s="2" t="s">
        <v>51</v>
      </c>
      <c r="K26" s="2" t="s">
        <v>30</v>
      </c>
      <c r="L26" s="2" t="s">
        <v>31</v>
      </c>
      <c r="M26" s="2" t="s">
        <v>32</v>
      </c>
      <c r="N26" s="4">
        <v>35</v>
      </c>
      <c r="O26" s="4">
        <v>1213</v>
      </c>
      <c r="P26" s="4">
        <v>1178</v>
      </c>
      <c r="Q26" s="5">
        <v>19.91</v>
      </c>
      <c r="R26" s="4">
        <v>2</v>
      </c>
      <c r="S26" s="4">
        <v>2</v>
      </c>
      <c r="T26" s="4">
        <v>0</v>
      </c>
      <c r="U26" s="5">
        <v>0</v>
      </c>
      <c r="V26" s="5">
        <v>0</v>
      </c>
      <c r="W26" s="14">
        <v>19.91</v>
      </c>
      <c r="X26" s="14">
        <v>0</v>
      </c>
      <c r="Y26" s="14">
        <v>19.91</v>
      </c>
      <c r="Z26" s="4">
        <v>24580</v>
      </c>
      <c r="AA26" s="49" t="str">
        <f>IFERROR(IF(VLOOKUP($D26,'Year-To-Date'!$E$1:$E$322,1,FALSE)=D26,"--","Find"),"Find")</f>
        <v>--</v>
      </c>
    </row>
    <row r="27" spans="1:27">
      <c r="A27" s="2" t="s">
        <v>369</v>
      </c>
      <c r="B27" s="2" t="s">
        <v>24</v>
      </c>
      <c r="C27" s="2" t="s">
        <v>69</v>
      </c>
      <c r="D27" s="2" t="s">
        <v>71</v>
      </c>
      <c r="E27" s="2" t="s">
        <v>72</v>
      </c>
      <c r="F27" s="21" t="s">
        <v>152</v>
      </c>
      <c r="G27" s="11" t="s">
        <v>393</v>
      </c>
      <c r="H27" s="3">
        <v>42194</v>
      </c>
      <c r="I27" s="2" t="s">
        <v>28</v>
      </c>
      <c r="J27" s="2" t="s">
        <v>73</v>
      </c>
      <c r="K27" s="2" t="s">
        <v>30</v>
      </c>
      <c r="L27" s="2" t="s">
        <v>31</v>
      </c>
      <c r="M27" s="2" t="s">
        <v>32</v>
      </c>
      <c r="N27" s="4">
        <v>528</v>
      </c>
      <c r="O27" s="4">
        <v>2414</v>
      </c>
      <c r="P27" s="4">
        <v>1886</v>
      </c>
      <c r="Q27" s="14">
        <v>31.87</v>
      </c>
      <c r="R27" s="4">
        <v>583</v>
      </c>
      <c r="S27" s="4">
        <v>2350</v>
      </c>
      <c r="T27" s="4">
        <v>1767</v>
      </c>
      <c r="U27" s="5">
        <v>105.67</v>
      </c>
      <c r="V27" s="5">
        <v>0</v>
      </c>
      <c r="W27" s="14">
        <v>137.54</v>
      </c>
      <c r="X27" s="14">
        <v>0</v>
      </c>
      <c r="Y27" s="14">
        <v>137.54</v>
      </c>
      <c r="Z27" s="4">
        <v>24756</v>
      </c>
      <c r="AA27" s="49" t="str">
        <f>IFERROR(IF(VLOOKUP($D27,'Year-To-Date'!$E$1:$E$322,1,FALSE)=D27,"--","Find"),"Find")</f>
        <v>--</v>
      </c>
    </row>
    <row r="28" spans="1:27">
      <c r="A28" s="2" t="s">
        <v>369</v>
      </c>
      <c r="B28" s="2" t="s">
        <v>24</v>
      </c>
      <c r="C28" s="2" t="s">
        <v>76</v>
      </c>
      <c r="D28" s="2" t="s">
        <v>85</v>
      </c>
      <c r="E28" s="2" t="s">
        <v>50</v>
      </c>
      <c r="F28" s="21" t="s">
        <v>152</v>
      </c>
      <c r="G28" s="11" t="s">
        <v>393</v>
      </c>
      <c r="H28" s="3">
        <v>42193</v>
      </c>
      <c r="I28" s="2" t="s">
        <v>28</v>
      </c>
      <c r="J28" s="2" t="s">
        <v>51</v>
      </c>
      <c r="K28" s="2" t="s">
        <v>30</v>
      </c>
      <c r="L28" s="2" t="s">
        <v>31</v>
      </c>
      <c r="M28" s="2" t="s">
        <v>32</v>
      </c>
      <c r="N28" s="4">
        <v>5824</v>
      </c>
      <c r="O28" s="4">
        <v>18952</v>
      </c>
      <c r="P28" s="4">
        <v>13128</v>
      </c>
      <c r="Q28" s="5">
        <v>221.86</v>
      </c>
      <c r="R28" s="4">
        <v>2084</v>
      </c>
      <c r="S28" s="4">
        <v>8474</v>
      </c>
      <c r="T28" s="4">
        <v>6390</v>
      </c>
      <c r="U28" s="5">
        <v>382.12</v>
      </c>
      <c r="V28" s="5">
        <v>0</v>
      </c>
      <c r="W28" s="14">
        <v>603.98</v>
      </c>
      <c r="X28" s="14">
        <v>0</v>
      </c>
      <c r="Y28" s="14">
        <v>603.98</v>
      </c>
      <c r="Z28" s="4">
        <v>24756</v>
      </c>
      <c r="AA28" s="49" t="str">
        <f>IFERROR(IF(VLOOKUP($D28,'Year-To-Date'!$E$1:$E$322,1,FALSE)=D28,"--","Find"),"Find")</f>
        <v>--</v>
      </c>
    </row>
    <row r="29" spans="1:27">
      <c r="A29" s="2" t="s">
        <v>369</v>
      </c>
      <c r="B29" s="2" t="s">
        <v>24</v>
      </c>
      <c r="C29" s="2" t="s">
        <v>76</v>
      </c>
      <c r="D29" s="2" t="s">
        <v>86</v>
      </c>
      <c r="E29" s="2" t="s">
        <v>72</v>
      </c>
      <c r="F29" s="21" t="s">
        <v>152</v>
      </c>
      <c r="G29" s="11" t="s">
        <v>393</v>
      </c>
      <c r="H29" s="3">
        <v>42194</v>
      </c>
      <c r="I29" s="2" t="s">
        <v>28</v>
      </c>
      <c r="J29" s="2" t="s">
        <v>73</v>
      </c>
      <c r="K29" s="2" t="s">
        <v>30</v>
      </c>
      <c r="L29" s="2" t="s">
        <v>31</v>
      </c>
      <c r="M29" s="2" t="s">
        <v>32</v>
      </c>
      <c r="N29" s="4">
        <v>13141</v>
      </c>
      <c r="O29" s="4">
        <v>33568</v>
      </c>
      <c r="P29" s="4">
        <v>20427</v>
      </c>
      <c r="Q29" s="5">
        <v>345.22</v>
      </c>
      <c r="R29" s="4">
        <v>831</v>
      </c>
      <c r="S29" s="4">
        <v>10575</v>
      </c>
      <c r="T29" s="4">
        <v>9744</v>
      </c>
      <c r="U29" s="5">
        <v>582.69000000000005</v>
      </c>
      <c r="V29" s="5">
        <v>0</v>
      </c>
      <c r="W29" s="14">
        <v>927.91</v>
      </c>
      <c r="X29" s="14">
        <v>0</v>
      </c>
      <c r="Y29" s="14">
        <v>927.91</v>
      </c>
      <c r="Z29" s="4">
        <v>24756</v>
      </c>
      <c r="AA29" s="49" t="str">
        <f>IFERROR(IF(VLOOKUP($D29,'Year-To-Date'!$E$1:$E$322,1,FALSE)=D29,"--","Find"),"Find")</f>
        <v>--</v>
      </c>
    </row>
    <row r="30" spans="1:27">
      <c r="A30" s="2" t="s">
        <v>369</v>
      </c>
      <c r="B30" s="2" t="s">
        <v>24</v>
      </c>
      <c r="C30" s="2" t="s">
        <v>76</v>
      </c>
      <c r="D30" s="2" t="s">
        <v>89</v>
      </c>
      <c r="E30" s="2" t="s">
        <v>50</v>
      </c>
      <c r="F30" s="21" t="s">
        <v>152</v>
      </c>
      <c r="G30" s="11" t="s">
        <v>393</v>
      </c>
      <c r="H30" s="3">
        <v>42214</v>
      </c>
      <c r="I30" s="2" t="s">
        <v>28</v>
      </c>
      <c r="J30" s="2" t="s">
        <v>51</v>
      </c>
      <c r="K30" s="2" t="s">
        <v>30</v>
      </c>
      <c r="L30" s="2" t="s">
        <v>31</v>
      </c>
      <c r="M30" s="2" t="s">
        <v>32</v>
      </c>
      <c r="N30" s="4">
        <v>1211</v>
      </c>
      <c r="O30" s="4">
        <v>10809</v>
      </c>
      <c r="P30" s="4">
        <v>9598</v>
      </c>
      <c r="Q30" s="5">
        <v>162.21</v>
      </c>
      <c r="R30" s="4">
        <v>319</v>
      </c>
      <c r="S30" s="4">
        <v>4135</v>
      </c>
      <c r="T30" s="4">
        <v>3816</v>
      </c>
      <c r="U30" s="5">
        <v>228.2</v>
      </c>
      <c r="V30" s="5">
        <v>0</v>
      </c>
      <c r="W30" s="14">
        <v>390.41</v>
      </c>
      <c r="X30" s="14">
        <v>0</v>
      </c>
      <c r="Y30" s="14">
        <v>390.41</v>
      </c>
      <c r="Z30" s="4">
        <v>24580</v>
      </c>
      <c r="AA30" s="49" t="str">
        <f>IFERROR(IF(VLOOKUP($D30,'Year-To-Date'!$E$1:$E$322,1,FALSE)=D30,"--","Find"),"Find")</f>
        <v>--</v>
      </c>
    </row>
    <row r="31" spans="1:27">
      <c r="A31" s="2" t="s">
        <v>369</v>
      </c>
      <c r="B31" s="2" t="s">
        <v>24</v>
      </c>
      <c r="C31" s="2" t="s">
        <v>76</v>
      </c>
      <c r="D31" s="2" t="s">
        <v>90</v>
      </c>
      <c r="E31" s="2" t="s">
        <v>50</v>
      </c>
      <c r="F31" s="21" t="s">
        <v>152</v>
      </c>
      <c r="G31" s="11" t="s">
        <v>393</v>
      </c>
      <c r="H31" s="3">
        <v>42215</v>
      </c>
      <c r="I31" s="2" t="s">
        <v>28</v>
      </c>
      <c r="J31" s="2" t="s">
        <v>51</v>
      </c>
      <c r="K31" s="2" t="s">
        <v>30</v>
      </c>
      <c r="L31" s="2" t="s">
        <v>31</v>
      </c>
      <c r="M31" s="2" t="s">
        <v>32</v>
      </c>
      <c r="N31" s="4">
        <v>2186</v>
      </c>
      <c r="O31" s="4">
        <v>32134</v>
      </c>
      <c r="P31" s="4">
        <v>29948</v>
      </c>
      <c r="Q31" s="5">
        <v>506.12</v>
      </c>
      <c r="R31" s="4">
        <v>1108</v>
      </c>
      <c r="S31" s="4">
        <v>11159</v>
      </c>
      <c r="T31" s="4">
        <v>10051</v>
      </c>
      <c r="U31" s="5">
        <v>601.04999999999995</v>
      </c>
      <c r="V31" s="5">
        <v>0</v>
      </c>
      <c r="W31" s="14">
        <v>1107.17</v>
      </c>
      <c r="X31" s="14">
        <v>0</v>
      </c>
      <c r="Y31" s="14">
        <v>1107.17</v>
      </c>
      <c r="Z31" s="4">
        <v>24580</v>
      </c>
      <c r="AA31" s="49" t="str">
        <f>IFERROR(IF(VLOOKUP($D31,'Year-To-Date'!$E$1:$E$322,1,FALSE)=D31,"--","Find"),"Find")</f>
        <v>--</v>
      </c>
    </row>
    <row r="32" spans="1:27">
      <c r="A32" s="2" t="s">
        <v>369</v>
      </c>
      <c r="B32" s="2" t="s">
        <v>24</v>
      </c>
      <c r="C32" s="2" t="s">
        <v>395</v>
      </c>
      <c r="D32" s="2" t="s">
        <v>193</v>
      </c>
      <c r="E32" s="2" t="s">
        <v>371</v>
      </c>
      <c r="F32" s="21" t="s">
        <v>194</v>
      </c>
      <c r="G32" s="11" t="s">
        <v>396</v>
      </c>
      <c r="H32" s="3">
        <v>42198</v>
      </c>
      <c r="I32" s="2" t="s">
        <v>28</v>
      </c>
      <c r="J32" s="2" t="s">
        <v>373</v>
      </c>
      <c r="K32" s="2" t="s">
        <v>30</v>
      </c>
      <c r="L32" s="2" t="s">
        <v>31</v>
      </c>
      <c r="M32" s="2" t="s">
        <v>32</v>
      </c>
      <c r="N32" s="4">
        <v>2</v>
      </c>
      <c r="O32" s="4">
        <v>2</v>
      </c>
      <c r="P32" s="4">
        <v>0</v>
      </c>
      <c r="Q32" s="5">
        <v>0</v>
      </c>
      <c r="R32" s="4">
        <v>2</v>
      </c>
      <c r="S32" s="4">
        <v>5</v>
      </c>
      <c r="T32" s="4">
        <v>3</v>
      </c>
      <c r="U32" s="5">
        <v>0.18</v>
      </c>
      <c r="V32" s="5">
        <v>0</v>
      </c>
      <c r="W32" s="14">
        <v>0.18</v>
      </c>
      <c r="X32" s="14">
        <v>0</v>
      </c>
      <c r="Y32" s="14">
        <v>0.18</v>
      </c>
      <c r="Z32" s="4">
        <v>24580</v>
      </c>
      <c r="AA32" s="49" t="str">
        <f>IFERROR(IF(VLOOKUP($D32,'Year-To-Date'!$E$1:$E$322,1,FALSE)=D32,"--","Find"),"Find")</f>
        <v>--</v>
      </c>
    </row>
    <row r="33" spans="1:27">
      <c r="A33" s="2" t="s">
        <v>369</v>
      </c>
      <c r="B33" s="2" t="s">
        <v>24</v>
      </c>
      <c r="C33" s="2" t="s">
        <v>56</v>
      </c>
      <c r="D33" s="2" t="s">
        <v>207</v>
      </c>
      <c r="E33" s="2" t="s">
        <v>371</v>
      </c>
      <c r="F33" s="21" t="s">
        <v>194</v>
      </c>
      <c r="G33" s="11" t="s">
        <v>396</v>
      </c>
      <c r="H33" s="3">
        <v>42198</v>
      </c>
      <c r="I33" s="2" t="s">
        <v>28</v>
      </c>
      <c r="J33" s="2" t="s">
        <v>373</v>
      </c>
      <c r="K33" s="2" t="s">
        <v>30</v>
      </c>
      <c r="L33" s="2" t="s">
        <v>31</v>
      </c>
      <c r="M33" s="2" t="s">
        <v>32</v>
      </c>
      <c r="N33" s="4">
        <v>2</v>
      </c>
      <c r="O33" s="4">
        <v>104</v>
      </c>
      <c r="P33" s="4">
        <v>102</v>
      </c>
      <c r="Q33" s="5">
        <v>1.72</v>
      </c>
      <c r="R33" s="4">
        <v>0</v>
      </c>
      <c r="S33" s="4">
        <v>0</v>
      </c>
      <c r="T33" s="4">
        <v>0</v>
      </c>
      <c r="U33" s="5">
        <v>0</v>
      </c>
      <c r="V33" s="5">
        <v>0</v>
      </c>
      <c r="W33" s="14">
        <v>1.72</v>
      </c>
      <c r="X33" s="14">
        <v>0</v>
      </c>
      <c r="Y33" s="14">
        <v>1.72</v>
      </c>
      <c r="Z33" s="4">
        <v>24580</v>
      </c>
      <c r="AA33" s="49" t="str">
        <f>IFERROR(IF(VLOOKUP($D33,'Year-To-Date'!$E$1:$E$322,1,FALSE)=D33,"--","Find"),"Find")</f>
        <v>--</v>
      </c>
    </row>
    <row r="34" spans="1:27">
      <c r="A34" s="2" t="s">
        <v>369</v>
      </c>
      <c r="B34" s="2" t="s">
        <v>24</v>
      </c>
      <c r="C34" s="2" t="s">
        <v>56</v>
      </c>
      <c r="D34" s="2" t="s">
        <v>397</v>
      </c>
      <c r="E34" s="2" t="s">
        <v>371</v>
      </c>
      <c r="F34" s="21" t="s">
        <v>216</v>
      </c>
      <c r="G34" s="11" t="s">
        <v>398</v>
      </c>
      <c r="H34" s="3">
        <v>42199</v>
      </c>
      <c r="I34" s="2" t="s">
        <v>28</v>
      </c>
      <c r="J34" s="2" t="s">
        <v>373</v>
      </c>
      <c r="K34" s="2" t="s">
        <v>30</v>
      </c>
      <c r="L34" s="2" t="s">
        <v>31</v>
      </c>
      <c r="M34" s="2" t="s">
        <v>32</v>
      </c>
      <c r="N34" s="4">
        <v>5</v>
      </c>
      <c r="O34" s="4">
        <v>140</v>
      </c>
      <c r="P34" s="4">
        <v>135</v>
      </c>
      <c r="Q34" s="14">
        <v>2.2799999999999998</v>
      </c>
      <c r="R34" s="4">
        <v>0</v>
      </c>
      <c r="S34" s="4">
        <v>0</v>
      </c>
      <c r="T34" s="4">
        <v>0</v>
      </c>
      <c r="U34" s="5">
        <v>0</v>
      </c>
      <c r="V34" s="5">
        <v>0</v>
      </c>
      <c r="W34" s="14">
        <v>2.2799999999999998</v>
      </c>
      <c r="X34" s="14">
        <v>0</v>
      </c>
      <c r="Y34" s="14">
        <v>2.2799999999999998</v>
      </c>
      <c r="Z34" s="4">
        <v>24580</v>
      </c>
      <c r="AA34" s="49" t="str">
        <f>IFERROR(IF(VLOOKUP($D34,'Year-To-Date'!$E$1:$E$322,1,FALSE)=D34,"--","Find"),"Find")</f>
        <v>--</v>
      </c>
    </row>
    <row r="35" spans="1:27">
      <c r="A35" s="2" t="s">
        <v>369</v>
      </c>
      <c r="B35" s="2" t="s">
        <v>24</v>
      </c>
      <c r="C35" s="2" t="s">
        <v>48</v>
      </c>
      <c r="D35" s="2" t="s">
        <v>153</v>
      </c>
      <c r="E35" s="2" t="s">
        <v>371</v>
      </c>
      <c r="F35" s="21" t="s">
        <v>154</v>
      </c>
      <c r="G35" s="11" t="s">
        <v>399</v>
      </c>
      <c r="H35" s="3">
        <v>42198</v>
      </c>
      <c r="I35" s="2" t="s">
        <v>28</v>
      </c>
      <c r="J35" s="2" t="s">
        <v>373</v>
      </c>
      <c r="K35" s="2" t="s">
        <v>30</v>
      </c>
      <c r="L35" s="2" t="s">
        <v>31</v>
      </c>
      <c r="M35" s="2" t="s">
        <v>32</v>
      </c>
      <c r="N35" s="4">
        <v>3</v>
      </c>
      <c r="O35" s="4">
        <v>18</v>
      </c>
      <c r="P35" s="4">
        <v>15</v>
      </c>
      <c r="Q35" s="5">
        <v>0.25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0.25</v>
      </c>
      <c r="X35" s="14">
        <v>0</v>
      </c>
      <c r="Y35" s="14">
        <v>0.25</v>
      </c>
      <c r="Z35" s="4">
        <v>24580</v>
      </c>
      <c r="AA35" s="49" t="str">
        <f>IFERROR(IF(VLOOKUP($D35,'Year-To-Date'!$E$1:$E$322,1,FALSE)=D35,"--","Find"),"Find")</f>
        <v>--</v>
      </c>
    </row>
    <row r="36" spans="1:27">
      <c r="A36" s="2" t="s">
        <v>369</v>
      </c>
      <c r="B36" s="2" t="s">
        <v>24</v>
      </c>
      <c r="C36" s="2" t="s">
        <v>370</v>
      </c>
      <c r="D36" s="2" t="s">
        <v>236</v>
      </c>
      <c r="E36" s="2" t="s">
        <v>371</v>
      </c>
      <c r="F36" s="21" t="s">
        <v>154</v>
      </c>
      <c r="G36" s="11" t="s">
        <v>399</v>
      </c>
      <c r="H36" s="3">
        <v>42198</v>
      </c>
      <c r="I36" s="2" t="s">
        <v>28</v>
      </c>
      <c r="J36" s="2" t="s">
        <v>373</v>
      </c>
      <c r="K36" s="2" t="s">
        <v>30</v>
      </c>
      <c r="L36" s="2" t="s">
        <v>31</v>
      </c>
      <c r="M36" s="2" t="s">
        <v>32</v>
      </c>
      <c r="N36" s="4">
        <v>6</v>
      </c>
      <c r="O36" s="4">
        <v>11</v>
      </c>
      <c r="P36" s="4">
        <v>5</v>
      </c>
      <c r="Q36" s="5">
        <v>0.08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0.08</v>
      </c>
      <c r="X36" s="14">
        <v>0</v>
      </c>
      <c r="Y36" s="14">
        <v>0.08</v>
      </c>
      <c r="Z36" s="4">
        <v>24580</v>
      </c>
      <c r="AA36" s="49" t="str">
        <f>IFERROR(IF(VLOOKUP($D36,'Year-To-Date'!$E$1:$E$322,1,FALSE)=D36,"--","Find"),"Find")</f>
        <v>--</v>
      </c>
    </row>
    <row r="37" spans="1:27">
      <c r="A37" s="2" t="s">
        <v>369</v>
      </c>
      <c r="B37" s="2" t="s">
        <v>24</v>
      </c>
      <c r="C37" s="2" t="s">
        <v>69</v>
      </c>
      <c r="D37" s="2" t="s">
        <v>259</v>
      </c>
      <c r="E37" s="2" t="s">
        <v>371</v>
      </c>
      <c r="F37" s="21" t="s">
        <v>154</v>
      </c>
      <c r="G37" s="11" t="s">
        <v>399</v>
      </c>
      <c r="H37" s="3">
        <v>42198</v>
      </c>
      <c r="I37" s="2" t="s">
        <v>28</v>
      </c>
      <c r="J37" s="2" t="s">
        <v>373</v>
      </c>
      <c r="K37" s="2" t="s">
        <v>30</v>
      </c>
      <c r="L37" s="2" t="s">
        <v>31</v>
      </c>
      <c r="M37" s="2" t="s">
        <v>32</v>
      </c>
      <c r="N37" s="4">
        <v>3</v>
      </c>
      <c r="O37" s="4">
        <v>80</v>
      </c>
      <c r="P37" s="4">
        <v>77</v>
      </c>
      <c r="Q37" s="5">
        <v>1.3</v>
      </c>
      <c r="R37" s="4">
        <v>3</v>
      </c>
      <c r="S37" s="4">
        <v>133</v>
      </c>
      <c r="T37" s="4">
        <v>130</v>
      </c>
      <c r="U37" s="5">
        <v>7.77</v>
      </c>
      <c r="V37" s="5">
        <v>0</v>
      </c>
      <c r="W37" s="14">
        <v>9.07</v>
      </c>
      <c r="X37" s="14">
        <v>0</v>
      </c>
      <c r="Y37" s="14">
        <v>9.07</v>
      </c>
      <c r="Z37" s="4">
        <v>24580</v>
      </c>
      <c r="AA37" s="49" t="str">
        <f>IFERROR(IF(VLOOKUP($D37,'Year-To-Date'!$E$1:$E$322,1,FALSE)=D37,"--","Find"),"Find")</f>
        <v>--</v>
      </c>
    </row>
    <row r="38" spans="1:27">
      <c r="A38" s="2" t="s">
        <v>369</v>
      </c>
      <c r="B38" s="2" t="s">
        <v>24</v>
      </c>
      <c r="C38" s="2" t="s">
        <v>76</v>
      </c>
      <c r="D38" s="2" t="s">
        <v>302</v>
      </c>
      <c r="E38" s="2" t="s">
        <v>371</v>
      </c>
      <c r="F38" s="21" t="s">
        <v>154</v>
      </c>
      <c r="G38" s="11" t="s">
        <v>399</v>
      </c>
      <c r="H38" s="3">
        <v>42199</v>
      </c>
      <c r="I38" s="2" t="s">
        <v>28</v>
      </c>
      <c r="J38" s="2" t="s">
        <v>373</v>
      </c>
      <c r="K38" s="2" t="s">
        <v>30</v>
      </c>
      <c r="L38" s="2" t="s">
        <v>31</v>
      </c>
      <c r="M38" s="2" t="s">
        <v>32</v>
      </c>
      <c r="N38" s="4">
        <v>8</v>
      </c>
      <c r="O38" s="4">
        <v>76</v>
      </c>
      <c r="P38" s="4">
        <v>68</v>
      </c>
      <c r="Q38" s="5">
        <v>1.1499999999999999</v>
      </c>
      <c r="R38" s="4">
        <v>10</v>
      </c>
      <c r="S38" s="4">
        <v>33</v>
      </c>
      <c r="T38" s="4">
        <v>23</v>
      </c>
      <c r="U38" s="5">
        <v>1.38</v>
      </c>
      <c r="V38" s="5">
        <v>0</v>
      </c>
      <c r="W38" s="14">
        <v>2.5299999999999998</v>
      </c>
      <c r="X38" s="14">
        <v>0</v>
      </c>
      <c r="Y38" s="14">
        <v>2.5299999999999998</v>
      </c>
      <c r="Z38" s="4">
        <v>24580</v>
      </c>
      <c r="AA38" s="49" t="str">
        <f>IFERROR(IF(VLOOKUP($D38,'Year-To-Date'!$E$1:$E$322,1,FALSE)=D38,"--","Find"),"Find")</f>
        <v>--</v>
      </c>
    </row>
    <row r="39" spans="1:27">
      <c r="A39" s="2" t="s">
        <v>369</v>
      </c>
      <c r="B39" s="2" t="s">
        <v>24</v>
      </c>
      <c r="C39" s="2" t="s">
        <v>48</v>
      </c>
      <c r="D39" s="2" t="s">
        <v>155</v>
      </c>
      <c r="E39" s="2" t="s">
        <v>400</v>
      </c>
      <c r="F39" s="21" t="s">
        <v>156</v>
      </c>
      <c r="G39" s="11" t="s">
        <v>401</v>
      </c>
      <c r="H39" s="3">
        <v>42248</v>
      </c>
      <c r="I39" s="2" t="s">
        <v>39</v>
      </c>
      <c r="J39" s="2" t="s">
        <v>402</v>
      </c>
      <c r="K39" s="2" t="s">
        <v>30</v>
      </c>
      <c r="L39" s="2" t="s">
        <v>31</v>
      </c>
      <c r="M39" s="2" t="s">
        <v>41</v>
      </c>
      <c r="N39" s="4">
        <v>2</v>
      </c>
      <c r="O39" s="4">
        <v>42</v>
      </c>
      <c r="P39" s="4">
        <v>40</v>
      </c>
      <c r="Q39" s="5">
        <v>0.68</v>
      </c>
      <c r="R39" s="4">
        <v>0</v>
      </c>
      <c r="S39" s="4">
        <v>0</v>
      </c>
      <c r="T39" s="4">
        <v>0</v>
      </c>
      <c r="U39" s="5">
        <v>0</v>
      </c>
      <c r="V39" s="5">
        <v>0</v>
      </c>
      <c r="W39" s="14">
        <v>0.68</v>
      </c>
      <c r="X39" s="14">
        <v>0</v>
      </c>
      <c r="Y39" s="14">
        <v>0.68</v>
      </c>
      <c r="Z39" s="4">
        <v>24580</v>
      </c>
      <c r="AA39" s="49" t="str">
        <f>IFERROR(IF(VLOOKUP($D39,'Year-To-Date'!$E$1:$E$322,1,FALSE)=D39,"--","Find"),"Find")</f>
        <v>--</v>
      </c>
    </row>
    <row r="40" spans="1:27">
      <c r="A40" s="2" t="s">
        <v>369</v>
      </c>
      <c r="B40" s="2" t="s">
        <v>24</v>
      </c>
      <c r="C40" s="2" t="s">
        <v>69</v>
      </c>
      <c r="D40" s="2" t="s">
        <v>264</v>
      </c>
      <c r="E40" s="2" t="s">
        <v>400</v>
      </c>
      <c r="F40" s="21" t="s">
        <v>156</v>
      </c>
      <c r="G40" s="11" t="s">
        <v>401</v>
      </c>
      <c r="H40" s="3">
        <v>42248</v>
      </c>
      <c r="I40" s="2" t="s">
        <v>39</v>
      </c>
      <c r="J40" s="2" t="s">
        <v>402</v>
      </c>
      <c r="K40" s="2" t="s">
        <v>30</v>
      </c>
      <c r="L40" s="2" t="s">
        <v>31</v>
      </c>
      <c r="M40" s="2" t="s">
        <v>41</v>
      </c>
      <c r="N40" s="4">
        <v>3</v>
      </c>
      <c r="O40" s="4">
        <v>560</v>
      </c>
      <c r="P40" s="4">
        <v>557</v>
      </c>
      <c r="Q40" s="5">
        <v>9.41</v>
      </c>
      <c r="R40" s="4">
        <v>10</v>
      </c>
      <c r="S40" s="4">
        <v>384</v>
      </c>
      <c r="T40" s="4">
        <v>374</v>
      </c>
      <c r="U40" s="5">
        <v>22.37</v>
      </c>
      <c r="V40" s="5">
        <v>0</v>
      </c>
      <c r="W40" s="14">
        <v>31.78</v>
      </c>
      <c r="X40" s="14">
        <v>0</v>
      </c>
      <c r="Y40" s="14">
        <v>31.78</v>
      </c>
      <c r="Z40" s="4">
        <v>24580</v>
      </c>
      <c r="AA40" s="49" t="str">
        <f>IFERROR(IF(VLOOKUP($D40,'Year-To-Date'!$E$1:$E$322,1,FALSE)=D40,"--","Find"),"Find")</f>
        <v>--</v>
      </c>
    </row>
    <row r="41" spans="1:27">
      <c r="A41" s="2" t="s">
        <v>369</v>
      </c>
      <c r="B41" s="2" t="s">
        <v>24</v>
      </c>
      <c r="C41" s="2" t="s">
        <v>76</v>
      </c>
      <c r="D41" s="2" t="s">
        <v>78</v>
      </c>
      <c r="E41" s="2" t="s">
        <v>67</v>
      </c>
      <c r="F41" s="21" t="s">
        <v>298</v>
      </c>
      <c r="G41" s="11" t="s">
        <v>403</v>
      </c>
      <c r="H41" s="3">
        <v>42192</v>
      </c>
      <c r="I41" s="2" t="s">
        <v>28</v>
      </c>
      <c r="J41" s="2" t="s">
        <v>68</v>
      </c>
      <c r="K41" s="2" t="s">
        <v>30</v>
      </c>
      <c r="L41" s="2" t="s">
        <v>31</v>
      </c>
      <c r="M41" s="2" t="s">
        <v>32</v>
      </c>
      <c r="N41" s="4">
        <v>3670</v>
      </c>
      <c r="O41" s="4">
        <v>14066</v>
      </c>
      <c r="P41" s="4">
        <v>10396</v>
      </c>
      <c r="Q41" s="5">
        <v>175.69</v>
      </c>
      <c r="R41" s="4">
        <v>1169</v>
      </c>
      <c r="S41" s="4">
        <v>5084</v>
      </c>
      <c r="T41" s="4">
        <v>3915</v>
      </c>
      <c r="U41" s="5">
        <v>234.12</v>
      </c>
      <c r="V41" s="5">
        <v>0</v>
      </c>
      <c r="W41" s="14">
        <v>409.81</v>
      </c>
      <c r="X41" s="14">
        <v>0</v>
      </c>
      <c r="Y41" s="14">
        <v>409.81</v>
      </c>
      <c r="Z41" s="4">
        <v>24756</v>
      </c>
      <c r="AA41" s="49" t="str">
        <f>IFERROR(IF(VLOOKUP($D41,'Year-To-Date'!$E$1:$E$322,1,FALSE)=D41,"--","Find"),"Find")</f>
        <v>--</v>
      </c>
    </row>
    <row r="42" spans="1:27">
      <c r="A42" s="2" t="s">
        <v>369</v>
      </c>
      <c r="B42" s="2" t="s">
        <v>24</v>
      </c>
      <c r="C42" s="2" t="s">
        <v>25</v>
      </c>
      <c r="D42" s="2" t="s">
        <v>42</v>
      </c>
      <c r="E42" s="2" t="s">
        <v>43</v>
      </c>
      <c r="F42" s="21" t="s">
        <v>114</v>
      </c>
      <c r="G42" s="11" t="s">
        <v>404</v>
      </c>
      <c r="H42" s="3">
        <v>42181</v>
      </c>
      <c r="I42" s="2" t="s">
        <v>28</v>
      </c>
      <c r="J42" s="2" t="s">
        <v>44</v>
      </c>
      <c r="K42" s="2" t="s">
        <v>30</v>
      </c>
      <c r="L42" s="2" t="s">
        <v>31</v>
      </c>
      <c r="M42" s="2" t="s">
        <v>32</v>
      </c>
      <c r="N42" s="4">
        <v>2597</v>
      </c>
      <c r="O42" s="4">
        <v>6353</v>
      </c>
      <c r="P42" s="4">
        <v>3756</v>
      </c>
      <c r="Q42" s="5">
        <v>63.48</v>
      </c>
      <c r="R42" s="4">
        <v>0</v>
      </c>
      <c r="S42" s="4">
        <v>0</v>
      </c>
      <c r="T42" s="4">
        <v>0</v>
      </c>
      <c r="U42" s="5">
        <v>0</v>
      </c>
      <c r="V42" s="5">
        <v>0</v>
      </c>
      <c r="W42" s="14">
        <v>63.48</v>
      </c>
      <c r="X42" s="14">
        <v>0</v>
      </c>
      <c r="Y42" s="14">
        <v>63.48</v>
      </c>
      <c r="Z42" s="4">
        <v>24580</v>
      </c>
      <c r="AA42" s="49" t="str">
        <f>IFERROR(IF(VLOOKUP($D42,'Year-To-Date'!$E$1:$E$322,1,FALSE)=D42,"--","Find"),"Find")</f>
        <v>--</v>
      </c>
    </row>
    <row r="43" spans="1:27">
      <c r="A43" s="2" t="s">
        <v>369</v>
      </c>
      <c r="B43" s="2" t="s">
        <v>24</v>
      </c>
      <c r="C43" s="2" t="s">
        <v>25</v>
      </c>
      <c r="D43" s="2" t="s">
        <v>100</v>
      </c>
      <c r="E43" s="2" t="s">
        <v>405</v>
      </c>
      <c r="F43" s="21" t="s">
        <v>101</v>
      </c>
      <c r="G43" s="11" t="s">
        <v>406</v>
      </c>
      <c r="H43" s="3">
        <v>42283</v>
      </c>
      <c r="I43" s="2" t="s">
        <v>39</v>
      </c>
      <c r="J43" s="2" t="s">
        <v>407</v>
      </c>
      <c r="K43" s="2" t="s">
        <v>30</v>
      </c>
      <c r="L43" s="2" t="s">
        <v>31</v>
      </c>
      <c r="M43" s="2" t="s">
        <v>378</v>
      </c>
      <c r="N43" s="4">
        <v>519</v>
      </c>
      <c r="O43" s="4">
        <v>5573</v>
      </c>
      <c r="P43" s="4">
        <v>5054</v>
      </c>
      <c r="Q43" s="5">
        <v>85.41</v>
      </c>
      <c r="R43" s="4">
        <v>0</v>
      </c>
      <c r="S43" s="4">
        <v>0</v>
      </c>
      <c r="T43" s="4">
        <v>0</v>
      </c>
      <c r="U43" s="5">
        <v>0</v>
      </c>
      <c r="V43" s="5">
        <v>0</v>
      </c>
      <c r="W43" s="14">
        <v>85.41</v>
      </c>
      <c r="X43" s="14">
        <v>0</v>
      </c>
      <c r="Y43" s="14">
        <v>85.41</v>
      </c>
      <c r="Z43" s="4">
        <v>24580</v>
      </c>
      <c r="AA43" s="49" t="str">
        <f>IFERROR(IF(VLOOKUP($D43,'Year-To-Date'!$E$1:$E$322,1,FALSE)=D43,"--","Find"),"Find")</f>
        <v>--</v>
      </c>
    </row>
    <row r="44" spans="1:27">
      <c r="A44" s="2" t="s">
        <v>369</v>
      </c>
      <c r="B44" s="2" t="s">
        <v>24</v>
      </c>
      <c r="C44" s="2" t="s">
        <v>76</v>
      </c>
      <c r="D44" s="2" t="s">
        <v>307</v>
      </c>
      <c r="E44" s="2" t="s">
        <v>27</v>
      </c>
      <c r="F44" s="21" t="s">
        <v>308</v>
      </c>
      <c r="G44" s="11" t="s">
        <v>408</v>
      </c>
      <c r="H44" s="3">
        <v>42248</v>
      </c>
      <c r="I44" s="2" t="s">
        <v>39</v>
      </c>
      <c r="J44" s="2" t="s">
        <v>29</v>
      </c>
      <c r="K44" s="2" t="s">
        <v>30</v>
      </c>
      <c r="L44" s="2" t="s">
        <v>31</v>
      </c>
      <c r="M44" s="2" t="s">
        <v>32</v>
      </c>
      <c r="N44" s="4">
        <v>10</v>
      </c>
      <c r="O44" s="4">
        <v>2208</v>
      </c>
      <c r="P44" s="4">
        <v>2198</v>
      </c>
      <c r="Q44" s="5">
        <v>37.15</v>
      </c>
      <c r="R44" s="4">
        <v>10</v>
      </c>
      <c r="S44" s="4">
        <v>2847</v>
      </c>
      <c r="T44" s="4">
        <v>2837</v>
      </c>
      <c r="U44" s="5">
        <v>169.65</v>
      </c>
      <c r="V44" s="5">
        <v>0</v>
      </c>
      <c r="W44" s="14">
        <v>206.8</v>
      </c>
      <c r="X44" s="14">
        <v>0</v>
      </c>
      <c r="Y44" s="14">
        <v>206.8</v>
      </c>
      <c r="Z44" s="4">
        <v>24580</v>
      </c>
      <c r="AA44" s="49" t="str">
        <f>IFERROR(IF(VLOOKUP($D44,'Year-To-Date'!$E$1:$E$322,1,FALSE)=D44,"--","Find"),"Find")</f>
        <v>--</v>
      </c>
    </row>
    <row r="45" spans="1:27">
      <c r="A45" s="2" t="s">
        <v>369</v>
      </c>
      <c r="B45" s="2" t="s">
        <v>24</v>
      </c>
      <c r="C45" s="2" t="s">
        <v>25</v>
      </c>
      <c r="D45" s="2" t="s">
        <v>123</v>
      </c>
      <c r="E45" s="2" t="s">
        <v>409</v>
      </c>
      <c r="F45" s="21" t="s">
        <v>124</v>
      </c>
      <c r="G45" s="11" t="s">
        <v>410</v>
      </c>
      <c r="H45" s="3">
        <v>42290</v>
      </c>
      <c r="I45" s="2" t="s">
        <v>39</v>
      </c>
      <c r="J45" s="2" t="s">
        <v>411</v>
      </c>
      <c r="K45" s="2" t="s">
        <v>30</v>
      </c>
      <c r="L45" s="2" t="s">
        <v>31</v>
      </c>
      <c r="M45" s="2" t="s">
        <v>32</v>
      </c>
      <c r="N45" s="4">
        <v>10</v>
      </c>
      <c r="O45" s="4">
        <v>35</v>
      </c>
      <c r="P45" s="4">
        <v>25</v>
      </c>
      <c r="Q45" s="5">
        <v>0.42</v>
      </c>
      <c r="R45" s="4">
        <v>0</v>
      </c>
      <c r="S45" s="4">
        <v>0</v>
      </c>
      <c r="T45" s="4">
        <v>0</v>
      </c>
      <c r="U45" s="5">
        <v>0</v>
      </c>
      <c r="V45" s="5">
        <v>0</v>
      </c>
      <c r="W45" s="14">
        <v>0.42</v>
      </c>
      <c r="X45" s="14">
        <v>0</v>
      </c>
      <c r="Y45" s="14">
        <v>0.42</v>
      </c>
      <c r="Z45" s="4">
        <v>24580</v>
      </c>
      <c r="AA45" s="49" t="str">
        <f>IFERROR(IF(VLOOKUP($D45,'Year-To-Date'!$E$1:$E$322,1,FALSE)=D45,"--","Find"),"Find")</f>
        <v>--</v>
      </c>
    </row>
    <row r="46" spans="1:27">
      <c r="A46" s="2" t="s">
        <v>369</v>
      </c>
      <c r="B46" s="2" t="s">
        <v>24</v>
      </c>
      <c r="C46" s="2" t="s">
        <v>56</v>
      </c>
      <c r="D46" s="2" t="s">
        <v>214</v>
      </c>
      <c r="E46" s="2" t="s">
        <v>409</v>
      </c>
      <c r="F46" s="21" t="s">
        <v>124</v>
      </c>
      <c r="G46" s="11" t="s">
        <v>410</v>
      </c>
      <c r="H46" s="3">
        <v>42290</v>
      </c>
      <c r="I46" s="2" t="s">
        <v>39</v>
      </c>
      <c r="J46" s="2" t="s">
        <v>411</v>
      </c>
      <c r="K46" s="2" t="s">
        <v>30</v>
      </c>
      <c r="L46" s="2" t="s">
        <v>31</v>
      </c>
      <c r="M46" s="2" t="s">
        <v>32</v>
      </c>
      <c r="N46" s="4">
        <v>10</v>
      </c>
      <c r="O46" s="4">
        <v>12</v>
      </c>
      <c r="P46" s="4">
        <v>2</v>
      </c>
      <c r="Q46" s="5">
        <v>0.03</v>
      </c>
      <c r="R46" s="4">
        <v>0</v>
      </c>
      <c r="S46" s="4">
        <v>0</v>
      </c>
      <c r="T46" s="4">
        <v>0</v>
      </c>
      <c r="U46" s="5">
        <v>0</v>
      </c>
      <c r="V46" s="5">
        <v>0</v>
      </c>
      <c r="W46" s="14">
        <v>0.03</v>
      </c>
      <c r="X46" s="14">
        <v>0</v>
      </c>
      <c r="Y46" s="14">
        <v>0.03</v>
      </c>
      <c r="Z46" s="4">
        <v>24580</v>
      </c>
      <c r="AA46" s="49" t="str">
        <f>IFERROR(IF(VLOOKUP($D46,'Year-To-Date'!$E$1:$E$322,1,FALSE)=D46,"--","Find"),"Find")</f>
        <v>--</v>
      </c>
    </row>
    <row r="47" spans="1:27">
      <c r="A47" s="2" t="s">
        <v>369</v>
      </c>
      <c r="B47" s="2" t="s">
        <v>24</v>
      </c>
      <c r="C47" s="2" t="s">
        <v>76</v>
      </c>
      <c r="D47" s="2" t="s">
        <v>305</v>
      </c>
      <c r="E47" s="2" t="s">
        <v>412</v>
      </c>
      <c r="F47" s="21" t="s">
        <v>306</v>
      </c>
      <c r="G47" s="11" t="s">
        <v>413</v>
      </c>
      <c r="H47" s="3">
        <v>42192</v>
      </c>
      <c r="I47" s="2" t="s">
        <v>28</v>
      </c>
      <c r="J47" s="2" t="s">
        <v>414</v>
      </c>
      <c r="K47" s="2" t="s">
        <v>30</v>
      </c>
      <c r="L47" s="2" t="s">
        <v>31</v>
      </c>
      <c r="M47" s="2" t="s">
        <v>41</v>
      </c>
      <c r="N47" s="4">
        <v>6</v>
      </c>
      <c r="O47" s="4">
        <v>1809</v>
      </c>
      <c r="P47" s="4">
        <v>1803</v>
      </c>
      <c r="Q47" s="5">
        <v>30.47</v>
      </c>
      <c r="R47" s="4">
        <v>11</v>
      </c>
      <c r="S47" s="4">
        <v>4633</v>
      </c>
      <c r="T47" s="4">
        <v>4622</v>
      </c>
      <c r="U47" s="5">
        <v>276.39999999999998</v>
      </c>
      <c r="V47" s="5">
        <v>0</v>
      </c>
      <c r="W47" s="14">
        <v>306.87</v>
      </c>
      <c r="X47" s="14">
        <v>0</v>
      </c>
      <c r="Y47" s="14">
        <v>306.87</v>
      </c>
      <c r="Z47" s="4">
        <v>24580</v>
      </c>
      <c r="AA47" s="49" t="str">
        <f>IFERROR(IF(VLOOKUP($D47,'Year-To-Date'!$E$1:$E$322,1,FALSE)=D47,"--","Find"),"Find")</f>
        <v>--</v>
      </c>
    </row>
    <row r="48" spans="1:27">
      <c r="A48" s="2" t="s">
        <v>369</v>
      </c>
      <c r="B48" s="2" t="s">
        <v>24</v>
      </c>
      <c r="C48" s="2" t="s">
        <v>48</v>
      </c>
      <c r="D48" s="2" t="s">
        <v>163</v>
      </c>
      <c r="E48" s="2" t="s">
        <v>415</v>
      </c>
      <c r="F48" s="21" t="s">
        <v>164</v>
      </c>
      <c r="G48" s="11" t="s">
        <v>416</v>
      </c>
      <c r="H48" s="3">
        <v>42269</v>
      </c>
      <c r="I48" s="2" t="s">
        <v>39</v>
      </c>
      <c r="J48" s="2" t="s">
        <v>417</v>
      </c>
      <c r="K48" s="2" t="s">
        <v>30</v>
      </c>
      <c r="L48" s="2" t="s">
        <v>31</v>
      </c>
      <c r="M48" s="2" t="s">
        <v>32</v>
      </c>
      <c r="N48" s="4">
        <v>3</v>
      </c>
      <c r="O48" s="4">
        <v>528</v>
      </c>
      <c r="P48" s="4">
        <v>525</v>
      </c>
      <c r="Q48" s="5">
        <v>8.8699999999999992</v>
      </c>
      <c r="R48" s="4">
        <v>0</v>
      </c>
      <c r="S48" s="4">
        <v>0</v>
      </c>
      <c r="T48" s="4">
        <v>0</v>
      </c>
      <c r="U48" s="5">
        <v>0</v>
      </c>
      <c r="V48" s="5">
        <v>0</v>
      </c>
      <c r="W48" s="14">
        <v>8.8699999999999992</v>
      </c>
      <c r="X48" s="14">
        <v>0</v>
      </c>
      <c r="Y48" s="14">
        <v>8.8699999999999992</v>
      </c>
      <c r="Z48" s="4">
        <v>24580</v>
      </c>
      <c r="AA48" s="49" t="str">
        <f>IFERROR(IF(VLOOKUP($D48,'Year-To-Date'!$E$1:$E$322,1,FALSE)=D48,"--","Find"),"Find")</f>
        <v>--</v>
      </c>
    </row>
    <row r="49" spans="1:27">
      <c r="A49" s="2" t="s">
        <v>369</v>
      </c>
      <c r="B49" s="2" t="s">
        <v>24</v>
      </c>
      <c r="C49" s="2" t="s">
        <v>76</v>
      </c>
      <c r="D49" s="2" t="s">
        <v>297</v>
      </c>
      <c r="E49" s="2" t="s">
        <v>415</v>
      </c>
      <c r="F49" s="21" t="s">
        <v>164</v>
      </c>
      <c r="G49" s="11" t="s">
        <v>416</v>
      </c>
      <c r="H49" s="3">
        <v>42269</v>
      </c>
      <c r="I49" s="2" t="s">
        <v>39</v>
      </c>
      <c r="J49" s="2" t="s">
        <v>417</v>
      </c>
      <c r="K49" s="2" t="s">
        <v>30</v>
      </c>
      <c r="L49" s="2" t="s">
        <v>31</v>
      </c>
      <c r="M49" s="2" t="s">
        <v>32</v>
      </c>
      <c r="N49" s="4">
        <v>13</v>
      </c>
      <c r="O49" s="4">
        <v>909</v>
      </c>
      <c r="P49" s="4">
        <v>896</v>
      </c>
      <c r="Q49" s="5">
        <v>15.14</v>
      </c>
      <c r="R49" s="4">
        <v>14</v>
      </c>
      <c r="S49" s="4">
        <v>382</v>
      </c>
      <c r="T49" s="4">
        <v>368</v>
      </c>
      <c r="U49" s="5">
        <v>22.01</v>
      </c>
      <c r="V49" s="5">
        <v>0</v>
      </c>
      <c r="W49" s="14">
        <v>37.15</v>
      </c>
      <c r="X49" s="14">
        <v>0</v>
      </c>
      <c r="Y49" s="14">
        <v>37.15</v>
      </c>
      <c r="Z49" s="4">
        <v>24580</v>
      </c>
      <c r="AA49" s="49" t="str">
        <f>IFERROR(IF(VLOOKUP($D49,'Year-To-Date'!$E$1:$E$322,1,FALSE)=D49,"--","Find"),"Find")</f>
        <v>--</v>
      </c>
    </row>
    <row r="50" spans="1:27">
      <c r="A50" s="2" t="s">
        <v>369</v>
      </c>
      <c r="B50" s="2" t="s">
        <v>24</v>
      </c>
      <c r="C50" s="2" t="s">
        <v>370</v>
      </c>
      <c r="D50" s="2" t="s">
        <v>235</v>
      </c>
      <c r="E50" s="2" t="s">
        <v>371</v>
      </c>
      <c r="F50" s="21" t="s">
        <v>131</v>
      </c>
      <c r="G50" s="11" t="s">
        <v>418</v>
      </c>
      <c r="H50" s="3">
        <v>42198</v>
      </c>
      <c r="I50" s="2" t="s">
        <v>28</v>
      </c>
      <c r="J50" s="2" t="s">
        <v>373</v>
      </c>
      <c r="K50" s="2" t="s">
        <v>30</v>
      </c>
      <c r="L50" s="2" t="s">
        <v>31</v>
      </c>
      <c r="M50" s="2" t="s">
        <v>32</v>
      </c>
      <c r="N50" s="4">
        <v>3</v>
      </c>
      <c r="O50" s="4">
        <v>8</v>
      </c>
      <c r="P50" s="4">
        <v>5</v>
      </c>
      <c r="Q50" s="5">
        <v>0.08</v>
      </c>
      <c r="R50" s="4">
        <v>0</v>
      </c>
      <c r="S50" s="4">
        <v>0</v>
      </c>
      <c r="T50" s="4">
        <v>0</v>
      </c>
      <c r="U50" s="5">
        <v>0</v>
      </c>
      <c r="V50" s="5">
        <v>0</v>
      </c>
      <c r="W50" s="14">
        <v>0.08</v>
      </c>
      <c r="X50" s="14">
        <v>0</v>
      </c>
      <c r="Y50" s="14">
        <v>0.08</v>
      </c>
      <c r="Z50" s="4">
        <v>24580</v>
      </c>
      <c r="AA50" s="49" t="str">
        <f>IFERROR(IF(VLOOKUP($D50,'Year-To-Date'!$E$1:$E$322,1,FALSE)=D50,"--","Find"),"Find")</f>
        <v>--</v>
      </c>
    </row>
    <row r="51" spans="1:27">
      <c r="A51" s="2" t="s">
        <v>369</v>
      </c>
      <c r="B51" s="2" t="s">
        <v>24</v>
      </c>
      <c r="C51" s="2" t="s">
        <v>419</v>
      </c>
      <c r="D51" s="2" t="s">
        <v>420</v>
      </c>
      <c r="E51" s="2" t="s">
        <v>421</v>
      </c>
      <c r="F51" s="21" t="s">
        <v>135</v>
      </c>
      <c r="G51" s="11" t="s">
        <v>422</v>
      </c>
      <c r="H51" s="3">
        <v>42158</v>
      </c>
      <c r="I51" s="2" t="s">
        <v>28</v>
      </c>
      <c r="J51" s="2" t="s">
        <v>423</v>
      </c>
      <c r="K51" s="2" t="s">
        <v>30</v>
      </c>
      <c r="L51" s="2" t="s">
        <v>31</v>
      </c>
      <c r="M51" s="2" t="s">
        <v>32</v>
      </c>
      <c r="N51" s="4">
        <v>3000</v>
      </c>
      <c r="O51" s="4">
        <v>12279</v>
      </c>
      <c r="P51" s="4">
        <v>9279</v>
      </c>
      <c r="Q51" s="5">
        <v>156.82</v>
      </c>
      <c r="R51" s="4">
        <v>0</v>
      </c>
      <c r="S51" s="4">
        <v>0</v>
      </c>
      <c r="T51" s="4">
        <v>0</v>
      </c>
      <c r="U51" s="5">
        <v>0</v>
      </c>
      <c r="V51" s="5">
        <v>0</v>
      </c>
      <c r="W51" s="14">
        <v>156.82</v>
      </c>
      <c r="X51" s="14">
        <v>0</v>
      </c>
      <c r="Y51" s="14">
        <v>156.82</v>
      </c>
      <c r="Z51" s="4">
        <v>24580</v>
      </c>
      <c r="AA51" s="49" t="str">
        <f>IFERROR(IF(VLOOKUP($D51,'Year-To-Date'!$E$1:$E$322,1,FALSE)=D51,"--","Find"),"Find")</f>
        <v>--</v>
      </c>
    </row>
    <row r="52" spans="1:27">
      <c r="A52" s="2" t="s">
        <v>369</v>
      </c>
      <c r="B52" s="2" t="s">
        <v>24</v>
      </c>
      <c r="C52" s="2" t="s">
        <v>76</v>
      </c>
      <c r="D52" s="2" t="s">
        <v>77</v>
      </c>
      <c r="E52" s="2" t="s">
        <v>34</v>
      </c>
      <c r="F52" s="21" t="s">
        <v>135</v>
      </c>
      <c r="G52" s="11" t="s">
        <v>422</v>
      </c>
      <c r="H52" s="3">
        <v>42174</v>
      </c>
      <c r="I52" s="2" t="s">
        <v>28</v>
      </c>
      <c r="J52" s="2" t="s">
        <v>35</v>
      </c>
      <c r="K52" s="2" t="s">
        <v>30</v>
      </c>
      <c r="L52" s="2" t="s">
        <v>31</v>
      </c>
      <c r="M52" s="2" t="s">
        <v>32</v>
      </c>
      <c r="N52" s="4">
        <v>1744</v>
      </c>
      <c r="O52" s="4">
        <v>4908</v>
      </c>
      <c r="P52" s="4">
        <v>3164</v>
      </c>
      <c r="Q52" s="5">
        <v>53.47</v>
      </c>
      <c r="R52" s="4">
        <v>118</v>
      </c>
      <c r="S52" s="4">
        <v>183</v>
      </c>
      <c r="T52" s="4">
        <v>65</v>
      </c>
      <c r="U52" s="5">
        <v>3.89</v>
      </c>
      <c r="V52" s="5">
        <v>0</v>
      </c>
      <c r="W52" s="14">
        <v>57.36</v>
      </c>
      <c r="X52" s="14">
        <v>0</v>
      </c>
      <c r="Y52" s="14">
        <v>57.36</v>
      </c>
      <c r="Z52" s="4">
        <v>24756</v>
      </c>
      <c r="AA52" s="49" t="str">
        <f>IFERROR(IF(VLOOKUP($D52,'Year-To-Date'!$E$1:$E$322,1,FALSE)=D52,"--","Find"),"Find")</f>
        <v>--</v>
      </c>
    </row>
    <row r="53" spans="1:27">
      <c r="A53" s="2" t="s">
        <v>369</v>
      </c>
      <c r="B53" s="2" t="s">
        <v>24</v>
      </c>
      <c r="C53" s="2" t="s">
        <v>25</v>
      </c>
      <c r="D53" s="2" t="s">
        <v>33</v>
      </c>
      <c r="E53" s="2" t="s">
        <v>34</v>
      </c>
      <c r="F53" s="21" t="s">
        <v>108</v>
      </c>
      <c r="G53" s="11" t="s">
        <v>424</v>
      </c>
      <c r="H53" s="3">
        <v>42207</v>
      </c>
      <c r="I53" s="2" t="s">
        <v>28</v>
      </c>
      <c r="J53" s="2" t="s">
        <v>35</v>
      </c>
      <c r="K53" s="2" t="s">
        <v>30</v>
      </c>
      <c r="L53" s="2" t="s">
        <v>31</v>
      </c>
      <c r="M53" s="2" t="s">
        <v>382</v>
      </c>
      <c r="N53" s="4">
        <v>5881</v>
      </c>
      <c r="O53" s="4">
        <v>35365</v>
      </c>
      <c r="P53" s="4">
        <v>29484</v>
      </c>
      <c r="Q53" s="5">
        <v>498.28</v>
      </c>
      <c r="R53" s="4">
        <v>0</v>
      </c>
      <c r="S53" s="4">
        <v>0</v>
      </c>
      <c r="T53" s="4">
        <v>0</v>
      </c>
      <c r="U53" s="5">
        <v>0</v>
      </c>
      <c r="V53" s="5">
        <v>0</v>
      </c>
      <c r="W53" s="14">
        <v>498.28</v>
      </c>
      <c r="X53" s="14">
        <v>0</v>
      </c>
      <c r="Y53" s="14">
        <v>498.28</v>
      </c>
      <c r="Z53" s="4">
        <v>24580</v>
      </c>
      <c r="AA53" s="49" t="str">
        <f>IFERROR(IF(VLOOKUP($D53,'Year-To-Date'!$E$1:$E$322,1,FALSE)=D53,"--","Find"),"Find")</f>
        <v>--</v>
      </c>
    </row>
    <row r="54" spans="1:27">
      <c r="A54" s="2" t="s">
        <v>369</v>
      </c>
      <c r="B54" s="2" t="s">
        <v>24</v>
      </c>
      <c r="C54" s="2" t="s">
        <v>25</v>
      </c>
      <c r="D54" s="2" t="s">
        <v>36</v>
      </c>
      <c r="E54" s="2" t="s">
        <v>34</v>
      </c>
      <c r="F54" s="21" t="s">
        <v>108</v>
      </c>
      <c r="G54" s="11" t="s">
        <v>424</v>
      </c>
      <c r="H54" s="3">
        <v>42207</v>
      </c>
      <c r="I54" s="2" t="s">
        <v>28</v>
      </c>
      <c r="J54" s="2" t="s">
        <v>35</v>
      </c>
      <c r="K54" s="2" t="s">
        <v>30</v>
      </c>
      <c r="L54" s="2" t="s">
        <v>31</v>
      </c>
      <c r="M54" s="2" t="s">
        <v>382</v>
      </c>
      <c r="N54" s="4">
        <v>2120</v>
      </c>
      <c r="O54" s="4">
        <v>24097</v>
      </c>
      <c r="P54" s="4">
        <v>21977</v>
      </c>
      <c r="Q54" s="5">
        <v>371.41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371.41</v>
      </c>
      <c r="X54" s="14">
        <v>0</v>
      </c>
      <c r="Y54" s="14">
        <v>371.41</v>
      </c>
      <c r="Z54" s="4">
        <v>24580</v>
      </c>
      <c r="AA54" s="49" t="str">
        <f>IFERROR(IF(VLOOKUP($D54,'Year-To-Date'!$E$1:$E$322,1,FALSE)=D54,"--","Find"),"Find")</f>
        <v>--</v>
      </c>
    </row>
    <row r="55" spans="1:27">
      <c r="A55" s="2" t="s">
        <v>369</v>
      </c>
      <c r="B55" s="2" t="s">
        <v>24</v>
      </c>
      <c r="C55" s="2" t="s">
        <v>25</v>
      </c>
      <c r="D55" s="2" t="s">
        <v>45</v>
      </c>
      <c r="E55" s="2" t="s">
        <v>46</v>
      </c>
      <c r="F55" s="21" t="s">
        <v>108</v>
      </c>
      <c r="G55" s="11" t="s">
        <v>424</v>
      </c>
      <c r="H55" s="3">
        <v>42208</v>
      </c>
      <c r="I55" s="2" t="s">
        <v>28</v>
      </c>
      <c r="J55" s="2" t="s">
        <v>47</v>
      </c>
      <c r="K55" s="2" t="s">
        <v>30</v>
      </c>
      <c r="L55" s="2" t="s">
        <v>31</v>
      </c>
      <c r="M55" s="2" t="s">
        <v>32</v>
      </c>
      <c r="N55" s="4">
        <v>7273</v>
      </c>
      <c r="O55" s="4">
        <v>41283</v>
      </c>
      <c r="P55" s="4">
        <v>34010</v>
      </c>
      <c r="Q55" s="14">
        <v>574.77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574.77</v>
      </c>
      <c r="X55" s="14">
        <v>0</v>
      </c>
      <c r="Y55" s="14">
        <v>574.77</v>
      </c>
      <c r="Z55" s="4">
        <v>24580</v>
      </c>
      <c r="AA55" s="49" t="str">
        <f>IFERROR(IF(VLOOKUP($D55,'Year-To-Date'!$E$1:$E$322,1,FALSE)=D55,"--","Find"),"Find")</f>
        <v>--</v>
      </c>
    </row>
    <row r="56" spans="1:27">
      <c r="A56" s="2" t="s">
        <v>369</v>
      </c>
      <c r="B56" s="2" t="s">
        <v>24</v>
      </c>
      <c r="C56" s="2" t="s">
        <v>48</v>
      </c>
      <c r="D56" s="2" t="s">
        <v>52</v>
      </c>
      <c r="E56" s="2" t="s">
        <v>46</v>
      </c>
      <c r="F56" s="21" t="s">
        <v>108</v>
      </c>
      <c r="G56" s="11" t="s">
        <v>424</v>
      </c>
      <c r="H56" s="3">
        <v>42184</v>
      </c>
      <c r="I56" s="2" t="s">
        <v>28</v>
      </c>
      <c r="J56" s="2" t="s">
        <v>47</v>
      </c>
      <c r="K56" s="2" t="s">
        <v>30</v>
      </c>
      <c r="L56" s="2" t="s">
        <v>31</v>
      </c>
      <c r="M56" s="2" t="s">
        <v>32</v>
      </c>
      <c r="N56" s="4">
        <v>57</v>
      </c>
      <c r="O56" s="4">
        <v>702</v>
      </c>
      <c r="P56" s="4">
        <v>645</v>
      </c>
      <c r="Q56" s="5">
        <v>10.9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10.9</v>
      </c>
      <c r="X56" s="14">
        <v>0</v>
      </c>
      <c r="Y56" s="14">
        <v>10.9</v>
      </c>
      <c r="Z56" s="4">
        <v>24756</v>
      </c>
      <c r="AA56" s="49" t="str">
        <f>IFERROR(IF(VLOOKUP($D56,'Year-To-Date'!$E$1:$E$322,1,FALSE)=D56,"--","Find"),"Find")</f>
        <v>--</v>
      </c>
    </row>
    <row r="57" spans="1:27">
      <c r="A57" s="2" t="s">
        <v>369</v>
      </c>
      <c r="B57" s="2" t="s">
        <v>24</v>
      </c>
      <c r="C57" s="2" t="s">
        <v>56</v>
      </c>
      <c r="D57" s="2" t="s">
        <v>60</v>
      </c>
      <c r="E57" s="2" t="s">
        <v>46</v>
      </c>
      <c r="F57" s="21" t="s">
        <v>108</v>
      </c>
      <c r="G57" s="11" t="s">
        <v>424</v>
      </c>
      <c r="H57" s="3">
        <v>42208</v>
      </c>
      <c r="I57" s="2" t="s">
        <v>28</v>
      </c>
      <c r="J57" s="2" t="s">
        <v>47</v>
      </c>
      <c r="K57" s="2" t="s">
        <v>30</v>
      </c>
      <c r="L57" s="2" t="s">
        <v>31</v>
      </c>
      <c r="M57" s="2" t="s">
        <v>32</v>
      </c>
      <c r="N57" s="4">
        <v>76</v>
      </c>
      <c r="O57" s="4">
        <v>310</v>
      </c>
      <c r="P57" s="4">
        <v>234</v>
      </c>
      <c r="Q57" s="5">
        <v>3.95</v>
      </c>
      <c r="R57" s="4">
        <v>0</v>
      </c>
      <c r="S57" s="4">
        <v>0</v>
      </c>
      <c r="T57" s="4">
        <v>0</v>
      </c>
      <c r="U57" s="5">
        <v>0</v>
      </c>
      <c r="V57" s="5">
        <v>0</v>
      </c>
      <c r="W57" s="14">
        <v>3.95</v>
      </c>
      <c r="X57" s="14">
        <v>0</v>
      </c>
      <c r="Y57" s="14">
        <v>3.95</v>
      </c>
      <c r="Z57" s="4">
        <v>24580</v>
      </c>
      <c r="AA57" s="49" t="str">
        <f>IFERROR(IF(VLOOKUP($D57,'Year-To-Date'!$E$1:$E$322,1,FALSE)=D57,"--","Find"),"Find")</f>
        <v>--</v>
      </c>
    </row>
    <row r="58" spans="1:27">
      <c r="A58" s="2" t="s">
        <v>369</v>
      </c>
      <c r="B58" s="2" t="s">
        <v>24</v>
      </c>
      <c r="C58" s="2" t="s">
        <v>56</v>
      </c>
      <c r="D58" s="2" t="s">
        <v>64</v>
      </c>
      <c r="E58" s="2" t="s">
        <v>46</v>
      </c>
      <c r="F58" s="21" t="s">
        <v>108</v>
      </c>
      <c r="G58" s="11" t="s">
        <v>424</v>
      </c>
      <c r="H58" s="3">
        <v>42208</v>
      </c>
      <c r="I58" s="2" t="s">
        <v>28</v>
      </c>
      <c r="J58" s="2" t="s">
        <v>47</v>
      </c>
      <c r="K58" s="2" t="s">
        <v>30</v>
      </c>
      <c r="L58" s="2" t="s">
        <v>31</v>
      </c>
      <c r="M58" s="2" t="s">
        <v>32</v>
      </c>
      <c r="N58" s="4">
        <v>5427</v>
      </c>
      <c r="O58" s="4">
        <v>15632</v>
      </c>
      <c r="P58" s="4">
        <v>10205</v>
      </c>
      <c r="Q58" s="5">
        <v>172.46</v>
      </c>
      <c r="R58" s="4">
        <v>0</v>
      </c>
      <c r="S58" s="4">
        <v>0</v>
      </c>
      <c r="T58" s="4">
        <v>0</v>
      </c>
      <c r="U58" s="5">
        <v>0</v>
      </c>
      <c r="V58" s="5">
        <v>0</v>
      </c>
      <c r="W58" s="14">
        <v>172.46</v>
      </c>
      <c r="X58" s="14">
        <v>0</v>
      </c>
      <c r="Y58" s="14">
        <v>172.46</v>
      </c>
      <c r="Z58" s="4">
        <v>24580</v>
      </c>
      <c r="AA58" s="49" t="str">
        <f>IFERROR(IF(VLOOKUP($D58,'Year-To-Date'!$E$1:$E$322,1,FALSE)=D58,"--","Find"),"Find")</f>
        <v>--</v>
      </c>
    </row>
    <row r="59" spans="1:27">
      <c r="A59" s="2" t="s">
        <v>369</v>
      </c>
      <c r="B59" s="2" t="s">
        <v>24</v>
      </c>
      <c r="C59" s="2" t="s">
        <v>69</v>
      </c>
      <c r="D59" s="2" t="s">
        <v>70</v>
      </c>
      <c r="E59" s="2" t="s">
        <v>34</v>
      </c>
      <c r="F59" s="21" t="s">
        <v>108</v>
      </c>
      <c r="G59" s="11" t="s">
        <v>424</v>
      </c>
      <c r="H59" s="3">
        <v>42184</v>
      </c>
      <c r="I59" s="2" t="s">
        <v>28</v>
      </c>
      <c r="J59" s="2" t="s">
        <v>35</v>
      </c>
      <c r="K59" s="2" t="s">
        <v>30</v>
      </c>
      <c r="L59" s="2" t="s">
        <v>31</v>
      </c>
      <c r="M59" s="2" t="s">
        <v>32</v>
      </c>
      <c r="N59" s="4">
        <v>411</v>
      </c>
      <c r="O59" s="4">
        <v>1102</v>
      </c>
      <c r="P59" s="4">
        <v>691</v>
      </c>
      <c r="Q59" s="5">
        <v>11.68</v>
      </c>
      <c r="R59" s="4">
        <v>317</v>
      </c>
      <c r="S59" s="4">
        <v>732</v>
      </c>
      <c r="T59" s="4">
        <v>415</v>
      </c>
      <c r="U59" s="5">
        <v>24.82</v>
      </c>
      <c r="V59" s="5">
        <v>0</v>
      </c>
      <c r="W59" s="14">
        <v>36.5</v>
      </c>
      <c r="X59" s="14">
        <v>0</v>
      </c>
      <c r="Y59" s="14">
        <v>36.5</v>
      </c>
      <c r="Z59" s="4">
        <v>24756</v>
      </c>
      <c r="AA59" s="49" t="str">
        <f>IFERROR(IF(VLOOKUP($D59,'Year-To-Date'!$E$1:$E$322,1,FALSE)=D59,"--","Find"),"Find")</f>
        <v>--</v>
      </c>
    </row>
    <row r="60" spans="1:27">
      <c r="A60" s="2" t="s">
        <v>369</v>
      </c>
      <c r="B60" s="2" t="s">
        <v>24</v>
      </c>
      <c r="C60" s="2" t="s">
        <v>69</v>
      </c>
      <c r="D60" s="2" t="s">
        <v>74</v>
      </c>
      <c r="E60" s="2" t="s">
        <v>46</v>
      </c>
      <c r="F60" s="21" t="s">
        <v>108</v>
      </c>
      <c r="G60" s="11" t="s">
        <v>424</v>
      </c>
      <c r="H60" s="3">
        <v>42208</v>
      </c>
      <c r="I60" s="2" t="s">
        <v>28</v>
      </c>
      <c r="J60" s="2" t="s">
        <v>47</v>
      </c>
      <c r="K60" s="2" t="s">
        <v>30</v>
      </c>
      <c r="L60" s="2" t="s">
        <v>31</v>
      </c>
      <c r="M60" s="2" t="s">
        <v>32</v>
      </c>
      <c r="N60" s="4">
        <v>31</v>
      </c>
      <c r="O60" s="4">
        <v>60</v>
      </c>
      <c r="P60" s="4">
        <v>29</v>
      </c>
      <c r="Q60" s="5">
        <v>0.49</v>
      </c>
      <c r="R60" s="4">
        <v>211</v>
      </c>
      <c r="S60" s="4">
        <v>339</v>
      </c>
      <c r="T60" s="4">
        <v>128</v>
      </c>
      <c r="U60" s="5">
        <v>7.65</v>
      </c>
      <c r="V60" s="5">
        <v>0</v>
      </c>
      <c r="W60" s="14">
        <v>8.14</v>
      </c>
      <c r="X60" s="14">
        <v>0</v>
      </c>
      <c r="Y60" s="14">
        <v>8.14</v>
      </c>
      <c r="Z60" s="4">
        <v>24580</v>
      </c>
      <c r="AA60" s="49" t="str">
        <f>IFERROR(IF(VLOOKUP($D60,'Year-To-Date'!$E$1:$E$322,1,FALSE)=D60,"--","Find"),"Find")</f>
        <v>--</v>
      </c>
    </row>
    <row r="61" spans="1:27">
      <c r="A61" s="2" t="s">
        <v>369</v>
      </c>
      <c r="B61" s="2" t="s">
        <v>24</v>
      </c>
      <c r="C61" s="2" t="s">
        <v>69</v>
      </c>
      <c r="D61" s="2" t="s">
        <v>75</v>
      </c>
      <c r="E61" s="2" t="s">
        <v>34</v>
      </c>
      <c r="F61" s="21" t="s">
        <v>108</v>
      </c>
      <c r="G61" s="11" t="s">
        <v>424</v>
      </c>
      <c r="H61" s="3">
        <v>42207</v>
      </c>
      <c r="I61" s="2" t="s">
        <v>28</v>
      </c>
      <c r="J61" s="2" t="s">
        <v>35</v>
      </c>
      <c r="K61" s="2" t="s">
        <v>30</v>
      </c>
      <c r="L61" s="2" t="s">
        <v>31</v>
      </c>
      <c r="M61" s="2" t="s">
        <v>32</v>
      </c>
      <c r="N61" s="4">
        <v>1379</v>
      </c>
      <c r="O61" s="4">
        <v>5338</v>
      </c>
      <c r="P61" s="4">
        <v>3959</v>
      </c>
      <c r="Q61" s="5">
        <v>66.91</v>
      </c>
      <c r="R61" s="4">
        <v>668</v>
      </c>
      <c r="S61" s="4">
        <v>4192</v>
      </c>
      <c r="T61" s="4">
        <v>3524</v>
      </c>
      <c r="U61" s="5">
        <v>210.74</v>
      </c>
      <c r="V61" s="5">
        <v>0</v>
      </c>
      <c r="W61" s="14">
        <v>277.64999999999998</v>
      </c>
      <c r="X61" s="14">
        <v>0</v>
      </c>
      <c r="Y61" s="14">
        <v>277.64999999999998</v>
      </c>
      <c r="Z61" s="4">
        <v>24580</v>
      </c>
      <c r="AA61" s="49" t="str">
        <f>IFERROR(IF(VLOOKUP($D61,'Year-To-Date'!$E$1:$E$322,1,FALSE)=D61,"--","Find"),"Find")</f>
        <v>--</v>
      </c>
    </row>
    <row r="62" spans="1:27">
      <c r="A62" s="2" t="s">
        <v>369</v>
      </c>
      <c r="B62" s="2" t="s">
        <v>24</v>
      </c>
      <c r="C62" s="2" t="s">
        <v>76</v>
      </c>
      <c r="D62" s="2" t="s">
        <v>299</v>
      </c>
      <c r="E62" s="2" t="s">
        <v>34</v>
      </c>
      <c r="F62" s="21" t="s">
        <v>108</v>
      </c>
      <c r="G62" s="11" t="s">
        <v>424</v>
      </c>
      <c r="H62" s="3">
        <v>42184</v>
      </c>
      <c r="I62" s="2" t="s">
        <v>28</v>
      </c>
      <c r="J62" s="2" t="s">
        <v>35</v>
      </c>
      <c r="K62" s="2" t="s">
        <v>30</v>
      </c>
      <c r="L62" s="2" t="s">
        <v>31</v>
      </c>
      <c r="M62" s="2" t="s">
        <v>32</v>
      </c>
      <c r="N62" s="4">
        <v>392</v>
      </c>
      <c r="O62" s="4">
        <v>1039</v>
      </c>
      <c r="P62" s="4">
        <v>647</v>
      </c>
      <c r="Q62" s="5">
        <v>10.93</v>
      </c>
      <c r="R62" s="4">
        <v>283</v>
      </c>
      <c r="S62" s="4">
        <v>304</v>
      </c>
      <c r="T62" s="4">
        <v>21</v>
      </c>
      <c r="U62" s="5">
        <v>1.26</v>
      </c>
      <c r="V62" s="5">
        <v>0</v>
      </c>
      <c r="W62" s="14">
        <v>12.19</v>
      </c>
      <c r="X62" s="14">
        <v>0</v>
      </c>
      <c r="Y62" s="14">
        <v>12.19</v>
      </c>
      <c r="Z62" s="4">
        <v>24756</v>
      </c>
      <c r="AA62" s="49" t="str">
        <f>IFERROR(IF(VLOOKUP($D62,'Year-To-Date'!$E$1:$E$322,1,FALSE)=D62,"--","Find"),"Find")</f>
        <v>--</v>
      </c>
    </row>
    <row r="63" spans="1:27" s="24" customFormat="1">
      <c r="A63" s="12" t="s">
        <v>369</v>
      </c>
      <c r="B63" s="12" t="s">
        <v>24</v>
      </c>
      <c r="C63" s="18" t="s">
        <v>76</v>
      </c>
      <c r="D63" s="12" t="s">
        <v>79</v>
      </c>
      <c r="E63" s="12" t="s">
        <v>46</v>
      </c>
      <c r="F63" s="23" t="s">
        <v>108</v>
      </c>
      <c r="G63" s="13" t="s">
        <v>424</v>
      </c>
      <c r="H63" s="15">
        <v>42184</v>
      </c>
      <c r="I63" s="12" t="s">
        <v>28</v>
      </c>
      <c r="J63" s="12" t="s">
        <v>47</v>
      </c>
      <c r="K63" s="12" t="s">
        <v>30</v>
      </c>
      <c r="L63" s="12" t="s">
        <v>31</v>
      </c>
      <c r="M63" s="12" t="s">
        <v>32</v>
      </c>
      <c r="N63" s="16">
        <v>1631</v>
      </c>
      <c r="O63" s="16">
        <v>6797</v>
      </c>
      <c r="P63" s="16">
        <v>5166</v>
      </c>
      <c r="Q63" s="17">
        <v>87.31</v>
      </c>
      <c r="R63" s="16">
        <v>587</v>
      </c>
      <c r="S63" s="16">
        <v>2140</v>
      </c>
      <c r="T63" s="16">
        <v>1553</v>
      </c>
      <c r="U63" s="17">
        <v>92.87</v>
      </c>
      <c r="V63" s="17">
        <v>0</v>
      </c>
      <c r="W63" s="17">
        <v>180.18</v>
      </c>
      <c r="X63" s="17">
        <v>0</v>
      </c>
      <c r="Y63" s="17">
        <v>180.18</v>
      </c>
      <c r="Z63" s="16">
        <v>24756</v>
      </c>
      <c r="AA63" s="49" t="str">
        <f>IFERROR(IF(VLOOKUP($D63,'Year-To-Date'!$E$1:$E$322,1,FALSE)=D63,"--","Find"),"Find")</f>
        <v>--</v>
      </c>
    </row>
    <row r="64" spans="1:27">
      <c r="A64" s="2" t="s">
        <v>369</v>
      </c>
      <c r="B64" s="2" t="s">
        <v>24</v>
      </c>
      <c r="C64" s="2" t="s">
        <v>76</v>
      </c>
      <c r="D64" s="2" t="s">
        <v>80</v>
      </c>
      <c r="E64" s="2" t="s">
        <v>34</v>
      </c>
      <c r="F64" s="21" t="s">
        <v>108</v>
      </c>
      <c r="G64" s="11" t="s">
        <v>424</v>
      </c>
      <c r="H64" s="3">
        <v>42184</v>
      </c>
      <c r="I64" s="2" t="s">
        <v>28</v>
      </c>
      <c r="J64" s="2" t="s">
        <v>35</v>
      </c>
      <c r="K64" s="2" t="s">
        <v>30</v>
      </c>
      <c r="L64" s="2" t="s">
        <v>31</v>
      </c>
      <c r="M64" s="2" t="s">
        <v>32</v>
      </c>
      <c r="N64" s="4">
        <v>2753</v>
      </c>
      <c r="O64" s="4">
        <v>9360</v>
      </c>
      <c r="P64" s="4">
        <v>6607</v>
      </c>
      <c r="Q64" s="5">
        <v>111.66</v>
      </c>
      <c r="R64" s="4">
        <v>1415</v>
      </c>
      <c r="S64" s="4">
        <v>3725</v>
      </c>
      <c r="T64" s="4">
        <v>2310</v>
      </c>
      <c r="U64" s="5">
        <v>138.13999999999999</v>
      </c>
      <c r="V64" s="5">
        <v>0</v>
      </c>
      <c r="W64" s="14">
        <v>249.8</v>
      </c>
      <c r="X64" s="14">
        <v>0</v>
      </c>
      <c r="Y64" s="14">
        <v>249.8</v>
      </c>
      <c r="Z64" s="4">
        <v>24756</v>
      </c>
      <c r="AA64" s="49" t="str">
        <f>IFERROR(IF(VLOOKUP($D64,'Year-To-Date'!$E$1:$E$322,1,FALSE)=D64,"--","Find"),"Find")</f>
        <v>--</v>
      </c>
    </row>
    <row r="65" spans="1:27">
      <c r="A65" s="2" t="s">
        <v>369</v>
      </c>
      <c r="B65" s="2" t="s">
        <v>24</v>
      </c>
      <c r="C65" s="2" t="s">
        <v>76</v>
      </c>
      <c r="D65" s="2" t="s">
        <v>87</v>
      </c>
      <c r="E65" s="2" t="s">
        <v>34</v>
      </c>
      <c r="F65" s="21" t="s">
        <v>108</v>
      </c>
      <c r="G65" s="11" t="s">
        <v>424</v>
      </c>
      <c r="H65" s="3">
        <v>42207</v>
      </c>
      <c r="I65" s="2" t="s">
        <v>28</v>
      </c>
      <c r="J65" s="2" t="s">
        <v>35</v>
      </c>
      <c r="K65" s="2" t="s">
        <v>30</v>
      </c>
      <c r="L65" s="2" t="s">
        <v>31</v>
      </c>
      <c r="M65" s="2" t="s">
        <v>32</v>
      </c>
      <c r="N65" s="4">
        <v>5692</v>
      </c>
      <c r="O65" s="4">
        <v>48681</v>
      </c>
      <c r="P65" s="4">
        <v>42989</v>
      </c>
      <c r="Q65" s="5">
        <v>726.51</v>
      </c>
      <c r="R65" s="4">
        <v>2753</v>
      </c>
      <c r="S65" s="4">
        <v>17116</v>
      </c>
      <c r="T65" s="4">
        <v>14363</v>
      </c>
      <c r="U65" s="5">
        <v>858.91</v>
      </c>
      <c r="V65" s="5">
        <v>0</v>
      </c>
      <c r="W65" s="14">
        <v>1585.42</v>
      </c>
      <c r="X65" s="14">
        <v>0</v>
      </c>
      <c r="Y65" s="14">
        <v>1585.42</v>
      </c>
      <c r="Z65" s="4">
        <v>24580</v>
      </c>
      <c r="AA65" s="49" t="str">
        <f>IFERROR(IF(VLOOKUP($D65,'Year-To-Date'!$E$1:$E$322,1,FALSE)=D65,"--","Find"),"Find")</f>
        <v>--</v>
      </c>
    </row>
    <row r="66" spans="1:27">
      <c r="A66" s="2" t="s">
        <v>369</v>
      </c>
      <c r="B66" s="2" t="s">
        <v>24</v>
      </c>
      <c r="C66" s="2" t="s">
        <v>76</v>
      </c>
      <c r="D66" s="2" t="s">
        <v>88</v>
      </c>
      <c r="E66" s="2" t="s">
        <v>34</v>
      </c>
      <c r="F66" s="21" t="s">
        <v>108</v>
      </c>
      <c r="G66" s="11" t="s">
        <v>424</v>
      </c>
      <c r="H66" s="3">
        <v>42207</v>
      </c>
      <c r="I66" s="2" t="s">
        <v>28</v>
      </c>
      <c r="J66" s="2" t="s">
        <v>35</v>
      </c>
      <c r="K66" s="2" t="s">
        <v>30</v>
      </c>
      <c r="L66" s="2" t="s">
        <v>31</v>
      </c>
      <c r="M66" s="2" t="s">
        <v>32</v>
      </c>
      <c r="N66" s="4">
        <v>1026</v>
      </c>
      <c r="O66" s="4">
        <v>8951</v>
      </c>
      <c r="P66" s="4">
        <v>7925</v>
      </c>
      <c r="Q66" s="5">
        <v>133.93</v>
      </c>
      <c r="R66" s="4">
        <v>1796</v>
      </c>
      <c r="S66" s="4">
        <v>14873</v>
      </c>
      <c r="T66" s="4">
        <v>13077</v>
      </c>
      <c r="U66" s="5">
        <v>782</v>
      </c>
      <c r="V66" s="5">
        <v>0</v>
      </c>
      <c r="W66" s="14">
        <v>915.93</v>
      </c>
      <c r="X66" s="14">
        <v>0</v>
      </c>
      <c r="Y66" s="14">
        <v>915.93</v>
      </c>
      <c r="Z66" s="4">
        <v>24580</v>
      </c>
      <c r="AA66" s="49" t="str">
        <f>IFERROR(IF(VLOOKUP($D66,'Year-To-Date'!$E$1:$E$322,1,FALSE)=D66,"--","Find"),"Find")</f>
        <v>--</v>
      </c>
    </row>
    <row r="67" spans="1:27">
      <c r="A67" s="2" t="s">
        <v>369</v>
      </c>
      <c r="B67" s="2" t="s">
        <v>24</v>
      </c>
      <c r="C67" s="2" t="s">
        <v>69</v>
      </c>
      <c r="D67" s="2" t="s">
        <v>253</v>
      </c>
      <c r="E67" s="2" t="s">
        <v>371</v>
      </c>
      <c r="F67" s="21" t="s">
        <v>254</v>
      </c>
      <c r="G67" s="11" t="s">
        <v>425</v>
      </c>
      <c r="H67" s="3">
        <v>42198</v>
      </c>
      <c r="I67" s="2" t="s">
        <v>28</v>
      </c>
      <c r="J67" s="2" t="s">
        <v>373</v>
      </c>
      <c r="K67" s="2" t="s">
        <v>30</v>
      </c>
      <c r="L67" s="2" t="s">
        <v>31</v>
      </c>
      <c r="M67" s="2" t="s">
        <v>32</v>
      </c>
      <c r="N67" s="4">
        <v>3</v>
      </c>
      <c r="O67" s="4">
        <v>93</v>
      </c>
      <c r="P67" s="4">
        <v>90</v>
      </c>
      <c r="Q67" s="5">
        <v>1.52</v>
      </c>
      <c r="R67" s="4">
        <v>3</v>
      </c>
      <c r="S67" s="4">
        <v>469</v>
      </c>
      <c r="T67" s="4">
        <v>466</v>
      </c>
      <c r="U67" s="5">
        <v>27.87</v>
      </c>
      <c r="V67" s="5">
        <v>0</v>
      </c>
      <c r="W67" s="14">
        <v>29.39</v>
      </c>
      <c r="X67" s="14">
        <v>0</v>
      </c>
      <c r="Y67" s="14">
        <v>29.39</v>
      </c>
      <c r="Z67" s="4">
        <v>24580</v>
      </c>
      <c r="AA67" s="49" t="str">
        <f>IFERROR(IF(VLOOKUP($D67,'Year-To-Date'!$E$1:$E$322,1,FALSE)=D67,"--","Find"),"Find")</f>
        <v>--</v>
      </c>
    </row>
    <row r="68" spans="1:27">
      <c r="A68" s="2" t="s">
        <v>369</v>
      </c>
      <c r="B68" s="2" t="s">
        <v>24</v>
      </c>
      <c r="C68" s="2" t="s">
        <v>56</v>
      </c>
      <c r="D68" s="2" t="s">
        <v>204</v>
      </c>
      <c r="E68" s="2" t="s">
        <v>371</v>
      </c>
      <c r="F68" s="21" t="s">
        <v>205</v>
      </c>
      <c r="G68" s="11" t="s">
        <v>426</v>
      </c>
      <c r="H68" s="3">
        <v>42198</v>
      </c>
      <c r="I68" s="2" t="s">
        <v>28</v>
      </c>
      <c r="J68" s="2" t="s">
        <v>373</v>
      </c>
      <c r="K68" s="2" t="s">
        <v>30</v>
      </c>
      <c r="L68" s="2" t="s">
        <v>31</v>
      </c>
      <c r="M68" s="2" t="s">
        <v>32</v>
      </c>
      <c r="N68" s="4">
        <v>2</v>
      </c>
      <c r="O68" s="4">
        <v>2476</v>
      </c>
      <c r="P68" s="4">
        <v>2474</v>
      </c>
      <c r="Q68" s="5">
        <v>41.81</v>
      </c>
      <c r="R68" s="4">
        <v>0</v>
      </c>
      <c r="S68" s="4">
        <v>0</v>
      </c>
      <c r="T68" s="4">
        <v>0</v>
      </c>
      <c r="U68" s="5">
        <v>0</v>
      </c>
      <c r="V68" s="5">
        <v>0</v>
      </c>
      <c r="W68" s="14">
        <v>41.81</v>
      </c>
      <c r="X68" s="14">
        <v>0</v>
      </c>
      <c r="Y68" s="14">
        <v>41.81</v>
      </c>
      <c r="Z68" s="4">
        <v>24580</v>
      </c>
      <c r="AA68" s="49" t="str">
        <f>IFERROR(IF(VLOOKUP($D68,'Year-To-Date'!$E$1:$E$322,1,FALSE)=D68,"--","Find"),"Find")</f>
        <v>--</v>
      </c>
    </row>
    <row r="69" spans="1:27">
      <c r="A69" s="2" t="s">
        <v>369</v>
      </c>
      <c r="B69" s="2" t="s">
        <v>24</v>
      </c>
      <c r="C69" s="2" t="s">
        <v>56</v>
      </c>
      <c r="D69" s="2" t="s">
        <v>206</v>
      </c>
      <c r="E69" s="2" t="s">
        <v>371</v>
      </c>
      <c r="F69" s="21" t="s">
        <v>205</v>
      </c>
      <c r="G69" s="11" t="s">
        <v>426</v>
      </c>
      <c r="H69" s="3">
        <v>42199</v>
      </c>
      <c r="I69" s="2" t="s">
        <v>28</v>
      </c>
      <c r="J69" s="2" t="s">
        <v>373</v>
      </c>
      <c r="K69" s="2" t="s">
        <v>30</v>
      </c>
      <c r="L69" s="2" t="s">
        <v>31</v>
      </c>
      <c r="M69" s="2" t="s">
        <v>32</v>
      </c>
      <c r="N69" s="4">
        <v>6</v>
      </c>
      <c r="O69" s="4">
        <v>11349</v>
      </c>
      <c r="P69" s="4">
        <v>11343</v>
      </c>
      <c r="Q69" s="5">
        <v>191.7</v>
      </c>
      <c r="R69" s="4">
        <v>0</v>
      </c>
      <c r="S69" s="4">
        <v>0</v>
      </c>
      <c r="T69" s="4">
        <v>0</v>
      </c>
      <c r="U69" s="5">
        <v>0</v>
      </c>
      <c r="V69" s="5">
        <v>0</v>
      </c>
      <c r="W69" s="14">
        <v>191.7</v>
      </c>
      <c r="X69" s="14">
        <v>0</v>
      </c>
      <c r="Y69" s="14">
        <v>191.7</v>
      </c>
      <c r="Z69" s="4">
        <v>24580</v>
      </c>
      <c r="AA69" s="49" t="str">
        <f>IFERROR(IF(VLOOKUP($D69,'Year-To-Date'!$E$1:$E$322,1,FALSE)=D69,"--","Find"),"Find")</f>
        <v>--</v>
      </c>
    </row>
    <row r="70" spans="1:27">
      <c r="A70" s="2" t="s">
        <v>369</v>
      </c>
      <c r="B70" s="2" t="s">
        <v>24</v>
      </c>
      <c r="C70" s="2" t="s">
        <v>48</v>
      </c>
      <c r="D70" s="2" t="s">
        <v>157</v>
      </c>
      <c r="E70" s="2" t="s">
        <v>427</v>
      </c>
      <c r="F70" s="21" t="s">
        <v>105</v>
      </c>
      <c r="G70" s="11" t="s">
        <v>428</v>
      </c>
      <c r="H70" s="3">
        <v>42257</v>
      </c>
      <c r="I70" s="2" t="s">
        <v>39</v>
      </c>
      <c r="J70" s="2" t="s">
        <v>429</v>
      </c>
      <c r="K70" s="2" t="s">
        <v>30</v>
      </c>
      <c r="L70" s="2" t="s">
        <v>31</v>
      </c>
      <c r="M70" s="2" t="s">
        <v>32</v>
      </c>
      <c r="N70" s="4">
        <v>10</v>
      </c>
      <c r="O70" s="4">
        <v>11</v>
      </c>
      <c r="P70" s="4">
        <v>1</v>
      </c>
      <c r="Q70" s="5">
        <v>0.02</v>
      </c>
      <c r="R70" s="4">
        <v>0</v>
      </c>
      <c r="S70" s="4">
        <v>0</v>
      </c>
      <c r="T70" s="4">
        <v>0</v>
      </c>
      <c r="U70" s="5">
        <v>0</v>
      </c>
      <c r="V70" s="5">
        <v>0</v>
      </c>
      <c r="W70" s="14">
        <v>0.02</v>
      </c>
      <c r="X70" s="14">
        <v>0</v>
      </c>
      <c r="Y70" s="14">
        <v>0.02</v>
      </c>
      <c r="Z70" s="4">
        <v>24580</v>
      </c>
      <c r="AA70" s="49" t="str">
        <f>IFERROR(IF(VLOOKUP($D70,'Year-To-Date'!$E$1:$E$322,1,FALSE)=D70,"--","Find"),"Find")</f>
        <v>--</v>
      </c>
    </row>
    <row r="71" spans="1:27">
      <c r="A71" s="2" t="s">
        <v>369</v>
      </c>
      <c r="B71" s="2" t="s">
        <v>24</v>
      </c>
      <c r="C71" s="2" t="s">
        <v>48</v>
      </c>
      <c r="D71" s="2" t="s">
        <v>158</v>
      </c>
      <c r="E71" s="2" t="s">
        <v>27</v>
      </c>
      <c r="F71" s="21" t="s">
        <v>105</v>
      </c>
      <c r="G71" s="11" t="s">
        <v>428</v>
      </c>
      <c r="H71" s="3">
        <v>42255</v>
      </c>
      <c r="I71" s="2" t="s">
        <v>39</v>
      </c>
      <c r="J71" s="2" t="s">
        <v>29</v>
      </c>
      <c r="K71" s="2" t="s">
        <v>30</v>
      </c>
      <c r="L71" s="2" t="s">
        <v>31</v>
      </c>
      <c r="M71" s="2" t="s">
        <v>32</v>
      </c>
      <c r="N71" s="4">
        <v>2</v>
      </c>
      <c r="O71" s="4">
        <v>5</v>
      </c>
      <c r="P71" s="4">
        <v>3</v>
      </c>
      <c r="Q71" s="5">
        <v>0.05</v>
      </c>
      <c r="R71" s="4">
        <v>1</v>
      </c>
      <c r="S71" s="4">
        <v>1</v>
      </c>
      <c r="T71" s="4">
        <v>0</v>
      </c>
      <c r="U71" s="5">
        <v>0</v>
      </c>
      <c r="V71" s="5">
        <v>0</v>
      </c>
      <c r="W71" s="14">
        <v>0.05</v>
      </c>
      <c r="X71" s="14">
        <v>0</v>
      </c>
      <c r="Y71" s="14">
        <v>0.05</v>
      </c>
      <c r="Z71" s="4">
        <v>24580</v>
      </c>
      <c r="AA71" s="49" t="str">
        <f>IFERROR(IF(VLOOKUP($D71,'Year-To-Date'!$E$1:$E$322,1,FALSE)=D71,"--","Find"),"Find")</f>
        <v>--</v>
      </c>
    </row>
    <row r="72" spans="1:27">
      <c r="A72" s="2" t="s">
        <v>369</v>
      </c>
      <c r="B72" s="2" t="s">
        <v>24</v>
      </c>
      <c r="C72" s="2" t="s">
        <v>48</v>
      </c>
      <c r="D72" s="2" t="s">
        <v>159</v>
      </c>
      <c r="E72" s="2" t="s">
        <v>27</v>
      </c>
      <c r="F72" s="21" t="s">
        <v>105</v>
      </c>
      <c r="G72" s="11" t="s">
        <v>428</v>
      </c>
      <c r="H72" s="3">
        <v>42255</v>
      </c>
      <c r="I72" s="2" t="s">
        <v>39</v>
      </c>
      <c r="J72" s="2" t="s">
        <v>29</v>
      </c>
      <c r="K72" s="2" t="s">
        <v>30</v>
      </c>
      <c r="L72" s="2" t="s">
        <v>31</v>
      </c>
      <c r="M72" s="2" t="s">
        <v>32</v>
      </c>
      <c r="N72" s="4">
        <v>2</v>
      </c>
      <c r="O72" s="4">
        <v>5</v>
      </c>
      <c r="P72" s="4">
        <v>3</v>
      </c>
      <c r="Q72" s="5">
        <v>0.05</v>
      </c>
      <c r="R72" s="4">
        <v>1</v>
      </c>
      <c r="S72" s="4">
        <v>1</v>
      </c>
      <c r="T72" s="4">
        <v>0</v>
      </c>
      <c r="U72" s="5">
        <v>0</v>
      </c>
      <c r="V72" s="5">
        <v>0</v>
      </c>
      <c r="W72" s="14">
        <v>0.05</v>
      </c>
      <c r="X72" s="14">
        <v>0</v>
      </c>
      <c r="Y72" s="14">
        <v>0.05</v>
      </c>
      <c r="Z72" s="4">
        <v>24580</v>
      </c>
      <c r="AA72" s="49" t="str">
        <f>IFERROR(IF(VLOOKUP($D72,'Year-To-Date'!$E$1:$E$322,1,FALSE)=D72,"--","Find"),"Find")</f>
        <v>--</v>
      </c>
    </row>
    <row r="73" spans="1:27">
      <c r="A73" s="2" t="s">
        <v>369</v>
      </c>
      <c r="B73" s="2" t="s">
        <v>24</v>
      </c>
      <c r="C73" s="2" t="s">
        <v>48</v>
      </c>
      <c r="D73" s="2" t="s">
        <v>161</v>
      </c>
      <c r="E73" s="2" t="s">
        <v>27</v>
      </c>
      <c r="F73" s="21" t="s">
        <v>105</v>
      </c>
      <c r="G73" s="11" t="s">
        <v>428</v>
      </c>
      <c r="H73" s="3">
        <v>42255</v>
      </c>
      <c r="I73" s="2" t="s">
        <v>39</v>
      </c>
      <c r="J73" s="2" t="s">
        <v>29</v>
      </c>
      <c r="K73" s="2" t="s">
        <v>30</v>
      </c>
      <c r="L73" s="2" t="s">
        <v>31</v>
      </c>
      <c r="M73" s="2" t="s">
        <v>32</v>
      </c>
      <c r="N73" s="4">
        <v>2</v>
      </c>
      <c r="O73" s="4">
        <v>5</v>
      </c>
      <c r="P73" s="4">
        <v>3</v>
      </c>
      <c r="Q73" s="5">
        <v>0.05</v>
      </c>
      <c r="R73" s="4">
        <v>1</v>
      </c>
      <c r="S73" s="4">
        <v>1</v>
      </c>
      <c r="T73" s="4">
        <v>0</v>
      </c>
      <c r="U73" s="5">
        <v>0</v>
      </c>
      <c r="V73" s="5">
        <v>0</v>
      </c>
      <c r="W73" s="14">
        <v>0.05</v>
      </c>
      <c r="X73" s="14">
        <v>0</v>
      </c>
      <c r="Y73" s="14">
        <v>0.05</v>
      </c>
      <c r="Z73" s="4">
        <v>24580</v>
      </c>
      <c r="AA73" s="49" t="str">
        <f>IFERROR(IF(VLOOKUP($D73,'Year-To-Date'!$E$1:$E$322,1,FALSE)=D73,"--","Find"),"Find")</f>
        <v>--</v>
      </c>
    </row>
    <row r="74" spans="1:27">
      <c r="A74" s="2" t="s">
        <v>369</v>
      </c>
      <c r="B74" s="2" t="s">
        <v>24</v>
      </c>
      <c r="C74" s="2" t="s">
        <v>94</v>
      </c>
      <c r="D74" s="60" t="s">
        <v>203</v>
      </c>
      <c r="E74" s="2" t="s">
        <v>430</v>
      </c>
      <c r="F74" s="21" t="s">
        <v>105</v>
      </c>
      <c r="G74" s="11" t="s">
        <v>428</v>
      </c>
      <c r="H74" s="3"/>
      <c r="I74" s="2" t="s">
        <v>94</v>
      </c>
      <c r="J74" s="2" t="s">
        <v>431</v>
      </c>
      <c r="K74" s="2" t="s">
        <v>30</v>
      </c>
      <c r="L74" s="2" t="s">
        <v>432</v>
      </c>
      <c r="M74" s="2" t="s">
        <v>382</v>
      </c>
      <c r="N74" s="4">
        <v>0</v>
      </c>
      <c r="O74" s="4">
        <v>0</v>
      </c>
      <c r="P74" s="4">
        <v>0</v>
      </c>
      <c r="Q74" s="5">
        <v>0</v>
      </c>
      <c r="R74" s="4">
        <v>0</v>
      </c>
      <c r="S74" s="4">
        <v>0</v>
      </c>
      <c r="T74" s="4">
        <v>0</v>
      </c>
      <c r="U74" s="5">
        <v>0</v>
      </c>
      <c r="V74" s="5">
        <v>217</v>
      </c>
      <c r="W74" s="14">
        <v>217</v>
      </c>
      <c r="X74" s="14">
        <v>0</v>
      </c>
      <c r="Y74" s="14">
        <v>217</v>
      </c>
      <c r="Z74" s="4">
        <v>24580</v>
      </c>
      <c r="AA74" s="49" t="str">
        <f>IFERROR(IF(VLOOKUP($D74,'Year-To-Date'!$E$1:$E$322,1,FALSE)=D74,"--","Find"),"Find")</f>
        <v>--</v>
      </c>
    </row>
    <row r="75" spans="1:27">
      <c r="A75" s="2" t="s">
        <v>369</v>
      </c>
      <c r="B75" s="2" t="s">
        <v>24</v>
      </c>
      <c r="C75" s="2" t="s">
        <v>56</v>
      </c>
      <c r="D75" s="60" t="s">
        <v>2136</v>
      </c>
      <c r="E75" s="2" t="s">
        <v>433</v>
      </c>
      <c r="F75" s="21" t="s">
        <v>105</v>
      </c>
      <c r="G75" s="11" t="s">
        <v>428</v>
      </c>
      <c r="H75" s="3">
        <v>42158</v>
      </c>
      <c r="I75" s="2" t="s">
        <v>28</v>
      </c>
      <c r="J75" s="2" t="s">
        <v>434</v>
      </c>
      <c r="K75" s="2" t="s">
        <v>30</v>
      </c>
      <c r="L75" s="2" t="s">
        <v>31</v>
      </c>
      <c r="M75" s="2" t="s">
        <v>378</v>
      </c>
      <c r="N75" s="4">
        <v>10</v>
      </c>
      <c r="O75" s="4">
        <v>6809</v>
      </c>
      <c r="P75" s="4">
        <v>6799</v>
      </c>
      <c r="Q75" s="5">
        <v>114.9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114.9</v>
      </c>
      <c r="X75" s="14">
        <v>0</v>
      </c>
      <c r="Y75" s="14">
        <v>114.9</v>
      </c>
      <c r="Z75" s="4">
        <v>24580</v>
      </c>
      <c r="AA75" s="49" t="str">
        <f>IFERROR(IF(VLOOKUP($D75,'Year-To-Date'!$E$1:$E$322,1,FALSE)=D75,"--","Find"),"Find")</f>
        <v>--</v>
      </c>
    </row>
    <row r="76" spans="1:27">
      <c r="A76" s="2" t="s">
        <v>369</v>
      </c>
      <c r="B76" s="2" t="s">
        <v>24</v>
      </c>
      <c r="C76" s="2" t="s">
        <v>56</v>
      </c>
      <c r="D76" s="2" t="s">
        <v>212</v>
      </c>
      <c r="E76" s="2" t="s">
        <v>27</v>
      </c>
      <c r="F76" s="21" t="s">
        <v>105</v>
      </c>
      <c r="G76" s="11" t="s">
        <v>428</v>
      </c>
      <c r="H76" s="3">
        <v>42255</v>
      </c>
      <c r="I76" s="2" t="s">
        <v>39</v>
      </c>
      <c r="J76" s="2" t="s">
        <v>29</v>
      </c>
      <c r="K76" s="2" t="s">
        <v>30</v>
      </c>
      <c r="L76" s="2" t="s">
        <v>31</v>
      </c>
      <c r="M76" s="2" t="s">
        <v>32</v>
      </c>
      <c r="N76" s="4">
        <v>5</v>
      </c>
      <c r="O76" s="4">
        <v>15</v>
      </c>
      <c r="P76" s="4">
        <v>10</v>
      </c>
      <c r="Q76" s="5">
        <v>0.17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0.17</v>
      </c>
      <c r="X76" s="14">
        <v>0</v>
      </c>
      <c r="Y76" s="14">
        <v>0.17</v>
      </c>
      <c r="Z76" s="4">
        <v>24580</v>
      </c>
      <c r="AA76" s="49" t="str">
        <f>IFERROR(IF(VLOOKUP($D76,'Year-To-Date'!$E$1:$E$322,1,FALSE)=D76,"--","Find"),"Find")</f>
        <v>--</v>
      </c>
    </row>
    <row r="77" spans="1:27">
      <c r="A77" s="2" t="s">
        <v>369</v>
      </c>
      <c r="B77" s="2" t="s">
        <v>24</v>
      </c>
      <c r="C77" s="2" t="s">
        <v>435</v>
      </c>
      <c r="D77" s="2" t="s">
        <v>239</v>
      </c>
      <c r="E77" s="2" t="s">
        <v>436</v>
      </c>
      <c r="F77" s="21" t="s">
        <v>105</v>
      </c>
      <c r="G77" s="11" t="s">
        <v>428</v>
      </c>
      <c r="H77" s="3">
        <v>42256</v>
      </c>
      <c r="I77" s="2" t="s">
        <v>437</v>
      </c>
      <c r="J77" s="2" t="s">
        <v>438</v>
      </c>
      <c r="K77" s="2" t="s">
        <v>30</v>
      </c>
      <c r="L77" s="2" t="s">
        <v>31</v>
      </c>
      <c r="M77" s="2" t="s">
        <v>378</v>
      </c>
      <c r="N77" s="4">
        <v>2</v>
      </c>
      <c r="O77" s="4">
        <v>10</v>
      </c>
      <c r="P77" s="4">
        <v>8</v>
      </c>
      <c r="Q77" s="5">
        <v>0.14000000000000001</v>
      </c>
      <c r="R77" s="4">
        <v>0</v>
      </c>
      <c r="S77" s="4">
        <v>0</v>
      </c>
      <c r="T77" s="4">
        <v>0</v>
      </c>
      <c r="U77" s="5">
        <v>0</v>
      </c>
      <c r="V77" s="5">
        <v>0</v>
      </c>
      <c r="W77" s="14">
        <v>0.14000000000000001</v>
      </c>
      <c r="X77" s="14">
        <v>0</v>
      </c>
      <c r="Y77" s="14">
        <v>0.14000000000000001</v>
      </c>
      <c r="Z77" s="4">
        <v>24580</v>
      </c>
      <c r="AA77" s="49" t="str">
        <f>IFERROR(IF(VLOOKUP($D77,'Year-To-Date'!$E$1:$E$322,1,FALSE)=D77,"--","Find"),"Find")</f>
        <v>--</v>
      </c>
    </row>
    <row r="78" spans="1:27">
      <c r="A78" s="2" t="s">
        <v>369</v>
      </c>
      <c r="B78" s="2" t="s">
        <v>24</v>
      </c>
      <c r="C78" s="2" t="s">
        <v>69</v>
      </c>
      <c r="D78" s="2" t="s">
        <v>260</v>
      </c>
      <c r="E78" s="2" t="s">
        <v>427</v>
      </c>
      <c r="F78" s="21" t="s">
        <v>105</v>
      </c>
      <c r="G78" s="11" t="s">
        <v>428</v>
      </c>
      <c r="H78" s="3">
        <v>42257</v>
      </c>
      <c r="I78" s="2" t="s">
        <v>39</v>
      </c>
      <c r="J78" s="2" t="s">
        <v>429</v>
      </c>
      <c r="K78" s="2" t="s">
        <v>30</v>
      </c>
      <c r="L78" s="2" t="s">
        <v>31</v>
      </c>
      <c r="M78" s="2" t="s">
        <v>32</v>
      </c>
      <c r="N78" s="4">
        <v>10</v>
      </c>
      <c r="O78" s="4">
        <v>10</v>
      </c>
      <c r="P78" s="4">
        <v>0</v>
      </c>
      <c r="Q78" s="5">
        <v>0</v>
      </c>
      <c r="R78" s="4">
        <v>1</v>
      </c>
      <c r="S78" s="4">
        <v>9</v>
      </c>
      <c r="T78" s="4">
        <v>8</v>
      </c>
      <c r="U78" s="5">
        <v>0.48</v>
      </c>
      <c r="V78" s="5">
        <v>0</v>
      </c>
      <c r="W78" s="14">
        <v>0.48</v>
      </c>
      <c r="X78" s="14">
        <v>0</v>
      </c>
      <c r="Y78" s="14">
        <v>0.48</v>
      </c>
      <c r="Z78" s="4">
        <v>24580</v>
      </c>
      <c r="AA78" s="49" t="str">
        <f>IFERROR(IF(VLOOKUP($D78,'Year-To-Date'!$E$1:$E$322,1,FALSE)=D78,"--","Find"),"Find")</f>
        <v>--</v>
      </c>
    </row>
    <row r="79" spans="1:27">
      <c r="A79" s="2" t="s">
        <v>369</v>
      </c>
      <c r="B79" s="2" t="s">
        <v>24</v>
      </c>
      <c r="C79" s="2" t="s">
        <v>69</v>
      </c>
      <c r="D79" s="2" t="s">
        <v>261</v>
      </c>
      <c r="E79" s="2" t="s">
        <v>439</v>
      </c>
      <c r="F79" s="21" t="s">
        <v>105</v>
      </c>
      <c r="G79" s="11" t="s">
        <v>428</v>
      </c>
      <c r="H79" s="3">
        <v>42256</v>
      </c>
      <c r="I79" s="2" t="s">
        <v>39</v>
      </c>
      <c r="J79" s="2" t="s">
        <v>440</v>
      </c>
      <c r="K79" s="2" t="s">
        <v>30</v>
      </c>
      <c r="L79" s="2" t="s">
        <v>31</v>
      </c>
      <c r="M79" s="2" t="s">
        <v>41</v>
      </c>
      <c r="N79" s="4">
        <v>10</v>
      </c>
      <c r="O79" s="4">
        <v>10</v>
      </c>
      <c r="P79" s="4">
        <v>0</v>
      </c>
      <c r="Q79" s="5">
        <v>0</v>
      </c>
      <c r="R79" s="4">
        <v>1</v>
      </c>
      <c r="S79" s="4">
        <v>10</v>
      </c>
      <c r="T79" s="4">
        <v>9</v>
      </c>
      <c r="U79" s="5">
        <v>0.54</v>
      </c>
      <c r="V79" s="5">
        <v>0</v>
      </c>
      <c r="W79" s="14">
        <v>0.54</v>
      </c>
      <c r="X79" s="14">
        <v>0</v>
      </c>
      <c r="Y79" s="14">
        <v>0.54</v>
      </c>
      <c r="Z79" s="4">
        <v>24580</v>
      </c>
      <c r="AA79" s="49" t="str">
        <f>IFERROR(IF(VLOOKUP($D79,'Year-To-Date'!$E$1:$E$322,1,FALSE)=D79,"--","Find"),"Find")</f>
        <v>--</v>
      </c>
    </row>
    <row r="80" spans="1:27">
      <c r="A80" s="2" t="s">
        <v>369</v>
      </c>
      <c r="B80" s="2" t="s">
        <v>24</v>
      </c>
      <c r="C80" s="2" t="s">
        <v>69</v>
      </c>
      <c r="D80" s="2" t="s">
        <v>262</v>
      </c>
      <c r="E80" s="2" t="s">
        <v>439</v>
      </c>
      <c r="F80" s="21" t="s">
        <v>105</v>
      </c>
      <c r="G80" s="11" t="s">
        <v>428</v>
      </c>
      <c r="H80" s="3">
        <v>42256</v>
      </c>
      <c r="I80" s="2" t="s">
        <v>39</v>
      </c>
      <c r="J80" s="2" t="s">
        <v>440</v>
      </c>
      <c r="K80" s="2" t="s">
        <v>30</v>
      </c>
      <c r="L80" s="2" t="s">
        <v>31</v>
      </c>
      <c r="M80" s="2" t="s">
        <v>41</v>
      </c>
      <c r="N80" s="4">
        <v>6</v>
      </c>
      <c r="O80" s="4">
        <v>2473</v>
      </c>
      <c r="P80" s="4">
        <v>2467</v>
      </c>
      <c r="Q80" s="5">
        <v>41.69</v>
      </c>
      <c r="R80" s="4">
        <v>1</v>
      </c>
      <c r="S80" s="4">
        <v>2908</v>
      </c>
      <c r="T80" s="4">
        <v>2907</v>
      </c>
      <c r="U80" s="5">
        <v>173.84</v>
      </c>
      <c r="V80" s="5">
        <v>0</v>
      </c>
      <c r="W80" s="14">
        <v>215.53</v>
      </c>
      <c r="X80" s="14">
        <v>0</v>
      </c>
      <c r="Y80" s="14">
        <v>215.53</v>
      </c>
      <c r="Z80" s="4">
        <v>24580</v>
      </c>
      <c r="AA80" s="49" t="str">
        <f>IFERROR(IF(VLOOKUP($D80,'Year-To-Date'!$E$1:$E$322,1,FALSE)=D80,"--","Find"),"Find")</f>
        <v>--</v>
      </c>
    </row>
    <row r="81" spans="1:27">
      <c r="A81" s="2" t="s">
        <v>369</v>
      </c>
      <c r="B81" s="2" t="s">
        <v>24</v>
      </c>
      <c r="C81" s="2" t="s">
        <v>69</v>
      </c>
      <c r="D81" s="2" t="s">
        <v>263</v>
      </c>
      <c r="E81" s="2" t="s">
        <v>436</v>
      </c>
      <c r="F81" s="21" t="s">
        <v>105</v>
      </c>
      <c r="G81" s="11" t="s">
        <v>428</v>
      </c>
      <c r="H81" s="3">
        <v>42256</v>
      </c>
      <c r="I81" s="2" t="s">
        <v>39</v>
      </c>
      <c r="J81" s="2" t="s">
        <v>438</v>
      </c>
      <c r="K81" s="2" t="s">
        <v>30</v>
      </c>
      <c r="L81" s="2" t="s">
        <v>31</v>
      </c>
      <c r="M81" s="2" t="s">
        <v>41</v>
      </c>
      <c r="N81" s="4">
        <v>2</v>
      </c>
      <c r="O81" s="4">
        <v>5</v>
      </c>
      <c r="P81" s="4">
        <v>3</v>
      </c>
      <c r="Q81" s="5">
        <v>0.05</v>
      </c>
      <c r="R81" s="4">
        <v>1</v>
      </c>
      <c r="S81" s="4">
        <v>9</v>
      </c>
      <c r="T81" s="4">
        <v>8</v>
      </c>
      <c r="U81" s="5">
        <v>0.48</v>
      </c>
      <c r="V81" s="5">
        <v>0</v>
      </c>
      <c r="W81" s="14">
        <v>0.53</v>
      </c>
      <c r="X81" s="14">
        <v>0</v>
      </c>
      <c r="Y81" s="14">
        <v>0.53</v>
      </c>
      <c r="Z81" s="4">
        <v>24580</v>
      </c>
      <c r="AA81" s="49" t="str">
        <f>IFERROR(IF(VLOOKUP($D81,'Year-To-Date'!$E$1:$E$322,1,FALSE)=D81,"--","Find"),"Find")</f>
        <v>--</v>
      </c>
    </row>
    <row r="82" spans="1:27">
      <c r="A82" s="2" t="s">
        <v>369</v>
      </c>
      <c r="B82" s="2" t="s">
        <v>24</v>
      </c>
      <c r="C82" s="2" t="s">
        <v>76</v>
      </c>
      <c r="D82" s="2" t="s">
        <v>311</v>
      </c>
      <c r="E82" s="2" t="s">
        <v>427</v>
      </c>
      <c r="F82" s="21" t="s">
        <v>105</v>
      </c>
      <c r="G82" s="11" t="s">
        <v>428</v>
      </c>
      <c r="H82" s="3">
        <v>42257</v>
      </c>
      <c r="I82" s="2" t="s">
        <v>39</v>
      </c>
      <c r="J82" s="2" t="s">
        <v>429</v>
      </c>
      <c r="K82" s="2" t="s">
        <v>30</v>
      </c>
      <c r="L82" s="2" t="s">
        <v>31</v>
      </c>
      <c r="M82" s="2" t="s">
        <v>32</v>
      </c>
      <c r="N82" s="4">
        <v>10</v>
      </c>
      <c r="O82" s="4">
        <v>4147</v>
      </c>
      <c r="P82" s="4">
        <v>4137</v>
      </c>
      <c r="Q82" s="5">
        <v>69.92</v>
      </c>
      <c r="R82" s="4">
        <v>1</v>
      </c>
      <c r="S82" s="4">
        <v>110</v>
      </c>
      <c r="T82" s="4">
        <v>109</v>
      </c>
      <c r="U82" s="5">
        <v>6.52</v>
      </c>
      <c r="V82" s="5">
        <v>0</v>
      </c>
      <c r="W82" s="14">
        <v>76.44</v>
      </c>
      <c r="X82" s="14">
        <v>0</v>
      </c>
      <c r="Y82" s="14">
        <v>76.44</v>
      </c>
      <c r="Z82" s="4">
        <v>24580</v>
      </c>
      <c r="AA82" s="49" t="str">
        <f>IFERROR(IF(VLOOKUP($D82,'Year-To-Date'!$E$1:$E$322,1,FALSE)=D82,"--","Find"),"Find")</f>
        <v>--</v>
      </c>
    </row>
    <row r="83" spans="1:27">
      <c r="A83" s="2" t="s">
        <v>369</v>
      </c>
      <c r="B83" s="2" t="s">
        <v>24</v>
      </c>
      <c r="C83" s="2" t="s">
        <v>76</v>
      </c>
      <c r="D83" s="2" t="s">
        <v>312</v>
      </c>
      <c r="E83" s="2" t="s">
        <v>427</v>
      </c>
      <c r="F83" s="21" t="s">
        <v>105</v>
      </c>
      <c r="G83" s="11" t="s">
        <v>428</v>
      </c>
      <c r="H83" s="3">
        <v>42257</v>
      </c>
      <c r="I83" s="2" t="s">
        <v>39</v>
      </c>
      <c r="J83" s="2" t="s">
        <v>429</v>
      </c>
      <c r="K83" s="2" t="s">
        <v>30</v>
      </c>
      <c r="L83" s="2" t="s">
        <v>31</v>
      </c>
      <c r="M83" s="2" t="s">
        <v>32</v>
      </c>
      <c r="N83" s="4">
        <v>10</v>
      </c>
      <c r="O83" s="4">
        <v>12966</v>
      </c>
      <c r="P83" s="4">
        <v>12956</v>
      </c>
      <c r="Q83" s="5">
        <v>218.96</v>
      </c>
      <c r="R83" s="4">
        <v>1</v>
      </c>
      <c r="S83" s="4">
        <v>1412</v>
      </c>
      <c r="T83" s="4">
        <v>1411</v>
      </c>
      <c r="U83" s="5">
        <v>84.38</v>
      </c>
      <c r="V83" s="5">
        <v>0</v>
      </c>
      <c r="W83" s="14">
        <v>303.33999999999997</v>
      </c>
      <c r="X83" s="14">
        <v>0</v>
      </c>
      <c r="Y83" s="14">
        <v>303.33999999999997</v>
      </c>
      <c r="Z83" s="4">
        <v>24580</v>
      </c>
      <c r="AA83" s="49" t="str">
        <f>IFERROR(IF(VLOOKUP($D83,'Year-To-Date'!$E$1:$E$322,1,FALSE)=D83,"--","Find"),"Find")</f>
        <v>--</v>
      </c>
    </row>
    <row r="84" spans="1:27">
      <c r="A84" s="2" t="s">
        <v>369</v>
      </c>
      <c r="B84" s="2" t="s">
        <v>24</v>
      </c>
      <c r="C84" s="2" t="s">
        <v>76</v>
      </c>
      <c r="D84" s="2" t="s">
        <v>313</v>
      </c>
      <c r="E84" s="2" t="s">
        <v>427</v>
      </c>
      <c r="F84" s="21" t="s">
        <v>105</v>
      </c>
      <c r="G84" s="11" t="s">
        <v>428</v>
      </c>
      <c r="H84" s="3">
        <v>42257</v>
      </c>
      <c r="I84" s="2" t="s">
        <v>39</v>
      </c>
      <c r="J84" s="2" t="s">
        <v>429</v>
      </c>
      <c r="K84" s="2" t="s">
        <v>30</v>
      </c>
      <c r="L84" s="2" t="s">
        <v>31</v>
      </c>
      <c r="M84" s="2" t="s">
        <v>32</v>
      </c>
      <c r="N84" s="4">
        <v>10</v>
      </c>
      <c r="O84" s="4">
        <v>4281</v>
      </c>
      <c r="P84" s="4">
        <v>4271</v>
      </c>
      <c r="Q84" s="5">
        <v>72.180000000000007</v>
      </c>
      <c r="R84" s="4">
        <v>1</v>
      </c>
      <c r="S84" s="4">
        <v>430</v>
      </c>
      <c r="T84" s="4">
        <v>429</v>
      </c>
      <c r="U84" s="5">
        <v>25.65</v>
      </c>
      <c r="V84" s="5">
        <v>0</v>
      </c>
      <c r="W84" s="14">
        <v>97.83</v>
      </c>
      <c r="X84" s="14">
        <v>0</v>
      </c>
      <c r="Y84" s="14">
        <v>97.83</v>
      </c>
      <c r="Z84" s="4">
        <v>24580</v>
      </c>
      <c r="AA84" s="49" t="str">
        <f>IFERROR(IF(VLOOKUP($D84,'Year-To-Date'!$E$1:$E$322,1,FALSE)=D84,"--","Find"),"Find")</f>
        <v>--</v>
      </c>
    </row>
    <row r="85" spans="1:27">
      <c r="A85" s="2" t="s">
        <v>369</v>
      </c>
      <c r="B85" s="2" t="s">
        <v>24</v>
      </c>
      <c r="C85" s="2" t="s">
        <v>25</v>
      </c>
      <c r="D85" s="2" t="s">
        <v>112</v>
      </c>
      <c r="E85" s="2" t="s">
        <v>62</v>
      </c>
      <c r="F85" s="21" t="s">
        <v>113</v>
      </c>
      <c r="G85" s="11" t="s">
        <v>441</v>
      </c>
      <c r="H85" s="3">
        <v>42220</v>
      </c>
      <c r="I85" s="2" t="s">
        <v>39</v>
      </c>
      <c r="J85" s="2" t="s">
        <v>63</v>
      </c>
      <c r="K85" s="2" t="s">
        <v>30</v>
      </c>
      <c r="L85" s="2" t="s">
        <v>31</v>
      </c>
      <c r="M85" s="2" t="s">
        <v>378</v>
      </c>
      <c r="N85" s="4">
        <v>19</v>
      </c>
      <c r="O85" s="4">
        <v>14342</v>
      </c>
      <c r="P85" s="4">
        <v>14323</v>
      </c>
      <c r="Q85" s="5">
        <v>242.06</v>
      </c>
      <c r="R85" s="4">
        <v>0</v>
      </c>
      <c r="S85" s="4">
        <v>0</v>
      </c>
      <c r="T85" s="4">
        <v>0</v>
      </c>
      <c r="U85" s="5">
        <v>0</v>
      </c>
      <c r="V85" s="5">
        <v>0</v>
      </c>
      <c r="W85" s="14">
        <v>242.06</v>
      </c>
      <c r="X85" s="14">
        <v>0</v>
      </c>
      <c r="Y85" s="14">
        <v>242.06</v>
      </c>
      <c r="Z85" s="4">
        <v>24580</v>
      </c>
      <c r="AA85" s="49" t="str">
        <f>IFERROR(IF(VLOOKUP($D85,'Year-To-Date'!$E$1:$E$322,1,FALSE)=D85,"--","Find"),"Find")</f>
        <v>--</v>
      </c>
    </row>
    <row r="86" spans="1:27">
      <c r="A86" s="2" t="s">
        <v>369</v>
      </c>
      <c r="B86" s="2" t="s">
        <v>24</v>
      </c>
      <c r="C86" s="2" t="s">
        <v>25</v>
      </c>
      <c r="D86" s="2" t="s">
        <v>121</v>
      </c>
      <c r="E86" s="2" t="s">
        <v>400</v>
      </c>
      <c r="F86" s="21" t="s">
        <v>122</v>
      </c>
      <c r="G86" s="11" t="s">
        <v>442</v>
      </c>
      <c r="H86" s="3">
        <v>42276</v>
      </c>
      <c r="I86" s="2" t="s">
        <v>39</v>
      </c>
      <c r="J86" s="2" t="s">
        <v>402</v>
      </c>
      <c r="K86" s="2" t="s">
        <v>30</v>
      </c>
      <c r="L86" s="2" t="s">
        <v>31</v>
      </c>
      <c r="M86" s="2" t="s">
        <v>41</v>
      </c>
      <c r="N86" s="4">
        <v>7</v>
      </c>
      <c r="O86" s="4">
        <v>5595</v>
      </c>
      <c r="P86" s="4">
        <v>5588</v>
      </c>
      <c r="Q86" s="5">
        <v>94.44</v>
      </c>
      <c r="R86" s="4">
        <v>0</v>
      </c>
      <c r="S86" s="4">
        <v>0</v>
      </c>
      <c r="T86" s="4">
        <v>0</v>
      </c>
      <c r="U86" s="5">
        <v>0</v>
      </c>
      <c r="V86" s="5">
        <v>0</v>
      </c>
      <c r="W86" s="14">
        <v>94.44</v>
      </c>
      <c r="X86" s="14">
        <v>0</v>
      </c>
      <c r="Y86" s="14">
        <v>94.44</v>
      </c>
      <c r="Z86" s="4">
        <v>24580</v>
      </c>
      <c r="AA86" s="49" t="str">
        <f>IFERROR(IF(VLOOKUP($D86,'Year-To-Date'!$E$1:$E$322,1,FALSE)=D86,"--","Find"),"Find")</f>
        <v>--</v>
      </c>
    </row>
    <row r="87" spans="1:27">
      <c r="A87" s="2" t="s">
        <v>369</v>
      </c>
      <c r="B87" s="2" t="s">
        <v>24</v>
      </c>
      <c r="C87" s="2" t="s">
        <v>25</v>
      </c>
      <c r="D87" s="2" t="s">
        <v>26</v>
      </c>
      <c r="E87" s="2" t="s">
        <v>27</v>
      </c>
      <c r="F87" s="21"/>
      <c r="G87" s="11" t="s">
        <v>443</v>
      </c>
      <c r="H87" s="3">
        <v>42213</v>
      </c>
      <c r="I87" s="2" t="s">
        <v>28</v>
      </c>
      <c r="J87" s="2" t="s">
        <v>29</v>
      </c>
      <c r="K87" s="2" t="s">
        <v>30</v>
      </c>
      <c r="L87" s="2" t="s">
        <v>31</v>
      </c>
      <c r="M87" s="2" t="s">
        <v>382</v>
      </c>
      <c r="N87" s="4">
        <v>9389</v>
      </c>
      <c r="O87" s="4">
        <v>90351</v>
      </c>
      <c r="P87" s="4">
        <v>80962</v>
      </c>
      <c r="Q87" s="5">
        <v>1368.26</v>
      </c>
      <c r="R87" s="4">
        <v>0</v>
      </c>
      <c r="S87" s="4">
        <v>0</v>
      </c>
      <c r="T87" s="4">
        <v>0</v>
      </c>
      <c r="U87" s="5">
        <v>0</v>
      </c>
      <c r="V87" s="5">
        <v>0</v>
      </c>
      <c r="W87" s="14">
        <v>1368.26</v>
      </c>
      <c r="X87" s="14">
        <v>0</v>
      </c>
      <c r="Y87" s="14">
        <v>1368.26</v>
      </c>
      <c r="Z87" s="4">
        <v>24580</v>
      </c>
      <c r="AA87" s="49" t="str">
        <f>IFERROR(IF(VLOOKUP($D87,'Year-To-Date'!$E$1:$E$322,1,FALSE)=D87,"--","Find"),"Find")</f>
        <v>--</v>
      </c>
    </row>
    <row r="88" spans="1:27">
      <c r="A88" s="2" t="s">
        <v>369</v>
      </c>
      <c r="B88" s="2" t="s">
        <v>24</v>
      </c>
      <c r="C88" s="2" t="s">
        <v>56</v>
      </c>
      <c r="D88" s="2" t="s">
        <v>66</v>
      </c>
      <c r="E88" s="2" t="s">
        <v>27</v>
      </c>
      <c r="F88" s="21"/>
      <c r="G88" s="11" t="s">
        <v>443</v>
      </c>
      <c r="H88" s="3">
        <v>42213</v>
      </c>
      <c r="I88" s="2" t="s">
        <v>28</v>
      </c>
      <c r="J88" s="2" t="s">
        <v>29</v>
      </c>
      <c r="K88" s="2" t="s">
        <v>30</v>
      </c>
      <c r="L88" s="2" t="s">
        <v>31</v>
      </c>
      <c r="M88" s="2" t="s">
        <v>32</v>
      </c>
      <c r="N88" s="4">
        <v>7</v>
      </c>
      <c r="O88" s="4">
        <v>6608</v>
      </c>
      <c r="P88" s="4">
        <v>6601</v>
      </c>
      <c r="Q88" s="5">
        <v>111.56</v>
      </c>
      <c r="R88" s="4">
        <v>0</v>
      </c>
      <c r="S88" s="4">
        <v>0</v>
      </c>
      <c r="T88" s="4">
        <v>0</v>
      </c>
      <c r="U88" s="5">
        <v>0</v>
      </c>
      <c r="V88" s="5">
        <v>0</v>
      </c>
      <c r="W88" s="14">
        <v>111.56</v>
      </c>
      <c r="X88" s="14">
        <v>0</v>
      </c>
      <c r="Y88" s="14">
        <v>111.56</v>
      </c>
      <c r="Z88" s="4">
        <v>24580</v>
      </c>
      <c r="AA88" s="49" t="str">
        <f>IFERROR(IF(VLOOKUP($D88,'Year-To-Date'!$E$1:$E$322,1,FALSE)=D88,"--","Find"),"Find")</f>
        <v>--</v>
      </c>
    </row>
    <row r="89" spans="1:27">
      <c r="A89" s="8"/>
      <c r="B89" s="2"/>
      <c r="C89" s="2"/>
      <c r="D89" s="2"/>
      <c r="E89" s="2"/>
      <c r="F89" s="25"/>
      <c r="G89" s="2"/>
      <c r="H89" s="3"/>
      <c r="I89" s="2"/>
      <c r="J89" s="2"/>
      <c r="K89" s="2"/>
      <c r="L89" s="2"/>
      <c r="M89" s="2"/>
      <c r="N89" s="4"/>
      <c r="O89" s="4"/>
      <c r="P89" s="4"/>
      <c r="Q89" s="7">
        <f>SUM(Q2:Q88)</f>
        <v>9280.510000000002</v>
      </c>
      <c r="R89" s="4"/>
      <c r="S89" s="4"/>
      <c r="T89" s="4"/>
      <c r="U89" s="7">
        <f>SUM(U2:U88)</f>
        <v>6223.48</v>
      </c>
      <c r="V89" s="7">
        <f t="shared" ref="V89:Y89" si="0">SUM(V2:V88)</f>
        <v>217</v>
      </c>
      <c r="W89" s="7">
        <f t="shared" si="0"/>
        <v>15720.989999999996</v>
      </c>
      <c r="X89" s="7">
        <f t="shared" si="0"/>
        <v>0</v>
      </c>
      <c r="Y89" s="7">
        <f t="shared" si="0"/>
        <v>15720.989999999996</v>
      </c>
      <c r="Z89" s="4"/>
      <c r="AA89" s="30">
        <f>COUNTIF(AA1:AA88,"Find")</f>
        <v>0</v>
      </c>
    </row>
    <row r="90" spans="1:27">
      <c r="A90" s="6"/>
      <c r="B90" s="6"/>
      <c r="C90" s="6"/>
      <c r="D90" s="6"/>
      <c r="E90" s="6"/>
      <c r="F90" s="2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7">
        <f>SUM(Y1:Y89)/2</f>
        <v>15720.989999999996</v>
      </c>
      <c r="Z90" s="6"/>
    </row>
    <row r="116" spans="1:26">
      <c r="A116" s="2"/>
      <c r="B116" s="2"/>
      <c r="C116" s="2"/>
      <c r="D116" s="2"/>
      <c r="E116" s="2"/>
      <c r="F116" s="21"/>
      <c r="G116" s="11"/>
      <c r="H116" s="3"/>
      <c r="I116" s="2"/>
      <c r="J116" s="2"/>
      <c r="K116" s="2"/>
      <c r="L116" s="2"/>
      <c r="M116" s="2"/>
      <c r="N116" s="4"/>
      <c r="O116" s="4"/>
      <c r="P116" s="4"/>
      <c r="Q116" s="14"/>
      <c r="R116" s="4"/>
      <c r="S116" s="4"/>
      <c r="T116" s="4"/>
      <c r="U116" s="5"/>
      <c r="V116" s="5"/>
      <c r="W116" s="14"/>
      <c r="X116" s="14"/>
      <c r="Y116" s="14"/>
      <c r="Z116" s="4"/>
    </row>
    <row r="117" spans="1:26">
      <c r="A117" s="2"/>
      <c r="B117" s="2"/>
      <c r="C117" s="2"/>
      <c r="D117" s="2"/>
      <c r="E117" s="2"/>
      <c r="F117" s="21"/>
      <c r="G117" s="11"/>
      <c r="H117" s="3"/>
      <c r="I117" s="2"/>
      <c r="J117" s="2"/>
      <c r="K117" s="2"/>
      <c r="L117" s="2"/>
      <c r="M117" s="2"/>
      <c r="N117" s="4"/>
      <c r="O117" s="4"/>
      <c r="P117" s="4"/>
      <c r="Q117" s="5"/>
      <c r="R117" s="4"/>
      <c r="S117" s="4"/>
      <c r="T117" s="4"/>
      <c r="U117" s="5"/>
      <c r="V117" s="5"/>
      <c r="W117" s="14"/>
      <c r="X117" s="14"/>
      <c r="Y117" s="14"/>
      <c r="Z117" s="4"/>
    </row>
    <row r="118" spans="1:26">
      <c r="A118" s="2"/>
      <c r="B118" s="2"/>
      <c r="C118" s="2"/>
      <c r="D118" s="2"/>
      <c r="E118" s="2"/>
      <c r="F118" s="21"/>
      <c r="G118" s="11"/>
      <c r="H118" s="3"/>
      <c r="I118" s="2"/>
      <c r="J118" s="2"/>
      <c r="K118" s="2"/>
      <c r="L118" s="2"/>
      <c r="M118" s="2"/>
      <c r="N118" s="4"/>
      <c r="O118" s="4"/>
      <c r="P118" s="4"/>
      <c r="Q118" s="5"/>
      <c r="R118" s="4"/>
      <c r="S118" s="4"/>
      <c r="T118" s="4"/>
      <c r="U118" s="5"/>
      <c r="V118" s="5"/>
      <c r="W118" s="14"/>
      <c r="X118" s="14"/>
      <c r="Y118" s="14"/>
      <c r="Z118" s="4"/>
    </row>
    <row r="119" spans="1:26">
      <c r="A119" s="2"/>
      <c r="B119" s="2"/>
      <c r="C119" s="2"/>
      <c r="D119" s="2"/>
      <c r="E119" s="2"/>
      <c r="F119" s="21"/>
      <c r="G119" s="11"/>
      <c r="H119" s="3"/>
      <c r="I119" s="2"/>
      <c r="J119" s="2"/>
      <c r="K119" s="2"/>
      <c r="L119" s="2"/>
      <c r="M119" s="2"/>
      <c r="N119" s="4"/>
      <c r="O119" s="4"/>
      <c r="P119" s="4"/>
      <c r="Q119" s="5"/>
      <c r="R119" s="4"/>
      <c r="S119" s="4"/>
      <c r="T119" s="4"/>
      <c r="U119" s="5"/>
      <c r="V119" s="5"/>
      <c r="W119" s="14"/>
      <c r="X119" s="14"/>
      <c r="Y119" s="14"/>
      <c r="Z119" s="4"/>
    </row>
    <row r="120" spans="1:26">
      <c r="A120" s="2"/>
      <c r="B120" s="2"/>
      <c r="C120" s="2"/>
      <c r="D120" s="2"/>
      <c r="E120" s="2"/>
      <c r="F120" s="21"/>
      <c r="G120" s="11"/>
      <c r="H120" s="3"/>
      <c r="I120" s="2"/>
      <c r="J120" s="2"/>
      <c r="K120" s="2"/>
      <c r="L120" s="2"/>
      <c r="M120" s="2"/>
      <c r="N120" s="4"/>
      <c r="O120" s="4"/>
      <c r="P120" s="4"/>
      <c r="Q120" s="5"/>
      <c r="R120" s="4"/>
      <c r="S120" s="4"/>
      <c r="T120" s="4"/>
      <c r="U120" s="5"/>
      <c r="V120" s="5"/>
      <c r="W120" s="14"/>
      <c r="X120" s="14"/>
      <c r="Y120" s="14"/>
      <c r="Z120" s="4"/>
    </row>
    <row r="121" spans="1:26">
      <c r="A121" s="2"/>
      <c r="B121" s="2"/>
      <c r="C121" s="2"/>
      <c r="D121" s="2"/>
      <c r="E121" s="2"/>
      <c r="F121" s="21"/>
      <c r="G121" s="11"/>
      <c r="H121" s="3"/>
      <c r="I121" s="2"/>
      <c r="J121" s="2"/>
      <c r="K121" s="2"/>
      <c r="L121" s="2"/>
      <c r="M121" s="2"/>
      <c r="N121" s="4"/>
      <c r="O121" s="4"/>
      <c r="P121" s="4"/>
      <c r="Q121" s="5"/>
      <c r="R121" s="4"/>
      <c r="S121" s="4"/>
      <c r="T121" s="4"/>
      <c r="U121" s="5"/>
      <c r="V121" s="5"/>
      <c r="W121" s="14"/>
      <c r="X121" s="14"/>
      <c r="Y121" s="14"/>
      <c r="Z121" s="4"/>
    </row>
    <row r="122" spans="1:26">
      <c r="A122" s="2"/>
      <c r="B122" s="2"/>
      <c r="C122" s="2"/>
      <c r="D122" s="2"/>
      <c r="E122" s="2"/>
      <c r="F122" s="21"/>
      <c r="G122" s="11"/>
      <c r="H122" s="3"/>
      <c r="I122" s="2"/>
      <c r="J122" s="2"/>
      <c r="K122" s="2"/>
      <c r="L122" s="2"/>
      <c r="M122" s="2"/>
      <c r="N122" s="4"/>
      <c r="O122" s="4"/>
      <c r="P122" s="4"/>
      <c r="Q122" s="5"/>
      <c r="R122" s="4"/>
      <c r="S122" s="4"/>
      <c r="T122" s="4"/>
      <c r="U122" s="5"/>
      <c r="V122" s="5"/>
      <c r="W122" s="14"/>
      <c r="X122" s="14"/>
      <c r="Y122" s="14"/>
      <c r="Z122" s="4"/>
    </row>
    <row r="123" spans="1:26">
      <c r="A123" s="2"/>
      <c r="B123" s="2"/>
      <c r="C123" s="2"/>
      <c r="D123" s="2"/>
      <c r="E123" s="2"/>
      <c r="F123" s="21"/>
      <c r="G123" s="11"/>
      <c r="H123" s="3"/>
      <c r="I123" s="2"/>
      <c r="J123" s="2"/>
      <c r="K123" s="2"/>
      <c r="L123" s="2"/>
      <c r="M123" s="2"/>
      <c r="N123" s="4"/>
      <c r="O123" s="4"/>
      <c r="P123" s="4"/>
      <c r="Q123" s="5"/>
      <c r="R123" s="4"/>
      <c r="S123" s="4"/>
      <c r="T123" s="4"/>
      <c r="U123" s="5"/>
      <c r="V123" s="5"/>
      <c r="W123" s="14"/>
      <c r="X123" s="14"/>
      <c r="Y123" s="14"/>
      <c r="Z123" s="4"/>
    </row>
    <row r="124" spans="1:26">
      <c r="A124" s="2"/>
      <c r="B124" s="2"/>
      <c r="C124" s="2"/>
      <c r="D124" s="2"/>
      <c r="E124" s="2"/>
      <c r="F124" s="21"/>
      <c r="G124" s="11"/>
      <c r="H124" s="3"/>
      <c r="I124" s="2"/>
      <c r="J124" s="2"/>
      <c r="K124" s="2"/>
      <c r="L124" s="2"/>
      <c r="M124" s="2"/>
      <c r="N124" s="4"/>
      <c r="O124" s="4"/>
      <c r="P124" s="4"/>
      <c r="Q124" s="5"/>
      <c r="R124" s="4"/>
      <c r="S124" s="4"/>
      <c r="T124" s="4"/>
      <c r="U124" s="5"/>
      <c r="V124" s="5"/>
      <c r="W124" s="14"/>
      <c r="X124" s="14"/>
      <c r="Y124" s="14"/>
      <c r="Z124" s="4"/>
    </row>
    <row r="125" spans="1:26">
      <c r="A125" s="2"/>
      <c r="B125" s="2"/>
      <c r="C125" s="2"/>
      <c r="D125" s="2"/>
      <c r="E125" s="2"/>
      <c r="F125" s="21"/>
      <c r="G125" s="11"/>
      <c r="H125" s="3"/>
      <c r="I125" s="2"/>
      <c r="J125" s="2"/>
      <c r="K125" s="2"/>
      <c r="L125" s="2"/>
      <c r="M125" s="2"/>
      <c r="N125" s="4"/>
      <c r="O125" s="4"/>
      <c r="P125" s="4"/>
      <c r="Q125" s="5"/>
      <c r="R125" s="4"/>
      <c r="S125" s="4"/>
      <c r="T125" s="4"/>
      <c r="U125" s="5"/>
      <c r="V125" s="5"/>
      <c r="W125" s="14"/>
      <c r="X125" s="14"/>
      <c r="Y125" s="14"/>
      <c r="Z125" s="4"/>
    </row>
    <row r="126" spans="1:26">
      <c r="A126" s="2"/>
      <c r="B126" s="2"/>
      <c r="C126" s="2"/>
      <c r="D126" s="2"/>
      <c r="E126" s="2"/>
      <c r="F126" s="21"/>
      <c r="G126" s="11"/>
      <c r="H126" s="3"/>
      <c r="I126" s="2"/>
      <c r="J126" s="2"/>
      <c r="K126" s="2"/>
      <c r="L126" s="2"/>
      <c r="M126" s="2"/>
      <c r="N126" s="4"/>
      <c r="O126" s="4"/>
      <c r="P126" s="4"/>
      <c r="Q126" s="5"/>
      <c r="R126" s="4"/>
      <c r="S126" s="4"/>
      <c r="T126" s="4"/>
      <c r="U126" s="5"/>
      <c r="V126" s="5"/>
      <c r="W126" s="14"/>
      <c r="X126" s="14"/>
      <c r="Y126" s="14"/>
      <c r="Z126" s="4"/>
    </row>
    <row r="127" spans="1:26">
      <c r="A127" s="2"/>
      <c r="B127" s="2"/>
      <c r="C127" s="2"/>
      <c r="D127" s="2"/>
      <c r="E127" s="2"/>
      <c r="F127" s="21"/>
      <c r="G127" s="11"/>
      <c r="H127" s="3"/>
      <c r="I127" s="2"/>
      <c r="J127" s="2"/>
      <c r="K127" s="2"/>
      <c r="L127" s="2"/>
      <c r="M127" s="2"/>
      <c r="N127" s="4"/>
      <c r="O127" s="4"/>
      <c r="P127" s="4"/>
      <c r="Q127" s="5"/>
      <c r="R127" s="4"/>
      <c r="S127" s="4"/>
      <c r="T127" s="4"/>
      <c r="U127" s="5"/>
      <c r="V127" s="5"/>
      <c r="W127" s="14"/>
      <c r="X127" s="14"/>
      <c r="Y127" s="14"/>
      <c r="Z127" s="4"/>
    </row>
    <row r="128" spans="1:26">
      <c r="A128" s="2"/>
      <c r="B128" s="2"/>
      <c r="C128" s="2"/>
      <c r="D128" s="2"/>
      <c r="E128" s="2"/>
      <c r="F128" s="21"/>
      <c r="G128" s="11"/>
      <c r="H128" s="3"/>
      <c r="I128" s="2"/>
      <c r="J128" s="2"/>
      <c r="K128" s="2"/>
      <c r="L128" s="2"/>
      <c r="M128" s="2"/>
      <c r="N128" s="4"/>
      <c r="O128" s="4"/>
      <c r="P128" s="4"/>
      <c r="Q128" s="5"/>
      <c r="R128" s="4"/>
      <c r="S128" s="4"/>
      <c r="T128" s="4"/>
      <c r="U128" s="5"/>
      <c r="V128" s="5"/>
      <c r="W128" s="14"/>
      <c r="X128" s="14"/>
      <c r="Y128" s="14"/>
      <c r="Z128" s="4"/>
    </row>
    <row r="129" spans="1:26">
      <c r="A129" s="2"/>
      <c r="B129" s="2"/>
      <c r="C129" s="2"/>
      <c r="D129" s="2"/>
      <c r="E129" s="2"/>
      <c r="F129" s="21"/>
      <c r="G129" s="11"/>
      <c r="H129" s="3"/>
      <c r="I129" s="2"/>
      <c r="J129" s="2"/>
      <c r="K129" s="2"/>
      <c r="L129" s="2"/>
      <c r="M129" s="2"/>
      <c r="N129" s="4"/>
      <c r="O129" s="4"/>
      <c r="P129" s="4"/>
      <c r="Q129" s="5"/>
      <c r="R129" s="4"/>
      <c r="S129" s="4"/>
      <c r="T129" s="4"/>
      <c r="U129" s="5"/>
      <c r="V129" s="5"/>
      <c r="W129" s="14"/>
      <c r="X129" s="14"/>
      <c r="Y129" s="14"/>
      <c r="Z129" s="4"/>
    </row>
    <row r="130" spans="1:26">
      <c r="A130" s="2"/>
      <c r="B130" s="2"/>
      <c r="C130" s="2"/>
      <c r="D130" s="2"/>
      <c r="E130" s="2"/>
      <c r="F130" s="21"/>
      <c r="G130" s="11"/>
      <c r="H130" s="3"/>
      <c r="I130" s="2"/>
      <c r="J130" s="2"/>
      <c r="K130" s="2"/>
      <c r="L130" s="2"/>
      <c r="M130" s="2"/>
      <c r="N130" s="4"/>
      <c r="O130" s="4"/>
      <c r="P130" s="4"/>
      <c r="Q130" s="5"/>
      <c r="R130" s="4"/>
      <c r="S130" s="4"/>
      <c r="T130" s="4"/>
      <c r="U130" s="5"/>
      <c r="V130" s="5"/>
      <c r="W130" s="14"/>
      <c r="X130" s="14"/>
      <c r="Y130" s="14"/>
      <c r="Z130" s="4"/>
    </row>
    <row r="131" spans="1:26">
      <c r="A131" s="2"/>
      <c r="B131" s="2"/>
      <c r="C131" s="2"/>
      <c r="D131" s="2"/>
      <c r="E131" s="2"/>
      <c r="F131" s="21"/>
      <c r="G131" s="11"/>
      <c r="H131" s="3"/>
      <c r="I131" s="2"/>
      <c r="J131" s="2"/>
      <c r="K131" s="2"/>
      <c r="L131" s="2"/>
      <c r="M131" s="2"/>
      <c r="N131" s="4"/>
      <c r="O131" s="4"/>
      <c r="P131" s="4"/>
      <c r="Q131" s="5"/>
      <c r="R131" s="4"/>
      <c r="S131" s="4"/>
      <c r="T131" s="4"/>
      <c r="U131" s="5"/>
      <c r="V131" s="5"/>
      <c r="W131" s="14"/>
      <c r="X131" s="14"/>
      <c r="Y131" s="14"/>
      <c r="Z131" s="4"/>
    </row>
    <row r="132" spans="1:26">
      <c r="A132" s="2"/>
      <c r="B132" s="2"/>
      <c r="C132" s="2"/>
      <c r="D132" s="2"/>
      <c r="E132" s="2"/>
      <c r="F132" s="21"/>
      <c r="G132" s="11"/>
      <c r="H132" s="3"/>
      <c r="I132" s="2"/>
      <c r="J132" s="2"/>
      <c r="K132" s="2"/>
      <c r="L132" s="2"/>
      <c r="M132" s="2"/>
      <c r="N132" s="4"/>
      <c r="O132" s="4"/>
      <c r="P132" s="4"/>
      <c r="Q132" s="5"/>
      <c r="R132" s="4"/>
      <c r="S132" s="4"/>
      <c r="T132" s="4"/>
      <c r="U132" s="5"/>
      <c r="V132" s="5"/>
      <c r="W132" s="14"/>
      <c r="X132" s="14"/>
      <c r="Y132" s="14"/>
      <c r="Z132" s="4"/>
    </row>
    <row r="133" spans="1:26">
      <c r="A133" s="2"/>
      <c r="B133" s="2"/>
      <c r="C133" s="2"/>
      <c r="D133" s="2"/>
      <c r="E133" s="2"/>
      <c r="F133" s="21"/>
      <c r="G133" s="11"/>
      <c r="H133" s="3"/>
      <c r="I133" s="2"/>
      <c r="J133" s="2"/>
      <c r="K133" s="2"/>
      <c r="L133" s="2"/>
      <c r="M133" s="2"/>
      <c r="N133" s="4"/>
      <c r="O133" s="4"/>
      <c r="P133" s="4"/>
      <c r="Q133" s="5"/>
      <c r="R133" s="4"/>
      <c r="S133" s="4"/>
      <c r="T133" s="4"/>
      <c r="U133" s="5"/>
      <c r="V133" s="5"/>
      <c r="W133" s="14"/>
      <c r="X133" s="14"/>
      <c r="Y133" s="14"/>
      <c r="Z133" s="4"/>
    </row>
    <row r="134" spans="1:26">
      <c r="A134" s="2"/>
      <c r="B134" s="2"/>
      <c r="C134" s="2"/>
      <c r="D134" s="2"/>
      <c r="E134" s="2"/>
      <c r="F134" s="21"/>
      <c r="G134" s="11"/>
      <c r="H134" s="3"/>
      <c r="I134" s="2"/>
      <c r="J134" s="2"/>
      <c r="K134" s="2"/>
      <c r="L134" s="2"/>
      <c r="M134" s="2"/>
      <c r="N134" s="4"/>
      <c r="O134" s="4"/>
      <c r="P134" s="4"/>
      <c r="Q134" s="5"/>
      <c r="R134" s="4"/>
      <c r="S134" s="4"/>
      <c r="T134" s="4"/>
      <c r="U134" s="5"/>
      <c r="V134" s="5"/>
      <c r="W134" s="14"/>
      <c r="X134" s="14"/>
      <c r="Y134" s="14"/>
      <c r="Z134" s="4"/>
    </row>
    <row r="135" spans="1:26">
      <c r="A135" s="2"/>
      <c r="B135" s="2"/>
      <c r="C135" s="2"/>
      <c r="D135" s="2"/>
      <c r="E135" s="2"/>
      <c r="F135" s="21"/>
      <c r="G135" s="11"/>
      <c r="H135" s="3"/>
      <c r="I135" s="2"/>
      <c r="J135" s="2"/>
      <c r="K135" s="2"/>
      <c r="L135" s="2"/>
      <c r="M135" s="2"/>
      <c r="N135" s="4"/>
      <c r="O135" s="4"/>
      <c r="P135" s="4"/>
      <c r="Q135" s="5"/>
      <c r="R135" s="4"/>
      <c r="S135" s="4"/>
      <c r="T135" s="4"/>
      <c r="U135" s="5"/>
      <c r="V135" s="5"/>
      <c r="W135" s="14"/>
      <c r="X135" s="14"/>
      <c r="Y135" s="14"/>
      <c r="Z135" s="4"/>
    </row>
    <row r="136" spans="1:26">
      <c r="A136" s="2"/>
      <c r="B136" s="2"/>
      <c r="C136" s="2"/>
      <c r="D136" s="2"/>
      <c r="E136" s="2"/>
      <c r="F136" s="21"/>
      <c r="G136" s="11"/>
      <c r="H136" s="3"/>
      <c r="I136" s="2"/>
      <c r="J136" s="2"/>
      <c r="K136" s="2"/>
      <c r="L136" s="2"/>
      <c r="M136" s="2"/>
      <c r="N136" s="4"/>
      <c r="O136" s="4"/>
      <c r="P136" s="4"/>
      <c r="Q136" s="5"/>
      <c r="R136" s="4"/>
      <c r="S136" s="4"/>
      <c r="T136" s="4"/>
      <c r="U136" s="5"/>
      <c r="V136" s="5"/>
      <c r="W136" s="14"/>
      <c r="X136" s="14"/>
      <c r="Y136" s="14"/>
      <c r="Z136" s="4"/>
    </row>
    <row r="137" spans="1:26">
      <c r="A137" s="2"/>
      <c r="B137" s="2"/>
      <c r="C137" s="2"/>
      <c r="D137" s="2"/>
      <c r="E137" s="2"/>
      <c r="F137" s="21"/>
      <c r="G137" s="11"/>
      <c r="H137" s="3"/>
      <c r="I137" s="2"/>
      <c r="J137" s="2"/>
      <c r="K137" s="2"/>
      <c r="L137" s="2"/>
      <c r="M137" s="2"/>
      <c r="N137" s="4"/>
      <c r="O137" s="4"/>
      <c r="P137" s="4"/>
      <c r="Q137" s="5"/>
      <c r="R137" s="4"/>
      <c r="S137" s="4"/>
      <c r="T137" s="4"/>
      <c r="U137" s="5"/>
      <c r="V137" s="5"/>
      <c r="W137" s="14"/>
      <c r="X137" s="14"/>
      <c r="Y137" s="14"/>
      <c r="Z137" s="4"/>
    </row>
    <row r="138" spans="1:26">
      <c r="A138" s="2"/>
      <c r="B138" s="2"/>
      <c r="C138" s="2"/>
      <c r="D138" s="2"/>
      <c r="E138" s="2"/>
      <c r="F138" s="21"/>
      <c r="G138" s="11"/>
      <c r="H138" s="3"/>
      <c r="I138" s="2"/>
      <c r="J138" s="2"/>
      <c r="K138" s="2"/>
      <c r="L138" s="2"/>
      <c r="M138" s="2"/>
      <c r="N138" s="4"/>
      <c r="O138" s="4"/>
      <c r="P138" s="4"/>
      <c r="Q138" s="5"/>
      <c r="R138" s="4"/>
      <c r="S138" s="4"/>
      <c r="T138" s="4"/>
      <c r="U138" s="5"/>
      <c r="V138" s="5"/>
      <c r="W138" s="14"/>
      <c r="X138" s="14"/>
      <c r="Y138" s="14"/>
      <c r="Z138" s="4"/>
    </row>
    <row r="139" spans="1:26">
      <c r="A139" s="2"/>
      <c r="B139" s="2"/>
      <c r="C139" s="2"/>
      <c r="D139" s="2"/>
      <c r="E139" s="2"/>
      <c r="F139" s="21"/>
      <c r="G139" s="11"/>
      <c r="H139" s="3"/>
      <c r="I139" s="2"/>
      <c r="J139" s="2"/>
      <c r="K139" s="2"/>
      <c r="L139" s="2"/>
      <c r="M139" s="2"/>
      <c r="N139" s="4"/>
      <c r="O139" s="4"/>
      <c r="P139" s="4"/>
      <c r="Q139" s="5"/>
      <c r="R139" s="4"/>
      <c r="S139" s="4"/>
      <c r="T139" s="4"/>
      <c r="U139" s="5"/>
      <c r="V139" s="5"/>
      <c r="W139" s="14"/>
      <c r="X139" s="14"/>
      <c r="Y139" s="14"/>
      <c r="Z139" s="4"/>
    </row>
    <row r="140" spans="1:26">
      <c r="A140" s="2"/>
      <c r="B140" s="2"/>
      <c r="C140" s="2"/>
      <c r="D140" s="2"/>
      <c r="E140" s="2"/>
      <c r="F140" s="21"/>
      <c r="G140" s="11"/>
      <c r="H140" s="3"/>
      <c r="I140" s="2"/>
      <c r="J140" s="2"/>
      <c r="K140" s="2"/>
      <c r="L140" s="2"/>
      <c r="M140" s="2"/>
      <c r="N140" s="4"/>
      <c r="O140" s="4"/>
      <c r="P140" s="4"/>
      <c r="Q140" s="5"/>
      <c r="R140" s="4"/>
      <c r="S140" s="4"/>
      <c r="T140" s="4"/>
      <c r="U140" s="5"/>
      <c r="V140" s="5"/>
      <c r="W140" s="14"/>
      <c r="X140" s="14"/>
      <c r="Y140" s="14"/>
      <c r="Z140" s="4"/>
    </row>
    <row r="141" spans="1:26">
      <c r="A141" s="2"/>
      <c r="B141" s="2"/>
      <c r="C141" s="2"/>
      <c r="D141" s="2"/>
      <c r="E141" s="2"/>
      <c r="F141" s="21"/>
      <c r="G141" s="11"/>
      <c r="H141" s="3"/>
      <c r="I141" s="2"/>
      <c r="J141" s="2"/>
      <c r="K141" s="2"/>
      <c r="L141" s="2"/>
      <c r="M141" s="2"/>
      <c r="N141" s="4"/>
      <c r="O141" s="4"/>
      <c r="P141" s="4"/>
      <c r="Q141" s="5"/>
      <c r="R141" s="4"/>
      <c r="S141" s="4"/>
      <c r="T141" s="4"/>
      <c r="U141" s="5"/>
      <c r="V141" s="5"/>
      <c r="W141" s="14"/>
      <c r="X141" s="14"/>
      <c r="Y141" s="14"/>
      <c r="Z141" s="4"/>
    </row>
    <row r="142" spans="1:26">
      <c r="A142" s="2"/>
      <c r="B142" s="2"/>
      <c r="C142" s="2"/>
      <c r="D142" s="2"/>
      <c r="E142" s="2"/>
      <c r="F142" s="21"/>
      <c r="G142" s="11"/>
      <c r="H142" s="3"/>
      <c r="I142" s="2"/>
      <c r="J142" s="2"/>
      <c r="K142" s="2"/>
      <c r="L142" s="2"/>
      <c r="M142" s="2"/>
      <c r="N142" s="4"/>
      <c r="O142" s="4"/>
      <c r="P142" s="4"/>
      <c r="Q142" s="5"/>
      <c r="R142" s="4"/>
      <c r="S142" s="4"/>
      <c r="T142" s="4"/>
      <c r="U142" s="5"/>
      <c r="V142" s="5"/>
      <c r="W142" s="14"/>
      <c r="X142" s="14"/>
      <c r="Y142" s="14"/>
      <c r="Z142" s="4"/>
    </row>
    <row r="143" spans="1:26">
      <c r="A143" s="2"/>
      <c r="B143" s="2"/>
      <c r="C143" s="2"/>
      <c r="D143" s="2"/>
      <c r="E143" s="2"/>
      <c r="F143" s="21"/>
      <c r="G143" s="11"/>
      <c r="H143" s="3"/>
      <c r="I143" s="2"/>
      <c r="J143" s="2"/>
      <c r="K143" s="2"/>
      <c r="L143" s="2"/>
      <c r="M143" s="2"/>
      <c r="N143" s="4"/>
      <c r="O143" s="4"/>
      <c r="P143" s="4"/>
      <c r="Q143" s="5"/>
      <c r="R143" s="4"/>
      <c r="S143" s="4"/>
      <c r="T143" s="4"/>
      <c r="U143" s="5"/>
      <c r="V143" s="5"/>
      <c r="W143" s="14"/>
      <c r="X143" s="14"/>
      <c r="Y143" s="14"/>
      <c r="Z143" s="4"/>
    </row>
    <row r="144" spans="1:26">
      <c r="A144" s="2"/>
      <c r="B144" s="2"/>
      <c r="C144" s="2"/>
      <c r="D144" s="2"/>
      <c r="E144" s="2"/>
      <c r="F144" s="21"/>
      <c r="G144" s="11"/>
      <c r="H144" s="3"/>
      <c r="I144" s="2"/>
      <c r="J144" s="2"/>
      <c r="K144" s="2"/>
      <c r="L144" s="2"/>
      <c r="M144" s="2"/>
      <c r="N144" s="4"/>
      <c r="O144" s="4"/>
      <c r="P144" s="4"/>
      <c r="Q144" s="5"/>
      <c r="R144" s="4"/>
      <c r="S144" s="4"/>
      <c r="T144" s="4"/>
      <c r="U144" s="5"/>
      <c r="V144" s="5"/>
      <c r="W144" s="14"/>
      <c r="X144" s="14"/>
      <c r="Y144" s="14"/>
      <c r="Z144" s="4"/>
    </row>
    <row r="145" spans="1:26">
      <c r="A145" s="2"/>
      <c r="B145" s="2"/>
      <c r="C145" s="2"/>
      <c r="D145" s="2"/>
      <c r="E145" s="2"/>
      <c r="F145" s="21"/>
      <c r="G145" s="11"/>
      <c r="H145" s="3"/>
      <c r="I145" s="2"/>
      <c r="J145" s="2"/>
      <c r="K145" s="2"/>
      <c r="L145" s="2"/>
      <c r="M145" s="2"/>
      <c r="N145" s="4"/>
      <c r="O145" s="4"/>
      <c r="P145" s="4"/>
      <c r="Q145" s="5"/>
      <c r="R145" s="4"/>
      <c r="S145" s="4"/>
      <c r="T145" s="4"/>
      <c r="U145" s="5"/>
      <c r="V145" s="5"/>
      <c r="W145" s="14"/>
      <c r="X145" s="14"/>
      <c r="Y145" s="14"/>
      <c r="Z145" s="4"/>
    </row>
    <row r="146" spans="1:26">
      <c r="A146" s="2"/>
      <c r="B146" s="2"/>
      <c r="C146" s="2"/>
      <c r="D146" s="2"/>
      <c r="E146" s="2"/>
      <c r="F146" s="21"/>
      <c r="G146" s="11"/>
      <c r="H146" s="3"/>
      <c r="I146" s="2"/>
      <c r="J146" s="2"/>
      <c r="K146" s="2"/>
      <c r="L146" s="2"/>
      <c r="M146" s="2"/>
      <c r="N146" s="4"/>
      <c r="O146" s="4"/>
      <c r="P146" s="4"/>
      <c r="Q146" s="5"/>
      <c r="R146" s="4"/>
      <c r="S146" s="4"/>
      <c r="T146" s="4"/>
      <c r="U146" s="5"/>
      <c r="V146" s="5"/>
      <c r="W146" s="14"/>
      <c r="X146" s="14"/>
      <c r="Y146" s="14"/>
      <c r="Z146" s="4"/>
    </row>
    <row r="147" spans="1:26">
      <c r="A147" s="2"/>
      <c r="B147" s="2"/>
      <c r="C147" s="2"/>
      <c r="D147" s="2"/>
      <c r="E147" s="2"/>
      <c r="F147" s="21"/>
      <c r="G147" s="11"/>
      <c r="H147" s="3"/>
      <c r="I147" s="2"/>
      <c r="J147" s="2"/>
      <c r="K147" s="2"/>
      <c r="L147" s="2"/>
      <c r="M147" s="2"/>
      <c r="N147" s="4"/>
      <c r="O147" s="4"/>
      <c r="P147" s="4"/>
      <c r="Q147" s="5"/>
      <c r="R147" s="4"/>
      <c r="S147" s="4"/>
      <c r="T147" s="4"/>
      <c r="U147" s="5"/>
      <c r="V147" s="5"/>
      <c r="W147" s="14"/>
      <c r="X147" s="14"/>
      <c r="Y147" s="14"/>
      <c r="Z147" s="4"/>
    </row>
    <row r="148" spans="1:26">
      <c r="A148" s="2"/>
      <c r="B148" s="2"/>
      <c r="C148" s="2"/>
      <c r="D148" s="2"/>
      <c r="E148" s="2"/>
      <c r="F148" s="21"/>
      <c r="G148" s="11"/>
      <c r="H148" s="3"/>
      <c r="I148" s="2"/>
      <c r="J148" s="2"/>
      <c r="K148" s="2"/>
      <c r="L148" s="2"/>
      <c r="M148" s="2"/>
      <c r="N148" s="4"/>
      <c r="O148" s="4"/>
      <c r="P148" s="4"/>
      <c r="Q148" s="5"/>
      <c r="R148" s="4"/>
      <c r="S148" s="4"/>
      <c r="T148" s="4"/>
      <c r="U148" s="5"/>
      <c r="V148" s="5"/>
      <c r="W148" s="14"/>
      <c r="X148" s="14"/>
      <c r="Y148" s="14"/>
      <c r="Z148" s="4"/>
    </row>
    <row r="149" spans="1:26">
      <c r="A149" s="2"/>
      <c r="B149" s="2"/>
      <c r="C149" s="2"/>
      <c r="D149" s="2"/>
      <c r="E149" s="2"/>
      <c r="F149" s="21"/>
      <c r="G149" s="11"/>
      <c r="H149" s="3"/>
      <c r="I149" s="2"/>
      <c r="J149" s="2"/>
      <c r="K149" s="2"/>
      <c r="L149" s="2"/>
      <c r="M149" s="2"/>
      <c r="N149" s="4"/>
      <c r="O149" s="4"/>
      <c r="P149" s="4"/>
      <c r="Q149" s="5"/>
      <c r="R149" s="4"/>
      <c r="S149" s="4"/>
      <c r="T149" s="4"/>
      <c r="U149" s="5"/>
      <c r="V149" s="5"/>
      <c r="W149" s="14"/>
      <c r="X149" s="14"/>
      <c r="Y149" s="14"/>
      <c r="Z149" s="4"/>
    </row>
    <row r="150" spans="1:26">
      <c r="A150" s="2"/>
      <c r="B150" s="2"/>
      <c r="C150" s="2"/>
      <c r="D150" s="2"/>
      <c r="E150" s="2"/>
      <c r="F150" s="21"/>
      <c r="G150" s="11"/>
      <c r="H150" s="3"/>
      <c r="I150" s="2"/>
      <c r="J150" s="2"/>
      <c r="K150" s="2"/>
      <c r="L150" s="2"/>
      <c r="M150" s="2"/>
      <c r="N150" s="4"/>
      <c r="O150" s="4"/>
      <c r="P150" s="4"/>
      <c r="Q150" s="5"/>
      <c r="R150" s="4"/>
      <c r="S150" s="4"/>
      <c r="T150" s="4"/>
      <c r="U150" s="5"/>
      <c r="V150" s="5"/>
      <c r="W150" s="14"/>
      <c r="X150" s="14"/>
      <c r="Y150" s="14"/>
      <c r="Z150" s="4"/>
    </row>
    <row r="151" spans="1:26">
      <c r="A151" s="2"/>
      <c r="B151" s="2"/>
      <c r="C151" s="2"/>
      <c r="D151" s="2"/>
      <c r="E151" s="2"/>
      <c r="F151" s="21"/>
      <c r="G151" s="11"/>
      <c r="H151" s="3"/>
      <c r="I151" s="2"/>
      <c r="J151" s="2"/>
      <c r="K151" s="2"/>
      <c r="L151" s="2"/>
      <c r="M151" s="2"/>
      <c r="N151" s="4"/>
      <c r="O151" s="4"/>
      <c r="P151" s="4"/>
      <c r="Q151" s="5"/>
      <c r="R151" s="4"/>
      <c r="S151" s="4"/>
      <c r="T151" s="4"/>
      <c r="U151" s="5"/>
      <c r="V151" s="5"/>
      <c r="W151" s="14"/>
      <c r="X151" s="14"/>
      <c r="Y151" s="14"/>
      <c r="Z151" s="4"/>
    </row>
    <row r="152" spans="1:26">
      <c r="A152" s="2"/>
      <c r="B152" s="2"/>
      <c r="C152" s="2"/>
      <c r="D152" s="2"/>
      <c r="E152" s="2"/>
      <c r="F152" s="21"/>
      <c r="G152" s="11"/>
      <c r="H152" s="3"/>
      <c r="I152" s="2"/>
      <c r="J152" s="2"/>
      <c r="K152" s="2"/>
      <c r="L152" s="2"/>
      <c r="M152" s="2"/>
      <c r="N152" s="4"/>
      <c r="O152" s="4"/>
      <c r="P152" s="4"/>
      <c r="Q152" s="5"/>
      <c r="R152" s="4"/>
      <c r="S152" s="4"/>
      <c r="T152" s="4"/>
      <c r="U152" s="5"/>
      <c r="V152" s="5"/>
      <c r="W152" s="14"/>
      <c r="X152" s="14"/>
      <c r="Y152" s="14"/>
      <c r="Z152" s="4"/>
    </row>
    <row r="153" spans="1:26">
      <c r="A153" s="2"/>
      <c r="B153" s="2"/>
      <c r="C153" s="2"/>
      <c r="D153" s="2"/>
      <c r="E153" s="2"/>
      <c r="F153" s="21"/>
      <c r="G153" s="11"/>
      <c r="H153" s="3"/>
      <c r="I153" s="2"/>
      <c r="J153" s="2"/>
      <c r="K153" s="2"/>
      <c r="L153" s="2"/>
      <c r="M153" s="2"/>
      <c r="N153" s="4"/>
      <c r="O153" s="4"/>
      <c r="P153" s="4"/>
      <c r="Q153" s="5"/>
      <c r="R153" s="4"/>
      <c r="S153" s="4"/>
      <c r="T153" s="4"/>
      <c r="U153" s="5"/>
      <c r="V153" s="5"/>
      <c r="W153" s="14"/>
      <c r="X153" s="14"/>
      <c r="Y153" s="14"/>
      <c r="Z153" s="4"/>
    </row>
    <row r="154" spans="1:26">
      <c r="A154" s="2"/>
      <c r="B154" s="2"/>
      <c r="C154" s="2"/>
      <c r="D154" s="2"/>
      <c r="E154" s="2"/>
      <c r="F154" s="21"/>
      <c r="G154" s="11"/>
      <c r="H154" s="3"/>
      <c r="I154" s="2"/>
      <c r="J154" s="2"/>
      <c r="K154" s="2"/>
      <c r="L154" s="2"/>
      <c r="M154" s="2"/>
      <c r="N154" s="4"/>
      <c r="O154" s="4"/>
      <c r="P154" s="4"/>
      <c r="Q154" s="5"/>
      <c r="R154" s="4"/>
      <c r="S154" s="4"/>
      <c r="T154" s="4"/>
      <c r="U154" s="5"/>
      <c r="V154" s="5"/>
      <c r="W154" s="14"/>
      <c r="X154" s="14"/>
      <c r="Y154" s="14"/>
      <c r="Z154" s="4"/>
    </row>
    <row r="155" spans="1:26">
      <c r="A155" s="2"/>
      <c r="B155" s="2"/>
      <c r="C155" s="2"/>
      <c r="D155" s="2"/>
      <c r="E155" s="2"/>
      <c r="F155" s="21"/>
      <c r="G155" s="11"/>
      <c r="H155" s="3"/>
      <c r="I155" s="2"/>
      <c r="J155" s="2"/>
      <c r="K155" s="2"/>
      <c r="L155" s="2"/>
      <c r="M155" s="2"/>
      <c r="N155" s="4"/>
      <c r="O155" s="4"/>
      <c r="P155" s="4"/>
      <c r="Q155" s="5"/>
      <c r="R155" s="4"/>
      <c r="S155" s="4"/>
      <c r="T155" s="4"/>
      <c r="U155" s="5"/>
      <c r="V155" s="5"/>
      <c r="W155" s="14"/>
      <c r="X155" s="14"/>
      <c r="Y155" s="14"/>
      <c r="Z155" s="4"/>
    </row>
    <row r="156" spans="1:26">
      <c r="A156" s="2"/>
      <c r="B156" s="2"/>
      <c r="C156" s="2"/>
      <c r="D156" s="2"/>
      <c r="E156" s="2"/>
      <c r="F156" s="21"/>
      <c r="G156" s="11"/>
      <c r="H156" s="3"/>
      <c r="I156" s="2"/>
      <c r="J156" s="2"/>
      <c r="K156" s="2"/>
      <c r="L156" s="2"/>
      <c r="M156" s="2"/>
      <c r="N156" s="4"/>
      <c r="O156" s="4"/>
      <c r="P156" s="4"/>
      <c r="Q156" s="5"/>
      <c r="R156" s="4"/>
      <c r="S156" s="4"/>
      <c r="T156" s="4"/>
      <c r="U156" s="5"/>
      <c r="V156" s="5"/>
      <c r="W156" s="14"/>
      <c r="X156" s="14"/>
      <c r="Y156" s="14"/>
      <c r="Z156" s="4"/>
    </row>
    <row r="157" spans="1:26">
      <c r="A157" s="2"/>
      <c r="B157" s="2"/>
      <c r="C157" s="2"/>
      <c r="D157" s="2"/>
      <c r="E157" s="2"/>
      <c r="F157" s="21"/>
      <c r="G157" s="11"/>
      <c r="H157" s="3"/>
      <c r="I157" s="2"/>
      <c r="J157" s="2"/>
      <c r="K157" s="2"/>
      <c r="L157" s="2"/>
      <c r="M157" s="2"/>
      <c r="N157" s="4"/>
      <c r="O157" s="4"/>
      <c r="P157" s="4"/>
      <c r="Q157" s="5"/>
      <c r="R157" s="4"/>
      <c r="S157" s="4"/>
      <c r="T157" s="4"/>
      <c r="U157" s="5"/>
      <c r="V157" s="5"/>
      <c r="W157" s="14"/>
      <c r="X157" s="14"/>
      <c r="Y157" s="14"/>
      <c r="Z157" s="4"/>
    </row>
    <row r="158" spans="1:26">
      <c r="A158" s="2"/>
      <c r="B158" s="2"/>
      <c r="C158" s="2"/>
      <c r="D158" s="2"/>
      <c r="E158" s="2"/>
      <c r="F158" s="21"/>
      <c r="G158" s="11"/>
      <c r="H158" s="3"/>
      <c r="I158" s="2"/>
      <c r="J158" s="2"/>
      <c r="K158" s="2"/>
      <c r="L158" s="2"/>
      <c r="M158" s="2"/>
      <c r="N158" s="4"/>
      <c r="O158" s="4"/>
      <c r="P158" s="4"/>
      <c r="Q158" s="5"/>
      <c r="R158" s="4"/>
      <c r="S158" s="4"/>
      <c r="T158" s="4"/>
      <c r="U158" s="5"/>
      <c r="V158" s="5"/>
      <c r="W158" s="14"/>
      <c r="X158" s="14"/>
      <c r="Y158" s="14"/>
      <c r="Z158" s="4"/>
    </row>
    <row r="159" spans="1:26">
      <c r="A159" s="2"/>
      <c r="B159" s="2"/>
      <c r="C159" s="2"/>
      <c r="D159" s="2"/>
      <c r="E159" s="2"/>
      <c r="F159" s="21"/>
      <c r="G159" s="11"/>
      <c r="H159" s="3"/>
      <c r="I159" s="2"/>
      <c r="J159" s="2"/>
      <c r="K159" s="2"/>
      <c r="L159" s="2"/>
      <c r="M159" s="2"/>
      <c r="N159" s="4"/>
      <c r="O159" s="4"/>
      <c r="P159" s="4"/>
      <c r="Q159" s="5"/>
      <c r="R159" s="4"/>
      <c r="S159" s="4"/>
      <c r="T159" s="4"/>
      <c r="U159" s="5"/>
      <c r="V159" s="5"/>
      <c r="W159" s="14"/>
      <c r="X159" s="14"/>
      <c r="Y159" s="14"/>
      <c r="Z159" s="4"/>
    </row>
    <row r="160" spans="1:26">
      <c r="A160" s="2"/>
      <c r="B160" s="2"/>
      <c r="C160" s="2"/>
      <c r="D160" s="2"/>
      <c r="E160" s="2"/>
      <c r="F160" s="21"/>
      <c r="G160" s="11"/>
      <c r="H160" s="3"/>
      <c r="I160" s="2"/>
      <c r="J160" s="2"/>
      <c r="K160" s="2"/>
      <c r="L160" s="2"/>
      <c r="M160" s="2"/>
      <c r="N160" s="4"/>
      <c r="O160" s="4"/>
      <c r="P160" s="4"/>
      <c r="Q160" s="5"/>
      <c r="R160" s="4"/>
      <c r="S160" s="4"/>
      <c r="T160" s="4"/>
      <c r="U160" s="5"/>
      <c r="V160" s="5"/>
      <c r="W160" s="14"/>
      <c r="X160" s="14"/>
      <c r="Y160" s="14"/>
      <c r="Z160" s="4"/>
    </row>
    <row r="161" spans="1:26">
      <c r="A161" s="2"/>
      <c r="B161" s="2"/>
      <c r="C161" s="2"/>
      <c r="D161" s="2"/>
      <c r="E161" s="2"/>
      <c r="F161" s="21"/>
      <c r="G161" s="11"/>
      <c r="H161" s="3"/>
      <c r="I161" s="2"/>
      <c r="J161" s="2"/>
      <c r="K161" s="2"/>
      <c r="L161" s="2"/>
      <c r="M161" s="2"/>
      <c r="N161" s="4"/>
      <c r="O161" s="4"/>
      <c r="P161" s="4"/>
      <c r="Q161" s="5"/>
      <c r="R161" s="4"/>
      <c r="S161" s="4"/>
      <c r="T161" s="4"/>
      <c r="U161" s="5"/>
      <c r="V161" s="5"/>
      <c r="W161" s="14"/>
      <c r="X161" s="14"/>
      <c r="Y161" s="14"/>
      <c r="Z161" s="4"/>
    </row>
    <row r="162" spans="1:26">
      <c r="A162" s="2"/>
      <c r="B162" s="2"/>
      <c r="C162" s="2"/>
      <c r="D162" s="2"/>
      <c r="E162" s="2"/>
      <c r="F162" s="21"/>
      <c r="G162" s="11"/>
      <c r="H162" s="3"/>
      <c r="I162" s="2"/>
      <c r="J162" s="2"/>
      <c r="K162" s="2"/>
      <c r="L162" s="2"/>
      <c r="M162" s="2"/>
      <c r="N162" s="4"/>
      <c r="O162" s="4"/>
      <c r="P162" s="4"/>
      <c r="Q162" s="5"/>
      <c r="R162" s="4"/>
      <c r="S162" s="4"/>
      <c r="T162" s="4"/>
      <c r="U162" s="5"/>
      <c r="V162" s="5"/>
      <c r="W162" s="14"/>
      <c r="X162" s="14"/>
      <c r="Y162" s="14"/>
      <c r="Z162" s="4"/>
    </row>
    <row r="163" spans="1:26">
      <c r="A163" s="2"/>
      <c r="B163" s="2"/>
      <c r="C163" s="2"/>
      <c r="D163" s="2"/>
      <c r="E163" s="2"/>
      <c r="F163" s="21"/>
      <c r="G163" s="11"/>
      <c r="H163" s="3"/>
      <c r="I163" s="2"/>
      <c r="J163" s="2"/>
      <c r="K163" s="2"/>
      <c r="L163" s="2"/>
      <c r="M163" s="2"/>
      <c r="N163" s="4"/>
      <c r="O163" s="4"/>
      <c r="P163" s="4"/>
      <c r="Q163" s="5"/>
      <c r="R163" s="4"/>
      <c r="S163" s="4"/>
      <c r="T163" s="4"/>
      <c r="U163" s="5"/>
      <c r="V163" s="5"/>
      <c r="W163" s="14"/>
      <c r="X163" s="14"/>
      <c r="Y163" s="14"/>
      <c r="Z163" s="4"/>
    </row>
    <row r="164" spans="1:26">
      <c r="A164" s="2"/>
      <c r="B164" s="2"/>
      <c r="C164" s="2"/>
      <c r="D164" s="2"/>
      <c r="E164" s="2"/>
      <c r="F164" s="21"/>
      <c r="G164" s="11"/>
      <c r="H164" s="3"/>
      <c r="I164" s="2"/>
      <c r="J164" s="2"/>
      <c r="K164" s="2"/>
      <c r="L164" s="2"/>
      <c r="M164" s="2"/>
      <c r="N164" s="4"/>
      <c r="O164" s="4"/>
      <c r="P164" s="4"/>
      <c r="Q164" s="5"/>
      <c r="R164" s="4"/>
      <c r="S164" s="4"/>
      <c r="T164" s="4"/>
      <c r="U164" s="5"/>
      <c r="V164" s="5"/>
      <c r="W164" s="14"/>
      <c r="X164" s="14"/>
      <c r="Y164" s="14"/>
      <c r="Z164" s="4"/>
    </row>
    <row r="165" spans="1:26">
      <c r="A165" s="2"/>
      <c r="B165" s="2"/>
      <c r="C165" s="2"/>
      <c r="D165" s="2"/>
      <c r="E165" s="2"/>
      <c r="F165" s="21"/>
      <c r="G165" s="11"/>
      <c r="H165" s="3"/>
      <c r="I165" s="2"/>
      <c r="J165" s="2"/>
      <c r="K165" s="2"/>
      <c r="L165" s="2"/>
      <c r="M165" s="2"/>
      <c r="N165" s="4"/>
      <c r="O165" s="4"/>
      <c r="P165" s="4"/>
      <c r="Q165" s="14"/>
      <c r="R165" s="4"/>
      <c r="S165" s="4"/>
      <c r="T165" s="4"/>
      <c r="U165" s="5"/>
      <c r="V165" s="5"/>
      <c r="W165" s="14"/>
      <c r="X165" s="14"/>
      <c r="Y165" s="14"/>
      <c r="Z165" s="4"/>
    </row>
    <row r="166" spans="1:26">
      <c r="A166" s="2"/>
      <c r="B166" s="2"/>
      <c r="C166" s="2"/>
      <c r="D166" s="2"/>
      <c r="E166" s="2"/>
      <c r="F166" s="21"/>
      <c r="G166" s="11"/>
      <c r="H166" s="3"/>
      <c r="I166" s="2"/>
      <c r="J166" s="2"/>
      <c r="K166" s="2"/>
      <c r="L166" s="2"/>
      <c r="M166" s="2"/>
      <c r="N166" s="4"/>
      <c r="O166" s="4"/>
      <c r="P166" s="4"/>
      <c r="Q166" s="5"/>
      <c r="R166" s="4"/>
      <c r="S166" s="4"/>
      <c r="T166" s="4"/>
      <c r="U166" s="5"/>
      <c r="V166" s="5"/>
      <c r="W166" s="14"/>
      <c r="X166" s="14"/>
      <c r="Y166" s="14"/>
      <c r="Z166" s="4"/>
    </row>
    <row r="167" spans="1:26">
      <c r="A167" s="2"/>
      <c r="B167" s="2"/>
      <c r="C167" s="2"/>
      <c r="D167" s="2"/>
      <c r="E167" s="2"/>
      <c r="F167" s="21"/>
      <c r="G167" s="11"/>
      <c r="H167" s="3"/>
      <c r="I167" s="2"/>
      <c r="J167" s="2"/>
      <c r="K167" s="2"/>
      <c r="L167" s="2"/>
      <c r="M167" s="2"/>
      <c r="N167" s="4"/>
      <c r="O167" s="4"/>
      <c r="P167" s="4"/>
      <c r="Q167" s="5"/>
      <c r="R167" s="4"/>
      <c r="S167" s="4"/>
      <c r="T167" s="4"/>
      <c r="U167" s="5"/>
      <c r="V167" s="5"/>
      <c r="W167" s="14"/>
      <c r="X167" s="14"/>
      <c r="Y167" s="14"/>
      <c r="Z167" s="4"/>
    </row>
    <row r="168" spans="1:26">
      <c r="A168" s="2"/>
      <c r="B168" s="2"/>
      <c r="C168" s="2"/>
      <c r="D168" s="2"/>
      <c r="E168" s="2"/>
      <c r="F168" s="21"/>
      <c r="G168" s="11"/>
      <c r="H168" s="3"/>
      <c r="I168" s="2"/>
      <c r="J168" s="2"/>
      <c r="K168" s="2"/>
      <c r="L168" s="2"/>
      <c r="M168" s="2"/>
      <c r="N168" s="4"/>
      <c r="O168" s="4"/>
      <c r="P168" s="4"/>
      <c r="Q168" s="5"/>
      <c r="R168" s="4"/>
      <c r="S168" s="4"/>
      <c r="T168" s="4"/>
      <c r="U168" s="5"/>
      <c r="V168" s="5"/>
      <c r="W168" s="14"/>
      <c r="X168" s="14"/>
      <c r="Y168" s="14"/>
      <c r="Z168" s="4"/>
    </row>
    <row r="169" spans="1:26">
      <c r="A169" s="2"/>
      <c r="B169" s="2"/>
      <c r="C169" s="2"/>
      <c r="D169" s="2"/>
      <c r="E169" s="2"/>
      <c r="F169" s="21"/>
      <c r="G169" s="11"/>
      <c r="H169" s="3"/>
      <c r="I169" s="2"/>
      <c r="J169" s="2"/>
      <c r="K169" s="2"/>
      <c r="L169" s="2"/>
      <c r="M169" s="2"/>
      <c r="N169" s="4"/>
      <c r="O169" s="4"/>
      <c r="P169" s="4"/>
      <c r="Q169" s="5"/>
      <c r="R169" s="4"/>
      <c r="S169" s="4"/>
      <c r="T169" s="4"/>
      <c r="U169" s="5"/>
      <c r="V169" s="5"/>
      <c r="W169" s="14"/>
      <c r="X169" s="14"/>
      <c r="Y169" s="14"/>
      <c r="Z169" s="4"/>
    </row>
    <row r="170" spans="1:26">
      <c r="A170" s="2"/>
      <c r="B170" s="2"/>
      <c r="C170" s="2"/>
      <c r="D170" s="2"/>
      <c r="E170" s="2"/>
      <c r="F170" s="21"/>
      <c r="G170" s="11"/>
      <c r="H170" s="3"/>
      <c r="I170" s="2"/>
      <c r="J170" s="2"/>
      <c r="K170" s="2"/>
      <c r="L170" s="2"/>
      <c r="M170" s="2"/>
      <c r="N170" s="4"/>
      <c r="O170" s="4"/>
      <c r="P170" s="4"/>
      <c r="Q170" s="5"/>
      <c r="R170" s="4"/>
      <c r="S170" s="4"/>
      <c r="T170" s="4"/>
      <c r="U170" s="5"/>
      <c r="V170" s="5"/>
      <c r="W170" s="14"/>
      <c r="X170" s="14"/>
      <c r="Y170" s="14"/>
      <c r="Z170" s="4"/>
    </row>
    <row r="171" spans="1:26">
      <c r="A171" s="2"/>
      <c r="B171" s="2"/>
      <c r="C171" s="2"/>
      <c r="D171" s="2"/>
      <c r="E171" s="2"/>
      <c r="F171" s="21"/>
      <c r="G171" s="11"/>
      <c r="H171" s="3"/>
      <c r="I171" s="2"/>
      <c r="J171" s="2"/>
      <c r="K171" s="2"/>
      <c r="L171" s="2"/>
      <c r="M171" s="2"/>
      <c r="N171" s="4"/>
      <c r="O171" s="4"/>
      <c r="P171" s="4"/>
      <c r="Q171" s="5"/>
      <c r="R171" s="4"/>
      <c r="S171" s="4"/>
      <c r="T171" s="4"/>
      <c r="U171" s="5"/>
      <c r="V171" s="5"/>
      <c r="W171" s="14"/>
      <c r="X171" s="14"/>
      <c r="Y171" s="14"/>
      <c r="Z171" s="4"/>
    </row>
    <row r="172" spans="1:26">
      <c r="A172" s="2"/>
      <c r="B172" s="2"/>
      <c r="C172" s="2"/>
      <c r="D172" s="2"/>
      <c r="E172" s="2"/>
      <c r="F172" s="21"/>
      <c r="G172" s="11"/>
      <c r="H172" s="3"/>
      <c r="I172" s="2"/>
      <c r="J172" s="2"/>
      <c r="K172" s="2"/>
      <c r="L172" s="2"/>
      <c r="M172" s="2"/>
      <c r="N172" s="4"/>
      <c r="O172" s="4"/>
      <c r="P172" s="4"/>
      <c r="Q172" s="5"/>
      <c r="R172" s="4"/>
      <c r="S172" s="4"/>
      <c r="T172" s="4"/>
      <c r="U172" s="5"/>
      <c r="V172" s="5"/>
      <c r="W172" s="14"/>
      <c r="X172" s="14"/>
      <c r="Y172" s="14"/>
      <c r="Z172" s="4"/>
    </row>
    <row r="173" spans="1:26">
      <c r="A173" s="2"/>
      <c r="B173" s="2"/>
      <c r="C173" s="2"/>
      <c r="D173" s="2"/>
      <c r="E173" s="2"/>
      <c r="F173" s="21"/>
      <c r="G173" s="11"/>
      <c r="H173" s="3"/>
      <c r="I173" s="2"/>
      <c r="J173" s="2"/>
      <c r="K173" s="2"/>
      <c r="L173" s="2"/>
      <c r="M173" s="2"/>
      <c r="N173" s="4"/>
      <c r="O173" s="4"/>
      <c r="P173" s="4"/>
      <c r="Q173" s="14"/>
      <c r="R173" s="4"/>
      <c r="S173" s="4"/>
      <c r="T173" s="4"/>
      <c r="U173" s="5"/>
      <c r="V173" s="5"/>
      <c r="W173" s="14"/>
      <c r="X173" s="14"/>
      <c r="Y173" s="14"/>
      <c r="Z173" s="4"/>
    </row>
    <row r="174" spans="1:26">
      <c r="A174" s="2"/>
      <c r="B174" s="2"/>
      <c r="C174" s="2"/>
      <c r="D174" s="2"/>
      <c r="E174" s="2"/>
      <c r="F174" s="21"/>
      <c r="G174" s="11"/>
      <c r="H174" s="3"/>
      <c r="I174" s="2"/>
      <c r="J174" s="2"/>
      <c r="K174" s="2"/>
      <c r="L174" s="2"/>
      <c r="M174" s="2"/>
      <c r="N174" s="4"/>
      <c r="O174" s="4"/>
      <c r="P174" s="4"/>
      <c r="Q174" s="5"/>
      <c r="R174" s="4"/>
      <c r="S174" s="4"/>
      <c r="T174" s="4"/>
      <c r="U174" s="5"/>
      <c r="V174" s="5"/>
      <c r="W174" s="14"/>
      <c r="X174" s="14"/>
      <c r="Y174" s="14"/>
      <c r="Z174" s="4"/>
    </row>
    <row r="175" spans="1:26">
      <c r="A175" s="2"/>
      <c r="B175" s="2"/>
      <c r="C175" s="2"/>
      <c r="D175" s="2"/>
      <c r="E175" s="2"/>
      <c r="F175" s="21"/>
      <c r="G175" s="11"/>
      <c r="H175" s="3"/>
      <c r="I175" s="2"/>
      <c r="J175" s="2"/>
      <c r="K175" s="2"/>
      <c r="L175" s="2"/>
      <c r="M175" s="2"/>
      <c r="N175" s="4"/>
      <c r="O175" s="4"/>
      <c r="P175" s="4"/>
      <c r="Q175" s="5"/>
      <c r="R175" s="4"/>
      <c r="S175" s="4"/>
      <c r="T175" s="4"/>
      <c r="U175" s="5"/>
      <c r="V175" s="5"/>
      <c r="W175" s="14"/>
      <c r="X175" s="14"/>
      <c r="Y175" s="14"/>
      <c r="Z175" s="4"/>
    </row>
    <row r="176" spans="1:26">
      <c r="A176" s="2"/>
      <c r="B176" s="2"/>
      <c r="C176" s="2"/>
      <c r="D176" s="2"/>
      <c r="E176" s="2"/>
      <c r="F176" s="21"/>
      <c r="G176" s="11"/>
      <c r="H176" s="3"/>
      <c r="I176" s="2"/>
      <c r="J176" s="2"/>
      <c r="K176" s="2"/>
      <c r="L176" s="2"/>
      <c r="M176" s="2"/>
      <c r="N176" s="4"/>
      <c r="O176" s="4"/>
      <c r="P176" s="4"/>
      <c r="Q176" s="5"/>
      <c r="R176" s="4"/>
      <c r="S176" s="4"/>
      <c r="T176" s="4"/>
      <c r="U176" s="5"/>
      <c r="V176" s="5"/>
      <c r="W176" s="14"/>
      <c r="X176" s="14"/>
      <c r="Y176" s="14"/>
      <c r="Z176" s="4"/>
    </row>
    <row r="177" spans="1:26">
      <c r="A177" s="2"/>
      <c r="B177" s="2"/>
      <c r="C177" s="2"/>
      <c r="D177" s="2"/>
      <c r="E177" s="2"/>
      <c r="F177" s="21"/>
      <c r="G177" s="11"/>
      <c r="H177" s="3"/>
      <c r="I177" s="2"/>
      <c r="J177" s="2"/>
      <c r="K177" s="2"/>
      <c r="L177" s="2"/>
      <c r="M177" s="2"/>
      <c r="N177" s="4"/>
      <c r="O177" s="4"/>
      <c r="P177" s="4"/>
      <c r="Q177" s="5"/>
      <c r="R177" s="4"/>
      <c r="S177" s="4"/>
      <c r="T177" s="4"/>
      <c r="U177" s="5"/>
      <c r="V177" s="5"/>
      <c r="W177" s="14"/>
      <c r="X177" s="14"/>
      <c r="Y177" s="14"/>
      <c r="Z177" s="4"/>
    </row>
    <row r="178" spans="1:26">
      <c r="A178" s="2"/>
      <c r="B178" s="2"/>
      <c r="C178" s="2"/>
      <c r="D178" s="2"/>
      <c r="E178" s="2"/>
      <c r="F178" s="21"/>
      <c r="G178" s="11"/>
      <c r="H178" s="3"/>
      <c r="I178" s="2"/>
      <c r="J178" s="2"/>
      <c r="K178" s="2"/>
      <c r="L178" s="2"/>
      <c r="M178" s="2"/>
      <c r="N178" s="4"/>
      <c r="O178" s="4"/>
      <c r="P178" s="4"/>
      <c r="Q178" s="5"/>
      <c r="R178" s="4"/>
      <c r="S178" s="4"/>
      <c r="T178" s="4"/>
      <c r="U178" s="5"/>
      <c r="V178" s="5"/>
      <c r="W178" s="14"/>
      <c r="X178" s="14"/>
      <c r="Y178" s="14"/>
      <c r="Z178" s="4"/>
    </row>
    <row r="179" spans="1:26">
      <c r="A179" s="2"/>
      <c r="B179" s="2"/>
      <c r="C179" s="2"/>
      <c r="D179" s="2"/>
      <c r="E179" s="2"/>
      <c r="F179" s="21"/>
      <c r="G179" s="11"/>
      <c r="H179" s="3"/>
      <c r="I179" s="2"/>
      <c r="J179" s="2"/>
      <c r="K179" s="2"/>
      <c r="L179" s="2"/>
      <c r="M179" s="2"/>
      <c r="N179" s="4"/>
      <c r="O179" s="4"/>
      <c r="P179" s="4"/>
      <c r="Q179" s="5"/>
      <c r="R179" s="4"/>
      <c r="S179" s="4"/>
      <c r="T179" s="4"/>
      <c r="U179" s="5"/>
      <c r="V179" s="5"/>
      <c r="W179" s="14"/>
      <c r="X179" s="14"/>
      <c r="Y179" s="14"/>
      <c r="Z179" s="4"/>
    </row>
    <row r="180" spans="1:26">
      <c r="A180" s="2"/>
      <c r="B180" s="2"/>
      <c r="C180" s="2"/>
      <c r="D180" s="2"/>
      <c r="E180" s="2"/>
      <c r="F180" s="21"/>
      <c r="G180" s="11"/>
      <c r="H180" s="3"/>
      <c r="I180" s="2"/>
      <c r="J180" s="2"/>
      <c r="K180" s="2"/>
      <c r="L180" s="2"/>
      <c r="M180" s="2"/>
      <c r="N180" s="4"/>
      <c r="O180" s="4"/>
      <c r="P180" s="4"/>
      <c r="Q180" s="5"/>
      <c r="R180" s="4"/>
      <c r="S180" s="4"/>
      <c r="T180" s="4"/>
      <c r="U180" s="5"/>
      <c r="V180" s="5"/>
      <c r="W180" s="14"/>
      <c r="X180" s="14"/>
      <c r="Y180" s="14"/>
      <c r="Z180" s="4"/>
    </row>
    <row r="181" spans="1:26">
      <c r="A181" s="2"/>
      <c r="B181" s="2"/>
      <c r="C181" s="2"/>
      <c r="D181" s="2"/>
      <c r="E181" s="2"/>
      <c r="F181" s="21"/>
      <c r="G181" s="11"/>
      <c r="H181" s="3"/>
      <c r="I181" s="2"/>
      <c r="J181" s="2"/>
      <c r="K181" s="2"/>
      <c r="L181" s="2"/>
      <c r="M181" s="2"/>
      <c r="N181" s="4"/>
      <c r="O181" s="4"/>
      <c r="P181" s="4"/>
      <c r="Q181" s="5"/>
      <c r="R181" s="4"/>
      <c r="S181" s="4"/>
      <c r="T181" s="4"/>
      <c r="U181" s="5"/>
      <c r="V181" s="5"/>
      <c r="W181" s="14"/>
      <c r="X181" s="14"/>
      <c r="Y181" s="14"/>
      <c r="Z181" s="4"/>
    </row>
    <row r="182" spans="1:26">
      <c r="A182" s="2"/>
      <c r="B182" s="2"/>
      <c r="C182" s="2"/>
      <c r="D182" s="2"/>
      <c r="E182" s="2"/>
      <c r="F182" s="21"/>
      <c r="G182" s="11"/>
      <c r="H182" s="3"/>
      <c r="I182" s="2"/>
      <c r="J182" s="2"/>
      <c r="K182" s="2"/>
      <c r="L182" s="2"/>
      <c r="M182" s="2"/>
      <c r="N182" s="4"/>
      <c r="O182" s="4"/>
      <c r="P182" s="4"/>
      <c r="Q182" s="5"/>
      <c r="R182" s="4"/>
      <c r="S182" s="4"/>
      <c r="T182" s="4"/>
      <c r="U182" s="5"/>
      <c r="V182" s="5"/>
      <c r="W182" s="14"/>
      <c r="X182" s="14"/>
      <c r="Y182" s="14"/>
      <c r="Z182" s="4"/>
    </row>
    <row r="183" spans="1:26">
      <c r="A183" s="2"/>
      <c r="B183" s="2"/>
      <c r="C183" s="2"/>
      <c r="D183" s="2"/>
      <c r="E183" s="2"/>
      <c r="F183" s="21"/>
      <c r="G183" s="11"/>
      <c r="H183" s="3"/>
      <c r="I183" s="2"/>
      <c r="J183" s="2"/>
      <c r="K183" s="2"/>
      <c r="L183" s="2"/>
      <c r="M183" s="2"/>
      <c r="N183" s="4"/>
      <c r="O183" s="4"/>
      <c r="P183" s="4"/>
      <c r="Q183" s="5"/>
      <c r="R183" s="4"/>
      <c r="S183" s="4"/>
      <c r="T183" s="4"/>
      <c r="U183" s="5"/>
      <c r="V183" s="5"/>
      <c r="W183" s="14"/>
      <c r="X183" s="14"/>
      <c r="Y183" s="14"/>
      <c r="Z183" s="4"/>
    </row>
    <row r="184" spans="1:26">
      <c r="A184" s="2"/>
      <c r="B184" s="2"/>
      <c r="C184" s="2"/>
      <c r="D184" s="2"/>
      <c r="E184" s="2"/>
      <c r="F184" s="21"/>
      <c r="G184" s="11"/>
      <c r="H184" s="3"/>
      <c r="I184" s="2"/>
      <c r="J184" s="2"/>
      <c r="K184" s="2"/>
      <c r="L184" s="2"/>
      <c r="M184" s="2"/>
      <c r="N184" s="4"/>
      <c r="O184" s="4"/>
      <c r="P184" s="4"/>
      <c r="Q184" s="5"/>
      <c r="R184" s="4"/>
      <c r="S184" s="4"/>
      <c r="T184" s="4"/>
      <c r="U184" s="5"/>
      <c r="V184" s="5"/>
      <c r="W184" s="14"/>
      <c r="X184" s="14"/>
      <c r="Y184" s="14"/>
      <c r="Z184" s="4"/>
    </row>
    <row r="185" spans="1:26">
      <c r="A185" s="2"/>
      <c r="B185" s="2"/>
      <c r="C185" s="2"/>
      <c r="D185" s="2"/>
      <c r="E185" s="2"/>
      <c r="F185" s="21"/>
      <c r="G185" s="11"/>
      <c r="H185" s="3"/>
      <c r="I185" s="2"/>
      <c r="J185" s="2"/>
      <c r="K185" s="2"/>
      <c r="L185" s="2"/>
      <c r="M185" s="2"/>
      <c r="N185" s="4"/>
      <c r="O185" s="4"/>
      <c r="P185" s="4"/>
      <c r="Q185" s="5"/>
      <c r="R185" s="4"/>
      <c r="S185" s="4"/>
      <c r="T185" s="4"/>
      <c r="U185" s="5"/>
      <c r="V185" s="5"/>
      <c r="W185" s="14"/>
      <c r="X185" s="14"/>
      <c r="Y185" s="14"/>
      <c r="Z185" s="4"/>
    </row>
    <row r="186" spans="1:26">
      <c r="A186" s="2"/>
      <c r="B186" s="2"/>
      <c r="C186" s="2"/>
      <c r="D186" s="2"/>
      <c r="E186" s="2"/>
      <c r="F186" s="21"/>
      <c r="G186" s="11"/>
      <c r="H186" s="3"/>
      <c r="I186" s="2"/>
      <c r="J186" s="2"/>
      <c r="K186" s="2"/>
      <c r="L186" s="2"/>
      <c r="M186" s="2"/>
      <c r="N186" s="4"/>
      <c r="O186" s="4"/>
      <c r="P186" s="4"/>
      <c r="Q186" s="5"/>
      <c r="R186" s="4"/>
      <c r="S186" s="4"/>
      <c r="T186" s="4"/>
      <c r="U186" s="5"/>
      <c r="V186" s="5"/>
      <c r="W186" s="14"/>
      <c r="X186" s="14"/>
      <c r="Y186" s="14"/>
      <c r="Z186" s="4"/>
    </row>
    <row r="187" spans="1:26">
      <c r="A187" s="2"/>
      <c r="B187" s="2"/>
      <c r="C187" s="2"/>
      <c r="D187" s="2"/>
      <c r="E187" s="2"/>
      <c r="F187" s="21"/>
      <c r="G187" s="11"/>
      <c r="H187" s="3"/>
      <c r="I187" s="2"/>
      <c r="J187" s="2"/>
      <c r="K187" s="2"/>
      <c r="L187" s="2"/>
      <c r="M187" s="2"/>
      <c r="N187" s="4"/>
      <c r="O187" s="4"/>
      <c r="P187" s="4"/>
      <c r="Q187" s="5"/>
      <c r="R187" s="4"/>
      <c r="S187" s="4"/>
      <c r="T187" s="4"/>
      <c r="U187" s="5"/>
      <c r="V187" s="5"/>
      <c r="W187" s="14"/>
      <c r="X187" s="14"/>
      <c r="Y187" s="14"/>
      <c r="Z187" s="4"/>
    </row>
    <row r="188" spans="1:26">
      <c r="A188" s="8"/>
      <c r="B188" s="2"/>
      <c r="C188" s="2"/>
      <c r="D188" s="2"/>
      <c r="E188" s="2"/>
      <c r="F188" s="25"/>
      <c r="G188" s="2"/>
      <c r="H188" s="3"/>
      <c r="I188" s="2"/>
      <c r="J188" s="2"/>
      <c r="K188" s="2"/>
      <c r="L188" s="2"/>
      <c r="M188" s="2"/>
      <c r="N188" s="4"/>
      <c r="O188" s="4"/>
      <c r="P188" s="4"/>
      <c r="Q188" s="7"/>
      <c r="R188" s="4"/>
      <c r="S188" s="4"/>
      <c r="T188" s="4"/>
      <c r="U188" s="7"/>
      <c r="V188" s="7"/>
      <c r="W188" s="7"/>
      <c r="X188" s="7"/>
      <c r="Y188" s="7"/>
      <c r="Z188" s="4"/>
    </row>
    <row r="189" spans="1:26">
      <c r="A189" s="6"/>
      <c r="B189" s="6"/>
      <c r="C189" s="6"/>
      <c r="D189" s="6"/>
      <c r="E189" s="6"/>
      <c r="F189" s="2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</sheetData>
  <autoFilter ref="A1:Z90"/>
  <sortState ref="A2:Z88">
    <sortCondition ref="F2:F88"/>
    <sortCondition ref="D2:D88"/>
  </sortState>
  <printOptions horizontalCentered="1"/>
  <pageMargins left="0.5" right="0.5" top="1" bottom="1.25" header="0.5" footer="0.5"/>
  <pageSetup paperSize="5" scale="99" orientation="landscape" r:id="rId1"/>
  <headerFooter>
    <oddHeader>&amp;L&amp;"Arial,Bold"&amp;20</oddHeader>
    <oddFooter>&amp;L&amp;8&amp;R&amp;"Arial,Regular"&amp;8&amp;P of &amp;N
Created: 10/30/2015 12:57 AM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89"/>
  <sheetViews>
    <sheetView showGridLines="0" zoomScale="90" zoomScaleNormal="90" workbookViewId="0">
      <pane xSplit="1" ySplit="1" topLeftCell="J20" activePane="bottomRight" state="frozen"/>
      <selection pane="topRight" activeCell="B1" sqref="B1"/>
      <selection pane="bottomLeft" activeCell="A2" sqref="A2"/>
      <selection pane="bottomRight" activeCell="W45" sqref="W45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7.7109375" customWidth="1"/>
    <col min="25" max="25" width="10.7109375" customWidth="1"/>
    <col min="26" max="26" width="8" customWidth="1"/>
    <col min="27" max="27" width="13.42578125" style="29" customWidth="1"/>
  </cols>
  <sheetData>
    <row r="1" spans="1:27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355</v>
      </c>
      <c r="G1" s="19" t="s">
        <v>357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/>
      <c r="AA1" s="61" t="s">
        <v>2119</v>
      </c>
    </row>
    <row r="2" spans="1:27">
      <c r="A2" s="2" t="s">
        <v>23</v>
      </c>
      <c r="B2" s="2" t="s">
        <v>24</v>
      </c>
      <c r="C2" s="2" t="s">
        <v>76</v>
      </c>
      <c r="D2" s="2" t="s">
        <v>82</v>
      </c>
      <c r="E2" s="2" t="s">
        <v>83</v>
      </c>
      <c r="F2" s="21" t="s">
        <v>300</v>
      </c>
      <c r="G2" s="11" t="s">
        <v>359</v>
      </c>
      <c r="H2" s="3">
        <v>42192</v>
      </c>
      <c r="I2" s="2" t="s">
        <v>28</v>
      </c>
      <c r="J2" s="2" t="s">
        <v>84</v>
      </c>
      <c r="K2" s="2" t="s">
        <v>30</v>
      </c>
      <c r="L2" s="2" t="s">
        <v>31</v>
      </c>
      <c r="M2" s="2" t="s">
        <v>32</v>
      </c>
      <c r="N2" s="4">
        <v>10</v>
      </c>
      <c r="O2" s="4">
        <v>1101</v>
      </c>
      <c r="P2" s="4">
        <v>1091</v>
      </c>
      <c r="Q2" s="5">
        <v>18.440000000000001</v>
      </c>
      <c r="R2" s="4">
        <v>10</v>
      </c>
      <c r="S2" s="4">
        <v>1404</v>
      </c>
      <c r="T2" s="4">
        <v>1394</v>
      </c>
      <c r="U2" s="5">
        <v>83.36</v>
      </c>
      <c r="V2" s="5">
        <v>0</v>
      </c>
      <c r="W2" s="14">
        <v>101.8</v>
      </c>
      <c r="X2" s="14">
        <v>0</v>
      </c>
      <c r="Y2" s="14">
        <v>101.8</v>
      </c>
      <c r="Z2" s="4"/>
      <c r="AA2" s="49" t="str">
        <f>IFERROR(IF(VLOOKUP($D2,'Year-To-Date'!$E$1:$E$322,1,FALSE)=D2,"--","Find"),"Find")</f>
        <v>--</v>
      </c>
    </row>
    <row r="3" spans="1:27">
      <c r="A3" s="2" t="s">
        <v>23</v>
      </c>
      <c r="B3" s="2" t="s">
        <v>24</v>
      </c>
      <c r="C3" s="2" t="s">
        <v>56</v>
      </c>
      <c r="D3" s="2" t="s">
        <v>61</v>
      </c>
      <c r="E3" s="2" t="s">
        <v>62</v>
      </c>
      <c r="F3" s="21" t="s">
        <v>208</v>
      </c>
      <c r="G3" s="11" t="s">
        <v>360</v>
      </c>
      <c r="H3" s="3">
        <v>42205</v>
      </c>
      <c r="I3" s="2" t="s">
        <v>28</v>
      </c>
      <c r="J3" s="2" t="s">
        <v>63</v>
      </c>
      <c r="K3" s="2" t="s">
        <v>30</v>
      </c>
      <c r="L3" s="2" t="s">
        <v>31</v>
      </c>
      <c r="M3" s="2" t="s">
        <v>41</v>
      </c>
      <c r="N3" s="4">
        <v>5</v>
      </c>
      <c r="O3" s="4">
        <v>697</v>
      </c>
      <c r="P3" s="4">
        <v>692</v>
      </c>
      <c r="Q3" s="5">
        <v>11.69</v>
      </c>
      <c r="R3" s="4">
        <v>0</v>
      </c>
      <c r="S3" s="4">
        <v>0</v>
      </c>
      <c r="T3" s="4">
        <v>0</v>
      </c>
      <c r="U3" s="5">
        <v>0</v>
      </c>
      <c r="V3" s="5">
        <v>0</v>
      </c>
      <c r="W3" s="14">
        <v>11.69</v>
      </c>
      <c r="X3" s="14">
        <v>0</v>
      </c>
      <c r="Y3" s="14">
        <v>11.69</v>
      </c>
      <c r="Z3" s="4"/>
      <c r="AA3" s="49" t="str">
        <f>IFERROR(IF(VLOOKUP($D3,'Year-To-Date'!$E$1:$E$322,1,FALSE)=D3,"--","Find"),"Find")</f>
        <v>--</v>
      </c>
    </row>
    <row r="4" spans="1:27">
      <c r="A4" s="2" t="s">
        <v>23</v>
      </c>
      <c r="B4" s="2" t="s">
        <v>24</v>
      </c>
      <c r="C4" s="2" t="s">
        <v>56</v>
      </c>
      <c r="D4" s="2" t="s">
        <v>65</v>
      </c>
      <c r="E4" s="2" t="s">
        <v>62</v>
      </c>
      <c r="F4" s="21" t="s">
        <v>208</v>
      </c>
      <c r="G4" s="11" t="s">
        <v>360</v>
      </c>
      <c r="H4" s="3">
        <v>42205</v>
      </c>
      <c r="I4" s="2" t="s">
        <v>28</v>
      </c>
      <c r="J4" s="2" t="s">
        <v>63</v>
      </c>
      <c r="K4" s="2" t="s">
        <v>30</v>
      </c>
      <c r="L4" s="2" t="s">
        <v>31</v>
      </c>
      <c r="M4" s="2" t="s">
        <v>41</v>
      </c>
      <c r="N4" s="4">
        <v>5</v>
      </c>
      <c r="O4" s="4">
        <v>3871</v>
      </c>
      <c r="P4" s="4">
        <v>3866</v>
      </c>
      <c r="Q4" s="5">
        <v>65.34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65.34</v>
      </c>
      <c r="X4" s="14">
        <v>0</v>
      </c>
      <c r="Y4" s="14">
        <v>65.34</v>
      </c>
      <c r="Z4" s="4"/>
      <c r="AA4" s="49" t="str">
        <f>IFERROR(IF(VLOOKUP($D4,'Year-To-Date'!$E$1:$E$322,1,FALSE)=D4,"--","Find"),"Find")</f>
        <v>--</v>
      </c>
    </row>
    <row r="5" spans="1:27">
      <c r="A5" s="2" t="s">
        <v>23</v>
      </c>
      <c r="B5" s="2" t="s">
        <v>24</v>
      </c>
      <c r="C5" s="2" t="s">
        <v>76</v>
      </c>
      <c r="D5" s="2" t="s">
        <v>81</v>
      </c>
      <c r="E5" s="2" t="s">
        <v>62</v>
      </c>
      <c r="F5" s="21" t="s">
        <v>208</v>
      </c>
      <c r="G5" s="11" t="s">
        <v>360</v>
      </c>
      <c r="H5" s="3">
        <v>42205</v>
      </c>
      <c r="I5" s="2" t="s">
        <v>28</v>
      </c>
      <c r="J5" s="2" t="s">
        <v>63</v>
      </c>
      <c r="K5" s="2" t="s">
        <v>30</v>
      </c>
      <c r="L5" s="2" t="s">
        <v>31</v>
      </c>
      <c r="M5" s="2" t="s">
        <v>41</v>
      </c>
      <c r="N5" s="4">
        <v>10</v>
      </c>
      <c r="O5" s="4">
        <v>2556</v>
      </c>
      <c r="P5" s="4">
        <v>2546</v>
      </c>
      <c r="Q5" s="14">
        <v>43.03</v>
      </c>
      <c r="R5" s="4">
        <v>12</v>
      </c>
      <c r="S5" s="4">
        <v>815</v>
      </c>
      <c r="T5" s="4">
        <v>803</v>
      </c>
      <c r="U5" s="5">
        <v>48.02</v>
      </c>
      <c r="V5" s="5">
        <v>0</v>
      </c>
      <c r="W5" s="14">
        <v>91.05</v>
      </c>
      <c r="X5" s="14">
        <v>0</v>
      </c>
      <c r="Y5" s="14">
        <v>91.05</v>
      </c>
      <c r="Z5" s="4"/>
      <c r="AA5" s="49" t="str">
        <f>IFERROR(IF(VLOOKUP($D5,'Year-To-Date'!$E$1:$E$322,1,FALSE)=D5,"--","Find"),"Find")</f>
        <v>--</v>
      </c>
    </row>
    <row r="6" spans="1:27">
      <c r="A6" s="2" t="s">
        <v>23</v>
      </c>
      <c r="B6" s="2" t="s">
        <v>24</v>
      </c>
      <c r="C6" s="2" t="s">
        <v>25</v>
      </c>
      <c r="D6" s="2" t="s">
        <v>37</v>
      </c>
      <c r="E6" s="2" t="s">
        <v>38</v>
      </c>
      <c r="F6" s="21" t="s">
        <v>109</v>
      </c>
      <c r="G6" s="11" t="s">
        <v>361</v>
      </c>
      <c r="H6" s="3">
        <v>42220</v>
      </c>
      <c r="I6" s="2" t="s">
        <v>39</v>
      </c>
      <c r="J6" s="2" t="s">
        <v>40</v>
      </c>
      <c r="K6" s="2" t="s">
        <v>30</v>
      </c>
      <c r="L6" s="2" t="s">
        <v>31</v>
      </c>
      <c r="M6" s="2" t="s">
        <v>41</v>
      </c>
      <c r="N6" s="4">
        <v>15</v>
      </c>
      <c r="O6" s="4">
        <v>27</v>
      </c>
      <c r="P6" s="4">
        <v>12</v>
      </c>
      <c r="Q6" s="5">
        <v>0.2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0.2</v>
      </c>
      <c r="X6" s="14">
        <v>0</v>
      </c>
      <c r="Y6" s="14">
        <v>0.2</v>
      </c>
      <c r="Z6" s="4"/>
      <c r="AA6" s="49" t="str">
        <f>IFERROR(IF(VLOOKUP($D6,'Year-To-Date'!$E$1:$E$322,1,FALSE)=D6,"--","Find"),"Find")</f>
        <v>--</v>
      </c>
    </row>
    <row r="7" spans="1:27">
      <c r="A7" s="2" t="s">
        <v>23</v>
      </c>
      <c r="B7" s="2" t="s">
        <v>24</v>
      </c>
      <c r="C7" s="2" t="s">
        <v>48</v>
      </c>
      <c r="D7" s="2" t="s">
        <v>49</v>
      </c>
      <c r="E7" s="2" t="s">
        <v>50</v>
      </c>
      <c r="F7" s="21" t="s">
        <v>152</v>
      </c>
      <c r="G7" s="11" t="s">
        <v>362</v>
      </c>
      <c r="H7" s="3">
        <v>42215</v>
      </c>
      <c r="I7" s="2" t="s">
        <v>28</v>
      </c>
      <c r="J7" s="2" t="s">
        <v>51</v>
      </c>
      <c r="K7" s="2" t="s">
        <v>30</v>
      </c>
      <c r="L7" s="2" t="s">
        <v>31</v>
      </c>
      <c r="M7" s="2" t="s">
        <v>32</v>
      </c>
      <c r="N7" s="4">
        <v>1</v>
      </c>
      <c r="O7" s="4">
        <v>728</v>
      </c>
      <c r="P7" s="4">
        <v>727</v>
      </c>
      <c r="Q7" s="5">
        <v>12.29</v>
      </c>
      <c r="R7" s="4">
        <v>1</v>
      </c>
      <c r="S7" s="4">
        <v>1</v>
      </c>
      <c r="T7" s="4">
        <v>0</v>
      </c>
      <c r="U7" s="5">
        <v>0</v>
      </c>
      <c r="V7" s="5">
        <v>0</v>
      </c>
      <c r="W7" s="14">
        <v>12.29</v>
      </c>
      <c r="X7" s="14">
        <v>0</v>
      </c>
      <c r="Y7" s="14">
        <v>12.29</v>
      </c>
      <c r="Z7" s="4"/>
      <c r="AA7" s="49" t="str">
        <f>IFERROR(IF(VLOOKUP($D7,'Year-To-Date'!$E$1:$E$322,1,FALSE)=D7,"--","Find"),"Find")</f>
        <v>--</v>
      </c>
    </row>
    <row r="8" spans="1:27">
      <c r="A8" s="2" t="s">
        <v>23</v>
      </c>
      <c r="B8" s="2" t="s">
        <v>24</v>
      </c>
      <c r="C8" s="2" t="s">
        <v>48</v>
      </c>
      <c r="D8" s="2" t="s">
        <v>53</v>
      </c>
      <c r="E8" s="2" t="s">
        <v>50</v>
      </c>
      <c r="F8" s="21" t="s">
        <v>152</v>
      </c>
      <c r="G8" s="11" t="s">
        <v>362</v>
      </c>
      <c r="H8" s="3">
        <v>42214</v>
      </c>
      <c r="I8" s="2" t="s">
        <v>28</v>
      </c>
      <c r="J8" s="2" t="s">
        <v>51</v>
      </c>
      <c r="K8" s="2" t="s">
        <v>30</v>
      </c>
      <c r="L8" s="2" t="s">
        <v>31</v>
      </c>
      <c r="M8" s="2" t="s">
        <v>32</v>
      </c>
      <c r="N8" s="4">
        <v>3</v>
      </c>
      <c r="O8" s="4">
        <v>490</v>
      </c>
      <c r="P8" s="4">
        <v>487</v>
      </c>
      <c r="Q8" s="5">
        <v>8.23</v>
      </c>
      <c r="R8" s="4">
        <v>0</v>
      </c>
      <c r="S8" s="4">
        <v>0</v>
      </c>
      <c r="T8" s="4">
        <v>0</v>
      </c>
      <c r="U8" s="5">
        <v>0</v>
      </c>
      <c r="V8" s="5">
        <v>0</v>
      </c>
      <c r="W8" s="14">
        <v>8.23</v>
      </c>
      <c r="X8" s="14">
        <v>0</v>
      </c>
      <c r="Y8" s="14">
        <v>8.23</v>
      </c>
      <c r="Z8" s="4"/>
      <c r="AA8" s="49" t="str">
        <f>IFERROR(IF(VLOOKUP($D8,'Year-To-Date'!$E$1:$E$322,1,FALSE)=D8,"--","Find"),"Find")</f>
        <v>--</v>
      </c>
    </row>
    <row r="9" spans="1:27">
      <c r="A9" s="2" t="s">
        <v>23</v>
      </c>
      <c r="B9" s="2" t="s">
        <v>24</v>
      </c>
      <c r="C9" s="2" t="s">
        <v>48</v>
      </c>
      <c r="D9" s="2" t="s">
        <v>54</v>
      </c>
      <c r="E9" s="2" t="s">
        <v>50</v>
      </c>
      <c r="F9" s="21" t="s">
        <v>152</v>
      </c>
      <c r="G9" s="11" t="s">
        <v>362</v>
      </c>
      <c r="H9" s="3">
        <v>42214</v>
      </c>
      <c r="I9" s="2" t="s">
        <v>28</v>
      </c>
      <c r="J9" s="2" t="s">
        <v>51</v>
      </c>
      <c r="K9" s="2" t="s">
        <v>30</v>
      </c>
      <c r="L9" s="2" t="s">
        <v>31</v>
      </c>
      <c r="M9" s="2" t="s">
        <v>32</v>
      </c>
      <c r="N9" s="4">
        <v>3</v>
      </c>
      <c r="O9" s="4">
        <v>323</v>
      </c>
      <c r="P9" s="4">
        <v>320</v>
      </c>
      <c r="Q9" s="5">
        <v>5.41</v>
      </c>
      <c r="R9" s="4">
        <v>0</v>
      </c>
      <c r="S9" s="4">
        <v>0</v>
      </c>
      <c r="T9" s="4">
        <v>0</v>
      </c>
      <c r="U9" s="5">
        <v>0</v>
      </c>
      <c r="V9" s="5">
        <v>0</v>
      </c>
      <c r="W9" s="14">
        <v>5.41</v>
      </c>
      <c r="X9" s="14">
        <v>0</v>
      </c>
      <c r="Y9" s="14">
        <v>5.41</v>
      </c>
      <c r="Z9" s="4"/>
      <c r="AA9" s="49" t="str">
        <f>IFERROR(IF(VLOOKUP($D9,'Year-To-Date'!$E$1:$E$322,1,FALSE)=D9,"--","Find"),"Find")</f>
        <v>--</v>
      </c>
    </row>
    <row r="10" spans="1:27">
      <c r="A10" s="2" t="s">
        <v>23</v>
      </c>
      <c r="B10" s="2" t="s">
        <v>24</v>
      </c>
      <c r="C10" s="2" t="s">
        <v>48</v>
      </c>
      <c r="D10" s="2" t="s">
        <v>55</v>
      </c>
      <c r="E10" s="2" t="s">
        <v>50</v>
      </c>
      <c r="F10" s="21" t="s">
        <v>152</v>
      </c>
      <c r="G10" s="11" t="s">
        <v>362</v>
      </c>
      <c r="H10" s="3">
        <v>42215</v>
      </c>
      <c r="I10" s="2" t="s">
        <v>28</v>
      </c>
      <c r="J10" s="2" t="s">
        <v>51</v>
      </c>
      <c r="K10" s="2" t="s">
        <v>30</v>
      </c>
      <c r="L10" s="2" t="s">
        <v>31</v>
      </c>
      <c r="M10" s="2" t="s">
        <v>32</v>
      </c>
      <c r="N10" s="4">
        <v>1</v>
      </c>
      <c r="O10" s="4">
        <v>4</v>
      </c>
      <c r="P10" s="4">
        <v>3</v>
      </c>
      <c r="Q10" s="5">
        <v>0.05</v>
      </c>
      <c r="R10" s="4">
        <v>1</v>
      </c>
      <c r="S10" s="4">
        <v>1</v>
      </c>
      <c r="T10" s="4">
        <v>0</v>
      </c>
      <c r="U10" s="5">
        <v>0</v>
      </c>
      <c r="V10" s="5">
        <v>0</v>
      </c>
      <c r="W10" s="14">
        <v>0.05</v>
      </c>
      <c r="X10" s="14">
        <v>0</v>
      </c>
      <c r="Y10" s="14">
        <v>0.05</v>
      </c>
      <c r="Z10" s="4"/>
      <c r="AA10" s="49" t="str">
        <f>IFERROR(IF(VLOOKUP($D10,'Year-To-Date'!$E$1:$E$322,1,FALSE)=D10,"--","Find"),"Find")</f>
        <v>--</v>
      </c>
    </row>
    <row r="11" spans="1:27">
      <c r="A11" s="2" t="s">
        <v>23</v>
      </c>
      <c r="B11" s="2" t="s">
        <v>24</v>
      </c>
      <c r="C11" s="2" t="s">
        <v>56</v>
      </c>
      <c r="D11" s="2" t="s">
        <v>57</v>
      </c>
      <c r="E11" s="2" t="s">
        <v>50</v>
      </c>
      <c r="F11" s="21" t="s">
        <v>152</v>
      </c>
      <c r="G11" s="11" t="s">
        <v>362</v>
      </c>
      <c r="H11" s="3">
        <v>42214</v>
      </c>
      <c r="I11" s="2" t="s">
        <v>28</v>
      </c>
      <c r="J11" s="2" t="s">
        <v>51</v>
      </c>
      <c r="K11" s="2" t="s">
        <v>30</v>
      </c>
      <c r="L11" s="2" t="s">
        <v>31</v>
      </c>
      <c r="M11" s="2" t="s">
        <v>32</v>
      </c>
      <c r="N11" s="4">
        <v>11</v>
      </c>
      <c r="O11" s="4">
        <v>2621</v>
      </c>
      <c r="P11" s="4">
        <v>2610</v>
      </c>
      <c r="Q11" s="5">
        <v>44.11</v>
      </c>
      <c r="R11" s="4">
        <v>0</v>
      </c>
      <c r="S11" s="4">
        <v>0</v>
      </c>
      <c r="T11" s="4">
        <v>0</v>
      </c>
      <c r="U11" s="5">
        <v>0</v>
      </c>
      <c r="V11" s="5">
        <v>0</v>
      </c>
      <c r="W11" s="14">
        <v>44.11</v>
      </c>
      <c r="X11" s="14">
        <v>0</v>
      </c>
      <c r="Y11" s="14">
        <v>44.11</v>
      </c>
      <c r="Z11" s="4"/>
      <c r="AA11" s="49" t="str">
        <f>IFERROR(IF(VLOOKUP($D11,'Year-To-Date'!$E$1:$E$322,1,FALSE)=D11,"--","Find"),"Find")</f>
        <v>--</v>
      </c>
    </row>
    <row r="12" spans="1:27">
      <c r="A12" s="2" t="s">
        <v>23</v>
      </c>
      <c r="B12" s="2" t="s">
        <v>24</v>
      </c>
      <c r="C12" s="2" t="s">
        <v>56</v>
      </c>
      <c r="D12" s="2" t="s">
        <v>58</v>
      </c>
      <c r="E12" s="2" t="s">
        <v>50</v>
      </c>
      <c r="F12" s="21" t="s">
        <v>152</v>
      </c>
      <c r="G12" s="11" t="s">
        <v>362</v>
      </c>
      <c r="H12" s="3">
        <v>42214</v>
      </c>
      <c r="I12" s="2" t="s">
        <v>28</v>
      </c>
      <c r="J12" s="2" t="s">
        <v>51</v>
      </c>
      <c r="K12" s="2" t="s">
        <v>30</v>
      </c>
      <c r="L12" s="2" t="s">
        <v>31</v>
      </c>
      <c r="M12" s="2" t="s">
        <v>32</v>
      </c>
      <c r="N12" s="4">
        <v>11</v>
      </c>
      <c r="O12" s="4">
        <v>604</v>
      </c>
      <c r="P12" s="4">
        <v>593</v>
      </c>
      <c r="Q12" s="5">
        <v>10.02</v>
      </c>
      <c r="R12" s="4">
        <v>0</v>
      </c>
      <c r="S12" s="4">
        <v>0</v>
      </c>
      <c r="T12" s="4">
        <v>0</v>
      </c>
      <c r="U12" s="5">
        <v>0</v>
      </c>
      <c r="V12" s="5">
        <v>0</v>
      </c>
      <c r="W12" s="14">
        <v>10.02</v>
      </c>
      <c r="X12" s="14">
        <v>0</v>
      </c>
      <c r="Y12" s="14">
        <v>10.02</v>
      </c>
      <c r="Z12" s="4"/>
      <c r="AA12" s="49" t="str">
        <f>IFERROR(IF(VLOOKUP($D12,'Year-To-Date'!$E$1:$E$322,1,FALSE)=D12,"--","Find"),"Find")</f>
        <v>--</v>
      </c>
    </row>
    <row r="13" spans="1:27">
      <c r="A13" s="2" t="s">
        <v>23</v>
      </c>
      <c r="B13" s="2" t="s">
        <v>24</v>
      </c>
      <c r="C13" s="2" t="s">
        <v>56</v>
      </c>
      <c r="D13" s="2" t="s">
        <v>59</v>
      </c>
      <c r="E13" s="2" t="s">
        <v>50</v>
      </c>
      <c r="F13" s="21" t="s">
        <v>152</v>
      </c>
      <c r="G13" s="11" t="s">
        <v>362</v>
      </c>
      <c r="H13" s="3">
        <v>42215</v>
      </c>
      <c r="I13" s="2" t="s">
        <v>28</v>
      </c>
      <c r="J13" s="2" t="s">
        <v>51</v>
      </c>
      <c r="K13" s="2" t="s">
        <v>30</v>
      </c>
      <c r="L13" s="2" t="s">
        <v>31</v>
      </c>
      <c r="M13" s="2" t="s">
        <v>32</v>
      </c>
      <c r="N13" s="4">
        <v>1</v>
      </c>
      <c r="O13" s="4">
        <v>35</v>
      </c>
      <c r="P13" s="4">
        <v>34</v>
      </c>
      <c r="Q13" s="5">
        <v>0.56999999999999995</v>
      </c>
      <c r="R13" s="4">
        <v>2</v>
      </c>
      <c r="S13" s="4">
        <v>2</v>
      </c>
      <c r="T13" s="4">
        <v>0</v>
      </c>
      <c r="U13" s="5">
        <v>0</v>
      </c>
      <c r="V13" s="5">
        <v>0</v>
      </c>
      <c r="W13" s="14">
        <v>0.56999999999999995</v>
      </c>
      <c r="X13" s="14">
        <v>0</v>
      </c>
      <c r="Y13" s="14">
        <v>0.56999999999999995</v>
      </c>
      <c r="Z13" s="4"/>
      <c r="AA13" s="49" t="str">
        <f>IFERROR(IF(VLOOKUP($D13,'Year-To-Date'!$E$1:$E$322,1,FALSE)=D13,"--","Find"),"Find")</f>
        <v>--</v>
      </c>
    </row>
    <row r="14" spans="1:27">
      <c r="A14" s="2" t="s">
        <v>23</v>
      </c>
      <c r="B14" s="2" t="s">
        <v>24</v>
      </c>
      <c r="C14" s="2" t="s">
        <v>69</v>
      </c>
      <c r="D14" s="2" t="s">
        <v>71</v>
      </c>
      <c r="E14" s="2" t="s">
        <v>72</v>
      </c>
      <c r="F14" s="21" t="s">
        <v>152</v>
      </c>
      <c r="G14" s="11" t="s">
        <v>362</v>
      </c>
      <c r="H14" s="3">
        <v>42194</v>
      </c>
      <c r="I14" s="2" t="s">
        <v>28</v>
      </c>
      <c r="J14" s="2" t="s">
        <v>73</v>
      </c>
      <c r="K14" s="2" t="s">
        <v>30</v>
      </c>
      <c r="L14" s="2" t="s">
        <v>31</v>
      </c>
      <c r="M14" s="2" t="s">
        <v>32</v>
      </c>
      <c r="N14" s="4">
        <v>3</v>
      </c>
      <c r="O14" s="4">
        <v>528</v>
      </c>
      <c r="P14" s="4">
        <v>525</v>
      </c>
      <c r="Q14" s="5">
        <v>8.8699999999999992</v>
      </c>
      <c r="R14" s="4">
        <v>2</v>
      </c>
      <c r="S14" s="4">
        <v>583</v>
      </c>
      <c r="T14" s="4">
        <v>581</v>
      </c>
      <c r="U14" s="5">
        <v>34.74</v>
      </c>
      <c r="V14" s="5">
        <v>0</v>
      </c>
      <c r="W14" s="14">
        <v>43.61</v>
      </c>
      <c r="X14" s="14">
        <v>0</v>
      </c>
      <c r="Y14" s="14">
        <v>43.61</v>
      </c>
      <c r="Z14" s="4"/>
      <c r="AA14" s="49" t="str">
        <f>IFERROR(IF(VLOOKUP($D14,'Year-To-Date'!$E$1:$E$322,1,FALSE)=D14,"--","Find"),"Find")</f>
        <v>--</v>
      </c>
    </row>
    <row r="15" spans="1:27">
      <c r="A15" s="2" t="s">
        <v>23</v>
      </c>
      <c r="B15" s="2" t="s">
        <v>24</v>
      </c>
      <c r="C15" s="2" t="s">
        <v>76</v>
      </c>
      <c r="D15" s="2" t="s">
        <v>85</v>
      </c>
      <c r="E15" s="2" t="s">
        <v>50</v>
      </c>
      <c r="F15" s="21" t="s">
        <v>152</v>
      </c>
      <c r="G15" s="11" t="s">
        <v>362</v>
      </c>
      <c r="H15" s="3">
        <v>42193</v>
      </c>
      <c r="I15" s="2" t="s">
        <v>28</v>
      </c>
      <c r="J15" s="2" t="s">
        <v>51</v>
      </c>
      <c r="K15" s="2" t="s">
        <v>30</v>
      </c>
      <c r="L15" s="2" t="s">
        <v>31</v>
      </c>
      <c r="M15" s="2" t="s">
        <v>32</v>
      </c>
      <c r="N15" s="4">
        <v>1</v>
      </c>
      <c r="O15" s="4">
        <v>5824</v>
      </c>
      <c r="P15" s="4">
        <v>5823</v>
      </c>
      <c r="Q15" s="5">
        <v>98.41</v>
      </c>
      <c r="R15" s="4">
        <v>6</v>
      </c>
      <c r="S15" s="4">
        <v>2084</v>
      </c>
      <c r="T15" s="4">
        <v>2078</v>
      </c>
      <c r="U15" s="5">
        <v>124.26</v>
      </c>
      <c r="V15" s="5">
        <v>0</v>
      </c>
      <c r="W15" s="14">
        <v>222.67</v>
      </c>
      <c r="X15" s="14">
        <v>0</v>
      </c>
      <c r="Y15" s="14">
        <v>222.67</v>
      </c>
      <c r="Z15" s="4"/>
      <c r="AA15" s="49" t="str">
        <f>IFERROR(IF(VLOOKUP($D15,'Year-To-Date'!$E$1:$E$322,1,FALSE)=D15,"--","Find"),"Find")</f>
        <v>--</v>
      </c>
    </row>
    <row r="16" spans="1:27">
      <c r="A16" s="2" t="s">
        <v>23</v>
      </c>
      <c r="B16" s="2" t="s">
        <v>24</v>
      </c>
      <c r="C16" s="2" t="s">
        <v>76</v>
      </c>
      <c r="D16" s="2" t="s">
        <v>86</v>
      </c>
      <c r="E16" s="2" t="s">
        <v>72</v>
      </c>
      <c r="F16" s="21" t="s">
        <v>152</v>
      </c>
      <c r="G16" s="11" t="s">
        <v>362</v>
      </c>
      <c r="H16" s="3">
        <v>42194</v>
      </c>
      <c r="I16" s="2" t="s">
        <v>28</v>
      </c>
      <c r="J16" s="2" t="s">
        <v>73</v>
      </c>
      <c r="K16" s="2" t="s">
        <v>30</v>
      </c>
      <c r="L16" s="2" t="s">
        <v>31</v>
      </c>
      <c r="M16" s="2" t="s">
        <v>32</v>
      </c>
      <c r="N16" s="4">
        <v>10</v>
      </c>
      <c r="O16" s="4">
        <v>13141</v>
      </c>
      <c r="P16" s="4">
        <v>13131</v>
      </c>
      <c r="Q16" s="5">
        <v>221.91</v>
      </c>
      <c r="R16" s="4">
        <v>10</v>
      </c>
      <c r="S16" s="4">
        <v>831</v>
      </c>
      <c r="T16" s="4">
        <v>821</v>
      </c>
      <c r="U16" s="5">
        <v>49.1</v>
      </c>
      <c r="V16" s="5">
        <v>0</v>
      </c>
      <c r="W16" s="14">
        <v>271.01</v>
      </c>
      <c r="X16" s="14">
        <v>0</v>
      </c>
      <c r="Y16" s="14">
        <v>271.01</v>
      </c>
      <c r="Z16" s="4"/>
      <c r="AA16" s="49" t="str">
        <f>IFERROR(IF(VLOOKUP($D16,'Year-To-Date'!$E$1:$E$322,1,FALSE)=D16,"--","Find"),"Find")</f>
        <v>--</v>
      </c>
    </row>
    <row r="17" spans="1:27">
      <c r="A17" s="2" t="s">
        <v>23</v>
      </c>
      <c r="B17" s="2" t="s">
        <v>24</v>
      </c>
      <c r="C17" s="2" t="s">
        <v>76</v>
      </c>
      <c r="D17" s="2" t="s">
        <v>89</v>
      </c>
      <c r="E17" s="2" t="s">
        <v>50</v>
      </c>
      <c r="F17" s="21" t="s">
        <v>152</v>
      </c>
      <c r="G17" s="11" t="s">
        <v>362</v>
      </c>
      <c r="H17" s="3">
        <v>42214</v>
      </c>
      <c r="I17" s="2" t="s">
        <v>28</v>
      </c>
      <c r="J17" s="2" t="s">
        <v>51</v>
      </c>
      <c r="K17" s="2" t="s">
        <v>30</v>
      </c>
      <c r="L17" s="2" t="s">
        <v>31</v>
      </c>
      <c r="M17" s="2" t="s">
        <v>32</v>
      </c>
      <c r="N17" s="4">
        <v>9</v>
      </c>
      <c r="O17" s="4">
        <v>1211</v>
      </c>
      <c r="P17" s="4">
        <v>1202</v>
      </c>
      <c r="Q17" s="5">
        <v>20.309999999999999</v>
      </c>
      <c r="R17" s="4">
        <v>11</v>
      </c>
      <c r="S17" s="4">
        <v>319</v>
      </c>
      <c r="T17" s="4">
        <v>308</v>
      </c>
      <c r="U17" s="5">
        <v>18.420000000000002</v>
      </c>
      <c r="V17" s="5">
        <v>0</v>
      </c>
      <c r="W17" s="14">
        <v>38.729999999999997</v>
      </c>
      <c r="X17" s="14">
        <v>0</v>
      </c>
      <c r="Y17" s="14">
        <v>38.729999999999997</v>
      </c>
      <c r="Z17" s="4"/>
      <c r="AA17" s="49" t="str">
        <f>IFERROR(IF(VLOOKUP($D17,'Year-To-Date'!$E$1:$E$322,1,FALSE)=D17,"--","Find"),"Find")</f>
        <v>--</v>
      </c>
    </row>
    <row r="18" spans="1:27">
      <c r="A18" s="2" t="s">
        <v>23</v>
      </c>
      <c r="B18" s="2" t="s">
        <v>24</v>
      </c>
      <c r="C18" s="2" t="s">
        <v>76</v>
      </c>
      <c r="D18" s="2" t="s">
        <v>90</v>
      </c>
      <c r="E18" s="2" t="s">
        <v>50</v>
      </c>
      <c r="F18" s="21" t="s">
        <v>152</v>
      </c>
      <c r="G18" s="11" t="s">
        <v>362</v>
      </c>
      <c r="H18" s="3">
        <v>42215</v>
      </c>
      <c r="I18" s="2" t="s">
        <v>28</v>
      </c>
      <c r="J18" s="2" t="s">
        <v>51</v>
      </c>
      <c r="K18" s="2" t="s">
        <v>30</v>
      </c>
      <c r="L18" s="2" t="s">
        <v>31</v>
      </c>
      <c r="M18" s="2" t="s">
        <v>32</v>
      </c>
      <c r="N18" s="4">
        <v>3</v>
      </c>
      <c r="O18" s="4">
        <v>2186</v>
      </c>
      <c r="P18" s="4">
        <v>2183</v>
      </c>
      <c r="Q18" s="5">
        <v>36.89</v>
      </c>
      <c r="R18" s="4">
        <v>2</v>
      </c>
      <c r="S18" s="4">
        <v>1108</v>
      </c>
      <c r="T18" s="4">
        <v>1106</v>
      </c>
      <c r="U18" s="5">
        <v>66.14</v>
      </c>
      <c r="V18" s="5">
        <v>0</v>
      </c>
      <c r="W18" s="14">
        <v>103.03</v>
      </c>
      <c r="X18" s="14">
        <v>0</v>
      </c>
      <c r="Y18" s="14">
        <v>103.03</v>
      </c>
      <c r="Z18" s="4"/>
      <c r="AA18" s="49" t="str">
        <f>IFERROR(IF(VLOOKUP($D18,'Year-To-Date'!$E$1:$E$322,1,FALSE)=D18,"--","Find"),"Find")</f>
        <v>--</v>
      </c>
    </row>
    <row r="19" spans="1:27">
      <c r="A19" s="2" t="s">
        <v>23</v>
      </c>
      <c r="B19" s="2" t="s">
        <v>24</v>
      </c>
      <c r="C19" s="2" t="s">
        <v>76</v>
      </c>
      <c r="D19" s="2" t="s">
        <v>78</v>
      </c>
      <c r="E19" s="2" t="s">
        <v>67</v>
      </c>
      <c r="F19" s="21" t="s">
        <v>298</v>
      </c>
      <c r="G19" s="11" t="s">
        <v>363</v>
      </c>
      <c r="H19" s="3">
        <v>42192</v>
      </c>
      <c r="I19" s="2" t="s">
        <v>28</v>
      </c>
      <c r="J19" s="2" t="s">
        <v>68</v>
      </c>
      <c r="K19" s="2" t="s">
        <v>30</v>
      </c>
      <c r="L19" s="2" t="s">
        <v>31</v>
      </c>
      <c r="M19" s="2" t="s">
        <v>32</v>
      </c>
      <c r="N19" s="4">
        <v>12</v>
      </c>
      <c r="O19" s="4">
        <v>3670</v>
      </c>
      <c r="P19" s="4">
        <v>3658</v>
      </c>
      <c r="Q19" s="14">
        <v>61.82</v>
      </c>
      <c r="R19" s="4">
        <v>10</v>
      </c>
      <c r="S19" s="4">
        <v>1169</v>
      </c>
      <c r="T19" s="4">
        <v>1159</v>
      </c>
      <c r="U19" s="5">
        <v>69.31</v>
      </c>
      <c r="V19" s="5">
        <v>0</v>
      </c>
      <c r="W19" s="14">
        <v>131.13</v>
      </c>
      <c r="X19" s="14">
        <v>0</v>
      </c>
      <c r="Y19" s="14">
        <v>131.13</v>
      </c>
      <c r="Z19" s="4"/>
      <c r="AA19" s="49" t="str">
        <f>IFERROR(IF(VLOOKUP($D19,'Year-To-Date'!$E$1:$E$322,1,FALSE)=D19,"--","Find"),"Find")</f>
        <v>--</v>
      </c>
    </row>
    <row r="20" spans="1:27">
      <c r="A20" s="2" t="s">
        <v>23</v>
      </c>
      <c r="B20" s="2" t="s">
        <v>24</v>
      </c>
      <c r="C20" s="2" t="s">
        <v>25</v>
      </c>
      <c r="D20" s="2" t="s">
        <v>42</v>
      </c>
      <c r="E20" s="2" t="s">
        <v>43</v>
      </c>
      <c r="F20" s="21" t="s">
        <v>114</v>
      </c>
      <c r="G20" s="11" t="s">
        <v>364</v>
      </c>
      <c r="H20" s="3">
        <v>42181</v>
      </c>
      <c r="I20" s="2" t="s">
        <v>28</v>
      </c>
      <c r="J20" s="2" t="s">
        <v>44</v>
      </c>
      <c r="K20" s="2" t="s">
        <v>30</v>
      </c>
      <c r="L20" s="2" t="s">
        <v>31</v>
      </c>
      <c r="M20" s="2" t="s">
        <v>32</v>
      </c>
      <c r="N20" s="4">
        <v>18</v>
      </c>
      <c r="O20" s="4">
        <v>2597</v>
      </c>
      <c r="P20" s="4">
        <v>2579</v>
      </c>
      <c r="Q20" s="5">
        <v>43.59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43.59</v>
      </c>
      <c r="X20" s="14">
        <v>0</v>
      </c>
      <c r="Y20" s="14">
        <v>43.59</v>
      </c>
      <c r="Z20" s="4"/>
      <c r="AA20" s="49" t="str">
        <f>IFERROR(IF(VLOOKUP($D20,'Year-To-Date'!$E$1:$E$322,1,FALSE)=D20,"--","Find"),"Find")</f>
        <v>--</v>
      </c>
    </row>
    <row r="21" spans="1:27">
      <c r="A21" s="2" t="s">
        <v>23</v>
      </c>
      <c r="B21" s="2" t="s">
        <v>24</v>
      </c>
      <c r="C21" s="22" t="s">
        <v>76</v>
      </c>
      <c r="D21" s="2" t="s">
        <v>77</v>
      </c>
      <c r="E21" s="2" t="s">
        <v>34</v>
      </c>
      <c r="F21" s="21" t="s">
        <v>135</v>
      </c>
      <c r="G21" s="11" t="s">
        <v>365</v>
      </c>
      <c r="H21" s="3">
        <v>42174</v>
      </c>
      <c r="I21" s="2" t="s">
        <v>28</v>
      </c>
      <c r="J21" s="2" t="s">
        <v>35</v>
      </c>
      <c r="K21" s="2" t="s">
        <v>30</v>
      </c>
      <c r="L21" s="2" t="s">
        <v>31</v>
      </c>
      <c r="M21" s="2" t="s">
        <v>32</v>
      </c>
      <c r="N21" s="4">
        <v>4</v>
      </c>
      <c r="O21" s="4">
        <v>1744</v>
      </c>
      <c r="P21" s="4">
        <v>1740</v>
      </c>
      <c r="Q21" s="5">
        <v>29.41</v>
      </c>
      <c r="R21" s="4">
        <v>4</v>
      </c>
      <c r="S21" s="4">
        <v>118</v>
      </c>
      <c r="T21" s="4">
        <v>114</v>
      </c>
      <c r="U21" s="5">
        <v>6.82</v>
      </c>
      <c r="V21" s="5">
        <v>0</v>
      </c>
      <c r="W21" s="14">
        <v>36.229999999999997</v>
      </c>
      <c r="X21" s="14">
        <v>0</v>
      </c>
      <c r="Y21" s="14">
        <v>36.229999999999997</v>
      </c>
      <c r="Z21" s="4"/>
      <c r="AA21" s="49" t="str">
        <f>IFERROR(IF(VLOOKUP($D21,'Year-To-Date'!$E$1:$E$322,1,FALSE)=D21,"--","Find"),"Find")</f>
        <v>--</v>
      </c>
    </row>
    <row r="22" spans="1:27">
      <c r="A22" s="2" t="s">
        <v>23</v>
      </c>
      <c r="B22" s="2" t="s">
        <v>24</v>
      </c>
      <c r="C22" s="2" t="s">
        <v>25</v>
      </c>
      <c r="D22" s="2" t="s">
        <v>33</v>
      </c>
      <c r="E22" s="2" t="s">
        <v>34</v>
      </c>
      <c r="F22" s="21" t="s">
        <v>108</v>
      </c>
      <c r="G22" s="11" t="s">
        <v>366</v>
      </c>
      <c r="H22" s="3">
        <v>42207</v>
      </c>
      <c r="I22" s="2" t="s">
        <v>28</v>
      </c>
      <c r="J22" s="2" t="s">
        <v>35</v>
      </c>
      <c r="K22" s="2" t="s">
        <v>30</v>
      </c>
      <c r="L22" s="2" t="s">
        <v>31</v>
      </c>
      <c r="M22" s="2" t="s">
        <v>32</v>
      </c>
      <c r="N22" s="4">
        <v>16</v>
      </c>
      <c r="O22" s="4">
        <v>5881</v>
      </c>
      <c r="P22" s="4">
        <v>5865</v>
      </c>
      <c r="Q22" s="14">
        <v>99.12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99.12</v>
      </c>
      <c r="X22" s="14">
        <v>0</v>
      </c>
      <c r="Y22" s="14">
        <v>99.12</v>
      </c>
      <c r="Z22" s="4"/>
      <c r="AA22" s="49" t="str">
        <f>IFERROR(IF(VLOOKUP($D22,'Year-To-Date'!$E$1:$E$322,1,FALSE)=D22,"--","Find"),"Find")</f>
        <v>--</v>
      </c>
    </row>
    <row r="23" spans="1:27">
      <c r="A23" s="2" t="s">
        <v>23</v>
      </c>
      <c r="B23" s="2" t="s">
        <v>24</v>
      </c>
      <c r="C23" s="2" t="s">
        <v>25</v>
      </c>
      <c r="D23" s="2" t="s">
        <v>36</v>
      </c>
      <c r="E23" s="2" t="s">
        <v>34</v>
      </c>
      <c r="F23" s="21" t="s">
        <v>108</v>
      </c>
      <c r="G23" s="11" t="s">
        <v>366</v>
      </c>
      <c r="H23" s="3">
        <v>42207</v>
      </c>
      <c r="I23" s="2" t="s">
        <v>28</v>
      </c>
      <c r="J23" s="2" t="s">
        <v>35</v>
      </c>
      <c r="K23" s="2" t="s">
        <v>30</v>
      </c>
      <c r="L23" s="2" t="s">
        <v>31</v>
      </c>
      <c r="M23" s="2" t="s">
        <v>32</v>
      </c>
      <c r="N23" s="4">
        <v>17</v>
      </c>
      <c r="O23" s="4">
        <v>2120</v>
      </c>
      <c r="P23" s="4">
        <v>2103</v>
      </c>
      <c r="Q23" s="14">
        <v>35.54</v>
      </c>
      <c r="R23" s="4">
        <v>0</v>
      </c>
      <c r="S23" s="4">
        <v>0</v>
      </c>
      <c r="T23" s="4">
        <v>0</v>
      </c>
      <c r="U23" s="5">
        <v>0</v>
      </c>
      <c r="V23" s="5">
        <v>0</v>
      </c>
      <c r="W23" s="14">
        <v>35.54</v>
      </c>
      <c r="X23" s="14">
        <v>0</v>
      </c>
      <c r="Y23" s="14">
        <v>35.54</v>
      </c>
      <c r="Z23" s="4"/>
      <c r="AA23" s="49" t="str">
        <f>IFERROR(IF(VLOOKUP($D23,'Year-To-Date'!$E$1:$E$322,1,FALSE)=D23,"--","Find"),"Find")</f>
        <v>--</v>
      </c>
    </row>
    <row r="24" spans="1:27">
      <c r="A24" s="2" t="s">
        <v>23</v>
      </c>
      <c r="B24" s="2" t="s">
        <v>24</v>
      </c>
      <c r="C24" s="2" t="s">
        <v>25</v>
      </c>
      <c r="D24" s="2" t="s">
        <v>45</v>
      </c>
      <c r="E24" s="2" t="s">
        <v>46</v>
      </c>
      <c r="F24" s="21" t="s">
        <v>108</v>
      </c>
      <c r="G24" s="11" t="s">
        <v>366</v>
      </c>
      <c r="H24" s="3">
        <v>42208</v>
      </c>
      <c r="I24" s="2" t="s">
        <v>28</v>
      </c>
      <c r="J24" s="2" t="s">
        <v>47</v>
      </c>
      <c r="K24" s="2" t="s">
        <v>30</v>
      </c>
      <c r="L24" s="2" t="s">
        <v>31</v>
      </c>
      <c r="M24" s="2" t="s">
        <v>32</v>
      </c>
      <c r="N24" s="4">
        <v>23</v>
      </c>
      <c r="O24" s="4">
        <v>7273</v>
      </c>
      <c r="P24" s="4">
        <v>7250</v>
      </c>
      <c r="Q24" s="5">
        <v>122.53</v>
      </c>
      <c r="R24" s="4">
        <v>0</v>
      </c>
      <c r="S24" s="4">
        <v>0</v>
      </c>
      <c r="T24" s="4">
        <v>0</v>
      </c>
      <c r="U24" s="5">
        <v>0</v>
      </c>
      <c r="V24" s="5">
        <v>0</v>
      </c>
      <c r="W24" s="14">
        <v>122.53</v>
      </c>
      <c r="X24" s="14">
        <v>0</v>
      </c>
      <c r="Y24" s="14">
        <v>122.53</v>
      </c>
      <c r="Z24" s="4"/>
      <c r="AA24" s="49" t="str">
        <f>IFERROR(IF(VLOOKUP($D24,'Year-To-Date'!$E$1:$E$322,1,FALSE)=D24,"--","Find"),"Find")</f>
        <v>--</v>
      </c>
    </row>
    <row r="25" spans="1:27">
      <c r="A25" s="2" t="s">
        <v>23</v>
      </c>
      <c r="B25" s="2" t="s">
        <v>24</v>
      </c>
      <c r="C25" s="2" t="s">
        <v>48</v>
      </c>
      <c r="D25" s="2" t="s">
        <v>52</v>
      </c>
      <c r="E25" s="2" t="s">
        <v>46</v>
      </c>
      <c r="F25" s="21" t="s">
        <v>108</v>
      </c>
      <c r="G25" s="11" t="s">
        <v>366</v>
      </c>
      <c r="H25" s="3">
        <v>42184</v>
      </c>
      <c r="I25" s="2" t="s">
        <v>28</v>
      </c>
      <c r="J25" s="2" t="s">
        <v>47</v>
      </c>
      <c r="K25" s="2" t="s">
        <v>30</v>
      </c>
      <c r="L25" s="2" t="s">
        <v>31</v>
      </c>
      <c r="M25" s="2" t="s">
        <v>32</v>
      </c>
      <c r="N25" s="4">
        <v>2</v>
      </c>
      <c r="O25" s="4">
        <v>57</v>
      </c>
      <c r="P25" s="4">
        <v>55</v>
      </c>
      <c r="Q25" s="5">
        <v>0.93</v>
      </c>
      <c r="R25" s="4">
        <v>0</v>
      </c>
      <c r="S25" s="4">
        <v>0</v>
      </c>
      <c r="T25" s="4">
        <v>0</v>
      </c>
      <c r="U25" s="5">
        <v>0</v>
      </c>
      <c r="V25" s="5">
        <v>0</v>
      </c>
      <c r="W25" s="14">
        <v>0.93</v>
      </c>
      <c r="X25" s="14">
        <v>0</v>
      </c>
      <c r="Y25" s="14">
        <v>0.93</v>
      </c>
      <c r="Z25" s="4"/>
      <c r="AA25" s="49" t="str">
        <f>IFERROR(IF(VLOOKUP($D25,'Year-To-Date'!$E$1:$E$322,1,FALSE)=D25,"--","Find"),"Find")</f>
        <v>--</v>
      </c>
    </row>
    <row r="26" spans="1:27">
      <c r="A26" s="2" t="s">
        <v>23</v>
      </c>
      <c r="B26" s="2" t="s">
        <v>24</v>
      </c>
      <c r="C26" s="2" t="s">
        <v>56</v>
      </c>
      <c r="D26" s="2" t="s">
        <v>60</v>
      </c>
      <c r="E26" s="2" t="s">
        <v>46</v>
      </c>
      <c r="F26" s="21" t="s">
        <v>108</v>
      </c>
      <c r="G26" s="11" t="s">
        <v>366</v>
      </c>
      <c r="H26" s="3">
        <v>42208</v>
      </c>
      <c r="I26" s="2" t="s">
        <v>28</v>
      </c>
      <c r="J26" s="2" t="s">
        <v>47</v>
      </c>
      <c r="K26" s="2" t="s">
        <v>30</v>
      </c>
      <c r="L26" s="2" t="s">
        <v>31</v>
      </c>
      <c r="M26" s="2" t="s">
        <v>32</v>
      </c>
      <c r="N26" s="4">
        <v>5</v>
      </c>
      <c r="O26" s="4">
        <v>76</v>
      </c>
      <c r="P26" s="4">
        <v>71</v>
      </c>
      <c r="Q26" s="5">
        <v>1.2</v>
      </c>
      <c r="R26" s="4">
        <v>0</v>
      </c>
      <c r="S26" s="4">
        <v>0</v>
      </c>
      <c r="T26" s="4">
        <v>0</v>
      </c>
      <c r="U26" s="5">
        <v>0</v>
      </c>
      <c r="V26" s="5">
        <v>0</v>
      </c>
      <c r="W26" s="14">
        <v>1.2</v>
      </c>
      <c r="X26" s="14">
        <v>0</v>
      </c>
      <c r="Y26" s="14">
        <v>1.2</v>
      </c>
      <c r="Z26" s="4"/>
      <c r="AA26" s="49" t="str">
        <f>IFERROR(IF(VLOOKUP($D26,'Year-To-Date'!$E$1:$E$322,1,FALSE)=D26,"--","Find"),"Find")</f>
        <v>--</v>
      </c>
    </row>
    <row r="27" spans="1:27">
      <c r="A27" s="2" t="s">
        <v>23</v>
      </c>
      <c r="B27" s="2" t="s">
        <v>24</v>
      </c>
      <c r="C27" s="2" t="s">
        <v>56</v>
      </c>
      <c r="D27" s="2" t="s">
        <v>64</v>
      </c>
      <c r="E27" s="2" t="s">
        <v>46</v>
      </c>
      <c r="F27" s="21" t="s">
        <v>108</v>
      </c>
      <c r="G27" s="11" t="s">
        <v>366</v>
      </c>
      <c r="H27" s="3">
        <v>42208</v>
      </c>
      <c r="I27" s="2" t="s">
        <v>28</v>
      </c>
      <c r="J27" s="2" t="s">
        <v>47</v>
      </c>
      <c r="K27" s="2" t="s">
        <v>30</v>
      </c>
      <c r="L27" s="2" t="s">
        <v>31</v>
      </c>
      <c r="M27" s="2" t="s">
        <v>32</v>
      </c>
      <c r="N27" s="4">
        <v>5</v>
      </c>
      <c r="O27" s="4">
        <v>5427</v>
      </c>
      <c r="P27" s="4">
        <v>5422</v>
      </c>
      <c r="Q27" s="14">
        <v>91.63</v>
      </c>
      <c r="R27" s="4">
        <v>0</v>
      </c>
      <c r="S27" s="4">
        <v>0</v>
      </c>
      <c r="T27" s="4">
        <v>0</v>
      </c>
      <c r="U27" s="5">
        <v>0</v>
      </c>
      <c r="V27" s="5">
        <v>0</v>
      </c>
      <c r="W27" s="14">
        <v>91.63</v>
      </c>
      <c r="X27" s="14">
        <v>0</v>
      </c>
      <c r="Y27" s="14">
        <v>91.63</v>
      </c>
      <c r="Z27" s="4"/>
      <c r="AA27" s="49" t="str">
        <f>IFERROR(IF(VLOOKUP($D27,'Year-To-Date'!$E$1:$E$322,1,FALSE)=D27,"--","Find"),"Find")</f>
        <v>--</v>
      </c>
    </row>
    <row r="28" spans="1:27">
      <c r="A28" s="2" t="s">
        <v>23</v>
      </c>
      <c r="B28" s="2" t="s">
        <v>24</v>
      </c>
      <c r="C28" s="2" t="s">
        <v>69</v>
      </c>
      <c r="D28" s="2" t="s">
        <v>70</v>
      </c>
      <c r="E28" s="2" t="s">
        <v>34</v>
      </c>
      <c r="F28" s="21" t="s">
        <v>108</v>
      </c>
      <c r="G28" s="11" t="s">
        <v>366</v>
      </c>
      <c r="H28" s="3">
        <v>42184</v>
      </c>
      <c r="I28" s="2" t="s">
        <v>28</v>
      </c>
      <c r="J28" s="2" t="s">
        <v>35</v>
      </c>
      <c r="K28" s="2" t="s">
        <v>30</v>
      </c>
      <c r="L28" s="2" t="s">
        <v>31</v>
      </c>
      <c r="M28" s="2" t="s">
        <v>32</v>
      </c>
      <c r="N28" s="4">
        <v>3</v>
      </c>
      <c r="O28" s="4">
        <v>411</v>
      </c>
      <c r="P28" s="4">
        <v>408</v>
      </c>
      <c r="Q28" s="5">
        <v>6.9</v>
      </c>
      <c r="R28" s="4">
        <v>7</v>
      </c>
      <c r="S28" s="4">
        <v>317</v>
      </c>
      <c r="T28" s="4">
        <v>310</v>
      </c>
      <c r="U28" s="5">
        <v>18.54</v>
      </c>
      <c r="V28" s="5">
        <v>0</v>
      </c>
      <c r="W28" s="14">
        <v>25.44</v>
      </c>
      <c r="X28" s="14">
        <v>0</v>
      </c>
      <c r="Y28" s="14">
        <v>25.44</v>
      </c>
      <c r="Z28" s="4"/>
      <c r="AA28" s="49" t="str">
        <f>IFERROR(IF(VLOOKUP($D28,'Year-To-Date'!$E$1:$E$322,1,FALSE)=D28,"--","Find"),"Find")</f>
        <v>--</v>
      </c>
    </row>
    <row r="29" spans="1:27">
      <c r="A29" s="2" t="s">
        <v>23</v>
      </c>
      <c r="B29" s="2" t="s">
        <v>24</v>
      </c>
      <c r="C29" s="2" t="s">
        <v>69</v>
      </c>
      <c r="D29" s="2" t="s">
        <v>74</v>
      </c>
      <c r="E29" s="2" t="s">
        <v>46</v>
      </c>
      <c r="F29" s="21" t="s">
        <v>108</v>
      </c>
      <c r="G29" s="11" t="s">
        <v>366</v>
      </c>
      <c r="H29" s="3">
        <v>42208</v>
      </c>
      <c r="I29" s="2" t="s">
        <v>28</v>
      </c>
      <c r="J29" s="2" t="s">
        <v>47</v>
      </c>
      <c r="K29" s="2" t="s">
        <v>30</v>
      </c>
      <c r="L29" s="2" t="s">
        <v>31</v>
      </c>
      <c r="M29" s="2" t="s">
        <v>32</v>
      </c>
      <c r="N29" s="4">
        <v>7</v>
      </c>
      <c r="O29" s="4">
        <v>31</v>
      </c>
      <c r="P29" s="4">
        <v>24</v>
      </c>
      <c r="Q29" s="5">
        <v>0.41</v>
      </c>
      <c r="R29" s="4">
        <v>14</v>
      </c>
      <c r="S29" s="4">
        <v>211</v>
      </c>
      <c r="T29" s="4">
        <v>197</v>
      </c>
      <c r="U29" s="5">
        <v>11.78</v>
      </c>
      <c r="V29" s="5">
        <v>0</v>
      </c>
      <c r="W29" s="14">
        <v>12.19</v>
      </c>
      <c r="X29" s="14">
        <v>0</v>
      </c>
      <c r="Y29" s="14">
        <v>12.19</v>
      </c>
      <c r="Z29" s="4"/>
      <c r="AA29" s="49" t="str">
        <f>IFERROR(IF(VLOOKUP($D29,'Year-To-Date'!$E$1:$E$322,1,FALSE)=D29,"--","Find"),"Find")</f>
        <v>--</v>
      </c>
    </row>
    <row r="30" spans="1:27">
      <c r="A30" s="2" t="s">
        <v>23</v>
      </c>
      <c r="B30" s="2" t="s">
        <v>24</v>
      </c>
      <c r="C30" s="2" t="s">
        <v>69</v>
      </c>
      <c r="D30" s="2" t="s">
        <v>75</v>
      </c>
      <c r="E30" s="2" t="s">
        <v>34</v>
      </c>
      <c r="F30" s="21" t="s">
        <v>108</v>
      </c>
      <c r="G30" s="11" t="s">
        <v>366</v>
      </c>
      <c r="H30" s="3">
        <v>42207</v>
      </c>
      <c r="I30" s="2" t="s">
        <v>28</v>
      </c>
      <c r="J30" s="2" t="s">
        <v>35</v>
      </c>
      <c r="K30" s="2" t="s">
        <v>30</v>
      </c>
      <c r="L30" s="2" t="s">
        <v>31</v>
      </c>
      <c r="M30" s="2" t="s">
        <v>32</v>
      </c>
      <c r="N30" s="4">
        <v>7</v>
      </c>
      <c r="O30" s="4">
        <v>1379</v>
      </c>
      <c r="P30" s="4">
        <v>1372</v>
      </c>
      <c r="Q30" s="5">
        <v>23.19</v>
      </c>
      <c r="R30" s="4">
        <v>7</v>
      </c>
      <c r="S30" s="4">
        <v>668</v>
      </c>
      <c r="T30" s="4">
        <v>661</v>
      </c>
      <c r="U30" s="5">
        <v>39.53</v>
      </c>
      <c r="V30" s="5">
        <v>0</v>
      </c>
      <c r="W30" s="14">
        <v>62.72</v>
      </c>
      <c r="X30" s="14">
        <v>0</v>
      </c>
      <c r="Y30" s="14">
        <v>62.72</v>
      </c>
      <c r="Z30" s="4"/>
      <c r="AA30" s="49" t="str">
        <f>IFERROR(IF(VLOOKUP($D30,'Year-To-Date'!$E$1:$E$322,1,FALSE)=D30,"--","Find"),"Find")</f>
        <v>--</v>
      </c>
    </row>
    <row r="31" spans="1:27">
      <c r="A31" s="2" t="s">
        <v>23</v>
      </c>
      <c r="B31" s="2" t="s">
        <v>24</v>
      </c>
      <c r="C31" s="2" t="s">
        <v>76</v>
      </c>
      <c r="D31" s="2" t="s">
        <v>79</v>
      </c>
      <c r="E31" s="2" t="s">
        <v>46</v>
      </c>
      <c r="F31" s="21" t="s">
        <v>108</v>
      </c>
      <c r="G31" s="11" t="s">
        <v>366</v>
      </c>
      <c r="H31" s="3">
        <v>42184</v>
      </c>
      <c r="I31" s="2" t="s">
        <v>28</v>
      </c>
      <c r="J31" s="2" t="s">
        <v>47</v>
      </c>
      <c r="K31" s="2" t="s">
        <v>30</v>
      </c>
      <c r="L31" s="2" t="s">
        <v>31</v>
      </c>
      <c r="M31" s="2" t="s">
        <v>32</v>
      </c>
      <c r="N31" s="4">
        <v>3</v>
      </c>
      <c r="O31" s="4">
        <v>1631</v>
      </c>
      <c r="P31" s="4">
        <v>1628</v>
      </c>
      <c r="Q31" s="5">
        <v>27.51</v>
      </c>
      <c r="R31" s="4">
        <v>5</v>
      </c>
      <c r="S31" s="4">
        <v>587</v>
      </c>
      <c r="T31" s="4">
        <v>582</v>
      </c>
      <c r="U31" s="5">
        <v>34.799999999999997</v>
      </c>
      <c r="V31" s="5">
        <v>0</v>
      </c>
      <c r="W31" s="14">
        <v>62.31</v>
      </c>
      <c r="X31" s="14">
        <v>0</v>
      </c>
      <c r="Y31" s="14">
        <v>62.31</v>
      </c>
      <c r="Z31" s="4"/>
      <c r="AA31" s="49" t="str">
        <f>IFERROR(IF(VLOOKUP($D31,'Year-To-Date'!$E$1:$E$322,1,FALSE)=D31,"--","Find"),"Find")</f>
        <v>--</v>
      </c>
    </row>
    <row r="32" spans="1:27">
      <c r="A32" s="2" t="s">
        <v>23</v>
      </c>
      <c r="B32" s="2" t="s">
        <v>24</v>
      </c>
      <c r="C32" s="2" t="s">
        <v>76</v>
      </c>
      <c r="D32" s="2" t="s">
        <v>80</v>
      </c>
      <c r="E32" s="2" t="s">
        <v>34</v>
      </c>
      <c r="F32" s="21" t="s">
        <v>108</v>
      </c>
      <c r="G32" s="11" t="s">
        <v>366</v>
      </c>
      <c r="H32" s="3">
        <v>42184</v>
      </c>
      <c r="I32" s="2" t="s">
        <v>28</v>
      </c>
      <c r="J32" s="2" t="s">
        <v>35</v>
      </c>
      <c r="K32" s="2" t="s">
        <v>30</v>
      </c>
      <c r="L32" s="2" t="s">
        <v>31</v>
      </c>
      <c r="M32" s="2" t="s">
        <v>32</v>
      </c>
      <c r="N32" s="4">
        <v>6</v>
      </c>
      <c r="O32" s="4">
        <v>2753</v>
      </c>
      <c r="P32" s="4">
        <v>2747</v>
      </c>
      <c r="Q32" s="5">
        <v>46.42</v>
      </c>
      <c r="R32" s="4">
        <v>8</v>
      </c>
      <c r="S32" s="4">
        <v>1415</v>
      </c>
      <c r="T32" s="4">
        <v>1407</v>
      </c>
      <c r="U32" s="5">
        <v>84.14</v>
      </c>
      <c r="V32" s="5">
        <v>0</v>
      </c>
      <c r="W32" s="14">
        <v>130.56</v>
      </c>
      <c r="X32" s="14">
        <v>0</v>
      </c>
      <c r="Y32" s="14">
        <v>130.56</v>
      </c>
      <c r="Z32" s="4"/>
      <c r="AA32" s="49" t="str">
        <f>IFERROR(IF(VLOOKUP($D32,'Year-To-Date'!$E$1:$E$322,1,FALSE)=D32,"--","Find"),"Find")</f>
        <v>--</v>
      </c>
    </row>
    <row r="33" spans="1:27">
      <c r="A33" s="2" t="s">
        <v>23</v>
      </c>
      <c r="B33" s="2" t="s">
        <v>24</v>
      </c>
      <c r="C33" s="2" t="s">
        <v>76</v>
      </c>
      <c r="D33" s="2" t="s">
        <v>87</v>
      </c>
      <c r="E33" s="2" t="s">
        <v>34</v>
      </c>
      <c r="F33" s="21" t="s">
        <v>108</v>
      </c>
      <c r="G33" s="11" t="s">
        <v>366</v>
      </c>
      <c r="H33" s="3">
        <v>42207</v>
      </c>
      <c r="I33" s="2" t="s">
        <v>28</v>
      </c>
      <c r="J33" s="2" t="s">
        <v>35</v>
      </c>
      <c r="K33" s="2" t="s">
        <v>30</v>
      </c>
      <c r="L33" s="2" t="s">
        <v>31</v>
      </c>
      <c r="M33" s="2" t="s">
        <v>32</v>
      </c>
      <c r="N33" s="4">
        <v>10</v>
      </c>
      <c r="O33" s="4">
        <v>5692</v>
      </c>
      <c r="P33" s="4">
        <v>5682</v>
      </c>
      <c r="Q33" s="5">
        <v>96.03</v>
      </c>
      <c r="R33" s="4">
        <v>12</v>
      </c>
      <c r="S33" s="4">
        <v>2753</v>
      </c>
      <c r="T33" s="4">
        <v>2741</v>
      </c>
      <c r="U33" s="5">
        <v>163.91</v>
      </c>
      <c r="V33" s="5">
        <v>0</v>
      </c>
      <c r="W33" s="14">
        <v>259.94</v>
      </c>
      <c r="X33" s="14">
        <v>0</v>
      </c>
      <c r="Y33" s="14">
        <v>259.94</v>
      </c>
      <c r="Z33" s="4"/>
      <c r="AA33" s="49" t="str">
        <f>IFERROR(IF(VLOOKUP($D33,'Year-To-Date'!$E$1:$E$322,1,FALSE)=D33,"--","Find"),"Find")</f>
        <v>--</v>
      </c>
    </row>
    <row r="34" spans="1:27">
      <c r="A34" s="2" t="s">
        <v>23</v>
      </c>
      <c r="B34" s="2" t="s">
        <v>24</v>
      </c>
      <c r="C34" s="2" t="s">
        <v>76</v>
      </c>
      <c r="D34" s="2" t="s">
        <v>88</v>
      </c>
      <c r="E34" s="2" t="s">
        <v>34</v>
      </c>
      <c r="F34" s="21" t="s">
        <v>108</v>
      </c>
      <c r="G34" s="11" t="s">
        <v>366</v>
      </c>
      <c r="H34" s="3">
        <v>42207</v>
      </c>
      <c r="I34" s="2" t="s">
        <v>28</v>
      </c>
      <c r="J34" s="2" t="s">
        <v>35</v>
      </c>
      <c r="K34" s="2" t="s">
        <v>30</v>
      </c>
      <c r="L34" s="2" t="s">
        <v>31</v>
      </c>
      <c r="M34" s="2" t="s">
        <v>32</v>
      </c>
      <c r="N34" s="4">
        <v>12</v>
      </c>
      <c r="O34" s="4">
        <v>1026</v>
      </c>
      <c r="P34" s="4">
        <v>1014</v>
      </c>
      <c r="Q34" s="14">
        <v>17.14</v>
      </c>
      <c r="R34" s="4">
        <v>8</v>
      </c>
      <c r="S34" s="4">
        <v>1796</v>
      </c>
      <c r="T34" s="4">
        <v>1788</v>
      </c>
      <c r="U34" s="5">
        <v>106.92</v>
      </c>
      <c r="V34" s="5">
        <v>0</v>
      </c>
      <c r="W34" s="14">
        <v>124.06</v>
      </c>
      <c r="X34" s="14">
        <v>0</v>
      </c>
      <c r="Y34" s="14">
        <v>124.06</v>
      </c>
      <c r="Z34" s="4"/>
      <c r="AA34" s="49" t="str">
        <f>IFERROR(IF(VLOOKUP($D34,'Year-To-Date'!$E$1:$E$322,1,FALSE)=D34,"--","Find"),"Find")</f>
        <v>--</v>
      </c>
    </row>
    <row r="35" spans="1:27">
      <c r="A35" s="2" t="s">
        <v>23</v>
      </c>
      <c r="B35" s="2" t="s">
        <v>24</v>
      </c>
      <c r="C35" s="2" t="s">
        <v>25</v>
      </c>
      <c r="D35" s="2" t="s">
        <v>356</v>
      </c>
      <c r="E35" s="2" t="s">
        <v>34</v>
      </c>
      <c r="F35" s="21" t="s">
        <v>105</v>
      </c>
      <c r="G35" s="11" t="s">
        <v>367</v>
      </c>
      <c r="H35" s="3">
        <v>42258</v>
      </c>
      <c r="I35" s="2" t="s">
        <v>28</v>
      </c>
      <c r="J35" s="2" t="s">
        <v>35</v>
      </c>
      <c r="K35" s="2" t="s">
        <v>30</v>
      </c>
      <c r="L35" s="2" t="s">
        <v>31</v>
      </c>
      <c r="M35" s="2" t="s">
        <v>32</v>
      </c>
      <c r="N35" s="4">
        <v>15</v>
      </c>
      <c r="O35" s="4">
        <v>15</v>
      </c>
      <c r="P35" s="4">
        <v>21833</v>
      </c>
      <c r="Q35" s="5">
        <v>368.98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368.98</v>
      </c>
      <c r="X35" s="14">
        <v>0</v>
      </c>
      <c r="Y35" s="14">
        <v>368.98</v>
      </c>
      <c r="Z35" s="4"/>
      <c r="AA35" s="49" t="str">
        <f>IFERROR(IF(VLOOKUP($D35,'Year-To-Date'!$E$1:$E$322,1,FALSE)=D35,"--","Find"),"Find")</f>
        <v>--</v>
      </c>
    </row>
    <row r="36" spans="1:27">
      <c r="A36" s="2" t="s">
        <v>23</v>
      </c>
      <c r="B36" s="2" t="s">
        <v>24</v>
      </c>
      <c r="C36" s="2" t="s">
        <v>25</v>
      </c>
      <c r="D36" s="2" t="s">
        <v>26</v>
      </c>
      <c r="E36" s="2" t="s">
        <v>27</v>
      </c>
      <c r="F36" s="21"/>
      <c r="G36" s="11" t="s">
        <v>358</v>
      </c>
      <c r="H36" s="3">
        <v>42213</v>
      </c>
      <c r="I36" s="2" t="s">
        <v>28</v>
      </c>
      <c r="J36" s="2" t="s">
        <v>29</v>
      </c>
      <c r="K36" s="2" t="s">
        <v>30</v>
      </c>
      <c r="L36" s="2" t="s">
        <v>31</v>
      </c>
      <c r="M36" s="2" t="s">
        <v>32</v>
      </c>
      <c r="N36" s="4">
        <v>17</v>
      </c>
      <c r="O36" s="4">
        <v>9389</v>
      </c>
      <c r="P36" s="4">
        <v>9372</v>
      </c>
      <c r="Q36" s="5">
        <v>158.38999999999999</v>
      </c>
      <c r="R36" s="4">
        <v>0</v>
      </c>
      <c r="S36" s="4">
        <v>0</v>
      </c>
      <c r="T36" s="4">
        <v>0</v>
      </c>
      <c r="U36" s="5">
        <v>0</v>
      </c>
      <c r="V36" s="5">
        <v>0</v>
      </c>
      <c r="W36" s="14">
        <v>158.38999999999999</v>
      </c>
      <c r="X36" s="14">
        <v>0</v>
      </c>
      <c r="Y36" s="14">
        <v>158.38999999999999</v>
      </c>
      <c r="Z36" s="4"/>
      <c r="AA36" s="49" t="str">
        <f>IFERROR(IF(VLOOKUP($D36,'Year-To-Date'!$E$1:$E$322,1,FALSE)=D36,"--","Find"),"Find")</f>
        <v>--</v>
      </c>
    </row>
    <row r="37" spans="1:27">
      <c r="A37" s="2" t="s">
        <v>23</v>
      </c>
      <c r="B37" s="2" t="s">
        <v>24</v>
      </c>
      <c r="C37" s="2" t="s">
        <v>56</v>
      </c>
      <c r="D37" s="2" t="s">
        <v>66</v>
      </c>
      <c r="E37" s="2" t="s">
        <v>27</v>
      </c>
      <c r="F37" s="21"/>
      <c r="G37" s="11" t="s">
        <v>358</v>
      </c>
      <c r="H37" s="3">
        <v>42213</v>
      </c>
      <c r="I37" s="2" t="s">
        <v>28</v>
      </c>
      <c r="J37" s="2" t="s">
        <v>29</v>
      </c>
      <c r="K37" s="2" t="s">
        <v>30</v>
      </c>
      <c r="L37" s="2" t="s">
        <v>31</v>
      </c>
      <c r="M37" s="2" t="s">
        <v>32</v>
      </c>
      <c r="N37" s="4">
        <v>5</v>
      </c>
      <c r="O37" s="4">
        <v>7</v>
      </c>
      <c r="P37" s="4">
        <v>2</v>
      </c>
      <c r="Q37" s="5">
        <v>0.03</v>
      </c>
      <c r="R37" s="4">
        <v>0</v>
      </c>
      <c r="S37" s="4">
        <v>0</v>
      </c>
      <c r="T37" s="4">
        <v>0</v>
      </c>
      <c r="U37" s="5">
        <v>0</v>
      </c>
      <c r="V37" s="5">
        <v>0</v>
      </c>
      <c r="W37" s="14">
        <v>0.03</v>
      </c>
      <c r="X37" s="14">
        <v>0</v>
      </c>
      <c r="Y37" s="14">
        <v>0.03</v>
      </c>
      <c r="Z37" s="4"/>
      <c r="AA37" s="49" t="str">
        <f>IFERROR(IF(VLOOKUP($D37,'Year-To-Date'!$E$1:$E$322,1,FALSE)=D37,"--","Find"),"Find")</f>
        <v>--</v>
      </c>
    </row>
    <row r="38" spans="1:27">
      <c r="A38" s="8"/>
      <c r="B38" s="2"/>
      <c r="C38" s="2"/>
      <c r="D38" s="2"/>
      <c r="E38" s="2"/>
      <c r="F38" s="25"/>
      <c r="G38" s="2"/>
      <c r="H38" s="3"/>
      <c r="I38" s="2"/>
      <c r="J38" s="2"/>
      <c r="K38" s="2"/>
      <c r="L38" s="2"/>
      <c r="M38" s="2"/>
      <c r="N38" s="4"/>
      <c r="O38" s="4"/>
      <c r="P38" s="4"/>
      <c r="Q38" s="7">
        <f>SUM(Q3:Q37)</f>
        <v>1818.1000000000001</v>
      </c>
      <c r="R38" s="4"/>
      <c r="S38" s="4"/>
      <c r="T38" s="4"/>
      <c r="U38" s="7">
        <f>SUM(U3:U37)</f>
        <v>876.42999999999984</v>
      </c>
      <c r="V38" s="7">
        <f>SUM(V3:V37)</f>
        <v>0</v>
      </c>
      <c r="W38" s="7">
        <f>SUM(W3:W37)</f>
        <v>2694.53</v>
      </c>
      <c r="X38" s="7">
        <f>SUM(X3:X37)</f>
        <v>0</v>
      </c>
      <c r="Y38" s="7">
        <f>SUM(Y3:Y37)</f>
        <v>2694.53</v>
      </c>
      <c r="Z38" s="4"/>
      <c r="AA38" s="30">
        <f>COUNTIF(AA1:AA37,"Find")</f>
        <v>0</v>
      </c>
    </row>
    <row r="39" spans="1:27">
      <c r="A39" s="6"/>
      <c r="B39" s="6"/>
      <c r="C39" s="6"/>
      <c r="D39" s="6"/>
      <c r="E39" s="6"/>
      <c r="F39" s="26"/>
      <c r="G39" s="6"/>
      <c r="H39" s="6"/>
      <c r="I39" s="6"/>
      <c r="J39" s="6"/>
      <c r="K39" s="6"/>
      <c r="L39" s="6"/>
      <c r="M39" s="6"/>
      <c r="N39" s="6"/>
      <c r="O39" s="6"/>
      <c r="P39" s="6"/>
      <c r="Q39" s="63">
        <f t="shared" ref="Q39" si="0">SUM(Q1:Q37)</f>
        <v>1836.5400000000002</v>
      </c>
      <c r="R39" s="6"/>
      <c r="S39" s="6"/>
      <c r="T39" s="6"/>
      <c r="U39" s="63">
        <f t="shared" ref="U39:X39" si="1">SUM(U1:U37)</f>
        <v>959.78999999999985</v>
      </c>
      <c r="V39" s="63">
        <f t="shared" si="1"/>
        <v>0</v>
      </c>
      <c r="W39" s="63">
        <f t="shared" si="1"/>
        <v>2796.33</v>
      </c>
      <c r="X39" s="63">
        <f t="shared" si="1"/>
        <v>0</v>
      </c>
      <c r="Y39" s="63">
        <f>SUM(Y1:Y37)</f>
        <v>2796.33</v>
      </c>
      <c r="Z39" s="6"/>
    </row>
    <row r="41" spans="1:27">
      <c r="Y41" s="66"/>
    </row>
    <row r="65" spans="1:26">
      <c r="A65" s="2"/>
      <c r="B65" s="2"/>
      <c r="C65" s="2"/>
      <c r="D65" s="2"/>
      <c r="E65" s="2"/>
      <c r="F65" s="21"/>
      <c r="G65" s="11"/>
      <c r="H65" s="3"/>
      <c r="I65" s="2"/>
      <c r="J65" s="2"/>
      <c r="K65" s="2"/>
      <c r="L65" s="2"/>
      <c r="M65" s="2"/>
      <c r="N65" s="4"/>
      <c r="O65" s="4"/>
      <c r="P65" s="4"/>
      <c r="Q65" s="5"/>
      <c r="R65" s="4"/>
      <c r="S65" s="4"/>
      <c r="T65" s="4"/>
      <c r="U65" s="5"/>
      <c r="V65" s="5"/>
      <c r="W65" s="14"/>
      <c r="X65" s="14"/>
      <c r="Y65" s="14"/>
      <c r="Z65" s="4"/>
    </row>
    <row r="66" spans="1:26">
      <c r="A66" s="2"/>
      <c r="B66" s="2"/>
      <c r="C66" s="2"/>
      <c r="D66" s="2"/>
      <c r="E66" s="2"/>
      <c r="F66" s="21"/>
      <c r="G66" s="11"/>
      <c r="H66" s="3"/>
      <c r="I66" s="2"/>
      <c r="J66" s="2"/>
      <c r="K66" s="2"/>
      <c r="L66" s="2"/>
      <c r="M66" s="2"/>
      <c r="N66" s="4"/>
      <c r="O66" s="4"/>
      <c r="P66" s="4"/>
      <c r="Q66" s="5"/>
      <c r="R66" s="4"/>
      <c r="S66" s="4"/>
      <c r="T66" s="4"/>
      <c r="U66" s="5"/>
      <c r="V66" s="5"/>
      <c r="W66" s="14"/>
      <c r="X66" s="14"/>
      <c r="Y66" s="14"/>
      <c r="Z66" s="4"/>
    </row>
    <row r="67" spans="1:26">
      <c r="A67" s="2"/>
      <c r="B67" s="2"/>
      <c r="C67" s="2"/>
      <c r="D67" s="2"/>
      <c r="E67" s="2"/>
      <c r="F67" s="21"/>
      <c r="G67" s="11"/>
      <c r="H67" s="3"/>
      <c r="I67" s="2"/>
      <c r="J67" s="2"/>
      <c r="K67" s="2"/>
      <c r="L67" s="2"/>
      <c r="M67" s="2"/>
      <c r="N67" s="4"/>
      <c r="O67" s="4"/>
      <c r="P67" s="4"/>
      <c r="Q67" s="5"/>
      <c r="R67" s="4"/>
      <c r="S67" s="4"/>
      <c r="T67" s="4"/>
      <c r="U67" s="5"/>
      <c r="V67" s="5"/>
      <c r="W67" s="14"/>
      <c r="X67" s="14"/>
      <c r="Y67" s="14"/>
      <c r="Z67" s="4"/>
    </row>
    <row r="68" spans="1:26">
      <c r="A68" s="2"/>
      <c r="B68" s="2"/>
      <c r="C68" s="2"/>
      <c r="D68" s="2"/>
      <c r="E68" s="2"/>
      <c r="F68" s="21"/>
      <c r="G68" s="11"/>
      <c r="H68" s="3"/>
      <c r="I68" s="2"/>
      <c r="J68" s="2"/>
      <c r="K68" s="2"/>
      <c r="L68" s="2"/>
      <c r="M68" s="2"/>
      <c r="N68" s="4"/>
      <c r="O68" s="4"/>
      <c r="P68" s="4"/>
      <c r="Q68" s="5"/>
      <c r="R68" s="4"/>
      <c r="S68" s="4"/>
      <c r="T68" s="4"/>
      <c r="U68" s="5"/>
      <c r="V68" s="5"/>
      <c r="W68" s="14"/>
      <c r="X68" s="14"/>
      <c r="Y68" s="14"/>
      <c r="Z68" s="4"/>
    </row>
    <row r="69" spans="1:26">
      <c r="A69" s="2"/>
      <c r="B69" s="2"/>
      <c r="C69" s="2"/>
      <c r="D69" s="2"/>
      <c r="E69" s="2"/>
      <c r="F69" s="21"/>
      <c r="G69" s="11"/>
      <c r="H69" s="3"/>
      <c r="I69" s="2"/>
      <c r="J69" s="2"/>
      <c r="K69" s="2"/>
      <c r="L69" s="2"/>
      <c r="M69" s="2"/>
      <c r="N69" s="4"/>
      <c r="O69" s="4"/>
      <c r="P69" s="4"/>
      <c r="Q69" s="5"/>
      <c r="R69" s="4"/>
      <c r="S69" s="4"/>
      <c r="T69" s="4"/>
      <c r="U69" s="5"/>
      <c r="V69" s="5"/>
      <c r="W69" s="14"/>
      <c r="X69" s="14"/>
      <c r="Y69" s="14"/>
      <c r="Z69" s="4"/>
    </row>
    <row r="70" spans="1:26">
      <c r="A70" s="2"/>
      <c r="B70" s="2"/>
      <c r="C70" s="2"/>
      <c r="D70" s="2"/>
      <c r="E70" s="2"/>
      <c r="F70" s="21"/>
      <c r="G70" s="11"/>
      <c r="H70" s="3"/>
      <c r="I70" s="2"/>
      <c r="J70" s="2"/>
      <c r="K70" s="2"/>
      <c r="L70" s="2"/>
      <c r="M70" s="2"/>
      <c r="N70" s="4"/>
      <c r="O70" s="4"/>
      <c r="P70" s="4"/>
      <c r="Q70" s="5"/>
      <c r="R70" s="4"/>
      <c r="S70" s="4"/>
      <c r="T70" s="4"/>
      <c r="U70" s="5"/>
      <c r="V70" s="5"/>
      <c r="W70" s="14"/>
      <c r="X70" s="14"/>
      <c r="Y70" s="14"/>
      <c r="Z70" s="4"/>
    </row>
    <row r="71" spans="1:26">
      <c r="A71" s="2"/>
      <c r="B71" s="2"/>
      <c r="C71" s="2"/>
      <c r="D71" s="2"/>
      <c r="E71" s="2"/>
      <c r="F71" s="21"/>
      <c r="G71" s="11"/>
      <c r="H71" s="3"/>
      <c r="I71" s="2"/>
      <c r="J71" s="2"/>
      <c r="K71" s="2"/>
      <c r="L71" s="2"/>
      <c r="M71" s="2"/>
      <c r="N71" s="4"/>
      <c r="O71" s="4"/>
      <c r="P71" s="4"/>
      <c r="Q71" s="5"/>
      <c r="R71" s="4"/>
      <c r="S71" s="4"/>
      <c r="T71" s="4"/>
      <c r="U71" s="5"/>
      <c r="V71" s="5"/>
      <c r="W71" s="14"/>
      <c r="X71" s="14"/>
      <c r="Y71" s="14"/>
      <c r="Z71" s="4"/>
    </row>
    <row r="72" spans="1:26">
      <c r="A72" s="2"/>
      <c r="B72" s="2"/>
      <c r="C72" s="2"/>
      <c r="D72" s="2"/>
      <c r="E72" s="2"/>
      <c r="F72" s="21"/>
      <c r="G72" s="11"/>
      <c r="H72" s="3"/>
      <c r="I72" s="2"/>
      <c r="J72" s="2"/>
      <c r="K72" s="2"/>
      <c r="L72" s="2"/>
      <c r="M72" s="2"/>
      <c r="N72" s="4"/>
      <c r="O72" s="4"/>
      <c r="P72" s="4"/>
      <c r="Q72" s="5"/>
      <c r="R72" s="4"/>
      <c r="S72" s="4"/>
      <c r="T72" s="4"/>
      <c r="U72" s="5"/>
      <c r="V72" s="5"/>
      <c r="W72" s="14"/>
      <c r="X72" s="14"/>
      <c r="Y72" s="14"/>
      <c r="Z72" s="4"/>
    </row>
    <row r="73" spans="1:26">
      <c r="A73" s="2"/>
      <c r="B73" s="2"/>
      <c r="C73" s="2"/>
      <c r="D73" s="2"/>
      <c r="E73" s="2"/>
      <c r="F73" s="21"/>
      <c r="G73" s="11"/>
      <c r="H73" s="3"/>
      <c r="I73" s="2"/>
      <c r="J73" s="2"/>
      <c r="K73" s="2"/>
      <c r="L73" s="2"/>
      <c r="M73" s="2"/>
      <c r="N73" s="4"/>
      <c r="O73" s="4"/>
      <c r="P73" s="4"/>
      <c r="Q73" s="5"/>
      <c r="R73" s="4"/>
      <c r="S73" s="4"/>
      <c r="T73" s="4"/>
      <c r="U73" s="5"/>
      <c r="V73" s="5"/>
      <c r="W73" s="14"/>
      <c r="X73" s="14"/>
      <c r="Y73" s="14"/>
      <c r="Z73" s="4"/>
    </row>
    <row r="74" spans="1:26">
      <c r="A74" s="2"/>
      <c r="B74" s="2"/>
      <c r="C74" s="2"/>
      <c r="D74" s="2"/>
      <c r="E74" s="2"/>
      <c r="F74" s="21"/>
      <c r="G74" s="11"/>
      <c r="H74" s="3"/>
      <c r="I74" s="2"/>
      <c r="J74" s="2"/>
      <c r="K74" s="2"/>
      <c r="L74" s="2"/>
      <c r="M74" s="2"/>
      <c r="N74" s="4"/>
      <c r="O74" s="4"/>
      <c r="P74" s="4"/>
      <c r="Q74" s="5"/>
      <c r="R74" s="4"/>
      <c r="S74" s="4"/>
      <c r="T74" s="4"/>
      <c r="U74" s="5"/>
      <c r="V74" s="5"/>
      <c r="W74" s="14"/>
      <c r="X74" s="14"/>
      <c r="Y74" s="14"/>
      <c r="Z74" s="4"/>
    </row>
    <row r="75" spans="1:26">
      <c r="A75" s="2"/>
      <c r="B75" s="2"/>
      <c r="C75" s="2"/>
      <c r="D75" s="2"/>
      <c r="E75" s="2"/>
      <c r="F75" s="21"/>
      <c r="G75" s="11"/>
      <c r="H75" s="3"/>
      <c r="I75" s="2"/>
      <c r="J75" s="2"/>
      <c r="K75" s="2"/>
      <c r="L75" s="2"/>
      <c r="M75" s="2"/>
      <c r="N75" s="4"/>
      <c r="O75" s="4"/>
      <c r="P75" s="4"/>
      <c r="Q75" s="5"/>
      <c r="R75" s="4"/>
      <c r="S75" s="4"/>
      <c r="T75" s="4"/>
      <c r="U75" s="5"/>
      <c r="V75" s="5"/>
      <c r="W75" s="14"/>
      <c r="X75" s="14"/>
      <c r="Y75" s="14"/>
      <c r="Z75" s="4"/>
    </row>
    <row r="76" spans="1:26">
      <c r="A76" s="2"/>
      <c r="B76" s="2"/>
      <c r="C76" s="2"/>
      <c r="D76" s="2"/>
      <c r="E76" s="2"/>
      <c r="F76" s="21"/>
      <c r="G76" s="11"/>
      <c r="H76" s="3"/>
      <c r="I76" s="2"/>
      <c r="J76" s="2"/>
      <c r="K76" s="2"/>
      <c r="L76" s="2"/>
      <c r="M76" s="2"/>
      <c r="N76" s="4"/>
      <c r="O76" s="4"/>
      <c r="P76" s="4"/>
      <c r="Q76" s="5"/>
      <c r="R76" s="4"/>
      <c r="S76" s="4"/>
      <c r="T76" s="4"/>
      <c r="U76" s="5"/>
      <c r="V76" s="5"/>
      <c r="W76" s="14"/>
      <c r="X76" s="14"/>
      <c r="Y76" s="14"/>
      <c r="Z76" s="4"/>
    </row>
    <row r="77" spans="1:26">
      <c r="A77" s="2"/>
      <c r="B77" s="2"/>
      <c r="C77" s="2"/>
      <c r="D77" s="2"/>
      <c r="E77" s="2"/>
      <c r="F77" s="21"/>
      <c r="G77" s="11"/>
      <c r="H77" s="3"/>
      <c r="I77" s="2"/>
      <c r="J77" s="2"/>
      <c r="K77" s="2"/>
      <c r="L77" s="2"/>
      <c r="M77" s="2"/>
      <c r="N77" s="4"/>
      <c r="O77" s="4"/>
      <c r="P77" s="4"/>
      <c r="Q77" s="5"/>
      <c r="R77" s="4"/>
      <c r="S77" s="4"/>
      <c r="T77" s="4"/>
      <c r="U77" s="5"/>
      <c r="V77" s="5"/>
      <c r="W77" s="14"/>
      <c r="X77" s="14"/>
      <c r="Y77" s="14"/>
      <c r="Z77" s="4"/>
    </row>
    <row r="78" spans="1:26">
      <c r="A78" s="2"/>
      <c r="B78" s="2"/>
      <c r="C78" s="2"/>
      <c r="D78" s="2"/>
      <c r="E78" s="2"/>
      <c r="F78" s="21"/>
      <c r="G78" s="11"/>
      <c r="H78" s="3"/>
      <c r="I78" s="2"/>
      <c r="J78" s="2"/>
      <c r="K78" s="2"/>
      <c r="L78" s="2"/>
      <c r="M78" s="2"/>
      <c r="N78" s="4"/>
      <c r="O78" s="4"/>
      <c r="P78" s="4"/>
      <c r="Q78" s="5"/>
      <c r="R78" s="4"/>
      <c r="S78" s="4"/>
      <c r="T78" s="4"/>
      <c r="U78" s="5"/>
      <c r="V78" s="5"/>
      <c r="W78" s="14"/>
      <c r="X78" s="14"/>
      <c r="Y78" s="14"/>
      <c r="Z78" s="4"/>
    </row>
    <row r="79" spans="1:26">
      <c r="A79" s="2"/>
      <c r="B79" s="2"/>
      <c r="C79" s="2"/>
      <c r="D79" s="2"/>
      <c r="E79" s="2"/>
      <c r="F79" s="21"/>
      <c r="G79" s="11"/>
      <c r="H79" s="3"/>
      <c r="I79" s="2"/>
      <c r="J79" s="2"/>
      <c r="K79" s="2"/>
      <c r="L79" s="2"/>
      <c r="M79" s="2"/>
      <c r="N79" s="4"/>
      <c r="O79" s="4"/>
      <c r="P79" s="4"/>
      <c r="Q79" s="5"/>
      <c r="R79" s="4"/>
      <c r="S79" s="4"/>
      <c r="T79" s="4"/>
      <c r="U79" s="5"/>
      <c r="V79" s="5"/>
      <c r="W79" s="14"/>
      <c r="X79" s="14"/>
      <c r="Y79" s="14"/>
      <c r="Z79" s="4"/>
    </row>
    <row r="80" spans="1:26">
      <c r="A80" s="2"/>
      <c r="B80" s="2"/>
      <c r="C80" s="2"/>
      <c r="D80" s="2"/>
      <c r="E80" s="2"/>
      <c r="F80" s="21"/>
      <c r="G80" s="11"/>
      <c r="H80" s="3"/>
      <c r="I80" s="2"/>
      <c r="J80" s="2"/>
      <c r="K80" s="2"/>
      <c r="L80" s="2"/>
      <c r="M80" s="2"/>
      <c r="N80" s="4"/>
      <c r="O80" s="4"/>
      <c r="P80" s="4"/>
      <c r="Q80" s="5"/>
      <c r="R80" s="4"/>
      <c r="S80" s="4"/>
      <c r="T80" s="4"/>
      <c r="U80" s="5"/>
      <c r="V80" s="5"/>
      <c r="W80" s="14"/>
      <c r="X80" s="14"/>
      <c r="Y80" s="14"/>
      <c r="Z80" s="4"/>
    </row>
    <row r="81" spans="1:26">
      <c r="A81" s="2"/>
      <c r="B81" s="2"/>
      <c r="C81" s="2"/>
      <c r="D81" s="2"/>
      <c r="E81" s="2"/>
      <c r="F81" s="21"/>
      <c r="G81" s="11"/>
      <c r="H81" s="3"/>
      <c r="I81" s="2"/>
      <c r="J81" s="2"/>
      <c r="K81" s="2"/>
      <c r="L81" s="2"/>
      <c r="M81" s="2"/>
      <c r="N81" s="4"/>
      <c r="O81" s="4"/>
      <c r="P81" s="4"/>
      <c r="Q81" s="5"/>
      <c r="R81" s="4"/>
      <c r="S81" s="4"/>
      <c r="T81" s="4"/>
      <c r="U81" s="5"/>
      <c r="V81" s="5"/>
      <c r="W81" s="14"/>
      <c r="X81" s="14"/>
      <c r="Y81" s="14"/>
      <c r="Z81" s="4"/>
    </row>
    <row r="82" spans="1:26">
      <c r="A82" s="2"/>
      <c r="B82" s="2"/>
      <c r="C82" s="2"/>
      <c r="D82" s="2"/>
      <c r="E82" s="2"/>
      <c r="F82" s="21"/>
      <c r="G82" s="11"/>
      <c r="H82" s="3"/>
      <c r="I82" s="2"/>
      <c r="J82" s="2"/>
      <c r="K82" s="2"/>
      <c r="L82" s="2"/>
      <c r="M82" s="2"/>
      <c r="N82" s="4"/>
      <c r="O82" s="4"/>
      <c r="P82" s="4"/>
      <c r="Q82" s="5"/>
      <c r="R82" s="4"/>
      <c r="S82" s="4"/>
      <c r="T82" s="4"/>
      <c r="U82" s="5"/>
      <c r="V82" s="5"/>
      <c r="W82" s="14"/>
      <c r="X82" s="14"/>
      <c r="Y82" s="14"/>
      <c r="Z82" s="4"/>
    </row>
    <row r="83" spans="1:26">
      <c r="A83" s="2"/>
      <c r="B83" s="2"/>
      <c r="C83" s="2"/>
      <c r="D83" s="2"/>
      <c r="E83" s="2"/>
      <c r="F83" s="21"/>
      <c r="G83" s="11"/>
      <c r="H83" s="3"/>
      <c r="I83" s="2"/>
      <c r="J83" s="2"/>
      <c r="K83" s="2"/>
      <c r="L83" s="2"/>
      <c r="M83" s="2"/>
      <c r="N83" s="4"/>
      <c r="O83" s="4"/>
      <c r="P83" s="4"/>
      <c r="Q83" s="5"/>
      <c r="R83" s="4"/>
      <c r="S83" s="4"/>
      <c r="T83" s="4"/>
      <c r="U83" s="5"/>
      <c r="V83" s="5"/>
      <c r="W83" s="14"/>
      <c r="X83" s="14"/>
      <c r="Y83" s="14"/>
      <c r="Z83" s="4"/>
    </row>
    <row r="84" spans="1:26">
      <c r="A84" s="2"/>
      <c r="B84" s="2"/>
      <c r="C84" s="2"/>
      <c r="D84" s="2"/>
      <c r="E84" s="2"/>
      <c r="F84" s="21"/>
      <c r="G84" s="11"/>
      <c r="H84" s="3"/>
      <c r="I84" s="2"/>
      <c r="J84" s="2"/>
      <c r="K84" s="2"/>
      <c r="L84" s="2"/>
      <c r="M84" s="2"/>
      <c r="N84" s="4"/>
      <c r="O84" s="4"/>
      <c r="P84" s="4"/>
      <c r="Q84" s="5"/>
      <c r="R84" s="4"/>
      <c r="S84" s="4"/>
      <c r="T84" s="4"/>
      <c r="U84" s="5"/>
      <c r="V84" s="5"/>
      <c r="W84" s="14"/>
      <c r="X84" s="14"/>
      <c r="Y84" s="14"/>
      <c r="Z84" s="4"/>
    </row>
    <row r="85" spans="1:26">
      <c r="A85" s="2"/>
      <c r="B85" s="2"/>
      <c r="C85" s="2"/>
      <c r="D85" s="2"/>
      <c r="E85" s="2"/>
      <c r="F85" s="21"/>
      <c r="G85" s="11"/>
      <c r="H85" s="3"/>
      <c r="I85" s="2"/>
      <c r="J85" s="2"/>
      <c r="K85" s="2"/>
      <c r="L85" s="2"/>
      <c r="M85" s="2"/>
      <c r="N85" s="4"/>
      <c r="O85" s="4"/>
      <c r="P85" s="4"/>
      <c r="Q85" s="5"/>
      <c r="R85" s="4"/>
      <c r="S85" s="4"/>
      <c r="T85" s="4"/>
      <c r="U85" s="5"/>
      <c r="V85" s="5"/>
      <c r="W85" s="14"/>
      <c r="X85" s="14"/>
      <c r="Y85" s="14"/>
      <c r="Z85" s="4"/>
    </row>
    <row r="86" spans="1:26">
      <c r="A86" s="2"/>
      <c r="B86" s="2"/>
      <c r="C86" s="2"/>
      <c r="D86" s="2"/>
      <c r="E86" s="2"/>
      <c r="F86" s="21"/>
      <c r="G86" s="11"/>
      <c r="H86" s="3"/>
      <c r="I86" s="2"/>
      <c r="J86" s="2"/>
      <c r="K86" s="2"/>
      <c r="L86" s="2"/>
      <c r="M86" s="2"/>
      <c r="N86" s="4"/>
      <c r="O86" s="4"/>
      <c r="P86" s="4"/>
      <c r="Q86" s="5"/>
      <c r="R86" s="4"/>
      <c r="S86" s="4"/>
      <c r="T86" s="4"/>
      <c r="U86" s="5"/>
      <c r="V86" s="5"/>
      <c r="W86" s="14"/>
      <c r="X86" s="14"/>
      <c r="Y86" s="14"/>
      <c r="Z86" s="4"/>
    </row>
    <row r="87" spans="1:26">
      <c r="A87" s="2"/>
      <c r="B87" s="2"/>
      <c r="C87" s="2"/>
      <c r="D87" s="2"/>
      <c r="E87" s="2"/>
      <c r="F87" s="21"/>
      <c r="G87" s="11"/>
      <c r="H87" s="3"/>
      <c r="I87" s="2"/>
      <c r="J87" s="2"/>
      <c r="K87" s="2"/>
      <c r="L87" s="2"/>
      <c r="M87" s="2"/>
      <c r="N87" s="4"/>
      <c r="O87" s="4"/>
      <c r="P87" s="4"/>
      <c r="Q87" s="5"/>
      <c r="R87" s="4"/>
      <c r="S87" s="4"/>
      <c r="T87" s="4"/>
      <c r="U87" s="5"/>
      <c r="V87" s="5"/>
      <c r="W87" s="14"/>
      <c r="X87" s="14"/>
      <c r="Y87" s="14"/>
      <c r="Z87" s="4"/>
    </row>
    <row r="88" spans="1:26">
      <c r="A88" s="2"/>
      <c r="B88" s="2"/>
      <c r="C88" s="2"/>
      <c r="D88" s="2"/>
      <c r="E88" s="2"/>
      <c r="F88" s="21"/>
      <c r="G88" s="11"/>
      <c r="H88" s="3"/>
      <c r="I88" s="2"/>
      <c r="J88" s="2"/>
      <c r="K88" s="2"/>
      <c r="L88" s="2"/>
      <c r="M88" s="2"/>
      <c r="N88" s="4"/>
      <c r="O88" s="4"/>
      <c r="P88" s="4"/>
      <c r="Q88" s="5"/>
      <c r="R88" s="4"/>
      <c r="S88" s="4"/>
      <c r="T88" s="4"/>
      <c r="U88" s="5"/>
      <c r="V88" s="5"/>
      <c r="W88" s="14"/>
      <c r="X88" s="14"/>
      <c r="Y88" s="14"/>
      <c r="Z88" s="4"/>
    </row>
    <row r="89" spans="1:26">
      <c r="A89" s="2"/>
      <c r="B89" s="2"/>
      <c r="C89" s="2"/>
      <c r="D89" s="2"/>
      <c r="E89" s="2"/>
      <c r="F89" s="21"/>
      <c r="G89" s="11"/>
      <c r="H89" s="3"/>
      <c r="I89" s="2"/>
      <c r="J89" s="2"/>
      <c r="K89" s="2"/>
      <c r="L89" s="2"/>
      <c r="M89" s="2"/>
      <c r="N89" s="4"/>
      <c r="O89" s="4"/>
      <c r="P89" s="4"/>
      <c r="Q89" s="5"/>
      <c r="R89" s="4"/>
      <c r="S89" s="4"/>
      <c r="T89" s="4"/>
      <c r="U89" s="5"/>
      <c r="V89" s="5"/>
      <c r="W89" s="14"/>
      <c r="X89" s="14"/>
      <c r="Y89" s="14"/>
      <c r="Z89" s="4"/>
    </row>
    <row r="90" spans="1:26">
      <c r="A90" s="2"/>
      <c r="B90" s="2"/>
      <c r="C90" s="2"/>
      <c r="D90" s="2"/>
      <c r="E90" s="2"/>
      <c r="F90" s="21"/>
      <c r="G90" s="11"/>
      <c r="H90" s="3"/>
      <c r="I90" s="2"/>
      <c r="J90" s="2"/>
      <c r="K90" s="2"/>
      <c r="L90" s="2"/>
      <c r="M90" s="2"/>
      <c r="N90" s="4"/>
      <c r="O90" s="4"/>
      <c r="P90" s="4"/>
      <c r="Q90" s="5"/>
      <c r="R90" s="4"/>
      <c r="S90" s="4"/>
      <c r="T90" s="4"/>
      <c r="U90" s="5"/>
      <c r="V90" s="5"/>
      <c r="W90" s="14"/>
      <c r="X90" s="14"/>
      <c r="Y90" s="14"/>
      <c r="Z90" s="4"/>
    </row>
    <row r="91" spans="1:26">
      <c r="A91" s="2"/>
      <c r="B91" s="2"/>
      <c r="C91" s="2"/>
      <c r="D91" s="2"/>
      <c r="E91" s="2"/>
      <c r="F91" s="21"/>
      <c r="G91" s="11"/>
      <c r="H91" s="3"/>
      <c r="I91" s="2"/>
      <c r="J91" s="2"/>
      <c r="K91" s="2"/>
      <c r="L91" s="2"/>
      <c r="M91" s="2"/>
      <c r="N91" s="4"/>
      <c r="O91" s="4"/>
      <c r="P91" s="4"/>
      <c r="Q91" s="5"/>
      <c r="R91" s="4"/>
      <c r="S91" s="4"/>
      <c r="T91" s="4"/>
      <c r="U91" s="5"/>
      <c r="V91" s="5"/>
      <c r="W91" s="14"/>
      <c r="X91" s="14"/>
      <c r="Y91" s="14"/>
      <c r="Z91" s="4"/>
    </row>
    <row r="92" spans="1:26">
      <c r="A92" s="2"/>
      <c r="B92" s="2"/>
      <c r="C92" s="2"/>
      <c r="D92" s="2"/>
      <c r="E92" s="2"/>
      <c r="F92" s="21"/>
      <c r="G92" s="11"/>
      <c r="H92" s="3"/>
      <c r="I92" s="2"/>
      <c r="J92" s="2"/>
      <c r="K92" s="2"/>
      <c r="L92" s="2"/>
      <c r="M92" s="2"/>
      <c r="N92" s="4"/>
      <c r="O92" s="4"/>
      <c r="P92" s="4"/>
      <c r="Q92" s="5"/>
      <c r="R92" s="4"/>
      <c r="S92" s="4"/>
      <c r="T92" s="4"/>
      <c r="U92" s="5"/>
      <c r="V92" s="5"/>
      <c r="W92" s="14"/>
      <c r="X92" s="14"/>
      <c r="Y92" s="14"/>
      <c r="Z92" s="4"/>
    </row>
    <row r="93" spans="1:26">
      <c r="A93" s="2"/>
      <c r="B93" s="2"/>
      <c r="C93" s="2"/>
      <c r="D93" s="2"/>
      <c r="E93" s="2"/>
      <c r="F93" s="21"/>
      <c r="G93" s="11"/>
      <c r="H93" s="3"/>
      <c r="I93" s="2"/>
      <c r="J93" s="2"/>
      <c r="K93" s="2"/>
      <c r="L93" s="2"/>
      <c r="M93" s="2"/>
      <c r="N93" s="4"/>
      <c r="O93" s="4"/>
      <c r="P93" s="4"/>
      <c r="Q93" s="5"/>
      <c r="R93" s="4"/>
      <c r="S93" s="4"/>
      <c r="T93" s="4"/>
      <c r="U93" s="5"/>
      <c r="V93" s="5"/>
      <c r="W93" s="14"/>
      <c r="X93" s="14"/>
      <c r="Y93" s="14"/>
      <c r="Z93" s="4"/>
    </row>
    <row r="94" spans="1:26">
      <c r="A94" s="2"/>
      <c r="B94" s="2"/>
      <c r="C94" s="2"/>
      <c r="D94" s="2"/>
      <c r="E94" s="2"/>
      <c r="F94" s="21"/>
      <c r="G94" s="11"/>
      <c r="H94" s="3"/>
      <c r="I94" s="2"/>
      <c r="J94" s="2"/>
      <c r="K94" s="2"/>
      <c r="L94" s="2"/>
      <c r="M94" s="2"/>
      <c r="N94" s="4"/>
      <c r="O94" s="4"/>
      <c r="P94" s="4"/>
      <c r="Q94" s="5"/>
      <c r="R94" s="4"/>
      <c r="S94" s="4"/>
      <c r="T94" s="4"/>
      <c r="U94" s="5"/>
      <c r="V94" s="5"/>
      <c r="W94" s="14"/>
      <c r="X94" s="14"/>
      <c r="Y94" s="14"/>
      <c r="Z94" s="4"/>
    </row>
    <row r="95" spans="1:26">
      <c r="A95" s="2"/>
      <c r="B95" s="2"/>
      <c r="C95" s="2"/>
      <c r="D95" s="2"/>
      <c r="E95" s="2"/>
      <c r="F95" s="21"/>
      <c r="G95" s="11"/>
      <c r="H95" s="3"/>
      <c r="I95" s="2"/>
      <c r="J95" s="2"/>
      <c r="K95" s="2"/>
      <c r="L95" s="2"/>
      <c r="M95" s="2"/>
      <c r="N95" s="4"/>
      <c r="O95" s="4"/>
      <c r="P95" s="4"/>
      <c r="Q95" s="5"/>
      <c r="R95" s="4"/>
      <c r="S95" s="4"/>
      <c r="T95" s="4"/>
      <c r="U95" s="5"/>
      <c r="V95" s="5"/>
      <c r="W95" s="14"/>
      <c r="X95" s="14"/>
      <c r="Y95" s="14"/>
      <c r="Z95" s="4"/>
    </row>
    <row r="96" spans="1:26">
      <c r="A96" s="2"/>
      <c r="B96" s="2"/>
      <c r="C96" s="2"/>
      <c r="D96" s="2"/>
      <c r="E96" s="2"/>
      <c r="F96" s="21"/>
      <c r="G96" s="11"/>
      <c r="H96" s="3"/>
      <c r="I96" s="2"/>
      <c r="J96" s="2"/>
      <c r="K96" s="2"/>
      <c r="L96" s="2"/>
      <c r="M96" s="2"/>
      <c r="N96" s="4"/>
      <c r="O96" s="4"/>
      <c r="P96" s="4"/>
      <c r="Q96" s="5"/>
      <c r="R96" s="4"/>
      <c r="S96" s="4"/>
      <c r="T96" s="4"/>
      <c r="U96" s="5"/>
      <c r="V96" s="5"/>
      <c r="W96" s="14"/>
      <c r="X96" s="14"/>
      <c r="Y96" s="14"/>
      <c r="Z96" s="4"/>
    </row>
    <row r="97" spans="1:26">
      <c r="A97" s="2"/>
      <c r="B97" s="2"/>
      <c r="C97" s="2"/>
      <c r="D97" s="2"/>
      <c r="E97" s="2"/>
      <c r="F97" s="21"/>
      <c r="G97" s="11"/>
      <c r="H97" s="3"/>
      <c r="I97" s="2"/>
      <c r="J97" s="2"/>
      <c r="K97" s="2"/>
      <c r="L97" s="2"/>
      <c r="M97" s="2"/>
      <c r="N97" s="4"/>
      <c r="O97" s="4"/>
      <c r="P97" s="4"/>
      <c r="Q97" s="5"/>
      <c r="R97" s="4"/>
      <c r="S97" s="4"/>
      <c r="T97" s="4"/>
      <c r="U97" s="5"/>
      <c r="V97" s="5"/>
      <c r="W97" s="14"/>
      <c r="X97" s="14"/>
      <c r="Y97" s="14"/>
      <c r="Z97" s="4"/>
    </row>
    <row r="98" spans="1:26">
      <c r="A98" s="2"/>
      <c r="B98" s="2"/>
      <c r="C98" s="2"/>
      <c r="D98" s="2"/>
      <c r="E98" s="2"/>
      <c r="F98" s="21"/>
      <c r="G98" s="11"/>
      <c r="H98" s="3"/>
      <c r="I98" s="2"/>
      <c r="J98" s="2"/>
      <c r="K98" s="2"/>
      <c r="L98" s="2"/>
      <c r="M98" s="2"/>
      <c r="N98" s="4"/>
      <c r="O98" s="4"/>
      <c r="P98" s="4"/>
      <c r="Q98" s="5"/>
      <c r="R98" s="4"/>
      <c r="S98" s="4"/>
      <c r="T98" s="4"/>
      <c r="U98" s="5"/>
      <c r="V98" s="5"/>
      <c r="W98" s="14"/>
      <c r="X98" s="14"/>
      <c r="Y98" s="14"/>
      <c r="Z98" s="4"/>
    </row>
    <row r="99" spans="1:26">
      <c r="A99" s="2"/>
      <c r="B99" s="2"/>
      <c r="C99" s="2"/>
      <c r="D99" s="2"/>
      <c r="E99" s="2"/>
      <c r="F99" s="21"/>
      <c r="G99" s="11"/>
      <c r="H99" s="3"/>
      <c r="I99" s="2"/>
      <c r="J99" s="2"/>
      <c r="K99" s="2"/>
      <c r="L99" s="2"/>
      <c r="M99" s="2"/>
      <c r="N99" s="4"/>
      <c r="O99" s="4"/>
      <c r="P99" s="4"/>
      <c r="Q99" s="5"/>
      <c r="R99" s="4"/>
      <c r="S99" s="4"/>
      <c r="T99" s="4"/>
      <c r="U99" s="5"/>
      <c r="V99" s="5"/>
      <c r="W99" s="14"/>
      <c r="X99" s="14"/>
      <c r="Y99" s="14"/>
      <c r="Z99" s="4"/>
    </row>
    <row r="100" spans="1:26">
      <c r="A100" s="2"/>
      <c r="B100" s="2"/>
      <c r="C100" s="2"/>
      <c r="D100" s="2"/>
      <c r="E100" s="2"/>
      <c r="F100" s="21"/>
      <c r="G100" s="11"/>
      <c r="H100" s="3"/>
      <c r="I100" s="2"/>
      <c r="J100" s="2"/>
      <c r="K100" s="2"/>
      <c r="L100" s="2"/>
      <c r="M100" s="2"/>
      <c r="N100" s="4"/>
      <c r="O100" s="4"/>
      <c r="P100" s="4"/>
      <c r="Q100" s="5"/>
      <c r="R100" s="4"/>
      <c r="S100" s="4"/>
      <c r="T100" s="4"/>
      <c r="U100" s="5"/>
      <c r="V100" s="5"/>
      <c r="W100" s="14"/>
      <c r="X100" s="14"/>
      <c r="Y100" s="14"/>
      <c r="Z100" s="4"/>
    </row>
    <row r="101" spans="1:26">
      <c r="A101" s="2"/>
      <c r="B101" s="2"/>
      <c r="C101" s="2"/>
      <c r="D101" s="2"/>
      <c r="E101" s="2"/>
      <c r="F101" s="21"/>
      <c r="G101" s="11"/>
      <c r="H101" s="3"/>
      <c r="I101" s="2"/>
      <c r="J101" s="2"/>
      <c r="K101" s="2"/>
      <c r="L101" s="2"/>
      <c r="M101" s="2"/>
      <c r="N101" s="4"/>
      <c r="O101" s="4"/>
      <c r="P101" s="4"/>
      <c r="Q101" s="5"/>
      <c r="R101" s="4"/>
      <c r="S101" s="4"/>
      <c r="T101" s="4"/>
      <c r="U101" s="5"/>
      <c r="V101" s="5"/>
      <c r="W101" s="14"/>
      <c r="X101" s="14"/>
      <c r="Y101" s="14"/>
      <c r="Z101" s="4"/>
    </row>
    <row r="102" spans="1:26">
      <c r="A102" s="2"/>
      <c r="B102" s="2"/>
      <c r="C102" s="2"/>
      <c r="D102" s="2"/>
      <c r="E102" s="2"/>
      <c r="F102" s="21"/>
      <c r="G102" s="11"/>
      <c r="H102" s="3"/>
      <c r="I102" s="2"/>
      <c r="J102" s="2"/>
      <c r="K102" s="2"/>
      <c r="L102" s="2"/>
      <c r="M102" s="2"/>
      <c r="N102" s="4"/>
      <c r="O102" s="4"/>
      <c r="P102" s="4"/>
      <c r="Q102" s="5"/>
      <c r="R102" s="4"/>
      <c r="S102" s="4"/>
      <c r="T102" s="4"/>
      <c r="U102" s="5"/>
      <c r="V102" s="5"/>
      <c r="W102" s="14"/>
      <c r="X102" s="14"/>
      <c r="Y102" s="14"/>
      <c r="Z102" s="4"/>
    </row>
    <row r="103" spans="1:26">
      <c r="A103" s="2"/>
      <c r="B103" s="2"/>
      <c r="C103" s="2"/>
      <c r="D103" s="2"/>
      <c r="E103" s="2"/>
      <c r="F103" s="21"/>
      <c r="G103" s="11"/>
      <c r="H103" s="3"/>
      <c r="I103" s="2"/>
      <c r="J103" s="2"/>
      <c r="K103" s="2"/>
      <c r="L103" s="2"/>
      <c r="M103" s="2"/>
      <c r="N103" s="4"/>
      <c r="O103" s="4"/>
      <c r="P103" s="4"/>
      <c r="Q103" s="5"/>
      <c r="R103" s="4"/>
      <c r="S103" s="4"/>
      <c r="T103" s="4"/>
      <c r="U103" s="5"/>
      <c r="V103" s="5"/>
      <c r="W103" s="14"/>
      <c r="X103" s="14"/>
      <c r="Y103" s="14"/>
      <c r="Z103" s="4"/>
    </row>
    <row r="104" spans="1:26">
      <c r="A104" s="2"/>
      <c r="B104" s="2"/>
      <c r="C104" s="2"/>
      <c r="D104" s="2"/>
      <c r="E104" s="2"/>
      <c r="F104" s="21"/>
      <c r="G104" s="11"/>
      <c r="H104" s="3"/>
      <c r="I104" s="2"/>
      <c r="J104" s="2"/>
      <c r="K104" s="2"/>
      <c r="L104" s="2"/>
      <c r="M104" s="2"/>
      <c r="N104" s="4"/>
      <c r="O104" s="4"/>
      <c r="P104" s="4"/>
      <c r="Q104" s="5"/>
      <c r="R104" s="4"/>
      <c r="S104" s="4"/>
      <c r="T104" s="4"/>
      <c r="U104" s="5"/>
      <c r="V104" s="5"/>
      <c r="W104" s="14"/>
      <c r="X104" s="14"/>
      <c r="Y104" s="14"/>
      <c r="Z104" s="4"/>
    </row>
    <row r="105" spans="1:26">
      <c r="A105" s="2"/>
      <c r="B105" s="2"/>
      <c r="C105" s="2"/>
      <c r="D105" s="2"/>
      <c r="E105" s="2"/>
      <c r="F105" s="21"/>
      <c r="G105" s="11"/>
      <c r="H105" s="3"/>
      <c r="I105" s="2"/>
      <c r="J105" s="2"/>
      <c r="K105" s="2"/>
      <c r="L105" s="2"/>
      <c r="M105" s="2"/>
      <c r="N105" s="4"/>
      <c r="O105" s="4"/>
      <c r="P105" s="4"/>
      <c r="Q105" s="5"/>
      <c r="R105" s="4"/>
      <c r="S105" s="4"/>
      <c r="T105" s="4"/>
      <c r="U105" s="5"/>
      <c r="V105" s="5"/>
      <c r="W105" s="14"/>
      <c r="X105" s="14"/>
      <c r="Y105" s="14"/>
      <c r="Z105" s="4"/>
    </row>
    <row r="106" spans="1:26">
      <c r="A106" s="2"/>
      <c r="B106" s="2"/>
      <c r="C106" s="2"/>
      <c r="D106" s="2"/>
      <c r="E106" s="2"/>
      <c r="F106" s="21"/>
      <c r="G106" s="11"/>
      <c r="H106" s="3"/>
      <c r="I106" s="2"/>
      <c r="J106" s="2"/>
      <c r="K106" s="2"/>
      <c r="L106" s="2"/>
      <c r="M106" s="2"/>
      <c r="N106" s="4"/>
      <c r="O106" s="4"/>
      <c r="P106" s="4"/>
      <c r="Q106" s="5"/>
      <c r="R106" s="4"/>
      <c r="S106" s="4"/>
      <c r="T106" s="4"/>
      <c r="U106" s="5"/>
      <c r="V106" s="5"/>
      <c r="W106" s="14"/>
      <c r="X106" s="14"/>
      <c r="Y106" s="14"/>
      <c r="Z106" s="4"/>
    </row>
    <row r="107" spans="1:26">
      <c r="A107" s="2"/>
      <c r="B107" s="2"/>
      <c r="C107" s="2"/>
      <c r="D107" s="2"/>
      <c r="E107" s="2"/>
      <c r="F107" s="21"/>
      <c r="G107" s="11"/>
      <c r="H107" s="3"/>
      <c r="I107" s="2"/>
      <c r="J107" s="2"/>
      <c r="K107" s="2"/>
      <c r="L107" s="2"/>
      <c r="M107" s="2"/>
      <c r="N107" s="4"/>
      <c r="O107" s="4"/>
      <c r="P107" s="4"/>
      <c r="Q107" s="5"/>
      <c r="R107" s="4"/>
      <c r="S107" s="4"/>
      <c r="T107" s="4"/>
      <c r="U107" s="5"/>
      <c r="V107" s="5"/>
      <c r="W107" s="14"/>
      <c r="X107" s="14"/>
      <c r="Y107" s="14"/>
      <c r="Z107" s="4"/>
    </row>
    <row r="108" spans="1:26">
      <c r="A108" s="2"/>
      <c r="B108" s="2"/>
      <c r="C108" s="2"/>
      <c r="D108" s="2"/>
      <c r="E108" s="2"/>
      <c r="F108" s="21"/>
      <c r="G108" s="11"/>
      <c r="H108" s="3"/>
      <c r="I108" s="2"/>
      <c r="J108" s="2"/>
      <c r="K108" s="2"/>
      <c r="L108" s="2"/>
      <c r="M108" s="2"/>
      <c r="N108" s="4"/>
      <c r="O108" s="4"/>
      <c r="P108" s="4"/>
      <c r="Q108" s="5"/>
      <c r="R108" s="4"/>
      <c r="S108" s="4"/>
      <c r="T108" s="4"/>
      <c r="U108" s="5"/>
      <c r="V108" s="5"/>
      <c r="W108" s="14"/>
      <c r="X108" s="14"/>
      <c r="Y108" s="14"/>
      <c r="Z108" s="4"/>
    </row>
    <row r="109" spans="1:26">
      <c r="A109" s="2"/>
      <c r="B109" s="2"/>
      <c r="C109" s="2"/>
      <c r="D109" s="2"/>
      <c r="E109" s="2"/>
      <c r="F109" s="21"/>
      <c r="G109" s="11"/>
      <c r="H109" s="3"/>
      <c r="I109" s="2"/>
      <c r="J109" s="2"/>
      <c r="K109" s="2"/>
      <c r="L109" s="2"/>
      <c r="M109" s="2"/>
      <c r="N109" s="4"/>
      <c r="O109" s="4"/>
      <c r="P109" s="4"/>
      <c r="Q109" s="5"/>
      <c r="R109" s="4"/>
      <c r="S109" s="4"/>
      <c r="T109" s="4"/>
      <c r="U109" s="5"/>
      <c r="V109" s="5"/>
      <c r="W109" s="14"/>
      <c r="X109" s="14"/>
      <c r="Y109" s="14"/>
      <c r="Z109" s="4"/>
    </row>
    <row r="110" spans="1:26">
      <c r="A110" s="2"/>
      <c r="B110" s="2"/>
      <c r="C110" s="2"/>
      <c r="D110" s="2"/>
      <c r="E110" s="2"/>
      <c r="F110" s="21"/>
      <c r="G110" s="11"/>
      <c r="H110" s="3"/>
      <c r="I110" s="2"/>
      <c r="J110" s="2"/>
      <c r="K110" s="2"/>
      <c r="L110" s="2"/>
      <c r="M110" s="2"/>
      <c r="N110" s="4"/>
      <c r="O110" s="4"/>
      <c r="P110" s="4"/>
      <c r="Q110" s="5"/>
      <c r="R110" s="4"/>
      <c r="S110" s="4"/>
      <c r="T110" s="4"/>
      <c r="U110" s="5"/>
      <c r="V110" s="5"/>
      <c r="W110" s="14"/>
      <c r="X110" s="14"/>
      <c r="Y110" s="14"/>
      <c r="Z110" s="4"/>
    </row>
    <row r="111" spans="1:26">
      <c r="A111" s="2"/>
      <c r="B111" s="2"/>
      <c r="C111" s="2"/>
      <c r="D111" s="2"/>
      <c r="E111" s="2"/>
      <c r="F111" s="21"/>
      <c r="G111" s="11"/>
      <c r="H111" s="3"/>
      <c r="I111" s="2"/>
      <c r="J111" s="2"/>
      <c r="K111" s="2"/>
      <c r="L111" s="2"/>
      <c r="M111" s="2"/>
      <c r="N111" s="4"/>
      <c r="O111" s="4"/>
      <c r="P111" s="4"/>
      <c r="Q111" s="5"/>
      <c r="R111" s="4"/>
      <c r="S111" s="4"/>
      <c r="T111" s="4"/>
      <c r="U111" s="5"/>
      <c r="V111" s="5"/>
      <c r="W111" s="14"/>
      <c r="X111" s="14"/>
      <c r="Y111" s="14"/>
      <c r="Z111" s="4"/>
    </row>
    <row r="112" spans="1:26">
      <c r="A112" s="2"/>
      <c r="B112" s="2"/>
      <c r="C112" s="2"/>
      <c r="D112" s="2"/>
      <c r="E112" s="2"/>
      <c r="F112" s="21"/>
      <c r="G112" s="11"/>
      <c r="H112" s="3"/>
      <c r="I112" s="2"/>
      <c r="J112" s="2"/>
      <c r="K112" s="2"/>
      <c r="L112" s="2"/>
      <c r="M112" s="2"/>
      <c r="N112" s="4"/>
      <c r="O112" s="4"/>
      <c r="P112" s="4"/>
      <c r="Q112" s="5"/>
      <c r="R112" s="4"/>
      <c r="S112" s="4"/>
      <c r="T112" s="4"/>
      <c r="U112" s="5"/>
      <c r="V112" s="5"/>
      <c r="W112" s="14"/>
      <c r="X112" s="14"/>
      <c r="Y112" s="14"/>
      <c r="Z112" s="4"/>
    </row>
    <row r="113" spans="1:26">
      <c r="A113" s="2"/>
      <c r="B113" s="2"/>
      <c r="C113" s="2"/>
      <c r="D113" s="2"/>
      <c r="E113" s="2"/>
      <c r="F113" s="21"/>
      <c r="G113" s="11"/>
      <c r="H113" s="3"/>
      <c r="I113" s="2"/>
      <c r="J113" s="2"/>
      <c r="K113" s="2"/>
      <c r="L113" s="2"/>
      <c r="M113" s="2"/>
      <c r="N113" s="4"/>
      <c r="O113" s="4"/>
      <c r="P113" s="4"/>
      <c r="Q113" s="5"/>
      <c r="R113" s="4"/>
      <c r="S113" s="4"/>
      <c r="T113" s="4"/>
      <c r="U113" s="5"/>
      <c r="V113" s="5"/>
      <c r="W113" s="14"/>
      <c r="X113" s="14"/>
      <c r="Y113" s="14"/>
      <c r="Z113" s="4"/>
    </row>
    <row r="114" spans="1:26">
      <c r="A114" s="2"/>
      <c r="B114" s="2"/>
      <c r="C114" s="2"/>
      <c r="D114" s="2"/>
      <c r="E114" s="2"/>
      <c r="F114" s="21"/>
      <c r="G114" s="11"/>
      <c r="H114" s="3"/>
      <c r="I114" s="2"/>
      <c r="J114" s="2"/>
      <c r="K114" s="2"/>
      <c r="L114" s="2"/>
      <c r="M114" s="2"/>
      <c r="N114" s="4"/>
      <c r="O114" s="4"/>
      <c r="P114" s="4"/>
      <c r="Q114" s="5"/>
      <c r="R114" s="4"/>
      <c r="S114" s="4"/>
      <c r="T114" s="4"/>
      <c r="U114" s="5"/>
      <c r="V114" s="5"/>
      <c r="W114" s="14"/>
      <c r="X114" s="14"/>
      <c r="Y114" s="14"/>
      <c r="Z114" s="4"/>
    </row>
    <row r="115" spans="1:26">
      <c r="A115" s="2"/>
      <c r="B115" s="2"/>
      <c r="C115" s="2"/>
      <c r="D115" s="2"/>
      <c r="E115" s="2"/>
      <c r="F115" s="21"/>
      <c r="G115" s="11"/>
      <c r="H115" s="3"/>
      <c r="I115" s="2"/>
      <c r="J115" s="2"/>
      <c r="K115" s="2"/>
      <c r="L115" s="2"/>
      <c r="M115" s="2"/>
      <c r="N115" s="4"/>
      <c r="O115" s="4"/>
      <c r="P115" s="4"/>
      <c r="Q115" s="5"/>
      <c r="R115" s="4"/>
      <c r="S115" s="4"/>
      <c r="T115" s="4"/>
      <c r="U115" s="5"/>
      <c r="V115" s="5"/>
      <c r="W115" s="14"/>
      <c r="X115" s="14"/>
      <c r="Y115" s="14"/>
      <c r="Z115" s="4"/>
    </row>
    <row r="116" spans="1:26">
      <c r="A116" s="2"/>
      <c r="B116" s="2"/>
      <c r="C116" s="2"/>
      <c r="D116" s="2"/>
      <c r="E116" s="2"/>
      <c r="F116" s="21"/>
      <c r="G116" s="11"/>
      <c r="H116" s="3"/>
      <c r="I116" s="2"/>
      <c r="J116" s="2"/>
      <c r="K116" s="2"/>
      <c r="L116" s="2"/>
      <c r="M116" s="2"/>
      <c r="N116" s="4"/>
      <c r="O116" s="4"/>
      <c r="P116" s="4"/>
      <c r="Q116" s="14"/>
      <c r="R116" s="4"/>
      <c r="S116" s="4"/>
      <c r="T116" s="4"/>
      <c r="U116" s="5"/>
      <c r="V116" s="5"/>
      <c r="W116" s="14"/>
      <c r="X116" s="14"/>
      <c r="Y116" s="14"/>
      <c r="Z116" s="4"/>
    </row>
    <row r="117" spans="1:26">
      <c r="A117" s="2"/>
      <c r="B117" s="2"/>
      <c r="C117" s="2"/>
      <c r="D117" s="2"/>
      <c r="E117" s="2"/>
      <c r="F117" s="21"/>
      <c r="G117" s="11"/>
      <c r="H117" s="3"/>
      <c r="I117" s="2"/>
      <c r="J117" s="2"/>
      <c r="K117" s="2"/>
      <c r="L117" s="2"/>
      <c r="M117" s="2"/>
      <c r="N117" s="4"/>
      <c r="O117" s="4"/>
      <c r="P117" s="4"/>
      <c r="Q117" s="5"/>
      <c r="R117" s="4"/>
      <c r="S117" s="4"/>
      <c r="T117" s="4"/>
      <c r="U117" s="5"/>
      <c r="V117" s="5"/>
      <c r="W117" s="14"/>
      <c r="X117" s="14"/>
      <c r="Y117" s="14"/>
      <c r="Z117" s="4"/>
    </row>
    <row r="118" spans="1:26">
      <c r="A118" s="2"/>
      <c r="B118" s="2"/>
      <c r="C118" s="2"/>
      <c r="D118" s="2"/>
      <c r="E118" s="2"/>
      <c r="F118" s="21"/>
      <c r="G118" s="11"/>
      <c r="H118" s="3"/>
      <c r="I118" s="2"/>
      <c r="J118" s="2"/>
      <c r="K118" s="2"/>
      <c r="L118" s="2"/>
      <c r="M118" s="2"/>
      <c r="N118" s="4"/>
      <c r="O118" s="4"/>
      <c r="P118" s="4"/>
      <c r="Q118" s="5"/>
      <c r="R118" s="4"/>
      <c r="S118" s="4"/>
      <c r="T118" s="4"/>
      <c r="U118" s="5"/>
      <c r="V118" s="5"/>
      <c r="W118" s="14"/>
      <c r="X118" s="14"/>
      <c r="Y118" s="14"/>
      <c r="Z118" s="4"/>
    </row>
    <row r="119" spans="1:26">
      <c r="A119" s="2"/>
      <c r="B119" s="2"/>
      <c r="C119" s="2"/>
      <c r="D119" s="2"/>
      <c r="E119" s="2"/>
      <c r="F119" s="21"/>
      <c r="G119" s="11"/>
      <c r="H119" s="3"/>
      <c r="I119" s="2"/>
      <c r="J119" s="2"/>
      <c r="K119" s="2"/>
      <c r="L119" s="2"/>
      <c r="M119" s="2"/>
      <c r="N119" s="4"/>
      <c r="O119" s="4"/>
      <c r="P119" s="4"/>
      <c r="Q119" s="5"/>
      <c r="R119" s="4"/>
      <c r="S119" s="4"/>
      <c r="T119" s="4"/>
      <c r="U119" s="5"/>
      <c r="V119" s="5"/>
      <c r="W119" s="14"/>
      <c r="X119" s="14"/>
      <c r="Y119" s="14"/>
      <c r="Z119" s="4"/>
    </row>
    <row r="120" spans="1:26">
      <c r="A120" s="2"/>
      <c r="B120" s="2"/>
      <c r="C120" s="2"/>
      <c r="D120" s="2"/>
      <c r="E120" s="2"/>
      <c r="F120" s="21"/>
      <c r="G120" s="11"/>
      <c r="H120" s="3"/>
      <c r="I120" s="2"/>
      <c r="J120" s="2"/>
      <c r="K120" s="2"/>
      <c r="L120" s="2"/>
      <c r="M120" s="2"/>
      <c r="N120" s="4"/>
      <c r="O120" s="4"/>
      <c r="P120" s="4"/>
      <c r="Q120" s="5"/>
      <c r="R120" s="4"/>
      <c r="S120" s="4"/>
      <c r="T120" s="4"/>
      <c r="U120" s="5"/>
      <c r="V120" s="5"/>
      <c r="W120" s="14"/>
      <c r="X120" s="14"/>
      <c r="Y120" s="14"/>
      <c r="Z120" s="4"/>
    </row>
    <row r="121" spans="1:26">
      <c r="A121" s="2"/>
      <c r="B121" s="2"/>
      <c r="C121" s="2"/>
      <c r="D121" s="2"/>
      <c r="E121" s="2"/>
      <c r="F121" s="21"/>
      <c r="G121" s="11"/>
      <c r="H121" s="3"/>
      <c r="I121" s="2"/>
      <c r="J121" s="2"/>
      <c r="K121" s="2"/>
      <c r="L121" s="2"/>
      <c r="M121" s="2"/>
      <c r="N121" s="4"/>
      <c r="O121" s="4"/>
      <c r="P121" s="4"/>
      <c r="Q121" s="5"/>
      <c r="R121" s="4"/>
      <c r="S121" s="4"/>
      <c r="T121" s="4"/>
      <c r="U121" s="5"/>
      <c r="V121" s="5"/>
      <c r="W121" s="14"/>
      <c r="X121" s="14"/>
      <c r="Y121" s="14"/>
      <c r="Z121" s="4"/>
    </row>
    <row r="122" spans="1:26">
      <c r="A122" s="2"/>
      <c r="B122" s="2"/>
      <c r="C122" s="2"/>
      <c r="D122" s="2"/>
      <c r="E122" s="2"/>
      <c r="F122" s="21"/>
      <c r="G122" s="11"/>
      <c r="H122" s="3"/>
      <c r="I122" s="2"/>
      <c r="J122" s="2"/>
      <c r="K122" s="2"/>
      <c r="L122" s="2"/>
      <c r="M122" s="2"/>
      <c r="N122" s="4"/>
      <c r="O122" s="4"/>
      <c r="P122" s="4"/>
      <c r="Q122" s="5"/>
      <c r="R122" s="4"/>
      <c r="S122" s="4"/>
      <c r="T122" s="4"/>
      <c r="U122" s="5"/>
      <c r="V122" s="5"/>
      <c r="W122" s="14"/>
      <c r="X122" s="14"/>
      <c r="Y122" s="14"/>
      <c r="Z122" s="4"/>
    </row>
    <row r="123" spans="1:26">
      <c r="A123" s="2"/>
      <c r="B123" s="2"/>
      <c r="C123" s="2"/>
      <c r="D123" s="2"/>
      <c r="E123" s="2"/>
      <c r="F123" s="21"/>
      <c r="G123" s="11"/>
      <c r="H123" s="3"/>
      <c r="I123" s="2"/>
      <c r="J123" s="2"/>
      <c r="K123" s="2"/>
      <c r="L123" s="2"/>
      <c r="M123" s="2"/>
      <c r="N123" s="4"/>
      <c r="O123" s="4"/>
      <c r="P123" s="4"/>
      <c r="Q123" s="5"/>
      <c r="R123" s="4"/>
      <c r="S123" s="4"/>
      <c r="T123" s="4"/>
      <c r="U123" s="5"/>
      <c r="V123" s="5"/>
      <c r="W123" s="14"/>
      <c r="X123" s="14"/>
      <c r="Y123" s="14"/>
      <c r="Z123" s="4"/>
    </row>
    <row r="124" spans="1:26">
      <c r="A124" s="2"/>
      <c r="B124" s="2"/>
      <c r="C124" s="2"/>
      <c r="D124" s="2"/>
      <c r="E124" s="2"/>
      <c r="F124" s="21"/>
      <c r="G124" s="11"/>
      <c r="H124" s="3"/>
      <c r="I124" s="2"/>
      <c r="J124" s="2"/>
      <c r="K124" s="2"/>
      <c r="L124" s="2"/>
      <c r="M124" s="2"/>
      <c r="N124" s="4"/>
      <c r="O124" s="4"/>
      <c r="P124" s="4"/>
      <c r="Q124" s="5"/>
      <c r="R124" s="4"/>
      <c r="S124" s="4"/>
      <c r="T124" s="4"/>
      <c r="U124" s="5"/>
      <c r="V124" s="5"/>
      <c r="W124" s="14"/>
      <c r="X124" s="14"/>
      <c r="Y124" s="14"/>
      <c r="Z124" s="4"/>
    </row>
    <row r="125" spans="1:26">
      <c r="A125" s="2"/>
      <c r="B125" s="2"/>
      <c r="C125" s="2"/>
      <c r="D125" s="2"/>
      <c r="E125" s="2"/>
      <c r="F125" s="21"/>
      <c r="G125" s="11"/>
      <c r="H125" s="3"/>
      <c r="I125" s="2"/>
      <c r="J125" s="2"/>
      <c r="K125" s="2"/>
      <c r="L125" s="2"/>
      <c r="M125" s="2"/>
      <c r="N125" s="4"/>
      <c r="O125" s="4"/>
      <c r="P125" s="4"/>
      <c r="Q125" s="5"/>
      <c r="R125" s="4"/>
      <c r="S125" s="4"/>
      <c r="T125" s="4"/>
      <c r="U125" s="5"/>
      <c r="V125" s="5"/>
      <c r="W125" s="14"/>
      <c r="X125" s="14"/>
      <c r="Y125" s="14"/>
      <c r="Z125" s="4"/>
    </row>
    <row r="126" spans="1:26">
      <c r="A126" s="2"/>
      <c r="B126" s="2"/>
      <c r="C126" s="2"/>
      <c r="D126" s="2"/>
      <c r="E126" s="2"/>
      <c r="F126" s="21"/>
      <c r="G126" s="11"/>
      <c r="H126" s="3"/>
      <c r="I126" s="2"/>
      <c r="J126" s="2"/>
      <c r="K126" s="2"/>
      <c r="L126" s="2"/>
      <c r="M126" s="2"/>
      <c r="N126" s="4"/>
      <c r="O126" s="4"/>
      <c r="P126" s="4"/>
      <c r="Q126" s="5"/>
      <c r="R126" s="4"/>
      <c r="S126" s="4"/>
      <c r="T126" s="4"/>
      <c r="U126" s="5"/>
      <c r="V126" s="5"/>
      <c r="W126" s="14"/>
      <c r="X126" s="14"/>
      <c r="Y126" s="14"/>
      <c r="Z126" s="4"/>
    </row>
    <row r="127" spans="1:26">
      <c r="A127" s="2"/>
      <c r="B127" s="2"/>
      <c r="C127" s="2"/>
      <c r="D127" s="2"/>
      <c r="E127" s="2"/>
      <c r="F127" s="21"/>
      <c r="G127" s="11"/>
      <c r="H127" s="3"/>
      <c r="I127" s="2"/>
      <c r="J127" s="2"/>
      <c r="K127" s="2"/>
      <c r="L127" s="2"/>
      <c r="M127" s="2"/>
      <c r="N127" s="4"/>
      <c r="O127" s="4"/>
      <c r="P127" s="4"/>
      <c r="Q127" s="5"/>
      <c r="R127" s="4"/>
      <c r="S127" s="4"/>
      <c r="T127" s="4"/>
      <c r="U127" s="5"/>
      <c r="V127" s="5"/>
      <c r="W127" s="14"/>
      <c r="X127" s="14"/>
      <c r="Y127" s="14"/>
      <c r="Z127" s="4"/>
    </row>
    <row r="128" spans="1:26">
      <c r="A128" s="2"/>
      <c r="B128" s="2"/>
      <c r="C128" s="2"/>
      <c r="D128" s="2"/>
      <c r="E128" s="2"/>
      <c r="F128" s="21"/>
      <c r="G128" s="11"/>
      <c r="H128" s="3"/>
      <c r="I128" s="2"/>
      <c r="J128" s="2"/>
      <c r="K128" s="2"/>
      <c r="L128" s="2"/>
      <c r="M128" s="2"/>
      <c r="N128" s="4"/>
      <c r="O128" s="4"/>
      <c r="P128" s="4"/>
      <c r="Q128" s="5"/>
      <c r="R128" s="4"/>
      <c r="S128" s="4"/>
      <c r="T128" s="4"/>
      <c r="U128" s="5"/>
      <c r="V128" s="5"/>
      <c r="W128" s="14"/>
      <c r="X128" s="14"/>
      <c r="Y128" s="14"/>
      <c r="Z128" s="4"/>
    </row>
    <row r="129" spans="1:26">
      <c r="A129" s="2"/>
      <c r="B129" s="2"/>
      <c r="C129" s="2"/>
      <c r="D129" s="2"/>
      <c r="E129" s="2"/>
      <c r="F129" s="21"/>
      <c r="G129" s="11"/>
      <c r="H129" s="3"/>
      <c r="I129" s="2"/>
      <c r="J129" s="2"/>
      <c r="K129" s="2"/>
      <c r="L129" s="2"/>
      <c r="M129" s="2"/>
      <c r="N129" s="4"/>
      <c r="O129" s="4"/>
      <c r="P129" s="4"/>
      <c r="Q129" s="5"/>
      <c r="R129" s="4"/>
      <c r="S129" s="4"/>
      <c r="T129" s="4"/>
      <c r="U129" s="5"/>
      <c r="V129" s="5"/>
      <c r="W129" s="14"/>
      <c r="X129" s="14"/>
      <c r="Y129" s="14"/>
      <c r="Z129" s="4"/>
    </row>
    <row r="130" spans="1:26">
      <c r="A130" s="2"/>
      <c r="B130" s="2"/>
      <c r="C130" s="2"/>
      <c r="D130" s="2"/>
      <c r="E130" s="2"/>
      <c r="F130" s="21"/>
      <c r="G130" s="11"/>
      <c r="H130" s="3"/>
      <c r="I130" s="2"/>
      <c r="J130" s="2"/>
      <c r="K130" s="2"/>
      <c r="L130" s="2"/>
      <c r="M130" s="2"/>
      <c r="N130" s="4"/>
      <c r="O130" s="4"/>
      <c r="P130" s="4"/>
      <c r="Q130" s="5"/>
      <c r="R130" s="4"/>
      <c r="S130" s="4"/>
      <c r="T130" s="4"/>
      <c r="U130" s="5"/>
      <c r="V130" s="5"/>
      <c r="W130" s="14"/>
      <c r="X130" s="14"/>
      <c r="Y130" s="14"/>
      <c r="Z130" s="4"/>
    </row>
    <row r="131" spans="1:26">
      <c r="A131" s="2"/>
      <c r="B131" s="2"/>
      <c r="C131" s="2"/>
      <c r="D131" s="2"/>
      <c r="E131" s="2"/>
      <c r="F131" s="21"/>
      <c r="G131" s="11"/>
      <c r="H131" s="3"/>
      <c r="I131" s="2"/>
      <c r="J131" s="2"/>
      <c r="K131" s="2"/>
      <c r="L131" s="2"/>
      <c r="M131" s="2"/>
      <c r="N131" s="4"/>
      <c r="O131" s="4"/>
      <c r="P131" s="4"/>
      <c r="Q131" s="5"/>
      <c r="R131" s="4"/>
      <c r="S131" s="4"/>
      <c r="T131" s="4"/>
      <c r="U131" s="5"/>
      <c r="V131" s="5"/>
      <c r="W131" s="14"/>
      <c r="X131" s="14"/>
      <c r="Y131" s="14"/>
      <c r="Z131" s="4"/>
    </row>
    <row r="132" spans="1:26">
      <c r="A132" s="2"/>
      <c r="B132" s="2"/>
      <c r="C132" s="2"/>
      <c r="D132" s="2"/>
      <c r="E132" s="2"/>
      <c r="F132" s="21"/>
      <c r="G132" s="11"/>
      <c r="H132" s="3"/>
      <c r="I132" s="2"/>
      <c r="J132" s="2"/>
      <c r="K132" s="2"/>
      <c r="L132" s="2"/>
      <c r="M132" s="2"/>
      <c r="N132" s="4"/>
      <c r="O132" s="4"/>
      <c r="P132" s="4"/>
      <c r="Q132" s="5"/>
      <c r="R132" s="4"/>
      <c r="S132" s="4"/>
      <c r="T132" s="4"/>
      <c r="U132" s="5"/>
      <c r="V132" s="5"/>
      <c r="W132" s="14"/>
      <c r="X132" s="14"/>
      <c r="Y132" s="14"/>
      <c r="Z132" s="4"/>
    </row>
    <row r="133" spans="1:26">
      <c r="A133" s="2"/>
      <c r="B133" s="2"/>
      <c r="C133" s="2"/>
      <c r="D133" s="2"/>
      <c r="E133" s="2"/>
      <c r="F133" s="21"/>
      <c r="G133" s="11"/>
      <c r="H133" s="3"/>
      <c r="I133" s="2"/>
      <c r="J133" s="2"/>
      <c r="K133" s="2"/>
      <c r="L133" s="2"/>
      <c r="M133" s="2"/>
      <c r="N133" s="4"/>
      <c r="O133" s="4"/>
      <c r="P133" s="4"/>
      <c r="Q133" s="5"/>
      <c r="R133" s="4"/>
      <c r="S133" s="4"/>
      <c r="T133" s="4"/>
      <c r="U133" s="5"/>
      <c r="V133" s="5"/>
      <c r="W133" s="14"/>
      <c r="X133" s="14"/>
      <c r="Y133" s="14"/>
      <c r="Z133" s="4"/>
    </row>
    <row r="134" spans="1:26">
      <c r="A134" s="2"/>
      <c r="B134" s="2"/>
      <c r="C134" s="2"/>
      <c r="D134" s="2"/>
      <c r="E134" s="2"/>
      <c r="F134" s="21"/>
      <c r="G134" s="11"/>
      <c r="H134" s="3"/>
      <c r="I134" s="2"/>
      <c r="J134" s="2"/>
      <c r="K134" s="2"/>
      <c r="L134" s="2"/>
      <c r="M134" s="2"/>
      <c r="N134" s="4"/>
      <c r="O134" s="4"/>
      <c r="P134" s="4"/>
      <c r="Q134" s="5"/>
      <c r="R134" s="4"/>
      <c r="S134" s="4"/>
      <c r="T134" s="4"/>
      <c r="U134" s="5"/>
      <c r="V134" s="5"/>
      <c r="W134" s="14"/>
      <c r="X134" s="14"/>
      <c r="Y134" s="14"/>
      <c r="Z134" s="4"/>
    </row>
    <row r="135" spans="1:26">
      <c r="A135" s="2"/>
      <c r="B135" s="2"/>
      <c r="C135" s="2"/>
      <c r="D135" s="2"/>
      <c r="E135" s="2"/>
      <c r="F135" s="21"/>
      <c r="G135" s="11"/>
      <c r="H135" s="3"/>
      <c r="I135" s="2"/>
      <c r="J135" s="2"/>
      <c r="K135" s="2"/>
      <c r="L135" s="2"/>
      <c r="M135" s="2"/>
      <c r="N135" s="4"/>
      <c r="O135" s="4"/>
      <c r="P135" s="4"/>
      <c r="Q135" s="5"/>
      <c r="R135" s="4"/>
      <c r="S135" s="4"/>
      <c r="T135" s="4"/>
      <c r="U135" s="5"/>
      <c r="V135" s="5"/>
      <c r="W135" s="14"/>
      <c r="X135" s="14"/>
      <c r="Y135" s="14"/>
      <c r="Z135" s="4"/>
    </row>
    <row r="136" spans="1:26">
      <c r="A136" s="2"/>
      <c r="B136" s="2"/>
      <c r="C136" s="2"/>
      <c r="D136" s="2"/>
      <c r="E136" s="2"/>
      <c r="F136" s="21"/>
      <c r="G136" s="11"/>
      <c r="H136" s="3"/>
      <c r="I136" s="2"/>
      <c r="J136" s="2"/>
      <c r="K136" s="2"/>
      <c r="L136" s="2"/>
      <c r="M136" s="2"/>
      <c r="N136" s="4"/>
      <c r="O136" s="4"/>
      <c r="P136" s="4"/>
      <c r="Q136" s="5"/>
      <c r="R136" s="4"/>
      <c r="S136" s="4"/>
      <c r="T136" s="4"/>
      <c r="U136" s="5"/>
      <c r="V136" s="5"/>
      <c r="W136" s="14"/>
      <c r="X136" s="14"/>
      <c r="Y136" s="14"/>
      <c r="Z136" s="4"/>
    </row>
    <row r="137" spans="1:26">
      <c r="A137" s="2"/>
      <c r="B137" s="2"/>
      <c r="C137" s="2"/>
      <c r="D137" s="2"/>
      <c r="E137" s="2"/>
      <c r="F137" s="21"/>
      <c r="G137" s="11"/>
      <c r="H137" s="3"/>
      <c r="I137" s="2"/>
      <c r="J137" s="2"/>
      <c r="K137" s="2"/>
      <c r="L137" s="2"/>
      <c r="M137" s="2"/>
      <c r="N137" s="4"/>
      <c r="O137" s="4"/>
      <c r="P137" s="4"/>
      <c r="Q137" s="5"/>
      <c r="R137" s="4"/>
      <c r="S137" s="4"/>
      <c r="T137" s="4"/>
      <c r="U137" s="5"/>
      <c r="V137" s="5"/>
      <c r="W137" s="14"/>
      <c r="X137" s="14"/>
      <c r="Y137" s="14"/>
      <c r="Z137" s="4"/>
    </row>
    <row r="138" spans="1:26">
      <c r="A138" s="2"/>
      <c r="B138" s="2"/>
      <c r="C138" s="2"/>
      <c r="D138" s="2"/>
      <c r="E138" s="2"/>
      <c r="F138" s="21"/>
      <c r="G138" s="11"/>
      <c r="H138" s="3"/>
      <c r="I138" s="2"/>
      <c r="J138" s="2"/>
      <c r="K138" s="2"/>
      <c r="L138" s="2"/>
      <c r="M138" s="2"/>
      <c r="N138" s="4"/>
      <c r="O138" s="4"/>
      <c r="P138" s="4"/>
      <c r="Q138" s="5"/>
      <c r="R138" s="4"/>
      <c r="S138" s="4"/>
      <c r="T138" s="4"/>
      <c r="U138" s="5"/>
      <c r="V138" s="5"/>
      <c r="W138" s="14"/>
      <c r="X138" s="14"/>
      <c r="Y138" s="14"/>
      <c r="Z138" s="4"/>
    </row>
    <row r="139" spans="1:26">
      <c r="A139" s="2"/>
      <c r="B139" s="2"/>
      <c r="C139" s="2"/>
      <c r="D139" s="2"/>
      <c r="E139" s="2"/>
      <c r="F139" s="21"/>
      <c r="G139" s="11"/>
      <c r="H139" s="3"/>
      <c r="I139" s="2"/>
      <c r="J139" s="2"/>
      <c r="K139" s="2"/>
      <c r="L139" s="2"/>
      <c r="M139" s="2"/>
      <c r="N139" s="4"/>
      <c r="O139" s="4"/>
      <c r="P139" s="4"/>
      <c r="Q139" s="5"/>
      <c r="R139" s="4"/>
      <c r="S139" s="4"/>
      <c r="T139" s="4"/>
      <c r="U139" s="5"/>
      <c r="V139" s="5"/>
      <c r="W139" s="14"/>
      <c r="X139" s="14"/>
      <c r="Y139" s="14"/>
      <c r="Z139" s="4"/>
    </row>
    <row r="140" spans="1:26">
      <c r="A140" s="2"/>
      <c r="B140" s="2"/>
      <c r="C140" s="2"/>
      <c r="D140" s="2"/>
      <c r="E140" s="2"/>
      <c r="F140" s="21"/>
      <c r="G140" s="11"/>
      <c r="H140" s="3"/>
      <c r="I140" s="2"/>
      <c r="J140" s="2"/>
      <c r="K140" s="2"/>
      <c r="L140" s="2"/>
      <c r="M140" s="2"/>
      <c r="N140" s="4"/>
      <c r="O140" s="4"/>
      <c r="P140" s="4"/>
      <c r="Q140" s="5"/>
      <c r="R140" s="4"/>
      <c r="S140" s="4"/>
      <c r="T140" s="4"/>
      <c r="U140" s="5"/>
      <c r="V140" s="5"/>
      <c r="W140" s="14"/>
      <c r="X140" s="14"/>
      <c r="Y140" s="14"/>
      <c r="Z140" s="4"/>
    </row>
    <row r="141" spans="1:26">
      <c r="A141" s="2"/>
      <c r="B141" s="2"/>
      <c r="C141" s="2"/>
      <c r="D141" s="2"/>
      <c r="E141" s="2"/>
      <c r="F141" s="21"/>
      <c r="G141" s="11"/>
      <c r="H141" s="3"/>
      <c r="I141" s="2"/>
      <c r="J141" s="2"/>
      <c r="K141" s="2"/>
      <c r="L141" s="2"/>
      <c r="M141" s="2"/>
      <c r="N141" s="4"/>
      <c r="O141" s="4"/>
      <c r="P141" s="4"/>
      <c r="Q141" s="5"/>
      <c r="R141" s="4"/>
      <c r="S141" s="4"/>
      <c r="T141" s="4"/>
      <c r="U141" s="5"/>
      <c r="V141" s="5"/>
      <c r="W141" s="14"/>
      <c r="X141" s="14"/>
      <c r="Y141" s="14"/>
      <c r="Z141" s="4"/>
    </row>
    <row r="142" spans="1:26">
      <c r="A142" s="2"/>
      <c r="B142" s="2"/>
      <c r="C142" s="2"/>
      <c r="D142" s="2"/>
      <c r="E142" s="2"/>
      <c r="F142" s="21"/>
      <c r="G142" s="11"/>
      <c r="H142" s="3"/>
      <c r="I142" s="2"/>
      <c r="J142" s="2"/>
      <c r="K142" s="2"/>
      <c r="L142" s="2"/>
      <c r="M142" s="2"/>
      <c r="N142" s="4"/>
      <c r="O142" s="4"/>
      <c r="P142" s="4"/>
      <c r="Q142" s="5"/>
      <c r="R142" s="4"/>
      <c r="S142" s="4"/>
      <c r="T142" s="4"/>
      <c r="U142" s="5"/>
      <c r="V142" s="5"/>
      <c r="W142" s="14"/>
      <c r="X142" s="14"/>
      <c r="Y142" s="14"/>
      <c r="Z142" s="4"/>
    </row>
    <row r="143" spans="1:26">
      <c r="A143" s="2"/>
      <c r="B143" s="2"/>
      <c r="C143" s="2"/>
      <c r="D143" s="2"/>
      <c r="E143" s="2"/>
      <c r="F143" s="21"/>
      <c r="G143" s="11"/>
      <c r="H143" s="3"/>
      <c r="I143" s="2"/>
      <c r="J143" s="2"/>
      <c r="K143" s="2"/>
      <c r="L143" s="2"/>
      <c r="M143" s="2"/>
      <c r="N143" s="4"/>
      <c r="O143" s="4"/>
      <c r="P143" s="4"/>
      <c r="Q143" s="5"/>
      <c r="R143" s="4"/>
      <c r="S143" s="4"/>
      <c r="T143" s="4"/>
      <c r="U143" s="5"/>
      <c r="V143" s="5"/>
      <c r="W143" s="14"/>
      <c r="X143" s="14"/>
      <c r="Y143" s="14"/>
      <c r="Z143" s="4"/>
    </row>
    <row r="144" spans="1:26">
      <c r="A144" s="2"/>
      <c r="B144" s="2"/>
      <c r="C144" s="2"/>
      <c r="D144" s="2"/>
      <c r="E144" s="2"/>
      <c r="F144" s="21"/>
      <c r="G144" s="11"/>
      <c r="H144" s="3"/>
      <c r="I144" s="2"/>
      <c r="J144" s="2"/>
      <c r="K144" s="2"/>
      <c r="L144" s="2"/>
      <c r="M144" s="2"/>
      <c r="N144" s="4"/>
      <c r="O144" s="4"/>
      <c r="P144" s="4"/>
      <c r="Q144" s="5"/>
      <c r="R144" s="4"/>
      <c r="S144" s="4"/>
      <c r="T144" s="4"/>
      <c r="U144" s="5"/>
      <c r="V144" s="5"/>
      <c r="W144" s="14"/>
      <c r="X144" s="14"/>
      <c r="Y144" s="14"/>
      <c r="Z144" s="4"/>
    </row>
    <row r="145" spans="1:26">
      <c r="A145" s="2"/>
      <c r="B145" s="2"/>
      <c r="C145" s="2"/>
      <c r="D145" s="2"/>
      <c r="E145" s="2"/>
      <c r="F145" s="21"/>
      <c r="G145" s="11"/>
      <c r="H145" s="3"/>
      <c r="I145" s="2"/>
      <c r="J145" s="2"/>
      <c r="K145" s="2"/>
      <c r="L145" s="2"/>
      <c r="M145" s="2"/>
      <c r="N145" s="4"/>
      <c r="O145" s="4"/>
      <c r="P145" s="4"/>
      <c r="Q145" s="5"/>
      <c r="R145" s="4"/>
      <c r="S145" s="4"/>
      <c r="T145" s="4"/>
      <c r="U145" s="5"/>
      <c r="V145" s="5"/>
      <c r="W145" s="14"/>
      <c r="X145" s="14"/>
      <c r="Y145" s="14"/>
      <c r="Z145" s="4"/>
    </row>
    <row r="146" spans="1:26">
      <c r="A146" s="2"/>
      <c r="B146" s="2"/>
      <c r="C146" s="2"/>
      <c r="D146" s="2"/>
      <c r="E146" s="2"/>
      <c r="F146" s="21"/>
      <c r="G146" s="11"/>
      <c r="H146" s="3"/>
      <c r="I146" s="2"/>
      <c r="J146" s="2"/>
      <c r="K146" s="2"/>
      <c r="L146" s="2"/>
      <c r="M146" s="2"/>
      <c r="N146" s="4"/>
      <c r="O146" s="4"/>
      <c r="P146" s="4"/>
      <c r="Q146" s="5"/>
      <c r="R146" s="4"/>
      <c r="S146" s="4"/>
      <c r="T146" s="4"/>
      <c r="U146" s="5"/>
      <c r="V146" s="5"/>
      <c r="W146" s="14"/>
      <c r="X146" s="14"/>
      <c r="Y146" s="14"/>
      <c r="Z146" s="4"/>
    </row>
    <row r="147" spans="1:26">
      <c r="A147" s="2"/>
      <c r="B147" s="2"/>
      <c r="C147" s="2"/>
      <c r="D147" s="2"/>
      <c r="E147" s="2"/>
      <c r="F147" s="21"/>
      <c r="G147" s="11"/>
      <c r="H147" s="3"/>
      <c r="I147" s="2"/>
      <c r="J147" s="2"/>
      <c r="K147" s="2"/>
      <c r="L147" s="2"/>
      <c r="M147" s="2"/>
      <c r="N147" s="4"/>
      <c r="O147" s="4"/>
      <c r="P147" s="4"/>
      <c r="Q147" s="5"/>
      <c r="R147" s="4"/>
      <c r="S147" s="4"/>
      <c r="T147" s="4"/>
      <c r="U147" s="5"/>
      <c r="V147" s="5"/>
      <c r="W147" s="14"/>
      <c r="X147" s="14"/>
      <c r="Y147" s="14"/>
      <c r="Z147" s="4"/>
    </row>
    <row r="148" spans="1:26">
      <c r="A148" s="2"/>
      <c r="B148" s="2"/>
      <c r="C148" s="2"/>
      <c r="D148" s="2"/>
      <c r="E148" s="2"/>
      <c r="F148" s="21"/>
      <c r="G148" s="11"/>
      <c r="H148" s="3"/>
      <c r="I148" s="2"/>
      <c r="J148" s="2"/>
      <c r="K148" s="2"/>
      <c r="L148" s="2"/>
      <c r="M148" s="2"/>
      <c r="N148" s="4"/>
      <c r="O148" s="4"/>
      <c r="P148" s="4"/>
      <c r="Q148" s="5"/>
      <c r="R148" s="4"/>
      <c r="S148" s="4"/>
      <c r="T148" s="4"/>
      <c r="U148" s="5"/>
      <c r="V148" s="5"/>
      <c r="W148" s="14"/>
      <c r="X148" s="14"/>
      <c r="Y148" s="14"/>
      <c r="Z148" s="4"/>
    </row>
    <row r="149" spans="1:26">
      <c r="A149" s="2"/>
      <c r="B149" s="2"/>
      <c r="C149" s="2"/>
      <c r="D149" s="2"/>
      <c r="E149" s="2"/>
      <c r="F149" s="21"/>
      <c r="G149" s="11"/>
      <c r="H149" s="3"/>
      <c r="I149" s="2"/>
      <c r="J149" s="2"/>
      <c r="K149" s="2"/>
      <c r="L149" s="2"/>
      <c r="M149" s="2"/>
      <c r="N149" s="4"/>
      <c r="O149" s="4"/>
      <c r="P149" s="4"/>
      <c r="Q149" s="5"/>
      <c r="R149" s="4"/>
      <c r="S149" s="4"/>
      <c r="T149" s="4"/>
      <c r="U149" s="5"/>
      <c r="V149" s="5"/>
      <c r="W149" s="14"/>
      <c r="X149" s="14"/>
      <c r="Y149" s="14"/>
      <c r="Z149" s="4"/>
    </row>
    <row r="150" spans="1:26">
      <c r="A150" s="2"/>
      <c r="B150" s="2"/>
      <c r="C150" s="2"/>
      <c r="D150" s="2"/>
      <c r="E150" s="2"/>
      <c r="F150" s="21"/>
      <c r="G150" s="11"/>
      <c r="H150" s="3"/>
      <c r="I150" s="2"/>
      <c r="J150" s="2"/>
      <c r="K150" s="2"/>
      <c r="L150" s="2"/>
      <c r="M150" s="2"/>
      <c r="N150" s="4"/>
      <c r="O150" s="4"/>
      <c r="P150" s="4"/>
      <c r="Q150" s="5"/>
      <c r="R150" s="4"/>
      <c r="S150" s="4"/>
      <c r="T150" s="4"/>
      <c r="U150" s="5"/>
      <c r="V150" s="5"/>
      <c r="W150" s="14"/>
      <c r="X150" s="14"/>
      <c r="Y150" s="14"/>
      <c r="Z150" s="4"/>
    </row>
    <row r="151" spans="1:26">
      <c r="A151" s="2"/>
      <c r="B151" s="2"/>
      <c r="C151" s="2"/>
      <c r="D151" s="2"/>
      <c r="E151" s="2"/>
      <c r="F151" s="21"/>
      <c r="G151" s="11"/>
      <c r="H151" s="3"/>
      <c r="I151" s="2"/>
      <c r="J151" s="2"/>
      <c r="K151" s="2"/>
      <c r="L151" s="2"/>
      <c r="M151" s="2"/>
      <c r="N151" s="4"/>
      <c r="O151" s="4"/>
      <c r="P151" s="4"/>
      <c r="Q151" s="5"/>
      <c r="R151" s="4"/>
      <c r="S151" s="4"/>
      <c r="T151" s="4"/>
      <c r="U151" s="5"/>
      <c r="V151" s="5"/>
      <c r="W151" s="14"/>
      <c r="X151" s="14"/>
      <c r="Y151" s="14"/>
      <c r="Z151" s="4"/>
    </row>
    <row r="152" spans="1:26">
      <c r="A152" s="2"/>
      <c r="B152" s="2"/>
      <c r="C152" s="2"/>
      <c r="D152" s="2"/>
      <c r="E152" s="2"/>
      <c r="F152" s="21"/>
      <c r="G152" s="11"/>
      <c r="H152" s="3"/>
      <c r="I152" s="2"/>
      <c r="J152" s="2"/>
      <c r="K152" s="2"/>
      <c r="L152" s="2"/>
      <c r="M152" s="2"/>
      <c r="N152" s="4"/>
      <c r="O152" s="4"/>
      <c r="P152" s="4"/>
      <c r="Q152" s="5"/>
      <c r="R152" s="4"/>
      <c r="S152" s="4"/>
      <c r="T152" s="4"/>
      <c r="U152" s="5"/>
      <c r="V152" s="5"/>
      <c r="W152" s="14"/>
      <c r="X152" s="14"/>
      <c r="Y152" s="14"/>
      <c r="Z152" s="4"/>
    </row>
    <row r="153" spans="1:26">
      <c r="A153" s="2"/>
      <c r="B153" s="2"/>
      <c r="C153" s="2"/>
      <c r="D153" s="2"/>
      <c r="E153" s="2"/>
      <c r="F153" s="21"/>
      <c r="G153" s="11"/>
      <c r="H153" s="3"/>
      <c r="I153" s="2"/>
      <c r="J153" s="2"/>
      <c r="K153" s="2"/>
      <c r="L153" s="2"/>
      <c r="M153" s="2"/>
      <c r="N153" s="4"/>
      <c r="O153" s="4"/>
      <c r="P153" s="4"/>
      <c r="Q153" s="5"/>
      <c r="R153" s="4"/>
      <c r="S153" s="4"/>
      <c r="T153" s="4"/>
      <c r="U153" s="5"/>
      <c r="V153" s="5"/>
      <c r="W153" s="14"/>
      <c r="X153" s="14"/>
      <c r="Y153" s="14"/>
      <c r="Z153" s="4"/>
    </row>
    <row r="154" spans="1:26">
      <c r="A154" s="2"/>
      <c r="B154" s="2"/>
      <c r="C154" s="2"/>
      <c r="D154" s="2"/>
      <c r="E154" s="2"/>
      <c r="F154" s="21"/>
      <c r="G154" s="11"/>
      <c r="H154" s="3"/>
      <c r="I154" s="2"/>
      <c r="J154" s="2"/>
      <c r="K154" s="2"/>
      <c r="L154" s="2"/>
      <c r="M154" s="2"/>
      <c r="N154" s="4"/>
      <c r="O154" s="4"/>
      <c r="P154" s="4"/>
      <c r="Q154" s="5"/>
      <c r="R154" s="4"/>
      <c r="S154" s="4"/>
      <c r="T154" s="4"/>
      <c r="U154" s="5"/>
      <c r="V154" s="5"/>
      <c r="W154" s="14"/>
      <c r="X154" s="14"/>
      <c r="Y154" s="14"/>
      <c r="Z154" s="4"/>
    </row>
    <row r="155" spans="1:26">
      <c r="A155" s="2"/>
      <c r="B155" s="2"/>
      <c r="C155" s="2"/>
      <c r="D155" s="2"/>
      <c r="E155" s="2"/>
      <c r="F155" s="21"/>
      <c r="G155" s="11"/>
      <c r="H155" s="3"/>
      <c r="I155" s="2"/>
      <c r="J155" s="2"/>
      <c r="K155" s="2"/>
      <c r="L155" s="2"/>
      <c r="M155" s="2"/>
      <c r="N155" s="4"/>
      <c r="O155" s="4"/>
      <c r="P155" s="4"/>
      <c r="Q155" s="5"/>
      <c r="R155" s="4"/>
      <c r="S155" s="4"/>
      <c r="T155" s="4"/>
      <c r="U155" s="5"/>
      <c r="V155" s="5"/>
      <c r="W155" s="14"/>
      <c r="X155" s="14"/>
      <c r="Y155" s="14"/>
      <c r="Z155" s="4"/>
    </row>
    <row r="156" spans="1:26">
      <c r="A156" s="2"/>
      <c r="B156" s="2"/>
      <c r="C156" s="2"/>
      <c r="D156" s="2"/>
      <c r="E156" s="2"/>
      <c r="F156" s="21"/>
      <c r="G156" s="11"/>
      <c r="H156" s="3"/>
      <c r="I156" s="2"/>
      <c r="J156" s="2"/>
      <c r="K156" s="2"/>
      <c r="L156" s="2"/>
      <c r="M156" s="2"/>
      <c r="N156" s="4"/>
      <c r="O156" s="4"/>
      <c r="P156" s="4"/>
      <c r="Q156" s="5"/>
      <c r="R156" s="4"/>
      <c r="S156" s="4"/>
      <c r="T156" s="4"/>
      <c r="U156" s="5"/>
      <c r="V156" s="5"/>
      <c r="W156" s="14"/>
      <c r="X156" s="14"/>
      <c r="Y156" s="14"/>
      <c r="Z156" s="4"/>
    </row>
    <row r="157" spans="1:26">
      <c r="A157" s="2"/>
      <c r="B157" s="2"/>
      <c r="C157" s="2"/>
      <c r="D157" s="2"/>
      <c r="E157" s="2"/>
      <c r="F157" s="21"/>
      <c r="G157" s="11"/>
      <c r="H157" s="3"/>
      <c r="I157" s="2"/>
      <c r="J157" s="2"/>
      <c r="K157" s="2"/>
      <c r="L157" s="2"/>
      <c r="M157" s="2"/>
      <c r="N157" s="4"/>
      <c r="O157" s="4"/>
      <c r="P157" s="4"/>
      <c r="Q157" s="5"/>
      <c r="R157" s="4"/>
      <c r="S157" s="4"/>
      <c r="T157" s="4"/>
      <c r="U157" s="5"/>
      <c r="V157" s="5"/>
      <c r="W157" s="14"/>
      <c r="X157" s="14"/>
      <c r="Y157" s="14"/>
      <c r="Z157" s="4"/>
    </row>
    <row r="158" spans="1:26">
      <c r="A158" s="2"/>
      <c r="B158" s="2"/>
      <c r="C158" s="2"/>
      <c r="D158" s="2"/>
      <c r="E158" s="2"/>
      <c r="F158" s="21"/>
      <c r="G158" s="11"/>
      <c r="H158" s="3"/>
      <c r="I158" s="2"/>
      <c r="J158" s="2"/>
      <c r="K158" s="2"/>
      <c r="L158" s="2"/>
      <c r="M158" s="2"/>
      <c r="N158" s="4"/>
      <c r="O158" s="4"/>
      <c r="P158" s="4"/>
      <c r="Q158" s="5"/>
      <c r="R158" s="4"/>
      <c r="S158" s="4"/>
      <c r="T158" s="4"/>
      <c r="U158" s="5"/>
      <c r="V158" s="5"/>
      <c r="W158" s="14"/>
      <c r="X158" s="14"/>
      <c r="Y158" s="14"/>
      <c r="Z158" s="4"/>
    </row>
    <row r="159" spans="1:26">
      <c r="A159" s="2"/>
      <c r="B159" s="2"/>
      <c r="C159" s="2"/>
      <c r="D159" s="2"/>
      <c r="E159" s="2"/>
      <c r="F159" s="21"/>
      <c r="G159" s="11"/>
      <c r="H159" s="3"/>
      <c r="I159" s="2"/>
      <c r="J159" s="2"/>
      <c r="K159" s="2"/>
      <c r="L159" s="2"/>
      <c r="M159" s="2"/>
      <c r="N159" s="4"/>
      <c r="O159" s="4"/>
      <c r="P159" s="4"/>
      <c r="Q159" s="5"/>
      <c r="R159" s="4"/>
      <c r="S159" s="4"/>
      <c r="T159" s="4"/>
      <c r="U159" s="5"/>
      <c r="V159" s="5"/>
      <c r="W159" s="14"/>
      <c r="X159" s="14"/>
      <c r="Y159" s="14"/>
      <c r="Z159" s="4"/>
    </row>
    <row r="160" spans="1:26">
      <c r="A160" s="2"/>
      <c r="B160" s="2"/>
      <c r="C160" s="2"/>
      <c r="D160" s="2"/>
      <c r="E160" s="2"/>
      <c r="F160" s="21"/>
      <c r="G160" s="11"/>
      <c r="H160" s="3"/>
      <c r="I160" s="2"/>
      <c r="J160" s="2"/>
      <c r="K160" s="2"/>
      <c r="L160" s="2"/>
      <c r="M160" s="2"/>
      <c r="N160" s="4"/>
      <c r="O160" s="4"/>
      <c r="P160" s="4"/>
      <c r="Q160" s="5"/>
      <c r="R160" s="4"/>
      <c r="S160" s="4"/>
      <c r="T160" s="4"/>
      <c r="U160" s="5"/>
      <c r="V160" s="5"/>
      <c r="W160" s="14"/>
      <c r="X160" s="14"/>
      <c r="Y160" s="14"/>
      <c r="Z160" s="4"/>
    </row>
    <row r="161" spans="1:26">
      <c r="A161" s="2"/>
      <c r="B161" s="2"/>
      <c r="C161" s="2"/>
      <c r="D161" s="2"/>
      <c r="E161" s="2"/>
      <c r="F161" s="21"/>
      <c r="G161" s="11"/>
      <c r="H161" s="3"/>
      <c r="I161" s="2"/>
      <c r="J161" s="2"/>
      <c r="K161" s="2"/>
      <c r="L161" s="2"/>
      <c r="M161" s="2"/>
      <c r="N161" s="4"/>
      <c r="O161" s="4"/>
      <c r="P161" s="4"/>
      <c r="Q161" s="5"/>
      <c r="R161" s="4"/>
      <c r="S161" s="4"/>
      <c r="T161" s="4"/>
      <c r="U161" s="5"/>
      <c r="V161" s="5"/>
      <c r="W161" s="14"/>
      <c r="X161" s="14"/>
      <c r="Y161" s="14"/>
      <c r="Z161" s="4"/>
    </row>
    <row r="162" spans="1:26">
      <c r="A162" s="2"/>
      <c r="B162" s="2"/>
      <c r="C162" s="2"/>
      <c r="D162" s="2"/>
      <c r="E162" s="2"/>
      <c r="F162" s="21"/>
      <c r="G162" s="11"/>
      <c r="H162" s="3"/>
      <c r="I162" s="2"/>
      <c r="J162" s="2"/>
      <c r="K162" s="2"/>
      <c r="L162" s="2"/>
      <c r="M162" s="2"/>
      <c r="N162" s="4"/>
      <c r="O162" s="4"/>
      <c r="P162" s="4"/>
      <c r="Q162" s="5"/>
      <c r="R162" s="4"/>
      <c r="S162" s="4"/>
      <c r="T162" s="4"/>
      <c r="U162" s="5"/>
      <c r="V162" s="5"/>
      <c r="W162" s="14"/>
      <c r="X162" s="14"/>
      <c r="Y162" s="14"/>
      <c r="Z162" s="4"/>
    </row>
    <row r="163" spans="1:26">
      <c r="A163" s="2"/>
      <c r="B163" s="2"/>
      <c r="C163" s="2"/>
      <c r="D163" s="2"/>
      <c r="E163" s="2"/>
      <c r="F163" s="21"/>
      <c r="G163" s="11"/>
      <c r="H163" s="3"/>
      <c r="I163" s="2"/>
      <c r="J163" s="2"/>
      <c r="K163" s="2"/>
      <c r="L163" s="2"/>
      <c r="M163" s="2"/>
      <c r="N163" s="4"/>
      <c r="O163" s="4"/>
      <c r="P163" s="4"/>
      <c r="Q163" s="5"/>
      <c r="R163" s="4"/>
      <c r="S163" s="4"/>
      <c r="T163" s="4"/>
      <c r="U163" s="5"/>
      <c r="V163" s="5"/>
      <c r="W163" s="14"/>
      <c r="X163" s="14"/>
      <c r="Y163" s="14"/>
      <c r="Z163" s="4"/>
    </row>
    <row r="164" spans="1:26">
      <c r="A164" s="2"/>
      <c r="B164" s="2"/>
      <c r="C164" s="2"/>
      <c r="D164" s="2"/>
      <c r="E164" s="2"/>
      <c r="F164" s="21"/>
      <c r="G164" s="11"/>
      <c r="H164" s="3"/>
      <c r="I164" s="2"/>
      <c r="J164" s="2"/>
      <c r="K164" s="2"/>
      <c r="L164" s="2"/>
      <c r="M164" s="2"/>
      <c r="N164" s="4"/>
      <c r="O164" s="4"/>
      <c r="P164" s="4"/>
      <c r="Q164" s="5"/>
      <c r="R164" s="4"/>
      <c r="S164" s="4"/>
      <c r="T164" s="4"/>
      <c r="U164" s="5"/>
      <c r="V164" s="5"/>
      <c r="W164" s="14"/>
      <c r="X164" s="14"/>
      <c r="Y164" s="14"/>
      <c r="Z164" s="4"/>
    </row>
    <row r="165" spans="1:26">
      <c r="A165" s="2"/>
      <c r="B165" s="2"/>
      <c r="C165" s="2"/>
      <c r="D165" s="2"/>
      <c r="E165" s="2"/>
      <c r="F165" s="21"/>
      <c r="G165" s="11"/>
      <c r="H165" s="3"/>
      <c r="I165" s="2"/>
      <c r="J165" s="2"/>
      <c r="K165" s="2"/>
      <c r="L165" s="2"/>
      <c r="M165" s="2"/>
      <c r="N165" s="4"/>
      <c r="O165" s="4"/>
      <c r="P165" s="4"/>
      <c r="Q165" s="14"/>
      <c r="R165" s="4"/>
      <c r="S165" s="4"/>
      <c r="T165" s="4"/>
      <c r="U165" s="5"/>
      <c r="V165" s="5"/>
      <c r="W165" s="14"/>
      <c r="X165" s="14"/>
      <c r="Y165" s="14"/>
      <c r="Z165" s="4"/>
    </row>
    <row r="166" spans="1:26">
      <c r="A166" s="2"/>
      <c r="B166" s="2"/>
      <c r="C166" s="2"/>
      <c r="D166" s="2"/>
      <c r="E166" s="2"/>
      <c r="F166" s="21"/>
      <c r="G166" s="11"/>
      <c r="H166" s="3"/>
      <c r="I166" s="2"/>
      <c r="J166" s="2"/>
      <c r="K166" s="2"/>
      <c r="L166" s="2"/>
      <c r="M166" s="2"/>
      <c r="N166" s="4"/>
      <c r="O166" s="4"/>
      <c r="P166" s="4"/>
      <c r="Q166" s="5"/>
      <c r="R166" s="4"/>
      <c r="S166" s="4"/>
      <c r="T166" s="4"/>
      <c r="U166" s="5"/>
      <c r="V166" s="5"/>
      <c r="W166" s="14"/>
      <c r="X166" s="14"/>
      <c r="Y166" s="14"/>
      <c r="Z166" s="4"/>
    </row>
    <row r="167" spans="1:26">
      <c r="A167" s="2"/>
      <c r="B167" s="2"/>
      <c r="C167" s="2"/>
      <c r="D167" s="2"/>
      <c r="E167" s="2"/>
      <c r="F167" s="21"/>
      <c r="G167" s="11"/>
      <c r="H167" s="3"/>
      <c r="I167" s="2"/>
      <c r="J167" s="2"/>
      <c r="K167" s="2"/>
      <c r="L167" s="2"/>
      <c r="M167" s="2"/>
      <c r="N167" s="4"/>
      <c r="O167" s="4"/>
      <c r="P167" s="4"/>
      <c r="Q167" s="5"/>
      <c r="R167" s="4"/>
      <c r="S167" s="4"/>
      <c r="T167" s="4"/>
      <c r="U167" s="5"/>
      <c r="V167" s="5"/>
      <c r="W167" s="14"/>
      <c r="X167" s="14"/>
      <c r="Y167" s="14"/>
      <c r="Z167" s="4"/>
    </row>
    <row r="168" spans="1:26">
      <c r="A168" s="2"/>
      <c r="B168" s="2"/>
      <c r="C168" s="2"/>
      <c r="D168" s="2"/>
      <c r="E168" s="2"/>
      <c r="F168" s="21"/>
      <c r="G168" s="11"/>
      <c r="H168" s="3"/>
      <c r="I168" s="2"/>
      <c r="J168" s="2"/>
      <c r="K168" s="2"/>
      <c r="L168" s="2"/>
      <c r="M168" s="2"/>
      <c r="N168" s="4"/>
      <c r="O168" s="4"/>
      <c r="P168" s="4"/>
      <c r="Q168" s="5"/>
      <c r="R168" s="4"/>
      <c r="S168" s="4"/>
      <c r="T168" s="4"/>
      <c r="U168" s="5"/>
      <c r="V168" s="5"/>
      <c r="W168" s="14"/>
      <c r="X168" s="14"/>
      <c r="Y168" s="14"/>
      <c r="Z168" s="4"/>
    </row>
    <row r="169" spans="1:26">
      <c r="A169" s="2"/>
      <c r="B169" s="2"/>
      <c r="C169" s="2"/>
      <c r="D169" s="2"/>
      <c r="E169" s="2"/>
      <c r="F169" s="21"/>
      <c r="G169" s="11"/>
      <c r="H169" s="3"/>
      <c r="I169" s="2"/>
      <c r="J169" s="2"/>
      <c r="K169" s="2"/>
      <c r="L169" s="2"/>
      <c r="M169" s="2"/>
      <c r="N169" s="4"/>
      <c r="O169" s="4"/>
      <c r="P169" s="4"/>
      <c r="Q169" s="5"/>
      <c r="R169" s="4"/>
      <c r="S169" s="4"/>
      <c r="T169" s="4"/>
      <c r="U169" s="5"/>
      <c r="V169" s="5"/>
      <c r="W169" s="14"/>
      <c r="X169" s="14"/>
      <c r="Y169" s="14"/>
      <c r="Z169" s="4"/>
    </row>
    <row r="170" spans="1:26">
      <c r="A170" s="2"/>
      <c r="B170" s="2"/>
      <c r="C170" s="2"/>
      <c r="D170" s="2"/>
      <c r="E170" s="2"/>
      <c r="F170" s="21"/>
      <c r="G170" s="11"/>
      <c r="H170" s="3"/>
      <c r="I170" s="2"/>
      <c r="J170" s="2"/>
      <c r="K170" s="2"/>
      <c r="L170" s="2"/>
      <c r="M170" s="2"/>
      <c r="N170" s="4"/>
      <c r="O170" s="4"/>
      <c r="P170" s="4"/>
      <c r="Q170" s="5"/>
      <c r="R170" s="4"/>
      <c r="S170" s="4"/>
      <c r="T170" s="4"/>
      <c r="U170" s="5"/>
      <c r="V170" s="5"/>
      <c r="W170" s="14"/>
      <c r="X170" s="14"/>
      <c r="Y170" s="14"/>
      <c r="Z170" s="4"/>
    </row>
    <row r="171" spans="1:26">
      <c r="A171" s="2"/>
      <c r="B171" s="2"/>
      <c r="C171" s="2"/>
      <c r="D171" s="2"/>
      <c r="E171" s="2"/>
      <c r="F171" s="21"/>
      <c r="G171" s="11"/>
      <c r="H171" s="3"/>
      <c r="I171" s="2"/>
      <c r="J171" s="2"/>
      <c r="K171" s="2"/>
      <c r="L171" s="2"/>
      <c r="M171" s="2"/>
      <c r="N171" s="4"/>
      <c r="O171" s="4"/>
      <c r="P171" s="4"/>
      <c r="Q171" s="5"/>
      <c r="R171" s="4"/>
      <c r="S171" s="4"/>
      <c r="T171" s="4"/>
      <c r="U171" s="5"/>
      <c r="V171" s="5"/>
      <c r="W171" s="14"/>
      <c r="X171" s="14"/>
      <c r="Y171" s="14"/>
      <c r="Z171" s="4"/>
    </row>
    <row r="172" spans="1:26">
      <c r="A172" s="2"/>
      <c r="B172" s="2"/>
      <c r="C172" s="2"/>
      <c r="D172" s="2"/>
      <c r="E172" s="2"/>
      <c r="F172" s="21"/>
      <c r="G172" s="11"/>
      <c r="H172" s="3"/>
      <c r="I172" s="2"/>
      <c r="J172" s="2"/>
      <c r="K172" s="2"/>
      <c r="L172" s="2"/>
      <c r="M172" s="2"/>
      <c r="N172" s="4"/>
      <c r="O172" s="4"/>
      <c r="P172" s="4"/>
      <c r="Q172" s="5"/>
      <c r="R172" s="4"/>
      <c r="S172" s="4"/>
      <c r="T172" s="4"/>
      <c r="U172" s="5"/>
      <c r="V172" s="5"/>
      <c r="W172" s="14"/>
      <c r="X172" s="14"/>
      <c r="Y172" s="14"/>
      <c r="Z172" s="4"/>
    </row>
    <row r="173" spans="1:26">
      <c r="A173" s="2"/>
      <c r="B173" s="2"/>
      <c r="C173" s="2"/>
      <c r="D173" s="2"/>
      <c r="E173" s="2"/>
      <c r="F173" s="21"/>
      <c r="G173" s="11"/>
      <c r="H173" s="3"/>
      <c r="I173" s="2"/>
      <c r="J173" s="2"/>
      <c r="K173" s="2"/>
      <c r="L173" s="2"/>
      <c r="M173" s="2"/>
      <c r="N173" s="4"/>
      <c r="O173" s="4"/>
      <c r="P173" s="4"/>
      <c r="Q173" s="14"/>
      <c r="R173" s="4"/>
      <c r="S173" s="4"/>
      <c r="T173" s="4"/>
      <c r="U173" s="5"/>
      <c r="V173" s="5"/>
      <c r="W173" s="14"/>
      <c r="X173" s="14"/>
      <c r="Y173" s="14"/>
      <c r="Z173" s="4"/>
    </row>
    <row r="174" spans="1:26">
      <c r="A174" s="2"/>
      <c r="B174" s="2"/>
      <c r="C174" s="2"/>
      <c r="D174" s="2"/>
      <c r="E174" s="2"/>
      <c r="F174" s="21"/>
      <c r="G174" s="11"/>
      <c r="H174" s="3"/>
      <c r="I174" s="2"/>
      <c r="J174" s="2"/>
      <c r="K174" s="2"/>
      <c r="L174" s="2"/>
      <c r="M174" s="2"/>
      <c r="N174" s="4"/>
      <c r="O174" s="4"/>
      <c r="P174" s="4"/>
      <c r="Q174" s="5"/>
      <c r="R174" s="4"/>
      <c r="S174" s="4"/>
      <c r="T174" s="4"/>
      <c r="U174" s="5"/>
      <c r="V174" s="5"/>
      <c r="W174" s="14"/>
      <c r="X174" s="14"/>
      <c r="Y174" s="14"/>
      <c r="Z174" s="4"/>
    </row>
    <row r="175" spans="1:26">
      <c r="A175" s="2"/>
      <c r="B175" s="2"/>
      <c r="C175" s="2"/>
      <c r="D175" s="2"/>
      <c r="E175" s="2"/>
      <c r="F175" s="21"/>
      <c r="G175" s="11"/>
      <c r="H175" s="3"/>
      <c r="I175" s="2"/>
      <c r="J175" s="2"/>
      <c r="K175" s="2"/>
      <c r="L175" s="2"/>
      <c r="M175" s="2"/>
      <c r="N175" s="4"/>
      <c r="O175" s="4"/>
      <c r="P175" s="4"/>
      <c r="Q175" s="5"/>
      <c r="R175" s="4"/>
      <c r="S175" s="4"/>
      <c r="T175" s="4"/>
      <c r="U175" s="5"/>
      <c r="V175" s="5"/>
      <c r="W175" s="14"/>
      <c r="X175" s="14"/>
      <c r="Y175" s="14"/>
      <c r="Z175" s="4"/>
    </row>
    <row r="176" spans="1:26">
      <c r="A176" s="2"/>
      <c r="B176" s="2"/>
      <c r="C176" s="2"/>
      <c r="D176" s="2"/>
      <c r="E176" s="2"/>
      <c r="F176" s="21"/>
      <c r="G176" s="11"/>
      <c r="H176" s="3"/>
      <c r="I176" s="2"/>
      <c r="J176" s="2"/>
      <c r="K176" s="2"/>
      <c r="L176" s="2"/>
      <c r="M176" s="2"/>
      <c r="N176" s="4"/>
      <c r="O176" s="4"/>
      <c r="P176" s="4"/>
      <c r="Q176" s="5"/>
      <c r="R176" s="4"/>
      <c r="S176" s="4"/>
      <c r="T176" s="4"/>
      <c r="U176" s="5"/>
      <c r="V176" s="5"/>
      <c r="W176" s="14"/>
      <c r="X176" s="14"/>
      <c r="Y176" s="14"/>
      <c r="Z176" s="4"/>
    </row>
    <row r="177" spans="1:26">
      <c r="A177" s="2"/>
      <c r="B177" s="2"/>
      <c r="C177" s="2"/>
      <c r="D177" s="2"/>
      <c r="E177" s="2"/>
      <c r="F177" s="21"/>
      <c r="G177" s="11"/>
      <c r="H177" s="3"/>
      <c r="I177" s="2"/>
      <c r="J177" s="2"/>
      <c r="K177" s="2"/>
      <c r="L177" s="2"/>
      <c r="M177" s="2"/>
      <c r="N177" s="4"/>
      <c r="O177" s="4"/>
      <c r="P177" s="4"/>
      <c r="Q177" s="5"/>
      <c r="R177" s="4"/>
      <c r="S177" s="4"/>
      <c r="T177" s="4"/>
      <c r="U177" s="5"/>
      <c r="V177" s="5"/>
      <c r="W177" s="14"/>
      <c r="X177" s="14"/>
      <c r="Y177" s="14"/>
      <c r="Z177" s="4"/>
    </row>
    <row r="178" spans="1:26">
      <c r="A178" s="2"/>
      <c r="B178" s="2"/>
      <c r="C178" s="2"/>
      <c r="D178" s="2"/>
      <c r="E178" s="2"/>
      <c r="F178" s="21"/>
      <c r="G178" s="11"/>
      <c r="H178" s="3"/>
      <c r="I178" s="2"/>
      <c r="J178" s="2"/>
      <c r="K178" s="2"/>
      <c r="L178" s="2"/>
      <c r="M178" s="2"/>
      <c r="N178" s="4"/>
      <c r="O178" s="4"/>
      <c r="P178" s="4"/>
      <c r="Q178" s="5"/>
      <c r="R178" s="4"/>
      <c r="S178" s="4"/>
      <c r="T178" s="4"/>
      <c r="U178" s="5"/>
      <c r="V178" s="5"/>
      <c r="W178" s="14"/>
      <c r="X178" s="14"/>
      <c r="Y178" s="14"/>
      <c r="Z178" s="4"/>
    </row>
    <row r="179" spans="1:26">
      <c r="A179" s="2"/>
      <c r="B179" s="2"/>
      <c r="C179" s="2"/>
      <c r="D179" s="2"/>
      <c r="E179" s="2"/>
      <c r="F179" s="21"/>
      <c r="G179" s="11"/>
      <c r="H179" s="3"/>
      <c r="I179" s="2"/>
      <c r="J179" s="2"/>
      <c r="K179" s="2"/>
      <c r="L179" s="2"/>
      <c r="M179" s="2"/>
      <c r="N179" s="4"/>
      <c r="O179" s="4"/>
      <c r="P179" s="4"/>
      <c r="Q179" s="5"/>
      <c r="R179" s="4"/>
      <c r="S179" s="4"/>
      <c r="T179" s="4"/>
      <c r="U179" s="5"/>
      <c r="V179" s="5"/>
      <c r="W179" s="14"/>
      <c r="X179" s="14"/>
      <c r="Y179" s="14"/>
      <c r="Z179" s="4"/>
    </row>
    <row r="180" spans="1:26">
      <c r="A180" s="2"/>
      <c r="B180" s="2"/>
      <c r="C180" s="2"/>
      <c r="D180" s="2"/>
      <c r="E180" s="2"/>
      <c r="F180" s="21"/>
      <c r="G180" s="11"/>
      <c r="H180" s="3"/>
      <c r="I180" s="2"/>
      <c r="J180" s="2"/>
      <c r="K180" s="2"/>
      <c r="L180" s="2"/>
      <c r="M180" s="2"/>
      <c r="N180" s="4"/>
      <c r="O180" s="4"/>
      <c r="P180" s="4"/>
      <c r="Q180" s="5"/>
      <c r="R180" s="4"/>
      <c r="S180" s="4"/>
      <c r="T180" s="4"/>
      <c r="U180" s="5"/>
      <c r="V180" s="5"/>
      <c r="W180" s="14"/>
      <c r="X180" s="14"/>
      <c r="Y180" s="14"/>
      <c r="Z180" s="4"/>
    </row>
    <row r="181" spans="1:26">
      <c r="A181" s="2"/>
      <c r="B181" s="2"/>
      <c r="C181" s="2"/>
      <c r="D181" s="2"/>
      <c r="E181" s="2"/>
      <c r="F181" s="21"/>
      <c r="G181" s="11"/>
      <c r="H181" s="3"/>
      <c r="I181" s="2"/>
      <c r="J181" s="2"/>
      <c r="K181" s="2"/>
      <c r="L181" s="2"/>
      <c r="M181" s="2"/>
      <c r="N181" s="4"/>
      <c r="O181" s="4"/>
      <c r="P181" s="4"/>
      <c r="Q181" s="5"/>
      <c r="R181" s="4"/>
      <c r="S181" s="4"/>
      <c r="T181" s="4"/>
      <c r="U181" s="5"/>
      <c r="V181" s="5"/>
      <c r="W181" s="14"/>
      <c r="X181" s="14"/>
      <c r="Y181" s="14"/>
      <c r="Z181" s="4"/>
    </row>
    <row r="182" spans="1:26">
      <c r="A182" s="2"/>
      <c r="B182" s="2"/>
      <c r="C182" s="2"/>
      <c r="D182" s="2"/>
      <c r="E182" s="2"/>
      <c r="F182" s="21"/>
      <c r="G182" s="11"/>
      <c r="H182" s="3"/>
      <c r="I182" s="2"/>
      <c r="J182" s="2"/>
      <c r="K182" s="2"/>
      <c r="L182" s="2"/>
      <c r="M182" s="2"/>
      <c r="N182" s="4"/>
      <c r="O182" s="4"/>
      <c r="P182" s="4"/>
      <c r="Q182" s="5"/>
      <c r="R182" s="4"/>
      <c r="S182" s="4"/>
      <c r="T182" s="4"/>
      <c r="U182" s="5"/>
      <c r="V182" s="5"/>
      <c r="W182" s="14"/>
      <c r="X182" s="14"/>
      <c r="Y182" s="14"/>
      <c r="Z182" s="4"/>
    </row>
    <row r="183" spans="1:26">
      <c r="A183" s="2"/>
      <c r="B183" s="2"/>
      <c r="C183" s="2"/>
      <c r="D183" s="2"/>
      <c r="E183" s="2"/>
      <c r="F183" s="21"/>
      <c r="G183" s="11"/>
      <c r="H183" s="3"/>
      <c r="I183" s="2"/>
      <c r="J183" s="2"/>
      <c r="K183" s="2"/>
      <c r="L183" s="2"/>
      <c r="M183" s="2"/>
      <c r="N183" s="4"/>
      <c r="O183" s="4"/>
      <c r="P183" s="4"/>
      <c r="Q183" s="5"/>
      <c r="R183" s="4"/>
      <c r="S183" s="4"/>
      <c r="T183" s="4"/>
      <c r="U183" s="5"/>
      <c r="V183" s="5"/>
      <c r="W183" s="14"/>
      <c r="X183" s="14"/>
      <c r="Y183" s="14"/>
      <c r="Z183" s="4"/>
    </row>
    <row r="184" spans="1:26">
      <c r="A184" s="2"/>
      <c r="B184" s="2"/>
      <c r="C184" s="2"/>
      <c r="D184" s="2"/>
      <c r="E184" s="2"/>
      <c r="F184" s="21"/>
      <c r="G184" s="11"/>
      <c r="H184" s="3"/>
      <c r="I184" s="2"/>
      <c r="J184" s="2"/>
      <c r="K184" s="2"/>
      <c r="L184" s="2"/>
      <c r="M184" s="2"/>
      <c r="N184" s="4"/>
      <c r="O184" s="4"/>
      <c r="P184" s="4"/>
      <c r="Q184" s="5"/>
      <c r="R184" s="4"/>
      <c r="S184" s="4"/>
      <c r="T184" s="4"/>
      <c r="U184" s="5"/>
      <c r="V184" s="5"/>
      <c r="W184" s="14"/>
      <c r="X184" s="14"/>
      <c r="Y184" s="14"/>
      <c r="Z184" s="4"/>
    </row>
    <row r="185" spans="1:26">
      <c r="A185" s="2"/>
      <c r="B185" s="2"/>
      <c r="C185" s="2"/>
      <c r="D185" s="2"/>
      <c r="E185" s="2"/>
      <c r="F185" s="21"/>
      <c r="G185" s="11"/>
      <c r="H185" s="3"/>
      <c r="I185" s="2"/>
      <c r="J185" s="2"/>
      <c r="K185" s="2"/>
      <c r="L185" s="2"/>
      <c r="M185" s="2"/>
      <c r="N185" s="4"/>
      <c r="O185" s="4"/>
      <c r="P185" s="4"/>
      <c r="Q185" s="5"/>
      <c r="R185" s="4"/>
      <c r="S185" s="4"/>
      <c r="T185" s="4"/>
      <c r="U185" s="5"/>
      <c r="V185" s="5"/>
      <c r="W185" s="14"/>
      <c r="X185" s="14"/>
      <c r="Y185" s="14"/>
      <c r="Z185" s="4"/>
    </row>
    <row r="186" spans="1:26">
      <c r="A186" s="2"/>
      <c r="B186" s="2"/>
      <c r="C186" s="2"/>
      <c r="D186" s="2"/>
      <c r="E186" s="2"/>
      <c r="F186" s="21"/>
      <c r="G186" s="11"/>
      <c r="H186" s="3"/>
      <c r="I186" s="2"/>
      <c r="J186" s="2"/>
      <c r="K186" s="2"/>
      <c r="L186" s="2"/>
      <c r="M186" s="2"/>
      <c r="N186" s="4"/>
      <c r="O186" s="4"/>
      <c r="P186" s="4"/>
      <c r="Q186" s="5"/>
      <c r="R186" s="4"/>
      <c r="S186" s="4"/>
      <c r="T186" s="4"/>
      <c r="U186" s="5"/>
      <c r="V186" s="5"/>
      <c r="W186" s="14"/>
      <c r="X186" s="14"/>
      <c r="Y186" s="14"/>
      <c r="Z186" s="4"/>
    </row>
    <row r="187" spans="1:26">
      <c r="A187" s="2"/>
      <c r="B187" s="2"/>
      <c r="C187" s="2"/>
      <c r="D187" s="2"/>
      <c r="E187" s="2"/>
      <c r="F187" s="21"/>
      <c r="G187" s="11"/>
      <c r="H187" s="3"/>
      <c r="I187" s="2"/>
      <c r="J187" s="2"/>
      <c r="K187" s="2"/>
      <c r="L187" s="2"/>
      <c r="M187" s="2"/>
      <c r="N187" s="4"/>
      <c r="O187" s="4"/>
      <c r="P187" s="4"/>
      <c r="Q187" s="5"/>
      <c r="R187" s="4"/>
      <c r="S187" s="4"/>
      <c r="T187" s="4"/>
      <c r="U187" s="5"/>
      <c r="V187" s="5"/>
      <c r="W187" s="14"/>
      <c r="X187" s="14"/>
      <c r="Y187" s="14"/>
      <c r="Z187" s="4"/>
    </row>
    <row r="188" spans="1:26">
      <c r="A188" s="8"/>
      <c r="B188" s="2"/>
      <c r="C188" s="2"/>
      <c r="D188" s="2"/>
      <c r="E188" s="2"/>
      <c r="F188" s="25"/>
      <c r="G188" s="2"/>
      <c r="H188" s="3"/>
      <c r="I188" s="2"/>
      <c r="J188" s="2"/>
      <c r="K188" s="2"/>
      <c r="L188" s="2"/>
      <c r="M188" s="2"/>
      <c r="N188" s="4"/>
      <c r="O188" s="4"/>
      <c r="P188" s="4"/>
      <c r="Q188" s="7"/>
      <c r="R188" s="4"/>
      <c r="S188" s="4"/>
      <c r="T188" s="4"/>
      <c r="U188" s="7"/>
      <c r="V188" s="7"/>
      <c r="W188" s="7"/>
      <c r="X188" s="7"/>
      <c r="Y188" s="7"/>
      <c r="Z188" s="4"/>
    </row>
    <row r="189" spans="1:26">
      <c r="A189" s="6"/>
      <c r="B189" s="6"/>
      <c r="C189" s="6"/>
      <c r="D189" s="6"/>
      <c r="E189" s="6"/>
      <c r="F189" s="2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</sheetData>
  <autoFilter ref="A1:Y39"/>
  <sortState ref="A2:Z37">
    <sortCondition ref="F2:F37"/>
    <sortCondition ref="D2:D37"/>
  </sortState>
  <printOptions horizontalCentered="1"/>
  <pageMargins left="0.5" right="0.5" top="1" bottom="1.25" header="0.5" footer="0.5"/>
  <pageSetup paperSize="5" scale="99" orientation="landscape" r:id="rId1"/>
  <headerFooter>
    <oddHeader>&amp;L&amp;"Arial,Bold"&amp;20</oddHeader>
    <oddFooter>&amp;L&amp;8&amp;R&amp;"Arial,Regular"&amp;8&amp;P of &amp;N
Created: 09/28/2015 11:46 PM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N259"/>
  <sheetViews>
    <sheetView workbookViewId="0">
      <pane xSplit="1" ySplit="1" topLeftCell="B241" activePane="bottomRight" state="frozen"/>
      <selection pane="topRight" activeCell="B1" sqref="B1"/>
      <selection pane="bottomLeft" activeCell="A2" sqref="A2"/>
      <selection pane="bottomRight" activeCell="B215" sqref="B215"/>
    </sheetView>
  </sheetViews>
  <sheetFormatPr defaultRowHeight="12.75" customHeight="1"/>
  <cols>
    <col min="1" max="1" width="40" style="37" customWidth="1"/>
    <col min="2" max="2" width="42.5703125" style="37" customWidth="1"/>
    <col min="3" max="3" width="56.5703125" style="47" customWidth="1"/>
    <col min="4" max="4" width="13.42578125" style="36" customWidth="1"/>
    <col min="5" max="5" width="29.42578125" style="36" customWidth="1"/>
    <col min="6" max="6" width="20" style="36" customWidth="1"/>
    <col min="7" max="7" width="10" style="36" customWidth="1"/>
    <col min="8" max="8" width="42.85546875" style="36" customWidth="1"/>
    <col min="9" max="9" width="58.42578125" style="36" customWidth="1"/>
    <col min="10" max="10" width="32.85546875" style="36" customWidth="1"/>
    <col min="11" max="11" width="23.7109375" style="36" customWidth="1"/>
    <col min="12" max="12" width="22.42578125" style="36" customWidth="1"/>
    <col min="13" max="13" width="81" style="36" customWidth="1"/>
    <col min="14" max="14" width="16" style="36" customWidth="1"/>
    <col min="15" max="256" width="9.140625" style="36"/>
    <col min="257" max="257" width="40" style="36" customWidth="1"/>
    <col min="258" max="258" width="42.5703125" style="36" customWidth="1"/>
    <col min="259" max="259" width="56.5703125" style="36" customWidth="1"/>
    <col min="260" max="260" width="13.42578125" style="36" customWidth="1"/>
    <col min="261" max="261" width="29.42578125" style="36" customWidth="1"/>
    <col min="262" max="262" width="20" style="36" customWidth="1"/>
    <col min="263" max="263" width="10" style="36" customWidth="1"/>
    <col min="264" max="264" width="42.85546875" style="36" customWidth="1"/>
    <col min="265" max="265" width="58.42578125" style="36" customWidth="1"/>
    <col min="266" max="266" width="32.85546875" style="36" customWidth="1"/>
    <col min="267" max="267" width="23.7109375" style="36" customWidth="1"/>
    <col min="268" max="268" width="22.42578125" style="36" customWidth="1"/>
    <col min="269" max="269" width="81" style="36" customWidth="1"/>
    <col min="270" max="270" width="16" style="36" customWidth="1"/>
    <col min="271" max="512" width="9.140625" style="36"/>
    <col min="513" max="513" width="40" style="36" customWidth="1"/>
    <col min="514" max="514" width="42.5703125" style="36" customWidth="1"/>
    <col min="515" max="515" width="56.5703125" style="36" customWidth="1"/>
    <col min="516" max="516" width="13.42578125" style="36" customWidth="1"/>
    <col min="517" max="517" width="29.42578125" style="36" customWidth="1"/>
    <col min="518" max="518" width="20" style="36" customWidth="1"/>
    <col min="519" max="519" width="10" style="36" customWidth="1"/>
    <col min="520" max="520" width="42.85546875" style="36" customWidth="1"/>
    <col min="521" max="521" width="58.42578125" style="36" customWidth="1"/>
    <col min="522" max="522" width="32.85546875" style="36" customWidth="1"/>
    <col min="523" max="523" width="23.7109375" style="36" customWidth="1"/>
    <col min="524" max="524" width="22.42578125" style="36" customWidth="1"/>
    <col min="525" max="525" width="81" style="36" customWidth="1"/>
    <col min="526" max="526" width="16" style="36" customWidth="1"/>
    <col min="527" max="768" width="9.140625" style="36"/>
    <col min="769" max="769" width="40" style="36" customWidth="1"/>
    <col min="770" max="770" width="42.5703125" style="36" customWidth="1"/>
    <col min="771" max="771" width="56.5703125" style="36" customWidth="1"/>
    <col min="772" max="772" width="13.42578125" style="36" customWidth="1"/>
    <col min="773" max="773" width="29.42578125" style="36" customWidth="1"/>
    <col min="774" max="774" width="20" style="36" customWidth="1"/>
    <col min="775" max="775" width="10" style="36" customWidth="1"/>
    <col min="776" max="776" width="42.85546875" style="36" customWidth="1"/>
    <col min="777" max="777" width="58.42578125" style="36" customWidth="1"/>
    <col min="778" max="778" width="32.85546875" style="36" customWidth="1"/>
    <col min="779" max="779" width="23.7109375" style="36" customWidth="1"/>
    <col min="780" max="780" width="22.42578125" style="36" customWidth="1"/>
    <col min="781" max="781" width="81" style="36" customWidth="1"/>
    <col min="782" max="782" width="16" style="36" customWidth="1"/>
    <col min="783" max="1024" width="9.140625" style="36"/>
    <col min="1025" max="1025" width="40" style="36" customWidth="1"/>
    <col min="1026" max="1026" width="42.5703125" style="36" customWidth="1"/>
    <col min="1027" max="1027" width="56.5703125" style="36" customWidth="1"/>
    <col min="1028" max="1028" width="13.42578125" style="36" customWidth="1"/>
    <col min="1029" max="1029" width="29.42578125" style="36" customWidth="1"/>
    <col min="1030" max="1030" width="20" style="36" customWidth="1"/>
    <col min="1031" max="1031" width="10" style="36" customWidth="1"/>
    <col min="1032" max="1032" width="42.85546875" style="36" customWidth="1"/>
    <col min="1033" max="1033" width="58.42578125" style="36" customWidth="1"/>
    <col min="1034" max="1034" width="32.85546875" style="36" customWidth="1"/>
    <col min="1035" max="1035" width="23.7109375" style="36" customWidth="1"/>
    <col min="1036" max="1036" width="22.42578125" style="36" customWidth="1"/>
    <col min="1037" max="1037" width="81" style="36" customWidth="1"/>
    <col min="1038" max="1038" width="16" style="36" customWidth="1"/>
    <col min="1039" max="1280" width="9.140625" style="36"/>
    <col min="1281" max="1281" width="40" style="36" customWidth="1"/>
    <col min="1282" max="1282" width="42.5703125" style="36" customWidth="1"/>
    <col min="1283" max="1283" width="56.5703125" style="36" customWidth="1"/>
    <col min="1284" max="1284" width="13.42578125" style="36" customWidth="1"/>
    <col min="1285" max="1285" width="29.42578125" style="36" customWidth="1"/>
    <col min="1286" max="1286" width="20" style="36" customWidth="1"/>
    <col min="1287" max="1287" width="10" style="36" customWidth="1"/>
    <col min="1288" max="1288" width="42.85546875" style="36" customWidth="1"/>
    <col min="1289" max="1289" width="58.42578125" style="36" customWidth="1"/>
    <col min="1290" max="1290" width="32.85546875" style="36" customWidth="1"/>
    <col min="1291" max="1291" width="23.7109375" style="36" customWidth="1"/>
    <col min="1292" max="1292" width="22.42578125" style="36" customWidth="1"/>
    <col min="1293" max="1293" width="81" style="36" customWidth="1"/>
    <col min="1294" max="1294" width="16" style="36" customWidth="1"/>
    <col min="1295" max="1536" width="9.140625" style="36"/>
    <col min="1537" max="1537" width="40" style="36" customWidth="1"/>
    <col min="1538" max="1538" width="42.5703125" style="36" customWidth="1"/>
    <col min="1539" max="1539" width="56.5703125" style="36" customWidth="1"/>
    <col min="1540" max="1540" width="13.42578125" style="36" customWidth="1"/>
    <col min="1541" max="1541" width="29.42578125" style="36" customWidth="1"/>
    <col min="1542" max="1542" width="20" style="36" customWidth="1"/>
    <col min="1543" max="1543" width="10" style="36" customWidth="1"/>
    <col min="1544" max="1544" width="42.85546875" style="36" customWidth="1"/>
    <col min="1545" max="1545" width="58.42578125" style="36" customWidth="1"/>
    <col min="1546" max="1546" width="32.85546875" style="36" customWidth="1"/>
    <col min="1547" max="1547" width="23.7109375" style="36" customWidth="1"/>
    <col min="1548" max="1548" width="22.42578125" style="36" customWidth="1"/>
    <col min="1549" max="1549" width="81" style="36" customWidth="1"/>
    <col min="1550" max="1550" width="16" style="36" customWidth="1"/>
    <col min="1551" max="1792" width="9.140625" style="36"/>
    <col min="1793" max="1793" width="40" style="36" customWidth="1"/>
    <col min="1794" max="1794" width="42.5703125" style="36" customWidth="1"/>
    <col min="1795" max="1795" width="56.5703125" style="36" customWidth="1"/>
    <col min="1796" max="1796" width="13.42578125" style="36" customWidth="1"/>
    <col min="1797" max="1797" width="29.42578125" style="36" customWidth="1"/>
    <col min="1798" max="1798" width="20" style="36" customWidth="1"/>
    <col min="1799" max="1799" width="10" style="36" customWidth="1"/>
    <col min="1800" max="1800" width="42.85546875" style="36" customWidth="1"/>
    <col min="1801" max="1801" width="58.42578125" style="36" customWidth="1"/>
    <col min="1802" max="1802" width="32.85546875" style="36" customWidth="1"/>
    <col min="1803" max="1803" width="23.7109375" style="36" customWidth="1"/>
    <col min="1804" max="1804" width="22.42578125" style="36" customWidth="1"/>
    <col min="1805" max="1805" width="81" style="36" customWidth="1"/>
    <col min="1806" max="1806" width="16" style="36" customWidth="1"/>
    <col min="1807" max="2048" width="9.140625" style="36"/>
    <col min="2049" max="2049" width="40" style="36" customWidth="1"/>
    <col min="2050" max="2050" width="42.5703125" style="36" customWidth="1"/>
    <col min="2051" max="2051" width="56.5703125" style="36" customWidth="1"/>
    <col min="2052" max="2052" width="13.42578125" style="36" customWidth="1"/>
    <col min="2053" max="2053" width="29.42578125" style="36" customWidth="1"/>
    <col min="2054" max="2054" width="20" style="36" customWidth="1"/>
    <col min="2055" max="2055" width="10" style="36" customWidth="1"/>
    <col min="2056" max="2056" width="42.85546875" style="36" customWidth="1"/>
    <col min="2057" max="2057" width="58.42578125" style="36" customWidth="1"/>
    <col min="2058" max="2058" width="32.85546875" style="36" customWidth="1"/>
    <col min="2059" max="2059" width="23.7109375" style="36" customWidth="1"/>
    <col min="2060" max="2060" width="22.42578125" style="36" customWidth="1"/>
    <col min="2061" max="2061" width="81" style="36" customWidth="1"/>
    <col min="2062" max="2062" width="16" style="36" customWidth="1"/>
    <col min="2063" max="2304" width="9.140625" style="36"/>
    <col min="2305" max="2305" width="40" style="36" customWidth="1"/>
    <col min="2306" max="2306" width="42.5703125" style="36" customWidth="1"/>
    <col min="2307" max="2307" width="56.5703125" style="36" customWidth="1"/>
    <col min="2308" max="2308" width="13.42578125" style="36" customWidth="1"/>
    <col min="2309" max="2309" width="29.42578125" style="36" customWidth="1"/>
    <col min="2310" max="2310" width="20" style="36" customWidth="1"/>
    <col min="2311" max="2311" width="10" style="36" customWidth="1"/>
    <col min="2312" max="2312" width="42.85546875" style="36" customWidth="1"/>
    <col min="2313" max="2313" width="58.42578125" style="36" customWidth="1"/>
    <col min="2314" max="2314" width="32.85546875" style="36" customWidth="1"/>
    <col min="2315" max="2315" width="23.7109375" style="36" customWidth="1"/>
    <col min="2316" max="2316" width="22.42578125" style="36" customWidth="1"/>
    <col min="2317" max="2317" width="81" style="36" customWidth="1"/>
    <col min="2318" max="2318" width="16" style="36" customWidth="1"/>
    <col min="2319" max="2560" width="9.140625" style="36"/>
    <col min="2561" max="2561" width="40" style="36" customWidth="1"/>
    <col min="2562" max="2562" width="42.5703125" style="36" customWidth="1"/>
    <col min="2563" max="2563" width="56.5703125" style="36" customWidth="1"/>
    <col min="2564" max="2564" width="13.42578125" style="36" customWidth="1"/>
    <col min="2565" max="2565" width="29.42578125" style="36" customWidth="1"/>
    <col min="2566" max="2566" width="20" style="36" customWidth="1"/>
    <col min="2567" max="2567" width="10" style="36" customWidth="1"/>
    <col min="2568" max="2568" width="42.85546875" style="36" customWidth="1"/>
    <col min="2569" max="2569" width="58.42578125" style="36" customWidth="1"/>
    <col min="2570" max="2570" width="32.85546875" style="36" customWidth="1"/>
    <col min="2571" max="2571" width="23.7109375" style="36" customWidth="1"/>
    <col min="2572" max="2572" width="22.42578125" style="36" customWidth="1"/>
    <col min="2573" max="2573" width="81" style="36" customWidth="1"/>
    <col min="2574" max="2574" width="16" style="36" customWidth="1"/>
    <col min="2575" max="2816" width="9.140625" style="36"/>
    <col min="2817" max="2817" width="40" style="36" customWidth="1"/>
    <col min="2818" max="2818" width="42.5703125" style="36" customWidth="1"/>
    <col min="2819" max="2819" width="56.5703125" style="36" customWidth="1"/>
    <col min="2820" max="2820" width="13.42578125" style="36" customWidth="1"/>
    <col min="2821" max="2821" width="29.42578125" style="36" customWidth="1"/>
    <col min="2822" max="2822" width="20" style="36" customWidth="1"/>
    <col min="2823" max="2823" width="10" style="36" customWidth="1"/>
    <col min="2824" max="2824" width="42.85546875" style="36" customWidth="1"/>
    <col min="2825" max="2825" width="58.42578125" style="36" customWidth="1"/>
    <col min="2826" max="2826" width="32.85546875" style="36" customWidth="1"/>
    <col min="2827" max="2827" width="23.7109375" style="36" customWidth="1"/>
    <col min="2828" max="2828" width="22.42578125" style="36" customWidth="1"/>
    <col min="2829" max="2829" width="81" style="36" customWidth="1"/>
    <col min="2830" max="2830" width="16" style="36" customWidth="1"/>
    <col min="2831" max="3072" width="9.140625" style="36"/>
    <col min="3073" max="3073" width="40" style="36" customWidth="1"/>
    <col min="3074" max="3074" width="42.5703125" style="36" customWidth="1"/>
    <col min="3075" max="3075" width="56.5703125" style="36" customWidth="1"/>
    <col min="3076" max="3076" width="13.42578125" style="36" customWidth="1"/>
    <col min="3077" max="3077" width="29.42578125" style="36" customWidth="1"/>
    <col min="3078" max="3078" width="20" style="36" customWidth="1"/>
    <col min="3079" max="3079" width="10" style="36" customWidth="1"/>
    <col min="3080" max="3080" width="42.85546875" style="36" customWidth="1"/>
    <col min="3081" max="3081" width="58.42578125" style="36" customWidth="1"/>
    <col min="3082" max="3082" width="32.85546875" style="36" customWidth="1"/>
    <col min="3083" max="3083" width="23.7109375" style="36" customWidth="1"/>
    <col min="3084" max="3084" width="22.42578125" style="36" customWidth="1"/>
    <col min="3085" max="3085" width="81" style="36" customWidth="1"/>
    <col min="3086" max="3086" width="16" style="36" customWidth="1"/>
    <col min="3087" max="3328" width="9.140625" style="36"/>
    <col min="3329" max="3329" width="40" style="36" customWidth="1"/>
    <col min="3330" max="3330" width="42.5703125" style="36" customWidth="1"/>
    <col min="3331" max="3331" width="56.5703125" style="36" customWidth="1"/>
    <col min="3332" max="3332" width="13.42578125" style="36" customWidth="1"/>
    <col min="3333" max="3333" width="29.42578125" style="36" customWidth="1"/>
    <col min="3334" max="3334" width="20" style="36" customWidth="1"/>
    <col min="3335" max="3335" width="10" style="36" customWidth="1"/>
    <col min="3336" max="3336" width="42.85546875" style="36" customWidth="1"/>
    <col min="3337" max="3337" width="58.42578125" style="36" customWidth="1"/>
    <col min="3338" max="3338" width="32.85546875" style="36" customWidth="1"/>
    <col min="3339" max="3339" width="23.7109375" style="36" customWidth="1"/>
    <col min="3340" max="3340" width="22.42578125" style="36" customWidth="1"/>
    <col min="3341" max="3341" width="81" style="36" customWidth="1"/>
    <col min="3342" max="3342" width="16" style="36" customWidth="1"/>
    <col min="3343" max="3584" width="9.140625" style="36"/>
    <col min="3585" max="3585" width="40" style="36" customWidth="1"/>
    <col min="3586" max="3586" width="42.5703125" style="36" customWidth="1"/>
    <col min="3587" max="3587" width="56.5703125" style="36" customWidth="1"/>
    <col min="3588" max="3588" width="13.42578125" style="36" customWidth="1"/>
    <col min="3589" max="3589" width="29.42578125" style="36" customWidth="1"/>
    <col min="3590" max="3590" width="20" style="36" customWidth="1"/>
    <col min="3591" max="3591" width="10" style="36" customWidth="1"/>
    <col min="3592" max="3592" width="42.85546875" style="36" customWidth="1"/>
    <col min="3593" max="3593" width="58.42578125" style="36" customWidth="1"/>
    <col min="3594" max="3594" width="32.85546875" style="36" customWidth="1"/>
    <col min="3595" max="3595" width="23.7109375" style="36" customWidth="1"/>
    <col min="3596" max="3596" width="22.42578125" style="36" customWidth="1"/>
    <col min="3597" max="3597" width="81" style="36" customWidth="1"/>
    <col min="3598" max="3598" width="16" style="36" customWidth="1"/>
    <col min="3599" max="3840" width="9.140625" style="36"/>
    <col min="3841" max="3841" width="40" style="36" customWidth="1"/>
    <col min="3842" max="3842" width="42.5703125" style="36" customWidth="1"/>
    <col min="3843" max="3843" width="56.5703125" style="36" customWidth="1"/>
    <col min="3844" max="3844" width="13.42578125" style="36" customWidth="1"/>
    <col min="3845" max="3845" width="29.42578125" style="36" customWidth="1"/>
    <col min="3846" max="3846" width="20" style="36" customWidth="1"/>
    <col min="3847" max="3847" width="10" style="36" customWidth="1"/>
    <col min="3848" max="3848" width="42.85546875" style="36" customWidth="1"/>
    <col min="3849" max="3849" width="58.42578125" style="36" customWidth="1"/>
    <col min="3850" max="3850" width="32.85546875" style="36" customWidth="1"/>
    <col min="3851" max="3851" width="23.7109375" style="36" customWidth="1"/>
    <col min="3852" max="3852" width="22.42578125" style="36" customWidth="1"/>
    <col min="3853" max="3853" width="81" style="36" customWidth="1"/>
    <col min="3854" max="3854" width="16" style="36" customWidth="1"/>
    <col min="3855" max="4096" width="9.140625" style="36"/>
    <col min="4097" max="4097" width="40" style="36" customWidth="1"/>
    <col min="4098" max="4098" width="42.5703125" style="36" customWidth="1"/>
    <col min="4099" max="4099" width="56.5703125" style="36" customWidth="1"/>
    <col min="4100" max="4100" width="13.42578125" style="36" customWidth="1"/>
    <col min="4101" max="4101" width="29.42578125" style="36" customWidth="1"/>
    <col min="4102" max="4102" width="20" style="36" customWidth="1"/>
    <col min="4103" max="4103" width="10" style="36" customWidth="1"/>
    <col min="4104" max="4104" width="42.85546875" style="36" customWidth="1"/>
    <col min="4105" max="4105" width="58.42578125" style="36" customWidth="1"/>
    <col min="4106" max="4106" width="32.85546875" style="36" customWidth="1"/>
    <col min="4107" max="4107" width="23.7109375" style="36" customWidth="1"/>
    <col min="4108" max="4108" width="22.42578125" style="36" customWidth="1"/>
    <col min="4109" max="4109" width="81" style="36" customWidth="1"/>
    <col min="4110" max="4110" width="16" style="36" customWidth="1"/>
    <col min="4111" max="4352" width="9.140625" style="36"/>
    <col min="4353" max="4353" width="40" style="36" customWidth="1"/>
    <col min="4354" max="4354" width="42.5703125" style="36" customWidth="1"/>
    <col min="4355" max="4355" width="56.5703125" style="36" customWidth="1"/>
    <col min="4356" max="4356" width="13.42578125" style="36" customWidth="1"/>
    <col min="4357" max="4357" width="29.42578125" style="36" customWidth="1"/>
    <col min="4358" max="4358" width="20" style="36" customWidth="1"/>
    <col min="4359" max="4359" width="10" style="36" customWidth="1"/>
    <col min="4360" max="4360" width="42.85546875" style="36" customWidth="1"/>
    <col min="4361" max="4361" width="58.42578125" style="36" customWidth="1"/>
    <col min="4362" max="4362" width="32.85546875" style="36" customWidth="1"/>
    <col min="4363" max="4363" width="23.7109375" style="36" customWidth="1"/>
    <col min="4364" max="4364" width="22.42578125" style="36" customWidth="1"/>
    <col min="4365" max="4365" width="81" style="36" customWidth="1"/>
    <col min="4366" max="4366" width="16" style="36" customWidth="1"/>
    <col min="4367" max="4608" width="9.140625" style="36"/>
    <col min="4609" max="4609" width="40" style="36" customWidth="1"/>
    <col min="4610" max="4610" width="42.5703125" style="36" customWidth="1"/>
    <col min="4611" max="4611" width="56.5703125" style="36" customWidth="1"/>
    <col min="4612" max="4612" width="13.42578125" style="36" customWidth="1"/>
    <col min="4613" max="4613" width="29.42578125" style="36" customWidth="1"/>
    <col min="4614" max="4614" width="20" style="36" customWidth="1"/>
    <col min="4615" max="4615" width="10" style="36" customWidth="1"/>
    <col min="4616" max="4616" width="42.85546875" style="36" customWidth="1"/>
    <col min="4617" max="4617" width="58.42578125" style="36" customWidth="1"/>
    <col min="4618" max="4618" width="32.85546875" style="36" customWidth="1"/>
    <col min="4619" max="4619" width="23.7109375" style="36" customWidth="1"/>
    <col min="4620" max="4620" width="22.42578125" style="36" customWidth="1"/>
    <col min="4621" max="4621" width="81" style="36" customWidth="1"/>
    <col min="4622" max="4622" width="16" style="36" customWidth="1"/>
    <col min="4623" max="4864" width="9.140625" style="36"/>
    <col min="4865" max="4865" width="40" style="36" customWidth="1"/>
    <col min="4866" max="4866" width="42.5703125" style="36" customWidth="1"/>
    <col min="4867" max="4867" width="56.5703125" style="36" customWidth="1"/>
    <col min="4868" max="4868" width="13.42578125" style="36" customWidth="1"/>
    <col min="4869" max="4869" width="29.42578125" style="36" customWidth="1"/>
    <col min="4870" max="4870" width="20" style="36" customWidth="1"/>
    <col min="4871" max="4871" width="10" style="36" customWidth="1"/>
    <col min="4872" max="4872" width="42.85546875" style="36" customWidth="1"/>
    <col min="4873" max="4873" width="58.42578125" style="36" customWidth="1"/>
    <col min="4874" max="4874" width="32.85546875" style="36" customWidth="1"/>
    <col min="4875" max="4875" width="23.7109375" style="36" customWidth="1"/>
    <col min="4876" max="4876" width="22.42578125" style="36" customWidth="1"/>
    <col min="4877" max="4877" width="81" style="36" customWidth="1"/>
    <col min="4878" max="4878" width="16" style="36" customWidth="1"/>
    <col min="4879" max="5120" width="9.140625" style="36"/>
    <col min="5121" max="5121" width="40" style="36" customWidth="1"/>
    <col min="5122" max="5122" width="42.5703125" style="36" customWidth="1"/>
    <col min="5123" max="5123" width="56.5703125" style="36" customWidth="1"/>
    <col min="5124" max="5124" width="13.42578125" style="36" customWidth="1"/>
    <col min="5125" max="5125" width="29.42578125" style="36" customWidth="1"/>
    <col min="5126" max="5126" width="20" style="36" customWidth="1"/>
    <col min="5127" max="5127" width="10" style="36" customWidth="1"/>
    <col min="5128" max="5128" width="42.85546875" style="36" customWidth="1"/>
    <col min="5129" max="5129" width="58.42578125" style="36" customWidth="1"/>
    <col min="5130" max="5130" width="32.85546875" style="36" customWidth="1"/>
    <col min="5131" max="5131" width="23.7109375" style="36" customWidth="1"/>
    <col min="5132" max="5132" width="22.42578125" style="36" customWidth="1"/>
    <col min="5133" max="5133" width="81" style="36" customWidth="1"/>
    <col min="5134" max="5134" width="16" style="36" customWidth="1"/>
    <col min="5135" max="5376" width="9.140625" style="36"/>
    <col min="5377" max="5377" width="40" style="36" customWidth="1"/>
    <col min="5378" max="5378" width="42.5703125" style="36" customWidth="1"/>
    <col min="5379" max="5379" width="56.5703125" style="36" customWidth="1"/>
    <col min="5380" max="5380" width="13.42578125" style="36" customWidth="1"/>
    <col min="5381" max="5381" width="29.42578125" style="36" customWidth="1"/>
    <col min="5382" max="5382" width="20" style="36" customWidth="1"/>
    <col min="5383" max="5383" width="10" style="36" customWidth="1"/>
    <col min="5384" max="5384" width="42.85546875" style="36" customWidth="1"/>
    <col min="5385" max="5385" width="58.42578125" style="36" customWidth="1"/>
    <col min="5386" max="5386" width="32.85546875" style="36" customWidth="1"/>
    <col min="5387" max="5387" width="23.7109375" style="36" customWidth="1"/>
    <col min="5388" max="5388" width="22.42578125" style="36" customWidth="1"/>
    <col min="5389" max="5389" width="81" style="36" customWidth="1"/>
    <col min="5390" max="5390" width="16" style="36" customWidth="1"/>
    <col min="5391" max="5632" width="9.140625" style="36"/>
    <col min="5633" max="5633" width="40" style="36" customWidth="1"/>
    <col min="5634" max="5634" width="42.5703125" style="36" customWidth="1"/>
    <col min="5635" max="5635" width="56.5703125" style="36" customWidth="1"/>
    <col min="5636" max="5636" width="13.42578125" style="36" customWidth="1"/>
    <col min="5637" max="5637" width="29.42578125" style="36" customWidth="1"/>
    <col min="5638" max="5638" width="20" style="36" customWidth="1"/>
    <col min="5639" max="5639" width="10" style="36" customWidth="1"/>
    <col min="5640" max="5640" width="42.85546875" style="36" customWidth="1"/>
    <col min="5641" max="5641" width="58.42578125" style="36" customWidth="1"/>
    <col min="5642" max="5642" width="32.85546875" style="36" customWidth="1"/>
    <col min="5643" max="5643" width="23.7109375" style="36" customWidth="1"/>
    <col min="5644" max="5644" width="22.42578125" style="36" customWidth="1"/>
    <col min="5645" max="5645" width="81" style="36" customWidth="1"/>
    <col min="5646" max="5646" width="16" style="36" customWidth="1"/>
    <col min="5647" max="5888" width="9.140625" style="36"/>
    <col min="5889" max="5889" width="40" style="36" customWidth="1"/>
    <col min="5890" max="5890" width="42.5703125" style="36" customWidth="1"/>
    <col min="5891" max="5891" width="56.5703125" style="36" customWidth="1"/>
    <col min="5892" max="5892" width="13.42578125" style="36" customWidth="1"/>
    <col min="5893" max="5893" width="29.42578125" style="36" customWidth="1"/>
    <col min="5894" max="5894" width="20" style="36" customWidth="1"/>
    <col min="5895" max="5895" width="10" style="36" customWidth="1"/>
    <col min="5896" max="5896" width="42.85546875" style="36" customWidth="1"/>
    <col min="5897" max="5897" width="58.42578125" style="36" customWidth="1"/>
    <col min="5898" max="5898" width="32.85546875" style="36" customWidth="1"/>
    <col min="5899" max="5899" width="23.7109375" style="36" customWidth="1"/>
    <col min="5900" max="5900" width="22.42578125" style="36" customWidth="1"/>
    <col min="5901" max="5901" width="81" style="36" customWidth="1"/>
    <col min="5902" max="5902" width="16" style="36" customWidth="1"/>
    <col min="5903" max="6144" width="9.140625" style="36"/>
    <col min="6145" max="6145" width="40" style="36" customWidth="1"/>
    <col min="6146" max="6146" width="42.5703125" style="36" customWidth="1"/>
    <col min="6147" max="6147" width="56.5703125" style="36" customWidth="1"/>
    <col min="6148" max="6148" width="13.42578125" style="36" customWidth="1"/>
    <col min="6149" max="6149" width="29.42578125" style="36" customWidth="1"/>
    <col min="6150" max="6150" width="20" style="36" customWidth="1"/>
    <col min="6151" max="6151" width="10" style="36" customWidth="1"/>
    <col min="6152" max="6152" width="42.85546875" style="36" customWidth="1"/>
    <col min="6153" max="6153" width="58.42578125" style="36" customWidth="1"/>
    <col min="6154" max="6154" width="32.85546875" style="36" customWidth="1"/>
    <col min="6155" max="6155" width="23.7109375" style="36" customWidth="1"/>
    <col min="6156" max="6156" width="22.42578125" style="36" customWidth="1"/>
    <col min="6157" max="6157" width="81" style="36" customWidth="1"/>
    <col min="6158" max="6158" width="16" style="36" customWidth="1"/>
    <col min="6159" max="6400" width="9.140625" style="36"/>
    <col min="6401" max="6401" width="40" style="36" customWidth="1"/>
    <col min="6402" max="6402" width="42.5703125" style="36" customWidth="1"/>
    <col min="6403" max="6403" width="56.5703125" style="36" customWidth="1"/>
    <col min="6404" max="6404" width="13.42578125" style="36" customWidth="1"/>
    <col min="6405" max="6405" width="29.42578125" style="36" customWidth="1"/>
    <col min="6406" max="6406" width="20" style="36" customWidth="1"/>
    <col min="6407" max="6407" width="10" style="36" customWidth="1"/>
    <col min="6408" max="6408" width="42.85546875" style="36" customWidth="1"/>
    <col min="6409" max="6409" width="58.42578125" style="36" customWidth="1"/>
    <col min="6410" max="6410" width="32.85546875" style="36" customWidth="1"/>
    <col min="6411" max="6411" width="23.7109375" style="36" customWidth="1"/>
    <col min="6412" max="6412" width="22.42578125" style="36" customWidth="1"/>
    <col min="6413" max="6413" width="81" style="36" customWidth="1"/>
    <col min="6414" max="6414" width="16" style="36" customWidth="1"/>
    <col min="6415" max="6656" width="9.140625" style="36"/>
    <col min="6657" max="6657" width="40" style="36" customWidth="1"/>
    <col min="6658" max="6658" width="42.5703125" style="36" customWidth="1"/>
    <col min="6659" max="6659" width="56.5703125" style="36" customWidth="1"/>
    <col min="6660" max="6660" width="13.42578125" style="36" customWidth="1"/>
    <col min="6661" max="6661" width="29.42578125" style="36" customWidth="1"/>
    <col min="6662" max="6662" width="20" style="36" customWidth="1"/>
    <col min="6663" max="6663" width="10" style="36" customWidth="1"/>
    <col min="6664" max="6664" width="42.85546875" style="36" customWidth="1"/>
    <col min="6665" max="6665" width="58.42578125" style="36" customWidth="1"/>
    <col min="6666" max="6666" width="32.85546875" style="36" customWidth="1"/>
    <col min="6667" max="6667" width="23.7109375" style="36" customWidth="1"/>
    <col min="6668" max="6668" width="22.42578125" style="36" customWidth="1"/>
    <col min="6669" max="6669" width="81" style="36" customWidth="1"/>
    <col min="6670" max="6670" width="16" style="36" customWidth="1"/>
    <col min="6671" max="6912" width="9.140625" style="36"/>
    <col min="6913" max="6913" width="40" style="36" customWidth="1"/>
    <col min="6914" max="6914" width="42.5703125" style="36" customWidth="1"/>
    <col min="6915" max="6915" width="56.5703125" style="36" customWidth="1"/>
    <col min="6916" max="6916" width="13.42578125" style="36" customWidth="1"/>
    <col min="6917" max="6917" width="29.42578125" style="36" customWidth="1"/>
    <col min="6918" max="6918" width="20" style="36" customWidth="1"/>
    <col min="6919" max="6919" width="10" style="36" customWidth="1"/>
    <col min="6920" max="6920" width="42.85546875" style="36" customWidth="1"/>
    <col min="6921" max="6921" width="58.42578125" style="36" customWidth="1"/>
    <col min="6922" max="6922" width="32.85546875" style="36" customWidth="1"/>
    <col min="6923" max="6923" width="23.7109375" style="36" customWidth="1"/>
    <col min="6924" max="6924" width="22.42578125" style="36" customWidth="1"/>
    <col min="6925" max="6925" width="81" style="36" customWidth="1"/>
    <col min="6926" max="6926" width="16" style="36" customWidth="1"/>
    <col min="6927" max="7168" width="9.140625" style="36"/>
    <col min="7169" max="7169" width="40" style="36" customWidth="1"/>
    <col min="7170" max="7170" width="42.5703125" style="36" customWidth="1"/>
    <col min="7171" max="7171" width="56.5703125" style="36" customWidth="1"/>
    <col min="7172" max="7172" width="13.42578125" style="36" customWidth="1"/>
    <col min="7173" max="7173" width="29.42578125" style="36" customWidth="1"/>
    <col min="7174" max="7174" width="20" style="36" customWidth="1"/>
    <col min="7175" max="7175" width="10" style="36" customWidth="1"/>
    <col min="7176" max="7176" width="42.85546875" style="36" customWidth="1"/>
    <col min="7177" max="7177" width="58.42578125" style="36" customWidth="1"/>
    <col min="7178" max="7178" width="32.85546875" style="36" customWidth="1"/>
    <col min="7179" max="7179" width="23.7109375" style="36" customWidth="1"/>
    <col min="7180" max="7180" width="22.42578125" style="36" customWidth="1"/>
    <col min="7181" max="7181" width="81" style="36" customWidth="1"/>
    <col min="7182" max="7182" width="16" style="36" customWidth="1"/>
    <col min="7183" max="7424" width="9.140625" style="36"/>
    <col min="7425" max="7425" width="40" style="36" customWidth="1"/>
    <col min="7426" max="7426" width="42.5703125" style="36" customWidth="1"/>
    <col min="7427" max="7427" width="56.5703125" style="36" customWidth="1"/>
    <col min="7428" max="7428" width="13.42578125" style="36" customWidth="1"/>
    <col min="7429" max="7429" width="29.42578125" style="36" customWidth="1"/>
    <col min="7430" max="7430" width="20" style="36" customWidth="1"/>
    <col min="7431" max="7431" width="10" style="36" customWidth="1"/>
    <col min="7432" max="7432" width="42.85546875" style="36" customWidth="1"/>
    <col min="7433" max="7433" width="58.42578125" style="36" customWidth="1"/>
    <col min="7434" max="7434" width="32.85546875" style="36" customWidth="1"/>
    <col min="7435" max="7435" width="23.7109375" style="36" customWidth="1"/>
    <col min="7436" max="7436" width="22.42578125" style="36" customWidth="1"/>
    <col min="7437" max="7437" width="81" style="36" customWidth="1"/>
    <col min="7438" max="7438" width="16" style="36" customWidth="1"/>
    <col min="7439" max="7680" width="9.140625" style="36"/>
    <col min="7681" max="7681" width="40" style="36" customWidth="1"/>
    <col min="7682" max="7682" width="42.5703125" style="36" customWidth="1"/>
    <col min="7683" max="7683" width="56.5703125" style="36" customWidth="1"/>
    <col min="7684" max="7684" width="13.42578125" style="36" customWidth="1"/>
    <col min="7685" max="7685" width="29.42578125" style="36" customWidth="1"/>
    <col min="7686" max="7686" width="20" style="36" customWidth="1"/>
    <col min="7687" max="7687" width="10" style="36" customWidth="1"/>
    <col min="7688" max="7688" width="42.85546875" style="36" customWidth="1"/>
    <col min="7689" max="7689" width="58.42578125" style="36" customWidth="1"/>
    <col min="7690" max="7690" width="32.85546875" style="36" customWidth="1"/>
    <col min="7691" max="7691" width="23.7109375" style="36" customWidth="1"/>
    <col min="7692" max="7692" width="22.42578125" style="36" customWidth="1"/>
    <col min="7693" max="7693" width="81" style="36" customWidth="1"/>
    <col min="7694" max="7694" width="16" style="36" customWidth="1"/>
    <col min="7695" max="7936" width="9.140625" style="36"/>
    <col min="7937" max="7937" width="40" style="36" customWidth="1"/>
    <col min="7938" max="7938" width="42.5703125" style="36" customWidth="1"/>
    <col min="7939" max="7939" width="56.5703125" style="36" customWidth="1"/>
    <col min="7940" max="7940" width="13.42578125" style="36" customWidth="1"/>
    <col min="7941" max="7941" width="29.42578125" style="36" customWidth="1"/>
    <col min="7942" max="7942" width="20" style="36" customWidth="1"/>
    <col min="7943" max="7943" width="10" style="36" customWidth="1"/>
    <col min="7944" max="7944" width="42.85546875" style="36" customWidth="1"/>
    <col min="7945" max="7945" width="58.42578125" style="36" customWidth="1"/>
    <col min="7946" max="7946" width="32.85546875" style="36" customWidth="1"/>
    <col min="7947" max="7947" width="23.7109375" style="36" customWidth="1"/>
    <col min="7948" max="7948" width="22.42578125" style="36" customWidth="1"/>
    <col min="7949" max="7949" width="81" style="36" customWidth="1"/>
    <col min="7950" max="7950" width="16" style="36" customWidth="1"/>
    <col min="7951" max="8192" width="9.140625" style="36"/>
    <col min="8193" max="8193" width="40" style="36" customWidth="1"/>
    <col min="8194" max="8194" width="42.5703125" style="36" customWidth="1"/>
    <col min="8195" max="8195" width="56.5703125" style="36" customWidth="1"/>
    <col min="8196" max="8196" width="13.42578125" style="36" customWidth="1"/>
    <col min="8197" max="8197" width="29.42578125" style="36" customWidth="1"/>
    <col min="8198" max="8198" width="20" style="36" customWidth="1"/>
    <col min="8199" max="8199" width="10" style="36" customWidth="1"/>
    <col min="8200" max="8200" width="42.85546875" style="36" customWidth="1"/>
    <col min="8201" max="8201" width="58.42578125" style="36" customWidth="1"/>
    <col min="8202" max="8202" width="32.85546875" style="36" customWidth="1"/>
    <col min="8203" max="8203" width="23.7109375" style="36" customWidth="1"/>
    <col min="8204" max="8204" width="22.42578125" style="36" customWidth="1"/>
    <col min="8205" max="8205" width="81" style="36" customWidth="1"/>
    <col min="8206" max="8206" width="16" style="36" customWidth="1"/>
    <col min="8207" max="8448" width="9.140625" style="36"/>
    <col min="8449" max="8449" width="40" style="36" customWidth="1"/>
    <col min="8450" max="8450" width="42.5703125" style="36" customWidth="1"/>
    <col min="8451" max="8451" width="56.5703125" style="36" customWidth="1"/>
    <col min="8452" max="8452" width="13.42578125" style="36" customWidth="1"/>
    <col min="8453" max="8453" width="29.42578125" style="36" customWidth="1"/>
    <col min="8454" max="8454" width="20" style="36" customWidth="1"/>
    <col min="8455" max="8455" width="10" style="36" customWidth="1"/>
    <col min="8456" max="8456" width="42.85546875" style="36" customWidth="1"/>
    <col min="8457" max="8457" width="58.42578125" style="36" customWidth="1"/>
    <col min="8458" max="8458" width="32.85546875" style="36" customWidth="1"/>
    <col min="8459" max="8459" width="23.7109375" style="36" customWidth="1"/>
    <col min="8460" max="8460" width="22.42578125" style="36" customWidth="1"/>
    <col min="8461" max="8461" width="81" style="36" customWidth="1"/>
    <col min="8462" max="8462" width="16" style="36" customWidth="1"/>
    <col min="8463" max="8704" width="9.140625" style="36"/>
    <col min="8705" max="8705" width="40" style="36" customWidth="1"/>
    <col min="8706" max="8706" width="42.5703125" style="36" customWidth="1"/>
    <col min="8707" max="8707" width="56.5703125" style="36" customWidth="1"/>
    <col min="8708" max="8708" width="13.42578125" style="36" customWidth="1"/>
    <col min="8709" max="8709" width="29.42578125" style="36" customWidth="1"/>
    <col min="8710" max="8710" width="20" style="36" customWidth="1"/>
    <col min="8711" max="8711" width="10" style="36" customWidth="1"/>
    <col min="8712" max="8712" width="42.85546875" style="36" customWidth="1"/>
    <col min="8713" max="8713" width="58.42578125" style="36" customWidth="1"/>
    <col min="8714" max="8714" width="32.85546875" style="36" customWidth="1"/>
    <col min="8715" max="8715" width="23.7109375" style="36" customWidth="1"/>
    <col min="8716" max="8716" width="22.42578125" style="36" customWidth="1"/>
    <col min="8717" max="8717" width="81" style="36" customWidth="1"/>
    <col min="8718" max="8718" width="16" style="36" customWidth="1"/>
    <col min="8719" max="8960" width="9.140625" style="36"/>
    <col min="8961" max="8961" width="40" style="36" customWidth="1"/>
    <col min="8962" max="8962" width="42.5703125" style="36" customWidth="1"/>
    <col min="8963" max="8963" width="56.5703125" style="36" customWidth="1"/>
    <col min="8964" max="8964" width="13.42578125" style="36" customWidth="1"/>
    <col min="8965" max="8965" width="29.42578125" style="36" customWidth="1"/>
    <col min="8966" max="8966" width="20" style="36" customWidth="1"/>
    <col min="8967" max="8967" width="10" style="36" customWidth="1"/>
    <col min="8968" max="8968" width="42.85546875" style="36" customWidth="1"/>
    <col min="8969" max="8969" width="58.42578125" style="36" customWidth="1"/>
    <col min="8970" max="8970" width="32.85546875" style="36" customWidth="1"/>
    <col min="8971" max="8971" width="23.7109375" style="36" customWidth="1"/>
    <col min="8972" max="8972" width="22.42578125" style="36" customWidth="1"/>
    <col min="8973" max="8973" width="81" style="36" customWidth="1"/>
    <col min="8974" max="8974" width="16" style="36" customWidth="1"/>
    <col min="8975" max="9216" width="9.140625" style="36"/>
    <col min="9217" max="9217" width="40" style="36" customWidth="1"/>
    <col min="9218" max="9218" width="42.5703125" style="36" customWidth="1"/>
    <col min="9219" max="9219" width="56.5703125" style="36" customWidth="1"/>
    <col min="9220" max="9220" width="13.42578125" style="36" customWidth="1"/>
    <col min="9221" max="9221" width="29.42578125" style="36" customWidth="1"/>
    <col min="9222" max="9222" width="20" style="36" customWidth="1"/>
    <col min="9223" max="9223" width="10" style="36" customWidth="1"/>
    <col min="9224" max="9224" width="42.85546875" style="36" customWidth="1"/>
    <col min="9225" max="9225" width="58.42578125" style="36" customWidth="1"/>
    <col min="9226" max="9226" width="32.85546875" style="36" customWidth="1"/>
    <col min="9227" max="9227" width="23.7109375" style="36" customWidth="1"/>
    <col min="9228" max="9228" width="22.42578125" style="36" customWidth="1"/>
    <col min="9229" max="9229" width="81" style="36" customWidth="1"/>
    <col min="9230" max="9230" width="16" style="36" customWidth="1"/>
    <col min="9231" max="9472" width="9.140625" style="36"/>
    <col min="9473" max="9473" width="40" style="36" customWidth="1"/>
    <col min="9474" max="9474" width="42.5703125" style="36" customWidth="1"/>
    <col min="9475" max="9475" width="56.5703125" style="36" customWidth="1"/>
    <col min="9476" max="9476" width="13.42578125" style="36" customWidth="1"/>
    <col min="9477" max="9477" width="29.42578125" style="36" customWidth="1"/>
    <col min="9478" max="9478" width="20" style="36" customWidth="1"/>
    <col min="9479" max="9479" width="10" style="36" customWidth="1"/>
    <col min="9480" max="9480" width="42.85546875" style="36" customWidth="1"/>
    <col min="9481" max="9481" width="58.42578125" style="36" customWidth="1"/>
    <col min="9482" max="9482" width="32.85546875" style="36" customWidth="1"/>
    <col min="9483" max="9483" width="23.7109375" style="36" customWidth="1"/>
    <col min="9484" max="9484" width="22.42578125" style="36" customWidth="1"/>
    <col min="9485" max="9485" width="81" style="36" customWidth="1"/>
    <col min="9486" max="9486" width="16" style="36" customWidth="1"/>
    <col min="9487" max="9728" width="9.140625" style="36"/>
    <col min="9729" max="9729" width="40" style="36" customWidth="1"/>
    <col min="9730" max="9730" width="42.5703125" style="36" customWidth="1"/>
    <col min="9731" max="9731" width="56.5703125" style="36" customWidth="1"/>
    <col min="9732" max="9732" width="13.42578125" style="36" customWidth="1"/>
    <col min="9733" max="9733" width="29.42578125" style="36" customWidth="1"/>
    <col min="9734" max="9734" width="20" style="36" customWidth="1"/>
    <col min="9735" max="9735" width="10" style="36" customWidth="1"/>
    <col min="9736" max="9736" width="42.85546875" style="36" customWidth="1"/>
    <col min="9737" max="9737" width="58.42578125" style="36" customWidth="1"/>
    <col min="9738" max="9738" width="32.85546875" style="36" customWidth="1"/>
    <col min="9739" max="9739" width="23.7109375" style="36" customWidth="1"/>
    <col min="9740" max="9740" width="22.42578125" style="36" customWidth="1"/>
    <col min="9741" max="9741" width="81" style="36" customWidth="1"/>
    <col min="9742" max="9742" width="16" style="36" customWidth="1"/>
    <col min="9743" max="9984" width="9.140625" style="36"/>
    <col min="9985" max="9985" width="40" style="36" customWidth="1"/>
    <col min="9986" max="9986" width="42.5703125" style="36" customWidth="1"/>
    <col min="9987" max="9987" width="56.5703125" style="36" customWidth="1"/>
    <col min="9988" max="9988" width="13.42578125" style="36" customWidth="1"/>
    <col min="9989" max="9989" width="29.42578125" style="36" customWidth="1"/>
    <col min="9990" max="9990" width="20" style="36" customWidth="1"/>
    <col min="9991" max="9991" width="10" style="36" customWidth="1"/>
    <col min="9992" max="9992" width="42.85546875" style="36" customWidth="1"/>
    <col min="9993" max="9993" width="58.42578125" style="36" customWidth="1"/>
    <col min="9994" max="9994" width="32.85546875" style="36" customWidth="1"/>
    <col min="9995" max="9995" width="23.7109375" style="36" customWidth="1"/>
    <col min="9996" max="9996" width="22.42578125" style="36" customWidth="1"/>
    <col min="9997" max="9997" width="81" style="36" customWidth="1"/>
    <col min="9998" max="9998" width="16" style="36" customWidth="1"/>
    <col min="9999" max="10240" width="9.140625" style="36"/>
    <col min="10241" max="10241" width="40" style="36" customWidth="1"/>
    <col min="10242" max="10242" width="42.5703125" style="36" customWidth="1"/>
    <col min="10243" max="10243" width="56.5703125" style="36" customWidth="1"/>
    <col min="10244" max="10244" width="13.42578125" style="36" customWidth="1"/>
    <col min="10245" max="10245" width="29.42578125" style="36" customWidth="1"/>
    <col min="10246" max="10246" width="20" style="36" customWidth="1"/>
    <col min="10247" max="10247" width="10" style="36" customWidth="1"/>
    <col min="10248" max="10248" width="42.85546875" style="36" customWidth="1"/>
    <col min="10249" max="10249" width="58.42578125" style="36" customWidth="1"/>
    <col min="10250" max="10250" width="32.85546875" style="36" customWidth="1"/>
    <col min="10251" max="10251" width="23.7109375" style="36" customWidth="1"/>
    <col min="10252" max="10252" width="22.42578125" style="36" customWidth="1"/>
    <col min="10253" max="10253" width="81" style="36" customWidth="1"/>
    <col min="10254" max="10254" width="16" style="36" customWidth="1"/>
    <col min="10255" max="10496" width="9.140625" style="36"/>
    <col min="10497" max="10497" width="40" style="36" customWidth="1"/>
    <col min="10498" max="10498" width="42.5703125" style="36" customWidth="1"/>
    <col min="10499" max="10499" width="56.5703125" style="36" customWidth="1"/>
    <col min="10500" max="10500" width="13.42578125" style="36" customWidth="1"/>
    <col min="10501" max="10501" width="29.42578125" style="36" customWidth="1"/>
    <col min="10502" max="10502" width="20" style="36" customWidth="1"/>
    <col min="10503" max="10503" width="10" style="36" customWidth="1"/>
    <col min="10504" max="10504" width="42.85546875" style="36" customWidth="1"/>
    <col min="10505" max="10505" width="58.42578125" style="36" customWidth="1"/>
    <col min="10506" max="10506" width="32.85546875" style="36" customWidth="1"/>
    <col min="10507" max="10507" width="23.7109375" style="36" customWidth="1"/>
    <col min="10508" max="10508" width="22.42578125" style="36" customWidth="1"/>
    <col min="10509" max="10509" width="81" style="36" customWidth="1"/>
    <col min="10510" max="10510" width="16" style="36" customWidth="1"/>
    <col min="10511" max="10752" width="9.140625" style="36"/>
    <col min="10753" max="10753" width="40" style="36" customWidth="1"/>
    <col min="10754" max="10754" width="42.5703125" style="36" customWidth="1"/>
    <col min="10755" max="10755" width="56.5703125" style="36" customWidth="1"/>
    <col min="10756" max="10756" width="13.42578125" style="36" customWidth="1"/>
    <col min="10757" max="10757" width="29.42578125" style="36" customWidth="1"/>
    <col min="10758" max="10758" width="20" style="36" customWidth="1"/>
    <col min="10759" max="10759" width="10" style="36" customWidth="1"/>
    <col min="10760" max="10760" width="42.85546875" style="36" customWidth="1"/>
    <col min="10761" max="10761" width="58.42578125" style="36" customWidth="1"/>
    <col min="10762" max="10762" width="32.85546875" style="36" customWidth="1"/>
    <col min="10763" max="10763" width="23.7109375" style="36" customWidth="1"/>
    <col min="10764" max="10764" width="22.42578125" style="36" customWidth="1"/>
    <col min="10765" max="10765" width="81" style="36" customWidth="1"/>
    <col min="10766" max="10766" width="16" style="36" customWidth="1"/>
    <col min="10767" max="11008" width="9.140625" style="36"/>
    <col min="11009" max="11009" width="40" style="36" customWidth="1"/>
    <col min="11010" max="11010" width="42.5703125" style="36" customWidth="1"/>
    <col min="11011" max="11011" width="56.5703125" style="36" customWidth="1"/>
    <col min="11012" max="11012" width="13.42578125" style="36" customWidth="1"/>
    <col min="11013" max="11013" width="29.42578125" style="36" customWidth="1"/>
    <col min="11014" max="11014" width="20" style="36" customWidth="1"/>
    <col min="11015" max="11015" width="10" style="36" customWidth="1"/>
    <col min="11016" max="11016" width="42.85546875" style="36" customWidth="1"/>
    <col min="11017" max="11017" width="58.42578125" style="36" customWidth="1"/>
    <col min="11018" max="11018" width="32.85546875" style="36" customWidth="1"/>
    <col min="11019" max="11019" width="23.7109375" style="36" customWidth="1"/>
    <col min="11020" max="11020" width="22.42578125" style="36" customWidth="1"/>
    <col min="11021" max="11021" width="81" style="36" customWidth="1"/>
    <col min="11022" max="11022" width="16" style="36" customWidth="1"/>
    <col min="11023" max="11264" width="9.140625" style="36"/>
    <col min="11265" max="11265" width="40" style="36" customWidth="1"/>
    <col min="11266" max="11266" width="42.5703125" style="36" customWidth="1"/>
    <col min="11267" max="11267" width="56.5703125" style="36" customWidth="1"/>
    <col min="11268" max="11268" width="13.42578125" style="36" customWidth="1"/>
    <col min="11269" max="11269" width="29.42578125" style="36" customWidth="1"/>
    <col min="11270" max="11270" width="20" style="36" customWidth="1"/>
    <col min="11271" max="11271" width="10" style="36" customWidth="1"/>
    <col min="11272" max="11272" width="42.85546875" style="36" customWidth="1"/>
    <col min="11273" max="11273" width="58.42578125" style="36" customWidth="1"/>
    <col min="11274" max="11274" width="32.85546875" style="36" customWidth="1"/>
    <col min="11275" max="11275" width="23.7109375" style="36" customWidth="1"/>
    <col min="11276" max="11276" width="22.42578125" style="36" customWidth="1"/>
    <col min="11277" max="11277" width="81" style="36" customWidth="1"/>
    <col min="11278" max="11278" width="16" style="36" customWidth="1"/>
    <col min="11279" max="11520" width="9.140625" style="36"/>
    <col min="11521" max="11521" width="40" style="36" customWidth="1"/>
    <col min="11522" max="11522" width="42.5703125" style="36" customWidth="1"/>
    <col min="11523" max="11523" width="56.5703125" style="36" customWidth="1"/>
    <col min="11524" max="11524" width="13.42578125" style="36" customWidth="1"/>
    <col min="11525" max="11525" width="29.42578125" style="36" customWidth="1"/>
    <col min="11526" max="11526" width="20" style="36" customWidth="1"/>
    <col min="11527" max="11527" width="10" style="36" customWidth="1"/>
    <col min="11528" max="11528" width="42.85546875" style="36" customWidth="1"/>
    <col min="11529" max="11529" width="58.42578125" style="36" customWidth="1"/>
    <col min="11530" max="11530" width="32.85546875" style="36" customWidth="1"/>
    <col min="11531" max="11531" width="23.7109375" style="36" customWidth="1"/>
    <col min="11532" max="11532" width="22.42578125" style="36" customWidth="1"/>
    <col min="11533" max="11533" width="81" style="36" customWidth="1"/>
    <col min="11534" max="11534" width="16" style="36" customWidth="1"/>
    <col min="11535" max="11776" width="9.140625" style="36"/>
    <col min="11777" max="11777" width="40" style="36" customWidth="1"/>
    <col min="11778" max="11778" width="42.5703125" style="36" customWidth="1"/>
    <col min="11779" max="11779" width="56.5703125" style="36" customWidth="1"/>
    <col min="11780" max="11780" width="13.42578125" style="36" customWidth="1"/>
    <col min="11781" max="11781" width="29.42578125" style="36" customWidth="1"/>
    <col min="11782" max="11782" width="20" style="36" customWidth="1"/>
    <col min="11783" max="11783" width="10" style="36" customWidth="1"/>
    <col min="11784" max="11784" width="42.85546875" style="36" customWidth="1"/>
    <col min="11785" max="11785" width="58.42578125" style="36" customWidth="1"/>
    <col min="11786" max="11786" width="32.85546875" style="36" customWidth="1"/>
    <col min="11787" max="11787" width="23.7109375" style="36" customWidth="1"/>
    <col min="11788" max="11788" width="22.42578125" style="36" customWidth="1"/>
    <col min="11789" max="11789" width="81" style="36" customWidth="1"/>
    <col min="11790" max="11790" width="16" style="36" customWidth="1"/>
    <col min="11791" max="12032" width="9.140625" style="36"/>
    <col min="12033" max="12033" width="40" style="36" customWidth="1"/>
    <col min="12034" max="12034" width="42.5703125" style="36" customWidth="1"/>
    <col min="12035" max="12035" width="56.5703125" style="36" customWidth="1"/>
    <col min="12036" max="12036" width="13.42578125" style="36" customWidth="1"/>
    <col min="12037" max="12037" width="29.42578125" style="36" customWidth="1"/>
    <col min="12038" max="12038" width="20" style="36" customWidth="1"/>
    <col min="12039" max="12039" width="10" style="36" customWidth="1"/>
    <col min="12040" max="12040" width="42.85546875" style="36" customWidth="1"/>
    <col min="12041" max="12041" width="58.42578125" style="36" customWidth="1"/>
    <col min="12042" max="12042" width="32.85546875" style="36" customWidth="1"/>
    <col min="12043" max="12043" width="23.7109375" style="36" customWidth="1"/>
    <col min="12044" max="12044" width="22.42578125" style="36" customWidth="1"/>
    <col min="12045" max="12045" width="81" style="36" customWidth="1"/>
    <col min="12046" max="12046" width="16" style="36" customWidth="1"/>
    <col min="12047" max="12288" width="9.140625" style="36"/>
    <col min="12289" max="12289" width="40" style="36" customWidth="1"/>
    <col min="12290" max="12290" width="42.5703125" style="36" customWidth="1"/>
    <col min="12291" max="12291" width="56.5703125" style="36" customWidth="1"/>
    <col min="12292" max="12292" width="13.42578125" style="36" customWidth="1"/>
    <col min="12293" max="12293" width="29.42578125" style="36" customWidth="1"/>
    <col min="12294" max="12294" width="20" style="36" customWidth="1"/>
    <col min="12295" max="12295" width="10" style="36" customWidth="1"/>
    <col min="12296" max="12296" width="42.85546875" style="36" customWidth="1"/>
    <col min="12297" max="12297" width="58.42578125" style="36" customWidth="1"/>
    <col min="12298" max="12298" width="32.85546875" style="36" customWidth="1"/>
    <col min="12299" max="12299" width="23.7109375" style="36" customWidth="1"/>
    <col min="12300" max="12300" width="22.42578125" style="36" customWidth="1"/>
    <col min="12301" max="12301" width="81" style="36" customWidth="1"/>
    <col min="12302" max="12302" width="16" style="36" customWidth="1"/>
    <col min="12303" max="12544" width="9.140625" style="36"/>
    <col min="12545" max="12545" width="40" style="36" customWidth="1"/>
    <col min="12546" max="12546" width="42.5703125" style="36" customWidth="1"/>
    <col min="12547" max="12547" width="56.5703125" style="36" customWidth="1"/>
    <col min="12548" max="12548" width="13.42578125" style="36" customWidth="1"/>
    <col min="12549" max="12549" width="29.42578125" style="36" customWidth="1"/>
    <col min="12550" max="12550" width="20" style="36" customWidth="1"/>
    <col min="12551" max="12551" width="10" style="36" customWidth="1"/>
    <col min="12552" max="12552" width="42.85546875" style="36" customWidth="1"/>
    <col min="12553" max="12553" width="58.42578125" style="36" customWidth="1"/>
    <col min="12554" max="12554" width="32.85546875" style="36" customWidth="1"/>
    <col min="12555" max="12555" width="23.7109375" style="36" customWidth="1"/>
    <col min="12556" max="12556" width="22.42578125" style="36" customWidth="1"/>
    <col min="12557" max="12557" width="81" style="36" customWidth="1"/>
    <col min="12558" max="12558" width="16" style="36" customWidth="1"/>
    <col min="12559" max="12800" width="9.140625" style="36"/>
    <col min="12801" max="12801" width="40" style="36" customWidth="1"/>
    <col min="12802" max="12802" width="42.5703125" style="36" customWidth="1"/>
    <col min="12803" max="12803" width="56.5703125" style="36" customWidth="1"/>
    <col min="12804" max="12804" width="13.42578125" style="36" customWidth="1"/>
    <col min="12805" max="12805" width="29.42578125" style="36" customWidth="1"/>
    <col min="12806" max="12806" width="20" style="36" customWidth="1"/>
    <col min="12807" max="12807" width="10" style="36" customWidth="1"/>
    <col min="12808" max="12808" width="42.85546875" style="36" customWidth="1"/>
    <col min="12809" max="12809" width="58.42578125" style="36" customWidth="1"/>
    <col min="12810" max="12810" width="32.85546875" style="36" customWidth="1"/>
    <col min="12811" max="12811" width="23.7109375" style="36" customWidth="1"/>
    <col min="12812" max="12812" width="22.42578125" style="36" customWidth="1"/>
    <col min="12813" max="12813" width="81" style="36" customWidth="1"/>
    <col min="12814" max="12814" width="16" style="36" customWidth="1"/>
    <col min="12815" max="13056" width="9.140625" style="36"/>
    <col min="13057" max="13057" width="40" style="36" customWidth="1"/>
    <col min="13058" max="13058" width="42.5703125" style="36" customWidth="1"/>
    <col min="13059" max="13059" width="56.5703125" style="36" customWidth="1"/>
    <col min="13060" max="13060" width="13.42578125" style="36" customWidth="1"/>
    <col min="13061" max="13061" width="29.42578125" style="36" customWidth="1"/>
    <col min="13062" max="13062" width="20" style="36" customWidth="1"/>
    <col min="13063" max="13063" width="10" style="36" customWidth="1"/>
    <col min="13064" max="13064" width="42.85546875" style="36" customWidth="1"/>
    <col min="13065" max="13065" width="58.42578125" style="36" customWidth="1"/>
    <col min="13066" max="13066" width="32.85546875" style="36" customWidth="1"/>
    <col min="13067" max="13067" width="23.7109375" style="36" customWidth="1"/>
    <col min="13068" max="13068" width="22.42578125" style="36" customWidth="1"/>
    <col min="13069" max="13069" width="81" style="36" customWidth="1"/>
    <col min="13070" max="13070" width="16" style="36" customWidth="1"/>
    <col min="13071" max="13312" width="9.140625" style="36"/>
    <col min="13313" max="13313" width="40" style="36" customWidth="1"/>
    <col min="13314" max="13314" width="42.5703125" style="36" customWidth="1"/>
    <col min="13315" max="13315" width="56.5703125" style="36" customWidth="1"/>
    <col min="13316" max="13316" width="13.42578125" style="36" customWidth="1"/>
    <col min="13317" max="13317" width="29.42578125" style="36" customWidth="1"/>
    <col min="13318" max="13318" width="20" style="36" customWidth="1"/>
    <col min="13319" max="13319" width="10" style="36" customWidth="1"/>
    <col min="13320" max="13320" width="42.85546875" style="36" customWidth="1"/>
    <col min="13321" max="13321" width="58.42578125" style="36" customWidth="1"/>
    <col min="13322" max="13322" width="32.85546875" style="36" customWidth="1"/>
    <col min="13323" max="13323" width="23.7109375" style="36" customWidth="1"/>
    <col min="13324" max="13324" width="22.42578125" style="36" customWidth="1"/>
    <col min="13325" max="13325" width="81" style="36" customWidth="1"/>
    <col min="13326" max="13326" width="16" style="36" customWidth="1"/>
    <col min="13327" max="13568" width="9.140625" style="36"/>
    <col min="13569" max="13569" width="40" style="36" customWidth="1"/>
    <col min="13570" max="13570" width="42.5703125" style="36" customWidth="1"/>
    <col min="13571" max="13571" width="56.5703125" style="36" customWidth="1"/>
    <col min="13572" max="13572" width="13.42578125" style="36" customWidth="1"/>
    <col min="13573" max="13573" width="29.42578125" style="36" customWidth="1"/>
    <col min="13574" max="13574" width="20" style="36" customWidth="1"/>
    <col min="13575" max="13575" width="10" style="36" customWidth="1"/>
    <col min="13576" max="13576" width="42.85546875" style="36" customWidth="1"/>
    <col min="13577" max="13577" width="58.42578125" style="36" customWidth="1"/>
    <col min="13578" max="13578" width="32.85546875" style="36" customWidth="1"/>
    <col min="13579" max="13579" width="23.7109375" style="36" customWidth="1"/>
    <col min="13580" max="13580" width="22.42578125" style="36" customWidth="1"/>
    <col min="13581" max="13581" width="81" style="36" customWidth="1"/>
    <col min="13582" max="13582" width="16" style="36" customWidth="1"/>
    <col min="13583" max="13824" width="9.140625" style="36"/>
    <col min="13825" max="13825" width="40" style="36" customWidth="1"/>
    <col min="13826" max="13826" width="42.5703125" style="36" customWidth="1"/>
    <col min="13827" max="13827" width="56.5703125" style="36" customWidth="1"/>
    <col min="13828" max="13828" width="13.42578125" style="36" customWidth="1"/>
    <col min="13829" max="13829" width="29.42578125" style="36" customWidth="1"/>
    <col min="13830" max="13830" width="20" style="36" customWidth="1"/>
    <col min="13831" max="13831" width="10" style="36" customWidth="1"/>
    <col min="13832" max="13832" width="42.85546875" style="36" customWidth="1"/>
    <col min="13833" max="13833" width="58.42578125" style="36" customWidth="1"/>
    <col min="13834" max="13834" width="32.85546875" style="36" customWidth="1"/>
    <col min="13835" max="13835" width="23.7109375" style="36" customWidth="1"/>
    <col min="13836" max="13836" width="22.42578125" style="36" customWidth="1"/>
    <col min="13837" max="13837" width="81" style="36" customWidth="1"/>
    <col min="13838" max="13838" width="16" style="36" customWidth="1"/>
    <col min="13839" max="14080" width="9.140625" style="36"/>
    <col min="14081" max="14081" width="40" style="36" customWidth="1"/>
    <col min="14082" max="14082" width="42.5703125" style="36" customWidth="1"/>
    <col min="14083" max="14083" width="56.5703125" style="36" customWidth="1"/>
    <col min="14084" max="14084" width="13.42578125" style="36" customWidth="1"/>
    <col min="14085" max="14085" width="29.42578125" style="36" customWidth="1"/>
    <col min="14086" max="14086" width="20" style="36" customWidth="1"/>
    <col min="14087" max="14087" width="10" style="36" customWidth="1"/>
    <col min="14088" max="14088" width="42.85546875" style="36" customWidth="1"/>
    <col min="14089" max="14089" width="58.42578125" style="36" customWidth="1"/>
    <col min="14090" max="14090" width="32.85546875" style="36" customWidth="1"/>
    <col min="14091" max="14091" width="23.7109375" style="36" customWidth="1"/>
    <col min="14092" max="14092" width="22.42578125" style="36" customWidth="1"/>
    <col min="14093" max="14093" width="81" style="36" customWidth="1"/>
    <col min="14094" max="14094" width="16" style="36" customWidth="1"/>
    <col min="14095" max="14336" width="9.140625" style="36"/>
    <col min="14337" max="14337" width="40" style="36" customWidth="1"/>
    <col min="14338" max="14338" width="42.5703125" style="36" customWidth="1"/>
    <col min="14339" max="14339" width="56.5703125" style="36" customWidth="1"/>
    <col min="14340" max="14340" width="13.42578125" style="36" customWidth="1"/>
    <col min="14341" max="14341" width="29.42578125" style="36" customWidth="1"/>
    <col min="14342" max="14342" width="20" style="36" customWidth="1"/>
    <col min="14343" max="14343" width="10" style="36" customWidth="1"/>
    <col min="14344" max="14344" width="42.85546875" style="36" customWidth="1"/>
    <col min="14345" max="14345" width="58.42578125" style="36" customWidth="1"/>
    <col min="14346" max="14346" width="32.85546875" style="36" customWidth="1"/>
    <col min="14347" max="14347" width="23.7109375" style="36" customWidth="1"/>
    <col min="14348" max="14348" width="22.42578125" style="36" customWidth="1"/>
    <col min="14349" max="14349" width="81" style="36" customWidth="1"/>
    <col min="14350" max="14350" width="16" style="36" customWidth="1"/>
    <col min="14351" max="14592" width="9.140625" style="36"/>
    <col min="14593" max="14593" width="40" style="36" customWidth="1"/>
    <col min="14594" max="14594" width="42.5703125" style="36" customWidth="1"/>
    <col min="14595" max="14595" width="56.5703125" style="36" customWidth="1"/>
    <col min="14596" max="14596" width="13.42578125" style="36" customWidth="1"/>
    <col min="14597" max="14597" width="29.42578125" style="36" customWidth="1"/>
    <col min="14598" max="14598" width="20" style="36" customWidth="1"/>
    <col min="14599" max="14599" width="10" style="36" customWidth="1"/>
    <col min="14600" max="14600" width="42.85546875" style="36" customWidth="1"/>
    <col min="14601" max="14601" width="58.42578125" style="36" customWidth="1"/>
    <col min="14602" max="14602" width="32.85546875" style="36" customWidth="1"/>
    <col min="14603" max="14603" width="23.7109375" style="36" customWidth="1"/>
    <col min="14604" max="14604" width="22.42578125" style="36" customWidth="1"/>
    <col min="14605" max="14605" width="81" style="36" customWidth="1"/>
    <col min="14606" max="14606" width="16" style="36" customWidth="1"/>
    <col min="14607" max="14848" width="9.140625" style="36"/>
    <col min="14849" max="14849" width="40" style="36" customWidth="1"/>
    <col min="14850" max="14850" width="42.5703125" style="36" customWidth="1"/>
    <col min="14851" max="14851" width="56.5703125" style="36" customWidth="1"/>
    <col min="14852" max="14852" width="13.42578125" style="36" customWidth="1"/>
    <col min="14853" max="14853" width="29.42578125" style="36" customWidth="1"/>
    <col min="14854" max="14854" width="20" style="36" customWidth="1"/>
    <col min="14855" max="14855" width="10" style="36" customWidth="1"/>
    <col min="14856" max="14856" width="42.85546875" style="36" customWidth="1"/>
    <col min="14857" max="14857" width="58.42578125" style="36" customWidth="1"/>
    <col min="14858" max="14858" width="32.85546875" style="36" customWidth="1"/>
    <col min="14859" max="14859" width="23.7109375" style="36" customWidth="1"/>
    <col min="14860" max="14860" width="22.42578125" style="36" customWidth="1"/>
    <col min="14861" max="14861" width="81" style="36" customWidth="1"/>
    <col min="14862" max="14862" width="16" style="36" customWidth="1"/>
    <col min="14863" max="15104" width="9.140625" style="36"/>
    <col min="15105" max="15105" width="40" style="36" customWidth="1"/>
    <col min="15106" max="15106" width="42.5703125" style="36" customWidth="1"/>
    <col min="15107" max="15107" width="56.5703125" style="36" customWidth="1"/>
    <col min="15108" max="15108" width="13.42578125" style="36" customWidth="1"/>
    <col min="15109" max="15109" width="29.42578125" style="36" customWidth="1"/>
    <col min="15110" max="15110" width="20" style="36" customWidth="1"/>
    <col min="15111" max="15111" width="10" style="36" customWidth="1"/>
    <col min="15112" max="15112" width="42.85546875" style="36" customWidth="1"/>
    <col min="15113" max="15113" width="58.42578125" style="36" customWidth="1"/>
    <col min="15114" max="15114" width="32.85546875" style="36" customWidth="1"/>
    <col min="15115" max="15115" width="23.7109375" style="36" customWidth="1"/>
    <col min="15116" max="15116" width="22.42578125" style="36" customWidth="1"/>
    <col min="15117" max="15117" width="81" style="36" customWidth="1"/>
    <col min="15118" max="15118" width="16" style="36" customWidth="1"/>
    <col min="15119" max="15360" width="9.140625" style="36"/>
    <col min="15361" max="15361" width="40" style="36" customWidth="1"/>
    <col min="15362" max="15362" width="42.5703125" style="36" customWidth="1"/>
    <col min="15363" max="15363" width="56.5703125" style="36" customWidth="1"/>
    <col min="15364" max="15364" width="13.42578125" style="36" customWidth="1"/>
    <col min="15365" max="15365" width="29.42578125" style="36" customWidth="1"/>
    <col min="15366" max="15366" width="20" style="36" customWidth="1"/>
    <col min="15367" max="15367" width="10" style="36" customWidth="1"/>
    <col min="15368" max="15368" width="42.85546875" style="36" customWidth="1"/>
    <col min="15369" max="15369" width="58.42578125" style="36" customWidth="1"/>
    <col min="15370" max="15370" width="32.85546875" style="36" customWidth="1"/>
    <col min="15371" max="15371" width="23.7109375" style="36" customWidth="1"/>
    <col min="15372" max="15372" width="22.42578125" style="36" customWidth="1"/>
    <col min="15373" max="15373" width="81" style="36" customWidth="1"/>
    <col min="15374" max="15374" width="16" style="36" customWidth="1"/>
    <col min="15375" max="15616" width="9.140625" style="36"/>
    <col min="15617" max="15617" width="40" style="36" customWidth="1"/>
    <col min="15618" max="15618" width="42.5703125" style="36" customWidth="1"/>
    <col min="15619" max="15619" width="56.5703125" style="36" customWidth="1"/>
    <col min="15620" max="15620" width="13.42578125" style="36" customWidth="1"/>
    <col min="15621" max="15621" width="29.42578125" style="36" customWidth="1"/>
    <col min="15622" max="15622" width="20" style="36" customWidth="1"/>
    <col min="15623" max="15623" width="10" style="36" customWidth="1"/>
    <col min="15624" max="15624" width="42.85546875" style="36" customWidth="1"/>
    <col min="15625" max="15625" width="58.42578125" style="36" customWidth="1"/>
    <col min="15626" max="15626" width="32.85546875" style="36" customWidth="1"/>
    <col min="15627" max="15627" width="23.7109375" style="36" customWidth="1"/>
    <col min="15628" max="15628" width="22.42578125" style="36" customWidth="1"/>
    <col min="15629" max="15629" width="81" style="36" customWidth="1"/>
    <col min="15630" max="15630" width="16" style="36" customWidth="1"/>
    <col min="15631" max="15872" width="9.140625" style="36"/>
    <col min="15873" max="15873" width="40" style="36" customWidth="1"/>
    <col min="15874" max="15874" width="42.5703125" style="36" customWidth="1"/>
    <col min="15875" max="15875" width="56.5703125" style="36" customWidth="1"/>
    <col min="15876" max="15876" width="13.42578125" style="36" customWidth="1"/>
    <col min="15877" max="15877" width="29.42578125" style="36" customWidth="1"/>
    <col min="15878" max="15878" width="20" style="36" customWidth="1"/>
    <col min="15879" max="15879" width="10" style="36" customWidth="1"/>
    <col min="15880" max="15880" width="42.85546875" style="36" customWidth="1"/>
    <col min="15881" max="15881" width="58.42578125" style="36" customWidth="1"/>
    <col min="15882" max="15882" width="32.85546875" style="36" customWidth="1"/>
    <col min="15883" max="15883" width="23.7109375" style="36" customWidth="1"/>
    <col min="15884" max="15884" width="22.42578125" style="36" customWidth="1"/>
    <col min="15885" max="15885" width="81" style="36" customWidth="1"/>
    <col min="15886" max="15886" width="16" style="36" customWidth="1"/>
    <col min="15887" max="16128" width="9.140625" style="36"/>
    <col min="16129" max="16129" width="40" style="36" customWidth="1"/>
    <col min="16130" max="16130" width="42.5703125" style="36" customWidth="1"/>
    <col min="16131" max="16131" width="56.5703125" style="36" customWidth="1"/>
    <col min="16132" max="16132" width="13.42578125" style="36" customWidth="1"/>
    <col min="16133" max="16133" width="29.42578125" style="36" customWidth="1"/>
    <col min="16134" max="16134" width="20" style="36" customWidth="1"/>
    <col min="16135" max="16135" width="10" style="36" customWidth="1"/>
    <col min="16136" max="16136" width="42.85546875" style="36" customWidth="1"/>
    <col min="16137" max="16137" width="58.42578125" style="36" customWidth="1"/>
    <col min="16138" max="16138" width="32.85546875" style="36" customWidth="1"/>
    <col min="16139" max="16139" width="23.7109375" style="36" customWidth="1"/>
    <col min="16140" max="16140" width="22.42578125" style="36" customWidth="1"/>
    <col min="16141" max="16141" width="81" style="36" customWidth="1"/>
    <col min="16142" max="16142" width="16" style="36" customWidth="1"/>
    <col min="16143" max="16384" width="9.140625" style="36"/>
  </cols>
  <sheetData>
    <row r="1" spans="1:14" ht="45.75" customHeight="1">
      <c r="A1" s="33" t="s">
        <v>857</v>
      </c>
      <c r="B1" s="33" t="s">
        <v>858</v>
      </c>
      <c r="C1" s="34" t="s">
        <v>859</v>
      </c>
      <c r="D1" s="35" t="s">
        <v>860</v>
      </c>
      <c r="E1" s="35" t="s">
        <v>861</v>
      </c>
      <c r="F1" s="35" t="s">
        <v>862</v>
      </c>
      <c r="G1" s="35" t="s">
        <v>863</v>
      </c>
      <c r="H1" s="35" t="s">
        <v>864</v>
      </c>
      <c r="I1" s="35" t="s">
        <v>865</v>
      </c>
      <c r="J1" s="35" t="s">
        <v>866</v>
      </c>
      <c r="K1" s="35" t="s">
        <v>867</v>
      </c>
      <c r="L1" s="35" t="s">
        <v>868</v>
      </c>
      <c r="M1" s="35" t="s">
        <v>869</v>
      </c>
      <c r="N1" s="35" t="s">
        <v>870</v>
      </c>
    </row>
    <row r="2" spans="1:14" ht="12.75" customHeight="1">
      <c r="A2" s="37" t="s">
        <v>871</v>
      </c>
      <c r="B2" s="37" t="s">
        <v>168</v>
      </c>
      <c r="C2" s="38" t="s">
        <v>872</v>
      </c>
      <c r="D2" s="36" t="s">
        <v>873</v>
      </c>
      <c r="E2" s="36" t="s">
        <v>874</v>
      </c>
      <c r="F2" s="36" t="s">
        <v>875</v>
      </c>
      <c r="G2" s="36" t="s">
        <v>876</v>
      </c>
      <c r="H2" s="36" t="s">
        <v>877</v>
      </c>
      <c r="I2" s="36" t="s">
        <v>878</v>
      </c>
      <c r="J2" s="39" t="s">
        <v>879</v>
      </c>
      <c r="K2" s="36" t="s">
        <v>880</v>
      </c>
      <c r="L2" s="36" t="s">
        <v>881</v>
      </c>
      <c r="M2" s="36" t="s">
        <v>882</v>
      </c>
      <c r="N2" s="36" t="s">
        <v>883</v>
      </c>
    </row>
    <row r="3" spans="1:14" ht="12.75" customHeight="1">
      <c r="A3" s="37" t="s">
        <v>871</v>
      </c>
      <c r="B3" s="37" t="s">
        <v>559</v>
      </c>
      <c r="C3" s="38" t="s">
        <v>872</v>
      </c>
      <c r="D3" s="36" t="s">
        <v>873</v>
      </c>
      <c r="E3" s="36" t="s">
        <v>884</v>
      </c>
      <c r="F3" s="36" t="s">
        <v>875</v>
      </c>
      <c r="G3" s="36" t="s">
        <v>876</v>
      </c>
      <c r="H3" s="36" t="s">
        <v>885</v>
      </c>
      <c r="I3" s="36" t="s">
        <v>886</v>
      </c>
      <c r="J3" s="39" t="s">
        <v>879</v>
      </c>
      <c r="K3" s="36" t="s">
        <v>880</v>
      </c>
      <c r="L3" s="36" t="s">
        <v>881</v>
      </c>
      <c r="M3" s="36" t="s">
        <v>887</v>
      </c>
      <c r="N3" s="36" t="s">
        <v>888</v>
      </c>
    </row>
    <row r="4" spans="1:14" ht="12.75" customHeight="1">
      <c r="A4" s="37" t="s">
        <v>871</v>
      </c>
      <c r="B4" s="37" t="s">
        <v>349</v>
      </c>
      <c r="C4" s="38" t="s">
        <v>872</v>
      </c>
      <c r="D4" s="36" t="s">
        <v>889</v>
      </c>
      <c r="E4" s="36" t="s">
        <v>576</v>
      </c>
      <c r="F4" s="36" t="s">
        <v>890</v>
      </c>
      <c r="G4" s="36" t="s">
        <v>876</v>
      </c>
      <c r="H4" s="36" t="s">
        <v>891</v>
      </c>
      <c r="I4" s="36" t="s">
        <v>892</v>
      </c>
      <c r="J4" s="39" t="s">
        <v>879</v>
      </c>
      <c r="K4" s="36" t="s">
        <v>880</v>
      </c>
      <c r="L4" s="36" t="s">
        <v>881</v>
      </c>
      <c r="M4" s="36" t="s">
        <v>893</v>
      </c>
      <c r="N4" s="36" t="s">
        <v>894</v>
      </c>
    </row>
    <row r="5" spans="1:14" ht="12.75" customHeight="1">
      <c r="A5" s="37" t="s">
        <v>871</v>
      </c>
      <c r="B5" s="37" t="s">
        <v>229</v>
      </c>
      <c r="C5" s="38" t="s">
        <v>872</v>
      </c>
      <c r="D5" s="36" t="s">
        <v>889</v>
      </c>
      <c r="E5" s="36" t="s">
        <v>895</v>
      </c>
      <c r="F5" s="36" t="s">
        <v>896</v>
      </c>
      <c r="G5" s="36" t="s">
        <v>876</v>
      </c>
      <c r="H5" s="36" t="s">
        <v>897</v>
      </c>
      <c r="I5" s="36" t="s">
        <v>898</v>
      </c>
      <c r="J5" s="39" t="s">
        <v>879</v>
      </c>
      <c r="K5" s="36" t="s">
        <v>880</v>
      </c>
      <c r="L5" s="36" t="s">
        <v>881</v>
      </c>
      <c r="M5" s="36" t="s">
        <v>893</v>
      </c>
      <c r="N5" s="36" t="s">
        <v>899</v>
      </c>
    </row>
    <row r="6" spans="1:14" ht="12.75" customHeight="1">
      <c r="A6" s="37" t="s">
        <v>871</v>
      </c>
      <c r="B6" s="37" t="s">
        <v>230</v>
      </c>
      <c r="C6" s="38" t="s">
        <v>872</v>
      </c>
      <c r="D6" s="36" t="s">
        <v>889</v>
      </c>
      <c r="E6" s="36" t="s">
        <v>900</v>
      </c>
      <c r="F6" s="36" t="s">
        <v>875</v>
      </c>
      <c r="G6" s="36" t="s">
        <v>876</v>
      </c>
      <c r="H6" s="36" t="s">
        <v>901</v>
      </c>
      <c r="I6" s="36" t="s">
        <v>902</v>
      </c>
      <c r="J6" s="39" t="s">
        <v>879</v>
      </c>
      <c r="K6" s="36" t="s">
        <v>880</v>
      </c>
      <c r="L6" s="36" t="s">
        <v>881</v>
      </c>
      <c r="M6" s="36" t="s">
        <v>903</v>
      </c>
      <c r="N6" s="36" t="s">
        <v>904</v>
      </c>
    </row>
    <row r="7" spans="1:14" ht="12.75" customHeight="1">
      <c r="A7" s="37" t="s">
        <v>871</v>
      </c>
      <c r="B7" s="37" t="s">
        <v>234</v>
      </c>
      <c r="C7" s="38" t="s">
        <v>872</v>
      </c>
      <c r="D7" s="36" t="s">
        <v>873</v>
      </c>
      <c r="E7" s="36" t="s">
        <v>905</v>
      </c>
      <c r="F7" s="36" t="s">
        <v>875</v>
      </c>
      <c r="G7" s="36" t="s">
        <v>876</v>
      </c>
      <c r="H7" s="36" t="s">
        <v>906</v>
      </c>
      <c r="I7" s="36" t="s">
        <v>907</v>
      </c>
      <c r="J7" s="39" t="s">
        <v>879</v>
      </c>
      <c r="K7" s="36" t="s">
        <v>880</v>
      </c>
      <c r="L7" s="36" t="s">
        <v>881</v>
      </c>
      <c r="M7" s="36" t="s">
        <v>882</v>
      </c>
      <c r="N7" s="36" t="s">
        <v>908</v>
      </c>
    </row>
    <row r="8" spans="1:14" ht="12.75" customHeight="1">
      <c r="A8" s="37" t="s">
        <v>871</v>
      </c>
      <c r="B8" s="37" t="s">
        <v>318</v>
      </c>
      <c r="C8" s="38" t="s">
        <v>872</v>
      </c>
      <c r="D8" s="36" t="s">
        <v>873</v>
      </c>
      <c r="E8" s="36" t="s">
        <v>909</v>
      </c>
      <c r="F8" s="36" t="s">
        <v>875</v>
      </c>
      <c r="G8" s="36" t="s">
        <v>876</v>
      </c>
      <c r="H8" s="36" t="s">
        <v>910</v>
      </c>
      <c r="I8" s="36" t="s">
        <v>878</v>
      </c>
      <c r="J8" s="39" t="s">
        <v>879</v>
      </c>
      <c r="K8" s="36" t="s">
        <v>880</v>
      </c>
      <c r="L8" s="36" t="s">
        <v>881</v>
      </c>
      <c r="M8" s="36" t="s">
        <v>887</v>
      </c>
      <c r="N8" s="36" t="s">
        <v>911</v>
      </c>
    </row>
    <row r="9" spans="1:14" ht="12.75" customHeight="1">
      <c r="A9" s="37" t="s">
        <v>871</v>
      </c>
      <c r="B9" s="37" t="s">
        <v>321</v>
      </c>
      <c r="C9" s="38" t="s">
        <v>872</v>
      </c>
      <c r="D9" s="36" t="s">
        <v>873</v>
      </c>
      <c r="E9" s="36" t="s">
        <v>909</v>
      </c>
      <c r="F9" s="36" t="s">
        <v>896</v>
      </c>
      <c r="G9" s="36" t="s">
        <v>876</v>
      </c>
      <c r="H9" s="36" t="s">
        <v>897</v>
      </c>
      <c r="I9" s="36" t="s">
        <v>898</v>
      </c>
      <c r="J9" s="39" t="s">
        <v>879</v>
      </c>
      <c r="K9" s="36" t="s">
        <v>880</v>
      </c>
      <c r="L9" s="36" t="s">
        <v>881</v>
      </c>
      <c r="M9" s="36" t="s">
        <v>887</v>
      </c>
      <c r="N9" s="36" t="s">
        <v>912</v>
      </c>
    </row>
    <row r="10" spans="1:14" ht="12.75" customHeight="1">
      <c r="A10" s="37" t="s">
        <v>871</v>
      </c>
      <c r="B10" s="37" t="s">
        <v>165</v>
      </c>
      <c r="C10" s="38" t="s">
        <v>872</v>
      </c>
      <c r="D10" s="36" t="s">
        <v>873</v>
      </c>
      <c r="E10" s="36" t="s">
        <v>874</v>
      </c>
      <c r="F10" s="36" t="s">
        <v>875</v>
      </c>
      <c r="G10" s="36" t="s">
        <v>876</v>
      </c>
      <c r="H10" s="36" t="s">
        <v>913</v>
      </c>
      <c r="I10" s="36" t="s">
        <v>878</v>
      </c>
      <c r="J10" s="39" t="s">
        <v>879</v>
      </c>
      <c r="K10" s="36" t="s">
        <v>880</v>
      </c>
      <c r="L10" s="36" t="s">
        <v>881</v>
      </c>
      <c r="M10" s="36" t="s">
        <v>882</v>
      </c>
      <c r="N10" s="36" t="s">
        <v>914</v>
      </c>
    </row>
    <row r="11" spans="1:14" ht="12.75" customHeight="1">
      <c r="A11" s="37" t="s">
        <v>871</v>
      </c>
      <c r="B11" s="37" t="s">
        <v>167</v>
      </c>
      <c r="C11" s="38" t="s">
        <v>872</v>
      </c>
      <c r="D11" s="36" t="s">
        <v>873</v>
      </c>
      <c r="E11" s="36" t="s">
        <v>874</v>
      </c>
      <c r="F11" s="36" t="s">
        <v>875</v>
      </c>
      <c r="G11" s="36" t="s">
        <v>876</v>
      </c>
      <c r="H11" s="36" t="s">
        <v>915</v>
      </c>
      <c r="I11" s="36" t="s">
        <v>907</v>
      </c>
      <c r="J11" s="39" t="s">
        <v>879</v>
      </c>
      <c r="K11" s="36" t="s">
        <v>880</v>
      </c>
      <c r="L11" s="36" t="s">
        <v>881</v>
      </c>
      <c r="M11" s="36" t="s">
        <v>882</v>
      </c>
      <c r="N11" s="36" t="s">
        <v>916</v>
      </c>
    </row>
    <row r="12" spans="1:14" ht="12.75" customHeight="1">
      <c r="A12" s="37" t="s">
        <v>871</v>
      </c>
      <c r="B12" s="37" t="s">
        <v>322</v>
      </c>
      <c r="C12" s="38" t="s">
        <v>872</v>
      </c>
      <c r="D12" s="36" t="s">
        <v>873</v>
      </c>
      <c r="E12" s="36" t="s">
        <v>909</v>
      </c>
      <c r="F12" s="36" t="s">
        <v>875</v>
      </c>
      <c r="G12" s="36" t="s">
        <v>876</v>
      </c>
      <c r="H12" s="36" t="s">
        <v>917</v>
      </c>
      <c r="I12" s="36" t="s">
        <v>907</v>
      </c>
      <c r="J12" s="39" t="s">
        <v>879</v>
      </c>
      <c r="K12" s="36" t="s">
        <v>880</v>
      </c>
      <c r="L12" s="36" t="s">
        <v>881</v>
      </c>
      <c r="M12" s="36" t="s">
        <v>887</v>
      </c>
      <c r="N12" s="36" t="s">
        <v>918</v>
      </c>
    </row>
    <row r="13" spans="1:14" ht="12.75" customHeight="1">
      <c r="A13" s="37" t="s">
        <v>871</v>
      </c>
      <c r="B13" s="37" t="s">
        <v>296</v>
      </c>
      <c r="C13" s="38" t="s">
        <v>872</v>
      </c>
      <c r="D13" s="36" t="s">
        <v>873</v>
      </c>
      <c r="E13" s="36" t="s">
        <v>919</v>
      </c>
      <c r="F13" s="36" t="s">
        <v>875</v>
      </c>
      <c r="G13" s="36" t="s">
        <v>876</v>
      </c>
      <c r="H13" s="36" t="s">
        <v>920</v>
      </c>
      <c r="I13" s="36" t="s">
        <v>902</v>
      </c>
      <c r="J13" s="36" t="s">
        <v>879</v>
      </c>
      <c r="K13" s="36" t="s">
        <v>880</v>
      </c>
      <c r="L13" s="36" t="s">
        <v>921</v>
      </c>
      <c r="M13" s="36" t="s">
        <v>887</v>
      </c>
      <c r="N13" s="36" t="s">
        <v>922</v>
      </c>
    </row>
    <row r="14" spans="1:14" ht="12.75" customHeight="1">
      <c r="A14" s="37" t="s">
        <v>923</v>
      </c>
      <c r="B14" s="37" t="s">
        <v>267</v>
      </c>
      <c r="C14" s="38" t="s">
        <v>872</v>
      </c>
      <c r="D14" s="36" t="s">
        <v>873</v>
      </c>
      <c r="E14" s="36" t="s">
        <v>884</v>
      </c>
      <c r="F14" s="36" t="s">
        <v>924</v>
      </c>
      <c r="G14" s="36" t="s">
        <v>876</v>
      </c>
      <c r="H14" s="36" t="s">
        <v>925</v>
      </c>
      <c r="I14" s="36" t="s">
        <v>926</v>
      </c>
      <c r="J14" s="36" t="s">
        <v>927</v>
      </c>
      <c r="K14" s="36" t="s">
        <v>881</v>
      </c>
      <c r="L14" s="36" t="s">
        <v>928</v>
      </c>
      <c r="M14" s="36" t="s">
        <v>887</v>
      </c>
      <c r="N14" s="36" t="s">
        <v>929</v>
      </c>
    </row>
    <row r="15" spans="1:14" ht="12.75" customHeight="1">
      <c r="A15" s="37" t="s">
        <v>930</v>
      </c>
      <c r="B15" s="37" t="s">
        <v>191</v>
      </c>
      <c r="C15" s="38" t="s">
        <v>192</v>
      </c>
      <c r="D15" s="36" t="s">
        <v>873</v>
      </c>
      <c r="E15" s="36" t="s">
        <v>931</v>
      </c>
      <c r="F15" s="36" t="s">
        <v>932</v>
      </c>
      <c r="G15" s="36" t="s">
        <v>876</v>
      </c>
      <c r="H15" s="36" t="s">
        <v>933</v>
      </c>
      <c r="J15" s="40"/>
      <c r="K15" s="36" t="s">
        <v>934</v>
      </c>
      <c r="L15" s="36" t="s">
        <v>935</v>
      </c>
    </row>
    <row r="16" spans="1:14" ht="12.75" customHeight="1">
      <c r="A16" s="37" t="s">
        <v>930</v>
      </c>
      <c r="B16" s="37" t="s">
        <v>270</v>
      </c>
      <c r="C16" s="38" t="s">
        <v>192</v>
      </c>
      <c r="D16" s="36" t="s">
        <v>873</v>
      </c>
      <c r="E16" s="36" t="s">
        <v>936</v>
      </c>
      <c r="F16" s="36" t="s">
        <v>932</v>
      </c>
      <c r="G16" s="36" t="s">
        <v>876</v>
      </c>
      <c r="H16" s="36" t="s">
        <v>933</v>
      </c>
      <c r="K16" s="36" t="s">
        <v>934</v>
      </c>
      <c r="L16" s="36" t="s">
        <v>935</v>
      </c>
    </row>
    <row r="17" spans="1:14" ht="12.75" customHeight="1">
      <c r="A17" s="37" t="s">
        <v>937</v>
      </c>
      <c r="B17" s="37" t="s">
        <v>241</v>
      </c>
      <c r="C17" s="38" t="s">
        <v>105</v>
      </c>
      <c r="E17" s="36" t="s">
        <v>938</v>
      </c>
      <c r="F17" s="36" t="s">
        <v>939</v>
      </c>
      <c r="G17" s="36" t="s">
        <v>876</v>
      </c>
      <c r="I17" s="36" t="s">
        <v>940</v>
      </c>
      <c r="J17" s="39" t="s">
        <v>941</v>
      </c>
      <c r="K17" s="36" t="s">
        <v>942</v>
      </c>
      <c r="L17" s="36" t="s">
        <v>943</v>
      </c>
      <c r="M17" s="36" t="s">
        <v>944</v>
      </c>
      <c r="N17" s="36" t="s">
        <v>945</v>
      </c>
    </row>
    <row r="18" spans="1:14" ht="12.75" customHeight="1">
      <c r="A18" s="37" t="s">
        <v>937</v>
      </c>
      <c r="B18" s="37" t="s">
        <v>104</v>
      </c>
      <c r="C18" s="38" t="s">
        <v>105</v>
      </c>
      <c r="D18" s="36" t="s">
        <v>873</v>
      </c>
      <c r="E18" s="36" t="s">
        <v>946</v>
      </c>
      <c r="F18" s="36" t="s">
        <v>947</v>
      </c>
      <c r="G18" s="36" t="s">
        <v>876</v>
      </c>
      <c r="H18" s="36" t="s">
        <v>948</v>
      </c>
      <c r="I18" s="36" t="s">
        <v>949</v>
      </c>
      <c r="J18" s="39" t="s">
        <v>941</v>
      </c>
      <c r="K18" s="36" t="s">
        <v>942</v>
      </c>
      <c r="L18" s="36" t="s">
        <v>943</v>
      </c>
      <c r="M18" s="36" t="s">
        <v>950</v>
      </c>
      <c r="N18" s="36" t="s">
        <v>951</v>
      </c>
    </row>
    <row r="19" spans="1:14" ht="12.75" customHeight="1">
      <c r="A19" s="37" t="s">
        <v>937</v>
      </c>
      <c r="B19" s="37" t="s">
        <v>310</v>
      </c>
      <c r="C19" s="38" t="s">
        <v>105</v>
      </c>
      <c r="D19" s="36" t="s">
        <v>873</v>
      </c>
      <c r="E19" s="36" t="s">
        <v>909</v>
      </c>
      <c r="F19" s="36" t="s">
        <v>952</v>
      </c>
      <c r="G19" s="36" t="s">
        <v>876</v>
      </c>
      <c r="I19" s="36" t="s">
        <v>953</v>
      </c>
      <c r="J19" s="39" t="s">
        <v>941</v>
      </c>
      <c r="K19" s="36" t="s">
        <v>942</v>
      </c>
      <c r="L19" s="36" t="s">
        <v>943</v>
      </c>
      <c r="M19" s="36" t="s">
        <v>887</v>
      </c>
      <c r="N19" s="36" t="s">
        <v>954</v>
      </c>
    </row>
    <row r="20" spans="1:14" ht="12.75" customHeight="1">
      <c r="A20" s="37" t="s">
        <v>937</v>
      </c>
      <c r="B20" s="37" t="s">
        <v>159</v>
      </c>
      <c r="C20" s="38" t="s">
        <v>105</v>
      </c>
      <c r="E20" s="36" t="s">
        <v>874</v>
      </c>
      <c r="F20" s="36" t="s">
        <v>952</v>
      </c>
      <c r="G20" s="36" t="s">
        <v>876</v>
      </c>
      <c r="I20" s="36" t="s">
        <v>953</v>
      </c>
      <c r="J20" s="39" t="s">
        <v>941</v>
      </c>
      <c r="K20" s="36" t="s">
        <v>942</v>
      </c>
      <c r="L20" s="36" t="s">
        <v>943</v>
      </c>
      <c r="M20" s="36" t="s">
        <v>882</v>
      </c>
      <c r="N20" s="36" t="s">
        <v>955</v>
      </c>
    </row>
    <row r="21" spans="1:14" ht="12.75" customHeight="1">
      <c r="A21" s="37" t="s">
        <v>937</v>
      </c>
      <c r="B21" s="37" t="s">
        <v>161</v>
      </c>
      <c r="C21" s="38" t="s">
        <v>105</v>
      </c>
      <c r="E21" s="36" t="s">
        <v>874</v>
      </c>
      <c r="F21" s="36" t="s">
        <v>952</v>
      </c>
      <c r="G21" s="36" t="s">
        <v>876</v>
      </c>
      <c r="I21" s="36" t="s">
        <v>953</v>
      </c>
      <c r="J21" s="39" t="s">
        <v>941</v>
      </c>
      <c r="K21" s="36" t="s">
        <v>942</v>
      </c>
      <c r="L21" s="36" t="s">
        <v>943</v>
      </c>
      <c r="M21" s="36" t="s">
        <v>882</v>
      </c>
      <c r="N21" s="36" t="s">
        <v>956</v>
      </c>
    </row>
    <row r="22" spans="1:14" ht="12.75" customHeight="1">
      <c r="A22" s="37" t="s">
        <v>937</v>
      </c>
      <c r="B22" s="37" t="s">
        <v>212</v>
      </c>
      <c r="C22" s="38" t="s">
        <v>105</v>
      </c>
      <c r="D22" s="36" t="s">
        <v>873</v>
      </c>
      <c r="E22" s="36" t="s">
        <v>957</v>
      </c>
      <c r="F22" s="36" t="s">
        <v>952</v>
      </c>
      <c r="G22" s="36" t="s">
        <v>876</v>
      </c>
      <c r="H22" s="36" t="s">
        <v>958</v>
      </c>
      <c r="I22" s="36" t="s">
        <v>959</v>
      </c>
      <c r="J22" s="39" t="s">
        <v>941</v>
      </c>
      <c r="K22" s="36" t="s">
        <v>942</v>
      </c>
      <c r="L22" s="36" t="s">
        <v>943</v>
      </c>
      <c r="M22" s="36" t="s">
        <v>950</v>
      </c>
      <c r="N22" s="36" t="s">
        <v>960</v>
      </c>
    </row>
    <row r="23" spans="1:14" ht="12.75" customHeight="1">
      <c r="A23" s="37" t="s">
        <v>937</v>
      </c>
      <c r="B23" s="37" t="s">
        <v>158</v>
      </c>
      <c r="C23" s="38" t="s">
        <v>105</v>
      </c>
      <c r="D23" s="36" t="s">
        <v>873</v>
      </c>
      <c r="E23" s="36" t="s">
        <v>874</v>
      </c>
      <c r="F23" s="36" t="s">
        <v>952</v>
      </c>
      <c r="G23" s="36" t="s">
        <v>876</v>
      </c>
      <c r="H23" s="36" t="s">
        <v>961</v>
      </c>
      <c r="I23" s="36" t="s">
        <v>962</v>
      </c>
      <c r="J23" s="39" t="s">
        <v>941</v>
      </c>
      <c r="K23" s="36" t="s">
        <v>942</v>
      </c>
      <c r="L23" s="36" t="s">
        <v>943</v>
      </c>
      <c r="M23" s="36" t="s">
        <v>882</v>
      </c>
      <c r="N23" s="36" t="s">
        <v>963</v>
      </c>
    </row>
    <row r="24" spans="1:14" ht="12.75" customHeight="1">
      <c r="A24" s="37" t="s">
        <v>937</v>
      </c>
      <c r="B24" s="37" t="s">
        <v>119</v>
      </c>
      <c r="C24" s="38" t="s">
        <v>105</v>
      </c>
      <c r="D24" s="36" t="s">
        <v>873</v>
      </c>
      <c r="E24" s="36" t="s">
        <v>964</v>
      </c>
      <c r="F24" s="36" t="s">
        <v>965</v>
      </c>
      <c r="G24" s="36" t="s">
        <v>876</v>
      </c>
      <c r="H24" s="36" t="s">
        <v>966</v>
      </c>
      <c r="I24" s="36" t="s">
        <v>967</v>
      </c>
      <c r="J24" s="39" t="s">
        <v>941</v>
      </c>
      <c r="K24" s="36" t="s">
        <v>942</v>
      </c>
      <c r="L24" s="36" t="s">
        <v>943</v>
      </c>
      <c r="M24" s="36" t="s">
        <v>950</v>
      </c>
      <c r="N24" s="36" t="s">
        <v>968</v>
      </c>
    </row>
    <row r="25" spans="1:14" ht="12.75" customHeight="1">
      <c r="A25" s="37" t="s">
        <v>937</v>
      </c>
      <c r="B25" s="37" t="s">
        <v>263</v>
      </c>
      <c r="C25" s="38" t="s">
        <v>105</v>
      </c>
      <c r="D25" s="36" t="s">
        <v>873</v>
      </c>
      <c r="E25" s="36" t="s">
        <v>884</v>
      </c>
      <c r="F25" s="36" t="s">
        <v>965</v>
      </c>
      <c r="G25" s="36" t="s">
        <v>876</v>
      </c>
      <c r="H25" s="36" t="s">
        <v>969</v>
      </c>
      <c r="I25" s="36" t="s">
        <v>967</v>
      </c>
      <c r="J25" s="39" t="s">
        <v>941</v>
      </c>
      <c r="K25" s="36" t="s">
        <v>942</v>
      </c>
      <c r="L25" s="36" t="s">
        <v>943</v>
      </c>
      <c r="M25" s="36" t="s">
        <v>887</v>
      </c>
      <c r="N25" s="36" t="s">
        <v>970</v>
      </c>
    </row>
    <row r="26" spans="1:14" ht="12.75" customHeight="1">
      <c r="A26" s="37" t="s">
        <v>937</v>
      </c>
      <c r="B26" s="37" t="s">
        <v>309</v>
      </c>
      <c r="C26" s="38" t="s">
        <v>105</v>
      </c>
      <c r="D26" s="36" t="s">
        <v>873</v>
      </c>
      <c r="E26" s="36" t="s">
        <v>909</v>
      </c>
      <c r="F26" s="36" t="s">
        <v>971</v>
      </c>
      <c r="G26" s="36" t="s">
        <v>876</v>
      </c>
      <c r="H26" s="36" t="s">
        <v>972</v>
      </c>
      <c r="I26" s="36" t="s">
        <v>973</v>
      </c>
      <c r="J26" s="39" t="s">
        <v>941</v>
      </c>
      <c r="K26" s="36" t="s">
        <v>942</v>
      </c>
      <c r="L26" s="36" t="s">
        <v>943</v>
      </c>
      <c r="M26" s="36" t="s">
        <v>887</v>
      </c>
      <c r="N26" s="36" t="s">
        <v>974</v>
      </c>
    </row>
    <row r="27" spans="1:14" ht="12.75" customHeight="1">
      <c r="A27" s="37" t="s">
        <v>937</v>
      </c>
      <c r="B27" s="37" t="s">
        <v>262</v>
      </c>
      <c r="C27" s="38" t="s">
        <v>105</v>
      </c>
      <c r="D27" s="36" t="s">
        <v>873</v>
      </c>
      <c r="E27" s="36" t="s">
        <v>884</v>
      </c>
      <c r="F27" s="36" t="s">
        <v>947</v>
      </c>
      <c r="G27" s="36" t="s">
        <v>876</v>
      </c>
      <c r="H27" s="36" t="s">
        <v>948</v>
      </c>
      <c r="I27" s="36" t="s">
        <v>949</v>
      </c>
      <c r="J27" s="39" t="s">
        <v>941</v>
      </c>
      <c r="K27" s="36" t="s">
        <v>942</v>
      </c>
      <c r="L27" s="36" t="s">
        <v>943</v>
      </c>
      <c r="M27" s="36" t="s">
        <v>887</v>
      </c>
      <c r="N27" s="36" t="s">
        <v>975</v>
      </c>
    </row>
    <row r="28" spans="1:14" ht="12.75" customHeight="1">
      <c r="A28" s="37" t="s">
        <v>937</v>
      </c>
      <c r="B28" s="37" t="s">
        <v>261</v>
      </c>
      <c r="C28" s="38" t="s">
        <v>105</v>
      </c>
      <c r="D28" s="36" t="s">
        <v>873</v>
      </c>
      <c r="E28" s="36" t="s">
        <v>884</v>
      </c>
      <c r="F28" s="36" t="s">
        <v>947</v>
      </c>
      <c r="G28" s="36" t="s">
        <v>876</v>
      </c>
      <c r="H28" s="36" t="s">
        <v>976</v>
      </c>
      <c r="I28" s="36" t="s">
        <v>949</v>
      </c>
      <c r="J28" s="39" t="s">
        <v>941</v>
      </c>
      <c r="K28" s="36" t="s">
        <v>942</v>
      </c>
      <c r="L28" s="36" t="s">
        <v>943</v>
      </c>
      <c r="M28" s="36" t="s">
        <v>887</v>
      </c>
      <c r="N28" s="36" t="s">
        <v>977</v>
      </c>
    </row>
    <row r="29" spans="1:14" ht="12.75" customHeight="1">
      <c r="A29" s="37" t="s">
        <v>937</v>
      </c>
      <c r="B29" s="37" t="s">
        <v>239</v>
      </c>
      <c r="C29" s="38" t="s">
        <v>105</v>
      </c>
      <c r="D29" s="36" t="s">
        <v>873</v>
      </c>
      <c r="E29" s="36" t="s">
        <v>905</v>
      </c>
      <c r="F29" s="36" t="s">
        <v>965</v>
      </c>
      <c r="G29" s="36" t="s">
        <v>876</v>
      </c>
      <c r="H29" s="36" t="s">
        <v>978</v>
      </c>
      <c r="I29" s="36" t="s">
        <v>979</v>
      </c>
      <c r="J29" s="39" t="s">
        <v>941</v>
      </c>
      <c r="K29" s="36" t="s">
        <v>942</v>
      </c>
      <c r="L29" s="36" t="s">
        <v>943</v>
      </c>
      <c r="M29" s="36" t="s">
        <v>980</v>
      </c>
      <c r="N29" s="36" t="s">
        <v>981</v>
      </c>
    </row>
    <row r="30" spans="1:14" ht="12.75" customHeight="1">
      <c r="A30" s="37" t="s">
        <v>937</v>
      </c>
      <c r="B30" s="37" t="s">
        <v>213</v>
      </c>
      <c r="C30" s="38" t="s">
        <v>105</v>
      </c>
      <c r="D30" s="36" t="s">
        <v>873</v>
      </c>
      <c r="E30" s="36" t="s">
        <v>982</v>
      </c>
      <c r="F30" s="36" t="s">
        <v>939</v>
      </c>
      <c r="G30" s="36" t="s">
        <v>876</v>
      </c>
      <c r="H30" s="36" t="s">
        <v>983</v>
      </c>
      <c r="I30" s="36" t="s">
        <v>940</v>
      </c>
      <c r="J30" s="39" t="s">
        <v>941</v>
      </c>
      <c r="K30" s="36" t="s">
        <v>942</v>
      </c>
      <c r="L30" s="36" t="s">
        <v>943</v>
      </c>
      <c r="M30" s="36" t="s">
        <v>950</v>
      </c>
      <c r="N30" s="36" t="s">
        <v>984</v>
      </c>
    </row>
    <row r="31" spans="1:14" ht="12.75" customHeight="1">
      <c r="A31" s="37" t="s">
        <v>937</v>
      </c>
      <c r="B31" s="37" t="s">
        <v>260</v>
      </c>
      <c r="C31" s="38" t="s">
        <v>105</v>
      </c>
      <c r="D31" s="36" t="s">
        <v>873</v>
      </c>
      <c r="E31" s="36" t="s">
        <v>884</v>
      </c>
      <c r="F31" s="36" t="s">
        <v>939</v>
      </c>
      <c r="G31" s="36" t="s">
        <v>876</v>
      </c>
      <c r="H31" s="36" t="s">
        <v>985</v>
      </c>
      <c r="I31" s="36" t="s">
        <v>940</v>
      </c>
      <c r="J31" s="39" t="s">
        <v>941</v>
      </c>
      <c r="K31" s="36" t="s">
        <v>942</v>
      </c>
      <c r="L31" s="36" t="s">
        <v>943</v>
      </c>
      <c r="M31" s="36" t="s">
        <v>887</v>
      </c>
      <c r="N31" s="36" t="s">
        <v>986</v>
      </c>
    </row>
    <row r="32" spans="1:14" ht="12.75" customHeight="1">
      <c r="A32" s="37" t="s">
        <v>937</v>
      </c>
      <c r="B32" s="37" t="s">
        <v>312</v>
      </c>
      <c r="C32" s="38" t="s">
        <v>105</v>
      </c>
      <c r="D32" s="36" t="s">
        <v>873</v>
      </c>
      <c r="E32" s="36" t="s">
        <v>909</v>
      </c>
      <c r="F32" s="36" t="s">
        <v>939</v>
      </c>
      <c r="G32" s="36" t="s">
        <v>876</v>
      </c>
      <c r="H32" s="36" t="s">
        <v>987</v>
      </c>
      <c r="I32" s="36" t="s">
        <v>940</v>
      </c>
      <c r="J32" s="39" t="s">
        <v>941</v>
      </c>
      <c r="K32" s="36" t="s">
        <v>942</v>
      </c>
      <c r="L32" s="36" t="s">
        <v>943</v>
      </c>
      <c r="M32" s="36" t="s">
        <v>887</v>
      </c>
      <c r="N32" s="36" t="s">
        <v>988</v>
      </c>
    </row>
    <row r="33" spans="1:14" ht="12.75" customHeight="1">
      <c r="A33" s="37" t="s">
        <v>937</v>
      </c>
      <c r="B33" s="37" t="s">
        <v>311</v>
      </c>
      <c r="C33" s="38" t="s">
        <v>105</v>
      </c>
      <c r="D33" s="36" t="s">
        <v>873</v>
      </c>
      <c r="E33" s="36" t="s">
        <v>909</v>
      </c>
      <c r="F33" s="36" t="s">
        <v>939</v>
      </c>
      <c r="G33" s="36" t="s">
        <v>876</v>
      </c>
      <c r="I33" s="36" t="s">
        <v>989</v>
      </c>
      <c r="J33" s="39" t="s">
        <v>941</v>
      </c>
      <c r="K33" s="36" t="s">
        <v>942</v>
      </c>
      <c r="L33" s="36" t="s">
        <v>943</v>
      </c>
      <c r="M33" s="36" t="s">
        <v>887</v>
      </c>
      <c r="N33" s="36" t="s">
        <v>990</v>
      </c>
    </row>
    <row r="34" spans="1:14" ht="12.75" customHeight="1">
      <c r="A34" s="37" t="s">
        <v>937</v>
      </c>
      <c r="B34" s="37" t="s">
        <v>808</v>
      </c>
      <c r="C34" s="38" t="s">
        <v>105</v>
      </c>
      <c r="D34" s="36" t="s">
        <v>873</v>
      </c>
      <c r="E34" s="36" t="s">
        <v>905</v>
      </c>
      <c r="F34" s="36" t="s">
        <v>939</v>
      </c>
      <c r="G34" s="36" t="s">
        <v>876</v>
      </c>
      <c r="H34" s="36" t="s">
        <v>991</v>
      </c>
      <c r="I34" s="36" t="s">
        <v>989</v>
      </c>
      <c r="J34" s="39" t="s">
        <v>941</v>
      </c>
      <c r="K34" s="36" t="s">
        <v>942</v>
      </c>
      <c r="L34" s="36" t="s">
        <v>943</v>
      </c>
      <c r="M34" s="36" t="s">
        <v>980</v>
      </c>
      <c r="N34" s="36" t="s">
        <v>992</v>
      </c>
    </row>
    <row r="35" spans="1:14" ht="12.75" customHeight="1">
      <c r="A35" s="37" t="s">
        <v>937</v>
      </c>
      <c r="B35" s="37" t="s">
        <v>162</v>
      </c>
      <c r="C35" s="38" t="s">
        <v>105</v>
      </c>
      <c r="D35" s="36" t="s">
        <v>873</v>
      </c>
      <c r="E35" s="36" t="s">
        <v>874</v>
      </c>
      <c r="F35" s="36" t="s">
        <v>939</v>
      </c>
      <c r="G35" s="36" t="s">
        <v>876</v>
      </c>
      <c r="H35" s="36" t="s">
        <v>993</v>
      </c>
      <c r="I35" s="36" t="s">
        <v>989</v>
      </c>
      <c r="J35" s="39" t="s">
        <v>941</v>
      </c>
      <c r="K35" s="36" t="s">
        <v>942</v>
      </c>
      <c r="L35" s="36" t="s">
        <v>943</v>
      </c>
      <c r="M35" s="36" t="s">
        <v>882</v>
      </c>
      <c r="N35" s="36" t="s">
        <v>994</v>
      </c>
    </row>
    <row r="36" spans="1:14" ht="12.75" customHeight="1">
      <c r="A36" s="37" t="s">
        <v>937</v>
      </c>
      <c r="B36" s="37" t="s">
        <v>157</v>
      </c>
      <c r="C36" s="38" t="s">
        <v>105</v>
      </c>
      <c r="D36" s="36" t="s">
        <v>873</v>
      </c>
      <c r="E36" s="36" t="s">
        <v>874</v>
      </c>
      <c r="F36" s="36" t="s">
        <v>939</v>
      </c>
      <c r="G36" s="36" t="s">
        <v>876</v>
      </c>
      <c r="H36" s="36" t="s">
        <v>995</v>
      </c>
      <c r="I36" s="36" t="s">
        <v>989</v>
      </c>
      <c r="J36" s="39" t="s">
        <v>941</v>
      </c>
      <c r="K36" s="36" t="s">
        <v>942</v>
      </c>
      <c r="L36" s="36" t="s">
        <v>943</v>
      </c>
      <c r="M36" s="36" t="s">
        <v>882</v>
      </c>
      <c r="N36" s="36" t="s">
        <v>996</v>
      </c>
    </row>
    <row r="37" spans="1:14" ht="12.75" customHeight="1">
      <c r="A37" s="37" t="s">
        <v>937</v>
      </c>
      <c r="B37" s="37" t="s">
        <v>240</v>
      </c>
      <c r="C37" s="38" t="s">
        <v>105</v>
      </c>
      <c r="D37" s="36" t="s">
        <v>873</v>
      </c>
      <c r="E37" s="36" t="s">
        <v>905</v>
      </c>
      <c r="F37" s="36" t="s">
        <v>971</v>
      </c>
      <c r="G37" s="36" t="s">
        <v>876</v>
      </c>
      <c r="H37" s="36" t="s">
        <v>997</v>
      </c>
      <c r="I37" s="36" t="s">
        <v>973</v>
      </c>
      <c r="J37" s="39" t="s">
        <v>941</v>
      </c>
      <c r="K37" s="36" t="s">
        <v>942</v>
      </c>
      <c r="L37" s="36" t="s">
        <v>943</v>
      </c>
      <c r="M37" s="36" t="s">
        <v>980</v>
      </c>
      <c r="N37" s="36" t="s">
        <v>998</v>
      </c>
    </row>
    <row r="38" spans="1:14" ht="12.75" customHeight="1">
      <c r="A38" s="37" t="s">
        <v>937</v>
      </c>
      <c r="B38" s="37" t="s">
        <v>160</v>
      </c>
      <c r="C38" s="38" t="s">
        <v>105</v>
      </c>
      <c r="D38" s="36" t="s">
        <v>873</v>
      </c>
      <c r="E38" s="36" t="s">
        <v>874</v>
      </c>
      <c r="F38" s="36" t="s">
        <v>939</v>
      </c>
      <c r="G38" s="36" t="s">
        <v>876</v>
      </c>
      <c r="H38" s="36" t="s">
        <v>999</v>
      </c>
      <c r="I38" s="36" t="s">
        <v>1000</v>
      </c>
      <c r="J38" s="39" t="s">
        <v>941</v>
      </c>
      <c r="K38" s="36" t="s">
        <v>942</v>
      </c>
      <c r="L38" s="36" t="s">
        <v>943</v>
      </c>
      <c r="M38" s="36" t="s">
        <v>882</v>
      </c>
      <c r="N38" s="36" t="s">
        <v>1001</v>
      </c>
    </row>
    <row r="39" spans="1:14" ht="12.75" customHeight="1">
      <c r="A39" s="37" t="s">
        <v>937</v>
      </c>
      <c r="B39" s="37" t="s">
        <v>313</v>
      </c>
      <c r="C39" s="38" t="s">
        <v>105</v>
      </c>
      <c r="D39" s="36" t="s">
        <v>873</v>
      </c>
      <c r="E39" s="36" t="s">
        <v>909</v>
      </c>
      <c r="F39" s="36" t="s">
        <v>939</v>
      </c>
      <c r="G39" s="36" t="s">
        <v>876</v>
      </c>
      <c r="H39" s="36" t="s">
        <v>1002</v>
      </c>
      <c r="I39" s="36" t="s">
        <v>1000</v>
      </c>
      <c r="J39" s="39" t="s">
        <v>941</v>
      </c>
      <c r="K39" s="36" t="s">
        <v>942</v>
      </c>
      <c r="L39" s="36" t="s">
        <v>943</v>
      </c>
      <c r="M39" s="36" t="s">
        <v>887</v>
      </c>
      <c r="N39" s="36" t="s">
        <v>1003</v>
      </c>
    </row>
    <row r="40" spans="1:14" ht="12.75" customHeight="1">
      <c r="A40" s="37" t="s">
        <v>937</v>
      </c>
      <c r="B40" s="37" t="s">
        <v>203</v>
      </c>
      <c r="C40" s="38" t="s">
        <v>105</v>
      </c>
      <c r="D40" s="36" t="s">
        <v>873</v>
      </c>
      <c r="E40" s="36" t="s">
        <v>957</v>
      </c>
      <c r="F40" s="36" t="s">
        <v>971</v>
      </c>
      <c r="G40" s="36" t="s">
        <v>876</v>
      </c>
      <c r="H40" s="36" t="s">
        <v>972</v>
      </c>
      <c r="I40" s="36" t="s">
        <v>973</v>
      </c>
      <c r="J40" s="39" t="s">
        <v>941</v>
      </c>
      <c r="K40" s="36" t="s">
        <v>934</v>
      </c>
      <c r="L40" s="36" t="s">
        <v>1004</v>
      </c>
      <c r="M40" s="36" t="s">
        <v>950</v>
      </c>
      <c r="N40" s="36" t="s">
        <v>1005</v>
      </c>
    </row>
    <row r="41" spans="1:14" ht="12.75" customHeight="1">
      <c r="A41" s="37" t="s">
        <v>1006</v>
      </c>
      <c r="B41" s="37" t="s">
        <v>316</v>
      </c>
      <c r="C41" s="38" t="s">
        <v>317</v>
      </c>
      <c r="D41" s="36" t="s">
        <v>873</v>
      </c>
      <c r="E41" s="36" t="s">
        <v>909</v>
      </c>
      <c r="F41" s="36" t="s">
        <v>1007</v>
      </c>
      <c r="G41" s="36" t="s">
        <v>876</v>
      </c>
      <c r="H41" s="36" t="s">
        <v>1008</v>
      </c>
      <c r="I41" s="36" t="s">
        <v>1009</v>
      </c>
      <c r="J41" s="39" t="s">
        <v>1010</v>
      </c>
      <c r="K41" s="36" t="s">
        <v>1011</v>
      </c>
      <c r="L41" s="36" t="s">
        <v>1012</v>
      </c>
      <c r="M41" s="36" t="s">
        <v>887</v>
      </c>
      <c r="N41" s="36" t="s">
        <v>1013</v>
      </c>
    </row>
    <row r="42" spans="1:14" ht="12.75" customHeight="1">
      <c r="A42" s="37" t="s">
        <v>1014</v>
      </c>
      <c r="B42" s="37" t="s">
        <v>560</v>
      </c>
      <c r="C42" s="38" t="s">
        <v>1015</v>
      </c>
      <c r="D42" s="36" t="s">
        <v>873</v>
      </c>
      <c r="E42" s="36" t="s">
        <v>884</v>
      </c>
      <c r="F42" s="36" t="s">
        <v>1016</v>
      </c>
      <c r="G42" s="36" t="s">
        <v>876</v>
      </c>
      <c r="I42" s="36" t="s">
        <v>1017</v>
      </c>
      <c r="J42" s="39" t="s">
        <v>1018</v>
      </c>
      <c r="K42" s="36" t="s">
        <v>1019</v>
      </c>
      <c r="L42" s="36" t="s">
        <v>1020</v>
      </c>
      <c r="M42" s="36" t="s">
        <v>887</v>
      </c>
      <c r="N42" s="36" t="s">
        <v>1021</v>
      </c>
    </row>
    <row r="43" spans="1:14" ht="12.75" customHeight="1">
      <c r="A43" s="37" t="s">
        <v>1022</v>
      </c>
      <c r="B43" s="37" t="s">
        <v>344</v>
      </c>
      <c r="C43" s="38" t="s">
        <v>345</v>
      </c>
      <c r="D43" s="36" t="s">
        <v>873</v>
      </c>
      <c r="E43" s="36" t="s">
        <v>1023</v>
      </c>
      <c r="F43" s="36" t="s">
        <v>1024</v>
      </c>
      <c r="G43" s="36" t="s">
        <v>876</v>
      </c>
      <c r="H43" s="36" t="s">
        <v>1025</v>
      </c>
      <c r="I43" s="36" t="s">
        <v>1026</v>
      </c>
      <c r="J43" s="36" t="s">
        <v>1027</v>
      </c>
      <c r="K43" s="36" t="s">
        <v>1028</v>
      </c>
      <c r="L43" s="36" t="s">
        <v>1029</v>
      </c>
      <c r="M43" s="36" t="s">
        <v>887</v>
      </c>
      <c r="N43" s="36" t="s">
        <v>1030</v>
      </c>
    </row>
    <row r="44" spans="1:14" ht="12.75" customHeight="1">
      <c r="A44" s="37" t="s">
        <v>749</v>
      </c>
      <c r="B44" s="37" t="s">
        <v>96</v>
      </c>
      <c r="C44" s="38" t="s">
        <v>97</v>
      </c>
      <c r="D44" s="36" t="s">
        <v>873</v>
      </c>
      <c r="E44" s="36" t="s">
        <v>964</v>
      </c>
      <c r="F44" s="36" t="s">
        <v>1031</v>
      </c>
      <c r="G44" s="36" t="s">
        <v>876</v>
      </c>
      <c r="H44" s="36" t="s">
        <v>1032</v>
      </c>
      <c r="I44" s="36" t="s">
        <v>1033</v>
      </c>
      <c r="J44" s="36" t="s">
        <v>1034</v>
      </c>
      <c r="K44" s="36" t="s">
        <v>1035</v>
      </c>
      <c r="L44" s="36" t="s">
        <v>1036</v>
      </c>
      <c r="M44" s="36" t="s">
        <v>1037</v>
      </c>
      <c r="N44" s="36" t="s">
        <v>1038</v>
      </c>
    </row>
    <row r="45" spans="1:14" ht="12.75" customHeight="1">
      <c r="A45" s="37" t="s">
        <v>1039</v>
      </c>
      <c r="B45" s="37" t="s">
        <v>220</v>
      </c>
      <c r="C45" s="38" t="s">
        <v>1040</v>
      </c>
      <c r="D45" s="36" t="s">
        <v>873</v>
      </c>
      <c r="E45" s="36" t="s">
        <v>957</v>
      </c>
      <c r="F45" s="36" t="s">
        <v>1041</v>
      </c>
      <c r="G45" s="36" t="s">
        <v>876</v>
      </c>
      <c r="I45" s="36" t="s">
        <v>1042</v>
      </c>
      <c r="J45" s="36" t="s">
        <v>1043</v>
      </c>
      <c r="K45" s="36" t="s">
        <v>1044</v>
      </c>
      <c r="L45" s="36" t="s">
        <v>1045</v>
      </c>
      <c r="M45" s="36" t="s">
        <v>950</v>
      </c>
      <c r="N45" s="36" t="s">
        <v>1046</v>
      </c>
    </row>
    <row r="46" spans="1:14" ht="12.75" customHeight="1">
      <c r="A46" s="37" t="s">
        <v>1047</v>
      </c>
      <c r="B46" s="37" t="s">
        <v>82</v>
      </c>
      <c r="C46" s="38" t="s">
        <v>300</v>
      </c>
      <c r="D46" s="36" t="s">
        <v>873</v>
      </c>
      <c r="E46" s="36" t="s">
        <v>909</v>
      </c>
      <c r="F46" s="36" t="s">
        <v>1031</v>
      </c>
      <c r="G46" s="36" t="s">
        <v>876</v>
      </c>
      <c r="H46" s="36" t="s">
        <v>1048</v>
      </c>
      <c r="I46" s="36" t="s">
        <v>1049</v>
      </c>
      <c r="J46" s="36" t="s">
        <v>1050</v>
      </c>
      <c r="K46" s="36" t="s">
        <v>1051</v>
      </c>
      <c r="L46" s="36" t="s">
        <v>1052</v>
      </c>
      <c r="M46" s="36" t="s">
        <v>1053</v>
      </c>
      <c r="N46" s="36" t="s">
        <v>1054</v>
      </c>
    </row>
    <row r="47" spans="1:14" ht="12.75" customHeight="1">
      <c r="A47" s="37" t="s">
        <v>1055</v>
      </c>
      <c r="B47" s="37" t="s">
        <v>1056</v>
      </c>
      <c r="C47" s="38" t="s">
        <v>1057</v>
      </c>
      <c r="D47" s="36" t="s">
        <v>873</v>
      </c>
      <c r="E47" s="36" t="s">
        <v>1058</v>
      </c>
      <c r="F47" s="36" t="s">
        <v>1031</v>
      </c>
      <c r="G47" s="36" t="s">
        <v>876</v>
      </c>
      <c r="H47" s="36" t="s">
        <v>1059</v>
      </c>
      <c r="I47" s="36" t="s">
        <v>1049</v>
      </c>
      <c r="J47" s="36" t="s">
        <v>1060</v>
      </c>
      <c r="K47" s="36" t="s">
        <v>1061</v>
      </c>
      <c r="L47" s="36" t="s">
        <v>1062</v>
      </c>
      <c r="M47" s="36" t="s">
        <v>944</v>
      </c>
      <c r="N47" s="36" t="s">
        <v>1063</v>
      </c>
    </row>
    <row r="48" spans="1:14" ht="12.75" customHeight="1">
      <c r="A48" s="37" t="s">
        <v>1064</v>
      </c>
      <c r="B48" s="37" t="s">
        <v>329</v>
      </c>
      <c r="C48" s="38" t="s">
        <v>330</v>
      </c>
      <c r="D48" s="36" t="s">
        <v>873</v>
      </c>
      <c r="E48" s="36" t="s">
        <v>909</v>
      </c>
      <c r="F48" s="36" t="s">
        <v>1065</v>
      </c>
      <c r="G48" s="36" t="s">
        <v>876</v>
      </c>
      <c r="I48" s="36" t="s">
        <v>1066</v>
      </c>
      <c r="J48" s="36" t="s">
        <v>1067</v>
      </c>
      <c r="K48" s="36" t="s">
        <v>1068</v>
      </c>
      <c r="L48" s="36" t="s">
        <v>1069</v>
      </c>
      <c r="M48" s="36" t="s">
        <v>887</v>
      </c>
      <c r="N48" s="36" t="s">
        <v>1070</v>
      </c>
    </row>
    <row r="49" spans="1:14" ht="12.75" customHeight="1">
      <c r="A49" s="37" t="s">
        <v>1064</v>
      </c>
      <c r="B49" s="37" t="s">
        <v>331</v>
      </c>
      <c r="C49" s="38" t="s">
        <v>332</v>
      </c>
      <c r="D49" s="36" t="s">
        <v>873</v>
      </c>
      <c r="E49" s="36" t="s">
        <v>909</v>
      </c>
      <c r="F49" s="36" t="s">
        <v>1065</v>
      </c>
      <c r="G49" s="36" t="s">
        <v>876</v>
      </c>
      <c r="I49" s="36" t="s">
        <v>1066</v>
      </c>
      <c r="J49" s="36" t="s">
        <v>1067</v>
      </c>
      <c r="K49" s="36" t="s">
        <v>1068</v>
      </c>
      <c r="L49" s="36" t="s">
        <v>1069</v>
      </c>
      <c r="M49" s="36" t="s">
        <v>887</v>
      </c>
      <c r="N49" s="36" t="s">
        <v>1071</v>
      </c>
    </row>
    <row r="50" spans="1:14" ht="12.75" customHeight="1">
      <c r="A50" s="37" t="s">
        <v>1072</v>
      </c>
      <c r="B50" s="37" t="s">
        <v>787</v>
      </c>
      <c r="C50" s="38" t="s">
        <v>1073</v>
      </c>
      <c r="D50" s="36" t="s">
        <v>873</v>
      </c>
      <c r="E50" s="36" t="s">
        <v>884</v>
      </c>
      <c r="F50" s="36" t="s">
        <v>1074</v>
      </c>
      <c r="G50" s="36" t="s">
        <v>876</v>
      </c>
      <c r="I50" s="36" t="s">
        <v>1075</v>
      </c>
      <c r="J50" s="36" t="s">
        <v>1076</v>
      </c>
      <c r="K50" s="36" t="s">
        <v>1077</v>
      </c>
      <c r="L50" s="36" t="s">
        <v>1078</v>
      </c>
      <c r="M50" s="36" t="s">
        <v>1053</v>
      </c>
      <c r="N50" s="36" t="s">
        <v>1079</v>
      </c>
    </row>
    <row r="51" spans="1:14" ht="12.75" customHeight="1">
      <c r="A51" s="37" t="s">
        <v>1072</v>
      </c>
      <c r="B51" s="37" t="s">
        <v>826</v>
      </c>
      <c r="C51" s="38" t="s">
        <v>1073</v>
      </c>
      <c r="D51" s="36" t="s">
        <v>873</v>
      </c>
      <c r="E51" s="36" t="s">
        <v>884</v>
      </c>
      <c r="F51" s="36" t="s">
        <v>1080</v>
      </c>
      <c r="G51" s="36" t="s">
        <v>876</v>
      </c>
      <c r="I51" s="36" t="s">
        <v>1081</v>
      </c>
      <c r="J51" s="36" t="s">
        <v>1076</v>
      </c>
      <c r="K51" s="36" t="s">
        <v>1077</v>
      </c>
      <c r="L51" s="36" t="s">
        <v>1078</v>
      </c>
      <c r="M51" s="36" t="s">
        <v>1053</v>
      </c>
      <c r="N51" s="36" t="s">
        <v>1082</v>
      </c>
    </row>
    <row r="52" spans="1:14" ht="12.75" customHeight="1">
      <c r="A52" s="37" t="s">
        <v>1072</v>
      </c>
      <c r="B52" s="37" t="s">
        <v>790</v>
      </c>
      <c r="C52" s="38" t="s">
        <v>1073</v>
      </c>
      <c r="D52" s="36" t="s">
        <v>873</v>
      </c>
      <c r="E52" s="36" t="s">
        <v>884</v>
      </c>
      <c r="F52" s="36" t="s">
        <v>1083</v>
      </c>
      <c r="G52" s="36" t="s">
        <v>876</v>
      </c>
      <c r="I52" s="36" t="s">
        <v>1084</v>
      </c>
      <c r="J52" s="39" t="s">
        <v>1085</v>
      </c>
      <c r="K52" s="36" t="s">
        <v>1086</v>
      </c>
      <c r="L52" s="36" t="s">
        <v>1087</v>
      </c>
      <c r="M52" s="36" t="s">
        <v>1053</v>
      </c>
      <c r="N52" s="36" t="s">
        <v>1088</v>
      </c>
    </row>
    <row r="53" spans="1:14" ht="12.75" customHeight="1">
      <c r="A53" s="37" t="s">
        <v>1072</v>
      </c>
      <c r="B53" s="37" t="s">
        <v>838</v>
      </c>
      <c r="C53" s="38" t="s">
        <v>1073</v>
      </c>
      <c r="D53" s="36" t="s">
        <v>873</v>
      </c>
      <c r="E53" s="36" t="s">
        <v>884</v>
      </c>
      <c r="F53" s="36" t="s">
        <v>1080</v>
      </c>
      <c r="G53" s="36" t="s">
        <v>876</v>
      </c>
      <c r="I53" s="36" t="s">
        <v>1089</v>
      </c>
      <c r="J53" s="39" t="s">
        <v>1085</v>
      </c>
      <c r="K53" s="36" t="s">
        <v>1086</v>
      </c>
      <c r="L53" s="36" t="s">
        <v>1087</v>
      </c>
      <c r="M53" s="36" t="s">
        <v>1053</v>
      </c>
      <c r="N53" s="36" t="s">
        <v>1090</v>
      </c>
    </row>
    <row r="54" spans="1:14" ht="12.75" customHeight="1">
      <c r="A54" s="37" t="s">
        <v>1072</v>
      </c>
      <c r="B54" s="37" t="s">
        <v>798</v>
      </c>
      <c r="C54" s="38" t="s">
        <v>1073</v>
      </c>
      <c r="D54" s="36" t="s">
        <v>873</v>
      </c>
      <c r="E54" s="36" t="s">
        <v>1091</v>
      </c>
      <c r="F54" s="36" t="s">
        <v>924</v>
      </c>
      <c r="G54" s="36" t="s">
        <v>876</v>
      </c>
      <c r="I54" s="36" t="s">
        <v>1092</v>
      </c>
      <c r="J54" s="39" t="s">
        <v>1085</v>
      </c>
      <c r="K54" s="36" t="s">
        <v>1086</v>
      </c>
      <c r="L54" s="36" t="s">
        <v>1087</v>
      </c>
      <c r="M54" s="36" t="s">
        <v>1053</v>
      </c>
      <c r="N54" s="36" t="s">
        <v>1093</v>
      </c>
    </row>
    <row r="55" spans="1:14" ht="12.75" customHeight="1">
      <c r="A55" s="37" t="s">
        <v>1072</v>
      </c>
      <c r="B55" s="37" t="s">
        <v>789</v>
      </c>
      <c r="C55" s="38" t="s">
        <v>1073</v>
      </c>
      <c r="D55" s="36" t="s">
        <v>873</v>
      </c>
      <c r="E55" s="36" t="s">
        <v>884</v>
      </c>
      <c r="F55" s="36" t="s">
        <v>1074</v>
      </c>
      <c r="G55" s="36" t="s">
        <v>876</v>
      </c>
      <c r="I55" s="36" t="s">
        <v>1094</v>
      </c>
      <c r="J55" s="39" t="s">
        <v>1085</v>
      </c>
      <c r="K55" s="36" t="s">
        <v>1086</v>
      </c>
      <c r="L55" s="36" t="s">
        <v>1087</v>
      </c>
      <c r="M55" s="36" t="s">
        <v>1053</v>
      </c>
      <c r="N55" s="36" t="s">
        <v>1095</v>
      </c>
    </row>
    <row r="56" spans="1:14" ht="12.75" customHeight="1">
      <c r="A56" s="37" t="s">
        <v>1072</v>
      </c>
      <c r="B56" s="37" t="s">
        <v>796</v>
      </c>
      <c r="C56" s="38" t="s">
        <v>1073</v>
      </c>
      <c r="D56" s="36" t="s">
        <v>873</v>
      </c>
      <c r="E56" s="36" t="s">
        <v>884</v>
      </c>
      <c r="F56" s="36" t="s">
        <v>1074</v>
      </c>
      <c r="G56" s="36" t="s">
        <v>876</v>
      </c>
      <c r="I56" s="36" t="s">
        <v>1096</v>
      </c>
      <c r="J56" s="39" t="s">
        <v>1085</v>
      </c>
      <c r="K56" s="36" t="s">
        <v>1086</v>
      </c>
      <c r="L56" s="36" t="s">
        <v>1087</v>
      </c>
      <c r="M56" s="36" t="s">
        <v>1053</v>
      </c>
      <c r="N56" s="36" t="s">
        <v>1097</v>
      </c>
    </row>
    <row r="57" spans="1:14" ht="12.75" customHeight="1">
      <c r="A57" s="37" t="s">
        <v>1072</v>
      </c>
      <c r="B57" s="37" t="s">
        <v>825</v>
      </c>
      <c r="C57" s="38" t="s">
        <v>1073</v>
      </c>
      <c r="D57" s="36" t="s">
        <v>873</v>
      </c>
      <c r="E57" s="36" t="s">
        <v>884</v>
      </c>
      <c r="F57" s="36" t="s">
        <v>1080</v>
      </c>
      <c r="G57" s="36" t="s">
        <v>876</v>
      </c>
      <c r="I57" s="36" t="s">
        <v>1098</v>
      </c>
      <c r="J57" s="39" t="s">
        <v>1085</v>
      </c>
      <c r="K57" s="36" t="s">
        <v>1086</v>
      </c>
      <c r="L57" s="36" t="s">
        <v>1087</v>
      </c>
      <c r="M57" s="36" t="s">
        <v>1053</v>
      </c>
      <c r="N57" s="36" t="s">
        <v>1099</v>
      </c>
    </row>
    <row r="58" spans="1:14" ht="12.75" customHeight="1">
      <c r="A58" s="37" t="s">
        <v>1072</v>
      </c>
      <c r="B58" s="37" t="s">
        <v>788</v>
      </c>
      <c r="C58" s="38" t="s">
        <v>1073</v>
      </c>
      <c r="D58" s="36" t="s">
        <v>873</v>
      </c>
      <c r="E58" s="36" t="s">
        <v>884</v>
      </c>
      <c r="F58" s="36" t="s">
        <v>1080</v>
      </c>
      <c r="G58" s="36" t="s">
        <v>876</v>
      </c>
      <c r="I58" s="36" t="s">
        <v>1098</v>
      </c>
      <c r="J58" s="39" t="s">
        <v>1085</v>
      </c>
      <c r="K58" s="36" t="s">
        <v>1086</v>
      </c>
      <c r="L58" s="36" t="s">
        <v>1087</v>
      </c>
      <c r="M58" s="36" t="s">
        <v>1053</v>
      </c>
      <c r="N58" s="36" t="s">
        <v>1100</v>
      </c>
    </row>
    <row r="59" spans="1:14" ht="12.75" customHeight="1">
      <c r="A59" s="37" t="s">
        <v>1072</v>
      </c>
      <c r="B59" s="37" t="s">
        <v>829</v>
      </c>
      <c r="C59" s="38" t="s">
        <v>1073</v>
      </c>
      <c r="D59" s="36" t="s">
        <v>873</v>
      </c>
      <c r="E59" s="36" t="s">
        <v>884</v>
      </c>
      <c r="F59" s="36" t="s">
        <v>1080</v>
      </c>
      <c r="G59" s="36" t="s">
        <v>876</v>
      </c>
      <c r="I59" s="36" t="s">
        <v>1098</v>
      </c>
      <c r="J59" s="39" t="s">
        <v>1085</v>
      </c>
      <c r="K59" s="36" t="s">
        <v>1086</v>
      </c>
      <c r="L59" s="36" t="s">
        <v>1087</v>
      </c>
      <c r="M59" s="36" t="s">
        <v>1053</v>
      </c>
      <c r="N59" s="36" t="s">
        <v>1101</v>
      </c>
    </row>
    <row r="60" spans="1:14" ht="12.75" customHeight="1">
      <c r="A60" s="37" t="s">
        <v>1072</v>
      </c>
      <c r="B60" s="37" t="s">
        <v>835</v>
      </c>
      <c r="C60" s="38" t="s">
        <v>1073</v>
      </c>
      <c r="D60" s="36" t="s">
        <v>873</v>
      </c>
      <c r="E60" s="36" t="s">
        <v>884</v>
      </c>
      <c r="F60" s="36" t="s">
        <v>1080</v>
      </c>
      <c r="G60" s="36" t="s">
        <v>876</v>
      </c>
      <c r="I60" s="36" t="s">
        <v>1098</v>
      </c>
      <c r="J60" s="39" t="s">
        <v>1085</v>
      </c>
      <c r="K60" s="36" t="s">
        <v>1086</v>
      </c>
      <c r="L60" s="36" t="s">
        <v>1087</v>
      </c>
      <c r="M60" s="36" t="s">
        <v>1053</v>
      </c>
      <c r="N60" s="36" t="s">
        <v>1102</v>
      </c>
    </row>
    <row r="61" spans="1:14" ht="12.75" customHeight="1">
      <c r="A61" s="37" t="s">
        <v>1072</v>
      </c>
      <c r="B61" s="37" t="s">
        <v>795</v>
      </c>
      <c r="C61" s="38" t="s">
        <v>1073</v>
      </c>
      <c r="D61" s="36" t="s">
        <v>873</v>
      </c>
      <c r="E61" s="36" t="s">
        <v>884</v>
      </c>
      <c r="F61" s="36" t="s">
        <v>1080</v>
      </c>
      <c r="G61" s="36" t="s">
        <v>876</v>
      </c>
      <c r="I61" s="36" t="s">
        <v>1098</v>
      </c>
      <c r="J61" s="39" t="s">
        <v>1085</v>
      </c>
      <c r="K61" s="36" t="s">
        <v>1086</v>
      </c>
      <c r="L61" s="36" t="s">
        <v>1087</v>
      </c>
      <c r="M61" s="36" t="s">
        <v>1053</v>
      </c>
      <c r="N61" s="36" t="s">
        <v>1103</v>
      </c>
    </row>
    <row r="62" spans="1:14" ht="12.75" customHeight="1">
      <c r="A62" s="37" t="s">
        <v>1072</v>
      </c>
      <c r="B62" s="37" t="s">
        <v>834</v>
      </c>
      <c r="C62" s="38" t="s">
        <v>1073</v>
      </c>
      <c r="D62" s="36" t="s">
        <v>873</v>
      </c>
      <c r="E62" s="36" t="s">
        <v>884</v>
      </c>
      <c r="F62" s="36" t="s">
        <v>1080</v>
      </c>
      <c r="G62" s="36" t="s">
        <v>876</v>
      </c>
      <c r="I62" s="36" t="s">
        <v>1098</v>
      </c>
      <c r="J62" s="39" t="s">
        <v>1085</v>
      </c>
      <c r="K62" s="36" t="s">
        <v>1086</v>
      </c>
      <c r="L62" s="36" t="s">
        <v>1087</v>
      </c>
      <c r="M62" s="36" t="s">
        <v>1053</v>
      </c>
      <c r="N62" s="36" t="s">
        <v>1104</v>
      </c>
    </row>
    <row r="63" spans="1:14" ht="12.75" customHeight="1">
      <c r="A63" s="37" t="s">
        <v>1072</v>
      </c>
      <c r="B63" s="37" t="s">
        <v>794</v>
      </c>
      <c r="C63" s="38" t="s">
        <v>1073</v>
      </c>
      <c r="D63" s="36" t="s">
        <v>873</v>
      </c>
      <c r="E63" s="36" t="s">
        <v>884</v>
      </c>
      <c r="F63" s="36" t="s">
        <v>1105</v>
      </c>
      <c r="G63" s="36" t="s">
        <v>876</v>
      </c>
      <c r="I63" s="36" t="s">
        <v>1106</v>
      </c>
      <c r="J63" s="39" t="s">
        <v>1085</v>
      </c>
      <c r="K63" s="36" t="s">
        <v>1086</v>
      </c>
      <c r="L63" s="36" t="s">
        <v>1087</v>
      </c>
      <c r="M63" s="36" t="s">
        <v>1053</v>
      </c>
      <c r="N63" s="36" t="s">
        <v>1107</v>
      </c>
    </row>
    <row r="64" spans="1:14" ht="12.75" customHeight="1">
      <c r="A64" s="37" t="s">
        <v>1072</v>
      </c>
      <c r="B64" s="37" t="s">
        <v>823</v>
      </c>
      <c r="C64" s="38" t="s">
        <v>1073</v>
      </c>
      <c r="D64" s="36" t="s">
        <v>873</v>
      </c>
      <c r="E64" s="36" t="s">
        <v>884</v>
      </c>
      <c r="F64" s="36" t="s">
        <v>1108</v>
      </c>
      <c r="G64" s="36" t="s">
        <v>876</v>
      </c>
      <c r="H64" s="36" t="s">
        <v>1109</v>
      </c>
      <c r="I64" s="36" t="s">
        <v>1110</v>
      </c>
      <c r="J64" s="39" t="s">
        <v>1085</v>
      </c>
      <c r="K64" s="36" t="s">
        <v>1086</v>
      </c>
      <c r="L64" s="36" t="s">
        <v>1087</v>
      </c>
      <c r="M64" s="36" t="s">
        <v>1053</v>
      </c>
      <c r="N64" s="36" t="s">
        <v>1111</v>
      </c>
    </row>
    <row r="65" spans="1:14" ht="12.75" customHeight="1">
      <c r="A65" s="37" t="s">
        <v>1072</v>
      </c>
      <c r="B65" s="37" t="s">
        <v>804</v>
      </c>
      <c r="C65" s="38" t="s">
        <v>1073</v>
      </c>
      <c r="D65" s="36" t="s">
        <v>873</v>
      </c>
      <c r="E65" s="36" t="s">
        <v>1091</v>
      </c>
      <c r="F65" s="36" t="s">
        <v>1112</v>
      </c>
      <c r="G65" s="36" t="s">
        <v>876</v>
      </c>
      <c r="I65" s="36" t="s">
        <v>1113</v>
      </c>
      <c r="J65" s="39" t="s">
        <v>1085</v>
      </c>
      <c r="K65" s="36" t="s">
        <v>1086</v>
      </c>
      <c r="L65" s="36" t="s">
        <v>1087</v>
      </c>
      <c r="M65" s="36" t="s">
        <v>1053</v>
      </c>
      <c r="N65" s="36" t="s">
        <v>1114</v>
      </c>
    </row>
    <row r="66" spans="1:14" ht="12.75" customHeight="1">
      <c r="A66" s="37" t="s">
        <v>1072</v>
      </c>
      <c r="B66" s="37" t="s">
        <v>827</v>
      </c>
      <c r="C66" s="38" t="s">
        <v>1073</v>
      </c>
      <c r="D66" s="36" t="s">
        <v>873</v>
      </c>
      <c r="E66" s="36" t="s">
        <v>884</v>
      </c>
      <c r="F66" s="36" t="s">
        <v>1080</v>
      </c>
      <c r="G66" s="36" t="s">
        <v>876</v>
      </c>
      <c r="I66" s="36" t="s">
        <v>1081</v>
      </c>
      <c r="J66" s="39" t="s">
        <v>1085</v>
      </c>
      <c r="K66" s="36" t="s">
        <v>1086</v>
      </c>
      <c r="L66" s="36" t="s">
        <v>1087</v>
      </c>
      <c r="M66" s="36" t="s">
        <v>1053</v>
      </c>
      <c r="N66" s="36" t="s">
        <v>1115</v>
      </c>
    </row>
    <row r="67" spans="1:14" ht="12.75" customHeight="1">
      <c r="A67" s="37" t="s">
        <v>1072</v>
      </c>
      <c r="B67" s="37" t="s">
        <v>800</v>
      </c>
      <c r="C67" s="38" t="s">
        <v>1073</v>
      </c>
      <c r="D67" s="36" t="s">
        <v>873</v>
      </c>
      <c r="E67" s="36" t="s">
        <v>1091</v>
      </c>
      <c r="F67" s="36" t="s">
        <v>1024</v>
      </c>
      <c r="G67" s="36" t="s">
        <v>876</v>
      </c>
      <c r="I67" s="36" t="s">
        <v>1116</v>
      </c>
      <c r="J67" s="39" t="s">
        <v>1085</v>
      </c>
      <c r="K67" s="36" t="s">
        <v>1086</v>
      </c>
      <c r="L67" s="36" t="s">
        <v>1087</v>
      </c>
      <c r="M67" s="36" t="s">
        <v>1053</v>
      </c>
      <c r="N67" s="36" t="s">
        <v>1117</v>
      </c>
    </row>
    <row r="68" spans="1:14" ht="12.75" customHeight="1">
      <c r="A68" s="37" t="s">
        <v>1072</v>
      </c>
      <c r="B68" s="37" t="s">
        <v>803</v>
      </c>
      <c r="C68" s="38" t="s">
        <v>1073</v>
      </c>
      <c r="D68" s="36" t="s">
        <v>873</v>
      </c>
      <c r="E68" s="36" t="s">
        <v>1091</v>
      </c>
      <c r="F68" s="36" t="s">
        <v>1080</v>
      </c>
      <c r="G68" s="36" t="s">
        <v>876</v>
      </c>
      <c r="I68" s="36" t="s">
        <v>1098</v>
      </c>
      <c r="J68" s="39" t="s">
        <v>1085</v>
      </c>
      <c r="K68" s="36" t="s">
        <v>1086</v>
      </c>
      <c r="L68" s="36" t="s">
        <v>1087</v>
      </c>
      <c r="M68" s="36" t="s">
        <v>1053</v>
      </c>
      <c r="N68" s="36" t="s">
        <v>1118</v>
      </c>
    </row>
    <row r="69" spans="1:14" ht="12.75" customHeight="1">
      <c r="A69" s="37" t="s">
        <v>1072</v>
      </c>
      <c r="B69" s="37" t="s">
        <v>791</v>
      </c>
      <c r="C69" s="38" t="s">
        <v>1073</v>
      </c>
      <c r="D69" s="36" t="s">
        <v>873</v>
      </c>
      <c r="E69" s="36" t="s">
        <v>884</v>
      </c>
      <c r="F69" s="36" t="s">
        <v>1074</v>
      </c>
      <c r="G69" s="36" t="s">
        <v>876</v>
      </c>
      <c r="I69" s="36" t="s">
        <v>1119</v>
      </c>
      <c r="J69" s="39" t="s">
        <v>1085</v>
      </c>
      <c r="K69" s="36" t="s">
        <v>1086</v>
      </c>
      <c r="L69" s="36" t="s">
        <v>1087</v>
      </c>
      <c r="M69" s="36" t="s">
        <v>1053</v>
      </c>
      <c r="N69" s="36" t="s">
        <v>1120</v>
      </c>
    </row>
    <row r="70" spans="1:14" ht="12.75" customHeight="1">
      <c r="A70" s="37" t="s">
        <v>1072</v>
      </c>
      <c r="B70" s="37" t="s">
        <v>822</v>
      </c>
      <c r="C70" s="38" t="s">
        <v>1073</v>
      </c>
      <c r="D70" s="36" t="s">
        <v>873</v>
      </c>
      <c r="E70" s="36" t="s">
        <v>884</v>
      </c>
      <c r="F70" s="36" t="s">
        <v>1074</v>
      </c>
      <c r="G70" s="36" t="s">
        <v>876</v>
      </c>
      <c r="I70" s="36" t="s">
        <v>1119</v>
      </c>
      <c r="J70" s="39" t="s">
        <v>1085</v>
      </c>
      <c r="K70" s="36" t="s">
        <v>1086</v>
      </c>
      <c r="L70" s="36" t="s">
        <v>1087</v>
      </c>
      <c r="M70" s="36" t="s">
        <v>1053</v>
      </c>
      <c r="N70" s="36" t="s">
        <v>1121</v>
      </c>
    </row>
    <row r="71" spans="1:14" ht="12.75" customHeight="1">
      <c r="A71" s="37" t="s">
        <v>1072</v>
      </c>
      <c r="B71" s="37" t="s">
        <v>805</v>
      </c>
      <c r="C71" s="38" t="s">
        <v>1073</v>
      </c>
      <c r="D71" s="36" t="s">
        <v>873</v>
      </c>
      <c r="E71" s="36" t="s">
        <v>1091</v>
      </c>
      <c r="F71" s="36" t="s">
        <v>1074</v>
      </c>
      <c r="G71" s="36" t="s">
        <v>876</v>
      </c>
      <c r="I71" s="36" t="s">
        <v>1119</v>
      </c>
      <c r="J71" s="39" t="s">
        <v>1085</v>
      </c>
      <c r="K71" s="36" t="s">
        <v>1086</v>
      </c>
      <c r="L71" s="36" t="s">
        <v>1087</v>
      </c>
      <c r="M71" s="36" t="s">
        <v>1053</v>
      </c>
      <c r="N71" s="36" t="s">
        <v>1122</v>
      </c>
    </row>
    <row r="72" spans="1:14" ht="12.75" customHeight="1">
      <c r="A72" s="37" t="s">
        <v>1072</v>
      </c>
      <c r="B72" s="37" t="s">
        <v>833</v>
      </c>
      <c r="C72" s="38" t="s">
        <v>1073</v>
      </c>
      <c r="D72" s="36" t="s">
        <v>873</v>
      </c>
      <c r="E72" s="36" t="s">
        <v>884</v>
      </c>
      <c r="F72" s="36" t="s">
        <v>1123</v>
      </c>
      <c r="G72" s="36" t="s">
        <v>876</v>
      </c>
      <c r="I72" s="36" t="s">
        <v>1124</v>
      </c>
      <c r="J72" s="39" t="s">
        <v>1085</v>
      </c>
      <c r="K72" s="36" t="s">
        <v>1086</v>
      </c>
      <c r="L72" s="36" t="s">
        <v>1087</v>
      </c>
      <c r="M72" s="36" t="s">
        <v>1053</v>
      </c>
      <c r="N72" s="36" t="s">
        <v>1125</v>
      </c>
    </row>
    <row r="73" spans="1:14" ht="12.75" customHeight="1">
      <c r="A73" s="37" t="s">
        <v>1072</v>
      </c>
      <c r="B73" s="37" t="s">
        <v>806</v>
      </c>
      <c r="C73" s="38" t="s">
        <v>1073</v>
      </c>
      <c r="D73" s="36" t="s">
        <v>873</v>
      </c>
      <c r="E73" s="36" t="s">
        <v>1091</v>
      </c>
      <c r="F73" s="36" t="s">
        <v>1123</v>
      </c>
      <c r="G73" s="36" t="s">
        <v>876</v>
      </c>
      <c r="I73" s="36" t="s">
        <v>1124</v>
      </c>
      <c r="J73" s="39" t="s">
        <v>1085</v>
      </c>
      <c r="K73" s="36" t="s">
        <v>1086</v>
      </c>
      <c r="L73" s="36" t="s">
        <v>1087</v>
      </c>
      <c r="M73" s="36" t="s">
        <v>1053</v>
      </c>
      <c r="N73" s="36" t="s">
        <v>1126</v>
      </c>
    </row>
    <row r="74" spans="1:14" ht="12.75" customHeight="1">
      <c r="A74" s="37" t="s">
        <v>1072</v>
      </c>
      <c r="B74" s="37" t="s">
        <v>814</v>
      </c>
      <c r="C74" s="38" t="s">
        <v>1073</v>
      </c>
      <c r="D74" s="36" t="s">
        <v>873</v>
      </c>
      <c r="E74" s="36" t="s">
        <v>905</v>
      </c>
      <c r="F74" s="36" t="s">
        <v>1127</v>
      </c>
      <c r="G74" s="36" t="s">
        <v>876</v>
      </c>
      <c r="I74" s="36" t="s">
        <v>1128</v>
      </c>
      <c r="J74" s="39" t="s">
        <v>1085</v>
      </c>
      <c r="K74" s="36" t="s">
        <v>1086</v>
      </c>
      <c r="L74" s="36" t="s">
        <v>1087</v>
      </c>
      <c r="M74" s="36" t="s">
        <v>980</v>
      </c>
      <c r="N74" s="36" t="s">
        <v>1129</v>
      </c>
    </row>
    <row r="75" spans="1:14" ht="12.75" customHeight="1">
      <c r="A75" s="37" t="s">
        <v>1072</v>
      </c>
      <c r="B75" s="37" t="s">
        <v>815</v>
      </c>
      <c r="C75" s="38" t="s">
        <v>1073</v>
      </c>
      <c r="D75" s="36" t="s">
        <v>873</v>
      </c>
      <c r="E75" s="36" t="s">
        <v>905</v>
      </c>
      <c r="F75" s="36" t="s">
        <v>1130</v>
      </c>
      <c r="G75" s="36" t="s">
        <v>876</v>
      </c>
      <c r="I75" s="36" t="s">
        <v>1131</v>
      </c>
      <c r="J75" s="39" t="s">
        <v>1085</v>
      </c>
      <c r="K75" s="36" t="s">
        <v>1086</v>
      </c>
      <c r="L75" s="36" t="s">
        <v>1087</v>
      </c>
      <c r="M75" s="36" t="s">
        <v>980</v>
      </c>
      <c r="N75" s="36" t="s">
        <v>1132</v>
      </c>
    </row>
    <row r="76" spans="1:14" ht="12.75" customHeight="1">
      <c r="A76" s="37" t="s">
        <v>1072</v>
      </c>
      <c r="B76" s="37" t="s">
        <v>813</v>
      </c>
      <c r="C76" s="38" t="s">
        <v>1073</v>
      </c>
      <c r="D76" s="36" t="s">
        <v>873</v>
      </c>
      <c r="E76" s="36" t="s">
        <v>905</v>
      </c>
      <c r="F76" s="36" t="s">
        <v>1133</v>
      </c>
      <c r="G76" s="36" t="s">
        <v>876</v>
      </c>
      <c r="H76" s="36" t="s">
        <v>1134</v>
      </c>
      <c r="I76" s="36" t="s">
        <v>1135</v>
      </c>
      <c r="J76" s="39" t="s">
        <v>1085</v>
      </c>
      <c r="K76" s="36" t="s">
        <v>1086</v>
      </c>
      <c r="L76" s="36" t="s">
        <v>1087</v>
      </c>
      <c r="M76" s="36" t="s">
        <v>1136</v>
      </c>
      <c r="N76" s="36" t="s">
        <v>1137</v>
      </c>
    </row>
    <row r="77" spans="1:14" ht="12.75" customHeight="1">
      <c r="A77" s="37" t="s">
        <v>1072</v>
      </c>
      <c r="B77" s="37" t="s">
        <v>828</v>
      </c>
      <c r="C77" s="38" t="s">
        <v>1073</v>
      </c>
      <c r="D77" s="36" t="s">
        <v>873</v>
      </c>
      <c r="E77" s="36" t="s">
        <v>884</v>
      </c>
      <c r="F77" s="36" t="s">
        <v>1123</v>
      </c>
      <c r="G77" s="36" t="s">
        <v>876</v>
      </c>
      <c r="I77" s="36" t="s">
        <v>1138</v>
      </c>
      <c r="J77" s="39" t="s">
        <v>1085</v>
      </c>
      <c r="K77" s="36" t="s">
        <v>1086</v>
      </c>
      <c r="L77" s="36" t="s">
        <v>1087</v>
      </c>
      <c r="M77" s="36" t="s">
        <v>1053</v>
      </c>
      <c r="N77" s="36" t="s">
        <v>1139</v>
      </c>
    </row>
    <row r="78" spans="1:14" ht="12.75" customHeight="1">
      <c r="A78" s="37" t="s">
        <v>1072</v>
      </c>
      <c r="B78" s="37" t="s">
        <v>785</v>
      </c>
      <c r="C78" s="38" t="s">
        <v>1073</v>
      </c>
      <c r="D78" s="36" t="s">
        <v>873</v>
      </c>
      <c r="E78" s="36" t="s">
        <v>884</v>
      </c>
      <c r="F78" s="36" t="s">
        <v>939</v>
      </c>
      <c r="G78" s="36" t="s">
        <v>876</v>
      </c>
      <c r="I78" s="36" t="s">
        <v>940</v>
      </c>
      <c r="J78" s="39" t="s">
        <v>1085</v>
      </c>
      <c r="K78" s="36" t="s">
        <v>1086</v>
      </c>
      <c r="L78" s="36" t="s">
        <v>1087</v>
      </c>
      <c r="M78" s="36" t="s">
        <v>1053</v>
      </c>
      <c r="N78" s="36" t="s">
        <v>1140</v>
      </c>
    </row>
    <row r="79" spans="1:14" ht="12.75" customHeight="1">
      <c r="A79" s="37" t="s">
        <v>1072</v>
      </c>
      <c r="B79" s="37" t="s">
        <v>837</v>
      </c>
      <c r="C79" s="38" t="s">
        <v>1073</v>
      </c>
      <c r="D79" s="36" t="s">
        <v>873</v>
      </c>
      <c r="E79" s="36" t="s">
        <v>884</v>
      </c>
      <c r="F79" s="36" t="s">
        <v>1141</v>
      </c>
      <c r="G79" s="36" t="s">
        <v>876</v>
      </c>
      <c r="I79" s="36" t="s">
        <v>1142</v>
      </c>
      <c r="J79" s="39" t="s">
        <v>1085</v>
      </c>
      <c r="K79" s="36" t="s">
        <v>1086</v>
      </c>
      <c r="L79" s="36" t="s">
        <v>1087</v>
      </c>
      <c r="M79" s="36" t="s">
        <v>1053</v>
      </c>
      <c r="N79" s="36" t="s">
        <v>1143</v>
      </c>
    </row>
    <row r="80" spans="1:14" ht="12.75" customHeight="1">
      <c r="A80" s="37" t="s">
        <v>1072</v>
      </c>
      <c r="B80" s="37" t="s">
        <v>824</v>
      </c>
      <c r="C80" s="38" t="s">
        <v>1073</v>
      </c>
      <c r="D80" s="36" t="s">
        <v>873</v>
      </c>
      <c r="E80" s="36" t="s">
        <v>884</v>
      </c>
      <c r="F80" s="36" t="s">
        <v>1144</v>
      </c>
      <c r="G80" s="36" t="s">
        <v>876</v>
      </c>
      <c r="I80" s="36" t="s">
        <v>1145</v>
      </c>
      <c r="J80" s="39" t="s">
        <v>1085</v>
      </c>
      <c r="K80" s="36" t="s">
        <v>1086</v>
      </c>
      <c r="L80" s="36" t="s">
        <v>1087</v>
      </c>
      <c r="M80" s="36" t="s">
        <v>1053</v>
      </c>
      <c r="N80" s="36" t="s">
        <v>1146</v>
      </c>
    </row>
    <row r="81" spans="1:14" ht="12.75" customHeight="1">
      <c r="A81" s="37" t="s">
        <v>1072</v>
      </c>
      <c r="B81" s="37" t="s">
        <v>831</v>
      </c>
      <c r="C81" s="38" t="s">
        <v>1073</v>
      </c>
      <c r="D81" s="36" t="s">
        <v>873</v>
      </c>
      <c r="E81" s="36" t="s">
        <v>884</v>
      </c>
      <c r="F81" s="36" t="s">
        <v>1147</v>
      </c>
      <c r="G81" s="36" t="s">
        <v>876</v>
      </c>
      <c r="I81" s="36" t="s">
        <v>1148</v>
      </c>
      <c r="J81" s="39" t="s">
        <v>1085</v>
      </c>
      <c r="K81" s="36" t="s">
        <v>1086</v>
      </c>
      <c r="L81" s="36" t="s">
        <v>1087</v>
      </c>
      <c r="M81" s="36" t="s">
        <v>1053</v>
      </c>
      <c r="N81" s="36" t="s">
        <v>1149</v>
      </c>
    </row>
    <row r="82" spans="1:14" ht="12.75" customHeight="1">
      <c r="A82" s="37" t="s">
        <v>1072</v>
      </c>
      <c r="B82" s="37" t="s">
        <v>832</v>
      </c>
      <c r="C82" s="38" t="s">
        <v>1073</v>
      </c>
      <c r="D82" s="36" t="s">
        <v>873</v>
      </c>
      <c r="E82" s="36" t="s">
        <v>884</v>
      </c>
      <c r="F82" s="36" t="s">
        <v>1150</v>
      </c>
      <c r="G82" s="36" t="s">
        <v>876</v>
      </c>
      <c r="I82" s="36" t="s">
        <v>1151</v>
      </c>
      <c r="J82" s="39" t="s">
        <v>1085</v>
      </c>
      <c r="K82" s="36" t="s">
        <v>1086</v>
      </c>
      <c r="L82" s="36" t="s">
        <v>1087</v>
      </c>
      <c r="M82" s="36" t="s">
        <v>1053</v>
      </c>
      <c r="N82" s="36" t="s">
        <v>1152</v>
      </c>
    </row>
    <row r="83" spans="1:14" ht="12.75" customHeight="1">
      <c r="A83" s="37" t="s">
        <v>1072</v>
      </c>
      <c r="B83" s="37" t="s">
        <v>793</v>
      </c>
      <c r="C83" s="38" t="s">
        <v>1073</v>
      </c>
      <c r="D83" s="36" t="s">
        <v>873</v>
      </c>
      <c r="E83" s="36" t="s">
        <v>884</v>
      </c>
      <c r="F83" s="36" t="s">
        <v>1127</v>
      </c>
      <c r="G83" s="36" t="s">
        <v>876</v>
      </c>
      <c r="I83" s="36" t="s">
        <v>1128</v>
      </c>
      <c r="J83" s="39" t="s">
        <v>1085</v>
      </c>
      <c r="K83" s="36" t="s">
        <v>1086</v>
      </c>
      <c r="L83" s="36" t="s">
        <v>1087</v>
      </c>
      <c r="M83" s="36" t="s">
        <v>1053</v>
      </c>
      <c r="N83" s="36" t="s">
        <v>1153</v>
      </c>
    </row>
    <row r="84" spans="1:14" ht="12.75" customHeight="1">
      <c r="A84" s="37" t="s">
        <v>1072</v>
      </c>
      <c r="B84" s="37" t="s">
        <v>820</v>
      </c>
      <c r="C84" s="38" t="s">
        <v>1073</v>
      </c>
      <c r="E84" s="36" t="s">
        <v>905</v>
      </c>
      <c r="F84" s="36" t="s">
        <v>1105</v>
      </c>
      <c r="G84" s="36" t="s">
        <v>876</v>
      </c>
      <c r="I84" s="36" t="s">
        <v>1154</v>
      </c>
      <c r="J84" s="39" t="s">
        <v>1085</v>
      </c>
      <c r="K84" s="36" t="s">
        <v>1086</v>
      </c>
      <c r="L84" s="36" t="s">
        <v>1087</v>
      </c>
      <c r="M84" s="36" t="s">
        <v>980</v>
      </c>
      <c r="N84" s="36" t="s">
        <v>1155</v>
      </c>
    </row>
    <row r="85" spans="1:14" ht="12.75" customHeight="1">
      <c r="A85" s="37" t="s">
        <v>1072</v>
      </c>
      <c r="B85" s="37" t="s">
        <v>792</v>
      </c>
      <c r="C85" s="38" t="s">
        <v>1073</v>
      </c>
      <c r="D85" s="36" t="s">
        <v>873</v>
      </c>
      <c r="E85" s="36" t="s">
        <v>884</v>
      </c>
      <c r="F85" s="36" t="s">
        <v>1156</v>
      </c>
      <c r="G85" s="36" t="s">
        <v>876</v>
      </c>
      <c r="I85" s="36" t="s">
        <v>1157</v>
      </c>
      <c r="J85" s="39" t="s">
        <v>1085</v>
      </c>
      <c r="K85" s="36" t="s">
        <v>1086</v>
      </c>
      <c r="L85" s="36" t="s">
        <v>1087</v>
      </c>
      <c r="M85" s="36" t="s">
        <v>1053</v>
      </c>
      <c r="N85" s="36" t="s">
        <v>1158</v>
      </c>
    </row>
    <row r="86" spans="1:14" ht="12.75" customHeight="1">
      <c r="A86" s="37" t="s">
        <v>1072</v>
      </c>
      <c r="B86" s="37" t="s">
        <v>810</v>
      </c>
      <c r="C86" s="38" t="s">
        <v>1073</v>
      </c>
      <c r="D86" s="36" t="s">
        <v>873</v>
      </c>
      <c r="E86" s="36" t="s">
        <v>905</v>
      </c>
      <c r="F86" s="36" t="s">
        <v>1159</v>
      </c>
      <c r="G86" s="36" t="s">
        <v>876</v>
      </c>
      <c r="I86" s="36" t="s">
        <v>1160</v>
      </c>
      <c r="J86" s="39" t="s">
        <v>1085</v>
      </c>
      <c r="K86" s="36" t="s">
        <v>1086</v>
      </c>
      <c r="L86" s="36" t="s">
        <v>1087</v>
      </c>
      <c r="M86" s="36" t="s">
        <v>980</v>
      </c>
      <c r="N86" s="36" t="s">
        <v>1161</v>
      </c>
    </row>
    <row r="87" spans="1:14" ht="12.75" customHeight="1">
      <c r="A87" s="37" t="s">
        <v>1072</v>
      </c>
      <c r="B87" s="37" t="s">
        <v>809</v>
      </c>
      <c r="C87" s="38" t="s">
        <v>1073</v>
      </c>
      <c r="D87" s="36" t="s">
        <v>873</v>
      </c>
      <c r="E87" s="36" t="s">
        <v>905</v>
      </c>
      <c r="F87" s="36" t="s">
        <v>1065</v>
      </c>
      <c r="G87" s="36" t="s">
        <v>876</v>
      </c>
      <c r="I87" s="36" t="s">
        <v>1162</v>
      </c>
      <c r="J87" s="39" t="s">
        <v>1085</v>
      </c>
      <c r="K87" s="36" t="s">
        <v>1086</v>
      </c>
      <c r="L87" s="36" t="s">
        <v>1087</v>
      </c>
      <c r="M87" s="36" t="s">
        <v>980</v>
      </c>
      <c r="N87" s="36" t="s">
        <v>1163</v>
      </c>
    </row>
    <row r="88" spans="1:14" ht="12.75" customHeight="1">
      <c r="A88" s="37" t="s">
        <v>1072</v>
      </c>
      <c r="B88" s="37" t="s">
        <v>818</v>
      </c>
      <c r="C88" s="38" t="s">
        <v>1073</v>
      </c>
      <c r="D88" s="36" t="s">
        <v>873</v>
      </c>
      <c r="E88" s="36" t="s">
        <v>905</v>
      </c>
      <c r="F88" s="36" t="s">
        <v>1065</v>
      </c>
      <c r="G88" s="36" t="s">
        <v>876</v>
      </c>
      <c r="I88" s="36" t="s">
        <v>1066</v>
      </c>
      <c r="J88" s="39" t="s">
        <v>1085</v>
      </c>
      <c r="K88" s="36" t="s">
        <v>1086</v>
      </c>
      <c r="L88" s="36" t="s">
        <v>1087</v>
      </c>
      <c r="M88" s="36" t="s">
        <v>980</v>
      </c>
      <c r="N88" s="36" t="s">
        <v>1164</v>
      </c>
    </row>
    <row r="89" spans="1:14" ht="12.75" customHeight="1">
      <c r="A89" s="37" t="s">
        <v>1072</v>
      </c>
      <c r="B89" s="37" t="s">
        <v>797</v>
      </c>
      <c r="C89" s="38" t="s">
        <v>1073</v>
      </c>
      <c r="D89" s="36" t="s">
        <v>873</v>
      </c>
      <c r="E89" s="36" t="s">
        <v>1091</v>
      </c>
      <c r="F89" s="36" t="s">
        <v>1165</v>
      </c>
      <c r="G89" s="36" t="s">
        <v>876</v>
      </c>
      <c r="I89" s="36" t="s">
        <v>1166</v>
      </c>
      <c r="J89" s="39" t="s">
        <v>1085</v>
      </c>
      <c r="K89" s="36" t="s">
        <v>1086</v>
      </c>
      <c r="L89" s="36" t="s">
        <v>1087</v>
      </c>
      <c r="M89" s="36" t="s">
        <v>1053</v>
      </c>
      <c r="N89" s="36" t="s">
        <v>1167</v>
      </c>
    </row>
    <row r="90" spans="1:14" ht="12.75" customHeight="1">
      <c r="A90" s="37" t="s">
        <v>1072</v>
      </c>
      <c r="B90" s="37" t="s">
        <v>836</v>
      </c>
      <c r="C90" s="38" t="s">
        <v>1073</v>
      </c>
      <c r="D90" s="36" t="s">
        <v>873</v>
      </c>
      <c r="E90" s="36" t="s">
        <v>884</v>
      </c>
      <c r="F90" s="36" t="s">
        <v>1168</v>
      </c>
      <c r="G90" s="36" t="s">
        <v>876</v>
      </c>
      <c r="I90" s="36" t="s">
        <v>1169</v>
      </c>
      <c r="J90" s="39" t="s">
        <v>1085</v>
      </c>
      <c r="K90" s="36" t="s">
        <v>1086</v>
      </c>
      <c r="L90" s="36" t="s">
        <v>1087</v>
      </c>
      <c r="M90" s="36" t="s">
        <v>1053</v>
      </c>
      <c r="N90" s="36" t="s">
        <v>1170</v>
      </c>
    </row>
    <row r="91" spans="1:14" ht="12.75" customHeight="1">
      <c r="A91" s="37" t="s">
        <v>1171</v>
      </c>
      <c r="B91" s="41" t="s">
        <v>811</v>
      </c>
      <c r="C91" s="38" t="s">
        <v>1172</v>
      </c>
      <c r="D91" s="36" t="s">
        <v>873</v>
      </c>
      <c r="E91" s="36" t="s">
        <v>905</v>
      </c>
      <c r="F91" s="36" t="s">
        <v>1016</v>
      </c>
      <c r="G91" s="36" t="s">
        <v>876</v>
      </c>
      <c r="I91" s="36" t="s">
        <v>1017</v>
      </c>
      <c r="J91" s="39" t="s">
        <v>1085</v>
      </c>
      <c r="K91" s="36" t="s">
        <v>1086</v>
      </c>
      <c r="L91" s="36" t="s">
        <v>1087</v>
      </c>
      <c r="M91" s="36" t="s">
        <v>1136</v>
      </c>
      <c r="N91" s="36" t="s">
        <v>1173</v>
      </c>
    </row>
    <row r="92" spans="1:14" ht="12.75" customHeight="1">
      <c r="A92" s="37" t="s">
        <v>1072</v>
      </c>
      <c r="B92" s="37" t="s">
        <v>812</v>
      </c>
      <c r="C92" s="38" t="s">
        <v>1073</v>
      </c>
      <c r="D92" s="36" t="s">
        <v>873</v>
      </c>
      <c r="E92" s="36" t="s">
        <v>905</v>
      </c>
      <c r="F92" s="36" t="s">
        <v>1174</v>
      </c>
      <c r="G92" s="36" t="s">
        <v>876</v>
      </c>
      <c r="I92" s="36" t="s">
        <v>1175</v>
      </c>
      <c r="J92" s="39" t="s">
        <v>1085</v>
      </c>
      <c r="K92" s="36" t="s">
        <v>1086</v>
      </c>
      <c r="L92" s="36" t="s">
        <v>1087</v>
      </c>
      <c r="M92" s="36" t="s">
        <v>1136</v>
      </c>
      <c r="N92" s="36" t="s">
        <v>1176</v>
      </c>
    </row>
    <row r="93" spans="1:14" ht="12.75" customHeight="1">
      <c r="A93" s="37" t="s">
        <v>1072</v>
      </c>
      <c r="B93" s="37" t="s">
        <v>830</v>
      </c>
      <c r="C93" s="38" t="s">
        <v>1073</v>
      </c>
      <c r="D93" s="36" t="s">
        <v>873</v>
      </c>
      <c r="E93" s="36" t="s">
        <v>884</v>
      </c>
      <c r="F93" s="36" t="s">
        <v>1174</v>
      </c>
      <c r="G93" s="36" t="s">
        <v>876</v>
      </c>
      <c r="H93" s="36" t="s">
        <v>1177</v>
      </c>
      <c r="I93" s="36" t="s">
        <v>1175</v>
      </c>
      <c r="J93" s="39" t="s">
        <v>1085</v>
      </c>
      <c r="K93" s="36" t="s">
        <v>1086</v>
      </c>
      <c r="L93" s="36" t="s">
        <v>1087</v>
      </c>
      <c r="M93" s="36" t="s">
        <v>1053</v>
      </c>
      <c r="N93" s="36" t="s">
        <v>1178</v>
      </c>
    </row>
    <row r="94" spans="1:14" ht="12.75" customHeight="1">
      <c r="A94" s="37" t="s">
        <v>1072</v>
      </c>
      <c r="B94" s="37" t="s">
        <v>821</v>
      </c>
      <c r="C94" s="38" t="s">
        <v>1073</v>
      </c>
      <c r="D94" s="36" t="s">
        <v>873</v>
      </c>
      <c r="E94" s="36" t="s">
        <v>905</v>
      </c>
      <c r="F94" s="36" t="s">
        <v>1179</v>
      </c>
      <c r="G94" s="36" t="s">
        <v>876</v>
      </c>
      <c r="I94" s="36" t="s">
        <v>1180</v>
      </c>
      <c r="J94" s="39" t="s">
        <v>1085</v>
      </c>
      <c r="K94" s="36" t="s">
        <v>1086</v>
      </c>
      <c r="L94" s="36" t="s">
        <v>1087</v>
      </c>
      <c r="M94" s="36" t="s">
        <v>1136</v>
      </c>
      <c r="N94" s="36" t="s">
        <v>1181</v>
      </c>
    </row>
    <row r="95" spans="1:14" ht="12.75" customHeight="1">
      <c r="A95" s="37" t="s">
        <v>1072</v>
      </c>
      <c r="B95" s="37" t="s">
        <v>816</v>
      </c>
      <c r="C95" s="38" t="s">
        <v>1073</v>
      </c>
      <c r="D95" s="36" t="s">
        <v>873</v>
      </c>
      <c r="E95" s="36" t="s">
        <v>905</v>
      </c>
      <c r="F95" s="36" t="s">
        <v>1080</v>
      </c>
      <c r="G95" s="36" t="s">
        <v>876</v>
      </c>
      <c r="I95" s="36" t="s">
        <v>1081</v>
      </c>
      <c r="J95" s="39" t="s">
        <v>1085</v>
      </c>
      <c r="K95" s="36" t="s">
        <v>1086</v>
      </c>
      <c r="L95" s="36" t="s">
        <v>1087</v>
      </c>
      <c r="M95" s="36" t="s">
        <v>980</v>
      </c>
      <c r="N95" s="36" t="s">
        <v>1182</v>
      </c>
    </row>
    <row r="96" spans="1:14" ht="12.75" customHeight="1">
      <c r="A96" s="37" t="s">
        <v>1072</v>
      </c>
      <c r="B96" s="37" t="s">
        <v>802</v>
      </c>
      <c r="C96" s="38" t="s">
        <v>1073</v>
      </c>
      <c r="D96" s="36" t="s">
        <v>873</v>
      </c>
      <c r="E96" s="36" t="s">
        <v>1091</v>
      </c>
      <c r="F96" s="36" t="s">
        <v>1127</v>
      </c>
      <c r="G96" s="36" t="s">
        <v>876</v>
      </c>
      <c r="I96" s="36" t="s">
        <v>1128</v>
      </c>
      <c r="J96" s="39" t="s">
        <v>1085</v>
      </c>
      <c r="K96" s="36" t="s">
        <v>1086</v>
      </c>
      <c r="L96" s="36" t="s">
        <v>1087</v>
      </c>
      <c r="M96" s="36" t="s">
        <v>1053</v>
      </c>
      <c r="N96" s="36" t="s">
        <v>1183</v>
      </c>
    </row>
    <row r="97" spans="1:14" ht="12.75" customHeight="1">
      <c r="A97" s="37" t="s">
        <v>1072</v>
      </c>
      <c r="B97" s="37" t="s">
        <v>786</v>
      </c>
      <c r="C97" s="38" t="s">
        <v>1073</v>
      </c>
      <c r="D97" s="36" t="s">
        <v>873</v>
      </c>
      <c r="E97" s="36" t="s">
        <v>884</v>
      </c>
      <c r="F97" s="36" t="s">
        <v>1165</v>
      </c>
      <c r="G97" s="36" t="s">
        <v>876</v>
      </c>
      <c r="I97" s="36" t="s">
        <v>1166</v>
      </c>
      <c r="J97" s="39" t="s">
        <v>1085</v>
      </c>
      <c r="K97" s="36" t="s">
        <v>1086</v>
      </c>
      <c r="L97" s="36" t="s">
        <v>1087</v>
      </c>
      <c r="M97" s="36" t="s">
        <v>1053</v>
      </c>
      <c r="N97" s="36" t="s">
        <v>1184</v>
      </c>
    </row>
    <row r="98" spans="1:14" ht="12.75" customHeight="1">
      <c r="A98" s="37" t="s">
        <v>1072</v>
      </c>
      <c r="B98" s="37" t="s">
        <v>801</v>
      </c>
      <c r="C98" s="38" t="s">
        <v>1073</v>
      </c>
      <c r="D98" s="36" t="s">
        <v>873</v>
      </c>
      <c r="E98" s="36" t="s">
        <v>1091</v>
      </c>
      <c r="F98" s="36" t="s">
        <v>939</v>
      </c>
      <c r="G98" s="36" t="s">
        <v>876</v>
      </c>
      <c r="I98" s="36" t="s">
        <v>940</v>
      </c>
      <c r="J98" s="39" t="s">
        <v>1085</v>
      </c>
      <c r="K98" s="36" t="s">
        <v>1086</v>
      </c>
      <c r="L98" s="36" t="s">
        <v>1087</v>
      </c>
      <c r="M98" s="36" t="s">
        <v>1053</v>
      </c>
      <c r="N98" s="36" t="s">
        <v>1185</v>
      </c>
    </row>
    <row r="99" spans="1:14" ht="12.75" customHeight="1">
      <c r="A99" s="37" t="s">
        <v>1072</v>
      </c>
      <c r="B99" s="37" t="s">
        <v>799</v>
      </c>
      <c r="C99" s="38" t="s">
        <v>1073</v>
      </c>
      <c r="D99" s="36" t="s">
        <v>873</v>
      </c>
      <c r="E99" s="36" t="s">
        <v>1091</v>
      </c>
      <c r="F99" s="36" t="s">
        <v>1065</v>
      </c>
      <c r="G99" s="36" t="s">
        <v>876</v>
      </c>
      <c r="H99" s="36" t="s">
        <v>1186</v>
      </c>
      <c r="I99" s="36" t="s">
        <v>1162</v>
      </c>
      <c r="J99" s="39" t="s">
        <v>1085</v>
      </c>
      <c r="K99" s="36" t="s">
        <v>1086</v>
      </c>
      <c r="L99" s="36" t="s">
        <v>1087</v>
      </c>
      <c r="M99" s="36" t="s">
        <v>1053</v>
      </c>
      <c r="N99" s="36" t="s">
        <v>1187</v>
      </c>
    </row>
    <row r="100" spans="1:14" ht="12.75" customHeight="1">
      <c r="A100" s="37" t="s">
        <v>1188</v>
      </c>
      <c r="B100" s="37" t="s">
        <v>274</v>
      </c>
      <c r="C100" s="38" t="s">
        <v>275</v>
      </c>
      <c r="D100" s="36" t="s">
        <v>873</v>
      </c>
      <c r="E100" s="36" t="s">
        <v>1189</v>
      </c>
      <c r="F100" s="36" t="s">
        <v>1080</v>
      </c>
      <c r="G100" s="36" t="s">
        <v>876</v>
      </c>
      <c r="H100" s="36" t="s">
        <v>1190</v>
      </c>
      <c r="I100" s="36" t="s">
        <v>1098</v>
      </c>
      <c r="J100" s="39" t="s">
        <v>1191</v>
      </c>
      <c r="K100" s="36" t="s">
        <v>1192</v>
      </c>
      <c r="L100" s="36" t="s">
        <v>1193</v>
      </c>
      <c r="M100" s="36" t="s">
        <v>1194</v>
      </c>
      <c r="N100" s="36" t="s">
        <v>1195</v>
      </c>
    </row>
    <row r="101" spans="1:14" ht="12.75" customHeight="1">
      <c r="A101" s="37" t="s">
        <v>1196</v>
      </c>
      <c r="B101" s="37" t="s">
        <v>281</v>
      </c>
      <c r="C101" s="38" t="s">
        <v>1197</v>
      </c>
      <c r="D101" s="36" t="s">
        <v>873</v>
      </c>
      <c r="E101" s="36" t="s">
        <v>1091</v>
      </c>
      <c r="F101" s="36" t="s">
        <v>1159</v>
      </c>
      <c r="G101" s="36" t="s">
        <v>876</v>
      </c>
      <c r="H101" s="36" t="s">
        <v>1198</v>
      </c>
      <c r="I101" s="36" t="s">
        <v>1199</v>
      </c>
      <c r="J101" s="39" t="s">
        <v>1200</v>
      </c>
      <c r="K101" s="36" t="s">
        <v>1201</v>
      </c>
      <c r="L101" s="36" t="s">
        <v>1202</v>
      </c>
      <c r="M101" s="36" t="s">
        <v>887</v>
      </c>
      <c r="N101" s="36" t="s">
        <v>1203</v>
      </c>
    </row>
    <row r="102" spans="1:14" ht="12.75" customHeight="1">
      <c r="A102" s="37" t="s">
        <v>1204</v>
      </c>
      <c r="B102" s="37" t="s">
        <v>420</v>
      </c>
      <c r="C102" s="42" t="s">
        <v>1205</v>
      </c>
      <c r="E102" s="36" t="s">
        <v>1206</v>
      </c>
      <c r="F102" s="36" t="s">
        <v>875</v>
      </c>
      <c r="G102" s="36" t="s">
        <v>876</v>
      </c>
      <c r="I102" s="36" t="s">
        <v>878</v>
      </c>
      <c r="J102" s="36" t="s">
        <v>1076</v>
      </c>
      <c r="K102" s="36" t="s">
        <v>1077</v>
      </c>
      <c r="L102" s="36" t="s">
        <v>1078</v>
      </c>
      <c r="M102" s="36" t="s">
        <v>950</v>
      </c>
      <c r="N102" s="36" t="s">
        <v>94</v>
      </c>
    </row>
    <row r="103" spans="1:14" ht="12.75" customHeight="1">
      <c r="A103" s="37" t="s">
        <v>1207</v>
      </c>
      <c r="B103" s="37" t="s">
        <v>339</v>
      </c>
      <c r="C103" s="38" t="s">
        <v>340</v>
      </c>
      <c r="D103" s="36" t="s">
        <v>873</v>
      </c>
      <c r="E103" s="36" t="s">
        <v>909</v>
      </c>
      <c r="F103" s="36" t="s">
        <v>1041</v>
      </c>
      <c r="G103" s="36" t="s">
        <v>876</v>
      </c>
      <c r="H103" s="36" t="s">
        <v>1208</v>
      </c>
      <c r="I103" s="36" t="s">
        <v>1209</v>
      </c>
      <c r="J103" s="36" t="s">
        <v>1210</v>
      </c>
      <c r="K103" s="36" t="s">
        <v>1211</v>
      </c>
      <c r="L103" s="36" t="s">
        <v>1212</v>
      </c>
      <c r="M103" s="36" t="s">
        <v>887</v>
      </c>
      <c r="N103" s="36" t="s">
        <v>1213</v>
      </c>
    </row>
    <row r="104" spans="1:14" ht="12.75" customHeight="1">
      <c r="A104" s="37" t="s">
        <v>1214</v>
      </c>
      <c r="B104" s="37" t="s">
        <v>140</v>
      </c>
      <c r="C104" s="38" t="s">
        <v>135</v>
      </c>
      <c r="D104" s="36" t="s">
        <v>873</v>
      </c>
      <c r="E104" s="36" t="s">
        <v>964</v>
      </c>
      <c r="F104" s="36" t="s">
        <v>1007</v>
      </c>
      <c r="H104" s="36" t="s">
        <v>1215</v>
      </c>
      <c r="J104" s="39" t="s">
        <v>1216</v>
      </c>
      <c r="K104" s="36" t="s">
        <v>1217</v>
      </c>
      <c r="L104" s="36" t="s">
        <v>1218</v>
      </c>
    </row>
    <row r="105" spans="1:14" ht="12.75" customHeight="1">
      <c r="A105" s="37" t="s">
        <v>1214</v>
      </c>
      <c r="B105" s="37" t="s">
        <v>189</v>
      </c>
      <c r="C105" s="38" t="s">
        <v>135</v>
      </c>
      <c r="D105" s="36" t="s">
        <v>873</v>
      </c>
      <c r="E105" s="36" t="s">
        <v>874</v>
      </c>
      <c r="F105" s="36" t="s">
        <v>1007</v>
      </c>
      <c r="H105" s="36" t="s">
        <v>1215</v>
      </c>
      <c r="J105" s="39" t="s">
        <v>1216</v>
      </c>
      <c r="K105" s="36" t="s">
        <v>1217</v>
      </c>
      <c r="L105" s="36" t="s">
        <v>1218</v>
      </c>
    </row>
    <row r="106" spans="1:14" ht="12.75" customHeight="1">
      <c r="A106" s="37" t="s">
        <v>1214</v>
      </c>
      <c r="B106" s="37" t="s">
        <v>187</v>
      </c>
      <c r="C106" s="38" t="s">
        <v>135</v>
      </c>
      <c r="D106" s="36" t="s">
        <v>873</v>
      </c>
      <c r="E106" s="36" t="s">
        <v>874</v>
      </c>
      <c r="F106" s="36" t="s">
        <v>1007</v>
      </c>
      <c r="H106" s="36" t="s">
        <v>1215</v>
      </c>
      <c r="J106" s="39" t="s">
        <v>1216</v>
      </c>
      <c r="K106" s="36" t="s">
        <v>1217</v>
      </c>
      <c r="L106" s="36" t="s">
        <v>1218</v>
      </c>
    </row>
    <row r="107" spans="1:14" ht="12.75" customHeight="1">
      <c r="A107" s="37" t="s">
        <v>1214</v>
      </c>
      <c r="B107" s="37" t="s">
        <v>134</v>
      </c>
      <c r="C107" s="38" t="s">
        <v>135</v>
      </c>
      <c r="D107" s="36" t="s">
        <v>873</v>
      </c>
      <c r="E107" s="36" t="s">
        <v>964</v>
      </c>
      <c r="F107" s="36" t="s">
        <v>1007</v>
      </c>
      <c r="H107" s="36" t="s">
        <v>1215</v>
      </c>
      <c r="J107" s="39" t="s">
        <v>1216</v>
      </c>
      <c r="K107" s="36" t="s">
        <v>1217</v>
      </c>
      <c r="L107" s="36" t="s">
        <v>1218</v>
      </c>
    </row>
    <row r="108" spans="1:14" ht="12.75" customHeight="1">
      <c r="A108" s="37" t="s">
        <v>1214</v>
      </c>
      <c r="B108" s="37" t="s">
        <v>188</v>
      </c>
      <c r="C108" s="38" t="s">
        <v>135</v>
      </c>
      <c r="D108" s="36" t="s">
        <v>873</v>
      </c>
      <c r="E108" s="36" t="s">
        <v>874</v>
      </c>
      <c r="F108" s="36" t="s">
        <v>1007</v>
      </c>
      <c r="H108" s="36" t="s">
        <v>1215</v>
      </c>
      <c r="J108" s="39" t="s">
        <v>1216</v>
      </c>
      <c r="K108" s="36" t="s">
        <v>1217</v>
      </c>
      <c r="L108" s="36" t="s">
        <v>1218</v>
      </c>
    </row>
    <row r="109" spans="1:14" ht="12.75" customHeight="1">
      <c r="A109" s="37" t="s">
        <v>1214</v>
      </c>
      <c r="B109" s="37" t="s">
        <v>139</v>
      </c>
      <c r="C109" s="38" t="s">
        <v>135</v>
      </c>
      <c r="D109" s="36" t="s">
        <v>873</v>
      </c>
      <c r="E109" s="36" t="s">
        <v>964</v>
      </c>
      <c r="F109" s="36" t="s">
        <v>1007</v>
      </c>
      <c r="H109" s="36" t="s">
        <v>1215</v>
      </c>
      <c r="J109" s="39" t="s">
        <v>1216</v>
      </c>
      <c r="K109" s="36" t="s">
        <v>1217</v>
      </c>
      <c r="L109" s="36" t="s">
        <v>1218</v>
      </c>
    </row>
    <row r="110" spans="1:14" ht="12.75" customHeight="1">
      <c r="A110" s="37" t="s">
        <v>1214</v>
      </c>
      <c r="B110" s="37" t="s">
        <v>199</v>
      </c>
      <c r="C110" s="38" t="s">
        <v>135</v>
      </c>
      <c r="D110" s="36" t="s">
        <v>873</v>
      </c>
      <c r="E110" s="36" t="s">
        <v>1219</v>
      </c>
      <c r="F110" s="36" t="s">
        <v>1007</v>
      </c>
      <c r="H110" s="36" t="s">
        <v>1215</v>
      </c>
      <c r="J110" s="39" t="s">
        <v>1216</v>
      </c>
      <c r="K110" s="36" t="s">
        <v>1217</v>
      </c>
      <c r="L110" s="36" t="s">
        <v>1218</v>
      </c>
    </row>
    <row r="111" spans="1:14" ht="12.75" customHeight="1">
      <c r="A111" s="37" t="s">
        <v>1214</v>
      </c>
      <c r="B111" s="37" t="s">
        <v>217</v>
      </c>
      <c r="C111" s="38" t="s">
        <v>135</v>
      </c>
      <c r="D111" s="36" t="s">
        <v>873</v>
      </c>
      <c r="E111" s="36" t="s">
        <v>957</v>
      </c>
      <c r="F111" s="36" t="s">
        <v>1007</v>
      </c>
      <c r="J111" s="39" t="s">
        <v>1216</v>
      </c>
      <c r="K111" s="36" t="s">
        <v>1217</v>
      </c>
      <c r="L111" s="36" t="s">
        <v>1218</v>
      </c>
    </row>
    <row r="112" spans="1:14" s="44" customFormat="1" ht="12.75" customHeight="1">
      <c r="A112" s="43" t="s">
        <v>1220</v>
      </c>
      <c r="B112" s="43" t="s">
        <v>334</v>
      </c>
      <c r="C112" s="38" t="s">
        <v>135</v>
      </c>
      <c r="D112" s="44" t="s">
        <v>873</v>
      </c>
      <c r="E112" s="44" t="s">
        <v>909</v>
      </c>
      <c r="F112" s="44" t="s">
        <v>1221</v>
      </c>
      <c r="G112" s="44" t="s">
        <v>876</v>
      </c>
      <c r="I112" s="44" t="s">
        <v>1222</v>
      </c>
      <c r="J112" s="44" t="s">
        <v>1223</v>
      </c>
      <c r="K112" s="44" t="s">
        <v>1224</v>
      </c>
      <c r="L112" s="44" t="s">
        <v>1225</v>
      </c>
      <c r="M112" s="44" t="s">
        <v>887</v>
      </c>
      <c r="N112" s="44" t="s">
        <v>1226</v>
      </c>
    </row>
    <row r="113" spans="1:14" ht="12.75" customHeight="1">
      <c r="A113" s="37" t="s">
        <v>1227</v>
      </c>
      <c r="B113" s="37" t="s">
        <v>77</v>
      </c>
      <c r="C113" s="38" t="s">
        <v>135</v>
      </c>
      <c r="D113" s="36" t="s">
        <v>873</v>
      </c>
      <c r="E113" s="36" t="s">
        <v>909</v>
      </c>
      <c r="F113" s="36" t="s">
        <v>1228</v>
      </c>
      <c r="G113" s="36" t="s">
        <v>876</v>
      </c>
      <c r="H113" s="36" t="s">
        <v>1229</v>
      </c>
      <c r="I113" s="36" t="s">
        <v>1230</v>
      </c>
      <c r="J113" s="36" t="s">
        <v>1231</v>
      </c>
      <c r="K113" s="36" t="s">
        <v>1232</v>
      </c>
      <c r="L113" s="36" t="s">
        <v>1233</v>
      </c>
      <c r="M113" s="36" t="s">
        <v>1053</v>
      </c>
      <c r="N113" s="36" t="s">
        <v>1234</v>
      </c>
    </row>
    <row r="114" spans="1:14" ht="12.75" customHeight="1">
      <c r="A114" s="37" t="s">
        <v>1235</v>
      </c>
      <c r="B114" s="37" t="s">
        <v>88</v>
      </c>
      <c r="C114" s="38" t="s">
        <v>108</v>
      </c>
      <c r="D114" s="36" t="s">
        <v>873</v>
      </c>
      <c r="E114" s="36" t="s">
        <v>909</v>
      </c>
      <c r="F114" s="36" t="s">
        <v>1105</v>
      </c>
      <c r="G114" s="36" t="s">
        <v>876</v>
      </c>
      <c r="H114" s="36" t="s">
        <v>1236</v>
      </c>
      <c r="I114" s="36" t="s">
        <v>1237</v>
      </c>
      <c r="J114" s="36" t="s">
        <v>1238</v>
      </c>
      <c r="K114" s="36" t="s">
        <v>1239</v>
      </c>
      <c r="L114" s="36" t="s">
        <v>1240</v>
      </c>
      <c r="M114" s="36" t="s">
        <v>887</v>
      </c>
      <c r="N114" s="36" t="s">
        <v>1241</v>
      </c>
    </row>
    <row r="115" spans="1:14" ht="12.75" customHeight="1">
      <c r="A115" s="37" t="s">
        <v>1242</v>
      </c>
      <c r="B115" s="37" t="s">
        <v>45</v>
      </c>
      <c r="C115" s="38" t="s">
        <v>108</v>
      </c>
      <c r="D115" s="36" t="s">
        <v>873</v>
      </c>
      <c r="E115" s="36" t="s">
        <v>964</v>
      </c>
      <c r="F115" s="36" t="s">
        <v>1243</v>
      </c>
      <c r="G115" s="36" t="s">
        <v>876</v>
      </c>
      <c r="H115" s="36" t="s">
        <v>1244</v>
      </c>
      <c r="I115" s="36" t="s">
        <v>1245</v>
      </c>
      <c r="J115" s="36" t="s">
        <v>1246</v>
      </c>
      <c r="K115" s="36" t="s">
        <v>1247</v>
      </c>
      <c r="L115" s="36" t="s">
        <v>1248</v>
      </c>
      <c r="M115" s="36" t="s">
        <v>950</v>
      </c>
      <c r="N115" s="36" t="s">
        <v>1249</v>
      </c>
    </row>
    <row r="116" spans="1:14" ht="12.75" customHeight="1">
      <c r="A116" s="37" t="s">
        <v>1250</v>
      </c>
      <c r="B116" s="37" t="s">
        <v>323</v>
      </c>
      <c r="C116" s="38" t="s">
        <v>324</v>
      </c>
      <c r="D116" s="36" t="s">
        <v>873</v>
      </c>
      <c r="E116" s="36" t="s">
        <v>909</v>
      </c>
      <c r="F116" s="36" t="s">
        <v>952</v>
      </c>
      <c r="G116" s="36" t="s">
        <v>876</v>
      </c>
      <c r="I116" s="36" t="s">
        <v>1251</v>
      </c>
      <c r="J116" s="36" t="s">
        <v>1252</v>
      </c>
      <c r="K116" s="36" t="s">
        <v>1253</v>
      </c>
      <c r="L116" s="36" t="s">
        <v>1254</v>
      </c>
      <c r="M116" s="36" t="s">
        <v>887</v>
      </c>
      <c r="N116" s="36" t="s">
        <v>1255</v>
      </c>
    </row>
    <row r="117" spans="1:14" ht="12.75" customHeight="1">
      <c r="A117" s="37" t="s">
        <v>1250</v>
      </c>
      <c r="B117" s="37" t="s">
        <v>325</v>
      </c>
      <c r="C117" s="38" t="s">
        <v>324</v>
      </c>
      <c r="D117" s="36" t="s">
        <v>873</v>
      </c>
      <c r="E117" s="36" t="s">
        <v>909</v>
      </c>
      <c r="F117" s="36" t="s">
        <v>952</v>
      </c>
      <c r="G117" s="36" t="s">
        <v>876</v>
      </c>
      <c r="I117" s="36" t="s">
        <v>1256</v>
      </c>
      <c r="J117" s="36" t="s">
        <v>1252</v>
      </c>
      <c r="K117" s="36" t="s">
        <v>1253</v>
      </c>
      <c r="L117" s="36" t="s">
        <v>1254</v>
      </c>
      <c r="M117" s="36" t="s">
        <v>887</v>
      </c>
      <c r="N117" s="36" t="s">
        <v>1257</v>
      </c>
    </row>
    <row r="118" spans="1:14" ht="12.75" customHeight="1">
      <c r="A118" s="37" t="s">
        <v>1258</v>
      </c>
      <c r="B118" s="37" t="s">
        <v>1259</v>
      </c>
      <c r="C118" s="38" t="s">
        <v>1260</v>
      </c>
      <c r="D118" s="36" t="s">
        <v>873</v>
      </c>
      <c r="E118" s="36" t="s">
        <v>919</v>
      </c>
      <c r="F118" s="36" t="s">
        <v>1031</v>
      </c>
      <c r="G118" s="36" t="s">
        <v>876</v>
      </c>
      <c r="H118" s="36" t="s">
        <v>1261</v>
      </c>
      <c r="I118" s="36" t="s">
        <v>1262</v>
      </c>
      <c r="J118" s="45" t="s">
        <v>1263</v>
      </c>
      <c r="K118" s="36" t="s">
        <v>1264</v>
      </c>
      <c r="L118" s="36" t="s">
        <v>1265</v>
      </c>
      <c r="M118" s="36" t="s">
        <v>944</v>
      </c>
      <c r="N118" s="36" t="s">
        <v>1266</v>
      </c>
    </row>
    <row r="119" spans="1:14" ht="12.75" customHeight="1">
      <c r="A119" s="37" t="s">
        <v>1267</v>
      </c>
      <c r="B119" s="37" t="s">
        <v>26</v>
      </c>
      <c r="C119" s="38" t="s">
        <v>1268</v>
      </c>
      <c r="D119" s="36" t="s">
        <v>873</v>
      </c>
      <c r="E119" s="36" t="s">
        <v>964</v>
      </c>
      <c r="F119" s="36" t="s">
        <v>952</v>
      </c>
      <c r="G119" s="36" t="s">
        <v>876</v>
      </c>
      <c r="H119" s="36" t="s">
        <v>1032</v>
      </c>
      <c r="I119" s="36" t="s">
        <v>1269</v>
      </c>
      <c r="J119" s="39" t="s">
        <v>1270</v>
      </c>
      <c r="K119" s="36" t="s">
        <v>1271</v>
      </c>
      <c r="L119" s="36" t="s">
        <v>1272</v>
      </c>
      <c r="M119" s="36" t="s">
        <v>950</v>
      </c>
      <c r="N119" s="36" t="s">
        <v>1273</v>
      </c>
    </row>
    <row r="120" spans="1:14" ht="12.75" customHeight="1">
      <c r="A120" s="37" t="s">
        <v>1267</v>
      </c>
      <c r="B120" s="37" t="s">
        <v>66</v>
      </c>
      <c r="C120" s="38" t="s">
        <v>1268</v>
      </c>
      <c r="D120" s="36" t="s">
        <v>873</v>
      </c>
      <c r="E120" s="36" t="s">
        <v>957</v>
      </c>
      <c r="F120" s="36" t="s">
        <v>952</v>
      </c>
      <c r="G120" s="36" t="s">
        <v>876</v>
      </c>
      <c r="H120" s="36" t="s">
        <v>1274</v>
      </c>
      <c r="I120" s="36" t="s">
        <v>1269</v>
      </c>
      <c r="J120" s="39" t="s">
        <v>1270</v>
      </c>
      <c r="K120" s="36" t="s">
        <v>1271</v>
      </c>
      <c r="L120" s="36" t="s">
        <v>1272</v>
      </c>
      <c r="M120" s="36" t="s">
        <v>950</v>
      </c>
      <c r="N120" s="36" t="s">
        <v>1275</v>
      </c>
    </row>
    <row r="121" spans="1:14" ht="12.75" customHeight="1">
      <c r="A121" s="37" t="s">
        <v>1276</v>
      </c>
      <c r="B121" s="37" t="s">
        <v>42</v>
      </c>
      <c r="C121" s="38" t="s">
        <v>114</v>
      </c>
      <c r="D121" s="36" t="s">
        <v>873</v>
      </c>
      <c r="E121" s="36" t="s">
        <v>964</v>
      </c>
      <c r="F121" s="36" t="s">
        <v>1277</v>
      </c>
      <c r="G121" s="36" t="s">
        <v>876</v>
      </c>
      <c r="H121" s="36" t="s">
        <v>1032</v>
      </c>
      <c r="I121" s="36" t="s">
        <v>1278</v>
      </c>
      <c r="J121" s="36" t="s">
        <v>1279</v>
      </c>
      <c r="K121" s="36" t="s">
        <v>1280</v>
      </c>
      <c r="L121" s="36" t="s">
        <v>1281</v>
      </c>
      <c r="M121" s="36" t="s">
        <v>950</v>
      </c>
      <c r="N121" s="36" t="s">
        <v>1282</v>
      </c>
    </row>
    <row r="122" spans="1:14" ht="12.75" customHeight="1">
      <c r="A122" s="37" t="s">
        <v>1283</v>
      </c>
      <c r="B122" s="37" t="s">
        <v>328</v>
      </c>
      <c r="C122" s="38" t="s">
        <v>186</v>
      </c>
      <c r="D122" s="36" t="s">
        <v>873</v>
      </c>
      <c r="E122" s="36" t="s">
        <v>909</v>
      </c>
      <c r="F122" s="36" t="s">
        <v>952</v>
      </c>
      <c r="G122" s="36" t="s">
        <v>876</v>
      </c>
      <c r="I122" s="36" t="s">
        <v>1251</v>
      </c>
      <c r="J122" s="36" t="s">
        <v>1284</v>
      </c>
      <c r="K122" s="36" t="s">
        <v>1285</v>
      </c>
      <c r="L122" s="36" t="s">
        <v>1286</v>
      </c>
      <c r="M122" s="36" t="s">
        <v>887</v>
      </c>
      <c r="N122" s="36" t="s">
        <v>1287</v>
      </c>
    </row>
    <row r="123" spans="1:14" ht="12.75" customHeight="1">
      <c r="A123" s="37" t="s">
        <v>1283</v>
      </c>
      <c r="B123" s="37" t="s">
        <v>185</v>
      </c>
      <c r="C123" s="38" t="s">
        <v>186</v>
      </c>
      <c r="D123" s="36" t="s">
        <v>873</v>
      </c>
      <c r="E123" s="36" t="s">
        <v>874</v>
      </c>
      <c r="F123" s="36" t="s">
        <v>952</v>
      </c>
      <c r="G123" s="36" t="s">
        <v>876</v>
      </c>
      <c r="I123" s="36" t="s">
        <v>1251</v>
      </c>
      <c r="J123" s="36" t="s">
        <v>1284</v>
      </c>
      <c r="K123" s="36" t="s">
        <v>1285</v>
      </c>
      <c r="L123" s="36" t="s">
        <v>1286</v>
      </c>
      <c r="M123" s="36" t="s">
        <v>882</v>
      </c>
      <c r="N123" s="36" t="s">
        <v>1288</v>
      </c>
    </row>
    <row r="124" spans="1:14" s="44" customFormat="1" ht="12.75" customHeight="1">
      <c r="A124" s="43" t="s">
        <v>1289</v>
      </c>
      <c r="B124" s="43" t="s">
        <v>132</v>
      </c>
      <c r="C124" s="38" t="s">
        <v>133</v>
      </c>
      <c r="D124" s="44" t="s">
        <v>873</v>
      </c>
      <c r="E124" s="44" t="s">
        <v>964</v>
      </c>
      <c r="F124" s="44" t="s">
        <v>1290</v>
      </c>
      <c r="G124" s="44" t="s">
        <v>876</v>
      </c>
      <c r="H124" s="44" t="s">
        <v>1291</v>
      </c>
      <c r="I124" s="44" t="s">
        <v>1292</v>
      </c>
      <c r="J124" s="44" t="s">
        <v>1293</v>
      </c>
      <c r="K124" s="44" t="s">
        <v>1294</v>
      </c>
      <c r="L124" s="44" t="s">
        <v>1295</v>
      </c>
      <c r="M124" s="44" t="s">
        <v>950</v>
      </c>
      <c r="N124" s="44" t="s">
        <v>1296</v>
      </c>
    </row>
    <row r="125" spans="1:14" s="46" customFormat="1" ht="12.75" customHeight="1">
      <c r="A125" s="41" t="s">
        <v>1289</v>
      </c>
      <c r="B125" s="41" t="s">
        <v>486</v>
      </c>
      <c r="C125" s="38" t="s">
        <v>133</v>
      </c>
      <c r="D125" s="46" t="s">
        <v>873</v>
      </c>
      <c r="E125" s="46" t="s">
        <v>1219</v>
      </c>
      <c r="F125" s="46" t="s">
        <v>1290</v>
      </c>
      <c r="G125" s="46" t="s">
        <v>876</v>
      </c>
      <c r="H125" s="46" t="s">
        <v>1032</v>
      </c>
      <c r="I125" s="46" t="s">
        <v>1297</v>
      </c>
      <c r="J125" s="46" t="s">
        <v>1293</v>
      </c>
      <c r="K125" s="46" t="s">
        <v>1294</v>
      </c>
      <c r="L125" s="46" t="s">
        <v>1295</v>
      </c>
      <c r="M125" s="46" t="s">
        <v>944</v>
      </c>
      <c r="N125" s="46" t="s">
        <v>1298</v>
      </c>
    </row>
    <row r="126" spans="1:14" ht="12.75" customHeight="1">
      <c r="A126" s="37" t="s">
        <v>1299</v>
      </c>
      <c r="B126" s="37" t="s">
        <v>271</v>
      </c>
      <c r="C126" s="38" t="s">
        <v>272</v>
      </c>
      <c r="D126" s="36" t="s">
        <v>873</v>
      </c>
      <c r="E126" s="36" t="s">
        <v>1300</v>
      </c>
      <c r="F126" s="36" t="s">
        <v>1007</v>
      </c>
      <c r="G126" s="36" t="s">
        <v>876</v>
      </c>
      <c r="H126" s="36" t="s">
        <v>1301</v>
      </c>
      <c r="J126" s="40"/>
      <c r="K126" s="36" t="s">
        <v>1302</v>
      </c>
      <c r="L126" s="36" t="s">
        <v>1303</v>
      </c>
    </row>
    <row r="127" spans="1:14" ht="12.75" customHeight="1">
      <c r="A127" s="37" t="s">
        <v>1304</v>
      </c>
      <c r="B127" s="37" t="s">
        <v>305</v>
      </c>
      <c r="C127" s="38" t="s">
        <v>306</v>
      </c>
      <c r="D127" s="36" t="s">
        <v>873</v>
      </c>
      <c r="E127" s="36" t="s">
        <v>909</v>
      </c>
      <c r="F127" s="36" t="s">
        <v>1305</v>
      </c>
      <c r="G127" s="36" t="s">
        <v>876</v>
      </c>
      <c r="H127" s="36" t="s">
        <v>1306</v>
      </c>
      <c r="I127" s="36" t="s">
        <v>1307</v>
      </c>
      <c r="J127" s="36" t="s">
        <v>1308</v>
      </c>
      <c r="K127" s="36" t="s">
        <v>1309</v>
      </c>
      <c r="L127" s="36" t="s">
        <v>1310</v>
      </c>
      <c r="M127" s="36" t="s">
        <v>887</v>
      </c>
      <c r="N127" s="36" t="s">
        <v>1311</v>
      </c>
    </row>
    <row r="128" spans="1:14" ht="12.75" customHeight="1">
      <c r="A128" s="37" t="s">
        <v>1312</v>
      </c>
      <c r="B128" s="37" t="s">
        <v>1313</v>
      </c>
      <c r="C128" s="38" t="s">
        <v>1314</v>
      </c>
      <c r="D128" s="36" t="s">
        <v>873</v>
      </c>
      <c r="E128" s="36" t="s">
        <v>1023</v>
      </c>
      <c r="F128" s="36" t="s">
        <v>1031</v>
      </c>
      <c r="G128" s="36" t="s">
        <v>876</v>
      </c>
      <c r="H128" s="36" t="s">
        <v>1315</v>
      </c>
      <c r="I128" s="36" t="s">
        <v>1262</v>
      </c>
      <c r="J128" s="45" t="s">
        <v>1316</v>
      </c>
      <c r="K128" s="36" t="s">
        <v>1317</v>
      </c>
      <c r="L128" s="36" t="s">
        <v>1318</v>
      </c>
      <c r="M128" s="36" t="s">
        <v>944</v>
      </c>
      <c r="N128" s="36" t="s">
        <v>1319</v>
      </c>
    </row>
    <row r="129" spans="1:14" ht="12.75" customHeight="1">
      <c r="A129" s="37" t="s">
        <v>1320</v>
      </c>
      <c r="B129" s="37" t="s">
        <v>276</v>
      </c>
      <c r="C129" s="38" t="s">
        <v>131</v>
      </c>
      <c r="D129" s="36" t="s">
        <v>873</v>
      </c>
      <c r="E129" s="36" t="s">
        <v>1321</v>
      </c>
      <c r="F129" s="36" t="s">
        <v>952</v>
      </c>
      <c r="G129" s="36" t="s">
        <v>876</v>
      </c>
      <c r="H129" s="36" t="s">
        <v>1322</v>
      </c>
      <c r="I129" s="36" t="s">
        <v>1323</v>
      </c>
      <c r="J129" s="39" t="s">
        <v>1324</v>
      </c>
      <c r="K129" s="36" t="s">
        <v>1325</v>
      </c>
      <c r="L129" s="36" t="s">
        <v>1326</v>
      </c>
      <c r="M129" s="36" t="s">
        <v>950</v>
      </c>
      <c r="N129" s="36" t="s">
        <v>1327</v>
      </c>
    </row>
    <row r="130" spans="1:14" ht="12.75" customHeight="1">
      <c r="A130" s="37" t="s">
        <v>1320</v>
      </c>
      <c r="B130" s="37" t="s">
        <v>235</v>
      </c>
      <c r="C130" s="38" t="s">
        <v>131</v>
      </c>
      <c r="D130" s="36" t="s">
        <v>873</v>
      </c>
      <c r="E130" s="36" t="s">
        <v>905</v>
      </c>
      <c r="F130" s="36" t="s">
        <v>952</v>
      </c>
      <c r="G130" s="36" t="s">
        <v>876</v>
      </c>
      <c r="H130" s="36" t="s">
        <v>1328</v>
      </c>
      <c r="I130" s="36" t="s">
        <v>1323</v>
      </c>
      <c r="J130" s="39" t="s">
        <v>1324</v>
      </c>
      <c r="K130" s="36" t="s">
        <v>1325</v>
      </c>
      <c r="L130" s="36" t="s">
        <v>1326</v>
      </c>
      <c r="M130" s="36" t="s">
        <v>882</v>
      </c>
      <c r="N130" s="36" t="s">
        <v>1329</v>
      </c>
    </row>
    <row r="131" spans="1:14" ht="12.75" customHeight="1">
      <c r="A131" s="37" t="s">
        <v>1320</v>
      </c>
      <c r="B131" s="37" t="s">
        <v>338</v>
      </c>
      <c r="C131" s="38" t="s">
        <v>131</v>
      </c>
      <c r="D131" s="36" t="s">
        <v>873</v>
      </c>
      <c r="E131" s="36" t="s">
        <v>909</v>
      </c>
      <c r="F131" s="36" t="s">
        <v>952</v>
      </c>
      <c r="G131" s="36" t="s">
        <v>876</v>
      </c>
      <c r="I131" s="36" t="s">
        <v>1323</v>
      </c>
      <c r="J131" s="39" t="s">
        <v>1324</v>
      </c>
      <c r="K131" s="36" t="s">
        <v>1325</v>
      </c>
      <c r="L131" s="36" t="s">
        <v>1326</v>
      </c>
      <c r="M131" s="36" t="s">
        <v>887</v>
      </c>
      <c r="N131" s="36" t="s">
        <v>1330</v>
      </c>
    </row>
    <row r="132" spans="1:14" ht="12.75" customHeight="1">
      <c r="A132" s="37" t="s">
        <v>1320</v>
      </c>
      <c r="B132" s="37" t="s">
        <v>130</v>
      </c>
      <c r="C132" s="38" t="s">
        <v>131</v>
      </c>
      <c r="D132" s="36" t="s">
        <v>873</v>
      </c>
      <c r="E132" s="36" t="s">
        <v>964</v>
      </c>
      <c r="F132" s="36" t="s">
        <v>952</v>
      </c>
      <c r="G132" s="36" t="s">
        <v>876</v>
      </c>
      <c r="H132" s="36" t="s">
        <v>1032</v>
      </c>
      <c r="I132" s="36" t="s">
        <v>1323</v>
      </c>
      <c r="J132" s="39" t="s">
        <v>1324</v>
      </c>
      <c r="K132" s="36" t="s">
        <v>1325</v>
      </c>
      <c r="L132" s="36" t="s">
        <v>1326</v>
      </c>
      <c r="M132" s="36" t="s">
        <v>950</v>
      </c>
      <c r="N132" s="36" t="s">
        <v>1331</v>
      </c>
    </row>
    <row r="133" spans="1:14" ht="12.75" customHeight="1">
      <c r="A133" s="37" t="s">
        <v>1320</v>
      </c>
      <c r="B133" s="37" t="s">
        <v>180</v>
      </c>
      <c r="C133" s="38" t="s">
        <v>131</v>
      </c>
      <c r="D133" s="36" t="s">
        <v>873</v>
      </c>
      <c r="E133" s="36" t="s">
        <v>874</v>
      </c>
      <c r="F133" s="36" t="s">
        <v>952</v>
      </c>
      <c r="G133" s="36" t="s">
        <v>876</v>
      </c>
      <c r="I133" s="36" t="s">
        <v>1323</v>
      </c>
      <c r="J133" s="39" t="s">
        <v>1324</v>
      </c>
      <c r="K133" s="36" t="s">
        <v>1325</v>
      </c>
      <c r="L133" s="36" t="s">
        <v>1326</v>
      </c>
      <c r="M133" s="36" t="s">
        <v>882</v>
      </c>
      <c r="N133" s="36" t="s">
        <v>1332</v>
      </c>
    </row>
    <row r="134" spans="1:14" ht="12.75" customHeight="1">
      <c r="A134" s="37" t="s">
        <v>1320</v>
      </c>
      <c r="B134" s="37" t="s">
        <v>183</v>
      </c>
      <c r="C134" s="38" t="s">
        <v>131</v>
      </c>
      <c r="D134" s="36" t="s">
        <v>873</v>
      </c>
      <c r="E134" s="36" t="s">
        <v>874</v>
      </c>
      <c r="F134" s="36" t="s">
        <v>952</v>
      </c>
      <c r="G134" s="36" t="s">
        <v>876</v>
      </c>
      <c r="I134" s="36" t="s">
        <v>1323</v>
      </c>
      <c r="J134" s="39" t="s">
        <v>1324</v>
      </c>
      <c r="K134" s="36" t="s">
        <v>1325</v>
      </c>
      <c r="L134" s="36" t="s">
        <v>1326</v>
      </c>
      <c r="M134" s="36" t="s">
        <v>882</v>
      </c>
      <c r="N134" s="36" t="s">
        <v>1333</v>
      </c>
    </row>
    <row r="135" spans="1:14" ht="12.75" customHeight="1">
      <c r="A135" s="37" t="s">
        <v>1320</v>
      </c>
      <c r="B135" s="37" t="s">
        <v>184</v>
      </c>
      <c r="C135" s="38" t="s">
        <v>131</v>
      </c>
      <c r="D135" s="36" t="s">
        <v>873</v>
      </c>
      <c r="E135" s="36" t="s">
        <v>874</v>
      </c>
      <c r="F135" s="36" t="s">
        <v>952</v>
      </c>
      <c r="G135" s="36" t="s">
        <v>876</v>
      </c>
      <c r="I135" s="36" t="s">
        <v>1323</v>
      </c>
      <c r="J135" s="39" t="s">
        <v>1324</v>
      </c>
      <c r="K135" s="36" t="s">
        <v>1325</v>
      </c>
      <c r="L135" s="36" t="s">
        <v>1326</v>
      </c>
      <c r="M135" s="36" t="s">
        <v>882</v>
      </c>
      <c r="N135" s="36" t="s">
        <v>1334</v>
      </c>
    </row>
    <row r="136" spans="1:14" ht="12.75" customHeight="1">
      <c r="A136" s="37" t="s">
        <v>1320</v>
      </c>
      <c r="B136" s="37" t="s">
        <v>179</v>
      </c>
      <c r="C136" s="38" t="s">
        <v>131</v>
      </c>
      <c r="D136" s="36" t="s">
        <v>873</v>
      </c>
      <c r="E136" s="36" t="s">
        <v>874</v>
      </c>
      <c r="F136" s="36" t="s">
        <v>952</v>
      </c>
      <c r="G136" s="36" t="s">
        <v>876</v>
      </c>
      <c r="I136" s="36" t="s">
        <v>1323</v>
      </c>
      <c r="J136" s="39" t="s">
        <v>1324</v>
      </c>
      <c r="K136" s="36" t="s">
        <v>1325</v>
      </c>
      <c r="L136" s="36" t="s">
        <v>1326</v>
      </c>
      <c r="M136" s="36" t="s">
        <v>882</v>
      </c>
      <c r="N136" s="36" t="s">
        <v>1335</v>
      </c>
    </row>
    <row r="137" spans="1:14" ht="12.75" customHeight="1">
      <c r="A137" s="37" t="s">
        <v>1336</v>
      </c>
      <c r="B137" s="37" t="s">
        <v>253</v>
      </c>
      <c r="C137" s="38" t="s">
        <v>254</v>
      </c>
      <c r="D137" s="36" t="s">
        <v>873</v>
      </c>
      <c r="E137" s="36" t="s">
        <v>884</v>
      </c>
      <c r="F137" s="36" t="s">
        <v>1337</v>
      </c>
      <c r="G137" s="36" t="s">
        <v>876</v>
      </c>
      <c r="H137" s="36" t="s">
        <v>1338</v>
      </c>
      <c r="I137" s="36" t="s">
        <v>1339</v>
      </c>
      <c r="J137" s="36" t="s">
        <v>1340</v>
      </c>
      <c r="K137" s="36" t="s">
        <v>1341</v>
      </c>
      <c r="L137" s="36" t="s">
        <v>1342</v>
      </c>
      <c r="M137" s="36" t="s">
        <v>887</v>
      </c>
      <c r="N137" s="36" t="s">
        <v>1343</v>
      </c>
    </row>
    <row r="138" spans="1:14" ht="12.75" customHeight="1">
      <c r="A138" s="37" t="s">
        <v>1336</v>
      </c>
      <c r="B138" s="37" t="s">
        <v>268</v>
      </c>
      <c r="C138" s="38" t="s">
        <v>269</v>
      </c>
      <c r="D138" s="36" t="s">
        <v>873</v>
      </c>
      <c r="E138" s="36" t="s">
        <v>884</v>
      </c>
      <c r="F138" s="36" t="s">
        <v>1344</v>
      </c>
      <c r="G138" s="36" t="s">
        <v>876</v>
      </c>
      <c r="I138" s="36" t="s">
        <v>1345</v>
      </c>
      <c r="J138" s="36" t="s">
        <v>1340</v>
      </c>
      <c r="K138" s="36" t="s">
        <v>1341</v>
      </c>
      <c r="L138" s="36" t="s">
        <v>1342</v>
      </c>
      <c r="M138" s="36" t="s">
        <v>887</v>
      </c>
      <c r="N138" s="36" t="s">
        <v>1346</v>
      </c>
    </row>
    <row r="139" spans="1:14" ht="12.75" customHeight="1">
      <c r="A139" s="37" t="s">
        <v>1347</v>
      </c>
      <c r="B139" s="37" t="s">
        <v>1348</v>
      </c>
      <c r="C139" s="38" t="s">
        <v>1349</v>
      </c>
      <c r="D139" s="36" t="s">
        <v>873</v>
      </c>
      <c r="E139" s="36" t="s">
        <v>1350</v>
      </c>
      <c r="F139" s="36" t="s">
        <v>1007</v>
      </c>
      <c r="H139" s="36" t="s">
        <v>1351</v>
      </c>
      <c r="J139" s="40" t="s">
        <v>1352</v>
      </c>
      <c r="K139" s="36" t="s">
        <v>1353</v>
      </c>
      <c r="L139" s="36" t="s">
        <v>1354</v>
      </c>
    </row>
    <row r="140" spans="1:14" ht="12.75" customHeight="1">
      <c r="A140" s="37" t="s">
        <v>1355</v>
      </c>
      <c r="B140" s="37" t="s">
        <v>110</v>
      </c>
      <c r="C140" s="38" t="s">
        <v>111</v>
      </c>
      <c r="D140" s="36" t="s">
        <v>873</v>
      </c>
      <c r="E140" s="36" t="s">
        <v>964</v>
      </c>
      <c r="F140" s="36" t="s">
        <v>1168</v>
      </c>
      <c r="G140" s="36" t="s">
        <v>876</v>
      </c>
      <c r="H140" s="36" t="s">
        <v>1356</v>
      </c>
      <c r="I140" s="36" t="s">
        <v>1357</v>
      </c>
      <c r="J140" s="36" t="s">
        <v>1358</v>
      </c>
      <c r="K140" s="36" t="s">
        <v>1359</v>
      </c>
      <c r="L140" s="36" t="s">
        <v>1360</v>
      </c>
      <c r="M140" s="36" t="s">
        <v>950</v>
      </c>
      <c r="N140" s="36" t="s">
        <v>1361</v>
      </c>
    </row>
    <row r="141" spans="1:14" ht="12.75" customHeight="1">
      <c r="A141" s="37" t="s">
        <v>1362</v>
      </c>
      <c r="B141" s="37" t="s">
        <v>342</v>
      </c>
      <c r="C141" s="38" t="s">
        <v>343</v>
      </c>
      <c r="D141" s="36" t="s">
        <v>873</v>
      </c>
      <c r="E141" s="36" t="s">
        <v>909</v>
      </c>
      <c r="G141" s="36" t="s">
        <v>876</v>
      </c>
      <c r="I141" s="36" t="s">
        <v>1363</v>
      </c>
      <c r="J141" s="36" t="s">
        <v>1364</v>
      </c>
      <c r="K141" s="36" t="s">
        <v>1365</v>
      </c>
      <c r="L141" s="36" t="s">
        <v>1366</v>
      </c>
      <c r="M141" s="36" t="s">
        <v>887</v>
      </c>
      <c r="N141" s="36" t="s">
        <v>1367</v>
      </c>
    </row>
    <row r="142" spans="1:14" ht="12.75" customHeight="1">
      <c r="A142" s="37" t="s">
        <v>1362</v>
      </c>
      <c r="B142" s="37" t="s">
        <v>314</v>
      </c>
      <c r="C142" s="38" t="s">
        <v>315</v>
      </c>
      <c r="D142" s="36" t="s">
        <v>873</v>
      </c>
      <c r="E142" s="36" t="s">
        <v>909</v>
      </c>
      <c r="G142" s="36" t="s">
        <v>876</v>
      </c>
      <c r="H142" s="36" t="s">
        <v>1368</v>
      </c>
      <c r="I142" s="36" t="s">
        <v>1363</v>
      </c>
      <c r="J142" s="36" t="s">
        <v>1369</v>
      </c>
      <c r="K142" s="36" t="s">
        <v>1370</v>
      </c>
      <c r="L142" s="36" t="s">
        <v>1371</v>
      </c>
      <c r="M142" s="36" t="s">
        <v>887</v>
      </c>
      <c r="N142" s="36" t="s">
        <v>1372</v>
      </c>
    </row>
    <row r="143" spans="1:14" ht="12.75" customHeight="1">
      <c r="A143" s="37" t="s">
        <v>1362</v>
      </c>
      <c r="B143" s="37" t="s">
        <v>287</v>
      </c>
      <c r="C143" s="38" t="s">
        <v>288</v>
      </c>
      <c r="D143" s="36" t="s">
        <v>873</v>
      </c>
      <c r="E143" s="36" t="s">
        <v>1023</v>
      </c>
      <c r="F143" s="36" t="s">
        <v>1373</v>
      </c>
      <c r="H143" s="36" t="s">
        <v>1374</v>
      </c>
      <c r="I143" s="36" t="s">
        <v>1363</v>
      </c>
      <c r="J143" s="36" t="s">
        <v>1364</v>
      </c>
      <c r="K143" s="36" t="s">
        <v>1365</v>
      </c>
      <c r="L143" s="36" t="s">
        <v>1366</v>
      </c>
    </row>
    <row r="144" spans="1:14" ht="12.75" customHeight="1">
      <c r="A144" s="37" t="s">
        <v>1375</v>
      </c>
      <c r="B144" s="37" t="s">
        <v>123</v>
      </c>
      <c r="C144" s="38" t="s">
        <v>124</v>
      </c>
      <c r="D144" s="36" t="s">
        <v>873</v>
      </c>
      <c r="E144" s="36" t="s">
        <v>964</v>
      </c>
      <c r="F144" s="36" t="s">
        <v>1376</v>
      </c>
      <c r="G144" s="36" t="s">
        <v>876</v>
      </c>
      <c r="H144" s="36" t="s">
        <v>1377</v>
      </c>
      <c r="I144" s="36" t="s">
        <v>1378</v>
      </c>
      <c r="J144" s="36" t="s">
        <v>1379</v>
      </c>
      <c r="K144" s="36" t="s">
        <v>1380</v>
      </c>
      <c r="L144" s="36" t="s">
        <v>1381</v>
      </c>
      <c r="M144" s="36" t="s">
        <v>950</v>
      </c>
      <c r="N144" s="36" t="s">
        <v>1382</v>
      </c>
    </row>
    <row r="145" spans="1:14" ht="12.75" customHeight="1">
      <c r="A145" s="37" t="s">
        <v>1375</v>
      </c>
      <c r="B145" s="37" t="s">
        <v>214</v>
      </c>
      <c r="C145" s="38" t="s">
        <v>124</v>
      </c>
      <c r="D145" s="36" t="s">
        <v>873</v>
      </c>
      <c r="E145" s="36" t="s">
        <v>982</v>
      </c>
      <c r="F145" s="36" t="s">
        <v>1376</v>
      </c>
      <c r="G145" s="36" t="s">
        <v>876</v>
      </c>
      <c r="H145" s="36" t="s">
        <v>1383</v>
      </c>
      <c r="I145" s="36" t="s">
        <v>1378</v>
      </c>
      <c r="J145" s="36" t="s">
        <v>1379</v>
      </c>
      <c r="K145" s="36" t="s">
        <v>1380</v>
      </c>
      <c r="L145" s="36" t="s">
        <v>1381</v>
      </c>
      <c r="M145" s="36" t="s">
        <v>950</v>
      </c>
      <c r="N145" s="36" t="s">
        <v>1384</v>
      </c>
    </row>
    <row r="146" spans="1:14" ht="12.75" customHeight="1">
      <c r="A146" s="37" t="s">
        <v>1385</v>
      </c>
      <c r="B146" s="37" t="s">
        <v>337</v>
      </c>
      <c r="C146" s="38" t="s">
        <v>196</v>
      </c>
      <c r="D146" s="36" t="s">
        <v>873</v>
      </c>
      <c r="E146" s="36" t="s">
        <v>909</v>
      </c>
      <c r="F146" s="36" t="s">
        <v>952</v>
      </c>
      <c r="G146" s="36" t="s">
        <v>876</v>
      </c>
      <c r="I146" s="36" t="s">
        <v>1251</v>
      </c>
      <c r="J146" s="36" t="s">
        <v>1386</v>
      </c>
      <c r="K146" s="36" t="s">
        <v>1387</v>
      </c>
      <c r="L146" s="36" t="s">
        <v>1388</v>
      </c>
      <c r="M146" s="36" t="s">
        <v>887</v>
      </c>
      <c r="N146" s="36" t="s">
        <v>1389</v>
      </c>
    </row>
    <row r="147" spans="1:14" ht="12.75" customHeight="1">
      <c r="A147" s="37" t="s">
        <v>1385</v>
      </c>
      <c r="B147" s="37" t="s">
        <v>195</v>
      </c>
      <c r="C147" s="38" t="s">
        <v>196</v>
      </c>
      <c r="D147" s="36" t="s">
        <v>873</v>
      </c>
      <c r="E147" s="36" t="s">
        <v>1219</v>
      </c>
      <c r="F147" s="36" t="s">
        <v>952</v>
      </c>
      <c r="G147" s="36" t="s">
        <v>876</v>
      </c>
      <c r="H147" s="36" t="s">
        <v>1032</v>
      </c>
      <c r="I147" s="36" t="s">
        <v>1251</v>
      </c>
      <c r="J147" s="36" t="s">
        <v>1386</v>
      </c>
      <c r="K147" s="36" t="s">
        <v>1387</v>
      </c>
      <c r="L147" s="36" t="s">
        <v>1388</v>
      </c>
      <c r="M147" s="36" t="s">
        <v>944</v>
      </c>
      <c r="N147" s="36" t="s">
        <v>1390</v>
      </c>
    </row>
    <row r="148" spans="1:14" ht="12.75" customHeight="1">
      <c r="A148" s="37" t="s">
        <v>1391</v>
      </c>
      <c r="B148" s="37" t="s">
        <v>121</v>
      </c>
      <c r="C148" s="38" t="s">
        <v>122</v>
      </c>
      <c r="D148" s="36" t="s">
        <v>873</v>
      </c>
      <c r="E148" s="36" t="s">
        <v>964</v>
      </c>
      <c r="F148" s="36" t="s">
        <v>1112</v>
      </c>
      <c r="G148" s="36" t="s">
        <v>876</v>
      </c>
      <c r="H148" s="36" t="s">
        <v>1392</v>
      </c>
      <c r="I148" s="36" t="s">
        <v>1393</v>
      </c>
      <c r="J148" s="36" t="s">
        <v>1394</v>
      </c>
      <c r="K148" s="36" t="s">
        <v>1395</v>
      </c>
      <c r="L148" s="36" t="s">
        <v>1020</v>
      </c>
      <c r="M148" s="36" t="s">
        <v>950</v>
      </c>
      <c r="N148" s="36" t="s">
        <v>1396</v>
      </c>
    </row>
    <row r="149" spans="1:14" ht="12.75" customHeight="1">
      <c r="A149" s="37" t="s">
        <v>1397</v>
      </c>
      <c r="B149" s="37" t="s">
        <v>137</v>
      </c>
      <c r="C149" s="38" t="s">
        <v>138</v>
      </c>
      <c r="D149" s="36" t="s">
        <v>873</v>
      </c>
      <c r="E149" s="36" t="s">
        <v>964</v>
      </c>
      <c r="F149" s="36" t="s">
        <v>1159</v>
      </c>
      <c r="G149" s="36" t="s">
        <v>876</v>
      </c>
      <c r="H149" s="36" t="s">
        <v>1032</v>
      </c>
      <c r="I149" s="36" t="s">
        <v>1398</v>
      </c>
      <c r="J149" s="36" t="s">
        <v>1399</v>
      </c>
      <c r="K149" s="36" t="s">
        <v>1400</v>
      </c>
      <c r="L149" s="36" t="s">
        <v>1401</v>
      </c>
      <c r="M149" s="36" t="s">
        <v>950</v>
      </c>
      <c r="N149" s="36" t="s">
        <v>1402</v>
      </c>
    </row>
    <row r="150" spans="1:14" ht="12.75" customHeight="1">
      <c r="A150" s="37" t="s">
        <v>1397</v>
      </c>
      <c r="B150" s="37" t="s">
        <v>336</v>
      </c>
      <c r="C150" s="38" t="s">
        <v>138</v>
      </c>
      <c r="D150" s="36" t="s">
        <v>873</v>
      </c>
      <c r="E150" s="36" t="s">
        <v>1023</v>
      </c>
      <c r="F150" s="36" t="s">
        <v>1159</v>
      </c>
      <c r="G150" s="36" t="s">
        <v>876</v>
      </c>
      <c r="I150" s="36" t="s">
        <v>1398</v>
      </c>
      <c r="J150" s="36" t="s">
        <v>1399</v>
      </c>
      <c r="K150" s="36" t="s">
        <v>1400</v>
      </c>
      <c r="L150" s="36" t="s">
        <v>1401</v>
      </c>
      <c r="M150" s="36" t="s">
        <v>944</v>
      </c>
      <c r="N150" s="36" t="s">
        <v>1403</v>
      </c>
    </row>
    <row r="151" spans="1:14" ht="12.75" customHeight="1">
      <c r="A151" s="37" t="s">
        <v>1404</v>
      </c>
      <c r="B151" s="37" t="s">
        <v>319</v>
      </c>
      <c r="C151" s="38" t="s">
        <v>320</v>
      </c>
      <c r="D151" s="36" t="s">
        <v>873</v>
      </c>
      <c r="E151" s="36" t="s">
        <v>909</v>
      </c>
      <c r="F151" s="36" t="s">
        <v>1168</v>
      </c>
      <c r="G151" s="36" t="s">
        <v>876</v>
      </c>
      <c r="H151" s="36" t="s">
        <v>1405</v>
      </c>
      <c r="I151" s="36" t="s">
        <v>1406</v>
      </c>
      <c r="J151" s="36" t="s">
        <v>1407</v>
      </c>
      <c r="K151" s="36" t="s">
        <v>1408</v>
      </c>
      <c r="L151" s="36" t="s">
        <v>1409</v>
      </c>
      <c r="M151" s="36" t="s">
        <v>887</v>
      </c>
      <c r="N151" s="36" t="s">
        <v>1410</v>
      </c>
    </row>
    <row r="152" spans="1:14" ht="12.75" customHeight="1">
      <c r="A152" s="37" t="s">
        <v>1411</v>
      </c>
      <c r="B152" s="37" t="s">
        <v>356</v>
      </c>
      <c r="C152" s="38" t="s">
        <v>108</v>
      </c>
      <c r="D152" s="36" t="s">
        <v>873</v>
      </c>
      <c r="E152" s="36" t="s">
        <v>964</v>
      </c>
      <c r="F152" s="36" t="s">
        <v>1105</v>
      </c>
      <c r="G152" s="36" t="s">
        <v>876</v>
      </c>
      <c r="H152" s="36" t="s">
        <v>1412</v>
      </c>
      <c r="I152" s="36" t="s">
        <v>1237</v>
      </c>
      <c r="J152" s="36" t="s">
        <v>1413</v>
      </c>
      <c r="K152" s="36" t="s">
        <v>1414</v>
      </c>
      <c r="L152" s="36" t="s">
        <v>1415</v>
      </c>
      <c r="M152" s="36" t="s">
        <v>950</v>
      </c>
      <c r="N152" s="36" t="s">
        <v>1416</v>
      </c>
    </row>
    <row r="153" spans="1:14" ht="12.75" customHeight="1">
      <c r="A153" s="37" t="s">
        <v>1411</v>
      </c>
      <c r="B153" s="37" t="s">
        <v>75</v>
      </c>
      <c r="C153" s="38" t="s">
        <v>108</v>
      </c>
      <c r="D153" s="36" t="s">
        <v>873</v>
      </c>
      <c r="E153" s="36" t="s">
        <v>884</v>
      </c>
      <c r="F153" s="36" t="s">
        <v>1105</v>
      </c>
      <c r="G153" s="36" t="s">
        <v>876</v>
      </c>
      <c r="H153" s="36" t="s">
        <v>1417</v>
      </c>
      <c r="I153" s="36" t="s">
        <v>1237</v>
      </c>
      <c r="J153" s="36" t="s">
        <v>1413</v>
      </c>
      <c r="K153" s="36" t="s">
        <v>1414</v>
      </c>
      <c r="L153" s="36" t="s">
        <v>1415</v>
      </c>
      <c r="M153" s="36" t="s">
        <v>887</v>
      </c>
      <c r="N153" s="36" t="s">
        <v>1418</v>
      </c>
    </row>
    <row r="154" spans="1:14" ht="12.75" customHeight="1">
      <c r="A154" s="37" t="s">
        <v>1411</v>
      </c>
      <c r="B154" s="37" t="s">
        <v>1419</v>
      </c>
      <c r="C154" s="38" t="s">
        <v>108</v>
      </c>
      <c r="D154" s="36" t="s">
        <v>873</v>
      </c>
      <c r="E154" s="36" t="s">
        <v>964</v>
      </c>
      <c r="F154" s="36" t="s">
        <v>1105</v>
      </c>
      <c r="G154" s="36" t="s">
        <v>876</v>
      </c>
      <c r="H154" s="36" t="s">
        <v>1417</v>
      </c>
      <c r="I154" s="36" t="s">
        <v>1237</v>
      </c>
      <c r="J154" s="36" t="s">
        <v>1413</v>
      </c>
      <c r="K154" s="36" t="s">
        <v>1414</v>
      </c>
      <c r="L154" s="36" t="s">
        <v>1415</v>
      </c>
      <c r="M154" s="36" t="s">
        <v>950</v>
      </c>
      <c r="N154" s="36" t="s">
        <v>94</v>
      </c>
    </row>
    <row r="155" spans="1:14" ht="12.75" customHeight="1">
      <c r="A155" s="37" t="s">
        <v>1420</v>
      </c>
      <c r="B155" s="37" t="s">
        <v>100</v>
      </c>
      <c r="C155" s="42" t="s">
        <v>1421</v>
      </c>
      <c r="D155" s="36" t="s">
        <v>873</v>
      </c>
      <c r="E155" s="36" t="s">
        <v>964</v>
      </c>
      <c r="F155" s="36" t="s">
        <v>939</v>
      </c>
      <c r="G155" s="36" t="s">
        <v>876</v>
      </c>
      <c r="H155" s="36" t="s">
        <v>1422</v>
      </c>
      <c r="I155" s="36" t="s">
        <v>1423</v>
      </c>
      <c r="J155" s="36" t="s">
        <v>1424</v>
      </c>
      <c r="K155" s="36" t="s">
        <v>1425</v>
      </c>
      <c r="L155" s="36" t="s">
        <v>1426</v>
      </c>
      <c r="M155" s="36" t="s">
        <v>950</v>
      </c>
      <c r="N155" s="36" t="s">
        <v>94</v>
      </c>
    </row>
    <row r="156" spans="1:14" ht="12.75" customHeight="1">
      <c r="A156" s="37" t="s">
        <v>1420</v>
      </c>
      <c r="B156" s="37" t="s">
        <v>501</v>
      </c>
      <c r="C156" s="38" t="s">
        <v>1427</v>
      </c>
      <c r="D156" s="36" t="s">
        <v>873</v>
      </c>
      <c r="E156" s="36" t="s">
        <v>964</v>
      </c>
      <c r="F156" s="36" t="s">
        <v>1428</v>
      </c>
      <c r="G156" s="36" t="s">
        <v>876</v>
      </c>
      <c r="H156" s="36" t="s">
        <v>1429</v>
      </c>
      <c r="I156" s="36" t="s">
        <v>1430</v>
      </c>
      <c r="J156" s="36" t="s">
        <v>1424</v>
      </c>
      <c r="K156" s="36" t="s">
        <v>1425</v>
      </c>
      <c r="L156" s="36" t="s">
        <v>1426</v>
      </c>
      <c r="M156" s="36" t="s">
        <v>950</v>
      </c>
      <c r="N156" s="36" t="s">
        <v>1431</v>
      </c>
    </row>
    <row r="157" spans="1:14" ht="12.75" customHeight="1">
      <c r="A157" s="37" t="s">
        <v>1432</v>
      </c>
      <c r="B157" s="37" t="s">
        <v>1433</v>
      </c>
      <c r="C157" s="38" t="s">
        <v>1434</v>
      </c>
      <c r="D157" s="36" t="s">
        <v>873</v>
      </c>
      <c r="E157" s="36" t="s">
        <v>884</v>
      </c>
      <c r="F157" s="36" t="s">
        <v>1007</v>
      </c>
      <c r="G157" s="36" t="s">
        <v>876</v>
      </c>
      <c r="H157" s="36" t="s">
        <v>1435</v>
      </c>
      <c r="I157" s="36" t="s">
        <v>1436</v>
      </c>
      <c r="J157" s="36" t="s">
        <v>1437</v>
      </c>
      <c r="K157" s="36" t="s">
        <v>1438</v>
      </c>
      <c r="L157" s="36" t="s">
        <v>1439</v>
      </c>
      <c r="M157" s="36" t="s">
        <v>887</v>
      </c>
      <c r="N157" s="36" t="s">
        <v>1440</v>
      </c>
    </row>
    <row r="158" spans="1:14" ht="12.75" customHeight="1">
      <c r="A158" s="37" t="s">
        <v>1441</v>
      </c>
      <c r="B158" s="37" t="s">
        <v>227</v>
      </c>
      <c r="C158" s="38" t="s">
        <v>228</v>
      </c>
      <c r="D158" s="36" t="s">
        <v>889</v>
      </c>
      <c r="E158" s="36" t="s">
        <v>1442</v>
      </c>
      <c r="F158" s="36" t="s">
        <v>952</v>
      </c>
      <c r="G158" s="36" t="s">
        <v>876</v>
      </c>
      <c r="I158" s="36" t="s">
        <v>962</v>
      </c>
      <c r="J158" s="39" t="s">
        <v>1443</v>
      </c>
      <c r="K158" s="36" t="s">
        <v>1444</v>
      </c>
      <c r="L158" s="36" t="s">
        <v>1445</v>
      </c>
      <c r="M158" s="36" t="s">
        <v>903</v>
      </c>
      <c r="N158" s="36" t="s">
        <v>1446</v>
      </c>
    </row>
    <row r="159" spans="1:14" ht="12.75" customHeight="1">
      <c r="A159" s="37" t="s">
        <v>1441</v>
      </c>
      <c r="B159" s="37" t="s">
        <v>278</v>
      </c>
      <c r="C159" s="38" t="s">
        <v>228</v>
      </c>
      <c r="D159" s="36" t="s">
        <v>889</v>
      </c>
      <c r="E159" s="36" t="s">
        <v>638</v>
      </c>
      <c r="F159" s="36" t="s">
        <v>952</v>
      </c>
      <c r="G159" s="36" t="s">
        <v>876</v>
      </c>
      <c r="I159" s="36" t="s">
        <v>962</v>
      </c>
      <c r="J159" s="39" t="s">
        <v>1443</v>
      </c>
      <c r="K159" s="36" t="s">
        <v>1444</v>
      </c>
      <c r="L159" s="36" t="s">
        <v>1445</v>
      </c>
      <c r="M159" s="36" t="s">
        <v>893</v>
      </c>
      <c r="N159" s="36" t="s">
        <v>1447</v>
      </c>
    </row>
    <row r="160" spans="1:14" ht="12.75" customHeight="1">
      <c r="A160" s="37" t="s">
        <v>1441</v>
      </c>
      <c r="B160" s="37" t="s">
        <v>181</v>
      </c>
      <c r="C160" s="38" t="s">
        <v>182</v>
      </c>
      <c r="D160" s="36" t="s">
        <v>873</v>
      </c>
      <c r="E160" s="36" t="s">
        <v>874</v>
      </c>
      <c r="F160" s="36" t="s">
        <v>952</v>
      </c>
      <c r="G160" s="36" t="s">
        <v>876</v>
      </c>
      <c r="I160" s="36" t="s">
        <v>1448</v>
      </c>
      <c r="J160" s="39" t="s">
        <v>1443</v>
      </c>
      <c r="K160" s="36" t="s">
        <v>1444</v>
      </c>
      <c r="L160" s="36" t="s">
        <v>1445</v>
      </c>
      <c r="M160" s="36" t="s">
        <v>882</v>
      </c>
      <c r="N160" s="36" t="s">
        <v>1449</v>
      </c>
    </row>
    <row r="161" spans="1:14" ht="12.75" customHeight="1">
      <c r="A161" s="37" t="s">
        <v>1450</v>
      </c>
      <c r="B161" s="37" t="s">
        <v>37</v>
      </c>
      <c r="C161" s="38" t="s">
        <v>109</v>
      </c>
      <c r="D161" s="36" t="s">
        <v>873</v>
      </c>
      <c r="E161" s="36" t="s">
        <v>964</v>
      </c>
      <c r="F161" s="36" t="s">
        <v>1451</v>
      </c>
      <c r="G161" s="36" t="s">
        <v>876</v>
      </c>
      <c r="H161" s="36" t="s">
        <v>1452</v>
      </c>
      <c r="I161" s="36" t="s">
        <v>1453</v>
      </c>
      <c r="J161" s="36" t="s">
        <v>1454</v>
      </c>
      <c r="K161" s="36" t="s">
        <v>1455</v>
      </c>
      <c r="L161" s="36" t="s">
        <v>1456</v>
      </c>
      <c r="M161" s="36" t="s">
        <v>950</v>
      </c>
      <c r="N161" s="36" t="s">
        <v>1457</v>
      </c>
    </row>
    <row r="162" spans="1:14" ht="12.75" customHeight="1">
      <c r="A162" s="37" t="s">
        <v>1458</v>
      </c>
      <c r="B162" s="37" t="s">
        <v>242</v>
      </c>
      <c r="C162" s="38" t="s">
        <v>152</v>
      </c>
      <c r="D162" s="36" t="s">
        <v>873</v>
      </c>
      <c r="E162" s="36" t="s">
        <v>884</v>
      </c>
      <c r="F162" s="36" t="s">
        <v>1459</v>
      </c>
      <c r="G162" s="36" t="s">
        <v>876</v>
      </c>
      <c r="H162" s="36" t="s">
        <v>1460</v>
      </c>
      <c r="I162" s="36" t="s">
        <v>1461</v>
      </c>
      <c r="J162" s="36" t="s">
        <v>1462</v>
      </c>
      <c r="K162" s="36" t="s">
        <v>1463</v>
      </c>
      <c r="L162" s="36" t="s">
        <v>1464</v>
      </c>
      <c r="M162" s="36" t="s">
        <v>887</v>
      </c>
      <c r="N162" s="36" t="s">
        <v>1465</v>
      </c>
    </row>
    <row r="163" spans="1:14" ht="12.75" customHeight="1">
      <c r="A163" s="37" t="s">
        <v>1458</v>
      </c>
      <c r="B163" s="37" t="s">
        <v>151</v>
      </c>
      <c r="C163" s="42" t="s">
        <v>1466</v>
      </c>
      <c r="D163" s="36" t="s">
        <v>873</v>
      </c>
      <c r="E163" s="36" t="s">
        <v>874</v>
      </c>
      <c r="F163" s="36" t="s">
        <v>1459</v>
      </c>
      <c r="G163" s="36" t="s">
        <v>876</v>
      </c>
      <c r="H163" s="36" t="s">
        <v>1467</v>
      </c>
      <c r="I163" s="36" t="s">
        <v>1468</v>
      </c>
      <c r="J163" s="36" t="s">
        <v>1462</v>
      </c>
      <c r="K163" s="36" t="s">
        <v>1463</v>
      </c>
      <c r="L163" s="36" t="s">
        <v>1464</v>
      </c>
      <c r="M163" s="36" t="s">
        <v>882</v>
      </c>
      <c r="N163" s="36" t="s">
        <v>94</v>
      </c>
    </row>
    <row r="164" spans="1:14" ht="12.75" customHeight="1">
      <c r="A164" s="37" t="s">
        <v>1458</v>
      </c>
      <c r="B164" s="37" t="s">
        <v>53</v>
      </c>
      <c r="C164" s="38" t="s">
        <v>152</v>
      </c>
      <c r="D164" s="36" t="s">
        <v>873</v>
      </c>
      <c r="E164" s="36" t="s">
        <v>874</v>
      </c>
      <c r="F164" s="36" t="s">
        <v>1459</v>
      </c>
      <c r="G164" s="36" t="s">
        <v>876</v>
      </c>
      <c r="I164" s="36" t="s">
        <v>1468</v>
      </c>
      <c r="J164" s="36" t="s">
        <v>1462</v>
      </c>
      <c r="K164" s="36" t="s">
        <v>1463</v>
      </c>
      <c r="L164" s="36" t="s">
        <v>1464</v>
      </c>
      <c r="M164" s="36" t="s">
        <v>882</v>
      </c>
      <c r="N164" s="36" t="s">
        <v>1469</v>
      </c>
    </row>
    <row r="165" spans="1:14" ht="12.75" customHeight="1">
      <c r="A165" s="37" t="s">
        <v>1458</v>
      </c>
      <c r="B165" s="37" t="s">
        <v>89</v>
      </c>
      <c r="C165" s="38" t="s">
        <v>152</v>
      </c>
      <c r="D165" s="36" t="s">
        <v>873</v>
      </c>
      <c r="E165" s="36" t="s">
        <v>909</v>
      </c>
      <c r="F165" s="36" t="s">
        <v>1459</v>
      </c>
      <c r="G165" s="36" t="s">
        <v>876</v>
      </c>
      <c r="H165" s="36" t="s">
        <v>1470</v>
      </c>
      <c r="I165" s="36" t="s">
        <v>1468</v>
      </c>
      <c r="J165" s="36" t="s">
        <v>1462</v>
      </c>
      <c r="K165" s="36" t="s">
        <v>1463</v>
      </c>
      <c r="L165" s="36" t="s">
        <v>1464</v>
      </c>
      <c r="M165" s="36" t="s">
        <v>887</v>
      </c>
      <c r="N165" s="36" t="s">
        <v>1471</v>
      </c>
    </row>
    <row r="166" spans="1:14" ht="12.75" customHeight="1">
      <c r="A166" s="37" t="s">
        <v>1458</v>
      </c>
      <c r="B166" s="37" t="s">
        <v>58</v>
      </c>
      <c r="C166" s="38" t="s">
        <v>152</v>
      </c>
      <c r="D166" s="36" t="s">
        <v>873</v>
      </c>
      <c r="E166" s="36" t="s">
        <v>957</v>
      </c>
      <c r="F166" s="36" t="s">
        <v>1459</v>
      </c>
      <c r="G166" s="36" t="s">
        <v>876</v>
      </c>
      <c r="H166" s="36" t="s">
        <v>1472</v>
      </c>
      <c r="I166" s="36" t="s">
        <v>1468</v>
      </c>
      <c r="J166" s="36" t="s">
        <v>1462</v>
      </c>
      <c r="K166" s="36" t="s">
        <v>1463</v>
      </c>
      <c r="L166" s="36" t="s">
        <v>1464</v>
      </c>
      <c r="M166" s="36" t="s">
        <v>950</v>
      </c>
      <c r="N166" s="36" t="s">
        <v>1473</v>
      </c>
    </row>
    <row r="167" spans="1:14" ht="12.75" customHeight="1">
      <c r="A167" s="37" t="s">
        <v>1458</v>
      </c>
      <c r="B167" s="37" t="s">
        <v>57</v>
      </c>
      <c r="C167" s="38" t="s">
        <v>152</v>
      </c>
      <c r="D167" s="36" t="s">
        <v>873</v>
      </c>
      <c r="E167" s="36" t="s">
        <v>957</v>
      </c>
      <c r="F167" s="36" t="s">
        <v>1459</v>
      </c>
      <c r="G167" s="36" t="s">
        <v>876</v>
      </c>
      <c r="I167" s="36" t="s">
        <v>1468</v>
      </c>
      <c r="J167" s="36" t="s">
        <v>1462</v>
      </c>
      <c r="K167" s="36" t="s">
        <v>1463</v>
      </c>
      <c r="L167" s="36" t="s">
        <v>1464</v>
      </c>
      <c r="M167" s="36" t="s">
        <v>950</v>
      </c>
      <c r="N167" s="36" t="s">
        <v>1474</v>
      </c>
    </row>
    <row r="168" spans="1:14" ht="12.75" customHeight="1">
      <c r="A168" s="37" t="s">
        <v>1458</v>
      </c>
      <c r="B168" s="37" t="s">
        <v>55</v>
      </c>
      <c r="C168" s="38" t="s">
        <v>152</v>
      </c>
      <c r="D168" s="36" t="s">
        <v>873</v>
      </c>
      <c r="E168" s="36" t="s">
        <v>874</v>
      </c>
      <c r="F168" s="36" t="s">
        <v>1459</v>
      </c>
      <c r="G168" s="36" t="s">
        <v>876</v>
      </c>
      <c r="I168" s="36" t="s">
        <v>1475</v>
      </c>
      <c r="J168" s="36" t="s">
        <v>1462</v>
      </c>
      <c r="K168" s="36" t="s">
        <v>1463</v>
      </c>
      <c r="L168" s="36" t="s">
        <v>1464</v>
      </c>
      <c r="M168" s="36" t="s">
        <v>882</v>
      </c>
      <c r="N168" s="36" t="s">
        <v>1476</v>
      </c>
    </row>
    <row r="169" spans="1:14" ht="12.75" customHeight="1">
      <c r="A169" s="37" t="s">
        <v>1458</v>
      </c>
      <c r="B169" s="37" t="s">
        <v>59</v>
      </c>
      <c r="C169" s="38" t="s">
        <v>152</v>
      </c>
      <c r="D169" s="36" t="s">
        <v>873</v>
      </c>
      <c r="E169" s="36" t="s">
        <v>957</v>
      </c>
      <c r="F169" s="36" t="s">
        <v>1459</v>
      </c>
      <c r="G169" s="36" t="s">
        <v>876</v>
      </c>
      <c r="H169" s="36" t="s">
        <v>1477</v>
      </c>
      <c r="I169" s="36" t="s">
        <v>1475</v>
      </c>
      <c r="J169" s="36" t="s">
        <v>1462</v>
      </c>
      <c r="K169" s="36" t="s">
        <v>1463</v>
      </c>
      <c r="L169" s="36" t="s">
        <v>1464</v>
      </c>
      <c r="M169" s="36" t="s">
        <v>950</v>
      </c>
      <c r="N169" s="36" t="s">
        <v>1478</v>
      </c>
    </row>
    <row r="170" spans="1:14" ht="12.75" customHeight="1">
      <c r="A170" s="37" t="s">
        <v>1458</v>
      </c>
      <c r="B170" s="37" t="s">
        <v>49</v>
      </c>
      <c r="C170" s="38" t="s">
        <v>152</v>
      </c>
      <c r="D170" s="36" t="s">
        <v>873</v>
      </c>
      <c r="E170" s="36" t="s">
        <v>874</v>
      </c>
      <c r="F170" s="36" t="s">
        <v>1459</v>
      </c>
      <c r="G170" s="36" t="s">
        <v>876</v>
      </c>
      <c r="H170" s="36" t="s">
        <v>1479</v>
      </c>
      <c r="I170" s="36" t="s">
        <v>1461</v>
      </c>
      <c r="J170" s="36" t="s">
        <v>1462</v>
      </c>
      <c r="K170" s="36" t="s">
        <v>1463</v>
      </c>
      <c r="L170" s="36" t="s">
        <v>1464</v>
      </c>
      <c r="M170" s="36" t="s">
        <v>882</v>
      </c>
      <c r="N170" s="36" t="s">
        <v>1480</v>
      </c>
    </row>
    <row r="171" spans="1:14" ht="12.75" customHeight="1">
      <c r="A171" s="37" t="s">
        <v>1458</v>
      </c>
      <c r="B171" s="37" t="s">
        <v>90</v>
      </c>
      <c r="C171" s="38" t="s">
        <v>152</v>
      </c>
      <c r="D171" s="36" t="s">
        <v>873</v>
      </c>
      <c r="E171" s="36" t="s">
        <v>909</v>
      </c>
      <c r="F171" s="36" t="s">
        <v>1459</v>
      </c>
      <c r="G171" s="36" t="s">
        <v>876</v>
      </c>
      <c r="H171" s="36" t="s">
        <v>1481</v>
      </c>
      <c r="I171" s="36" t="s">
        <v>1461</v>
      </c>
      <c r="J171" s="36" t="s">
        <v>1462</v>
      </c>
      <c r="K171" s="36" t="s">
        <v>1463</v>
      </c>
      <c r="L171" s="36" t="s">
        <v>1464</v>
      </c>
      <c r="M171" s="36" t="s">
        <v>887</v>
      </c>
      <c r="N171" s="36" t="s">
        <v>1482</v>
      </c>
    </row>
    <row r="172" spans="1:14" ht="12.75" customHeight="1">
      <c r="A172" s="37" t="s">
        <v>1458</v>
      </c>
      <c r="B172" s="37" t="s">
        <v>54</v>
      </c>
      <c r="C172" s="38" t="s">
        <v>152</v>
      </c>
      <c r="D172" s="36" t="s">
        <v>873</v>
      </c>
      <c r="E172" s="36" t="s">
        <v>874</v>
      </c>
      <c r="F172" s="36" t="s">
        <v>1459</v>
      </c>
      <c r="G172" s="36" t="s">
        <v>876</v>
      </c>
      <c r="I172" s="36" t="s">
        <v>1461</v>
      </c>
      <c r="J172" s="36" t="s">
        <v>1483</v>
      </c>
      <c r="K172" s="36" t="s">
        <v>1484</v>
      </c>
      <c r="L172" s="36" t="s">
        <v>1485</v>
      </c>
      <c r="M172" s="36" t="s">
        <v>882</v>
      </c>
      <c r="N172" s="36" t="s">
        <v>1486</v>
      </c>
    </row>
    <row r="173" spans="1:14" ht="12.75" customHeight="1">
      <c r="A173" s="37" t="s">
        <v>1458</v>
      </c>
      <c r="B173" s="37" t="s">
        <v>85</v>
      </c>
      <c r="C173" s="38" t="s">
        <v>152</v>
      </c>
      <c r="D173" s="36" t="s">
        <v>873</v>
      </c>
      <c r="E173" s="36" t="s">
        <v>909</v>
      </c>
      <c r="F173" s="36" t="s">
        <v>1127</v>
      </c>
      <c r="G173" s="36" t="s">
        <v>876</v>
      </c>
      <c r="H173" s="36" t="s">
        <v>1487</v>
      </c>
      <c r="I173" s="36" t="s">
        <v>1488</v>
      </c>
      <c r="J173" s="36" t="s">
        <v>1489</v>
      </c>
      <c r="K173" s="36" t="s">
        <v>1490</v>
      </c>
      <c r="L173" s="36" t="s">
        <v>1491</v>
      </c>
      <c r="M173" s="36" t="s">
        <v>1053</v>
      </c>
      <c r="N173" s="36" t="s">
        <v>1492</v>
      </c>
    </row>
    <row r="174" spans="1:14" ht="12.75" customHeight="1">
      <c r="A174" s="37" t="s">
        <v>1458</v>
      </c>
      <c r="B174" s="37" t="s">
        <v>86</v>
      </c>
      <c r="C174" s="38" t="s">
        <v>152</v>
      </c>
      <c r="D174" s="36" t="s">
        <v>873</v>
      </c>
      <c r="E174" s="36" t="s">
        <v>909</v>
      </c>
      <c r="F174" s="36" t="s">
        <v>1459</v>
      </c>
      <c r="G174" s="36" t="s">
        <v>876</v>
      </c>
      <c r="I174" s="36" t="s">
        <v>1461</v>
      </c>
      <c r="J174" s="36" t="s">
        <v>1489</v>
      </c>
      <c r="K174" s="36" t="s">
        <v>1490</v>
      </c>
      <c r="L174" s="36" t="s">
        <v>1491</v>
      </c>
      <c r="M174" s="36" t="s">
        <v>1053</v>
      </c>
      <c r="N174" s="36" t="s">
        <v>1493</v>
      </c>
    </row>
    <row r="175" spans="1:14" ht="12.75" customHeight="1">
      <c r="A175" s="37" t="s">
        <v>1458</v>
      </c>
      <c r="B175" s="37" t="s">
        <v>71</v>
      </c>
      <c r="C175" s="38" t="s">
        <v>152</v>
      </c>
      <c r="D175" s="36" t="s">
        <v>873</v>
      </c>
      <c r="E175" s="36" t="s">
        <v>884</v>
      </c>
      <c r="F175" s="36" t="s">
        <v>1127</v>
      </c>
      <c r="G175" s="36" t="s">
        <v>876</v>
      </c>
      <c r="I175" s="36" t="s">
        <v>1488</v>
      </c>
      <c r="J175" s="36" t="s">
        <v>1489</v>
      </c>
      <c r="K175" s="36" t="s">
        <v>1490</v>
      </c>
      <c r="L175" s="36" t="s">
        <v>1491</v>
      </c>
      <c r="M175" s="36" t="s">
        <v>1053</v>
      </c>
      <c r="N175" s="36" t="s">
        <v>1494</v>
      </c>
    </row>
    <row r="176" spans="1:14" ht="12.75" customHeight="1">
      <c r="A176" s="37" t="s">
        <v>1458</v>
      </c>
      <c r="B176" s="37" t="s">
        <v>198</v>
      </c>
      <c r="C176" s="38" t="s">
        <v>152</v>
      </c>
      <c r="D176" s="36" t="s">
        <v>873</v>
      </c>
      <c r="E176" s="36" t="s">
        <v>1219</v>
      </c>
      <c r="G176" s="36" t="s">
        <v>876</v>
      </c>
      <c r="H176" s="36" t="s">
        <v>1032</v>
      </c>
      <c r="M176" s="36" t="s">
        <v>944</v>
      </c>
      <c r="N176" s="36" t="s">
        <v>1495</v>
      </c>
    </row>
    <row r="177" spans="1:14" ht="12.75" customHeight="1">
      <c r="A177" s="37" t="s">
        <v>1496</v>
      </c>
      <c r="B177" s="37" t="s">
        <v>87</v>
      </c>
      <c r="C177" s="38" t="s">
        <v>108</v>
      </c>
      <c r="D177" s="36" t="s">
        <v>873</v>
      </c>
      <c r="E177" s="36" t="s">
        <v>909</v>
      </c>
      <c r="F177" s="36" t="s">
        <v>1105</v>
      </c>
      <c r="G177" s="36" t="s">
        <v>876</v>
      </c>
      <c r="H177" s="36" t="s">
        <v>1497</v>
      </c>
      <c r="I177" s="36" t="s">
        <v>1154</v>
      </c>
      <c r="J177" s="36" t="s">
        <v>1498</v>
      </c>
      <c r="K177" s="36" t="s">
        <v>1499</v>
      </c>
      <c r="L177" s="36" t="s">
        <v>1500</v>
      </c>
      <c r="M177" s="36" t="s">
        <v>887</v>
      </c>
      <c r="N177" s="36" t="s">
        <v>1501</v>
      </c>
    </row>
    <row r="178" spans="1:14" ht="12.75" customHeight="1">
      <c r="A178" s="37" t="s">
        <v>1496</v>
      </c>
      <c r="B178" s="37" t="s">
        <v>36</v>
      </c>
      <c r="C178" s="38" t="s">
        <v>108</v>
      </c>
      <c r="D178" s="36" t="s">
        <v>873</v>
      </c>
      <c r="E178" s="36" t="s">
        <v>964</v>
      </c>
      <c r="F178" s="36" t="s">
        <v>1105</v>
      </c>
      <c r="G178" s="36" t="s">
        <v>876</v>
      </c>
      <c r="H178" s="36" t="s">
        <v>1497</v>
      </c>
      <c r="I178" s="36" t="s">
        <v>1154</v>
      </c>
      <c r="J178" s="36" t="s">
        <v>1498</v>
      </c>
      <c r="K178" s="36" t="s">
        <v>1499</v>
      </c>
      <c r="L178" s="36" t="s">
        <v>1500</v>
      </c>
      <c r="M178" s="36" t="s">
        <v>950</v>
      </c>
      <c r="N178" s="36" t="s">
        <v>1502</v>
      </c>
    </row>
    <row r="179" spans="1:14" ht="12.75" customHeight="1">
      <c r="A179" s="37" t="s">
        <v>1496</v>
      </c>
      <c r="B179" s="37" t="s">
        <v>70</v>
      </c>
      <c r="C179" s="38" t="s">
        <v>108</v>
      </c>
      <c r="D179" s="36" t="s">
        <v>873</v>
      </c>
      <c r="E179" s="36" t="s">
        <v>884</v>
      </c>
      <c r="F179" s="36" t="s">
        <v>1105</v>
      </c>
      <c r="G179" s="36" t="s">
        <v>876</v>
      </c>
      <c r="H179" s="36" t="s">
        <v>1503</v>
      </c>
      <c r="I179" s="36" t="s">
        <v>1106</v>
      </c>
      <c r="J179" s="39" t="s">
        <v>1498</v>
      </c>
      <c r="K179" s="36" t="s">
        <v>1499</v>
      </c>
      <c r="L179" s="36" t="s">
        <v>1500</v>
      </c>
      <c r="M179" s="36" t="s">
        <v>1053</v>
      </c>
      <c r="N179" s="36" t="s">
        <v>1504</v>
      </c>
    </row>
    <row r="180" spans="1:14" ht="12.75" customHeight="1">
      <c r="A180" s="37" t="s">
        <v>1505</v>
      </c>
      <c r="B180" s="37" t="s">
        <v>257</v>
      </c>
      <c r="C180" s="38" t="s">
        <v>258</v>
      </c>
      <c r="D180" s="36" t="s">
        <v>873</v>
      </c>
      <c r="E180" s="36" t="s">
        <v>884</v>
      </c>
      <c r="F180" s="36" t="s">
        <v>1506</v>
      </c>
      <c r="G180" s="36" t="s">
        <v>876</v>
      </c>
      <c r="H180" s="36" t="s">
        <v>1507</v>
      </c>
      <c r="I180" s="36" t="s">
        <v>1508</v>
      </c>
      <c r="J180" s="36" t="s">
        <v>1509</v>
      </c>
      <c r="K180" s="36" t="s">
        <v>1499</v>
      </c>
      <c r="L180" s="36" t="s">
        <v>1318</v>
      </c>
      <c r="M180" s="36" t="s">
        <v>887</v>
      </c>
      <c r="N180" s="36" t="s">
        <v>1510</v>
      </c>
    </row>
    <row r="181" spans="1:14" ht="12.75" customHeight="1">
      <c r="A181" s="37" t="s">
        <v>1511</v>
      </c>
      <c r="B181" s="37" t="s">
        <v>264</v>
      </c>
      <c r="C181" s="38" t="s">
        <v>156</v>
      </c>
      <c r="D181" s="36" t="s">
        <v>873</v>
      </c>
      <c r="E181" s="36" t="s">
        <v>884</v>
      </c>
      <c r="F181" s="36" t="s">
        <v>1112</v>
      </c>
      <c r="G181" s="36" t="s">
        <v>876</v>
      </c>
      <c r="H181" s="36" t="s">
        <v>1512</v>
      </c>
      <c r="I181" s="36" t="s">
        <v>1393</v>
      </c>
      <c r="J181" s="36" t="s">
        <v>1513</v>
      </c>
      <c r="K181" s="36" t="s">
        <v>1514</v>
      </c>
      <c r="L181" s="36" t="s">
        <v>1515</v>
      </c>
      <c r="M181" s="36" t="s">
        <v>887</v>
      </c>
      <c r="N181" s="36" t="s">
        <v>1516</v>
      </c>
    </row>
    <row r="182" spans="1:14" ht="12.75" customHeight="1">
      <c r="A182" s="37" t="s">
        <v>1511</v>
      </c>
      <c r="B182" s="37" t="s">
        <v>155</v>
      </c>
      <c r="C182" s="38" t="s">
        <v>156</v>
      </c>
      <c r="D182" s="36" t="s">
        <v>873</v>
      </c>
      <c r="E182" s="36" t="s">
        <v>874</v>
      </c>
      <c r="F182" s="36" t="s">
        <v>1112</v>
      </c>
      <c r="G182" s="36" t="s">
        <v>876</v>
      </c>
      <c r="H182" s="36" t="s">
        <v>1517</v>
      </c>
      <c r="I182" s="36" t="s">
        <v>1393</v>
      </c>
      <c r="J182" s="36" t="s">
        <v>1513</v>
      </c>
      <c r="K182" s="36" t="s">
        <v>1514</v>
      </c>
      <c r="L182" s="36" t="s">
        <v>1515</v>
      </c>
      <c r="M182" s="36" t="s">
        <v>882</v>
      </c>
      <c r="N182" s="36" t="s">
        <v>1518</v>
      </c>
    </row>
    <row r="183" spans="1:14" ht="12.75" customHeight="1">
      <c r="A183" s="37" t="s">
        <v>1519</v>
      </c>
      <c r="B183" s="37" t="s">
        <v>102</v>
      </c>
      <c r="C183" s="38" t="s">
        <v>103</v>
      </c>
      <c r="D183" s="36" t="s">
        <v>873</v>
      </c>
      <c r="E183" s="36" t="s">
        <v>946</v>
      </c>
      <c r="F183" s="36" t="s">
        <v>1179</v>
      </c>
      <c r="G183" s="36" t="s">
        <v>876</v>
      </c>
      <c r="H183" s="36" t="s">
        <v>1520</v>
      </c>
      <c r="I183" s="36" t="s">
        <v>1180</v>
      </c>
      <c r="J183" s="36" t="s">
        <v>1521</v>
      </c>
      <c r="K183" s="36" t="s">
        <v>1522</v>
      </c>
      <c r="L183" s="36" t="s">
        <v>1523</v>
      </c>
      <c r="M183" s="36" t="s">
        <v>1037</v>
      </c>
      <c r="N183" s="36" t="s">
        <v>1524</v>
      </c>
    </row>
    <row r="184" spans="1:14" ht="12.75" customHeight="1">
      <c r="A184" s="37" t="s">
        <v>1519</v>
      </c>
      <c r="B184" s="37" t="s">
        <v>98</v>
      </c>
      <c r="C184" s="38" t="s">
        <v>99</v>
      </c>
      <c r="D184" s="36" t="s">
        <v>873</v>
      </c>
      <c r="E184" s="36" t="s">
        <v>946</v>
      </c>
      <c r="F184" s="36" t="s">
        <v>1179</v>
      </c>
      <c r="G184" s="36" t="s">
        <v>876</v>
      </c>
      <c r="H184" s="36" t="s">
        <v>1525</v>
      </c>
      <c r="I184" s="36" t="s">
        <v>1180</v>
      </c>
      <c r="J184" s="36" t="s">
        <v>1521</v>
      </c>
      <c r="K184" s="36" t="s">
        <v>1522</v>
      </c>
      <c r="L184" s="36" t="s">
        <v>1523</v>
      </c>
      <c r="M184" s="36" t="s">
        <v>1037</v>
      </c>
      <c r="N184" s="36" t="s">
        <v>1526</v>
      </c>
    </row>
    <row r="185" spans="1:14" ht="12.75" customHeight="1">
      <c r="A185" s="37" t="s">
        <v>1527</v>
      </c>
      <c r="B185" s="37" t="s">
        <v>265</v>
      </c>
      <c r="C185" s="38" t="s">
        <v>1528</v>
      </c>
      <c r="D185" s="36" t="s">
        <v>873</v>
      </c>
      <c r="E185" s="36" t="s">
        <v>884</v>
      </c>
      <c r="F185" s="36" t="s">
        <v>1007</v>
      </c>
      <c r="G185" s="36" t="s">
        <v>876</v>
      </c>
      <c r="H185" s="36" t="s">
        <v>1529</v>
      </c>
      <c r="I185" s="36" t="s">
        <v>1436</v>
      </c>
      <c r="J185" s="36" t="s">
        <v>1530</v>
      </c>
      <c r="K185" s="36" t="s">
        <v>1531</v>
      </c>
      <c r="L185" s="36" t="s">
        <v>1532</v>
      </c>
      <c r="M185" s="36" t="s">
        <v>887</v>
      </c>
      <c r="N185" s="36" t="s">
        <v>1533</v>
      </c>
    </row>
    <row r="186" spans="1:14" ht="12.75" customHeight="1">
      <c r="A186" s="37" t="s">
        <v>1534</v>
      </c>
      <c r="B186" s="37" t="s">
        <v>304</v>
      </c>
      <c r="C186" s="38" t="s">
        <v>116</v>
      </c>
      <c r="D186" s="36" t="s">
        <v>873</v>
      </c>
      <c r="E186" s="36" t="s">
        <v>909</v>
      </c>
      <c r="F186" s="36" t="s">
        <v>1535</v>
      </c>
      <c r="G186" s="36" t="s">
        <v>876</v>
      </c>
      <c r="H186" s="36" t="s">
        <v>1536</v>
      </c>
      <c r="I186" s="36" t="s">
        <v>1537</v>
      </c>
      <c r="J186" s="36" t="s">
        <v>1538</v>
      </c>
      <c r="K186" s="36" t="s">
        <v>1539</v>
      </c>
      <c r="L186" s="36" t="s">
        <v>1540</v>
      </c>
      <c r="M186" s="36" t="s">
        <v>887</v>
      </c>
      <c r="N186" s="36" t="s">
        <v>1541</v>
      </c>
    </row>
    <row r="187" spans="1:14" ht="12.75" customHeight="1">
      <c r="A187" s="37" t="s">
        <v>1534</v>
      </c>
      <c r="B187" s="37" t="s">
        <v>204</v>
      </c>
      <c r="C187" s="38" t="s">
        <v>205</v>
      </c>
      <c r="D187" s="36" t="s">
        <v>873</v>
      </c>
      <c r="E187" s="36" t="s">
        <v>957</v>
      </c>
      <c r="F187" s="36" t="s">
        <v>1535</v>
      </c>
      <c r="G187" s="36" t="s">
        <v>876</v>
      </c>
      <c r="H187" s="36" t="s">
        <v>1536</v>
      </c>
      <c r="I187" s="36" t="s">
        <v>1537</v>
      </c>
      <c r="J187" s="36" t="s">
        <v>1538</v>
      </c>
      <c r="K187" s="36" t="s">
        <v>1539</v>
      </c>
      <c r="L187" s="36" t="s">
        <v>1540</v>
      </c>
      <c r="M187" s="36" t="s">
        <v>882</v>
      </c>
      <c r="N187" s="36" t="s">
        <v>1542</v>
      </c>
    </row>
    <row r="188" spans="1:14" ht="12.75" customHeight="1">
      <c r="A188" s="37" t="s">
        <v>1534</v>
      </c>
      <c r="B188" s="37" t="s">
        <v>236</v>
      </c>
      <c r="C188" s="38" t="s">
        <v>154</v>
      </c>
      <c r="D188" s="36" t="s">
        <v>873</v>
      </c>
      <c r="E188" s="36" t="s">
        <v>905</v>
      </c>
      <c r="F188" s="36" t="s">
        <v>1535</v>
      </c>
      <c r="G188" s="36" t="s">
        <v>876</v>
      </c>
      <c r="H188" s="36" t="s">
        <v>1543</v>
      </c>
      <c r="I188" s="36" t="s">
        <v>1537</v>
      </c>
      <c r="J188" s="36" t="s">
        <v>1538</v>
      </c>
      <c r="K188" s="36" t="s">
        <v>1539</v>
      </c>
      <c r="L188" s="36" t="s">
        <v>1540</v>
      </c>
      <c r="M188" s="36" t="s">
        <v>882</v>
      </c>
      <c r="N188" s="36" t="s">
        <v>1544</v>
      </c>
    </row>
    <row r="189" spans="1:14" ht="12.75" customHeight="1">
      <c r="A189" s="37" t="s">
        <v>1534</v>
      </c>
      <c r="B189" s="37" t="s">
        <v>115</v>
      </c>
      <c r="C189" s="38" t="s">
        <v>116</v>
      </c>
      <c r="D189" s="36" t="s">
        <v>873</v>
      </c>
      <c r="E189" s="36" t="s">
        <v>964</v>
      </c>
      <c r="F189" s="36" t="s">
        <v>1535</v>
      </c>
      <c r="G189" s="36" t="s">
        <v>876</v>
      </c>
      <c r="H189" s="36" t="s">
        <v>1545</v>
      </c>
      <c r="I189" s="36" t="s">
        <v>1546</v>
      </c>
      <c r="J189" s="36" t="s">
        <v>1538</v>
      </c>
      <c r="K189" s="36" t="s">
        <v>1539</v>
      </c>
      <c r="L189" s="36" t="s">
        <v>1540</v>
      </c>
      <c r="M189" s="36" t="s">
        <v>950</v>
      </c>
      <c r="N189" s="36" t="s">
        <v>1547</v>
      </c>
    </row>
    <row r="190" spans="1:14" ht="12.75" customHeight="1">
      <c r="A190" s="37" t="s">
        <v>1534</v>
      </c>
      <c r="B190" s="37" t="s">
        <v>207</v>
      </c>
      <c r="C190" s="38" t="s">
        <v>194</v>
      </c>
      <c r="D190" s="36" t="s">
        <v>873</v>
      </c>
      <c r="E190" s="36" t="s">
        <v>957</v>
      </c>
      <c r="F190" s="36" t="s">
        <v>1535</v>
      </c>
      <c r="G190" s="36" t="s">
        <v>876</v>
      </c>
      <c r="H190" s="36" t="s">
        <v>1548</v>
      </c>
      <c r="I190" s="36" t="s">
        <v>1537</v>
      </c>
      <c r="J190" s="36" t="s">
        <v>1538</v>
      </c>
      <c r="K190" s="36" t="s">
        <v>1539</v>
      </c>
      <c r="L190" s="36" t="s">
        <v>1540</v>
      </c>
      <c r="M190" s="36" t="s">
        <v>882</v>
      </c>
      <c r="N190" s="36" t="s">
        <v>1549</v>
      </c>
    </row>
    <row r="191" spans="1:14" ht="12.75" customHeight="1">
      <c r="A191" s="37" t="s">
        <v>1534</v>
      </c>
      <c r="B191" s="37" t="s">
        <v>153</v>
      </c>
      <c r="C191" s="38" t="s">
        <v>154</v>
      </c>
      <c r="D191" s="36" t="s">
        <v>873</v>
      </c>
      <c r="E191" s="36" t="s">
        <v>874</v>
      </c>
      <c r="F191" s="36" t="s">
        <v>1535</v>
      </c>
      <c r="G191" s="36" t="s">
        <v>876</v>
      </c>
      <c r="I191" s="36" t="s">
        <v>1537</v>
      </c>
      <c r="J191" s="36" t="s">
        <v>1538</v>
      </c>
      <c r="K191" s="36" t="s">
        <v>1539</v>
      </c>
      <c r="L191" s="36" t="s">
        <v>1540</v>
      </c>
      <c r="M191" s="36" t="s">
        <v>882</v>
      </c>
      <c r="N191" s="36" t="s">
        <v>1550</v>
      </c>
    </row>
    <row r="192" spans="1:14" ht="12.75" customHeight="1">
      <c r="A192" s="37" t="s">
        <v>1534</v>
      </c>
      <c r="B192" s="37" t="s">
        <v>259</v>
      </c>
      <c r="C192" s="38" t="s">
        <v>154</v>
      </c>
      <c r="D192" s="36" t="s">
        <v>873</v>
      </c>
      <c r="E192" s="36" t="s">
        <v>884</v>
      </c>
      <c r="F192" s="36" t="s">
        <v>1535</v>
      </c>
      <c r="G192" s="36" t="s">
        <v>876</v>
      </c>
      <c r="H192" s="36" t="s">
        <v>1551</v>
      </c>
      <c r="I192" s="36" t="s">
        <v>1537</v>
      </c>
      <c r="J192" s="36" t="s">
        <v>1538</v>
      </c>
      <c r="K192" s="36" t="s">
        <v>1539</v>
      </c>
      <c r="L192" s="36" t="s">
        <v>1540</v>
      </c>
      <c r="M192" s="36" t="s">
        <v>887</v>
      </c>
      <c r="N192" s="36" t="s">
        <v>1552</v>
      </c>
    </row>
    <row r="193" spans="1:14" ht="12.75" customHeight="1">
      <c r="A193" s="37" t="s">
        <v>1534</v>
      </c>
      <c r="B193" s="37" t="s">
        <v>193</v>
      </c>
      <c r="C193" s="38" t="s">
        <v>194</v>
      </c>
      <c r="E193" s="36" t="s">
        <v>1219</v>
      </c>
      <c r="F193" s="36" t="s">
        <v>1535</v>
      </c>
      <c r="G193" s="36" t="s">
        <v>876</v>
      </c>
      <c r="I193" s="36" t="s">
        <v>1537</v>
      </c>
      <c r="J193" s="36" t="s">
        <v>1538</v>
      </c>
      <c r="K193" s="36" t="s">
        <v>1539</v>
      </c>
      <c r="L193" s="36" t="s">
        <v>1540</v>
      </c>
      <c r="M193" s="36" t="s">
        <v>944</v>
      </c>
      <c r="N193" s="36" t="s">
        <v>1553</v>
      </c>
    </row>
    <row r="194" spans="1:14" ht="12.75" customHeight="1">
      <c r="A194" s="37" t="s">
        <v>1534</v>
      </c>
      <c r="B194" s="37" t="s">
        <v>303</v>
      </c>
      <c r="C194" s="38" t="s">
        <v>116</v>
      </c>
      <c r="D194" s="36" t="s">
        <v>873</v>
      </c>
      <c r="E194" s="36" t="s">
        <v>909</v>
      </c>
      <c r="F194" s="36" t="s">
        <v>1535</v>
      </c>
      <c r="G194" s="36" t="s">
        <v>876</v>
      </c>
      <c r="H194" s="36" t="s">
        <v>1554</v>
      </c>
      <c r="I194" s="36" t="s">
        <v>1555</v>
      </c>
      <c r="J194" s="36" t="s">
        <v>1538</v>
      </c>
      <c r="K194" s="36" t="s">
        <v>1539</v>
      </c>
      <c r="L194" s="36" t="s">
        <v>1540</v>
      </c>
      <c r="M194" s="36" t="s">
        <v>887</v>
      </c>
      <c r="N194" s="36" t="s">
        <v>1556</v>
      </c>
    </row>
    <row r="195" spans="1:14" ht="12.75" customHeight="1">
      <c r="A195" s="37" t="s">
        <v>1534</v>
      </c>
      <c r="B195" s="37" t="s">
        <v>301</v>
      </c>
      <c r="C195" s="38" t="s">
        <v>116</v>
      </c>
      <c r="D195" s="36" t="s">
        <v>873</v>
      </c>
      <c r="E195" s="36" t="s">
        <v>909</v>
      </c>
      <c r="F195" s="36" t="s">
        <v>1535</v>
      </c>
      <c r="G195" s="36" t="s">
        <v>876</v>
      </c>
      <c r="H195" s="36" t="s">
        <v>1557</v>
      </c>
      <c r="I195" s="36" t="s">
        <v>1537</v>
      </c>
      <c r="J195" s="36" t="s">
        <v>1538</v>
      </c>
      <c r="K195" s="36" t="s">
        <v>1539</v>
      </c>
      <c r="L195" s="36" t="s">
        <v>1540</v>
      </c>
      <c r="M195" s="36" t="s">
        <v>887</v>
      </c>
      <c r="N195" s="36" t="s">
        <v>1558</v>
      </c>
    </row>
    <row r="196" spans="1:14" ht="12.75" customHeight="1">
      <c r="A196" s="37" t="s">
        <v>1534</v>
      </c>
      <c r="B196" s="37" t="s">
        <v>237</v>
      </c>
      <c r="C196" s="38" t="s">
        <v>238</v>
      </c>
      <c r="D196" s="36" t="s">
        <v>873</v>
      </c>
      <c r="E196" s="36" t="s">
        <v>905</v>
      </c>
      <c r="F196" s="36" t="s">
        <v>1535</v>
      </c>
      <c r="G196" s="36" t="s">
        <v>876</v>
      </c>
      <c r="H196" s="36" t="s">
        <v>1559</v>
      </c>
      <c r="I196" s="36" t="s">
        <v>1555</v>
      </c>
      <c r="J196" s="36" t="s">
        <v>1538</v>
      </c>
      <c r="K196" s="36" t="s">
        <v>1539</v>
      </c>
      <c r="L196" s="36" t="s">
        <v>1540</v>
      </c>
      <c r="M196" s="36" t="s">
        <v>882</v>
      </c>
      <c r="N196" s="36" t="s">
        <v>1560</v>
      </c>
    </row>
    <row r="197" spans="1:14" ht="12.75" customHeight="1">
      <c r="A197" s="37" t="s">
        <v>1534</v>
      </c>
      <c r="B197" s="37" t="s">
        <v>302</v>
      </c>
      <c r="C197" s="38" t="s">
        <v>154</v>
      </c>
      <c r="D197" s="36" t="s">
        <v>873</v>
      </c>
      <c r="E197" s="36" t="s">
        <v>909</v>
      </c>
      <c r="F197" s="36" t="s">
        <v>1535</v>
      </c>
      <c r="G197" s="36" t="s">
        <v>876</v>
      </c>
      <c r="H197" s="36" t="s">
        <v>1561</v>
      </c>
      <c r="I197" s="36" t="s">
        <v>1537</v>
      </c>
      <c r="J197" s="36" t="s">
        <v>1538</v>
      </c>
      <c r="K197" s="36" t="s">
        <v>1539</v>
      </c>
      <c r="L197" s="36" t="s">
        <v>1540</v>
      </c>
      <c r="M197" s="36" t="s">
        <v>887</v>
      </c>
      <c r="N197" s="36" t="s">
        <v>1562</v>
      </c>
    </row>
    <row r="198" spans="1:14" ht="12.75" customHeight="1">
      <c r="A198" s="37" t="s">
        <v>1534</v>
      </c>
      <c r="B198" s="37" t="s">
        <v>206</v>
      </c>
      <c r="C198" s="38" t="s">
        <v>205</v>
      </c>
      <c r="D198" s="36" t="s">
        <v>873</v>
      </c>
      <c r="E198" s="36" t="s">
        <v>957</v>
      </c>
      <c r="F198" s="36" t="s">
        <v>1535</v>
      </c>
      <c r="G198" s="36" t="s">
        <v>876</v>
      </c>
      <c r="H198" s="36" t="s">
        <v>1563</v>
      </c>
      <c r="I198" s="36" t="s">
        <v>1555</v>
      </c>
      <c r="J198" s="36" t="s">
        <v>1538</v>
      </c>
      <c r="K198" s="36" t="s">
        <v>1539</v>
      </c>
      <c r="L198" s="36" t="s">
        <v>1540</v>
      </c>
      <c r="M198" s="36" t="s">
        <v>882</v>
      </c>
      <c r="N198" s="36" t="s">
        <v>1564</v>
      </c>
    </row>
    <row r="199" spans="1:14" ht="12.75" customHeight="1">
      <c r="A199" s="37" t="s">
        <v>1565</v>
      </c>
      <c r="B199" s="37" t="s">
        <v>1566</v>
      </c>
      <c r="C199" s="38" t="s">
        <v>216</v>
      </c>
      <c r="D199" s="36" t="s">
        <v>873</v>
      </c>
      <c r="E199" s="36" t="s">
        <v>957</v>
      </c>
      <c r="F199" s="36" t="s">
        <v>1535</v>
      </c>
      <c r="G199" s="36" t="s">
        <v>876</v>
      </c>
      <c r="H199" s="36" t="s">
        <v>1567</v>
      </c>
      <c r="I199" s="36" t="s">
        <v>1568</v>
      </c>
      <c r="J199" s="36" t="s">
        <v>1538</v>
      </c>
      <c r="K199" s="36" t="s">
        <v>1539</v>
      </c>
      <c r="L199" s="36" t="s">
        <v>1540</v>
      </c>
      <c r="M199" s="36" t="s">
        <v>882</v>
      </c>
      <c r="N199" s="36" t="s">
        <v>1569</v>
      </c>
    </row>
    <row r="200" spans="1:14" ht="12.75" customHeight="1">
      <c r="A200" s="37" t="s">
        <v>1534</v>
      </c>
      <c r="B200" s="37" t="s">
        <v>256</v>
      </c>
      <c r="C200" s="38" t="s">
        <v>116</v>
      </c>
      <c r="D200" s="36" t="s">
        <v>873</v>
      </c>
      <c r="E200" s="36" t="s">
        <v>884</v>
      </c>
      <c r="F200" s="36" t="s">
        <v>1535</v>
      </c>
      <c r="G200" s="36" t="s">
        <v>876</v>
      </c>
      <c r="H200" s="36" t="s">
        <v>1570</v>
      </c>
      <c r="I200" s="36" t="s">
        <v>1555</v>
      </c>
      <c r="J200" s="36" t="s">
        <v>1538</v>
      </c>
      <c r="K200" s="36" t="s">
        <v>1539</v>
      </c>
      <c r="L200" s="36" t="s">
        <v>1540</v>
      </c>
      <c r="M200" s="36" t="s">
        <v>887</v>
      </c>
      <c r="N200" s="36" t="s">
        <v>1571</v>
      </c>
    </row>
    <row r="201" spans="1:14" ht="12.75" customHeight="1">
      <c r="A201" s="37" t="s">
        <v>1534</v>
      </c>
      <c r="B201" s="37" t="s">
        <v>255</v>
      </c>
      <c r="C201" s="38" t="s">
        <v>116</v>
      </c>
      <c r="D201" s="36" t="s">
        <v>873</v>
      </c>
      <c r="E201" s="36" t="s">
        <v>884</v>
      </c>
      <c r="F201" s="36" t="s">
        <v>1535</v>
      </c>
      <c r="G201" s="36" t="s">
        <v>876</v>
      </c>
      <c r="H201" s="36" t="s">
        <v>1572</v>
      </c>
      <c r="I201" s="36" t="s">
        <v>1555</v>
      </c>
      <c r="J201" s="36" t="s">
        <v>1538</v>
      </c>
      <c r="K201" s="36" t="s">
        <v>1539</v>
      </c>
      <c r="L201" s="36" t="s">
        <v>1540</v>
      </c>
      <c r="M201" s="36" t="s">
        <v>887</v>
      </c>
      <c r="N201" s="36" t="s">
        <v>1573</v>
      </c>
    </row>
    <row r="202" spans="1:14" ht="12.75" customHeight="1">
      <c r="A202" s="37" t="s">
        <v>1574</v>
      </c>
      <c r="B202" s="37" t="s">
        <v>128</v>
      </c>
      <c r="C202" s="38" t="s">
        <v>129</v>
      </c>
      <c r="D202" s="36" t="s">
        <v>873</v>
      </c>
      <c r="E202" s="36" t="s">
        <v>964</v>
      </c>
      <c r="F202" s="36" t="s">
        <v>1031</v>
      </c>
      <c r="G202" s="36" t="s">
        <v>876</v>
      </c>
      <c r="H202" s="36" t="s">
        <v>1575</v>
      </c>
      <c r="I202" s="36" t="s">
        <v>1262</v>
      </c>
      <c r="J202" s="36" t="s">
        <v>1576</v>
      </c>
      <c r="K202" s="36" t="s">
        <v>1577</v>
      </c>
      <c r="L202" s="36" t="s">
        <v>1578</v>
      </c>
      <c r="M202" s="36" t="s">
        <v>950</v>
      </c>
      <c r="N202" s="36" t="s">
        <v>1579</v>
      </c>
    </row>
    <row r="203" spans="1:14" ht="12.75" customHeight="1">
      <c r="A203" s="37" t="s">
        <v>1574</v>
      </c>
      <c r="B203" s="37" t="s">
        <v>117</v>
      </c>
      <c r="C203" s="38" t="s">
        <v>118</v>
      </c>
      <c r="D203" s="36" t="s">
        <v>873</v>
      </c>
      <c r="E203" s="36" t="s">
        <v>964</v>
      </c>
      <c r="F203" s="36" t="s">
        <v>1031</v>
      </c>
      <c r="G203" s="36" t="s">
        <v>876</v>
      </c>
      <c r="H203" s="36" t="s">
        <v>1580</v>
      </c>
      <c r="I203" s="36" t="s">
        <v>1262</v>
      </c>
      <c r="J203" s="36" t="s">
        <v>1576</v>
      </c>
      <c r="K203" s="36" t="s">
        <v>1577</v>
      </c>
      <c r="L203" s="36" t="s">
        <v>1578</v>
      </c>
      <c r="M203" s="36" t="s">
        <v>950</v>
      </c>
      <c r="N203" s="36" t="s">
        <v>1581</v>
      </c>
    </row>
    <row r="204" spans="1:14" ht="12.75" customHeight="1">
      <c r="A204" s="37" t="s">
        <v>1582</v>
      </c>
      <c r="B204" s="37" t="s">
        <v>1583</v>
      </c>
      <c r="C204" s="38" t="s">
        <v>1584</v>
      </c>
      <c r="D204" s="36" t="s">
        <v>873</v>
      </c>
      <c r="E204" s="36" t="s">
        <v>1206</v>
      </c>
      <c r="F204" s="36" t="s">
        <v>1031</v>
      </c>
      <c r="G204" s="36" t="s">
        <v>876</v>
      </c>
      <c r="H204" s="44" t="s">
        <v>1585</v>
      </c>
      <c r="I204" s="36" t="s">
        <v>1262</v>
      </c>
      <c r="J204" s="36" t="s">
        <v>1576</v>
      </c>
      <c r="K204" s="36" t="s">
        <v>1577</v>
      </c>
      <c r="L204" s="36" t="s">
        <v>1578</v>
      </c>
      <c r="M204" s="36" t="s">
        <v>950</v>
      </c>
      <c r="N204" s="36" t="s">
        <v>1586</v>
      </c>
    </row>
    <row r="205" spans="1:14" ht="12.75" customHeight="1">
      <c r="A205" s="37" t="s">
        <v>1587</v>
      </c>
      <c r="B205" s="37" t="s">
        <v>346</v>
      </c>
      <c r="C205" s="38" t="s">
        <v>347</v>
      </c>
      <c r="D205" s="36" t="s">
        <v>873</v>
      </c>
      <c r="E205" s="36" t="s">
        <v>1023</v>
      </c>
      <c r="F205" s="36" t="s">
        <v>924</v>
      </c>
      <c r="G205" s="36" t="s">
        <v>876</v>
      </c>
      <c r="H205" s="36" t="s">
        <v>1588</v>
      </c>
      <c r="I205" s="36" t="s">
        <v>1589</v>
      </c>
      <c r="J205" s="36" t="s">
        <v>1590</v>
      </c>
      <c r="K205" s="36" t="s">
        <v>1591</v>
      </c>
      <c r="L205" s="36" t="s">
        <v>1592</v>
      </c>
      <c r="M205" s="36" t="s">
        <v>887</v>
      </c>
      <c r="N205" s="36" t="s">
        <v>1593</v>
      </c>
    </row>
    <row r="206" spans="1:14" ht="12.75" customHeight="1">
      <c r="A206" s="37" t="s">
        <v>1594</v>
      </c>
      <c r="B206" s="37" t="s">
        <v>112</v>
      </c>
      <c r="C206" s="38" t="s">
        <v>113</v>
      </c>
      <c r="D206" s="36" t="s">
        <v>873</v>
      </c>
      <c r="E206" s="36" t="s">
        <v>964</v>
      </c>
      <c r="F206" s="36" t="s">
        <v>1083</v>
      </c>
      <c r="G206" s="36" t="s">
        <v>876</v>
      </c>
      <c r="H206" s="36" t="s">
        <v>1032</v>
      </c>
      <c r="I206" s="36" t="s">
        <v>1084</v>
      </c>
      <c r="J206" s="36" t="s">
        <v>1595</v>
      </c>
      <c r="K206" s="36" t="s">
        <v>1596</v>
      </c>
      <c r="L206" s="36" t="s">
        <v>1597</v>
      </c>
      <c r="M206" s="36" t="s">
        <v>950</v>
      </c>
      <c r="N206" s="36" t="s">
        <v>1598</v>
      </c>
    </row>
    <row r="207" spans="1:14" ht="12.75" customHeight="1">
      <c r="A207" s="37" t="s">
        <v>1599</v>
      </c>
      <c r="B207" s="37" t="s">
        <v>52</v>
      </c>
      <c r="C207" s="38" t="s">
        <v>108</v>
      </c>
      <c r="D207" s="36" t="s">
        <v>873</v>
      </c>
      <c r="E207" s="36" t="s">
        <v>874</v>
      </c>
      <c r="F207" s="36" t="s">
        <v>1243</v>
      </c>
      <c r="G207" s="36" t="s">
        <v>876</v>
      </c>
      <c r="H207" s="36" t="s">
        <v>1600</v>
      </c>
      <c r="I207" s="36" t="s">
        <v>1601</v>
      </c>
      <c r="J207" s="36" t="s">
        <v>1602</v>
      </c>
      <c r="K207" s="36" t="s">
        <v>1603</v>
      </c>
      <c r="L207" s="36" t="s">
        <v>1604</v>
      </c>
      <c r="M207" s="36" t="s">
        <v>950</v>
      </c>
      <c r="N207" s="36" t="s">
        <v>1605</v>
      </c>
    </row>
    <row r="208" spans="1:14" ht="12.75" customHeight="1">
      <c r="A208" s="37" t="s">
        <v>1599</v>
      </c>
      <c r="B208" s="37" t="s">
        <v>79</v>
      </c>
      <c r="C208" s="38" t="s">
        <v>108</v>
      </c>
      <c r="E208" s="36" t="s">
        <v>909</v>
      </c>
      <c r="F208" s="36" t="s">
        <v>1243</v>
      </c>
      <c r="G208" s="36" t="s">
        <v>876</v>
      </c>
      <c r="I208" s="36" t="s">
        <v>1601</v>
      </c>
      <c r="J208" s="36" t="s">
        <v>1602</v>
      </c>
      <c r="K208" s="36" t="s">
        <v>1603</v>
      </c>
      <c r="L208" s="36" t="s">
        <v>1604</v>
      </c>
      <c r="M208" s="36" t="s">
        <v>887</v>
      </c>
      <c r="N208" s="36" t="s">
        <v>1606</v>
      </c>
    </row>
    <row r="209" spans="1:14" ht="12.75" customHeight="1">
      <c r="A209" s="37" t="s">
        <v>1599</v>
      </c>
      <c r="B209" s="37" t="s">
        <v>299</v>
      </c>
      <c r="C209" s="38" t="s">
        <v>108</v>
      </c>
      <c r="D209" s="36" t="s">
        <v>873</v>
      </c>
      <c r="E209" s="36" t="s">
        <v>909</v>
      </c>
      <c r="F209" s="36" t="s">
        <v>1105</v>
      </c>
      <c r="G209" s="36" t="s">
        <v>876</v>
      </c>
      <c r="H209" s="36" t="s">
        <v>1607</v>
      </c>
      <c r="I209" s="36" t="s">
        <v>1608</v>
      </c>
      <c r="J209" s="36" t="s">
        <v>1602</v>
      </c>
      <c r="K209" s="36" t="s">
        <v>1603</v>
      </c>
      <c r="L209" s="36" t="s">
        <v>1604</v>
      </c>
      <c r="M209" s="36" t="s">
        <v>1053</v>
      </c>
      <c r="N209" s="36" t="s">
        <v>1609</v>
      </c>
    </row>
    <row r="210" spans="1:14" ht="12.75" customHeight="1">
      <c r="A210" s="37" t="s">
        <v>1599</v>
      </c>
      <c r="B210" s="37" t="s">
        <v>80</v>
      </c>
      <c r="C210" s="38" t="s">
        <v>108</v>
      </c>
      <c r="D210" s="36" t="s">
        <v>873</v>
      </c>
      <c r="E210" s="36" t="s">
        <v>909</v>
      </c>
      <c r="F210" s="36" t="s">
        <v>1105</v>
      </c>
      <c r="G210" s="36" t="s">
        <v>876</v>
      </c>
      <c r="H210" s="36" t="s">
        <v>1610</v>
      </c>
      <c r="I210" s="36" t="s">
        <v>1611</v>
      </c>
      <c r="J210" s="36" t="s">
        <v>1602</v>
      </c>
      <c r="K210" s="36" t="s">
        <v>1603</v>
      </c>
      <c r="L210" s="36" t="s">
        <v>1604</v>
      </c>
      <c r="M210" s="36" t="s">
        <v>1053</v>
      </c>
      <c r="N210" s="36" t="s">
        <v>1612</v>
      </c>
    </row>
    <row r="211" spans="1:14" ht="12.75" customHeight="1">
      <c r="A211" s="37" t="s">
        <v>1599</v>
      </c>
      <c r="B211" s="37" t="s">
        <v>33</v>
      </c>
      <c r="C211" s="38" t="s">
        <v>108</v>
      </c>
      <c r="D211" s="36" t="s">
        <v>873</v>
      </c>
      <c r="E211" s="36" t="s">
        <v>964</v>
      </c>
      <c r="F211" s="36" t="s">
        <v>1105</v>
      </c>
      <c r="G211" s="36" t="s">
        <v>876</v>
      </c>
      <c r="H211" s="36" t="s">
        <v>1613</v>
      </c>
      <c r="I211" s="36" t="s">
        <v>1154</v>
      </c>
      <c r="J211" s="36" t="s">
        <v>1602</v>
      </c>
      <c r="K211" s="36" t="s">
        <v>1603</v>
      </c>
      <c r="L211" s="36" t="s">
        <v>1604</v>
      </c>
      <c r="M211" s="36" t="s">
        <v>950</v>
      </c>
      <c r="N211" s="36" t="s">
        <v>1614</v>
      </c>
    </row>
    <row r="212" spans="1:14" ht="12.75" customHeight="1">
      <c r="A212" s="37" t="s">
        <v>1599</v>
      </c>
      <c r="B212" s="37" t="s">
        <v>64</v>
      </c>
      <c r="C212" s="38" t="s">
        <v>108</v>
      </c>
      <c r="D212" s="36" t="s">
        <v>873</v>
      </c>
      <c r="E212" s="36" t="s">
        <v>957</v>
      </c>
      <c r="F212" s="36" t="s">
        <v>1243</v>
      </c>
      <c r="G212" s="36" t="s">
        <v>876</v>
      </c>
      <c r="H212" s="36" t="s">
        <v>1615</v>
      </c>
      <c r="I212" s="36" t="s">
        <v>1245</v>
      </c>
      <c r="J212" s="36" t="s">
        <v>1602</v>
      </c>
      <c r="K212" s="36" t="s">
        <v>1603</v>
      </c>
      <c r="L212" s="36" t="s">
        <v>1604</v>
      </c>
      <c r="M212" s="36" t="s">
        <v>950</v>
      </c>
      <c r="N212" s="36" t="s">
        <v>1616</v>
      </c>
    </row>
    <row r="213" spans="1:14" ht="12.75" customHeight="1">
      <c r="A213" s="37" t="s">
        <v>1599</v>
      </c>
      <c r="B213" s="37" t="s">
        <v>74</v>
      </c>
      <c r="C213" s="38" t="s">
        <v>108</v>
      </c>
      <c r="D213" s="36" t="s">
        <v>873</v>
      </c>
      <c r="E213" s="36" t="s">
        <v>884</v>
      </c>
      <c r="F213" s="36" t="s">
        <v>1243</v>
      </c>
      <c r="G213" s="36" t="s">
        <v>876</v>
      </c>
      <c r="I213" s="36" t="s">
        <v>1245</v>
      </c>
      <c r="J213" s="36" t="s">
        <v>1602</v>
      </c>
      <c r="K213" s="36" t="s">
        <v>1603</v>
      </c>
      <c r="L213" s="36" t="s">
        <v>1604</v>
      </c>
      <c r="M213" s="36" t="s">
        <v>887</v>
      </c>
      <c r="N213" s="36" t="s">
        <v>1617</v>
      </c>
    </row>
    <row r="214" spans="1:14" ht="12.75" customHeight="1">
      <c r="A214" s="37" t="s">
        <v>1599</v>
      </c>
      <c r="B214" s="37" t="s">
        <v>60</v>
      </c>
      <c r="C214" s="38" t="s">
        <v>108</v>
      </c>
      <c r="D214" s="36" t="s">
        <v>873</v>
      </c>
      <c r="E214" s="36" t="s">
        <v>957</v>
      </c>
      <c r="F214" s="36" t="s">
        <v>1243</v>
      </c>
      <c r="G214" s="36" t="s">
        <v>876</v>
      </c>
      <c r="H214" s="36" t="s">
        <v>1618</v>
      </c>
      <c r="I214" s="36" t="s">
        <v>1601</v>
      </c>
      <c r="J214" s="36" t="s">
        <v>1602</v>
      </c>
      <c r="K214" s="36" t="s">
        <v>1603</v>
      </c>
      <c r="L214" s="36" t="s">
        <v>1604</v>
      </c>
      <c r="M214" s="36" t="s">
        <v>950</v>
      </c>
      <c r="N214" s="36" t="s">
        <v>1619</v>
      </c>
    </row>
    <row r="215" spans="1:14" ht="12.75" customHeight="1">
      <c r="A215" s="37" t="s">
        <v>1620</v>
      </c>
      <c r="B215" s="37" t="s">
        <v>163</v>
      </c>
      <c r="C215" s="38" t="s">
        <v>164</v>
      </c>
      <c r="D215" s="36" t="s">
        <v>873</v>
      </c>
      <c r="E215" s="36" t="s">
        <v>874</v>
      </c>
      <c r="F215" s="36" t="s">
        <v>1621</v>
      </c>
      <c r="G215" s="36" t="s">
        <v>876</v>
      </c>
      <c r="I215" s="36" t="s">
        <v>1622</v>
      </c>
      <c r="J215" s="36" t="s">
        <v>1623</v>
      </c>
      <c r="K215" s="36" t="s">
        <v>1624</v>
      </c>
      <c r="L215" s="36" t="s">
        <v>1625</v>
      </c>
      <c r="M215" s="36" t="s">
        <v>882</v>
      </c>
      <c r="N215" s="36" t="s">
        <v>1626</v>
      </c>
    </row>
    <row r="216" spans="1:14" ht="12.75" customHeight="1">
      <c r="A216" s="37" t="s">
        <v>1620</v>
      </c>
      <c r="B216" s="37" t="s">
        <v>297</v>
      </c>
      <c r="C216" s="38" t="s">
        <v>164</v>
      </c>
      <c r="D216" s="36" t="s">
        <v>873</v>
      </c>
      <c r="E216" s="36" t="s">
        <v>909</v>
      </c>
      <c r="F216" s="36" t="s">
        <v>1621</v>
      </c>
      <c r="G216" s="36" t="s">
        <v>876</v>
      </c>
      <c r="H216" s="36" t="s">
        <v>1627</v>
      </c>
      <c r="I216" s="36" t="s">
        <v>1622</v>
      </c>
      <c r="J216" s="36" t="s">
        <v>1623</v>
      </c>
      <c r="K216" s="36" t="s">
        <v>1624</v>
      </c>
      <c r="L216" s="36" t="s">
        <v>1625</v>
      </c>
      <c r="M216" s="36" t="s">
        <v>887</v>
      </c>
      <c r="N216" s="36" t="s">
        <v>1628</v>
      </c>
    </row>
    <row r="217" spans="1:14" ht="12.75" customHeight="1">
      <c r="A217" s="37" t="s">
        <v>1629</v>
      </c>
      <c r="B217" s="37" t="s">
        <v>266</v>
      </c>
      <c r="C217" s="38" t="s">
        <v>182</v>
      </c>
      <c r="D217" s="36" t="s">
        <v>873</v>
      </c>
      <c r="E217" s="36" t="s">
        <v>884</v>
      </c>
      <c r="F217" s="36" t="s">
        <v>952</v>
      </c>
      <c r="G217" s="36" t="s">
        <v>876</v>
      </c>
      <c r="I217" s="36" t="s">
        <v>1251</v>
      </c>
      <c r="J217" s="36" t="s">
        <v>1630</v>
      </c>
      <c r="K217" s="36" t="s">
        <v>1624</v>
      </c>
      <c r="L217" s="36" t="s">
        <v>1532</v>
      </c>
      <c r="M217" s="36" t="s">
        <v>887</v>
      </c>
      <c r="N217" s="36" t="s">
        <v>1631</v>
      </c>
    </row>
    <row r="218" spans="1:14" ht="12.75" customHeight="1">
      <c r="A218" s="37" t="s">
        <v>1632</v>
      </c>
      <c r="B218" s="37" t="s">
        <v>125</v>
      </c>
      <c r="C218" s="38" t="s">
        <v>1633</v>
      </c>
      <c r="D218" s="36" t="s">
        <v>873</v>
      </c>
      <c r="E218" s="36" t="s">
        <v>964</v>
      </c>
      <c r="F218" s="36" t="s">
        <v>1024</v>
      </c>
      <c r="G218" s="36" t="s">
        <v>876</v>
      </c>
      <c r="H218" s="36" t="s">
        <v>1032</v>
      </c>
      <c r="I218" s="36" t="s">
        <v>1026</v>
      </c>
      <c r="J218" s="36" t="s">
        <v>1634</v>
      </c>
      <c r="K218" s="36" t="s">
        <v>1635</v>
      </c>
      <c r="L218" s="36" t="s">
        <v>1636</v>
      </c>
      <c r="M218" s="36" t="s">
        <v>950</v>
      </c>
      <c r="N218" s="36" t="s">
        <v>1637</v>
      </c>
    </row>
    <row r="219" spans="1:14" ht="12.75" customHeight="1">
      <c r="A219" s="37" t="s">
        <v>1638</v>
      </c>
      <c r="B219" s="37" t="s">
        <v>81</v>
      </c>
      <c r="C219" s="38" t="s">
        <v>208</v>
      </c>
      <c r="D219" s="36" t="s">
        <v>873</v>
      </c>
      <c r="E219" s="36" t="s">
        <v>909</v>
      </c>
      <c r="F219" s="36" t="s">
        <v>1083</v>
      </c>
      <c r="G219" s="36" t="s">
        <v>876</v>
      </c>
      <c r="H219" s="36" t="s">
        <v>1639</v>
      </c>
      <c r="I219" s="36" t="s">
        <v>1084</v>
      </c>
      <c r="J219" s="36" t="s">
        <v>1640</v>
      </c>
      <c r="K219" s="36" t="s">
        <v>1641</v>
      </c>
      <c r="L219" s="36" t="s">
        <v>1642</v>
      </c>
      <c r="M219" s="36" t="s">
        <v>1053</v>
      </c>
      <c r="N219" s="36" t="s">
        <v>1643</v>
      </c>
    </row>
    <row r="220" spans="1:14" ht="12.75" customHeight="1">
      <c r="A220" s="37" t="s">
        <v>1638</v>
      </c>
      <c r="B220" s="37" t="s">
        <v>61</v>
      </c>
      <c r="C220" s="38" t="s">
        <v>208</v>
      </c>
      <c r="D220" s="36" t="s">
        <v>873</v>
      </c>
      <c r="E220" s="36" t="s">
        <v>957</v>
      </c>
      <c r="F220" s="36" t="s">
        <v>1083</v>
      </c>
      <c r="G220" s="36" t="s">
        <v>876</v>
      </c>
      <c r="H220" s="36" t="s">
        <v>1644</v>
      </c>
      <c r="I220" s="36" t="s">
        <v>1084</v>
      </c>
      <c r="J220" s="36" t="s">
        <v>1640</v>
      </c>
      <c r="K220" s="36" t="s">
        <v>1641</v>
      </c>
      <c r="L220" s="36" t="s">
        <v>1642</v>
      </c>
      <c r="M220" s="36" t="s">
        <v>950</v>
      </c>
      <c r="N220" s="36" t="s">
        <v>1645</v>
      </c>
    </row>
    <row r="221" spans="1:14" ht="12.75" customHeight="1">
      <c r="A221" s="37" t="s">
        <v>1638</v>
      </c>
      <c r="B221" s="37" t="s">
        <v>65</v>
      </c>
      <c r="C221" s="38" t="s">
        <v>208</v>
      </c>
      <c r="D221" s="36" t="s">
        <v>873</v>
      </c>
      <c r="E221" s="36" t="s">
        <v>957</v>
      </c>
      <c r="F221" s="36" t="s">
        <v>1083</v>
      </c>
      <c r="G221" s="36" t="s">
        <v>876</v>
      </c>
      <c r="H221" s="36" t="s">
        <v>1646</v>
      </c>
      <c r="I221" s="36" t="s">
        <v>1084</v>
      </c>
      <c r="J221" s="36" t="s">
        <v>1640</v>
      </c>
      <c r="K221" s="36" t="s">
        <v>1641</v>
      </c>
      <c r="L221" s="36" t="s">
        <v>1642</v>
      </c>
      <c r="M221" s="36" t="s">
        <v>882</v>
      </c>
      <c r="N221" s="36" t="s">
        <v>1647</v>
      </c>
    </row>
    <row r="222" spans="1:14" ht="12.75" customHeight="1">
      <c r="A222" s="37" t="s">
        <v>1648</v>
      </c>
      <c r="B222" s="37" t="s">
        <v>307</v>
      </c>
      <c r="C222" s="38" t="s">
        <v>308</v>
      </c>
      <c r="D222" s="36" t="s">
        <v>873</v>
      </c>
      <c r="E222" s="36" t="s">
        <v>909</v>
      </c>
      <c r="F222" s="36" t="s">
        <v>952</v>
      </c>
      <c r="G222" s="36" t="s">
        <v>876</v>
      </c>
      <c r="H222" s="36" t="s">
        <v>1649</v>
      </c>
      <c r="I222" s="36" t="s">
        <v>962</v>
      </c>
      <c r="J222" s="36" t="s">
        <v>1650</v>
      </c>
      <c r="K222" s="36" t="s">
        <v>1651</v>
      </c>
      <c r="L222" s="36" t="s">
        <v>1652</v>
      </c>
      <c r="M222" s="36" t="s">
        <v>887</v>
      </c>
      <c r="N222" s="36" t="s">
        <v>1653</v>
      </c>
    </row>
    <row r="223" spans="1:14" ht="12.75" customHeight="1">
      <c r="A223" s="37" t="s">
        <v>1654</v>
      </c>
      <c r="B223" s="37" t="s">
        <v>78</v>
      </c>
      <c r="C223" s="38" t="s">
        <v>298</v>
      </c>
      <c r="D223" s="36" t="s">
        <v>873</v>
      </c>
      <c r="E223" s="36" t="s">
        <v>909</v>
      </c>
      <c r="F223" s="36" t="s">
        <v>1130</v>
      </c>
      <c r="G223" s="36" t="s">
        <v>876</v>
      </c>
      <c r="H223" s="36" t="s">
        <v>1655</v>
      </c>
      <c r="I223" s="36" t="s">
        <v>1656</v>
      </c>
      <c r="J223" s="39" t="s">
        <v>1657</v>
      </c>
      <c r="K223" s="36" t="s">
        <v>1658</v>
      </c>
      <c r="L223" s="36" t="s">
        <v>1659</v>
      </c>
      <c r="M223" s="36" t="s">
        <v>1053</v>
      </c>
      <c r="N223" s="36" t="s">
        <v>1660</v>
      </c>
    </row>
    <row r="224" spans="1:14" ht="12.75" customHeight="1">
      <c r="A224" s="37" t="s">
        <v>1661</v>
      </c>
      <c r="B224" s="37" t="s">
        <v>326</v>
      </c>
      <c r="C224" s="38" t="s">
        <v>170</v>
      </c>
      <c r="D224" s="36" t="s">
        <v>873</v>
      </c>
      <c r="E224" s="36" t="s">
        <v>884</v>
      </c>
      <c r="F224" s="36" t="s">
        <v>1662</v>
      </c>
      <c r="G224" s="36" t="s">
        <v>876</v>
      </c>
      <c r="I224" s="36" t="s">
        <v>1663</v>
      </c>
      <c r="J224" s="36" t="s">
        <v>1664</v>
      </c>
      <c r="K224" s="36" t="s">
        <v>1665</v>
      </c>
      <c r="L224" s="36" t="s">
        <v>1666</v>
      </c>
      <c r="M224" s="36" t="s">
        <v>887</v>
      </c>
      <c r="N224" s="36" t="s">
        <v>1667</v>
      </c>
    </row>
    <row r="225" spans="1:14" ht="12.75" customHeight="1">
      <c r="A225" s="37" t="s">
        <v>1661</v>
      </c>
      <c r="B225" s="37" t="s">
        <v>247</v>
      </c>
      <c r="C225" s="38" t="s">
        <v>170</v>
      </c>
      <c r="D225" s="36" t="s">
        <v>873</v>
      </c>
      <c r="E225" s="36" t="s">
        <v>884</v>
      </c>
      <c r="F225" s="36" t="s">
        <v>1662</v>
      </c>
      <c r="G225" s="36" t="s">
        <v>876</v>
      </c>
      <c r="H225" s="36" t="s">
        <v>1078</v>
      </c>
      <c r="I225" s="36" t="s">
        <v>1663</v>
      </c>
      <c r="J225" s="36" t="s">
        <v>1664</v>
      </c>
      <c r="K225" s="36" t="s">
        <v>1665</v>
      </c>
      <c r="L225" s="36" t="s">
        <v>1666</v>
      </c>
      <c r="M225" s="36" t="s">
        <v>887</v>
      </c>
      <c r="N225" s="36" t="s">
        <v>1668</v>
      </c>
    </row>
    <row r="226" spans="1:14" ht="12.75" customHeight="1">
      <c r="A226" s="37" t="s">
        <v>1661</v>
      </c>
      <c r="B226" s="37" t="s">
        <v>246</v>
      </c>
      <c r="C226" s="38" t="s">
        <v>170</v>
      </c>
      <c r="D226" s="36" t="s">
        <v>873</v>
      </c>
      <c r="E226" s="36" t="s">
        <v>884</v>
      </c>
      <c r="F226" s="36" t="s">
        <v>1662</v>
      </c>
      <c r="G226" s="36" t="s">
        <v>876</v>
      </c>
      <c r="H226" s="36" t="s">
        <v>1669</v>
      </c>
      <c r="I226" s="36" t="s">
        <v>1663</v>
      </c>
      <c r="J226" s="36" t="s">
        <v>1664</v>
      </c>
      <c r="K226" s="36" t="s">
        <v>1665</v>
      </c>
      <c r="L226" s="36" t="s">
        <v>1666</v>
      </c>
      <c r="M226" s="36" t="s">
        <v>887</v>
      </c>
      <c r="N226" s="36" t="s">
        <v>1670</v>
      </c>
    </row>
    <row r="227" spans="1:14" ht="12.75" customHeight="1">
      <c r="A227" s="37" t="s">
        <v>1661</v>
      </c>
      <c r="B227" s="37" t="s">
        <v>252</v>
      </c>
      <c r="C227" s="38" t="s">
        <v>170</v>
      </c>
      <c r="D227" s="36" t="s">
        <v>873</v>
      </c>
      <c r="E227" s="36" t="s">
        <v>884</v>
      </c>
      <c r="F227" s="36" t="s">
        <v>1662</v>
      </c>
      <c r="G227" s="36" t="s">
        <v>876</v>
      </c>
      <c r="H227" s="36" t="s">
        <v>1671</v>
      </c>
      <c r="I227" s="36" t="s">
        <v>1663</v>
      </c>
      <c r="J227" s="36" t="s">
        <v>1664</v>
      </c>
      <c r="K227" s="36" t="s">
        <v>1665</v>
      </c>
      <c r="L227" s="36" t="s">
        <v>1666</v>
      </c>
      <c r="M227" s="36" t="s">
        <v>887</v>
      </c>
      <c r="N227" s="36" t="s">
        <v>1672</v>
      </c>
    </row>
    <row r="228" spans="1:14" ht="12.75" customHeight="1">
      <c r="A228" s="37" t="s">
        <v>1673</v>
      </c>
      <c r="B228" s="37" t="s">
        <v>327</v>
      </c>
      <c r="C228" s="38" t="s">
        <v>127</v>
      </c>
      <c r="D228" s="36" t="s">
        <v>873</v>
      </c>
      <c r="E228" s="36" t="s">
        <v>909</v>
      </c>
      <c r="F228" s="36" t="s">
        <v>1662</v>
      </c>
      <c r="G228" s="36" t="s">
        <v>876</v>
      </c>
      <c r="H228" s="36" t="s">
        <v>1674</v>
      </c>
      <c r="I228" s="36" t="s">
        <v>1663</v>
      </c>
      <c r="J228" s="36" t="s">
        <v>1664</v>
      </c>
      <c r="K228" s="36" t="s">
        <v>1665</v>
      </c>
      <c r="L228" s="36" t="s">
        <v>1666</v>
      </c>
      <c r="M228" s="36" t="s">
        <v>887</v>
      </c>
      <c r="N228" s="36" t="s">
        <v>1675</v>
      </c>
    </row>
    <row r="229" spans="1:14" ht="12.75" customHeight="1">
      <c r="A229" s="37" t="s">
        <v>1673</v>
      </c>
      <c r="B229" s="37" t="s">
        <v>178</v>
      </c>
      <c r="C229" s="38" t="s">
        <v>127</v>
      </c>
      <c r="D229" s="36" t="s">
        <v>873</v>
      </c>
      <c r="E229" s="36" t="s">
        <v>874</v>
      </c>
      <c r="F229" s="36" t="s">
        <v>1662</v>
      </c>
      <c r="G229" s="36" t="s">
        <v>876</v>
      </c>
      <c r="H229" s="36" t="s">
        <v>1676</v>
      </c>
      <c r="I229" s="36" t="s">
        <v>1663</v>
      </c>
      <c r="J229" s="36" t="s">
        <v>1664</v>
      </c>
      <c r="K229" s="36" t="s">
        <v>1665</v>
      </c>
      <c r="L229" s="36" t="s">
        <v>1666</v>
      </c>
      <c r="M229" s="36" t="s">
        <v>882</v>
      </c>
      <c r="N229" s="36" t="s">
        <v>1677</v>
      </c>
    </row>
    <row r="230" spans="1:14" ht="12.75" customHeight="1">
      <c r="A230" s="37" t="s">
        <v>1661</v>
      </c>
      <c r="B230" s="37" t="s">
        <v>169</v>
      </c>
      <c r="C230" s="38" t="s">
        <v>170</v>
      </c>
      <c r="D230" s="36" t="s">
        <v>873</v>
      </c>
      <c r="E230" s="36" t="s">
        <v>874</v>
      </c>
      <c r="F230" s="36" t="s">
        <v>1678</v>
      </c>
      <c r="G230" s="36" t="s">
        <v>876</v>
      </c>
      <c r="H230" s="36" t="s">
        <v>1679</v>
      </c>
      <c r="I230" s="36" t="s">
        <v>1680</v>
      </c>
      <c r="J230" s="36" t="s">
        <v>1664</v>
      </c>
      <c r="K230" s="36" t="s">
        <v>1665</v>
      </c>
      <c r="L230" s="36" t="s">
        <v>1666</v>
      </c>
      <c r="M230" s="36" t="s">
        <v>882</v>
      </c>
      <c r="N230" s="36" t="s">
        <v>1681</v>
      </c>
    </row>
    <row r="231" spans="1:14" ht="12.75" customHeight="1">
      <c r="A231" s="37" t="s">
        <v>1661</v>
      </c>
      <c r="B231" s="37" t="s">
        <v>177</v>
      </c>
      <c r="C231" s="38" t="s">
        <v>170</v>
      </c>
      <c r="D231" s="36" t="s">
        <v>873</v>
      </c>
      <c r="E231" s="36" t="s">
        <v>874</v>
      </c>
      <c r="F231" s="36" t="s">
        <v>1678</v>
      </c>
      <c r="G231" s="36" t="s">
        <v>876</v>
      </c>
      <c r="H231" s="36" t="s">
        <v>1679</v>
      </c>
      <c r="I231" s="36" t="s">
        <v>1682</v>
      </c>
      <c r="J231" s="36" t="s">
        <v>1664</v>
      </c>
      <c r="K231" s="36" t="s">
        <v>1665</v>
      </c>
      <c r="L231" s="36" t="s">
        <v>1666</v>
      </c>
      <c r="M231" s="36" t="s">
        <v>882</v>
      </c>
      <c r="N231" s="36" t="s">
        <v>1683</v>
      </c>
    </row>
    <row r="232" spans="1:14" ht="12.75" customHeight="1">
      <c r="A232" s="37" t="s">
        <v>1661</v>
      </c>
      <c r="B232" s="37" t="s">
        <v>171</v>
      </c>
      <c r="C232" s="38" t="s">
        <v>170</v>
      </c>
      <c r="D232" s="36" t="s">
        <v>873</v>
      </c>
      <c r="E232" s="36" t="s">
        <v>874</v>
      </c>
      <c r="F232" s="36" t="s">
        <v>1678</v>
      </c>
      <c r="G232" s="36" t="s">
        <v>876</v>
      </c>
      <c r="H232" s="36" t="s">
        <v>1684</v>
      </c>
      <c r="I232" s="36" t="s">
        <v>1682</v>
      </c>
      <c r="J232" s="36" t="s">
        <v>1664</v>
      </c>
      <c r="K232" s="36" t="s">
        <v>1665</v>
      </c>
      <c r="L232" s="36" t="s">
        <v>1666</v>
      </c>
      <c r="M232" s="36" t="s">
        <v>882</v>
      </c>
      <c r="N232" s="36" t="s">
        <v>1685</v>
      </c>
    </row>
    <row r="233" spans="1:14" ht="12.75" customHeight="1">
      <c r="A233" s="37" t="s">
        <v>1661</v>
      </c>
      <c r="B233" s="37" t="s">
        <v>175</v>
      </c>
      <c r="C233" s="38" t="s">
        <v>170</v>
      </c>
      <c r="D233" s="36" t="s">
        <v>873</v>
      </c>
      <c r="E233" s="36" t="s">
        <v>874</v>
      </c>
      <c r="F233" s="36" t="s">
        <v>1678</v>
      </c>
      <c r="G233" s="36" t="s">
        <v>876</v>
      </c>
      <c r="H233" s="36" t="s">
        <v>1679</v>
      </c>
      <c r="I233" s="36" t="s">
        <v>1686</v>
      </c>
      <c r="J233" s="36" t="s">
        <v>1664</v>
      </c>
      <c r="K233" s="36" t="s">
        <v>1665</v>
      </c>
      <c r="L233" s="36" t="s">
        <v>1666</v>
      </c>
      <c r="M233" s="36" t="s">
        <v>882</v>
      </c>
      <c r="N233" s="36" t="s">
        <v>1687</v>
      </c>
    </row>
    <row r="234" spans="1:14" ht="12.75" customHeight="1">
      <c r="A234" s="37" t="s">
        <v>1661</v>
      </c>
      <c r="B234" s="37" t="s">
        <v>209</v>
      </c>
      <c r="C234" s="38" t="s">
        <v>170</v>
      </c>
      <c r="E234" s="36" t="s">
        <v>1219</v>
      </c>
      <c r="F234" s="36" t="s">
        <v>1688</v>
      </c>
      <c r="G234" s="36" t="s">
        <v>876</v>
      </c>
      <c r="I234" s="36" t="s">
        <v>1689</v>
      </c>
      <c r="J234" s="36" t="s">
        <v>1664</v>
      </c>
      <c r="K234" s="36" t="s">
        <v>1665</v>
      </c>
      <c r="L234" s="36" t="s">
        <v>1666</v>
      </c>
      <c r="M234" s="36" t="s">
        <v>887</v>
      </c>
      <c r="N234" s="36" t="s">
        <v>1690</v>
      </c>
    </row>
    <row r="235" spans="1:14" ht="12.75" customHeight="1">
      <c r="A235" s="37" t="s">
        <v>1673</v>
      </c>
      <c r="B235" s="37" t="s">
        <v>249</v>
      </c>
      <c r="C235" s="38" t="s">
        <v>127</v>
      </c>
      <c r="E235" s="36" t="s">
        <v>884</v>
      </c>
      <c r="F235" s="36" t="s">
        <v>1688</v>
      </c>
      <c r="G235" s="36" t="s">
        <v>876</v>
      </c>
      <c r="I235" s="36" t="s">
        <v>1689</v>
      </c>
      <c r="J235" s="36" t="s">
        <v>1664</v>
      </c>
      <c r="K235" s="36" t="s">
        <v>1665</v>
      </c>
      <c r="L235" s="36" t="s">
        <v>1666</v>
      </c>
      <c r="M235" s="36" t="s">
        <v>887</v>
      </c>
      <c r="N235" s="36" t="s">
        <v>1691</v>
      </c>
    </row>
    <row r="236" spans="1:14" ht="12.75" customHeight="1">
      <c r="A236" s="37" t="s">
        <v>1661</v>
      </c>
      <c r="B236" s="37" t="s">
        <v>248</v>
      </c>
      <c r="C236" s="38" t="s">
        <v>170</v>
      </c>
      <c r="D236" s="36" t="s">
        <v>873</v>
      </c>
      <c r="E236" s="36" t="s">
        <v>884</v>
      </c>
      <c r="F236" s="36" t="s">
        <v>1688</v>
      </c>
      <c r="G236" s="36" t="s">
        <v>876</v>
      </c>
      <c r="H236" s="36" t="s">
        <v>1692</v>
      </c>
      <c r="I236" s="36" t="s">
        <v>1693</v>
      </c>
      <c r="J236" s="36" t="s">
        <v>1664</v>
      </c>
      <c r="K236" s="36" t="s">
        <v>1665</v>
      </c>
      <c r="L236" s="36" t="s">
        <v>1666</v>
      </c>
      <c r="M236" s="36" t="s">
        <v>887</v>
      </c>
      <c r="N236" s="36" t="s">
        <v>1694</v>
      </c>
    </row>
    <row r="237" spans="1:14" ht="12.75" customHeight="1">
      <c r="A237" s="37" t="s">
        <v>1661</v>
      </c>
      <c r="B237" s="37" t="s">
        <v>173</v>
      </c>
      <c r="C237" s="38" t="s">
        <v>170</v>
      </c>
      <c r="D237" s="36" t="s">
        <v>873</v>
      </c>
      <c r="E237" s="36" t="s">
        <v>874</v>
      </c>
      <c r="F237" s="36" t="s">
        <v>1688</v>
      </c>
      <c r="G237" s="36" t="s">
        <v>876</v>
      </c>
      <c r="H237" s="36" t="s">
        <v>1695</v>
      </c>
      <c r="I237" s="36" t="s">
        <v>1696</v>
      </c>
      <c r="J237" s="36" t="s">
        <v>1664</v>
      </c>
      <c r="K237" s="36" t="s">
        <v>1665</v>
      </c>
      <c r="L237" s="36" t="s">
        <v>1666</v>
      </c>
      <c r="M237" s="36" t="s">
        <v>882</v>
      </c>
      <c r="N237" s="36" t="s">
        <v>1697</v>
      </c>
    </row>
    <row r="238" spans="1:14" ht="12.75" customHeight="1">
      <c r="A238" s="37" t="s">
        <v>1673</v>
      </c>
      <c r="B238" s="37" t="s">
        <v>176</v>
      </c>
      <c r="C238" s="38" t="s">
        <v>127</v>
      </c>
      <c r="D238" s="36" t="s">
        <v>873</v>
      </c>
      <c r="E238" s="36" t="s">
        <v>874</v>
      </c>
      <c r="F238" s="36" t="s">
        <v>1662</v>
      </c>
      <c r="G238" s="36" t="s">
        <v>876</v>
      </c>
      <c r="H238" s="36" t="s">
        <v>1698</v>
      </c>
      <c r="I238" s="36" t="s">
        <v>1699</v>
      </c>
      <c r="J238" s="36" t="s">
        <v>1664</v>
      </c>
      <c r="K238" s="36" t="s">
        <v>1665</v>
      </c>
      <c r="L238" s="36" t="s">
        <v>1666</v>
      </c>
      <c r="M238" s="36" t="s">
        <v>882</v>
      </c>
      <c r="N238" s="36" t="s">
        <v>1700</v>
      </c>
    </row>
    <row r="239" spans="1:14" ht="12.75" customHeight="1">
      <c r="A239" s="37" t="s">
        <v>1661</v>
      </c>
      <c r="B239" s="37" t="s">
        <v>244</v>
      </c>
      <c r="C239" s="38" t="s">
        <v>170</v>
      </c>
      <c r="D239" s="36" t="s">
        <v>873</v>
      </c>
      <c r="E239" s="36" t="s">
        <v>884</v>
      </c>
      <c r="F239" s="36" t="s">
        <v>1662</v>
      </c>
      <c r="G239" s="36" t="s">
        <v>876</v>
      </c>
      <c r="H239" s="36" t="s">
        <v>1701</v>
      </c>
      <c r="I239" s="36" t="s">
        <v>1702</v>
      </c>
      <c r="J239" s="36" t="s">
        <v>1664</v>
      </c>
      <c r="K239" s="36" t="s">
        <v>1665</v>
      </c>
      <c r="L239" s="36" t="s">
        <v>1666</v>
      </c>
      <c r="M239" s="36" t="s">
        <v>887</v>
      </c>
      <c r="N239" s="36" t="s">
        <v>1703</v>
      </c>
    </row>
    <row r="240" spans="1:14" ht="12.75" customHeight="1">
      <c r="A240" s="37" t="s">
        <v>1661</v>
      </c>
      <c r="B240" s="37" t="s">
        <v>245</v>
      </c>
      <c r="C240" s="38" t="s">
        <v>170</v>
      </c>
      <c r="D240" s="36" t="s">
        <v>873</v>
      </c>
      <c r="E240" s="36" t="s">
        <v>884</v>
      </c>
      <c r="F240" s="36" t="s">
        <v>1662</v>
      </c>
      <c r="G240" s="36" t="s">
        <v>876</v>
      </c>
      <c r="H240" s="36" t="s">
        <v>1701</v>
      </c>
      <c r="I240" s="36" t="s">
        <v>1702</v>
      </c>
      <c r="J240" s="36" t="s">
        <v>1664</v>
      </c>
      <c r="K240" s="36" t="s">
        <v>1665</v>
      </c>
      <c r="L240" s="36" t="s">
        <v>1666</v>
      </c>
      <c r="M240" s="36" t="s">
        <v>887</v>
      </c>
      <c r="N240" s="36" t="s">
        <v>1704</v>
      </c>
    </row>
    <row r="241" spans="1:14" ht="12.75" customHeight="1">
      <c r="A241" s="37" t="s">
        <v>1661</v>
      </c>
      <c r="B241" s="37" t="s">
        <v>172</v>
      </c>
      <c r="C241" s="38" t="s">
        <v>170</v>
      </c>
      <c r="E241" s="36" t="s">
        <v>874</v>
      </c>
      <c r="F241" s="36" t="s">
        <v>1678</v>
      </c>
      <c r="G241" s="36" t="s">
        <v>876</v>
      </c>
      <c r="I241" s="36" t="s">
        <v>1686</v>
      </c>
      <c r="J241" s="36" t="s">
        <v>1664</v>
      </c>
      <c r="K241" s="36" t="s">
        <v>1665</v>
      </c>
      <c r="L241" s="36" t="s">
        <v>1666</v>
      </c>
      <c r="M241" s="36" t="s">
        <v>882</v>
      </c>
      <c r="N241" s="36" t="s">
        <v>1705</v>
      </c>
    </row>
    <row r="242" spans="1:14" ht="12.75" customHeight="1">
      <c r="A242" s="37" t="s">
        <v>1661</v>
      </c>
      <c r="B242" s="37" t="s">
        <v>341</v>
      </c>
      <c r="C242" s="38" t="s">
        <v>170</v>
      </c>
      <c r="D242" s="36" t="s">
        <v>873</v>
      </c>
      <c r="E242" s="36" t="s">
        <v>909</v>
      </c>
      <c r="F242" s="36" t="s">
        <v>1678</v>
      </c>
      <c r="G242" s="36" t="s">
        <v>876</v>
      </c>
      <c r="H242" s="36" t="s">
        <v>1679</v>
      </c>
      <c r="I242" s="36" t="s">
        <v>1686</v>
      </c>
      <c r="J242" s="36" t="s">
        <v>1664</v>
      </c>
      <c r="K242" s="36" t="s">
        <v>1665</v>
      </c>
      <c r="L242" s="36" t="s">
        <v>1666</v>
      </c>
      <c r="M242" s="36" t="s">
        <v>887</v>
      </c>
      <c r="N242" s="36" t="s">
        <v>1706</v>
      </c>
    </row>
    <row r="243" spans="1:14" ht="12.75" customHeight="1">
      <c r="A243" s="37" t="s">
        <v>1673</v>
      </c>
      <c r="B243" s="37" t="s">
        <v>250</v>
      </c>
      <c r="C243" s="38" t="s">
        <v>127</v>
      </c>
      <c r="D243" s="36" t="s">
        <v>873</v>
      </c>
      <c r="E243" s="36" t="s">
        <v>884</v>
      </c>
      <c r="F243" s="36" t="s">
        <v>1662</v>
      </c>
      <c r="G243" s="36" t="s">
        <v>876</v>
      </c>
      <c r="I243" s="36" t="s">
        <v>1702</v>
      </c>
      <c r="J243" s="36" t="s">
        <v>1664</v>
      </c>
      <c r="K243" s="36" t="s">
        <v>1665</v>
      </c>
      <c r="L243" s="36" t="s">
        <v>1666</v>
      </c>
      <c r="M243" s="36" t="s">
        <v>887</v>
      </c>
      <c r="N243" s="36" t="s">
        <v>1707</v>
      </c>
    </row>
    <row r="244" spans="1:14" ht="12.75" customHeight="1">
      <c r="A244" s="37" t="s">
        <v>1673</v>
      </c>
      <c r="B244" s="37" t="s">
        <v>243</v>
      </c>
      <c r="C244" s="38" t="s">
        <v>127</v>
      </c>
      <c r="D244" s="36" t="s">
        <v>873</v>
      </c>
      <c r="E244" s="36" t="s">
        <v>884</v>
      </c>
      <c r="F244" s="36" t="s">
        <v>1662</v>
      </c>
      <c r="G244" s="36" t="s">
        <v>876</v>
      </c>
      <c r="H244" s="36" t="s">
        <v>1708</v>
      </c>
      <c r="I244" s="36" t="s">
        <v>1702</v>
      </c>
      <c r="J244" s="36" t="s">
        <v>1664</v>
      </c>
      <c r="K244" s="36" t="s">
        <v>1665</v>
      </c>
      <c r="L244" s="36" t="s">
        <v>1666</v>
      </c>
      <c r="M244" s="36" t="s">
        <v>887</v>
      </c>
      <c r="N244" s="36" t="s">
        <v>1709</v>
      </c>
    </row>
    <row r="245" spans="1:14" ht="12.75" customHeight="1">
      <c r="A245" s="37" t="s">
        <v>1673</v>
      </c>
      <c r="B245" s="37" t="s">
        <v>197</v>
      </c>
      <c r="C245" s="38" t="s">
        <v>127</v>
      </c>
      <c r="D245" s="36" t="s">
        <v>873</v>
      </c>
      <c r="E245" s="36" t="s">
        <v>1219</v>
      </c>
      <c r="F245" s="36" t="s">
        <v>1662</v>
      </c>
      <c r="G245" s="36" t="s">
        <v>876</v>
      </c>
      <c r="H245" s="36" t="s">
        <v>1032</v>
      </c>
      <c r="I245" s="36" t="s">
        <v>1702</v>
      </c>
      <c r="J245" s="36" t="s">
        <v>1664</v>
      </c>
      <c r="K245" s="36" t="s">
        <v>1665</v>
      </c>
      <c r="L245" s="36" t="s">
        <v>1666</v>
      </c>
      <c r="M245" s="36" t="s">
        <v>944</v>
      </c>
      <c r="N245" s="36" t="s">
        <v>1710</v>
      </c>
    </row>
    <row r="246" spans="1:14" ht="12.75" customHeight="1">
      <c r="A246" s="37" t="s">
        <v>1673</v>
      </c>
      <c r="B246" s="37" t="s">
        <v>174</v>
      </c>
      <c r="C246" s="38" t="s">
        <v>127</v>
      </c>
      <c r="D246" s="36" t="s">
        <v>873</v>
      </c>
      <c r="E246" s="36" t="s">
        <v>874</v>
      </c>
      <c r="F246" s="36" t="s">
        <v>1662</v>
      </c>
      <c r="G246" s="36" t="s">
        <v>876</v>
      </c>
      <c r="H246" s="36" t="s">
        <v>1711</v>
      </c>
      <c r="I246" s="36" t="s">
        <v>1699</v>
      </c>
      <c r="J246" s="36" t="s">
        <v>1664</v>
      </c>
      <c r="K246" s="36" t="s">
        <v>1665</v>
      </c>
      <c r="L246" s="36" t="s">
        <v>1666</v>
      </c>
      <c r="M246" s="36" t="s">
        <v>882</v>
      </c>
      <c r="N246" s="36" t="s">
        <v>1712</v>
      </c>
    </row>
    <row r="247" spans="1:14" ht="12.75" customHeight="1">
      <c r="A247" s="37" t="s">
        <v>1673</v>
      </c>
      <c r="B247" s="37" t="s">
        <v>251</v>
      </c>
      <c r="C247" s="38" t="s">
        <v>127</v>
      </c>
      <c r="D247" s="36" t="s">
        <v>873</v>
      </c>
      <c r="E247" s="36" t="s">
        <v>884</v>
      </c>
      <c r="F247" s="36" t="s">
        <v>1662</v>
      </c>
      <c r="G247" s="36" t="s">
        <v>876</v>
      </c>
      <c r="H247" s="36" t="s">
        <v>1713</v>
      </c>
      <c r="I247" s="36" t="s">
        <v>1699</v>
      </c>
      <c r="J247" s="36" t="s">
        <v>1664</v>
      </c>
      <c r="K247" s="36" t="s">
        <v>1665</v>
      </c>
      <c r="L247" s="36" t="s">
        <v>1666</v>
      </c>
      <c r="M247" s="36" t="s">
        <v>887</v>
      </c>
      <c r="N247" s="36" t="s">
        <v>1714</v>
      </c>
    </row>
    <row r="248" spans="1:14" ht="12.75" customHeight="1">
      <c r="A248" s="37" t="s">
        <v>1673</v>
      </c>
      <c r="B248" s="37" t="s">
        <v>126</v>
      </c>
      <c r="C248" s="38" t="s">
        <v>127</v>
      </c>
      <c r="D248" s="36" t="s">
        <v>873</v>
      </c>
      <c r="E248" s="36" t="s">
        <v>964</v>
      </c>
      <c r="F248" s="36" t="s">
        <v>1662</v>
      </c>
      <c r="G248" s="36" t="s">
        <v>876</v>
      </c>
      <c r="H248" s="36" t="s">
        <v>1713</v>
      </c>
      <c r="I248" s="36" t="s">
        <v>1699</v>
      </c>
      <c r="J248" s="36" t="s">
        <v>1664</v>
      </c>
      <c r="K248" s="36" t="s">
        <v>1665</v>
      </c>
      <c r="L248" s="36" t="s">
        <v>1666</v>
      </c>
      <c r="M248" s="36" t="s">
        <v>950</v>
      </c>
      <c r="N248" s="36" t="s">
        <v>1715</v>
      </c>
    </row>
    <row r="249" spans="1:14" ht="12.75" customHeight="1">
      <c r="A249" s="37" t="s">
        <v>1673</v>
      </c>
      <c r="B249" s="37" t="s">
        <v>224</v>
      </c>
      <c r="C249" s="38" t="s">
        <v>127</v>
      </c>
      <c r="E249" s="36" t="s">
        <v>765</v>
      </c>
      <c r="F249" s="36" t="s">
        <v>1662</v>
      </c>
      <c r="G249" s="36" t="s">
        <v>876</v>
      </c>
      <c r="I249" s="36" t="s">
        <v>1699</v>
      </c>
      <c r="J249" s="36" t="s">
        <v>1664</v>
      </c>
      <c r="K249" s="36" t="s">
        <v>1665</v>
      </c>
      <c r="L249" s="36" t="s">
        <v>1666</v>
      </c>
      <c r="M249" s="36" t="s">
        <v>893</v>
      </c>
      <c r="N249" s="36" t="s">
        <v>94</v>
      </c>
    </row>
    <row r="250" spans="1:14" ht="12.75" customHeight="1">
      <c r="A250" s="37" t="s">
        <v>1673</v>
      </c>
      <c r="B250" s="37" t="s">
        <v>279</v>
      </c>
      <c r="C250" s="38" t="s">
        <v>127</v>
      </c>
      <c r="E250" s="36" t="s">
        <v>756</v>
      </c>
      <c r="F250" s="36" t="s">
        <v>1662</v>
      </c>
      <c r="G250" s="36" t="s">
        <v>876</v>
      </c>
      <c r="I250" s="36" t="s">
        <v>1699</v>
      </c>
      <c r="J250" s="36" t="s">
        <v>1664</v>
      </c>
      <c r="K250" s="36" t="s">
        <v>1665</v>
      </c>
      <c r="L250" s="36" t="s">
        <v>1666</v>
      </c>
      <c r="M250" s="36" t="s">
        <v>893</v>
      </c>
      <c r="N250" s="36" t="s">
        <v>94</v>
      </c>
    </row>
    <row r="251" spans="1:14" ht="12.75" customHeight="1">
      <c r="A251" s="37" t="s">
        <v>1673</v>
      </c>
      <c r="B251" s="37" t="s">
        <v>231</v>
      </c>
      <c r="C251" s="38" t="s">
        <v>127</v>
      </c>
      <c r="D251" s="36" t="s">
        <v>889</v>
      </c>
      <c r="E251" s="36" t="s">
        <v>842</v>
      </c>
      <c r="F251" s="36" t="s">
        <v>1688</v>
      </c>
      <c r="G251" s="36" t="s">
        <v>876</v>
      </c>
      <c r="H251" s="36" t="s">
        <v>1716</v>
      </c>
      <c r="I251" s="36" t="s">
        <v>1689</v>
      </c>
      <c r="J251" s="36" t="s">
        <v>1664</v>
      </c>
      <c r="K251" s="36" t="s">
        <v>1665</v>
      </c>
      <c r="L251" s="36" t="s">
        <v>1666</v>
      </c>
      <c r="M251" s="36" t="s">
        <v>893</v>
      </c>
      <c r="N251" s="36" t="s">
        <v>1717</v>
      </c>
    </row>
    <row r="252" spans="1:14" ht="12.75" customHeight="1">
      <c r="A252" s="37" t="s">
        <v>1718</v>
      </c>
      <c r="B252" s="37" t="s">
        <v>200</v>
      </c>
      <c r="C252" s="38" t="s">
        <v>201</v>
      </c>
      <c r="E252" s="36" t="s">
        <v>1206</v>
      </c>
      <c r="F252" s="36" t="s">
        <v>1719</v>
      </c>
      <c r="G252" s="36" t="s">
        <v>876</v>
      </c>
      <c r="I252" s="36" t="s">
        <v>1720</v>
      </c>
      <c r="J252" s="36" t="s">
        <v>1721</v>
      </c>
      <c r="K252" s="36" t="s">
        <v>1722</v>
      </c>
      <c r="L252" s="36" t="s">
        <v>1326</v>
      </c>
      <c r="M252" s="36" t="s">
        <v>1723</v>
      </c>
      <c r="N252" s="36" t="s">
        <v>1724</v>
      </c>
    </row>
    <row r="253" spans="1:14" ht="12.75" customHeight="1">
      <c r="A253" s="37" t="s">
        <v>1725</v>
      </c>
      <c r="B253" s="37" t="s">
        <v>210</v>
      </c>
      <c r="C253" s="38" t="s">
        <v>211</v>
      </c>
      <c r="D253" s="36" t="s">
        <v>873</v>
      </c>
      <c r="E253" s="36" t="s">
        <v>957</v>
      </c>
      <c r="F253" s="36" t="s">
        <v>1726</v>
      </c>
      <c r="G253" s="36" t="s">
        <v>876</v>
      </c>
      <c r="H253" s="36" t="s">
        <v>1727</v>
      </c>
      <c r="I253" s="36" t="s">
        <v>1728</v>
      </c>
      <c r="J253" s="36" t="s">
        <v>1729</v>
      </c>
      <c r="K253" s="36" t="s">
        <v>1730</v>
      </c>
      <c r="L253" s="36" t="s">
        <v>1731</v>
      </c>
      <c r="M253" s="36" t="s">
        <v>950</v>
      </c>
      <c r="N253" s="36" t="s">
        <v>1732</v>
      </c>
    </row>
    <row r="254" spans="1:14" ht="12.75" customHeight="1">
      <c r="A254" s="37" t="s">
        <v>1725</v>
      </c>
      <c r="B254" s="37" t="s">
        <v>233</v>
      </c>
      <c r="C254" s="38" t="s">
        <v>211</v>
      </c>
      <c r="D254" s="36" t="s">
        <v>889</v>
      </c>
      <c r="E254" s="36" t="s">
        <v>1733</v>
      </c>
      <c r="F254" s="36" t="s">
        <v>924</v>
      </c>
      <c r="G254" s="36" t="s">
        <v>876</v>
      </c>
      <c r="I254" s="36" t="s">
        <v>1734</v>
      </c>
      <c r="J254" s="36" t="s">
        <v>1735</v>
      </c>
      <c r="K254" s="36" t="s">
        <v>1730</v>
      </c>
      <c r="L254" s="36" t="s">
        <v>1731</v>
      </c>
      <c r="M254" s="36" t="s">
        <v>903</v>
      </c>
      <c r="N254" s="36" t="s">
        <v>1736</v>
      </c>
    </row>
    <row r="255" spans="1:14" ht="12.75" customHeight="1">
      <c r="A255" s="37" t="s">
        <v>1737</v>
      </c>
      <c r="B255" s="37" t="s">
        <v>485</v>
      </c>
      <c r="C255" s="42" t="s">
        <v>1738</v>
      </c>
      <c r="D255" s="36" t="s">
        <v>873</v>
      </c>
      <c r="E255" s="36" t="s">
        <v>874</v>
      </c>
      <c r="F255" s="36" t="s">
        <v>1739</v>
      </c>
      <c r="G255" s="36" t="s">
        <v>876</v>
      </c>
      <c r="I255" s="36" t="s">
        <v>1740</v>
      </c>
      <c r="J255" s="36" t="s">
        <v>1741</v>
      </c>
      <c r="K255" s="36" t="s">
        <v>1742</v>
      </c>
      <c r="L255" s="36" t="s">
        <v>1743</v>
      </c>
      <c r="M255" s="36" t="s">
        <v>882</v>
      </c>
      <c r="N255" s="36" t="s">
        <v>94</v>
      </c>
    </row>
    <row r="256" spans="1:14" ht="12.75" customHeight="1">
      <c r="A256" s="37" t="s">
        <v>1744</v>
      </c>
      <c r="B256" s="37" t="s">
        <v>819</v>
      </c>
      <c r="C256" s="38" t="s">
        <v>1745</v>
      </c>
      <c r="D256" s="36" t="s">
        <v>873</v>
      </c>
      <c r="E256" s="36" t="s">
        <v>905</v>
      </c>
      <c r="F256" s="36" t="s">
        <v>1105</v>
      </c>
      <c r="G256" s="36" t="s">
        <v>876</v>
      </c>
      <c r="I256" s="36" t="s">
        <v>1154</v>
      </c>
      <c r="J256" s="39" t="s">
        <v>1746</v>
      </c>
      <c r="K256" s="36" t="s">
        <v>1747</v>
      </c>
      <c r="L256" s="36" t="s">
        <v>1748</v>
      </c>
      <c r="M256" s="36" t="s">
        <v>980</v>
      </c>
      <c r="N256" s="36" t="s">
        <v>1749</v>
      </c>
    </row>
    <row r="257" spans="1:14" ht="12.75" customHeight="1">
      <c r="A257" s="37" t="s">
        <v>1744</v>
      </c>
      <c r="B257" s="37" t="s">
        <v>817</v>
      </c>
      <c r="C257" s="38" t="s">
        <v>1750</v>
      </c>
      <c r="D257" s="36" t="s">
        <v>873</v>
      </c>
      <c r="E257" s="36" t="s">
        <v>905</v>
      </c>
      <c r="F257" s="36" t="s">
        <v>1726</v>
      </c>
      <c r="G257" s="36" t="s">
        <v>876</v>
      </c>
      <c r="I257" s="36" t="s">
        <v>1751</v>
      </c>
      <c r="J257" s="39" t="s">
        <v>1746</v>
      </c>
      <c r="K257" s="36" t="s">
        <v>1747</v>
      </c>
      <c r="L257" s="36" t="s">
        <v>1748</v>
      </c>
      <c r="M257" s="36" t="s">
        <v>980</v>
      </c>
      <c r="N257" s="36" t="s">
        <v>1752</v>
      </c>
    </row>
    <row r="258" spans="1:14" ht="12.75" customHeight="1">
      <c r="A258" s="37" t="s">
        <v>1753</v>
      </c>
      <c r="B258" s="37" t="s">
        <v>283</v>
      </c>
      <c r="C258" s="38" t="s">
        <v>284</v>
      </c>
      <c r="D258" s="36" t="s">
        <v>873</v>
      </c>
      <c r="E258" s="36" t="s">
        <v>919</v>
      </c>
      <c r="F258" s="36" t="s">
        <v>1754</v>
      </c>
      <c r="G258" s="36" t="s">
        <v>876</v>
      </c>
      <c r="H258" s="36" t="s">
        <v>1755</v>
      </c>
      <c r="I258" s="36" t="s">
        <v>1756</v>
      </c>
      <c r="J258" s="36" t="s">
        <v>1757</v>
      </c>
      <c r="K258" s="36" t="s">
        <v>1758</v>
      </c>
      <c r="L258" s="36" t="s">
        <v>1401</v>
      </c>
      <c r="M258" s="36" t="s">
        <v>887</v>
      </c>
      <c r="N258" s="36" t="s">
        <v>1759</v>
      </c>
    </row>
    <row r="259" spans="1:14" ht="12.75" customHeight="1">
      <c r="A259" s="37" t="s">
        <v>1760</v>
      </c>
      <c r="B259" s="37" t="s">
        <v>106</v>
      </c>
      <c r="C259" s="38" t="s">
        <v>107</v>
      </c>
      <c r="D259" s="36" t="s">
        <v>873</v>
      </c>
      <c r="E259" s="36" t="s">
        <v>964</v>
      </c>
      <c r="F259" s="36" t="s">
        <v>1007</v>
      </c>
      <c r="G259" s="36" t="s">
        <v>876</v>
      </c>
      <c r="H259" s="36" t="s">
        <v>1761</v>
      </c>
      <c r="I259" s="36" t="s">
        <v>1762</v>
      </c>
      <c r="J259" s="36" t="s">
        <v>1763</v>
      </c>
      <c r="K259" s="36" t="s">
        <v>1764</v>
      </c>
      <c r="L259" s="36" t="s">
        <v>1765</v>
      </c>
      <c r="M259" s="36" t="s">
        <v>950</v>
      </c>
      <c r="N259" s="36" t="s">
        <v>1766</v>
      </c>
    </row>
  </sheetData>
  <hyperlinks>
    <hyperlink ref="J40" r:id="rId1"/>
    <hyperlink ref="J17" r:id="rId2"/>
    <hyperlink ref="J18" r:id="rId3"/>
    <hyperlink ref="J19" r:id="rId4"/>
    <hyperlink ref="J20" r:id="rId5"/>
    <hyperlink ref="J21:J39" r:id="rId6" display="amurrell@wayne.edu"/>
    <hyperlink ref="J2" r:id="rId7"/>
    <hyperlink ref="J3:J12" r:id="rId8" display="aa5483@wayne.edu"/>
    <hyperlink ref="J42" r:id="rId9"/>
    <hyperlink ref="J223" r:id="rId10"/>
    <hyperlink ref="J54" r:id="rId11"/>
    <hyperlink ref="J55:J63" r:id="rId12" display="ac3905@wayne.edu"/>
    <hyperlink ref="J52" r:id="rId13"/>
    <hyperlink ref="J53" r:id="rId14"/>
    <hyperlink ref="J64" r:id="rId15"/>
    <hyperlink ref="J65" r:id="rId16"/>
    <hyperlink ref="J66" r:id="rId17"/>
    <hyperlink ref="J67" r:id="rId18"/>
    <hyperlink ref="J158" r:id="rId19"/>
    <hyperlink ref="J159:J160" r:id="rId20" display="fg8033@wayne.edu"/>
    <hyperlink ref="J129" r:id="rId21"/>
    <hyperlink ref="J130:J136" r:id="rId22" display="eh2715@wayne.edu"/>
    <hyperlink ref="J101" r:id="rId23"/>
    <hyperlink ref="J256" r:id="rId24"/>
    <hyperlink ref="J257" r:id="rId25"/>
    <hyperlink ref="J179" r:id="rId26"/>
    <hyperlink ref="J68" r:id="rId27"/>
    <hyperlink ref="J69" r:id="rId28"/>
    <hyperlink ref="J70" r:id="rId29"/>
    <hyperlink ref="J71" r:id="rId30"/>
    <hyperlink ref="J72" r:id="rId31"/>
    <hyperlink ref="J73" r:id="rId32"/>
    <hyperlink ref="J74" r:id="rId33"/>
    <hyperlink ref="J75" r:id="rId34"/>
    <hyperlink ref="J76" r:id="rId35"/>
    <hyperlink ref="J77" r:id="rId36"/>
    <hyperlink ref="J78" r:id="rId37"/>
    <hyperlink ref="J79" r:id="rId38"/>
    <hyperlink ref="J80" r:id="rId39"/>
    <hyperlink ref="J81" r:id="rId40"/>
    <hyperlink ref="J82" r:id="rId41"/>
    <hyperlink ref="J83" r:id="rId42"/>
    <hyperlink ref="J84" r:id="rId43"/>
    <hyperlink ref="J85" r:id="rId44"/>
    <hyperlink ref="J86" r:id="rId45"/>
    <hyperlink ref="J87" r:id="rId46"/>
    <hyperlink ref="J88" r:id="rId47"/>
    <hyperlink ref="J89" r:id="rId48"/>
    <hyperlink ref="J90" r:id="rId49"/>
    <hyperlink ref="J91" r:id="rId50"/>
    <hyperlink ref="J92" r:id="rId51"/>
    <hyperlink ref="J93" r:id="rId52"/>
    <hyperlink ref="J94" r:id="rId53"/>
    <hyperlink ref="J95" r:id="rId54"/>
    <hyperlink ref="J96" r:id="rId55"/>
    <hyperlink ref="J97" r:id="rId56"/>
    <hyperlink ref="J98" r:id="rId57"/>
    <hyperlink ref="J99" r:id="rId58"/>
    <hyperlink ref="J104" r:id="rId59"/>
    <hyperlink ref="J105:J111" r:id="rId60" display="ad5513@wyane.edu"/>
    <hyperlink ref="J118" r:id="rId61"/>
    <hyperlink ref="J128" r:id="rId62"/>
    <hyperlink ref="J41" r:id="rId63"/>
    <hyperlink ref="J100" r:id="rId64"/>
    <hyperlink ref="J119" r:id="rId65"/>
    <hyperlink ref="J120" r:id="rId66"/>
    <hyperlink ref="J139" r:id="rId67"/>
  </hyperlinks>
  <pageMargins left="0.75" right="0.75" top="1" bottom="1" header="0.5" footer="0.5"/>
  <pageSetup paperSize="9" orientation="portrait" r:id="rId68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49"/>
  <sheetViews>
    <sheetView workbookViewId="0">
      <selection activeCell="I13" sqref="I13"/>
    </sheetView>
  </sheetViews>
  <sheetFormatPr defaultColWidth="9" defaultRowHeight="15"/>
  <cols>
    <col min="1" max="1" width="16.5703125" style="29" bestFit="1" customWidth="1"/>
    <col min="2" max="2" width="11.85546875" style="29" bestFit="1" customWidth="1"/>
    <col min="3" max="3" width="12.28515625" style="29" customWidth="1"/>
    <col min="4" max="16384" width="9" style="29"/>
  </cols>
  <sheetData>
    <row r="1" spans="1:4">
      <c r="A1" s="48" t="s">
        <v>1767</v>
      </c>
      <c r="B1" s="48" t="s">
        <v>1768</v>
      </c>
      <c r="C1" s="48" t="s">
        <v>1769</v>
      </c>
      <c r="D1" s="48" t="s">
        <v>1772</v>
      </c>
    </row>
    <row r="2" spans="1:4">
      <c r="A2" s="29" t="s">
        <v>76</v>
      </c>
      <c r="B2" s="29" t="s">
        <v>333</v>
      </c>
      <c r="D2" s="29" t="s">
        <v>1773</v>
      </c>
    </row>
    <row r="3" spans="1:4">
      <c r="A3" s="29" t="s">
        <v>48</v>
      </c>
      <c r="B3" s="29" t="s">
        <v>190</v>
      </c>
      <c r="D3" s="29" t="s">
        <v>1773</v>
      </c>
    </row>
    <row r="4" spans="1:4">
      <c r="A4" s="29" t="s">
        <v>76</v>
      </c>
      <c r="B4" s="29" t="s">
        <v>335</v>
      </c>
      <c r="D4" s="29" t="s">
        <v>1773</v>
      </c>
    </row>
    <row r="5" spans="1:4">
      <c r="A5" s="29" t="s">
        <v>56</v>
      </c>
      <c r="B5" s="29" t="s">
        <v>218</v>
      </c>
      <c r="D5" s="29" t="s">
        <v>1773</v>
      </c>
    </row>
    <row r="6" spans="1:4">
      <c r="A6" s="29" t="s">
        <v>56</v>
      </c>
      <c r="B6" s="29" t="s">
        <v>219</v>
      </c>
      <c r="D6" s="29" t="s">
        <v>1773</v>
      </c>
    </row>
    <row r="7" spans="1:4">
      <c r="A7" s="29" t="s">
        <v>56</v>
      </c>
      <c r="B7" s="29" t="s">
        <v>221</v>
      </c>
      <c r="D7" s="29" t="s">
        <v>1773</v>
      </c>
    </row>
    <row r="8" spans="1:4">
      <c r="A8" s="29" t="s">
        <v>56</v>
      </c>
      <c r="B8" s="29" t="s">
        <v>222</v>
      </c>
      <c r="D8" s="29" t="s">
        <v>1773</v>
      </c>
    </row>
    <row r="9" spans="1:4">
      <c r="A9" s="29" t="s">
        <v>766</v>
      </c>
      <c r="B9" s="29" t="s">
        <v>223</v>
      </c>
      <c r="D9" s="29" t="s">
        <v>1773</v>
      </c>
    </row>
    <row r="10" spans="1:4">
      <c r="A10" s="29" t="s">
        <v>729</v>
      </c>
      <c r="B10" s="29" t="s">
        <v>225</v>
      </c>
      <c r="D10" s="29" t="s">
        <v>1773</v>
      </c>
    </row>
    <row r="11" spans="1:4">
      <c r="A11" s="29" t="s">
        <v>489</v>
      </c>
      <c r="B11" s="29" t="s">
        <v>226</v>
      </c>
      <c r="D11" s="29" t="s">
        <v>1773</v>
      </c>
    </row>
    <row r="12" spans="1:4">
      <c r="A12" s="29" t="s">
        <v>842</v>
      </c>
      <c r="B12" s="29" t="s">
        <v>843</v>
      </c>
      <c r="D12" s="29" t="s">
        <v>1773</v>
      </c>
    </row>
    <row r="13" spans="1:4">
      <c r="A13" s="29" t="s">
        <v>763</v>
      </c>
      <c r="B13" s="29" t="s">
        <v>232</v>
      </c>
      <c r="D13" s="29" t="s">
        <v>1773</v>
      </c>
    </row>
    <row r="14" spans="1:4">
      <c r="A14" s="29" t="s">
        <v>370</v>
      </c>
      <c r="B14" s="29" t="s">
        <v>490</v>
      </c>
      <c r="D14" s="29" t="s">
        <v>1773</v>
      </c>
    </row>
    <row r="15" spans="1:4">
      <c r="A15" s="29" t="s">
        <v>76</v>
      </c>
      <c r="B15" s="29" t="s">
        <v>285</v>
      </c>
      <c r="D15" s="29" t="s">
        <v>1773</v>
      </c>
    </row>
    <row r="16" spans="1:4">
      <c r="A16" s="29" t="s">
        <v>76</v>
      </c>
      <c r="B16" s="29" t="s">
        <v>286</v>
      </c>
      <c r="D16" s="29" t="s">
        <v>1773</v>
      </c>
    </row>
    <row r="17" spans="1:4">
      <c r="A17" s="29" t="s">
        <v>76</v>
      </c>
      <c r="B17" s="29" t="s">
        <v>289</v>
      </c>
      <c r="D17" s="29" t="s">
        <v>1773</v>
      </c>
    </row>
    <row r="18" spans="1:4">
      <c r="A18" s="29" t="s">
        <v>76</v>
      </c>
      <c r="B18" s="29" t="s">
        <v>290</v>
      </c>
      <c r="D18" s="29" t="s">
        <v>1773</v>
      </c>
    </row>
    <row r="19" spans="1:4">
      <c r="A19" s="29" t="s">
        <v>25</v>
      </c>
      <c r="B19" s="29" t="s">
        <v>120</v>
      </c>
      <c r="D19" s="29" t="s">
        <v>1773</v>
      </c>
    </row>
    <row r="20" spans="1:4">
      <c r="A20" s="29" t="s">
        <v>25</v>
      </c>
      <c r="B20" s="29" t="s">
        <v>136</v>
      </c>
      <c r="D20" s="29" t="s">
        <v>1773</v>
      </c>
    </row>
    <row r="21" spans="1:4">
      <c r="A21" s="29" t="s">
        <v>25</v>
      </c>
      <c r="B21" s="29" t="s">
        <v>141</v>
      </c>
      <c r="D21" s="29" t="s">
        <v>1773</v>
      </c>
    </row>
    <row r="22" spans="1:4">
      <c r="A22" s="29" t="s">
        <v>25</v>
      </c>
      <c r="B22" s="29" t="s">
        <v>142</v>
      </c>
      <c r="D22" s="29" t="s">
        <v>1773</v>
      </c>
    </row>
    <row r="23" spans="1:4">
      <c r="A23" s="29" t="s">
        <v>25</v>
      </c>
      <c r="B23" s="29" t="s">
        <v>143</v>
      </c>
      <c r="D23" s="29" t="s">
        <v>1773</v>
      </c>
    </row>
    <row r="24" spans="1:4">
      <c r="A24" s="29" t="s">
        <v>25</v>
      </c>
      <c r="B24" s="29" t="s">
        <v>144</v>
      </c>
      <c r="D24" s="29" t="s">
        <v>1773</v>
      </c>
    </row>
    <row r="25" spans="1:4">
      <c r="A25" s="29" t="s">
        <v>25</v>
      </c>
      <c r="B25" s="29" t="s">
        <v>145</v>
      </c>
      <c r="D25" s="29" t="s">
        <v>1773</v>
      </c>
    </row>
    <row r="26" spans="1:4">
      <c r="A26" s="29" t="s">
        <v>25</v>
      </c>
      <c r="B26" s="29" t="s">
        <v>146</v>
      </c>
      <c r="D26" s="29" t="s">
        <v>1773</v>
      </c>
    </row>
    <row r="27" spans="1:4">
      <c r="A27" s="29" t="s">
        <v>25</v>
      </c>
      <c r="B27" s="29" t="s">
        <v>147</v>
      </c>
      <c r="D27" s="29" t="s">
        <v>1773</v>
      </c>
    </row>
    <row r="28" spans="1:4">
      <c r="A28" s="29" t="s">
        <v>25</v>
      </c>
      <c r="B28" s="29" t="s">
        <v>148</v>
      </c>
      <c r="D28" s="29" t="s">
        <v>1773</v>
      </c>
    </row>
    <row r="29" spans="1:4">
      <c r="A29" s="29" t="s">
        <v>25</v>
      </c>
      <c r="B29" s="29" t="s">
        <v>149</v>
      </c>
      <c r="D29" s="29" t="s">
        <v>1773</v>
      </c>
    </row>
    <row r="30" spans="1:4">
      <c r="A30" s="29" t="s">
        <v>25</v>
      </c>
      <c r="B30" s="29" t="s">
        <v>150</v>
      </c>
      <c r="D30" s="29" t="s">
        <v>1773</v>
      </c>
    </row>
    <row r="31" spans="1:4">
      <c r="A31" s="29" t="s">
        <v>25</v>
      </c>
      <c r="B31" s="29" t="s">
        <v>844</v>
      </c>
      <c r="D31" s="29" t="s">
        <v>1773</v>
      </c>
    </row>
    <row r="32" spans="1:4">
      <c r="A32" s="29" t="s">
        <v>781</v>
      </c>
      <c r="B32" s="29" t="s">
        <v>93</v>
      </c>
      <c r="D32" s="29" t="s">
        <v>1773</v>
      </c>
    </row>
    <row r="33" spans="1:4">
      <c r="A33" s="29" t="s">
        <v>781</v>
      </c>
      <c r="B33" s="29" t="s">
        <v>95</v>
      </c>
      <c r="D33" s="29" t="s">
        <v>1773</v>
      </c>
    </row>
    <row r="34" spans="1:4">
      <c r="A34" s="29" t="s">
        <v>770</v>
      </c>
      <c r="B34" s="29" t="s">
        <v>202</v>
      </c>
      <c r="D34" s="29" t="s">
        <v>1773</v>
      </c>
    </row>
    <row r="35" spans="1:4">
      <c r="A35" s="29" t="s">
        <v>76</v>
      </c>
      <c r="B35" s="29" t="s">
        <v>348</v>
      </c>
      <c r="D35" s="29" t="s">
        <v>1773</v>
      </c>
    </row>
    <row r="36" spans="1:4">
      <c r="A36" s="29" t="s">
        <v>729</v>
      </c>
      <c r="B36" s="29" t="s">
        <v>350</v>
      </c>
      <c r="D36" s="29" t="s">
        <v>1773</v>
      </c>
    </row>
    <row r="37" spans="1:4">
      <c r="A37" s="29" t="s">
        <v>729</v>
      </c>
      <c r="B37" s="29" t="s">
        <v>351</v>
      </c>
      <c r="D37" s="29" t="s">
        <v>1773</v>
      </c>
    </row>
    <row r="38" spans="1:4">
      <c r="A38" s="29" t="s">
        <v>729</v>
      </c>
      <c r="B38" s="29" t="s">
        <v>352</v>
      </c>
      <c r="D38" s="29" t="s">
        <v>1773</v>
      </c>
    </row>
    <row r="39" spans="1:4">
      <c r="A39" s="29" t="s">
        <v>729</v>
      </c>
      <c r="B39" s="29" t="s">
        <v>353</v>
      </c>
      <c r="D39" s="29" t="s">
        <v>1773</v>
      </c>
    </row>
    <row r="40" spans="1:4">
      <c r="A40" s="29" t="s">
        <v>729</v>
      </c>
      <c r="B40" s="29" t="s">
        <v>354</v>
      </c>
      <c r="D40" s="29" t="s">
        <v>1773</v>
      </c>
    </row>
    <row r="41" spans="1:4">
      <c r="A41" s="29" t="s">
        <v>491</v>
      </c>
      <c r="B41" s="29" t="s">
        <v>280</v>
      </c>
      <c r="D41" s="29" t="s">
        <v>1773</v>
      </c>
    </row>
    <row r="42" spans="1:4">
      <c r="A42" s="29" t="s">
        <v>492</v>
      </c>
      <c r="B42" s="29" t="s">
        <v>282</v>
      </c>
      <c r="D42" s="29" t="s">
        <v>1773</v>
      </c>
    </row>
    <row r="43" spans="1:4">
      <c r="A43" s="29" t="s">
        <v>76</v>
      </c>
      <c r="B43" s="29" t="s">
        <v>292</v>
      </c>
      <c r="D43" s="29" t="s">
        <v>1773</v>
      </c>
    </row>
    <row r="44" spans="1:4">
      <c r="A44" s="29" t="s">
        <v>76</v>
      </c>
      <c r="B44" s="29" t="s">
        <v>293</v>
      </c>
      <c r="D44" s="29" t="s">
        <v>1773</v>
      </c>
    </row>
    <row r="45" spans="1:4">
      <c r="A45" s="29" t="s">
        <v>76</v>
      </c>
      <c r="B45" s="29" t="s">
        <v>294</v>
      </c>
      <c r="D45" s="29" t="s">
        <v>1773</v>
      </c>
    </row>
    <row r="46" spans="1:4">
      <c r="A46" s="29" t="s">
        <v>76</v>
      </c>
      <c r="B46" s="29" t="s">
        <v>295</v>
      </c>
      <c r="D46" s="29" t="s">
        <v>1773</v>
      </c>
    </row>
    <row r="47" spans="1:4">
      <c r="A47" s="29" t="s">
        <v>76</v>
      </c>
      <c r="B47" s="29" t="s">
        <v>495</v>
      </c>
      <c r="D47" s="29" t="s">
        <v>1773</v>
      </c>
    </row>
    <row r="48" spans="1:4">
      <c r="A48" s="29" t="s">
        <v>69</v>
      </c>
      <c r="B48" s="29" t="s">
        <v>273</v>
      </c>
      <c r="D48" s="29" t="s">
        <v>1773</v>
      </c>
    </row>
    <row r="49" spans="1:4">
      <c r="A49" s="29" t="s">
        <v>721</v>
      </c>
      <c r="B49" s="29" t="s">
        <v>277</v>
      </c>
      <c r="D49" s="29" t="s">
        <v>1773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Z262"/>
  <sheetViews>
    <sheetView workbookViewId="0">
      <pane xSplit="1" ySplit="2" topLeftCell="B246" activePane="bottomRight" state="frozen"/>
      <selection pane="topRight" activeCell="B1" sqref="B1"/>
      <selection pane="bottomLeft" activeCell="A3" sqref="A3"/>
      <selection pane="bottomRight" activeCell="C12" sqref="C12"/>
    </sheetView>
  </sheetViews>
  <sheetFormatPr defaultRowHeight="15"/>
  <cols>
    <col min="1" max="1" width="11" bestFit="1" customWidth="1"/>
    <col min="3" max="3" width="11" bestFit="1" customWidth="1"/>
    <col min="5" max="5" width="11" bestFit="1" customWidth="1"/>
    <col min="7" max="7" width="11" bestFit="1" customWidth="1"/>
    <col min="9" max="9" width="11" bestFit="1" customWidth="1"/>
    <col min="11" max="11" width="11" bestFit="1" customWidth="1"/>
    <col min="13" max="13" width="11" bestFit="1" customWidth="1"/>
    <col min="15" max="15" width="11" bestFit="1" customWidth="1"/>
    <col min="17" max="17" width="11" bestFit="1" customWidth="1"/>
    <col min="19" max="19" width="11" bestFit="1" customWidth="1"/>
    <col min="21" max="21" width="11" bestFit="1" customWidth="1"/>
    <col min="23" max="23" width="11" bestFit="1" customWidth="1"/>
    <col min="25" max="25" width="11" bestFit="1" customWidth="1"/>
  </cols>
  <sheetData>
    <row r="1" spans="1:26" ht="23.25">
      <c r="A1" s="1" t="s">
        <v>2120</v>
      </c>
      <c r="C1" s="1" t="s">
        <v>2116</v>
      </c>
      <c r="E1" s="1" t="s">
        <v>2117</v>
      </c>
      <c r="G1" s="1" t="s">
        <v>2118</v>
      </c>
      <c r="I1" s="1" t="s">
        <v>2122</v>
      </c>
      <c r="K1" s="1" t="s">
        <v>2121</v>
      </c>
      <c r="M1" s="1" t="s">
        <v>2125</v>
      </c>
      <c r="O1" s="1" t="s">
        <v>2124</v>
      </c>
      <c r="Q1" s="1" t="s">
        <v>2130</v>
      </c>
      <c r="S1" s="1" t="s">
        <v>2135</v>
      </c>
      <c r="U1" s="1" t="s">
        <v>2131</v>
      </c>
      <c r="W1" s="1" t="s">
        <v>2133</v>
      </c>
      <c r="Y1" s="1" t="s">
        <v>2134</v>
      </c>
    </row>
    <row r="2" spans="1:26">
      <c r="A2" s="2" t="s">
        <v>93</v>
      </c>
      <c r="B2" t="str">
        <f>IF(A2=A1,"Boo","--")</f>
        <v>--</v>
      </c>
      <c r="C2" s="2" t="s">
        <v>93</v>
      </c>
      <c r="D2" t="str">
        <f t="shared" ref="D2:D65" si="0">IF(C2=C1,"Boo","--")</f>
        <v>--</v>
      </c>
      <c r="E2" s="2" t="s">
        <v>93</v>
      </c>
      <c r="F2" t="str">
        <f t="shared" ref="F2:F65" si="1">IF(E2=E1,"Boo","--")</f>
        <v>--</v>
      </c>
      <c r="G2" s="2" t="s">
        <v>93</v>
      </c>
      <c r="H2" t="str">
        <f t="shared" ref="H2:H65" si="2">IF(G2=G1,"Boo","--")</f>
        <v>--</v>
      </c>
      <c r="I2" s="2" t="s">
        <v>560</v>
      </c>
      <c r="J2" t="str">
        <f t="shared" ref="J2:J33" si="3">IF(I2=I1,"Boo","--")</f>
        <v>--</v>
      </c>
      <c r="K2" s="2" t="s">
        <v>26</v>
      </c>
      <c r="L2" t="str">
        <f t="shared" ref="L2:L33" si="4">IF(K2=K1,"Boo","--")</f>
        <v>--</v>
      </c>
      <c r="M2" s="6" t="s">
        <v>26</v>
      </c>
      <c r="N2" t="str">
        <f t="shared" ref="N2:N33" si="5">IF(M2=M1,"Boo","--")</f>
        <v>--</v>
      </c>
      <c r="O2" s="2" t="s">
        <v>26</v>
      </c>
      <c r="P2" t="str">
        <f t="shared" ref="P2:P33" si="6">IF(O2=O1,"Boo","--")</f>
        <v>--</v>
      </c>
      <c r="Q2" s="2" t="s">
        <v>26</v>
      </c>
      <c r="R2" t="str">
        <f t="shared" ref="R2:R33" si="7">IF(Q2=Q1,"Boo","--")</f>
        <v>--</v>
      </c>
      <c r="S2" s="2" t="s">
        <v>234</v>
      </c>
      <c r="T2" t="str">
        <f t="shared" ref="T2:T33" si="8">IF(S2=S1,"Boo","--")</f>
        <v>--</v>
      </c>
      <c r="U2" s="2" t="s">
        <v>26</v>
      </c>
      <c r="V2" t="str">
        <f t="shared" ref="V2:V33" si="9">IF(U2=U1,"Boo","--")</f>
        <v>--</v>
      </c>
      <c r="W2" s="2" t="s">
        <v>82</v>
      </c>
      <c r="X2" t="str">
        <f t="shared" ref="X2:X37" si="10">IF(W2=W1,"Boo","--")</f>
        <v>--</v>
      </c>
      <c r="Y2" s="2" t="s">
        <v>26</v>
      </c>
      <c r="Z2" t="str">
        <f t="shared" ref="Z2:Z37" si="11">IF(Y2=Y1,"Boo","--")</f>
        <v>--</v>
      </c>
    </row>
    <row r="3" spans="1:26">
      <c r="A3" s="2" t="s">
        <v>95</v>
      </c>
      <c r="B3" t="str">
        <f t="shared" ref="B3:B66" si="12">IF(A3=A2,"Boo","--")</f>
        <v>--</v>
      </c>
      <c r="C3" s="2" t="s">
        <v>95</v>
      </c>
      <c r="D3" t="str">
        <f t="shared" si="0"/>
        <v>--</v>
      </c>
      <c r="E3" s="2" t="s">
        <v>95</v>
      </c>
      <c r="F3" t="str">
        <f t="shared" si="1"/>
        <v>--</v>
      </c>
      <c r="G3" s="2" t="s">
        <v>95</v>
      </c>
      <c r="H3" t="str">
        <f t="shared" si="2"/>
        <v>--</v>
      </c>
      <c r="I3" s="2" t="s">
        <v>559</v>
      </c>
      <c r="J3" t="str">
        <f t="shared" si="3"/>
        <v>--</v>
      </c>
      <c r="K3" s="2" t="s">
        <v>96</v>
      </c>
      <c r="L3" t="str">
        <f t="shared" si="4"/>
        <v>--</v>
      </c>
      <c r="M3" s="2" t="s">
        <v>96</v>
      </c>
      <c r="N3" t="str">
        <f t="shared" si="5"/>
        <v>--</v>
      </c>
      <c r="O3" s="2" t="s">
        <v>100</v>
      </c>
      <c r="P3" t="str">
        <f t="shared" si="6"/>
        <v>--</v>
      </c>
      <c r="Q3" s="2" t="s">
        <v>100</v>
      </c>
      <c r="R3" t="str">
        <f t="shared" si="7"/>
        <v>--</v>
      </c>
      <c r="S3" s="2" t="s">
        <v>26</v>
      </c>
      <c r="T3" t="str">
        <f t="shared" si="8"/>
        <v>--</v>
      </c>
      <c r="U3" s="2" t="s">
        <v>100</v>
      </c>
      <c r="V3" t="str">
        <f t="shared" si="9"/>
        <v>--</v>
      </c>
      <c r="W3" s="2" t="s">
        <v>61</v>
      </c>
      <c r="X3" t="str">
        <f t="shared" si="10"/>
        <v>--</v>
      </c>
      <c r="Y3" s="2" t="s">
        <v>33</v>
      </c>
      <c r="Z3" t="str">
        <f t="shared" si="11"/>
        <v>--</v>
      </c>
    </row>
    <row r="4" spans="1:26">
      <c r="A4" s="2" t="s">
        <v>26</v>
      </c>
      <c r="B4" t="str">
        <f t="shared" si="12"/>
        <v>--</v>
      </c>
      <c r="C4" s="2" t="s">
        <v>26</v>
      </c>
      <c r="D4" t="str">
        <f t="shared" si="0"/>
        <v>--</v>
      </c>
      <c r="E4" s="2" t="s">
        <v>26</v>
      </c>
      <c r="F4" t="str">
        <f t="shared" si="1"/>
        <v>--</v>
      </c>
      <c r="G4" s="2" t="s">
        <v>26</v>
      </c>
      <c r="H4" t="str">
        <f t="shared" si="2"/>
        <v>--</v>
      </c>
      <c r="I4" s="2" t="s">
        <v>165</v>
      </c>
      <c r="J4" t="str">
        <f t="shared" si="3"/>
        <v>--</v>
      </c>
      <c r="K4" s="2" t="s">
        <v>98</v>
      </c>
      <c r="L4" t="str">
        <f t="shared" si="4"/>
        <v>--</v>
      </c>
      <c r="M4" s="2" t="s">
        <v>98</v>
      </c>
      <c r="N4" t="str">
        <f t="shared" si="5"/>
        <v>--</v>
      </c>
      <c r="O4" s="2" t="s">
        <v>104</v>
      </c>
      <c r="P4" t="str">
        <f t="shared" si="6"/>
        <v>--</v>
      </c>
      <c r="Q4" s="60" t="s">
        <v>100</v>
      </c>
      <c r="R4" t="str">
        <f t="shared" si="7"/>
        <v>Boo</v>
      </c>
      <c r="S4" s="2" t="s">
        <v>104</v>
      </c>
      <c r="T4" t="str">
        <f t="shared" si="8"/>
        <v>--</v>
      </c>
      <c r="U4" s="60" t="s">
        <v>104</v>
      </c>
      <c r="V4" t="str">
        <f t="shared" si="9"/>
        <v>--</v>
      </c>
      <c r="W4" s="2" t="s">
        <v>65</v>
      </c>
      <c r="X4" t="str">
        <f t="shared" si="10"/>
        <v>--</v>
      </c>
      <c r="Y4" s="2" t="s">
        <v>36</v>
      </c>
      <c r="Z4" t="str">
        <f t="shared" si="11"/>
        <v>--</v>
      </c>
    </row>
    <row r="5" spans="1:26">
      <c r="A5" s="2" t="s">
        <v>96</v>
      </c>
      <c r="B5" t="str">
        <f t="shared" si="12"/>
        <v>--</v>
      </c>
      <c r="C5" s="2" t="s">
        <v>96</v>
      </c>
      <c r="D5" t="str">
        <f t="shared" si="0"/>
        <v>--</v>
      </c>
      <c r="E5" s="12" t="s">
        <v>96</v>
      </c>
      <c r="F5" t="str">
        <f t="shared" si="1"/>
        <v>--</v>
      </c>
      <c r="G5" s="2" t="s">
        <v>96</v>
      </c>
      <c r="H5" t="str">
        <f t="shared" si="2"/>
        <v>--</v>
      </c>
      <c r="I5" s="2" t="s">
        <v>167</v>
      </c>
      <c r="J5" t="str">
        <f t="shared" si="3"/>
        <v>--</v>
      </c>
      <c r="K5" s="2" t="s">
        <v>102</v>
      </c>
      <c r="L5" t="str">
        <f t="shared" si="4"/>
        <v>--</v>
      </c>
      <c r="M5" s="2" t="s">
        <v>100</v>
      </c>
      <c r="N5" t="str">
        <f t="shared" si="5"/>
        <v>--</v>
      </c>
      <c r="O5" s="2" t="s">
        <v>106</v>
      </c>
      <c r="P5" t="str">
        <f t="shared" si="6"/>
        <v>--</v>
      </c>
      <c r="Q5" s="60" t="s">
        <v>100</v>
      </c>
      <c r="R5" t="str">
        <f t="shared" si="7"/>
        <v>Boo</v>
      </c>
      <c r="S5" s="2" t="s">
        <v>106</v>
      </c>
      <c r="T5" t="str">
        <f t="shared" si="8"/>
        <v>--</v>
      </c>
      <c r="U5" s="60" t="s">
        <v>104</v>
      </c>
      <c r="V5" t="str">
        <f t="shared" si="9"/>
        <v>Boo</v>
      </c>
      <c r="W5" s="2" t="s">
        <v>81</v>
      </c>
      <c r="X5" t="str">
        <f t="shared" si="10"/>
        <v>--</v>
      </c>
      <c r="Y5" s="2" t="s">
        <v>37</v>
      </c>
      <c r="Z5" t="str">
        <f t="shared" si="11"/>
        <v>--</v>
      </c>
    </row>
    <row r="6" spans="1:26">
      <c r="A6" s="2" t="s">
        <v>98</v>
      </c>
      <c r="B6" t="str">
        <f t="shared" si="12"/>
        <v>--</v>
      </c>
      <c r="C6" s="2" t="s">
        <v>98</v>
      </c>
      <c r="D6" t="str">
        <f t="shared" si="0"/>
        <v>--</v>
      </c>
      <c r="E6" s="2" t="s">
        <v>98</v>
      </c>
      <c r="F6" t="str">
        <f t="shared" si="1"/>
        <v>--</v>
      </c>
      <c r="G6" s="2" t="s">
        <v>98</v>
      </c>
      <c r="H6" t="str">
        <f t="shared" si="2"/>
        <v>--</v>
      </c>
      <c r="I6" s="2" t="s">
        <v>168</v>
      </c>
      <c r="J6" t="str">
        <f t="shared" si="3"/>
        <v>--</v>
      </c>
      <c r="K6" s="2" t="s">
        <v>104</v>
      </c>
      <c r="L6" t="str">
        <f t="shared" si="4"/>
        <v>--</v>
      </c>
      <c r="M6" s="2" t="s">
        <v>102</v>
      </c>
      <c r="N6" t="str">
        <f t="shared" si="5"/>
        <v>--</v>
      </c>
      <c r="O6" s="2" t="s">
        <v>33</v>
      </c>
      <c r="P6" t="str">
        <f t="shared" si="6"/>
        <v>--</v>
      </c>
      <c r="Q6" s="2" t="s">
        <v>104</v>
      </c>
      <c r="R6" t="str">
        <f t="shared" si="7"/>
        <v>--</v>
      </c>
      <c r="S6" s="2" t="s">
        <v>33</v>
      </c>
      <c r="T6" t="str">
        <f t="shared" si="8"/>
        <v>--</v>
      </c>
      <c r="U6" s="2" t="s">
        <v>106</v>
      </c>
      <c r="V6" t="str">
        <f t="shared" si="9"/>
        <v>--</v>
      </c>
      <c r="W6" s="2" t="s">
        <v>37</v>
      </c>
      <c r="X6" t="str">
        <f t="shared" si="10"/>
        <v>--</v>
      </c>
      <c r="Y6" s="2" t="s">
        <v>42</v>
      </c>
      <c r="Z6" t="str">
        <f t="shared" si="11"/>
        <v>--</v>
      </c>
    </row>
    <row r="7" spans="1:26">
      <c r="A7" s="2" t="s">
        <v>100</v>
      </c>
      <c r="B7" t="str">
        <f t="shared" si="12"/>
        <v>--</v>
      </c>
      <c r="C7" s="2" t="s">
        <v>100</v>
      </c>
      <c r="D7" t="str">
        <f t="shared" si="0"/>
        <v>--</v>
      </c>
      <c r="E7" s="60" t="s">
        <v>100</v>
      </c>
      <c r="F7" t="str">
        <f t="shared" si="1"/>
        <v>--</v>
      </c>
      <c r="G7" s="2" t="s">
        <v>100</v>
      </c>
      <c r="H7" t="str">
        <f t="shared" si="2"/>
        <v>--</v>
      </c>
      <c r="I7" s="2" t="s">
        <v>229</v>
      </c>
      <c r="J7" t="str">
        <f t="shared" si="3"/>
        <v>--</v>
      </c>
      <c r="K7" s="2" t="s">
        <v>106</v>
      </c>
      <c r="L7" t="str">
        <f t="shared" si="4"/>
        <v>--</v>
      </c>
      <c r="M7" s="2" t="s">
        <v>104</v>
      </c>
      <c r="N7" t="str">
        <f t="shared" si="5"/>
        <v>--</v>
      </c>
      <c r="O7" s="2" t="s">
        <v>36</v>
      </c>
      <c r="P7" t="str">
        <f t="shared" si="6"/>
        <v>--</v>
      </c>
      <c r="Q7" s="2" t="s">
        <v>106</v>
      </c>
      <c r="R7" t="str">
        <f t="shared" si="7"/>
        <v>--</v>
      </c>
      <c r="S7" s="2" t="s">
        <v>36</v>
      </c>
      <c r="T7" t="str">
        <f t="shared" si="8"/>
        <v>--</v>
      </c>
      <c r="U7" s="2" t="s">
        <v>33</v>
      </c>
      <c r="V7" t="str">
        <f t="shared" si="9"/>
        <v>--</v>
      </c>
      <c r="W7" s="2" t="s">
        <v>49</v>
      </c>
      <c r="X7" t="str">
        <f t="shared" si="10"/>
        <v>--</v>
      </c>
      <c r="Y7" s="2" t="s">
        <v>45</v>
      </c>
      <c r="Z7" t="str">
        <f t="shared" si="11"/>
        <v>--</v>
      </c>
    </row>
    <row r="8" spans="1:26">
      <c r="A8" s="65" t="s">
        <v>2127</v>
      </c>
      <c r="B8" t="str">
        <f t="shared" si="12"/>
        <v>--</v>
      </c>
      <c r="C8" s="2" t="s">
        <v>102</v>
      </c>
      <c r="D8" t="str">
        <f t="shared" si="0"/>
        <v>--</v>
      </c>
      <c r="E8" s="60" t="s">
        <v>100</v>
      </c>
      <c r="F8" t="str">
        <f t="shared" si="1"/>
        <v>Boo</v>
      </c>
      <c r="G8" s="2" t="s">
        <v>102</v>
      </c>
      <c r="H8" t="str">
        <f t="shared" si="2"/>
        <v>--</v>
      </c>
      <c r="I8" s="2" t="s">
        <v>230</v>
      </c>
      <c r="J8" t="str">
        <f t="shared" si="3"/>
        <v>--</v>
      </c>
      <c r="K8" s="2" t="s">
        <v>33</v>
      </c>
      <c r="L8" t="str">
        <f t="shared" si="4"/>
        <v>--</v>
      </c>
      <c r="M8" s="2" t="s">
        <v>106</v>
      </c>
      <c r="N8" t="str">
        <f t="shared" si="5"/>
        <v>--</v>
      </c>
      <c r="O8" s="2" t="s">
        <v>37</v>
      </c>
      <c r="P8" t="str">
        <f t="shared" si="6"/>
        <v>--</v>
      </c>
      <c r="Q8" s="2" t="s">
        <v>33</v>
      </c>
      <c r="R8" t="str">
        <f t="shared" si="7"/>
        <v>--</v>
      </c>
      <c r="S8" s="2" t="s">
        <v>37</v>
      </c>
      <c r="T8" t="str">
        <f t="shared" si="8"/>
        <v>--</v>
      </c>
      <c r="U8" s="2" t="s">
        <v>36</v>
      </c>
      <c r="V8" t="str">
        <f t="shared" si="9"/>
        <v>--</v>
      </c>
      <c r="W8" s="2" t="s">
        <v>53</v>
      </c>
      <c r="X8" t="str">
        <f t="shared" si="10"/>
        <v>--</v>
      </c>
      <c r="Y8" s="2" t="s">
        <v>356</v>
      </c>
      <c r="Z8" t="str">
        <f t="shared" si="11"/>
        <v>--</v>
      </c>
    </row>
    <row r="9" spans="1:26">
      <c r="A9" s="65" t="s">
        <v>2128</v>
      </c>
      <c r="B9" t="str">
        <f t="shared" si="12"/>
        <v>--</v>
      </c>
      <c r="C9" s="2" t="s">
        <v>104</v>
      </c>
      <c r="D9" t="str">
        <f t="shared" si="0"/>
        <v>--</v>
      </c>
      <c r="E9" s="2" t="s">
        <v>102</v>
      </c>
      <c r="F9" t="str">
        <f t="shared" si="1"/>
        <v>--</v>
      </c>
      <c r="G9" s="2" t="s">
        <v>104</v>
      </c>
      <c r="H9" t="str">
        <f t="shared" si="2"/>
        <v>--</v>
      </c>
      <c r="I9" s="2" t="s">
        <v>234</v>
      </c>
      <c r="J9" t="str">
        <f t="shared" si="3"/>
        <v>--</v>
      </c>
      <c r="K9" s="2" t="s">
        <v>36</v>
      </c>
      <c r="L9" t="str">
        <f t="shared" si="4"/>
        <v>--</v>
      </c>
      <c r="M9" s="2" t="s">
        <v>33</v>
      </c>
      <c r="N9" t="str">
        <f t="shared" si="5"/>
        <v>--</v>
      </c>
      <c r="O9" s="2" t="s">
        <v>110</v>
      </c>
      <c r="P9" t="str">
        <f t="shared" si="6"/>
        <v>--</v>
      </c>
      <c r="Q9" s="2" t="s">
        <v>36</v>
      </c>
      <c r="R9" t="str">
        <f t="shared" si="7"/>
        <v>--</v>
      </c>
      <c r="S9" s="2" t="s">
        <v>110</v>
      </c>
      <c r="T9" t="str">
        <f t="shared" si="8"/>
        <v>--</v>
      </c>
      <c r="U9" s="2" t="s">
        <v>37</v>
      </c>
      <c r="V9" t="str">
        <f t="shared" si="9"/>
        <v>--</v>
      </c>
      <c r="W9" s="2" t="s">
        <v>54</v>
      </c>
      <c r="X9" t="str">
        <f t="shared" si="10"/>
        <v>--</v>
      </c>
      <c r="Y9" s="2" t="s">
        <v>49</v>
      </c>
      <c r="Z9" t="str">
        <f t="shared" si="11"/>
        <v>--</v>
      </c>
    </row>
    <row r="10" spans="1:26">
      <c r="A10" s="2" t="s">
        <v>102</v>
      </c>
      <c r="B10" t="str">
        <f t="shared" si="12"/>
        <v>--</v>
      </c>
      <c r="C10" s="2" t="s">
        <v>106</v>
      </c>
      <c r="D10" t="str">
        <f t="shared" si="0"/>
        <v>--</v>
      </c>
      <c r="E10" s="2" t="s">
        <v>104</v>
      </c>
      <c r="F10" t="str">
        <f t="shared" si="1"/>
        <v>--</v>
      </c>
      <c r="G10" s="2" t="s">
        <v>106</v>
      </c>
      <c r="H10" t="str">
        <f t="shared" si="2"/>
        <v>--</v>
      </c>
      <c r="I10" s="2" t="s">
        <v>267</v>
      </c>
      <c r="J10" t="str">
        <f t="shared" si="3"/>
        <v>--</v>
      </c>
      <c r="K10" s="2" t="s">
        <v>37</v>
      </c>
      <c r="L10" t="str">
        <f t="shared" si="4"/>
        <v>--</v>
      </c>
      <c r="M10" s="2" t="s">
        <v>36</v>
      </c>
      <c r="N10" t="str">
        <f t="shared" si="5"/>
        <v>--</v>
      </c>
      <c r="O10" s="2" t="s">
        <v>112</v>
      </c>
      <c r="P10" t="str">
        <f t="shared" si="6"/>
        <v>--</v>
      </c>
      <c r="Q10" s="2" t="s">
        <v>37</v>
      </c>
      <c r="R10" t="str">
        <f t="shared" si="7"/>
        <v>--</v>
      </c>
      <c r="S10" s="2" t="s">
        <v>112</v>
      </c>
      <c r="T10" t="str">
        <f t="shared" si="8"/>
        <v>--</v>
      </c>
      <c r="U10" s="2" t="s">
        <v>110</v>
      </c>
      <c r="V10" t="str">
        <f t="shared" si="9"/>
        <v>--</v>
      </c>
      <c r="W10" s="2" t="s">
        <v>55</v>
      </c>
      <c r="X10" t="str">
        <f t="shared" si="10"/>
        <v>--</v>
      </c>
      <c r="Y10" s="2" t="s">
        <v>52</v>
      </c>
      <c r="Z10" t="str">
        <f t="shared" si="11"/>
        <v>--</v>
      </c>
    </row>
    <row r="11" spans="1:26">
      <c r="A11" s="2" t="s">
        <v>104</v>
      </c>
      <c r="B11" t="str">
        <f t="shared" si="12"/>
        <v>--</v>
      </c>
      <c r="C11" s="2" t="s">
        <v>33</v>
      </c>
      <c r="D11" t="str">
        <f t="shared" si="0"/>
        <v>--</v>
      </c>
      <c r="E11" s="2" t="s">
        <v>106</v>
      </c>
      <c r="F11" t="str">
        <f t="shared" si="1"/>
        <v>--</v>
      </c>
      <c r="G11" s="2" t="s">
        <v>33</v>
      </c>
      <c r="H11" t="str">
        <f t="shared" si="2"/>
        <v>--</v>
      </c>
      <c r="I11" s="2" t="s">
        <v>296</v>
      </c>
      <c r="J11" t="str">
        <f t="shared" si="3"/>
        <v>--</v>
      </c>
      <c r="K11" s="2" t="s">
        <v>110</v>
      </c>
      <c r="L11" t="str">
        <f t="shared" si="4"/>
        <v>--</v>
      </c>
      <c r="M11" s="2" t="s">
        <v>37</v>
      </c>
      <c r="N11" t="str">
        <f t="shared" si="5"/>
        <v>--</v>
      </c>
      <c r="O11" s="2" t="s">
        <v>42</v>
      </c>
      <c r="P11" t="str">
        <f t="shared" si="6"/>
        <v>--</v>
      </c>
      <c r="Q11" s="2" t="s">
        <v>110</v>
      </c>
      <c r="R11" t="str">
        <f t="shared" si="7"/>
        <v>--</v>
      </c>
      <c r="S11" s="2" t="s">
        <v>42</v>
      </c>
      <c r="T11" t="str">
        <f t="shared" si="8"/>
        <v>--</v>
      </c>
      <c r="U11" s="2" t="s">
        <v>112</v>
      </c>
      <c r="V11" t="str">
        <f t="shared" si="9"/>
        <v>--</v>
      </c>
      <c r="W11" s="2" t="s">
        <v>57</v>
      </c>
      <c r="X11" t="str">
        <f t="shared" si="10"/>
        <v>--</v>
      </c>
      <c r="Y11" s="2" t="s">
        <v>53</v>
      </c>
      <c r="Z11" t="str">
        <f t="shared" si="11"/>
        <v>--</v>
      </c>
    </row>
    <row r="12" spans="1:26">
      <c r="A12" s="65" t="s">
        <v>2132</v>
      </c>
      <c r="B12" t="str">
        <f t="shared" si="12"/>
        <v>--</v>
      </c>
      <c r="C12" s="2" t="s">
        <v>36</v>
      </c>
      <c r="D12" t="str">
        <f t="shared" si="0"/>
        <v>--</v>
      </c>
      <c r="E12" s="2" t="s">
        <v>33</v>
      </c>
      <c r="F12" t="str">
        <f t="shared" si="1"/>
        <v>--</v>
      </c>
      <c r="G12" s="2" t="s">
        <v>36</v>
      </c>
      <c r="H12" t="str">
        <f t="shared" si="2"/>
        <v>--</v>
      </c>
      <c r="I12" s="2" t="s">
        <v>318</v>
      </c>
      <c r="J12" t="str">
        <f t="shared" si="3"/>
        <v>--</v>
      </c>
      <c r="K12" s="2" t="s">
        <v>112</v>
      </c>
      <c r="L12" t="str">
        <f t="shared" si="4"/>
        <v>--</v>
      </c>
      <c r="M12" s="2" t="s">
        <v>110</v>
      </c>
      <c r="N12" t="str">
        <f t="shared" si="5"/>
        <v>--</v>
      </c>
      <c r="O12" s="2" t="s">
        <v>115</v>
      </c>
      <c r="P12" t="str">
        <f t="shared" si="6"/>
        <v>--</v>
      </c>
      <c r="Q12" s="2" t="s">
        <v>112</v>
      </c>
      <c r="R12" t="str">
        <f t="shared" si="7"/>
        <v>--</v>
      </c>
      <c r="S12" s="2" t="s">
        <v>115</v>
      </c>
      <c r="T12" t="str">
        <f t="shared" si="8"/>
        <v>--</v>
      </c>
      <c r="U12" s="2" t="s">
        <v>42</v>
      </c>
      <c r="V12" t="str">
        <f t="shared" si="9"/>
        <v>--</v>
      </c>
      <c r="W12" s="2" t="s">
        <v>58</v>
      </c>
      <c r="X12" t="str">
        <f t="shared" si="10"/>
        <v>--</v>
      </c>
      <c r="Y12" s="2" t="s">
        <v>54</v>
      </c>
      <c r="Z12" t="str">
        <f t="shared" si="11"/>
        <v>--</v>
      </c>
    </row>
    <row r="13" spans="1:26">
      <c r="A13" s="2" t="s">
        <v>106</v>
      </c>
      <c r="B13" t="str">
        <f t="shared" si="12"/>
        <v>--</v>
      </c>
      <c r="C13" s="2" t="s">
        <v>37</v>
      </c>
      <c r="D13" t="str">
        <f t="shared" si="0"/>
        <v>--</v>
      </c>
      <c r="E13" s="2" t="s">
        <v>36</v>
      </c>
      <c r="F13" t="str">
        <f t="shared" si="1"/>
        <v>--</v>
      </c>
      <c r="G13" s="2" t="s">
        <v>37</v>
      </c>
      <c r="H13" t="str">
        <f t="shared" si="2"/>
        <v>--</v>
      </c>
      <c r="I13" s="2" t="s">
        <v>321</v>
      </c>
      <c r="J13" t="str">
        <f t="shared" si="3"/>
        <v>--</v>
      </c>
      <c r="K13" s="2" t="s">
        <v>115</v>
      </c>
      <c r="L13" t="str">
        <f t="shared" si="4"/>
        <v>--</v>
      </c>
      <c r="M13" s="6" t="s">
        <v>112</v>
      </c>
      <c r="N13" t="str">
        <f t="shared" si="5"/>
        <v>--</v>
      </c>
      <c r="O13" s="2" t="s">
        <v>45</v>
      </c>
      <c r="P13" t="str">
        <f t="shared" si="6"/>
        <v>--</v>
      </c>
      <c r="Q13" s="2" t="s">
        <v>42</v>
      </c>
      <c r="R13" t="str">
        <f t="shared" si="7"/>
        <v>--</v>
      </c>
      <c r="S13" s="2" t="s">
        <v>45</v>
      </c>
      <c r="T13" t="str">
        <f t="shared" si="8"/>
        <v>--</v>
      </c>
      <c r="U13" s="2" t="s">
        <v>115</v>
      </c>
      <c r="V13" t="str">
        <f t="shared" si="9"/>
        <v>--</v>
      </c>
      <c r="W13" s="2" t="s">
        <v>59</v>
      </c>
      <c r="X13" t="str">
        <f t="shared" si="10"/>
        <v>--</v>
      </c>
      <c r="Y13" s="2" t="s">
        <v>55</v>
      </c>
      <c r="Z13" t="str">
        <f t="shared" si="11"/>
        <v>--</v>
      </c>
    </row>
    <row r="14" spans="1:26">
      <c r="A14" s="2" t="s">
        <v>33</v>
      </c>
      <c r="B14" t="str">
        <f t="shared" si="12"/>
        <v>--</v>
      </c>
      <c r="C14" s="2" t="s">
        <v>110</v>
      </c>
      <c r="D14" t="str">
        <f t="shared" si="0"/>
        <v>--</v>
      </c>
      <c r="E14" s="2" t="s">
        <v>37</v>
      </c>
      <c r="F14" t="str">
        <f t="shared" si="1"/>
        <v>--</v>
      </c>
      <c r="G14" s="2" t="s">
        <v>110</v>
      </c>
      <c r="H14" t="str">
        <f t="shared" si="2"/>
        <v>--</v>
      </c>
      <c r="I14" s="2" t="s">
        <v>322</v>
      </c>
      <c r="J14" t="str">
        <f t="shared" si="3"/>
        <v>--</v>
      </c>
      <c r="K14" s="2" t="s">
        <v>45</v>
      </c>
      <c r="L14" t="str">
        <f t="shared" si="4"/>
        <v>--</v>
      </c>
      <c r="M14" s="2" t="s">
        <v>42</v>
      </c>
      <c r="N14" t="str">
        <f t="shared" si="5"/>
        <v>--</v>
      </c>
      <c r="O14" s="2" t="s">
        <v>117</v>
      </c>
      <c r="P14" t="str">
        <f t="shared" si="6"/>
        <v>--</v>
      </c>
      <c r="Q14" s="2" t="s">
        <v>115</v>
      </c>
      <c r="R14" t="str">
        <f t="shared" si="7"/>
        <v>--</v>
      </c>
      <c r="S14" s="2" t="s">
        <v>119</v>
      </c>
      <c r="T14" t="str">
        <f t="shared" si="8"/>
        <v>--</v>
      </c>
      <c r="U14" s="2" t="s">
        <v>45</v>
      </c>
      <c r="V14" t="str">
        <f t="shared" si="9"/>
        <v>--</v>
      </c>
      <c r="W14" s="2" t="s">
        <v>71</v>
      </c>
      <c r="X14" t="str">
        <f t="shared" si="10"/>
        <v>--</v>
      </c>
      <c r="Y14" s="2" t="s">
        <v>57</v>
      </c>
      <c r="Z14" t="str">
        <f t="shared" si="11"/>
        <v>--</v>
      </c>
    </row>
    <row r="15" spans="1:26">
      <c r="A15" s="2" t="s">
        <v>36</v>
      </c>
      <c r="B15" t="str">
        <f t="shared" si="12"/>
        <v>--</v>
      </c>
      <c r="C15" s="2" t="s">
        <v>112</v>
      </c>
      <c r="D15" t="str">
        <f t="shared" si="0"/>
        <v>--</v>
      </c>
      <c r="E15" s="2" t="s">
        <v>110</v>
      </c>
      <c r="F15" t="str">
        <f t="shared" si="1"/>
        <v>--</v>
      </c>
      <c r="G15" s="2" t="s">
        <v>112</v>
      </c>
      <c r="H15" t="str">
        <f t="shared" si="2"/>
        <v>--</v>
      </c>
      <c r="I15" s="2" t="s">
        <v>82</v>
      </c>
      <c r="J15" t="str">
        <f t="shared" si="3"/>
        <v>--</v>
      </c>
      <c r="K15" s="12" t="s">
        <v>117</v>
      </c>
      <c r="L15" t="str">
        <f t="shared" si="4"/>
        <v>--</v>
      </c>
      <c r="M15" s="2" t="s">
        <v>115</v>
      </c>
      <c r="N15" t="str">
        <f t="shared" si="5"/>
        <v>--</v>
      </c>
      <c r="O15" s="2" t="s">
        <v>119</v>
      </c>
      <c r="P15" t="str">
        <f t="shared" si="6"/>
        <v>--</v>
      </c>
      <c r="Q15" s="2" t="s">
        <v>45</v>
      </c>
      <c r="R15" t="str">
        <f t="shared" si="7"/>
        <v>--</v>
      </c>
      <c r="S15" s="2" t="s">
        <v>121</v>
      </c>
      <c r="T15" t="str">
        <f t="shared" si="8"/>
        <v>--</v>
      </c>
      <c r="U15" s="2" t="s">
        <v>119</v>
      </c>
      <c r="V15" t="str">
        <f t="shared" si="9"/>
        <v>--</v>
      </c>
      <c r="W15" s="2" t="s">
        <v>85</v>
      </c>
      <c r="X15" t="str">
        <f t="shared" si="10"/>
        <v>--</v>
      </c>
      <c r="Y15" s="2" t="s">
        <v>58</v>
      </c>
      <c r="Z15" t="str">
        <f t="shared" si="11"/>
        <v>--</v>
      </c>
    </row>
    <row r="16" spans="1:26">
      <c r="A16" s="2" t="s">
        <v>37</v>
      </c>
      <c r="B16" t="str">
        <f t="shared" si="12"/>
        <v>--</v>
      </c>
      <c r="C16" s="2" t="s">
        <v>42</v>
      </c>
      <c r="D16" t="str">
        <f t="shared" si="0"/>
        <v>--</v>
      </c>
      <c r="E16" s="2" t="s">
        <v>112</v>
      </c>
      <c r="F16" t="str">
        <f t="shared" si="1"/>
        <v>--</v>
      </c>
      <c r="G16" s="12" t="s">
        <v>115</v>
      </c>
      <c r="H16" t="str">
        <f t="shared" si="2"/>
        <v>--</v>
      </c>
      <c r="I16" s="2" t="s">
        <v>110</v>
      </c>
      <c r="J16" t="str">
        <f t="shared" si="3"/>
        <v>--</v>
      </c>
      <c r="K16" s="2" t="s">
        <v>119</v>
      </c>
      <c r="L16" t="str">
        <f t="shared" si="4"/>
        <v>--</v>
      </c>
      <c r="M16" s="2" t="s">
        <v>45</v>
      </c>
      <c r="N16" t="str">
        <f t="shared" si="5"/>
        <v>--</v>
      </c>
      <c r="O16" s="2" t="s">
        <v>356</v>
      </c>
      <c r="P16" t="str">
        <f t="shared" si="6"/>
        <v>--</v>
      </c>
      <c r="Q16" s="2" t="s">
        <v>117</v>
      </c>
      <c r="R16" t="str">
        <f t="shared" si="7"/>
        <v>--</v>
      </c>
      <c r="S16" s="2" t="s">
        <v>123</v>
      </c>
      <c r="T16" t="str">
        <f t="shared" si="8"/>
        <v>--</v>
      </c>
      <c r="U16" s="2" t="s">
        <v>356</v>
      </c>
      <c r="V16" t="str">
        <f t="shared" si="9"/>
        <v>--</v>
      </c>
      <c r="W16" s="2" t="s">
        <v>86</v>
      </c>
      <c r="X16" t="str">
        <f t="shared" si="10"/>
        <v>--</v>
      </c>
      <c r="Y16" s="2" t="s">
        <v>59</v>
      </c>
      <c r="Z16" t="str">
        <f t="shared" si="11"/>
        <v>--</v>
      </c>
    </row>
    <row r="17" spans="1:26">
      <c r="A17" s="2" t="s">
        <v>110</v>
      </c>
      <c r="B17" t="str">
        <f t="shared" si="12"/>
        <v>--</v>
      </c>
      <c r="C17" s="2" t="s">
        <v>115</v>
      </c>
      <c r="D17" t="str">
        <f t="shared" si="0"/>
        <v>--</v>
      </c>
      <c r="E17" s="2" t="s">
        <v>42</v>
      </c>
      <c r="F17" t="str">
        <f t="shared" si="1"/>
        <v>--</v>
      </c>
      <c r="G17" s="2" t="s">
        <v>45</v>
      </c>
      <c r="H17" t="str">
        <f t="shared" si="2"/>
        <v>--</v>
      </c>
      <c r="I17" s="2" t="s">
        <v>106</v>
      </c>
      <c r="J17" t="str">
        <f t="shared" si="3"/>
        <v>--</v>
      </c>
      <c r="K17" s="2" t="s">
        <v>356</v>
      </c>
      <c r="L17" t="str">
        <f t="shared" si="4"/>
        <v>--</v>
      </c>
      <c r="M17" s="2" t="s">
        <v>117</v>
      </c>
      <c r="N17" t="str">
        <f t="shared" si="5"/>
        <v>--</v>
      </c>
      <c r="O17" s="2" t="s">
        <v>121</v>
      </c>
      <c r="P17" t="str">
        <f t="shared" si="6"/>
        <v>--</v>
      </c>
      <c r="Q17" s="2" t="s">
        <v>119</v>
      </c>
      <c r="R17" t="str">
        <f t="shared" si="7"/>
        <v>--</v>
      </c>
      <c r="S17" s="2" t="s">
        <v>501</v>
      </c>
      <c r="T17" t="str">
        <f t="shared" si="8"/>
        <v>--</v>
      </c>
      <c r="U17" s="2" t="s">
        <v>120</v>
      </c>
      <c r="V17" t="str">
        <f t="shared" si="9"/>
        <v>--</v>
      </c>
      <c r="W17" s="2" t="s">
        <v>89</v>
      </c>
      <c r="X17" t="str">
        <f t="shared" si="10"/>
        <v>--</v>
      </c>
      <c r="Y17" s="2" t="s">
        <v>60</v>
      </c>
      <c r="Z17" t="str">
        <f t="shared" si="11"/>
        <v>--</v>
      </c>
    </row>
    <row r="18" spans="1:26">
      <c r="A18" s="2" t="s">
        <v>112</v>
      </c>
      <c r="B18" t="str">
        <f t="shared" si="12"/>
        <v>--</v>
      </c>
      <c r="C18" s="2" t="s">
        <v>45</v>
      </c>
      <c r="D18" t="str">
        <f t="shared" si="0"/>
        <v>--</v>
      </c>
      <c r="E18" s="2" t="s">
        <v>115</v>
      </c>
      <c r="F18" t="str">
        <f t="shared" si="1"/>
        <v>--</v>
      </c>
      <c r="G18" s="2" t="s">
        <v>117</v>
      </c>
      <c r="H18" t="str">
        <f t="shared" si="2"/>
        <v>--</v>
      </c>
      <c r="I18" s="2" t="s">
        <v>61</v>
      </c>
      <c r="J18" t="str">
        <f t="shared" si="3"/>
        <v>--</v>
      </c>
      <c r="K18" s="2" t="s">
        <v>121</v>
      </c>
      <c r="L18" t="str">
        <f t="shared" si="4"/>
        <v>--</v>
      </c>
      <c r="M18" s="2" t="s">
        <v>119</v>
      </c>
      <c r="N18" t="str">
        <f t="shared" si="5"/>
        <v>--</v>
      </c>
      <c r="O18" s="12" t="s">
        <v>123</v>
      </c>
      <c r="P18" t="str">
        <f t="shared" si="6"/>
        <v>--</v>
      </c>
      <c r="Q18" s="2" t="s">
        <v>356</v>
      </c>
      <c r="R18" t="str">
        <f t="shared" si="7"/>
        <v>--</v>
      </c>
      <c r="S18" s="2" t="s">
        <v>49</v>
      </c>
      <c r="T18" t="str">
        <f t="shared" si="8"/>
        <v>--</v>
      </c>
      <c r="U18" s="2" t="s">
        <v>121</v>
      </c>
      <c r="V18" t="str">
        <f t="shared" si="9"/>
        <v>--</v>
      </c>
      <c r="W18" s="2" t="s">
        <v>90</v>
      </c>
      <c r="X18" t="str">
        <f t="shared" si="10"/>
        <v>--</v>
      </c>
      <c r="Y18" s="2" t="s">
        <v>61</v>
      </c>
      <c r="Z18" t="str">
        <f t="shared" si="11"/>
        <v>--</v>
      </c>
    </row>
    <row r="19" spans="1:26">
      <c r="A19" s="2" t="s">
        <v>42</v>
      </c>
      <c r="B19" t="str">
        <f t="shared" si="12"/>
        <v>--</v>
      </c>
      <c r="C19" s="2" t="s">
        <v>117</v>
      </c>
      <c r="D19" t="str">
        <f t="shared" si="0"/>
        <v>--</v>
      </c>
      <c r="E19" s="2" t="s">
        <v>45</v>
      </c>
      <c r="F19" t="str">
        <f t="shared" si="1"/>
        <v>--</v>
      </c>
      <c r="G19" s="2" t="s">
        <v>762</v>
      </c>
      <c r="H19" t="str">
        <f t="shared" si="2"/>
        <v>--</v>
      </c>
      <c r="I19" s="2" t="s">
        <v>65</v>
      </c>
      <c r="J19" t="str">
        <f t="shared" si="3"/>
        <v>--</v>
      </c>
      <c r="K19" s="2" t="s">
        <v>123</v>
      </c>
      <c r="L19" t="str">
        <f t="shared" si="4"/>
        <v>--</v>
      </c>
      <c r="M19" s="2" t="s">
        <v>356</v>
      </c>
      <c r="N19" t="str">
        <f t="shared" si="5"/>
        <v>--</v>
      </c>
      <c r="O19" s="2" t="s">
        <v>501</v>
      </c>
      <c r="P19" t="str">
        <f t="shared" si="6"/>
        <v>--</v>
      </c>
      <c r="Q19" s="2" t="s">
        <v>120</v>
      </c>
      <c r="R19" t="str">
        <f t="shared" si="7"/>
        <v>--</v>
      </c>
      <c r="S19" s="2" t="s">
        <v>52</v>
      </c>
      <c r="T19" t="str">
        <f t="shared" si="8"/>
        <v>--</v>
      </c>
      <c r="U19" s="2" t="s">
        <v>123</v>
      </c>
      <c r="V19" t="str">
        <f t="shared" si="9"/>
        <v>--</v>
      </c>
      <c r="W19" s="2" t="s">
        <v>78</v>
      </c>
      <c r="X19" t="str">
        <f t="shared" si="10"/>
        <v>--</v>
      </c>
      <c r="Y19" s="2" t="s">
        <v>64</v>
      </c>
      <c r="Z19" t="str">
        <f t="shared" si="11"/>
        <v>--</v>
      </c>
    </row>
    <row r="20" spans="1:26">
      <c r="A20" s="2" t="s">
        <v>115</v>
      </c>
      <c r="B20" t="str">
        <f t="shared" si="12"/>
        <v>--</v>
      </c>
      <c r="C20" s="2" t="s">
        <v>119</v>
      </c>
      <c r="D20" t="str">
        <f t="shared" si="0"/>
        <v>--</v>
      </c>
      <c r="E20" s="2" t="s">
        <v>117</v>
      </c>
      <c r="F20" t="str">
        <f t="shared" si="1"/>
        <v>--</v>
      </c>
      <c r="G20" s="2" t="s">
        <v>119</v>
      </c>
      <c r="H20" t="str">
        <f t="shared" si="2"/>
        <v>--</v>
      </c>
      <c r="I20" s="2" t="s">
        <v>81</v>
      </c>
      <c r="J20" t="str">
        <f t="shared" si="3"/>
        <v>--</v>
      </c>
      <c r="K20" s="60" t="s">
        <v>501</v>
      </c>
      <c r="L20" t="str">
        <f t="shared" si="4"/>
        <v>--</v>
      </c>
      <c r="M20" s="6" t="s">
        <v>120</v>
      </c>
      <c r="N20" t="str">
        <f t="shared" si="5"/>
        <v>--</v>
      </c>
      <c r="O20" s="2" t="s">
        <v>125</v>
      </c>
      <c r="P20" t="str">
        <f t="shared" si="6"/>
        <v>--</v>
      </c>
      <c r="Q20" s="2" t="s">
        <v>121</v>
      </c>
      <c r="R20" t="str">
        <f t="shared" si="7"/>
        <v>--</v>
      </c>
      <c r="S20" s="2" t="s">
        <v>155</v>
      </c>
      <c r="T20" t="str">
        <f t="shared" si="8"/>
        <v>--</v>
      </c>
      <c r="U20" s="2" t="s">
        <v>151</v>
      </c>
      <c r="V20" t="str">
        <f t="shared" si="9"/>
        <v>--</v>
      </c>
      <c r="W20" s="2" t="s">
        <v>42</v>
      </c>
      <c r="X20" t="str">
        <f t="shared" si="10"/>
        <v>--</v>
      </c>
      <c r="Y20" s="2" t="s">
        <v>65</v>
      </c>
      <c r="Z20" t="str">
        <f t="shared" si="11"/>
        <v>--</v>
      </c>
    </row>
    <row r="21" spans="1:26">
      <c r="A21" s="2" t="s">
        <v>45</v>
      </c>
      <c r="B21" t="str">
        <f t="shared" si="12"/>
        <v>--</v>
      </c>
      <c r="C21" s="2" t="s">
        <v>356</v>
      </c>
      <c r="D21" t="str">
        <f t="shared" si="0"/>
        <v>--</v>
      </c>
      <c r="E21" s="2" t="s">
        <v>119</v>
      </c>
      <c r="F21" t="str">
        <f t="shared" si="1"/>
        <v>--</v>
      </c>
      <c r="G21" s="2" t="s">
        <v>356</v>
      </c>
      <c r="H21" t="str">
        <f t="shared" si="2"/>
        <v>--</v>
      </c>
      <c r="I21" s="2" t="s">
        <v>257</v>
      </c>
      <c r="J21" t="str">
        <f t="shared" si="3"/>
        <v>--</v>
      </c>
      <c r="K21" s="60" t="s">
        <v>501</v>
      </c>
      <c r="L21" t="str">
        <f t="shared" si="4"/>
        <v>Boo</v>
      </c>
      <c r="M21" s="6" t="s">
        <v>121</v>
      </c>
      <c r="N21" t="str">
        <f t="shared" si="5"/>
        <v>--</v>
      </c>
      <c r="O21" s="2" t="s">
        <v>126</v>
      </c>
      <c r="P21" t="str">
        <f t="shared" si="6"/>
        <v>--</v>
      </c>
      <c r="Q21" s="12" t="s">
        <v>123</v>
      </c>
      <c r="R21" t="str">
        <f t="shared" si="7"/>
        <v>--</v>
      </c>
      <c r="S21" s="2" t="s">
        <v>53</v>
      </c>
      <c r="T21" t="str">
        <f t="shared" si="8"/>
        <v>--</v>
      </c>
      <c r="U21" s="2" t="s">
        <v>485</v>
      </c>
      <c r="V21" t="str">
        <f t="shared" si="9"/>
        <v>--</v>
      </c>
      <c r="W21" s="2" t="s">
        <v>77</v>
      </c>
      <c r="X21" t="str">
        <f t="shared" si="10"/>
        <v>--</v>
      </c>
      <c r="Y21" s="2" t="s">
        <v>66</v>
      </c>
      <c r="Z21" t="str">
        <f t="shared" si="11"/>
        <v>--</v>
      </c>
    </row>
    <row r="22" spans="1:26">
      <c r="A22" s="2" t="s">
        <v>117</v>
      </c>
      <c r="B22" t="str">
        <f t="shared" si="12"/>
        <v>--</v>
      </c>
      <c r="C22" s="2" t="s">
        <v>120</v>
      </c>
      <c r="D22" t="str">
        <f t="shared" si="0"/>
        <v>--</v>
      </c>
      <c r="E22" s="2" t="s">
        <v>356</v>
      </c>
      <c r="F22" t="str">
        <f t="shared" si="1"/>
        <v>--</v>
      </c>
      <c r="G22" s="2" t="s">
        <v>1961</v>
      </c>
      <c r="H22" t="str">
        <f t="shared" si="2"/>
        <v>--</v>
      </c>
      <c r="I22" s="2" t="s">
        <v>98</v>
      </c>
      <c r="J22" t="str">
        <f t="shared" si="3"/>
        <v>--</v>
      </c>
      <c r="K22" s="2" t="s">
        <v>125</v>
      </c>
      <c r="L22" t="str">
        <f t="shared" si="4"/>
        <v>--</v>
      </c>
      <c r="M22" s="2" t="s">
        <v>123</v>
      </c>
      <c r="N22" t="str">
        <f t="shared" si="5"/>
        <v>--</v>
      </c>
      <c r="O22" s="2" t="s">
        <v>128</v>
      </c>
      <c r="P22" t="str">
        <f t="shared" si="6"/>
        <v>--</v>
      </c>
      <c r="Q22" s="2" t="s">
        <v>501</v>
      </c>
      <c r="R22" t="str">
        <f t="shared" si="7"/>
        <v>--</v>
      </c>
      <c r="S22" s="2" t="s">
        <v>54</v>
      </c>
      <c r="T22" t="str">
        <f t="shared" si="8"/>
        <v>--</v>
      </c>
      <c r="U22" s="2" t="s">
        <v>49</v>
      </c>
      <c r="V22" t="str">
        <f t="shared" si="9"/>
        <v>--</v>
      </c>
      <c r="W22" s="2" t="s">
        <v>33</v>
      </c>
      <c r="X22" t="str">
        <f t="shared" si="10"/>
        <v>--</v>
      </c>
      <c r="Y22" s="2" t="s">
        <v>70</v>
      </c>
      <c r="Z22" t="str">
        <f t="shared" si="11"/>
        <v>--</v>
      </c>
    </row>
    <row r="23" spans="1:26">
      <c r="A23" s="64" t="s">
        <v>762</v>
      </c>
      <c r="B23" t="str">
        <f t="shared" si="12"/>
        <v>--</v>
      </c>
      <c r="C23" s="2" t="s">
        <v>121</v>
      </c>
      <c r="D23" t="str">
        <f t="shared" si="0"/>
        <v>--</v>
      </c>
      <c r="E23" s="2" t="s">
        <v>120</v>
      </c>
      <c r="F23" t="str">
        <f t="shared" si="1"/>
        <v>--</v>
      </c>
      <c r="G23" s="2" t="s">
        <v>120</v>
      </c>
      <c r="H23" t="str">
        <f t="shared" si="2"/>
        <v>--</v>
      </c>
      <c r="I23" s="2" t="s">
        <v>102</v>
      </c>
      <c r="J23" t="str">
        <f t="shared" si="3"/>
        <v>--</v>
      </c>
      <c r="K23" s="2" t="s">
        <v>126</v>
      </c>
      <c r="L23" t="str">
        <f t="shared" si="4"/>
        <v>--</v>
      </c>
      <c r="M23" s="2" t="s">
        <v>501</v>
      </c>
      <c r="N23" t="str">
        <f t="shared" si="5"/>
        <v>--</v>
      </c>
      <c r="O23" s="2" t="s">
        <v>130</v>
      </c>
      <c r="P23" t="str">
        <f t="shared" si="6"/>
        <v>--</v>
      </c>
      <c r="Q23" s="2" t="s">
        <v>125</v>
      </c>
      <c r="R23" t="str">
        <f t="shared" si="7"/>
        <v>--</v>
      </c>
      <c r="S23" s="2" t="s">
        <v>55</v>
      </c>
      <c r="T23" t="str">
        <f t="shared" si="8"/>
        <v>--</v>
      </c>
      <c r="U23" s="2" t="s">
        <v>153</v>
      </c>
      <c r="V23" t="str">
        <f t="shared" si="9"/>
        <v>--</v>
      </c>
      <c r="W23" s="2" t="s">
        <v>36</v>
      </c>
      <c r="X23" t="str">
        <f t="shared" si="10"/>
        <v>--</v>
      </c>
      <c r="Y23" s="2" t="s">
        <v>71</v>
      </c>
      <c r="Z23" t="str">
        <f t="shared" si="11"/>
        <v>--</v>
      </c>
    </row>
    <row r="24" spans="1:26">
      <c r="A24" s="2" t="s">
        <v>119</v>
      </c>
      <c r="B24" t="str">
        <f t="shared" si="12"/>
        <v>--</v>
      </c>
      <c r="C24" s="2" t="s">
        <v>123</v>
      </c>
      <c r="D24" t="str">
        <f t="shared" si="0"/>
        <v>--</v>
      </c>
      <c r="E24" s="2" t="s">
        <v>121</v>
      </c>
      <c r="F24" t="str">
        <f t="shared" si="1"/>
        <v>--</v>
      </c>
      <c r="G24" s="2" t="s">
        <v>121</v>
      </c>
      <c r="H24" t="str">
        <f t="shared" si="2"/>
        <v>--</v>
      </c>
      <c r="I24" s="2" t="s">
        <v>210</v>
      </c>
      <c r="J24" t="str">
        <f t="shared" si="3"/>
        <v>--</v>
      </c>
      <c r="K24" s="2" t="s">
        <v>128</v>
      </c>
      <c r="L24" t="str">
        <f t="shared" si="4"/>
        <v>--</v>
      </c>
      <c r="M24" s="6" t="s">
        <v>125</v>
      </c>
      <c r="N24" t="str">
        <f t="shared" si="5"/>
        <v>--</v>
      </c>
      <c r="O24" s="2" t="s">
        <v>132</v>
      </c>
      <c r="P24" t="str">
        <f t="shared" si="6"/>
        <v>--</v>
      </c>
      <c r="Q24" s="2" t="s">
        <v>126</v>
      </c>
      <c r="R24" t="str">
        <f t="shared" si="7"/>
        <v>--</v>
      </c>
      <c r="S24" s="2" t="s">
        <v>157</v>
      </c>
      <c r="T24" t="str">
        <f t="shared" si="8"/>
        <v>--</v>
      </c>
      <c r="U24" s="2" t="s">
        <v>52</v>
      </c>
      <c r="V24" t="str">
        <f t="shared" si="9"/>
        <v>--</v>
      </c>
      <c r="W24" s="2" t="s">
        <v>45</v>
      </c>
      <c r="X24" t="str">
        <f t="shared" si="10"/>
        <v>--</v>
      </c>
      <c r="Y24" s="2" t="s">
        <v>74</v>
      </c>
      <c r="Z24" t="str">
        <f t="shared" si="11"/>
        <v>--</v>
      </c>
    </row>
    <row r="25" spans="1:26">
      <c r="A25" s="2" t="s">
        <v>356</v>
      </c>
      <c r="B25" t="str">
        <f t="shared" si="12"/>
        <v>--</v>
      </c>
      <c r="C25" s="2" t="s">
        <v>501</v>
      </c>
      <c r="D25" t="str">
        <f t="shared" si="0"/>
        <v>--</v>
      </c>
      <c r="E25" s="2" t="s">
        <v>123</v>
      </c>
      <c r="F25" t="str">
        <f t="shared" si="1"/>
        <v>--</v>
      </c>
      <c r="G25" s="2" t="s">
        <v>123</v>
      </c>
      <c r="H25" t="str">
        <f t="shared" si="2"/>
        <v>--</v>
      </c>
      <c r="I25" s="2" t="s">
        <v>233</v>
      </c>
      <c r="J25" t="str">
        <f t="shared" si="3"/>
        <v>--</v>
      </c>
      <c r="K25" s="2" t="s">
        <v>130</v>
      </c>
      <c r="L25" t="str">
        <f t="shared" si="4"/>
        <v>--</v>
      </c>
      <c r="M25" s="2" t="s">
        <v>126</v>
      </c>
      <c r="N25" t="str">
        <f t="shared" si="5"/>
        <v>--</v>
      </c>
      <c r="O25" s="2" t="s">
        <v>49</v>
      </c>
      <c r="P25" t="str">
        <f t="shared" si="6"/>
        <v>--</v>
      </c>
      <c r="Q25" s="2" t="s">
        <v>130</v>
      </c>
      <c r="R25" t="str">
        <f t="shared" si="7"/>
        <v>--</v>
      </c>
      <c r="S25" s="2" t="s">
        <v>158</v>
      </c>
      <c r="T25" t="str">
        <f t="shared" si="8"/>
        <v>--</v>
      </c>
      <c r="U25" s="2" t="s">
        <v>155</v>
      </c>
      <c r="V25" t="str">
        <f t="shared" si="9"/>
        <v>--</v>
      </c>
      <c r="W25" s="2" t="s">
        <v>52</v>
      </c>
      <c r="X25" t="str">
        <f t="shared" si="10"/>
        <v>--</v>
      </c>
      <c r="Y25" s="2" t="s">
        <v>75</v>
      </c>
      <c r="Z25" t="str">
        <f t="shared" si="11"/>
        <v>--</v>
      </c>
    </row>
    <row r="26" spans="1:26">
      <c r="A26" s="64" t="s">
        <v>1961</v>
      </c>
      <c r="B26" t="str">
        <f t="shared" si="12"/>
        <v>--</v>
      </c>
      <c r="C26" s="2" t="s">
        <v>125</v>
      </c>
      <c r="D26" t="str">
        <f t="shared" si="0"/>
        <v>--</v>
      </c>
      <c r="E26" s="2" t="s">
        <v>501</v>
      </c>
      <c r="F26" t="str">
        <f t="shared" si="1"/>
        <v>--</v>
      </c>
      <c r="G26" s="2" t="s">
        <v>501</v>
      </c>
      <c r="H26" t="str">
        <f t="shared" si="2"/>
        <v>--</v>
      </c>
      <c r="I26" s="2" t="s">
        <v>37</v>
      </c>
      <c r="J26" t="str">
        <f t="shared" si="3"/>
        <v>--</v>
      </c>
      <c r="K26" s="2" t="s">
        <v>132</v>
      </c>
      <c r="L26" t="str">
        <f t="shared" si="4"/>
        <v>--</v>
      </c>
      <c r="M26" s="2" t="s">
        <v>128</v>
      </c>
      <c r="N26" t="str">
        <f t="shared" si="5"/>
        <v>--</v>
      </c>
      <c r="O26" s="2" t="s">
        <v>52</v>
      </c>
      <c r="P26" t="str">
        <f t="shared" si="6"/>
        <v>--</v>
      </c>
      <c r="Q26" s="2" t="s">
        <v>132</v>
      </c>
      <c r="R26" t="str">
        <f t="shared" si="7"/>
        <v>--</v>
      </c>
      <c r="S26" s="2" t="s">
        <v>160</v>
      </c>
      <c r="T26" t="str">
        <f t="shared" si="8"/>
        <v>--</v>
      </c>
      <c r="U26" s="2" t="s">
        <v>53</v>
      </c>
      <c r="V26" t="str">
        <f t="shared" si="9"/>
        <v>--</v>
      </c>
      <c r="W26" s="2" t="s">
        <v>60</v>
      </c>
      <c r="X26" t="str">
        <f t="shared" si="10"/>
        <v>--</v>
      </c>
      <c r="Y26" s="2" t="s">
        <v>77</v>
      </c>
      <c r="Z26" t="str">
        <f t="shared" si="11"/>
        <v>--</v>
      </c>
    </row>
    <row r="27" spans="1:26">
      <c r="A27" s="2" t="s">
        <v>120</v>
      </c>
      <c r="B27" t="str">
        <f t="shared" si="12"/>
        <v>--</v>
      </c>
      <c r="C27" s="2" t="s">
        <v>126</v>
      </c>
      <c r="D27" t="str">
        <f t="shared" si="0"/>
        <v>--</v>
      </c>
      <c r="E27" s="2" t="s">
        <v>125</v>
      </c>
      <c r="F27" t="str">
        <f t="shared" si="1"/>
        <v>--</v>
      </c>
      <c r="G27" s="2" t="s">
        <v>125</v>
      </c>
      <c r="H27" t="str">
        <f t="shared" si="2"/>
        <v>--</v>
      </c>
      <c r="I27" s="2" t="s">
        <v>96</v>
      </c>
      <c r="J27" t="str">
        <f t="shared" si="3"/>
        <v>--</v>
      </c>
      <c r="K27" s="2" t="s">
        <v>137</v>
      </c>
      <c r="L27" t="str">
        <f t="shared" si="4"/>
        <v>--</v>
      </c>
      <c r="M27" s="2" t="s">
        <v>130</v>
      </c>
      <c r="N27" t="str">
        <f t="shared" si="5"/>
        <v>--</v>
      </c>
      <c r="O27" s="2" t="s">
        <v>155</v>
      </c>
      <c r="P27" t="str">
        <f t="shared" si="6"/>
        <v>--</v>
      </c>
      <c r="Q27" s="2" t="s">
        <v>151</v>
      </c>
      <c r="R27" t="str">
        <f t="shared" si="7"/>
        <v>--</v>
      </c>
      <c r="S27" s="2" t="s">
        <v>162</v>
      </c>
      <c r="T27" t="str">
        <f t="shared" si="8"/>
        <v>--</v>
      </c>
      <c r="U27" s="2" t="s">
        <v>54</v>
      </c>
      <c r="V27" t="str">
        <f t="shared" si="9"/>
        <v>--</v>
      </c>
      <c r="W27" s="2" t="s">
        <v>64</v>
      </c>
      <c r="X27" t="str">
        <f t="shared" si="10"/>
        <v>--</v>
      </c>
      <c r="Y27" s="2" t="s">
        <v>78</v>
      </c>
      <c r="Z27" t="str">
        <f t="shared" si="11"/>
        <v>--</v>
      </c>
    </row>
    <row r="28" spans="1:26">
      <c r="A28" s="2" t="s">
        <v>121</v>
      </c>
      <c r="B28" t="str">
        <f t="shared" si="12"/>
        <v>--</v>
      </c>
      <c r="C28" s="2" t="s">
        <v>128</v>
      </c>
      <c r="D28" t="str">
        <f t="shared" si="0"/>
        <v>--</v>
      </c>
      <c r="E28" s="2" t="s">
        <v>126</v>
      </c>
      <c r="F28" t="str">
        <f t="shared" si="1"/>
        <v>--</v>
      </c>
      <c r="G28" s="2" t="s">
        <v>126</v>
      </c>
      <c r="H28" t="str">
        <f t="shared" si="2"/>
        <v>--</v>
      </c>
      <c r="I28" s="2" t="s">
        <v>115</v>
      </c>
      <c r="J28" t="str">
        <f t="shared" si="3"/>
        <v>--</v>
      </c>
      <c r="K28" s="2" t="s">
        <v>49</v>
      </c>
      <c r="L28" t="str">
        <f t="shared" si="4"/>
        <v>--</v>
      </c>
      <c r="M28" s="2" t="s">
        <v>132</v>
      </c>
      <c r="N28" t="str">
        <f t="shared" si="5"/>
        <v>--</v>
      </c>
      <c r="O28" s="2" t="s">
        <v>53</v>
      </c>
      <c r="P28" t="str">
        <f t="shared" si="6"/>
        <v>--</v>
      </c>
      <c r="Q28" s="2" t="s">
        <v>485</v>
      </c>
      <c r="R28" t="str">
        <f t="shared" si="7"/>
        <v>--</v>
      </c>
      <c r="S28" s="2" t="s">
        <v>163</v>
      </c>
      <c r="T28" t="str">
        <f t="shared" si="8"/>
        <v>--</v>
      </c>
      <c r="U28" s="2" t="s">
        <v>55</v>
      </c>
      <c r="V28" t="str">
        <f t="shared" si="9"/>
        <v>--</v>
      </c>
      <c r="W28" s="2" t="s">
        <v>70</v>
      </c>
      <c r="X28" t="str">
        <f t="shared" si="10"/>
        <v>--</v>
      </c>
      <c r="Y28" s="2" t="s">
        <v>79</v>
      </c>
      <c r="Z28" t="str">
        <f t="shared" si="11"/>
        <v>--</v>
      </c>
    </row>
    <row r="29" spans="1:26">
      <c r="A29" s="2" t="s">
        <v>123</v>
      </c>
      <c r="B29" t="str">
        <f t="shared" si="12"/>
        <v>--</v>
      </c>
      <c r="C29" s="2" t="s">
        <v>130</v>
      </c>
      <c r="D29" t="str">
        <f t="shared" si="0"/>
        <v>--</v>
      </c>
      <c r="E29" s="2" t="s">
        <v>128</v>
      </c>
      <c r="F29" t="str">
        <f t="shared" si="1"/>
        <v>--</v>
      </c>
      <c r="G29" s="2" t="s">
        <v>128</v>
      </c>
      <c r="H29" t="str">
        <f t="shared" si="2"/>
        <v>--</v>
      </c>
      <c r="I29" s="2" t="s">
        <v>255</v>
      </c>
      <c r="J29" t="str">
        <f t="shared" si="3"/>
        <v>--</v>
      </c>
      <c r="K29" s="2" t="s">
        <v>153</v>
      </c>
      <c r="L29" t="str">
        <f t="shared" si="4"/>
        <v>--</v>
      </c>
      <c r="M29" s="2" t="s">
        <v>134</v>
      </c>
      <c r="N29" t="str">
        <f t="shared" si="5"/>
        <v>--</v>
      </c>
      <c r="O29" s="2" t="s">
        <v>54</v>
      </c>
      <c r="P29" t="str">
        <f t="shared" si="6"/>
        <v>--</v>
      </c>
      <c r="Q29" s="2" t="s">
        <v>49</v>
      </c>
      <c r="R29" t="str">
        <f t="shared" si="7"/>
        <v>--</v>
      </c>
      <c r="S29" s="2" t="s">
        <v>203</v>
      </c>
      <c r="T29" t="str">
        <f t="shared" si="8"/>
        <v>--</v>
      </c>
      <c r="U29" s="2" t="s">
        <v>157</v>
      </c>
      <c r="V29" t="str">
        <f t="shared" si="9"/>
        <v>--</v>
      </c>
      <c r="W29" s="2" t="s">
        <v>74</v>
      </c>
      <c r="X29" t="str">
        <f t="shared" si="10"/>
        <v>--</v>
      </c>
      <c r="Y29" s="2" t="s">
        <v>80</v>
      </c>
      <c r="Z29" t="str">
        <f t="shared" si="11"/>
        <v>--</v>
      </c>
    </row>
    <row r="30" spans="1:26">
      <c r="A30" s="2" t="s">
        <v>501</v>
      </c>
      <c r="B30" t="str">
        <f t="shared" si="12"/>
        <v>--</v>
      </c>
      <c r="C30" s="2" t="s">
        <v>132</v>
      </c>
      <c r="D30" t="str">
        <f t="shared" si="0"/>
        <v>--</v>
      </c>
      <c r="E30" s="2" t="s">
        <v>130</v>
      </c>
      <c r="F30" t="str">
        <f t="shared" si="1"/>
        <v>--</v>
      </c>
      <c r="G30" s="2" t="s">
        <v>130</v>
      </c>
      <c r="H30" t="str">
        <f t="shared" si="2"/>
        <v>--</v>
      </c>
      <c r="I30" s="2" t="s">
        <v>256</v>
      </c>
      <c r="J30" t="str">
        <f t="shared" si="3"/>
        <v>--</v>
      </c>
      <c r="K30" s="2" t="s">
        <v>52</v>
      </c>
      <c r="L30" t="str">
        <f t="shared" si="4"/>
        <v>--</v>
      </c>
      <c r="M30" s="6" t="s">
        <v>136</v>
      </c>
      <c r="N30" t="str">
        <f t="shared" si="5"/>
        <v>--</v>
      </c>
      <c r="O30" s="2" t="s">
        <v>55</v>
      </c>
      <c r="P30" t="str">
        <f t="shared" si="6"/>
        <v>--</v>
      </c>
      <c r="Q30" s="2" t="s">
        <v>153</v>
      </c>
      <c r="R30" t="str">
        <f t="shared" si="7"/>
        <v>--</v>
      </c>
      <c r="S30" s="2" t="s">
        <v>204</v>
      </c>
      <c r="T30" t="str">
        <f t="shared" si="8"/>
        <v>--</v>
      </c>
      <c r="U30" s="2" t="s">
        <v>158</v>
      </c>
      <c r="V30" t="str">
        <f t="shared" si="9"/>
        <v>--</v>
      </c>
      <c r="W30" s="2" t="s">
        <v>75</v>
      </c>
      <c r="X30" t="str">
        <f t="shared" si="10"/>
        <v>--</v>
      </c>
      <c r="Y30" s="2" t="s">
        <v>81</v>
      </c>
      <c r="Z30" t="str">
        <f t="shared" si="11"/>
        <v>--</v>
      </c>
    </row>
    <row r="31" spans="1:26">
      <c r="A31" s="65" t="s">
        <v>2123</v>
      </c>
      <c r="B31" t="str">
        <f t="shared" si="12"/>
        <v>--</v>
      </c>
      <c r="C31" s="2" t="s">
        <v>134</v>
      </c>
      <c r="D31" t="str">
        <f t="shared" si="0"/>
        <v>--</v>
      </c>
      <c r="E31" s="2" t="s">
        <v>132</v>
      </c>
      <c r="F31" t="str">
        <f t="shared" si="1"/>
        <v>--</v>
      </c>
      <c r="G31" s="2" t="s">
        <v>132</v>
      </c>
      <c r="H31" t="str">
        <f t="shared" si="2"/>
        <v>--</v>
      </c>
      <c r="I31" s="2" t="s">
        <v>301</v>
      </c>
      <c r="J31" t="str">
        <f t="shared" si="3"/>
        <v>--</v>
      </c>
      <c r="K31" s="2" t="s">
        <v>155</v>
      </c>
      <c r="L31" t="str">
        <f t="shared" si="4"/>
        <v>--</v>
      </c>
      <c r="M31" s="2" t="s">
        <v>137</v>
      </c>
      <c r="N31" t="str">
        <f t="shared" si="5"/>
        <v>--</v>
      </c>
      <c r="O31" s="2" t="s">
        <v>157</v>
      </c>
      <c r="P31" t="str">
        <f t="shared" si="6"/>
        <v>--</v>
      </c>
      <c r="Q31" s="2" t="s">
        <v>52</v>
      </c>
      <c r="R31" t="str">
        <f t="shared" si="7"/>
        <v>--</v>
      </c>
      <c r="S31" s="2" t="s">
        <v>397</v>
      </c>
      <c r="T31" t="str">
        <f t="shared" si="8"/>
        <v>--</v>
      </c>
      <c r="U31" s="2" t="s">
        <v>159</v>
      </c>
      <c r="V31" t="str">
        <f t="shared" si="9"/>
        <v>--</v>
      </c>
      <c r="W31" s="2" t="s">
        <v>79</v>
      </c>
      <c r="X31" t="str">
        <f t="shared" si="10"/>
        <v>--</v>
      </c>
      <c r="Y31" s="2" t="s">
        <v>82</v>
      </c>
      <c r="Z31" t="str">
        <f t="shared" si="11"/>
        <v>--</v>
      </c>
    </row>
    <row r="32" spans="1:26">
      <c r="A32" s="2" t="s">
        <v>125</v>
      </c>
      <c r="B32" t="str">
        <f t="shared" si="12"/>
        <v>--</v>
      </c>
      <c r="C32" s="2" t="s">
        <v>136</v>
      </c>
      <c r="D32" t="str">
        <f t="shared" si="0"/>
        <v>--</v>
      </c>
      <c r="E32" s="2" t="s">
        <v>134</v>
      </c>
      <c r="F32" t="str">
        <f t="shared" si="1"/>
        <v>--</v>
      </c>
      <c r="G32" s="2" t="s">
        <v>134</v>
      </c>
      <c r="H32" t="str">
        <f t="shared" si="2"/>
        <v>--</v>
      </c>
      <c r="I32" s="2" t="s">
        <v>303</v>
      </c>
      <c r="J32" t="str">
        <f t="shared" si="3"/>
        <v>--</v>
      </c>
      <c r="K32" s="2" t="s">
        <v>53</v>
      </c>
      <c r="L32" t="str">
        <f t="shared" si="4"/>
        <v>--</v>
      </c>
      <c r="M32" s="2" t="s">
        <v>139</v>
      </c>
      <c r="N32" t="str">
        <f t="shared" si="5"/>
        <v>--</v>
      </c>
      <c r="O32" s="2" t="s">
        <v>158</v>
      </c>
      <c r="P32" t="str">
        <f t="shared" si="6"/>
        <v>--</v>
      </c>
      <c r="Q32" s="2" t="s">
        <v>155</v>
      </c>
      <c r="R32" t="str">
        <f t="shared" si="7"/>
        <v>--</v>
      </c>
      <c r="S32" s="2" t="s">
        <v>206</v>
      </c>
      <c r="T32" t="str">
        <f t="shared" si="8"/>
        <v>--</v>
      </c>
      <c r="U32" s="2" t="s">
        <v>160</v>
      </c>
      <c r="V32" t="str">
        <f t="shared" si="9"/>
        <v>--</v>
      </c>
      <c r="W32" s="2" t="s">
        <v>80</v>
      </c>
      <c r="X32" t="str">
        <f t="shared" si="10"/>
        <v>--</v>
      </c>
      <c r="Y32" s="2" t="s">
        <v>85</v>
      </c>
      <c r="Z32" t="str">
        <f t="shared" si="11"/>
        <v>--</v>
      </c>
    </row>
    <row r="33" spans="1:26">
      <c r="A33" s="2" t="s">
        <v>126</v>
      </c>
      <c r="B33" t="str">
        <f t="shared" si="12"/>
        <v>--</v>
      </c>
      <c r="C33" s="2" t="s">
        <v>137</v>
      </c>
      <c r="D33" t="str">
        <f t="shared" si="0"/>
        <v>--</v>
      </c>
      <c r="E33" s="2" t="s">
        <v>136</v>
      </c>
      <c r="F33" t="str">
        <f t="shared" si="1"/>
        <v>--</v>
      </c>
      <c r="G33" s="2" t="s">
        <v>136</v>
      </c>
      <c r="H33" t="str">
        <f t="shared" si="2"/>
        <v>--</v>
      </c>
      <c r="I33" s="2" t="s">
        <v>304</v>
      </c>
      <c r="J33" t="str">
        <f t="shared" si="3"/>
        <v>--</v>
      </c>
      <c r="K33" s="2" t="s">
        <v>54</v>
      </c>
      <c r="L33" t="str">
        <f t="shared" si="4"/>
        <v>--</v>
      </c>
      <c r="M33" s="2" t="s">
        <v>140</v>
      </c>
      <c r="N33" t="str">
        <f t="shared" si="5"/>
        <v>--</v>
      </c>
      <c r="O33" s="2" t="s">
        <v>159</v>
      </c>
      <c r="P33" t="str">
        <f t="shared" si="6"/>
        <v>--</v>
      </c>
      <c r="Q33" s="2" t="s">
        <v>53</v>
      </c>
      <c r="R33" t="str">
        <f t="shared" si="7"/>
        <v>--</v>
      </c>
      <c r="S33" s="2" t="s">
        <v>207</v>
      </c>
      <c r="T33" t="str">
        <f t="shared" si="8"/>
        <v>--</v>
      </c>
      <c r="U33" s="2" t="s">
        <v>161</v>
      </c>
      <c r="V33" t="str">
        <f t="shared" si="9"/>
        <v>--</v>
      </c>
      <c r="W33" s="2" t="s">
        <v>87</v>
      </c>
      <c r="X33" t="str">
        <f t="shared" si="10"/>
        <v>--</v>
      </c>
      <c r="Y33" s="2" t="s">
        <v>86</v>
      </c>
      <c r="Z33" t="str">
        <f t="shared" si="11"/>
        <v>--</v>
      </c>
    </row>
    <row r="34" spans="1:26">
      <c r="A34" s="2" t="s">
        <v>128</v>
      </c>
      <c r="B34" t="str">
        <f t="shared" si="12"/>
        <v>--</v>
      </c>
      <c r="C34" s="2" t="s">
        <v>139</v>
      </c>
      <c r="D34" t="str">
        <f t="shared" si="0"/>
        <v>--</v>
      </c>
      <c r="E34" s="2" t="s">
        <v>137</v>
      </c>
      <c r="F34" t="str">
        <f t="shared" si="1"/>
        <v>--</v>
      </c>
      <c r="G34" s="2" t="s">
        <v>137</v>
      </c>
      <c r="H34" t="str">
        <f t="shared" si="2"/>
        <v>--</v>
      </c>
      <c r="I34" s="2" t="s">
        <v>237</v>
      </c>
      <c r="J34" t="str">
        <f t="shared" ref="J34:J65" si="13">IF(I34=I33,"Boo","--")</f>
        <v>--</v>
      </c>
      <c r="K34" s="2" t="s">
        <v>157</v>
      </c>
      <c r="L34" t="str">
        <f t="shared" ref="L34:L65" si="14">IF(K34=K33,"Boo","--")</f>
        <v>--</v>
      </c>
      <c r="M34" s="2" t="s">
        <v>151</v>
      </c>
      <c r="N34" t="str">
        <f t="shared" ref="N34:N65" si="15">IF(M34=M33,"Boo","--")</f>
        <v>--</v>
      </c>
      <c r="O34" s="2" t="s">
        <v>160</v>
      </c>
      <c r="P34" t="str">
        <f t="shared" ref="P34:P65" si="16">IF(O34=O33,"Boo","--")</f>
        <v>--</v>
      </c>
      <c r="Q34" s="2" t="s">
        <v>54</v>
      </c>
      <c r="R34" t="str">
        <f t="shared" ref="R34:R65" si="17">IF(Q34=Q33,"Boo","--")</f>
        <v>--</v>
      </c>
      <c r="S34" s="2" t="s">
        <v>57</v>
      </c>
      <c r="T34" t="str">
        <f t="shared" ref="T34:T65" si="18">IF(S34=S33,"Boo","--")</f>
        <v>--</v>
      </c>
      <c r="U34" s="2" t="s">
        <v>162</v>
      </c>
      <c r="V34" t="str">
        <f t="shared" ref="V34:V65" si="19">IF(U34=U33,"Boo","--")</f>
        <v>--</v>
      </c>
      <c r="W34" s="2" t="s">
        <v>88</v>
      </c>
      <c r="X34" t="str">
        <f t="shared" si="10"/>
        <v>--</v>
      </c>
      <c r="Y34" s="2" t="s">
        <v>87</v>
      </c>
      <c r="Z34" t="str">
        <f t="shared" si="11"/>
        <v>--</v>
      </c>
    </row>
    <row r="35" spans="1:26">
      <c r="A35" s="2" t="s">
        <v>130</v>
      </c>
      <c r="B35" t="str">
        <f t="shared" si="12"/>
        <v>--</v>
      </c>
      <c r="C35" s="2" t="s">
        <v>140</v>
      </c>
      <c r="D35" t="str">
        <f t="shared" si="0"/>
        <v>--</v>
      </c>
      <c r="E35" s="2" t="s">
        <v>139</v>
      </c>
      <c r="F35" t="str">
        <f t="shared" si="1"/>
        <v>--</v>
      </c>
      <c r="G35" s="2" t="s">
        <v>139</v>
      </c>
      <c r="H35" t="str">
        <f t="shared" si="2"/>
        <v>--</v>
      </c>
      <c r="I35" s="2" t="s">
        <v>49</v>
      </c>
      <c r="J35" t="str">
        <f t="shared" si="13"/>
        <v>--</v>
      </c>
      <c r="K35" s="2" t="s">
        <v>158</v>
      </c>
      <c r="L35" t="str">
        <f t="shared" si="14"/>
        <v>--</v>
      </c>
      <c r="M35" s="2" t="s">
        <v>485</v>
      </c>
      <c r="N35" t="str">
        <f t="shared" si="15"/>
        <v>--</v>
      </c>
      <c r="O35" s="2" t="s">
        <v>161</v>
      </c>
      <c r="P35" t="str">
        <f t="shared" si="16"/>
        <v>--</v>
      </c>
      <c r="Q35" s="2" t="s">
        <v>55</v>
      </c>
      <c r="R35" t="str">
        <f t="shared" si="17"/>
        <v>--</v>
      </c>
      <c r="S35" s="2" t="s">
        <v>58</v>
      </c>
      <c r="T35" t="str">
        <f t="shared" si="18"/>
        <v>--</v>
      </c>
      <c r="U35" s="2" t="s">
        <v>163</v>
      </c>
      <c r="V35" t="str">
        <f t="shared" si="19"/>
        <v>--</v>
      </c>
      <c r="W35" s="2" t="s">
        <v>356</v>
      </c>
      <c r="X35" t="str">
        <f t="shared" si="10"/>
        <v>--</v>
      </c>
      <c r="Y35" s="2" t="s">
        <v>88</v>
      </c>
      <c r="Z35" t="str">
        <f t="shared" si="11"/>
        <v>--</v>
      </c>
    </row>
    <row r="36" spans="1:26">
      <c r="A36" s="2" t="s">
        <v>132</v>
      </c>
      <c r="B36" t="str">
        <f t="shared" si="12"/>
        <v>--</v>
      </c>
      <c r="C36" s="2" t="s">
        <v>141</v>
      </c>
      <c r="D36" t="str">
        <f t="shared" si="0"/>
        <v>--</v>
      </c>
      <c r="E36" s="2" t="s">
        <v>140</v>
      </c>
      <c r="F36" t="str">
        <f t="shared" si="1"/>
        <v>--</v>
      </c>
      <c r="G36" s="2" t="s">
        <v>140</v>
      </c>
      <c r="H36" t="str">
        <f t="shared" si="2"/>
        <v>--</v>
      </c>
      <c r="I36" s="2" t="s">
        <v>53</v>
      </c>
      <c r="J36" t="str">
        <f t="shared" si="13"/>
        <v>--</v>
      </c>
      <c r="K36" s="2" t="s">
        <v>159</v>
      </c>
      <c r="L36" t="str">
        <f t="shared" si="14"/>
        <v>--</v>
      </c>
      <c r="M36" s="2" t="s">
        <v>49</v>
      </c>
      <c r="N36" t="str">
        <f t="shared" si="15"/>
        <v>--</v>
      </c>
      <c r="O36" s="2" t="s">
        <v>162</v>
      </c>
      <c r="P36" t="str">
        <f t="shared" si="16"/>
        <v>--</v>
      </c>
      <c r="Q36" s="2" t="s">
        <v>157</v>
      </c>
      <c r="R36" t="str">
        <f t="shared" si="17"/>
        <v>--</v>
      </c>
      <c r="S36" s="2" t="s">
        <v>59</v>
      </c>
      <c r="T36" t="str">
        <f t="shared" si="18"/>
        <v>--</v>
      </c>
      <c r="U36" s="2" t="s">
        <v>486</v>
      </c>
      <c r="V36" t="str">
        <f t="shared" si="19"/>
        <v>--</v>
      </c>
      <c r="W36" s="2" t="s">
        <v>26</v>
      </c>
      <c r="X36" t="str">
        <f t="shared" si="10"/>
        <v>--</v>
      </c>
      <c r="Y36" s="2" t="s">
        <v>89</v>
      </c>
      <c r="Z36" t="str">
        <f t="shared" si="11"/>
        <v>--</v>
      </c>
    </row>
    <row r="37" spans="1:26">
      <c r="A37" s="2" t="s">
        <v>134</v>
      </c>
      <c r="B37" t="str">
        <f t="shared" si="12"/>
        <v>--</v>
      </c>
      <c r="C37" s="2" t="s">
        <v>142</v>
      </c>
      <c r="D37" t="str">
        <f t="shared" si="0"/>
        <v>--</v>
      </c>
      <c r="E37" s="2" t="s">
        <v>141</v>
      </c>
      <c r="F37" t="str">
        <f t="shared" si="1"/>
        <v>--</v>
      </c>
      <c r="G37" s="2" t="s">
        <v>141</v>
      </c>
      <c r="H37" t="str">
        <f t="shared" si="2"/>
        <v>--</v>
      </c>
      <c r="I37" s="2" t="s">
        <v>54</v>
      </c>
      <c r="J37" t="str">
        <f t="shared" si="13"/>
        <v>--</v>
      </c>
      <c r="K37" s="2" t="s">
        <v>160</v>
      </c>
      <c r="L37" t="str">
        <f t="shared" si="14"/>
        <v>--</v>
      </c>
      <c r="M37" s="2" t="s">
        <v>153</v>
      </c>
      <c r="N37" t="str">
        <f t="shared" si="15"/>
        <v>--</v>
      </c>
      <c r="O37" s="2" t="s">
        <v>163</v>
      </c>
      <c r="P37" t="str">
        <f t="shared" si="16"/>
        <v>--</v>
      </c>
      <c r="Q37" s="2" t="s">
        <v>158</v>
      </c>
      <c r="R37" t="str">
        <f t="shared" si="17"/>
        <v>--</v>
      </c>
      <c r="S37" s="2" t="s">
        <v>60</v>
      </c>
      <c r="T37" t="str">
        <f t="shared" si="18"/>
        <v>--</v>
      </c>
      <c r="U37" s="2" t="s">
        <v>193</v>
      </c>
      <c r="V37" t="str">
        <f t="shared" si="19"/>
        <v>--</v>
      </c>
      <c r="W37" s="2" t="s">
        <v>66</v>
      </c>
      <c r="X37" t="str">
        <f t="shared" si="10"/>
        <v>--</v>
      </c>
      <c r="Y37" s="2" t="s">
        <v>90</v>
      </c>
      <c r="Z37" t="str">
        <f t="shared" si="11"/>
        <v>--</v>
      </c>
    </row>
    <row r="38" spans="1:26">
      <c r="A38" s="2" t="s">
        <v>136</v>
      </c>
      <c r="B38" t="str">
        <f t="shared" si="12"/>
        <v>--</v>
      </c>
      <c r="C38" s="2" t="s">
        <v>143</v>
      </c>
      <c r="D38" t="str">
        <f t="shared" si="0"/>
        <v>--</v>
      </c>
      <c r="E38" s="2" t="s">
        <v>142</v>
      </c>
      <c r="F38" t="str">
        <f t="shared" si="1"/>
        <v>--</v>
      </c>
      <c r="G38" s="2" t="s">
        <v>142</v>
      </c>
      <c r="H38" t="str">
        <f t="shared" si="2"/>
        <v>--</v>
      </c>
      <c r="I38" s="2" t="s">
        <v>55</v>
      </c>
      <c r="J38" t="str">
        <f t="shared" si="13"/>
        <v>--</v>
      </c>
      <c r="K38" s="2" t="s">
        <v>161</v>
      </c>
      <c r="L38" t="str">
        <f t="shared" si="14"/>
        <v>--</v>
      </c>
      <c r="M38" s="2" t="s">
        <v>52</v>
      </c>
      <c r="N38" t="str">
        <f t="shared" si="15"/>
        <v>--</v>
      </c>
      <c r="O38" s="2" t="s">
        <v>165</v>
      </c>
      <c r="P38" t="str">
        <f t="shared" si="16"/>
        <v>--</v>
      </c>
      <c r="Q38" s="2" t="s">
        <v>159</v>
      </c>
      <c r="R38" t="str">
        <f t="shared" si="17"/>
        <v>--</v>
      </c>
      <c r="S38" s="2" t="s">
        <v>61</v>
      </c>
      <c r="T38" t="str">
        <f t="shared" si="18"/>
        <v>--</v>
      </c>
      <c r="U38" s="2" t="s">
        <v>420</v>
      </c>
      <c r="V38" t="str">
        <f t="shared" si="19"/>
        <v>--</v>
      </c>
      <c r="W38" s="2"/>
      <c r="Y38" s="2"/>
    </row>
    <row r="39" spans="1:26">
      <c r="A39" s="2" t="s">
        <v>137</v>
      </c>
      <c r="B39" t="str">
        <f t="shared" si="12"/>
        <v>--</v>
      </c>
      <c r="C39" s="2" t="s">
        <v>144</v>
      </c>
      <c r="D39" t="str">
        <f t="shared" si="0"/>
        <v>--</v>
      </c>
      <c r="E39" s="2" t="s">
        <v>143</v>
      </c>
      <c r="F39" t="str">
        <f t="shared" si="1"/>
        <v>--</v>
      </c>
      <c r="G39" s="2" t="s">
        <v>143</v>
      </c>
      <c r="H39" t="str">
        <f t="shared" si="2"/>
        <v>--</v>
      </c>
      <c r="I39" s="2" t="s">
        <v>198</v>
      </c>
      <c r="J39" t="str">
        <f t="shared" si="13"/>
        <v>--</v>
      </c>
      <c r="K39" s="2" t="s">
        <v>162</v>
      </c>
      <c r="L39" t="str">
        <f t="shared" si="14"/>
        <v>--</v>
      </c>
      <c r="M39" s="2" t="s">
        <v>155</v>
      </c>
      <c r="N39" t="str">
        <f t="shared" si="15"/>
        <v>--</v>
      </c>
      <c r="O39" s="2" t="s">
        <v>167</v>
      </c>
      <c r="P39" t="str">
        <f t="shared" si="16"/>
        <v>--</v>
      </c>
      <c r="Q39" s="2" t="s">
        <v>160</v>
      </c>
      <c r="R39" t="str">
        <f t="shared" si="17"/>
        <v>--</v>
      </c>
      <c r="S39" s="2" t="s">
        <v>64</v>
      </c>
      <c r="T39" t="str">
        <f t="shared" si="18"/>
        <v>--</v>
      </c>
      <c r="U39" s="2" t="s">
        <v>487</v>
      </c>
      <c r="V39" t="str">
        <f t="shared" si="19"/>
        <v>--</v>
      </c>
      <c r="W39" s="6"/>
      <c r="Y39" s="6"/>
    </row>
    <row r="40" spans="1:26">
      <c r="A40" s="2" t="s">
        <v>139</v>
      </c>
      <c r="B40" t="str">
        <f t="shared" si="12"/>
        <v>--</v>
      </c>
      <c r="C40" s="2" t="s">
        <v>145</v>
      </c>
      <c r="D40" t="str">
        <f t="shared" si="0"/>
        <v>--</v>
      </c>
      <c r="E40" s="2" t="s">
        <v>144</v>
      </c>
      <c r="F40" t="str">
        <f t="shared" si="1"/>
        <v>--</v>
      </c>
      <c r="G40" s="2" t="s">
        <v>144</v>
      </c>
      <c r="H40" t="str">
        <f t="shared" si="2"/>
        <v>--</v>
      </c>
      <c r="I40" s="2" t="s">
        <v>57</v>
      </c>
      <c r="J40" t="str">
        <f t="shared" si="13"/>
        <v>--</v>
      </c>
      <c r="K40" s="2" t="s">
        <v>163</v>
      </c>
      <c r="L40" t="str">
        <f t="shared" si="14"/>
        <v>--</v>
      </c>
      <c r="M40" s="2" t="s">
        <v>53</v>
      </c>
      <c r="N40" t="str">
        <f t="shared" si="15"/>
        <v>--</v>
      </c>
      <c r="O40" s="2" t="s">
        <v>168</v>
      </c>
      <c r="P40" t="str">
        <f t="shared" si="16"/>
        <v>--</v>
      </c>
      <c r="Q40" s="2" t="s">
        <v>161</v>
      </c>
      <c r="R40" t="str">
        <f t="shared" si="17"/>
        <v>--</v>
      </c>
      <c r="S40" s="2" t="s">
        <v>65</v>
      </c>
      <c r="T40" t="str">
        <f t="shared" si="18"/>
        <v>--</v>
      </c>
      <c r="U40" s="2" t="s">
        <v>488</v>
      </c>
      <c r="V40" t="str">
        <f t="shared" si="19"/>
        <v>--</v>
      </c>
    </row>
    <row r="41" spans="1:26">
      <c r="A41" s="2" t="s">
        <v>140</v>
      </c>
      <c r="B41" t="str">
        <f t="shared" si="12"/>
        <v>--</v>
      </c>
      <c r="C41" s="2" t="s">
        <v>146</v>
      </c>
      <c r="D41" t="str">
        <f t="shared" si="0"/>
        <v>--</v>
      </c>
      <c r="E41" s="2" t="s">
        <v>145</v>
      </c>
      <c r="F41" t="str">
        <f t="shared" si="1"/>
        <v>--</v>
      </c>
      <c r="G41" s="2" t="s">
        <v>145</v>
      </c>
      <c r="H41" t="str">
        <f t="shared" si="2"/>
        <v>--</v>
      </c>
      <c r="I41" s="2" t="s">
        <v>58</v>
      </c>
      <c r="J41" t="str">
        <f t="shared" si="13"/>
        <v>--</v>
      </c>
      <c r="K41" s="2" t="s">
        <v>165</v>
      </c>
      <c r="L41" t="str">
        <f t="shared" si="14"/>
        <v>--</v>
      </c>
      <c r="M41" s="2" t="s">
        <v>54</v>
      </c>
      <c r="N41" t="str">
        <f t="shared" si="15"/>
        <v>--</v>
      </c>
      <c r="O41" s="2" t="s">
        <v>169</v>
      </c>
      <c r="P41" t="str">
        <f t="shared" si="16"/>
        <v>--</v>
      </c>
      <c r="Q41" s="2" t="s">
        <v>162</v>
      </c>
      <c r="R41" t="str">
        <f t="shared" si="17"/>
        <v>--</v>
      </c>
      <c r="S41" s="2" t="s">
        <v>66</v>
      </c>
      <c r="T41" t="str">
        <f t="shared" si="18"/>
        <v>--</v>
      </c>
      <c r="U41" s="2" t="s">
        <v>203</v>
      </c>
      <c r="V41" t="str">
        <f t="shared" si="19"/>
        <v>--</v>
      </c>
    </row>
    <row r="42" spans="1:26">
      <c r="A42" s="2" t="s">
        <v>141</v>
      </c>
      <c r="B42" t="str">
        <f t="shared" si="12"/>
        <v>--</v>
      </c>
      <c r="C42" s="2" t="s">
        <v>147</v>
      </c>
      <c r="D42" t="str">
        <f t="shared" si="0"/>
        <v>--</v>
      </c>
      <c r="E42" s="2" t="s">
        <v>146</v>
      </c>
      <c r="F42" t="str">
        <f t="shared" si="1"/>
        <v>--</v>
      </c>
      <c r="G42" s="2" t="s">
        <v>146</v>
      </c>
      <c r="H42" t="str">
        <f t="shared" si="2"/>
        <v>--</v>
      </c>
      <c r="I42" s="2" t="s">
        <v>59</v>
      </c>
      <c r="J42" t="str">
        <f t="shared" si="13"/>
        <v>--</v>
      </c>
      <c r="K42" s="2" t="s">
        <v>167</v>
      </c>
      <c r="L42" t="str">
        <f t="shared" si="14"/>
        <v>--</v>
      </c>
      <c r="M42" s="2" t="s">
        <v>55</v>
      </c>
      <c r="N42" t="str">
        <f t="shared" si="15"/>
        <v>--</v>
      </c>
      <c r="O42" s="2" t="s">
        <v>171</v>
      </c>
      <c r="P42" t="str">
        <f t="shared" si="16"/>
        <v>--</v>
      </c>
      <c r="Q42" s="2" t="s">
        <v>163</v>
      </c>
      <c r="R42" t="str">
        <f t="shared" si="17"/>
        <v>--</v>
      </c>
      <c r="S42" s="2" t="s">
        <v>210</v>
      </c>
      <c r="T42" t="str">
        <f t="shared" si="18"/>
        <v>--</v>
      </c>
      <c r="U42" s="2" t="s">
        <v>204</v>
      </c>
      <c r="V42" t="str">
        <f t="shared" si="19"/>
        <v>--</v>
      </c>
    </row>
    <row r="43" spans="1:26">
      <c r="A43" s="2" t="s">
        <v>142</v>
      </c>
      <c r="B43" t="str">
        <f t="shared" si="12"/>
        <v>--</v>
      </c>
      <c r="C43" s="2" t="s">
        <v>148</v>
      </c>
      <c r="D43" t="str">
        <f t="shared" si="0"/>
        <v>--</v>
      </c>
      <c r="E43" s="2" t="s">
        <v>147</v>
      </c>
      <c r="F43" t="str">
        <f t="shared" si="1"/>
        <v>--</v>
      </c>
      <c r="G43" s="2" t="s">
        <v>147</v>
      </c>
      <c r="H43" t="str">
        <f t="shared" si="2"/>
        <v>--</v>
      </c>
      <c r="I43" s="2" t="s">
        <v>242</v>
      </c>
      <c r="J43" t="str">
        <f t="shared" si="13"/>
        <v>--</v>
      </c>
      <c r="K43" s="2" t="s">
        <v>168</v>
      </c>
      <c r="L43" t="str">
        <f t="shared" si="14"/>
        <v>--</v>
      </c>
      <c r="M43" s="2" t="s">
        <v>157</v>
      </c>
      <c r="N43" t="str">
        <f t="shared" si="15"/>
        <v>--</v>
      </c>
      <c r="O43" s="2" t="s">
        <v>172</v>
      </c>
      <c r="P43" t="str">
        <f t="shared" si="16"/>
        <v>--</v>
      </c>
      <c r="Q43" s="2" t="s">
        <v>165</v>
      </c>
      <c r="R43" t="str">
        <f t="shared" si="17"/>
        <v>--</v>
      </c>
      <c r="S43" s="2" t="s">
        <v>212</v>
      </c>
      <c r="T43" t="str">
        <f t="shared" si="18"/>
        <v>--</v>
      </c>
      <c r="U43" s="2" t="s">
        <v>397</v>
      </c>
      <c r="V43" t="str">
        <f t="shared" si="19"/>
        <v>--</v>
      </c>
    </row>
    <row r="44" spans="1:26">
      <c r="A44" s="2" t="s">
        <v>143</v>
      </c>
      <c r="B44" t="str">
        <f t="shared" si="12"/>
        <v>--</v>
      </c>
      <c r="C44" s="2" t="s">
        <v>149</v>
      </c>
      <c r="D44" t="str">
        <f t="shared" si="0"/>
        <v>--</v>
      </c>
      <c r="E44" s="2" t="s">
        <v>148</v>
      </c>
      <c r="F44" t="str">
        <f t="shared" si="1"/>
        <v>--</v>
      </c>
      <c r="G44" s="2" t="s">
        <v>148</v>
      </c>
      <c r="H44" t="str">
        <f t="shared" si="2"/>
        <v>--</v>
      </c>
      <c r="I44" s="2" t="s">
        <v>71</v>
      </c>
      <c r="J44" t="str">
        <f t="shared" si="13"/>
        <v>--</v>
      </c>
      <c r="K44" s="2" t="s">
        <v>169</v>
      </c>
      <c r="L44" t="str">
        <f t="shared" si="14"/>
        <v>--</v>
      </c>
      <c r="M44" s="2" t="s">
        <v>158</v>
      </c>
      <c r="N44" t="str">
        <f t="shared" si="15"/>
        <v>--</v>
      </c>
      <c r="O44" s="2" t="s">
        <v>173</v>
      </c>
      <c r="P44" t="str">
        <f t="shared" si="16"/>
        <v>--</v>
      </c>
      <c r="Q44" s="2" t="s">
        <v>167</v>
      </c>
      <c r="R44" t="str">
        <f t="shared" si="17"/>
        <v>--</v>
      </c>
      <c r="S44" s="2" t="s">
        <v>213</v>
      </c>
      <c r="T44" t="str">
        <f t="shared" si="18"/>
        <v>--</v>
      </c>
      <c r="U44" s="2" t="s">
        <v>206</v>
      </c>
      <c r="V44" t="str">
        <f t="shared" si="19"/>
        <v>--</v>
      </c>
    </row>
    <row r="45" spans="1:26">
      <c r="A45" s="2" t="s">
        <v>144</v>
      </c>
      <c r="B45" t="str">
        <f t="shared" si="12"/>
        <v>--</v>
      </c>
      <c r="C45" s="2" t="s">
        <v>150</v>
      </c>
      <c r="D45" t="str">
        <f t="shared" si="0"/>
        <v>--</v>
      </c>
      <c r="E45" s="2" t="s">
        <v>149</v>
      </c>
      <c r="F45" t="str">
        <f t="shared" si="1"/>
        <v>--</v>
      </c>
      <c r="G45" s="2" t="s">
        <v>149</v>
      </c>
      <c r="H45" t="str">
        <f t="shared" si="2"/>
        <v>--</v>
      </c>
      <c r="I45" s="2" t="s">
        <v>85</v>
      </c>
      <c r="J45" t="str">
        <f t="shared" si="13"/>
        <v>--</v>
      </c>
      <c r="K45" s="2" t="s">
        <v>171</v>
      </c>
      <c r="L45" t="str">
        <f t="shared" si="14"/>
        <v>--</v>
      </c>
      <c r="M45" s="6" t="s">
        <v>159</v>
      </c>
      <c r="N45" t="str">
        <f t="shared" si="15"/>
        <v>--</v>
      </c>
      <c r="O45" s="2" t="s">
        <v>174</v>
      </c>
      <c r="P45" t="str">
        <f t="shared" si="16"/>
        <v>--</v>
      </c>
      <c r="Q45" s="2" t="s">
        <v>168</v>
      </c>
      <c r="R45" t="str">
        <f t="shared" si="17"/>
        <v>--</v>
      </c>
      <c r="S45" s="2" t="s">
        <v>214</v>
      </c>
      <c r="T45" t="str">
        <f t="shared" si="18"/>
        <v>--</v>
      </c>
      <c r="U45" s="2" t="s">
        <v>207</v>
      </c>
      <c r="V45" t="str">
        <f t="shared" si="19"/>
        <v>--</v>
      </c>
    </row>
    <row r="46" spans="1:26">
      <c r="A46" s="2" t="s">
        <v>145</v>
      </c>
      <c r="B46" t="str">
        <f t="shared" si="12"/>
        <v>--</v>
      </c>
      <c r="C46" s="2" t="s">
        <v>844</v>
      </c>
      <c r="D46" t="str">
        <f t="shared" si="0"/>
        <v>--</v>
      </c>
      <c r="E46" s="2" t="s">
        <v>150</v>
      </c>
      <c r="F46" t="str">
        <f t="shared" si="1"/>
        <v>--</v>
      </c>
      <c r="G46" s="2" t="s">
        <v>150</v>
      </c>
      <c r="H46" t="str">
        <f t="shared" si="2"/>
        <v>--</v>
      </c>
      <c r="I46" s="2" t="s">
        <v>86</v>
      </c>
      <c r="J46" t="str">
        <f t="shared" si="13"/>
        <v>--</v>
      </c>
      <c r="K46" s="2" t="s">
        <v>172</v>
      </c>
      <c r="L46" t="str">
        <f t="shared" si="14"/>
        <v>--</v>
      </c>
      <c r="M46" s="6" t="s">
        <v>160</v>
      </c>
      <c r="N46" t="str">
        <f t="shared" si="15"/>
        <v>--</v>
      </c>
      <c r="O46" s="2" t="s">
        <v>175</v>
      </c>
      <c r="P46" t="str">
        <f t="shared" si="16"/>
        <v>--</v>
      </c>
      <c r="Q46" s="2" t="s">
        <v>169</v>
      </c>
      <c r="R46" t="str">
        <f t="shared" si="17"/>
        <v>--</v>
      </c>
      <c r="S46" s="2" t="s">
        <v>236</v>
      </c>
      <c r="T46" t="str">
        <f t="shared" si="18"/>
        <v>--</v>
      </c>
      <c r="U46" s="2" t="s">
        <v>57</v>
      </c>
      <c r="V46" t="str">
        <f t="shared" si="19"/>
        <v>--</v>
      </c>
    </row>
    <row r="47" spans="1:26">
      <c r="A47" s="2" t="s">
        <v>146</v>
      </c>
      <c r="B47" t="str">
        <f t="shared" si="12"/>
        <v>--</v>
      </c>
      <c r="C47" s="2" t="s">
        <v>151</v>
      </c>
      <c r="D47" t="str">
        <f t="shared" si="0"/>
        <v>--</v>
      </c>
      <c r="E47" s="2" t="s">
        <v>151</v>
      </c>
      <c r="F47" t="str">
        <f t="shared" si="1"/>
        <v>--</v>
      </c>
      <c r="G47" s="2" t="s">
        <v>151</v>
      </c>
      <c r="H47" t="str">
        <f t="shared" si="2"/>
        <v>--</v>
      </c>
      <c r="I47" s="2" t="s">
        <v>89</v>
      </c>
      <c r="J47" t="str">
        <f t="shared" si="13"/>
        <v>--</v>
      </c>
      <c r="K47" s="2" t="s">
        <v>173</v>
      </c>
      <c r="L47" t="str">
        <f t="shared" si="14"/>
        <v>--</v>
      </c>
      <c r="M47" s="6" t="s">
        <v>161</v>
      </c>
      <c r="N47" t="str">
        <f t="shared" si="15"/>
        <v>--</v>
      </c>
      <c r="O47" s="2" t="s">
        <v>176</v>
      </c>
      <c r="P47" t="str">
        <f t="shared" si="16"/>
        <v>--</v>
      </c>
      <c r="Q47" s="2" t="s">
        <v>171</v>
      </c>
      <c r="R47" t="str">
        <f t="shared" si="17"/>
        <v>--</v>
      </c>
      <c r="S47" s="2" t="s">
        <v>237</v>
      </c>
      <c r="T47" t="str">
        <f t="shared" si="18"/>
        <v>--</v>
      </c>
      <c r="U47" s="2" t="s">
        <v>58</v>
      </c>
      <c r="V47" t="str">
        <f t="shared" si="19"/>
        <v>--</v>
      </c>
    </row>
    <row r="48" spans="1:26">
      <c r="A48" s="2" t="s">
        <v>147</v>
      </c>
      <c r="B48" t="str">
        <f t="shared" si="12"/>
        <v>--</v>
      </c>
      <c r="C48" s="2" t="s">
        <v>485</v>
      </c>
      <c r="D48" t="str">
        <f t="shared" si="0"/>
        <v>--</v>
      </c>
      <c r="E48" s="2" t="s">
        <v>485</v>
      </c>
      <c r="F48" t="str">
        <f t="shared" si="1"/>
        <v>--</v>
      </c>
      <c r="G48" s="2" t="s">
        <v>485</v>
      </c>
      <c r="H48" t="str">
        <f t="shared" si="2"/>
        <v>--</v>
      </c>
      <c r="I48" s="2" t="s">
        <v>90</v>
      </c>
      <c r="J48" t="str">
        <f t="shared" si="13"/>
        <v>--</v>
      </c>
      <c r="K48" s="2" t="s">
        <v>174</v>
      </c>
      <c r="L48" t="str">
        <f t="shared" si="14"/>
        <v>--</v>
      </c>
      <c r="M48" s="6" t="s">
        <v>162</v>
      </c>
      <c r="N48" t="str">
        <f t="shared" si="15"/>
        <v>--</v>
      </c>
      <c r="O48" s="2" t="s">
        <v>177</v>
      </c>
      <c r="P48" t="str">
        <f t="shared" si="16"/>
        <v>--</v>
      </c>
      <c r="Q48" s="2" t="s">
        <v>172</v>
      </c>
      <c r="R48" t="str">
        <f t="shared" si="17"/>
        <v>--</v>
      </c>
      <c r="S48" s="2" t="s">
        <v>253</v>
      </c>
      <c r="T48" t="str">
        <f t="shared" si="18"/>
        <v>--</v>
      </c>
      <c r="U48" s="2" t="s">
        <v>59</v>
      </c>
      <c r="V48" t="str">
        <f t="shared" si="19"/>
        <v>--</v>
      </c>
    </row>
    <row r="49" spans="1:22">
      <c r="A49" s="2" t="s">
        <v>148</v>
      </c>
      <c r="B49" t="str">
        <f t="shared" si="12"/>
        <v>--</v>
      </c>
      <c r="C49" s="2" t="s">
        <v>49</v>
      </c>
      <c r="D49" t="str">
        <f t="shared" si="0"/>
        <v>--</v>
      </c>
      <c r="E49" s="2" t="s">
        <v>49</v>
      </c>
      <c r="F49" t="str">
        <f t="shared" si="1"/>
        <v>--</v>
      </c>
      <c r="G49" s="2" t="s">
        <v>49</v>
      </c>
      <c r="H49" t="str">
        <f t="shared" si="2"/>
        <v>--</v>
      </c>
      <c r="I49" s="2" t="s">
        <v>193</v>
      </c>
      <c r="J49" t="str">
        <f t="shared" si="13"/>
        <v>--</v>
      </c>
      <c r="K49" s="2" t="s">
        <v>175</v>
      </c>
      <c r="L49" t="str">
        <f t="shared" si="14"/>
        <v>--</v>
      </c>
      <c r="M49" s="2" t="s">
        <v>163</v>
      </c>
      <c r="N49" t="str">
        <f t="shared" si="15"/>
        <v>--</v>
      </c>
      <c r="O49" s="2" t="s">
        <v>178</v>
      </c>
      <c r="P49" t="str">
        <f t="shared" si="16"/>
        <v>--</v>
      </c>
      <c r="Q49" s="2" t="s">
        <v>174</v>
      </c>
      <c r="R49" t="str">
        <f t="shared" si="17"/>
        <v>--</v>
      </c>
      <c r="S49" s="2" t="s">
        <v>255</v>
      </c>
      <c r="T49" t="str">
        <f t="shared" si="18"/>
        <v>--</v>
      </c>
      <c r="U49" s="2" t="s">
        <v>60</v>
      </c>
      <c r="V49" t="str">
        <f t="shared" si="19"/>
        <v>--</v>
      </c>
    </row>
    <row r="50" spans="1:22">
      <c r="A50" s="2" t="s">
        <v>149</v>
      </c>
      <c r="B50" t="str">
        <f t="shared" si="12"/>
        <v>--</v>
      </c>
      <c r="C50" s="2" t="s">
        <v>153</v>
      </c>
      <c r="D50" t="str">
        <f t="shared" si="0"/>
        <v>--</v>
      </c>
      <c r="E50" s="2" t="s">
        <v>153</v>
      </c>
      <c r="F50" t="str">
        <f t="shared" si="1"/>
        <v>--</v>
      </c>
      <c r="G50" s="2" t="s">
        <v>153</v>
      </c>
      <c r="H50" t="str">
        <f t="shared" si="2"/>
        <v>--</v>
      </c>
      <c r="I50" s="2" t="s">
        <v>207</v>
      </c>
      <c r="J50" t="str">
        <f t="shared" si="13"/>
        <v>--</v>
      </c>
      <c r="K50" s="2" t="s">
        <v>176</v>
      </c>
      <c r="L50" t="str">
        <f t="shared" si="14"/>
        <v>--</v>
      </c>
      <c r="M50" s="2" t="s">
        <v>165</v>
      </c>
      <c r="N50" t="str">
        <f t="shared" si="15"/>
        <v>--</v>
      </c>
      <c r="O50" s="2" t="s">
        <v>179</v>
      </c>
      <c r="P50" t="str">
        <f t="shared" si="16"/>
        <v>--</v>
      </c>
      <c r="Q50" s="2" t="s">
        <v>175</v>
      </c>
      <c r="R50" t="str">
        <f t="shared" si="17"/>
        <v>--</v>
      </c>
      <c r="S50" s="2" t="s">
        <v>256</v>
      </c>
      <c r="T50" t="str">
        <f t="shared" si="18"/>
        <v>--</v>
      </c>
      <c r="U50" s="2" t="s">
        <v>61</v>
      </c>
      <c r="V50" t="str">
        <f t="shared" si="19"/>
        <v>--</v>
      </c>
    </row>
    <row r="51" spans="1:22">
      <c r="A51" s="2" t="s">
        <v>150</v>
      </c>
      <c r="B51" t="str">
        <f t="shared" si="12"/>
        <v>--</v>
      </c>
      <c r="C51" s="2" t="s">
        <v>52</v>
      </c>
      <c r="D51" t="str">
        <f t="shared" si="0"/>
        <v>--</v>
      </c>
      <c r="E51" s="2" t="s">
        <v>52</v>
      </c>
      <c r="F51" t="str">
        <f t="shared" si="1"/>
        <v>--</v>
      </c>
      <c r="G51" s="2" t="s">
        <v>52</v>
      </c>
      <c r="H51" t="str">
        <f t="shared" si="2"/>
        <v>--</v>
      </c>
      <c r="I51" s="2" t="s">
        <v>283</v>
      </c>
      <c r="J51" t="str">
        <f t="shared" si="13"/>
        <v>--</v>
      </c>
      <c r="K51" s="2" t="s">
        <v>177</v>
      </c>
      <c r="L51" t="str">
        <f t="shared" si="14"/>
        <v>--</v>
      </c>
      <c r="M51" s="2" t="s">
        <v>167</v>
      </c>
      <c r="N51" t="str">
        <f t="shared" si="15"/>
        <v>--</v>
      </c>
      <c r="O51" s="2" t="s">
        <v>180</v>
      </c>
      <c r="P51" t="str">
        <f t="shared" si="16"/>
        <v>--</v>
      </c>
      <c r="Q51" s="2" t="s">
        <v>176</v>
      </c>
      <c r="R51" t="str">
        <f t="shared" si="17"/>
        <v>--</v>
      </c>
      <c r="S51" s="2" t="s">
        <v>70</v>
      </c>
      <c r="T51" t="str">
        <f t="shared" si="18"/>
        <v>--</v>
      </c>
      <c r="U51" s="2" t="s">
        <v>64</v>
      </c>
      <c r="V51" t="str">
        <f t="shared" si="19"/>
        <v>--</v>
      </c>
    </row>
    <row r="52" spans="1:22">
      <c r="A52" s="2" t="s">
        <v>844</v>
      </c>
      <c r="B52" t="str">
        <f t="shared" si="12"/>
        <v>--</v>
      </c>
      <c r="C52" s="2" t="s">
        <v>155</v>
      </c>
      <c r="D52" t="str">
        <f t="shared" si="0"/>
        <v>--</v>
      </c>
      <c r="E52" s="2" t="s">
        <v>155</v>
      </c>
      <c r="F52" t="str">
        <f t="shared" si="1"/>
        <v>--</v>
      </c>
      <c r="G52" s="2" t="s">
        <v>53</v>
      </c>
      <c r="H52" t="str">
        <f t="shared" si="2"/>
        <v>--</v>
      </c>
      <c r="I52" s="2" t="s">
        <v>236</v>
      </c>
      <c r="J52" t="str">
        <f t="shared" si="13"/>
        <v>--</v>
      </c>
      <c r="K52" s="2" t="s">
        <v>178</v>
      </c>
      <c r="L52" t="str">
        <f t="shared" si="14"/>
        <v>--</v>
      </c>
      <c r="M52" s="2" t="s">
        <v>168</v>
      </c>
      <c r="N52" t="str">
        <f t="shared" si="15"/>
        <v>--</v>
      </c>
      <c r="O52" s="2" t="s">
        <v>181</v>
      </c>
      <c r="P52" t="str">
        <f t="shared" si="16"/>
        <v>--</v>
      </c>
      <c r="Q52" s="2" t="s">
        <v>177</v>
      </c>
      <c r="R52" t="str">
        <f t="shared" si="17"/>
        <v>--</v>
      </c>
      <c r="S52" s="2" t="s">
        <v>71</v>
      </c>
      <c r="T52" t="str">
        <f t="shared" si="18"/>
        <v>--</v>
      </c>
      <c r="U52" s="2" t="s">
        <v>65</v>
      </c>
      <c r="V52" t="str">
        <f t="shared" si="19"/>
        <v>--</v>
      </c>
    </row>
    <row r="53" spans="1:22">
      <c r="A53" s="2" t="s">
        <v>151</v>
      </c>
      <c r="B53" t="str">
        <f t="shared" si="12"/>
        <v>--</v>
      </c>
      <c r="C53" s="2" t="s">
        <v>53</v>
      </c>
      <c r="D53" t="str">
        <f t="shared" si="0"/>
        <v>--</v>
      </c>
      <c r="E53" s="2" t="s">
        <v>53</v>
      </c>
      <c r="F53" t="str">
        <f t="shared" si="1"/>
        <v>--</v>
      </c>
      <c r="G53" s="2" t="s">
        <v>54</v>
      </c>
      <c r="H53" t="str">
        <f t="shared" si="2"/>
        <v>--</v>
      </c>
      <c r="I53" s="2" t="s">
        <v>259</v>
      </c>
      <c r="J53" t="str">
        <f t="shared" si="13"/>
        <v>--</v>
      </c>
      <c r="K53" s="2" t="s">
        <v>180</v>
      </c>
      <c r="L53" t="str">
        <f t="shared" si="14"/>
        <v>--</v>
      </c>
      <c r="M53" s="2" t="s">
        <v>169</v>
      </c>
      <c r="N53" t="str">
        <f t="shared" si="15"/>
        <v>--</v>
      </c>
      <c r="O53" s="2" t="s">
        <v>183</v>
      </c>
      <c r="P53" t="str">
        <f t="shared" si="16"/>
        <v>--</v>
      </c>
      <c r="Q53" s="2" t="s">
        <v>178</v>
      </c>
      <c r="R53" t="str">
        <f t="shared" si="17"/>
        <v>--</v>
      </c>
      <c r="S53" s="2" t="s">
        <v>74</v>
      </c>
      <c r="T53" t="str">
        <f t="shared" si="18"/>
        <v>--</v>
      </c>
      <c r="U53" s="2" t="s">
        <v>66</v>
      </c>
      <c r="V53" t="str">
        <f t="shared" si="19"/>
        <v>--</v>
      </c>
    </row>
    <row r="54" spans="1:22">
      <c r="A54" s="2" t="s">
        <v>485</v>
      </c>
      <c r="B54" t="str">
        <f t="shared" si="12"/>
        <v>--</v>
      </c>
      <c r="C54" s="2" t="s">
        <v>54</v>
      </c>
      <c r="D54" t="str">
        <f t="shared" si="0"/>
        <v>--</v>
      </c>
      <c r="E54" s="2" t="s">
        <v>54</v>
      </c>
      <c r="F54" t="str">
        <f t="shared" si="1"/>
        <v>--</v>
      </c>
      <c r="G54" s="2" t="s">
        <v>55</v>
      </c>
      <c r="H54" t="str">
        <f t="shared" si="2"/>
        <v>--</v>
      </c>
      <c r="I54" s="2" t="s">
        <v>302</v>
      </c>
      <c r="J54" t="str">
        <f t="shared" si="13"/>
        <v>--</v>
      </c>
      <c r="K54" s="2" t="s">
        <v>181</v>
      </c>
      <c r="L54" t="str">
        <f t="shared" si="14"/>
        <v>--</v>
      </c>
      <c r="M54" s="2" t="s">
        <v>171</v>
      </c>
      <c r="N54" t="str">
        <f t="shared" si="15"/>
        <v>--</v>
      </c>
      <c r="O54" s="2" t="s">
        <v>184</v>
      </c>
      <c r="P54" t="str">
        <f t="shared" si="16"/>
        <v>--</v>
      </c>
      <c r="Q54" s="2" t="s">
        <v>179</v>
      </c>
      <c r="R54" t="str">
        <f t="shared" si="17"/>
        <v>--</v>
      </c>
      <c r="S54" s="2" t="s">
        <v>75</v>
      </c>
      <c r="T54" t="str">
        <f t="shared" si="18"/>
        <v>--</v>
      </c>
      <c r="U54" s="2" t="s">
        <v>210</v>
      </c>
      <c r="V54" t="str">
        <f t="shared" si="19"/>
        <v>--</v>
      </c>
    </row>
    <row r="55" spans="1:22">
      <c r="A55" s="2" t="s">
        <v>49</v>
      </c>
      <c r="B55" t="str">
        <f t="shared" si="12"/>
        <v>--</v>
      </c>
      <c r="C55" s="2" t="s">
        <v>55</v>
      </c>
      <c r="D55" t="str">
        <f t="shared" si="0"/>
        <v>--</v>
      </c>
      <c r="E55" s="2" t="s">
        <v>55</v>
      </c>
      <c r="F55" t="str">
        <f t="shared" si="1"/>
        <v>--</v>
      </c>
      <c r="G55" s="2" t="s">
        <v>157</v>
      </c>
      <c r="H55" t="str">
        <f t="shared" si="2"/>
        <v>--</v>
      </c>
      <c r="I55" s="2" t="s">
        <v>200</v>
      </c>
      <c r="J55" t="str">
        <f t="shared" si="13"/>
        <v>--</v>
      </c>
      <c r="K55" s="2" t="s">
        <v>183</v>
      </c>
      <c r="L55" t="str">
        <f t="shared" si="14"/>
        <v>--</v>
      </c>
      <c r="M55" s="2" t="s">
        <v>172</v>
      </c>
      <c r="N55" t="str">
        <f t="shared" si="15"/>
        <v>--</v>
      </c>
      <c r="O55" s="2" t="s">
        <v>185</v>
      </c>
      <c r="P55" t="str">
        <f t="shared" si="16"/>
        <v>--</v>
      </c>
      <c r="Q55" s="2" t="s">
        <v>180</v>
      </c>
      <c r="R55" t="str">
        <f t="shared" si="17"/>
        <v>--</v>
      </c>
      <c r="S55" s="2" t="s">
        <v>257</v>
      </c>
      <c r="T55" t="str">
        <f t="shared" si="18"/>
        <v>--</v>
      </c>
      <c r="U55" s="2" t="s">
        <v>212</v>
      </c>
      <c r="V55" t="str">
        <f t="shared" si="19"/>
        <v>--</v>
      </c>
    </row>
    <row r="56" spans="1:22">
      <c r="A56" s="2" t="s">
        <v>153</v>
      </c>
      <c r="B56" t="str">
        <f t="shared" si="12"/>
        <v>--</v>
      </c>
      <c r="C56" s="2" t="s">
        <v>157</v>
      </c>
      <c r="D56" t="str">
        <f t="shared" si="0"/>
        <v>--</v>
      </c>
      <c r="E56" s="2" t="s">
        <v>157</v>
      </c>
      <c r="F56" t="str">
        <f t="shared" si="1"/>
        <v>--</v>
      </c>
      <c r="G56" s="2" t="s">
        <v>158</v>
      </c>
      <c r="H56" t="str">
        <f t="shared" si="2"/>
        <v>--</v>
      </c>
      <c r="I56" s="2" t="s">
        <v>155</v>
      </c>
      <c r="J56" t="str">
        <f t="shared" si="13"/>
        <v>--</v>
      </c>
      <c r="K56" s="2" t="s">
        <v>184</v>
      </c>
      <c r="L56" t="str">
        <f t="shared" si="14"/>
        <v>--</v>
      </c>
      <c r="M56" s="2" t="s">
        <v>173</v>
      </c>
      <c r="N56" t="str">
        <f t="shared" si="15"/>
        <v>--</v>
      </c>
      <c r="O56" s="2" t="s">
        <v>486</v>
      </c>
      <c r="P56" t="str">
        <f t="shared" si="16"/>
        <v>--</v>
      </c>
      <c r="Q56" s="2" t="s">
        <v>181</v>
      </c>
      <c r="R56" t="str">
        <f t="shared" si="17"/>
        <v>--</v>
      </c>
      <c r="S56" s="2" t="s">
        <v>259</v>
      </c>
      <c r="T56" t="str">
        <f t="shared" si="18"/>
        <v>--</v>
      </c>
      <c r="U56" s="2" t="s">
        <v>213</v>
      </c>
      <c r="V56" t="str">
        <f t="shared" si="19"/>
        <v>--</v>
      </c>
    </row>
    <row r="57" spans="1:22">
      <c r="A57" s="2" t="s">
        <v>52</v>
      </c>
      <c r="B57" t="str">
        <f t="shared" si="12"/>
        <v>--</v>
      </c>
      <c r="C57" s="2" t="s">
        <v>158</v>
      </c>
      <c r="D57" t="str">
        <f t="shared" si="0"/>
        <v>--</v>
      </c>
      <c r="E57" s="2" t="s">
        <v>158</v>
      </c>
      <c r="F57" t="str">
        <f t="shared" si="1"/>
        <v>--</v>
      </c>
      <c r="G57" s="2" t="s">
        <v>159</v>
      </c>
      <c r="H57" t="str">
        <f t="shared" si="2"/>
        <v>--</v>
      </c>
      <c r="I57" s="2" t="s">
        <v>264</v>
      </c>
      <c r="J57" t="str">
        <f t="shared" si="13"/>
        <v>--</v>
      </c>
      <c r="K57" s="2" t="s">
        <v>185</v>
      </c>
      <c r="L57" t="str">
        <f t="shared" si="14"/>
        <v>--</v>
      </c>
      <c r="M57" s="2" t="s">
        <v>174</v>
      </c>
      <c r="N57" t="str">
        <f t="shared" si="15"/>
        <v>--</v>
      </c>
      <c r="O57" s="2" t="s">
        <v>197</v>
      </c>
      <c r="P57" t="str">
        <f t="shared" si="16"/>
        <v>--</v>
      </c>
      <c r="Q57" s="2" t="s">
        <v>183</v>
      </c>
      <c r="R57" t="str">
        <f t="shared" si="17"/>
        <v>--</v>
      </c>
      <c r="S57" s="2" t="s">
        <v>260</v>
      </c>
      <c r="T57" t="str">
        <f t="shared" si="18"/>
        <v>--</v>
      </c>
      <c r="U57" s="2" t="s">
        <v>214</v>
      </c>
      <c r="V57" t="str">
        <f t="shared" si="19"/>
        <v>--</v>
      </c>
    </row>
    <row r="58" spans="1:22">
      <c r="A58" s="2" t="s">
        <v>155</v>
      </c>
      <c r="B58" t="str">
        <f t="shared" si="12"/>
        <v>--</v>
      </c>
      <c r="C58" s="2" t="s">
        <v>159</v>
      </c>
      <c r="D58" t="str">
        <f t="shared" si="0"/>
        <v>--</v>
      </c>
      <c r="E58" s="2" t="s">
        <v>159</v>
      </c>
      <c r="F58" t="str">
        <f t="shared" si="1"/>
        <v>--</v>
      </c>
      <c r="G58" s="2" t="s">
        <v>160</v>
      </c>
      <c r="H58" t="str">
        <f t="shared" si="2"/>
        <v>--</v>
      </c>
      <c r="I58" s="2" t="s">
        <v>78</v>
      </c>
      <c r="J58" t="str">
        <f t="shared" si="13"/>
        <v>--</v>
      </c>
      <c r="K58" s="2" t="s">
        <v>486</v>
      </c>
      <c r="L58" t="str">
        <f t="shared" si="14"/>
        <v>--</v>
      </c>
      <c r="M58" s="2" t="s">
        <v>175</v>
      </c>
      <c r="N58" t="str">
        <f t="shared" si="15"/>
        <v>--</v>
      </c>
      <c r="O58" s="2" t="s">
        <v>198</v>
      </c>
      <c r="P58" t="str">
        <f t="shared" si="16"/>
        <v>--</v>
      </c>
      <c r="Q58" s="2" t="s">
        <v>184</v>
      </c>
      <c r="R58" t="str">
        <f t="shared" si="17"/>
        <v>--</v>
      </c>
      <c r="S58" s="2" t="s">
        <v>261</v>
      </c>
      <c r="T58" t="str">
        <f t="shared" si="18"/>
        <v>--</v>
      </c>
      <c r="U58" s="2" t="s">
        <v>226</v>
      </c>
      <c r="V58" t="str">
        <f t="shared" si="19"/>
        <v>--</v>
      </c>
    </row>
    <row r="59" spans="1:22">
      <c r="A59" s="2" t="s">
        <v>53</v>
      </c>
      <c r="B59" t="str">
        <f t="shared" si="12"/>
        <v>--</v>
      </c>
      <c r="C59" s="2" t="s">
        <v>160</v>
      </c>
      <c r="D59" t="str">
        <f t="shared" si="0"/>
        <v>--</v>
      </c>
      <c r="E59" s="2" t="s">
        <v>160</v>
      </c>
      <c r="F59" t="str">
        <f t="shared" si="1"/>
        <v>--</v>
      </c>
      <c r="G59" s="2" t="s">
        <v>161</v>
      </c>
      <c r="H59" t="str">
        <f t="shared" si="2"/>
        <v>--</v>
      </c>
      <c r="I59" s="2" t="s">
        <v>132</v>
      </c>
      <c r="J59" t="str">
        <f t="shared" si="13"/>
        <v>--</v>
      </c>
      <c r="K59" s="2" t="s">
        <v>195</v>
      </c>
      <c r="L59" t="str">
        <f t="shared" si="14"/>
        <v>--</v>
      </c>
      <c r="M59" s="2" t="s">
        <v>176</v>
      </c>
      <c r="N59" t="str">
        <f t="shared" si="15"/>
        <v>--</v>
      </c>
      <c r="O59" s="2" t="s">
        <v>203</v>
      </c>
      <c r="P59" t="str">
        <f t="shared" si="16"/>
        <v>--</v>
      </c>
      <c r="Q59" s="2" t="s">
        <v>185</v>
      </c>
      <c r="R59" t="str">
        <f t="shared" si="17"/>
        <v>--</v>
      </c>
      <c r="S59" s="2" t="s">
        <v>262</v>
      </c>
      <c r="T59" t="str">
        <f t="shared" si="18"/>
        <v>--</v>
      </c>
      <c r="U59" s="2" t="s">
        <v>233</v>
      </c>
      <c r="V59" t="str">
        <f t="shared" si="19"/>
        <v>--</v>
      </c>
    </row>
    <row r="60" spans="1:22">
      <c r="A60" s="2" t="s">
        <v>54</v>
      </c>
      <c r="B60" t="str">
        <f t="shared" si="12"/>
        <v>--</v>
      </c>
      <c r="C60" s="2" t="s">
        <v>161</v>
      </c>
      <c r="D60" t="str">
        <f t="shared" si="0"/>
        <v>--</v>
      </c>
      <c r="E60" s="2" t="s">
        <v>161</v>
      </c>
      <c r="F60" t="str">
        <f t="shared" si="1"/>
        <v>--</v>
      </c>
      <c r="G60" s="2" t="s">
        <v>162</v>
      </c>
      <c r="H60" t="str">
        <f t="shared" si="2"/>
        <v>--</v>
      </c>
      <c r="I60" s="2" t="s">
        <v>486</v>
      </c>
      <c r="J60" t="str">
        <f t="shared" si="13"/>
        <v>--</v>
      </c>
      <c r="K60" s="2" t="s">
        <v>197</v>
      </c>
      <c r="L60" t="str">
        <f t="shared" si="14"/>
        <v>--</v>
      </c>
      <c r="M60" s="2" t="s">
        <v>177</v>
      </c>
      <c r="N60" t="str">
        <f t="shared" si="15"/>
        <v>--</v>
      </c>
      <c r="O60" s="2" t="s">
        <v>207</v>
      </c>
      <c r="P60" t="str">
        <f t="shared" si="16"/>
        <v>--</v>
      </c>
      <c r="Q60" s="2" t="s">
        <v>486</v>
      </c>
      <c r="R60" t="str">
        <f t="shared" si="17"/>
        <v>--</v>
      </c>
      <c r="S60" s="2" t="s">
        <v>263</v>
      </c>
      <c r="T60" t="str">
        <f t="shared" si="18"/>
        <v>--</v>
      </c>
      <c r="U60" s="2" t="s">
        <v>490</v>
      </c>
      <c r="V60" t="str">
        <f t="shared" si="19"/>
        <v>--</v>
      </c>
    </row>
    <row r="61" spans="1:22">
      <c r="A61" s="2" t="s">
        <v>55</v>
      </c>
      <c r="B61" t="str">
        <f t="shared" si="12"/>
        <v>--</v>
      </c>
      <c r="C61" s="2" t="s">
        <v>162</v>
      </c>
      <c r="D61" t="str">
        <f t="shared" si="0"/>
        <v>--</v>
      </c>
      <c r="E61" s="2" t="s">
        <v>162</v>
      </c>
      <c r="F61" t="str">
        <f t="shared" si="1"/>
        <v>--</v>
      </c>
      <c r="G61" s="2" t="s">
        <v>163</v>
      </c>
      <c r="H61" t="str">
        <f t="shared" si="2"/>
        <v>--</v>
      </c>
      <c r="I61" s="2" t="s">
        <v>42</v>
      </c>
      <c r="J61" t="str">
        <f t="shared" si="13"/>
        <v>--</v>
      </c>
      <c r="K61" s="2" t="s">
        <v>198</v>
      </c>
      <c r="L61" t="str">
        <f t="shared" si="14"/>
        <v>--</v>
      </c>
      <c r="M61" s="2" t="s">
        <v>178</v>
      </c>
      <c r="N61" t="str">
        <f t="shared" si="15"/>
        <v>--</v>
      </c>
      <c r="O61" s="2" t="s">
        <v>57</v>
      </c>
      <c r="P61" t="str">
        <f t="shared" si="16"/>
        <v>--</v>
      </c>
      <c r="Q61" s="2" t="s">
        <v>193</v>
      </c>
      <c r="R61" t="str">
        <f t="shared" si="17"/>
        <v>--</v>
      </c>
      <c r="S61" s="2" t="s">
        <v>264</v>
      </c>
      <c r="T61" t="str">
        <f t="shared" si="18"/>
        <v>--</v>
      </c>
      <c r="U61" s="2" t="s">
        <v>234</v>
      </c>
      <c r="V61" t="str">
        <f t="shared" si="19"/>
        <v>--</v>
      </c>
    </row>
    <row r="62" spans="1:22">
      <c r="A62" s="2" t="s">
        <v>157</v>
      </c>
      <c r="B62" t="str">
        <f t="shared" si="12"/>
        <v>--</v>
      </c>
      <c r="C62" s="2" t="s">
        <v>163</v>
      </c>
      <c r="D62" t="str">
        <f t="shared" si="0"/>
        <v>--</v>
      </c>
      <c r="E62" s="2" t="s">
        <v>163</v>
      </c>
      <c r="F62" t="str">
        <f t="shared" si="1"/>
        <v>--</v>
      </c>
      <c r="G62" s="2" t="s">
        <v>165</v>
      </c>
      <c r="H62" t="str">
        <f t="shared" si="2"/>
        <v>--</v>
      </c>
      <c r="I62" s="2" t="s">
        <v>339</v>
      </c>
      <c r="J62" t="str">
        <f t="shared" si="13"/>
        <v>--</v>
      </c>
      <c r="K62" s="2" t="s">
        <v>200</v>
      </c>
      <c r="L62" t="str">
        <f t="shared" si="14"/>
        <v>--</v>
      </c>
      <c r="M62" s="2" t="s">
        <v>179</v>
      </c>
      <c r="N62" t="str">
        <f t="shared" si="15"/>
        <v>--</v>
      </c>
      <c r="O62" s="2" t="s">
        <v>58</v>
      </c>
      <c r="P62" t="str">
        <f t="shared" si="16"/>
        <v>--</v>
      </c>
      <c r="Q62" s="2" t="s">
        <v>420</v>
      </c>
      <c r="R62" t="str">
        <f t="shared" si="17"/>
        <v>--</v>
      </c>
      <c r="S62" s="2" t="s">
        <v>297</v>
      </c>
      <c r="T62" t="str">
        <f t="shared" si="18"/>
        <v>--</v>
      </c>
      <c r="U62" s="2" t="s">
        <v>235</v>
      </c>
      <c r="V62" t="str">
        <f t="shared" si="19"/>
        <v>--</v>
      </c>
    </row>
    <row r="63" spans="1:22">
      <c r="A63" s="2" t="s">
        <v>158</v>
      </c>
      <c r="B63" t="str">
        <f t="shared" si="12"/>
        <v>--</v>
      </c>
      <c r="C63" s="2" t="s">
        <v>165</v>
      </c>
      <c r="D63" t="str">
        <f t="shared" si="0"/>
        <v>--</v>
      </c>
      <c r="E63" s="2" t="s">
        <v>165</v>
      </c>
      <c r="F63" t="str">
        <f t="shared" si="1"/>
        <v>--</v>
      </c>
      <c r="G63" s="2" t="s">
        <v>167</v>
      </c>
      <c r="H63" t="str">
        <f t="shared" si="2"/>
        <v>--</v>
      </c>
      <c r="I63" s="12" t="s">
        <v>501</v>
      </c>
      <c r="J63" t="str">
        <f t="shared" si="13"/>
        <v>--</v>
      </c>
      <c r="K63" s="2" t="s">
        <v>203</v>
      </c>
      <c r="L63" t="str">
        <f t="shared" si="14"/>
        <v>--</v>
      </c>
      <c r="M63" s="2" t="s">
        <v>180</v>
      </c>
      <c r="N63" t="str">
        <f t="shared" si="15"/>
        <v>--</v>
      </c>
      <c r="O63" s="2" t="s">
        <v>59</v>
      </c>
      <c r="P63" t="str">
        <f t="shared" si="16"/>
        <v>--</v>
      </c>
      <c r="Q63" s="2" t="s">
        <v>203</v>
      </c>
      <c r="R63" t="str">
        <f t="shared" si="17"/>
        <v>--</v>
      </c>
      <c r="S63" s="2" t="s">
        <v>77</v>
      </c>
      <c r="T63" t="str">
        <f t="shared" si="18"/>
        <v>--</v>
      </c>
      <c r="U63" s="2" t="s">
        <v>236</v>
      </c>
      <c r="V63" t="str">
        <f t="shared" si="19"/>
        <v>--</v>
      </c>
    </row>
    <row r="64" spans="1:22">
      <c r="A64" s="2" t="s">
        <v>159</v>
      </c>
      <c r="B64" t="str">
        <f t="shared" si="12"/>
        <v>--</v>
      </c>
      <c r="C64" s="2" t="s">
        <v>167</v>
      </c>
      <c r="D64" t="str">
        <f t="shared" si="0"/>
        <v>--</v>
      </c>
      <c r="E64" s="2" t="s">
        <v>167</v>
      </c>
      <c r="F64" t="str">
        <f t="shared" si="1"/>
        <v>--</v>
      </c>
      <c r="G64" s="2" t="s">
        <v>168</v>
      </c>
      <c r="H64" t="str">
        <f t="shared" si="2"/>
        <v>--</v>
      </c>
      <c r="I64" s="2" t="s">
        <v>117</v>
      </c>
      <c r="J64" t="str">
        <f t="shared" si="13"/>
        <v>--</v>
      </c>
      <c r="K64" s="2" t="s">
        <v>204</v>
      </c>
      <c r="L64" t="str">
        <f t="shared" si="14"/>
        <v>--</v>
      </c>
      <c r="M64" s="2" t="s">
        <v>181</v>
      </c>
      <c r="N64" t="str">
        <f t="shared" si="15"/>
        <v>--</v>
      </c>
      <c r="O64" s="2" t="s">
        <v>60</v>
      </c>
      <c r="P64" t="str">
        <f t="shared" si="16"/>
        <v>--</v>
      </c>
      <c r="Q64" s="2" t="s">
        <v>204</v>
      </c>
      <c r="R64" t="str">
        <f t="shared" si="17"/>
        <v>--</v>
      </c>
      <c r="S64" s="2" t="s">
        <v>78</v>
      </c>
      <c r="T64" t="str">
        <f t="shared" si="18"/>
        <v>--</v>
      </c>
      <c r="U64" s="2" t="s">
        <v>237</v>
      </c>
      <c r="V64" t="str">
        <f t="shared" si="19"/>
        <v>--</v>
      </c>
    </row>
    <row r="65" spans="1:25">
      <c r="A65" s="2" t="s">
        <v>160</v>
      </c>
      <c r="B65" t="str">
        <f t="shared" si="12"/>
        <v>--</v>
      </c>
      <c r="C65" s="2" t="s">
        <v>168</v>
      </c>
      <c r="D65" t="str">
        <f t="shared" si="0"/>
        <v>--</v>
      </c>
      <c r="E65" s="2" t="s">
        <v>168</v>
      </c>
      <c r="F65" t="str">
        <f t="shared" si="1"/>
        <v>--</v>
      </c>
      <c r="G65" s="2" t="s">
        <v>169</v>
      </c>
      <c r="H65" t="str">
        <f t="shared" si="2"/>
        <v>--</v>
      </c>
      <c r="I65" s="2" t="s">
        <v>128</v>
      </c>
      <c r="J65" t="str">
        <f t="shared" si="13"/>
        <v>--</v>
      </c>
      <c r="K65" s="2" t="s">
        <v>207</v>
      </c>
      <c r="L65" t="str">
        <f t="shared" si="14"/>
        <v>--</v>
      </c>
      <c r="M65" s="2" t="s">
        <v>183</v>
      </c>
      <c r="N65" t="str">
        <f t="shared" si="15"/>
        <v>--</v>
      </c>
      <c r="O65" s="2" t="s">
        <v>61</v>
      </c>
      <c r="P65" t="str">
        <f t="shared" si="16"/>
        <v>--</v>
      </c>
      <c r="Q65" s="2" t="s">
        <v>397</v>
      </c>
      <c r="R65" t="str">
        <f t="shared" si="17"/>
        <v>--</v>
      </c>
      <c r="S65" s="2" t="s">
        <v>299</v>
      </c>
      <c r="T65" t="str">
        <f t="shared" si="18"/>
        <v>--</v>
      </c>
      <c r="U65" s="2" t="s">
        <v>253</v>
      </c>
      <c r="V65" t="str">
        <f t="shared" si="19"/>
        <v>--</v>
      </c>
      <c r="W65" s="2"/>
      <c r="Y65" s="2"/>
    </row>
    <row r="66" spans="1:25">
      <c r="A66" s="2" t="s">
        <v>161</v>
      </c>
      <c r="B66" t="str">
        <f t="shared" si="12"/>
        <v>--</v>
      </c>
      <c r="C66" s="2" t="s">
        <v>169</v>
      </c>
      <c r="D66" t="str">
        <f t="shared" ref="D66:D129" si="20">IF(C66=C65,"Boo","--")</f>
        <v>--</v>
      </c>
      <c r="E66" s="2" t="s">
        <v>169</v>
      </c>
      <c r="F66" t="str">
        <f t="shared" ref="F66:F129" si="21">IF(E66=E65,"Boo","--")</f>
        <v>--</v>
      </c>
      <c r="G66" s="2" t="s">
        <v>171</v>
      </c>
      <c r="H66" t="str">
        <f t="shared" ref="H66:H129" si="22">IF(G66=G65,"Boo","--")</f>
        <v>--</v>
      </c>
      <c r="I66" s="2" t="s">
        <v>307</v>
      </c>
      <c r="J66" t="str">
        <f t="shared" ref="J66:J97" si="23">IF(I66=I65,"Boo","--")</f>
        <v>--</v>
      </c>
      <c r="K66" s="2" t="s">
        <v>57</v>
      </c>
      <c r="L66" t="str">
        <f t="shared" ref="L66:L97" si="24">IF(K66=K65,"Boo","--")</f>
        <v>--</v>
      </c>
      <c r="M66" s="2" t="s">
        <v>184</v>
      </c>
      <c r="N66" t="str">
        <f t="shared" ref="N66:N97" si="25">IF(M66=M65,"Boo","--")</f>
        <v>--</v>
      </c>
      <c r="O66" s="2" t="s">
        <v>64</v>
      </c>
      <c r="P66" t="str">
        <f t="shared" ref="P66:P97" si="26">IF(O66=O65,"Boo","--")</f>
        <v>--</v>
      </c>
      <c r="Q66" s="2" t="s">
        <v>206</v>
      </c>
      <c r="R66" t="str">
        <f t="shared" ref="R66:R97" si="27">IF(Q66=Q65,"Boo","--")</f>
        <v>--</v>
      </c>
      <c r="S66" s="2" t="s">
        <v>80</v>
      </c>
      <c r="T66" t="str">
        <f t="shared" ref="T66:T90" si="28">IF(S66=S65,"Boo","--")</f>
        <v>--</v>
      </c>
      <c r="U66" s="2" t="s">
        <v>255</v>
      </c>
      <c r="V66" t="str">
        <f t="shared" ref="V66:V97" si="29">IF(U66=U65,"Boo","--")</f>
        <v>--</v>
      </c>
      <c r="W66" s="2"/>
      <c r="Y66" s="2"/>
    </row>
    <row r="67" spans="1:25">
      <c r="A67" s="2" t="s">
        <v>162</v>
      </c>
      <c r="B67" t="str">
        <f t="shared" ref="B67:B130" si="30">IF(A67=A66,"Boo","--")</f>
        <v>--</v>
      </c>
      <c r="C67" s="2" t="s">
        <v>171</v>
      </c>
      <c r="D67" t="str">
        <f t="shared" si="20"/>
        <v>--</v>
      </c>
      <c r="E67" s="2" t="s">
        <v>171</v>
      </c>
      <c r="F67" t="str">
        <f t="shared" si="21"/>
        <v>--</v>
      </c>
      <c r="G67" s="2" t="s">
        <v>172</v>
      </c>
      <c r="H67" t="str">
        <f t="shared" si="22"/>
        <v>--</v>
      </c>
      <c r="I67" s="2" t="s">
        <v>271</v>
      </c>
      <c r="J67" t="str">
        <f t="shared" si="23"/>
        <v>--</v>
      </c>
      <c r="K67" s="2" t="s">
        <v>58</v>
      </c>
      <c r="L67" t="str">
        <f t="shared" si="24"/>
        <v>--</v>
      </c>
      <c r="M67" s="2" t="s">
        <v>185</v>
      </c>
      <c r="N67" t="str">
        <f t="shared" si="25"/>
        <v>--</v>
      </c>
      <c r="O67" s="2" t="s">
        <v>65</v>
      </c>
      <c r="P67" t="str">
        <f t="shared" si="26"/>
        <v>--</v>
      </c>
      <c r="Q67" s="2" t="s">
        <v>207</v>
      </c>
      <c r="R67" t="str">
        <f t="shared" si="27"/>
        <v>--</v>
      </c>
      <c r="S67" s="2" t="s">
        <v>81</v>
      </c>
      <c r="T67" t="str">
        <f t="shared" si="28"/>
        <v>--</v>
      </c>
      <c r="U67" s="2" t="s">
        <v>256</v>
      </c>
      <c r="V67" t="str">
        <f t="shared" si="29"/>
        <v>--</v>
      </c>
      <c r="W67" s="2"/>
      <c r="Y67" s="2"/>
    </row>
    <row r="68" spans="1:25">
      <c r="A68" s="2" t="s">
        <v>163</v>
      </c>
      <c r="B68" t="str">
        <f t="shared" si="30"/>
        <v>--</v>
      </c>
      <c r="C68" s="2" t="s">
        <v>172</v>
      </c>
      <c r="D68" t="str">
        <f t="shared" si="20"/>
        <v>--</v>
      </c>
      <c r="E68" s="2" t="s">
        <v>172</v>
      </c>
      <c r="F68" t="str">
        <f t="shared" si="21"/>
        <v>--</v>
      </c>
      <c r="G68" s="2" t="s">
        <v>173</v>
      </c>
      <c r="H68" t="str">
        <f t="shared" si="22"/>
        <v>--</v>
      </c>
      <c r="I68" s="2" t="s">
        <v>137</v>
      </c>
      <c r="J68" t="str">
        <f t="shared" si="23"/>
        <v>--</v>
      </c>
      <c r="K68" s="2" t="s">
        <v>59</v>
      </c>
      <c r="L68" t="str">
        <f t="shared" si="24"/>
        <v>--</v>
      </c>
      <c r="M68" s="2" t="s">
        <v>187</v>
      </c>
      <c r="N68" t="str">
        <f t="shared" si="25"/>
        <v>--</v>
      </c>
      <c r="O68" s="2" t="s">
        <v>66</v>
      </c>
      <c r="P68" t="str">
        <f t="shared" si="26"/>
        <v>--</v>
      </c>
      <c r="Q68" s="2" t="s">
        <v>57</v>
      </c>
      <c r="R68" t="str">
        <f t="shared" si="27"/>
        <v>--</v>
      </c>
      <c r="S68" s="2" t="s">
        <v>82</v>
      </c>
      <c r="T68" t="str">
        <f t="shared" si="28"/>
        <v>--</v>
      </c>
      <c r="U68" s="2" t="s">
        <v>70</v>
      </c>
      <c r="V68" t="str">
        <f t="shared" si="29"/>
        <v>--</v>
      </c>
      <c r="W68" s="2"/>
      <c r="Y68" s="2"/>
    </row>
    <row r="69" spans="1:25">
      <c r="A69" s="2" t="s">
        <v>165</v>
      </c>
      <c r="B69" t="str">
        <f t="shared" si="30"/>
        <v>--</v>
      </c>
      <c r="C69" s="2" t="s">
        <v>173</v>
      </c>
      <c r="D69" t="str">
        <f t="shared" si="20"/>
        <v>--</v>
      </c>
      <c r="E69" s="2" t="s">
        <v>173</v>
      </c>
      <c r="F69" t="str">
        <f t="shared" si="21"/>
        <v>--</v>
      </c>
      <c r="G69" s="2" t="s">
        <v>174</v>
      </c>
      <c r="H69" t="str">
        <f t="shared" si="22"/>
        <v>--</v>
      </c>
      <c r="I69" s="2" t="s">
        <v>336</v>
      </c>
      <c r="J69" t="str">
        <f t="shared" si="23"/>
        <v>--</v>
      </c>
      <c r="K69" s="2" t="s">
        <v>60</v>
      </c>
      <c r="L69" t="str">
        <f t="shared" si="24"/>
        <v>--</v>
      </c>
      <c r="M69" s="2" t="s">
        <v>188</v>
      </c>
      <c r="N69" t="str">
        <f t="shared" si="25"/>
        <v>--</v>
      </c>
      <c r="O69" s="2" t="s">
        <v>209</v>
      </c>
      <c r="P69" t="str">
        <f t="shared" si="26"/>
        <v>--</v>
      </c>
      <c r="Q69" s="2" t="s">
        <v>58</v>
      </c>
      <c r="R69" t="str">
        <f t="shared" si="27"/>
        <v>--</v>
      </c>
      <c r="S69" s="2" t="s">
        <v>301</v>
      </c>
      <c r="T69" t="str">
        <f t="shared" si="28"/>
        <v>--</v>
      </c>
      <c r="U69" s="2" t="s">
        <v>71</v>
      </c>
      <c r="V69" t="str">
        <f t="shared" si="29"/>
        <v>--</v>
      </c>
      <c r="W69" s="2"/>
      <c r="Y69" s="2"/>
    </row>
    <row r="70" spans="1:25">
      <c r="A70" s="2" t="s">
        <v>167</v>
      </c>
      <c r="B70" t="str">
        <f t="shared" si="30"/>
        <v>--</v>
      </c>
      <c r="C70" s="2" t="s">
        <v>174</v>
      </c>
      <c r="D70" t="str">
        <f t="shared" si="20"/>
        <v>--</v>
      </c>
      <c r="E70" s="2" t="s">
        <v>174</v>
      </c>
      <c r="F70" t="str">
        <f t="shared" si="21"/>
        <v>--</v>
      </c>
      <c r="G70" s="2" t="s">
        <v>175</v>
      </c>
      <c r="H70" t="str">
        <f t="shared" si="22"/>
        <v>--</v>
      </c>
      <c r="I70" s="2" t="s">
        <v>185</v>
      </c>
      <c r="J70" t="str">
        <f t="shared" si="23"/>
        <v>--</v>
      </c>
      <c r="K70" s="2" t="s">
        <v>61</v>
      </c>
      <c r="L70" t="str">
        <f t="shared" si="24"/>
        <v>--</v>
      </c>
      <c r="M70" s="2" t="s">
        <v>189</v>
      </c>
      <c r="N70" t="str">
        <f t="shared" si="25"/>
        <v>--</v>
      </c>
      <c r="O70" s="2" t="s">
        <v>210</v>
      </c>
      <c r="P70" t="str">
        <f t="shared" si="26"/>
        <v>--</v>
      </c>
      <c r="Q70" s="2" t="s">
        <v>59</v>
      </c>
      <c r="R70" t="str">
        <f t="shared" si="27"/>
        <v>--</v>
      </c>
      <c r="S70" s="2" t="s">
        <v>302</v>
      </c>
      <c r="T70" t="str">
        <f t="shared" si="28"/>
        <v>--</v>
      </c>
      <c r="U70" s="12" t="s">
        <v>74</v>
      </c>
      <c r="V70" t="str">
        <f t="shared" si="29"/>
        <v>--</v>
      </c>
      <c r="W70" s="2"/>
      <c r="Y70" s="2"/>
    </row>
    <row r="71" spans="1:25">
      <c r="A71" s="2" t="s">
        <v>168</v>
      </c>
      <c r="B71" t="str">
        <f t="shared" si="30"/>
        <v>--</v>
      </c>
      <c r="C71" s="2" t="s">
        <v>175</v>
      </c>
      <c r="D71" t="str">
        <f t="shared" si="20"/>
        <v>--</v>
      </c>
      <c r="E71" s="2" t="s">
        <v>175</v>
      </c>
      <c r="F71" t="str">
        <f t="shared" si="21"/>
        <v>--</v>
      </c>
      <c r="G71" s="2" t="s">
        <v>176</v>
      </c>
      <c r="H71" t="str">
        <f t="shared" si="22"/>
        <v>--</v>
      </c>
      <c r="I71" s="2" t="s">
        <v>328</v>
      </c>
      <c r="J71" t="str">
        <f t="shared" si="23"/>
        <v>--</v>
      </c>
      <c r="K71" s="2" t="s">
        <v>64</v>
      </c>
      <c r="L71" t="str">
        <f t="shared" si="24"/>
        <v>--</v>
      </c>
      <c r="M71" s="2" t="s">
        <v>486</v>
      </c>
      <c r="N71" t="str">
        <f t="shared" si="25"/>
        <v>--</v>
      </c>
      <c r="O71" s="2" t="s">
        <v>212</v>
      </c>
      <c r="P71" t="str">
        <f t="shared" si="26"/>
        <v>--</v>
      </c>
      <c r="Q71" s="2" t="s">
        <v>60</v>
      </c>
      <c r="R71" t="str">
        <f t="shared" si="27"/>
        <v>--</v>
      </c>
      <c r="S71" s="2" t="s">
        <v>303</v>
      </c>
      <c r="T71" t="str">
        <f t="shared" si="28"/>
        <v>--</v>
      </c>
      <c r="U71" s="2" t="s">
        <v>75</v>
      </c>
      <c r="V71" t="str">
        <f t="shared" si="29"/>
        <v>--</v>
      </c>
      <c r="W71" s="2"/>
      <c r="Y71" s="2"/>
    </row>
    <row r="72" spans="1:25">
      <c r="A72" s="2" t="s">
        <v>169</v>
      </c>
      <c r="B72" t="str">
        <f t="shared" si="30"/>
        <v>--</v>
      </c>
      <c r="C72" s="2" t="s">
        <v>176</v>
      </c>
      <c r="D72" t="str">
        <f t="shared" si="20"/>
        <v>--</v>
      </c>
      <c r="E72" s="2" t="s">
        <v>176</v>
      </c>
      <c r="F72" t="str">
        <f t="shared" si="21"/>
        <v>--</v>
      </c>
      <c r="G72" s="2" t="s">
        <v>177</v>
      </c>
      <c r="H72" t="str">
        <f t="shared" si="22"/>
        <v>--</v>
      </c>
      <c r="I72" s="2" t="s">
        <v>268</v>
      </c>
      <c r="J72" t="str">
        <f t="shared" si="23"/>
        <v>--</v>
      </c>
      <c r="K72" s="2" t="s">
        <v>65</v>
      </c>
      <c r="L72" t="str">
        <f t="shared" si="24"/>
        <v>--</v>
      </c>
      <c r="M72" s="2" t="s">
        <v>193</v>
      </c>
      <c r="N72" t="str">
        <f t="shared" si="25"/>
        <v>--</v>
      </c>
      <c r="O72" s="2" t="s">
        <v>213</v>
      </c>
      <c r="P72" t="str">
        <f t="shared" si="26"/>
        <v>--</v>
      </c>
      <c r="Q72" s="2" t="s">
        <v>61</v>
      </c>
      <c r="R72" t="str">
        <f t="shared" si="27"/>
        <v>--</v>
      </c>
      <c r="S72" s="2" t="s">
        <v>304</v>
      </c>
      <c r="T72" t="str">
        <f t="shared" si="28"/>
        <v>--</v>
      </c>
      <c r="U72" s="2" t="s">
        <v>257</v>
      </c>
      <c r="V72" t="str">
        <f t="shared" si="29"/>
        <v>--</v>
      </c>
      <c r="W72" s="2"/>
      <c r="Y72" s="2"/>
    </row>
    <row r="73" spans="1:25">
      <c r="A73" s="2" t="s">
        <v>171</v>
      </c>
      <c r="B73" t="str">
        <f t="shared" si="30"/>
        <v>--</v>
      </c>
      <c r="C73" s="2" t="s">
        <v>177</v>
      </c>
      <c r="D73" t="str">
        <f t="shared" si="20"/>
        <v>--</v>
      </c>
      <c r="E73" s="2" t="s">
        <v>177</v>
      </c>
      <c r="F73" t="str">
        <f t="shared" si="21"/>
        <v>--</v>
      </c>
      <c r="G73" s="2" t="s">
        <v>178</v>
      </c>
      <c r="H73" t="str">
        <f t="shared" si="22"/>
        <v>--</v>
      </c>
      <c r="I73" s="2" t="s">
        <v>123</v>
      </c>
      <c r="J73" t="str">
        <f t="shared" si="23"/>
        <v>--</v>
      </c>
      <c r="K73" s="2" t="s">
        <v>66</v>
      </c>
      <c r="L73" t="str">
        <f t="shared" si="24"/>
        <v>--</v>
      </c>
      <c r="M73" s="2" t="s">
        <v>195</v>
      </c>
      <c r="N73" t="str">
        <f t="shared" si="25"/>
        <v>--</v>
      </c>
      <c r="O73" s="2" t="s">
        <v>214</v>
      </c>
      <c r="P73" t="str">
        <f t="shared" si="26"/>
        <v>--</v>
      </c>
      <c r="Q73" s="2" t="s">
        <v>64</v>
      </c>
      <c r="R73" t="str">
        <f t="shared" si="27"/>
        <v>--</v>
      </c>
      <c r="S73" s="2" t="s">
        <v>305</v>
      </c>
      <c r="T73" t="str">
        <f t="shared" si="28"/>
        <v>--</v>
      </c>
      <c r="U73" s="2" t="s">
        <v>259</v>
      </c>
      <c r="V73" t="str">
        <f t="shared" si="29"/>
        <v>--</v>
      </c>
      <c r="W73" s="2"/>
      <c r="Y73" s="2"/>
    </row>
    <row r="74" spans="1:25">
      <c r="A74" s="2" t="s">
        <v>172</v>
      </c>
      <c r="B74" t="str">
        <f t="shared" si="30"/>
        <v>--</v>
      </c>
      <c r="C74" s="2" t="s">
        <v>178</v>
      </c>
      <c r="D74" t="str">
        <f t="shared" si="20"/>
        <v>--</v>
      </c>
      <c r="E74" s="2" t="s">
        <v>178</v>
      </c>
      <c r="F74" t="str">
        <f t="shared" si="21"/>
        <v>--</v>
      </c>
      <c r="G74" s="2" t="s">
        <v>179</v>
      </c>
      <c r="H74" t="str">
        <f t="shared" si="22"/>
        <v>--</v>
      </c>
      <c r="I74" s="2" t="s">
        <v>214</v>
      </c>
      <c r="J74" t="str">
        <f t="shared" si="23"/>
        <v>--</v>
      </c>
      <c r="K74" s="2" t="s">
        <v>210</v>
      </c>
      <c r="L74" t="str">
        <f t="shared" si="24"/>
        <v>--</v>
      </c>
      <c r="M74" s="2" t="s">
        <v>197</v>
      </c>
      <c r="N74" t="str">
        <f t="shared" si="25"/>
        <v>--</v>
      </c>
      <c r="O74" s="2" t="s">
        <v>215</v>
      </c>
      <c r="P74" t="str">
        <f t="shared" si="26"/>
        <v>--</v>
      </c>
      <c r="Q74" s="2" t="s">
        <v>65</v>
      </c>
      <c r="R74" t="str">
        <f t="shared" si="27"/>
        <v>--</v>
      </c>
      <c r="S74" s="2" t="s">
        <v>85</v>
      </c>
      <c r="T74" t="str">
        <f t="shared" si="28"/>
        <v>--</v>
      </c>
      <c r="U74" s="2" t="s">
        <v>260</v>
      </c>
      <c r="V74" t="str">
        <f t="shared" si="29"/>
        <v>--</v>
      </c>
      <c r="W74" s="2"/>
      <c r="Y74" s="2"/>
    </row>
    <row r="75" spans="1:25">
      <c r="A75" s="2" t="s">
        <v>173</v>
      </c>
      <c r="B75" t="str">
        <f t="shared" si="30"/>
        <v>--</v>
      </c>
      <c r="C75" s="2" t="s">
        <v>179</v>
      </c>
      <c r="D75" t="str">
        <f t="shared" si="20"/>
        <v>--</v>
      </c>
      <c r="E75" s="2" t="s">
        <v>179</v>
      </c>
      <c r="F75" t="str">
        <f t="shared" si="21"/>
        <v>--</v>
      </c>
      <c r="G75" s="2" t="s">
        <v>180</v>
      </c>
      <c r="H75" t="str">
        <f t="shared" si="22"/>
        <v>--</v>
      </c>
      <c r="I75" s="2" t="s">
        <v>305</v>
      </c>
      <c r="J75" t="str">
        <f t="shared" si="23"/>
        <v>--</v>
      </c>
      <c r="K75" s="2" t="s">
        <v>212</v>
      </c>
      <c r="L75" t="str">
        <f t="shared" si="24"/>
        <v>--</v>
      </c>
      <c r="M75" s="2" t="s">
        <v>198</v>
      </c>
      <c r="N75" t="str">
        <f t="shared" si="25"/>
        <v>--</v>
      </c>
      <c r="O75" s="2" t="s">
        <v>227</v>
      </c>
      <c r="P75" t="str">
        <f t="shared" si="26"/>
        <v>--</v>
      </c>
      <c r="Q75" s="2" t="s">
        <v>66</v>
      </c>
      <c r="R75" t="str">
        <f t="shared" si="27"/>
        <v>--</v>
      </c>
      <c r="S75" s="2" t="s">
        <v>86</v>
      </c>
      <c r="T75" t="str">
        <f t="shared" si="28"/>
        <v>--</v>
      </c>
      <c r="U75" s="2" t="s">
        <v>261</v>
      </c>
      <c r="V75" t="str">
        <f t="shared" si="29"/>
        <v>--</v>
      </c>
      <c r="W75" s="2"/>
      <c r="Y75" s="2"/>
    </row>
    <row r="76" spans="1:25">
      <c r="A76" s="2" t="s">
        <v>174</v>
      </c>
      <c r="B76" t="str">
        <f t="shared" si="30"/>
        <v>--</v>
      </c>
      <c r="C76" s="2" t="s">
        <v>180</v>
      </c>
      <c r="D76" t="str">
        <f t="shared" si="20"/>
        <v>--</v>
      </c>
      <c r="E76" s="2" t="s">
        <v>180</v>
      </c>
      <c r="F76" t="str">
        <f t="shared" si="21"/>
        <v>--</v>
      </c>
      <c r="G76" s="2" t="s">
        <v>181</v>
      </c>
      <c r="H76" t="str">
        <f t="shared" si="22"/>
        <v>--</v>
      </c>
      <c r="I76" s="2" t="s">
        <v>329</v>
      </c>
      <c r="J76" t="str">
        <f t="shared" si="23"/>
        <v>--</v>
      </c>
      <c r="K76" s="2" t="s">
        <v>213</v>
      </c>
      <c r="L76" t="str">
        <f t="shared" si="24"/>
        <v>--</v>
      </c>
      <c r="M76" s="6" t="s">
        <v>420</v>
      </c>
      <c r="N76" t="str">
        <f t="shared" si="25"/>
        <v>--</v>
      </c>
      <c r="O76" s="2" t="s">
        <v>230</v>
      </c>
      <c r="P76" t="str">
        <f t="shared" si="26"/>
        <v>--</v>
      </c>
      <c r="Q76" s="2" t="s">
        <v>209</v>
      </c>
      <c r="R76" t="str">
        <f t="shared" si="27"/>
        <v>--</v>
      </c>
      <c r="S76" s="2" t="s">
        <v>87</v>
      </c>
      <c r="T76" t="str">
        <f t="shared" si="28"/>
        <v>--</v>
      </c>
      <c r="U76" s="2" t="s">
        <v>262</v>
      </c>
      <c r="V76" t="str">
        <f t="shared" si="29"/>
        <v>--</v>
      </c>
      <c r="W76" s="2"/>
      <c r="Y76" s="2"/>
    </row>
    <row r="77" spans="1:25">
      <c r="A77" s="2" t="s">
        <v>175</v>
      </c>
      <c r="B77" t="str">
        <f t="shared" si="30"/>
        <v>--</v>
      </c>
      <c r="C77" s="2" t="s">
        <v>181</v>
      </c>
      <c r="D77" t="str">
        <f t="shared" si="20"/>
        <v>--</v>
      </c>
      <c r="E77" s="2" t="s">
        <v>181</v>
      </c>
      <c r="F77" t="str">
        <f t="shared" si="21"/>
        <v>--</v>
      </c>
      <c r="G77" s="2" t="s">
        <v>183</v>
      </c>
      <c r="H77" t="str">
        <f t="shared" si="22"/>
        <v>--</v>
      </c>
      <c r="I77" s="2" t="s">
        <v>331</v>
      </c>
      <c r="J77" t="str">
        <f t="shared" si="23"/>
        <v>--</v>
      </c>
      <c r="K77" s="2" t="s">
        <v>214</v>
      </c>
      <c r="L77" t="str">
        <f t="shared" si="24"/>
        <v>--</v>
      </c>
      <c r="M77" s="2" t="s">
        <v>200</v>
      </c>
      <c r="N77" t="str">
        <f t="shared" si="25"/>
        <v>--</v>
      </c>
      <c r="O77" s="2" t="s">
        <v>233</v>
      </c>
      <c r="P77" t="str">
        <f t="shared" si="26"/>
        <v>--</v>
      </c>
      <c r="Q77" s="2" t="s">
        <v>210</v>
      </c>
      <c r="R77" t="str">
        <f t="shared" si="27"/>
        <v>--</v>
      </c>
      <c r="S77" s="2" t="s">
        <v>88</v>
      </c>
      <c r="T77" t="str">
        <f t="shared" si="28"/>
        <v>--</v>
      </c>
      <c r="U77" s="2" t="s">
        <v>263</v>
      </c>
      <c r="V77" t="str">
        <f t="shared" si="29"/>
        <v>--</v>
      </c>
      <c r="W77" s="2"/>
      <c r="Y77" s="2"/>
    </row>
    <row r="78" spans="1:25">
      <c r="A78" s="2" t="s">
        <v>176</v>
      </c>
      <c r="B78" t="str">
        <f t="shared" si="30"/>
        <v>--</v>
      </c>
      <c r="C78" s="2" t="s">
        <v>183</v>
      </c>
      <c r="D78" t="str">
        <f t="shared" si="20"/>
        <v>--</v>
      </c>
      <c r="E78" s="2" t="s">
        <v>183</v>
      </c>
      <c r="F78" t="str">
        <f t="shared" si="21"/>
        <v>--</v>
      </c>
      <c r="G78" s="2" t="s">
        <v>184</v>
      </c>
      <c r="H78" t="str">
        <f t="shared" si="22"/>
        <v>--</v>
      </c>
      <c r="I78" s="2" t="s">
        <v>163</v>
      </c>
      <c r="J78" t="str">
        <f t="shared" si="23"/>
        <v>--</v>
      </c>
      <c r="K78" s="2" t="s">
        <v>220</v>
      </c>
      <c r="L78" t="str">
        <f t="shared" si="24"/>
        <v>--</v>
      </c>
      <c r="M78" s="6" t="s">
        <v>203</v>
      </c>
      <c r="N78" t="str">
        <f t="shared" si="25"/>
        <v>--</v>
      </c>
      <c r="O78" s="2" t="s">
        <v>234</v>
      </c>
      <c r="P78" t="str">
        <f t="shared" si="26"/>
        <v>--</v>
      </c>
      <c r="Q78" s="2" t="s">
        <v>212</v>
      </c>
      <c r="R78" t="str">
        <f t="shared" si="27"/>
        <v>--</v>
      </c>
      <c r="S78" s="2" t="s">
        <v>89</v>
      </c>
      <c r="T78" t="str">
        <f t="shared" si="28"/>
        <v>--</v>
      </c>
      <c r="U78" s="2" t="s">
        <v>264</v>
      </c>
      <c r="V78" t="str">
        <f t="shared" si="29"/>
        <v>--</v>
      </c>
      <c r="W78" s="2"/>
      <c r="Y78" s="2"/>
    </row>
    <row r="79" spans="1:25">
      <c r="A79" s="2" t="s">
        <v>177</v>
      </c>
      <c r="B79" t="str">
        <f t="shared" si="30"/>
        <v>--</v>
      </c>
      <c r="C79" s="2" t="s">
        <v>184</v>
      </c>
      <c r="D79" t="str">
        <f t="shared" si="20"/>
        <v>--</v>
      </c>
      <c r="E79" s="2" t="s">
        <v>184</v>
      </c>
      <c r="F79" t="str">
        <f t="shared" si="21"/>
        <v>--</v>
      </c>
      <c r="G79" s="2" t="s">
        <v>185</v>
      </c>
      <c r="H79" t="str">
        <f t="shared" si="22"/>
        <v>--</v>
      </c>
      <c r="I79" s="2" t="s">
        <v>297</v>
      </c>
      <c r="J79" t="str">
        <f t="shared" si="23"/>
        <v>--</v>
      </c>
      <c r="K79" s="2" t="s">
        <v>227</v>
      </c>
      <c r="L79" t="str">
        <f t="shared" si="24"/>
        <v>--</v>
      </c>
      <c r="M79" s="2" t="s">
        <v>204</v>
      </c>
      <c r="N79" t="str">
        <f t="shared" si="25"/>
        <v>--</v>
      </c>
      <c r="O79" s="2" t="s">
        <v>235</v>
      </c>
      <c r="P79" t="str">
        <f t="shared" si="26"/>
        <v>--</v>
      </c>
      <c r="Q79" s="2" t="s">
        <v>213</v>
      </c>
      <c r="R79" t="str">
        <f t="shared" si="27"/>
        <v>--</v>
      </c>
      <c r="S79" s="2" t="s">
        <v>90</v>
      </c>
      <c r="T79" t="str">
        <f t="shared" si="28"/>
        <v>--</v>
      </c>
      <c r="U79" s="2" t="s">
        <v>276</v>
      </c>
      <c r="V79" t="str">
        <f t="shared" si="29"/>
        <v>--</v>
      </c>
      <c r="W79" s="2"/>
      <c r="Y79" s="2"/>
    </row>
    <row r="80" spans="1:25">
      <c r="A80" s="2" t="s">
        <v>178</v>
      </c>
      <c r="B80" t="str">
        <f t="shared" si="30"/>
        <v>--</v>
      </c>
      <c r="C80" s="2" t="s">
        <v>185</v>
      </c>
      <c r="D80" t="str">
        <f t="shared" si="20"/>
        <v>--</v>
      </c>
      <c r="E80" s="2" t="s">
        <v>185</v>
      </c>
      <c r="F80" t="str">
        <f t="shared" si="21"/>
        <v>--</v>
      </c>
      <c r="G80" s="2" t="s">
        <v>187</v>
      </c>
      <c r="H80" t="str">
        <f t="shared" si="22"/>
        <v>--</v>
      </c>
      <c r="I80" s="2" t="s">
        <v>346</v>
      </c>
      <c r="J80" t="str">
        <f t="shared" si="23"/>
        <v>--</v>
      </c>
      <c r="K80" s="2" t="s">
        <v>229</v>
      </c>
      <c r="L80" t="str">
        <f t="shared" si="24"/>
        <v>--</v>
      </c>
      <c r="M80" s="2" t="s">
        <v>397</v>
      </c>
      <c r="N80" t="str">
        <f t="shared" si="25"/>
        <v>--</v>
      </c>
      <c r="O80" s="2" t="s">
        <v>236</v>
      </c>
      <c r="P80" t="str">
        <f t="shared" si="26"/>
        <v>--</v>
      </c>
      <c r="Q80" s="2" t="s">
        <v>214</v>
      </c>
      <c r="R80" t="str">
        <f t="shared" si="27"/>
        <v>--</v>
      </c>
      <c r="S80" s="2" t="s">
        <v>307</v>
      </c>
      <c r="T80" t="str">
        <f t="shared" si="28"/>
        <v>--</v>
      </c>
      <c r="U80" s="2" t="s">
        <v>280</v>
      </c>
      <c r="V80" t="str">
        <f t="shared" si="29"/>
        <v>--</v>
      </c>
      <c r="W80" s="2"/>
      <c r="Y80" s="2"/>
    </row>
    <row r="81" spans="1:25">
      <c r="A81" s="2" t="s">
        <v>179</v>
      </c>
      <c r="B81" t="str">
        <f t="shared" si="30"/>
        <v>--</v>
      </c>
      <c r="C81" s="2" t="s">
        <v>187</v>
      </c>
      <c r="D81" t="str">
        <f t="shared" si="20"/>
        <v>--</v>
      </c>
      <c r="E81" s="2" t="s">
        <v>187</v>
      </c>
      <c r="F81" t="str">
        <f t="shared" si="21"/>
        <v>--</v>
      </c>
      <c r="G81" s="2" t="s">
        <v>188</v>
      </c>
      <c r="H81" t="str">
        <f t="shared" si="22"/>
        <v>--</v>
      </c>
      <c r="I81" s="2" t="s">
        <v>181</v>
      </c>
      <c r="J81" t="str">
        <f t="shared" si="23"/>
        <v>--</v>
      </c>
      <c r="K81" s="2" t="s">
        <v>230</v>
      </c>
      <c r="L81" t="str">
        <f t="shared" si="24"/>
        <v>--</v>
      </c>
      <c r="M81" s="2" t="s">
        <v>206</v>
      </c>
      <c r="N81" t="str">
        <f t="shared" si="25"/>
        <v>--</v>
      </c>
      <c r="O81" s="2" t="s">
        <v>237</v>
      </c>
      <c r="P81" t="str">
        <f t="shared" si="26"/>
        <v>--</v>
      </c>
      <c r="Q81" s="2" t="s">
        <v>226</v>
      </c>
      <c r="R81" t="str">
        <f t="shared" si="27"/>
        <v>--</v>
      </c>
      <c r="S81" s="2" t="s">
        <v>309</v>
      </c>
      <c r="T81" t="str">
        <f t="shared" si="28"/>
        <v>--</v>
      </c>
      <c r="U81" s="2" t="s">
        <v>282</v>
      </c>
      <c r="V81" t="str">
        <f t="shared" si="29"/>
        <v>--</v>
      </c>
      <c r="W81" s="2"/>
      <c r="Y81" s="2"/>
    </row>
    <row r="82" spans="1:25">
      <c r="A82" s="2" t="s">
        <v>180</v>
      </c>
      <c r="B82" t="str">
        <f t="shared" si="30"/>
        <v>--</v>
      </c>
      <c r="C82" s="2" t="s">
        <v>188</v>
      </c>
      <c r="D82" t="str">
        <f t="shared" si="20"/>
        <v>--</v>
      </c>
      <c r="E82" s="2" t="s">
        <v>188</v>
      </c>
      <c r="F82" t="str">
        <f t="shared" si="21"/>
        <v>--</v>
      </c>
      <c r="G82" s="2" t="s">
        <v>189</v>
      </c>
      <c r="H82" t="str">
        <f t="shared" si="22"/>
        <v>--</v>
      </c>
      <c r="I82" s="2" t="s">
        <v>266</v>
      </c>
      <c r="J82" t="str">
        <f t="shared" si="23"/>
        <v>--</v>
      </c>
      <c r="K82" s="2" t="s">
        <v>231</v>
      </c>
      <c r="L82" t="str">
        <f t="shared" si="24"/>
        <v>--</v>
      </c>
      <c r="M82" s="2" t="s">
        <v>207</v>
      </c>
      <c r="N82" t="str">
        <f t="shared" si="25"/>
        <v>--</v>
      </c>
      <c r="O82" s="2" t="s">
        <v>559</v>
      </c>
      <c r="P82" t="str">
        <f t="shared" si="26"/>
        <v>--</v>
      </c>
      <c r="Q82" s="2" t="s">
        <v>233</v>
      </c>
      <c r="R82" t="str">
        <f t="shared" si="27"/>
        <v>--</v>
      </c>
      <c r="S82" s="2" t="s">
        <v>310</v>
      </c>
      <c r="T82" t="str">
        <f t="shared" si="28"/>
        <v>--</v>
      </c>
      <c r="U82" s="2" t="s">
        <v>296</v>
      </c>
      <c r="V82" t="str">
        <f t="shared" si="29"/>
        <v>--</v>
      </c>
      <c r="W82" s="2"/>
      <c r="Y82" s="2"/>
    </row>
    <row r="83" spans="1:25">
      <c r="A83" s="2" t="s">
        <v>181</v>
      </c>
      <c r="B83" t="str">
        <f t="shared" si="30"/>
        <v>--</v>
      </c>
      <c r="C83" s="2" t="s">
        <v>189</v>
      </c>
      <c r="D83" t="str">
        <f t="shared" si="20"/>
        <v>--</v>
      </c>
      <c r="E83" s="2" t="s">
        <v>189</v>
      </c>
      <c r="F83" t="str">
        <f t="shared" si="21"/>
        <v>--</v>
      </c>
      <c r="G83" s="2" t="s">
        <v>190</v>
      </c>
      <c r="H83" t="str">
        <f t="shared" si="22"/>
        <v>--</v>
      </c>
      <c r="I83" s="2" t="s">
        <v>195</v>
      </c>
      <c r="J83" t="str">
        <f t="shared" si="23"/>
        <v>--</v>
      </c>
      <c r="K83" s="2" t="s">
        <v>233</v>
      </c>
      <c r="L83" t="str">
        <f t="shared" si="24"/>
        <v>--</v>
      </c>
      <c r="M83" s="2" t="s">
        <v>57</v>
      </c>
      <c r="N83" t="str">
        <f t="shared" si="25"/>
        <v>--</v>
      </c>
      <c r="O83" s="2" t="s">
        <v>560</v>
      </c>
      <c r="P83" t="str">
        <f t="shared" si="26"/>
        <v>--</v>
      </c>
      <c r="Q83" s="2" t="s">
        <v>234</v>
      </c>
      <c r="R83" t="str">
        <f t="shared" si="27"/>
        <v>--</v>
      </c>
      <c r="S83" s="2" t="s">
        <v>311</v>
      </c>
      <c r="T83" t="str">
        <f t="shared" si="28"/>
        <v>--</v>
      </c>
      <c r="U83" s="2" t="s">
        <v>297</v>
      </c>
      <c r="V83" t="str">
        <f t="shared" si="29"/>
        <v>--</v>
      </c>
      <c r="W83" s="2"/>
      <c r="Y83" s="2"/>
    </row>
    <row r="84" spans="1:25">
      <c r="A84" s="2" t="s">
        <v>183</v>
      </c>
      <c r="B84" t="str">
        <f t="shared" si="30"/>
        <v>--</v>
      </c>
      <c r="C84" s="2" t="s">
        <v>190</v>
      </c>
      <c r="D84" t="str">
        <f t="shared" si="20"/>
        <v>--</v>
      </c>
      <c r="E84" s="2" t="s">
        <v>190</v>
      </c>
      <c r="F84" t="str">
        <f t="shared" si="21"/>
        <v>--</v>
      </c>
      <c r="G84" s="2" t="s">
        <v>191</v>
      </c>
      <c r="H84" t="str">
        <f t="shared" si="22"/>
        <v>--</v>
      </c>
      <c r="I84" s="2" t="s">
        <v>337</v>
      </c>
      <c r="J84" t="str">
        <f t="shared" si="23"/>
        <v>--</v>
      </c>
      <c r="K84" s="2" t="s">
        <v>234</v>
      </c>
      <c r="L84" t="str">
        <f t="shared" si="24"/>
        <v>--</v>
      </c>
      <c r="M84" s="2" t="s">
        <v>58</v>
      </c>
      <c r="N84" t="str">
        <f t="shared" si="25"/>
        <v>--</v>
      </c>
      <c r="O84" s="2" t="s">
        <v>242</v>
      </c>
      <c r="P84" t="str">
        <f t="shared" si="26"/>
        <v>--</v>
      </c>
      <c r="Q84" s="2" t="s">
        <v>235</v>
      </c>
      <c r="R84" t="str">
        <f t="shared" si="27"/>
        <v>--</v>
      </c>
      <c r="S84" s="2" t="s">
        <v>312</v>
      </c>
      <c r="T84" t="str">
        <f t="shared" si="28"/>
        <v>--</v>
      </c>
      <c r="U84" s="2" t="s">
        <v>495</v>
      </c>
      <c r="V84" t="str">
        <f t="shared" si="29"/>
        <v>--</v>
      </c>
      <c r="W84" s="2"/>
      <c r="Y84" s="2"/>
    </row>
    <row r="85" spans="1:25">
      <c r="A85" s="2" t="s">
        <v>184</v>
      </c>
      <c r="B85" t="str">
        <f t="shared" si="30"/>
        <v>--</v>
      </c>
      <c r="C85" s="2" t="s">
        <v>191</v>
      </c>
      <c r="D85" t="str">
        <f t="shared" si="20"/>
        <v>--</v>
      </c>
      <c r="E85" s="2" t="s">
        <v>191</v>
      </c>
      <c r="F85" t="str">
        <f t="shared" si="21"/>
        <v>--</v>
      </c>
      <c r="G85" s="2" t="s">
        <v>486</v>
      </c>
      <c r="H85" t="str">
        <f t="shared" si="22"/>
        <v>--</v>
      </c>
      <c r="I85" s="2" t="s">
        <v>130</v>
      </c>
      <c r="J85" t="str">
        <f t="shared" si="23"/>
        <v>--</v>
      </c>
      <c r="K85" s="2" t="s">
        <v>235</v>
      </c>
      <c r="L85" t="str">
        <f t="shared" si="24"/>
        <v>--</v>
      </c>
      <c r="M85" s="2" t="s">
        <v>59</v>
      </c>
      <c r="N85" t="str">
        <f t="shared" si="25"/>
        <v>--</v>
      </c>
      <c r="O85" s="2" t="s">
        <v>243</v>
      </c>
      <c r="P85" t="str">
        <f t="shared" si="26"/>
        <v>--</v>
      </c>
      <c r="Q85" s="2" t="s">
        <v>236</v>
      </c>
      <c r="R85" t="str">
        <f t="shared" si="27"/>
        <v>--</v>
      </c>
      <c r="S85" s="2" t="s">
        <v>313</v>
      </c>
      <c r="T85" t="str">
        <f t="shared" si="28"/>
        <v>--</v>
      </c>
      <c r="U85" s="2" t="s">
        <v>77</v>
      </c>
      <c r="V85" t="str">
        <f t="shared" si="29"/>
        <v>--</v>
      </c>
      <c r="W85" s="2"/>
      <c r="Y85" s="2"/>
    </row>
    <row r="86" spans="1:25">
      <c r="A86" s="2" t="s">
        <v>185</v>
      </c>
      <c r="B86" t="str">
        <f t="shared" si="30"/>
        <v>--</v>
      </c>
      <c r="C86" s="2" t="s">
        <v>486</v>
      </c>
      <c r="D86" t="str">
        <f t="shared" si="20"/>
        <v>--</v>
      </c>
      <c r="E86" s="2" t="s">
        <v>486</v>
      </c>
      <c r="F86" t="str">
        <f t="shared" si="21"/>
        <v>--</v>
      </c>
      <c r="G86" s="2" t="s">
        <v>193</v>
      </c>
      <c r="H86" t="str">
        <f t="shared" si="22"/>
        <v>--</v>
      </c>
      <c r="I86" s="2" t="s">
        <v>180</v>
      </c>
      <c r="J86" t="str">
        <f t="shared" si="23"/>
        <v>--</v>
      </c>
      <c r="K86" s="2" t="s">
        <v>237</v>
      </c>
      <c r="L86" t="str">
        <f t="shared" si="24"/>
        <v>--</v>
      </c>
      <c r="M86" s="2" t="s">
        <v>60</v>
      </c>
      <c r="N86" t="str">
        <f t="shared" si="25"/>
        <v>--</v>
      </c>
      <c r="O86" s="2" t="s">
        <v>244</v>
      </c>
      <c r="P86" t="str">
        <f t="shared" si="26"/>
        <v>--</v>
      </c>
      <c r="Q86" s="2" t="s">
        <v>237</v>
      </c>
      <c r="R86" t="str">
        <f t="shared" si="27"/>
        <v>--</v>
      </c>
      <c r="S86" s="2" t="s">
        <v>314</v>
      </c>
      <c r="T86" t="str">
        <f t="shared" si="28"/>
        <v>--</v>
      </c>
      <c r="U86" s="2" t="s">
        <v>78</v>
      </c>
      <c r="V86" t="str">
        <f t="shared" si="29"/>
        <v>--</v>
      </c>
      <c r="W86" s="2"/>
      <c r="Y86" s="2"/>
    </row>
    <row r="87" spans="1:25">
      <c r="A87" s="2" t="s">
        <v>187</v>
      </c>
      <c r="B87" t="str">
        <f t="shared" si="30"/>
        <v>--</v>
      </c>
      <c r="C87" s="2" t="s">
        <v>193</v>
      </c>
      <c r="D87" t="str">
        <f t="shared" si="20"/>
        <v>--</v>
      </c>
      <c r="E87" s="2" t="s">
        <v>193</v>
      </c>
      <c r="F87" t="str">
        <f t="shared" si="21"/>
        <v>--</v>
      </c>
      <c r="G87" s="2" t="s">
        <v>195</v>
      </c>
      <c r="H87" t="str">
        <f t="shared" si="22"/>
        <v>--</v>
      </c>
      <c r="I87" s="2" t="s">
        <v>183</v>
      </c>
      <c r="J87" t="str">
        <f t="shared" si="23"/>
        <v>--</v>
      </c>
      <c r="K87" s="2" t="s">
        <v>239</v>
      </c>
      <c r="L87" t="str">
        <f t="shared" si="24"/>
        <v>--</v>
      </c>
      <c r="M87" s="2" t="s">
        <v>61</v>
      </c>
      <c r="N87" t="str">
        <f t="shared" si="25"/>
        <v>--</v>
      </c>
      <c r="O87" s="2" t="s">
        <v>245</v>
      </c>
      <c r="P87" t="str">
        <f t="shared" si="26"/>
        <v>--</v>
      </c>
      <c r="Q87" s="2" t="s">
        <v>239</v>
      </c>
      <c r="R87" t="str">
        <f t="shared" si="27"/>
        <v>--</v>
      </c>
      <c r="S87" s="12" t="s">
        <v>319</v>
      </c>
      <c r="T87" t="str">
        <f t="shared" si="28"/>
        <v>--</v>
      </c>
      <c r="U87" s="2" t="s">
        <v>299</v>
      </c>
      <c r="V87" t="str">
        <f t="shared" si="29"/>
        <v>--</v>
      </c>
      <c r="W87" s="2"/>
      <c r="Y87" s="2"/>
    </row>
    <row r="88" spans="1:25">
      <c r="A88" s="2" t="s">
        <v>188</v>
      </c>
      <c r="B88" t="str">
        <f t="shared" si="30"/>
        <v>--</v>
      </c>
      <c r="C88" s="2" t="s">
        <v>195</v>
      </c>
      <c r="D88" t="str">
        <f t="shared" si="20"/>
        <v>--</v>
      </c>
      <c r="E88" s="2" t="s">
        <v>195</v>
      </c>
      <c r="F88" t="str">
        <f t="shared" si="21"/>
        <v>--</v>
      </c>
      <c r="G88" s="2" t="s">
        <v>197</v>
      </c>
      <c r="H88" t="str">
        <f t="shared" si="22"/>
        <v>--</v>
      </c>
      <c r="I88" s="2" t="s">
        <v>184</v>
      </c>
      <c r="J88" t="str">
        <f t="shared" si="23"/>
        <v>--</v>
      </c>
      <c r="K88" s="2" t="s">
        <v>240</v>
      </c>
      <c r="L88" t="str">
        <f t="shared" si="24"/>
        <v>--</v>
      </c>
      <c r="M88" s="2" t="s">
        <v>64</v>
      </c>
      <c r="N88" t="str">
        <f t="shared" si="25"/>
        <v>--</v>
      </c>
      <c r="O88" s="2" t="s">
        <v>246</v>
      </c>
      <c r="P88" t="str">
        <f t="shared" si="26"/>
        <v>--</v>
      </c>
      <c r="Q88" s="2" t="s">
        <v>240</v>
      </c>
      <c r="R88" t="str">
        <f t="shared" si="27"/>
        <v>--</v>
      </c>
      <c r="S88" s="2" t="s">
        <v>506</v>
      </c>
      <c r="T88" t="str">
        <f t="shared" si="28"/>
        <v>--</v>
      </c>
      <c r="U88" s="2" t="s">
        <v>79</v>
      </c>
      <c r="V88" t="str">
        <f t="shared" si="29"/>
        <v>--</v>
      </c>
      <c r="W88" s="2"/>
      <c r="Y88" s="2"/>
    </row>
    <row r="89" spans="1:25">
      <c r="A89" s="2" t="s">
        <v>189</v>
      </c>
      <c r="B89" t="str">
        <f t="shared" si="30"/>
        <v>--</v>
      </c>
      <c r="C89" s="2" t="s">
        <v>197</v>
      </c>
      <c r="D89" t="str">
        <f t="shared" si="20"/>
        <v>--</v>
      </c>
      <c r="E89" s="2" t="s">
        <v>197</v>
      </c>
      <c r="F89" t="str">
        <f t="shared" si="21"/>
        <v>--</v>
      </c>
      <c r="G89" s="2" t="s">
        <v>198</v>
      </c>
      <c r="H89" t="str">
        <f t="shared" si="22"/>
        <v>--</v>
      </c>
      <c r="I89" s="2" t="s">
        <v>235</v>
      </c>
      <c r="J89" t="str">
        <f t="shared" si="23"/>
        <v>--</v>
      </c>
      <c r="K89" s="2" t="s">
        <v>559</v>
      </c>
      <c r="L89" t="str">
        <f t="shared" si="24"/>
        <v>--</v>
      </c>
      <c r="M89" s="2" t="s">
        <v>65</v>
      </c>
      <c r="N89" t="str">
        <f t="shared" si="25"/>
        <v>--</v>
      </c>
      <c r="O89" s="2" t="s">
        <v>247</v>
      </c>
      <c r="P89" t="str">
        <f t="shared" si="26"/>
        <v>--</v>
      </c>
      <c r="Q89" s="2" t="s">
        <v>559</v>
      </c>
      <c r="R89" t="str">
        <f t="shared" si="27"/>
        <v>--</v>
      </c>
      <c r="S89" s="2" t="s">
        <v>508</v>
      </c>
      <c r="T89" t="str">
        <f t="shared" si="28"/>
        <v>--</v>
      </c>
      <c r="U89" s="2" t="s">
        <v>80</v>
      </c>
      <c r="V89" t="str">
        <f t="shared" si="29"/>
        <v>--</v>
      </c>
      <c r="W89" s="2"/>
      <c r="Y89" s="2"/>
    </row>
    <row r="90" spans="1:25">
      <c r="A90" s="2" t="s">
        <v>190</v>
      </c>
      <c r="B90" t="str">
        <f t="shared" si="30"/>
        <v>--</v>
      </c>
      <c r="C90" s="2" t="s">
        <v>198</v>
      </c>
      <c r="D90" t="str">
        <f t="shared" si="20"/>
        <v>--</v>
      </c>
      <c r="E90" s="2" t="s">
        <v>198</v>
      </c>
      <c r="F90" t="str">
        <f t="shared" si="21"/>
        <v>--</v>
      </c>
      <c r="G90" s="2" t="s">
        <v>199</v>
      </c>
      <c r="H90" t="str">
        <f t="shared" si="22"/>
        <v>--</v>
      </c>
      <c r="I90" s="2" t="s">
        <v>276</v>
      </c>
      <c r="J90" t="str">
        <f t="shared" si="23"/>
        <v>--</v>
      </c>
      <c r="K90" s="2" t="s">
        <v>560</v>
      </c>
      <c r="L90" t="str">
        <f t="shared" si="24"/>
        <v>--</v>
      </c>
      <c r="M90" s="6" t="s">
        <v>66</v>
      </c>
      <c r="N90" t="str">
        <f t="shared" si="25"/>
        <v>--</v>
      </c>
      <c r="O90" s="2" t="s">
        <v>248</v>
      </c>
      <c r="P90" t="str">
        <f t="shared" si="26"/>
        <v>--</v>
      </c>
      <c r="Q90" s="2" t="s">
        <v>560</v>
      </c>
      <c r="R90" t="str">
        <f t="shared" si="27"/>
        <v>--</v>
      </c>
      <c r="S90" s="2"/>
      <c r="T90" t="str">
        <f t="shared" si="28"/>
        <v>--</v>
      </c>
      <c r="U90" s="2" t="s">
        <v>81</v>
      </c>
      <c r="V90" t="str">
        <f t="shared" si="29"/>
        <v>--</v>
      </c>
      <c r="W90" s="2"/>
      <c r="Y90" s="2"/>
    </row>
    <row r="91" spans="1:25">
      <c r="A91" s="2" t="s">
        <v>191</v>
      </c>
      <c r="B91" t="str">
        <f t="shared" si="30"/>
        <v>--</v>
      </c>
      <c r="C91" s="2" t="s">
        <v>199</v>
      </c>
      <c r="D91" t="str">
        <f t="shared" si="20"/>
        <v>--</v>
      </c>
      <c r="E91" s="2" t="s">
        <v>199</v>
      </c>
      <c r="F91" t="str">
        <f t="shared" si="21"/>
        <v>--</v>
      </c>
      <c r="G91" s="2" t="s">
        <v>420</v>
      </c>
      <c r="H91" t="str">
        <f t="shared" si="22"/>
        <v>--</v>
      </c>
      <c r="I91" s="2" t="s">
        <v>338</v>
      </c>
      <c r="J91" t="str">
        <f t="shared" si="23"/>
        <v>--</v>
      </c>
      <c r="K91" s="2" t="s">
        <v>242</v>
      </c>
      <c r="L91" t="str">
        <f t="shared" si="24"/>
        <v>--</v>
      </c>
      <c r="M91" s="2" t="s">
        <v>209</v>
      </c>
      <c r="N91" t="str">
        <f t="shared" si="25"/>
        <v>--</v>
      </c>
      <c r="O91" s="2" t="s">
        <v>249</v>
      </c>
      <c r="P91" t="str">
        <f t="shared" si="26"/>
        <v>--</v>
      </c>
      <c r="Q91" s="2" t="s">
        <v>243</v>
      </c>
      <c r="R91" t="str">
        <f t="shared" si="27"/>
        <v>--</v>
      </c>
      <c r="S91" s="6"/>
      <c r="U91" s="2" t="s">
        <v>82</v>
      </c>
      <c r="V91" t="str">
        <f t="shared" si="29"/>
        <v>--</v>
      </c>
      <c r="W91" s="2"/>
      <c r="Y91" s="2"/>
    </row>
    <row r="92" spans="1:25">
      <c r="A92" s="2" t="s">
        <v>486</v>
      </c>
      <c r="B92" t="str">
        <f t="shared" si="30"/>
        <v>--</v>
      </c>
      <c r="C92" s="2" t="s">
        <v>420</v>
      </c>
      <c r="D92" t="str">
        <f t="shared" si="20"/>
        <v>--</v>
      </c>
      <c r="E92" s="2" t="s">
        <v>420</v>
      </c>
      <c r="F92" t="str">
        <f t="shared" si="21"/>
        <v>--</v>
      </c>
      <c r="G92" s="2" t="s">
        <v>200</v>
      </c>
      <c r="H92" t="str">
        <f t="shared" si="22"/>
        <v>--</v>
      </c>
      <c r="I92" s="2" t="s">
        <v>77</v>
      </c>
      <c r="J92" t="str">
        <f t="shared" si="23"/>
        <v>--</v>
      </c>
      <c r="K92" s="2" t="s">
        <v>243</v>
      </c>
      <c r="L92" t="str">
        <f t="shared" si="24"/>
        <v>--</v>
      </c>
      <c r="M92" s="2" t="s">
        <v>210</v>
      </c>
      <c r="N92" t="str">
        <f t="shared" si="25"/>
        <v>--</v>
      </c>
      <c r="O92" s="2" t="s">
        <v>250</v>
      </c>
      <c r="P92" t="str">
        <f t="shared" si="26"/>
        <v>--</v>
      </c>
      <c r="Q92" s="2" t="s">
        <v>244</v>
      </c>
      <c r="R92" t="str">
        <f t="shared" si="27"/>
        <v>--</v>
      </c>
      <c r="U92" s="2" t="s">
        <v>301</v>
      </c>
      <c r="V92" t="str">
        <f t="shared" si="29"/>
        <v>--</v>
      </c>
      <c r="W92" s="2"/>
      <c r="Y92" s="2"/>
    </row>
    <row r="93" spans="1:25">
      <c r="A93" s="2" t="s">
        <v>193</v>
      </c>
      <c r="B93" t="str">
        <f t="shared" si="30"/>
        <v>--</v>
      </c>
      <c r="C93" s="2" t="s">
        <v>200</v>
      </c>
      <c r="D93" t="str">
        <f t="shared" si="20"/>
        <v>--</v>
      </c>
      <c r="E93" s="2" t="s">
        <v>200</v>
      </c>
      <c r="F93" t="str">
        <f t="shared" si="21"/>
        <v>--</v>
      </c>
      <c r="G93" s="2" t="s">
        <v>202</v>
      </c>
      <c r="H93" t="str">
        <f t="shared" si="22"/>
        <v>--</v>
      </c>
      <c r="I93" s="2" t="s">
        <v>334</v>
      </c>
      <c r="J93" t="str">
        <f t="shared" si="23"/>
        <v>--</v>
      </c>
      <c r="K93" s="2" t="s">
        <v>244</v>
      </c>
      <c r="L93" t="str">
        <f t="shared" si="24"/>
        <v>--</v>
      </c>
      <c r="M93" s="6" t="s">
        <v>212</v>
      </c>
      <c r="N93" t="str">
        <f t="shared" si="25"/>
        <v>--</v>
      </c>
      <c r="O93" s="2" t="s">
        <v>251</v>
      </c>
      <c r="P93" t="str">
        <f t="shared" si="26"/>
        <v>--</v>
      </c>
      <c r="Q93" s="2" t="s">
        <v>245</v>
      </c>
      <c r="R93" t="str">
        <f t="shared" si="27"/>
        <v>--</v>
      </c>
      <c r="U93" s="2" t="s">
        <v>302</v>
      </c>
      <c r="V93" t="str">
        <f t="shared" si="29"/>
        <v>--</v>
      </c>
      <c r="W93" s="2"/>
      <c r="Y93" s="2"/>
    </row>
    <row r="94" spans="1:25">
      <c r="A94" s="2" t="s">
        <v>195</v>
      </c>
      <c r="B94" t="str">
        <f t="shared" si="30"/>
        <v>--</v>
      </c>
      <c r="C94" s="2" t="s">
        <v>202</v>
      </c>
      <c r="D94" t="str">
        <f t="shared" si="20"/>
        <v>--</v>
      </c>
      <c r="E94" s="2" t="s">
        <v>202</v>
      </c>
      <c r="F94" t="str">
        <f t="shared" si="21"/>
        <v>--</v>
      </c>
      <c r="G94" s="2" t="s">
        <v>203</v>
      </c>
      <c r="H94" t="str">
        <f t="shared" si="22"/>
        <v>--</v>
      </c>
      <c r="I94" s="2" t="s">
        <v>342</v>
      </c>
      <c r="J94" t="str">
        <f t="shared" si="23"/>
        <v>--</v>
      </c>
      <c r="K94" s="2" t="s">
        <v>245</v>
      </c>
      <c r="L94" t="str">
        <f t="shared" si="24"/>
        <v>--</v>
      </c>
      <c r="M94" s="6" t="s">
        <v>213</v>
      </c>
      <c r="N94" t="str">
        <f t="shared" si="25"/>
        <v>--</v>
      </c>
      <c r="O94" s="2" t="s">
        <v>252</v>
      </c>
      <c r="P94" t="str">
        <f t="shared" si="26"/>
        <v>--</v>
      </c>
      <c r="Q94" s="2" t="s">
        <v>246</v>
      </c>
      <c r="R94" t="str">
        <f t="shared" si="27"/>
        <v>--</v>
      </c>
      <c r="U94" s="2" t="s">
        <v>303</v>
      </c>
      <c r="V94" t="str">
        <f t="shared" si="29"/>
        <v>--</v>
      </c>
      <c r="W94" s="2"/>
      <c r="Y94" s="2"/>
    </row>
    <row r="95" spans="1:25">
      <c r="A95" s="2" t="s">
        <v>197</v>
      </c>
      <c r="B95" t="str">
        <f t="shared" si="30"/>
        <v>--</v>
      </c>
      <c r="C95" s="2" t="s">
        <v>203</v>
      </c>
      <c r="D95" t="str">
        <f t="shared" si="20"/>
        <v>--</v>
      </c>
      <c r="E95" s="2" t="s">
        <v>203</v>
      </c>
      <c r="F95" t="str">
        <f t="shared" si="21"/>
        <v>--</v>
      </c>
      <c r="G95" s="2" t="s">
        <v>204</v>
      </c>
      <c r="H95" t="str">
        <f t="shared" si="22"/>
        <v>--</v>
      </c>
      <c r="I95" s="2" t="s">
        <v>314</v>
      </c>
      <c r="J95" t="str">
        <f t="shared" si="23"/>
        <v>--</v>
      </c>
      <c r="K95" s="2" t="s">
        <v>246</v>
      </c>
      <c r="L95" t="str">
        <f t="shared" si="24"/>
        <v>--</v>
      </c>
      <c r="M95" s="2" t="s">
        <v>214</v>
      </c>
      <c r="N95" t="str">
        <f t="shared" si="25"/>
        <v>--</v>
      </c>
      <c r="O95" s="2" t="s">
        <v>253</v>
      </c>
      <c r="P95" t="str">
        <f t="shared" si="26"/>
        <v>--</v>
      </c>
      <c r="Q95" s="2" t="s">
        <v>247</v>
      </c>
      <c r="R95" t="str">
        <f t="shared" si="27"/>
        <v>--</v>
      </c>
      <c r="U95" s="2" t="s">
        <v>304</v>
      </c>
      <c r="V95" t="str">
        <f t="shared" si="29"/>
        <v>--</v>
      </c>
      <c r="W95" s="2"/>
      <c r="Y95" s="2"/>
    </row>
    <row r="96" spans="1:25">
      <c r="A96" s="2" t="s">
        <v>198</v>
      </c>
      <c r="B96" t="str">
        <f t="shared" si="30"/>
        <v>--</v>
      </c>
      <c r="C96" s="2" t="s">
        <v>204</v>
      </c>
      <c r="D96" t="str">
        <f t="shared" si="20"/>
        <v>--</v>
      </c>
      <c r="E96" s="2" t="s">
        <v>204</v>
      </c>
      <c r="F96" t="str">
        <f t="shared" si="21"/>
        <v>--</v>
      </c>
      <c r="G96" s="2" t="s">
        <v>206</v>
      </c>
      <c r="H96" t="str">
        <f t="shared" si="22"/>
        <v>--</v>
      </c>
      <c r="I96" s="2" t="s">
        <v>287</v>
      </c>
      <c r="J96" t="str">
        <f t="shared" si="23"/>
        <v>--</v>
      </c>
      <c r="K96" s="2" t="s">
        <v>247</v>
      </c>
      <c r="L96" t="str">
        <f t="shared" si="24"/>
        <v>--</v>
      </c>
      <c r="M96" s="2" t="s">
        <v>215</v>
      </c>
      <c r="N96" t="str">
        <f t="shared" si="25"/>
        <v>--</v>
      </c>
      <c r="O96" s="2" t="s">
        <v>255</v>
      </c>
      <c r="P96" t="str">
        <f t="shared" si="26"/>
        <v>--</v>
      </c>
      <c r="Q96" s="2" t="s">
        <v>248</v>
      </c>
      <c r="R96" t="str">
        <f t="shared" si="27"/>
        <v>--</v>
      </c>
      <c r="U96" s="2" t="s">
        <v>305</v>
      </c>
      <c r="V96" t="str">
        <f t="shared" si="29"/>
        <v>--</v>
      </c>
      <c r="W96" s="2"/>
      <c r="Y96" s="2"/>
    </row>
    <row r="97" spans="1:25">
      <c r="A97" s="2" t="s">
        <v>199</v>
      </c>
      <c r="B97" t="str">
        <f t="shared" si="30"/>
        <v>--</v>
      </c>
      <c r="C97" s="2" t="s">
        <v>206</v>
      </c>
      <c r="D97" t="str">
        <f t="shared" si="20"/>
        <v>--</v>
      </c>
      <c r="E97" s="2" t="s">
        <v>206</v>
      </c>
      <c r="F97" t="str">
        <f t="shared" si="21"/>
        <v>--</v>
      </c>
      <c r="G97" s="2" t="s">
        <v>207</v>
      </c>
      <c r="H97" t="str">
        <f t="shared" si="22"/>
        <v>--</v>
      </c>
      <c r="I97" s="2" t="s">
        <v>227</v>
      </c>
      <c r="J97" t="str">
        <f t="shared" si="23"/>
        <v>--</v>
      </c>
      <c r="K97" s="2" t="s">
        <v>248</v>
      </c>
      <c r="L97" t="str">
        <f t="shared" si="24"/>
        <v>--</v>
      </c>
      <c r="M97" s="2" t="s">
        <v>217</v>
      </c>
      <c r="N97" t="str">
        <f t="shared" si="25"/>
        <v>--</v>
      </c>
      <c r="O97" s="2" t="s">
        <v>256</v>
      </c>
      <c r="P97" t="str">
        <f t="shared" si="26"/>
        <v>--</v>
      </c>
      <c r="Q97" s="2" t="s">
        <v>249</v>
      </c>
      <c r="R97" t="str">
        <f t="shared" si="27"/>
        <v>--</v>
      </c>
      <c r="U97" s="2" t="s">
        <v>85</v>
      </c>
      <c r="V97" t="str">
        <f t="shared" si="29"/>
        <v>--</v>
      </c>
      <c r="W97" s="2"/>
      <c r="Y97" s="2"/>
    </row>
    <row r="98" spans="1:25">
      <c r="A98" s="2" t="s">
        <v>420</v>
      </c>
      <c r="B98" t="str">
        <f t="shared" si="30"/>
        <v>--</v>
      </c>
      <c r="C98" s="2" t="s">
        <v>207</v>
      </c>
      <c r="D98" t="str">
        <f t="shared" si="20"/>
        <v>--</v>
      </c>
      <c r="E98" s="2" t="s">
        <v>207</v>
      </c>
      <c r="F98" t="str">
        <f t="shared" si="21"/>
        <v>--</v>
      </c>
      <c r="G98" s="2" t="s">
        <v>57</v>
      </c>
      <c r="H98" t="str">
        <f t="shared" si="22"/>
        <v>--</v>
      </c>
      <c r="I98" s="2" t="s">
        <v>278</v>
      </c>
      <c r="J98" t="str">
        <f t="shared" ref="J98:J129" si="31">IF(I98=I97,"Boo","--")</f>
        <v>--</v>
      </c>
      <c r="K98" s="2" t="s">
        <v>249</v>
      </c>
      <c r="L98" t="str">
        <f t="shared" ref="L98:L129" si="32">IF(K98=K97,"Boo","--")</f>
        <v>--</v>
      </c>
      <c r="M98" s="6" t="s">
        <v>218</v>
      </c>
      <c r="N98" t="str">
        <f t="shared" ref="N98:N129" si="33">IF(M98=M97,"Boo","--")</f>
        <v>--</v>
      </c>
      <c r="O98" s="2" t="s">
        <v>70</v>
      </c>
      <c r="P98" t="str">
        <f t="shared" ref="P98:P129" si="34">IF(O98=O97,"Boo","--")</f>
        <v>--</v>
      </c>
      <c r="Q98" s="2" t="s">
        <v>250</v>
      </c>
      <c r="R98" t="str">
        <f t="shared" ref="R98:R129" si="35">IF(Q98=Q97,"Boo","--")</f>
        <v>--</v>
      </c>
      <c r="U98" s="2" t="s">
        <v>86</v>
      </c>
      <c r="V98" t="str">
        <f t="shared" ref="V98:V109" si="36">IF(U98=U97,"Boo","--")</f>
        <v>--</v>
      </c>
      <c r="W98" s="2"/>
      <c r="Y98" s="2"/>
    </row>
    <row r="99" spans="1:25">
      <c r="A99" s="64" t="s">
        <v>487</v>
      </c>
      <c r="B99" t="str">
        <f t="shared" si="30"/>
        <v>--</v>
      </c>
      <c r="C99" s="2" t="s">
        <v>57</v>
      </c>
      <c r="D99" t="str">
        <f t="shared" si="20"/>
        <v>--</v>
      </c>
      <c r="E99" s="2" t="s">
        <v>57</v>
      </c>
      <c r="F99" t="str">
        <f t="shared" si="21"/>
        <v>--</v>
      </c>
      <c r="G99" s="2" t="s">
        <v>58</v>
      </c>
      <c r="H99" t="str">
        <f t="shared" si="22"/>
        <v>--</v>
      </c>
      <c r="I99" s="2" t="s">
        <v>344</v>
      </c>
      <c r="J99" t="str">
        <f t="shared" si="31"/>
        <v>--</v>
      </c>
      <c r="K99" s="2" t="s">
        <v>250</v>
      </c>
      <c r="L99" t="str">
        <f t="shared" si="32"/>
        <v>--</v>
      </c>
      <c r="M99" s="6" t="s">
        <v>219</v>
      </c>
      <c r="N99" t="str">
        <f t="shared" si="33"/>
        <v>--</v>
      </c>
      <c r="O99" s="2" t="s">
        <v>71</v>
      </c>
      <c r="P99" t="str">
        <f t="shared" si="34"/>
        <v>--</v>
      </c>
      <c r="Q99" s="2" t="s">
        <v>251</v>
      </c>
      <c r="R99" t="str">
        <f t="shared" si="35"/>
        <v>--</v>
      </c>
      <c r="U99" s="2" t="s">
        <v>87</v>
      </c>
      <c r="V99" t="str">
        <f t="shared" si="36"/>
        <v>--</v>
      </c>
      <c r="W99" s="2"/>
      <c r="Y99" s="2"/>
    </row>
    <row r="100" spans="1:25">
      <c r="A100" s="64" t="s">
        <v>488</v>
      </c>
      <c r="B100" t="str">
        <f t="shared" si="30"/>
        <v>--</v>
      </c>
      <c r="C100" s="2" t="s">
        <v>58</v>
      </c>
      <c r="D100" t="str">
        <f t="shared" si="20"/>
        <v>--</v>
      </c>
      <c r="E100" s="2" t="s">
        <v>58</v>
      </c>
      <c r="F100" t="str">
        <f t="shared" si="21"/>
        <v>--</v>
      </c>
      <c r="G100" s="2" t="s">
        <v>59</v>
      </c>
      <c r="H100" t="str">
        <f t="shared" si="22"/>
        <v>--</v>
      </c>
      <c r="I100" s="2" t="s">
        <v>323</v>
      </c>
      <c r="J100" t="str">
        <f t="shared" si="31"/>
        <v>--</v>
      </c>
      <c r="K100" s="2" t="s">
        <v>251</v>
      </c>
      <c r="L100" t="str">
        <f t="shared" si="32"/>
        <v>--</v>
      </c>
      <c r="M100" s="6" t="s">
        <v>220</v>
      </c>
      <c r="N100" t="str">
        <f t="shared" si="33"/>
        <v>--</v>
      </c>
      <c r="O100" s="2" t="s">
        <v>74</v>
      </c>
      <c r="P100" t="str">
        <f t="shared" si="34"/>
        <v>--</v>
      </c>
      <c r="Q100" s="2" t="s">
        <v>252</v>
      </c>
      <c r="R100" t="str">
        <f t="shared" si="35"/>
        <v>--</v>
      </c>
      <c r="U100" s="2" t="s">
        <v>88</v>
      </c>
      <c r="V100" t="str">
        <f t="shared" si="36"/>
        <v>--</v>
      </c>
      <c r="W100" s="2"/>
      <c r="Y100" s="2"/>
    </row>
    <row r="101" spans="1:25">
      <c r="A101" s="2" t="s">
        <v>200</v>
      </c>
      <c r="B101" t="str">
        <f t="shared" si="30"/>
        <v>--</v>
      </c>
      <c r="C101" s="2" t="s">
        <v>59</v>
      </c>
      <c r="D101" t="str">
        <f t="shared" si="20"/>
        <v>--</v>
      </c>
      <c r="E101" s="2" t="s">
        <v>59</v>
      </c>
      <c r="F101" t="str">
        <f t="shared" si="21"/>
        <v>--</v>
      </c>
      <c r="G101" s="2" t="s">
        <v>60</v>
      </c>
      <c r="H101" t="str">
        <f t="shared" si="22"/>
        <v>--</v>
      </c>
      <c r="I101" s="2" t="s">
        <v>325</v>
      </c>
      <c r="J101" t="str">
        <f t="shared" si="31"/>
        <v>--</v>
      </c>
      <c r="K101" s="2" t="s">
        <v>252</v>
      </c>
      <c r="L101" t="str">
        <f t="shared" si="32"/>
        <v>--</v>
      </c>
      <c r="M101" s="2" t="s">
        <v>224</v>
      </c>
      <c r="N101" t="str">
        <f t="shared" si="33"/>
        <v>--</v>
      </c>
      <c r="O101" s="2" t="s">
        <v>75</v>
      </c>
      <c r="P101" t="str">
        <f t="shared" si="34"/>
        <v>--</v>
      </c>
      <c r="Q101" s="2" t="s">
        <v>253</v>
      </c>
      <c r="R101" t="str">
        <f t="shared" si="35"/>
        <v>--</v>
      </c>
      <c r="U101" s="2" t="s">
        <v>89</v>
      </c>
      <c r="V101" t="str">
        <f t="shared" si="36"/>
        <v>--</v>
      </c>
      <c r="W101" s="2"/>
      <c r="Y101" s="2"/>
    </row>
    <row r="102" spans="1:25">
      <c r="A102" s="2" t="s">
        <v>202</v>
      </c>
      <c r="B102" t="str">
        <f t="shared" si="30"/>
        <v>--</v>
      </c>
      <c r="C102" s="2" t="s">
        <v>60</v>
      </c>
      <c r="D102" t="str">
        <f t="shared" si="20"/>
        <v>--</v>
      </c>
      <c r="E102" s="2" t="s">
        <v>60</v>
      </c>
      <c r="F102" t="str">
        <f t="shared" si="21"/>
        <v>--</v>
      </c>
      <c r="G102" s="2" t="s">
        <v>61</v>
      </c>
      <c r="H102" t="str">
        <f t="shared" si="22"/>
        <v>--</v>
      </c>
      <c r="I102" s="2" t="s">
        <v>126</v>
      </c>
      <c r="J102" t="str">
        <f t="shared" si="31"/>
        <v>--</v>
      </c>
      <c r="K102" s="2" t="s">
        <v>253</v>
      </c>
      <c r="L102" t="str">
        <f t="shared" si="32"/>
        <v>--</v>
      </c>
      <c r="M102" s="6" t="s">
        <v>226</v>
      </c>
      <c r="N102" t="str">
        <f t="shared" si="33"/>
        <v>--</v>
      </c>
      <c r="O102" s="2" t="s">
        <v>257</v>
      </c>
      <c r="P102" t="str">
        <f t="shared" si="34"/>
        <v>--</v>
      </c>
      <c r="Q102" s="2" t="s">
        <v>255</v>
      </c>
      <c r="R102" t="str">
        <f t="shared" si="35"/>
        <v>--</v>
      </c>
      <c r="U102" s="2" t="s">
        <v>90</v>
      </c>
      <c r="V102" t="str">
        <f t="shared" si="36"/>
        <v>--</v>
      </c>
      <c r="W102" s="2"/>
      <c r="Y102" s="2"/>
    </row>
    <row r="103" spans="1:25">
      <c r="A103" s="2" t="s">
        <v>203</v>
      </c>
      <c r="B103" t="str">
        <f t="shared" si="30"/>
        <v>--</v>
      </c>
      <c r="C103" s="2" t="s">
        <v>61</v>
      </c>
      <c r="D103" t="str">
        <f t="shared" si="20"/>
        <v>--</v>
      </c>
      <c r="E103" s="2" t="s">
        <v>61</v>
      </c>
      <c r="F103" t="str">
        <f t="shared" si="21"/>
        <v>--</v>
      </c>
      <c r="G103" s="2" t="s">
        <v>64</v>
      </c>
      <c r="H103" t="str">
        <f t="shared" si="22"/>
        <v>--</v>
      </c>
      <c r="I103" s="2" t="s">
        <v>174</v>
      </c>
      <c r="J103" t="str">
        <f t="shared" si="31"/>
        <v>--</v>
      </c>
      <c r="K103" s="2" t="s">
        <v>255</v>
      </c>
      <c r="L103" t="str">
        <f t="shared" si="32"/>
        <v>--</v>
      </c>
      <c r="M103" s="2" t="s">
        <v>227</v>
      </c>
      <c r="N103" t="str">
        <f t="shared" si="33"/>
        <v>--</v>
      </c>
      <c r="O103" s="2" t="s">
        <v>259</v>
      </c>
      <c r="P103" t="str">
        <f t="shared" si="34"/>
        <v>--</v>
      </c>
      <c r="Q103" s="2" t="s">
        <v>256</v>
      </c>
      <c r="R103" t="str">
        <f t="shared" si="35"/>
        <v>--</v>
      </c>
      <c r="U103" s="2" t="s">
        <v>307</v>
      </c>
      <c r="V103" t="str">
        <f t="shared" si="36"/>
        <v>--</v>
      </c>
      <c r="W103" s="2"/>
      <c r="Y103" s="2"/>
    </row>
    <row r="104" spans="1:25">
      <c r="A104" s="2" t="s">
        <v>204</v>
      </c>
      <c r="B104" t="str">
        <f t="shared" si="30"/>
        <v>--</v>
      </c>
      <c r="C104" s="2" t="s">
        <v>64</v>
      </c>
      <c r="D104" t="str">
        <f t="shared" si="20"/>
        <v>--</v>
      </c>
      <c r="E104" s="2" t="s">
        <v>64</v>
      </c>
      <c r="F104" t="str">
        <f t="shared" si="21"/>
        <v>--</v>
      </c>
      <c r="G104" s="2" t="s">
        <v>65</v>
      </c>
      <c r="H104" t="str">
        <f t="shared" si="22"/>
        <v>--</v>
      </c>
      <c r="I104" s="2" t="s">
        <v>176</v>
      </c>
      <c r="J104" t="str">
        <f t="shared" si="31"/>
        <v>--</v>
      </c>
      <c r="K104" s="2" t="s">
        <v>256</v>
      </c>
      <c r="L104" t="str">
        <f t="shared" si="32"/>
        <v>--</v>
      </c>
      <c r="M104" s="2" t="s">
        <v>229</v>
      </c>
      <c r="N104" t="str">
        <f t="shared" si="33"/>
        <v>--</v>
      </c>
      <c r="O104" s="2" t="s">
        <v>260</v>
      </c>
      <c r="P104" t="str">
        <f t="shared" si="34"/>
        <v>--</v>
      </c>
      <c r="Q104" s="2" t="s">
        <v>70</v>
      </c>
      <c r="R104" t="str">
        <f t="shared" si="35"/>
        <v>--</v>
      </c>
      <c r="U104" s="2" t="s">
        <v>309</v>
      </c>
      <c r="V104" t="str">
        <f t="shared" si="36"/>
        <v>--</v>
      </c>
      <c r="W104" s="2"/>
      <c r="Y104" s="2"/>
    </row>
    <row r="105" spans="1:25">
      <c r="A105" s="64" t="s">
        <v>397</v>
      </c>
      <c r="B105" t="str">
        <f t="shared" si="30"/>
        <v>--</v>
      </c>
      <c r="C105" s="2" t="s">
        <v>65</v>
      </c>
      <c r="D105" t="str">
        <f t="shared" si="20"/>
        <v>--</v>
      </c>
      <c r="E105" s="2" t="s">
        <v>65</v>
      </c>
      <c r="F105" t="str">
        <f t="shared" si="21"/>
        <v>--</v>
      </c>
      <c r="G105" s="2" t="s">
        <v>66</v>
      </c>
      <c r="H105" t="str">
        <f t="shared" si="22"/>
        <v>--</v>
      </c>
      <c r="I105" s="2" t="s">
        <v>178</v>
      </c>
      <c r="J105" t="str">
        <f t="shared" si="31"/>
        <v>--</v>
      </c>
      <c r="K105" s="2" t="s">
        <v>70</v>
      </c>
      <c r="L105" t="str">
        <f t="shared" si="32"/>
        <v>--</v>
      </c>
      <c r="M105" s="2" t="s">
        <v>230</v>
      </c>
      <c r="N105" t="str">
        <f t="shared" si="33"/>
        <v>--</v>
      </c>
      <c r="O105" s="2" t="s">
        <v>261</v>
      </c>
      <c r="P105" t="str">
        <f t="shared" si="34"/>
        <v>--</v>
      </c>
      <c r="Q105" s="2" t="s">
        <v>71</v>
      </c>
      <c r="R105" t="str">
        <f t="shared" si="35"/>
        <v>--</v>
      </c>
      <c r="U105" s="2" t="s">
        <v>310</v>
      </c>
      <c r="V105" t="str">
        <f t="shared" si="36"/>
        <v>--</v>
      </c>
      <c r="W105" s="2"/>
      <c r="Y105" s="2"/>
    </row>
    <row r="106" spans="1:25">
      <c r="A106" s="2" t="s">
        <v>206</v>
      </c>
      <c r="B106" t="str">
        <f t="shared" si="30"/>
        <v>--</v>
      </c>
      <c r="C106" s="2" t="s">
        <v>66</v>
      </c>
      <c r="D106" t="str">
        <f t="shared" si="20"/>
        <v>--</v>
      </c>
      <c r="E106" s="2" t="s">
        <v>66</v>
      </c>
      <c r="F106" t="str">
        <f t="shared" si="21"/>
        <v>--</v>
      </c>
      <c r="G106" s="2" t="s">
        <v>209</v>
      </c>
      <c r="H106" t="str">
        <f t="shared" si="22"/>
        <v>--</v>
      </c>
      <c r="I106" s="2" t="s">
        <v>197</v>
      </c>
      <c r="J106" t="str">
        <f t="shared" si="31"/>
        <v>--</v>
      </c>
      <c r="K106" s="2" t="s">
        <v>71</v>
      </c>
      <c r="L106" t="str">
        <f t="shared" si="32"/>
        <v>--</v>
      </c>
      <c r="M106" s="2" t="s">
        <v>231</v>
      </c>
      <c r="N106" t="str">
        <f t="shared" si="33"/>
        <v>--</v>
      </c>
      <c r="O106" s="2" t="s">
        <v>262</v>
      </c>
      <c r="P106" t="str">
        <f t="shared" si="34"/>
        <v>--</v>
      </c>
      <c r="Q106" s="2" t="s">
        <v>74</v>
      </c>
      <c r="R106" t="str">
        <f t="shared" si="35"/>
        <v>--</v>
      </c>
      <c r="U106" s="2" t="s">
        <v>311</v>
      </c>
      <c r="V106" t="str">
        <f t="shared" si="36"/>
        <v>--</v>
      </c>
      <c r="W106" s="2"/>
      <c r="Y106" s="2"/>
    </row>
    <row r="107" spans="1:25">
      <c r="A107" s="2" t="s">
        <v>207</v>
      </c>
      <c r="B107" t="str">
        <f t="shared" si="30"/>
        <v>--</v>
      </c>
      <c r="C107" s="2" t="s">
        <v>209</v>
      </c>
      <c r="D107" t="str">
        <f t="shared" si="20"/>
        <v>--</v>
      </c>
      <c r="E107" s="2" t="s">
        <v>209</v>
      </c>
      <c r="F107" t="str">
        <f t="shared" si="21"/>
        <v>--</v>
      </c>
      <c r="G107" s="2" t="s">
        <v>210</v>
      </c>
      <c r="H107" t="str">
        <f t="shared" si="22"/>
        <v>--</v>
      </c>
      <c r="I107" s="2" t="s">
        <v>231</v>
      </c>
      <c r="J107" t="str">
        <f t="shared" si="31"/>
        <v>--</v>
      </c>
      <c r="K107" s="2" t="s">
        <v>74</v>
      </c>
      <c r="L107" t="str">
        <f t="shared" si="32"/>
        <v>--</v>
      </c>
      <c r="M107" s="2" t="s">
        <v>233</v>
      </c>
      <c r="N107" t="str">
        <f t="shared" si="33"/>
        <v>--</v>
      </c>
      <c r="O107" s="2" t="s">
        <v>263</v>
      </c>
      <c r="P107" t="str">
        <f t="shared" si="34"/>
        <v>--</v>
      </c>
      <c r="Q107" s="2" t="s">
        <v>75</v>
      </c>
      <c r="R107" t="str">
        <f t="shared" si="35"/>
        <v>--</v>
      </c>
      <c r="U107" s="2" t="s">
        <v>312</v>
      </c>
      <c r="V107" t="str">
        <f t="shared" si="36"/>
        <v>--</v>
      </c>
      <c r="W107" s="2"/>
      <c r="Y107" s="2"/>
    </row>
    <row r="108" spans="1:25">
      <c r="A108" s="2" t="s">
        <v>57</v>
      </c>
      <c r="B108" t="str">
        <f t="shared" si="30"/>
        <v>--</v>
      </c>
      <c r="C108" s="2" t="s">
        <v>210</v>
      </c>
      <c r="D108" t="str">
        <f t="shared" si="20"/>
        <v>--</v>
      </c>
      <c r="E108" s="2" t="s">
        <v>210</v>
      </c>
      <c r="F108" t="str">
        <f t="shared" si="21"/>
        <v>--</v>
      </c>
      <c r="G108" s="2" t="s">
        <v>212</v>
      </c>
      <c r="H108" t="str">
        <f t="shared" si="22"/>
        <v>--</v>
      </c>
      <c r="I108" s="2" t="s">
        <v>243</v>
      </c>
      <c r="J108" t="str">
        <f t="shared" si="31"/>
        <v>--</v>
      </c>
      <c r="K108" s="2" t="s">
        <v>75</v>
      </c>
      <c r="L108" t="str">
        <f t="shared" si="32"/>
        <v>--</v>
      </c>
      <c r="M108" s="2" t="s">
        <v>234</v>
      </c>
      <c r="N108" t="str">
        <f t="shared" si="33"/>
        <v>--</v>
      </c>
      <c r="O108" s="2" t="s">
        <v>264</v>
      </c>
      <c r="P108" t="str">
        <f t="shared" si="34"/>
        <v>--</v>
      </c>
      <c r="Q108" s="2" t="s">
        <v>257</v>
      </c>
      <c r="R108" t="str">
        <f t="shared" si="35"/>
        <v>--</v>
      </c>
      <c r="U108" s="2" t="s">
        <v>313</v>
      </c>
      <c r="V108" t="str">
        <f t="shared" si="36"/>
        <v>--</v>
      </c>
      <c r="W108" s="2"/>
      <c r="Y108" s="2"/>
    </row>
    <row r="109" spans="1:25">
      <c r="A109" s="2" t="s">
        <v>58</v>
      </c>
      <c r="B109" t="str">
        <f t="shared" si="30"/>
        <v>--</v>
      </c>
      <c r="C109" s="2" t="s">
        <v>212</v>
      </c>
      <c r="D109" t="str">
        <f t="shared" si="20"/>
        <v>--</v>
      </c>
      <c r="E109" s="2" t="s">
        <v>212</v>
      </c>
      <c r="F109" t="str">
        <f t="shared" si="21"/>
        <v>--</v>
      </c>
      <c r="G109" s="2" t="s">
        <v>213</v>
      </c>
      <c r="H109" t="str">
        <f t="shared" si="22"/>
        <v>--</v>
      </c>
      <c r="I109" s="2" t="s">
        <v>250</v>
      </c>
      <c r="J109" t="str">
        <f t="shared" si="31"/>
        <v>--</v>
      </c>
      <c r="K109" s="2" t="s">
        <v>257</v>
      </c>
      <c r="L109" t="str">
        <f t="shared" si="32"/>
        <v>--</v>
      </c>
      <c r="M109" s="2" t="s">
        <v>235</v>
      </c>
      <c r="N109" t="str">
        <f t="shared" si="33"/>
        <v>--</v>
      </c>
      <c r="O109" s="2" t="s">
        <v>266</v>
      </c>
      <c r="P109" t="str">
        <f t="shared" si="34"/>
        <v>--</v>
      </c>
      <c r="Q109" s="2" t="s">
        <v>259</v>
      </c>
      <c r="R109" t="str">
        <f t="shared" si="35"/>
        <v>--</v>
      </c>
      <c r="U109" s="2" t="s">
        <v>314</v>
      </c>
      <c r="V109" t="str">
        <f t="shared" si="36"/>
        <v>--</v>
      </c>
      <c r="W109" s="2"/>
      <c r="Y109" s="2"/>
    </row>
    <row r="110" spans="1:25">
      <c r="A110" s="2" t="s">
        <v>59</v>
      </c>
      <c r="B110" t="str">
        <f t="shared" si="30"/>
        <v>--</v>
      </c>
      <c r="C110" s="2" t="s">
        <v>213</v>
      </c>
      <c r="D110" t="str">
        <f t="shared" si="20"/>
        <v>--</v>
      </c>
      <c r="E110" s="2" t="s">
        <v>213</v>
      </c>
      <c r="F110" t="str">
        <f t="shared" si="21"/>
        <v>--</v>
      </c>
      <c r="G110" s="2" t="s">
        <v>214</v>
      </c>
      <c r="H110" t="str">
        <f t="shared" si="22"/>
        <v>--</v>
      </c>
      <c r="I110" s="2" t="s">
        <v>251</v>
      </c>
      <c r="J110" t="str">
        <f t="shared" si="31"/>
        <v>--</v>
      </c>
      <c r="K110" s="2" t="s">
        <v>259</v>
      </c>
      <c r="L110" t="str">
        <f t="shared" si="32"/>
        <v>--</v>
      </c>
      <c r="M110" s="2" t="s">
        <v>236</v>
      </c>
      <c r="N110" t="str">
        <f t="shared" si="33"/>
        <v>--</v>
      </c>
      <c r="O110" s="2" t="s">
        <v>267</v>
      </c>
      <c r="P110" t="str">
        <f t="shared" si="34"/>
        <v>--</v>
      </c>
      <c r="Q110" s="2" t="s">
        <v>260</v>
      </c>
      <c r="R110" t="str">
        <f t="shared" si="35"/>
        <v>--</v>
      </c>
      <c r="U110" s="2"/>
      <c r="W110" s="2"/>
      <c r="Y110" s="2"/>
    </row>
    <row r="111" spans="1:25">
      <c r="A111" s="2" t="s">
        <v>60</v>
      </c>
      <c r="B111" t="str">
        <f t="shared" si="30"/>
        <v>--</v>
      </c>
      <c r="C111" s="2" t="s">
        <v>214</v>
      </c>
      <c r="D111" t="str">
        <f t="shared" si="20"/>
        <v>--</v>
      </c>
      <c r="E111" s="2" t="s">
        <v>214</v>
      </c>
      <c r="F111" t="str">
        <f t="shared" si="21"/>
        <v>--</v>
      </c>
      <c r="G111" s="2" t="s">
        <v>215</v>
      </c>
      <c r="H111" t="str">
        <f t="shared" si="22"/>
        <v>--</v>
      </c>
      <c r="I111" s="2" t="s">
        <v>327</v>
      </c>
      <c r="J111" t="str">
        <f t="shared" si="31"/>
        <v>--</v>
      </c>
      <c r="K111" s="2" t="s">
        <v>260</v>
      </c>
      <c r="L111" t="str">
        <f t="shared" si="32"/>
        <v>--</v>
      </c>
      <c r="M111" s="2" t="s">
        <v>237</v>
      </c>
      <c r="N111" t="str">
        <f t="shared" si="33"/>
        <v>--</v>
      </c>
      <c r="O111" s="2" t="s">
        <v>268</v>
      </c>
      <c r="P111" t="str">
        <f t="shared" si="34"/>
        <v>--</v>
      </c>
      <c r="Q111" s="2" t="s">
        <v>261</v>
      </c>
      <c r="R111" t="str">
        <f t="shared" si="35"/>
        <v>--</v>
      </c>
      <c r="U111" s="6"/>
      <c r="W111" s="2"/>
      <c r="Y111" s="2"/>
    </row>
    <row r="112" spans="1:25">
      <c r="A112" s="2" t="s">
        <v>61</v>
      </c>
      <c r="B112" t="str">
        <f t="shared" si="30"/>
        <v>--</v>
      </c>
      <c r="C112" s="2" t="s">
        <v>215</v>
      </c>
      <c r="D112" t="str">
        <f t="shared" si="20"/>
        <v>--</v>
      </c>
      <c r="E112" s="2" t="s">
        <v>215</v>
      </c>
      <c r="F112" t="str">
        <f t="shared" si="21"/>
        <v>--</v>
      </c>
      <c r="G112" s="2" t="s">
        <v>217</v>
      </c>
      <c r="H112" t="str">
        <f t="shared" si="22"/>
        <v>--</v>
      </c>
      <c r="I112" s="2" t="s">
        <v>33</v>
      </c>
      <c r="J112" t="str">
        <f t="shared" si="31"/>
        <v>--</v>
      </c>
      <c r="K112" s="2" t="s">
        <v>261</v>
      </c>
      <c r="L112" t="str">
        <f t="shared" si="32"/>
        <v>--</v>
      </c>
      <c r="M112" s="6" t="s">
        <v>239</v>
      </c>
      <c r="N112" t="str">
        <f t="shared" si="33"/>
        <v>--</v>
      </c>
      <c r="O112" s="2" t="s">
        <v>276</v>
      </c>
      <c r="P112" t="str">
        <f t="shared" si="34"/>
        <v>--</v>
      </c>
      <c r="Q112" s="2" t="s">
        <v>262</v>
      </c>
      <c r="R112" t="str">
        <f t="shared" si="35"/>
        <v>--</v>
      </c>
      <c r="W112" s="2"/>
      <c r="Y112" s="2"/>
    </row>
    <row r="113" spans="1:25">
      <c r="A113" s="2" t="s">
        <v>64</v>
      </c>
      <c r="B113" t="str">
        <f t="shared" si="30"/>
        <v>--</v>
      </c>
      <c r="C113" s="2" t="s">
        <v>217</v>
      </c>
      <c r="D113" t="str">
        <f t="shared" si="20"/>
        <v>--</v>
      </c>
      <c r="E113" s="2" t="s">
        <v>217</v>
      </c>
      <c r="F113" t="str">
        <f t="shared" si="21"/>
        <v>--</v>
      </c>
      <c r="G113" s="2" t="s">
        <v>218</v>
      </c>
      <c r="H113" t="str">
        <f t="shared" si="22"/>
        <v>--</v>
      </c>
      <c r="I113" s="2" t="s">
        <v>36</v>
      </c>
      <c r="J113" t="str">
        <f t="shared" si="31"/>
        <v>--</v>
      </c>
      <c r="K113" s="2" t="s">
        <v>262</v>
      </c>
      <c r="L113" t="str">
        <f t="shared" si="32"/>
        <v>--</v>
      </c>
      <c r="M113" s="6" t="s">
        <v>240</v>
      </c>
      <c r="N113" t="str">
        <f t="shared" si="33"/>
        <v>--</v>
      </c>
      <c r="O113" s="2" t="s">
        <v>278</v>
      </c>
      <c r="P113" t="str">
        <f t="shared" si="34"/>
        <v>--</v>
      </c>
      <c r="Q113" s="2" t="s">
        <v>263</v>
      </c>
      <c r="R113" t="str">
        <f t="shared" si="35"/>
        <v>--</v>
      </c>
      <c r="W113" s="2"/>
      <c r="Y113" s="2"/>
    </row>
    <row r="114" spans="1:25">
      <c r="A114" s="2" t="s">
        <v>65</v>
      </c>
      <c r="B114" t="str">
        <f t="shared" si="30"/>
        <v>--</v>
      </c>
      <c r="C114" s="2" t="s">
        <v>218</v>
      </c>
      <c r="D114" t="str">
        <f t="shared" si="20"/>
        <v>--</v>
      </c>
      <c r="E114" s="2" t="s">
        <v>218</v>
      </c>
      <c r="F114" t="str">
        <f t="shared" si="21"/>
        <v>--</v>
      </c>
      <c r="G114" s="2" t="s">
        <v>219</v>
      </c>
      <c r="H114" t="str">
        <f t="shared" si="22"/>
        <v>--</v>
      </c>
      <c r="I114" s="2" t="s">
        <v>45</v>
      </c>
      <c r="J114" t="str">
        <f t="shared" si="31"/>
        <v>--</v>
      </c>
      <c r="K114" s="2" t="s">
        <v>263</v>
      </c>
      <c r="L114" t="str">
        <f t="shared" si="32"/>
        <v>--</v>
      </c>
      <c r="M114" s="2" t="s">
        <v>559</v>
      </c>
      <c r="N114" t="str">
        <f t="shared" si="33"/>
        <v>--</v>
      </c>
      <c r="O114" s="2" t="s">
        <v>296</v>
      </c>
      <c r="P114" t="str">
        <f t="shared" si="34"/>
        <v>--</v>
      </c>
      <c r="Q114" s="2" t="s">
        <v>264</v>
      </c>
      <c r="R114" t="str">
        <f t="shared" si="35"/>
        <v>--</v>
      </c>
      <c r="W114" s="2"/>
      <c r="Y114" s="2"/>
    </row>
    <row r="115" spans="1:25">
      <c r="A115" s="2" t="s">
        <v>66</v>
      </c>
      <c r="B115" t="str">
        <f t="shared" si="30"/>
        <v>--</v>
      </c>
      <c r="C115" s="2" t="s">
        <v>219</v>
      </c>
      <c r="D115" t="str">
        <f t="shared" si="20"/>
        <v>--</v>
      </c>
      <c r="E115" s="2" t="s">
        <v>219</v>
      </c>
      <c r="F115" t="str">
        <f t="shared" si="21"/>
        <v>--</v>
      </c>
      <c r="G115" s="2" t="s">
        <v>220</v>
      </c>
      <c r="H115" t="str">
        <f t="shared" si="22"/>
        <v>--</v>
      </c>
      <c r="I115" s="2" t="s">
        <v>356</v>
      </c>
      <c r="J115" t="str">
        <f t="shared" si="31"/>
        <v>--</v>
      </c>
      <c r="K115" s="2" t="s">
        <v>264</v>
      </c>
      <c r="L115" t="str">
        <f t="shared" si="32"/>
        <v>--</v>
      </c>
      <c r="M115" s="2" t="s">
        <v>560</v>
      </c>
      <c r="N115" t="str">
        <f t="shared" si="33"/>
        <v>--</v>
      </c>
      <c r="O115" s="2" t="s">
        <v>297</v>
      </c>
      <c r="P115" t="str">
        <f t="shared" si="34"/>
        <v>--</v>
      </c>
      <c r="Q115" s="2" t="s">
        <v>267</v>
      </c>
      <c r="R115" t="str">
        <f t="shared" si="35"/>
        <v>--</v>
      </c>
      <c r="W115" s="2"/>
      <c r="Y115" s="2"/>
    </row>
    <row r="116" spans="1:25">
      <c r="A116" s="2" t="s">
        <v>209</v>
      </c>
      <c r="B116" t="str">
        <f t="shared" si="30"/>
        <v>--</v>
      </c>
      <c r="C116" s="2" t="s">
        <v>220</v>
      </c>
      <c r="D116" t="str">
        <f t="shared" si="20"/>
        <v>--</v>
      </c>
      <c r="E116" s="2" t="s">
        <v>220</v>
      </c>
      <c r="F116" t="str">
        <f t="shared" si="21"/>
        <v>--</v>
      </c>
      <c r="G116" s="2" t="s">
        <v>221</v>
      </c>
      <c r="H116" t="str">
        <f t="shared" si="22"/>
        <v>--</v>
      </c>
      <c r="I116" s="2" t="s">
        <v>52</v>
      </c>
      <c r="J116" t="str">
        <f t="shared" si="31"/>
        <v>--</v>
      </c>
      <c r="K116" s="2" t="s">
        <v>266</v>
      </c>
      <c r="L116" t="str">
        <f t="shared" si="32"/>
        <v>--</v>
      </c>
      <c r="M116" s="2" t="s">
        <v>242</v>
      </c>
      <c r="N116" t="str">
        <f t="shared" si="33"/>
        <v>--</v>
      </c>
      <c r="O116" s="2" t="s">
        <v>77</v>
      </c>
      <c r="P116" t="str">
        <f t="shared" si="34"/>
        <v>--</v>
      </c>
      <c r="Q116" s="60" t="s">
        <v>276</v>
      </c>
      <c r="R116" t="str">
        <f t="shared" si="35"/>
        <v>--</v>
      </c>
      <c r="W116" s="2"/>
      <c r="Y116" s="2"/>
    </row>
    <row r="117" spans="1:25">
      <c r="A117" s="2" t="s">
        <v>210</v>
      </c>
      <c r="B117" t="str">
        <f t="shared" si="30"/>
        <v>--</v>
      </c>
      <c r="C117" s="2" t="s">
        <v>221</v>
      </c>
      <c r="D117" t="str">
        <f t="shared" si="20"/>
        <v>--</v>
      </c>
      <c r="E117" s="2" t="s">
        <v>221</v>
      </c>
      <c r="F117" t="str">
        <f t="shared" si="21"/>
        <v>--</v>
      </c>
      <c r="G117" s="2" t="s">
        <v>222</v>
      </c>
      <c r="H117" t="str">
        <f t="shared" si="22"/>
        <v>--</v>
      </c>
      <c r="I117" s="2" t="s">
        <v>60</v>
      </c>
      <c r="J117" t="str">
        <f t="shared" si="31"/>
        <v>--</v>
      </c>
      <c r="K117" s="2" t="s">
        <v>267</v>
      </c>
      <c r="L117" t="str">
        <f t="shared" si="32"/>
        <v>--</v>
      </c>
      <c r="M117" s="2" t="s">
        <v>243</v>
      </c>
      <c r="N117" t="str">
        <f t="shared" si="33"/>
        <v>--</v>
      </c>
      <c r="O117" s="2" t="s">
        <v>78</v>
      </c>
      <c r="P117" t="str">
        <f t="shared" si="34"/>
        <v>--</v>
      </c>
      <c r="Q117" s="60" t="s">
        <v>276</v>
      </c>
      <c r="R117" t="str">
        <f t="shared" si="35"/>
        <v>Boo</v>
      </c>
      <c r="W117" s="2"/>
      <c r="Y117" s="2"/>
    </row>
    <row r="118" spans="1:25">
      <c r="A118" s="2" t="s">
        <v>212</v>
      </c>
      <c r="B118" t="str">
        <f t="shared" si="30"/>
        <v>--</v>
      </c>
      <c r="C118" s="2" t="s">
        <v>222</v>
      </c>
      <c r="D118" t="str">
        <f t="shared" si="20"/>
        <v>--</v>
      </c>
      <c r="E118" s="2" t="s">
        <v>222</v>
      </c>
      <c r="F118" t="str">
        <f t="shared" si="21"/>
        <v>--</v>
      </c>
      <c r="G118" s="2" t="s">
        <v>223</v>
      </c>
      <c r="H118" t="str">
        <f t="shared" si="22"/>
        <v>--</v>
      </c>
      <c r="I118" s="2" t="s">
        <v>64</v>
      </c>
      <c r="J118" t="str">
        <f t="shared" si="31"/>
        <v>--</v>
      </c>
      <c r="K118" s="2" t="s">
        <v>268</v>
      </c>
      <c r="L118" t="str">
        <f t="shared" si="32"/>
        <v>--</v>
      </c>
      <c r="M118" s="2" t="s">
        <v>244</v>
      </c>
      <c r="N118" t="str">
        <f t="shared" si="33"/>
        <v>--</v>
      </c>
      <c r="O118" s="2" t="s">
        <v>299</v>
      </c>
      <c r="P118" t="str">
        <f t="shared" si="34"/>
        <v>--</v>
      </c>
      <c r="Q118" s="2" t="s">
        <v>280</v>
      </c>
      <c r="R118" t="str">
        <f t="shared" si="35"/>
        <v>--</v>
      </c>
      <c r="W118" s="2"/>
      <c r="Y118" s="2"/>
    </row>
    <row r="119" spans="1:25">
      <c r="A119" s="2" t="s">
        <v>213</v>
      </c>
      <c r="B119" t="str">
        <f t="shared" si="30"/>
        <v>--</v>
      </c>
      <c r="C119" s="2" t="s">
        <v>223</v>
      </c>
      <c r="D119" t="str">
        <f t="shared" si="20"/>
        <v>--</v>
      </c>
      <c r="E119" s="2" t="s">
        <v>223</v>
      </c>
      <c r="F119" t="str">
        <f t="shared" si="21"/>
        <v>--</v>
      </c>
      <c r="G119" s="2" t="s">
        <v>224</v>
      </c>
      <c r="H119" t="str">
        <f t="shared" si="22"/>
        <v>--</v>
      </c>
      <c r="I119" s="2" t="s">
        <v>70</v>
      </c>
      <c r="J119" t="str">
        <f t="shared" si="31"/>
        <v>--</v>
      </c>
      <c r="K119" s="2" t="s">
        <v>274</v>
      </c>
      <c r="L119" t="str">
        <f t="shared" si="32"/>
        <v>--</v>
      </c>
      <c r="M119" s="2" t="s">
        <v>245</v>
      </c>
      <c r="N119" t="str">
        <f t="shared" si="33"/>
        <v>--</v>
      </c>
      <c r="O119" s="2" t="s">
        <v>79</v>
      </c>
      <c r="P119" t="str">
        <f t="shared" si="34"/>
        <v>--</v>
      </c>
      <c r="Q119" s="2" t="s">
        <v>296</v>
      </c>
      <c r="R119" t="str">
        <f t="shared" si="35"/>
        <v>--</v>
      </c>
      <c r="W119" s="2"/>
      <c r="Y119" s="2"/>
    </row>
    <row r="120" spans="1:25">
      <c r="A120" s="2" t="s">
        <v>214</v>
      </c>
      <c r="B120" t="str">
        <f t="shared" si="30"/>
        <v>--</v>
      </c>
      <c r="C120" s="2" t="s">
        <v>224</v>
      </c>
      <c r="D120" t="str">
        <f t="shared" si="20"/>
        <v>--</v>
      </c>
      <c r="E120" s="2" t="s">
        <v>224</v>
      </c>
      <c r="F120" t="str">
        <f t="shared" si="21"/>
        <v>--</v>
      </c>
      <c r="G120" s="2" t="s">
        <v>225</v>
      </c>
      <c r="H120" t="str">
        <f t="shared" si="22"/>
        <v>--</v>
      </c>
      <c r="I120" s="2" t="s">
        <v>74</v>
      </c>
      <c r="J120" t="str">
        <f t="shared" si="31"/>
        <v>--</v>
      </c>
      <c r="K120" s="2" t="s">
        <v>276</v>
      </c>
      <c r="L120" t="str">
        <f t="shared" si="32"/>
        <v>--</v>
      </c>
      <c r="M120" s="2" t="s">
        <v>246</v>
      </c>
      <c r="N120" t="str">
        <f t="shared" si="33"/>
        <v>--</v>
      </c>
      <c r="O120" s="2" t="s">
        <v>80</v>
      </c>
      <c r="P120" t="str">
        <f t="shared" si="34"/>
        <v>--</v>
      </c>
      <c r="Q120" s="2" t="s">
        <v>297</v>
      </c>
      <c r="R120" t="str">
        <f t="shared" si="35"/>
        <v>--</v>
      </c>
      <c r="W120" s="2"/>
      <c r="Y120" s="2"/>
    </row>
    <row r="121" spans="1:25">
      <c r="A121" s="2" t="s">
        <v>215</v>
      </c>
      <c r="B121" t="str">
        <f t="shared" si="30"/>
        <v>--</v>
      </c>
      <c r="C121" s="2" t="s">
        <v>225</v>
      </c>
      <c r="D121" t="str">
        <f t="shared" si="20"/>
        <v>--</v>
      </c>
      <c r="E121" s="2" t="s">
        <v>225</v>
      </c>
      <c r="F121" t="str">
        <f t="shared" si="21"/>
        <v>--</v>
      </c>
      <c r="G121" s="2" t="s">
        <v>226</v>
      </c>
      <c r="H121" t="str">
        <f t="shared" si="22"/>
        <v>--</v>
      </c>
      <c r="I121" s="2" t="s">
        <v>75</v>
      </c>
      <c r="J121" t="str">
        <f t="shared" si="31"/>
        <v>--</v>
      </c>
      <c r="K121" s="2" t="s">
        <v>278</v>
      </c>
      <c r="L121" t="str">
        <f t="shared" si="32"/>
        <v>--</v>
      </c>
      <c r="M121" s="2" t="s">
        <v>247</v>
      </c>
      <c r="N121" t="str">
        <f t="shared" si="33"/>
        <v>--</v>
      </c>
      <c r="O121" s="2" t="s">
        <v>81</v>
      </c>
      <c r="P121" t="str">
        <f t="shared" si="34"/>
        <v>--</v>
      </c>
      <c r="Q121" s="2" t="s">
        <v>495</v>
      </c>
      <c r="R121" t="str">
        <f t="shared" si="35"/>
        <v>--</v>
      </c>
      <c r="W121" s="2"/>
      <c r="Y121" s="2"/>
    </row>
    <row r="122" spans="1:25">
      <c r="A122" s="2" t="s">
        <v>217</v>
      </c>
      <c r="B122" t="str">
        <f t="shared" si="30"/>
        <v>--</v>
      </c>
      <c r="C122" s="2" t="s">
        <v>226</v>
      </c>
      <c r="D122" t="str">
        <f t="shared" si="20"/>
        <v>--</v>
      </c>
      <c r="E122" s="2" t="s">
        <v>226</v>
      </c>
      <c r="F122" t="str">
        <f t="shared" si="21"/>
        <v>--</v>
      </c>
      <c r="G122" s="2" t="s">
        <v>227</v>
      </c>
      <c r="H122" t="str">
        <f t="shared" si="22"/>
        <v>--</v>
      </c>
      <c r="I122" s="2" t="s">
        <v>299</v>
      </c>
      <c r="J122" t="str">
        <f t="shared" si="31"/>
        <v>--</v>
      </c>
      <c r="K122" s="2" t="s">
        <v>283</v>
      </c>
      <c r="L122" t="str">
        <f t="shared" si="32"/>
        <v>--</v>
      </c>
      <c r="M122" s="2" t="s">
        <v>248</v>
      </c>
      <c r="N122" t="str">
        <f t="shared" si="33"/>
        <v>--</v>
      </c>
      <c r="O122" s="2" t="s">
        <v>82</v>
      </c>
      <c r="P122" t="str">
        <f t="shared" si="34"/>
        <v>--</v>
      </c>
      <c r="Q122" s="2" t="s">
        <v>77</v>
      </c>
      <c r="R122" t="str">
        <f t="shared" si="35"/>
        <v>--</v>
      </c>
      <c r="W122" s="2"/>
      <c r="Y122" s="2"/>
    </row>
    <row r="123" spans="1:25">
      <c r="A123" s="2" t="s">
        <v>218</v>
      </c>
      <c r="B123" t="str">
        <f t="shared" si="30"/>
        <v>--</v>
      </c>
      <c r="C123" s="2" t="s">
        <v>227</v>
      </c>
      <c r="D123" t="str">
        <f t="shared" si="20"/>
        <v>--</v>
      </c>
      <c r="E123" s="2" t="s">
        <v>227</v>
      </c>
      <c r="F123" t="str">
        <f t="shared" si="21"/>
        <v>--</v>
      </c>
      <c r="G123" s="2" t="s">
        <v>229</v>
      </c>
      <c r="H123" t="str">
        <f t="shared" si="22"/>
        <v>--</v>
      </c>
      <c r="I123" s="2" t="s">
        <v>79</v>
      </c>
      <c r="J123" t="str">
        <f t="shared" si="31"/>
        <v>--</v>
      </c>
      <c r="K123" s="2" t="s">
        <v>296</v>
      </c>
      <c r="L123" t="str">
        <f t="shared" si="32"/>
        <v>--</v>
      </c>
      <c r="M123" s="2" t="s">
        <v>249</v>
      </c>
      <c r="N123" t="str">
        <f t="shared" si="33"/>
        <v>--</v>
      </c>
      <c r="O123" s="2" t="s">
        <v>301</v>
      </c>
      <c r="P123" t="str">
        <f t="shared" si="34"/>
        <v>--</v>
      </c>
      <c r="Q123" s="2" t="s">
        <v>78</v>
      </c>
      <c r="R123" t="str">
        <f t="shared" si="35"/>
        <v>--</v>
      </c>
      <c r="W123" s="2"/>
      <c r="Y123" s="2"/>
    </row>
    <row r="124" spans="1:25">
      <c r="A124" s="2" t="s">
        <v>219</v>
      </c>
      <c r="B124" t="str">
        <f t="shared" si="30"/>
        <v>--</v>
      </c>
      <c r="C124" s="2" t="s">
        <v>229</v>
      </c>
      <c r="D124" t="str">
        <f t="shared" si="20"/>
        <v>--</v>
      </c>
      <c r="E124" s="2" t="s">
        <v>229</v>
      </c>
      <c r="F124" t="str">
        <f t="shared" si="21"/>
        <v>--</v>
      </c>
      <c r="G124" s="2" t="s">
        <v>230</v>
      </c>
      <c r="H124" t="str">
        <f t="shared" si="22"/>
        <v>--</v>
      </c>
      <c r="I124" s="2" t="s">
        <v>80</v>
      </c>
      <c r="J124" t="str">
        <f t="shared" si="31"/>
        <v>--</v>
      </c>
      <c r="K124" s="2" t="s">
        <v>297</v>
      </c>
      <c r="L124" t="str">
        <f t="shared" si="32"/>
        <v>--</v>
      </c>
      <c r="M124" s="2" t="s">
        <v>250</v>
      </c>
      <c r="N124" t="str">
        <f t="shared" si="33"/>
        <v>--</v>
      </c>
      <c r="O124" s="2" t="s">
        <v>302</v>
      </c>
      <c r="P124" t="str">
        <f t="shared" si="34"/>
        <v>--</v>
      </c>
      <c r="Q124" s="2" t="s">
        <v>299</v>
      </c>
      <c r="R124" t="str">
        <f t="shared" si="35"/>
        <v>--</v>
      </c>
      <c r="W124" s="2"/>
      <c r="Y124" s="2"/>
    </row>
    <row r="125" spans="1:25">
      <c r="A125" s="2" t="s">
        <v>220</v>
      </c>
      <c r="B125" t="str">
        <f t="shared" si="30"/>
        <v>--</v>
      </c>
      <c r="C125" s="2" t="s">
        <v>230</v>
      </c>
      <c r="D125" t="str">
        <f t="shared" si="20"/>
        <v>--</v>
      </c>
      <c r="E125" s="2" t="s">
        <v>230</v>
      </c>
      <c r="F125" t="str">
        <f t="shared" si="21"/>
        <v>--</v>
      </c>
      <c r="G125" s="2" t="s">
        <v>231</v>
      </c>
      <c r="H125" t="str">
        <f t="shared" si="22"/>
        <v>--</v>
      </c>
      <c r="I125" s="2" t="s">
        <v>87</v>
      </c>
      <c r="J125" t="str">
        <f t="shared" si="31"/>
        <v>--</v>
      </c>
      <c r="K125" s="2" t="s">
        <v>77</v>
      </c>
      <c r="L125" t="str">
        <f t="shared" si="32"/>
        <v>--</v>
      </c>
      <c r="M125" s="2" t="s">
        <v>251</v>
      </c>
      <c r="N125" t="str">
        <f t="shared" si="33"/>
        <v>--</v>
      </c>
      <c r="O125" s="2" t="s">
        <v>303</v>
      </c>
      <c r="P125" t="str">
        <f t="shared" si="34"/>
        <v>--</v>
      </c>
      <c r="Q125" s="2" t="s">
        <v>79</v>
      </c>
      <c r="R125" t="str">
        <f t="shared" si="35"/>
        <v>--</v>
      </c>
      <c r="W125" s="2"/>
      <c r="Y125" s="2"/>
    </row>
    <row r="126" spans="1:25">
      <c r="A126" s="2" t="s">
        <v>221</v>
      </c>
      <c r="B126" t="str">
        <f t="shared" si="30"/>
        <v>--</v>
      </c>
      <c r="C126" s="2" t="s">
        <v>843</v>
      </c>
      <c r="D126" t="str">
        <f t="shared" si="20"/>
        <v>--</v>
      </c>
      <c r="E126" s="2" t="s">
        <v>231</v>
      </c>
      <c r="F126" t="str">
        <f t="shared" si="21"/>
        <v>--</v>
      </c>
      <c r="G126" s="2" t="s">
        <v>232</v>
      </c>
      <c r="H126" t="str">
        <f t="shared" si="22"/>
        <v>--</v>
      </c>
      <c r="I126" s="2" t="s">
        <v>88</v>
      </c>
      <c r="J126" t="str">
        <f t="shared" si="31"/>
        <v>--</v>
      </c>
      <c r="K126" s="2" t="s">
        <v>78</v>
      </c>
      <c r="L126" t="str">
        <f t="shared" si="32"/>
        <v>--</v>
      </c>
      <c r="M126" s="2" t="s">
        <v>252</v>
      </c>
      <c r="N126" t="str">
        <f t="shared" si="33"/>
        <v>--</v>
      </c>
      <c r="O126" s="2" t="s">
        <v>304</v>
      </c>
      <c r="P126" t="str">
        <f t="shared" si="34"/>
        <v>--</v>
      </c>
      <c r="Q126" s="2" t="s">
        <v>80</v>
      </c>
      <c r="R126" t="str">
        <f t="shared" si="35"/>
        <v>--</v>
      </c>
      <c r="W126" s="2"/>
      <c r="Y126" s="2"/>
    </row>
    <row r="127" spans="1:25">
      <c r="A127" s="2" t="s">
        <v>222</v>
      </c>
      <c r="B127" t="str">
        <f t="shared" si="30"/>
        <v>--</v>
      </c>
      <c r="C127" s="2" t="s">
        <v>231</v>
      </c>
      <c r="D127" t="str">
        <f t="shared" si="20"/>
        <v>--</v>
      </c>
      <c r="E127" s="2" t="s">
        <v>232</v>
      </c>
      <c r="F127" t="str">
        <f t="shared" si="21"/>
        <v>--</v>
      </c>
      <c r="G127" s="2" t="s">
        <v>233</v>
      </c>
      <c r="H127" t="str">
        <f t="shared" si="22"/>
        <v>--</v>
      </c>
      <c r="I127" s="2" t="s">
        <v>253</v>
      </c>
      <c r="J127" t="str">
        <f t="shared" si="31"/>
        <v>--</v>
      </c>
      <c r="K127" s="2" t="s">
        <v>299</v>
      </c>
      <c r="L127" t="str">
        <f t="shared" si="32"/>
        <v>--</v>
      </c>
      <c r="M127" s="2" t="s">
        <v>253</v>
      </c>
      <c r="N127" t="str">
        <f t="shared" si="33"/>
        <v>--</v>
      </c>
      <c r="O127" s="2" t="s">
        <v>305</v>
      </c>
      <c r="P127" t="str">
        <f t="shared" si="34"/>
        <v>--</v>
      </c>
      <c r="Q127" s="2" t="s">
        <v>81</v>
      </c>
      <c r="R127" t="str">
        <f t="shared" si="35"/>
        <v>--</v>
      </c>
      <c r="W127" s="2"/>
      <c r="Y127" s="2"/>
    </row>
    <row r="128" spans="1:25">
      <c r="A128" s="2" t="s">
        <v>223</v>
      </c>
      <c r="B128" t="str">
        <f t="shared" si="30"/>
        <v>--</v>
      </c>
      <c r="C128" s="2" t="s">
        <v>232</v>
      </c>
      <c r="D128" t="str">
        <f t="shared" si="20"/>
        <v>--</v>
      </c>
      <c r="E128" s="2" t="s">
        <v>233</v>
      </c>
      <c r="F128" t="str">
        <f t="shared" si="21"/>
        <v>--</v>
      </c>
      <c r="G128" s="2" t="s">
        <v>490</v>
      </c>
      <c r="H128" t="str">
        <f t="shared" si="22"/>
        <v>--</v>
      </c>
      <c r="I128" s="2" t="s">
        <v>319</v>
      </c>
      <c r="J128" t="str">
        <f t="shared" si="31"/>
        <v>--</v>
      </c>
      <c r="K128" s="2" t="s">
        <v>79</v>
      </c>
      <c r="L128" t="str">
        <f t="shared" si="32"/>
        <v>--</v>
      </c>
      <c r="M128" s="2" t="s">
        <v>255</v>
      </c>
      <c r="N128" t="str">
        <f t="shared" si="33"/>
        <v>--</v>
      </c>
      <c r="O128" s="2" t="s">
        <v>85</v>
      </c>
      <c r="P128" t="str">
        <f t="shared" si="34"/>
        <v>--</v>
      </c>
      <c r="Q128" s="2" t="s">
        <v>82</v>
      </c>
      <c r="R128" t="str">
        <f t="shared" si="35"/>
        <v>--</v>
      </c>
      <c r="W128" s="2"/>
      <c r="Y128" s="2"/>
    </row>
    <row r="129" spans="1:25">
      <c r="A129" s="2" t="s">
        <v>224</v>
      </c>
      <c r="B129" t="str">
        <f t="shared" si="30"/>
        <v>--</v>
      </c>
      <c r="C129" s="12" t="s">
        <v>233</v>
      </c>
      <c r="D129" t="str">
        <f t="shared" si="20"/>
        <v>--</v>
      </c>
      <c r="E129" s="2" t="s">
        <v>490</v>
      </c>
      <c r="F129" t="str">
        <f t="shared" si="21"/>
        <v>--</v>
      </c>
      <c r="G129" s="2" t="s">
        <v>234</v>
      </c>
      <c r="H129" t="str">
        <f t="shared" si="22"/>
        <v>--</v>
      </c>
      <c r="I129" s="2" t="s">
        <v>204</v>
      </c>
      <c r="J129" t="str">
        <f t="shared" si="31"/>
        <v>--</v>
      </c>
      <c r="K129" s="2" t="s">
        <v>80</v>
      </c>
      <c r="L129" t="str">
        <f t="shared" si="32"/>
        <v>--</v>
      </c>
      <c r="M129" s="2" t="s">
        <v>256</v>
      </c>
      <c r="N129" t="str">
        <f t="shared" si="33"/>
        <v>--</v>
      </c>
      <c r="O129" s="2" t="s">
        <v>86</v>
      </c>
      <c r="P129" t="str">
        <f t="shared" si="34"/>
        <v>--</v>
      </c>
      <c r="Q129" s="2" t="s">
        <v>301</v>
      </c>
      <c r="R129" t="str">
        <f t="shared" si="35"/>
        <v>--</v>
      </c>
      <c r="W129" s="2"/>
      <c r="Y129" s="2"/>
    </row>
    <row r="130" spans="1:25">
      <c r="A130" s="2" t="s">
        <v>225</v>
      </c>
      <c r="B130" t="str">
        <f t="shared" si="30"/>
        <v>--</v>
      </c>
      <c r="C130" s="2" t="s">
        <v>490</v>
      </c>
      <c r="D130" t="str">
        <f t="shared" ref="D130:D193" si="37">IF(C130=C129,"Boo","--")</f>
        <v>--</v>
      </c>
      <c r="E130" s="2" t="s">
        <v>234</v>
      </c>
      <c r="F130" t="str">
        <f t="shared" ref="F130:F193" si="38">IF(E130=E129,"Boo","--")</f>
        <v>--</v>
      </c>
      <c r="G130" s="2" t="s">
        <v>235</v>
      </c>
      <c r="H130" t="str">
        <f t="shared" ref="H130:H193" si="39">IF(G130=G129,"Boo","--")</f>
        <v>--</v>
      </c>
      <c r="I130" s="2" t="s">
        <v>169</v>
      </c>
      <c r="J130" t="str">
        <f t="shared" ref="J130:J161" si="40">IF(I130=I129,"Boo","--")</f>
        <v>--</v>
      </c>
      <c r="K130" s="2" t="s">
        <v>81</v>
      </c>
      <c r="L130" t="str">
        <f t="shared" ref="L130:L161" si="41">IF(K130=K129,"Boo","--")</f>
        <v>--</v>
      </c>
      <c r="M130" s="2" t="s">
        <v>70</v>
      </c>
      <c r="N130" t="str">
        <f t="shared" ref="N130:N161" si="42">IF(M130=M129,"Boo","--")</f>
        <v>--</v>
      </c>
      <c r="O130" s="2" t="s">
        <v>87</v>
      </c>
      <c r="P130" t="str">
        <f t="shared" ref="P130:P160" si="43">IF(O130=O129,"Boo","--")</f>
        <v>--</v>
      </c>
      <c r="Q130" s="2" t="s">
        <v>302</v>
      </c>
      <c r="R130" t="str">
        <f t="shared" ref="R130:R161" si="44">IF(Q130=Q129,"Boo","--")</f>
        <v>--</v>
      </c>
      <c r="W130" s="2"/>
      <c r="Y130" s="2"/>
    </row>
    <row r="131" spans="1:25">
      <c r="A131" s="2" t="s">
        <v>226</v>
      </c>
      <c r="B131" t="str">
        <f t="shared" ref="B131:B194" si="45">IF(A131=A130,"Boo","--")</f>
        <v>--</v>
      </c>
      <c r="C131" s="2" t="s">
        <v>234</v>
      </c>
      <c r="D131" t="str">
        <f t="shared" si="37"/>
        <v>--</v>
      </c>
      <c r="E131" s="2" t="s">
        <v>235</v>
      </c>
      <c r="F131" t="str">
        <f t="shared" si="38"/>
        <v>--</v>
      </c>
      <c r="G131" s="2" t="s">
        <v>236</v>
      </c>
      <c r="H131" t="str">
        <f t="shared" si="39"/>
        <v>--</v>
      </c>
      <c r="I131" s="2" t="s">
        <v>171</v>
      </c>
      <c r="J131" t="str">
        <f t="shared" si="40"/>
        <v>--</v>
      </c>
      <c r="K131" s="2" t="s">
        <v>82</v>
      </c>
      <c r="L131" t="str">
        <f t="shared" si="41"/>
        <v>--</v>
      </c>
      <c r="M131" s="2" t="s">
        <v>71</v>
      </c>
      <c r="N131" t="str">
        <f t="shared" si="42"/>
        <v>--</v>
      </c>
      <c r="O131" s="2" t="s">
        <v>88</v>
      </c>
      <c r="P131" t="str">
        <f t="shared" si="43"/>
        <v>--</v>
      </c>
      <c r="Q131" s="2" t="s">
        <v>303</v>
      </c>
      <c r="R131" t="str">
        <f t="shared" si="44"/>
        <v>--</v>
      </c>
      <c r="W131" s="2"/>
      <c r="Y131" s="2"/>
    </row>
    <row r="132" spans="1:25">
      <c r="A132" s="2" t="s">
        <v>227</v>
      </c>
      <c r="B132" t="str">
        <f t="shared" si="45"/>
        <v>--</v>
      </c>
      <c r="C132" s="2" t="s">
        <v>235</v>
      </c>
      <c r="D132" t="str">
        <f t="shared" si="37"/>
        <v>--</v>
      </c>
      <c r="E132" s="2" t="s">
        <v>236</v>
      </c>
      <c r="F132" t="str">
        <f t="shared" si="38"/>
        <v>--</v>
      </c>
      <c r="G132" s="2" t="s">
        <v>237</v>
      </c>
      <c r="H132" t="str">
        <f t="shared" si="39"/>
        <v>--</v>
      </c>
      <c r="I132" s="2" t="s">
        <v>173</v>
      </c>
      <c r="J132" t="str">
        <f t="shared" si="40"/>
        <v>--</v>
      </c>
      <c r="K132" s="2" t="s">
        <v>301</v>
      </c>
      <c r="L132" t="str">
        <f t="shared" si="41"/>
        <v>--</v>
      </c>
      <c r="M132" s="2" t="s">
        <v>74</v>
      </c>
      <c r="N132" t="str">
        <f t="shared" si="42"/>
        <v>--</v>
      </c>
      <c r="O132" s="2" t="s">
        <v>89</v>
      </c>
      <c r="P132" t="str">
        <f t="shared" si="43"/>
        <v>--</v>
      </c>
      <c r="Q132" s="2" t="s">
        <v>304</v>
      </c>
      <c r="R132" t="str">
        <f t="shared" si="44"/>
        <v>--</v>
      </c>
      <c r="W132" s="2"/>
      <c r="Y132" s="2"/>
    </row>
    <row r="133" spans="1:25">
      <c r="A133" s="2" t="s">
        <v>229</v>
      </c>
      <c r="B133" t="str">
        <f t="shared" si="45"/>
        <v>--</v>
      </c>
      <c r="C133" s="2" t="s">
        <v>236</v>
      </c>
      <c r="D133" t="str">
        <f t="shared" si="37"/>
        <v>--</v>
      </c>
      <c r="E133" s="2" t="s">
        <v>237</v>
      </c>
      <c r="F133" t="str">
        <f t="shared" si="38"/>
        <v>--</v>
      </c>
      <c r="G133" s="2" t="s">
        <v>239</v>
      </c>
      <c r="H133" t="str">
        <f t="shared" si="39"/>
        <v>--</v>
      </c>
      <c r="I133" s="2" t="s">
        <v>175</v>
      </c>
      <c r="J133" t="str">
        <f t="shared" si="40"/>
        <v>--</v>
      </c>
      <c r="K133" s="2" t="s">
        <v>302</v>
      </c>
      <c r="L133" t="str">
        <f t="shared" si="41"/>
        <v>--</v>
      </c>
      <c r="M133" s="2" t="s">
        <v>75</v>
      </c>
      <c r="N133" t="str">
        <f t="shared" si="42"/>
        <v>--</v>
      </c>
      <c r="O133" s="2" t="s">
        <v>90</v>
      </c>
      <c r="P133" t="str">
        <f t="shared" si="43"/>
        <v>--</v>
      </c>
      <c r="Q133" s="2" t="s">
        <v>305</v>
      </c>
      <c r="R133" t="str">
        <f t="shared" si="44"/>
        <v>--</v>
      </c>
      <c r="W133" s="2"/>
      <c r="Y133" s="2"/>
    </row>
    <row r="134" spans="1:25">
      <c r="A134" s="2" t="s">
        <v>230</v>
      </c>
      <c r="B134" t="str">
        <f t="shared" si="45"/>
        <v>--</v>
      </c>
      <c r="C134" s="2" t="s">
        <v>237</v>
      </c>
      <c r="D134" t="str">
        <f t="shared" si="37"/>
        <v>--</v>
      </c>
      <c r="E134" s="2" t="s">
        <v>241</v>
      </c>
      <c r="F134" t="str">
        <f t="shared" si="38"/>
        <v>--</v>
      </c>
      <c r="G134" s="2" t="s">
        <v>240</v>
      </c>
      <c r="H134" t="str">
        <f t="shared" si="39"/>
        <v>--</v>
      </c>
      <c r="I134" s="2" t="s">
        <v>177</v>
      </c>
      <c r="J134" t="str">
        <f t="shared" si="40"/>
        <v>--</v>
      </c>
      <c r="K134" s="2" t="s">
        <v>303</v>
      </c>
      <c r="L134" t="str">
        <f t="shared" si="41"/>
        <v>--</v>
      </c>
      <c r="M134" s="2" t="s">
        <v>257</v>
      </c>
      <c r="N134" t="str">
        <f t="shared" si="42"/>
        <v>--</v>
      </c>
      <c r="O134" s="2" t="s">
        <v>307</v>
      </c>
      <c r="P134" t="str">
        <f t="shared" si="43"/>
        <v>--</v>
      </c>
      <c r="Q134" s="2" t="s">
        <v>85</v>
      </c>
      <c r="R134" t="str">
        <f t="shared" si="44"/>
        <v>--</v>
      </c>
      <c r="W134" s="2"/>
      <c r="Y134" s="2"/>
    </row>
    <row r="135" spans="1:25">
      <c r="A135" s="2" t="s">
        <v>843</v>
      </c>
      <c r="B135" t="str">
        <f t="shared" si="45"/>
        <v>--</v>
      </c>
      <c r="C135" s="2" t="s">
        <v>241</v>
      </c>
      <c r="D135" t="str">
        <f t="shared" si="37"/>
        <v>--</v>
      </c>
      <c r="E135" s="2" t="s">
        <v>559</v>
      </c>
      <c r="F135" t="str">
        <f t="shared" si="38"/>
        <v>--</v>
      </c>
      <c r="G135" s="2" t="s">
        <v>241</v>
      </c>
      <c r="H135" t="str">
        <f t="shared" si="39"/>
        <v>--</v>
      </c>
      <c r="I135" s="2" t="s">
        <v>244</v>
      </c>
      <c r="J135" t="str">
        <f t="shared" si="40"/>
        <v>--</v>
      </c>
      <c r="K135" s="2" t="s">
        <v>304</v>
      </c>
      <c r="L135" t="str">
        <f t="shared" si="41"/>
        <v>--</v>
      </c>
      <c r="M135" s="2" t="s">
        <v>259</v>
      </c>
      <c r="N135" t="str">
        <f t="shared" si="42"/>
        <v>--</v>
      </c>
      <c r="O135" s="2" t="s">
        <v>309</v>
      </c>
      <c r="P135" t="str">
        <f t="shared" si="43"/>
        <v>--</v>
      </c>
      <c r="Q135" s="2" t="s">
        <v>86</v>
      </c>
      <c r="R135" t="str">
        <f t="shared" si="44"/>
        <v>--</v>
      </c>
      <c r="W135" s="2"/>
      <c r="Y135" s="2"/>
    </row>
    <row r="136" spans="1:25">
      <c r="A136" s="2" t="s">
        <v>231</v>
      </c>
      <c r="B136" t="str">
        <f t="shared" si="45"/>
        <v>--</v>
      </c>
      <c r="C136" s="2" t="s">
        <v>559</v>
      </c>
      <c r="D136" t="str">
        <f t="shared" si="37"/>
        <v>--</v>
      </c>
      <c r="E136" s="2" t="s">
        <v>560</v>
      </c>
      <c r="F136" t="str">
        <f t="shared" si="38"/>
        <v>--</v>
      </c>
      <c r="G136" s="2" t="s">
        <v>559</v>
      </c>
      <c r="H136" t="str">
        <f t="shared" si="39"/>
        <v>--</v>
      </c>
      <c r="I136" s="2" t="s">
        <v>245</v>
      </c>
      <c r="J136" t="str">
        <f t="shared" si="40"/>
        <v>--</v>
      </c>
      <c r="K136" s="2" t="s">
        <v>305</v>
      </c>
      <c r="L136" t="str">
        <f t="shared" si="41"/>
        <v>--</v>
      </c>
      <c r="M136" s="6" t="s">
        <v>260</v>
      </c>
      <c r="N136" t="str">
        <f t="shared" si="42"/>
        <v>--</v>
      </c>
      <c r="O136" s="2" t="s">
        <v>310</v>
      </c>
      <c r="P136" t="str">
        <f t="shared" si="43"/>
        <v>--</v>
      </c>
      <c r="Q136" s="2" t="s">
        <v>87</v>
      </c>
      <c r="R136" t="str">
        <f t="shared" si="44"/>
        <v>--</v>
      </c>
      <c r="W136" s="2"/>
      <c r="Y136" s="2"/>
    </row>
    <row r="137" spans="1:25">
      <c r="A137" s="2" t="s">
        <v>232</v>
      </c>
      <c r="B137" t="str">
        <f t="shared" si="45"/>
        <v>--</v>
      </c>
      <c r="C137" s="2" t="s">
        <v>560</v>
      </c>
      <c r="D137" t="str">
        <f t="shared" si="37"/>
        <v>--</v>
      </c>
      <c r="E137" s="2" t="s">
        <v>242</v>
      </c>
      <c r="F137" t="str">
        <f t="shared" si="38"/>
        <v>--</v>
      </c>
      <c r="G137" s="2" t="s">
        <v>560</v>
      </c>
      <c r="H137" t="str">
        <f t="shared" si="39"/>
        <v>--</v>
      </c>
      <c r="I137" s="2" t="s">
        <v>246</v>
      </c>
      <c r="J137" t="str">
        <f t="shared" si="40"/>
        <v>--</v>
      </c>
      <c r="K137" s="2" t="s">
        <v>85</v>
      </c>
      <c r="L137" t="str">
        <f t="shared" si="41"/>
        <v>--</v>
      </c>
      <c r="M137" s="6" t="s">
        <v>261</v>
      </c>
      <c r="N137" t="str">
        <f t="shared" si="42"/>
        <v>--</v>
      </c>
      <c r="O137" s="2" t="s">
        <v>311</v>
      </c>
      <c r="P137" t="str">
        <f t="shared" si="43"/>
        <v>--</v>
      </c>
      <c r="Q137" s="2" t="s">
        <v>88</v>
      </c>
      <c r="R137" t="str">
        <f t="shared" si="44"/>
        <v>--</v>
      </c>
      <c r="W137" s="2"/>
      <c r="Y137" s="2"/>
    </row>
    <row r="138" spans="1:25">
      <c r="A138" s="12" t="s">
        <v>233</v>
      </c>
      <c r="B138" t="str">
        <f t="shared" si="45"/>
        <v>--</v>
      </c>
      <c r="C138" s="2" t="s">
        <v>242</v>
      </c>
      <c r="D138" t="str">
        <f t="shared" si="37"/>
        <v>--</v>
      </c>
      <c r="E138" s="2" t="s">
        <v>243</v>
      </c>
      <c r="F138" t="str">
        <f t="shared" si="38"/>
        <v>--</v>
      </c>
      <c r="G138" s="2" t="s">
        <v>242</v>
      </c>
      <c r="H138" t="str">
        <f t="shared" si="39"/>
        <v>--</v>
      </c>
      <c r="I138" s="2" t="s">
        <v>247</v>
      </c>
      <c r="J138" t="str">
        <f t="shared" si="40"/>
        <v>--</v>
      </c>
      <c r="K138" s="2" t="s">
        <v>86</v>
      </c>
      <c r="L138" t="str">
        <f t="shared" si="41"/>
        <v>--</v>
      </c>
      <c r="M138" s="6" t="s">
        <v>262</v>
      </c>
      <c r="N138" t="str">
        <f t="shared" si="42"/>
        <v>--</v>
      </c>
      <c r="O138" s="2" t="s">
        <v>312</v>
      </c>
      <c r="P138" t="str">
        <f t="shared" si="43"/>
        <v>--</v>
      </c>
      <c r="Q138" s="2" t="s">
        <v>89</v>
      </c>
      <c r="R138" t="str">
        <f t="shared" si="44"/>
        <v>--</v>
      </c>
      <c r="W138" s="2"/>
      <c r="Y138" s="2"/>
    </row>
    <row r="139" spans="1:25">
      <c r="A139" s="2" t="s">
        <v>490</v>
      </c>
      <c r="B139" t="str">
        <f t="shared" si="45"/>
        <v>--</v>
      </c>
      <c r="C139" s="2" t="s">
        <v>243</v>
      </c>
      <c r="D139" t="str">
        <f t="shared" si="37"/>
        <v>--</v>
      </c>
      <c r="E139" s="2" t="s">
        <v>244</v>
      </c>
      <c r="F139" t="str">
        <f t="shared" si="38"/>
        <v>--</v>
      </c>
      <c r="G139" s="2" t="s">
        <v>243</v>
      </c>
      <c r="H139" t="str">
        <f t="shared" si="39"/>
        <v>--</v>
      </c>
      <c r="I139" s="2" t="s">
        <v>248</v>
      </c>
      <c r="J139" t="str">
        <f t="shared" si="40"/>
        <v>--</v>
      </c>
      <c r="K139" s="2" t="s">
        <v>87</v>
      </c>
      <c r="L139" t="str">
        <f t="shared" si="41"/>
        <v>--</v>
      </c>
      <c r="M139" s="6" t="s">
        <v>263</v>
      </c>
      <c r="N139" t="str">
        <f t="shared" si="42"/>
        <v>--</v>
      </c>
      <c r="O139" s="2" t="s">
        <v>313</v>
      </c>
      <c r="P139" t="str">
        <f t="shared" si="43"/>
        <v>--</v>
      </c>
      <c r="Q139" s="2" t="s">
        <v>90</v>
      </c>
      <c r="R139" t="str">
        <f t="shared" si="44"/>
        <v>--</v>
      </c>
      <c r="W139" s="2"/>
      <c r="Y139" s="2"/>
    </row>
    <row r="140" spans="1:25">
      <c r="A140" s="2" t="s">
        <v>234</v>
      </c>
      <c r="B140" t="str">
        <f t="shared" si="45"/>
        <v>--</v>
      </c>
      <c r="C140" s="2" t="s">
        <v>244</v>
      </c>
      <c r="D140" t="str">
        <f t="shared" si="37"/>
        <v>--</v>
      </c>
      <c r="E140" s="2" t="s">
        <v>245</v>
      </c>
      <c r="F140" t="str">
        <f t="shared" si="38"/>
        <v>--</v>
      </c>
      <c r="G140" s="2" t="s">
        <v>244</v>
      </c>
      <c r="H140" t="str">
        <f t="shared" si="39"/>
        <v>--</v>
      </c>
      <c r="I140" s="2" t="s">
        <v>252</v>
      </c>
      <c r="J140" t="str">
        <f t="shared" si="40"/>
        <v>--</v>
      </c>
      <c r="K140" s="2" t="s">
        <v>88</v>
      </c>
      <c r="L140" t="str">
        <f t="shared" si="41"/>
        <v>--</v>
      </c>
      <c r="M140" s="2" t="s">
        <v>264</v>
      </c>
      <c r="N140" t="str">
        <f t="shared" si="42"/>
        <v>--</v>
      </c>
      <c r="O140" s="60" t="s">
        <v>314</v>
      </c>
      <c r="P140" t="str">
        <f t="shared" si="43"/>
        <v>--</v>
      </c>
      <c r="Q140" s="2" t="s">
        <v>307</v>
      </c>
      <c r="R140" t="str">
        <f t="shared" si="44"/>
        <v>--</v>
      </c>
      <c r="W140" s="2"/>
      <c r="Y140" s="2"/>
    </row>
    <row r="141" spans="1:25">
      <c r="A141" s="2" t="s">
        <v>235</v>
      </c>
      <c r="B141" t="str">
        <f t="shared" si="45"/>
        <v>--</v>
      </c>
      <c r="C141" s="2" t="s">
        <v>245</v>
      </c>
      <c r="D141" t="str">
        <f t="shared" si="37"/>
        <v>--</v>
      </c>
      <c r="E141" s="2" t="s">
        <v>246</v>
      </c>
      <c r="F141" t="str">
        <f t="shared" si="38"/>
        <v>--</v>
      </c>
      <c r="G141" s="2" t="s">
        <v>245</v>
      </c>
      <c r="H141" t="str">
        <f t="shared" si="39"/>
        <v>--</v>
      </c>
      <c r="I141" s="2" t="s">
        <v>326</v>
      </c>
      <c r="J141" t="str">
        <f t="shared" si="40"/>
        <v>--</v>
      </c>
      <c r="K141" s="2" t="s">
        <v>89</v>
      </c>
      <c r="L141" t="str">
        <f t="shared" si="41"/>
        <v>--</v>
      </c>
      <c r="M141" s="2" t="s">
        <v>266</v>
      </c>
      <c r="N141" t="str">
        <f t="shared" si="42"/>
        <v>--</v>
      </c>
      <c r="O141" s="60" t="s">
        <v>314</v>
      </c>
      <c r="P141" t="str">
        <f t="shared" si="43"/>
        <v>Boo</v>
      </c>
      <c r="Q141" s="2" t="s">
        <v>309</v>
      </c>
      <c r="R141" t="str">
        <f t="shared" si="44"/>
        <v>--</v>
      </c>
      <c r="W141" s="2"/>
      <c r="Y141" s="2"/>
    </row>
    <row r="142" spans="1:25">
      <c r="A142" s="2" t="s">
        <v>236</v>
      </c>
      <c r="B142" t="str">
        <f t="shared" si="45"/>
        <v>--</v>
      </c>
      <c r="C142" s="2" t="s">
        <v>246</v>
      </c>
      <c r="D142" t="str">
        <f t="shared" si="37"/>
        <v>--</v>
      </c>
      <c r="E142" s="2" t="s">
        <v>247</v>
      </c>
      <c r="F142" t="str">
        <f t="shared" si="38"/>
        <v>--</v>
      </c>
      <c r="G142" s="2" t="s">
        <v>246</v>
      </c>
      <c r="H142" t="str">
        <f t="shared" si="39"/>
        <v>--</v>
      </c>
      <c r="I142" s="2" t="s">
        <v>341</v>
      </c>
      <c r="J142" t="str">
        <f t="shared" si="40"/>
        <v>--</v>
      </c>
      <c r="K142" s="2" t="s">
        <v>90</v>
      </c>
      <c r="L142" t="str">
        <f t="shared" si="41"/>
        <v>--</v>
      </c>
      <c r="M142" s="2" t="s">
        <v>267</v>
      </c>
      <c r="N142" t="str">
        <f t="shared" si="42"/>
        <v>--</v>
      </c>
      <c r="O142" s="2" t="s">
        <v>316</v>
      </c>
      <c r="P142" t="str">
        <f t="shared" si="43"/>
        <v>--</v>
      </c>
      <c r="Q142" s="2" t="s">
        <v>310</v>
      </c>
      <c r="R142" t="str">
        <f t="shared" si="44"/>
        <v>--</v>
      </c>
      <c r="W142" s="2"/>
      <c r="Y142" s="2"/>
    </row>
    <row r="143" spans="1:25">
      <c r="A143" s="2" t="s">
        <v>237</v>
      </c>
      <c r="B143" t="str">
        <f t="shared" si="45"/>
        <v>--</v>
      </c>
      <c r="C143" s="2" t="s">
        <v>247</v>
      </c>
      <c r="D143" t="str">
        <f t="shared" si="37"/>
        <v>--</v>
      </c>
      <c r="E143" s="2" t="s">
        <v>248</v>
      </c>
      <c r="F143" t="str">
        <f t="shared" si="38"/>
        <v>--</v>
      </c>
      <c r="G143" s="2" t="s">
        <v>247</v>
      </c>
      <c r="H143" t="str">
        <f t="shared" si="39"/>
        <v>--</v>
      </c>
      <c r="I143" s="2" t="s">
        <v>104</v>
      </c>
      <c r="J143" t="str">
        <f t="shared" si="40"/>
        <v>--</v>
      </c>
      <c r="K143" s="2" t="s">
        <v>307</v>
      </c>
      <c r="L143" t="str">
        <f t="shared" si="41"/>
        <v>--</v>
      </c>
      <c r="M143" s="2" t="s">
        <v>268</v>
      </c>
      <c r="N143" t="str">
        <f t="shared" si="42"/>
        <v>--</v>
      </c>
      <c r="O143" s="2" t="s">
        <v>318</v>
      </c>
      <c r="P143" t="str">
        <f t="shared" si="43"/>
        <v>--</v>
      </c>
      <c r="Q143" s="2" t="s">
        <v>311</v>
      </c>
      <c r="R143" t="str">
        <f t="shared" si="44"/>
        <v>--</v>
      </c>
      <c r="S143" s="2"/>
      <c r="W143" s="2"/>
      <c r="Y143" s="2"/>
    </row>
    <row r="144" spans="1:25">
      <c r="A144" s="64" t="s">
        <v>239</v>
      </c>
      <c r="B144" t="str">
        <f t="shared" si="45"/>
        <v>--</v>
      </c>
      <c r="C144" s="2" t="s">
        <v>248</v>
      </c>
      <c r="D144" t="str">
        <f t="shared" si="37"/>
        <v>--</v>
      </c>
      <c r="E144" s="2" t="s">
        <v>249</v>
      </c>
      <c r="F144" t="str">
        <f t="shared" si="38"/>
        <v>--</v>
      </c>
      <c r="G144" s="2" t="s">
        <v>248</v>
      </c>
      <c r="H144" t="str">
        <f t="shared" si="39"/>
        <v>--</v>
      </c>
      <c r="I144" s="2" t="s">
        <v>119</v>
      </c>
      <c r="J144" t="str">
        <f t="shared" si="40"/>
        <v>--</v>
      </c>
      <c r="K144" s="2" t="s">
        <v>309</v>
      </c>
      <c r="L144" t="str">
        <f t="shared" si="41"/>
        <v>--</v>
      </c>
      <c r="M144" s="2" t="s">
        <v>276</v>
      </c>
      <c r="N144" t="str">
        <f t="shared" si="42"/>
        <v>--</v>
      </c>
      <c r="O144" s="2" t="s">
        <v>319</v>
      </c>
      <c r="P144" t="str">
        <f t="shared" si="43"/>
        <v>--</v>
      </c>
      <c r="Q144" s="2" t="s">
        <v>312</v>
      </c>
      <c r="R144" t="str">
        <f t="shared" si="44"/>
        <v>--</v>
      </c>
      <c r="S144" s="2"/>
      <c r="W144" s="2"/>
      <c r="Y144" s="2"/>
    </row>
    <row r="145" spans="1:25">
      <c r="A145" s="64" t="s">
        <v>240</v>
      </c>
      <c r="B145" t="str">
        <f t="shared" si="45"/>
        <v>--</v>
      </c>
      <c r="C145" s="2" t="s">
        <v>249</v>
      </c>
      <c r="D145" t="str">
        <f t="shared" si="37"/>
        <v>--</v>
      </c>
      <c r="E145" s="2" t="s">
        <v>250</v>
      </c>
      <c r="F145" t="str">
        <f t="shared" si="38"/>
        <v>--</v>
      </c>
      <c r="G145" s="2" t="s">
        <v>249</v>
      </c>
      <c r="H145" t="str">
        <f t="shared" si="39"/>
        <v>--</v>
      </c>
      <c r="I145" s="2" t="s">
        <v>157</v>
      </c>
      <c r="J145" t="str">
        <f t="shared" si="40"/>
        <v>--</v>
      </c>
      <c r="K145" s="2" t="s">
        <v>310</v>
      </c>
      <c r="L145" t="str">
        <f t="shared" si="41"/>
        <v>--</v>
      </c>
      <c r="M145" s="2" t="s">
        <v>278</v>
      </c>
      <c r="N145" t="str">
        <f t="shared" si="42"/>
        <v>--</v>
      </c>
      <c r="O145" s="2" t="s">
        <v>321</v>
      </c>
      <c r="P145" t="str">
        <f t="shared" si="43"/>
        <v>--</v>
      </c>
      <c r="Q145" s="2" t="s">
        <v>313</v>
      </c>
      <c r="R145" t="str">
        <f t="shared" si="44"/>
        <v>--</v>
      </c>
      <c r="S145" s="2"/>
      <c r="W145" s="2"/>
      <c r="Y145" s="2"/>
    </row>
    <row r="146" spans="1:25">
      <c r="A146" s="2" t="s">
        <v>241</v>
      </c>
      <c r="B146" t="str">
        <f t="shared" si="45"/>
        <v>--</v>
      </c>
      <c r="C146" s="2" t="s">
        <v>250</v>
      </c>
      <c r="D146" t="str">
        <f t="shared" si="37"/>
        <v>--</v>
      </c>
      <c r="E146" s="2" t="s">
        <v>251</v>
      </c>
      <c r="F146" t="str">
        <f t="shared" si="38"/>
        <v>--</v>
      </c>
      <c r="G146" s="2" t="s">
        <v>250</v>
      </c>
      <c r="H146" t="str">
        <f t="shared" si="39"/>
        <v>--</v>
      </c>
      <c r="I146" s="2" t="s">
        <v>158</v>
      </c>
      <c r="J146" t="str">
        <f t="shared" si="40"/>
        <v>--</v>
      </c>
      <c r="K146" s="2" t="s">
        <v>311</v>
      </c>
      <c r="L146" t="str">
        <f t="shared" si="41"/>
        <v>--</v>
      </c>
      <c r="M146" s="2" t="s">
        <v>279</v>
      </c>
      <c r="N146" t="str">
        <f t="shared" si="42"/>
        <v>--</v>
      </c>
      <c r="O146" s="2" t="s">
        <v>322</v>
      </c>
      <c r="P146" t="str">
        <f t="shared" si="43"/>
        <v>--</v>
      </c>
      <c r="Q146" s="2" t="s">
        <v>314</v>
      </c>
      <c r="R146" t="str">
        <f t="shared" si="44"/>
        <v>--</v>
      </c>
      <c r="S146" s="2"/>
      <c r="W146" s="2"/>
      <c r="Y146" s="2"/>
    </row>
    <row r="147" spans="1:25">
      <c r="A147" s="2" t="s">
        <v>559</v>
      </c>
      <c r="B147" t="str">
        <f t="shared" si="45"/>
        <v>--</v>
      </c>
      <c r="C147" s="2" t="s">
        <v>251</v>
      </c>
      <c r="D147" t="str">
        <f t="shared" si="37"/>
        <v>--</v>
      </c>
      <c r="E147" s="2" t="s">
        <v>252</v>
      </c>
      <c r="F147" t="str">
        <f t="shared" si="38"/>
        <v>--</v>
      </c>
      <c r="G147" s="2" t="s">
        <v>251</v>
      </c>
      <c r="H147" t="str">
        <f t="shared" si="39"/>
        <v>--</v>
      </c>
      <c r="I147" s="2" t="s">
        <v>160</v>
      </c>
      <c r="J147" t="str">
        <f t="shared" si="40"/>
        <v>--</v>
      </c>
      <c r="K147" s="2" t="s">
        <v>312</v>
      </c>
      <c r="L147" t="str">
        <f t="shared" si="41"/>
        <v>--</v>
      </c>
      <c r="M147" s="6" t="s">
        <v>280</v>
      </c>
      <c r="N147" t="str">
        <f t="shared" si="42"/>
        <v>--</v>
      </c>
      <c r="O147" s="2" t="s">
        <v>323</v>
      </c>
      <c r="P147" t="str">
        <f t="shared" si="43"/>
        <v>--</v>
      </c>
      <c r="Q147" s="2" t="s">
        <v>316</v>
      </c>
      <c r="R147" t="str">
        <f t="shared" si="44"/>
        <v>--</v>
      </c>
      <c r="S147" s="2"/>
      <c r="W147" s="2"/>
      <c r="Y147" s="2"/>
    </row>
    <row r="148" spans="1:25">
      <c r="A148" s="2" t="s">
        <v>560</v>
      </c>
      <c r="B148" t="str">
        <f t="shared" si="45"/>
        <v>--</v>
      </c>
      <c r="C148" s="2" t="s">
        <v>252</v>
      </c>
      <c r="D148" t="str">
        <f t="shared" si="37"/>
        <v>--</v>
      </c>
      <c r="E148" s="2" t="s">
        <v>253</v>
      </c>
      <c r="F148" t="str">
        <f t="shared" si="38"/>
        <v>--</v>
      </c>
      <c r="G148" s="2" t="s">
        <v>252</v>
      </c>
      <c r="H148" t="str">
        <f t="shared" si="39"/>
        <v>--</v>
      </c>
      <c r="I148" s="2" t="s">
        <v>162</v>
      </c>
      <c r="J148" t="str">
        <f t="shared" si="40"/>
        <v>--</v>
      </c>
      <c r="K148" s="2" t="s">
        <v>313</v>
      </c>
      <c r="L148" t="str">
        <f t="shared" si="41"/>
        <v>--</v>
      </c>
      <c r="M148" s="2" t="s">
        <v>296</v>
      </c>
      <c r="N148" t="str">
        <f t="shared" si="42"/>
        <v>--</v>
      </c>
      <c r="O148" s="2" t="s">
        <v>325</v>
      </c>
      <c r="P148" t="str">
        <f t="shared" si="43"/>
        <v>--</v>
      </c>
      <c r="Q148" s="2" t="s">
        <v>318</v>
      </c>
      <c r="R148" t="str">
        <f t="shared" si="44"/>
        <v>--</v>
      </c>
      <c r="S148" s="2"/>
      <c r="W148" s="2"/>
      <c r="Y148" s="2"/>
    </row>
    <row r="149" spans="1:25">
      <c r="A149" s="2" t="s">
        <v>242</v>
      </c>
      <c r="B149" t="str">
        <f t="shared" si="45"/>
        <v>--</v>
      </c>
      <c r="C149" s="2" t="s">
        <v>253</v>
      </c>
      <c r="D149" t="str">
        <f t="shared" si="37"/>
        <v>--</v>
      </c>
      <c r="E149" s="2" t="s">
        <v>255</v>
      </c>
      <c r="F149" t="str">
        <f t="shared" si="38"/>
        <v>--</v>
      </c>
      <c r="G149" s="2" t="s">
        <v>253</v>
      </c>
      <c r="H149" t="str">
        <f t="shared" si="39"/>
        <v>--</v>
      </c>
      <c r="I149" s="2" t="s">
        <v>203</v>
      </c>
      <c r="J149" t="str">
        <f t="shared" si="40"/>
        <v>--</v>
      </c>
      <c r="K149" s="2" t="s">
        <v>314</v>
      </c>
      <c r="L149" t="str">
        <f t="shared" si="41"/>
        <v>--</v>
      </c>
      <c r="M149" s="2" t="s">
        <v>297</v>
      </c>
      <c r="N149" t="str">
        <f t="shared" si="42"/>
        <v>--</v>
      </c>
      <c r="O149" s="2" t="s">
        <v>326</v>
      </c>
      <c r="P149" t="str">
        <f t="shared" si="43"/>
        <v>--</v>
      </c>
      <c r="Q149" s="2" t="s">
        <v>319</v>
      </c>
      <c r="R149" t="str">
        <f t="shared" si="44"/>
        <v>--</v>
      </c>
      <c r="S149" s="2"/>
      <c r="W149" s="2"/>
      <c r="Y149" s="2"/>
    </row>
    <row r="150" spans="1:25">
      <c r="A150" s="2" t="s">
        <v>243</v>
      </c>
      <c r="B150" t="str">
        <f t="shared" si="45"/>
        <v>--</v>
      </c>
      <c r="C150" s="2" t="s">
        <v>255</v>
      </c>
      <c r="D150" t="str">
        <f t="shared" si="37"/>
        <v>--</v>
      </c>
      <c r="E150" s="2" t="s">
        <v>256</v>
      </c>
      <c r="F150" t="str">
        <f t="shared" si="38"/>
        <v>--</v>
      </c>
      <c r="G150" s="2" t="s">
        <v>255</v>
      </c>
      <c r="H150" t="str">
        <f t="shared" si="39"/>
        <v>--</v>
      </c>
      <c r="I150" s="2" t="s">
        <v>212</v>
      </c>
      <c r="J150" t="str">
        <f t="shared" si="40"/>
        <v>--</v>
      </c>
      <c r="K150" s="2" t="s">
        <v>316</v>
      </c>
      <c r="L150" t="str">
        <f t="shared" si="41"/>
        <v>--</v>
      </c>
      <c r="M150" s="2" t="s">
        <v>495</v>
      </c>
      <c r="N150" t="str">
        <f t="shared" si="42"/>
        <v>--</v>
      </c>
      <c r="O150" s="2" t="s">
        <v>327</v>
      </c>
      <c r="P150" t="str">
        <f t="shared" si="43"/>
        <v>--</v>
      </c>
      <c r="Q150" s="2" t="s">
        <v>321</v>
      </c>
      <c r="R150" t="str">
        <f t="shared" si="44"/>
        <v>--</v>
      </c>
      <c r="S150" s="2"/>
      <c r="W150" s="2"/>
      <c r="Y150" s="2"/>
    </row>
    <row r="151" spans="1:25">
      <c r="A151" s="2" t="s">
        <v>244</v>
      </c>
      <c r="B151" t="str">
        <f t="shared" si="45"/>
        <v>--</v>
      </c>
      <c r="C151" s="2" t="s">
        <v>256</v>
      </c>
      <c r="D151" t="str">
        <f t="shared" si="37"/>
        <v>--</v>
      </c>
      <c r="E151" s="2" t="s">
        <v>70</v>
      </c>
      <c r="F151" t="str">
        <f t="shared" si="38"/>
        <v>--</v>
      </c>
      <c r="G151" s="2" t="s">
        <v>256</v>
      </c>
      <c r="H151" t="str">
        <f t="shared" si="39"/>
        <v>--</v>
      </c>
      <c r="I151" s="2" t="s">
        <v>213</v>
      </c>
      <c r="J151" t="str">
        <f t="shared" si="40"/>
        <v>--</v>
      </c>
      <c r="K151" s="2" t="s">
        <v>318</v>
      </c>
      <c r="L151" t="str">
        <f t="shared" si="41"/>
        <v>--</v>
      </c>
      <c r="M151" s="2" t="s">
        <v>77</v>
      </c>
      <c r="N151" t="str">
        <f t="shared" si="42"/>
        <v>--</v>
      </c>
      <c r="O151" s="2" t="s">
        <v>328</v>
      </c>
      <c r="P151" t="str">
        <f t="shared" si="43"/>
        <v>--</v>
      </c>
      <c r="Q151" s="2" t="s">
        <v>322</v>
      </c>
      <c r="R151" t="str">
        <f t="shared" si="44"/>
        <v>--</v>
      </c>
      <c r="S151" s="2"/>
      <c r="W151" s="2"/>
      <c r="Y151" s="2"/>
    </row>
    <row r="152" spans="1:25">
      <c r="A152" s="2" t="s">
        <v>245</v>
      </c>
      <c r="B152" t="str">
        <f t="shared" si="45"/>
        <v>--</v>
      </c>
      <c r="C152" s="2" t="s">
        <v>70</v>
      </c>
      <c r="D152" t="str">
        <f t="shared" si="37"/>
        <v>--</v>
      </c>
      <c r="E152" s="2" t="s">
        <v>71</v>
      </c>
      <c r="F152" t="str">
        <f t="shared" si="38"/>
        <v>--</v>
      </c>
      <c r="G152" s="2" t="s">
        <v>70</v>
      </c>
      <c r="H152" t="str">
        <f t="shared" si="39"/>
        <v>--</v>
      </c>
      <c r="I152" s="2" t="s">
        <v>239</v>
      </c>
      <c r="J152" t="str">
        <f t="shared" si="40"/>
        <v>--</v>
      </c>
      <c r="K152" s="2" t="s">
        <v>319</v>
      </c>
      <c r="L152" t="str">
        <f t="shared" si="41"/>
        <v>--</v>
      </c>
      <c r="M152" s="12" t="s">
        <v>78</v>
      </c>
      <c r="N152" t="str">
        <f t="shared" si="42"/>
        <v>--</v>
      </c>
      <c r="O152" s="2" t="s">
        <v>329</v>
      </c>
      <c r="P152" t="str">
        <f t="shared" si="43"/>
        <v>--</v>
      </c>
      <c r="Q152" s="2" t="s">
        <v>323</v>
      </c>
      <c r="R152" t="str">
        <f t="shared" si="44"/>
        <v>--</v>
      </c>
      <c r="S152" s="2"/>
      <c r="W152" s="2"/>
      <c r="Y152" s="2"/>
    </row>
    <row r="153" spans="1:25">
      <c r="A153" s="2" t="s">
        <v>246</v>
      </c>
      <c r="B153" t="str">
        <f t="shared" si="45"/>
        <v>--</v>
      </c>
      <c r="C153" s="2" t="s">
        <v>71</v>
      </c>
      <c r="D153" t="str">
        <f t="shared" si="37"/>
        <v>--</v>
      </c>
      <c r="E153" s="2" t="s">
        <v>74</v>
      </c>
      <c r="F153" t="str">
        <f t="shared" si="38"/>
        <v>--</v>
      </c>
      <c r="G153" s="2" t="s">
        <v>71</v>
      </c>
      <c r="H153" t="str">
        <f t="shared" si="39"/>
        <v>--</v>
      </c>
      <c r="I153" s="2" t="s">
        <v>240</v>
      </c>
      <c r="J153" t="str">
        <f t="shared" si="40"/>
        <v>--</v>
      </c>
      <c r="K153" s="2" t="s">
        <v>321</v>
      </c>
      <c r="L153" t="str">
        <f t="shared" si="41"/>
        <v>--</v>
      </c>
      <c r="M153" s="2" t="s">
        <v>299</v>
      </c>
      <c r="N153" t="str">
        <f t="shared" si="42"/>
        <v>--</v>
      </c>
      <c r="O153" s="2" t="s">
        <v>331</v>
      </c>
      <c r="P153" t="str">
        <f t="shared" si="43"/>
        <v>--</v>
      </c>
      <c r="Q153" s="2" t="s">
        <v>325</v>
      </c>
      <c r="R153" t="str">
        <f t="shared" si="44"/>
        <v>--</v>
      </c>
      <c r="S153" s="2"/>
      <c r="W153" s="2"/>
      <c r="Y153" s="2"/>
    </row>
    <row r="154" spans="1:25">
      <c r="A154" s="2" t="s">
        <v>247</v>
      </c>
      <c r="B154" t="str">
        <f t="shared" si="45"/>
        <v>--</v>
      </c>
      <c r="C154" s="2" t="s">
        <v>74</v>
      </c>
      <c r="D154" t="str">
        <f t="shared" si="37"/>
        <v>--</v>
      </c>
      <c r="E154" s="2" t="s">
        <v>75</v>
      </c>
      <c r="F154" t="str">
        <f t="shared" si="38"/>
        <v>--</v>
      </c>
      <c r="G154" s="2" t="s">
        <v>74</v>
      </c>
      <c r="H154" t="str">
        <f t="shared" si="39"/>
        <v>--</v>
      </c>
      <c r="I154" s="2" t="s">
        <v>260</v>
      </c>
      <c r="J154" t="str">
        <f t="shared" si="40"/>
        <v>--</v>
      </c>
      <c r="K154" s="2" t="s">
        <v>322</v>
      </c>
      <c r="L154" t="str">
        <f t="shared" si="41"/>
        <v>--</v>
      </c>
      <c r="M154" s="2" t="s">
        <v>79</v>
      </c>
      <c r="N154" t="str">
        <f t="shared" si="42"/>
        <v>--</v>
      </c>
      <c r="O154" s="2" t="s">
        <v>334</v>
      </c>
      <c r="P154" t="str">
        <f t="shared" si="43"/>
        <v>--</v>
      </c>
      <c r="Q154" s="2" t="s">
        <v>326</v>
      </c>
      <c r="R154" t="str">
        <f t="shared" si="44"/>
        <v>--</v>
      </c>
      <c r="S154" s="2"/>
      <c r="W154" s="2"/>
      <c r="Y154" s="2"/>
    </row>
    <row r="155" spans="1:25">
      <c r="A155" s="2" t="s">
        <v>248</v>
      </c>
      <c r="B155" t="str">
        <f t="shared" si="45"/>
        <v>--</v>
      </c>
      <c r="C155" s="2" t="s">
        <v>75</v>
      </c>
      <c r="D155" t="str">
        <f t="shared" si="37"/>
        <v>--</v>
      </c>
      <c r="E155" s="2" t="s">
        <v>257</v>
      </c>
      <c r="F155" t="str">
        <f t="shared" si="38"/>
        <v>--</v>
      </c>
      <c r="G155" s="2" t="s">
        <v>75</v>
      </c>
      <c r="H155" t="str">
        <f t="shared" si="39"/>
        <v>--</v>
      </c>
      <c r="I155" s="2" t="s">
        <v>261</v>
      </c>
      <c r="J155" t="str">
        <f t="shared" si="40"/>
        <v>--</v>
      </c>
      <c r="K155" s="2" t="s">
        <v>323</v>
      </c>
      <c r="L155" t="str">
        <f t="shared" si="41"/>
        <v>--</v>
      </c>
      <c r="M155" s="2" t="s">
        <v>80</v>
      </c>
      <c r="N155" t="str">
        <f t="shared" si="42"/>
        <v>--</v>
      </c>
      <c r="O155" s="2" t="s">
        <v>337</v>
      </c>
      <c r="P155" t="str">
        <f t="shared" si="43"/>
        <v>--</v>
      </c>
      <c r="Q155" s="2" t="s">
        <v>327</v>
      </c>
      <c r="R155" t="str">
        <f t="shared" si="44"/>
        <v>--</v>
      </c>
      <c r="S155" s="2"/>
      <c r="W155" s="2"/>
      <c r="Y155" s="2"/>
    </row>
    <row r="156" spans="1:25">
      <c r="A156" s="2" t="s">
        <v>249</v>
      </c>
      <c r="B156" t="str">
        <f t="shared" si="45"/>
        <v>--</v>
      </c>
      <c r="C156" s="2" t="s">
        <v>257</v>
      </c>
      <c r="D156" t="str">
        <f t="shared" si="37"/>
        <v>--</v>
      </c>
      <c r="E156" s="2" t="s">
        <v>259</v>
      </c>
      <c r="F156" t="str">
        <f t="shared" si="38"/>
        <v>--</v>
      </c>
      <c r="G156" s="2" t="s">
        <v>257</v>
      </c>
      <c r="H156" t="str">
        <f t="shared" si="39"/>
        <v>--</v>
      </c>
      <c r="I156" s="2" t="s">
        <v>262</v>
      </c>
      <c r="J156" t="str">
        <f t="shared" si="40"/>
        <v>--</v>
      </c>
      <c r="K156" s="2" t="s">
        <v>325</v>
      </c>
      <c r="L156" t="str">
        <f t="shared" si="41"/>
        <v>--</v>
      </c>
      <c r="M156" s="2" t="s">
        <v>81</v>
      </c>
      <c r="N156" t="str">
        <f t="shared" si="42"/>
        <v>--</v>
      </c>
      <c r="O156" s="2" t="s">
        <v>338</v>
      </c>
      <c r="P156" t="str">
        <f t="shared" si="43"/>
        <v>--</v>
      </c>
      <c r="Q156" s="2" t="s">
        <v>328</v>
      </c>
      <c r="R156" t="str">
        <f t="shared" si="44"/>
        <v>--</v>
      </c>
      <c r="S156" s="2"/>
      <c r="W156" s="2"/>
      <c r="Y156" s="2"/>
    </row>
    <row r="157" spans="1:25">
      <c r="A157" s="2" t="s">
        <v>250</v>
      </c>
      <c r="B157" t="str">
        <f t="shared" si="45"/>
        <v>--</v>
      </c>
      <c r="C157" s="2" t="s">
        <v>259</v>
      </c>
      <c r="D157" t="str">
        <f t="shared" si="37"/>
        <v>--</v>
      </c>
      <c r="E157" s="2" t="s">
        <v>260</v>
      </c>
      <c r="F157" t="str">
        <f t="shared" si="38"/>
        <v>--</v>
      </c>
      <c r="G157" s="2" t="s">
        <v>259</v>
      </c>
      <c r="H157" t="str">
        <f t="shared" si="39"/>
        <v>--</v>
      </c>
      <c r="I157" s="2" t="s">
        <v>263</v>
      </c>
      <c r="J157" t="str">
        <f t="shared" si="40"/>
        <v>--</v>
      </c>
      <c r="K157" s="2" t="s">
        <v>326</v>
      </c>
      <c r="L157" t="str">
        <f t="shared" si="41"/>
        <v>--</v>
      </c>
      <c r="M157" s="2" t="s">
        <v>82</v>
      </c>
      <c r="N157" t="str">
        <f t="shared" si="42"/>
        <v>--</v>
      </c>
      <c r="O157" s="2" t="s">
        <v>341</v>
      </c>
      <c r="P157" t="str">
        <f t="shared" si="43"/>
        <v>--</v>
      </c>
      <c r="Q157" s="2" t="s">
        <v>329</v>
      </c>
      <c r="R157" t="str">
        <f t="shared" si="44"/>
        <v>--</v>
      </c>
      <c r="S157" s="2"/>
      <c r="W157" s="2"/>
      <c r="Y157" s="2"/>
    </row>
    <row r="158" spans="1:25">
      <c r="A158" s="2" t="s">
        <v>251</v>
      </c>
      <c r="B158" t="str">
        <f t="shared" si="45"/>
        <v>--</v>
      </c>
      <c r="C158" s="2" t="s">
        <v>260</v>
      </c>
      <c r="D158" t="str">
        <f t="shared" si="37"/>
        <v>--</v>
      </c>
      <c r="E158" s="2" t="s">
        <v>261</v>
      </c>
      <c r="F158" t="str">
        <f t="shared" si="38"/>
        <v>--</v>
      </c>
      <c r="G158" s="2" t="s">
        <v>260</v>
      </c>
      <c r="H158" t="str">
        <f t="shared" si="39"/>
        <v>--</v>
      </c>
      <c r="I158" s="2" t="s">
        <v>309</v>
      </c>
      <c r="J158" t="str">
        <f t="shared" si="40"/>
        <v>--</v>
      </c>
      <c r="K158" s="2" t="s">
        <v>327</v>
      </c>
      <c r="L158" t="str">
        <f t="shared" si="41"/>
        <v>--</v>
      </c>
      <c r="M158" s="2" t="s">
        <v>301</v>
      </c>
      <c r="N158" t="str">
        <f t="shared" si="42"/>
        <v>--</v>
      </c>
      <c r="O158" s="2" t="s">
        <v>342</v>
      </c>
      <c r="P158" t="str">
        <f t="shared" si="43"/>
        <v>--</v>
      </c>
      <c r="Q158" s="2" t="s">
        <v>331</v>
      </c>
      <c r="R158" t="str">
        <f t="shared" si="44"/>
        <v>--</v>
      </c>
      <c r="S158" s="2"/>
      <c r="W158" s="2"/>
      <c r="Y158" s="2"/>
    </row>
    <row r="159" spans="1:25">
      <c r="A159" s="2" t="s">
        <v>252</v>
      </c>
      <c r="B159" t="str">
        <f t="shared" si="45"/>
        <v>--</v>
      </c>
      <c r="C159" s="2" t="s">
        <v>261</v>
      </c>
      <c r="D159" t="str">
        <f t="shared" si="37"/>
        <v>--</v>
      </c>
      <c r="E159" s="2" t="s">
        <v>262</v>
      </c>
      <c r="F159" t="str">
        <f t="shared" si="38"/>
        <v>--</v>
      </c>
      <c r="G159" s="2" t="s">
        <v>261</v>
      </c>
      <c r="H159" t="str">
        <f t="shared" si="39"/>
        <v>--</v>
      </c>
      <c r="I159" s="2" t="s">
        <v>310</v>
      </c>
      <c r="J159" t="str">
        <f t="shared" si="40"/>
        <v>--</v>
      </c>
      <c r="K159" s="2" t="s">
        <v>328</v>
      </c>
      <c r="L159" t="str">
        <f t="shared" si="41"/>
        <v>--</v>
      </c>
      <c r="M159" s="2" t="s">
        <v>302</v>
      </c>
      <c r="N159" t="str">
        <f t="shared" si="42"/>
        <v>--</v>
      </c>
      <c r="O159" s="2" t="s">
        <v>506</v>
      </c>
      <c r="P159" t="str">
        <f t="shared" si="43"/>
        <v>--</v>
      </c>
      <c r="Q159" s="2" t="s">
        <v>334</v>
      </c>
      <c r="R159" t="str">
        <f t="shared" si="44"/>
        <v>--</v>
      </c>
      <c r="S159" s="2"/>
      <c r="W159" s="2"/>
      <c r="Y159" s="2"/>
    </row>
    <row r="160" spans="1:25">
      <c r="A160" s="2" t="s">
        <v>253</v>
      </c>
      <c r="B160" t="str">
        <f t="shared" si="45"/>
        <v>--</v>
      </c>
      <c r="C160" s="2" t="s">
        <v>262</v>
      </c>
      <c r="D160" t="str">
        <f t="shared" si="37"/>
        <v>--</v>
      </c>
      <c r="E160" s="2" t="s">
        <v>263</v>
      </c>
      <c r="F160" t="str">
        <f t="shared" si="38"/>
        <v>--</v>
      </c>
      <c r="G160" s="2" t="s">
        <v>262</v>
      </c>
      <c r="H160" t="str">
        <f t="shared" si="39"/>
        <v>--</v>
      </c>
      <c r="I160" s="2" t="s">
        <v>311</v>
      </c>
      <c r="J160" t="str">
        <f t="shared" si="40"/>
        <v>--</v>
      </c>
      <c r="K160" s="2" t="s">
        <v>329</v>
      </c>
      <c r="L160" t="str">
        <f t="shared" si="41"/>
        <v>--</v>
      </c>
      <c r="M160" s="2" t="s">
        <v>303</v>
      </c>
      <c r="N160" t="str">
        <f t="shared" si="42"/>
        <v>--</v>
      </c>
      <c r="O160" s="2" t="s">
        <v>508</v>
      </c>
      <c r="P160" t="str">
        <f t="shared" si="43"/>
        <v>--</v>
      </c>
      <c r="Q160" s="2" t="s">
        <v>338</v>
      </c>
      <c r="R160" t="str">
        <f t="shared" si="44"/>
        <v>--</v>
      </c>
      <c r="S160" s="2"/>
      <c r="W160" s="2"/>
      <c r="Y160" s="2"/>
    </row>
    <row r="161" spans="1:25">
      <c r="A161" s="2" t="s">
        <v>255</v>
      </c>
      <c r="B161" t="str">
        <f t="shared" si="45"/>
        <v>--</v>
      </c>
      <c r="C161" s="2" t="s">
        <v>263</v>
      </c>
      <c r="D161" t="str">
        <f t="shared" si="37"/>
        <v>--</v>
      </c>
      <c r="E161" s="2" t="s">
        <v>264</v>
      </c>
      <c r="F161" t="str">
        <f t="shared" si="38"/>
        <v>--</v>
      </c>
      <c r="G161" s="2" t="s">
        <v>263</v>
      </c>
      <c r="H161" t="str">
        <f t="shared" si="39"/>
        <v>--</v>
      </c>
      <c r="I161" s="2" t="s">
        <v>312</v>
      </c>
      <c r="J161" t="str">
        <f t="shared" si="40"/>
        <v>--</v>
      </c>
      <c r="K161" s="2" t="s">
        <v>331</v>
      </c>
      <c r="L161" t="str">
        <f t="shared" si="41"/>
        <v>--</v>
      </c>
      <c r="M161" s="2" t="s">
        <v>304</v>
      </c>
      <c r="N161" t="str">
        <f t="shared" si="42"/>
        <v>--</v>
      </c>
      <c r="O161" s="2"/>
      <c r="Q161" s="2" t="s">
        <v>341</v>
      </c>
      <c r="R161" t="str">
        <f t="shared" si="44"/>
        <v>--</v>
      </c>
      <c r="S161" s="2"/>
      <c r="W161" s="2"/>
      <c r="Y161" s="2"/>
    </row>
    <row r="162" spans="1:25">
      <c r="A162" s="2" t="s">
        <v>256</v>
      </c>
      <c r="B162" t="str">
        <f t="shared" si="45"/>
        <v>--</v>
      </c>
      <c r="C162" s="2" t="s">
        <v>264</v>
      </c>
      <c r="D162" t="str">
        <f t="shared" si="37"/>
        <v>--</v>
      </c>
      <c r="E162" s="2" t="s">
        <v>266</v>
      </c>
      <c r="F162" t="str">
        <f t="shared" si="38"/>
        <v>--</v>
      </c>
      <c r="G162" s="2" t="s">
        <v>266</v>
      </c>
      <c r="H162" t="str">
        <f t="shared" si="39"/>
        <v>--</v>
      </c>
      <c r="I162" s="2" t="s">
        <v>313</v>
      </c>
      <c r="J162" t="str">
        <f t="shared" ref="J162:J187" si="46">IF(I162=I161,"Boo","--")</f>
        <v>--</v>
      </c>
      <c r="K162" s="2" t="s">
        <v>334</v>
      </c>
      <c r="L162" t="str">
        <f t="shared" ref="L162:L171" si="47">IF(K162=K161,"Boo","--")</f>
        <v>--</v>
      </c>
      <c r="M162" s="2" t="s">
        <v>305</v>
      </c>
      <c r="N162" t="str">
        <f t="shared" ref="N162:N193" si="48">IF(M162=M161,"Boo","--")</f>
        <v>--</v>
      </c>
      <c r="O162" s="6"/>
      <c r="Q162" s="2" t="s">
        <v>342</v>
      </c>
      <c r="R162" t="str">
        <f t="shared" ref="R162:R164" si="49">IF(Q162=Q161,"Boo","--")</f>
        <v>--</v>
      </c>
      <c r="S162" s="2"/>
      <c r="W162" s="2"/>
      <c r="Y162" s="2"/>
    </row>
    <row r="163" spans="1:25">
      <c r="A163" s="2" t="s">
        <v>70</v>
      </c>
      <c r="B163" t="str">
        <f t="shared" si="45"/>
        <v>--</v>
      </c>
      <c r="C163" s="2" t="s">
        <v>265</v>
      </c>
      <c r="D163" t="str">
        <f t="shared" si="37"/>
        <v>--</v>
      </c>
      <c r="E163" s="2" t="s">
        <v>267</v>
      </c>
      <c r="F163" t="str">
        <f t="shared" si="38"/>
        <v>--</v>
      </c>
      <c r="G163" s="2" t="s">
        <v>267</v>
      </c>
      <c r="H163" t="str">
        <f t="shared" si="39"/>
        <v>--</v>
      </c>
      <c r="I163" s="2" t="s">
        <v>112</v>
      </c>
      <c r="J163" t="str">
        <f t="shared" si="46"/>
        <v>--</v>
      </c>
      <c r="K163" s="2" t="s">
        <v>336</v>
      </c>
      <c r="L163" t="str">
        <f t="shared" si="47"/>
        <v>--</v>
      </c>
      <c r="M163" s="2" t="s">
        <v>85</v>
      </c>
      <c r="N163" t="str">
        <f t="shared" si="48"/>
        <v>--</v>
      </c>
      <c r="Q163" s="2" t="s">
        <v>506</v>
      </c>
      <c r="R163" t="str">
        <f t="shared" si="49"/>
        <v>--</v>
      </c>
      <c r="S163" s="2"/>
      <c r="W163" s="2"/>
      <c r="Y163" s="2"/>
    </row>
    <row r="164" spans="1:25">
      <c r="A164" s="2" t="s">
        <v>71</v>
      </c>
      <c r="B164" t="str">
        <f t="shared" si="45"/>
        <v>--</v>
      </c>
      <c r="C164" s="2" t="s">
        <v>266</v>
      </c>
      <c r="D164" t="str">
        <f t="shared" si="37"/>
        <v>--</v>
      </c>
      <c r="E164" s="2" t="s">
        <v>268</v>
      </c>
      <c r="F164" t="str">
        <f t="shared" si="38"/>
        <v>--</v>
      </c>
      <c r="G164" s="2" t="s">
        <v>268</v>
      </c>
      <c r="H164" t="str">
        <f t="shared" si="39"/>
        <v>--</v>
      </c>
      <c r="I164" s="2" t="s">
        <v>316</v>
      </c>
      <c r="J164" t="str">
        <f t="shared" si="46"/>
        <v>--</v>
      </c>
      <c r="K164" s="2" t="s">
        <v>337</v>
      </c>
      <c r="L164" t="str">
        <f t="shared" si="47"/>
        <v>--</v>
      </c>
      <c r="M164" s="2" t="s">
        <v>86</v>
      </c>
      <c r="N164" t="str">
        <f t="shared" si="48"/>
        <v>--</v>
      </c>
      <c r="Q164" s="2" t="s">
        <v>508</v>
      </c>
      <c r="R164" t="str">
        <f t="shared" si="49"/>
        <v>--</v>
      </c>
      <c r="S164" s="2"/>
      <c r="W164" s="2"/>
      <c r="Y164" s="2"/>
    </row>
    <row r="165" spans="1:25">
      <c r="A165" s="2" t="s">
        <v>74</v>
      </c>
      <c r="B165" t="str">
        <f t="shared" si="45"/>
        <v>--</v>
      </c>
      <c r="C165" s="2" t="s">
        <v>267</v>
      </c>
      <c r="D165" t="str">
        <f t="shared" si="37"/>
        <v>--</v>
      </c>
      <c r="E165" s="2" t="s">
        <v>270</v>
      </c>
      <c r="F165" t="str">
        <f t="shared" si="38"/>
        <v>--</v>
      </c>
      <c r="G165" s="2" t="s">
        <v>270</v>
      </c>
      <c r="H165" t="str">
        <f t="shared" si="39"/>
        <v>--</v>
      </c>
      <c r="I165" s="2" t="s">
        <v>274</v>
      </c>
      <c r="J165" t="str">
        <f t="shared" si="46"/>
        <v>--</v>
      </c>
      <c r="K165" s="2" t="s">
        <v>338</v>
      </c>
      <c r="L165" t="str">
        <f t="shared" si="47"/>
        <v>--</v>
      </c>
      <c r="M165" s="2" t="s">
        <v>87</v>
      </c>
      <c r="N165" t="str">
        <f t="shared" si="48"/>
        <v>--</v>
      </c>
      <c r="Q165" s="2"/>
      <c r="S165" s="2"/>
      <c r="W165" s="2"/>
      <c r="Y165" s="2"/>
    </row>
    <row r="166" spans="1:25">
      <c r="A166" s="2" t="s">
        <v>75</v>
      </c>
      <c r="B166" t="str">
        <f t="shared" si="45"/>
        <v>--</v>
      </c>
      <c r="C166" s="2" t="s">
        <v>268</v>
      </c>
      <c r="D166" t="str">
        <f t="shared" si="37"/>
        <v>--</v>
      </c>
      <c r="E166" s="2" t="s">
        <v>271</v>
      </c>
      <c r="F166" t="str">
        <f t="shared" si="38"/>
        <v>--</v>
      </c>
      <c r="G166" s="2" t="s">
        <v>271</v>
      </c>
      <c r="H166" t="str">
        <f t="shared" si="39"/>
        <v>--</v>
      </c>
      <c r="I166" s="2" t="s">
        <v>121</v>
      </c>
      <c r="J166" t="str">
        <f t="shared" si="46"/>
        <v>--</v>
      </c>
      <c r="K166" s="2" t="s">
        <v>339</v>
      </c>
      <c r="L166" t="str">
        <f t="shared" si="47"/>
        <v>--</v>
      </c>
      <c r="M166" s="2" t="s">
        <v>88</v>
      </c>
      <c r="N166" t="str">
        <f t="shared" si="48"/>
        <v>--</v>
      </c>
      <c r="Q166" s="6"/>
      <c r="S166" s="2"/>
      <c r="W166" s="2"/>
      <c r="Y166" s="2"/>
    </row>
    <row r="167" spans="1:25">
      <c r="A167" s="2" t="s">
        <v>257</v>
      </c>
      <c r="B167" t="str">
        <f t="shared" si="45"/>
        <v>--</v>
      </c>
      <c r="C167" s="2" t="s">
        <v>270</v>
      </c>
      <c r="D167" t="str">
        <f t="shared" si="37"/>
        <v>--</v>
      </c>
      <c r="E167" s="2" t="s">
        <v>273</v>
      </c>
      <c r="F167" t="str">
        <f t="shared" si="38"/>
        <v>--</v>
      </c>
      <c r="G167" s="2" t="s">
        <v>273</v>
      </c>
      <c r="H167" t="str">
        <f t="shared" si="39"/>
        <v>--</v>
      </c>
      <c r="I167" s="2" t="s">
        <v>26</v>
      </c>
      <c r="J167" t="str">
        <f t="shared" si="46"/>
        <v>--</v>
      </c>
      <c r="K167" s="2" t="s">
        <v>341</v>
      </c>
      <c r="L167" t="str">
        <f t="shared" si="47"/>
        <v>--</v>
      </c>
      <c r="M167" s="2" t="s">
        <v>89</v>
      </c>
      <c r="N167" t="str">
        <f t="shared" si="48"/>
        <v>--</v>
      </c>
      <c r="S167" s="2"/>
      <c r="W167" s="2"/>
      <c r="Y167" s="2"/>
    </row>
    <row r="168" spans="1:25">
      <c r="A168" s="2" t="s">
        <v>259</v>
      </c>
      <c r="B168" t="str">
        <f t="shared" si="45"/>
        <v>--</v>
      </c>
      <c r="C168" s="2" t="s">
        <v>271</v>
      </c>
      <c r="D168" t="str">
        <f t="shared" si="37"/>
        <v>--</v>
      </c>
      <c r="E168" s="2" t="s">
        <v>274</v>
      </c>
      <c r="F168" t="str">
        <f t="shared" si="38"/>
        <v>--</v>
      </c>
      <c r="G168" s="2" t="s">
        <v>274</v>
      </c>
      <c r="H168" t="str">
        <f t="shared" si="39"/>
        <v>--</v>
      </c>
      <c r="I168" s="2" t="s">
        <v>125</v>
      </c>
      <c r="J168" t="str">
        <f t="shared" si="46"/>
        <v>--</v>
      </c>
      <c r="K168" s="2" t="s">
        <v>342</v>
      </c>
      <c r="L168" t="str">
        <f t="shared" si="47"/>
        <v>--</v>
      </c>
      <c r="M168" s="2" t="s">
        <v>90</v>
      </c>
      <c r="N168" t="str">
        <f t="shared" si="48"/>
        <v>--</v>
      </c>
      <c r="S168" s="2"/>
      <c r="W168" s="2"/>
      <c r="Y168" s="2"/>
    </row>
    <row r="169" spans="1:25">
      <c r="A169" s="2" t="s">
        <v>260</v>
      </c>
      <c r="B169" t="str">
        <f t="shared" si="45"/>
        <v>--</v>
      </c>
      <c r="C169" s="2" t="s">
        <v>273</v>
      </c>
      <c r="D169" t="str">
        <f t="shared" si="37"/>
        <v>--</v>
      </c>
      <c r="E169" s="2" t="s">
        <v>276</v>
      </c>
      <c r="F169" t="str">
        <f t="shared" si="38"/>
        <v>--</v>
      </c>
      <c r="G169" s="2" t="s">
        <v>276</v>
      </c>
      <c r="H169" t="str">
        <f t="shared" si="39"/>
        <v>--</v>
      </c>
      <c r="I169" s="2" t="s">
        <v>141</v>
      </c>
      <c r="J169" t="str">
        <f t="shared" si="46"/>
        <v>--</v>
      </c>
      <c r="K169" s="2" t="s">
        <v>344</v>
      </c>
      <c r="L169" t="str">
        <f t="shared" si="47"/>
        <v>--</v>
      </c>
      <c r="M169" s="2" t="s">
        <v>307</v>
      </c>
      <c r="N169" t="str">
        <f t="shared" si="48"/>
        <v>--</v>
      </c>
      <c r="S169" s="2"/>
      <c r="W169" s="2"/>
      <c r="Y169" s="2"/>
    </row>
    <row r="170" spans="1:25">
      <c r="A170" s="2" t="s">
        <v>261</v>
      </c>
      <c r="B170" t="str">
        <f t="shared" si="45"/>
        <v>--</v>
      </c>
      <c r="C170" s="2" t="s">
        <v>276</v>
      </c>
      <c r="D170" t="str">
        <f t="shared" si="37"/>
        <v>--</v>
      </c>
      <c r="E170" s="2" t="s">
        <v>277</v>
      </c>
      <c r="F170" t="str">
        <f t="shared" si="38"/>
        <v>--</v>
      </c>
      <c r="G170" s="2" t="s">
        <v>277</v>
      </c>
      <c r="H170" t="str">
        <f t="shared" si="39"/>
        <v>--</v>
      </c>
      <c r="I170" s="2" t="s">
        <v>142</v>
      </c>
      <c r="J170" t="str">
        <f t="shared" si="46"/>
        <v>--</v>
      </c>
      <c r="K170" s="2" t="s">
        <v>346</v>
      </c>
      <c r="L170" t="str">
        <f t="shared" si="47"/>
        <v>--</v>
      </c>
      <c r="M170" s="6" t="s">
        <v>309</v>
      </c>
      <c r="N170" t="str">
        <f t="shared" si="48"/>
        <v>--</v>
      </c>
      <c r="S170" s="2"/>
      <c r="W170" s="2"/>
      <c r="Y170" s="2"/>
    </row>
    <row r="171" spans="1:25">
      <c r="A171" s="2" t="s">
        <v>262</v>
      </c>
      <c r="B171" t="str">
        <f t="shared" si="45"/>
        <v>--</v>
      </c>
      <c r="C171" s="2" t="s">
        <v>277</v>
      </c>
      <c r="D171" t="str">
        <f t="shared" si="37"/>
        <v>--</v>
      </c>
      <c r="E171" s="2" t="s">
        <v>278</v>
      </c>
      <c r="F171" t="str">
        <f t="shared" si="38"/>
        <v>--</v>
      </c>
      <c r="G171" s="2" t="s">
        <v>278</v>
      </c>
      <c r="H171" t="str">
        <f t="shared" si="39"/>
        <v>--</v>
      </c>
      <c r="I171" s="2" t="s">
        <v>143</v>
      </c>
      <c r="J171" t="str">
        <f t="shared" si="46"/>
        <v>--</v>
      </c>
      <c r="K171" s="2" t="s">
        <v>349</v>
      </c>
      <c r="L171" t="str">
        <f t="shared" si="47"/>
        <v>--</v>
      </c>
      <c r="M171" s="6" t="s">
        <v>310</v>
      </c>
      <c r="N171" t="str">
        <f t="shared" si="48"/>
        <v>--</v>
      </c>
      <c r="S171" s="2"/>
      <c r="W171" s="2"/>
      <c r="Y171" s="2"/>
    </row>
    <row r="172" spans="1:25">
      <c r="A172" s="2" t="s">
        <v>263</v>
      </c>
      <c r="B172" t="str">
        <f t="shared" si="45"/>
        <v>--</v>
      </c>
      <c r="C172" s="2" t="s">
        <v>278</v>
      </c>
      <c r="D172" t="str">
        <f t="shared" si="37"/>
        <v>--</v>
      </c>
      <c r="E172" s="2" t="s">
        <v>279</v>
      </c>
      <c r="F172" t="str">
        <f t="shared" si="38"/>
        <v>--</v>
      </c>
      <c r="G172" s="2" t="s">
        <v>279</v>
      </c>
      <c r="H172" t="str">
        <f t="shared" si="39"/>
        <v>--</v>
      </c>
      <c r="I172" s="2" t="s">
        <v>148</v>
      </c>
      <c r="J172" t="str">
        <f t="shared" si="46"/>
        <v>--</v>
      </c>
      <c r="K172" s="2"/>
      <c r="M172" s="6" t="s">
        <v>311</v>
      </c>
      <c r="N172" t="str">
        <f t="shared" si="48"/>
        <v>--</v>
      </c>
      <c r="S172" s="2"/>
      <c r="W172" s="2"/>
      <c r="Y172" s="2"/>
    </row>
    <row r="173" spans="1:25">
      <c r="A173" s="2" t="s">
        <v>264</v>
      </c>
      <c r="B173" t="str">
        <f t="shared" si="45"/>
        <v>--</v>
      </c>
      <c r="C173" s="2" t="s">
        <v>279</v>
      </c>
      <c r="D173" t="str">
        <f t="shared" si="37"/>
        <v>--</v>
      </c>
      <c r="E173" s="2" t="s">
        <v>280</v>
      </c>
      <c r="F173" t="str">
        <f t="shared" si="38"/>
        <v>--</v>
      </c>
      <c r="G173" s="2" t="s">
        <v>280</v>
      </c>
      <c r="H173" t="str">
        <f t="shared" si="39"/>
        <v>--</v>
      </c>
      <c r="I173" s="2" t="s">
        <v>202</v>
      </c>
      <c r="J173" t="str">
        <f t="shared" si="46"/>
        <v>--</v>
      </c>
      <c r="K173" s="6"/>
      <c r="M173" s="6" t="s">
        <v>312</v>
      </c>
      <c r="N173" t="str">
        <f t="shared" si="48"/>
        <v>--</v>
      </c>
      <c r="S173" s="2"/>
      <c r="W173" s="2"/>
      <c r="Y173" s="2"/>
    </row>
    <row r="174" spans="1:25">
      <c r="A174" s="2" t="s">
        <v>265</v>
      </c>
      <c r="B174" t="str">
        <f t="shared" si="45"/>
        <v>--</v>
      </c>
      <c r="C174" s="2" t="s">
        <v>280</v>
      </c>
      <c r="D174" t="str">
        <f t="shared" si="37"/>
        <v>--</v>
      </c>
      <c r="E174" s="2" t="s">
        <v>281</v>
      </c>
      <c r="F174" t="str">
        <f t="shared" si="38"/>
        <v>--</v>
      </c>
      <c r="G174" s="2" t="s">
        <v>283</v>
      </c>
      <c r="H174" t="str">
        <f t="shared" si="39"/>
        <v>--</v>
      </c>
      <c r="I174" s="2" t="s">
        <v>66</v>
      </c>
      <c r="J174" t="str">
        <f t="shared" si="46"/>
        <v>--</v>
      </c>
      <c r="M174" s="6" t="s">
        <v>313</v>
      </c>
      <c r="N174" t="str">
        <f t="shared" si="48"/>
        <v>--</v>
      </c>
      <c r="S174" s="2"/>
      <c r="W174" s="2"/>
      <c r="Y174" s="2"/>
    </row>
    <row r="175" spans="1:25">
      <c r="A175" s="2" t="s">
        <v>266</v>
      </c>
      <c r="B175" t="str">
        <f t="shared" si="45"/>
        <v>--</v>
      </c>
      <c r="C175" s="2" t="s">
        <v>281</v>
      </c>
      <c r="D175" t="str">
        <f t="shared" si="37"/>
        <v>--</v>
      </c>
      <c r="E175" s="2" t="s">
        <v>282</v>
      </c>
      <c r="F175" t="str">
        <f t="shared" si="38"/>
        <v>--</v>
      </c>
      <c r="G175" s="2" t="s">
        <v>285</v>
      </c>
      <c r="H175" t="str">
        <f t="shared" si="39"/>
        <v>--</v>
      </c>
      <c r="I175" s="2" t="s">
        <v>218</v>
      </c>
      <c r="J175" t="str">
        <f t="shared" si="46"/>
        <v>--</v>
      </c>
      <c r="M175" s="2" t="s">
        <v>314</v>
      </c>
      <c r="N175" t="str">
        <f t="shared" si="48"/>
        <v>--</v>
      </c>
      <c r="S175" s="2"/>
      <c r="W175" s="2"/>
      <c r="Y175" s="2"/>
    </row>
    <row r="176" spans="1:25">
      <c r="A176" s="2" t="s">
        <v>267</v>
      </c>
      <c r="B176" t="str">
        <f t="shared" si="45"/>
        <v>--</v>
      </c>
      <c r="C176" s="2" t="s">
        <v>282</v>
      </c>
      <c r="D176" t="str">
        <f t="shared" si="37"/>
        <v>--</v>
      </c>
      <c r="E176" s="2" t="s">
        <v>283</v>
      </c>
      <c r="F176" t="str">
        <f t="shared" si="38"/>
        <v>--</v>
      </c>
      <c r="G176" s="2" t="s">
        <v>286</v>
      </c>
      <c r="H176" t="str">
        <f t="shared" si="39"/>
        <v>--</v>
      </c>
      <c r="I176" s="2" t="s">
        <v>220</v>
      </c>
      <c r="J176" t="str">
        <f t="shared" si="46"/>
        <v>--</v>
      </c>
      <c r="M176" s="6" t="s">
        <v>316</v>
      </c>
      <c r="N176" t="str">
        <f t="shared" si="48"/>
        <v>--</v>
      </c>
      <c r="S176" s="2"/>
      <c r="W176" s="2"/>
      <c r="Y176" s="2"/>
    </row>
    <row r="177" spans="1:25">
      <c r="A177" s="2" t="s">
        <v>268</v>
      </c>
      <c r="B177" t="str">
        <f t="shared" si="45"/>
        <v>--</v>
      </c>
      <c r="C177" s="2" t="s">
        <v>285</v>
      </c>
      <c r="D177" t="str">
        <f t="shared" si="37"/>
        <v>--</v>
      </c>
      <c r="E177" s="2" t="s">
        <v>285</v>
      </c>
      <c r="F177" t="str">
        <f t="shared" si="38"/>
        <v>--</v>
      </c>
      <c r="G177" s="2" t="s">
        <v>287</v>
      </c>
      <c r="H177" t="str">
        <f t="shared" si="39"/>
        <v>--</v>
      </c>
      <c r="I177" s="2" t="s">
        <v>277</v>
      </c>
      <c r="J177" t="str">
        <f t="shared" si="46"/>
        <v>--</v>
      </c>
      <c r="M177" s="2" t="s">
        <v>318</v>
      </c>
      <c r="N177" t="str">
        <f t="shared" si="48"/>
        <v>--</v>
      </c>
      <c r="S177" s="2"/>
      <c r="W177" s="2"/>
      <c r="Y177" s="2"/>
    </row>
    <row r="178" spans="1:25">
      <c r="A178" s="2" t="s">
        <v>270</v>
      </c>
      <c r="B178" t="str">
        <f t="shared" si="45"/>
        <v>--</v>
      </c>
      <c r="C178" s="2" t="s">
        <v>286</v>
      </c>
      <c r="D178" t="str">
        <f t="shared" si="37"/>
        <v>--</v>
      </c>
      <c r="E178" s="2" t="s">
        <v>286</v>
      </c>
      <c r="F178" t="str">
        <f t="shared" si="38"/>
        <v>--</v>
      </c>
      <c r="G178" s="2" t="s">
        <v>289</v>
      </c>
      <c r="H178" t="str">
        <f t="shared" si="39"/>
        <v>--</v>
      </c>
      <c r="I178" s="2" t="s">
        <v>285</v>
      </c>
      <c r="J178" t="str">
        <f t="shared" si="46"/>
        <v>--</v>
      </c>
      <c r="M178" s="2" t="s">
        <v>319</v>
      </c>
      <c r="N178" t="str">
        <f t="shared" si="48"/>
        <v>--</v>
      </c>
      <c r="S178" s="2"/>
      <c r="W178" s="2"/>
      <c r="Y178" s="2"/>
    </row>
    <row r="179" spans="1:25">
      <c r="A179" s="2" t="s">
        <v>271</v>
      </c>
      <c r="B179" t="str">
        <f t="shared" si="45"/>
        <v>--</v>
      </c>
      <c r="C179" s="2" t="s">
        <v>287</v>
      </c>
      <c r="D179" t="str">
        <f t="shared" si="37"/>
        <v>--</v>
      </c>
      <c r="E179" s="2" t="s">
        <v>287</v>
      </c>
      <c r="F179" t="str">
        <f t="shared" si="38"/>
        <v>--</v>
      </c>
      <c r="G179" s="2" t="s">
        <v>290</v>
      </c>
      <c r="H179" t="str">
        <f t="shared" si="39"/>
        <v>--</v>
      </c>
      <c r="I179" s="2" t="s">
        <v>286</v>
      </c>
      <c r="J179" t="str">
        <f t="shared" si="46"/>
        <v>--</v>
      </c>
      <c r="M179" s="2" t="s">
        <v>321</v>
      </c>
      <c r="N179" t="str">
        <f t="shared" si="48"/>
        <v>--</v>
      </c>
      <c r="S179" s="2"/>
      <c r="W179" s="2"/>
      <c r="Y179" s="2"/>
    </row>
    <row r="180" spans="1:25">
      <c r="A180" s="2" t="s">
        <v>273</v>
      </c>
      <c r="B180" t="str">
        <f t="shared" si="45"/>
        <v>--</v>
      </c>
      <c r="C180" s="2" t="s">
        <v>289</v>
      </c>
      <c r="D180" t="str">
        <f t="shared" si="37"/>
        <v>--</v>
      </c>
      <c r="E180" s="2" t="s">
        <v>289</v>
      </c>
      <c r="F180" t="str">
        <f t="shared" si="38"/>
        <v>--</v>
      </c>
      <c r="G180" s="2" t="s">
        <v>291</v>
      </c>
      <c r="H180" t="str">
        <f t="shared" si="39"/>
        <v>--</v>
      </c>
      <c r="I180" s="2" t="s">
        <v>289</v>
      </c>
      <c r="J180" t="str">
        <f t="shared" si="46"/>
        <v>--</v>
      </c>
      <c r="M180" s="2" t="s">
        <v>322</v>
      </c>
      <c r="N180" t="str">
        <f t="shared" si="48"/>
        <v>--</v>
      </c>
      <c r="S180" s="2"/>
      <c r="W180" s="2"/>
      <c r="Y180" s="2"/>
    </row>
    <row r="181" spans="1:25">
      <c r="A181" s="64" t="s">
        <v>274</v>
      </c>
      <c r="B181" t="str">
        <f t="shared" si="45"/>
        <v>--</v>
      </c>
      <c r="C181" s="2" t="s">
        <v>290</v>
      </c>
      <c r="D181" t="str">
        <f t="shared" si="37"/>
        <v>--</v>
      </c>
      <c r="E181" s="2" t="s">
        <v>290</v>
      </c>
      <c r="F181" t="str">
        <f t="shared" si="38"/>
        <v>--</v>
      </c>
      <c r="G181" s="2" t="s">
        <v>292</v>
      </c>
      <c r="H181" t="str">
        <f t="shared" si="39"/>
        <v>--</v>
      </c>
      <c r="I181" s="2" t="s">
        <v>290</v>
      </c>
      <c r="J181" t="str">
        <f t="shared" si="46"/>
        <v>--</v>
      </c>
      <c r="M181" s="2" t="s">
        <v>323</v>
      </c>
      <c r="N181" t="str">
        <f t="shared" si="48"/>
        <v>--</v>
      </c>
      <c r="S181" s="2"/>
      <c r="W181" s="2"/>
      <c r="Y181" s="2"/>
    </row>
    <row r="182" spans="1:25">
      <c r="A182" s="2" t="s">
        <v>276</v>
      </c>
      <c r="B182" t="str">
        <f t="shared" si="45"/>
        <v>--</v>
      </c>
      <c r="C182" s="2" t="s">
        <v>291</v>
      </c>
      <c r="D182" t="str">
        <f t="shared" si="37"/>
        <v>--</v>
      </c>
      <c r="E182" s="2" t="s">
        <v>291</v>
      </c>
      <c r="F182" t="str">
        <f t="shared" si="38"/>
        <v>--</v>
      </c>
      <c r="G182" s="2" t="s">
        <v>293</v>
      </c>
      <c r="H182" t="str">
        <f t="shared" si="39"/>
        <v>--</v>
      </c>
      <c r="I182" s="2" t="s">
        <v>292</v>
      </c>
      <c r="J182" t="str">
        <f t="shared" si="46"/>
        <v>--</v>
      </c>
      <c r="M182" s="2" t="s">
        <v>325</v>
      </c>
      <c r="N182" t="str">
        <f t="shared" si="48"/>
        <v>--</v>
      </c>
      <c r="S182" s="2"/>
      <c r="W182" s="2"/>
      <c r="Y182" s="2"/>
    </row>
    <row r="183" spans="1:25">
      <c r="A183" s="65" t="s">
        <v>2129</v>
      </c>
      <c r="B183" t="str">
        <f t="shared" si="45"/>
        <v>--</v>
      </c>
      <c r="C183" s="2" t="s">
        <v>292</v>
      </c>
      <c r="D183" t="str">
        <f t="shared" si="37"/>
        <v>--</v>
      </c>
      <c r="E183" s="2" t="s">
        <v>292</v>
      </c>
      <c r="F183" t="str">
        <f t="shared" si="38"/>
        <v>--</v>
      </c>
      <c r="G183" s="2" t="s">
        <v>294</v>
      </c>
      <c r="H183" t="str">
        <f t="shared" si="39"/>
        <v>--</v>
      </c>
      <c r="I183" s="2" t="s">
        <v>293</v>
      </c>
      <c r="J183" t="str">
        <f t="shared" si="46"/>
        <v>--</v>
      </c>
      <c r="M183" s="2" t="s">
        <v>326</v>
      </c>
      <c r="N183" t="str">
        <f t="shared" si="48"/>
        <v>--</v>
      </c>
      <c r="S183" s="2"/>
      <c r="W183" s="2"/>
      <c r="Y183" s="2"/>
    </row>
    <row r="184" spans="1:25">
      <c r="A184" s="2" t="s">
        <v>277</v>
      </c>
      <c r="B184" t="str">
        <f t="shared" si="45"/>
        <v>--</v>
      </c>
      <c r="C184" s="2" t="s">
        <v>293</v>
      </c>
      <c r="D184" t="str">
        <f t="shared" si="37"/>
        <v>--</v>
      </c>
      <c r="E184" s="2" t="s">
        <v>293</v>
      </c>
      <c r="F184" t="str">
        <f t="shared" si="38"/>
        <v>--</v>
      </c>
      <c r="G184" s="2" t="s">
        <v>295</v>
      </c>
      <c r="H184" t="str">
        <f t="shared" si="39"/>
        <v>--</v>
      </c>
      <c r="I184" s="2" t="s">
        <v>295</v>
      </c>
      <c r="J184" t="str">
        <f t="shared" si="46"/>
        <v>--</v>
      </c>
      <c r="M184" s="2" t="s">
        <v>327</v>
      </c>
      <c r="N184" t="str">
        <f t="shared" si="48"/>
        <v>--</v>
      </c>
      <c r="S184" s="2"/>
      <c r="W184" s="2"/>
      <c r="Y184" s="2"/>
    </row>
    <row r="185" spans="1:25">
      <c r="A185" s="2" t="s">
        <v>278</v>
      </c>
      <c r="B185" t="str">
        <f t="shared" si="45"/>
        <v>--</v>
      </c>
      <c r="C185" s="2" t="s">
        <v>294</v>
      </c>
      <c r="D185" t="str">
        <f t="shared" si="37"/>
        <v>--</v>
      </c>
      <c r="E185" s="2" t="s">
        <v>294</v>
      </c>
      <c r="F185" t="str">
        <f t="shared" si="38"/>
        <v>--</v>
      </c>
      <c r="G185" s="2" t="s">
        <v>296</v>
      </c>
      <c r="H185" t="str">
        <f t="shared" si="39"/>
        <v>--</v>
      </c>
      <c r="I185" s="2" t="s">
        <v>351</v>
      </c>
      <c r="J185" t="str">
        <f t="shared" si="46"/>
        <v>--</v>
      </c>
      <c r="M185" s="2" t="s">
        <v>328</v>
      </c>
      <c r="N185" t="str">
        <f t="shared" si="48"/>
        <v>--</v>
      </c>
      <c r="S185" s="2"/>
      <c r="W185" s="2"/>
      <c r="Y185" s="2"/>
    </row>
    <row r="186" spans="1:25">
      <c r="A186" s="2" t="s">
        <v>279</v>
      </c>
      <c r="B186" t="str">
        <f t="shared" si="45"/>
        <v>--</v>
      </c>
      <c r="C186" s="2" t="s">
        <v>295</v>
      </c>
      <c r="D186" t="str">
        <f t="shared" si="37"/>
        <v>--</v>
      </c>
      <c r="E186" s="2" t="s">
        <v>295</v>
      </c>
      <c r="F186" t="str">
        <f t="shared" si="38"/>
        <v>--</v>
      </c>
      <c r="G186" s="2" t="s">
        <v>297</v>
      </c>
      <c r="H186" t="str">
        <f t="shared" si="39"/>
        <v>--</v>
      </c>
      <c r="I186" s="2" t="s">
        <v>353</v>
      </c>
      <c r="J186" t="str">
        <f t="shared" si="46"/>
        <v>--</v>
      </c>
      <c r="M186" s="2" t="s">
        <v>329</v>
      </c>
      <c r="N186" t="str">
        <f t="shared" si="48"/>
        <v>--</v>
      </c>
      <c r="S186" s="2"/>
      <c r="W186" s="2"/>
      <c r="Y186" s="2"/>
    </row>
    <row r="187" spans="1:25">
      <c r="A187" s="2" t="s">
        <v>280</v>
      </c>
      <c r="B187" t="str">
        <f t="shared" si="45"/>
        <v>--</v>
      </c>
      <c r="C187" s="2" t="s">
        <v>296</v>
      </c>
      <c r="D187" t="str">
        <f t="shared" si="37"/>
        <v>--</v>
      </c>
      <c r="E187" s="2" t="s">
        <v>296</v>
      </c>
      <c r="F187" t="str">
        <f t="shared" si="38"/>
        <v>--</v>
      </c>
      <c r="G187" s="2" t="s">
        <v>495</v>
      </c>
      <c r="H187" t="str">
        <f t="shared" si="39"/>
        <v>--</v>
      </c>
      <c r="I187" s="2" t="s">
        <v>354</v>
      </c>
      <c r="J187" t="str">
        <f t="shared" si="46"/>
        <v>--</v>
      </c>
      <c r="M187" s="2" t="s">
        <v>331</v>
      </c>
      <c r="N187" t="str">
        <f t="shared" si="48"/>
        <v>--</v>
      </c>
      <c r="S187" s="2"/>
      <c r="W187" s="2"/>
      <c r="Y187" s="2"/>
    </row>
    <row r="188" spans="1:25">
      <c r="A188" s="2" t="s">
        <v>281</v>
      </c>
      <c r="B188" t="str">
        <f t="shared" si="45"/>
        <v>--</v>
      </c>
      <c r="C188" s="2" t="s">
        <v>297</v>
      </c>
      <c r="D188" t="str">
        <f t="shared" si="37"/>
        <v>--</v>
      </c>
      <c r="E188" s="2" t="s">
        <v>297</v>
      </c>
      <c r="F188" t="str">
        <f t="shared" si="38"/>
        <v>--</v>
      </c>
      <c r="G188" s="2" t="s">
        <v>77</v>
      </c>
      <c r="H188" t="str">
        <f t="shared" si="39"/>
        <v>--</v>
      </c>
      <c r="I188" s="2"/>
      <c r="M188" s="6" t="s">
        <v>333</v>
      </c>
      <c r="N188" t="str">
        <f t="shared" si="48"/>
        <v>--</v>
      </c>
      <c r="S188" s="2"/>
      <c r="W188" s="2"/>
      <c r="Y188" s="2"/>
    </row>
    <row r="189" spans="1:25">
      <c r="A189" s="2" t="s">
        <v>282</v>
      </c>
      <c r="B189" t="str">
        <f t="shared" si="45"/>
        <v>--</v>
      </c>
      <c r="C189" s="2" t="s">
        <v>495</v>
      </c>
      <c r="D189" t="str">
        <f t="shared" si="37"/>
        <v>--</v>
      </c>
      <c r="E189" s="2" t="s">
        <v>495</v>
      </c>
      <c r="F189" t="str">
        <f t="shared" si="38"/>
        <v>--</v>
      </c>
      <c r="G189" s="2" t="s">
        <v>78</v>
      </c>
      <c r="H189" t="str">
        <f t="shared" si="39"/>
        <v>--</v>
      </c>
      <c r="I189" s="6"/>
      <c r="M189" s="2" t="s">
        <v>334</v>
      </c>
      <c r="N189" t="str">
        <f t="shared" si="48"/>
        <v>--</v>
      </c>
      <c r="S189" s="6"/>
      <c r="W189" s="6"/>
      <c r="Y189" s="6"/>
    </row>
    <row r="190" spans="1:25">
      <c r="A190" s="64" t="s">
        <v>283</v>
      </c>
      <c r="B190" t="str">
        <f t="shared" si="45"/>
        <v>--</v>
      </c>
      <c r="C190" s="2" t="s">
        <v>77</v>
      </c>
      <c r="D190" t="str">
        <f t="shared" si="37"/>
        <v>--</v>
      </c>
      <c r="E190" s="2" t="s">
        <v>77</v>
      </c>
      <c r="F190" t="str">
        <f t="shared" si="38"/>
        <v>--</v>
      </c>
      <c r="G190" s="2" t="s">
        <v>299</v>
      </c>
      <c r="H190" t="str">
        <f t="shared" si="39"/>
        <v>--</v>
      </c>
      <c r="M190" s="6" t="s">
        <v>335</v>
      </c>
      <c r="N190" t="str">
        <f t="shared" si="48"/>
        <v>--</v>
      </c>
    </row>
    <row r="191" spans="1:25">
      <c r="A191" s="2" t="s">
        <v>285</v>
      </c>
      <c r="B191" t="str">
        <f t="shared" si="45"/>
        <v>--</v>
      </c>
      <c r="C191" s="2" t="s">
        <v>78</v>
      </c>
      <c r="D191" t="str">
        <f t="shared" si="37"/>
        <v>--</v>
      </c>
      <c r="E191" s="2" t="s">
        <v>78</v>
      </c>
      <c r="F191" t="str">
        <f t="shared" si="38"/>
        <v>--</v>
      </c>
      <c r="G191" s="2" t="s">
        <v>79</v>
      </c>
      <c r="H191" t="str">
        <f t="shared" si="39"/>
        <v>--</v>
      </c>
      <c r="M191" s="2" t="s">
        <v>336</v>
      </c>
      <c r="N191" t="str">
        <f t="shared" si="48"/>
        <v>--</v>
      </c>
    </row>
    <row r="192" spans="1:25">
      <c r="A192" s="2" t="s">
        <v>286</v>
      </c>
      <c r="B192" t="str">
        <f t="shared" si="45"/>
        <v>--</v>
      </c>
      <c r="C192" s="2" t="s">
        <v>299</v>
      </c>
      <c r="D192" t="str">
        <f t="shared" si="37"/>
        <v>--</v>
      </c>
      <c r="E192" s="2" t="s">
        <v>299</v>
      </c>
      <c r="F192" t="str">
        <f t="shared" si="38"/>
        <v>--</v>
      </c>
      <c r="G192" s="2" t="s">
        <v>80</v>
      </c>
      <c r="H192" t="str">
        <f t="shared" si="39"/>
        <v>--</v>
      </c>
      <c r="M192" s="2" t="s">
        <v>337</v>
      </c>
      <c r="N192" t="str">
        <f t="shared" si="48"/>
        <v>--</v>
      </c>
    </row>
    <row r="193" spans="1:14">
      <c r="A193" s="2" t="s">
        <v>287</v>
      </c>
      <c r="B193" t="str">
        <f t="shared" si="45"/>
        <v>--</v>
      </c>
      <c r="C193" s="2" t="s">
        <v>79</v>
      </c>
      <c r="D193" t="str">
        <f t="shared" si="37"/>
        <v>--</v>
      </c>
      <c r="E193" s="2" t="s">
        <v>79</v>
      </c>
      <c r="F193" t="str">
        <f t="shared" si="38"/>
        <v>--</v>
      </c>
      <c r="G193" s="2" t="s">
        <v>81</v>
      </c>
      <c r="H193" t="str">
        <f t="shared" si="39"/>
        <v>--</v>
      </c>
      <c r="M193" s="2" t="s">
        <v>338</v>
      </c>
      <c r="N193" t="str">
        <f t="shared" si="48"/>
        <v>--</v>
      </c>
    </row>
    <row r="194" spans="1:14">
      <c r="A194" s="2" t="s">
        <v>289</v>
      </c>
      <c r="B194" t="str">
        <f t="shared" si="45"/>
        <v>--</v>
      </c>
      <c r="C194" s="2" t="s">
        <v>80</v>
      </c>
      <c r="D194" t="str">
        <f t="shared" ref="D194:D244" si="50">IF(C194=C193,"Boo","--")</f>
        <v>--</v>
      </c>
      <c r="E194" s="2" t="s">
        <v>80</v>
      </c>
      <c r="F194" t="str">
        <f t="shared" ref="F194:F244" si="51">IF(E194=E193,"Boo","--")</f>
        <v>--</v>
      </c>
      <c r="G194" s="2" t="s">
        <v>82</v>
      </c>
      <c r="H194" t="str">
        <f t="shared" ref="H194:H243" si="52">IF(G194=G193,"Boo","--")</f>
        <v>--</v>
      </c>
      <c r="M194" s="2" t="s">
        <v>339</v>
      </c>
      <c r="N194" t="str">
        <f t="shared" ref="N194:N201" si="53">IF(M194=M193,"Boo","--")</f>
        <v>--</v>
      </c>
    </row>
    <row r="195" spans="1:14">
      <c r="A195" s="2" t="s">
        <v>290</v>
      </c>
      <c r="B195" t="str">
        <f t="shared" ref="B195:B258" si="54">IF(A195=A194,"Boo","--")</f>
        <v>--</v>
      </c>
      <c r="C195" s="2" t="s">
        <v>81</v>
      </c>
      <c r="D195" t="str">
        <f t="shared" si="50"/>
        <v>--</v>
      </c>
      <c r="E195" s="2" t="s">
        <v>81</v>
      </c>
      <c r="F195" t="str">
        <f t="shared" si="51"/>
        <v>--</v>
      </c>
      <c r="G195" s="2" t="s">
        <v>301</v>
      </c>
      <c r="H195" t="str">
        <f t="shared" si="52"/>
        <v>--</v>
      </c>
      <c r="M195" s="2" t="s">
        <v>341</v>
      </c>
      <c r="N195" t="str">
        <f t="shared" si="53"/>
        <v>--</v>
      </c>
    </row>
    <row r="196" spans="1:14">
      <c r="A196" s="2" t="s">
        <v>291</v>
      </c>
      <c r="B196" t="str">
        <f t="shared" si="54"/>
        <v>--</v>
      </c>
      <c r="C196" s="2" t="s">
        <v>82</v>
      </c>
      <c r="D196" t="str">
        <f t="shared" si="50"/>
        <v>--</v>
      </c>
      <c r="E196" s="2" t="s">
        <v>82</v>
      </c>
      <c r="F196" t="str">
        <f t="shared" si="51"/>
        <v>--</v>
      </c>
      <c r="G196" s="2" t="s">
        <v>302</v>
      </c>
      <c r="H196" t="str">
        <f t="shared" si="52"/>
        <v>--</v>
      </c>
      <c r="M196" s="2" t="s">
        <v>342</v>
      </c>
      <c r="N196" t="str">
        <f t="shared" si="53"/>
        <v>--</v>
      </c>
    </row>
    <row r="197" spans="1:14">
      <c r="A197" s="2" t="s">
        <v>292</v>
      </c>
      <c r="B197" t="str">
        <f t="shared" si="54"/>
        <v>--</v>
      </c>
      <c r="C197" s="2" t="s">
        <v>301</v>
      </c>
      <c r="D197" t="str">
        <f t="shared" si="50"/>
        <v>--</v>
      </c>
      <c r="E197" s="2" t="s">
        <v>301</v>
      </c>
      <c r="F197" t="str">
        <f t="shared" si="51"/>
        <v>--</v>
      </c>
      <c r="G197" s="2" t="s">
        <v>303</v>
      </c>
      <c r="H197" t="str">
        <f t="shared" si="52"/>
        <v>--</v>
      </c>
      <c r="M197" s="2" t="s">
        <v>344</v>
      </c>
      <c r="N197" t="str">
        <f t="shared" si="53"/>
        <v>--</v>
      </c>
    </row>
    <row r="198" spans="1:14">
      <c r="A198" s="2" t="s">
        <v>293</v>
      </c>
      <c r="B198" t="str">
        <f t="shared" si="54"/>
        <v>--</v>
      </c>
      <c r="C198" s="2" t="s">
        <v>302</v>
      </c>
      <c r="D198" t="str">
        <f t="shared" si="50"/>
        <v>--</v>
      </c>
      <c r="E198" s="2" t="s">
        <v>302</v>
      </c>
      <c r="F198" t="str">
        <f t="shared" si="51"/>
        <v>--</v>
      </c>
      <c r="G198" s="2" t="s">
        <v>304</v>
      </c>
      <c r="H198" t="str">
        <f t="shared" si="52"/>
        <v>--</v>
      </c>
      <c r="M198" s="2" t="s">
        <v>346</v>
      </c>
      <c r="N198" t="str">
        <f t="shared" si="53"/>
        <v>--</v>
      </c>
    </row>
    <row r="199" spans="1:14">
      <c r="A199" s="2" t="s">
        <v>294</v>
      </c>
      <c r="B199" t="str">
        <f t="shared" si="54"/>
        <v>--</v>
      </c>
      <c r="C199" s="2" t="s">
        <v>303</v>
      </c>
      <c r="D199" t="str">
        <f t="shared" si="50"/>
        <v>--</v>
      </c>
      <c r="E199" s="2" t="s">
        <v>303</v>
      </c>
      <c r="F199" t="str">
        <f t="shared" si="51"/>
        <v>--</v>
      </c>
      <c r="G199" s="2" t="s">
        <v>305</v>
      </c>
      <c r="H199" t="str">
        <f t="shared" si="52"/>
        <v>--</v>
      </c>
      <c r="M199" s="6" t="s">
        <v>348</v>
      </c>
      <c r="N199" t="str">
        <f t="shared" si="53"/>
        <v>--</v>
      </c>
    </row>
    <row r="200" spans="1:14">
      <c r="A200" s="2" t="s">
        <v>295</v>
      </c>
      <c r="B200" t="str">
        <f t="shared" si="54"/>
        <v>--</v>
      </c>
      <c r="C200" s="2" t="s">
        <v>304</v>
      </c>
      <c r="D200" t="str">
        <f t="shared" si="50"/>
        <v>--</v>
      </c>
      <c r="E200" s="2" t="s">
        <v>304</v>
      </c>
      <c r="F200" t="str">
        <f t="shared" si="51"/>
        <v>--</v>
      </c>
      <c r="G200" s="2" t="s">
        <v>85</v>
      </c>
      <c r="H200" t="str">
        <f t="shared" si="52"/>
        <v>--</v>
      </c>
      <c r="M200" s="2" t="s">
        <v>349</v>
      </c>
      <c r="N200" t="str">
        <f t="shared" si="53"/>
        <v>--</v>
      </c>
    </row>
    <row r="201" spans="1:14">
      <c r="A201" s="2" t="s">
        <v>296</v>
      </c>
      <c r="B201" t="str">
        <f t="shared" si="54"/>
        <v>--</v>
      </c>
      <c r="C201" s="2" t="s">
        <v>305</v>
      </c>
      <c r="D201" t="str">
        <f t="shared" si="50"/>
        <v>--</v>
      </c>
      <c r="E201" s="2" t="s">
        <v>305</v>
      </c>
      <c r="F201" t="str">
        <f t="shared" si="51"/>
        <v>--</v>
      </c>
      <c r="G201" s="2" t="s">
        <v>86</v>
      </c>
      <c r="H201" t="str">
        <f t="shared" si="52"/>
        <v>--</v>
      </c>
      <c r="M201" s="2"/>
      <c r="N201" t="str">
        <f t="shared" si="53"/>
        <v>--</v>
      </c>
    </row>
    <row r="202" spans="1:14">
      <c r="A202" s="2" t="s">
        <v>297</v>
      </c>
      <c r="B202" t="str">
        <f t="shared" si="54"/>
        <v>--</v>
      </c>
      <c r="C202" s="2" t="s">
        <v>85</v>
      </c>
      <c r="D202" t="str">
        <f t="shared" si="50"/>
        <v>--</v>
      </c>
      <c r="E202" s="2" t="s">
        <v>85</v>
      </c>
      <c r="F202" t="str">
        <f t="shared" si="51"/>
        <v>--</v>
      </c>
      <c r="G202" s="2" t="s">
        <v>87</v>
      </c>
      <c r="H202" t="str">
        <f t="shared" si="52"/>
        <v>--</v>
      </c>
      <c r="M202" s="6"/>
    </row>
    <row r="203" spans="1:14">
      <c r="A203" s="2" t="s">
        <v>495</v>
      </c>
      <c r="B203" t="str">
        <f t="shared" si="54"/>
        <v>--</v>
      </c>
      <c r="C203" s="2" t="s">
        <v>86</v>
      </c>
      <c r="D203" t="str">
        <f t="shared" si="50"/>
        <v>--</v>
      </c>
      <c r="E203" s="2" t="s">
        <v>86</v>
      </c>
      <c r="F203" t="str">
        <f t="shared" si="51"/>
        <v>--</v>
      </c>
      <c r="G203" s="2" t="s">
        <v>88</v>
      </c>
      <c r="H203" t="str">
        <f t="shared" si="52"/>
        <v>--</v>
      </c>
    </row>
    <row r="204" spans="1:14">
      <c r="A204" s="2" t="s">
        <v>77</v>
      </c>
      <c r="B204" t="str">
        <f t="shared" si="54"/>
        <v>--</v>
      </c>
      <c r="C204" s="2" t="s">
        <v>87</v>
      </c>
      <c r="D204" t="str">
        <f t="shared" si="50"/>
        <v>--</v>
      </c>
      <c r="E204" s="2" t="s">
        <v>87</v>
      </c>
      <c r="F204" t="str">
        <f t="shared" si="51"/>
        <v>--</v>
      </c>
      <c r="G204" s="2" t="s">
        <v>89</v>
      </c>
      <c r="H204" t="str">
        <f t="shared" si="52"/>
        <v>--</v>
      </c>
    </row>
    <row r="205" spans="1:14">
      <c r="A205" s="2" t="s">
        <v>78</v>
      </c>
      <c r="B205" t="str">
        <f t="shared" si="54"/>
        <v>--</v>
      </c>
      <c r="C205" s="2" t="s">
        <v>88</v>
      </c>
      <c r="D205" t="str">
        <f t="shared" si="50"/>
        <v>--</v>
      </c>
      <c r="E205" s="2" t="s">
        <v>88</v>
      </c>
      <c r="F205" t="str">
        <f t="shared" si="51"/>
        <v>--</v>
      </c>
      <c r="G205" s="2" t="s">
        <v>90</v>
      </c>
      <c r="H205" t="str">
        <f t="shared" si="52"/>
        <v>--</v>
      </c>
    </row>
    <row r="206" spans="1:14">
      <c r="A206" s="2" t="s">
        <v>299</v>
      </c>
      <c r="B206" t="str">
        <f t="shared" si="54"/>
        <v>--</v>
      </c>
      <c r="C206" s="2" t="s">
        <v>89</v>
      </c>
      <c r="D206" t="str">
        <f t="shared" si="50"/>
        <v>--</v>
      </c>
      <c r="E206" s="2" t="s">
        <v>89</v>
      </c>
      <c r="F206" t="str">
        <f t="shared" si="51"/>
        <v>--</v>
      </c>
      <c r="G206" s="2" t="s">
        <v>307</v>
      </c>
      <c r="H206" t="str">
        <f t="shared" si="52"/>
        <v>--</v>
      </c>
    </row>
    <row r="207" spans="1:14">
      <c r="A207" s="2" t="s">
        <v>79</v>
      </c>
      <c r="B207" t="str">
        <f t="shared" si="54"/>
        <v>--</v>
      </c>
      <c r="C207" s="2" t="s">
        <v>90</v>
      </c>
      <c r="D207" t="str">
        <f t="shared" si="50"/>
        <v>--</v>
      </c>
      <c r="E207" s="2" t="s">
        <v>90</v>
      </c>
      <c r="F207" t="str">
        <f t="shared" si="51"/>
        <v>--</v>
      </c>
      <c r="G207" s="2" t="s">
        <v>309</v>
      </c>
      <c r="H207" t="str">
        <f t="shared" si="52"/>
        <v>--</v>
      </c>
    </row>
    <row r="208" spans="1:14">
      <c r="A208" s="2" t="s">
        <v>80</v>
      </c>
      <c r="B208" t="str">
        <f t="shared" si="54"/>
        <v>--</v>
      </c>
      <c r="C208" s="2" t="s">
        <v>307</v>
      </c>
      <c r="D208" t="str">
        <f t="shared" si="50"/>
        <v>--</v>
      </c>
      <c r="E208" s="2" t="s">
        <v>307</v>
      </c>
      <c r="F208" t="str">
        <f t="shared" si="51"/>
        <v>--</v>
      </c>
      <c r="G208" s="2" t="s">
        <v>310</v>
      </c>
      <c r="H208" t="str">
        <f t="shared" si="52"/>
        <v>--</v>
      </c>
    </row>
    <row r="209" spans="1:8">
      <c r="A209" s="2" t="s">
        <v>81</v>
      </c>
      <c r="B209" t="str">
        <f t="shared" si="54"/>
        <v>--</v>
      </c>
      <c r="C209" s="2" t="s">
        <v>309</v>
      </c>
      <c r="D209" t="str">
        <f t="shared" si="50"/>
        <v>--</v>
      </c>
      <c r="E209" s="2" t="s">
        <v>309</v>
      </c>
      <c r="F209" t="str">
        <f t="shared" si="51"/>
        <v>--</v>
      </c>
      <c r="G209" s="2" t="s">
        <v>311</v>
      </c>
      <c r="H209" t="str">
        <f t="shared" si="52"/>
        <v>--</v>
      </c>
    </row>
    <row r="210" spans="1:8">
      <c r="A210" s="2" t="s">
        <v>82</v>
      </c>
      <c r="B210" t="str">
        <f t="shared" si="54"/>
        <v>--</v>
      </c>
      <c r="C210" s="2" t="s">
        <v>310</v>
      </c>
      <c r="D210" t="str">
        <f t="shared" si="50"/>
        <v>--</v>
      </c>
      <c r="E210" s="2" t="s">
        <v>310</v>
      </c>
      <c r="F210" t="str">
        <f t="shared" si="51"/>
        <v>--</v>
      </c>
      <c r="G210" s="2" t="s">
        <v>312</v>
      </c>
      <c r="H210" t="str">
        <f t="shared" si="52"/>
        <v>--</v>
      </c>
    </row>
    <row r="211" spans="1:8">
      <c r="A211" s="2" t="s">
        <v>301</v>
      </c>
      <c r="B211" t="str">
        <f t="shared" si="54"/>
        <v>--</v>
      </c>
      <c r="C211" s="2" t="s">
        <v>311</v>
      </c>
      <c r="D211" t="str">
        <f t="shared" si="50"/>
        <v>--</v>
      </c>
      <c r="E211" s="2" t="s">
        <v>311</v>
      </c>
      <c r="F211" t="str">
        <f t="shared" si="51"/>
        <v>--</v>
      </c>
      <c r="G211" s="2" t="s">
        <v>313</v>
      </c>
      <c r="H211" t="str">
        <f t="shared" si="52"/>
        <v>--</v>
      </c>
    </row>
    <row r="212" spans="1:8">
      <c r="A212" s="2" t="s">
        <v>302</v>
      </c>
      <c r="B212" t="str">
        <f t="shared" si="54"/>
        <v>--</v>
      </c>
      <c r="C212" s="2" t="s">
        <v>312</v>
      </c>
      <c r="D212" t="str">
        <f t="shared" si="50"/>
        <v>--</v>
      </c>
      <c r="E212" s="2" t="s">
        <v>312</v>
      </c>
      <c r="F212" t="str">
        <f t="shared" si="51"/>
        <v>--</v>
      </c>
      <c r="G212" s="2" t="s">
        <v>314</v>
      </c>
      <c r="H212" t="str">
        <f t="shared" si="52"/>
        <v>--</v>
      </c>
    </row>
    <row r="213" spans="1:8">
      <c r="A213" s="2" t="s">
        <v>303</v>
      </c>
      <c r="B213" t="str">
        <f t="shared" si="54"/>
        <v>--</v>
      </c>
      <c r="C213" s="2" t="s">
        <v>313</v>
      </c>
      <c r="D213" t="str">
        <f t="shared" si="50"/>
        <v>--</v>
      </c>
      <c r="E213" s="2" t="s">
        <v>313</v>
      </c>
      <c r="F213" t="str">
        <f t="shared" si="51"/>
        <v>--</v>
      </c>
      <c r="G213" s="2" t="s">
        <v>316</v>
      </c>
      <c r="H213" t="str">
        <f t="shared" si="52"/>
        <v>--</v>
      </c>
    </row>
    <row r="214" spans="1:8">
      <c r="A214" s="2" t="s">
        <v>304</v>
      </c>
      <c r="B214" t="str">
        <f t="shared" si="54"/>
        <v>--</v>
      </c>
      <c r="C214" s="2" t="s">
        <v>314</v>
      </c>
      <c r="D214" t="str">
        <f t="shared" si="50"/>
        <v>--</v>
      </c>
      <c r="E214" s="2" t="s">
        <v>314</v>
      </c>
      <c r="F214" t="str">
        <f t="shared" si="51"/>
        <v>--</v>
      </c>
      <c r="G214" s="2" t="s">
        <v>318</v>
      </c>
      <c r="H214" t="str">
        <f t="shared" si="52"/>
        <v>--</v>
      </c>
    </row>
    <row r="215" spans="1:8">
      <c r="A215" s="2" t="s">
        <v>305</v>
      </c>
      <c r="B215" t="str">
        <f t="shared" si="54"/>
        <v>--</v>
      </c>
      <c r="C215" s="2" t="s">
        <v>316</v>
      </c>
      <c r="D215" t="str">
        <f t="shared" si="50"/>
        <v>--</v>
      </c>
      <c r="E215" s="2" t="s">
        <v>316</v>
      </c>
      <c r="F215" t="str">
        <f t="shared" si="51"/>
        <v>--</v>
      </c>
      <c r="G215" s="2" t="s">
        <v>319</v>
      </c>
      <c r="H215" t="str">
        <f t="shared" si="52"/>
        <v>--</v>
      </c>
    </row>
    <row r="216" spans="1:8">
      <c r="A216" s="2" t="s">
        <v>85</v>
      </c>
      <c r="B216" t="str">
        <f t="shared" si="54"/>
        <v>--</v>
      </c>
      <c r="C216" s="2" t="s">
        <v>318</v>
      </c>
      <c r="D216" t="str">
        <f t="shared" si="50"/>
        <v>--</v>
      </c>
      <c r="E216" s="2" t="s">
        <v>318</v>
      </c>
      <c r="F216" t="str">
        <f t="shared" si="51"/>
        <v>--</v>
      </c>
      <c r="G216" s="2" t="s">
        <v>321</v>
      </c>
      <c r="H216" t="str">
        <f t="shared" si="52"/>
        <v>--</v>
      </c>
    </row>
    <row r="217" spans="1:8">
      <c r="A217" s="2" t="s">
        <v>86</v>
      </c>
      <c r="B217" t="str">
        <f t="shared" si="54"/>
        <v>--</v>
      </c>
      <c r="C217" s="2" t="s">
        <v>319</v>
      </c>
      <c r="D217" t="str">
        <f t="shared" si="50"/>
        <v>--</v>
      </c>
      <c r="E217" s="2" t="s">
        <v>319</v>
      </c>
      <c r="F217" t="str">
        <f t="shared" si="51"/>
        <v>--</v>
      </c>
      <c r="G217" s="2" t="s">
        <v>322</v>
      </c>
      <c r="H217" t="str">
        <f t="shared" si="52"/>
        <v>--</v>
      </c>
    </row>
    <row r="218" spans="1:8">
      <c r="A218" s="2" t="s">
        <v>87</v>
      </c>
      <c r="B218" t="str">
        <f t="shared" si="54"/>
        <v>--</v>
      </c>
      <c r="C218" s="2" t="s">
        <v>321</v>
      </c>
      <c r="D218" t="str">
        <f t="shared" si="50"/>
        <v>--</v>
      </c>
      <c r="E218" s="2" t="s">
        <v>321</v>
      </c>
      <c r="F218" t="str">
        <f t="shared" si="51"/>
        <v>--</v>
      </c>
      <c r="G218" s="2" t="s">
        <v>323</v>
      </c>
      <c r="H218" t="str">
        <f t="shared" si="52"/>
        <v>--</v>
      </c>
    </row>
    <row r="219" spans="1:8">
      <c r="A219" s="2" t="s">
        <v>88</v>
      </c>
      <c r="B219" t="str">
        <f t="shared" si="54"/>
        <v>--</v>
      </c>
      <c r="C219" s="2" t="s">
        <v>322</v>
      </c>
      <c r="D219" t="str">
        <f t="shared" si="50"/>
        <v>--</v>
      </c>
      <c r="E219" s="2" t="s">
        <v>322</v>
      </c>
      <c r="F219" t="str">
        <f t="shared" si="51"/>
        <v>--</v>
      </c>
      <c r="G219" s="2" t="s">
        <v>325</v>
      </c>
      <c r="H219" t="str">
        <f t="shared" si="52"/>
        <v>--</v>
      </c>
    </row>
    <row r="220" spans="1:8">
      <c r="A220" s="2" t="s">
        <v>89</v>
      </c>
      <c r="B220" t="str">
        <f t="shared" si="54"/>
        <v>--</v>
      </c>
      <c r="C220" s="2" t="s">
        <v>323</v>
      </c>
      <c r="D220" t="str">
        <f t="shared" si="50"/>
        <v>--</v>
      </c>
      <c r="E220" s="2" t="s">
        <v>323</v>
      </c>
      <c r="F220" t="str">
        <f t="shared" si="51"/>
        <v>--</v>
      </c>
      <c r="G220" s="2" t="s">
        <v>326</v>
      </c>
      <c r="H220" t="str">
        <f t="shared" si="52"/>
        <v>--</v>
      </c>
    </row>
    <row r="221" spans="1:8">
      <c r="A221" s="2" t="s">
        <v>90</v>
      </c>
      <c r="B221" t="str">
        <f t="shared" si="54"/>
        <v>--</v>
      </c>
      <c r="C221" s="2" t="s">
        <v>325</v>
      </c>
      <c r="D221" t="str">
        <f t="shared" si="50"/>
        <v>--</v>
      </c>
      <c r="E221" s="2" t="s">
        <v>325</v>
      </c>
      <c r="F221" t="str">
        <f t="shared" si="51"/>
        <v>--</v>
      </c>
      <c r="G221" s="2" t="s">
        <v>327</v>
      </c>
      <c r="H221" t="str">
        <f t="shared" si="52"/>
        <v>--</v>
      </c>
    </row>
    <row r="222" spans="1:8">
      <c r="A222" s="2" t="s">
        <v>307</v>
      </c>
      <c r="B222" t="str">
        <f t="shared" si="54"/>
        <v>--</v>
      </c>
      <c r="C222" s="2" t="s">
        <v>326</v>
      </c>
      <c r="D222" t="str">
        <f t="shared" si="50"/>
        <v>--</v>
      </c>
      <c r="E222" s="2" t="s">
        <v>326</v>
      </c>
      <c r="F222" t="str">
        <f t="shared" si="51"/>
        <v>--</v>
      </c>
      <c r="G222" s="2" t="s">
        <v>328</v>
      </c>
      <c r="H222" t="str">
        <f t="shared" si="52"/>
        <v>--</v>
      </c>
    </row>
    <row r="223" spans="1:8">
      <c r="A223" s="2" t="s">
        <v>309</v>
      </c>
      <c r="B223" t="str">
        <f t="shared" si="54"/>
        <v>--</v>
      </c>
      <c r="C223" s="2" t="s">
        <v>327</v>
      </c>
      <c r="D223" t="str">
        <f t="shared" si="50"/>
        <v>--</v>
      </c>
      <c r="E223" s="2" t="s">
        <v>327</v>
      </c>
      <c r="F223" t="str">
        <f t="shared" si="51"/>
        <v>--</v>
      </c>
      <c r="G223" s="2" t="s">
        <v>329</v>
      </c>
      <c r="H223" t="str">
        <f t="shared" si="52"/>
        <v>--</v>
      </c>
    </row>
    <row r="224" spans="1:8">
      <c r="A224" s="2" t="s">
        <v>310</v>
      </c>
      <c r="B224" t="str">
        <f t="shared" si="54"/>
        <v>--</v>
      </c>
      <c r="C224" s="2" t="s">
        <v>328</v>
      </c>
      <c r="D224" t="str">
        <f t="shared" si="50"/>
        <v>--</v>
      </c>
      <c r="E224" s="2" t="s">
        <v>328</v>
      </c>
      <c r="F224" t="str">
        <f t="shared" si="51"/>
        <v>--</v>
      </c>
      <c r="G224" s="2" t="s">
        <v>331</v>
      </c>
      <c r="H224" t="str">
        <f t="shared" si="52"/>
        <v>--</v>
      </c>
    </row>
    <row r="225" spans="1:8">
      <c r="A225" s="2" t="s">
        <v>311</v>
      </c>
      <c r="B225" t="str">
        <f t="shared" si="54"/>
        <v>--</v>
      </c>
      <c r="C225" s="2" t="s">
        <v>329</v>
      </c>
      <c r="D225" t="str">
        <f t="shared" si="50"/>
        <v>--</v>
      </c>
      <c r="E225" s="2" t="s">
        <v>329</v>
      </c>
      <c r="F225" t="str">
        <f t="shared" si="51"/>
        <v>--</v>
      </c>
      <c r="G225" s="2" t="s">
        <v>333</v>
      </c>
      <c r="H225" t="str">
        <f t="shared" si="52"/>
        <v>--</v>
      </c>
    </row>
    <row r="226" spans="1:8">
      <c r="A226" s="2" t="s">
        <v>312</v>
      </c>
      <c r="B226" t="str">
        <f t="shared" si="54"/>
        <v>--</v>
      </c>
      <c r="C226" s="2" t="s">
        <v>331</v>
      </c>
      <c r="D226" t="str">
        <f t="shared" si="50"/>
        <v>--</v>
      </c>
      <c r="E226" s="2" t="s">
        <v>331</v>
      </c>
      <c r="F226" t="str">
        <f t="shared" si="51"/>
        <v>--</v>
      </c>
      <c r="G226" s="2" t="s">
        <v>334</v>
      </c>
      <c r="H226" t="str">
        <f t="shared" si="52"/>
        <v>--</v>
      </c>
    </row>
    <row r="227" spans="1:8">
      <c r="A227" s="2" t="s">
        <v>313</v>
      </c>
      <c r="B227" t="str">
        <f t="shared" si="54"/>
        <v>--</v>
      </c>
      <c r="C227" s="2" t="s">
        <v>333</v>
      </c>
      <c r="D227" t="str">
        <f t="shared" si="50"/>
        <v>--</v>
      </c>
      <c r="E227" s="2" t="s">
        <v>333</v>
      </c>
      <c r="F227" t="str">
        <f t="shared" si="51"/>
        <v>--</v>
      </c>
      <c r="G227" s="2" t="s">
        <v>335</v>
      </c>
      <c r="H227" t="str">
        <f t="shared" si="52"/>
        <v>--</v>
      </c>
    </row>
    <row r="228" spans="1:8">
      <c r="A228" s="2" t="s">
        <v>314</v>
      </c>
      <c r="B228" t="str">
        <f t="shared" si="54"/>
        <v>--</v>
      </c>
      <c r="C228" s="2" t="s">
        <v>334</v>
      </c>
      <c r="D228" t="str">
        <f t="shared" si="50"/>
        <v>--</v>
      </c>
      <c r="E228" s="2" t="s">
        <v>334</v>
      </c>
      <c r="F228" t="str">
        <f t="shared" si="51"/>
        <v>--</v>
      </c>
      <c r="G228" s="2" t="s">
        <v>336</v>
      </c>
      <c r="H228" t="str">
        <f t="shared" si="52"/>
        <v>--</v>
      </c>
    </row>
    <row r="229" spans="1:8">
      <c r="A229" s="64" t="s">
        <v>2126</v>
      </c>
      <c r="B229" t="str">
        <f t="shared" si="54"/>
        <v>--</v>
      </c>
      <c r="C229" s="2" t="s">
        <v>335</v>
      </c>
      <c r="D229" t="str">
        <f t="shared" si="50"/>
        <v>--</v>
      </c>
      <c r="E229" s="2" t="s">
        <v>335</v>
      </c>
      <c r="F229" t="str">
        <f t="shared" si="51"/>
        <v>--</v>
      </c>
      <c r="G229" s="2" t="s">
        <v>337</v>
      </c>
      <c r="H229" t="str">
        <f t="shared" si="52"/>
        <v>--</v>
      </c>
    </row>
    <row r="230" spans="1:8">
      <c r="A230" s="2" t="s">
        <v>316</v>
      </c>
      <c r="B230" t="str">
        <f t="shared" si="54"/>
        <v>--</v>
      </c>
      <c r="C230" s="2" t="s">
        <v>336</v>
      </c>
      <c r="D230" t="str">
        <f t="shared" si="50"/>
        <v>--</v>
      </c>
      <c r="E230" s="2" t="s">
        <v>336</v>
      </c>
      <c r="F230" t="str">
        <f t="shared" si="51"/>
        <v>--</v>
      </c>
      <c r="G230" s="2" t="s">
        <v>338</v>
      </c>
      <c r="H230" t="str">
        <f t="shared" si="52"/>
        <v>--</v>
      </c>
    </row>
    <row r="231" spans="1:8">
      <c r="A231" s="2" t="s">
        <v>318</v>
      </c>
      <c r="B231" t="str">
        <f t="shared" si="54"/>
        <v>--</v>
      </c>
      <c r="C231" s="2" t="s">
        <v>337</v>
      </c>
      <c r="D231" t="str">
        <f t="shared" si="50"/>
        <v>--</v>
      </c>
      <c r="E231" s="2" t="s">
        <v>337</v>
      </c>
      <c r="F231" t="str">
        <f t="shared" si="51"/>
        <v>--</v>
      </c>
      <c r="G231" s="2" t="s">
        <v>339</v>
      </c>
      <c r="H231" t="str">
        <f t="shared" si="52"/>
        <v>--</v>
      </c>
    </row>
    <row r="232" spans="1:8">
      <c r="A232" s="2" t="s">
        <v>319</v>
      </c>
      <c r="B232" t="str">
        <f t="shared" si="54"/>
        <v>--</v>
      </c>
      <c r="C232" s="2" t="s">
        <v>338</v>
      </c>
      <c r="D232" t="str">
        <f t="shared" si="50"/>
        <v>--</v>
      </c>
      <c r="E232" s="2" t="s">
        <v>338</v>
      </c>
      <c r="F232" t="str">
        <f t="shared" si="51"/>
        <v>--</v>
      </c>
      <c r="G232" s="2" t="s">
        <v>341</v>
      </c>
      <c r="H232" t="str">
        <f t="shared" si="52"/>
        <v>--</v>
      </c>
    </row>
    <row r="233" spans="1:8">
      <c r="A233" s="2" t="s">
        <v>321</v>
      </c>
      <c r="B233" t="str">
        <f t="shared" si="54"/>
        <v>--</v>
      </c>
      <c r="C233" s="2" t="s">
        <v>339</v>
      </c>
      <c r="D233" t="str">
        <f t="shared" si="50"/>
        <v>--</v>
      </c>
      <c r="E233" s="2" t="s">
        <v>339</v>
      </c>
      <c r="F233" t="str">
        <f t="shared" si="51"/>
        <v>--</v>
      </c>
      <c r="G233" s="2" t="s">
        <v>342</v>
      </c>
      <c r="H233" t="str">
        <f t="shared" si="52"/>
        <v>--</v>
      </c>
    </row>
    <row r="234" spans="1:8">
      <c r="A234" s="2" t="s">
        <v>322</v>
      </c>
      <c r="B234" t="str">
        <f t="shared" si="54"/>
        <v>--</v>
      </c>
      <c r="C234" s="2" t="s">
        <v>341</v>
      </c>
      <c r="D234" t="str">
        <f t="shared" si="50"/>
        <v>--</v>
      </c>
      <c r="E234" s="2" t="s">
        <v>341</v>
      </c>
      <c r="F234" t="str">
        <f t="shared" si="51"/>
        <v>--</v>
      </c>
      <c r="G234" s="2" t="s">
        <v>344</v>
      </c>
      <c r="H234" t="str">
        <f t="shared" si="52"/>
        <v>--</v>
      </c>
    </row>
    <row r="235" spans="1:8">
      <c r="A235" s="2" t="s">
        <v>323</v>
      </c>
      <c r="B235" t="str">
        <f t="shared" si="54"/>
        <v>--</v>
      </c>
      <c r="C235" s="2" t="s">
        <v>342</v>
      </c>
      <c r="D235" t="str">
        <f t="shared" si="50"/>
        <v>--</v>
      </c>
      <c r="E235" s="2" t="s">
        <v>342</v>
      </c>
      <c r="F235" t="str">
        <f t="shared" si="51"/>
        <v>--</v>
      </c>
      <c r="G235" s="2" t="s">
        <v>346</v>
      </c>
      <c r="H235" t="str">
        <f t="shared" si="52"/>
        <v>--</v>
      </c>
    </row>
    <row r="236" spans="1:8">
      <c r="A236" s="2" t="s">
        <v>325</v>
      </c>
      <c r="B236" t="str">
        <f t="shared" si="54"/>
        <v>--</v>
      </c>
      <c r="C236" s="2" t="s">
        <v>344</v>
      </c>
      <c r="D236" t="str">
        <f t="shared" si="50"/>
        <v>--</v>
      </c>
      <c r="E236" s="2" t="s">
        <v>344</v>
      </c>
      <c r="F236" t="str">
        <f t="shared" si="51"/>
        <v>--</v>
      </c>
      <c r="G236" s="2" t="s">
        <v>348</v>
      </c>
      <c r="H236" t="str">
        <f t="shared" si="52"/>
        <v>--</v>
      </c>
    </row>
    <row r="237" spans="1:8">
      <c r="A237" s="2" t="s">
        <v>326</v>
      </c>
      <c r="B237" t="str">
        <f t="shared" si="54"/>
        <v>--</v>
      </c>
      <c r="C237" s="2" t="s">
        <v>346</v>
      </c>
      <c r="D237" t="str">
        <f t="shared" si="50"/>
        <v>--</v>
      </c>
      <c r="E237" s="2" t="s">
        <v>346</v>
      </c>
      <c r="F237" t="str">
        <f t="shared" si="51"/>
        <v>--</v>
      </c>
      <c r="G237" s="2" t="s">
        <v>349</v>
      </c>
      <c r="H237" t="str">
        <f t="shared" si="52"/>
        <v>--</v>
      </c>
    </row>
    <row r="238" spans="1:8">
      <c r="A238" s="2" t="s">
        <v>327</v>
      </c>
      <c r="B238" t="str">
        <f t="shared" si="54"/>
        <v>--</v>
      </c>
      <c r="C238" s="2" t="s">
        <v>348</v>
      </c>
      <c r="D238" t="str">
        <f t="shared" si="50"/>
        <v>--</v>
      </c>
      <c r="E238" s="2" t="s">
        <v>348</v>
      </c>
      <c r="F238" t="str">
        <f t="shared" si="51"/>
        <v>--</v>
      </c>
      <c r="G238" s="2" t="s">
        <v>350</v>
      </c>
      <c r="H238" t="str">
        <f t="shared" si="52"/>
        <v>--</v>
      </c>
    </row>
    <row r="239" spans="1:8">
      <c r="A239" s="2" t="s">
        <v>328</v>
      </c>
      <c r="B239" t="str">
        <f t="shared" si="54"/>
        <v>--</v>
      </c>
      <c r="C239" s="2" t="s">
        <v>349</v>
      </c>
      <c r="D239" t="str">
        <f t="shared" si="50"/>
        <v>--</v>
      </c>
      <c r="E239" s="2" t="s">
        <v>349</v>
      </c>
      <c r="F239" t="str">
        <f t="shared" si="51"/>
        <v>--</v>
      </c>
      <c r="G239" s="2" t="s">
        <v>351</v>
      </c>
      <c r="H239" t="str">
        <f t="shared" si="52"/>
        <v>--</v>
      </c>
    </row>
    <row r="240" spans="1:8">
      <c r="A240" s="2" t="s">
        <v>329</v>
      </c>
      <c r="B240" t="str">
        <f t="shared" si="54"/>
        <v>--</v>
      </c>
      <c r="C240" s="2" t="s">
        <v>350</v>
      </c>
      <c r="D240" t="str">
        <f t="shared" si="50"/>
        <v>--</v>
      </c>
      <c r="E240" s="2" t="s">
        <v>350</v>
      </c>
      <c r="F240" t="str">
        <f t="shared" si="51"/>
        <v>--</v>
      </c>
      <c r="G240" s="2" t="s">
        <v>352</v>
      </c>
      <c r="H240" t="str">
        <f t="shared" si="52"/>
        <v>--</v>
      </c>
    </row>
    <row r="241" spans="1:26">
      <c r="A241" s="2" t="s">
        <v>331</v>
      </c>
      <c r="B241" t="str">
        <f t="shared" si="54"/>
        <v>--</v>
      </c>
      <c r="C241" s="2" t="s">
        <v>351</v>
      </c>
      <c r="D241" t="str">
        <f t="shared" si="50"/>
        <v>--</v>
      </c>
      <c r="E241" s="2" t="s">
        <v>351</v>
      </c>
      <c r="F241" t="str">
        <f t="shared" si="51"/>
        <v>--</v>
      </c>
      <c r="G241" s="2" t="s">
        <v>353</v>
      </c>
      <c r="H241" t="str">
        <f t="shared" si="52"/>
        <v>--</v>
      </c>
    </row>
    <row r="242" spans="1:26">
      <c r="A242" s="2" t="s">
        <v>333</v>
      </c>
      <c r="B242" t="str">
        <f t="shared" si="54"/>
        <v>--</v>
      </c>
      <c r="C242" s="2" t="s">
        <v>352</v>
      </c>
      <c r="D242" t="str">
        <f t="shared" si="50"/>
        <v>--</v>
      </c>
      <c r="E242" s="2" t="s">
        <v>352</v>
      </c>
      <c r="F242" t="str">
        <f t="shared" si="51"/>
        <v>--</v>
      </c>
      <c r="G242" s="2" t="s">
        <v>354</v>
      </c>
      <c r="H242" t="str">
        <f t="shared" si="52"/>
        <v>--</v>
      </c>
    </row>
    <row r="243" spans="1:26">
      <c r="A243" s="2" t="s">
        <v>334</v>
      </c>
      <c r="B243" t="str">
        <f t="shared" si="54"/>
        <v>--</v>
      </c>
      <c r="C243" s="2" t="s">
        <v>353</v>
      </c>
      <c r="D243" t="str">
        <f t="shared" si="50"/>
        <v>--</v>
      </c>
      <c r="E243" s="2" t="s">
        <v>353</v>
      </c>
      <c r="F243" t="str">
        <f t="shared" si="51"/>
        <v>--</v>
      </c>
      <c r="G243" s="2"/>
      <c r="H243" t="str">
        <f t="shared" si="52"/>
        <v>--</v>
      </c>
    </row>
    <row r="244" spans="1:26">
      <c r="A244" s="2" t="s">
        <v>335</v>
      </c>
      <c r="B244" t="str">
        <f t="shared" si="54"/>
        <v>--</v>
      </c>
      <c r="C244" s="2" t="s">
        <v>354</v>
      </c>
      <c r="D244" t="str">
        <f t="shared" si="50"/>
        <v>--</v>
      </c>
      <c r="E244" s="2" t="s">
        <v>354</v>
      </c>
      <c r="F244" t="str">
        <f t="shared" si="51"/>
        <v>--</v>
      </c>
      <c r="G244" s="6"/>
    </row>
    <row r="245" spans="1:26">
      <c r="A245" s="2" t="s">
        <v>336</v>
      </c>
      <c r="B245" t="str">
        <f t="shared" si="54"/>
        <v>--</v>
      </c>
      <c r="C245" s="2"/>
      <c r="E245" s="2"/>
    </row>
    <row r="246" spans="1:26">
      <c r="A246" s="2" t="s">
        <v>337</v>
      </c>
      <c r="B246" t="str">
        <f t="shared" si="54"/>
        <v>--</v>
      </c>
      <c r="C246" s="6"/>
      <c r="D246" s="30">
        <f>COUNTIF(D1:D244,"Boo")</f>
        <v>0</v>
      </c>
      <c r="E246" s="6"/>
      <c r="F246" s="30">
        <f>COUNTIF(F1:F244,"Boo")</f>
        <v>1</v>
      </c>
      <c r="H246" s="30">
        <f>COUNTIF(H1:H244,"Boo")</f>
        <v>0</v>
      </c>
      <c r="J246" s="30">
        <f>COUNTIF(J1:J244,"Boo")</f>
        <v>0</v>
      </c>
      <c r="L246" s="30">
        <f>COUNTIF(L1:L244,"Boo")</f>
        <v>1</v>
      </c>
      <c r="N246" s="30">
        <f>COUNTIF(N1:N244,"Boo")</f>
        <v>0</v>
      </c>
      <c r="P246" s="30">
        <f>COUNTIF(P1:P244,"Boo")</f>
        <v>1</v>
      </c>
      <c r="R246" s="30">
        <f>COUNTIF(R1:R244,"Boo")</f>
        <v>3</v>
      </c>
      <c r="T246" s="30">
        <f>COUNTIF(T1:T244,"Boo")</f>
        <v>0</v>
      </c>
      <c r="V246" s="30">
        <f>COUNTIF(V1:V244,"Boo")</f>
        <v>1</v>
      </c>
      <c r="X246" s="30">
        <f>COUNTIF(X1:X244,"Boo")</f>
        <v>0</v>
      </c>
      <c r="Z246" s="30">
        <f>COUNTIF(Z1:Z244,"Boo")</f>
        <v>0</v>
      </c>
    </row>
    <row r="247" spans="1:26">
      <c r="A247" s="2" t="s">
        <v>338</v>
      </c>
      <c r="B247" t="str">
        <f t="shared" si="54"/>
        <v>--</v>
      </c>
    </row>
    <row r="248" spans="1:26">
      <c r="A248" s="2" t="s">
        <v>339</v>
      </c>
      <c r="B248" t="str">
        <f t="shared" si="54"/>
        <v>--</v>
      </c>
    </row>
    <row r="249" spans="1:26">
      <c r="A249" s="2" t="s">
        <v>341</v>
      </c>
      <c r="B249" t="str">
        <f t="shared" si="54"/>
        <v>--</v>
      </c>
    </row>
    <row r="250" spans="1:26">
      <c r="A250" s="2" t="s">
        <v>342</v>
      </c>
      <c r="B250" t="str">
        <f t="shared" si="54"/>
        <v>--</v>
      </c>
    </row>
    <row r="251" spans="1:26">
      <c r="A251" s="2" t="s">
        <v>344</v>
      </c>
      <c r="B251" t="str">
        <f t="shared" si="54"/>
        <v>--</v>
      </c>
    </row>
    <row r="252" spans="1:26">
      <c r="A252" s="2" t="s">
        <v>346</v>
      </c>
      <c r="B252" t="str">
        <f t="shared" si="54"/>
        <v>--</v>
      </c>
    </row>
    <row r="253" spans="1:26">
      <c r="A253" s="2" t="s">
        <v>348</v>
      </c>
      <c r="B253" t="str">
        <f t="shared" si="54"/>
        <v>--</v>
      </c>
    </row>
    <row r="254" spans="1:26">
      <c r="A254" s="2" t="s">
        <v>349</v>
      </c>
      <c r="B254" t="str">
        <f t="shared" si="54"/>
        <v>--</v>
      </c>
    </row>
    <row r="255" spans="1:26">
      <c r="A255" s="2" t="s">
        <v>350</v>
      </c>
      <c r="B255" t="str">
        <f t="shared" si="54"/>
        <v>--</v>
      </c>
    </row>
    <row r="256" spans="1:26">
      <c r="A256" s="2" t="s">
        <v>351</v>
      </c>
      <c r="B256" t="str">
        <f t="shared" si="54"/>
        <v>--</v>
      </c>
    </row>
    <row r="257" spans="1:2">
      <c r="A257" s="2" t="s">
        <v>352</v>
      </c>
      <c r="B257" t="str">
        <f t="shared" si="54"/>
        <v>--</v>
      </c>
    </row>
    <row r="258" spans="1:2">
      <c r="A258" s="2" t="s">
        <v>353</v>
      </c>
      <c r="B258" t="str">
        <f t="shared" si="54"/>
        <v>--</v>
      </c>
    </row>
    <row r="259" spans="1:2">
      <c r="A259" s="2" t="s">
        <v>354</v>
      </c>
      <c r="B259" t="str">
        <f t="shared" ref="B259:B261" si="55">IF(A259=A258,"Boo","--")</f>
        <v>--</v>
      </c>
    </row>
    <row r="260" spans="1:2">
      <c r="A260" s="64" t="s">
        <v>506</v>
      </c>
      <c r="B260" t="str">
        <f t="shared" si="55"/>
        <v>--</v>
      </c>
    </row>
    <row r="261" spans="1:2">
      <c r="A261" s="64" t="s">
        <v>508</v>
      </c>
      <c r="B261" t="str">
        <f t="shared" si="55"/>
        <v>--</v>
      </c>
    </row>
    <row r="262" spans="1:2">
      <c r="B262" s="30">
        <f>COUNTIF(B1:B261,"Boo")</f>
        <v>0</v>
      </c>
    </row>
  </sheetData>
  <sortState ref="A2:A261">
    <sortCondition ref="A2:A261"/>
  </sortState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7"/>
  <sheetViews>
    <sheetView workbookViewId="0">
      <selection sqref="A1:B1048576"/>
    </sheetView>
  </sheetViews>
  <sheetFormatPr defaultRowHeight="15"/>
  <cols>
    <col min="1" max="1" width="15.7109375" bestFit="1" customWidth="1"/>
    <col min="2" max="2" width="10.85546875" bestFit="1" customWidth="1"/>
  </cols>
  <sheetData>
    <row r="1" spans="1:2">
      <c r="A1" s="9" t="s">
        <v>91</v>
      </c>
      <c r="B1" s="9" t="s">
        <v>92</v>
      </c>
    </row>
    <row r="2" spans="1:2">
      <c r="A2" s="10" t="s">
        <v>93</v>
      </c>
      <c r="B2" s="10" t="s">
        <v>94</v>
      </c>
    </row>
    <row r="3" spans="1:2">
      <c r="A3" s="10" t="s">
        <v>95</v>
      </c>
      <c r="B3" s="10" t="s">
        <v>94</v>
      </c>
    </row>
    <row r="4" spans="1:2">
      <c r="A4" s="10" t="s">
        <v>26</v>
      </c>
      <c r="B4" s="10"/>
    </row>
    <row r="5" spans="1:2">
      <c r="A5" s="10" t="s">
        <v>96</v>
      </c>
      <c r="B5" s="10" t="s">
        <v>97</v>
      </c>
    </row>
    <row r="6" spans="1:2">
      <c r="A6" s="10" t="s">
        <v>98</v>
      </c>
      <c r="B6" s="10" t="s">
        <v>99</v>
      </c>
    </row>
    <row r="7" spans="1:2">
      <c r="A7" s="10" t="s">
        <v>100</v>
      </c>
      <c r="B7" s="10" t="s">
        <v>101</v>
      </c>
    </row>
    <row r="8" spans="1:2">
      <c r="A8" s="10" t="s">
        <v>102</v>
      </c>
      <c r="B8" s="10" t="s">
        <v>103</v>
      </c>
    </row>
    <row r="9" spans="1:2">
      <c r="A9" s="10" t="s">
        <v>104</v>
      </c>
      <c r="B9" s="10" t="s">
        <v>105</v>
      </c>
    </row>
    <row r="10" spans="1:2">
      <c r="A10" s="10" t="s">
        <v>106</v>
      </c>
      <c r="B10" s="10" t="s">
        <v>107</v>
      </c>
    </row>
    <row r="11" spans="1:2">
      <c r="A11" s="10" t="s">
        <v>33</v>
      </c>
      <c r="B11" s="10" t="s">
        <v>108</v>
      </c>
    </row>
    <row r="12" spans="1:2">
      <c r="A12" s="10" t="s">
        <v>36</v>
      </c>
      <c r="B12" s="10" t="s">
        <v>108</v>
      </c>
    </row>
    <row r="13" spans="1:2">
      <c r="A13" s="10" t="s">
        <v>37</v>
      </c>
      <c r="B13" s="10" t="s">
        <v>109</v>
      </c>
    </row>
    <row r="14" spans="1:2">
      <c r="A14" s="10" t="s">
        <v>110</v>
      </c>
      <c r="B14" s="10" t="s">
        <v>111</v>
      </c>
    </row>
    <row r="15" spans="1:2">
      <c r="A15" s="10" t="s">
        <v>112</v>
      </c>
      <c r="B15" s="10" t="s">
        <v>113</v>
      </c>
    </row>
    <row r="16" spans="1:2">
      <c r="A16" s="10" t="s">
        <v>42</v>
      </c>
      <c r="B16" s="10" t="s">
        <v>114</v>
      </c>
    </row>
    <row r="17" spans="1:2">
      <c r="A17" s="10" t="s">
        <v>115</v>
      </c>
      <c r="B17" s="10" t="s">
        <v>116</v>
      </c>
    </row>
    <row r="18" spans="1:2">
      <c r="A18" s="10" t="s">
        <v>45</v>
      </c>
      <c r="B18" s="10" t="s">
        <v>108</v>
      </c>
    </row>
    <row r="19" spans="1:2">
      <c r="A19" s="10" t="s">
        <v>117</v>
      </c>
      <c r="B19" s="10" t="s">
        <v>118</v>
      </c>
    </row>
    <row r="20" spans="1:2">
      <c r="A20" s="10" t="s">
        <v>119</v>
      </c>
      <c r="B20" s="10" t="s">
        <v>105</v>
      </c>
    </row>
    <row r="21" spans="1:2">
      <c r="A21" s="10" t="s">
        <v>120</v>
      </c>
      <c r="B21" s="10" t="s">
        <v>94</v>
      </c>
    </row>
    <row r="22" spans="1:2">
      <c r="A22" s="10" t="s">
        <v>121</v>
      </c>
      <c r="B22" s="10" t="s">
        <v>122</v>
      </c>
    </row>
    <row r="23" spans="1:2">
      <c r="A23" s="10" t="s">
        <v>123</v>
      </c>
      <c r="B23" s="10" t="s">
        <v>124</v>
      </c>
    </row>
    <row r="24" spans="1:2">
      <c r="A24" s="10" t="s">
        <v>125</v>
      </c>
      <c r="B24" s="10" t="s">
        <v>94</v>
      </c>
    </row>
    <row r="25" spans="1:2">
      <c r="A25" s="10" t="s">
        <v>126</v>
      </c>
      <c r="B25" s="10" t="s">
        <v>127</v>
      </c>
    </row>
    <row r="26" spans="1:2">
      <c r="A26" s="10" t="s">
        <v>128</v>
      </c>
      <c r="B26" s="10" t="s">
        <v>129</v>
      </c>
    </row>
    <row r="27" spans="1:2">
      <c r="A27" s="10" t="s">
        <v>130</v>
      </c>
      <c r="B27" s="10" t="s">
        <v>131</v>
      </c>
    </row>
    <row r="28" spans="1:2">
      <c r="A28" s="10" t="s">
        <v>132</v>
      </c>
      <c r="B28" s="10" t="s">
        <v>133</v>
      </c>
    </row>
    <row r="29" spans="1:2">
      <c r="A29" s="10" t="s">
        <v>134</v>
      </c>
      <c r="B29" s="10" t="s">
        <v>135</v>
      </c>
    </row>
    <row r="30" spans="1:2">
      <c r="A30" s="10" t="s">
        <v>136</v>
      </c>
      <c r="B30" s="10" t="s">
        <v>94</v>
      </c>
    </row>
    <row r="31" spans="1:2">
      <c r="A31" s="10" t="s">
        <v>137</v>
      </c>
      <c r="B31" s="10" t="s">
        <v>138</v>
      </c>
    </row>
    <row r="32" spans="1:2">
      <c r="A32" s="10" t="s">
        <v>139</v>
      </c>
      <c r="B32" s="10" t="s">
        <v>135</v>
      </c>
    </row>
    <row r="33" spans="1:2">
      <c r="A33" s="10" t="s">
        <v>140</v>
      </c>
      <c r="B33" s="10" t="s">
        <v>135</v>
      </c>
    </row>
    <row r="34" spans="1:2">
      <c r="A34" s="10" t="s">
        <v>141</v>
      </c>
      <c r="B34" s="10" t="s">
        <v>94</v>
      </c>
    </row>
    <row r="35" spans="1:2">
      <c r="A35" s="10" t="s">
        <v>142</v>
      </c>
      <c r="B35" s="10" t="s">
        <v>94</v>
      </c>
    </row>
    <row r="36" spans="1:2">
      <c r="A36" s="10" t="s">
        <v>143</v>
      </c>
      <c r="B36" s="10" t="s">
        <v>94</v>
      </c>
    </row>
    <row r="37" spans="1:2">
      <c r="A37" s="10" t="s">
        <v>144</v>
      </c>
      <c r="B37" s="10" t="s">
        <v>94</v>
      </c>
    </row>
    <row r="38" spans="1:2">
      <c r="A38" s="10" t="s">
        <v>145</v>
      </c>
      <c r="B38" s="10" t="s">
        <v>94</v>
      </c>
    </row>
    <row r="39" spans="1:2">
      <c r="A39" s="10" t="s">
        <v>146</v>
      </c>
      <c r="B39" s="10" t="s">
        <v>94</v>
      </c>
    </row>
    <row r="40" spans="1:2">
      <c r="A40" s="10" t="s">
        <v>147</v>
      </c>
      <c r="B40" s="10" t="s">
        <v>94</v>
      </c>
    </row>
    <row r="41" spans="1:2">
      <c r="A41" s="10" t="s">
        <v>148</v>
      </c>
      <c r="B41" s="10" t="s">
        <v>94</v>
      </c>
    </row>
    <row r="42" spans="1:2">
      <c r="A42" s="10" t="s">
        <v>149</v>
      </c>
      <c r="B42" s="10" t="s">
        <v>94</v>
      </c>
    </row>
    <row r="43" spans="1:2">
      <c r="A43" s="10" t="s">
        <v>150</v>
      </c>
      <c r="B43" s="10" t="s">
        <v>94</v>
      </c>
    </row>
    <row r="44" spans="1:2">
      <c r="A44" s="10" t="s">
        <v>151</v>
      </c>
      <c r="B44" s="10" t="s">
        <v>152</v>
      </c>
    </row>
    <row r="45" spans="1:2">
      <c r="A45" s="10" t="s">
        <v>49</v>
      </c>
      <c r="B45" s="10" t="s">
        <v>152</v>
      </c>
    </row>
    <row r="46" spans="1:2">
      <c r="A46" s="10" t="s">
        <v>153</v>
      </c>
      <c r="B46" s="10" t="s">
        <v>154</v>
      </c>
    </row>
    <row r="47" spans="1:2">
      <c r="A47" s="10" t="s">
        <v>52</v>
      </c>
      <c r="B47" s="10" t="s">
        <v>108</v>
      </c>
    </row>
    <row r="48" spans="1:2">
      <c r="A48" s="10" t="s">
        <v>155</v>
      </c>
      <c r="B48" s="10" t="s">
        <v>156</v>
      </c>
    </row>
    <row r="49" spans="1:2">
      <c r="A49" s="10" t="s">
        <v>53</v>
      </c>
      <c r="B49" s="10" t="s">
        <v>152</v>
      </c>
    </row>
    <row r="50" spans="1:2">
      <c r="A50" s="10" t="s">
        <v>54</v>
      </c>
      <c r="B50" s="10" t="s">
        <v>152</v>
      </c>
    </row>
    <row r="51" spans="1:2">
      <c r="A51" s="10" t="s">
        <v>55</v>
      </c>
      <c r="B51" s="10" t="s">
        <v>152</v>
      </c>
    </row>
    <row r="52" spans="1:2">
      <c r="A52" s="10" t="s">
        <v>157</v>
      </c>
      <c r="B52" s="10" t="s">
        <v>105</v>
      </c>
    </row>
    <row r="53" spans="1:2">
      <c r="A53" s="10" t="s">
        <v>158</v>
      </c>
      <c r="B53" s="10" t="s">
        <v>105</v>
      </c>
    </row>
    <row r="54" spans="1:2">
      <c r="A54" s="10" t="s">
        <v>159</v>
      </c>
      <c r="B54" s="10" t="s">
        <v>105</v>
      </c>
    </row>
    <row r="55" spans="1:2">
      <c r="A55" s="10" t="s">
        <v>160</v>
      </c>
      <c r="B55" s="10" t="s">
        <v>105</v>
      </c>
    </row>
    <row r="56" spans="1:2">
      <c r="A56" s="10" t="s">
        <v>161</v>
      </c>
      <c r="B56" s="10" t="s">
        <v>105</v>
      </c>
    </row>
    <row r="57" spans="1:2">
      <c r="A57" s="10" t="s">
        <v>162</v>
      </c>
      <c r="B57" s="10" t="s">
        <v>105</v>
      </c>
    </row>
    <row r="58" spans="1:2">
      <c r="A58" s="10" t="s">
        <v>163</v>
      </c>
      <c r="B58" s="10" t="s">
        <v>164</v>
      </c>
    </row>
    <row r="59" spans="1:2">
      <c r="A59" s="10" t="s">
        <v>165</v>
      </c>
      <c r="B59" s="10" t="s">
        <v>166</v>
      </c>
    </row>
    <row r="60" spans="1:2">
      <c r="A60" s="10" t="s">
        <v>167</v>
      </c>
      <c r="B60" s="10" t="s">
        <v>166</v>
      </c>
    </row>
    <row r="61" spans="1:2">
      <c r="A61" s="10" t="s">
        <v>168</v>
      </c>
      <c r="B61" s="10" t="s">
        <v>166</v>
      </c>
    </row>
    <row r="62" spans="1:2">
      <c r="A62" s="10" t="s">
        <v>169</v>
      </c>
      <c r="B62" s="10" t="s">
        <v>170</v>
      </c>
    </row>
    <row r="63" spans="1:2">
      <c r="A63" s="10" t="s">
        <v>171</v>
      </c>
      <c r="B63" s="10" t="s">
        <v>170</v>
      </c>
    </row>
    <row r="64" spans="1:2">
      <c r="A64" s="10" t="s">
        <v>172</v>
      </c>
      <c r="B64" s="10" t="s">
        <v>170</v>
      </c>
    </row>
    <row r="65" spans="1:2">
      <c r="A65" s="10" t="s">
        <v>173</v>
      </c>
      <c r="B65" s="10" t="s">
        <v>170</v>
      </c>
    </row>
    <row r="66" spans="1:2">
      <c r="A66" s="10" t="s">
        <v>174</v>
      </c>
      <c r="B66" s="10" t="s">
        <v>127</v>
      </c>
    </row>
    <row r="67" spans="1:2">
      <c r="A67" s="10" t="s">
        <v>175</v>
      </c>
      <c r="B67" s="10" t="s">
        <v>170</v>
      </c>
    </row>
    <row r="68" spans="1:2">
      <c r="A68" s="10" t="s">
        <v>176</v>
      </c>
      <c r="B68" s="10" t="s">
        <v>127</v>
      </c>
    </row>
    <row r="69" spans="1:2">
      <c r="A69" s="10" t="s">
        <v>177</v>
      </c>
      <c r="B69" s="10" t="s">
        <v>170</v>
      </c>
    </row>
    <row r="70" spans="1:2">
      <c r="A70" s="10" t="s">
        <v>178</v>
      </c>
      <c r="B70" s="10" t="s">
        <v>127</v>
      </c>
    </row>
    <row r="71" spans="1:2">
      <c r="A71" s="10" t="s">
        <v>179</v>
      </c>
      <c r="B71" s="10" t="s">
        <v>131</v>
      </c>
    </row>
    <row r="72" spans="1:2">
      <c r="A72" s="10" t="s">
        <v>180</v>
      </c>
      <c r="B72" s="10" t="s">
        <v>131</v>
      </c>
    </row>
    <row r="73" spans="1:2">
      <c r="A73" s="10" t="s">
        <v>181</v>
      </c>
      <c r="B73" s="10" t="s">
        <v>182</v>
      </c>
    </row>
    <row r="74" spans="1:2">
      <c r="A74" s="10" t="s">
        <v>183</v>
      </c>
      <c r="B74" s="10" t="s">
        <v>131</v>
      </c>
    </row>
    <row r="75" spans="1:2">
      <c r="A75" s="10" t="s">
        <v>184</v>
      </c>
      <c r="B75" s="10" t="s">
        <v>131</v>
      </c>
    </row>
    <row r="76" spans="1:2">
      <c r="A76" s="10" t="s">
        <v>185</v>
      </c>
      <c r="B76" s="10" t="s">
        <v>186</v>
      </c>
    </row>
    <row r="77" spans="1:2">
      <c r="A77" s="10" t="s">
        <v>187</v>
      </c>
      <c r="B77" s="10" t="s">
        <v>135</v>
      </c>
    </row>
    <row r="78" spans="1:2">
      <c r="A78" s="10" t="s">
        <v>188</v>
      </c>
      <c r="B78" s="10" t="s">
        <v>135</v>
      </c>
    </row>
    <row r="79" spans="1:2">
      <c r="A79" s="10" t="s">
        <v>189</v>
      </c>
      <c r="B79" s="10" t="s">
        <v>135</v>
      </c>
    </row>
    <row r="80" spans="1:2">
      <c r="A80" s="10" t="s">
        <v>190</v>
      </c>
      <c r="B80" s="10" t="s">
        <v>94</v>
      </c>
    </row>
    <row r="81" spans="1:2">
      <c r="A81" s="10" t="s">
        <v>191</v>
      </c>
      <c r="B81" s="10" t="s">
        <v>192</v>
      </c>
    </row>
    <row r="82" spans="1:2">
      <c r="A82" s="10" t="s">
        <v>193</v>
      </c>
      <c r="B82" s="10" t="s">
        <v>194</v>
      </c>
    </row>
    <row r="83" spans="1:2">
      <c r="A83" s="10" t="s">
        <v>195</v>
      </c>
      <c r="B83" s="10" t="s">
        <v>196</v>
      </c>
    </row>
    <row r="84" spans="1:2">
      <c r="A84" s="10" t="s">
        <v>197</v>
      </c>
      <c r="B84" s="10" t="s">
        <v>127</v>
      </c>
    </row>
    <row r="85" spans="1:2">
      <c r="A85" s="10" t="s">
        <v>198</v>
      </c>
      <c r="B85" s="10" t="s">
        <v>152</v>
      </c>
    </row>
    <row r="86" spans="1:2">
      <c r="A86" s="10" t="s">
        <v>199</v>
      </c>
      <c r="B86" s="10" t="s">
        <v>135</v>
      </c>
    </row>
    <row r="87" spans="1:2">
      <c r="A87" s="10" t="s">
        <v>200</v>
      </c>
      <c r="B87" s="10" t="s">
        <v>201</v>
      </c>
    </row>
    <row r="88" spans="1:2">
      <c r="A88" s="10" t="s">
        <v>202</v>
      </c>
      <c r="B88" s="10" t="s">
        <v>94</v>
      </c>
    </row>
    <row r="89" spans="1:2">
      <c r="A89" s="10" t="s">
        <v>203</v>
      </c>
      <c r="B89" s="10" t="s">
        <v>105</v>
      </c>
    </row>
    <row r="90" spans="1:2">
      <c r="A90" s="10" t="s">
        <v>204</v>
      </c>
      <c r="B90" s="10" t="s">
        <v>205</v>
      </c>
    </row>
    <row r="91" spans="1:2">
      <c r="A91" s="10" t="s">
        <v>206</v>
      </c>
      <c r="B91" s="10" t="s">
        <v>205</v>
      </c>
    </row>
    <row r="92" spans="1:2">
      <c r="A92" s="10" t="s">
        <v>207</v>
      </c>
      <c r="B92" s="10" t="s">
        <v>194</v>
      </c>
    </row>
    <row r="93" spans="1:2">
      <c r="A93" s="10" t="s">
        <v>57</v>
      </c>
      <c r="B93" s="10" t="s">
        <v>152</v>
      </c>
    </row>
    <row r="94" spans="1:2">
      <c r="A94" s="10" t="s">
        <v>58</v>
      </c>
      <c r="B94" s="10" t="s">
        <v>152</v>
      </c>
    </row>
    <row r="95" spans="1:2">
      <c r="A95" s="10" t="s">
        <v>59</v>
      </c>
      <c r="B95" s="10" t="s">
        <v>152</v>
      </c>
    </row>
    <row r="96" spans="1:2">
      <c r="A96" s="10" t="s">
        <v>60</v>
      </c>
      <c r="B96" s="10" t="s">
        <v>108</v>
      </c>
    </row>
    <row r="97" spans="1:2">
      <c r="A97" s="10" t="s">
        <v>61</v>
      </c>
      <c r="B97" s="10" t="s">
        <v>208</v>
      </c>
    </row>
    <row r="98" spans="1:2">
      <c r="A98" s="10" t="s">
        <v>64</v>
      </c>
      <c r="B98" s="10" t="s">
        <v>108</v>
      </c>
    </row>
    <row r="99" spans="1:2">
      <c r="A99" s="10" t="s">
        <v>65</v>
      </c>
      <c r="B99" s="10" t="s">
        <v>208</v>
      </c>
    </row>
    <row r="100" spans="1:2">
      <c r="A100" s="10" t="s">
        <v>66</v>
      </c>
      <c r="B100" s="10"/>
    </row>
    <row r="101" spans="1:2">
      <c r="A101" s="10" t="s">
        <v>209</v>
      </c>
      <c r="B101" s="10" t="s">
        <v>170</v>
      </c>
    </row>
    <row r="102" spans="1:2">
      <c r="A102" s="10" t="s">
        <v>210</v>
      </c>
      <c r="B102" s="10" t="s">
        <v>211</v>
      </c>
    </row>
    <row r="103" spans="1:2">
      <c r="A103" s="10" t="s">
        <v>212</v>
      </c>
      <c r="B103" s="10" t="s">
        <v>105</v>
      </c>
    </row>
    <row r="104" spans="1:2">
      <c r="A104" s="10" t="s">
        <v>213</v>
      </c>
      <c r="B104" s="10" t="s">
        <v>105</v>
      </c>
    </row>
    <row r="105" spans="1:2">
      <c r="A105" s="10" t="s">
        <v>214</v>
      </c>
      <c r="B105" s="10" t="s">
        <v>124</v>
      </c>
    </row>
    <row r="106" spans="1:2">
      <c r="A106" s="10" t="s">
        <v>215</v>
      </c>
      <c r="B106" s="10" t="s">
        <v>216</v>
      </c>
    </row>
    <row r="107" spans="1:2">
      <c r="A107" s="10" t="s">
        <v>217</v>
      </c>
      <c r="B107" s="10" t="s">
        <v>135</v>
      </c>
    </row>
    <row r="108" spans="1:2">
      <c r="A108" s="10" t="s">
        <v>218</v>
      </c>
      <c r="B108" s="10" t="s">
        <v>94</v>
      </c>
    </row>
    <row r="109" spans="1:2">
      <c r="A109" s="10" t="s">
        <v>219</v>
      </c>
      <c r="B109" s="10" t="s">
        <v>94</v>
      </c>
    </row>
    <row r="110" spans="1:2">
      <c r="A110" s="10" t="s">
        <v>220</v>
      </c>
      <c r="B110" s="10" t="s">
        <v>94</v>
      </c>
    </row>
    <row r="111" spans="1:2">
      <c r="A111" s="10" t="s">
        <v>221</v>
      </c>
      <c r="B111" s="10" t="s">
        <v>94</v>
      </c>
    </row>
    <row r="112" spans="1:2">
      <c r="A112" s="10" t="s">
        <v>222</v>
      </c>
      <c r="B112" s="10" t="s">
        <v>94</v>
      </c>
    </row>
    <row r="113" spans="1:2">
      <c r="A113" s="10" t="s">
        <v>223</v>
      </c>
      <c r="B113" s="10" t="s">
        <v>94</v>
      </c>
    </row>
    <row r="114" spans="1:2">
      <c r="A114" s="10" t="s">
        <v>224</v>
      </c>
      <c r="B114" s="10" t="s">
        <v>127</v>
      </c>
    </row>
    <row r="115" spans="1:2">
      <c r="A115" s="10" t="s">
        <v>225</v>
      </c>
      <c r="B115" s="10" t="s">
        <v>94</v>
      </c>
    </row>
    <row r="116" spans="1:2">
      <c r="A116" s="10" t="s">
        <v>226</v>
      </c>
      <c r="B116" s="10" t="s">
        <v>94</v>
      </c>
    </row>
    <row r="117" spans="1:2">
      <c r="A117" s="10" t="s">
        <v>227</v>
      </c>
      <c r="B117" s="10" t="s">
        <v>228</v>
      </c>
    </row>
    <row r="118" spans="1:2">
      <c r="A118" s="10" t="s">
        <v>229</v>
      </c>
      <c r="B118" s="10" t="s">
        <v>166</v>
      </c>
    </row>
    <row r="119" spans="1:2">
      <c r="A119" s="10" t="s">
        <v>230</v>
      </c>
      <c r="B119" s="10" t="s">
        <v>166</v>
      </c>
    </row>
    <row r="120" spans="1:2">
      <c r="A120" s="10" t="s">
        <v>231</v>
      </c>
      <c r="B120" s="10" t="s">
        <v>127</v>
      </c>
    </row>
    <row r="121" spans="1:2">
      <c r="A121" s="10" t="s">
        <v>232</v>
      </c>
      <c r="B121" s="10" t="s">
        <v>94</v>
      </c>
    </row>
    <row r="122" spans="1:2">
      <c r="A122" s="10" t="s">
        <v>233</v>
      </c>
      <c r="B122" s="10" t="s">
        <v>211</v>
      </c>
    </row>
    <row r="123" spans="1:2">
      <c r="A123" s="10" t="s">
        <v>234</v>
      </c>
      <c r="B123" s="10" t="s">
        <v>166</v>
      </c>
    </row>
    <row r="124" spans="1:2">
      <c r="A124" s="10" t="s">
        <v>235</v>
      </c>
      <c r="B124" s="10" t="s">
        <v>131</v>
      </c>
    </row>
    <row r="125" spans="1:2">
      <c r="A125" s="10" t="s">
        <v>236</v>
      </c>
      <c r="B125" s="10" t="s">
        <v>154</v>
      </c>
    </row>
    <row r="126" spans="1:2">
      <c r="A126" s="10" t="s">
        <v>237</v>
      </c>
      <c r="B126" s="10" t="s">
        <v>238</v>
      </c>
    </row>
    <row r="127" spans="1:2">
      <c r="A127" s="10" t="s">
        <v>239</v>
      </c>
      <c r="B127" s="10" t="s">
        <v>105</v>
      </c>
    </row>
    <row r="128" spans="1:2">
      <c r="A128" s="10" t="s">
        <v>240</v>
      </c>
      <c r="B128" s="10" t="s">
        <v>105</v>
      </c>
    </row>
    <row r="129" spans="1:2">
      <c r="A129" s="10" t="s">
        <v>241</v>
      </c>
      <c r="B129" s="10" t="s">
        <v>105</v>
      </c>
    </row>
    <row r="130" spans="1:2">
      <c r="A130" s="10" t="s">
        <v>242</v>
      </c>
      <c r="B130" s="10" t="s">
        <v>152</v>
      </c>
    </row>
    <row r="131" spans="1:2">
      <c r="A131" s="10" t="s">
        <v>243</v>
      </c>
      <c r="B131" s="10" t="s">
        <v>127</v>
      </c>
    </row>
    <row r="132" spans="1:2">
      <c r="A132" s="10" t="s">
        <v>244</v>
      </c>
      <c r="B132" s="10" t="s">
        <v>170</v>
      </c>
    </row>
    <row r="133" spans="1:2">
      <c r="A133" s="10" t="s">
        <v>245</v>
      </c>
      <c r="B133" s="10" t="s">
        <v>170</v>
      </c>
    </row>
    <row r="134" spans="1:2">
      <c r="A134" s="10" t="s">
        <v>246</v>
      </c>
      <c r="B134" s="10" t="s">
        <v>170</v>
      </c>
    </row>
    <row r="135" spans="1:2">
      <c r="A135" s="10" t="s">
        <v>247</v>
      </c>
      <c r="B135" s="10" t="s">
        <v>170</v>
      </c>
    </row>
    <row r="136" spans="1:2">
      <c r="A136" s="10" t="s">
        <v>248</v>
      </c>
      <c r="B136" s="10" t="s">
        <v>170</v>
      </c>
    </row>
    <row r="137" spans="1:2">
      <c r="A137" s="10" t="s">
        <v>249</v>
      </c>
      <c r="B137" s="10" t="s">
        <v>127</v>
      </c>
    </row>
    <row r="138" spans="1:2">
      <c r="A138" s="10" t="s">
        <v>250</v>
      </c>
      <c r="B138" s="10" t="s">
        <v>127</v>
      </c>
    </row>
    <row r="139" spans="1:2">
      <c r="A139" s="10" t="s">
        <v>251</v>
      </c>
      <c r="B139" s="10" t="s">
        <v>127</v>
      </c>
    </row>
    <row r="140" spans="1:2">
      <c r="A140" s="10" t="s">
        <v>252</v>
      </c>
      <c r="B140" s="10" t="s">
        <v>170</v>
      </c>
    </row>
    <row r="141" spans="1:2">
      <c r="A141" s="10" t="s">
        <v>253</v>
      </c>
      <c r="B141" s="10" t="s">
        <v>254</v>
      </c>
    </row>
    <row r="142" spans="1:2">
      <c r="A142" s="10" t="s">
        <v>255</v>
      </c>
      <c r="B142" s="10" t="s">
        <v>116</v>
      </c>
    </row>
    <row r="143" spans="1:2">
      <c r="A143" s="10" t="s">
        <v>256</v>
      </c>
      <c r="B143" s="10" t="s">
        <v>116</v>
      </c>
    </row>
    <row r="144" spans="1:2">
      <c r="A144" s="10" t="s">
        <v>70</v>
      </c>
      <c r="B144" s="10" t="s">
        <v>108</v>
      </c>
    </row>
    <row r="145" spans="1:2">
      <c r="A145" s="10" t="s">
        <v>71</v>
      </c>
      <c r="B145" s="10" t="s">
        <v>152</v>
      </c>
    </row>
    <row r="146" spans="1:2">
      <c r="A146" s="10" t="s">
        <v>74</v>
      </c>
      <c r="B146" s="10" t="s">
        <v>108</v>
      </c>
    </row>
    <row r="147" spans="1:2">
      <c r="A147" s="10" t="s">
        <v>75</v>
      </c>
      <c r="B147" s="10" t="s">
        <v>108</v>
      </c>
    </row>
    <row r="148" spans="1:2">
      <c r="A148" s="10" t="s">
        <v>257</v>
      </c>
      <c r="B148" s="10" t="s">
        <v>258</v>
      </c>
    </row>
    <row r="149" spans="1:2">
      <c r="A149" s="10" t="s">
        <v>259</v>
      </c>
      <c r="B149" s="10" t="s">
        <v>154</v>
      </c>
    </row>
    <row r="150" spans="1:2">
      <c r="A150" s="10" t="s">
        <v>260</v>
      </c>
      <c r="B150" s="10" t="s">
        <v>105</v>
      </c>
    </row>
    <row r="151" spans="1:2">
      <c r="A151" s="10" t="s">
        <v>261</v>
      </c>
      <c r="B151" s="10" t="s">
        <v>105</v>
      </c>
    </row>
    <row r="152" spans="1:2">
      <c r="A152" s="10" t="s">
        <v>262</v>
      </c>
      <c r="B152" s="10" t="s">
        <v>105</v>
      </c>
    </row>
    <row r="153" spans="1:2">
      <c r="A153" s="10" t="s">
        <v>263</v>
      </c>
      <c r="B153" s="10" t="s">
        <v>105</v>
      </c>
    </row>
    <row r="154" spans="1:2">
      <c r="A154" s="10" t="s">
        <v>264</v>
      </c>
      <c r="B154" s="10" t="s">
        <v>156</v>
      </c>
    </row>
    <row r="155" spans="1:2">
      <c r="A155" s="10" t="s">
        <v>265</v>
      </c>
      <c r="B155" s="10"/>
    </row>
    <row r="156" spans="1:2">
      <c r="A156" s="10" t="s">
        <v>266</v>
      </c>
      <c r="B156" s="10" t="s">
        <v>182</v>
      </c>
    </row>
    <row r="157" spans="1:2">
      <c r="A157" s="10" t="s">
        <v>267</v>
      </c>
      <c r="B157" s="10" t="s">
        <v>166</v>
      </c>
    </row>
    <row r="158" spans="1:2">
      <c r="A158" s="10" t="s">
        <v>268</v>
      </c>
      <c r="B158" s="10" t="s">
        <v>269</v>
      </c>
    </row>
    <row r="159" spans="1:2">
      <c r="A159" s="10" t="s">
        <v>270</v>
      </c>
      <c r="B159" s="10" t="s">
        <v>192</v>
      </c>
    </row>
    <row r="160" spans="1:2">
      <c r="A160" s="10" t="s">
        <v>271</v>
      </c>
      <c r="B160" s="10" t="s">
        <v>272</v>
      </c>
    </row>
    <row r="161" spans="1:2">
      <c r="A161" s="10" t="s">
        <v>273</v>
      </c>
      <c r="B161" s="10" t="s">
        <v>94</v>
      </c>
    </row>
    <row r="162" spans="1:2">
      <c r="A162" s="10" t="s">
        <v>274</v>
      </c>
      <c r="B162" s="10" t="s">
        <v>275</v>
      </c>
    </row>
    <row r="163" spans="1:2">
      <c r="A163" s="10" t="s">
        <v>276</v>
      </c>
      <c r="B163" s="10" t="s">
        <v>131</v>
      </c>
    </row>
    <row r="164" spans="1:2">
      <c r="A164" s="10" t="s">
        <v>277</v>
      </c>
      <c r="B164" s="10" t="s">
        <v>94</v>
      </c>
    </row>
    <row r="165" spans="1:2">
      <c r="A165" s="10" t="s">
        <v>278</v>
      </c>
      <c r="B165" s="10" t="s">
        <v>228</v>
      </c>
    </row>
    <row r="166" spans="1:2">
      <c r="A166" s="10" t="s">
        <v>279</v>
      </c>
      <c r="B166" s="10" t="s">
        <v>127</v>
      </c>
    </row>
    <row r="167" spans="1:2">
      <c r="A167" s="10" t="s">
        <v>280</v>
      </c>
      <c r="B167" s="10" t="s">
        <v>94</v>
      </c>
    </row>
    <row r="168" spans="1:2">
      <c r="A168" s="10" t="s">
        <v>281</v>
      </c>
      <c r="B168" s="10"/>
    </row>
    <row r="169" spans="1:2">
      <c r="A169" s="10" t="s">
        <v>282</v>
      </c>
      <c r="B169" s="10" t="s">
        <v>94</v>
      </c>
    </row>
    <row r="170" spans="1:2">
      <c r="A170" s="10" t="s">
        <v>283</v>
      </c>
      <c r="B170" s="10" t="s">
        <v>284</v>
      </c>
    </row>
    <row r="171" spans="1:2">
      <c r="A171" s="10" t="s">
        <v>285</v>
      </c>
      <c r="B171" s="10" t="s">
        <v>94</v>
      </c>
    </row>
    <row r="172" spans="1:2">
      <c r="A172" s="10" t="s">
        <v>286</v>
      </c>
      <c r="B172" s="10" t="s">
        <v>94</v>
      </c>
    </row>
    <row r="173" spans="1:2">
      <c r="A173" s="10" t="s">
        <v>287</v>
      </c>
      <c r="B173" s="10" t="s">
        <v>288</v>
      </c>
    </row>
    <row r="174" spans="1:2">
      <c r="A174" s="10" t="s">
        <v>289</v>
      </c>
      <c r="B174" s="10" t="s">
        <v>94</v>
      </c>
    </row>
    <row r="175" spans="1:2">
      <c r="A175" s="10" t="s">
        <v>290</v>
      </c>
      <c r="B175" s="10" t="s">
        <v>94</v>
      </c>
    </row>
    <row r="176" spans="1:2">
      <c r="A176" s="10" t="s">
        <v>291</v>
      </c>
      <c r="B176" s="10" t="s">
        <v>94</v>
      </c>
    </row>
    <row r="177" spans="1:2">
      <c r="A177" s="10" t="s">
        <v>292</v>
      </c>
      <c r="B177" s="10" t="s">
        <v>94</v>
      </c>
    </row>
    <row r="178" spans="1:2">
      <c r="A178" s="10" t="s">
        <v>293</v>
      </c>
      <c r="B178" s="10" t="s">
        <v>94</v>
      </c>
    </row>
    <row r="179" spans="1:2">
      <c r="A179" s="10" t="s">
        <v>294</v>
      </c>
      <c r="B179" s="10" t="s">
        <v>94</v>
      </c>
    </row>
    <row r="180" spans="1:2">
      <c r="A180" s="10" t="s">
        <v>295</v>
      </c>
      <c r="B180" s="10" t="s">
        <v>94</v>
      </c>
    </row>
    <row r="181" spans="1:2">
      <c r="A181" s="10" t="s">
        <v>296</v>
      </c>
      <c r="B181" s="10" t="s">
        <v>166</v>
      </c>
    </row>
    <row r="182" spans="1:2">
      <c r="A182" s="10" t="s">
        <v>297</v>
      </c>
      <c r="B182" s="10" t="s">
        <v>164</v>
      </c>
    </row>
    <row r="183" spans="1:2">
      <c r="A183" s="10" t="s">
        <v>77</v>
      </c>
      <c r="B183" s="10" t="s">
        <v>135</v>
      </c>
    </row>
    <row r="184" spans="1:2">
      <c r="A184" s="10" t="s">
        <v>78</v>
      </c>
      <c r="B184" s="10" t="s">
        <v>298</v>
      </c>
    </row>
    <row r="185" spans="1:2">
      <c r="A185" s="10" t="s">
        <v>299</v>
      </c>
      <c r="B185" s="10" t="s">
        <v>108</v>
      </c>
    </row>
    <row r="186" spans="1:2">
      <c r="A186" s="10" t="s">
        <v>79</v>
      </c>
      <c r="B186" s="10" t="s">
        <v>108</v>
      </c>
    </row>
    <row r="187" spans="1:2">
      <c r="A187" s="10" t="s">
        <v>80</v>
      </c>
      <c r="B187" s="10" t="s">
        <v>108</v>
      </c>
    </row>
    <row r="188" spans="1:2">
      <c r="A188" s="10" t="s">
        <v>81</v>
      </c>
      <c r="B188" s="10" t="s">
        <v>208</v>
      </c>
    </row>
    <row r="189" spans="1:2">
      <c r="A189" s="10" t="s">
        <v>82</v>
      </c>
      <c r="B189" s="10" t="s">
        <v>300</v>
      </c>
    </row>
    <row r="190" spans="1:2">
      <c r="A190" s="10" t="s">
        <v>301</v>
      </c>
      <c r="B190" s="10" t="s">
        <v>116</v>
      </c>
    </row>
    <row r="191" spans="1:2">
      <c r="A191" s="10" t="s">
        <v>302</v>
      </c>
      <c r="B191" s="10" t="s">
        <v>154</v>
      </c>
    </row>
    <row r="192" spans="1:2">
      <c r="A192" s="10" t="s">
        <v>303</v>
      </c>
      <c r="B192" s="10" t="s">
        <v>116</v>
      </c>
    </row>
    <row r="193" spans="1:2">
      <c r="A193" s="10" t="s">
        <v>304</v>
      </c>
      <c r="B193" s="10" t="s">
        <v>116</v>
      </c>
    </row>
    <row r="194" spans="1:2">
      <c r="A194" s="10" t="s">
        <v>305</v>
      </c>
      <c r="B194" s="10" t="s">
        <v>306</v>
      </c>
    </row>
    <row r="195" spans="1:2">
      <c r="A195" s="10" t="s">
        <v>85</v>
      </c>
      <c r="B195" s="10" t="s">
        <v>152</v>
      </c>
    </row>
    <row r="196" spans="1:2">
      <c r="A196" s="10" t="s">
        <v>86</v>
      </c>
      <c r="B196" s="10" t="s">
        <v>152</v>
      </c>
    </row>
    <row r="197" spans="1:2">
      <c r="A197" s="10" t="s">
        <v>87</v>
      </c>
      <c r="B197" s="10" t="s">
        <v>108</v>
      </c>
    </row>
    <row r="198" spans="1:2">
      <c r="A198" s="10" t="s">
        <v>88</v>
      </c>
      <c r="B198" s="10" t="s">
        <v>108</v>
      </c>
    </row>
    <row r="199" spans="1:2">
      <c r="A199" s="10" t="s">
        <v>89</v>
      </c>
      <c r="B199" s="10" t="s">
        <v>152</v>
      </c>
    </row>
    <row r="200" spans="1:2">
      <c r="A200" s="10" t="s">
        <v>90</v>
      </c>
      <c r="B200" s="10" t="s">
        <v>152</v>
      </c>
    </row>
    <row r="201" spans="1:2">
      <c r="A201" s="10" t="s">
        <v>307</v>
      </c>
      <c r="B201" s="10" t="s">
        <v>308</v>
      </c>
    </row>
    <row r="202" spans="1:2">
      <c r="A202" s="10" t="s">
        <v>309</v>
      </c>
      <c r="B202" s="10" t="s">
        <v>105</v>
      </c>
    </row>
    <row r="203" spans="1:2">
      <c r="A203" s="10" t="s">
        <v>310</v>
      </c>
      <c r="B203" s="10" t="s">
        <v>105</v>
      </c>
    </row>
    <row r="204" spans="1:2">
      <c r="A204" s="10" t="s">
        <v>311</v>
      </c>
      <c r="B204" s="10" t="s">
        <v>105</v>
      </c>
    </row>
    <row r="205" spans="1:2">
      <c r="A205" s="10" t="s">
        <v>312</v>
      </c>
      <c r="B205" s="10" t="s">
        <v>105</v>
      </c>
    </row>
    <row r="206" spans="1:2">
      <c r="A206" s="10" t="s">
        <v>313</v>
      </c>
      <c r="B206" s="10" t="s">
        <v>105</v>
      </c>
    </row>
    <row r="207" spans="1:2">
      <c r="A207" s="10" t="s">
        <v>314</v>
      </c>
      <c r="B207" s="10" t="s">
        <v>315</v>
      </c>
    </row>
    <row r="208" spans="1:2">
      <c r="A208" s="10" t="s">
        <v>316</v>
      </c>
      <c r="B208" s="10" t="s">
        <v>317</v>
      </c>
    </row>
    <row r="209" spans="1:2">
      <c r="A209" s="10" t="s">
        <v>318</v>
      </c>
      <c r="B209" s="10" t="s">
        <v>166</v>
      </c>
    </row>
    <row r="210" spans="1:2">
      <c r="A210" s="10" t="s">
        <v>319</v>
      </c>
      <c r="B210" s="10" t="s">
        <v>320</v>
      </c>
    </row>
    <row r="211" spans="1:2">
      <c r="A211" s="10" t="s">
        <v>321</v>
      </c>
      <c r="B211" s="10" t="s">
        <v>166</v>
      </c>
    </row>
    <row r="212" spans="1:2">
      <c r="A212" s="10" t="s">
        <v>322</v>
      </c>
      <c r="B212" s="10" t="s">
        <v>166</v>
      </c>
    </row>
    <row r="213" spans="1:2">
      <c r="A213" s="10" t="s">
        <v>323</v>
      </c>
      <c r="B213" s="10" t="s">
        <v>324</v>
      </c>
    </row>
    <row r="214" spans="1:2">
      <c r="A214" s="10" t="s">
        <v>325</v>
      </c>
      <c r="B214" s="10" t="s">
        <v>324</v>
      </c>
    </row>
    <row r="215" spans="1:2">
      <c r="A215" s="10" t="s">
        <v>326</v>
      </c>
      <c r="B215" s="10" t="s">
        <v>170</v>
      </c>
    </row>
    <row r="216" spans="1:2">
      <c r="A216" s="10" t="s">
        <v>327</v>
      </c>
      <c r="B216" s="10" t="s">
        <v>127</v>
      </c>
    </row>
    <row r="217" spans="1:2">
      <c r="A217" s="10" t="s">
        <v>328</v>
      </c>
      <c r="B217" s="10" t="s">
        <v>186</v>
      </c>
    </row>
    <row r="218" spans="1:2">
      <c r="A218" s="10" t="s">
        <v>329</v>
      </c>
      <c r="B218" s="10" t="s">
        <v>330</v>
      </c>
    </row>
    <row r="219" spans="1:2">
      <c r="A219" s="10" t="s">
        <v>331</v>
      </c>
      <c r="B219" s="10" t="s">
        <v>332</v>
      </c>
    </row>
    <row r="220" spans="1:2">
      <c r="A220" s="10" t="s">
        <v>333</v>
      </c>
      <c r="B220" s="10" t="s">
        <v>94</v>
      </c>
    </row>
    <row r="221" spans="1:2">
      <c r="A221" s="10" t="s">
        <v>334</v>
      </c>
      <c r="B221" s="10" t="s">
        <v>135</v>
      </c>
    </row>
    <row r="222" spans="1:2">
      <c r="A222" s="10" t="s">
        <v>335</v>
      </c>
      <c r="B222" s="10" t="s">
        <v>94</v>
      </c>
    </row>
    <row r="223" spans="1:2">
      <c r="A223" s="10" t="s">
        <v>336</v>
      </c>
      <c r="B223" s="10" t="s">
        <v>138</v>
      </c>
    </row>
    <row r="224" spans="1:2">
      <c r="A224" s="10" t="s">
        <v>337</v>
      </c>
      <c r="B224" s="10" t="s">
        <v>196</v>
      </c>
    </row>
    <row r="225" spans="1:2">
      <c r="A225" s="10" t="s">
        <v>338</v>
      </c>
      <c r="B225" s="10" t="s">
        <v>131</v>
      </c>
    </row>
    <row r="226" spans="1:2">
      <c r="A226" s="10" t="s">
        <v>339</v>
      </c>
      <c r="B226" s="10" t="s">
        <v>340</v>
      </c>
    </row>
    <row r="227" spans="1:2">
      <c r="A227" s="10" t="s">
        <v>341</v>
      </c>
      <c r="B227" s="10" t="s">
        <v>170</v>
      </c>
    </row>
    <row r="228" spans="1:2">
      <c r="A228" s="10" t="s">
        <v>342</v>
      </c>
      <c r="B228" s="10" t="s">
        <v>343</v>
      </c>
    </row>
    <row r="229" spans="1:2">
      <c r="A229" s="10" t="s">
        <v>344</v>
      </c>
      <c r="B229" s="10" t="s">
        <v>345</v>
      </c>
    </row>
    <row r="230" spans="1:2">
      <c r="A230" s="10" t="s">
        <v>346</v>
      </c>
      <c r="B230" s="10" t="s">
        <v>347</v>
      </c>
    </row>
    <row r="231" spans="1:2">
      <c r="A231" s="10" t="s">
        <v>348</v>
      </c>
      <c r="B231" s="10" t="s">
        <v>94</v>
      </c>
    </row>
    <row r="232" spans="1:2">
      <c r="A232" s="10" t="s">
        <v>349</v>
      </c>
      <c r="B232" s="10" t="s">
        <v>166</v>
      </c>
    </row>
    <row r="233" spans="1:2">
      <c r="A233" s="10" t="s">
        <v>350</v>
      </c>
      <c r="B233" s="10" t="s">
        <v>94</v>
      </c>
    </row>
    <row r="234" spans="1:2">
      <c r="A234" s="10" t="s">
        <v>351</v>
      </c>
      <c r="B234" s="10" t="s">
        <v>94</v>
      </c>
    </row>
    <row r="235" spans="1:2">
      <c r="A235" s="10" t="s">
        <v>352</v>
      </c>
      <c r="B235" s="10" t="s">
        <v>94</v>
      </c>
    </row>
    <row r="236" spans="1:2">
      <c r="A236" s="10" t="s">
        <v>353</v>
      </c>
      <c r="B236" s="10" t="s">
        <v>94</v>
      </c>
    </row>
    <row r="237" spans="1:2">
      <c r="A237" s="10" t="s">
        <v>354</v>
      </c>
      <c r="B237" s="10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310"/>
  <sheetViews>
    <sheetView workbookViewId="0">
      <pane ySplit="1" topLeftCell="A286" activePane="bottomLeft" state="frozen"/>
      <selection pane="bottomLeft" activeCell="B301" sqref="B301"/>
    </sheetView>
  </sheetViews>
  <sheetFormatPr defaultRowHeight="12.75"/>
  <cols>
    <col min="1" max="1" width="32.140625" style="69" bestFit="1" customWidth="1"/>
    <col min="2" max="2" width="30.42578125" style="69" bestFit="1" customWidth="1"/>
    <col min="3" max="3" width="46" style="69" customWidth="1"/>
    <col min="4" max="4" width="11.42578125" style="69" bestFit="1" customWidth="1"/>
    <col min="5" max="5" width="40" style="69" bestFit="1" customWidth="1"/>
    <col min="6" max="6" width="27" style="69" bestFit="1" customWidth="1"/>
    <col min="7" max="7" width="8" style="69" bestFit="1" customWidth="1"/>
    <col min="8" max="8" width="52.5703125" style="69" bestFit="1" customWidth="1"/>
    <col min="9" max="9" width="62.7109375" style="69" bestFit="1" customWidth="1"/>
    <col min="10" max="10" width="30.28515625" style="69" bestFit="1" customWidth="1"/>
    <col min="11" max="11" width="31.85546875" style="69" bestFit="1" customWidth="1"/>
    <col min="12" max="12" width="31.7109375" style="69" bestFit="1" customWidth="1"/>
    <col min="13" max="13" width="80" style="69" bestFit="1" customWidth="1"/>
    <col min="14" max="14" width="14.42578125" style="69" bestFit="1" customWidth="1"/>
    <col min="15" max="256" width="9.140625" style="69"/>
    <col min="257" max="257" width="32.140625" style="69" bestFit="1" customWidth="1"/>
    <col min="258" max="258" width="30.42578125" style="69" bestFit="1" customWidth="1"/>
    <col min="259" max="259" width="46" style="69" customWidth="1"/>
    <col min="260" max="260" width="11.42578125" style="69" bestFit="1" customWidth="1"/>
    <col min="261" max="261" width="40" style="69" bestFit="1" customWidth="1"/>
    <col min="262" max="262" width="27" style="69" bestFit="1" customWidth="1"/>
    <col min="263" max="263" width="8" style="69" bestFit="1" customWidth="1"/>
    <col min="264" max="264" width="52.5703125" style="69" bestFit="1" customWidth="1"/>
    <col min="265" max="265" width="62.7109375" style="69" bestFit="1" customWidth="1"/>
    <col min="266" max="266" width="30.28515625" style="69" bestFit="1" customWidth="1"/>
    <col min="267" max="267" width="31.85546875" style="69" bestFit="1" customWidth="1"/>
    <col min="268" max="268" width="31.7109375" style="69" bestFit="1" customWidth="1"/>
    <col min="269" max="269" width="80" style="69" bestFit="1" customWidth="1"/>
    <col min="270" max="270" width="14.42578125" style="69" bestFit="1" customWidth="1"/>
    <col min="271" max="512" width="9.140625" style="69"/>
    <col min="513" max="513" width="32.140625" style="69" bestFit="1" customWidth="1"/>
    <col min="514" max="514" width="30.42578125" style="69" bestFit="1" customWidth="1"/>
    <col min="515" max="515" width="46" style="69" customWidth="1"/>
    <col min="516" max="516" width="11.42578125" style="69" bestFit="1" customWidth="1"/>
    <col min="517" max="517" width="40" style="69" bestFit="1" customWidth="1"/>
    <col min="518" max="518" width="27" style="69" bestFit="1" customWidth="1"/>
    <col min="519" max="519" width="8" style="69" bestFit="1" customWidth="1"/>
    <col min="520" max="520" width="52.5703125" style="69" bestFit="1" customWidth="1"/>
    <col min="521" max="521" width="62.7109375" style="69" bestFit="1" customWidth="1"/>
    <col min="522" max="522" width="30.28515625" style="69" bestFit="1" customWidth="1"/>
    <col min="523" max="523" width="31.85546875" style="69" bestFit="1" customWidth="1"/>
    <col min="524" max="524" width="31.7109375" style="69" bestFit="1" customWidth="1"/>
    <col min="525" max="525" width="80" style="69" bestFit="1" customWidth="1"/>
    <col min="526" max="526" width="14.42578125" style="69" bestFit="1" customWidth="1"/>
    <col min="527" max="768" width="9.140625" style="69"/>
    <col min="769" max="769" width="32.140625" style="69" bestFit="1" customWidth="1"/>
    <col min="770" max="770" width="30.42578125" style="69" bestFit="1" customWidth="1"/>
    <col min="771" max="771" width="46" style="69" customWidth="1"/>
    <col min="772" max="772" width="11.42578125" style="69" bestFit="1" customWidth="1"/>
    <col min="773" max="773" width="40" style="69" bestFit="1" customWidth="1"/>
    <col min="774" max="774" width="27" style="69" bestFit="1" customWidth="1"/>
    <col min="775" max="775" width="8" style="69" bestFit="1" customWidth="1"/>
    <col min="776" max="776" width="52.5703125" style="69" bestFit="1" customWidth="1"/>
    <col min="777" max="777" width="62.7109375" style="69" bestFit="1" customWidth="1"/>
    <col min="778" max="778" width="30.28515625" style="69" bestFit="1" customWidth="1"/>
    <col min="779" max="779" width="31.85546875" style="69" bestFit="1" customWidth="1"/>
    <col min="780" max="780" width="31.7109375" style="69" bestFit="1" customWidth="1"/>
    <col min="781" max="781" width="80" style="69" bestFit="1" customWidth="1"/>
    <col min="782" max="782" width="14.42578125" style="69" bestFit="1" customWidth="1"/>
    <col min="783" max="1024" width="9.140625" style="69"/>
    <col min="1025" max="1025" width="32.140625" style="69" bestFit="1" customWidth="1"/>
    <col min="1026" max="1026" width="30.42578125" style="69" bestFit="1" customWidth="1"/>
    <col min="1027" max="1027" width="46" style="69" customWidth="1"/>
    <col min="1028" max="1028" width="11.42578125" style="69" bestFit="1" customWidth="1"/>
    <col min="1029" max="1029" width="40" style="69" bestFit="1" customWidth="1"/>
    <col min="1030" max="1030" width="27" style="69" bestFit="1" customWidth="1"/>
    <col min="1031" max="1031" width="8" style="69" bestFit="1" customWidth="1"/>
    <col min="1032" max="1032" width="52.5703125" style="69" bestFit="1" customWidth="1"/>
    <col min="1033" max="1033" width="62.7109375" style="69" bestFit="1" customWidth="1"/>
    <col min="1034" max="1034" width="30.28515625" style="69" bestFit="1" customWidth="1"/>
    <col min="1035" max="1035" width="31.85546875" style="69" bestFit="1" customWidth="1"/>
    <col min="1036" max="1036" width="31.7109375" style="69" bestFit="1" customWidth="1"/>
    <col min="1037" max="1037" width="80" style="69" bestFit="1" customWidth="1"/>
    <col min="1038" max="1038" width="14.42578125" style="69" bestFit="1" customWidth="1"/>
    <col min="1039" max="1280" width="9.140625" style="69"/>
    <col min="1281" max="1281" width="32.140625" style="69" bestFit="1" customWidth="1"/>
    <col min="1282" max="1282" width="30.42578125" style="69" bestFit="1" customWidth="1"/>
    <col min="1283" max="1283" width="46" style="69" customWidth="1"/>
    <col min="1284" max="1284" width="11.42578125" style="69" bestFit="1" customWidth="1"/>
    <col min="1285" max="1285" width="40" style="69" bestFit="1" customWidth="1"/>
    <col min="1286" max="1286" width="27" style="69" bestFit="1" customWidth="1"/>
    <col min="1287" max="1287" width="8" style="69" bestFit="1" customWidth="1"/>
    <col min="1288" max="1288" width="52.5703125" style="69" bestFit="1" customWidth="1"/>
    <col min="1289" max="1289" width="62.7109375" style="69" bestFit="1" customWidth="1"/>
    <col min="1290" max="1290" width="30.28515625" style="69" bestFit="1" customWidth="1"/>
    <col min="1291" max="1291" width="31.85546875" style="69" bestFit="1" customWidth="1"/>
    <col min="1292" max="1292" width="31.7109375" style="69" bestFit="1" customWidth="1"/>
    <col min="1293" max="1293" width="80" style="69" bestFit="1" customWidth="1"/>
    <col min="1294" max="1294" width="14.42578125" style="69" bestFit="1" customWidth="1"/>
    <col min="1295" max="1536" width="9.140625" style="69"/>
    <col min="1537" max="1537" width="32.140625" style="69" bestFit="1" customWidth="1"/>
    <col min="1538" max="1538" width="30.42578125" style="69" bestFit="1" customWidth="1"/>
    <col min="1539" max="1539" width="46" style="69" customWidth="1"/>
    <col min="1540" max="1540" width="11.42578125" style="69" bestFit="1" customWidth="1"/>
    <col min="1541" max="1541" width="40" style="69" bestFit="1" customWidth="1"/>
    <col min="1542" max="1542" width="27" style="69" bestFit="1" customWidth="1"/>
    <col min="1543" max="1543" width="8" style="69" bestFit="1" customWidth="1"/>
    <col min="1544" max="1544" width="52.5703125" style="69" bestFit="1" customWidth="1"/>
    <col min="1545" max="1545" width="62.7109375" style="69" bestFit="1" customWidth="1"/>
    <col min="1546" max="1546" width="30.28515625" style="69" bestFit="1" customWidth="1"/>
    <col min="1547" max="1547" width="31.85546875" style="69" bestFit="1" customWidth="1"/>
    <col min="1548" max="1548" width="31.7109375" style="69" bestFit="1" customWidth="1"/>
    <col min="1549" max="1549" width="80" style="69" bestFit="1" customWidth="1"/>
    <col min="1550" max="1550" width="14.42578125" style="69" bestFit="1" customWidth="1"/>
    <col min="1551" max="1792" width="9.140625" style="69"/>
    <col min="1793" max="1793" width="32.140625" style="69" bestFit="1" customWidth="1"/>
    <col min="1794" max="1794" width="30.42578125" style="69" bestFit="1" customWidth="1"/>
    <col min="1795" max="1795" width="46" style="69" customWidth="1"/>
    <col min="1796" max="1796" width="11.42578125" style="69" bestFit="1" customWidth="1"/>
    <col min="1797" max="1797" width="40" style="69" bestFit="1" customWidth="1"/>
    <col min="1798" max="1798" width="27" style="69" bestFit="1" customWidth="1"/>
    <col min="1799" max="1799" width="8" style="69" bestFit="1" customWidth="1"/>
    <col min="1800" max="1800" width="52.5703125" style="69" bestFit="1" customWidth="1"/>
    <col min="1801" max="1801" width="62.7109375" style="69" bestFit="1" customWidth="1"/>
    <col min="1802" max="1802" width="30.28515625" style="69" bestFit="1" customWidth="1"/>
    <col min="1803" max="1803" width="31.85546875" style="69" bestFit="1" customWidth="1"/>
    <col min="1804" max="1804" width="31.7109375" style="69" bestFit="1" customWidth="1"/>
    <col min="1805" max="1805" width="80" style="69" bestFit="1" customWidth="1"/>
    <col min="1806" max="1806" width="14.42578125" style="69" bestFit="1" customWidth="1"/>
    <col min="1807" max="2048" width="9.140625" style="69"/>
    <col min="2049" max="2049" width="32.140625" style="69" bestFit="1" customWidth="1"/>
    <col min="2050" max="2050" width="30.42578125" style="69" bestFit="1" customWidth="1"/>
    <col min="2051" max="2051" width="46" style="69" customWidth="1"/>
    <col min="2052" max="2052" width="11.42578125" style="69" bestFit="1" customWidth="1"/>
    <col min="2053" max="2053" width="40" style="69" bestFit="1" customWidth="1"/>
    <col min="2054" max="2054" width="27" style="69" bestFit="1" customWidth="1"/>
    <col min="2055" max="2055" width="8" style="69" bestFit="1" customWidth="1"/>
    <col min="2056" max="2056" width="52.5703125" style="69" bestFit="1" customWidth="1"/>
    <col min="2057" max="2057" width="62.7109375" style="69" bestFit="1" customWidth="1"/>
    <col min="2058" max="2058" width="30.28515625" style="69" bestFit="1" customWidth="1"/>
    <col min="2059" max="2059" width="31.85546875" style="69" bestFit="1" customWidth="1"/>
    <col min="2060" max="2060" width="31.7109375" style="69" bestFit="1" customWidth="1"/>
    <col min="2061" max="2061" width="80" style="69" bestFit="1" customWidth="1"/>
    <col min="2062" max="2062" width="14.42578125" style="69" bestFit="1" customWidth="1"/>
    <col min="2063" max="2304" width="9.140625" style="69"/>
    <col min="2305" max="2305" width="32.140625" style="69" bestFit="1" customWidth="1"/>
    <col min="2306" max="2306" width="30.42578125" style="69" bestFit="1" customWidth="1"/>
    <col min="2307" max="2307" width="46" style="69" customWidth="1"/>
    <col min="2308" max="2308" width="11.42578125" style="69" bestFit="1" customWidth="1"/>
    <col min="2309" max="2309" width="40" style="69" bestFit="1" customWidth="1"/>
    <col min="2310" max="2310" width="27" style="69" bestFit="1" customWidth="1"/>
    <col min="2311" max="2311" width="8" style="69" bestFit="1" customWidth="1"/>
    <col min="2312" max="2312" width="52.5703125" style="69" bestFit="1" customWidth="1"/>
    <col min="2313" max="2313" width="62.7109375" style="69" bestFit="1" customWidth="1"/>
    <col min="2314" max="2314" width="30.28515625" style="69" bestFit="1" customWidth="1"/>
    <col min="2315" max="2315" width="31.85546875" style="69" bestFit="1" customWidth="1"/>
    <col min="2316" max="2316" width="31.7109375" style="69" bestFit="1" customWidth="1"/>
    <col min="2317" max="2317" width="80" style="69" bestFit="1" customWidth="1"/>
    <col min="2318" max="2318" width="14.42578125" style="69" bestFit="1" customWidth="1"/>
    <col min="2319" max="2560" width="9.140625" style="69"/>
    <col min="2561" max="2561" width="32.140625" style="69" bestFit="1" customWidth="1"/>
    <col min="2562" max="2562" width="30.42578125" style="69" bestFit="1" customWidth="1"/>
    <col min="2563" max="2563" width="46" style="69" customWidth="1"/>
    <col min="2564" max="2564" width="11.42578125" style="69" bestFit="1" customWidth="1"/>
    <col min="2565" max="2565" width="40" style="69" bestFit="1" customWidth="1"/>
    <col min="2566" max="2566" width="27" style="69" bestFit="1" customWidth="1"/>
    <col min="2567" max="2567" width="8" style="69" bestFit="1" customWidth="1"/>
    <col min="2568" max="2568" width="52.5703125" style="69" bestFit="1" customWidth="1"/>
    <col min="2569" max="2569" width="62.7109375" style="69" bestFit="1" customWidth="1"/>
    <col min="2570" max="2570" width="30.28515625" style="69" bestFit="1" customWidth="1"/>
    <col min="2571" max="2571" width="31.85546875" style="69" bestFit="1" customWidth="1"/>
    <col min="2572" max="2572" width="31.7109375" style="69" bestFit="1" customWidth="1"/>
    <col min="2573" max="2573" width="80" style="69" bestFit="1" customWidth="1"/>
    <col min="2574" max="2574" width="14.42578125" style="69" bestFit="1" customWidth="1"/>
    <col min="2575" max="2816" width="9.140625" style="69"/>
    <col min="2817" max="2817" width="32.140625" style="69" bestFit="1" customWidth="1"/>
    <col min="2818" max="2818" width="30.42578125" style="69" bestFit="1" customWidth="1"/>
    <col min="2819" max="2819" width="46" style="69" customWidth="1"/>
    <col min="2820" max="2820" width="11.42578125" style="69" bestFit="1" customWidth="1"/>
    <col min="2821" max="2821" width="40" style="69" bestFit="1" customWidth="1"/>
    <col min="2822" max="2822" width="27" style="69" bestFit="1" customWidth="1"/>
    <col min="2823" max="2823" width="8" style="69" bestFit="1" customWidth="1"/>
    <col min="2824" max="2824" width="52.5703125" style="69" bestFit="1" customWidth="1"/>
    <col min="2825" max="2825" width="62.7109375" style="69" bestFit="1" customWidth="1"/>
    <col min="2826" max="2826" width="30.28515625" style="69" bestFit="1" customWidth="1"/>
    <col min="2827" max="2827" width="31.85546875" style="69" bestFit="1" customWidth="1"/>
    <col min="2828" max="2828" width="31.7109375" style="69" bestFit="1" customWidth="1"/>
    <col min="2829" max="2829" width="80" style="69" bestFit="1" customWidth="1"/>
    <col min="2830" max="2830" width="14.42578125" style="69" bestFit="1" customWidth="1"/>
    <col min="2831" max="3072" width="9.140625" style="69"/>
    <col min="3073" max="3073" width="32.140625" style="69" bestFit="1" customWidth="1"/>
    <col min="3074" max="3074" width="30.42578125" style="69" bestFit="1" customWidth="1"/>
    <col min="3075" max="3075" width="46" style="69" customWidth="1"/>
    <col min="3076" max="3076" width="11.42578125" style="69" bestFit="1" customWidth="1"/>
    <col min="3077" max="3077" width="40" style="69" bestFit="1" customWidth="1"/>
    <col min="3078" max="3078" width="27" style="69" bestFit="1" customWidth="1"/>
    <col min="3079" max="3079" width="8" style="69" bestFit="1" customWidth="1"/>
    <col min="3080" max="3080" width="52.5703125" style="69" bestFit="1" customWidth="1"/>
    <col min="3081" max="3081" width="62.7109375" style="69" bestFit="1" customWidth="1"/>
    <col min="3082" max="3082" width="30.28515625" style="69" bestFit="1" customWidth="1"/>
    <col min="3083" max="3083" width="31.85546875" style="69" bestFit="1" customWidth="1"/>
    <col min="3084" max="3084" width="31.7109375" style="69" bestFit="1" customWidth="1"/>
    <col min="3085" max="3085" width="80" style="69" bestFit="1" customWidth="1"/>
    <col min="3086" max="3086" width="14.42578125" style="69" bestFit="1" customWidth="1"/>
    <col min="3087" max="3328" width="9.140625" style="69"/>
    <col min="3329" max="3329" width="32.140625" style="69" bestFit="1" customWidth="1"/>
    <col min="3330" max="3330" width="30.42578125" style="69" bestFit="1" customWidth="1"/>
    <col min="3331" max="3331" width="46" style="69" customWidth="1"/>
    <col min="3332" max="3332" width="11.42578125" style="69" bestFit="1" customWidth="1"/>
    <col min="3333" max="3333" width="40" style="69" bestFit="1" customWidth="1"/>
    <col min="3334" max="3334" width="27" style="69" bestFit="1" customWidth="1"/>
    <col min="3335" max="3335" width="8" style="69" bestFit="1" customWidth="1"/>
    <col min="3336" max="3336" width="52.5703125" style="69" bestFit="1" customWidth="1"/>
    <col min="3337" max="3337" width="62.7109375" style="69" bestFit="1" customWidth="1"/>
    <col min="3338" max="3338" width="30.28515625" style="69" bestFit="1" customWidth="1"/>
    <col min="3339" max="3339" width="31.85546875" style="69" bestFit="1" customWidth="1"/>
    <col min="3340" max="3340" width="31.7109375" style="69" bestFit="1" customWidth="1"/>
    <col min="3341" max="3341" width="80" style="69" bestFit="1" customWidth="1"/>
    <col min="3342" max="3342" width="14.42578125" style="69" bestFit="1" customWidth="1"/>
    <col min="3343" max="3584" width="9.140625" style="69"/>
    <col min="3585" max="3585" width="32.140625" style="69" bestFit="1" customWidth="1"/>
    <col min="3586" max="3586" width="30.42578125" style="69" bestFit="1" customWidth="1"/>
    <col min="3587" max="3587" width="46" style="69" customWidth="1"/>
    <col min="3588" max="3588" width="11.42578125" style="69" bestFit="1" customWidth="1"/>
    <col min="3589" max="3589" width="40" style="69" bestFit="1" customWidth="1"/>
    <col min="3590" max="3590" width="27" style="69" bestFit="1" customWidth="1"/>
    <col min="3591" max="3591" width="8" style="69" bestFit="1" customWidth="1"/>
    <col min="3592" max="3592" width="52.5703125" style="69" bestFit="1" customWidth="1"/>
    <col min="3593" max="3593" width="62.7109375" style="69" bestFit="1" customWidth="1"/>
    <col min="3594" max="3594" width="30.28515625" style="69" bestFit="1" customWidth="1"/>
    <col min="3595" max="3595" width="31.85546875" style="69" bestFit="1" customWidth="1"/>
    <col min="3596" max="3596" width="31.7109375" style="69" bestFit="1" customWidth="1"/>
    <col min="3597" max="3597" width="80" style="69" bestFit="1" customWidth="1"/>
    <col min="3598" max="3598" width="14.42578125" style="69" bestFit="1" customWidth="1"/>
    <col min="3599" max="3840" width="9.140625" style="69"/>
    <col min="3841" max="3841" width="32.140625" style="69" bestFit="1" customWidth="1"/>
    <col min="3842" max="3842" width="30.42578125" style="69" bestFit="1" customWidth="1"/>
    <col min="3843" max="3843" width="46" style="69" customWidth="1"/>
    <col min="3844" max="3844" width="11.42578125" style="69" bestFit="1" customWidth="1"/>
    <col min="3845" max="3845" width="40" style="69" bestFit="1" customWidth="1"/>
    <col min="3846" max="3846" width="27" style="69" bestFit="1" customWidth="1"/>
    <col min="3847" max="3847" width="8" style="69" bestFit="1" customWidth="1"/>
    <col min="3848" max="3848" width="52.5703125" style="69" bestFit="1" customWidth="1"/>
    <col min="3849" max="3849" width="62.7109375" style="69" bestFit="1" customWidth="1"/>
    <col min="3850" max="3850" width="30.28515625" style="69" bestFit="1" customWidth="1"/>
    <col min="3851" max="3851" width="31.85546875" style="69" bestFit="1" customWidth="1"/>
    <col min="3852" max="3852" width="31.7109375" style="69" bestFit="1" customWidth="1"/>
    <col min="3853" max="3853" width="80" style="69" bestFit="1" customWidth="1"/>
    <col min="3854" max="3854" width="14.42578125" style="69" bestFit="1" customWidth="1"/>
    <col min="3855" max="4096" width="9.140625" style="69"/>
    <col min="4097" max="4097" width="32.140625" style="69" bestFit="1" customWidth="1"/>
    <col min="4098" max="4098" width="30.42578125" style="69" bestFit="1" customWidth="1"/>
    <col min="4099" max="4099" width="46" style="69" customWidth="1"/>
    <col min="4100" max="4100" width="11.42578125" style="69" bestFit="1" customWidth="1"/>
    <col min="4101" max="4101" width="40" style="69" bestFit="1" customWidth="1"/>
    <col min="4102" max="4102" width="27" style="69" bestFit="1" customWidth="1"/>
    <col min="4103" max="4103" width="8" style="69" bestFit="1" customWidth="1"/>
    <col min="4104" max="4104" width="52.5703125" style="69" bestFit="1" customWidth="1"/>
    <col min="4105" max="4105" width="62.7109375" style="69" bestFit="1" customWidth="1"/>
    <col min="4106" max="4106" width="30.28515625" style="69" bestFit="1" customWidth="1"/>
    <col min="4107" max="4107" width="31.85546875" style="69" bestFit="1" customWidth="1"/>
    <col min="4108" max="4108" width="31.7109375" style="69" bestFit="1" customWidth="1"/>
    <col min="4109" max="4109" width="80" style="69" bestFit="1" customWidth="1"/>
    <col min="4110" max="4110" width="14.42578125" style="69" bestFit="1" customWidth="1"/>
    <col min="4111" max="4352" width="9.140625" style="69"/>
    <col min="4353" max="4353" width="32.140625" style="69" bestFit="1" customWidth="1"/>
    <col min="4354" max="4354" width="30.42578125" style="69" bestFit="1" customWidth="1"/>
    <col min="4355" max="4355" width="46" style="69" customWidth="1"/>
    <col min="4356" max="4356" width="11.42578125" style="69" bestFit="1" customWidth="1"/>
    <col min="4357" max="4357" width="40" style="69" bestFit="1" customWidth="1"/>
    <col min="4358" max="4358" width="27" style="69" bestFit="1" customWidth="1"/>
    <col min="4359" max="4359" width="8" style="69" bestFit="1" customWidth="1"/>
    <col min="4360" max="4360" width="52.5703125" style="69" bestFit="1" customWidth="1"/>
    <col min="4361" max="4361" width="62.7109375" style="69" bestFit="1" customWidth="1"/>
    <col min="4362" max="4362" width="30.28515625" style="69" bestFit="1" customWidth="1"/>
    <col min="4363" max="4363" width="31.85546875" style="69" bestFit="1" customWidth="1"/>
    <col min="4364" max="4364" width="31.7109375" style="69" bestFit="1" customWidth="1"/>
    <col min="4365" max="4365" width="80" style="69" bestFit="1" customWidth="1"/>
    <col min="4366" max="4366" width="14.42578125" style="69" bestFit="1" customWidth="1"/>
    <col min="4367" max="4608" width="9.140625" style="69"/>
    <col min="4609" max="4609" width="32.140625" style="69" bestFit="1" customWidth="1"/>
    <col min="4610" max="4610" width="30.42578125" style="69" bestFit="1" customWidth="1"/>
    <col min="4611" max="4611" width="46" style="69" customWidth="1"/>
    <col min="4612" max="4612" width="11.42578125" style="69" bestFit="1" customWidth="1"/>
    <col min="4613" max="4613" width="40" style="69" bestFit="1" customWidth="1"/>
    <col min="4614" max="4614" width="27" style="69" bestFit="1" customWidth="1"/>
    <col min="4615" max="4615" width="8" style="69" bestFit="1" customWidth="1"/>
    <col min="4616" max="4616" width="52.5703125" style="69" bestFit="1" customWidth="1"/>
    <col min="4617" max="4617" width="62.7109375" style="69" bestFit="1" customWidth="1"/>
    <col min="4618" max="4618" width="30.28515625" style="69" bestFit="1" customWidth="1"/>
    <col min="4619" max="4619" width="31.85546875" style="69" bestFit="1" customWidth="1"/>
    <col min="4620" max="4620" width="31.7109375" style="69" bestFit="1" customWidth="1"/>
    <col min="4621" max="4621" width="80" style="69" bestFit="1" customWidth="1"/>
    <col min="4622" max="4622" width="14.42578125" style="69" bestFit="1" customWidth="1"/>
    <col min="4623" max="4864" width="9.140625" style="69"/>
    <col min="4865" max="4865" width="32.140625" style="69" bestFit="1" customWidth="1"/>
    <col min="4866" max="4866" width="30.42578125" style="69" bestFit="1" customWidth="1"/>
    <col min="4867" max="4867" width="46" style="69" customWidth="1"/>
    <col min="4868" max="4868" width="11.42578125" style="69" bestFit="1" customWidth="1"/>
    <col min="4869" max="4869" width="40" style="69" bestFit="1" customWidth="1"/>
    <col min="4870" max="4870" width="27" style="69" bestFit="1" customWidth="1"/>
    <col min="4871" max="4871" width="8" style="69" bestFit="1" customWidth="1"/>
    <col min="4872" max="4872" width="52.5703125" style="69" bestFit="1" customWidth="1"/>
    <col min="4873" max="4873" width="62.7109375" style="69" bestFit="1" customWidth="1"/>
    <col min="4874" max="4874" width="30.28515625" style="69" bestFit="1" customWidth="1"/>
    <col min="4875" max="4875" width="31.85546875" style="69" bestFit="1" customWidth="1"/>
    <col min="4876" max="4876" width="31.7109375" style="69" bestFit="1" customWidth="1"/>
    <col min="4877" max="4877" width="80" style="69" bestFit="1" customWidth="1"/>
    <col min="4878" max="4878" width="14.42578125" style="69" bestFit="1" customWidth="1"/>
    <col min="4879" max="5120" width="9.140625" style="69"/>
    <col min="5121" max="5121" width="32.140625" style="69" bestFit="1" customWidth="1"/>
    <col min="5122" max="5122" width="30.42578125" style="69" bestFit="1" customWidth="1"/>
    <col min="5123" max="5123" width="46" style="69" customWidth="1"/>
    <col min="5124" max="5124" width="11.42578125" style="69" bestFit="1" customWidth="1"/>
    <col min="5125" max="5125" width="40" style="69" bestFit="1" customWidth="1"/>
    <col min="5126" max="5126" width="27" style="69" bestFit="1" customWidth="1"/>
    <col min="5127" max="5127" width="8" style="69" bestFit="1" customWidth="1"/>
    <col min="5128" max="5128" width="52.5703125" style="69" bestFit="1" customWidth="1"/>
    <col min="5129" max="5129" width="62.7109375" style="69" bestFit="1" customWidth="1"/>
    <col min="5130" max="5130" width="30.28515625" style="69" bestFit="1" customWidth="1"/>
    <col min="5131" max="5131" width="31.85546875" style="69" bestFit="1" customWidth="1"/>
    <col min="5132" max="5132" width="31.7109375" style="69" bestFit="1" customWidth="1"/>
    <col min="5133" max="5133" width="80" style="69" bestFit="1" customWidth="1"/>
    <col min="5134" max="5134" width="14.42578125" style="69" bestFit="1" customWidth="1"/>
    <col min="5135" max="5376" width="9.140625" style="69"/>
    <col min="5377" max="5377" width="32.140625" style="69" bestFit="1" customWidth="1"/>
    <col min="5378" max="5378" width="30.42578125" style="69" bestFit="1" customWidth="1"/>
    <col min="5379" max="5379" width="46" style="69" customWidth="1"/>
    <col min="5380" max="5380" width="11.42578125" style="69" bestFit="1" customWidth="1"/>
    <col min="5381" max="5381" width="40" style="69" bestFit="1" customWidth="1"/>
    <col min="5382" max="5382" width="27" style="69" bestFit="1" customWidth="1"/>
    <col min="5383" max="5383" width="8" style="69" bestFit="1" customWidth="1"/>
    <col min="5384" max="5384" width="52.5703125" style="69" bestFit="1" customWidth="1"/>
    <col min="5385" max="5385" width="62.7109375" style="69" bestFit="1" customWidth="1"/>
    <col min="5386" max="5386" width="30.28515625" style="69" bestFit="1" customWidth="1"/>
    <col min="5387" max="5387" width="31.85546875" style="69" bestFit="1" customWidth="1"/>
    <col min="5388" max="5388" width="31.7109375" style="69" bestFit="1" customWidth="1"/>
    <col min="5389" max="5389" width="80" style="69" bestFit="1" customWidth="1"/>
    <col min="5390" max="5390" width="14.42578125" style="69" bestFit="1" customWidth="1"/>
    <col min="5391" max="5632" width="9.140625" style="69"/>
    <col min="5633" max="5633" width="32.140625" style="69" bestFit="1" customWidth="1"/>
    <col min="5634" max="5634" width="30.42578125" style="69" bestFit="1" customWidth="1"/>
    <col min="5635" max="5635" width="46" style="69" customWidth="1"/>
    <col min="5636" max="5636" width="11.42578125" style="69" bestFit="1" customWidth="1"/>
    <col min="5637" max="5637" width="40" style="69" bestFit="1" customWidth="1"/>
    <col min="5638" max="5638" width="27" style="69" bestFit="1" customWidth="1"/>
    <col min="5639" max="5639" width="8" style="69" bestFit="1" customWidth="1"/>
    <col min="5640" max="5640" width="52.5703125" style="69" bestFit="1" customWidth="1"/>
    <col min="5641" max="5641" width="62.7109375" style="69" bestFit="1" customWidth="1"/>
    <col min="5642" max="5642" width="30.28515625" style="69" bestFit="1" customWidth="1"/>
    <col min="5643" max="5643" width="31.85546875" style="69" bestFit="1" customWidth="1"/>
    <col min="5644" max="5644" width="31.7109375" style="69" bestFit="1" customWidth="1"/>
    <col min="5645" max="5645" width="80" style="69" bestFit="1" customWidth="1"/>
    <col min="5646" max="5646" width="14.42578125" style="69" bestFit="1" customWidth="1"/>
    <col min="5647" max="5888" width="9.140625" style="69"/>
    <col min="5889" max="5889" width="32.140625" style="69" bestFit="1" customWidth="1"/>
    <col min="5890" max="5890" width="30.42578125" style="69" bestFit="1" customWidth="1"/>
    <col min="5891" max="5891" width="46" style="69" customWidth="1"/>
    <col min="5892" max="5892" width="11.42578125" style="69" bestFit="1" customWidth="1"/>
    <col min="5893" max="5893" width="40" style="69" bestFit="1" customWidth="1"/>
    <col min="5894" max="5894" width="27" style="69" bestFit="1" customWidth="1"/>
    <col min="5895" max="5895" width="8" style="69" bestFit="1" customWidth="1"/>
    <col min="5896" max="5896" width="52.5703125" style="69" bestFit="1" customWidth="1"/>
    <col min="5897" max="5897" width="62.7109375" style="69" bestFit="1" customWidth="1"/>
    <col min="5898" max="5898" width="30.28515625" style="69" bestFit="1" customWidth="1"/>
    <col min="5899" max="5899" width="31.85546875" style="69" bestFit="1" customWidth="1"/>
    <col min="5900" max="5900" width="31.7109375" style="69" bestFit="1" customWidth="1"/>
    <col min="5901" max="5901" width="80" style="69" bestFit="1" customWidth="1"/>
    <col min="5902" max="5902" width="14.42578125" style="69" bestFit="1" customWidth="1"/>
    <col min="5903" max="6144" width="9.140625" style="69"/>
    <col min="6145" max="6145" width="32.140625" style="69" bestFit="1" customWidth="1"/>
    <col min="6146" max="6146" width="30.42578125" style="69" bestFit="1" customWidth="1"/>
    <col min="6147" max="6147" width="46" style="69" customWidth="1"/>
    <col min="6148" max="6148" width="11.42578125" style="69" bestFit="1" customWidth="1"/>
    <col min="6149" max="6149" width="40" style="69" bestFit="1" customWidth="1"/>
    <col min="6150" max="6150" width="27" style="69" bestFit="1" customWidth="1"/>
    <col min="6151" max="6151" width="8" style="69" bestFit="1" customWidth="1"/>
    <col min="6152" max="6152" width="52.5703125" style="69" bestFit="1" customWidth="1"/>
    <col min="6153" max="6153" width="62.7109375" style="69" bestFit="1" customWidth="1"/>
    <col min="6154" max="6154" width="30.28515625" style="69" bestFit="1" customWidth="1"/>
    <col min="6155" max="6155" width="31.85546875" style="69" bestFit="1" customWidth="1"/>
    <col min="6156" max="6156" width="31.7109375" style="69" bestFit="1" customWidth="1"/>
    <col min="6157" max="6157" width="80" style="69" bestFit="1" customWidth="1"/>
    <col min="6158" max="6158" width="14.42578125" style="69" bestFit="1" customWidth="1"/>
    <col min="6159" max="6400" width="9.140625" style="69"/>
    <col min="6401" max="6401" width="32.140625" style="69" bestFit="1" customWidth="1"/>
    <col min="6402" max="6402" width="30.42578125" style="69" bestFit="1" customWidth="1"/>
    <col min="6403" max="6403" width="46" style="69" customWidth="1"/>
    <col min="6404" max="6404" width="11.42578125" style="69" bestFit="1" customWidth="1"/>
    <col min="6405" max="6405" width="40" style="69" bestFit="1" customWidth="1"/>
    <col min="6406" max="6406" width="27" style="69" bestFit="1" customWidth="1"/>
    <col min="6407" max="6407" width="8" style="69" bestFit="1" customWidth="1"/>
    <col min="6408" max="6408" width="52.5703125" style="69" bestFit="1" customWidth="1"/>
    <col min="6409" max="6409" width="62.7109375" style="69" bestFit="1" customWidth="1"/>
    <col min="6410" max="6410" width="30.28515625" style="69" bestFit="1" customWidth="1"/>
    <col min="6411" max="6411" width="31.85546875" style="69" bestFit="1" customWidth="1"/>
    <col min="6412" max="6412" width="31.7109375" style="69" bestFit="1" customWidth="1"/>
    <col min="6413" max="6413" width="80" style="69" bestFit="1" customWidth="1"/>
    <col min="6414" max="6414" width="14.42578125" style="69" bestFit="1" customWidth="1"/>
    <col min="6415" max="6656" width="9.140625" style="69"/>
    <col min="6657" max="6657" width="32.140625" style="69" bestFit="1" customWidth="1"/>
    <col min="6658" max="6658" width="30.42578125" style="69" bestFit="1" customWidth="1"/>
    <col min="6659" max="6659" width="46" style="69" customWidth="1"/>
    <col min="6660" max="6660" width="11.42578125" style="69" bestFit="1" customWidth="1"/>
    <col min="6661" max="6661" width="40" style="69" bestFit="1" customWidth="1"/>
    <col min="6662" max="6662" width="27" style="69" bestFit="1" customWidth="1"/>
    <col min="6663" max="6663" width="8" style="69" bestFit="1" customWidth="1"/>
    <col min="6664" max="6664" width="52.5703125" style="69" bestFit="1" customWidth="1"/>
    <col min="6665" max="6665" width="62.7109375" style="69" bestFit="1" customWidth="1"/>
    <col min="6666" max="6666" width="30.28515625" style="69" bestFit="1" customWidth="1"/>
    <col min="6667" max="6667" width="31.85546875" style="69" bestFit="1" customWidth="1"/>
    <col min="6668" max="6668" width="31.7109375" style="69" bestFit="1" customWidth="1"/>
    <col min="6669" max="6669" width="80" style="69" bestFit="1" customWidth="1"/>
    <col min="6670" max="6670" width="14.42578125" style="69" bestFit="1" customWidth="1"/>
    <col min="6671" max="6912" width="9.140625" style="69"/>
    <col min="6913" max="6913" width="32.140625" style="69" bestFit="1" customWidth="1"/>
    <col min="6914" max="6914" width="30.42578125" style="69" bestFit="1" customWidth="1"/>
    <col min="6915" max="6915" width="46" style="69" customWidth="1"/>
    <col min="6916" max="6916" width="11.42578125" style="69" bestFit="1" customWidth="1"/>
    <col min="6917" max="6917" width="40" style="69" bestFit="1" customWidth="1"/>
    <col min="6918" max="6918" width="27" style="69" bestFit="1" customWidth="1"/>
    <col min="6919" max="6919" width="8" style="69" bestFit="1" customWidth="1"/>
    <col min="6920" max="6920" width="52.5703125" style="69" bestFit="1" customWidth="1"/>
    <col min="6921" max="6921" width="62.7109375" style="69" bestFit="1" customWidth="1"/>
    <col min="6922" max="6922" width="30.28515625" style="69" bestFit="1" customWidth="1"/>
    <col min="6923" max="6923" width="31.85546875" style="69" bestFit="1" customWidth="1"/>
    <col min="6924" max="6924" width="31.7109375" style="69" bestFit="1" customWidth="1"/>
    <col min="6925" max="6925" width="80" style="69" bestFit="1" customWidth="1"/>
    <col min="6926" max="6926" width="14.42578125" style="69" bestFit="1" customWidth="1"/>
    <col min="6927" max="7168" width="9.140625" style="69"/>
    <col min="7169" max="7169" width="32.140625" style="69" bestFit="1" customWidth="1"/>
    <col min="7170" max="7170" width="30.42578125" style="69" bestFit="1" customWidth="1"/>
    <col min="7171" max="7171" width="46" style="69" customWidth="1"/>
    <col min="7172" max="7172" width="11.42578125" style="69" bestFit="1" customWidth="1"/>
    <col min="7173" max="7173" width="40" style="69" bestFit="1" customWidth="1"/>
    <col min="7174" max="7174" width="27" style="69" bestFit="1" customWidth="1"/>
    <col min="7175" max="7175" width="8" style="69" bestFit="1" customWidth="1"/>
    <col min="7176" max="7176" width="52.5703125" style="69" bestFit="1" customWidth="1"/>
    <col min="7177" max="7177" width="62.7109375" style="69" bestFit="1" customWidth="1"/>
    <col min="7178" max="7178" width="30.28515625" style="69" bestFit="1" customWidth="1"/>
    <col min="7179" max="7179" width="31.85546875" style="69" bestFit="1" customWidth="1"/>
    <col min="7180" max="7180" width="31.7109375" style="69" bestFit="1" customWidth="1"/>
    <col min="7181" max="7181" width="80" style="69" bestFit="1" customWidth="1"/>
    <col min="7182" max="7182" width="14.42578125" style="69" bestFit="1" customWidth="1"/>
    <col min="7183" max="7424" width="9.140625" style="69"/>
    <col min="7425" max="7425" width="32.140625" style="69" bestFit="1" customWidth="1"/>
    <col min="7426" max="7426" width="30.42578125" style="69" bestFit="1" customWidth="1"/>
    <col min="7427" max="7427" width="46" style="69" customWidth="1"/>
    <col min="7428" max="7428" width="11.42578125" style="69" bestFit="1" customWidth="1"/>
    <col min="7429" max="7429" width="40" style="69" bestFit="1" customWidth="1"/>
    <col min="7430" max="7430" width="27" style="69" bestFit="1" customWidth="1"/>
    <col min="7431" max="7431" width="8" style="69" bestFit="1" customWidth="1"/>
    <col min="7432" max="7432" width="52.5703125" style="69" bestFit="1" customWidth="1"/>
    <col min="7433" max="7433" width="62.7109375" style="69" bestFit="1" customWidth="1"/>
    <col min="7434" max="7434" width="30.28515625" style="69" bestFit="1" customWidth="1"/>
    <col min="7435" max="7435" width="31.85546875" style="69" bestFit="1" customWidth="1"/>
    <col min="7436" max="7436" width="31.7109375" style="69" bestFit="1" customWidth="1"/>
    <col min="7437" max="7437" width="80" style="69" bestFit="1" customWidth="1"/>
    <col min="7438" max="7438" width="14.42578125" style="69" bestFit="1" customWidth="1"/>
    <col min="7439" max="7680" width="9.140625" style="69"/>
    <col min="7681" max="7681" width="32.140625" style="69" bestFit="1" customWidth="1"/>
    <col min="7682" max="7682" width="30.42578125" style="69" bestFit="1" customWidth="1"/>
    <col min="7683" max="7683" width="46" style="69" customWidth="1"/>
    <col min="7684" max="7684" width="11.42578125" style="69" bestFit="1" customWidth="1"/>
    <col min="7685" max="7685" width="40" style="69" bestFit="1" customWidth="1"/>
    <col min="7686" max="7686" width="27" style="69" bestFit="1" customWidth="1"/>
    <col min="7687" max="7687" width="8" style="69" bestFit="1" customWidth="1"/>
    <col min="7688" max="7688" width="52.5703125" style="69" bestFit="1" customWidth="1"/>
    <col min="7689" max="7689" width="62.7109375" style="69" bestFit="1" customWidth="1"/>
    <col min="7690" max="7690" width="30.28515625" style="69" bestFit="1" customWidth="1"/>
    <col min="7691" max="7691" width="31.85546875" style="69" bestFit="1" customWidth="1"/>
    <col min="7692" max="7692" width="31.7109375" style="69" bestFit="1" customWidth="1"/>
    <col min="7693" max="7693" width="80" style="69" bestFit="1" customWidth="1"/>
    <col min="7694" max="7694" width="14.42578125" style="69" bestFit="1" customWidth="1"/>
    <col min="7695" max="7936" width="9.140625" style="69"/>
    <col min="7937" max="7937" width="32.140625" style="69" bestFit="1" customWidth="1"/>
    <col min="7938" max="7938" width="30.42578125" style="69" bestFit="1" customWidth="1"/>
    <col min="7939" max="7939" width="46" style="69" customWidth="1"/>
    <col min="7940" max="7940" width="11.42578125" style="69" bestFit="1" customWidth="1"/>
    <col min="7941" max="7941" width="40" style="69" bestFit="1" customWidth="1"/>
    <col min="7942" max="7942" width="27" style="69" bestFit="1" customWidth="1"/>
    <col min="7943" max="7943" width="8" style="69" bestFit="1" customWidth="1"/>
    <col min="7944" max="7944" width="52.5703125" style="69" bestFit="1" customWidth="1"/>
    <col min="7945" max="7945" width="62.7109375" style="69" bestFit="1" customWidth="1"/>
    <col min="7946" max="7946" width="30.28515625" style="69" bestFit="1" customWidth="1"/>
    <col min="7947" max="7947" width="31.85546875" style="69" bestFit="1" customWidth="1"/>
    <col min="7948" max="7948" width="31.7109375" style="69" bestFit="1" customWidth="1"/>
    <col min="7949" max="7949" width="80" style="69" bestFit="1" customWidth="1"/>
    <col min="7950" max="7950" width="14.42578125" style="69" bestFit="1" customWidth="1"/>
    <col min="7951" max="8192" width="9.140625" style="69"/>
    <col min="8193" max="8193" width="32.140625" style="69" bestFit="1" customWidth="1"/>
    <col min="8194" max="8194" width="30.42578125" style="69" bestFit="1" customWidth="1"/>
    <col min="8195" max="8195" width="46" style="69" customWidth="1"/>
    <col min="8196" max="8196" width="11.42578125" style="69" bestFit="1" customWidth="1"/>
    <col min="8197" max="8197" width="40" style="69" bestFit="1" customWidth="1"/>
    <col min="8198" max="8198" width="27" style="69" bestFit="1" customWidth="1"/>
    <col min="8199" max="8199" width="8" style="69" bestFit="1" customWidth="1"/>
    <col min="8200" max="8200" width="52.5703125" style="69" bestFit="1" customWidth="1"/>
    <col min="8201" max="8201" width="62.7109375" style="69" bestFit="1" customWidth="1"/>
    <col min="8202" max="8202" width="30.28515625" style="69" bestFit="1" customWidth="1"/>
    <col min="8203" max="8203" width="31.85546875" style="69" bestFit="1" customWidth="1"/>
    <col min="8204" max="8204" width="31.7109375" style="69" bestFit="1" customWidth="1"/>
    <col min="8205" max="8205" width="80" style="69" bestFit="1" customWidth="1"/>
    <col min="8206" max="8206" width="14.42578125" style="69" bestFit="1" customWidth="1"/>
    <col min="8207" max="8448" width="9.140625" style="69"/>
    <col min="8449" max="8449" width="32.140625" style="69" bestFit="1" customWidth="1"/>
    <col min="8450" max="8450" width="30.42578125" style="69" bestFit="1" customWidth="1"/>
    <col min="8451" max="8451" width="46" style="69" customWidth="1"/>
    <col min="8452" max="8452" width="11.42578125" style="69" bestFit="1" customWidth="1"/>
    <col min="8453" max="8453" width="40" style="69" bestFit="1" customWidth="1"/>
    <col min="8454" max="8454" width="27" style="69" bestFit="1" customWidth="1"/>
    <col min="8455" max="8455" width="8" style="69" bestFit="1" customWidth="1"/>
    <col min="8456" max="8456" width="52.5703125" style="69" bestFit="1" customWidth="1"/>
    <col min="8457" max="8457" width="62.7109375" style="69" bestFit="1" customWidth="1"/>
    <col min="8458" max="8458" width="30.28515625" style="69" bestFit="1" customWidth="1"/>
    <col min="8459" max="8459" width="31.85546875" style="69" bestFit="1" customWidth="1"/>
    <col min="8460" max="8460" width="31.7109375" style="69" bestFit="1" customWidth="1"/>
    <col min="8461" max="8461" width="80" style="69" bestFit="1" customWidth="1"/>
    <col min="8462" max="8462" width="14.42578125" style="69" bestFit="1" customWidth="1"/>
    <col min="8463" max="8704" width="9.140625" style="69"/>
    <col min="8705" max="8705" width="32.140625" style="69" bestFit="1" customWidth="1"/>
    <col min="8706" max="8706" width="30.42578125" style="69" bestFit="1" customWidth="1"/>
    <col min="8707" max="8707" width="46" style="69" customWidth="1"/>
    <col min="8708" max="8708" width="11.42578125" style="69" bestFit="1" customWidth="1"/>
    <col min="8709" max="8709" width="40" style="69" bestFit="1" customWidth="1"/>
    <col min="8710" max="8710" width="27" style="69" bestFit="1" customWidth="1"/>
    <col min="8711" max="8711" width="8" style="69" bestFit="1" customWidth="1"/>
    <col min="8712" max="8712" width="52.5703125" style="69" bestFit="1" customWidth="1"/>
    <col min="8713" max="8713" width="62.7109375" style="69" bestFit="1" customWidth="1"/>
    <col min="8714" max="8714" width="30.28515625" style="69" bestFit="1" customWidth="1"/>
    <col min="8715" max="8715" width="31.85546875" style="69" bestFit="1" customWidth="1"/>
    <col min="8716" max="8716" width="31.7109375" style="69" bestFit="1" customWidth="1"/>
    <col min="8717" max="8717" width="80" style="69" bestFit="1" customWidth="1"/>
    <col min="8718" max="8718" width="14.42578125" style="69" bestFit="1" customWidth="1"/>
    <col min="8719" max="8960" width="9.140625" style="69"/>
    <col min="8961" max="8961" width="32.140625" style="69" bestFit="1" customWidth="1"/>
    <col min="8962" max="8962" width="30.42578125" style="69" bestFit="1" customWidth="1"/>
    <col min="8963" max="8963" width="46" style="69" customWidth="1"/>
    <col min="8964" max="8964" width="11.42578125" style="69" bestFit="1" customWidth="1"/>
    <col min="8965" max="8965" width="40" style="69" bestFit="1" customWidth="1"/>
    <col min="8966" max="8966" width="27" style="69" bestFit="1" customWidth="1"/>
    <col min="8967" max="8967" width="8" style="69" bestFit="1" customWidth="1"/>
    <col min="8968" max="8968" width="52.5703125" style="69" bestFit="1" customWidth="1"/>
    <col min="8969" max="8969" width="62.7109375" style="69" bestFit="1" customWidth="1"/>
    <col min="8970" max="8970" width="30.28515625" style="69" bestFit="1" customWidth="1"/>
    <col min="8971" max="8971" width="31.85546875" style="69" bestFit="1" customWidth="1"/>
    <col min="8972" max="8972" width="31.7109375" style="69" bestFit="1" customWidth="1"/>
    <col min="8973" max="8973" width="80" style="69" bestFit="1" customWidth="1"/>
    <col min="8974" max="8974" width="14.42578125" style="69" bestFit="1" customWidth="1"/>
    <col min="8975" max="9216" width="9.140625" style="69"/>
    <col min="9217" max="9217" width="32.140625" style="69" bestFit="1" customWidth="1"/>
    <col min="9218" max="9218" width="30.42578125" style="69" bestFit="1" customWidth="1"/>
    <col min="9219" max="9219" width="46" style="69" customWidth="1"/>
    <col min="9220" max="9220" width="11.42578125" style="69" bestFit="1" customWidth="1"/>
    <col min="9221" max="9221" width="40" style="69" bestFit="1" customWidth="1"/>
    <col min="9222" max="9222" width="27" style="69" bestFit="1" customWidth="1"/>
    <col min="9223" max="9223" width="8" style="69" bestFit="1" customWidth="1"/>
    <col min="9224" max="9224" width="52.5703125" style="69" bestFit="1" customWidth="1"/>
    <col min="9225" max="9225" width="62.7109375" style="69" bestFit="1" customWidth="1"/>
    <col min="9226" max="9226" width="30.28515625" style="69" bestFit="1" customWidth="1"/>
    <col min="9227" max="9227" width="31.85546875" style="69" bestFit="1" customWidth="1"/>
    <col min="9228" max="9228" width="31.7109375" style="69" bestFit="1" customWidth="1"/>
    <col min="9229" max="9229" width="80" style="69" bestFit="1" customWidth="1"/>
    <col min="9230" max="9230" width="14.42578125" style="69" bestFit="1" customWidth="1"/>
    <col min="9231" max="9472" width="9.140625" style="69"/>
    <col min="9473" max="9473" width="32.140625" style="69" bestFit="1" customWidth="1"/>
    <col min="9474" max="9474" width="30.42578125" style="69" bestFit="1" customWidth="1"/>
    <col min="9475" max="9475" width="46" style="69" customWidth="1"/>
    <col min="9476" max="9476" width="11.42578125" style="69" bestFit="1" customWidth="1"/>
    <col min="9477" max="9477" width="40" style="69" bestFit="1" customWidth="1"/>
    <col min="9478" max="9478" width="27" style="69" bestFit="1" customWidth="1"/>
    <col min="9479" max="9479" width="8" style="69" bestFit="1" customWidth="1"/>
    <col min="9480" max="9480" width="52.5703125" style="69" bestFit="1" customWidth="1"/>
    <col min="9481" max="9481" width="62.7109375" style="69" bestFit="1" customWidth="1"/>
    <col min="9482" max="9482" width="30.28515625" style="69" bestFit="1" customWidth="1"/>
    <col min="9483" max="9483" width="31.85546875" style="69" bestFit="1" customWidth="1"/>
    <col min="9484" max="9484" width="31.7109375" style="69" bestFit="1" customWidth="1"/>
    <col min="9485" max="9485" width="80" style="69" bestFit="1" customWidth="1"/>
    <col min="9486" max="9486" width="14.42578125" style="69" bestFit="1" customWidth="1"/>
    <col min="9487" max="9728" width="9.140625" style="69"/>
    <col min="9729" max="9729" width="32.140625" style="69" bestFit="1" customWidth="1"/>
    <col min="9730" max="9730" width="30.42578125" style="69" bestFit="1" customWidth="1"/>
    <col min="9731" max="9731" width="46" style="69" customWidth="1"/>
    <col min="9732" max="9732" width="11.42578125" style="69" bestFit="1" customWidth="1"/>
    <col min="9733" max="9733" width="40" style="69" bestFit="1" customWidth="1"/>
    <col min="9734" max="9734" width="27" style="69" bestFit="1" customWidth="1"/>
    <col min="9735" max="9735" width="8" style="69" bestFit="1" customWidth="1"/>
    <col min="9736" max="9736" width="52.5703125" style="69" bestFit="1" customWidth="1"/>
    <col min="9737" max="9737" width="62.7109375" style="69" bestFit="1" customWidth="1"/>
    <col min="9738" max="9738" width="30.28515625" style="69" bestFit="1" customWidth="1"/>
    <col min="9739" max="9739" width="31.85546875" style="69" bestFit="1" customWidth="1"/>
    <col min="9740" max="9740" width="31.7109375" style="69" bestFit="1" customWidth="1"/>
    <col min="9741" max="9741" width="80" style="69" bestFit="1" customWidth="1"/>
    <col min="9742" max="9742" width="14.42578125" style="69" bestFit="1" customWidth="1"/>
    <col min="9743" max="9984" width="9.140625" style="69"/>
    <col min="9985" max="9985" width="32.140625" style="69" bestFit="1" customWidth="1"/>
    <col min="9986" max="9986" width="30.42578125" style="69" bestFit="1" customWidth="1"/>
    <col min="9987" max="9987" width="46" style="69" customWidth="1"/>
    <col min="9988" max="9988" width="11.42578125" style="69" bestFit="1" customWidth="1"/>
    <col min="9989" max="9989" width="40" style="69" bestFit="1" customWidth="1"/>
    <col min="9990" max="9990" width="27" style="69" bestFit="1" customWidth="1"/>
    <col min="9991" max="9991" width="8" style="69" bestFit="1" customWidth="1"/>
    <col min="9992" max="9992" width="52.5703125" style="69" bestFit="1" customWidth="1"/>
    <col min="9993" max="9993" width="62.7109375" style="69" bestFit="1" customWidth="1"/>
    <col min="9994" max="9994" width="30.28515625" style="69" bestFit="1" customWidth="1"/>
    <col min="9995" max="9995" width="31.85546875" style="69" bestFit="1" customWidth="1"/>
    <col min="9996" max="9996" width="31.7109375" style="69" bestFit="1" customWidth="1"/>
    <col min="9997" max="9997" width="80" style="69" bestFit="1" customWidth="1"/>
    <col min="9998" max="9998" width="14.42578125" style="69" bestFit="1" customWidth="1"/>
    <col min="9999" max="10240" width="9.140625" style="69"/>
    <col min="10241" max="10241" width="32.140625" style="69" bestFit="1" customWidth="1"/>
    <col min="10242" max="10242" width="30.42578125" style="69" bestFit="1" customWidth="1"/>
    <col min="10243" max="10243" width="46" style="69" customWidth="1"/>
    <col min="10244" max="10244" width="11.42578125" style="69" bestFit="1" customWidth="1"/>
    <col min="10245" max="10245" width="40" style="69" bestFit="1" customWidth="1"/>
    <col min="10246" max="10246" width="27" style="69" bestFit="1" customWidth="1"/>
    <col min="10247" max="10247" width="8" style="69" bestFit="1" customWidth="1"/>
    <col min="10248" max="10248" width="52.5703125" style="69" bestFit="1" customWidth="1"/>
    <col min="10249" max="10249" width="62.7109375" style="69" bestFit="1" customWidth="1"/>
    <col min="10250" max="10250" width="30.28515625" style="69" bestFit="1" customWidth="1"/>
    <col min="10251" max="10251" width="31.85546875" style="69" bestFit="1" customWidth="1"/>
    <col min="10252" max="10252" width="31.7109375" style="69" bestFit="1" customWidth="1"/>
    <col min="10253" max="10253" width="80" style="69" bestFit="1" customWidth="1"/>
    <col min="10254" max="10254" width="14.42578125" style="69" bestFit="1" customWidth="1"/>
    <col min="10255" max="10496" width="9.140625" style="69"/>
    <col min="10497" max="10497" width="32.140625" style="69" bestFit="1" customWidth="1"/>
    <col min="10498" max="10498" width="30.42578125" style="69" bestFit="1" customWidth="1"/>
    <col min="10499" max="10499" width="46" style="69" customWidth="1"/>
    <col min="10500" max="10500" width="11.42578125" style="69" bestFit="1" customWidth="1"/>
    <col min="10501" max="10501" width="40" style="69" bestFit="1" customWidth="1"/>
    <col min="10502" max="10502" width="27" style="69" bestFit="1" customWidth="1"/>
    <col min="10503" max="10503" width="8" style="69" bestFit="1" customWidth="1"/>
    <col min="10504" max="10504" width="52.5703125" style="69" bestFit="1" customWidth="1"/>
    <col min="10505" max="10505" width="62.7109375" style="69" bestFit="1" customWidth="1"/>
    <col min="10506" max="10506" width="30.28515625" style="69" bestFit="1" customWidth="1"/>
    <col min="10507" max="10507" width="31.85546875" style="69" bestFit="1" customWidth="1"/>
    <col min="10508" max="10508" width="31.7109375" style="69" bestFit="1" customWidth="1"/>
    <col min="10509" max="10509" width="80" style="69" bestFit="1" customWidth="1"/>
    <col min="10510" max="10510" width="14.42578125" style="69" bestFit="1" customWidth="1"/>
    <col min="10511" max="10752" width="9.140625" style="69"/>
    <col min="10753" max="10753" width="32.140625" style="69" bestFit="1" customWidth="1"/>
    <col min="10754" max="10754" width="30.42578125" style="69" bestFit="1" customWidth="1"/>
    <col min="10755" max="10755" width="46" style="69" customWidth="1"/>
    <col min="10756" max="10756" width="11.42578125" style="69" bestFit="1" customWidth="1"/>
    <col min="10757" max="10757" width="40" style="69" bestFit="1" customWidth="1"/>
    <col min="10758" max="10758" width="27" style="69" bestFit="1" customWidth="1"/>
    <col min="10759" max="10759" width="8" style="69" bestFit="1" customWidth="1"/>
    <col min="10760" max="10760" width="52.5703125" style="69" bestFit="1" customWidth="1"/>
    <col min="10761" max="10761" width="62.7109375" style="69" bestFit="1" customWidth="1"/>
    <col min="10762" max="10762" width="30.28515625" style="69" bestFit="1" customWidth="1"/>
    <col min="10763" max="10763" width="31.85546875" style="69" bestFit="1" customWidth="1"/>
    <col min="10764" max="10764" width="31.7109375" style="69" bestFit="1" customWidth="1"/>
    <col min="10765" max="10765" width="80" style="69" bestFit="1" customWidth="1"/>
    <col min="10766" max="10766" width="14.42578125" style="69" bestFit="1" customWidth="1"/>
    <col min="10767" max="11008" width="9.140625" style="69"/>
    <col min="11009" max="11009" width="32.140625" style="69" bestFit="1" customWidth="1"/>
    <col min="11010" max="11010" width="30.42578125" style="69" bestFit="1" customWidth="1"/>
    <col min="11011" max="11011" width="46" style="69" customWidth="1"/>
    <col min="11012" max="11012" width="11.42578125" style="69" bestFit="1" customWidth="1"/>
    <col min="11013" max="11013" width="40" style="69" bestFit="1" customWidth="1"/>
    <col min="11014" max="11014" width="27" style="69" bestFit="1" customWidth="1"/>
    <col min="11015" max="11015" width="8" style="69" bestFit="1" customWidth="1"/>
    <col min="11016" max="11016" width="52.5703125" style="69" bestFit="1" customWidth="1"/>
    <col min="11017" max="11017" width="62.7109375" style="69" bestFit="1" customWidth="1"/>
    <col min="11018" max="11018" width="30.28515625" style="69" bestFit="1" customWidth="1"/>
    <col min="11019" max="11019" width="31.85546875" style="69" bestFit="1" customWidth="1"/>
    <col min="11020" max="11020" width="31.7109375" style="69" bestFit="1" customWidth="1"/>
    <col min="11021" max="11021" width="80" style="69" bestFit="1" customWidth="1"/>
    <col min="11022" max="11022" width="14.42578125" style="69" bestFit="1" customWidth="1"/>
    <col min="11023" max="11264" width="9.140625" style="69"/>
    <col min="11265" max="11265" width="32.140625" style="69" bestFit="1" customWidth="1"/>
    <col min="11266" max="11266" width="30.42578125" style="69" bestFit="1" customWidth="1"/>
    <col min="11267" max="11267" width="46" style="69" customWidth="1"/>
    <col min="11268" max="11268" width="11.42578125" style="69" bestFit="1" customWidth="1"/>
    <col min="11269" max="11269" width="40" style="69" bestFit="1" customWidth="1"/>
    <col min="11270" max="11270" width="27" style="69" bestFit="1" customWidth="1"/>
    <col min="11271" max="11271" width="8" style="69" bestFit="1" customWidth="1"/>
    <col min="11272" max="11272" width="52.5703125" style="69" bestFit="1" customWidth="1"/>
    <col min="11273" max="11273" width="62.7109375" style="69" bestFit="1" customWidth="1"/>
    <col min="11274" max="11274" width="30.28515625" style="69" bestFit="1" customWidth="1"/>
    <col min="11275" max="11275" width="31.85546875" style="69" bestFit="1" customWidth="1"/>
    <col min="11276" max="11276" width="31.7109375" style="69" bestFit="1" customWidth="1"/>
    <col min="11277" max="11277" width="80" style="69" bestFit="1" customWidth="1"/>
    <col min="11278" max="11278" width="14.42578125" style="69" bestFit="1" customWidth="1"/>
    <col min="11279" max="11520" width="9.140625" style="69"/>
    <col min="11521" max="11521" width="32.140625" style="69" bestFit="1" customWidth="1"/>
    <col min="11522" max="11522" width="30.42578125" style="69" bestFit="1" customWidth="1"/>
    <col min="11523" max="11523" width="46" style="69" customWidth="1"/>
    <col min="11524" max="11524" width="11.42578125" style="69" bestFit="1" customWidth="1"/>
    <col min="11525" max="11525" width="40" style="69" bestFit="1" customWidth="1"/>
    <col min="11526" max="11526" width="27" style="69" bestFit="1" customWidth="1"/>
    <col min="11527" max="11527" width="8" style="69" bestFit="1" customWidth="1"/>
    <col min="11528" max="11528" width="52.5703125" style="69" bestFit="1" customWidth="1"/>
    <col min="11529" max="11529" width="62.7109375" style="69" bestFit="1" customWidth="1"/>
    <col min="11530" max="11530" width="30.28515625" style="69" bestFit="1" customWidth="1"/>
    <col min="11531" max="11531" width="31.85546875" style="69" bestFit="1" customWidth="1"/>
    <col min="11532" max="11532" width="31.7109375" style="69" bestFit="1" customWidth="1"/>
    <col min="11533" max="11533" width="80" style="69" bestFit="1" customWidth="1"/>
    <col min="11534" max="11534" width="14.42578125" style="69" bestFit="1" customWidth="1"/>
    <col min="11535" max="11776" width="9.140625" style="69"/>
    <col min="11777" max="11777" width="32.140625" style="69" bestFit="1" customWidth="1"/>
    <col min="11778" max="11778" width="30.42578125" style="69" bestFit="1" customWidth="1"/>
    <col min="11779" max="11779" width="46" style="69" customWidth="1"/>
    <col min="11780" max="11780" width="11.42578125" style="69" bestFit="1" customWidth="1"/>
    <col min="11781" max="11781" width="40" style="69" bestFit="1" customWidth="1"/>
    <col min="11782" max="11782" width="27" style="69" bestFit="1" customWidth="1"/>
    <col min="11783" max="11783" width="8" style="69" bestFit="1" customWidth="1"/>
    <col min="11784" max="11784" width="52.5703125" style="69" bestFit="1" customWidth="1"/>
    <col min="11785" max="11785" width="62.7109375" style="69" bestFit="1" customWidth="1"/>
    <col min="11786" max="11786" width="30.28515625" style="69" bestFit="1" customWidth="1"/>
    <col min="11787" max="11787" width="31.85546875" style="69" bestFit="1" customWidth="1"/>
    <col min="11788" max="11788" width="31.7109375" style="69" bestFit="1" customWidth="1"/>
    <col min="11789" max="11789" width="80" style="69" bestFit="1" customWidth="1"/>
    <col min="11790" max="11790" width="14.42578125" style="69" bestFit="1" customWidth="1"/>
    <col min="11791" max="12032" width="9.140625" style="69"/>
    <col min="12033" max="12033" width="32.140625" style="69" bestFit="1" customWidth="1"/>
    <col min="12034" max="12034" width="30.42578125" style="69" bestFit="1" customWidth="1"/>
    <col min="12035" max="12035" width="46" style="69" customWidth="1"/>
    <col min="12036" max="12036" width="11.42578125" style="69" bestFit="1" customWidth="1"/>
    <col min="12037" max="12037" width="40" style="69" bestFit="1" customWidth="1"/>
    <col min="12038" max="12038" width="27" style="69" bestFit="1" customWidth="1"/>
    <col min="12039" max="12039" width="8" style="69" bestFit="1" customWidth="1"/>
    <col min="12040" max="12040" width="52.5703125" style="69" bestFit="1" customWidth="1"/>
    <col min="12041" max="12041" width="62.7109375" style="69" bestFit="1" customWidth="1"/>
    <col min="12042" max="12042" width="30.28515625" style="69" bestFit="1" customWidth="1"/>
    <col min="12043" max="12043" width="31.85546875" style="69" bestFit="1" customWidth="1"/>
    <col min="12044" max="12044" width="31.7109375" style="69" bestFit="1" customWidth="1"/>
    <col min="12045" max="12045" width="80" style="69" bestFit="1" customWidth="1"/>
    <col min="12046" max="12046" width="14.42578125" style="69" bestFit="1" customWidth="1"/>
    <col min="12047" max="12288" width="9.140625" style="69"/>
    <col min="12289" max="12289" width="32.140625" style="69" bestFit="1" customWidth="1"/>
    <col min="12290" max="12290" width="30.42578125" style="69" bestFit="1" customWidth="1"/>
    <col min="12291" max="12291" width="46" style="69" customWidth="1"/>
    <col min="12292" max="12292" width="11.42578125" style="69" bestFit="1" customWidth="1"/>
    <col min="12293" max="12293" width="40" style="69" bestFit="1" customWidth="1"/>
    <col min="12294" max="12294" width="27" style="69" bestFit="1" customWidth="1"/>
    <col min="12295" max="12295" width="8" style="69" bestFit="1" customWidth="1"/>
    <col min="12296" max="12296" width="52.5703125" style="69" bestFit="1" customWidth="1"/>
    <col min="12297" max="12297" width="62.7109375" style="69" bestFit="1" customWidth="1"/>
    <col min="12298" max="12298" width="30.28515625" style="69" bestFit="1" customWidth="1"/>
    <col min="12299" max="12299" width="31.85546875" style="69" bestFit="1" customWidth="1"/>
    <col min="12300" max="12300" width="31.7109375" style="69" bestFit="1" customWidth="1"/>
    <col min="12301" max="12301" width="80" style="69" bestFit="1" customWidth="1"/>
    <col min="12302" max="12302" width="14.42578125" style="69" bestFit="1" customWidth="1"/>
    <col min="12303" max="12544" width="9.140625" style="69"/>
    <col min="12545" max="12545" width="32.140625" style="69" bestFit="1" customWidth="1"/>
    <col min="12546" max="12546" width="30.42578125" style="69" bestFit="1" customWidth="1"/>
    <col min="12547" max="12547" width="46" style="69" customWidth="1"/>
    <col min="12548" max="12548" width="11.42578125" style="69" bestFit="1" customWidth="1"/>
    <col min="12549" max="12549" width="40" style="69" bestFit="1" customWidth="1"/>
    <col min="12550" max="12550" width="27" style="69" bestFit="1" customWidth="1"/>
    <col min="12551" max="12551" width="8" style="69" bestFit="1" customWidth="1"/>
    <col min="12552" max="12552" width="52.5703125" style="69" bestFit="1" customWidth="1"/>
    <col min="12553" max="12553" width="62.7109375" style="69" bestFit="1" customWidth="1"/>
    <col min="12554" max="12554" width="30.28515625" style="69" bestFit="1" customWidth="1"/>
    <col min="12555" max="12555" width="31.85546875" style="69" bestFit="1" customWidth="1"/>
    <col min="12556" max="12556" width="31.7109375" style="69" bestFit="1" customWidth="1"/>
    <col min="12557" max="12557" width="80" style="69" bestFit="1" customWidth="1"/>
    <col min="12558" max="12558" width="14.42578125" style="69" bestFit="1" customWidth="1"/>
    <col min="12559" max="12800" width="9.140625" style="69"/>
    <col min="12801" max="12801" width="32.140625" style="69" bestFit="1" customWidth="1"/>
    <col min="12802" max="12802" width="30.42578125" style="69" bestFit="1" customWidth="1"/>
    <col min="12803" max="12803" width="46" style="69" customWidth="1"/>
    <col min="12804" max="12804" width="11.42578125" style="69" bestFit="1" customWidth="1"/>
    <col min="12805" max="12805" width="40" style="69" bestFit="1" customWidth="1"/>
    <col min="12806" max="12806" width="27" style="69" bestFit="1" customWidth="1"/>
    <col min="12807" max="12807" width="8" style="69" bestFit="1" customWidth="1"/>
    <col min="12808" max="12808" width="52.5703125" style="69" bestFit="1" customWidth="1"/>
    <col min="12809" max="12809" width="62.7109375" style="69" bestFit="1" customWidth="1"/>
    <col min="12810" max="12810" width="30.28515625" style="69" bestFit="1" customWidth="1"/>
    <col min="12811" max="12811" width="31.85546875" style="69" bestFit="1" customWidth="1"/>
    <col min="12812" max="12812" width="31.7109375" style="69" bestFit="1" customWidth="1"/>
    <col min="12813" max="12813" width="80" style="69" bestFit="1" customWidth="1"/>
    <col min="12814" max="12814" width="14.42578125" style="69" bestFit="1" customWidth="1"/>
    <col min="12815" max="13056" width="9.140625" style="69"/>
    <col min="13057" max="13057" width="32.140625" style="69" bestFit="1" customWidth="1"/>
    <col min="13058" max="13058" width="30.42578125" style="69" bestFit="1" customWidth="1"/>
    <col min="13059" max="13059" width="46" style="69" customWidth="1"/>
    <col min="13060" max="13060" width="11.42578125" style="69" bestFit="1" customWidth="1"/>
    <col min="13061" max="13061" width="40" style="69" bestFit="1" customWidth="1"/>
    <col min="13062" max="13062" width="27" style="69" bestFit="1" customWidth="1"/>
    <col min="13063" max="13063" width="8" style="69" bestFit="1" customWidth="1"/>
    <col min="13064" max="13064" width="52.5703125" style="69" bestFit="1" customWidth="1"/>
    <col min="13065" max="13065" width="62.7109375" style="69" bestFit="1" customWidth="1"/>
    <col min="13066" max="13066" width="30.28515625" style="69" bestFit="1" customWidth="1"/>
    <col min="13067" max="13067" width="31.85546875" style="69" bestFit="1" customWidth="1"/>
    <col min="13068" max="13068" width="31.7109375" style="69" bestFit="1" customWidth="1"/>
    <col min="13069" max="13069" width="80" style="69" bestFit="1" customWidth="1"/>
    <col min="13070" max="13070" width="14.42578125" style="69" bestFit="1" customWidth="1"/>
    <col min="13071" max="13312" width="9.140625" style="69"/>
    <col min="13313" max="13313" width="32.140625" style="69" bestFit="1" customWidth="1"/>
    <col min="13314" max="13314" width="30.42578125" style="69" bestFit="1" customWidth="1"/>
    <col min="13315" max="13315" width="46" style="69" customWidth="1"/>
    <col min="13316" max="13316" width="11.42578125" style="69" bestFit="1" customWidth="1"/>
    <col min="13317" max="13317" width="40" style="69" bestFit="1" customWidth="1"/>
    <col min="13318" max="13318" width="27" style="69" bestFit="1" customWidth="1"/>
    <col min="13319" max="13319" width="8" style="69" bestFit="1" customWidth="1"/>
    <col min="13320" max="13320" width="52.5703125" style="69" bestFit="1" customWidth="1"/>
    <col min="13321" max="13321" width="62.7109375" style="69" bestFit="1" customWidth="1"/>
    <col min="13322" max="13322" width="30.28515625" style="69" bestFit="1" customWidth="1"/>
    <col min="13323" max="13323" width="31.85546875" style="69" bestFit="1" customWidth="1"/>
    <col min="13324" max="13324" width="31.7109375" style="69" bestFit="1" customWidth="1"/>
    <col min="13325" max="13325" width="80" style="69" bestFit="1" customWidth="1"/>
    <col min="13326" max="13326" width="14.42578125" style="69" bestFit="1" customWidth="1"/>
    <col min="13327" max="13568" width="9.140625" style="69"/>
    <col min="13569" max="13569" width="32.140625" style="69" bestFit="1" customWidth="1"/>
    <col min="13570" max="13570" width="30.42578125" style="69" bestFit="1" customWidth="1"/>
    <col min="13571" max="13571" width="46" style="69" customWidth="1"/>
    <col min="13572" max="13572" width="11.42578125" style="69" bestFit="1" customWidth="1"/>
    <col min="13573" max="13573" width="40" style="69" bestFit="1" customWidth="1"/>
    <col min="13574" max="13574" width="27" style="69" bestFit="1" customWidth="1"/>
    <col min="13575" max="13575" width="8" style="69" bestFit="1" customWidth="1"/>
    <col min="13576" max="13576" width="52.5703125" style="69" bestFit="1" customWidth="1"/>
    <col min="13577" max="13577" width="62.7109375" style="69" bestFit="1" customWidth="1"/>
    <col min="13578" max="13578" width="30.28515625" style="69" bestFit="1" customWidth="1"/>
    <col min="13579" max="13579" width="31.85546875" style="69" bestFit="1" customWidth="1"/>
    <col min="13580" max="13580" width="31.7109375" style="69" bestFit="1" customWidth="1"/>
    <col min="13581" max="13581" width="80" style="69" bestFit="1" customWidth="1"/>
    <col min="13582" max="13582" width="14.42578125" style="69" bestFit="1" customWidth="1"/>
    <col min="13583" max="13824" width="9.140625" style="69"/>
    <col min="13825" max="13825" width="32.140625" style="69" bestFit="1" customWidth="1"/>
    <col min="13826" max="13826" width="30.42578125" style="69" bestFit="1" customWidth="1"/>
    <col min="13827" max="13827" width="46" style="69" customWidth="1"/>
    <col min="13828" max="13828" width="11.42578125" style="69" bestFit="1" customWidth="1"/>
    <col min="13829" max="13829" width="40" style="69" bestFit="1" customWidth="1"/>
    <col min="13830" max="13830" width="27" style="69" bestFit="1" customWidth="1"/>
    <col min="13831" max="13831" width="8" style="69" bestFit="1" customWidth="1"/>
    <col min="13832" max="13832" width="52.5703125" style="69" bestFit="1" customWidth="1"/>
    <col min="13833" max="13833" width="62.7109375" style="69" bestFit="1" customWidth="1"/>
    <col min="13834" max="13834" width="30.28515625" style="69" bestFit="1" customWidth="1"/>
    <col min="13835" max="13835" width="31.85546875" style="69" bestFit="1" customWidth="1"/>
    <col min="13836" max="13836" width="31.7109375" style="69" bestFit="1" customWidth="1"/>
    <col min="13837" max="13837" width="80" style="69" bestFit="1" customWidth="1"/>
    <col min="13838" max="13838" width="14.42578125" style="69" bestFit="1" customWidth="1"/>
    <col min="13839" max="14080" width="9.140625" style="69"/>
    <col min="14081" max="14081" width="32.140625" style="69" bestFit="1" customWidth="1"/>
    <col min="14082" max="14082" width="30.42578125" style="69" bestFit="1" customWidth="1"/>
    <col min="14083" max="14083" width="46" style="69" customWidth="1"/>
    <col min="14084" max="14084" width="11.42578125" style="69" bestFit="1" customWidth="1"/>
    <col min="14085" max="14085" width="40" style="69" bestFit="1" customWidth="1"/>
    <col min="14086" max="14086" width="27" style="69" bestFit="1" customWidth="1"/>
    <col min="14087" max="14087" width="8" style="69" bestFit="1" customWidth="1"/>
    <col min="14088" max="14088" width="52.5703125" style="69" bestFit="1" customWidth="1"/>
    <col min="14089" max="14089" width="62.7109375" style="69" bestFit="1" customWidth="1"/>
    <col min="14090" max="14090" width="30.28515625" style="69" bestFit="1" customWidth="1"/>
    <col min="14091" max="14091" width="31.85546875" style="69" bestFit="1" customWidth="1"/>
    <col min="14092" max="14092" width="31.7109375" style="69" bestFit="1" customWidth="1"/>
    <col min="14093" max="14093" width="80" style="69" bestFit="1" customWidth="1"/>
    <col min="14094" max="14094" width="14.42578125" style="69" bestFit="1" customWidth="1"/>
    <col min="14095" max="14336" width="9.140625" style="69"/>
    <col min="14337" max="14337" width="32.140625" style="69" bestFit="1" customWidth="1"/>
    <col min="14338" max="14338" width="30.42578125" style="69" bestFit="1" customWidth="1"/>
    <col min="14339" max="14339" width="46" style="69" customWidth="1"/>
    <col min="14340" max="14340" width="11.42578125" style="69" bestFit="1" customWidth="1"/>
    <col min="14341" max="14341" width="40" style="69" bestFit="1" customWidth="1"/>
    <col min="14342" max="14342" width="27" style="69" bestFit="1" customWidth="1"/>
    <col min="14343" max="14343" width="8" style="69" bestFit="1" customWidth="1"/>
    <col min="14344" max="14344" width="52.5703125" style="69" bestFit="1" customWidth="1"/>
    <col min="14345" max="14345" width="62.7109375" style="69" bestFit="1" customWidth="1"/>
    <col min="14346" max="14346" width="30.28515625" style="69" bestFit="1" customWidth="1"/>
    <col min="14347" max="14347" width="31.85546875" style="69" bestFit="1" customWidth="1"/>
    <col min="14348" max="14348" width="31.7109375" style="69" bestFit="1" customWidth="1"/>
    <col min="14349" max="14349" width="80" style="69" bestFit="1" customWidth="1"/>
    <col min="14350" max="14350" width="14.42578125" style="69" bestFit="1" customWidth="1"/>
    <col min="14351" max="14592" width="9.140625" style="69"/>
    <col min="14593" max="14593" width="32.140625" style="69" bestFit="1" customWidth="1"/>
    <col min="14594" max="14594" width="30.42578125" style="69" bestFit="1" customWidth="1"/>
    <col min="14595" max="14595" width="46" style="69" customWidth="1"/>
    <col min="14596" max="14596" width="11.42578125" style="69" bestFit="1" customWidth="1"/>
    <col min="14597" max="14597" width="40" style="69" bestFit="1" customWidth="1"/>
    <col min="14598" max="14598" width="27" style="69" bestFit="1" customWidth="1"/>
    <col min="14599" max="14599" width="8" style="69" bestFit="1" customWidth="1"/>
    <col min="14600" max="14600" width="52.5703125" style="69" bestFit="1" customWidth="1"/>
    <col min="14601" max="14601" width="62.7109375" style="69" bestFit="1" customWidth="1"/>
    <col min="14602" max="14602" width="30.28515625" style="69" bestFit="1" customWidth="1"/>
    <col min="14603" max="14603" width="31.85546875" style="69" bestFit="1" customWidth="1"/>
    <col min="14604" max="14604" width="31.7109375" style="69" bestFit="1" customWidth="1"/>
    <col min="14605" max="14605" width="80" style="69" bestFit="1" customWidth="1"/>
    <col min="14606" max="14606" width="14.42578125" style="69" bestFit="1" customWidth="1"/>
    <col min="14607" max="14848" width="9.140625" style="69"/>
    <col min="14849" max="14849" width="32.140625" style="69" bestFit="1" customWidth="1"/>
    <col min="14850" max="14850" width="30.42578125" style="69" bestFit="1" customWidth="1"/>
    <col min="14851" max="14851" width="46" style="69" customWidth="1"/>
    <col min="14852" max="14852" width="11.42578125" style="69" bestFit="1" customWidth="1"/>
    <col min="14853" max="14853" width="40" style="69" bestFit="1" customWidth="1"/>
    <col min="14854" max="14854" width="27" style="69" bestFit="1" customWidth="1"/>
    <col min="14855" max="14855" width="8" style="69" bestFit="1" customWidth="1"/>
    <col min="14856" max="14856" width="52.5703125" style="69" bestFit="1" customWidth="1"/>
    <col min="14857" max="14857" width="62.7109375" style="69" bestFit="1" customWidth="1"/>
    <col min="14858" max="14858" width="30.28515625" style="69" bestFit="1" customWidth="1"/>
    <col min="14859" max="14859" width="31.85546875" style="69" bestFit="1" customWidth="1"/>
    <col min="14860" max="14860" width="31.7109375" style="69" bestFit="1" customWidth="1"/>
    <col min="14861" max="14861" width="80" style="69" bestFit="1" customWidth="1"/>
    <col min="14862" max="14862" width="14.42578125" style="69" bestFit="1" customWidth="1"/>
    <col min="14863" max="15104" width="9.140625" style="69"/>
    <col min="15105" max="15105" width="32.140625" style="69" bestFit="1" customWidth="1"/>
    <col min="15106" max="15106" width="30.42578125" style="69" bestFit="1" customWidth="1"/>
    <col min="15107" max="15107" width="46" style="69" customWidth="1"/>
    <col min="15108" max="15108" width="11.42578125" style="69" bestFit="1" customWidth="1"/>
    <col min="15109" max="15109" width="40" style="69" bestFit="1" customWidth="1"/>
    <col min="15110" max="15110" width="27" style="69" bestFit="1" customWidth="1"/>
    <col min="15111" max="15111" width="8" style="69" bestFit="1" customWidth="1"/>
    <col min="15112" max="15112" width="52.5703125" style="69" bestFit="1" customWidth="1"/>
    <col min="15113" max="15113" width="62.7109375" style="69" bestFit="1" customWidth="1"/>
    <col min="15114" max="15114" width="30.28515625" style="69" bestFit="1" customWidth="1"/>
    <col min="15115" max="15115" width="31.85546875" style="69" bestFit="1" customWidth="1"/>
    <col min="15116" max="15116" width="31.7109375" style="69" bestFit="1" customWidth="1"/>
    <col min="15117" max="15117" width="80" style="69" bestFit="1" customWidth="1"/>
    <col min="15118" max="15118" width="14.42578125" style="69" bestFit="1" customWidth="1"/>
    <col min="15119" max="15360" width="9.140625" style="69"/>
    <col min="15361" max="15361" width="32.140625" style="69" bestFit="1" customWidth="1"/>
    <col min="15362" max="15362" width="30.42578125" style="69" bestFit="1" customWidth="1"/>
    <col min="15363" max="15363" width="46" style="69" customWidth="1"/>
    <col min="15364" max="15364" width="11.42578125" style="69" bestFit="1" customWidth="1"/>
    <col min="15365" max="15365" width="40" style="69" bestFit="1" customWidth="1"/>
    <col min="15366" max="15366" width="27" style="69" bestFit="1" customWidth="1"/>
    <col min="15367" max="15367" width="8" style="69" bestFit="1" customWidth="1"/>
    <col min="15368" max="15368" width="52.5703125" style="69" bestFit="1" customWidth="1"/>
    <col min="15369" max="15369" width="62.7109375" style="69" bestFit="1" customWidth="1"/>
    <col min="15370" max="15370" width="30.28515625" style="69" bestFit="1" customWidth="1"/>
    <col min="15371" max="15371" width="31.85546875" style="69" bestFit="1" customWidth="1"/>
    <col min="15372" max="15372" width="31.7109375" style="69" bestFit="1" customWidth="1"/>
    <col min="15373" max="15373" width="80" style="69" bestFit="1" customWidth="1"/>
    <col min="15374" max="15374" width="14.42578125" style="69" bestFit="1" customWidth="1"/>
    <col min="15375" max="15616" width="9.140625" style="69"/>
    <col min="15617" max="15617" width="32.140625" style="69" bestFit="1" customWidth="1"/>
    <col min="15618" max="15618" width="30.42578125" style="69" bestFit="1" customWidth="1"/>
    <col min="15619" max="15619" width="46" style="69" customWidth="1"/>
    <col min="15620" max="15620" width="11.42578125" style="69" bestFit="1" customWidth="1"/>
    <col min="15621" max="15621" width="40" style="69" bestFit="1" customWidth="1"/>
    <col min="15622" max="15622" width="27" style="69" bestFit="1" customWidth="1"/>
    <col min="15623" max="15623" width="8" style="69" bestFit="1" customWidth="1"/>
    <col min="15624" max="15624" width="52.5703125" style="69" bestFit="1" customWidth="1"/>
    <col min="15625" max="15625" width="62.7109375" style="69" bestFit="1" customWidth="1"/>
    <col min="15626" max="15626" width="30.28515625" style="69" bestFit="1" customWidth="1"/>
    <col min="15627" max="15627" width="31.85546875" style="69" bestFit="1" customWidth="1"/>
    <col min="15628" max="15628" width="31.7109375" style="69" bestFit="1" customWidth="1"/>
    <col min="15629" max="15629" width="80" style="69" bestFit="1" customWidth="1"/>
    <col min="15630" max="15630" width="14.42578125" style="69" bestFit="1" customWidth="1"/>
    <col min="15631" max="15872" width="9.140625" style="69"/>
    <col min="15873" max="15873" width="32.140625" style="69" bestFit="1" customWidth="1"/>
    <col min="15874" max="15874" width="30.42578125" style="69" bestFit="1" customWidth="1"/>
    <col min="15875" max="15875" width="46" style="69" customWidth="1"/>
    <col min="15876" max="15876" width="11.42578125" style="69" bestFit="1" customWidth="1"/>
    <col min="15877" max="15877" width="40" style="69" bestFit="1" customWidth="1"/>
    <col min="15878" max="15878" width="27" style="69" bestFit="1" customWidth="1"/>
    <col min="15879" max="15879" width="8" style="69" bestFit="1" customWidth="1"/>
    <col min="15880" max="15880" width="52.5703125" style="69" bestFit="1" customWidth="1"/>
    <col min="15881" max="15881" width="62.7109375" style="69" bestFit="1" customWidth="1"/>
    <col min="15882" max="15882" width="30.28515625" style="69" bestFit="1" customWidth="1"/>
    <col min="15883" max="15883" width="31.85546875" style="69" bestFit="1" customWidth="1"/>
    <col min="15884" max="15884" width="31.7109375" style="69" bestFit="1" customWidth="1"/>
    <col min="15885" max="15885" width="80" style="69" bestFit="1" customWidth="1"/>
    <col min="15886" max="15886" width="14.42578125" style="69" bestFit="1" customWidth="1"/>
    <col min="15887" max="16128" width="9.140625" style="69"/>
    <col min="16129" max="16129" width="32.140625" style="69" bestFit="1" customWidth="1"/>
    <col min="16130" max="16130" width="30.42578125" style="69" bestFit="1" customWidth="1"/>
    <col min="16131" max="16131" width="46" style="69" customWidth="1"/>
    <col min="16132" max="16132" width="11.42578125" style="69" bestFit="1" customWidth="1"/>
    <col min="16133" max="16133" width="40" style="69" bestFit="1" customWidth="1"/>
    <col min="16134" max="16134" width="27" style="69" bestFit="1" customWidth="1"/>
    <col min="16135" max="16135" width="8" style="69" bestFit="1" customWidth="1"/>
    <col min="16136" max="16136" width="52.5703125" style="69" bestFit="1" customWidth="1"/>
    <col min="16137" max="16137" width="62.7109375" style="69" bestFit="1" customWidth="1"/>
    <col min="16138" max="16138" width="30.28515625" style="69" bestFit="1" customWidth="1"/>
    <col min="16139" max="16139" width="31.85546875" style="69" bestFit="1" customWidth="1"/>
    <col min="16140" max="16140" width="31.7109375" style="69" bestFit="1" customWidth="1"/>
    <col min="16141" max="16141" width="80" style="69" bestFit="1" customWidth="1"/>
    <col min="16142" max="16142" width="14.42578125" style="69" bestFit="1" customWidth="1"/>
    <col min="16143" max="16384" width="9.140625" style="69"/>
  </cols>
  <sheetData>
    <row r="1" spans="1:14" s="68" customFormat="1" ht="15">
      <c r="A1" s="68" t="s">
        <v>857</v>
      </c>
      <c r="B1" s="68" t="s">
        <v>858</v>
      </c>
      <c r="C1" s="68" t="s">
        <v>2137</v>
      </c>
      <c r="D1" s="68" t="s">
        <v>2138</v>
      </c>
      <c r="E1" s="68" t="s">
        <v>2139</v>
      </c>
      <c r="F1" s="68" t="s">
        <v>862</v>
      </c>
      <c r="G1" s="68" t="s">
        <v>863</v>
      </c>
      <c r="H1" s="68" t="s">
        <v>2140</v>
      </c>
      <c r="I1" s="68" t="s">
        <v>865</v>
      </c>
      <c r="J1" s="68" t="s">
        <v>866</v>
      </c>
      <c r="K1" s="68" t="s">
        <v>867</v>
      </c>
      <c r="L1" s="68" t="s">
        <v>868</v>
      </c>
      <c r="M1" s="68" t="s">
        <v>869</v>
      </c>
      <c r="N1" s="68" t="s">
        <v>870</v>
      </c>
    </row>
    <row r="2" spans="1:14">
      <c r="A2" s="69" t="s">
        <v>1267</v>
      </c>
      <c r="B2" s="69" t="s">
        <v>26</v>
      </c>
      <c r="C2" s="69" t="s">
        <v>1268</v>
      </c>
      <c r="D2" s="69" t="s">
        <v>873</v>
      </c>
      <c r="E2" s="69" t="s">
        <v>964</v>
      </c>
      <c r="F2" s="69" t="s">
        <v>952</v>
      </c>
      <c r="G2" s="69" t="s">
        <v>876</v>
      </c>
      <c r="H2" s="69" t="s">
        <v>1032</v>
      </c>
      <c r="I2" s="69" t="s">
        <v>1269</v>
      </c>
      <c r="J2" s="69" t="s">
        <v>1270</v>
      </c>
      <c r="K2" s="69" t="s">
        <v>1271</v>
      </c>
      <c r="L2" s="69" t="s">
        <v>1272</v>
      </c>
      <c r="M2" s="69" t="s">
        <v>950</v>
      </c>
      <c r="N2" s="69" t="s">
        <v>1273</v>
      </c>
    </row>
    <row r="3" spans="1:14">
      <c r="A3" s="69" t="s">
        <v>749</v>
      </c>
      <c r="B3" s="69" t="s">
        <v>96</v>
      </c>
      <c r="C3" s="69" t="s">
        <v>97</v>
      </c>
      <c r="D3" s="69" t="s">
        <v>873</v>
      </c>
      <c r="E3" s="69" t="s">
        <v>964</v>
      </c>
      <c r="F3" s="69" t="s">
        <v>1031</v>
      </c>
      <c r="G3" s="69" t="s">
        <v>876</v>
      </c>
      <c r="H3" s="69" t="s">
        <v>1032</v>
      </c>
      <c r="I3" s="69" t="s">
        <v>1033</v>
      </c>
      <c r="J3" s="69" t="s">
        <v>1034</v>
      </c>
      <c r="K3" s="69" t="s">
        <v>1035</v>
      </c>
      <c r="L3" s="69" t="s">
        <v>1036</v>
      </c>
      <c r="M3" s="69" t="s">
        <v>1037</v>
      </c>
      <c r="N3" s="69" t="s">
        <v>1038</v>
      </c>
    </row>
    <row r="4" spans="1:14">
      <c r="A4" s="69" t="s">
        <v>1519</v>
      </c>
      <c r="B4" s="69" t="s">
        <v>98</v>
      </c>
      <c r="C4" s="69" t="s">
        <v>99</v>
      </c>
      <c r="D4" s="69" t="s">
        <v>873</v>
      </c>
      <c r="E4" s="69" t="s">
        <v>946</v>
      </c>
      <c r="F4" s="69" t="s">
        <v>1179</v>
      </c>
      <c r="G4" s="69" t="s">
        <v>876</v>
      </c>
      <c r="H4" s="69" t="s">
        <v>1525</v>
      </c>
      <c r="I4" s="69" t="s">
        <v>1180</v>
      </c>
      <c r="J4" s="69" t="s">
        <v>1521</v>
      </c>
      <c r="K4" s="69" t="s">
        <v>1522</v>
      </c>
      <c r="L4" s="69" t="s">
        <v>1523</v>
      </c>
      <c r="M4" s="69" t="s">
        <v>1037</v>
      </c>
      <c r="N4" s="69" t="s">
        <v>1526</v>
      </c>
    </row>
    <row r="5" spans="1:14">
      <c r="A5" s="69" t="s">
        <v>1420</v>
      </c>
      <c r="B5" s="69" t="s">
        <v>100</v>
      </c>
      <c r="C5" s="69" t="s">
        <v>1421</v>
      </c>
      <c r="D5" s="69" t="s">
        <v>873</v>
      </c>
      <c r="E5" s="69" t="s">
        <v>964</v>
      </c>
      <c r="F5" s="69" t="s">
        <v>939</v>
      </c>
      <c r="G5" s="69" t="s">
        <v>876</v>
      </c>
      <c r="H5" s="69" t="s">
        <v>1422</v>
      </c>
      <c r="I5" s="69" t="s">
        <v>1423</v>
      </c>
      <c r="J5" s="69" t="s">
        <v>1424</v>
      </c>
      <c r="K5" s="69" t="s">
        <v>1425</v>
      </c>
      <c r="L5" s="69" t="s">
        <v>1426</v>
      </c>
      <c r="M5" s="69" t="s">
        <v>950</v>
      </c>
      <c r="N5" s="69" t="s">
        <v>94</v>
      </c>
    </row>
    <row r="6" spans="1:14">
      <c r="A6" s="69" t="s">
        <v>1519</v>
      </c>
      <c r="B6" s="69" t="s">
        <v>102</v>
      </c>
      <c r="C6" s="69" t="s">
        <v>103</v>
      </c>
      <c r="D6" s="69" t="s">
        <v>873</v>
      </c>
      <c r="E6" s="69" t="s">
        <v>946</v>
      </c>
      <c r="F6" s="69" t="s">
        <v>1179</v>
      </c>
      <c r="G6" s="69" t="s">
        <v>876</v>
      </c>
      <c r="H6" s="69" t="s">
        <v>1520</v>
      </c>
      <c r="I6" s="69" t="s">
        <v>1180</v>
      </c>
      <c r="J6" s="69" t="s">
        <v>1521</v>
      </c>
      <c r="K6" s="69" t="s">
        <v>1522</v>
      </c>
      <c r="L6" s="69" t="s">
        <v>1523</v>
      </c>
      <c r="M6" s="69" t="s">
        <v>1037</v>
      </c>
      <c r="N6" s="69" t="s">
        <v>1524</v>
      </c>
    </row>
    <row r="7" spans="1:14">
      <c r="A7" s="69" t="s">
        <v>937</v>
      </c>
      <c r="B7" s="69" t="s">
        <v>104</v>
      </c>
      <c r="C7" s="69" t="s">
        <v>105</v>
      </c>
      <c r="D7" s="69" t="s">
        <v>873</v>
      </c>
      <c r="E7" s="69" t="s">
        <v>946</v>
      </c>
      <c r="F7" s="69" t="s">
        <v>947</v>
      </c>
      <c r="G7" s="69" t="s">
        <v>876</v>
      </c>
      <c r="H7" s="69" t="s">
        <v>948</v>
      </c>
      <c r="I7" s="69" t="s">
        <v>949</v>
      </c>
      <c r="J7" s="69" t="s">
        <v>941</v>
      </c>
      <c r="K7" s="69" t="s">
        <v>942</v>
      </c>
      <c r="L7" s="69" t="s">
        <v>943</v>
      </c>
      <c r="M7" s="69" t="s">
        <v>950</v>
      </c>
      <c r="N7" s="69" t="s">
        <v>951</v>
      </c>
    </row>
    <row r="8" spans="1:14">
      <c r="A8" s="69" t="s">
        <v>1411</v>
      </c>
      <c r="B8" s="69" t="s">
        <v>1419</v>
      </c>
      <c r="C8" s="69" t="s">
        <v>108</v>
      </c>
      <c r="D8" s="69" t="s">
        <v>873</v>
      </c>
      <c r="E8" s="69" t="s">
        <v>964</v>
      </c>
      <c r="F8" s="69" t="s">
        <v>1105</v>
      </c>
      <c r="G8" s="69" t="s">
        <v>876</v>
      </c>
      <c r="H8" s="69" t="s">
        <v>1417</v>
      </c>
      <c r="I8" s="69" t="s">
        <v>1237</v>
      </c>
      <c r="J8" s="69" t="s">
        <v>1413</v>
      </c>
      <c r="K8" s="69" t="s">
        <v>1414</v>
      </c>
      <c r="L8" s="69" t="s">
        <v>1415</v>
      </c>
      <c r="M8" s="69" t="s">
        <v>950</v>
      </c>
      <c r="N8" s="69" t="s">
        <v>94</v>
      </c>
    </row>
    <row r="9" spans="1:14">
      <c r="A9" s="69" t="s">
        <v>1760</v>
      </c>
      <c r="B9" s="69" t="s">
        <v>106</v>
      </c>
      <c r="C9" s="69" t="s">
        <v>107</v>
      </c>
      <c r="D9" s="69" t="s">
        <v>873</v>
      </c>
      <c r="E9" s="69" t="s">
        <v>964</v>
      </c>
      <c r="F9" s="69" t="s">
        <v>1007</v>
      </c>
      <c r="G9" s="69" t="s">
        <v>876</v>
      </c>
      <c r="H9" s="69" t="s">
        <v>1761</v>
      </c>
      <c r="I9" s="69" t="s">
        <v>1762</v>
      </c>
      <c r="J9" s="69" t="s">
        <v>1763</v>
      </c>
      <c r="K9" s="69" t="s">
        <v>1764</v>
      </c>
      <c r="L9" s="69" t="s">
        <v>1765</v>
      </c>
      <c r="M9" s="69" t="s">
        <v>950</v>
      </c>
      <c r="N9" s="69" t="s">
        <v>1766</v>
      </c>
    </row>
    <row r="10" spans="1:14">
      <c r="A10" s="69" t="s">
        <v>1599</v>
      </c>
      <c r="B10" s="69" t="s">
        <v>33</v>
      </c>
      <c r="C10" s="69" t="s">
        <v>108</v>
      </c>
      <c r="D10" s="69" t="s">
        <v>873</v>
      </c>
      <c r="E10" s="69" t="s">
        <v>964</v>
      </c>
      <c r="F10" s="69" t="s">
        <v>1105</v>
      </c>
      <c r="G10" s="69" t="s">
        <v>876</v>
      </c>
      <c r="H10" s="69" t="s">
        <v>1613</v>
      </c>
      <c r="I10" s="69" t="s">
        <v>1154</v>
      </c>
      <c r="J10" s="69" t="s">
        <v>1602</v>
      </c>
      <c r="K10" s="69" t="s">
        <v>1603</v>
      </c>
      <c r="L10" s="69" t="s">
        <v>1604</v>
      </c>
      <c r="M10" s="69" t="s">
        <v>950</v>
      </c>
      <c r="N10" s="69" t="s">
        <v>1614</v>
      </c>
    </row>
    <row r="11" spans="1:14">
      <c r="A11" s="69" t="s">
        <v>1496</v>
      </c>
      <c r="B11" s="69" t="s">
        <v>36</v>
      </c>
      <c r="C11" s="69" t="s">
        <v>108</v>
      </c>
      <c r="D11" s="69" t="s">
        <v>873</v>
      </c>
      <c r="E11" s="69" t="s">
        <v>964</v>
      </c>
      <c r="F11" s="69" t="s">
        <v>1105</v>
      </c>
      <c r="G11" s="69" t="s">
        <v>876</v>
      </c>
      <c r="H11" s="69" t="s">
        <v>1497</v>
      </c>
      <c r="I11" s="69" t="s">
        <v>1154</v>
      </c>
      <c r="J11" s="69" t="s">
        <v>1498</v>
      </c>
      <c r="K11" s="69" t="s">
        <v>1499</v>
      </c>
      <c r="L11" s="69" t="s">
        <v>1500</v>
      </c>
      <c r="M11" s="69" t="s">
        <v>950</v>
      </c>
      <c r="N11" s="69" t="s">
        <v>1502</v>
      </c>
    </row>
    <row r="12" spans="1:14">
      <c r="A12" s="69" t="s">
        <v>1450</v>
      </c>
      <c r="B12" s="69" t="s">
        <v>37</v>
      </c>
      <c r="C12" s="69" t="s">
        <v>109</v>
      </c>
      <c r="D12" s="69" t="s">
        <v>873</v>
      </c>
      <c r="E12" s="69" t="s">
        <v>964</v>
      </c>
      <c r="F12" s="69" t="s">
        <v>1451</v>
      </c>
      <c r="G12" s="69" t="s">
        <v>876</v>
      </c>
      <c r="H12" s="69" t="s">
        <v>1452</v>
      </c>
      <c r="I12" s="69" t="s">
        <v>1453</v>
      </c>
      <c r="J12" s="69" t="s">
        <v>1454</v>
      </c>
      <c r="K12" s="69" t="s">
        <v>1455</v>
      </c>
      <c r="L12" s="69" t="s">
        <v>1456</v>
      </c>
      <c r="M12" s="69" t="s">
        <v>950</v>
      </c>
      <c r="N12" s="69" t="s">
        <v>1457</v>
      </c>
    </row>
    <row r="13" spans="1:14">
      <c r="A13" s="69" t="s">
        <v>1355</v>
      </c>
      <c r="B13" s="69" t="s">
        <v>110</v>
      </c>
      <c r="C13" s="69" t="s">
        <v>111</v>
      </c>
      <c r="D13" s="69" t="s">
        <v>873</v>
      </c>
      <c r="E13" s="69" t="s">
        <v>964</v>
      </c>
      <c r="F13" s="69" t="s">
        <v>1168</v>
      </c>
      <c r="G13" s="69" t="s">
        <v>876</v>
      </c>
      <c r="H13" s="69" t="s">
        <v>1356</v>
      </c>
      <c r="I13" s="69" t="s">
        <v>1357</v>
      </c>
      <c r="J13" s="69" t="s">
        <v>1358</v>
      </c>
      <c r="K13" s="69" t="s">
        <v>1359</v>
      </c>
      <c r="L13" s="69" t="s">
        <v>1360</v>
      </c>
      <c r="M13" s="69" t="s">
        <v>950</v>
      </c>
      <c r="N13" s="69" t="s">
        <v>1361</v>
      </c>
    </row>
    <row r="14" spans="1:14">
      <c r="A14" s="69" t="s">
        <v>1594</v>
      </c>
      <c r="B14" s="69" t="s">
        <v>112</v>
      </c>
      <c r="C14" s="69" t="s">
        <v>113</v>
      </c>
      <c r="D14" s="69" t="s">
        <v>873</v>
      </c>
      <c r="E14" s="69" t="s">
        <v>964</v>
      </c>
      <c r="F14" s="69" t="s">
        <v>1083</v>
      </c>
      <c r="G14" s="69" t="s">
        <v>876</v>
      </c>
      <c r="H14" s="69" t="s">
        <v>1032</v>
      </c>
      <c r="I14" s="69" t="s">
        <v>1084</v>
      </c>
      <c r="J14" s="69" t="s">
        <v>1595</v>
      </c>
      <c r="K14" s="69" t="s">
        <v>1596</v>
      </c>
      <c r="L14" s="69" t="s">
        <v>1597</v>
      </c>
      <c r="M14" s="69" t="s">
        <v>950</v>
      </c>
      <c r="N14" s="69" t="s">
        <v>1598</v>
      </c>
    </row>
    <row r="15" spans="1:14">
      <c r="A15" s="69" t="s">
        <v>1276</v>
      </c>
      <c r="B15" s="69" t="s">
        <v>42</v>
      </c>
      <c r="C15" s="69" t="s">
        <v>114</v>
      </c>
      <c r="D15" s="69" t="s">
        <v>873</v>
      </c>
      <c r="E15" s="69" t="s">
        <v>964</v>
      </c>
      <c r="F15" s="69" t="s">
        <v>1277</v>
      </c>
      <c r="G15" s="69" t="s">
        <v>876</v>
      </c>
      <c r="H15" s="69" t="s">
        <v>1032</v>
      </c>
      <c r="I15" s="69" t="s">
        <v>1278</v>
      </c>
      <c r="J15" s="69" t="s">
        <v>1279</v>
      </c>
      <c r="K15" s="69" t="s">
        <v>1280</v>
      </c>
      <c r="L15" s="69" t="s">
        <v>1281</v>
      </c>
      <c r="M15" s="69" t="s">
        <v>950</v>
      </c>
      <c r="N15" s="69" t="s">
        <v>1282</v>
      </c>
    </row>
    <row r="16" spans="1:14">
      <c r="A16" s="69" t="s">
        <v>1534</v>
      </c>
      <c r="B16" s="69" t="s">
        <v>115</v>
      </c>
      <c r="C16" s="69" t="s">
        <v>116</v>
      </c>
      <c r="D16" s="69" t="s">
        <v>873</v>
      </c>
      <c r="E16" s="69" t="s">
        <v>964</v>
      </c>
      <c r="F16" s="69" t="s">
        <v>1535</v>
      </c>
      <c r="G16" s="69" t="s">
        <v>876</v>
      </c>
      <c r="H16" s="69" t="s">
        <v>1545</v>
      </c>
      <c r="I16" s="69" t="s">
        <v>1546</v>
      </c>
      <c r="J16" s="69" t="s">
        <v>1538</v>
      </c>
      <c r="K16" s="69" t="s">
        <v>1539</v>
      </c>
      <c r="L16" s="69" t="s">
        <v>1540</v>
      </c>
      <c r="M16" s="69" t="s">
        <v>950</v>
      </c>
      <c r="N16" s="69" t="s">
        <v>1547</v>
      </c>
    </row>
    <row r="17" spans="1:14">
      <c r="A17" s="69" t="s">
        <v>1242</v>
      </c>
      <c r="B17" s="69" t="s">
        <v>45</v>
      </c>
      <c r="C17" s="69" t="s">
        <v>108</v>
      </c>
      <c r="D17" s="69" t="s">
        <v>873</v>
      </c>
      <c r="E17" s="69" t="s">
        <v>964</v>
      </c>
      <c r="F17" s="69" t="s">
        <v>1243</v>
      </c>
      <c r="G17" s="69" t="s">
        <v>876</v>
      </c>
      <c r="H17" s="69" t="s">
        <v>1244</v>
      </c>
      <c r="I17" s="69" t="s">
        <v>1245</v>
      </c>
      <c r="J17" s="69" t="s">
        <v>1246</v>
      </c>
      <c r="K17" s="69" t="s">
        <v>1247</v>
      </c>
      <c r="L17" s="69" t="s">
        <v>1248</v>
      </c>
      <c r="M17" s="69" t="s">
        <v>950</v>
      </c>
      <c r="N17" s="69" t="s">
        <v>1249</v>
      </c>
    </row>
    <row r="18" spans="1:14">
      <c r="A18" s="69" t="s">
        <v>1574</v>
      </c>
      <c r="B18" s="69" t="s">
        <v>117</v>
      </c>
      <c r="C18" s="69" t="s">
        <v>118</v>
      </c>
      <c r="D18" s="69" t="s">
        <v>873</v>
      </c>
      <c r="E18" s="69" t="s">
        <v>964</v>
      </c>
      <c r="F18" s="69" t="s">
        <v>1031</v>
      </c>
      <c r="G18" s="69" t="s">
        <v>876</v>
      </c>
      <c r="H18" s="69" t="s">
        <v>1580</v>
      </c>
      <c r="I18" s="69" t="s">
        <v>1262</v>
      </c>
      <c r="J18" s="69" t="s">
        <v>1576</v>
      </c>
      <c r="K18" s="69" t="s">
        <v>1577</v>
      </c>
      <c r="L18" s="69" t="s">
        <v>1578</v>
      </c>
      <c r="M18" s="69" t="s">
        <v>950</v>
      </c>
      <c r="N18" s="69" t="s">
        <v>1581</v>
      </c>
    </row>
    <row r="19" spans="1:14">
      <c r="A19" s="69" t="s">
        <v>937</v>
      </c>
      <c r="B19" s="69" t="s">
        <v>119</v>
      </c>
      <c r="C19" s="69" t="s">
        <v>105</v>
      </c>
      <c r="D19" s="69" t="s">
        <v>873</v>
      </c>
      <c r="E19" s="69" t="s">
        <v>964</v>
      </c>
      <c r="F19" s="69" t="s">
        <v>965</v>
      </c>
      <c r="G19" s="69" t="s">
        <v>876</v>
      </c>
      <c r="H19" s="69" t="s">
        <v>966</v>
      </c>
      <c r="I19" s="69" t="s">
        <v>967</v>
      </c>
      <c r="J19" s="69" t="s">
        <v>941</v>
      </c>
      <c r="K19" s="69" t="s">
        <v>942</v>
      </c>
      <c r="L19" s="69" t="s">
        <v>943</v>
      </c>
      <c r="M19" s="69" t="s">
        <v>950</v>
      </c>
      <c r="N19" s="69" t="s">
        <v>968</v>
      </c>
    </row>
    <row r="20" spans="1:14">
      <c r="A20" s="69" t="s">
        <v>1411</v>
      </c>
      <c r="B20" s="69" t="s">
        <v>356</v>
      </c>
      <c r="C20" s="69" t="s">
        <v>108</v>
      </c>
      <c r="D20" s="69" t="s">
        <v>873</v>
      </c>
      <c r="E20" s="69" t="s">
        <v>964</v>
      </c>
      <c r="F20" s="69" t="s">
        <v>1105</v>
      </c>
      <c r="G20" s="69" t="s">
        <v>876</v>
      </c>
      <c r="H20" s="69" t="s">
        <v>1412</v>
      </c>
      <c r="I20" s="69" t="s">
        <v>1237</v>
      </c>
      <c r="J20" s="69" t="s">
        <v>1413</v>
      </c>
      <c r="K20" s="69" t="s">
        <v>1414</v>
      </c>
      <c r="L20" s="69" t="s">
        <v>1415</v>
      </c>
      <c r="M20" s="69" t="s">
        <v>950</v>
      </c>
      <c r="N20" s="69" t="s">
        <v>1416</v>
      </c>
    </row>
    <row r="21" spans="1:14">
      <c r="A21" s="69" t="s">
        <v>1391</v>
      </c>
      <c r="B21" s="69" t="s">
        <v>121</v>
      </c>
      <c r="C21" s="69" t="s">
        <v>122</v>
      </c>
      <c r="D21" s="69" t="s">
        <v>873</v>
      </c>
      <c r="E21" s="69" t="s">
        <v>964</v>
      </c>
      <c r="F21" s="69" t="s">
        <v>1112</v>
      </c>
      <c r="G21" s="69" t="s">
        <v>876</v>
      </c>
      <c r="H21" s="69" t="s">
        <v>1392</v>
      </c>
      <c r="I21" s="69" t="s">
        <v>1393</v>
      </c>
      <c r="J21" s="69" t="s">
        <v>1394</v>
      </c>
      <c r="K21" s="69" t="s">
        <v>1395</v>
      </c>
      <c r="L21" s="69" t="s">
        <v>1020</v>
      </c>
      <c r="M21" s="69" t="s">
        <v>950</v>
      </c>
      <c r="N21" s="69" t="s">
        <v>1396</v>
      </c>
    </row>
    <row r="22" spans="1:14">
      <c r="A22" s="69" t="s">
        <v>1375</v>
      </c>
      <c r="B22" s="69" t="s">
        <v>123</v>
      </c>
      <c r="C22" s="69" t="s">
        <v>124</v>
      </c>
      <c r="D22" s="69" t="s">
        <v>873</v>
      </c>
      <c r="E22" s="69" t="s">
        <v>964</v>
      </c>
      <c r="F22" s="69" t="s">
        <v>1376</v>
      </c>
      <c r="G22" s="69" t="s">
        <v>876</v>
      </c>
      <c r="H22" s="69" t="s">
        <v>1377</v>
      </c>
      <c r="I22" s="69" t="s">
        <v>1378</v>
      </c>
      <c r="J22" s="69" t="s">
        <v>1379</v>
      </c>
      <c r="K22" s="69" t="s">
        <v>1380</v>
      </c>
      <c r="L22" s="69" t="s">
        <v>1381</v>
      </c>
      <c r="M22" s="69" t="s">
        <v>950</v>
      </c>
      <c r="N22" s="69" t="s">
        <v>1382</v>
      </c>
    </row>
    <row r="23" spans="1:14">
      <c r="A23" s="69" t="s">
        <v>1420</v>
      </c>
      <c r="B23" s="69" t="s">
        <v>501</v>
      </c>
      <c r="C23" s="69" t="s">
        <v>1427</v>
      </c>
      <c r="D23" s="69" t="s">
        <v>873</v>
      </c>
      <c r="E23" s="69" t="s">
        <v>964</v>
      </c>
      <c r="F23" s="69" t="s">
        <v>1428</v>
      </c>
      <c r="G23" s="69" t="s">
        <v>876</v>
      </c>
      <c r="H23" s="69" t="s">
        <v>1429</v>
      </c>
      <c r="I23" s="69" t="s">
        <v>1430</v>
      </c>
      <c r="J23" s="69" t="s">
        <v>1424</v>
      </c>
      <c r="K23" s="69" t="s">
        <v>1425</v>
      </c>
      <c r="L23" s="69" t="s">
        <v>1426</v>
      </c>
      <c r="M23" s="69" t="s">
        <v>950</v>
      </c>
      <c r="N23" s="69" t="s">
        <v>1431</v>
      </c>
    </row>
    <row r="24" spans="1:14" ht="15">
      <c r="A24" s="69" t="s">
        <v>1632</v>
      </c>
      <c r="B24" s="69" t="s">
        <v>125</v>
      </c>
      <c r="C24" s="97" t="s">
        <v>4764</v>
      </c>
      <c r="D24" s="69" t="s">
        <v>873</v>
      </c>
      <c r="E24" s="69" t="s">
        <v>964</v>
      </c>
      <c r="F24" s="69" t="s">
        <v>1024</v>
      </c>
      <c r="G24" s="69" t="s">
        <v>876</v>
      </c>
      <c r="H24" s="69" t="s">
        <v>1032</v>
      </c>
      <c r="I24" s="69" t="s">
        <v>1026</v>
      </c>
      <c r="J24" s="69" t="s">
        <v>1634</v>
      </c>
      <c r="K24" s="69" t="s">
        <v>1635</v>
      </c>
      <c r="L24" s="69" t="s">
        <v>1636</v>
      </c>
      <c r="M24" s="69" t="s">
        <v>950</v>
      </c>
      <c r="N24" s="69" t="s">
        <v>1637</v>
      </c>
    </row>
    <row r="25" spans="1:14">
      <c r="A25" s="69" t="s">
        <v>1673</v>
      </c>
      <c r="B25" s="69" t="s">
        <v>126</v>
      </c>
      <c r="C25" s="69" t="s">
        <v>127</v>
      </c>
      <c r="D25" s="69" t="s">
        <v>873</v>
      </c>
      <c r="E25" s="69" t="s">
        <v>964</v>
      </c>
      <c r="F25" s="69" t="s">
        <v>1662</v>
      </c>
      <c r="G25" s="69" t="s">
        <v>876</v>
      </c>
      <c r="H25" s="69" t="s">
        <v>1713</v>
      </c>
      <c r="I25" s="69" t="s">
        <v>1699</v>
      </c>
      <c r="J25" s="69" t="s">
        <v>1664</v>
      </c>
      <c r="K25" s="69" t="s">
        <v>1665</v>
      </c>
      <c r="L25" s="69" t="s">
        <v>1666</v>
      </c>
      <c r="M25" s="69" t="s">
        <v>950</v>
      </c>
      <c r="N25" s="69" t="s">
        <v>1715</v>
      </c>
    </row>
    <row r="26" spans="1:14">
      <c r="A26" s="69" t="s">
        <v>1574</v>
      </c>
      <c r="B26" s="69" t="s">
        <v>128</v>
      </c>
      <c r="C26" s="69" t="s">
        <v>129</v>
      </c>
      <c r="D26" s="69" t="s">
        <v>873</v>
      </c>
      <c r="E26" s="69" t="s">
        <v>964</v>
      </c>
      <c r="F26" s="69" t="s">
        <v>1031</v>
      </c>
      <c r="G26" s="69" t="s">
        <v>876</v>
      </c>
      <c r="H26" s="69" t="s">
        <v>1575</v>
      </c>
      <c r="I26" s="69" t="s">
        <v>1262</v>
      </c>
      <c r="J26" s="69" t="s">
        <v>1576</v>
      </c>
      <c r="K26" s="69" t="s">
        <v>1577</v>
      </c>
      <c r="L26" s="69" t="s">
        <v>1578</v>
      </c>
      <c r="M26" s="69" t="s">
        <v>950</v>
      </c>
      <c r="N26" s="69" t="s">
        <v>1579</v>
      </c>
    </row>
    <row r="27" spans="1:14">
      <c r="A27" s="69" t="s">
        <v>1320</v>
      </c>
      <c r="B27" s="69" t="s">
        <v>130</v>
      </c>
      <c r="C27" s="69" t="s">
        <v>131</v>
      </c>
      <c r="D27" s="69" t="s">
        <v>873</v>
      </c>
      <c r="E27" s="69" t="s">
        <v>964</v>
      </c>
      <c r="F27" s="69" t="s">
        <v>952</v>
      </c>
      <c r="G27" s="69" t="s">
        <v>876</v>
      </c>
      <c r="H27" s="69" t="s">
        <v>1032</v>
      </c>
      <c r="I27" s="69" t="s">
        <v>1323</v>
      </c>
      <c r="J27" s="69" t="s">
        <v>1324</v>
      </c>
      <c r="K27" s="69" t="s">
        <v>1325</v>
      </c>
      <c r="L27" s="69" t="s">
        <v>1326</v>
      </c>
      <c r="M27" s="69" t="s">
        <v>950</v>
      </c>
      <c r="N27" s="69" t="s">
        <v>1331</v>
      </c>
    </row>
    <row r="28" spans="1:14">
      <c r="A28" s="69" t="s">
        <v>1289</v>
      </c>
      <c r="B28" s="69" t="s">
        <v>132</v>
      </c>
      <c r="C28" s="69" t="s">
        <v>133</v>
      </c>
      <c r="D28" s="69" t="s">
        <v>873</v>
      </c>
      <c r="E28" s="69" t="s">
        <v>964</v>
      </c>
      <c r="F28" s="69" t="s">
        <v>1290</v>
      </c>
      <c r="G28" s="69" t="s">
        <v>876</v>
      </c>
      <c r="H28" s="69" t="s">
        <v>1291</v>
      </c>
      <c r="I28" s="69" t="s">
        <v>1292</v>
      </c>
      <c r="J28" s="69" t="s">
        <v>1293</v>
      </c>
      <c r="K28" s="69" t="s">
        <v>1294</v>
      </c>
      <c r="L28" s="69" t="s">
        <v>1295</v>
      </c>
      <c r="M28" s="69" t="s">
        <v>950</v>
      </c>
      <c r="N28" s="69" t="s">
        <v>1296</v>
      </c>
    </row>
    <row r="29" spans="1:14">
      <c r="A29" s="69" t="s">
        <v>1214</v>
      </c>
      <c r="B29" s="69" t="s">
        <v>134</v>
      </c>
      <c r="C29" s="69" t="s">
        <v>135</v>
      </c>
      <c r="D29" s="69" t="s">
        <v>873</v>
      </c>
      <c r="E29" s="69" t="s">
        <v>964</v>
      </c>
      <c r="F29" s="69" t="s">
        <v>1007</v>
      </c>
      <c r="G29" s="69" t="s">
        <v>876</v>
      </c>
      <c r="H29" s="69" t="s">
        <v>1215</v>
      </c>
      <c r="I29" s="69" t="s">
        <v>1009</v>
      </c>
      <c r="J29" s="69" t="s">
        <v>1216</v>
      </c>
      <c r="K29" s="69" t="s">
        <v>1217</v>
      </c>
      <c r="L29" s="69" t="s">
        <v>1218</v>
      </c>
      <c r="M29" s="69" t="s">
        <v>950</v>
      </c>
    </row>
    <row r="30" spans="1:14">
      <c r="A30" s="69" t="s">
        <v>1397</v>
      </c>
      <c r="B30" s="69" t="s">
        <v>137</v>
      </c>
      <c r="C30" s="69" t="s">
        <v>138</v>
      </c>
      <c r="D30" s="69" t="s">
        <v>873</v>
      </c>
      <c r="E30" s="69" t="s">
        <v>964</v>
      </c>
      <c r="F30" s="69" t="s">
        <v>1159</v>
      </c>
      <c r="G30" s="69" t="s">
        <v>876</v>
      </c>
      <c r="H30" s="69" t="s">
        <v>1032</v>
      </c>
      <c r="I30" s="69" t="s">
        <v>1398</v>
      </c>
      <c r="J30" s="69" t="s">
        <v>1399</v>
      </c>
      <c r="K30" s="69" t="s">
        <v>1400</v>
      </c>
      <c r="L30" s="69" t="s">
        <v>1401</v>
      </c>
      <c r="M30" s="69" t="s">
        <v>950</v>
      </c>
      <c r="N30" s="69" t="s">
        <v>1402</v>
      </c>
    </row>
    <row r="31" spans="1:14">
      <c r="A31" s="69" t="s">
        <v>1214</v>
      </c>
      <c r="B31" s="69" t="s">
        <v>139</v>
      </c>
      <c r="C31" s="69" t="s">
        <v>135</v>
      </c>
      <c r="D31" s="69" t="s">
        <v>873</v>
      </c>
      <c r="E31" s="69" t="s">
        <v>964</v>
      </c>
      <c r="F31" s="69" t="s">
        <v>1007</v>
      </c>
      <c r="G31" s="69" t="s">
        <v>876</v>
      </c>
      <c r="H31" s="69" t="s">
        <v>1215</v>
      </c>
      <c r="I31" s="69" t="s">
        <v>1009</v>
      </c>
      <c r="J31" s="69" t="s">
        <v>1216</v>
      </c>
      <c r="K31" s="69" t="s">
        <v>1217</v>
      </c>
      <c r="L31" s="69" t="s">
        <v>1218</v>
      </c>
      <c r="M31" s="69" t="s">
        <v>950</v>
      </c>
    </row>
    <row r="32" spans="1:14">
      <c r="A32" s="69" t="s">
        <v>1214</v>
      </c>
      <c r="B32" s="69" t="s">
        <v>140</v>
      </c>
      <c r="C32" s="69" t="s">
        <v>135</v>
      </c>
      <c r="D32" s="69" t="s">
        <v>873</v>
      </c>
      <c r="E32" s="69" t="s">
        <v>964</v>
      </c>
      <c r="F32" s="69" t="s">
        <v>1007</v>
      </c>
      <c r="G32" s="69" t="s">
        <v>876</v>
      </c>
      <c r="H32" s="69" t="s">
        <v>1215</v>
      </c>
      <c r="I32" s="69" t="s">
        <v>1009</v>
      </c>
      <c r="J32" s="69" t="s">
        <v>1216</v>
      </c>
      <c r="K32" s="69" t="s">
        <v>1217</v>
      </c>
      <c r="L32" s="69" t="s">
        <v>1218</v>
      </c>
      <c r="M32" s="69" t="s">
        <v>950</v>
      </c>
    </row>
    <row r="33" spans="1:14">
      <c r="A33" s="69" t="s">
        <v>1458</v>
      </c>
      <c r="B33" s="69" t="s">
        <v>151</v>
      </c>
      <c r="C33" s="69" t="s">
        <v>152</v>
      </c>
      <c r="D33" s="69" t="s">
        <v>873</v>
      </c>
      <c r="E33" s="69" t="s">
        <v>874</v>
      </c>
      <c r="F33" s="69" t="s">
        <v>1459</v>
      </c>
      <c r="G33" s="69" t="s">
        <v>876</v>
      </c>
      <c r="H33" s="69" t="s">
        <v>1467</v>
      </c>
      <c r="I33" s="69" t="s">
        <v>1468</v>
      </c>
      <c r="J33" s="69" t="s">
        <v>1462</v>
      </c>
      <c r="K33" s="69" t="s">
        <v>1463</v>
      </c>
      <c r="L33" s="69" t="s">
        <v>1464</v>
      </c>
      <c r="M33" s="69" t="s">
        <v>882</v>
      </c>
      <c r="N33" s="69" t="s">
        <v>94</v>
      </c>
    </row>
    <row r="34" spans="1:14">
      <c r="A34" s="69" t="s">
        <v>1737</v>
      </c>
      <c r="B34" s="69" t="s">
        <v>485</v>
      </c>
      <c r="C34" s="69" t="s">
        <v>1738</v>
      </c>
      <c r="D34" s="69" t="s">
        <v>873</v>
      </c>
      <c r="E34" s="69" t="s">
        <v>874</v>
      </c>
      <c r="F34" s="69" t="s">
        <v>1739</v>
      </c>
      <c r="G34" s="69" t="s">
        <v>876</v>
      </c>
      <c r="I34" s="69" t="s">
        <v>1740</v>
      </c>
      <c r="J34" s="69" t="s">
        <v>1741</v>
      </c>
      <c r="K34" s="69" t="s">
        <v>1742</v>
      </c>
      <c r="L34" s="69" t="s">
        <v>1743</v>
      </c>
      <c r="M34" s="69" t="s">
        <v>882</v>
      </c>
      <c r="N34" s="69" t="s">
        <v>94</v>
      </c>
    </row>
    <row r="35" spans="1:14">
      <c r="A35" s="69" t="s">
        <v>1458</v>
      </c>
      <c r="B35" s="69" t="s">
        <v>49</v>
      </c>
      <c r="C35" s="69" t="s">
        <v>152</v>
      </c>
      <c r="D35" s="69" t="s">
        <v>873</v>
      </c>
      <c r="E35" s="69" t="s">
        <v>874</v>
      </c>
      <c r="F35" s="69" t="s">
        <v>1459</v>
      </c>
      <c r="G35" s="69" t="s">
        <v>876</v>
      </c>
      <c r="H35" s="69" t="s">
        <v>1479</v>
      </c>
      <c r="I35" s="69" t="s">
        <v>1461</v>
      </c>
      <c r="J35" s="69" t="s">
        <v>1462</v>
      </c>
      <c r="K35" s="69" t="s">
        <v>1463</v>
      </c>
      <c r="L35" s="69" t="s">
        <v>1464</v>
      </c>
      <c r="M35" s="69" t="s">
        <v>882</v>
      </c>
      <c r="N35" s="69" t="s">
        <v>1480</v>
      </c>
    </row>
    <row r="36" spans="1:14">
      <c r="A36" s="69" t="s">
        <v>1534</v>
      </c>
      <c r="B36" s="69" t="s">
        <v>153</v>
      </c>
      <c r="C36" s="69" t="s">
        <v>154</v>
      </c>
      <c r="D36" s="69" t="s">
        <v>873</v>
      </c>
      <c r="E36" s="69" t="s">
        <v>874</v>
      </c>
      <c r="F36" s="69" t="s">
        <v>1535</v>
      </c>
      <c r="G36" s="69" t="s">
        <v>876</v>
      </c>
      <c r="I36" s="69" t="s">
        <v>1537</v>
      </c>
      <c r="J36" s="69" t="s">
        <v>1538</v>
      </c>
      <c r="K36" s="69" t="s">
        <v>1539</v>
      </c>
      <c r="L36" s="69" t="s">
        <v>1540</v>
      </c>
      <c r="M36" s="69" t="s">
        <v>882</v>
      </c>
      <c r="N36" s="69" t="s">
        <v>1550</v>
      </c>
    </row>
    <row r="37" spans="1:14">
      <c r="A37" s="69" t="s">
        <v>1599</v>
      </c>
      <c r="B37" s="69" t="s">
        <v>52</v>
      </c>
      <c r="C37" s="69" t="s">
        <v>108</v>
      </c>
      <c r="D37" s="69" t="s">
        <v>873</v>
      </c>
      <c r="E37" s="69" t="s">
        <v>874</v>
      </c>
      <c r="F37" s="69" t="s">
        <v>1243</v>
      </c>
      <c r="G37" s="69" t="s">
        <v>876</v>
      </c>
      <c r="H37" s="69" t="s">
        <v>1600</v>
      </c>
      <c r="I37" s="69" t="s">
        <v>1601</v>
      </c>
      <c r="J37" s="69" t="s">
        <v>1602</v>
      </c>
      <c r="K37" s="69" t="s">
        <v>1603</v>
      </c>
      <c r="L37" s="69" t="s">
        <v>1604</v>
      </c>
      <c r="M37" s="69" t="s">
        <v>950</v>
      </c>
      <c r="N37" s="69" t="s">
        <v>1605</v>
      </c>
    </row>
    <row r="38" spans="1:14">
      <c r="A38" s="69" t="s">
        <v>1511</v>
      </c>
      <c r="B38" s="69" t="s">
        <v>155</v>
      </c>
      <c r="C38" s="69" t="s">
        <v>156</v>
      </c>
      <c r="D38" s="69" t="s">
        <v>873</v>
      </c>
      <c r="E38" s="69" t="s">
        <v>874</v>
      </c>
      <c r="F38" s="69" t="s">
        <v>1112</v>
      </c>
      <c r="G38" s="69" t="s">
        <v>876</v>
      </c>
      <c r="H38" s="69" t="s">
        <v>1517</v>
      </c>
      <c r="I38" s="69" t="s">
        <v>1393</v>
      </c>
      <c r="J38" s="69" t="s">
        <v>1513</v>
      </c>
      <c r="K38" s="69" t="s">
        <v>1514</v>
      </c>
      <c r="L38" s="69" t="s">
        <v>1515</v>
      </c>
      <c r="M38" s="69" t="s">
        <v>882</v>
      </c>
      <c r="N38" s="69" t="s">
        <v>1518</v>
      </c>
    </row>
    <row r="39" spans="1:14">
      <c r="A39" s="69" t="s">
        <v>1458</v>
      </c>
      <c r="B39" s="69" t="s">
        <v>53</v>
      </c>
      <c r="C39" s="69" t="s">
        <v>152</v>
      </c>
      <c r="D39" s="69" t="s">
        <v>873</v>
      </c>
      <c r="E39" s="69" t="s">
        <v>874</v>
      </c>
      <c r="F39" s="69" t="s">
        <v>1459</v>
      </c>
      <c r="G39" s="69" t="s">
        <v>876</v>
      </c>
      <c r="I39" s="69" t="s">
        <v>1468</v>
      </c>
      <c r="J39" s="69" t="s">
        <v>1462</v>
      </c>
      <c r="K39" s="69" t="s">
        <v>1463</v>
      </c>
      <c r="L39" s="69" t="s">
        <v>1464</v>
      </c>
      <c r="M39" s="69" t="s">
        <v>882</v>
      </c>
      <c r="N39" s="69" t="s">
        <v>1469</v>
      </c>
    </row>
    <row r="40" spans="1:14">
      <c r="A40" s="69" t="s">
        <v>1458</v>
      </c>
      <c r="B40" s="69" t="s">
        <v>54</v>
      </c>
      <c r="C40" s="69" t="s">
        <v>152</v>
      </c>
      <c r="D40" s="69" t="s">
        <v>873</v>
      </c>
      <c r="E40" s="69" t="s">
        <v>874</v>
      </c>
      <c r="F40" s="69" t="s">
        <v>1459</v>
      </c>
      <c r="G40" s="69" t="s">
        <v>876</v>
      </c>
      <c r="I40" s="69" t="s">
        <v>1461</v>
      </c>
      <c r="J40" s="69" t="s">
        <v>1483</v>
      </c>
      <c r="K40" s="69" t="s">
        <v>1484</v>
      </c>
      <c r="L40" s="69" t="s">
        <v>1485</v>
      </c>
      <c r="M40" s="69" t="s">
        <v>882</v>
      </c>
      <c r="N40" s="69" t="s">
        <v>1486</v>
      </c>
    </row>
    <row r="41" spans="1:14">
      <c r="A41" s="69" t="s">
        <v>1458</v>
      </c>
      <c r="B41" s="69" t="s">
        <v>55</v>
      </c>
      <c r="C41" s="69" t="s">
        <v>152</v>
      </c>
      <c r="D41" s="69" t="s">
        <v>873</v>
      </c>
      <c r="E41" s="69" t="s">
        <v>874</v>
      </c>
      <c r="F41" s="69" t="s">
        <v>1459</v>
      </c>
      <c r="G41" s="69" t="s">
        <v>876</v>
      </c>
      <c r="I41" s="69" t="s">
        <v>1475</v>
      </c>
      <c r="J41" s="69" t="s">
        <v>1462</v>
      </c>
      <c r="K41" s="69" t="s">
        <v>1463</v>
      </c>
      <c r="L41" s="69" t="s">
        <v>1464</v>
      </c>
      <c r="M41" s="69" t="s">
        <v>882</v>
      </c>
      <c r="N41" s="69" t="s">
        <v>1476</v>
      </c>
    </row>
    <row r="42" spans="1:14">
      <c r="A42" s="69" t="s">
        <v>937</v>
      </c>
      <c r="B42" s="69" t="s">
        <v>157</v>
      </c>
      <c r="C42" s="69" t="s">
        <v>105</v>
      </c>
      <c r="D42" s="69" t="s">
        <v>873</v>
      </c>
      <c r="E42" s="69" t="s">
        <v>874</v>
      </c>
      <c r="F42" s="69" t="s">
        <v>939</v>
      </c>
      <c r="G42" s="69" t="s">
        <v>876</v>
      </c>
      <c r="H42" s="69" t="s">
        <v>995</v>
      </c>
      <c r="I42" s="69" t="s">
        <v>989</v>
      </c>
      <c r="J42" s="69" t="s">
        <v>941</v>
      </c>
      <c r="K42" s="69" t="s">
        <v>942</v>
      </c>
      <c r="L42" s="69" t="s">
        <v>943</v>
      </c>
      <c r="M42" s="69" t="s">
        <v>882</v>
      </c>
      <c r="N42" s="69" t="s">
        <v>996</v>
      </c>
    </row>
    <row r="43" spans="1:14">
      <c r="A43" s="69" t="s">
        <v>937</v>
      </c>
      <c r="B43" s="69" t="s">
        <v>158</v>
      </c>
      <c r="C43" s="69" t="s">
        <v>105</v>
      </c>
      <c r="D43" s="69" t="s">
        <v>873</v>
      </c>
      <c r="E43" s="69" t="s">
        <v>874</v>
      </c>
      <c r="F43" s="69" t="s">
        <v>952</v>
      </c>
      <c r="G43" s="69" t="s">
        <v>876</v>
      </c>
      <c r="H43" s="69" t="s">
        <v>961</v>
      </c>
      <c r="I43" s="69" t="s">
        <v>962</v>
      </c>
      <c r="J43" s="69" t="s">
        <v>941</v>
      </c>
      <c r="K43" s="69" t="s">
        <v>942</v>
      </c>
      <c r="L43" s="69" t="s">
        <v>943</v>
      </c>
      <c r="M43" s="69" t="s">
        <v>882</v>
      </c>
      <c r="N43" s="69" t="s">
        <v>963</v>
      </c>
    </row>
    <row r="44" spans="1:14">
      <c r="A44" s="69" t="s">
        <v>937</v>
      </c>
      <c r="B44" s="69" t="s">
        <v>159</v>
      </c>
      <c r="C44" s="69" t="s">
        <v>105</v>
      </c>
      <c r="D44" s="69" t="s">
        <v>873</v>
      </c>
      <c r="E44" s="69" t="s">
        <v>874</v>
      </c>
      <c r="F44" s="69" t="s">
        <v>952</v>
      </c>
      <c r="G44" s="69" t="s">
        <v>876</v>
      </c>
      <c r="I44" s="69" t="s">
        <v>953</v>
      </c>
      <c r="J44" s="69" t="s">
        <v>941</v>
      </c>
      <c r="K44" s="69" t="s">
        <v>942</v>
      </c>
      <c r="L44" s="69" t="s">
        <v>943</v>
      </c>
      <c r="M44" s="69" t="s">
        <v>882</v>
      </c>
      <c r="N44" s="69" t="s">
        <v>955</v>
      </c>
    </row>
    <row r="45" spans="1:14">
      <c r="A45" s="69" t="s">
        <v>937</v>
      </c>
      <c r="B45" s="69" t="s">
        <v>160</v>
      </c>
      <c r="C45" s="69" t="s">
        <v>105</v>
      </c>
      <c r="D45" s="69" t="s">
        <v>873</v>
      </c>
      <c r="E45" s="69" t="s">
        <v>874</v>
      </c>
      <c r="F45" s="69" t="s">
        <v>939</v>
      </c>
      <c r="G45" s="69" t="s">
        <v>876</v>
      </c>
      <c r="H45" s="69" t="s">
        <v>999</v>
      </c>
      <c r="I45" s="69" t="s">
        <v>1000</v>
      </c>
      <c r="J45" s="69" t="s">
        <v>941</v>
      </c>
      <c r="K45" s="69" t="s">
        <v>942</v>
      </c>
      <c r="L45" s="69" t="s">
        <v>943</v>
      </c>
      <c r="M45" s="69" t="s">
        <v>882</v>
      </c>
      <c r="N45" s="69" t="s">
        <v>1001</v>
      </c>
    </row>
    <row r="46" spans="1:14">
      <c r="A46" s="69" t="s">
        <v>937</v>
      </c>
      <c r="B46" s="69" t="s">
        <v>161</v>
      </c>
      <c r="C46" s="69" t="s">
        <v>105</v>
      </c>
      <c r="D46" s="69" t="s">
        <v>873</v>
      </c>
      <c r="E46" s="69" t="s">
        <v>874</v>
      </c>
      <c r="F46" s="69" t="s">
        <v>952</v>
      </c>
      <c r="G46" s="69" t="s">
        <v>876</v>
      </c>
      <c r="I46" s="69" t="s">
        <v>953</v>
      </c>
      <c r="J46" s="69" t="s">
        <v>941</v>
      </c>
      <c r="K46" s="69" t="s">
        <v>942</v>
      </c>
      <c r="L46" s="69" t="s">
        <v>943</v>
      </c>
      <c r="M46" s="69" t="s">
        <v>882</v>
      </c>
      <c r="N46" s="69" t="s">
        <v>956</v>
      </c>
    </row>
    <row r="47" spans="1:14">
      <c r="A47" s="69" t="s">
        <v>937</v>
      </c>
      <c r="B47" s="69" t="s">
        <v>162</v>
      </c>
      <c r="C47" s="69" t="s">
        <v>105</v>
      </c>
      <c r="D47" s="69" t="s">
        <v>873</v>
      </c>
      <c r="E47" s="69" t="s">
        <v>874</v>
      </c>
      <c r="F47" s="69" t="s">
        <v>939</v>
      </c>
      <c r="G47" s="69" t="s">
        <v>876</v>
      </c>
      <c r="H47" s="69" t="s">
        <v>993</v>
      </c>
      <c r="I47" s="69" t="s">
        <v>989</v>
      </c>
      <c r="J47" s="69" t="s">
        <v>941</v>
      </c>
      <c r="K47" s="69" t="s">
        <v>942</v>
      </c>
      <c r="L47" s="69" t="s">
        <v>943</v>
      </c>
      <c r="M47" s="69" t="s">
        <v>882</v>
      </c>
      <c r="N47" s="69" t="s">
        <v>994</v>
      </c>
    </row>
    <row r="48" spans="1:14">
      <c r="A48" s="69" t="s">
        <v>1620</v>
      </c>
      <c r="B48" s="69" t="s">
        <v>163</v>
      </c>
      <c r="C48" s="69" t="s">
        <v>164</v>
      </c>
      <c r="D48" s="69" t="s">
        <v>873</v>
      </c>
      <c r="E48" s="69" t="s">
        <v>874</v>
      </c>
      <c r="F48" s="69" t="s">
        <v>1621</v>
      </c>
      <c r="G48" s="69" t="s">
        <v>876</v>
      </c>
      <c r="I48" s="69" t="s">
        <v>1622</v>
      </c>
      <c r="J48" s="69" t="s">
        <v>1623</v>
      </c>
      <c r="K48" s="69" t="s">
        <v>1624</v>
      </c>
      <c r="L48" s="69" t="s">
        <v>1625</v>
      </c>
      <c r="M48" s="69" t="s">
        <v>882</v>
      </c>
      <c r="N48" s="69" t="s">
        <v>1626</v>
      </c>
    </row>
    <row r="49" spans="1:14">
      <c r="A49" s="69" t="s">
        <v>871</v>
      </c>
      <c r="B49" s="69" t="s">
        <v>165</v>
      </c>
      <c r="C49" s="69" t="s">
        <v>872</v>
      </c>
      <c r="D49" s="69" t="s">
        <v>873</v>
      </c>
      <c r="E49" s="69" t="s">
        <v>874</v>
      </c>
      <c r="F49" s="69" t="s">
        <v>875</v>
      </c>
      <c r="G49" s="69" t="s">
        <v>876</v>
      </c>
      <c r="H49" s="69" t="s">
        <v>913</v>
      </c>
      <c r="I49" s="69" t="s">
        <v>878</v>
      </c>
      <c r="J49" s="69" t="s">
        <v>879</v>
      </c>
      <c r="K49" s="69" t="s">
        <v>880</v>
      </c>
      <c r="L49" s="69" t="s">
        <v>881</v>
      </c>
      <c r="M49" s="69" t="s">
        <v>882</v>
      </c>
      <c r="N49" s="69" t="s">
        <v>914</v>
      </c>
    </row>
    <row r="50" spans="1:14">
      <c r="A50" s="69" t="s">
        <v>871</v>
      </c>
      <c r="B50" s="69" t="s">
        <v>167</v>
      </c>
      <c r="C50" s="69" t="s">
        <v>872</v>
      </c>
      <c r="D50" s="69" t="s">
        <v>873</v>
      </c>
      <c r="E50" s="69" t="s">
        <v>874</v>
      </c>
      <c r="F50" s="69" t="s">
        <v>875</v>
      </c>
      <c r="G50" s="69" t="s">
        <v>876</v>
      </c>
      <c r="H50" s="69" t="s">
        <v>915</v>
      </c>
      <c r="I50" s="69" t="s">
        <v>907</v>
      </c>
      <c r="J50" s="69" t="s">
        <v>879</v>
      </c>
      <c r="K50" s="69" t="s">
        <v>880</v>
      </c>
      <c r="L50" s="69" t="s">
        <v>881</v>
      </c>
      <c r="M50" s="69" t="s">
        <v>882</v>
      </c>
      <c r="N50" s="69" t="s">
        <v>916</v>
      </c>
    </row>
    <row r="51" spans="1:14">
      <c r="A51" s="69" t="s">
        <v>871</v>
      </c>
      <c r="B51" s="69" t="s">
        <v>168</v>
      </c>
      <c r="C51" s="69" t="s">
        <v>872</v>
      </c>
      <c r="D51" s="69" t="s">
        <v>873</v>
      </c>
      <c r="E51" s="69" t="s">
        <v>874</v>
      </c>
      <c r="F51" s="69" t="s">
        <v>875</v>
      </c>
      <c r="G51" s="69" t="s">
        <v>876</v>
      </c>
      <c r="H51" s="69" t="s">
        <v>877</v>
      </c>
      <c r="I51" s="69" t="s">
        <v>878</v>
      </c>
      <c r="J51" s="69" t="s">
        <v>879</v>
      </c>
      <c r="K51" s="69" t="s">
        <v>880</v>
      </c>
      <c r="L51" s="69" t="s">
        <v>881</v>
      </c>
      <c r="M51" s="69" t="s">
        <v>882</v>
      </c>
      <c r="N51" s="69" t="s">
        <v>883</v>
      </c>
    </row>
    <row r="52" spans="1:14">
      <c r="A52" s="69" t="s">
        <v>1661</v>
      </c>
      <c r="B52" s="69" t="s">
        <v>169</v>
      </c>
      <c r="C52" s="69" t="s">
        <v>170</v>
      </c>
      <c r="D52" s="69" t="s">
        <v>873</v>
      </c>
      <c r="E52" s="69" t="s">
        <v>874</v>
      </c>
      <c r="F52" s="69" t="s">
        <v>1678</v>
      </c>
      <c r="G52" s="69" t="s">
        <v>876</v>
      </c>
      <c r="H52" s="69" t="s">
        <v>1679</v>
      </c>
      <c r="I52" s="69" t="s">
        <v>1680</v>
      </c>
      <c r="J52" s="69" t="s">
        <v>1664</v>
      </c>
      <c r="K52" s="69" t="s">
        <v>1665</v>
      </c>
      <c r="L52" s="69" t="s">
        <v>1666</v>
      </c>
      <c r="M52" s="69" t="s">
        <v>882</v>
      </c>
      <c r="N52" s="69" t="s">
        <v>1681</v>
      </c>
    </row>
    <row r="53" spans="1:14">
      <c r="A53" s="69" t="s">
        <v>1661</v>
      </c>
      <c r="B53" s="69" t="s">
        <v>171</v>
      </c>
      <c r="C53" s="69" t="s">
        <v>170</v>
      </c>
      <c r="D53" s="69" t="s">
        <v>873</v>
      </c>
      <c r="E53" s="69" t="s">
        <v>874</v>
      </c>
      <c r="F53" s="69" t="s">
        <v>1678</v>
      </c>
      <c r="G53" s="69" t="s">
        <v>876</v>
      </c>
      <c r="H53" s="69" t="s">
        <v>1684</v>
      </c>
      <c r="I53" s="69" t="s">
        <v>1682</v>
      </c>
      <c r="J53" s="69" t="s">
        <v>1664</v>
      </c>
      <c r="K53" s="69" t="s">
        <v>1665</v>
      </c>
      <c r="L53" s="69" t="s">
        <v>1666</v>
      </c>
      <c r="M53" s="69" t="s">
        <v>882</v>
      </c>
      <c r="N53" s="69" t="s">
        <v>1685</v>
      </c>
    </row>
    <row r="54" spans="1:14">
      <c r="A54" s="69" t="s">
        <v>1661</v>
      </c>
      <c r="B54" s="69" t="s">
        <v>172</v>
      </c>
      <c r="C54" s="69" t="s">
        <v>170</v>
      </c>
      <c r="D54" s="69" t="s">
        <v>873</v>
      </c>
      <c r="E54" s="69" t="s">
        <v>874</v>
      </c>
      <c r="F54" s="69" t="s">
        <v>1678</v>
      </c>
      <c r="G54" s="69" t="s">
        <v>876</v>
      </c>
      <c r="I54" s="69" t="s">
        <v>1686</v>
      </c>
      <c r="J54" s="69" t="s">
        <v>1664</v>
      </c>
      <c r="K54" s="69" t="s">
        <v>1665</v>
      </c>
      <c r="L54" s="69" t="s">
        <v>1666</v>
      </c>
      <c r="M54" s="69" t="s">
        <v>882</v>
      </c>
      <c r="N54" s="69" t="s">
        <v>1705</v>
      </c>
    </row>
    <row r="55" spans="1:14">
      <c r="A55" s="69" t="s">
        <v>1661</v>
      </c>
      <c r="B55" s="69" t="s">
        <v>173</v>
      </c>
      <c r="C55" s="69" t="s">
        <v>170</v>
      </c>
      <c r="D55" s="69" t="s">
        <v>873</v>
      </c>
      <c r="E55" s="69" t="s">
        <v>874</v>
      </c>
      <c r="F55" s="69" t="s">
        <v>1688</v>
      </c>
      <c r="G55" s="69" t="s">
        <v>876</v>
      </c>
      <c r="H55" s="69" t="s">
        <v>1695</v>
      </c>
      <c r="I55" s="69" t="s">
        <v>1696</v>
      </c>
      <c r="J55" s="69" t="s">
        <v>1664</v>
      </c>
      <c r="K55" s="69" t="s">
        <v>1665</v>
      </c>
      <c r="L55" s="69" t="s">
        <v>1666</v>
      </c>
      <c r="M55" s="69" t="s">
        <v>882</v>
      </c>
      <c r="N55" s="69" t="s">
        <v>1697</v>
      </c>
    </row>
    <row r="56" spans="1:14">
      <c r="A56" s="69" t="s">
        <v>1673</v>
      </c>
      <c r="B56" s="69" t="s">
        <v>174</v>
      </c>
      <c r="C56" s="69" t="s">
        <v>127</v>
      </c>
      <c r="D56" s="69" t="s">
        <v>873</v>
      </c>
      <c r="E56" s="69" t="s">
        <v>874</v>
      </c>
      <c r="F56" s="69" t="s">
        <v>1662</v>
      </c>
      <c r="G56" s="69" t="s">
        <v>876</v>
      </c>
      <c r="H56" s="69" t="s">
        <v>1711</v>
      </c>
      <c r="I56" s="69" t="s">
        <v>1699</v>
      </c>
      <c r="J56" s="69" t="s">
        <v>1664</v>
      </c>
      <c r="K56" s="69" t="s">
        <v>1665</v>
      </c>
      <c r="L56" s="69" t="s">
        <v>1666</v>
      </c>
      <c r="M56" s="69" t="s">
        <v>882</v>
      </c>
      <c r="N56" s="69" t="s">
        <v>1712</v>
      </c>
    </row>
    <row r="57" spans="1:14">
      <c r="A57" s="69" t="s">
        <v>1661</v>
      </c>
      <c r="B57" s="69" t="s">
        <v>175</v>
      </c>
      <c r="C57" s="69" t="s">
        <v>170</v>
      </c>
      <c r="D57" s="69" t="s">
        <v>873</v>
      </c>
      <c r="E57" s="69" t="s">
        <v>874</v>
      </c>
      <c r="F57" s="69" t="s">
        <v>1678</v>
      </c>
      <c r="G57" s="69" t="s">
        <v>876</v>
      </c>
      <c r="H57" s="69" t="s">
        <v>1679</v>
      </c>
      <c r="I57" s="69" t="s">
        <v>1686</v>
      </c>
      <c r="J57" s="69" t="s">
        <v>1664</v>
      </c>
      <c r="K57" s="69" t="s">
        <v>1665</v>
      </c>
      <c r="L57" s="69" t="s">
        <v>1666</v>
      </c>
      <c r="M57" s="69" t="s">
        <v>882</v>
      </c>
      <c r="N57" s="69" t="s">
        <v>1687</v>
      </c>
    </row>
    <row r="58" spans="1:14">
      <c r="A58" s="69" t="s">
        <v>1673</v>
      </c>
      <c r="B58" s="69" t="s">
        <v>176</v>
      </c>
      <c r="C58" s="69" t="s">
        <v>127</v>
      </c>
      <c r="D58" s="69" t="s">
        <v>873</v>
      </c>
      <c r="E58" s="69" t="s">
        <v>874</v>
      </c>
      <c r="F58" s="69" t="s">
        <v>1662</v>
      </c>
      <c r="G58" s="69" t="s">
        <v>876</v>
      </c>
      <c r="H58" s="69" t="s">
        <v>1698</v>
      </c>
      <c r="I58" s="69" t="s">
        <v>1699</v>
      </c>
      <c r="J58" s="69" t="s">
        <v>1664</v>
      </c>
      <c r="K58" s="69" t="s">
        <v>1665</v>
      </c>
      <c r="L58" s="69" t="s">
        <v>1666</v>
      </c>
      <c r="M58" s="69" t="s">
        <v>882</v>
      </c>
      <c r="N58" s="69" t="s">
        <v>1700</v>
      </c>
    </row>
    <row r="59" spans="1:14">
      <c r="A59" s="69" t="s">
        <v>1661</v>
      </c>
      <c r="B59" s="69" t="s">
        <v>177</v>
      </c>
      <c r="C59" s="69" t="s">
        <v>170</v>
      </c>
      <c r="D59" s="69" t="s">
        <v>873</v>
      </c>
      <c r="E59" s="69" t="s">
        <v>874</v>
      </c>
      <c r="F59" s="69" t="s">
        <v>1678</v>
      </c>
      <c r="G59" s="69" t="s">
        <v>876</v>
      </c>
      <c r="H59" s="69" t="s">
        <v>1679</v>
      </c>
      <c r="I59" s="69" t="s">
        <v>1682</v>
      </c>
      <c r="J59" s="69" t="s">
        <v>1664</v>
      </c>
      <c r="K59" s="69" t="s">
        <v>1665</v>
      </c>
      <c r="L59" s="69" t="s">
        <v>1666</v>
      </c>
      <c r="M59" s="69" t="s">
        <v>882</v>
      </c>
      <c r="N59" s="69" t="s">
        <v>1683</v>
      </c>
    </row>
    <row r="60" spans="1:14">
      <c r="A60" s="69" t="s">
        <v>1673</v>
      </c>
      <c r="B60" s="69" t="s">
        <v>178</v>
      </c>
      <c r="C60" s="69" t="s">
        <v>127</v>
      </c>
      <c r="D60" s="69" t="s">
        <v>873</v>
      </c>
      <c r="E60" s="69" t="s">
        <v>874</v>
      </c>
      <c r="F60" s="69" t="s">
        <v>1662</v>
      </c>
      <c r="G60" s="69" t="s">
        <v>876</v>
      </c>
      <c r="H60" s="69" t="s">
        <v>1676</v>
      </c>
      <c r="I60" s="69" t="s">
        <v>1663</v>
      </c>
      <c r="J60" s="69" t="s">
        <v>1664</v>
      </c>
      <c r="K60" s="69" t="s">
        <v>1665</v>
      </c>
      <c r="L60" s="69" t="s">
        <v>1666</v>
      </c>
      <c r="M60" s="69" t="s">
        <v>882</v>
      </c>
      <c r="N60" s="69" t="s">
        <v>1677</v>
      </c>
    </row>
    <row r="61" spans="1:14">
      <c r="A61" s="69" t="s">
        <v>1320</v>
      </c>
      <c r="B61" s="69" t="s">
        <v>179</v>
      </c>
      <c r="C61" s="69" t="s">
        <v>131</v>
      </c>
      <c r="D61" s="69" t="s">
        <v>873</v>
      </c>
      <c r="E61" s="69" t="s">
        <v>874</v>
      </c>
      <c r="F61" s="69" t="s">
        <v>952</v>
      </c>
      <c r="G61" s="69" t="s">
        <v>876</v>
      </c>
      <c r="I61" s="69" t="s">
        <v>1323</v>
      </c>
      <c r="J61" s="69" t="s">
        <v>1324</v>
      </c>
      <c r="K61" s="69" t="s">
        <v>1325</v>
      </c>
      <c r="L61" s="69" t="s">
        <v>1326</v>
      </c>
      <c r="M61" s="69" t="s">
        <v>882</v>
      </c>
      <c r="N61" s="69" t="s">
        <v>1335</v>
      </c>
    </row>
    <row r="62" spans="1:14">
      <c r="A62" s="69" t="s">
        <v>1320</v>
      </c>
      <c r="B62" s="69" t="s">
        <v>180</v>
      </c>
      <c r="C62" s="69" t="s">
        <v>131</v>
      </c>
      <c r="D62" s="69" t="s">
        <v>873</v>
      </c>
      <c r="E62" s="69" t="s">
        <v>874</v>
      </c>
      <c r="F62" s="69" t="s">
        <v>952</v>
      </c>
      <c r="G62" s="69" t="s">
        <v>876</v>
      </c>
      <c r="I62" s="69" t="s">
        <v>1323</v>
      </c>
      <c r="J62" s="69" t="s">
        <v>1324</v>
      </c>
      <c r="K62" s="69" t="s">
        <v>1325</v>
      </c>
      <c r="L62" s="69" t="s">
        <v>1326</v>
      </c>
      <c r="M62" s="69" t="s">
        <v>882</v>
      </c>
      <c r="N62" s="69" t="s">
        <v>1332</v>
      </c>
    </row>
    <row r="63" spans="1:14">
      <c r="A63" s="69" t="s">
        <v>1441</v>
      </c>
      <c r="B63" s="69" t="s">
        <v>181</v>
      </c>
      <c r="C63" s="69" t="s">
        <v>182</v>
      </c>
      <c r="D63" s="69" t="s">
        <v>873</v>
      </c>
      <c r="E63" s="69" t="s">
        <v>874</v>
      </c>
      <c r="F63" s="69" t="s">
        <v>952</v>
      </c>
      <c r="G63" s="69" t="s">
        <v>876</v>
      </c>
      <c r="I63" s="69" t="s">
        <v>1448</v>
      </c>
      <c r="J63" s="69" t="s">
        <v>1443</v>
      </c>
      <c r="K63" s="69" t="s">
        <v>1444</v>
      </c>
      <c r="L63" s="69" t="s">
        <v>1445</v>
      </c>
      <c r="M63" s="69" t="s">
        <v>882</v>
      </c>
      <c r="N63" s="69" t="s">
        <v>1449</v>
      </c>
    </row>
    <row r="64" spans="1:14">
      <c r="A64" s="69" t="s">
        <v>1320</v>
      </c>
      <c r="B64" s="69" t="s">
        <v>183</v>
      </c>
      <c r="C64" s="69" t="s">
        <v>131</v>
      </c>
      <c r="D64" s="69" t="s">
        <v>873</v>
      </c>
      <c r="E64" s="69" t="s">
        <v>874</v>
      </c>
      <c r="F64" s="69" t="s">
        <v>952</v>
      </c>
      <c r="G64" s="69" t="s">
        <v>876</v>
      </c>
      <c r="I64" s="69" t="s">
        <v>1323</v>
      </c>
      <c r="J64" s="69" t="s">
        <v>1324</v>
      </c>
      <c r="K64" s="69" t="s">
        <v>1325</v>
      </c>
      <c r="L64" s="69" t="s">
        <v>1326</v>
      </c>
      <c r="M64" s="69" t="s">
        <v>882</v>
      </c>
      <c r="N64" s="69" t="s">
        <v>1333</v>
      </c>
    </row>
    <row r="65" spans="1:14">
      <c r="A65" s="69" t="s">
        <v>1320</v>
      </c>
      <c r="B65" s="69" t="s">
        <v>184</v>
      </c>
      <c r="C65" s="69" t="s">
        <v>131</v>
      </c>
      <c r="D65" s="69" t="s">
        <v>873</v>
      </c>
      <c r="E65" s="69" t="s">
        <v>874</v>
      </c>
      <c r="F65" s="69" t="s">
        <v>952</v>
      </c>
      <c r="G65" s="69" t="s">
        <v>876</v>
      </c>
      <c r="I65" s="69" t="s">
        <v>1323</v>
      </c>
      <c r="J65" s="69" t="s">
        <v>1324</v>
      </c>
      <c r="K65" s="69" t="s">
        <v>1325</v>
      </c>
      <c r="L65" s="69" t="s">
        <v>1326</v>
      </c>
      <c r="M65" s="69" t="s">
        <v>882</v>
      </c>
      <c r="N65" s="69" t="s">
        <v>1334</v>
      </c>
    </row>
    <row r="66" spans="1:14">
      <c r="A66" s="69" t="s">
        <v>1283</v>
      </c>
      <c r="B66" s="69" t="s">
        <v>185</v>
      </c>
      <c r="C66" s="69" t="s">
        <v>186</v>
      </c>
      <c r="D66" s="69" t="s">
        <v>873</v>
      </c>
      <c r="E66" s="69" t="s">
        <v>874</v>
      </c>
      <c r="F66" s="69" t="s">
        <v>952</v>
      </c>
      <c r="G66" s="69" t="s">
        <v>876</v>
      </c>
      <c r="I66" s="69" t="s">
        <v>1251</v>
      </c>
      <c r="J66" s="69" t="s">
        <v>1284</v>
      </c>
      <c r="K66" s="69" t="s">
        <v>1285</v>
      </c>
      <c r="L66" s="69" t="s">
        <v>1286</v>
      </c>
      <c r="M66" s="69" t="s">
        <v>882</v>
      </c>
      <c r="N66" s="69" t="s">
        <v>1288</v>
      </c>
    </row>
    <row r="67" spans="1:14">
      <c r="A67" s="69" t="s">
        <v>1214</v>
      </c>
      <c r="B67" s="69" t="s">
        <v>187</v>
      </c>
      <c r="C67" s="69" t="s">
        <v>135</v>
      </c>
      <c r="D67" s="69" t="s">
        <v>873</v>
      </c>
      <c r="E67" s="69" t="s">
        <v>874</v>
      </c>
      <c r="F67" s="69" t="s">
        <v>1007</v>
      </c>
      <c r="G67" s="69" t="s">
        <v>876</v>
      </c>
      <c r="H67" s="69" t="s">
        <v>1215</v>
      </c>
      <c r="I67" s="69" t="s">
        <v>1009</v>
      </c>
      <c r="J67" s="69" t="s">
        <v>1216</v>
      </c>
      <c r="K67" s="69" t="s">
        <v>1217</v>
      </c>
      <c r="L67" s="69" t="s">
        <v>1218</v>
      </c>
      <c r="M67" s="69" t="s">
        <v>882</v>
      </c>
    </row>
    <row r="68" spans="1:14">
      <c r="A68" s="69" t="s">
        <v>1214</v>
      </c>
      <c r="B68" s="69" t="s">
        <v>188</v>
      </c>
      <c r="C68" s="69" t="s">
        <v>135</v>
      </c>
      <c r="D68" s="69" t="s">
        <v>873</v>
      </c>
      <c r="E68" s="69" t="s">
        <v>874</v>
      </c>
      <c r="F68" s="69" t="s">
        <v>1007</v>
      </c>
      <c r="G68" s="69" t="s">
        <v>876</v>
      </c>
      <c r="H68" s="69" t="s">
        <v>1215</v>
      </c>
      <c r="I68" s="69" t="s">
        <v>1009</v>
      </c>
      <c r="J68" s="69" t="s">
        <v>1216</v>
      </c>
      <c r="K68" s="69" t="s">
        <v>1217</v>
      </c>
      <c r="L68" s="69" t="s">
        <v>1218</v>
      </c>
      <c r="M68" s="69" t="s">
        <v>882</v>
      </c>
    </row>
    <row r="69" spans="1:14">
      <c r="A69" s="69" t="s">
        <v>1214</v>
      </c>
      <c r="B69" s="69" t="s">
        <v>189</v>
      </c>
      <c r="C69" s="69" t="s">
        <v>135</v>
      </c>
      <c r="D69" s="69" t="s">
        <v>873</v>
      </c>
      <c r="E69" s="69" t="s">
        <v>874</v>
      </c>
      <c r="F69" s="69" t="s">
        <v>1007</v>
      </c>
      <c r="G69" s="69" t="s">
        <v>876</v>
      </c>
      <c r="H69" s="69" t="s">
        <v>1215</v>
      </c>
      <c r="I69" s="69" t="s">
        <v>1009</v>
      </c>
      <c r="J69" s="69" t="s">
        <v>1216</v>
      </c>
      <c r="K69" s="69" t="s">
        <v>1217</v>
      </c>
      <c r="L69" s="69" t="s">
        <v>1218</v>
      </c>
      <c r="M69" s="69" t="s">
        <v>882</v>
      </c>
    </row>
    <row r="70" spans="1:14">
      <c r="A70" s="69" t="s">
        <v>930</v>
      </c>
      <c r="B70" s="69" t="s">
        <v>191</v>
      </c>
      <c r="C70" s="69" t="s">
        <v>192</v>
      </c>
      <c r="D70" s="69" t="s">
        <v>873</v>
      </c>
      <c r="E70" s="69" t="s">
        <v>931</v>
      </c>
      <c r="F70" s="69" t="s">
        <v>932</v>
      </c>
      <c r="G70" s="69" t="s">
        <v>876</v>
      </c>
      <c r="H70" s="69" t="s">
        <v>933</v>
      </c>
      <c r="I70" s="69" t="s">
        <v>2141</v>
      </c>
      <c r="J70" s="69" t="s">
        <v>2142</v>
      </c>
      <c r="K70" s="69" t="s">
        <v>934</v>
      </c>
      <c r="L70" s="69" t="s">
        <v>935</v>
      </c>
      <c r="M70" s="69" t="s">
        <v>882</v>
      </c>
    </row>
    <row r="71" spans="1:14">
      <c r="A71" s="69" t="s">
        <v>1289</v>
      </c>
      <c r="B71" s="69" t="s">
        <v>486</v>
      </c>
      <c r="C71" s="69" t="s">
        <v>133</v>
      </c>
      <c r="D71" s="69" t="s">
        <v>873</v>
      </c>
      <c r="E71" s="69" t="s">
        <v>1219</v>
      </c>
      <c r="F71" s="69" t="s">
        <v>1290</v>
      </c>
      <c r="G71" s="69" t="s">
        <v>876</v>
      </c>
      <c r="H71" s="69" t="s">
        <v>1032</v>
      </c>
      <c r="I71" s="69" t="s">
        <v>1297</v>
      </c>
      <c r="J71" s="69" t="s">
        <v>1293</v>
      </c>
      <c r="K71" s="69" t="s">
        <v>1294</v>
      </c>
      <c r="L71" s="69" t="s">
        <v>1295</v>
      </c>
      <c r="M71" s="69" t="s">
        <v>944</v>
      </c>
      <c r="N71" s="69" t="s">
        <v>1298</v>
      </c>
    </row>
    <row r="72" spans="1:14">
      <c r="A72" s="69" t="s">
        <v>1534</v>
      </c>
      <c r="B72" s="69" t="s">
        <v>193</v>
      </c>
      <c r="C72" s="69" t="s">
        <v>194</v>
      </c>
      <c r="D72" s="69" t="s">
        <v>873</v>
      </c>
      <c r="E72" s="69" t="s">
        <v>1219</v>
      </c>
      <c r="F72" s="69" t="s">
        <v>1535</v>
      </c>
      <c r="G72" s="69" t="s">
        <v>876</v>
      </c>
      <c r="I72" s="69" t="s">
        <v>1537</v>
      </c>
      <c r="J72" s="69" t="s">
        <v>1538</v>
      </c>
      <c r="K72" s="69" t="s">
        <v>1539</v>
      </c>
      <c r="L72" s="69" t="s">
        <v>1540</v>
      </c>
      <c r="M72" s="69" t="s">
        <v>944</v>
      </c>
      <c r="N72" s="69" t="s">
        <v>1553</v>
      </c>
    </row>
    <row r="73" spans="1:14">
      <c r="A73" s="69" t="s">
        <v>1385</v>
      </c>
      <c r="B73" s="69" t="s">
        <v>195</v>
      </c>
      <c r="C73" s="69" t="s">
        <v>196</v>
      </c>
      <c r="D73" s="69" t="s">
        <v>873</v>
      </c>
      <c r="E73" s="69" t="s">
        <v>1219</v>
      </c>
      <c r="F73" s="69" t="s">
        <v>952</v>
      </c>
      <c r="G73" s="69" t="s">
        <v>876</v>
      </c>
      <c r="H73" s="69" t="s">
        <v>1032</v>
      </c>
      <c r="I73" s="69" t="s">
        <v>1251</v>
      </c>
      <c r="J73" s="69" t="s">
        <v>1386</v>
      </c>
      <c r="K73" s="69" t="s">
        <v>1387</v>
      </c>
      <c r="L73" s="69" t="s">
        <v>1388</v>
      </c>
      <c r="M73" s="69" t="s">
        <v>944</v>
      </c>
      <c r="N73" s="69" t="s">
        <v>1390</v>
      </c>
    </row>
    <row r="74" spans="1:14">
      <c r="A74" s="69" t="s">
        <v>1673</v>
      </c>
      <c r="B74" s="69" t="s">
        <v>197</v>
      </c>
      <c r="C74" s="69" t="s">
        <v>127</v>
      </c>
      <c r="D74" s="69" t="s">
        <v>873</v>
      </c>
      <c r="E74" s="69" t="s">
        <v>1219</v>
      </c>
      <c r="F74" s="69" t="s">
        <v>1662</v>
      </c>
      <c r="G74" s="69" t="s">
        <v>876</v>
      </c>
      <c r="H74" s="69" t="s">
        <v>1032</v>
      </c>
      <c r="I74" s="69" t="s">
        <v>1702</v>
      </c>
      <c r="J74" s="69" t="s">
        <v>1664</v>
      </c>
      <c r="K74" s="69" t="s">
        <v>1665</v>
      </c>
      <c r="L74" s="69" t="s">
        <v>1666</v>
      </c>
      <c r="M74" s="69" t="s">
        <v>944</v>
      </c>
      <c r="N74" s="69" t="s">
        <v>1710</v>
      </c>
    </row>
    <row r="75" spans="1:14">
      <c r="A75" s="69" t="s">
        <v>1458</v>
      </c>
      <c r="B75" s="69" t="s">
        <v>198</v>
      </c>
      <c r="C75" s="69" t="s">
        <v>152</v>
      </c>
      <c r="D75" s="69" t="s">
        <v>873</v>
      </c>
      <c r="E75" s="69" t="s">
        <v>1219</v>
      </c>
      <c r="F75" s="69" t="s">
        <v>1290</v>
      </c>
      <c r="G75" s="69" t="s">
        <v>876</v>
      </c>
      <c r="H75" s="69" t="s">
        <v>1032</v>
      </c>
      <c r="I75" s="69" t="s">
        <v>1297</v>
      </c>
      <c r="J75" s="69" t="s">
        <v>1293</v>
      </c>
      <c r="M75" s="69" t="s">
        <v>944</v>
      </c>
      <c r="N75" s="69" t="s">
        <v>1495</v>
      </c>
    </row>
    <row r="76" spans="1:14">
      <c r="A76" s="69" t="s">
        <v>1214</v>
      </c>
      <c r="B76" s="69" t="s">
        <v>199</v>
      </c>
      <c r="C76" s="69" t="s">
        <v>135</v>
      </c>
      <c r="D76" s="69" t="s">
        <v>873</v>
      </c>
      <c r="E76" s="69" t="s">
        <v>1219</v>
      </c>
      <c r="F76" s="69" t="s">
        <v>1007</v>
      </c>
      <c r="G76" s="69" t="s">
        <v>876</v>
      </c>
      <c r="H76" s="69" t="s">
        <v>1215</v>
      </c>
      <c r="I76" s="69" t="s">
        <v>1009</v>
      </c>
      <c r="J76" s="69" t="s">
        <v>1216</v>
      </c>
      <c r="K76" s="69" t="s">
        <v>1217</v>
      </c>
      <c r="L76" s="69" t="s">
        <v>1218</v>
      </c>
      <c r="M76" s="69" t="s">
        <v>944</v>
      </c>
    </row>
    <row r="77" spans="1:14">
      <c r="A77" s="69" t="s">
        <v>1582</v>
      </c>
      <c r="B77" s="69" t="s">
        <v>1583</v>
      </c>
      <c r="C77" s="69" t="s">
        <v>1584</v>
      </c>
      <c r="D77" s="69" t="s">
        <v>873</v>
      </c>
      <c r="E77" s="69" t="s">
        <v>1206</v>
      </c>
      <c r="F77" s="69" t="s">
        <v>1031</v>
      </c>
      <c r="G77" s="69" t="s">
        <v>876</v>
      </c>
      <c r="H77" s="69" t="s">
        <v>1585</v>
      </c>
      <c r="I77" s="69" t="s">
        <v>1262</v>
      </c>
      <c r="J77" s="69" t="s">
        <v>1576</v>
      </c>
      <c r="K77" s="69" t="s">
        <v>1577</v>
      </c>
      <c r="L77" s="69" t="s">
        <v>1578</v>
      </c>
      <c r="M77" s="69" t="s">
        <v>950</v>
      </c>
      <c r="N77" s="69" t="s">
        <v>1586</v>
      </c>
    </row>
    <row r="78" spans="1:14">
      <c r="A78" s="69" t="s">
        <v>1204</v>
      </c>
      <c r="B78" s="69" t="s">
        <v>420</v>
      </c>
      <c r="C78" s="69" t="s">
        <v>1205</v>
      </c>
      <c r="D78" s="69" t="s">
        <v>873</v>
      </c>
      <c r="E78" s="69" t="s">
        <v>1206</v>
      </c>
      <c r="F78" s="69" t="s">
        <v>875</v>
      </c>
      <c r="G78" s="69" t="s">
        <v>876</v>
      </c>
      <c r="I78" s="69" t="s">
        <v>878</v>
      </c>
      <c r="J78" s="69" t="s">
        <v>1076</v>
      </c>
      <c r="K78" s="69" t="s">
        <v>1077</v>
      </c>
      <c r="L78" s="69" t="s">
        <v>1078</v>
      </c>
      <c r="M78" s="69" t="s">
        <v>950</v>
      </c>
      <c r="N78" s="69" t="s">
        <v>94</v>
      </c>
    </row>
    <row r="79" spans="1:14">
      <c r="A79" s="69" t="s">
        <v>1718</v>
      </c>
      <c r="B79" s="69" t="s">
        <v>200</v>
      </c>
      <c r="C79" s="69" t="s">
        <v>201</v>
      </c>
      <c r="D79" s="69" t="s">
        <v>873</v>
      </c>
      <c r="E79" s="69" t="s">
        <v>1206</v>
      </c>
      <c r="F79" s="69" t="s">
        <v>1719</v>
      </c>
      <c r="G79" s="69" t="s">
        <v>876</v>
      </c>
      <c r="I79" s="69" t="s">
        <v>1720</v>
      </c>
      <c r="J79" s="69" t="s">
        <v>1721</v>
      </c>
      <c r="K79" s="69" t="s">
        <v>1722</v>
      </c>
      <c r="L79" s="69" t="s">
        <v>1326</v>
      </c>
      <c r="M79" s="69" t="s">
        <v>1723</v>
      </c>
      <c r="N79" s="69" t="s">
        <v>1724</v>
      </c>
    </row>
    <row r="80" spans="1:14">
      <c r="A80" s="69" t="s">
        <v>1055</v>
      </c>
      <c r="B80" s="69" t="s">
        <v>1056</v>
      </c>
      <c r="C80" s="69" t="s">
        <v>1057</v>
      </c>
      <c r="D80" s="69" t="s">
        <v>873</v>
      </c>
      <c r="E80" s="69" t="s">
        <v>1058</v>
      </c>
      <c r="F80" s="69" t="s">
        <v>1031</v>
      </c>
      <c r="G80" s="69" t="s">
        <v>876</v>
      </c>
      <c r="H80" s="69" t="s">
        <v>1059</v>
      </c>
      <c r="I80" s="69" t="s">
        <v>1049</v>
      </c>
      <c r="J80" s="69" t="s">
        <v>1060</v>
      </c>
      <c r="K80" s="69" t="s">
        <v>1061</v>
      </c>
      <c r="L80" s="69" t="s">
        <v>1062</v>
      </c>
      <c r="M80" s="69" t="s">
        <v>944</v>
      </c>
      <c r="N80" s="69" t="s">
        <v>1063</v>
      </c>
    </row>
    <row r="81" spans="1:14">
      <c r="A81" s="69" t="s">
        <v>937</v>
      </c>
      <c r="B81" s="69" t="s">
        <v>203</v>
      </c>
      <c r="C81" s="69" t="s">
        <v>105</v>
      </c>
      <c r="D81" s="69" t="s">
        <v>873</v>
      </c>
      <c r="E81" s="69" t="s">
        <v>957</v>
      </c>
      <c r="F81" s="69" t="s">
        <v>971</v>
      </c>
      <c r="G81" s="69" t="s">
        <v>876</v>
      </c>
      <c r="H81" s="69" t="s">
        <v>972</v>
      </c>
      <c r="I81" s="69" t="s">
        <v>973</v>
      </c>
      <c r="J81" s="69" t="s">
        <v>941</v>
      </c>
      <c r="K81" s="69" t="s">
        <v>934</v>
      </c>
      <c r="L81" s="69" t="s">
        <v>1004</v>
      </c>
      <c r="M81" s="69" t="s">
        <v>950</v>
      </c>
      <c r="N81" s="69" t="s">
        <v>1005</v>
      </c>
    </row>
    <row r="82" spans="1:14">
      <c r="A82" s="69" t="s">
        <v>1534</v>
      </c>
      <c r="B82" s="69" t="s">
        <v>204</v>
      </c>
      <c r="C82" s="69" t="s">
        <v>205</v>
      </c>
      <c r="D82" s="69" t="s">
        <v>873</v>
      </c>
      <c r="E82" s="69" t="s">
        <v>957</v>
      </c>
      <c r="F82" s="69" t="s">
        <v>1535</v>
      </c>
      <c r="G82" s="69" t="s">
        <v>876</v>
      </c>
      <c r="H82" s="69" t="s">
        <v>1536</v>
      </c>
      <c r="I82" s="69" t="s">
        <v>1537</v>
      </c>
      <c r="J82" s="69" t="s">
        <v>1538</v>
      </c>
      <c r="K82" s="69" t="s">
        <v>1539</v>
      </c>
      <c r="L82" s="69" t="s">
        <v>1540</v>
      </c>
      <c r="M82" s="69" t="s">
        <v>882</v>
      </c>
      <c r="N82" s="69" t="s">
        <v>1542</v>
      </c>
    </row>
    <row r="83" spans="1:14">
      <c r="A83" s="69" t="s">
        <v>1565</v>
      </c>
      <c r="B83" s="69" t="s">
        <v>1566</v>
      </c>
      <c r="C83" s="69" t="s">
        <v>216</v>
      </c>
      <c r="D83" s="69" t="s">
        <v>873</v>
      </c>
      <c r="E83" s="69" t="s">
        <v>957</v>
      </c>
      <c r="F83" s="69" t="s">
        <v>1535</v>
      </c>
      <c r="G83" s="69" t="s">
        <v>876</v>
      </c>
      <c r="H83" s="69" t="s">
        <v>1567</v>
      </c>
      <c r="I83" s="69" t="s">
        <v>1568</v>
      </c>
      <c r="J83" s="69" t="s">
        <v>1538</v>
      </c>
      <c r="K83" s="69" t="s">
        <v>1539</v>
      </c>
      <c r="L83" s="69" t="s">
        <v>1540</v>
      </c>
      <c r="M83" s="69" t="s">
        <v>882</v>
      </c>
      <c r="N83" s="69" t="s">
        <v>1569</v>
      </c>
    </row>
    <row r="84" spans="1:14">
      <c r="A84" s="69" t="s">
        <v>1534</v>
      </c>
      <c r="B84" s="69" t="s">
        <v>206</v>
      </c>
      <c r="C84" s="69" t="s">
        <v>205</v>
      </c>
      <c r="D84" s="69" t="s">
        <v>873</v>
      </c>
      <c r="E84" s="69" t="s">
        <v>957</v>
      </c>
      <c r="F84" s="69" t="s">
        <v>1535</v>
      </c>
      <c r="G84" s="69" t="s">
        <v>876</v>
      </c>
      <c r="H84" s="69" t="s">
        <v>1563</v>
      </c>
      <c r="I84" s="69" t="s">
        <v>1555</v>
      </c>
      <c r="J84" s="69" t="s">
        <v>1538</v>
      </c>
      <c r="K84" s="69" t="s">
        <v>1539</v>
      </c>
      <c r="L84" s="69" t="s">
        <v>1540</v>
      </c>
      <c r="M84" s="69" t="s">
        <v>882</v>
      </c>
      <c r="N84" s="69" t="s">
        <v>1564</v>
      </c>
    </row>
    <row r="85" spans="1:14">
      <c r="A85" s="69" t="s">
        <v>1534</v>
      </c>
      <c r="B85" s="69" t="s">
        <v>207</v>
      </c>
      <c r="C85" s="69" t="s">
        <v>194</v>
      </c>
      <c r="D85" s="69" t="s">
        <v>873</v>
      </c>
      <c r="E85" s="69" t="s">
        <v>957</v>
      </c>
      <c r="F85" s="69" t="s">
        <v>1535</v>
      </c>
      <c r="G85" s="69" t="s">
        <v>876</v>
      </c>
      <c r="H85" s="69" t="s">
        <v>1548</v>
      </c>
      <c r="I85" s="69" t="s">
        <v>1537</v>
      </c>
      <c r="J85" s="69" t="s">
        <v>1538</v>
      </c>
      <c r="K85" s="69" t="s">
        <v>1539</v>
      </c>
      <c r="L85" s="69" t="s">
        <v>1540</v>
      </c>
      <c r="M85" s="69" t="s">
        <v>882</v>
      </c>
      <c r="N85" s="69" t="s">
        <v>1549</v>
      </c>
    </row>
    <row r="86" spans="1:14">
      <c r="A86" s="69" t="s">
        <v>1458</v>
      </c>
      <c r="B86" s="69" t="s">
        <v>57</v>
      </c>
      <c r="C86" s="69" t="s">
        <v>152</v>
      </c>
      <c r="D86" s="69" t="s">
        <v>873</v>
      </c>
      <c r="E86" s="69" t="s">
        <v>957</v>
      </c>
      <c r="F86" s="69" t="s">
        <v>1459</v>
      </c>
      <c r="G86" s="69" t="s">
        <v>876</v>
      </c>
      <c r="I86" s="69" t="s">
        <v>1468</v>
      </c>
      <c r="J86" s="69" t="s">
        <v>1462</v>
      </c>
      <c r="K86" s="69" t="s">
        <v>1463</v>
      </c>
      <c r="L86" s="69" t="s">
        <v>1464</v>
      </c>
      <c r="M86" s="69" t="s">
        <v>950</v>
      </c>
      <c r="N86" s="69" t="s">
        <v>1474</v>
      </c>
    </row>
    <row r="87" spans="1:14">
      <c r="A87" s="69" t="s">
        <v>1458</v>
      </c>
      <c r="B87" s="69" t="s">
        <v>58</v>
      </c>
      <c r="C87" s="69" t="s">
        <v>152</v>
      </c>
      <c r="D87" s="69" t="s">
        <v>873</v>
      </c>
      <c r="E87" s="69" t="s">
        <v>957</v>
      </c>
      <c r="F87" s="69" t="s">
        <v>1459</v>
      </c>
      <c r="G87" s="69" t="s">
        <v>876</v>
      </c>
      <c r="H87" s="69" t="s">
        <v>1472</v>
      </c>
      <c r="I87" s="69" t="s">
        <v>1468</v>
      </c>
      <c r="J87" s="69" t="s">
        <v>1462</v>
      </c>
      <c r="K87" s="69" t="s">
        <v>1463</v>
      </c>
      <c r="L87" s="69" t="s">
        <v>1464</v>
      </c>
      <c r="M87" s="69" t="s">
        <v>950</v>
      </c>
      <c r="N87" s="69" t="s">
        <v>1473</v>
      </c>
    </row>
    <row r="88" spans="1:14">
      <c r="A88" s="69" t="s">
        <v>1458</v>
      </c>
      <c r="B88" s="69" t="s">
        <v>59</v>
      </c>
      <c r="C88" s="69" t="s">
        <v>152</v>
      </c>
      <c r="D88" s="69" t="s">
        <v>873</v>
      </c>
      <c r="E88" s="69" t="s">
        <v>957</v>
      </c>
      <c r="F88" s="69" t="s">
        <v>1459</v>
      </c>
      <c r="G88" s="69" t="s">
        <v>876</v>
      </c>
      <c r="H88" s="69" t="s">
        <v>1477</v>
      </c>
      <c r="I88" s="69" t="s">
        <v>1475</v>
      </c>
      <c r="J88" s="69" t="s">
        <v>1462</v>
      </c>
      <c r="K88" s="69" t="s">
        <v>1463</v>
      </c>
      <c r="L88" s="69" t="s">
        <v>1464</v>
      </c>
      <c r="M88" s="69" t="s">
        <v>950</v>
      </c>
      <c r="N88" s="69" t="s">
        <v>1478</v>
      </c>
    </row>
    <row r="89" spans="1:14">
      <c r="A89" s="69" t="s">
        <v>1599</v>
      </c>
      <c r="B89" s="69" t="s">
        <v>60</v>
      </c>
      <c r="C89" s="69" t="s">
        <v>108</v>
      </c>
      <c r="D89" s="69" t="s">
        <v>873</v>
      </c>
      <c r="E89" s="69" t="s">
        <v>957</v>
      </c>
      <c r="F89" s="69" t="s">
        <v>1243</v>
      </c>
      <c r="G89" s="69" t="s">
        <v>876</v>
      </c>
      <c r="H89" s="69" t="s">
        <v>1618</v>
      </c>
      <c r="I89" s="69" t="s">
        <v>1601</v>
      </c>
      <c r="J89" s="69" t="s">
        <v>1602</v>
      </c>
      <c r="K89" s="69" t="s">
        <v>1603</v>
      </c>
      <c r="L89" s="69" t="s">
        <v>1604</v>
      </c>
      <c r="M89" s="69" t="s">
        <v>950</v>
      </c>
      <c r="N89" s="69" t="s">
        <v>1619</v>
      </c>
    </row>
    <row r="90" spans="1:14">
      <c r="A90" s="69" t="s">
        <v>1638</v>
      </c>
      <c r="B90" s="69" t="s">
        <v>61</v>
      </c>
      <c r="C90" s="69" t="s">
        <v>208</v>
      </c>
      <c r="D90" s="69" t="s">
        <v>873</v>
      </c>
      <c r="E90" s="69" t="s">
        <v>957</v>
      </c>
      <c r="F90" s="69" t="s">
        <v>1083</v>
      </c>
      <c r="G90" s="69" t="s">
        <v>876</v>
      </c>
      <c r="H90" s="69" t="s">
        <v>1644</v>
      </c>
      <c r="I90" s="69" t="s">
        <v>1084</v>
      </c>
      <c r="J90" s="69" t="s">
        <v>1640</v>
      </c>
      <c r="K90" s="69" t="s">
        <v>1641</v>
      </c>
      <c r="L90" s="69" t="s">
        <v>1642</v>
      </c>
      <c r="M90" s="69" t="s">
        <v>950</v>
      </c>
      <c r="N90" s="69" t="s">
        <v>1645</v>
      </c>
    </row>
    <row r="91" spans="1:14">
      <c r="A91" s="69" t="s">
        <v>1599</v>
      </c>
      <c r="B91" s="69" t="s">
        <v>64</v>
      </c>
      <c r="C91" s="69" t="s">
        <v>108</v>
      </c>
      <c r="D91" s="69" t="s">
        <v>873</v>
      </c>
      <c r="E91" s="69" t="s">
        <v>957</v>
      </c>
      <c r="F91" s="69" t="s">
        <v>1243</v>
      </c>
      <c r="G91" s="69" t="s">
        <v>876</v>
      </c>
      <c r="H91" s="69" t="s">
        <v>1615</v>
      </c>
      <c r="I91" s="69" t="s">
        <v>1245</v>
      </c>
      <c r="J91" s="69" t="s">
        <v>1602</v>
      </c>
      <c r="K91" s="69" t="s">
        <v>1603</v>
      </c>
      <c r="L91" s="69" t="s">
        <v>1604</v>
      </c>
      <c r="M91" s="69" t="s">
        <v>950</v>
      </c>
      <c r="N91" s="69" t="s">
        <v>1616</v>
      </c>
    </row>
    <row r="92" spans="1:14">
      <c r="A92" s="69" t="s">
        <v>1638</v>
      </c>
      <c r="B92" s="69" t="s">
        <v>65</v>
      </c>
      <c r="C92" s="69" t="s">
        <v>208</v>
      </c>
      <c r="D92" s="69" t="s">
        <v>873</v>
      </c>
      <c r="E92" s="69" t="s">
        <v>957</v>
      </c>
      <c r="F92" s="69" t="s">
        <v>1083</v>
      </c>
      <c r="G92" s="69" t="s">
        <v>876</v>
      </c>
      <c r="H92" s="69" t="s">
        <v>1646</v>
      </c>
      <c r="I92" s="69" t="s">
        <v>1084</v>
      </c>
      <c r="J92" s="69" t="s">
        <v>1640</v>
      </c>
      <c r="K92" s="69" t="s">
        <v>1641</v>
      </c>
      <c r="L92" s="69" t="s">
        <v>1642</v>
      </c>
      <c r="M92" s="69" t="s">
        <v>882</v>
      </c>
      <c r="N92" s="69" t="s">
        <v>1647</v>
      </c>
    </row>
    <row r="93" spans="1:14">
      <c r="A93" s="69" t="s">
        <v>1267</v>
      </c>
      <c r="B93" s="69" t="s">
        <v>66</v>
      </c>
      <c r="C93" s="69" t="s">
        <v>1268</v>
      </c>
      <c r="D93" s="69" t="s">
        <v>873</v>
      </c>
      <c r="E93" s="69" t="s">
        <v>957</v>
      </c>
      <c r="F93" s="69" t="s">
        <v>952</v>
      </c>
      <c r="G93" s="69" t="s">
        <v>876</v>
      </c>
      <c r="H93" s="69" t="s">
        <v>1274</v>
      </c>
      <c r="I93" s="69" t="s">
        <v>1269</v>
      </c>
      <c r="J93" s="69" t="s">
        <v>1270</v>
      </c>
      <c r="K93" s="69" t="s">
        <v>1271</v>
      </c>
      <c r="L93" s="69" t="s">
        <v>1272</v>
      </c>
      <c r="M93" s="69" t="s">
        <v>950</v>
      </c>
      <c r="N93" s="69" t="s">
        <v>1275</v>
      </c>
    </row>
    <row r="94" spans="1:14">
      <c r="A94" s="69" t="s">
        <v>1661</v>
      </c>
      <c r="B94" s="69" t="s">
        <v>209</v>
      </c>
      <c r="C94" s="69" t="s">
        <v>170</v>
      </c>
      <c r="D94" s="69" t="s">
        <v>873</v>
      </c>
      <c r="E94" s="69" t="s">
        <v>1219</v>
      </c>
      <c r="F94" s="69" t="s">
        <v>1688</v>
      </c>
      <c r="G94" s="69" t="s">
        <v>876</v>
      </c>
      <c r="I94" s="69" t="s">
        <v>1689</v>
      </c>
      <c r="J94" s="69" t="s">
        <v>1664</v>
      </c>
      <c r="K94" s="69" t="s">
        <v>1665</v>
      </c>
      <c r="L94" s="69" t="s">
        <v>1666</v>
      </c>
      <c r="M94" s="69" t="s">
        <v>887</v>
      </c>
      <c r="N94" s="69" t="s">
        <v>1690</v>
      </c>
    </row>
    <row r="95" spans="1:14">
      <c r="A95" s="69" t="s">
        <v>1725</v>
      </c>
      <c r="B95" s="69" t="s">
        <v>210</v>
      </c>
      <c r="C95" s="69" t="s">
        <v>211</v>
      </c>
      <c r="D95" s="69" t="s">
        <v>873</v>
      </c>
      <c r="E95" s="69" t="s">
        <v>957</v>
      </c>
      <c r="F95" s="69" t="s">
        <v>1726</v>
      </c>
      <c r="G95" s="69" t="s">
        <v>876</v>
      </c>
      <c r="H95" s="69" t="s">
        <v>1727</v>
      </c>
      <c r="I95" s="69" t="s">
        <v>1728</v>
      </c>
      <c r="J95" s="69" t="s">
        <v>1729</v>
      </c>
      <c r="K95" s="69" t="s">
        <v>1730</v>
      </c>
      <c r="L95" s="69" t="s">
        <v>1731</v>
      </c>
      <c r="M95" s="69" t="s">
        <v>950</v>
      </c>
      <c r="N95" s="69" t="s">
        <v>1732</v>
      </c>
    </row>
    <row r="96" spans="1:14">
      <c r="A96" s="69" t="s">
        <v>937</v>
      </c>
      <c r="B96" s="69" t="s">
        <v>212</v>
      </c>
      <c r="C96" s="69" t="s">
        <v>105</v>
      </c>
      <c r="D96" s="69" t="s">
        <v>873</v>
      </c>
      <c r="E96" s="69" t="s">
        <v>957</v>
      </c>
      <c r="F96" s="69" t="s">
        <v>952</v>
      </c>
      <c r="G96" s="69" t="s">
        <v>876</v>
      </c>
      <c r="H96" s="69" t="s">
        <v>958</v>
      </c>
      <c r="I96" s="69" t="s">
        <v>959</v>
      </c>
      <c r="J96" s="69" t="s">
        <v>941</v>
      </c>
      <c r="K96" s="69" t="s">
        <v>942</v>
      </c>
      <c r="L96" s="69" t="s">
        <v>943</v>
      </c>
      <c r="M96" s="69" t="s">
        <v>950</v>
      </c>
      <c r="N96" s="69" t="s">
        <v>960</v>
      </c>
    </row>
    <row r="97" spans="1:14">
      <c r="A97" s="69" t="s">
        <v>937</v>
      </c>
      <c r="B97" s="69" t="s">
        <v>213</v>
      </c>
      <c r="C97" s="69" t="s">
        <v>105</v>
      </c>
      <c r="D97" s="69" t="s">
        <v>873</v>
      </c>
      <c r="E97" s="69" t="s">
        <v>982</v>
      </c>
      <c r="F97" s="69" t="s">
        <v>939</v>
      </c>
      <c r="G97" s="69" t="s">
        <v>876</v>
      </c>
      <c r="H97" s="69" t="s">
        <v>983</v>
      </c>
      <c r="I97" s="69" t="s">
        <v>940</v>
      </c>
      <c r="J97" s="69" t="s">
        <v>941</v>
      </c>
      <c r="K97" s="69" t="s">
        <v>942</v>
      </c>
      <c r="L97" s="69" t="s">
        <v>943</v>
      </c>
      <c r="M97" s="69" t="s">
        <v>950</v>
      </c>
      <c r="N97" s="69" t="s">
        <v>984</v>
      </c>
    </row>
    <row r="98" spans="1:14">
      <c r="A98" s="69" t="s">
        <v>1375</v>
      </c>
      <c r="B98" s="69" t="s">
        <v>214</v>
      </c>
      <c r="C98" s="69" t="s">
        <v>124</v>
      </c>
      <c r="D98" s="69" t="s">
        <v>873</v>
      </c>
      <c r="E98" s="69" t="s">
        <v>982</v>
      </c>
      <c r="F98" s="69" t="s">
        <v>1376</v>
      </c>
      <c r="G98" s="69" t="s">
        <v>876</v>
      </c>
      <c r="H98" s="69" t="s">
        <v>1383</v>
      </c>
      <c r="I98" s="69" t="s">
        <v>1378</v>
      </c>
      <c r="J98" s="69" t="s">
        <v>1379</v>
      </c>
      <c r="K98" s="69" t="s">
        <v>1380</v>
      </c>
      <c r="L98" s="69" t="s">
        <v>1381</v>
      </c>
      <c r="M98" s="69" t="s">
        <v>950</v>
      </c>
      <c r="N98" s="69" t="s">
        <v>1384</v>
      </c>
    </row>
    <row r="99" spans="1:14">
      <c r="A99" s="69" t="s">
        <v>1214</v>
      </c>
      <c r="B99" s="69" t="s">
        <v>217</v>
      </c>
      <c r="C99" s="69" t="s">
        <v>135</v>
      </c>
      <c r="D99" s="69" t="s">
        <v>873</v>
      </c>
      <c r="E99" s="69" t="s">
        <v>957</v>
      </c>
      <c r="F99" s="69" t="s">
        <v>1007</v>
      </c>
      <c r="I99" s="69" t="s">
        <v>2143</v>
      </c>
      <c r="J99" s="69" t="s">
        <v>1216</v>
      </c>
      <c r="K99" s="69" t="s">
        <v>1217</v>
      </c>
      <c r="L99" s="69" t="s">
        <v>1218</v>
      </c>
      <c r="M99" s="69" t="s">
        <v>882</v>
      </c>
    </row>
    <row r="100" spans="1:14">
      <c r="A100" s="69" t="s">
        <v>1039</v>
      </c>
      <c r="B100" s="69" t="s">
        <v>220</v>
      </c>
      <c r="C100" s="69" t="s">
        <v>1040</v>
      </c>
      <c r="D100" s="69" t="s">
        <v>873</v>
      </c>
      <c r="E100" s="69" t="s">
        <v>957</v>
      </c>
      <c r="F100" s="69" t="s">
        <v>1041</v>
      </c>
      <c r="G100" s="69" t="s">
        <v>876</v>
      </c>
      <c r="I100" s="69" t="s">
        <v>1042</v>
      </c>
      <c r="J100" s="69" t="s">
        <v>1043</v>
      </c>
      <c r="K100" s="69" t="s">
        <v>1044</v>
      </c>
      <c r="L100" s="69" t="s">
        <v>1045</v>
      </c>
      <c r="M100" s="69" t="s">
        <v>950</v>
      </c>
      <c r="N100" s="69" t="s">
        <v>1046</v>
      </c>
    </row>
    <row r="101" spans="1:14">
      <c r="A101" s="69" t="s">
        <v>1673</v>
      </c>
      <c r="B101" s="69" t="s">
        <v>224</v>
      </c>
      <c r="C101" s="69" t="s">
        <v>127</v>
      </c>
      <c r="D101" s="69" t="s">
        <v>873</v>
      </c>
      <c r="E101" s="69" t="s">
        <v>765</v>
      </c>
      <c r="F101" s="69" t="s">
        <v>1662</v>
      </c>
      <c r="G101" s="69" t="s">
        <v>876</v>
      </c>
      <c r="I101" s="69" t="s">
        <v>1699</v>
      </c>
      <c r="J101" s="69" t="s">
        <v>1664</v>
      </c>
      <c r="K101" s="69" t="s">
        <v>1665</v>
      </c>
      <c r="L101" s="69" t="s">
        <v>1666</v>
      </c>
      <c r="M101" s="69" t="s">
        <v>893</v>
      </c>
      <c r="N101" s="69" t="s">
        <v>94</v>
      </c>
    </row>
    <row r="102" spans="1:14">
      <c r="A102" s="69" t="s">
        <v>1441</v>
      </c>
      <c r="B102" s="69" t="s">
        <v>227</v>
      </c>
      <c r="C102" s="69" t="s">
        <v>228</v>
      </c>
      <c r="D102" s="69" t="s">
        <v>889</v>
      </c>
      <c r="E102" s="69" t="s">
        <v>1442</v>
      </c>
      <c r="F102" s="69" t="s">
        <v>952</v>
      </c>
      <c r="G102" s="69" t="s">
        <v>876</v>
      </c>
      <c r="I102" s="69" t="s">
        <v>962</v>
      </c>
      <c r="J102" s="69" t="s">
        <v>1443</v>
      </c>
      <c r="K102" s="69" t="s">
        <v>1444</v>
      </c>
      <c r="L102" s="69" t="s">
        <v>1445</v>
      </c>
      <c r="M102" s="69" t="s">
        <v>903</v>
      </c>
      <c r="N102" s="69" t="s">
        <v>1446</v>
      </c>
    </row>
    <row r="103" spans="1:14">
      <c r="A103" s="69" t="s">
        <v>871</v>
      </c>
      <c r="B103" s="69" t="s">
        <v>229</v>
      </c>
      <c r="C103" s="69" t="s">
        <v>872</v>
      </c>
      <c r="D103" s="69" t="s">
        <v>889</v>
      </c>
      <c r="E103" s="69" t="s">
        <v>895</v>
      </c>
      <c r="F103" s="69" t="s">
        <v>896</v>
      </c>
      <c r="G103" s="69" t="s">
        <v>876</v>
      </c>
      <c r="H103" s="69" t="s">
        <v>897</v>
      </c>
      <c r="I103" s="69" t="s">
        <v>898</v>
      </c>
      <c r="J103" s="69" t="s">
        <v>879</v>
      </c>
      <c r="K103" s="69" t="s">
        <v>880</v>
      </c>
      <c r="L103" s="69" t="s">
        <v>881</v>
      </c>
      <c r="M103" s="69" t="s">
        <v>893</v>
      </c>
      <c r="N103" s="69" t="s">
        <v>899</v>
      </c>
    </row>
    <row r="104" spans="1:14">
      <c r="A104" s="69" t="s">
        <v>871</v>
      </c>
      <c r="B104" s="69" t="s">
        <v>230</v>
      </c>
      <c r="C104" s="69" t="s">
        <v>872</v>
      </c>
      <c r="D104" s="69" t="s">
        <v>889</v>
      </c>
      <c r="E104" s="69" t="s">
        <v>900</v>
      </c>
      <c r="F104" s="69" t="s">
        <v>875</v>
      </c>
      <c r="G104" s="69" t="s">
        <v>876</v>
      </c>
      <c r="H104" s="69" t="s">
        <v>901</v>
      </c>
      <c r="I104" s="69" t="s">
        <v>902</v>
      </c>
      <c r="J104" s="69" t="s">
        <v>879</v>
      </c>
      <c r="K104" s="69" t="s">
        <v>880</v>
      </c>
      <c r="L104" s="69" t="s">
        <v>881</v>
      </c>
      <c r="M104" s="69" t="s">
        <v>903</v>
      </c>
      <c r="N104" s="69" t="s">
        <v>904</v>
      </c>
    </row>
    <row r="105" spans="1:14">
      <c r="A105" s="69" t="s">
        <v>1673</v>
      </c>
      <c r="B105" s="69" t="s">
        <v>231</v>
      </c>
      <c r="C105" s="69" t="s">
        <v>127</v>
      </c>
      <c r="D105" s="69" t="s">
        <v>889</v>
      </c>
      <c r="E105" s="69" t="s">
        <v>842</v>
      </c>
      <c r="F105" s="69" t="s">
        <v>1688</v>
      </c>
      <c r="G105" s="69" t="s">
        <v>876</v>
      </c>
      <c r="H105" s="69" t="s">
        <v>1716</v>
      </c>
      <c r="I105" s="69" t="s">
        <v>1689</v>
      </c>
      <c r="J105" s="69" t="s">
        <v>1664</v>
      </c>
      <c r="K105" s="69" t="s">
        <v>1665</v>
      </c>
      <c r="L105" s="69" t="s">
        <v>1666</v>
      </c>
      <c r="M105" s="69" t="s">
        <v>893</v>
      </c>
      <c r="N105" s="69" t="s">
        <v>1717</v>
      </c>
    </row>
    <row r="106" spans="1:14">
      <c r="A106" s="69" t="s">
        <v>1725</v>
      </c>
      <c r="B106" s="69" t="s">
        <v>233</v>
      </c>
      <c r="C106" s="69" t="s">
        <v>211</v>
      </c>
      <c r="D106" s="69" t="s">
        <v>889</v>
      </c>
      <c r="E106" s="69" t="s">
        <v>1733</v>
      </c>
      <c r="F106" s="69" t="s">
        <v>924</v>
      </c>
      <c r="G106" s="69" t="s">
        <v>876</v>
      </c>
      <c r="I106" s="69" t="s">
        <v>1734</v>
      </c>
      <c r="J106" s="69" t="s">
        <v>1735</v>
      </c>
      <c r="K106" s="69" t="s">
        <v>1730</v>
      </c>
      <c r="L106" s="69" t="s">
        <v>1731</v>
      </c>
      <c r="M106" s="69" t="s">
        <v>903</v>
      </c>
      <c r="N106" s="69" t="s">
        <v>1736</v>
      </c>
    </row>
    <row r="107" spans="1:14">
      <c r="A107" s="69" t="s">
        <v>871</v>
      </c>
      <c r="B107" s="69" t="s">
        <v>234</v>
      </c>
      <c r="C107" s="69" t="s">
        <v>872</v>
      </c>
      <c r="D107" s="69" t="s">
        <v>873</v>
      </c>
      <c r="E107" s="69" t="s">
        <v>905</v>
      </c>
      <c r="F107" s="69" t="s">
        <v>875</v>
      </c>
      <c r="G107" s="69" t="s">
        <v>876</v>
      </c>
      <c r="H107" s="69" t="s">
        <v>906</v>
      </c>
      <c r="I107" s="69" t="s">
        <v>907</v>
      </c>
      <c r="J107" s="69" t="s">
        <v>879</v>
      </c>
      <c r="K107" s="69" t="s">
        <v>880</v>
      </c>
      <c r="L107" s="69" t="s">
        <v>881</v>
      </c>
      <c r="M107" s="69" t="s">
        <v>882</v>
      </c>
      <c r="N107" s="69" t="s">
        <v>908</v>
      </c>
    </row>
    <row r="108" spans="1:14">
      <c r="A108" s="69" t="s">
        <v>1320</v>
      </c>
      <c r="B108" s="69" t="s">
        <v>235</v>
      </c>
      <c r="C108" s="69" t="s">
        <v>131</v>
      </c>
      <c r="D108" s="69" t="s">
        <v>873</v>
      </c>
      <c r="E108" s="69" t="s">
        <v>905</v>
      </c>
      <c r="F108" s="69" t="s">
        <v>952</v>
      </c>
      <c r="G108" s="69" t="s">
        <v>876</v>
      </c>
      <c r="H108" s="69" t="s">
        <v>1328</v>
      </c>
      <c r="I108" s="69" t="s">
        <v>1323</v>
      </c>
      <c r="J108" s="69" t="s">
        <v>1324</v>
      </c>
      <c r="K108" s="69" t="s">
        <v>1325</v>
      </c>
      <c r="L108" s="69" t="s">
        <v>1326</v>
      </c>
      <c r="M108" s="69" t="s">
        <v>882</v>
      </c>
      <c r="N108" s="69" t="s">
        <v>1329</v>
      </c>
    </row>
    <row r="109" spans="1:14">
      <c r="A109" s="69" t="s">
        <v>1534</v>
      </c>
      <c r="B109" s="69" t="s">
        <v>236</v>
      </c>
      <c r="C109" s="69" t="s">
        <v>154</v>
      </c>
      <c r="D109" s="69" t="s">
        <v>873</v>
      </c>
      <c r="E109" s="69" t="s">
        <v>905</v>
      </c>
      <c r="F109" s="69" t="s">
        <v>1535</v>
      </c>
      <c r="G109" s="69" t="s">
        <v>876</v>
      </c>
      <c r="H109" s="69" t="s">
        <v>1543</v>
      </c>
      <c r="I109" s="69" t="s">
        <v>1537</v>
      </c>
      <c r="J109" s="69" t="s">
        <v>1538</v>
      </c>
      <c r="K109" s="69" t="s">
        <v>1539</v>
      </c>
      <c r="L109" s="69" t="s">
        <v>1540</v>
      </c>
      <c r="M109" s="69" t="s">
        <v>882</v>
      </c>
      <c r="N109" s="69" t="s">
        <v>1544</v>
      </c>
    </row>
    <row r="110" spans="1:14">
      <c r="A110" s="69" t="s">
        <v>937</v>
      </c>
      <c r="B110" s="69" t="s">
        <v>808</v>
      </c>
      <c r="C110" s="69" t="s">
        <v>105</v>
      </c>
      <c r="D110" s="69" t="s">
        <v>873</v>
      </c>
      <c r="E110" s="69" t="s">
        <v>905</v>
      </c>
      <c r="F110" s="69" t="s">
        <v>939</v>
      </c>
      <c r="G110" s="69" t="s">
        <v>876</v>
      </c>
      <c r="H110" s="69" t="s">
        <v>991</v>
      </c>
      <c r="I110" s="69" t="s">
        <v>989</v>
      </c>
      <c r="J110" s="69" t="s">
        <v>941</v>
      </c>
      <c r="K110" s="69" t="s">
        <v>942</v>
      </c>
      <c r="L110" s="69" t="s">
        <v>943</v>
      </c>
      <c r="M110" s="69" t="s">
        <v>980</v>
      </c>
      <c r="N110" s="69" t="s">
        <v>992</v>
      </c>
    </row>
    <row r="111" spans="1:14">
      <c r="A111" s="69" t="s">
        <v>1534</v>
      </c>
      <c r="B111" s="69" t="s">
        <v>237</v>
      </c>
      <c r="C111" s="69" t="s">
        <v>238</v>
      </c>
      <c r="D111" s="69" t="s">
        <v>873</v>
      </c>
      <c r="E111" s="69" t="s">
        <v>905</v>
      </c>
      <c r="F111" s="69" t="s">
        <v>1535</v>
      </c>
      <c r="G111" s="69" t="s">
        <v>876</v>
      </c>
      <c r="H111" s="69" t="s">
        <v>1559</v>
      </c>
      <c r="I111" s="69" t="s">
        <v>1555</v>
      </c>
      <c r="J111" s="69" t="s">
        <v>1538</v>
      </c>
      <c r="K111" s="69" t="s">
        <v>1539</v>
      </c>
      <c r="L111" s="69" t="s">
        <v>1540</v>
      </c>
      <c r="M111" s="69" t="s">
        <v>882</v>
      </c>
      <c r="N111" s="69" t="s">
        <v>1560</v>
      </c>
    </row>
    <row r="112" spans="1:14">
      <c r="A112" s="69" t="s">
        <v>937</v>
      </c>
      <c r="B112" s="69" t="s">
        <v>239</v>
      </c>
      <c r="C112" s="69" t="s">
        <v>105</v>
      </c>
      <c r="D112" s="69" t="s">
        <v>873</v>
      </c>
      <c r="E112" s="69" t="s">
        <v>905</v>
      </c>
      <c r="F112" s="69" t="s">
        <v>965</v>
      </c>
      <c r="G112" s="69" t="s">
        <v>876</v>
      </c>
      <c r="H112" s="69" t="s">
        <v>978</v>
      </c>
      <c r="I112" s="69" t="s">
        <v>979</v>
      </c>
      <c r="J112" s="69" t="s">
        <v>941</v>
      </c>
      <c r="K112" s="69" t="s">
        <v>942</v>
      </c>
      <c r="L112" s="69" t="s">
        <v>943</v>
      </c>
      <c r="M112" s="69" t="s">
        <v>980</v>
      </c>
      <c r="N112" s="69" t="s">
        <v>981</v>
      </c>
    </row>
    <row r="113" spans="1:14">
      <c r="A113" s="69" t="s">
        <v>1744</v>
      </c>
      <c r="B113" s="69" t="s">
        <v>817</v>
      </c>
      <c r="C113" s="69" t="s">
        <v>1750</v>
      </c>
      <c r="D113" s="69" t="s">
        <v>873</v>
      </c>
      <c r="E113" s="69" t="s">
        <v>905</v>
      </c>
      <c r="F113" s="69" t="s">
        <v>1726</v>
      </c>
      <c r="G113" s="69" t="s">
        <v>876</v>
      </c>
      <c r="I113" s="69" t="s">
        <v>1751</v>
      </c>
      <c r="J113" s="69" t="s">
        <v>1746</v>
      </c>
      <c r="K113" s="69" t="s">
        <v>1747</v>
      </c>
      <c r="L113" s="69" t="s">
        <v>1748</v>
      </c>
      <c r="M113" s="69" t="s">
        <v>980</v>
      </c>
      <c r="N113" s="69" t="s">
        <v>1752</v>
      </c>
    </row>
    <row r="114" spans="1:14">
      <c r="A114" s="69" t="s">
        <v>1072</v>
      </c>
      <c r="B114" s="69" t="s">
        <v>809</v>
      </c>
      <c r="C114" s="69" t="s">
        <v>1073</v>
      </c>
      <c r="D114" s="69" t="s">
        <v>873</v>
      </c>
      <c r="E114" s="69" t="s">
        <v>905</v>
      </c>
      <c r="F114" s="69" t="s">
        <v>1065</v>
      </c>
      <c r="G114" s="69" t="s">
        <v>876</v>
      </c>
      <c r="I114" s="69" t="s">
        <v>1162</v>
      </c>
      <c r="J114" s="69" t="s">
        <v>1085</v>
      </c>
      <c r="K114" s="69" t="s">
        <v>1086</v>
      </c>
      <c r="L114" s="69" t="s">
        <v>1087</v>
      </c>
      <c r="M114" s="69" t="s">
        <v>980</v>
      </c>
      <c r="N114" s="69" t="s">
        <v>1163</v>
      </c>
    </row>
    <row r="115" spans="1:14">
      <c r="A115" s="69" t="s">
        <v>1072</v>
      </c>
      <c r="B115" s="69" t="s">
        <v>810</v>
      </c>
      <c r="C115" s="69" t="s">
        <v>1073</v>
      </c>
      <c r="D115" s="69" t="s">
        <v>873</v>
      </c>
      <c r="E115" s="69" t="s">
        <v>905</v>
      </c>
      <c r="F115" s="69" t="s">
        <v>1159</v>
      </c>
      <c r="G115" s="69" t="s">
        <v>876</v>
      </c>
      <c r="I115" s="69" t="s">
        <v>1160</v>
      </c>
      <c r="J115" s="69" t="s">
        <v>1085</v>
      </c>
      <c r="K115" s="69" t="s">
        <v>1086</v>
      </c>
      <c r="L115" s="69" t="s">
        <v>1087</v>
      </c>
      <c r="M115" s="69" t="s">
        <v>980</v>
      </c>
      <c r="N115" s="69" t="s">
        <v>1161</v>
      </c>
    </row>
    <row r="116" spans="1:14">
      <c r="A116" s="69" t="s">
        <v>1171</v>
      </c>
      <c r="B116" s="69" t="s">
        <v>811</v>
      </c>
      <c r="C116" s="69" t="s">
        <v>1172</v>
      </c>
      <c r="D116" s="69" t="s">
        <v>873</v>
      </c>
      <c r="E116" s="69" t="s">
        <v>905</v>
      </c>
      <c r="F116" s="69" t="s">
        <v>1016</v>
      </c>
      <c r="G116" s="69" t="s">
        <v>876</v>
      </c>
      <c r="I116" s="69" t="s">
        <v>1017</v>
      </c>
      <c r="J116" s="69" t="s">
        <v>1085</v>
      </c>
      <c r="K116" s="69" t="s">
        <v>1086</v>
      </c>
      <c r="L116" s="69" t="s">
        <v>1087</v>
      </c>
      <c r="M116" s="69" t="s">
        <v>1136</v>
      </c>
      <c r="N116" s="69" t="s">
        <v>1173</v>
      </c>
    </row>
    <row r="117" spans="1:14">
      <c r="A117" s="69" t="s">
        <v>1072</v>
      </c>
      <c r="B117" s="69" t="s">
        <v>812</v>
      </c>
      <c r="C117" s="69" t="s">
        <v>1073</v>
      </c>
      <c r="D117" s="69" t="s">
        <v>873</v>
      </c>
      <c r="E117" s="69" t="s">
        <v>905</v>
      </c>
      <c r="F117" s="69" t="s">
        <v>1174</v>
      </c>
      <c r="G117" s="69" t="s">
        <v>876</v>
      </c>
      <c r="I117" s="69" t="s">
        <v>1175</v>
      </c>
      <c r="J117" s="69" t="s">
        <v>1085</v>
      </c>
      <c r="K117" s="69" t="s">
        <v>1086</v>
      </c>
      <c r="L117" s="69" t="s">
        <v>1087</v>
      </c>
      <c r="M117" s="69" t="s">
        <v>1136</v>
      </c>
      <c r="N117" s="69" t="s">
        <v>1176</v>
      </c>
    </row>
    <row r="118" spans="1:14">
      <c r="A118" s="69" t="s">
        <v>1072</v>
      </c>
      <c r="B118" s="69" t="s">
        <v>818</v>
      </c>
      <c r="C118" s="69" t="s">
        <v>1073</v>
      </c>
      <c r="D118" s="69" t="s">
        <v>873</v>
      </c>
      <c r="E118" s="69" t="s">
        <v>905</v>
      </c>
      <c r="F118" s="69" t="s">
        <v>1065</v>
      </c>
      <c r="G118" s="69" t="s">
        <v>876</v>
      </c>
      <c r="I118" s="69" t="s">
        <v>1066</v>
      </c>
      <c r="J118" s="69" t="s">
        <v>1085</v>
      </c>
      <c r="K118" s="69" t="s">
        <v>1086</v>
      </c>
      <c r="L118" s="69" t="s">
        <v>1087</v>
      </c>
      <c r="M118" s="69" t="s">
        <v>980</v>
      </c>
      <c r="N118" s="69" t="s">
        <v>1164</v>
      </c>
    </row>
    <row r="119" spans="1:14">
      <c r="A119" s="69" t="s">
        <v>1744</v>
      </c>
      <c r="B119" s="69" t="s">
        <v>819</v>
      </c>
      <c r="C119" s="69" t="s">
        <v>1745</v>
      </c>
      <c r="D119" s="69" t="s">
        <v>873</v>
      </c>
      <c r="E119" s="69" t="s">
        <v>905</v>
      </c>
      <c r="F119" s="69" t="s">
        <v>1105</v>
      </c>
      <c r="G119" s="69" t="s">
        <v>876</v>
      </c>
      <c r="I119" s="69" t="s">
        <v>1154</v>
      </c>
      <c r="J119" s="69" t="s">
        <v>1746</v>
      </c>
      <c r="K119" s="69" t="s">
        <v>1747</v>
      </c>
      <c r="L119" s="69" t="s">
        <v>1748</v>
      </c>
      <c r="M119" s="69" t="s">
        <v>980</v>
      </c>
      <c r="N119" s="69" t="s">
        <v>1749</v>
      </c>
    </row>
    <row r="120" spans="1:14">
      <c r="A120" s="69" t="s">
        <v>1072</v>
      </c>
      <c r="B120" s="69" t="s">
        <v>813</v>
      </c>
      <c r="C120" s="69" t="s">
        <v>1073</v>
      </c>
      <c r="D120" s="69" t="s">
        <v>873</v>
      </c>
      <c r="E120" s="69" t="s">
        <v>905</v>
      </c>
      <c r="F120" s="69" t="s">
        <v>1133</v>
      </c>
      <c r="G120" s="69" t="s">
        <v>876</v>
      </c>
      <c r="H120" s="69" t="s">
        <v>1134</v>
      </c>
      <c r="I120" s="69" t="s">
        <v>1135</v>
      </c>
      <c r="J120" s="69" t="s">
        <v>1085</v>
      </c>
      <c r="K120" s="69" t="s">
        <v>1086</v>
      </c>
      <c r="L120" s="69" t="s">
        <v>1087</v>
      </c>
      <c r="M120" s="69" t="s">
        <v>1136</v>
      </c>
      <c r="N120" s="69" t="s">
        <v>1137</v>
      </c>
    </row>
    <row r="121" spans="1:14">
      <c r="A121" s="69" t="s">
        <v>1072</v>
      </c>
      <c r="B121" s="69" t="s">
        <v>820</v>
      </c>
      <c r="C121" s="69" t="s">
        <v>1073</v>
      </c>
      <c r="D121" s="69" t="s">
        <v>873</v>
      </c>
      <c r="E121" s="69" t="s">
        <v>905</v>
      </c>
      <c r="F121" s="69" t="s">
        <v>1105</v>
      </c>
      <c r="G121" s="69" t="s">
        <v>876</v>
      </c>
      <c r="I121" s="69" t="s">
        <v>1154</v>
      </c>
      <c r="J121" s="69" t="s">
        <v>1085</v>
      </c>
      <c r="K121" s="69" t="s">
        <v>1086</v>
      </c>
      <c r="L121" s="69" t="s">
        <v>1087</v>
      </c>
      <c r="M121" s="69" t="s">
        <v>980</v>
      </c>
      <c r="N121" s="69" t="s">
        <v>1155</v>
      </c>
    </row>
    <row r="122" spans="1:14">
      <c r="A122" s="69" t="s">
        <v>1072</v>
      </c>
      <c r="B122" s="69" t="s">
        <v>821</v>
      </c>
      <c r="C122" s="69" t="s">
        <v>1073</v>
      </c>
      <c r="D122" s="69" t="s">
        <v>873</v>
      </c>
      <c r="E122" s="69" t="s">
        <v>905</v>
      </c>
      <c r="F122" s="69" t="s">
        <v>1179</v>
      </c>
      <c r="G122" s="69" t="s">
        <v>876</v>
      </c>
      <c r="I122" s="69" t="s">
        <v>1180</v>
      </c>
      <c r="J122" s="69" t="s">
        <v>1085</v>
      </c>
      <c r="K122" s="69" t="s">
        <v>1086</v>
      </c>
      <c r="L122" s="69" t="s">
        <v>1087</v>
      </c>
      <c r="M122" s="69" t="s">
        <v>1136</v>
      </c>
      <c r="N122" s="69" t="s">
        <v>1181</v>
      </c>
    </row>
    <row r="123" spans="1:14">
      <c r="A123" s="69" t="s">
        <v>1072</v>
      </c>
      <c r="B123" s="69" t="s">
        <v>814</v>
      </c>
      <c r="C123" s="69" t="s">
        <v>1073</v>
      </c>
      <c r="D123" s="69" t="s">
        <v>873</v>
      </c>
      <c r="E123" s="69" t="s">
        <v>905</v>
      </c>
      <c r="F123" s="69" t="s">
        <v>1127</v>
      </c>
      <c r="G123" s="69" t="s">
        <v>876</v>
      </c>
      <c r="I123" s="69" t="s">
        <v>1128</v>
      </c>
      <c r="J123" s="69" t="s">
        <v>1085</v>
      </c>
      <c r="K123" s="69" t="s">
        <v>1086</v>
      </c>
      <c r="L123" s="69" t="s">
        <v>1087</v>
      </c>
      <c r="M123" s="69" t="s">
        <v>980</v>
      </c>
      <c r="N123" s="69" t="s">
        <v>1129</v>
      </c>
    </row>
    <row r="124" spans="1:14">
      <c r="A124" s="69" t="s">
        <v>1072</v>
      </c>
      <c r="B124" s="69" t="s">
        <v>815</v>
      </c>
      <c r="C124" s="69" t="s">
        <v>1073</v>
      </c>
      <c r="D124" s="69" t="s">
        <v>873</v>
      </c>
      <c r="E124" s="69" t="s">
        <v>905</v>
      </c>
      <c r="F124" s="69" t="s">
        <v>1130</v>
      </c>
      <c r="G124" s="69" t="s">
        <v>876</v>
      </c>
      <c r="I124" s="69" t="s">
        <v>1131</v>
      </c>
      <c r="J124" s="69" t="s">
        <v>1085</v>
      </c>
      <c r="K124" s="69" t="s">
        <v>1086</v>
      </c>
      <c r="L124" s="69" t="s">
        <v>1087</v>
      </c>
      <c r="M124" s="69" t="s">
        <v>980</v>
      </c>
      <c r="N124" s="69" t="s">
        <v>1132</v>
      </c>
    </row>
    <row r="125" spans="1:14">
      <c r="A125" s="69" t="s">
        <v>1072</v>
      </c>
      <c r="B125" s="69" t="s">
        <v>816</v>
      </c>
      <c r="C125" s="69" t="s">
        <v>1073</v>
      </c>
      <c r="D125" s="69" t="s">
        <v>873</v>
      </c>
      <c r="E125" s="69" t="s">
        <v>905</v>
      </c>
      <c r="F125" s="69" t="s">
        <v>1080</v>
      </c>
      <c r="G125" s="69" t="s">
        <v>876</v>
      </c>
      <c r="I125" s="69" t="s">
        <v>1081</v>
      </c>
      <c r="J125" s="69" t="s">
        <v>1085</v>
      </c>
      <c r="K125" s="69" t="s">
        <v>1086</v>
      </c>
      <c r="L125" s="69" t="s">
        <v>1087</v>
      </c>
      <c r="M125" s="69" t="s">
        <v>980</v>
      </c>
      <c r="N125" s="69" t="s">
        <v>1182</v>
      </c>
    </row>
    <row r="126" spans="1:14">
      <c r="A126" s="69" t="s">
        <v>937</v>
      </c>
      <c r="B126" s="69" t="s">
        <v>240</v>
      </c>
      <c r="C126" s="69" t="s">
        <v>105</v>
      </c>
      <c r="D126" s="69" t="s">
        <v>873</v>
      </c>
      <c r="E126" s="69" t="s">
        <v>905</v>
      </c>
      <c r="F126" s="69" t="s">
        <v>971</v>
      </c>
      <c r="G126" s="69" t="s">
        <v>876</v>
      </c>
      <c r="H126" s="69" t="s">
        <v>997</v>
      </c>
      <c r="I126" s="69" t="s">
        <v>973</v>
      </c>
      <c r="J126" s="69" t="s">
        <v>941</v>
      </c>
      <c r="K126" s="69" t="s">
        <v>942</v>
      </c>
      <c r="L126" s="69" t="s">
        <v>943</v>
      </c>
      <c r="M126" s="69" t="s">
        <v>980</v>
      </c>
      <c r="N126" s="69" t="s">
        <v>998</v>
      </c>
    </row>
    <row r="127" spans="1:14">
      <c r="A127" s="69" t="s">
        <v>937</v>
      </c>
      <c r="B127" s="69" t="s">
        <v>241</v>
      </c>
      <c r="C127" s="69" t="s">
        <v>105</v>
      </c>
      <c r="D127" s="69" t="s">
        <v>873</v>
      </c>
      <c r="E127" s="69" t="s">
        <v>938</v>
      </c>
      <c r="F127" s="69" t="s">
        <v>939</v>
      </c>
      <c r="G127" s="69" t="s">
        <v>876</v>
      </c>
      <c r="I127" s="69" t="s">
        <v>940</v>
      </c>
      <c r="J127" s="69" t="s">
        <v>941</v>
      </c>
      <c r="K127" s="69" t="s">
        <v>942</v>
      </c>
      <c r="L127" s="69" t="s">
        <v>943</v>
      </c>
      <c r="M127" s="69" t="s">
        <v>944</v>
      </c>
      <c r="N127" s="69" t="s">
        <v>945</v>
      </c>
    </row>
    <row r="128" spans="1:14">
      <c r="A128" s="69" t="s">
        <v>871</v>
      </c>
      <c r="B128" s="69" t="s">
        <v>559</v>
      </c>
      <c r="C128" s="69" t="s">
        <v>872</v>
      </c>
      <c r="D128" s="69" t="s">
        <v>873</v>
      </c>
      <c r="E128" s="69" t="s">
        <v>884</v>
      </c>
      <c r="F128" s="69" t="s">
        <v>875</v>
      </c>
      <c r="G128" s="69" t="s">
        <v>876</v>
      </c>
      <c r="H128" s="69" t="s">
        <v>885</v>
      </c>
      <c r="I128" s="69" t="s">
        <v>886</v>
      </c>
      <c r="J128" s="69" t="s">
        <v>879</v>
      </c>
      <c r="K128" s="69" t="s">
        <v>880</v>
      </c>
      <c r="L128" s="69" t="s">
        <v>881</v>
      </c>
      <c r="M128" s="69" t="s">
        <v>887</v>
      </c>
      <c r="N128" s="69" t="s">
        <v>888</v>
      </c>
    </row>
    <row r="129" spans="1:14">
      <c r="A129" s="69" t="s">
        <v>1014</v>
      </c>
      <c r="B129" s="69" t="s">
        <v>560</v>
      </c>
      <c r="C129" s="69" t="s">
        <v>1015</v>
      </c>
      <c r="D129" s="69" t="s">
        <v>873</v>
      </c>
      <c r="E129" s="69" t="s">
        <v>884</v>
      </c>
      <c r="F129" s="69" t="s">
        <v>1016</v>
      </c>
      <c r="G129" s="69" t="s">
        <v>876</v>
      </c>
      <c r="I129" s="69" t="s">
        <v>1017</v>
      </c>
      <c r="J129" s="69" t="s">
        <v>1018</v>
      </c>
      <c r="K129" s="69" t="s">
        <v>1019</v>
      </c>
      <c r="L129" s="69" t="s">
        <v>1020</v>
      </c>
      <c r="M129" s="69" t="s">
        <v>887</v>
      </c>
      <c r="N129" s="69" t="s">
        <v>1021</v>
      </c>
    </row>
    <row r="130" spans="1:14">
      <c r="A130" s="69" t="s">
        <v>1458</v>
      </c>
      <c r="B130" s="69" t="s">
        <v>242</v>
      </c>
      <c r="C130" s="69" t="s">
        <v>152</v>
      </c>
      <c r="D130" s="69" t="s">
        <v>873</v>
      </c>
      <c r="E130" s="69" t="s">
        <v>884</v>
      </c>
      <c r="F130" s="69" t="s">
        <v>1459</v>
      </c>
      <c r="G130" s="69" t="s">
        <v>876</v>
      </c>
      <c r="H130" s="69" t="s">
        <v>1460</v>
      </c>
      <c r="I130" s="69" t="s">
        <v>1461</v>
      </c>
      <c r="J130" s="69" t="s">
        <v>1462</v>
      </c>
      <c r="K130" s="69" t="s">
        <v>1463</v>
      </c>
      <c r="L130" s="69" t="s">
        <v>1464</v>
      </c>
      <c r="M130" s="69" t="s">
        <v>887</v>
      </c>
      <c r="N130" s="69" t="s">
        <v>1465</v>
      </c>
    </row>
    <row r="131" spans="1:14">
      <c r="A131" s="69" t="s">
        <v>1673</v>
      </c>
      <c r="B131" s="69" t="s">
        <v>243</v>
      </c>
      <c r="C131" s="69" t="s">
        <v>127</v>
      </c>
      <c r="D131" s="69" t="s">
        <v>873</v>
      </c>
      <c r="E131" s="69" t="s">
        <v>884</v>
      </c>
      <c r="F131" s="69" t="s">
        <v>1662</v>
      </c>
      <c r="G131" s="69" t="s">
        <v>876</v>
      </c>
      <c r="H131" s="69" t="s">
        <v>1708</v>
      </c>
      <c r="I131" s="69" t="s">
        <v>1702</v>
      </c>
      <c r="J131" s="69" t="s">
        <v>1664</v>
      </c>
      <c r="K131" s="69" t="s">
        <v>1665</v>
      </c>
      <c r="L131" s="69" t="s">
        <v>1666</v>
      </c>
      <c r="M131" s="69" t="s">
        <v>887</v>
      </c>
      <c r="N131" s="69" t="s">
        <v>1709</v>
      </c>
    </row>
    <row r="132" spans="1:14">
      <c r="A132" s="69" t="s">
        <v>1661</v>
      </c>
      <c r="B132" s="69" t="s">
        <v>244</v>
      </c>
      <c r="C132" s="69" t="s">
        <v>170</v>
      </c>
      <c r="D132" s="69" t="s">
        <v>873</v>
      </c>
      <c r="E132" s="69" t="s">
        <v>884</v>
      </c>
      <c r="F132" s="69" t="s">
        <v>1662</v>
      </c>
      <c r="G132" s="69" t="s">
        <v>876</v>
      </c>
      <c r="H132" s="69" t="s">
        <v>1701</v>
      </c>
      <c r="I132" s="69" t="s">
        <v>1702</v>
      </c>
      <c r="J132" s="69" t="s">
        <v>1664</v>
      </c>
      <c r="K132" s="69" t="s">
        <v>1665</v>
      </c>
      <c r="L132" s="69" t="s">
        <v>1666</v>
      </c>
      <c r="M132" s="69" t="s">
        <v>887</v>
      </c>
      <c r="N132" s="69" t="s">
        <v>1703</v>
      </c>
    </row>
    <row r="133" spans="1:14">
      <c r="A133" s="69" t="s">
        <v>1661</v>
      </c>
      <c r="B133" s="69" t="s">
        <v>245</v>
      </c>
      <c r="C133" s="69" t="s">
        <v>170</v>
      </c>
      <c r="D133" s="69" t="s">
        <v>873</v>
      </c>
      <c r="E133" s="69" t="s">
        <v>884</v>
      </c>
      <c r="F133" s="69" t="s">
        <v>1662</v>
      </c>
      <c r="G133" s="69" t="s">
        <v>876</v>
      </c>
      <c r="H133" s="69" t="s">
        <v>1701</v>
      </c>
      <c r="I133" s="69" t="s">
        <v>1702</v>
      </c>
      <c r="J133" s="69" t="s">
        <v>1664</v>
      </c>
      <c r="K133" s="69" t="s">
        <v>1665</v>
      </c>
      <c r="L133" s="69" t="s">
        <v>1666</v>
      </c>
      <c r="M133" s="69" t="s">
        <v>887</v>
      </c>
      <c r="N133" s="69" t="s">
        <v>1704</v>
      </c>
    </row>
    <row r="134" spans="1:14">
      <c r="A134" s="69" t="s">
        <v>1661</v>
      </c>
      <c r="B134" s="69" t="s">
        <v>246</v>
      </c>
      <c r="C134" s="69" t="s">
        <v>170</v>
      </c>
      <c r="D134" s="69" t="s">
        <v>873</v>
      </c>
      <c r="E134" s="69" t="s">
        <v>884</v>
      </c>
      <c r="F134" s="69" t="s">
        <v>1662</v>
      </c>
      <c r="G134" s="69" t="s">
        <v>876</v>
      </c>
      <c r="H134" s="69" t="s">
        <v>1669</v>
      </c>
      <c r="I134" s="69" t="s">
        <v>1663</v>
      </c>
      <c r="J134" s="69" t="s">
        <v>1664</v>
      </c>
      <c r="K134" s="69" t="s">
        <v>1665</v>
      </c>
      <c r="L134" s="69" t="s">
        <v>1666</v>
      </c>
      <c r="M134" s="69" t="s">
        <v>887</v>
      </c>
      <c r="N134" s="69" t="s">
        <v>1670</v>
      </c>
    </row>
    <row r="135" spans="1:14">
      <c r="A135" s="69" t="s">
        <v>1661</v>
      </c>
      <c r="B135" s="69" t="s">
        <v>247</v>
      </c>
      <c r="C135" s="69" t="s">
        <v>170</v>
      </c>
      <c r="D135" s="69" t="s">
        <v>873</v>
      </c>
      <c r="E135" s="69" t="s">
        <v>884</v>
      </c>
      <c r="F135" s="69" t="s">
        <v>1662</v>
      </c>
      <c r="G135" s="69" t="s">
        <v>876</v>
      </c>
      <c r="H135" s="69" t="s">
        <v>1078</v>
      </c>
      <c r="I135" s="69" t="s">
        <v>1663</v>
      </c>
      <c r="J135" s="69" t="s">
        <v>1664</v>
      </c>
      <c r="K135" s="69" t="s">
        <v>1665</v>
      </c>
      <c r="L135" s="69" t="s">
        <v>1666</v>
      </c>
      <c r="M135" s="69" t="s">
        <v>887</v>
      </c>
      <c r="N135" s="69" t="s">
        <v>1668</v>
      </c>
    </row>
    <row r="136" spans="1:14">
      <c r="A136" s="69" t="s">
        <v>1661</v>
      </c>
      <c r="B136" s="69" t="s">
        <v>248</v>
      </c>
      <c r="C136" s="69" t="s">
        <v>170</v>
      </c>
      <c r="D136" s="69" t="s">
        <v>873</v>
      </c>
      <c r="E136" s="69" t="s">
        <v>884</v>
      </c>
      <c r="F136" s="69" t="s">
        <v>1688</v>
      </c>
      <c r="G136" s="69" t="s">
        <v>876</v>
      </c>
      <c r="H136" s="69" t="s">
        <v>1692</v>
      </c>
      <c r="I136" s="69" t="s">
        <v>1693</v>
      </c>
      <c r="J136" s="69" t="s">
        <v>1664</v>
      </c>
      <c r="K136" s="69" t="s">
        <v>1665</v>
      </c>
      <c r="L136" s="69" t="s">
        <v>1666</v>
      </c>
      <c r="M136" s="69" t="s">
        <v>887</v>
      </c>
      <c r="N136" s="69" t="s">
        <v>1694</v>
      </c>
    </row>
    <row r="137" spans="1:14">
      <c r="A137" s="69" t="s">
        <v>1673</v>
      </c>
      <c r="B137" s="69" t="s">
        <v>249</v>
      </c>
      <c r="C137" s="69" t="s">
        <v>127</v>
      </c>
      <c r="D137" s="69" t="s">
        <v>873</v>
      </c>
      <c r="E137" s="69" t="s">
        <v>884</v>
      </c>
      <c r="F137" s="69" t="s">
        <v>1688</v>
      </c>
      <c r="G137" s="69" t="s">
        <v>876</v>
      </c>
      <c r="I137" s="69" t="s">
        <v>1689</v>
      </c>
      <c r="J137" s="69" t="s">
        <v>1664</v>
      </c>
      <c r="K137" s="69" t="s">
        <v>1665</v>
      </c>
      <c r="L137" s="69" t="s">
        <v>1666</v>
      </c>
      <c r="M137" s="69" t="s">
        <v>887</v>
      </c>
      <c r="N137" s="69" t="s">
        <v>1691</v>
      </c>
    </row>
    <row r="138" spans="1:14">
      <c r="A138" s="69" t="s">
        <v>1673</v>
      </c>
      <c r="B138" s="69" t="s">
        <v>250</v>
      </c>
      <c r="C138" s="69" t="s">
        <v>127</v>
      </c>
      <c r="D138" s="69" t="s">
        <v>873</v>
      </c>
      <c r="E138" s="69" t="s">
        <v>884</v>
      </c>
      <c r="F138" s="69" t="s">
        <v>1662</v>
      </c>
      <c r="G138" s="69" t="s">
        <v>876</v>
      </c>
      <c r="I138" s="69" t="s">
        <v>1702</v>
      </c>
      <c r="J138" s="69" t="s">
        <v>1664</v>
      </c>
      <c r="K138" s="69" t="s">
        <v>1665</v>
      </c>
      <c r="L138" s="69" t="s">
        <v>1666</v>
      </c>
      <c r="M138" s="69" t="s">
        <v>887</v>
      </c>
      <c r="N138" s="69" t="s">
        <v>1707</v>
      </c>
    </row>
    <row r="139" spans="1:14">
      <c r="A139" s="69" t="s">
        <v>1673</v>
      </c>
      <c r="B139" s="69" t="s">
        <v>251</v>
      </c>
      <c r="C139" s="69" t="s">
        <v>127</v>
      </c>
      <c r="D139" s="69" t="s">
        <v>873</v>
      </c>
      <c r="E139" s="69" t="s">
        <v>884</v>
      </c>
      <c r="F139" s="69" t="s">
        <v>1662</v>
      </c>
      <c r="G139" s="69" t="s">
        <v>876</v>
      </c>
      <c r="H139" s="69" t="s">
        <v>1713</v>
      </c>
      <c r="I139" s="69" t="s">
        <v>1699</v>
      </c>
      <c r="J139" s="69" t="s">
        <v>1664</v>
      </c>
      <c r="K139" s="69" t="s">
        <v>1665</v>
      </c>
      <c r="L139" s="69" t="s">
        <v>1666</v>
      </c>
      <c r="M139" s="69" t="s">
        <v>887</v>
      </c>
      <c r="N139" s="69" t="s">
        <v>1714</v>
      </c>
    </row>
    <row r="140" spans="1:14">
      <c r="A140" s="69" t="s">
        <v>1661</v>
      </c>
      <c r="B140" s="69" t="s">
        <v>252</v>
      </c>
      <c r="C140" s="69" t="s">
        <v>170</v>
      </c>
      <c r="D140" s="69" t="s">
        <v>873</v>
      </c>
      <c r="E140" s="69" t="s">
        <v>884</v>
      </c>
      <c r="F140" s="69" t="s">
        <v>1662</v>
      </c>
      <c r="G140" s="69" t="s">
        <v>876</v>
      </c>
      <c r="H140" s="69" t="s">
        <v>1671</v>
      </c>
      <c r="I140" s="69" t="s">
        <v>1663</v>
      </c>
      <c r="J140" s="69" t="s">
        <v>1664</v>
      </c>
      <c r="K140" s="69" t="s">
        <v>1665</v>
      </c>
      <c r="L140" s="69" t="s">
        <v>1666</v>
      </c>
      <c r="M140" s="69" t="s">
        <v>887</v>
      </c>
      <c r="N140" s="69" t="s">
        <v>1672</v>
      </c>
    </row>
    <row r="141" spans="1:14">
      <c r="A141" s="69" t="s">
        <v>1432</v>
      </c>
      <c r="B141" s="69" t="s">
        <v>1433</v>
      </c>
      <c r="C141" s="69" t="s">
        <v>1434</v>
      </c>
      <c r="D141" s="69" t="s">
        <v>873</v>
      </c>
      <c r="E141" s="69" t="s">
        <v>884</v>
      </c>
      <c r="F141" s="69" t="s">
        <v>1007</v>
      </c>
      <c r="G141" s="69" t="s">
        <v>876</v>
      </c>
      <c r="H141" s="69" t="s">
        <v>1435</v>
      </c>
      <c r="I141" s="69" t="s">
        <v>1436</v>
      </c>
      <c r="J141" s="69" t="s">
        <v>1437</v>
      </c>
      <c r="K141" s="69" t="s">
        <v>1438</v>
      </c>
      <c r="L141" s="69" t="s">
        <v>1439</v>
      </c>
      <c r="M141" s="69" t="s">
        <v>887</v>
      </c>
      <c r="N141" s="69" t="s">
        <v>1440</v>
      </c>
    </row>
    <row r="142" spans="1:14">
      <c r="A142" s="69" t="s">
        <v>1336</v>
      </c>
      <c r="B142" s="69" t="s">
        <v>253</v>
      </c>
      <c r="C142" s="69" t="s">
        <v>254</v>
      </c>
      <c r="D142" s="69" t="s">
        <v>873</v>
      </c>
      <c r="E142" s="69" t="s">
        <v>884</v>
      </c>
      <c r="F142" s="69" t="s">
        <v>1337</v>
      </c>
      <c r="G142" s="69" t="s">
        <v>876</v>
      </c>
      <c r="H142" s="69" t="s">
        <v>1338</v>
      </c>
      <c r="I142" s="69" t="s">
        <v>1339</v>
      </c>
      <c r="J142" s="69" t="s">
        <v>1340</v>
      </c>
      <c r="K142" s="69" t="s">
        <v>1341</v>
      </c>
      <c r="L142" s="69" t="s">
        <v>1342</v>
      </c>
      <c r="M142" s="69" t="s">
        <v>887</v>
      </c>
      <c r="N142" s="69" t="s">
        <v>1343</v>
      </c>
    </row>
    <row r="143" spans="1:14">
      <c r="A143" s="69" t="s">
        <v>1072</v>
      </c>
      <c r="B143" s="69" t="s">
        <v>822</v>
      </c>
      <c r="C143" s="69" t="s">
        <v>1073</v>
      </c>
      <c r="D143" s="69" t="s">
        <v>873</v>
      </c>
      <c r="E143" s="69" t="s">
        <v>884</v>
      </c>
      <c r="F143" s="69" t="s">
        <v>1074</v>
      </c>
      <c r="G143" s="69" t="s">
        <v>876</v>
      </c>
      <c r="I143" s="69" t="s">
        <v>1119</v>
      </c>
      <c r="J143" s="69" t="s">
        <v>1085</v>
      </c>
      <c r="K143" s="69" t="s">
        <v>1086</v>
      </c>
      <c r="L143" s="69" t="s">
        <v>1087</v>
      </c>
      <c r="M143" s="69" t="s">
        <v>1053</v>
      </c>
      <c r="N143" s="69" t="s">
        <v>1121</v>
      </c>
    </row>
    <row r="144" spans="1:14">
      <c r="A144" s="69" t="s">
        <v>1072</v>
      </c>
      <c r="B144" s="69" t="s">
        <v>823</v>
      </c>
      <c r="C144" s="69" t="s">
        <v>1073</v>
      </c>
      <c r="D144" s="69" t="s">
        <v>873</v>
      </c>
      <c r="E144" s="69" t="s">
        <v>884</v>
      </c>
      <c r="F144" s="69" t="s">
        <v>1108</v>
      </c>
      <c r="G144" s="69" t="s">
        <v>876</v>
      </c>
      <c r="H144" s="69" t="s">
        <v>1109</v>
      </c>
      <c r="I144" s="69" t="s">
        <v>1110</v>
      </c>
      <c r="J144" s="69" t="s">
        <v>1085</v>
      </c>
      <c r="K144" s="69" t="s">
        <v>1086</v>
      </c>
      <c r="L144" s="69" t="s">
        <v>1087</v>
      </c>
      <c r="M144" s="69" t="s">
        <v>1053</v>
      </c>
      <c r="N144" s="69" t="s">
        <v>1111</v>
      </c>
    </row>
    <row r="145" spans="1:14">
      <c r="A145" s="69" t="s">
        <v>1072</v>
      </c>
      <c r="B145" s="69" t="s">
        <v>824</v>
      </c>
      <c r="C145" s="69" t="s">
        <v>1073</v>
      </c>
      <c r="D145" s="69" t="s">
        <v>873</v>
      </c>
      <c r="E145" s="69" t="s">
        <v>884</v>
      </c>
      <c r="F145" s="69" t="s">
        <v>1144</v>
      </c>
      <c r="G145" s="69" t="s">
        <v>876</v>
      </c>
      <c r="I145" s="69" t="s">
        <v>1145</v>
      </c>
      <c r="J145" s="69" t="s">
        <v>1085</v>
      </c>
      <c r="K145" s="69" t="s">
        <v>1086</v>
      </c>
      <c r="L145" s="69" t="s">
        <v>1087</v>
      </c>
      <c r="M145" s="69" t="s">
        <v>1053</v>
      </c>
      <c r="N145" s="69" t="s">
        <v>1146</v>
      </c>
    </row>
    <row r="146" spans="1:14">
      <c r="A146" s="69" t="s">
        <v>1072</v>
      </c>
      <c r="B146" s="69" t="s">
        <v>825</v>
      </c>
      <c r="C146" s="69" t="s">
        <v>1073</v>
      </c>
      <c r="D146" s="69" t="s">
        <v>873</v>
      </c>
      <c r="E146" s="69" t="s">
        <v>884</v>
      </c>
      <c r="F146" s="69" t="s">
        <v>1080</v>
      </c>
      <c r="G146" s="69" t="s">
        <v>876</v>
      </c>
      <c r="I146" s="69" t="s">
        <v>1098</v>
      </c>
      <c r="J146" s="69" t="s">
        <v>1085</v>
      </c>
      <c r="K146" s="69" t="s">
        <v>1086</v>
      </c>
      <c r="L146" s="69" t="s">
        <v>1087</v>
      </c>
      <c r="M146" s="69" t="s">
        <v>1053</v>
      </c>
      <c r="N146" s="69" t="s">
        <v>1099</v>
      </c>
    </row>
    <row r="147" spans="1:14">
      <c r="A147" s="69" t="s">
        <v>1534</v>
      </c>
      <c r="B147" s="69" t="s">
        <v>255</v>
      </c>
      <c r="C147" s="69" t="s">
        <v>116</v>
      </c>
      <c r="D147" s="69" t="s">
        <v>873</v>
      </c>
      <c r="E147" s="69" t="s">
        <v>884</v>
      </c>
      <c r="F147" s="69" t="s">
        <v>1535</v>
      </c>
      <c r="G147" s="69" t="s">
        <v>876</v>
      </c>
      <c r="H147" s="69" t="s">
        <v>1572</v>
      </c>
      <c r="I147" s="69" t="s">
        <v>1555</v>
      </c>
      <c r="J147" s="69" t="s">
        <v>1538</v>
      </c>
      <c r="K147" s="69" t="s">
        <v>1539</v>
      </c>
      <c r="L147" s="69" t="s">
        <v>1540</v>
      </c>
      <c r="M147" s="69" t="s">
        <v>887</v>
      </c>
      <c r="N147" s="69" t="s">
        <v>1573</v>
      </c>
    </row>
    <row r="148" spans="1:14">
      <c r="A148" s="69" t="s">
        <v>1072</v>
      </c>
      <c r="B148" s="69" t="s">
        <v>829</v>
      </c>
      <c r="C148" s="69" t="s">
        <v>1073</v>
      </c>
      <c r="D148" s="69" t="s">
        <v>873</v>
      </c>
      <c r="E148" s="69" t="s">
        <v>884</v>
      </c>
      <c r="F148" s="69" t="s">
        <v>1080</v>
      </c>
      <c r="G148" s="69" t="s">
        <v>876</v>
      </c>
      <c r="I148" s="69" t="s">
        <v>1098</v>
      </c>
      <c r="J148" s="69" t="s">
        <v>1085</v>
      </c>
      <c r="K148" s="69" t="s">
        <v>1086</v>
      </c>
      <c r="L148" s="69" t="s">
        <v>1087</v>
      </c>
      <c r="M148" s="69" t="s">
        <v>1053</v>
      </c>
      <c r="N148" s="69" t="s">
        <v>1101</v>
      </c>
    </row>
    <row r="149" spans="1:14">
      <c r="A149" s="69" t="s">
        <v>1534</v>
      </c>
      <c r="B149" s="69" t="s">
        <v>256</v>
      </c>
      <c r="C149" s="69" t="s">
        <v>116</v>
      </c>
      <c r="D149" s="69" t="s">
        <v>873</v>
      </c>
      <c r="E149" s="69" t="s">
        <v>884</v>
      </c>
      <c r="F149" s="69" t="s">
        <v>1535</v>
      </c>
      <c r="G149" s="69" t="s">
        <v>876</v>
      </c>
      <c r="H149" s="69" t="s">
        <v>1570</v>
      </c>
      <c r="I149" s="69" t="s">
        <v>1555</v>
      </c>
      <c r="J149" s="69" t="s">
        <v>1538</v>
      </c>
      <c r="K149" s="69" t="s">
        <v>1539</v>
      </c>
      <c r="L149" s="69" t="s">
        <v>1540</v>
      </c>
      <c r="M149" s="69" t="s">
        <v>887</v>
      </c>
      <c r="N149" s="69" t="s">
        <v>1571</v>
      </c>
    </row>
    <row r="150" spans="1:14">
      <c r="A150" s="69" t="s">
        <v>1496</v>
      </c>
      <c r="B150" s="69" t="s">
        <v>70</v>
      </c>
      <c r="C150" s="69" t="s">
        <v>108</v>
      </c>
      <c r="D150" s="69" t="s">
        <v>873</v>
      </c>
      <c r="E150" s="69" t="s">
        <v>884</v>
      </c>
      <c r="F150" s="69" t="s">
        <v>1105</v>
      </c>
      <c r="G150" s="69" t="s">
        <v>876</v>
      </c>
      <c r="H150" s="69" t="s">
        <v>1503</v>
      </c>
      <c r="I150" s="69" t="s">
        <v>1106</v>
      </c>
      <c r="J150" s="69" t="s">
        <v>1498</v>
      </c>
      <c r="K150" s="69" t="s">
        <v>1499</v>
      </c>
      <c r="L150" s="69" t="s">
        <v>1500</v>
      </c>
      <c r="M150" s="69" t="s">
        <v>1053</v>
      </c>
      <c r="N150" s="69" t="s">
        <v>1504</v>
      </c>
    </row>
    <row r="151" spans="1:14">
      <c r="A151" s="69" t="s">
        <v>1458</v>
      </c>
      <c r="B151" s="69" t="s">
        <v>71</v>
      </c>
      <c r="C151" s="69" t="s">
        <v>152</v>
      </c>
      <c r="D151" s="69" t="s">
        <v>873</v>
      </c>
      <c r="E151" s="69" t="s">
        <v>884</v>
      </c>
      <c r="F151" s="69" t="s">
        <v>1127</v>
      </c>
      <c r="G151" s="69" t="s">
        <v>876</v>
      </c>
      <c r="I151" s="69" t="s">
        <v>1488</v>
      </c>
      <c r="J151" s="69" t="s">
        <v>1489</v>
      </c>
      <c r="K151" s="69" t="s">
        <v>1490</v>
      </c>
      <c r="L151" s="69" t="s">
        <v>1491</v>
      </c>
      <c r="M151" s="69" t="s">
        <v>1053</v>
      </c>
      <c r="N151" s="69" t="s">
        <v>1494</v>
      </c>
    </row>
    <row r="152" spans="1:14">
      <c r="A152" s="69" t="s">
        <v>1599</v>
      </c>
      <c r="B152" s="69" t="s">
        <v>74</v>
      </c>
      <c r="C152" s="69" t="s">
        <v>108</v>
      </c>
      <c r="D152" s="69" t="s">
        <v>873</v>
      </c>
      <c r="E152" s="69" t="s">
        <v>884</v>
      </c>
      <c r="F152" s="69" t="s">
        <v>1243</v>
      </c>
      <c r="G152" s="69" t="s">
        <v>876</v>
      </c>
      <c r="I152" s="69" t="s">
        <v>1245</v>
      </c>
      <c r="J152" s="69" t="s">
        <v>1602</v>
      </c>
      <c r="K152" s="69" t="s">
        <v>1603</v>
      </c>
      <c r="L152" s="69" t="s">
        <v>1604</v>
      </c>
      <c r="M152" s="69" t="s">
        <v>887</v>
      </c>
      <c r="N152" s="69" t="s">
        <v>1617</v>
      </c>
    </row>
    <row r="153" spans="1:14">
      <c r="A153" s="69" t="s">
        <v>1411</v>
      </c>
      <c r="B153" s="69" t="s">
        <v>75</v>
      </c>
      <c r="C153" s="69" t="s">
        <v>108</v>
      </c>
      <c r="D153" s="69" t="s">
        <v>873</v>
      </c>
      <c r="E153" s="69" t="s">
        <v>884</v>
      </c>
      <c r="F153" s="69" t="s">
        <v>1105</v>
      </c>
      <c r="G153" s="69" t="s">
        <v>876</v>
      </c>
      <c r="H153" s="69" t="s">
        <v>1417</v>
      </c>
      <c r="I153" s="69" t="s">
        <v>1237</v>
      </c>
      <c r="J153" s="69" t="s">
        <v>1413</v>
      </c>
      <c r="K153" s="69" t="s">
        <v>1414</v>
      </c>
      <c r="L153" s="69" t="s">
        <v>1415</v>
      </c>
      <c r="M153" s="69" t="s">
        <v>887</v>
      </c>
      <c r="N153" s="69" t="s">
        <v>1418</v>
      </c>
    </row>
    <row r="154" spans="1:14">
      <c r="A154" s="69" t="s">
        <v>1072</v>
      </c>
      <c r="B154" s="69" t="s">
        <v>830</v>
      </c>
      <c r="C154" s="69" t="s">
        <v>1073</v>
      </c>
      <c r="D154" s="69" t="s">
        <v>873</v>
      </c>
      <c r="E154" s="69" t="s">
        <v>884</v>
      </c>
      <c r="F154" s="69" t="s">
        <v>1174</v>
      </c>
      <c r="G154" s="69" t="s">
        <v>876</v>
      </c>
      <c r="H154" s="69" t="s">
        <v>1177</v>
      </c>
      <c r="I154" s="69" t="s">
        <v>1175</v>
      </c>
      <c r="J154" s="69" t="s">
        <v>1085</v>
      </c>
      <c r="K154" s="69" t="s">
        <v>1086</v>
      </c>
      <c r="L154" s="69" t="s">
        <v>1087</v>
      </c>
      <c r="M154" s="69" t="s">
        <v>1053</v>
      </c>
      <c r="N154" s="69" t="s">
        <v>1178</v>
      </c>
    </row>
    <row r="155" spans="1:14">
      <c r="A155" s="69" t="s">
        <v>1505</v>
      </c>
      <c r="B155" s="69" t="s">
        <v>257</v>
      </c>
      <c r="C155" s="69" t="s">
        <v>258</v>
      </c>
      <c r="D155" s="69" t="s">
        <v>873</v>
      </c>
      <c r="E155" s="69" t="s">
        <v>884</v>
      </c>
      <c r="F155" s="69" t="s">
        <v>1506</v>
      </c>
      <c r="G155" s="69" t="s">
        <v>876</v>
      </c>
      <c r="H155" s="69" t="s">
        <v>1507</v>
      </c>
      <c r="I155" s="69" t="s">
        <v>1508</v>
      </c>
      <c r="J155" s="69" t="s">
        <v>1509</v>
      </c>
      <c r="K155" s="69" t="s">
        <v>1499</v>
      </c>
      <c r="L155" s="69" t="s">
        <v>1318</v>
      </c>
      <c r="M155" s="69" t="s">
        <v>887</v>
      </c>
      <c r="N155" s="69" t="s">
        <v>1510</v>
      </c>
    </row>
    <row r="156" spans="1:14">
      <c r="A156" s="69" t="s">
        <v>1072</v>
      </c>
      <c r="B156" s="69" t="s">
        <v>831</v>
      </c>
      <c r="C156" s="69" t="s">
        <v>1073</v>
      </c>
      <c r="D156" s="69" t="s">
        <v>873</v>
      </c>
      <c r="E156" s="69" t="s">
        <v>884</v>
      </c>
      <c r="F156" s="69" t="s">
        <v>1147</v>
      </c>
      <c r="G156" s="69" t="s">
        <v>876</v>
      </c>
      <c r="I156" s="69" t="s">
        <v>1148</v>
      </c>
      <c r="J156" s="69" t="s">
        <v>1085</v>
      </c>
      <c r="K156" s="69" t="s">
        <v>1086</v>
      </c>
      <c r="L156" s="69" t="s">
        <v>1087</v>
      </c>
      <c r="M156" s="69" t="s">
        <v>1053</v>
      </c>
      <c r="N156" s="69" t="s">
        <v>1149</v>
      </c>
    </row>
    <row r="157" spans="1:14">
      <c r="A157" s="69" t="s">
        <v>1072</v>
      </c>
      <c r="B157" s="69" t="s">
        <v>832</v>
      </c>
      <c r="C157" s="69" t="s">
        <v>1073</v>
      </c>
      <c r="D157" s="69" t="s">
        <v>873</v>
      </c>
      <c r="E157" s="69" t="s">
        <v>884</v>
      </c>
      <c r="F157" s="69" t="s">
        <v>1150</v>
      </c>
      <c r="G157" s="69" t="s">
        <v>876</v>
      </c>
      <c r="I157" s="69" t="s">
        <v>1151</v>
      </c>
      <c r="J157" s="69" t="s">
        <v>1085</v>
      </c>
      <c r="K157" s="69" t="s">
        <v>1086</v>
      </c>
      <c r="L157" s="69" t="s">
        <v>1087</v>
      </c>
      <c r="M157" s="69" t="s">
        <v>1053</v>
      </c>
      <c r="N157" s="69" t="s">
        <v>1152</v>
      </c>
    </row>
    <row r="158" spans="1:14">
      <c r="A158" s="69" t="s">
        <v>1072</v>
      </c>
      <c r="B158" s="69" t="s">
        <v>833</v>
      </c>
      <c r="C158" s="69" t="s">
        <v>1073</v>
      </c>
      <c r="D158" s="69" t="s">
        <v>873</v>
      </c>
      <c r="E158" s="69" t="s">
        <v>884</v>
      </c>
      <c r="F158" s="69" t="s">
        <v>1123</v>
      </c>
      <c r="G158" s="69" t="s">
        <v>876</v>
      </c>
      <c r="I158" s="69" t="s">
        <v>1124</v>
      </c>
      <c r="J158" s="69" t="s">
        <v>1085</v>
      </c>
      <c r="K158" s="69" t="s">
        <v>1086</v>
      </c>
      <c r="L158" s="69" t="s">
        <v>1087</v>
      </c>
      <c r="M158" s="69" t="s">
        <v>1053</v>
      </c>
      <c r="N158" s="69" t="s">
        <v>1125</v>
      </c>
    </row>
    <row r="159" spans="1:14">
      <c r="A159" s="69" t="s">
        <v>1072</v>
      </c>
      <c r="B159" s="69" t="s">
        <v>834</v>
      </c>
      <c r="C159" s="69" t="s">
        <v>1073</v>
      </c>
      <c r="D159" s="69" t="s">
        <v>873</v>
      </c>
      <c r="E159" s="69" t="s">
        <v>884</v>
      </c>
      <c r="F159" s="69" t="s">
        <v>1080</v>
      </c>
      <c r="G159" s="69" t="s">
        <v>876</v>
      </c>
      <c r="I159" s="69" t="s">
        <v>1098</v>
      </c>
      <c r="J159" s="69" t="s">
        <v>1085</v>
      </c>
      <c r="K159" s="69" t="s">
        <v>1086</v>
      </c>
      <c r="L159" s="69" t="s">
        <v>1087</v>
      </c>
      <c r="M159" s="69" t="s">
        <v>1053</v>
      </c>
      <c r="N159" s="69" t="s">
        <v>1104</v>
      </c>
    </row>
    <row r="160" spans="1:14">
      <c r="A160" s="69" t="s">
        <v>1072</v>
      </c>
      <c r="B160" s="69" t="s">
        <v>835</v>
      </c>
      <c r="C160" s="69" t="s">
        <v>1073</v>
      </c>
      <c r="D160" s="69" t="s">
        <v>873</v>
      </c>
      <c r="E160" s="69" t="s">
        <v>884</v>
      </c>
      <c r="F160" s="69" t="s">
        <v>1080</v>
      </c>
      <c r="G160" s="69" t="s">
        <v>876</v>
      </c>
      <c r="I160" s="69" t="s">
        <v>1098</v>
      </c>
      <c r="J160" s="69" t="s">
        <v>1085</v>
      </c>
      <c r="K160" s="69" t="s">
        <v>1086</v>
      </c>
      <c r="L160" s="69" t="s">
        <v>1087</v>
      </c>
      <c r="M160" s="69" t="s">
        <v>1053</v>
      </c>
      <c r="N160" s="69" t="s">
        <v>1102</v>
      </c>
    </row>
    <row r="161" spans="1:14">
      <c r="A161" s="69" t="s">
        <v>1072</v>
      </c>
      <c r="B161" s="69" t="s">
        <v>836</v>
      </c>
      <c r="C161" s="69" t="s">
        <v>1073</v>
      </c>
      <c r="D161" s="69" t="s">
        <v>873</v>
      </c>
      <c r="E161" s="69" t="s">
        <v>884</v>
      </c>
      <c r="F161" s="69" t="s">
        <v>1168</v>
      </c>
      <c r="G161" s="69" t="s">
        <v>876</v>
      </c>
      <c r="I161" s="69" t="s">
        <v>1169</v>
      </c>
      <c r="J161" s="69" t="s">
        <v>1085</v>
      </c>
      <c r="K161" s="69" t="s">
        <v>1086</v>
      </c>
      <c r="L161" s="69" t="s">
        <v>1087</v>
      </c>
      <c r="M161" s="69" t="s">
        <v>1053</v>
      </c>
      <c r="N161" s="69" t="s">
        <v>1170</v>
      </c>
    </row>
    <row r="162" spans="1:14">
      <c r="A162" s="69" t="s">
        <v>1072</v>
      </c>
      <c r="B162" s="69" t="s">
        <v>837</v>
      </c>
      <c r="C162" s="69" t="s">
        <v>1073</v>
      </c>
      <c r="D162" s="69" t="s">
        <v>873</v>
      </c>
      <c r="E162" s="69" t="s">
        <v>884</v>
      </c>
      <c r="F162" s="69" t="s">
        <v>1141</v>
      </c>
      <c r="G162" s="69" t="s">
        <v>876</v>
      </c>
      <c r="I162" s="69" t="s">
        <v>1142</v>
      </c>
      <c r="J162" s="69" t="s">
        <v>1085</v>
      </c>
      <c r="K162" s="69" t="s">
        <v>1086</v>
      </c>
      <c r="L162" s="69" t="s">
        <v>1087</v>
      </c>
      <c r="M162" s="69" t="s">
        <v>1053</v>
      </c>
      <c r="N162" s="69" t="s">
        <v>1143</v>
      </c>
    </row>
    <row r="163" spans="1:14">
      <c r="A163" s="69" t="s">
        <v>1534</v>
      </c>
      <c r="B163" s="69" t="s">
        <v>259</v>
      </c>
      <c r="C163" s="69" t="s">
        <v>154</v>
      </c>
      <c r="D163" s="69" t="s">
        <v>873</v>
      </c>
      <c r="E163" s="69" t="s">
        <v>884</v>
      </c>
      <c r="F163" s="69" t="s">
        <v>1535</v>
      </c>
      <c r="G163" s="69" t="s">
        <v>876</v>
      </c>
      <c r="H163" s="69" t="s">
        <v>1551</v>
      </c>
      <c r="I163" s="69" t="s">
        <v>1537</v>
      </c>
      <c r="J163" s="69" t="s">
        <v>1538</v>
      </c>
      <c r="K163" s="69" t="s">
        <v>1539</v>
      </c>
      <c r="L163" s="69" t="s">
        <v>1540</v>
      </c>
      <c r="M163" s="69" t="s">
        <v>887</v>
      </c>
      <c r="N163" s="69" t="s">
        <v>1552</v>
      </c>
    </row>
    <row r="164" spans="1:14">
      <c r="A164" s="69" t="s">
        <v>1072</v>
      </c>
      <c r="B164" s="69" t="s">
        <v>838</v>
      </c>
      <c r="C164" s="69" t="s">
        <v>1073</v>
      </c>
      <c r="D164" s="69" t="s">
        <v>873</v>
      </c>
      <c r="E164" s="69" t="s">
        <v>884</v>
      </c>
      <c r="F164" s="69" t="s">
        <v>1080</v>
      </c>
      <c r="G164" s="69" t="s">
        <v>876</v>
      </c>
      <c r="I164" s="69" t="s">
        <v>1089</v>
      </c>
      <c r="J164" s="69" t="s">
        <v>1085</v>
      </c>
      <c r="K164" s="69" t="s">
        <v>1086</v>
      </c>
      <c r="L164" s="69" t="s">
        <v>1087</v>
      </c>
      <c r="M164" s="69" t="s">
        <v>1053</v>
      </c>
      <c r="N164" s="69" t="s">
        <v>1090</v>
      </c>
    </row>
    <row r="165" spans="1:14">
      <c r="A165" s="69" t="s">
        <v>1072</v>
      </c>
      <c r="B165" s="69" t="s">
        <v>785</v>
      </c>
      <c r="C165" s="69" t="s">
        <v>1073</v>
      </c>
      <c r="D165" s="69" t="s">
        <v>873</v>
      </c>
      <c r="E165" s="69" t="s">
        <v>884</v>
      </c>
      <c r="F165" s="69" t="s">
        <v>939</v>
      </c>
      <c r="G165" s="69" t="s">
        <v>876</v>
      </c>
      <c r="I165" s="69" t="s">
        <v>940</v>
      </c>
      <c r="J165" s="69" t="s">
        <v>1085</v>
      </c>
      <c r="K165" s="69" t="s">
        <v>1086</v>
      </c>
      <c r="L165" s="69" t="s">
        <v>1087</v>
      </c>
      <c r="M165" s="69" t="s">
        <v>1053</v>
      </c>
      <c r="N165" s="69" t="s">
        <v>1140</v>
      </c>
    </row>
    <row r="166" spans="1:14">
      <c r="A166" s="69" t="s">
        <v>1072</v>
      </c>
      <c r="B166" s="69" t="s">
        <v>786</v>
      </c>
      <c r="C166" s="69" t="s">
        <v>1073</v>
      </c>
      <c r="D166" s="69" t="s">
        <v>873</v>
      </c>
      <c r="E166" s="69" t="s">
        <v>884</v>
      </c>
      <c r="F166" s="69" t="s">
        <v>1165</v>
      </c>
      <c r="G166" s="69" t="s">
        <v>876</v>
      </c>
      <c r="I166" s="69" t="s">
        <v>1166</v>
      </c>
      <c r="J166" s="69" t="s">
        <v>1085</v>
      </c>
      <c r="K166" s="69" t="s">
        <v>1086</v>
      </c>
      <c r="L166" s="69" t="s">
        <v>1087</v>
      </c>
      <c r="M166" s="69" t="s">
        <v>1053</v>
      </c>
      <c r="N166" s="69" t="s">
        <v>1184</v>
      </c>
    </row>
    <row r="167" spans="1:14">
      <c r="A167" s="69" t="s">
        <v>1072</v>
      </c>
      <c r="B167" s="69" t="s">
        <v>826</v>
      </c>
      <c r="C167" s="69" t="s">
        <v>1073</v>
      </c>
      <c r="D167" s="69" t="s">
        <v>873</v>
      </c>
      <c r="E167" s="69" t="s">
        <v>884</v>
      </c>
      <c r="F167" s="69" t="s">
        <v>1080</v>
      </c>
      <c r="G167" s="69" t="s">
        <v>876</v>
      </c>
      <c r="I167" s="69" t="s">
        <v>1081</v>
      </c>
      <c r="J167" s="69" t="s">
        <v>1076</v>
      </c>
      <c r="K167" s="69" t="s">
        <v>1077</v>
      </c>
      <c r="L167" s="69" t="s">
        <v>1078</v>
      </c>
      <c r="M167" s="69" t="s">
        <v>1053</v>
      </c>
      <c r="N167" s="69" t="s">
        <v>1082</v>
      </c>
    </row>
    <row r="168" spans="1:14">
      <c r="A168" s="69" t="s">
        <v>1072</v>
      </c>
      <c r="B168" s="69" t="s">
        <v>787</v>
      </c>
      <c r="C168" s="69" t="s">
        <v>1073</v>
      </c>
      <c r="D168" s="69" t="s">
        <v>873</v>
      </c>
      <c r="E168" s="69" t="s">
        <v>884</v>
      </c>
      <c r="F168" s="69" t="s">
        <v>1074</v>
      </c>
      <c r="G168" s="69" t="s">
        <v>876</v>
      </c>
      <c r="I168" s="69" t="s">
        <v>1075</v>
      </c>
      <c r="J168" s="69" t="s">
        <v>1076</v>
      </c>
      <c r="K168" s="69" t="s">
        <v>1077</v>
      </c>
      <c r="L168" s="69" t="s">
        <v>1078</v>
      </c>
      <c r="M168" s="69" t="s">
        <v>1053</v>
      </c>
      <c r="N168" s="69" t="s">
        <v>1079</v>
      </c>
    </row>
    <row r="169" spans="1:14">
      <c r="A169" s="69" t="s">
        <v>1072</v>
      </c>
      <c r="B169" s="69" t="s">
        <v>788</v>
      </c>
      <c r="C169" s="69" t="s">
        <v>1073</v>
      </c>
      <c r="D169" s="69" t="s">
        <v>873</v>
      </c>
      <c r="E169" s="69" t="s">
        <v>884</v>
      </c>
      <c r="F169" s="69" t="s">
        <v>1080</v>
      </c>
      <c r="G169" s="69" t="s">
        <v>876</v>
      </c>
      <c r="I169" s="69" t="s">
        <v>1098</v>
      </c>
      <c r="J169" s="69" t="s">
        <v>1085</v>
      </c>
      <c r="K169" s="69" t="s">
        <v>1086</v>
      </c>
      <c r="L169" s="69" t="s">
        <v>1087</v>
      </c>
      <c r="M169" s="69" t="s">
        <v>1053</v>
      </c>
      <c r="N169" s="69" t="s">
        <v>1100</v>
      </c>
    </row>
    <row r="170" spans="1:14">
      <c r="A170" s="69" t="s">
        <v>1072</v>
      </c>
      <c r="B170" s="69" t="s">
        <v>789</v>
      </c>
      <c r="C170" s="69" t="s">
        <v>1073</v>
      </c>
      <c r="D170" s="69" t="s">
        <v>873</v>
      </c>
      <c r="E170" s="69" t="s">
        <v>884</v>
      </c>
      <c r="F170" s="69" t="s">
        <v>1074</v>
      </c>
      <c r="G170" s="69" t="s">
        <v>876</v>
      </c>
      <c r="I170" s="69" t="s">
        <v>1094</v>
      </c>
      <c r="J170" s="69" t="s">
        <v>1085</v>
      </c>
      <c r="K170" s="69" t="s">
        <v>1086</v>
      </c>
      <c r="L170" s="69" t="s">
        <v>1087</v>
      </c>
      <c r="M170" s="69" t="s">
        <v>1053</v>
      </c>
      <c r="N170" s="69" t="s">
        <v>1095</v>
      </c>
    </row>
    <row r="171" spans="1:14">
      <c r="A171" s="69" t="s">
        <v>1072</v>
      </c>
      <c r="B171" s="69" t="s">
        <v>790</v>
      </c>
      <c r="C171" s="69" t="s">
        <v>1073</v>
      </c>
      <c r="D171" s="69" t="s">
        <v>873</v>
      </c>
      <c r="E171" s="69" t="s">
        <v>884</v>
      </c>
      <c r="F171" s="69" t="s">
        <v>1083</v>
      </c>
      <c r="G171" s="69" t="s">
        <v>876</v>
      </c>
      <c r="I171" s="69" t="s">
        <v>1084</v>
      </c>
      <c r="J171" s="69" t="s">
        <v>1085</v>
      </c>
      <c r="K171" s="69" t="s">
        <v>1086</v>
      </c>
      <c r="L171" s="69" t="s">
        <v>1087</v>
      </c>
      <c r="M171" s="69" t="s">
        <v>1053</v>
      </c>
      <c r="N171" s="69" t="s">
        <v>1088</v>
      </c>
    </row>
    <row r="172" spans="1:14">
      <c r="A172" s="69" t="s">
        <v>1072</v>
      </c>
      <c r="B172" s="69" t="s">
        <v>827</v>
      </c>
      <c r="C172" s="69" t="s">
        <v>1073</v>
      </c>
      <c r="D172" s="69" t="s">
        <v>873</v>
      </c>
      <c r="E172" s="69" t="s">
        <v>884</v>
      </c>
      <c r="F172" s="69" t="s">
        <v>1080</v>
      </c>
      <c r="G172" s="69" t="s">
        <v>876</v>
      </c>
      <c r="I172" s="69" t="s">
        <v>1081</v>
      </c>
      <c r="J172" s="69" t="s">
        <v>1085</v>
      </c>
      <c r="K172" s="69" t="s">
        <v>1086</v>
      </c>
      <c r="L172" s="69" t="s">
        <v>1087</v>
      </c>
      <c r="M172" s="69" t="s">
        <v>1053</v>
      </c>
      <c r="N172" s="69" t="s">
        <v>1115</v>
      </c>
    </row>
    <row r="173" spans="1:14">
      <c r="A173" s="69" t="s">
        <v>1072</v>
      </c>
      <c r="B173" s="69" t="s">
        <v>791</v>
      </c>
      <c r="C173" s="69" t="s">
        <v>1073</v>
      </c>
      <c r="D173" s="69" t="s">
        <v>873</v>
      </c>
      <c r="E173" s="69" t="s">
        <v>884</v>
      </c>
      <c r="F173" s="69" t="s">
        <v>1074</v>
      </c>
      <c r="G173" s="69" t="s">
        <v>876</v>
      </c>
      <c r="I173" s="69" t="s">
        <v>1119</v>
      </c>
      <c r="J173" s="69" t="s">
        <v>1085</v>
      </c>
      <c r="K173" s="69" t="s">
        <v>1086</v>
      </c>
      <c r="L173" s="69" t="s">
        <v>1087</v>
      </c>
      <c r="M173" s="69" t="s">
        <v>1053</v>
      </c>
      <c r="N173" s="69" t="s">
        <v>1120</v>
      </c>
    </row>
    <row r="174" spans="1:14">
      <c r="A174" s="69" t="s">
        <v>1072</v>
      </c>
      <c r="B174" s="69" t="s">
        <v>792</v>
      </c>
      <c r="C174" s="69" t="s">
        <v>1073</v>
      </c>
      <c r="D174" s="69" t="s">
        <v>873</v>
      </c>
      <c r="E174" s="69" t="s">
        <v>884</v>
      </c>
      <c r="F174" s="69" t="s">
        <v>1156</v>
      </c>
      <c r="G174" s="69" t="s">
        <v>876</v>
      </c>
      <c r="I174" s="69" t="s">
        <v>1157</v>
      </c>
      <c r="J174" s="69" t="s">
        <v>1085</v>
      </c>
      <c r="K174" s="69" t="s">
        <v>1086</v>
      </c>
      <c r="L174" s="69" t="s">
        <v>1087</v>
      </c>
      <c r="M174" s="69" t="s">
        <v>1053</v>
      </c>
      <c r="N174" s="69" t="s">
        <v>1158</v>
      </c>
    </row>
    <row r="175" spans="1:14">
      <c r="A175" s="69" t="s">
        <v>1072</v>
      </c>
      <c r="B175" s="69" t="s">
        <v>793</v>
      </c>
      <c r="C175" s="69" t="s">
        <v>1073</v>
      </c>
      <c r="D175" s="69" t="s">
        <v>873</v>
      </c>
      <c r="E175" s="69" t="s">
        <v>884</v>
      </c>
      <c r="F175" s="69" t="s">
        <v>1127</v>
      </c>
      <c r="G175" s="69" t="s">
        <v>876</v>
      </c>
      <c r="I175" s="69" t="s">
        <v>1128</v>
      </c>
      <c r="J175" s="69" t="s">
        <v>1085</v>
      </c>
      <c r="K175" s="69" t="s">
        <v>1086</v>
      </c>
      <c r="L175" s="69" t="s">
        <v>1087</v>
      </c>
      <c r="M175" s="69" t="s">
        <v>1053</v>
      </c>
      <c r="N175" s="69" t="s">
        <v>1153</v>
      </c>
    </row>
    <row r="176" spans="1:14">
      <c r="A176" s="69" t="s">
        <v>1072</v>
      </c>
      <c r="B176" s="69" t="s">
        <v>794</v>
      </c>
      <c r="C176" s="69" t="s">
        <v>1073</v>
      </c>
      <c r="D176" s="69" t="s">
        <v>873</v>
      </c>
      <c r="E176" s="69" t="s">
        <v>884</v>
      </c>
      <c r="F176" s="69" t="s">
        <v>1105</v>
      </c>
      <c r="G176" s="69" t="s">
        <v>876</v>
      </c>
      <c r="I176" s="69" t="s">
        <v>1106</v>
      </c>
      <c r="J176" s="69" t="s">
        <v>1085</v>
      </c>
      <c r="K176" s="69" t="s">
        <v>1086</v>
      </c>
      <c r="L176" s="69" t="s">
        <v>1087</v>
      </c>
      <c r="M176" s="69" t="s">
        <v>1053</v>
      </c>
      <c r="N176" s="69" t="s">
        <v>1107</v>
      </c>
    </row>
    <row r="177" spans="1:14">
      <c r="A177" s="69" t="s">
        <v>1072</v>
      </c>
      <c r="B177" s="69" t="s">
        <v>795</v>
      </c>
      <c r="C177" s="69" t="s">
        <v>1073</v>
      </c>
      <c r="D177" s="69" t="s">
        <v>873</v>
      </c>
      <c r="E177" s="69" t="s">
        <v>884</v>
      </c>
      <c r="F177" s="69" t="s">
        <v>1080</v>
      </c>
      <c r="G177" s="69" t="s">
        <v>876</v>
      </c>
      <c r="I177" s="69" t="s">
        <v>1098</v>
      </c>
      <c r="J177" s="69" t="s">
        <v>1085</v>
      </c>
      <c r="K177" s="69" t="s">
        <v>1086</v>
      </c>
      <c r="L177" s="69" t="s">
        <v>1087</v>
      </c>
      <c r="M177" s="69" t="s">
        <v>1053</v>
      </c>
      <c r="N177" s="69" t="s">
        <v>1103</v>
      </c>
    </row>
    <row r="178" spans="1:14">
      <c r="A178" s="69" t="s">
        <v>1072</v>
      </c>
      <c r="B178" s="69" t="s">
        <v>828</v>
      </c>
      <c r="C178" s="69" t="s">
        <v>1073</v>
      </c>
      <c r="D178" s="69" t="s">
        <v>873</v>
      </c>
      <c r="E178" s="69" t="s">
        <v>884</v>
      </c>
      <c r="F178" s="69" t="s">
        <v>1123</v>
      </c>
      <c r="G178" s="69" t="s">
        <v>876</v>
      </c>
      <c r="I178" s="69" t="s">
        <v>1138</v>
      </c>
      <c r="J178" s="69" t="s">
        <v>1085</v>
      </c>
      <c r="K178" s="69" t="s">
        <v>1086</v>
      </c>
      <c r="L178" s="69" t="s">
        <v>1087</v>
      </c>
      <c r="M178" s="69" t="s">
        <v>1053</v>
      </c>
      <c r="N178" s="69" t="s">
        <v>1139</v>
      </c>
    </row>
    <row r="179" spans="1:14">
      <c r="A179" s="69" t="s">
        <v>1072</v>
      </c>
      <c r="B179" s="69" t="s">
        <v>796</v>
      </c>
      <c r="C179" s="69" t="s">
        <v>1073</v>
      </c>
      <c r="D179" s="69" t="s">
        <v>873</v>
      </c>
      <c r="E179" s="69" t="s">
        <v>884</v>
      </c>
      <c r="F179" s="69" t="s">
        <v>1074</v>
      </c>
      <c r="G179" s="69" t="s">
        <v>876</v>
      </c>
      <c r="I179" s="69" t="s">
        <v>1096</v>
      </c>
      <c r="J179" s="69" t="s">
        <v>1085</v>
      </c>
      <c r="K179" s="69" t="s">
        <v>1086</v>
      </c>
      <c r="L179" s="69" t="s">
        <v>1087</v>
      </c>
      <c r="M179" s="69" t="s">
        <v>1053</v>
      </c>
      <c r="N179" s="69" t="s">
        <v>1097</v>
      </c>
    </row>
    <row r="180" spans="1:14">
      <c r="A180" s="69" t="s">
        <v>937</v>
      </c>
      <c r="B180" s="69" t="s">
        <v>260</v>
      </c>
      <c r="C180" s="69" t="s">
        <v>105</v>
      </c>
      <c r="D180" s="69" t="s">
        <v>873</v>
      </c>
      <c r="E180" s="69" t="s">
        <v>884</v>
      </c>
      <c r="F180" s="69" t="s">
        <v>939</v>
      </c>
      <c r="G180" s="69" t="s">
        <v>876</v>
      </c>
      <c r="H180" s="69" t="s">
        <v>985</v>
      </c>
      <c r="I180" s="69" t="s">
        <v>940</v>
      </c>
      <c r="J180" s="69" t="s">
        <v>941</v>
      </c>
      <c r="K180" s="69" t="s">
        <v>942</v>
      </c>
      <c r="L180" s="69" t="s">
        <v>943</v>
      </c>
      <c r="M180" s="69" t="s">
        <v>887</v>
      </c>
      <c r="N180" s="69" t="s">
        <v>986</v>
      </c>
    </row>
    <row r="181" spans="1:14">
      <c r="A181" s="69" t="s">
        <v>937</v>
      </c>
      <c r="B181" s="69" t="s">
        <v>261</v>
      </c>
      <c r="C181" s="69" t="s">
        <v>105</v>
      </c>
      <c r="D181" s="69" t="s">
        <v>873</v>
      </c>
      <c r="E181" s="69" t="s">
        <v>884</v>
      </c>
      <c r="F181" s="69" t="s">
        <v>947</v>
      </c>
      <c r="G181" s="69" t="s">
        <v>876</v>
      </c>
      <c r="H181" s="69" t="s">
        <v>976</v>
      </c>
      <c r="I181" s="69" t="s">
        <v>949</v>
      </c>
      <c r="J181" s="69" t="s">
        <v>941</v>
      </c>
      <c r="K181" s="69" t="s">
        <v>942</v>
      </c>
      <c r="L181" s="69" t="s">
        <v>943</v>
      </c>
      <c r="M181" s="69" t="s">
        <v>887</v>
      </c>
      <c r="N181" s="69" t="s">
        <v>977</v>
      </c>
    </row>
    <row r="182" spans="1:14">
      <c r="A182" s="69" t="s">
        <v>937</v>
      </c>
      <c r="B182" s="69" t="s">
        <v>262</v>
      </c>
      <c r="C182" s="69" t="s">
        <v>105</v>
      </c>
      <c r="D182" s="69" t="s">
        <v>873</v>
      </c>
      <c r="E182" s="69" t="s">
        <v>884</v>
      </c>
      <c r="F182" s="69" t="s">
        <v>947</v>
      </c>
      <c r="G182" s="69" t="s">
        <v>876</v>
      </c>
      <c r="H182" s="69" t="s">
        <v>948</v>
      </c>
      <c r="I182" s="69" t="s">
        <v>949</v>
      </c>
      <c r="J182" s="69" t="s">
        <v>941</v>
      </c>
      <c r="K182" s="69" t="s">
        <v>942</v>
      </c>
      <c r="L182" s="69" t="s">
        <v>943</v>
      </c>
      <c r="M182" s="69" t="s">
        <v>887</v>
      </c>
      <c r="N182" s="69" t="s">
        <v>975</v>
      </c>
    </row>
    <row r="183" spans="1:14">
      <c r="A183" s="69" t="s">
        <v>937</v>
      </c>
      <c r="B183" s="69" t="s">
        <v>263</v>
      </c>
      <c r="C183" s="69" t="s">
        <v>105</v>
      </c>
      <c r="D183" s="69" t="s">
        <v>873</v>
      </c>
      <c r="E183" s="69" t="s">
        <v>884</v>
      </c>
      <c r="F183" s="69" t="s">
        <v>965</v>
      </c>
      <c r="G183" s="69" t="s">
        <v>876</v>
      </c>
      <c r="H183" s="69" t="s">
        <v>969</v>
      </c>
      <c r="I183" s="69" t="s">
        <v>967</v>
      </c>
      <c r="J183" s="69" t="s">
        <v>941</v>
      </c>
      <c r="K183" s="69" t="s">
        <v>942</v>
      </c>
      <c r="L183" s="69" t="s">
        <v>943</v>
      </c>
      <c r="M183" s="69" t="s">
        <v>887</v>
      </c>
      <c r="N183" s="69" t="s">
        <v>970</v>
      </c>
    </row>
    <row r="184" spans="1:14">
      <c r="A184" s="69" t="s">
        <v>1511</v>
      </c>
      <c r="B184" s="69" t="s">
        <v>264</v>
      </c>
      <c r="C184" s="69" t="s">
        <v>156</v>
      </c>
      <c r="D184" s="69" t="s">
        <v>873</v>
      </c>
      <c r="E184" s="69" t="s">
        <v>884</v>
      </c>
      <c r="F184" s="69" t="s">
        <v>1112</v>
      </c>
      <c r="G184" s="69" t="s">
        <v>876</v>
      </c>
      <c r="H184" s="69" t="s">
        <v>1512</v>
      </c>
      <c r="I184" s="69" t="s">
        <v>1393</v>
      </c>
      <c r="J184" s="69" t="s">
        <v>1513</v>
      </c>
      <c r="K184" s="69" t="s">
        <v>1514</v>
      </c>
      <c r="L184" s="69" t="s">
        <v>1515</v>
      </c>
      <c r="M184" s="69" t="s">
        <v>887</v>
      </c>
      <c r="N184" s="69" t="s">
        <v>1516</v>
      </c>
    </row>
    <row r="185" spans="1:14">
      <c r="A185" s="69" t="s">
        <v>1527</v>
      </c>
      <c r="B185" s="69" t="s">
        <v>265</v>
      </c>
      <c r="C185" s="69" t="s">
        <v>1528</v>
      </c>
      <c r="D185" s="69" t="s">
        <v>873</v>
      </c>
      <c r="E185" s="69" t="s">
        <v>884</v>
      </c>
      <c r="F185" s="69" t="s">
        <v>1007</v>
      </c>
      <c r="G185" s="69" t="s">
        <v>876</v>
      </c>
      <c r="H185" s="69" t="s">
        <v>1529</v>
      </c>
      <c r="I185" s="69" t="s">
        <v>1436</v>
      </c>
      <c r="J185" s="69" t="s">
        <v>1530</v>
      </c>
      <c r="K185" s="69" t="s">
        <v>1531</v>
      </c>
      <c r="L185" s="69" t="s">
        <v>1532</v>
      </c>
      <c r="M185" s="69" t="s">
        <v>887</v>
      </c>
      <c r="N185" s="69" t="s">
        <v>1533</v>
      </c>
    </row>
    <row r="186" spans="1:14">
      <c r="A186" s="69" t="s">
        <v>1629</v>
      </c>
      <c r="B186" s="69" t="s">
        <v>266</v>
      </c>
      <c r="C186" s="69" t="s">
        <v>182</v>
      </c>
      <c r="D186" s="69" t="s">
        <v>873</v>
      </c>
      <c r="E186" s="69" t="s">
        <v>884</v>
      </c>
      <c r="F186" s="69" t="s">
        <v>952</v>
      </c>
      <c r="G186" s="69" t="s">
        <v>876</v>
      </c>
      <c r="I186" s="69" t="s">
        <v>1251</v>
      </c>
      <c r="J186" s="69" t="s">
        <v>1630</v>
      </c>
      <c r="K186" s="69" t="s">
        <v>1624</v>
      </c>
      <c r="L186" s="69" t="s">
        <v>1532</v>
      </c>
      <c r="M186" s="69" t="s">
        <v>887</v>
      </c>
      <c r="N186" s="69" t="s">
        <v>1631</v>
      </c>
    </row>
    <row r="187" spans="1:14">
      <c r="A187" s="69" t="s">
        <v>923</v>
      </c>
      <c r="B187" s="69" t="s">
        <v>267</v>
      </c>
      <c r="C187" s="69" t="s">
        <v>872</v>
      </c>
      <c r="D187" s="69" t="s">
        <v>873</v>
      </c>
      <c r="E187" s="69" t="s">
        <v>884</v>
      </c>
      <c r="F187" s="69" t="s">
        <v>924</v>
      </c>
      <c r="G187" s="69" t="s">
        <v>876</v>
      </c>
      <c r="H187" s="69" t="s">
        <v>925</v>
      </c>
      <c r="I187" s="69" t="s">
        <v>926</v>
      </c>
      <c r="J187" s="69" t="s">
        <v>927</v>
      </c>
      <c r="K187" s="69" t="s">
        <v>881</v>
      </c>
      <c r="L187" s="69" t="s">
        <v>928</v>
      </c>
      <c r="M187" s="69" t="s">
        <v>887</v>
      </c>
      <c r="N187" s="69" t="s">
        <v>929</v>
      </c>
    </row>
    <row r="188" spans="1:14">
      <c r="A188" s="69" t="s">
        <v>1336</v>
      </c>
      <c r="B188" s="69" t="s">
        <v>268</v>
      </c>
      <c r="C188" s="69" t="s">
        <v>269</v>
      </c>
      <c r="D188" s="69" t="s">
        <v>873</v>
      </c>
      <c r="E188" s="69" t="s">
        <v>884</v>
      </c>
      <c r="F188" s="69" t="s">
        <v>1344</v>
      </c>
      <c r="G188" s="69" t="s">
        <v>876</v>
      </c>
      <c r="I188" s="69" t="s">
        <v>1345</v>
      </c>
      <c r="J188" s="69" t="s">
        <v>1340</v>
      </c>
      <c r="K188" s="69" t="s">
        <v>1341</v>
      </c>
      <c r="L188" s="69" t="s">
        <v>1342</v>
      </c>
      <c r="M188" s="69" t="s">
        <v>887</v>
      </c>
      <c r="N188" s="69" t="s">
        <v>1346</v>
      </c>
    </row>
    <row r="189" spans="1:14">
      <c r="A189" s="69" t="s">
        <v>930</v>
      </c>
      <c r="B189" s="69" t="s">
        <v>270</v>
      </c>
      <c r="C189" s="69" t="s">
        <v>192</v>
      </c>
      <c r="D189" s="69" t="s">
        <v>873</v>
      </c>
      <c r="E189" s="69" t="s">
        <v>936</v>
      </c>
      <c r="F189" s="69" t="s">
        <v>932</v>
      </c>
      <c r="G189" s="69" t="s">
        <v>876</v>
      </c>
      <c r="H189" s="69" t="s">
        <v>933</v>
      </c>
      <c r="I189" s="69" t="s">
        <v>2141</v>
      </c>
      <c r="J189" s="69" t="s">
        <v>2142</v>
      </c>
      <c r="K189" s="69" t="s">
        <v>934</v>
      </c>
      <c r="L189" s="69" t="s">
        <v>935</v>
      </c>
      <c r="M189" s="69" t="s">
        <v>944</v>
      </c>
    </row>
    <row r="190" spans="1:14">
      <c r="A190" s="69" t="s">
        <v>1299</v>
      </c>
      <c r="B190" s="69" t="s">
        <v>271</v>
      </c>
      <c r="C190" s="69" t="s">
        <v>272</v>
      </c>
      <c r="D190" s="69" t="s">
        <v>873</v>
      </c>
      <c r="E190" s="69" t="s">
        <v>1300</v>
      </c>
      <c r="F190" s="69" t="s">
        <v>1007</v>
      </c>
      <c r="G190" s="69" t="s">
        <v>876</v>
      </c>
      <c r="H190" s="69" t="s">
        <v>1301</v>
      </c>
      <c r="I190" s="69" t="s">
        <v>2144</v>
      </c>
      <c r="J190" s="69" t="s">
        <v>2145</v>
      </c>
      <c r="K190" s="69" t="s">
        <v>1302</v>
      </c>
      <c r="L190" s="69" t="s">
        <v>1303</v>
      </c>
      <c r="M190" s="69" t="s">
        <v>887</v>
      </c>
    </row>
    <row r="191" spans="1:14">
      <c r="A191" s="69" t="s">
        <v>1188</v>
      </c>
      <c r="B191" s="69" t="s">
        <v>274</v>
      </c>
      <c r="C191" s="69" t="s">
        <v>275</v>
      </c>
      <c r="D191" s="69" t="s">
        <v>873</v>
      </c>
      <c r="E191" s="69" t="s">
        <v>1189</v>
      </c>
      <c r="F191" s="69" t="s">
        <v>1080</v>
      </c>
      <c r="G191" s="69" t="s">
        <v>876</v>
      </c>
      <c r="H191" s="69" t="s">
        <v>1190</v>
      </c>
      <c r="I191" s="69" t="s">
        <v>1098</v>
      </c>
      <c r="J191" s="69" t="s">
        <v>1191</v>
      </c>
      <c r="K191" s="69" t="s">
        <v>1192</v>
      </c>
      <c r="L191" s="69" t="s">
        <v>1193</v>
      </c>
      <c r="M191" s="69" t="s">
        <v>1194</v>
      </c>
      <c r="N191" s="69" t="s">
        <v>1195</v>
      </c>
    </row>
    <row r="192" spans="1:14">
      <c r="A192" s="69" t="s">
        <v>1320</v>
      </c>
      <c r="B192" s="69" t="s">
        <v>276</v>
      </c>
      <c r="C192" s="69" t="s">
        <v>131</v>
      </c>
      <c r="D192" s="69" t="s">
        <v>873</v>
      </c>
      <c r="E192" s="69" t="s">
        <v>1321</v>
      </c>
      <c r="F192" s="69" t="s">
        <v>952</v>
      </c>
      <c r="G192" s="69" t="s">
        <v>876</v>
      </c>
      <c r="H192" s="69" t="s">
        <v>1322</v>
      </c>
      <c r="I192" s="69" t="s">
        <v>1323</v>
      </c>
      <c r="J192" s="69" t="s">
        <v>1324</v>
      </c>
      <c r="K192" s="69" t="s">
        <v>1325</v>
      </c>
      <c r="L192" s="69" t="s">
        <v>1326</v>
      </c>
      <c r="M192" s="69" t="s">
        <v>950</v>
      </c>
      <c r="N192" s="69" t="s">
        <v>1327</v>
      </c>
    </row>
    <row r="193" spans="1:14">
      <c r="A193" s="69" t="s">
        <v>1441</v>
      </c>
      <c r="B193" s="69" t="s">
        <v>278</v>
      </c>
      <c r="C193" s="69" t="s">
        <v>228</v>
      </c>
      <c r="D193" s="69" t="s">
        <v>889</v>
      </c>
      <c r="E193" s="69" t="s">
        <v>638</v>
      </c>
      <c r="F193" s="69" t="s">
        <v>952</v>
      </c>
      <c r="G193" s="69" t="s">
        <v>876</v>
      </c>
      <c r="I193" s="69" t="s">
        <v>962</v>
      </c>
      <c r="J193" s="69" t="s">
        <v>1443</v>
      </c>
      <c r="K193" s="69" t="s">
        <v>1444</v>
      </c>
      <c r="L193" s="69" t="s">
        <v>1445</v>
      </c>
      <c r="M193" s="69" t="s">
        <v>893</v>
      </c>
      <c r="N193" s="69" t="s">
        <v>1447</v>
      </c>
    </row>
    <row r="194" spans="1:14">
      <c r="A194" s="69" t="s">
        <v>1673</v>
      </c>
      <c r="B194" s="69" t="s">
        <v>279</v>
      </c>
      <c r="C194" s="69" t="s">
        <v>127</v>
      </c>
      <c r="D194" s="69" t="s">
        <v>873</v>
      </c>
      <c r="E194" s="69" t="s">
        <v>756</v>
      </c>
      <c r="F194" s="69" t="s">
        <v>1662</v>
      </c>
      <c r="G194" s="69" t="s">
        <v>876</v>
      </c>
      <c r="I194" s="69" t="s">
        <v>1699</v>
      </c>
      <c r="J194" s="69" t="s">
        <v>1664</v>
      </c>
      <c r="K194" s="69" t="s">
        <v>1665</v>
      </c>
      <c r="L194" s="69" t="s">
        <v>1666</v>
      </c>
      <c r="M194" s="69" t="s">
        <v>893</v>
      </c>
      <c r="N194" s="69" t="s">
        <v>94</v>
      </c>
    </row>
    <row r="195" spans="1:14">
      <c r="A195" s="69" t="s">
        <v>1196</v>
      </c>
      <c r="B195" s="69" t="s">
        <v>281</v>
      </c>
      <c r="C195" s="69" t="s">
        <v>1197</v>
      </c>
      <c r="D195" s="69" t="s">
        <v>873</v>
      </c>
      <c r="E195" s="69" t="s">
        <v>1091</v>
      </c>
      <c r="F195" s="69" t="s">
        <v>1159</v>
      </c>
      <c r="G195" s="69" t="s">
        <v>876</v>
      </c>
      <c r="H195" s="69" t="s">
        <v>1198</v>
      </c>
      <c r="I195" s="69" t="s">
        <v>1199</v>
      </c>
      <c r="J195" s="69" t="s">
        <v>1200</v>
      </c>
      <c r="K195" s="69" t="s">
        <v>1201</v>
      </c>
      <c r="L195" s="69" t="s">
        <v>1202</v>
      </c>
      <c r="M195" s="69" t="s">
        <v>887</v>
      </c>
      <c r="N195" s="69" t="s">
        <v>1203</v>
      </c>
    </row>
    <row r="196" spans="1:14">
      <c r="A196" s="69" t="s">
        <v>1072</v>
      </c>
      <c r="B196" s="69" t="s">
        <v>797</v>
      </c>
      <c r="C196" s="69" t="s">
        <v>1073</v>
      </c>
      <c r="D196" s="69" t="s">
        <v>873</v>
      </c>
      <c r="E196" s="69" t="s">
        <v>1091</v>
      </c>
      <c r="F196" s="69" t="s">
        <v>1165</v>
      </c>
      <c r="G196" s="69" t="s">
        <v>876</v>
      </c>
      <c r="I196" s="69" t="s">
        <v>1166</v>
      </c>
      <c r="J196" s="69" t="s">
        <v>1085</v>
      </c>
      <c r="K196" s="69" t="s">
        <v>1086</v>
      </c>
      <c r="L196" s="69" t="s">
        <v>1087</v>
      </c>
      <c r="M196" s="69" t="s">
        <v>1053</v>
      </c>
      <c r="N196" s="69" t="s">
        <v>1167</v>
      </c>
    </row>
    <row r="197" spans="1:14">
      <c r="A197" s="69" t="s">
        <v>1072</v>
      </c>
      <c r="B197" s="69" t="s">
        <v>798</v>
      </c>
      <c r="C197" s="69" t="s">
        <v>1073</v>
      </c>
      <c r="D197" s="69" t="s">
        <v>873</v>
      </c>
      <c r="E197" s="69" t="s">
        <v>1091</v>
      </c>
      <c r="F197" s="69" t="s">
        <v>924</v>
      </c>
      <c r="G197" s="69" t="s">
        <v>876</v>
      </c>
      <c r="I197" s="69" t="s">
        <v>1092</v>
      </c>
      <c r="J197" s="69" t="s">
        <v>1085</v>
      </c>
      <c r="K197" s="69" t="s">
        <v>1086</v>
      </c>
      <c r="L197" s="69" t="s">
        <v>1087</v>
      </c>
      <c r="M197" s="69" t="s">
        <v>1053</v>
      </c>
      <c r="N197" s="69" t="s">
        <v>1093</v>
      </c>
    </row>
    <row r="198" spans="1:14">
      <c r="A198" s="69" t="s">
        <v>1072</v>
      </c>
      <c r="B198" s="69" t="s">
        <v>799</v>
      </c>
      <c r="C198" s="69" t="s">
        <v>1073</v>
      </c>
      <c r="D198" s="69" t="s">
        <v>873</v>
      </c>
      <c r="E198" s="69" t="s">
        <v>1091</v>
      </c>
      <c r="F198" s="69" t="s">
        <v>1065</v>
      </c>
      <c r="G198" s="69" t="s">
        <v>876</v>
      </c>
      <c r="H198" s="69" t="s">
        <v>1186</v>
      </c>
      <c r="I198" s="69" t="s">
        <v>1162</v>
      </c>
      <c r="J198" s="69" t="s">
        <v>1085</v>
      </c>
      <c r="K198" s="69" t="s">
        <v>1086</v>
      </c>
      <c r="L198" s="69" t="s">
        <v>1087</v>
      </c>
      <c r="M198" s="69" t="s">
        <v>1053</v>
      </c>
      <c r="N198" s="69" t="s">
        <v>1187</v>
      </c>
    </row>
    <row r="199" spans="1:14">
      <c r="A199" s="69" t="s">
        <v>1072</v>
      </c>
      <c r="B199" s="69" t="s">
        <v>800</v>
      </c>
      <c r="C199" s="69" t="s">
        <v>1073</v>
      </c>
      <c r="D199" s="69" t="s">
        <v>873</v>
      </c>
      <c r="E199" s="69" t="s">
        <v>1091</v>
      </c>
      <c r="F199" s="69" t="s">
        <v>1024</v>
      </c>
      <c r="G199" s="69" t="s">
        <v>876</v>
      </c>
      <c r="I199" s="69" t="s">
        <v>1116</v>
      </c>
      <c r="J199" s="69" t="s">
        <v>1085</v>
      </c>
      <c r="K199" s="69" t="s">
        <v>1086</v>
      </c>
      <c r="L199" s="69" t="s">
        <v>1087</v>
      </c>
      <c r="M199" s="69" t="s">
        <v>1053</v>
      </c>
      <c r="N199" s="69" t="s">
        <v>1117</v>
      </c>
    </row>
    <row r="200" spans="1:14">
      <c r="A200" s="69" t="s">
        <v>1072</v>
      </c>
      <c r="B200" s="69" t="s">
        <v>801</v>
      </c>
      <c r="C200" s="69" t="s">
        <v>1073</v>
      </c>
      <c r="D200" s="69" t="s">
        <v>873</v>
      </c>
      <c r="E200" s="69" t="s">
        <v>1091</v>
      </c>
      <c r="F200" s="69" t="s">
        <v>939</v>
      </c>
      <c r="G200" s="69" t="s">
        <v>876</v>
      </c>
      <c r="I200" s="69" t="s">
        <v>940</v>
      </c>
      <c r="J200" s="69" t="s">
        <v>1085</v>
      </c>
      <c r="K200" s="69" t="s">
        <v>1086</v>
      </c>
      <c r="L200" s="69" t="s">
        <v>1087</v>
      </c>
      <c r="M200" s="69" t="s">
        <v>1053</v>
      </c>
      <c r="N200" s="69" t="s">
        <v>1185</v>
      </c>
    </row>
    <row r="201" spans="1:14">
      <c r="A201" s="69" t="s">
        <v>1072</v>
      </c>
      <c r="B201" s="69" t="s">
        <v>802</v>
      </c>
      <c r="C201" s="69" t="s">
        <v>1073</v>
      </c>
      <c r="D201" s="69" t="s">
        <v>873</v>
      </c>
      <c r="E201" s="69" t="s">
        <v>1091</v>
      </c>
      <c r="F201" s="69" t="s">
        <v>1127</v>
      </c>
      <c r="G201" s="69" t="s">
        <v>876</v>
      </c>
      <c r="I201" s="69" t="s">
        <v>1128</v>
      </c>
      <c r="J201" s="69" t="s">
        <v>1085</v>
      </c>
      <c r="K201" s="69" t="s">
        <v>1086</v>
      </c>
      <c r="L201" s="69" t="s">
        <v>1087</v>
      </c>
      <c r="M201" s="69" t="s">
        <v>1053</v>
      </c>
      <c r="N201" s="69" t="s">
        <v>1183</v>
      </c>
    </row>
    <row r="202" spans="1:14">
      <c r="A202" s="69" t="s">
        <v>1072</v>
      </c>
      <c r="B202" s="69" t="s">
        <v>803</v>
      </c>
      <c r="C202" s="69" t="s">
        <v>1073</v>
      </c>
      <c r="D202" s="69" t="s">
        <v>873</v>
      </c>
      <c r="E202" s="69" t="s">
        <v>1091</v>
      </c>
      <c r="F202" s="69" t="s">
        <v>1080</v>
      </c>
      <c r="G202" s="69" t="s">
        <v>876</v>
      </c>
      <c r="I202" s="69" t="s">
        <v>1098</v>
      </c>
      <c r="J202" s="69" t="s">
        <v>1085</v>
      </c>
      <c r="K202" s="69" t="s">
        <v>1086</v>
      </c>
      <c r="L202" s="69" t="s">
        <v>1087</v>
      </c>
      <c r="M202" s="69" t="s">
        <v>1053</v>
      </c>
      <c r="N202" s="69" t="s">
        <v>1118</v>
      </c>
    </row>
    <row r="203" spans="1:14">
      <c r="A203" s="69" t="s">
        <v>1072</v>
      </c>
      <c r="B203" s="69" t="s">
        <v>804</v>
      </c>
      <c r="C203" s="69" t="s">
        <v>1073</v>
      </c>
      <c r="D203" s="69" t="s">
        <v>873</v>
      </c>
      <c r="E203" s="69" t="s">
        <v>1091</v>
      </c>
      <c r="F203" s="69" t="s">
        <v>1112</v>
      </c>
      <c r="G203" s="69" t="s">
        <v>876</v>
      </c>
      <c r="I203" s="69" t="s">
        <v>1113</v>
      </c>
      <c r="J203" s="69" t="s">
        <v>1085</v>
      </c>
      <c r="K203" s="69" t="s">
        <v>1086</v>
      </c>
      <c r="L203" s="69" t="s">
        <v>1087</v>
      </c>
      <c r="M203" s="69" t="s">
        <v>1053</v>
      </c>
      <c r="N203" s="69" t="s">
        <v>1114</v>
      </c>
    </row>
    <row r="204" spans="1:14">
      <c r="A204" s="69" t="s">
        <v>1072</v>
      </c>
      <c r="B204" s="69" t="s">
        <v>805</v>
      </c>
      <c r="C204" s="69" t="s">
        <v>1073</v>
      </c>
      <c r="D204" s="69" t="s">
        <v>873</v>
      </c>
      <c r="E204" s="69" t="s">
        <v>1091</v>
      </c>
      <c r="F204" s="69" t="s">
        <v>1074</v>
      </c>
      <c r="G204" s="69" t="s">
        <v>876</v>
      </c>
      <c r="I204" s="69" t="s">
        <v>1119</v>
      </c>
      <c r="J204" s="69" t="s">
        <v>1085</v>
      </c>
      <c r="K204" s="69" t="s">
        <v>1086</v>
      </c>
      <c r="L204" s="69" t="s">
        <v>1087</v>
      </c>
      <c r="M204" s="69" t="s">
        <v>1053</v>
      </c>
      <c r="N204" s="69" t="s">
        <v>1122</v>
      </c>
    </row>
    <row r="205" spans="1:14">
      <c r="A205" s="69" t="s">
        <v>1072</v>
      </c>
      <c r="B205" s="69" t="s">
        <v>806</v>
      </c>
      <c r="C205" s="69" t="s">
        <v>1073</v>
      </c>
      <c r="D205" s="69" t="s">
        <v>873</v>
      </c>
      <c r="E205" s="69" t="s">
        <v>1091</v>
      </c>
      <c r="F205" s="69" t="s">
        <v>1123</v>
      </c>
      <c r="G205" s="69" t="s">
        <v>876</v>
      </c>
      <c r="I205" s="69" t="s">
        <v>1124</v>
      </c>
      <c r="J205" s="69" t="s">
        <v>1085</v>
      </c>
      <c r="K205" s="69" t="s">
        <v>1086</v>
      </c>
      <c r="L205" s="69" t="s">
        <v>1087</v>
      </c>
      <c r="M205" s="69" t="s">
        <v>1053</v>
      </c>
      <c r="N205" s="69" t="s">
        <v>1126</v>
      </c>
    </row>
    <row r="206" spans="1:14">
      <c r="A206" s="69" t="s">
        <v>1258</v>
      </c>
      <c r="B206" s="69" t="s">
        <v>1259</v>
      </c>
      <c r="C206" s="69" t="s">
        <v>1260</v>
      </c>
      <c r="D206" s="69" t="s">
        <v>873</v>
      </c>
      <c r="E206" s="69" t="s">
        <v>919</v>
      </c>
      <c r="F206" s="69" t="s">
        <v>1031</v>
      </c>
      <c r="G206" s="69" t="s">
        <v>876</v>
      </c>
      <c r="H206" s="69" t="s">
        <v>1261</v>
      </c>
      <c r="I206" s="69" t="s">
        <v>1262</v>
      </c>
      <c r="J206" s="69" t="s">
        <v>1263</v>
      </c>
      <c r="K206" s="69" t="s">
        <v>1264</v>
      </c>
      <c r="L206" s="69" t="s">
        <v>1265</v>
      </c>
      <c r="M206" s="69" t="s">
        <v>944</v>
      </c>
      <c r="N206" s="69" t="s">
        <v>1266</v>
      </c>
    </row>
    <row r="207" spans="1:14" ht="15">
      <c r="A207" s="69" t="s">
        <v>1753</v>
      </c>
      <c r="B207" s="69" t="s">
        <v>283</v>
      </c>
      <c r="C207" s="100" t="s">
        <v>4765</v>
      </c>
      <c r="D207" s="69" t="s">
        <v>873</v>
      </c>
      <c r="E207" s="69" t="s">
        <v>919</v>
      </c>
      <c r="F207" s="69" t="s">
        <v>1754</v>
      </c>
      <c r="G207" s="69" t="s">
        <v>876</v>
      </c>
      <c r="H207" s="69" t="s">
        <v>1755</v>
      </c>
      <c r="I207" s="69" t="s">
        <v>1756</v>
      </c>
      <c r="J207" s="69" t="s">
        <v>1757</v>
      </c>
      <c r="K207" s="69" t="s">
        <v>1758</v>
      </c>
      <c r="L207" s="69" t="s">
        <v>1401</v>
      </c>
      <c r="M207" s="69" t="s">
        <v>887</v>
      </c>
      <c r="N207" s="69" t="s">
        <v>1759</v>
      </c>
    </row>
    <row r="208" spans="1:14">
      <c r="A208" s="69" t="s">
        <v>1362</v>
      </c>
      <c r="B208" s="69" t="s">
        <v>287</v>
      </c>
      <c r="C208" s="69" t="s">
        <v>288</v>
      </c>
      <c r="D208" s="69" t="s">
        <v>873</v>
      </c>
      <c r="E208" s="69" t="s">
        <v>1023</v>
      </c>
      <c r="F208" s="69" t="s">
        <v>1373</v>
      </c>
      <c r="G208" s="69" t="s">
        <v>876</v>
      </c>
      <c r="H208" s="69" t="s">
        <v>1374</v>
      </c>
      <c r="I208" s="69" t="s">
        <v>1363</v>
      </c>
      <c r="J208" s="69" t="s">
        <v>1364</v>
      </c>
      <c r="K208" s="69" t="s">
        <v>1365</v>
      </c>
      <c r="L208" s="69" t="s">
        <v>1366</v>
      </c>
      <c r="M208" s="69" t="s">
        <v>887</v>
      </c>
    </row>
    <row r="209" spans="1:14">
      <c r="A209" s="69" t="s">
        <v>1347</v>
      </c>
      <c r="B209" s="69" t="s">
        <v>1348</v>
      </c>
      <c r="C209" s="69" t="s">
        <v>1349</v>
      </c>
      <c r="D209" s="69" t="s">
        <v>873</v>
      </c>
      <c r="E209" s="69" t="s">
        <v>1350</v>
      </c>
      <c r="F209" s="69" t="s">
        <v>1007</v>
      </c>
      <c r="G209" s="69" t="s">
        <v>876</v>
      </c>
      <c r="H209" s="69" t="s">
        <v>1351</v>
      </c>
      <c r="I209" s="69" t="s">
        <v>1436</v>
      </c>
      <c r="J209" s="69" t="s">
        <v>1352</v>
      </c>
      <c r="K209" s="69" t="s">
        <v>1353</v>
      </c>
      <c r="L209" s="69" t="s">
        <v>1354</v>
      </c>
      <c r="M209" s="69" t="s">
        <v>2146</v>
      </c>
    </row>
    <row r="210" spans="1:14">
      <c r="A210" s="69" t="s">
        <v>871</v>
      </c>
      <c r="B210" s="69" t="s">
        <v>296</v>
      </c>
      <c r="C210" s="69" t="s">
        <v>872</v>
      </c>
      <c r="D210" s="69" t="s">
        <v>873</v>
      </c>
      <c r="E210" s="69" t="s">
        <v>919</v>
      </c>
      <c r="F210" s="69" t="s">
        <v>875</v>
      </c>
      <c r="G210" s="69" t="s">
        <v>876</v>
      </c>
      <c r="H210" s="69" t="s">
        <v>920</v>
      </c>
      <c r="I210" s="69" t="s">
        <v>902</v>
      </c>
      <c r="J210" s="69" t="s">
        <v>879</v>
      </c>
      <c r="K210" s="69" t="s">
        <v>880</v>
      </c>
      <c r="L210" s="69" t="s">
        <v>921</v>
      </c>
      <c r="M210" s="69" t="s">
        <v>887</v>
      </c>
      <c r="N210" s="69" t="s">
        <v>922</v>
      </c>
    </row>
    <row r="211" spans="1:14">
      <c r="A211" s="69" t="s">
        <v>1312</v>
      </c>
      <c r="B211" s="69" t="s">
        <v>1313</v>
      </c>
      <c r="C211" s="69" t="s">
        <v>1314</v>
      </c>
      <c r="D211" s="69" t="s">
        <v>873</v>
      </c>
      <c r="E211" s="69" t="s">
        <v>1023</v>
      </c>
      <c r="F211" s="69" t="s">
        <v>1031</v>
      </c>
      <c r="G211" s="69" t="s">
        <v>876</v>
      </c>
      <c r="H211" s="69" t="s">
        <v>1315</v>
      </c>
      <c r="I211" s="69" t="s">
        <v>1262</v>
      </c>
      <c r="J211" s="69" t="s">
        <v>1316</v>
      </c>
      <c r="K211" s="69" t="s">
        <v>1317</v>
      </c>
      <c r="L211" s="69" t="s">
        <v>1318</v>
      </c>
      <c r="M211" s="69" t="s">
        <v>944</v>
      </c>
      <c r="N211" s="69" t="s">
        <v>1319</v>
      </c>
    </row>
    <row r="212" spans="1:14">
      <c r="A212" s="69" t="s">
        <v>1620</v>
      </c>
      <c r="B212" s="69" t="s">
        <v>297</v>
      </c>
      <c r="C212" s="69" t="s">
        <v>164</v>
      </c>
      <c r="D212" s="69" t="s">
        <v>873</v>
      </c>
      <c r="E212" s="69" t="s">
        <v>909</v>
      </c>
      <c r="F212" s="69" t="s">
        <v>1621</v>
      </c>
      <c r="G212" s="69" t="s">
        <v>876</v>
      </c>
      <c r="H212" s="69" t="s">
        <v>1627</v>
      </c>
      <c r="I212" s="69" t="s">
        <v>1622</v>
      </c>
      <c r="J212" s="69" t="s">
        <v>1623</v>
      </c>
      <c r="K212" s="69" t="s">
        <v>1624</v>
      </c>
      <c r="L212" s="69" t="s">
        <v>1625</v>
      </c>
      <c r="M212" s="69" t="s">
        <v>887</v>
      </c>
      <c r="N212" s="69" t="s">
        <v>1628</v>
      </c>
    </row>
    <row r="213" spans="1:14">
      <c r="A213" s="69" t="s">
        <v>1227</v>
      </c>
      <c r="B213" s="69" t="s">
        <v>77</v>
      </c>
      <c r="C213" s="70" t="s">
        <v>4766</v>
      </c>
      <c r="D213" s="69" t="s">
        <v>873</v>
      </c>
      <c r="E213" s="69" t="s">
        <v>909</v>
      </c>
      <c r="F213" s="69" t="s">
        <v>1228</v>
      </c>
      <c r="G213" s="69" t="s">
        <v>876</v>
      </c>
      <c r="H213" s="69" t="s">
        <v>1229</v>
      </c>
      <c r="I213" s="69" t="s">
        <v>1230</v>
      </c>
      <c r="J213" s="69" t="s">
        <v>1231</v>
      </c>
      <c r="K213" s="69" t="s">
        <v>1232</v>
      </c>
      <c r="L213" s="69" t="s">
        <v>1233</v>
      </c>
      <c r="M213" s="69" t="s">
        <v>1053</v>
      </c>
      <c r="N213" s="69" t="s">
        <v>1234</v>
      </c>
    </row>
    <row r="214" spans="1:14">
      <c r="A214" s="69" t="s">
        <v>1654</v>
      </c>
      <c r="B214" s="69" t="s">
        <v>78</v>
      </c>
      <c r="C214" s="69" t="s">
        <v>298</v>
      </c>
      <c r="D214" s="69" t="s">
        <v>873</v>
      </c>
      <c r="E214" s="69" t="s">
        <v>909</v>
      </c>
      <c r="F214" s="69" t="s">
        <v>1130</v>
      </c>
      <c r="G214" s="69" t="s">
        <v>876</v>
      </c>
      <c r="H214" s="69" t="s">
        <v>1655</v>
      </c>
      <c r="I214" s="69" t="s">
        <v>1656</v>
      </c>
      <c r="J214" s="69" t="s">
        <v>1657</v>
      </c>
      <c r="K214" s="69" t="s">
        <v>1658</v>
      </c>
      <c r="L214" s="69" t="s">
        <v>1659</v>
      </c>
      <c r="M214" s="69" t="s">
        <v>1053</v>
      </c>
      <c r="N214" s="69" t="s">
        <v>1660</v>
      </c>
    </row>
    <row r="215" spans="1:14">
      <c r="A215" s="69" t="s">
        <v>1599</v>
      </c>
      <c r="B215" s="69" t="s">
        <v>299</v>
      </c>
      <c r="C215" s="69" t="s">
        <v>108</v>
      </c>
      <c r="D215" s="69" t="s">
        <v>873</v>
      </c>
      <c r="E215" s="69" t="s">
        <v>909</v>
      </c>
      <c r="F215" s="69" t="s">
        <v>1105</v>
      </c>
      <c r="G215" s="69" t="s">
        <v>876</v>
      </c>
      <c r="H215" s="69" t="s">
        <v>1607</v>
      </c>
      <c r="I215" s="69" t="s">
        <v>1608</v>
      </c>
      <c r="J215" s="69" t="s">
        <v>1602</v>
      </c>
      <c r="K215" s="69" t="s">
        <v>1603</v>
      </c>
      <c r="L215" s="69" t="s">
        <v>1604</v>
      </c>
      <c r="M215" s="69" t="s">
        <v>1053</v>
      </c>
      <c r="N215" s="69" t="s">
        <v>1609</v>
      </c>
    </row>
    <row r="216" spans="1:14">
      <c r="A216" s="69" t="s">
        <v>1599</v>
      </c>
      <c r="B216" s="69" t="s">
        <v>79</v>
      </c>
      <c r="C216" s="69" t="s">
        <v>108</v>
      </c>
      <c r="D216" s="69" t="s">
        <v>873</v>
      </c>
      <c r="E216" s="69" t="s">
        <v>909</v>
      </c>
      <c r="F216" s="69" t="s">
        <v>1243</v>
      </c>
      <c r="G216" s="69" t="s">
        <v>876</v>
      </c>
      <c r="I216" s="69" t="s">
        <v>1601</v>
      </c>
      <c r="J216" s="69" t="s">
        <v>1602</v>
      </c>
      <c r="K216" s="69" t="s">
        <v>1603</v>
      </c>
      <c r="L216" s="69" t="s">
        <v>1604</v>
      </c>
      <c r="M216" s="69" t="s">
        <v>887</v>
      </c>
      <c r="N216" s="69" t="s">
        <v>1606</v>
      </c>
    </row>
    <row r="217" spans="1:14">
      <c r="A217" s="69" t="s">
        <v>1599</v>
      </c>
      <c r="B217" s="69" t="s">
        <v>80</v>
      </c>
      <c r="C217" s="69" t="s">
        <v>108</v>
      </c>
      <c r="D217" s="69" t="s">
        <v>873</v>
      </c>
      <c r="E217" s="69" t="s">
        <v>909</v>
      </c>
      <c r="F217" s="69" t="s">
        <v>1105</v>
      </c>
      <c r="G217" s="69" t="s">
        <v>876</v>
      </c>
      <c r="H217" s="69" t="s">
        <v>1610</v>
      </c>
      <c r="I217" s="69" t="s">
        <v>1611</v>
      </c>
      <c r="J217" s="69" t="s">
        <v>1602</v>
      </c>
      <c r="K217" s="69" t="s">
        <v>1603</v>
      </c>
      <c r="L217" s="69" t="s">
        <v>1604</v>
      </c>
      <c r="M217" s="69" t="s">
        <v>1053</v>
      </c>
      <c r="N217" s="69" t="s">
        <v>1612</v>
      </c>
    </row>
    <row r="218" spans="1:14">
      <c r="A218" s="69" t="s">
        <v>1638</v>
      </c>
      <c r="B218" s="69" t="s">
        <v>81</v>
      </c>
      <c r="C218" s="69" t="s">
        <v>208</v>
      </c>
      <c r="D218" s="69" t="s">
        <v>873</v>
      </c>
      <c r="E218" s="69" t="s">
        <v>909</v>
      </c>
      <c r="F218" s="69" t="s">
        <v>1083</v>
      </c>
      <c r="G218" s="69" t="s">
        <v>876</v>
      </c>
      <c r="H218" s="69" t="s">
        <v>1639</v>
      </c>
      <c r="I218" s="69" t="s">
        <v>1084</v>
      </c>
      <c r="J218" s="69" t="s">
        <v>1640</v>
      </c>
      <c r="K218" s="69" t="s">
        <v>1641</v>
      </c>
      <c r="L218" s="69" t="s">
        <v>1642</v>
      </c>
      <c r="M218" s="69" t="s">
        <v>1053</v>
      </c>
      <c r="N218" s="69" t="s">
        <v>1643</v>
      </c>
    </row>
    <row r="219" spans="1:14">
      <c r="A219" s="69" t="s">
        <v>1047</v>
      </c>
      <c r="B219" s="69" t="s">
        <v>82</v>
      </c>
      <c r="C219" s="69" t="s">
        <v>300</v>
      </c>
      <c r="D219" s="69" t="s">
        <v>873</v>
      </c>
      <c r="E219" s="69" t="s">
        <v>909</v>
      </c>
      <c r="F219" s="69" t="s">
        <v>1031</v>
      </c>
      <c r="G219" s="69" t="s">
        <v>876</v>
      </c>
      <c r="H219" s="69" t="s">
        <v>1048</v>
      </c>
      <c r="I219" s="69" t="s">
        <v>1049</v>
      </c>
      <c r="J219" s="69" t="s">
        <v>1050</v>
      </c>
      <c r="K219" s="69" t="s">
        <v>1051</v>
      </c>
      <c r="L219" s="69" t="s">
        <v>1052</v>
      </c>
      <c r="M219" s="69" t="s">
        <v>1053</v>
      </c>
      <c r="N219" s="69" t="s">
        <v>1054</v>
      </c>
    </row>
    <row r="220" spans="1:14">
      <c r="A220" s="69" t="s">
        <v>1534</v>
      </c>
      <c r="B220" s="69" t="s">
        <v>301</v>
      </c>
      <c r="C220" s="69" t="s">
        <v>116</v>
      </c>
      <c r="D220" s="69" t="s">
        <v>873</v>
      </c>
      <c r="E220" s="69" t="s">
        <v>909</v>
      </c>
      <c r="F220" s="69" t="s">
        <v>1535</v>
      </c>
      <c r="G220" s="69" t="s">
        <v>876</v>
      </c>
      <c r="H220" s="69" t="s">
        <v>1557</v>
      </c>
      <c r="I220" s="69" t="s">
        <v>1537</v>
      </c>
      <c r="J220" s="69" t="s">
        <v>1538</v>
      </c>
      <c r="K220" s="69" t="s">
        <v>1539</v>
      </c>
      <c r="L220" s="69" t="s">
        <v>1540</v>
      </c>
      <c r="M220" s="69" t="s">
        <v>887</v>
      </c>
      <c r="N220" s="69" t="s">
        <v>1558</v>
      </c>
    </row>
    <row r="221" spans="1:14">
      <c r="A221" s="69" t="s">
        <v>1534</v>
      </c>
      <c r="B221" s="69" t="s">
        <v>302</v>
      </c>
      <c r="C221" s="69" t="s">
        <v>154</v>
      </c>
      <c r="D221" s="69" t="s">
        <v>873</v>
      </c>
      <c r="E221" s="69" t="s">
        <v>909</v>
      </c>
      <c r="F221" s="69" t="s">
        <v>1535</v>
      </c>
      <c r="G221" s="69" t="s">
        <v>876</v>
      </c>
      <c r="H221" s="69" t="s">
        <v>1561</v>
      </c>
      <c r="I221" s="69" t="s">
        <v>1537</v>
      </c>
      <c r="J221" s="69" t="s">
        <v>1538</v>
      </c>
      <c r="K221" s="69" t="s">
        <v>1539</v>
      </c>
      <c r="L221" s="69" t="s">
        <v>1540</v>
      </c>
      <c r="M221" s="69" t="s">
        <v>887</v>
      </c>
      <c r="N221" s="69" t="s">
        <v>1562</v>
      </c>
    </row>
    <row r="222" spans="1:14">
      <c r="A222" s="69" t="s">
        <v>1534</v>
      </c>
      <c r="B222" s="69" t="s">
        <v>303</v>
      </c>
      <c r="C222" s="69" t="s">
        <v>116</v>
      </c>
      <c r="D222" s="69" t="s">
        <v>873</v>
      </c>
      <c r="E222" s="69" t="s">
        <v>909</v>
      </c>
      <c r="F222" s="69" t="s">
        <v>1535</v>
      </c>
      <c r="G222" s="69" t="s">
        <v>876</v>
      </c>
      <c r="H222" s="69" t="s">
        <v>1554</v>
      </c>
      <c r="I222" s="69" t="s">
        <v>1555</v>
      </c>
      <c r="J222" s="69" t="s">
        <v>1538</v>
      </c>
      <c r="K222" s="69" t="s">
        <v>1539</v>
      </c>
      <c r="L222" s="69" t="s">
        <v>1540</v>
      </c>
      <c r="M222" s="69" t="s">
        <v>887</v>
      </c>
      <c r="N222" s="69" t="s">
        <v>1556</v>
      </c>
    </row>
    <row r="223" spans="1:14">
      <c r="A223" s="69" t="s">
        <v>1534</v>
      </c>
      <c r="B223" s="69" t="s">
        <v>304</v>
      </c>
      <c r="C223" s="69" t="s">
        <v>116</v>
      </c>
      <c r="D223" s="69" t="s">
        <v>873</v>
      </c>
      <c r="E223" s="69" t="s">
        <v>909</v>
      </c>
      <c r="F223" s="69" t="s">
        <v>1535</v>
      </c>
      <c r="G223" s="69" t="s">
        <v>876</v>
      </c>
      <c r="H223" s="69" t="s">
        <v>1536</v>
      </c>
      <c r="I223" s="69" t="s">
        <v>1537</v>
      </c>
      <c r="J223" s="69" t="s">
        <v>1538</v>
      </c>
      <c r="K223" s="69" t="s">
        <v>1539</v>
      </c>
      <c r="L223" s="69" t="s">
        <v>1540</v>
      </c>
      <c r="M223" s="69" t="s">
        <v>887</v>
      </c>
      <c r="N223" s="69" t="s">
        <v>1541</v>
      </c>
    </row>
    <row r="224" spans="1:14">
      <c r="A224" s="69" t="s">
        <v>1304</v>
      </c>
      <c r="B224" s="69" t="s">
        <v>305</v>
      </c>
      <c r="C224" s="69" t="s">
        <v>306</v>
      </c>
      <c r="D224" s="69" t="s">
        <v>873</v>
      </c>
      <c r="E224" s="69" t="s">
        <v>909</v>
      </c>
      <c r="F224" s="69" t="s">
        <v>1305</v>
      </c>
      <c r="G224" s="69" t="s">
        <v>876</v>
      </c>
      <c r="H224" s="69" t="s">
        <v>1306</v>
      </c>
      <c r="I224" s="69" t="s">
        <v>1307</v>
      </c>
      <c r="J224" s="69" t="s">
        <v>1308</v>
      </c>
      <c r="K224" s="69" t="s">
        <v>1309</v>
      </c>
      <c r="L224" s="69" t="s">
        <v>1310</v>
      </c>
      <c r="M224" s="69" t="s">
        <v>887</v>
      </c>
      <c r="N224" s="69" t="s">
        <v>1311</v>
      </c>
    </row>
    <row r="225" spans="1:14">
      <c r="A225" s="69" t="s">
        <v>1458</v>
      </c>
      <c r="B225" s="69" t="s">
        <v>85</v>
      </c>
      <c r="C225" s="69" t="s">
        <v>152</v>
      </c>
      <c r="D225" s="69" t="s">
        <v>873</v>
      </c>
      <c r="E225" s="69" t="s">
        <v>909</v>
      </c>
      <c r="F225" s="69" t="s">
        <v>1127</v>
      </c>
      <c r="G225" s="69" t="s">
        <v>876</v>
      </c>
      <c r="H225" s="69" t="s">
        <v>1487</v>
      </c>
      <c r="I225" s="69" t="s">
        <v>1488</v>
      </c>
      <c r="J225" s="69" t="s">
        <v>1489</v>
      </c>
      <c r="K225" s="69" t="s">
        <v>1490</v>
      </c>
      <c r="L225" s="69" t="s">
        <v>1491</v>
      </c>
      <c r="M225" s="69" t="s">
        <v>1053</v>
      </c>
      <c r="N225" s="69" t="s">
        <v>1492</v>
      </c>
    </row>
    <row r="226" spans="1:14">
      <c r="A226" s="69" t="s">
        <v>1458</v>
      </c>
      <c r="B226" s="69" t="s">
        <v>86</v>
      </c>
      <c r="C226" s="69" t="s">
        <v>152</v>
      </c>
      <c r="D226" s="69" t="s">
        <v>873</v>
      </c>
      <c r="E226" s="69" t="s">
        <v>909</v>
      </c>
      <c r="F226" s="69" t="s">
        <v>1459</v>
      </c>
      <c r="G226" s="69" t="s">
        <v>876</v>
      </c>
      <c r="I226" s="69" t="s">
        <v>1461</v>
      </c>
      <c r="J226" s="69" t="s">
        <v>1489</v>
      </c>
      <c r="K226" s="69" t="s">
        <v>1490</v>
      </c>
      <c r="L226" s="69" t="s">
        <v>1491</v>
      </c>
      <c r="M226" s="69" t="s">
        <v>1053</v>
      </c>
      <c r="N226" s="69" t="s">
        <v>1493</v>
      </c>
    </row>
    <row r="227" spans="1:14">
      <c r="A227" s="69" t="s">
        <v>1496</v>
      </c>
      <c r="B227" s="69" t="s">
        <v>87</v>
      </c>
      <c r="C227" s="69" t="s">
        <v>108</v>
      </c>
      <c r="D227" s="69" t="s">
        <v>873</v>
      </c>
      <c r="E227" s="69" t="s">
        <v>909</v>
      </c>
      <c r="F227" s="69" t="s">
        <v>1105</v>
      </c>
      <c r="G227" s="69" t="s">
        <v>876</v>
      </c>
      <c r="H227" s="69" t="s">
        <v>1497</v>
      </c>
      <c r="I227" s="69" t="s">
        <v>1154</v>
      </c>
      <c r="J227" s="69" t="s">
        <v>1498</v>
      </c>
      <c r="K227" s="69" t="s">
        <v>1499</v>
      </c>
      <c r="L227" s="69" t="s">
        <v>1500</v>
      </c>
      <c r="M227" s="69" t="s">
        <v>887</v>
      </c>
      <c r="N227" s="69" t="s">
        <v>1501</v>
      </c>
    </row>
    <row r="228" spans="1:14">
      <c r="A228" s="69" t="s">
        <v>1235</v>
      </c>
      <c r="B228" s="69" t="s">
        <v>88</v>
      </c>
      <c r="C228" s="69" t="s">
        <v>108</v>
      </c>
      <c r="D228" s="69" t="s">
        <v>873</v>
      </c>
      <c r="E228" s="69" t="s">
        <v>909</v>
      </c>
      <c r="F228" s="69" t="s">
        <v>1105</v>
      </c>
      <c r="G228" s="69" t="s">
        <v>876</v>
      </c>
      <c r="H228" s="69" t="s">
        <v>1236</v>
      </c>
      <c r="I228" s="69" t="s">
        <v>1237</v>
      </c>
      <c r="J228" s="69" t="s">
        <v>1238</v>
      </c>
      <c r="K228" s="69" t="s">
        <v>1239</v>
      </c>
      <c r="L228" s="69" t="s">
        <v>1240</v>
      </c>
      <c r="M228" s="69" t="s">
        <v>887</v>
      </c>
      <c r="N228" s="69" t="s">
        <v>1241</v>
      </c>
    </row>
    <row r="229" spans="1:14">
      <c r="A229" s="69" t="s">
        <v>1458</v>
      </c>
      <c r="B229" s="69" t="s">
        <v>89</v>
      </c>
      <c r="C229" s="69" t="s">
        <v>152</v>
      </c>
      <c r="D229" s="69" t="s">
        <v>873</v>
      </c>
      <c r="E229" s="69" t="s">
        <v>909</v>
      </c>
      <c r="F229" s="69" t="s">
        <v>1459</v>
      </c>
      <c r="G229" s="69" t="s">
        <v>876</v>
      </c>
      <c r="H229" s="69" t="s">
        <v>1470</v>
      </c>
      <c r="I229" s="69" t="s">
        <v>1468</v>
      </c>
      <c r="J229" s="69" t="s">
        <v>1462</v>
      </c>
      <c r="K229" s="69" t="s">
        <v>1463</v>
      </c>
      <c r="L229" s="69" t="s">
        <v>1464</v>
      </c>
      <c r="M229" s="69" t="s">
        <v>887</v>
      </c>
      <c r="N229" s="69" t="s">
        <v>1471</v>
      </c>
    </row>
    <row r="230" spans="1:14">
      <c r="A230" s="69" t="s">
        <v>1458</v>
      </c>
      <c r="B230" s="69" t="s">
        <v>90</v>
      </c>
      <c r="C230" s="69" t="s">
        <v>152</v>
      </c>
      <c r="D230" s="69" t="s">
        <v>873</v>
      </c>
      <c r="E230" s="69" t="s">
        <v>909</v>
      </c>
      <c r="F230" s="69" t="s">
        <v>1459</v>
      </c>
      <c r="G230" s="69" t="s">
        <v>876</v>
      </c>
      <c r="H230" s="69" t="s">
        <v>1481</v>
      </c>
      <c r="I230" s="69" t="s">
        <v>1461</v>
      </c>
      <c r="J230" s="69" t="s">
        <v>1462</v>
      </c>
      <c r="K230" s="69" t="s">
        <v>1463</v>
      </c>
      <c r="L230" s="69" t="s">
        <v>1464</v>
      </c>
      <c r="M230" s="69" t="s">
        <v>887</v>
      </c>
      <c r="N230" s="69" t="s">
        <v>1482</v>
      </c>
    </row>
    <row r="231" spans="1:14">
      <c r="A231" s="69" t="s">
        <v>1648</v>
      </c>
      <c r="B231" s="69" t="s">
        <v>307</v>
      </c>
      <c r="C231" s="69" t="s">
        <v>308</v>
      </c>
      <c r="D231" s="69" t="s">
        <v>873</v>
      </c>
      <c r="E231" s="69" t="s">
        <v>909</v>
      </c>
      <c r="F231" s="69" t="s">
        <v>952</v>
      </c>
      <c r="G231" s="69" t="s">
        <v>876</v>
      </c>
      <c r="H231" s="69" t="s">
        <v>1649</v>
      </c>
      <c r="I231" s="69" t="s">
        <v>962</v>
      </c>
      <c r="J231" s="69" t="s">
        <v>1650</v>
      </c>
      <c r="K231" s="69" t="s">
        <v>1651</v>
      </c>
      <c r="L231" s="69" t="s">
        <v>1652</v>
      </c>
      <c r="M231" s="69" t="s">
        <v>887</v>
      </c>
      <c r="N231" s="69" t="s">
        <v>1653</v>
      </c>
    </row>
    <row r="232" spans="1:14">
      <c r="A232" s="69" t="s">
        <v>937</v>
      </c>
      <c r="B232" s="69" t="s">
        <v>309</v>
      </c>
      <c r="C232" s="69" t="s">
        <v>105</v>
      </c>
      <c r="D232" s="69" t="s">
        <v>873</v>
      </c>
      <c r="E232" s="69" t="s">
        <v>909</v>
      </c>
      <c r="F232" s="69" t="s">
        <v>971</v>
      </c>
      <c r="G232" s="69" t="s">
        <v>876</v>
      </c>
      <c r="H232" s="69" t="s">
        <v>972</v>
      </c>
      <c r="I232" s="69" t="s">
        <v>973</v>
      </c>
      <c r="J232" s="69" t="s">
        <v>941</v>
      </c>
      <c r="K232" s="69" t="s">
        <v>942</v>
      </c>
      <c r="L232" s="69" t="s">
        <v>943</v>
      </c>
      <c r="M232" s="69" t="s">
        <v>887</v>
      </c>
      <c r="N232" s="69" t="s">
        <v>974</v>
      </c>
    </row>
    <row r="233" spans="1:14">
      <c r="A233" s="69" t="s">
        <v>937</v>
      </c>
      <c r="B233" s="69" t="s">
        <v>310</v>
      </c>
      <c r="C233" s="69" t="s">
        <v>105</v>
      </c>
      <c r="D233" s="69" t="s">
        <v>873</v>
      </c>
      <c r="E233" s="69" t="s">
        <v>909</v>
      </c>
      <c r="F233" s="69" t="s">
        <v>952</v>
      </c>
      <c r="G233" s="69" t="s">
        <v>876</v>
      </c>
      <c r="I233" s="69" t="s">
        <v>953</v>
      </c>
      <c r="J233" s="69" t="s">
        <v>941</v>
      </c>
      <c r="K233" s="69" t="s">
        <v>942</v>
      </c>
      <c r="L233" s="69" t="s">
        <v>943</v>
      </c>
      <c r="M233" s="69" t="s">
        <v>887</v>
      </c>
      <c r="N233" s="69" t="s">
        <v>954</v>
      </c>
    </row>
    <row r="234" spans="1:14">
      <c r="A234" s="69" t="s">
        <v>937</v>
      </c>
      <c r="B234" s="69" t="s">
        <v>311</v>
      </c>
      <c r="C234" s="69" t="s">
        <v>105</v>
      </c>
      <c r="D234" s="69" t="s">
        <v>873</v>
      </c>
      <c r="E234" s="69" t="s">
        <v>909</v>
      </c>
      <c r="F234" s="69" t="s">
        <v>939</v>
      </c>
      <c r="G234" s="69" t="s">
        <v>876</v>
      </c>
      <c r="I234" s="69" t="s">
        <v>989</v>
      </c>
      <c r="J234" s="69" t="s">
        <v>941</v>
      </c>
      <c r="K234" s="69" t="s">
        <v>942</v>
      </c>
      <c r="L234" s="69" t="s">
        <v>943</v>
      </c>
      <c r="M234" s="69" t="s">
        <v>887</v>
      </c>
      <c r="N234" s="69" t="s">
        <v>990</v>
      </c>
    </row>
    <row r="235" spans="1:14">
      <c r="A235" s="69" t="s">
        <v>937</v>
      </c>
      <c r="B235" s="69" t="s">
        <v>312</v>
      </c>
      <c r="C235" s="69" t="s">
        <v>105</v>
      </c>
      <c r="D235" s="69" t="s">
        <v>873</v>
      </c>
      <c r="E235" s="69" t="s">
        <v>909</v>
      </c>
      <c r="F235" s="69" t="s">
        <v>939</v>
      </c>
      <c r="G235" s="69" t="s">
        <v>876</v>
      </c>
      <c r="H235" s="69" t="s">
        <v>987</v>
      </c>
      <c r="I235" s="69" t="s">
        <v>940</v>
      </c>
      <c r="J235" s="69" t="s">
        <v>941</v>
      </c>
      <c r="K235" s="69" t="s">
        <v>942</v>
      </c>
      <c r="L235" s="69" t="s">
        <v>943</v>
      </c>
      <c r="M235" s="69" t="s">
        <v>887</v>
      </c>
      <c r="N235" s="69" t="s">
        <v>988</v>
      </c>
    </row>
    <row r="236" spans="1:14">
      <c r="A236" s="69" t="s">
        <v>937</v>
      </c>
      <c r="B236" s="69" t="s">
        <v>313</v>
      </c>
      <c r="C236" s="69" t="s">
        <v>105</v>
      </c>
      <c r="D236" s="69" t="s">
        <v>873</v>
      </c>
      <c r="E236" s="69" t="s">
        <v>909</v>
      </c>
      <c r="F236" s="69" t="s">
        <v>939</v>
      </c>
      <c r="G236" s="69" t="s">
        <v>876</v>
      </c>
      <c r="H236" s="69" t="s">
        <v>1002</v>
      </c>
      <c r="I236" s="69" t="s">
        <v>1000</v>
      </c>
      <c r="J236" s="69" t="s">
        <v>941</v>
      </c>
      <c r="K236" s="69" t="s">
        <v>942</v>
      </c>
      <c r="L236" s="69" t="s">
        <v>943</v>
      </c>
      <c r="M236" s="69" t="s">
        <v>887</v>
      </c>
      <c r="N236" s="69" t="s">
        <v>1003</v>
      </c>
    </row>
    <row r="237" spans="1:14">
      <c r="A237" s="69" t="s">
        <v>1362</v>
      </c>
      <c r="B237" s="69" t="s">
        <v>314</v>
      </c>
      <c r="C237" s="69" t="s">
        <v>315</v>
      </c>
      <c r="D237" s="69" t="s">
        <v>873</v>
      </c>
      <c r="E237" s="69" t="s">
        <v>909</v>
      </c>
      <c r="G237" s="69" t="s">
        <v>876</v>
      </c>
      <c r="H237" s="69" t="s">
        <v>1368</v>
      </c>
      <c r="I237" s="69" t="s">
        <v>1363</v>
      </c>
      <c r="J237" s="69" t="s">
        <v>1369</v>
      </c>
      <c r="K237" s="69" t="s">
        <v>1370</v>
      </c>
      <c r="L237" s="69" t="s">
        <v>1371</v>
      </c>
      <c r="M237" s="69" t="s">
        <v>887</v>
      </c>
      <c r="N237" s="69" t="s">
        <v>1372</v>
      </c>
    </row>
    <row r="238" spans="1:14">
      <c r="A238" s="69" t="s">
        <v>1006</v>
      </c>
      <c r="B238" s="69" t="s">
        <v>316</v>
      </c>
      <c r="C238" s="69" t="s">
        <v>317</v>
      </c>
      <c r="D238" s="69" t="s">
        <v>873</v>
      </c>
      <c r="E238" s="69" t="s">
        <v>909</v>
      </c>
      <c r="F238" s="69" t="s">
        <v>1007</v>
      </c>
      <c r="G238" s="69" t="s">
        <v>876</v>
      </c>
      <c r="H238" s="69" t="s">
        <v>1008</v>
      </c>
      <c r="I238" s="69" t="s">
        <v>1009</v>
      </c>
      <c r="J238" s="69" t="s">
        <v>1010</v>
      </c>
      <c r="K238" s="69" t="s">
        <v>1011</v>
      </c>
      <c r="L238" s="69" t="s">
        <v>1012</v>
      </c>
      <c r="M238" s="69" t="s">
        <v>887</v>
      </c>
      <c r="N238" s="69" t="s">
        <v>1013</v>
      </c>
    </row>
    <row r="239" spans="1:14">
      <c r="A239" s="69" t="s">
        <v>871</v>
      </c>
      <c r="B239" s="69" t="s">
        <v>318</v>
      </c>
      <c r="C239" s="69" t="s">
        <v>872</v>
      </c>
      <c r="D239" s="69" t="s">
        <v>873</v>
      </c>
      <c r="E239" s="69" t="s">
        <v>909</v>
      </c>
      <c r="F239" s="69" t="s">
        <v>875</v>
      </c>
      <c r="G239" s="69" t="s">
        <v>876</v>
      </c>
      <c r="H239" s="69" t="s">
        <v>910</v>
      </c>
      <c r="I239" s="69" t="s">
        <v>878</v>
      </c>
      <c r="J239" s="69" t="s">
        <v>879</v>
      </c>
      <c r="K239" s="69" t="s">
        <v>880</v>
      </c>
      <c r="L239" s="69" t="s">
        <v>881</v>
      </c>
      <c r="M239" s="69" t="s">
        <v>887</v>
      </c>
      <c r="N239" s="69" t="s">
        <v>911</v>
      </c>
    </row>
    <row r="240" spans="1:14">
      <c r="A240" s="69" t="s">
        <v>1404</v>
      </c>
      <c r="B240" s="69" t="s">
        <v>319</v>
      </c>
      <c r="C240" s="69" t="s">
        <v>320</v>
      </c>
      <c r="D240" s="69" t="s">
        <v>873</v>
      </c>
      <c r="E240" s="69" t="s">
        <v>909</v>
      </c>
      <c r="F240" s="69" t="s">
        <v>1168</v>
      </c>
      <c r="G240" s="69" t="s">
        <v>876</v>
      </c>
      <c r="H240" s="69" t="s">
        <v>1405</v>
      </c>
      <c r="I240" s="69" t="s">
        <v>1406</v>
      </c>
      <c r="J240" s="69" t="s">
        <v>1407</v>
      </c>
      <c r="K240" s="69" t="s">
        <v>1408</v>
      </c>
      <c r="L240" s="69" t="s">
        <v>1409</v>
      </c>
      <c r="M240" s="69" t="s">
        <v>887</v>
      </c>
      <c r="N240" s="69" t="s">
        <v>1410</v>
      </c>
    </row>
    <row r="241" spans="1:14">
      <c r="A241" s="69" t="s">
        <v>871</v>
      </c>
      <c r="B241" s="69" t="s">
        <v>321</v>
      </c>
      <c r="C241" s="69" t="s">
        <v>872</v>
      </c>
      <c r="D241" s="69" t="s">
        <v>873</v>
      </c>
      <c r="E241" s="69" t="s">
        <v>909</v>
      </c>
      <c r="F241" s="69" t="s">
        <v>896</v>
      </c>
      <c r="G241" s="69" t="s">
        <v>876</v>
      </c>
      <c r="H241" s="69" t="s">
        <v>897</v>
      </c>
      <c r="I241" s="69" t="s">
        <v>898</v>
      </c>
      <c r="J241" s="69" t="s">
        <v>879</v>
      </c>
      <c r="K241" s="69" t="s">
        <v>880</v>
      </c>
      <c r="L241" s="69" t="s">
        <v>881</v>
      </c>
      <c r="M241" s="69" t="s">
        <v>887</v>
      </c>
      <c r="N241" s="69" t="s">
        <v>912</v>
      </c>
    </row>
    <row r="242" spans="1:14">
      <c r="A242" s="69" t="s">
        <v>871</v>
      </c>
      <c r="B242" s="69" t="s">
        <v>322</v>
      </c>
      <c r="C242" s="69" t="s">
        <v>872</v>
      </c>
      <c r="D242" s="69" t="s">
        <v>873</v>
      </c>
      <c r="E242" s="69" t="s">
        <v>909</v>
      </c>
      <c r="F242" s="69" t="s">
        <v>875</v>
      </c>
      <c r="G242" s="69" t="s">
        <v>876</v>
      </c>
      <c r="H242" s="69" t="s">
        <v>917</v>
      </c>
      <c r="I242" s="69" t="s">
        <v>907</v>
      </c>
      <c r="J242" s="69" t="s">
        <v>879</v>
      </c>
      <c r="K242" s="69" t="s">
        <v>880</v>
      </c>
      <c r="L242" s="69" t="s">
        <v>881</v>
      </c>
      <c r="M242" s="69" t="s">
        <v>887</v>
      </c>
      <c r="N242" s="69" t="s">
        <v>918</v>
      </c>
    </row>
    <row r="243" spans="1:14">
      <c r="A243" s="69" t="s">
        <v>1250</v>
      </c>
      <c r="B243" s="69" t="s">
        <v>323</v>
      </c>
      <c r="C243" s="69" t="s">
        <v>324</v>
      </c>
      <c r="D243" s="69" t="s">
        <v>873</v>
      </c>
      <c r="E243" s="69" t="s">
        <v>909</v>
      </c>
      <c r="F243" s="69" t="s">
        <v>952</v>
      </c>
      <c r="G243" s="69" t="s">
        <v>876</v>
      </c>
      <c r="I243" s="69" t="s">
        <v>1251</v>
      </c>
      <c r="J243" s="69" t="s">
        <v>1252</v>
      </c>
      <c r="K243" s="69" t="s">
        <v>1253</v>
      </c>
      <c r="L243" s="69" t="s">
        <v>1254</v>
      </c>
      <c r="M243" s="69" t="s">
        <v>887</v>
      </c>
      <c r="N243" s="69" t="s">
        <v>1255</v>
      </c>
    </row>
    <row r="244" spans="1:14">
      <c r="A244" s="69" t="s">
        <v>1250</v>
      </c>
      <c r="B244" s="69" t="s">
        <v>325</v>
      </c>
      <c r="C244" s="69" t="s">
        <v>324</v>
      </c>
      <c r="D244" s="69" t="s">
        <v>873</v>
      </c>
      <c r="E244" s="69" t="s">
        <v>909</v>
      </c>
      <c r="F244" s="69" t="s">
        <v>952</v>
      </c>
      <c r="G244" s="69" t="s">
        <v>876</v>
      </c>
      <c r="I244" s="69" t="s">
        <v>1256</v>
      </c>
      <c r="J244" s="69" t="s">
        <v>1252</v>
      </c>
      <c r="K244" s="69" t="s">
        <v>1253</v>
      </c>
      <c r="L244" s="69" t="s">
        <v>1254</v>
      </c>
      <c r="M244" s="69" t="s">
        <v>887</v>
      </c>
      <c r="N244" s="69" t="s">
        <v>1257</v>
      </c>
    </row>
    <row r="245" spans="1:14">
      <c r="A245" s="69" t="s">
        <v>1661</v>
      </c>
      <c r="B245" s="69" t="s">
        <v>326</v>
      </c>
      <c r="C245" s="69" t="s">
        <v>170</v>
      </c>
      <c r="D245" s="69" t="s">
        <v>873</v>
      </c>
      <c r="E245" s="69" t="s">
        <v>884</v>
      </c>
      <c r="F245" s="69" t="s">
        <v>1662</v>
      </c>
      <c r="G245" s="69" t="s">
        <v>876</v>
      </c>
      <c r="I245" s="69" t="s">
        <v>1663</v>
      </c>
      <c r="J245" s="69" t="s">
        <v>1664</v>
      </c>
      <c r="K245" s="69" t="s">
        <v>1665</v>
      </c>
      <c r="L245" s="69" t="s">
        <v>1666</v>
      </c>
      <c r="M245" s="69" t="s">
        <v>887</v>
      </c>
      <c r="N245" s="69" t="s">
        <v>1667</v>
      </c>
    </row>
    <row r="246" spans="1:14">
      <c r="A246" s="69" t="s">
        <v>1673</v>
      </c>
      <c r="B246" s="69" t="s">
        <v>327</v>
      </c>
      <c r="C246" s="69" t="s">
        <v>127</v>
      </c>
      <c r="D246" s="69" t="s">
        <v>873</v>
      </c>
      <c r="E246" s="69" t="s">
        <v>909</v>
      </c>
      <c r="F246" s="69" t="s">
        <v>1662</v>
      </c>
      <c r="G246" s="69" t="s">
        <v>876</v>
      </c>
      <c r="H246" s="69" t="s">
        <v>1674</v>
      </c>
      <c r="I246" s="69" t="s">
        <v>1663</v>
      </c>
      <c r="J246" s="69" t="s">
        <v>1664</v>
      </c>
      <c r="K246" s="69" t="s">
        <v>1665</v>
      </c>
      <c r="L246" s="69" t="s">
        <v>1666</v>
      </c>
      <c r="M246" s="69" t="s">
        <v>887</v>
      </c>
      <c r="N246" s="69" t="s">
        <v>1675</v>
      </c>
    </row>
    <row r="247" spans="1:14">
      <c r="A247" s="69" t="s">
        <v>1283</v>
      </c>
      <c r="B247" s="69" t="s">
        <v>328</v>
      </c>
      <c r="C247" s="69" t="s">
        <v>186</v>
      </c>
      <c r="D247" s="69" t="s">
        <v>873</v>
      </c>
      <c r="E247" s="69" t="s">
        <v>909</v>
      </c>
      <c r="F247" s="69" t="s">
        <v>952</v>
      </c>
      <c r="G247" s="69" t="s">
        <v>876</v>
      </c>
      <c r="I247" s="69" t="s">
        <v>1251</v>
      </c>
      <c r="J247" s="69" t="s">
        <v>1284</v>
      </c>
      <c r="K247" s="69" t="s">
        <v>1285</v>
      </c>
      <c r="L247" s="69" t="s">
        <v>1286</v>
      </c>
      <c r="M247" s="69" t="s">
        <v>887</v>
      </c>
      <c r="N247" s="69" t="s">
        <v>1287</v>
      </c>
    </row>
    <row r="248" spans="1:14">
      <c r="A248" s="69" t="s">
        <v>1064</v>
      </c>
      <c r="B248" s="69" t="s">
        <v>329</v>
      </c>
      <c r="C248" s="69" t="s">
        <v>330</v>
      </c>
      <c r="D248" s="69" t="s">
        <v>873</v>
      </c>
      <c r="E248" s="69" t="s">
        <v>909</v>
      </c>
      <c r="F248" s="69" t="s">
        <v>1065</v>
      </c>
      <c r="G248" s="69" t="s">
        <v>876</v>
      </c>
      <c r="I248" s="69" t="s">
        <v>1066</v>
      </c>
      <c r="J248" s="69" t="s">
        <v>1067</v>
      </c>
      <c r="K248" s="69" t="s">
        <v>1068</v>
      </c>
      <c r="L248" s="69" t="s">
        <v>1069</v>
      </c>
      <c r="M248" s="69" t="s">
        <v>887</v>
      </c>
      <c r="N248" s="69" t="s">
        <v>1070</v>
      </c>
    </row>
    <row r="249" spans="1:14">
      <c r="A249" s="69" t="s">
        <v>1064</v>
      </c>
      <c r="B249" s="69" t="s">
        <v>331</v>
      </c>
      <c r="C249" s="69" t="s">
        <v>332</v>
      </c>
      <c r="D249" s="69" t="s">
        <v>873</v>
      </c>
      <c r="E249" s="69" t="s">
        <v>909</v>
      </c>
      <c r="F249" s="69" t="s">
        <v>1065</v>
      </c>
      <c r="G249" s="69" t="s">
        <v>876</v>
      </c>
      <c r="I249" s="69" t="s">
        <v>1066</v>
      </c>
      <c r="J249" s="69" t="s">
        <v>1067</v>
      </c>
      <c r="K249" s="69" t="s">
        <v>1068</v>
      </c>
      <c r="L249" s="69" t="s">
        <v>1069</v>
      </c>
      <c r="M249" s="69" t="s">
        <v>887</v>
      </c>
      <c r="N249" s="69" t="s">
        <v>1071</v>
      </c>
    </row>
    <row r="250" spans="1:14">
      <c r="A250" s="69" t="s">
        <v>1220</v>
      </c>
      <c r="B250" s="69" t="s">
        <v>334</v>
      </c>
      <c r="C250" s="70" t="s">
        <v>4768</v>
      </c>
      <c r="D250" s="69" t="s">
        <v>873</v>
      </c>
      <c r="E250" s="69" t="s">
        <v>909</v>
      </c>
      <c r="F250" s="69" t="s">
        <v>1221</v>
      </c>
      <c r="G250" s="69" t="s">
        <v>876</v>
      </c>
      <c r="I250" s="69" t="s">
        <v>1222</v>
      </c>
      <c r="J250" s="69" t="s">
        <v>1223</v>
      </c>
      <c r="K250" s="69" t="s">
        <v>1224</v>
      </c>
      <c r="L250" s="69" t="s">
        <v>1225</v>
      </c>
      <c r="M250" s="69" t="s">
        <v>887</v>
      </c>
      <c r="N250" s="69" t="s">
        <v>1226</v>
      </c>
    </row>
    <row r="251" spans="1:14">
      <c r="A251" s="69" t="s">
        <v>1397</v>
      </c>
      <c r="B251" s="69" t="s">
        <v>336</v>
      </c>
      <c r="C251" s="69" t="s">
        <v>138</v>
      </c>
      <c r="D251" s="69" t="s">
        <v>873</v>
      </c>
      <c r="E251" s="69" t="s">
        <v>1023</v>
      </c>
      <c r="F251" s="69" t="s">
        <v>1159</v>
      </c>
      <c r="G251" s="69" t="s">
        <v>876</v>
      </c>
      <c r="I251" s="69" t="s">
        <v>1398</v>
      </c>
      <c r="J251" s="69" t="s">
        <v>1399</v>
      </c>
      <c r="K251" s="69" t="s">
        <v>1400</v>
      </c>
      <c r="L251" s="69" t="s">
        <v>1401</v>
      </c>
      <c r="M251" s="69" t="s">
        <v>944</v>
      </c>
      <c r="N251" s="69" t="s">
        <v>1403</v>
      </c>
    </row>
    <row r="252" spans="1:14">
      <c r="A252" s="69" t="s">
        <v>1385</v>
      </c>
      <c r="B252" s="69" t="s">
        <v>337</v>
      </c>
      <c r="C252" s="69" t="s">
        <v>196</v>
      </c>
      <c r="D252" s="69" t="s">
        <v>873</v>
      </c>
      <c r="E252" s="69" t="s">
        <v>909</v>
      </c>
      <c r="F252" s="69" t="s">
        <v>952</v>
      </c>
      <c r="G252" s="69" t="s">
        <v>876</v>
      </c>
      <c r="I252" s="69" t="s">
        <v>1251</v>
      </c>
      <c r="J252" s="69" t="s">
        <v>1386</v>
      </c>
      <c r="K252" s="69" t="s">
        <v>1387</v>
      </c>
      <c r="L252" s="69" t="s">
        <v>1388</v>
      </c>
      <c r="M252" s="69" t="s">
        <v>887</v>
      </c>
      <c r="N252" s="69" t="s">
        <v>1389</v>
      </c>
    </row>
    <row r="253" spans="1:14">
      <c r="A253" s="69" t="s">
        <v>1320</v>
      </c>
      <c r="B253" s="69" t="s">
        <v>338</v>
      </c>
      <c r="C253" s="69" t="s">
        <v>131</v>
      </c>
      <c r="D253" s="69" t="s">
        <v>873</v>
      </c>
      <c r="E253" s="69" t="s">
        <v>909</v>
      </c>
      <c r="F253" s="69" t="s">
        <v>952</v>
      </c>
      <c r="G253" s="69" t="s">
        <v>876</v>
      </c>
      <c r="I253" s="69" t="s">
        <v>1323</v>
      </c>
      <c r="J253" s="69" t="s">
        <v>1324</v>
      </c>
      <c r="K253" s="69" t="s">
        <v>1325</v>
      </c>
      <c r="L253" s="69" t="s">
        <v>1326</v>
      </c>
      <c r="M253" s="69" t="s">
        <v>887</v>
      </c>
      <c r="N253" s="69" t="s">
        <v>1330</v>
      </c>
    </row>
    <row r="254" spans="1:14">
      <c r="A254" s="69" t="s">
        <v>1207</v>
      </c>
      <c r="B254" s="69" t="s">
        <v>339</v>
      </c>
      <c r="C254" s="69" t="s">
        <v>340</v>
      </c>
      <c r="D254" s="69" t="s">
        <v>873</v>
      </c>
      <c r="E254" s="69" t="s">
        <v>909</v>
      </c>
      <c r="F254" s="69" t="s">
        <v>1041</v>
      </c>
      <c r="G254" s="69" t="s">
        <v>876</v>
      </c>
      <c r="H254" s="69" t="s">
        <v>1208</v>
      </c>
      <c r="I254" s="69" t="s">
        <v>1209</v>
      </c>
      <c r="J254" s="69" t="s">
        <v>1210</v>
      </c>
      <c r="K254" s="69" t="s">
        <v>1211</v>
      </c>
      <c r="L254" s="69" t="s">
        <v>1212</v>
      </c>
      <c r="M254" s="69" t="s">
        <v>887</v>
      </c>
      <c r="N254" s="69" t="s">
        <v>1213</v>
      </c>
    </row>
    <row r="255" spans="1:14">
      <c r="A255" s="69" t="s">
        <v>1661</v>
      </c>
      <c r="B255" s="69" t="s">
        <v>341</v>
      </c>
      <c r="C255" s="69" t="s">
        <v>170</v>
      </c>
      <c r="D255" s="69" t="s">
        <v>873</v>
      </c>
      <c r="E255" s="69" t="s">
        <v>909</v>
      </c>
      <c r="F255" s="69" t="s">
        <v>1678</v>
      </c>
      <c r="G255" s="69" t="s">
        <v>876</v>
      </c>
      <c r="H255" s="69" t="s">
        <v>1679</v>
      </c>
      <c r="I255" s="69" t="s">
        <v>1686</v>
      </c>
      <c r="J255" s="69" t="s">
        <v>1664</v>
      </c>
      <c r="K255" s="69" t="s">
        <v>1665</v>
      </c>
      <c r="L255" s="69" t="s">
        <v>1666</v>
      </c>
      <c r="M255" s="69" t="s">
        <v>887</v>
      </c>
      <c r="N255" s="69" t="s">
        <v>1706</v>
      </c>
    </row>
    <row r="256" spans="1:14">
      <c r="A256" s="69" t="s">
        <v>1362</v>
      </c>
      <c r="B256" s="69" t="s">
        <v>342</v>
      </c>
      <c r="C256" s="69" t="s">
        <v>343</v>
      </c>
      <c r="D256" s="69" t="s">
        <v>873</v>
      </c>
      <c r="E256" s="69" t="s">
        <v>909</v>
      </c>
      <c r="G256" s="69" t="s">
        <v>876</v>
      </c>
      <c r="I256" s="69" t="s">
        <v>1363</v>
      </c>
      <c r="J256" s="69" t="s">
        <v>1364</v>
      </c>
      <c r="K256" s="69" t="s">
        <v>1365</v>
      </c>
      <c r="L256" s="69" t="s">
        <v>1366</v>
      </c>
      <c r="M256" s="69" t="s">
        <v>887</v>
      </c>
      <c r="N256" s="69" t="s">
        <v>1367</v>
      </c>
    </row>
    <row r="257" spans="1:14" ht="15">
      <c r="A257" s="69" t="s">
        <v>1022</v>
      </c>
      <c r="B257" s="69" t="s">
        <v>344</v>
      </c>
      <c r="C257" s="98" t="s">
        <v>4767</v>
      </c>
      <c r="D257" s="69" t="s">
        <v>873</v>
      </c>
      <c r="E257" s="69" t="s">
        <v>1023</v>
      </c>
      <c r="F257" s="69" t="s">
        <v>1024</v>
      </c>
      <c r="G257" s="69" t="s">
        <v>876</v>
      </c>
      <c r="H257" s="69" t="s">
        <v>1025</v>
      </c>
      <c r="I257" s="69" t="s">
        <v>1026</v>
      </c>
      <c r="J257" s="69" t="s">
        <v>1027</v>
      </c>
      <c r="K257" s="69" t="s">
        <v>1028</v>
      </c>
      <c r="L257" s="69" t="s">
        <v>1029</v>
      </c>
      <c r="M257" s="69" t="s">
        <v>887</v>
      </c>
      <c r="N257" s="69" t="s">
        <v>1030</v>
      </c>
    </row>
    <row r="258" spans="1:14">
      <c r="A258" s="69" t="s">
        <v>1587</v>
      </c>
      <c r="B258" s="69" t="s">
        <v>346</v>
      </c>
      <c r="C258" s="69" t="s">
        <v>347</v>
      </c>
      <c r="D258" s="69" t="s">
        <v>873</v>
      </c>
      <c r="E258" s="69" t="s">
        <v>1023</v>
      </c>
      <c r="F258" s="69" t="s">
        <v>924</v>
      </c>
      <c r="G258" s="69" t="s">
        <v>876</v>
      </c>
      <c r="H258" s="69" t="s">
        <v>1588</v>
      </c>
      <c r="I258" s="69" t="s">
        <v>1589</v>
      </c>
      <c r="J258" s="69" t="s">
        <v>1590</v>
      </c>
      <c r="K258" s="69" t="s">
        <v>1591</v>
      </c>
      <c r="L258" s="69" t="s">
        <v>1592</v>
      </c>
      <c r="M258" s="69" t="s">
        <v>887</v>
      </c>
      <c r="N258" s="69" t="s">
        <v>1593</v>
      </c>
    </row>
    <row r="259" spans="1:14">
      <c r="A259" s="69" t="s">
        <v>871</v>
      </c>
      <c r="B259" s="69" t="s">
        <v>349</v>
      </c>
      <c r="C259" s="69" t="s">
        <v>872</v>
      </c>
      <c r="D259" s="69" t="s">
        <v>889</v>
      </c>
      <c r="E259" s="69" t="s">
        <v>576</v>
      </c>
      <c r="F259" s="69" t="s">
        <v>890</v>
      </c>
      <c r="G259" s="69" t="s">
        <v>876</v>
      </c>
      <c r="H259" s="69" t="s">
        <v>891</v>
      </c>
      <c r="I259" s="69" t="s">
        <v>892</v>
      </c>
      <c r="J259" s="69" t="s">
        <v>879</v>
      </c>
      <c r="K259" s="69" t="s">
        <v>880</v>
      </c>
      <c r="L259" s="69" t="s">
        <v>881</v>
      </c>
      <c r="M259" s="69" t="s">
        <v>893</v>
      </c>
      <c r="N259" s="69" t="s">
        <v>894</v>
      </c>
    </row>
    <row r="261" spans="1:14" customFormat="1" ht="15">
      <c r="A261" s="71" t="s">
        <v>2147</v>
      </c>
      <c r="B261" s="71" t="s">
        <v>2148</v>
      </c>
      <c r="C261" s="71" t="s">
        <v>2149</v>
      </c>
      <c r="D261" s="71" t="s">
        <v>873</v>
      </c>
      <c r="E261" s="71" t="s">
        <v>2150</v>
      </c>
      <c r="F261" s="71" t="s">
        <v>1007</v>
      </c>
      <c r="G261" s="71" t="s">
        <v>876</v>
      </c>
      <c r="H261" s="71" t="s">
        <v>2151</v>
      </c>
      <c r="I261" s="71"/>
      <c r="J261" s="71"/>
      <c r="K261" s="71"/>
      <c r="L261" s="71"/>
      <c r="M261" s="71"/>
      <c r="N261" s="71"/>
    </row>
    <row r="262" spans="1:14" customFormat="1" ht="15">
      <c r="A262" s="71" t="s">
        <v>2152</v>
      </c>
      <c r="B262" s="71" t="s">
        <v>291</v>
      </c>
      <c r="C262" s="71" t="s">
        <v>2051</v>
      </c>
      <c r="D262" s="71" t="s">
        <v>873</v>
      </c>
      <c r="E262" s="71" t="s">
        <v>1023</v>
      </c>
      <c r="F262" s="71" t="s">
        <v>1159</v>
      </c>
      <c r="G262" s="71" t="s">
        <v>876</v>
      </c>
      <c r="H262" s="71" t="s">
        <v>2153</v>
      </c>
      <c r="I262" s="71" t="s">
        <v>1398</v>
      </c>
      <c r="J262" s="71" t="s">
        <v>2154</v>
      </c>
      <c r="K262" s="71" t="s">
        <v>2155</v>
      </c>
      <c r="L262" s="71" t="s">
        <v>1401</v>
      </c>
      <c r="M262" s="71" t="s">
        <v>944</v>
      </c>
      <c r="N262" s="71" t="s">
        <v>2156</v>
      </c>
    </row>
    <row r="263" spans="1:14" customFormat="1" ht="15">
      <c r="A263" s="71" t="s">
        <v>2157</v>
      </c>
      <c r="B263" s="71" t="s">
        <v>333</v>
      </c>
      <c r="C263" s="72" t="s">
        <v>2294</v>
      </c>
      <c r="D263" s="71" t="s">
        <v>873</v>
      </c>
      <c r="E263" s="71" t="s">
        <v>76</v>
      </c>
      <c r="F263" s="71" t="s">
        <v>2158</v>
      </c>
      <c r="G263" s="71" t="s">
        <v>2159</v>
      </c>
      <c r="H263" s="71">
        <v>0</v>
      </c>
      <c r="I263" s="71" t="s">
        <v>2160</v>
      </c>
      <c r="J263" s="71" t="s">
        <v>2161</v>
      </c>
      <c r="K263" s="71" t="s">
        <v>1011</v>
      </c>
      <c r="L263" s="71" t="s">
        <v>2162</v>
      </c>
      <c r="M263" s="71" t="s">
        <v>2163</v>
      </c>
      <c r="N263" s="71" t="s">
        <v>2164</v>
      </c>
    </row>
    <row r="264" spans="1:14" customFormat="1" ht="15">
      <c r="A264" s="71" t="s">
        <v>2165</v>
      </c>
      <c r="B264" s="71" t="s">
        <v>190</v>
      </c>
      <c r="C264" s="72" t="s">
        <v>2294</v>
      </c>
      <c r="D264" s="71" t="s">
        <v>873</v>
      </c>
      <c r="E264" s="71" t="s">
        <v>48</v>
      </c>
      <c r="F264" s="71" t="s">
        <v>2166</v>
      </c>
      <c r="G264" s="71" t="s">
        <v>876</v>
      </c>
      <c r="H264" s="71">
        <v>0</v>
      </c>
      <c r="I264" s="71" t="s">
        <v>2167</v>
      </c>
      <c r="J264" s="71" t="s">
        <v>2168</v>
      </c>
      <c r="K264" s="71" t="s">
        <v>2169</v>
      </c>
      <c r="L264" s="71" t="s">
        <v>2170</v>
      </c>
      <c r="M264" s="71" t="s">
        <v>882</v>
      </c>
      <c r="N264" s="71" t="s">
        <v>2171</v>
      </c>
    </row>
    <row r="265" spans="1:14" customFormat="1" ht="15">
      <c r="A265" s="71" t="s">
        <v>2157</v>
      </c>
      <c r="B265" s="71" t="s">
        <v>335</v>
      </c>
      <c r="C265" s="72" t="s">
        <v>2294</v>
      </c>
      <c r="D265" s="71" t="s">
        <v>873</v>
      </c>
      <c r="E265" s="71" t="s">
        <v>76</v>
      </c>
      <c r="F265" s="71" t="s">
        <v>2158</v>
      </c>
      <c r="G265" s="71" t="s">
        <v>876</v>
      </c>
      <c r="H265" s="71">
        <v>0</v>
      </c>
      <c r="I265" s="71" t="s">
        <v>2160</v>
      </c>
      <c r="J265" s="71" t="s">
        <v>2161</v>
      </c>
      <c r="K265" s="71" t="s">
        <v>1011</v>
      </c>
      <c r="L265" s="71" t="s">
        <v>2162</v>
      </c>
      <c r="M265" s="71" t="s">
        <v>887</v>
      </c>
      <c r="N265" s="71" t="s">
        <v>2172</v>
      </c>
    </row>
    <row r="266" spans="1:14" customFormat="1" ht="15">
      <c r="A266" s="71" t="s">
        <v>2173</v>
      </c>
      <c r="B266" s="71" t="s">
        <v>218</v>
      </c>
      <c r="C266" s="72" t="s">
        <v>2294</v>
      </c>
      <c r="D266" s="71" t="s">
        <v>873</v>
      </c>
      <c r="E266" s="71" t="s">
        <v>56</v>
      </c>
      <c r="F266" s="71" t="s">
        <v>2158</v>
      </c>
      <c r="G266" s="71" t="s">
        <v>876</v>
      </c>
      <c r="H266" s="71">
        <v>0</v>
      </c>
      <c r="I266" s="71" t="s">
        <v>2174</v>
      </c>
      <c r="J266" s="71" t="s">
        <v>2175</v>
      </c>
      <c r="K266" s="71" t="s">
        <v>2176</v>
      </c>
      <c r="L266" s="71" t="s">
        <v>2177</v>
      </c>
      <c r="M266" s="71" t="s">
        <v>950</v>
      </c>
      <c r="N266" s="71" t="s">
        <v>2178</v>
      </c>
    </row>
    <row r="267" spans="1:14" customFormat="1" ht="15">
      <c r="A267" s="71" t="s">
        <v>2157</v>
      </c>
      <c r="B267" s="71" t="s">
        <v>219</v>
      </c>
      <c r="C267" s="72" t="s">
        <v>2294</v>
      </c>
      <c r="D267" s="71" t="s">
        <v>873</v>
      </c>
      <c r="E267" s="71" t="s">
        <v>56</v>
      </c>
      <c r="F267" s="71" t="s">
        <v>2179</v>
      </c>
      <c r="G267" s="71" t="s">
        <v>2159</v>
      </c>
      <c r="H267" s="71">
        <v>0</v>
      </c>
      <c r="I267" s="71" t="s">
        <v>2180</v>
      </c>
      <c r="J267" s="71" t="s">
        <v>2161</v>
      </c>
      <c r="K267" s="71" t="s">
        <v>1011</v>
      </c>
      <c r="L267" s="71" t="s">
        <v>2162</v>
      </c>
      <c r="M267" s="71" t="s">
        <v>2163</v>
      </c>
      <c r="N267" s="71" t="s">
        <v>2181</v>
      </c>
    </row>
    <row r="268" spans="1:14" customFormat="1" ht="15">
      <c r="A268" s="71" t="s">
        <v>2182</v>
      </c>
      <c r="B268" s="71" t="s">
        <v>221</v>
      </c>
      <c r="C268" s="72" t="s">
        <v>2294</v>
      </c>
      <c r="D268" s="71" t="s">
        <v>873</v>
      </c>
      <c r="E268" s="71" t="s">
        <v>56</v>
      </c>
      <c r="F268" s="71" t="s">
        <v>1662</v>
      </c>
      <c r="G268" s="71" t="s">
        <v>876</v>
      </c>
      <c r="H268" s="71" t="s">
        <v>2183</v>
      </c>
      <c r="I268" s="71" t="s">
        <v>1699</v>
      </c>
      <c r="J268" s="71" t="s">
        <v>2184</v>
      </c>
      <c r="K268" s="71" t="s">
        <v>2185</v>
      </c>
      <c r="L268" s="71" t="s">
        <v>2186</v>
      </c>
      <c r="M268" s="71" t="s">
        <v>950</v>
      </c>
      <c r="N268" s="71" t="s">
        <v>2187</v>
      </c>
    </row>
    <row r="269" spans="1:14" customFormat="1" ht="15">
      <c r="A269" s="71" t="s">
        <v>2188</v>
      </c>
      <c r="B269" s="71" t="s">
        <v>222</v>
      </c>
      <c r="C269" s="72" t="s">
        <v>2294</v>
      </c>
      <c r="D269" s="71" t="s">
        <v>873</v>
      </c>
      <c r="E269" s="71" t="s">
        <v>56</v>
      </c>
      <c r="F269" s="71" t="s">
        <v>1621</v>
      </c>
      <c r="G269" s="71" t="s">
        <v>876</v>
      </c>
      <c r="H269" s="71" t="s">
        <v>2189</v>
      </c>
      <c r="I269" s="71" t="s">
        <v>1622</v>
      </c>
      <c r="J269" s="71" t="s">
        <v>2190</v>
      </c>
      <c r="K269" s="71" t="s">
        <v>2191</v>
      </c>
      <c r="L269" s="71" t="s">
        <v>2192</v>
      </c>
      <c r="M269" s="71" t="s">
        <v>950</v>
      </c>
      <c r="N269" s="71" t="s">
        <v>1626</v>
      </c>
    </row>
    <row r="270" spans="1:14" customFormat="1" ht="15">
      <c r="A270" s="71" t="s">
        <v>2165</v>
      </c>
      <c r="B270" s="71" t="s">
        <v>223</v>
      </c>
      <c r="C270" s="72" t="s">
        <v>2294</v>
      </c>
      <c r="D270" s="71" t="s">
        <v>889</v>
      </c>
      <c r="E270" s="71" t="s">
        <v>766</v>
      </c>
      <c r="F270" s="71" t="s">
        <v>2166</v>
      </c>
      <c r="G270" s="71" t="s">
        <v>876</v>
      </c>
      <c r="H270" s="71">
        <v>0</v>
      </c>
      <c r="I270" s="71" t="s">
        <v>2167</v>
      </c>
      <c r="J270" s="71" t="s">
        <v>2168</v>
      </c>
      <c r="K270" s="71" t="s">
        <v>2169</v>
      </c>
      <c r="L270" s="71" t="s">
        <v>2170</v>
      </c>
      <c r="M270" s="71" t="s">
        <v>903</v>
      </c>
      <c r="N270" s="71" t="s">
        <v>94</v>
      </c>
    </row>
    <row r="271" spans="1:14" customFormat="1" ht="15">
      <c r="A271" s="99" t="s">
        <v>2269</v>
      </c>
      <c r="B271" s="71" t="s">
        <v>225</v>
      </c>
      <c r="C271" s="72" t="s">
        <v>2294</v>
      </c>
      <c r="D271" s="71" t="s">
        <v>889</v>
      </c>
      <c r="E271" s="71" t="s">
        <v>729</v>
      </c>
      <c r="F271" s="71" t="s">
        <v>1130</v>
      </c>
      <c r="G271" s="71" t="s">
        <v>876</v>
      </c>
      <c r="H271" s="71">
        <v>0</v>
      </c>
      <c r="I271" s="71" t="s">
        <v>2193</v>
      </c>
      <c r="J271" s="71">
        <v>0</v>
      </c>
      <c r="K271" s="71">
        <v>0</v>
      </c>
      <c r="L271" s="71">
        <v>0</v>
      </c>
      <c r="M271" s="71" t="s">
        <v>893</v>
      </c>
      <c r="N271" s="71" t="s">
        <v>94</v>
      </c>
    </row>
    <row r="272" spans="1:14" customFormat="1" ht="15">
      <c r="A272" s="71" t="s">
        <v>1420</v>
      </c>
      <c r="B272" s="71" t="s">
        <v>226</v>
      </c>
      <c r="C272" s="72" t="s">
        <v>2294</v>
      </c>
      <c r="D272" s="71" t="s">
        <v>889</v>
      </c>
      <c r="E272" s="71" t="s">
        <v>489</v>
      </c>
      <c r="F272" s="71" t="s">
        <v>1428</v>
      </c>
      <c r="G272" s="71" t="s">
        <v>2159</v>
      </c>
      <c r="H272" s="71">
        <v>0</v>
      </c>
      <c r="I272" s="71" t="s">
        <v>1430</v>
      </c>
      <c r="J272" s="71" t="s">
        <v>1424</v>
      </c>
      <c r="K272" s="71" t="s">
        <v>1425</v>
      </c>
      <c r="L272" s="71" t="s">
        <v>1426</v>
      </c>
      <c r="M272" s="71" t="s">
        <v>2163</v>
      </c>
      <c r="N272" s="71" t="s">
        <v>94</v>
      </c>
    </row>
    <row r="273" spans="1:14" customFormat="1" ht="15">
      <c r="A273" s="71" t="s">
        <v>2194</v>
      </c>
      <c r="B273" s="71" t="s">
        <v>843</v>
      </c>
      <c r="C273" s="72" t="s">
        <v>2294</v>
      </c>
      <c r="D273" s="71" t="s">
        <v>889</v>
      </c>
      <c r="E273" s="71" t="s">
        <v>842</v>
      </c>
      <c r="F273" s="71" t="s">
        <v>924</v>
      </c>
      <c r="G273" s="71" t="s">
        <v>876</v>
      </c>
      <c r="H273" s="71">
        <v>0</v>
      </c>
      <c r="I273" s="71" t="s">
        <v>1092</v>
      </c>
      <c r="J273" s="71" t="s">
        <v>2195</v>
      </c>
      <c r="K273" s="71" t="s">
        <v>2196</v>
      </c>
      <c r="L273" s="71" t="s">
        <v>2197</v>
      </c>
      <c r="M273" s="71" t="s">
        <v>893</v>
      </c>
      <c r="N273" s="71" t="s">
        <v>94</v>
      </c>
    </row>
    <row r="274" spans="1:14" customFormat="1" ht="15">
      <c r="A274" s="99" t="s">
        <v>2269</v>
      </c>
      <c r="B274" s="71" t="s">
        <v>232</v>
      </c>
      <c r="C274" s="72" t="s">
        <v>2294</v>
      </c>
      <c r="D274" s="71" t="s">
        <v>889</v>
      </c>
      <c r="E274" s="71" t="s">
        <v>763</v>
      </c>
      <c r="F274" s="71" t="s">
        <v>1130</v>
      </c>
      <c r="G274" s="71" t="s">
        <v>876</v>
      </c>
      <c r="H274" s="71" t="s">
        <v>2198</v>
      </c>
      <c r="I274" s="71" t="s">
        <v>2193</v>
      </c>
      <c r="J274" s="71">
        <v>0</v>
      </c>
      <c r="K274" s="71">
        <v>0</v>
      </c>
      <c r="L274" s="71">
        <v>0</v>
      </c>
      <c r="M274" s="71" t="s">
        <v>903</v>
      </c>
      <c r="N274" s="71" t="s">
        <v>2199</v>
      </c>
    </row>
    <row r="275" spans="1:14" customFormat="1" ht="15">
      <c r="A275" s="71"/>
      <c r="B275" s="71" t="s">
        <v>490</v>
      </c>
      <c r="C275" s="72" t="s">
        <v>2294</v>
      </c>
      <c r="D275" s="71" t="s">
        <v>873</v>
      </c>
      <c r="E275" s="71" t="s">
        <v>370</v>
      </c>
      <c r="F275" s="71">
        <v>0</v>
      </c>
      <c r="G275" s="71" t="s">
        <v>2159</v>
      </c>
      <c r="H275" s="71">
        <v>0</v>
      </c>
      <c r="I275" s="71" t="s">
        <v>2200</v>
      </c>
      <c r="J275" s="71">
        <v>0</v>
      </c>
      <c r="K275" s="71">
        <v>0</v>
      </c>
      <c r="L275" s="71">
        <v>0</v>
      </c>
      <c r="M275" s="71" t="s">
        <v>2163</v>
      </c>
      <c r="N275" s="71" t="s">
        <v>2201</v>
      </c>
    </row>
    <row r="276" spans="1:14" customFormat="1" ht="15">
      <c r="A276" s="71" t="s">
        <v>2182</v>
      </c>
      <c r="B276" s="71" t="s">
        <v>285</v>
      </c>
      <c r="C276" s="72" t="s">
        <v>2294</v>
      </c>
      <c r="D276" s="71" t="s">
        <v>873</v>
      </c>
      <c r="E276" s="71" t="s">
        <v>76</v>
      </c>
      <c r="F276" s="71" t="s">
        <v>2202</v>
      </c>
      <c r="G276" s="71" t="s">
        <v>876</v>
      </c>
      <c r="H276" s="71">
        <v>0</v>
      </c>
      <c r="I276" s="71" t="s">
        <v>2203</v>
      </c>
      <c r="J276" s="71" t="s">
        <v>2184</v>
      </c>
      <c r="K276" s="71" t="s">
        <v>2185</v>
      </c>
      <c r="L276" s="71" t="s">
        <v>2186</v>
      </c>
      <c r="M276" s="71" t="s">
        <v>887</v>
      </c>
      <c r="N276" s="71" t="s">
        <v>2204</v>
      </c>
    </row>
    <row r="277" spans="1:14" customFormat="1" ht="15">
      <c r="A277" s="71" t="s">
        <v>2205</v>
      </c>
      <c r="B277" s="71" t="s">
        <v>286</v>
      </c>
      <c r="C277" s="97">
        <v>79945716</v>
      </c>
      <c r="D277" s="71" t="s">
        <v>873</v>
      </c>
      <c r="E277" s="71" t="s">
        <v>76</v>
      </c>
      <c r="F277" s="71" t="s">
        <v>2206</v>
      </c>
      <c r="G277" s="71" t="s">
        <v>876</v>
      </c>
      <c r="H277" s="71">
        <v>0</v>
      </c>
      <c r="I277" s="71" t="s">
        <v>2207</v>
      </c>
      <c r="J277" s="71" t="s">
        <v>2208</v>
      </c>
      <c r="K277" s="71" t="s">
        <v>2209</v>
      </c>
      <c r="L277" s="71" t="s">
        <v>2210</v>
      </c>
      <c r="M277" s="71" t="s">
        <v>887</v>
      </c>
      <c r="N277" s="71" t="s">
        <v>2211</v>
      </c>
    </row>
    <row r="278" spans="1:14" customFormat="1" ht="15">
      <c r="A278" s="99" t="s">
        <v>2269</v>
      </c>
      <c r="B278" s="71" t="s">
        <v>289</v>
      </c>
      <c r="C278" s="72" t="s">
        <v>2294</v>
      </c>
      <c r="D278" s="71" t="s">
        <v>873</v>
      </c>
      <c r="E278" s="71" t="s">
        <v>76</v>
      </c>
      <c r="F278" s="71" t="s">
        <v>1130</v>
      </c>
      <c r="G278" s="71" t="s">
        <v>876</v>
      </c>
      <c r="H278" s="71">
        <v>0</v>
      </c>
      <c r="I278" s="71" t="s">
        <v>1131</v>
      </c>
      <c r="J278" s="71">
        <v>0</v>
      </c>
      <c r="K278" s="71">
        <v>0</v>
      </c>
      <c r="L278" s="71">
        <v>0</v>
      </c>
      <c r="M278" s="71" t="s">
        <v>887</v>
      </c>
      <c r="N278" s="71" t="s">
        <v>2212</v>
      </c>
    </row>
    <row r="279" spans="1:14" customFormat="1" ht="15">
      <c r="A279" s="99" t="s">
        <v>2269</v>
      </c>
      <c r="B279" s="71" t="s">
        <v>290</v>
      </c>
      <c r="C279" s="72" t="s">
        <v>2294</v>
      </c>
      <c r="D279" s="71" t="s">
        <v>873</v>
      </c>
      <c r="E279" s="71" t="s">
        <v>76</v>
      </c>
      <c r="F279" s="71" t="s">
        <v>1130</v>
      </c>
      <c r="G279" s="71" t="s">
        <v>876</v>
      </c>
      <c r="H279" s="71">
        <v>0</v>
      </c>
      <c r="I279" s="71" t="s">
        <v>2193</v>
      </c>
      <c r="J279" s="71">
        <v>0</v>
      </c>
      <c r="K279" s="71">
        <v>0</v>
      </c>
      <c r="L279" s="71">
        <v>0</v>
      </c>
      <c r="M279" s="71" t="s">
        <v>887</v>
      </c>
      <c r="N279" s="71" t="s">
        <v>2213</v>
      </c>
    </row>
    <row r="280" spans="1:14" customFormat="1" ht="15">
      <c r="A280" s="99" t="s">
        <v>2272</v>
      </c>
      <c r="B280" s="71" t="s">
        <v>120</v>
      </c>
      <c r="C280" s="72" t="s">
        <v>2294</v>
      </c>
      <c r="D280" s="71" t="s">
        <v>873</v>
      </c>
      <c r="E280" s="71" t="s">
        <v>25</v>
      </c>
      <c r="F280" s="71">
        <v>0</v>
      </c>
      <c r="G280" s="71" t="s">
        <v>2159</v>
      </c>
      <c r="H280" s="71" t="s">
        <v>2214</v>
      </c>
      <c r="I280" s="71" t="s">
        <v>2200</v>
      </c>
      <c r="J280" s="71">
        <v>0</v>
      </c>
      <c r="K280" s="71">
        <v>0</v>
      </c>
      <c r="L280" s="71">
        <v>0</v>
      </c>
      <c r="M280" s="71" t="s">
        <v>2163</v>
      </c>
      <c r="N280" s="71" t="s">
        <v>2215</v>
      </c>
    </row>
    <row r="281" spans="1:14" customFormat="1" ht="15">
      <c r="A281" s="99" t="s">
        <v>2157</v>
      </c>
      <c r="B281" s="71" t="s">
        <v>136</v>
      </c>
      <c r="C281" s="72" t="s">
        <v>2294</v>
      </c>
      <c r="D281" s="71" t="s">
        <v>873</v>
      </c>
      <c r="E281" s="71" t="s">
        <v>25</v>
      </c>
      <c r="F281" s="71">
        <v>0</v>
      </c>
      <c r="G281" s="71" t="s">
        <v>2159</v>
      </c>
      <c r="H281" s="71">
        <v>0</v>
      </c>
      <c r="I281" s="71" t="s">
        <v>2200</v>
      </c>
      <c r="J281" s="71">
        <v>0</v>
      </c>
      <c r="K281" s="71">
        <v>0</v>
      </c>
      <c r="L281" s="71">
        <v>0</v>
      </c>
      <c r="M281" s="71" t="s">
        <v>2163</v>
      </c>
      <c r="N281" s="71" t="s">
        <v>2216</v>
      </c>
    </row>
    <row r="282" spans="1:14" customFormat="1" ht="15">
      <c r="A282" s="99" t="s">
        <v>2269</v>
      </c>
      <c r="B282" s="71" t="s">
        <v>141</v>
      </c>
      <c r="C282" s="72" t="s">
        <v>2294</v>
      </c>
      <c r="D282" s="71" t="s">
        <v>873</v>
      </c>
      <c r="E282" s="71" t="s">
        <v>25</v>
      </c>
      <c r="F282" s="71" t="s">
        <v>1130</v>
      </c>
      <c r="G282" s="71" t="s">
        <v>876</v>
      </c>
      <c r="H282" s="71" t="s">
        <v>1032</v>
      </c>
      <c r="I282" s="71" t="s">
        <v>2193</v>
      </c>
      <c r="J282" s="71">
        <v>0</v>
      </c>
      <c r="K282" s="71">
        <v>0</v>
      </c>
      <c r="L282" s="71">
        <v>0</v>
      </c>
      <c r="M282" s="71" t="s">
        <v>950</v>
      </c>
      <c r="N282" s="71" t="s">
        <v>2217</v>
      </c>
    </row>
    <row r="283" spans="1:14" customFormat="1" ht="15">
      <c r="A283" s="99" t="s">
        <v>2269</v>
      </c>
      <c r="B283" s="71" t="s">
        <v>142</v>
      </c>
      <c r="C283" s="72" t="s">
        <v>2294</v>
      </c>
      <c r="D283" s="71" t="s">
        <v>873</v>
      </c>
      <c r="E283" s="71" t="s">
        <v>25</v>
      </c>
      <c r="F283" s="71" t="s">
        <v>1130</v>
      </c>
      <c r="G283" s="71" t="s">
        <v>876</v>
      </c>
      <c r="H283" s="71" t="s">
        <v>1032</v>
      </c>
      <c r="I283" s="71" t="s">
        <v>1656</v>
      </c>
      <c r="J283" s="71">
        <v>0</v>
      </c>
      <c r="K283" s="71">
        <v>0</v>
      </c>
      <c r="L283" s="71">
        <v>0</v>
      </c>
      <c r="M283" s="71" t="s">
        <v>950</v>
      </c>
      <c r="N283" s="71" t="s">
        <v>2218</v>
      </c>
    </row>
    <row r="284" spans="1:14" customFormat="1" ht="15">
      <c r="A284" s="99" t="s">
        <v>2269</v>
      </c>
      <c r="B284" s="71" t="s">
        <v>143</v>
      </c>
      <c r="C284" s="72" t="s">
        <v>2294</v>
      </c>
      <c r="D284" s="71" t="s">
        <v>873</v>
      </c>
      <c r="E284" s="71" t="s">
        <v>25</v>
      </c>
      <c r="F284" s="71" t="s">
        <v>1130</v>
      </c>
      <c r="G284" s="71" t="s">
        <v>876</v>
      </c>
      <c r="H284" s="71" t="s">
        <v>1032</v>
      </c>
      <c r="I284" s="71" t="s">
        <v>2193</v>
      </c>
      <c r="J284" s="71">
        <v>0</v>
      </c>
      <c r="K284" s="71">
        <v>0</v>
      </c>
      <c r="L284" s="71">
        <v>0</v>
      </c>
      <c r="M284" s="71" t="s">
        <v>950</v>
      </c>
      <c r="N284" s="71" t="s">
        <v>2219</v>
      </c>
    </row>
    <row r="285" spans="1:14" customFormat="1" ht="15">
      <c r="A285" s="71" t="s">
        <v>2165</v>
      </c>
      <c r="B285" s="71" t="s">
        <v>144</v>
      </c>
      <c r="C285" s="72" t="s">
        <v>2294</v>
      </c>
      <c r="D285" s="71" t="s">
        <v>873</v>
      </c>
      <c r="E285" s="71" t="s">
        <v>25</v>
      </c>
      <c r="F285" s="71" t="s">
        <v>2166</v>
      </c>
      <c r="G285" s="71" t="s">
        <v>2159</v>
      </c>
      <c r="H285" s="71">
        <v>0</v>
      </c>
      <c r="I285" s="71" t="s">
        <v>2220</v>
      </c>
      <c r="J285" s="71" t="s">
        <v>2168</v>
      </c>
      <c r="K285" s="71" t="s">
        <v>2169</v>
      </c>
      <c r="L285" s="71" t="s">
        <v>2170</v>
      </c>
      <c r="M285" s="71" t="s">
        <v>2163</v>
      </c>
      <c r="N285" s="71" t="s">
        <v>94</v>
      </c>
    </row>
    <row r="286" spans="1:14" customFormat="1" ht="15">
      <c r="A286" s="71" t="s">
        <v>2221</v>
      </c>
      <c r="B286" s="71" t="s">
        <v>145</v>
      </c>
      <c r="C286" s="72" t="s">
        <v>2294</v>
      </c>
      <c r="D286" s="71" t="s">
        <v>873</v>
      </c>
      <c r="E286" s="71" t="s">
        <v>25</v>
      </c>
      <c r="F286" s="71" t="s">
        <v>1024</v>
      </c>
      <c r="G286" s="71" t="s">
        <v>876</v>
      </c>
      <c r="H286" s="71" t="s">
        <v>2222</v>
      </c>
      <c r="I286" s="71" t="s">
        <v>2223</v>
      </c>
      <c r="J286" s="71" t="s">
        <v>2224</v>
      </c>
      <c r="K286" s="71" t="s">
        <v>2225</v>
      </c>
      <c r="L286" s="71" t="s">
        <v>2226</v>
      </c>
      <c r="M286" s="71" t="s">
        <v>950</v>
      </c>
      <c r="N286" s="71" t="s">
        <v>2227</v>
      </c>
    </row>
    <row r="287" spans="1:14" customFormat="1" ht="15">
      <c r="A287" s="71" t="s">
        <v>2165</v>
      </c>
      <c r="B287" s="71" t="s">
        <v>146</v>
      </c>
      <c r="C287" s="72" t="s">
        <v>2294</v>
      </c>
      <c r="D287" s="71" t="s">
        <v>873</v>
      </c>
      <c r="E287" s="71" t="s">
        <v>25</v>
      </c>
      <c r="F287" s="71" t="s">
        <v>2166</v>
      </c>
      <c r="G287" s="71" t="s">
        <v>876</v>
      </c>
      <c r="H287" s="71">
        <v>0</v>
      </c>
      <c r="I287" s="71" t="s">
        <v>2228</v>
      </c>
      <c r="J287" s="71" t="s">
        <v>2168</v>
      </c>
      <c r="K287" s="71" t="s">
        <v>2169</v>
      </c>
      <c r="L287" s="71" t="s">
        <v>2170</v>
      </c>
      <c r="M287" s="71" t="s">
        <v>950</v>
      </c>
      <c r="N287" s="71" t="s">
        <v>2229</v>
      </c>
    </row>
    <row r="288" spans="1:14" customFormat="1" ht="15">
      <c r="A288" s="71" t="s">
        <v>2165</v>
      </c>
      <c r="B288" s="71" t="s">
        <v>147</v>
      </c>
      <c r="C288" s="72" t="s">
        <v>2294</v>
      </c>
      <c r="D288" s="71" t="s">
        <v>873</v>
      </c>
      <c r="E288" s="71" t="s">
        <v>25</v>
      </c>
      <c r="F288" s="71" t="s">
        <v>2166</v>
      </c>
      <c r="G288" s="71" t="s">
        <v>876</v>
      </c>
      <c r="H288" s="71">
        <v>0</v>
      </c>
      <c r="I288" s="71" t="s">
        <v>2230</v>
      </c>
      <c r="J288" s="71" t="s">
        <v>2168</v>
      </c>
      <c r="K288" s="71" t="s">
        <v>2169</v>
      </c>
      <c r="L288" s="71" t="s">
        <v>2170</v>
      </c>
      <c r="M288" s="71" t="s">
        <v>950</v>
      </c>
      <c r="N288" s="71" t="s">
        <v>2231</v>
      </c>
    </row>
    <row r="289" spans="1:14" customFormat="1" ht="15">
      <c r="A289" s="71" t="s">
        <v>2232</v>
      </c>
      <c r="B289" s="71" t="s">
        <v>148</v>
      </c>
      <c r="C289" s="98" t="s">
        <v>4761</v>
      </c>
      <c r="D289" s="71" t="s">
        <v>873</v>
      </c>
      <c r="E289" s="71" t="s">
        <v>25</v>
      </c>
      <c r="F289" s="71" t="s">
        <v>1007</v>
      </c>
      <c r="G289" s="71" t="s">
        <v>876</v>
      </c>
      <c r="H289" s="71" t="s">
        <v>2233</v>
      </c>
      <c r="I289" s="71" t="s">
        <v>1762</v>
      </c>
      <c r="J289" s="71" t="s">
        <v>2234</v>
      </c>
      <c r="K289" s="71" t="s">
        <v>2235</v>
      </c>
      <c r="L289" s="71" t="s">
        <v>2236</v>
      </c>
      <c r="M289" s="71" t="s">
        <v>950</v>
      </c>
      <c r="N289" s="71" t="s">
        <v>2237</v>
      </c>
    </row>
    <row r="290" spans="1:14" customFormat="1" ht="15">
      <c r="A290" s="71" t="s">
        <v>2165</v>
      </c>
      <c r="B290" s="71" t="s">
        <v>149</v>
      </c>
      <c r="C290" s="72" t="s">
        <v>2294</v>
      </c>
      <c r="D290" s="71" t="s">
        <v>873</v>
      </c>
      <c r="E290" s="71" t="s">
        <v>25</v>
      </c>
      <c r="F290" s="71" t="s">
        <v>2166</v>
      </c>
      <c r="G290" s="71" t="s">
        <v>876</v>
      </c>
      <c r="H290" s="71">
        <v>0</v>
      </c>
      <c r="I290" s="71" t="s">
        <v>2167</v>
      </c>
      <c r="J290" s="71" t="s">
        <v>2168</v>
      </c>
      <c r="K290" s="71" t="s">
        <v>2169</v>
      </c>
      <c r="L290" s="71" t="s">
        <v>2170</v>
      </c>
      <c r="M290" s="71" t="s">
        <v>950</v>
      </c>
      <c r="N290" s="71" t="s">
        <v>2238</v>
      </c>
    </row>
    <row r="291" spans="1:14" customFormat="1" ht="15">
      <c r="A291" s="71" t="s">
        <v>2221</v>
      </c>
      <c r="B291" s="71" t="s">
        <v>150</v>
      </c>
      <c r="C291" s="72" t="s">
        <v>2294</v>
      </c>
      <c r="D291" s="71" t="s">
        <v>873</v>
      </c>
      <c r="E291" s="71" t="s">
        <v>25</v>
      </c>
      <c r="F291" s="71" t="s">
        <v>1024</v>
      </c>
      <c r="G291" s="71" t="s">
        <v>876</v>
      </c>
      <c r="H291" s="71" t="s">
        <v>2239</v>
      </c>
      <c r="I291" s="71" t="s">
        <v>1116</v>
      </c>
      <c r="J291" s="71" t="s">
        <v>2224</v>
      </c>
      <c r="K291" s="71" t="s">
        <v>2225</v>
      </c>
      <c r="L291" s="71" t="s">
        <v>2226</v>
      </c>
      <c r="M291" s="71" t="s">
        <v>950</v>
      </c>
      <c r="N291" s="71" t="s">
        <v>2240</v>
      </c>
    </row>
    <row r="292" spans="1:14" customFormat="1" ht="15">
      <c r="A292" s="71" t="s">
        <v>2165</v>
      </c>
      <c r="B292" s="71" t="s">
        <v>844</v>
      </c>
      <c r="C292" s="72" t="s">
        <v>2294</v>
      </c>
      <c r="D292" s="71" t="s">
        <v>873</v>
      </c>
      <c r="E292" s="71" t="s">
        <v>25</v>
      </c>
      <c r="F292" s="71" t="s">
        <v>2166</v>
      </c>
      <c r="G292" s="71" t="s">
        <v>876</v>
      </c>
      <c r="H292" s="71">
        <v>0</v>
      </c>
      <c r="I292" s="71" t="s">
        <v>2220</v>
      </c>
      <c r="J292" s="71" t="s">
        <v>2168</v>
      </c>
      <c r="K292" s="71" t="s">
        <v>2169</v>
      </c>
      <c r="L292" s="71" t="s">
        <v>2170</v>
      </c>
      <c r="M292" s="71" t="s">
        <v>950</v>
      </c>
      <c r="N292" s="71" t="s">
        <v>2241</v>
      </c>
    </row>
    <row r="293" spans="1:14" customFormat="1" ht="15">
      <c r="A293" s="99" t="s">
        <v>2269</v>
      </c>
      <c r="B293" s="71" t="s">
        <v>93</v>
      </c>
      <c r="C293" s="72" t="s">
        <v>2294</v>
      </c>
      <c r="D293" s="71" t="s">
        <v>2242</v>
      </c>
      <c r="E293" s="71" t="s">
        <v>781</v>
      </c>
      <c r="F293" s="71" t="s">
        <v>1130</v>
      </c>
      <c r="G293" s="71" t="s">
        <v>876</v>
      </c>
      <c r="H293" s="71">
        <v>0</v>
      </c>
      <c r="I293" s="71" t="s">
        <v>2243</v>
      </c>
      <c r="J293" s="71">
        <v>0</v>
      </c>
      <c r="K293" s="71">
        <v>0</v>
      </c>
      <c r="L293" s="71">
        <v>0</v>
      </c>
      <c r="M293" s="71" t="s">
        <v>893</v>
      </c>
      <c r="N293" s="71" t="s">
        <v>94</v>
      </c>
    </row>
    <row r="294" spans="1:14" customFormat="1" ht="15">
      <c r="A294" s="99" t="s">
        <v>2269</v>
      </c>
      <c r="B294" s="71" t="s">
        <v>95</v>
      </c>
      <c r="C294" s="72" t="s">
        <v>2294</v>
      </c>
      <c r="D294" s="71" t="s">
        <v>2242</v>
      </c>
      <c r="E294" s="71" t="s">
        <v>781</v>
      </c>
      <c r="F294" s="71" t="s">
        <v>1130</v>
      </c>
      <c r="G294" s="71" t="s">
        <v>876</v>
      </c>
      <c r="H294" s="71">
        <v>0</v>
      </c>
      <c r="I294" s="71" t="s">
        <v>2243</v>
      </c>
      <c r="J294" s="71">
        <v>0</v>
      </c>
      <c r="K294" s="71">
        <v>0</v>
      </c>
      <c r="L294" s="71">
        <v>0</v>
      </c>
      <c r="M294" s="71" t="s">
        <v>893</v>
      </c>
      <c r="N294" s="71" t="s">
        <v>94</v>
      </c>
    </row>
    <row r="295" spans="1:14" customFormat="1" ht="15">
      <c r="A295" s="71" t="s">
        <v>2244</v>
      </c>
      <c r="B295" s="71" t="s">
        <v>202</v>
      </c>
      <c r="C295" s="72" t="s">
        <v>2294</v>
      </c>
      <c r="D295" s="71" t="s">
        <v>873</v>
      </c>
      <c r="E295" s="71" t="s">
        <v>770</v>
      </c>
      <c r="F295" s="71">
        <v>0</v>
      </c>
      <c r="G295" s="71" t="s">
        <v>876</v>
      </c>
      <c r="H295" s="71">
        <v>0</v>
      </c>
      <c r="I295" s="71" t="s">
        <v>2245</v>
      </c>
      <c r="J295" s="71" t="s">
        <v>2246</v>
      </c>
      <c r="K295" s="71" t="s">
        <v>2247</v>
      </c>
      <c r="L295" s="71" t="s">
        <v>2248</v>
      </c>
      <c r="M295" s="71" t="s">
        <v>950</v>
      </c>
      <c r="N295" s="71" t="s">
        <v>2249</v>
      </c>
    </row>
    <row r="296" spans="1:14" customFormat="1" ht="15">
      <c r="A296" s="71" t="s">
        <v>2157</v>
      </c>
      <c r="B296" s="71" t="s">
        <v>348</v>
      </c>
      <c r="C296" s="72" t="s">
        <v>2294</v>
      </c>
      <c r="D296" s="71" t="s">
        <v>873</v>
      </c>
      <c r="E296" s="71" t="s">
        <v>76</v>
      </c>
      <c r="F296" s="71" t="s">
        <v>2158</v>
      </c>
      <c r="G296" s="71" t="s">
        <v>2159</v>
      </c>
      <c r="H296" s="71">
        <v>0</v>
      </c>
      <c r="I296" s="71" t="s">
        <v>2160</v>
      </c>
      <c r="J296" s="71" t="s">
        <v>2161</v>
      </c>
      <c r="K296" s="71" t="s">
        <v>1011</v>
      </c>
      <c r="L296" s="71" t="s">
        <v>2162</v>
      </c>
      <c r="M296" s="71" t="s">
        <v>2163</v>
      </c>
      <c r="N296" s="71" t="s">
        <v>2250</v>
      </c>
    </row>
    <row r="297" spans="1:14" customFormat="1" ht="15">
      <c r="A297" s="99" t="s">
        <v>2269</v>
      </c>
      <c r="B297" s="71" t="s">
        <v>350</v>
      </c>
      <c r="C297" s="72" t="s">
        <v>2294</v>
      </c>
      <c r="D297" s="71" t="s">
        <v>889</v>
      </c>
      <c r="E297" s="71" t="s">
        <v>729</v>
      </c>
      <c r="F297" s="71" t="s">
        <v>1130</v>
      </c>
      <c r="G297" s="71" t="s">
        <v>876</v>
      </c>
      <c r="H297" s="71">
        <v>0</v>
      </c>
      <c r="I297" s="71" t="s">
        <v>1656</v>
      </c>
      <c r="J297" s="71">
        <v>0</v>
      </c>
      <c r="K297" s="71">
        <v>0</v>
      </c>
      <c r="L297" s="71">
        <v>0</v>
      </c>
      <c r="M297" s="71" t="s">
        <v>893</v>
      </c>
      <c r="N297" s="71" t="s">
        <v>94</v>
      </c>
    </row>
    <row r="298" spans="1:14" customFormat="1" ht="15">
      <c r="A298" s="71" t="s">
        <v>2205</v>
      </c>
      <c r="B298" s="71" t="s">
        <v>351</v>
      </c>
      <c r="C298" s="97">
        <v>79945716</v>
      </c>
      <c r="D298" s="71" t="s">
        <v>889</v>
      </c>
      <c r="E298" s="71" t="s">
        <v>729</v>
      </c>
      <c r="F298" s="71" t="s">
        <v>1074</v>
      </c>
      <c r="G298" s="71" t="s">
        <v>876</v>
      </c>
      <c r="H298" s="71">
        <v>0</v>
      </c>
      <c r="I298" s="71" t="s">
        <v>1119</v>
      </c>
      <c r="J298" s="71" t="s">
        <v>2208</v>
      </c>
      <c r="K298" s="71" t="s">
        <v>2209</v>
      </c>
      <c r="L298" s="71" t="s">
        <v>2210</v>
      </c>
      <c r="M298" s="71" t="s">
        <v>893</v>
      </c>
      <c r="N298" s="71" t="s">
        <v>94</v>
      </c>
    </row>
    <row r="299" spans="1:14" customFormat="1" ht="15">
      <c r="A299" s="99" t="s">
        <v>2269</v>
      </c>
      <c r="B299" s="71" t="s">
        <v>352</v>
      </c>
      <c r="C299" s="72" t="s">
        <v>2294</v>
      </c>
      <c r="D299" s="71" t="s">
        <v>889</v>
      </c>
      <c r="E299" s="71" t="s">
        <v>729</v>
      </c>
      <c r="F299" s="71" t="s">
        <v>1130</v>
      </c>
      <c r="G299" s="71" t="s">
        <v>876</v>
      </c>
      <c r="H299" s="71">
        <v>0</v>
      </c>
      <c r="I299" s="71" t="s">
        <v>1656</v>
      </c>
      <c r="J299" s="71">
        <v>0</v>
      </c>
      <c r="K299" s="71">
        <v>0</v>
      </c>
      <c r="L299" s="71">
        <v>0</v>
      </c>
      <c r="M299" s="71" t="s">
        <v>893</v>
      </c>
      <c r="N299" s="71" t="s">
        <v>94</v>
      </c>
    </row>
    <row r="300" spans="1:14" customFormat="1" ht="15">
      <c r="A300" s="99" t="s">
        <v>2269</v>
      </c>
      <c r="B300" s="71" t="s">
        <v>353</v>
      </c>
      <c r="C300" s="72" t="s">
        <v>2294</v>
      </c>
      <c r="D300" s="71" t="s">
        <v>889</v>
      </c>
      <c r="E300" s="71" t="s">
        <v>729</v>
      </c>
      <c r="F300" s="71" t="s">
        <v>1130</v>
      </c>
      <c r="G300" s="71" t="s">
        <v>876</v>
      </c>
      <c r="H300" s="71" t="s">
        <v>2251</v>
      </c>
      <c r="I300" s="71" t="s">
        <v>1131</v>
      </c>
      <c r="J300" s="71">
        <v>0</v>
      </c>
      <c r="K300" s="71">
        <v>0</v>
      </c>
      <c r="L300" s="71">
        <v>0</v>
      </c>
      <c r="M300" s="71" t="s">
        <v>893</v>
      </c>
      <c r="N300" s="71" t="s">
        <v>2252</v>
      </c>
    </row>
    <row r="301" spans="1:14" customFormat="1" ht="15">
      <c r="A301" s="99" t="s">
        <v>2269</v>
      </c>
      <c r="B301" s="71" t="s">
        <v>354</v>
      </c>
      <c r="C301" s="72" t="s">
        <v>2294</v>
      </c>
      <c r="D301" s="71" t="s">
        <v>889</v>
      </c>
      <c r="E301" s="71" t="s">
        <v>729</v>
      </c>
      <c r="F301" s="71" t="s">
        <v>1130</v>
      </c>
      <c r="G301" s="71" t="s">
        <v>876</v>
      </c>
      <c r="H301" s="71" t="s">
        <v>2251</v>
      </c>
      <c r="I301" s="71" t="s">
        <v>2243</v>
      </c>
      <c r="J301" s="71">
        <v>0</v>
      </c>
      <c r="K301" s="71">
        <v>0</v>
      </c>
      <c r="L301" s="71">
        <v>0</v>
      </c>
      <c r="M301" s="71" t="s">
        <v>893</v>
      </c>
      <c r="N301" s="71" t="s">
        <v>2253</v>
      </c>
    </row>
    <row r="302" spans="1:14" customFormat="1" ht="15">
      <c r="A302" s="99">
        <v>0</v>
      </c>
      <c r="B302" s="71" t="s">
        <v>280</v>
      </c>
      <c r="C302" s="72" t="s">
        <v>2294</v>
      </c>
      <c r="D302" s="71" t="s">
        <v>873</v>
      </c>
      <c r="E302" s="71" t="s">
        <v>491</v>
      </c>
      <c r="F302" s="71">
        <v>0</v>
      </c>
      <c r="G302" s="71" t="s">
        <v>2159</v>
      </c>
      <c r="H302" s="71">
        <v>0</v>
      </c>
      <c r="I302" s="71" t="s">
        <v>2200</v>
      </c>
      <c r="J302" s="71">
        <v>0</v>
      </c>
      <c r="K302" s="71">
        <v>0</v>
      </c>
      <c r="L302" s="71">
        <v>0</v>
      </c>
      <c r="M302" s="71" t="s">
        <v>2163</v>
      </c>
      <c r="N302" s="71" t="s">
        <v>2254</v>
      </c>
    </row>
    <row r="303" spans="1:14" customFormat="1" ht="15">
      <c r="A303" s="99" t="s">
        <v>2284</v>
      </c>
      <c r="B303" s="71" t="s">
        <v>282</v>
      </c>
      <c r="C303" s="98" t="s">
        <v>4763</v>
      </c>
      <c r="D303" s="71" t="s">
        <v>873</v>
      </c>
      <c r="E303" s="71" t="s">
        <v>492</v>
      </c>
      <c r="F303" s="71">
        <v>0</v>
      </c>
      <c r="G303" s="71" t="s">
        <v>2159</v>
      </c>
      <c r="H303" s="71">
        <v>0</v>
      </c>
      <c r="I303" s="71" t="s">
        <v>2200</v>
      </c>
      <c r="J303" s="71">
        <v>0</v>
      </c>
      <c r="K303" s="71">
        <v>0</v>
      </c>
      <c r="L303" s="71">
        <v>0</v>
      </c>
      <c r="M303" s="71" t="s">
        <v>2163</v>
      </c>
      <c r="N303" s="71" t="s">
        <v>94</v>
      </c>
    </row>
    <row r="304" spans="1:14" customFormat="1" ht="15">
      <c r="A304" s="99" t="s">
        <v>2269</v>
      </c>
      <c r="B304" s="71" t="s">
        <v>292</v>
      </c>
      <c r="C304" s="72" t="s">
        <v>2294</v>
      </c>
      <c r="D304" s="71" t="s">
        <v>873</v>
      </c>
      <c r="E304" s="71" t="s">
        <v>76</v>
      </c>
      <c r="F304" s="71" t="s">
        <v>1130</v>
      </c>
      <c r="G304" s="71" t="s">
        <v>876</v>
      </c>
      <c r="H304" s="71">
        <v>0</v>
      </c>
      <c r="I304" s="71" t="s">
        <v>1656</v>
      </c>
      <c r="J304" s="71">
        <v>0</v>
      </c>
      <c r="K304" s="71">
        <v>0</v>
      </c>
      <c r="L304" s="71">
        <v>0</v>
      </c>
      <c r="M304" s="71" t="s">
        <v>887</v>
      </c>
      <c r="N304" s="71" t="s">
        <v>2255</v>
      </c>
    </row>
    <row r="305" spans="1:14" customFormat="1" ht="15">
      <c r="A305" s="71" t="s">
        <v>2256</v>
      </c>
      <c r="B305" s="71" t="s">
        <v>293</v>
      </c>
      <c r="C305" s="72" t="s">
        <v>2294</v>
      </c>
      <c r="D305" s="71" t="s">
        <v>873</v>
      </c>
      <c r="E305" s="71" t="s">
        <v>76</v>
      </c>
      <c r="F305" s="71" t="s">
        <v>2257</v>
      </c>
      <c r="G305" s="71" t="s">
        <v>876</v>
      </c>
      <c r="H305" s="71">
        <v>0</v>
      </c>
      <c r="I305" s="71" t="s">
        <v>2258</v>
      </c>
      <c r="J305" s="71" t="s">
        <v>2259</v>
      </c>
      <c r="K305" s="71" t="s">
        <v>2260</v>
      </c>
      <c r="L305" s="71" t="s">
        <v>2261</v>
      </c>
      <c r="M305" s="71" t="s">
        <v>887</v>
      </c>
      <c r="N305" s="71" t="s">
        <v>2262</v>
      </c>
    </row>
    <row r="306" spans="1:14" customFormat="1" ht="15">
      <c r="A306" s="71" t="s">
        <v>2165</v>
      </c>
      <c r="B306" s="71" t="s">
        <v>294</v>
      </c>
      <c r="C306" s="72" t="s">
        <v>2294</v>
      </c>
      <c r="D306" s="71" t="s">
        <v>873</v>
      </c>
      <c r="E306" s="71" t="s">
        <v>76</v>
      </c>
      <c r="F306" s="71" t="s">
        <v>2166</v>
      </c>
      <c r="G306" s="71" t="s">
        <v>876</v>
      </c>
      <c r="H306" s="71">
        <v>0</v>
      </c>
      <c r="I306" s="71" t="s">
        <v>2167</v>
      </c>
      <c r="J306" s="71" t="s">
        <v>2168</v>
      </c>
      <c r="K306" s="71" t="s">
        <v>2169</v>
      </c>
      <c r="L306" s="71" t="s">
        <v>2170</v>
      </c>
      <c r="M306" s="71" t="s">
        <v>887</v>
      </c>
      <c r="N306" s="71" t="s">
        <v>2263</v>
      </c>
    </row>
    <row r="307" spans="1:14" customFormat="1" ht="15">
      <c r="A307" s="99" t="s">
        <v>2269</v>
      </c>
      <c r="B307" s="71" t="s">
        <v>295</v>
      </c>
      <c r="C307" s="72" t="s">
        <v>2294</v>
      </c>
      <c r="D307" s="71" t="s">
        <v>873</v>
      </c>
      <c r="E307" s="71" t="s">
        <v>76</v>
      </c>
      <c r="F307" s="71" t="s">
        <v>1130</v>
      </c>
      <c r="G307" s="71" t="s">
        <v>876</v>
      </c>
      <c r="H307" s="71">
        <v>0</v>
      </c>
      <c r="I307" s="71" t="s">
        <v>2243</v>
      </c>
      <c r="J307" s="71">
        <v>0</v>
      </c>
      <c r="K307" s="71">
        <v>0</v>
      </c>
      <c r="L307" s="71">
        <v>0</v>
      </c>
      <c r="M307" s="71" t="s">
        <v>887</v>
      </c>
      <c r="N307" s="71" t="s">
        <v>2264</v>
      </c>
    </row>
    <row r="308" spans="1:14" customFormat="1" ht="15">
      <c r="A308" s="99" t="s">
        <v>2278</v>
      </c>
      <c r="B308" s="71" t="s">
        <v>495</v>
      </c>
      <c r="C308" s="98" t="s">
        <v>4762</v>
      </c>
      <c r="D308" s="71" t="s">
        <v>873</v>
      </c>
      <c r="E308" s="71" t="s">
        <v>76</v>
      </c>
      <c r="F308" s="71">
        <v>0</v>
      </c>
      <c r="G308" s="71" t="s">
        <v>2159</v>
      </c>
      <c r="H308" s="71">
        <v>0</v>
      </c>
      <c r="I308" s="71" t="s">
        <v>2200</v>
      </c>
      <c r="J308" s="71">
        <v>0</v>
      </c>
      <c r="K308" s="71">
        <v>0</v>
      </c>
      <c r="L308" s="71">
        <v>0</v>
      </c>
      <c r="M308" s="71" t="s">
        <v>2163</v>
      </c>
      <c r="N308" s="71" t="s">
        <v>2265</v>
      </c>
    </row>
    <row r="309" spans="1:14" customFormat="1" ht="15">
      <c r="A309" s="71" t="s">
        <v>2165</v>
      </c>
      <c r="B309" s="71" t="s">
        <v>273</v>
      </c>
      <c r="C309" s="72" t="s">
        <v>2294</v>
      </c>
      <c r="D309" s="71" t="s">
        <v>873</v>
      </c>
      <c r="E309" s="71" t="s">
        <v>69</v>
      </c>
      <c r="F309" s="71" t="s">
        <v>2166</v>
      </c>
      <c r="G309" s="71" t="s">
        <v>876</v>
      </c>
      <c r="H309" s="71">
        <v>0</v>
      </c>
      <c r="I309" s="71" t="s">
        <v>2167</v>
      </c>
      <c r="J309" s="71" t="s">
        <v>2168</v>
      </c>
      <c r="K309" s="71" t="s">
        <v>2169</v>
      </c>
      <c r="L309" s="71" t="s">
        <v>2170</v>
      </c>
      <c r="M309" s="71" t="s">
        <v>887</v>
      </c>
      <c r="N309" s="71" t="s">
        <v>2266</v>
      </c>
    </row>
    <row r="310" spans="1:14" customFormat="1" ht="15">
      <c r="A310" s="71"/>
      <c r="B310" s="71" t="s">
        <v>277</v>
      </c>
      <c r="C310" s="72" t="s">
        <v>2294</v>
      </c>
      <c r="D310" s="71" t="s">
        <v>889</v>
      </c>
      <c r="E310" s="71" t="s">
        <v>721</v>
      </c>
      <c r="F310" s="71" t="s">
        <v>1130</v>
      </c>
      <c r="G310" s="71" t="s">
        <v>876</v>
      </c>
      <c r="H310" s="71">
        <v>0</v>
      </c>
      <c r="I310" s="71" t="s">
        <v>1131</v>
      </c>
      <c r="J310" s="71">
        <v>0</v>
      </c>
      <c r="K310" s="71">
        <v>0</v>
      </c>
      <c r="L310" s="71">
        <v>0</v>
      </c>
      <c r="M310" s="71" t="s">
        <v>903</v>
      </c>
      <c r="N310" s="71" t="s">
        <v>2267</v>
      </c>
    </row>
  </sheetData>
  <autoFilter ref="A1:N1"/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989"/>
  </sheetPr>
  <dimension ref="A1:T198"/>
  <sheetViews>
    <sheetView workbookViewId="0">
      <pane xSplit="1" ySplit="9" topLeftCell="G124" activePane="bottomRight" state="frozen"/>
      <selection pane="topRight" activeCell="B1" sqref="B1"/>
      <selection pane="bottomLeft" activeCell="A10" sqref="A10"/>
      <selection pane="bottomRight" activeCell="J137" sqref="J137"/>
    </sheetView>
  </sheetViews>
  <sheetFormatPr defaultRowHeight="12.75" customHeight="1"/>
  <cols>
    <col min="1" max="1" width="41.5703125" style="106" bestFit="1" customWidth="1"/>
    <col min="2" max="3" width="8.7109375" style="106" bestFit="1" customWidth="1"/>
    <col min="4" max="4" width="12.42578125" style="106" bestFit="1" customWidth="1"/>
    <col min="5" max="6" width="10" style="106" bestFit="1" customWidth="1"/>
    <col min="7" max="7" width="12.42578125" style="106" bestFit="1" customWidth="1"/>
    <col min="8" max="8" width="27.7109375" style="106" bestFit="1" customWidth="1"/>
    <col min="9" max="9" width="20.140625" style="106" bestFit="1" customWidth="1"/>
    <col min="10" max="10" width="13.7109375" style="106" bestFit="1" customWidth="1"/>
    <col min="11" max="11" width="12.42578125" style="106" bestFit="1" customWidth="1"/>
    <col min="12" max="12" width="18.85546875" style="106" bestFit="1" customWidth="1"/>
    <col min="13" max="13" width="16.28515625" style="106" bestFit="1" customWidth="1"/>
    <col min="14" max="14" width="18.85546875" style="106" bestFit="1" customWidth="1"/>
    <col min="15" max="15" width="22.5703125" style="106" bestFit="1" customWidth="1"/>
    <col min="16" max="16" width="17.5703125" style="106" bestFit="1" customWidth="1"/>
    <col min="17" max="17" width="12.42578125" style="106" bestFit="1" customWidth="1"/>
    <col min="18" max="18" width="22.5703125" style="106" bestFit="1" customWidth="1"/>
    <col min="19" max="19" width="17.5703125" style="106" bestFit="1" customWidth="1"/>
    <col min="20" max="20" width="25.140625" style="106" bestFit="1" customWidth="1"/>
    <col min="21" max="16384" width="9.140625" style="106"/>
  </cols>
  <sheetData>
    <row r="1" spans="1:20" ht="12.75" customHeight="1">
      <c r="A1" s="120"/>
      <c r="B1" s="120"/>
      <c r="C1" s="120"/>
      <c r="D1" s="120"/>
      <c r="E1" s="120"/>
      <c r="F1" s="120"/>
      <c r="G1" s="120"/>
    </row>
    <row r="2" spans="1:20" ht="21" customHeight="1">
      <c r="A2" s="120"/>
      <c r="B2" s="120"/>
      <c r="C2" s="120"/>
      <c r="D2" s="120"/>
      <c r="E2" s="120"/>
      <c r="F2" s="120"/>
      <c r="G2" s="120"/>
      <c r="H2" s="121" t="s">
        <v>4772</v>
      </c>
      <c r="I2" s="120"/>
      <c r="J2" s="120"/>
      <c r="K2" s="120"/>
      <c r="L2" s="120"/>
      <c r="M2" s="120"/>
      <c r="N2" s="120"/>
      <c r="O2" s="122" t="s">
        <v>4773</v>
      </c>
      <c r="P2" s="120"/>
      <c r="Q2" s="120"/>
      <c r="R2" s="120"/>
      <c r="S2" s="120"/>
      <c r="T2" s="120"/>
    </row>
    <row r="3" spans="1:20" ht="21" customHeight="1">
      <c r="A3" s="120"/>
      <c r="B3" s="120"/>
      <c r="C3" s="120"/>
      <c r="D3" s="120"/>
      <c r="E3" s="120"/>
      <c r="F3" s="120"/>
      <c r="G3" s="120"/>
      <c r="H3" s="121" t="s">
        <v>4774</v>
      </c>
      <c r="I3" s="120"/>
      <c r="J3" s="120"/>
      <c r="K3" s="120"/>
      <c r="L3" s="120"/>
      <c r="M3" s="120"/>
      <c r="N3" s="120"/>
      <c r="O3" s="122" t="s">
        <v>4775</v>
      </c>
      <c r="P3" s="120"/>
      <c r="Q3" s="120"/>
      <c r="R3" s="120"/>
      <c r="S3" s="120"/>
      <c r="T3" s="120"/>
    </row>
    <row r="4" spans="1:20" ht="21" customHeight="1">
      <c r="A4" s="120"/>
      <c r="B4" s="120"/>
      <c r="C4" s="120"/>
      <c r="D4" s="120"/>
      <c r="E4" s="120"/>
      <c r="F4" s="120"/>
      <c r="G4" s="120"/>
      <c r="H4" s="121" t="s">
        <v>4776</v>
      </c>
      <c r="I4" s="120"/>
      <c r="J4" s="120"/>
      <c r="K4" s="120"/>
      <c r="L4" s="120"/>
      <c r="M4" s="120"/>
      <c r="N4" s="120"/>
      <c r="O4" s="122" t="s">
        <v>4777</v>
      </c>
      <c r="P4" s="120"/>
      <c r="Q4" s="120"/>
      <c r="R4" s="120"/>
      <c r="S4" s="120"/>
      <c r="T4" s="120"/>
    </row>
    <row r="5" spans="1:20" ht="12.75" customHeight="1">
      <c r="A5" s="120"/>
      <c r="B5" s="120"/>
      <c r="C5" s="120"/>
      <c r="D5" s="120"/>
      <c r="E5" s="120"/>
      <c r="F5" s="120"/>
      <c r="G5" s="120"/>
    </row>
    <row r="6" spans="1:20">
      <c r="A6" s="123" t="s">
        <v>4778</v>
      </c>
      <c r="B6" s="120"/>
      <c r="C6" s="120"/>
      <c r="D6" s="120"/>
      <c r="E6" s="120"/>
      <c r="F6" s="120"/>
      <c r="G6" s="120"/>
    </row>
    <row r="7" spans="1:20">
      <c r="A7" s="119" t="s">
        <v>4779</v>
      </c>
      <c r="B7" s="120"/>
      <c r="C7" s="120"/>
      <c r="D7" s="120"/>
      <c r="E7" s="119" t="s">
        <v>4780</v>
      </c>
      <c r="F7" s="120"/>
      <c r="G7" s="120"/>
      <c r="H7" s="120"/>
      <c r="I7" s="119" t="s">
        <v>847</v>
      </c>
      <c r="J7" s="120"/>
      <c r="K7" s="120"/>
      <c r="L7" s="120"/>
      <c r="M7" s="119" t="s">
        <v>847</v>
      </c>
      <c r="N7" s="120"/>
      <c r="O7" s="120"/>
      <c r="P7" s="120"/>
      <c r="Q7" s="119" t="s">
        <v>847</v>
      </c>
      <c r="R7" s="120"/>
      <c r="S7" s="120"/>
      <c r="T7" s="120"/>
    </row>
    <row r="8" spans="1:20" ht="13.5" thickBot="1">
      <c r="A8" s="119" t="s">
        <v>4781</v>
      </c>
      <c r="B8" s="120"/>
      <c r="C8" s="120"/>
      <c r="D8" s="120"/>
      <c r="E8" s="119" t="s">
        <v>4782</v>
      </c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</row>
    <row r="9" spans="1:20" ht="21.75" customHeight="1" thickBot="1">
      <c r="A9" s="113" t="s">
        <v>4783</v>
      </c>
      <c r="B9" s="113" t="s">
        <v>4784</v>
      </c>
      <c r="C9" s="114" t="s">
        <v>4785</v>
      </c>
      <c r="D9" s="114" t="s">
        <v>4786</v>
      </c>
      <c r="E9" s="114" t="s">
        <v>4787</v>
      </c>
      <c r="F9" s="114" t="s">
        <v>4788</v>
      </c>
      <c r="G9" s="114" t="s">
        <v>4789</v>
      </c>
      <c r="H9" s="113" t="s">
        <v>4790</v>
      </c>
      <c r="I9" s="113" t="s">
        <v>4791</v>
      </c>
      <c r="J9" s="114" t="s">
        <v>846</v>
      </c>
      <c r="K9" s="114" t="s">
        <v>4792</v>
      </c>
      <c r="L9" s="114" t="s">
        <v>4793</v>
      </c>
      <c r="M9" s="114" t="s">
        <v>4794</v>
      </c>
      <c r="N9" s="114" t="s">
        <v>4795</v>
      </c>
      <c r="O9" s="114" t="s">
        <v>4796</v>
      </c>
      <c r="P9" s="114" t="s">
        <v>4797</v>
      </c>
      <c r="Q9" s="113" t="s">
        <v>4798</v>
      </c>
      <c r="R9" s="114" t="s">
        <v>4799</v>
      </c>
      <c r="S9" s="114" t="s">
        <v>4800</v>
      </c>
      <c r="T9" s="114" t="s">
        <v>4801</v>
      </c>
    </row>
    <row r="10" spans="1:20" ht="13.5" thickBot="1">
      <c r="A10" s="107" t="s">
        <v>4802</v>
      </c>
      <c r="B10" s="107" t="s">
        <v>4803</v>
      </c>
      <c r="C10" s="107" t="s">
        <v>4804</v>
      </c>
      <c r="D10" s="107" t="s">
        <v>4805</v>
      </c>
      <c r="E10" s="107" t="s">
        <v>4806</v>
      </c>
      <c r="F10" s="107" t="s">
        <v>4807</v>
      </c>
      <c r="G10" s="107" t="s">
        <v>510</v>
      </c>
      <c r="H10" s="107" t="s">
        <v>4808</v>
      </c>
      <c r="I10" s="107" t="s">
        <v>4808</v>
      </c>
      <c r="J10" s="107" t="s">
        <v>4809</v>
      </c>
      <c r="K10" s="107" t="s">
        <v>4810</v>
      </c>
      <c r="L10" s="107" t="s">
        <v>4811</v>
      </c>
      <c r="M10" s="108">
        <v>42346.502662029998</v>
      </c>
      <c r="N10" s="109">
        <v>363</v>
      </c>
      <c r="O10" s="109">
        <v>0</v>
      </c>
      <c r="P10" s="109">
        <v>363</v>
      </c>
      <c r="Q10" s="109">
        <v>373</v>
      </c>
      <c r="R10" s="108">
        <v>42346.506574070001</v>
      </c>
      <c r="S10" s="108">
        <v>42342.999988420001</v>
      </c>
      <c r="T10" s="108">
        <v>42381.776793980003</v>
      </c>
    </row>
    <row r="11" spans="1:20" ht="13.5" thickBot="1">
      <c r="A11" s="107" t="s">
        <v>4802</v>
      </c>
      <c r="B11" s="107" t="s">
        <v>4803</v>
      </c>
      <c r="C11" s="107" t="s">
        <v>4804</v>
      </c>
      <c r="D11" s="107" t="s">
        <v>4805</v>
      </c>
      <c r="E11" s="107" t="s">
        <v>4806</v>
      </c>
      <c r="F11" s="107" t="s">
        <v>4812</v>
      </c>
      <c r="G11" s="107" t="s">
        <v>510</v>
      </c>
      <c r="H11" s="107" t="s">
        <v>4813</v>
      </c>
      <c r="I11" s="107" t="s">
        <v>4813</v>
      </c>
      <c r="J11" s="107" t="s">
        <v>108</v>
      </c>
      <c r="K11" s="107" t="s">
        <v>4810</v>
      </c>
      <c r="L11" s="107" t="s">
        <v>4811</v>
      </c>
      <c r="M11" s="108">
        <v>42529.333576379999</v>
      </c>
      <c r="N11" s="109">
        <v>39845.519999999997</v>
      </c>
      <c r="O11" s="109">
        <v>39845.519999999997</v>
      </c>
      <c r="P11" s="109">
        <v>39845.519999999997</v>
      </c>
      <c r="Q11" s="110"/>
      <c r="R11" s="108">
        <v>42529.335312499999</v>
      </c>
      <c r="S11" s="108">
        <v>42516.999988420001</v>
      </c>
      <c r="T11" s="110"/>
    </row>
    <row r="12" spans="1:20" ht="13.5" thickBot="1">
      <c r="A12" s="107" t="s">
        <v>4802</v>
      </c>
      <c r="B12" s="107" t="s">
        <v>4803</v>
      </c>
      <c r="C12" s="107" t="s">
        <v>4814</v>
      </c>
      <c r="D12" s="107" t="s">
        <v>4815</v>
      </c>
      <c r="E12" s="107" t="s">
        <v>4816</v>
      </c>
      <c r="F12" s="107" t="s">
        <v>4817</v>
      </c>
      <c r="G12" s="107" t="s">
        <v>510</v>
      </c>
      <c r="H12" s="107" t="s">
        <v>4813</v>
      </c>
      <c r="I12" s="107" t="s">
        <v>4813</v>
      </c>
      <c r="J12" s="107" t="s">
        <v>308</v>
      </c>
      <c r="K12" s="107" t="s">
        <v>4810</v>
      </c>
      <c r="L12" s="107" t="s">
        <v>4811</v>
      </c>
      <c r="M12" s="108">
        <v>42487.405891199996</v>
      </c>
      <c r="N12" s="109">
        <v>1765.34</v>
      </c>
      <c r="O12" s="109">
        <v>4413.3599999999997</v>
      </c>
      <c r="P12" s="109">
        <v>4413.3599999999997</v>
      </c>
      <c r="Q12" s="110"/>
      <c r="R12" s="108">
        <v>42487.407337960001</v>
      </c>
      <c r="S12" s="108">
        <v>42474.999988420001</v>
      </c>
      <c r="T12" s="110"/>
    </row>
    <row r="13" spans="1:20" ht="13.5" thickBot="1">
      <c r="A13" s="107" t="s">
        <v>4818</v>
      </c>
      <c r="B13" s="107" t="s">
        <v>4819</v>
      </c>
      <c r="C13" s="107" t="s">
        <v>4820</v>
      </c>
      <c r="D13" s="107" t="s">
        <v>4821</v>
      </c>
      <c r="E13" s="107" t="s">
        <v>4822</v>
      </c>
      <c r="F13" s="107" t="s">
        <v>4807</v>
      </c>
      <c r="G13" s="107" t="s">
        <v>510</v>
      </c>
      <c r="H13" s="107" t="s">
        <v>4813</v>
      </c>
      <c r="I13" s="107" t="s">
        <v>4813</v>
      </c>
      <c r="J13" s="107" t="s">
        <v>105</v>
      </c>
      <c r="K13" s="107" t="s">
        <v>4810</v>
      </c>
      <c r="L13" s="107" t="s">
        <v>4811</v>
      </c>
      <c r="M13" s="108">
        <v>42531.728865739999</v>
      </c>
      <c r="N13" s="109">
        <v>44529.24</v>
      </c>
      <c r="O13" s="109">
        <v>44529.24</v>
      </c>
      <c r="P13" s="109">
        <v>44529.24</v>
      </c>
      <c r="Q13" s="110"/>
      <c r="R13" s="108">
        <v>42531.729907399997</v>
      </c>
      <c r="S13" s="108">
        <v>42531.728865739999</v>
      </c>
      <c r="T13" s="110"/>
    </row>
    <row r="14" spans="1:20" ht="13.5" thickBot="1">
      <c r="A14" s="107" t="s">
        <v>4818</v>
      </c>
      <c r="B14" s="107" t="s">
        <v>4819</v>
      </c>
      <c r="C14" s="107" t="s">
        <v>4823</v>
      </c>
      <c r="D14" s="107" t="s">
        <v>4824</v>
      </c>
      <c r="E14" s="107" t="s">
        <v>4822</v>
      </c>
      <c r="F14" s="107" t="s">
        <v>4825</v>
      </c>
      <c r="G14" s="107" t="s">
        <v>510</v>
      </c>
      <c r="H14" s="107" t="s">
        <v>4813</v>
      </c>
      <c r="I14" s="107" t="s">
        <v>4813</v>
      </c>
      <c r="J14" s="107" t="s">
        <v>194</v>
      </c>
      <c r="K14" s="107" t="s">
        <v>4810</v>
      </c>
      <c r="L14" s="107" t="s">
        <v>4811</v>
      </c>
      <c r="M14" s="108">
        <v>42297.665381940002</v>
      </c>
      <c r="N14" s="109">
        <v>2218.8000000000002</v>
      </c>
      <c r="O14" s="109">
        <v>2218.8000000000002</v>
      </c>
      <c r="P14" s="109">
        <v>2218.8000000000002</v>
      </c>
      <c r="Q14" s="110"/>
      <c r="R14" s="108">
        <v>42297.667824069998</v>
      </c>
      <c r="S14" s="108">
        <v>42292.999988420001</v>
      </c>
      <c r="T14" s="110"/>
    </row>
    <row r="15" spans="1:20" ht="13.5" thickBot="1">
      <c r="A15" s="107" t="s">
        <v>4826</v>
      </c>
      <c r="B15" s="107" t="s">
        <v>4827</v>
      </c>
      <c r="C15" s="107" t="s">
        <v>4828</v>
      </c>
      <c r="D15" s="107" t="s">
        <v>4829</v>
      </c>
      <c r="E15" s="107" t="s">
        <v>4830</v>
      </c>
      <c r="F15" s="107" t="s">
        <v>4831</v>
      </c>
      <c r="G15" s="107" t="s">
        <v>4832</v>
      </c>
      <c r="H15" s="107" t="s">
        <v>4813</v>
      </c>
      <c r="I15" s="107" t="s">
        <v>4813</v>
      </c>
      <c r="J15" s="107" t="s">
        <v>4762</v>
      </c>
      <c r="K15" s="107" t="s">
        <v>4810</v>
      </c>
      <c r="L15" s="107" t="s">
        <v>4811</v>
      </c>
      <c r="M15" s="108">
        <v>42648.380497680002</v>
      </c>
      <c r="N15" s="109">
        <v>2301</v>
      </c>
      <c r="O15" s="109">
        <v>2301</v>
      </c>
      <c r="P15" s="109">
        <v>2301</v>
      </c>
      <c r="Q15" s="110"/>
      <c r="R15" s="108">
        <v>42648.381446749998</v>
      </c>
      <c r="S15" s="108">
        <v>42647.999988420001</v>
      </c>
      <c r="T15" s="110"/>
    </row>
    <row r="16" spans="1:20" ht="13.5" thickBot="1">
      <c r="A16" s="107" t="s">
        <v>4826</v>
      </c>
      <c r="B16" s="107" t="s">
        <v>4827</v>
      </c>
      <c r="C16" s="107" t="s">
        <v>4833</v>
      </c>
      <c r="D16" s="107" t="s">
        <v>4834</v>
      </c>
      <c r="E16" s="107" t="s">
        <v>4830</v>
      </c>
      <c r="F16" s="107" t="s">
        <v>4835</v>
      </c>
      <c r="G16" s="107" t="s">
        <v>510</v>
      </c>
      <c r="H16" s="107" t="s">
        <v>4813</v>
      </c>
      <c r="I16" s="107" t="s">
        <v>4808</v>
      </c>
      <c r="J16" s="107" t="s">
        <v>4716</v>
      </c>
      <c r="K16" s="107" t="s">
        <v>4810</v>
      </c>
      <c r="L16" s="107" t="s">
        <v>4811</v>
      </c>
      <c r="M16" s="108">
        <v>42341.4099537</v>
      </c>
      <c r="N16" s="109">
        <v>6087</v>
      </c>
      <c r="O16" s="109">
        <v>982.3</v>
      </c>
      <c r="P16" s="109">
        <v>6147</v>
      </c>
      <c r="Q16" s="109">
        <v>5005.12</v>
      </c>
      <c r="R16" s="108">
        <v>42409.615474530001</v>
      </c>
      <c r="S16" s="108">
        <v>42341.4099537</v>
      </c>
      <c r="T16" s="108">
        <v>42651.999988420001</v>
      </c>
    </row>
    <row r="17" spans="1:20" ht="13.5" thickBot="1">
      <c r="A17" s="107" t="s">
        <v>4826</v>
      </c>
      <c r="B17" s="107" t="s">
        <v>4827</v>
      </c>
      <c r="C17" s="107" t="s">
        <v>4833</v>
      </c>
      <c r="D17" s="107" t="s">
        <v>4834</v>
      </c>
      <c r="E17" s="107" t="s">
        <v>4830</v>
      </c>
      <c r="F17" s="107" t="s">
        <v>4825</v>
      </c>
      <c r="G17" s="107" t="s">
        <v>510</v>
      </c>
      <c r="H17" s="107" t="s">
        <v>4813</v>
      </c>
      <c r="I17" s="107" t="s">
        <v>4813</v>
      </c>
      <c r="J17" s="107" t="s">
        <v>4716</v>
      </c>
      <c r="K17" s="107" t="s">
        <v>4810</v>
      </c>
      <c r="L17" s="107" t="s">
        <v>4811</v>
      </c>
      <c r="M17" s="108">
        <v>42341.4099537</v>
      </c>
      <c r="N17" s="109">
        <v>6087</v>
      </c>
      <c r="O17" s="109">
        <v>982.3</v>
      </c>
      <c r="P17" s="109">
        <v>6147</v>
      </c>
      <c r="Q17" s="109">
        <v>5005.12</v>
      </c>
      <c r="R17" s="108">
        <v>42409.615474530001</v>
      </c>
      <c r="S17" s="108">
        <v>42341.4099537</v>
      </c>
      <c r="T17" s="108">
        <v>42651.999988420001</v>
      </c>
    </row>
    <row r="18" spans="1:20" ht="13.5" thickBot="1">
      <c r="A18" s="107" t="s">
        <v>4836</v>
      </c>
      <c r="B18" s="107" t="s">
        <v>4837</v>
      </c>
      <c r="C18" s="107" t="s">
        <v>4838</v>
      </c>
      <c r="D18" s="107" t="s">
        <v>4839</v>
      </c>
      <c r="E18" s="107" t="s">
        <v>4840</v>
      </c>
      <c r="F18" s="107" t="s">
        <v>4812</v>
      </c>
      <c r="G18" s="107" t="s">
        <v>510</v>
      </c>
      <c r="H18" s="107" t="s">
        <v>4813</v>
      </c>
      <c r="I18" s="107" t="s">
        <v>4813</v>
      </c>
      <c r="J18" s="107" t="s">
        <v>152</v>
      </c>
      <c r="K18" s="107" t="s">
        <v>4810</v>
      </c>
      <c r="L18" s="107" t="s">
        <v>4811</v>
      </c>
      <c r="M18" s="108">
        <v>42296.66465277</v>
      </c>
      <c r="N18" s="109">
        <v>20267.16</v>
      </c>
      <c r="O18" s="109">
        <v>21598.32</v>
      </c>
      <c r="P18" s="109">
        <v>21598.32</v>
      </c>
      <c r="Q18" s="110"/>
      <c r="R18" s="108">
        <v>42534.446967590004</v>
      </c>
      <c r="S18" s="108">
        <v>42278.999988420001</v>
      </c>
      <c r="T18" s="110"/>
    </row>
    <row r="19" spans="1:20" ht="13.5" thickBot="1">
      <c r="A19" s="107" t="s">
        <v>4841</v>
      </c>
      <c r="B19" s="107" t="s">
        <v>4842</v>
      </c>
      <c r="C19" s="107" t="s">
        <v>4843</v>
      </c>
      <c r="D19" s="107" t="s">
        <v>4844</v>
      </c>
      <c r="E19" s="107" t="s">
        <v>4845</v>
      </c>
      <c r="F19" s="107" t="s">
        <v>4825</v>
      </c>
      <c r="G19" s="107" t="s">
        <v>24</v>
      </c>
      <c r="H19" s="107" t="s">
        <v>4808</v>
      </c>
      <c r="I19" s="107" t="s">
        <v>4808</v>
      </c>
      <c r="J19" s="107" t="s">
        <v>2308</v>
      </c>
      <c r="K19" s="107" t="s">
        <v>4810</v>
      </c>
      <c r="L19" s="107" t="s">
        <v>4811</v>
      </c>
      <c r="M19" s="108">
        <v>41925.39480324</v>
      </c>
      <c r="N19" s="109">
        <v>4128.42</v>
      </c>
      <c r="O19" s="109">
        <v>0</v>
      </c>
      <c r="P19" s="109">
        <v>4474.83</v>
      </c>
      <c r="Q19" s="109">
        <v>4474.83</v>
      </c>
      <c r="R19" s="108">
        <v>42409.630775459998</v>
      </c>
      <c r="S19" s="108">
        <v>41921.999988420001</v>
      </c>
      <c r="T19" s="108">
        <v>42542.517939810001</v>
      </c>
    </row>
    <row r="20" spans="1:20" ht="13.5" thickBot="1">
      <c r="A20" s="107" t="s">
        <v>4841</v>
      </c>
      <c r="B20" s="107" t="s">
        <v>4842</v>
      </c>
      <c r="C20" s="107" t="s">
        <v>4843</v>
      </c>
      <c r="D20" s="107" t="s">
        <v>4844</v>
      </c>
      <c r="E20" s="107" t="s">
        <v>4845</v>
      </c>
      <c r="F20" s="107" t="s">
        <v>4825</v>
      </c>
      <c r="G20" s="107" t="s">
        <v>24</v>
      </c>
      <c r="H20" s="107" t="s">
        <v>4808</v>
      </c>
      <c r="I20" s="107" t="s">
        <v>4808</v>
      </c>
      <c r="J20" s="107" t="s">
        <v>2328</v>
      </c>
      <c r="K20" s="107" t="s">
        <v>4810</v>
      </c>
      <c r="L20" s="107" t="s">
        <v>4811</v>
      </c>
      <c r="M20" s="108">
        <v>41925.397858789998</v>
      </c>
      <c r="N20" s="109">
        <v>811.56</v>
      </c>
      <c r="O20" s="109">
        <v>0</v>
      </c>
      <c r="P20" s="109">
        <v>811.56</v>
      </c>
      <c r="Q20" s="109">
        <v>811.56</v>
      </c>
      <c r="R20" s="108">
        <v>41925.398217590002</v>
      </c>
      <c r="S20" s="108">
        <v>41921.999988420001</v>
      </c>
      <c r="T20" s="108">
        <v>41926.696886569996</v>
      </c>
    </row>
    <row r="21" spans="1:20" ht="13.5" thickBot="1">
      <c r="A21" s="107" t="s">
        <v>4841</v>
      </c>
      <c r="B21" s="107" t="s">
        <v>4842</v>
      </c>
      <c r="C21" s="107" t="s">
        <v>4843</v>
      </c>
      <c r="D21" s="107" t="s">
        <v>4844</v>
      </c>
      <c r="E21" s="107" t="s">
        <v>4845</v>
      </c>
      <c r="F21" s="107" t="s">
        <v>4825</v>
      </c>
      <c r="G21" s="107" t="s">
        <v>24</v>
      </c>
      <c r="H21" s="107" t="s">
        <v>4813</v>
      </c>
      <c r="I21" s="107" t="s">
        <v>4808</v>
      </c>
      <c r="J21" s="107" t="s">
        <v>4846</v>
      </c>
      <c r="K21" s="107" t="s">
        <v>4810</v>
      </c>
      <c r="L21" s="107" t="s">
        <v>4811</v>
      </c>
      <c r="M21" s="108">
        <v>41925.400312500002</v>
      </c>
      <c r="N21" s="109">
        <v>2047.21</v>
      </c>
      <c r="O21" s="109">
        <v>1235.6500000000001</v>
      </c>
      <c r="P21" s="109">
        <v>2047.21</v>
      </c>
      <c r="Q21" s="109">
        <v>811.56</v>
      </c>
      <c r="R21" s="108">
        <v>41925.40135416</v>
      </c>
      <c r="S21" s="108">
        <v>41921.999988420001</v>
      </c>
      <c r="T21" s="108">
        <v>41926.68153935</v>
      </c>
    </row>
    <row r="22" spans="1:20" ht="13.5" thickBot="1">
      <c r="A22" s="107" t="s">
        <v>4841</v>
      </c>
      <c r="B22" s="107" t="s">
        <v>4842</v>
      </c>
      <c r="C22" s="107" t="s">
        <v>4843</v>
      </c>
      <c r="D22" s="107" t="s">
        <v>4844</v>
      </c>
      <c r="E22" s="107" t="s">
        <v>4845</v>
      </c>
      <c r="F22" s="107" t="s">
        <v>4825</v>
      </c>
      <c r="G22" s="107" t="s">
        <v>24</v>
      </c>
      <c r="H22" s="107" t="s">
        <v>4813</v>
      </c>
      <c r="I22" s="107" t="s">
        <v>4813</v>
      </c>
      <c r="J22" s="107" t="s">
        <v>4846</v>
      </c>
      <c r="K22" s="107" t="s">
        <v>4810</v>
      </c>
      <c r="L22" s="107" t="s">
        <v>4811</v>
      </c>
      <c r="M22" s="108">
        <v>41925.400312500002</v>
      </c>
      <c r="N22" s="109">
        <v>2047.21</v>
      </c>
      <c r="O22" s="109">
        <v>1235.6500000000001</v>
      </c>
      <c r="P22" s="109">
        <v>2047.21</v>
      </c>
      <c r="Q22" s="109">
        <v>811.56</v>
      </c>
      <c r="R22" s="108">
        <v>41925.40135416</v>
      </c>
      <c r="S22" s="108">
        <v>41921.999988420001</v>
      </c>
      <c r="T22" s="108">
        <v>41926.68153935</v>
      </c>
    </row>
    <row r="23" spans="1:20" ht="13.5" thickBot="1">
      <c r="A23" s="107" t="s">
        <v>4841</v>
      </c>
      <c r="B23" s="107" t="s">
        <v>4842</v>
      </c>
      <c r="C23" s="107" t="s">
        <v>4843</v>
      </c>
      <c r="D23" s="107" t="s">
        <v>4844</v>
      </c>
      <c r="E23" s="107" t="s">
        <v>4845</v>
      </c>
      <c r="F23" s="107" t="s">
        <v>4825</v>
      </c>
      <c r="G23" s="107" t="s">
        <v>510</v>
      </c>
      <c r="H23" s="107" t="s">
        <v>4813</v>
      </c>
      <c r="I23" s="107" t="s">
        <v>4813</v>
      </c>
      <c r="J23" s="107" t="s">
        <v>4847</v>
      </c>
      <c r="K23" s="107" t="s">
        <v>4810</v>
      </c>
      <c r="L23" s="107" t="s">
        <v>4811</v>
      </c>
      <c r="M23" s="108">
        <v>42250.436400459999</v>
      </c>
      <c r="N23" s="109">
        <v>2556.64</v>
      </c>
      <c r="O23" s="109">
        <v>479.1</v>
      </c>
      <c r="P23" s="109">
        <v>2556.64</v>
      </c>
      <c r="Q23" s="109">
        <v>2077.54</v>
      </c>
      <c r="R23" s="108">
        <v>42250.438275460001</v>
      </c>
      <c r="S23" s="108">
        <v>42278</v>
      </c>
      <c r="T23" s="108">
        <v>42593.539710639998</v>
      </c>
    </row>
    <row r="24" spans="1:20" ht="13.5" thickBot="1">
      <c r="A24" s="107" t="s">
        <v>4841</v>
      </c>
      <c r="B24" s="107" t="s">
        <v>4842</v>
      </c>
      <c r="C24" s="107" t="s">
        <v>4843</v>
      </c>
      <c r="D24" s="107" t="s">
        <v>4844</v>
      </c>
      <c r="E24" s="107" t="s">
        <v>4845</v>
      </c>
      <c r="F24" s="107" t="s">
        <v>4825</v>
      </c>
      <c r="G24" s="107" t="s">
        <v>510</v>
      </c>
      <c r="H24" s="107" t="s">
        <v>4813</v>
      </c>
      <c r="I24" s="107" t="s">
        <v>4813</v>
      </c>
      <c r="J24" s="107" t="s">
        <v>2310</v>
      </c>
      <c r="K24" s="107" t="s">
        <v>4810</v>
      </c>
      <c r="L24" s="107" t="s">
        <v>4811</v>
      </c>
      <c r="M24" s="108">
        <v>42255.646446749997</v>
      </c>
      <c r="N24" s="109">
        <v>5427.34</v>
      </c>
      <c r="O24" s="109">
        <v>2799.99</v>
      </c>
      <c r="P24" s="109">
        <v>5427.34</v>
      </c>
      <c r="Q24" s="109">
        <v>2627.35</v>
      </c>
      <c r="R24" s="108">
        <v>42255.64902777</v>
      </c>
      <c r="S24" s="108">
        <v>42278</v>
      </c>
      <c r="T24" s="108">
        <v>42593.568854160003</v>
      </c>
    </row>
    <row r="25" spans="1:20" ht="13.5" thickBot="1">
      <c r="A25" s="107" t="s">
        <v>4841</v>
      </c>
      <c r="B25" s="107" t="s">
        <v>4842</v>
      </c>
      <c r="C25" s="107" t="s">
        <v>4843</v>
      </c>
      <c r="D25" s="107" t="s">
        <v>4844</v>
      </c>
      <c r="E25" s="107" t="s">
        <v>4845</v>
      </c>
      <c r="F25" s="107" t="s">
        <v>4825</v>
      </c>
      <c r="G25" s="107" t="s">
        <v>510</v>
      </c>
      <c r="H25" s="107" t="s">
        <v>4813</v>
      </c>
      <c r="I25" s="107" t="s">
        <v>4813</v>
      </c>
      <c r="J25" s="107" t="s">
        <v>2330</v>
      </c>
      <c r="K25" s="107" t="s">
        <v>4810</v>
      </c>
      <c r="L25" s="107" t="s">
        <v>4811</v>
      </c>
      <c r="M25" s="108">
        <v>42255.660578700001</v>
      </c>
      <c r="N25" s="109">
        <v>893.68</v>
      </c>
      <c r="O25" s="109">
        <v>174.15</v>
      </c>
      <c r="P25" s="109">
        <v>893.68</v>
      </c>
      <c r="Q25" s="109">
        <v>719.53</v>
      </c>
      <c r="R25" s="108">
        <v>42255.661469899998</v>
      </c>
      <c r="S25" s="108">
        <v>42278</v>
      </c>
      <c r="T25" s="108">
        <v>42611.433900459997</v>
      </c>
    </row>
    <row r="26" spans="1:20" ht="13.5" thickBot="1">
      <c r="A26" s="107" t="s">
        <v>4841</v>
      </c>
      <c r="B26" s="107" t="s">
        <v>4842</v>
      </c>
      <c r="C26" s="107" t="s">
        <v>4848</v>
      </c>
      <c r="D26" s="107" t="s">
        <v>4849</v>
      </c>
      <c r="E26" s="107" t="s">
        <v>4845</v>
      </c>
      <c r="F26" s="107" t="s">
        <v>4835</v>
      </c>
      <c r="G26" s="107" t="s">
        <v>510</v>
      </c>
      <c r="H26" s="107" t="s">
        <v>4813</v>
      </c>
      <c r="I26" s="107" t="s">
        <v>4813</v>
      </c>
      <c r="J26" s="107" t="s">
        <v>4728</v>
      </c>
      <c r="K26" s="107" t="s">
        <v>4810</v>
      </c>
      <c r="L26" s="107" t="s">
        <v>4811</v>
      </c>
      <c r="M26" s="108">
        <v>42545.575451379998</v>
      </c>
      <c r="N26" s="109">
        <v>7742</v>
      </c>
      <c r="O26" s="109">
        <v>7742</v>
      </c>
      <c r="P26" s="109">
        <v>7742</v>
      </c>
      <c r="Q26" s="110"/>
      <c r="R26" s="108">
        <v>42545.576377309997</v>
      </c>
      <c r="S26" s="108">
        <v>42536.999988420001</v>
      </c>
      <c r="T26" s="110"/>
    </row>
    <row r="27" spans="1:20" ht="13.5" thickBot="1">
      <c r="A27" s="107" t="s">
        <v>4841</v>
      </c>
      <c r="B27" s="107" t="s">
        <v>4842</v>
      </c>
      <c r="C27" s="107" t="s">
        <v>4848</v>
      </c>
      <c r="D27" s="107" t="s">
        <v>4849</v>
      </c>
      <c r="E27" s="107" t="s">
        <v>4845</v>
      </c>
      <c r="F27" s="107" t="s">
        <v>4825</v>
      </c>
      <c r="G27" s="107" t="s">
        <v>510</v>
      </c>
      <c r="H27" s="107" t="s">
        <v>4813</v>
      </c>
      <c r="I27" s="107" t="s">
        <v>4813</v>
      </c>
      <c r="J27" s="107" t="s">
        <v>4728</v>
      </c>
      <c r="K27" s="107" t="s">
        <v>4810</v>
      </c>
      <c r="L27" s="107" t="s">
        <v>4811</v>
      </c>
      <c r="M27" s="108">
        <v>42545.575451379998</v>
      </c>
      <c r="N27" s="109">
        <v>7742</v>
      </c>
      <c r="O27" s="109">
        <v>7742</v>
      </c>
      <c r="P27" s="109">
        <v>7742</v>
      </c>
      <c r="Q27" s="110"/>
      <c r="R27" s="108">
        <v>42545.576377309997</v>
      </c>
      <c r="S27" s="108">
        <v>42536.999988420001</v>
      </c>
      <c r="T27" s="110"/>
    </row>
    <row r="28" spans="1:20" ht="13.5" thickBot="1">
      <c r="A28" s="107" t="s">
        <v>4850</v>
      </c>
      <c r="B28" s="107" t="s">
        <v>4851</v>
      </c>
      <c r="C28" s="107" t="s">
        <v>4852</v>
      </c>
      <c r="D28" s="107" t="s">
        <v>4853</v>
      </c>
      <c r="E28" s="107" t="s">
        <v>4854</v>
      </c>
      <c r="F28" s="107" t="s">
        <v>4825</v>
      </c>
      <c r="G28" s="107" t="s">
        <v>4855</v>
      </c>
      <c r="H28" s="107" t="s">
        <v>4813</v>
      </c>
      <c r="I28" s="107" t="s">
        <v>4813</v>
      </c>
      <c r="J28" s="107" t="s">
        <v>4856</v>
      </c>
      <c r="K28" s="107" t="s">
        <v>4810</v>
      </c>
      <c r="L28" s="107" t="s">
        <v>4811</v>
      </c>
      <c r="M28" s="108">
        <v>41862.45813657</v>
      </c>
      <c r="N28" s="109">
        <v>6735</v>
      </c>
      <c r="O28" s="109">
        <v>852.89</v>
      </c>
      <c r="P28" s="109">
        <v>6735</v>
      </c>
      <c r="Q28" s="109">
        <v>5882.11</v>
      </c>
      <c r="R28" s="108">
        <v>41864.67349537</v>
      </c>
      <c r="S28" s="108">
        <v>41858.999988420001</v>
      </c>
      <c r="T28" s="108">
        <v>42506.590763879998</v>
      </c>
    </row>
    <row r="29" spans="1:20" ht="13.5" thickBot="1">
      <c r="A29" s="107" t="s">
        <v>4850</v>
      </c>
      <c r="B29" s="107" t="s">
        <v>4851</v>
      </c>
      <c r="C29" s="107" t="s">
        <v>4852</v>
      </c>
      <c r="D29" s="107" t="s">
        <v>4853</v>
      </c>
      <c r="E29" s="107" t="s">
        <v>4854</v>
      </c>
      <c r="F29" s="107" t="s">
        <v>4825</v>
      </c>
      <c r="G29" s="107" t="s">
        <v>510</v>
      </c>
      <c r="H29" s="107" t="s">
        <v>4813</v>
      </c>
      <c r="I29" s="107" t="s">
        <v>4813</v>
      </c>
      <c r="J29" s="107" t="s">
        <v>2149</v>
      </c>
      <c r="K29" s="107" t="s">
        <v>4810</v>
      </c>
      <c r="L29" s="107" t="s">
        <v>4811</v>
      </c>
      <c r="M29" s="108">
        <v>42611.500462960001</v>
      </c>
      <c r="N29" s="109">
        <v>913.68</v>
      </c>
      <c r="O29" s="109">
        <v>913.68</v>
      </c>
      <c r="P29" s="109">
        <v>913.68</v>
      </c>
      <c r="Q29" s="110"/>
      <c r="R29" s="108">
        <v>42611.50152777</v>
      </c>
      <c r="S29" s="108">
        <v>42601.999988420001</v>
      </c>
      <c r="T29" s="110"/>
    </row>
    <row r="30" spans="1:20" ht="13.5" thickBot="1">
      <c r="A30" s="107" t="s">
        <v>4850</v>
      </c>
      <c r="B30" s="107" t="s">
        <v>4851</v>
      </c>
      <c r="C30" s="107" t="s">
        <v>4857</v>
      </c>
      <c r="D30" s="107" t="s">
        <v>4858</v>
      </c>
      <c r="E30" s="107" t="s">
        <v>4859</v>
      </c>
      <c r="F30" s="107" t="s">
        <v>4812</v>
      </c>
      <c r="G30" s="107" t="s">
        <v>24</v>
      </c>
      <c r="H30" s="107" t="s">
        <v>4813</v>
      </c>
      <c r="I30" s="107" t="s">
        <v>4813</v>
      </c>
      <c r="J30" s="107" t="s">
        <v>107</v>
      </c>
      <c r="K30" s="107" t="s">
        <v>4810</v>
      </c>
      <c r="L30" s="107" t="s">
        <v>4811</v>
      </c>
      <c r="M30" s="108">
        <v>42250.488298609998</v>
      </c>
      <c r="N30" s="109">
        <v>2989.44</v>
      </c>
      <c r="O30" s="109">
        <v>2989.44</v>
      </c>
      <c r="P30" s="109">
        <v>2989.44</v>
      </c>
      <c r="Q30" s="110"/>
      <c r="R30" s="108">
        <v>42250.48969907</v>
      </c>
      <c r="S30" s="108">
        <v>42247.999988420001</v>
      </c>
      <c r="T30" s="110"/>
    </row>
    <row r="31" spans="1:20" ht="13.5" thickBot="1">
      <c r="A31" s="107" t="s">
        <v>4850</v>
      </c>
      <c r="B31" s="107" t="s">
        <v>4851</v>
      </c>
      <c r="C31" s="107" t="s">
        <v>4860</v>
      </c>
      <c r="D31" s="107" t="s">
        <v>4861</v>
      </c>
      <c r="E31" s="107" t="s">
        <v>4862</v>
      </c>
      <c r="F31" s="107" t="s">
        <v>4825</v>
      </c>
      <c r="G31" s="107" t="s">
        <v>24</v>
      </c>
      <c r="H31" s="107" t="s">
        <v>4808</v>
      </c>
      <c r="I31" s="107" t="s">
        <v>4808</v>
      </c>
      <c r="J31" s="107" t="s">
        <v>4863</v>
      </c>
      <c r="K31" s="107" t="s">
        <v>4810</v>
      </c>
      <c r="L31" s="107" t="s">
        <v>4811</v>
      </c>
      <c r="M31" s="108">
        <v>41885.612974529999</v>
      </c>
      <c r="N31" s="109">
        <v>653.41999999999996</v>
      </c>
      <c r="O31" s="109">
        <v>0</v>
      </c>
      <c r="P31" s="109">
        <v>653.41999999999996</v>
      </c>
      <c r="Q31" s="109">
        <v>672.26</v>
      </c>
      <c r="R31" s="108">
        <v>41885.615439809997</v>
      </c>
      <c r="S31" s="108">
        <v>41913</v>
      </c>
      <c r="T31" s="108">
        <v>42292.659826379997</v>
      </c>
    </row>
    <row r="32" spans="1:20" ht="13.5" thickBot="1">
      <c r="A32" s="107" t="s">
        <v>4850</v>
      </c>
      <c r="B32" s="107" t="s">
        <v>4851</v>
      </c>
      <c r="C32" s="107" t="s">
        <v>4860</v>
      </c>
      <c r="D32" s="107" t="s">
        <v>4861</v>
      </c>
      <c r="E32" s="107" t="s">
        <v>4862</v>
      </c>
      <c r="F32" s="107" t="s">
        <v>4812</v>
      </c>
      <c r="G32" s="107" t="s">
        <v>510</v>
      </c>
      <c r="H32" s="107" t="s">
        <v>4813</v>
      </c>
      <c r="I32" s="107" t="s">
        <v>4813</v>
      </c>
      <c r="J32" s="107" t="s">
        <v>135</v>
      </c>
      <c r="K32" s="107" t="s">
        <v>4810</v>
      </c>
      <c r="L32" s="107" t="s">
        <v>4811</v>
      </c>
      <c r="M32" s="108">
        <v>42517.43864583</v>
      </c>
      <c r="N32" s="109">
        <v>11806.8</v>
      </c>
      <c r="O32" s="109">
        <v>11806.8</v>
      </c>
      <c r="P32" s="109">
        <v>11806.8</v>
      </c>
      <c r="Q32" s="110"/>
      <c r="R32" s="108">
        <v>42517.440115739999</v>
      </c>
      <c r="S32" s="108">
        <v>42515.999988420001</v>
      </c>
      <c r="T32" s="110"/>
    </row>
    <row r="33" spans="1:20" ht="13.5" thickBot="1">
      <c r="A33" s="107" t="s">
        <v>4850</v>
      </c>
      <c r="B33" s="107" t="s">
        <v>4851</v>
      </c>
      <c r="C33" s="107" t="s">
        <v>4860</v>
      </c>
      <c r="D33" s="107" t="s">
        <v>4861</v>
      </c>
      <c r="E33" s="107" t="s">
        <v>4862</v>
      </c>
      <c r="F33" s="107" t="s">
        <v>4812</v>
      </c>
      <c r="G33" s="107" t="s">
        <v>510</v>
      </c>
      <c r="H33" s="107" t="s">
        <v>4813</v>
      </c>
      <c r="I33" s="107" t="s">
        <v>4813</v>
      </c>
      <c r="J33" s="107" t="s">
        <v>4864</v>
      </c>
      <c r="K33" s="107" t="s">
        <v>4810</v>
      </c>
      <c r="L33" s="107" t="s">
        <v>4811</v>
      </c>
      <c r="M33" s="108">
        <v>42626.426770830003</v>
      </c>
      <c r="N33" s="109">
        <v>20168.8</v>
      </c>
      <c r="O33" s="109">
        <v>20168.8</v>
      </c>
      <c r="P33" s="109">
        <v>20168.8</v>
      </c>
      <c r="Q33" s="110"/>
      <c r="R33" s="108">
        <v>42626.428611110001</v>
      </c>
      <c r="S33" s="108">
        <v>42613.999988420001</v>
      </c>
      <c r="T33" s="110"/>
    </row>
    <row r="34" spans="1:20" ht="13.5" thickBot="1">
      <c r="A34" s="107" t="s">
        <v>4841</v>
      </c>
      <c r="B34" s="107" t="s">
        <v>4842</v>
      </c>
      <c r="C34" s="107" t="s">
        <v>4865</v>
      </c>
      <c r="D34" s="107" t="s">
        <v>4866</v>
      </c>
      <c r="E34" s="107" t="s">
        <v>4845</v>
      </c>
      <c r="F34" s="107" t="s">
        <v>4812</v>
      </c>
      <c r="G34" s="107" t="s">
        <v>510</v>
      </c>
      <c r="H34" s="107" t="s">
        <v>4813</v>
      </c>
      <c r="I34" s="107" t="s">
        <v>4813</v>
      </c>
      <c r="J34" s="107" t="s">
        <v>1197</v>
      </c>
      <c r="K34" s="107" t="s">
        <v>4810</v>
      </c>
      <c r="L34" s="107" t="s">
        <v>4811</v>
      </c>
      <c r="M34" s="108">
        <v>42579.393425920003</v>
      </c>
      <c r="N34" s="109">
        <v>521.64</v>
      </c>
      <c r="O34" s="109">
        <v>521.64</v>
      </c>
      <c r="P34" s="109">
        <v>521.64</v>
      </c>
      <c r="Q34" s="110"/>
      <c r="R34" s="108">
        <v>42579.395462959998</v>
      </c>
      <c r="S34" s="108">
        <v>42572.999988420001</v>
      </c>
      <c r="T34" s="110"/>
    </row>
    <row r="35" spans="1:20" ht="13.5" thickBot="1">
      <c r="A35" s="107" t="s">
        <v>4841</v>
      </c>
      <c r="B35" s="107" t="s">
        <v>4842</v>
      </c>
      <c r="C35" s="107" t="s">
        <v>4865</v>
      </c>
      <c r="D35" s="107" t="s">
        <v>4866</v>
      </c>
      <c r="E35" s="107" t="s">
        <v>4845</v>
      </c>
      <c r="F35" s="107" t="s">
        <v>4812</v>
      </c>
      <c r="G35" s="107" t="s">
        <v>510</v>
      </c>
      <c r="H35" s="107" t="s">
        <v>4813</v>
      </c>
      <c r="I35" s="107" t="s">
        <v>4813</v>
      </c>
      <c r="J35" s="107" t="s">
        <v>4867</v>
      </c>
      <c r="K35" s="107" t="s">
        <v>4810</v>
      </c>
      <c r="L35" s="107" t="s">
        <v>4811</v>
      </c>
      <c r="M35" s="108">
        <v>42636.291319440003</v>
      </c>
      <c r="N35" s="109">
        <v>521.64</v>
      </c>
      <c r="O35" s="109">
        <v>521.64</v>
      </c>
      <c r="P35" s="109">
        <v>521.64</v>
      </c>
      <c r="Q35" s="110"/>
      <c r="R35" s="108">
        <v>42636.33530092</v>
      </c>
      <c r="S35" s="108">
        <v>42636.291319440003</v>
      </c>
      <c r="T35" s="110"/>
    </row>
    <row r="36" spans="1:20" ht="13.5" thickBot="1">
      <c r="A36" s="107" t="s">
        <v>4850</v>
      </c>
      <c r="B36" s="107" t="s">
        <v>4851</v>
      </c>
      <c r="C36" s="107" t="s">
        <v>4868</v>
      </c>
      <c r="D36" s="107" t="s">
        <v>4869</v>
      </c>
      <c r="E36" s="107" t="s">
        <v>4862</v>
      </c>
      <c r="F36" s="107" t="s">
        <v>4870</v>
      </c>
      <c r="G36" s="107" t="s">
        <v>24</v>
      </c>
      <c r="H36" s="107" t="s">
        <v>4813</v>
      </c>
      <c r="I36" s="107" t="s">
        <v>4808</v>
      </c>
      <c r="J36" s="107" t="s">
        <v>2429</v>
      </c>
      <c r="K36" s="107" t="s">
        <v>4810</v>
      </c>
      <c r="L36" s="107" t="s">
        <v>4811</v>
      </c>
      <c r="M36" s="108">
        <v>42018.387858790004</v>
      </c>
      <c r="N36" s="109">
        <v>7405</v>
      </c>
      <c r="O36" s="109">
        <v>788.33</v>
      </c>
      <c r="P36" s="109">
        <v>7405</v>
      </c>
      <c r="Q36" s="109">
        <v>6616.67</v>
      </c>
      <c r="R36" s="108">
        <v>42076.43221064</v>
      </c>
      <c r="S36" s="108">
        <v>42016.999988420001</v>
      </c>
      <c r="T36" s="108">
        <v>42643.999988420001</v>
      </c>
    </row>
    <row r="37" spans="1:20" ht="13.5" thickBot="1">
      <c r="A37" s="107" t="s">
        <v>4850</v>
      </c>
      <c r="B37" s="107" t="s">
        <v>4851</v>
      </c>
      <c r="C37" s="107" t="s">
        <v>4868</v>
      </c>
      <c r="D37" s="107" t="s">
        <v>4869</v>
      </c>
      <c r="E37" s="107" t="s">
        <v>4862</v>
      </c>
      <c r="F37" s="107" t="s">
        <v>4825</v>
      </c>
      <c r="G37" s="107" t="s">
        <v>24</v>
      </c>
      <c r="H37" s="107" t="s">
        <v>4813</v>
      </c>
      <c r="I37" s="107" t="s">
        <v>4813</v>
      </c>
      <c r="J37" s="107" t="s">
        <v>2429</v>
      </c>
      <c r="K37" s="107" t="s">
        <v>4810</v>
      </c>
      <c r="L37" s="107" t="s">
        <v>4811</v>
      </c>
      <c r="M37" s="108">
        <v>42018.387858790004</v>
      </c>
      <c r="N37" s="109">
        <v>7405</v>
      </c>
      <c r="O37" s="109">
        <v>788.33</v>
      </c>
      <c r="P37" s="109">
        <v>7405</v>
      </c>
      <c r="Q37" s="109">
        <v>6616.67</v>
      </c>
      <c r="R37" s="108">
        <v>42076.43221064</v>
      </c>
      <c r="S37" s="108">
        <v>42016.999988420001</v>
      </c>
      <c r="T37" s="108">
        <v>42643.999988420001</v>
      </c>
    </row>
    <row r="38" spans="1:20" ht="13.5" thickBot="1">
      <c r="A38" s="107" t="s">
        <v>4850</v>
      </c>
      <c r="B38" s="107" t="s">
        <v>4851</v>
      </c>
      <c r="C38" s="107" t="s">
        <v>4868</v>
      </c>
      <c r="D38" s="107" t="s">
        <v>4869</v>
      </c>
      <c r="E38" s="107" t="s">
        <v>4862</v>
      </c>
      <c r="F38" s="107" t="s">
        <v>4825</v>
      </c>
      <c r="G38" s="107" t="s">
        <v>510</v>
      </c>
      <c r="H38" s="107" t="s">
        <v>4813</v>
      </c>
      <c r="I38" s="107" t="s">
        <v>4813</v>
      </c>
      <c r="J38" s="107" t="s">
        <v>4871</v>
      </c>
      <c r="K38" s="107" t="s">
        <v>4810</v>
      </c>
      <c r="L38" s="107" t="s">
        <v>4811</v>
      </c>
      <c r="M38" s="108">
        <v>42440.605092589998</v>
      </c>
      <c r="N38" s="109">
        <v>894.37</v>
      </c>
      <c r="O38" s="109">
        <v>583.73</v>
      </c>
      <c r="P38" s="109">
        <v>894.37</v>
      </c>
      <c r="Q38" s="109">
        <v>310.64</v>
      </c>
      <c r="R38" s="108">
        <v>42440.605844899997</v>
      </c>
      <c r="S38" s="108">
        <v>42439.999988420001</v>
      </c>
      <c r="T38" s="108">
        <v>42621.392222219998</v>
      </c>
    </row>
    <row r="39" spans="1:20" ht="13.5" thickBot="1">
      <c r="A39" s="107" t="s">
        <v>4850</v>
      </c>
      <c r="B39" s="107" t="s">
        <v>4851</v>
      </c>
      <c r="C39" s="107" t="s">
        <v>4872</v>
      </c>
      <c r="D39" s="107" t="s">
        <v>4873</v>
      </c>
      <c r="E39" s="107" t="s">
        <v>4862</v>
      </c>
      <c r="F39" s="107" t="s">
        <v>4874</v>
      </c>
      <c r="G39" s="107" t="s">
        <v>510</v>
      </c>
      <c r="H39" s="107" t="s">
        <v>4813</v>
      </c>
      <c r="I39" s="107" t="s">
        <v>4813</v>
      </c>
      <c r="J39" s="107" t="s">
        <v>1268</v>
      </c>
      <c r="K39" s="107" t="s">
        <v>4810</v>
      </c>
      <c r="L39" s="107" t="s">
        <v>4811</v>
      </c>
      <c r="M39" s="108">
        <v>42550.684571749996</v>
      </c>
      <c r="N39" s="109">
        <v>5100.84</v>
      </c>
      <c r="O39" s="109">
        <v>5100.84</v>
      </c>
      <c r="P39" s="109">
        <v>5100.84</v>
      </c>
      <c r="Q39" s="110"/>
      <c r="R39" s="108">
        <v>42550.68773148</v>
      </c>
      <c r="S39" s="108">
        <v>42550.684571749996</v>
      </c>
      <c r="T39" s="110"/>
    </row>
    <row r="40" spans="1:20" ht="13.5" thickBot="1">
      <c r="A40" s="107" t="s">
        <v>4841</v>
      </c>
      <c r="B40" s="107" t="s">
        <v>4842</v>
      </c>
      <c r="C40" s="107" t="s">
        <v>4875</v>
      </c>
      <c r="D40" s="107" t="s">
        <v>4876</v>
      </c>
      <c r="E40" s="107" t="s">
        <v>4877</v>
      </c>
      <c r="F40" s="107" t="s">
        <v>4870</v>
      </c>
      <c r="G40" s="107" t="s">
        <v>4855</v>
      </c>
      <c r="H40" s="107" t="s">
        <v>4813</v>
      </c>
      <c r="I40" s="107" t="s">
        <v>4808</v>
      </c>
      <c r="J40" s="107" t="s">
        <v>2390</v>
      </c>
      <c r="K40" s="107" t="s">
        <v>4810</v>
      </c>
      <c r="L40" s="107" t="s">
        <v>4811</v>
      </c>
      <c r="M40" s="108">
        <v>41906.644270830002</v>
      </c>
      <c r="N40" s="109">
        <v>5604</v>
      </c>
      <c r="O40" s="109">
        <v>365.66</v>
      </c>
      <c r="P40" s="109">
        <v>5746.63</v>
      </c>
      <c r="Q40" s="109">
        <v>5480.69</v>
      </c>
      <c r="R40" s="108">
        <v>42272.655995369998</v>
      </c>
      <c r="S40" s="108">
        <v>41906.644270830002</v>
      </c>
      <c r="T40" s="108">
        <v>42643.999988420001</v>
      </c>
    </row>
    <row r="41" spans="1:20" ht="13.5" thickBot="1">
      <c r="A41" s="107" t="s">
        <v>4841</v>
      </c>
      <c r="B41" s="107" t="s">
        <v>4842</v>
      </c>
      <c r="C41" s="107" t="s">
        <v>4875</v>
      </c>
      <c r="D41" s="107" t="s">
        <v>4876</v>
      </c>
      <c r="E41" s="107" t="s">
        <v>4877</v>
      </c>
      <c r="F41" s="107" t="s">
        <v>4825</v>
      </c>
      <c r="G41" s="107" t="s">
        <v>4855</v>
      </c>
      <c r="H41" s="107" t="s">
        <v>4813</v>
      </c>
      <c r="I41" s="107" t="s">
        <v>4808</v>
      </c>
      <c r="J41" s="107" t="s">
        <v>2390</v>
      </c>
      <c r="K41" s="107" t="s">
        <v>4810</v>
      </c>
      <c r="L41" s="107" t="s">
        <v>4811</v>
      </c>
      <c r="M41" s="108">
        <v>41906.644270830002</v>
      </c>
      <c r="N41" s="109">
        <v>5604</v>
      </c>
      <c r="O41" s="109">
        <v>365.66</v>
      </c>
      <c r="P41" s="109">
        <v>5746.63</v>
      </c>
      <c r="Q41" s="109">
        <v>5480.69</v>
      </c>
      <c r="R41" s="108">
        <v>42272.655995369998</v>
      </c>
      <c r="S41" s="108">
        <v>41906.644270830002</v>
      </c>
      <c r="T41" s="108">
        <v>42643.999988420001</v>
      </c>
    </row>
    <row r="42" spans="1:20" ht="13.5" thickBot="1">
      <c r="A42" s="107" t="s">
        <v>4841</v>
      </c>
      <c r="B42" s="107" t="s">
        <v>4842</v>
      </c>
      <c r="C42" s="107" t="s">
        <v>4875</v>
      </c>
      <c r="D42" s="107" t="s">
        <v>4876</v>
      </c>
      <c r="E42" s="107" t="s">
        <v>4877</v>
      </c>
      <c r="F42" s="107" t="s">
        <v>4870</v>
      </c>
      <c r="G42" s="107" t="s">
        <v>24</v>
      </c>
      <c r="H42" s="107" t="s">
        <v>4813</v>
      </c>
      <c r="I42" s="107" t="s">
        <v>4813</v>
      </c>
      <c r="J42" s="107" t="s">
        <v>2390</v>
      </c>
      <c r="K42" s="107" t="s">
        <v>4810</v>
      </c>
      <c r="L42" s="107" t="s">
        <v>4811</v>
      </c>
      <c r="M42" s="108">
        <v>41906.644270830002</v>
      </c>
      <c r="N42" s="109">
        <v>6129</v>
      </c>
      <c r="O42" s="109">
        <v>365.66</v>
      </c>
      <c r="P42" s="109">
        <v>5746.63</v>
      </c>
      <c r="Q42" s="109">
        <v>5480.69</v>
      </c>
      <c r="R42" s="108">
        <v>42272.655995369998</v>
      </c>
      <c r="S42" s="108">
        <v>41906.644270830002</v>
      </c>
      <c r="T42" s="108">
        <v>42643.999988420001</v>
      </c>
    </row>
    <row r="43" spans="1:20" ht="13.5" thickBot="1">
      <c r="A43" s="107" t="s">
        <v>4850</v>
      </c>
      <c r="B43" s="107" t="s">
        <v>4851</v>
      </c>
      <c r="C43" s="107" t="s">
        <v>4878</v>
      </c>
      <c r="D43" s="107" t="s">
        <v>4879</v>
      </c>
      <c r="E43" s="107" t="s">
        <v>4862</v>
      </c>
      <c r="F43" s="107" t="s">
        <v>4874</v>
      </c>
      <c r="G43" s="107" t="s">
        <v>510</v>
      </c>
      <c r="H43" s="107" t="s">
        <v>4813</v>
      </c>
      <c r="I43" s="107" t="s">
        <v>4813</v>
      </c>
      <c r="J43" s="107" t="s">
        <v>340</v>
      </c>
      <c r="K43" s="107" t="s">
        <v>4810</v>
      </c>
      <c r="L43" s="107" t="s">
        <v>4811</v>
      </c>
      <c r="M43" s="108">
        <v>42405.546886570002</v>
      </c>
      <c r="N43" s="109">
        <v>5616</v>
      </c>
      <c r="O43" s="109">
        <v>5616</v>
      </c>
      <c r="P43" s="109">
        <v>5616</v>
      </c>
      <c r="Q43" s="110"/>
      <c r="R43" s="108">
        <v>42524.610972219998</v>
      </c>
      <c r="S43" s="108">
        <v>42403.999988420001</v>
      </c>
      <c r="T43" s="110"/>
    </row>
    <row r="44" spans="1:20" ht="13.5" thickBot="1">
      <c r="A44" s="107" t="s">
        <v>4841</v>
      </c>
      <c r="B44" s="107" t="s">
        <v>4842</v>
      </c>
      <c r="C44" s="107" t="s">
        <v>4880</v>
      </c>
      <c r="D44" s="107" t="s">
        <v>4881</v>
      </c>
      <c r="E44" s="107" t="s">
        <v>4877</v>
      </c>
      <c r="F44" s="107" t="s">
        <v>4812</v>
      </c>
      <c r="G44" s="107" t="s">
        <v>24</v>
      </c>
      <c r="H44" s="107" t="s">
        <v>4813</v>
      </c>
      <c r="I44" s="107" t="s">
        <v>4813</v>
      </c>
      <c r="J44" s="107" t="s">
        <v>111</v>
      </c>
      <c r="K44" s="107" t="s">
        <v>4810</v>
      </c>
      <c r="L44" s="107" t="s">
        <v>4811</v>
      </c>
      <c r="M44" s="108">
        <v>42240.62984953</v>
      </c>
      <c r="N44" s="109">
        <v>2205.04</v>
      </c>
      <c r="O44" s="109">
        <v>2205.04</v>
      </c>
      <c r="P44" s="109">
        <v>2205.04</v>
      </c>
      <c r="Q44" s="110"/>
      <c r="R44" s="108">
        <v>42240.632997679997</v>
      </c>
      <c r="S44" s="108">
        <v>42229.999988420001</v>
      </c>
      <c r="T44" s="110"/>
    </row>
    <row r="45" spans="1:20" ht="13.5" thickBot="1">
      <c r="A45" s="107" t="s">
        <v>4841</v>
      </c>
      <c r="B45" s="107" t="s">
        <v>4842</v>
      </c>
      <c r="C45" s="107" t="s">
        <v>4880</v>
      </c>
      <c r="D45" s="107" t="s">
        <v>4881</v>
      </c>
      <c r="E45" s="107" t="s">
        <v>4877</v>
      </c>
      <c r="F45" s="107" t="s">
        <v>4825</v>
      </c>
      <c r="G45" s="107" t="s">
        <v>510</v>
      </c>
      <c r="H45" s="107" t="s">
        <v>4813</v>
      </c>
      <c r="I45" s="107" t="s">
        <v>4813</v>
      </c>
      <c r="J45" s="107" t="s">
        <v>4882</v>
      </c>
      <c r="K45" s="107" t="s">
        <v>4810</v>
      </c>
      <c r="L45" s="107" t="s">
        <v>4811</v>
      </c>
      <c r="M45" s="108">
        <v>42359.529374999998</v>
      </c>
      <c r="N45" s="109">
        <v>511.92</v>
      </c>
      <c r="O45" s="109">
        <v>511.92</v>
      </c>
      <c r="P45" s="109">
        <v>511.92</v>
      </c>
      <c r="Q45" s="110"/>
      <c r="R45" s="108">
        <v>42359.532268510004</v>
      </c>
      <c r="S45" s="108">
        <v>42347.999988420001</v>
      </c>
      <c r="T45" s="110"/>
    </row>
    <row r="46" spans="1:20" ht="13.5" thickBot="1">
      <c r="A46" s="107" t="s">
        <v>4850</v>
      </c>
      <c r="B46" s="107" t="s">
        <v>4851</v>
      </c>
      <c r="C46" s="107" t="s">
        <v>4883</v>
      </c>
      <c r="D46" s="107" t="s">
        <v>4884</v>
      </c>
      <c r="E46" s="107" t="s">
        <v>4854</v>
      </c>
      <c r="F46" s="107" t="s">
        <v>4825</v>
      </c>
      <c r="G46" s="107" t="s">
        <v>4832</v>
      </c>
      <c r="H46" s="107" t="s">
        <v>4813</v>
      </c>
      <c r="I46" s="107" t="s">
        <v>4813</v>
      </c>
      <c r="J46" s="107" t="s">
        <v>4761</v>
      </c>
      <c r="K46" s="107" t="s">
        <v>4810</v>
      </c>
      <c r="L46" s="107" t="s">
        <v>4811</v>
      </c>
      <c r="M46" s="108">
        <v>42655.439548609997</v>
      </c>
      <c r="N46" s="109">
        <v>1750</v>
      </c>
      <c r="O46" s="109">
        <v>1750</v>
      </c>
      <c r="P46" s="109">
        <v>1750</v>
      </c>
      <c r="Q46" s="110"/>
      <c r="R46" s="108">
        <v>42655.441585640001</v>
      </c>
      <c r="S46" s="108">
        <v>42648.999988420001</v>
      </c>
      <c r="T46" s="110"/>
    </row>
    <row r="47" spans="1:20" ht="13.5" thickBot="1">
      <c r="A47" s="107" t="s">
        <v>4841</v>
      </c>
      <c r="B47" s="107" t="s">
        <v>4842</v>
      </c>
      <c r="C47" s="107" t="s">
        <v>4885</v>
      </c>
      <c r="D47" s="107" t="s">
        <v>4886</v>
      </c>
      <c r="E47" s="107" t="s">
        <v>4845</v>
      </c>
      <c r="F47" s="107" t="s">
        <v>4812</v>
      </c>
      <c r="G47" s="107" t="s">
        <v>510</v>
      </c>
      <c r="H47" s="107" t="s">
        <v>4813</v>
      </c>
      <c r="I47" s="107" t="s">
        <v>4813</v>
      </c>
      <c r="J47" s="107" t="s">
        <v>133</v>
      </c>
      <c r="K47" s="107" t="s">
        <v>4810</v>
      </c>
      <c r="L47" s="107" t="s">
        <v>4811</v>
      </c>
      <c r="M47" s="108">
        <v>42374.62685185</v>
      </c>
      <c r="N47" s="109">
        <v>1934.82</v>
      </c>
      <c r="O47" s="109">
        <v>1934.82</v>
      </c>
      <c r="P47" s="109">
        <v>1934.82</v>
      </c>
      <c r="Q47" s="110"/>
      <c r="R47" s="108">
        <v>42374.627858790001</v>
      </c>
      <c r="S47" s="108">
        <v>42361.999988420001</v>
      </c>
      <c r="T47" s="110"/>
    </row>
    <row r="48" spans="1:20" ht="13.5" thickBot="1">
      <c r="A48" s="107" t="s">
        <v>4887</v>
      </c>
      <c r="B48" s="107" t="s">
        <v>4888</v>
      </c>
      <c r="C48" s="107" t="s">
        <v>4889</v>
      </c>
      <c r="D48" s="107" t="s">
        <v>4890</v>
      </c>
      <c r="E48" s="107" t="s">
        <v>4891</v>
      </c>
      <c r="F48" s="107" t="s">
        <v>4825</v>
      </c>
      <c r="G48" s="107" t="s">
        <v>4832</v>
      </c>
      <c r="H48" s="107" t="s">
        <v>4813</v>
      </c>
      <c r="I48" s="107" t="s">
        <v>4813</v>
      </c>
      <c r="J48" s="107" t="s">
        <v>4892</v>
      </c>
      <c r="K48" s="107" t="s">
        <v>4810</v>
      </c>
      <c r="L48" s="107" t="s">
        <v>4811</v>
      </c>
      <c r="M48" s="108">
        <v>42636.644212959996</v>
      </c>
      <c r="N48" s="109">
        <v>1157.7</v>
      </c>
      <c r="O48" s="109">
        <v>1157.7</v>
      </c>
      <c r="P48" s="109">
        <v>1157.7</v>
      </c>
      <c r="Q48" s="110"/>
      <c r="R48" s="108">
        <v>42636.646643510001</v>
      </c>
      <c r="S48" s="108">
        <v>42644</v>
      </c>
      <c r="T48" s="110"/>
    </row>
    <row r="49" spans="1:20" ht="13.5" thickBot="1">
      <c r="A49" s="107" t="s">
        <v>4887</v>
      </c>
      <c r="B49" s="107" t="s">
        <v>4888</v>
      </c>
      <c r="C49" s="107" t="s">
        <v>4893</v>
      </c>
      <c r="D49" s="107" t="s">
        <v>4894</v>
      </c>
      <c r="E49" s="107" t="s">
        <v>4891</v>
      </c>
      <c r="F49" s="107" t="s">
        <v>4825</v>
      </c>
      <c r="G49" s="107" t="s">
        <v>4855</v>
      </c>
      <c r="H49" s="107" t="s">
        <v>4808</v>
      </c>
      <c r="I49" s="107" t="s">
        <v>4808</v>
      </c>
      <c r="J49" s="107" t="s">
        <v>4895</v>
      </c>
      <c r="K49" s="107" t="s">
        <v>4896</v>
      </c>
      <c r="L49" s="107" t="s">
        <v>4811</v>
      </c>
      <c r="M49" s="108">
        <v>41880.466249999998</v>
      </c>
      <c r="N49" s="109">
        <v>450</v>
      </c>
      <c r="O49" s="109">
        <v>0</v>
      </c>
      <c r="P49" s="109">
        <v>450</v>
      </c>
      <c r="Q49" s="109">
        <v>112.79</v>
      </c>
      <c r="R49" s="108">
        <v>41880.466921289997</v>
      </c>
      <c r="S49" s="108">
        <v>41880.466249999998</v>
      </c>
      <c r="T49" s="108">
        <v>42404.64113425</v>
      </c>
    </row>
    <row r="50" spans="1:20" ht="13.5" thickBot="1">
      <c r="A50" s="107" t="s">
        <v>4887</v>
      </c>
      <c r="B50" s="107" t="s">
        <v>4888</v>
      </c>
      <c r="C50" s="107" t="s">
        <v>4893</v>
      </c>
      <c r="D50" s="107" t="s">
        <v>4894</v>
      </c>
      <c r="E50" s="107" t="s">
        <v>4891</v>
      </c>
      <c r="F50" s="107" t="s">
        <v>4825</v>
      </c>
      <c r="G50" s="107" t="s">
        <v>4855</v>
      </c>
      <c r="H50" s="107" t="s">
        <v>4813</v>
      </c>
      <c r="I50" s="107" t="s">
        <v>4813</v>
      </c>
      <c r="J50" s="107" t="s">
        <v>4897</v>
      </c>
      <c r="K50" s="107" t="s">
        <v>4896</v>
      </c>
      <c r="L50" s="107" t="s">
        <v>4811</v>
      </c>
      <c r="M50" s="108">
        <v>41890.168067129998</v>
      </c>
      <c r="N50" s="109">
        <v>450</v>
      </c>
      <c r="O50" s="109">
        <v>235.6</v>
      </c>
      <c r="P50" s="109">
        <v>450</v>
      </c>
      <c r="Q50" s="109">
        <v>819.74</v>
      </c>
      <c r="R50" s="108">
        <v>42030.70126157</v>
      </c>
      <c r="S50" s="108">
        <v>41890.168067129998</v>
      </c>
      <c r="T50" s="108">
        <v>42404.643900460003</v>
      </c>
    </row>
    <row r="51" spans="1:20" ht="13.5" thickBot="1">
      <c r="A51" s="107" t="s">
        <v>4887</v>
      </c>
      <c r="B51" s="107" t="s">
        <v>4888</v>
      </c>
      <c r="C51" s="107" t="s">
        <v>4893</v>
      </c>
      <c r="D51" s="107" t="s">
        <v>4894</v>
      </c>
      <c r="E51" s="107" t="s">
        <v>4891</v>
      </c>
      <c r="F51" s="107" t="s">
        <v>4812</v>
      </c>
      <c r="G51" s="107" t="s">
        <v>510</v>
      </c>
      <c r="H51" s="107" t="s">
        <v>4813</v>
      </c>
      <c r="I51" s="107" t="s">
        <v>4813</v>
      </c>
      <c r="J51" s="107" t="s">
        <v>99</v>
      </c>
      <c r="K51" s="107" t="s">
        <v>4896</v>
      </c>
      <c r="L51" s="107" t="s">
        <v>4811</v>
      </c>
      <c r="M51" s="108">
        <v>42272.474421289997</v>
      </c>
      <c r="N51" s="109">
        <v>662.75</v>
      </c>
      <c r="O51" s="109">
        <v>624.77</v>
      </c>
      <c r="P51" s="109">
        <v>662.75</v>
      </c>
      <c r="Q51" s="109">
        <v>37.979999999999997</v>
      </c>
      <c r="R51" s="108">
        <v>42272.679722219997</v>
      </c>
      <c r="S51" s="108">
        <v>42278</v>
      </c>
      <c r="T51" s="108">
        <v>42439.431921290001</v>
      </c>
    </row>
    <row r="52" spans="1:20" ht="13.5" thickBot="1">
      <c r="A52" s="107" t="s">
        <v>4887</v>
      </c>
      <c r="B52" s="107" t="s">
        <v>4888</v>
      </c>
      <c r="C52" s="107" t="s">
        <v>4893</v>
      </c>
      <c r="D52" s="107" t="s">
        <v>4894</v>
      </c>
      <c r="E52" s="107" t="s">
        <v>4891</v>
      </c>
      <c r="F52" s="107" t="s">
        <v>4825</v>
      </c>
      <c r="G52" s="107" t="s">
        <v>510</v>
      </c>
      <c r="H52" s="107" t="s">
        <v>4813</v>
      </c>
      <c r="I52" s="107" t="s">
        <v>4813</v>
      </c>
      <c r="J52" s="107" t="s">
        <v>103</v>
      </c>
      <c r="K52" s="107" t="s">
        <v>4896</v>
      </c>
      <c r="L52" s="107" t="s">
        <v>4811</v>
      </c>
      <c r="M52" s="108">
        <v>42272.533784719999</v>
      </c>
      <c r="N52" s="109">
        <v>438.65</v>
      </c>
      <c r="O52" s="109">
        <v>348.57</v>
      </c>
      <c r="P52" s="109">
        <v>438.65</v>
      </c>
      <c r="Q52" s="109">
        <v>90.08</v>
      </c>
      <c r="R52" s="108">
        <v>42272.535567129999</v>
      </c>
      <c r="S52" s="108">
        <v>42278</v>
      </c>
      <c r="T52" s="108">
        <v>42439.430648139998</v>
      </c>
    </row>
    <row r="53" spans="1:20" ht="13.5" thickBot="1">
      <c r="A53" s="107" t="s">
        <v>4887</v>
      </c>
      <c r="B53" s="107" t="s">
        <v>4888</v>
      </c>
      <c r="C53" s="107" t="s">
        <v>4893</v>
      </c>
      <c r="D53" s="107" t="s">
        <v>4894</v>
      </c>
      <c r="E53" s="107" t="s">
        <v>4891</v>
      </c>
      <c r="F53" s="107" t="s">
        <v>4825</v>
      </c>
      <c r="G53" s="107" t="s">
        <v>4832</v>
      </c>
      <c r="H53" s="107" t="s">
        <v>4813</v>
      </c>
      <c r="I53" s="107" t="s">
        <v>4813</v>
      </c>
      <c r="J53" s="107" t="s">
        <v>4898</v>
      </c>
      <c r="K53" s="107" t="s">
        <v>4810</v>
      </c>
      <c r="L53" s="107" t="s">
        <v>4811</v>
      </c>
      <c r="M53" s="108">
        <v>42641.487870370001</v>
      </c>
      <c r="N53" s="109">
        <v>4158</v>
      </c>
      <c r="O53" s="109">
        <v>4158</v>
      </c>
      <c r="P53" s="109">
        <v>4158</v>
      </c>
      <c r="Q53" s="110"/>
      <c r="R53" s="108">
        <v>42641.491122680003</v>
      </c>
      <c r="S53" s="108">
        <v>42644</v>
      </c>
      <c r="T53" s="110"/>
    </row>
    <row r="54" spans="1:20" ht="13.5" thickBot="1">
      <c r="A54" s="107" t="s">
        <v>4887</v>
      </c>
      <c r="B54" s="107" t="s">
        <v>4888</v>
      </c>
      <c r="C54" s="107" t="s">
        <v>4899</v>
      </c>
      <c r="D54" s="107" t="s">
        <v>4900</v>
      </c>
      <c r="E54" s="107" t="s">
        <v>4891</v>
      </c>
      <c r="F54" s="107" t="s">
        <v>4825</v>
      </c>
      <c r="G54" s="107" t="s">
        <v>4855</v>
      </c>
      <c r="H54" s="107" t="s">
        <v>4808</v>
      </c>
      <c r="I54" s="107" t="s">
        <v>4808</v>
      </c>
      <c r="J54" s="107" t="s">
        <v>4901</v>
      </c>
      <c r="K54" s="107" t="s">
        <v>4810</v>
      </c>
      <c r="L54" s="107" t="s">
        <v>4811</v>
      </c>
      <c r="M54" s="108">
        <v>41663.605312500003</v>
      </c>
      <c r="N54" s="109">
        <v>844.55</v>
      </c>
      <c r="O54" s="109">
        <v>0</v>
      </c>
      <c r="P54" s="109">
        <v>0.01</v>
      </c>
      <c r="Q54" s="110"/>
      <c r="R54" s="108">
        <v>41666.432256940003</v>
      </c>
      <c r="S54" s="108">
        <v>41660.999988420001</v>
      </c>
      <c r="T54" s="110"/>
    </row>
    <row r="55" spans="1:20" ht="13.5" thickBot="1">
      <c r="A55" s="107" t="s">
        <v>4887</v>
      </c>
      <c r="B55" s="107" t="s">
        <v>4888</v>
      </c>
      <c r="C55" s="107" t="s">
        <v>4899</v>
      </c>
      <c r="D55" s="107" t="s">
        <v>4900</v>
      </c>
      <c r="E55" s="107" t="s">
        <v>4891</v>
      </c>
      <c r="F55" s="107" t="s">
        <v>4825</v>
      </c>
      <c r="G55" s="107" t="s">
        <v>4855</v>
      </c>
      <c r="H55" s="107" t="s">
        <v>4808</v>
      </c>
      <c r="I55" s="107" t="s">
        <v>4808</v>
      </c>
      <c r="J55" s="107" t="s">
        <v>4902</v>
      </c>
      <c r="K55" s="107" t="s">
        <v>4810</v>
      </c>
      <c r="L55" s="107" t="s">
        <v>4811</v>
      </c>
      <c r="M55" s="108">
        <v>41666.683807870002</v>
      </c>
      <c r="N55" s="109">
        <v>844.55</v>
      </c>
      <c r="O55" s="109">
        <v>0</v>
      </c>
      <c r="P55" s="109">
        <v>844.55</v>
      </c>
      <c r="Q55" s="109">
        <v>844.55</v>
      </c>
      <c r="R55" s="108">
        <v>41666.686053240002</v>
      </c>
      <c r="S55" s="108">
        <v>41666.683807870002</v>
      </c>
      <c r="T55" s="108">
        <v>41666.696064809999</v>
      </c>
    </row>
    <row r="56" spans="1:20" ht="13.5" thickBot="1">
      <c r="A56" s="107" t="s">
        <v>4887</v>
      </c>
      <c r="B56" s="107" t="s">
        <v>4888</v>
      </c>
      <c r="C56" s="107" t="s">
        <v>4899</v>
      </c>
      <c r="D56" s="107" t="s">
        <v>4900</v>
      </c>
      <c r="E56" s="107" t="s">
        <v>4891</v>
      </c>
      <c r="F56" s="107" t="s">
        <v>4825</v>
      </c>
      <c r="G56" s="107" t="s">
        <v>24</v>
      </c>
      <c r="H56" s="107" t="s">
        <v>4808</v>
      </c>
      <c r="I56" s="107" t="s">
        <v>4808</v>
      </c>
      <c r="J56" s="107" t="s">
        <v>4903</v>
      </c>
      <c r="K56" s="107" t="s">
        <v>4810</v>
      </c>
      <c r="L56" s="107" t="s">
        <v>4811</v>
      </c>
      <c r="M56" s="108">
        <v>42038.673634250001</v>
      </c>
      <c r="N56" s="109">
        <v>844.55</v>
      </c>
      <c r="O56" s="109">
        <v>0</v>
      </c>
      <c r="P56" s="109">
        <v>844.55</v>
      </c>
      <c r="Q56" s="109">
        <v>844.55</v>
      </c>
      <c r="R56" s="108">
        <v>42038.676759249996</v>
      </c>
      <c r="S56" s="108">
        <v>42038.673634250001</v>
      </c>
      <c r="T56" s="108">
        <v>42039.69064814</v>
      </c>
    </row>
    <row r="57" spans="1:20" ht="13.5" thickBot="1">
      <c r="A57" s="107" t="s">
        <v>4887</v>
      </c>
      <c r="B57" s="107" t="s">
        <v>4888</v>
      </c>
      <c r="C57" s="107" t="s">
        <v>4899</v>
      </c>
      <c r="D57" s="107" t="s">
        <v>4900</v>
      </c>
      <c r="E57" s="107" t="s">
        <v>4891</v>
      </c>
      <c r="F57" s="107" t="s">
        <v>4825</v>
      </c>
      <c r="G57" s="107" t="s">
        <v>510</v>
      </c>
      <c r="H57" s="107" t="s">
        <v>4808</v>
      </c>
      <c r="I57" s="107" t="s">
        <v>4808</v>
      </c>
      <c r="J57" s="107" t="s">
        <v>4904</v>
      </c>
      <c r="K57" s="107" t="s">
        <v>4810</v>
      </c>
      <c r="L57" s="107" t="s">
        <v>4811</v>
      </c>
      <c r="M57" s="108">
        <v>42381.566655089999</v>
      </c>
      <c r="N57" s="109">
        <v>844.55</v>
      </c>
      <c r="O57" s="109">
        <v>0</v>
      </c>
      <c r="P57" s="109">
        <v>844.55</v>
      </c>
      <c r="Q57" s="109">
        <v>844.55</v>
      </c>
      <c r="R57" s="108">
        <v>42381.568043979998</v>
      </c>
      <c r="S57" s="108">
        <v>42380.999988420001</v>
      </c>
      <c r="T57" s="108">
        <v>42381.999988420001</v>
      </c>
    </row>
    <row r="58" spans="1:20" ht="13.5" thickBot="1">
      <c r="A58" s="107" t="s">
        <v>4887</v>
      </c>
      <c r="B58" s="107" t="s">
        <v>4888</v>
      </c>
      <c r="C58" s="107" t="s">
        <v>4899</v>
      </c>
      <c r="D58" s="107" t="s">
        <v>4900</v>
      </c>
      <c r="E58" s="107" t="s">
        <v>4891</v>
      </c>
      <c r="F58" s="107" t="s">
        <v>4825</v>
      </c>
      <c r="G58" s="107" t="s">
        <v>4832</v>
      </c>
      <c r="H58" s="107" t="s">
        <v>4813</v>
      </c>
      <c r="I58" s="107" t="s">
        <v>4813</v>
      </c>
      <c r="J58" s="107" t="s">
        <v>4905</v>
      </c>
      <c r="K58" s="107" t="s">
        <v>4810</v>
      </c>
      <c r="L58" s="107" t="s">
        <v>4811</v>
      </c>
      <c r="M58" s="108">
        <v>42641.487175920003</v>
      </c>
      <c r="N58" s="109">
        <v>524.52</v>
      </c>
      <c r="O58" s="109">
        <v>524.52</v>
      </c>
      <c r="P58" s="109">
        <v>524.52</v>
      </c>
      <c r="Q58" s="110"/>
      <c r="R58" s="108">
        <v>42641.488090270002</v>
      </c>
      <c r="S58" s="108">
        <v>42644</v>
      </c>
      <c r="T58" s="110"/>
    </row>
    <row r="59" spans="1:20" ht="13.5" thickBot="1">
      <c r="A59" s="107" t="s">
        <v>4887</v>
      </c>
      <c r="B59" s="107" t="s">
        <v>4888</v>
      </c>
      <c r="C59" s="107" t="s">
        <v>4899</v>
      </c>
      <c r="D59" s="107" t="s">
        <v>4900</v>
      </c>
      <c r="E59" s="107" t="s">
        <v>4891</v>
      </c>
      <c r="F59" s="107" t="s">
        <v>4825</v>
      </c>
      <c r="G59" s="107" t="s">
        <v>4832</v>
      </c>
      <c r="H59" s="107" t="s">
        <v>4813</v>
      </c>
      <c r="I59" s="107" t="s">
        <v>4813</v>
      </c>
      <c r="J59" s="107" t="s">
        <v>4906</v>
      </c>
      <c r="K59" s="107" t="s">
        <v>4810</v>
      </c>
      <c r="L59" s="107" t="s">
        <v>4811</v>
      </c>
      <c r="M59" s="108">
        <v>42641.490300919999</v>
      </c>
      <c r="N59" s="109">
        <v>1555.44</v>
      </c>
      <c r="O59" s="109">
        <v>1555.44</v>
      </c>
      <c r="P59" s="109">
        <v>1555.44</v>
      </c>
      <c r="Q59" s="110"/>
      <c r="R59" s="108">
        <v>42641.491145829998</v>
      </c>
      <c r="S59" s="108">
        <v>42644</v>
      </c>
      <c r="T59" s="110"/>
    </row>
    <row r="60" spans="1:20" ht="13.5" thickBot="1">
      <c r="A60" s="107" t="s">
        <v>4887</v>
      </c>
      <c r="B60" s="107" t="s">
        <v>4888</v>
      </c>
      <c r="C60" s="107" t="s">
        <v>4907</v>
      </c>
      <c r="D60" s="107" t="s">
        <v>4908</v>
      </c>
      <c r="E60" s="107" t="s">
        <v>4891</v>
      </c>
      <c r="F60" s="107" t="s">
        <v>4812</v>
      </c>
      <c r="G60" s="107" t="s">
        <v>4832</v>
      </c>
      <c r="H60" s="107" t="s">
        <v>4813</v>
      </c>
      <c r="I60" s="107" t="s">
        <v>4813</v>
      </c>
      <c r="J60" s="107" t="s">
        <v>4909</v>
      </c>
      <c r="K60" s="107" t="s">
        <v>4810</v>
      </c>
      <c r="L60" s="107" t="s">
        <v>4811</v>
      </c>
      <c r="M60" s="108">
        <v>42641.488946750003</v>
      </c>
      <c r="N60" s="109">
        <v>13927.92</v>
      </c>
      <c r="O60" s="109">
        <v>6963.97</v>
      </c>
      <c r="P60" s="109">
        <v>6963.97</v>
      </c>
      <c r="Q60" s="110"/>
      <c r="R60" s="108">
        <v>42653.694398140004</v>
      </c>
      <c r="S60" s="108">
        <v>42644</v>
      </c>
      <c r="T60" s="110"/>
    </row>
    <row r="61" spans="1:20" ht="13.5" thickBot="1">
      <c r="A61" s="107" t="s">
        <v>4887</v>
      </c>
      <c r="B61" s="107" t="s">
        <v>4888</v>
      </c>
      <c r="C61" s="107" t="s">
        <v>4907</v>
      </c>
      <c r="D61" s="107" t="s">
        <v>4908</v>
      </c>
      <c r="E61" s="107" t="s">
        <v>4891</v>
      </c>
      <c r="F61" s="107" t="s">
        <v>4825</v>
      </c>
      <c r="G61" s="107" t="s">
        <v>4832</v>
      </c>
      <c r="H61" s="107" t="s">
        <v>4813</v>
      </c>
      <c r="I61" s="107" t="s">
        <v>4813</v>
      </c>
      <c r="J61" s="107" t="s">
        <v>4909</v>
      </c>
      <c r="K61" s="107" t="s">
        <v>4810</v>
      </c>
      <c r="L61" s="107" t="s">
        <v>4811</v>
      </c>
      <c r="M61" s="108">
        <v>42641.488946750003</v>
      </c>
      <c r="N61" s="109">
        <v>13927.92</v>
      </c>
      <c r="O61" s="109">
        <v>6963.97</v>
      </c>
      <c r="P61" s="109">
        <v>6963.97</v>
      </c>
      <c r="Q61" s="110"/>
      <c r="R61" s="108">
        <v>42653.694398140004</v>
      </c>
      <c r="S61" s="108">
        <v>42644</v>
      </c>
      <c r="T61" s="110"/>
    </row>
    <row r="62" spans="1:20" ht="13.5" thickBot="1">
      <c r="A62" s="107" t="s">
        <v>4910</v>
      </c>
      <c r="B62" s="107" t="s">
        <v>4911</v>
      </c>
      <c r="C62" s="107" t="s">
        <v>4912</v>
      </c>
      <c r="D62" s="107" t="s">
        <v>4913</v>
      </c>
      <c r="E62" s="107" t="s">
        <v>4914</v>
      </c>
      <c r="F62" s="107" t="s">
        <v>4812</v>
      </c>
      <c r="G62" s="107" t="s">
        <v>510</v>
      </c>
      <c r="H62" s="107" t="s">
        <v>4813</v>
      </c>
      <c r="I62" s="107" t="s">
        <v>4813</v>
      </c>
      <c r="J62" s="107" t="s">
        <v>154</v>
      </c>
      <c r="K62" s="107" t="s">
        <v>4810</v>
      </c>
      <c r="L62" s="107" t="s">
        <v>4811</v>
      </c>
      <c r="M62" s="108">
        <v>42300.571944440002</v>
      </c>
      <c r="N62" s="109">
        <v>5850</v>
      </c>
      <c r="O62" s="109">
        <v>5850</v>
      </c>
      <c r="P62" s="109">
        <v>5850</v>
      </c>
      <c r="Q62" s="110"/>
      <c r="R62" s="108">
        <v>42300.572442129996</v>
      </c>
      <c r="S62" s="108">
        <v>42298.999988420001</v>
      </c>
      <c r="T62" s="110"/>
    </row>
    <row r="63" spans="1:20" ht="13.5" thickBot="1">
      <c r="A63" s="107" t="s">
        <v>4910</v>
      </c>
      <c r="B63" s="107" t="s">
        <v>4911</v>
      </c>
      <c r="C63" s="107" t="s">
        <v>4915</v>
      </c>
      <c r="D63" s="107" t="s">
        <v>4916</v>
      </c>
      <c r="E63" s="107" t="s">
        <v>4914</v>
      </c>
      <c r="F63" s="107" t="s">
        <v>4812</v>
      </c>
      <c r="G63" s="107" t="s">
        <v>4832</v>
      </c>
      <c r="H63" s="107" t="s">
        <v>4813</v>
      </c>
      <c r="I63" s="107" t="s">
        <v>4813</v>
      </c>
      <c r="J63" s="107" t="s">
        <v>4763</v>
      </c>
      <c r="K63" s="107" t="s">
        <v>4810</v>
      </c>
      <c r="L63" s="107" t="s">
        <v>4811</v>
      </c>
      <c r="M63" s="108">
        <v>42635.416932870001</v>
      </c>
      <c r="N63" s="109">
        <v>2271.38</v>
      </c>
      <c r="O63" s="109">
        <v>2271.38</v>
      </c>
      <c r="P63" s="109">
        <v>2271.38</v>
      </c>
      <c r="Q63" s="110"/>
      <c r="R63" s="108">
        <v>42635.418680549999</v>
      </c>
      <c r="S63" s="108">
        <v>42644</v>
      </c>
      <c r="T63" s="110"/>
    </row>
    <row r="64" spans="1:20" ht="13.5" thickBot="1">
      <c r="A64" s="107" t="s">
        <v>4910</v>
      </c>
      <c r="B64" s="107" t="s">
        <v>4911</v>
      </c>
      <c r="C64" s="107" t="s">
        <v>4917</v>
      </c>
      <c r="D64" s="107" t="s">
        <v>4918</v>
      </c>
      <c r="E64" s="107" t="s">
        <v>4914</v>
      </c>
      <c r="F64" s="107" t="s">
        <v>4812</v>
      </c>
      <c r="G64" s="107" t="s">
        <v>4832</v>
      </c>
      <c r="H64" s="107" t="s">
        <v>4813</v>
      </c>
      <c r="I64" s="107" t="s">
        <v>4813</v>
      </c>
      <c r="J64" s="107" t="s">
        <v>4919</v>
      </c>
      <c r="K64" s="107" t="s">
        <v>4810</v>
      </c>
      <c r="L64" s="107" t="s">
        <v>4811</v>
      </c>
      <c r="M64" s="108">
        <v>42638.352175920001</v>
      </c>
      <c r="N64" s="109">
        <v>2271.38</v>
      </c>
      <c r="O64" s="109">
        <v>2271.38</v>
      </c>
      <c r="P64" s="109">
        <v>2271.38</v>
      </c>
      <c r="Q64" s="110"/>
      <c r="R64" s="108">
        <v>42638.370393509998</v>
      </c>
      <c r="S64" s="108">
        <v>42644</v>
      </c>
      <c r="T64" s="110"/>
    </row>
    <row r="65" spans="1:20" ht="13.5" thickBot="1">
      <c r="A65" s="107" t="s">
        <v>4910</v>
      </c>
      <c r="B65" s="107" t="s">
        <v>4911</v>
      </c>
      <c r="C65" s="107" t="s">
        <v>4920</v>
      </c>
      <c r="D65" s="107" t="s">
        <v>4921</v>
      </c>
      <c r="E65" s="107" t="s">
        <v>4914</v>
      </c>
      <c r="F65" s="107" t="s">
        <v>4812</v>
      </c>
      <c r="G65" s="107" t="s">
        <v>4832</v>
      </c>
      <c r="H65" s="107" t="s">
        <v>4813</v>
      </c>
      <c r="I65" s="107" t="s">
        <v>4813</v>
      </c>
      <c r="J65" s="107" t="s">
        <v>4922</v>
      </c>
      <c r="K65" s="107" t="s">
        <v>4810</v>
      </c>
      <c r="L65" s="107" t="s">
        <v>4811</v>
      </c>
      <c r="M65" s="108">
        <v>42642.467627309998</v>
      </c>
      <c r="N65" s="109">
        <v>2401</v>
      </c>
      <c r="O65" s="109">
        <v>2401</v>
      </c>
      <c r="P65" s="109">
        <v>2401</v>
      </c>
      <c r="Q65" s="110"/>
      <c r="R65" s="108">
        <v>42642.469004630002</v>
      </c>
      <c r="S65" s="108">
        <v>42644</v>
      </c>
      <c r="T65" s="110"/>
    </row>
    <row r="66" spans="1:20" ht="13.5" thickBot="1">
      <c r="A66" s="107" t="s">
        <v>4910</v>
      </c>
      <c r="B66" s="107" t="s">
        <v>4911</v>
      </c>
      <c r="C66" s="107" t="s">
        <v>4923</v>
      </c>
      <c r="D66" s="107" t="s">
        <v>4924</v>
      </c>
      <c r="E66" s="107" t="s">
        <v>4914</v>
      </c>
      <c r="F66" s="107" t="s">
        <v>4812</v>
      </c>
      <c r="G66" s="107" t="s">
        <v>4832</v>
      </c>
      <c r="H66" s="107" t="s">
        <v>4813</v>
      </c>
      <c r="I66" s="107" t="s">
        <v>4813</v>
      </c>
      <c r="J66" s="107" t="s">
        <v>4925</v>
      </c>
      <c r="K66" s="107" t="s">
        <v>4810</v>
      </c>
      <c r="L66" s="107" t="s">
        <v>4811</v>
      </c>
      <c r="M66" s="108">
        <v>42626.532604159998</v>
      </c>
      <c r="N66" s="109">
        <v>14181.86</v>
      </c>
      <c r="O66" s="109">
        <v>3943.94</v>
      </c>
      <c r="P66" s="109">
        <v>3943.94</v>
      </c>
      <c r="Q66" s="110"/>
      <c r="R66" s="108">
        <v>42639.621874999997</v>
      </c>
      <c r="S66" s="108">
        <v>42644</v>
      </c>
      <c r="T66" s="110"/>
    </row>
    <row r="67" spans="1:20" ht="13.5" thickBot="1">
      <c r="A67" s="107" t="s">
        <v>4910</v>
      </c>
      <c r="B67" s="107" t="s">
        <v>4911</v>
      </c>
      <c r="C67" s="107" t="s">
        <v>4926</v>
      </c>
      <c r="D67" s="107" t="s">
        <v>4927</v>
      </c>
      <c r="E67" s="107" t="s">
        <v>4914</v>
      </c>
      <c r="F67" s="107" t="s">
        <v>4812</v>
      </c>
      <c r="G67" s="107" t="s">
        <v>4832</v>
      </c>
      <c r="H67" s="107" t="s">
        <v>4813</v>
      </c>
      <c r="I67" s="107" t="s">
        <v>4813</v>
      </c>
      <c r="J67" s="107" t="s">
        <v>4928</v>
      </c>
      <c r="K67" s="107" t="s">
        <v>4810</v>
      </c>
      <c r="L67" s="107" t="s">
        <v>4811</v>
      </c>
      <c r="M67" s="108">
        <v>42640.384965270001</v>
      </c>
      <c r="N67" s="109">
        <v>2271.88</v>
      </c>
      <c r="O67" s="109">
        <v>2271.88</v>
      </c>
      <c r="P67" s="109">
        <v>2271.88</v>
      </c>
      <c r="Q67" s="110"/>
      <c r="R67" s="108">
        <v>42640.386840270003</v>
      </c>
      <c r="S67" s="108">
        <v>42644</v>
      </c>
      <c r="T67" s="110"/>
    </row>
    <row r="68" spans="1:20" ht="13.5" thickBot="1">
      <c r="A68" s="107" t="s">
        <v>4910</v>
      </c>
      <c r="B68" s="107" t="s">
        <v>4911</v>
      </c>
      <c r="C68" s="107" t="s">
        <v>4929</v>
      </c>
      <c r="D68" s="107" t="s">
        <v>4930</v>
      </c>
      <c r="E68" s="107" t="s">
        <v>4914</v>
      </c>
      <c r="F68" s="107" t="s">
        <v>4835</v>
      </c>
      <c r="G68" s="107" t="s">
        <v>24</v>
      </c>
      <c r="H68" s="107" t="s">
        <v>4808</v>
      </c>
      <c r="I68" s="107" t="s">
        <v>4808</v>
      </c>
      <c r="J68" s="107" t="s">
        <v>4931</v>
      </c>
      <c r="K68" s="107" t="s">
        <v>4810</v>
      </c>
      <c r="L68" s="107" t="s">
        <v>4811</v>
      </c>
      <c r="M68" s="108">
        <v>41974.457662029999</v>
      </c>
      <c r="N68" s="109">
        <v>4008</v>
      </c>
      <c r="O68" s="109">
        <v>0</v>
      </c>
      <c r="P68" s="109">
        <v>4008</v>
      </c>
      <c r="Q68" s="109">
        <v>3817.25</v>
      </c>
      <c r="R68" s="108">
        <v>41974.460081010002</v>
      </c>
      <c r="S68" s="108">
        <v>41949.999988420001</v>
      </c>
      <c r="T68" s="108">
        <v>42201.428831010002</v>
      </c>
    </row>
    <row r="69" spans="1:20" ht="13.5" thickBot="1">
      <c r="A69" s="107" t="s">
        <v>4910</v>
      </c>
      <c r="B69" s="107" t="s">
        <v>4911</v>
      </c>
      <c r="C69" s="107" t="s">
        <v>4929</v>
      </c>
      <c r="D69" s="107" t="s">
        <v>4930</v>
      </c>
      <c r="E69" s="107" t="s">
        <v>4914</v>
      </c>
      <c r="F69" s="107" t="s">
        <v>4825</v>
      </c>
      <c r="G69" s="107" t="s">
        <v>24</v>
      </c>
      <c r="H69" s="107" t="s">
        <v>4808</v>
      </c>
      <c r="I69" s="107" t="s">
        <v>4808</v>
      </c>
      <c r="J69" s="107" t="s">
        <v>4931</v>
      </c>
      <c r="K69" s="107" t="s">
        <v>4810</v>
      </c>
      <c r="L69" s="107" t="s">
        <v>4811</v>
      </c>
      <c r="M69" s="108">
        <v>41974.457662029999</v>
      </c>
      <c r="N69" s="109">
        <v>4008</v>
      </c>
      <c r="O69" s="109">
        <v>0</v>
      </c>
      <c r="P69" s="109">
        <v>4008</v>
      </c>
      <c r="Q69" s="109">
        <v>3817.25</v>
      </c>
      <c r="R69" s="108">
        <v>41974.460081010002</v>
      </c>
      <c r="S69" s="108">
        <v>41949.999988420001</v>
      </c>
      <c r="T69" s="108">
        <v>42201.428831010002</v>
      </c>
    </row>
    <row r="70" spans="1:20" ht="13.5" thickBot="1">
      <c r="A70" s="107" t="s">
        <v>4910</v>
      </c>
      <c r="B70" s="107" t="s">
        <v>4911</v>
      </c>
      <c r="C70" s="107" t="s">
        <v>4932</v>
      </c>
      <c r="D70" s="107" t="s">
        <v>4933</v>
      </c>
      <c r="E70" s="107" t="s">
        <v>4914</v>
      </c>
      <c r="F70" s="107" t="s">
        <v>4835</v>
      </c>
      <c r="G70" s="107" t="s">
        <v>24</v>
      </c>
      <c r="H70" s="107" t="s">
        <v>4808</v>
      </c>
      <c r="I70" s="107" t="s">
        <v>4808</v>
      </c>
      <c r="J70" s="107" t="s">
        <v>2442</v>
      </c>
      <c r="K70" s="107" t="s">
        <v>4810</v>
      </c>
      <c r="L70" s="107" t="s">
        <v>4811</v>
      </c>
      <c r="M70" s="108">
        <v>42087.466296289997</v>
      </c>
      <c r="N70" s="109">
        <v>4106</v>
      </c>
      <c r="O70" s="109">
        <v>0</v>
      </c>
      <c r="P70" s="109">
        <v>4106</v>
      </c>
      <c r="Q70" s="109">
        <v>3820.33</v>
      </c>
      <c r="R70" s="108">
        <v>42087.468368050002</v>
      </c>
      <c r="S70" s="108">
        <v>42073.999988420001</v>
      </c>
      <c r="T70" s="108">
        <v>42255.999988420001</v>
      </c>
    </row>
    <row r="71" spans="1:20" ht="13.5" thickBot="1">
      <c r="A71" s="107" t="s">
        <v>4910</v>
      </c>
      <c r="B71" s="107" t="s">
        <v>4911</v>
      </c>
      <c r="C71" s="107" t="s">
        <v>4932</v>
      </c>
      <c r="D71" s="107" t="s">
        <v>4933</v>
      </c>
      <c r="E71" s="107" t="s">
        <v>4914</v>
      </c>
      <c r="F71" s="107" t="s">
        <v>4825</v>
      </c>
      <c r="G71" s="107" t="s">
        <v>24</v>
      </c>
      <c r="H71" s="107" t="s">
        <v>4808</v>
      </c>
      <c r="I71" s="107" t="s">
        <v>4808</v>
      </c>
      <c r="J71" s="107" t="s">
        <v>2442</v>
      </c>
      <c r="K71" s="107" t="s">
        <v>4810</v>
      </c>
      <c r="L71" s="107" t="s">
        <v>4811</v>
      </c>
      <c r="M71" s="108">
        <v>42087.466296289997</v>
      </c>
      <c r="N71" s="109">
        <v>4106</v>
      </c>
      <c r="O71" s="109">
        <v>0</v>
      </c>
      <c r="P71" s="109">
        <v>4106</v>
      </c>
      <c r="Q71" s="109">
        <v>3820.33</v>
      </c>
      <c r="R71" s="108">
        <v>42087.468368050002</v>
      </c>
      <c r="S71" s="108">
        <v>42073.999988420001</v>
      </c>
      <c r="T71" s="108">
        <v>42255.999988420001</v>
      </c>
    </row>
    <row r="72" spans="1:20" ht="13.5" thickBot="1">
      <c r="A72" s="107" t="s">
        <v>4910</v>
      </c>
      <c r="B72" s="107" t="s">
        <v>4911</v>
      </c>
      <c r="C72" s="107" t="s">
        <v>4934</v>
      </c>
      <c r="D72" s="107" t="s">
        <v>4935</v>
      </c>
      <c r="E72" s="107" t="s">
        <v>4914</v>
      </c>
      <c r="F72" s="107" t="s">
        <v>4812</v>
      </c>
      <c r="G72" s="107" t="s">
        <v>510</v>
      </c>
      <c r="H72" s="107" t="s">
        <v>4813</v>
      </c>
      <c r="I72" s="107" t="s">
        <v>4813</v>
      </c>
      <c r="J72" s="107" t="s">
        <v>848</v>
      </c>
      <c r="K72" s="107" t="s">
        <v>4810</v>
      </c>
      <c r="L72" s="107" t="s">
        <v>4811</v>
      </c>
      <c r="M72" s="108">
        <v>42278.381296289997</v>
      </c>
      <c r="N72" s="109">
        <v>2973.66</v>
      </c>
      <c r="O72" s="109">
        <v>2973.66</v>
      </c>
      <c r="P72" s="109">
        <v>2973.66</v>
      </c>
      <c r="Q72" s="110"/>
      <c r="R72" s="108">
        <v>42278.383275460001</v>
      </c>
      <c r="S72" s="108">
        <v>42278.381296289997</v>
      </c>
      <c r="T72" s="110"/>
    </row>
    <row r="73" spans="1:20" ht="13.5" thickBot="1">
      <c r="A73" s="107" t="s">
        <v>4910</v>
      </c>
      <c r="B73" s="107" t="s">
        <v>4911</v>
      </c>
      <c r="C73" s="107" t="s">
        <v>4936</v>
      </c>
      <c r="D73" s="107" t="s">
        <v>4937</v>
      </c>
      <c r="E73" s="107" t="s">
        <v>4914</v>
      </c>
      <c r="F73" s="107" t="s">
        <v>4835</v>
      </c>
      <c r="G73" s="107" t="s">
        <v>24</v>
      </c>
      <c r="H73" s="107" t="s">
        <v>4808</v>
      </c>
      <c r="I73" s="107" t="s">
        <v>4808</v>
      </c>
      <c r="J73" s="107" t="s">
        <v>4938</v>
      </c>
      <c r="K73" s="107" t="s">
        <v>4896</v>
      </c>
      <c r="L73" s="107" t="s">
        <v>4811</v>
      </c>
      <c r="M73" s="108">
        <v>41954.436932869998</v>
      </c>
      <c r="N73" s="109">
        <v>879</v>
      </c>
      <c r="O73" s="109">
        <v>0</v>
      </c>
      <c r="P73" s="109">
        <v>879</v>
      </c>
      <c r="Q73" s="109">
        <v>879</v>
      </c>
      <c r="R73" s="108">
        <v>41954.438310179998</v>
      </c>
      <c r="S73" s="108">
        <v>41948.999988420001</v>
      </c>
      <c r="T73" s="108">
        <v>42163.999988420001</v>
      </c>
    </row>
    <row r="74" spans="1:20" ht="13.5" thickBot="1">
      <c r="A74" s="107" t="s">
        <v>4910</v>
      </c>
      <c r="B74" s="107" t="s">
        <v>4911</v>
      </c>
      <c r="C74" s="107" t="s">
        <v>4936</v>
      </c>
      <c r="D74" s="107" t="s">
        <v>4937</v>
      </c>
      <c r="E74" s="107" t="s">
        <v>4914</v>
      </c>
      <c r="F74" s="107" t="s">
        <v>4825</v>
      </c>
      <c r="G74" s="107" t="s">
        <v>510</v>
      </c>
      <c r="H74" s="107" t="s">
        <v>4808</v>
      </c>
      <c r="I74" s="107" t="s">
        <v>4808</v>
      </c>
      <c r="J74" s="107" t="s">
        <v>4939</v>
      </c>
      <c r="K74" s="107" t="s">
        <v>4896</v>
      </c>
      <c r="L74" s="107" t="s">
        <v>4811</v>
      </c>
      <c r="M74" s="108">
        <v>42290.672870369999</v>
      </c>
      <c r="N74" s="109">
        <v>879</v>
      </c>
      <c r="O74" s="109">
        <v>0</v>
      </c>
      <c r="P74" s="109">
        <v>879</v>
      </c>
      <c r="Q74" s="109">
        <v>879</v>
      </c>
      <c r="R74" s="108">
        <v>42290.676932870003</v>
      </c>
      <c r="S74" s="108">
        <v>42283.999988420001</v>
      </c>
      <c r="T74" s="108">
        <v>42290.999988420001</v>
      </c>
    </row>
    <row r="75" spans="1:20" ht="13.5" thickBot="1">
      <c r="A75" s="107" t="s">
        <v>4940</v>
      </c>
      <c r="B75" s="107" t="s">
        <v>4941</v>
      </c>
      <c r="C75" s="107" t="s">
        <v>4942</v>
      </c>
      <c r="D75" s="107" t="s">
        <v>4943</v>
      </c>
      <c r="E75" s="107" t="s">
        <v>4944</v>
      </c>
      <c r="F75" s="107" t="s">
        <v>4870</v>
      </c>
      <c r="G75" s="107" t="s">
        <v>24</v>
      </c>
      <c r="H75" s="107" t="s">
        <v>4808</v>
      </c>
      <c r="I75" s="107" t="s">
        <v>4808</v>
      </c>
      <c r="J75" s="107" t="s">
        <v>4945</v>
      </c>
      <c r="K75" s="107" t="s">
        <v>4810</v>
      </c>
      <c r="L75" s="107" t="s">
        <v>4811</v>
      </c>
      <c r="M75" s="108">
        <v>41990.416134250001</v>
      </c>
      <c r="N75" s="109">
        <v>8367</v>
      </c>
      <c r="O75" s="109">
        <v>0</v>
      </c>
      <c r="P75" s="109">
        <v>8957.08</v>
      </c>
      <c r="Q75" s="109">
        <v>9001.7199999999993</v>
      </c>
      <c r="R75" s="108">
        <v>42326.562604159997</v>
      </c>
      <c r="S75" s="108">
        <v>41989.999988420001</v>
      </c>
      <c r="T75" s="108">
        <v>42348.999988420001</v>
      </c>
    </row>
    <row r="76" spans="1:20" ht="13.5" thickBot="1">
      <c r="A76" s="107" t="s">
        <v>4940</v>
      </c>
      <c r="B76" s="107" t="s">
        <v>4941</v>
      </c>
      <c r="C76" s="107" t="s">
        <v>4942</v>
      </c>
      <c r="D76" s="107" t="s">
        <v>4943</v>
      </c>
      <c r="E76" s="107" t="s">
        <v>4944</v>
      </c>
      <c r="F76" s="107" t="s">
        <v>4825</v>
      </c>
      <c r="G76" s="107" t="s">
        <v>24</v>
      </c>
      <c r="H76" s="107" t="s">
        <v>4808</v>
      </c>
      <c r="I76" s="107" t="s">
        <v>4808</v>
      </c>
      <c r="J76" s="107" t="s">
        <v>4945</v>
      </c>
      <c r="K76" s="107" t="s">
        <v>4810</v>
      </c>
      <c r="L76" s="107" t="s">
        <v>4811</v>
      </c>
      <c r="M76" s="108">
        <v>41990.416134250001</v>
      </c>
      <c r="N76" s="109">
        <v>8367</v>
      </c>
      <c r="O76" s="109">
        <v>0</v>
      </c>
      <c r="P76" s="109">
        <v>8957.08</v>
      </c>
      <c r="Q76" s="109">
        <v>9001.7199999999993</v>
      </c>
      <c r="R76" s="108">
        <v>42326.562604159997</v>
      </c>
      <c r="S76" s="108">
        <v>41989.999988420001</v>
      </c>
      <c r="T76" s="108">
        <v>42348.999988420001</v>
      </c>
    </row>
    <row r="77" spans="1:20" ht="13.5" thickBot="1">
      <c r="A77" s="107" t="s">
        <v>4940</v>
      </c>
      <c r="B77" s="107" t="s">
        <v>4941</v>
      </c>
      <c r="C77" s="107" t="s">
        <v>4942</v>
      </c>
      <c r="D77" s="107" t="s">
        <v>4943</v>
      </c>
      <c r="E77" s="107" t="s">
        <v>4944</v>
      </c>
      <c r="F77" s="107" t="s">
        <v>4825</v>
      </c>
      <c r="G77" s="107" t="s">
        <v>510</v>
      </c>
      <c r="H77" s="107" t="s">
        <v>4813</v>
      </c>
      <c r="I77" s="107" t="s">
        <v>4813</v>
      </c>
      <c r="J77" s="107" t="s">
        <v>298</v>
      </c>
      <c r="K77" s="107" t="s">
        <v>4810</v>
      </c>
      <c r="L77" s="107" t="s">
        <v>4811</v>
      </c>
      <c r="M77" s="108">
        <v>42332.579085639998</v>
      </c>
      <c r="N77" s="109">
        <v>3384.22</v>
      </c>
      <c r="O77" s="109">
        <v>319.06</v>
      </c>
      <c r="P77" s="109">
        <v>3384.22</v>
      </c>
      <c r="Q77" s="109">
        <v>3065.16</v>
      </c>
      <c r="R77" s="108">
        <v>42332.58159722</v>
      </c>
      <c r="S77" s="108">
        <v>42328.999988420001</v>
      </c>
      <c r="T77" s="108">
        <v>42640.999988420001</v>
      </c>
    </row>
    <row r="78" spans="1:20" ht="13.5" thickBot="1">
      <c r="A78" s="107" t="s">
        <v>4946</v>
      </c>
      <c r="B78" s="107" t="s">
        <v>4947</v>
      </c>
      <c r="C78" s="107" t="s">
        <v>4948</v>
      </c>
      <c r="D78" s="107" t="s">
        <v>4949</v>
      </c>
      <c r="E78" s="107" t="s">
        <v>4950</v>
      </c>
      <c r="F78" s="107" t="s">
        <v>4870</v>
      </c>
      <c r="G78" s="107" t="s">
        <v>4855</v>
      </c>
      <c r="H78" s="107" t="s">
        <v>4813</v>
      </c>
      <c r="I78" s="107" t="s">
        <v>4808</v>
      </c>
      <c r="J78" s="107" t="s">
        <v>4951</v>
      </c>
      <c r="K78" s="107" t="s">
        <v>4896</v>
      </c>
      <c r="L78" s="107" t="s">
        <v>4811</v>
      </c>
      <c r="M78" s="108">
        <v>41900.439884250001</v>
      </c>
      <c r="N78" s="109">
        <v>2546.79</v>
      </c>
      <c r="O78" s="109">
        <v>39.69</v>
      </c>
      <c r="P78" s="109">
        <v>5714.98</v>
      </c>
      <c r="Q78" s="109">
        <v>5417.11</v>
      </c>
      <c r="R78" s="108">
        <v>42605.688680550003</v>
      </c>
      <c r="S78" s="108">
        <v>41893.999988420001</v>
      </c>
      <c r="T78" s="108">
        <v>42606.999988420001</v>
      </c>
    </row>
    <row r="79" spans="1:20" ht="13.5" thickBot="1">
      <c r="A79" s="107" t="s">
        <v>4946</v>
      </c>
      <c r="B79" s="107" t="s">
        <v>4947</v>
      </c>
      <c r="C79" s="107" t="s">
        <v>4948</v>
      </c>
      <c r="D79" s="107" t="s">
        <v>4949</v>
      </c>
      <c r="E79" s="107" t="s">
        <v>4950</v>
      </c>
      <c r="F79" s="107" t="s">
        <v>4825</v>
      </c>
      <c r="G79" s="107" t="s">
        <v>4855</v>
      </c>
      <c r="H79" s="107" t="s">
        <v>4813</v>
      </c>
      <c r="I79" s="107" t="s">
        <v>4813</v>
      </c>
      <c r="J79" s="107" t="s">
        <v>4951</v>
      </c>
      <c r="K79" s="107" t="s">
        <v>4896</v>
      </c>
      <c r="L79" s="107" t="s">
        <v>4811</v>
      </c>
      <c r="M79" s="108">
        <v>41900.439884250001</v>
      </c>
      <c r="N79" s="109">
        <v>2546.79</v>
      </c>
      <c r="O79" s="109">
        <v>39.69</v>
      </c>
      <c r="P79" s="109">
        <v>5714.98</v>
      </c>
      <c r="Q79" s="109">
        <v>5417.11</v>
      </c>
      <c r="R79" s="108">
        <v>42605.688680550003</v>
      </c>
      <c r="S79" s="108">
        <v>41893.999988420001</v>
      </c>
      <c r="T79" s="108">
        <v>42606.999988420001</v>
      </c>
    </row>
    <row r="80" spans="1:20" ht="13.5" thickBot="1">
      <c r="A80" s="107" t="s">
        <v>4946</v>
      </c>
      <c r="B80" s="107" t="s">
        <v>4947</v>
      </c>
      <c r="C80" s="107" t="s">
        <v>4952</v>
      </c>
      <c r="D80" s="107" t="s">
        <v>4953</v>
      </c>
      <c r="E80" s="107" t="s">
        <v>4950</v>
      </c>
      <c r="F80" s="107" t="s">
        <v>4870</v>
      </c>
      <c r="G80" s="107" t="s">
        <v>4855</v>
      </c>
      <c r="H80" s="107" t="s">
        <v>4813</v>
      </c>
      <c r="I80" s="107" t="s">
        <v>4808</v>
      </c>
      <c r="J80" s="107" t="s">
        <v>4951</v>
      </c>
      <c r="K80" s="107" t="s">
        <v>4896</v>
      </c>
      <c r="L80" s="107" t="s">
        <v>4811</v>
      </c>
      <c r="M80" s="108">
        <v>41900.439884250001</v>
      </c>
      <c r="N80" s="109">
        <v>2989.71</v>
      </c>
      <c r="O80" s="109">
        <v>39.69</v>
      </c>
      <c r="P80" s="109">
        <v>5714.98</v>
      </c>
      <c r="Q80" s="109">
        <v>5417.11</v>
      </c>
      <c r="R80" s="108">
        <v>42605.688680550003</v>
      </c>
      <c r="S80" s="108">
        <v>41893.999988420001</v>
      </c>
      <c r="T80" s="108">
        <v>42606.999988420001</v>
      </c>
    </row>
    <row r="81" spans="1:20" ht="13.5" thickBot="1">
      <c r="A81" s="107" t="s">
        <v>4946</v>
      </c>
      <c r="B81" s="107" t="s">
        <v>4947</v>
      </c>
      <c r="C81" s="107" t="s">
        <v>4952</v>
      </c>
      <c r="D81" s="107" t="s">
        <v>4953</v>
      </c>
      <c r="E81" s="107" t="s">
        <v>4950</v>
      </c>
      <c r="F81" s="107" t="s">
        <v>4825</v>
      </c>
      <c r="G81" s="107" t="s">
        <v>4855</v>
      </c>
      <c r="H81" s="107" t="s">
        <v>4813</v>
      </c>
      <c r="I81" s="107" t="s">
        <v>4813</v>
      </c>
      <c r="J81" s="107" t="s">
        <v>4951</v>
      </c>
      <c r="K81" s="107" t="s">
        <v>4896</v>
      </c>
      <c r="L81" s="107" t="s">
        <v>4811</v>
      </c>
      <c r="M81" s="108">
        <v>41900.439884250001</v>
      </c>
      <c r="N81" s="109">
        <v>2989.71</v>
      </c>
      <c r="O81" s="109">
        <v>39.69</v>
      </c>
      <c r="P81" s="109">
        <v>5714.98</v>
      </c>
      <c r="Q81" s="109">
        <v>5417.11</v>
      </c>
      <c r="R81" s="108">
        <v>42605.688680550003</v>
      </c>
      <c r="S81" s="108">
        <v>41893.999988420001</v>
      </c>
      <c r="T81" s="108">
        <v>42606.999988420001</v>
      </c>
    </row>
    <row r="82" spans="1:20" ht="13.5" thickBot="1">
      <c r="A82" s="107" t="s">
        <v>4946</v>
      </c>
      <c r="B82" s="107" t="s">
        <v>4947</v>
      </c>
      <c r="C82" s="107" t="s">
        <v>4952</v>
      </c>
      <c r="D82" s="107" t="s">
        <v>4953</v>
      </c>
      <c r="E82" s="107" t="s">
        <v>4950</v>
      </c>
      <c r="F82" s="107" t="s">
        <v>4825</v>
      </c>
      <c r="G82" s="107" t="s">
        <v>510</v>
      </c>
      <c r="H82" s="107" t="s">
        <v>4813</v>
      </c>
      <c r="I82" s="107" t="s">
        <v>4813</v>
      </c>
      <c r="J82" s="107" t="s">
        <v>2375</v>
      </c>
      <c r="K82" s="107" t="s">
        <v>4810</v>
      </c>
      <c r="L82" s="107" t="s">
        <v>4811</v>
      </c>
      <c r="M82" s="108">
        <v>42338.695740739997</v>
      </c>
      <c r="N82" s="109">
        <v>178.2</v>
      </c>
      <c r="O82" s="109">
        <v>22.71</v>
      </c>
      <c r="P82" s="109">
        <v>178.2</v>
      </c>
      <c r="Q82" s="109">
        <v>155.49</v>
      </c>
      <c r="R82" s="108">
        <v>42338.697361109997</v>
      </c>
      <c r="S82" s="108">
        <v>42333.999988420001</v>
      </c>
      <c r="T82" s="108">
        <v>42587.577164349997</v>
      </c>
    </row>
    <row r="83" spans="1:20" ht="13.5" thickBot="1">
      <c r="A83" s="107" t="s">
        <v>4946</v>
      </c>
      <c r="B83" s="107" t="s">
        <v>4947</v>
      </c>
      <c r="C83" s="107" t="s">
        <v>4954</v>
      </c>
      <c r="D83" s="107" t="s">
        <v>4955</v>
      </c>
      <c r="E83" s="107" t="s">
        <v>4950</v>
      </c>
      <c r="F83" s="107" t="s">
        <v>4812</v>
      </c>
      <c r="G83" s="107" t="s">
        <v>510</v>
      </c>
      <c r="H83" s="107" t="s">
        <v>4813</v>
      </c>
      <c r="I83" s="107" t="s">
        <v>4813</v>
      </c>
      <c r="J83" s="107" t="s">
        <v>1015</v>
      </c>
      <c r="K83" s="107" t="s">
        <v>4896</v>
      </c>
      <c r="L83" s="107" t="s">
        <v>4811</v>
      </c>
      <c r="M83" s="108">
        <v>42607.419652769997</v>
      </c>
      <c r="N83" s="109">
        <v>153.49</v>
      </c>
      <c r="O83" s="109">
        <v>153.49</v>
      </c>
      <c r="P83" s="109">
        <v>153.49</v>
      </c>
      <c r="Q83" s="110"/>
      <c r="R83" s="108">
        <v>42607.421030090001</v>
      </c>
      <c r="S83" s="108">
        <v>42584.999988420001</v>
      </c>
      <c r="T83" s="110"/>
    </row>
    <row r="84" spans="1:20" ht="13.5" thickBot="1">
      <c r="A84" s="107" t="s">
        <v>4956</v>
      </c>
      <c r="B84" s="110"/>
      <c r="C84" s="107" t="s">
        <v>4957</v>
      </c>
      <c r="D84" s="107" t="s">
        <v>4958</v>
      </c>
      <c r="E84" s="107" t="s">
        <v>4959</v>
      </c>
      <c r="F84" s="107" t="s">
        <v>4812</v>
      </c>
      <c r="G84" s="107" t="s">
        <v>510</v>
      </c>
      <c r="H84" s="107" t="s">
        <v>4813</v>
      </c>
      <c r="I84" s="107" t="s">
        <v>4813</v>
      </c>
      <c r="J84" s="107" t="s">
        <v>343</v>
      </c>
      <c r="K84" s="107" t="s">
        <v>4810</v>
      </c>
      <c r="L84" s="107" t="s">
        <v>4811</v>
      </c>
      <c r="M84" s="108">
        <v>42523.604652770002</v>
      </c>
      <c r="N84" s="109">
        <v>2232.36</v>
      </c>
      <c r="O84" s="109">
        <v>2232.36</v>
      </c>
      <c r="P84" s="109">
        <v>2232.36</v>
      </c>
      <c r="Q84" s="110"/>
      <c r="R84" s="108">
        <v>42523.606053240001</v>
      </c>
      <c r="S84" s="108">
        <v>42517.999988420001</v>
      </c>
      <c r="T84" s="110"/>
    </row>
    <row r="85" spans="1:20" ht="13.5" thickBot="1">
      <c r="A85" s="107" t="s">
        <v>4956</v>
      </c>
      <c r="B85" s="110"/>
      <c r="C85" s="107" t="s">
        <v>4957</v>
      </c>
      <c r="D85" s="107" t="s">
        <v>4958</v>
      </c>
      <c r="E85" s="107" t="s">
        <v>4959</v>
      </c>
      <c r="F85" s="107" t="s">
        <v>4812</v>
      </c>
      <c r="G85" s="107" t="s">
        <v>510</v>
      </c>
      <c r="H85" s="107" t="s">
        <v>4813</v>
      </c>
      <c r="I85" s="107" t="s">
        <v>4813</v>
      </c>
      <c r="J85" s="107" t="s">
        <v>315</v>
      </c>
      <c r="K85" s="107" t="s">
        <v>4810</v>
      </c>
      <c r="L85" s="107" t="s">
        <v>4811</v>
      </c>
      <c r="M85" s="108">
        <v>42523.60921296</v>
      </c>
      <c r="N85" s="109">
        <v>2728.44</v>
      </c>
      <c r="O85" s="109">
        <v>2728.44</v>
      </c>
      <c r="P85" s="109">
        <v>2728.44</v>
      </c>
      <c r="Q85" s="110"/>
      <c r="R85" s="108">
        <v>42523.611932870001</v>
      </c>
      <c r="S85" s="108">
        <v>42517.999988420001</v>
      </c>
      <c r="T85" s="110"/>
    </row>
    <row r="86" spans="1:20" ht="13.5" thickBot="1">
      <c r="A86" s="107" t="s">
        <v>4956</v>
      </c>
      <c r="B86" s="110"/>
      <c r="C86" s="107" t="s">
        <v>4957</v>
      </c>
      <c r="D86" s="107" t="s">
        <v>4958</v>
      </c>
      <c r="E86" s="107" t="s">
        <v>4959</v>
      </c>
      <c r="F86" s="107" t="s">
        <v>4812</v>
      </c>
      <c r="G86" s="107" t="s">
        <v>510</v>
      </c>
      <c r="H86" s="107" t="s">
        <v>4813</v>
      </c>
      <c r="I86" s="107" t="s">
        <v>4813</v>
      </c>
      <c r="J86" s="107" t="s">
        <v>288</v>
      </c>
      <c r="K86" s="107" t="s">
        <v>4810</v>
      </c>
      <c r="L86" s="107" t="s">
        <v>4811</v>
      </c>
      <c r="M86" s="108">
        <v>42523.612083330001</v>
      </c>
      <c r="N86" s="109">
        <v>1488.24</v>
      </c>
      <c r="O86" s="109">
        <v>1488.24</v>
      </c>
      <c r="P86" s="109">
        <v>1488.24</v>
      </c>
      <c r="Q86" s="110"/>
      <c r="R86" s="108">
        <v>42523.615069439998</v>
      </c>
      <c r="S86" s="108">
        <v>42517.999988420001</v>
      </c>
      <c r="T86" s="110"/>
    </row>
    <row r="87" spans="1:20" ht="13.5" thickBot="1">
      <c r="A87" s="107" t="s">
        <v>4956</v>
      </c>
      <c r="B87" s="110"/>
      <c r="C87" s="107" t="s">
        <v>4960</v>
      </c>
      <c r="D87" s="107" t="s">
        <v>4961</v>
      </c>
      <c r="E87" s="107" t="s">
        <v>4959</v>
      </c>
      <c r="F87" s="107" t="s">
        <v>4825</v>
      </c>
      <c r="G87" s="107" t="s">
        <v>24</v>
      </c>
      <c r="H87" s="107" t="s">
        <v>4808</v>
      </c>
      <c r="I87" s="107" t="s">
        <v>4808</v>
      </c>
      <c r="J87" s="107" t="s">
        <v>2321</v>
      </c>
      <c r="K87" s="107" t="s">
        <v>4810</v>
      </c>
      <c r="L87" s="107" t="s">
        <v>4811</v>
      </c>
      <c r="M87" s="108">
        <v>41934.411666660002</v>
      </c>
      <c r="N87" s="109">
        <v>4060.58</v>
      </c>
      <c r="O87" s="109">
        <v>0</v>
      </c>
      <c r="P87" s="109">
        <v>6560.58</v>
      </c>
      <c r="Q87" s="109">
        <v>5209.28</v>
      </c>
      <c r="R87" s="108">
        <v>42167.498472220002</v>
      </c>
      <c r="S87" s="108">
        <v>41932.999988420001</v>
      </c>
      <c r="T87" s="108">
        <v>42640.55188657</v>
      </c>
    </row>
    <row r="88" spans="1:20" ht="13.5" thickBot="1">
      <c r="A88" s="107" t="s">
        <v>4956</v>
      </c>
      <c r="B88" s="110"/>
      <c r="C88" s="107" t="s">
        <v>4960</v>
      </c>
      <c r="D88" s="107" t="s">
        <v>4961</v>
      </c>
      <c r="E88" s="107" t="s">
        <v>4959</v>
      </c>
      <c r="F88" s="107" t="s">
        <v>4835</v>
      </c>
      <c r="G88" s="107" t="s">
        <v>510</v>
      </c>
      <c r="H88" s="107" t="s">
        <v>4813</v>
      </c>
      <c r="I88" s="107" t="s">
        <v>4813</v>
      </c>
      <c r="J88" s="107" t="s">
        <v>4962</v>
      </c>
      <c r="K88" s="107" t="s">
        <v>4896</v>
      </c>
      <c r="L88" s="107" t="s">
        <v>4811</v>
      </c>
      <c r="M88" s="108">
        <v>42606.392546290001</v>
      </c>
      <c r="N88" s="109">
        <v>80.989999999999995</v>
      </c>
      <c r="O88" s="109">
        <v>80.989999999999995</v>
      </c>
      <c r="P88" s="109">
        <v>80.989999999999995</v>
      </c>
      <c r="Q88" s="110"/>
      <c r="R88" s="108">
        <v>42606.399189809999</v>
      </c>
      <c r="S88" s="108">
        <v>42600.999988420001</v>
      </c>
      <c r="T88" s="110"/>
    </row>
    <row r="89" spans="1:20" ht="13.5" thickBot="1">
      <c r="A89" s="107" t="s">
        <v>4963</v>
      </c>
      <c r="B89" s="110"/>
      <c r="C89" s="107" t="s">
        <v>4964</v>
      </c>
      <c r="D89" s="107" t="s">
        <v>4965</v>
      </c>
      <c r="E89" s="107" t="s">
        <v>4966</v>
      </c>
      <c r="F89" s="107" t="s">
        <v>4807</v>
      </c>
      <c r="G89" s="107" t="s">
        <v>24</v>
      </c>
      <c r="H89" s="107" t="s">
        <v>4808</v>
      </c>
      <c r="I89" s="107" t="s">
        <v>4808</v>
      </c>
      <c r="J89" s="107" t="s">
        <v>4967</v>
      </c>
      <c r="K89" s="107" t="s">
        <v>4896</v>
      </c>
      <c r="L89" s="107" t="s">
        <v>4811</v>
      </c>
      <c r="M89" s="108">
        <v>41962.67597222</v>
      </c>
      <c r="N89" s="109">
        <v>99.99</v>
      </c>
      <c r="O89" s="109">
        <v>0</v>
      </c>
      <c r="P89" s="109">
        <v>99.99</v>
      </c>
      <c r="Q89" s="109">
        <v>80.989999999999995</v>
      </c>
      <c r="R89" s="108">
        <v>41974.713194440003</v>
      </c>
      <c r="S89" s="108">
        <v>41961.999988420001</v>
      </c>
      <c r="T89" s="108">
        <v>42061.643252310001</v>
      </c>
    </row>
    <row r="90" spans="1:20" ht="13.5" thickBot="1">
      <c r="A90" s="107" t="s">
        <v>4963</v>
      </c>
      <c r="B90" s="110"/>
      <c r="C90" s="107" t="s">
        <v>4964</v>
      </c>
      <c r="D90" s="107" t="s">
        <v>4965</v>
      </c>
      <c r="E90" s="107" t="s">
        <v>4966</v>
      </c>
      <c r="F90" s="107" t="s">
        <v>4812</v>
      </c>
      <c r="G90" s="107" t="s">
        <v>510</v>
      </c>
      <c r="H90" s="107" t="s">
        <v>4813</v>
      </c>
      <c r="I90" s="107" t="s">
        <v>4813</v>
      </c>
      <c r="J90" s="107" t="s">
        <v>324</v>
      </c>
      <c r="K90" s="107" t="s">
        <v>4810</v>
      </c>
      <c r="L90" s="107" t="s">
        <v>4811</v>
      </c>
      <c r="M90" s="108">
        <v>42524.506712959999</v>
      </c>
      <c r="N90" s="109">
        <v>2128.48</v>
      </c>
      <c r="O90" s="109">
        <v>2128.48</v>
      </c>
      <c r="P90" s="109">
        <v>2128.48</v>
      </c>
      <c r="Q90" s="110"/>
      <c r="R90" s="108">
        <v>42524.509837960002</v>
      </c>
      <c r="S90" s="108">
        <v>42492.999988420001</v>
      </c>
      <c r="T90" s="110"/>
    </row>
    <row r="91" spans="1:20" ht="13.5" thickBot="1">
      <c r="A91" s="107" t="s">
        <v>4968</v>
      </c>
      <c r="B91" s="107" t="s">
        <v>4969</v>
      </c>
      <c r="C91" s="107" t="s">
        <v>4970</v>
      </c>
      <c r="D91" s="107" t="s">
        <v>4971</v>
      </c>
      <c r="E91" s="107" t="s">
        <v>4972</v>
      </c>
      <c r="F91" s="107" t="s">
        <v>4831</v>
      </c>
      <c r="G91" s="107" t="s">
        <v>24</v>
      </c>
      <c r="H91" s="107" t="s">
        <v>4808</v>
      </c>
      <c r="I91" s="107" t="s">
        <v>4808</v>
      </c>
      <c r="J91" s="107" t="s">
        <v>4973</v>
      </c>
      <c r="K91" s="107" t="s">
        <v>4810</v>
      </c>
      <c r="L91" s="107" t="s">
        <v>4811</v>
      </c>
      <c r="M91" s="108">
        <v>41954.476608789999</v>
      </c>
      <c r="N91" s="109">
        <v>548</v>
      </c>
      <c r="O91" s="109">
        <v>0</v>
      </c>
      <c r="P91" s="109">
        <v>548</v>
      </c>
      <c r="Q91" s="109">
        <v>548</v>
      </c>
      <c r="R91" s="108">
        <v>41954.47769675</v>
      </c>
      <c r="S91" s="108">
        <v>41948.999988420001</v>
      </c>
      <c r="T91" s="108">
        <v>42046.669930550001</v>
      </c>
    </row>
    <row r="92" spans="1:20" ht="13.5" thickBot="1">
      <c r="A92" s="107" t="s">
        <v>4968</v>
      </c>
      <c r="B92" s="107" t="s">
        <v>4969</v>
      </c>
      <c r="C92" s="107" t="s">
        <v>4970</v>
      </c>
      <c r="D92" s="107" t="s">
        <v>4971</v>
      </c>
      <c r="E92" s="107" t="s">
        <v>4972</v>
      </c>
      <c r="F92" s="107" t="s">
        <v>4825</v>
      </c>
      <c r="G92" s="107" t="s">
        <v>24</v>
      </c>
      <c r="H92" s="107" t="s">
        <v>4813</v>
      </c>
      <c r="I92" s="107" t="s">
        <v>4813</v>
      </c>
      <c r="J92" s="107" t="s">
        <v>4974</v>
      </c>
      <c r="K92" s="107" t="s">
        <v>4810</v>
      </c>
      <c r="L92" s="107" t="s">
        <v>4811</v>
      </c>
      <c r="M92" s="108">
        <v>41954.48598379</v>
      </c>
      <c r="N92" s="109">
        <v>58.8</v>
      </c>
      <c r="O92" s="109">
        <v>58.8</v>
      </c>
      <c r="P92" s="109">
        <v>58.8</v>
      </c>
      <c r="Q92" s="110"/>
      <c r="R92" s="108">
        <v>41954.487395830001</v>
      </c>
      <c r="S92" s="108">
        <v>41948.999988420001</v>
      </c>
      <c r="T92" s="110"/>
    </row>
    <row r="93" spans="1:20" ht="13.5" thickBot="1">
      <c r="A93" s="107" t="s">
        <v>4968</v>
      </c>
      <c r="B93" s="107" t="s">
        <v>4969</v>
      </c>
      <c r="C93" s="107" t="s">
        <v>4970</v>
      </c>
      <c r="D93" s="107" t="s">
        <v>4971</v>
      </c>
      <c r="E93" s="107" t="s">
        <v>4972</v>
      </c>
      <c r="F93" s="107" t="s">
        <v>4812</v>
      </c>
      <c r="G93" s="107" t="s">
        <v>510</v>
      </c>
      <c r="H93" s="107" t="s">
        <v>4813</v>
      </c>
      <c r="I93" s="107" t="s">
        <v>4813</v>
      </c>
      <c r="J93" s="107" t="s">
        <v>1434</v>
      </c>
      <c r="K93" s="107" t="s">
        <v>4810</v>
      </c>
      <c r="L93" s="107" t="s">
        <v>4811</v>
      </c>
      <c r="M93" s="108">
        <v>42517.443229160002</v>
      </c>
      <c r="N93" s="109">
        <v>301.32</v>
      </c>
      <c r="O93" s="109">
        <v>602.64</v>
      </c>
      <c r="P93" s="109">
        <v>602.64</v>
      </c>
      <c r="Q93" s="110"/>
      <c r="R93" s="108">
        <v>42517.445995369999</v>
      </c>
      <c r="S93" s="108">
        <v>42516.999988420001</v>
      </c>
      <c r="T93" s="110"/>
    </row>
    <row r="94" spans="1:20" ht="13.5" thickBot="1">
      <c r="A94" s="107" t="s">
        <v>4968</v>
      </c>
      <c r="B94" s="107" t="s">
        <v>4969</v>
      </c>
      <c r="C94" s="107" t="s">
        <v>4970</v>
      </c>
      <c r="D94" s="107" t="s">
        <v>4971</v>
      </c>
      <c r="E94" s="107" t="s">
        <v>4972</v>
      </c>
      <c r="F94" s="107" t="s">
        <v>4831</v>
      </c>
      <c r="G94" s="107" t="s">
        <v>510</v>
      </c>
      <c r="H94" s="107" t="s">
        <v>4808</v>
      </c>
      <c r="I94" s="107" t="s">
        <v>4808</v>
      </c>
      <c r="J94" s="107" t="s">
        <v>4975</v>
      </c>
      <c r="K94" s="107" t="s">
        <v>4810</v>
      </c>
      <c r="L94" s="107" t="s">
        <v>4811</v>
      </c>
      <c r="M94" s="108">
        <v>42528.490543979999</v>
      </c>
      <c r="N94" s="109">
        <v>288</v>
      </c>
      <c r="O94" s="109">
        <v>0</v>
      </c>
      <c r="P94" s="109">
        <v>288</v>
      </c>
      <c r="Q94" s="109">
        <v>287.60000000000002</v>
      </c>
      <c r="R94" s="108">
        <v>42528.491666659997</v>
      </c>
      <c r="S94" s="108">
        <v>42515.999988420001</v>
      </c>
      <c r="T94" s="108">
        <v>42572.64965277</v>
      </c>
    </row>
    <row r="95" spans="1:20" ht="13.5" thickBot="1">
      <c r="A95" s="107" t="s">
        <v>4968</v>
      </c>
      <c r="B95" s="107" t="s">
        <v>4969</v>
      </c>
      <c r="C95" s="107" t="s">
        <v>4976</v>
      </c>
      <c r="D95" s="107" t="s">
        <v>4977</v>
      </c>
      <c r="E95" s="107" t="s">
        <v>4978</v>
      </c>
      <c r="F95" s="107" t="s">
        <v>4812</v>
      </c>
      <c r="G95" s="107" t="s">
        <v>4832</v>
      </c>
      <c r="H95" s="107" t="s">
        <v>4813</v>
      </c>
      <c r="I95" s="107" t="s">
        <v>4813</v>
      </c>
      <c r="J95" s="107" t="s">
        <v>4979</v>
      </c>
      <c r="K95" s="107" t="s">
        <v>4896</v>
      </c>
      <c r="L95" s="107" t="s">
        <v>4811</v>
      </c>
      <c r="M95" s="108">
        <v>42641.506678240003</v>
      </c>
      <c r="N95" s="109">
        <v>1710.76</v>
      </c>
      <c r="O95" s="109">
        <v>1710.76</v>
      </c>
      <c r="P95" s="109">
        <v>1710.76</v>
      </c>
      <c r="Q95" s="110"/>
      <c r="R95" s="108">
        <v>42641.508553239997</v>
      </c>
      <c r="S95" s="108">
        <v>42644</v>
      </c>
      <c r="T95" s="110"/>
    </row>
    <row r="96" spans="1:20" ht="13.5" thickBot="1">
      <c r="A96" s="107" t="s">
        <v>4887</v>
      </c>
      <c r="B96" s="107" t="s">
        <v>4888</v>
      </c>
      <c r="C96" s="107" t="s">
        <v>4980</v>
      </c>
      <c r="D96" s="107" t="s">
        <v>4981</v>
      </c>
      <c r="E96" s="107" t="s">
        <v>4982</v>
      </c>
      <c r="F96" s="107" t="s">
        <v>4812</v>
      </c>
      <c r="G96" s="107" t="s">
        <v>510</v>
      </c>
      <c r="H96" s="107" t="s">
        <v>4813</v>
      </c>
      <c r="I96" s="107" t="s">
        <v>4813</v>
      </c>
      <c r="J96" s="107" t="s">
        <v>320</v>
      </c>
      <c r="K96" s="107" t="s">
        <v>4896</v>
      </c>
      <c r="L96" s="107" t="s">
        <v>4811</v>
      </c>
      <c r="M96" s="108">
        <v>42529.5930324</v>
      </c>
      <c r="N96" s="109">
        <v>825.5</v>
      </c>
      <c r="O96" s="109">
        <v>825.5</v>
      </c>
      <c r="P96" s="109">
        <v>825.5</v>
      </c>
      <c r="Q96" s="110"/>
      <c r="R96" s="108">
        <v>42535.588159719999</v>
      </c>
      <c r="S96" s="108">
        <v>42529.5930324</v>
      </c>
      <c r="T96" s="110"/>
    </row>
    <row r="97" spans="1:20" ht="13.5" thickBot="1">
      <c r="A97" s="107" t="s">
        <v>4968</v>
      </c>
      <c r="B97" s="107" t="s">
        <v>4969</v>
      </c>
      <c r="C97" s="107" t="s">
        <v>4983</v>
      </c>
      <c r="D97" s="107" t="s">
        <v>4984</v>
      </c>
      <c r="E97" s="107" t="s">
        <v>4972</v>
      </c>
      <c r="F97" s="107" t="s">
        <v>4874</v>
      </c>
      <c r="G97" s="107" t="s">
        <v>510</v>
      </c>
      <c r="H97" s="107" t="s">
        <v>4813</v>
      </c>
      <c r="I97" s="107" t="s">
        <v>4813</v>
      </c>
      <c r="J97" s="107" t="s">
        <v>317</v>
      </c>
      <c r="K97" s="107" t="s">
        <v>4810</v>
      </c>
      <c r="L97" s="107" t="s">
        <v>4811</v>
      </c>
      <c r="M97" s="108">
        <v>42538.591527769997</v>
      </c>
      <c r="N97" s="109">
        <v>1612.08</v>
      </c>
      <c r="O97" s="109">
        <v>1612.08</v>
      </c>
      <c r="P97" s="109">
        <v>1612.08</v>
      </c>
      <c r="Q97" s="110"/>
      <c r="R97" s="108">
        <v>42538.594537030003</v>
      </c>
      <c r="S97" s="108">
        <v>42536.999988420001</v>
      </c>
      <c r="T97" s="110"/>
    </row>
    <row r="98" spans="1:20" ht="13.5" thickBot="1">
      <c r="A98" s="107" t="s">
        <v>4968</v>
      </c>
      <c r="B98" s="107" t="s">
        <v>4969</v>
      </c>
      <c r="C98" s="107" t="s">
        <v>4985</v>
      </c>
      <c r="D98" s="107" t="s">
        <v>4986</v>
      </c>
      <c r="E98" s="107" t="s">
        <v>4972</v>
      </c>
      <c r="F98" s="107" t="s">
        <v>4812</v>
      </c>
      <c r="G98" s="107" t="s">
        <v>510</v>
      </c>
      <c r="H98" s="107" t="s">
        <v>4813</v>
      </c>
      <c r="I98" s="107" t="s">
        <v>4813</v>
      </c>
      <c r="J98" s="107" t="s">
        <v>1434</v>
      </c>
      <c r="K98" s="107" t="s">
        <v>4810</v>
      </c>
      <c r="L98" s="107" t="s">
        <v>4811</v>
      </c>
      <c r="M98" s="108">
        <v>42517.443229160002</v>
      </c>
      <c r="N98" s="109">
        <v>90.4</v>
      </c>
      <c r="O98" s="109">
        <v>602.64</v>
      </c>
      <c r="P98" s="109">
        <v>602.64</v>
      </c>
      <c r="Q98" s="110"/>
      <c r="R98" s="108">
        <v>42517.445995369999</v>
      </c>
      <c r="S98" s="108">
        <v>42516.999988420001</v>
      </c>
      <c r="T98" s="110"/>
    </row>
    <row r="99" spans="1:20" ht="13.5" thickBot="1">
      <c r="A99" s="107" t="s">
        <v>4850</v>
      </c>
      <c r="B99" s="107" t="s">
        <v>4851</v>
      </c>
      <c r="C99" s="107" t="s">
        <v>4987</v>
      </c>
      <c r="D99" s="107" t="s">
        <v>4853</v>
      </c>
      <c r="E99" s="107" t="s">
        <v>4988</v>
      </c>
      <c r="F99" s="107" t="s">
        <v>4870</v>
      </c>
      <c r="G99" s="107" t="s">
        <v>4855</v>
      </c>
      <c r="H99" s="107" t="s">
        <v>4813</v>
      </c>
      <c r="I99" s="107" t="s">
        <v>4813</v>
      </c>
      <c r="J99" s="107" t="s">
        <v>4856</v>
      </c>
      <c r="K99" s="107" t="s">
        <v>4810</v>
      </c>
      <c r="L99" s="107" t="s">
        <v>4811</v>
      </c>
      <c r="M99" s="108">
        <v>41862.45813657</v>
      </c>
      <c r="N99" s="109">
        <v>6735</v>
      </c>
      <c r="O99" s="109">
        <v>852.89</v>
      </c>
      <c r="P99" s="109">
        <v>6735</v>
      </c>
      <c r="Q99" s="109">
        <v>5882.11</v>
      </c>
      <c r="R99" s="108">
        <v>41864.67349537</v>
      </c>
      <c r="S99" s="108">
        <v>41858.999988420001</v>
      </c>
      <c r="T99" s="108">
        <v>42506.590763879998</v>
      </c>
    </row>
    <row r="100" spans="1:20" ht="13.5" thickBot="1">
      <c r="A100" s="107" t="s">
        <v>4910</v>
      </c>
      <c r="B100" s="107" t="s">
        <v>4911</v>
      </c>
      <c r="C100" s="107" t="s">
        <v>4989</v>
      </c>
      <c r="D100" s="107" t="s">
        <v>4990</v>
      </c>
      <c r="E100" s="107" t="s">
        <v>4991</v>
      </c>
      <c r="F100" s="107" t="s">
        <v>4825</v>
      </c>
      <c r="G100" s="107" t="s">
        <v>24</v>
      </c>
      <c r="H100" s="107" t="s">
        <v>4813</v>
      </c>
      <c r="I100" s="107" t="s">
        <v>4813</v>
      </c>
      <c r="J100" s="107" t="s">
        <v>258</v>
      </c>
      <c r="K100" s="107" t="s">
        <v>4810</v>
      </c>
      <c r="L100" s="107" t="s">
        <v>4811</v>
      </c>
      <c r="M100" s="108">
        <v>42270.521724530001</v>
      </c>
      <c r="N100" s="109">
        <v>209.04</v>
      </c>
      <c r="O100" s="109">
        <v>209.04</v>
      </c>
      <c r="P100" s="109">
        <v>209.04</v>
      </c>
      <c r="Q100" s="110"/>
      <c r="R100" s="108">
        <v>42270.524907400002</v>
      </c>
      <c r="S100" s="108">
        <v>42265.999988420001</v>
      </c>
      <c r="T100" s="110"/>
    </row>
    <row r="101" spans="1:20" ht="13.5" thickBot="1">
      <c r="A101" s="107" t="s">
        <v>4992</v>
      </c>
      <c r="B101" s="107" t="s">
        <v>4993</v>
      </c>
      <c r="C101" s="107" t="s">
        <v>4994</v>
      </c>
      <c r="D101" s="107" t="s">
        <v>4995</v>
      </c>
      <c r="E101" s="107" t="s">
        <v>4996</v>
      </c>
      <c r="F101" s="107" t="s">
        <v>4812</v>
      </c>
      <c r="G101" s="107" t="s">
        <v>510</v>
      </c>
      <c r="H101" s="107" t="s">
        <v>4813</v>
      </c>
      <c r="I101" s="107" t="s">
        <v>4813</v>
      </c>
      <c r="J101" s="107" t="s">
        <v>216</v>
      </c>
      <c r="K101" s="107" t="s">
        <v>4810</v>
      </c>
      <c r="L101" s="107" t="s">
        <v>4811</v>
      </c>
      <c r="M101" s="108">
        <v>42297.66824074</v>
      </c>
      <c r="N101" s="109">
        <v>1014</v>
      </c>
      <c r="O101" s="109">
        <v>1014</v>
      </c>
      <c r="P101" s="109">
        <v>1014</v>
      </c>
      <c r="Q101" s="110"/>
      <c r="R101" s="108">
        <v>42297.670624999999</v>
      </c>
      <c r="S101" s="108">
        <v>42292.999988420001</v>
      </c>
      <c r="T101" s="110"/>
    </row>
    <row r="102" spans="1:20" ht="13.5" thickBot="1">
      <c r="A102" s="107" t="s">
        <v>4992</v>
      </c>
      <c r="B102" s="107" t="s">
        <v>4993</v>
      </c>
      <c r="C102" s="107" t="s">
        <v>4994</v>
      </c>
      <c r="D102" s="107" t="s">
        <v>4995</v>
      </c>
      <c r="E102" s="107" t="s">
        <v>4996</v>
      </c>
      <c r="F102" s="107" t="s">
        <v>4831</v>
      </c>
      <c r="G102" s="107" t="s">
        <v>510</v>
      </c>
      <c r="H102" s="107" t="s">
        <v>4813</v>
      </c>
      <c r="I102" s="107" t="s">
        <v>4813</v>
      </c>
      <c r="J102" s="107" t="s">
        <v>332</v>
      </c>
      <c r="K102" s="107" t="s">
        <v>4810</v>
      </c>
      <c r="L102" s="107" t="s">
        <v>4811</v>
      </c>
      <c r="M102" s="108">
        <v>42515.708425919998</v>
      </c>
      <c r="N102" s="109">
        <v>3960.96</v>
      </c>
      <c r="O102" s="109">
        <v>3960.96</v>
      </c>
      <c r="P102" s="109">
        <v>3960.96</v>
      </c>
      <c r="Q102" s="110"/>
      <c r="R102" s="108">
        <v>42515.71</v>
      </c>
      <c r="S102" s="108">
        <v>42515.708425919998</v>
      </c>
      <c r="T102" s="110"/>
    </row>
    <row r="103" spans="1:20" ht="13.5" thickBot="1">
      <c r="A103" s="107" t="s">
        <v>4992</v>
      </c>
      <c r="B103" s="107" t="s">
        <v>4993</v>
      </c>
      <c r="C103" s="107" t="s">
        <v>4997</v>
      </c>
      <c r="D103" s="107" t="s">
        <v>4998</v>
      </c>
      <c r="E103" s="107" t="s">
        <v>4999</v>
      </c>
      <c r="F103" s="107" t="s">
        <v>5000</v>
      </c>
      <c r="G103" s="107" t="s">
        <v>510</v>
      </c>
      <c r="H103" s="107" t="s">
        <v>4813</v>
      </c>
      <c r="I103" s="107" t="s">
        <v>4813</v>
      </c>
      <c r="J103" s="107" t="s">
        <v>164</v>
      </c>
      <c r="K103" s="107" t="s">
        <v>4810</v>
      </c>
      <c r="L103" s="107" t="s">
        <v>4811</v>
      </c>
      <c r="M103" s="108">
        <v>42516.496597220001</v>
      </c>
      <c r="N103" s="109">
        <v>4257.58</v>
      </c>
      <c r="O103" s="109">
        <v>4257.58</v>
      </c>
      <c r="P103" s="109">
        <v>4257.58</v>
      </c>
      <c r="Q103" s="110"/>
      <c r="R103" s="108">
        <v>42516.500254630002</v>
      </c>
      <c r="S103" s="108">
        <v>42514.999988420001</v>
      </c>
      <c r="T103" s="110"/>
    </row>
    <row r="104" spans="1:20" ht="13.5" thickBot="1">
      <c r="A104" s="107" t="s">
        <v>4992</v>
      </c>
      <c r="B104" s="107" t="s">
        <v>4993</v>
      </c>
      <c r="C104" s="107" t="s">
        <v>5001</v>
      </c>
      <c r="D104" s="107" t="s">
        <v>5002</v>
      </c>
      <c r="E104" s="107" t="s">
        <v>5003</v>
      </c>
      <c r="F104" s="107" t="s">
        <v>4812</v>
      </c>
      <c r="G104" s="107" t="s">
        <v>510</v>
      </c>
      <c r="H104" s="107" t="s">
        <v>4813</v>
      </c>
      <c r="I104" s="107" t="s">
        <v>4813</v>
      </c>
      <c r="J104" s="107" t="s">
        <v>196</v>
      </c>
      <c r="K104" s="107" t="s">
        <v>4810</v>
      </c>
      <c r="L104" s="107" t="s">
        <v>4811</v>
      </c>
      <c r="M104" s="108">
        <v>42517.378888879997</v>
      </c>
      <c r="N104" s="109">
        <v>3886</v>
      </c>
      <c r="O104" s="109">
        <v>3886</v>
      </c>
      <c r="P104" s="109">
        <v>3886</v>
      </c>
      <c r="Q104" s="110"/>
      <c r="R104" s="108">
        <v>42517.381643510002</v>
      </c>
      <c r="S104" s="108">
        <v>42513.999988420001</v>
      </c>
      <c r="T104" s="110"/>
    </row>
    <row r="105" spans="1:20" ht="13.5" thickBot="1">
      <c r="A105" s="107" t="s">
        <v>4992</v>
      </c>
      <c r="B105" s="107" t="s">
        <v>4993</v>
      </c>
      <c r="C105" s="107" t="s">
        <v>5004</v>
      </c>
      <c r="D105" s="107" t="s">
        <v>5005</v>
      </c>
      <c r="E105" s="107" t="s">
        <v>4999</v>
      </c>
      <c r="F105" s="107" t="s">
        <v>4812</v>
      </c>
      <c r="G105" s="107" t="s">
        <v>510</v>
      </c>
      <c r="H105" s="107" t="s">
        <v>4813</v>
      </c>
      <c r="I105" s="107" t="s">
        <v>4813</v>
      </c>
      <c r="J105" s="107" t="s">
        <v>228</v>
      </c>
      <c r="K105" s="107" t="s">
        <v>4810</v>
      </c>
      <c r="L105" s="107" t="s">
        <v>4811</v>
      </c>
      <c r="M105" s="108">
        <v>42524.396273140002</v>
      </c>
      <c r="N105" s="109">
        <v>353.16</v>
      </c>
      <c r="O105" s="109">
        <v>353.16</v>
      </c>
      <c r="P105" s="109">
        <v>353.16</v>
      </c>
      <c r="Q105" s="110"/>
      <c r="R105" s="108">
        <v>42524.397071749998</v>
      </c>
      <c r="S105" s="108">
        <v>42515.999988420001</v>
      </c>
      <c r="T105" s="110"/>
    </row>
    <row r="106" spans="1:20" ht="13.5" thickBot="1">
      <c r="A106" s="107" t="s">
        <v>4992</v>
      </c>
      <c r="B106" s="107" t="s">
        <v>4993</v>
      </c>
      <c r="C106" s="107" t="s">
        <v>5006</v>
      </c>
      <c r="D106" s="107" t="s">
        <v>5007</v>
      </c>
      <c r="E106" s="107" t="s">
        <v>5008</v>
      </c>
      <c r="F106" s="107" t="s">
        <v>4812</v>
      </c>
      <c r="G106" s="107" t="s">
        <v>510</v>
      </c>
      <c r="H106" s="107" t="s">
        <v>4808</v>
      </c>
      <c r="I106" s="107" t="s">
        <v>4808</v>
      </c>
      <c r="J106" s="107" t="s">
        <v>186</v>
      </c>
      <c r="K106" s="107" t="s">
        <v>4810</v>
      </c>
      <c r="L106" s="107" t="s">
        <v>4811</v>
      </c>
      <c r="M106" s="108">
        <v>42514.6127662</v>
      </c>
      <c r="N106" s="109">
        <v>1866.04</v>
      </c>
      <c r="O106" s="109">
        <v>0</v>
      </c>
      <c r="P106" s="109">
        <v>1866.04</v>
      </c>
      <c r="Q106" s="110"/>
      <c r="R106" s="108">
        <v>42521.64449074</v>
      </c>
      <c r="S106" s="108">
        <v>42513.999988420001</v>
      </c>
      <c r="T106" s="110"/>
    </row>
    <row r="107" spans="1:20" ht="13.5" thickBot="1">
      <c r="A107" s="107" t="s">
        <v>4992</v>
      </c>
      <c r="B107" s="107" t="s">
        <v>4993</v>
      </c>
      <c r="C107" s="107" t="s">
        <v>5006</v>
      </c>
      <c r="D107" s="107" t="s">
        <v>5007</v>
      </c>
      <c r="E107" s="107" t="s">
        <v>5008</v>
      </c>
      <c r="F107" s="107" t="s">
        <v>4812</v>
      </c>
      <c r="G107" s="107" t="s">
        <v>510</v>
      </c>
      <c r="H107" s="107" t="s">
        <v>4813</v>
      </c>
      <c r="I107" s="107" t="s">
        <v>4813</v>
      </c>
      <c r="J107" s="107" t="s">
        <v>330</v>
      </c>
      <c r="K107" s="107" t="s">
        <v>4810</v>
      </c>
      <c r="L107" s="107" t="s">
        <v>4811</v>
      </c>
      <c r="M107" s="108">
        <v>42515.669328700002</v>
      </c>
      <c r="N107" s="109">
        <v>1455.6</v>
      </c>
      <c r="O107" s="109">
        <v>1455.6</v>
      </c>
      <c r="P107" s="109">
        <v>1455.6</v>
      </c>
      <c r="Q107" s="110"/>
      <c r="R107" s="108">
        <v>42515.671759249999</v>
      </c>
      <c r="S107" s="108">
        <v>42514.999988420001</v>
      </c>
      <c r="T107" s="110"/>
    </row>
    <row r="108" spans="1:20" ht="13.5" thickBot="1">
      <c r="A108" s="107" t="s">
        <v>4992</v>
      </c>
      <c r="B108" s="107" t="s">
        <v>4993</v>
      </c>
      <c r="C108" s="107" t="s">
        <v>5006</v>
      </c>
      <c r="D108" s="107" t="s">
        <v>5007</v>
      </c>
      <c r="E108" s="107" t="s">
        <v>5008</v>
      </c>
      <c r="F108" s="107" t="s">
        <v>4812</v>
      </c>
      <c r="G108" s="107" t="s">
        <v>510</v>
      </c>
      <c r="H108" s="107" t="s">
        <v>4813</v>
      </c>
      <c r="I108" s="107" t="s">
        <v>4813</v>
      </c>
      <c r="J108" s="107" t="s">
        <v>182</v>
      </c>
      <c r="K108" s="107" t="s">
        <v>4810</v>
      </c>
      <c r="L108" s="107" t="s">
        <v>4811</v>
      </c>
      <c r="M108" s="108">
        <v>42517.362581009998</v>
      </c>
      <c r="N108" s="109">
        <v>588.28</v>
      </c>
      <c r="O108" s="109">
        <v>588.28</v>
      </c>
      <c r="P108" s="109">
        <v>588.28</v>
      </c>
      <c r="Q108" s="110"/>
      <c r="R108" s="108">
        <v>42517.363657399997</v>
      </c>
      <c r="S108" s="108">
        <v>42513.999988420001</v>
      </c>
      <c r="T108" s="110"/>
    </row>
    <row r="109" spans="1:20" ht="13.5" thickBot="1">
      <c r="A109" s="107" t="s">
        <v>4992</v>
      </c>
      <c r="B109" s="107" t="s">
        <v>4993</v>
      </c>
      <c r="C109" s="107" t="s">
        <v>5009</v>
      </c>
      <c r="D109" s="107" t="s">
        <v>5010</v>
      </c>
      <c r="E109" s="107" t="s">
        <v>5003</v>
      </c>
      <c r="F109" s="107" t="s">
        <v>4812</v>
      </c>
      <c r="G109" s="107" t="s">
        <v>510</v>
      </c>
      <c r="H109" s="107" t="s">
        <v>4813</v>
      </c>
      <c r="I109" s="107" t="s">
        <v>4813</v>
      </c>
      <c r="J109" s="107" t="s">
        <v>116</v>
      </c>
      <c r="K109" s="107" t="s">
        <v>4810</v>
      </c>
      <c r="L109" s="107" t="s">
        <v>4811</v>
      </c>
      <c r="M109" s="108">
        <v>42291.675405089998</v>
      </c>
      <c r="N109" s="109">
        <v>11458.2</v>
      </c>
      <c r="O109" s="109">
        <v>11458.2</v>
      </c>
      <c r="P109" s="109">
        <v>11458.2</v>
      </c>
      <c r="Q109" s="110"/>
      <c r="R109" s="108">
        <v>42291.678553240003</v>
      </c>
      <c r="S109" s="108">
        <v>42285.999988420001</v>
      </c>
      <c r="T109" s="110"/>
    </row>
    <row r="110" spans="1:20" ht="13.5" thickBot="1">
      <c r="A110" s="107" t="s">
        <v>4992</v>
      </c>
      <c r="B110" s="107" t="s">
        <v>4993</v>
      </c>
      <c r="C110" s="107" t="s">
        <v>5009</v>
      </c>
      <c r="D110" s="107" t="s">
        <v>5010</v>
      </c>
      <c r="E110" s="107" t="s">
        <v>5003</v>
      </c>
      <c r="F110" s="107" t="s">
        <v>4812</v>
      </c>
      <c r="G110" s="107" t="s">
        <v>510</v>
      </c>
      <c r="H110" s="107" t="s">
        <v>4813</v>
      </c>
      <c r="I110" s="107" t="s">
        <v>4813</v>
      </c>
      <c r="J110" s="107" t="s">
        <v>205</v>
      </c>
      <c r="K110" s="107" t="s">
        <v>4810</v>
      </c>
      <c r="L110" s="107" t="s">
        <v>4811</v>
      </c>
      <c r="M110" s="108">
        <v>42529.594236110002</v>
      </c>
      <c r="N110" s="109">
        <v>2028</v>
      </c>
      <c r="O110" s="109">
        <v>2028</v>
      </c>
      <c r="P110" s="109">
        <v>2028</v>
      </c>
      <c r="Q110" s="110"/>
      <c r="R110" s="108">
        <v>42529.59457175</v>
      </c>
      <c r="S110" s="108">
        <v>42528.999988420001</v>
      </c>
      <c r="T110" s="110"/>
    </row>
    <row r="111" spans="1:20" ht="13.5" thickBot="1">
      <c r="A111" s="107" t="s">
        <v>4992</v>
      </c>
      <c r="B111" s="107" t="s">
        <v>4993</v>
      </c>
      <c r="C111" s="107" t="s">
        <v>5011</v>
      </c>
      <c r="D111" s="107" t="s">
        <v>5012</v>
      </c>
      <c r="E111" s="107" t="s">
        <v>5013</v>
      </c>
      <c r="F111" s="107" t="s">
        <v>5014</v>
      </c>
      <c r="G111" s="107" t="s">
        <v>510</v>
      </c>
      <c r="H111" s="107" t="s">
        <v>4813</v>
      </c>
      <c r="I111" s="107" t="s">
        <v>4813</v>
      </c>
      <c r="J111" s="107" t="s">
        <v>238</v>
      </c>
      <c r="K111" s="107" t="s">
        <v>4810</v>
      </c>
      <c r="L111" s="107" t="s">
        <v>4811</v>
      </c>
      <c r="M111" s="108">
        <v>42293.675960640001</v>
      </c>
      <c r="N111" s="109">
        <v>1014</v>
      </c>
      <c r="O111" s="109">
        <v>1014</v>
      </c>
      <c r="P111" s="109">
        <v>1014</v>
      </c>
      <c r="Q111" s="110"/>
      <c r="R111" s="108">
        <v>42293.678506939999</v>
      </c>
      <c r="S111" s="108">
        <v>42292.999988420001</v>
      </c>
      <c r="T111" s="110"/>
    </row>
    <row r="112" spans="1:20" ht="13.5" thickBot="1">
      <c r="A112" s="107" t="s">
        <v>4910</v>
      </c>
      <c r="B112" s="107" t="s">
        <v>4911</v>
      </c>
      <c r="C112" s="107" t="s">
        <v>5015</v>
      </c>
      <c r="D112" s="107" t="s">
        <v>5016</v>
      </c>
      <c r="E112" s="107" t="s">
        <v>5013</v>
      </c>
      <c r="F112" s="107" t="s">
        <v>4874</v>
      </c>
      <c r="G112" s="107" t="s">
        <v>510</v>
      </c>
      <c r="H112" s="107" t="s">
        <v>4813</v>
      </c>
      <c r="I112" s="107" t="s">
        <v>4813</v>
      </c>
      <c r="J112" s="107" t="s">
        <v>122</v>
      </c>
      <c r="K112" s="107" t="s">
        <v>4810</v>
      </c>
      <c r="L112" s="107" t="s">
        <v>4811</v>
      </c>
      <c r="M112" s="108">
        <v>42544.403877309996</v>
      </c>
      <c r="N112" s="109">
        <v>1440</v>
      </c>
      <c r="O112" s="109">
        <v>1440</v>
      </c>
      <c r="P112" s="109">
        <v>1440</v>
      </c>
      <c r="Q112" s="110"/>
      <c r="R112" s="108">
        <v>42544.406192130002</v>
      </c>
      <c r="S112" s="108">
        <v>42535.999988420001</v>
      </c>
      <c r="T112" s="110"/>
    </row>
    <row r="113" spans="1:20" ht="13.5" thickBot="1">
      <c r="A113" s="107" t="s">
        <v>4968</v>
      </c>
      <c r="B113" s="107" t="s">
        <v>4969</v>
      </c>
      <c r="C113" s="107" t="s">
        <v>5017</v>
      </c>
      <c r="D113" s="107" t="s">
        <v>5018</v>
      </c>
      <c r="E113" s="107" t="s">
        <v>5019</v>
      </c>
      <c r="F113" s="107" t="s">
        <v>4812</v>
      </c>
      <c r="G113" s="107" t="s">
        <v>510</v>
      </c>
      <c r="H113" s="107" t="s">
        <v>4813</v>
      </c>
      <c r="I113" s="107" t="s">
        <v>4813</v>
      </c>
      <c r="J113" s="107" t="s">
        <v>211</v>
      </c>
      <c r="K113" s="107" t="s">
        <v>4810</v>
      </c>
      <c r="L113" s="107" t="s">
        <v>4811</v>
      </c>
      <c r="M113" s="108">
        <v>42272.615347220002</v>
      </c>
      <c r="N113" s="109">
        <v>1979.5</v>
      </c>
      <c r="O113" s="109">
        <v>1979.5</v>
      </c>
      <c r="P113" s="109">
        <v>1979.5</v>
      </c>
      <c r="Q113" s="110"/>
      <c r="R113" s="108">
        <v>42272.618611110003</v>
      </c>
      <c r="S113" s="108">
        <v>42278</v>
      </c>
      <c r="T113" s="110"/>
    </row>
    <row r="114" spans="1:20" ht="13.5" thickBot="1">
      <c r="A114" s="107" t="s">
        <v>4968</v>
      </c>
      <c r="B114" s="107" t="s">
        <v>4969</v>
      </c>
      <c r="C114" s="107" t="s">
        <v>5020</v>
      </c>
      <c r="D114" s="107" t="s">
        <v>5021</v>
      </c>
      <c r="E114" s="107" t="s">
        <v>5022</v>
      </c>
      <c r="F114" s="107" t="s">
        <v>4812</v>
      </c>
      <c r="G114" s="107" t="s">
        <v>510</v>
      </c>
      <c r="H114" s="107" t="s">
        <v>4813</v>
      </c>
      <c r="I114" s="107" t="s">
        <v>4813</v>
      </c>
      <c r="J114" s="107" t="s">
        <v>347</v>
      </c>
      <c r="K114" s="107" t="s">
        <v>4810</v>
      </c>
      <c r="L114" s="107" t="s">
        <v>4811</v>
      </c>
      <c r="M114" s="108">
        <v>42516.51778935</v>
      </c>
      <c r="N114" s="109">
        <v>331.6</v>
      </c>
      <c r="O114" s="109">
        <v>331.6</v>
      </c>
      <c r="P114" s="109">
        <v>331.6</v>
      </c>
      <c r="Q114" s="110"/>
      <c r="R114" s="108">
        <v>42516.521446749997</v>
      </c>
      <c r="S114" s="108">
        <v>42509.999988420001</v>
      </c>
      <c r="T114" s="110"/>
    </row>
    <row r="115" spans="1:20" ht="13.5" thickBot="1">
      <c r="A115" s="107" t="s">
        <v>5023</v>
      </c>
      <c r="B115" s="107" t="s">
        <v>5024</v>
      </c>
      <c r="C115" s="107" t="s">
        <v>5025</v>
      </c>
      <c r="D115" s="107" t="s">
        <v>5026</v>
      </c>
      <c r="E115" s="107" t="s">
        <v>5027</v>
      </c>
      <c r="F115" s="107" t="s">
        <v>4870</v>
      </c>
      <c r="G115" s="107" t="s">
        <v>510</v>
      </c>
      <c r="H115" s="107" t="s">
        <v>4813</v>
      </c>
      <c r="I115" s="107" t="s">
        <v>4813</v>
      </c>
      <c r="J115" s="107" t="s">
        <v>5028</v>
      </c>
      <c r="K115" s="107" t="s">
        <v>4810</v>
      </c>
      <c r="L115" s="107" t="s">
        <v>4811</v>
      </c>
      <c r="M115" s="108">
        <v>42600.62917824</v>
      </c>
      <c r="N115" s="109">
        <v>5435</v>
      </c>
      <c r="O115" s="109">
        <v>5435</v>
      </c>
      <c r="P115" s="109">
        <v>5435</v>
      </c>
      <c r="Q115" s="110"/>
      <c r="R115" s="108">
        <v>42600.631724530002</v>
      </c>
      <c r="S115" s="108">
        <v>42599.999988420001</v>
      </c>
      <c r="T115" s="110"/>
    </row>
    <row r="116" spans="1:20" ht="13.5" thickBot="1">
      <c r="A116" s="107" t="s">
        <v>5023</v>
      </c>
      <c r="B116" s="107" t="s">
        <v>5024</v>
      </c>
      <c r="C116" s="107" t="s">
        <v>5025</v>
      </c>
      <c r="D116" s="107" t="s">
        <v>5026</v>
      </c>
      <c r="E116" s="107" t="s">
        <v>5027</v>
      </c>
      <c r="F116" s="107" t="s">
        <v>4825</v>
      </c>
      <c r="G116" s="107" t="s">
        <v>510</v>
      </c>
      <c r="H116" s="107" t="s">
        <v>4813</v>
      </c>
      <c r="I116" s="107" t="s">
        <v>4813</v>
      </c>
      <c r="J116" s="107" t="s">
        <v>5028</v>
      </c>
      <c r="K116" s="107" t="s">
        <v>4810</v>
      </c>
      <c r="L116" s="107" t="s">
        <v>4811</v>
      </c>
      <c r="M116" s="108">
        <v>42600.62917824</v>
      </c>
      <c r="N116" s="109">
        <v>5435</v>
      </c>
      <c r="O116" s="109">
        <v>5435</v>
      </c>
      <c r="P116" s="109">
        <v>5435</v>
      </c>
      <c r="Q116" s="110"/>
      <c r="R116" s="108">
        <v>42600.631724530002</v>
      </c>
      <c r="S116" s="108">
        <v>42599.999988420001</v>
      </c>
      <c r="T116" s="110"/>
    </row>
    <row r="117" spans="1:20" ht="13.5" thickBot="1">
      <c r="A117" s="107" t="s">
        <v>4968</v>
      </c>
      <c r="B117" s="107" t="s">
        <v>4969</v>
      </c>
      <c r="C117" s="107" t="s">
        <v>5029</v>
      </c>
      <c r="D117" s="107" t="s">
        <v>5030</v>
      </c>
      <c r="E117" s="107" t="s">
        <v>5031</v>
      </c>
      <c r="F117" s="107" t="s">
        <v>4812</v>
      </c>
      <c r="G117" s="107" t="s">
        <v>510</v>
      </c>
      <c r="H117" s="107" t="s">
        <v>4813</v>
      </c>
      <c r="I117" s="107" t="s">
        <v>4813</v>
      </c>
      <c r="J117" s="107" t="s">
        <v>1434</v>
      </c>
      <c r="K117" s="107" t="s">
        <v>4810</v>
      </c>
      <c r="L117" s="107" t="s">
        <v>4811</v>
      </c>
      <c r="M117" s="108">
        <v>42517.443229160002</v>
      </c>
      <c r="N117" s="109">
        <v>210.92</v>
      </c>
      <c r="O117" s="109">
        <v>602.64</v>
      </c>
      <c r="P117" s="109">
        <v>602.64</v>
      </c>
      <c r="Q117" s="110"/>
      <c r="R117" s="108">
        <v>42517.445995369999</v>
      </c>
      <c r="S117" s="108">
        <v>42516.999988420001</v>
      </c>
      <c r="T117" s="110"/>
    </row>
    <row r="118" spans="1:20" ht="13.5" thickBot="1">
      <c r="A118" s="107" t="s">
        <v>4968</v>
      </c>
      <c r="B118" s="107" t="s">
        <v>4969</v>
      </c>
      <c r="C118" s="107" t="s">
        <v>5032</v>
      </c>
      <c r="D118" s="107" t="s">
        <v>5033</v>
      </c>
      <c r="E118" s="107" t="s">
        <v>5034</v>
      </c>
      <c r="F118" s="107" t="s">
        <v>4825</v>
      </c>
      <c r="G118" s="107" t="s">
        <v>4855</v>
      </c>
      <c r="H118" s="107" t="s">
        <v>4813</v>
      </c>
      <c r="I118" s="107" t="s">
        <v>4808</v>
      </c>
      <c r="J118" s="107" t="s">
        <v>5035</v>
      </c>
      <c r="K118" s="107" t="s">
        <v>4896</v>
      </c>
      <c r="L118" s="107" t="s">
        <v>4811</v>
      </c>
      <c r="M118" s="108">
        <v>41852.423796290001</v>
      </c>
      <c r="N118" s="109">
        <v>6735</v>
      </c>
      <c r="O118" s="109">
        <v>555</v>
      </c>
      <c r="P118" s="109">
        <v>6735</v>
      </c>
      <c r="Q118" s="109">
        <v>6224.66</v>
      </c>
      <c r="R118" s="108">
        <v>41852.424849529998</v>
      </c>
      <c r="S118" s="108">
        <v>41849.999988420001</v>
      </c>
      <c r="T118" s="108">
        <v>42510.579409719998</v>
      </c>
    </row>
    <row r="119" spans="1:20" ht="13.5" thickBot="1">
      <c r="A119" s="107" t="s">
        <v>4968</v>
      </c>
      <c r="B119" s="107" t="s">
        <v>4969</v>
      </c>
      <c r="C119" s="107" t="s">
        <v>5032</v>
      </c>
      <c r="D119" s="107" t="s">
        <v>5033</v>
      </c>
      <c r="E119" s="107" t="s">
        <v>5034</v>
      </c>
      <c r="F119" s="107" t="s">
        <v>4870</v>
      </c>
      <c r="G119" s="107" t="s">
        <v>4855</v>
      </c>
      <c r="H119" s="107" t="s">
        <v>4813</v>
      </c>
      <c r="I119" s="107" t="s">
        <v>4813</v>
      </c>
      <c r="J119" s="107" t="s">
        <v>5035</v>
      </c>
      <c r="K119" s="107" t="s">
        <v>4896</v>
      </c>
      <c r="L119" s="107" t="s">
        <v>4811</v>
      </c>
      <c r="M119" s="108">
        <v>41852.423796290001</v>
      </c>
      <c r="N119" s="109">
        <v>6735</v>
      </c>
      <c r="O119" s="109">
        <v>555</v>
      </c>
      <c r="P119" s="109">
        <v>6735</v>
      </c>
      <c r="Q119" s="109">
        <v>6224.66</v>
      </c>
      <c r="R119" s="108">
        <v>41852.424849529998</v>
      </c>
      <c r="S119" s="108">
        <v>41849.999988420001</v>
      </c>
      <c r="T119" s="108">
        <v>42510.579409719998</v>
      </c>
    </row>
    <row r="120" spans="1:20" ht="13.5" thickBot="1">
      <c r="A120" s="107" t="s">
        <v>4968</v>
      </c>
      <c r="B120" s="107" t="s">
        <v>4969</v>
      </c>
      <c r="C120" s="107" t="s">
        <v>5032</v>
      </c>
      <c r="D120" s="107" t="s">
        <v>5033</v>
      </c>
      <c r="E120" s="107" t="s">
        <v>5034</v>
      </c>
      <c r="F120" s="107" t="s">
        <v>4825</v>
      </c>
      <c r="G120" s="107" t="s">
        <v>510</v>
      </c>
      <c r="H120" s="107" t="s">
        <v>4813</v>
      </c>
      <c r="I120" s="107" t="s">
        <v>4813</v>
      </c>
      <c r="J120" s="107" t="s">
        <v>275</v>
      </c>
      <c r="K120" s="107" t="s">
        <v>4810</v>
      </c>
      <c r="L120" s="107" t="s">
        <v>4811</v>
      </c>
      <c r="M120" s="108">
        <v>42542.427488419999</v>
      </c>
      <c r="N120" s="109">
        <v>857.26</v>
      </c>
      <c r="O120" s="109">
        <v>857.26</v>
      </c>
      <c r="P120" s="109">
        <v>857.26</v>
      </c>
      <c r="Q120" s="110"/>
      <c r="R120" s="108">
        <v>42542.429594900001</v>
      </c>
      <c r="S120" s="108">
        <v>42541.999988420001</v>
      </c>
      <c r="T120" s="110"/>
    </row>
    <row r="121" spans="1:20" ht="13.5" thickBot="1">
      <c r="A121" s="107" t="s">
        <v>5036</v>
      </c>
      <c r="B121" s="107" t="s">
        <v>5037</v>
      </c>
      <c r="C121" s="107" t="s">
        <v>5038</v>
      </c>
      <c r="D121" s="107" t="s">
        <v>5039</v>
      </c>
      <c r="E121" s="107" t="s">
        <v>5040</v>
      </c>
      <c r="F121" s="107" t="s">
        <v>4812</v>
      </c>
      <c r="G121" s="107" t="s">
        <v>510</v>
      </c>
      <c r="H121" s="107" t="s">
        <v>4813</v>
      </c>
      <c r="I121" s="107" t="s">
        <v>4813</v>
      </c>
      <c r="J121" s="107" t="s">
        <v>872</v>
      </c>
      <c r="K121" s="107" t="s">
        <v>4810</v>
      </c>
      <c r="L121" s="107" t="s">
        <v>4811</v>
      </c>
      <c r="M121" s="108">
        <v>42597.702210640004</v>
      </c>
      <c r="N121" s="109">
        <v>13430.87</v>
      </c>
      <c r="O121" s="109">
        <v>13430.87</v>
      </c>
      <c r="P121" s="109">
        <v>13430.87</v>
      </c>
      <c r="Q121" s="110"/>
      <c r="R121" s="108">
        <v>42597.70466435</v>
      </c>
      <c r="S121" s="108">
        <v>42597.702210640004</v>
      </c>
      <c r="T121" s="110"/>
    </row>
    <row r="122" spans="1:20" ht="13.5" thickBot="1">
      <c r="A122" s="107" t="s">
        <v>4992</v>
      </c>
      <c r="B122" s="107" t="s">
        <v>4993</v>
      </c>
      <c r="C122" s="107" t="s">
        <v>5041</v>
      </c>
      <c r="D122" s="107" t="s">
        <v>5042</v>
      </c>
      <c r="E122" s="107" t="s">
        <v>5013</v>
      </c>
      <c r="F122" s="107" t="s">
        <v>4812</v>
      </c>
      <c r="G122" s="107" t="s">
        <v>510</v>
      </c>
      <c r="H122" s="107" t="s">
        <v>4813</v>
      </c>
      <c r="I122" s="107" t="s">
        <v>4813</v>
      </c>
      <c r="J122" s="107" t="s">
        <v>127</v>
      </c>
      <c r="K122" s="107" t="s">
        <v>4810</v>
      </c>
      <c r="L122" s="107" t="s">
        <v>4811</v>
      </c>
      <c r="M122" s="108">
        <v>42524.60472222</v>
      </c>
      <c r="N122" s="109">
        <v>4580.16</v>
      </c>
      <c r="O122" s="109">
        <v>4580.16</v>
      </c>
      <c r="P122" s="109">
        <v>4580.16</v>
      </c>
      <c r="Q122" s="110"/>
      <c r="R122" s="108">
        <v>42524.606458330003</v>
      </c>
      <c r="S122" s="108">
        <v>42522.999988420001</v>
      </c>
      <c r="T122" s="110"/>
    </row>
    <row r="123" spans="1:20" ht="13.5" thickBot="1">
      <c r="A123" s="107" t="s">
        <v>4968</v>
      </c>
      <c r="B123" s="107" t="s">
        <v>4969</v>
      </c>
      <c r="C123" s="107" t="s">
        <v>5043</v>
      </c>
      <c r="D123" s="107" t="s">
        <v>5044</v>
      </c>
      <c r="E123" s="107" t="s">
        <v>4972</v>
      </c>
      <c r="F123" s="107" t="s">
        <v>4831</v>
      </c>
      <c r="G123" s="107" t="s">
        <v>24</v>
      </c>
      <c r="H123" s="107" t="s">
        <v>4808</v>
      </c>
      <c r="I123" s="107" t="s">
        <v>4808</v>
      </c>
      <c r="J123" s="107" t="s">
        <v>5045</v>
      </c>
      <c r="K123" s="107" t="s">
        <v>4810</v>
      </c>
      <c r="L123" s="107" t="s">
        <v>4811</v>
      </c>
      <c r="M123" s="108">
        <v>41954.407002309999</v>
      </c>
      <c r="N123" s="109">
        <v>6793</v>
      </c>
      <c r="O123" s="109">
        <v>0</v>
      </c>
      <c r="P123" s="109">
        <v>6793</v>
      </c>
      <c r="Q123" s="109">
        <v>6793</v>
      </c>
      <c r="R123" s="108">
        <v>41954.408067130003</v>
      </c>
      <c r="S123" s="108">
        <v>41947.999988420001</v>
      </c>
      <c r="T123" s="108">
        <v>42038.999988420001</v>
      </c>
    </row>
    <row r="124" spans="1:20" ht="13.5" thickBot="1">
      <c r="A124" s="107" t="s">
        <v>4968</v>
      </c>
      <c r="B124" s="107" t="s">
        <v>4969</v>
      </c>
      <c r="C124" s="107" t="s">
        <v>5043</v>
      </c>
      <c r="D124" s="107" t="s">
        <v>5044</v>
      </c>
      <c r="E124" s="107" t="s">
        <v>4972</v>
      </c>
      <c r="F124" s="107" t="s">
        <v>4825</v>
      </c>
      <c r="G124" s="107" t="s">
        <v>24</v>
      </c>
      <c r="H124" s="107" t="s">
        <v>4813</v>
      </c>
      <c r="I124" s="107" t="s">
        <v>4813</v>
      </c>
      <c r="J124" s="107" t="s">
        <v>5046</v>
      </c>
      <c r="K124" s="107" t="s">
        <v>4810</v>
      </c>
      <c r="L124" s="107" t="s">
        <v>4811</v>
      </c>
      <c r="M124" s="108">
        <v>41954.411168979997</v>
      </c>
      <c r="N124" s="109">
        <v>2330</v>
      </c>
      <c r="O124" s="109">
        <v>149.44999999999999</v>
      </c>
      <c r="P124" s="109">
        <v>2330</v>
      </c>
      <c r="Q124" s="109">
        <v>2180.5500000000002</v>
      </c>
      <c r="R124" s="108">
        <v>41954.413946749999</v>
      </c>
      <c r="S124" s="108">
        <v>41947.999988420001</v>
      </c>
      <c r="T124" s="108">
        <v>42474.57827546</v>
      </c>
    </row>
    <row r="125" spans="1:20" ht="13.5" thickBot="1">
      <c r="A125" s="107" t="s">
        <v>4968</v>
      </c>
      <c r="B125" s="107" t="s">
        <v>4969</v>
      </c>
      <c r="C125" s="107" t="s">
        <v>5043</v>
      </c>
      <c r="D125" s="107" t="s">
        <v>5044</v>
      </c>
      <c r="E125" s="107" t="s">
        <v>4972</v>
      </c>
      <c r="F125" s="107" t="s">
        <v>4825</v>
      </c>
      <c r="G125" s="107" t="s">
        <v>510</v>
      </c>
      <c r="H125" s="107" t="s">
        <v>4808</v>
      </c>
      <c r="I125" s="107" t="s">
        <v>4808</v>
      </c>
      <c r="J125" s="107" t="s">
        <v>2410</v>
      </c>
      <c r="K125" s="107" t="s">
        <v>4896</v>
      </c>
      <c r="L125" s="107" t="s">
        <v>4811</v>
      </c>
      <c r="M125" s="108">
        <v>42381.42744213</v>
      </c>
      <c r="N125" s="109">
        <v>1301.26</v>
      </c>
      <c r="O125" s="109">
        <v>0</v>
      </c>
      <c r="P125" s="109">
        <v>1524.3</v>
      </c>
      <c r="Q125" s="109">
        <v>1524.3</v>
      </c>
      <c r="R125" s="108">
        <v>42593.629884249996</v>
      </c>
      <c r="S125" s="108">
        <v>42375.999988420001</v>
      </c>
      <c r="T125" s="108">
        <v>42597.770370370003</v>
      </c>
    </row>
    <row r="126" spans="1:20" ht="13.5" thickBot="1">
      <c r="A126" s="107" t="s">
        <v>5047</v>
      </c>
      <c r="B126" s="107" t="s">
        <v>5048</v>
      </c>
      <c r="C126" s="107" t="s">
        <v>5049</v>
      </c>
      <c r="D126" s="107" t="s">
        <v>5050</v>
      </c>
      <c r="E126" s="107" t="s">
        <v>5051</v>
      </c>
      <c r="F126" s="107" t="s">
        <v>4825</v>
      </c>
      <c r="G126" s="107" t="s">
        <v>4855</v>
      </c>
      <c r="H126" s="107" t="s">
        <v>4808</v>
      </c>
      <c r="I126" s="107" t="s">
        <v>4808</v>
      </c>
      <c r="J126" s="107" t="s">
        <v>5052</v>
      </c>
      <c r="K126" s="107" t="s">
        <v>4810</v>
      </c>
      <c r="L126" s="107" t="s">
        <v>4811</v>
      </c>
      <c r="M126" s="108">
        <v>41743.497800919999</v>
      </c>
      <c r="N126" s="109">
        <v>3742.5</v>
      </c>
      <c r="O126" s="109">
        <v>0</v>
      </c>
      <c r="P126" s="109">
        <v>3742.5</v>
      </c>
      <c r="Q126" s="109">
        <v>2854.49</v>
      </c>
      <c r="R126" s="108">
        <v>41941.664340269999</v>
      </c>
      <c r="S126" s="108">
        <v>41738.999988420001</v>
      </c>
      <c r="T126" s="108">
        <v>42320.999988420001</v>
      </c>
    </row>
    <row r="127" spans="1:20" ht="13.5" thickBot="1">
      <c r="A127" s="107" t="s">
        <v>5047</v>
      </c>
      <c r="B127" s="107" t="s">
        <v>5048</v>
      </c>
      <c r="C127" s="107" t="s">
        <v>5049</v>
      </c>
      <c r="D127" s="107" t="s">
        <v>5050</v>
      </c>
      <c r="E127" s="107" t="s">
        <v>5051</v>
      </c>
      <c r="F127" s="107" t="s">
        <v>4870</v>
      </c>
      <c r="G127" s="107" t="s">
        <v>4855</v>
      </c>
      <c r="H127" s="107" t="s">
        <v>4808</v>
      </c>
      <c r="I127" s="107" t="s">
        <v>4808</v>
      </c>
      <c r="J127" s="107" t="s">
        <v>5053</v>
      </c>
      <c r="K127" s="107" t="s">
        <v>4810</v>
      </c>
      <c r="L127" s="107" t="s">
        <v>4811</v>
      </c>
      <c r="M127" s="108">
        <v>41743.497800919999</v>
      </c>
      <c r="N127" s="109">
        <v>6386</v>
      </c>
      <c r="O127" s="109">
        <v>0</v>
      </c>
      <c r="P127" s="109">
        <v>6386</v>
      </c>
      <c r="Q127" s="109">
        <v>6386</v>
      </c>
      <c r="R127" s="108">
        <v>41745.59326388</v>
      </c>
      <c r="S127" s="108">
        <v>41738.999988420001</v>
      </c>
      <c r="T127" s="108">
        <v>41815.68130787</v>
      </c>
    </row>
    <row r="128" spans="1:20" ht="13.5" thickBot="1">
      <c r="A128" s="107" t="s">
        <v>5047</v>
      </c>
      <c r="B128" s="107" t="s">
        <v>5048</v>
      </c>
      <c r="C128" s="107" t="s">
        <v>5049</v>
      </c>
      <c r="D128" s="107" t="s">
        <v>5050</v>
      </c>
      <c r="E128" s="107" t="s">
        <v>5051</v>
      </c>
      <c r="F128" s="107" t="s">
        <v>4825</v>
      </c>
      <c r="G128" s="107" t="s">
        <v>510</v>
      </c>
      <c r="H128" s="107" t="s">
        <v>4813</v>
      </c>
      <c r="I128" s="107" t="s">
        <v>4813</v>
      </c>
      <c r="J128" s="107" t="s">
        <v>1260</v>
      </c>
      <c r="K128" s="107" t="s">
        <v>4810</v>
      </c>
      <c r="L128" s="107" t="s">
        <v>4811</v>
      </c>
      <c r="M128" s="108">
        <v>42297.659733790002</v>
      </c>
      <c r="N128" s="109">
        <v>2700</v>
      </c>
      <c r="O128" s="109">
        <v>61.64</v>
      </c>
      <c r="P128" s="109">
        <v>2700</v>
      </c>
      <c r="Q128" s="109">
        <v>2638.36</v>
      </c>
      <c r="R128" s="108">
        <v>42297.743449070003</v>
      </c>
      <c r="S128" s="108">
        <v>42286.999988420001</v>
      </c>
      <c r="T128" s="108">
        <v>42628.999988420001</v>
      </c>
    </row>
    <row r="129" spans="1:20" ht="13.5" thickBot="1">
      <c r="A129" s="107" t="s">
        <v>5054</v>
      </c>
      <c r="B129" s="110"/>
      <c r="C129" s="107" t="s">
        <v>5055</v>
      </c>
      <c r="D129" s="107" t="s">
        <v>5056</v>
      </c>
      <c r="E129" s="107" t="s">
        <v>5057</v>
      </c>
      <c r="F129" s="107" t="s">
        <v>4812</v>
      </c>
      <c r="G129" s="107" t="s">
        <v>24</v>
      </c>
      <c r="H129" s="107" t="s">
        <v>4813</v>
      </c>
      <c r="I129" s="107" t="s">
        <v>4813</v>
      </c>
      <c r="J129" s="107" t="s">
        <v>300</v>
      </c>
      <c r="K129" s="107" t="s">
        <v>4810</v>
      </c>
      <c r="L129" s="107" t="s">
        <v>4811</v>
      </c>
      <c r="M129" s="108">
        <v>42222.634016199998</v>
      </c>
      <c r="N129" s="109">
        <v>3143.53</v>
      </c>
      <c r="O129" s="109">
        <v>3143.53</v>
      </c>
      <c r="P129" s="109">
        <v>3143.53</v>
      </c>
      <c r="Q129" s="110"/>
      <c r="R129" s="108">
        <v>42233.477418980001</v>
      </c>
      <c r="S129" s="108">
        <v>42220.999988420001</v>
      </c>
      <c r="T129" s="110"/>
    </row>
    <row r="130" spans="1:20" ht="13.5" thickBot="1">
      <c r="A130" s="107" t="s">
        <v>5047</v>
      </c>
      <c r="B130" s="107" t="s">
        <v>5048</v>
      </c>
      <c r="C130" s="107" t="s">
        <v>5058</v>
      </c>
      <c r="D130" s="107" t="s">
        <v>5059</v>
      </c>
      <c r="E130" s="107" t="s">
        <v>5060</v>
      </c>
      <c r="F130" s="107" t="s">
        <v>4870</v>
      </c>
      <c r="G130" s="107" t="s">
        <v>24</v>
      </c>
      <c r="H130" s="107" t="s">
        <v>4808</v>
      </c>
      <c r="I130" s="107" t="s">
        <v>4808</v>
      </c>
      <c r="J130" s="107" t="s">
        <v>2416</v>
      </c>
      <c r="K130" s="107" t="s">
        <v>4810</v>
      </c>
      <c r="L130" s="107" t="s">
        <v>4811</v>
      </c>
      <c r="M130" s="108">
        <v>41983.489282399998</v>
      </c>
      <c r="N130" s="109">
        <v>8281</v>
      </c>
      <c r="O130" s="109">
        <v>0</v>
      </c>
      <c r="P130" s="109">
        <v>8281</v>
      </c>
      <c r="Q130" s="109">
        <v>8367.36</v>
      </c>
      <c r="R130" s="108">
        <v>41983.491273140004</v>
      </c>
      <c r="S130" s="108">
        <v>41978.999988420001</v>
      </c>
      <c r="T130" s="108">
        <v>42629.665543980002</v>
      </c>
    </row>
    <row r="131" spans="1:20" ht="13.5" thickBot="1">
      <c r="A131" s="107" t="s">
        <v>5047</v>
      </c>
      <c r="B131" s="107" t="s">
        <v>5048</v>
      </c>
      <c r="C131" s="107" t="s">
        <v>5058</v>
      </c>
      <c r="D131" s="107" t="s">
        <v>5059</v>
      </c>
      <c r="E131" s="107" t="s">
        <v>5060</v>
      </c>
      <c r="F131" s="107" t="s">
        <v>4825</v>
      </c>
      <c r="G131" s="107" t="s">
        <v>24</v>
      </c>
      <c r="H131" s="107" t="s">
        <v>4808</v>
      </c>
      <c r="I131" s="107" t="s">
        <v>4808</v>
      </c>
      <c r="J131" s="107" t="s">
        <v>2416</v>
      </c>
      <c r="K131" s="107" t="s">
        <v>4810</v>
      </c>
      <c r="L131" s="107" t="s">
        <v>4811</v>
      </c>
      <c r="M131" s="108">
        <v>41983.489282399998</v>
      </c>
      <c r="N131" s="109">
        <v>8281</v>
      </c>
      <c r="O131" s="109">
        <v>0</v>
      </c>
      <c r="P131" s="109">
        <v>8281</v>
      </c>
      <c r="Q131" s="109">
        <v>8367.36</v>
      </c>
      <c r="R131" s="108">
        <v>41983.491273140004</v>
      </c>
      <c r="S131" s="108">
        <v>41978.999988420001</v>
      </c>
      <c r="T131" s="108">
        <v>42629.665543980002</v>
      </c>
    </row>
    <row r="132" spans="1:20" ht="13.5" thickBot="1">
      <c r="A132" s="107" t="s">
        <v>5047</v>
      </c>
      <c r="B132" s="107" t="s">
        <v>5048</v>
      </c>
      <c r="C132" s="107" t="s">
        <v>5058</v>
      </c>
      <c r="D132" s="107" t="s">
        <v>5059</v>
      </c>
      <c r="E132" s="107" t="s">
        <v>5060</v>
      </c>
      <c r="F132" s="107" t="s">
        <v>4825</v>
      </c>
      <c r="G132" s="107" t="s">
        <v>510</v>
      </c>
      <c r="H132" s="107" t="s">
        <v>4813</v>
      </c>
      <c r="I132" s="107" t="s">
        <v>4813</v>
      </c>
      <c r="J132" s="107" t="s">
        <v>1314</v>
      </c>
      <c r="K132" s="107" t="s">
        <v>4810</v>
      </c>
      <c r="L132" s="107" t="s">
        <v>4811</v>
      </c>
      <c r="M132" s="108">
        <v>42496.633831010004</v>
      </c>
      <c r="N132" s="109">
        <v>1341.35</v>
      </c>
      <c r="O132" s="109">
        <v>1</v>
      </c>
      <c r="P132" s="109">
        <v>1341.35</v>
      </c>
      <c r="Q132" s="109">
        <v>1340.35</v>
      </c>
      <c r="R132" s="108">
        <v>42496.655520829998</v>
      </c>
      <c r="S132" s="108">
        <v>42494.999988420001</v>
      </c>
      <c r="T132" s="108">
        <v>42499.617175920001</v>
      </c>
    </row>
    <row r="133" spans="1:20" ht="13.5" thickBot="1">
      <c r="A133" s="107" t="s">
        <v>5047</v>
      </c>
      <c r="B133" s="107" t="s">
        <v>5048</v>
      </c>
      <c r="C133" s="107" t="s">
        <v>5061</v>
      </c>
      <c r="D133" s="107" t="s">
        <v>5062</v>
      </c>
      <c r="E133" s="107" t="s">
        <v>5060</v>
      </c>
      <c r="F133" s="107" t="s">
        <v>4835</v>
      </c>
      <c r="G133" s="107" t="s">
        <v>24</v>
      </c>
      <c r="H133" s="107" t="s">
        <v>4808</v>
      </c>
      <c r="I133" s="107" t="s">
        <v>4808</v>
      </c>
      <c r="J133" s="107" t="s">
        <v>5063</v>
      </c>
      <c r="K133" s="107" t="s">
        <v>4810</v>
      </c>
      <c r="L133" s="107" t="s">
        <v>4811</v>
      </c>
      <c r="M133" s="108">
        <v>41942.702152769998</v>
      </c>
      <c r="N133" s="109">
        <v>3879.5</v>
      </c>
      <c r="O133" s="109">
        <v>0</v>
      </c>
      <c r="P133" s="109">
        <v>3885.5</v>
      </c>
      <c r="Q133" s="109">
        <v>3876.87</v>
      </c>
      <c r="R133" s="108">
        <v>41949.540659719998</v>
      </c>
      <c r="S133" s="108">
        <v>41940.999988420001</v>
      </c>
      <c r="T133" s="108">
        <v>42100.999988420001</v>
      </c>
    </row>
    <row r="134" spans="1:20" ht="13.5" thickBot="1">
      <c r="A134" s="107" t="s">
        <v>5047</v>
      </c>
      <c r="B134" s="107" t="s">
        <v>5048</v>
      </c>
      <c r="C134" s="107" t="s">
        <v>5061</v>
      </c>
      <c r="D134" s="107" t="s">
        <v>5062</v>
      </c>
      <c r="E134" s="107" t="s">
        <v>5060</v>
      </c>
      <c r="F134" s="107" t="s">
        <v>4825</v>
      </c>
      <c r="G134" s="107" t="s">
        <v>24</v>
      </c>
      <c r="H134" s="107" t="s">
        <v>4808</v>
      </c>
      <c r="I134" s="107" t="s">
        <v>4808</v>
      </c>
      <c r="J134" s="107" t="s">
        <v>5063</v>
      </c>
      <c r="K134" s="107" t="s">
        <v>4810</v>
      </c>
      <c r="L134" s="107" t="s">
        <v>4811</v>
      </c>
      <c r="M134" s="108">
        <v>41942.702152769998</v>
      </c>
      <c r="N134" s="109">
        <v>3879.5</v>
      </c>
      <c r="O134" s="109">
        <v>0</v>
      </c>
      <c r="P134" s="109">
        <v>3885.5</v>
      </c>
      <c r="Q134" s="109">
        <v>3876.87</v>
      </c>
      <c r="R134" s="108">
        <v>41949.540659719998</v>
      </c>
      <c r="S134" s="108">
        <v>41940.999988420001</v>
      </c>
      <c r="T134" s="108">
        <v>42100.999988420001</v>
      </c>
    </row>
    <row r="135" spans="1:20" ht="13.5" thickBot="1">
      <c r="A135" s="107" t="s">
        <v>5047</v>
      </c>
      <c r="B135" s="107" t="s">
        <v>5048</v>
      </c>
      <c r="C135" s="107" t="s">
        <v>5061</v>
      </c>
      <c r="D135" s="107" t="s">
        <v>5062</v>
      </c>
      <c r="E135" s="107" t="s">
        <v>5060</v>
      </c>
      <c r="F135" s="107" t="s">
        <v>4825</v>
      </c>
      <c r="G135" s="107" t="s">
        <v>510</v>
      </c>
      <c r="H135" s="107" t="s">
        <v>4813</v>
      </c>
      <c r="I135" s="107" t="s">
        <v>4813</v>
      </c>
      <c r="J135" s="107" t="s">
        <v>1584</v>
      </c>
      <c r="K135" s="107" t="s">
        <v>4810</v>
      </c>
      <c r="L135" s="107" t="s">
        <v>4811</v>
      </c>
      <c r="M135" s="108">
        <v>42508.668854160002</v>
      </c>
      <c r="N135" s="109">
        <v>240.9</v>
      </c>
      <c r="O135" s="109">
        <v>43.46</v>
      </c>
      <c r="P135" s="109">
        <v>240.9</v>
      </c>
      <c r="Q135" s="109">
        <v>197.44</v>
      </c>
      <c r="R135" s="108">
        <v>42508.670393510001</v>
      </c>
      <c r="S135" s="108">
        <v>42494.999988420001</v>
      </c>
      <c r="T135" s="108">
        <v>42633.548657400002</v>
      </c>
    </row>
    <row r="136" spans="1:20" ht="13.5" thickBot="1">
      <c r="A136" s="107" t="s">
        <v>4992</v>
      </c>
      <c r="B136" s="107" t="s">
        <v>4993</v>
      </c>
      <c r="C136" s="107" t="s">
        <v>5064</v>
      </c>
      <c r="D136" s="107" t="s">
        <v>5065</v>
      </c>
      <c r="E136" s="107" t="s">
        <v>5066</v>
      </c>
      <c r="F136" s="107" t="s">
        <v>4812</v>
      </c>
      <c r="G136" s="107" t="s">
        <v>510</v>
      </c>
      <c r="H136" s="107" t="s">
        <v>4813</v>
      </c>
      <c r="I136" s="107" t="s">
        <v>4813</v>
      </c>
      <c r="J136" s="107" t="s">
        <v>131</v>
      </c>
      <c r="K136" s="107" t="s">
        <v>4810</v>
      </c>
      <c r="L136" s="107" t="s">
        <v>4811</v>
      </c>
      <c r="M136" s="108">
        <v>42517.418124999997</v>
      </c>
      <c r="N136" s="109">
        <v>6337.96</v>
      </c>
      <c r="O136" s="109">
        <v>6337.96</v>
      </c>
      <c r="P136" s="109">
        <v>6337.96</v>
      </c>
      <c r="Q136" s="110"/>
      <c r="R136" s="108">
        <v>42517.419212959998</v>
      </c>
      <c r="S136" s="108">
        <v>42514.999988420001</v>
      </c>
      <c r="T136" s="110"/>
    </row>
    <row r="137" spans="1:20" ht="13.5" thickBot="1">
      <c r="A137" s="107" t="s">
        <v>5047</v>
      </c>
      <c r="B137" s="107" t="s">
        <v>5048</v>
      </c>
      <c r="C137" s="107" t="s">
        <v>5067</v>
      </c>
      <c r="D137" s="107" t="s">
        <v>5068</v>
      </c>
      <c r="E137" s="107" t="s">
        <v>5060</v>
      </c>
      <c r="F137" s="107" t="s">
        <v>4825</v>
      </c>
      <c r="G137" s="107" t="s">
        <v>510</v>
      </c>
      <c r="H137" s="107" t="s">
        <v>4813</v>
      </c>
      <c r="I137" s="107" t="s">
        <v>4813</v>
      </c>
      <c r="J137" s="107" t="s">
        <v>4764</v>
      </c>
      <c r="K137" s="107" t="s">
        <v>4810</v>
      </c>
      <c r="L137" s="107" t="s">
        <v>4811</v>
      </c>
      <c r="M137" s="108">
        <v>42626.529305550001</v>
      </c>
      <c r="N137" s="109">
        <v>784.08</v>
      </c>
      <c r="O137" s="109">
        <v>784.08</v>
      </c>
      <c r="P137" s="109">
        <v>784.08</v>
      </c>
      <c r="Q137" s="110"/>
      <c r="R137" s="108">
        <v>42626.531550920001</v>
      </c>
      <c r="S137" s="108">
        <v>42620.999988420001</v>
      </c>
      <c r="T137" s="110"/>
    </row>
    <row r="138" spans="1:20" ht="13.5" thickBot="1">
      <c r="A138" s="107" t="s">
        <v>5047</v>
      </c>
      <c r="B138" s="107" t="s">
        <v>5048</v>
      </c>
      <c r="C138" s="107" t="s">
        <v>5069</v>
      </c>
      <c r="D138" s="107" t="s">
        <v>5070</v>
      </c>
      <c r="E138" s="107" t="s">
        <v>5071</v>
      </c>
      <c r="F138" s="107" t="s">
        <v>4812</v>
      </c>
      <c r="G138" s="107" t="s">
        <v>510</v>
      </c>
      <c r="H138" s="107" t="s">
        <v>4808</v>
      </c>
      <c r="I138" s="107" t="s">
        <v>4808</v>
      </c>
      <c r="J138" s="107" t="s">
        <v>5072</v>
      </c>
      <c r="K138" s="107" t="s">
        <v>4810</v>
      </c>
      <c r="L138" s="107" t="s">
        <v>4811</v>
      </c>
      <c r="M138" s="108">
        <v>42457.426631939998</v>
      </c>
      <c r="N138" s="109">
        <v>1200</v>
      </c>
      <c r="O138" s="109">
        <v>0</v>
      </c>
      <c r="P138" s="109">
        <v>1</v>
      </c>
      <c r="Q138" s="110"/>
      <c r="R138" s="108">
        <v>42471.475740740003</v>
      </c>
      <c r="S138" s="108">
        <v>42457.426631939998</v>
      </c>
      <c r="T138" s="110"/>
    </row>
    <row r="139" spans="1:20" ht="13.5" thickBot="1">
      <c r="A139" s="107" t="s">
        <v>5047</v>
      </c>
      <c r="B139" s="107" t="s">
        <v>5048</v>
      </c>
      <c r="C139" s="107" t="s">
        <v>5069</v>
      </c>
      <c r="D139" s="107" t="s">
        <v>5070</v>
      </c>
      <c r="E139" s="107" t="s">
        <v>5071</v>
      </c>
      <c r="F139" s="107" t="s">
        <v>4812</v>
      </c>
      <c r="G139" s="107" t="s">
        <v>510</v>
      </c>
      <c r="H139" s="107" t="s">
        <v>4813</v>
      </c>
      <c r="I139" s="107" t="s">
        <v>4813</v>
      </c>
      <c r="J139" s="107" t="s">
        <v>118</v>
      </c>
      <c r="K139" s="107" t="s">
        <v>4810</v>
      </c>
      <c r="L139" s="107" t="s">
        <v>4811</v>
      </c>
      <c r="M139" s="108">
        <v>42467.72028935</v>
      </c>
      <c r="N139" s="109">
        <v>810</v>
      </c>
      <c r="O139" s="109">
        <v>810</v>
      </c>
      <c r="P139" s="109">
        <v>810</v>
      </c>
      <c r="Q139" s="110"/>
      <c r="R139" s="108">
        <v>42467.72068287</v>
      </c>
      <c r="S139" s="108">
        <v>42467.72028935</v>
      </c>
      <c r="T139" s="110"/>
    </row>
    <row r="140" spans="1:20" ht="13.5" thickBot="1">
      <c r="A140" s="107" t="s">
        <v>5047</v>
      </c>
      <c r="B140" s="107" t="s">
        <v>5048</v>
      </c>
      <c r="C140" s="107" t="s">
        <v>5069</v>
      </c>
      <c r="D140" s="107" t="s">
        <v>5070</v>
      </c>
      <c r="E140" s="107" t="s">
        <v>5071</v>
      </c>
      <c r="F140" s="107" t="s">
        <v>4812</v>
      </c>
      <c r="G140" s="107" t="s">
        <v>510</v>
      </c>
      <c r="H140" s="107" t="s">
        <v>4813</v>
      </c>
      <c r="I140" s="107" t="s">
        <v>4813</v>
      </c>
      <c r="J140" s="107" t="s">
        <v>129</v>
      </c>
      <c r="K140" s="107" t="s">
        <v>4810</v>
      </c>
      <c r="L140" s="107" t="s">
        <v>4811</v>
      </c>
      <c r="M140" s="108">
        <v>42486.484456010003</v>
      </c>
      <c r="N140" s="109">
        <v>1150</v>
      </c>
      <c r="O140" s="109">
        <v>1150</v>
      </c>
      <c r="P140" s="109">
        <v>1150</v>
      </c>
      <c r="Q140" s="110"/>
      <c r="R140" s="108">
        <v>42514.704641199998</v>
      </c>
      <c r="S140" s="108">
        <v>42471.999988420001</v>
      </c>
      <c r="T140" s="110"/>
    </row>
    <row r="141" spans="1:20" ht="13.5" thickBot="1">
      <c r="A141" s="107" t="s">
        <v>5047</v>
      </c>
      <c r="B141" s="107" t="s">
        <v>5048</v>
      </c>
      <c r="C141" s="107" t="s">
        <v>5073</v>
      </c>
      <c r="D141" s="107" t="s">
        <v>5074</v>
      </c>
      <c r="E141" s="107" t="s">
        <v>5075</v>
      </c>
      <c r="F141" s="107" t="s">
        <v>4812</v>
      </c>
      <c r="G141" s="107" t="s">
        <v>510</v>
      </c>
      <c r="H141" s="107" t="s">
        <v>4813</v>
      </c>
      <c r="I141" s="107" t="s">
        <v>4813</v>
      </c>
      <c r="J141" s="107" t="s">
        <v>345</v>
      </c>
      <c r="K141" s="107" t="s">
        <v>4810</v>
      </c>
      <c r="L141" s="107" t="s">
        <v>4811</v>
      </c>
      <c r="M141" s="108">
        <v>42524.412256939999</v>
      </c>
      <c r="N141" s="109">
        <v>799.28</v>
      </c>
      <c r="O141" s="109">
        <v>799.28</v>
      </c>
      <c r="P141" s="109">
        <v>799.28</v>
      </c>
      <c r="Q141" s="110"/>
      <c r="R141" s="108">
        <v>42524.4130324</v>
      </c>
      <c r="S141" s="108">
        <v>42510.999988420001</v>
      </c>
      <c r="T141" s="110"/>
    </row>
    <row r="142" spans="1:20" ht="13.5" thickBot="1">
      <c r="A142" s="107" t="s">
        <v>5047</v>
      </c>
      <c r="B142" s="107" t="s">
        <v>5048</v>
      </c>
      <c r="C142" s="107" t="s">
        <v>5076</v>
      </c>
      <c r="D142" s="107" t="s">
        <v>5077</v>
      </c>
      <c r="E142" s="107" t="s">
        <v>5075</v>
      </c>
      <c r="F142" s="107" t="s">
        <v>4812</v>
      </c>
      <c r="G142" s="107" t="s">
        <v>510</v>
      </c>
      <c r="H142" s="107" t="s">
        <v>4813</v>
      </c>
      <c r="I142" s="107" t="s">
        <v>4813</v>
      </c>
      <c r="J142" s="107" t="s">
        <v>124</v>
      </c>
      <c r="K142" s="107" t="s">
        <v>4810</v>
      </c>
      <c r="L142" s="107" t="s">
        <v>4811</v>
      </c>
      <c r="M142" s="108">
        <v>42515.637060180001</v>
      </c>
      <c r="N142" s="109">
        <v>187.44</v>
      </c>
      <c r="O142" s="109">
        <v>187.44</v>
      </c>
      <c r="P142" s="109">
        <v>187.44</v>
      </c>
      <c r="Q142" s="110"/>
      <c r="R142" s="108">
        <v>42515.639525459999</v>
      </c>
      <c r="S142" s="108">
        <v>42510.999988420001</v>
      </c>
      <c r="T142" s="110"/>
    </row>
    <row r="143" spans="1:20" ht="13.5" thickBot="1">
      <c r="A143" s="107" t="s">
        <v>5078</v>
      </c>
      <c r="B143" s="110"/>
      <c r="C143" s="107" t="s">
        <v>5079</v>
      </c>
      <c r="D143" s="107" t="s">
        <v>5080</v>
      </c>
      <c r="E143" s="107" t="s">
        <v>5081</v>
      </c>
      <c r="F143" s="107" t="s">
        <v>4874</v>
      </c>
      <c r="G143" s="107" t="s">
        <v>510</v>
      </c>
      <c r="H143" s="107" t="s">
        <v>4813</v>
      </c>
      <c r="I143" s="107" t="s">
        <v>4813</v>
      </c>
      <c r="J143" s="107" t="s">
        <v>1528</v>
      </c>
      <c r="K143" s="107" t="s">
        <v>4810</v>
      </c>
      <c r="L143" s="107" t="s">
        <v>4811</v>
      </c>
      <c r="M143" s="108">
        <v>42564.622361109999</v>
      </c>
      <c r="N143" s="109">
        <v>754.82</v>
      </c>
      <c r="O143" s="109">
        <v>754.82</v>
      </c>
      <c r="P143" s="109">
        <v>754.82</v>
      </c>
      <c r="Q143" s="110"/>
      <c r="R143" s="108">
        <v>42564.625729159998</v>
      </c>
      <c r="S143" s="108">
        <v>42562.999988420001</v>
      </c>
      <c r="T143" s="110"/>
    </row>
    <row r="144" spans="1:20" ht="13.5" thickBot="1">
      <c r="A144" s="107" t="s">
        <v>5082</v>
      </c>
      <c r="B144" s="107" t="s">
        <v>5083</v>
      </c>
      <c r="C144" s="107" t="s">
        <v>5084</v>
      </c>
      <c r="D144" s="107" t="s">
        <v>5085</v>
      </c>
      <c r="E144" s="107" t="s">
        <v>5086</v>
      </c>
      <c r="F144" s="107" t="s">
        <v>4870</v>
      </c>
      <c r="G144" s="107" t="s">
        <v>24</v>
      </c>
      <c r="H144" s="107" t="s">
        <v>4808</v>
      </c>
      <c r="I144" s="107" t="s">
        <v>4808</v>
      </c>
      <c r="J144" s="107" t="s">
        <v>2368</v>
      </c>
      <c r="K144" s="107" t="s">
        <v>4810</v>
      </c>
      <c r="L144" s="107" t="s">
        <v>4811</v>
      </c>
      <c r="M144" s="108">
        <v>41982.71503472</v>
      </c>
      <c r="N144" s="109">
        <v>5770.5</v>
      </c>
      <c r="O144" s="109">
        <v>0</v>
      </c>
      <c r="P144" s="109">
        <v>5780.5</v>
      </c>
      <c r="Q144" s="109">
        <v>5806.43</v>
      </c>
      <c r="R144" s="108">
        <v>41988.588981480003</v>
      </c>
      <c r="S144" s="108">
        <v>41975.999988420001</v>
      </c>
      <c r="T144" s="108">
        <v>42551.460497679996</v>
      </c>
    </row>
    <row r="145" spans="1:20" ht="13.5" thickBot="1">
      <c r="A145" s="107" t="s">
        <v>5082</v>
      </c>
      <c r="B145" s="107" t="s">
        <v>5083</v>
      </c>
      <c r="C145" s="107" t="s">
        <v>5084</v>
      </c>
      <c r="D145" s="107" t="s">
        <v>5085</v>
      </c>
      <c r="E145" s="107" t="s">
        <v>5086</v>
      </c>
      <c r="F145" s="107" t="s">
        <v>4825</v>
      </c>
      <c r="G145" s="107" t="s">
        <v>24</v>
      </c>
      <c r="H145" s="107" t="s">
        <v>4808</v>
      </c>
      <c r="I145" s="107" t="s">
        <v>4808</v>
      </c>
      <c r="J145" s="107" t="s">
        <v>2368</v>
      </c>
      <c r="K145" s="107" t="s">
        <v>4810</v>
      </c>
      <c r="L145" s="107" t="s">
        <v>4811</v>
      </c>
      <c r="M145" s="108">
        <v>41982.71503472</v>
      </c>
      <c r="N145" s="109">
        <v>5770.5</v>
      </c>
      <c r="O145" s="109">
        <v>0</v>
      </c>
      <c r="P145" s="109">
        <v>5780.5</v>
      </c>
      <c r="Q145" s="109">
        <v>5806.43</v>
      </c>
      <c r="R145" s="108">
        <v>41988.588981480003</v>
      </c>
      <c r="S145" s="108">
        <v>41975.999988420001</v>
      </c>
      <c r="T145" s="108">
        <v>42551.460497679996</v>
      </c>
    </row>
    <row r="146" spans="1:20" ht="13.5" thickBot="1">
      <c r="A146" s="107" t="s">
        <v>5082</v>
      </c>
      <c r="B146" s="107" t="s">
        <v>5083</v>
      </c>
      <c r="C146" s="107" t="s">
        <v>5087</v>
      </c>
      <c r="D146" s="107" t="s">
        <v>5088</v>
      </c>
      <c r="E146" s="107" t="s">
        <v>5086</v>
      </c>
      <c r="F146" s="107" t="s">
        <v>4812</v>
      </c>
      <c r="G146" s="107" t="s">
        <v>510</v>
      </c>
      <c r="H146" s="107" t="s">
        <v>4813</v>
      </c>
      <c r="I146" s="107" t="s">
        <v>4813</v>
      </c>
      <c r="J146" s="107" t="s">
        <v>269</v>
      </c>
      <c r="K146" s="107" t="s">
        <v>4810</v>
      </c>
      <c r="L146" s="107" t="s">
        <v>4811</v>
      </c>
      <c r="M146" s="108">
        <v>42515.635879629997</v>
      </c>
      <c r="N146" s="109">
        <v>460.44</v>
      </c>
      <c r="O146" s="109">
        <v>460.44</v>
      </c>
      <c r="P146" s="109">
        <v>460.44</v>
      </c>
      <c r="Q146" s="110"/>
      <c r="R146" s="108">
        <v>42515.639293979999</v>
      </c>
      <c r="S146" s="108">
        <v>42513.999988420001</v>
      </c>
      <c r="T146" s="110"/>
    </row>
    <row r="147" spans="1:20" ht="13.5" thickBot="1">
      <c r="A147" s="107" t="s">
        <v>5089</v>
      </c>
      <c r="B147" s="110"/>
      <c r="C147" s="107" t="s">
        <v>5090</v>
      </c>
      <c r="D147" s="107" t="s">
        <v>5091</v>
      </c>
      <c r="E147" s="107" t="s">
        <v>5092</v>
      </c>
      <c r="F147" s="107" t="s">
        <v>4812</v>
      </c>
      <c r="G147" s="107" t="s">
        <v>510</v>
      </c>
      <c r="H147" s="107" t="s">
        <v>4813</v>
      </c>
      <c r="I147" s="107" t="s">
        <v>4813</v>
      </c>
      <c r="J147" s="107" t="s">
        <v>1057</v>
      </c>
      <c r="K147" s="107" t="s">
        <v>4810</v>
      </c>
      <c r="L147" s="107" t="s">
        <v>4811</v>
      </c>
      <c r="M147" s="108">
        <v>42312.580682870001</v>
      </c>
      <c r="N147" s="109">
        <v>1076.8800000000001</v>
      </c>
      <c r="O147" s="109">
        <v>1076.8800000000001</v>
      </c>
      <c r="P147" s="109">
        <v>1076.8800000000001</v>
      </c>
      <c r="Q147" s="110"/>
      <c r="R147" s="108">
        <v>42312.583888879999</v>
      </c>
      <c r="S147" s="108">
        <v>42311.999988420001</v>
      </c>
      <c r="T147" s="110"/>
    </row>
    <row r="148" spans="1:20" ht="13.5" thickBot="1">
      <c r="A148" s="107" t="s">
        <v>4826</v>
      </c>
      <c r="B148" s="107" t="s">
        <v>4827</v>
      </c>
      <c r="C148" s="107" t="s">
        <v>5093</v>
      </c>
      <c r="D148" s="107" t="s">
        <v>5094</v>
      </c>
      <c r="E148" s="107" t="s">
        <v>5095</v>
      </c>
      <c r="F148" s="107" t="s">
        <v>4825</v>
      </c>
      <c r="G148" s="107" t="s">
        <v>510</v>
      </c>
      <c r="H148" s="107" t="s">
        <v>4813</v>
      </c>
      <c r="I148" s="107" t="s">
        <v>4813</v>
      </c>
      <c r="J148" s="107" t="s">
        <v>254</v>
      </c>
      <c r="K148" s="107" t="s">
        <v>4810</v>
      </c>
      <c r="L148" s="107" t="s">
        <v>4811</v>
      </c>
      <c r="M148" s="108">
        <v>42529.584872680003</v>
      </c>
      <c r="N148" s="109">
        <v>239.83</v>
      </c>
      <c r="O148" s="109">
        <v>239.83</v>
      </c>
      <c r="P148" s="109">
        <v>239.83</v>
      </c>
      <c r="Q148" s="110"/>
      <c r="R148" s="108">
        <v>42529.585787030002</v>
      </c>
      <c r="S148" s="108">
        <v>42529.584872680003</v>
      </c>
      <c r="T148" s="110"/>
    </row>
    <row r="149" spans="1:20" ht="13.5" thickBot="1">
      <c r="A149" s="107" t="s">
        <v>5047</v>
      </c>
      <c r="B149" s="107" t="s">
        <v>5048</v>
      </c>
      <c r="C149" s="107" t="s">
        <v>5096</v>
      </c>
      <c r="D149" s="107" t="s">
        <v>5097</v>
      </c>
      <c r="E149" s="107" t="s">
        <v>5098</v>
      </c>
      <c r="F149" s="107" t="s">
        <v>4870</v>
      </c>
      <c r="G149" s="107" t="s">
        <v>24</v>
      </c>
      <c r="H149" s="107" t="s">
        <v>4813</v>
      </c>
      <c r="I149" s="107" t="s">
        <v>4808</v>
      </c>
      <c r="J149" s="107" t="s">
        <v>2433</v>
      </c>
      <c r="K149" s="107" t="s">
        <v>4810</v>
      </c>
      <c r="L149" s="107" t="s">
        <v>4811</v>
      </c>
      <c r="M149" s="108">
        <v>42034.387916660002</v>
      </c>
      <c r="N149" s="109">
        <v>7171</v>
      </c>
      <c r="O149" s="109">
        <v>1.53</v>
      </c>
      <c r="P149" s="109">
        <v>7171</v>
      </c>
      <c r="Q149" s="109">
        <v>7169.47</v>
      </c>
      <c r="R149" s="108">
        <v>42052.696030090003</v>
      </c>
      <c r="S149" s="108">
        <v>42030.999988420001</v>
      </c>
      <c r="T149" s="108">
        <v>42509.999988420001</v>
      </c>
    </row>
    <row r="150" spans="1:20" ht="13.5" thickBot="1">
      <c r="A150" s="107" t="s">
        <v>5047</v>
      </c>
      <c r="B150" s="107" t="s">
        <v>5048</v>
      </c>
      <c r="C150" s="107" t="s">
        <v>5096</v>
      </c>
      <c r="D150" s="107" t="s">
        <v>5097</v>
      </c>
      <c r="E150" s="107" t="s">
        <v>5098</v>
      </c>
      <c r="F150" s="107" t="s">
        <v>4825</v>
      </c>
      <c r="G150" s="107" t="s">
        <v>24</v>
      </c>
      <c r="H150" s="107" t="s">
        <v>4813</v>
      </c>
      <c r="I150" s="107" t="s">
        <v>4813</v>
      </c>
      <c r="J150" s="107" t="s">
        <v>2433</v>
      </c>
      <c r="K150" s="107" t="s">
        <v>4810</v>
      </c>
      <c r="L150" s="107" t="s">
        <v>4811</v>
      </c>
      <c r="M150" s="108">
        <v>42034.387916660002</v>
      </c>
      <c r="N150" s="109">
        <v>7171</v>
      </c>
      <c r="O150" s="109">
        <v>1.53</v>
      </c>
      <c r="P150" s="109">
        <v>7171</v>
      </c>
      <c r="Q150" s="109">
        <v>7169.47</v>
      </c>
      <c r="R150" s="108">
        <v>42052.696030090003</v>
      </c>
      <c r="S150" s="108">
        <v>42030.999988420001</v>
      </c>
      <c r="T150" s="108">
        <v>42509.999988420001</v>
      </c>
    </row>
    <row r="151" spans="1:20" ht="13.5" thickBot="1">
      <c r="A151" s="107" t="s">
        <v>5047</v>
      </c>
      <c r="B151" s="107" t="s">
        <v>5048</v>
      </c>
      <c r="C151" s="107" t="s">
        <v>5096</v>
      </c>
      <c r="D151" s="107" t="s">
        <v>5097</v>
      </c>
      <c r="E151" s="107" t="s">
        <v>5098</v>
      </c>
      <c r="F151" s="107" t="s">
        <v>4825</v>
      </c>
      <c r="G151" s="107" t="s">
        <v>510</v>
      </c>
      <c r="H151" s="107" t="s">
        <v>4813</v>
      </c>
      <c r="I151" s="107" t="s">
        <v>4813</v>
      </c>
      <c r="J151" s="107" t="s">
        <v>5099</v>
      </c>
      <c r="K151" s="107" t="s">
        <v>4810</v>
      </c>
      <c r="L151" s="107" t="s">
        <v>4811</v>
      </c>
      <c r="M151" s="108">
        <v>42460.657962960002</v>
      </c>
      <c r="N151" s="109">
        <v>766.04</v>
      </c>
      <c r="O151" s="109">
        <v>406.23</v>
      </c>
      <c r="P151" s="109">
        <v>766.04</v>
      </c>
      <c r="Q151" s="109">
        <v>359.81</v>
      </c>
      <c r="R151" s="108">
        <v>42460.659814810002</v>
      </c>
      <c r="S151" s="108">
        <v>42450.999988420001</v>
      </c>
      <c r="T151" s="108">
        <v>42626.478043980002</v>
      </c>
    </row>
    <row r="152" spans="1:20" ht="13.5" thickBot="1">
      <c r="A152" s="107" t="s">
        <v>5047</v>
      </c>
      <c r="B152" s="107" t="s">
        <v>5048</v>
      </c>
      <c r="C152" s="107" t="s">
        <v>5096</v>
      </c>
      <c r="D152" s="107" t="s">
        <v>5097</v>
      </c>
      <c r="E152" s="107" t="s">
        <v>5098</v>
      </c>
      <c r="F152" s="107" t="s">
        <v>4825</v>
      </c>
      <c r="G152" s="107" t="s">
        <v>4832</v>
      </c>
      <c r="H152" s="107" t="s">
        <v>4813</v>
      </c>
      <c r="I152" s="107" t="s">
        <v>4813</v>
      </c>
      <c r="J152" s="107" t="s">
        <v>5100</v>
      </c>
      <c r="K152" s="107" t="s">
        <v>4810</v>
      </c>
      <c r="L152" s="107" t="s">
        <v>4811</v>
      </c>
      <c r="M152" s="108">
        <v>42626.533993049998</v>
      </c>
      <c r="N152" s="109">
        <v>1000</v>
      </c>
      <c r="O152" s="109">
        <v>1000</v>
      </c>
      <c r="P152" s="109">
        <v>1000</v>
      </c>
      <c r="Q152" s="110"/>
      <c r="R152" s="108">
        <v>42626.534351850001</v>
      </c>
      <c r="S152" s="108">
        <v>42644</v>
      </c>
      <c r="T152" s="110"/>
    </row>
    <row r="153" spans="1:20" ht="13.5" thickBot="1">
      <c r="A153" s="107" t="s">
        <v>5101</v>
      </c>
      <c r="B153" s="110"/>
      <c r="C153" s="107" t="s">
        <v>5102</v>
      </c>
      <c r="D153" s="107" t="s">
        <v>5103</v>
      </c>
      <c r="E153" s="107" t="s">
        <v>5104</v>
      </c>
      <c r="F153" s="107" t="s">
        <v>4812</v>
      </c>
      <c r="G153" s="107" t="s">
        <v>510</v>
      </c>
      <c r="H153" s="107" t="s">
        <v>4813</v>
      </c>
      <c r="I153" s="107" t="s">
        <v>4813</v>
      </c>
      <c r="J153" s="107" t="s">
        <v>1349</v>
      </c>
      <c r="K153" s="107" t="s">
        <v>4810</v>
      </c>
      <c r="L153" s="107" t="s">
        <v>4811</v>
      </c>
      <c r="M153" s="108">
        <v>42590.596712960003</v>
      </c>
      <c r="N153" s="109">
        <v>125</v>
      </c>
      <c r="O153" s="109">
        <v>125</v>
      </c>
      <c r="P153" s="109">
        <v>125</v>
      </c>
      <c r="Q153" s="110"/>
      <c r="R153" s="108">
        <v>42606.407048610003</v>
      </c>
      <c r="S153" s="108">
        <v>42587.999988420001</v>
      </c>
      <c r="T153" s="110"/>
    </row>
    <row r="154" spans="1:20" ht="13.5" thickBot="1">
      <c r="A154" s="107" t="s">
        <v>5078</v>
      </c>
      <c r="B154" s="110"/>
      <c r="C154" s="107" t="s">
        <v>5105</v>
      </c>
      <c r="D154" s="107" t="s">
        <v>5106</v>
      </c>
      <c r="E154" s="107" t="s">
        <v>5107</v>
      </c>
      <c r="F154" s="107" t="s">
        <v>4870</v>
      </c>
      <c r="G154" s="107" t="s">
        <v>510</v>
      </c>
      <c r="H154" s="107" t="s">
        <v>4813</v>
      </c>
      <c r="I154" s="107" t="s">
        <v>4813</v>
      </c>
      <c r="J154" s="107" t="s">
        <v>4724</v>
      </c>
      <c r="K154" s="107" t="s">
        <v>4810</v>
      </c>
      <c r="L154" s="107" t="s">
        <v>4811</v>
      </c>
      <c r="M154" s="108">
        <v>42543.804675920001</v>
      </c>
      <c r="N154" s="109">
        <v>6794</v>
      </c>
      <c r="O154" s="109">
        <v>6794</v>
      </c>
      <c r="P154" s="109">
        <v>6794</v>
      </c>
      <c r="Q154" s="110"/>
      <c r="R154" s="108">
        <v>42543.805370369999</v>
      </c>
      <c r="S154" s="108">
        <v>42541.999988420001</v>
      </c>
      <c r="T154" s="110"/>
    </row>
    <row r="155" spans="1:20" ht="13.5" thickBot="1">
      <c r="A155" s="107" t="s">
        <v>5078</v>
      </c>
      <c r="B155" s="110"/>
      <c r="C155" s="107" t="s">
        <v>5105</v>
      </c>
      <c r="D155" s="107" t="s">
        <v>5106</v>
      </c>
      <c r="E155" s="107" t="s">
        <v>5107</v>
      </c>
      <c r="F155" s="107" t="s">
        <v>4825</v>
      </c>
      <c r="G155" s="107" t="s">
        <v>510</v>
      </c>
      <c r="H155" s="107" t="s">
        <v>4813</v>
      </c>
      <c r="I155" s="107" t="s">
        <v>4813</v>
      </c>
      <c r="J155" s="107" t="s">
        <v>4724</v>
      </c>
      <c r="K155" s="107" t="s">
        <v>4810</v>
      </c>
      <c r="L155" s="107" t="s">
        <v>4811</v>
      </c>
      <c r="M155" s="108">
        <v>42543.804675920001</v>
      </c>
      <c r="N155" s="109">
        <v>6794</v>
      </c>
      <c r="O155" s="109">
        <v>6794</v>
      </c>
      <c r="P155" s="109">
        <v>6794</v>
      </c>
      <c r="Q155" s="110"/>
      <c r="R155" s="108">
        <v>42543.805370369999</v>
      </c>
      <c r="S155" s="108">
        <v>42541.999988420001</v>
      </c>
      <c r="T155" s="110"/>
    </row>
    <row r="156" spans="1:20" ht="13.5" thickBot="1">
      <c r="A156" s="107" t="s">
        <v>4910</v>
      </c>
      <c r="B156" s="107" t="s">
        <v>4911</v>
      </c>
      <c r="C156" s="107" t="s">
        <v>5108</v>
      </c>
      <c r="D156" s="107" t="s">
        <v>5109</v>
      </c>
      <c r="E156" s="107" t="s">
        <v>5110</v>
      </c>
      <c r="F156" s="107" t="s">
        <v>4874</v>
      </c>
      <c r="G156" s="107" t="s">
        <v>510</v>
      </c>
      <c r="H156" s="107" t="s">
        <v>4813</v>
      </c>
      <c r="I156" s="107" t="s">
        <v>4813</v>
      </c>
      <c r="J156" s="107" t="s">
        <v>306</v>
      </c>
      <c r="K156" s="107" t="s">
        <v>4810</v>
      </c>
      <c r="L156" s="107" t="s">
        <v>4811</v>
      </c>
      <c r="M156" s="108">
        <v>42515.648865739997</v>
      </c>
      <c r="N156" s="109">
        <v>2000</v>
      </c>
      <c r="O156" s="109">
        <v>2000</v>
      </c>
      <c r="P156" s="109">
        <v>2000</v>
      </c>
      <c r="Q156" s="110"/>
      <c r="R156" s="108">
        <v>42515.650671290001</v>
      </c>
      <c r="S156" s="108">
        <v>42513.999988420001</v>
      </c>
      <c r="T156" s="110"/>
    </row>
    <row r="157" spans="1:20" ht="13.5" thickBot="1">
      <c r="A157" s="107" t="s">
        <v>4841</v>
      </c>
      <c r="B157" s="107" t="s">
        <v>4842</v>
      </c>
      <c r="C157" s="107" t="s">
        <v>5111</v>
      </c>
      <c r="D157" s="107" t="s">
        <v>5112</v>
      </c>
      <c r="E157" s="107" t="s">
        <v>5113</v>
      </c>
      <c r="F157" s="107" t="s">
        <v>4807</v>
      </c>
      <c r="G157" s="107" t="s">
        <v>510</v>
      </c>
      <c r="H157" s="107" t="s">
        <v>4813</v>
      </c>
      <c r="I157" s="107" t="s">
        <v>4813</v>
      </c>
      <c r="J157" s="107" t="s">
        <v>1750</v>
      </c>
      <c r="K157" s="107" t="s">
        <v>4810</v>
      </c>
      <c r="L157" s="107" t="s">
        <v>4811</v>
      </c>
      <c r="M157" s="108">
        <v>42517.637939810003</v>
      </c>
      <c r="N157" s="109">
        <v>500</v>
      </c>
      <c r="O157" s="109">
        <v>1446.34</v>
      </c>
      <c r="P157" s="109">
        <v>1446.34</v>
      </c>
      <c r="Q157" s="110"/>
      <c r="R157" s="108">
        <v>42517.640590269999</v>
      </c>
      <c r="S157" s="108">
        <v>42517.637939810003</v>
      </c>
      <c r="T157" s="110"/>
    </row>
    <row r="158" spans="1:20" ht="13.5" thickBot="1">
      <c r="A158" s="107" t="s">
        <v>4850</v>
      </c>
      <c r="B158" s="107" t="s">
        <v>4851</v>
      </c>
      <c r="C158" s="107" t="s">
        <v>5114</v>
      </c>
      <c r="D158" s="107" t="s">
        <v>4873</v>
      </c>
      <c r="E158" s="107" t="s">
        <v>5115</v>
      </c>
      <c r="F158" s="107" t="s">
        <v>4812</v>
      </c>
      <c r="G158" s="107" t="s">
        <v>510</v>
      </c>
      <c r="H158" s="107" t="s">
        <v>4813</v>
      </c>
      <c r="I158" s="107" t="s">
        <v>4813</v>
      </c>
      <c r="J158" s="107" t="s">
        <v>1040</v>
      </c>
      <c r="K158" s="107" t="s">
        <v>4810</v>
      </c>
      <c r="L158" s="107" t="s">
        <v>4811</v>
      </c>
      <c r="M158" s="108">
        <v>42570.464664350002</v>
      </c>
      <c r="N158" s="109">
        <v>482.28</v>
      </c>
      <c r="O158" s="109">
        <v>482.28</v>
      </c>
      <c r="P158" s="109">
        <v>482.28</v>
      </c>
      <c r="Q158" s="110"/>
      <c r="R158" s="108">
        <v>42570.46673611</v>
      </c>
      <c r="S158" s="108">
        <v>42562.999988420001</v>
      </c>
      <c r="T158" s="110"/>
    </row>
    <row r="159" spans="1:20" ht="13.5" thickBot="1">
      <c r="A159" s="107" t="s">
        <v>4910</v>
      </c>
      <c r="B159" s="107" t="s">
        <v>4911</v>
      </c>
      <c r="C159" s="107" t="s">
        <v>5116</v>
      </c>
      <c r="D159" s="107" t="s">
        <v>5117</v>
      </c>
      <c r="E159" s="107" t="s">
        <v>5118</v>
      </c>
      <c r="F159" s="107" t="s">
        <v>4825</v>
      </c>
      <c r="G159" s="107" t="s">
        <v>510</v>
      </c>
      <c r="H159" s="107" t="s">
        <v>4813</v>
      </c>
      <c r="I159" s="107" t="s">
        <v>4813</v>
      </c>
      <c r="J159" s="107" t="s">
        <v>5119</v>
      </c>
      <c r="K159" s="107" t="s">
        <v>4810</v>
      </c>
      <c r="L159" s="107" t="s">
        <v>4811</v>
      </c>
      <c r="M159" s="108">
        <v>42626.524444440001</v>
      </c>
      <c r="N159" s="109">
        <v>417.8</v>
      </c>
      <c r="O159" s="109">
        <v>417.8</v>
      </c>
      <c r="P159" s="109">
        <v>417.8</v>
      </c>
      <c r="Q159" s="110"/>
      <c r="R159" s="108">
        <v>42626.525717589997</v>
      </c>
      <c r="S159" s="108">
        <v>42621.999988420001</v>
      </c>
      <c r="T159" s="110"/>
    </row>
    <row r="160" spans="1:20" ht="13.5" thickBot="1">
      <c r="A160" s="107" t="s">
        <v>5120</v>
      </c>
      <c r="B160" s="107" t="s">
        <v>5121</v>
      </c>
      <c r="C160" s="107" t="s">
        <v>5122</v>
      </c>
      <c r="D160" s="107" t="s">
        <v>5123</v>
      </c>
      <c r="E160" s="107" t="s">
        <v>5124</v>
      </c>
      <c r="F160" s="107" t="s">
        <v>4812</v>
      </c>
      <c r="G160" s="107" t="s">
        <v>510</v>
      </c>
      <c r="H160" s="107" t="s">
        <v>4813</v>
      </c>
      <c r="I160" s="107" t="s">
        <v>4813</v>
      </c>
      <c r="J160" s="107" t="s">
        <v>113</v>
      </c>
      <c r="K160" s="107" t="s">
        <v>4810</v>
      </c>
      <c r="L160" s="107" t="s">
        <v>4811</v>
      </c>
      <c r="M160" s="108">
        <v>42534.376273139998</v>
      </c>
      <c r="N160" s="109">
        <v>2434.1999999999998</v>
      </c>
      <c r="O160" s="109">
        <v>2434.1999999999998</v>
      </c>
      <c r="P160" s="109">
        <v>2434.1999999999998</v>
      </c>
      <c r="Q160" s="110"/>
      <c r="R160" s="108">
        <v>42534.377314810001</v>
      </c>
      <c r="S160" s="108">
        <v>42529.999988420001</v>
      </c>
      <c r="T160" s="110"/>
    </row>
    <row r="161" spans="1:20" ht="13.5" thickBot="1">
      <c r="A161" s="107" t="s">
        <v>4841</v>
      </c>
      <c r="B161" s="107" t="s">
        <v>4842</v>
      </c>
      <c r="C161" s="107" t="s">
        <v>5125</v>
      </c>
      <c r="D161" s="107" t="s">
        <v>5126</v>
      </c>
      <c r="E161" s="107" t="s">
        <v>5127</v>
      </c>
      <c r="F161" s="107" t="s">
        <v>4825</v>
      </c>
      <c r="G161" s="107" t="s">
        <v>510</v>
      </c>
      <c r="H161" s="107" t="s">
        <v>4813</v>
      </c>
      <c r="I161" s="107" t="s">
        <v>4813</v>
      </c>
      <c r="J161" s="107" t="s">
        <v>138</v>
      </c>
      <c r="K161" s="107" t="s">
        <v>4810</v>
      </c>
      <c r="L161" s="107" t="s">
        <v>4811</v>
      </c>
      <c r="M161" s="108">
        <v>42500.683287029999</v>
      </c>
      <c r="N161" s="109">
        <v>2608.8000000000002</v>
      </c>
      <c r="O161" s="109">
        <v>2608.8000000000002</v>
      </c>
      <c r="P161" s="109">
        <v>2608.8000000000002</v>
      </c>
      <c r="Q161" s="110"/>
      <c r="R161" s="108">
        <v>42500.692083330003</v>
      </c>
      <c r="S161" s="108">
        <v>42500.683287029999</v>
      </c>
      <c r="T161" s="110"/>
    </row>
    <row r="162" spans="1:20" ht="13.5" thickBot="1">
      <c r="A162" s="107" t="s">
        <v>4841</v>
      </c>
      <c r="B162" s="107" t="s">
        <v>4842</v>
      </c>
      <c r="C162" s="107" t="s">
        <v>5125</v>
      </c>
      <c r="D162" s="107" t="s">
        <v>5126</v>
      </c>
      <c r="E162" s="107" t="s">
        <v>5127</v>
      </c>
      <c r="F162" s="107" t="s">
        <v>4874</v>
      </c>
      <c r="G162" s="107" t="s">
        <v>510</v>
      </c>
      <c r="H162" s="107" t="s">
        <v>4813</v>
      </c>
      <c r="I162" s="107" t="s">
        <v>4813</v>
      </c>
      <c r="J162" s="107" t="s">
        <v>2051</v>
      </c>
      <c r="K162" s="107" t="s">
        <v>4810</v>
      </c>
      <c r="L162" s="107" t="s">
        <v>4811</v>
      </c>
      <c r="M162" s="108">
        <v>42550.679386570002</v>
      </c>
      <c r="N162" s="109">
        <v>2760.12</v>
      </c>
      <c r="O162" s="109">
        <v>2760.12</v>
      </c>
      <c r="P162" s="109">
        <v>2760.12</v>
      </c>
      <c r="Q162" s="110"/>
      <c r="R162" s="108">
        <v>42550.681493049997</v>
      </c>
      <c r="S162" s="108">
        <v>42550.679386570002</v>
      </c>
      <c r="T162" s="110"/>
    </row>
    <row r="163" spans="1:20" ht="13.5" thickBot="1">
      <c r="A163" s="107" t="s">
        <v>4992</v>
      </c>
      <c r="B163" s="107" t="s">
        <v>4993</v>
      </c>
      <c r="C163" s="107" t="s">
        <v>5128</v>
      </c>
      <c r="D163" s="107" t="s">
        <v>5129</v>
      </c>
      <c r="E163" s="107" t="s">
        <v>5130</v>
      </c>
      <c r="F163" s="107" t="s">
        <v>4812</v>
      </c>
      <c r="G163" s="107" t="s">
        <v>510</v>
      </c>
      <c r="H163" s="107" t="s">
        <v>4813</v>
      </c>
      <c r="I163" s="107" t="s">
        <v>4813</v>
      </c>
      <c r="J163" s="107" t="s">
        <v>156</v>
      </c>
      <c r="K163" s="107" t="s">
        <v>4810</v>
      </c>
      <c r="L163" s="107" t="s">
        <v>4811</v>
      </c>
      <c r="M163" s="108">
        <v>42314.463287029997</v>
      </c>
      <c r="N163" s="109">
        <v>372.07</v>
      </c>
      <c r="O163" s="109">
        <v>372.07</v>
      </c>
      <c r="P163" s="109">
        <v>372.07</v>
      </c>
      <c r="Q163" s="110"/>
      <c r="R163" s="108">
        <v>42314.465243049999</v>
      </c>
      <c r="S163" s="108">
        <v>42304.999988420001</v>
      </c>
      <c r="T163" s="110"/>
    </row>
    <row r="164" spans="1:20" ht="13.5" thickBot="1">
      <c r="A164" s="107" t="s">
        <v>4968</v>
      </c>
      <c r="B164" s="107" t="s">
        <v>4969</v>
      </c>
      <c r="C164" s="107" t="s">
        <v>5131</v>
      </c>
      <c r="D164" s="107" t="s">
        <v>5132</v>
      </c>
      <c r="E164" s="107" t="s">
        <v>5133</v>
      </c>
      <c r="F164" s="107" t="s">
        <v>4812</v>
      </c>
      <c r="G164" s="107" t="s">
        <v>510</v>
      </c>
      <c r="H164" s="107" t="s">
        <v>4813</v>
      </c>
      <c r="I164" s="107" t="s">
        <v>4813</v>
      </c>
      <c r="J164" s="107" t="s">
        <v>192</v>
      </c>
      <c r="K164" s="107" t="s">
        <v>4810</v>
      </c>
      <c r="L164" s="107" t="s">
        <v>4811</v>
      </c>
      <c r="M164" s="108">
        <v>42480.612777770002</v>
      </c>
      <c r="N164" s="109">
        <v>958.24</v>
      </c>
      <c r="O164" s="109">
        <v>958.24</v>
      </c>
      <c r="P164" s="109">
        <v>958.24</v>
      </c>
      <c r="Q164" s="110"/>
      <c r="R164" s="108">
        <v>42480.615277769997</v>
      </c>
      <c r="S164" s="108">
        <v>42480.612777770002</v>
      </c>
      <c r="T164" s="110"/>
    </row>
    <row r="165" spans="1:20" ht="13.5" thickBot="1">
      <c r="A165" s="107" t="s">
        <v>5047</v>
      </c>
      <c r="B165" s="107" t="s">
        <v>5048</v>
      </c>
      <c r="C165" s="107" t="s">
        <v>5134</v>
      </c>
      <c r="D165" s="107" t="s">
        <v>5135</v>
      </c>
      <c r="E165" s="107" t="s">
        <v>5136</v>
      </c>
      <c r="F165" s="107" t="s">
        <v>4870</v>
      </c>
      <c r="G165" s="107" t="s">
        <v>4855</v>
      </c>
      <c r="H165" s="107" t="s">
        <v>4808</v>
      </c>
      <c r="I165" s="107" t="s">
        <v>4808</v>
      </c>
      <c r="J165" s="107" t="s">
        <v>5137</v>
      </c>
      <c r="K165" s="107" t="s">
        <v>4810</v>
      </c>
      <c r="L165" s="107" t="s">
        <v>4811</v>
      </c>
      <c r="M165" s="108">
        <v>41800.628032400004</v>
      </c>
      <c r="N165" s="109">
        <v>8040</v>
      </c>
      <c r="O165" s="109">
        <v>0</v>
      </c>
      <c r="P165" s="109">
        <v>7484</v>
      </c>
      <c r="Q165" s="109">
        <v>7484</v>
      </c>
      <c r="R165" s="108">
        <v>41808.679155090002</v>
      </c>
      <c r="S165" s="108">
        <v>41800.628032400004</v>
      </c>
      <c r="T165" s="108">
        <v>41912.497013879998</v>
      </c>
    </row>
    <row r="166" spans="1:20" ht="13.5" thickBot="1">
      <c r="A166" s="107" t="s">
        <v>5047</v>
      </c>
      <c r="B166" s="107" t="s">
        <v>5048</v>
      </c>
      <c r="C166" s="107" t="s">
        <v>5134</v>
      </c>
      <c r="D166" s="107" t="s">
        <v>5135</v>
      </c>
      <c r="E166" s="107" t="s">
        <v>5136</v>
      </c>
      <c r="F166" s="107" t="s">
        <v>4825</v>
      </c>
      <c r="G166" s="107" t="s">
        <v>4855</v>
      </c>
      <c r="H166" s="107" t="s">
        <v>4813</v>
      </c>
      <c r="I166" s="107" t="s">
        <v>4813</v>
      </c>
      <c r="J166" s="107" t="s">
        <v>5138</v>
      </c>
      <c r="K166" s="107" t="s">
        <v>4810</v>
      </c>
      <c r="L166" s="107" t="s">
        <v>4811</v>
      </c>
      <c r="M166" s="108">
        <v>41800.628043980003</v>
      </c>
      <c r="N166" s="109">
        <v>1042.5</v>
      </c>
      <c r="O166" s="109">
        <v>38.04</v>
      </c>
      <c r="P166" s="109">
        <v>2050.46</v>
      </c>
      <c r="Q166" s="109">
        <v>2050.31</v>
      </c>
      <c r="R166" s="108">
        <v>42307.416099529997</v>
      </c>
      <c r="S166" s="108">
        <v>41800.628043980003</v>
      </c>
      <c r="T166" s="108">
        <v>42342.48946759</v>
      </c>
    </row>
    <row r="167" spans="1:20" ht="13.5" thickBot="1">
      <c r="A167" s="107" t="s">
        <v>5047</v>
      </c>
      <c r="B167" s="107" t="s">
        <v>5048</v>
      </c>
      <c r="C167" s="107" t="s">
        <v>5134</v>
      </c>
      <c r="D167" s="107" t="s">
        <v>5135</v>
      </c>
      <c r="E167" s="107" t="s">
        <v>5136</v>
      </c>
      <c r="F167" s="107" t="s">
        <v>4825</v>
      </c>
      <c r="G167" s="107" t="s">
        <v>510</v>
      </c>
      <c r="H167" s="107" t="s">
        <v>4813</v>
      </c>
      <c r="I167" s="107" t="s">
        <v>4813</v>
      </c>
      <c r="J167" s="107" t="s">
        <v>284</v>
      </c>
      <c r="K167" s="107" t="s">
        <v>4810</v>
      </c>
      <c r="L167" s="107" t="s">
        <v>4811</v>
      </c>
      <c r="M167" s="108">
        <v>42300.370011569998</v>
      </c>
      <c r="N167" s="109">
        <v>1496.4</v>
      </c>
      <c r="O167" s="109">
        <v>1297.8499999999999</v>
      </c>
      <c r="P167" s="109">
        <v>1496.4</v>
      </c>
      <c r="Q167" s="109">
        <v>198.55</v>
      </c>
      <c r="R167" s="108">
        <v>42356.551620370003</v>
      </c>
      <c r="S167" s="108">
        <v>42278.999988420001</v>
      </c>
      <c r="T167" s="108">
        <v>42319.583900459998</v>
      </c>
    </row>
    <row r="168" spans="1:20" ht="13.5" thickBot="1">
      <c r="A168" s="107" t="s">
        <v>5047</v>
      </c>
      <c r="B168" s="107" t="s">
        <v>5048</v>
      </c>
      <c r="C168" s="107" t="s">
        <v>5134</v>
      </c>
      <c r="D168" s="107" t="s">
        <v>5135</v>
      </c>
      <c r="E168" s="107" t="s">
        <v>5136</v>
      </c>
      <c r="F168" s="107" t="s">
        <v>4812</v>
      </c>
      <c r="G168" s="107" t="s">
        <v>4832</v>
      </c>
      <c r="H168" s="107" t="s">
        <v>4813</v>
      </c>
      <c r="I168" s="107" t="s">
        <v>4813</v>
      </c>
      <c r="J168" s="107" t="s">
        <v>5139</v>
      </c>
      <c r="K168" s="107" t="s">
        <v>4810</v>
      </c>
      <c r="L168" s="107" t="s">
        <v>4811</v>
      </c>
      <c r="M168" s="108">
        <v>42647.507222220003</v>
      </c>
      <c r="N168" s="109">
        <v>2401</v>
      </c>
      <c r="O168" s="109">
        <v>2401</v>
      </c>
      <c r="P168" s="109">
        <v>2401</v>
      </c>
      <c r="Q168" s="110"/>
      <c r="R168" s="108">
        <v>42647.510254629997</v>
      </c>
      <c r="S168" s="108">
        <v>42644.999988420001</v>
      </c>
      <c r="T168" s="110"/>
    </row>
    <row r="169" spans="1:20" ht="13.5" thickBot="1">
      <c r="A169" s="107" t="s">
        <v>5140</v>
      </c>
      <c r="B169" s="107" t="s">
        <v>5141</v>
      </c>
      <c r="C169" s="107" t="s">
        <v>5142</v>
      </c>
      <c r="D169" s="107" t="s">
        <v>5143</v>
      </c>
      <c r="E169" s="107" t="s">
        <v>5144</v>
      </c>
      <c r="F169" s="107" t="s">
        <v>4835</v>
      </c>
      <c r="G169" s="107" t="s">
        <v>24</v>
      </c>
      <c r="H169" s="107" t="s">
        <v>4813</v>
      </c>
      <c r="I169" s="107" t="s">
        <v>4813</v>
      </c>
      <c r="J169" s="107" t="s">
        <v>208</v>
      </c>
      <c r="K169" s="107" t="s">
        <v>4810</v>
      </c>
      <c r="L169" s="107" t="s">
        <v>4811</v>
      </c>
      <c r="M169" s="108">
        <v>42250.608287030002</v>
      </c>
      <c r="N169" s="109">
        <v>3875.19</v>
      </c>
      <c r="O169" s="109">
        <v>3875.19</v>
      </c>
      <c r="P169" s="109">
        <v>3875.19</v>
      </c>
      <c r="Q169" s="110"/>
      <c r="R169" s="108">
        <v>42250.611493049997</v>
      </c>
      <c r="S169" s="108">
        <v>42217.999988420001</v>
      </c>
      <c r="T169" s="110"/>
    </row>
    <row r="170" spans="1:20" ht="13.5" thickBot="1">
      <c r="A170" s="107" t="s">
        <v>5047</v>
      </c>
      <c r="B170" s="107" t="s">
        <v>5048</v>
      </c>
      <c r="C170" s="107" t="s">
        <v>5145</v>
      </c>
      <c r="D170" s="107" t="s">
        <v>5146</v>
      </c>
      <c r="E170" s="107" t="s">
        <v>5147</v>
      </c>
      <c r="F170" s="107" t="s">
        <v>4831</v>
      </c>
      <c r="G170" s="107" t="s">
        <v>24</v>
      </c>
      <c r="H170" s="107" t="s">
        <v>4813</v>
      </c>
      <c r="I170" s="107" t="s">
        <v>4813</v>
      </c>
      <c r="J170" s="107" t="s">
        <v>5148</v>
      </c>
      <c r="K170" s="107" t="s">
        <v>4810</v>
      </c>
      <c r="L170" s="107" t="s">
        <v>4811</v>
      </c>
      <c r="M170" s="108">
        <v>42276.612731480003</v>
      </c>
      <c r="N170" s="109">
        <v>43785.87</v>
      </c>
      <c r="O170" s="109">
        <v>36466.379999999997</v>
      </c>
      <c r="P170" s="109">
        <v>43785.86</v>
      </c>
      <c r="Q170" s="109">
        <v>7319.49</v>
      </c>
      <c r="R170" s="108">
        <v>42276.614976850004</v>
      </c>
      <c r="S170" s="108">
        <v>42263.999988420001</v>
      </c>
      <c r="T170" s="108">
        <v>42599.999988420001</v>
      </c>
    </row>
    <row r="171" spans="1:20" ht="13.5" thickBot="1">
      <c r="A171" s="107" t="s">
        <v>5047</v>
      </c>
      <c r="B171" s="107" t="s">
        <v>5048</v>
      </c>
      <c r="C171" s="107" t="s">
        <v>5145</v>
      </c>
      <c r="D171" s="107" t="s">
        <v>5146</v>
      </c>
      <c r="E171" s="107" t="s">
        <v>5147</v>
      </c>
      <c r="F171" s="107" t="s">
        <v>4831</v>
      </c>
      <c r="G171" s="107" t="s">
        <v>510</v>
      </c>
      <c r="H171" s="107" t="s">
        <v>4813</v>
      </c>
      <c r="I171" s="107" t="s">
        <v>4808</v>
      </c>
      <c r="J171" s="107" t="s">
        <v>3660</v>
      </c>
      <c r="K171" s="107" t="s">
        <v>4810</v>
      </c>
      <c r="L171" s="107" t="s">
        <v>4811</v>
      </c>
      <c r="M171" s="108">
        <v>42276.999988420001</v>
      </c>
      <c r="N171" s="109">
        <v>174190.88</v>
      </c>
      <c r="O171" s="109">
        <v>65933.919999999998</v>
      </c>
      <c r="P171" s="109">
        <v>174190.88</v>
      </c>
      <c r="Q171" s="109">
        <v>108483.7</v>
      </c>
      <c r="R171" s="108">
        <v>42282.2645949</v>
      </c>
      <c r="S171" s="108">
        <v>42278</v>
      </c>
      <c r="T171" s="108">
        <v>42599.999988420001</v>
      </c>
    </row>
    <row r="172" spans="1:20" ht="13.5" thickBot="1">
      <c r="A172" s="107" t="s">
        <v>5047</v>
      </c>
      <c r="B172" s="107" t="s">
        <v>5048</v>
      </c>
      <c r="C172" s="107" t="s">
        <v>5145</v>
      </c>
      <c r="D172" s="107" t="s">
        <v>5146</v>
      </c>
      <c r="E172" s="107" t="s">
        <v>5147</v>
      </c>
      <c r="F172" s="107" t="s">
        <v>4831</v>
      </c>
      <c r="G172" s="107" t="s">
        <v>510</v>
      </c>
      <c r="H172" s="107" t="s">
        <v>4813</v>
      </c>
      <c r="I172" s="107" t="s">
        <v>4813</v>
      </c>
      <c r="J172" s="107" t="s">
        <v>3660</v>
      </c>
      <c r="K172" s="107" t="s">
        <v>4810</v>
      </c>
      <c r="L172" s="107" t="s">
        <v>4811</v>
      </c>
      <c r="M172" s="108">
        <v>42276.999988420001</v>
      </c>
      <c r="N172" s="109">
        <v>174190.88</v>
      </c>
      <c r="O172" s="109">
        <v>65933.919999999998</v>
      </c>
      <c r="P172" s="109">
        <v>174190.88</v>
      </c>
      <c r="Q172" s="109">
        <v>108483.7</v>
      </c>
      <c r="R172" s="108">
        <v>42282.2645949</v>
      </c>
      <c r="S172" s="108">
        <v>42278</v>
      </c>
      <c r="T172" s="108">
        <v>42599.999988420001</v>
      </c>
    </row>
    <row r="173" spans="1:20" ht="13.5" thickBot="1">
      <c r="A173" s="107" t="s">
        <v>5023</v>
      </c>
      <c r="B173" s="107" t="s">
        <v>5024</v>
      </c>
      <c r="C173" s="107" t="s">
        <v>5149</v>
      </c>
      <c r="D173" s="107" t="s">
        <v>5150</v>
      </c>
      <c r="E173" s="107" t="s">
        <v>5151</v>
      </c>
      <c r="F173" s="107" t="s">
        <v>4870</v>
      </c>
      <c r="G173" s="107" t="s">
        <v>4855</v>
      </c>
      <c r="H173" s="107" t="s">
        <v>4813</v>
      </c>
      <c r="I173" s="107" t="s">
        <v>4808</v>
      </c>
      <c r="J173" s="107" t="s">
        <v>5152</v>
      </c>
      <c r="K173" s="107" t="s">
        <v>4810</v>
      </c>
      <c r="L173" s="107" t="s">
        <v>4811</v>
      </c>
      <c r="M173" s="108">
        <v>41871.464363419997</v>
      </c>
      <c r="N173" s="109">
        <v>6285</v>
      </c>
      <c r="O173" s="109">
        <v>555</v>
      </c>
      <c r="P173" s="109">
        <v>6285</v>
      </c>
      <c r="Q173" s="109">
        <v>5771.87</v>
      </c>
      <c r="R173" s="108">
        <v>42297.454120369999</v>
      </c>
      <c r="S173" s="108">
        <v>41869.999988420001</v>
      </c>
      <c r="T173" s="108">
        <v>42511.540405090003</v>
      </c>
    </row>
    <row r="174" spans="1:20" ht="13.5" thickBot="1">
      <c r="A174" s="107" t="s">
        <v>5023</v>
      </c>
      <c r="B174" s="107" t="s">
        <v>5024</v>
      </c>
      <c r="C174" s="107" t="s">
        <v>5149</v>
      </c>
      <c r="D174" s="107" t="s">
        <v>5150</v>
      </c>
      <c r="E174" s="107" t="s">
        <v>5151</v>
      </c>
      <c r="F174" s="107" t="s">
        <v>4825</v>
      </c>
      <c r="G174" s="107" t="s">
        <v>4855</v>
      </c>
      <c r="H174" s="107" t="s">
        <v>4813</v>
      </c>
      <c r="I174" s="107" t="s">
        <v>4808</v>
      </c>
      <c r="J174" s="107" t="s">
        <v>5152</v>
      </c>
      <c r="K174" s="107" t="s">
        <v>4810</v>
      </c>
      <c r="L174" s="107" t="s">
        <v>4811</v>
      </c>
      <c r="M174" s="108">
        <v>41871.464363419997</v>
      </c>
      <c r="N174" s="109">
        <v>6285</v>
      </c>
      <c r="O174" s="109">
        <v>555</v>
      </c>
      <c r="P174" s="109">
        <v>6285</v>
      </c>
      <c r="Q174" s="109">
        <v>5771.87</v>
      </c>
      <c r="R174" s="108">
        <v>42297.454120369999</v>
      </c>
      <c r="S174" s="108">
        <v>41869.999988420001</v>
      </c>
      <c r="T174" s="108">
        <v>42511.540405090003</v>
      </c>
    </row>
    <row r="175" spans="1:20" ht="13.5" thickBot="1">
      <c r="A175" s="107" t="s">
        <v>5023</v>
      </c>
      <c r="B175" s="107" t="s">
        <v>5024</v>
      </c>
      <c r="C175" s="107" t="s">
        <v>5149</v>
      </c>
      <c r="D175" s="107" t="s">
        <v>5150</v>
      </c>
      <c r="E175" s="107" t="s">
        <v>5151</v>
      </c>
      <c r="F175" s="107" t="s">
        <v>4870</v>
      </c>
      <c r="G175" s="107" t="s">
        <v>510</v>
      </c>
      <c r="H175" s="107" t="s">
        <v>4813</v>
      </c>
      <c r="I175" s="107" t="s">
        <v>4813</v>
      </c>
      <c r="J175" s="107" t="s">
        <v>5152</v>
      </c>
      <c r="K175" s="107" t="s">
        <v>4810</v>
      </c>
      <c r="L175" s="107" t="s">
        <v>4811</v>
      </c>
      <c r="M175" s="108">
        <v>41871.464363419997</v>
      </c>
      <c r="N175" s="109">
        <v>6840</v>
      </c>
      <c r="O175" s="109">
        <v>555</v>
      </c>
      <c r="P175" s="109">
        <v>6285</v>
      </c>
      <c r="Q175" s="109">
        <v>5771.87</v>
      </c>
      <c r="R175" s="108">
        <v>42297.454120369999</v>
      </c>
      <c r="S175" s="108">
        <v>41869.999988420001</v>
      </c>
      <c r="T175" s="108">
        <v>42511.540405090003</v>
      </c>
    </row>
    <row r="176" spans="1:20" ht="13.5" thickBot="1">
      <c r="A176" s="107" t="s">
        <v>5023</v>
      </c>
      <c r="B176" s="107" t="s">
        <v>5024</v>
      </c>
      <c r="C176" s="107" t="s">
        <v>5149</v>
      </c>
      <c r="D176" s="107" t="s">
        <v>5150</v>
      </c>
      <c r="E176" s="107" t="s">
        <v>5151</v>
      </c>
      <c r="F176" s="107" t="s">
        <v>4825</v>
      </c>
      <c r="G176" s="107" t="s">
        <v>510</v>
      </c>
      <c r="H176" s="107" t="s">
        <v>4813</v>
      </c>
      <c r="I176" s="107" t="s">
        <v>4813</v>
      </c>
      <c r="J176" s="107" t="s">
        <v>97</v>
      </c>
      <c r="K176" s="107" t="s">
        <v>4810</v>
      </c>
      <c r="L176" s="107" t="s">
        <v>4811</v>
      </c>
      <c r="M176" s="108">
        <v>42290.643182870001</v>
      </c>
      <c r="N176" s="109">
        <v>516.5</v>
      </c>
      <c r="O176" s="109">
        <v>516.5</v>
      </c>
      <c r="P176" s="109">
        <v>516.5</v>
      </c>
      <c r="Q176" s="110"/>
      <c r="R176" s="108">
        <v>42290.646400459998</v>
      </c>
      <c r="S176" s="108">
        <v>42278.999988420001</v>
      </c>
      <c r="T176" s="110"/>
    </row>
    <row r="177" spans="1:20" ht="13.5" thickBot="1">
      <c r="A177" s="107" t="s">
        <v>5023</v>
      </c>
      <c r="B177" s="107" t="s">
        <v>5024</v>
      </c>
      <c r="C177" s="107" t="s">
        <v>5149</v>
      </c>
      <c r="D177" s="107" t="s">
        <v>5150</v>
      </c>
      <c r="E177" s="107" t="s">
        <v>5151</v>
      </c>
      <c r="F177" s="107" t="s">
        <v>4807</v>
      </c>
      <c r="G177" s="107" t="s">
        <v>510</v>
      </c>
      <c r="H177" s="107" t="s">
        <v>4808</v>
      </c>
      <c r="I177" s="107" t="s">
        <v>4808</v>
      </c>
      <c r="J177" s="107" t="s">
        <v>5153</v>
      </c>
      <c r="K177" s="107" t="s">
        <v>4810</v>
      </c>
      <c r="L177" s="107" t="s">
        <v>4811</v>
      </c>
      <c r="M177" s="108">
        <v>42297.597349529999</v>
      </c>
      <c r="N177" s="109">
        <v>250</v>
      </c>
      <c r="O177" s="109">
        <v>0</v>
      </c>
      <c r="P177" s="109">
        <v>250</v>
      </c>
      <c r="Q177" s="109">
        <v>260</v>
      </c>
      <c r="R177" s="108">
        <v>42297.677488419999</v>
      </c>
      <c r="S177" s="108">
        <v>42285.999988420001</v>
      </c>
      <c r="T177" s="108">
        <v>42349.698252310001</v>
      </c>
    </row>
    <row r="178" spans="1:20" ht="13.5" thickBot="1">
      <c r="A178" s="107" t="s">
        <v>4910</v>
      </c>
      <c r="B178" s="107" t="s">
        <v>4911</v>
      </c>
      <c r="C178" s="107" t="s">
        <v>5154</v>
      </c>
      <c r="D178" s="107" t="s">
        <v>5155</v>
      </c>
      <c r="E178" s="107" t="s">
        <v>5156</v>
      </c>
      <c r="F178" s="107" t="s">
        <v>4835</v>
      </c>
      <c r="G178" s="107" t="s">
        <v>24</v>
      </c>
      <c r="H178" s="107" t="s">
        <v>4813</v>
      </c>
      <c r="I178" s="107" t="s">
        <v>4808</v>
      </c>
      <c r="J178" s="107" t="s">
        <v>5157</v>
      </c>
      <c r="K178" s="107" t="s">
        <v>4810</v>
      </c>
      <c r="L178" s="107" t="s">
        <v>4811</v>
      </c>
      <c r="M178" s="108">
        <v>42052.708344899998</v>
      </c>
      <c r="N178" s="109">
        <v>4008.2</v>
      </c>
      <c r="O178" s="109">
        <v>387.01</v>
      </c>
      <c r="P178" s="109">
        <v>4425.24</v>
      </c>
      <c r="Q178" s="109">
        <v>4038.23</v>
      </c>
      <c r="R178" s="108">
        <v>42515.57393518</v>
      </c>
      <c r="S178" s="108">
        <v>42048.999988420001</v>
      </c>
      <c r="T178" s="108">
        <v>42637.425057870001</v>
      </c>
    </row>
    <row r="179" spans="1:20" ht="13.5" thickBot="1">
      <c r="A179" s="107" t="s">
        <v>4910</v>
      </c>
      <c r="B179" s="107" t="s">
        <v>4911</v>
      </c>
      <c r="C179" s="107" t="s">
        <v>5154</v>
      </c>
      <c r="D179" s="107" t="s">
        <v>5155</v>
      </c>
      <c r="E179" s="107" t="s">
        <v>5156</v>
      </c>
      <c r="F179" s="107" t="s">
        <v>4835</v>
      </c>
      <c r="G179" s="107" t="s">
        <v>24</v>
      </c>
      <c r="H179" s="107" t="s">
        <v>4813</v>
      </c>
      <c r="I179" s="107" t="s">
        <v>4813</v>
      </c>
      <c r="J179" s="107" t="s">
        <v>5157</v>
      </c>
      <c r="K179" s="107" t="s">
        <v>4810</v>
      </c>
      <c r="L179" s="107" t="s">
        <v>4811</v>
      </c>
      <c r="M179" s="108">
        <v>42052.708344899998</v>
      </c>
      <c r="N179" s="109">
        <v>4008.2</v>
      </c>
      <c r="O179" s="109">
        <v>387.01</v>
      </c>
      <c r="P179" s="109">
        <v>4425.24</v>
      </c>
      <c r="Q179" s="109">
        <v>4038.23</v>
      </c>
      <c r="R179" s="108">
        <v>42515.57393518</v>
      </c>
      <c r="S179" s="108">
        <v>42048.999988420001</v>
      </c>
      <c r="T179" s="108">
        <v>42637.425057870001</v>
      </c>
    </row>
    <row r="180" spans="1:20" ht="13.5" thickBot="1">
      <c r="A180" s="107" t="s">
        <v>4910</v>
      </c>
      <c r="B180" s="107" t="s">
        <v>4911</v>
      </c>
      <c r="C180" s="107" t="s">
        <v>5158</v>
      </c>
      <c r="D180" s="107" t="s">
        <v>5159</v>
      </c>
      <c r="E180" s="107" t="s">
        <v>5160</v>
      </c>
      <c r="F180" s="107" t="s">
        <v>5161</v>
      </c>
      <c r="G180" s="107" t="s">
        <v>24</v>
      </c>
      <c r="H180" s="107" t="s">
        <v>4808</v>
      </c>
      <c r="I180" s="107" t="s">
        <v>4808</v>
      </c>
      <c r="J180" s="107" t="s">
        <v>5162</v>
      </c>
      <c r="K180" s="107" t="s">
        <v>4810</v>
      </c>
      <c r="L180" s="107" t="s">
        <v>4811</v>
      </c>
      <c r="M180" s="108">
        <v>42213.420196749998</v>
      </c>
      <c r="N180" s="109">
        <v>1352</v>
      </c>
      <c r="O180" s="109">
        <v>0</v>
      </c>
      <c r="P180" s="109">
        <v>100</v>
      </c>
      <c r="Q180" s="110"/>
      <c r="R180" s="108">
        <v>42382.58199074</v>
      </c>
      <c r="S180" s="108">
        <v>42200.999988420001</v>
      </c>
      <c r="T180" s="110"/>
    </row>
    <row r="181" spans="1:20" ht="13.5" thickBot="1">
      <c r="A181" s="107" t="s">
        <v>4910</v>
      </c>
      <c r="B181" s="107" t="s">
        <v>4911</v>
      </c>
      <c r="C181" s="107" t="s">
        <v>5158</v>
      </c>
      <c r="D181" s="107" t="s">
        <v>5159</v>
      </c>
      <c r="E181" s="107" t="s">
        <v>5160</v>
      </c>
      <c r="F181" s="107" t="s">
        <v>5161</v>
      </c>
      <c r="G181" s="107" t="s">
        <v>510</v>
      </c>
      <c r="H181" s="107" t="s">
        <v>4813</v>
      </c>
      <c r="I181" s="107" t="s">
        <v>4813</v>
      </c>
      <c r="J181" s="107" t="s">
        <v>114</v>
      </c>
      <c r="K181" s="107" t="s">
        <v>4810</v>
      </c>
      <c r="L181" s="107" t="s">
        <v>4811</v>
      </c>
      <c r="M181" s="108">
        <v>42381.61769675</v>
      </c>
      <c r="N181" s="109">
        <v>414.12</v>
      </c>
      <c r="O181" s="109">
        <v>614.12</v>
      </c>
      <c r="P181" s="109">
        <v>614.12</v>
      </c>
      <c r="Q181" s="110"/>
      <c r="R181" s="108">
        <v>42523.625729159998</v>
      </c>
      <c r="S181" s="108">
        <v>42377.999988420001</v>
      </c>
      <c r="T181" s="110"/>
    </row>
    <row r="182" spans="1:20" ht="13.5" thickBot="1">
      <c r="A182" s="107" t="s">
        <v>4910</v>
      </c>
      <c r="B182" s="107" t="s">
        <v>4911</v>
      </c>
      <c r="C182" s="107" t="s">
        <v>5163</v>
      </c>
      <c r="D182" s="107" t="s">
        <v>5164</v>
      </c>
      <c r="E182" s="107" t="s">
        <v>5165</v>
      </c>
      <c r="F182" s="107" t="s">
        <v>5000</v>
      </c>
      <c r="G182" s="107" t="s">
        <v>24</v>
      </c>
      <c r="H182" s="107" t="s">
        <v>4808</v>
      </c>
      <c r="I182" s="107" t="s">
        <v>4808</v>
      </c>
      <c r="J182" s="107" t="s">
        <v>2419</v>
      </c>
      <c r="K182" s="107" t="s">
        <v>4810</v>
      </c>
      <c r="L182" s="107" t="s">
        <v>4811</v>
      </c>
      <c r="M182" s="108">
        <v>41992.669895829997</v>
      </c>
      <c r="N182" s="109">
        <v>2200</v>
      </c>
      <c r="O182" s="109">
        <v>0</v>
      </c>
      <c r="P182" s="109">
        <v>4106</v>
      </c>
      <c r="Q182" s="109">
        <v>3941.02</v>
      </c>
      <c r="R182" s="108">
        <v>41996.379895830003</v>
      </c>
      <c r="S182" s="108">
        <v>41982.999988420001</v>
      </c>
      <c r="T182" s="108">
        <v>42346.999988420001</v>
      </c>
    </row>
    <row r="183" spans="1:20" ht="13.5" thickBot="1">
      <c r="A183" s="107" t="s">
        <v>4910</v>
      </c>
      <c r="B183" s="107" t="s">
        <v>4911</v>
      </c>
      <c r="C183" s="107" t="s">
        <v>5166</v>
      </c>
      <c r="D183" s="107" t="s">
        <v>5167</v>
      </c>
      <c r="E183" s="107" t="s">
        <v>5168</v>
      </c>
      <c r="F183" s="107" t="s">
        <v>5000</v>
      </c>
      <c r="G183" s="107" t="s">
        <v>24</v>
      </c>
      <c r="H183" s="107" t="s">
        <v>4808</v>
      </c>
      <c r="I183" s="107" t="s">
        <v>4808</v>
      </c>
      <c r="J183" s="107" t="s">
        <v>2419</v>
      </c>
      <c r="K183" s="107" t="s">
        <v>4810</v>
      </c>
      <c r="L183" s="107" t="s">
        <v>4811</v>
      </c>
      <c r="M183" s="108">
        <v>41992.669895829997</v>
      </c>
      <c r="N183" s="109">
        <v>2200</v>
      </c>
      <c r="O183" s="109">
        <v>0</v>
      </c>
      <c r="P183" s="109">
        <v>4106</v>
      </c>
      <c r="Q183" s="109">
        <v>3941.02</v>
      </c>
      <c r="R183" s="108">
        <v>41996.379895830003</v>
      </c>
      <c r="S183" s="108">
        <v>41982.999988420001</v>
      </c>
      <c r="T183" s="108">
        <v>42346.999988420001</v>
      </c>
    </row>
    <row r="184" spans="1:20" ht="13.5" thickBot="1">
      <c r="A184" s="107" t="s">
        <v>4992</v>
      </c>
      <c r="B184" s="107" t="s">
        <v>4993</v>
      </c>
      <c r="C184" s="107" t="s">
        <v>5169</v>
      </c>
      <c r="D184" s="107" t="s">
        <v>5170</v>
      </c>
      <c r="E184" s="107" t="s">
        <v>5171</v>
      </c>
      <c r="F184" s="107" t="s">
        <v>5000</v>
      </c>
      <c r="G184" s="107" t="s">
        <v>24</v>
      </c>
      <c r="H184" s="107" t="s">
        <v>4808</v>
      </c>
      <c r="I184" s="107" t="s">
        <v>4808</v>
      </c>
      <c r="J184" s="107" t="s">
        <v>5172</v>
      </c>
      <c r="K184" s="107" t="s">
        <v>4896</v>
      </c>
      <c r="L184" s="107" t="s">
        <v>4811</v>
      </c>
      <c r="M184" s="108">
        <v>42145.405173610001</v>
      </c>
      <c r="N184" s="109">
        <v>223.99</v>
      </c>
      <c r="O184" s="109">
        <v>0</v>
      </c>
      <c r="P184" s="109">
        <v>223.99</v>
      </c>
      <c r="Q184" s="109">
        <v>229.35</v>
      </c>
      <c r="R184" s="108">
        <v>42145.410370370002</v>
      </c>
      <c r="S184" s="108">
        <v>42143.999988420001</v>
      </c>
      <c r="T184" s="108">
        <v>42226.423449069996</v>
      </c>
    </row>
    <row r="185" spans="1:20" ht="13.5" thickBot="1">
      <c r="A185" s="107" t="s">
        <v>4910</v>
      </c>
      <c r="B185" s="107" t="s">
        <v>4911</v>
      </c>
      <c r="C185" s="107" t="s">
        <v>5173</v>
      </c>
      <c r="D185" s="107" t="s">
        <v>5164</v>
      </c>
      <c r="E185" s="107" t="s">
        <v>5174</v>
      </c>
      <c r="F185" s="107" t="s">
        <v>4812</v>
      </c>
      <c r="G185" s="107" t="s">
        <v>510</v>
      </c>
      <c r="H185" s="107" t="s">
        <v>4813</v>
      </c>
      <c r="I185" s="107" t="s">
        <v>4813</v>
      </c>
      <c r="J185" s="107" t="s">
        <v>201</v>
      </c>
      <c r="K185" s="107" t="s">
        <v>4810</v>
      </c>
      <c r="L185" s="107" t="s">
        <v>4811</v>
      </c>
      <c r="M185" s="108">
        <v>42311.665057869999</v>
      </c>
      <c r="N185" s="109">
        <v>1646.4</v>
      </c>
      <c r="O185" s="109">
        <v>1646.4</v>
      </c>
      <c r="P185" s="109">
        <v>1646.4</v>
      </c>
      <c r="Q185" s="110"/>
      <c r="R185" s="108">
        <v>42311.668090270003</v>
      </c>
      <c r="S185" s="108">
        <v>42311.665057869999</v>
      </c>
      <c r="T185" s="110"/>
    </row>
    <row r="186" spans="1:20" ht="13.5" thickBot="1">
      <c r="A186" s="107" t="s">
        <v>4802</v>
      </c>
      <c r="B186" s="107" t="s">
        <v>4803</v>
      </c>
      <c r="C186" s="107" t="s">
        <v>5175</v>
      </c>
      <c r="D186" s="107" t="s">
        <v>4815</v>
      </c>
      <c r="E186" s="107" t="s">
        <v>5176</v>
      </c>
      <c r="F186" s="107" t="s">
        <v>4817</v>
      </c>
      <c r="G186" s="107" t="s">
        <v>510</v>
      </c>
      <c r="H186" s="107" t="s">
        <v>4813</v>
      </c>
      <c r="I186" s="107" t="s">
        <v>4813</v>
      </c>
      <c r="J186" s="107" t="s">
        <v>308</v>
      </c>
      <c r="K186" s="107" t="s">
        <v>4810</v>
      </c>
      <c r="L186" s="107" t="s">
        <v>4811</v>
      </c>
      <c r="M186" s="108">
        <v>42487.405891199996</v>
      </c>
      <c r="N186" s="109">
        <v>2648.02</v>
      </c>
      <c r="O186" s="109">
        <v>4413.3599999999997</v>
      </c>
      <c r="P186" s="109">
        <v>4413.3599999999997</v>
      </c>
      <c r="Q186" s="110"/>
      <c r="R186" s="108">
        <v>42487.407337960001</v>
      </c>
      <c r="S186" s="108">
        <v>42474.999988420001</v>
      </c>
      <c r="T186" s="110"/>
    </row>
    <row r="187" spans="1:20" ht="13.5" thickBot="1">
      <c r="A187" s="107" t="s">
        <v>4910</v>
      </c>
      <c r="B187" s="107" t="s">
        <v>4911</v>
      </c>
      <c r="C187" s="107" t="s">
        <v>5177</v>
      </c>
      <c r="D187" s="107" t="s">
        <v>5167</v>
      </c>
      <c r="E187" s="107" t="s">
        <v>5178</v>
      </c>
      <c r="F187" s="107" t="s">
        <v>4812</v>
      </c>
      <c r="G187" s="107" t="s">
        <v>510</v>
      </c>
      <c r="H187" s="107" t="s">
        <v>4808</v>
      </c>
      <c r="I187" s="107" t="s">
        <v>4808</v>
      </c>
      <c r="J187" s="107" t="s">
        <v>5179</v>
      </c>
      <c r="K187" s="107" t="s">
        <v>4810</v>
      </c>
      <c r="L187" s="107" t="s">
        <v>4811</v>
      </c>
      <c r="M187" s="108">
        <v>42426.371412029999</v>
      </c>
      <c r="N187" s="109">
        <v>2155.92</v>
      </c>
      <c r="O187" s="109">
        <v>0</v>
      </c>
      <c r="P187" s="109">
        <v>0.01</v>
      </c>
      <c r="Q187" s="110"/>
      <c r="R187" s="108">
        <v>42527.466921289997</v>
      </c>
      <c r="S187" s="108">
        <v>42426.371412029999</v>
      </c>
      <c r="T187" s="110"/>
    </row>
    <row r="188" spans="1:20" ht="13.5" thickBot="1">
      <c r="A188" s="107" t="s">
        <v>4910</v>
      </c>
      <c r="B188" s="107" t="s">
        <v>4911</v>
      </c>
      <c r="C188" s="107" t="s">
        <v>5177</v>
      </c>
      <c r="D188" s="107" t="s">
        <v>5167</v>
      </c>
      <c r="E188" s="107" t="s">
        <v>5178</v>
      </c>
      <c r="F188" s="107" t="s">
        <v>4812</v>
      </c>
      <c r="G188" s="107" t="s">
        <v>510</v>
      </c>
      <c r="H188" s="107" t="s">
        <v>4813</v>
      </c>
      <c r="I188" s="107" t="s">
        <v>4813</v>
      </c>
      <c r="J188" s="107" t="s">
        <v>101</v>
      </c>
      <c r="K188" s="107" t="s">
        <v>4810</v>
      </c>
      <c r="L188" s="107" t="s">
        <v>4811</v>
      </c>
      <c r="M188" s="108">
        <v>42440.602106480001</v>
      </c>
      <c r="N188" s="109">
        <v>2205.92</v>
      </c>
      <c r="O188" s="109">
        <v>2205.92</v>
      </c>
      <c r="P188" s="109">
        <v>2205.92</v>
      </c>
      <c r="Q188" s="110"/>
      <c r="R188" s="108">
        <v>42451.469826380002</v>
      </c>
      <c r="S188" s="108">
        <v>42437.999988420001</v>
      </c>
      <c r="T188" s="110"/>
    </row>
    <row r="189" spans="1:20" ht="13.5" thickBot="1">
      <c r="A189" s="107" t="s">
        <v>4992</v>
      </c>
      <c r="B189" s="107" t="s">
        <v>4993</v>
      </c>
      <c r="C189" s="107" t="s">
        <v>5180</v>
      </c>
      <c r="D189" s="107" t="s">
        <v>5181</v>
      </c>
      <c r="E189" s="107" t="s">
        <v>5182</v>
      </c>
      <c r="F189" s="107" t="s">
        <v>4812</v>
      </c>
      <c r="G189" s="107" t="s">
        <v>510</v>
      </c>
      <c r="H189" s="107" t="s">
        <v>4813</v>
      </c>
      <c r="I189" s="107" t="s">
        <v>4813</v>
      </c>
      <c r="J189" s="107" t="s">
        <v>170</v>
      </c>
      <c r="K189" s="107" t="s">
        <v>4810</v>
      </c>
      <c r="L189" s="107" t="s">
        <v>4811</v>
      </c>
      <c r="M189" s="108">
        <v>42529.605150459996</v>
      </c>
      <c r="N189" s="109">
        <v>8814.48</v>
      </c>
      <c r="O189" s="109">
        <v>8814.48</v>
      </c>
      <c r="P189" s="109">
        <v>8814.48</v>
      </c>
      <c r="Q189" s="110"/>
      <c r="R189" s="108">
        <v>42529.606354160002</v>
      </c>
      <c r="S189" s="108">
        <v>42524.999988420001</v>
      </c>
      <c r="T189" s="110"/>
    </row>
    <row r="190" spans="1:20" ht="13.5" thickBot="1">
      <c r="A190" s="107" t="s">
        <v>4850</v>
      </c>
      <c r="B190" s="107" t="s">
        <v>4851</v>
      </c>
      <c r="C190" s="107" t="s">
        <v>5183</v>
      </c>
      <c r="D190" s="107" t="s">
        <v>5184</v>
      </c>
      <c r="E190" s="107" t="s">
        <v>5185</v>
      </c>
      <c r="F190" s="107" t="s">
        <v>4825</v>
      </c>
      <c r="G190" s="107" t="s">
        <v>4855</v>
      </c>
      <c r="H190" s="107" t="s">
        <v>4808</v>
      </c>
      <c r="I190" s="107" t="s">
        <v>4808</v>
      </c>
      <c r="J190" s="107" t="s">
        <v>2315</v>
      </c>
      <c r="K190" s="107" t="s">
        <v>4810</v>
      </c>
      <c r="L190" s="107" t="s">
        <v>4811</v>
      </c>
      <c r="M190" s="108">
        <v>41863.999988420001</v>
      </c>
      <c r="N190" s="109">
        <v>788.4</v>
      </c>
      <c r="O190" s="109">
        <v>0</v>
      </c>
      <c r="P190" s="109">
        <v>788.4</v>
      </c>
      <c r="Q190" s="109">
        <v>811.18</v>
      </c>
      <c r="R190" s="108">
        <v>41864.322488420003</v>
      </c>
      <c r="S190" s="108">
        <v>41863.999988420001</v>
      </c>
      <c r="T190" s="108">
        <v>42460.704965270001</v>
      </c>
    </row>
    <row r="191" spans="1:20" ht="13.5" thickBot="1">
      <c r="A191" s="107" t="s">
        <v>4841</v>
      </c>
      <c r="B191" s="107" t="s">
        <v>4842</v>
      </c>
      <c r="C191" s="107" t="s">
        <v>5186</v>
      </c>
      <c r="D191" s="107" t="s">
        <v>5112</v>
      </c>
      <c r="E191" s="107" t="s">
        <v>5187</v>
      </c>
      <c r="F191" s="107" t="s">
        <v>4807</v>
      </c>
      <c r="G191" s="107" t="s">
        <v>510</v>
      </c>
      <c r="H191" s="107" t="s">
        <v>4813</v>
      </c>
      <c r="I191" s="107" t="s">
        <v>4813</v>
      </c>
      <c r="J191" s="107" t="s">
        <v>1750</v>
      </c>
      <c r="K191" s="107" t="s">
        <v>4810</v>
      </c>
      <c r="L191" s="107" t="s">
        <v>4811</v>
      </c>
      <c r="M191" s="108">
        <v>42517.637939810003</v>
      </c>
      <c r="N191" s="109">
        <v>946.34</v>
      </c>
      <c r="O191" s="109">
        <v>1446.34</v>
      </c>
      <c r="P191" s="109">
        <v>1446.34</v>
      </c>
      <c r="Q191" s="110"/>
      <c r="R191" s="108">
        <v>42517.640590269999</v>
      </c>
      <c r="S191" s="108">
        <v>42517.637939810003</v>
      </c>
      <c r="T191" s="110"/>
    </row>
    <row r="192" spans="1:20" ht="13.5" thickBot="1">
      <c r="A192" s="107" t="s">
        <v>4968</v>
      </c>
      <c r="B192" s="107" t="s">
        <v>4969</v>
      </c>
      <c r="C192" s="107" t="s">
        <v>5188</v>
      </c>
      <c r="D192" s="107" t="s">
        <v>4971</v>
      </c>
      <c r="E192" s="107" t="s">
        <v>5189</v>
      </c>
      <c r="F192" s="107" t="s">
        <v>4812</v>
      </c>
      <c r="G192" s="107" t="s">
        <v>510</v>
      </c>
      <c r="H192" s="107" t="s">
        <v>4813</v>
      </c>
      <c r="I192" s="107" t="s">
        <v>4813</v>
      </c>
      <c r="J192" s="107" t="s">
        <v>5190</v>
      </c>
      <c r="K192" s="107" t="s">
        <v>4810</v>
      </c>
      <c r="L192" s="107" t="s">
        <v>4811</v>
      </c>
      <c r="M192" s="108">
        <v>42450.45821759</v>
      </c>
      <c r="N192" s="109">
        <v>1768</v>
      </c>
      <c r="O192" s="109">
        <v>1768</v>
      </c>
      <c r="P192" s="109">
        <v>1768</v>
      </c>
      <c r="Q192" s="110"/>
      <c r="R192" s="108">
        <v>42465.595902770001</v>
      </c>
      <c r="S192" s="108">
        <v>42450.45821759</v>
      </c>
      <c r="T192" s="110"/>
    </row>
    <row r="193" spans="1:20" ht="13.5" thickBot="1">
      <c r="A193" s="107" t="s">
        <v>4968</v>
      </c>
      <c r="B193" s="107" t="s">
        <v>4969</v>
      </c>
      <c r="C193" s="107" t="s">
        <v>5188</v>
      </c>
      <c r="D193" s="107" t="s">
        <v>4971</v>
      </c>
      <c r="E193" s="107" t="s">
        <v>5189</v>
      </c>
      <c r="F193" s="107" t="s">
        <v>4812</v>
      </c>
      <c r="G193" s="107" t="s">
        <v>510</v>
      </c>
      <c r="H193" s="107" t="s">
        <v>4813</v>
      </c>
      <c r="I193" s="107" t="s">
        <v>4813</v>
      </c>
      <c r="J193" s="107" t="s">
        <v>272</v>
      </c>
      <c r="K193" s="107" t="s">
        <v>4810</v>
      </c>
      <c r="L193" s="107" t="s">
        <v>4811</v>
      </c>
      <c r="M193" s="108">
        <v>42495.47043981</v>
      </c>
      <c r="N193" s="109">
        <v>108.68</v>
      </c>
      <c r="O193" s="109">
        <v>108.68</v>
      </c>
      <c r="P193" s="109">
        <v>108.68</v>
      </c>
      <c r="Q193" s="110"/>
      <c r="R193" s="108">
        <v>42495.471504629997</v>
      </c>
      <c r="S193" s="108">
        <v>42461.999988420001</v>
      </c>
      <c r="T193" s="110"/>
    </row>
    <row r="194" spans="1:20" ht="13.5" thickBot="1">
      <c r="A194" s="107" t="s">
        <v>5047</v>
      </c>
      <c r="B194" s="107" t="s">
        <v>5048</v>
      </c>
      <c r="C194" s="107" t="s">
        <v>5191</v>
      </c>
      <c r="D194" s="107" t="s">
        <v>5192</v>
      </c>
      <c r="E194" s="107" t="s">
        <v>5193</v>
      </c>
      <c r="F194" s="107" t="s">
        <v>4870</v>
      </c>
      <c r="G194" s="107" t="s">
        <v>4855</v>
      </c>
      <c r="H194" s="107" t="s">
        <v>4808</v>
      </c>
      <c r="I194" s="107" t="s">
        <v>4808</v>
      </c>
      <c r="J194" s="107" t="s">
        <v>5194</v>
      </c>
      <c r="K194" s="107" t="s">
        <v>4896</v>
      </c>
      <c r="L194" s="107" t="s">
        <v>4811</v>
      </c>
      <c r="M194" s="108">
        <v>41880.460659720004</v>
      </c>
      <c r="N194" s="109">
        <v>5154</v>
      </c>
      <c r="O194" s="109">
        <v>0</v>
      </c>
      <c r="P194" s="109">
        <v>5154</v>
      </c>
      <c r="Q194" s="109">
        <v>5154</v>
      </c>
      <c r="R194" s="108">
        <v>41880.461342590002</v>
      </c>
      <c r="S194" s="108">
        <v>41879.999988420001</v>
      </c>
      <c r="T194" s="108">
        <v>41984.999988420001</v>
      </c>
    </row>
    <row r="195" spans="1:20" ht="13.5" thickBot="1">
      <c r="A195" s="107" t="s">
        <v>5047</v>
      </c>
      <c r="B195" s="107" t="s">
        <v>5048</v>
      </c>
      <c r="C195" s="107" t="s">
        <v>5191</v>
      </c>
      <c r="D195" s="107" t="s">
        <v>5192</v>
      </c>
      <c r="E195" s="107" t="s">
        <v>5193</v>
      </c>
      <c r="F195" s="107" t="s">
        <v>4870</v>
      </c>
      <c r="G195" s="107" t="s">
        <v>4855</v>
      </c>
      <c r="H195" s="107" t="s">
        <v>4808</v>
      </c>
      <c r="I195" s="107" t="s">
        <v>4808</v>
      </c>
      <c r="J195" s="107" t="s">
        <v>2352</v>
      </c>
      <c r="K195" s="107" t="s">
        <v>4896</v>
      </c>
      <c r="L195" s="107" t="s">
        <v>4811</v>
      </c>
      <c r="M195" s="108">
        <v>41890.164201380001</v>
      </c>
      <c r="N195" s="109">
        <v>5154</v>
      </c>
      <c r="O195" s="109">
        <v>0</v>
      </c>
      <c r="P195" s="109">
        <v>5154</v>
      </c>
      <c r="Q195" s="109">
        <v>5154</v>
      </c>
      <c r="R195" s="108">
        <v>42150.656331010003</v>
      </c>
      <c r="S195" s="108">
        <v>41890.164201380001</v>
      </c>
      <c r="T195" s="108">
        <v>42150.999988420001</v>
      </c>
    </row>
    <row r="196" spans="1:20" ht="13.5" thickBot="1">
      <c r="A196" s="107" t="s">
        <v>5047</v>
      </c>
      <c r="B196" s="107" t="s">
        <v>5048</v>
      </c>
      <c r="C196" s="107" t="s">
        <v>5191</v>
      </c>
      <c r="D196" s="107" t="s">
        <v>5192</v>
      </c>
      <c r="E196" s="107" t="s">
        <v>5193</v>
      </c>
      <c r="F196" s="107" t="s">
        <v>4870</v>
      </c>
      <c r="G196" s="107" t="s">
        <v>24</v>
      </c>
      <c r="H196" s="107" t="s">
        <v>4808</v>
      </c>
      <c r="I196" s="107" t="s">
        <v>4808</v>
      </c>
      <c r="J196" s="107" t="s">
        <v>2352</v>
      </c>
      <c r="K196" s="107" t="s">
        <v>4896</v>
      </c>
      <c r="L196" s="107" t="s">
        <v>4811</v>
      </c>
      <c r="M196" s="108">
        <v>41890.164201380001</v>
      </c>
      <c r="N196" s="109">
        <v>5679</v>
      </c>
      <c r="O196" s="109">
        <v>0</v>
      </c>
      <c r="P196" s="109">
        <v>5154</v>
      </c>
      <c r="Q196" s="109">
        <v>5154</v>
      </c>
      <c r="R196" s="108">
        <v>42150.656331010003</v>
      </c>
      <c r="S196" s="108">
        <v>41890.164201380001</v>
      </c>
      <c r="T196" s="108">
        <v>42150.999988420001</v>
      </c>
    </row>
    <row r="197" spans="1:20" ht="13.5" thickBot="1">
      <c r="A197" s="127" t="s">
        <v>5195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9"/>
      <c r="N197" s="111">
        <v>1078612.52</v>
      </c>
      <c r="O197" s="112">
        <v>566471.80000000005</v>
      </c>
      <c r="P197" s="112">
        <v>1077700.8400000001</v>
      </c>
      <c r="Q197" s="112">
        <v>506005.77</v>
      </c>
      <c r="R197" s="130"/>
      <c r="S197" s="128"/>
      <c r="T197" s="129"/>
    </row>
    <row r="198" spans="1:20">
      <c r="A198" s="124">
        <v>42656</v>
      </c>
      <c r="B198" s="120"/>
      <c r="C198" s="120"/>
      <c r="D198" s="120"/>
      <c r="E198" s="120"/>
      <c r="F198" s="120"/>
      <c r="G198" s="120"/>
      <c r="H198" s="125" t="s">
        <v>5196</v>
      </c>
      <c r="I198" s="120"/>
      <c r="J198" s="120"/>
      <c r="K198" s="120"/>
      <c r="L198" s="120"/>
      <c r="M198" s="120"/>
      <c r="N198" s="120"/>
      <c r="O198" s="126">
        <v>0.66765045999999995</v>
      </c>
      <c r="P198" s="120"/>
      <c r="Q198" s="120"/>
      <c r="R198" s="120"/>
      <c r="S198" s="120"/>
      <c r="T198" s="120"/>
    </row>
  </sheetData>
  <mergeCells count="24">
    <mergeCell ref="A198:G198"/>
    <mergeCell ref="H198:N198"/>
    <mergeCell ref="O198:T198"/>
    <mergeCell ref="A8:D8"/>
    <mergeCell ref="E8:H8"/>
    <mergeCell ref="I8:L8"/>
    <mergeCell ref="M8:P8"/>
    <mergeCell ref="Q8:T8"/>
    <mergeCell ref="A197:M197"/>
    <mergeCell ref="R197:T197"/>
    <mergeCell ref="Q7:T7"/>
    <mergeCell ref="A1:G1"/>
    <mergeCell ref="A2:G5"/>
    <mergeCell ref="H2:N2"/>
    <mergeCell ref="O2:T2"/>
    <mergeCell ref="H3:N3"/>
    <mergeCell ref="O3:T3"/>
    <mergeCell ref="H4:N4"/>
    <mergeCell ref="O4:T4"/>
    <mergeCell ref="A6:G6"/>
    <mergeCell ref="A7:D7"/>
    <mergeCell ref="E7:H7"/>
    <mergeCell ref="I7:L7"/>
    <mergeCell ref="M7:P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7D"/>
  </sheetPr>
  <dimension ref="A1:O382"/>
  <sheetViews>
    <sheetView showGridLines="0" workbookViewId="0">
      <pane xSplit="1" ySplit="6" topLeftCell="B361" activePane="bottomRight" state="frozen"/>
      <selection pane="topRight" activeCell="B1" sqref="B1"/>
      <selection pane="bottomLeft" activeCell="A7" sqref="A7"/>
      <selection pane="bottomRight" activeCell="F383" sqref="F383"/>
    </sheetView>
  </sheetViews>
  <sheetFormatPr defaultRowHeight="15"/>
  <cols>
    <col min="1" max="1" width="7.7109375" style="81" customWidth="1"/>
    <col min="2" max="2" width="12.42578125" style="81" bestFit="1" customWidth="1"/>
    <col min="3" max="3" width="10.140625" style="81" bestFit="1" customWidth="1"/>
    <col min="4" max="4" width="11.140625" style="81" bestFit="1" customWidth="1"/>
    <col min="5" max="5" width="13.5703125" style="81" bestFit="1" customWidth="1"/>
    <col min="6" max="6" width="8.7109375" style="81" customWidth="1"/>
    <col min="7" max="7" width="9.85546875" style="81" bestFit="1" customWidth="1"/>
    <col min="8" max="8" width="12" style="81" bestFit="1" customWidth="1"/>
    <col min="9" max="9" width="13.42578125" style="81" bestFit="1" customWidth="1"/>
    <col min="10" max="10" width="10.85546875" style="81" bestFit="1" customWidth="1"/>
    <col min="11" max="11" width="12.7109375" style="81" bestFit="1" customWidth="1"/>
    <col min="12" max="12" width="14.28515625" style="81" bestFit="1" customWidth="1"/>
    <col min="13" max="13" width="5.42578125" style="81" customWidth="1"/>
    <col min="14" max="14" width="7" style="81" customWidth="1"/>
    <col min="15" max="15" width="7.7109375" style="81" customWidth="1"/>
    <col min="16" max="16384" width="9.140625" style="81"/>
  </cols>
  <sheetData>
    <row r="1" spans="1:15">
      <c r="A1" s="137" t="s">
        <v>4757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</row>
    <row r="3" spans="1:15">
      <c r="A3" s="131" t="s">
        <v>4756</v>
      </c>
      <c r="B3" s="132"/>
      <c r="C3" s="132"/>
      <c r="D3" s="132"/>
      <c r="E3" s="132"/>
      <c r="F3" s="132"/>
      <c r="G3" s="132"/>
      <c r="H3" s="133"/>
    </row>
    <row r="4" spans="1:15">
      <c r="A4" s="134"/>
      <c r="B4" s="135"/>
      <c r="C4" s="135"/>
      <c r="D4" s="135"/>
      <c r="E4" s="135"/>
      <c r="F4" s="135"/>
      <c r="G4" s="135"/>
      <c r="H4" s="136"/>
    </row>
    <row r="5" spans="1:15">
      <c r="A5" s="87"/>
    </row>
    <row r="6" spans="1:15">
      <c r="A6" s="86" t="s">
        <v>4755</v>
      </c>
      <c r="B6" s="86" t="s">
        <v>4754</v>
      </c>
      <c r="C6" s="86" t="s">
        <v>4753</v>
      </c>
      <c r="D6" s="86" t="s">
        <v>4752</v>
      </c>
      <c r="E6" s="86" t="s">
        <v>4751</v>
      </c>
      <c r="F6" s="86" t="s">
        <v>4750</v>
      </c>
      <c r="G6" s="86" t="s">
        <v>4749</v>
      </c>
      <c r="H6" s="86" t="s">
        <v>4748</v>
      </c>
      <c r="I6" s="86" t="s">
        <v>4747</v>
      </c>
      <c r="J6" s="86" t="s">
        <v>4746</v>
      </c>
      <c r="K6" s="86" t="s">
        <v>4745</v>
      </c>
      <c r="L6" s="86" t="s">
        <v>4744</v>
      </c>
      <c r="M6" s="86" t="s">
        <v>4743</v>
      </c>
      <c r="N6" s="86" t="s">
        <v>4742</v>
      </c>
      <c r="O6" s="86" t="s">
        <v>4741</v>
      </c>
    </row>
    <row r="7" spans="1:15">
      <c r="A7" s="84">
        <v>48</v>
      </c>
      <c r="B7" s="84" t="s">
        <v>2304</v>
      </c>
      <c r="C7" s="84">
        <v>722355955</v>
      </c>
      <c r="D7" s="85">
        <v>115803.19</v>
      </c>
      <c r="E7" s="84" t="s">
        <v>4740</v>
      </c>
      <c r="F7" s="84">
        <v>141405370</v>
      </c>
      <c r="G7" s="84">
        <v>79</v>
      </c>
      <c r="H7" s="85">
        <v>648.21</v>
      </c>
      <c r="I7" s="85">
        <v>648.21</v>
      </c>
      <c r="J7" s="84" t="s">
        <v>4731</v>
      </c>
      <c r="K7" s="83">
        <v>42614</v>
      </c>
      <c r="L7" s="82"/>
      <c r="M7" s="82"/>
      <c r="N7" s="82"/>
      <c r="O7" s="82"/>
    </row>
    <row r="8" spans="1:15">
      <c r="A8" s="84">
        <v>48</v>
      </c>
      <c r="B8" s="84" t="s">
        <v>2304</v>
      </c>
      <c r="C8" s="84">
        <v>722355955</v>
      </c>
      <c r="D8" s="85">
        <v>115803.19</v>
      </c>
      <c r="E8" s="84" t="s">
        <v>4740</v>
      </c>
      <c r="F8" s="84">
        <v>141405378</v>
      </c>
      <c r="G8" s="84">
        <v>79</v>
      </c>
      <c r="H8" s="85">
        <v>48.45</v>
      </c>
      <c r="I8" s="85">
        <v>48.45</v>
      </c>
      <c r="J8" s="84" t="s">
        <v>4731</v>
      </c>
      <c r="K8" s="83">
        <v>42614</v>
      </c>
      <c r="L8" s="82"/>
      <c r="M8" s="82"/>
      <c r="N8" s="82"/>
      <c r="O8" s="82"/>
    </row>
    <row r="9" spans="1:15">
      <c r="A9" s="84">
        <v>48</v>
      </c>
      <c r="B9" s="84" t="s">
        <v>2304</v>
      </c>
      <c r="C9" s="84">
        <v>722355955</v>
      </c>
      <c r="D9" s="85">
        <v>115803.19</v>
      </c>
      <c r="E9" s="84" t="s">
        <v>4740</v>
      </c>
      <c r="F9" s="84">
        <v>141405379</v>
      </c>
      <c r="G9" s="84">
        <v>79</v>
      </c>
      <c r="H9" s="85">
        <v>103.67</v>
      </c>
      <c r="I9" s="85">
        <v>103.67</v>
      </c>
      <c r="J9" s="84" t="s">
        <v>4731</v>
      </c>
      <c r="K9" s="83">
        <v>42614</v>
      </c>
      <c r="L9" s="82"/>
      <c r="M9" s="82"/>
      <c r="N9" s="82"/>
      <c r="O9" s="82"/>
    </row>
    <row r="10" spans="1:15">
      <c r="A10" s="84">
        <v>48</v>
      </c>
      <c r="B10" s="84" t="s">
        <v>2304</v>
      </c>
      <c r="C10" s="84">
        <v>722355955</v>
      </c>
      <c r="D10" s="85">
        <v>115803.19</v>
      </c>
      <c r="E10" s="84" t="s">
        <v>4740</v>
      </c>
      <c r="F10" s="84">
        <v>141405381</v>
      </c>
      <c r="G10" s="84">
        <v>79</v>
      </c>
      <c r="H10" s="85">
        <v>27.15</v>
      </c>
      <c r="I10" s="85">
        <v>27.15</v>
      </c>
      <c r="J10" s="84" t="s">
        <v>4731</v>
      </c>
      <c r="K10" s="83">
        <v>42614</v>
      </c>
      <c r="L10" s="82"/>
      <c r="M10" s="82"/>
      <c r="N10" s="82"/>
      <c r="O10" s="82"/>
    </row>
    <row r="11" spans="1:15">
      <c r="A11" s="84">
        <v>48</v>
      </c>
      <c r="B11" s="84" t="s">
        <v>2304</v>
      </c>
      <c r="C11" s="84">
        <v>722355955</v>
      </c>
      <c r="D11" s="85">
        <v>115803.19</v>
      </c>
      <c r="E11" s="84" t="s">
        <v>4740</v>
      </c>
      <c r="F11" s="84">
        <v>141405382</v>
      </c>
      <c r="G11" s="84">
        <v>79</v>
      </c>
      <c r="H11" s="85">
        <v>0.74</v>
      </c>
      <c r="I11" s="85">
        <v>0.74</v>
      </c>
      <c r="J11" s="84" t="s">
        <v>4731</v>
      </c>
      <c r="K11" s="83">
        <v>42614</v>
      </c>
      <c r="L11" s="82"/>
      <c r="M11" s="82"/>
      <c r="N11" s="82"/>
      <c r="O11" s="82"/>
    </row>
    <row r="12" spans="1:15">
      <c r="A12" s="84">
        <v>48</v>
      </c>
      <c r="B12" s="84" t="s">
        <v>2304</v>
      </c>
      <c r="C12" s="84">
        <v>722355955</v>
      </c>
      <c r="D12" s="85">
        <v>115803.19</v>
      </c>
      <c r="E12" s="84" t="s">
        <v>4740</v>
      </c>
      <c r="F12" s="84">
        <v>141405391</v>
      </c>
      <c r="G12" s="84">
        <v>79</v>
      </c>
      <c r="H12" s="85">
        <v>78.77</v>
      </c>
      <c r="I12" s="85">
        <v>78.77</v>
      </c>
      <c r="J12" s="84" t="s">
        <v>4731</v>
      </c>
      <c r="K12" s="83">
        <v>42614</v>
      </c>
      <c r="L12" s="82"/>
      <c r="M12" s="82"/>
      <c r="N12" s="82"/>
      <c r="O12" s="82"/>
    </row>
    <row r="13" spans="1:15">
      <c r="A13" s="84">
        <v>48</v>
      </c>
      <c r="B13" s="84" t="s">
        <v>2304</v>
      </c>
      <c r="C13" s="84">
        <v>722355955</v>
      </c>
      <c r="D13" s="85">
        <v>115803.19</v>
      </c>
      <c r="E13" s="84" t="s">
        <v>4740</v>
      </c>
      <c r="F13" s="84">
        <v>141405393</v>
      </c>
      <c r="G13" s="84">
        <v>79</v>
      </c>
      <c r="H13" s="85">
        <v>45.48</v>
      </c>
      <c r="I13" s="85">
        <v>45.48</v>
      </c>
      <c r="J13" s="84" t="s">
        <v>4731</v>
      </c>
      <c r="K13" s="83">
        <v>42614</v>
      </c>
      <c r="L13" s="82"/>
      <c r="M13" s="82"/>
      <c r="N13" s="82"/>
      <c r="O13" s="82"/>
    </row>
    <row r="14" spans="1:15">
      <c r="A14" s="84">
        <v>48</v>
      </c>
      <c r="B14" s="84" t="s">
        <v>2304</v>
      </c>
      <c r="C14" s="84">
        <v>722355955</v>
      </c>
      <c r="D14" s="85">
        <v>115803.19</v>
      </c>
      <c r="E14" s="84" t="s">
        <v>4740</v>
      </c>
      <c r="F14" s="84">
        <v>141405395</v>
      </c>
      <c r="G14" s="84">
        <v>79</v>
      </c>
      <c r="H14" s="85">
        <v>7.35</v>
      </c>
      <c r="I14" s="85">
        <v>7.35</v>
      </c>
      <c r="J14" s="84" t="s">
        <v>4731</v>
      </c>
      <c r="K14" s="83">
        <v>42614</v>
      </c>
      <c r="L14" s="82"/>
      <c r="M14" s="82"/>
      <c r="N14" s="82"/>
      <c r="O14" s="82"/>
    </row>
    <row r="15" spans="1:15">
      <c r="A15" s="84">
        <v>48</v>
      </c>
      <c r="B15" s="84" t="s">
        <v>2304</v>
      </c>
      <c r="C15" s="84">
        <v>722355955</v>
      </c>
      <c r="D15" s="85">
        <v>115803.19</v>
      </c>
      <c r="E15" s="84" t="s">
        <v>4740</v>
      </c>
      <c r="F15" s="84">
        <v>141405398</v>
      </c>
      <c r="G15" s="84">
        <v>79</v>
      </c>
      <c r="H15" s="85">
        <v>263.93</v>
      </c>
      <c r="I15" s="85">
        <v>263.93</v>
      </c>
      <c r="J15" s="84" t="s">
        <v>4731</v>
      </c>
      <c r="K15" s="83">
        <v>42614</v>
      </c>
      <c r="L15" s="82"/>
      <c r="M15" s="82"/>
      <c r="N15" s="82"/>
      <c r="O15" s="82"/>
    </row>
    <row r="16" spans="1:15">
      <c r="A16" s="84">
        <v>48</v>
      </c>
      <c r="B16" s="84" t="s">
        <v>2304</v>
      </c>
      <c r="C16" s="84">
        <v>722355955</v>
      </c>
      <c r="D16" s="85">
        <v>115803.19</v>
      </c>
      <c r="E16" s="84" t="s">
        <v>4740</v>
      </c>
      <c r="F16" s="84">
        <v>141405403</v>
      </c>
      <c r="G16" s="84">
        <v>79</v>
      </c>
      <c r="H16" s="85">
        <v>180.59</v>
      </c>
      <c r="I16" s="85">
        <v>180.59</v>
      </c>
      <c r="J16" s="84" t="s">
        <v>4731</v>
      </c>
      <c r="K16" s="83">
        <v>42614</v>
      </c>
      <c r="L16" s="82"/>
      <c r="M16" s="82"/>
      <c r="N16" s="82"/>
      <c r="O16" s="82"/>
    </row>
    <row r="17" spans="1:15">
      <c r="A17" s="84">
        <v>48</v>
      </c>
      <c r="B17" s="84" t="s">
        <v>2304</v>
      </c>
      <c r="C17" s="84">
        <v>722355955</v>
      </c>
      <c r="D17" s="85">
        <v>115803.19</v>
      </c>
      <c r="E17" s="84" t="s">
        <v>4740</v>
      </c>
      <c r="F17" s="84">
        <v>141405405</v>
      </c>
      <c r="G17" s="84">
        <v>79</v>
      </c>
      <c r="H17" s="85">
        <v>347.22</v>
      </c>
      <c r="I17" s="85">
        <v>347.22</v>
      </c>
      <c r="J17" s="84" t="s">
        <v>4731</v>
      </c>
      <c r="K17" s="83">
        <v>42614</v>
      </c>
      <c r="L17" s="82"/>
      <c r="M17" s="82"/>
      <c r="N17" s="82"/>
      <c r="O17" s="82"/>
    </row>
    <row r="18" spans="1:15">
      <c r="A18" s="84">
        <v>48</v>
      </c>
      <c r="B18" s="84" t="s">
        <v>2304</v>
      </c>
      <c r="C18" s="84">
        <v>722355955</v>
      </c>
      <c r="D18" s="85">
        <v>115803.19</v>
      </c>
      <c r="E18" s="84" t="s">
        <v>4740</v>
      </c>
      <c r="F18" s="84">
        <v>141405406</v>
      </c>
      <c r="G18" s="84">
        <v>79</v>
      </c>
      <c r="H18" s="85">
        <v>11.84</v>
      </c>
      <c r="I18" s="85">
        <v>11.84</v>
      </c>
      <c r="J18" s="84" t="s">
        <v>4731</v>
      </c>
      <c r="K18" s="83">
        <v>42614</v>
      </c>
      <c r="L18" s="82"/>
      <c r="M18" s="82"/>
      <c r="N18" s="82"/>
      <c r="O18" s="82"/>
    </row>
    <row r="19" spans="1:15">
      <c r="A19" s="84">
        <v>48</v>
      </c>
      <c r="B19" s="84" t="s">
        <v>2304</v>
      </c>
      <c r="C19" s="84">
        <v>722355955</v>
      </c>
      <c r="D19" s="85">
        <v>115803.19</v>
      </c>
      <c r="E19" s="84" t="s">
        <v>4740</v>
      </c>
      <c r="F19" s="84">
        <v>141405407</v>
      </c>
      <c r="G19" s="84">
        <v>79</v>
      </c>
      <c r="H19" s="85">
        <v>147.04</v>
      </c>
      <c r="I19" s="85">
        <v>147.04</v>
      </c>
      <c r="J19" s="84" t="s">
        <v>4731</v>
      </c>
      <c r="K19" s="83">
        <v>42614</v>
      </c>
      <c r="L19" s="82"/>
      <c r="M19" s="82"/>
      <c r="N19" s="82"/>
      <c r="O19" s="82"/>
    </row>
    <row r="20" spans="1:15">
      <c r="A20" s="84">
        <v>48</v>
      </c>
      <c r="B20" s="84" t="s">
        <v>2304</v>
      </c>
      <c r="C20" s="84">
        <v>722355955</v>
      </c>
      <c r="D20" s="85">
        <v>115803.19</v>
      </c>
      <c r="E20" s="84" t="s">
        <v>4740</v>
      </c>
      <c r="F20" s="84">
        <v>141405408</v>
      </c>
      <c r="G20" s="84">
        <v>79</v>
      </c>
      <c r="H20" s="85">
        <v>83.09</v>
      </c>
      <c r="I20" s="85">
        <v>83.09</v>
      </c>
      <c r="J20" s="84" t="s">
        <v>4731</v>
      </c>
      <c r="K20" s="83">
        <v>42614</v>
      </c>
      <c r="L20" s="82"/>
      <c r="M20" s="82"/>
      <c r="N20" s="82"/>
      <c r="O20" s="82"/>
    </row>
    <row r="21" spans="1:15">
      <c r="A21" s="84">
        <v>48</v>
      </c>
      <c r="B21" s="84" t="s">
        <v>2304</v>
      </c>
      <c r="C21" s="84">
        <v>722355955</v>
      </c>
      <c r="D21" s="85">
        <v>115803.19</v>
      </c>
      <c r="E21" s="84" t="s">
        <v>4740</v>
      </c>
      <c r="F21" s="84">
        <v>141405409</v>
      </c>
      <c r="G21" s="84">
        <v>79</v>
      </c>
      <c r="H21" s="85">
        <v>204.17</v>
      </c>
      <c r="I21" s="85">
        <v>204.17</v>
      </c>
      <c r="J21" s="84" t="s">
        <v>4731</v>
      </c>
      <c r="K21" s="83">
        <v>42614</v>
      </c>
      <c r="L21" s="82"/>
      <c r="M21" s="82"/>
      <c r="N21" s="82"/>
      <c r="O21" s="82"/>
    </row>
    <row r="22" spans="1:15">
      <c r="A22" s="84">
        <v>48</v>
      </c>
      <c r="B22" s="84" t="s">
        <v>2304</v>
      </c>
      <c r="C22" s="84">
        <v>722355955</v>
      </c>
      <c r="D22" s="85">
        <v>115803.19</v>
      </c>
      <c r="E22" s="84" t="s">
        <v>4740</v>
      </c>
      <c r="F22" s="84">
        <v>141405410</v>
      </c>
      <c r="G22" s="84">
        <v>79</v>
      </c>
      <c r="H22" s="85">
        <v>1109.1600000000001</v>
      </c>
      <c r="I22" s="85">
        <v>1109.1600000000001</v>
      </c>
      <c r="J22" s="84" t="s">
        <v>4731</v>
      </c>
      <c r="K22" s="83">
        <v>42614</v>
      </c>
      <c r="L22" s="82"/>
      <c r="M22" s="82"/>
      <c r="N22" s="82"/>
      <c r="O22" s="82"/>
    </row>
    <row r="23" spans="1:15">
      <c r="A23" s="84">
        <v>48</v>
      </c>
      <c r="B23" s="84" t="s">
        <v>2304</v>
      </c>
      <c r="C23" s="84">
        <v>722355955</v>
      </c>
      <c r="D23" s="85">
        <v>115803.19</v>
      </c>
      <c r="E23" s="84" t="s">
        <v>4740</v>
      </c>
      <c r="F23" s="84">
        <v>141405411</v>
      </c>
      <c r="G23" s="84">
        <v>79</v>
      </c>
      <c r="H23" s="85">
        <v>10.87</v>
      </c>
      <c r="I23" s="85">
        <v>10.87</v>
      </c>
      <c r="J23" s="84" t="s">
        <v>4731</v>
      </c>
      <c r="K23" s="83">
        <v>42614</v>
      </c>
      <c r="L23" s="82"/>
      <c r="M23" s="82"/>
      <c r="N23" s="82"/>
      <c r="O23" s="82"/>
    </row>
    <row r="24" spans="1:15">
      <c r="A24" s="84">
        <v>48</v>
      </c>
      <c r="B24" s="84" t="s">
        <v>2304</v>
      </c>
      <c r="C24" s="84">
        <v>722355955</v>
      </c>
      <c r="D24" s="85">
        <v>115803.19</v>
      </c>
      <c r="E24" s="84" t="s">
        <v>4740</v>
      </c>
      <c r="F24" s="84">
        <v>141405412</v>
      </c>
      <c r="G24" s="84">
        <v>79</v>
      </c>
      <c r="H24" s="85">
        <v>884.44</v>
      </c>
      <c r="I24" s="85">
        <v>884.44</v>
      </c>
      <c r="J24" s="84" t="s">
        <v>4731</v>
      </c>
      <c r="K24" s="83">
        <v>42614</v>
      </c>
      <c r="L24" s="82"/>
      <c r="M24" s="82"/>
      <c r="N24" s="82"/>
      <c r="O24" s="82"/>
    </row>
    <row r="25" spans="1:15">
      <c r="A25" s="84">
        <v>48</v>
      </c>
      <c r="B25" s="84" t="s">
        <v>2304</v>
      </c>
      <c r="C25" s="84">
        <v>722355955</v>
      </c>
      <c r="D25" s="85">
        <v>115803.19</v>
      </c>
      <c r="E25" s="84" t="s">
        <v>4740</v>
      </c>
      <c r="F25" s="84">
        <v>141405413</v>
      </c>
      <c r="G25" s="84">
        <v>79</v>
      </c>
      <c r="H25" s="85">
        <v>855.41</v>
      </c>
      <c r="I25" s="85">
        <v>855.41</v>
      </c>
      <c r="J25" s="84" t="s">
        <v>4731</v>
      </c>
      <c r="K25" s="83">
        <v>42614</v>
      </c>
      <c r="L25" s="82"/>
      <c r="M25" s="82"/>
      <c r="N25" s="82"/>
      <c r="O25" s="82"/>
    </row>
    <row r="26" spans="1:15">
      <c r="A26" s="84">
        <v>48</v>
      </c>
      <c r="B26" s="84" t="s">
        <v>2304</v>
      </c>
      <c r="C26" s="84">
        <v>722355955</v>
      </c>
      <c r="D26" s="85">
        <v>115803.19</v>
      </c>
      <c r="E26" s="84" t="s">
        <v>4740</v>
      </c>
      <c r="F26" s="84">
        <v>141405414</v>
      </c>
      <c r="G26" s="84">
        <v>79</v>
      </c>
      <c r="H26" s="85">
        <v>420.01</v>
      </c>
      <c r="I26" s="85">
        <v>420.01</v>
      </c>
      <c r="J26" s="84" t="s">
        <v>4731</v>
      </c>
      <c r="K26" s="83">
        <v>42614</v>
      </c>
      <c r="L26" s="82"/>
      <c r="M26" s="82"/>
      <c r="N26" s="82"/>
      <c r="O26" s="82"/>
    </row>
    <row r="27" spans="1:15">
      <c r="A27" s="84">
        <v>48</v>
      </c>
      <c r="B27" s="84" t="s">
        <v>2304</v>
      </c>
      <c r="C27" s="84">
        <v>722355955</v>
      </c>
      <c r="D27" s="85">
        <v>115803.19</v>
      </c>
      <c r="E27" s="84" t="s">
        <v>4740</v>
      </c>
      <c r="F27" s="84">
        <v>141405415</v>
      </c>
      <c r="G27" s="84">
        <v>79</v>
      </c>
      <c r="H27" s="85">
        <v>430.91</v>
      </c>
      <c r="I27" s="85">
        <v>430.91</v>
      </c>
      <c r="J27" s="84" t="s">
        <v>4731</v>
      </c>
      <c r="K27" s="83">
        <v>42614</v>
      </c>
      <c r="L27" s="82"/>
      <c r="M27" s="82"/>
      <c r="N27" s="82"/>
      <c r="O27" s="82"/>
    </row>
    <row r="28" spans="1:15">
      <c r="A28" s="84">
        <v>48</v>
      </c>
      <c r="B28" s="84" t="s">
        <v>2304</v>
      </c>
      <c r="C28" s="84">
        <v>722355955</v>
      </c>
      <c r="D28" s="85">
        <v>115803.19</v>
      </c>
      <c r="E28" s="84" t="s">
        <v>4740</v>
      </c>
      <c r="F28" s="84">
        <v>141405416</v>
      </c>
      <c r="G28" s="84">
        <v>79</v>
      </c>
      <c r="H28" s="85">
        <v>31.16</v>
      </c>
      <c r="I28" s="85">
        <v>31.16</v>
      </c>
      <c r="J28" s="84" t="s">
        <v>4731</v>
      </c>
      <c r="K28" s="83">
        <v>42614</v>
      </c>
      <c r="L28" s="82"/>
      <c r="M28" s="82"/>
      <c r="N28" s="82"/>
      <c r="O28" s="82"/>
    </row>
    <row r="29" spans="1:15">
      <c r="A29" s="84">
        <v>48</v>
      </c>
      <c r="B29" s="84" t="s">
        <v>2304</v>
      </c>
      <c r="C29" s="84">
        <v>722355955</v>
      </c>
      <c r="D29" s="85">
        <v>115803.19</v>
      </c>
      <c r="E29" s="84" t="s">
        <v>4740</v>
      </c>
      <c r="F29" s="84">
        <v>141405417</v>
      </c>
      <c r="G29" s="84">
        <v>79</v>
      </c>
      <c r="H29" s="85">
        <v>929.06</v>
      </c>
      <c r="I29" s="85">
        <v>929.06</v>
      </c>
      <c r="J29" s="84" t="s">
        <v>4731</v>
      </c>
      <c r="K29" s="83">
        <v>42614</v>
      </c>
      <c r="L29" s="82"/>
      <c r="M29" s="82"/>
      <c r="N29" s="82"/>
      <c r="O29" s="82"/>
    </row>
    <row r="30" spans="1:15">
      <c r="A30" s="84">
        <v>48</v>
      </c>
      <c r="B30" s="84" t="s">
        <v>2304</v>
      </c>
      <c r="C30" s="84">
        <v>722355955</v>
      </c>
      <c r="D30" s="85">
        <v>115803.19</v>
      </c>
      <c r="E30" s="84" t="s">
        <v>4740</v>
      </c>
      <c r="F30" s="84">
        <v>141405418</v>
      </c>
      <c r="G30" s="84">
        <v>79</v>
      </c>
      <c r="H30" s="85">
        <v>780.9</v>
      </c>
      <c r="I30" s="85">
        <v>780.9</v>
      </c>
      <c r="J30" s="84" t="s">
        <v>4731</v>
      </c>
      <c r="K30" s="83">
        <v>42614</v>
      </c>
      <c r="L30" s="82"/>
      <c r="M30" s="82"/>
      <c r="N30" s="82"/>
      <c r="O30" s="82"/>
    </row>
    <row r="31" spans="1:15">
      <c r="A31" s="84">
        <v>48</v>
      </c>
      <c r="B31" s="84" t="s">
        <v>2304</v>
      </c>
      <c r="C31" s="84">
        <v>722355955</v>
      </c>
      <c r="D31" s="85">
        <v>115803.19</v>
      </c>
      <c r="E31" s="84" t="s">
        <v>4740</v>
      </c>
      <c r="F31" s="84">
        <v>141405419</v>
      </c>
      <c r="G31" s="84">
        <v>79</v>
      </c>
      <c r="H31" s="85">
        <v>1716.41</v>
      </c>
      <c r="I31" s="85">
        <v>1716.41</v>
      </c>
      <c r="J31" s="84" t="s">
        <v>4731</v>
      </c>
      <c r="K31" s="83">
        <v>42614</v>
      </c>
      <c r="L31" s="82"/>
      <c r="M31" s="82"/>
      <c r="N31" s="82"/>
      <c r="O31" s="82"/>
    </row>
    <row r="32" spans="1:15">
      <c r="A32" s="84">
        <v>48</v>
      </c>
      <c r="B32" s="84" t="s">
        <v>2304</v>
      </c>
      <c r="C32" s="84">
        <v>722355955</v>
      </c>
      <c r="D32" s="85">
        <v>115803.19</v>
      </c>
      <c r="E32" s="84" t="s">
        <v>4740</v>
      </c>
      <c r="F32" s="84">
        <v>141405420</v>
      </c>
      <c r="G32" s="84">
        <v>79</v>
      </c>
      <c r="H32" s="85">
        <v>1331.95</v>
      </c>
      <c r="I32" s="85">
        <v>1331.95</v>
      </c>
      <c r="J32" s="84" t="s">
        <v>4731</v>
      </c>
      <c r="K32" s="83">
        <v>42614</v>
      </c>
      <c r="L32" s="82"/>
      <c r="M32" s="82"/>
      <c r="N32" s="82"/>
      <c r="O32" s="82"/>
    </row>
    <row r="33" spans="1:15">
      <c r="A33" s="84">
        <v>48</v>
      </c>
      <c r="B33" s="84" t="s">
        <v>2304</v>
      </c>
      <c r="C33" s="84">
        <v>722355955</v>
      </c>
      <c r="D33" s="85">
        <v>115803.19</v>
      </c>
      <c r="E33" s="84" t="s">
        <v>4740</v>
      </c>
      <c r="F33" s="84">
        <v>141405421</v>
      </c>
      <c r="G33" s="84">
        <v>79</v>
      </c>
      <c r="H33" s="85">
        <v>500.69</v>
      </c>
      <c r="I33" s="85">
        <v>500.69</v>
      </c>
      <c r="J33" s="84" t="s">
        <v>4731</v>
      </c>
      <c r="K33" s="83">
        <v>42614</v>
      </c>
      <c r="L33" s="82"/>
      <c r="M33" s="82"/>
      <c r="N33" s="82"/>
      <c r="O33" s="82"/>
    </row>
    <row r="34" spans="1:15">
      <c r="A34" s="84">
        <v>48</v>
      </c>
      <c r="B34" s="84" t="s">
        <v>2304</v>
      </c>
      <c r="C34" s="84">
        <v>722355955</v>
      </c>
      <c r="D34" s="85">
        <v>115803.19</v>
      </c>
      <c r="E34" s="84" t="s">
        <v>4740</v>
      </c>
      <c r="F34" s="84">
        <v>141405422</v>
      </c>
      <c r="G34" s="84">
        <v>79</v>
      </c>
      <c r="H34" s="85">
        <v>2073.7600000000002</v>
      </c>
      <c r="I34" s="85">
        <v>2073.7600000000002</v>
      </c>
      <c r="J34" s="84" t="s">
        <v>4731</v>
      </c>
      <c r="K34" s="83">
        <v>42614</v>
      </c>
      <c r="L34" s="82"/>
      <c r="M34" s="82"/>
      <c r="N34" s="82"/>
      <c r="O34" s="82"/>
    </row>
    <row r="35" spans="1:15">
      <c r="A35" s="84">
        <v>48</v>
      </c>
      <c r="B35" s="84" t="s">
        <v>2304</v>
      </c>
      <c r="C35" s="84">
        <v>722355955</v>
      </c>
      <c r="D35" s="85">
        <v>115803.19</v>
      </c>
      <c r="E35" s="84" t="s">
        <v>4740</v>
      </c>
      <c r="F35" s="84">
        <v>141405423</v>
      </c>
      <c r="G35" s="84">
        <v>79</v>
      </c>
      <c r="H35" s="85">
        <v>35.33</v>
      </c>
      <c r="I35" s="85">
        <v>35.33</v>
      </c>
      <c r="J35" s="84" t="s">
        <v>4731</v>
      </c>
      <c r="K35" s="83">
        <v>42614</v>
      </c>
      <c r="L35" s="82"/>
      <c r="M35" s="82"/>
      <c r="N35" s="82"/>
      <c r="O35" s="82"/>
    </row>
    <row r="36" spans="1:15">
      <c r="A36" s="84">
        <v>48</v>
      </c>
      <c r="B36" s="84" t="s">
        <v>2304</v>
      </c>
      <c r="C36" s="84">
        <v>722355955</v>
      </c>
      <c r="D36" s="85">
        <v>115803.19</v>
      </c>
      <c r="E36" s="84" t="s">
        <v>4740</v>
      </c>
      <c r="F36" s="84">
        <v>141405424</v>
      </c>
      <c r="G36" s="84">
        <v>79</v>
      </c>
      <c r="H36" s="85">
        <v>73.34</v>
      </c>
      <c r="I36" s="85">
        <v>73.34</v>
      </c>
      <c r="J36" s="84" t="s">
        <v>4731</v>
      </c>
      <c r="K36" s="83">
        <v>42614</v>
      </c>
      <c r="L36" s="82"/>
      <c r="M36" s="82"/>
      <c r="N36" s="82"/>
      <c r="O36" s="82"/>
    </row>
    <row r="37" spans="1:15">
      <c r="A37" s="84">
        <v>48</v>
      </c>
      <c r="B37" s="84" t="s">
        <v>2304</v>
      </c>
      <c r="C37" s="84">
        <v>722355955</v>
      </c>
      <c r="D37" s="85">
        <v>115803.19</v>
      </c>
      <c r="E37" s="84" t="s">
        <v>4740</v>
      </c>
      <c r="F37" s="84">
        <v>141405425</v>
      </c>
      <c r="G37" s="84">
        <v>79</v>
      </c>
      <c r="H37" s="85">
        <v>8.74</v>
      </c>
      <c r="I37" s="85">
        <v>8.74</v>
      </c>
      <c r="J37" s="84" t="s">
        <v>4731</v>
      </c>
      <c r="K37" s="83">
        <v>42614</v>
      </c>
      <c r="L37" s="82"/>
      <c r="M37" s="82"/>
      <c r="N37" s="82"/>
      <c r="O37" s="82"/>
    </row>
    <row r="38" spans="1:15">
      <c r="A38" s="84">
        <v>48</v>
      </c>
      <c r="B38" s="84" t="s">
        <v>2304</v>
      </c>
      <c r="C38" s="84">
        <v>722355955</v>
      </c>
      <c r="D38" s="85">
        <v>115803.19</v>
      </c>
      <c r="E38" s="84" t="s">
        <v>4740</v>
      </c>
      <c r="F38" s="84">
        <v>141405426</v>
      </c>
      <c r="G38" s="84">
        <v>79</v>
      </c>
      <c r="H38" s="85">
        <v>67.98</v>
      </c>
      <c r="I38" s="85">
        <v>67.98</v>
      </c>
      <c r="J38" s="84" t="s">
        <v>4731</v>
      </c>
      <c r="K38" s="83">
        <v>42614</v>
      </c>
      <c r="L38" s="82"/>
      <c r="M38" s="82"/>
      <c r="N38" s="82"/>
      <c r="O38" s="82"/>
    </row>
    <row r="39" spans="1:15">
      <c r="A39" s="84">
        <v>48</v>
      </c>
      <c r="B39" s="84" t="s">
        <v>2304</v>
      </c>
      <c r="C39" s="84">
        <v>722355955</v>
      </c>
      <c r="D39" s="85">
        <v>115803.19</v>
      </c>
      <c r="E39" s="84" t="s">
        <v>4740</v>
      </c>
      <c r="F39" s="84">
        <v>141405427</v>
      </c>
      <c r="G39" s="84">
        <v>79</v>
      </c>
      <c r="H39" s="85">
        <v>132.34</v>
      </c>
      <c r="I39" s="85">
        <v>132.34</v>
      </c>
      <c r="J39" s="84" t="s">
        <v>4731</v>
      </c>
      <c r="K39" s="83">
        <v>42614</v>
      </c>
      <c r="L39" s="82"/>
      <c r="M39" s="82"/>
      <c r="N39" s="82"/>
      <c r="O39" s="82"/>
    </row>
    <row r="40" spans="1:15">
      <c r="A40" s="84">
        <v>48</v>
      </c>
      <c r="B40" s="84" t="s">
        <v>2304</v>
      </c>
      <c r="C40" s="84">
        <v>722355955</v>
      </c>
      <c r="D40" s="85">
        <v>115803.19</v>
      </c>
      <c r="E40" s="84" t="s">
        <v>4740</v>
      </c>
      <c r="F40" s="84">
        <v>141405428</v>
      </c>
      <c r="G40" s="84">
        <v>79</v>
      </c>
      <c r="H40" s="85">
        <v>40.369999999999997</v>
      </c>
      <c r="I40" s="85">
        <v>40.369999999999997</v>
      </c>
      <c r="J40" s="84" t="s">
        <v>4731</v>
      </c>
      <c r="K40" s="83">
        <v>42614</v>
      </c>
      <c r="L40" s="82"/>
      <c r="M40" s="82"/>
      <c r="N40" s="82"/>
      <c r="O40" s="82"/>
    </row>
    <row r="41" spans="1:15">
      <c r="A41" s="84">
        <v>48</v>
      </c>
      <c r="B41" s="84" t="s">
        <v>2304</v>
      </c>
      <c r="C41" s="84">
        <v>722355955</v>
      </c>
      <c r="D41" s="85">
        <v>115803.19</v>
      </c>
      <c r="E41" s="84" t="s">
        <v>4740</v>
      </c>
      <c r="F41" s="84">
        <v>141405429</v>
      </c>
      <c r="G41" s="84">
        <v>79</v>
      </c>
      <c r="H41" s="85">
        <v>114.31</v>
      </c>
      <c r="I41" s="85">
        <v>114.31</v>
      </c>
      <c r="J41" s="84" t="s">
        <v>4731</v>
      </c>
      <c r="K41" s="83">
        <v>42614</v>
      </c>
      <c r="L41" s="82"/>
      <c r="M41" s="82"/>
      <c r="N41" s="82"/>
      <c r="O41" s="82"/>
    </row>
    <row r="42" spans="1:15">
      <c r="A42" s="84">
        <v>48</v>
      </c>
      <c r="B42" s="84" t="s">
        <v>2304</v>
      </c>
      <c r="C42" s="84">
        <v>722355955</v>
      </c>
      <c r="D42" s="85">
        <v>115803.19</v>
      </c>
      <c r="E42" s="84" t="s">
        <v>4740</v>
      </c>
      <c r="F42" s="84">
        <v>141405430</v>
      </c>
      <c r="G42" s="84">
        <v>79</v>
      </c>
      <c r="H42" s="85">
        <v>81.56</v>
      </c>
      <c r="I42" s="85">
        <v>81.56</v>
      </c>
      <c r="J42" s="84" t="s">
        <v>4731</v>
      </c>
      <c r="K42" s="83">
        <v>42614</v>
      </c>
      <c r="L42" s="82"/>
      <c r="M42" s="82"/>
      <c r="N42" s="82"/>
      <c r="O42" s="82"/>
    </row>
    <row r="43" spans="1:15">
      <c r="A43" s="84">
        <v>48</v>
      </c>
      <c r="B43" s="84" t="s">
        <v>2304</v>
      </c>
      <c r="C43" s="84">
        <v>722355955</v>
      </c>
      <c r="D43" s="85">
        <v>115803.19</v>
      </c>
      <c r="E43" s="84" t="s">
        <v>4740</v>
      </c>
      <c r="F43" s="84">
        <v>141405431</v>
      </c>
      <c r="G43" s="84">
        <v>79</v>
      </c>
      <c r="H43" s="85">
        <v>122.81</v>
      </c>
      <c r="I43" s="85">
        <v>122.81</v>
      </c>
      <c r="J43" s="84" t="s">
        <v>4731</v>
      </c>
      <c r="K43" s="83">
        <v>42614</v>
      </c>
      <c r="L43" s="82"/>
      <c r="M43" s="82"/>
      <c r="N43" s="82"/>
      <c r="O43" s="82"/>
    </row>
    <row r="44" spans="1:15">
      <c r="A44" s="84">
        <v>48</v>
      </c>
      <c r="B44" s="84" t="s">
        <v>2304</v>
      </c>
      <c r="C44" s="84">
        <v>722355955</v>
      </c>
      <c r="D44" s="85">
        <v>115803.19</v>
      </c>
      <c r="E44" s="84" t="s">
        <v>4740</v>
      </c>
      <c r="F44" s="84">
        <v>141405433</v>
      </c>
      <c r="G44" s="84">
        <v>79</v>
      </c>
      <c r="H44" s="85">
        <v>21.33</v>
      </c>
      <c r="I44" s="85">
        <v>21.33</v>
      </c>
      <c r="J44" s="84" t="s">
        <v>4731</v>
      </c>
      <c r="K44" s="83">
        <v>42614</v>
      </c>
      <c r="L44" s="82"/>
      <c r="M44" s="82"/>
      <c r="N44" s="82"/>
      <c r="O44" s="82"/>
    </row>
    <row r="45" spans="1:15">
      <c r="A45" s="84">
        <v>48</v>
      </c>
      <c r="B45" s="84" t="s">
        <v>2304</v>
      </c>
      <c r="C45" s="84">
        <v>722355955</v>
      </c>
      <c r="D45" s="85">
        <v>115803.19</v>
      </c>
      <c r="E45" s="84" t="s">
        <v>4740</v>
      </c>
      <c r="F45" s="84">
        <v>141405435</v>
      </c>
      <c r="G45" s="84">
        <v>79</v>
      </c>
      <c r="H45" s="85">
        <v>389.46</v>
      </c>
      <c r="I45" s="85">
        <v>389.46</v>
      </c>
      <c r="J45" s="84" t="s">
        <v>4731</v>
      </c>
      <c r="K45" s="83">
        <v>42614</v>
      </c>
      <c r="L45" s="82"/>
      <c r="M45" s="82"/>
      <c r="N45" s="82"/>
      <c r="O45" s="82"/>
    </row>
    <row r="46" spans="1:15">
      <c r="A46" s="84">
        <v>48</v>
      </c>
      <c r="B46" s="84" t="s">
        <v>2304</v>
      </c>
      <c r="C46" s="84">
        <v>722355955</v>
      </c>
      <c r="D46" s="85">
        <v>115803.19</v>
      </c>
      <c r="E46" s="84" t="s">
        <v>4740</v>
      </c>
      <c r="F46" s="84">
        <v>141405439</v>
      </c>
      <c r="G46" s="84">
        <v>79</v>
      </c>
      <c r="H46" s="85">
        <v>161.72999999999999</v>
      </c>
      <c r="I46" s="85">
        <v>161.72999999999999</v>
      </c>
      <c r="J46" s="84" t="s">
        <v>4731</v>
      </c>
      <c r="K46" s="83">
        <v>42614</v>
      </c>
      <c r="L46" s="82"/>
      <c r="M46" s="82"/>
      <c r="N46" s="82"/>
      <c r="O46" s="82"/>
    </row>
    <row r="47" spans="1:15">
      <c r="A47" s="84">
        <v>48</v>
      </c>
      <c r="B47" s="84" t="s">
        <v>2304</v>
      </c>
      <c r="C47" s="84">
        <v>722355955</v>
      </c>
      <c r="D47" s="85">
        <v>115803.19</v>
      </c>
      <c r="E47" s="84" t="s">
        <v>4740</v>
      </c>
      <c r="F47" s="84">
        <v>141405440</v>
      </c>
      <c r="G47" s="84">
        <v>79</v>
      </c>
      <c r="H47" s="85">
        <v>8.3699999999999992</v>
      </c>
      <c r="I47" s="85">
        <v>8.3699999999999992</v>
      </c>
      <c r="J47" s="84" t="s">
        <v>4731</v>
      </c>
      <c r="K47" s="83">
        <v>42614</v>
      </c>
      <c r="L47" s="82"/>
      <c r="M47" s="82"/>
      <c r="N47" s="82"/>
      <c r="O47" s="82"/>
    </row>
    <row r="48" spans="1:15">
      <c r="A48" s="84">
        <v>48</v>
      </c>
      <c r="B48" s="84" t="s">
        <v>2304</v>
      </c>
      <c r="C48" s="84">
        <v>722355955</v>
      </c>
      <c r="D48" s="85">
        <v>115803.19</v>
      </c>
      <c r="E48" s="84" t="s">
        <v>4740</v>
      </c>
      <c r="F48" s="84">
        <v>141405444</v>
      </c>
      <c r="G48" s="84">
        <v>79</v>
      </c>
      <c r="H48" s="85">
        <v>22.09</v>
      </c>
      <c r="I48" s="85">
        <v>22.09</v>
      </c>
      <c r="J48" s="84" t="s">
        <v>4731</v>
      </c>
      <c r="K48" s="83">
        <v>42614</v>
      </c>
      <c r="L48" s="82"/>
      <c r="M48" s="82"/>
      <c r="N48" s="82"/>
      <c r="O48" s="82"/>
    </row>
    <row r="49" spans="1:15">
      <c r="A49" s="84">
        <v>48</v>
      </c>
      <c r="B49" s="84" t="s">
        <v>2304</v>
      </c>
      <c r="C49" s="84">
        <v>722355955</v>
      </c>
      <c r="D49" s="85">
        <v>115803.19</v>
      </c>
      <c r="E49" s="84" t="s">
        <v>4740</v>
      </c>
      <c r="F49" s="84">
        <v>141405445</v>
      </c>
      <c r="G49" s="84">
        <v>79</v>
      </c>
      <c r="H49" s="85">
        <v>499.04</v>
      </c>
      <c r="I49" s="85">
        <v>499.04</v>
      </c>
      <c r="J49" s="84" t="s">
        <v>4731</v>
      </c>
      <c r="K49" s="83">
        <v>42614</v>
      </c>
      <c r="L49" s="82"/>
      <c r="M49" s="82"/>
      <c r="N49" s="82"/>
      <c r="O49" s="82"/>
    </row>
    <row r="50" spans="1:15">
      <c r="A50" s="84">
        <v>48</v>
      </c>
      <c r="B50" s="84" t="s">
        <v>2304</v>
      </c>
      <c r="C50" s="84">
        <v>722355955</v>
      </c>
      <c r="D50" s="85">
        <v>115803.19</v>
      </c>
      <c r="E50" s="84" t="s">
        <v>4740</v>
      </c>
      <c r="F50" s="84">
        <v>141405446</v>
      </c>
      <c r="G50" s="84">
        <v>79</v>
      </c>
      <c r="H50" s="85">
        <v>0.28000000000000003</v>
      </c>
      <c r="I50" s="85">
        <v>0.28000000000000003</v>
      </c>
      <c r="J50" s="84" t="s">
        <v>4731</v>
      </c>
      <c r="K50" s="83">
        <v>42614</v>
      </c>
      <c r="L50" s="82"/>
      <c r="M50" s="82"/>
      <c r="N50" s="82"/>
      <c r="O50" s="82"/>
    </row>
    <row r="51" spans="1:15">
      <c r="A51" s="84">
        <v>48</v>
      </c>
      <c r="B51" s="84" t="s">
        <v>2304</v>
      </c>
      <c r="C51" s="84">
        <v>722355955</v>
      </c>
      <c r="D51" s="85">
        <v>115803.19</v>
      </c>
      <c r="E51" s="84" t="s">
        <v>4740</v>
      </c>
      <c r="F51" s="84">
        <v>141405449</v>
      </c>
      <c r="G51" s="84">
        <v>79</v>
      </c>
      <c r="H51" s="85">
        <v>24.74</v>
      </c>
      <c r="I51" s="85">
        <v>24.74</v>
      </c>
      <c r="J51" s="84" t="s">
        <v>4731</v>
      </c>
      <c r="K51" s="83">
        <v>42614</v>
      </c>
      <c r="L51" s="82"/>
      <c r="M51" s="82"/>
      <c r="N51" s="82"/>
      <c r="O51" s="82"/>
    </row>
    <row r="52" spans="1:15">
      <c r="A52" s="84">
        <v>48</v>
      </c>
      <c r="B52" s="84" t="s">
        <v>2304</v>
      </c>
      <c r="C52" s="84">
        <v>722355955</v>
      </c>
      <c r="D52" s="85">
        <v>115803.19</v>
      </c>
      <c r="E52" s="84" t="s">
        <v>4740</v>
      </c>
      <c r="F52" s="84">
        <v>141405489</v>
      </c>
      <c r="G52" s="84">
        <v>79</v>
      </c>
      <c r="H52" s="85">
        <v>310.87</v>
      </c>
      <c r="I52" s="85">
        <v>310.87</v>
      </c>
      <c r="J52" s="84" t="s">
        <v>4731</v>
      </c>
      <c r="K52" s="83">
        <v>42614</v>
      </c>
      <c r="L52" s="82"/>
      <c r="M52" s="82"/>
      <c r="N52" s="82"/>
      <c r="O52" s="82"/>
    </row>
    <row r="53" spans="1:15">
      <c r="A53" s="84">
        <v>48</v>
      </c>
      <c r="B53" s="84" t="s">
        <v>2304</v>
      </c>
      <c r="C53" s="84">
        <v>722355955</v>
      </c>
      <c r="D53" s="85">
        <v>115803.19</v>
      </c>
      <c r="E53" s="84" t="s">
        <v>4740</v>
      </c>
      <c r="F53" s="84">
        <v>141405518</v>
      </c>
      <c r="G53" s="84">
        <v>79</v>
      </c>
      <c r="H53" s="85">
        <v>2.79</v>
      </c>
      <c r="I53" s="85">
        <v>2.79</v>
      </c>
      <c r="J53" s="84" t="s">
        <v>4731</v>
      </c>
      <c r="K53" s="83">
        <v>42614</v>
      </c>
      <c r="L53" s="82"/>
      <c r="M53" s="82"/>
      <c r="N53" s="82"/>
      <c r="O53" s="82"/>
    </row>
    <row r="54" spans="1:15">
      <c r="A54" s="84">
        <v>48</v>
      </c>
      <c r="B54" s="84" t="s">
        <v>2304</v>
      </c>
      <c r="C54" s="84">
        <v>722355955</v>
      </c>
      <c r="D54" s="85">
        <v>115803.19</v>
      </c>
      <c r="E54" s="84" t="s">
        <v>4740</v>
      </c>
      <c r="F54" s="84">
        <v>141405521</v>
      </c>
      <c r="G54" s="84">
        <v>79</v>
      </c>
      <c r="H54" s="85">
        <v>48.77</v>
      </c>
      <c r="I54" s="85">
        <v>48.77</v>
      </c>
      <c r="J54" s="84" t="s">
        <v>4731</v>
      </c>
      <c r="K54" s="83">
        <v>42614</v>
      </c>
      <c r="L54" s="82"/>
      <c r="M54" s="82"/>
      <c r="N54" s="82"/>
      <c r="O54" s="82"/>
    </row>
    <row r="55" spans="1:15">
      <c r="A55" s="84">
        <v>48</v>
      </c>
      <c r="B55" s="84" t="s">
        <v>2304</v>
      </c>
      <c r="C55" s="84">
        <v>722355955</v>
      </c>
      <c r="D55" s="85">
        <v>115803.19</v>
      </c>
      <c r="E55" s="84" t="s">
        <v>4740</v>
      </c>
      <c r="F55" s="84">
        <v>141405873</v>
      </c>
      <c r="G55" s="84">
        <v>79</v>
      </c>
      <c r="H55" s="85">
        <v>264.54000000000002</v>
      </c>
      <c r="I55" s="85">
        <v>264.54000000000002</v>
      </c>
      <c r="J55" s="84" t="s">
        <v>4731</v>
      </c>
      <c r="K55" s="83">
        <v>42614</v>
      </c>
      <c r="L55" s="82"/>
      <c r="M55" s="82"/>
      <c r="N55" s="82"/>
      <c r="O55" s="82"/>
    </row>
    <row r="56" spans="1:15">
      <c r="A56" s="84">
        <v>48</v>
      </c>
      <c r="B56" s="84" t="s">
        <v>2304</v>
      </c>
      <c r="C56" s="84">
        <v>722355955</v>
      </c>
      <c r="D56" s="85">
        <v>115803.19</v>
      </c>
      <c r="E56" s="84" t="s">
        <v>4739</v>
      </c>
      <c r="F56" s="84">
        <v>142430760</v>
      </c>
      <c r="G56" s="84">
        <v>79</v>
      </c>
      <c r="H56" s="85">
        <v>0.09</v>
      </c>
      <c r="I56" s="85">
        <v>0.09</v>
      </c>
      <c r="J56" s="84" t="s">
        <v>4731</v>
      </c>
      <c r="K56" s="83">
        <v>42614</v>
      </c>
      <c r="L56" s="82"/>
      <c r="M56" s="82"/>
      <c r="N56" s="82"/>
      <c r="O56" s="82"/>
    </row>
    <row r="57" spans="1:15">
      <c r="A57" s="84">
        <v>48</v>
      </c>
      <c r="B57" s="84" t="s">
        <v>2304</v>
      </c>
      <c r="C57" s="84">
        <v>722355955</v>
      </c>
      <c r="D57" s="85">
        <v>115803.19</v>
      </c>
      <c r="E57" s="84" t="s">
        <v>4739</v>
      </c>
      <c r="F57" s="84">
        <v>142430765</v>
      </c>
      <c r="G57" s="84">
        <v>79</v>
      </c>
      <c r="H57" s="85">
        <v>1575.61</v>
      </c>
      <c r="I57" s="85">
        <v>1575.61</v>
      </c>
      <c r="J57" s="84" t="s">
        <v>4731</v>
      </c>
      <c r="K57" s="83">
        <v>42614</v>
      </c>
      <c r="L57" s="82"/>
      <c r="M57" s="82"/>
      <c r="N57" s="82"/>
      <c r="O57" s="82"/>
    </row>
    <row r="58" spans="1:15">
      <c r="A58" s="84">
        <v>48</v>
      </c>
      <c r="B58" s="84" t="s">
        <v>2304</v>
      </c>
      <c r="C58" s="84">
        <v>722355955</v>
      </c>
      <c r="D58" s="85">
        <v>115803.19</v>
      </c>
      <c r="E58" s="84" t="s">
        <v>4739</v>
      </c>
      <c r="F58" s="84">
        <v>142430778</v>
      </c>
      <c r="G58" s="84">
        <v>79</v>
      </c>
      <c r="H58" s="85">
        <v>5.86</v>
      </c>
      <c r="I58" s="85">
        <v>5.86</v>
      </c>
      <c r="J58" s="84" t="s">
        <v>4731</v>
      </c>
      <c r="K58" s="83">
        <v>42614</v>
      </c>
      <c r="L58" s="82"/>
      <c r="M58" s="82"/>
      <c r="N58" s="82"/>
      <c r="O58" s="82"/>
    </row>
    <row r="59" spans="1:15">
      <c r="A59" s="84">
        <v>48</v>
      </c>
      <c r="B59" s="84" t="s">
        <v>2304</v>
      </c>
      <c r="C59" s="84">
        <v>722355955</v>
      </c>
      <c r="D59" s="85">
        <v>115803.19</v>
      </c>
      <c r="E59" s="84" t="s">
        <v>4739</v>
      </c>
      <c r="F59" s="84">
        <v>142430779</v>
      </c>
      <c r="G59" s="84">
        <v>79</v>
      </c>
      <c r="H59" s="85">
        <v>91.43</v>
      </c>
      <c r="I59" s="85">
        <v>91.43</v>
      </c>
      <c r="J59" s="84" t="s">
        <v>4731</v>
      </c>
      <c r="K59" s="83">
        <v>42614</v>
      </c>
      <c r="L59" s="82"/>
      <c r="M59" s="82"/>
      <c r="N59" s="82"/>
      <c r="O59" s="82"/>
    </row>
    <row r="60" spans="1:15">
      <c r="A60" s="84">
        <v>48</v>
      </c>
      <c r="B60" s="84" t="s">
        <v>2304</v>
      </c>
      <c r="C60" s="84">
        <v>722355955</v>
      </c>
      <c r="D60" s="85">
        <v>115803.19</v>
      </c>
      <c r="E60" s="84" t="s">
        <v>4739</v>
      </c>
      <c r="F60" s="84">
        <v>142430781</v>
      </c>
      <c r="G60" s="84">
        <v>79</v>
      </c>
      <c r="H60" s="85">
        <v>48.25</v>
      </c>
      <c r="I60" s="85">
        <v>48.25</v>
      </c>
      <c r="J60" s="84" t="s">
        <v>4731</v>
      </c>
      <c r="K60" s="83">
        <v>42614</v>
      </c>
      <c r="L60" s="82"/>
      <c r="M60" s="82"/>
      <c r="N60" s="82"/>
      <c r="O60" s="82"/>
    </row>
    <row r="61" spans="1:15">
      <c r="A61" s="84">
        <v>48</v>
      </c>
      <c r="B61" s="84" t="s">
        <v>2304</v>
      </c>
      <c r="C61" s="84">
        <v>722355955</v>
      </c>
      <c r="D61" s="85">
        <v>115803.19</v>
      </c>
      <c r="E61" s="84" t="s">
        <v>4739</v>
      </c>
      <c r="F61" s="84">
        <v>142430783</v>
      </c>
      <c r="G61" s="84">
        <v>79</v>
      </c>
      <c r="H61" s="85">
        <v>42.52</v>
      </c>
      <c r="I61" s="85">
        <v>42.52</v>
      </c>
      <c r="J61" s="84" t="s">
        <v>4731</v>
      </c>
      <c r="K61" s="83">
        <v>42614</v>
      </c>
      <c r="L61" s="82"/>
      <c r="M61" s="82"/>
      <c r="N61" s="82"/>
      <c r="O61" s="82"/>
    </row>
    <row r="62" spans="1:15">
      <c r="A62" s="84">
        <v>48</v>
      </c>
      <c r="B62" s="84" t="s">
        <v>2304</v>
      </c>
      <c r="C62" s="84">
        <v>722355955</v>
      </c>
      <c r="D62" s="85">
        <v>115803.19</v>
      </c>
      <c r="E62" s="84" t="s">
        <v>4739</v>
      </c>
      <c r="F62" s="84">
        <v>142430784</v>
      </c>
      <c r="G62" s="84">
        <v>79</v>
      </c>
      <c r="H62" s="85">
        <v>17.48</v>
      </c>
      <c r="I62" s="85">
        <v>17.48</v>
      </c>
      <c r="J62" s="84" t="s">
        <v>4731</v>
      </c>
      <c r="K62" s="83">
        <v>42614</v>
      </c>
      <c r="L62" s="82"/>
      <c r="M62" s="82"/>
      <c r="N62" s="82"/>
      <c r="O62" s="82"/>
    </row>
    <row r="63" spans="1:15">
      <c r="A63" s="84">
        <v>48</v>
      </c>
      <c r="B63" s="84" t="s">
        <v>2304</v>
      </c>
      <c r="C63" s="84">
        <v>722355955</v>
      </c>
      <c r="D63" s="85">
        <v>115803.19</v>
      </c>
      <c r="E63" s="84" t="s">
        <v>4739</v>
      </c>
      <c r="F63" s="84">
        <v>142430792</v>
      </c>
      <c r="G63" s="84">
        <v>79</v>
      </c>
      <c r="H63" s="85">
        <v>191.76</v>
      </c>
      <c r="I63" s="85">
        <v>191.76</v>
      </c>
      <c r="J63" s="84" t="s">
        <v>4731</v>
      </c>
      <c r="K63" s="83">
        <v>42614</v>
      </c>
      <c r="L63" s="82"/>
      <c r="M63" s="82"/>
      <c r="N63" s="82"/>
      <c r="O63" s="82"/>
    </row>
    <row r="64" spans="1:15">
      <c r="A64" s="84">
        <v>48</v>
      </c>
      <c r="B64" s="84" t="s">
        <v>2304</v>
      </c>
      <c r="C64" s="84">
        <v>722355955</v>
      </c>
      <c r="D64" s="85">
        <v>115803.19</v>
      </c>
      <c r="E64" s="84" t="s">
        <v>4739</v>
      </c>
      <c r="F64" s="84">
        <v>142430794</v>
      </c>
      <c r="G64" s="84">
        <v>79</v>
      </c>
      <c r="H64" s="85">
        <v>21.95</v>
      </c>
      <c r="I64" s="85">
        <v>21.95</v>
      </c>
      <c r="J64" s="84" t="s">
        <v>4731</v>
      </c>
      <c r="K64" s="83">
        <v>42614</v>
      </c>
      <c r="L64" s="82"/>
      <c r="M64" s="82"/>
      <c r="N64" s="82"/>
      <c r="O64" s="82"/>
    </row>
    <row r="65" spans="1:15">
      <c r="A65" s="84">
        <v>48</v>
      </c>
      <c r="B65" s="84" t="s">
        <v>2304</v>
      </c>
      <c r="C65" s="84">
        <v>722355955</v>
      </c>
      <c r="D65" s="85">
        <v>115803.19</v>
      </c>
      <c r="E65" s="84" t="s">
        <v>4739</v>
      </c>
      <c r="F65" s="84">
        <v>142430796</v>
      </c>
      <c r="G65" s="84">
        <v>79</v>
      </c>
      <c r="H65" s="85">
        <v>78.180000000000007</v>
      </c>
      <c r="I65" s="85">
        <v>78.180000000000007</v>
      </c>
      <c r="J65" s="84" t="s">
        <v>4731</v>
      </c>
      <c r="K65" s="83">
        <v>42614</v>
      </c>
      <c r="L65" s="82"/>
      <c r="M65" s="82"/>
      <c r="N65" s="82"/>
      <c r="O65" s="82"/>
    </row>
    <row r="66" spans="1:15">
      <c r="A66" s="84">
        <v>48</v>
      </c>
      <c r="B66" s="84" t="s">
        <v>2304</v>
      </c>
      <c r="C66" s="84">
        <v>722355955</v>
      </c>
      <c r="D66" s="85">
        <v>115803.19</v>
      </c>
      <c r="E66" s="84" t="s">
        <v>4739</v>
      </c>
      <c r="F66" s="84">
        <v>142430799</v>
      </c>
      <c r="G66" s="84">
        <v>79</v>
      </c>
      <c r="H66" s="85">
        <v>262.77</v>
      </c>
      <c r="I66" s="85">
        <v>262.77</v>
      </c>
      <c r="J66" s="84" t="s">
        <v>4731</v>
      </c>
      <c r="K66" s="83">
        <v>42614</v>
      </c>
      <c r="L66" s="82"/>
      <c r="M66" s="82"/>
      <c r="N66" s="82"/>
      <c r="O66" s="82"/>
    </row>
    <row r="67" spans="1:15">
      <c r="A67" s="84">
        <v>48</v>
      </c>
      <c r="B67" s="84" t="s">
        <v>2304</v>
      </c>
      <c r="C67" s="84">
        <v>722355955</v>
      </c>
      <c r="D67" s="85">
        <v>115803.19</v>
      </c>
      <c r="E67" s="84" t="s">
        <v>4739</v>
      </c>
      <c r="F67" s="84">
        <v>142430800</v>
      </c>
      <c r="G67" s="84">
        <v>79</v>
      </c>
      <c r="H67" s="85">
        <v>3.14</v>
      </c>
      <c r="I67" s="85">
        <v>3.14</v>
      </c>
      <c r="J67" s="84" t="s">
        <v>4731</v>
      </c>
      <c r="K67" s="83">
        <v>42614</v>
      </c>
      <c r="L67" s="82"/>
      <c r="M67" s="82"/>
      <c r="N67" s="82"/>
      <c r="O67" s="82"/>
    </row>
    <row r="68" spans="1:15">
      <c r="A68" s="84">
        <v>48</v>
      </c>
      <c r="B68" s="84" t="s">
        <v>2304</v>
      </c>
      <c r="C68" s="84">
        <v>722355955</v>
      </c>
      <c r="D68" s="85">
        <v>115803.19</v>
      </c>
      <c r="E68" s="84" t="s">
        <v>4739</v>
      </c>
      <c r="F68" s="84">
        <v>142430805</v>
      </c>
      <c r="G68" s="84">
        <v>79</v>
      </c>
      <c r="H68" s="85">
        <v>628.70000000000005</v>
      </c>
      <c r="I68" s="85">
        <v>628.70000000000005</v>
      </c>
      <c r="J68" s="84" t="s">
        <v>4731</v>
      </c>
      <c r="K68" s="83">
        <v>42614</v>
      </c>
      <c r="L68" s="82"/>
      <c r="M68" s="82"/>
      <c r="N68" s="82"/>
      <c r="O68" s="82"/>
    </row>
    <row r="69" spans="1:15">
      <c r="A69" s="84">
        <v>48</v>
      </c>
      <c r="B69" s="84" t="s">
        <v>2304</v>
      </c>
      <c r="C69" s="84">
        <v>722355955</v>
      </c>
      <c r="D69" s="85">
        <v>115803.19</v>
      </c>
      <c r="E69" s="84" t="s">
        <v>4739</v>
      </c>
      <c r="F69" s="84">
        <v>142430806</v>
      </c>
      <c r="G69" s="84">
        <v>79</v>
      </c>
      <c r="H69" s="85">
        <v>156.21</v>
      </c>
      <c r="I69" s="85">
        <v>156.21</v>
      </c>
      <c r="J69" s="84" t="s">
        <v>4731</v>
      </c>
      <c r="K69" s="83">
        <v>42614</v>
      </c>
      <c r="L69" s="82"/>
      <c r="M69" s="82"/>
      <c r="N69" s="82"/>
      <c r="O69" s="82"/>
    </row>
    <row r="70" spans="1:15">
      <c r="A70" s="84">
        <v>48</v>
      </c>
      <c r="B70" s="84" t="s">
        <v>2304</v>
      </c>
      <c r="C70" s="84">
        <v>722355955</v>
      </c>
      <c r="D70" s="85">
        <v>115803.19</v>
      </c>
      <c r="E70" s="84" t="s">
        <v>4739</v>
      </c>
      <c r="F70" s="84">
        <v>142430808</v>
      </c>
      <c r="G70" s="84">
        <v>79</v>
      </c>
      <c r="H70" s="85">
        <v>55.25</v>
      </c>
      <c r="I70" s="85">
        <v>55.25</v>
      </c>
      <c r="J70" s="84" t="s">
        <v>4731</v>
      </c>
      <c r="K70" s="83">
        <v>42614</v>
      </c>
      <c r="L70" s="82"/>
      <c r="M70" s="82"/>
      <c r="N70" s="82"/>
      <c r="O70" s="82"/>
    </row>
    <row r="71" spans="1:15">
      <c r="A71" s="84">
        <v>48</v>
      </c>
      <c r="B71" s="84" t="s">
        <v>2304</v>
      </c>
      <c r="C71" s="84">
        <v>722355955</v>
      </c>
      <c r="D71" s="85">
        <v>115803.19</v>
      </c>
      <c r="E71" s="84" t="s">
        <v>4739</v>
      </c>
      <c r="F71" s="84">
        <v>142430810</v>
      </c>
      <c r="G71" s="84">
        <v>79</v>
      </c>
      <c r="H71" s="85">
        <v>9.58</v>
      </c>
      <c r="I71" s="85">
        <v>9.58</v>
      </c>
      <c r="J71" s="84" t="s">
        <v>4731</v>
      </c>
      <c r="K71" s="83">
        <v>42614</v>
      </c>
      <c r="L71" s="82"/>
      <c r="M71" s="82"/>
      <c r="N71" s="82"/>
      <c r="O71" s="82"/>
    </row>
    <row r="72" spans="1:15">
      <c r="A72" s="84">
        <v>48</v>
      </c>
      <c r="B72" s="84" t="s">
        <v>2304</v>
      </c>
      <c r="C72" s="84">
        <v>722355955</v>
      </c>
      <c r="D72" s="85">
        <v>115803.19</v>
      </c>
      <c r="E72" s="84" t="s">
        <v>4739</v>
      </c>
      <c r="F72" s="84">
        <v>142430811</v>
      </c>
      <c r="G72" s="84">
        <v>79</v>
      </c>
      <c r="H72" s="85">
        <v>89.97</v>
      </c>
      <c r="I72" s="85">
        <v>89.97</v>
      </c>
      <c r="J72" s="84" t="s">
        <v>4731</v>
      </c>
      <c r="K72" s="83">
        <v>42614</v>
      </c>
      <c r="L72" s="82"/>
      <c r="M72" s="82"/>
      <c r="N72" s="82"/>
      <c r="O72" s="82"/>
    </row>
    <row r="73" spans="1:15">
      <c r="A73" s="84">
        <v>48</v>
      </c>
      <c r="B73" s="84" t="s">
        <v>2304</v>
      </c>
      <c r="C73" s="84">
        <v>722355955</v>
      </c>
      <c r="D73" s="85">
        <v>115803.19</v>
      </c>
      <c r="E73" s="84" t="s">
        <v>4739</v>
      </c>
      <c r="F73" s="84">
        <v>142430812</v>
      </c>
      <c r="G73" s="84">
        <v>79</v>
      </c>
      <c r="H73" s="85">
        <v>1031.26</v>
      </c>
      <c r="I73" s="85">
        <v>1031.26</v>
      </c>
      <c r="J73" s="84" t="s">
        <v>4731</v>
      </c>
      <c r="K73" s="83">
        <v>42614</v>
      </c>
      <c r="L73" s="82"/>
      <c r="M73" s="82"/>
      <c r="N73" s="82"/>
      <c r="O73" s="82"/>
    </row>
    <row r="74" spans="1:15">
      <c r="A74" s="84">
        <v>48</v>
      </c>
      <c r="B74" s="84" t="s">
        <v>2304</v>
      </c>
      <c r="C74" s="84">
        <v>722355955</v>
      </c>
      <c r="D74" s="85">
        <v>115803.19</v>
      </c>
      <c r="E74" s="84" t="s">
        <v>4739</v>
      </c>
      <c r="F74" s="84">
        <v>142430813</v>
      </c>
      <c r="G74" s="84">
        <v>79</v>
      </c>
      <c r="H74" s="85">
        <v>14.77</v>
      </c>
      <c r="I74" s="85">
        <v>14.77</v>
      </c>
      <c r="J74" s="84" t="s">
        <v>4731</v>
      </c>
      <c r="K74" s="83">
        <v>42614</v>
      </c>
      <c r="L74" s="82"/>
      <c r="M74" s="82"/>
      <c r="N74" s="82"/>
      <c r="O74" s="82"/>
    </row>
    <row r="75" spans="1:15">
      <c r="A75" s="84">
        <v>48</v>
      </c>
      <c r="B75" s="84" t="s">
        <v>2304</v>
      </c>
      <c r="C75" s="84">
        <v>722355955</v>
      </c>
      <c r="D75" s="85">
        <v>115803.19</v>
      </c>
      <c r="E75" s="84" t="s">
        <v>4739</v>
      </c>
      <c r="F75" s="84">
        <v>142430814</v>
      </c>
      <c r="G75" s="84">
        <v>79</v>
      </c>
      <c r="H75" s="85">
        <v>406.02</v>
      </c>
      <c r="I75" s="85">
        <v>406.02</v>
      </c>
      <c r="J75" s="84" t="s">
        <v>4731</v>
      </c>
      <c r="K75" s="83">
        <v>42614</v>
      </c>
      <c r="L75" s="82"/>
      <c r="M75" s="82"/>
      <c r="N75" s="82"/>
      <c r="O75" s="82"/>
    </row>
    <row r="76" spans="1:15">
      <c r="A76" s="84">
        <v>48</v>
      </c>
      <c r="B76" s="84" t="s">
        <v>2304</v>
      </c>
      <c r="C76" s="84">
        <v>722355955</v>
      </c>
      <c r="D76" s="85">
        <v>115803.19</v>
      </c>
      <c r="E76" s="84" t="s">
        <v>4739</v>
      </c>
      <c r="F76" s="84">
        <v>142430815</v>
      </c>
      <c r="G76" s="84">
        <v>79</v>
      </c>
      <c r="H76" s="85">
        <v>1064.51</v>
      </c>
      <c r="I76" s="85">
        <v>1064.51</v>
      </c>
      <c r="J76" s="84" t="s">
        <v>4731</v>
      </c>
      <c r="K76" s="83">
        <v>42614</v>
      </c>
      <c r="L76" s="82"/>
      <c r="M76" s="82"/>
      <c r="N76" s="82"/>
      <c r="O76" s="82"/>
    </row>
    <row r="77" spans="1:15">
      <c r="A77" s="84">
        <v>48</v>
      </c>
      <c r="B77" s="84" t="s">
        <v>2304</v>
      </c>
      <c r="C77" s="84">
        <v>722355955</v>
      </c>
      <c r="D77" s="85">
        <v>115803.19</v>
      </c>
      <c r="E77" s="84" t="s">
        <v>4739</v>
      </c>
      <c r="F77" s="84">
        <v>142430816</v>
      </c>
      <c r="G77" s="84">
        <v>79</v>
      </c>
      <c r="H77" s="85">
        <v>422.27</v>
      </c>
      <c r="I77" s="85">
        <v>422.27</v>
      </c>
      <c r="J77" s="84" t="s">
        <v>4731</v>
      </c>
      <c r="K77" s="83">
        <v>42614</v>
      </c>
      <c r="L77" s="82"/>
      <c r="M77" s="82"/>
      <c r="N77" s="82"/>
      <c r="O77" s="82"/>
    </row>
    <row r="78" spans="1:15">
      <c r="A78" s="84">
        <v>48</v>
      </c>
      <c r="B78" s="84" t="s">
        <v>2304</v>
      </c>
      <c r="C78" s="84">
        <v>722355955</v>
      </c>
      <c r="D78" s="85">
        <v>115803.19</v>
      </c>
      <c r="E78" s="84" t="s">
        <v>4739</v>
      </c>
      <c r="F78" s="84">
        <v>142430817</v>
      </c>
      <c r="G78" s="84">
        <v>79</v>
      </c>
      <c r="H78" s="85">
        <v>631.37</v>
      </c>
      <c r="I78" s="85">
        <v>631.37</v>
      </c>
      <c r="J78" s="84" t="s">
        <v>4731</v>
      </c>
      <c r="K78" s="83">
        <v>42614</v>
      </c>
      <c r="L78" s="82"/>
      <c r="M78" s="82"/>
      <c r="N78" s="82"/>
      <c r="O78" s="82"/>
    </row>
    <row r="79" spans="1:15">
      <c r="A79" s="84">
        <v>48</v>
      </c>
      <c r="B79" s="84" t="s">
        <v>2304</v>
      </c>
      <c r="C79" s="84">
        <v>722355955</v>
      </c>
      <c r="D79" s="85">
        <v>115803.19</v>
      </c>
      <c r="E79" s="84" t="s">
        <v>4739</v>
      </c>
      <c r="F79" s="84">
        <v>142430818</v>
      </c>
      <c r="G79" s="84">
        <v>79</v>
      </c>
      <c r="H79" s="85">
        <v>488.69</v>
      </c>
      <c r="I79" s="85">
        <v>488.69</v>
      </c>
      <c r="J79" s="84" t="s">
        <v>4731</v>
      </c>
      <c r="K79" s="83">
        <v>42614</v>
      </c>
      <c r="L79" s="82"/>
      <c r="M79" s="82"/>
      <c r="N79" s="82"/>
      <c r="O79" s="82"/>
    </row>
    <row r="80" spans="1:15">
      <c r="A80" s="84">
        <v>48</v>
      </c>
      <c r="B80" s="84" t="s">
        <v>2304</v>
      </c>
      <c r="C80" s="84">
        <v>722355955</v>
      </c>
      <c r="D80" s="85">
        <v>115803.19</v>
      </c>
      <c r="E80" s="84" t="s">
        <v>4739</v>
      </c>
      <c r="F80" s="84">
        <v>142430819</v>
      </c>
      <c r="G80" s="84">
        <v>79</v>
      </c>
      <c r="H80" s="85">
        <v>711.26</v>
      </c>
      <c r="I80" s="85">
        <v>711.26</v>
      </c>
      <c r="J80" s="84" t="s">
        <v>4731</v>
      </c>
      <c r="K80" s="83">
        <v>42614</v>
      </c>
      <c r="L80" s="82"/>
      <c r="M80" s="82"/>
      <c r="N80" s="82"/>
      <c r="O80" s="82"/>
    </row>
    <row r="81" spans="1:15">
      <c r="A81" s="84">
        <v>48</v>
      </c>
      <c r="B81" s="84" t="s">
        <v>2304</v>
      </c>
      <c r="C81" s="84">
        <v>722355955</v>
      </c>
      <c r="D81" s="85">
        <v>115803.19</v>
      </c>
      <c r="E81" s="84" t="s">
        <v>4739</v>
      </c>
      <c r="F81" s="84">
        <v>142430820</v>
      </c>
      <c r="G81" s="84">
        <v>79</v>
      </c>
      <c r="H81" s="85">
        <v>557.70000000000005</v>
      </c>
      <c r="I81" s="85">
        <v>557.70000000000005</v>
      </c>
      <c r="J81" s="84" t="s">
        <v>4731</v>
      </c>
      <c r="K81" s="83">
        <v>42614</v>
      </c>
      <c r="L81" s="82"/>
      <c r="M81" s="82"/>
      <c r="N81" s="82"/>
      <c r="O81" s="82"/>
    </row>
    <row r="82" spans="1:15">
      <c r="A82" s="84">
        <v>48</v>
      </c>
      <c r="B82" s="84" t="s">
        <v>2304</v>
      </c>
      <c r="C82" s="84">
        <v>722355955</v>
      </c>
      <c r="D82" s="85">
        <v>115803.19</v>
      </c>
      <c r="E82" s="84" t="s">
        <v>4739</v>
      </c>
      <c r="F82" s="84">
        <v>142430821</v>
      </c>
      <c r="G82" s="84">
        <v>79</v>
      </c>
      <c r="H82" s="85">
        <v>253.1</v>
      </c>
      <c r="I82" s="85">
        <v>253.1</v>
      </c>
      <c r="J82" s="84" t="s">
        <v>4731</v>
      </c>
      <c r="K82" s="83">
        <v>42614</v>
      </c>
      <c r="L82" s="82"/>
      <c r="M82" s="82"/>
      <c r="N82" s="82"/>
      <c r="O82" s="82"/>
    </row>
    <row r="83" spans="1:15">
      <c r="A83" s="84">
        <v>48</v>
      </c>
      <c r="B83" s="84" t="s">
        <v>2304</v>
      </c>
      <c r="C83" s="84">
        <v>722355955</v>
      </c>
      <c r="D83" s="85">
        <v>115803.19</v>
      </c>
      <c r="E83" s="84" t="s">
        <v>4739</v>
      </c>
      <c r="F83" s="84">
        <v>142430822</v>
      </c>
      <c r="G83" s="84">
        <v>79</v>
      </c>
      <c r="H83" s="85">
        <v>426.4</v>
      </c>
      <c r="I83" s="85">
        <v>426.4</v>
      </c>
      <c r="J83" s="84" t="s">
        <v>4731</v>
      </c>
      <c r="K83" s="83">
        <v>42614</v>
      </c>
      <c r="L83" s="82"/>
      <c r="M83" s="82"/>
      <c r="N83" s="82"/>
      <c r="O83" s="82"/>
    </row>
    <row r="84" spans="1:15">
      <c r="A84" s="84">
        <v>48</v>
      </c>
      <c r="B84" s="84" t="s">
        <v>2304</v>
      </c>
      <c r="C84" s="84">
        <v>722355955</v>
      </c>
      <c r="D84" s="85">
        <v>115803.19</v>
      </c>
      <c r="E84" s="84" t="s">
        <v>4739</v>
      </c>
      <c r="F84" s="84">
        <v>142430823</v>
      </c>
      <c r="G84" s="84">
        <v>79</v>
      </c>
      <c r="H84" s="85">
        <v>1456.18</v>
      </c>
      <c r="I84" s="85">
        <v>1456.18</v>
      </c>
      <c r="J84" s="84" t="s">
        <v>4731</v>
      </c>
      <c r="K84" s="83">
        <v>42614</v>
      </c>
      <c r="L84" s="82"/>
      <c r="M84" s="82"/>
      <c r="N84" s="82"/>
      <c r="O84" s="82"/>
    </row>
    <row r="85" spans="1:15">
      <c r="A85" s="84">
        <v>48</v>
      </c>
      <c r="B85" s="84" t="s">
        <v>2304</v>
      </c>
      <c r="C85" s="84">
        <v>722355955</v>
      </c>
      <c r="D85" s="85">
        <v>115803.19</v>
      </c>
      <c r="E85" s="84" t="s">
        <v>4739</v>
      </c>
      <c r="F85" s="84">
        <v>142430824</v>
      </c>
      <c r="G85" s="84">
        <v>79</v>
      </c>
      <c r="H85" s="85">
        <v>20.18</v>
      </c>
      <c r="I85" s="85">
        <v>20.18</v>
      </c>
      <c r="J85" s="84" t="s">
        <v>4731</v>
      </c>
      <c r="K85" s="83">
        <v>42614</v>
      </c>
      <c r="L85" s="82"/>
      <c r="M85" s="82"/>
      <c r="N85" s="82"/>
      <c r="O85" s="82"/>
    </row>
    <row r="86" spans="1:15">
      <c r="A86" s="84">
        <v>48</v>
      </c>
      <c r="B86" s="84" t="s">
        <v>2304</v>
      </c>
      <c r="C86" s="84">
        <v>722355955</v>
      </c>
      <c r="D86" s="85">
        <v>115803.19</v>
      </c>
      <c r="E86" s="84" t="s">
        <v>4739</v>
      </c>
      <c r="F86" s="84">
        <v>142430825</v>
      </c>
      <c r="G86" s="84">
        <v>79</v>
      </c>
      <c r="H86" s="85">
        <v>1514.26</v>
      </c>
      <c r="I86" s="85">
        <v>1514.26</v>
      </c>
      <c r="J86" s="84" t="s">
        <v>4731</v>
      </c>
      <c r="K86" s="83">
        <v>42614</v>
      </c>
      <c r="L86" s="82"/>
      <c r="M86" s="82"/>
      <c r="N86" s="82"/>
      <c r="O86" s="82"/>
    </row>
    <row r="87" spans="1:15">
      <c r="A87" s="84">
        <v>48</v>
      </c>
      <c r="B87" s="84" t="s">
        <v>2304</v>
      </c>
      <c r="C87" s="84">
        <v>722355955</v>
      </c>
      <c r="D87" s="85">
        <v>115803.19</v>
      </c>
      <c r="E87" s="84" t="s">
        <v>4739</v>
      </c>
      <c r="F87" s="84">
        <v>142430826</v>
      </c>
      <c r="G87" s="84">
        <v>79</v>
      </c>
      <c r="H87" s="85">
        <v>28.5</v>
      </c>
      <c r="I87" s="85">
        <v>28.5</v>
      </c>
      <c r="J87" s="84" t="s">
        <v>4731</v>
      </c>
      <c r="K87" s="83">
        <v>42614</v>
      </c>
      <c r="L87" s="82"/>
      <c r="M87" s="82"/>
      <c r="N87" s="82"/>
      <c r="O87" s="82"/>
    </row>
    <row r="88" spans="1:15">
      <c r="A88" s="84">
        <v>48</v>
      </c>
      <c r="B88" s="84" t="s">
        <v>2304</v>
      </c>
      <c r="C88" s="84">
        <v>722355955</v>
      </c>
      <c r="D88" s="85">
        <v>115803.19</v>
      </c>
      <c r="E88" s="84" t="s">
        <v>4739</v>
      </c>
      <c r="F88" s="84">
        <v>142430827</v>
      </c>
      <c r="G88" s="84">
        <v>79</v>
      </c>
      <c r="H88" s="85">
        <v>42.59</v>
      </c>
      <c r="I88" s="85">
        <v>42.59</v>
      </c>
      <c r="J88" s="84" t="s">
        <v>4731</v>
      </c>
      <c r="K88" s="83">
        <v>42614</v>
      </c>
      <c r="L88" s="82"/>
      <c r="M88" s="82"/>
      <c r="N88" s="82"/>
      <c r="O88" s="82"/>
    </row>
    <row r="89" spans="1:15">
      <c r="A89" s="84">
        <v>48</v>
      </c>
      <c r="B89" s="84" t="s">
        <v>2304</v>
      </c>
      <c r="C89" s="84">
        <v>722355955</v>
      </c>
      <c r="D89" s="85">
        <v>115803.19</v>
      </c>
      <c r="E89" s="84" t="s">
        <v>4739</v>
      </c>
      <c r="F89" s="84">
        <v>142430828</v>
      </c>
      <c r="G89" s="84">
        <v>79</v>
      </c>
      <c r="H89" s="85">
        <v>11.51</v>
      </c>
      <c r="I89" s="85">
        <v>11.51</v>
      </c>
      <c r="J89" s="84" t="s">
        <v>4731</v>
      </c>
      <c r="K89" s="83">
        <v>42614</v>
      </c>
      <c r="L89" s="82"/>
      <c r="M89" s="82"/>
      <c r="N89" s="82"/>
      <c r="O89" s="82"/>
    </row>
    <row r="90" spans="1:15">
      <c r="A90" s="84">
        <v>48</v>
      </c>
      <c r="B90" s="84" t="s">
        <v>2304</v>
      </c>
      <c r="C90" s="84">
        <v>722355955</v>
      </c>
      <c r="D90" s="85">
        <v>115803.19</v>
      </c>
      <c r="E90" s="84" t="s">
        <v>4739</v>
      </c>
      <c r="F90" s="84">
        <v>142430829</v>
      </c>
      <c r="G90" s="84">
        <v>79</v>
      </c>
      <c r="H90" s="85">
        <v>111.09</v>
      </c>
      <c r="I90" s="85">
        <v>111.09</v>
      </c>
      <c r="J90" s="84" t="s">
        <v>4731</v>
      </c>
      <c r="K90" s="83">
        <v>42614</v>
      </c>
      <c r="L90" s="82"/>
      <c r="M90" s="82"/>
      <c r="N90" s="82"/>
      <c r="O90" s="82"/>
    </row>
    <row r="91" spans="1:15">
      <c r="A91" s="84">
        <v>48</v>
      </c>
      <c r="B91" s="84" t="s">
        <v>2304</v>
      </c>
      <c r="C91" s="84">
        <v>722355955</v>
      </c>
      <c r="D91" s="85">
        <v>115803.19</v>
      </c>
      <c r="E91" s="84" t="s">
        <v>4739</v>
      </c>
      <c r="F91" s="84">
        <v>142430830</v>
      </c>
      <c r="G91" s="84">
        <v>79</v>
      </c>
      <c r="H91" s="85">
        <v>65.569999999999993</v>
      </c>
      <c r="I91" s="85">
        <v>65.569999999999993</v>
      </c>
      <c r="J91" s="84" t="s">
        <v>4731</v>
      </c>
      <c r="K91" s="83">
        <v>42614</v>
      </c>
      <c r="L91" s="82"/>
      <c r="M91" s="82"/>
      <c r="N91" s="82"/>
      <c r="O91" s="82"/>
    </row>
    <row r="92" spans="1:15">
      <c r="A92" s="84">
        <v>48</v>
      </c>
      <c r="B92" s="84" t="s">
        <v>2304</v>
      </c>
      <c r="C92" s="84">
        <v>722355955</v>
      </c>
      <c r="D92" s="85">
        <v>115803.19</v>
      </c>
      <c r="E92" s="84" t="s">
        <v>4739</v>
      </c>
      <c r="F92" s="84">
        <v>142430831</v>
      </c>
      <c r="G92" s="84">
        <v>79</v>
      </c>
      <c r="H92" s="85">
        <v>16.79</v>
      </c>
      <c r="I92" s="85">
        <v>16.79</v>
      </c>
      <c r="J92" s="84" t="s">
        <v>4731</v>
      </c>
      <c r="K92" s="83">
        <v>42614</v>
      </c>
      <c r="L92" s="82"/>
      <c r="M92" s="82"/>
      <c r="N92" s="82"/>
      <c r="O92" s="82"/>
    </row>
    <row r="93" spans="1:15">
      <c r="A93" s="84">
        <v>48</v>
      </c>
      <c r="B93" s="84" t="s">
        <v>2304</v>
      </c>
      <c r="C93" s="84">
        <v>722355955</v>
      </c>
      <c r="D93" s="85">
        <v>115803.19</v>
      </c>
      <c r="E93" s="84" t="s">
        <v>4739</v>
      </c>
      <c r="F93" s="84">
        <v>142430832</v>
      </c>
      <c r="G93" s="84">
        <v>79</v>
      </c>
      <c r="H93" s="85">
        <v>71.48</v>
      </c>
      <c r="I93" s="85">
        <v>71.48</v>
      </c>
      <c r="J93" s="84" t="s">
        <v>4731</v>
      </c>
      <c r="K93" s="83">
        <v>42614</v>
      </c>
      <c r="L93" s="82"/>
      <c r="M93" s="82"/>
      <c r="N93" s="82"/>
      <c r="O93" s="82"/>
    </row>
    <row r="94" spans="1:15">
      <c r="A94" s="84">
        <v>48</v>
      </c>
      <c r="B94" s="84" t="s">
        <v>2304</v>
      </c>
      <c r="C94" s="84">
        <v>722355955</v>
      </c>
      <c r="D94" s="85">
        <v>115803.19</v>
      </c>
      <c r="E94" s="84" t="s">
        <v>4739</v>
      </c>
      <c r="F94" s="84">
        <v>142430833</v>
      </c>
      <c r="G94" s="84">
        <v>79</v>
      </c>
      <c r="H94" s="85">
        <v>85.01</v>
      </c>
      <c r="I94" s="85">
        <v>85.01</v>
      </c>
      <c r="J94" s="84" t="s">
        <v>4731</v>
      </c>
      <c r="K94" s="83">
        <v>42614</v>
      </c>
      <c r="L94" s="82"/>
      <c r="M94" s="82"/>
      <c r="N94" s="82"/>
      <c r="O94" s="82"/>
    </row>
    <row r="95" spans="1:15">
      <c r="A95" s="84">
        <v>48</v>
      </c>
      <c r="B95" s="84" t="s">
        <v>2304</v>
      </c>
      <c r="C95" s="84">
        <v>722355955</v>
      </c>
      <c r="D95" s="85">
        <v>115803.19</v>
      </c>
      <c r="E95" s="84" t="s">
        <v>4739</v>
      </c>
      <c r="F95" s="84">
        <v>142430834</v>
      </c>
      <c r="G95" s="84">
        <v>79</v>
      </c>
      <c r="H95" s="85">
        <v>343.4</v>
      </c>
      <c r="I95" s="85">
        <v>343.4</v>
      </c>
      <c r="J95" s="84" t="s">
        <v>4731</v>
      </c>
      <c r="K95" s="83">
        <v>42614</v>
      </c>
      <c r="L95" s="82"/>
      <c r="M95" s="82"/>
      <c r="N95" s="82"/>
      <c r="O95" s="82"/>
    </row>
    <row r="96" spans="1:15">
      <c r="A96" s="84">
        <v>48</v>
      </c>
      <c r="B96" s="84" t="s">
        <v>2304</v>
      </c>
      <c r="C96" s="84">
        <v>722355955</v>
      </c>
      <c r="D96" s="85">
        <v>115803.19</v>
      </c>
      <c r="E96" s="84" t="s">
        <v>4739</v>
      </c>
      <c r="F96" s="84">
        <v>142430836</v>
      </c>
      <c r="G96" s="84">
        <v>79</v>
      </c>
      <c r="H96" s="85">
        <v>73.260000000000005</v>
      </c>
      <c r="I96" s="85">
        <v>73.260000000000005</v>
      </c>
      <c r="J96" s="84" t="s">
        <v>4731</v>
      </c>
      <c r="K96" s="83">
        <v>42614</v>
      </c>
      <c r="L96" s="82"/>
      <c r="M96" s="82"/>
      <c r="N96" s="82"/>
      <c r="O96" s="82"/>
    </row>
    <row r="97" spans="1:15">
      <c r="A97" s="84">
        <v>48</v>
      </c>
      <c r="B97" s="84" t="s">
        <v>2304</v>
      </c>
      <c r="C97" s="84">
        <v>722355955</v>
      </c>
      <c r="D97" s="85">
        <v>115803.19</v>
      </c>
      <c r="E97" s="84" t="s">
        <v>4739</v>
      </c>
      <c r="F97" s="84">
        <v>142430839</v>
      </c>
      <c r="G97" s="84">
        <v>79</v>
      </c>
      <c r="H97" s="85">
        <v>692.41</v>
      </c>
      <c r="I97" s="85">
        <v>692.41</v>
      </c>
      <c r="J97" s="84" t="s">
        <v>4731</v>
      </c>
      <c r="K97" s="83">
        <v>42614</v>
      </c>
      <c r="L97" s="82"/>
      <c r="M97" s="82"/>
      <c r="N97" s="82"/>
      <c r="O97" s="82"/>
    </row>
    <row r="98" spans="1:15">
      <c r="A98" s="84">
        <v>48</v>
      </c>
      <c r="B98" s="84" t="s">
        <v>2304</v>
      </c>
      <c r="C98" s="84">
        <v>722355955</v>
      </c>
      <c r="D98" s="85">
        <v>115803.19</v>
      </c>
      <c r="E98" s="84" t="s">
        <v>4739</v>
      </c>
      <c r="F98" s="84">
        <v>142430842</v>
      </c>
      <c r="G98" s="84">
        <v>79</v>
      </c>
      <c r="H98" s="85">
        <v>134.66</v>
      </c>
      <c r="I98" s="85">
        <v>134.66</v>
      </c>
      <c r="J98" s="84" t="s">
        <v>4731</v>
      </c>
      <c r="K98" s="83">
        <v>42614</v>
      </c>
      <c r="L98" s="82"/>
      <c r="M98" s="82"/>
      <c r="N98" s="82"/>
      <c r="O98" s="82"/>
    </row>
    <row r="99" spans="1:15">
      <c r="A99" s="84">
        <v>48</v>
      </c>
      <c r="B99" s="84" t="s">
        <v>2304</v>
      </c>
      <c r="C99" s="84">
        <v>722355955</v>
      </c>
      <c r="D99" s="85">
        <v>115803.19</v>
      </c>
      <c r="E99" s="84" t="s">
        <v>4739</v>
      </c>
      <c r="F99" s="84">
        <v>142430843</v>
      </c>
      <c r="G99" s="84">
        <v>79</v>
      </c>
      <c r="H99" s="85">
        <v>23.34</v>
      </c>
      <c r="I99" s="85">
        <v>23.34</v>
      </c>
      <c r="J99" s="84" t="s">
        <v>4731</v>
      </c>
      <c r="K99" s="83">
        <v>42614</v>
      </c>
      <c r="L99" s="82"/>
      <c r="M99" s="82"/>
      <c r="N99" s="82"/>
      <c r="O99" s="82"/>
    </row>
    <row r="100" spans="1:15">
      <c r="A100" s="84">
        <v>48</v>
      </c>
      <c r="B100" s="84" t="s">
        <v>2304</v>
      </c>
      <c r="C100" s="84">
        <v>722355955</v>
      </c>
      <c r="D100" s="85">
        <v>115803.19</v>
      </c>
      <c r="E100" s="84" t="s">
        <v>4739</v>
      </c>
      <c r="F100" s="84">
        <v>142430847</v>
      </c>
      <c r="G100" s="84">
        <v>79</v>
      </c>
      <c r="H100" s="85">
        <v>37.31</v>
      </c>
      <c r="I100" s="85">
        <v>37.31</v>
      </c>
      <c r="J100" s="84" t="s">
        <v>4731</v>
      </c>
      <c r="K100" s="83">
        <v>42614</v>
      </c>
      <c r="L100" s="82"/>
      <c r="M100" s="82"/>
      <c r="N100" s="82"/>
      <c r="O100" s="82"/>
    </row>
    <row r="101" spans="1:15">
      <c r="A101" s="84">
        <v>48</v>
      </c>
      <c r="B101" s="84" t="s">
        <v>2304</v>
      </c>
      <c r="C101" s="84">
        <v>722355955</v>
      </c>
      <c r="D101" s="85">
        <v>115803.19</v>
      </c>
      <c r="E101" s="84" t="s">
        <v>4739</v>
      </c>
      <c r="F101" s="84">
        <v>142430850</v>
      </c>
      <c r="G101" s="84">
        <v>79</v>
      </c>
      <c r="H101" s="85">
        <v>217.62</v>
      </c>
      <c r="I101" s="85">
        <v>217.62</v>
      </c>
      <c r="J101" s="84" t="s">
        <v>4731</v>
      </c>
      <c r="K101" s="83">
        <v>42614</v>
      </c>
      <c r="L101" s="82"/>
      <c r="M101" s="82"/>
      <c r="N101" s="82"/>
      <c r="O101" s="82"/>
    </row>
    <row r="102" spans="1:15">
      <c r="A102" s="84">
        <v>48</v>
      </c>
      <c r="B102" s="84" t="s">
        <v>2304</v>
      </c>
      <c r="C102" s="84">
        <v>722355955</v>
      </c>
      <c r="D102" s="85">
        <v>115803.19</v>
      </c>
      <c r="E102" s="84" t="s">
        <v>4739</v>
      </c>
      <c r="F102" s="84">
        <v>142430851</v>
      </c>
      <c r="G102" s="84">
        <v>79</v>
      </c>
      <c r="H102" s="85">
        <v>0.47</v>
      </c>
      <c r="I102" s="85">
        <v>0.47</v>
      </c>
      <c r="J102" s="84" t="s">
        <v>4731</v>
      </c>
      <c r="K102" s="83">
        <v>42614</v>
      </c>
      <c r="L102" s="82"/>
      <c r="M102" s="82"/>
      <c r="N102" s="82"/>
      <c r="O102" s="82"/>
    </row>
    <row r="103" spans="1:15">
      <c r="A103" s="84">
        <v>48</v>
      </c>
      <c r="B103" s="84" t="s">
        <v>2304</v>
      </c>
      <c r="C103" s="84">
        <v>722355955</v>
      </c>
      <c r="D103" s="85">
        <v>115803.19</v>
      </c>
      <c r="E103" s="84" t="s">
        <v>4739</v>
      </c>
      <c r="F103" s="84">
        <v>142430852</v>
      </c>
      <c r="G103" s="84">
        <v>79</v>
      </c>
      <c r="H103" s="85">
        <v>34.22</v>
      </c>
      <c r="I103" s="85">
        <v>34.22</v>
      </c>
      <c r="J103" s="84" t="s">
        <v>4731</v>
      </c>
      <c r="K103" s="83">
        <v>42614</v>
      </c>
      <c r="L103" s="82"/>
      <c r="M103" s="82"/>
      <c r="N103" s="82"/>
      <c r="O103" s="82"/>
    </row>
    <row r="104" spans="1:15">
      <c r="A104" s="84">
        <v>48</v>
      </c>
      <c r="B104" s="84" t="s">
        <v>2304</v>
      </c>
      <c r="C104" s="84">
        <v>722355955</v>
      </c>
      <c r="D104" s="85">
        <v>115803.19</v>
      </c>
      <c r="E104" s="84" t="s">
        <v>4739</v>
      </c>
      <c r="F104" s="84">
        <v>142430877</v>
      </c>
      <c r="G104" s="84">
        <v>79</v>
      </c>
      <c r="H104" s="85">
        <v>173.28</v>
      </c>
      <c r="I104" s="85">
        <v>173.28</v>
      </c>
      <c r="J104" s="84" t="s">
        <v>4731</v>
      </c>
      <c r="K104" s="83">
        <v>42614</v>
      </c>
      <c r="L104" s="82"/>
      <c r="M104" s="82"/>
      <c r="N104" s="82"/>
      <c r="O104" s="82"/>
    </row>
    <row r="105" spans="1:15">
      <c r="A105" s="84">
        <v>48</v>
      </c>
      <c r="B105" s="84" t="s">
        <v>2304</v>
      </c>
      <c r="C105" s="84">
        <v>722355955</v>
      </c>
      <c r="D105" s="85">
        <v>115803.19</v>
      </c>
      <c r="E105" s="84" t="s">
        <v>4739</v>
      </c>
      <c r="F105" s="84">
        <v>142430902</v>
      </c>
      <c r="G105" s="84">
        <v>79</v>
      </c>
      <c r="H105" s="85">
        <v>17.21</v>
      </c>
      <c r="I105" s="85">
        <v>17.21</v>
      </c>
      <c r="J105" s="84" t="s">
        <v>4731</v>
      </c>
      <c r="K105" s="83">
        <v>42614</v>
      </c>
      <c r="L105" s="82"/>
      <c r="M105" s="82"/>
      <c r="N105" s="82"/>
      <c r="O105" s="82"/>
    </row>
    <row r="106" spans="1:15">
      <c r="A106" s="84">
        <v>48</v>
      </c>
      <c r="B106" s="84" t="s">
        <v>2304</v>
      </c>
      <c r="C106" s="84">
        <v>722355955</v>
      </c>
      <c r="D106" s="85">
        <v>115803.19</v>
      </c>
      <c r="E106" s="84" t="s">
        <v>4739</v>
      </c>
      <c r="F106" s="84">
        <v>142430906</v>
      </c>
      <c r="G106" s="84">
        <v>79</v>
      </c>
      <c r="H106" s="85">
        <v>0.41</v>
      </c>
      <c r="I106" s="85">
        <v>0.41</v>
      </c>
      <c r="J106" s="84" t="s">
        <v>4731</v>
      </c>
      <c r="K106" s="83">
        <v>42614</v>
      </c>
      <c r="L106" s="82"/>
      <c r="M106" s="82"/>
      <c r="N106" s="82"/>
      <c r="O106" s="82"/>
    </row>
    <row r="107" spans="1:15">
      <c r="A107" s="84">
        <v>48</v>
      </c>
      <c r="B107" s="84" t="s">
        <v>2304</v>
      </c>
      <c r="C107" s="84">
        <v>722355955</v>
      </c>
      <c r="D107" s="85">
        <v>115803.19</v>
      </c>
      <c r="E107" s="84" t="s">
        <v>4739</v>
      </c>
      <c r="F107" s="84">
        <v>142431187</v>
      </c>
      <c r="G107" s="84">
        <v>79</v>
      </c>
      <c r="H107" s="85">
        <v>266.64999999999998</v>
      </c>
      <c r="I107" s="85">
        <v>266.64999999999998</v>
      </c>
      <c r="J107" s="84" t="s">
        <v>4731</v>
      </c>
      <c r="K107" s="83">
        <v>42614</v>
      </c>
      <c r="L107" s="82"/>
      <c r="M107" s="82"/>
      <c r="N107" s="82"/>
      <c r="O107" s="82"/>
    </row>
    <row r="108" spans="1:15">
      <c r="A108" s="84">
        <v>48</v>
      </c>
      <c r="B108" s="84" t="s">
        <v>2304</v>
      </c>
      <c r="C108" s="84">
        <v>722355955</v>
      </c>
      <c r="D108" s="85">
        <v>115803.19</v>
      </c>
      <c r="E108" s="84" t="s">
        <v>4738</v>
      </c>
      <c r="F108" s="84">
        <v>141859930</v>
      </c>
      <c r="G108" s="84">
        <v>79</v>
      </c>
      <c r="H108" s="85">
        <v>2.27</v>
      </c>
      <c r="I108" s="85">
        <v>2.27</v>
      </c>
      <c r="J108" s="84" t="s">
        <v>4731</v>
      </c>
      <c r="K108" s="83">
        <v>42614</v>
      </c>
      <c r="L108" s="82"/>
      <c r="M108" s="82"/>
      <c r="N108" s="82"/>
      <c r="O108" s="82"/>
    </row>
    <row r="109" spans="1:15">
      <c r="A109" s="84">
        <v>48</v>
      </c>
      <c r="B109" s="84" t="s">
        <v>2304</v>
      </c>
      <c r="C109" s="84">
        <v>722355955</v>
      </c>
      <c r="D109" s="85">
        <v>115803.19</v>
      </c>
      <c r="E109" s="84" t="s">
        <v>4738</v>
      </c>
      <c r="F109" s="84">
        <v>141859933</v>
      </c>
      <c r="G109" s="84">
        <v>79</v>
      </c>
      <c r="H109" s="85">
        <v>526.19000000000005</v>
      </c>
      <c r="I109" s="85">
        <v>526.19000000000005</v>
      </c>
      <c r="J109" s="84" t="s">
        <v>4731</v>
      </c>
      <c r="K109" s="83">
        <v>42614</v>
      </c>
      <c r="L109" s="82"/>
      <c r="M109" s="82"/>
      <c r="N109" s="82"/>
      <c r="O109" s="82"/>
    </row>
    <row r="110" spans="1:15">
      <c r="A110" s="84">
        <v>48</v>
      </c>
      <c r="B110" s="84" t="s">
        <v>2304</v>
      </c>
      <c r="C110" s="84">
        <v>722355955</v>
      </c>
      <c r="D110" s="85">
        <v>115803.19</v>
      </c>
      <c r="E110" s="84" t="s">
        <v>4738</v>
      </c>
      <c r="F110" s="84">
        <v>141859937</v>
      </c>
      <c r="G110" s="84">
        <v>79</v>
      </c>
      <c r="H110" s="85">
        <v>1.95</v>
      </c>
      <c r="I110" s="85">
        <v>1.95</v>
      </c>
      <c r="J110" s="84" t="s">
        <v>4731</v>
      </c>
      <c r="K110" s="83">
        <v>42614</v>
      </c>
      <c r="L110" s="82"/>
      <c r="M110" s="82"/>
      <c r="N110" s="82"/>
      <c r="O110" s="82"/>
    </row>
    <row r="111" spans="1:15">
      <c r="A111" s="84">
        <v>48</v>
      </c>
      <c r="B111" s="84" t="s">
        <v>2304</v>
      </c>
      <c r="C111" s="84">
        <v>722355955</v>
      </c>
      <c r="D111" s="85">
        <v>115803.19</v>
      </c>
      <c r="E111" s="84" t="s">
        <v>4738</v>
      </c>
      <c r="F111" s="84">
        <v>141859946</v>
      </c>
      <c r="G111" s="84">
        <v>79</v>
      </c>
      <c r="H111" s="85">
        <v>89.21</v>
      </c>
      <c r="I111" s="85">
        <v>89.21</v>
      </c>
      <c r="J111" s="84" t="s">
        <v>4731</v>
      </c>
      <c r="K111" s="83">
        <v>42614</v>
      </c>
      <c r="L111" s="82"/>
      <c r="M111" s="82"/>
      <c r="N111" s="82"/>
      <c r="O111" s="82"/>
    </row>
    <row r="112" spans="1:15">
      <c r="A112" s="84">
        <v>48</v>
      </c>
      <c r="B112" s="84" t="s">
        <v>2304</v>
      </c>
      <c r="C112" s="84">
        <v>722355955</v>
      </c>
      <c r="D112" s="85">
        <v>115803.19</v>
      </c>
      <c r="E112" s="84" t="s">
        <v>4738</v>
      </c>
      <c r="F112" s="84">
        <v>141859951</v>
      </c>
      <c r="G112" s="84">
        <v>79</v>
      </c>
      <c r="H112" s="85">
        <v>9.26</v>
      </c>
      <c r="I112" s="85">
        <v>9.26</v>
      </c>
      <c r="J112" s="84" t="s">
        <v>4731</v>
      </c>
      <c r="K112" s="83">
        <v>42614</v>
      </c>
      <c r="L112" s="82"/>
      <c r="M112" s="82"/>
      <c r="N112" s="82"/>
      <c r="O112" s="82"/>
    </row>
    <row r="113" spans="1:15">
      <c r="A113" s="84">
        <v>48</v>
      </c>
      <c r="B113" s="84" t="s">
        <v>2304</v>
      </c>
      <c r="C113" s="84">
        <v>722355955</v>
      </c>
      <c r="D113" s="85">
        <v>115803.19</v>
      </c>
      <c r="E113" s="84" t="s">
        <v>4738</v>
      </c>
      <c r="F113" s="84">
        <v>141859954</v>
      </c>
      <c r="G113" s="84">
        <v>79</v>
      </c>
      <c r="H113" s="85">
        <v>7.63</v>
      </c>
      <c r="I113" s="85">
        <v>7.63</v>
      </c>
      <c r="J113" s="84" t="s">
        <v>4731</v>
      </c>
      <c r="K113" s="83">
        <v>42614</v>
      </c>
      <c r="L113" s="82"/>
      <c r="M113" s="82"/>
      <c r="N113" s="82"/>
      <c r="O113" s="82"/>
    </row>
    <row r="114" spans="1:15">
      <c r="A114" s="84">
        <v>48</v>
      </c>
      <c r="B114" s="84" t="s">
        <v>2304</v>
      </c>
      <c r="C114" s="84">
        <v>722355955</v>
      </c>
      <c r="D114" s="85">
        <v>115803.19</v>
      </c>
      <c r="E114" s="84" t="s">
        <v>4738</v>
      </c>
      <c r="F114" s="84">
        <v>141859958</v>
      </c>
      <c r="G114" s="84">
        <v>79</v>
      </c>
      <c r="H114" s="85">
        <v>64.760000000000005</v>
      </c>
      <c r="I114" s="85">
        <v>64.760000000000005</v>
      </c>
      <c r="J114" s="84" t="s">
        <v>4731</v>
      </c>
      <c r="K114" s="83">
        <v>42614</v>
      </c>
      <c r="L114" s="82"/>
      <c r="M114" s="82"/>
      <c r="N114" s="82"/>
      <c r="O114" s="82"/>
    </row>
    <row r="115" spans="1:15">
      <c r="A115" s="84">
        <v>48</v>
      </c>
      <c r="B115" s="84" t="s">
        <v>2304</v>
      </c>
      <c r="C115" s="84">
        <v>722355955</v>
      </c>
      <c r="D115" s="85">
        <v>115803.19</v>
      </c>
      <c r="E115" s="84" t="s">
        <v>4738</v>
      </c>
      <c r="F115" s="84">
        <v>141859959</v>
      </c>
      <c r="G115" s="84">
        <v>79</v>
      </c>
      <c r="H115" s="85">
        <v>134.72999999999999</v>
      </c>
      <c r="I115" s="85">
        <v>134.72999999999999</v>
      </c>
      <c r="J115" s="84" t="s">
        <v>4731</v>
      </c>
      <c r="K115" s="83">
        <v>42614</v>
      </c>
      <c r="L115" s="82"/>
      <c r="M115" s="82"/>
      <c r="N115" s="82"/>
      <c r="O115" s="82"/>
    </row>
    <row r="116" spans="1:15">
      <c r="A116" s="84">
        <v>48</v>
      </c>
      <c r="B116" s="84" t="s">
        <v>2304</v>
      </c>
      <c r="C116" s="84">
        <v>722355955</v>
      </c>
      <c r="D116" s="85">
        <v>115803.19</v>
      </c>
      <c r="E116" s="84" t="s">
        <v>4738</v>
      </c>
      <c r="F116" s="84">
        <v>141859962</v>
      </c>
      <c r="G116" s="84">
        <v>79</v>
      </c>
      <c r="H116" s="85">
        <v>42.97</v>
      </c>
      <c r="I116" s="85">
        <v>42.97</v>
      </c>
      <c r="J116" s="84" t="s">
        <v>4731</v>
      </c>
      <c r="K116" s="83">
        <v>42614</v>
      </c>
      <c r="L116" s="82"/>
      <c r="M116" s="82"/>
      <c r="N116" s="82"/>
      <c r="O116" s="82"/>
    </row>
    <row r="117" spans="1:15">
      <c r="A117" s="84">
        <v>48</v>
      </c>
      <c r="B117" s="84" t="s">
        <v>2304</v>
      </c>
      <c r="C117" s="84">
        <v>722355955</v>
      </c>
      <c r="D117" s="85">
        <v>115803.19</v>
      </c>
      <c r="E117" s="84" t="s">
        <v>4738</v>
      </c>
      <c r="F117" s="84">
        <v>141859963</v>
      </c>
      <c r="G117" s="84">
        <v>79</v>
      </c>
      <c r="H117" s="85">
        <v>69.14</v>
      </c>
      <c r="I117" s="85">
        <v>69.14</v>
      </c>
      <c r="J117" s="84" t="s">
        <v>4731</v>
      </c>
      <c r="K117" s="83">
        <v>42614</v>
      </c>
      <c r="L117" s="82"/>
      <c r="M117" s="82"/>
      <c r="N117" s="82"/>
      <c r="O117" s="82"/>
    </row>
    <row r="118" spans="1:15">
      <c r="A118" s="84">
        <v>48</v>
      </c>
      <c r="B118" s="84" t="s">
        <v>2304</v>
      </c>
      <c r="C118" s="84">
        <v>722355955</v>
      </c>
      <c r="D118" s="85">
        <v>115803.19</v>
      </c>
      <c r="E118" s="84" t="s">
        <v>4738</v>
      </c>
      <c r="F118" s="84">
        <v>141859966</v>
      </c>
      <c r="G118" s="84">
        <v>79</v>
      </c>
      <c r="H118" s="85">
        <v>243.03</v>
      </c>
      <c r="I118" s="85">
        <v>243.03</v>
      </c>
      <c r="J118" s="84" t="s">
        <v>4731</v>
      </c>
      <c r="K118" s="83">
        <v>42614</v>
      </c>
      <c r="L118" s="82"/>
      <c r="M118" s="82"/>
      <c r="N118" s="82"/>
      <c r="O118" s="82"/>
    </row>
    <row r="119" spans="1:15">
      <c r="A119" s="84">
        <v>48</v>
      </c>
      <c r="B119" s="84" t="s">
        <v>2304</v>
      </c>
      <c r="C119" s="84">
        <v>722355955</v>
      </c>
      <c r="D119" s="85">
        <v>115803.19</v>
      </c>
      <c r="E119" s="84" t="s">
        <v>4738</v>
      </c>
      <c r="F119" s="84">
        <v>141859969</v>
      </c>
      <c r="G119" s="84">
        <v>79</v>
      </c>
      <c r="H119" s="85">
        <v>0.74</v>
      </c>
      <c r="I119" s="85">
        <v>0.74</v>
      </c>
      <c r="J119" s="84" t="s">
        <v>4731</v>
      </c>
      <c r="K119" s="83">
        <v>42614</v>
      </c>
      <c r="L119" s="82"/>
      <c r="M119" s="82"/>
      <c r="N119" s="82"/>
      <c r="O119" s="82"/>
    </row>
    <row r="120" spans="1:15">
      <c r="A120" s="84">
        <v>48</v>
      </c>
      <c r="B120" s="84" t="s">
        <v>2304</v>
      </c>
      <c r="C120" s="84">
        <v>722355955</v>
      </c>
      <c r="D120" s="85">
        <v>115803.19</v>
      </c>
      <c r="E120" s="84" t="s">
        <v>4738</v>
      </c>
      <c r="F120" s="84">
        <v>141859971</v>
      </c>
      <c r="G120" s="84">
        <v>79</v>
      </c>
      <c r="H120" s="85">
        <v>165.66</v>
      </c>
      <c r="I120" s="85">
        <v>165.66</v>
      </c>
      <c r="J120" s="84" t="s">
        <v>4731</v>
      </c>
      <c r="K120" s="83">
        <v>42614</v>
      </c>
      <c r="L120" s="82"/>
      <c r="M120" s="82"/>
      <c r="N120" s="82"/>
      <c r="O120" s="82"/>
    </row>
    <row r="121" spans="1:15">
      <c r="A121" s="84">
        <v>48</v>
      </c>
      <c r="B121" s="84" t="s">
        <v>2304</v>
      </c>
      <c r="C121" s="84">
        <v>722355955</v>
      </c>
      <c r="D121" s="85">
        <v>115803.19</v>
      </c>
      <c r="E121" s="84" t="s">
        <v>4738</v>
      </c>
      <c r="F121" s="84">
        <v>141859974</v>
      </c>
      <c r="G121" s="84">
        <v>79</v>
      </c>
      <c r="H121" s="85">
        <v>202.43</v>
      </c>
      <c r="I121" s="85">
        <v>202.43</v>
      </c>
      <c r="J121" s="84" t="s">
        <v>4731</v>
      </c>
      <c r="K121" s="83">
        <v>42614</v>
      </c>
      <c r="L121" s="82"/>
      <c r="M121" s="82"/>
      <c r="N121" s="82"/>
      <c r="O121" s="82"/>
    </row>
    <row r="122" spans="1:15">
      <c r="A122" s="84">
        <v>48</v>
      </c>
      <c r="B122" s="84" t="s">
        <v>2304</v>
      </c>
      <c r="C122" s="84">
        <v>722355955</v>
      </c>
      <c r="D122" s="85">
        <v>115803.19</v>
      </c>
      <c r="E122" s="84" t="s">
        <v>4738</v>
      </c>
      <c r="F122" s="84">
        <v>141859975</v>
      </c>
      <c r="G122" s="84">
        <v>79</v>
      </c>
      <c r="H122" s="85">
        <v>467.31</v>
      </c>
      <c r="I122" s="85">
        <v>467.31</v>
      </c>
      <c r="J122" s="84" t="s">
        <v>4731</v>
      </c>
      <c r="K122" s="83">
        <v>42614</v>
      </c>
      <c r="L122" s="82"/>
      <c r="M122" s="82"/>
      <c r="N122" s="82"/>
      <c r="O122" s="82"/>
    </row>
    <row r="123" spans="1:15">
      <c r="A123" s="84">
        <v>48</v>
      </c>
      <c r="B123" s="84" t="s">
        <v>2304</v>
      </c>
      <c r="C123" s="84">
        <v>722355955</v>
      </c>
      <c r="D123" s="85">
        <v>115803.19</v>
      </c>
      <c r="E123" s="84" t="s">
        <v>4738</v>
      </c>
      <c r="F123" s="84">
        <v>141859976</v>
      </c>
      <c r="G123" s="84">
        <v>79</v>
      </c>
      <c r="H123" s="85">
        <v>72.62</v>
      </c>
      <c r="I123" s="85">
        <v>72.62</v>
      </c>
      <c r="J123" s="84" t="s">
        <v>4731</v>
      </c>
      <c r="K123" s="83">
        <v>42614</v>
      </c>
      <c r="L123" s="82"/>
      <c r="M123" s="82"/>
      <c r="N123" s="82"/>
      <c r="O123" s="82"/>
    </row>
    <row r="124" spans="1:15">
      <c r="A124" s="84">
        <v>48</v>
      </c>
      <c r="B124" s="84" t="s">
        <v>2304</v>
      </c>
      <c r="C124" s="84">
        <v>722355955</v>
      </c>
      <c r="D124" s="85">
        <v>115803.19</v>
      </c>
      <c r="E124" s="84" t="s">
        <v>4738</v>
      </c>
      <c r="F124" s="84">
        <v>141859977</v>
      </c>
      <c r="G124" s="84">
        <v>79</v>
      </c>
      <c r="H124" s="85">
        <v>12.14</v>
      </c>
      <c r="I124" s="85">
        <v>12.14</v>
      </c>
      <c r="J124" s="84" t="s">
        <v>4731</v>
      </c>
      <c r="K124" s="83">
        <v>42614</v>
      </c>
      <c r="L124" s="82"/>
      <c r="M124" s="82"/>
      <c r="N124" s="82"/>
      <c r="O124" s="82"/>
    </row>
    <row r="125" spans="1:15">
      <c r="A125" s="84">
        <v>48</v>
      </c>
      <c r="B125" s="84" t="s">
        <v>2304</v>
      </c>
      <c r="C125" s="84">
        <v>722355955</v>
      </c>
      <c r="D125" s="85">
        <v>115803.19</v>
      </c>
      <c r="E125" s="84" t="s">
        <v>4738</v>
      </c>
      <c r="F125" s="84">
        <v>141859978</v>
      </c>
      <c r="G125" s="84">
        <v>79</v>
      </c>
      <c r="H125" s="85">
        <v>1140.1199999999999</v>
      </c>
      <c r="I125" s="85">
        <v>1140.1199999999999</v>
      </c>
      <c r="J125" s="84" t="s">
        <v>4731</v>
      </c>
      <c r="K125" s="83">
        <v>42614</v>
      </c>
      <c r="L125" s="82"/>
      <c r="M125" s="82"/>
      <c r="N125" s="82"/>
      <c r="O125" s="82"/>
    </row>
    <row r="126" spans="1:15">
      <c r="A126" s="84">
        <v>48</v>
      </c>
      <c r="B126" s="84" t="s">
        <v>2304</v>
      </c>
      <c r="C126" s="84">
        <v>722355955</v>
      </c>
      <c r="D126" s="85">
        <v>115803.19</v>
      </c>
      <c r="E126" s="84" t="s">
        <v>4738</v>
      </c>
      <c r="F126" s="84">
        <v>141859979</v>
      </c>
      <c r="G126" s="84">
        <v>79</v>
      </c>
      <c r="H126" s="85">
        <v>8.36</v>
      </c>
      <c r="I126" s="85">
        <v>8.36</v>
      </c>
      <c r="J126" s="84" t="s">
        <v>4731</v>
      </c>
      <c r="K126" s="83">
        <v>42614</v>
      </c>
      <c r="L126" s="82"/>
      <c r="M126" s="82"/>
      <c r="N126" s="82"/>
      <c r="O126" s="82"/>
    </row>
    <row r="127" spans="1:15">
      <c r="A127" s="84">
        <v>48</v>
      </c>
      <c r="B127" s="84" t="s">
        <v>2304</v>
      </c>
      <c r="C127" s="84">
        <v>722355955</v>
      </c>
      <c r="D127" s="85">
        <v>115803.19</v>
      </c>
      <c r="E127" s="84" t="s">
        <v>4738</v>
      </c>
      <c r="F127" s="84">
        <v>141859980</v>
      </c>
      <c r="G127" s="84">
        <v>79</v>
      </c>
      <c r="H127" s="85">
        <v>80.040000000000006</v>
      </c>
      <c r="I127" s="85">
        <v>80.040000000000006</v>
      </c>
      <c r="J127" s="84" t="s">
        <v>4731</v>
      </c>
      <c r="K127" s="83">
        <v>42614</v>
      </c>
      <c r="L127" s="82"/>
      <c r="M127" s="82"/>
      <c r="N127" s="82"/>
      <c r="O127" s="82"/>
    </row>
    <row r="128" spans="1:15">
      <c r="A128" s="84">
        <v>48</v>
      </c>
      <c r="B128" s="84" t="s">
        <v>2304</v>
      </c>
      <c r="C128" s="84">
        <v>722355955</v>
      </c>
      <c r="D128" s="85">
        <v>115803.19</v>
      </c>
      <c r="E128" s="84" t="s">
        <v>4738</v>
      </c>
      <c r="F128" s="84">
        <v>141859981</v>
      </c>
      <c r="G128" s="84">
        <v>79</v>
      </c>
      <c r="H128" s="85">
        <v>1421.36</v>
      </c>
      <c r="I128" s="85">
        <v>1421.36</v>
      </c>
      <c r="J128" s="84" t="s">
        <v>4731</v>
      </c>
      <c r="K128" s="83">
        <v>42614</v>
      </c>
      <c r="L128" s="82"/>
      <c r="M128" s="82"/>
      <c r="N128" s="82"/>
      <c r="O128" s="82"/>
    </row>
    <row r="129" spans="1:15">
      <c r="A129" s="84">
        <v>48</v>
      </c>
      <c r="B129" s="84" t="s">
        <v>2304</v>
      </c>
      <c r="C129" s="84">
        <v>722355955</v>
      </c>
      <c r="D129" s="85">
        <v>115803.19</v>
      </c>
      <c r="E129" s="84" t="s">
        <v>4738</v>
      </c>
      <c r="F129" s="84">
        <v>141859982</v>
      </c>
      <c r="G129" s="84">
        <v>79</v>
      </c>
      <c r="H129" s="85">
        <v>1641.44</v>
      </c>
      <c r="I129" s="85">
        <v>1641.44</v>
      </c>
      <c r="J129" s="84" t="s">
        <v>4731</v>
      </c>
      <c r="K129" s="83">
        <v>42614</v>
      </c>
      <c r="L129" s="82"/>
      <c r="M129" s="82"/>
      <c r="N129" s="82"/>
      <c r="O129" s="82"/>
    </row>
    <row r="130" spans="1:15">
      <c r="A130" s="84">
        <v>48</v>
      </c>
      <c r="B130" s="84" t="s">
        <v>2304</v>
      </c>
      <c r="C130" s="84">
        <v>722355955</v>
      </c>
      <c r="D130" s="85">
        <v>115803.19</v>
      </c>
      <c r="E130" s="84" t="s">
        <v>4738</v>
      </c>
      <c r="F130" s="84">
        <v>141859983</v>
      </c>
      <c r="G130" s="84">
        <v>79</v>
      </c>
      <c r="H130" s="85">
        <v>488.05</v>
      </c>
      <c r="I130" s="85">
        <v>488.05</v>
      </c>
      <c r="J130" s="84" t="s">
        <v>4731</v>
      </c>
      <c r="K130" s="83">
        <v>42614</v>
      </c>
      <c r="L130" s="82"/>
      <c r="M130" s="82"/>
      <c r="N130" s="82"/>
      <c r="O130" s="82"/>
    </row>
    <row r="131" spans="1:15">
      <c r="A131" s="84">
        <v>48</v>
      </c>
      <c r="B131" s="84" t="s">
        <v>2304</v>
      </c>
      <c r="C131" s="84">
        <v>722355955</v>
      </c>
      <c r="D131" s="85">
        <v>115803.19</v>
      </c>
      <c r="E131" s="84" t="s">
        <v>4738</v>
      </c>
      <c r="F131" s="84">
        <v>141859984</v>
      </c>
      <c r="G131" s="84">
        <v>79</v>
      </c>
      <c r="H131" s="85">
        <v>895.75</v>
      </c>
      <c r="I131" s="85">
        <v>895.75</v>
      </c>
      <c r="J131" s="84" t="s">
        <v>4731</v>
      </c>
      <c r="K131" s="83">
        <v>42614</v>
      </c>
      <c r="L131" s="82"/>
      <c r="M131" s="82"/>
      <c r="N131" s="82"/>
      <c r="O131" s="82"/>
    </row>
    <row r="132" spans="1:15">
      <c r="A132" s="84">
        <v>48</v>
      </c>
      <c r="B132" s="84" t="s">
        <v>2304</v>
      </c>
      <c r="C132" s="84">
        <v>722355955</v>
      </c>
      <c r="D132" s="85">
        <v>115803.19</v>
      </c>
      <c r="E132" s="84" t="s">
        <v>4738</v>
      </c>
      <c r="F132" s="84">
        <v>141859985</v>
      </c>
      <c r="G132" s="84">
        <v>79</v>
      </c>
      <c r="H132" s="85">
        <v>636.66999999999996</v>
      </c>
      <c r="I132" s="85">
        <v>636.66999999999996</v>
      </c>
      <c r="J132" s="84" t="s">
        <v>4731</v>
      </c>
      <c r="K132" s="83">
        <v>42614</v>
      </c>
      <c r="L132" s="82"/>
      <c r="M132" s="82"/>
      <c r="N132" s="82"/>
      <c r="O132" s="82"/>
    </row>
    <row r="133" spans="1:15">
      <c r="A133" s="84">
        <v>48</v>
      </c>
      <c r="B133" s="84" t="s">
        <v>2304</v>
      </c>
      <c r="C133" s="84">
        <v>722355955</v>
      </c>
      <c r="D133" s="85">
        <v>115803.19</v>
      </c>
      <c r="E133" s="84" t="s">
        <v>4738</v>
      </c>
      <c r="F133" s="84">
        <v>141859986</v>
      </c>
      <c r="G133" s="84">
        <v>79</v>
      </c>
      <c r="H133" s="85">
        <v>715.32</v>
      </c>
      <c r="I133" s="85">
        <v>715.32</v>
      </c>
      <c r="J133" s="84" t="s">
        <v>4731</v>
      </c>
      <c r="K133" s="83">
        <v>42614</v>
      </c>
      <c r="L133" s="82"/>
      <c r="M133" s="82"/>
      <c r="N133" s="82"/>
      <c r="O133" s="82"/>
    </row>
    <row r="134" spans="1:15">
      <c r="A134" s="84">
        <v>48</v>
      </c>
      <c r="B134" s="84" t="s">
        <v>2304</v>
      </c>
      <c r="C134" s="84">
        <v>722355955</v>
      </c>
      <c r="D134" s="85">
        <v>115803.19</v>
      </c>
      <c r="E134" s="84" t="s">
        <v>4738</v>
      </c>
      <c r="F134" s="84">
        <v>141859987</v>
      </c>
      <c r="G134" s="84">
        <v>79</v>
      </c>
      <c r="H134" s="85">
        <v>216.38</v>
      </c>
      <c r="I134" s="85">
        <v>216.38</v>
      </c>
      <c r="J134" s="84" t="s">
        <v>4731</v>
      </c>
      <c r="K134" s="83">
        <v>42614</v>
      </c>
      <c r="L134" s="82"/>
      <c r="M134" s="82"/>
      <c r="N134" s="82"/>
      <c r="O134" s="82"/>
    </row>
    <row r="135" spans="1:15">
      <c r="A135" s="84">
        <v>48</v>
      </c>
      <c r="B135" s="84" t="s">
        <v>2304</v>
      </c>
      <c r="C135" s="84">
        <v>722355955</v>
      </c>
      <c r="D135" s="85">
        <v>115803.19</v>
      </c>
      <c r="E135" s="84" t="s">
        <v>4738</v>
      </c>
      <c r="F135" s="84">
        <v>141859988</v>
      </c>
      <c r="G135" s="84">
        <v>79</v>
      </c>
      <c r="H135" s="85">
        <v>458.15</v>
      </c>
      <c r="I135" s="85">
        <v>458.15</v>
      </c>
      <c r="J135" s="84" t="s">
        <v>4731</v>
      </c>
      <c r="K135" s="83">
        <v>42614</v>
      </c>
      <c r="L135" s="82"/>
      <c r="M135" s="82"/>
      <c r="N135" s="82"/>
      <c r="O135" s="82"/>
    </row>
    <row r="136" spans="1:15">
      <c r="A136" s="84">
        <v>48</v>
      </c>
      <c r="B136" s="84" t="s">
        <v>2304</v>
      </c>
      <c r="C136" s="84">
        <v>722355955</v>
      </c>
      <c r="D136" s="85">
        <v>115803.19</v>
      </c>
      <c r="E136" s="84" t="s">
        <v>4738</v>
      </c>
      <c r="F136" s="84">
        <v>141859989</v>
      </c>
      <c r="G136" s="84">
        <v>79</v>
      </c>
      <c r="H136" s="85">
        <v>1640.93</v>
      </c>
      <c r="I136" s="85">
        <v>1640.93</v>
      </c>
      <c r="J136" s="84" t="s">
        <v>4731</v>
      </c>
      <c r="K136" s="83">
        <v>42614</v>
      </c>
      <c r="L136" s="82"/>
      <c r="M136" s="82"/>
      <c r="N136" s="82"/>
      <c r="O136" s="82"/>
    </row>
    <row r="137" spans="1:15">
      <c r="A137" s="84">
        <v>48</v>
      </c>
      <c r="B137" s="84" t="s">
        <v>2304</v>
      </c>
      <c r="C137" s="84">
        <v>722355955</v>
      </c>
      <c r="D137" s="85">
        <v>115803.19</v>
      </c>
      <c r="E137" s="84" t="s">
        <v>4738</v>
      </c>
      <c r="F137" s="84">
        <v>141859990</v>
      </c>
      <c r="G137" s="84">
        <v>79</v>
      </c>
      <c r="H137" s="85">
        <v>779.18</v>
      </c>
      <c r="I137" s="85">
        <v>779.18</v>
      </c>
      <c r="J137" s="84" t="s">
        <v>4731</v>
      </c>
      <c r="K137" s="83">
        <v>42614</v>
      </c>
      <c r="L137" s="82"/>
      <c r="M137" s="82"/>
      <c r="N137" s="82"/>
      <c r="O137" s="82"/>
    </row>
    <row r="138" spans="1:15">
      <c r="A138" s="84">
        <v>48</v>
      </c>
      <c r="B138" s="84" t="s">
        <v>2304</v>
      </c>
      <c r="C138" s="84">
        <v>722355955</v>
      </c>
      <c r="D138" s="85">
        <v>115803.19</v>
      </c>
      <c r="E138" s="84" t="s">
        <v>4738</v>
      </c>
      <c r="F138" s="84">
        <v>141859991</v>
      </c>
      <c r="G138" s="84">
        <v>79</v>
      </c>
      <c r="H138" s="85">
        <v>49.29</v>
      </c>
      <c r="I138" s="85">
        <v>49.29</v>
      </c>
      <c r="J138" s="84" t="s">
        <v>4731</v>
      </c>
      <c r="K138" s="83">
        <v>42614</v>
      </c>
      <c r="L138" s="82"/>
      <c r="M138" s="82"/>
      <c r="N138" s="82"/>
      <c r="O138" s="82"/>
    </row>
    <row r="139" spans="1:15">
      <c r="A139" s="84">
        <v>48</v>
      </c>
      <c r="B139" s="84" t="s">
        <v>2304</v>
      </c>
      <c r="C139" s="84">
        <v>722355955</v>
      </c>
      <c r="D139" s="85">
        <v>115803.19</v>
      </c>
      <c r="E139" s="84" t="s">
        <v>4738</v>
      </c>
      <c r="F139" s="84">
        <v>141859992</v>
      </c>
      <c r="G139" s="84">
        <v>79</v>
      </c>
      <c r="H139" s="85">
        <v>10.88</v>
      </c>
      <c r="I139" s="85">
        <v>10.88</v>
      </c>
      <c r="J139" s="84" t="s">
        <v>4731</v>
      </c>
      <c r="K139" s="83">
        <v>42614</v>
      </c>
      <c r="L139" s="82"/>
      <c r="M139" s="82"/>
      <c r="N139" s="82"/>
      <c r="O139" s="82"/>
    </row>
    <row r="140" spans="1:15">
      <c r="A140" s="84">
        <v>48</v>
      </c>
      <c r="B140" s="84" t="s">
        <v>2304</v>
      </c>
      <c r="C140" s="84">
        <v>722355955</v>
      </c>
      <c r="D140" s="85">
        <v>115803.19</v>
      </c>
      <c r="E140" s="84" t="s">
        <v>4738</v>
      </c>
      <c r="F140" s="84">
        <v>141859993</v>
      </c>
      <c r="G140" s="84">
        <v>79</v>
      </c>
      <c r="H140" s="85">
        <v>62.62</v>
      </c>
      <c r="I140" s="85">
        <v>62.62</v>
      </c>
      <c r="J140" s="84" t="s">
        <v>4731</v>
      </c>
      <c r="K140" s="83">
        <v>42614</v>
      </c>
      <c r="L140" s="82"/>
      <c r="M140" s="82"/>
      <c r="N140" s="82"/>
      <c r="O140" s="82"/>
    </row>
    <row r="141" spans="1:15">
      <c r="A141" s="84">
        <v>48</v>
      </c>
      <c r="B141" s="84" t="s">
        <v>2304</v>
      </c>
      <c r="C141" s="84">
        <v>722355955</v>
      </c>
      <c r="D141" s="85">
        <v>115803.19</v>
      </c>
      <c r="E141" s="84" t="s">
        <v>4738</v>
      </c>
      <c r="F141" s="84">
        <v>141859994</v>
      </c>
      <c r="G141" s="84">
        <v>79</v>
      </c>
      <c r="H141" s="85">
        <v>2.5099999999999998</v>
      </c>
      <c r="I141" s="85">
        <v>2.5099999999999998</v>
      </c>
      <c r="J141" s="84" t="s">
        <v>4731</v>
      </c>
      <c r="K141" s="83">
        <v>42614</v>
      </c>
      <c r="L141" s="82"/>
      <c r="M141" s="82"/>
      <c r="N141" s="82"/>
      <c r="O141" s="82"/>
    </row>
    <row r="142" spans="1:15">
      <c r="A142" s="84">
        <v>48</v>
      </c>
      <c r="B142" s="84" t="s">
        <v>2304</v>
      </c>
      <c r="C142" s="84">
        <v>722355955</v>
      </c>
      <c r="D142" s="85">
        <v>115803.19</v>
      </c>
      <c r="E142" s="84" t="s">
        <v>4738</v>
      </c>
      <c r="F142" s="84">
        <v>141859995</v>
      </c>
      <c r="G142" s="84">
        <v>79</v>
      </c>
      <c r="H142" s="85">
        <v>31.81</v>
      </c>
      <c r="I142" s="85">
        <v>31.81</v>
      </c>
      <c r="J142" s="84" t="s">
        <v>4731</v>
      </c>
      <c r="K142" s="83">
        <v>42614</v>
      </c>
      <c r="L142" s="82"/>
      <c r="M142" s="82"/>
      <c r="N142" s="82"/>
      <c r="O142" s="82"/>
    </row>
    <row r="143" spans="1:15">
      <c r="A143" s="84">
        <v>48</v>
      </c>
      <c r="B143" s="84" t="s">
        <v>2304</v>
      </c>
      <c r="C143" s="84">
        <v>722355955</v>
      </c>
      <c r="D143" s="85">
        <v>115803.19</v>
      </c>
      <c r="E143" s="84" t="s">
        <v>4738</v>
      </c>
      <c r="F143" s="84">
        <v>141859996</v>
      </c>
      <c r="G143" s="84">
        <v>79</v>
      </c>
      <c r="H143" s="85">
        <v>198.83</v>
      </c>
      <c r="I143" s="85">
        <v>198.83</v>
      </c>
      <c r="J143" s="84" t="s">
        <v>4731</v>
      </c>
      <c r="K143" s="83">
        <v>42614</v>
      </c>
      <c r="L143" s="82"/>
      <c r="M143" s="82"/>
      <c r="N143" s="82"/>
      <c r="O143" s="82"/>
    </row>
    <row r="144" spans="1:15">
      <c r="A144" s="84">
        <v>48</v>
      </c>
      <c r="B144" s="84" t="s">
        <v>2304</v>
      </c>
      <c r="C144" s="84">
        <v>722355955</v>
      </c>
      <c r="D144" s="85">
        <v>115803.19</v>
      </c>
      <c r="E144" s="84" t="s">
        <v>4738</v>
      </c>
      <c r="F144" s="84">
        <v>141859997</v>
      </c>
      <c r="G144" s="84">
        <v>79</v>
      </c>
      <c r="H144" s="85">
        <v>46.38</v>
      </c>
      <c r="I144" s="85">
        <v>46.38</v>
      </c>
      <c r="J144" s="84" t="s">
        <v>4731</v>
      </c>
      <c r="K144" s="83">
        <v>42614</v>
      </c>
      <c r="L144" s="82"/>
      <c r="M144" s="82"/>
      <c r="N144" s="82"/>
      <c r="O144" s="82"/>
    </row>
    <row r="145" spans="1:15">
      <c r="A145" s="84">
        <v>48</v>
      </c>
      <c r="B145" s="84" t="s">
        <v>2304</v>
      </c>
      <c r="C145" s="84">
        <v>722355955</v>
      </c>
      <c r="D145" s="85">
        <v>115803.19</v>
      </c>
      <c r="E145" s="84" t="s">
        <v>4738</v>
      </c>
      <c r="F145" s="84">
        <v>141859998</v>
      </c>
      <c r="G145" s="84">
        <v>79</v>
      </c>
      <c r="H145" s="85">
        <v>148.34</v>
      </c>
      <c r="I145" s="85">
        <v>148.34</v>
      </c>
      <c r="J145" s="84" t="s">
        <v>4731</v>
      </c>
      <c r="K145" s="83">
        <v>42614</v>
      </c>
      <c r="L145" s="82"/>
      <c r="M145" s="82"/>
      <c r="N145" s="82"/>
      <c r="O145" s="82"/>
    </row>
    <row r="146" spans="1:15">
      <c r="A146" s="84">
        <v>48</v>
      </c>
      <c r="B146" s="84" t="s">
        <v>2304</v>
      </c>
      <c r="C146" s="84">
        <v>722355955</v>
      </c>
      <c r="D146" s="85">
        <v>115803.19</v>
      </c>
      <c r="E146" s="84" t="s">
        <v>4738</v>
      </c>
      <c r="F146" s="84">
        <v>141859999</v>
      </c>
      <c r="G146" s="84">
        <v>79</v>
      </c>
      <c r="H146" s="85">
        <v>93.97</v>
      </c>
      <c r="I146" s="85">
        <v>93.97</v>
      </c>
      <c r="J146" s="84" t="s">
        <v>4731</v>
      </c>
      <c r="K146" s="83">
        <v>42614</v>
      </c>
      <c r="L146" s="82"/>
      <c r="M146" s="82"/>
      <c r="N146" s="82"/>
      <c r="O146" s="82"/>
    </row>
    <row r="147" spans="1:15">
      <c r="A147" s="84">
        <v>48</v>
      </c>
      <c r="B147" s="84" t="s">
        <v>2304</v>
      </c>
      <c r="C147" s="84">
        <v>722355955</v>
      </c>
      <c r="D147" s="85">
        <v>115803.19</v>
      </c>
      <c r="E147" s="84" t="s">
        <v>4738</v>
      </c>
      <c r="F147" s="84">
        <v>141860000</v>
      </c>
      <c r="G147" s="84">
        <v>79</v>
      </c>
      <c r="H147" s="85">
        <v>186.28</v>
      </c>
      <c r="I147" s="85">
        <v>186.28</v>
      </c>
      <c r="J147" s="84" t="s">
        <v>4731</v>
      </c>
      <c r="K147" s="83">
        <v>42614</v>
      </c>
      <c r="L147" s="82"/>
      <c r="M147" s="82"/>
      <c r="N147" s="82"/>
      <c r="O147" s="82"/>
    </row>
    <row r="148" spans="1:15">
      <c r="A148" s="84">
        <v>48</v>
      </c>
      <c r="B148" s="84" t="s">
        <v>2304</v>
      </c>
      <c r="C148" s="84">
        <v>722355955</v>
      </c>
      <c r="D148" s="85">
        <v>115803.19</v>
      </c>
      <c r="E148" s="84" t="s">
        <v>4738</v>
      </c>
      <c r="F148" s="84">
        <v>141860002</v>
      </c>
      <c r="G148" s="84">
        <v>79</v>
      </c>
      <c r="H148" s="85">
        <v>53.86</v>
      </c>
      <c r="I148" s="85">
        <v>53.86</v>
      </c>
      <c r="J148" s="84" t="s">
        <v>4731</v>
      </c>
      <c r="K148" s="83">
        <v>42614</v>
      </c>
      <c r="L148" s="82"/>
      <c r="M148" s="82"/>
      <c r="N148" s="82"/>
      <c r="O148" s="82"/>
    </row>
    <row r="149" spans="1:15">
      <c r="A149" s="84">
        <v>48</v>
      </c>
      <c r="B149" s="84" t="s">
        <v>2304</v>
      </c>
      <c r="C149" s="84">
        <v>722355955</v>
      </c>
      <c r="D149" s="85">
        <v>115803.19</v>
      </c>
      <c r="E149" s="84" t="s">
        <v>4738</v>
      </c>
      <c r="F149" s="84">
        <v>141860006</v>
      </c>
      <c r="G149" s="84">
        <v>79</v>
      </c>
      <c r="H149" s="85">
        <v>486.83</v>
      </c>
      <c r="I149" s="85">
        <v>486.83</v>
      </c>
      <c r="J149" s="84" t="s">
        <v>4731</v>
      </c>
      <c r="K149" s="83">
        <v>42614</v>
      </c>
      <c r="L149" s="82"/>
      <c r="M149" s="82"/>
      <c r="N149" s="82"/>
      <c r="O149" s="82"/>
    </row>
    <row r="150" spans="1:15">
      <c r="A150" s="84">
        <v>48</v>
      </c>
      <c r="B150" s="84" t="s">
        <v>2304</v>
      </c>
      <c r="C150" s="84">
        <v>722355955</v>
      </c>
      <c r="D150" s="85">
        <v>115803.19</v>
      </c>
      <c r="E150" s="84" t="s">
        <v>4738</v>
      </c>
      <c r="F150" s="84">
        <v>141860008</v>
      </c>
      <c r="G150" s="84">
        <v>79</v>
      </c>
      <c r="H150" s="85">
        <v>149.08000000000001</v>
      </c>
      <c r="I150" s="85">
        <v>149.08000000000001</v>
      </c>
      <c r="J150" s="84" t="s">
        <v>4731</v>
      </c>
      <c r="K150" s="83">
        <v>42614</v>
      </c>
      <c r="L150" s="82"/>
      <c r="M150" s="82"/>
      <c r="N150" s="82"/>
      <c r="O150" s="82"/>
    </row>
    <row r="151" spans="1:15">
      <c r="A151" s="84">
        <v>48</v>
      </c>
      <c r="B151" s="84" t="s">
        <v>2304</v>
      </c>
      <c r="C151" s="84">
        <v>722355955</v>
      </c>
      <c r="D151" s="85">
        <v>115803.19</v>
      </c>
      <c r="E151" s="84" t="s">
        <v>4738</v>
      </c>
      <c r="F151" s="84">
        <v>141860009</v>
      </c>
      <c r="G151" s="84">
        <v>79</v>
      </c>
      <c r="H151" s="85">
        <v>27.06</v>
      </c>
      <c r="I151" s="85">
        <v>27.06</v>
      </c>
      <c r="J151" s="84" t="s">
        <v>4731</v>
      </c>
      <c r="K151" s="83">
        <v>42614</v>
      </c>
      <c r="L151" s="82"/>
      <c r="M151" s="82"/>
      <c r="N151" s="82"/>
      <c r="O151" s="82"/>
    </row>
    <row r="152" spans="1:15">
      <c r="A152" s="84">
        <v>48</v>
      </c>
      <c r="B152" s="84" t="s">
        <v>2304</v>
      </c>
      <c r="C152" s="84">
        <v>722355955</v>
      </c>
      <c r="D152" s="85">
        <v>115803.19</v>
      </c>
      <c r="E152" s="84" t="s">
        <v>4738</v>
      </c>
      <c r="F152" s="84">
        <v>141860013</v>
      </c>
      <c r="G152" s="84">
        <v>79</v>
      </c>
      <c r="H152" s="85">
        <v>26.79</v>
      </c>
      <c r="I152" s="85">
        <v>26.79</v>
      </c>
      <c r="J152" s="84" t="s">
        <v>4731</v>
      </c>
      <c r="K152" s="83">
        <v>42614</v>
      </c>
      <c r="L152" s="82"/>
      <c r="M152" s="82"/>
      <c r="N152" s="82"/>
      <c r="O152" s="82"/>
    </row>
    <row r="153" spans="1:15">
      <c r="A153" s="84">
        <v>48</v>
      </c>
      <c r="B153" s="84" t="s">
        <v>2304</v>
      </c>
      <c r="C153" s="84">
        <v>722355955</v>
      </c>
      <c r="D153" s="85">
        <v>115803.19</v>
      </c>
      <c r="E153" s="84" t="s">
        <v>4738</v>
      </c>
      <c r="F153" s="84">
        <v>141860016</v>
      </c>
      <c r="G153" s="84">
        <v>79</v>
      </c>
      <c r="H153" s="85">
        <v>402.13</v>
      </c>
      <c r="I153" s="85">
        <v>402.13</v>
      </c>
      <c r="J153" s="84" t="s">
        <v>4731</v>
      </c>
      <c r="K153" s="83">
        <v>42614</v>
      </c>
      <c r="L153" s="82"/>
      <c r="M153" s="82"/>
      <c r="N153" s="82"/>
      <c r="O153" s="82"/>
    </row>
    <row r="154" spans="1:15">
      <c r="A154" s="84">
        <v>48</v>
      </c>
      <c r="B154" s="84" t="s">
        <v>2304</v>
      </c>
      <c r="C154" s="84">
        <v>722355955</v>
      </c>
      <c r="D154" s="85">
        <v>115803.19</v>
      </c>
      <c r="E154" s="84" t="s">
        <v>4738</v>
      </c>
      <c r="F154" s="84">
        <v>141860017</v>
      </c>
      <c r="G154" s="84">
        <v>79</v>
      </c>
      <c r="H154" s="85">
        <v>0.19</v>
      </c>
      <c r="I154" s="85">
        <v>0.19</v>
      </c>
      <c r="J154" s="84" t="s">
        <v>4731</v>
      </c>
      <c r="K154" s="83">
        <v>42614</v>
      </c>
      <c r="L154" s="82"/>
      <c r="M154" s="82"/>
      <c r="N154" s="82"/>
      <c r="O154" s="82"/>
    </row>
    <row r="155" spans="1:15">
      <c r="A155" s="84">
        <v>48</v>
      </c>
      <c r="B155" s="84" t="s">
        <v>2304</v>
      </c>
      <c r="C155" s="84">
        <v>722355955</v>
      </c>
      <c r="D155" s="85">
        <v>115803.19</v>
      </c>
      <c r="E155" s="84" t="s">
        <v>4738</v>
      </c>
      <c r="F155" s="84">
        <v>141860018</v>
      </c>
      <c r="G155" s="84">
        <v>79</v>
      </c>
      <c r="H155" s="85">
        <v>57.01</v>
      </c>
      <c r="I155" s="85">
        <v>57.01</v>
      </c>
      <c r="J155" s="84" t="s">
        <v>4731</v>
      </c>
      <c r="K155" s="83">
        <v>42614</v>
      </c>
      <c r="L155" s="82"/>
      <c r="M155" s="82"/>
      <c r="N155" s="82"/>
      <c r="O155" s="82"/>
    </row>
    <row r="156" spans="1:15">
      <c r="A156" s="84">
        <v>48</v>
      </c>
      <c r="B156" s="84" t="s">
        <v>2304</v>
      </c>
      <c r="C156" s="84">
        <v>722355955</v>
      </c>
      <c r="D156" s="85">
        <v>115803.19</v>
      </c>
      <c r="E156" s="84" t="s">
        <v>4738</v>
      </c>
      <c r="F156" s="84">
        <v>141860048</v>
      </c>
      <c r="G156" s="84">
        <v>79</v>
      </c>
      <c r="H156" s="85">
        <v>326.2</v>
      </c>
      <c r="I156" s="85">
        <v>326.2</v>
      </c>
      <c r="J156" s="84" t="s">
        <v>4731</v>
      </c>
      <c r="K156" s="83">
        <v>42614</v>
      </c>
      <c r="L156" s="82"/>
      <c r="M156" s="82"/>
      <c r="N156" s="82"/>
      <c r="O156" s="82"/>
    </row>
    <row r="157" spans="1:15">
      <c r="A157" s="84">
        <v>48</v>
      </c>
      <c r="B157" s="84" t="s">
        <v>2304</v>
      </c>
      <c r="C157" s="84">
        <v>722355955</v>
      </c>
      <c r="D157" s="85">
        <v>115803.19</v>
      </c>
      <c r="E157" s="84" t="s">
        <v>4738</v>
      </c>
      <c r="F157" s="84">
        <v>141860087</v>
      </c>
      <c r="G157" s="84">
        <v>79</v>
      </c>
      <c r="H157" s="85">
        <v>1.21</v>
      </c>
      <c r="I157" s="85">
        <v>1.21</v>
      </c>
      <c r="J157" s="84" t="s">
        <v>4731</v>
      </c>
      <c r="K157" s="83">
        <v>42614</v>
      </c>
      <c r="L157" s="82"/>
      <c r="M157" s="82"/>
      <c r="N157" s="82"/>
      <c r="O157" s="82"/>
    </row>
    <row r="158" spans="1:15">
      <c r="A158" s="84">
        <v>48</v>
      </c>
      <c r="B158" s="84" t="s">
        <v>2304</v>
      </c>
      <c r="C158" s="84">
        <v>722355955</v>
      </c>
      <c r="D158" s="85">
        <v>115803.19</v>
      </c>
      <c r="E158" s="84" t="s">
        <v>4738</v>
      </c>
      <c r="F158" s="84">
        <v>141860092</v>
      </c>
      <c r="G158" s="84">
        <v>79</v>
      </c>
      <c r="H158" s="85">
        <v>4.16</v>
      </c>
      <c r="I158" s="85">
        <v>4.16</v>
      </c>
      <c r="J158" s="84" t="s">
        <v>4731</v>
      </c>
      <c r="K158" s="83">
        <v>42614</v>
      </c>
      <c r="L158" s="82"/>
      <c r="M158" s="82"/>
      <c r="N158" s="82"/>
      <c r="O158" s="82"/>
    </row>
    <row r="159" spans="1:15">
      <c r="A159" s="84">
        <v>48</v>
      </c>
      <c r="B159" s="84" t="s">
        <v>2304</v>
      </c>
      <c r="C159" s="84">
        <v>722355955</v>
      </c>
      <c r="D159" s="85">
        <v>115803.19</v>
      </c>
      <c r="E159" s="84" t="s">
        <v>4738</v>
      </c>
      <c r="F159" s="84">
        <v>141860682</v>
      </c>
      <c r="G159" s="84">
        <v>79</v>
      </c>
      <c r="H159" s="85">
        <v>382.24</v>
      </c>
      <c r="I159" s="85">
        <v>382.24</v>
      </c>
      <c r="J159" s="84" t="s">
        <v>4731</v>
      </c>
      <c r="K159" s="83">
        <v>42614</v>
      </c>
      <c r="L159" s="82"/>
      <c r="M159" s="82"/>
      <c r="N159" s="82"/>
      <c r="O159" s="82"/>
    </row>
    <row r="160" spans="1:15">
      <c r="A160" s="84">
        <v>48</v>
      </c>
      <c r="B160" s="84" t="s">
        <v>2304</v>
      </c>
      <c r="C160" s="84">
        <v>722355955</v>
      </c>
      <c r="D160" s="85">
        <v>115803.19</v>
      </c>
      <c r="E160" s="84" t="s">
        <v>4737</v>
      </c>
      <c r="F160" s="84">
        <v>140442892</v>
      </c>
      <c r="G160" s="84">
        <v>79</v>
      </c>
      <c r="H160" s="85">
        <v>2199.2600000000002</v>
      </c>
      <c r="I160" s="85">
        <v>2199.2600000000002</v>
      </c>
      <c r="J160" s="84" t="s">
        <v>4731</v>
      </c>
      <c r="K160" s="83">
        <v>42614</v>
      </c>
      <c r="L160" s="82"/>
      <c r="M160" s="82"/>
      <c r="N160" s="82"/>
      <c r="O160" s="82"/>
    </row>
    <row r="161" spans="1:15">
      <c r="A161" s="84">
        <v>48</v>
      </c>
      <c r="B161" s="84" t="s">
        <v>2304</v>
      </c>
      <c r="C161" s="84">
        <v>722355955</v>
      </c>
      <c r="D161" s="85">
        <v>115803.19</v>
      </c>
      <c r="E161" s="84" t="s">
        <v>4737</v>
      </c>
      <c r="F161" s="84">
        <v>140442898</v>
      </c>
      <c r="G161" s="84">
        <v>79</v>
      </c>
      <c r="H161" s="85">
        <v>11.07</v>
      </c>
      <c r="I161" s="85">
        <v>11.07</v>
      </c>
      <c r="J161" s="84" t="s">
        <v>4731</v>
      </c>
      <c r="K161" s="83">
        <v>42614</v>
      </c>
      <c r="L161" s="82"/>
      <c r="M161" s="82"/>
      <c r="N161" s="82"/>
      <c r="O161" s="82"/>
    </row>
    <row r="162" spans="1:15">
      <c r="A162" s="84">
        <v>48</v>
      </c>
      <c r="B162" s="84" t="s">
        <v>2304</v>
      </c>
      <c r="C162" s="84">
        <v>722355955</v>
      </c>
      <c r="D162" s="85">
        <v>115803.19</v>
      </c>
      <c r="E162" s="84" t="s">
        <v>4737</v>
      </c>
      <c r="F162" s="84">
        <v>140442901</v>
      </c>
      <c r="G162" s="84">
        <v>79</v>
      </c>
      <c r="H162" s="85">
        <v>13.11</v>
      </c>
      <c r="I162" s="85">
        <v>13.11</v>
      </c>
      <c r="J162" s="84" t="s">
        <v>4731</v>
      </c>
      <c r="K162" s="83">
        <v>42614</v>
      </c>
      <c r="L162" s="82"/>
      <c r="M162" s="82"/>
      <c r="N162" s="82"/>
      <c r="O162" s="82"/>
    </row>
    <row r="163" spans="1:15">
      <c r="A163" s="84">
        <v>48</v>
      </c>
      <c r="B163" s="84" t="s">
        <v>2304</v>
      </c>
      <c r="C163" s="84">
        <v>722355955</v>
      </c>
      <c r="D163" s="85">
        <v>115803.19</v>
      </c>
      <c r="E163" s="84" t="s">
        <v>4737</v>
      </c>
      <c r="F163" s="84">
        <v>140442903</v>
      </c>
      <c r="G163" s="84">
        <v>79</v>
      </c>
      <c r="H163" s="85">
        <v>7.34</v>
      </c>
      <c r="I163" s="85">
        <v>7.34</v>
      </c>
      <c r="J163" s="84" t="s">
        <v>4731</v>
      </c>
      <c r="K163" s="83">
        <v>42614</v>
      </c>
      <c r="L163" s="82"/>
      <c r="M163" s="82"/>
      <c r="N163" s="82"/>
      <c r="O163" s="82"/>
    </row>
    <row r="164" spans="1:15">
      <c r="A164" s="84">
        <v>48</v>
      </c>
      <c r="B164" s="84" t="s">
        <v>2304</v>
      </c>
      <c r="C164" s="84">
        <v>722355955</v>
      </c>
      <c r="D164" s="85">
        <v>115803.19</v>
      </c>
      <c r="E164" s="84" t="s">
        <v>4737</v>
      </c>
      <c r="F164" s="84">
        <v>140442910</v>
      </c>
      <c r="G164" s="84">
        <v>79</v>
      </c>
      <c r="H164" s="85">
        <v>81.37</v>
      </c>
      <c r="I164" s="85">
        <v>81.37</v>
      </c>
      <c r="J164" s="84" t="s">
        <v>4731</v>
      </c>
      <c r="K164" s="83">
        <v>42614</v>
      </c>
      <c r="L164" s="82"/>
      <c r="M164" s="82"/>
      <c r="N164" s="82"/>
      <c r="O164" s="82"/>
    </row>
    <row r="165" spans="1:15">
      <c r="A165" s="84">
        <v>48</v>
      </c>
      <c r="B165" s="84" t="s">
        <v>2304</v>
      </c>
      <c r="C165" s="84">
        <v>722355955</v>
      </c>
      <c r="D165" s="85">
        <v>115803.19</v>
      </c>
      <c r="E165" s="84" t="s">
        <v>4737</v>
      </c>
      <c r="F165" s="84">
        <v>140442912</v>
      </c>
      <c r="G165" s="84">
        <v>79</v>
      </c>
      <c r="H165" s="85">
        <v>7.91</v>
      </c>
      <c r="I165" s="85">
        <v>7.91</v>
      </c>
      <c r="J165" s="84" t="s">
        <v>4731</v>
      </c>
      <c r="K165" s="83">
        <v>42614</v>
      </c>
      <c r="L165" s="82"/>
      <c r="M165" s="82"/>
      <c r="N165" s="82"/>
      <c r="O165" s="82"/>
    </row>
    <row r="166" spans="1:15">
      <c r="A166" s="84">
        <v>48</v>
      </c>
      <c r="B166" s="84" t="s">
        <v>2304</v>
      </c>
      <c r="C166" s="84">
        <v>722355955</v>
      </c>
      <c r="D166" s="85">
        <v>115803.19</v>
      </c>
      <c r="E166" s="84" t="s">
        <v>4737</v>
      </c>
      <c r="F166" s="84">
        <v>140442914</v>
      </c>
      <c r="G166" s="84">
        <v>79</v>
      </c>
      <c r="H166" s="85">
        <v>142.4</v>
      </c>
      <c r="I166" s="85">
        <v>142.4</v>
      </c>
      <c r="J166" s="84" t="s">
        <v>4731</v>
      </c>
      <c r="K166" s="83">
        <v>42614</v>
      </c>
      <c r="L166" s="82"/>
      <c r="M166" s="82"/>
      <c r="N166" s="82"/>
      <c r="O166" s="82"/>
    </row>
    <row r="167" spans="1:15">
      <c r="A167" s="84">
        <v>48</v>
      </c>
      <c r="B167" s="84" t="s">
        <v>2304</v>
      </c>
      <c r="C167" s="84">
        <v>722355955</v>
      </c>
      <c r="D167" s="85">
        <v>115803.19</v>
      </c>
      <c r="E167" s="84" t="s">
        <v>4737</v>
      </c>
      <c r="F167" s="84">
        <v>140442916</v>
      </c>
      <c r="G167" s="84">
        <v>79</v>
      </c>
      <c r="H167" s="85">
        <v>578.21</v>
      </c>
      <c r="I167" s="85">
        <v>578.21</v>
      </c>
      <c r="J167" s="84" t="s">
        <v>4731</v>
      </c>
      <c r="K167" s="83">
        <v>42614</v>
      </c>
      <c r="L167" s="82"/>
      <c r="M167" s="82"/>
      <c r="N167" s="82"/>
      <c r="O167" s="82"/>
    </row>
    <row r="168" spans="1:15">
      <c r="A168" s="84">
        <v>48</v>
      </c>
      <c r="B168" s="84" t="s">
        <v>2304</v>
      </c>
      <c r="C168" s="84">
        <v>722355955</v>
      </c>
      <c r="D168" s="85">
        <v>115803.19</v>
      </c>
      <c r="E168" s="84" t="s">
        <v>4737</v>
      </c>
      <c r="F168" s="84">
        <v>140442918</v>
      </c>
      <c r="G168" s="84">
        <v>79</v>
      </c>
      <c r="H168" s="85">
        <v>0.84</v>
      </c>
      <c r="I168" s="85">
        <v>0.84</v>
      </c>
      <c r="J168" s="84" t="s">
        <v>4731</v>
      </c>
      <c r="K168" s="83">
        <v>42614</v>
      </c>
      <c r="L168" s="82"/>
      <c r="M168" s="82"/>
      <c r="N168" s="82"/>
      <c r="O168" s="82"/>
    </row>
    <row r="169" spans="1:15">
      <c r="A169" s="84">
        <v>48</v>
      </c>
      <c r="B169" s="84" t="s">
        <v>2304</v>
      </c>
      <c r="C169" s="84">
        <v>722355955</v>
      </c>
      <c r="D169" s="85">
        <v>115803.19</v>
      </c>
      <c r="E169" s="84" t="s">
        <v>4737</v>
      </c>
      <c r="F169" s="84">
        <v>140442922</v>
      </c>
      <c r="G169" s="84">
        <v>79</v>
      </c>
      <c r="H169" s="85">
        <v>541.54999999999995</v>
      </c>
      <c r="I169" s="85">
        <v>541.54999999999995</v>
      </c>
      <c r="J169" s="84" t="s">
        <v>4731</v>
      </c>
      <c r="K169" s="83">
        <v>42614</v>
      </c>
      <c r="L169" s="82"/>
      <c r="M169" s="82"/>
      <c r="N169" s="82"/>
      <c r="O169" s="82"/>
    </row>
    <row r="170" spans="1:15">
      <c r="A170" s="84">
        <v>48</v>
      </c>
      <c r="B170" s="84" t="s">
        <v>2304</v>
      </c>
      <c r="C170" s="84">
        <v>722355955</v>
      </c>
      <c r="D170" s="85">
        <v>115803.19</v>
      </c>
      <c r="E170" s="84" t="s">
        <v>4737</v>
      </c>
      <c r="F170" s="84">
        <v>140442924</v>
      </c>
      <c r="G170" s="84">
        <v>79</v>
      </c>
      <c r="H170" s="85">
        <v>28.76</v>
      </c>
      <c r="I170" s="85">
        <v>28.76</v>
      </c>
      <c r="J170" s="84" t="s">
        <v>4731</v>
      </c>
      <c r="K170" s="83">
        <v>42614</v>
      </c>
      <c r="L170" s="82"/>
      <c r="M170" s="82"/>
      <c r="N170" s="82"/>
      <c r="O170" s="82"/>
    </row>
    <row r="171" spans="1:15">
      <c r="A171" s="84">
        <v>48</v>
      </c>
      <c r="B171" s="84" t="s">
        <v>2304</v>
      </c>
      <c r="C171" s="84">
        <v>722355955</v>
      </c>
      <c r="D171" s="85">
        <v>115803.19</v>
      </c>
      <c r="E171" s="84" t="s">
        <v>4737</v>
      </c>
      <c r="F171" s="84">
        <v>140442925</v>
      </c>
      <c r="G171" s="84">
        <v>79</v>
      </c>
      <c r="H171" s="85">
        <v>174.58</v>
      </c>
      <c r="I171" s="85">
        <v>174.58</v>
      </c>
      <c r="J171" s="84" t="s">
        <v>4731</v>
      </c>
      <c r="K171" s="83">
        <v>42614</v>
      </c>
      <c r="L171" s="82"/>
      <c r="M171" s="82"/>
      <c r="N171" s="82"/>
      <c r="O171" s="82"/>
    </row>
    <row r="172" spans="1:15">
      <c r="A172" s="84">
        <v>48</v>
      </c>
      <c r="B172" s="84" t="s">
        <v>2304</v>
      </c>
      <c r="C172" s="84">
        <v>722355955</v>
      </c>
      <c r="D172" s="85">
        <v>115803.19</v>
      </c>
      <c r="E172" s="84" t="s">
        <v>4737</v>
      </c>
      <c r="F172" s="84">
        <v>140442926</v>
      </c>
      <c r="G172" s="84">
        <v>79</v>
      </c>
      <c r="H172" s="85">
        <v>839.12</v>
      </c>
      <c r="I172" s="85">
        <v>839.12</v>
      </c>
      <c r="J172" s="84" t="s">
        <v>4731</v>
      </c>
      <c r="K172" s="83">
        <v>42614</v>
      </c>
      <c r="L172" s="82"/>
      <c r="M172" s="82"/>
      <c r="N172" s="82"/>
      <c r="O172" s="82"/>
    </row>
    <row r="173" spans="1:15">
      <c r="A173" s="84">
        <v>48</v>
      </c>
      <c r="B173" s="84" t="s">
        <v>2304</v>
      </c>
      <c r="C173" s="84">
        <v>722355955</v>
      </c>
      <c r="D173" s="85">
        <v>115803.19</v>
      </c>
      <c r="E173" s="84" t="s">
        <v>4737</v>
      </c>
      <c r="F173" s="84">
        <v>140442927</v>
      </c>
      <c r="G173" s="84">
        <v>79</v>
      </c>
      <c r="H173" s="85">
        <v>7.14</v>
      </c>
      <c r="I173" s="85">
        <v>7.14</v>
      </c>
      <c r="J173" s="84" t="s">
        <v>4731</v>
      </c>
      <c r="K173" s="83">
        <v>42614</v>
      </c>
      <c r="L173" s="82"/>
      <c r="M173" s="82"/>
      <c r="N173" s="82"/>
      <c r="O173" s="82"/>
    </row>
    <row r="174" spans="1:15">
      <c r="A174" s="84">
        <v>48</v>
      </c>
      <c r="B174" s="84" t="s">
        <v>2304</v>
      </c>
      <c r="C174" s="84">
        <v>722355955</v>
      </c>
      <c r="D174" s="85">
        <v>115803.19</v>
      </c>
      <c r="E174" s="84" t="s">
        <v>4737</v>
      </c>
      <c r="F174" s="84">
        <v>140442928</v>
      </c>
      <c r="G174" s="84">
        <v>79</v>
      </c>
      <c r="H174" s="85">
        <v>1138.28</v>
      </c>
      <c r="I174" s="85">
        <v>1138.28</v>
      </c>
      <c r="J174" s="84" t="s">
        <v>4731</v>
      </c>
      <c r="K174" s="83">
        <v>42614</v>
      </c>
      <c r="L174" s="82"/>
      <c r="M174" s="82"/>
      <c r="N174" s="82"/>
      <c r="O174" s="82"/>
    </row>
    <row r="175" spans="1:15">
      <c r="A175" s="84">
        <v>48</v>
      </c>
      <c r="B175" s="84" t="s">
        <v>2304</v>
      </c>
      <c r="C175" s="84">
        <v>722355955</v>
      </c>
      <c r="D175" s="85">
        <v>115803.19</v>
      </c>
      <c r="E175" s="84" t="s">
        <v>4737</v>
      </c>
      <c r="F175" s="84">
        <v>140442929</v>
      </c>
      <c r="G175" s="84">
        <v>79</v>
      </c>
      <c r="H175" s="85">
        <v>226</v>
      </c>
      <c r="I175" s="85">
        <v>226</v>
      </c>
      <c r="J175" s="84" t="s">
        <v>4731</v>
      </c>
      <c r="K175" s="83">
        <v>42614</v>
      </c>
      <c r="L175" s="82"/>
      <c r="M175" s="82"/>
      <c r="N175" s="82"/>
      <c r="O175" s="82"/>
    </row>
    <row r="176" spans="1:15">
      <c r="A176" s="84">
        <v>48</v>
      </c>
      <c r="B176" s="84" t="s">
        <v>2304</v>
      </c>
      <c r="C176" s="84">
        <v>722355955</v>
      </c>
      <c r="D176" s="85">
        <v>115803.19</v>
      </c>
      <c r="E176" s="84" t="s">
        <v>4737</v>
      </c>
      <c r="F176" s="84">
        <v>140442930</v>
      </c>
      <c r="G176" s="84">
        <v>79</v>
      </c>
      <c r="H176" s="85">
        <v>345.53</v>
      </c>
      <c r="I176" s="85">
        <v>345.53</v>
      </c>
      <c r="J176" s="84" t="s">
        <v>4731</v>
      </c>
      <c r="K176" s="83">
        <v>42614</v>
      </c>
      <c r="L176" s="82"/>
      <c r="M176" s="82"/>
      <c r="N176" s="82"/>
      <c r="O176" s="82"/>
    </row>
    <row r="177" spans="1:15">
      <c r="A177" s="84">
        <v>48</v>
      </c>
      <c r="B177" s="84" t="s">
        <v>2304</v>
      </c>
      <c r="C177" s="84">
        <v>722355955</v>
      </c>
      <c r="D177" s="85">
        <v>115803.19</v>
      </c>
      <c r="E177" s="84" t="s">
        <v>4737</v>
      </c>
      <c r="F177" s="84">
        <v>140442931</v>
      </c>
      <c r="G177" s="84">
        <v>79</v>
      </c>
      <c r="H177" s="85">
        <v>318.64</v>
      </c>
      <c r="I177" s="85">
        <v>318.64</v>
      </c>
      <c r="J177" s="84" t="s">
        <v>4731</v>
      </c>
      <c r="K177" s="83">
        <v>42614</v>
      </c>
      <c r="L177" s="82"/>
      <c r="M177" s="82"/>
      <c r="N177" s="82"/>
      <c r="O177" s="82"/>
    </row>
    <row r="178" spans="1:15">
      <c r="A178" s="84">
        <v>48</v>
      </c>
      <c r="B178" s="84" t="s">
        <v>2304</v>
      </c>
      <c r="C178" s="84">
        <v>722355955</v>
      </c>
      <c r="D178" s="85">
        <v>115803.19</v>
      </c>
      <c r="E178" s="84" t="s">
        <v>4737</v>
      </c>
      <c r="F178" s="84">
        <v>140442932</v>
      </c>
      <c r="G178" s="84">
        <v>79</v>
      </c>
      <c r="H178" s="85">
        <v>394.87</v>
      </c>
      <c r="I178" s="85">
        <v>394.87</v>
      </c>
      <c r="J178" s="84" t="s">
        <v>4731</v>
      </c>
      <c r="K178" s="83">
        <v>42614</v>
      </c>
      <c r="L178" s="82"/>
      <c r="M178" s="82"/>
      <c r="N178" s="82"/>
      <c r="O178" s="82"/>
    </row>
    <row r="179" spans="1:15">
      <c r="A179" s="84">
        <v>48</v>
      </c>
      <c r="B179" s="84" t="s">
        <v>2304</v>
      </c>
      <c r="C179" s="84">
        <v>722355955</v>
      </c>
      <c r="D179" s="85">
        <v>115803.19</v>
      </c>
      <c r="E179" s="84" t="s">
        <v>4737</v>
      </c>
      <c r="F179" s="84">
        <v>140442933</v>
      </c>
      <c r="G179" s="84">
        <v>79</v>
      </c>
      <c r="H179" s="85">
        <v>366.46</v>
      </c>
      <c r="I179" s="85">
        <v>366.46</v>
      </c>
      <c r="J179" s="84" t="s">
        <v>4731</v>
      </c>
      <c r="K179" s="83">
        <v>42614</v>
      </c>
      <c r="L179" s="82"/>
      <c r="M179" s="82"/>
      <c r="N179" s="82"/>
      <c r="O179" s="82"/>
    </row>
    <row r="180" spans="1:15">
      <c r="A180" s="84">
        <v>48</v>
      </c>
      <c r="B180" s="84" t="s">
        <v>2304</v>
      </c>
      <c r="C180" s="84">
        <v>722355955</v>
      </c>
      <c r="D180" s="85">
        <v>115803.19</v>
      </c>
      <c r="E180" s="84" t="s">
        <v>4737</v>
      </c>
      <c r="F180" s="84">
        <v>140442934</v>
      </c>
      <c r="G180" s="84">
        <v>79</v>
      </c>
      <c r="H180" s="85">
        <v>107.06</v>
      </c>
      <c r="I180" s="85">
        <v>107.06</v>
      </c>
      <c r="J180" s="84" t="s">
        <v>4731</v>
      </c>
      <c r="K180" s="83">
        <v>42614</v>
      </c>
      <c r="L180" s="82"/>
      <c r="M180" s="82"/>
      <c r="N180" s="82"/>
      <c r="O180" s="82"/>
    </row>
    <row r="181" spans="1:15">
      <c r="A181" s="84">
        <v>48</v>
      </c>
      <c r="B181" s="84" t="s">
        <v>2304</v>
      </c>
      <c r="C181" s="84">
        <v>722355955</v>
      </c>
      <c r="D181" s="85">
        <v>115803.19</v>
      </c>
      <c r="E181" s="84" t="s">
        <v>4737</v>
      </c>
      <c r="F181" s="84">
        <v>140442935</v>
      </c>
      <c r="G181" s="84">
        <v>79</v>
      </c>
      <c r="H181" s="85">
        <v>240.26</v>
      </c>
      <c r="I181" s="85">
        <v>240.26</v>
      </c>
      <c r="J181" s="84" t="s">
        <v>4731</v>
      </c>
      <c r="K181" s="83">
        <v>42614</v>
      </c>
      <c r="L181" s="82"/>
      <c r="M181" s="82"/>
      <c r="N181" s="82"/>
      <c r="O181" s="82"/>
    </row>
    <row r="182" spans="1:15">
      <c r="A182" s="84">
        <v>48</v>
      </c>
      <c r="B182" s="84" t="s">
        <v>2304</v>
      </c>
      <c r="C182" s="84">
        <v>722355955</v>
      </c>
      <c r="D182" s="85">
        <v>115803.19</v>
      </c>
      <c r="E182" s="84" t="s">
        <v>4737</v>
      </c>
      <c r="F182" s="84">
        <v>140442936</v>
      </c>
      <c r="G182" s="84">
        <v>79</v>
      </c>
      <c r="H182" s="85">
        <v>855.31</v>
      </c>
      <c r="I182" s="85">
        <v>855.31</v>
      </c>
      <c r="J182" s="84" t="s">
        <v>4731</v>
      </c>
      <c r="K182" s="83">
        <v>42614</v>
      </c>
      <c r="L182" s="82"/>
      <c r="M182" s="82"/>
      <c r="N182" s="82"/>
      <c r="O182" s="82"/>
    </row>
    <row r="183" spans="1:15">
      <c r="A183" s="84">
        <v>48</v>
      </c>
      <c r="B183" s="84" t="s">
        <v>2304</v>
      </c>
      <c r="C183" s="84">
        <v>722355955</v>
      </c>
      <c r="D183" s="85">
        <v>115803.19</v>
      </c>
      <c r="E183" s="84" t="s">
        <v>4737</v>
      </c>
      <c r="F183" s="84">
        <v>140442937</v>
      </c>
      <c r="G183" s="84">
        <v>79</v>
      </c>
      <c r="H183" s="85">
        <v>906.56</v>
      </c>
      <c r="I183" s="85">
        <v>906.56</v>
      </c>
      <c r="J183" s="84" t="s">
        <v>4731</v>
      </c>
      <c r="K183" s="83">
        <v>42614</v>
      </c>
      <c r="L183" s="82"/>
      <c r="M183" s="82"/>
      <c r="N183" s="82"/>
      <c r="O183" s="82"/>
    </row>
    <row r="184" spans="1:15">
      <c r="A184" s="84">
        <v>48</v>
      </c>
      <c r="B184" s="84" t="s">
        <v>2304</v>
      </c>
      <c r="C184" s="84">
        <v>722355955</v>
      </c>
      <c r="D184" s="85">
        <v>115803.19</v>
      </c>
      <c r="E184" s="84" t="s">
        <v>4737</v>
      </c>
      <c r="F184" s="84">
        <v>140442938</v>
      </c>
      <c r="G184" s="84">
        <v>79</v>
      </c>
      <c r="H184" s="85">
        <v>702.37</v>
      </c>
      <c r="I184" s="85">
        <v>702.37</v>
      </c>
      <c r="J184" s="84" t="s">
        <v>4731</v>
      </c>
      <c r="K184" s="83">
        <v>42614</v>
      </c>
      <c r="L184" s="82"/>
      <c r="M184" s="82"/>
      <c r="N184" s="82"/>
      <c r="O184" s="82"/>
    </row>
    <row r="185" spans="1:15">
      <c r="A185" s="84">
        <v>48</v>
      </c>
      <c r="B185" s="84" t="s">
        <v>2304</v>
      </c>
      <c r="C185" s="84">
        <v>722355955</v>
      </c>
      <c r="D185" s="85">
        <v>115803.19</v>
      </c>
      <c r="E185" s="84" t="s">
        <v>4737</v>
      </c>
      <c r="F185" s="84">
        <v>140442939</v>
      </c>
      <c r="G185" s="84">
        <v>79</v>
      </c>
      <c r="H185" s="85">
        <v>8.65</v>
      </c>
      <c r="I185" s="85">
        <v>8.65</v>
      </c>
      <c r="J185" s="84" t="s">
        <v>4731</v>
      </c>
      <c r="K185" s="83">
        <v>42614</v>
      </c>
      <c r="L185" s="82"/>
      <c r="M185" s="82"/>
      <c r="N185" s="82"/>
      <c r="O185" s="82"/>
    </row>
    <row r="186" spans="1:15">
      <c r="A186" s="84">
        <v>48</v>
      </c>
      <c r="B186" s="84" t="s">
        <v>2304</v>
      </c>
      <c r="C186" s="84">
        <v>722355955</v>
      </c>
      <c r="D186" s="85">
        <v>115803.19</v>
      </c>
      <c r="E186" s="84" t="s">
        <v>4737</v>
      </c>
      <c r="F186" s="84">
        <v>140442940</v>
      </c>
      <c r="G186" s="84">
        <v>79</v>
      </c>
      <c r="H186" s="85">
        <v>11.63</v>
      </c>
      <c r="I186" s="85">
        <v>11.63</v>
      </c>
      <c r="J186" s="84" t="s">
        <v>4731</v>
      </c>
      <c r="K186" s="83">
        <v>42614</v>
      </c>
      <c r="L186" s="82"/>
      <c r="M186" s="82"/>
      <c r="N186" s="82"/>
      <c r="O186" s="82"/>
    </row>
    <row r="187" spans="1:15">
      <c r="A187" s="84">
        <v>48</v>
      </c>
      <c r="B187" s="84" t="s">
        <v>2304</v>
      </c>
      <c r="C187" s="84">
        <v>722355955</v>
      </c>
      <c r="D187" s="85">
        <v>115803.19</v>
      </c>
      <c r="E187" s="84" t="s">
        <v>4737</v>
      </c>
      <c r="F187" s="84">
        <v>140442941</v>
      </c>
      <c r="G187" s="84">
        <v>79</v>
      </c>
      <c r="H187" s="85">
        <v>35.520000000000003</v>
      </c>
      <c r="I187" s="85">
        <v>35.520000000000003</v>
      </c>
      <c r="J187" s="84" t="s">
        <v>4731</v>
      </c>
      <c r="K187" s="83">
        <v>42614</v>
      </c>
      <c r="L187" s="82"/>
      <c r="M187" s="82"/>
      <c r="N187" s="82"/>
      <c r="O187" s="82"/>
    </row>
    <row r="188" spans="1:15">
      <c r="A188" s="84">
        <v>48</v>
      </c>
      <c r="B188" s="84" t="s">
        <v>2304</v>
      </c>
      <c r="C188" s="84">
        <v>722355955</v>
      </c>
      <c r="D188" s="85">
        <v>115803.19</v>
      </c>
      <c r="E188" s="84" t="s">
        <v>4737</v>
      </c>
      <c r="F188" s="84">
        <v>140442942</v>
      </c>
      <c r="G188" s="84">
        <v>79</v>
      </c>
      <c r="H188" s="85">
        <v>2.78</v>
      </c>
      <c r="I188" s="85">
        <v>2.78</v>
      </c>
      <c r="J188" s="84" t="s">
        <v>4731</v>
      </c>
      <c r="K188" s="83">
        <v>42614</v>
      </c>
      <c r="L188" s="82"/>
      <c r="M188" s="82"/>
      <c r="N188" s="82"/>
      <c r="O188" s="82"/>
    </row>
    <row r="189" spans="1:15">
      <c r="A189" s="84">
        <v>48</v>
      </c>
      <c r="B189" s="84" t="s">
        <v>2304</v>
      </c>
      <c r="C189" s="84">
        <v>722355955</v>
      </c>
      <c r="D189" s="85">
        <v>115803.19</v>
      </c>
      <c r="E189" s="84" t="s">
        <v>4737</v>
      </c>
      <c r="F189" s="84">
        <v>140442943</v>
      </c>
      <c r="G189" s="84">
        <v>79</v>
      </c>
      <c r="H189" s="85">
        <v>25.48</v>
      </c>
      <c r="I189" s="85">
        <v>25.48</v>
      </c>
      <c r="J189" s="84" t="s">
        <v>4731</v>
      </c>
      <c r="K189" s="83">
        <v>42614</v>
      </c>
      <c r="L189" s="82"/>
      <c r="M189" s="82"/>
      <c r="N189" s="82"/>
      <c r="O189" s="82"/>
    </row>
    <row r="190" spans="1:15">
      <c r="A190" s="84">
        <v>48</v>
      </c>
      <c r="B190" s="84" t="s">
        <v>2304</v>
      </c>
      <c r="C190" s="84">
        <v>722355955</v>
      </c>
      <c r="D190" s="85">
        <v>115803.19</v>
      </c>
      <c r="E190" s="84" t="s">
        <v>4737</v>
      </c>
      <c r="F190" s="84">
        <v>140442944</v>
      </c>
      <c r="G190" s="84">
        <v>79</v>
      </c>
      <c r="H190" s="85">
        <v>64.45</v>
      </c>
      <c r="I190" s="85">
        <v>64.45</v>
      </c>
      <c r="J190" s="84" t="s">
        <v>4731</v>
      </c>
      <c r="K190" s="83">
        <v>42614</v>
      </c>
      <c r="L190" s="82"/>
      <c r="M190" s="82"/>
      <c r="N190" s="82"/>
      <c r="O190" s="82"/>
    </row>
    <row r="191" spans="1:15">
      <c r="A191" s="84">
        <v>48</v>
      </c>
      <c r="B191" s="84" t="s">
        <v>2304</v>
      </c>
      <c r="C191" s="84">
        <v>722355955</v>
      </c>
      <c r="D191" s="85">
        <v>115803.19</v>
      </c>
      <c r="E191" s="84" t="s">
        <v>4737</v>
      </c>
      <c r="F191" s="84">
        <v>140442945</v>
      </c>
      <c r="G191" s="84">
        <v>79</v>
      </c>
      <c r="H191" s="85">
        <v>75.31</v>
      </c>
      <c r="I191" s="85">
        <v>75.31</v>
      </c>
      <c r="J191" s="84" t="s">
        <v>4731</v>
      </c>
      <c r="K191" s="83">
        <v>42614</v>
      </c>
      <c r="L191" s="82"/>
      <c r="M191" s="82"/>
      <c r="N191" s="82"/>
      <c r="O191" s="82"/>
    </row>
    <row r="192" spans="1:15">
      <c r="A192" s="84">
        <v>48</v>
      </c>
      <c r="B192" s="84" t="s">
        <v>2304</v>
      </c>
      <c r="C192" s="84">
        <v>722355955</v>
      </c>
      <c r="D192" s="85">
        <v>115803.19</v>
      </c>
      <c r="E192" s="84" t="s">
        <v>4737</v>
      </c>
      <c r="F192" s="84">
        <v>140442946</v>
      </c>
      <c r="G192" s="84">
        <v>79</v>
      </c>
      <c r="H192" s="85">
        <v>112.73</v>
      </c>
      <c r="I192" s="85">
        <v>112.73</v>
      </c>
      <c r="J192" s="84" t="s">
        <v>4731</v>
      </c>
      <c r="K192" s="83">
        <v>42614</v>
      </c>
      <c r="L192" s="82"/>
      <c r="M192" s="82"/>
      <c r="N192" s="82"/>
      <c r="O192" s="82"/>
    </row>
    <row r="193" spans="1:15">
      <c r="A193" s="84">
        <v>48</v>
      </c>
      <c r="B193" s="84" t="s">
        <v>2304</v>
      </c>
      <c r="C193" s="84">
        <v>722355955</v>
      </c>
      <c r="D193" s="85">
        <v>115803.19</v>
      </c>
      <c r="E193" s="84" t="s">
        <v>4737</v>
      </c>
      <c r="F193" s="84">
        <v>140442948</v>
      </c>
      <c r="G193" s="84">
        <v>79</v>
      </c>
      <c r="H193" s="85">
        <v>277.89999999999998</v>
      </c>
      <c r="I193" s="85">
        <v>277.89999999999998</v>
      </c>
      <c r="J193" s="84" t="s">
        <v>4731</v>
      </c>
      <c r="K193" s="83">
        <v>42614</v>
      </c>
      <c r="L193" s="82"/>
      <c r="M193" s="82"/>
      <c r="N193" s="82"/>
      <c r="O193" s="82"/>
    </row>
    <row r="194" spans="1:15">
      <c r="A194" s="84">
        <v>48</v>
      </c>
      <c r="B194" s="84" t="s">
        <v>2304</v>
      </c>
      <c r="C194" s="84">
        <v>722355955</v>
      </c>
      <c r="D194" s="85">
        <v>115803.19</v>
      </c>
      <c r="E194" s="84" t="s">
        <v>4737</v>
      </c>
      <c r="F194" s="84">
        <v>140442949</v>
      </c>
      <c r="G194" s="84">
        <v>79</v>
      </c>
      <c r="H194" s="85">
        <v>15.53</v>
      </c>
      <c r="I194" s="85">
        <v>15.53</v>
      </c>
      <c r="J194" s="84" t="s">
        <v>4731</v>
      </c>
      <c r="K194" s="83">
        <v>42614</v>
      </c>
      <c r="L194" s="82"/>
      <c r="M194" s="82"/>
      <c r="N194" s="82"/>
      <c r="O194" s="82"/>
    </row>
    <row r="195" spans="1:15">
      <c r="A195" s="84">
        <v>48</v>
      </c>
      <c r="B195" s="84" t="s">
        <v>2304</v>
      </c>
      <c r="C195" s="84">
        <v>722355955</v>
      </c>
      <c r="D195" s="85">
        <v>115803.19</v>
      </c>
      <c r="E195" s="84" t="s">
        <v>4737</v>
      </c>
      <c r="F195" s="84">
        <v>140442954</v>
      </c>
      <c r="G195" s="84">
        <v>79</v>
      </c>
      <c r="H195" s="85">
        <v>94.77</v>
      </c>
      <c r="I195" s="85">
        <v>94.77</v>
      </c>
      <c r="J195" s="84" t="s">
        <v>4731</v>
      </c>
      <c r="K195" s="83">
        <v>42614</v>
      </c>
      <c r="L195" s="82"/>
      <c r="M195" s="82"/>
      <c r="N195" s="82"/>
      <c r="O195" s="82"/>
    </row>
    <row r="196" spans="1:15">
      <c r="A196" s="84">
        <v>48</v>
      </c>
      <c r="B196" s="84" t="s">
        <v>2304</v>
      </c>
      <c r="C196" s="84">
        <v>722355955</v>
      </c>
      <c r="D196" s="85">
        <v>115803.19</v>
      </c>
      <c r="E196" s="84" t="s">
        <v>4737</v>
      </c>
      <c r="F196" s="84">
        <v>140442955</v>
      </c>
      <c r="G196" s="84">
        <v>79</v>
      </c>
      <c r="H196" s="85">
        <v>1.1200000000000001</v>
      </c>
      <c r="I196" s="85">
        <v>1.1200000000000001</v>
      </c>
      <c r="J196" s="84" t="s">
        <v>4731</v>
      </c>
      <c r="K196" s="83">
        <v>42614</v>
      </c>
      <c r="L196" s="82"/>
      <c r="M196" s="82"/>
      <c r="N196" s="82"/>
      <c r="O196" s="82"/>
    </row>
    <row r="197" spans="1:15">
      <c r="A197" s="84">
        <v>48</v>
      </c>
      <c r="B197" s="84" t="s">
        <v>2304</v>
      </c>
      <c r="C197" s="84">
        <v>722355955</v>
      </c>
      <c r="D197" s="85">
        <v>115803.19</v>
      </c>
      <c r="E197" s="84" t="s">
        <v>4737</v>
      </c>
      <c r="F197" s="84">
        <v>140442957</v>
      </c>
      <c r="G197" s="84">
        <v>79</v>
      </c>
      <c r="H197" s="85">
        <v>229.34</v>
      </c>
      <c r="I197" s="85">
        <v>229.34</v>
      </c>
      <c r="J197" s="84" t="s">
        <v>4731</v>
      </c>
      <c r="K197" s="83">
        <v>42614</v>
      </c>
      <c r="L197" s="82"/>
      <c r="M197" s="82"/>
      <c r="N197" s="82"/>
      <c r="O197" s="82"/>
    </row>
    <row r="198" spans="1:15">
      <c r="A198" s="84">
        <v>48</v>
      </c>
      <c r="B198" s="84" t="s">
        <v>2304</v>
      </c>
      <c r="C198" s="84">
        <v>722355955</v>
      </c>
      <c r="D198" s="85">
        <v>115803.19</v>
      </c>
      <c r="E198" s="84" t="s">
        <v>4737</v>
      </c>
      <c r="F198" s="84">
        <v>140442958</v>
      </c>
      <c r="G198" s="84">
        <v>79</v>
      </c>
      <c r="H198" s="85">
        <v>1.49</v>
      </c>
      <c r="I198" s="85">
        <v>1.49</v>
      </c>
      <c r="J198" s="84" t="s">
        <v>4731</v>
      </c>
      <c r="K198" s="83">
        <v>42614</v>
      </c>
      <c r="L198" s="82"/>
      <c r="M198" s="82"/>
      <c r="N198" s="82"/>
      <c r="O198" s="82"/>
    </row>
    <row r="199" spans="1:15">
      <c r="A199" s="84">
        <v>48</v>
      </c>
      <c r="B199" s="84" t="s">
        <v>2304</v>
      </c>
      <c r="C199" s="84">
        <v>722355955</v>
      </c>
      <c r="D199" s="85">
        <v>115803.19</v>
      </c>
      <c r="E199" s="84" t="s">
        <v>4737</v>
      </c>
      <c r="F199" s="84">
        <v>140442959</v>
      </c>
      <c r="G199" s="84">
        <v>79</v>
      </c>
      <c r="H199" s="85">
        <v>3.72</v>
      </c>
      <c r="I199" s="85">
        <v>3.72</v>
      </c>
      <c r="J199" s="84" t="s">
        <v>4731</v>
      </c>
      <c r="K199" s="83">
        <v>42614</v>
      </c>
      <c r="L199" s="82"/>
      <c r="M199" s="82"/>
      <c r="N199" s="82"/>
      <c r="O199" s="82"/>
    </row>
    <row r="200" spans="1:15">
      <c r="A200" s="84">
        <v>48</v>
      </c>
      <c r="B200" s="84" t="s">
        <v>2304</v>
      </c>
      <c r="C200" s="84">
        <v>722355955</v>
      </c>
      <c r="D200" s="85">
        <v>115803.19</v>
      </c>
      <c r="E200" s="84" t="s">
        <v>4737</v>
      </c>
      <c r="F200" s="84">
        <v>140442981</v>
      </c>
      <c r="G200" s="84">
        <v>79</v>
      </c>
      <c r="H200" s="85">
        <v>953.39</v>
      </c>
      <c r="I200" s="85">
        <v>953.39</v>
      </c>
      <c r="J200" s="84" t="s">
        <v>4731</v>
      </c>
      <c r="K200" s="83">
        <v>42614</v>
      </c>
      <c r="L200" s="82"/>
      <c r="M200" s="82"/>
      <c r="N200" s="82"/>
      <c r="O200" s="82"/>
    </row>
    <row r="201" spans="1:15">
      <c r="A201" s="84">
        <v>48</v>
      </c>
      <c r="B201" s="84" t="s">
        <v>2304</v>
      </c>
      <c r="C201" s="84">
        <v>722355955</v>
      </c>
      <c r="D201" s="85">
        <v>115803.19</v>
      </c>
      <c r="E201" s="84" t="s">
        <v>4737</v>
      </c>
      <c r="F201" s="84">
        <v>140443007</v>
      </c>
      <c r="G201" s="84">
        <v>79</v>
      </c>
      <c r="H201" s="85">
        <v>0.19</v>
      </c>
      <c r="I201" s="85">
        <v>0.19</v>
      </c>
      <c r="J201" s="84" t="s">
        <v>4731</v>
      </c>
      <c r="K201" s="83">
        <v>42614</v>
      </c>
      <c r="L201" s="82"/>
      <c r="M201" s="82"/>
      <c r="N201" s="82"/>
      <c r="O201" s="82"/>
    </row>
    <row r="202" spans="1:15">
      <c r="A202" s="84">
        <v>48</v>
      </c>
      <c r="B202" s="84" t="s">
        <v>2304</v>
      </c>
      <c r="C202" s="84">
        <v>722355955</v>
      </c>
      <c r="D202" s="85">
        <v>115803.19</v>
      </c>
      <c r="E202" s="84" t="s">
        <v>4737</v>
      </c>
      <c r="F202" s="84">
        <v>140443010</v>
      </c>
      <c r="G202" s="84">
        <v>79</v>
      </c>
      <c r="H202" s="85">
        <v>0.2</v>
      </c>
      <c r="I202" s="85">
        <v>0.2</v>
      </c>
      <c r="J202" s="84" t="s">
        <v>4731</v>
      </c>
      <c r="K202" s="83">
        <v>42614</v>
      </c>
      <c r="L202" s="82"/>
      <c r="M202" s="82"/>
      <c r="N202" s="82"/>
      <c r="O202" s="82"/>
    </row>
    <row r="203" spans="1:15">
      <c r="A203" s="84">
        <v>48</v>
      </c>
      <c r="B203" s="84" t="s">
        <v>2304</v>
      </c>
      <c r="C203" s="84">
        <v>722355955</v>
      </c>
      <c r="D203" s="85">
        <v>115803.19</v>
      </c>
      <c r="E203" s="84" t="s">
        <v>4737</v>
      </c>
      <c r="F203" s="84">
        <v>140443287</v>
      </c>
      <c r="G203" s="84">
        <v>79</v>
      </c>
      <c r="H203" s="85">
        <v>219.16</v>
      </c>
      <c r="I203" s="85">
        <v>219.16</v>
      </c>
      <c r="J203" s="84" t="s">
        <v>4731</v>
      </c>
      <c r="K203" s="83">
        <v>42614</v>
      </c>
      <c r="L203" s="82"/>
      <c r="M203" s="82"/>
      <c r="N203" s="82"/>
      <c r="O203" s="82"/>
    </row>
    <row r="204" spans="1:15">
      <c r="A204" s="84">
        <v>48</v>
      </c>
      <c r="B204" s="84" t="s">
        <v>2304</v>
      </c>
      <c r="C204" s="84">
        <v>722355955</v>
      </c>
      <c r="D204" s="85">
        <v>115803.19</v>
      </c>
      <c r="E204" s="84" t="s">
        <v>4735</v>
      </c>
      <c r="F204" s="84">
        <v>138513438</v>
      </c>
      <c r="G204" s="84">
        <v>79</v>
      </c>
      <c r="H204" s="85">
        <v>1.44</v>
      </c>
      <c r="I204" s="85">
        <v>1.39</v>
      </c>
      <c r="J204" s="84" t="s">
        <v>4736</v>
      </c>
      <c r="K204" s="83">
        <v>42614</v>
      </c>
      <c r="L204" s="82"/>
      <c r="M204" s="82"/>
      <c r="N204" s="82"/>
      <c r="O204" s="82"/>
    </row>
    <row r="205" spans="1:15">
      <c r="A205" s="84">
        <v>48</v>
      </c>
      <c r="B205" s="84" t="s">
        <v>2304</v>
      </c>
      <c r="C205" s="84">
        <v>722355955</v>
      </c>
      <c r="D205" s="85">
        <v>115803.19</v>
      </c>
      <c r="E205" s="84" t="s">
        <v>4735</v>
      </c>
      <c r="F205" s="84">
        <v>138513442</v>
      </c>
      <c r="G205" s="84">
        <v>79</v>
      </c>
      <c r="H205" s="85">
        <v>156.15</v>
      </c>
      <c r="I205" s="85">
        <v>156.15</v>
      </c>
      <c r="J205" s="84" t="s">
        <v>4731</v>
      </c>
      <c r="K205" s="83">
        <v>42614</v>
      </c>
      <c r="L205" s="82"/>
      <c r="M205" s="82"/>
      <c r="N205" s="82"/>
      <c r="O205" s="82"/>
    </row>
    <row r="206" spans="1:15">
      <c r="A206" s="84">
        <v>48</v>
      </c>
      <c r="B206" s="84" t="s">
        <v>2304</v>
      </c>
      <c r="C206" s="84">
        <v>722355955</v>
      </c>
      <c r="D206" s="85">
        <v>115803.19</v>
      </c>
      <c r="E206" s="84" t="s">
        <v>4735</v>
      </c>
      <c r="F206" s="84">
        <v>138513445</v>
      </c>
      <c r="G206" s="84">
        <v>79</v>
      </c>
      <c r="H206" s="85">
        <v>1.1200000000000001</v>
      </c>
      <c r="I206" s="85">
        <v>1.1200000000000001</v>
      </c>
      <c r="J206" s="84" t="s">
        <v>4731</v>
      </c>
      <c r="K206" s="83">
        <v>42614</v>
      </c>
      <c r="L206" s="82"/>
      <c r="M206" s="82"/>
      <c r="N206" s="82"/>
      <c r="O206" s="82"/>
    </row>
    <row r="207" spans="1:15">
      <c r="A207" s="84">
        <v>48</v>
      </c>
      <c r="B207" s="84" t="s">
        <v>2304</v>
      </c>
      <c r="C207" s="84">
        <v>722355955</v>
      </c>
      <c r="D207" s="85">
        <v>115803.19</v>
      </c>
      <c r="E207" s="84" t="s">
        <v>4735</v>
      </c>
      <c r="F207" s="84">
        <v>138513447</v>
      </c>
      <c r="G207" s="84">
        <v>79</v>
      </c>
      <c r="H207" s="85">
        <v>33.44</v>
      </c>
      <c r="I207" s="85">
        <v>33.44</v>
      </c>
      <c r="J207" s="84" t="s">
        <v>4731</v>
      </c>
      <c r="K207" s="83">
        <v>42614</v>
      </c>
      <c r="L207" s="82"/>
      <c r="M207" s="82"/>
      <c r="N207" s="82"/>
      <c r="O207" s="82"/>
    </row>
    <row r="208" spans="1:15">
      <c r="A208" s="84">
        <v>48</v>
      </c>
      <c r="B208" s="84" t="s">
        <v>2304</v>
      </c>
      <c r="C208" s="84">
        <v>722355955</v>
      </c>
      <c r="D208" s="85">
        <v>115803.19</v>
      </c>
      <c r="E208" s="84" t="s">
        <v>4735</v>
      </c>
      <c r="F208" s="84">
        <v>138513448</v>
      </c>
      <c r="G208" s="84">
        <v>79</v>
      </c>
      <c r="H208" s="85">
        <v>32.200000000000003</v>
      </c>
      <c r="I208" s="85">
        <v>32.200000000000003</v>
      </c>
      <c r="J208" s="84" t="s">
        <v>4731</v>
      </c>
      <c r="K208" s="83">
        <v>42614</v>
      </c>
      <c r="L208" s="82"/>
      <c r="M208" s="82"/>
      <c r="N208" s="82"/>
      <c r="O208" s="82"/>
    </row>
    <row r="209" spans="1:15">
      <c r="A209" s="84">
        <v>48</v>
      </c>
      <c r="B209" s="84" t="s">
        <v>2304</v>
      </c>
      <c r="C209" s="84">
        <v>722355955</v>
      </c>
      <c r="D209" s="85">
        <v>115803.19</v>
      </c>
      <c r="E209" s="84" t="s">
        <v>4735</v>
      </c>
      <c r="F209" s="84">
        <v>138513449</v>
      </c>
      <c r="G209" s="84">
        <v>79</v>
      </c>
      <c r="H209" s="85">
        <v>4.74</v>
      </c>
      <c r="I209" s="85">
        <v>4.74</v>
      </c>
      <c r="J209" s="84" t="s">
        <v>4731</v>
      </c>
      <c r="K209" s="83">
        <v>42614</v>
      </c>
      <c r="L209" s="82"/>
      <c r="M209" s="82"/>
      <c r="N209" s="82"/>
      <c r="O209" s="82"/>
    </row>
    <row r="210" spans="1:15">
      <c r="A210" s="84">
        <v>48</v>
      </c>
      <c r="B210" s="84" t="s">
        <v>2304</v>
      </c>
      <c r="C210" s="84">
        <v>722355955</v>
      </c>
      <c r="D210" s="85">
        <v>115803.19</v>
      </c>
      <c r="E210" s="84" t="s">
        <v>4735</v>
      </c>
      <c r="F210" s="84">
        <v>138513450</v>
      </c>
      <c r="G210" s="84">
        <v>79</v>
      </c>
      <c r="H210" s="85">
        <v>74.28</v>
      </c>
      <c r="I210" s="85">
        <v>74.28</v>
      </c>
      <c r="J210" s="84" t="s">
        <v>4731</v>
      </c>
      <c r="K210" s="83">
        <v>42614</v>
      </c>
      <c r="L210" s="82"/>
      <c r="M210" s="82"/>
      <c r="N210" s="82"/>
      <c r="O210" s="82"/>
    </row>
    <row r="211" spans="1:15">
      <c r="A211" s="84">
        <v>48</v>
      </c>
      <c r="B211" s="84" t="s">
        <v>2304</v>
      </c>
      <c r="C211" s="84">
        <v>722355955</v>
      </c>
      <c r="D211" s="85">
        <v>115803.19</v>
      </c>
      <c r="E211" s="84" t="s">
        <v>4735</v>
      </c>
      <c r="F211" s="84">
        <v>138513451</v>
      </c>
      <c r="G211" s="84">
        <v>79</v>
      </c>
      <c r="H211" s="85">
        <v>1.02</v>
      </c>
      <c r="I211" s="85">
        <v>1.02</v>
      </c>
      <c r="J211" s="84" t="s">
        <v>4731</v>
      </c>
      <c r="K211" s="83">
        <v>42614</v>
      </c>
      <c r="L211" s="82"/>
      <c r="M211" s="82"/>
      <c r="N211" s="82"/>
      <c r="O211" s="82"/>
    </row>
    <row r="212" spans="1:15">
      <c r="A212" s="84">
        <v>48</v>
      </c>
      <c r="B212" s="84" t="s">
        <v>2304</v>
      </c>
      <c r="C212" s="84">
        <v>722355955</v>
      </c>
      <c r="D212" s="85">
        <v>115803.19</v>
      </c>
      <c r="E212" s="84" t="s">
        <v>4735</v>
      </c>
      <c r="F212" s="84">
        <v>138513452</v>
      </c>
      <c r="G212" s="84">
        <v>79</v>
      </c>
      <c r="H212" s="85">
        <v>0.47</v>
      </c>
      <c r="I212" s="85">
        <v>0.47</v>
      </c>
      <c r="J212" s="84" t="s">
        <v>4731</v>
      </c>
      <c r="K212" s="83">
        <v>42614</v>
      </c>
      <c r="L212" s="82"/>
      <c r="M212" s="82"/>
      <c r="N212" s="82"/>
      <c r="O212" s="82"/>
    </row>
    <row r="213" spans="1:15">
      <c r="A213" s="84">
        <v>48</v>
      </c>
      <c r="B213" s="84" t="s">
        <v>2304</v>
      </c>
      <c r="C213" s="84">
        <v>722355955</v>
      </c>
      <c r="D213" s="85">
        <v>115803.19</v>
      </c>
      <c r="E213" s="84" t="s">
        <v>4735</v>
      </c>
      <c r="F213" s="84">
        <v>138513453</v>
      </c>
      <c r="G213" s="84">
        <v>79</v>
      </c>
      <c r="H213" s="85">
        <v>26.23</v>
      </c>
      <c r="I213" s="85">
        <v>26.23</v>
      </c>
      <c r="J213" s="84" t="s">
        <v>4731</v>
      </c>
      <c r="K213" s="83">
        <v>42614</v>
      </c>
      <c r="L213" s="82"/>
      <c r="M213" s="82"/>
      <c r="N213" s="82"/>
      <c r="O213" s="82"/>
    </row>
    <row r="214" spans="1:15">
      <c r="A214" s="84">
        <v>48</v>
      </c>
      <c r="B214" s="84" t="s">
        <v>2304</v>
      </c>
      <c r="C214" s="84">
        <v>722355955</v>
      </c>
      <c r="D214" s="85">
        <v>115803.19</v>
      </c>
      <c r="E214" s="84" t="s">
        <v>4735</v>
      </c>
      <c r="F214" s="84">
        <v>138513454</v>
      </c>
      <c r="G214" s="84">
        <v>79</v>
      </c>
      <c r="H214" s="85">
        <v>2.96</v>
      </c>
      <c r="I214" s="85">
        <v>2.96</v>
      </c>
      <c r="J214" s="84" t="s">
        <v>4731</v>
      </c>
      <c r="K214" s="83">
        <v>42614</v>
      </c>
      <c r="L214" s="82"/>
      <c r="M214" s="82"/>
      <c r="N214" s="82"/>
      <c r="O214" s="82"/>
    </row>
    <row r="215" spans="1:15">
      <c r="A215" s="84">
        <v>48</v>
      </c>
      <c r="B215" s="84" t="s">
        <v>2304</v>
      </c>
      <c r="C215" s="84">
        <v>722355955</v>
      </c>
      <c r="D215" s="85">
        <v>115803.19</v>
      </c>
      <c r="E215" s="84" t="s">
        <v>4735</v>
      </c>
      <c r="F215" s="84">
        <v>138513455</v>
      </c>
      <c r="G215" s="84">
        <v>79</v>
      </c>
      <c r="H215" s="85">
        <v>24.78</v>
      </c>
      <c r="I215" s="85">
        <v>24.78</v>
      </c>
      <c r="J215" s="84" t="s">
        <v>4731</v>
      </c>
      <c r="K215" s="83">
        <v>42614</v>
      </c>
      <c r="L215" s="82"/>
      <c r="M215" s="82"/>
      <c r="N215" s="82"/>
      <c r="O215" s="82"/>
    </row>
    <row r="216" spans="1:15">
      <c r="A216" s="84">
        <v>48</v>
      </c>
      <c r="B216" s="84" t="s">
        <v>2304</v>
      </c>
      <c r="C216" s="84">
        <v>722355955</v>
      </c>
      <c r="D216" s="85">
        <v>115803.19</v>
      </c>
      <c r="E216" s="84" t="s">
        <v>4735</v>
      </c>
      <c r="F216" s="84">
        <v>138513456</v>
      </c>
      <c r="G216" s="84">
        <v>79</v>
      </c>
      <c r="H216" s="85">
        <v>3.72</v>
      </c>
      <c r="I216" s="85">
        <v>3.72</v>
      </c>
      <c r="J216" s="84" t="s">
        <v>4731</v>
      </c>
      <c r="K216" s="83">
        <v>42614</v>
      </c>
      <c r="L216" s="82"/>
      <c r="M216" s="82"/>
      <c r="N216" s="82"/>
      <c r="O216" s="82"/>
    </row>
    <row r="217" spans="1:15">
      <c r="A217" s="84">
        <v>48</v>
      </c>
      <c r="B217" s="84" t="s">
        <v>2304</v>
      </c>
      <c r="C217" s="84">
        <v>722355955</v>
      </c>
      <c r="D217" s="85">
        <v>115803.19</v>
      </c>
      <c r="E217" s="84" t="s">
        <v>4735</v>
      </c>
      <c r="F217" s="84">
        <v>138513458</v>
      </c>
      <c r="G217" s="84">
        <v>79</v>
      </c>
      <c r="H217" s="85">
        <v>147.49</v>
      </c>
      <c r="I217" s="85">
        <v>147.49</v>
      </c>
      <c r="J217" s="84" t="s">
        <v>4731</v>
      </c>
      <c r="K217" s="83">
        <v>42614</v>
      </c>
      <c r="L217" s="82"/>
      <c r="M217" s="82"/>
      <c r="N217" s="82"/>
      <c r="O217" s="82"/>
    </row>
    <row r="218" spans="1:15">
      <c r="A218" s="84">
        <v>48</v>
      </c>
      <c r="B218" s="84" t="s">
        <v>2304</v>
      </c>
      <c r="C218" s="84">
        <v>722355955</v>
      </c>
      <c r="D218" s="85">
        <v>115803.19</v>
      </c>
      <c r="E218" s="84" t="s">
        <v>4735</v>
      </c>
      <c r="F218" s="84">
        <v>138513459</v>
      </c>
      <c r="G218" s="84">
        <v>79</v>
      </c>
      <c r="H218" s="85">
        <v>79</v>
      </c>
      <c r="I218" s="85">
        <v>79</v>
      </c>
      <c r="J218" s="84" t="s">
        <v>4731</v>
      </c>
      <c r="K218" s="83">
        <v>42614</v>
      </c>
      <c r="L218" s="82"/>
      <c r="M218" s="82"/>
      <c r="N218" s="82"/>
      <c r="O218" s="82"/>
    </row>
    <row r="219" spans="1:15">
      <c r="A219" s="84">
        <v>48</v>
      </c>
      <c r="B219" s="84" t="s">
        <v>2304</v>
      </c>
      <c r="C219" s="84">
        <v>722355955</v>
      </c>
      <c r="D219" s="85">
        <v>115803.19</v>
      </c>
      <c r="E219" s="84" t="s">
        <v>4735</v>
      </c>
      <c r="F219" s="84">
        <v>138513461</v>
      </c>
      <c r="G219" s="84">
        <v>79</v>
      </c>
      <c r="H219" s="85">
        <v>283.33999999999997</v>
      </c>
      <c r="I219" s="85">
        <v>283.33999999999997</v>
      </c>
      <c r="J219" s="84" t="s">
        <v>4731</v>
      </c>
      <c r="K219" s="83">
        <v>42614</v>
      </c>
      <c r="L219" s="82"/>
      <c r="M219" s="82"/>
      <c r="N219" s="82"/>
      <c r="O219" s="82"/>
    </row>
    <row r="220" spans="1:15">
      <c r="A220" s="84">
        <v>48</v>
      </c>
      <c r="B220" s="84" t="s">
        <v>2304</v>
      </c>
      <c r="C220" s="84">
        <v>722355955</v>
      </c>
      <c r="D220" s="85">
        <v>115803.19</v>
      </c>
      <c r="E220" s="84" t="s">
        <v>4735</v>
      </c>
      <c r="F220" s="84">
        <v>138513462</v>
      </c>
      <c r="G220" s="84">
        <v>79</v>
      </c>
      <c r="H220" s="85">
        <v>3.31</v>
      </c>
      <c r="I220" s="85">
        <v>3.31</v>
      </c>
      <c r="J220" s="84" t="s">
        <v>4731</v>
      </c>
      <c r="K220" s="83">
        <v>42614</v>
      </c>
      <c r="L220" s="82"/>
      <c r="M220" s="82"/>
      <c r="N220" s="82"/>
      <c r="O220" s="82"/>
    </row>
    <row r="221" spans="1:15">
      <c r="A221" s="84">
        <v>48</v>
      </c>
      <c r="B221" s="84" t="s">
        <v>2304</v>
      </c>
      <c r="C221" s="84">
        <v>722355955</v>
      </c>
      <c r="D221" s="85">
        <v>115803.19</v>
      </c>
      <c r="E221" s="84" t="s">
        <v>4735</v>
      </c>
      <c r="F221" s="84">
        <v>138513463</v>
      </c>
      <c r="G221" s="84">
        <v>79</v>
      </c>
      <c r="H221" s="85">
        <v>33.14</v>
      </c>
      <c r="I221" s="85">
        <v>33.14</v>
      </c>
      <c r="J221" s="84" t="s">
        <v>4731</v>
      </c>
      <c r="K221" s="83">
        <v>42614</v>
      </c>
      <c r="L221" s="82"/>
      <c r="M221" s="82"/>
      <c r="N221" s="82"/>
      <c r="O221" s="82"/>
    </row>
    <row r="222" spans="1:15">
      <c r="A222" s="84">
        <v>48</v>
      </c>
      <c r="B222" s="84" t="s">
        <v>2304</v>
      </c>
      <c r="C222" s="84">
        <v>722355955</v>
      </c>
      <c r="D222" s="85">
        <v>115803.19</v>
      </c>
      <c r="E222" s="84" t="s">
        <v>4735</v>
      </c>
      <c r="F222" s="84">
        <v>138513464</v>
      </c>
      <c r="G222" s="84">
        <v>79</v>
      </c>
      <c r="H222" s="85">
        <v>565.03</v>
      </c>
      <c r="I222" s="85">
        <v>565.03</v>
      </c>
      <c r="J222" s="84" t="s">
        <v>4731</v>
      </c>
      <c r="K222" s="83">
        <v>42614</v>
      </c>
      <c r="L222" s="82"/>
      <c r="M222" s="82"/>
      <c r="N222" s="82"/>
      <c r="O222" s="82"/>
    </row>
    <row r="223" spans="1:15">
      <c r="A223" s="84">
        <v>48</v>
      </c>
      <c r="B223" s="84" t="s">
        <v>2304</v>
      </c>
      <c r="C223" s="84">
        <v>722355955</v>
      </c>
      <c r="D223" s="85">
        <v>115803.19</v>
      </c>
      <c r="E223" s="84" t="s">
        <v>4735</v>
      </c>
      <c r="F223" s="84">
        <v>138513465</v>
      </c>
      <c r="G223" s="84">
        <v>79</v>
      </c>
      <c r="H223" s="85">
        <v>16.16</v>
      </c>
      <c r="I223" s="85">
        <v>16.16</v>
      </c>
      <c r="J223" s="84" t="s">
        <v>4731</v>
      </c>
      <c r="K223" s="83">
        <v>42614</v>
      </c>
      <c r="L223" s="82"/>
      <c r="M223" s="82"/>
      <c r="N223" s="82"/>
      <c r="O223" s="82"/>
    </row>
    <row r="224" spans="1:15">
      <c r="A224" s="84">
        <v>48</v>
      </c>
      <c r="B224" s="84" t="s">
        <v>2304</v>
      </c>
      <c r="C224" s="84">
        <v>722355955</v>
      </c>
      <c r="D224" s="85">
        <v>115803.19</v>
      </c>
      <c r="E224" s="84" t="s">
        <v>4735</v>
      </c>
      <c r="F224" s="84">
        <v>138513466</v>
      </c>
      <c r="G224" s="84">
        <v>79</v>
      </c>
      <c r="H224" s="85">
        <v>199.42</v>
      </c>
      <c r="I224" s="85">
        <v>199.42</v>
      </c>
      <c r="J224" s="84" t="s">
        <v>4731</v>
      </c>
      <c r="K224" s="83">
        <v>42614</v>
      </c>
      <c r="L224" s="82"/>
      <c r="M224" s="82"/>
      <c r="N224" s="82"/>
      <c r="O224" s="82"/>
    </row>
    <row r="225" spans="1:15">
      <c r="A225" s="84">
        <v>48</v>
      </c>
      <c r="B225" s="84" t="s">
        <v>2304</v>
      </c>
      <c r="C225" s="84">
        <v>722355955</v>
      </c>
      <c r="D225" s="85">
        <v>115803.19</v>
      </c>
      <c r="E225" s="84" t="s">
        <v>4735</v>
      </c>
      <c r="F225" s="84">
        <v>138513467</v>
      </c>
      <c r="G225" s="84">
        <v>79</v>
      </c>
      <c r="H225" s="85">
        <v>18.88</v>
      </c>
      <c r="I225" s="85">
        <v>18.88</v>
      </c>
      <c r="J225" s="84" t="s">
        <v>4731</v>
      </c>
      <c r="K225" s="83">
        <v>42614</v>
      </c>
      <c r="L225" s="82"/>
      <c r="M225" s="82"/>
      <c r="N225" s="82"/>
      <c r="O225" s="82"/>
    </row>
    <row r="226" spans="1:15">
      <c r="A226" s="84">
        <v>48</v>
      </c>
      <c r="B226" s="84" t="s">
        <v>2304</v>
      </c>
      <c r="C226" s="84">
        <v>722355955</v>
      </c>
      <c r="D226" s="85">
        <v>115803.19</v>
      </c>
      <c r="E226" s="84" t="s">
        <v>4735</v>
      </c>
      <c r="F226" s="84">
        <v>138513468</v>
      </c>
      <c r="G226" s="84">
        <v>79</v>
      </c>
      <c r="H226" s="85">
        <v>1193.7</v>
      </c>
      <c r="I226" s="85">
        <v>1193.7</v>
      </c>
      <c r="J226" s="84" t="s">
        <v>4731</v>
      </c>
      <c r="K226" s="83">
        <v>42614</v>
      </c>
      <c r="L226" s="82"/>
      <c r="M226" s="82"/>
      <c r="N226" s="82"/>
      <c r="O226" s="82"/>
    </row>
    <row r="227" spans="1:15">
      <c r="A227" s="84">
        <v>48</v>
      </c>
      <c r="B227" s="84" t="s">
        <v>2304</v>
      </c>
      <c r="C227" s="84">
        <v>722355955</v>
      </c>
      <c r="D227" s="85">
        <v>115803.19</v>
      </c>
      <c r="E227" s="84" t="s">
        <v>4735</v>
      </c>
      <c r="F227" s="84">
        <v>138513469</v>
      </c>
      <c r="G227" s="84">
        <v>79</v>
      </c>
      <c r="H227" s="85">
        <v>859.67</v>
      </c>
      <c r="I227" s="85">
        <v>859.67</v>
      </c>
      <c r="J227" s="84" t="s">
        <v>4731</v>
      </c>
      <c r="K227" s="83">
        <v>42614</v>
      </c>
      <c r="L227" s="82"/>
      <c r="M227" s="82"/>
      <c r="N227" s="82"/>
      <c r="O227" s="82"/>
    </row>
    <row r="228" spans="1:15">
      <c r="A228" s="84">
        <v>48</v>
      </c>
      <c r="B228" s="84" t="s">
        <v>2304</v>
      </c>
      <c r="C228" s="84">
        <v>722355955</v>
      </c>
      <c r="D228" s="85">
        <v>115803.19</v>
      </c>
      <c r="E228" s="84" t="s">
        <v>4735</v>
      </c>
      <c r="F228" s="84">
        <v>138513470</v>
      </c>
      <c r="G228" s="84">
        <v>79</v>
      </c>
      <c r="H228" s="85">
        <v>105.68</v>
      </c>
      <c r="I228" s="85">
        <v>105.68</v>
      </c>
      <c r="J228" s="84" t="s">
        <v>4731</v>
      </c>
      <c r="K228" s="83">
        <v>42614</v>
      </c>
      <c r="L228" s="82"/>
      <c r="M228" s="82"/>
      <c r="N228" s="82"/>
      <c r="O228" s="82"/>
    </row>
    <row r="229" spans="1:15">
      <c r="A229" s="84">
        <v>48</v>
      </c>
      <c r="B229" s="84" t="s">
        <v>2304</v>
      </c>
      <c r="C229" s="84">
        <v>722355955</v>
      </c>
      <c r="D229" s="85">
        <v>115803.19</v>
      </c>
      <c r="E229" s="84" t="s">
        <v>4735</v>
      </c>
      <c r="F229" s="84">
        <v>138513471</v>
      </c>
      <c r="G229" s="84">
        <v>79</v>
      </c>
      <c r="H229" s="85">
        <v>365.35</v>
      </c>
      <c r="I229" s="85">
        <v>365.35</v>
      </c>
      <c r="J229" s="84" t="s">
        <v>4731</v>
      </c>
      <c r="K229" s="83">
        <v>42614</v>
      </c>
      <c r="L229" s="82"/>
      <c r="M229" s="82"/>
      <c r="N229" s="82"/>
      <c r="O229" s="82"/>
    </row>
    <row r="230" spans="1:15">
      <c r="A230" s="84">
        <v>48</v>
      </c>
      <c r="B230" s="84" t="s">
        <v>2304</v>
      </c>
      <c r="C230" s="84">
        <v>722355955</v>
      </c>
      <c r="D230" s="85">
        <v>115803.19</v>
      </c>
      <c r="E230" s="84" t="s">
        <v>4735</v>
      </c>
      <c r="F230" s="84">
        <v>138513472</v>
      </c>
      <c r="G230" s="84">
        <v>79</v>
      </c>
      <c r="H230" s="85">
        <v>135.53</v>
      </c>
      <c r="I230" s="85">
        <v>135.53</v>
      </c>
      <c r="J230" s="84" t="s">
        <v>4731</v>
      </c>
      <c r="K230" s="83">
        <v>42614</v>
      </c>
      <c r="L230" s="82"/>
      <c r="M230" s="82"/>
      <c r="N230" s="82"/>
      <c r="O230" s="82"/>
    </row>
    <row r="231" spans="1:15">
      <c r="A231" s="84">
        <v>48</v>
      </c>
      <c r="B231" s="84" t="s">
        <v>2304</v>
      </c>
      <c r="C231" s="84">
        <v>722355955</v>
      </c>
      <c r="D231" s="85">
        <v>115803.19</v>
      </c>
      <c r="E231" s="84" t="s">
        <v>4735</v>
      </c>
      <c r="F231" s="84">
        <v>138513473</v>
      </c>
      <c r="G231" s="84">
        <v>79</v>
      </c>
      <c r="H231" s="85">
        <v>392.01</v>
      </c>
      <c r="I231" s="85">
        <v>392.01</v>
      </c>
      <c r="J231" s="84" t="s">
        <v>4731</v>
      </c>
      <c r="K231" s="83">
        <v>42614</v>
      </c>
      <c r="L231" s="82"/>
      <c r="M231" s="82"/>
      <c r="N231" s="82"/>
      <c r="O231" s="82"/>
    </row>
    <row r="232" spans="1:15">
      <c r="A232" s="84">
        <v>48</v>
      </c>
      <c r="B232" s="84" t="s">
        <v>2304</v>
      </c>
      <c r="C232" s="84">
        <v>722355955</v>
      </c>
      <c r="D232" s="85">
        <v>115803.19</v>
      </c>
      <c r="E232" s="84" t="s">
        <v>4735</v>
      </c>
      <c r="F232" s="84">
        <v>138513474</v>
      </c>
      <c r="G232" s="84">
        <v>79</v>
      </c>
      <c r="H232" s="85">
        <v>93.33</v>
      </c>
      <c r="I232" s="85">
        <v>93.33</v>
      </c>
      <c r="J232" s="84" t="s">
        <v>4731</v>
      </c>
      <c r="K232" s="83">
        <v>42614</v>
      </c>
      <c r="L232" s="82"/>
      <c r="M232" s="82"/>
      <c r="N232" s="82"/>
      <c r="O232" s="82"/>
    </row>
    <row r="233" spans="1:15">
      <c r="A233" s="84">
        <v>48</v>
      </c>
      <c r="B233" s="84" t="s">
        <v>2304</v>
      </c>
      <c r="C233" s="84">
        <v>722355955</v>
      </c>
      <c r="D233" s="85">
        <v>115803.19</v>
      </c>
      <c r="E233" s="84" t="s">
        <v>4735</v>
      </c>
      <c r="F233" s="84">
        <v>138513475</v>
      </c>
      <c r="G233" s="84">
        <v>79</v>
      </c>
      <c r="H233" s="85">
        <v>276.64999999999998</v>
      </c>
      <c r="I233" s="85">
        <v>276.64999999999998</v>
      </c>
      <c r="J233" s="84" t="s">
        <v>4731</v>
      </c>
      <c r="K233" s="83">
        <v>42614</v>
      </c>
      <c r="L233" s="82"/>
      <c r="M233" s="82"/>
      <c r="N233" s="82"/>
      <c r="O233" s="82"/>
    </row>
    <row r="234" spans="1:15">
      <c r="A234" s="84">
        <v>48</v>
      </c>
      <c r="B234" s="84" t="s">
        <v>2304</v>
      </c>
      <c r="C234" s="84">
        <v>722355955</v>
      </c>
      <c r="D234" s="85">
        <v>115803.19</v>
      </c>
      <c r="E234" s="84" t="s">
        <v>4735</v>
      </c>
      <c r="F234" s="84">
        <v>138513476</v>
      </c>
      <c r="G234" s="84">
        <v>79</v>
      </c>
      <c r="H234" s="85">
        <v>1084.9000000000001</v>
      </c>
      <c r="I234" s="85">
        <v>1084.9000000000001</v>
      </c>
      <c r="J234" s="84" t="s">
        <v>4731</v>
      </c>
      <c r="K234" s="83">
        <v>42614</v>
      </c>
      <c r="L234" s="82"/>
      <c r="M234" s="82"/>
      <c r="N234" s="82"/>
      <c r="O234" s="82"/>
    </row>
    <row r="235" spans="1:15">
      <c r="A235" s="84">
        <v>48</v>
      </c>
      <c r="B235" s="84" t="s">
        <v>2304</v>
      </c>
      <c r="C235" s="84">
        <v>722355955</v>
      </c>
      <c r="D235" s="85">
        <v>115803.19</v>
      </c>
      <c r="E235" s="84" t="s">
        <v>4735</v>
      </c>
      <c r="F235" s="84">
        <v>138513477</v>
      </c>
      <c r="G235" s="84">
        <v>79</v>
      </c>
      <c r="H235" s="85">
        <v>220.96</v>
      </c>
      <c r="I235" s="85">
        <v>220.96</v>
      </c>
      <c r="J235" s="84" t="s">
        <v>4731</v>
      </c>
      <c r="K235" s="83">
        <v>42614</v>
      </c>
      <c r="L235" s="82"/>
      <c r="M235" s="82"/>
      <c r="N235" s="82"/>
      <c r="O235" s="82"/>
    </row>
    <row r="236" spans="1:15">
      <c r="A236" s="84">
        <v>48</v>
      </c>
      <c r="B236" s="84" t="s">
        <v>2304</v>
      </c>
      <c r="C236" s="84">
        <v>722355955</v>
      </c>
      <c r="D236" s="85">
        <v>115803.19</v>
      </c>
      <c r="E236" s="84" t="s">
        <v>4735</v>
      </c>
      <c r="F236" s="84">
        <v>138513478</v>
      </c>
      <c r="G236" s="84">
        <v>79</v>
      </c>
      <c r="H236" s="85">
        <v>16.05</v>
      </c>
      <c r="I236" s="85">
        <v>16.05</v>
      </c>
      <c r="J236" s="84" t="s">
        <v>4731</v>
      </c>
      <c r="K236" s="83">
        <v>42614</v>
      </c>
      <c r="L236" s="82"/>
      <c r="M236" s="82"/>
      <c r="N236" s="82"/>
      <c r="O236" s="82"/>
    </row>
    <row r="237" spans="1:15">
      <c r="A237" s="84">
        <v>48</v>
      </c>
      <c r="B237" s="84" t="s">
        <v>2304</v>
      </c>
      <c r="C237" s="84">
        <v>722355955</v>
      </c>
      <c r="D237" s="85">
        <v>115803.19</v>
      </c>
      <c r="E237" s="84" t="s">
        <v>4735</v>
      </c>
      <c r="F237" s="84">
        <v>138513479</v>
      </c>
      <c r="G237" s="84">
        <v>79</v>
      </c>
      <c r="H237" s="85">
        <v>4.7</v>
      </c>
      <c r="I237" s="85">
        <v>4.7</v>
      </c>
      <c r="J237" s="84" t="s">
        <v>4731</v>
      </c>
      <c r="K237" s="83">
        <v>42614</v>
      </c>
      <c r="L237" s="82"/>
      <c r="M237" s="82"/>
      <c r="N237" s="82"/>
      <c r="O237" s="82"/>
    </row>
    <row r="238" spans="1:15">
      <c r="A238" s="84">
        <v>48</v>
      </c>
      <c r="B238" s="84" t="s">
        <v>2304</v>
      </c>
      <c r="C238" s="84">
        <v>722355955</v>
      </c>
      <c r="D238" s="85">
        <v>115803.19</v>
      </c>
      <c r="E238" s="84" t="s">
        <v>4735</v>
      </c>
      <c r="F238" s="84">
        <v>138513480</v>
      </c>
      <c r="G238" s="84">
        <v>79</v>
      </c>
      <c r="H238" s="85">
        <v>31.84</v>
      </c>
      <c r="I238" s="85">
        <v>31.84</v>
      </c>
      <c r="J238" s="84" t="s">
        <v>4731</v>
      </c>
      <c r="K238" s="83">
        <v>42614</v>
      </c>
      <c r="L238" s="82"/>
      <c r="M238" s="82"/>
      <c r="N238" s="82"/>
      <c r="O238" s="82"/>
    </row>
    <row r="239" spans="1:15">
      <c r="A239" s="84">
        <v>48</v>
      </c>
      <c r="B239" s="84" t="s">
        <v>2304</v>
      </c>
      <c r="C239" s="84">
        <v>722355955</v>
      </c>
      <c r="D239" s="85">
        <v>115803.19</v>
      </c>
      <c r="E239" s="84" t="s">
        <v>4735</v>
      </c>
      <c r="F239" s="84">
        <v>138513481</v>
      </c>
      <c r="G239" s="84">
        <v>79</v>
      </c>
      <c r="H239" s="85">
        <v>3.75</v>
      </c>
      <c r="I239" s="85">
        <v>3.75</v>
      </c>
      <c r="J239" s="84" t="s">
        <v>4731</v>
      </c>
      <c r="K239" s="83">
        <v>42614</v>
      </c>
      <c r="L239" s="82"/>
      <c r="M239" s="82"/>
      <c r="N239" s="82"/>
      <c r="O239" s="82"/>
    </row>
    <row r="240" spans="1:15">
      <c r="A240" s="84">
        <v>48</v>
      </c>
      <c r="B240" s="84" t="s">
        <v>2304</v>
      </c>
      <c r="C240" s="84">
        <v>722355955</v>
      </c>
      <c r="D240" s="85">
        <v>115803.19</v>
      </c>
      <c r="E240" s="84" t="s">
        <v>4735</v>
      </c>
      <c r="F240" s="84">
        <v>138513482</v>
      </c>
      <c r="G240" s="84">
        <v>79</v>
      </c>
      <c r="H240" s="85">
        <v>139.5</v>
      </c>
      <c r="I240" s="85">
        <v>139.5</v>
      </c>
      <c r="J240" s="84" t="s">
        <v>4731</v>
      </c>
      <c r="K240" s="83">
        <v>42614</v>
      </c>
      <c r="L240" s="82"/>
      <c r="M240" s="82"/>
      <c r="N240" s="82"/>
      <c r="O240" s="82"/>
    </row>
    <row r="241" spans="1:15">
      <c r="A241" s="84">
        <v>48</v>
      </c>
      <c r="B241" s="84" t="s">
        <v>2304</v>
      </c>
      <c r="C241" s="84">
        <v>722355955</v>
      </c>
      <c r="D241" s="85">
        <v>115803.19</v>
      </c>
      <c r="E241" s="84" t="s">
        <v>4735</v>
      </c>
      <c r="F241" s="84">
        <v>138513483</v>
      </c>
      <c r="G241" s="84">
        <v>79</v>
      </c>
      <c r="H241" s="85">
        <v>26.66</v>
      </c>
      <c r="I241" s="85">
        <v>26.66</v>
      </c>
      <c r="J241" s="84" t="s">
        <v>4731</v>
      </c>
      <c r="K241" s="83">
        <v>42614</v>
      </c>
      <c r="L241" s="82"/>
      <c r="M241" s="82"/>
      <c r="N241" s="82"/>
      <c r="O241" s="82"/>
    </row>
    <row r="242" spans="1:15">
      <c r="A242" s="84">
        <v>48</v>
      </c>
      <c r="B242" s="84" t="s">
        <v>2304</v>
      </c>
      <c r="C242" s="84">
        <v>722355955</v>
      </c>
      <c r="D242" s="85">
        <v>115803.19</v>
      </c>
      <c r="E242" s="84" t="s">
        <v>4735</v>
      </c>
      <c r="F242" s="84">
        <v>138513484</v>
      </c>
      <c r="G242" s="84">
        <v>79</v>
      </c>
      <c r="H242" s="85">
        <v>4.8499999999999996</v>
      </c>
      <c r="I242" s="85">
        <v>4.8499999999999996</v>
      </c>
      <c r="J242" s="84" t="s">
        <v>4731</v>
      </c>
      <c r="K242" s="83">
        <v>42614</v>
      </c>
      <c r="L242" s="82"/>
      <c r="M242" s="82"/>
      <c r="N242" s="82"/>
      <c r="O242" s="82"/>
    </row>
    <row r="243" spans="1:15">
      <c r="A243" s="84">
        <v>48</v>
      </c>
      <c r="B243" s="84" t="s">
        <v>2304</v>
      </c>
      <c r="C243" s="84">
        <v>722355955</v>
      </c>
      <c r="D243" s="85">
        <v>115803.19</v>
      </c>
      <c r="E243" s="84" t="s">
        <v>4735</v>
      </c>
      <c r="F243" s="84">
        <v>138513485</v>
      </c>
      <c r="G243" s="84">
        <v>79</v>
      </c>
      <c r="H243" s="85">
        <v>56.22</v>
      </c>
      <c r="I243" s="85">
        <v>56.22</v>
      </c>
      <c r="J243" s="84" t="s">
        <v>4731</v>
      </c>
      <c r="K243" s="83">
        <v>42614</v>
      </c>
      <c r="L243" s="82"/>
      <c r="M243" s="82"/>
      <c r="N243" s="82"/>
      <c r="O243" s="82"/>
    </row>
    <row r="244" spans="1:15">
      <c r="A244" s="84">
        <v>48</v>
      </c>
      <c r="B244" s="84" t="s">
        <v>2304</v>
      </c>
      <c r="C244" s="84">
        <v>722355955</v>
      </c>
      <c r="D244" s="85">
        <v>115803.19</v>
      </c>
      <c r="E244" s="84" t="s">
        <v>4735</v>
      </c>
      <c r="F244" s="84">
        <v>138513486</v>
      </c>
      <c r="G244" s="84">
        <v>79</v>
      </c>
      <c r="H244" s="85">
        <v>164.58</v>
      </c>
      <c r="I244" s="85">
        <v>164.58</v>
      </c>
      <c r="J244" s="84" t="s">
        <v>4731</v>
      </c>
      <c r="K244" s="83">
        <v>42614</v>
      </c>
      <c r="L244" s="82"/>
      <c r="M244" s="82"/>
      <c r="N244" s="82"/>
      <c r="O244" s="82"/>
    </row>
    <row r="245" spans="1:15">
      <c r="A245" s="84">
        <v>48</v>
      </c>
      <c r="B245" s="84" t="s">
        <v>2304</v>
      </c>
      <c r="C245" s="84">
        <v>722355955</v>
      </c>
      <c r="D245" s="85">
        <v>115803.19</v>
      </c>
      <c r="E245" s="84" t="s">
        <v>4735</v>
      </c>
      <c r="F245" s="84">
        <v>138513487</v>
      </c>
      <c r="G245" s="84">
        <v>79</v>
      </c>
      <c r="H245" s="85">
        <v>47.49</v>
      </c>
      <c r="I245" s="85">
        <v>47.49</v>
      </c>
      <c r="J245" s="84" t="s">
        <v>4731</v>
      </c>
      <c r="K245" s="83">
        <v>42614</v>
      </c>
      <c r="L245" s="82"/>
      <c r="M245" s="82"/>
      <c r="N245" s="82"/>
      <c r="O245" s="82"/>
    </row>
    <row r="246" spans="1:15">
      <c r="A246" s="84">
        <v>48</v>
      </c>
      <c r="B246" s="84" t="s">
        <v>2304</v>
      </c>
      <c r="C246" s="84">
        <v>722355955</v>
      </c>
      <c r="D246" s="85">
        <v>115803.19</v>
      </c>
      <c r="E246" s="84" t="s">
        <v>4735</v>
      </c>
      <c r="F246" s="84">
        <v>138513488</v>
      </c>
      <c r="G246" s="84">
        <v>79</v>
      </c>
      <c r="H246" s="85">
        <v>141.03</v>
      </c>
      <c r="I246" s="85">
        <v>141.03</v>
      </c>
      <c r="J246" s="84" t="s">
        <v>4731</v>
      </c>
      <c r="K246" s="83">
        <v>42614</v>
      </c>
      <c r="L246" s="82"/>
      <c r="M246" s="82"/>
      <c r="N246" s="82"/>
      <c r="O246" s="82"/>
    </row>
    <row r="247" spans="1:15">
      <c r="A247" s="84">
        <v>48</v>
      </c>
      <c r="B247" s="84" t="s">
        <v>2304</v>
      </c>
      <c r="C247" s="84">
        <v>722355955</v>
      </c>
      <c r="D247" s="85">
        <v>115803.19</v>
      </c>
      <c r="E247" s="84" t="s">
        <v>4735</v>
      </c>
      <c r="F247" s="84">
        <v>138513492</v>
      </c>
      <c r="G247" s="84">
        <v>79</v>
      </c>
      <c r="H247" s="85">
        <v>10.79</v>
      </c>
      <c r="I247" s="85">
        <v>10.79</v>
      </c>
      <c r="J247" s="84" t="s">
        <v>4731</v>
      </c>
      <c r="K247" s="83">
        <v>42614</v>
      </c>
      <c r="L247" s="82"/>
      <c r="M247" s="82"/>
      <c r="N247" s="82"/>
      <c r="O247" s="82"/>
    </row>
    <row r="248" spans="1:15">
      <c r="A248" s="84">
        <v>48</v>
      </c>
      <c r="B248" s="84" t="s">
        <v>2304</v>
      </c>
      <c r="C248" s="84">
        <v>722355955</v>
      </c>
      <c r="D248" s="85">
        <v>115803.19</v>
      </c>
      <c r="E248" s="84" t="s">
        <v>4735</v>
      </c>
      <c r="F248" s="84">
        <v>138513493</v>
      </c>
      <c r="G248" s="84">
        <v>79</v>
      </c>
      <c r="H248" s="85">
        <v>0.56000000000000005</v>
      </c>
      <c r="I248" s="85">
        <v>0.56000000000000005</v>
      </c>
      <c r="J248" s="84" t="s">
        <v>4731</v>
      </c>
      <c r="K248" s="83">
        <v>42614</v>
      </c>
      <c r="L248" s="82"/>
      <c r="M248" s="82"/>
      <c r="N248" s="82"/>
      <c r="O248" s="82"/>
    </row>
    <row r="249" spans="1:15">
      <c r="A249" s="84">
        <v>48</v>
      </c>
      <c r="B249" s="84" t="s">
        <v>2304</v>
      </c>
      <c r="C249" s="84">
        <v>722355955</v>
      </c>
      <c r="D249" s="85">
        <v>115803.19</v>
      </c>
      <c r="E249" s="84" t="s">
        <v>4735</v>
      </c>
      <c r="F249" s="84">
        <v>138513495</v>
      </c>
      <c r="G249" s="84">
        <v>79</v>
      </c>
      <c r="H249" s="85">
        <v>7.79</v>
      </c>
      <c r="I249" s="85">
        <v>7.79</v>
      </c>
      <c r="J249" s="84" t="s">
        <v>4731</v>
      </c>
      <c r="K249" s="83">
        <v>42614</v>
      </c>
      <c r="L249" s="82"/>
      <c r="M249" s="82"/>
      <c r="N249" s="82"/>
      <c r="O249" s="82"/>
    </row>
    <row r="250" spans="1:15">
      <c r="A250" s="84">
        <v>48</v>
      </c>
      <c r="B250" s="84" t="s">
        <v>2304</v>
      </c>
      <c r="C250" s="84">
        <v>722355955</v>
      </c>
      <c r="D250" s="85">
        <v>115803.19</v>
      </c>
      <c r="E250" s="84" t="s">
        <v>4735</v>
      </c>
      <c r="F250" s="84">
        <v>138513496</v>
      </c>
      <c r="G250" s="84">
        <v>79</v>
      </c>
      <c r="H250" s="85">
        <v>24.46</v>
      </c>
      <c r="I250" s="85">
        <v>24.46</v>
      </c>
      <c r="J250" s="84" t="s">
        <v>4731</v>
      </c>
      <c r="K250" s="83">
        <v>42614</v>
      </c>
      <c r="L250" s="82"/>
      <c r="M250" s="82"/>
      <c r="N250" s="82"/>
      <c r="O250" s="82"/>
    </row>
    <row r="251" spans="1:15">
      <c r="A251" s="84">
        <v>48</v>
      </c>
      <c r="B251" s="84" t="s">
        <v>2304</v>
      </c>
      <c r="C251" s="84">
        <v>722355955</v>
      </c>
      <c r="D251" s="85">
        <v>115803.19</v>
      </c>
      <c r="E251" s="84" t="s">
        <v>4735</v>
      </c>
      <c r="F251" s="84">
        <v>138513497</v>
      </c>
      <c r="G251" s="84">
        <v>79</v>
      </c>
      <c r="H251" s="85">
        <v>0.84</v>
      </c>
      <c r="I251" s="85">
        <v>0.84</v>
      </c>
      <c r="J251" s="84" t="s">
        <v>4731</v>
      </c>
      <c r="K251" s="83">
        <v>42614</v>
      </c>
      <c r="L251" s="82"/>
      <c r="M251" s="82"/>
      <c r="N251" s="82"/>
      <c r="O251" s="82"/>
    </row>
    <row r="252" spans="1:15">
      <c r="A252" s="84">
        <v>48</v>
      </c>
      <c r="B252" s="84" t="s">
        <v>2304</v>
      </c>
      <c r="C252" s="84">
        <v>722355955</v>
      </c>
      <c r="D252" s="85">
        <v>115803.19</v>
      </c>
      <c r="E252" s="84" t="s">
        <v>4735</v>
      </c>
      <c r="F252" s="84">
        <v>138513498</v>
      </c>
      <c r="G252" s="84">
        <v>79</v>
      </c>
      <c r="H252" s="85">
        <v>11.25</v>
      </c>
      <c r="I252" s="85">
        <v>11.25</v>
      </c>
      <c r="J252" s="84" t="s">
        <v>4731</v>
      </c>
      <c r="K252" s="83">
        <v>42614</v>
      </c>
      <c r="L252" s="82"/>
      <c r="M252" s="82"/>
      <c r="N252" s="82"/>
      <c r="O252" s="82"/>
    </row>
    <row r="253" spans="1:15">
      <c r="A253" s="84">
        <v>48</v>
      </c>
      <c r="B253" s="84" t="s">
        <v>2304</v>
      </c>
      <c r="C253" s="84">
        <v>722355955</v>
      </c>
      <c r="D253" s="85">
        <v>115803.19</v>
      </c>
      <c r="E253" s="84" t="s">
        <v>4735</v>
      </c>
      <c r="F253" s="84">
        <v>138513499</v>
      </c>
      <c r="G253" s="84">
        <v>79</v>
      </c>
      <c r="H253" s="85">
        <v>61.29</v>
      </c>
      <c r="I253" s="85">
        <v>61.29</v>
      </c>
      <c r="J253" s="84" t="s">
        <v>4731</v>
      </c>
      <c r="K253" s="83">
        <v>42614</v>
      </c>
      <c r="L253" s="82"/>
      <c r="M253" s="82"/>
      <c r="N253" s="82"/>
      <c r="O253" s="82"/>
    </row>
    <row r="254" spans="1:15">
      <c r="A254" s="84">
        <v>48</v>
      </c>
      <c r="B254" s="84" t="s">
        <v>2304</v>
      </c>
      <c r="C254" s="84">
        <v>722355955</v>
      </c>
      <c r="D254" s="85">
        <v>115803.19</v>
      </c>
      <c r="E254" s="84" t="s">
        <v>4735</v>
      </c>
      <c r="F254" s="84">
        <v>138513507</v>
      </c>
      <c r="G254" s="84">
        <v>79</v>
      </c>
      <c r="H254" s="85">
        <v>50.34</v>
      </c>
      <c r="I254" s="85">
        <v>50.34</v>
      </c>
      <c r="J254" s="84" t="s">
        <v>4731</v>
      </c>
      <c r="K254" s="83">
        <v>42614</v>
      </c>
      <c r="L254" s="82"/>
      <c r="M254" s="82"/>
      <c r="N254" s="82"/>
      <c r="O254" s="82"/>
    </row>
    <row r="255" spans="1:15">
      <c r="A255" s="84">
        <v>48</v>
      </c>
      <c r="B255" s="84" t="s">
        <v>2304</v>
      </c>
      <c r="C255" s="84">
        <v>722355955</v>
      </c>
      <c r="D255" s="85">
        <v>115803.19</v>
      </c>
      <c r="E255" s="84" t="s">
        <v>4735</v>
      </c>
      <c r="F255" s="84">
        <v>138514117</v>
      </c>
      <c r="G255" s="84">
        <v>79</v>
      </c>
      <c r="H255" s="85">
        <v>79.45</v>
      </c>
      <c r="I255" s="85">
        <v>79.45</v>
      </c>
      <c r="J255" s="84" t="s">
        <v>4731</v>
      </c>
      <c r="K255" s="83">
        <v>42614</v>
      </c>
      <c r="L255" s="82"/>
      <c r="M255" s="82"/>
      <c r="N255" s="82"/>
      <c r="O255" s="82"/>
    </row>
    <row r="256" spans="1:15">
      <c r="A256" s="84">
        <v>48</v>
      </c>
      <c r="B256" s="84" t="s">
        <v>2304</v>
      </c>
      <c r="C256" s="84">
        <v>722355955</v>
      </c>
      <c r="D256" s="85">
        <v>115803.19</v>
      </c>
      <c r="E256" s="84" t="s">
        <v>4734</v>
      </c>
      <c r="F256" s="84">
        <v>140915219</v>
      </c>
      <c r="G256" s="84">
        <v>79</v>
      </c>
      <c r="H256" s="85">
        <v>717.31</v>
      </c>
      <c r="I256" s="85">
        <v>717.31</v>
      </c>
      <c r="J256" s="84" t="s">
        <v>4731</v>
      </c>
      <c r="K256" s="83">
        <v>42614</v>
      </c>
      <c r="L256" s="82"/>
      <c r="M256" s="82"/>
      <c r="N256" s="82"/>
      <c r="O256" s="82"/>
    </row>
    <row r="257" spans="1:15">
      <c r="A257" s="84">
        <v>48</v>
      </c>
      <c r="B257" s="84" t="s">
        <v>2304</v>
      </c>
      <c r="C257" s="84">
        <v>722355955</v>
      </c>
      <c r="D257" s="85">
        <v>115803.19</v>
      </c>
      <c r="E257" s="84" t="s">
        <v>4734</v>
      </c>
      <c r="F257" s="84">
        <v>140915227</v>
      </c>
      <c r="G257" s="84">
        <v>79</v>
      </c>
      <c r="H257" s="85">
        <v>6.23</v>
      </c>
      <c r="I257" s="85">
        <v>6.23</v>
      </c>
      <c r="J257" s="84" t="s">
        <v>4731</v>
      </c>
      <c r="K257" s="83">
        <v>42614</v>
      </c>
      <c r="L257" s="82"/>
      <c r="M257" s="82"/>
      <c r="N257" s="82"/>
      <c r="O257" s="82"/>
    </row>
    <row r="258" spans="1:15">
      <c r="A258" s="84">
        <v>48</v>
      </c>
      <c r="B258" s="84" t="s">
        <v>2304</v>
      </c>
      <c r="C258" s="84">
        <v>722355955</v>
      </c>
      <c r="D258" s="85">
        <v>115803.19</v>
      </c>
      <c r="E258" s="84" t="s">
        <v>4734</v>
      </c>
      <c r="F258" s="84">
        <v>140915228</v>
      </c>
      <c r="G258" s="84">
        <v>79</v>
      </c>
      <c r="H258" s="85">
        <v>389.89</v>
      </c>
      <c r="I258" s="85">
        <v>389.89</v>
      </c>
      <c r="J258" s="84" t="s">
        <v>4731</v>
      </c>
      <c r="K258" s="83">
        <v>42614</v>
      </c>
      <c r="L258" s="82"/>
      <c r="M258" s="82"/>
      <c r="N258" s="82"/>
      <c r="O258" s="82"/>
    </row>
    <row r="259" spans="1:15">
      <c r="A259" s="84">
        <v>48</v>
      </c>
      <c r="B259" s="84" t="s">
        <v>2304</v>
      </c>
      <c r="C259" s="84">
        <v>722355955</v>
      </c>
      <c r="D259" s="85">
        <v>115803.19</v>
      </c>
      <c r="E259" s="84" t="s">
        <v>4734</v>
      </c>
      <c r="F259" s="84">
        <v>140915235</v>
      </c>
      <c r="G259" s="84">
        <v>79</v>
      </c>
      <c r="H259" s="85">
        <v>12.92</v>
      </c>
      <c r="I259" s="85">
        <v>12.92</v>
      </c>
      <c r="J259" s="84" t="s">
        <v>4731</v>
      </c>
      <c r="K259" s="83">
        <v>42614</v>
      </c>
      <c r="L259" s="82"/>
      <c r="M259" s="82"/>
      <c r="N259" s="82"/>
      <c r="O259" s="82"/>
    </row>
    <row r="260" spans="1:15">
      <c r="A260" s="84">
        <v>48</v>
      </c>
      <c r="B260" s="84" t="s">
        <v>2304</v>
      </c>
      <c r="C260" s="84">
        <v>722355955</v>
      </c>
      <c r="D260" s="85">
        <v>115803.19</v>
      </c>
      <c r="E260" s="84" t="s">
        <v>4734</v>
      </c>
      <c r="F260" s="84">
        <v>140915238</v>
      </c>
      <c r="G260" s="84">
        <v>79</v>
      </c>
      <c r="H260" s="85">
        <v>4.93</v>
      </c>
      <c r="I260" s="85">
        <v>4.93</v>
      </c>
      <c r="J260" s="84" t="s">
        <v>4731</v>
      </c>
      <c r="K260" s="83">
        <v>42614</v>
      </c>
      <c r="L260" s="82"/>
      <c r="M260" s="82"/>
      <c r="N260" s="82"/>
      <c r="O260" s="82"/>
    </row>
    <row r="261" spans="1:15">
      <c r="A261" s="84">
        <v>48</v>
      </c>
      <c r="B261" s="84" t="s">
        <v>2304</v>
      </c>
      <c r="C261" s="84">
        <v>722355955</v>
      </c>
      <c r="D261" s="85">
        <v>115803.19</v>
      </c>
      <c r="E261" s="84" t="s">
        <v>4734</v>
      </c>
      <c r="F261" s="84">
        <v>140915240</v>
      </c>
      <c r="G261" s="84">
        <v>79</v>
      </c>
      <c r="H261" s="85">
        <v>112.4</v>
      </c>
      <c r="I261" s="85">
        <v>112.4</v>
      </c>
      <c r="J261" s="84" t="s">
        <v>4731</v>
      </c>
      <c r="K261" s="83">
        <v>42614</v>
      </c>
      <c r="L261" s="82"/>
      <c r="M261" s="82"/>
      <c r="N261" s="82"/>
      <c r="O261" s="82"/>
    </row>
    <row r="262" spans="1:15">
      <c r="A262" s="84">
        <v>48</v>
      </c>
      <c r="B262" s="84" t="s">
        <v>2304</v>
      </c>
      <c r="C262" s="84">
        <v>722355955</v>
      </c>
      <c r="D262" s="85">
        <v>115803.19</v>
      </c>
      <c r="E262" s="84" t="s">
        <v>4734</v>
      </c>
      <c r="F262" s="84">
        <v>140915241</v>
      </c>
      <c r="G262" s="84">
        <v>79</v>
      </c>
      <c r="H262" s="85">
        <v>0.56000000000000005</v>
      </c>
      <c r="I262" s="85">
        <v>0.56000000000000005</v>
      </c>
      <c r="J262" s="84" t="s">
        <v>4731</v>
      </c>
      <c r="K262" s="83">
        <v>42614</v>
      </c>
      <c r="L262" s="82"/>
      <c r="M262" s="82"/>
      <c r="N262" s="82"/>
      <c r="O262" s="82"/>
    </row>
    <row r="263" spans="1:15">
      <c r="A263" s="84">
        <v>48</v>
      </c>
      <c r="B263" s="84" t="s">
        <v>2304</v>
      </c>
      <c r="C263" s="84">
        <v>722355955</v>
      </c>
      <c r="D263" s="85">
        <v>115803.19</v>
      </c>
      <c r="E263" s="84" t="s">
        <v>4734</v>
      </c>
      <c r="F263" s="84">
        <v>140915242</v>
      </c>
      <c r="G263" s="84">
        <v>79</v>
      </c>
      <c r="H263" s="85">
        <v>1.67</v>
      </c>
      <c r="I263" s="85">
        <v>1.67</v>
      </c>
      <c r="J263" s="84" t="s">
        <v>4731</v>
      </c>
      <c r="K263" s="83">
        <v>42614</v>
      </c>
      <c r="L263" s="82"/>
      <c r="M263" s="82"/>
      <c r="N263" s="82"/>
      <c r="O263" s="82"/>
    </row>
    <row r="264" spans="1:15">
      <c r="A264" s="84">
        <v>48</v>
      </c>
      <c r="B264" s="84" t="s">
        <v>2304</v>
      </c>
      <c r="C264" s="84">
        <v>722355955</v>
      </c>
      <c r="D264" s="85">
        <v>115803.19</v>
      </c>
      <c r="E264" s="84" t="s">
        <v>4734</v>
      </c>
      <c r="F264" s="84">
        <v>140915245</v>
      </c>
      <c r="G264" s="84">
        <v>79</v>
      </c>
      <c r="H264" s="85">
        <v>39.53</v>
      </c>
      <c r="I264" s="85">
        <v>39.53</v>
      </c>
      <c r="J264" s="84" t="s">
        <v>4731</v>
      </c>
      <c r="K264" s="83">
        <v>42614</v>
      </c>
      <c r="L264" s="82"/>
      <c r="M264" s="82"/>
      <c r="N264" s="82"/>
      <c r="O264" s="82"/>
    </row>
    <row r="265" spans="1:15">
      <c r="A265" s="84">
        <v>48</v>
      </c>
      <c r="B265" s="84" t="s">
        <v>2304</v>
      </c>
      <c r="C265" s="84">
        <v>722355955</v>
      </c>
      <c r="D265" s="85">
        <v>115803.19</v>
      </c>
      <c r="E265" s="84" t="s">
        <v>4734</v>
      </c>
      <c r="F265" s="84">
        <v>140915246</v>
      </c>
      <c r="G265" s="84">
        <v>79</v>
      </c>
      <c r="H265" s="85">
        <v>86.96</v>
      </c>
      <c r="I265" s="85">
        <v>86.96</v>
      </c>
      <c r="J265" s="84" t="s">
        <v>4731</v>
      </c>
      <c r="K265" s="83">
        <v>42614</v>
      </c>
      <c r="L265" s="82"/>
      <c r="M265" s="82"/>
      <c r="N265" s="82"/>
      <c r="O265" s="82"/>
    </row>
    <row r="266" spans="1:15">
      <c r="A266" s="84">
        <v>48</v>
      </c>
      <c r="B266" s="84" t="s">
        <v>2304</v>
      </c>
      <c r="C266" s="84">
        <v>722355955</v>
      </c>
      <c r="D266" s="85">
        <v>115803.19</v>
      </c>
      <c r="E266" s="84" t="s">
        <v>4734</v>
      </c>
      <c r="F266" s="84">
        <v>140915249</v>
      </c>
      <c r="G266" s="84">
        <v>79</v>
      </c>
      <c r="H266" s="85">
        <v>297.12</v>
      </c>
      <c r="I266" s="85">
        <v>297.12</v>
      </c>
      <c r="J266" s="84" t="s">
        <v>4731</v>
      </c>
      <c r="K266" s="83">
        <v>42614</v>
      </c>
      <c r="L266" s="82"/>
      <c r="M266" s="82"/>
      <c r="N266" s="82"/>
      <c r="O266" s="82"/>
    </row>
    <row r="267" spans="1:15">
      <c r="A267" s="84">
        <v>48</v>
      </c>
      <c r="B267" s="84" t="s">
        <v>2304</v>
      </c>
      <c r="C267" s="84">
        <v>722355955</v>
      </c>
      <c r="D267" s="85">
        <v>115803.19</v>
      </c>
      <c r="E267" s="84" t="s">
        <v>4734</v>
      </c>
      <c r="F267" s="84">
        <v>140915252</v>
      </c>
      <c r="G267" s="84">
        <v>79</v>
      </c>
      <c r="H267" s="85">
        <v>1.02</v>
      </c>
      <c r="I267" s="85">
        <v>1.02</v>
      </c>
      <c r="J267" s="84" t="s">
        <v>4731</v>
      </c>
      <c r="K267" s="83">
        <v>42614</v>
      </c>
      <c r="L267" s="82"/>
      <c r="M267" s="82"/>
      <c r="N267" s="82"/>
      <c r="O267" s="82"/>
    </row>
    <row r="268" spans="1:15">
      <c r="A268" s="84">
        <v>48</v>
      </c>
      <c r="B268" s="84" t="s">
        <v>2304</v>
      </c>
      <c r="C268" s="84">
        <v>722355955</v>
      </c>
      <c r="D268" s="85">
        <v>115803.19</v>
      </c>
      <c r="E268" s="84" t="s">
        <v>4734</v>
      </c>
      <c r="F268" s="84">
        <v>140915255</v>
      </c>
      <c r="G268" s="84">
        <v>79</v>
      </c>
      <c r="H268" s="85">
        <v>261.93</v>
      </c>
      <c r="I268" s="85">
        <v>261.93</v>
      </c>
      <c r="J268" s="84" t="s">
        <v>4731</v>
      </c>
      <c r="K268" s="83">
        <v>42614</v>
      </c>
      <c r="L268" s="82"/>
      <c r="M268" s="82"/>
      <c r="N268" s="82"/>
      <c r="O268" s="82"/>
    </row>
    <row r="269" spans="1:15">
      <c r="A269" s="84">
        <v>48</v>
      </c>
      <c r="B269" s="84" t="s">
        <v>2304</v>
      </c>
      <c r="C269" s="84">
        <v>722355955</v>
      </c>
      <c r="D269" s="85">
        <v>115803.19</v>
      </c>
      <c r="E269" s="84" t="s">
        <v>4734</v>
      </c>
      <c r="F269" s="84">
        <v>140915257</v>
      </c>
      <c r="G269" s="84">
        <v>79</v>
      </c>
      <c r="H269" s="85">
        <v>201.92</v>
      </c>
      <c r="I269" s="85">
        <v>201.92</v>
      </c>
      <c r="J269" s="84" t="s">
        <v>4731</v>
      </c>
      <c r="K269" s="83">
        <v>42614</v>
      </c>
      <c r="L269" s="82"/>
      <c r="M269" s="82"/>
      <c r="N269" s="82"/>
      <c r="O269" s="82"/>
    </row>
    <row r="270" spans="1:15">
      <c r="A270" s="84">
        <v>48</v>
      </c>
      <c r="B270" s="84" t="s">
        <v>2304</v>
      </c>
      <c r="C270" s="84">
        <v>722355955</v>
      </c>
      <c r="D270" s="85">
        <v>115803.19</v>
      </c>
      <c r="E270" s="84" t="s">
        <v>4734</v>
      </c>
      <c r="F270" s="84">
        <v>140915259</v>
      </c>
      <c r="G270" s="84">
        <v>79</v>
      </c>
      <c r="H270" s="85">
        <v>1352.23</v>
      </c>
      <c r="I270" s="85">
        <v>1352.23</v>
      </c>
      <c r="J270" s="84" t="s">
        <v>4731</v>
      </c>
      <c r="K270" s="83">
        <v>42614</v>
      </c>
      <c r="L270" s="82"/>
      <c r="M270" s="82"/>
      <c r="N270" s="82"/>
      <c r="O270" s="82"/>
    </row>
    <row r="271" spans="1:15">
      <c r="A271" s="84">
        <v>48</v>
      </c>
      <c r="B271" s="84" t="s">
        <v>2304</v>
      </c>
      <c r="C271" s="84">
        <v>722355955</v>
      </c>
      <c r="D271" s="85">
        <v>115803.19</v>
      </c>
      <c r="E271" s="84" t="s">
        <v>4734</v>
      </c>
      <c r="F271" s="84">
        <v>140915260</v>
      </c>
      <c r="G271" s="84">
        <v>79</v>
      </c>
      <c r="H271" s="85">
        <v>13.19</v>
      </c>
      <c r="I271" s="85">
        <v>13.19</v>
      </c>
      <c r="J271" s="84" t="s">
        <v>4731</v>
      </c>
      <c r="K271" s="83">
        <v>42614</v>
      </c>
      <c r="L271" s="82"/>
      <c r="M271" s="82"/>
      <c r="N271" s="82"/>
      <c r="O271" s="82"/>
    </row>
    <row r="272" spans="1:15">
      <c r="A272" s="84">
        <v>48</v>
      </c>
      <c r="B272" s="84" t="s">
        <v>2304</v>
      </c>
      <c r="C272" s="84">
        <v>722355955</v>
      </c>
      <c r="D272" s="85">
        <v>115803.19</v>
      </c>
      <c r="E272" s="84" t="s">
        <v>4734</v>
      </c>
      <c r="F272" s="84">
        <v>140915261</v>
      </c>
      <c r="G272" s="84">
        <v>79</v>
      </c>
      <c r="H272" s="85">
        <v>716.65</v>
      </c>
      <c r="I272" s="85">
        <v>716.65</v>
      </c>
      <c r="J272" s="84" t="s">
        <v>4731</v>
      </c>
      <c r="K272" s="83">
        <v>42614</v>
      </c>
      <c r="L272" s="82"/>
      <c r="M272" s="82"/>
      <c r="N272" s="82"/>
      <c r="O272" s="82"/>
    </row>
    <row r="273" spans="1:15">
      <c r="A273" s="84">
        <v>48</v>
      </c>
      <c r="B273" s="84" t="s">
        <v>2304</v>
      </c>
      <c r="C273" s="84">
        <v>722355955</v>
      </c>
      <c r="D273" s="85">
        <v>115803.19</v>
      </c>
      <c r="E273" s="84" t="s">
        <v>4734</v>
      </c>
      <c r="F273" s="84">
        <v>140915262</v>
      </c>
      <c r="G273" s="84">
        <v>79</v>
      </c>
      <c r="H273" s="85">
        <v>3.16</v>
      </c>
      <c r="I273" s="85">
        <v>3.16</v>
      </c>
      <c r="J273" s="84" t="s">
        <v>4731</v>
      </c>
      <c r="K273" s="83">
        <v>42614</v>
      </c>
      <c r="L273" s="82"/>
      <c r="M273" s="82"/>
      <c r="N273" s="82"/>
      <c r="O273" s="82"/>
    </row>
    <row r="274" spans="1:15">
      <c r="A274" s="84">
        <v>48</v>
      </c>
      <c r="B274" s="84" t="s">
        <v>2304</v>
      </c>
      <c r="C274" s="84">
        <v>722355955</v>
      </c>
      <c r="D274" s="85">
        <v>115803.19</v>
      </c>
      <c r="E274" s="84" t="s">
        <v>4734</v>
      </c>
      <c r="F274" s="84">
        <v>140915263</v>
      </c>
      <c r="G274" s="84">
        <v>79</v>
      </c>
      <c r="H274" s="85">
        <v>259.42</v>
      </c>
      <c r="I274" s="85">
        <v>259.42</v>
      </c>
      <c r="J274" s="84" t="s">
        <v>4731</v>
      </c>
      <c r="K274" s="83">
        <v>42614</v>
      </c>
      <c r="L274" s="82"/>
      <c r="M274" s="82"/>
      <c r="N274" s="82"/>
      <c r="O274" s="82"/>
    </row>
    <row r="275" spans="1:15">
      <c r="A275" s="84">
        <v>48</v>
      </c>
      <c r="B275" s="84" t="s">
        <v>2304</v>
      </c>
      <c r="C275" s="84">
        <v>722355955</v>
      </c>
      <c r="D275" s="85">
        <v>115803.19</v>
      </c>
      <c r="E275" s="84" t="s">
        <v>4734</v>
      </c>
      <c r="F275" s="84">
        <v>140915264</v>
      </c>
      <c r="G275" s="84">
        <v>79</v>
      </c>
      <c r="H275" s="85">
        <v>167.79</v>
      </c>
      <c r="I275" s="85">
        <v>167.79</v>
      </c>
      <c r="J275" s="84" t="s">
        <v>4731</v>
      </c>
      <c r="K275" s="83">
        <v>42614</v>
      </c>
      <c r="L275" s="82"/>
      <c r="M275" s="82"/>
      <c r="N275" s="82"/>
      <c r="O275" s="82"/>
    </row>
    <row r="276" spans="1:15">
      <c r="A276" s="84">
        <v>48</v>
      </c>
      <c r="B276" s="84" t="s">
        <v>2304</v>
      </c>
      <c r="C276" s="84">
        <v>722355955</v>
      </c>
      <c r="D276" s="85">
        <v>115803.19</v>
      </c>
      <c r="E276" s="84" t="s">
        <v>4734</v>
      </c>
      <c r="F276" s="84">
        <v>140915265</v>
      </c>
      <c r="G276" s="84">
        <v>79</v>
      </c>
      <c r="H276" s="85">
        <v>468.9</v>
      </c>
      <c r="I276" s="85">
        <v>468.9</v>
      </c>
      <c r="J276" s="84" t="s">
        <v>4731</v>
      </c>
      <c r="K276" s="83">
        <v>42614</v>
      </c>
      <c r="L276" s="82"/>
      <c r="M276" s="82"/>
      <c r="N276" s="82"/>
      <c r="O276" s="82"/>
    </row>
    <row r="277" spans="1:15">
      <c r="A277" s="84">
        <v>48</v>
      </c>
      <c r="B277" s="84" t="s">
        <v>2304</v>
      </c>
      <c r="C277" s="84">
        <v>722355955</v>
      </c>
      <c r="D277" s="85">
        <v>115803.19</v>
      </c>
      <c r="E277" s="84" t="s">
        <v>4734</v>
      </c>
      <c r="F277" s="84">
        <v>140915266</v>
      </c>
      <c r="G277" s="84">
        <v>79</v>
      </c>
      <c r="H277" s="85">
        <v>1951.15</v>
      </c>
      <c r="I277" s="85">
        <v>1951.15</v>
      </c>
      <c r="J277" s="84" t="s">
        <v>4731</v>
      </c>
      <c r="K277" s="83">
        <v>42614</v>
      </c>
      <c r="L277" s="82"/>
      <c r="M277" s="82"/>
      <c r="N277" s="82"/>
      <c r="O277" s="82"/>
    </row>
    <row r="278" spans="1:15">
      <c r="A278" s="84">
        <v>48</v>
      </c>
      <c r="B278" s="84" t="s">
        <v>2304</v>
      </c>
      <c r="C278" s="84">
        <v>722355955</v>
      </c>
      <c r="D278" s="85">
        <v>115803.19</v>
      </c>
      <c r="E278" s="84" t="s">
        <v>4734</v>
      </c>
      <c r="F278" s="84">
        <v>140915267</v>
      </c>
      <c r="G278" s="84">
        <v>79</v>
      </c>
      <c r="H278" s="85">
        <v>773.69</v>
      </c>
      <c r="I278" s="85">
        <v>773.69</v>
      </c>
      <c r="J278" s="84" t="s">
        <v>4731</v>
      </c>
      <c r="K278" s="83">
        <v>42614</v>
      </c>
      <c r="L278" s="82"/>
      <c r="M278" s="82"/>
      <c r="N278" s="82"/>
      <c r="O278" s="82"/>
    </row>
    <row r="279" spans="1:15">
      <c r="A279" s="84">
        <v>48</v>
      </c>
      <c r="B279" s="84" t="s">
        <v>2304</v>
      </c>
      <c r="C279" s="84">
        <v>722355955</v>
      </c>
      <c r="D279" s="85">
        <v>115803.19</v>
      </c>
      <c r="E279" s="84" t="s">
        <v>4734</v>
      </c>
      <c r="F279" s="84">
        <v>140915268</v>
      </c>
      <c r="G279" s="84">
        <v>79</v>
      </c>
      <c r="H279" s="85">
        <v>856.64</v>
      </c>
      <c r="I279" s="85">
        <v>856.64</v>
      </c>
      <c r="J279" s="84" t="s">
        <v>4731</v>
      </c>
      <c r="K279" s="83">
        <v>42614</v>
      </c>
      <c r="L279" s="82"/>
      <c r="M279" s="82"/>
      <c r="N279" s="82"/>
      <c r="O279" s="82"/>
    </row>
    <row r="280" spans="1:15">
      <c r="A280" s="84">
        <v>48</v>
      </c>
      <c r="B280" s="84" t="s">
        <v>2304</v>
      </c>
      <c r="C280" s="84">
        <v>722355955</v>
      </c>
      <c r="D280" s="85">
        <v>115803.19</v>
      </c>
      <c r="E280" s="84" t="s">
        <v>4734</v>
      </c>
      <c r="F280" s="84">
        <v>140915269</v>
      </c>
      <c r="G280" s="84">
        <v>79</v>
      </c>
      <c r="H280" s="85">
        <v>345.4</v>
      </c>
      <c r="I280" s="85">
        <v>345.4</v>
      </c>
      <c r="J280" s="84" t="s">
        <v>4731</v>
      </c>
      <c r="K280" s="83">
        <v>42614</v>
      </c>
      <c r="L280" s="82"/>
      <c r="M280" s="82"/>
      <c r="N280" s="82"/>
      <c r="O280" s="82"/>
    </row>
    <row r="281" spans="1:15">
      <c r="A281" s="84">
        <v>48</v>
      </c>
      <c r="B281" s="84" t="s">
        <v>2304</v>
      </c>
      <c r="C281" s="84">
        <v>722355955</v>
      </c>
      <c r="D281" s="85">
        <v>115803.19</v>
      </c>
      <c r="E281" s="84" t="s">
        <v>4734</v>
      </c>
      <c r="F281" s="84">
        <v>140915270</v>
      </c>
      <c r="G281" s="84">
        <v>79</v>
      </c>
      <c r="H281" s="85">
        <v>505.68</v>
      </c>
      <c r="I281" s="85">
        <v>505.68</v>
      </c>
      <c r="J281" s="84" t="s">
        <v>4731</v>
      </c>
      <c r="K281" s="83">
        <v>42614</v>
      </c>
      <c r="L281" s="82"/>
      <c r="M281" s="82"/>
      <c r="N281" s="82"/>
      <c r="O281" s="82"/>
    </row>
    <row r="282" spans="1:15">
      <c r="A282" s="84">
        <v>48</v>
      </c>
      <c r="B282" s="84" t="s">
        <v>2304</v>
      </c>
      <c r="C282" s="84">
        <v>722355955</v>
      </c>
      <c r="D282" s="85">
        <v>115803.19</v>
      </c>
      <c r="E282" s="84" t="s">
        <v>4734</v>
      </c>
      <c r="F282" s="84">
        <v>140915271</v>
      </c>
      <c r="G282" s="84">
        <v>79</v>
      </c>
      <c r="H282" s="85">
        <v>65.75</v>
      </c>
      <c r="I282" s="85">
        <v>65.75</v>
      </c>
      <c r="J282" s="84" t="s">
        <v>4731</v>
      </c>
      <c r="K282" s="83">
        <v>42614</v>
      </c>
      <c r="L282" s="82"/>
      <c r="M282" s="82"/>
      <c r="N282" s="82"/>
      <c r="O282" s="82"/>
    </row>
    <row r="283" spans="1:15">
      <c r="A283" s="84">
        <v>48</v>
      </c>
      <c r="B283" s="84" t="s">
        <v>2304</v>
      </c>
      <c r="C283" s="84">
        <v>722355955</v>
      </c>
      <c r="D283" s="85">
        <v>115803.19</v>
      </c>
      <c r="E283" s="84" t="s">
        <v>4734</v>
      </c>
      <c r="F283" s="84">
        <v>140915272</v>
      </c>
      <c r="G283" s="84">
        <v>79</v>
      </c>
      <c r="H283" s="85">
        <v>1527.19</v>
      </c>
      <c r="I283" s="85">
        <v>1527.19</v>
      </c>
      <c r="J283" s="84" t="s">
        <v>4731</v>
      </c>
      <c r="K283" s="83">
        <v>42614</v>
      </c>
      <c r="L283" s="82"/>
      <c r="M283" s="82"/>
      <c r="N283" s="82"/>
      <c r="O283" s="82"/>
    </row>
    <row r="284" spans="1:15">
      <c r="A284" s="84">
        <v>48</v>
      </c>
      <c r="B284" s="84" t="s">
        <v>2304</v>
      </c>
      <c r="C284" s="84">
        <v>722355955</v>
      </c>
      <c r="D284" s="85">
        <v>115803.19</v>
      </c>
      <c r="E284" s="84" t="s">
        <v>4734</v>
      </c>
      <c r="F284" s="84">
        <v>140915273</v>
      </c>
      <c r="G284" s="84">
        <v>79</v>
      </c>
      <c r="H284" s="85">
        <v>1751.1</v>
      </c>
      <c r="I284" s="85">
        <v>1751.1</v>
      </c>
      <c r="J284" s="84" t="s">
        <v>4731</v>
      </c>
      <c r="K284" s="83">
        <v>42614</v>
      </c>
      <c r="L284" s="82"/>
      <c r="M284" s="82"/>
      <c r="N284" s="82"/>
      <c r="O284" s="82"/>
    </row>
    <row r="285" spans="1:15">
      <c r="A285" s="84">
        <v>48</v>
      </c>
      <c r="B285" s="84" t="s">
        <v>2304</v>
      </c>
      <c r="C285" s="84">
        <v>722355955</v>
      </c>
      <c r="D285" s="85">
        <v>115803.19</v>
      </c>
      <c r="E285" s="84" t="s">
        <v>4734</v>
      </c>
      <c r="F285" s="84">
        <v>140915274</v>
      </c>
      <c r="G285" s="84">
        <v>79</v>
      </c>
      <c r="H285" s="85">
        <v>1083.51</v>
      </c>
      <c r="I285" s="85">
        <v>1083.51</v>
      </c>
      <c r="J285" s="84" t="s">
        <v>4731</v>
      </c>
      <c r="K285" s="83">
        <v>42614</v>
      </c>
      <c r="L285" s="82"/>
      <c r="M285" s="82"/>
      <c r="N285" s="82"/>
      <c r="O285" s="82"/>
    </row>
    <row r="286" spans="1:15">
      <c r="A286" s="84">
        <v>48</v>
      </c>
      <c r="B286" s="84" t="s">
        <v>2304</v>
      </c>
      <c r="C286" s="84">
        <v>722355955</v>
      </c>
      <c r="D286" s="85">
        <v>115803.19</v>
      </c>
      <c r="E286" s="84" t="s">
        <v>4734</v>
      </c>
      <c r="F286" s="84">
        <v>140915275</v>
      </c>
      <c r="G286" s="84">
        <v>79</v>
      </c>
      <c r="H286" s="85">
        <v>737.33</v>
      </c>
      <c r="I286" s="85">
        <v>737.33</v>
      </c>
      <c r="J286" s="84" t="s">
        <v>4731</v>
      </c>
      <c r="K286" s="83">
        <v>42614</v>
      </c>
      <c r="L286" s="82"/>
      <c r="M286" s="82"/>
      <c r="N286" s="82"/>
      <c r="O286" s="82"/>
    </row>
    <row r="287" spans="1:15">
      <c r="A287" s="84">
        <v>48</v>
      </c>
      <c r="B287" s="84" t="s">
        <v>2304</v>
      </c>
      <c r="C287" s="84">
        <v>722355955</v>
      </c>
      <c r="D287" s="85">
        <v>115803.19</v>
      </c>
      <c r="E287" s="84" t="s">
        <v>4734</v>
      </c>
      <c r="F287" s="84">
        <v>140915276</v>
      </c>
      <c r="G287" s="84">
        <v>79</v>
      </c>
      <c r="H287" s="85">
        <v>2.2200000000000002</v>
      </c>
      <c r="I287" s="85">
        <v>2.2200000000000002</v>
      </c>
      <c r="J287" s="84" t="s">
        <v>4731</v>
      </c>
      <c r="K287" s="83">
        <v>42614</v>
      </c>
      <c r="L287" s="82"/>
      <c r="M287" s="82"/>
      <c r="N287" s="82"/>
      <c r="O287" s="82"/>
    </row>
    <row r="288" spans="1:15">
      <c r="A288" s="84">
        <v>48</v>
      </c>
      <c r="B288" s="84" t="s">
        <v>2304</v>
      </c>
      <c r="C288" s="84">
        <v>722355955</v>
      </c>
      <c r="D288" s="85">
        <v>115803.19</v>
      </c>
      <c r="E288" s="84" t="s">
        <v>4734</v>
      </c>
      <c r="F288" s="84">
        <v>140915277</v>
      </c>
      <c r="G288" s="84">
        <v>79</v>
      </c>
      <c r="H288" s="85">
        <v>22.66</v>
      </c>
      <c r="I288" s="85">
        <v>22.66</v>
      </c>
      <c r="J288" s="84" t="s">
        <v>4731</v>
      </c>
      <c r="K288" s="83">
        <v>42614</v>
      </c>
      <c r="L288" s="82"/>
      <c r="M288" s="82"/>
      <c r="N288" s="82"/>
      <c r="O288" s="82"/>
    </row>
    <row r="289" spans="1:15">
      <c r="A289" s="84">
        <v>48</v>
      </c>
      <c r="B289" s="84" t="s">
        <v>2304</v>
      </c>
      <c r="C289" s="84">
        <v>722355955</v>
      </c>
      <c r="D289" s="85">
        <v>115803.19</v>
      </c>
      <c r="E289" s="84" t="s">
        <v>4734</v>
      </c>
      <c r="F289" s="84">
        <v>140915278</v>
      </c>
      <c r="G289" s="84">
        <v>79</v>
      </c>
      <c r="H289" s="85">
        <v>79.790000000000006</v>
      </c>
      <c r="I289" s="85">
        <v>79.790000000000006</v>
      </c>
      <c r="J289" s="84" t="s">
        <v>4731</v>
      </c>
      <c r="K289" s="83">
        <v>42614</v>
      </c>
      <c r="L289" s="82"/>
      <c r="M289" s="82"/>
      <c r="N289" s="82"/>
      <c r="O289" s="82"/>
    </row>
    <row r="290" spans="1:15">
      <c r="A290" s="84">
        <v>48</v>
      </c>
      <c r="B290" s="84" t="s">
        <v>2304</v>
      </c>
      <c r="C290" s="84">
        <v>722355955</v>
      </c>
      <c r="D290" s="85">
        <v>115803.19</v>
      </c>
      <c r="E290" s="84" t="s">
        <v>4734</v>
      </c>
      <c r="F290" s="84">
        <v>140915279</v>
      </c>
      <c r="G290" s="84">
        <v>79</v>
      </c>
      <c r="H290" s="85">
        <v>22.69</v>
      </c>
      <c r="I290" s="85">
        <v>22.69</v>
      </c>
      <c r="J290" s="84" t="s">
        <v>4731</v>
      </c>
      <c r="K290" s="83">
        <v>42614</v>
      </c>
      <c r="L290" s="82"/>
      <c r="M290" s="82"/>
      <c r="N290" s="82"/>
      <c r="O290" s="82"/>
    </row>
    <row r="291" spans="1:15">
      <c r="A291" s="84">
        <v>48</v>
      </c>
      <c r="B291" s="84" t="s">
        <v>2304</v>
      </c>
      <c r="C291" s="84">
        <v>722355955</v>
      </c>
      <c r="D291" s="85">
        <v>115803.19</v>
      </c>
      <c r="E291" s="84" t="s">
        <v>4734</v>
      </c>
      <c r="F291" s="84">
        <v>140915280</v>
      </c>
      <c r="G291" s="84">
        <v>79</v>
      </c>
      <c r="H291" s="85">
        <v>115.79</v>
      </c>
      <c r="I291" s="85">
        <v>115.79</v>
      </c>
      <c r="J291" s="84" t="s">
        <v>4731</v>
      </c>
      <c r="K291" s="83">
        <v>42614</v>
      </c>
      <c r="L291" s="82"/>
      <c r="M291" s="82"/>
      <c r="N291" s="82"/>
      <c r="O291" s="82"/>
    </row>
    <row r="292" spans="1:15">
      <c r="A292" s="84">
        <v>48</v>
      </c>
      <c r="B292" s="84" t="s">
        <v>2304</v>
      </c>
      <c r="C292" s="84">
        <v>722355955</v>
      </c>
      <c r="D292" s="85">
        <v>115803.19</v>
      </c>
      <c r="E292" s="84" t="s">
        <v>4734</v>
      </c>
      <c r="F292" s="84">
        <v>140915281</v>
      </c>
      <c r="G292" s="84">
        <v>79</v>
      </c>
      <c r="H292" s="85">
        <v>218.74</v>
      </c>
      <c r="I292" s="85">
        <v>218.74</v>
      </c>
      <c r="J292" s="84" t="s">
        <v>4731</v>
      </c>
      <c r="K292" s="83">
        <v>42614</v>
      </c>
      <c r="L292" s="82"/>
      <c r="M292" s="82"/>
      <c r="N292" s="82"/>
      <c r="O292" s="82"/>
    </row>
    <row r="293" spans="1:15">
      <c r="A293" s="84">
        <v>48</v>
      </c>
      <c r="B293" s="84" t="s">
        <v>2304</v>
      </c>
      <c r="C293" s="84">
        <v>722355955</v>
      </c>
      <c r="D293" s="85">
        <v>115803.19</v>
      </c>
      <c r="E293" s="84" t="s">
        <v>4734</v>
      </c>
      <c r="F293" s="84">
        <v>140915282</v>
      </c>
      <c r="G293" s="84">
        <v>79</v>
      </c>
      <c r="H293" s="85">
        <v>162.63999999999999</v>
      </c>
      <c r="I293" s="85">
        <v>162.63999999999999</v>
      </c>
      <c r="J293" s="84" t="s">
        <v>4731</v>
      </c>
      <c r="K293" s="83">
        <v>42614</v>
      </c>
      <c r="L293" s="82"/>
      <c r="M293" s="82"/>
      <c r="N293" s="82"/>
      <c r="O293" s="82"/>
    </row>
    <row r="294" spans="1:15">
      <c r="A294" s="84">
        <v>48</v>
      </c>
      <c r="B294" s="84" t="s">
        <v>2304</v>
      </c>
      <c r="C294" s="84">
        <v>722355955</v>
      </c>
      <c r="D294" s="85">
        <v>115803.19</v>
      </c>
      <c r="E294" s="84" t="s">
        <v>4734</v>
      </c>
      <c r="F294" s="84">
        <v>140915283</v>
      </c>
      <c r="G294" s="84">
        <v>79</v>
      </c>
      <c r="H294" s="85">
        <v>117.64</v>
      </c>
      <c r="I294" s="85">
        <v>117.64</v>
      </c>
      <c r="J294" s="84" t="s">
        <v>4731</v>
      </c>
      <c r="K294" s="83">
        <v>42614</v>
      </c>
      <c r="L294" s="82"/>
      <c r="M294" s="82"/>
      <c r="N294" s="82"/>
      <c r="O294" s="82"/>
    </row>
    <row r="295" spans="1:15">
      <c r="A295" s="84">
        <v>48</v>
      </c>
      <c r="B295" s="84" t="s">
        <v>2304</v>
      </c>
      <c r="C295" s="84">
        <v>722355955</v>
      </c>
      <c r="D295" s="85">
        <v>115803.19</v>
      </c>
      <c r="E295" s="84" t="s">
        <v>4734</v>
      </c>
      <c r="F295" s="84">
        <v>140915284</v>
      </c>
      <c r="G295" s="84">
        <v>79</v>
      </c>
      <c r="H295" s="85">
        <v>235.28</v>
      </c>
      <c r="I295" s="85">
        <v>235.28</v>
      </c>
      <c r="J295" s="84" t="s">
        <v>4731</v>
      </c>
      <c r="K295" s="83">
        <v>42614</v>
      </c>
      <c r="L295" s="82"/>
      <c r="M295" s="82"/>
      <c r="N295" s="82"/>
      <c r="O295" s="82"/>
    </row>
    <row r="296" spans="1:15">
      <c r="A296" s="84">
        <v>48</v>
      </c>
      <c r="B296" s="84" t="s">
        <v>2304</v>
      </c>
      <c r="C296" s="84">
        <v>722355955</v>
      </c>
      <c r="D296" s="85">
        <v>115803.19</v>
      </c>
      <c r="E296" s="84" t="s">
        <v>4734</v>
      </c>
      <c r="F296" s="84">
        <v>140915286</v>
      </c>
      <c r="G296" s="84">
        <v>79</v>
      </c>
      <c r="H296" s="85">
        <v>28.89</v>
      </c>
      <c r="I296" s="85">
        <v>28.89</v>
      </c>
      <c r="J296" s="84" t="s">
        <v>4731</v>
      </c>
      <c r="K296" s="83">
        <v>42614</v>
      </c>
      <c r="L296" s="82"/>
      <c r="M296" s="82"/>
      <c r="N296" s="82"/>
      <c r="O296" s="82"/>
    </row>
    <row r="297" spans="1:15">
      <c r="A297" s="84">
        <v>48</v>
      </c>
      <c r="B297" s="84" t="s">
        <v>2304</v>
      </c>
      <c r="C297" s="84">
        <v>722355955</v>
      </c>
      <c r="D297" s="85">
        <v>115803.19</v>
      </c>
      <c r="E297" s="84" t="s">
        <v>4734</v>
      </c>
      <c r="F297" s="84">
        <v>140915287</v>
      </c>
      <c r="G297" s="84">
        <v>79</v>
      </c>
      <c r="H297" s="85">
        <v>1192.1600000000001</v>
      </c>
      <c r="I297" s="85">
        <v>1192.1600000000001</v>
      </c>
      <c r="J297" s="84" t="s">
        <v>4731</v>
      </c>
      <c r="K297" s="83">
        <v>42614</v>
      </c>
      <c r="L297" s="82"/>
      <c r="M297" s="82"/>
      <c r="N297" s="82"/>
      <c r="O297" s="82"/>
    </row>
    <row r="298" spans="1:15">
      <c r="A298" s="84">
        <v>48</v>
      </c>
      <c r="B298" s="84" t="s">
        <v>2304</v>
      </c>
      <c r="C298" s="84">
        <v>722355955</v>
      </c>
      <c r="D298" s="85">
        <v>115803.19</v>
      </c>
      <c r="E298" s="84" t="s">
        <v>4734</v>
      </c>
      <c r="F298" s="84">
        <v>140915292</v>
      </c>
      <c r="G298" s="84">
        <v>79</v>
      </c>
      <c r="H298" s="85">
        <v>146.47999999999999</v>
      </c>
      <c r="I298" s="85">
        <v>146.47999999999999</v>
      </c>
      <c r="J298" s="84" t="s">
        <v>4731</v>
      </c>
      <c r="K298" s="83">
        <v>42614</v>
      </c>
      <c r="L298" s="82"/>
      <c r="M298" s="82"/>
      <c r="N298" s="82"/>
      <c r="O298" s="82"/>
    </row>
    <row r="299" spans="1:15">
      <c r="A299" s="84">
        <v>48</v>
      </c>
      <c r="B299" s="84" t="s">
        <v>2304</v>
      </c>
      <c r="C299" s="84">
        <v>722355955</v>
      </c>
      <c r="D299" s="85">
        <v>115803.19</v>
      </c>
      <c r="E299" s="84" t="s">
        <v>4734</v>
      </c>
      <c r="F299" s="84">
        <v>140915293</v>
      </c>
      <c r="G299" s="84">
        <v>79</v>
      </c>
      <c r="H299" s="85">
        <v>9.9499999999999993</v>
      </c>
      <c r="I299" s="85">
        <v>9.9499999999999993</v>
      </c>
      <c r="J299" s="84" t="s">
        <v>4731</v>
      </c>
      <c r="K299" s="83">
        <v>42614</v>
      </c>
      <c r="L299" s="82"/>
      <c r="M299" s="82"/>
      <c r="N299" s="82"/>
      <c r="O299" s="82"/>
    </row>
    <row r="300" spans="1:15">
      <c r="A300" s="84">
        <v>48</v>
      </c>
      <c r="B300" s="84" t="s">
        <v>2304</v>
      </c>
      <c r="C300" s="84">
        <v>722355955</v>
      </c>
      <c r="D300" s="85">
        <v>115803.19</v>
      </c>
      <c r="E300" s="84" t="s">
        <v>4734</v>
      </c>
      <c r="F300" s="84">
        <v>140915299</v>
      </c>
      <c r="G300" s="84">
        <v>79</v>
      </c>
      <c r="H300" s="85">
        <v>195.05</v>
      </c>
      <c r="I300" s="85">
        <v>195.05</v>
      </c>
      <c r="J300" s="84" t="s">
        <v>4731</v>
      </c>
      <c r="K300" s="83">
        <v>42614</v>
      </c>
      <c r="L300" s="82"/>
      <c r="M300" s="82"/>
      <c r="N300" s="82"/>
      <c r="O300" s="82"/>
    </row>
    <row r="301" spans="1:15">
      <c r="A301" s="84">
        <v>48</v>
      </c>
      <c r="B301" s="84" t="s">
        <v>2304</v>
      </c>
      <c r="C301" s="84">
        <v>722355955</v>
      </c>
      <c r="D301" s="85">
        <v>115803.19</v>
      </c>
      <c r="E301" s="84" t="s">
        <v>4734</v>
      </c>
      <c r="F301" s="84">
        <v>140915300</v>
      </c>
      <c r="G301" s="84">
        <v>79</v>
      </c>
      <c r="H301" s="85">
        <v>690.43</v>
      </c>
      <c r="I301" s="85">
        <v>690.43</v>
      </c>
      <c r="J301" s="84" t="s">
        <v>4731</v>
      </c>
      <c r="K301" s="83">
        <v>42614</v>
      </c>
      <c r="L301" s="82"/>
      <c r="M301" s="82"/>
      <c r="N301" s="82"/>
      <c r="O301" s="82"/>
    </row>
    <row r="302" spans="1:15">
      <c r="A302" s="84">
        <v>48</v>
      </c>
      <c r="B302" s="84" t="s">
        <v>2304</v>
      </c>
      <c r="C302" s="84">
        <v>722355955</v>
      </c>
      <c r="D302" s="85">
        <v>115803.19</v>
      </c>
      <c r="E302" s="84" t="s">
        <v>4734</v>
      </c>
      <c r="F302" s="84">
        <v>140915301</v>
      </c>
      <c r="G302" s="84">
        <v>79</v>
      </c>
      <c r="H302" s="85">
        <v>0.56000000000000005</v>
      </c>
      <c r="I302" s="85">
        <v>0.56000000000000005</v>
      </c>
      <c r="J302" s="84" t="s">
        <v>4731</v>
      </c>
      <c r="K302" s="83">
        <v>42614</v>
      </c>
      <c r="L302" s="82"/>
      <c r="M302" s="82"/>
      <c r="N302" s="82"/>
      <c r="O302" s="82"/>
    </row>
    <row r="303" spans="1:15">
      <c r="A303" s="84">
        <v>48</v>
      </c>
      <c r="B303" s="84" t="s">
        <v>2304</v>
      </c>
      <c r="C303" s="84">
        <v>722355955</v>
      </c>
      <c r="D303" s="85">
        <v>115803.19</v>
      </c>
      <c r="E303" s="84" t="s">
        <v>4734</v>
      </c>
      <c r="F303" s="84">
        <v>140915302</v>
      </c>
      <c r="G303" s="84">
        <v>79</v>
      </c>
      <c r="H303" s="85">
        <v>17.02</v>
      </c>
      <c r="I303" s="85">
        <v>17.02</v>
      </c>
      <c r="J303" s="84" t="s">
        <v>4731</v>
      </c>
      <c r="K303" s="83">
        <v>42614</v>
      </c>
      <c r="L303" s="82"/>
      <c r="M303" s="82"/>
      <c r="N303" s="82"/>
      <c r="O303" s="82"/>
    </row>
    <row r="304" spans="1:15">
      <c r="A304" s="84">
        <v>48</v>
      </c>
      <c r="B304" s="84" t="s">
        <v>2304</v>
      </c>
      <c r="C304" s="84">
        <v>722355955</v>
      </c>
      <c r="D304" s="85">
        <v>115803.19</v>
      </c>
      <c r="E304" s="84" t="s">
        <v>4734</v>
      </c>
      <c r="F304" s="84">
        <v>140915327</v>
      </c>
      <c r="G304" s="84">
        <v>79</v>
      </c>
      <c r="H304" s="85">
        <v>284.39</v>
      </c>
      <c r="I304" s="85">
        <v>284.39</v>
      </c>
      <c r="J304" s="84" t="s">
        <v>4731</v>
      </c>
      <c r="K304" s="83">
        <v>42614</v>
      </c>
      <c r="L304" s="82"/>
      <c r="M304" s="82"/>
      <c r="N304" s="82"/>
      <c r="O304" s="82"/>
    </row>
    <row r="305" spans="1:15">
      <c r="A305" s="84">
        <v>48</v>
      </c>
      <c r="B305" s="84" t="s">
        <v>2304</v>
      </c>
      <c r="C305" s="84">
        <v>722355955</v>
      </c>
      <c r="D305" s="85">
        <v>115803.19</v>
      </c>
      <c r="E305" s="84" t="s">
        <v>4734</v>
      </c>
      <c r="F305" s="84">
        <v>140915734</v>
      </c>
      <c r="G305" s="84">
        <v>79</v>
      </c>
      <c r="H305" s="85">
        <v>411.69</v>
      </c>
      <c r="I305" s="85">
        <v>411.69</v>
      </c>
      <c r="J305" s="84" t="s">
        <v>4731</v>
      </c>
      <c r="K305" s="83">
        <v>42614</v>
      </c>
      <c r="L305" s="82"/>
      <c r="M305" s="82"/>
      <c r="N305" s="82"/>
      <c r="O305" s="82"/>
    </row>
    <row r="306" spans="1:15">
      <c r="A306" s="84">
        <v>48</v>
      </c>
      <c r="B306" s="84" t="s">
        <v>2304</v>
      </c>
      <c r="C306" s="84">
        <v>722355955</v>
      </c>
      <c r="D306" s="85">
        <v>115803.19</v>
      </c>
      <c r="E306" s="84" t="s">
        <v>4733</v>
      </c>
      <c r="F306" s="84">
        <v>139473749</v>
      </c>
      <c r="G306" s="84">
        <v>79</v>
      </c>
      <c r="H306" s="85">
        <v>0.93</v>
      </c>
      <c r="I306" s="85">
        <v>0.93</v>
      </c>
      <c r="J306" s="84" t="s">
        <v>4731</v>
      </c>
      <c r="K306" s="83">
        <v>42614</v>
      </c>
      <c r="L306" s="82"/>
      <c r="M306" s="82"/>
      <c r="N306" s="82"/>
      <c r="O306" s="82"/>
    </row>
    <row r="307" spans="1:15">
      <c r="A307" s="84">
        <v>48</v>
      </c>
      <c r="B307" s="84" t="s">
        <v>2304</v>
      </c>
      <c r="C307" s="84">
        <v>722355955</v>
      </c>
      <c r="D307" s="85">
        <v>115803.19</v>
      </c>
      <c r="E307" s="84" t="s">
        <v>4733</v>
      </c>
      <c r="F307" s="84">
        <v>139473760</v>
      </c>
      <c r="G307" s="84">
        <v>79</v>
      </c>
      <c r="H307" s="85">
        <v>64.91</v>
      </c>
      <c r="I307" s="85">
        <v>64.91</v>
      </c>
      <c r="J307" s="84" t="s">
        <v>4731</v>
      </c>
      <c r="K307" s="83">
        <v>42614</v>
      </c>
      <c r="L307" s="82"/>
      <c r="M307" s="82"/>
      <c r="N307" s="82"/>
      <c r="O307" s="82"/>
    </row>
    <row r="308" spans="1:15">
      <c r="A308" s="84">
        <v>48</v>
      </c>
      <c r="B308" s="84" t="s">
        <v>2304</v>
      </c>
      <c r="C308" s="84">
        <v>722355955</v>
      </c>
      <c r="D308" s="85">
        <v>115803.19</v>
      </c>
      <c r="E308" s="84" t="s">
        <v>4733</v>
      </c>
      <c r="F308" s="84">
        <v>139473764</v>
      </c>
      <c r="G308" s="84">
        <v>79</v>
      </c>
      <c r="H308" s="85">
        <v>8.82</v>
      </c>
      <c r="I308" s="85">
        <v>8.82</v>
      </c>
      <c r="J308" s="84" t="s">
        <v>4731</v>
      </c>
      <c r="K308" s="83">
        <v>42614</v>
      </c>
      <c r="L308" s="82"/>
      <c r="M308" s="82"/>
      <c r="N308" s="82"/>
      <c r="O308" s="82"/>
    </row>
    <row r="309" spans="1:15">
      <c r="A309" s="84">
        <v>48</v>
      </c>
      <c r="B309" s="84" t="s">
        <v>2304</v>
      </c>
      <c r="C309" s="84">
        <v>722355955</v>
      </c>
      <c r="D309" s="85">
        <v>115803.19</v>
      </c>
      <c r="E309" s="84" t="s">
        <v>4733</v>
      </c>
      <c r="F309" s="84">
        <v>139473766</v>
      </c>
      <c r="G309" s="84">
        <v>79</v>
      </c>
      <c r="H309" s="85">
        <v>11.88</v>
      </c>
      <c r="I309" s="85">
        <v>11.88</v>
      </c>
      <c r="J309" s="84" t="s">
        <v>4731</v>
      </c>
      <c r="K309" s="83">
        <v>42614</v>
      </c>
      <c r="L309" s="82"/>
      <c r="M309" s="82"/>
      <c r="N309" s="82"/>
      <c r="O309" s="82"/>
    </row>
    <row r="310" spans="1:15">
      <c r="A310" s="84">
        <v>48</v>
      </c>
      <c r="B310" s="84" t="s">
        <v>2304</v>
      </c>
      <c r="C310" s="84">
        <v>722355955</v>
      </c>
      <c r="D310" s="85">
        <v>115803.19</v>
      </c>
      <c r="E310" s="84" t="s">
        <v>4733</v>
      </c>
      <c r="F310" s="84">
        <v>139473770</v>
      </c>
      <c r="G310" s="84">
        <v>79</v>
      </c>
      <c r="H310" s="85">
        <v>179.51</v>
      </c>
      <c r="I310" s="85">
        <v>179.51</v>
      </c>
      <c r="J310" s="84" t="s">
        <v>4731</v>
      </c>
      <c r="K310" s="83">
        <v>42614</v>
      </c>
      <c r="L310" s="82"/>
      <c r="M310" s="82"/>
      <c r="N310" s="82"/>
      <c r="O310" s="82"/>
    </row>
    <row r="311" spans="1:15">
      <c r="A311" s="84">
        <v>48</v>
      </c>
      <c r="B311" s="84" t="s">
        <v>2304</v>
      </c>
      <c r="C311" s="84">
        <v>722355955</v>
      </c>
      <c r="D311" s="85">
        <v>115803.19</v>
      </c>
      <c r="E311" s="84" t="s">
        <v>4733</v>
      </c>
      <c r="F311" s="84">
        <v>139473771</v>
      </c>
      <c r="G311" s="84">
        <v>79</v>
      </c>
      <c r="H311" s="85">
        <v>0.09</v>
      </c>
      <c r="I311" s="85">
        <v>0.09</v>
      </c>
      <c r="J311" s="84" t="s">
        <v>4731</v>
      </c>
      <c r="K311" s="83">
        <v>42614</v>
      </c>
      <c r="L311" s="82"/>
      <c r="M311" s="82"/>
      <c r="N311" s="82"/>
      <c r="O311" s="82"/>
    </row>
    <row r="312" spans="1:15">
      <c r="A312" s="84">
        <v>48</v>
      </c>
      <c r="B312" s="84" t="s">
        <v>2304</v>
      </c>
      <c r="C312" s="84">
        <v>722355955</v>
      </c>
      <c r="D312" s="85">
        <v>115803.19</v>
      </c>
      <c r="E312" s="84" t="s">
        <v>4733</v>
      </c>
      <c r="F312" s="84">
        <v>139473773</v>
      </c>
      <c r="G312" s="84">
        <v>79</v>
      </c>
      <c r="H312" s="85">
        <v>71.05</v>
      </c>
      <c r="I312" s="85">
        <v>71.05</v>
      </c>
      <c r="J312" s="84" t="s">
        <v>4731</v>
      </c>
      <c r="K312" s="83">
        <v>42614</v>
      </c>
      <c r="L312" s="82"/>
      <c r="M312" s="82"/>
      <c r="N312" s="82"/>
      <c r="O312" s="82"/>
    </row>
    <row r="313" spans="1:15">
      <c r="A313" s="84">
        <v>48</v>
      </c>
      <c r="B313" s="84" t="s">
        <v>2304</v>
      </c>
      <c r="C313" s="84">
        <v>722355955</v>
      </c>
      <c r="D313" s="85">
        <v>115803.19</v>
      </c>
      <c r="E313" s="84" t="s">
        <v>4733</v>
      </c>
      <c r="F313" s="84">
        <v>139473774</v>
      </c>
      <c r="G313" s="84">
        <v>79</v>
      </c>
      <c r="H313" s="85">
        <v>75.709999999999994</v>
      </c>
      <c r="I313" s="85">
        <v>75.709999999999994</v>
      </c>
      <c r="J313" s="84" t="s">
        <v>4731</v>
      </c>
      <c r="K313" s="83">
        <v>42614</v>
      </c>
      <c r="L313" s="82"/>
      <c r="M313" s="82"/>
      <c r="N313" s="82"/>
      <c r="O313" s="82"/>
    </row>
    <row r="314" spans="1:15">
      <c r="A314" s="84">
        <v>48</v>
      </c>
      <c r="B314" s="84" t="s">
        <v>2304</v>
      </c>
      <c r="C314" s="84">
        <v>722355955</v>
      </c>
      <c r="D314" s="85">
        <v>115803.19</v>
      </c>
      <c r="E314" s="84" t="s">
        <v>4733</v>
      </c>
      <c r="F314" s="84">
        <v>139473776</v>
      </c>
      <c r="G314" s="84">
        <v>79</v>
      </c>
      <c r="H314" s="85">
        <v>529.08000000000004</v>
      </c>
      <c r="I314" s="85">
        <v>529.08000000000004</v>
      </c>
      <c r="J314" s="84" t="s">
        <v>4731</v>
      </c>
      <c r="K314" s="83">
        <v>42614</v>
      </c>
      <c r="L314" s="82"/>
      <c r="M314" s="82"/>
      <c r="N314" s="82"/>
      <c r="O314" s="82"/>
    </row>
    <row r="315" spans="1:15">
      <c r="A315" s="84">
        <v>48</v>
      </c>
      <c r="B315" s="84" t="s">
        <v>2304</v>
      </c>
      <c r="C315" s="84">
        <v>722355955</v>
      </c>
      <c r="D315" s="85">
        <v>115803.19</v>
      </c>
      <c r="E315" s="84" t="s">
        <v>4733</v>
      </c>
      <c r="F315" s="84">
        <v>139473780</v>
      </c>
      <c r="G315" s="84">
        <v>79</v>
      </c>
      <c r="H315" s="85">
        <v>1.58</v>
      </c>
      <c r="I315" s="85">
        <v>1.58</v>
      </c>
      <c r="J315" s="84" t="s">
        <v>4731</v>
      </c>
      <c r="K315" s="83">
        <v>42614</v>
      </c>
      <c r="L315" s="82"/>
      <c r="M315" s="82"/>
      <c r="N315" s="82"/>
      <c r="O315" s="82"/>
    </row>
    <row r="316" spans="1:15">
      <c r="A316" s="84">
        <v>48</v>
      </c>
      <c r="B316" s="84" t="s">
        <v>2304</v>
      </c>
      <c r="C316" s="84">
        <v>722355955</v>
      </c>
      <c r="D316" s="85">
        <v>115803.19</v>
      </c>
      <c r="E316" s="84" t="s">
        <v>4733</v>
      </c>
      <c r="F316" s="84">
        <v>139473781</v>
      </c>
      <c r="G316" s="84">
        <v>79</v>
      </c>
      <c r="H316" s="85">
        <v>177.5</v>
      </c>
      <c r="I316" s="85">
        <v>177.5</v>
      </c>
      <c r="J316" s="84" t="s">
        <v>4731</v>
      </c>
      <c r="K316" s="83">
        <v>42614</v>
      </c>
      <c r="L316" s="82"/>
      <c r="M316" s="82"/>
      <c r="N316" s="82"/>
      <c r="O316" s="82"/>
    </row>
    <row r="317" spans="1:15">
      <c r="A317" s="84">
        <v>48</v>
      </c>
      <c r="B317" s="84" t="s">
        <v>2304</v>
      </c>
      <c r="C317" s="84">
        <v>722355955</v>
      </c>
      <c r="D317" s="85">
        <v>115803.19</v>
      </c>
      <c r="E317" s="84" t="s">
        <v>4733</v>
      </c>
      <c r="F317" s="84">
        <v>139473782</v>
      </c>
      <c r="G317" s="84">
        <v>79</v>
      </c>
      <c r="H317" s="85">
        <v>170.7</v>
      </c>
      <c r="I317" s="85">
        <v>170.7</v>
      </c>
      <c r="J317" s="84" t="s">
        <v>4731</v>
      </c>
      <c r="K317" s="83">
        <v>42614</v>
      </c>
      <c r="L317" s="82"/>
      <c r="M317" s="82"/>
      <c r="N317" s="82"/>
      <c r="O317" s="82"/>
    </row>
    <row r="318" spans="1:15">
      <c r="A318" s="84">
        <v>48</v>
      </c>
      <c r="B318" s="84" t="s">
        <v>2304</v>
      </c>
      <c r="C318" s="84">
        <v>722355955</v>
      </c>
      <c r="D318" s="85">
        <v>115803.19</v>
      </c>
      <c r="E318" s="84" t="s">
        <v>4733</v>
      </c>
      <c r="F318" s="84">
        <v>139473785</v>
      </c>
      <c r="G318" s="84">
        <v>79</v>
      </c>
      <c r="H318" s="85">
        <v>1976.09</v>
      </c>
      <c r="I318" s="85">
        <v>1976.09</v>
      </c>
      <c r="J318" s="84" t="s">
        <v>4731</v>
      </c>
      <c r="K318" s="83">
        <v>42614</v>
      </c>
      <c r="L318" s="82"/>
      <c r="M318" s="82"/>
      <c r="N318" s="82"/>
      <c r="O318" s="82"/>
    </row>
    <row r="319" spans="1:15">
      <c r="A319" s="84">
        <v>48</v>
      </c>
      <c r="B319" s="84" t="s">
        <v>2304</v>
      </c>
      <c r="C319" s="84">
        <v>722355955</v>
      </c>
      <c r="D319" s="85">
        <v>115803.19</v>
      </c>
      <c r="E319" s="84" t="s">
        <v>4733</v>
      </c>
      <c r="F319" s="84">
        <v>139473786</v>
      </c>
      <c r="G319" s="84">
        <v>79</v>
      </c>
      <c r="H319" s="85">
        <v>17.61</v>
      </c>
      <c r="I319" s="85">
        <v>17.61</v>
      </c>
      <c r="J319" s="84" t="s">
        <v>4731</v>
      </c>
      <c r="K319" s="83">
        <v>42614</v>
      </c>
      <c r="L319" s="82"/>
      <c r="M319" s="82"/>
      <c r="N319" s="82"/>
      <c r="O319" s="82"/>
    </row>
    <row r="320" spans="1:15">
      <c r="A320" s="84">
        <v>48</v>
      </c>
      <c r="B320" s="84" t="s">
        <v>2304</v>
      </c>
      <c r="C320" s="84">
        <v>722355955</v>
      </c>
      <c r="D320" s="85">
        <v>115803.19</v>
      </c>
      <c r="E320" s="84" t="s">
        <v>4733</v>
      </c>
      <c r="F320" s="84">
        <v>139473787</v>
      </c>
      <c r="G320" s="84">
        <v>79</v>
      </c>
      <c r="H320" s="85">
        <v>172.66</v>
      </c>
      <c r="I320" s="85">
        <v>172.66</v>
      </c>
      <c r="J320" s="84" t="s">
        <v>4731</v>
      </c>
      <c r="K320" s="83">
        <v>42614</v>
      </c>
      <c r="L320" s="82"/>
      <c r="M320" s="82"/>
      <c r="N320" s="82"/>
      <c r="O320" s="82"/>
    </row>
    <row r="321" spans="1:15">
      <c r="A321" s="84">
        <v>48</v>
      </c>
      <c r="B321" s="84" t="s">
        <v>2304</v>
      </c>
      <c r="C321" s="84">
        <v>722355955</v>
      </c>
      <c r="D321" s="85">
        <v>115803.19</v>
      </c>
      <c r="E321" s="84" t="s">
        <v>4733</v>
      </c>
      <c r="F321" s="84">
        <v>139473788</v>
      </c>
      <c r="G321" s="84">
        <v>79</v>
      </c>
      <c r="H321" s="85">
        <v>1764.29</v>
      </c>
      <c r="I321" s="85">
        <v>1764.29</v>
      </c>
      <c r="J321" s="84" t="s">
        <v>4731</v>
      </c>
      <c r="K321" s="83">
        <v>42614</v>
      </c>
      <c r="L321" s="82"/>
      <c r="M321" s="82"/>
      <c r="N321" s="82"/>
      <c r="O321" s="82"/>
    </row>
    <row r="322" spans="1:15">
      <c r="A322" s="84">
        <v>48</v>
      </c>
      <c r="B322" s="84" t="s">
        <v>2304</v>
      </c>
      <c r="C322" s="84">
        <v>722355955</v>
      </c>
      <c r="D322" s="85">
        <v>115803.19</v>
      </c>
      <c r="E322" s="84" t="s">
        <v>4733</v>
      </c>
      <c r="F322" s="84">
        <v>139473789</v>
      </c>
      <c r="G322" s="84">
        <v>79</v>
      </c>
      <c r="H322" s="85">
        <v>2.46</v>
      </c>
      <c r="I322" s="85">
        <v>2.46</v>
      </c>
      <c r="J322" s="84" t="s">
        <v>4731</v>
      </c>
      <c r="K322" s="83">
        <v>42614</v>
      </c>
      <c r="L322" s="82"/>
      <c r="M322" s="82"/>
      <c r="N322" s="82"/>
      <c r="O322" s="82"/>
    </row>
    <row r="323" spans="1:15">
      <c r="A323" s="84">
        <v>48</v>
      </c>
      <c r="B323" s="84" t="s">
        <v>2304</v>
      </c>
      <c r="C323" s="84">
        <v>722355955</v>
      </c>
      <c r="D323" s="85">
        <v>115803.19</v>
      </c>
      <c r="E323" s="84" t="s">
        <v>4733</v>
      </c>
      <c r="F323" s="84">
        <v>139473790</v>
      </c>
      <c r="G323" s="84">
        <v>79</v>
      </c>
      <c r="H323" s="85">
        <v>89.93</v>
      </c>
      <c r="I323" s="85">
        <v>89.93</v>
      </c>
      <c r="J323" s="84" t="s">
        <v>4731</v>
      </c>
      <c r="K323" s="83">
        <v>42614</v>
      </c>
      <c r="L323" s="82"/>
      <c r="M323" s="82"/>
      <c r="N323" s="82"/>
      <c r="O323" s="82"/>
    </row>
    <row r="324" spans="1:15">
      <c r="A324" s="84">
        <v>48</v>
      </c>
      <c r="B324" s="84" t="s">
        <v>2304</v>
      </c>
      <c r="C324" s="84">
        <v>722355955</v>
      </c>
      <c r="D324" s="85">
        <v>115803.19</v>
      </c>
      <c r="E324" s="84" t="s">
        <v>4733</v>
      </c>
      <c r="F324" s="84">
        <v>139473791</v>
      </c>
      <c r="G324" s="84">
        <v>79</v>
      </c>
      <c r="H324" s="85">
        <v>533.48</v>
      </c>
      <c r="I324" s="85">
        <v>533.48</v>
      </c>
      <c r="J324" s="84" t="s">
        <v>4731</v>
      </c>
      <c r="K324" s="83">
        <v>42614</v>
      </c>
      <c r="L324" s="82"/>
      <c r="M324" s="82"/>
      <c r="N324" s="82"/>
      <c r="O324" s="82"/>
    </row>
    <row r="325" spans="1:15">
      <c r="A325" s="84">
        <v>48</v>
      </c>
      <c r="B325" s="84" t="s">
        <v>2304</v>
      </c>
      <c r="C325" s="84">
        <v>722355955</v>
      </c>
      <c r="D325" s="85">
        <v>115803.19</v>
      </c>
      <c r="E325" s="84" t="s">
        <v>4733</v>
      </c>
      <c r="F325" s="84">
        <v>139473792</v>
      </c>
      <c r="G325" s="84">
        <v>79</v>
      </c>
      <c r="H325" s="85">
        <v>2055.4</v>
      </c>
      <c r="I325" s="85">
        <v>2055.4</v>
      </c>
      <c r="J325" s="84" t="s">
        <v>4731</v>
      </c>
      <c r="K325" s="83">
        <v>42614</v>
      </c>
      <c r="L325" s="82"/>
      <c r="M325" s="82"/>
      <c r="N325" s="82"/>
      <c r="O325" s="82"/>
    </row>
    <row r="326" spans="1:15">
      <c r="A326" s="84">
        <v>48</v>
      </c>
      <c r="B326" s="84" t="s">
        <v>2304</v>
      </c>
      <c r="C326" s="84">
        <v>722355955</v>
      </c>
      <c r="D326" s="85">
        <v>115803.19</v>
      </c>
      <c r="E326" s="84" t="s">
        <v>4733</v>
      </c>
      <c r="F326" s="84">
        <v>139473793</v>
      </c>
      <c r="G326" s="84">
        <v>79</v>
      </c>
      <c r="H326" s="85">
        <v>474.27</v>
      </c>
      <c r="I326" s="85">
        <v>474.27</v>
      </c>
      <c r="J326" s="84" t="s">
        <v>4731</v>
      </c>
      <c r="K326" s="83">
        <v>42614</v>
      </c>
      <c r="L326" s="82"/>
      <c r="M326" s="82"/>
      <c r="N326" s="82"/>
      <c r="O326" s="82"/>
    </row>
    <row r="327" spans="1:15">
      <c r="A327" s="84">
        <v>48</v>
      </c>
      <c r="B327" s="84" t="s">
        <v>2304</v>
      </c>
      <c r="C327" s="84">
        <v>722355955</v>
      </c>
      <c r="D327" s="85">
        <v>115803.19</v>
      </c>
      <c r="E327" s="84" t="s">
        <v>4733</v>
      </c>
      <c r="F327" s="84">
        <v>139473794</v>
      </c>
      <c r="G327" s="84">
        <v>79</v>
      </c>
      <c r="H327" s="85">
        <v>1744.14</v>
      </c>
      <c r="I327" s="85">
        <v>1744.14</v>
      </c>
      <c r="J327" s="84" t="s">
        <v>4731</v>
      </c>
      <c r="K327" s="83">
        <v>42614</v>
      </c>
      <c r="L327" s="82"/>
      <c r="M327" s="82"/>
      <c r="N327" s="82"/>
      <c r="O327" s="82"/>
    </row>
    <row r="328" spans="1:15">
      <c r="A328" s="84">
        <v>48</v>
      </c>
      <c r="B328" s="84" t="s">
        <v>2304</v>
      </c>
      <c r="C328" s="84">
        <v>722355955</v>
      </c>
      <c r="D328" s="85">
        <v>115803.19</v>
      </c>
      <c r="E328" s="84" t="s">
        <v>4733</v>
      </c>
      <c r="F328" s="84">
        <v>139473795</v>
      </c>
      <c r="G328" s="84">
        <v>79</v>
      </c>
      <c r="H328" s="85">
        <v>977.49</v>
      </c>
      <c r="I328" s="85">
        <v>977.49</v>
      </c>
      <c r="J328" s="84" t="s">
        <v>4731</v>
      </c>
      <c r="K328" s="83">
        <v>42614</v>
      </c>
      <c r="L328" s="82"/>
      <c r="M328" s="82"/>
      <c r="N328" s="82"/>
      <c r="O328" s="82"/>
    </row>
    <row r="329" spans="1:15">
      <c r="A329" s="84">
        <v>48</v>
      </c>
      <c r="B329" s="84" t="s">
        <v>2304</v>
      </c>
      <c r="C329" s="84">
        <v>722355955</v>
      </c>
      <c r="D329" s="85">
        <v>115803.19</v>
      </c>
      <c r="E329" s="84" t="s">
        <v>4733</v>
      </c>
      <c r="F329" s="84">
        <v>139473796</v>
      </c>
      <c r="G329" s="84">
        <v>79</v>
      </c>
      <c r="H329" s="85">
        <v>1047.6500000000001</v>
      </c>
      <c r="I329" s="85">
        <v>1047.6500000000001</v>
      </c>
      <c r="J329" s="84" t="s">
        <v>4731</v>
      </c>
      <c r="K329" s="83">
        <v>42614</v>
      </c>
      <c r="L329" s="82"/>
      <c r="M329" s="82"/>
      <c r="N329" s="82"/>
      <c r="O329" s="82"/>
    </row>
    <row r="330" spans="1:15">
      <c r="A330" s="84">
        <v>48</v>
      </c>
      <c r="B330" s="84" t="s">
        <v>2304</v>
      </c>
      <c r="C330" s="84">
        <v>722355955</v>
      </c>
      <c r="D330" s="85">
        <v>115803.19</v>
      </c>
      <c r="E330" s="84" t="s">
        <v>4733</v>
      </c>
      <c r="F330" s="84">
        <v>139473797</v>
      </c>
      <c r="G330" s="84">
        <v>79</v>
      </c>
      <c r="H330" s="85">
        <v>2040.5</v>
      </c>
      <c r="I330" s="85">
        <v>2040.5</v>
      </c>
      <c r="J330" s="84" t="s">
        <v>4731</v>
      </c>
      <c r="K330" s="83">
        <v>42614</v>
      </c>
      <c r="L330" s="82"/>
      <c r="M330" s="82"/>
      <c r="N330" s="82"/>
      <c r="O330" s="82"/>
    </row>
    <row r="331" spans="1:15">
      <c r="A331" s="84">
        <v>48</v>
      </c>
      <c r="B331" s="84" t="s">
        <v>2304</v>
      </c>
      <c r="C331" s="84">
        <v>722355955</v>
      </c>
      <c r="D331" s="85">
        <v>115803.19</v>
      </c>
      <c r="E331" s="84" t="s">
        <v>4733</v>
      </c>
      <c r="F331" s="84">
        <v>139473798</v>
      </c>
      <c r="G331" s="84">
        <v>79</v>
      </c>
      <c r="H331" s="85">
        <v>1409.17</v>
      </c>
      <c r="I331" s="85">
        <v>1409.17</v>
      </c>
      <c r="J331" s="84" t="s">
        <v>4731</v>
      </c>
      <c r="K331" s="83">
        <v>42614</v>
      </c>
      <c r="L331" s="82"/>
      <c r="M331" s="82"/>
      <c r="N331" s="82"/>
      <c r="O331" s="82"/>
    </row>
    <row r="332" spans="1:15">
      <c r="A332" s="84">
        <v>48</v>
      </c>
      <c r="B332" s="84" t="s">
        <v>2304</v>
      </c>
      <c r="C332" s="84">
        <v>722355955</v>
      </c>
      <c r="D332" s="85">
        <v>115803.19</v>
      </c>
      <c r="E332" s="84" t="s">
        <v>4733</v>
      </c>
      <c r="F332" s="84">
        <v>139473799</v>
      </c>
      <c r="G332" s="84">
        <v>79</v>
      </c>
      <c r="H332" s="85">
        <v>106.76</v>
      </c>
      <c r="I332" s="85">
        <v>106.76</v>
      </c>
      <c r="J332" s="84" t="s">
        <v>4731</v>
      </c>
      <c r="K332" s="83">
        <v>42614</v>
      </c>
      <c r="L332" s="82"/>
      <c r="M332" s="82"/>
      <c r="N332" s="82"/>
      <c r="O332" s="82"/>
    </row>
    <row r="333" spans="1:15">
      <c r="A333" s="84">
        <v>48</v>
      </c>
      <c r="B333" s="84" t="s">
        <v>2304</v>
      </c>
      <c r="C333" s="84">
        <v>722355955</v>
      </c>
      <c r="D333" s="85">
        <v>115803.19</v>
      </c>
      <c r="E333" s="84" t="s">
        <v>4733</v>
      </c>
      <c r="F333" s="84">
        <v>139473800</v>
      </c>
      <c r="G333" s="84">
        <v>79</v>
      </c>
      <c r="H333" s="85">
        <v>467.42</v>
      </c>
      <c r="I333" s="85">
        <v>467.42</v>
      </c>
      <c r="J333" s="84" t="s">
        <v>4731</v>
      </c>
      <c r="K333" s="83">
        <v>42614</v>
      </c>
      <c r="L333" s="82"/>
      <c r="M333" s="82"/>
      <c r="N333" s="82"/>
      <c r="O333" s="82"/>
    </row>
    <row r="334" spans="1:15">
      <c r="A334" s="84">
        <v>48</v>
      </c>
      <c r="B334" s="84" t="s">
        <v>2304</v>
      </c>
      <c r="C334" s="84">
        <v>722355955</v>
      </c>
      <c r="D334" s="85">
        <v>115803.19</v>
      </c>
      <c r="E334" s="84" t="s">
        <v>4733</v>
      </c>
      <c r="F334" s="84">
        <v>139473801</v>
      </c>
      <c r="G334" s="84">
        <v>79</v>
      </c>
      <c r="H334" s="85">
        <v>574.67999999999995</v>
      </c>
      <c r="I334" s="85">
        <v>574.67999999999995</v>
      </c>
      <c r="J334" s="84" t="s">
        <v>4731</v>
      </c>
      <c r="K334" s="83">
        <v>42614</v>
      </c>
      <c r="L334" s="82"/>
      <c r="M334" s="82"/>
      <c r="N334" s="82"/>
      <c r="O334" s="82"/>
    </row>
    <row r="335" spans="1:15">
      <c r="A335" s="84">
        <v>48</v>
      </c>
      <c r="B335" s="84" t="s">
        <v>2304</v>
      </c>
      <c r="C335" s="84">
        <v>722355955</v>
      </c>
      <c r="D335" s="85">
        <v>115803.19</v>
      </c>
      <c r="E335" s="84" t="s">
        <v>4733</v>
      </c>
      <c r="F335" s="84">
        <v>139473802</v>
      </c>
      <c r="G335" s="84">
        <v>79</v>
      </c>
      <c r="H335" s="85">
        <v>4.42</v>
      </c>
      <c r="I335" s="85">
        <v>4.42</v>
      </c>
      <c r="J335" s="84" t="s">
        <v>4731</v>
      </c>
      <c r="K335" s="83">
        <v>42614</v>
      </c>
      <c r="L335" s="82"/>
      <c r="M335" s="82"/>
      <c r="N335" s="82"/>
      <c r="O335" s="82"/>
    </row>
    <row r="336" spans="1:15">
      <c r="A336" s="84">
        <v>48</v>
      </c>
      <c r="B336" s="84" t="s">
        <v>2304</v>
      </c>
      <c r="C336" s="84">
        <v>722355955</v>
      </c>
      <c r="D336" s="85">
        <v>115803.19</v>
      </c>
      <c r="E336" s="84" t="s">
        <v>4733</v>
      </c>
      <c r="F336" s="84">
        <v>139473803</v>
      </c>
      <c r="G336" s="84">
        <v>79</v>
      </c>
      <c r="H336" s="85">
        <v>34.99</v>
      </c>
      <c r="I336" s="85">
        <v>34.99</v>
      </c>
      <c r="J336" s="84" t="s">
        <v>4731</v>
      </c>
      <c r="K336" s="83">
        <v>42614</v>
      </c>
      <c r="L336" s="82"/>
      <c r="M336" s="82"/>
      <c r="N336" s="82"/>
      <c r="O336" s="82"/>
    </row>
    <row r="337" spans="1:15">
      <c r="A337" s="84">
        <v>48</v>
      </c>
      <c r="B337" s="84" t="s">
        <v>2304</v>
      </c>
      <c r="C337" s="84">
        <v>722355955</v>
      </c>
      <c r="D337" s="85">
        <v>115803.19</v>
      </c>
      <c r="E337" s="84" t="s">
        <v>4733</v>
      </c>
      <c r="F337" s="84">
        <v>139473804</v>
      </c>
      <c r="G337" s="84">
        <v>79</v>
      </c>
      <c r="H337" s="85">
        <v>53.54</v>
      </c>
      <c r="I337" s="85">
        <v>53.54</v>
      </c>
      <c r="J337" s="84" t="s">
        <v>4731</v>
      </c>
      <c r="K337" s="83">
        <v>42614</v>
      </c>
      <c r="L337" s="82"/>
      <c r="M337" s="82"/>
      <c r="N337" s="82"/>
      <c r="O337" s="82"/>
    </row>
    <row r="338" spans="1:15">
      <c r="A338" s="84">
        <v>48</v>
      </c>
      <c r="B338" s="84" t="s">
        <v>2304</v>
      </c>
      <c r="C338" s="84">
        <v>722355955</v>
      </c>
      <c r="D338" s="85">
        <v>115803.19</v>
      </c>
      <c r="E338" s="84" t="s">
        <v>4733</v>
      </c>
      <c r="F338" s="84">
        <v>139473805</v>
      </c>
      <c r="G338" s="84">
        <v>79</v>
      </c>
      <c r="H338" s="85">
        <v>190.46</v>
      </c>
      <c r="I338" s="85">
        <v>190.46</v>
      </c>
      <c r="J338" s="84" t="s">
        <v>4731</v>
      </c>
      <c r="K338" s="83">
        <v>42614</v>
      </c>
      <c r="L338" s="82"/>
      <c r="M338" s="82"/>
      <c r="N338" s="82"/>
      <c r="O338" s="82"/>
    </row>
    <row r="339" spans="1:15">
      <c r="A339" s="84">
        <v>48</v>
      </c>
      <c r="B339" s="84" t="s">
        <v>2304</v>
      </c>
      <c r="C339" s="84">
        <v>722355955</v>
      </c>
      <c r="D339" s="85">
        <v>115803.19</v>
      </c>
      <c r="E339" s="84" t="s">
        <v>4733</v>
      </c>
      <c r="F339" s="84">
        <v>139473806</v>
      </c>
      <c r="G339" s="84">
        <v>79</v>
      </c>
      <c r="H339" s="85">
        <v>61.61</v>
      </c>
      <c r="I339" s="85">
        <v>61.61</v>
      </c>
      <c r="J339" s="84" t="s">
        <v>4731</v>
      </c>
      <c r="K339" s="83">
        <v>42614</v>
      </c>
      <c r="L339" s="82"/>
      <c r="M339" s="82"/>
      <c r="N339" s="82"/>
      <c r="O339" s="82"/>
    </row>
    <row r="340" spans="1:15">
      <c r="A340" s="84">
        <v>48</v>
      </c>
      <c r="B340" s="84" t="s">
        <v>2304</v>
      </c>
      <c r="C340" s="84">
        <v>722355955</v>
      </c>
      <c r="D340" s="85">
        <v>115803.19</v>
      </c>
      <c r="E340" s="84" t="s">
        <v>4733</v>
      </c>
      <c r="F340" s="84">
        <v>139473807</v>
      </c>
      <c r="G340" s="84">
        <v>79</v>
      </c>
      <c r="H340" s="85">
        <v>47.7</v>
      </c>
      <c r="I340" s="85">
        <v>47.7</v>
      </c>
      <c r="J340" s="84" t="s">
        <v>4731</v>
      </c>
      <c r="K340" s="83">
        <v>42614</v>
      </c>
      <c r="L340" s="82"/>
      <c r="M340" s="82"/>
      <c r="N340" s="82"/>
      <c r="O340" s="82"/>
    </row>
    <row r="341" spans="1:15">
      <c r="A341" s="84">
        <v>48</v>
      </c>
      <c r="B341" s="84" t="s">
        <v>2304</v>
      </c>
      <c r="C341" s="84">
        <v>722355955</v>
      </c>
      <c r="D341" s="85">
        <v>115803.19</v>
      </c>
      <c r="E341" s="84" t="s">
        <v>4733</v>
      </c>
      <c r="F341" s="84">
        <v>139473808</v>
      </c>
      <c r="G341" s="84">
        <v>79</v>
      </c>
      <c r="H341" s="85">
        <v>70.959999999999994</v>
      </c>
      <c r="I341" s="85">
        <v>70.959999999999994</v>
      </c>
      <c r="J341" s="84" t="s">
        <v>4731</v>
      </c>
      <c r="K341" s="83">
        <v>42614</v>
      </c>
      <c r="L341" s="82"/>
      <c r="M341" s="82"/>
      <c r="N341" s="82"/>
      <c r="O341" s="82"/>
    </row>
    <row r="342" spans="1:15">
      <c r="A342" s="84">
        <v>48</v>
      </c>
      <c r="B342" s="84" t="s">
        <v>2304</v>
      </c>
      <c r="C342" s="84">
        <v>722355955</v>
      </c>
      <c r="D342" s="85">
        <v>115803.19</v>
      </c>
      <c r="E342" s="84" t="s">
        <v>4733</v>
      </c>
      <c r="F342" s="84">
        <v>139473809</v>
      </c>
      <c r="G342" s="84">
        <v>79</v>
      </c>
      <c r="H342" s="85">
        <v>124.18</v>
      </c>
      <c r="I342" s="85">
        <v>124.18</v>
      </c>
      <c r="J342" s="84" t="s">
        <v>4731</v>
      </c>
      <c r="K342" s="83">
        <v>42614</v>
      </c>
      <c r="L342" s="82"/>
      <c r="M342" s="82"/>
      <c r="N342" s="82"/>
      <c r="O342" s="82"/>
    </row>
    <row r="343" spans="1:15">
      <c r="A343" s="84">
        <v>48</v>
      </c>
      <c r="B343" s="84" t="s">
        <v>2304</v>
      </c>
      <c r="C343" s="84">
        <v>722355955</v>
      </c>
      <c r="D343" s="85">
        <v>115803.19</v>
      </c>
      <c r="E343" s="84" t="s">
        <v>4733</v>
      </c>
      <c r="F343" s="84">
        <v>139473810</v>
      </c>
      <c r="G343" s="84">
        <v>79</v>
      </c>
      <c r="H343" s="85">
        <v>143.24</v>
      </c>
      <c r="I343" s="85">
        <v>143.24</v>
      </c>
      <c r="J343" s="84" t="s">
        <v>4731</v>
      </c>
      <c r="K343" s="83">
        <v>42614</v>
      </c>
      <c r="L343" s="82"/>
      <c r="M343" s="82"/>
      <c r="N343" s="82"/>
      <c r="O343" s="82"/>
    </row>
    <row r="344" spans="1:15">
      <c r="A344" s="84">
        <v>48</v>
      </c>
      <c r="B344" s="84" t="s">
        <v>2304</v>
      </c>
      <c r="C344" s="84">
        <v>722355955</v>
      </c>
      <c r="D344" s="85">
        <v>115803.19</v>
      </c>
      <c r="E344" s="84" t="s">
        <v>4733</v>
      </c>
      <c r="F344" s="84">
        <v>139473812</v>
      </c>
      <c r="G344" s="84">
        <v>79</v>
      </c>
      <c r="H344" s="85">
        <v>85.7</v>
      </c>
      <c r="I344" s="85">
        <v>85.7</v>
      </c>
      <c r="J344" s="84" t="s">
        <v>4731</v>
      </c>
      <c r="K344" s="83">
        <v>42614</v>
      </c>
      <c r="L344" s="82"/>
      <c r="M344" s="82"/>
      <c r="N344" s="82"/>
      <c r="O344" s="82"/>
    </row>
    <row r="345" spans="1:15">
      <c r="A345" s="84">
        <v>48</v>
      </c>
      <c r="B345" s="84" t="s">
        <v>2304</v>
      </c>
      <c r="C345" s="84">
        <v>722355955</v>
      </c>
      <c r="D345" s="85">
        <v>115803.19</v>
      </c>
      <c r="E345" s="84" t="s">
        <v>4733</v>
      </c>
      <c r="F345" s="84">
        <v>139473813</v>
      </c>
      <c r="G345" s="84">
        <v>79</v>
      </c>
      <c r="H345" s="85">
        <v>715.43</v>
      </c>
      <c r="I345" s="85">
        <v>715.43</v>
      </c>
      <c r="J345" s="84" t="s">
        <v>4731</v>
      </c>
      <c r="K345" s="83">
        <v>42614</v>
      </c>
      <c r="L345" s="82"/>
      <c r="M345" s="82"/>
      <c r="N345" s="82"/>
      <c r="O345" s="82"/>
    </row>
    <row r="346" spans="1:15">
      <c r="A346" s="84">
        <v>48</v>
      </c>
      <c r="B346" s="84" t="s">
        <v>2304</v>
      </c>
      <c r="C346" s="84">
        <v>722355955</v>
      </c>
      <c r="D346" s="85">
        <v>115803.19</v>
      </c>
      <c r="E346" s="84" t="s">
        <v>4733</v>
      </c>
      <c r="F346" s="84">
        <v>139473818</v>
      </c>
      <c r="G346" s="84">
        <v>79</v>
      </c>
      <c r="H346" s="85">
        <v>192.23</v>
      </c>
      <c r="I346" s="85">
        <v>192.23</v>
      </c>
      <c r="J346" s="84" t="s">
        <v>4731</v>
      </c>
      <c r="K346" s="83">
        <v>42614</v>
      </c>
      <c r="L346" s="82"/>
      <c r="M346" s="82"/>
      <c r="N346" s="82"/>
      <c r="O346" s="82"/>
    </row>
    <row r="347" spans="1:15">
      <c r="A347" s="84">
        <v>48</v>
      </c>
      <c r="B347" s="84" t="s">
        <v>2304</v>
      </c>
      <c r="C347" s="84">
        <v>722355955</v>
      </c>
      <c r="D347" s="85">
        <v>115803.19</v>
      </c>
      <c r="E347" s="84" t="s">
        <v>4733</v>
      </c>
      <c r="F347" s="84">
        <v>139473819</v>
      </c>
      <c r="G347" s="84">
        <v>79</v>
      </c>
      <c r="H347" s="85">
        <v>18.690000000000001</v>
      </c>
      <c r="I347" s="85">
        <v>18.690000000000001</v>
      </c>
      <c r="J347" s="84" t="s">
        <v>4731</v>
      </c>
      <c r="K347" s="83">
        <v>42614</v>
      </c>
      <c r="L347" s="82"/>
      <c r="M347" s="82"/>
      <c r="N347" s="82"/>
      <c r="O347" s="82"/>
    </row>
    <row r="348" spans="1:15">
      <c r="A348" s="84">
        <v>48</v>
      </c>
      <c r="B348" s="84" t="s">
        <v>2304</v>
      </c>
      <c r="C348" s="84">
        <v>722355955</v>
      </c>
      <c r="D348" s="85">
        <v>115803.19</v>
      </c>
      <c r="E348" s="84" t="s">
        <v>4733</v>
      </c>
      <c r="F348" s="84">
        <v>139473821</v>
      </c>
      <c r="G348" s="84">
        <v>79</v>
      </c>
      <c r="H348" s="85">
        <v>607.85</v>
      </c>
      <c r="I348" s="85">
        <v>607.85</v>
      </c>
      <c r="J348" s="84" t="s">
        <v>4731</v>
      </c>
      <c r="K348" s="83">
        <v>42614</v>
      </c>
      <c r="L348" s="82"/>
      <c r="M348" s="82"/>
      <c r="N348" s="82"/>
      <c r="O348" s="82"/>
    </row>
    <row r="349" spans="1:15">
      <c r="A349" s="84">
        <v>48</v>
      </c>
      <c r="B349" s="84" t="s">
        <v>2304</v>
      </c>
      <c r="C349" s="84">
        <v>722355955</v>
      </c>
      <c r="D349" s="85">
        <v>115803.19</v>
      </c>
      <c r="E349" s="84" t="s">
        <v>4733</v>
      </c>
      <c r="F349" s="84">
        <v>139473822</v>
      </c>
      <c r="G349" s="84">
        <v>79</v>
      </c>
      <c r="H349" s="85">
        <v>0.28000000000000003</v>
      </c>
      <c r="I349" s="85">
        <v>0.28000000000000003</v>
      </c>
      <c r="J349" s="84" t="s">
        <v>4731</v>
      </c>
      <c r="K349" s="83">
        <v>42614</v>
      </c>
      <c r="L349" s="82"/>
      <c r="M349" s="82"/>
      <c r="N349" s="82"/>
      <c r="O349" s="82"/>
    </row>
    <row r="350" spans="1:15">
      <c r="A350" s="84">
        <v>48</v>
      </c>
      <c r="B350" s="84" t="s">
        <v>2304</v>
      </c>
      <c r="C350" s="84">
        <v>722355955</v>
      </c>
      <c r="D350" s="85">
        <v>115803.19</v>
      </c>
      <c r="E350" s="84" t="s">
        <v>4733</v>
      </c>
      <c r="F350" s="84">
        <v>139473823</v>
      </c>
      <c r="G350" s="84">
        <v>79</v>
      </c>
      <c r="H350" s="85">
        <v>61.66</v>
      </c>
      <c r="I350" s="85">
        <v>61.66</v>
      </c>
      <c r="J350" s="84" t="s">
        <v>4731</v>
      </c>
      <c r="K350" s="83">
        <v>42614</v>
      </c>
      <c r="L350" s="82"/>
      <c r="M350" s="82"/>
      <c r="N350" s="82"/>
      <c r="O350" s="82"/>
    </row>
    <row r="351" spans="1:15">
      <c r="A351" s="84">
        <v>48</v>
      </c>
      <c r="B351" s="84" t="s">
        <v>2304</v>
      </c>
      <c r="C351" s="84">
        <v>722355955</v>
      </c>
      <c r="D351" s="85">
        <v>115803.19</v>
      </c>
      <c r="E351" s="84" t="s">
        <v>4733</v>
      </c>
      <c r="F351" s="84">
        <v>139473824</v>
      </c>
      <c r="G351" s="84">
        <v>79</v>
      </c>
      <c r="H351" s="85">
        <v>50.96</v>
      </c>
      <c r="I351" s="85">
        <v>50.96</v>
      </c>
      <c r="J351" s="84" t="s">
        <v>4731</v>
      </c>
      <c r="K351" s="83">
        <v>42614</v>
      </c>
      <c r="L351" s="82"/>
      <c r="M351" s="82"/>
      <c r="N351" s="82"/>
      <c r="O351" s="82"/>
    </row>
    <row r="352" spans="1:15">
      <c r="A352" s="84">
        <v>48</v>
      </c>
      <c r="B352" s="84" t="s">
        <v>2304</v>
      </c>
      <c r="C352" s="84">
        <v>722355955</v>
      </c>
      <c r="D352" s="85">
        <v>115803.19</v>
      </c>
      <c r="E352" s="84" t="s">
        <v>4733</v>
      </c>
      <c r="F352" s="84">
        <v>139474062</v>
      </c>
      <c r="G352" s="84">
        <v>79</v>
      </c>
      <c r="H352" s="85">
        <v>189.7</v>
      </c>
      <c r="I352" s="85">
        <v>189.7</v>
      </c>
      <c r="J352" s="84" t="s">
        <v>4731</v>
      </c>
      <c r="K352" s="83">
        <v>42614</v>
      </c>
      <c r="L352" s="82"/>
      <c r="M352" s="82"/>
      <c r="N352" s="82"/>
      <c r="O352" s="82"/>
    </row>
    <row r="353" spans="1:15">
      <c r="A353" s="84">
        <v>48</v>
      </c>
      <c r="B353" s="84" t="s">
        <v>2304</v>
      </c>
      <c r="C353" s="84">
        <v>722355955</v>
      </c>
      <c r="D353" s="85">
        <v>115803.19</v>
      </c>
      <c r="E353" s="84" t="s">
        <v>4732</v>
      </c>
      <c r="F353" s="84">
        <v>139970230</v>
      </c>
      <c r="G353" s="84">
        <v>79</v>
      </c>
      <c r="H353" s="85">
        <v>84.44</v>
      </c>
      <c r="I353" s="85">
        <v>84.44</v>
      </c>
      <c r="J353" s="84" t="s">
        <v>4731</v>
      </c>
      <c r="K353" s="83">
        <v>42614</v>
      </c>
      <c r="L353" s="82"/>
      <c r="M353" s="82"/>
      <c r="N353" s="82"/>
      <c r="O353" s="82"/>
    </row>
    <row r="354" spans="1:15">
      <c r="A354" s="84">
        <v>48</v>
      </c>
      <c r="B354" s="84" t="s">
        <v>2304</v>
      </c>
      <c r="C354" s="84">
        <v>722355955</v>
      </c>
      <c r="D354" s="85">
        <v>115803.19</v>
      </c>
      <c r="E354" s="84" t="s">
        <v>4732</v>
      </c>
      <c r="F354" s="84">
        <v>139970236</v>
      </c>
      <c r="G354" s="84">
        <v>79</v>
      </c>
      <c r="H354" s="85">
        <v>17.09</v>
      </c>
      <c r="I354" s="85">
        <v>17.09</v>
      </c>
      <c r="J354" s="84" t="s">
        <v>4731</v>
      </c>
      <c r="K354" s="83">
        <v>42614</v>
      </c>
      <c r="L354" s="82"/>
      <c r="M354" s="82"/>
      <c r="N354" s="82"/>
      <c r="O354" s="82"/>
    </row>
    <row r="355" spans="1:15">
      <c r="A355" s="84">
        <v>48</v>
      </c>
      <c r="B355" s="84" t="s">
        <v>2304</v>
      </c>
      <c r="C355" s="84">
        <v>722355955</v>
      </c>
      <c r="D355" s="85">
        <v>115803.19</v>
      </c>
      <c r="E355" s="84" t="s">
        <v>4732</v>
      </c>
      <c r="F355" s="84">
        <v>139970240</v>
      </c>
      <c r="G355" s="84">
        <v>79</v>
      </c>
      <c r="H355" s="85">
        <v>19.16</v>
      </c>
      <c r="I355" s="85">
        <v>19.16</v>
      </c>
      <c r="J355" s="84" t="s">
        <v>4731</v>
      </c>
      <c r="K355" s="83">
        <v>42614</v>
      </c>
      <c r="L355" s="82"/>
      <c r="M355" s="82"/>
      <c r="N355" s="82"/>
      <c r="O355" s="82"/>
    </row>
    <row r="356" spans="1:15">
      <c r="A356" s="84">
        <v>48</v>
      </c>
      <c r="B356" s="84" t="s">
        <v>2304</v>
      </c>
      <c r="C356" s="84">
        <v>722355955</v>
      </c>
      <c r="D356" s="85">
        <v>115803.19</v>
      </c>
      <c r="E356" s="84" t="s">
        <v>4732</v>
      </c>
      <c r="F356" s="84">
        <v>139970241</v>
      </c>
      <c r="G356" s="84">
        <v>79</v>
      </c>
      <c r="H356" s="85">
        <v>182.58</v>
      </c>
      <c r="I356" s="85">
        <v>182.58</v>
      </c>
      <c r="J356" s="84" t="s">
        <v>4731</v>
      </c>
      <c r="K356" s="83">
        <v>42614</v>
      </c>
      <c r="L356" s="82"/>
      <c r="M356" s="82"/>
      <c r="N356" s="82"/>
      <c r="O356" s="82"/>
    </row>
    <row r="357" spans="1:15">
      <c r="A357" s="84">
        <v>48</v>
      </c>
      <c r="B357" s="84" t="s">
        <v>2304</v>
      </c>
      <c r="C357" s="84">
        <v>722355955</v>
      </c>
      <c r="D357" s="85">
        <v>115803.19</v>
      </c>
      <c r="E357" s="84" t="s">
        <v>4732</v>
      </c>
      <c r="F357" s="84">
        <v>139970243</v>
      </c>
      <c r="G357" s="84">
        <v>79</v>
      </c>
      <c r="H357" s="85">
        <v>49.76</v>
      </c>
      <c r="I357" s="85">
        <v>49.76</v>
      </c>
      <c r="J357" s="84" t="s">
        <v>4731</v>
      </c>
      <c r="K357" s="83">
        <v>42614</v>
      </c>
      <c r="L357" s="82"/>
      <c r="M357" s="82"/>
      <c r="N357" s="82"/>
      <c r="O357" s="82"/>
    </row>
    <row r="358" spans="1:15">
      <c r="A358" s="84">
        <v>48</v>
      </c>
      <c r="B358" s="84" t="s">
        <v>2304</v>
      </c>
      <c r="C358" s="84">
        <v>722355955</v>
      </c>
      <c r="D358" s="85">
        <v>115803.19</v>
      </c>
      <c r="E358" s="84" t="s">
        <v>4732</v>
      </c>
      <c r="F358" s="84">
        <v>139970245</v>
      </c>
      <c r="G358" s="84">
        <v>79</v>
      </c>
      <c r="H358" s="85">
        <v>0.65</v>
      </c>
      <c r="I358" s="85">
        <v>0.65</v>
      </c>
      <c r="J358" s="84" t="s">
        <v>4731</v>
      </c>
      <c r="K358" s="83">
        <v>42614</v>
      </c>
      <c r="L358" s="82"/>
      <c r="M358" s="82"/>
      <c r="N358" s="82"/>
      <c r="O358" s="82"/>
    </row>
    <row r="359" spans="1:15">
      <c r="A359" s="84">
        <v>48</v>
      </c>
      <c r="B359" s="84" t="s">
        <v>2304</v>
      </c>
      <c r="C359" s="84">
        <v>722355955</v>
      </c>
      <c r="D359" s="85">
        <v>115803.19</v>
      </c>
      <c r="E359" s="84" t="s">
        <v>4732</v>
      </c>
      <c r="F359" s="84">
        <v>139970251</v>
      </c>
      <c r="G359" s="84">
        <v>79</v>
      </c>
      <c r="H359" s="85">
        <v>52.36</v>
      </c>
      <c r="I359" s="85">
        <v>52.36</v>
      </c>
      <c r="J359" s="84" t="s">
        <v>4731</v>
      </c>
      <c r="K359" s="83">
        <v>42614</v>
      </c>
      <c r="L359" s="82"/>
      <c r="M359" s="82"/>
      <c r="N359" s="82"/>
      <c r="O359" s="82"/>
    </row>
    <row r="360" spans="1:15">
      <c r="A360" s="84">
        <v>48</v>
      </c>
      <c r="B360" s="84" t="s">
        <v>2304</v>
      </c>
      <c r="C360" s="84">
        <v>722355955</v>
      </c>
      <c r="D360" s="85">
        <v>115803.19</v>
      </c>
      <c r="E360" s="84" t="s">
        <v>4732</v>
      </c>
      <c r="F360" s="84">
        <v>139970252</v>
      </c>
      <c r="G360" s="84">
        <v>79</v>
      </c>
      <c r="H360" s="85">
        <v>1784.24</v>
      </c>
      <c r="I360" s="85">
        <v>1784.24</v>
      </c>
      <c r="J360" s="84" t="s">
        <v>4731</v>
      </c>
      <c r="K360" s="83">
        <v>42614</v>
      </c>
      <c r="L360" s="82"/>
      <c r="M360" s="82"/>
      <c r="N360" s="82"/>
      <c r="O360" s="82"/>
    </row>
    <row r="361" spans="1:15">
      <c r="A361" s="84">
        <v>48</v>
      </c>
      <c r="B361" s="84" t="s">
        <v>2304</v>
      </c>
      <c r="C361" s="84">
        <v>722355955</v>
      </c>
      <c r="D361" s="85">
        <v>115803.19</v>
      </c>
      <c r="E361" s="84" t="s">
        <v>4732</v>
      </c>
      <c r="F361" s="84">
        <v>139970253</v>
      </c>
      <c r="G361" s="84">
        <v>79</v>
      </c>
      <c r="H361" s="85">
        <v>1839.71</v>
      </c>
      <c r="I361" s="85">
        <v>1839.71</v>
      </c>
      <c r="J361" s="84" t="s">
        <v>4731</v>
      </c>
      <c r="K361" s="83">
        <v>42614</v>
      </c>
      <c r="L361" s="82"/>
      <c r="M361" s="82"/>
      <c r="N361" s="82"/>
      <c r="O361" s="82"/>
    </row>
    <row r="362" spans="1:15">
      <c r="A362" s="84">
        <v>48</v>
      </c>
      <c r="B362" s="84" t="s">
        <v>2304</v>
      </c>
      <c r="C362" s="84">
        <v>722355955</v>
      </c>
      <c r="D362" s="85">
        <v>115803.19</v>
      </c>
      <c r="E362" s="84" t="s">
        <v>4732</v>
      </c>
      <c r="F362" s="84">
        <v>139970254</v>
      </c>
      <c r="G362" s="84">
        <v>79</v>
      </c>
      <c r="H362" s="85">
        <v>1874.52</v>
      </c>
      <c r="I362" s="85">
        <v>1874.52</v>
      </c>
      <c r="J362" s="84" t="s">
        <v>4731</v>
      </c>
      <c r="K362" s="83">
        <v>42614</v>
      </c>
      <c r="L362" s="82"/>
      <c r="M362" s="82"/>
      <c r="N362" s="82"/>
      <c r="O362" s="82"/>
    </row>
    <row r="363" spans="1:15">
      <c r="A363" s="84">
        <v>48</v>
      </c>
      <c r="B363" s="84" t="s">
        <v>2304</v>
      </c>
      <c r="C363" s="84">
        <v>722355955</v>
      </c>
      <c r="D363" s="85">
        <v>115803.19</v>
      </c>
      <c r="E363" s="84" t="s">
        <v>4732</v>
      </c>
      <c r="F363" s="84">
        <v>139970255</v>
      </c>
      <c r="G363" s="84">
        <v>79</v>
      </c>
      <c r="H363" s="85">
        <v>824.79</v>
      </c>
      <c r="I363" s="85">
        <v>824.79</v>
      </c>
      <c r="J363" s="84" t="s">
        <v>4731</v>
      </c>
      <c r="K363" s="83">
        <v>42614</v>
      </c>
      <c r="L363" s="82"/>
      <c r="M363" s="82"/>
      <c r="N363" s="82"/>
      <c r="O363" s="82"/>
    </row>
    <row r="364" spans="1:15">
      <c r="A364" s="84">
        <v>48</v>
      </c>
      <c r="B364" s="84" t="s">
        <v>2304</v>
      </c>
      <c r="C364" s="84">
        <v>722355955</v>
      </c>
      <c r="D364" s="85">
        <v>115803.19</v>
      </c>
      <c r="E364" s="84" t="s">
        <v>4732</v>
      </c>
      <c r="F364" s="84">
        <v>139970256</v>
      </c>
      <c r="G364" s="84">
        <v>79</v>
      </c>
      <c r="H364" s="85">
        <v>1023.34</v>
      </c>
      <c r="I364" s="85">
        <v>1023.34</v>
      </c>
      <c r="J364" s="84" t="s">
        <v>4731</v>
      </c>
      <c r="K364" s="83">
        <v>42614</v>
      </c>
      <c r="L364" s="82"/>
      <c r="M364" s="82"/>
      <c r="N364" s="82"/>
      <c r="O364" s="82"/>
    </row>
    <row r="365" spans="1:15">
      <c r="A365" s="84">
        <v>48</v>
      </c>
      <c r="B365" s="84" t="s">
        <v>2304</v>
      </c>
      <c r="C365" s="84">
        <v>722355955</v>
      </c>
      <c r="D365" s="85">
        <v>115803.19</v>
      </c>
      <c r="E365" s="84" t="s">
        <v>4732</v>
      </c>
      <c r="F365" s="84">
        <v>139970257</v>
      </c>
      <c r="G365" s="84">
        <v>79</v>
      </c>
      <c r="H365" s="85">
        <v>969.53</v>
      </c>
      <c r="I365" s="85">
        <v>969.53</v>
      </c>
      <c r="J365" s="84" t="s">
        <v>4731</v>
      </c>
      <c r="K365" s="83">
        <v>42614</v>
      </c>
      <c r="L365" s="82"/>
      <c r="M365" s="82"/>
      <c r="N365" s="82"/>
      <c r="O365" s="82"/>
    </row>
    <row r="366" spans="1:15">
      <c r="A366" s="84">
        <v>48</v>
      </c>
      <c r="B366" s="84" t="s">
        <v>2304</v>
      </c>
      <c r="C366" s="84">
        <v>722355955</v>
      </c>
      <c r="D366" s="85">
        <v>115803.19</v>
      </c>
      <c r="E366" s="84" t="s">
        <v>4732</v>
      </c>
      <c r="F366" s="84">
        <v>139970258</v>
      </c>
      <c r="G366" s="84">
        <v>79</v>
      </c>
      <c r="H366" s="85">
        <v>946.73</v>
      </c>
      <c r="I366" s="85">
        <v>946.73</v>
      </c>
      <c r="J366" s="84" t="s">
        <v>4731</v>
      </c>
      <c r="K366" s="83">
        <v>42614</v>
      </c>
      <c r="L366" s="82"/>
      <c r="M366" s="82"/>
      <c r="N366" s="82"/>
      <c r="O366" s="82"/>
    </row>
    <row r="367" spans="1:15">
      <c r="A367" s="84">
        <v>48</v>
      </c>
      <c r="B367" s="84" t="s">
        <v>2304</v>
      </c>
      <c r="C367" s="84">
        <v>722355955</v>
      </c>
      <c r="D367" s="85">
        <v>115803.19</v>
      </c>
      <c r="E367" s="84" t="s">
        <v>4732</v>
      </c>
      <c r="F367" s="84">
        <v>139970259</v>
      </c>
      <c r="G367" s="84">
        <v>79</v>
      </c>
      <c r="H367" s="85">
        <v>357.74</v>
      </c>
      <c r="I367" s="85">
        <v>357.74</v>
      </c>
      <c r="J367" s="84" t="s">
        <v>4731</v>
      </c>
      <c r="K367" s="83">
        <v>42614</v>
      </c>
      <c r="L367" s="82"/>
      <c r="M367" s="82"/>
      <c r="N367" s="82"/>
      <c r="O367" s="82"/>
    </row>
    <row r="368" spans="1:15">
      <c r="A368" s="84">
        <v>48</v>
      </c>
      <c r="B368" s="84" t="s">
        <v>2304</v>
      </c>
      <c r="C368" s="84">
        <v>722355955</v>
      </c>
      <c r="D368" s="85">
        <v>115803.19</v>
      </c>
      <c r="E368" s="84" t="s">
        <v>4732</v>
      </c>
      <c r="F368" s="84">
        <v>139970260</v>
      </c>
      <c r="G368" s="84">
        <v>79</v>
      </c>
      <c r="H368" s="85">
        <v>542.15</v>
      </c>
      <c r="I368" s="85">
        <v>542.15</v>
      </c>
      <c r="J368" s="84" t="s">
        <v>4731</v>
      </c>
      <c r="K368" s="83">
        <v>42614</v>
      </c>
      <c r="L368" s="82"/>
      <c r="M368" s="82"/>
      <c r="N368" s="82"/>
      <c r="O368" s="82"/>
    </row>
    <row r="369" spans="1:15">
      <c r="A369" s="84">
        <v>48</v>
      </c>
      <c r="B369" s="84" t="s">
        <v>2304</v>
      </c>
      <c r="C369" s="84">
        <v>722355955</v>
      </c>
      <c r="D369" s="85">
        <v>115803.19</v>
      </c>
      <c r="E369" s="84" t="s">
        <v>4732</v>
      </c>
      <c r="F369" s="84">
        <v>139970261</v>
      </c>
      <c r="G369" s="84">
        <v>79</v>
      </c>
      <c r="H369" s="85">
        <v>496.85</v>
      </c>
      <c r="I369" s="85">
        <v>496.85</v>
      </c>
      <c r="J369" s="84" t="s">
        <v>4731</v>
      </c>
      <c r="K369" s="83">
        <v>42614</v>
      </c>
      <c r="L369" s="82"/>
      <c r="M369" s="82"/>
      <c r="N369" s="82"/>
      <c r="O369" s="82"/>
    </row>
    <row r="370" spans="1:15">
      <c r="A370" s="84">
        <v>48</v>
      </c>
      <c r="B370" s="84" t="s">
        <v>2304</v>
      </c>
      <c r="C370" s="84">
        <v>722355955</v>
      </c>
      <c r="D370" s="85">
        <v>115803.19</v>
      </c>
      <c r="E370" s="84" t="s">
        <v>4732</v>
      </c>
      <c r="F370" s="84">
        <v>139970262</v>
      </c>
      <c r="G370" s="84">
        <v>79</v>
      </c>
      <c r="H370" s="85">
        <v>105.74</v>
      </c>
      <c r="I370" s="85">
        <v>105.74</v>
      </c>
      <c r="J370" s="84" t="s">
        <v>4731</v>
      </c>
      <c r="K370" s="83">
        <v>42614</v>
      </c>
      <c r="L370" s="82"/>
      <c r="M370" s="82"/>
      <c r="N370" s="82"/>
      <c r="O370" s="82"/>
    </row>
    <row r="371" spans="1:15">
      <c r="A371" s="84">
        <v>48</v>
      </c>
      <c r="B371" s="84" t="s">
        <v>2304</v>
      </c>
      <c r="C371" s="84">
        <v>722355955</v>
      </c>
      <c r="D371" s="85">
        <v>115803.19</v>
      </c>
      <c r="E371" s="84" t="s">
        <v>4732</v>
      </c>
      <c r="F371" s="84">
        <v>139970263</v>
      </c>
      <c r="G371" s="84">
        <v>79</v>
      </c>
      <c r="H371" s="85">
        <v>3.79</v>
      </c>
      <c r="I371" s="85">
        <v>3.79</v>
      </c>
      <c r="J371" s="84" t="s">
        <v>4731</v>
      </c>
      <c r="K371" s="83">
        <v>42614</v>
      </c>
      <c r="L371" s="82"/>
      <c r="M371" s="82"/>
      <c r="N371" s="82"/>
      <c r="O371" s="82"/>
    </row>
    <row r="372" spans="1:15">
      <c r="A372" s="84">
        <v>48</v>
      </c>
      <c r="B372" s="84" t="s">
        <v>2304</v>
      </c>
      <c r="C372" s="84">
        <v>722355955</v>
      </c>
      <c r="D372" s="85">
        <v>115803.19</v>
      </c>
      <c r="E372" s="84" t="s">
        <v>4732</v>
      </c>
      <c r="F372" s="84">
        <v>139970264</v>
      </c>
      <c r="G372" s="84">
        <v>79</v>
      </c>
      <c r="H372" s="85">
        <v>264.31</v>
      </c>
      <c r="I372" s="85">
        <v>264.31</v>
      </c>
      <c r="J372" s="84" t="s">
        <v>4731</v>
      </c>
      <c r="K372" s="83">
        <v>42614</v>
      </c>
      <c r="L372" s="82"/>
      <c r="M372" s="82"/>
      <c r="N372" s="82"/>
      <c r="O372" s="82"/>
    </row>
    <row r="373" spans="1:15">
      <c r="A373" s="84">
        <v>48</v>
      </c>
      <c r="B373" s="84" t="s">
        <v>2304</v>
      </c>
      <c r="C373" s="84">
        <v>722355955</v>
      </c>
      <c r="D373" s="85">
        <v>115803.19</v>
      </c>
      <c r="E373" s="84" t="s">
        <v>4732</v>
      </c>
      <c r="F373" s="84">
        <v>139970265</v>
      </c>
      <c r="G373" s="84">
        <v>79</v>
      </c>
      <c r="H373" s="85">
        <v>45.19</v>
      </c>
      <c r="I373" s="85">
        <v>45.19</v>
      </c>
      <c r="J373" s="84" t="s">
        <v>4731</v>
      </c>
      <c r="K373" s="83">
        <v>42614</v>
      </c>
      <c r="L373" s="82"/>
      <c r="M373" s="82"/>
      <c r="N373" s="82"/>
      <c r="O373" s="82"/>
    </row>
    <row r="374" spans="1:15">
      <c r="A374" s="84">
        <v>48</v>
      </c>
      <c r="B374" s="84" t="s">
        <v>2304</v>
      </c>
      <c r="C374" s="84">
        <v>722355955</v>
      </c>
      <c r="D374" s="85">
        <v>115803.19</v>
      </c>
      <c r="E374" s="84" t="s">
        <v>4732</v>
      </c>
      <c r="F374" s="84">
        <v>139970267</v>
      </c>
      <c r="G374" s="84">
        <v>79</v>
      </c>
      <c r="H374" s="85">
        <v>77.2</v>
      </c>
      <c r="I374" s="85">
        <v>77.2</v>
      </c>
      <c r="J374" s="84" t="s">
        <v>4731</v>
      </c>
      <c r="K374" s="83">
        <v>42614</v>
      </c>
      <c r="L374" s="82"/>
      <c r="M374" s="82"/>
      <c r="N374" s="82"/>
      <c r="O374" s="82"/>
    </row>
    <row r="375" spans="1:15">
      <c r="A375" s="84">
        <v>48</v>
      </c>
      <c r="B375" s="84" t="s">
        <v>2304</v>
      </c>
      <c r="C375" s="84">
        <v>722355955</v>
      </c>
      <c r="D375" s="85">
        <v>115803.19</v>
      </c>
      <c r="E375" s="84" t="s">
        <v>4732</v>
      </c>
      <c r="F375" s="84">
        <v>139970272</v>
      </c>
      <c r="G375" s="84">
        <v>79</v>
      </c>
      <c r="H375" s="85">
        <v>207.2</v>
      </c>
      <c r="I375" s="85">
        <v>207.2</v>
      </c>
      <c r="J375" s="84" t="s">
        <v>4731</v>
      </c>
      <c r="K375" s="83">
        <v>42614</v>
      </c>
      <c r="L375" s="82"/>
      <c r="M375" s="82"/>
      <c r="N375" s="82"/>
      <c r="O375" s="82"/>
    </row>
    <row r="376" spans="1:15">
      <c r="A376" s="84">
        <v>48</v>
      </c>
      <c r="B376" s="84" t="s">
        <v>2304</v>
      </c>
      <c r="C376" s="84">
        <v>722355955</v>
      </c>
      <c r="D376" s="85">
        <v>115803.19</v>
      </c>
      <c r="E376" s="84" t="s">
        <v>4732</v>
      </c>
      <c r="F376" s="84">
        <v>139970273</v>
      </c>
      <c r="G376" s="84">
        <v>79</v>
      </c>
      <c r="H376" s="85">
        <v>27.62</v>
      </c>
      <c r="I376" s="85">
        <v>27.62</v>
      </c>
      <c r="J376" s="84" t="s">
        <v>4731</v>
      </c>
      <c r="K376" s="83">
        <v>42614</v>
      </c>
      <c r="L376" s="82"/>
      <c r="M376" s="82"/>
      <c r="N376" s="82"/>
      <c r="O376" s="82"/>
    </row>
    <row r="377" spans="1:15">
      <c r="A377" s="84">
        <v>48</v>
      </c>
      <c r="B377" s="84" t="s">
        <v>2304</v>
      </c>
      <c r="C377" s="84">
        <v>722355955</v>
      </c>
      <c r="D377" s="85">
        <v>115803.19</v>
      </c>
      <c r="E377" s="84" t="s">
        <v>4732</v>
      </c>
      <c r="F377" s="84">
        <v>139970275</v>
      </c>
      <c r="G377" s="84">
        <v>79</v>
      </c>
      <c r="H377" s="85">
        <v>565.35</v>
      </c>
      <c r="I377" s="85">
        <v>565.35</v>
      </c>
      <c r="J377" s="84" t="s">
        <v>4731</v>
      </c>
      <c r="K377" s="83">
        <v>42614</v>
      </c>
      <c r="L377" s="82"/>
      <c r="M377" s="82"/>
      <c r="N377" s="82"/>
      <c r="O377" s="82"/>
    </row>
    <row r="378" spans="1:15">
      <c r="A378" s="84">
        <v>48</v>
      </c>
      <c r="B378" s="84" t="s">
        <v>2304</v>
      </c>
      <c r="C378" s="84">
        <v>722355955</v>
      </c>
      <c r="D378" s="85">
        <v>115803.19</v>
      </c>
      <c r="E378" s="84" t="s">
        <v>4732</v>
      </c>
      <c r="F378" s="84">
        <v>139970276</v>
      </c>
      <c r="G378" s="84">
        <v>79</v>
      </c>
      <c r="H378" s="85">
        <v>0.28000000000000003</v>
      </c>
      <c r="I378" s="85">
        <v>0.28000000000000003</v>
      </c>
      <c r="J378" s="84" t="s">
        <v>4731</v>
      </c>
      <c r="K378" s="83">
        <v>42614</v>
      </c>
      <c r="L378" s="82"/>
      <c r="M378" s="82"/>
      <c r="N378" s="82"/>
      <c r="O378" s="82"/>
    </row>
    <row r="379" spans="1:15">
      <c r="A379" s="84">
        <v>48</v>
      </c>
      <c r="B379" s="84" t="s">
        <v>2304</v>
      </c>
      <c r="C379" s="84">
        <v>722355955</v>
      </c>
      <c r="D379" s="85">
        <v>115803.19</v>
      </c>
      <c r="E379" s="84" t="s">
        <v>4732</v>
      </c>
      <c r="F379" s="84">
        <v>139970277</v>
      </c>
      <c r="G379" s="84">
        <v>79</v>
      </c>
      <c r="H379" s="85">
        <v>35.99</v>
      </c>
      <c r="I379" s="85">
        <v>35.99</v>
      </c>
      <c r="J379" s="84" t="s">
        <v>4731</v>
      </c>
      <c r="K379" s="83">
        <v>42614</v>
      </c>
      <c r="L379" s="82"/>
      <c r="M379" s="82"/>
      <c r="N379" s="82"/>
      <c r="O379" s="82"/>
    </row>
    <row r="380" spans="1:15">
      <c r="A380" s="84">
        <v>48</v>
      </c>
      <c r="B380" s="84" t="s">
        <v>2304</v>
      </c>
      <c r="C380" s="84">
        <v>722355955</v>
      </c>
      <c r="D380" s="85">
        <v>115803.19</v>
      </c>
      <c r="E380" s="84" t="s">
        <v>4732</v>
      </c>
      <c r="F380" s="84">
        <v>139970278</v>
      </c>
      <c r="G380" s="84">
        <v>79</v>
      </c>
      <c r="H380" s="85">
        <v>65.66</v>
      </c>
      <c r="I380" s="85">
        <v>65.66</v>
      </c>
      <c r="J380" s="84" t="s">
        <v>4731</v>
      </c>
      <c r="K380" s="83">
        <v>42614</v>
      </c>
      <c r="L380" s="82"/>
      <c r="M380" s="82"/>
      <c r="N380" s="82"/>
      <c r="O380" s="82"/>
    </row>
    <row r="381" spans="1:15">
      <c r="A381" s="84">
        <v>48</v>
      </c>
      <c r="B381" s="84" t="s">
        <v>2304</v>
      </c>
      <c r="C381" s="84">
        <v>722355955</v>
      </c>
      <c r="D381" s="85">
        <v>115803.19</v>
      </c>
      <c r="E381" s="84" t="s">
        <v>4732</v>
      </c>
      <c r="F381" s="84">
        <v>139970614</v>
      </c>
      <c r="G381" s="84">
        <v>79</v>
      </c>
      <c r="H381" s="85">
        <v>177.59</v>
      </c>
      <c r="I381" s="85">
        <v>177.59</v>
      </c>
      <c r="J381" s="84" t="s">
        <v>4731</v>
      </c>
      <c r="K381" s="83">
        <v>42614</v>
      </c>
      <c r="L381" s="82"/>
      <c r="M381" s="82"/>
      <c r="N381" s="82"/>
      <c r="O381" s="82"/>
    </row>
    <row r="382" spans="1:15">
      <c r="H382" s="95">
        <f>SUM(H7:H381)</f>
        <v>115803.2399999999</v>
      </c>
      <c r="I382" s="95">
        <f>SUM(I7:I381)</f>
        <v>115803.1899999999</v>
      </c>
    </row>
  </sheetData>
  <mergeCells count="2">
    <mergeCell ref="A3:H4"/>
    <mergeCell ref="A1:O1"/>
  </mergeCells>
  <pageMargins left="0.75" right="0.75" top="1" bottom="1" header="0.5" footer="0.5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U2203"/>
  <sheetViews>
    <sheetView workbookViewId="0">
      <pane xSplit="1" ySplit="1" topLeftCell="B2183" activePane="bottomRight" state="frozen"/>
      <selection pane="topRight" activeCell="B1" sqref="B1"/>
      <selection pane="bottomLeft" activeCell="A2" sqref="A2"/>
      <selection pane="bottomRight" activeCell="E2203" sqref="E2203"/>
    </sheetView>
  </sheetViews>
  <sheetFormatPr defaultRowHeight="15"/>
  <cols>
    <col min="1" max="1" width="14.140625" customWidth="1"/>
    <col min="2" max="2" width="13.5703125" customWidth="1"/>
    <col min="5" max="5" width="13.28515625" style="58" customWidth="1"/>
  </cols>
  <sheetData>
    <row r="1" spans="1:47">
      <c r="A1" s="76" t="s">
        <v>2298</v>
      </c>
      <c r="B1" s="76" t="s">
        <v>2299</v>
      </c>
      <c r="C1" s="76" t="s">
        <v>2300</v>
      </c>
      <c r="D1" s="76" t="s">
        <v>2301</v>
      </c>
      <c r="E1" s="93" t="s">
        <v>2302</v>
      </c>
      <c r="F1" s="76" t="s">
        <v>2303</v>
      </c>
      <c r="G1" s="76" t="s">
        <v>846</v>
      </c>
      <c r="H1" s="76"/>
      <c r="I1" s="76"/>
      <c r="J1" s="76"/>
      <c r="K1" s="76"/>
      <c r="L1" s="76"/>
      <c r="P1" s="76"/>
      <c r="Q1" s="76"/>
      <c r="R1" s="76"/>
      <c r="S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</row>
    <row r="2" spans="1:47">
      <c r="A2" s="77" t="s">
        <v>2304</v>
      </c>
      <c r="B2" s="77" t="s">
        <v>2305</v>
      </c>
      <c r="C2" s="78">
        <v>42315</v>
      </c>
      <c r="D2" s="77" t="s">
        <v>2306</v>
      </c>
      <c r="E2" s="94">
        <v>711.69</v>
      </c>
      <c r="F2" s="77" t="s">
        <v>2307</v>
      </c>
      <c r="G2" s="77" t="s">
        <v>2308</v>
      </c>
      <c r="H2" s="77"/>
      <c r="I2" s="77"/>
      <c r="J2" s="77"/>
      <c r="K2" s="79"/>
      <c r="L2" s="77"/>
      <c r="P2" s="77"/>
      <c r="Q2" s="77"/>
      <c r="R2" s="77"/>
      <c r="S2" s="77"/>
      <c r="V2" s="77"/>
      <c r="W2" s="77"/>
      <c r="X2" s="77"/>
      <c r="Y2" s="79"/>
      <c r="Z2" s="79"/>
      <c r="AA2" s="79"/>
      <c r="AB2" s="79"/>
      <c r="AC2" s="79"/>
      <c r="AD2" s="79"/>
      <c r="AE2" s="78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</row>
    <row r="3" spans="1:47">
      <c r="A3" s="77" t="s">
        <v>2304</v>
      </c>
      <c r="B3" s="77" t="s">
        <v>2305</v>
      </c>
      <c r="C3" s="78">
        <v>42469</v>
      </c>
      <c r="D3" s="77" t="s">
        <v>2309</v>
      </c>
      <c r="E3" s="94">
        <v>283.32</v>
      </c>
      <c r="F3" s="77" t="s">
        <v>2307</v>
      </c>
      <c r="G3" s="77" t="s">
        <v>2310</v>
      </c>
      <c r="H3" s="77"/>
      <c r="I3" s="77"/>
      <c r="J3" s="77"/>
      <c r="K3" s="79"/>
      <c r="L3" s="77"/>
      <c r="P3" s="77"/>
      <c r="Q3" s="77"/>
      <c r="R3" s="77"/>
      <c r="S3" s="77"/>
      <c r="V3" s="77"/>
      <c r="W3" s="77"/>
      <c r="X3" s="77"/>
      <c r="Y3" s="79"/>
      <c r="Z3" s="79"/>
      <c r="AA3" s="79"/>
      <c r="AB3" s="79"/>
      <c r="AC3" s="79"/>
      <c r="AD3" s="79"/>
      <c r="AE3" s="78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</row>
    <row r="4" spans="1:47">
      <c r="A4" s="77" t="s">
        <v>2304</v>
      </c>
      <c r="B4" s="77" t="s">
        <v>2305</v>
      </c>
      <c r="C4" s="78">
        <v>42586</v>
      </c>
      <c r="D4" s="77" t="s">
        <v>2311</v>
      </c>
      <c r="E4" s="94">
        <v>146.97999999999999</v>
      </c>
      <c r="F4" s="77" t="s">
        <v>2307</v>
      </c>
      <c r="G4" s="77" t="s">
        <v>2310</v>
      </c>
      <c r="H4" s="77"/>
      <c r="I4" s="77"/>
      <c r="J4" s="77"/>
      <c r="K4" s="79"/>
      <c r="L4" s="77"/>
      <c r="P4" s="77"/>
      <c r="Q4" s="77"/>
      <c r="R4" s="77"/>
      <c r="S4" s="77"/>
      <c r="V4" s="77"/>
      <c r="W4" s="77"/>
      <c r="X4" s="77"/>
      <c r="Y4" s="79"/>
      <c r="Z4" s="79"/>
      <c r="AA4" s="79"/>
      <c r="AB4" s="79"/>
      <c r="AC4" s="79"/>
      <c r="AD4" s="79"/>
      <c r="AE4" s="78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</row>
    <row r="5" spans="1:47">
      <c r="A5" s="77" t="s">
        <v>2304</v>
      </c>
      <c r="B5" s="77" t="s">
        <v>2312</v>
      </c>
      <c r="C5" s="78">
        <v>42266</v>
      </c>
      <c r="D5" s="77" t="s">
        <v>2313</v>
      </c>
      <c r="E5" s="94">
        <v>89.6</v>
      </c>
      <c r="F5" s="77" t="s">
        <v>2314</v>
      </c>
      <c r="G5" s="77" t="s">
        <v>2315</v>
      </c>
      <c r="H5" s="77"/>
      <c r="I5" s="77"/>
      <c r="J5" s="77"/>
      <c r="K5" s="79"/>
      <c r="L5" s="77"/>
      <c r="P5" s="77"/>
      <c r="Q5" s="77"/>
      <c r="R5" s="77"/>
      <c r="S5" s="77"/>
      <c r="V5" s="77"/>
      <c r="W5" s="77"/>
      <c r="X5" s="77"/>
      <c r="Y5" s="79"/>
      <c r="Z5" s="79"/>
      <c r="AA5" s="79"/>
      <c r="AB5" s="79"/>
      <c r="AC5" s="79"/>
      <c r="AD5" s="79"/>
      <c r="AE5" s="78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</row>
    <row r="6" spans="1:47">
      <c r="A6" s="77" t="s">
        <v>2304</v>
      </c>
      <c r="B6" s="77" t="s">
        <v>2312</v>
      </c>
      <c r="C6" s="78">
        <v>42480</v>
      </c>
      <c r="D6" s="77" t="s">
        <v>2316</v>
      </c>
      <c r="E6" s="94">
        <v>5.0599999999999996</v>
      </c>
      <c r="F6" s="77" t="s">
        <v>2314</v>
      </c>
      <c r="G6" s="77" t="s">
        <v>2315</v>
      </c>
      <c r="H6" s="77"/>
      <c r="I6" s="77"/>
      <c r="J6" s="77"/>
      <c r="K6" s="79"/>
      <c r="L6" s="77"/>
      <c r="P6" s="77"/>
      <c r="Q6" s="77"/>
      <c r="R6" s="77"/>
      <c r="S6" s="77"/>
      <c r="V6" s="77"/>
      <c r="W6" s="77"/>
      <c r="X6" s="77"/>
      <c r="Y6" s="79"/>
      <c r="Z6" s="79"/>
      <c r="AA6" s="79"/>
      <c r="AB6" s="79"/>
      <c r="AC6" s="79"/>
      <c r="AD6" s="79"/>
      <c r="AE6" s="78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</row>
    <row r="7" spans="1:47">
      <c r="A7" s="77" t="s">
        <v>2304</v>
      </c>
      <c r="B7" s="77" t="s">
        <v>2312</v>
      </c>
      <c r="C7" s="78">
        <v>42510</v>
      </c>
      <c r="D7" s="77" t="s">
        <v>2317</v>
      </c>
      <c r="E7" s="94">
        <v>74.569999999999993</v>
      </c>
      <c r="F7" s="77" t="s">
        <v>2314</v>
      </c>
      <c r="G7" s="77" t="s">
        <v>2315</v>
      </c>
      <c r="H7" s="77"/>
      <c r="I7" s="77"/>
      <c r="J7" s="77"/>
      <c r="K7" s="79"/>
      <c r="L7" s="77"/>
      <c r="P7" s="77"/>
      <c r="Q7" s="77"/>
      <c r="R7" s="77"/>
      <c r="S7" s="77"/>
      <c r="V7" s="77"/>
      <c r="W7" s="77"/>
      <c r="X7" s="77"/>
      <c r="Y7" s="79"/>
      <c r="Z7" s="79"/>
      <c r="AA7" s="79"/>
      <c r="AB7" s="79"/>
      <c r="AC7" s="79"/>
      <c r="AD7" s="79"/>
      <c r="AE7" s="78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</row>
    <row r="8" spans="1:47" ht="22.5">
      <c r="A8" s="77" t="s">
        <v>2304</v>
      </c>
      <c r="B8" s="77" t="s">
        <v>2318</v>
      </c>
      <c r="C8" s="78">
        <v>42310</v>
      </c>
      <c r="D8" s="77" t="s">
        <v>2319</v>
      </c>
      <c r="E8" s="94">
        <v>596.5</v>
      </c>
      <c r="F8" s="77" t="s">
        <v>2320</v>
      </c>
      <c r="G8" s="77" t="s">
        <v>2321</v>
      </c>
      <c r="H8" s="77"/>
      <c r="I8" s="77"/>
      <c r="J8" s="77"/>
      <c r="K8" s="79"/>
      <c r="L8" s="77"/>
      <c r="P8" s="77"/>
      <c r="Q8" s="77"/>
      <c r="R8" s="77"/>
      <c r="S8" s="77"/>
      <c r="V8" s="77"/>
      <c r="W8" s="77"/>
      <c r="X8" s="77"/>
      <c r="Y8" s="79"/>
      <c r="Z8" s="79"/>
      <c r="AA8" s="79"/>
      <c r="AB8" s="79"/>
      <c r="AC8" s="79"/>
      <c r="AD8" s="79"/>
      <c r="AE8" s="78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</row>
    <row r="9" spans="1:47" ht="22.5">
      <c r="A9" s="77" t="s">
        <v>2304</v>
      </c>
      <c r="B9" s="77" t="s">
        <v>2318</v>
      </c>
      <c r="C9" s="78">
        <v>42357</v>
      </c>
      <c r="D9" s="77" t="s">
        <v>2322</v>
      </c>
      <c r="E9" s="94">
        <v>43.92</v>
      </c>
      <c r="F9" s="77" t="s">
        <v>2320</v>
      </c>
      <c r="G9" s="77" t="s">
        <v>2321</v>
      </c>
      <c r="H9" s="77"/>
      <c r="I9" s="77"/>
      <c r="J9" s="77"/>
      <c r="K9" s="79"/>
      <c r="L9" s="77"/>
      <c r="P9" s="77"/>
      <c r="Q9" s="77"/>
      <c r="R9" s="77"/>
      <c r="S9" s="77"/>
      <c r="V9" s="77"/>
      <c r="W9" s="77"/>
      <c r="X9" s="77"/>
      <c r="Y9" s="79"/>
      <c r="Z9" s="79"/>
      <c r="AA9" s="79"/>
      <c r="AB9" s="79"/>
      <c r="AC9" s="79"/>
      <c r="AD9" s="79"/>
      <c r="AE9" s="78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</row>
    <row r="10" spans="1:47" ht="22.5">
      <c r="A10" s="77" t="s">
        <v>2304</v>
      </c>
      <c r="B10" s="77" t="s">
        <v>2318</v>
      </c>
      <c r="C10" s="78">
        <v>42362</v>
      </c>
      <c r="D10" s="77" t="s">
        <v>2323</v>
      </c>
      <c r="E10" s="94">
        <v>30.74</v>
      </c>
      <c r="F10" s="77" t="s">
        <v>2320</v>
      </c>
      <c r="G10" s="77" t="s">
        <v>2321</v>
      </c>
      <c r="H10" s="77"/>
      <c r="I10" s="77"/>
      <c r="J10" s="77"/>
      <c r="K10" s="79"/>
      <c r="L10" s="77"/>
      <c r="P10" s="77"/>
      <c r="Q10" s="77"/>
      <c r="R10" s="77"/>
      <c r="S10" s="77"/>
      <c r="V10" s="77"/>
      <c r="W10" s="77"/>
      <c r="X10" s="77"/>
      <c r="Y10" s="79"/>
      <c r="Z10" s="79"/>
      <c r="AA10" s="79"/>
      <c r="AB10" s="79"/>
      <c r="AC10" s="79"/>
      <c r="AD10" s="79"/>
      <c r="AE10" s="78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</row>
    <row r="11" spans="1:47" ht="22.5">
      <c r="A11" s="77" t="s">
        <v>2324</v>
      </c>
      <c r="B11" s="77" t="s">
        <v>2325</v>
      </c>
      <c r="C11" s="78">
        <v>42278</v>
      </c>
      <c r="D11" s="77" t="s">
        <v>2326</v>
      </c>
      <c r="E11" s="94">
        <v>67.63</v>
      </c>
      <c r="F11" s="77" t="s">
        <v>2327</v>
      </c>
      <c r="G11" s="77" t="s">
        <v>2328</v>
      </c>
      <c r="H11" s="77"/>
      <c r="I11" s="77"/>
      <c r="J11" s="77"/>
      <c r="K11" s="79"/>
      <c r="L11" s="77"/>
      <c r="P11" s="77"/>
      <c r="Q11" s="77"/>
      <c r="R11" s="77"/>
      <c r="S11" s="77"/>
      <c r="V11" s="77"/>
      <c r="W11" s="77"/>
      <c r="X11" s="77"/>
      <c r="Y11" s="79"/>
      <c r="Z11" s="79"/>
      <c r="AA11" s="79"/>
      <c r="AB11" s="79"/>
      <c r="AC11" s="79"/>
      <c r="AD11" s="79"/>
      <c r="AE11" s="78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</row>
    <row r="12" spans="1:47" ht="22.5">
      <c r="A12" s="77" t="s">
        <v>2324</v>
      </c>
      <c r="B12" s="77" t="s">
        <v>2325</v>
      </c>
      <c r="C12" s="78">
        <v>42595</v>
      </c>
      <c r="D12" s="77" t="s">
        <v>2329</v>
      </c>
      <c r="E12" s="94">
        <v>74.39</v>
      </c>
      <c r="F12" s="77" t="s">
        <v>2327</v>
      </c>
      <c r="G12" s="77" t="s">
        <v>2330</v>
      </c>
      <c r="H12" s="77"/>
      <c r="I12" s="77"/>
      <c r="J12" s="77"/>
      <c r="K12" s="79"/>
      <c r="L12" s="77"/>
      <c r="P12" s="77"/>
      <c r="Q12" s="77"/>
      <c r="R12" s="77"/>
      <c r="S12" s="77"/>
      <c r="V12" s="77"/>
      <c r="W12" s="77"/>
      <c r="X12" s="77"/>
      <c r="Y12" s="79"/>
      <c r="Z12" s="79"/>
      <c r="AA12" s="79"/>
      <c r="AB12" s="79"/>
      <c r="AC12" s="79"/>
      <c r="AD12" s="79"/>
      <c r="AE12" s="78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</row>
    <row r="13" spans="1:47" ht="22.5">
      <c r="A13" s="77" t="s">
        <v>2324</v>
      </c>
      <c r="B13" s="77" t="s">
        <v>2325</v>
      </c>
      <c r="C13" s="78">
        <v>42614</v>
      </c>
      <c r="D13" s="77" t="s">
        <v>2331</v>
      </c>
      <c r="E13" s="94">
        <v>74.39</v>
      </c>
      <c r="F13" s="77" t="s">
        <v>2327</v>
      </c>
      <c r="G13" s="77" t="s">
        <v>2330</v>
      </c>
      <c r="H13" s="77"/>
      <c r="I13" s="77"/>
      <c r="J13" s="77"/>
      <c r="K13" s="79"/>
      <c r="L13" s="77"/>
      <c r="P13" s="77"/>
      <c r="Q13" s="77"/>
      <c r="R13" s="77"/>
      <c r="S13" s="77"/>
      <c r="V13" s="77"/>
      <c r="W13" s="77"/>
      <c r="X13" s="77"/>
      <c r="Y13" s="79"/>
      <c r="Z13" s="79"/>
      <c r="AA13" s="79"/>
      <c r="AB13" s="79"/>
      <c r="AC13" s="79"/>
      <c r="AD13" s="79"/>
      <c r="AE13" s="78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</row>
    <row r="14" spans="1:47" ht="22.5">
      <c r="A14" s="77" t="s">
        <v>2332</v>
      </c>
      <c r="B14" s="77" t="s">
        <v>2333</v>
      </c>
      <c r="C14" s="78">
        <v>42633</v>
      </c>
      <c r="D14" s="77" t="s">
        <v>2334</v>
      </c>
      <c r="E14" s="94">
        <v>567.77</v>
      </c>
      <c r="F14" s="77" t="s">
        <v>2335</v>
      </c>
      <c r="G14" s="77" t="s">
        <v>2336</v>
      </c>
      <c r="H14" s="77"/>
      <c r="I14" s="77"/>
      <c r="J14" s="77"/>
      <c r="K14" s="79"/>
      <c r="L14" s="77"/>
      <c r="P14" s="77"/>
      <c r="Q14" s="77"/>
      <c r="R14" s="77"/>
      <c r="S14" s="77"/>
      <c r="V14" s="77"/>
      <c r="W14" s="77"/>
      <c r="X14" s="77"/>
      <c r="Y14" s="79"/>
      <c r="Z14" s="79"/>
      <c r="AA14" s="79"/>
      <c r="AB14" s="79"/>
      <c r="AC14" s="79"/>
      <c r="AD14" s="79"/>
      <c r="AE14" s="78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</row>
    <row r="15" spans="1:47">
      <c r="A15" s="77" t="s">
        <v>2304</v>
      </c>
      <c r="B15" s="77" t="s">
        <v>2337</v>
      </c>
      <c r="C15" s="78">
        <v>42614</v>
      </c>
      <c r="D15" s="77" t="s">
        <v>2338</v>
      </c>
      <c r="E15" s="94">
        <v>284.48</v>
      </c>
      <c r="F15" s="77" t="s">
        <v>1259</v>
      </c>
      <c r="G15" s="77" t="s">
        <v>1260</v>
      </c>
      <c r="H15" s="77"/>
      <c r="I15" s="77"/>
      <c r="J15" s="77"/>
      <c r="K15" s="79"/>
      <c r="L15" s="77"/>
      <c r="P15" s="77"/>
      <c r="Q15" s="77"/>
      <c r="R15" s="77"/>
      <c r="S15" s="77"/>
      <c r="V15" s="77"/>
      <c r="W15" s="77"/>
      <c r="X15" s="77"/>
      <c r="Y15" s="79"/>
      <c r="Z15" s="79"/>
      <c r="AA15" s="79"/>
      <c r="AB15" s="79"/>
      <c r="AC15" s="79"/>
      <c r="AD15" s="79"/>
      <c r="AE15" s="78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</row>
    <row r="16" spans="1:47" ht="22.5">
      <c r="A16" s="77" t="s">
        <v>2304</v>
      </c>
      <c r="B16" s="77" t="s">
        <v>599</v>
      </c>
      <c r="C16" s="78">
        <v>42560</v>
      </c>
      <c r="D16" s="77" t="s">
        <v>2339</v>
      </c>
      <c r="E16" s="94">
        <v>111.86</v>
      </c>
      <c r="F16" s="77" t="s">
        <v>2340</v>
      </c>
      <c r="G16" s="77" t="s">
        <v>2341</v>
      </c>
      <c r="H16" s="77"/>
      <c r="I16" s="77"/>
      <c r="J16" s="77"/>
      <c r="K16" s="79"/>
      <c r="L16" s="77"/>
      <c r="P16" s="77"/>
      <c r="Q16" s="77"/>
      <c r="R16" s="77"/>
      <c r="S16" s="77"/>
      <c r="V16" s="77"/>
      <c r="W16" s="77"/>
      <c r="X16" s="77"/>
      <c r="Y16" s="79"/>
      <c r="Z16" s="79"/>
      <c r="AA16" s="79"/>
      <c r="AB16" s="79"/>
      <c r="AC16" s="79"/>
      <c r="AD16" s="79"/>
      <c r="AE16" s="78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</row>
    <row r="17" spans="1:47" ht="22.5">
      <c r="A17" s="77" t="s">
        <v>2304</v>
      </c>
      <c r="B17" s="77" t="s">
        <v>599</v>
      </c>
      <c r="C17" s="78">
        <v>42560</v>
      </c>
      <c r="D17" s="77" t="s">
        <v>2342</v>
      </c>
      <c r="E17" s="94">
        <v>347.92</v>
      </c>
      <c r="F17" s="77" t="s">
        <v>2343</v>
      </c>
      <c r="G17" s="77" t="s">
        <v>2341</v>
      </c>
      <c r="H17" s="77"/>
      <c r="I17" s="77"/>
      <c r="J17" s="77"/>
      <c r="K17" s="79"/>
      <c r="L17" s="77"/>
      <c r="P17" s="77"/>
      <c r="Q17" s="77"/>
      <c r="R17" s="77"/>
      <c r="S17" s="77"/>
      <c r="V17" s="77"/>
      <c r="W17" s="77"/>
      <c r="X17" s="77"/>
      <c r="Y17" s="79"/>
      <c r="Z17" s="79"/>
      <c r="AA17" s="79"/>
      <c r="AB17" s="79"/>
      <c r="AC17" s="79"/>
      <c r="AD17" s="79"/>
      <c r="AE17" s="78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</row>
    <row r="18" spans="1:47" ht="22.5">
      <c r="A18" s="77" t="s">
        <v>2304</v>
      </c>
      <c r="B18" s="77" t="s">
        <v>653</v>
      </c>
      <c r="C18" s="78">
        <v>42560</v>
      </c>
      <c r="D18" s="77" t="s">
        <v>2344</v>
      </c>
      <c r="E18" s="94">
        <v>177.8</v>
      </c>
      <c r="F18" s="77" t="s">
        <v>2345</v>
      </c>
      <c r="G18" s="77" t="s">
        <v>2341</v>
      </c>
      <c r="H18" s="77"/>
      <c r="I18" s="77"/>
      <c r="J18" s="77"/>
      <c r="K18" s="79"/>
      <c r="L18" s="77"/>
      <c r="P18" s="77"/>
      <c r="Q18" s="77"/>
      <c r="R18" s="77"/>
      <c r="S18" s="77"/>
      <c r="V18" s="77"/>
      <c r="W18" s="77"/>
      <c r="X18" s="77"/>
      <c r="Y18" s="79"/>
      <c r="Z18" s="79"/>
      <c r="AA18" s="79"/>
      <c r="AB18" s="79"/>
      <c r="AC18" s="79"/>
      <c r="AD18" s="79"/>
      <c r="AE18" s="78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</row>
    <row r="19" spans="1:47" ht="22.5">
      <c r="A19" s="77" t="s">
        <v>2304</v>
      </c>
      <c r="B19" s="77" t="s">
        <v>653</v>
      </c>
      <c r="C19" s="78">
        <v>42560</v>
      </c>
      <c r="D19" s="77" t="s">
        <v>2346</v>
      </c>
      <c r="E19" s="94">
        <v>342.16</v>
      </c>
      <c r="F19" s="77" t="s">
        <v>2347</v>
      </c>
      <c r="G19" s="77" t="s">
        <v>2341</v>
      </c>
      <c r="H19" s="77"/>
      <c r="I19" s="77"/>
      <c r="J19" s="77"/>
      <c r="K19" s="79"/>
      <c r="L19" s="77"/>
      <c r="P19" s="77"/>
      <c r="Q19" s="77"/>
      <c r="R19" s="77"/>
      <c r="S19" s="77"/>
      <c r="V19" s="77"/>
      <c r="W19" s="77"/>
      <c r="X19" s="77"/>
      <c r="Y19" s="79"/>
      <c r="Z19" s="79"/>
      <c r="AA19" s="79"/>
      <c r="AB19" s="79"/>
      <c r="AC19" s="79"/>
      <c r="AD19" s="79"/>
      <c r="AE19" s="78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</row>
    <row r="20" spans="1:47" ht="22.5">
      <c r="A20" s="77" t="s">
        <v>2304</v>
      </c>
      <c r="B20" s="77" t="s">
        <v>2348</v>
      </c>
      <c r="C20" s="78">
        <v>42614</v>
      </c>
      <c r="D20" s="77" t="s">
        <v>2349</v>
      </c>
      <c r="E20" s="94">
        <v>23.22</v>
      </c>
      <c r="F20" s="77" t="s">
        <v>2148</v>
      </c>
      <c r="G20" s="77" t="s">
        <v>2350</v>
      </c>
      <c r="H20" s="77"/>
      <c r="I20" s="77"/>
      <c r="J20" s="77"/>
      <c r="K20" s="79"/>
      <c r="L20" s="77"/>
      <c r="P20" s="77"/>
      <c r="Q20" s="77"/>
      <c r="R20" s="77"/>
      <c r="S20" s="77"/>
      <c r="V20" s="77"/>
      <c r="W20" s="77"/>
      <c r="X20" s="77"/>
      <c r="Y20" s="79"/>
      <c r="Z20" s="79"/>
      <c r="AA20" s="79"/>
      <c r="AB20" s="79"/>
      <c r="AC20" s="79"/>
      <c r="AD20" s="79"/>
      <c r="AE20" s="78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</row>
    <row r="21" spans="1:47" ht="22.5">
      <c r="A21" s="77" t="s">
        <v>2304</v>
      </c>
      <c r="B21" s="77" t="s">
        <v>583</v>
      </c>
      <c r="C21" s="78">
        <v>42401</v>
      </c>
      <c r="D21" s="77" t="s">
        <v>2351</v>
      </c>
      <c r="E21" s="94">
        <v>12.59</v>
      </c>
      <c r="F21" s="77" t="s">
        <v>102</v>
      </c>
      <c r="G21" s="77" t="s">
        <v>2352</v>
      </c>
      <c r="H21" s="77"/>
      <c r="I21" s="77"/>
      <c r="J21" s="77"/>
      <c r="K21" s="79"/>
      <c r="L21" s="77"/>
      <c r="P21" s="77"/>
      <c r="Q21" s="77"/>
      <c r="R21" s="77"/>
      <c r="S21" s="77"/>
      <c r="V21" s="77"/>
      <c r="W21" s="77"/>
      <c r="X21" s="77"/>
      <c r="Y21" s="79"/>
      <c r="Z21" s="79"/>
      <c r="AA21" s="79"/>
      <c r="AB21" s="79"/>
      <c r="AC21" s="79"/>
      <c r="AD21" s="79"/>
      <c r="AE21" s="78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</row>
    <row r="22" spans="1:47" ht="22.5">
      <c r="A22" s="77" t="s">
        <v>2304</v>
      </c>
      <c r="B22" s="77" t="s">
        <v>583</v>
      </c>
      <c r="C22" s="78">
        <v>42560</v>
      </c>
      <c r="D22" s="77" t="s">
        <v>2353</v>
      </c>
      <c r="E22" s="94">
        <v>25.77</v>
      </c>
      <c r="F22" s="77" t="s">
        <v>2354</v>
      </c>
      <c r="G22" s="77" t="s">
        <v>2341</v>
      </c>
      <c r="H22" s="77"/>
      <c r="I22" s="77"/>
      <c r="J22" s="77"/>
      <c r="K22" s="79"/>
      <c r="L22" s="77"/>
      <c r="P22" s="77"/>
      <c r="Q22" s="77"/>
      <c r="R22" s="77"/>
      <c r="S22" s="77"/>
      <c r="V22" s="77"/>
      <c r="W22" s="77"/>
      <c r="X22" s="77"/>
      <c r="Y22" s="79"/>
      <c r="Z22" s="79"/>
      <c r="AA22" s="79"/>
      <c r="AB22" s="79"/>
      <c r="AC22" s="79"/>
      <c r="AD22" s="79"/>
      <c r="AE22" s="78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</row>
    <row r="23" spans="1:47" ht="22.5">
      <c r="A23" s="77" t="s">
        <v>2304</v>
      </c>
      <c r="B23" s="77" t="s">
        <v>583</v>
      </c>
      <c r="C23" s="78">
        <v>42560</v>
      </c>
      <c r="D23" s="77" t="s">
        <v>2355</v>
      </c>
      <c r="E23" s="94">
        <v>27.06</v>
      </c>
      <c r="F23" s="77" t="s">
        <v>2356</v>
      </c>
      <c r="G23" s="77" t="s">
        <v>2341</v>
      </c>
      <c r="H23" s="77"/>
      <c r="I23" s="77"/>
      <c r="J23" s="77"/>
      <c r="K23" s="79"/>
      <c r="L23" s="77"/>
      <c r="P23" s="77"/>
      <c r="Q23" s="77"/>
      <c r="R23" s="77"/>
      <c r="S23" s="77"/>
      <c r="V23" s="77"/>
      <c r="W23" s="77"/>
      <c r="X23" s="77"/>
      <c r="Y23" s="79"/>
      <c r="Z23" s="79"/>
      <c r="AA23" s="79"/>
      <c r="AB23" s="79"/>
      <c r="AC23" s="79"/>
      <c r="AD23" s="79"/>
      <c r="AE23" s="78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</row>
    <row r="24" spans="1:47" ht="22.5">
      <c r="A24" s="77" t="s">
        <v>2304</v>
      </c>
      <c r="B24" s="77" t="s">
        <v>583</v>
      </c>
      <c r="C24" s="78">
        <v>42560</v>
      </c>
      <c r="D24" s="77" t="s">
        <v>2357</v>
      </c>
      <c r="E24" s="94">
        <v>28.97</v>
      </c>
      <c r="F24" s="77" t="s">
        <v>2358</v>
      </c>
      <c r="G24" s="77" t="s">
        <v>2341</v>
      </c>
      <c r="H24" s="77"/>
      <c r="I24" s="77"/>
      <c r="J24" s="77"/>
      <c r="K24" s="79"/>
      <c r="L24" s="77"/>
      <c r="P24" s="77"/>
      <c r="Q24" s="77"/>
      <c r="R24" s="77"/>
      <c r="S24" s="77"/>
      <c r="V24" s="77"/>
      <c r="W24" s="77"/>
      <c r="X24" s="77"/>
      <c r="Y24" s="79"/>
      <c r="Z24" s="79"/>
      <c r="AA24" s="79"/>
      <c r="AB24" s="79"/>
      <c r="AC24" s="79"/>
      <c r="AD24" s="79"/>
      <c r="AE24" s="78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</row>
    <row r="25" spans="1:47" ht="22.5">
      <c r="A25" s="77" t="s">
        <v>2304</v>
      </c>
      <c r="B25" s="77" t="s">
        <v>583</v>
      </c>
      <c r="C25" s="78">
        <v>42560</v>
      </c>
      <c r="D25" s="77" t="s">
        <v>2359</v>
      </c>
      <c r="E25" s="94">
        <v>32.28</v>
      </c>
      <c r="F25" s="77" t="s">
        <v>2360</v>
      </c>
      <c r="G25" s="77" t="s">
        <v>2341</v>
      </c>
      <c r="H25" s="77"/>
      <c r="I25" s="77"/>
      <c r="J25" s="77"/>
      <c r="K25" s="79"/>
      <c r="L25" s="77"/>
      <c r="P25" s="77"/>
      <c r="Q25" s="77"/>
      <c r="R25" s="77"/>
      <c r="S25" s="77"/>
      <c r="V25" s="77"/>
      <c r="W25" s="77"/>
      <c r="X25" s="77"/>
      <c r="Y25" s="79"/>
      <c r="Z25" s="79"/>
      <c r="AA25" s="79"/>
      <c r="AB25" s="79"/>
      <c r="AC25" s="79"/>
      <c r="AD25" s="79"/>
      <c r="AE25" s="78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</row>
    <row r="26" spans="1:47" ht="22.5">
      <c r="A26" s="77" t="s">
        <v>2304</v>
      </c>
      <c r="B26" s="77" t="s">
        <v>583</v>
      </c>
      <c r="C26" s="78">
        <v>42560</v>
      </c>
      <c r="D26" s="77" t="s">
        <v>2361</v>
      </c>
      <c r="E26" s="94">
        <v>32.700000000000003</v>
      </c>
      <c r="F26" s="77" t="s">
        <v>2362</v>
      </c>
      <c r="G26" s="77" t="s">
        <v>2341</v>
      </c>
      <c r="H26" s="77"/>
      <c r="I26" s="77"/>
      <c r="J26" s="77"/>
      <c r="K26" s="79"/>
      <c r="L26" s="77"/>
      <c r="P26" s="77"/>
      <c r="Q26" s="77"/>
      <c r="R26" s="77"/>
      <c r="S26" s="77"/>
      <c r="V26" s="77"/>
      <c r="W26" s="77"/>
      <c r="X26" s="77"/>
      <c r="Y26" s="79"/>
      <c r="Z26" s="79"/>
      <c r="AA26" s="79"/>
      <c r="AB26" s="79"/>
      <c r="AC26" s="79"/>
      <c r="AD26" s="79"/>
      <c r="AE26" s="78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</row>
    <row r="27" spans="1:47" ht="22.5">
      <c r="A27" s="77" t="s">
        <v>2304</v>
      </c>
      <c r="B27" s="77" t="s">
        <v>583</v>
      </c>
      <c r="C27" s="78">
        <v>42560</v>
      </c>
      <c r="D27" s="77" t="s">
        <v>2363</v>
      </c>
      <c r="E27" s="94">
        <v>41.22</v>
      </c>
      <c r="F27" s="77" t="s">
        <v>2364</v>
      </c>
      <c r="G27" s="77" t="s">
        <v>2341</v>
      </c>
      <c r="H27" s="77"/>
      <c r="I27" s="77"/>
      <c r="J27" s="77"/>
      <c r="K27" s="79"/>
      <c r="L27" s="77"/>
      <c r="P27" s="77"/>
      <c r="Q27" s="77"/>
      <c r="R27" s="77"/>
      <c r="S27" s="77"/>
      <c r="V27" s="77"/>
      <c r="W27" s="77"/>
      <c r="X27" s="77"/>
      <c r="Y27" s="79"/>
      <c r="Z27" s="79"/>
      <c r="AA27" s="79"/>
      <c r="AB27" s="79"/>
      <c r="AC27" s="79"/>
      <c r="AD27" s="79"/>
      <c r="AE27" s="78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</row>
    <row r="28" spans="1:47">
      <c r="A28" s="77" t="s">
        <v>2304</v>
      </c>
      <c r="B28" s="77" t="s">
        <v>2365</v>
      </c>
      <c r="C28" s="78">
        <v>42522</v>
      </c>
      <c r="D28" s="77" t="s">
        <v>2366</v>
      </c>
      <c r="E28" s="94">
        <v>38.5</v>
      </c>
      <c r="F28" s="77" t="s">
        <v>2367</v>
      </c>
      <c r="G28" s="77" t="s">
        <v>2368</v>
      </c>
      <c r="H28" s="77"/>
      <c r="I28" s="77"/>
      <c r="J28" s="77"/>
      <c r="K28" s="79"/>
      <c r="L28" s="77"/>
      <c r="P28" s="77"/>
      <c r="Q28" s="77"/>
      <c r="R28" s="77"/>
      <c r="S28" s="77"/>
      <c r="V28" s="77"/>
      <c r="W28" s="77"/>
      <c r="X28" s="77"/>
      <c r="Y28" s="79"/>
      <c r="Z28" s="79"/>
      <c r="AA28" s="79"/>
      <c r="AB28" s="79"/>
      <c r="AC28" s="79"/>
      <c r="AD28" s="79"/>
      <c r="AE28" s="78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</row>
    <row r="29" spans="1:47">
      <c r="A29" s="77" t="s">
        <v>2304</v>
      </c>
      <c r="B29" s="77" t="s">
        <v>2365</v>
      </c>
      <c r="C29" s="78">
        <v>42552</v>
      </c>
      <c r="D29" s="77" t="s">
        <v>2369</v>
      </c>
      <c r="E29" s="94">
        <v>36.229999999999997</v>
      </c>
      <c r="F29" s="77" t="s">
        <v>2367</v>
      </c>
      <c r="G29" s="77" t="s">
        <v>2368</v>
      </c>
      <c r="H29" s="77"/>
      <c r="I29" s="77"/>
      <c r="J29" s="77"/>
      <c r="K29" s="79"/>
      <c r="L29" s="77"/>
      <c r="P29" s="77"/>
      <c r="Q29" s="77"/>
      <c r="R29" s="77"/>
      <c r="S29" s="77"/>
      <c r="V29" s="77"/>
      <c r="W29" s="77"/>
      <c r="X29" s="77"/>
      <c r="Y29" s="79"/>
      <c r="Z29" s="79"/>
      <c r="AA29" s="79"/>
      <c r="AB29" s="79"/>
      <c r="AC29" s="79"/>
      <c r="AD29" s="79"/>
      <c r="AE29" s="78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</row>
    <row r="30" spans="1:47">
      <c r="A30" s="77" t="s">
        <v>2304</v>
      </c>
      <c r="B30" s="77" t="s">
        <v>2365</v>
      </c>
      <c r="C30" s="78">
        <v>42583</v>
      </c>
      <c r="D30" s="77" t="s">
        <v>2370</v>
      </c>
      <c r="E30" s="94">
        <v>15.16</v>
      </c>
      <c r="F30" s="77" t="s">
        <v>2367</v>
      </c>
      <c r="G30" s="77" t="s">
        <v>2368</v>
      </c>
      <c r="H30" s="77"/>
      <c r="I30" s="77"/>
      <c r="J30" s="77"/>
      <c r="K30" s="79"/>
      <c r="L30" s="77"/>
      <c r="P30" s="77"/>
      <c r="Q30" s="77"/>
      <c r="R30" s="77"/>
      <c r="S30" s="77"/>
      <c r="V30" s="77"/>
      <c r="W30" s="77"/>
      <c r="X30" s="77"/>
      <c r="Y30" s="79"/>
      <c r="Z30" s="79"/>
      <c r="AA30" s="79"/>
      <c r="AB30" s="79"/>
      <c r="AC30" s="79"/>
      <c r="AD30" s="79"/>
      <c r="AE30" s="78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</row>
    <row r="31" spans="1:47">
      <c r="A31" s="77" t="s">
        <v>2304</v>
      </c>
      <c r="B31" s="77" t="s">
        <v>2365</v>
      </c>
      <c r="C31" s="78">
        <v>42614</v>
      </c>
      <c r="D31" s="77" t="s">
        <v>2371</v>
      </c>
      <c r="E31" s="94">
        <v>35.520000000000003</v>
      </c>
      <c r="F31" s="77" t="s">
        <v>2367</v>
      </c>
      <c r="G31" s="77" t="s">
        <v>2368</v>
      </c>
      <c r="H31" s="77"/>
      <c r="I31" s="77"/>
      <c r="J31" s="77"/>
      <c r="K31" s="79"/>
      <c r="L31" s="77"/>
      <c r="P31" s="77"/>
      <c r="Q31" s="77"/>
      <c r="R31" s="77"/>
      <c r="S31" s="77"/>
      <c r="V31" s="77"/>
      <c r="W31" s="77"/>
      <c r="X31" s="77"/>
      <c r="Y31" s="79"/>
      <c r="Z31" s="79"/>
      <c r="AA31" s="79"/>
      <c r="AB31" s="79"/>
      <c r="AC31" s="79"/>
      <c r="AD31" s="79"/>
      <c r="AE31" s="78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</row>
    <row r="32" spans="1:47" ht="22.5">
      <c r="A32" s="77" t="s">
        <v>2304</v>
      </c>
      <c r="B32" s="77" t="s">
        <v>2372</v>
      </c>
      <c r="C32" s="78">
        <v>42430</v>
      </c>
      <c r="D32" s="77" t="s">
        <v>2373</v>
      </c>
      <c r="E32" s="94">
        <v>27.27</v>
      </c>
      <c r="F32" s="77" t="s">
        <v>2374</v>
      </c>
      <c r="G32" s="77" t="s">
        <v>2375</v>
      </c>
      <c r="H32" s="77"/>
      <c r="I32" s="77"/>
      <c r="J32" s="77"/>
      <c r="K32" s="79"/>
      <c r="L32" s="77"/>
      <c r="P32" s="77"/>
      <c r="Q32" s="77"/>
      <c r="R32" s="77"/>
      <c r="S32" s="77"/>
      <c r="V32" s="77"/>
      <c r="W32" s="77"/>
      <c r="X32" s="77"/>
      <c r="Y32" s="79"/>
      <c r="Z32" s="79"/>
      <c r="AA32" s="79"/>
      <c r="AB32" s="79"/>
      <c r="AC32" s="79"/>
      <c r="AD32" s="79"/>
      <c r="AE32" s="78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</row>
    <row r="33" spans="1:47" ht="22.5">
      <c r="A33" s="77" t="s">
        <v>2304</v>
      </c>
      <c r="B33" s="77" t="s">
        <v>2372</v>
      </c>
      <c r="C33" s="78">
        <v>42461</v>
      </c>
      <c r="D33" s="77" t="s">
        <v>2376</v>
      </c>
      <c r="E33" s="94">
        <v>16.12</v>
      </c>
      <c r="F33" s="77" t="s">
        <v>2374</v>
      </c>
      <c r="G33" s="77" t="s">
        <v>2375</v>
      </c>
      <c r="H33" s="77"/>
      <c r="I33" s="77"/>
      <c r="J33" s="77"/>
      <c r="K33" s="79"/>
      <c r="L33" s="77"/>
      <c r="P33" s="77"/>
      <c r="Q33" s="77"/>
      <c r="R33" s="77"/>
      <c r="S33" s="77"/>
      <c r="V33" s="77"/>
      <c r="W33" s="77"/>
      <c r="X33" s="77"/>
      <c r="Y33" s="79"/>
      <c r="Z33" s="79"/>
      <c r="AA33" s="79"/>
      <c r="AB33" s="79"/>
      <c r="AC33" s="79"/>
      <c r="AD33" s="79"/>
      <c r="AE33" s="78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</row>
    <row r="34" spans="1:47" ht="22.5">
      <c r="A34" s="77" t="s">
        <v>2304</v>
      </c>
      <c r="B34" s="77" t="s">
        <v>2372</v>
      </c>
      <c r="C34" s="78">
        <v>42491</v>
      </c>
      <c r="D34" s="77" t="s">
        <v>2377</v>
      </c>
      <c r="E34" s="94">
        <v>22.28</v>
      </c>
      <c r="F34" s="77" t="s">
        <v>2374</v>
      </c>
      <c r="G34" s="77" t="s">
        <v>2375</v>
      </c>
      <c r="H34" s="77"/>
      <c r="I34" s="77"/>
      <c r="J34" s="77"/>
      <c r="K34" s="79"/>
      <c r="L34" s="77"/>
      <c r="P34" s="77"/>
      <c r="Q34" s="77"/>
      <c r="R34" s="77"/>
      <c r="S34" s="77"/>
      <c r="V34" s="77"/>
      <c r="W34" s="77"/>
      <c r="X34" s="77"/>
      <c r="Y34" s="79"/>
      <c r="Z34" s="79"/>
      <c r="AA34" s="79"/>
      <c r="AB34" s="79"/>
      <c r="AC34" s="79"/>
      <c r="AD34" s="79"/>
      <c r="AE34" s="78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</row>
    <row r="35" spans="1:47" ht="22.5">
      <c r="A35" s="77" t="s">
        <v>2304</v>
      </c>
      <c r="B35" s="77" t="s">
        <v>2372</v>
      </c>
      <c r="C35" s="78">
        <v>42522</v>
      </c>
      <c r="D35" s="77" t="s">
        <v>2378</v>
      </c>
      <c r="E35" s="94">
        <v>19.68</v>
      </c>
      <c r="F35" s="77" t="s">
        <v>2374</v>
      </c>
      <c r="G35" s="77" t="s">
        <v>2375</v>
      </c>
      <c r="H35" s="77"/>
      <c r="I35" s="77"/>
      <c r="J35" s="77"/>
      <c r="K35" s="79"/>
      <c r="L35" s="77"/>
      <c r="P35" s="77"/>
      <c r="Q35" s="77"/>
      <c r="R35" s="77"/>
      <c r="S35" s="77"/>
      <c r="V35" s="77"/>
      <c r="W35" s="77"/>
      <c r="X35" s="77"/>
      <c r="Y35" s="79"/>
      <c r="Z35" s="79"/>
      <c r="AA35" s="79"/>
      <c r="AB35" s="79"/>
      <c r="AC35" s="79"/>
      <c r="AD35" s="79"/>
      <c r="AE35" s="78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</row>
    <row r="36" spans="1:47" ht="22.5">
      <c r="A36" s="77" t="s">
        <v>2304</v>
      </c>
      <c r="B36" s="77" t="s">
        <v>2372</v>
      </c>
      <c r="C36" s="78">
        <v>42552</v>
      </c>
      <c r="D36" s="77" t="s">
        <v>2379</v>
      </c>
      <c r="E36" s="94">
        <v>19.14</v>
      </c>
      <c r="F36" s="77" t="s">
        <v>2374</v>
      </c>
      <c r="G36" s="77" t="s">
        <v>2375</v>
      </c>
      <c r="H36" s="77"/>
      <c r="I36" s="77"/>
      <c r="J36" s="77"/>
      <c r="K36" s="79"/>
      <c r="L36" s="77"/>
      <c r="P36" s="77"/>
      <c r="Q36" s="77"/>
      <c r="R36" s="77"/>
      <c r="S36" s="77"/>
      <c r="V36" s="77"/>
      <c r="W36" s="77"/>
      <c r="X36" s="77"/>
      <c r="Y36" s="79"/>
      <c r="Z36" s="79"/>
      <c r="AA36" s="79"/>
      <c r="AB36" s="79"/>
      <c r="AC36" s="79"/>
      <c r="AD36" s="79"/>
      <c r="AE36" s="78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</row>
    <row r="37" spans="1:47" ht="22.5">
      <c r="A37" s="77" t="s">
        <v>2304</v>
      </c>
      <c r="B37" s="77" t="s">
        <v>2372</v>
      </c>
      <c r="C37" s="78">
        <v>42583</v>
      </c>
      <c r="D37" s="77" t="s">
        <v>2380</v>
      </c>
      <c r="E37" s="94">
        <v>9.56</v>
      </c>
      <c r="F37" s="77" t="s">
        <v>2374</v>
      </c>
      <c r="G37" s="77" t="s">
        <v>2375</v>
      </c>
      <c r="H37" s="77"/>
      <c r="I37" s="77"/>
      <c r="J37" s="77"/>
      <c r="K37" s="79"/>
      <c r="L37" s="77"/>
      <c r="P37" s="77"/>
      <c r="Q37" s="77"/>
      <c r="R37" s="77"/>
      <c r="S37" s="77"/>
      <c r="V37" s="77"/>
      <c r="W37" s="77"/>
      <c r="X37" s="77"/>
      <c r="Y37" s="79"/>
      <c r="Z37" s="79"/>
      <c r="AA37" s="79"/>
      <c r="AB37" s="79"/>
      <c r="AC37" s="79"/>
      <c r="AD37" s="79"/>
      <c r="AE37" s="78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</row>
    <row r="38" spans="1:47" ht="22.5">
      <c r="A38" s="77" t="s">
        <v>2304</v>
      </c>
      <c r="B38" s="77" t="s">
        <v>2372</v>
      </c>
      <c r="C38" s="78">
        <v>42614</v>
      </c>
      <c r="D38" s="77" t="s">
        <v>2381</v>
      </c>
      <c r="E38" s="94">
        <v>9.9700000000000006</v>
      </c>
      <c r="F38" s="77" t="s">
        <v>2374</v>
      </c>
      <c r="G38" s="77" t="s">
        <v>2375</v>
      </c>
      <c r="H38" s="77"/>
      <c r="I38" s="77"/>
      <c r="J38" s="77"/>
      <c r="K38" s="79"/>
      <c r="L38" s="77"/>
      <c r="P38" s="77"/>
      <c r="Q38" s="77"/>
      <c r="R38" s="77"/>
      <c r="S38" s="77"/>
      <c r="V38" s="77"/>
      <c r="W38" s="77"/>
      <c r="X38" s="77"/>
      <c r="Y38" s="79"/>
      <c r="Z38" s="79"/>
      <c r="AA38" s="79"/>
      <c r="AB38" s="79"/>
      <c r="AC38" s="79"/>
      <c r="AD38" s="79"/>
      <c r="AE38" s="78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</row>
    <row r="39" spans="1:47">
      <c r="A39" s="77" t="s">
        <v>2304</v>
      </c>
      <c r="B39" s="77" t="s">
        <v>2382</v>
      </c>
      <c r="C39" s="78">
        <v>42583</v>
      </c>
      <c r="D39" s="77" t="s">
        <v>2383</v>
      </c>
      <c r="E39" s="94">
        <v>251.07</v>
      </c>
      <c r="F39" s="77" t="s">
        <v>2384</v>
      </c>
      <c r="G39" s="77" t="s">
        <v>298</v>
      </c>
      <c r="H39" s="77"/>
      <c r="I39" s="77"/>
      <c r="J39" s="77"/>
      <c r="K39" s="79"/>
      <c r="L39" s="77"/>
      <c r="P39" s="77"/>
      <c r="Q39" s="77"/>
      <c r="R39" s="77"/>
      <c r="S39" s="77"/>
      <c r="V39" s="77"/>
      <c r="W39" s="77"/>
      <c r="X39" s="77"/>
      <c r="Y39" s="79"/>
      <c r="Z39" s="79"/>
      <c r="AA39" s="79"/>
      <c r="AB39" s="79"/>
      <c r="AC39" s="79"/>
      <c r="AD39" s="79"/>
      <c r="AE39" s="78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</row>
    <row r="40" spans="1:47">
      <c r="A40" s="77" t="s">
        <v>2304</v>
      </c>
      <c r="B40" s="77" t="s">
        <v>2382</v>
      </c>
      <c r="C40" s="78">
        <v>42614</v>
      </c>
      <c r="D40" s="77" t="s">
        <v>2385</v>
      </c>
      <c r="E40" s="94">
        <v>172.73</v>
      </c>
      <c r="F40" s="77" t="s">
        <v>2384</v>
      </c>
      <c r="G40" s="77" t="s">
        <v>298</v>
      </c>
      <c r="H40" s="77"/>
      <c r="I40" s="77"/>
      <c r="J40" s="77"/>
      <c r="K40" s="79"/>
      <c r="L40" s="77"/>
      <c r="P40" s="77"/>
      <c r="Q40" s="77"/>
      <c r="R40" s="77"/>
      <c r="S40" s="77"/>
      <c r="V40" s="77"/>
      <c r="W40" s="77"/>
      <c r="X40" s="77"/>
      <c r="Y40" s="79"/>
      <c r="Z40" s="79"/>
      <c r="AA40" s="79"/>
      <c r="AB40" s="79"/>
      <c r="AC40" s="79"/>
      <c r="AD40" s="79"/>
      <c r="AE40" s="78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</row>
    <row r="41" spans="1:47" ht="22.5">
      <c r="A41" s="77" t="s">
        <v>2386</v>
      </c>
      <c r="B41" s="77" t="s">
        <v>2387</v>
      </c>
      <c r="C41" s="78">
        <v>42005</v>
      </c>
      <c r="D41" s="77" t="s">
        <v>2388</v>
      </c>
      <c r="E41" s="94">
        <v>34.700000000000003</v>
      </c>
      <c r="F41" s="77" t="s">
        <v>2389</v>
      </c>
      <c r="G41" s="77" t="s">
        <v>2390</v>
      </c>
      <c r="H41" s="77"/>
      <c r="I41" s="77"/>
      <c r="J41" s="77"/>
      <c r="K41" s="79"/>
      <c r="L41" s="77"/>
      <c r="P41" s="77"/>
      <c r="Q41" s="77"/>
      <c r="R41" s="77"/>
      <c r="S41" s="77"/>
      <c r="V41" s="77"/>
      <c r="W41" s="77"/>
      <c r="X41" s="77"/>
      <c r="Y41" s="79"/>
      <c r="Z41" s="79"/>
      <c r="AA41" s="79"/>
      <c r="AB41" s="79"/>
      <c r="AC41" s="79"/>
      <c r="AD41" s="79"/>
      <c r="AE41" s="78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</row>
    <row r="42" spans="1:47" ht="22.5">
      <c r="A42" s="77" t="s">
        <v>2386</v>
      </c>
      <c r="B42" s="77" t="s">
        <v>2387</v>
      </c>
      <c r="C42" s="78">
        <v>42125</v>
      </c>
      <c r="D42" s="77" t="s">
        <v>2391</v>
      </c>
      <c r="E42" s="94">
        <v>51.2</v>
      </c>
      <c r="F42" s="77" t="s">
        <v>2389</v>
      </c>
      <c r="G42" s="77" t="s">
        <v>2390</v>
      </c>
      <c r="H42" s="77"/>
      <c r="I42" s="77"/>
      <c r="J42" s="77"/>
      <c r="K42" s="79"/>
      <c r="L42" s="77"/>
      <c r="P42" s="77"/>
      <c r="Q42" s="77"/>
      <c r="R42" s="77"/>
      <c r="S42" s="77"/>
      <c r="V42" s="77"/>
      <c r="W42" s="77"/>
      <c r="X42" s="77"/>
      <c r="Y42" s="79"/>
      <c r="Z42" s="79"/>
      <c r="AA42" s="79"/>
      <c r="AB42" s="79"/>
      <c r="AC42" s="79"/>
      <c r="AD42" s="79"/>
      <c r="AE42" s="78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</row>
    <row r="43" spans="1:47" ht="22.5">
      <c r="A43" s="77" t="s">
        <v>2386</v>
      </c>
      <c r="B43" s="77" t="s">
        <v>2387</v>
      </c>
      <c r="C43" s="78">
        <v>42156</v>
      </c>
      <c r="D43" s="77" t="s">
        <v>2392</v>
      </c>
      <c r="E43" s="94">
        <v>36.909999999999997</v>
      </c>
      <c r="F43" s="77" t="s">
        <v>2389</v>
      </c>
      <c r="G43" s="77" t="s">
        <v>2390</v>
      </c>
      <c r="H43" s="77"/>
      <c r="I43" s="77"/>
      <c r="J43" s="77"/>
      <c r="K43" s="79"/>
      <c r="L43" s="77"/>
      <c r="P43" s="77"/>
      <c r="Q43" s="77"/>
      <c r="R43" s="77"/>
      <c r="S43" s="77"/>
      <c r="V43" s="77"/>
      <c r="W43" s="77"/>
      <c r="X43" s="77"/>
      <c r="Y43" s="79"/>
      <c r="Z43" s="79"/>
      <c r="AA43" s="79"/>
      <c r="AB43" s="79"/>
      <c r="AC43" s="79"/>
      <c r="AD43" s="79"/>
      <c r="AE43" s="78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</row>
    <row r="44" spans="1:47" ht="22.5">
      <c r="A44" s="77" t="s">
        <v>2386</v>
      </c>
      <c r="B44" s="77" t="s">
        <v>2387</v>
      </c>
      <c r="C44" s="78">
        <v>42186</v>
      </c>
      <c r="D44" s="77" t="s">
        <v>2393</v>
      </c>
      <c r="E44" s="94">
        <v>27.22</v>
      </c>
      <c r="F44" s="77" t="s">
        <v>2389</v>
      </c>
      <c r="G44" s="77" t="s">
        <v>2390</v>
      </c>
      <c r="H44" s="77"/>
      <c r="I44" s="77"/>
      <c r="J44" s="77"/>
      <c r="K44" s="79"/>
      <c r="L44" s="77"/>
      <c r="P44" s="77"/>
      <c r="Q44" s="77"/>
      <c r="R44" s="77"/>
      <c r="S44" s="77"/>
      <c r="V44" s="77"/>
      <c r="W44" s="77"/>
      <c r="X44" s="77"/>
      <c r="Y44" s="79"/>
      <c r="Z44" s="79"/>
      <c r="AA44" s="79"/>
      <c r="AB44" s="79"/>
      <c r="AC44" s="79"/>
      <c r="AD44" s="79"/>
      <c r="AE44" s="78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</row>
    <row r="45" spans="1:47" ht="22.5">
      <c r="A45" s="77" t="s">
        <v>2386</v>
      </c>
      <c r="B45" s="77" t="s">
        <v>2387</v>
      </c>
      <c r="C45" s="78">
        <v>42217</v>
      </c>
      <c r="D45" s="77" t="s">
        <v>2394</v>
      </c>
      <c r="E45" s="94">
        <v>12.82</v>
      </c>
      <c r="F45" s="77" t="s">
        <v>2389</v>
      </c>
      <c r="G45" s="77" t="s">
        <v>2390</v>
      </c>
      <c r="H45" s="77"/>
      <c r="I45" s="77"/>
      <c r="J45" s="77"/>
      <c r="K45" s="79"/>
      <c r="L45" s="77"/>
      <c r="P45" s="77"/>
      <c r="Q45" s="77"/>
      <c r="R45" s="77"/>
      <c r="S45" s="77"/>
      <c r="V45" s="77"/>
      <c r="W45" s="77"/>
      <c r="X45" s="77"/>
      <c r="Y45" s="79"/>
      <c r="Z45" s="79"/>
      <c r="AA45" s="79"/>
      <c r="AB45" s="79"/>
      <c r="AC45" s="79"/>
      <c r="AD45" s="79"/>
      <c r="AE45" s="78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</row>
    <row r="46" spans="1:47" ht="22.5">
      <c r="A46" s="77" t="s">
        <v>2386</v>
      </c>
      <c r="B46" s="77" t="s">
        <v>2387</v>
      </c>
      <c r="C46" s="78">
        <v>42248</v>
      </c>
      <c r="D46" s="77" t="s">
        <v>2395</v>
      </c>
      <c r="E46" s="94">
        <v>16.670000000000002</v>
      </c>
      <c r="F46" s="77" t="s">
        <v>2389</v>
      </c>
      <c r="G46" s="77" t="s">
        <v>2390</v>
      </c>
      <c r="H46" s="77"/>
      <c r="I46" s="77"/>
      <c r="J46" s="77"/>
      <c r="K46" s="79"/>
      <c r="L46" s="77"/>
      <c r="P46" s="77"/>
      <c r="Q46" s="77"/>
      <c r="R46" s="77"/>
      <c r="S46" s="77"/>
      <c r="V46" s="77"/>
      <c r="W46" s="77"/>
      <c r="X46" s="77"/>
      <c r="Y46" s="79"/>
      <c r="Z46" s="79"/>
      <c r="AA46" s="79"/>
      <c r="AB46" s="79"/>
      <c r="AC46" s="79"/>
      <c r="AD46" s="79"/>
      <c r="AE46" s="78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</row>
    <row r="47" spans="1:47" ht="22.5">
      <c r="A47" s="77" t="s">
        <v>2386</v>
      </c>
      <c r="B47" s="77" t="s">
        <v>2387</v>
      </c>
      <c r="C47" s="78">
        <v>42297</v>
      </c>
      <c r="D47" s="77" t="s">
        <v>2396</v>
      </c>
      <c r="E47" s="94">
        <v>41.77</v>
      </c>
      <c r="F47" s="77" t="s">
        <v>2389</v>
      </c>
      <c r="G47" s="77" t="s">
        <v>2390</v>
      </c>
      <c r="H47" s="77"/>
      <c r="I47" s="77"/>
      <c r="J47" s="77"/>
      <c r="K47" s="79"/>
      <c r="L47" s="77"/>
      <c r="P47" s="77"/>
      <c r="Q47" s="77"/>
      <c r="R47" s="77"/>
      <c r="S47" s="77"/>
      <c r="V47" s="77"/>
      <c r="W47" s="77"/>
      <c r="X47" s="77"/>
      <c r="Y47" s="79"/>
      <c r="Z47" s="79"/>
      <c r="AA47" s="79"/>
      <c r="AB47" s="79"/>
      <c r="AC47" s="79"/>
      <c r="AD47" s="79"/>
      <c r="AE47" s="78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</row>
    <row r="48" spans="1:47" ht="22.5">
      <c r="A48" s="77" t="s">
        <v>2386</v>
      </c>
      <c r="B48" s="77" t="s">
        <v>2387</v>
      </c>
      <c r="C48" s="78">
        <v>42309</v>
      </c>
      <c r="D48" s="77" t="s">
        <v>2397</v>
      </c>
      <c r="E48" s="94">
        <v>74.77</v>
      </c>
      <c r="F48" s="77" t="s">
        <v>2389</v>
      </c>
      <c r="G48" s="77" t="s">
        <v>2390</v>
      </c>
      <c r="H48" s="77"/>
      <c r="I48" s="77"/>
      <c r="J48" s="77"/>
      <c r="K48" s="79"/>
      <c r="L48" s="77"/>
      <c r="P48" s="77"/>
      <c r="Q48" s="77"/>
      <c r="R48" s="77"/>
      <c r="S48" s="77"/>
      <c r="V48" s="77"/>
      <c r="W48" s="77"/>
      <c r="X48" s="77"/>
      <c r="Y48" s="79"/>
      <c r="Z48" s="79"/>
      <c r="AA48" s="79"/>
      <c r="AB48" s="79"/>
      <c r="AC48" s="79"/>
      <c r="AD48" s="79"/>
      <c r="AE48" s="78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</row>
    <row r="49" spans="1:47" ht="22.5">
      <c r="A49" s="77" t="s">
        <v>2386</v>
      </c>
      <c r="B49" s="77" t="s">
        <v>2387</v>
      </c>
      <c r="C49" s="78">
        <v>42370</v>
      </c>
      <c r="D49" s="77" t="s">
        <v>2398</v>
      </c>
      <c r="E49" s="94">
        <v>37.04</v>
      </c>
      <c r="F49" s="77" t="s">
        <v>2389</v>
      </c>
      <c r="G49" s="77" t="s">
        <v>2390</v>
      </c>
      <c r="H49" s="77"/>
      <c r="I49" s="77"/>
      <c r="J49" s="77"/>
      <c r="K49" s="79"/>
      <c r="L49" s="77"/>
      <c r="P49" s="77"/>
      <c r="Q49" s="77"/>
      <c r="R49" s="77"/>
      <c r="S49" s="77"/>
      <c r="V49" s="77"/>
      <c r="W49" s="77"/>
      <c r="X49" s="77"/>
      <c r="Y49" s="79"/>
      <c r="Z49" s="79"/>
      <c r="AA49" s="79"/>
      <c r="AB49" s="79"/>
      <c r="AC49" s="79"/>
      <c r="AD49" s="79"/>
      <c r="AE49" s="78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</row>
    <row r="50" spans="1:47" ht="22.5">
      <c r="A50" s="77" t="s">
        <v>2386</v>
      </c>
      <c r="B50" s="77" t="s">
        <v>2387</v>
      </c>
      <c r="C50" s="78">
        <v>42401</v>
      </c>
      <c r="D50" s="77" t="s">
        <v>2399</v>
      </c>
      <c r="E50" s="94">
        <v>26.15</v>
      </c>
      <c r="F50" s="77" t="s">
        <v>2389</v>
      </c>
      <c r="G50" s="77" t="s">
        <v>2390</v>
      </c>
      <c r="H50" s="77"/>
      <c r="I50" s="77"/>
      <c r="J50" s="77"/>
      <c r="K50" s="79"/>
      <c r="L50" s="77"/>
      <c r="P50" s="77"/>
      <c r="Q50" s="77"/>
      <c r="R50" s="77"/>
      <c r="S50" s="77"/>
      <c r="V50" s="77"/>
      <c r="W50" s="77"/>
      <c r="X50" s="77"/>
      <c r="Y50" s="79"/>
      <c r="Z50" s="79"/>
      <c r="AA50" s="79"/>
      <c r="AB50" s="79"/>
      <c r="AC50" s="79"/>
      <c r="AD50" s="79"/>
      <c r="AE50" s="78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</row>
    <row r="51" spans="1:47" ht="22.5">
      <c r="A51" s="77" t="s">
        <v>2386</v>
      </c>
      <c r="B51" s="77" t="s">
        <v>2387</v>
      </c>
      <c r="C51" s="78">
        <v>42430</v>
      </c>
      <c r="D51" s="77" t="s">
        <v>2400</v>
      </c>
      <c r="E51" s="94">
        <v>35.32</v>
      </c>
      <c r="F51" s="77" t="s">
        <v>2389</v>
      </c>
      <c r="G51" s="77" t="s">
        <v>2390</v>
      </c>
      <c r="H51" s="77"/>
      <c r="I51" s="77"/>
      <c r="J51" s="77"/>
      <c r="K51" s="79"/>
      <c r="L51" s="77"/>
      <c r="P51" s="77"/>
      <c r="Q51" s="77"/>
      <c r="R51" s="77"/>
      <c r="S51" s="77"/>
      <c r="V51" s="77"/>
      <c r="W51" s="77"/>
      <c r="X51" s="77"/>
      <c r="Y51" s="79"/>
      <c r="Z51" s="79"/>
      <c r="AA51" s="79"/>
      <c r="AB51" s="79"/>
      <c r="AC51" s="79"/>
      <c r="AD51" s="79"/>
      <c r="AE51" s="78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</row>
    <row r="52" spans="1:47" ht="22.5">
      <c r="A52" s="77" t="s">
        <v>2386</v>
      </c>
      <c r="B52" s="77" t="s">
        <v>2387</v>
      </c>
      <c r="C52" s="78">
        <v>42461</v>
      </c>
      <c r="D52" s="77" t="s">
        <v>2401</v>
      </c>
      <c r="E52" s="94">
        <v>22.99</v>
      </c>
      <c r="F52" s="77" t="s">
        <v>2389</v>
      </c>
      <c r="G52" s="77" t="s">
        <v>2390</v>
      </c>
      <c r="H52" s="77"/>
      <c r="I52" s="77"/>
      <c r="J52" s="77"/>
      <c r="K52" s="79"/>
      <c r="L52" s="77"/>
      <c r="P52" s="77"/>
      <c r="Q52" s="77"/>
      <c r="R52" s="77"/>
      <c r="S52" s="77"/>
      <c r="V52" s="77"/>
      <c r="W52" s="77"/>
      <c r="X52" s="77"/>
      <c r="Y52" s="79"/>
      <c r="Z52" s="79"/>
      <c r="AA52" s="79"/>
      <c r="AB52" s="79"/>
      <c r="AC52" s="79"/>
      <c r="AD52" s="79"/>
      <c r="AE52" s="78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</row>
    <row r="53" spans="1:47" ht="22.5">
      <c r="A53" s="77" t="s">
        <v>2386</v>
      </c>
      <c r="B53" s="77" t="s">
        <v>2387</v>
      </c>
      <c r="C53" s="78">
        <v>42491</v>
      </c>
      <c r="D53" s="77" t="s">
        <v>2402</v>
      </c>
      <c r="E53" s="94">
        <v>31.28</v>
      </c>
      <c r="F53" s="77" t="s">
        <v>2389</v>
      </c>
      <c r="G53" s="77" t="s">
        <v>2390</v>
      </c>
      <c r="H53" s="77"/>
      <c r="I53" s="77"/>
      <c r="J53" s="77"/>
      <c r="K53" s="79"/>
      <c r="L53" s="77"/>
      <c r="P53" s="77"/>
      <c r="Q53" s="77"/>
      <c r="R53" s="77"/>
      <c r="S53" s="77"/>
      <c r="V53" s="77"/>
      <c r="W53" s="77"/>
      <c r="X53" s="77"/>
      <c r="Y53" s="79"/>
      <c r="Z53" s="79"/>
      <c r="AA53" s="79"/>
      <c r="AB53" s="79"/>
      <c r="AC53" s="79"/>
      <c r="AD53" s="79"/>
      <c r="AE53" s="78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</row>
    <row r="54" spans="1:47" ht="22.5">
      <c r="A54" s="77" t="s">
        <v>2386</v>
      </c>
      <c r="B54" s="77" t="s">
        <v>2387</v>
      </c>
      <c r="C54" s="78">
        <v>42522</v>
      </c>
      <c r="D54" s="77" t="s">
        <v>2403</v>
      </c>
      <c r="E54" s="94">
        <v>37.04</v>
      </c>
      <c r="F54" s="77" t="s">
        <v>2389</v>
      </c>
      <c r="G54" s="77" t="s">
        <v>2390</v>
      </c>
      <c r="H54" s="77"/>
      <c r="I54" s="77"/>
      <c r="J54" s="77"/>
      <c r="K54" s="79"/>
      <c r="L54" s="77"/>
      <c r="P54" s="77"/>
      <c r="Q54" s="77"/>
      <c r="R54" s="77"/>
      <c r="S54" s="77"/>
      <c r="V54" s="77"/>
      <c r="W54" s="77"/>
      <c r="X54" s="77"/>
      <c r="Y54" s="79"/>
      <c r="Z54" s="79"/>
      <c r="AA54" s="79"/>
      <c r="AB54" s="79"/>
      <c r="AC54" s="79"/>
      <c r="AD54" s="79"/>
      <c r="AE54" s="78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</row>
    <row r="55" spans="1:47" ht="22.5">
      <c r="A55" s="77" t="s">
        <v>2386</v>
      </c>
      <c r="B55" s="77" t="s">
        <v>2387</v>
      </c>
      <c r="C55" s="78">
        <v>42552</v>
      </c>
      <c r="D55" s="77" t="s">
        <v>2404</v>
      </c>
      <c r="E55" s="94">
        <v>19.97</v>
      </c>
      <c r="F55" s="77" t="s">
        <v>2389</v>
      </c>
      <c r="G55" s="77" t="s">
        <v>2390</v>
      </c>
      <c r="H55" s="77"/>
      <c r="I55" s="77"/>
      <c r="J55" s="77"/>
      <c r="K55" s="79"/>
      <c r="L55" s="77"/>
      <c r="P55" s="77"/>
      <c r="Q55" s="77"/>
      <c r="R55" s="77"/>
      <c r="S55" s="77"/>
      <c r="V55" s="77"/>
      <c r="W55" s="77"/>
      <c r="X55" s="77"/>
      <c r="Y55" s="79"/>
      <c r="Z55" s="79"/>
      <c r="AA55" s="79"/>
      <c r="AB55" s="79"/>
      <c r="AC55" s="79"/>
      <c r="AD55" s="79"/>
      <c r="AE55" s="78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</row>
    <row r="56" spans="1:47" ht="22.5">
      <c r="A56" s="77" t="s">
        <v>2386</v>
      </c>
      <c r="B56" s="77" t="s">
        <v>2387</v>
      </c>
      <c r="C56" s="78">
        <v>42583</v>
      </c>
      <c r="D56" s="77" t="s">
        <v>2405</v>
      </c>
      <c r="E56" s="94">
        <v>11.54</v>
      </c>
      <c r="F56" s="77" t="s">
        <v>2389</v>
      </c>
      <c r="G56" s="77" t="s">
        <v>2390</v>
      </c>
      <c r="H56" s="77"/>
      <c r="I56" s="77"/>
      <c r="J56" s="77"/>
      <c r="K56" s="79"/>
      <c r="L56" s="77"/>
      <c r="P56" s="77"/>
      <c r="Q56" s="77"/>
      <c r="R56" s="77"/>
      <c r="S56" s="77"/>
      <c r="V56" s="77"/>
      <c r="W56" s="77"/>
      <c r="X56" s="77"/>
      <c r="Y56" s="79"/>
      <c r="Z56" s="79"/>
      <c r="AA56" s="79"/>
      <c r="AB56" s="79"/>
      <c r="AC56" s="79"/>
      <c r="AD56" s="79"/>
      <c r="AE56" s="78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</row>
    <row r="57" spans="1:47" ht="22.5">
      <c r="A57" s="77" t="s">
        <v>2386</v>
      </c>
      <c r="B57" s="77" t="s">
        <v>2387</v>
      </c>
      <c r="C57" s="78">
        <v>42614</v>
      </c>
      <c r="D57" s="77" t="s">
        <v>2406</v>
      </c>
      <c r="E57" s="94">
        <v>21.12</v>
      </c>
      <c r="F57" s="77" t="s">
        <v>2389</v>
      </c>
      <c r="G57" s="77" t="s">
        <v>2390</v>
      </c>
      <c r="H57" s="77"/>
      <c r="I57" s="77"/>
      <c r="J57" s="77"/>
      <c r="K57" s="79"/>
      <c r="L57" s="77"/>
      <c r="P57" s="77"/>
      <c r="Q57" s="77"/>
      <c r="R57" s="77"/>
      <c r="S57" s="77"/>
      <c r="V57" s="77"/>
      <c r="W57" s="77"/>
      <c r="X57" s="77"/>
      <c r="Y57" s="79"/>
      <c r="Z57" s="79"/>
      <c r="AA57" s="79"/>
      <c r="AB57" s="79"/>
      <c r="AC57" s="79"/>
      <c r="AD57" s="79"/>
      <c r="AE57" s="78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</row>
    <row r="58" spans="1:47">
      <c r="A58" s="77" t="s">
        <v>2304</v>
      </c>
      <c r="B58" s="77" t="s">
        <v>2407</v>
      </c>
      <c r="C58" s="78">
        <v>42583</v>
      </c>
      <c r="D58" s="77" t="s">
        <v>2408</v>
      </c>
      <c r="E58" s="94">
        <v>229.41</v>
      </c>
      <c r="F58" s="77" t="s">
        <v>2409</v>
      </c>
      <c r="G58" s="77" t="s">
        <v>2410</v>
      </c>
      <c r="H58" s="77"/>
      <c r="I58" s="77"/>
      <c r="J58" s="77"/>
      <c r="K58" s="79"/>
      <c r="L58" s="77"/>
      <c r="P58" s="77"/>
      <c r="Q58" s="77"/>
      <c r="R58" s="77"/>
      <c r="S58" s="77"/>
      <c r="V58" s="77"/>
      <c r="W58" s="77"/>
      <c r="X58" s="77"/>
      <c r="Y58" s="79"/>
      <c r="Z58" s="79"/>
      <c r="AA58" s="79"/>
      <c r="AB58" s="79"/>
      <c r="AC58" s="79"/>
      <c r="AD58" s="79"/>
      <c r="AE58" s="78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</row>
    <row r="59" spans="1:47">
      <c r="A59" s="77" t="s">
        <v>2304</v>
      </c>
      <c r="B59" s="77" t="s">
        <v>2407</v>
      </c>
      <c r="C59" s="78">
        <v>42614</v>
      </c>
      <c r="D59" s="77" t="s">
        <v>2411</v>
      </c>
      <c r="E59" s="94">
        <v>259.67</v>
      </c>
      <c r="F59" s="77" t="s">
        <v>2409</v>
      </c>
      <c r="G59" s="77" t="s">
        <v>2410</v>
      </c>
      <c r="H59" s="77"/>
      <c r="I59" s="77"/>
      <c r="J59" s="77"/>
      <c r="K59" s="79"/>
      <c r="L59" s="77"/>
      <c r="P59" s="77"/>
      <c r="Q59" s="77"/>
      <c r="R59" s="77"/>
      <c r="S59" s="77"/>
      <c r="V59" s="77"/>
      <c r="W59" s="77"/>
      <c r="X59" s="77"/>
      <c r="Y59" s="79"/>
      <c r="Z59" s="79"/>
      <c r="AA59" s="79"/>
      <c r="AB59" s="79"/>
      <c r="AC59" s="79"/>
      <c r="AD59" s="79"/>
      <c r="AE59" s="78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</row>
    <row r="60" spans="1:47">
      <c r="A60" s="77" t="s">
        <v>2304</v>
      </c>
      <c r="B60" s="77" t="s">
        <v>2412</v>
      </c>
      <c r="C60" s="78">
        <v>42186</v>
      </c>
      <c r="D60" s="77" t="s">
        <v>2413</v>
      </c>
      <c r="E60" s="94">
        <v>-49.36</v>
      </c>
      <c r="F60" s="77" t="s">
        <v>94</v>
      </c>
      <c r="G60" s="77" t="s">
        <v>94</v>
      </c>
      <c r="H60" s="77"/>
      <c r="I60" s="77"/>
      <c r="J60" s="77"/>
      <c r="K60" s="79"/>
      <c r="L60" s="77"/>
      <c r="P60" s="77"/>
      <c r="Q60" s="77"/>
      <c r="R60" s="77"/>
      <c r="S60" s="77"/>
      <c r="V60" s="77"/>
      <c r="W60" s="77"/>
      <c r="X60" s="77"/>
      <c r="Y60" s="79"/>
      <c r="Z60" s="79"/>
      <c r="AA60" s="79"/>
      <c r="AB60" s="79"/>
      <c r="AC60" s="79"/>
      <c r="AD60" s="79"/>
      <c r="AE60" s="78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</row>
    <row r="61" spans="1:47" ht="22.5">
      <c r="A61" s="77" t="s">
        <v>2304</v>
      </c>
      <c r="B61" s="77" t="s">
        <v>2412</v>
      </c>
      <c r="C61" s="78">
        <v>42518</v>
      </c>
      <c r="D61" s="77" t="s">
        <v>2414</v>
      </c>
      <c r="E61" s="94">
        <v>-771.81</v>
      </c>
      <c r="F61" s="77" t="s">
        <v>94</v>
      </c>
      <c r="G61" s="77" t="s">
        <v>94</v>
      </c>
      <c r="H61" s="77"/>
      <c r="I61" s="77"/>
      <c r="J61" s="77"/>
      <c r="K61" s="79"/>
      <c r="L61" s="77"/>
      <c r="P61" s="77"/>
      <c r="Q61" s="77"/>
      <c r="R61" s="77"/>
      <c r="S61" s="77"/>
      <c r="V61" s="77"/>
      <c r="W61" s="77"/>
      <c r="X61" s="77"/>
      <c r="Y61" s="79"/>
      <c r="Z61" s="79"/>
      <c r="AA61" s="79"/>
      <c r="AB61" s="79"/>
      <c r="AC61" s="79"/>
      <c r="AD61" s="79"/>
      <c r="AE61" s="78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</row>
    <row r="62" spans="1:47">
      <c r="A62" s="77" t="s">
        <v>2304</v>
      </c>
      <c r="B62" s="77" t="s">
        <v>2412</v>
      </c>
      <c r="C62" s="78">
        <v>42583</v>
      </c>
      <c r="D62" s="77" t="s">
        <v>2415</v>
      </c>
      <c r="E62" s="94">
        <v>148.66999999999999</v>
      </c>
      <c r="F62" s="77" t="s">
        <v>1313</v>
      </c>
      <c r="G62" s="77" t="s">
        <v>2416</v>
      </c>
      <c r="H62" s="77"/>
      <c r="I62" s="77"/>
      <c r="J62" s="77"/>
      <c r="K62" s="79"/>
      <c r="L62" s="77"/>
      <c r="P62" s="77"/>
      <c r="Q62" s="77"/>
      <c r="R62" s="77"/>
      <c r="S62" s="77"/>
      <c r="V62" s="77"/>
      <c r="W62" s="77"/>
      <c r="X62" s="77"/>
      <c r="Y62" s="79"/>
      <c r="Z62" s="79"/>
      <c r="AA62" s="79"/>
      <c r="AB62" s="79"/>
      <c r="AC62" s="79"/>
      <c r="AD62" s="79"/>
      <c r="AE62" s="78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</row>
    <row r="63" spans="1:47">
      <c r="A63" s="77" t="s">
        <v>2304</v>
      </c>
      <c r="B63" s="77" t="s">
        <v>2412</v>
      </c>
      <c r="C63" s="78">
        <v>42614</v>
      </c>
      <c r="D63" s="77" t="s">
        <v>2417</v>
      </c>
      <c r="E63" s="94">
        <v>227.68</v>
      </c>
      <c r="F63" s="77" t="s">
        <v>1313</v>
      </c>
      <c r="G63" s="77" t="s">
        <v>2416</v>
      </c>
      <c r="H63" s="77"/>
      <c r="I63" s="77"/>
      <c r="J63" s="77"/>
      <c r="K63" s="79"/>
      <c r="L63" s="77"/>
      <c r="P63" s="77"/>
      <c r="Q63" s="77"/>
      <c r="R63" s="77"/>
      <c r="S63" s="77"/>
      <c r="V63" s="77"/>
      <c r="W63" s="77"/>
      <c r="X63" s="77"/>
      <c r="Y63" s="79"/>
      <c r="Z63" s="79"/>
      <c r="AA63" s="79"/>
      <c r="AB63" s="79"/>
      <c r="AC63" s="79"/>
      <c r="AD63" s="79"/>
      <c r="AE63" s="78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</row>
    <row r="64" spans="1:47">
      <c r="A64" s="77" t="s">
        <v>2304</v>
      </c>
      <c r="B64" s="77" t="s">
        <v>603</v>
      </c>
      <c r="C64" s="78">
        <v>42370</v>
      </c>
      <c r="D64" s="77" t="s">
        <v>2418</v>
      </c>
      <c r="E64" s="94">
        <v>13.44</v>
      </c>
      <c r="F64" s="77" t="s">
        <v>200</v>
      </c>
      <c r="G64" s="77" t="s">
        <v>2419</v>
      </c>
      <c r="H64" s="77"/>
      <c r="I64" s="77"/>
      <c r="J64" s="77"/>
      <c r="K64" s="79"/>
      <c r="L64" s="77"/>
      <c r="P64" s="77"/>
      <c r="Q64" s="77"/>
      <c r="R64" s="77"/>
      <c r="S64" s="77"/>
      <c r="V64" s="77"/>
      <c r="W64" s="77"/>
      <c r="X64" s="77"/>
      <c r="Y64" s="79"/>
      <c r="Z64" s="79"/>
      <c r="AA64" s="79"/>
      <c r="AB64" s="79"/>
      <c r="AC64" s="79"/>
      <c r="AD64" s="79"/>
      <c r="AE64" s="78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</row>
    <row r="65" spans="1:47">
      <c r="A65" s="77" t="s">
        <v>2304</v>
      </c>
      <c r="B65" s="77" t="s">
        <v>603</v>
      </c>
      <c r="C65" s="78">
        <v>42401</v>
      </c>
      <c r="D65" s="77" t="s">
        <v>2420</v>
      </c>
      <c r="E65" s="94">
        <v>14.58</v>
      </c>
      <c r="F65" s="77" t="s">
        <v>200</v>
      </c>
      <c r="G65" s="77" t="s">
        <v>2419</v>
      </c>
      <c r="H65" s="77"/>
      <c r="I65" s="77"/>
      <c r="J65" s="77"/>
      <c r="K65" s="79"/>
      <c r="L65" s="77"/>
      <c r="P65" s="77"/>
      <c r="Q65" s="77"/>
      <c r="R65" s="77"/>
      <c r="S65" s="77"/>
      <c r="V65" s="77"/>
      <c r="W65" s="77"/>
      <c r="X65" s="77"/>
      <c r="Y65" s="79"/>
      <c r="Z65" s="79"/>
      <c r="AA65" s="79"/>
      <c r="AB65" s="79"/>
      <c r="AC65" s="79"/>
      <c r="AD65" s="79"/>
      <c r="AE65" s="78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</row>
    <row r="66" spans="1:47">
      <c r="A66" s="77" t="s">
        <v>2304</v>
      </c>
      <c r="B66" s="77" t="s">
        <v>603</v>
      </c>
      <c r="C66" s="78">
        <v>42430</v>
      </c>
      <c r="D66" s="77" t="s">
        <v>2421</v>
      </c>
      <c r="E66" s="94">
        <v>16.23</v>
      </c>
      <c r="F66" s="77" t="s">
        <v>200</v>
      </c>
      <c r="G66" s="77" t="s">
        <v>2419</v>
      </c>
      <c r="H66" s="77"/>
      <c r="I66" s="77"/>
      <c r="J66" s="77"/>
      <c r="K66" s="79"/>
      <c r="L66" s="77"/>
      <c r="P66" s="77"/>
      <c r="Q66" s="77"/>
      <c r="R66" s="77"/>
      <c r="S66" s="77"/>
      <c r="V66" s="77"/>
      <c r="W66" s="77"/>
      <c r="X66" s="77"/>
      <c r="Y66" s="79"/>
      <c r="Z66" s="79"/>
      <c r="AA66" s="79"/>
      <c r="AB66" s="79"/>
      <c r="AC66" s="79"/>
      <c r="AD66" s="79"/>
      <c r="AE66" s="78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</row>
    <row r="67" spans="1:47" ht="22.5">
      <c r="A67" s="77" t="s">
        <v>2304</v>
      </c>
      <c r="B67" s="77" t="s">
        <v>603</v>
      </c>
      <c r="C67" s="78">
        <v>42560</v>
      </c>
      <c r="D67" s="77" t="s">
        <v>2422</v>
      </c>
      <c r="E67" s="94">
        <v>117.39</v>
      </c>
      <c r="F67" s="77" t="s">
        <v>2423</v>
      </c>
      <c r="G67" s="77" t="s">
        <v>2341</v>
      </c>
      <c r="H67" s="77"/>
      <c r="I67" s="77"/>
      <c r="J67" s="77"/>
      <c r="K67" s="79"/>
      <c r="L67" s="77"/>
      <c r="P67" s="77"/>
      <c r="Q67" s="77"/>
      <c r="R67" s="77"/>
      <c r="S67" s="77"/>
      <c r="V67" s="77"/>
      <c r="W67" s="77"/>
      <c r="X67" s="77"/>
      <c r="Y67" s="79"/>
      <c r="Z67" s="79"/>
      <c r="AA67" s="79"/>
      <c r="AB67" s="79"/>
      <c r="AC67" s="79"/>
      <c r="AD67" s="79"/>
      <c r="AE67" s="78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</row>
    <row r="68" spans="1:47" ht="22.5">
      <c r="A68" s="77" t="s">
        <v>2304</v>
      </c>
      <c r="B68" s="77" t="s">
        <v>603</v>
      </c>
      <c r="C68" s="78">
        <v>42560</v>
      </c>
      <c r="D68" s="77" t="s">
        <v>2424</v>
      </c>
      <c r="E68" s="94">
        <v>176.88</v>
      </c>
      <c r="F68" s="77" t="s">
        <v>2425</v>
      </c>
      <c r="G68" s="77" t="s">
        <v>2341</v>
      </c>
      <c r="H68" s="77"/>
      <c r="I68" s="77"/>
      <c r="J68" s="77"/>
      <c r="K68" s="79"/>
      <c r="L68" s="77"/>
      <c r="P68" s="77"/>
      <c r="Q68" s="77"/>
      <c r="R68" s="77"/>
      <c r="S68" s="77"/>
      <c r="V68" s="77"/>
      <c r="W68" s="77"/>
      <c r="X68" s="77"/>
      <c r="Y68" s="79"/>
      <c r="Z68" s="79"/>
      <c r="AA68" s="79"/>
      <c r="AB68" s="79"/>
      <c r="AC68" s="79"/>
      <c r="AD68" s="79"/>
      <c r="AE68" s="78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</row>
    <row r="69" spans="1:47" ht="22.5">
      <c r="A69" s="77" t="s">
        <v>2304</v>
      </c>
      <c r="B69" s="77" t="s">
        <v>2426</v>
      </c>
      <c r="C69" s="78">
        <v>42614</v>
      </c>
      <c r="D69" s="77" t="s">
        <v>2427</v>
      </c>
      <c r="E69" s="94">
        <v>45.78</v>
      </c>
      <c r="F69" s="77" t="s">
        <v>2428</v>
      </c>
      <c r="G69" s="77" t="s">
        <v>2429</v>
      </c>
      <c r="H69" s="77"/>
      <c r="I69" s="77"/>
      <c r="J69" s="77"/>
      <c r="K69" s="79"/>
      <c r="L69" s="77"/>
      <c r="P69" s="77"/>
      <c r="Q69" s="77"/>
      <c r="R69" s="77"/>
      <c r="S69" s="77"/>
      <c r="V69" s="77"/>
      <c r="W69" s="77"/>
      <c r="X69" s="77"/>
      <c r="Y69" s="79"/>
      <c r="Z69" s="79"/>
      <c r="AA69" s="79"/>
      <c r="AB69" s="79"/>
      <c r="AC69" s="79"/>
      <c r="AD69" s="79"/>
      <c r="AE69" s="78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</row>
    <row r="70" spans="1:47">
      <c r="A70" s="77" t="s">
        <v>2304</v>
      </c>
      <c r="B70" s="77" t="s">
        <v>2430</v>
      </c>
      <c r="C70" s="78">
        <v>42401</v>
      </c>
      <c r="D70" s="77" t="s">
        <v>2431</v>
      </c>
      <c r="E70" s="94">
        <v>71.91</v>
      </c>
      <c r="F70" s="77" t="s">
        <v>2432</v>
      </c>
      <c r="G70" s="77" t="s">
        <v>2433</v>
      </c>
      <c r="H70" s="77"/>
      <c r="I70" s="77"/>
      <c r="J70" s="77"/>
      <c r="K70" s="79"/>
      <c r="L70" s="77"/>
      <c r="P70" s="77"/>
      <c r="Q70" s="77"/>
      <c r="R70" s="77"/>
      <c r="S70" s="77"/>
      <c r="V70" s="77"/>
      <c r="W70" s="77"/>
      <c r="X70" s="77"/>
      <c r="Y70" s="79"/>
      <c r="Z70" s="79"/>
      <c r="AA70" s="79"/>
      <c r="AB70" s="79"/>
      <c r="AC70" s="79"/>
      <c r="AD70" s="79"/>
      <c r="AE70" s="78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</row>
    <row r="71" spans="1:47">
      <c r="A71" s="77" t="s">
        <v>2304</v>
      </c>
      <c r="B71" s="77" t="s">
        <v>2430</v>
      </c>
      <c r="C71" s="78">
        <v>42491</v>
      </c>
      <c r="D71" s="77" t="s">
        <v>2434</v>
      </c>
      <c r="E71" s="94">
        <v>144.88999999999999</v>
      </c>
      <c r="F71" s="77" t="s">
        <v>2432</v>
      </c>
      <c r="G71" s="77" t="s">
        <v>2433</v>
      </c>
      <c r="H71" s="77"/>
      <c r="I71" s="77"/>
      <c r="J71" s="77"/>
      <c r="K71" s="79"/>
      <c r="L71" s="77"/>
      <c r="P71" s="77"/>
      <c r="Q71" s="77"/>
      <c r="R71" s="77"/>
      <c r="S71" s="77"/>
      <c r="V71" s="77"/>
      <c r="W71" s="77"/>
      <c r="X71" s="77"/>
      <c r="Y71" s="79"/>
      <c r="Z71" s="79"/>
      <c r="AA71" s="79"/>
      <c r="AB71" s="79"/>
      <c r="AC71" s="79"/>
      <c r="AD71" s="79"/>
      <c r="AE71" s="78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</row>
    <row r="72" spans="1:47">
      <c r="A72" s="77" t="s">
        <v>2304</v>
      </c>
      <c r="B72" s="77" t="s">
        <v>2430</v>
      </c>
      <c r="C72" s="78">
        <v>42614</v>
      </c>
      <c r="D72" s="77" t="s">
        <v>2435</v>
      </c>
      <c r="E72" s="94">
        <v>37.36</v>
      </c>
      <c r="F72" s="77" t="s">
        <v>2432</v>
      </c>
      <c r="G72" s="77" t="s">
        <v>2436</v>
      </c>
      <c r="H72" s="77"/>
      <c r="I72" s="77"/>
      <c r="J72" s="77"/>
      <c r="K72" s="79"/>
      <c r="L72" s="77"/>
      <c r="P72" s="77"/>
      <c r="Q72" s="77"/>
      <c r="R72" s="77"/>
      <c r="S72" s="77"/>
      <c r="V72" s="77"/>
      <c r="W72" s="77"/>
      <c r="X72" s="77"/>
      <c r="Y72" s="79"/>
      <c r="Z72" s="79"/>
      <c r="AA72" s="79"/>
      <c r="AB72" s="79"/>
      <c r="AC72" s="79"/>
      <c r="AD72" s="79"/>
      <c r="AE72" s="78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</row>
    <row r="73" spans="1:47" ht="22.5">
      <c r="A73" s="77" t="s">
        <v>2304</v>
      </c>
      <c r="B73" s="77" t="s">
        <v>715</v>
      </c>
      <c r="C73" s="78">
        <v>42560</v>
      </c>
      <c r="D73" s="77" t="s">
        <v>2437</v>
      </c>
      <c r="E73" s="94">
        <v>753.27</v>
      </c>
      <c r="F73" s="77" t="s">
        <v>2438</v>
      </c>
      <c r="G73" s="77" t="s">
        <v>2341</v>
      </c>
      <c r="H73" s="77"/>
      <c r="I73" s="77"/>
      <c r="J73" s="77"/>
      <c r="K73" s="79"/>
      <c r="L73" s="77"/>
      <c r="P73" s="77"/>
      <c r="Q73" s="77"/>
      <c r="R73" s="77"/>
      <c r="S73" s="77"/>
      <c r="V73" s="77"/>
      <c r="W73" s="77"/>
      <c r="X73" s="77"/>
      <c r="Y73" s="79"/>
      <c r="Z73" s="79"/>
      <c r="AA73" s="79"/>
      <c r="AB73" s="79"/>
      <c r="AC73" s="79"/>
      <c r="AD73" s="79"/>
      <c r="AE73" s="78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</row>
    <row r="74" spans="1:47">
      <c r="A74" s="77" t="s">
        <v>2304</v>
      </c>
      <c r="B74" s="77" t="s">
        <v>2439</v>
      </c>
      <c r="C74" s="78">
        <v>42341</v>
      </c>
      <c r="D74" s="77" t="s">
        <v>2440</v>
      </c>
      <c r="E74" s="94">
        <v>11.75</v>
      </c>
      <c r="F74" s="77" t="s">
        <v>2441</v>
      </c>
      <c r="G74" s="77" t="s">
        <v>2442</v>
      </c>
      <c r="H74" s="77"/>
      <c r="I74" s="77"/>
      <c r="J74" s="77"/>
      <c r="K74" s="79"/>
      <c r="L74" s="77"/>
      <c r="P74" s="77"/>
      <c r="Q74" s="77"/>
      <c r="R74" s="77"/>
      <c r="S74" s="77"/>
      <c r="V74" s="77"/>
      <c r="W74" s="77"/>
      <c r="X74" s="77"/>
      <c r="Y74" s="79"/>
      <c r="Z74" s="79"/>
      <c r="AA74" s="79"/>
      <c r="AB74" s="79"/>
      <c r="AC74" s="79"/>
      <c r="AD74" s="79"/>
      <c r="AE74" s="78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</row>
    <row r="75" spans="1:47">
      <c r="A75" s="77" t="s">
        <v>2304</v>
      </c>
      <c r="B75" s="77" t="s">
        <v>2439</v>
      </c>
      <c r="C75" s="78">
        <v>42370</v>
      </c>
      <c r="D75" s="77" t="s">
        <v>2443</v>
      </c>
      <c r="E75" s="94">
        <v>14.1</v>
      </c>
      <c r="F75" s="77" t="s">
        <v>2441</v>
      </c>
      <c r="G75" s="77" t="s">
        <v>2442</v>
      </c>
      <c r="H75" s="77"/>
      <c r="I75" s="77"/>
      <c r="J75" s="77"/>
      <c r="K75" s="79"/>
      <c r="L75" s="77"/>
      <c r="P75" s="77"/>
      <c r="Q75" s="77"/>
      <c r="R75" s="77"/>
      <c r="S75" s="77"/>
      <c r="V75" s="77"/>
      <c r="W75" s="77"/>
      <c r="X75" s="77"/>
      <c r="Y75" s="79"/>
      <c r="Z75" s="79"/>
      <c r="AA75" s="79"/>
      <c r="AB75" s="79"/>
      <c r="AC75" s="79"/>
      <c r="AD75" s="79"/>
      <c r="AE75" s="78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</row>
    <row r="76" spans="1:47">
      <c r="A76" s="77" t="s">
        <v>2304</v>
      </c>
      <c r="B76" s="77" t="s">
        <v>2439</v>
      </c>
      <c r="C76" s="78">
        <v>42491</v>
      </c>
      <c r="D76" s="77" t="s">
        <v>2444</v>
      </c>
      <c r="E76" s="94">
        <v>5.41</v>
      </c>
      <c r="F76" s="77" t="s">
        <v>2441</v>
      </c>
      <c r="G76" s="77" t="s">
        <v>2442</v>
      </c>
      <c r="H76" s="77"/>
      <c r="I76" s="77"/>
      <c r="J76" s="77"/>
      <c r="K76" s="79"/>
      <c r="L76" s="77"/>
      <c r="P76" s="77"/>
      <c r="Q76" s="77"/>
      <c r="R76" s="77"/>
      <c r="S76" s="77"/>
      <c r="V76" s="77"/>
      <c r="W76" s="77"/>
      <c r="X76" s="77"/>
      <c r="Y76" s="79"/>
      <c r="Z76" s="79"/>
      <c r="AA76" s="79"/>
      <c r="AB76" s="79"/>
      <c r="AC76" s="79"/>
      <c r="AD76" s="79"/>
      <c r="AE76" s="78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</row>
    <row r="77" spans="1:47" ht="22.5">
      <c r="A77" s="77" t="s">
        <v>2304</v>
      </c>
      <c r="B77" s="77" t="s">
        <v>34</v>
      </c>
      <c r="C77" s="78">
        <v>42560</v>
      </c>
      <c r="D77" s="77" t="s">
        <v>2445</v>
      </c>
      <c r="E77" s="94">
        <v>5.23</v>
      </c>
      <c r="F77" s="77" t="s">
        <v>2446</v>
      </c>
      <c r="G77" s="77" t="s">
        <v>2341</v>
      </c>
      <c r="H77" s="77"/>
      <c r="I77" s="77"/>
      <c r="J77" s="77"/>
      <c r="K77" s="79"/>
      <c r="L77" s="77"/>
      <c r="P77" s="77"/>
      <c r="Q77" s="77"/>
      <c r="R77" s="77"/>
      <c r="S77" s="77"/>
      <c r="V77" s="77"/>
      <c r="W77" s="77"/>
      <c r="X77" s="77"/>
      <c r="Y77" s="79"/>
      <c r="Z77" s="79"/>
      <c r="AA77" s="79"/>
      <c r="AB77" s="79"/>
      <c r="AC77" s="79"/>
      <c r="AD77" s="79"/>
      <c r="AE77" s="78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</row>
    <row r="78" spans="1:47" ht="22.5">
      <c r="A78" s="77" t="s">
        <v>2304</v>
      </c>
      <c r="B78" s="77" t="s">
        <v>34</v>
      </c>
      <c r="C78" s="78">
        <v>42560</v>
      </c>
      <c r="D78" s="77" t="s">
        <v>2447</v>
      </c>
      <c r="E78" s="94">
        <v>5.33</v>
      </c>
      <c r="F78" s="77" t="s">
        <v>2448</v>
      </c>
      <c r="G78" s="77" t="s">
        <v>2341</v>
      </c>
      <c r="H78" s="77"/>
      <c r="I78" s="77"/>
      <c r="J78" s="77"/>
      <c r="K78" s="79"/>
      <c r="L78" s="77"/>
      <c r="P78" s="77"/>
      <c r="Q78" s="77"/>
      <c r="R78" s="77"/>
      <c r="S78" s="77"/>
      <c r="V78" s="77"/>
      <c r="W78" s="77"/>
      <c r="X78" s="77"/>
      <c r="Y78" s="79"/>
      <c r="Z78" s="79"/>
      <c r="AA78" s="79"/>
      <c r="AB78" s="79"/>
      <c r="AC78" s="79"/>
      <c r="AD78" s="79"/>
      <c r="AE78" s="78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</row>
    <row r="79" spans="1:47" ht="22.5">
      <c r="A79" s="77" t="s">
        <v>2304</v>
      </c>
      <c r="B79" s="77" t="s">
        <v>34</v>
      </c>
      <c r="C79" s="78">
        <v>42560</v>
      </c>
      <c r="D79" s="77" t="s">
        <v>2449</v>
      </c>
      <c r="E79" s="94">
        <v>5.91</v>
      </c>
      <c r="F79" s="77" t="s">
        <v>2450</v>
      </c>
      <c r="G79" s="77" t="s">
        <v>2341</v>
      </c>
      <c r="H79" s="77"/>
      <c r="I79" s="77"/>
      <c r="J79" s="77"/>
      <c r="K79" s="79"/>
      <c r="L79" s="77"/>
      <c r="P79" s="77"/>
      <c r="Q79" s="77"/>
      <c r="R79" s="77"/>
      <c r="S79" s="77"/>
      <c r="V79" s="77"/>
      <c r="W79" s="77"/>
      <c r="X79" s="77"/>
      <c r="Y79" s="79"/>
      <c r="Z79" s="79"/>
      <c r="AA79" s="79"/>
      <c r="AB79" s="79"/>
      <c r="AC79" s="79"/>
      <c r="AD79" s="79"/>
      <c r="AE79" s="78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</row>
    <row r="80" spans="1:47" ht="22.5">
      <c r="A80" s="77" t="s">
        <v>2304</v>
      </c>
      <c r="B80" s="77" t="s">
        <v>34</v>
      </c>
      <c r="C80" s="78">
        <v>42560</v>
      </c>
      <c r="D80" s="77" t="s">
        <v>2451</v>
      </c>
      <c r="E80" s="94">
        <v>6.21</v>
      </c>
      <c r="F80" s="77" t="s">
        <v>2452</v>
      </c>
      <c r="G80" s="77" t="s">
        <v>2341</v>
      </c>
      <c r="H80" s="77"/>
      <c r="I80" s="77"/>
      <c r="J80" s="77"/>
      <c r="K80" s="79"/>
      <c r="L80" s="77"/>
      <c r="P80" s="77"/>
      <c r="Q80" s="77"/>
      <c r="R80" s="77"/>
      <c r="S80" s="77"/>
      <c r="V80" s="77"/>
      <c r="W80" s="77"/>
      <c r="X80" s="77"/>
      <c r="Y80" s="79"/>
      <c r="Z80" s="79"/>
      <c r="AA80" s="79"/>
      <c r="AB80" s="79"/>
      <c r="AC80" s="79"/>
      <c r="AD80" s="79"/>
      <c r="AE80" s="78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</row>
    <row r="81" spans="1:47" ht="22.5">
      <c r="A81" s="77" t="s">
        <v>2304</v>
      </c>
      <c r="B81" s="77" t="s">
        <v>34</v>
      </c>
      <c r="C81" s="78">
        <v>42560</v>
      </c>
      <c r="D81" s="77" t="s">
        <v>2453</v>
      </c>
      <c r="E81" s="94">
        <v>7.88</v>
      </c>
      <c r="F81" s="77" t="s">
        <v>2454</v>
      </c>
      <c r="G81" s="77" t="s">
        <v>2341</v>
      </c>
      <c r="H81" s="77"/>
      <c r="I81" s="77"/>
      <c r="J81" s="77"/>
      <c r="K81" s="79"/>
      <c r="L81" s="77"/>
      <c r="P81" s="77"/>
      <c r="Q81" s="77"/>
      <c r="R81" s="77"/>
      <c r="S81" s="77"/>
      <c r="V81" s="77"/>
      <c r="W81" s="77"/>
      <c r="X81" s="77"/>
      <c r="Y81" s="79"/>
      <c r="Z81" s="79"/>
      <c r="AA81" s="79"/>
      <c r="AB81" s="79"/>
      <c r="AC81" s="79"/>
      <c r="AD81" s="79"/>
      <c r="AE81" s="78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</row>
    <row r="82" spans="1:47" ht="22.5">
      <c r="A82" s="77" t="s">
        <v>2304</v>
      </c>
      <c r="B82" s="77" t="s">
        <v>34</v>
      </c>
      <c r="C82" s="78">
        <v>42560</v>
      </c>
      <c r="D82" s="77" t="s">
        <v>2455</v>
      </c>
      <c r="E82" s="94">
        <v>10.56</v>
      </c>
      <c r="F82" s="77" t="s">
        <v>2456</v>
      </c>
      <c r="G82" s="77" t="s">
        <v>2341</v>
      </c>
      <c r="H82" s="77"/>
      <c r="I82" s="77"/>
      <c r="J82" s="77"/>
      <c r="K82" s="79"/>
      <c r="L82" s="77"/>
      <c r="P82" s="77"/>
      <c r="Q82" s="77"/>
      <c r="R82" s="77"/>
      <c r="S82" s="77"/>
      <c r="V82" s="77"/>
      <c r="W82" s="77"/>
      <c r="X82" s="77"/>
      <c r="Y82" s="79"/>
      <c r="Z82" s="79"/>
      <c r="AA82" s="79"/>
      <c r="AB82" s="79"/>
      <c r="AC82" s="79"/>
      <c r="AD82" s="79"/>
      <c r="AE82" s="78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</row>
    <row r="83" spans="1:47" ht="22.5">
      <c r="A83" s="77" t="s">
        <v>2304</v>
      </c>
      <c r="B83" s="77" t="s">
        <v>34</v>
      </c>
      <c r="C83" s="78">
        <v>42560</v>
      </c>
      <c r="D83" s="77" t="s">
        <v>2457</v>
      </c>
      <c r="E83" s="94">
        <v>12.19</v>
      </c>
      <c r="F83" s="77" t="s">
        <v>2458</v>
      </c>
      <c r="G83" s="77" t="s">
        <v>2341</v>
      </c>
      <c r="H83" s="77"/>
      <c r="I83" s="77"/>
      <c r="J83" s="77"/>
      <c r="K83" s="79"/>
      <c r="L83" s="77"/>
      <c r="P83" s="77"/>
      <c r="Q83" s="77"/>
      <c r="R83" s="77"/>
      <c r="S83" s="77"/>
      <c r="V83" s="77"/>
      <c r="W83" s="77"/>
      <c r="X83" s="77"/>
      <c r="Y83" s="79"/>
      <c r="Z83" s="79"/>
      <c r="AA83" s="79"/>
      <c r="AB83" s="79"/>
      <c r="AC83" s="79"/>
      <c r="AD83" s="79"/>
      <c r="AE83" s="78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</row>
    <row r="84" spans="1:47" ht="22.5">
      <c r="A84" s="77" t="s">
        <v>2304</v>
      </c>
      <c r="B84" s="77" t="s">
        <v>34</v>
      </c>
      <c r="C84" s="78">
        <v>42560</v>
      </c>
      <c r="D84" s="77" t="s">
        <v>2459</v>
      </c>
      <c r="E84" s="94">
        <v>16.149999999999999</v>
      </c>
      <c r="F84" s="77" t="s">
        <v>2460</v>
      </c>
      <c r="G84" s="77" t="s">
        <v>2341</v>
      </c>
      <c r="H84" s="77"/>
      <c r="I84" s="77"/>
      <c r="J84" s="77"/>
      <c r="K84" s="79"/>
      <c r="L84" s="77"/>
      <c r="P84" s="77"/>
      <c r="Q84" s="77"/>
      <c r="R84" s="77"/>
      <c r="S84" s="77"/>
      <c r="V84" s="77"/>
      <c r="W84" s="77"/>
      <c r="X84" s="77"/>
      <c r="Y84" s="79"/>
      <c r="Z84" s="79"/>
      <c r="AA84" s="79"/>
      <c r="AB84" s="79"/>
      <c r="AC84" s="79"/>
      <c r="AD84" s="79"/>
      <c r="AE84" s="78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</row>
    <row r="85" spans="1:47" ht="22.5">
      <c r="A85" s="77" t="s">
        <v>2304</v>
      </c>
      <c r="B85" s="77" t="s">
        <v>34</v>
      </c>
      <c r="C85" s="78">
        <v>42560</v>
      </c>
      <c r="D85" s="77" t="s">
        <v>2461</v>
      </c>
      <c r="E85" s="94">
        <v>16.8</v>
      </c>
      <c r="F85" s="77" t="s">
        <v>2462</v>
      </c>
      <c r="G85" s="77" t="s">
        <v>2341</v>
      </c>
      <c r="H85" s="77"/>
      <c r="I85" s="77"/>
      <c r="J85" s="77"/>
      <c r="K85" s="79"/>
      <c r="L85" s="77"/>
      <c r="P85" s="77"/>
      <c r="Q85" s="77"/>
      <c r="R85" s="77"/>
      <c r="S85" s="77"/>
      <c r="V85" s="77"/>
      <c r="W85" s="77"/>
      <c r="X85" s="77"/>
      <c r="Y85" s="79"/>
      <c r="Z85" s="79"/>
      <c r="AA85" s="79"/>
      <c r="AB85" s="79"/>
      <c r="AC85" s="79"/>
      <c r="AD85" s="79"/>
      <c r="AE85" s="78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</row>
    <row r="86" spans="1:47" ht="22.5">
      <c r="A86" s="77" t="s">
        <v>2304</v>
      </c>
      <c r="B86" s="77" t="s">
        <v>34</v>
      </c>
      <c r="C86" s="78">
        <v>42560</v>
      </c>
      <c r="D86" s="77" t="s">
        <v>2463</v>
      </c>
      <c r="E86" s="94">
        <v>21.03</v>
      </c>
      <c r="F86" s="77" t="s">
        <v>2464</v>
      </c>
      <c r="G86" s="77" t="s">
        <v>2341</v>
      </c>
      <c r="H86" s="77"/>
      <c r="I86" s="77"/>
      <c r="J86" s="77"/>
      <c r="K86" s="79"/>
      <c r="L86" s="77"/>
      <c r="P86" s="77"/>
      <c r="Q86" s="77"/>
      <c r="R86" s="77"/>
      <c r="S86" s="77"/>
      <c r="V86" s="77"/>
      <c r="W86" s="77"/>
      <c r="X86" s="77"/>
      <c r="Y86" s="79"/>
      <c r="Z86" s="79"/>
      <c r="AA86" s="79"/>
      <c r="AB86" s="79"/>
      <c r="AC86" s="79"/>
      <c r="AD86" s="79"/>
      <c r="AE86" s="78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</row>
    <row r="87" spans="1:47" ht="22.5">
      <c r="A87" s="77" t="s">
        <v>2304</v>
      </c>
      <c r="B87" s="77" t="s">
        <v>34</v>
      </c>
      <c r="C87" s="78">
        <v>42560</v>
      </c>
      <c r="D87" s="77" t="s">
        <v>2465</v>
      </c>
      <c r="E87" s="94">
        <v>23.66</v>
      </c>
      <c r="F87" s="77" t="s">
        <v>2466</v>
      </c>
      <c r="G87" s="77" t="s">
        <v>2341</v>
      </c>
      <c r="H87" s="77"/>
      <c r="I87" s="77"/>
      <c r="J87" s="77"/>
      <c r="K87" s="79"/>
      <c r="L87" s="77"/>
      <c r="P87" s="77"/>
      <c r="Q87" s="77"/>
      <c r="R87" s="77"/>
      <c r="S87" s="77"/>
      <c r="V87" s="77"/>
      <c r="W87" s="77"/>
      <c r="X87" s="77"/>
      <c r="Y87" s="79"/>
      <c r="Z87" s="79"/>
      <c r="AA87" s="79"/>
      <c r="AB87" s="79"/>
      <c r="AC87" s="79"/>
      <c r="AD87" s="79"/>
      <c r="AE87" s="78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</row>
    <row r="88" spans="1:47" ht="22.5">
      <c r="A88" s="77" t="s">
        <v>2304</v>
      </c>
      <c r="B88" s="77" t="s">
        <v>34</v>
      </c>
      <c r="C88" s="78">
        <v>42560</v>
      </c>
      <c r="D88" s="77" t="s">
        <v>2467</v>
      </c>
      <c r="E88" s="94">
        <v>25.44</v>
      </c>
      <c r="F88" s="77" t="s">
        <v>2468</v>
      </c>
      <c r="G88" s="77" t="s">
        <v>2341</v>
      </c>
      <c r="H88" s="77"/>
      <c r="I88" s="77"/>
      <c r="J88" s="77"/>
      <c r="K88" s="79"/>
      <c r="L88" s="77"/>
      <c r="P88" s="77"/>
      <c r="Q88" s="77"/>
      <c r="R88" s="77"/>
      <c r="S88" s="77"/>
      <c r="V88" s="77"/>
      <c r="W88" s="77"/>
      <c r="X88" s="77"/>
      <c r="Y88" s="79"/>
      <c r="Z88" s="79"/>
      <c r="AA88" s="79"/>
      <c r="AB88" s="79"/>
      <c r="AC88" s="79"/>
      <c r="AD88" s="79"/>
      <c r="AE88" s="78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</row>
    <row r="89" spans="1:47" ht="22.5">
      <c r="A89" s="77" t="s">
        <v>2304</v>
      </c>
      <c r="B89" s="77" t="s">
        <v>34</v>
      </c>
      <c r="C89" s="78">
        <v>42560</v>
      </c>
      <c r="D89" s="77" t="s">
        <v>2469</v>
      </c>
      <c r="E89" s="94">
        <v>26.02</v>
      </c>
      <c r="F89" s="77" t="s">
        <v>2470</v>
      </c>
      <c r="G89" s="77" t="s">
        <v>2341</v>
      </c>
      <c r="H89" s="77"/>
      <c r="I89" s="77"/>
      <c r="J89" s="77"/>
      <c r="K89" s="79"/>
      <c r="L89" s="77"/>
      <c r="P89" s="77"/>
      <c r="Q89" s="77"/>
      <c r="R89" s="77"/>
      <c r="S89" s="77"/>
      <c r="V89" s="77"/>
      <c r="W89" s="77"/>
      <c r="X89" s="77"/>
      <c r="Y89" s="79"/>
      <c r="Z89" s="79"/>
      <c r="AA89" s="79"/>
      <c r="AB89" s="79"/>
      <c r="AC89" s="79"/>
      <c r="AD89" s="79"/>
      <c r="AE89" s="78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</row>
    <row r="90" spans="1:47" ht="22.5">
      <c r="A90" s="77" t="s">
        <v>2304</v>
      </c>
      <c r="B90" s="77" t="s">
        <v>34</v>
      </c>
      <c r="C90" s="78">
        <v>42560</v>
      </c>
      <c r="D90" s="77" t="s">
        <v>2471</v>
      </c>
      <c r="E90" s="94">
        <v>36.229999999999997</v>
      </c>
      <c r="F90" s="77" t="s">
        <v>2472</v>
      </c>
      <c r="G90" s="77" t="s">
        <v>2341</v>
      </c>
      <c r="H90" s="77"/>
      <c r="I90" s="77"/>
      <c r="J90" s="77"/>
      <c r="K90" s="79"/>
      <c r="L90" s="77"/>
      <c r="P90" s="77"/>
      <c r="Q90" s="77"/>
      <c r="R90" s="77"/>
      <c r="S90" s="77"/>
      <c r="V90" s="77"/>
      <c r="W90" s="77"/>
      <c r="X90" s="77"/>
      <c r="Y90" s="79"/>
      <c r="Z90" s="79"/>
      <c r="AA90" s="79"/>
      <c r="AB90" s="79"/>
      <c r="AC90" s="79"/>
      <c r="AD90" s="79"/>
      <c r="AE90" s="78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</row>
    <row r="91" spans="1:47" ht="22.5">
      <c r="A91" s="77" t="s">
        <v>2304</v>
      </c>
      <c r="B91" s="77" t="s">
        <v>34</v>
      </c>
      <c r="C91" s="78">
        <v>42560</v>
      </c>
      <c r="D91" s="77" t="s">
        <v>2473</v>
      </c>
      <c r="E91" s="94">
        <v>36.5</v>
      </c>
      <c r="F91" s="77" t="s">
        <v>2474</v>
      </c>
      <c r="G91" s="77" t="s">
        <v>2341</v>
      </c>
      <c r="H91" s="77"/>
      <c r="I91" s="77"/>
      <c r="J91" s="77"/>
      <c r="K91" s="79"/>
      <c r="L91" s="77"/>
      <c r="P91" s="77"/>
      <c r="Q91" s="77"/>
      <c r="R91" s="77"/>
      <c r="S91" s="77"/>
      <c r="V91" s="77"/>
      <c r="W91" s="77"/>
      <c r="X91" s="77"/>
      <c r="Y91" s="79"/>
      <c r="Z91" s="79"/>
      <c r="AA91" s="79"/>
      <c r="AB91" s="79"/>
      <c r="AC91" s="79"/>
      <c r="AD91" s="79"/>
      <c r="AE91" s="78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</row>
    <row r="92" spans="1:47" ht="22.5">
      <c r="A92" s="77" t="s">
        <v>2304</v>
      </c>
      <c r="B92" s="77" t="s">
        <v>34</v>
      </c>
      <c r="C92" s="78">
        <v>42560</v>
      </c>
      <c r="D92" s="77" t="s">
        <v>2475</v>
      </c>
      <c r="E92" s="94">
        <v>37.799999999999997</v>
      </c>
      <c r="F92" s="77" t="s">
        <v>2476</v>
      </c>
      <c r="G92" s="77" t="s">
        <v>2341</v>
      </c>
      <c r="H92" s="77"/>
      <c r="I92" s="77"/>
      <c r="J92" s="77"/>
      <c r="K92" s="79"/>
      <c r="L92" s="77"/>
      <c r="P92" s="77"/>
      <c r="Q92" s="77"/>
      <c r="R92" s="77"/>
      <c r="S92" s="77"/>
      <c r="V92" s="77"/>
      <c r="W92" s="77"/>
      <c r="X92" s="77"/>
      <c r="Y92" s="79"/>
      <c r="Z92" s="79"/>
      <c r="AA92" s="79"/>
      <c r="AB92" s="79"/>
      <c r="AC92" s="79"/>
      <c r="AD92" s="79"/>
      <c r="AE92" s="78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</row>
    <row r="93" spans="1:47" ht="22.5">
      <c r="A93" s="77" t="s">
        <v>2304</v>
      </c>
      <c r="B93" s="77" t="s">
        <v>34</v>
      </c>
      <c r="C93" s="78">
        <v>42560</v>
      </c>
      <c r="D93" s="77" t="s">
        <v>2477</v>
      </c>
      <c r="E93" s="94">
        <v>39.380000000000003</v>
      </c>
      <c r="F93" s="77" t="s">
        <v>2478</v>
      </c>
      <c r="G93" s="77" t="s">
        <v>2341</v>
      </c>
      <c r="H93" s="77"/>
      <c r="I93" s="77"/>
      <c r="J93" s="77"/>
      <c r="K93" s="79"/>
      <c r="L93" s="77"/>
      <c r="P93" s="77"/>
      <c r="Q93" s="77"/>
      <c r="R93" s="77"/>
      <c r="S93" s="77"/>
      <c r="V93" s="77"/>
      <c r="W93" s="77"/>
      <c r="X93" s="77"/>
      <c r="Y93" s="79"/>
      <c r="Z93" s="79"/>
      <c r="AA93" s="79"/>
      <c r="AB93" s="79"/>
      <c r="AC93" s="79"/>
      <c r="AD93" s="79"/>
      <c r="AE93" s="78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</row>
    <row r="94" spans="1:47" ht="22.5">
      <c r="A94" s="77" t="s">
        <v>2304</v>
      </c>
      <c r="B94" s="77" t="s">
        <v>34</v>
      </c>
      <c r="C94" s="78">
        <v>42560</v>
      </c>
      <c r="D94" s="77" t="s">
        <v>2479</v>
      </c>
      <c r="E94" s="94">
        <v>40.630000000000003</v>
      </c>
      <c r="F94" s="77" t="s">
        <v>2480</v>
      </c>
      <c r="G94" s="77" t="s">
        <v>2341</v>
      </c>
      <c r="H94" s="77"/>
      <c r="I94" s="77"/>
      <c r="J94" s="77"/>
      <c r="K94" s="79"/>
      <c r="L94" s="77"/>
      <c r="P94" s="77"/>
      <c r="Q94" s="77"/>
      <c r="R94" s="77"/>
      <c r="S94" s="77"/>
      <c r="V94" s="77"/>
      <c r="W94" s="77"/>
      <c r="X94" s="77"/>
      <c r="Y94" s="79"/>
      <c r="Z94" s="79"/>
      <c r="AA94" s="79"/>
      <c r="AB94" s="79"/>
      <c r="AC94" s="79"/>
      <c r="AD94" s="79"/>
      <c r="AE94" s="78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</row>
    <row r="95" spans="1:47" ht="22.5">
      <c r="A95" s="77" t="s">
        <v>2304</v>
      </c>
      <c r="B95" s="77" t="s">
        <v>34</v>
      </c>
      <c r="C95" s="78">
        <v>42560</v>
      </c>
      <c r="D95" s="77" t="s">
        <v>2481</v>
      </c>
      <c r="E95" s="94">
        <v>43.58</v>
      </c>
      <c r="F95" s="77" t="s">
        <v>2482</v>
      </c>
      <c r="G95" s="77" t="s">
        <v>2341</v>
      </c>
      <c r="H95" s="77"/>
      <c r="I95" s="77"/>
      <c r="J95" s="77"/>
      <c r="K95" s="79"/>
      <c r="L95" s="77"/>
      <c r="P95" s="77"/>
      <c r="Q95" s="77"/>
      <c r="R95" s="77"/>
      <c r="S95" s="77"/>
      <c r="V95" s="77"/>
      <c r="W95" s="77"/>
      <c r="X95" s="77"/>
      <c r="Y95" s="79"/>
      <c r="Z95" s="79"/>
      <c r="AA95" s="79"/>
      <c r="AB95" s="79"/>
      <c r="AC95" s="79"/>
      <c r="AD95" s="79"/>
      <c r="AE95" s="78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</row>
    <row r="96" spans="1:47" ht="22.5">
      <c r="A96" s="77" t="s">
        <v>2304</v>
      </c>
      <c r="B96" s="77" t="s">
        <v>34</v>
      </c>
      <c r="C96" s="78">
        <v>42560</v>
      </c>
      <c r="D96" s="77" t="s">
        <v>2483</v>
      </c>
      <c r="E96" s="94">
        <v>45.37</v>
      </c>
      <c r="F96" s="77" t="s">
        <v>2484</v>
      </c>
      <c r="G96" s="77" t="s">
        <v>2341</v>
      </c>
      <c r="H96" s="77"/>
      <c r="I96" s="77"/>
      <c r="J96" s="77"/>
      <c r="K96" s="79"/>
      <c r="L96" s="77"/>
      <c r="P96" s="77"/>
      <c r="Q96" s="77"/>
      <c r="R96" s="77"/>
      <c r="S96" s="77"/>
      <c r="V96" s="77"/>
      <c r="W96" s="77"/>
      <c r="X96" s="77"/>
      <c r="Y96" s="79"/>
      <c r="Z96" s="79"/>
      <c r="AA96" s="79"/>
      <c r="AB96" s="79"/>
      <c r="AC96" s="79"/>
      <c r="AD96" s="79"/>
      <c r="AE96" s="78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</row>
    <row r="97" spans="1:47" ht="22.5">
      <c r="A97" s="77" t="s">
        <v>2304</v>
      </c>
      <c r="B97" s="77" t="s">
        <v>34</v>
      </c>
      <c r="C97" s="78">
        <v>42560</v>
      </c>
      <c r="D97" s="77" t="s">
        <v>2485</v>
      </c>
      <c r="E97" s="94">
        <v>46.31</v>
      </c>
      <c r="F97" s="77" t="s">
        <v>2486</v>
      </c>
      <c r="G97" s="77" t="s">
        <v>2341</v>
      </c>
      <c r="H97" s="77"/>
      <c r="I97" s="77"/>
      <c r="J97" s="77"/>
      <c r="K97" s="79"/>
      <c r="L97" s="77"/>
      <c r="P97" s="77"/>
      <c r="Q97" s="77"/>
      <c r="R97" s="77"/>
      <c r="S97" s="77"/>
      <c r="V97" s="77"/>
      <c r="W97" s="77"/>
      <c r="X97" s="77"/>
      <c r="Y97" s="79"/>
      <c r="Z97" s="79"/>
      <c r="AA97" s="79"/>
      <c r="AB97" s="79"/>
      <c r="AC97" s="79"/>
      <c r="AD97" s="79"/>
      <c r="AE97" s="78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</row>
    <row r="98" spans="1:47" ht="22.5">
      <c r="A98" s="77" t="s">
        <v>2304</v>
      </c>
      <c r="B98" s="77" t="s">
        <v>34</v>
      </c>
      <c r="C98" s="78">
        <v>42560</v>
      </c>
      <c r="D98" s="77" t="s">
        <v>2487</v>
      </c>
      <c r="E98" s="94">
        <v>57.36</v>
      </c>
      <c r="F98" s="77" t="s">
        <v>2488</v>
      </c>
      <c r="G98" s="77" t="s">
        <v>2341</v>
      </c>
      <c r="H98" s="77"/>
      <c r="I98" s="77"/>
      <c r="J98" s="77"/>
      <c r="K98" s="79"/>
      <c r="L98" s="77"/>
      <c r="P98" s="77"/>
      <c r="Q98" s="77"/>
      <c r="R98" s="77"/>
      <c r="S98" s="77"/>
      <c r="V98" s="77"/>
      <c r="W98" s="77"/>
      <c r="X98" s="77"/>
      <c r="Y98" s="79"/>
      <c r="Z98" s="79"/>
      <c r="AA98" s="79"/>
      <c r="AB98" s="79"/>
      <c r="AC98" s="79"/>
      <c r="AD98" s="79"/>
      <c r="AE98" s="78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</row>
    <row r="99" spans="1:47" ht="22.5">
      <c r="A99" s="77" t="s">
        <v>2304</v>
      </c>
      <c r="B99" s="77" t="s">
        <v>34</v>
      </c>
      <c r="C99" s="78">
        <v>42560</v>
      </c>
      <c r="D99" s="77" t="s">
        <v>2489</v>
      </c>
      <c r="E99" s="94">
        <v>62.15</v>
      </c>
      <c r="F99" s="77" t="s">
        <v>2490</v>
      </c>
      <c r="G99" s="77" t="s">
        <v>2341</v>
      </c>
      <c r="H99" s="77"/>
      <c r="I99" s="77"/>
      <c r="J99" s="77"/>
      <c r="K99" s="79"/>
      <c r="L99" s="77"/>
      <c r="P99" s="77"/>
      <c r="Q99" s="77"/>
      <c r="R99" s="77"/>
      <c r="S99" s="77"/>
      <c r="V99" s="77"/>
      <c r="W99" s="77"/>
      <c r="X99" s="77"/>
      <c r="Y99" s="79"/>
      <c r="Z99" s="79"/>
      <c r="AA99" s="79"/>
      <c r="AB99" s="79"/>
      <c r="AC99" s="79"/>
      <c r="AD99" s="79"/>
      <c r="AE99" s="78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</row>
    <row r="100" spans="1:47" ht="22.5">
      <c r="A100" s="77" t="s">
        <v>2304</v>
      </c>
      <c r="B100" s="77" t="s">
        <v>34</v>
      </c>
      <c r="C100" s="78">
        <v>42560</v>
      </c>
      <c r="D100" s="77" t="s">
        <v>2491</v>
      </c>
      <c r="E100" s="94">
        <v>99.94</v>
      </c>
      <c r="F100" s="77" t="s">
        <v>2492</v>
      </c>
      <c r="G100" s="77" t="s">
        <v>2341</v>
      </c>
      <c r="H100" s="77"/>
      <c r="I100" s="77"/>
      <c r="J100" s="77"/>
      <c r="K100" s="79"/>
      <c r="L100" s="77"/>
      <c r="P100" s="77"/>
      <c r="Q100" s="77"/>
      <c r="R100" s="77"/>
      <c r="S100" s="77"/>
      <c r="V100" s="77"/>
      <c r="W100" s="77"/>
      <c r="X100" s="77"/>
      <c r="Y100" s="79"/>
      <c r="Z100" s="79"/>
      <c r="AA100" s="79"/>
      <c r="AB100" s="79"/>
      <c r="AC100" s="79"/>
      <c r="AD100" s="79"/>
      <c r="AE100" s="78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</row>
    <row r="101" spans="1:47" ht="22.5">
      <c r="A101" s="77" t="s">
        <v>2304</v>
      </c>
      <c r="B101" s="77" t="s">
        <v>34</v>
      </c>
      <c r="C101" s="78">
        <v>42560</v>
      </c>
      <c r="D101" s="77" t="s">
        <v>2493</v>
      </c>
      <c r="E101" s="94">
        <v>107.62</v>
      </c>
      <c r="F101" s="77" t="s">
        <v>2494</v>
      </c>
      <c r="G101" s="77" t="s">
        <v>2341</v>
      </c>
      <c r="H101" s="77"/>
      <c r="I101" s="77"/>
      <c r="J101" s="77"/>
      <c r="K101" s="79"/>
      <c r="L101" s="77"/>
      <c r="P101" s="77"/>
      <c r="Q101" s="77"/>
      <c r="R101" s="77"/>
      <c r="S101" s="77"/>
      <c r="V101" s="77"/>
      <c r="W101" s="77"/>
      <c r="X101" s="77"/>
      <c r="Y101" s="79"/>
      <c r="Z101" s="79"/>
      <c r="AA101" s="79"/>
      <c r="AB101" s="79"/>
      <c r="AC101" s="79"/>
      <c r="AD101" s="79"/>
      <c r="AE101" s="78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</row>
    <row r="102" spans="1:47" ht="22.5">
      <c r="A102" s="77" t="s">
        <v>2304</v>
      </c>
      <c r="B102" s="77" t="s">
        <v>34</v>
      </c>
      <c r="C102" s="78">
        <v>42560</v>
      </c>
      <c r="D102" s="77" t="s">
        <v>2495</v>
      </c>
      <c r="E102" s="94">
        <v>112.63</v>
      </c>
      <c r="F102" s="77" t="s">
        <v>2496</v>
      </c>
      <c r="G102" s="77" t="s">
        <v>2341</v>
      </c>
      <c r="H102" s="77"/>
      <c r="I102" s="77"/>
      <c r="J102" s="77"/>
      <c r="K102" s="79"/>
      <c r="L102" s="77"/>
      <c r="P102" s="77"/>
      <c r="Q102" s="77"/>
      <c r="R102" s="77"/>
      <c r="S102" s="77"/>
      <c r="V102" s="77"/>
      <c r="W102" s="77"/>
      <c r="X102" s="77"/>
      <c r="Y102" s="79"/>
      <c r="Z102" s="79"/>
      <c r="AA102" s="79"/>
      <c r="AB102" s="79"/>
      <c r="AC102" s="79"/>
      <c r="AD102" s="79"/>
      <c r="AE102" s="78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</row>
    <row r="103" spans="1:47" ht="22.5">
      <c r="A103" s="77" t="s">
        <v>2304</v>
      </c>
      <c r="B103" s="77" t="s">
        <v>34</v>
      </c>
      <c r="C103" s="78">
        <v>42560</v>
      </c>
      <c r="D103" s="77" t="s">
        <v>2497</v>
      </c>
      <c r="E103" s="94">
        <v>117.92</v>
      </c>
      <c r="F103" s="77" t="s">
        <v>2498</v>
      </c>
      <c r="G103" s="77" t="s">
        <v>2341</v>
      </c>
      <c r="H103" s="77"/>
      <c r="I103" s="77"/>
      <c r="J103" s="77"/>
      <c r="K103" s="79"/>
      <c r="L103" s="77"/>
      <c r="P103" s="77"/>
      <c r="Q103" s="77"/>
      <c r="R103" s="77"/>
      <c r="S103" s="77"/>
      <c r="V103" s="77"/>
      <c r="W103" s="77"/>
      <c r="X103" s="77"/>
      <c r="Y103" s="79"/>
      <c r="Z103" s="79"/>
      <c r="AA103" s="79"/>
      <c r="AB103" s="79"/>
      <c r="AC103" s="79"/>
      <c r="AD103" s="79"/>
      <c r="AE103" s="78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</row>
    <row r="104" spans="1:47" ht="22.5">
      <c r="A104" s="77" t="s">
        <v>2304</v>
      </c>
      <c r="B104" s="77" t="s">
        <v>34</v>
      </c>
      <c r="C104" s="78">
        <v>42560</v>
      </c>
      <c r="D104" s="77" t="s">
        <v>2499</v>
      </c>
      <c r="E104" s="94">
        <v>122.63</v>
      </c>
      <c r="F104" s="77" t="s">
        <v>2500</v>
      </c>
      <c r="G104" s="77" t="s">
        <v>2341</v>
      </c>
      <c r="H104" s="77"/>
      <c r="I104" s="77"/>
      <c r="J104" s="77"/>
      <c r="K104" s="79"/>
      <c r="L104" s="77"/>
      <c r="P104" s="77"/>
      <c r="Q104" s="77"/>
      <c r="R104" s="77"/>
      <c r="S104" s="77"/>
      <c r="V104" s="77"/>
      <c r="W104" s="77"/>
      <c r="X104" s="77"/>
      <c r="Y104" s="79"/>
      <c r="Z104" s="79"/>
      <c r="AA104" s="79"/>
      <c r="AB104" s="79"/>
      <c r="AC104" s="79"/>
      <c r="AD104" s="79"/>
      <c r="AE104" s="78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</row>
    <row r="105" spans="1:47" ht="22.5">
      <c r="A105" s="77" t="s">
        <v>2304</v>
      </c>
      <c r="B105" s="77" t="s">
        <v>34</v>
      </c>
      <c r="C105" s="78">
        <v>42560</v>
      </c>
      <c r="D105" s="77" t="s">
        <v>2501</v>
      </c>
      <c r="E105" s="94">
        <v>130.56</v>
      </c>
      <c r="F105" s="77" t="s">
        <v>2502</v>
      </c>
      <c r="G105" s="77" t="s">
        <v>2341</v>
      </c>
      <c r="H105" s="77"/>
      <c r="I105" s="77"/>
      <c r="J105" s="77"/>
      <c r="K105" s="79"/>
      <c r="L105" s="77"/>
      <c r="P105" s="77"/>
      <c r="Q105" s="77"/>
      <c r="R105" s="77"/>
      <c r="S105" s="77"/>
      <c r="V105" s="77"/>
      <c r="W105" s="77"/>
      <c r="X105" s="77"/>
      <c r="Y105" s="79"/>
      <c r="Z105" s="79"/>
      <c r="AA105" s="79"/>
      <c r="AB105" s="79"/>
      <c r="AC105" s="79"/>
      <c r="AD105" s="79"/>
      <c r="AE105" s="78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</row>
    <row r="106" spans="1:47" ht="22.5">
      <c r="A106" s="77" t="s">
        <v>2304</v>
      </c>
      <c r="B106" s="77" t="s">
        <v>34</v>
      </c>
      <c r="C106" s="78">
        <v>42560</v>
      </c>
      <c r="D106" s="77" t="s">
        <v>2503</v>
      </c>
      <c r="E106" s="94">
        <v>154.66</v>
      </c>
      <c r="F106" s="77" t="s">
        <v>2504</v>
      </c>
      <c r="G106" s="77" t="s">
        <v>2341</v>
      </c>
      <c r="H106" s="77"/>
      <c r="I106" s="77"/>
      <c r="J106" s="77"/>
      <c r="K106" s="79"/>
      <c r="L106" s="77"/>
      <c r="P106" s="77"/>
      <c r="Q106" s="77"/>
      <c r="R106" s="77"/>
      <c r="S106" s="77"/>
      <c r="V106" s="77"/>
      <c r="W106" s="77"/>
      <c r="X106" s="77"/>
      <c r="Y106" s="79"/>
      <c r="Z106" s="79"/>
      <c r="AA106" s="79"/>
      <c r="AB106" s="79"/>
      <c r="AC106" s="79"/>
      <c r="AD106" s="79"/>
      <c r="AE106" s="78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</row>
    <row r="107" spans="1:47" ht="22.5">
      <c r="A107" s="77" t="s">
        <v>2304</v>
      </c>
      <c r="B107" s="77" t="s">
        <v>34</v>
      </c>
      <c r="C107" s="78">
        <v>42560</v>
      </c>
      <c r="D107" s="77" t="s">
        <v>2505</v>
      </c>
      <c r="E107" s="94">
        <v>156.93</v>
      </c>
      <c r="F107" s="77" t="s">
        <v>2506</v>
      </c>
      <c r="G107" s="77" t="s">
        <v>2341</v>
      </c>
      <c r="H107" s="77"/>
      <c r="I107" s="77"/>
      <c r="J107" s="77"/>
      <c r="K107" s="79"/>
      <c r="L107" s="77"/>
      <c r="P107" s="77"/>
      <c r="Q107" s="77"/>
      <c r="R107" s="77"/>
      <c r="S107" s="77"/>
      <c r="V107" s="77"/>
      <c r="W107" s="77"/>
      <c r="X107" s="77"/>
      <c r="Y107" s="79"/>
      <c r="Z107" s="79"/>
      <c r="AA107" s="79"/>
      <c r="AB107" s="79"/>
      <c r="AC107" s="79"/>
      <c r="AD107" s="79"/>
      <c r="AE107" s="78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</row>
    <row r="108" spans="1:47" ht="22.5">
      <c r="A108" s="77" t="s">
        <v>2304</v>
      </c>
      <c r="B108" s="77" t="s">
        <v>34</v>
      </c>
      <c r="C108" s="78">
        <v>42560</v>
      </c>
      <c r="D108" s="77" t="s">
        <v>2507</v>
      </c>
      <c r="E108" s="94">
        <v>249.8</v>
      </c>
      <c r="F108" s="77" t="s">
        <v>2508</v>
      </c>
      <c r="G108" s="77" t="s">
        <v>2341</v>
      </c>
      <c r="H108" s="77"/>
      <c r="I108" s="77"/>
      <c r="J108" s="77"/>
      <c r="K108" s="79"/>
      <c r="L108" s="77"/>
      <c r="P108" s="77"/>
      <c r="Q108" s="77"/>
      <c r="R108" s="77"/>
      <c r="S108" s="77"/>
      <c r="V108" s="77"/>
      <c r="W108" s="77"/>
      <c r="X108" s="77"/>
      <c r="Y108" s="79"/>
      <c r="Z108" s="79"/>
      <c r="AA108" s="79"/>
      <c r="AB108" s="79"/>
      <c r="AC108" s="79"/>
      <c r="AD108" s="79"/>
      <c r="AE108" s="78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</row>
    <row r="109" spans="1:47" ht="22.5">
      <c r="A109" s="77" t="s">
        <v>2304</v>
      </c>
      <c r="B109" s="77" t="s">
        <v>67</v>
      </c>
      <c r="C109" s="78">
        <v>42560</v>
      </c>
      <c r="D109" s="77" t="s">
        <v>2509</v>
      </c>
      <c r="E109" s="94">
        <v>6.58</v>
      </c>
      <c r="F109" s="77" t="s">
        <v>2510</v>
      </c>
      <c r="G109" s="77" t="s">
        <v>2341</v>
      </c>
      <c r="H109" s="77"/>
      <c r="I109" s="77"/>
      <c r="J109" s="77"/>
      <c r="K109" s="79"/>
      <c r="L109" s="77"/>
      <c r="P109" s="77"/>
      <c r="Q109" s="77"/>
      <c r="R109" s="77"/>
      <c r="S109" s="77"/>
      <c r="V109" s="77"/>
      <c r="W109" s="77"/>
      <c r="X109" s="77"/>
      <c r="Y109" s="79"/>
      <c r="Z109" s="79"/>
      <c r="AA109" s="79"/>
      <c r="AB109" s="79"/>
      <c r="AC109" s="79"/>
      <c r="AD109" s="79"/>
      <c r="AE109" s="80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</row>
    <row r="110" spans="1:47" ht="22.5">
      <c r="A110" s="77" t="s">
        <v>2304</v>
      </c>
      <c r="B110" s="77" t="s">
        <v>67</v>
      </c>
      <c r="C110" s="78">
        <v>42560</v>
      </c>
      <c r="D110" s="77" t="s">
        <v>2511</v>
      </c>
      <c r="E110" s="94">
        <v>9.49</v>
      </c>
      <c r="F110" s="77" t="s">
        <v>2512</v>
      </c>
      <c r="G110" s="77" t="s">
        <v>2341</v>
      </c>
      <c r="H110" s="77"/>
      <c r="I110" s="77"/>
      <c r="J110" s="77"/>
      <c r="K110" s="79"/>
      <c r="L110" s="77"/>
      <c r="P110" s="77"/>
      <c r="Q110" s="77"/>
      <c r="R110" s="77"/>
      <c r="S110" s="77"/>
      <c r="V110" s="77"/>
      <c r="W110" s="77"/>
      <c r="X110" s="77"/>
      <c r="Y110" s="79"/>
      <c r="Z110" s="79"/>
      <c r="AA110" s="79"/>
      <c r="AB110" s="79"/>
      <c r="AC110" s="79"/>
      <c r="AD110" s="79"/>
      <c r="AE110" s="80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</row>
    <row r="111" spans="1:47" ht="22.5">
      <c r="A111" s="77" t="s">
        <v>2304</v>
      </c>
      <c r="B111" s="77" t="s">
        <v>67</v>
      </c>
      <c r="C111" s="78">
        <v>42560</v>
      </c>
      <c r="D111" s="77" t="s">
        <v>2513</v>
      </c>
      <c r="E111" s="94">
        <v>9.58</v>
      </c>
      <c r="F111" s="77" t="s">
        <v>2514</v>
      </c>
      <c r="G111" s="77" t="s">
        <v>2341</v>
      </c>
      <c r="H111" s="77"/>
      <c r="I111" s="77"/>
      <c r="J111" s="77"/>
      <c r="K111" s="79"/>
      <c r="L111" s="77"/>
      <c r="P111" s="77"/>
      <c r="Q111" s="77"/>
      <c r="R111" s="77"/>
      <c r="S111" s="77"/>
      <c r="V111" s="77"/>
      <c r="W111" s="77"/>
      <c r="X111" s="77"/>
      <c r="Y111" s="79"/>
      <c r="Z111" s="79"/>
      <c r="AA111" s="79"/>
      <c r="AB111" s="79"/>
      <c r="AC111" s="79"/>
      <c r="AD111" s="79"/>
      <c r="AE111" s="80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</row>
    <row r="112" spans="1:47" ht="22.5">
      <c r="A112" s="77" t="s">
        <v>2304</v>
      </c>
      <c r="B112" s="77" t="s">
        <v>67</v>
      </c>
      <c r="C112" s="78">
        <v>42560</v>
      </c>
      <c r="D112" s="77" t="s">
        <v>2515</v>
      </c>
      <c r="E112" s="94">
        <v>23.75</v>
      </c>
      <c r="F112" s="77" t="s">
        <v>2516</v>
      </c>
      <c r="G112" s="77" t="s">
        <v>2341</v>
      </c>
      <c r="H112" s="77"/>
      <c r="I112" s="77"/>
      <c r="J112" s="77"/>
      <c r="K112" s="79"/>
      <c r="L112" s="77"/>
      <c r="P112" s="77"/>
      <c r="Q112" s="77"/>
      <c r="R112" s="77"/>
      <c r="S112" s="77"/>
      <c r="V112" s="77"/>
      <c r="W112" s="77"/>
      <c r="X112" s="77"/>
      <c r="Y112" s="79"/>
      <c r="Z112" s="79"/>
      <c r="AA112" s="79"/>
      <c r="AB112" s="79"/>
      <c r="AC112" s="79"/>
      <c r="AD112" s="79"/>
      <c r="AE112" s="80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</row>
    <row r="113" spans="1:47" ht="22.5">
      <c r="A113" s="77" t="s">
        <v>2304</v>
      </c>
      <c r="B113" s="77" t="s">
        <v>67</v>
      </c>
      <c r="C113" s="78">
        <v>42560</v>
      </c>
      <c r="D113" s="77" t="s">
        <v>2517</v>
      </c>
      <c r="E113" s="94">
        <v>131.13</v>
      </c>
      <c r="F113" s="77" t="s">
        <v>2518</v>
      </c>
      <c r="G113" s="77" t="s">
        <v>2341</v>
      </c>
      <c r="H113" s="77"/>
      <c r="I113" s="77"/>
      <c r="J113" s="77"/>
      <c r="K113" s="79"/>
      <c r="L113" s="77"/>
      <c r="P113" s="77"/>
      <c r="Q113" s="77"/>
      <c r="R113" s="77"/>
      <c r="S113" s="77"/>
      <c r="V113" s="77"/>
      <c r="W113" s="77"/>
      <c r="X113" s="77"/>
      <c r="Y113" s="79"/>
      <c r="Z113" s="79"/>
      <c r="AA113" s="79"/>
      <c r="AB113" s="79"/>
      <c r="AC113" s="79"/>
      <c r="AD113" s="79"/>
      <c r="AE113" s="80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</row>
    <row r="114" spans="1:47" ht="22.5">
      <c r="A114" s="77" t="s">
        <v>2304</v>
      </c>
      <c r="B114" s="77" t="s">
        <v>67</v>
      </c>
      <c r="C114" s="78">
        <v>42560</v>
      </c>
      <c r="D114" s="77" t="s">
        <v>2519</v>
      </c>
      <c r="E114" s="94">
        <v>193.13</v>
      </c>
      <c r="F114" s="77" t="s">
        <v>2520</v>
      </c>
      <c r="G114" s="77" t="s">
        <v>2341</v>
      </c>
      <c r="H114" s="77"/>
      <c r="I114" s="77"/>
      <c r="J114" s="77"/>
      <c r="K114" s="79"/>
      <c r="L114" s="77"/>
      <c r="P114" s="77"/>
      <c r="Q114" s="77"/>
      <c r="R114" s="77"/>
      <c r="S114" s="77"/>
      <c r="V114" s="77"/>
      <c r="W114" s="77"/>
      <c r="X114" s="77"/>
      <c r="Y114" s="79"/>
      <c r="Z114" s="79"/>
      <c r="AA114" s="79"/>
      <c r="AB114" s="79"/>
      <c r="AC114" s="79"/>
      <c r="AD114" s="79"/>
      <c r="AE114" s="80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</row>
    <row r="115" spans="1:47" ht="22.5">
      <c r="A115" s="77" t="s">
        <v>2304</v>
      </c>
      <c r="B115" s="77" t="s">
        <v>67</v>
      </c>
      <c r="C115" s="78">
        <v>42560</v>
      </c>
      <c r="D115" s="77" t="s">
        <v>2521</v>
      </c>
      <c r="E115" s="94">
        <v>201.65</v>
      </c>
      <c r="F115" s="77" t="s">
        <v>2522</v>
      </c>
      <c r="G115" s="77" t="s">
        <v>2341</v>
      </c>
      <c r="H115" s="77"/>
      <c r="I115" s="77"/>
      <c r="J115" s="77"/>
      <c r="K115" s="79"/>
      <c r="L115" s="77"/>
      <c r="P115" s="77"/>
      <c r="Q115" s="77"/>
      <c r="R115" s="77"/>
      <c r="S115" s="77"/>
      <c r="V115" s="77"/>
      <c r="W115" s="77"/>
      <c r="X115" s="77"/>
      <c r="Y115" s="79"/>
      <c r="Z115" s="79"/>
      <c r="AA115" s="79"/>
      <c r="AB115" s="79"/>
      <c r="AC115" s="79"/>
      <c r="AD115" s="79"/>
      <c r="AE115" s="80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</row>
    <row r="116" spans="1:47" ht="22.5">
      <c r="A116" s="77" t="s">
        <v>2304</v>
      </c>
      <c r="B116" s="77" t="s">
        <v>67</v>
      </c>
      <c r="C116" s="78">
        <v>42560</v>
      </c>
      <c r="D116" s="77" t="s">
        <v>2523</v>
      </c>
      <c r="E116" s="94">
        <v>212.1</v>
      </c>
      <c r="F116" s="77" t="s">
        <v>2524</v>
      </c>
      <c r="G116" s="77" t="s">
        <v>2341</v>
      </c>
      <c r="H116" s="77"/>
      <c r="I116" s="77"/>
      <c r="J116" s="77"/>
      <c r="K116" s="79"/>
      <c r="L116" s="77"/>
      <c r="P116" s="77"/>
      <c r="Q116" s="77"/>
      <c r="R116" s="77"/>
      <c r="S116" s="77"/>
      <c r="V116" s="77"/>
      <c r="W116" s="77"/>
      <c r="X116" s="77"/>
      <c r="Y116" s="79"/>
      <c r="Z116" s="79"/>
      <c r="AA116" s="79"/>
      <c r="AB116" s="79"/>
      <c r="AC116" s="79"/>
      <c r="AD116" s="79"/>
      <c r="AE116" s="80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</row>
    <row r="117" spans="1:47" ht="22.5">
      <c r="A117" s="77" t="s">
        <v>2304</v>
      </c>
      <c r="B117" s="77" t="s">
        <v>67</v>
      </c>
      <c r="C117" s="78">
        <v>42560</v>
      </c>
      <c r="D117" s="77" t="s">
        <v>2525</v>
      </c>
      <c r="E117" s="94">
        <v>253.35</v>
      </c>
      <c r="F117" s="77" t="s">
        <v>2526</v>
      </c>
      <c r="G117" s="77" t="s">
        <v>2341</v>
      </c>
      <c r="H117" s="77"/>
      <c r="I117" s="77"/>
      <c r="J117" s="77"/>
      <c r="K117" s="79"/>
      <c r="L117" s="77"/>
      <c r="P117" s="77"/>
      <c r="Q117" s="77"/>
      <c r="R117" s="77"/>
      <c r="S117" s="77"/>
      <c r="V117" s="77"/>
      <c r="W117" s="77"/>
      <c r="X117" s="77"/>
      <c r="Y117" s="79"/>
      <c r="Z117" s="79"/>
      <c r="AA117" s="79"/>
      <c r="AB117" s="79"/>
      <c r="AC117" s="79"/>
      <c r="AD117" s="79"/>
      <c r="AE117" s="80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</row>
    <row r="118" spans="1:47" ht="22.5">
      <c r="A118" s="77" t="s">
        <v>2304</v>
      </c>
      <c r="B118" s="77" t="s">
        <v>67</v>
      </c>
      <c r="C118" s="78">
        <v>42560</v>
      </c>
      <c r="D118" s="77" t="s">
        <v>2527</v>
      </c>
      <c r="E118" s="94">
        <v>262.33</v>
      </c>
      <c r="F118" s="77" t="s">
        <v>2528</v>
      </c>
      <c r="G118" s="77" t="s">
        <v>2341</v>
      </c>
      <c r="H118" s="77"/>
      <c r="I118" s="77"/>
      <c r="J118" s="77"/>
      <c r="K118" s="79"/>
      <c r="L118" s="77"/>
      <c r="P118" s="77"/>
      <c r="Q118" s="77"/>
      <c r="R118" s="77"/>
      <c r="S118" s="77"/>
      <c r="V118" s="77"/>
      <c r="W118" s="77"/>
      <c r="X118" s="77"/>
      <c r="Y118" s="79"/>
      <c r="Z118" s="79"/>
      <c r="AA118" s="79"/>
      <c r="AB118" s="79"/>
      <c r="AC118" s="79"/>
      <c r="AD118" s="79"/>
      <c r="AE118" s="80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</row>
    <row r="119" spans="1:47" ht="22.5">
      <c r="A119" s="77" t="s">
        <v>2304</v>
      </c>
      <c r="B119" s="77" t="s">
        <v>67</v>
      </c>
      <c r="C119" s="78">
        <v>42560</v>
      </c>
      <c r="D119" s="77" t="s">
        <v>2529</v>
      </c>
      <c r="E119" s="94">
        <v>402.33</v>
      </c>
      <c r="F119" s="77" t="s">
        <v>2530</v>
      </c>
      <c r="G119" s="77" t="s">
        <v>2341</v>
      </c>
      <c r="H119" s="77"/>
      <c r="I119" s="77"/>
      <c r="J119" s="77"/>
      <c r="K119" s="79"/>
      <c r="L119" s="77"/>
      <c r="P119" s="77"/>
      <c r="Q119" s="77"/>
      <c r="R119" s="77"/>
      <c r="S119" s="77"/>
      <c r="V119" s="77"/>
      <c r="W119" s="77"/>
      <c r="X119" s="77"/>
      <c r="Y119" s="79"/>
      <c r="Z119" s="79"/>
      <c r="AA119" s="79"/>
      <c r="AB119" s="79"/>
      <c r="AC119" s="79"/>
      <c r="AD119" s="79"/>
      <c r="AE119" s="80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</row>
    <row r="120" spans="1:47" ht="22.5">
      <c r="A120" s="77" t="s">
        <v>2304</v>
      </c>
      <c r="B120" s="77" t="s">
        <v>67</v>
      </c>
      <c r="C120" s="78">
        <v>42560</v>
      </c>
      <c r="D120" s="77" t="s">
        <v>2531</v>
      </c>
      <c r="E120" s="94">
        <v>409.81</v>
      </c>
      <c r="F120" s="77" t="s">
        <v>2532</v>
      </c>
      <c r="G120" s="77" t="s">
        <v>2341</v>
      </c>
      <c r="H120" s="77"/>
      <c r="I120" s="77"/>
      <c r="J120" s="77"/>
      <c r="K120" s="79"/>
      <c r="L120" s="77"/>
      <c r="P120" s="77"/>
      <c r="Q120" s="77"/>
      <c r="R120" s="77"/>
      <c r="S120" s="77"/>
      <c r="V120" s="77"/>
      <c r="W120" s="77"/>
      <c r="X120" s="77"/>
      <c r="Y120" s="79"/>
      <c r="Z120" s="79"/>
      <c r="AA120" s="79"/>
      <c r="AB120" s="79"/>
      <c r="AC120" s="79"/>
      <c r="AD120" s="79"/>
      <c r="AE120" s="80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</row>
    <row r="121" spans="1:47" ht="22.5">
      <c r="A121" s="77" t="s">
        <v>2304</v>
      </c>
      <c r="B121" s="77" t="s">
        <v>67</v>
      </c>
      <c r="C121" s="78">
        <v>42560</v>
      </c>
      <c r="D121" s="77" t="s">
        <v>2533</v>
      </c>
      <c r="E121" s="94">
        <v>535.22</v>
      </c>
      <c r="F121" s="77" t="s">
        <v>2534</v>
      </c>
      <c r="G121" s="77" t="s">
        <v>2341</v>
      </c>
      <c r="H121" s="77"/>
      <c r="I121" s="77"/>
      <c r="J121" s="77"/>
      <c r="K121" s="79"/>
      <c r="L121" s="77"/>
      <c r="P121" s="77"/>
      <c r="Q121" s="77"/>
      <c r="R121" s="77"/>
      <c r="S121" s="77"/>
      <c r="V121" s="77"/>
      <c r="W121" s="77"/>
      <c r="X121" s="77"/>
      <c r="Y121" s="79"/>
      <c r="Z121" s="79"/>
      <c r="AA121" s="79"/>
      <c r="AB121" s="79"/>
      <c r="AC121" s="79"/>
      <c r="AD121" s="79"/>
      <c r="AE121" s="80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</row>
    <row r="122" spans="1:47" ht="22.5">
      <c r="A122" s="77" t="s">
        <v>2304</v>
      </c>
      <c r="B122" s="77" t="s">
        <v>72</v>
      </c>
      <c r="C122" s="78">
        <v>42560</v>
      </c>
      <c r="D122" s="77" t="s">
        <v>2535</v>
      </c>
      <c r="E122" s="94">
        <v>34.619999999999997</v>
      </c>
      <c r="F122" s="77" t="s">
        <v>2536</v>
      </c>
      <c r="G122" s="77" t="s">
        <v>2341</v>
      </c>
      <c r="H122" s="77"/>
      <c r="I122" s="77"/>
      <c r="J122" s="77"/>
      <c r="K122" s="79"/>
      <c r="L122" s="77"/>
      <c r="P122" s="77"/>
      <c r="Q122" s="77"/>
      <c r="R122" s="77"/>
      <c r="S122" s="77"/>
      <c r="V122" s="77"/>
      <c r="W122" s="77"/>
      <c r="X122" s="77"/>
      <c r="Y122" s="79"/>
      <c r="Z122" s="79"/>
      <c r="AA122" s="79"/>
      <c r="AB122" s="79"/>
      <c r="AC122" s="79"/>
      <c r="AD122" s="79"/>
      <c r="AE122" s="80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</row>
    <row r="123" spans="1:47" ht="22.5">
      <c r="A123" s="77" t="s">
        <v>2304</v>
      </c>
      <c r="B123" s="77" t="s">
        <v>72</v>
      </c>
      <c r="C123" s="78">
        <v>42560</v>
      </c>
      <c r="D123" s="77" t="s">
        <v>2537</v>
      </c>
      <c r="E123" s="94">
        <v>38.15</v>
      </c>
      <c r="F123" s="77" t="s">
        <v>2538</v>
      </c>
      <c r="G123" s="77" t="s">
        <v>2341</v>
      </c>
      <c r="H123" s="77"/>
      <c r="I123" s="77"/>
      <c r="J123" s="77"/>
      <c r="K123" s="79"/>
      <c r="L123" s="77"/>
      <c r="P123" s="77"/>
      <c r="Q123" s="77"/>
      <c r="R123" s="77"/>
      <c r="S123" s="77"/>
      <c r="V123" s="77"/>
      <c r="W123" s="77"/>
      <c r="X123" s="77"/>
      <c r="Y123" s="79"/>
      <c r="Z123" s="79"/>
      <c r="AA123" s="79"/>
      <c r="AB123" s="79"/>
      <c r="AC123" s="79"/>
      <c r="AD123" s="79"/>
      <c r="AE123" s="80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</row>
    <row r="124" spans="1:47" ht="22.5">
      <c r="A124" s="77" t="s">
        <v>2304</v>
      </c>
      <c r="B124" s="77" t="s">
        <v>72</v>
      </c>
      <c r="C124" s="78">
        <v>42560</v>
      </c>
      <c r="D124" s="77" t="s">
        <v>2539</v>
      </c>
      <c r="E124" s="94">
        <v>42.64</v>
      </c>
      <c r="F124" s="77" t="s">
        <v>2540</v>
      </c>
      <c r="G124" s="77" t="s">
        <v>2341</v>
      </c>
      <c r="H124" s="77"/>
      <c r="I124" s="77"/>
      <c r="J124" s="77"/>
      <c r="K124" s="79"/>
      <c r="L124" s="77"/>
      <c r="P124" s="77"/>
      <c r="Q124" s="77"/>
      <c r="R124" s="77"/>
      <c r="S124" s="77"/>
      <c r="V124" s="77"/>
      <c r="W124" s="77"/>
      <c r="X124" s="77"/>
      <c r="Y124" s="79"/>
      <c r="Z124" s="79"/>
      <c r="AA124" s="79"/>
      <c r="AB124" s="79"/>
      <c r="AC124" s="79"/>
      <c r="AD124" s="79"/>
      <c r="AE124" s="80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</row>
    <row r="125" spans="1:47" ht="22.5">
      <c r="A125" s="77" t="s">
        <v>2304</v>
      </c>
      <c r="B125" s="77" t="s">
        <v>72</v>
      </c>
      <c r="C125" s="78">
        <v>42560</v>
      </c>
      <c r="D125" s="77" t="s">
        <v>2541</v>
      </c>
      <c r="E125" s="94">
        <v>43.61</v>
      </c>
      <c r="F125" s="77" t="s">
        <v>2542</v>
      </c>
      <c r="G125" s="77" t="s">
        <v>2341</v>
      </c>
      <c r="H125" s="77"/>
      <c r="I125" s="77"/>
      <c r="J125" s="77"/>
      <c r="K125" s="79"/>
      <c r="L125" s="77"/>
      <c r="P125" s="77"/>
      <c r="Q125" s="77"/>
      <c r="R125" s="77"/>
      <c r="S125" s="77"/>
      <c r="V125" s="77"/>
      <c r="W125" s="77"/>
      <c r="X125" s="77"/>
      <c r="Y125" s="79"/>
      <c r="Z125" s="79"/>
      <c r="AA125" s="79"/>
      <c r="AB125" s="79"/>
      <c r="AC125" s="79"/>
      <c r="AD125" s="79"/>
      <c r="AE125" s="80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</row>
    <row r="126" spans="1:47" ht="22.5">
      <c r="A126" s="77" t="s">
        <v>2304</v>
      </c>
      <c r="B126" s="77" t="s">
        <v>72</v>
      </c>
      <c r="C126" s="78">
        <v>42560</v>
      </c>
      <c r="D126" s="77" t="s">
        <v>2543</v>
      </c>
      <c r="E126" s="94">
        <v>55.35</v>
      </c>
      <c r="F126" s="77" t="s">
        <v>2544</v>
      </c>
      <c r="G126" s="77" t="s">
        <v>2341</v>
      </c>
      <c r="H126" s="77"/>
      <c r="I126" s="77"/>
      <c r="J126" s="77"/>
      <c r="K126" s="79"/>
      <c r="L126" s="77"/>
      <c r="P126" s="77"/>
      <c r="Q126" s="77"/>
      <c r="R126" s="77"/>
      <c r="S126" s="77"/>
      <c r="V126" s="77"/>
      <c r="W126" s="77"/>
      <c r="X126" s="77"/>
      <c r="Y126" s="79"/>
      <c r="Z126" s="79"/>
      <c r="AA126" s="79"/>
      <c r="AB126" s="79"/>
      <c r="AC126" s="79"/>
      <c r="AD126" s="79"/>
      <c r="AE126" s="80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</row>
    <row r="127" spans="1:47" ht="22.5">
      <c r="A127" s="77" t="s">
        <v>2304</v>
      </c>
      <c r="B127" s="77" t="s">
        <v>72</v>
      </c>
      <c r="C127" s="78">
        <v>42560</v>
      </c>
      <c r="D127" s="77" t="s">
        <v>2545</v>
      </c>
      <c r="E127" s="94">
        <v>65.38</v>
      </c>
      <c r="F127" s="77" t="s">
        <v>2546</v>
      </c>
      <c r="G127" s="77" t="s">
        <v>2341</v>
      </c>
      <c r="H127" s="77"/>
      <c r="I127" s="77"/>
      <c r="J127" s="77"/>
      <c r="K127" s="79"/>
      <c r="L127" s="77"/>
      <c r="P127" s="77"/>
      <c r="Q127" s="77"/>
      <c r="R127" s="77"/>
      <c r="S127" s="77"/>
      <c r="V127" s="77"/>
      <c r="W127" s="77"/>
      <c r="X127" s="77"/>
      <c r="Y127" s="79"/>
      <c r="Z127" s="79"/>
      <c r="AA127" s="79"/>
      <c r="AB127" s="79"/>
      <c r="AC127" s="79"/>
      <c r="AD127" s="79"/>
      <c r="AE127" s="80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</row>
    <row r="128" spans="1:47" ht="22.5">
      <c r="A128" s="77" t="s">
        <v>2304</v>
      </c>
      <c r="B128" s="77" t="s">
        <v>72</v>
      </c>
      <c r="C128" s="78">
        <v>42560</v>
      </c>
      <c r="D128" s="77" t="s">
        <v>2547</v>
      </c>
      <c r="E128" s="94">
        <v>80.67</v>
      </c>
      <c r="F128" s="77" t="s">
        <v>2548</v>
      </c>
      <c r="G128" s="77" t="s">
        <v>2341</v>
      </c>
      <c r="H128" s="77"/>
      <c r="I128" s="77"/>
      <c r="J128" s="77"/>
      <c r="K128" s="79"/>
      <c r="L128" s="77"/>
      <c r="P128" s="77"/>
      <c r="Q128" s="77"/>
      <c r="R128" s="77"/>
      <c r="S128" s="77"/>
      <c r="V128" s="77"/>
      <c r="W128" s="77"/>
      <c r="X128" s="77"/>
      <c r="Y128" s="79"/>
      <c r="Z128" s="79"/>
      <c r="AA128" s="79"/>
      <c r="AB128" s="79"/>
      <c r="AC128" s="79"/>
      <c r="AD128" s="79"/>
      <c r="AE128" s="80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</row>
    <row r="129" spans="1:47" ht="22.5">
      <c r="A129" s="77" t="s">
        <v>2304</v>
      </c>
      <c r="B129" s="77" t="s">
        <v>72</v>
      </c>
      <c r="C129" s="78">
        <v>42560</v>
      </c>
      <c r="D129" s="77" t="s">
        <v>2549</v>
      </c>
      <c r="E129" s="94">
        <v>122.98</v>
      </c>
      <c r="F129" s="77" t="s">
        <v>2550</v>
      </c>
      <c r="G129" s="77" t="s">
        <v>2341</v>
      </c>
      <c r="H129" s="77"/>
      <c r="I129" s="77"/>
      <c r="J129" s="77"/>
      <c r="K129" s="79"/>
      <c r="L129" s="77"/>
      <c r="P129" s="77"/>
      <c r="Q129" s="77"/>
      <c r="R129" s="77"/>
      <c r="S129" s="77"/>
      <c r="V129" s="77"/>
      <c r="W129" s="77"/>
      <c r="X129" s="77"/>
      <c r="Y129" s="79"/>
      <c r="Z129" s="79"/>
      <c r="AA129" s="79"/>
      <c r="AB129" s="79"/>
      <c r="AC129" s="79"/>
      <c r="AD129" s="79"/>
      <c r="AE129" s="80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</row>
    <row r="130" spans="1:47" ht="22.5">
      <c r="A130" s="77" t="s">
        <v>2304</v>
      </c>
      <c r="B130" s="77" t="s">
        <v>72</v>
      </c>
      <c r="C130" s="78">
        <v>42560</v>
      </c>
      <c r="D130" s="77" t="s">
        <v>2551</v>
      </c>
      <c r="E130" s="94">
        <v>137.54</v>
      </c>
      <c r="F130" s="77" t="s">
        <v>2552</v>
      </c>
      <c r="G130" s="77" t="s">
        <v>2341</v>
      </c>
      <c r="H130" s="77"/>
      <c r="I130" s="77"/>
      <c r="J130" s="77"/>
      <c r="K130" s="79"/>
      <c r="L130" s="77"/>
      <c r="P130" s="77"/>
      <c r="Q130" s="77"/>
      <c r="R130" s="77"/>
      <c r="S130" s="77"/>
      <c r="V130" s="77"/>
      <c r="W130" s="77"/>
      <c r="X130" s="77"/>
      <c r="Y130" s="79"/>
      <c r="Z130" s="79"/>
      <c r="AA130" s="79"/>
      <c r="AB130" s="79"/>
      <c r="AC130" s="79"/>
      <c r="AD130" s="79"/>
      <c r="AE130" s="80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</row>
    <row r="131" spans="1:47" ht="22.5">
      <c r="A131" s="77" t="s">
        <v>2304</v>
      </c>
      <c r="B131" s="77" t="s">
        <v>72</v>
      </c>
      <c r="C131" s="78">
        <v>42560</v>
      </c>
      <c r="D131" s="77" t="s">
        <v>2553</v>
      </c>
      <c r="E131" s="94">
        <v>271.01</v>
      </c>
      <c r="F131" s="77" t="s">
        <v>2554</v>
      </c>
      <c r="G131" s="77" t="s">
        <v>2341</v>
      </c>
      <c r="H131" s="77"/>
      <c r="I131" s="77"/>
      <c r="J131" s="77"/>
      <c r="K131" s="79"/>
      <c r="L131" s="77"/>
      <c r="P131" s="77"/>
      <c r="Q131" s="77"/>
      <c r="R131" s="77"/>
      <c r="S131" s="77"/>
      <c r="V131" s="77"/>
      <c r="W131" s="77"/>
      <c r="X131" s="77"/>
      <c r="Y131" s="79"/>
      <c r="Z131" s="79"/>
      <c r="AA131" s="79"/>
      <c r="AB131" s="79"/>
      <c r="AC131" s="79"/>
      <c r="AD131" s="79"/>
      <c r="AE131" s="80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</row>
    <row r="132" spans="1:47" ht="22.5">
      <c r="A132" s="77" t="s">
        <v>2304</v>
      </c>
      <c r="B132" s="77" t="s">
        <v>72</v>
      </c>
      <c r="C132" s="78">
        <v>42560</v>
      </c>
      <c r="D132" s="77" t="s">
        <v>2555</v>
      </c>
      <c r="E132" s="94">
        <v>425.33</v>
      </c>
      <c r="F132" s="77" t="s">
        <v>2556</v>
      </c>
      <c r="G132" s="77" t="s">
        <v>2341</v>
      </c>
      <c r="H132" s="77"/>
      <c r="I132" s="77"/>
      <c r="J132" s="77"/>
      <c r="K132" s="79"/>
      <c r="L132" s="77"/>
      <c r="P132" s="77"/>
      <c r="Q132" s="77"/>
      <c r="R132" s="77"/>
      <c r="S132" s="77"/>
      <c r="V132" s="77"/>
      <c r="W132" s="77"/>
      <c r="X132" s="77"/>
      <c r="Y132" s="79"/>
      <c r="Z132" s="79"/>
      <c r="AA132" s="79"/>
      <c r="AB132" s="79"/>
      <c r="AC132" s="79"/>
      <c r="AD132" s="79"/>
      <c r="AE132" s="80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</row>
    <row r="133" spans="1:47" ht="22.5">
      <c r="A133" s="77" t="s">
        <v>2304</v>
      </c>
      <c r="B133" s="77" t="s">
        <v>72</v>
      </c>
      <c r="C133" s="78">
        <v>42560</v>
      </c>
      <c r="D133" s="77" t="s">
        <v>2557</v>
      </c>
      <c r="E133" s="94">
        <v>585.21</v>
      </c>
      <c r="F133" s="77" t="s">
        <v>2558</v>
      </c>
      <c r="G133" s="77" t="s">
        <v>2341</v>
      </c>
      <c r="H133" s="77"/>
      <c r="I133" s="77"/>
      <c r="J133" s="77"/>
      <c r="K133" s="79"/>
      <c r="L133" s="77"/>
      <c r="P133" s="77"/>
      <c r="Q133" s="77"/>
      <c r="R133" s="77"/>
      <c r="S133" s="77"/>
      <c r="V133" s="77"/>
      <c r="W133" s="77"/>
      <c r="X133" s="77"/>
      <c r="Y133" s="79"/>
      <c r="Z133" s="79"/>
      <c r="AA133" s="79"/>
      <c r="AB133" s="79"/>
      <c r="AC133" s="79"/>
      <c r="AD133" s="79"/>
      <c r="AE133" s="80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</row>
    <row r="134" spans="1:47" ht="22.5">
      <c r="A134" s="77" t="s">
        <v>2304</v>
      </c>
      <c r="B134" s="77" t="s">
        <v>72</v>
      </c>
      <c r="C134" s="78">
        <v>42560</v>
      </c>
      <c r="D134" s="77" t="s">
        <v>2559</v>
      </c>
      <c r="E134" s="94">
        <v>749.54</v>
      </c>
      <c r="F134" s="77" t="s">
        <v>2560</v>
      </c>
      <c r="G134" s="77" t="s">
        <v>2341</v>
      </c>
      <c r="H134" s="77"/>
      <c r="I134" s="77"/>
      <c r="J134" s="77"/>
      <c r="K134" s="79"/>
      <c r="L134" s="77"/>
      <c r="P134" s="77"/>
      <c r="Q134" s="77"/>
      <c r="R134" s="77"/>
      <c r="S134" s="77"/>
      <c r="V134" s="77"/>
      <c r="W134" s="77"/>
      <c r="X134" s="77"/>
      <c r="Y134" s="79"/>
      <c r="Z134" s="79"/>
      <c r="AA134" s="79"/>
      <c r="AB134" s="79"/>
      <c r="AC134" s="79"/>
      <c r="AD134" s="79"/>
      <c r="AE134" s="80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</row>
    <row r="135" spans="1:47" ht="22.5">
      <c r="A135" s="77" t="s">
        <v>2304</v>
      </c>
      <c r="B135" s="77" t="s">
        <v>72</v>
      </c>
      <c r="C135" s="78">
        <v>42560</v>
      </c>
      <c r="D135" s="77" t="s">
        <v>2561</v>
      </c>
      <c r="E135" s="94">
        <v>792.16</v>
      </c>
      <c r="F135" s="77" t="s">
        <v>2562</v>
      </c>
      <c r="G135" s="77" t="s">
        <v>2341</v>
      </c>
      <c r="H135" s="77"/>
      <c r="I135" s="77"/>
      <c r="J135" s="77"/>
      <c r="K135" s="79"/>
      <c r="L135" s="77"/>
      <c r="P135" s="77"/>
      <c r="Q135" s="77"/>
      <c r="R135" s="77"/>
      <c r="S135" s="77"/>
      <c r="V135" s="77"/>
      <c r="W135" s="77"/>
      <c r="X135" s="77"/>
      <c r="Y135" s="79"/>
      <c r="Z135" s="79"/>
      <c r="AA135" s="79"/>
      <c r="AB135" s="79"/>
      <c r="AC135" s="79"/>
      <c r="AD135" s="79"/>
      <c r="AE135" s="80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</row>
    <row r="136" spans="1:47" ht="22.5">
      <c r="A136" s="77" t="s">
        <v>2304</v>
      </c>
      <c r="B136" s="77" t="s">
        <v>72</v>
      </c>
      <c r="C136" s="78">
        <v>42560</v>
      </c>
      <c r="D136" s="77" t="s">
        <v>2563</v>
      </c>
      <c r="E136" s="94">
        <v>804.64</v>
      </c>
      <c r="F136" s="77" t="s">
        <v>2564</v>
      </c>
      <c r="G136" s="77" t="s">
        <v>2341</v>
      </c>
      <c r="H136" s="77"/>
      <c r="I136" s="77"/>
      <c r="J136" s="77"/>
      <c r="K136" s="79"/>
      <c r="L136" s="77"/>
      <c r="P136" s="77"/>
      <c r="Q136" s="77"/>
      <c r="R136" s="77"/>
      <c r="S136" s="77"/>
      <c r="V136" s="77"/>
      <c r="W136" s="77"/>
      <c r="X136" s="77"/>
      <c r="Y136" s="79"/>
      <c r="Z136" s="79"/>
      <c r="AA136" s="79"/>
      <c r="AB136" s="79"/>
      <c r="AC136" s="79"/>
      <c r="AD136" s="79"/>
      <c r="AE136" s="80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</row>
    <row r="137" spans="1:47" ht="22.5">
      <c r="A137" s="77" t="s">
        <v>2304</v>
      </c>
      <c r="B137" s="77" t="s">
        <v>72</v>
      </c>
      <c r="C137" s="78">
        <v>42560</v>
      </c>
      <c r="D137" s="77" t="s">
        <v>2565</v>
      </c>
      <c r="E137" s="94">
        <v>889.09</v>
      </c>
      <c r="F137" s="77" t="s">
        <v>2566</v>
      </c>
      <c r="G137" s="77" t="s">
        <v>2341</v>
      </c>
      <c r="H137" s="77"/>
      <c r="I137" s="77"/>
      <c r="J137" s="77"/>
      <c r="K137" s="79"/>
      <c r="L137" s="77"/>
      <c r="P137" s="77"/>
      <c r="Q137" s="77"/>
      <c r="R137" s="77"/>
      <c r="S137" s="77"/>
      <c r="V137" s="77"/>
      <c r="W137" s="77"/>
      <c r="X137" s="77"/>
      <c r="Y137" s="79"/>
      <c r="Z137" s="79"/>
      <c r="AA137" s="79"/>
      <c r="AB137" s="79"/>
      <c r="AC137" s="79"/>
      <c r="AD137" s="79"/>
      <c r="AE137" s="80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</row>
    <row r="138" spans="1:47" ht="22.5">
      <c r="A138" s="77" t="s">
        <v>2304</v>
      </c>
      <c r="B138" s="77" t="s">
        <v>72</v>
      </c>
      <c r="C138" s="78">
        <v>42560</v>
      </c>
      <c r="D138" s="77" t="s">
        <v>2567</v>
      </c>
      <c r="E138" s="94">
        <v>927.91</v>
      </c>
      <c r="F138" s="77" t="s">
        <v>2568</v>
      </c>
      <c r="G138" s="77" t="s">
        <v>2341</v>
      </c>
      <c r="H138" s="77"/>
      <c r="I138" s="77"/>
      <c r="J138" s="77"/>
      <c r="K138" s="79"/>
      <c r="L138" s="77"/>
      <c r="P138" s="77"/>
      <c r="Q138" s="77"/>
      <c r="R138" s="77"/>
      <c r="S138" s="77"/>
      <c r="V138" s="77"/>
      <c r="W138" s="77"/>
      <c r="X138" s="77"/>
      <c r="Y138" s="79"/>
      <c r="Z138" s="79"/>
      <c r="AA138" s="79"/>
      <c r="AB138" s="79"/>
      <c r="AC138" s="79"/>
      <c r="AD138" s="79"/>
      <c r="AE138" s="80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</row>
    <row r="139" spans="1:47" ht="22.5">
      <c r="A139" s="77" t="s">
        <v>2304</v>
      </c>
      <c r="B139" s="77" t="s">
        <v>72</v>
      </c>
      <c r="C139" s="78">
        <v>42560</v>
      </c>
      <c r="D139" s="77" t="s">
        <v>2569</v>
      </c>
      <c r="E139" s="94">
        <v>998.96</v>
      </c>
      <c r="F139" s="77" t="s">
        <v>2570</v>
      </c>
      <c r="G139" s="77" t="s">
        <v>2341</v>
      </c>
      <c r="H139" s="77"/>
      <c r="I139" s="77"/>
      <c r="J139" s="77"/>
      <c r="K139" s="79"/>
      <c r="L139" s="77"/>
      <c r="P139" s="77"/>
      <c r="Q139" s="77"/>
      <c r="R139" s="77"/>
      <c r="S139" s="77"/>
      <c r="V139" s="77"/>
      <c r="W139" s="77"/>
      <c r="X139" s="77"/>
      <c r="Y139" s="79"/>
      <c r="Z139" s="79"/>
      <c r="AA139" s="79"/>
      <c r="AB139" s="79"/>
      <c r="AC139" s="79"/>
      <c r="AD139" s="79"/>
      <c r="AE139" s="80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</row>
    <row r="140" spans="1:47" ht="22.5">
      <c r="A140" s="77" t="s">
        <v>2304</v>
      </c>
      <c r="B140" s="77" t="s">
        <v>62</v>
      </c>
      <c r="C140" s="78">
        <v>42560</v>
      </c>
      <c r="D140" s="77" t="s">
        <v>2571</v>
      </c>
      <c r="E140" s="94">
        <v>49.8</v>
      </c>
      <c r="F140" s="77" t="s">
        <v>2572</v>
      </c>
      <c r="G140" s="77" t="s">
        <v>2341</v>
      </c>
      <c r="H140" s="77"/>
      <c r="I140" s="77"/>
      <c r="J140" s="77"/>
      <c r="K140" s="79"/>
      <c r="L140" s="77"/>
      <c r="P140" s="77"/>
      <c r="Q140" s="77"/>
      <c r="R140" s="77"/>
      <c r="S140" s="77"/>
      <c r="V140" s="77"/>
      <c r="W140" s="77"/>
      <c r="X140" s="77"/>
      <c r="Y140" s="79"/>
      <c r="Z140" s="79"/>
      <c r="AA140" s="79"/>
      <c r="AB140" s="79"/>
      <c r="AC140" s="79"/>
      <c r="AD140" s="79"/>
      <c r="AE140" s="80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</row>
    <row r="141" spans="1:47" ht="22.5">
      <c r="A141" s="77" t="s">
        <v>2304</v>
      </c>
      <c r="B141" s="77" t="s">
        <v>62</v>
      </c>
      <c r="C141" s="78">
        <v>42560</v>
      </c>
      <c r="D141" s="77" t="s">
        <v>2573</v>
      </c>
      <c r="E141" s="94">
        <v>52.15</v>
      </c>
      <c r="F141" s="77" t="s">
        <v>2574</v>
      </c>
      <c r="G141" s="77" t="s">
        <v>2341</v>
      </c>
      <c r="H141" s="77"/>
      <c r="I141" s="77"/>
      <c r="J141" s="77"/>
      <c r="K141" s="79"/>
      <c r="L141" s="77"/>
      <c r="P141" s="77"/>
      <c r="Q141" s="77"/>
      <c r="R141" s="77"/>
      <c r="S141" s="77"/>
      <c r="V141" s="77"/>
      <c r="W141" s="77"/>
      <c r="X141" s="77"/>
      <c r="Y141" s="79"/>
      <c r="Z141" s="79"/>
      <c r="AA141" s="79"/>
      <c r="AB141" s="79"/>
      <c r="AC141" s="79"/>
      <c r="AD141" s="79"/>
      <c r="AE141" s="80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</row>
    <row r="142" spans="1:47" ht="22.5">
      <c r="A142" s="77" t="s">
        <v>2304</v>
      </c>
      <c r="B142" s="77" t="s">
        <v>62</v>
      </c>
      <c r="C142" s="78">
        <v>42560</v>
      </c>
      <c r="D142" s="77" t="s">
        <v>2575</v>
      </c>
      <c r="E142" s="94">
        <v>63.34</v>
      </c>
      <c r="F142" s="77" t="s">
        <v>2576</v>
      </c>
      <c r="G142" s="77" t="s">
        <v>2341</v>
      </c>
      <c r="H142" s="77"/>
      <c r="I142" s="77"/>
      <c r="J142" s="77"/>
      <c r="K142" s="79"/>
      <c r="L142" s="77"/>
      <c r="P142" s="77"/>
      <c r="Q142" s="77"/>
      <c r="R142" s="77"/>
      <c r="S142" s="77"/>
      <c r="V142" s="77"/>
      <c r="W142" s="77"/>
      <c r="X142" s="77"/>
      <c r="Y142" s="79"/>
      <c r="Z142" s="79"/>
      <c r="AA142" s="79"/>
      <c r="AB142" s="79"/>
      <c r="AC142" s="79"/>
      <c r="AD142" s="79"/>
      <c r="AE142" s="80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</row>
    <row r="143" spans="1:47" ht="22.5">
      <c r="A143" s="77" t="s">
        <v>2304</v>
      </c>
      <c r="B143" s="77" t="s">
        <v>62</v>
      </c>
      <c r="C143" s="78">
        <v>42560</v>
      </c>
      <c r="D143" s="77" t="s">
        <v>2577</v>
      </c>
      <c r="E143" s="94">
        <v>65.08</v>
      </c>
      <c r="F143" s="77" t="s">
        <v>2578</v>
      </c>
      <c r="G143" s="77" t="s">
        <v>2341</v>
      </c>
      <c r="H143" s="77"/>
      <c r="I143" s="77"/>
      <c r="J143" s="77"/>
      <c r="K143" s="79"/>
      <c r="L143" s="77"/>
      <c r="P143" s="77"/>
      <c r="Q143" s="77"/>
      <c r="R143" s="77"/>
      <c r="S143" s="77"/>
      <c r="V143" s="77"/>
      <c r="W143" s="77"/>
      <c r="X143" s="77"/>
      <c r="Y143" s="79"/>
      <c r="Z143" s="79"/>
      <c r="AA143" s="79"/>
      <c r="AB143" s="79"/>
      <c r="AC143" s="79"/>
      <c r="AD143" s="79"/>
      <c r="AE143" s="80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</row>
    <row r="144" spans="1:47" ht="22.5">
      <c r="A144" s="77" t="s">
        <v>2304</v>
      </c>
      <c r="B144" s="77" t="s">
        <v>62</v>
      </c>
      <c r="C144" s="78">
        <v>42560</v>
      </c>
      <c r="D144" s="77" t="s">
        <v>2579</v>
      </c>
      <c r="E144" s="94">
        <v>65.34</v>
      </c>
      <c r="F144" s="77" t="s">
        <v>2580</v>
      </c>
      <c r="G144" s="77" t="s">
        <v>2341</v>
      </c>
      <c r="H144" s="77"/>
      <c r="I144" s="77"/>
      <c r="J144" s="77"/>
      <c r="K144" s="79"/>
      <c r="L144" s="77"/>
      <c r="P144" s="77"/>
      <c r="Q144" s="77"/>
      <c r="R144" s="77"/>
      <c r="S144" s="77"/>
      <c r="V144" s="77"/>
      <c r="W144" s="77"/>
      <c r="X144" s="77"/>
      <c r="Y144" s="79"/>
      <c r="Z144" s="79"/>
      <c r="AA144" s="79"/>
      <c r="AB144" s="79"/>
      <c r="AC144" s="79"/>
      <c r="AD144" s="79"/>
      <c r="AE144" s="80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</row>
    <row r="145" spans="1:47" ht="22.5">
      <c r="A145" s="77" t="s">
        <v>2304</v>
      </c>
      <c r="B145" s="77" t="s">
        <v>62</v>
      </c>
      <c r="C145" s="78">
        <v>42560</v>
      </c>
      <c r="D145" s="77" t="s">
        <v>2581</v>
      </c>
      <c r="E145" s="94">
        <v>66.64</v>
      </c>
      <c r="F145" s="77" t="s">
        <v>2582</v>
      </c>
      <c r="G145" s="77" t="s">
        <v>2341</v>
      </c>
      <c r="H145" s="77"/>
      <c r="I145" s="77"/>
      <c r="J145" s="77"/>
      <c r="K145" s="79"/>
      <c r="L145" s="77"/>
      <c r="P145" s="77"/>
      <c r="Q145" s="77"/>
      <c r="R145" s="77"/>
      <c r="S145" s="77"/>
      <c r="V145" s="77"/>
      <c r="W145" s="77"/>
      <c r="X145" s="77"/>
      <c r="Y145" s="79"/>
      <c r="Z145" s="79"/>
      <c r="AA145" s="79"/>
      <c r="AB145" s="79"/>
      <c r="AC145" s="79"/>
      <c r="AD145" s="79"/>
      <c r="AE145" s="80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</row>
    <row r="146" spans="1:47" ht="22.5">
      <c r="A146" s="77" t="s">
        <v>2304</v>
      </c>
      <c r="B146" s="77" t="s">
        <v>62</v>
      </c>
      <c r="C146" s="78">
        <v>42560</v>
      </c>
      <c r="D146" s="77" t="s">
        <v>2583</v>
      </c>
      <c r="E146" s="94">
        <v>68.28</v>
      </c>
      <c r="F146" s="77" t="s">
        <v>2584</v>
      </c>
      <c r="G146" s="77" t="s">
        <v>2341</v>
      </c>
      <c r="H146" s="77"/>
      <c r="I146" s="77"/>
      <c r="J146" s="77"/>
      <c r="K146" s="79"/>
      <c r="L146" s="77"/>
      <c r="P146" s="77"/>
      <c r="Q146" s="77"/>
      <c r="R146" s="77"/>
      <c r="S146" s="77"/>
      <c r="V146" s="77"/>
      <c r="W146" s="77"/>
      <c r="X146" s="77"/>
      <c r="Y146" s="79"/>
      <c r="Z146" s="79"/>
      <c r="AA146" s="79"/>
      <c r="AB146" s="79"/>
      <c r="AC146" s="79"/>
      <c r="AD146" s="79"/>
      <c r="AE146" s="80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</row>
    <row r="147" spans="1:47" ht="22.5">
      <c r="A147" s="77" t="s">
        <v>2304</v>
      </c>
      <c r="B147" s="77" t="s">
        <v>62</v>
      </c>
      <c r="C147" s="78">
        <v>42560</v>
      </c>
      <c r="D147" s="77" t="s">
        <v>2585</v>
      </c>
      <c r="E147" s="94">
        <v>87.27</v>
      </c>
      <c r="F147" s="77" t="s">
        <v>2586</v>
      </c>
      <c r="G147" s="77" t="s">
        <v>2341</v>
      </c>
      <c r="H147" s="77"/>
      <c r="I147" s="77"/>
      <c r="J147" s="77"/>
      <c r="K147" s="79"/>
      <c r="L147" s="77"/>
      <c r="P147" s="77"/>
      <c r="Q147" s="77"/>
      <c r="R147" s="77"/>
      <c r="S147" s="77"/>
      <c r="V147" s="77"/>
      <c r="W147" s="77"/>
      <c r="X147" s="77"/>
      <c r="Y147" s="79"/>
      <c r="Z147" s="79"/>
      <c r="AA147" s="79"/>
      <c r="AB147" s="79"/>
      <c r="AC147" s="79"/>
      <c r="AD147" s="79"/>
      <c r="AE147" s="80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</row>
    <row r="148" spans="1:47" ht="22.5">
      <c r="A148" s="77" t="s">
        <v>2304</v>
      </c>
      <c r="B148" s="77" t="s">
        <v>62</v>
      </c>
      <c r="C148" s="78">
        <v>42560</v>
      </c>
      <c r="D148" s="77" t="s">
        <v>2587</v>
      </c>
      <c r="E148" s="94">
        <v>91.05</v>
      </c>
      <c r="F148" s="77" t="s">
        <v>2588</v>
      </c>
      <c r="G148" s="77" t="s">
        <v>2341</v>
      </c>
      <c r="H148" s="77"/>
      <c r="I148" s="77"/>
      <c r="J148" s="77"/>
      <c r="K148" s="79"/>
      <c r="L148" s="77"/>
      <c r="P148" s="77"/>
      <c r="Q148" s="77"/>
      <c r="R148" s="77"/>
      <c r="S148" s="77"/>
      <c r="V148" s="77"/>
      <c r="W148" s="77"/>
      <c r="X148" s="77"/>
      <c r="Y148" s="79"/>
      <c r="Z148" s="79"/>
      <c r="AA148" s="79"/>
      <c r="AB148" s="79"/>
      <c r="AC148" s="79"/>
      <c r="AD148" s="79"/>
      <c r="AE148" s="80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</row>
    <row r="149" spans="1:47" ht="22.5">
      <c r="A149" s="77" t="s">
        <v>2304</v>
      </c>
      <c r="B149" s="77" t="s">
        <v>62</v>
      </c>
      <c r="C149" s="78">
        <v>42560</v>
      </c>
      <c r="D149" s="77" t="s">
        <v>2589</v>
      </c>
      <c r="E149" s="94">
        <v>124.77</v>
      </c>
      <c r="F149" s="77" t="s">
        <v>2590</v>
      </c>
      <c r="G149" s="77" t="s">
        <v>2341</v>
      </c>
      <c r="H149" s="77"/>
      <c r="I149" s="77"/>
      <c r="J149" s="77"/>
      <c r="K149" s="79"/>
      <c r="L149" s="77"/>
      <c r="P149" s="77"/>
      <c r="Q149" s="77"/>
      <c r="R149" s="77"/>
      <c r="S149" s="77"/>
      <c r="V149" s="77"/>
      <c r="W149" s="77"/>
      <c r="X149" s="77"/>
      <c r="Y149" s="79"/>
      <c r="Z149" s="79"/>
      <c r="AA149" s="79"/>
      <c r="AB149" s="79"/>
      <c r="AC149" s="79"/>
      <c r="AD149" s="79"/>
      <c r="AE149" s="80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</row>
    <row r="150" spans="1:47" ht="22.5">
      <c r="A150" s="77" t="s">
        <v>2304</v>
      </c>
      <c r="B150" s="77" t="s">
        <v>62</v>
      </c>
      <c r="C150" s="78">
        <v>42560</v>
      </c>
      <c r="D150" s="77" t="s">
        <v>2591</v>
      </c>
      <c r="E150" s="94">
        <v>145.56</v>
      </c>
      <c r="F150" s="77" t="s">
        <v>2592</v>
      </c>
      <c r="G150" s="77" t="s">
        <v>2341</v>
      </c>
      <c r="H150" s="77"/>
      <c r="I150" s="77"/>
      <c r="J150" s="77"/>
      <c r="K150" s="79"/>
      <c r="L150" s="77"/>
      <c r="P150" s="77"/>
      <c r="Q150" s="77"/>
      <c r="R150" s="77"/>
      <c r="S150" s="77"/>
      <c r="V150" s="77"/>
      <c r="W150" s="77"/>
      <c r="X150" s="77"/>
      <c r="Y150" s="79"/>
      <c r="Z150" s="79"/>
      <c r="AA150" s="79"/>
      <c r="AB150" s="79"/>
      <c r="AC150" s="79"/>
      <c r="AD150" s="79"/>
      <c r="AE150" s="80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</row>
    <row r="151" spans="1:47" ht="22.5">
      <c r="A151" s="77" t="s">
        <v>2304</v>
      </c>
      <c r="B151" s="77" t="s">
        <v>62</v>
      </c>
      <c r="C151" s="78">
        <v>42560</v>
      </c>
      <c r="D151" s="77" t="s">
        <v>2593</v>
      </c>
      <c r="E151" s="94">
        <v>151.55000000000001</v>
      </c>
      <c r="F151" s="77" t="s">
        <v>2594</v>
      </c>
      <c r="G151" s="77" t="s">
        <v>2341</v>
      </c>
      <c r="H151" s="77"/>
      <c r="I151" s="77"/>
      <c r="J151" s="77"/>
      <c r="K151" s="79"/>
      <c r="L151" s="77"/>
      <c r="P151" s="77"/>
      <c r="Q151" s="77"/>
      <c r="R151" s="77"/>
      <c r="S151" s="77"/>
      <c r="V151" s="77"/>
      <c r="W151" s="77"/>
      <c r="X151" s="77"/>
      <c r="Y151" s="79"/>
      <c r="Z151" s="79"/>
      <c r="AA151" s="79"/>
      <c r="AB151" s="79"/>
      <c r="AC151" s="79"/>
      <c r="AD151" s="79"/>
      <c r="AE151" s="80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</row>
    <row r="152" spans="1:47" ht="22.5">
      <c r="A152" s="77" t="s">
        <v>2304</v>
      </c>
      <c r="B152" s="77" t="s">
        <v>62</v>
      </c>
      <c r="C152" s="78">
        <v>42560</v>
      </c>
      <c r="D152" s="77" t="s">
        <v>2595</v>
      </c>
      <c r="E152" s="94">
        <v>152.18</v>
      </c>
      <c r="F152" s="77" t="s">
        <v>2596</v>
      </c>
      <c r="G152" s="77" t="s">
        <v>2341</v>
      </c>
      <c r="H152" s="77"/>
      <c r="I152" s="77"/>
      <c r="J152" s="77"/>
      <c r="K152" s="79"/>
      <c r="L152" s="77"/>
      <c r="P152" s="77"/>
      <c r="Q152" s="77"/>
      <c r="R152" s="77"/>
      <c r="S152" s="77"/>
      <c r="V152" s="77"/>
      <c r="W152" s="77"/>
      <c r="X152" s="77"/>
      <c r="Y152" s="79"/>
      <c r="Z152" s="79"/>
      <c r="AA152" s="79"/>
      <c r="AB152" s="79"/>
      <c r="AC152" s="79"/>
      <c r="AD152" s="79"/>
      <c r="AE152" s="80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</row>
    <row r="153" spans="1:47" ht="22.5">
      <c r="A153" s="77" t="s">
        <v>2304</v>
      </c>
      <c r="B153" s="77" t="s">
        <v>62</v>
      </c>
      <c r="C153" s="78">
        <v>42560</v>
      </c>
      <c r="D153" s="77" t="s">
        <v>2597</v>
      </c>
      <c r="E153" s="94">
        <v>164.75</v>
      </c>
      <c r="F153" s="77" t="s">
        <v>2598</v>
      </c>
      <c r="G153" s="77" t="s">
        <v>2341</v>
      </c>
      <c r="H153" s="77"/>
      <c r="I153" s="77"/>
      <c r="J153" s="77"/>
      <c r="K153" s="79"/>
      <c r="L153" s="77"/>
      <c r="P153" s="77"/>
      <c r="Q153" s="77"/>
      <c r="R153" s="77"/>
      <c r="S153" s="77"/>
      <c r="V153" s="77"/>
      <c r="W153" s="77"/>
      <c r="X153" s="77"/>
      <c r="Y153" s="79"/>
      <c r="Z153" s="79"/>
      <c r="AA153" s="79"/>
      <c r="AB153" s="79"/>
      <c r="AC153" s="79"/>
      <c r="AD153" s="79"/>
      <c r="AE153" s="80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</row>
    <row r="154" spans="1:47" ht="22.5">
      <c r="A154" s="77" t="s">
        <v>2304</v>
      </c>
      <c r="B154" s="77" t="s">
        <v>62</v>
      </c>
      <c r="C154" s="78">
        <v>42560</v>
      </c>
      <c r="D154" s="77" t="s">
        <v>2599</v>
      </c>
      <c r="E154" s="94">
        <v>182.06</v>
      </c>
      <c r="F154" s="77" t="s">
        <v>2600</v>
      </c>
      <c r="G154" s="77" t="s">
        <v>2341</v>
      </c>
      <c r="H154" s="77"/>
      <c r="I154" s="77"/>
      <c r="J154" s="77"/>
      <c r="K154" s="79"/>
      <c r="L154" s="77"/>
      <c r="P154" s="77"/>
      <c r="Q154" s="77"/>
      <c r="R154" s="77"/>
      <c r="S154" s="77"/>
      <c r="V154" s="77"/>
      <c r="W154" s="77"/>
      <c r="X154" s="77"/>
      <c r="Y154" s="79"/>
      <c r="Z154" s="79"/>
      <c r="AA154" s="79"/>
      <c r="AB154" s="79"/>
      <c r="AC154" s="79"/>
      <c r="AD154" s="79"/>
      <c r="AE154" s="80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</row>
    <row r="155" spans="1:47" ht="22.5">
      <c r="A155" s="77" t="s">
        <v>2304</v>
      </c>
      <c r="B155" s="77" t="s">
        <v>62</v>
      </c>
      <c r="C155" s="78">
        <v>42560</v>
      </c>
      <c r="D155" s="77" t="s">
        <v>2601</v>
      </c>
      <c r="E155" s="94">
        <v>182.9</v>
      </c>
      <c r="F155" s="77" t="s">
        <v>2602</v>
      </c>
      <c r="G155" s="77" t="s">
        <v>2341</v>
      </c>
      <c r="H155" s="77"/>
      <c r="I155" s="77"/>
      <c r="J155" s="77"/>
      <c r="K155" s="79"/>
      <c r="L155" s="77"/>
      <c r="P155" s="77"/>
      <c r="Q155" s="77"/>
      <c r="R155" s="77"/>
      <c r="S155" s="77"/>
      <c r="V155" s="77"/>
      <c r="W155" s="77"/>
      <c r="X155" s="77"/>
      <c r="Y155" s="79"/>
      <c r="Z155" s="79"/>
      <c r="AA155" s="79"/>
      <c r="AB155" s="79"/>
      <c r="AC155" s="79"/>
      <c r="AD155" s="79"/>
      <c r="AE155" s="80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</row>
    <row r="156" spans="1:47" ht="22.5">
      <c r="A156" s="77" t="s">
        <v>2304</v>
      </c>
      <c r="B156" s="77" t="s">
        <v>62</v>
      </c>
      <c r="C156" s="78">
        <v>42560</v>
      </c>
      <c r="D156" s="77" t="s">
        <v>2603</v>
      </c>
      <c r="E156" s="94">
        <v>185.33</v>
      </c>
      <c r="F156" s="77" t="s">
        <v>2604</v>
      </c>
      <c r="G156" s="77" t="s">
        <v>2341</v>
      </c>
      <c r="H156" s="77"/>
      <c r="I156" s="77"/>
      <c r="J156" s="77"/>
      <c r="K156" s="79"/>
      <c r="L156" s="77"/>
      <c r="P156" s="77"/>
      <c r="Q156" s="77"/>
      <c r="R156" s="77"/>
      <c r="S156" s="77"/>
      <c r="V156" s="77"/>
      <c r="W156" s="77"/>
      <c r="X156" s="77"/>
      <c r="Y156" s="79"/>
      <c r="Z156" s="79"/>
      <c r="AA156" s="79"/>
      <c r="AB156" s="79"/>
      <c r="AC156" s="79"/>
      <c r="AD156" s="79"/>
      <c r="AE156" s="80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</row>
    <row r="157" spans="1:47" ht="22.5">
      <c r="A157" s="77" t="s">
        <v>2304</v>
      </c>
      <c r="B157" s="77" t="s">
        <v>62</v>
      </c>
      <c r="C157" s="78">
        <v>42560</v>
      </c>
      <c r="D157" s="77" t="s">
        <v>2605</v>
      </c>
      <c r="E157" s="94">
        <v>330.01</v>
      </c>
      <c r="F157" s="77" t="s">
        <v>2606</v>
      </c>
      <c r="G157" s="77" t="s">
        <v>2341</v>
      </c>
      <c r="H157" s="77"/>
      <c r="I157" s="77"/>
      <c r="J157" s="77"/>
      <c r="K157" s="79"/>
      <c r="L157" s="77"/>
      <c r="P157" s="77"/>
      <c r="Q157" s="77"/>
      <c r="R157" s="77"/>
      <c r="S157" s="77"/>
      <c r="V157" s="77"/>
      <c r="W157" s="77"/>
      <c r="X157" s="77"/>
      <c r="Y157" s="79"/>
      <c r="Z157" s="79"/>
      <c r="AA157" s="79"/>
      <c r="AB157" s="79"/>
      <c r="AC157" s="79"/>
      <c r="AD157" s="79"/>
      <c r="AE157" s="80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</row>
    <row r="158" spans="1:47" ht="22.5">
      <c r="A158" s="77" t="s">
        <v>2304</v>
      </c>
      <c r="B158" s="77" t="s">
        <v>83</v>
      </c>
      <c r="C158" s="78">
        <v>42560</v>
      </c>
      <c r="D158" s="77" t="s">
        <v>2607</v>
      </c>
      <c r="E158" s="94">
        <v>101.8</v>
      </c>
      <c r="F158" s="77" t="s">
        <v>2608</v>
      </c>
      <c r="G158" s="77" t="s">
        <v>2341</v>
      </c>
      <c r="H158" s="77"/>
      <c r="I158" s="77"/>
      <c r="J158" s="77"/>
      <c r="K158" s="79"/>
      <c r="L158" s="77"/>
      <c r="P158" s="77"/>
      <c r="Q158" s="77"/>
      <c r="R158" s="77"/>
      <c r="S158" s="77"/>
      <c r="V158" s="77"/>
      <c r="W158" s="77"/>
      <c r="X158" s="77"/>
      <c r="Y158" s="79"/>
      <c r="Z158" s="79"/>
      <c r="AA158" s="79"/>
      <c r="AB158" s="79"/>
      <c r="AC158" s="79"/>
      <c r="AD158" s="79"/>
      <c r="AE158" s="80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</row>
    <row r="159" spans="1:47" ht="22.5">
      <c r="A159" s="77" t="s">
        <v>2304</v>
      </c>
      <c r="B159" s="77" t="s">
        <v>83</v>
      </c>
      <c r="C159" s="78">
        <v>42560</v>
      </c>
      <c r="D159" s="77" t="s">
        <v>2609</v>
      </c>
      <c r="E159" s="94">
        <v>121.96</v>
      </c>
      <c r="F159" s="77" t="s">
        <v>2610</v>
      </c>
      <c r="G159" s="77" t="s">
        <v>2341</v>
      </c>
      <c r="H159" s="77"/>
      <c r="I159" s="77"/>
      <c r="J159" s="77"/>
      <c r="K159" s="79"/>
      <c r="L159" s="77"/>
      <c r="P159" s="77"/>
      <c r="Q159" s="77"/>
      <c r="R159" s="77"/>
      <c r="S159" s="77"/>
      <c r="V159" s="77"/>
      <c r="W159" s="77"/>
      <c r="X159" s="77"/>
      <c r="Y159" s="79"/>
      <c r="Z159" s="79"/>
      <c r="AA159" s="79"/>
      <c r="AB159" s="79"/>
      <c r="AC159" s="79"/>
      <c r="AD159" s="79"/>
      <c r="AE159" s="80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</row>
    <row r="160" spans="1:47" ht="22.5">
      <c r="A160" s="77" t="s">
        <v>2304</v>
      </c>
      <c r="B160" s="77" t="s">
        <v>83</v>
      </c>
      <c r="C160" s="78">
        <v>42560</v>
      </c>
      <c r="D160" s="77" t="s">
        <v>2611</v>
      </c>
      <c r="E160" s="94">
        <v>136.72999999999999</v>
      </c>
      <c r="F160" s="77" t="s">
        <v>2612</v>
      </c>
      <c r="G160" s="77" t="s">
        <v>2341</v>
      </c>
      <c r="H160" s="77"/>
      <c r="I160" s="77"/>
      <c r="J160" s="77"/>
      <c r="K160" s="79"/>
      <c r="L160" s="77"/>
      <c r="P160" s="77"/>
      <c r="Q160" s="77"/>
      <c r="R160" s="77"/>
      <c r="S160" s="77"/>
      <c r="V160" s="77"/>
      <c r="W160" s="77"/>
      <c r="X160" s="77"/>
      <c r="Y160" s="79"/>
      <c r="Z160" s="79"/>
      <c r="AA160" s="79"/>
      <c r="AB160" s="79"/>
      <c r="AC160" s="79"/>
      <c r="AD160" s="79"/>
      <c r="AE160" s="80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</row>
    <row r="161" spans="1:47" ht="22.5">
      <c r="A161" s="77" t="s">
        <v>2304</v>
      </c>
      <c r="B161" s="77" t="s">
        <v>83</v>
      </c>
      <c r="C161" s="78">
        <v>42560</v>
      </c>
      <c r="D161" s="77" t="s">
        <v>2613</v>
      </c>
      <c r="E161" s="94">
        <v>187.73</v>
      </c>
      <c r="F161" s="77" t="s">
        <v>2614</v>
      </c>
      <c r="G161" s="77" t="s">
        <v>2341</v>
      </c>
      <c r="H161" s="77"/>
      <c r="I161" s="77"/>
      <c r="J161" s="77"/>
      <c r="K161" s="79"/>
      <c r="L161" s="77"/>
      <c r="P161" s="77"/>
      <c r="Q161" s="77"/>
      <c r="R161" s="77"/>
      <c r="S161" s="77"/>
      <c r="V161" s="77"/>
      <c r="W161" s="77"/>
      <c r="X161" s="77"/>
      <c r="Y161" s="79"/>
      <c r="Z161" s="79"/>
      <c r="AA161" s="79"/>
      <c r="AB161" s="79"/>
      <c r="AC161" s="79"/>
      <c r="AD161" s="79"/>
      <c r="AE161" s="80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</row>
    <row r="162" spans="1:47" ht="22.5">
      <c r="A162" s="77" t="s">
        <v>2304</v>
      </c>
      <c r="B162" s="77" t="s">
        <v>83</v>
      </c>
      <c r="C162" s="78">
        <v>42560</v>
      </c>
      <c r="D162" s="77" t="s">
        <v>2615</v>
      </c>
      <c r="E162" s="94">
        <v>190.46</v>
      </c>
      <c r="F162" s="77" t="s">
        <v>2616</v>
      </c>
      <c r="G162" s="77" t="s">
        <v>2341</v>
      </c>
      <c r="H162" s="77"/>
      <c r="I162" s="77"/>
      <c r="J162" s="77"/>
      <c r="K162" s="79"/>
      <c r="L162" s="77"/>
      <c r="P162" s="77"/>
      <c r="Q162" s="77"/>
      <c r="R162" s="77"/>
      <c r="S162" s="77"/>
      <c r="V162" s="77"/>
      <c r="W162" s="77"/>
      <c r="X162" s="77"/>
      <c r="Y162" s="79"/>
      <c r="Z162" s="79"/>
      <c r="AA162" s="79"/>
      <c r="AB162" s="79"/>
      <c r="AC162" s="79"/>
      <c r="AD162" s="79"/>
      <c r="AE162" s="80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</row>
    <row r="163" spans="1:47" ht="22.5">
      <c r="A163" s="77" t="s">
        <v>2304</v>
      </c>
      <c r="B163" s="77" t="s">
        <v>83</v>
      </c>
      <c r="C163" s="78">
        <v>42560</v>
      </c>
      <c r="D163" s="77" t="s">
        <v>2617</v>
      </c>
      <c r="E163" s="94">
        <v>274.42</v>
      </c>
      <c r="F163" s="77" t="s">
        <v>2618</v>
      </c>
      <c r="G163" s="77" t="s">
        <v>2341</v>
      </c>
      <c r="H163" s="77"/>
      <c r="I163" s="77"/>
      <c r="J163" s="77"/>
      <c r="K163" s="79"/>
      <c r="L163" s="77"/>
      <c r="P163" s="77"/>
      <c r="Q163" s="77"/>
      <c r="R163" s="77"/>
      <c r="S163" s="77"/>
      <c r="V163" s="77"/>
      <c r="W163" s="77"/>
      <c r="X163" s="77"/>
      <c r="Y163" s="79"/>
      <c r="Z163" s="79"/>
      <c r="AA163" s="79"/>
      <c r="AB163" s="79"/>
      <c r="AC163" s="79"/>
      <c r="AD163" s="79"/>
      <c r="AE163" s="80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</row>
    <row r="164" spans="1:47" ht="22.5">
      <c r="A164" s="77" t="s">
        <v>2304</v>
      </c>
      <c r="B164" s="77" t="s">
        <v>83</v>
      </c>
      <c r="C164" s="78">
        <v>42560</v>
      </c>
      <c r="D164" s="77" t="s">
        <v>2619</v>
      </c>
      <c r="E164" s="94">
        <v>275.86</v>
      </c>
      <c r="F164" s="77" t="s">
        <v>2620</v>
      </c>
      <c r="G164" s="77" t="s">
        <v>2341</v>
      </c>
      <c r="H164" s="77"/>
      <c r="I164" s="77"/>
      <c r="J164" s="77"/>
      <c r="K164" s="79"/>
      <c r="L164" s="77"/>
      <c r="P164" s="77"/>
      <c r="Q164" s="77"/>
      <c r="R164" s="77"/>
      <c r="S164" s="77"/>
      <c r="V164" s="77"/>
      <c r="W164" s="77"/>
      <c r="X164" s="77"/>
      <c r="Y164" s="79"/>
      <c r="Z164" s="79"/>
      <c r="AA164" s="79"/>
      <c r="AB164" s="79"/>
      <c r="AC164" s="79"/>
      <c r="AD164" s="79"/>
      <c r="AE164" s="80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</row>
    <row r="165" spans="1:47" ht="22.5">
      <c r="A165" s="77" t="s">
        <v>2304</v>
      </c>
      <c r="B165" s="77" t="s">
        <v>83</v>
      </c>
      <c r="C165" s="78">
        <v>42560</v>
      </c>
      <c r="D165" s="77" t="s">
        <v>2621</v>
      </c>
      <c r="E165" s="94">
        <v>310.77999999999997</v>
      </c>
      <c r="F165" s="77" t="s">
        <v>2622</v>
      </c>
      <c r="G165" s="77" t="s">
        <v>2341</v>
      </c>
      <c r="H165" s="77"/>
      <c r="I165" s="77"/>
      <c r="J165" s="77"/>
      <c r="K165" s="79"/>
      <c r="L165" s="77"/>
      <c r="P165" s="77"/>
      <c r="Q165" s="77"/>
      <c r="R165" s="77"/>
      <c r="S165" s="77"/>
      <c r="V165" s="77"/>
      <c r="W165" s="77"/>
      <c r="X165" s="77"/>
      <c r="Y165" s="79"/>
      <c r="Z165" s="79"/>
      <c r="AA165" s="79"/>
      <c r="AB165" s="79"/>
      <c r="AC165" s="79"/>
      <c r="AD165" s="79"/>
      <c r="AE165" s="80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</row>
    <row r="166" spans="1:47" ht="22.5">
      <c r="A166" s="77" t="s">
        <v>2304</v>
      </c>
      <c r="B166" s="77" t="s">
        <v>83</v>
      </c>
      <c r="C166" s="78">
        <v>42560</v>
      </c>
      <c r="D166" s="77" t="s">
        <v>2623</v>
      </c>
      <c r="E166" s="94">
        <v>347.82</v>
      </c>
      <c r="F166" s="77" t="s">
        <v>2624</v>
      </c>
      <c r="G166" s="77" t="s">
        <v>2341</v>
      </c>
      <c r="H166" s="77"/>
      <c r="I166" s="77"/>
      <c r="J166" s="77"/>
      <c r="K166" s="79"/>
      <c r="L166" s="77"/>
      <c r="P166" s="77"/>
      <c r="Q166" s="77"/>
      <c r="R166" s="77"/>
      <c r="S166" s="77"/>
      <c r="V166" s="77"/>
      <c r="W166" s="77"/>
      <c r="X166" s="77"/>
      <c r="Y166" s="79"/>
      <c r="Z166" s="79"/>
      <c r="AA166" s="79"/>
      <c r="AB166" s="79"/>
      <c r="AC166" s="79"/>
      <c r="AD166" s="79"/>
      <c r="AE166" s="80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</row>
    <row r="167" spans="1:47" ht="22.5">
      <c r="A167" s="77" t="s">
        <v>2304</v>
      </c>
      <c r="B167" s="77" t="s">
        <v>371</v>
      </c>
      <c r="C167" s="78">
        <v>42560</v>
      </c>
      <c r="D167" s="77" t="s">
        <v>2625</v>
      </c>
      <c r="E167" s="94">
        <v>27.43</v>
      </c>
      <c r="F167" s="77" t="s">
        <v>2626</v>
      </c>
      <c r="G167" s="77" t="s">
        <v>2341</v>
      </c>
      <c r="H167" s="77"/>
      <c r="I167" s="77"/>
      <c r="J167" s="77"/>
      <c r="K167" s="79"/>
      <c r="L167" s="77"/>
      <c r="P167" s="77"/>
      <c r="Q167" s="77"/>
      <c r="R167" s="77"/>
      <c r="S167" s="77"/>
      <c r="V167" s="77"/>
      <c r="W167" s="77"/>
      <c r="X167" s="77"/>
      <c r="Y167" s="79"/>
      <c r="Z167" s="79"/>
      <c r="AA167" s="79"/>
      <c r="AB167" s="79"/>
      <c r="AC167" s="79"/>
      <c r="AD167" s="79"/>
      <c r="AE167" s="80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</row>
    <row r="168" spans="1:47" ht="22.5">
      <c r="A168" s="77" t="s">
        <v>2304</v>
      </c>
      <c r="B168" s="77" t="s">
        <v>371</v>
      </c>
      <c r="C168" s="78">
        <v>42560</v>
      </c>
      <c r="D168" s="77" t="s">
        <v>2627</v>
      </c>
      <c r="E168" s="94">
        <v>27.95</v>
      </c>
      <c r="F168" s="77" t="s">
        <v>2628</v>
      </c>
      <c r="G168" s="77" t="s">
        <v>2341</v>
      </c>
      <c r="H168" s="77"/>
      <c r="I168" s="77"/>
      <c r="J168" s="77"/>
      <c r="K168" s="79"/>
      <c r="L168" s="77"/>
      <c r="P168" s="77"/>
      <c r="Q168" s="77"/>
      <c r="R168" s="77"/>
      <c r="S168" s="77"/>
      <c r="V168" s="77"/>
      <c r="W168" s="77"/>
      <c r="X168" s="77"/>
      <c r="Y168" s="79"/>
      <c r="Z168" s="79"/>
      <c r="AA168" s="79"/>
      <c r="AB168" s="79"/>
      <c r="AC168" s="79"/>
      <c r="AD168" s="79"/>
      <c r="AE168" s="80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</row>
    <row r="169" spans="1:47" ht="22.5">
      <c r="A169" s="77" t="s">
        <v>2304</v>
      </c>
      <c r="B169" s="77" t="s">
        <v>371</v>
      </c>
      <c r="C169" s="78">
        <v>42560</v>
      </c>
      <c r="D169" s="77" t="s">
        <v>2629</v>
      </c>
      <c r="E169" s="94">
        <v>28.49</v>
      </c>
      <c r="F169" s="77" t="s">
        <v>2630</v>
      </c>
      <c r="G169" s="77" t="s">
        <v>2341</v>
      </c>
      <c r="H169" s="77"/>
      <c r="I169" s="77"/>
      <c r="J169" s="77"/>
      <c r="K169" s="79"/>
      <c r="L169" s="77"/>
      <c r="P169" s="77"/>
      <c r="Q169" s="77"/>
      <c r="R169" s="77"/>
      <c r="S169" s="77"/>
      <c r="V169" s="77"/>
      <c r="W169" s="77"/>
      <c r="X169" s="77"/>
      <c r="Y169" s="79"/>
      <c r="Z169" s="79"/>
      <c r="AA169" s="79"/>
      <c r="AB169" s="79"/>
      <c r="AC169" s="79"/>
      <c r="AD169" s="79"/>
      <c r="AE169" s="80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</row>
    <row r="170" spans="1:47" ht="22.5">
      <c r="A170" s="77" t="s">
        <v>2304</v>
      </c>
      <c r="B170" s="77" t="s">
        <v>371</v>
      </c>
      <c r="C170" s="78">
        <v>42560</v>
      </c>
      <c r="D170" s="77" t="s">
        <v>2631</v>
      </c>
      <c r="E170" s="94">
        <v>30.61</v>
      </c>
      <c r="F170" s="77" t="s">
        <v>2632</v>
      </c>
      <c r="G170" s="77" t="s">
        <v>2341</v>
      </c>
      <c r="H170" s="77"/>
      <c r="I170" s="77"/>
      <c r="J170" s="77"/>
      <c r="K170" s="79"/>
      <c r="L170" s="77"/>
      <c r="P170" s="77"/>
      <c r="Q170" s="77"/>
      <c r="R170" s="77"/>
      <c r="S170" s="77"/>
      <c r="V170" s="77"/>
      <c r="W170" s="77"/>
      <c r="X170" s="77"/>
      <c r="Y170" s="79"/>
      <c r="Z170" s="79"/>
      <c r="AA170" s="79"/>
      <c r="AB170" s="79"/>
      <c r="AC170" s="79"/>
      <c r="AD170" s="79"/>
      <c r="AE170" s="80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</row>
    <row r="171" spans="1:47" ht="22.5">
      <c r="A171" s="77" t="s">
        <v>2304</v>
      </c>
      <c r="B171" s="77" t="s">
        <v>371</v>
      </c>
      <c r="C171" s="78">
        <v>42560</v>
      </c>
      <c r="D171" s="77" t="s">
        <v>2633</v>
      </c>
      <c r="E171" s="94">
        <v>34.75</v>
      </c>
      <c r="F171" s="77" t="s">
        <v>2634</v>
      </c>
      <c r="G171" s="77" t="s">
        <v>2341</v>
      </c>
      <c r="H171" s="77"/>
      <c r="I171" s="77"/>
      <c r="J171" s="77"/>
      <c r="K171" s="79"/>
      <c r="L171" s="77"/>
      <c r="P171" s="77"/>
      <c r="Q171" s="77"/>
      <c r="R171" s="77"/>
      <c r="S171" s="77"/>
      <c r="V171" s="77"/>
      <c r="W171" s="77"/>
      <c r="X171" s="77"/>
      <c r="Y171" s="79"/>
      <c r="Z171" s="79"/>
      <c r="AA171" s="79"/>
      <c r="AB171" s="79"/>
      <c r="AC171" s="79"/>
      <c r="AD171" s="79"/>
      <c r="AE171" s="80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</row>
    <row r="172" spans="1:47" ht="22.5">
      <c r="A172" s="77" t="s">
        <v>2304</v>
      </c>
      <c r="B172" s="77" t="s">
        <v>371</v>
      </c>
      <c r="C172" s="78">
        <v>42560</v>
      </c>
      <c r="D172" s="77" t="s">
        <v>2635</v>
      </c>
      <c r="E172" s="94">
        <v>35.44</v>
      </c>
      <c r="F172" s="77" t="s">
        <v>2636</v>
      </c>
      <c r="G172" s="77" t="s">
        <v>2341</v>
      </c>
      <c r="H172" s="77"/>
      <c r="I172" s="77"/>
      <c r="J172" s="77"/>
      <c r="K172" s="79"/>
      <c r="L172" s="77"/>
      <c r="P172" s="77"/>
      <c r="Q172" s="77"/>
      <c r="R172" s="77"/>
      <c r="S172" s="77"/>
      <c r="V172" s="77"/>
      <c r="W172" s="77"/>
      <c r="X172" s="77"/>
      <c r="Y172" s="79"/>
      <c r="Z172" s="79"/>
      <c r="AA172" s="79"/>
      <c r="AB172" s="79"/>
      <c r="AC172" s="79"/>
      <c r="AD172" s="79"/>
      <c r="AE172" s="80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</row>
    <row r="173" spans="1:47" ht="22.5">
      <c r="A173" s="77" t="s">
        <v>2304</v>
      </c>
      <c r="B173" s="77" t="s">
        <v>371</v>
      </c>
      <c r="C173" s="78">
        <v>42560</v>
      </c>
      <c r="D173" s="77" t="s">
        <v>2637</v>
      </c>
      <c r="E173" s="94">
        <v>40.36</v>
      </c>
      <c r="F173" s="77" t="s">
        <v>2638</v>
      </c>
      <c r="G173" s="77" t="s">
        <v>2341</v>
      </c>
      <c r="H173" s="77"/>
      <c r="I173" s="77"/>
      <c r="J173" s="77"/>
      <c r="K173" s="79"/>
      <c r="L173" s="77"/>
      <c r="P173" s="77"/>
      <c r="Q173" s="77"/>
      <c r="R173" s="77"/>
      <c r="S173" s="77"/>
      <c r="V173" s="77"/>
      <c r="W173" s="77"/>
      <c r="X173" s="77"/>
      <c r="Y173" s="79"/>
      <c r="Z173" s="79"/>
      <c r="AA173" s="79"/>
      <c r="AB173" s="79"/>
      <c r="AC173" s="79"/>
      <c r="AD173" s="79"/>
      <c r="AE173" s="80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</row>
    <row r="174" spans="1:47" ht="22.5">
      <c r="A174" s="77" t="s">
        <v>2304</v>
      </c>
      <c r="B174" s="77" t="s">
        <v>371</v>
      </c>
      <c r="C174" s="78">
        <v>42560</v>
      </c>
      <c r="D174" s="77" t="s">
        <v>2639</v>
      </c>
      <c r="E174" s="94">
        <v>133.88</v>
      </c>
      <c r="F174" s="77" t="s">
        <v>2640</v>
      </c>
      <c r="G174" s="77" t="s">
        <v>2341</v>
      </c>
      <c r="H174" s="77"/>
      <c r="I174" s="77"/>
      <c r="J174" s="77"/>
      <c r="K174" s="79"/>
      <c r="L174" s="77"/>
      <c r="P174" s="77"/>
      <c r="Q174" s="77"/>
      <c r="R174" s="77"/>
      <c r="S174" s="77"/>
      <c r="V174" s="77"/>
      <c r="W174" s="77"/>
      <c r="X174" s="77"/>
      <c r="Y174" s="79"/>
      <c r="Z174" s="79"/>
      <c r="AA174" s="79"/>
      <c r="AB174" s="79"/>
      <c r="AC174" s="79"/>
      <c r="AD174" s="79"/>
      <c r="AE174" s="80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</row>
    <row r="175" spans="1:47" ht="22.5">
      <c r="A175" s="77" t="s">
        <v>2304</v>
      </c>
      <c r="B175" s="77" t="s">
        <v>46</v>
      </c>
      <c r="C175" s="78">
        <v>42560</v>
      </c>
      <c r="D175" s="77" t="s">
        <v>2641</v>
      </c>
      <c r="E175" s="94">
        <v>10.9</v>
      </c>
      <c r="F175" s="77" t="s">
        <v>2642</v>
      </c>
      <c r="G175" s="77" t="s">
        <v>2341</v>
      </c>
      <c r="H175" s="77"/>
      <c r="I175" s="77"/>
      <c r="J175" s="77"/>
      <c r="K175" s="79"/>
      <c r="L175" s="77"/>
      <c r="P175" s="77"/>
      <c r="Q175" s="77"/>
      <c r="R175" s="77"/>
      <c r="S175" s="77"/>
      <c r="V175" s="77"/>
      <c r="W175" s="77"/>
      <c r="X175" s="77"/>
      <c r="Y175" s="79"/>
      <c r="Z175" s="79"/>
      <c r="AA175" s="79"/>
      <c r="AB175" s="79"/>
      <c r="AC175" s="79"/>
      <c r="AD175" s="79"/>
      <c r="AE175" s="80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</row>
    <row r="176" spans="1:47" ht="22.5">
      <c r="A176" s="77" t="s">
        <v>2304</v>
      </c>
      <c r="B176" s="77" t="s">
        <v>46</v>
      </c>
      <c r="C176" s="78">
        <v>42560</v>
      </c>
      <c r="D176" s="77" t="s">
        <v>2643</v>
      </c>
      <c r="E176" s="94">
        <v>54.47</v>
      </c>
      <c r="F176" s="77" t="s">
        <v>2644</v>
      </c>
      <c r="G176" s="77" t="s">
        <v>2341</v>
      </c>
      <c r="H176" s="77"/>
      <c r="I176" s="77"/>
      <c r="J176" s="77"/>
      <c r="K176" s="79"/>
      <c r="L176" s="77"/>
      <c r="P176" s="77"/>
      <c r="Q176" s="77"/>
      <c r="R176" s="77"/>
      <c r="S176" s="77"/>
      <c r="V176" s="77"/>
      <c r="W176" s="77"/>
      <c r="X176" s="77"/>
      <c r="Y176" s="79"/>
      <c r="Z176" s="79"/>
      <c r="AA176" s="79"/>
      <c r="AB176" s="79"/>
      <c r="AC176" s="79"/>
      <c r="AD176" s="79"/>
      <c r="AE176" s="80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</row>
    <row r="177" spans="1:47" ht="22.5">
      <c r="A177" s="77" t="s">
        <v>2304</v>
      </c>
      <c r="B177" s="77" t="s">
        <v>46</v>
      </c>
      <c r="C177" s="78">
        <v>42560</v>
      </c>
      <c r="D177" s="77" t="s">
        <v>2645</v>
      </c>
      <c r="E177" s="94">
        <v>62.31</v>
      </c>
      <c r="F177" s="77" t="s">
        <v>2646</v>
      </c>
      <c r="G177" s="77" t="s">
        <v>2341</v>
      </c>
      <c r="H177" s="77"/>
      <c r="I177" s="77"/>
      <c r="J177" s="77"/>
      <c r="K177" s="79"/>
      <c r="L177" s="77"/>
      <c r="P177" s="77"/>
      <c r="Q177" s="77"/>
      <c r="R177" s="77"/>
      <c r="S177" s="77"/>
      <c r="V177" s="77"/>
      <c r="W177" s="77"/>
      <c r="X177" s="77"/>
      <c r="Y177" s="79"/>
      <c r="Z177" s="79"/>
      <c r="AA177" s="79"/>
      <c r="AB177" s="79"/>
      <c r="AC177" s="79"/>
      <c r="AD177" s="79"/>
      <c r="AE177" s="80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</row>
    <row r="178" spans="1:47" ht="22.5">
      <c r="A178" s="77" t="s">
        <v>2304</v>
      </c>
      <c r="B178" s="77" t="s">
        <v>46</v>
      </c>
      <c r="C178" s="78">
        <v>42560</v>
      </c>
      <c r="D178" s="77" t="s">
        <v>2647</v>
      </c>
      <c r="E178" s="94">
        <v>63.17</v>
      </c>
      <c r="F178" s="77" t="s">
        <v>2648</v>
      </c>
      <c r="G178" s="77" t="s">
        <v>2341</v>
      </c>
      <c r="H178" s="77"/>
      <c r="I178" s="77"/>
      <c r="J178" s="77"/>
      <c r="K178" s="79"/>
      <c r="L178" s="77"/>
      <c r="P178" s="77"/>
      <c r="Q178" s="77"/>
      <c r="R178" s="77"/>
      <c r="S178" s="77"/>
      <c r="V178" s="77"/>
      <c r="W178" s="77"/>
      <c r="X178" s="77"/>
      <c r="Y178" s="79"/>
      <c r="Z178" s="79"/>
      <c r="AA178" s="79"/>
      <c r="AB178" s="79"/>
      <c r="AC178" s="79"/>
      <c r="AD178" s="79"/>
      <c r="AE178" s="80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</row>
    <row r="179" spans="1:47" ht="22.5">
      <c r="A179" s="77" t="s">
        <v>2304</v>
      </c>
      <c r="B179" s="77" t="s">
        <v>46</v>
      </c>
      <c r="C179" s="78">
        <v>42560</v>
      </c>
      <c r="D179" s="77" t="s">
        <v>2649</v>
      </c>
      <c r="E179" s="94">
        <v>106.11</v>
      </c>
      <c r="F179" s="77" t="s">
        <v>2650</v>
      </c>
      <c r="G179" s="77" t="s">
        <v>2341</v>
      </c>
      <c r="H179" s="77"/>
      <c r="I179" s="77"/>
      <c r="J179" s="77"/>
      <c r="K179" s="79"/>
      <c r="L179" s="77"/>
      <c r="P179" s="77"/>
      <c r="Q179" s="77"/>
      <c r="R179" s="77"/>
      <c r="S179" s="77"/>
      <c r="V179" s="77"/>
      <c r="W179" s="77"/>
      <c r="X179" s="77"/>
      <c r="Y179" s="79"/>
      <c r="Z179" s="79"/>
      <c r="AA179" s="79"/>
      <c r="AB179" s="79"/>
      <c r="AC179" s="79"/>
      <c r="AD179" s="79"/>
      <c r="AE179" s="80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</row>
    <row r="180" spans="1:47" ht="22.5">
      <c r="A180" s="77" t="s">
        <v>2304</v>
      </c>
      <c r="B180" s="77" t="s">
        <v>46</v>
      </c>
      <c r="C180" s="78">
        <v>42560</v>
      </c>
      <c r="D180" s="77" t="s">
        <v>2651</v>
      </c>
      <c r="E180" s="94">
        <v>180.18</v>
      </c>
      <c r="F180" s="77" t="s">
        <v>2652</v>
      </c>
      <c r="G180" s="77" t="s">
        <v>2341</v>
      </c>
      <c r="H180" s="77"/>
      <c r="I180" s="77"/>
      <c r="J180" s="77"/>
      <c r="K180" s="79"/>
      <c r="L180" s="77"/>
      <c r="P180" s="77"/>
      <c r="Q180" s="77"/>
      <c r="R180" s="77"/>
      <c r="S180" s="77"/>
      <c r="V180" s="77"/>
      <c r="W180" s="77"/>
      <c r="X180" s="77"/>
      <c r="Y180" s="79"/>
      <c r="Z180" s="79"/>
      <c r="AA180" s="79"/>
      <c r="AB180" s="79"/>
      <c r="AC180" s="79"/>
      <c r="AD180" s="79"/>
      <c r="AE180" s="80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</row>
    <row r="181" spans="1:47" ht="22.5">
      <c r="A181" s="77" t="s">
        <v>2304</v>
      </c>
      <c r="B181" s="77" t="s">
        <v>46</v>
      </c>
      <c r="C181" s="78">
        <v>42560</v>
      </c>
      <c r="D181" s="77" t="s">
        <v>2653</v>
      </c>
      <c r="E181" s="94">
        <v>315.36</v>
      </c>
      <c r="F181" s="77" t="s">
        <v>2654</v>
      </c>
      <c r="G181" s="77" t="s">
        <v>2341</v>
      </c>
      <c r="H181" s="77"/>
      <c r="I181" s="77"/>
      <c r="J181" s="77"/>
      <c r="K181" s="79"/>
      <c r="L181" s="77"/>
      <c r="P181" s="77"/>
      <c r="Q181" s="77"/>
      <c r="R181" s="77"/>
      <c r="S181" s="77"/>
      <c r="V181" s="77"/>
      <c r="W181" s="77"/>
      <c r="X181" s="77"/>
      <c r="Y181" s="79"/>
      <c r="Z181" s="79"/>
      <c r="AA181" s="79"/>
      <c r="AB181" s="79"/>
      <c r="AC181" s="79"/>
      <c r="AD181" s="79"/>
      <c r="AE181" s="80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</row>
    <row r="182" spans="1:47" ht="22.5">
      <c r="A182" s="77" t="s">
        <v>2304</v>
      </c>
      <c r="B182" s="77" t="s">
        <v>50</v>
      </c>
      <c r="C182" s="78">
        <v>42560</v>
      </c>
      <c r="D182" s="77" t="s">
        <v>2655</v>
      </c>
      <c r="E182" s="94">
        <v>204.33</v>
      </c>
      <c r="F182" s="77" t="s">
        <v>2656</v>
      </c>
      <c r="G182" s="77" t="s">
        <v>2341</v>
      </c>
      <c r="H182" s="77"/>
      <c r="I182" s="77"/>
      <c r="J182" s="77"/>
      <c r="K182" s="79"/>
      <c r="L182" s="77"/>
      <c r="P182" s="77"/>
      <c r="Q182" s="77"/>
      <c r="R182" s="77"/>
      <c r="S182" s="77"/>
      <c r="V182" s="77"/>
      <c r="W182" s="77"/>
      <c r="X182" s="77"/>
      <c r="Y182" s="79"/>
      <c r="Z182" s="79"/>
      <c r="AA182" s="79"/>
      <c r="AB182" s="79"/>
      <c r="AC182" s="79"/>
      <c r="AD182" s="79"/>
      <c r="AE182" s="80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</row>
    <row r="183" spans="1:47" ht="22.5">
      <c r="A183" s="77" t="s">
        <v>2304</v>
      </c>
      <c r="B183" s="77" t="s">
        <v>50</v>
      </c>
      <c r="C183" s="78">
        <v>42560</v>
      </c>
      <c r="D183" s="77" t="s">
        <v>2657</v>
      </c>
      <c r="E183" s="94">
        <v>222.67</v>
      </c>
      <c r="F183" s="77" t="s">
        <v>2658</v>
      </c>
      <c r="G183" s="77" t="s">
        <v>2341</v>
      </c>
      <c r="H183" s="77"/>
      <c r="I183" s="77"/>
      <c r="J183" s="77"/>
      <c r="K183" s="79"/>
      <c r="L183" s="77"/>
      <c r="P183" s="77"/>
      <c r="Q183" s="77"/>
      <c r="R183" s="77"/>
      <c r="S183" s="77"/>
      <c r="V183" s="77"/>
      <c r="W183" s="77"/>
      <c r="X183" s="77"/>
      <c r="Y183" s="79"/>
      <c r="Z183" s="79"/>
      <c r="AA183" s="79"/>
      <c r="AB183" s="79"/>
      <c r="AC183" s="79"/>
      <c r="AD183" s="79"/>
      <c r="AE183" s="80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</row>
    <row r="184" spans="1:47" ht="22.5">
      <c r="A184" s="77" t="s">
        <v>2304</v>
      </c>
      <c r="B184" s="77" t="s">
        <v>50</v>
      </c>
      <c r="C184" s="78">
        <v>42560</v>
      </c>
      <c r="D184" s="77" t="s">
        <v>2659</v>
      </c>
      <c r="E184" s="94">
        <v>233.9</v>
      </c>
      <c r="F184" s="77" t="s">
        <v>2660</v>
      </c>
      <c r="G184" s="77" t="s">
        <v>2341</v>
      </c>
      <c r="H184" s="77"/>
      <c r="I184" s="77"/>
      <c r="J184" s="77"/>
      <c r="K184" s="79"/>
      <c r="L184" s="77"/>
      <c r="P184" s="77"/>
      <c r="Q184" s="77"/>
      <c r="R184" s="77"/>
      <c r="S184" s="77"/>
      <c r="V184" s="77"/>
      <c r="W184" s="77"/>
      <c r="X184" s="77"/>
      <c r="Y184" s="79"/>
      <c r="Z184" s="79"/>
      <c r="AA184" s="79"/>
      <c r="AB184" s="79"/>
      <c r="AC184" s="79"/>
      <c r="AD184" s="79"/>
      <c r="AE184" s="80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</row>
    <row r="185" spans="1:47" ht="22.5">
      <c r="A185" s="77" t="s">
        <v>2304</v>
      </c>
      <c r="B185" s="77" t="s">
        <v>50</v>
      </c>
      <c r="C185" s="78">
        <v>42560</v>
      </c>
      <c r="D185" s="77" t="s">
        <v>2661</v>
      </c>
      <c r="E185" s="94">
        <v>245.52</v>
      </c>
      <c r="F185" s="77" t="s">
        <v>2662</v>
      </c>
      <c r="G185" s="77" t="s">
        <v>2341</v>
      </c>
      <c r="H185" s="77"/>
      <c r="I185" s="77"/>
      <c r="J185" s="77"/>
      <c r="K185" s="79"/>
      <c r="L185" s="77"/>
      <c r="P185" s="77"/>
      <c r="Q185" s="77"/>
      <c r="R185" s="77"/>
      <c r="S185" s="77"/>
      <c r="V185" s="77"/>
      <c r="W185" s="77"/>
      <c r="X185" s="77"/>
      <c r="Y185" s="79"/>
      <c r="Z185" s="79"/>
      <c r="AA185" s="79"/>
      <c r="AB185" s="79"/>
      <c r="AC185" s="79"/>
      <c r="AD185" s="79"/>
      <c r="AE185" s="80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</row>
    <row r="186" spans="1:47" ht="22.5">
      <c r="A186" s="77" t="s">
        <v>2304</v>
      </c>
      <c r="B186" s="77" t="s">
        <v>50</v>
      </c>
      <c r="C186" s="78">
        <v>42560</v>
      </c>
      <c r="D186" s="77" t="s">
        <v>2663</v>
      </c>
      <c r="E186" s="94">
        <v>351.63</v>
      </c>
      <c r="F186" s="77" t="s">
        <v>2664</v>
      </c>
      <c r="G186" s="77" t="s">
        <v>2341</v>
      </c>
      <c r="H186" s="77"/>
      <c r="I186" s="77"/>
      <c r="J186" s="77"/>
      <c r="K186" s="79"/>
      <c r="L186" s="77"/>
      <c r="P186" s="77"/>
      <c r="Q186" s="77"/>
      <c r="R186" s="77"/>
      <c r="S186" s="77"/>
      <c r="V186" s="77"/>
      <c r="W186" s="77"/>
      <c r="X186" s="77"/>
      <c r="Y186" s="79"/>
      <c r="Z186" s="79"/>
      <c r="AA186" s="79"/>
      <c r="AB186" s="79"/>
      <c r="AC186" s="79"/>
      <c r="AD186" s="79"/>
      <c r="AE186" s="80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</row>
    <row r="187" spans="1:47" ht="22.5">
      <c r="A187" s="77" t="s">
        <v>2304</v>
      </c>
      <c r="B187" s="77" t="s">
        <v>50</v>
      </c>
      <c r="C187" s="78">
        <v>42560</v>
      </c>
      <c r="D187" s="77" t="s">
        <v>2665</v>
      </c>
      <c r="E187" s="94">
        <v>351.64</v>
      </c>
      <c r="F187" s="77" t="s">
        <v>2666</v>
      </c>
      <c r="G187" s="77" t="s">
        <v>2341</v>
      </c>
      <c r="H187" s="77"/>
      <c r="I187" s="77"/>
      <c r="J187" s="77"/>
      <c r="K187" s="79"/>
      <c r="L187" s="77"/>
      <c r="P187" s="77"/>
      <c r="Q187" s="77"/>
      <c r="R187" s="77"/>
      <c r="S187" s="77"/>
      <c r="V187" s="77"/>
      <c r="W187" s="77"/>
      <c r="X187" s="77"/>
      <c r="Y187" s="79"/>
      <c r="Z187" s="79"/>
      <c r="AA187" s="79"/>
      <c r="AB187" s="79"/>
      <c r="AC187" s="79"/>
      <c r="AD187" s="79"/>
      <c r="AE187" s="80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</row>
    <row r="188" spans="1:47" ht="22.5">
      <c r="A188" s="77" t="s">
        <v>2304</v>
      </c>
      <c r="B188" s="77" t="s">
        <v>50</v>
      </c>
      <c r="C188" s="78">
        <v>42560</v>
      </c>
      <c r="D188" s="77" t="s">
        <v>2667</v>
      </c>
      <c r="E188" s="94">
        <v>392.38</v>
      </c>
      <c r="F188" s="77" t="s">
        <v>2668</v>
      </c>
      <c r="G188" s="77" t="s">
        <v>2341</v>
      </c>
      <c r="H188" s="77"/>
      <c r="I188" s="77"/>
      <c r="J188" s="77"/>
      <c r="K188" s="79"/>
      <c r="L188" s="77"/>
      <c r="P188" s="77"/>
      <c r="Q188" s="77"/>
      <c r="R188" s="77"/>
      <c r="S188" s="77"/>
      <c r="V188" s="77"/>
      <c r="W188" s="77"/>
      <c r="X188" s="77"/>
      <c r="Y188" s="79"/>
      <c r="Z188" s="79"/>
      <c r="AA188" s="79"/>
      <c r="AB188" s="79"/>
      <c r="AC188" s="79"/>
      <c r="AD188" s="79"/>
      <c r="AE188" s="80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</row>
    <row r="189" spans="1:47" ht="22.5">
      <c r="A189" s="77" t="s">
        <v>2304</v>
      </c>
      <c r="B189" s="77" t="s">
        <v>50</v>
      </c>
      <c r="C189" s="78">
        <v>42560</v>
      </c>
      <c r="D189" s="77" t="s">
        <v>2669</v>
      </c>
      <c r="E189" s="94">
        <v>511.19</v>
      </c>
      <c r="F189" s="77" t="s">
        <v>2670</v>
      </c>
      <c r="G189" s="77" t="s">
        <v>2341</v>
      </c>
      <c r="H189" s="77"/>
      <c r="I189" s="77"/>
      <c r="J189" s="77"/>
      <c r="K189" s="79"/>
      <c r="L189" s="77"/>
      <c r="P189" s="77"/>
      <c r="Q189" s="77"/>
      <c r="R189" s="77"/>
      <c r="S189" s="77"/>
      <c r="V189" s="77"/>
      <c r="W189" s="77"/>
      <c r="X189" s="77"/>
      <c r="Y189" s="79"/>
      <c r="Z189" s="79"/>
      <c r="AA189" s="79"/>
      <c r="AB189" s="79"/>
      <c r="AC189" s="79"/>
      <c r="AD189" s="79"/>
      <c r="AE189" s="80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</row>
    <row r="190" spans="1:47" ht="22.5">
      <c r="A190" s="77" t="s">
        <v>2304</v>
      </c>
      <c r="B190" s="77" t="s">
        <v>50</v>
      </c>
      <c r="C190" s="78">
        <v>42560</v>
      </c>
      <c r="D190" s="77" t="s">
        <v>2671</v>
      </c>
      <c r="E190" s="94">
        <v>603.98</v>
      </c>
      <c r="F190" s="77" t="s">
        <v>2672</v>
      </c>
      <c r="G190" s="77" t="s">
        <v>2341</v>
      </c>
      <c r="H190" s="77"/>
      <c r="I190" s="77"/>
      <c r="J190" s="77"/>
      <c r="K190" s="79"/>
      <c r="L190" s="77"/>
      <c r="P190" s="77"/>
      <c r="Q190" s="77"/>
      <c r="R190" s="77"/>
      <c r="S190" s="77"/>
      <c r="V190" s="77"/>
      <c r="W190" s="77"/>
      <c r="X190" s="77"/>
      <c r="Y190" s="79"/>
      <c r="Z190" s="79"/>
      <c r="AA190" s="79"/>
      <c r="AB190" s="79"/>
      <c r="AC190" s="79"/>
      <c r="AD190" s="79"/>
      <c r="AE190" s="80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</row>
    <row r="191" spans="1:47">
      <c r="A191" s="77" t="s">
        <v>2304</v>
      </c>
      <c r="B191" s="77" t="s">
        <v>2673</v>
      </c>
      <c r="C191" s="78">
        <v>42282</v>
      </c>
      <c r="D191" s="77" t="s">
        <v>2674</v>
      </c>
      <c r="E191" s="94">
        <v>0.03</v>
      </c>
      <c r="F191" s="77" t="s">
        <v>94</v>
      </c>
      <c r="G191" s="77" t="s">
        <v>94</v>
      </c>
      <c r="H191" s="77"/>
      <c r="I191" s="77"/>
      <c r="J191" s="77"/>
      <c r="K191" s="79"/>
      <c r="L191" s="77"/>
      <c r="P191" s="77"/>
      <c r="Q191" s="77"/>
      <c r="R191" s="77"/>
      <c r="S191" s="77"/>
      <c r="V191" s="77"/>
      <c r="W191" s="77"/>
      <c r="X191" s="77"/>
      <c r="Y191" s="79"/>
      <c r="Z191" s="79"/>
      <c r="AA191" s="79"/>
      <c r="AB191" s="79"/>
      <c r="AC191" s="79"/>
      <c r="AD191" s="79"/>
      <c r="AE191" s="78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</row>
    <row r="192" spans="1:47">
      <c r="A192" s="77" t="s">
        <v>2304</v>
      </c>
      <c r="B192" s="77" t="s">
        <v>2673</v>
      </c>
      <c r="C192" s="78">
        <v>42282</v>
      </c>
      <c r="D192" s="77" t="s">
        <v>2675</v>
      </c>
      <c r="E192" s="94">
        <v>0.05</v>
      </c>
      <c r="F192" s="77" t="s">
        <v>94</v>
      </c>
      <c r="G192" s="77" t="s">
        <v>94</v>
      </c>
      <c r="H192" s="77"/>
      <c r="I192" s="77"/>
      <c r="J192" s="77"/>
      <c r="K192" s="79"/>
      <c r="L192" s="77"/>
      <c r="P192" s="77"/>
      <c r="Q192" s="77"/>
      <c r="R192" s="77"/>
      <c r="S192" s="77"/>
      <c r="V192" s="77"/>
      <c r="W192" s="77"/>
      <c r="X192" s="77"/>
      <c r="Y192" s="79"/>
      <c r="Z192" s="79"/>
      <c r="AA192" s="79"/>
      <c r="AB192" s="79"/>
      <c r="AC192" s="79"/>
      <c r="AD192" s="79"/>
      <c r="AE192" s="78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</row>
    <row r="193" spans="1:47">
      <c r="A193" s="77" t="s">
        <v>2304</v>
      </c>
      <c r="B193" s="77" t="s">
        <v>2673</v>
      </c>
      <c r="C193" s="78">
        <v>42282</v>
      </c>
      <c r="D193" s="77" t="s">
        <v>2676</v>
      </c>
      <c r="E193" s="94">
        <v>0.2</v>
      </c>
      <c r="F193" s="77" t="s">
        <v>94</v>
      </c>
      <c r="G193" s="77" t="s">
        <v>94</v>
      </c>
      <c r="H193" s="77"/>
      <c r="I193" s="77"/>
      <c r="J193" s="77"/>
      <c r="K193" s="79"/>
      <c r="L193" s="77"/>
      <c r="P193" s="77"/>
      <c r="Q193" s="77"/>
      <c r="R193" s="77"/>
      <c r="S193" s="77"/>
      <c r="V193" s="77"/>
      <c r="W193" s="77"/>
      <c r="X193" s="77"/>
      <c r="Y193" s="79"/>
      <c r="Z193" s="79"/>
      <c r="AA193" s="79"/>
      <c r="AB193" s="79"/>
      <c r="AC193" s="79"/>
      <c r="AD193" s="79"/>
      <c r="AE193" s="78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</row>
    <row r="194" spans="1:47">
      <c r="A194" s="77" t="s">
        <v>2304</v>
      </c>
      <c r="B194" s="77" t="s">
        <v>2673</v>
      </c>
      <c r="C194" s="78">
        <v>42282</v>
      </c>
      <c r="D194" s="77" t="s">
        <v>2677</v>
      </c>
      <c r="E194" s="94">
        <v>0.56999999999999995</v>
      </c>
      <c r="F194" s="77" t="s">
        <v>94</v>
      </c>
      <c r="G194" s="77" t="s">
        <v>94</v>
      </c>
      <c r="H194" s="77"/>
      <c r="I194" s="77"/>
      <c r="J194" s="77"/>
      <c r="K194" s="79"/>
      <c r="L194" s="77"/>
      <c r="P194" s="77"/>
      <c r="Q194" s="77"/>
      <c r="R194" s="77"/>
      <c r="S194" s="77"/>
      <c r="V194" s="77"/>
      <c r="W194" s="77"/>
      <c r="X194" s="77"/>
      <c r="Y194" s="79"/>
      <c r="Z194" s="79"/>
      <c r="AA194" s="79"/>
      <c r="AB194" s="79"/>
      <c r="AC194" s="79"/>
      <c r="AD194" s="79"/>
      <c r="AE194" s="78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</row>
    <row r="195" spans="1:47">
      <c r="A195" s="77" t="s">
        <v>2304</v>
      </c>
      <c r="B195" s="77" t="s">
        <v>2673</v>
      </c>
      <c r="C195" s="78">
        <v>42282</v>
      </c>
      <c r="D195" s="77" t="s">
        <v>2678</v>
      </c>
      <c r="E195" s="94">
        <v>1.2</v>
      </c>
      <c r="F195" s="77" t="s">
        <v>94</v>
      </c>
      <c r="G195" s="77" t="s">
        <v>94</v>
      </c>
      <c r="H195" s="77"/>
      <c r="I195" s="77"/>
      <c r="J195" s="77"/>
      <c r="K195" s="79"/>
      <c r="L195" s="77"/>
      <c r="P195" s="77"/>
      <c r="Q195" s="77"/>
      <c r="R195" s="77"/>
      <c r="S195" s="77"/>
      <c r="V195" s="77"/>
      <c r="W195" s="77"/>
      <c r="X195" s="77"/>
      <c r="Y195" s="79"/>
      <c r="Z195" s="79"/>
      <c r="AA195" s="79"/>
      <c r="AB195" s="79"/>
      <c r="AC195" s="79"/>
      <c r="AD195" s="79"/>
      <c r="AE195" s="78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</row>
    <row r="196" spans="1:47">
      <c r="A196" s="77" t="s">
        <v>2304</v>
      </c>
      <c r="B196" s="77" t="s">
        <v>2673</v>
      </c>
      <c r="C196" s="78">
        <v>42282</v>
      </c>
      <c r="D196" s="77" t="s">
        <v>2679</v>
      </c>
      <c r="E196" s="94">
        <v>5.41</v>
      </c>
      <c r="F196" s="77" t="s">
        <v>94</v>
      </c>
      <c r="G196" s="77" t="s">
        <v>94</v>
      </c>
      <c r="H196" s="77"/>
      <c r="I196" s="77"/>
      <c r="J196" s="77"/>
      <c r="K196" s="79"/>
      <c r="L196" s="77"/>
      <c r="P196" s="77"/>
      <c r="Q196" s="77"/>
      <c r="R196" s="77"/>
      <c r="S196" s="77"/>
      <c r="V196" s="77"/>
      <c r="W196" s="77"/>
      <c r="X196" s="77"/>
      <c r="Y196" s="79"/>
      <c r="Z196" s="79"/>
      <c r="AA196" s="79"/>
      <c r="AB196" s="79"/>
      <c r="AC196" s="79"/>
      <c r="AD196" s="79"/>
      <c r="AE196" s="78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</row>
    <row r="197" spans="1:47">
      <c r="A197" s="77" t="s">
        <v>2304</v>
      </c>
      <c r="B197" s="77" t="s">
        <v>2673</v>
      </c>
      <c r="C197" s="78">
        <v>42282</v>
      </c>
      <c r="D197" s="77" t="s">
        <v>2680</v>
      </c>
      <c r="E197" s="94">
        <v>8.23</v>
      </c>
      <c r="F197" s="77" t="s">
        <v>94</v>
      </c>
      <c r="G197" s="77" t="s">
        <v>94</v>
      </c>
      <c r="H197" s="77"/>
      <c r="I197" s="77"/>
      <c r="J197" s="77"/>
      <c r="K197" s="79"/>
      <c r="L197" s="77"/>
      <c r="P197" s="77"/>
      <c r="Q197" s="77"/>
      <c r="R197" s="77"/>
      <c r="S197" s="77"/>
      <c r="V197" s="77"/>
      <c r="W197" s="77"/>
      <c r="X197" s="77"/>
      <c r="Y197" s="79"/>
      <c r="Z197" s="79"/>
      <c r="AA197" s="79"/>
      <c r="AB197" s="79"/>
      <c r="AC197" s="79"/>
      <c r="AD197" s="79"/>
      <c r="AE197" s="78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</row>
    <row r="198" spans="1:47">
      <c r="A198" s="77" t="s">
        <v>2304</v>
      </c>
      <c r="B198" s="77" t="s">
        <v>2673</v>
      </c>
      <c r="C198" s="78">
        <v>42282</v>
      </c>
      <c r="D198" s="77" t="s">
        <v>2681</v>
      </c>
      <c r="E198" s="94">
        <v>10.02</v>
      </c>
      <c r="F198" s="77" t="s">
        <v>94</v>
      </c>
      <c r="G198" s="77" t="s">
        <v>94</v>
      </c>
      <c r="H198" s="77"/>
      <c r="I198" s="77"/>
      <c r="J198" s="77"/>
      <c r="K198" s="79"/>
      <c r="L198" s="77"/>
      <c r="P198" s="77"/>
      <c r="Q198" s="77"/>
      <c r="R198" s="77"/>
      <c r="S198" s="77"/>
      <c r="V198" s="77"/>
      <c r="W198" s="77"/>
      <c r="X198" s="77"/>
      <c r="Y198" s="79"/>
      <c r="Z198" s="79"/>
      <c r="AA198" s="79"/>
      <c r="AB198" s="79"/>
      <c r="AC198" s="79"/>
      <c r="AD198" s="79"/>
      <c r="AE198" s="78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</row>
    <row r="199" spans="1:47">
      <c r="A199" s="77" t="s">
        <v>2304</v>
      </c>
      <c r="B199" s="77" t="s">
        <v>2673</v>
      </c>
      <c r="C199" s="78">
        <v>42282</v>
      </c>
      <c r="D199" s="77" t="s">
        <v>2682</v>
      </c>
      <c r="E199" s="94">
        <v>11.69</v>
      </c>
      <c r="F199" s="77" t="s">
        <v>94</v>
      </c>
      <c r="G199" s="77" t="s">
        <v>94</v>
      </c>
      <c r="H199" s="77"/>
      <c r="I199" s="77"/>
      <c r="J199" s="77"/>
      <c r="K199" s="79"/>
      <c r="L199" s="77"/>
      <c r="P199" s="77"/>
      <c r="Q199" s="77"/>
      <c r="R199" s="77"/>
      <c r="S199" s="77"/>
      <c r="V199" s="77"/>
      <c r="W199" s="77"/>
      <c r="X199" s="77"/>
      <c r="Y199" s="79"/>
      <c r="Z199" s="79"/>
      <c r="AA199" s="79"/>
      <c r="AB199" s="79"/>
      <c r="AC199" s="79"/>
      <c r="AD199" s="79"/>
      <c r="AE199" s="78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</row>
    <row r="200" spans="1:47">
      <c r="A200" s="77" t="s">
        <v>2304</v>
      </c>
      <c r="B200" s="77" t="s">
        <v>2673</v>
      </c>
      <c r="C200" s="78">
        <v>42282</v>
      </c>
      <c r="D200" s="77" t="s">
        <v>2683</v>
      </c>
      <c r="E200" s="94">
        <v>12.19</v>
      </c>
      <c r="F200" s="77" t="s">
        <v>94</v>
      </c>
      <c r="G200" s="77" t="s">
        <v>94</v>
      </c>
      <c r="H200" s="77"/>
      <c r="I200" s="77"/>
      <c r="J200" s="77"/>
      <c r="K200" s="79"/>
      <c r="L200" s="77"/>
      <c r="P200" s="77"/>
      <c r="Q200" s="77"/>
      <c r="R200" s="77"/>
      <c r="S200" s="77"/>
      <c r="V200" s="77"/>
      <c r="W200" s="77"/>
      <c r="X200" s="77"/>
      <c r="Y200" s="79"/>
      <c r="Z200" s="79"/>
      <c r="AA200" s="79"/>
      <c r="AB200" s="79"/>
      <c r="AC200" s="79"/>
      <c r="AD200" s="79"/>
      <c r="AE200" s="78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</row>
    <row r="201" spans="1:47">
      <c r="A201" s="77" t="s">
        <v>2304</v>
      </c>
      <c r="B201" s="77" t="s">
        <v>2673</v>
      </c>
      <c r="C201" s="78">
        <v>42282</v>
      </c>
      <c r="D201" s="77" t="s">
        <v>2684</v>
      </c>
      <c r="E201" s="94">
        <v>12.29</v>
      </c>
      <c r="F201" s="77" t="s">
        <v>94</v>
      </c>
      <c r="G201" s="77" t="s">
        <v>94</v>
      </c>
      <c r="H201" s="77"/>
      <c r="I201" s="77"/>
      <c r="J201" s="77"/>
      <c r="K201" s="79"/>
      <c r="L201" s="77"/>
      <c r="P201" s="77"/>
      <c r="Q201" s="77"/>
      <c r="R201" s="77"/>
      <c r="S201" s="77"/>
      <c r="V201" s="77"/>
      <c r="W201" s="77"/>
      <c r="X201" s="77"/>
      <c r="Y201" s="79"/>
      <c r="Z201" s="79"/>
      <c r="AA201" s="79"/>
      <c r="AB201" s="79"/>
      <c r="AC201" s="79"/>
      <c r="AD201" s="79"/>
      <c r="AE201" s="78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</row>
    <row r="202" spans="1:47">
      <c r="A202" s="77" t="s">
        <v>2304</v>
      </c>
      <c r="B202" s="77" t="s">
        <v>2673</v>
      </c>
      <c r="C202" s="78">
        <v>42282</v>
      </c>
      <c r="D202" s="77" t="s">
        <v>2685</v>
      </c>
      <c r="E202" s="94">
        <v>35.54</v>
      </c>
      <c r="F202" s="77" t="s">
        <v>94</v>
      </c>
      <c r="G202" s="77" t="s">
        <v>94</v>
      </c>
      <c r="H202" s="77"/>
      <c r="I202" s="77"/>
      <c r="J202" s="77"/>
      <c r="K202" s="79"/>
      <c r="L202" s="77"/>
      <c r="P202" s="77"/>
      <c r="Q202" s="77"/>
      <c r="R202" s="77"/>
      <c r="S202" s="77"/>
      <c r="V202" s="77"/>
      <c r="W202" s="77"/>
      <c r="X202" s="77"/>
      <c r="Y202" s="79"/>
      <c r="Z202" s="79"/>
      <c r="AA202" s="79"/>
      <c r="AB202" s="79"/>
      <c r="AC202" s="79"/>
      <c r="AD202" s="79"/>
      <c r="AE202" s="78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</row>
    <row r="203" spans="1:47">
      <c r="A203" s="77" t="s">
        <v>2304</v>
      </c>
      <c r="B203" s="77" t="s">
        <v>2673</v>
      </c>
      <c r="C203" s="78">
        <v>42282</v>
      </c>
      <c r="D203" s="77" t="s">
        <v>2686</v>
      </c>
      <c r="E203" s="94">
        <v>38.729999999999997</v>
      </c>
      <c r="F203" s="77" t="s">
        <v>94</v>
      </c>
      <c r="G203" s="77" t="s">
        <v>94</v>
      </c>
      <c r="H203" s="77"/>
      <c r="I203" s="77"/>
      <c r="J203" s="77"/>
      <c r="K203" s="79"/>
      <c r="L203" s="77"/>
      <c r="P203" s="77"/>
      <c r="Q203" s="77"/>
      <c r="R203" s="77"/>
      <c r="S203" s="77"/>
      <c r="V203" s="77"/>
      <c r="W203" s="77"/>
      <c r="X203" s="77"/>
      <c r="Y203" s="79"/>
      <c r="Z203" s="79"/>
      <c r="AA203" s="79"/>
      <c r="AB203" s="79"/>
      <c r="AC203" s="79"/>
      <c r="AD203" s="79"/>
      <c r="AE203" s="78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</row>
    <row r="204" spans="1:47">
      <c r="A204" s="77" t="s">
        <v>2304</v>
      </c>
      <c r="B204" s="77" t="s">
        <v>2673</v>
      </c>
      <c r="C204" s="78">
        <v>42282</v>
      </c>
      <c r="D204" s="77" t="s">
        <v>2687</v>
      </c>
      <c r="E204" s="94">
        <v>43.59</v>
      </c>
      <c r="F204" s="77" t="s">
        <v>94</v>
      </c>
      <c r="G204" s="77" t="s">
        <v>94</v>
      </c>
      <c r="H204" s="77"/>
      <c r="I204" s="77"/>
      <c r="J204" s="77"/>
      <c r="K204" s="79"/>
      <c r="L204" s="77"/>
      <c r="P204" s="77"/>
      <c r="Q204" s="77"/>
      <c r="R204" s="77"/>
      <c r="S204" s="77"/>
      <c r="V204" s="77"/>
      <c r="W204" s="77"/>
      <c r="X204" s="77"/>
      <c r="Y204" s="79"/>
      <c r="Z204" s="79"/>
      <c r="AA204" s="79"/>
      <c r="AB204" s="79"/>
      <c r="AC204" s="79"/>
      <c r="AD204" s="79"/>
      <c r="AE204" s="78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</row>
    <row r="205" spans="1:47">
      <c r="A205" s="77" t="s">
        <v>2304</v>
      </c>
      <c r="B205" s="77" t="s">
        <v>2673</v>
      </c>
      <c r="C205" s="78">
        <v>42282</v>
      </c>
      <c r="D205" s="77" t="s">
        <v>2688</v>
      </c>
      <c r="E205" s="94">
        <v>44.11</v>
      </c>
      <c r="F205" s="77" t="s">
        <v>94</v>
      </c>
      <c r="G205" s="77" t="s">
        <v>94</v>
      </c>
      <c r="H205" s="77"/>
      <c r="I205" s="77"/>
      <c r="J205" s="77"/>
      <c r="K205" s="79"/>
      <c r="L205" s="77"/>
      <c r="P205" s="77"/>
      <c r="Q205" s="77"/>
      <c r="R205" s="77"/>
      <c r="S205" s="77"/>
      <c r="V205" s="77"/>
      <c r="W205" s="77"/>
      <c r="X205" s="77"/>
      <c r="Y205" s="79"/>
      <c r="Z205" s="79"/>
      <c r="AA205" s="79"/>
      <c r="AB205" s="79"/>
      <c r="AC205" s="79"/>
      <c r="AD205" s="79"/>
      <c r="AE205" s="78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</row>
    <row r="206" spans="1:47">
      <c r="A206" s="77" t="s">
        <v>2304</v>
      </c>
      <c r="B206" s="77" t="s">
        <v>2673</v>
      </c>
      <c r="C206" s="78">
        <v>42282</v>
      </c>
      <c r="D206" s="77" t="s">
        <v>2689</v>
      </c>
      <c r="E206" s="94">
        <v>62.72</v>
      </c>
      <c r="F206" s="77" t="s">
        <v>94</v>
      </c>
      <c r="G206" s="77" t="s">
        <v>94</v>
      </c>
      <c r="H206" s="77"/>
      <c r="I206" s="77"/>
      <c r="J206" s="77"/>
      <c r="K206" s="79"/>
      <c r="L206" s="77"/>
      <c r="P206" s="77"/>
      <c r="Q206" s="77"/>
      <c r="R206" s="77"/>
      <c r="S206" s="77"/>
      <c r="V206" s="77"/>
      <c r="W206" s="77"/>
      <c r="X206" s="77"/>
      <c r="Y206" s="79"/>
      <c r="Z206" s="79"/>
      <c r="AA206" s="79"/>
      <c r="AB206" s="79"/>
      <c r="AC206" s="79"/>
      <c r="AD206" s="79"/>
      <c r="AE206" s="78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</row>
    <row r="207" spans="1:47">
      <c r="A207" s="77" t="s">
        <v>2304</v>
      </c>
      <c r="B207" s="77" t="s">
        <v>2673</v>
      </c>
      <c r="C207" s="78">
        <v>42282</v>
      </c>
      <c r="D207" s="77" t="s">
        <v>2690</v>
      </c>
      <c r="E207" s="94">
        <v>91.63</v>
      </c>
      <c r="F207" s="77" t="s">
        <v>94</v>
      </c>
      <c r="G207" s="77" t="s">
        <v>94</v>
      </c>
      <c r="H207" s="77"/>
      <c r="I207" s="77"/>
      <c r="J207" s="77"/>
      <c r="K207" s="79"/>
      <c r="L207" s="77"/>
      <c r="P207" s="77"/>
      <c r="Q207" s="77"/>
      <c r="R207" s="77"/>
      <c r="S207" s="77"/>
      <c r="V207" s="77"/>
      <c r="W207" s="77"/>
      <c r="X207" s="77"/>
      <c r="Y207" s="79"/>
      <c r="Z207" s="79"/>
      <c r="AA207" s="79"/>
      <c r="AB207" s="79"/>
      <c r="AC207" s="79"/>
      <c r="AD207" s="79"/>
      <c r="AE207" s="78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</row>
    <row r="208" spans="1:47">
      <c r="A208" s="77" t="s">
        <v>2304</v>
      </c>
      <c r="B208" s="77" t="s">
        <v>2673</v>
      </c>
      <c r="C208" s="78">
        <v>42282</v>
      </c>
      <c r="D208" s="77" t="s">
        <v>2691</v>
      </c>
      <c r="E208" s="94">
        <v>99.12</v>
      </c>
      <c r="F208" s="77" t="s">
        <v>94</v>
      </c>
      <c r="G208" s="77" t="s">
        <v>94</v>
      </c>
      <c r="H208" s="77"/>
      <c r="I208" s="77"/>
      <c r="J208" s="77"/>
      <c r="K208" s="79"/>
      <c r="L208" s="77"/>
      <c r="P208" s="77"/>
      <c r="Q208" s="77"/>
      <c r="R208" s="77"/>
      <c r="S208" s="77"/>
      <c r="V208" s="77"/>
      <c r="W208" s="77"/>
      <c r="X208" s="77"/>
      <c r="Y208" s="79"/>
      <c r="Z208" s="79"/>
      <c r="AA208" s="79"/>
      <c r="AB208" s="79"/>
      <c r="AC208" s="79"/>
      <c r="AD208" s="79"/>
      <c r="AE208" s="78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</row>
    <row r="209" spans="1:47">
      <c r="A209" s="77" t="s">
        <v>2304</v>
      </c>
      <c r="B209" s="77" t="s">
        <v>2673</v>
      </c>
      <c r="C209" s="78">
        <v>42282</v>
      </c>
      <c r="D209" s="77" t="s">
        <v>2692</v>
      </c>
      <c r="E209" s="94">
        <v>103.03</v>
      </c>
      <c r="F209" s="77" t="s">
        <v>94</v>
      </c>
      <c r="G209" s="77" t="s">
        <v>94</v>
      </c>
      <c r="H209" s="77"/>
      <c r="I209" s="77"/>
      <c r="J209" s="77"/>
      <c r="K209" s="79"/>
      <c r="L209" s="77"/>
      <c r="P209" s="77"/>
      <c r="Q209" s="77"/>
      <c r="R209" s="77"/>
      <c r="S209" s="77"/>
      <c r="V209" s="77"/>
      <c r="W209" s="77"/>
      <c r="X209" s="77"/>
      <c r="Y209" s="79"/>
      <c r="Z209" s="79"/>
      <c r="AA209" s="79"/>
      <c r="AB209" s="79"/>
      <c r="AC209" s="79"/>
      <c r="AD209" s="79"/>
      <c r="AE209" s="78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</row>
    <row r="210" spans="1:47">
      <c r="A210" s="77" t="s">
        <v>2304</v>
      </c>
      <c r="B210" s="77" t="s">
        <v>2673</v>
      </c>
      <c r="C210" s="78">
        <v>42282</v>
      </c>
      <c r="D210" s="77" t="s">
        <v>2693</v>
      </c>
      <c r="E210" s="94">
        <v>122.53</v>
      </c>
      <c r="F210" s="77" t="s">
        <v>94</v>
      </c>
      <c r="G210" s="77" t="s">
        <v>94</v>
      </c>
      <c r="H210" s="77"/>
      <c r="I210" s="77"/>
      <c r="J210" s="77"/>
      <c r="K210" s="79"/>
      <c r="L210" s="77"/>
      <c r="P210" s="77"/>
      <c r="Q210" s="77"/>
      <c r="R210" s="77"/>
      <c r="S210" s="77"/>
      <c r="V210" s="77"/>
      <c r="W210" s="77"/>
      <c r="X210" s="77"/>
      <c r="Y210" s="79"/>
      <c r="Z210" s="79"/>
      <c r="AA210" s="79"/>
      <c r="AB210" s="79"/>
      <c r="AC210" s="79"/>
      <c r="AD210" s="79"/>
      <c r="AE210" s="78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</row>
    <row r="211" spans="1:47">
      <c r="A211" s="77" t="s">
        <v>2304</v>
      </c>
      <c r="B211" s="77" t="s">
        <v>2673</v>
      </c>
      <c r="C211" s="78">
        <v>42282</v>
      </c>
      <c r="D211" s="77" t="s">
        <v>2694</v>
      </c>
      <c r="E211" s="94">
        <v>124.06</v>
      </c>
      <c r="F211" s="77" t="s">
        <v>94</v>
      </c>
      <c r="G211" s="77" t="s">
        <v>94</v>
      </c>
      <c r="H211" s="77"/>
      <c r="I211" s="77"/>
      <c r="J211" s="77"/>
      <c r="K211" s="79"/>
      <c r="L211" s="77"/>
      <c r="P211" s="77"/>
      <c r="Q211" s="77"/>
      <c r="R211" s="77"/>
      <c r="S211" s="77"/>
      <c r="V211" s="77"/>
      <c r="W211" s="77"/>
      <c r="X211" s="77"/>
      <c r="Y211" s="79"/>
      <c r="Z211" s="79"/>
      <c r="AA211" s="79"/>
      <c r="AB211" s="79"/>
      <c r="AC211" s="79"/>
      <c r="AD211" s="79"/>
      <c r="AE211" s="78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</row>
    <row r="212" spans="1:47">
      <c r="A212" s="77" t="s">
        <v>2304</v>
      </c>
      <c r="B212" s="77" t="s">
        <v>2673</v>
      </c>
      <c r="C212" s="78">
        <v>42282</v>
      </c>
      <c r="D212" s="77" t="s">
        <v>2695</v>
      </c>
      <c r="E212" s="94">
        <v>158.38999999999999</v>
      </c>
      <c r="F212" s="77" t="s">
        <v>94</v>
      </c>
      <c r="G212" s="77" t="s">
        <v>94</v>
      </c>
      <c r="H212" s="77"/>
      <c r="I212" s="77"/>
      <c r="J212" s="77"/>
      <c r="K212" s="79"/>
      <c r="L212" s="77"/>
      <c r="P212" s="77"/>
      <c r="Q212" s="77"/>
      <c r="R212" s="77"/>
      <c r="S212" s="77"/>
      <c r="V212" s="77"/>
      <c r="W212" s="77"/>
      <c r="X212" s="77"/>
      <c r="Y212" s="79"/>
      <c r="Z212" s="79"/>
      <c r="AA212" s="79"/>
      <c r="AB212" s="79"/>
      <c r="AC212" s="79"/>
      <c r="AD212" s="79"/>
      <c r="AE212" s="78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</row>
    <row r="213" spans="1:47">
      <c r="A213" s="77" t="s">
        <v>2304</v>
      </c>
      <c r="B213" s="77" t="s">
        <v>2673</v>
      </c>
      <c r="C213" s="78">
        <v>42282</v>
      </c>
      <c r="D213" s="77" t="s">
        <v>2696</v>
      </c>
      <c r="E213" s="94">
        <v>259.94</v>
      </c>
      <c r="F213" s="77" t="s">
        <v>94</v>
      </c>
      <c r="G213" s="77" t="s">
        <v>94</v>
      </c>
      <c r="H213" s="77"/>
      <c r="I213" s="77"/>
      <c r="J213" s="77"/>
      <c r="K213" s="79"/>
      <c r="L213" s="77"/>
      <c r="P213" s="77"/>
      <c r="Q213" s="77"/>
      <c r="R213" s="77"/>
      <c r="S213" s="77"/>
      <c r="V213" s="77"/>
      <c r="W213" s="77"/>
      <c r="X213" s="77"/>
      <c r="Y213" s="79"/>
      <c r="Z213" s="79"/>
      <c r="AA213" s="79"/>
      <c r="AB213" s="79"/>
      <c r="AC213" s="79"/>
      <c r="AD213" s="79"/>
      <c r="AE213" s="78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</row>
    <row r="214" spans="1:47">
      <c r="A214" s="77" t="s">
        <v>2304</v>
      </c>
      <c r="B214" s="77" t="s">
        <v>2673</v>
      </c>
      <c r="C214" s="78">
        <v>42282</v>
      </c>
      <c r="D214" s="77" t="s">
        <v>2697</v>
      </c>
      <c r="E214" s="94">
        <v>368.98</v>
      </c>
      <c r="F214" s="77" t="s">
        <v>94</v>
      </c>
      <c r="G214" s="77" t="s">
        <v>94</v>
      </c>
      <c r="H214" s="77"/>
      <c r="I214" s="77"/>
      <c r="J214" s="77"/>
      <c r="K214" s="79"/>
      <c r="L214" s="77"/>
      <c r="P214" s="77"/>
      <c r="Q214" s="77"/>
      <c r="R214" s="77"/>
      <c r="S214" s="77"/>
      <c r="V214" s="77"/>
      <c r="W214" s="77"/>
      <c r="X214" s="77"/>
      <c r="Y214" s="79"/>
      <c r="Z214" s="79"/>
      <c r="AA214" s="79"/>
      <c r="AB214" s="79"/>
      <c r="AC214" s="79"/>
      <c r="AD214" s="79"/>
      <c r="AE214" s="78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</row>
    <row r="215" spans="1:47">
      <c r="A215" s="77" t="s">
        <v>2304</v>
      </c>
      <c r="B215" s="77" t="s">
        <v>2673</v>
      </c>
      <c r="C215" s="78">
        <v>42312</v>
      </c>
      <c r="D215" s="77" t="s">
        <v>2698</v>
      </c>
      <c r="E215" s="94">
        <v>0.02</v>
      </c>
      <c r="F215" s="77" t="s">
        <v>94</v>
      </c>
      <c r="G215" s="77" t="s">
        <v>94</v>
      </c>
      <c r="H215" s="77"/>
      <c r="I215" s="77"/>
      <c r="J215" s="77"/>
      <c r="K215" s="79"/>
      <c r="L215" s="77"/>
      <c r="P215" s="77"/>
      <c r="Q215" s="77"/>
      <c r="R215" s="77"/>
      <c r="S215" s="77"/>
      <c r="V215" s="77"/>
      <c r="W215" s="77"/>
      <c r="X215" s="77"/>
      <c r="Y215" s="79"/>
      <c r="Z215" s="79"/>
      <c r="AA215" s="79"/>
      <c r="AB215" s="79"/>
      <c r="AC215" s="79"/>
      <c r="AD215" s="79"/>
      <c r="AE215" s="78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</row>
    <row r="216" spans="1:47">
      <c r="A216" s="77" t="s">
        <v>2304</v>
      </c>
      <c r="B216" s="77" t="s">
        <v>2673</v>
      </c>
      <c r="C216" s="78">
        <v>42312</v>
      </c>
      <c r="D216" s="77" t="s">
        <v>2699</v>
      </c>
      <c r="E216" s="94">
        <v>0.03</v>
      </c>
      <c r="F216" s="77" t="s">
        <v>94</v>
      </c>
      <c r="G216" s="77" t="s">
        <v>94</v>
      </c>
      <c r="H216" s="77"/>
      <c r="I216" s="77"/>
      <c r="J216" s="77"/>
      <c r="K216" s="79"/>
      <c r="L216" s="77"/>
      <c r="P216" s="77"/>
      <c r="Q216" s="77"/>
      <c r="R216" s="77"/>
      <c r="S216" s="77"/>
      <c r="V216" s="77"/>
      <c r="W216" s="77"/>
      <c r="X216" s="77"/>
      <c r="Y216" s="79"/>
      <c r="Z216" s="79"/>
      <c r="AA216" s="79"/>
      <c r="AB216" s="79"/>
      <c r="AC216" s="79"/>
      <c r="AD216" s="79"/>
      <c r="AE216" s="78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</row>
    <row r="217" spans="1:47">
      <c r="A217" s="77" t="s">
        <v>2304</v>
      </c>
      <c r="B217" s="77" t="s">
        <v>2673</v>
      </c>
      <c r="C217" s="78">
        <v>42312</v>
      </c>
      <c r="D217" s="77" t="s">
        <v>2700</v>
      </c>
      <c r="E217" s="94">
        <v>0.05</v>
      </c>
      <c r="F217" s="77" t="s">
        <v>94</v>
      </c>
      <c r="G217" s="77" t="s">
        <v>94</v>
      </c>
      <c r="H217" s="77"/>
      <c r="I217" s="77"/>
      <c r="J217" s="77"/>
      <c r="K217" s="79"/>
      <c r="L217" s="77"/>
      <c r="P217" s="77"/>
      <c r="Q217" s="77"/>
      <c r="R217" s="77"/>
      <c r="S217" s="77"/>
      <c r="V217" s="77"/>
      <c r="W217" s="77"/>
      <c r="X217" s="77"/>
      <c r="Y217" s="79"/>
      <c r="Z217" s="79"/>
      <c r="AA217" s="79"/>
      <c r="AB217" s="79"/>
      <c r="AC217" s="79"/>
      <c r="AD217" s="79"/>
      <c r="AE217" s="78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</row>
    <row r="218" spans="1:47">
      <c r="A218" s="77" t="s">
        <v>2304</v>
      </c>
      <c r="B218" s="77" t="s">
        <v>2673</v>
      </c>
      <c r="C218" s="78">
        <v>42312</v>
      </c>
      <c r="D218" s="77" t="s">
        <v>2701</v>
      </c>
      <c r="E218" s="94">
        <v>0.05</v>
      </c>
      <c r="F218" s="77" t="s">
        <v>94</v>
      </c>
      <c r="G218" s="77" t="s">
        <v>94</v>
      </c>
      <c r="H218" s="77"/>
      <c r="I218" s="77"/>
      <c r="J218" s="77"/>
      <c r="K218" s="79"/>
      <c r="L218" s="77"/>
      <c r="P218" s="77"/>
      <c r="Q218" s="77"/>
      <c r="R218" s="77"/>
      <c r="S218" s="77"/>
      <c r="V218" s="77"/>
      <c r="W218" s="77"/>
      <c r="X218" s="77"/>
      <c r="Y218" s="79"/>
      <c r="Z218" s="79"/>
      <c r="AA218" s="79"/>
      <c r="AB218" s="79"/>
      <c r="AC218" s="79"/>
      <c r="AD218" s="79"/>
      <c r="AE218" s="78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</row>
    <row r="219" spans="1:47">
      <c r="A219" s="77" t="s">
        <v>2304</v>
      </c>
      <c r="B219" s="77" t="s">
        <v>2673</v>
      </c>
      <c r="C219" s="78">
        <v>42312</v>
      </c>
      <c r="D219" s="77" t="s">
        <v>2702</v>
      </c>
      <c r="E219" s="94">
        <v>0.05</v>
      </c>
      <c r="F219" s="77" t="s">
        <v>94</v>
      </c>
      <c r="G219" s="77" t="s">
        <v>94</v>
      </c>
      <c r="H219" s="77"/>
      <c r="I219" s="77"/>
      <c r="J219" s="77"/>
      <c r="K219" s="79"/>
      <c r="L219" s="77"/>
      <c r="P219" s="77"/>
      <c r="Q219" s="77"/>
      <c r="R219" s="77"/>
      <c r="S219" s="77"/>
      <c r="V219" s="77"/>
      <c r="W219" s="77"/>
      <c r="X219" s="77"/>
      <c r="Y219" s="79"/>
      <c r="Z219" s="79"/>
      <c r="AA219" s="79"/>
      <c r="AB219" s="79"/>
      <c r="AC219" s="79"/>
      <c r="AD219" s="79"/>
      <c r="AE219" s="78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</row>
    <row r="220" spans="1:47">
      <c r="A220" s="77" t="s">
        <v>2304</v>
      </c>
      <c r="B220" s="77" t="s">
        <v>2673</v>
      </c>
      <c r="C220" s="78">
        <v>42312</v>
      </c>
      <c r="D220" s="77" t="s">
        <v>2703</v>
      </c>
      <c r="E220" s="94">
        <v>0.08</v>
      </c>
      <c r="F220" s="77" t="s">
        <v>94</v>
      </c>
      <c r="G220" s="77" t="s">
        <v>94</v>
      </c>
      <c r="H220" s="77"/>
      <c r="I220" s="77"/>
      <c r="J220" s="77"/>
      <c r="K220" s="79"/>
      <c r="L220" s="77"/>
      <c r="P220" s="77"/>
      <c r="Q220" s="77"/>
      <c r="R220" s="77"/>
      <c r="S220" s="77"/>
      <c r="V220" s="77"/>
      <c r="W220" s="77"/>
      <c r="X220" s="77"/>
      <c r="Y220" s="79"/>
      <c r="Z220" s="79"/>
      <c r="AA220" s="79"/>
      <c r="AB220" s="79"/>
      <c r="AC220" s="79"/>
      <c r="AD220" s="79"/>
      <c r="AE220" s="78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</row>
    <row r="221" spans="1:47">
      <c r="A221" s="77" t="s">
        <v>2304</v>
      </c>
      <c r="B221" s="77" t="s">
        <v>2673</v>
      </c>
      <c r="C221" s="78">
        <v>42312</v>
      </c>
      <c r="D221" s="77" t="s">
        <v>2704</v>
      </c>
      <c r="E221" s="94">
        <v>0.08</v>
      </c>
      <c r="F221" s="77" t="s">
        <v>94</v>
      </c>
      <c r="G221" s="77" t="s">
        <v>94</v>
      </c>
      <c r="H221" s="77"/>
      <c r="I221" s="77"/>
      <c r="J221" s="77"/>
      <c r="K221" s="79"/>
      <c r="L221" s="77"/>
      <c r="P221" s="77"/>
      <c r="Q221" s="77"/>
      <c r="R221" s="77"/>
      <c r="S221" s="77"/>
      <c r="V221" s="77"/>
      <c r="W221" s="77"/>
      <c r="X221" s="77"/>
      <c r="Y221" s="79"/>
      <c r="Z221" s="79"/>
      <c r="AA221" s="79"/>
      <c r="AB221" s="79"/>
      <c r="AC221" s="79"/>
      <c r="AD221" s="79"/>
      <c r="AE221" s="78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</row>
    <row r="222" spans="1:47">
      <c r="A222" s="77" t="s">
        <v>2304</v>
      </c>
      <c r="B222" s="77" t="s">
        <v>2673</v>
      </c>
      <c r="C222" s="78">
        <v>42312</v>
      </c>
      <c r="D222" s="77" t="s">
        <v>2705</v>
      </c>
      <c r="E222" s="94">
        <v>0.14000000000000001</v>
      </c>
      <c r="F222" s="77" t="s">
        <v>94</v>
      </c>
      <c r="G222" s="77" t="s">
        <v>94</v>
      </c>
      <c r="H222" s="77"/>
      <c r="I222" s="77"/>
      <c r="J222" s="77"/>
      <c r="K222" s="79"/>
      <c r="L222" s="77"/>
      <c r="P222" s="77"/>
      <c r="Q222" s="77"/>
      <c r="R222" s="77"/>
      <c r="S222" s="77"/>
      <c r="V222" s="77"/>
      <c r="W222" s="77"/>
      <c r="X222" s="77"/>
      <c r="Y222" s="79"/>
      <c r="Z222" s="79"/>
      <c r="AA222" s="79"/>
      <c r="AB222" s="79"/>
      <c r="AC222" s="79"/>
      <c r="AD222" s="79"/>
      <c r="AE222" s="78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</row>
    <row r="223" spans="1:47">
      <c r="A223" s="77" t="s">
        <v>2304</v>
      </c>
      <c r="B223" s="77" t="s">
        <v>2673</v>
      </c>
      <c r="C223" s="78">
        <v>42312</v>
      </c>
      <c r="D223" s="77" t="s">
        <v>2706</v>
      </c>
      <c r="E223" s="94">
        <v>0.17</v>
      </c>
      <c r="F223" s="77" t="s">
        <v>94</v>
      </c>
      <c r="G223" s="77" t="s">
        <v>94</v>
      </c>
      <c r="H223" s="77"/>
      <c r="I223" s="77"/>
      <c r="J223" s="77"/>
      <c r="K223" s="79"/>
      <c r="L223" s="77"/>
      <c r="P223" s="77"/>
      <c r="Q223" s="77"/>
      <c r="R223" s="77"/>
      <c r="S223" s="77"/>
      <c r="V223" s="77"/>
      <c r="W223" s="77"/>
      <c r="X223" s="77"/>
      <c r="Y223" s="79"/>
      <c r="Z223" s="79"/>
      <c r="AA223" s="79"/>
      <c r="AB223" s="79"/>
      <c r="AC223" s="79"/>
      <c r="AD223" s="79"/>
      <c r="AE223" s="78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</row>
    <row r="224" spans="1:47">
      <c r="A224" s="77" t="s">
        <v>2304</v>
      </c>
      <c r="B224" s="77" t="s">
        <v>2673</v>
      </c>
      <c r="C224" s="78">
        <v>42312</v>
      </c>
      <c r="D224" s="77" t="s">
        <v>2707</v>
      </c>
      <c r="E224" s="94">
        <v>0.18</v>
      </c>
      <c r="F224" s="77" t="s">
        <v>94</v>
      </c>
      <c r="G224" s="77" t="s">
        <v>94</v>
      </c>
      <c r="H224" s="77"/>
      <c r="I224" s="77"/>
      <c r="J224" s="77"/>
      <c r="K224" s="79"/>
      <c r="L224" s="77"/>
      <c r="P224" s="77"/>
      <c r="Q224" s="77"/>
      <c r="R224" s="77"/>
      <c r="S224" s="77"/>
      <c r="V224" s="77"/>
      <c r="W224" s="77"/>
      <c r="X224" s="77"/>
      <c r="Y224" s="79"/>
      <c r="Z224" s="79"/>
      <c r="AA224" s="79"/>
      <c r="AB224" s="79"/>
      <c r="AC224" s="79"/>
      <c r="AD224" s="79"/>
      <c r="AE224" s="78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</row>
    <row r="225" spans="1:47">
      <c r="A225" s="77" t="s">
        <v>2304</v>
      </c>
      <c r="B225" s="77" t="s">
        <v>2673</v>
      </c>
      <c r="C225" s="78">
        <v>42312</v>
      </c>
      <c r="D225" s="77" t="s">
        <v>2708</v>
      </c>
      <c r="E225" s="94">
        <v>0.19</v>
      </c>
      <c r="F225" s="77" t="s">
        <v>94</v>
      </c>
      <c r="G225" s="77" t="s">
        <v>94</v>
      </c>
      <c r="H225" s="77"/>
      <c r="I225" s="77"/>
      <c r="J225" s="77"/>
      <c r="K225" s="79"/>
      <c r="L225" s="77"/>
      <c r="P225" s="77"/>
      <c r="Q225" s="77"/>
      <c r="R225" s="77"/>
      <c r="S225" s="77"/>
      <c r="V225" s="77"/>
      <c r="W225" s="77"/>
      <c r="X225" s="77"/>
      <c r="Y225" s="79"/>
      <c r="Z225" s="79"/>
      <c r="AA225" s="79"/>
      <c r="AB225" s="79"/>
      <c r="AC225" s="79"/>
      <c r="AD225" s="79"/>
      <c r="AE225" s="78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</row>
    <row r="226" spans="1:47">
      <c r="A226" s="77" t="s">
        <v>2304</v>
      </c>
      <c r="B226" s="77" t="s">
        <v>2673</v>
      </c>
      <c r="C226" s="78">
        <v>42312</v>
      </c>
      <c r="D226" s="77" t="s">
        <v>2709</v>
      </c>
      <c r="E226" s="94">
        <v>0.25</v>
      </c>
      <c r="F226" s="77" t="s">
        <v>94</v>
      </c>
      <c r="G226" s="77" t="s">
        <v>94</v>
      </c>
      <c r="H226" s="77"/>
      <c r="I226" s="77"/>
      <c r="J226" s="77"/>
      <c r="K226" s="79"/>
      <c r="L226" s="77"/>
      <c r="P226" s="77"/>
      <c r="Q226" s="77"/>
      <c r="R226" s="77"/>
      <c r="S226" s="77"/>
      <c r="V226" s="77"/>
      <c r="W226" s="77"/>
      <c r="X226" s="77"/>
      <c r="Y226" s="79"/>
      <c r="Z226" s="79"/>
      <c r="AA226" s="79"/>
      <c r="AB226" s="79"/>
      <c r="AC226" s="79"/>
      <c r="AD226" s="79"/>
      <c r="AE226" s="78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</row>
    <row r="227" spans="1:47">
      <c r="A227" s="77" t="s">
        <v>2304</v>
      </c>
      <c r="B227" s="77" t="s">
        <v>2673</v>
      </c>
      <c r="C227" s="78">
        <v>42312</v>
      </c>
      <c r="D227" s="77" t="s">
        <v>2710</v>
      </c>
      <c r="E227" s="94">
        <v>0.37</v>
      </c>
      <c r="F227" s="77" t="s">
        <v>94</v>
      </c>
      <c r="G227" s="77" t="s">
        <v>94</v>
      </c>
      <c r="H227" s="77"/>
      <c r="I227" s="77"/>
      <c r="J227" s="77"/>
      <c r="K227" s="79"/>
      <c r="L227" s="77"/>
      <c r="P227" s="77"/>
      <c r="Q227" s="77"/>
      <c r="R227" s="77"/>
      <c r="S227" s="77"/>
      <c r="V227" s="77"/>
      <c r="W227" s="77"/>
      <c r="X227" s="77"/>
      <c r="Y227" s="79"/>
      <c r="Z227" s="79"/>
      <c r="AA227" s="79"/>
      <c r="AB227" s="79"/>
      <c r="AC227" s="79"/>
      <c r="AD227" s="79"/>
      <c r="AE227" s="78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</row>
    <row r="228" spans="1:47">
      <c r="A228" s="77" t="s">
        <v>2304</v>
      </c>
      <c r="B228" s="77" t="s">
        <v>2673</v>
      </c>
      <c r="C228" s="78">
        <v>42312</v>
      </c>
      <c r="D228" s="77" t="s">
        <v>2711</v>
      </c>
      <c r="E228" s="94">
        <v>0.42</v>
      </c>
      <c r="F228" s="77" t="s">
        <v>94</v>
      </c>
      <c r="G228" s="77" t="s">
        <v>94</v>
      </c>
      <c r="H228" s="77"/>
      <c r="I228" s="77"/>
      <c r="J228" s="77"/>
      <c r="K228" s="79"/>
      <c r="L228" s="77"/>
      <c r="P228" s="77"/>
      <c r="Q228" s="77"/>
      <c r="R228" s="77"/>
      <c r="S228" s="77"/>
      <c r="V228" s="77"/>
      <c r="W228" s="77"/>
      <c r="X228" s="77"/>
      <c r="Y228" s="79"/>
      <c r="Z228" s="79"/>
      <c r="AA228" s="79"/>
      <c r="AB228" s="79"/>
      <c r="AC228" s="79"/>
      <c r="AD228" s="79"/>
      <c r="AE228" s="78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</row>
    <row r="229" spans="1:47">
      <c r="A229" s="77" t="s">
        <v>2304</v>
      </c>
      <c r="B229" s="77" t="s">
        <v>2673</v>
      </c>
      <c r="C229" s="78">
        <v>42312</v>
      </c>
      <c r="D229" s="77" t="s">
        <v>2712</v>
      </c>
      <c r="E229" s="94">
        <v>0.48</v>
      </c>
      <c r="F229" s="77" t="s">
        <v>94</v>
      </c>
      <c r="G229" s="77" t="s">
        <v>94</v>
      </c>
      <c r="H229" s="77"/>
      <c r="I229" s="77"/>
      <c r="J229" s="77"/>
      <c r="K229" s="79"/>
      <c r="L229" s="77"/>
      <c r="P229" s="77"/>
      <c r="Q229" s="77"/>
      <c r="R229" s="77"/>
      <c r="S229" s="77"/>
      <c r="V229" s="77"/>
      <c r="W229" s="77"/>
      <c r="X229" s="77"/>
      <c r="Y229" s="79"/>
      <c r="Z229" s="79"/>
      <c r="AA229" s="79"/>
      <c r="AB229" s="79"/>
      <c r="AC229" s="79"/>
      <c r="AD229" s="79"/>
      <c r="AE229" s="78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</row>
    <row r="230" spans="1:47">
      <c r="A230" s="77" t="s">
        <v>2304</v>
      </c>
      <c r="B230" s="77" t="s">
        <v>2673</v>
      </c>
      <c r="C230" s="78">
        <v>42312</v>
      </c>
      <c r="D230" s="77" t="s">
        <v>2713</v>
      </c>
      <c r="E230" s="94">
        <v>0.53</v>
      </c>
      <c r="F230" s="77" t="s">
        <v>94</v>
      </c>
      <c r="G230" s="77" t="s">
        <v>94</v>
      </c>
      <c r="H230" s="77"/>
      <c r="I230" s="77"/>
      <c r="J230" s="77"/>
      <c r="K230" s="79"/>
      <c r="L230" s="77"/>
      <c r="P230" s="77"/>
      <c r="Q230" s="77"/>
      <c r="R230" s="77"/>
      <c r="S230" s="77"/>
      <c r="V230" s="77"/>
      <c r="W230" s="77"/>
      <c r="X230" s="77"/>
      <c r="Y230" s="79"/>
      <c r="Z230" s="79"/>
      <c r="AA230" s="79"/>
      <c r="AB230" s="79"/>
      <c r="AC230" s="79"/>
      <c r="AD230" s="79"/>
      <c r="AE230" s="78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</row>
    <row r="231" spans="1:47">
      <c r="A231" s="77" t="s">
        <v>2304</v>
      </c>
      <c r="B231" s="77" t="s">
        <v>2673</v>
      </c>
      <c r="C231" s="78">
        <v>42312</v>
      </c>
      <c r="D231" s="77" t="s">
        <v>2714</v>
      </c>
      <c r="E231" s="94">
        <v>0.54</v>
      </c>
      <c r="F231" s="77" t="s">
        <v>94</v>
      </c>
      <c r="G231" s="77" t="s">
        <v>94</v>
      </c>
      <c r="H231" s="77"/>
      <c r="I231" s="77"/>
      <c r="J231" s="77"/>
      <c r="K231" s="79"/>
      <c r="L231" s="77"/>
      <c r="P231" s="77"/>
      <c r="Q231" s="77"/>
      <c r="R231" s="77"/>
      <c r="S231" s="77"/>
      <c r="V231" s="77"/>
      <c r="W231" s="77"/>
      <c r="X231" s="77"/>
      <c r="Y231" s="79"/>
      <c r="Z231" s="79"/>
      <c r="AA231" s="79"/>
      <c r="AB231" s="79"/>
      <c r="AC231" s="79"/>
      <c r="AD231" s="79"/>
      <c r="AE231" s="78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</row>
    <row r="232" spans="1:47">
      <c r="A232" s="77" t="s">
        <v>2304</v>
      </c>
      <c r="B232" s="77" t="s">
        <v>2673</v>
      </c>
      <c r="C232" s="78">
        <v>42312</v>
      </c>
      <c r="D232" s="77" t="s">
        <v>2715</v>
      </c>
      <c r="E232" s="94">
        <v>0.56000000000000005</v>
      </c>
      <c r="F232" s="77" t="s">
        <v>94</v>
      </c>
      <c r="G232" s="77" t="s">
        <v>94</v>
      </c>
      <c r="H232" s="77"/>
      <c r="I232" s="77"/>
      <c r="J232" s="77"/>
      <c r="K232" s="79"/>
      <c r="L232" s="77"/>
      <c r="P232" s="77"/>
      <c r="Q232" s="77"/>
      <c r="R232" s="77"/>
      <c r="S232" s="77"/>
      <c r="V232" s="77"/>
      <c r="W232" s="77"/>
      <c r="X232" s="77"/>
      <c r="Y232" s="79"/>
      <c r="Z232" s="79"/>
      <c r="AA232" s="79"/>
      <c r="AB232" s="79"/>
      <c r="AC232" s="79"/>
      <c r="AD232" s="79"/>
      <c r="AE232" s="78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</row>
    <row r="233" spans="1:47">
      <c r="A233" s="77" t="s">
        <v>2304</v>
      </c>
      <c r="B233" s="77" t="s">
        <v>2673</v>
      </c>
      <c r="C233" s="78">
        <v>42312</v>
      </c>
      <c r="D233" s="77" t="s">
        <v>2716</v>
      </c>
      <c r="E233" s="94">
        <v>0.68</v>
      </c>
      <c r="F233" s="77" t="s">
        <v>94</v>
      </c>
      <c r="G233" s="77" t="s">
        <v>94</v>
      </c>
      <c r="H233" s="77"/>
      <c r="I233" s="77"/>
      <c r="J233" s="77"/>
      <c r="K233" s="79"/>
      <c r="L233" s="77"/>
      <c r="P233" s="77"/>
      <c r="Q233" s="77"/>
      <c r="R233" s="77"/>
      <c r="S233" s="77"/>
      <c r="V233" s="77"/>
      <c r="W233" s="77"/>
      <c r="X233" s="77"/>
      <c r="Y233" s="79"/>
      <c r="Z233" s="79"/>
      <c r="AA233" s="79"/>
      <c r="AB233" s="79"/>
      <c r="AC233" s="79"/>
      <c r="AD233" s="79"/>
      <c r="AE233" s="78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</row>
    <row r="234" spans="1:47">
      <c r="A234" s="77" t="s">
        <v>2304</v>
      </c>
      <c r="B234" s="77" t="s">
        <v>2673</v>
      </c>
      <c r="C234" s="78">
        <v>42312</v>
      </c>
      <c r="D234" s="77" t="s">
        <v>2717</v>
      </c>
      <c r="E234" s="94">
        <v>1.67</v>
      </c>
      <c r="F234" s="77" t="s">
        <v>94</v>
      </c>
      <c r="G234" s="77" t="s">
        <v>94</v>
      </c>
      <c r="H234" s="77"/>
      <c r="I234" s="77"/>
      <c r="J234" s="77"/>
      <c r="K234" s="79"/>
      <c r="L234" s="77"/>
      <c r="P234" s="77"/>
      <c r="Q234" s="77"/>
      <c r="R234" s="77"/>
      <c r="S234" s="77"/>
      <c r="V234" s="77"/>
      <c r="W234" s="77"/>
      <c r="X234" s="77"/>
      <c r="Y234" s="79"/>
      <c r="Z234" s="79"/>
      <c r="AA234" s="79"/>
      <c r="AB234" s="79"/>
      <c r="AC234" s="79"/>
      <c r="AD234" s="79"/>
      <c r="AE234" s="78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</row>
    <row r="235" spans="1:47">
      <c r="A235" s="77" t="s">
        <v>2304</v>
      </c>
      <c r="B235" s="77" t="s">
        <v>2673</v>
      </c>
      <c r="C235" s="78">
        <v>42312</v>
      </c>
      <c r="D235" s="77" t="s">
        <v>2718</v>
      </c>
      <c r="E235" s="94">
        <v>1.72</v>
      </c>
      <c r="F235" s="77" t="s">
        <v>94</v>
      </c>
      <c r="G235" s="77" t="s">
        <v>94</v>
      </c>
      <c r="H235" s="77"/>
      <c r="I235" s="77"/>
      <c r="J235" s="77"/>
      <c r="K235" s="79"/>
      <c r="L235" s="77"/>
      <c r="P235" s="77"/>
      <c r="Q235" s="77"/>
      <c r="R235" s="77"/>
      <c r="S235" s="77"/>
      <c r="V235" s="77"/>
      <c r="W235" s="77"/>
      <c r="X235" s="77"/>
      <c r="Y235" s="79"/>
      <c r="Z235" s="79"/>
      <c r="AA235" s="79"/>
      <c r="AB235" s="79"/>
      <c r="AC235" s="79"/>
      <c r="AD235" s="79"/>
      <c r="AE235" s="78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</row>
    <row r="236" spans="1:47">
      <c r="A236" s="77" t="s">
        <v>2304</v>
      </c>
      <c r="B236" s="77" t="s">
        <v>2673</v>
      </c>
      <c r="C236" s="78">
        <v>42312</v>
      </c>
      <c r="D236" s="77" t="s">
        <v>2719</v>
      </c>
      <c r="E236" s="94">
        <v>2.2799999999999998</v>
      </c>
      <c r="F236" s="77" t="s">
        <v>94</v>
      </c>
      <c r="G236" s="77" t="s">
        <v>94</v>
      </c>
      <c r="H236" s="77"/>
      <c r="I236" s="77"/>
      <c r="J236" s="77"/>
      <c r="K236" s="79"/>
      <c r="L236" s="77"/>
      <c r="P236" s="77"/>
      <c r="Q236" s="77"/>
      <c r="R236" s="77"/>
      <c r="S236" s="77"/>
      <c r="V236" s="77"/>
      <c r="W236" s="77"/>
      <c r="X236" s="77"/>
      <c r="Y236" s="79"/>
      <c r="Z236" s="79"/>
      <c r="AA236" s="79"/>
      <c r="AB236" s="79"/>
      <c r="AC236" s="79"/>
      <c r="AD236" s="79"/>
      <c r="AE236" s="78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</row>
    <row r="237" spans="1:47">
      <c r="A237" s="77" t="s">
        <v>2304</v>
      </c>
      <c r="B237" s="77" t="s">
        <v>2673</v>
      </c>
      <c r="C237" s="78">
        <v>42312</v>
      </c>
      <c r="D237" s="77" t="s">
        <v>2720</v>
      </c>
      <c r="E237" s="94">
        <v>2.5299999999999998</v>
      </c>
      <c r="F237" s="77" t="s">
        <v>94</v>
      </c>
      <c r="G237" s="77" t="s">
        <v>94</v>
      </c>
      <c r="H237" s="77"/>
      <c r="I237" s="77"/>
      <c r="J237" s="77"/>
      <c r="K237" s="79"/>
      <c r="L237" s="77"/>
      <c r="P237" s="77"/>
      <c r="Q237" s="77"/>
      <c r="R237" s="77"/>
      <c r="S237" s="77"/>
      <c r="V237" s="77"/>
      <c r="W237" s="77"/>
      <c r="X237" s="77"/>
      <c r="Y237" s="79"/>
      <c r="Z237" s="79"/>
      <c r="AA237" s="79"/>
      <c r="AB237" s="79"/>
      <c r="AC237" s="79"/>
      <c r="AD237" s="79"/>
      <c r="AE237" s="78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</row>
    <row r="238" spans="1:47">
      <c r="A238" s="77" t="s">
        <v>2304</v>
      </c>
      <c r="B238" s="77" t="s">
        <v>2673</v>
      </c>
      <c r="C238" s="78">
        <v>42312</v>
      </c>
      <c r="D238" s="77" t="s">
        <v>2721</v>
      </c>
      <c r="E238" s="94">
        <v>3.46</v>
      </c>
      <c r="F238" s="77" t="s">
        <v>94</v>
      </c>
      <c r="G238" s="77" t="s">
        <v>94</v>
      </c>
      <c r="H238" s="77"/>
      <c r="I238" s="77"/>
      <c r="J238" s="77"/>
      <c r="K238" s="79"/>
      <c r="L238" s="77"/>
      <c r="P238" s="77"/>
      <c r="Q238" s="77"/>
      <c r="R238" s="77"/>
      <c r="S238" s="77"/>
      <c r="V238" s="77"/>
      <c r="W238" s="77"/>
      <c r="X238" s="77"/>
      <c r="Y238" s="79"/>
      <c r="Z238" s="79"/>
      <c r="AA238" s="79"/>
      <c r="AB238" s="79"/>
      <c r="AC238" s="79"/>
      <c r="AD238" s="79"/>
      <c r="AE238" s="78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</row>
    <row r="239" spans="1:47">
      <c r="A239" s="77" t="s">
        <v>2304</v>
      </c>
      <c r="B239" s="77" t="s">
        <v>2673</v>
      </c>
      <c r="C239" s="78">
        <v>42312</v>
      </c>
      <c r="D239" s="77" t="s">
        <v>2722</v>
      </c>
      <c r="E239" s="94">
        <v>3.69</v>
      </c>
      <c r="F239" s="77" t="s">
        <v>94</v>
      </c>
      <c r="G239" s="77" t="s">
        <v>94</v>
      </c>
      <c r="H239" s="77"/>
      <c r="I239" s="77"/>
      <c r="J239" s="77"/>
      <c r="K239" s="79"/>
      <c r="L239" s="77"/>
      <c r="P239" s="77"/>
      <c r="Q239" s="77"/>
      <c r="R239" s="77"/>
      <c r="S239" s="77"/>
      <c r="V239" s="77"/>
      <c r="W239" s="77"/>
      <c r="X239" s="77"/>
      <c r="Y239" s="79"/>
      <c r="Z239" s="79"/>
      <c r="AA239" s="79"/>
      <c r="AB239" s="79"/>
      <c r="AC239" s="79"/>
      <c r="AD239" s="79"/>
      <c r="AE239" s="78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</row>
    <row r="240" spans="1:47">
      <c r="A240" s="77" t="s">
        <v>2304</v>
      </c>
      <c r="B240" s="77" t="s">
        <v>2673</v>
      </c>
      <c r="C240" s="78">
        <v>42312</v>
      </c>
      <c r="D240" s="77" t="s">
        <v>2723</v>
      </c>
      <c r="E240" s="94">
        <v>3.95</v>
      </c>
      <c r="F240" s="77" t="s">
        <v>94</v>
      </c>
      <c r="G240" s="77" t="s">
        <v>94</v>
      </c>
      <c r="H240" s="77"/>
      <c r="I240" s="77"/>
      <c r="J240" s="77"/>
      <c r="K240" s="79"/>
      <c r="L240" s="77"/>
      <c r="P240" s="77"/>
      <c r="Q240" s="77"/>
      <c r="R240" s="77"/>
      <c r="S240" s="77"/>
      <c r="V240" s="77"/>
      <c r="W240" s="77"/>
      <c r="X240" s="77"/>
      <c r="Y240" s="79"/>
      <c r="Z240" s="79"/>
      <c r="AA240" s="79"/>
      <c r="AB240" s="79"/>
      <c r="AC240" s="79"/>
      <c r="AD240" s="79"/>
      <c r="AE240" s="78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</row>
    <row r="241" spans="1:47">
      <c r="A241" s="77" t="s">
        <v>2304</v>
      </c>
      <c r="B241" s="77" t="s">
        <v>2673</v>
      </c>
      <c r="C241" s="78">
        <v>42312</v>
      </c>
      <c r="D241" s="77" t="s">
        <v>2724</v>
      </c>
      <c r="E241" s="94">
        <v>5.17</v>
      </c>
      <c r="F241" s="77" t="s">
        <v>94</v>
      </c>
      <c r="G241" s="77" t="s">
        <v>94</v>
      </c>
      <c r="H241" s="77"/>
      <c r="I241" s="77"/>
      <c r="J241" s="77"/>
      <c r="K241" s="79"/>
      <c r="L241" s="77"/>
      <c r="P241" s="77"/>
      <c r="Q241" s="77"/>
      <c r="R241" s="77"/>
      <c r="S241" s="77"/>
      <c r="V241" s="77"/>
      <c r="W241" s="77"/>
      <c r="X241" s="77"/>
      <c r="Y241" s="79"/>
      <c r="Z241" s="79"/>
      <c r="AA241" s="79"/>
      <c r="AB241" s="79"/>
      <c r="AC241" s="79"/>
      <c r="AD241" s="79"/>
      <c r="AE241" s="78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</row>
    <row r="242" spans="1:47">
      <c r="A242" s="77" t="s">
        <v>2304</v>
      </c>
      <c r="B242" s="77" t="s">
        <v>2673</v>
      </c>
      <c r="C242" s="78">
        <v>42312</v>
      </c>
      <c r="D242" s="77" t="s">
        <v>2725</v>
      </c>
      <c r="E242" s="94">
        <v>8.14</v>
      </c>
      <c r="F242" s="77" t="s">
        <v>94</v>
      </c>
      <c r="G242" s="77" t="s">
        <v>94</v>
      </c>
      <c r="H242" s="77"/>
      <c r="I242" s="77"/>
      <c r="J242" s="77"/>
      <c r="K242" s="79"/>
      <c r="L242" s="77"/>
      <c r="P242" s="77"/>
      <c r="Q242" s="77"/>
      <c r="R242" s="77"/>
      <c r="S242" s="77"/>
      <c r="V242" s="77"/>
      <c r="W242" s="77"/>
      <c r="X242" s="77"/>
      <c r="Y242" s="79"/>
      <c r="Z242" s="79"/>
      <c r="AA242" s="79"/>
      <c r="AB242" s="79"/>
      <c r="AC242" s="79"/>
      <c r="AD242" s="79"/>
      <c r="AE242" s="78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</row>
    <row r="243" spans="1:47">
      <c r="A243" s="77" t="s">
        <v>2304</v>
      </c>
      <c r="B243" s="77" t="s">
        <v>2673</v>
      </c>
      <c r="C243" s="78">
        <v>42312</v>
      </c>
      <c r="D243" s="77" t="s">
        <v>2726</v>
      </c>
      <c r="E243" s="94">
        <v>8.8699999999999992</v>
      </c>
      <c r="F243" s="77" t="s">
        <v>94</v>
      </c>
      <c r="G243" s="77" t="s">
        <v>94</v>
      </c>
      <c r="H243" s="77"/>
      <c r="I243" s="77"/>
      <c r="J243" s="77"/>
      <c r="K243" s="79"/>
      <c r="L243" s="77"/>
      <c r="P243" s="77"/>
      <c r="Q243" s="77"/>
      <c r="R243" s="77"/>
      <c r="S243" s="77"/>
      <c r="V243" s="77"/>
      <c r="W243" s="77"/>
      <c r="X243" s="77"/>
      <c r="Y243" s="79"/>
      <c r="Z243" s="79"/>
      <c r="AA243" s="79"/>
      <c r="AB243" s="79"/>
      <c r="AC243" s="79"/>
      <c r="AD243" s="79"/>
      <c r="AE243" s="78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</row>
    <row r="244" spans="1:47">
      <c r="A244" s="77" t="s">
        <v>2304</v>
      </c>
      <c r="B244" s="77" t="s">
        <v>2673</v>
      </c>
      <c r="C244" s="78">
        <v>42312</v>
      </c>
      <c r="D244" s="77" t="s">
        <v>2727</v>
      </c>
      <c r="E244" s="94">
        <v>9.07</v>
      </c>
      <c r="F244" s="77" t="s">
        <v>94</v>
      </c>
      <c r="G244" s="77" t="s">
        <v>94</v>
      </c>
      <c r="H244" s="77"/>
      <c r="I244" s="77"/>
      <c r="J244" s="77"/>
      <c r="K244" s="79"/>
      <c r="L244" s="77"/>
      <c r="P244" s="77"/>
      <c r="Q244" s="77"/>
      <c r="R244" s="77"/>
      <c r="S244" s="77"/>
      <c r="V244" s="77"/>
      <c r="W244" s="77"/>
      <c r="X244" s="77"/>
      <c r="Y244" s="79"/>
      <c r="Z244" s="79"/>
      <c r="AA244" s="79"/>
      <c r="AB244" s="79"/>
      <c r="AC244" s="79"/>
      <c r="AD244" s="79"/>
      <c r="AE244" s="78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</row>
    <row r="245" spans="1:47">
      <c r="A245" s="77" t="s">
        <v>2304</v>
      </c>
      <c r="B245" s="77" t="s">
        <v>2673</v>
      </c>
      <c r="C245" s="78">
        <v>42312</v>
      </c>
      <c r="D245" s="77" t="s">
        <v>2728</v>
      </c>
      <c r="E245" s="94">
        <v>13.94</v>
      </c>
      <c r="F245" s="77" t="s">
        <v>94</v>
      </c>
      <c r="G245" s="77" t="s">
        <v>94</v>
      </c>
      <c r="H245" s="77"/>
      <c r="I245" s="77"/>
      <c r="J245" s="77"/>
      <c r="K245" s="79"/>
      <c r="L245" s="77"/>
      <c r="P245" s="77"/>
      <c r="Q245" s="77"/>
      <c r="R245" s="77"/>
      <c r="S245" s="77"/>
      <c r="V245" s="77"/>
      <c r="W245" s="77"/>
      <c r="X245" s="77"/>
      <c r="Y245" s="79"/>
      <c r="Z245" s="79"/>
      <c r="AA245" s="79"/>
      <c r="AB245" s="79"/>
      <c r="AC245" s="79"/>
      <c r="AD245" s="79"/>
      <c r="AE245" s="78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</row>
    <row r="246" spans="1:47">
      <c r="A246" s="77" t="s">
        <v>2304</v>
      </c>
      <c r="B246" s="77" t="s">
        <v>2673</v>
      </c>
      <c r="C246" s="78">
        <v>42312</v>
      </c>
      <c r="D246" s="77" t="s">
        <v>2729</v>
      </c>
      <c r="E246" s="94">
        <v>14.69</v>
      </c>
      <c r="F246" s="77" t="s">
        <v>94</v>
      </c>
      <c r="G246" s="77" t="s">
        <v>94</v>
      </c>
      <c r="H246" s="77"/>
      <c r="I246" s="77"/>
      <c r="J246" s="77"/>
      <c r="K246" s="79"/>
      <c r="L246" s="77"/>
      <c r="P246" s="77"/>
      <c r="Q246" s="77"/>
      <c r="R246" s="77"/>
      <c r="S246" s="77"/>
      <c r="V246" s="77"/>
      <c r="W246" s="77"/>
      <c r="X246" s="77"/>
      <c r="Y246" s="79"/>
      <c r="Z246" s="79"/>
      <c r="AA246" s="79"/>
      <c r="AB246" s="79"/>
      <c r="AC246" s="79"/>
      <c r="AD246" s="79"/>
      <c r="AE246" s="78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</row>
    <row r="247" spans="1:47">
      <c r="A247" s="77" t="s">
        <v>2304</v>
      </c>
      <c r="B247" s="77" t="s">
        <v>2673</v>
      </c>
      <c r="C247" s="78">
        <v>42312</v>
      </c>
      <c r="D247" s="77" t="s">
        <v>2730</v>
      </c>
      <c r="E247" s="94">
        <v>14.94</v>
      </c>
      <c r="F247" s="77" t="s">
        <v>94</v>
      </c>
      <c r="G247" s="77" t="s">
        <v>94</v>
      </c>
      <c r="H247" s="77"/>
      <c r="I247" s="77"/>
      <c r="J247" s="77"/>
      <c r="K247" s="79"/>
      <c r="L247" s="77"/>
      <c r="P247" s="77"/>
      <c r="Q247" s="77"/>
      <c r="R247" s="77"/>
      <c r="S247" s="77"/>
      <c r="V247" s="77"/>
      <c r="W247" s="77"/>
      <c r="X247" s="77"/>
      <c r="Y247" s="79"/>
      <c r="Z247" s="79"/>
      <c r="AA247" s="79"/>
      <c r="AB247" s="79"/>
      <c r="AC247" s="79"/>
      <c r="AD247" s="79"/>
      <c r="AE247" s="78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</row>
    <row r="248" spans="1:47">
      <c r="A248" s="77" t="s">
        <v>2304</v>
      </c>
      <c r="B248" s="77" t="s">
        <v>2673</v>
      </c>
      <c r="C248" s="78">
        <v>42312</v>
      </c>
      <c r="D248" s="77" t="s">
        <v>2731</v>
      </c>
      <c r="E248" s="94">
        <v>18.05</v>
      </c>
      <c r="F248" s="77" t="s">
        <v>94</v>
      </c>
      <c r="G248" s="77" t="s">
        <v>94</v>
      </c>
      <c r="H248" s="77"/>
      <c r="I248" s="77"/>
      <c r="J248" s="77"/>
      <c r="K248" s="79"/>
      <c r="L248" s="77"/>
      <c r="P248" s="77"/>
      <c r="Q248" s="77"/>
      <c r="R248" s="77"/>
      <c r="S248" s="77"/>
      <c r="V248" s="77"/>
      <c r="W248" s="77"/>
      <c r="X248" s="77"/>
      <c r="Y248" s="79"/>
      <c r="Z248" s="79"/>
      <c r="AA248" s="79"/>
      <c r="AB248" s="79"/>
      <c r="AC248" s="79"/>
      <c r="AD248" s="79"/>
      <c r="AE248" s="78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</row>
    <row r="249" spans="1:47">
      <c r="A249" s="77" t="s">
        <v>2304</v>
      </c>
      <c r="B249" s="77" t="s">
        <v>2673</v>
      </c>
      <c r="C249" s="78">
        <v>42312</v>
      </c>
      <c r="D249" s="77" t="s">
        <v>2732</v>
      </c>
      <c r="E249" s="94">
        <v>19.72</v>
      </c>
      <c r="F249" s="77" t="s">
        <v>94</v>
      </c>
      <c r="G249" s="77" t="s">
        <v>94</v>
      </c>
      <c r="H249" s="77"/>
      <c r="I249" s="77"/>
      <c r="J249" s="77"/>
      <c r="K249" s="79"/>
      <c r="L249" s="77"/>
      <c r="P249" s="77"/>
      <c r="Q249" s="77"/>
      <c r="R249" s="77"/>
      <c r="S249" s="77"/>
      <c r="V249" s="77"/>
      <c r="W249" s="77"/>
      <c r="X249" s="77"/>
      <c r="Y249" s="79"/>
      <c r="Z249" s="79"/>
      <c r="AA249" s="79"/>
      <c r="AB249" s="79"/>
      <c r="AC249" s="79"/>
      <c r="AD249" s="79"/>
      <c r="AE249" s="78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</row>
    <row r="250" spans="1:47">
      <c r="A250" s="77" t="s">
        <v>2304</v>
      </c>
      <c r="B250" s="77" t="s">
        <v>2673</v>
      </c>
      <c r="C250" s="78">
        <v>42312</v>
      </c>
      <c r="D250" s="77" t="s">
        <v>2733</v>
      </c>
      <c r="E250" s="94">
        <v>19.91</v>
      </c>
      <c r="F250" s="77" t="s">
        <v>94</v>
      </c>
      <c r="G250" s="77" t="s">
        <v>94</v>
      </c>
      <c r="H250" s="77"/>
      <c r="I250" s="77"/>
      <c r="J250" s="77"/>
      <c r="K250" s="79"/>
      <c r="L250" s="77"/>
      <c r="P250" s="77"/>
      <c r="Q250" s="77"/>
      <c r="R250" s="77"/>
      <c r="S250" s="77"/>
      <c r="V250" s="77"/>
      <c r="W250" s="77"/>
      <c r="X250" s="77"/>
      <c r="Y250" s="79"/>
      <c r="Z250" s="79"/>
      <c r="AA250" s="79"/>
      <c r="AB250" s="79"/>
      <c r="AC250" s="79"/>
      <c r="AD250" s="79"/>
      <c r="AE250" s="78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</row>
    <row r="251" spans="1:47">
      <c r="A251" s="77" t="s">
        <v>2304</v>
      </c>
      <c r="B251" s="77" t="s">
        <v>2673</v>
      </c>
      <c r="C251" s="78">
        <v>42312</v>
      </c>
      <c r="D251" s="77" t="s">
        <v>2734</v>
      </c>
      <c r="E251" s="94">
        <v>20.94</v>
      </c>
      <c r="F251" s="77" t="s">
        <v>94</v>
      </c>
      <c r="G251" s="77" t="s">
        <v>94</v>
      </c>
      <c r="H251" s="77"/>
      <c r="I251" s="77"/>
      <c r="J251" s="77"/>
      <c r="K251" s="79"/>
      <c r="L251" s="77"/>
      <c r="P251" s="77"/>
      <c r="Q251" s="77"/>
      <c r="R251" s="77"/>
      <c r="S251" s="77"/>
      <c r="V251" s="77"/>
      <c r="W251" s="77"/>
      <c r="X251" s="77"/>
      <c r="Y251" s="79"/>
      <c r="Z251" s="79"/>
      <c r="AA251" s="79"/>
      <c r="AB251" s="79"/>
      <c r="AC251" s="79"/>
      <c r="AD251" s="79"/>
      <c r="AE251" s="78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</row>
    <row r="252" spans="1:47">
      <c r="A252" s="77" t="s">
        <v>2304</v>
      </c>
      <c r="B252" s="77" t="s">
        <v>2673</v>
      </c>
      <c r="C252" s="78">
        <v>42312</v>
      </c>
      <c r="D252" s="77" t="s">
        <v>2735</v>
      </c>
      <c r="E252" s="94">
        <v>21.8</v>
      </c>
      <c r="F252" s="77" t="s">
        <v>94</v>
      </c>
      <c r="G252" s="77" t="s">
        <v>94</v>
      </c>
      <c r="H252" s="77"/>
      <c r="I252" s="77"/>
      <c r="J252" s="77"/>
      <c r="K252" s="79"/>
      <c r="L252" s="77"/>
      <c r="P252" s="77"/>
      <c r="Q252" s="77"/>
      <c r="R252" s="77"/>
      <c r="S252" s="77"/>
      <c r="V252" s="77"/>
      <c r="W252" s="77"/>
      <c r="X252" s="77"/>
      <c r="Y252" s="79"/>
      <c r="Z252" s="79"/>
      <c r="AA252" s="79"/>
      <c r="AB252" s="79"/>
      <c r="AC252" s="79"/>
      <c r="AD252" s="79"/>
      <c r="AE252" s="78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</row>
    <row r="253" spans="1:47">
      <c r="A253" s="77" t="s">
        <v>2304</v>
      </c>
      <c r="B253" s="77" t="s">
        <v>2673</v>
      </c>
      <c r="C253" s="78">
        <v>42312</v>
      </c>
      <c r="D253" s="77" t="s">
        <v>2736</v>
      </c>
      <c r="E253" s="94">
        <v>25.16</v>
      </c>
      <c r="F253" s="77" t="s">
        <v>94</v>
      </c>
      <c r="G253" s="77" t="s">
        <v>94</v>
      </c>
      <c r="H253" s="77"/>
      <c r="I253" s="77"/>
      <c r="J253" s="77"/>
      <c r="K253" s="79"/>
      <c r="L253" s="77"/>
      <c r="P253" s="77"/>
      <c r="Q253" s="77"/>
      <c r="R253" s="77"/>
      <c r="S253" s="77"/>
      <c r="V253" s="77"/>
      <c r="W253" s="77"/>
      <c r="X253" s="77"/>
      <c r="Y253" s="79"/>
      <c r="Z253" s="79"/>
      <c r="AA253" s="79"/>
      <c r="AB253" s="79"/>
      <c r="AC253" s="79"/>
      <c r="AD253" s="79"/>
      <c r="AE253" s="78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</row>
    <row r="254" spans="1:47">
      <c r="A254" s="77" t="s">
        <v>2304</v>
      </c>
      <c r="B254" s="77" t="s">
        <v>2673</v>
      </c>
      <c r="C254" s="78">
        <v>42312</v>
      </c>
      <c r="D254" s="77" t="s">
        <v>2737</v>
      </c>
      <c r="E254" s="94">
        <v>27.81</v>
      </c>
      <c r="F254" s="77" t="s">
        <v>94</v>
      </c>
      <c r="G254" s="77" t="s">
        <v>94</v>
      </c>
      <c r="H254" s="77"/>
      <c r="I254" s="77"/>
      <c r="J254" s="77"/>
      <c r="K254" s="79"/>
      <c r="L254" s="77"/>
      <c r="P254" s="77"/>
      <c r="Q254" s="77"/>
      <c r="R254" s="77"/>
      <c r="S254" s="77"/>
      <c r="V254" s="77"/>
      <c r="W254" s="77"/>
      <c r="X254" s="77"/>
      <c r="Y254" s="79"/>
      <c r="Z254" s="79"/>
      <c r="AA254" s="79"/>
      <c r="AB254" s="79"/>
      <c r="AC254" s="79"/>
      <c r="AD254" s="79"/>
      <c r="AE254" s="78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</row>
    <row r="255" spans="1:47">
      <c r="A255" s="77" t="s">
        <v>2304</v>
      </c>
      <c r="B255" s="77" t="s">
        <v>2673</v>
      </c>
      <c r="C255" s="78">
        <v>42312</v>
      </c>
      <c r="D255" s="77" t="s">
        <v>2738</v>
      </c>
      <c r="E255" s="94">
        <v>29.39</v>
      </c>
      <c r="F255" s="77" t="s">
        <v>94</v>
      </c>
      <c r="G255" s="77" t="s">
        <v>94</v>
      </c>
      <c r="H255" s="77"/>
      <c r="I255" s="77"/>
      <c r="J255" s="77"/>
      <c r="K255" s="79"/>
      <c r="L255" s="77"/>
      <c r="P255" s="77"/>
      <c r="Q255" s="77"/>
      <c r="R255" s="77"/>
      <c r="S255" s="77"/>
      <c r="V255" s="77"/>
      <c r="W255" s="77"/>
      <c r="X255" s="77"/>
      <c r="Y255" s="79"/>
      <c r="Z255" s="79"/>
      <c r="AA255" s="79"/>
      <c r="AB255" s="79"/>
      <c r="AC255" s="79"/>
      <c r="AD255" s="79"/>
      <c r="AE255" s="78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</row>
    <row r="256" spans="1:47">
      <c r="A256" s="77" t="s">
        <v>2304</v>
      </c>
      <c r="B256" s="77" t="s">
        <v>2673</v>
      </c>
      <c r="C256" s="78">
        <v>42312</v>
      </c>
      <c r="D256" s="77" t="s">
        <v>2739</v>
      </c>
      <c r="E256" s="94">
        <v>31.78</v>
      </c>
      <c r="F256" s="77" t="s">
        <v>94</v>
      </c>
      <c r="G256" s="77" t="s">
        <v>94</v>
      </c>
      <c r="H256" s="77"/>
      <c r="I256" s="77"/>
      <c r="J256" s="77"/>
      <c r="K256" s="79"/>
      <c r="L256" s="77"/>
      <c r="P256" s="77"/>
      <c r="Q256" s="77"/>
      <c r="R256" s="77"/>
      <c r="S256" s="77"/>
      <c r="V256" s="77"/>
      <c r="W256" s="77"/>
      <c r="X256" s="77"/>
      <c r="Y256" s="79"/>
      <c r="Z256" s="79"/>
      <c r="AA256" s="79"/>
      <c r="AB256" s="79"/>
      <c r="AC256" s="79"/>
      <c r="AD256" s="79"/>
      <c r="AE256" s="78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</row>
    <row r="257" spans="1:47">
      <c r="A257" s="77" t="s">
        <v>2304</v>
      </c>
      <c r="B257" s="77" t="s">
        <v>2673</v>
      </c>
      <c r="C257" s="78">
        <v>42312</v>
      </c>
      <c r="D257" s="77" t="s">
        <v>2740</v>
      </c>
      <c r="E257" s="94">
        <v>34.5</v>
      </c>
      <c r="F257" s="77" t="s">
        <v>94</v>
      </c>
      <c r="G257" s="77" t="s">
        <v>94</v>
      </c>
      <c r="H257" s="77"/>
      <c r="I257" s="77"/>
      <c r="J257" s="77"/>
      <c r="K257" s="79"/>
      <c r="L257" s="77"/>
      <c r="P257" s="77"/>
      <c r="Q257" s="77"/>
      <c r="R257" s="77"/>
      <c r="S257" s="77"/>
      <c r="V257" s="77"/>
      <c r="W257" s="77"/>
      <c r="X257" s="77"/>
      <c r="Y257" s="79"/>
      <c r="Z257" s="79"/>
      <c r="AA257" s="79"/>
      <c r="AB257" s="79"/>
      <c r="AC257" s="79"/>
      <c r="AD257" s="79"/>
      <c r="AE257" s="78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</row>
    <row r="258" spans="1:47">
      <c r="A258" s="77" t="s">
        <v>2304</v>
      </c>
      <c r="B258" s="77" t="s">
        <v>2673</v>
      </c>
      <c r="C258" s="78">
        <v>42312</v>
      </c>
      <c r="D258" s="77" t="s">
        <v>2741</v>
      </c>
      <c r="E258" s="94">
        <v>37.15</v>
      </c>
      <c r="F258" s="77" t="s">
        <v>94</v>
      </c>
      <c r="G258" s="77" t="s">
        <v>94</v>
      </c>
      <c r="H258" s="77"/>
      <c r="I258" s="77"/>
      <c r="J258" s="77"/>
      <c r="K258" s="79"/>
      <c r="L258" s="77"/>
      <c r="P258" s="77"/>
      <c r="Q258" s="77"/>
      <c r="R258" s="77"/>
      <c r="S258" s="77"/>
      <c r="V258" s="77"/>
      <c r="W258" s="77"/>
      <c r="X258" s="77"/>
      <c r="Y258" s="79"/>
      <c r="Z258" s="79"/>
      <c r="AA258" s="79"/>
      <c r="AB258" s="79"/>
      <c r="AC258" s="79"/>
      <c r="AD258" s="79"/>
      <c r="AE258" s="78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</row>
    <row r="259" spans="1:47">
      <c r="A259" s="77" t="s">
        <v>2304</v>
      </c>
      <c r="B259" s="77" t="s">
        <v>2673</v>
      </c>
      <c r="C259" s="78">
        <v>42312</v>
      </c>
      <c r="D259" s="77" t="s">
        <v>2742</v>
      </c>
      <c r="E259" s="94">
        <v>38.950000000000003</v>
      </c>
      <c r="F259" s="77" t="s">
        <v>94</v>
      </c>
      <c r="G259" s="77" t="s">
        <v>94</v>
      </c>
      <c r="H259" s="77"/>
      <c r="I259" s="77"/>
      <c r="J259" s="77"/>
      <c r="K259" s="79"/>
      <c r="L259" s="77"/>
      <c r="P259" s="77"/>
      <c r="Q259" s="77"/>
      <c r="R259" s="77"/>
      <c r="S259" s="77"/>
      <c r="V259" s="77"/>
      <c r="W259" s="77"/>
      <c r="X259" s="77"/>
      <c r="Y259" s="79"/>
      <c r="Z259" s="79"/>
      <c r="AA259" s="79"/>
      <c r="AB259" s="79"/>
      <c r="AC259" s="79"/>
      <c r="AD259" s="79"/>
      <c r="AE259" s="78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</row>
    <row r="260" spans="1:47">
      <c r="A260" s="77" t="s">
        <v>2304</v>
      </c>
      <c r="B260" s="77" t="s">
        <v>2673</v>
      </c>
      <c r="C260" s="78">
        <v>42312</v>
      </c>
      <c r="D260" s="77" t="s">
        <v>2743</v>
      </c>
      <c r="E260" s="94">
        <v>41.81</v>
      </c>
      <c r="F260" s="77" t="s">
        <v>94</v>
      </c>
      <c r="G260" s="77" t="s">
        <v>94</v>
      </c>
      <c r="H260" s="77"/>
      <c r="I260" s="77"/>
      <c r="J260" s="77"/>
      <c r="K260" s="79"/>
      <c r="L260" s="77"/>
      <c r="P260" s="77"/>
      <c r="Q260" s="77"/>
      <c r="R260" s="77"/>
      <c r="S260" s="77"/>
      <c r="V260" s="77"/>
      <c r="W260" s="77"/>
      <c r="X260" s="77"/>
      <c r="Y260" s="79"/>
      <c r="Z260" s="79"/>
      <c r="AA260" s="79"/>
      <c r="AB260" s="79"/>
      <c r="AC260" s="79"/>
      <c r="AD260" s="79"/>
      <c r="AE260" s="78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</row>
    <row r="261" spans="1:47">
      <c r="A261" s="77" t="s">
        <v>2304</v>
      </c>
      <c r="B261" s="77" t="s">
        <v>2673</v>
      </c>
      <c r="C261" s="78">
        <v>42312</v>
      </c>
      <c r="D261" s="77" t="s">
        <v>2744</v>
      </c>
      <c r="E261" s="94">
        <v>43.9</v>
      </c>
      <c r="F261" s="77" t="s">
        <v>94</v>
      </c>
      <c r="G261" s="77" t="s">
        <v>94</v>
      </c>
      <c r="H261" s="77"/>
      <c r="I261" s="77"/>
      <c r="J261" s="77"/>
      <c r="K261" s="79"/>
      <c r="L261" s="77"/>
      <c r="P261" s="77"/>
      <c r="Q261" s="77"/>
      <c r="R261" s="77"/>
      <c r="S261" s="77"/>
      <c r="V261" s="77"/>
      <c r="W261" s="77"/>
      <c r="X261" s="77"/>
      <c r="Y261" s="79"/>
      <c r="Z261" s="79"/>
      <c r="AA261" s="79"/>
      <c r="AB261" s="79"/>
      <c r="AC261" s="79"/>
      <c r="AD261" s="79"/>
      <c r="AE261" s="78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</row>
    <row r="262" spans="1:47">
      <c r="A262" s="77" t="s">
        <v>2304</v>
      </c>
      <c r="B262" s="77" t="s">
        <v>2673</v>
      </c>
      <c r="C262" s="78">
        <v>42312</v>
      </c>
      <c r="D262" s="77" t="s">
        <v>2745</v>
      </c>
      <c r="E262" s="94">
        <v>44.01</v>
      </c>
      <c r="F262" s="77" t="s">
        <v>94</v>
      </c>
      <c r="G262" s="77" t="s">
        <v>94</v>
      </c>
      <c r="H262" s="77"/>
      <c r="I262" s="77"/>
      <c r="J262" s="77"/>
      <c r="K262" s="79"/>
      <c r="L262" s="77"/>
      <c r="P262" s="77"/>
      <c r="Q262" s="77"/>
      <c r="R262" s="77"/>
      <c r="S262" s="77"/>
      <c r="V262" s="77"/>
      <c r="W262" s="77"/>
      <c r="X262" s="77"/>
      <c r="Y262" s="79"/>
      <c r="Z262" s="79"/>
      <c r="AA262" s="79"/>
      <c r="AB262" s="79"/>
      <c r="AC262" s="79"/>
      <c r="AD262" s="79"/>
      <c r="AE262" s="78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</row>
    <row r="263" spans="1:47">
      <c r="A263" s="77" t="s">
        <v>2304</v>
      </c>
      <c r="B263" s="77" t="s">
        <v>2673</v>
      </c>
      <c r="C263" s="78">
        <v>42312</v>
      </c>
      <c r="D263" s="77" t="s">
        <v>2746</v>
      </c>
      <c r="E263" s="94">
        <v>49.57</v>
      </c>
      <c r="F263" s="77" t="s">
        <v>94</v>
      </c>
      <c r="G263" s="77" t="s">
        <v>94</v>
      </c>
      <c r="H263" s="77"/>
      <c r="I263" s="77"/>
      <c r="J263" s="77"/>
      <c r="K263" s="79"/>
      <c r="L263" s="77"/>
      <c r="P263" s="77"/>
      <c r="Q263" s="77"/>
      <c r="R263" s="77"/>
      <c r="S263" s="77"/>
      <c r="V263" s="77"/>
      <c r="W263" s="77"/>
      <c r="X263" s="77"/>
      <c r="Y263" s="79"/>
      <c r="Z263" s="79"/>
      <c r="AA263" s="79"/>
      <c r="AB263" s="79"/>
      <c r="AC263" s="79"/>
      <c r="AD263" s="79"/>
      <c r="AE263" s="78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</row>
    <row r="264" spans="1:47">
      <c r="A264" s="77" t="s">
        <v>2304</v>
      </c>
      <c r="B264" s="77" t="s">
        <v>2673</v>
      </c>
      <c r="C264" s="78">
        <v>42312</v>
      </c>
      <c r="D264" s="77" t="s">
        <v>2747</v>
      </c>
      <c r="E264" s="94">
        <v>49.77</v>
      </c>
      <c r="F264" s="77" t="s">
        <v>94</v>
      </c>
      <c r="G264" s="77" t="s">
        <v>94</v>
      </c>
      <c r="H264" s="77"/>
      <c r="I264" s="77"/>
      <c r="J264" s="77"/>
      <c r="K264" s="79"/>
      <c r="L264" s="77"/>
      <c r="P264" s="77"/>
      <c r="Q264" s="77"/>
      <c r="R264" s="77"/>
      <c r="S264" s="77"/>
      <c r="V264" s="77"/>
      <c r="W264" s="77"/>
      <c r="X264" s="77"/>
      <c r="Y264" s="79"/>
      <c r="Z264" s="79"/>
      <c r="AA264" s="79"/>
      <c r="AB264" s="79"/>
      <c r="AC264" s="79"/>
      <c r="AD264" s="79"/>
      <c r="AE264" s="78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</row>
    <row r="265" spans="1:47">
      <c r="A265" s="77" t="s">
        <v>2304</v>
      </c>
      <c r="B265" s="77" t="s">
        <v>2673</v>
      </c>
      <c r="C265" s="78">
        <v>42312</v>
      </c>
      <c r="D265" s="77" t="s">
        <v>2748</v>
      </c>
      <c r="E265" s="94">
        <v>50.85</v>
      </c>
      <c r="F265" s="77" t="s">
        <v>94</v>
      </c>
      <c r="G265" s="77" t="s">
        <v>94</v>
      </c>
      <c r="H265" s="77"/>
      <c r="I265" s="77"/>
      <c r="J265" s="77"/>
      <c r="K265" s="79"/>
      <c r="L265" s="77"/>
      <c r="P265" s="77"/>
      <c r="Q265" s="77"/>
      <c r="R265" s="77"/>
      <c r="S265" s="77"/>
      <c r="V265" s="77"/>
      <c r="W265" s="77"/>
      <c r="X265" s="77"/>
      <c r="Y265" s="79"/>
      <c r="Z265" s="79"/>
      <c r="AA265" s="79"/>
      <c r="AB265" s="79"/>
      <c r="AC265" s="79"/>
      <c r="AD265" s="79"/>
      <c r="AE265" s="78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</row>
    <row r="266" spans="1:47">
      <c r="A266" s="77" t="s">
        <v>2304</v>
      </c>
      <c r="B266" s="77" t="s">
        <v>2673</v>
      </c>
      <c r="C266" s="78">
        <v>42312</v>
      </c>
      <c r="D266" s="77" t="s">
        <v>2749</v>
      </c>
      <c r="E266" s="94">
        <v>63.48</v>
      </c>
      <c r="F266" s="77" t="s">
        <v>94</v>
      </c>
      <c r="G266" s="77" t="s">
        <v>94</v>
      </c>
      <c r="H266" s="77"/>
      <c r="I266" s="77"/>
      <c r="J266" s="77"/>
      <c r="K266" s="79"/>
      <c r="L266" s="77"/>
      <c r="P266" s="77"/>
      <c r="Q266" s="77"/>
      <c r="R266" s="77"/>
      <c r="S266" s="77"/>
      <c r="V266" s="77"/>
      <c r="W266" s="77"/>
      <c r="X266" s="77"/>
      <c r="Y266" s="79"/>
      <c r="Z266" s="79"/>
      <c r="AA266" s="79"/>
      <c r="AB266" s="79"/>
      <c r="AC266" s="79"/>
      <c r="AD266" s="79"/>
      <c r="AE266" s="78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</row>
    <row r="267" spans="1:47">
      <c r="A267" s="77" t="s">
        <v>2304</v>
      </c>
      <c r="B267" s="77" t="s">
        <v>2673</v>
      </c>
      <c r="C267" s="78">
        <v>42312</v>
      </c>
      <c r="D267" s="77" t="s">
        <v>2750</v>
      </c>
      <c r="E267" s="94">
        <v>76.34</v>
      </c>
      <c r="F267" s="77" t="s">
        <v>94</v>
      </c>
      <c r="G267" s="77" t="s">
        <v>94</v>
      </c>
      <c r="H267" s="77"/>
      <c r="I267" s="77"/>
      <c r="J267" s="77"/>
      <c r="K267" s="79"/>
      <c r="L267" s="77"/>
      <c r="P267" s="77"/>
      <c r="Q267" s="77"/>
      <c r="R267" s="77"/>
      <c r="S267" s="77"/>
      <c r="V267" s="77"/>
      <c r="W267" s="77"/>
      <c r="X267" s="77"/>
      <c r="Y267" s="79"/>
      <c r="Z267" s="79"/>
      <c r="AA267" s="79"/>
      <c r="AB267" s="79"/>
      <c r="AC267" s="79"/>
      <c r="AD267" s="79"/>
      <c r="AE267" s="78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</row>
    <row r="268" spans="1:47">
      <c r="A268" s="77" t="s">
        <v>2304</v>
      </c>
      <c r="B268" s="77" t="s">
        <v>2673</v>
      </c>
      <c r="C268" s="78">
        <v>42312</v>
      </c>
      <c r="D268" s="77" t="s">
        <v>2751</v>
      </c>
      <c r="E268" s="94">
        <v>76.44</v>
      </c>
      <c r="F268" s="77" t="s">
        <v>94</v>
      </c>
      <c r="G268" s="77" t="s">
        <v>94</v>
      </c>
      <c r="H268" s="77"/>
      <c r="I268" s="77"/>
      <c r="J268" s="77"/>
      <c r="K268" s="79"/>
      <c r="L268" s="77"/>
      <c r="P268" s="77"/>
      <c r="Q268" s="77"/>
      <c r="R268" s="77"/>
      <c r="S268" s="77"/>
      <c r="V268" s="77"/>
      <c r="W268" s="77"/>
      <c r="X268" s="77"/>
      <c r="Y268" s="79"/>
      <c r="Z268" s="79"/>
      <c r="AA268" s="79"/>
      <c r="AB268" s="79"/>
      <c r="AC268" s="79"/>
      <c r="AD268" s="79"/>
      <c r="AE268" s="78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</row>
    <row r="269" spans="1:47">
      <c r="A269" s="77" t="s">
        <v>2304</v>
      </c>
      <c r="B269" s="77" t="s">
        <v>2673</v>
      </c>
      <c r="C269" s="78">
        <v>42312</v>
      </c>
      <c r="D269" s="77" t="s">
        <v>2752</v>
      </c>
      <c r="E269" s="94">
        <v>82.49</v>
      </c>
      <c r="F269" s="77" t="s">
        <v>94</v>
      </c>
      <c r="G269" s="77" t="s">
        <v>94</v>
      </c>
      <c r="H269" s="77"/>
      <c r="I269" s="77"/>
      <c r="J269" s="77"/>
      <c r="K269" s="79"/>
      <c r="L269" s="77"/>
      <c r="P269" s="77"/>
      <c r="Q269" s="77"/>
      <c r="R269" s="77"/>
      <c r="S269" s="77"/>
      <c r="V269" s="77"/>
      <c r="W269" s="77"/>
      <c r="X269" s="77"/>
      <c r="Y269" s="79"/>
      <c r="Z269" s="79"/>
      <c r="AA269" s="79"/>
      <c r="AB269" s="79"/>
      <c r="AC269" s="79"/>
      <c r="AD269" s="79"/>
      <c r="AE269" s="78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</row>
    <row r="270" spans="1:47">
      <c r="A270" s="77" t="s">
        <v>2304</v>
      </c>
      <c r="B270" s="77" t="s">
        <v>2673</v>
      </c>
      <c r="C270" s="78">
        <v>42312</v>
      </c>
      <c r="D270" s="77" t="s">
        <v>2753</v>
      </c>
      <c r="E270" s="94">
        <v>85.41</v>
      </c>
      <c r="F270" s="77" t="s">
        <v>94</v>
      </c>
      <c r="G270" s="77" t="s">
        <v>94</v>
      </c>
      <c r="H270" s="77"/>
      <c r="I270" s="77"/>
      <c r="J270" s="77"/>
      <c r="K270" s="79"/>
      <c r="L270" s="77"/>
      <c r="P270" s="77"/>
      <c r="Q270" s="77"/>
      <c r="R270" s="77"/>
      <c r="S270" s="77"/>
      <c r="V270" s="77"/>
      <c r="W270" s="77"/>
      <c r="X270" s="77"/>
      <c r="Y270" s="79"/>
      <c r="Z270" s="79"/>
      <c r="AA270" s="79"/>
      <c r="AB270" s="79"/>
      <c r="AC270" s="79"/>
      <c r="AD270" s="79"/>
      <c r="AE270" s="78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</row>
    <row r="271" spans="1:47">
      <c r="A271" s="77" t="s">
        <v>2304</v>
      </c>
      <c r="B271" s="77" t="s">
        <v>2673</v>
      </c>
      <c r="C271" s="78">
        <v>42312</v>
      </c>
      <c r="D271" s="77" t="s">
        <v>2754</v>
      </c>
      <c r="E271" s="94">
        <v>91.42</v>
      </c>
      <c r="F271" s="77" t="s">
        <v>94</v>
      </c>
      <c r="G271" s="77" t="s">
        <v>94</v>
      </c>
      <c r="H271" s="77"/>
      <c r="I271" s="77"/>
      <c r="J271" s="77"/>
      <c r="K271" s="79"/>
      <c r="L271" s="77"/>
      <c r="P271" s="77"/>
      <c r="Q271" s="77"/>
      <c r="R271" s="77"/>
      <c r="S271" s="77"/>
      <c r="V271" s="77"/>
      <c r="W271" s="77"/>
      <c r="X271" s="77"/>
      <c r="Y271" s="79"/>
      <c r="Z271" s="79"/>
      <c r="AA271" s="79"/>
      <c r="AB271" s="79"/>
      <c r="AC271" s="79"/>
      <c r="AD271" s="79"/>
      <c r="AE271" s="78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</row>
    <row r="272" spans="1:47">
      <c r="A272" s="77" t="s">
        <v>2304</v>
      </c>
      <c r="B272" s="77" t="s">
        <v>2673</v>
      </c>
      <c r="C272" s="78">
        <v>42312</v>
      </c>
      <c r="D272" s="77" t="s">
        <v>2755</v>
      </c>
      <c r="E272" s="94">
        <v>91.8</v>
      </c>
      <c r="F272" s="77" t="s">
        <v>94</v>
      </c>
      <c r="G272" s="77" t="s">
        <v>94</v>
      </c>
      <c r="H272" s="77"/>
      <c r="I272" s="77"/>
      <c r="J272" s="77"/>
      <c r="K272" s="79"/>
      <c r="L272" s="77"/>
      <c r="P272" s="77"/>
      <c r="Q272" s="77"/>
      <c r="R272" s="77"/>
      <c r="S272" s="77"/>
      <c r="V272" s="77"/>
      <c r="W272" s="77"/>
      <c r="X272" s="77"/>
      <c r="Y272" s="79"/>
      <c r="Z272" s="79"/>
      <c r="AA272" s="79"/>
      <c r="AB272" s="79"/>
      <c r="AC272" s="79"/>
      <c r="AD272" s="79"/>
      <c r="AE272" s="78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</row>
    <row r="273" spans="1:47">
      <c r="A273" s="77" t="s">
        <v>2304</v>
      </c>
      <c r="B273" s="77" t="s">
        <v>2673</v>
      </c>
      <c r="C273" s="78">
        <v>42312</v>
      </c>
      <c r="D273" s="77" t="s">
        <v>2756</v>
      </c>
      <c r="E273" s="94">
        <v>92.81</v>
      </c>
      <c r="F273" s="77" t="s">
        <v>94</v>
      </c>
      <c r="G273" s="77" t="s">
        <v>94</v>
      </c>
      <c r="H273" s="77"/>
      <c r="I273" s="77"/>
      <c r="J273" s="77"/>
      <c r="K273" s="79"/>
      <c r="L273" s="77"/>
      <c r="P273" s="77"/>
      <c r="Q273" s="77"/>
      <c r="R273" s="77"/>
      <c r="S273" s="77"/>
      <c r="V273" s="77"/>
      <c r="W273" s="77"/>
      <c r="X273" s="77"/>
      <c r="Y273" s="79"/>
      <c r="Z273" s="79"/>
      <c r="AA273" s="79"/>
      <c r="AB273" s="79"/>
      <c r="AC273" s="79"/>
      <c r="AD273" s="79"/>
      <c r="AE273" s="78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</row>
    <row r="274" spans="1:47">
      <c r="A274" s="77" t="s">
        <v>2304</v>
      </c>
      <c r="B274" s="77" t="s">
        <v>2673</v>
      </c>
      <c r="C274" s="78">
        <v>42312</v>
      </c>
      <c r="D274" s="77" t="s">
        <v>2757</v>
      </c>
      <c r="E274" s="94">
        <v>94.44</v>
      </c>
      <c r="F274" s="77" t="s">
        <v>94</v>
      </c>
      <c r="G274" s="77" t="s">
        <v>94</v>
      </c>
      <c r="H274" s="77"/>
      <c r="I274" s="77"/>
      <c r="J274" s="77"/>
      <c r="K274" s="79"/>
      <c r="L274" s="77"/>
      <c r="P274" s="77"/>
      <c r="Q274" s="77"/>
      <c r="R274" s="77"/>
      <c r="S274" s="77"/>
      <c r="V274" s="77"/>
      <c r="W274" s="77"/>
      <c r="X274" s="77"/>
      <c r="Y274" s="79"/>
      <c r="Z274" s="79"/>
      <c r="AA274" s="79"/>
      <c r="AB274" s="79"/>
      <c r="AC274" s="79"/>
      <c r="AD274" s="79"/>
      <c r="AE274" s="78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</row>
    <row r="275" spans="1:47">
      <c r="A275" s="77" t="s">
        <v>2304</v>
      </c>
      <c r="B275" s="77" t="s">
        <v>2673</v>
      </c>
      <c r="C275" s="78">
        <v>42312</v>
      </c>
      <c r="D275" s="77" t="s">
        <v>2758</v>
      </c>
      <c r="E275" s="94">
        <v>94.75</v>
      </c>
      <c r="F275" s="77" t="s">
        <v>94</v>
      </c>
      <c r="G275" s="77" t="s">
        <v>94</v>
      </c>
      <c r="H275" s="77"/>
      <c r="I275" s="77"/>
      <c r="J275" s="77"/>
      <c r="K275" s="79"/>
      <c r="L275" s="77"/>
      <c r="P275" s="77"/>
      <c r="Q275" s="77"/>
      <c r="R275" s="77"/>
      <c r="S275" s="77"/>
      <c r="V275" s="77"/>
      <c r="W275" s="77"/>
      <c r="X275" s="77"/>
      <c r="Y275" s="79"/>
      <c r="Z275" s="79"/>
      <c r="AA275" s="79"/>
      <c r="AB275" s="79"/>
      <c r="AC275" s="79"/>
      <c r="AD275" s="79"/>
      <c r="AE275" s="78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</row>
    <row r="276" spans="1:47">
      <c r="A276" s="77" t="s">
        <v>2304</v>
      </c>
      <c r="B276" s="77" t="s">
        <v>2673</v>
      </c>
      <c r="C276" s="78">
        <v>42312</v>
      </c>
      <c r="D276" s="77" t="s">
        <v>2759</v>
      </c>
      <c r="E276" s="94">
        <v>95.59</v>
      </c>
      <c r="F276" s="77" t="s">
        <v>94</v>
      </c>
      <c r="G276" s="77" t="s">
        <v>94</v>
      </c>
      <c r="H276" s="77"/>
      <c r="I276" s="77"/>
      <c r="J276" s="77"/>
      <c r="K276" s="79"/>
      <c r="L276" s="77"/>
      <c r="P276" s="77"/>
      <c r="Q276" s="77"/>
      <c r="R276" s="77"/>
      <c r="S276" s="77"/>
      <c r="V276" s="77"/>
      <c r="W276" s="77"/>
      <c r="X276" s="77"/>
      <c r="Y276" s="79"/>
      <c r="Z276" s="79"/>
      <c r="AA276" s="79"/>
      <c r="AB276" s="79"/>
      <c r="AC276" s="79"/>
      <c r="AD276" s="79"/>
      <c r="AE276" s="78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</row>
    <row r="277" spans="1:47">
      <c r="A277" s="77" t="s">
        <v>2304</v>
      </c>
      <c r="B277" s="77" t="s">
        <v>2673</v>
      </c>
      <c r="C277" s="78">
        <v>42312</v>
      </c>
      <c r="D277" s="77" t="s">
        <v>2760</v>
      </c>
      <c r="E277" s="94">
        <v>97.83</v>
      </c>
      <c r="F277" s="77" t="s">
        <v>94</v>
      </c>
      <c r="G277" s="77" t="s">
        <v>94</v>
      </c>
      <c r="H277" s="77"/>
      <c r="I277" s="77"/>
      <c r="J277" s="77"/>
      <c r="K277" s="79"/>
      <c r="L277" s="77"/>
      <c r="P277" s="77"/>
      <c r="Q277" s="77"/>
      <c r="R277" s="77"/>
      <c r="S277" s="77"/>
      <c r="V277" s="77"/>
      <c r="W277" s="77"/>
      <c r="X277" s="77"/>
      <c r="Y277" s="79"/>
      <c r="Z277" s="79"/>
      <c r="AA277" s="79"/>
      <c r="AB277" s="79"/>
      <c r="AC277" s="79"/>
      <c r="AD277" s="79"/>
      <c r="AE277" s="78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</row>
    <row r="278" spans="1:47">
      <c r="A278" s="77" t="s">
        <v>2304</v>
      </c>
      <c r="B278" s="77" t="s">
        <v>2673</v>
      </c>
      <c r="C278" s="78">
        <v>42312</v>
      </c>
      <c r="D278" s="77" t="s">
        <v>2761</v>
      </c>
      <c r="E278" s="94">
        <v>106.47</v>
      </c>
      <c r="F278" s="77" t="s">
        <v>94</v>
      </c>
      <c r="G278" s="77" t="s">
        <v>94</v>
      </c>
      <c r="H278" s="77"/>
      <c r="I278" s="77"/>
      <c r="J278" s="77"/>
      <c r="K278" s="79"/>
      <c r="L278" s="77"/>
      <c r="P278" s="77"/>
      <c r="Q278" s="77"/>
      <c r="R278" s="77"/>
      <c r="S278" s="77"/>
      <c r="V278" s="77"/>
      <c r="W278" s="77"/>
      <c r="X278" s="77"/>
      <c r="Y278" s="79"/>
      <c r="Z278" s="79"/>
      <c r="AA278" s="79"/>
      <c r="AB278" s="79"/>
      <c r="AC278" s="79"/>
      <c r="AD278" s="79"/>
      <c r="AE278" s="78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</row>
    <row r="279" spans="1:47">
      <c r="A279" s="77" t="s">
        <v>2304</v>
      </c>
      <c r="B279" s="77" t="s">
        <v>2673</v>
      </c>
      <c r="C279" s="78">
        <v>42312</v>
      </c>
      <c r="D279" s="77" t="s">
        <v>2762</v>
      </c>
      <c r="E279" s="94">
        <v>106.59</v>
      </c>
      <c r="F279" s="77" t="s">
        <v>94</v>
      </c>
      <c r="G279" s="77" t="s">
        <v>94</v>
      </c>
      <c r="H279" s="77"/>
      <c r="I279" s="77"/>
      <c r="J279" s="77"/>
      <c r="K279" s="79"/>
      <c r="L279" s="77"/>
      <c r="P279" s="77"/>
      <c r="Q279" s="77"/>
      <c r="R279" s="77"/>
      <c r="S279" s="77"/>
      <c r="V279" s="77"/>
      <c r="W279" s="77"/>
      <c r="X279" s="77"/>
      <c r="Y279" s="79"/>
      <c r="Z279" s="79"/>
      <c r="AA279" s="79"/>
      <c r="AB279" s="79"/>
      <c r="AC279" s="79"/>
      <c r="AD279" s="79"/>
      <c r="AE279" s="78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</row>
    <row r="280" spans="1:47">
      <c r="A280" s="77" t="s">
        <v>2304</v>
      </c>
      <c r="B280" s="77" t="s">
        <v>2673</v>
      </c>
      <c r="C280" s="78">
        <v>42312</v>
      </c>
      <c r="D280" s="77" t="s">
        <v>2763</v>
      </c>
      <c r="E280" s="94">
        <v>111.56</v>
      </c>
      <c r="F280" s="77" t="s">
        <v>94</v>
      </c>
      <c r="G280" s="77" t="s">
        <v>94</v>
      </c>
      <c r="H280" s="77"/>
      <c r="I280" s="77"/>
      <c r="J280" s="77"/>
      <c r="K280" s="79"/>
      <c r="L280" s="77"/>
      <c r="P280" s="77"/>
      <c r="Q280" s="77"/>
      <c r="R280" s="77"/>
      <c r="S280" s="77"/>
      <c r="V280" s="77"/>
      <c r="W280" s="77"/>
      <c r="X280" s="77"/>
      <c r="Y280" s="79"/>
      <c r="Z280" s="79"/>
      <c r="AA280" s="79"/>
      <c r="AB280" s="79"/>
      <c r="AC280" s="79"/>
      <c r="AD280" s="79"/>
      <c r="AE280" s="78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</row>
    <row r="281" spans="1:47">
      <c r="A281" s="77" t="s">
        <v>2304</v>
      </c>
      <c r="B281" s="77" t="s">
        <v>2673</v>
      </c>
      <c r="C281" s="78">
        <v>42312</v>
      </c>
      <c r="D281" s="77" t="s">
        <v>2764</v>
      </c>
      <c r="E281" s="94">
        <v>113.69</v>
      </c>
      <c r="F281" s="77" t="s">
        <v>94</v>
      </c>
      <c r="G281" s="77" t="s">
        <v>94</v>
      </c>
      <c r="H281" s="77"/>
      <c r="I281" s="77"/>
      <c r="J281" s="77"/>
      <c r="K281" s="79"/>
      <c r="L281" s="77"/>
      <c r="P281" s="77"/>
      <c r="Q281" s="77"/>
      <c r="R281" s="77"/>
      <c r="S281" s="77"/>
      <c r="V281" s="77"/>
      <c r="W281" s="77"/>
      <c r="X281" s="77"/>
      <c r="Y281" s="79"/>
      <c r="Z281" s="79"/>
      <c r="AA281" s="79"/>
      <c r="AB281" s="79"/>
      <c r="AC281" s="79"/>
      <c r="AD281" s="79"/>
      <c r="AE281" s="78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</row>
    <row r="282" spans="1:47">
      <c r="A282" s="77" t="s">
        <v>2304</v>
      </c>
      <c r="B282" s="77" t="s">
        <v>2673</v>
      </c>
      <c r="C282" s="78">
        <v>42312</v>
      </c>
      <c r="D282" s="77" t="s">
        <v>2765</v>
      </c>
      <c r="E282" s="94">
        <v>114.9</v>
      </c>
      <c r="F282" s="77" t="s">
        <v>94</v>
      </c>
      <c r="G282" s="77" t="s">
        <v>94</v>
      </c>
      <c r="H282" s="77"/>
      <c r="I282" s="77"/>
      <c r="J282" s="77"/>
      <c r="K282" s="79"/>
      <c r="L282" s="77"/>
      <c r="P282" s="77"/>
      <c r="Q282" s="77"/>
      <c r="R282" s="77"/>
      <c r="S282" s="77"/>
      <c r="V282" s="77"/>
      <c r="W282" s="77"/>
      <c r="X282" s="77"/>
      <c r="Y282" s="79"/>
      <c r="Z282" s="79"/>
      <c r="AA282" s="79"/>
      <c r="AB282" s="79"/>
      <c r="AC282" s="79"/>
      <c r="AD282" s="79"/>
      <c r="AE282" s="78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</row>
    <row r="283" spans="1:47">
      <c r="A283" s="77" t="s">
        <v>2304</v>
      </c>
      <c r="B283" s="77" t="s">
        <v>2673</v>
      </c>
      <c r="C283" s="78">
        <v>42312</v>
      </c>
      <c r="D283" s="77" t="s">
        <v>2766</v>
      </c>
      <c r="E283" s="94">
        <v>133.03</v>
      </c>
      <c r="F283" s="77" t="s">
        <v>94</v>
      </c>
      <c r="G283" s="77" t="s">
        <v>94</v>
      </c>
      <c r="H283" s="77"/>
      <c r="I283" s="77"/>
      <c r="J283" s="77"/>
      <c r="K283" s="79"/>
      <c r="L283" s="77"/>
      <c r="P283" s="77"/>
      <c r="Q283" s="77"/>
      <c r="R283" s="77"/>
      <c r="S283" s="77"/>
      <c r="V283" s="77"/>
      <c r="W283" s="77"/>
      <c r="X283" s="77"/>
      <c r="Y283" s="79"/>
      <c r="Z283" s="79"/>
      <c r="AA283" s="79"/>
      <c r="AB283" s="79"/>
      <c r="AC283" s="79"/>
      <c r="AD283" s="79"/>
      <c r="AE283" s="78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</row>
    <row r="284" spans="1:47">
      <c r="A284" s="77" t="s">
        <v>2304</v>
      </c>
      <c r="B284" s="77" t="s">
        <v>2673</v>
      </c>
      <c r="C284" s="78">
        <v>42312</v>
      </c>
      <c r="D284" s="77" t="s">
        <v>2767</v>
      </c>
      <c r="E284" s="94">
        <v>148.16</v>
      </c>
      <c r="F284" s="77" t="s">
        <v>94</v>
      </c>
      <c r="G284" s="77" t="s">
        <v>94</v>
      </c>
      <c r="H284" s="77"/>
      <c r="I284" s="77"/>
      <c r="J284" s="77"/>
      <c r="K284" s="79"/>
      <c r="L284" s="77"/>
      <c r="P284" s="77"/>
      <c r="Q284" s="77"/>
      <c r="R284" s="77"/>
      <c r="S284" s="77"/>
      <c r="V284" s="77"/>
      <c r="W284" s="77"/>
      <c r="X284" s="77"/>
      <c r="Y284" s="79"/>
      <c r="Z284" s="79"/>
      <c r="AA284" s="79"/>
      <c r="AB284" s="79"/>
      <c r="AC284" s="79"/>
      <c r="AD284" s="79"/>
      <c r="AE284" s="78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</row>
    <row r="285" spans="1:47">
      <c r="A285" s="77" t="s">
        <v>2304</v>
      </c>
      <c r="B285" s="77" t="s">
        <v>2673</v>
      </c>
      <c r="C285" s="78">
        <v>42312</v>
      </c>
      <c r="D285" s="77" t="s">
        <v>2768</v>
      </c>
      <c r="E285" s="94">
        <v>150.47</v>
      </c>
      <c r="F285" s="77" t="s">
        <v>94</v>
      </c>
      <c r="G285" s="77" t="s">
        <v>94</v>
      </c>
      <c r="H285" s="77"/>
      <c r="I285" s="77"/>
      <c r="J285" s="77"/>
      <c r="K285" s="79"/>
      <c r="L285" s="77"/>
      <c r="P285" s="77"/>
      <c r="Q285" s="77"/>
      <c r="R285" s="77"/>
      <c r="S285" s="77"/>
      <c r="V285" s="77"/>
      <c r="W285" s="77"/>
      <c r="X285" s="77"/>
      <c r="Y285" s="79"/>
      <c r="Z285" s="79"/>
      <c r="AA285" s="79"/>
      <c r="AB285" s="79"/>
      <c r="AC285" s="79"/>
      <c r="AD285" s="79"/>
      <c r="AE285" s="78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</row>
    <row r="286" spans="1:47">
      <c r="A286" s="77" t="s">
        <v>2304</v>
      </c>
      <c r="B286" s="77" t="s">
        <v>2673</v>
      </c>
      <c r="C286" s="78">
        <v>42312</v>
      </c>
      <c r="D286" s="77" t="s">
        <v>2769</v>
      </c>
      <c r="E286" s="94">
        <v>153.13999999999999</v>
      </c>
      <c r="F286" s="77" t="s">
        <v>94</v>
      </c>
      <c r="G286" s="77" t="s">
        <v>94</v>
      </c>
      <c r="H286" s="77"/>
      <c r="I286" s="77"/>
      <c r="J286" s="77"/>
      <c r="K286" s="79"/>
      <c r="L286" s="77"/>
      <c r="P286" s="77"/>
      <c r="Q286" s="77"/>
      <c r="R286" s="77"/>
      <c r="S286" s="77"/>
      <c r="V286" s="77"/>
      <c r="W286" s="77"/>
      <c r="X286" s="77"/>
      <c r="Y286" s="79"/>
      <c r="Z286" s="79"/>
      <c r="AA286" s="79"/>
      <c r="AB286" s="79"/>
      <c r="AC286" s="79"/>
      <c r="AD286" s="79"/>
      <c r="AE286" s="78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</row>
    <row r="287" spans="1:47">
      <c r="A287" s="77" t="s">
        <v>2304</v>
      </c>
      <c r="B287" s="77" t="s">
        <v>2673</v>
      </c>
      <c r="C287" s="78">
        <v>42312</v>
      </c>
      <c r="D287" s="77" t="s">
        <v>2770</v>
      </c>
      <c r="E287" s="94">
        <v>156.82</v>
      </c>
      <c r="F287" s="77" t="s">
        <v>94</v>
      </c>
      <c r="G287" s="77" t="s">
        <v>94</v>
      </c>
      <c r="H287" s="77"/>
      <c r="I287" s="77"/>
      <c r="J287" s="77"/>
      <c r="K287" s="79"/>
      <c r="L287" s="77"/>
      <c r="P287" s="77"/>
      <c r="Q287" s="77"/>
      <c r="R287" s="77"/>
      <c r="S287" s="77"/>
      <c r="V287" s="77"/>
      <c r="W287" s="77"/>
      <c r="X287" s="77"/>
      <c r="Y287" s="79"/>
      <c r="Z287" s="79"/>
      <c r="AA287" s="79"/>
      <c r="AB287" s="79"/>
      <c r="AC287" s="79"/>
      <c r="AD287" s="79"/>
      <c r="AE287" s="78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</row>
    <row r="288" spans="1:47">
      <c r="A288" s="77" t="s">
        <v>2304</v>
      </c>
      <c r="B288" s="77" t="s">
        <v>2673</v>
      </c>
      <c r="C288" s="78">
        <v>42312</v>
      </c>
      <c r="D288" s="77" t="s">
        <v>2771</v>
      </c>
      <c r="E288" s="94">
        <v>166.74</v>
      </c>
      <c r="F288" s="77" t="s">
        <v>94</v>
      </c>
      <c r="G288" s="77" t="s">
        <v>94</v>
      </c>
      <c r="H288" s="77"/>
      <c r="I288" s="77"/>
      <c r="J288" s="77"/>
      <c r="K288" s="79"/>
      <c r="L288" s="77"/>
      <c r="P288" s="77"/>
      <c r="Q288" s="77"/>
      <c r="R288" s="77"/>
      <c r="S288" s="77"/>
      <c r="V288" s="77"/>
      <c r="W288" s="77"/>
      <c r="X288" s="77"/>
      <c r="Y288" s="79"/>
      <c r="Z288" s="79"/>
      <c r="AA288" s="79"/>
      <c r="AB288" s="79"/>
      <c r="AC288" s="79"/>
      <c r="AD288" s="79"/>
      <c r="AE288" s="78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</row>
    <row r="289" spans="1:47">
      <c r="A289" s="77" t="s">
        <v>2304</v>
      </c>
      <c r="B289" s="77" t="s">
        <v>2673</v>
      </c>
      <c r="C289" s="78">
        <v>42312</v>
      </c>
      <c r="D289" s="77" t="s">
        <v>2772</v>
      </c>
      <c r="E289" s="94">
        <v>172.46</v>
      </c>
      <c r="F289" s="77" t="s">
        <v>94</v>
      </c>
      <c r="G289" s="77" t="s">
        <v>94</v>
      </c>
      <c r="H289" s="77"/>
      <c r="I289" s="77"/>
      <c r="J289" s="77"/>
      <c r="K289" s="79"/>
      <c r="L289" s="77"/>
      <c r="P289" s="77"/>
      <c r="Q289" s="77"/>
      <c r="R289" s="77"/>
      <c r="S289" s="77"/>
      <c r="V289" s="77"/>
      <c r="W289" s="77"/>
      <c r="X289" s="77"/>
      <c r="Y289" s="79"/>
      <c r="Z289" s="79"/>
      <c r="AA289" s="79"/>
      <c r="AB289" s="79"/>
      <c r="AC289" s="79"/>
      <c r="AD289" s="79"/>
      <c r="AE289" s="78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</row>
    <row r="290" spans="1:47">
      <c r="A290" s="77" t="s">
        <v>2304</v>
      </c>
      <c r="B290" s="77" t="s">
        <v>2673</v>
      </c>
      <c r="C290" s="78">
        <v>42312</v>
      </c>
      <c r="D290" s="77" t="s">
        <v>2773</v>
      </c>
      <c r="E290" s="94">
        <v>176.87</v>
      </c>
      <c r="F290" s="77" t="s">
        <v>94</v>
      </c>
      <c r="G290" s="77" t="s">
        <v>94</v>
      </c>
      <c r="H290" s="77"/>
      <c r="I290" s="77"/>
      <c r="J290" s="77"/>
      <c r="K290" s="79"/>
      <c r="L290" s="77"/>
      <c r="P290" s="77"/>
      <c r="Q290" s="77"/>
      <c r="R290" s="77"/>
      <c r="S290" s="77"/>
      <c r="V290" s="77"/>
      <c r="W290" s="77"/>
      <c r="X290" s="77"/>
      <c r="Y290" s="79"/>
      <c r="Z290" s="79"/>
      <c r="AA290" s="79"/>
      <c r="AB290" s="79"/>
      <c r="AC290" s="79"/>
      <c r="AD290" s="79"/>
      <c r="AE290" s="78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</row>
    <row r="291" spans="1:47">
      <c r="A291" s="77" t="s">
        <v>2304</v>
      </c>
      <c r="B291" s="77" t="s">
        <v>2673</v>
      </c>
      <c r="C291" s="78">
        <v>42312</v>
      </c>
      <c r="D291" s="77" t="s">
        <v>2774</v>
      </c>
      <c r="E291" s="94">
        <v>185.35</v>
      </c>
      <c r="F291" s="77" t="s">
        <v>94</v>
      </c>
      <c r="G291" s="77" t="s">
        <v>94</v>
      </c>
      <c r="H291" s="77"/>
      <c r="I291" s="77"/>
      <c r="J291" s="77"/>
      <c r="K291" s="79"/>
      <c r="L291" s="77"/>
      <c r="P291" s="77"/>
      <c r="Q291" s="77"/>
      <c r="R291" s="77"/>
      <c r="S291" s="77"/>
      <c r="V291" s="77"/>
      <c r="W291" s="77"/>
      <c r="X291" s="77"/>
      <c r="Y291" s="79"/>
      <c r="Z291" s="79"/>
      <c r="AA291" s="79"/>
      <c r="AB291" s="79"/>
      <c r="AC291" s="79"/>
      <c r="AD291" s="79"/>
      <c r="AE291" s="78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</row>
    <row r="292" spans="1:47">
      <c r="A292" s="77" t="s">
        <v>2304</v>
      </c>
      <c r="B292" s="77" t="s">
        <v>2673</v>
      </c>
      <c r="C292" s="78">
        <v>42312</v>
      </c>
      <c r="D292" s="77" t="s">
        <v>2775</v>
      </c>
      <c r="E292" s="94">
        <v>187.66</v>
      </c>
      <c r="F292" s="77" t="s">
        <v>94</v>
      </c>
      <c r="G292" s="77" t="s">
        <v>94</v>
      </c>
      <c r="H292" s="77"/>
      <c r="I292" s="77"/>
      <c r="J292" s="77"/>
      <c r="K292" s="79"/>
      <c r="L292" s="77"/>
      <c r="P292" s="77"/>
      <c r="Q292" s="77"/>
      <c r="R292" s="77"/>
      <c r="S292" s="77"/>
      <c r="V292" s="77"/>
      <c r="W292" s="77"/>
      <c r="X292" s="77"/>
      <c r="Y292" s="79"/>
      <c r="Z292" s="79"/>
      <c r="AA292" s="79"/>
      <c r="AB292" s="79"/>
      <c r="AC292" s="79"/>
      <c r="AD292" s="79"/>
      <c r="AE292" s="78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</row>
    <row r="293" spans="1:47">
      <c r="A293" s="77" t="s">
        <v>2304</v>
      </c>
      <c r="B293" s="77" t="s">
        <v>2673</v>
      </c>
      <c r="C293" s="78">
        <v>42312</v>
      </c>
      <c r="D293" s="77" t="s">
        <v>2776</v>
      </c>
      <c r="E293" s="94">
        <v>191.7</v>
      </c>
      <c r="F293" s="77" t="s">
        <v>94</v>
      </c>
      <c r="G293" s="77" t="s">
        <v>94</v>
      </c>
      <c r="H293" s="77"/>
      <c r="I293" s="77"/>
      <c r="J293" s="77"/>
      <c r="K293" s="79"/>
      <c r="L293" s="77"/>
      <c r="P293" s="77"/>
      <c r="Q293" s="77"/>
      <c r="R293" s="77"/>
      <c r="S293" s="77"/>
      <c r="V293" s="77"/>
      <c r="W293" s="77"/>
      <c r="X293" s="77"/>
      <c r="Y293" s="79"/>
      <c r="Z293" s="79"/>
      <c r="AA293" s="79"/>
      <c r="AB293" s="79"/>
      <c r="AC293" s="79"/>
      <c r="AD293" s="79"/>
      <c r="AE293" s="78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</row>
    <row r="294" spans="1:47">
      <c r="A294" s="77" t="s">
        <v>2304</v>
      </c>
      <c r="B294" s="77" t="s">
        <v>2673</v>
      </c>
      <c r="C294" s="78">
        <v>42312</v>
      </c>
      <c r="D294" s="77" t="s">
        <v>2777</v>
      </c>
      <c r="E294" s="94">
        <v>192.79</v>
      </c>
      <c r="F294" s="77" t="s">
        <v>94</v>
      </c>
      <c r="G294" s="77" t="s">
        <v>94</v>
      </c>
      <c r="H294" s="77"/>
      <c r="I294" s="77"/>
      <c r="J294" s="77"/>
      <c r="K294" s="79"/>
      <c r="L294" s="77"/>
      <c r="P294" s="77"/>
      <c r="Q294" s="77"/>
      <c r="R294" s="77"/>
      <c r="S294" s="77"/>
      <c r="V294" s="77"/>
      <c r="W294" s="77"/>
      <c r="X294" s="77"/>
      <c r="Y294" s="79"/>
      <c r="Z294" s="79"/>
      <c r="AA294" s="79"/>
      <c r="AB294" s="79"/>
      <c r="AC294" s="79"/>
      <c r="AD294" s="79"/>
      <c r="AE294" s="78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</row>
    <row r="295" spans="1:47">
      <c r="A295" s="77" t="s">
        <v>2304</v>
      </c>
      <c r="B295" s="77" t="s">
        <v>2673</v>
      </c>
      <c r="C295" s="78">
        <v>42312</v>
      </c>
      <c r="D295" s="77" t="s">
        <v>2778</v>
      </c>
      <c r="E295" s="94">
        <v>195.43</v>
      </c>
      <c r="F295" s="77" t="s">
        <v>94</v>
      </c>
      <c r="G295" s="77" t="s">
        <v>94</v>
      </c>
      <c r="H295" s="77"/>
      <c r="I295" s="77"/>
      <c r="J295" s="77"/>
      <c r="K295" s="79"/>
      <c r="L295" s="77"/>
      <c r="P295" s="77"/>
      <c r="Q295" s="77"/>
      <c r="R295" s="77"/>
      <c r="S295" s="77"/>
      <c r="V295" s="77"/>
      <c r="W295" s="77"/>
      <c r="X295" s="77"/>
      <c r="Y295" s="79"/>
      <c r="Z295" s="79"/>
      <c r="AA295" s="79"/>
      <c r="AB295" s="79"/>
      <c r="AC295" s="79"/>
      <c r="AD295" s="79"/>
      <c r="AE295" s="78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</row>
    <row r="296" spans="1:47">
      <c r="A296" s="77" t="s">
        <v>2304</v>
      </c>
      <c r="B296" s="77" t="s">
        <v>2673</v>
      </c>
      <c r="C296" s="78">
        <v>42312</v>
      </c>
      <c r="D296" s="77" t="s">
        <v>2779</v>
      </c>
      <c r="E296" s="94">
        <v>206.57</v>
      </c>
      <c r="F296" s="77" t="s">
        <v>94</v>
      </c>
      <c r="G296" s="77" t="s">
        <v>94</v>
      </c>
      <c r="H296" s="77"/>
      <c r="I296" s="77"/>
      <c r="J296" s="77"/>
      <c r="K296" s="79"/>
      <c r="L296" s="77"/>
      <c r="P296" s="77"/>
      <c r="Q296" s="77"/>
      <c r="R296" s="77"/>
      <c r="S296" s="77"/>
      <c r="V296" s="77"/>
      <c r="W296" s="77"/>
      <c r="X296" s="77"/>
      <c r="Y296" s="79"/>
      <c r="Z296" s="79"/>
      <c r="AA296" s="79"/>
      <c r="AB296" s="79"/>
      <c r="AC296" s="79"/>
      <c r="AD296" s="79"/>
      <c r="AE296" s="78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</row>
    <row r="297" spans="1:47">
      <c r="A297" s="77" t="s">
        <v>2304</v>
      </c>
      <c r="B297" s="77" t="s">
        <v>2673</v>
      </c>
      <c r="C297" s="78">
        <v>42312</v>
      </c>
      <c r="D297" s="77" t="s">
        <v>2780</v>
      </c>
      <c r="E297" s="94">
        <v>206.8</v>
      </c>
      <c r="F297" s="77" t="s">
        <v>94</v>
      </c>
      <c r="G297" s="77" t="s">
        <v>94</v>
      </c>
      <c r="H297" s="77"/>
      <c r="I297" s="77"/>
      <c r="J297" s="77"/>
      <c r="K297" s="79"/>
      <c r="L297" s="77"/>
      <c r="P297" s="77"/>
      <c r="Q297" s="77"/>
      <c r="R297" s="77"/>
      <c r="S297" s="77"/>
      <c r="V297" s="77"/>
      <c r="W297" s="77"/>
      <c r="X297" s="77"/>
      <c r="Y297" s="79"/>
      <c r="Z297" s="79"/>
      <c r="AA297" s="79"/>
      <c r="AB297" s="79"/>
      <c r="AC297" s="79"/>
      <c r="AD297" s="79"/>
      <c r="AE297" s="78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</row>
    <row r="298" spans="1:47">
      <c r="A298" s="77" t="s">
        <v>2304</v>
      </c>
      <c r="B298" s="77" t="s">
        <v>2673</v>
      </c>
      <c r="C298" s="78">
        <v>42312</v>
      </c>
      <c r="D298" s="77" t="s">
        <v>2781</v>
      </c>
      <c r="E298" s="94">
        <v>210.97</v>
      </c>
      <c r="F298" s="77" t="s">
        <v>94</v>
      </c>
      <c r="G298" s="77" t="s">
        <v>94</v>
      </c>
      <c r="H298" s="77"/>
      <c r="I298" s="77"/>
      <c r="J298" s="77"/>
      <c r="K298" s="79"/>
      <c r="L298" s="77"/>
      <c r="P298" s="77"/>
      <c r="Q298" s="77"/>
      <c r="R298" s="77"/>
      <c r="S298" s="77"/>
      <c r="V298" s="77"/>
      <c r="W298" s="77"/>
      <c r="X298" s="77"/>
      <c r="Y298" s="79"/>
      <c r="Z298" s="79"/>
      <c r="AA298" s="79"/>
      <c r="AB298" s="79"/>
      <c r="AC298" s="79"/>
      <c r="AD298" s="79"/>
      <c r="AE298" s="78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</row>
    <row r="299" spans="1:47">
      <c r="A299" s="77" t="s">
        <v>2304</v>
      </c>
      <c r="B299" s="77" t="s">
        <v>2673</v>
      </c>
      <c r="C299" s="78">
        <v>42312</v>
      </c>
      <c r="D299" s="77" t="s">
        <v>2782</v>
      </c>
      <c r="E299" s="94">
        <v>215.53</v>
      </c>
      <c r="F299" s="77" t="s">
        <v>94</v>
      </c>
      <c r="G299" s="77" t="s">
        <v>94</v>
      </c>
      <c r="H299" s="77"/>
      <c r="I299" s="77"/>
      <c r="J299" s="77"/>
      <c r="K299" s="79"/>
      <c r="L299" s="77"/>
      <c r="P299" s="77"/>
      <c r="Q299" s="77"/>
      <c r="R299" s="77"/>
      <c r="S299" s="77"/>
      <c r="V299" s="77"/>
      <c r="W299" s="77"/>
      <c r="X299" s="77"/>
      <c r="Y299" s="79"/>
      <c r="Z299" s="79"/>
      <c r="AA299" s="79"/>
      <c r="AB299" s="79"/>
      <c r="AC299" s="79"/>
      <c r="AD299" s="79"/>
      <c r="AE299" s="78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</row>
    <row r="300" spans="1:47">
      <c r="A300" s="77" t="s">
        <v>2304</v>
      </c>
      <c r="B300" s="77" t="s">
        <v>2673</v>
      </c>
      <c r="C300" s="78">
        <v>42312</v>
      </c>
      <c r="D300" s="77" t="s">
        <v>2783</v>
      </c>
      <c r="E300" s="94">
        <v>217</v>
      </c>
      <c r="F300" s="77" t="s">
        <v>94</v>
      </c>
      <c r="G300" s="77" t="s">
        <v>2784</v>
      </c>
      <c r="H300" s="77"/>
      <c r="I300" s="77"/>
      <c r="J300" s="77"/>
      <c r="K300" s="79"/>
      <c r="L300" s="77"/>
      <c r="P300" s="77"/>
      <c r="Q300" s="77"/>
      <c r="R300" s="77"/>
      <c r="S300" s="77"/>
      <c r="V300" s="77"/>
      <c r="W300" s="77"/>
      <c r="X300" s="77"/>
      <c r="Y300" s="79"/>
      <c r="Z300" s="79"/>
      <c r="AA300" s="79"/>
      <c r="AB300" s="79"/>
      <c r="AC300" s="79"/>
      <c r="AD300" s="79"/>
      <c r="AE300" s="78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</row>
    <row r="301" spans="1:47">
      <c r="A301" s="77" t="s">
        <v>2304</v>
      </c>
      <c r="B301" s="77" t="s">
        <v>2673</v>
      </c>
      <c r="C301" s="78">
        <v>42312</v>
      </c>
      <c r="D301" s="77" t="s">
        <v>2785</v>
      </c>
      <c r="E301" s="94">
        <v>220.68</v>
      </c>
      <c r="F301" s="77" t="s">
        <v>94</v>
      </c>
      <c r="G301" s="77" t="s">
        <v>94</v>
      </c>
      <c r="H301" s="77"/>
      <c r="I301" s="77"/>
      <c r="J301" s="77"/>
      <c r="K301" s="79"/>
      <c r="L301" s="77"/>
      <c r="P301" s="77"/>
      <c r="Q301" s="77"/>
      <c r="R301" s="77"/>
      <c r="S301" s="77"/>
      <c r="V301" s="77"/>
      <c r="W301" s="77"/>
      <c r="X301" s="77"/>
      <c r="Y301" s="79"/>
      <c r="Z301" s="79"/>
      <c r="AA301" s="79"/>
      <c r="AB301" s="79"/>
      <c r="AC301" s="79"/>
      <c r="AD301" s="79"/>
      <c r="AE301" s="78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</row>
    <row r="302" spans="1:47">
      <c r="A302" s="77" t="s">
        <v>2304</v>
      </c>
      <c r="B302" s="77" t="s">
        <v>2673</v>
      </c>
      <c r="C302" s="78">
        <v>42312</v>
      </c>
      <c r="D302" s="77" t="s">
        <v>2786</v>
      </c>
      <c r="E302" s="94">
        <v>232.6</v>
      </c>
      <c r="F302" s="77" t="s">
        <v>94</v>
      </c>
      <c r="G302" s="77" t="s">
        <v>94</v>
      </c>
      <c r="H302" s="77"/>
      <c r="I302" s="77"/>
      <c r="J302" s="77"/>
      <c r="K302" s="79"/>
      <c r="L302" s="77"/>
      <c r="P302" s="77"/>
      <c r="Q302" s="77"/>
      <c r="R302" s="77"/>
      <c r="S302" s="77"/>
      <c r="V302" s="77"/>
      <c r="W302" s="77"/>
      <c r="X302" s="77"/>
      <c r="Y302" s="79"/>
      <c r="Z302" s="79"/>
      <c r="AA302" s="79"/>
      <c r="AB302" s="79"/>
      <c r="AC302" s="79"/>
      <c r="AD302" s="79"/>
      <c r="AE302" s="78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</row>
    <row r="303" spans="1:47">
      <c r="A303" s="77" t="s">
        <v>2304</v>
      </c>
      <c r="B303" s="77" t="s">
        <v>2673</v>
      </c>
      <c r="C303" s="78">
        <v>42312</v>
      </c>
      <c r="D303" s="77" t="s">
        <v>2787</v>
      </c>
      <c r="E303" s="94">
        <v>232.72</v>
      </c>
      <c r="F303" s="77" t="s">
        <v>94</v>
      </c>
      <c r="G303" s="77" t="s">
        <v>94</v>
      </c>
      <c r="H303" s="77"/>
      <c r="I303" s="77"/>
      <c r="J303" s="77"/>
      <c r="K303" s="79"/>
      <c r="L303" s="77"/>
      <c r="P303" s="77"/>
      <c r="Q303" s="77"/>
      <c r="R303" s="77"/>
      <c r="S303" s="77"/>
      <c r="V303" s="77"/>
      <c r="W303" s="77"/>
      <c r="X303" s="77"/>
      <c r="Y303" s="79"/>
      <c r="Z303" s="79"/>
      <c r="AA303" s="79"/>
      <c r="AB303" s="79"/>
      <c r="AC303" s="79"/>
      <c r="AD303" s="79"/>
      <c r="AE303" s="78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</row>
    <row r="304" spans="1:47">
      <c r="A304" s="77" t="s">
        <v>2304</v>
      </c>
      <c r="B304" s="77" t="s">
        <v>2673</v>
      </c>
      <c r="C304" s="78">
        <v>42312</v>
      </c>
      <c r="D304" s="77" t="s">
        <v>2788</v>
      </c>
      <c r="E304" s="94">
        <v>242.06</v>
      </c>
      <c r="F304" s="77" t="s">
        <v>94</v>
      </c>
      <c r="G304" s="77" t="s">
        <v>94</v>
      </c>
      <c r="H304" s="77"/>
      <c r="I304" s="77"/>
      <c r="J304" s="77"/>
      <c r="K304" s="79"/>
      <c r="L304" s="77"/>
      <c r="P304" s="77"/>
      <c r="Q304" s="77"/>
      <c r="R304" s="77"/>
      <c r="S304" s="77"/>
      <c r="V304" s="77"/>
      <c r="W304" s="77"/>
      <c r="X304" s="77"/>
      <c r="Y304" s="79"/>
      <c r="Z304" s="79"/>
      <c r="AA304" s="79"/>
      <c r="AB304" s="79"/>
      <c r="AC304" s="79"/>
      <c r="AD304" s="79"/>
      <c r="AE304" s="78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</row>
    <row r="305" spans="1:47">
      <c r="A305" s="77" t="s">
        <v>2304</v>
      </c>
      <c r="B305" s="77" t="s">
        <v>2673</v>
      </c>
      <c r="C305" s="78">
        <v>42312</v>
      </c>
      <c r="D305" s="77" t="s">
        <v>2789</v>
      </c>
      <c r="E305" s="94">
        <v>258.85000000000002</v>
      </c>
      <c r="F305" s="77" t="s">
        <v>94</v>
      </c>
      <c r="G305" s="77" t="s">
        <v>94</v>
      </c>
      <c r="H305" s="77"/>
      <c r="I305" s="77"/>
      <c r="J305" s="77"/>
      <c r="K305" s="79"/>
      <c r="L305" s="77"/>
      <c r="P305" s="77"/>
      <c r="Q305" s="77"/>
      <c r="R305" s="77"/>
      <c r="S305" s="77"/>
      <c r="V305" s="77"/>
      <c r="W305" s="77"/>
      <c r="X305" s="77"/>
      <c r="Y305" s="79"/>
      <c r="Z305" s="79"/>
      <c r="AA305" s="79"/>
      <c r="AB305" s="79"/>
      <c r="AC305" s="79"/>
      <c r="AD305" s="79"/>
      <c r="AE305" s="78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</row>
    <row r="306" spans="1:47">
      <c r="A306" s="77" t="s">
        <v>2304</v>
      </c>
      <c r="B306" s="77" t="s">
        <v>2673</v>
      </c>
      <c r="C306" s="78">
        <v>42312</v>
      </c>
      <c r="D306" s="77" t="s">
        <v>2790</v>
      </c>
      <c r="E306" s="94">
        <v>277.64999999999998</v>
      </c>
      <c r="F306" s="77" t="s">
        <v>94</v>
      </c>
      <c r="G306" s="77" t="s">
        <v>94</v>
      </c>
      <c r="H306" s="77"/>
      <c r="I306" s="77"/>
      <c r="J306" s="77"/>
      <c r="K306" s="79"/>
      <c r="L306" s="77"/>
      <c r="P306" s="77"/>
      <c r="Q306" s="77"/>
      <c r="R306" s="77"/>
      <c r="S306" s="77"/>
      <c r="V306" s="77"/>
      <c r="W306" s="77"/>
      <c r="X306" s="77"/>
      <c r="Y306" s="79"/>
      <c r="Z306" s="79"/>
      <c r="AA306" s="79"/>
      <c r="AB306" s="79"/>
      <c r="AC306" s="79"/>
      <c r="AD306" s="79"/>
      <c r="AE306" s="78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</row>
    <row r="307" spans="1:47">
      <c r="A307" s="77" t="s">
        <v>2304</v>
      </c>
      <c r="B307" s="77" t="s">
        <v>2673</v>
      </c>
      <c r="C307" s="78">
        <v>42312</v>
      </c>
      <c r="D307" s="77" t="s">
        <v>2791</v>
      </c>
      <c r="E307" s="94">
        <v>291</v>
      </c>
      <c r="F307" s="77" t="s">
        <v>94</v>
      </c>
      <c r="G307" s="77" t="s">
        <v>2784</v>
      </c>
      <c r="H307" s="77"/>
      <c r="I307" s="77"/>
      <c r="J307" s="77"/>
      <c r="K307" s="79"/>
      <c r="L307" s="77"/>
      <c r="P307" s="77"/>
      <c r="Q307" s="77"/>
      <c r="R307" s="77"/>
      <c r="S307" s="77"/>
      <c r="V307" s="77"/>
      <c r="W307" s="77"/>
      <c r="X307" s="77"/>
      <c r="Y307" s="79"/>
      <c r="Z307" s="79"/>
      <c r="AA307" s="79"/>
      <c r="AB307" s="79"/>
      <c r="AC307" s="79"/>
      <c r="AD307" s="79"/>
      <c r="AE307" s="78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</row>
    <row r="308" spans="1:47">
      <c r="A308" s="77" t="s">
        <v>2304</v>
      </c>
      <c r="B308" s="77" t="s">
        <v>2673</v>
      </c>
      <c r="C308" s="78">
        <v>42312</v>
      </c>
      <c r="D308" s="77" t="s">
        <v>2792</v>
      </c>
      <c r="E308" s="94">
        <v>303.33999999999997</v>
      </c>
      <c r="F308" s="77" t="s">
        <v>94</v>
      </c>
      <c r="G308" s="77" t="s">
        <v>94</v>
      </c>
      <c r="H308" s="77"/>
      <c r="I308" s="77"/>
      <c r="J308" s="77"/>
      <c r="K308" s="79"/>
      <c r="L308" s="77"/>
      <c r="P308" s="77"/>
      <c r="Q308" s="77"/>
      <c r="R308" s="77"/>
      <c r="S308" s="77"/>
      <c r="V308" s="77"/>
      <c r="W308" s="77"/>
      <c r="X308" s="77"/>
      <c r="Y308" s="79"/>
      <c r="Z308" s="79"/>
      <c r="AA308" s="79"/>
      <c r="AB308" s="79"/>
      <c r="AC308" s="79"/>
      <c r="AD308" s="79"/>
      <c r="AE308" s="78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</row>
    <row r="309" spans="1:47">
      <c r="A309" s="77" t="s">
        <v>2304</v>
      </c>
      <c r="B309" s="77" t="s">
        <v>2673</v>
      </c>
      <c r="C309" s="78">
        <v>42312</v>
      </c>
      <c r="D309" s="77" t="s">
        <v>2793</v>
      </c>
      <c r="E309" s="94">
        <v>306.87</v>
      </c>
      <c r="F309" s="77" t="s">
        <v>94</v>
      </c>
      <c r="G309" s="77" t="s">
        <v>94</v>
      </c>
      <c r="H309" s="77"/>
      <c r="I309" s="77"/>
      <c r="J309" s="77"/>
      <c r="K309" s="79"/>
      <c r="L309" s="77"/>
      <c r="P309" s="77"/>
      <c r="Q309" s="77"/>
      <c r="R309" s="77"/>
      <c r="S309" s="77"/>
      <c r="V309" s="77"/>
      <c r="W309" s="77"/>
      <c r="X309" s="77"/>
      <c r="Y309" s="79"/>
      <c r="Z309" s="79"/>
      <c r="AA309" s="79"/>
      <c r="AB309" s="79"/>
      <c r="AC309" s="79"/>
      <c r="AD309" s="79"/>
      <c r="AE309" s="78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</row>
    <row r="310" spans="1:47">
      <c r="A310" s="77" t="s">
        <v>2304</v>
      </c>
      <c r="B310" s="77" t="s">
        <v>2673</v>
      </c>
      <c r="C310" s="78">
        <v>42312</v>
      </c>
      <c r="D310" s="77" t="s">
        <v>2794</v>
      </c>
      <c r="E310" s="94">
        <v>326.23</v>
      </c>
      <c r="F310" s="77" t="s">
        <v>94</v>
      </c>
      <c r="G310" s="77" t="s">
        <v>94</v>
      </c>
      <c r="H310" s="77"/>
      <c r="I310" s="77"/>
      <c r="J310" s="77"/>
      <c r="K310" s="79"/>
      <c r="L310" s="77"/>
      <c r="P310" s="77"/>
      <c r="Q310" s="77"/>
      <c r="R310" s="77"/>
      <c r="S310" s="77"/>
      <c r="V310" s="77"/>
      <c r="W310" s="77"/>
      <c r="X310" s="77"/>
      <c r="Y310" s="79"/>
      <c r="Z310" s="79"/>
      <c r="AA310" s="79"/>
      <c r="AB310" s="79"/>
      <c r="AC310" s="79"/>
      <c r="AD310" s="79"/>
      <c r="AE310" s="78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</row>
    <row r="311" spans="1:47">
      <c r="A311" s="77" t="s">
        <v>2304</v>
      </c>
      <c r="B311" s="77" t="s">
        <v>2673</v>
      </c>
      <c r="C311" s="78">
        <v>42312</v>
      </c>
      <c r="D311" s="77" t="s">
        <v>2795</v>
      </c>
      <c r="E311" s="94">
        <v>335.33</v>
      </c>
      <c r="F311" s="77" t="s">
        <v>94</v>
      </c>
      <c r="G311" s="77" t="s">
        <v>94</v>
      </c>
      <c r="H311" s="77"/>
      <c r="I311" s="77"/>
      <c r="J311" s="77"/>
      <c r="K311" s="79"/>
      <c r="L311" s="77"/>
      <c r="P311" s="77"/>
      <c r="Q311" s="77"/>
      <c r="R311" s="77"/>
      <c r="S311" s="77"/>
      <c r="V311" s="77"/>
      <c r="W311" s="77"/>
      <c r="X311" s="77"/>
      <c r="Y311" s="79"/>
      <c r="Z311" s="79"/>
      <c r="AA311" s="79"/>
      <c r="AB311" s="79"/>
      <c r="AC311" s="79"/>
      <c r="AD311" s="79"/>
      <c r="AE311" s="78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</row>
    <row r="312" spans="1:47">
      <c r="A312" s="77" t="s">
        <v>2304</v>
      </c>
      <c r="B312" s="77" t="s">
        <v>2673</v>
      </c>
      <c r="C312" s="78">
        <v>42312</v>
      </c>
      <c r="D312" s="77" t="s">
        <v>2796</v>
      </c>
      <c r="E312" s="94">
        <v>342.31</v>
      </c>
      <c r="F312" s="77" t="s">
        <v>94</v>
      </c>
      <c r="G312" s="77" t="s">
        <v>94</v>
      </c>
      <c r="H312" s="77"/>
      <c r="I312" s="77"/>
      <c r="J312" s="77"/>
      <c r="K312" s="79"/>
      <c r="L312" s="77"/>
      <c r="P312" s="77"/>
      <c r="Q312" s="77"/>
      <c r="R312" s="77"/>
      <c r="S312" s="77"/>
      <c r="V312" s="77"/>
      <c r="W312" s="77"/>
      <c r="X312" s="77"/>
      <c r="Y312" s="79"/>
      <c r="Z312" s="79"/>
      <c r="AA312" s="79"/>
      <c r="AB312" s="79"/>
      <c r="AC312" s="79"/>
      <c r="AD312" s="79"/>
      <c r="AE312" s="78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</row>
    <row r="313" spans="1:47">
      <c r="A313" s="77" t="s">
        <v>2304</v>
      </c>
      <c r="B313" s="77" t="s">
        <v>2673</v>
      </c>
      <c r="C313" s="78">
        <v>42312</v>
      </c>
      <c r="D313" s="77" t="s">
        <v>2797</v>
      </c>
      <c r="E313" s="94">
        <v>349.64</v>
      </c>
      <c r="F313" s="77" t="s">
        <v>94</v>
      </c>
      <c r="G313" s="77" t="s">
        <v>94</v>
      </c>
      <c r="H313" s="77"/>
      <c r="I313" s="77"/>
      <c r="J313" s="77"/>
      <c r="K313" s="79"/>
      <c r="L313" s="77"/>
      <c r="P313" s="77"/>
      <c r="Q313" s="77"/>
      <c r="R313" s="77"/>
      <c r="S313" s="77"/>
      <c r="V313" s="77"/>
      <c r="W313" s="77"/>
      <c r="X313" s="77"/>
      <c r="Y313" s="79"/>
      <c r="Z313" s="79"/>
      <c r="AA313" s="79"/>
      <c r="AB313" s="79"/>
      <c r="AC313" s="79"/>
      <c r="AD313" s="79"/>
      <c r="AE313" s="78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</row>
    <row r="314" spans="1:47">
      <c r="A314" s="77" t="s">
        <v>2304</v>
      </c>
      <c r="B314" s="77" t="s">
        <v>2673</v>
      </c>
      <c r="C314" s="78">
        <v>42312</v>
      </c>
      <c r="D314" s="77" t="s">
        <v>2798</v>
      </c>
      <c r="E314" s="94">
        <v>371.41</v>
      </c>
      <c r="F314" s="77" t="s">
        <v>94</v>
      </c>
      <c r="G314" s="77" t="s">
        <v>94</v>
      </c>
      <c r="H314" s="77"/>
      <c r="I314" s="77"/>
      <c r="J314" s="77"/>
      <c r="K314" s="79"/>
      <c r="L314" s="77"/>
      <c r="P314" s="77"/>
      <c r="Q314" s="77"/>
      <c r="R314" s="77"/>
      <c r="S314" s="77"/>
      <c r="V314" s="77"/>
      <c r="W314" s="77"/>
      <c r="X314" s="77"/>
      <c r="Y314" s="79"/>
      <c r="Z314" s="79"/>
      <c r="AA314" s="79"/>
      <c r="AB314" s="79"/>
      <c r="AC314" s="79"/>
      <c r="AD314" s="79"/>
      <c r="AE314" s="78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</row>
    <row r="315" spans="1:47">
      <c r="A315" s="77" t="s">
        <v>2304</v>
      </c>
      <c r="B315" s="77" t="s">
        <v>2673</v>
      </c>
      <c r="C315" s="78">
        <v>42312</v>
      </c>
      <c r="D315" s="77" t="s">
        <v>2799</v>
      </c>
      <c r="E315" s="94">
        <v>380.28</v>
      </c>
      <c r="F315" s="77" t="s">
        <v>94</v>
      </c>
      <c r="G315" s="77" t="s">
        <v>94</v>
      </c>
      <c r="H315" s="77"/>
      <c r="I315" s="77"/>
      <c r="J315" s="77"/>
      <c r="K315" s="79"/>
      <c r="L315" s="77"/>
      <c r="P315" s="77"/>
      <c r="Q315" s="77"/>
      <c r="R315" s="77"/>
      <c r="S315" s="77"/>
      <c r="V315" s="77"/>
      <c r="W315" s="77"/>
      <c r="X315" s="77"/>
      <c r="Y315" s="79"/>
      <c r="Z315" s="79"/>
      <c r="AA315" s="79"/>
      <c r="AB315" s="79"/>
      <c r="AC315" s="79"/>
      <c r="AD315" s="79"/>
      <c r="AE315" s="78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</row>
    <row r="316" spans="1:47">
      <c r="A316" s="77" t="s">
        <v>2304</v>
      </c>
      <c r="B316" s="77" t="s">
        <v>2673</v>
      </c>
      <c r="C316" s="78">
        <v>42312</v>
      </c>
      <c r="D316" s="77" t="s">
        <v>2800</v>
      </c>
      <c r="E316" s="94">
        <v>390.41</v>
      </c>
      <c r="F316" s="77" t="s">
        <v>94</v>
      </c>
      <c r="G316" s="77" t="s">
        <v>94</v>
      </c>
      <c r="H316" s="77"/>
      <c r="I316" s="77"/>
      <c r="J316" s="77"/>
      <c r="K316" s="79"/>
      <c r="L316" s="77"/>
      <c r="P316" s="77"/>
      <c r="Q316" s="77"/>
      <c r="R316" s="77"/>
      <c r="S316" s="77"/>
      <c r="V316" s="77"/>
      <c r="W316" s="77"/>
      <c r="X316" s="77"/>
      <c r="Y316" s="79"/>
      <c r="Z316" s="79"/>
      <c r="AA316" s="79"/>
      <c r="AB316" s="79"/>
      <c r="AC316" s="79"/>
      <c r="AD316" s="79"/>
      <c r="AE316" s="78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</row>
    <row r="317" spans="1:47">
      <c r="A317" s="77" t="s">
        <v>2304</v>
      </c>
      <c r="B317" s="77" t="s">
        <v>2673</v>
      </c>
      <c r="C317" s="78">
        <v>42312</v>
      </c>
      <c r="D317" s="77" t="s">
        <v>2801</v>
      </c>
      <c r="E317" s="94">
        <v>438.09</v>
      </c>
      <c r="F317" s="77" t="s">
        <v>94</v>
      </c>
      <c r="G317" s="77" t="s">
        <v>94</v>
      </c>
      <c r="H317" s="77"/>
      <c r="I317" s="77"/>
      <c r="J317" s="77"/>
      <c r="K317" s="79"/>
      <c r="L317" s="77"/>
      <c r="P317" s="77"/>
      <c r="Q317" s="77"/>
      <c r="R317" s="77"/>
      <c r="S317" s="77"/>
      <c r="V317" s="77"/>
      <c r="W317" s="77"/>
      <c r="X317" s="77"/>
      <c r="Y317" s="79"/>
      <c r="Z317" s="79"/>
      <c r="AA317" s="79"/>
      <c r="AB317" s="79"/>
      <c r="AC317" s="79"/>
      <c r="AD317" s="79"/>
      <c r="AE317" s="78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</row>
    <row r="318" spans="1:47">
      <c r="A318" s="77" t="s">
        <v>2304</v>
      </c>
      <c r="B318" s="77" t="s">
        <v>2673</v>
      </c>
      <c r="C318" s="78">
        <v>42312</v>
      </c>
      <c r="D318" s="77" t="s">
        <v>2802</v>
      </c>
      <c r="E318" s="94">
        <v>454.85</v>
      </c>
      <c r="F318" s="77" t="s">
        <v>94</v>
      </c>
      <c r="G318" s="77" t="s">
        <v>94</v>
      </c>
      <c r="H318" s="77"/>
      <c r="I318" s="77"/>
      <c r="J318" s="77"/>
      <c r="K318" s="79"/>
      <c r="L318" s="77"/>
      <c r="P318" s="77"/>
      <c r="Q318" s="77"/>
      <c r="R318" s="77"/>
      <c r="S318" s="77"/>
      <c r="V318" s="77"/>
      <c r="W318" s="77"/>
      <c r="X318" s="77"/>
      <c r="Y318" s="79"/>
      <c r="Z318" s="79"/>
      <c r="AA318" s="79"/>
      <c r="AB318" s="79"/>
      <c r="AC318" s="79"/>
      <c r="AD318" s="79"/>
      <c r="AE318" s="78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</row>
    <row r="319" spans="1:47">
      <c r="A319" s="77" t="s">
        <v>2304</v>
      </c>
      <c r="B319" s="77" t="s">
        <v>2673</v>
      </c>
      <c r="C319" s="78">
        <v>42312</v>
      </c>
      <c r="D319" s="77" t="s">
        <v>2803</v>
      </c>
      <c r="E319" s="94">
        <v>466.13</v>
      </c>
      <c r="F319" s="77" t="s">
        <v>94</v>
      </c>
      <c r="G319" s="77" t="s">
        <v>94</v>
      </c>
      <c r="H319" s="77"/>
      <c r="I319" s="77"/>
      <c r="J319" s="77"/>
      <c r="K319" s="79"/>
      <c r="L319" s="77"/>
      <c r="P319" s="77"/>
      <c r="Q319" s="77"/>
      <c r="R319" s="77"/>
      <c r="S319" s="77"/>
      <c r="V319" s="77"/>
      <c r="W319" s="77"/>
      <c r="X319" s="77"/>
      <c r="Y319" s="79"/>
      <c r="Z319" s="79"/>
      <c r="AA319" s="79"/>
      <c r="AB319" s="79"/>
      <c r="AC319" s="79"/>
      <c r="AD319" s="79"/>
      <c r="AE319" s="78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</row>
    <row r="320" spans="1:47">
      <c r="A320" s="77" t="s">
        <v>2304</v>
      </c>
      <c r="B320" s="77" t="s">
        <v>2673</v>
      </c>
      <c r="C320" s="78">
        <v>42312</v>
      </c>
      <c r="D320" s="77" t="s">
        <v>2804</v>
      </c>
      <c r="E320" s="94">
        <v>498.28</v>
      </c>
      <c r="F320" s="77" t="s">
        <v>94</v>
      </c>
      <c r="G320" s="77" t="s">
        <v>94</v>
      </c>
      <c r="H320" s="77"/>
      <c r="I320" s="77"/>
      <c r="J320" s="77"/>
      <c r="K320" s="79"/>
      <c r="L320" s="77"/>
      <c r="P320" s="77"/>
      <c r="Q320" s="77"/>
      <c r="R320" s="77"/>
      <c r="S320" s="77"/>
      <c r="V320" s="77"/>
      <c r="W320" s="77"/>
      <c r="X320" s="77"/>
      <c r="Y320" s="79"/>
      <c r="Z320" s="79"/>
      <c r="AA320" s="79"/>
      <c r="AB320" s="79"/>
      <c r="AC320" s="79"/>
      <c r="AD320" s="79"/>
      <c r="AE320" s="78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</row>
    <row r="321" spans="1:47">
      <c r="A321" s="77" t="s">
        <v>2304</v>
      </c>
      <c r="B321" s="77" t="s">
        <v>2673</v>
      </c>
      <c r="C321" s="78">
        <v>42312</v>
      </c>
      <c r="D321" s="77" t="s">
        <v>2805</v>
      </c>
      <c r="E321" s="94">
        <v>574.77</v>
      </c>
      <c r="F321" s="77" t="s">
        <v>94</v>
      </c>
      <c r="G321" s="77" t="s">
        <v>94</v>
      </c>
      <c r="H321" s="77"/>
      <c r="I321" s="77"/>
      <c r="J321" s="77"/>
      <c r="K321" s="79"/>
      <c r="L321" s="77"/>
      <c r="P321" s="77"/>
      <c r="Q321" s="77"/>
      <c r="R321" s="77"/>
      <c r="S321" s="77"/>
      <c r="V321" s="77"/>
      <c r="W321" s="77"/>
      <c r="X321" s="77"/>
      <c r="Y321" s="79"/>
      <c r="Z321" s="79"/>
      <c r="AA321" s="79"/>
      <c r="AB321" s="79"/>
      <c r="AC321" s="79"/>
      <c r="AD321" s="79"/>
      <c r="AE321" s="78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</row>
    <row r="322" spans="1:47">
      <c r="A322" s="77" t="s">
        <v>2304</v>
      </c>
      <c r="B322" s="77" t="s">
        <v>2673</v>
      </c>
      <c r="C322" s="78">
        <v>42312</v>
      </c>
      <c r="D322" s="77" t="s">
        <v>2806</v>
      </c>
      <c r="E322" s="94">
        <v>601.22</v>
      </c>
      <c r="F322" s="77" t="s">
        <v>94</v>
      </c>
      <c r="G322" s="77" t="s">
        <v>94</v>
      </c>
      <c r="H322" s="77"/>
      <c r="I322" s="77"/>
      <c r="J322" s="77"/>
      <c r="K322" s="79"/>
      <c r="L322" s="77"/>
      <c r="P322" s="77"/>
      <c r="Q322" s="77"/>
      <c r="R322" s="77"/>
      <c r="S322" s="77"/>
      <c r="V322" s="77"/>
      <c r="W322" s="77"/>
      <c r="X322" s="77"/>
      <c r="Y322" s="79"/>
      <c r="Z322" s="79"/>
      <c r="AA322" s="79"/>
      <c r="AB322" s="79"/>
      <c r="AC322" s="79"/>
      <c r="AD322" s="79"/>
      <c r="AE322" s="78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</row>
    <row r="323" spans="1:47">
      <c r="A323" s="77" t="s">
        <v>2304</v>
      </c>
      <c r="B323" s="77" t="s">
        <v>2673</v>
      </c>
      <c r="C323" s="78">
        <v>42312</v>
      </c>
      <c r="D323" s="77" t="s">
        <v>2807</v>
      </c>
      <c r="E323" s="94">
        <v>608.12</v>
      </c>
      <c r="F323" s="77" t="s">
        <v>94</v>
      </c>
      <c r="G323" s="77" t="s">
        <v>94</v>
      </c>
      <c r="H323" s="77"/>
      <c r="I323" s="77"/>
      <c r="J323" s="77"/>
      <c r="K323" s="79"/>
      <c r="L323" s="77"/>
      <c r="P323" s="77"/>
      <c r="Q323" s="77"/>
      <c r="R323" s="77"/>
      <c r="S323" s="77"/>
      <c r="V323" s="77"/>
      <c r="W323" s="77"/>
      <c r="X323" s="77"/>
      <c r="Y323" s="79"/>
      <c r="Z323" s="79"/>
      <c r="AA323" s="79"/>
      <c r="AB323" s="79"/>
      <c r="AC323" s="79"/>
      <c r="AD323" s="79"/>
      <c r="AE323" s="78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</row>
    <row r="324" spans="1:47">
      <c r="A324" s="77" t="s">
        <v>2304</v>
      </c>
      <c r="B324" s="77" t="s">
        <v>2673</v>
      </c>
      <c r="C324" s="78">
        <v>42312</v>
      </c>
      <c r="D324" s="77" t="s">
        <v>2808</v>
      </c>
      <c r="E324" s="94">
        <v>617.05999999999995</v>
      </c>
      <c r="F324" s="77" t="s">
        <v>94</v>
      </c>
      <c r="G324" s="77" t="s">
        <v>94</v>
      </c>
      <c r="H324" s="77"/>
      <c r="I324" s="77"/>
      <c r="J324" s="77"/>
      <c r="K324" s="79"/>
      <c r="L324" s="77"/>
      <c r="P324" s="77"/>
      <c r="Q324" s="77"/>
      <c r="R324" s="77"/>
      <c r="S324" s="77"/>
      <c r="V324" s="77"/>
      <c r="W324" s="77"/>
      <c r="X324" s="77"/>
      <c r="Y324" s="79"/>
      <c r="Z324" s="79"/>
      <c r="AA324" s="79"/>
      <c r="AB324" s="79"/>
      <c r="AC324" s="79"/>
      <c r="AD324" s="79"/>
      <c r="AE324" s="78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</row>
    <row r="325" spans="1:47">
      <c r="A325" s="77" t="s">
        <v>2304</v>
      </c>
      <c r="B325" s="77" t="s">
        <v>2673</v>
      </c>
      <c r="C325" s="78">
        <v>42312</v>
      </c>
      <c r="D325" s="77" t="s">
        <v>2809</v>
      </c>
      <c r="E325" s="94">
        <v>861.8</v>
      </c>
      <c r="F325" s="77" t="s">
        <v>94</v>
      </c>
      <c r="G325" s="77" t="s">
        <v>94</v>
      </c>
      <c r="H325" s="77"/>
      <c r="I325" s="77"/>
      <c r="J325" s="77"/>
      <c r="K325" s="79"/>
      <c r="L325" s="77"/>
      <c r="P325" s="77"/>
      <c r="Q325" s="77"/>
      <c r="R325" s="77"/>
      <c r="S325" s="77"/>
      <c r="V325" s="77"/>
      <c r="W325" s="77"/>
      <c r="X325" s="77"/>
      <c r="Y325" s="79"/>
      <c r="Z325" s="79"/>
      <c r="AA325" s="79"/>
      <c r="AB325" s="79"/>
      <c r="AC325" s="79"/>
      <c r="AD325" s="79"/>
      <c r="AE325" s="78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</row>
    <row r="326" spans="1:47">
      <c r="A326" s="77" t="s">
        <v>2304</v>
      </c>
      <c r="B326" s="77" t="s">
        <v>2673</v>
      </c>
      <c r="C326" s="78">
        <v>42312</v>
      </c>
      <c r="D326" s="77" t="s">
        <v>2810</v>
      </c>
      <c r="E326" s="94">
        <v>903.77</v>
      </c>
      <c r="F326" s="77" t="s">
        <v>94</v>
      </c>
      <c r="G326" s="77" t="s">
        <v>94</v>
      </c>
      <c r="H326" s="77"/>
      <c r="I326" s="77"/>
      <c r="J326" s="77"/>
      <c r="K326" s="79"/>
      <c r="L326" s="77"/>
      <c r="P326" s="77"/>
      <c r="Q326" s="77"/>
      <c r="R326" s="77"/>
      <c r="S326" s="77"/>
      <c r="V326" s="77"/>
      <c r="W326" s="77"/>
      <c r="X326" s="77"/>
      <c r="Y326" s="79"/>
      <c r="Z326" s="79"/>
      <c r="AA326" s="79"/>
      <c r="AB326" s="79"/>
      <c r="AC326" s="79"/>
      <c r="AD326" s="79"/>
      <c r="AE326" s="78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</row>
    <row r="327" spans="1:47">
      <c r="A327" s="77" t="s">
        <v>2304</v>
      </c>
      <c r="B327" s="77" t="s">
        <v>2673</v>
      </c>
      <c r="C327" s="78">
        <v>42312</v>
      </c>
      <c r="D327" s="77" t="s">
        <v>2811</v>
      </c>
      <c r="E327" s="94">
        <v>905.53</v>
      </c>
      <c r="F327" s="77" t="s">
        <v>94</v>
      </c>
      <c r="G327" s="77" t="s">
        <v>94</v>
      </c>
      <c r="H327" s="77"/>
      <c r="I327" s="77"/>
      <c r="J327" s="77"/>
      <c r="K327" s="79"/>
      <c r="L327" s="77"/>
      <c r="P327" s="77"/>
      <c r="Q327" s="77"/>
      <c r="R327" s="77"/>
      <c r="S327" s="77"/>
      <c r="V327" s="77"/>
      <c r="W327" s="77"/>
      <c r="X327" s="77"/>
      <c r="Y327" s="79"/>
      <c r="Z327" s="79"/>
      <c r="AA327" s="79"/>
      <c r="AB327" s="79"/>
      <c r="AC327" s="79"/>
      <c r="AD327" s="79"/>
      <c r="AE327" s="78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</row>
    <row r="328" spans="1:47">
      <c r="A328" s="77" t="s">
        <v>2304</v>
      </c>
      <c r="B328" s="77" t="s">
        <v>2673</v>
      </c>
      <c r="C328" s="78">
        <v>42312</v>
      </c>
      <c r="D328" s="77" t="s">
        <v>2812</v>
      </c>
      <c r="E328" s="94">
        <v>915.93</v>
      </c>
      <c r="F328" s="77" t="s">
        <v>94</v>
      </c>
      <c r="G328" s="77" t="s">
        <v>94</v>
      </c>
      <c r="H328" s="77"/>
      <c r="I328" s="77"/>
      <c r="J328" s="77"/>
      <c r="K328" s="79"/>
      <c r="L328" s="77"/>
      <c r="P328" s="77"/>
      <c r="Q328" s="77"/>
      <c r="R328" s="77"/>
      <c r="S328" s="77"/>
      <c r="V328" s="77"/>
      <c r="W328" s="77"/>
      <c r="X328" s="77"/>
      <c r="Y328" s="79"/>
      <c r="Z328" s="79"/>
      <c r="AA328" s="79"/>
      <c r="AB328" s="79"/>
      <c r="AC328" s="79"/>
      <c r="AD328" s="79"/>
      <c r="AE328" s="78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</row>
    <row r="329" spans="1:47">
      <c r="A329" s="77" t="s">
        <v>2304</v>
      </c>
      <c r="B329" s="77" t="s">
        <v>2673</v>
      </c>
      <c r="C329" s="78">
        <v>42312</v>
      </c>
      <c r="D329" s="77" t="s">
        <v>2813</v>
      </c>
      <c r="E329" s="94">
        <v>977.92</v>
      </c>
      <c r="F329" s="77" t="s">
        <v>94</v>
      </c>
      <c r="G329" s="77" t="s">
        <v>94</v>
      </c>
      <c r="H329" s="77"/>
      <c r="I329" s="77"/>
      <c r="J329" s="77"/>
      <c r="K329" s="79"/>
      <c r="L329" s="77"/>
      <c r="P329" s="77"/>
      <c r="Q329" s="77"/>
      <c r="R329" s="77"/>
      <c r="S329" s="77"/>
      <c r="V329" s="77"/>
      <c r="W329" s="77"/>
      <c r="X329" s="77"/>
      <c r="Y329" s="79"/>
      <c r="Z329" s="79"/>
      <c r="AA329" s="79"/>
      <c r="AB329" s="79"/>
      <c r="AC329" s="79"/>
      <c r="AD329" s="79"/>
      <c r="AE329" s="78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</row>
    <row r="330" spans="1:47">
      <c r="A330" s="77" t="s">
        <v>2304</v>
      </c>
      <c r="B330" s="77" t="s">
        <v>2673</v>
      </c>
      <c r="C330" s="78">
        <v>42312</v>
      </c>
      <c r="D330" s="77" t="s">
        <v>2814</v>
      </c>
      <c r="E330" s="94">
        <v>1107.17</v>
      </c>
      <c r="F330" s="77" t="s">
        <v>94</v>
      </c>
      <c r="G330" s="77" t="s">
        <v>94</v>
      </c>
      <c r="H330" s="77"/>
      <c r="I330" s="77"/>
      <c r="J330" s="77"/>
      <c r="K330" s="79"/>
      <c r="L330" s="77"/>
      <c r="P330" s="77"/>
      <c r="Q330" s="77"/>
      <c r="R330" s="77"/>
      <c r="S330" s="77"/>
      <c r="V330" s="77"/>
      <c r="W330" s="77"/>
      <c r="X330" s="77"/>
      <c r="Y330" s="79"/>
      <c r="Z330" s="79"/>
      <c r="AA330" s="79"/>
      <c r="AB330" s="79"/>
      <c r="AC330" s="79"/>
      <c r="AD330" s="79"/>
      <c r="AE330" s="78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</row>
    <row r="331" spans="1:47">
      <c r="A331" s="77" t="s">
        <v>2304</v>
      </c>
      <c r="B331" s="77" t="s">
        <v>2673</v>
      </c>
      <c r="C331" s="78">
        <v>42312</v>
      </c>
      <c r="D331" s="77" t="s">
        <v>2815</v>
      </c>
      <c r="E331" s="94">
        <v>1243.43</v>
      </c>
      <c r="F331" s="77" t="s">
        <v>94</v>
      </c>
      <c r="G331" s="77" t="s">
        <v>94</v>
      </c>
      <c r="H331" s="77"/>
      <c r="I331" s="77"/>
      <c r="J331" s="77"/>
      <c r="K331" s="79"/>
      <c r="L331" s="77"/>
      <c r="P331" s="77"/>
      <c r="Q331" s="77"/>
      <c r="R331" s="77"/>
      <c r="S331" s="77"/>
      <c r="V331" s="77"/>
      <c r="W331" s="77"/>
      <c r="X331" s="77"/>
      <c r="Y331" s="79"/>
      <c r="Z331" s="79"/>
      <c r="AA331" s="79"/>
      <c r="AB331" s="79"/>
      <c r="AC331" s="79"/>
      <c r="AD331" s="79"/>
      <c r="AE331" s="78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</row>
    <row r="332" spans="1:47">
      <c r="A332" s="77" t="s">
        <v>2304</v>
      </c>
      <c r="B332" s="77" t="s">
        <v>2673</v>
      </c>
      <c r="C332" s="78">
        <v>42312</v>
      </c>
      <c r="D332" s="77" t="s">
        <v>2816</v>
      </c>
      <c r="E332" s="94">
        <v>1347.26</v>
      </c>
      <c r="F332" s="77" t="s">
        <v>94</v>
      </c>
      <c r="G332" s="77" t="s">
        <v>94</v>
      </c>
      <c r="H332" s="77"/>
      <c r="I332" s="77"/>
      <c r="J332" s="77"/>
      <c r="K332" s="79"/>
      <c r="L332" s="77"/>
      <c r="P332" s="77"/>
      <c r="Q332" s="77"/>
      <c r="R332" s="77"/>
      <c r="S332" s="77"/>
      <c r="V332" s="77"/>
      <c r="W332" s="77"/>
      <c r="X332" s="77"/>
      <c r="Y332" s="79"/>
      <c r="Z332" s="79"/>
      <c r="AA332" s="79"/>
      <c r="AB332" s="79"/>
      <c r="AC332" s="79"/>
      <c r="AD332" s="79"/>
      <c r="AE332" s="78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</row>
    <row r="333" spans="1:47">
      <c r="A333" s="77" t="s">
        <v>2304</v>
      </c>
      <c r="B333" s="77" t="s">
        <v>2673</v>
      </c>
      <c r="C333" s="78">
        <v>42312</v>
      </c>
      <c r="D333" s="77" t="s">
        <v>2817</v>
      </c>
      <c r="E333" s="94">
        <v>1368.26</v>
      </c>
      <c r="F333" s="77" t="s">
        <v>94</v>
      </c>
      <c r="G333" s="77" t="s">
        <v>94</v>
      </c>
      <c r="H333" s="77"/>
      <c r="I333" s="77"/>
      <c r="J333" s="77"/>
      <c r="K333" s="79"/>
      <c r="L333" s="77"/>
      <c r="P333" s="77"/>
      <c r="Q333" s="77"/>
      <c r="R333" s="77"/>
      <c r="S333" s="77"/>
      <c r="V333" s="77"/>
      <c r="W333" s="77"/>
      <c r="X333" s="77"/>
      <c r="Y333" s="79"/>
      <c r="Z333" s="79"/>
      <c r="AA333" s="79"/>
      <c r="AB333" s="79"/>
      <c r="AC333" s="79"/>
      <c r="AD333" s="79"/>
      <c r="AE333" s="78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</row>
    <row r="334" spans="1:47">
      <c r="A334" s="77" t="s">
        <v>2304</v>
      </c>
      <c r="B334" s="77" t="s">
        <v>2673</v>
      </c>
      <c r="C334" s="78">
        <v>42312</v>
      </c>
      <c r="D334" s="77" t="s">
        <v>2818</v>
      </c>
      <c r="E334" s="94">
        <v>1585.42</v>
      </c>
      <c r="F334" s="77" t="s">
        <v>94</v>
      </c>
      <c r="G334" s="77" t="s">
        <v>94</v>
      </c>
      <c r="H334" s="77"/>
      <c r="I334" s="77"/>
      <c r="J334" s="77"/>
      <c r="K334" s="79"/>
      <c r="L334" s="77"/>
      <c r="P334" s="77"/>
      <c r="Q334" s="77"/>
      <c r="R334" s="77"/>
      <c r="S334" s="77"/>
      <c r="V334" s="77"/>
      <c r="W334" s="77"/>
      <c r="X334" s="77"/>
      <c r="Y334" s="79"/>
      <c r="Z334" s="79"/>
      <c r="AA334" s="79"/>
      <c r="AB334" s="79"/>
      <c r="AC334" s="79"/>
      <c r="AD334" s="79"/>
      <c r="AE334" s="78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</row>
    <row r="335" spans="1:47">
      <c r="A335" s="77" t="s">
        <v>2304</v>
      </c>
      <c r="B335" s="77" t="s">
        <v>2673</v>
      </c>
      <c r="C335" s="78">
        <v>42312</v>
      </c>
      <c r="D335" s="77" t="s">
        <v>2819</v>
      </c>
      <c r="E335" s="94">
        <v>1955.92</v>
      </c>
      <c r="F335" s="77" t="s">
        <v>94</v>
      </c>
      <c r="G335" s="77" t="s">
        <v>94</v>
      </c>
      <c r="H335" s="77"/>
      <c r="I335" s="77"/>
      <c r="J335" s="77"/>
      <c r="K335" s="79"/>
      <c r="L335" s="77"/>
      <c r="P335" s="77"/>
      <c r="Q335" s="77"/>
      <c r="R335" s="77"/>
      <c r="S335" s="77"/>
      <c r="V335" s="77"/>
      <c r="W335" s="77"/>
      <c r="X335" s="77"/>
      <c r="Y335" s="79"/>
      <c r="Z335" s="79"/>
      <c r="AA335" s="79"/>
      <c r="AB335" s="79"/>
      <c r="AC335" s="79"/>
      <c r="AD335" s="79"/>
      <c r="AE335" s="78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</row>
    <row r="336" spans="1:47">
      <c r="A336" s="77" t="s">
        <v>2304</v>
      </c>
      <c r="B336" s="77" t="s">
        <v>2673</v>
      </c>
      <c r="C336" s="78">
        <v>42312</v>
      </c>
      <c r="D336" s="77" t="s">
        <v>2820</v>
      </c>
      <c r="E336" s="94">
        <v>2707.63</v>
      </c>
      <c r="F336" s="77" t="s">
        <v>94</v>
      </c>
      <c r="G336" s="77" t="s">
        <v>94</v>
      </c>
      <c r="H336" s="77"/>
      <c r="I336" s="77"/>
      <c r="J336" s="77"/>
      <c r="K336" s="79"/>
      <c r="L336" s="77"/>
      <c r="P336" s="77"/>
      <c r="Q336" s="77"/>
      <c r="R336" s="77"/>
      <c r="S336" s="77"/>
      <c r="V336" s="77"/>
      <c r="W336" s="77"/>
      <c r="X336" s="77"/>
      <c r="Y336" s="79"/>
      <c r="Z336" s="79"/>
      <c r="AA336" s="79"/>
      <c r="AB336" s="79"/>
      <c r="AC336" s="79"/>
      <c r="AD336" s="79"/>
      <c r="AE336" s="78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</row>
    <row r="337" spans="1:47">
      <c r="A337" s="77" t="s">
        <v>2304</v>
      </c>
      <c r="B337" s="77" t="s">
        <v>2673</v>
      </c>
      <c r="C337" s="78">
        <v>42312</v>
      </c>
      <c r="D337" s="77" t="s">
        <v>2821</v>
      </c>
      <c r="E337" s="94">
        <v>2944.44</v>
      </c>
      <c r="F337" s="77" t="s">
        <v>94</v>
      </c>
      <c r="G337" s="77" t="s">
        <v>94</v>
      </c>
      <c r="H337" s="77"/>
      <c r="I337" s="77"/>
      <c r="J337" s="77"/>
      <c r="K337" s="79"/>
      <c r="L337" s="77"/>
      <c r="P337" s="77"/>
      <c r="Q337" s="77"/>
      <c r="R337" s="77"/>
      <c r="S337" s="77"/>
      <c r="V337" s="77"/>
      <c r="W337" s="77"/>
      <c r="X337" s="77"/>
      <c r="Y337" s="79"/>
      <c r="Z337" s="79"/>
      <c r="AA337" s="79"/>
      <c r="AB337" s="79"/>
      <c r="AC337" s="79"/>
      <c r="AD337" s="79"/>
      <c r="AE337" s="78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</row>
    <row r="338" spans="1:47">
      <c r="A338" s="77" t="s">
        <v>2304</v>
      </c>
      <c r="B338" s="77" t="s">
        <v>2673</v>
      </c>
      <c r="C338" s="78">
        <v>42312</v>
      </c>
      <c r="D338" s="77" t="s">
        <v>2822</v>
      </c>
      <c r="E338" s="94">
        <v>3453.14</v>
      </c>
      <c r="F338" s="77" t="s">
        <v>94</v>
      </c>
      <c r="G338" s="77" t="s">
        <v>94</v>
      </c>
      <c r="H338" s="77"/>
      <c r="I338" s="77"/>
      <c r="J338" s="77"/>
      <c r="K338" s="79"/>
      <c r="L338" s="77"/>
      <c r="P338" s="77"/>
      <c r="Q338" s="77"/>
      <c r="R338" s="77"/>
      <c r="S338" s="77"/>
      <c r="V338" s="77"/>
      <c r="W338" s="77"/>
      <c r="X338" s="77"/>
      <c r="Y338" s="79"/>
      <c r="Z338" s="79"/>
      <c r="AA338" s="79"/>
      <c r="AB338" s="79"/>
      <c r="AC338" s="79"/>
      <c r="AD338" s="79"/>
      <c r="AE338" s="78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</row>
    <row r="339" spans="1:47">
      <c r="A339" s="77" t="s">
        <v>2304</v>
      </c>
      <c r="B339" s="77" t="s">
        <v>2673</v>
      </c>
      <c r="C339" s="78">
        <v>42312</v>
      </c>
      <c r="D339" s="77" t="s">
        <v>2823</v>
      </c>
      <c r="E339" s="94">
        <v>3648.15</v>
      </c>
      <c r="F339" s="77" t="s">
        <v>94</v>
      </c>
      <c r="G339" s="77" t="s">
        <v>94</v>
      </c>
      <c r="H339" s="77"/>
      <c r="I339" s="77"/>
      <c r="J339" s="77"/>
      <c r="K339" s="79"/>
      <c r="L339" s="77"/>
      <c r="P339" s="77"/>
      <c r="Q339" s="77"/>
      <c r="R339" s="77"/>
      <c r="S339" s="77"/>
      <c r="V339" s="77"/>
      <c r="W339" s="77"/>
      <c r="X339" s="77"/>
      <c r="Y339" s="79"/>
      <c r="Z339" s="79"/>
      <c r="AA339" s="79"/>
      <c r="AB339" s="79"/>
      <c r="AC339" s="79"/>
      <c r="AD339" s="79"/>
      <c r="AE339" s="78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</row>
    <row r="340" spans="1:47">
      <c r="A340" s="77" t="s">
        <v>2304</v>
      </c>
      <c r="B340" s="77" t="s">
        <v>2673</v>
      </c>
      <c r="C340" s="78">
        <v>42338</v>
      </c>
      <c r="D340" s="77" t="s">
        <v>2824</v>
      </c>
      <c r="E340" s="94">
        <v>0.03</v>
      </c>
      <c r="F340" s="77" t="s">
        <v>94</v>
      </c>
      <c r="G340" s="77" t="s">
        <v>94</v>
      </c>
      <c r="H340" s="77"/>
      <c r="I340" s="77"/>
      <c r="J340" s="77"/>
      <c r="K340" s="79"/>
      <c r="L340" s="77"/>
      <c r="P340" s="77"/>
      <c r="Q340" s="77"/>
      <c r="R340" s="77"/>
      <c r="S340" s="77"/>
      <c r="V340" s="77"/>
      <c r="W340" s="77"/>
      <c r="X340" s="77"/>
      <c r="Y340" s="79"/>
      <c r="Z340" s="79"/>
      <c r="AA340" s="79"/>
      <c r="AB340" s="79"/>
      <c r="AC340" s="79"/>
      <c r="AD340" s="79"/>
      <c r="AE340" s="78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</row>
    <row r="341" spans="1:47">
      <c r="A341" s="77" t="s">
        <v>2304</v>
      </c>
      <c r="B341" s="77" t="s">
        <v>2673</v>
      </c>
      <c r="C341" s="78">
        <v>42338</v>
      </c>
      <c r="D341" s="77" t="s">
        <v>2825</v>
      </c>
      <c r="E341" s="94">
        <v>0.14000000000000001</v>
      </c>
      <c r="F341" s="77" t="s">
        <v>94</v>
      </c>
      <c r="G341" s="77" t="s">
        <v>94</v>
      </c>
      <c r="H341" s="77"/>
      <c r="I341" s="77"/>
      <c r="J341" s="77"/>
      <c r="K341" s="79"/>
      <c r="L341" s="77"/>
      <c r="P341" s="77"/>
      <c r="Q341" s="77"/>
      <c r="R341" s="77"/>
      <c r="S341" s="77"/>
      <c r="V341" s="77"/>
      <c r="W341" s="77"/>
      <c r="X341" s="77"/>
      <c r="Y341" s="79"/>
      <c r="Z341" s="79"/>
      <c r="AA341" s="79"/>
      <c r="AB341" s="79"/>
      <c r="AC341" s="79"/>
      <c r="AD341" s="79"/>
      <c r="AE341" s="78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</row>
    <row r="342" spans="1:47">
      <c r="A342" s="77" t="s">
        <v>2304</v>
      </c>
      <c r="B342" s="77" t="s">
        <v>2673</v>
      </c>
      <c r="C342" s="78">
        <v>42338</v>
      </c>
      <c r="D342" s="77" t="s">
        <v>2826</v>
      </c>
      <c r="E342" s="94">
        <v>0.15</v>
      </c>
      <c r="F342" s="77" t="s">
        <v>94</v>
      </c>
      <c r="G342" s="77" t="s">
        <v>94</v>
      </c>
      <c r="H342" s="77"/>
      <c r="I342" s="77"/>
      <c r="J342" s="77"/>
      <c r="K342" s="79"/>
      <c r="L342" s="77"/>
      <c r="P342" s="77"/>
      <c r="Q342" s="77"/>
      <c r="R342" s="77"/>
      <c r="S342" s="77"/>
      <c r="V342" s="77"/>
      <c r="W342" s="77"/>
      <c r="X342" s="77"/>
      <c r="Y342" s="79"/>
      <c r="Z342" s="79"/>
      <c r="AA342" s="79"/>
      <c r="AB342" s="79"/>
      <c r="AC342" s="79"/>
      <c r="AD342" s="79"/>
      <c r="AE342" s="78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</row>
    <row r="343" spans="1:47">
      <c r="A343" s="77" t="s">
        <v>2304</v>
      </c>
      <c r="B343" s="77" t="s">
        <v>2673</v>
      </c>
      <c r="C343" s="78">
        <v>42338</v>
      </c>
      <c r="D343" s="77" t="s">
        <v>2827</v>
      </c>
      <c r="E343" s="94">
        <v>0.2</v>
      </c>
      <c r="F343" s="77" t="s">
        <v>94</v>
      </c>
      <c r="G343" s="77" t="s">
        <v>94</v>
      </c>
      <c r="H343" s="77"/>
      <c r="I343" s="77"/>
      <c r="J343" s="77"/>
      <c r="K343" s="79"/>
      <c r="L343" s="77"/>
      <c r="P343" s="77"/>
      <c r="Q343" s="77"/>
      <c r="R343" s="77"/>
      <c r="S343" s="77"/>
      <c r="V343" s="77"/>
      <c r="W343" s="77"/>
      <c r="X343" s="77"/>
      <c r="Y343" s="79"/>
      <c r="Z343" s="79"/>
      <c r="AA343" s="79"/>
      <c r="AB343" s="79"/>
      <c r="AC343" s="79"/>
      <c r="AD343" s="79"/>
      <c r="AE343" s="78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</row>
    <row r="344" spans="1:47">
      <c r="A344" s="77" t="s">
        <v>2304</v>
      </c>
      <c r="B344" s="77" t="s">
        <v>2673</v>
      </c>
      <c r="C344" s="78">
        <v>42338</v>
      </c>
      <c r="D344" s="77" t="s">
        <v>2828</v>
      </c>
      <c r="E344" s="94">
        <v>0.22</v>
      </c>
      <c r="F344" s="77" t="s">
        <v>94</v>
      </c>
      <c r="G344" s="77" t="s">
        <v>94</v>
      </c>
      <c r="H344" s="77"/>
      <c r="I344" s="77"/>
      <c r="J344" s="77"/>
      <c r="K344" s="79"/>
      <c r="L344" s="77"/>
      <c r="P344" s="77"/>
      <c r="Q344" s="77"/>
      <c r="R344" s="77"/>
      <c r="S344" s="77"/>
      <c r="V344" s="77"/>
      <c r="W344" s="77"/>
      <c r="X344" s="77"/>
      <c r="Y344" s="79"/>
      <c r="Z344" s="79"/>
      <c r="AA344" s="79"/>
      <c r="AB344" s="79"/>
      <c r="AC344" s="79"/>
      <c r="AD344" s="79"/>
      <c r="AE344" s="78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</row>
    <row r="345" spans="1:47">
      <c r="A345" s="77" t="s">
        <v>2304</v>
      </c>
      <c r="B345" s="77" t="s">
        <v>2673</v>
      </c>
      <c r="C345" s="78">
        <v>42338</v>
      </c>
      <c r="D345" s="77" t="s">
        <v>2829</v>
      </c>
      <c r="E345" s="94">
        <v>0.25</v>
      </c>
      <c r="F345" s="77" t="s">
        <v>94</v>
      </c>
      <c r="G345" s="77" t="s">
        <v>94</v>
      </c>
      <c r="H345" s="77"/>
      <c r="I345" s="77"/>
      <c r="J345" s="77"/>
      <c r="K345" s="79"/>
      <c r="L345" s="77"/>
      <c r="P345" s="77"/>
      <c r="Q345" s="77"/>
      <c r="R345" s="77"/>
      <c r="S345" s="77"/>
      <c r="V345" s="77"/>
      <c r="W345" s="77"/>
      <c r="X345" s="77"/>
      <c r="Y345" s="79"/>
      <c r="Z345" s="79"/>
      <c r="AA345" s="79"/>
      <c r="AB345" s="79"/>
      <c r="AC345" s="79"/>
      <c r="AD345" s="79"/>
      <c r="AE345" s="78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</row>
    <row r="346" spans="1:47">
      <c r="A346" s="77" t="s">
        <v>2304</v>
      </c>
      <c r="B346" s="77" t="s">
        <v>2673</v>
      </c>
      <c r="C346" s="78">
        <v>42338</v>
      </c>
      <c r="D346" s="77" t="s">
        <v>2830</v>
      </c>
      <c r="E346" s="94">
        <v>0.63</v>
      </c>
      <c r="F346" s="77" t="s">
        <v>94</v>
      </c>
      <c r="G346" s="77" t="s">
        <v>94</v>
      </c>
      <c r="H346" s="77"/>
      <c r="I346" s="77"/>
      <c r="J346" s="77"/>
      <c r="K346" s="79"/>
      <c r="L346" s="77"/>
      <c r="P346" s="77"/>
      <c r="Q346" s="77"/>
      <c r="R346" s="77"/>
      <c r="S346" s="77"/>
      <c r="V346" s="77"/>
      <c r="W346" s="77"/>
      <c r="X346" s="77"/>
      <c r="Y346" s="79"/>
      <c r="Z346" s="79"/>
      <c r="AA346" s="79"/>
      <c r="AB346" s="79"/>
      <c r="AC346" s="79"/>
      <c r="AD346" s="79"/>
      <c r="AE346" s="78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</row>
    <row r="347" spans="1:47">
      <c r="A347" s="77" t="s">
        <v>2304</v>
      </c>
      <c r="B347" s="77" t="s">
        <v>2673</v>
      </c>
      <c r="C347" s="78">
        <v>42338</v>
      </c>
      <c r="D347" s="77" t="s">
        <v>2831</v>
      </c>
      <c r="E347" s="94">
        <v>0.79</v>
      </c>
      <c r="F347" s="77" t="s">
        <v>94</v>
      </c>
      <c r="G347" s="77" t="s">
        <v>94</v>
      </c>
      <c r="H347" s="77"/>
      <c r="I347" s="77"/>
      <c r="J347" s="77"/>
      <c r="K347" s="79"/>
      <c r="L347" s="77"/>
      <c r="P347" s="77"/>
      <c r="Q347" s="77"/>
      <c r="R347" s="77"/>
      <c r="S347" s="77"/>
      <c r="V347" s="77"/>
      <c r="W347" s="77"/>
      <c r="X347" s="77"/>
      <c r="Y347" s="79"/>
      <c r="Z347" s="79"/>
      <c r="AA347" s="79"/>
      <c r="AB347" s="79"/>
      <c r="AC347" s="79"/>
      <c r="AD347" s="79"/>
      <c r="AE347" s="78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</row>
    <row r="348" spans="1:47">
      <c r="A348" s="77" t="s">
        <v>2304</v>
      </c>
      <c r="B348" s="77" t="s">
        <v>2673</v>
      </c>
      <c r="C348" s="78">
        <v>42338</v>
      </c>
      <c r="D348" s="77" t="s">
        <v>2832</v>
      </c>
      <c r="E348" s="94">
        <v>0.94</v>
      </c>
      <c r="F348" s="77" t="s">
        <v>94</v>
      </c>
      <c r="G348" s="77" t="s">
        <v>94</v>
      </c>
      <c r="H348" s="77"/>
      <c r="I348" s="77"/>
      <c r="J348" s="77"/>
      <c r="K348" s="79"/>
      <c r="L348" s="77"/>
      <c r="P348" s="77"/>
      <c r="Q348" s="77"/>
      <c r="R348" s="77"/>
      <c r="S348" s="77"/>
      <c r="V348" s="77"/>
      <c r="W348" s="77"/>
      <c r="X348" s="77"/>
      <c r="Y348" s="79"/>
      <c r="Z348" s="79"/>
      <c r="AA348" s="79"/>
      <c r="AB348" s="79"/>
      <c r="AC348" s="79"/>
      <c r="AD348" s="79"/>
      <c r="AE348" s="78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</row>
    <row r="349" spans="1:47">
      <c r="A349" s="77" t="s">
        <v>2304</v>
      </c>
      <c r="B349" s="77" t="s">
        <v>2673</v>
      </c>
      <c r="C349" s="78">
        <v>42338</v>
      </c>
      <c r="D349" s="77" t="s">
        <v>2833</v>
      </c>
      <c r="E349" s="94">
        <v>0.96</v>
      </c>
      <c r="F349" s="77" t="s">
        <v>94</v>
      </c>
      <c r="G349" s="77" t="s">
        <v>94</v>
      </c>
      <c r="H349" s="77"/>
      <c r="I349" s="77"/>
      <c r="J349" s="77"/>
      <c r="K349" s="79"/>
      <c r="L349" s="77"/>
      <c r="P349" s="77"/>
      <c r="Q349" s="77"/>
      <c r="R349" s="77"/>
      <c r="S349" s="77"/>
      <c r="V349" s="77"/>
      <c r="W349" s="77"/>
      <c r="X349" s="77"/>
      <c r="Y349" s="79"/>
      <c r="Z349" s="79"/>
      <c r="AA349" s="79"/>
      <c r="AB349" s="79"/>
      <c r="AC349" s="79"/>
      <c r="AD349" s="79"/>
      <c r="AE349" s="78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</row>
    <row r="350" spans="1:47">
      <c r="A350" s="77" t="s">
        <v>2304</v>
      </c>
      <c r="B350" s="77" t="s">
        <v>2673</v>
      </c>
      <c r="C350" s="78">
        <v>42338</v>
      </c>
      <c r="D350" s="77" t="s">
        <v>2834</v>
      </c>
      <c r="E350" s="94">
        <v>1.29</v>
      </c>
      <c r="F350" s="77" t="s">
        <v>94</v>
      </c>
      <c r="G350" s="77" t="s">
        <v>94</v>
      </c>
      <c r="H350" s="77"/>
      <c r="I350" s="77"/>
      <c r="J350" s="77"/>
      <c r="K350" s="79"/>
      <c r="L350" s="77"/>
      <c r="P350" s="77"/>
      <c r="Q350" s="77"/>
      <c r="R350" s="77"/>
      <c r="S350" s="77"/>
      <c r="V350" s="77"/>
      <c r="W350" s="77"/>
      <c r="X350" s="77"/>
      <c r="Y350" s="79"/>
      <c r="Z350" s="79"/>
      <c r="AA350" s="79"/>
      <c r="AB350" s="79"/>
      <c r="AC350" s="79"/>
      <c r="AD350" s="79"/>
      <c r="AE350" s="78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</row>
    <row r="351" spans="1:47">
      <c r="A351" s="77" t="s">
        <v>2304</v>
      </c>
      <c r="B351" s="77" t="s">
        <v>2673</v>
      </c>
      <c r="C351" s="78">
        <v>42338</v>
      </c>
      <c r="D351" s="77" t="s">
        <v>2835</v>
      </c>
      <c r="E351" s="94">
        <v>1.47</v>
      </c>
      <c r="F351" s="77" t="s">
        <v>94</v>
      </c>
      <c r="G351" s="77" t="s">
        <v>94</v>
      </c>
      <c r="H351" s="77"/>
      <c r="I351" s="77"/>
      <c r="J351" s="77"/>
      <c r="K351" s="79"/>
      <c r="L351" s="77"/>
      <c r="P351" s="77"/>
      <c r="Q351" s="77"/>
      <c r="R351" s="77"/>
      <c r="S351" s="77"/>
      <c r="V351" s="77"/>
      <c r="W351" s="77"/>
      <c r="X351" s="77"/>
      <c r="Y351" s="79"/>
      <c r="Z351" s="79"/>
      <c r="AA351" s="79"/>
      <c r="AB351" s="79"/>
      <c r="AC351" s="79"/>
      <c r="AD351" s="79"/>
      <c r="AE351" s="78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</row>
    <row r="352" spans="1:47">
      <c r="A352" s="77" t="s">
        <v>2304</v>
      </c>
      <c r="B352" s="77" t="s">
        <v>2673</v>
      </c>
      <c r="C352" s="78">
        <v>42338</v>
      </c>
      <c r="D352" s="77" t="s">
        <v>2836</v>
      </c>
      <c r="E352" s="94">
        <v>1.73</v>
      </c>
      <c r="F352" s="77" t="s">
        <v>94</v>
      </c>
      <c r="G352" s="77" t="s">
        <v>94</v>
      </c>
      <c r="H352" s="77"/>
      <c r="I352" s="77"/>
      <c r="J352" s="77"/>
      <c r="K352" s="79"/>
      <c r="L352" s="77"/>
      <c r="P352" s="77"/>
      <c r="Q352" s="77"/>
      <c r="R352" s="77"/>
      <c r="S352" s="77"/>
      <c r="V352" s="77"/>
      <c r="W352" s="77"/>
      <c r="X352" s="77"/>
      <c r="Y352" s="79"/>
      <c r="Z352" s="79"/>
      <c r="AA352" s="79"/>
      <c r="AB352" s="79"/>
      <c r="AC352" s="79"/>
      <c r="AD352" s="79"/>
      <c r="AE352" s="78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</row>
    <row r="353" spans="1:47">
      <c r="A353" s="77" t="s">
        <v>2304</v>
      </c>
      <c r="B353" s="77" t="s">
        <v>2673</v>
      </c>
      <c r="C353" s="78">
        <v>42338</v>
      </c>
      <c r="D353" s="77" t="s">
        <v>2837</v>
      </c>
      <c r="E353" s="94">
        <v>1.88</v>
      </c>
      <c r="F353" s="77" t="s">
        <v>94</v>
      </c>
      <c r="G353" s="77" t="s">
        <v>94</v>
      </c>
      <c r="H353" s="77"/>
      <c r="I353" s="77"/>
      <c r="J353" s="77"/>
      <c r="K353" s="79"/>
      <c r="L353" s="77"/>
      <c r="P353" s="77"/>
      <c r="Q353" s="77"/>
      <c r="R353" s="77"/>
      <c r="S353" s="77"/>
      <c r="V353" s="77"/>
      <c r="W353" s="77"/>
      <c r="X353" s="77"/>
      <c r="Y353" s="79"/>
      <c r="Z353" s="79"/>
      <c r="AA353" s="79"/>
      <c r="AB353" s="79"/>
      <c r="AC353" s="79"/>
      <c r="AD353" s="79"/>
      <c r="AE353" s="78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</row>
    <row r="354" spans="1:47">
      <c r="A354" s="77" t="s">
        <v>2304</v>
      </c>
      <c r="B354" s="77" t="s">
        <v>2673</v>
      </c>
      <c r="C354" s="78">
        <v>42338</v>
      </c>
      <c r="D354" s="77" t="s">
        <v>2838</v>
      </c>
      <c r="E354" s="94">
        <v>2.2999999999999998</v>
      </c>
      <c r="F354" s="77" t="s">
        <v>94</v>
      </c>
      <c r="G354" s="77" t="s">
        <v>94</v>
      </c>
      <c r="H354" s="77"/>
      <c r="I354" s="77"/>
      <c r="J354" s="77"/>
      <c r="K354" s="79"/>
      <c r="L354" s="77"/>
      <c r="P354" s="77"/>
      <c r="Q354" s="77"/>
      <c r="R354" s="77"/>
      <c r="S354" s="77"/>
      <c r="V354" s="77"/>
      <c r="W354" s="77"/>
      <c r="X354" s="77"/>
      <c r="Y354" s="79"/>
      <c r="Z354" s="79"/>
      <c r="AA354" s="79"/>
      <c r="AB354" s="79"/>
      <c r="AC354" s="79"/>
      <c r="AD354" s="79"/>
      <c r="AE354" s="78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</row>
    <row r="355" spans="1:47">
      <c r="A355" s="77" t="s">
        <v>2304</v>
      </c>
      <c r="B355" s="77" t="s">
        <v>2673</v>
      </c>
      <c r="C355" s="78">
        <v>42338</v>
      </c>
      <c r="D355" s="77" t="s">
        <v>2839</v>
      </c>
      <c r="E355" s="94">
        <v>3.67</v>
      </c>
      <c r="F355" s="77" t="s">
        <v>94</v>
      </c>
      <c r="G355" s="77" t="s">
        <v>94</v>
      </c>
      <c r="H355" s="77"/>
      <c r="I355" s="77"/>
      <c r="J355" s="77"/>
      <c r="K355" s="79"/>
      <c r="L355" s="77"/>
      <c r="P355" s="77"/>
      <c r="Q355" s="77"/>
      <c r="R355" s="77"/>
      <c r="S355" s="77"/>
      <c r="V355" s="77"/>
      <c r="W355" s="77"/>
      <c r="X355" s="77"/>
      <c r="Y355" s="79"/>
      <c r="Z355" s="79"/>
      <c r="AA355" s="79"/>
      <c r="AB355" s="79"/>
      <c r="AC355" s="79"/>
      <c r="AD355" s="79"/>
      <c r="AE355" s="78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</row>
    <row r="356" spans="1:47">
      <c r="A356" s="77" t="s">
        <v>2304</v>
      </c>
      <c r="B356" s="77" t="s">
        <v>2673</v>
      </c>
      <c r="C356" s="78">
        <v>42338</v>
      </c>
      <c r="D356" s="77" t="s">
        <v>2840</v>
      </c>
      <c r="E356" s="94">
        <v>3.75</v>
      </c>
      <c r="F356" s="77" t="s">
        <v>94</v>
      </c>
      <c r="G356" s="77" t="s">
        <v>94</v>
      </c>
      <c r="H356" s="77"/>
      <c r="I356" s="77"/>
      <c r="J356" s="77"/>
      <c r="K356" s="79"/>
      <c r="L356" s="77"/>
      <c r="P356" s="77"/>
      <c r="Q356" s="77"/>
      <c r="R356" s="77"/>
      <c r="S356" s="77"/>
      <c r="V356" s="77"/>
      <c r="W356" s="77"/>
      <c r="X356" s="77"/>
      <c r="Y356" s="79"/>
      <c r="Z356" s="79"/>
      <c r="AA356" s="79"/>
      <c r="AB356" s="79"/>
      <c r="AC356" s="79"/>
      <c r="AD356" s="79"/>
      <c r="AE356" s="78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</row>
    <row r="357" spans="1:47">
      <c r="A357" s="77" t="s">
        <v>2304</v>
      </c>
      <c r="B357" s="77" t="s">
        <v>2673</v>
      </c>
      <c r="C357" s="78">
        <v>42338</v>
      </c>
      <c r="D357" s="77" t="s">
        <v>2841</v>
      </c>
      <c r="E357" s="94">
        <v>4.8499999999999996</v>
      </c>
      <c r="F357" s="77" t="s">
        <v>94</v>
      </c>
      <c r="G357" s="77" t="s">
        <v>94</v>
      </c>
      <c r="H357" s="77"/>
      <c r="I357" s="77"/>
      <c r="J357" s="77"/>
      <c r="K357" s="79"/>
      <c r="L357" s="77"/>
      <c r="P357" s="77"/>
      <c r="Q357" s="77"/>
      <c r="R357" s="77"/>
      <c r="S357" s="77"/>
      <c r="V357" s="77"/>
      <c r="W357" s="77"/>
      <c r="X357" s="77"/>
      <c r="Y357" s="79"/>
      <c r="Z357" s="79"/>
      <c r="AA357" s="79"/>
      <c r="AB357" s="79"/>
      <c r="AC357" s="79"/>
      <c r="AD357" s="79"/>
      <c r="AE357" s="78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</row>
    <row r="358" spans="1:47">
      <c r="A358" s="77" t="s">
        <v>2304</v>
      </c>
      <c r="B358" s="77" t="s">
        <v>2673</v>
      </c>
      <c r="C358" s="78">
        <v>42338</v>
      </c>
      <c r="D358" s="77" t="s">
        <v>2842</v>
      </c>
      <c r="E358" s="94">
        <v>5.43</v>
      </c>
      <c r="F358" s="77" t="s">
        <v>94</v>
      </c>
      <c r="G358" s="77" t="s">
        <v>94</v>
      </c>
      <c r="H358" s="77"/>
      <c r="I358" s="77"/>
      <c r="J358" s="77"/>
      <c r="K358" s="79"/>
      <c r="L358" s="77"/>
      <c r="P358" s="77"/>
      <c r="Q358" s="77"/>
      <c r="R358" s="77"/>
      <c r="S358" s="77"/>
      <c r="V358" s="77"/>
      <c r="W358" s="77"/>
      <c r="X358" s="77"/>
      <c r="Y358" s="79"/>
      <c r="Z358" s="79"/>
      <c r="AA358" s="79"/>
      <c r="AB358" s="79"/>
      <c r="AC358" s="79"/>
      <c r="AD358" s="79"/>
      <c r="AE358" s="78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</row>
    <row r="359" spans="1:47">
      <c r="A359" s="77" t="s">
        <v>2304</v>
      </c>
      <c r="B359" s="77" t="s">
        <v>2673</v>
      </c>
      <c r="C359" s="78">
        <v>42338</v>
      </c>
      <c r="D359" s="77" t="s">
        <v>2843</v>
      </c>
      <c r="E359" s="94">
        <v>7.88</v>
      </c>
      <c r="F359" s="77" t="s">
        <v>94</v>
      </c>
      <c r="G359" s="77" t="s">
        <v>94</v>
      </c>
      <c r="H359" s="77"/>
      <c r="I359" s="77"/>
      <c r="J359" s="77"/>
      <c r="K359" s="79"/>
      <c r="L359" s="77"/>
      <c r="P359" s="77"/>
      <c r="Q359" s="77"/>
      <c r="R359" s="77"/>
      <c r="S359" s="77"/>
      <c r="V359" s="77"/>
      <c r="W359" s="77"/>
      <c r="X359" s="77"/>
      <c r="Y359" s="79"/>
      <c r="Z359" s="79"/>
      <c r="AA359" s="79"/>
      <c r="AB359" s="79"/>
      <c r="AC359" s="79"/>
      <c r="AD359" s="79"/>
      <c r="AE359" s="78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</row>
    <row r="360" spans="1:47">
      <c r="A360" s="77" t="s">
        <v>2304</v>
      </c>
      <c r="B360" s="77" t="s">
        <v>2673</v>
      </c>
      <c r="C360" s="78">
        <v>42338</v>
      </c>
      <c r="D360" s="77" t="s">
        <v>2844</v>
      </c>
      <c r="E360" s="94">
        <v>9.18</v>
      </c>
      <c r="F360" s="77" t="s">
        <v>94</v>
      </c>
      <c r="G360" s="77" t="s">
        <v>94</v>
      </c>
      <c r="H360" s="77"/>
      <c r="I360" s="77"/>
      <c r="J360" s="77"/>
      <c r="K360" s="79"/>
      <c r="L360" s="77"/>
      <c r="P360" s="77"/>
      <c r="Q360" s="77"/>
      <c r="R360" s="77"/>
      <c r="S360" s="77"/>
      <c r="V360" s="77"/>
      <c r="W360" s="77"/>
      <c r="X360" s="77"/>
      <c r="Y360" s="79"/>
      <c r="Z360" s="79"/>
      <c r="AA360" s="79"/>
      <c r="AB360" s="79"/>
      <c r="AC360" s="79"/>
      <c r="AD360" s="79"/>
      <c r="AE360" s="78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</row>
    <row r="361" spans="1:47">
      <c r="A361" s="77" t="s">
        <v>2304</v>
      </c>
      <c r="B361" s="77" t="s">
        <v>2673</v>
      </c>
      <c r="C361" s="78">
        <v>42338</v>
      </c>
      <c r="D361" s="77" t="s">
        <v>2845</v>
      </c>
      <c r="E361" s="94">
        <v>10.49</v>
      </c>
      <c r="F361" s="77" t="s">
        <v>94</v>
      </c>
      <c r="G361" s="77" t="s">
        <v>94</v>
      </c>
      <c r="H361" s="77"/>
      <c r="I361" s="77"/>
      <c r="J361" s="77"/>
      <c r="K361" s="79"/>
      <c r="L361" s="77"/>
      <c r="P361" s="77"/>
      <c r="Q361" s="77"/>
      <c r="R361" s="77"/>
      <c r="S361" s="77"/>
      <c r="V361" s="77"/>
      <c r="W361" s="77"/>
      <c r="X361" s="77"/>
      <c r="Y361" s="79"/>
      <c r="Z361" s="79"/>
      <c r="AA361" s="79"/>
      <c r="AB361" s="79"/>
      <c r="AC361" s="79"/>
      <c r="AD361" s="79"/>
      <c r="AE361" s="78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</row>
    <row r="362" spans="1:47">
      <c r="A362" s="77" t="s">
        <v>2304</v>
      </c>
      <c r="B362" s="77" t="s">
        <v>2673</v>
      </c>
      <c r="C362" s="78">
        <v>42338</v>
      </c>
      <c r="D362" s="77" t="s">
        <v>2846</v>
      </c>
      <c r="E362" s="94">
        <v>10.69</v>
      </c>
      <c r="F362" s="77" t="s">
        <v>94</v>
      </c>
      <c r="G362" s="77" t="s">
        <v>94</v>
      </c>
      <c r="H362" s="77"/>
      <c r="I362" s="77"/>
      <c r="J362" s="77"/>
      <c r="K362" s="79"/>
      <c r="L362" s="77"/>
      <c r="P362" s="77"/>
      <c r="Q362" s="77"/>
      <c r="R362" s="77"/>
      <c r="S362" s="77"/>
      <c r="V362" s="77"/>
      <c r="W362" s="77"/>
      <c r="X362" s="77"/>
      <c r="Y362" s="79"/>
      <c r="Z362" s="79"/>
      <c r="AA362" s="79"/>
      <c r="AB362" s="79"/>
      <c r="AC362" s="79"/>
      <c r="AD362" s="79"/>
      <c r="AE362" s="78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</row>
    <row r="363" spans="1:47">
      <c r="A363" s="77" t="s">
        <v>2304</v>
      </c>
      <c r="B363" s="77" t="s">
        <v>2673</v>
      </c>
      <c r="C363" s="78">
        <v>42338</v>
      </c>
      <c r="D363" s="77" t="s">
        <v>2847</v>
      </c>
      <c r="E363" s="94">
        <v>11.1</v>
      </c>
      <c r="F363" s="77" t="s">
        <v>94</v>
      </c>
      <c r="G363" s="77" t="s">
        <v>94</v>
      </c>
      <c r="H363" s="77"/>
      <c r="I363" s="77"/>
      <c r="J363" s="77"/>
      <c r="K363" s="79"/>
      <c r="L363" s="77"/>
      <c r="P363" s="77"/>
      <c r="Q363" s="77"/>
      <c r="R363" s="77"/>
      <c r="S363" s="77"/>
      <c r="V363" s="77"/>
      <c r="W363" s="77"/>
      <c r="X363" s="77"/>
      <c r="Y363" s="79"/>
      <c r="Z363" s="79"/>
      <c r="AA363" s="79"/>
      <c r="AB363" s="79"/>
      <c r="AC363" s="79"/>
      <c r="AD363" s="79"/>
      <c r="AE363" s="78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</row>
    <row r="364" spans="1:47">
      <c r="A364" s="77" t="s">
        <v>2304</v>
      </c>
      <c r="B364" s="77" t="s">
        <v>2673</v>
      </c>
      <c r="C364" s="78">
        <v>42338</v>
      </c>
      <c r="D364" s="77" t="s">
        <v>2848</v>
      </c>
      <c r="E364" s="94">
        <v>12.2</v>
      </c>
      <c r="F364" s="77" t="s">
        <v>94</v>
      </c>
      <c r="G364" s="77" t="s">
        <v>94</v>
      </c>
      <c r="H364" s="77"/>
      <c r="I364" s="77"/>
      <c r="J364" s="77"/>
      <c r="K364" s="79"/>
      <c r="L364" s="77"/>
      <c r="P364" s="77"/>
      <c r="Q364" s="77"/>
      <c r="R364" s="77"/>
      <c r="S364" s="77"/>
      <c r="V364" s="77"/>
      <c r="W364" s="77"/>
      <c r="X364" s="77"/>
      <c r="Y364" s="79"/>
      <c r="Z364" s="79"/>
      <c r="AA364" s="79"/>
      <c r="AB364" s="79"/>
      <c r="AC364" s="79"/>
      <c r="AD364" s="79"/>
      <c r="AE364" s="78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</row>
    <row r="365" spans="1:47">
      <c r="A365" s="77" t="s">
        <v>2304</v>
      </c>
      <c r="B365" s="77" t="s">
        <v>2673</v>
      </c>
      <c r="C365" s="78">
        <v>42338</v>
      </c>
      <c r="D365" s="77" t="s">
        <v>2849</v>
      </c>
      <c r="E365" s="94">
        <v>13.61</v>
      </c>
      <c r="F365" s="77" t="s">
        <v>94</v>
      </c>
      <c r="G365" s="77" t="s">
        <v>94</v>
      </c>
      <c r="H365" s="77"/>
      <c r="I365" s="77"/>
      <c r="J365" s="77"/>
      <c r="K365" s="79"/>
      <c r="L365" s="77"/>
      <c r="P365" s="77"/>
      <c r="Q365" s="77"/>
      <c r="R365" s="77"/>
      <c r="S365" s="77"/>
      <c r="V365" s="77"/>
      <c r="W365" s="77"/>
      <c r="X365" s="77"/>
      <c r="Y365" s="79"/>
      <c r="Z365" s="79"/>
      <c r="AA365" s="79"/>
      <c r="AB365" s="79"/>
      <c r="AC365" s="79"/>
      <c r="AD365" s="79"/>
      <c r="AE365" s="78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</row>
    <row r="366" spans="1:47">
      <c r="A366" s="77" t="s">
        <v>2304</v>
      </c>
      <c r="B366" s="77" t="s">
        <v>2673</v>
      </c>
      <c r="C366" s="78">
        <v>42338</v>
      </c>
      <c r="D366" s="77" t="s">
        <v>2850</v>
      </c>
      <c r="E366" s="94">
        <v>14.8</v>
      </c>
      <c r="F366" s="77" t="s">
        <v>94</v>
      </c>
      <c r="G366" s="77" t="s">
        <v>94</v>
      </c>
      <c r="H366" s="77"/>
      <c r="I366" s="77"/>
      <c r="J366" s="77"/>
      <c r="K366" s="79"/>
      <c r="L366" s="77"/>
      <c r="P366" s="77"/>
      <c r="Q366" s="77"/>
      <c r="R366" s="77"/>
      <c r="S366" s="77"/>
      <c r="V366" s="77"/>
      <c r="W366" s="77"/>
      <c r="X366" s="77"/>
      <c r="Y366" s="79"/>
      <c r="Z366" s="79"/>
      <c r="AA366" s="79"/>
      <c r="AB366" s="79"/>
      <c r="AC366" s="79"/>
      <c r="AD366" s="79"/>
      <c r="AE366" s="78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</row>
    <row r="367" spans="1:47">
      <c r="A367" s="77" t="s">
        <v>2304</v>
      </c>
      <c r="B367" s="77" t="s">
        <v>2673</v>
      </c>
      <c r="C367" s="78">
        <v>42338</v>
      </c>
      <c r="D367" s="77" t="s">
        <v>2851</v>
      </c>
      <c r="E367" s="94">
        <v>15.53</v>
      </c>
      <c r="F367" s="77" t="s">
        <v>94</v>
      </c>
      <c r="G367" s="77" t="s">
        <v>94</v>
      </c>
      <c r="H367" s="77"/>
      <c r="I367" s="77"/>
      <c r="J367" s="77"/>
      <c r="K367" s="79"/>
      <c r="L367" s="77"/>
      <c r="P367" s="77"/>
      <c r="Q367" s="77"/>
      <c r="R367" s="77"/>
      <c r="S367" s="77"/>
      <c r="V367" s="77"/>
      <c r="W367" s="77"/>
      <c r="X367" s="77"/>
      <c r="Y367" s="79"/>
      <c r="Z367" s="79"/>
      <c r="AA367" s="79"/>
      <c r="AB367" s="79"/>
      <c r="AC367" s="79"/>
      <c r="AD367" s="79"/>
      <c r="AE367" s="78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</row>
    <row r="368" spans="1:47">
      <c r="A368" s="77" t="s">
        <v>2304</v>
      </c>
      <c r="B368" s="77" t="s">
        <v>2673</v>
      </c>
      <c r="C368" s="78">
        <v>42338</v>
      </c>
      <c r="D368" s="77" t="s">
        <v>2852</v>
      </c>
      <c r="E368" s="94">
        <v>16</v>
      </c>
      <c r="F368" s="77" t="s">
        <v>94</v>
      </c>
      <c r="G368" s="77" t="s">
        <v>94</v>
      </c>
      <c r="H368" s="77"/>
      <c r="I368" s="77"/>
      <c r="J368" s="77"/>
      <c r="K368" s="79"/>
      <c r="L368" s="77"/>
      <c r="P368" s="77"/>
      <c r="Q368" s="77"/>
      <c r="R368" s="77"/>
      <c r="S368" s="77"/>
      <c r="V368" s="77"/>
      <c r="W368" s="77"/>
      <c r="X368" s="77"/>
      <c r="Y368" s="79"/>
      <c r="Z368" s="79"/>
      <c r="AA368" s="79"/>
      <c r="AB368" s="79"/>
      <c r="AC368" s="79"/>
      <c r="AD368" s="79"/>
      <c r="AE368" s="78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</row>
    <row r="369" spans="1:47">
      <c r="A369" s="77" t="s">
        <v>2304</v>
      </c>
      <c r="B369" s="77" t="s">
        <v>2673</v>
      </c>
      <c r="C369" s="78">
        <v>42338</v>
      </c>
      <c r="D369" s="77" t="s">
        <v>2853</v>
      </c>
      <c r="E369" s="94">
        <v>17.440000000000001</v>
      </c>
      <c r="F369" s="77" t="s">
        <v>94</v>
      </c>
      <c r="G369" s="77" t="s">
        <v>94</v>
      </c>
      <c r="H369" s="77"/>
      <c r="I369" s="77"/>
      <c r="J369" s="77"/>
      <c r="K369" s="79"/>
      <c r="L369" s="77"/>
      <c r="P369" s="77"/>
      <c r="Q369" s="77"/>
      <c r="R369" s="77"/>
      <c r="S369" s="77"/>
      <c r="V369" s="77"/>
      <c r="W369" s="77"/>
      <c r="X369" s="77"/>
      <c r="Y369" s="79"/>
      <c r="Z369" s="79"/>
      <c r="AA369" s="79"/>
      <c r="AB369" s="79"/>
      <c r="AC369" s="79"/>
      <c r="AD369" s="79"/>
      <c r="AE369" s="78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</row>
    <row r="370" spans="1:47">
      <c r="A370" s="77" t="s">
        <v>2304</v>
      </c>
      <c r="B370" s="77" t="s">
        <v>2673</v>
      </c>
      <c r="C370" s="78">
        <v>42338</v>
      </c>
      <c r="D370" s="77" t="s">
        <v>2854</v>
      </c>
      <c r="E370" s="94">
        <v>20.239999999999998</v>
      </c>
      <c r="F370" s="77" t="s">
        <v>94</v>
      </c>
      <c r="G370" s="77" t="s">
        <v>94</v>
      </c>
      <c r="H370" s="77"/>
      <c r="I370" s="77"/>
      <c r="J370" s="77"/>
      <c r="K370" s="79"/>
      <c r="L370" s="77"/>
      <c r="P370" s="77"/>
      <c r="Q370" s="77"/>
      <c r="R370" s="77"/>
      <c r="S370" s="77"/>
      <c r="V370" s="77"/>
      <c r="W370" s="77"/>
      <c r="X370" s="77"/>
      <c r="Y370" s="79"/>
      <c r="Z370" s="79"/>
      <c r="AA370" s="79"/>
      <c r="AB370" s="79"/>
      <c r="AC370" s="79"/>
      <c r="AD370" s="79"/>
      <c r="AE370" s="78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</row>
    <row r="371" spans="1:47">
      <c r="A371" s="77" t="s">
        <v>2304</v>
      </c>
      <c r="B371" s="77" t="s">
        <v>2673</v>
      </c>
      <c r="C371" s="78">
        <v>42338</v>
      </c>
      <c r="D371" s="77" t="s">
        <v>2855</v>
      </c>
      <c r="E371" s="94">
        <v>21.84</v>
      </c>
      <c r="F371" s="77" t="s">
        <v>94</v>
      </c>
      <c r="G371" s="77" t="s">
        <v>94</v>
      </c>
      <c r="H371" s="77"/>
      <c r="I371" s="77"/>
      <c r="J371" s="77"/>
      <c r="K371" s="79"/>
      <c r="L371" s="77"/>
      <c r="P371" s="77"/>
      <c r="Q371" s="77"/>
      <c r="R371" s="77"/>
      <c r="S371" s="77"/>
      <c r="V371" s="77"/>
      <c r="W371" s="77"/>
      <c r="X371" s="77"/>
      <c r="Y371" s="79"/>
      <c r="Z371" s="79"/>
      <c r="AA371" s="79"/>
      <c r="AB371" s="79"/>
      <c r="AC371" s="79"/>
      <c r="AD371" s="79"/>
      <c r="AE371" s="78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</row>
    <row r="372" spans="1:47">
      <c r="A372" s="77" t="s">
        <v>2304</v>
      </c>
      <c r="B372" s="77" t="s">
        <v>2673</v>
      </c>
      <c r="C372" s="78">
        <v>42338</v>
      </c>
      <c r="D372" s="77" t="s">
        <v>2856</v>
      </c>
      <c r="E372" s="94">
        <v>24.49</v>
      </c>
      <c r="F372" s="77" t="s">
        <v>94</v>
      </c>
      <c r="G372" s="77" t="s">
        <v>94</v>
      </c>
      <c r="H372" s="77"/>
      <c r="I372" s="77"/>
      <c r="J372" s="77"/>
      <c r="K372" s="79"/>
      <c r="L372" s="77"/>
      <c r="P372" s="77"/>
      <c r="Q372" s="77"/>
      <c r="R372" s="77"/>
      <c r="S372" s="77"/>
      <c r="V372" s="77"/>
      <c r="W372" s="77"/>
      <c r="X372" s="77"/>
      <c r="Y372" s="79"/>
      <c r="Z372" s="79"/>
      <c r="AA372" s="79"/>
      <c r="AB372" s="79"/>
      <c r="AC372" s="79"/>
      <c r="AD372" s="79"/>
      <c r="AE372" s="78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</row>
    <row r="373" spans="1:47">
      <c r="A373" s="77" t="s">
        <v>2304</v>
      </c>
      <c r="B373" s="77" t="s">
        <v>2673</v>
      </c>
      <c r="C373" s="78">
        <v>42338</v>
      </c>
      <c r="D373" s="77" t="s">
        <v>2857</v>
      </c>
      <c r="E373" s="94">
        <v>26.24</v>
      </c>
      <c r="F373" s="77" t="s">
        <v>94</v>
      </c>
      <c r="G373" s="77" t="s">
        <v>94</v>
      </c>
      <c r="H373" s="77"/>
      <c r="I373" s="77"/>
      <c r="J373" s="77"/>
      <c r="K373" s="79"/>
      <c r="L373" s="77"/>
      <c r="P373" s="77"/>
      <c r="Q373" s="77"/>
      <c r="R373" s="77"/>
      <c r="S373" s="77"/>
      <c r="V373" s="77"/>
      <c r="W373" s="77"/>
      <c r="X373" s="77"/>
      <c r="Y373" s="79"/>
      <c r="Z373" s="79"/>
      <c r="AA373" s="79"/>
      <c r="AB373" s="79"/>
      <c r="AC373" s="79"/>
      <c r="AD373" s="79"/>
      <c r="AE373" s="78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</row>
    <row r="374" spans="1:47">
      <c r="A374" s="77" t="s">
        <v>2304</v>
      </c>
      <c r="B374" s="77" t="s">
        <v>2673</v>
      </c>
      <c r="C374" s="78">
        <v>42338</v>
      </c>
      <c r="D374" s="77" t="s">
        <v>2858</v>
      </c>
      <c r="E374" s="94">
        <v>30.15</v>
      </c>
      <c r="F374" s="77" t="s">
        <v>94</v>
      </c>
      <c r="G374" s="77" t="s">
        <v>94</v>
      </c>
      <c r="H374" s="77"/>
      <c r="I374" s="77"/>
      <c r="J374" s="77"/>
      <c r="K374" s="79"/>
      <c r="L374" s="77"/>
      <c r="P374" s="77"/>
      <c r="Q374" s="77"/>
      <c r="R374" s="77"/>
      <c r="S374" s="77"/>
      <c r="V374" s="77"/>
      <c r="W374" s="77"/>
      <c r="X374" s="77"/>
      <c r="Y374" s="79"/>
      <c r="Z374" s="79"/>
      <c r="AA374" s="79"/>
      <c r="AB374" s="79"/>
      <c r="AC374" s="79"/>
      <c r="AD374" s="79"/>
      <c r="AE374" s="78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</row>
    <row r="375" spans="1:47">
      <c r="A375" s="77" t="s">
        <v>2304</v>
      </c>
      <c r="B375" s="77" t="s">
        <v>2673</v>
      </c>
      <c r="C375" s="78">
        <v>42338</v>
      </c>
      <c r="D375" s="77" t="s">
        <v>2859</v>
      </c>
      <c r="E375" s="94">
        <v>30.98</v>
      </c>
      <c r="F375" s="77" t="s">
        <v>94</v>
      </c>
      <c r="G375" s="77" t="s">
        <v>94</v>
      </c>
      <c r="H375" s="77"/>
      <c r="I375" s="77"/>
      <c r="J375" s="77"/>
      <c r="K375" s="79"/>
      <c r="L375" s="77"/>
      <c r="P375" s="77"/>
      <c r="Q375" s="77"/>
      <c r="R375" s="77"/>
      <c r="S375" s="77"/>
      <c r="V375" s="77"/>
      <c r="W375" s="77"/>
      <c r="X375" s="77"/>
      <c r="Y375" s="79"/>
      <c r="Z375" s="79"/>
      <c r="AA375" s="79"/>
      <c r="AB375" s="79"/>
      <c r="AC375" s="79"/>
      <c r="AD375" s="79"/>
      <c r="AE375" s="78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</row>
    <row r="376" spans="1:47">
      <c r="A376" s="77" t="s">
        <v>2304</v>
      </c>
      <c r="B376" s="77" t="s">
        <v>2673</v>
      </c>
      <c r="C376" s="78">
        <v>42338</v>
      </c>
      <c r="D376" s="77" t="s">
        <v>2860</v>
      </c>
      <c r="E376" s="94">
        <v>32.799999999999997</v>
      </c>
      <c r="F376" s="77" t="s">
        <v>94</v>
      </c>
      <c r="G376" s="77" t="s">
        <v>94</v>
      </c>
      <c r="H376" s="77"/>
      <c r="I376" s="77"/>
      <c r="J376" s="77"/>
      <c r="K376" s="79"/>
      <c r="L376" s="77"/>
      <c r="P376" s="77"/>
      <c r="Q376" s="77"/>
      <c r="R376" s="77"/>
      <c r="S376" s="77"/>
      <c r="V376" s="77"/>
      <c r="W376" s="77"/>
      <c r="X376" s="77"/>
      <c r="Y376" s="79"/>
      <c r="Z376" s="79"/>
      <c r="AA376" s="79"/>
      <c r="AB376" s="79"/>
      <c r="AC376" s="79"/>
      <c r="AD376" s="79"/>
      <c r="AE376" s="78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</row>
    <row r="377" spans="1:47">
      <c r="A377" s="77" t="s">
        <v>2304</v>
      </c>
      <c r="B377" s="77" t="s">
        <v>2673</v>
      </c>
      <c r="C377" s="78">
        <v>42338</v>
      </c>
      <c r="D377" s="77" t="s">
        <v>2861</v>
      </c>
      <c r="E377" s="94">
        <v>42.08</v>
      </c>
      <c r="F377" s="77" t="s">
        <v>94</v>
      </c>
      <c r="G377" s="77" t="s">
        <v>94</v>
      </c>
      <c r="H377" s="77"/>
      <c r="I377" s="77"/>
      <c r="J377" s="77"/>
      <c r="K377" s="79"/>
      <c r="L377" s="77"/>
      <c r="P377" s="77"/>
      <c r="Q377" s="77"/>
      <c r="R377" s="77"/>
      <c r="S377" s="77"/>
      <c r="V377" s="77"/>
      <c r="W377" s="77"/>
      <c r="X377" s="77"/>
      <c r="Y377" s="79"/>
      <c r="Z377" s="79"/>
      <c r="AA377" s="79"/>
      <c r="AB377" s="79"/>
      <c r="AC377" s="79"/>
      <c r="AD377" s="79"/>
      <c r="AE377" s="78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</row>
    <row r="378" spans="1:47">
      <c r="A378" s="77" t="s">
        <v>2304</v>
      </c>
      <c r="B378" s="77" t="s">
        <v>2673</v>
      </c>
      <c r="C378" s="78">
        <v>42338</v>
      </c>
      <c r="D378" s="77" t="s">
        <v>2862</v>
      </c>
      <c r="E378" s="94">
        <v>48.49</v>
      </c>
      <c r="F378" s="77" t="s">
        <v>94</v>
      </c>
      <c r="G378" s="77" t="s">
        <v>94</v>
      </c>
      <c r="H378" s="77"/>
      <c r="I378" s="77"/>
      <c r="J378" s="77"/>
      <c r="K378" s="79"/>
      <c r="L378" s="77"/>
      <c r="P378" s="77"/>
      <c r="Q378" s="77"/>
      <c r="R378" s="77"/>
      <c r="S378" s="77"/>
      <c r="V378" s="77"/>
      <c r="W378" s="77"/>
      <c r="X378" s="77"/>
      <c r="Y378" s="79"/>
      <c r="Z378" s="79"/>
      <c r="AA378" s="79"/>
      <c r="AB378" s="79"/>
      <c r="AC378" s="79"/>
      <c r="AD378" s="79"/>
      <c r="AE378" s="78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</row>
    <row r="379" spans="1:47">
      <c r="A379" s="77" t="s">
        <v>2304</v>
      </c>
      <c r="B379" s="77" t="s">
        <v>2673</v>
      </c>
      <c r="C379" s="78">
        <v>42338</v>
      </c>
      <c r="D379" s="77" t="s">
        <v>2863</v>
      </c>
      <c r="E379" s="94">
        <v>53.21</v>
      </c>
      <c r="F379" s="77" t="s">
        <v>94</v>
      </c>
      <c r="G379" s="77" t="s">
        <v>94</v>
      </c>
      <c r="H379" s="77"/>
      <c r="I379" s="77"/>
      <c r="J379" s="77"/>
      <c r="K379" s="79"/>
      <c r="L379" s="77"/>
      <c r="P379" s="77"/>
      <c r="Q379" s="77"/>
      <c r="R379" s="77"/>
      <c r="S379" s="77"/>
      <c r="V379" s="77"/>
      <c r="W379" s="77"/>
      <c r="X379" s="77"/>
      <c r="Y379" s="79"/>
      <c r="Z379" s="79"/>
      <c r="AA379" s="79"/>
      <c r="AB379" s="79"/>
      <c r="AC379" s="79"/>
      <c r="AD379" s="79"/>
      <c r="AE379" s="78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</row>
    <row r="380" spans="1:47">
      <c r="A380" s="77" t="s">
        <v>2304</v>
      </c>
      <c r="B380" s="77" t="s">
        <v>2673</v>
      </c>
      <c r="C380" s="78">
        <v>42338</v>
      </c>
      <c r="D380" s="77" t="s">
        <v>2864</v>
      </c>
      <c r="E380" s="94">
        <v>59.93</v>
      </c>
      <c r="F380" s="77" t="s">
        <v>94</v>
      </c>
      <c r="G380" s="77" t="s">
        <v>94</v>
      </c>
      <c r="H380" s="77"/>
      <c r="I380" s="77"/>
      <c r="J380" s="77"/>
      <c r="K380" s="79"/>
      <c r="L380" s="77"/>
      <c r="P380" s="77"/>
      <c r="Q380" s="77"/>
      <c r="R380" s="77"/>
      <c r="S380" s="77"/>
      <c r="V380" s="77"/>
      <c r="W380" s="77"/>
      <c r="X380" s="77"/>
      <c r="Y380" s="79"/>
      <c r="Z380" s="79"/>
      <c r="AA380" s="79"/>
      <c r="AB380" s="79"/>
      <c r="AC380" s="79"/>
      <c r="AD380" s="79"/>
      <c r="AE380" s="78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</row>
    <row r="381" spans="1:47">
      <c r="A381" s="77" t="s">
        <v>2304</v>
      </c>
      <c r="B381" s="77" t="s">
        <v>2673</v>
      </c>
      <c r="C381" s="78">
        <v>42338</v>
      </c>
      <c r="D381" s="77" t="s">
        <v>2865</v>
      </c>
      <c r="E381" s="94">
        <v>60.59</v>
      </c>
      <c r="F381" s="77" t="s">
        <v>94</v>
      </c>
      <c r="G381" s="77" t="s">
        <v>94</v>
      </c>
      <c r="H381" s="77"/>
      <c r="I381" s="77"/>
      <c r="J381" s="77"/>
      <c r="K381" s="79"/>
      <c r="L381" s="77"/>
      <c r="P381" s="77"/>
      <c r="Q381" s="77"/>
      <c r="R381" s="77"/>
      <c r="S381" s="77"/>
      <c r="V381" s="77"/>
      <c r="W381" s="77"/>
      <c r="X381" s="77"/>
      <c r="Y381" s="79"/>
      <c r="Z381" s="79"/>
      <c r="AA381" s="79"/>
      <c r="AB381" s="79"/>
      <c r="AC381" s="79"/>
      <c r="AD381" s="79"/>
      <c r="AE381" s="78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</row>
    <row r="382" spans="1:47">
      <c r="A382" s="77" t="s">
        <v>2304</v>
      </c>
      <c r="B382" s="77" t="s">
        <v>2673</v>
      </c>
      <c r="C382" s="78">
        <v>42338</v>
      </c>
      <c r="D382" s="77" t="s">
        <v>2866</v>
      </c>
      <c r="E382" s="94">
        <v>61.67</v>
      </c>
      <c r="F382" s="77" t="s">
        <v>94</v>
      </c>
      <c r="G382" s="77" t="s">
        <v>94</v>
      </c>
      <c r="H382" s="77"/>
      <c r="I382" s="77"/>
      <c r="J382" s="77"/>
      <c r="K382" s="79"/>
      <c r="L382" s="77"/>
      <c r="P382" s="77"/>
      <c r="Q382" s="77"/>
      <c r="R382" s="77"/>
      <c r="S382" s="77"/>
      <c r="V382" s="77"/>
      <c r="W382" s="77"/>
      <c r="X382" s="77"/>
      <c r="Y382" s="79"/>
      <c r="Z382" s="79"/>
      <c r="AA382" s="79"/>
      <c r="AB382" s="79"/>
      <c r="AC382" s="79"/>
      <c r="AD382" s="79"/>
      <c r="AE382" s="78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</row>
    <row r="383" spans="1:47">
      <c r="A383" s="77" t="s">
        <v>2304</v>
      </c>
      <c r="B383" s="77" t="s">
        <v>2673</v>
      </c>
      <c r="C383" s="78">
        <v>42338</v>
      </c>
      <c r="D383" s="77" t="s">
        <v>2867</v>
      </c>
      <c r="E383" s="94">
        <v>64.459999999999994</v>
      </c>
      <c r="F383" s="77" t="s">
        <v>94</v>
      </c>
      <c r="G383" s="77" t="s">
        <v>94</v>
      </c>
      <c r="H383" s="77"/>
      <c r="I383" s="77"/>
      <c r="J383" s="77"/>
      <c r="K383" s="79"/>
      <c r="L383" s="77"/>
      <c r="P383" s="77"/>
      <c r="Q383" s="77"/>
      <c r="R383" s="77"/>
      <c r="S383" s="77"/>
      <c r="V383" s="77"/>
      <c r="W383" s="77"/>
      <c r="X383" s="77"/>
      <c r="Y383" s="79"/>
      <c r="Z383" s="79"/>
      <c r="AA383" s="79"/>
      <c r="AB383" s="79"/>
      <c r="AC383" s="79"/>
      <c r="AD383" s="79"/>
      <c r="AE383" s="78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</row>
    <row r="384" spans="1:47">
      <c r="A384" s="77" t="s">
        <v>2304</v>
      </c>
      <c r="B384" s="77" t="s">
        <v>2673</v>
      </c>
      <c r="C384" s="78">
        <v>42338</v>
      </c>
      <c r="D384" s="77" t="s">
        <v>2868</v>
      </c>
      <c r="E384" s="94">
        <v>69.66</v>
      </c>
      <c r="F384" s="77" t="s">
        <v>94</v>
      </c>
      <c r="G384" s="77" t="s">
        <v>94</v>
      </c>
      <c r="H384" s="77"/>
      <c r="I384" s="77"/>
      <c r="J384" s="77"/>
      <c r="K384" s="79"/>
      <c r="L384" s="77"/>
      <c r="P384" s="77"/>
      <c r="Q384" s="77"/>
      <c r="R384" s="77"/>
      <c r="S384" s="77"/>
      <c r="V384" s="77"/>
      <c r="W384" s="77"/>
      <c r="X384" s="77"/>
      <c r="Y384" s="79"/>
      <c r="Z384" s="79"/>
      <c r="AA384" s="79"/>
      <c r="AB384" s="79"/>
      <c r="AC384" s="79"/>
      <c r="AD384" s="79"/>
      <c r="AE384" s="78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</row>
    <row r="385" spans="1:47">
      <c r="A385" s="77" t="s">
        <v>2304</v>
      </c>
      <c r="B385" s="77" t="s">
        <v>2673</v>
      </c>
      <c r="C385" s="78">
        <v>42338</v>
      </c>
      <c r="D385" s="77" t="s">
        <v>2869</v>
      </c>
      <c r="E385" s="94">
        <v>71.89</v>
      </c>
      <c r="F385" s="77" t="s">
        <v>94</v>
      </c>
      <c r="G385" s="77" t="s">
        <v>94</v>
      </c>
      <c r="H385" s="77"/>
      <c r="I385" s="77"/>
      <c r="J385" s="77"/>
      <c r="K385" s="79"/>
      <c r="L385" s="77"/>
      <c r="P385" s="77"/>
      <c r="Q385" s="77"/>
      <c r="R385" s="77"/>
      <c r="S385" s="77"/>
      <c r="V385" s="77"/>
      <c r="W385" s="77"/>
      <c r="X385" s="77"/>
      <c r="Y385" s="79"/>
      <c r="Z385" s="79"/>
      <c r="AA385" s="79"/>
      <c r="AB385" s="79"/>
      <c r="AC385" s="79"/>
      <c r="AD385" s="79"/>
      <c r="AE385" s="78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</row>
    <row r="386" spans="1:47">
      <c r="A386" s="77" t="s">
        <v>2304</v>
      </c>
      <c r="B386" s="77" t="s">
        <v>2673</v>
      </c>
      <c r="C386" s="78">
        <v>42338</v>
      </c>
      <c r="D386" s="77" t="s">
        <v>2870</v>
      </c>
      <c r="E386" s="94">
        <v>74.28</v>
      </c>
      <c r="F386" s="77" t="s">
        <v>94</v>
      </c>
      <c r="G386" s="77" t="s">
        <v>94</v>
      </c>
      <c r="H386" s="77"/>
      <c r="I386" s="77"/>
      <c r="J386" s="77"/>
      <c r="K386" s="79"/>
      <c r="L386" s="77"/>
      <c r="P386" s="77"/>
      <c r="Q386" s="77"/>
      <c r="R386" s="77"/>
      <c r="S386" s="77"/>
      <c r="V386" s="77"/>
      <c r="W386" s="77"/>
      <c r="X386" s="77"/>
      <c r="Y386" s="79"/>
      <c r="Z386" s="79"/>
      <c r="AA386" s="79"/>
      <c r="AB386" s="79"/>
      <c r="AC386" s="79"/>
      <c r="AD386" s="79"/>
      <c r="AE386" s="78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</row>
    <row r="387" spans="1:47">
      <c r="A387" s="77" t="s">
        <v>2304</v>
      </c>
      <c r="B387" s="77" t="s">
        <v>2673</v>
      </c>
      <c r="C387" s="78">
        <v>42338</v>
      </c>
      <c r="D387" s="77" t="s">
        <v>2871</v>
      </c>
      <c r="E387" s="94">
        <v>74.55</v>
      </c>
      <c r="F387" s="77" t="s">
        <v>94</v>
      </c>
      <c r="G387" s="77" t="s">
        <v>94</v>
      </c>
      <c r="H387" s="77"/>
      <c r="I387" s="77"/>
      <c r="J387" s="77"/>
      <c r="K387" s="79"/>
      <c r="L387" s="77"/>
      <c r="P387" s="77"/>
      <c r="Q387" s="77"/>
      <c r="R387" s="77"/>
      <c r="S387" s="77"/>
      <c r="V387" s="77"/>
      <c r="W387" s="77"/>
      <c r="X387" s="77"/>
      <c r="Y387" s="79"/>
      <c r="Z387" s="79"/>
      <c r="AA387" s="79"/>
      <c r="AB387" s="79"/>
      <c r="AC387" s="79"/>
      <c r="AD387" s="79"/>
      <c r="AE387" s="78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</row>
    <row r="388" spans="1:47">
      <c r="A388" s="77" t="s">
        <v>2304</v>
      </c>
      <c r="B388" s="77" t="s">
        <v>2673</v>
      </c>
      <c r="C388" s="78">
        <v>42338</v>
      </c>
      <c r="D388" s="77" t="s">
        <v>2872</v>
      </c>
      <c r="E388" s="94">
        <v>76.59</v>
      </c>
      <c r="F388" s="77" t="s">
        <v>94</v>
      </c>
      <c r="G388" s="77" t="s">
        <v>94</v>
      </c>
      <c r="H388" s="77"/>
      <c r="I388" s="77"/>
      <c r="J388" s="77"/>
      <c r="K388" s="79"/>
      <c r="L388" s="77"/>
      <c r="P388" s="77"/>
      <c r="Q388" s="77"/>
      <c r="R388" s="77"/>
      <c r="S388" s="77"/>
      <c r="V388" s="77"/>
      <c r="W388" s="77"/>
      <c r="X388" s="77"/>
      <c r="Y388" s="79"/>
      <c r="Z388" s="79"/>
      <c r="AA388" s="79"/>
      <c r="AB388" s="79"/>
      <c r="AC388" s="79"/>
      <c r="AD388" s="79"/>
      <c r="AE388" s="78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</row>
    <row r="389" spans="1:47">
      <c r="A389" s="77" t="s">
        <v>2304</v>
      </c>
      <c r="B389" s="77" t="s">
        <v>2673</v>
      </c>
      <c r="C389" s="78">
        <v>42338</v>
      </c>
      <c r="D389" s="77" t="s">
        <v>2873</v>
      </c>
      <c r="E389" s="94">
        <v>78.209999999999994</v>
      </c>
      <c r="F389" s="77" t="s">
        <v>94</v>
      </c>
      <c r="G389" s="77" t="s">
        <v>94</v>
      </c>
      <c r="H389" s="77"/>
      <c r="I389" s="77"/>
      <c r="J389" s="77"/>
      <c r="K389" s="79"/>
      <c r="L389" s="77"/>
      <c r="P389" s="77"/>
      <c r="Q389" s="77"/>
      <c r="R389" s="77"/>
      <c r="S389" s="77"/>
      <c r="V389" s="77"/>
      <c r="W389" s="77"/>
      <c r="X389" s="77"/>
      <c r="Y389" s="79"/>
      <c r="Z389" s="79"/>
      <c r="AA389" s="79"/>
      <c r="AB389" s="79"/>
      <c r="AC389" s="79"/>
      <c r="AD389" s="79"/>
      <c r="AE389" s="78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</row>
    <row r="390" spans="1:47">
      <c r="A390" s="77" t="s">
        <v>2304</v>
      </c>
      <c r="B390" s="77" t="s">
        <v>2673</v>
      </c>
      <c r="C390" s="78">
        <v>42338</v>
      </c>
      <c r="D390" s="77" t="s">
        <v>2874</v>
      </c>
      <c r="E390" s="94">
        <v>81.400000000000006</v>
      </c>
      <c r="F390" s="77" t="s">
        <v>94</v>
      </c>
      <c r="G390" s="77" t="s">
        <v>94</v>
      </c>
      <c r="H390" s="77"/>
      <c r="I390" s="77"/>
      <c r="J390" s="77"/>
      <c r="K390" s="79"/>
      <c r="L390" s="77"/>
      <c r="P390" s="77"/>
      <c r="Q390" s="77"/>
      <c r="R390" s="77"/>
      <c r="S390" s="77"/>
      <c r="V390" s="77"/>
      <c r="W390" s="77"/>
      <c r="X390" s="77"/>
      <c r="Y390" s="79"/>
      <c r="Z390" s="79"/>
      <c r="AA390" s="79"/>
      <c r="AB390" s="79"/>
      <c r="AC390" s="79"/>
      <c r="AD390" s="79"/>
      <c r="AE390" s="78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</row>
    <row r="391" spans="1:47">
      <c r="A391" s="77" t="s">
        <v>2304</v>
      </c>
      <c r="B391" s="77" t="s">
        <v>2673</v>
      </c>
      <c r="C391" s="78">
        <v>42338</v>
      </c>
      <c r="D391" s="77" t="s">
        <v>2875</v>
      </c>
      <c r="E391" s="94">
        <v>82.95</v>
      </c>
      <c r="F391" s="77" t="s">
        <v>94</v>
      </c>
      <c r="G391" s="77" t="s">
        <v>94</v>
      </c>
      <c r="H391" s="77"/>
      <c r="I391" s="77"/>
      <c r="J391" s="77"/>
      <c r="K391" s="79"/>
      <c r="L391" s="77"/>
      <c r="P391" s="77"/>
      <c r="Q391" s="77"/>
      <c r="R391" s="77"/>
      <c r="S391" s="77"/>
      <c r="V391" s="77"/>
      <c r="W391" s="77"/>
      <c r="X391" s="77"/>
      <c r="Y391" s="79"/>
      <c r="Z391" s="79"/>
      <c r="AA391" s="79"/>
      <c r="AB391" s="79"/>
      <c r="AC391" s="79"/>
      <c r="AD391" s="79"/>
      <c r="AE391" s="78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</row>
    <row r="392" spans="1:47">
      <c r="A392" s="77" t="s">
        <v>2304</v>
      </c>
      <c r="B392" s="77" t="s">
        <v>2673</v>
      </c>
      <c r="C392" s="78">
        <v>42338</v>
      </c>
      <c r="D392" s="77" t="s">
        <v>2876</v>
      </c>
      <c r="E392" s="94">
        <v>89</v>
      </c>
      <c r="F392" s="77" t="s">
        <v>94</v>
      </c>
      <c r="G392" s="77" t="s">
        <v>94</v>
      </c>
      <c r="H392" s="77"/>
      <c r="I392" s="77"/>
      <c r="J392" s="77"/>
      <c r="K392" s="79"/>
      <c r="L392" s="77"/>
      <c r="P392" s="77"/>
      <c r="Q392" s="77"/>
      <c r="R392" s="77"/>
      <c r="S392" s="77"/>
      <c r="V392" s="77"/>
      <c r="W392" s="77"/>
      <c r="X392" s="77"/>
      <c r="Y392" s="79"/>
      <c r="Z392" s="79"/>
      <c r="AA392" s="79"/>
      <c r="AB392" s="79"/>
      <c r="AC392" s="79"/>
      <c r="AD392" s="79"/>
      <c r="AE392" s="78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</row>
    <row r="393" spans="1:47">
      <c r="A393" s="77" t="s">
        <v>2304</v>
      </c>
      <c r="B393" s="77" t="s">
        <v>2673</v>
      </c>
      <c r="C393" s="78">
        <v>42338</v>
      </c>
      <c r="D393" s="77" t="s">
        <v>2877</v>
      </c>
      <c r="E393" s="94">
        <v>90.39</v>
      </c>
      <c r="F393" s="77" t="s">
        <v>94</v>
      </c>
      <c r="G393" s="77" t="s">
        <v>94</v>
      </c>
      <c r="H393" s="77"/>
      <c r="I393" s="77"/>
      <c r="J393" s="77"/>
      <c r="K393" s="79"/>
      <c r="L393" s="77"/>
      <c r="P393" s="77"/>
      <c r="Q393" s="77"/>
      <c r="R393" s="77"/>
      <c r="S393" s="77"/>
      <c r="V393" s="77"/>
      <c r="W393" s="77"/>
      <c r="X393" s="77"/>
      <c r="Y393" s="79"/>
      <c r="Z393" s="79"/>
      <c r="AA393" s="79"/>
      <c r="AB393" s="79"/>
      <c r="AC393" s="79"/>
      <c r="AD393" s="79"/>
      <c r="AE393" s="78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</row>
    <row r="394" spans="1:47">
      <c r="A394" s="77" t="s">
        <v>2304</v>
      </c>
      <c r="B394" s="77" t="s">
        <v>2673</v>
      </c>
      <c r="C394" s="78">
        <v>42338</v>
      </c>
      <c r="D394" s="77" t="s">
        <v>2878</v>
      </c>
      <c r="E394" s="94">
        <v>90.62</v>
      </c>
      <c r="F394" s="77" t="s">
        <v>94</v>
      </c>
      <c r="G394" s="77" t="s">
        <v>94</v>
      </c>
      <c r="H394" s="77"/>
      <c r="I394" s="77"/>
      <c r="J394" s="77"/>
      <c r="K394" s="79"/>
      <c r="L394" s="77"/>
      <c r="P394" s="77"/>
      <c r="Q394" s="77"/>
      <c r="R394" s="77"/>
      <c r="S394" s="77"/>
      <c r="V394" s="77"/>
      <c r="W394" s="77"/>
      <c r="X394" s="77"/>
      <c r="Y394" s="79"/>
      <c r="Z394" s="79"/>
      <c r="AA394" s="79"/>
      <c r="AB394" s="79"/>
      <c r="AC394" s="79"/>
      <c r="AD394" s="79"/>
      <c r="AE394" s="78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</row>
    <row r="395" spans="1:47">
      <c r="A395" s="77" t="s">
        <v>2304</v>
      </c>
      <c r="B395" s="77" t="s">
        <v>2673</v>
      </c>
      <c r="C395" s="78">
        <v>42338</v>
      </c>
      <c r="D395" s="77" t="s">
        <v>2879</v>
      </c>
      <c r="E395" s="94">
        <v>94.1</v>
      </c>
      <c r="F395" s="77" t="s">
        <v>94</v>
      </c>
      <c r="G395" s="77" t="s">
        <v>94</v>
      </c>
      <c r="H395" s="77"/>
      <c r="I395" s="77"/>
      <c r="J395" s="77"/>
      <c r="K395" s="79"/>
      <c r="L395" s="77"/>
      <c r="P395" s="77"/>
      <c r="Q395" s="77"/>
      <c r="R395" s="77"/>
      <c r="S395" s="77"/>
      <c r="V395" s="77"/>
      <c r="W395" s="77"/>
      <c r="X395" s="77"/>
      <c r="Y395" s="79"/>
      <c r="Z395" s="79"/>
      <c r="AA395" s="79"/>
      <c r="AB395" s="79"/>
      <c r="AC395" s="79"/>
      <c r="AD395" s="79"/>
      <c r="AE395" s="78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</row>
    <row r="396" spans="1:47">
      <c r="A396" s="77" t="s">
        <v>2304</v>
      </c>
      <c r="B396" s="77" t="s">
        <v>2673</v>
      </c>
      <c r="C396" s="78">
        <v>42338</v>
      </c>
      <c r="D396" s="77" t="s">
        <v>2880</v>
      </c>
      <c r="E396" s="94">
        <v>95</v>
      </c>
      <c r="F396" s="77" t="s">
        <v>94</v>
      </c>
      <c r="G396" s="77" t="s">
        <v>94</v>
      </c>
      <c r="H396" s="77"/>
      <c r="I396" s="77"/>
      <c r="J396" s="77"/>
      <c r="K396" s="79"/>
      <c r="L396" s="77"/>
      <c r="P396" s="77"/>
      <c r="Q396" s="77"/>
      <c r="R396" s="77"/>
      <c r="S396" s="77"/>
      <c r="V396" s="77"/>
      <c r="W396" s="77"/>
      <c r="X396" s="77"/>
      <c r="Y396" s="79"/>
      <c r="Z396" s="79"/>
      <c r="AA396" s="79"/>
      <c r="AB396" s="79"/>
      <c r="AC396" s="79"/>
      <c r="AD396" s="79"/>
      <c r="AE396" s="78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</row>
    <row r="397" spans="1:47">
      <c r="A397" s="77" t="s">
        <v>2304</v>
      </c>
      <c r="B397" s="77" t="s">
        <v>2673</v>
      </c>
      <c r="C397" s="78">
        <v>42338</v>
      </c>
      <c r="D397" s="77" t="s">
        <v>2881</v>
      </c>
      <c r="E397" s="94">
        <v>109.22</v>
      </c>
      <c r="F397" s="77" t="s">
        <v>94</v>
      </c>
      <c r="G397" s="77" t="s">
        <v>94</v>
      </c>
      <c r="H397" s="77"/>
      <c r="I397" s="77"/>
      <c r="J397" s="77"/>
      <c r="K397" s="79"/>
      <c r="L397" s="77"/>
      <c r="P397" s="77"/>
      <c r="Q397" s="77"/>
      <c r="R397" s="77"/>
      <c r="S397" s="77"/>
      <c r="V397" s="77"/>
      <c r="W397" s="77"/>
      <c r="X397" s="77"/>
      <c r="Y397" s="79"/>
      <c r="Z397" s="79"/>
      <c r="AA397" s="79"/>
      <c r="AB397" s="79"/>
      <c r="AC397" s="79"/>
      <c r="AD397" s="79"/>
      <c r="AE397" s="78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</row>
    <row r="398" spans="1:47">
      <c r="A398" s="77" t="s">
        <v>2304</v>
      </c>
      <c r="B398" s="77" t="s">
        <v>2673</v>
      </c>
      <c r="C398" s="78">
        <v>42338</v>
      </c>
      <c r="D398" s="77" t="s">
        <v>2882</v>
      </c>
      <c r="E398" s="94">
        <v>111.15</v>
      </c>
      <c r="F398" s="77" t="s">
        <v>94</v>
      </c>
      <c r="G398" s="77" t="s">
        <v>94</v>
      </c>
      <c r="H398" s="77"/>
      <c r="I398" s="77"/>
      <c r="J398" s="77"/>
      <c r="K398" s="79"/>
      <c r="L398" s="77"/>
      <c r="P398" s="77"/>
      <c r="Q398" s="77"/>
      <c r="R398" s="77"/>
      <c r="S398" s="77"/>
      <c r="V398" s="77"/>
      <c r="W398" s="77"/>
      <c r="X398" s="77"/>
      <c r="Y398" s="79"/>
      <c r="Z398" s="79"/>
      <c r="AA398" s="79"/>
      <c r="AB398" s="79"/>
      <c r="AC398" s="79"/>
      <c r="AD398" s="79"/>
      <c r="AE398" s="78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</row>
    <row r="399" spans="1:47">
      <c r="A399" s="77" t="s">
        <v>2304</v>
      </c>
      <c r="B399" s="77" t="s">
        <v>2673</v>
      </c>
      <c r="C399" s="78">
        <v>42338</v>
      </c>
      <c r="D399" s="77" t="s">
        <v>2883</v>
      </c>
      <c r="E399" s="94">
        <v>113.3</v>
      </c>
      <c r="F399" s="77" t="s">
        <v>94</v>
      </c>
      <c r="G399" s="77" t="s">
        <v>94</v>
      </c>
      <c r="H399" s="77"/>
      <c r="I399" s="77"/>
      <c r="J399" s="77"/>
      <c r="K399" s="79"/>
      <c r="L399" s="77"/>
      <c r="P399" s="77"/>
      <c r="Q399" s="77"/>
      <c r="R399" s="77"/>
      <c r="S399" s="77"/>
      <c r="V399" s="77"/>
      <c r="W399" s="77"/>
      <c r="X399" s="77"/>
      <c r="Y399" s="79"/>
      <c r="Z399" s="79"/>
      <c r="AA399" s="79"/>
      <c r="AB399" s="79"/>
      <c r="AC399" s="79"/>
      <c r="AD399" s="79"/>
      <c r="AE399" s="78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</row>
    <row r="400" spans="1:47">
      <c r="A400" s="77" t="s">
        <v>2304</v>
      </c>
      <c r="B400" s="77" t="s">
        <v>2673</v>
      </c>
      <c r="C400" s="78">
        <v>42338</v>
      </c>
      <c r="D400" s="77" t="s">
        <v>2884</v>
      </c>
      <c r="E400" s="94">
        <v>126.19</v>
      </c>
      <c r="F400" s="77" t="s">
        <v>94</v>
      </c>
      <c r="G400" s="77" t="s">
        <v>94</v>
      </c>
      <c r="H400" s="77"/>
      <c r="I400" s="77"/>
      <c r="J400" s="77"/>
      <c r="K400" s="79"/>
      <c r="L400" s="77"/>
      <c r="P400" s="77"/>
      <c r="Q400" s="77"/>
      <c r="R400" s="77"/>
      <c r="S400" s="77"/>
      <c r="V400" s="77"/>
      <c r="W400" s="77"/>
      <c r="X400" s="77"/>
      <c r="Y400" s="79"/>
      <c r="Z400" s="79"/>
      <c r="AA400" s="79"/>
      <c r="AB400" s="79"/>
      <c r="AC400" s="79"/>
      <c r="AD400" s="79"/>
      <c r="AE400" s="78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</row>
    <row r="401" spans="1:47">
      <c r="A401" s="77" t="s">
        <v>2304</v>
      </c>
      <c r="B401" s="77" t="s">
        <v>2673</v>
      </c>
      <c r="C401" s="78">
        <v>42338</v>
      </c>
      <c r="D401" s="77" t="s">
        <v>2885</v>
      </c>
      <c r="E401" s="94">
        <v>127.57</v>
      </c>
      <c r="F401" s="77" t="s">
        <v>94</v>
      </c>
      <c r="G401" s="77" t="s">
        <v>94</v>
      </c>
      <c r="H401" s="77"/>
      <c r="I401" s="77"/>
      <c r="J401" s="77"/>
      <c r="K401" s="79"/>
      <c r="L401" s="77"/>
      <c r="P401" s="77"/>
      <c r="Q401" s="77"/>
      <c r="R401" s="77"/>
      <c r="S401" s="77"/>
      <c r="V401" s="77"/>
      <c r="W401" s="77"/>
      <c r="X401" s="77"/>
      <c r="Y401" s="79"/>
      <c r="Z401" s="79"/>
      <c r="AA401" s="79"/>
      <c r="AB401" s="79"/>
      <c r="AC401" s="79"/>
      <c r="AD401" s="79"/>
      <c r="AE401" s="78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</row>
    <row r="402" spans="1:47">
      <c r="A402" s="77" t="s">
        <v>2304</v>
      </c>
      <c r="B402" s="77" t="s">
        <v>2673</v>
      </c>
      <c r="C402" s="78">
        <v>42338</v>
      </c>
      <c r="D402" s="77" t="s">
        <v>2886</v>
      </c>
      <c r="E402" s="94">
        <v>154.61000000000001</v>
      </c>
      <c r="F402" s="77" t="s">
        <v>94</v>
      </c>
      <c r="G402" s="77" t="s">
        <v>94</v>
      </c>
      <c r="H402" s="77"/>
      <c r="I402" s="77"/>
      <c r="J402" s="77"/>
      <c r="K402" s="79"/>
      <c r="L402" s="77"/>
      <c r="P402" s="77"/>
      <c r="Q402" s="77"/>
      <c r="R402" s="77"/>
      <c r="S402" s="77"/>
      <c r="V402" s="77"/>
      <c r="W402" s="77"/>
      <c r="X402" s="77"/>
      <c r="Y402" s="79"/>
      <c r="Z402" s="79"/>
      <c r="AA402" s="79"/>
      <c r="AB402" s="79"/>
      <c r="AC402" s="79"/>
      <c r="AD402" s="79"/>
      <c r="AE402" s="78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</row>
    <row r="403" spans="1:47">
      <c r="A403" s="77" t="s">
        <v>2304</v>
      </c>
      <c r="B403" s="77" t="s">
        <v>2673</v>
      </c>
      <c r="C403" s="78">
        <v>42338</v>
      </c>
      <c r="D403" s="77" t="s">
        <v>2887</v>
      </c>
      <c r="E403" s="94">
        <v>216.26</v>
      </c>
      <c r="F403" s="77" t="s">
        <v>94</v>
      </c>
      <c r="G403" s="77" t="s">
        <v>94</v>
      </c>
      <c r="H403" s="77"/>
      <c r="I403" s="77"/>
      <c r="J403" s="77"/>
      <c r="K403" s="79"/>
      <c r="L403" s="77"/>
      <c r="P403" s="77"/>
      <c r="Q403" s="77"/>
      <c r="R403" s="77"/>
      <c r="S403" s="77"/>
      <c r="V403" s="77"/>
      <c r="W403" s="77"/>
      <c r="X403" s="77"/>
      <c r="Y403" s="79"/>
      <c r="Z403" s="79"/>
      <c r="AA403" s="79"/>
      <c r="AB403" s="79"/>
      <c r="AC403" s="79"/>
      <c r="AD403" s="79"/>
      <c r="AE403" s="78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</row>
    <row r="404" spans="1:47">
      <c r="A404" s="77" t="s">
        <v>2304</v>
      </c>
      <c r="B404" s="77" t="s">
        <v>2673</v>
      </c>
      <c r="C404" s="78">
        <v>42338</v>
      </c>
      <c r="D404" s="77" t="s">
        <v>2888</v>
      </c>
      <c r="E404" s="94">
        <v>230</v>
      </c>
      <c r="F404" s="77" t="s">
        <v>94</v>
      </c>
      <c r="G404" s="77" t="s">
        <v>94</v>
      </c>
      <c r="H404" s="77"/>
      <c r="I404" s="77"/>
      <c r="J404" s="77"/>
      <c r="K404" s="79"/>
      <c r="L404" s="77"/>
      <c r="P404" s="77"/>
      <c r="Q404" s="77"/>
      <c r="R404" s="77"/>
      <c r="S404" s="77"/>
      <c r="V404" s="77"/>
      <c r="W404" s="77"/>
      <c r="X404" s="77"/>
      <c r="Y404" s="79"/>
      <c r="Z404" s="79"/>
      <c r="AA404" s="79"/>
      <c r="AB404" s="79"/>
      <c r="AC404" s="79"/>
      <c r="AD404" s="79"/>
      <c r="AE404" s="78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</row>
    <row r="405" spans="1:47">
      <c r="A405" s="77" t="s">
        <v>2304</v>
      </c>
      <c r="B405" s="77" t="s">
        <v>2673</v>
      </c>
      <c r="C405" s="78">
        <v>42338</v>
      </c>
      <c r="D405" s="77" t="s">
        <v>2889</v>
      </c>
      <c r="E405" s="94">
        <v>257.79000000000002</v>
      </c>
      <c r="F405" s="77" t="s">
        <v>94</v>
      </c>
      <c r="G405" s="77" t="s">
        <v>94</v>
      </c>
      <c r="H405" s="77"/>
      <c r="I405" s="77"/>
      <c r="J405" s="77"/>
      <c r="K405" s="79"/>
      <c r="L405" s="77"/>
      <c r="P405" s="77"/>
      <c r="Q405" s="77"/>
      <c r="R405" s="77"/>
      <c r="S405" s="77"/>
      <c r="V405" s="77"/>
      <c r="W405" s="77"/>
      <c r="X405" s="77"/>
      <c r="Y405" s="79"/>
      <c r="Z405" s="79"/>
      <c r="AA405" s="79"/>
      <c r="AB405" s="79"/>
      <c r="AC405" s="79"/>
      <c r="AD405" s="79"/>
      <c r="AE405" s="78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</row>
    <row r="406" spans="1:47">
      <c r="A406" s="77" t="s">
        <v>2304</v>
      </c>
      <c r="B406" s="77" t="s">
        <v>2673</v>
      </c>
      <c r="C406" s="78">
        <v>42338</v>
      </c>
      <c r="D406" s="77" t="s">
        <v>2890</v>
      </c>
      <c r="E406" s="94">
        <v>264.70999999999998</v>
      </c>
      <c r="F406" s="77" t="s">
        <v>94</v>
      </c>
      <c r="G406" s="77" t="s">
        <v>94</v>
      </c>
      <c r="H406" s="77"/>
      <c r="I406" s="77"/>
      <c r="J406" s="77"/>
      <c r="K406" s="79"/>
      <c r="L406" s="77"/>
      <c r="P406" s="77"/>
      <c r="Q406" s="77"/>
      <c r="R406" s="77"/>
      <c r="S406" s="77"/>
      <c r="V406" s="77"/>
      <c r="W406" s="77"/>
      <c r="X406" s="77"/>
      <c r="Y406" s="79"/>
      <c r="Z406" s="79"/>
      <c r="AA406" s="79"/>
      <c r="AB406" s="79"/>
      <c r="AC406" s="79"/>
      <c r="AD406" s="79"/>
      <c r="AE406" s="78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</row>
    <row r="407" spans="1:47">
      <c r="A407" s="77" t="s">
        <v>2304</v>
      </c>
      <c r="B407" s="77" t="s">
        <v>2673</v>
      </c>
      <c r="C407" s="78">
        <v>42338</v>
      </c>
      <c r="D407" s="77" t="s">
        <v>2891</v>
      </c>
      <c r="E407" s="94">
        <v>279.02</v>
      </c>
      <c r="F407" s="77" t="s">
        <v>94</v>
      </c>
      <c r="G407" s="77" t="s">
        <v>94</v>
      </c>
      <c r="H407" s="77"/>
      <c r="I407" s="77"/>
      <c r="J407" s="77"/>
      <c r="K407" s="79"/>
      <c r="L407" s="77"/>
      <c r="P407" s="77"/>
      <c r="Q407" s="77"/>
      <c r="R407" s="77"/>
      <c r="S407" s="77"/>
      <c r="V407" s="77"/>
      <c r="W407" s="77"/>
      <c r="X407" s="77"/>
      <c r="Y407" s="79"/>
      <c r="Z407" s="79"/>
      <c r="AA407" s="79"/>
      <c r="AB407" s="79"/>
      <c r="AC407" s="79"/>
      <c r="AD407" s="79"/>
      <c r="AE407" s="78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</row>
    <row r="408" spans="1:47">
      <c r="A408" s="77" t="s">
        <v>2304</v>
      </c>
      <c r="B408" s="77" t="s">
        <v>2673</v>
      </c>
      <c r="C408" s="78">
        <v>42338</v>
      </c>
      <c r="D408" s="77" t="s">
        <v>2892</v>
      </c>
      <c r="E408" s="94">
        <v>309.73</v>
      </c>
      <c r="F408" s="77" t="s">
        <v>94</v>
      </c>
      <c r="G408" s="77" t="s">
        <v>94</v>
      </c>
      <c r="H408" s="77"/>
      <c r="I408" s="77"/>
      <c r="J408" s="77"/>
      <c r="K408" s="79"/>
      <c r="L408" s="77"/>
      <c r="P408" s="77"/>
      <c r="Q408" s="77"/>
      <c r="R408" s="77"/>
      <c r="S408" s="77"/>
      <c r="V408" s="77"/>
      <c r="W408" s="77"/>
      <c r="X408" s="77"/>
      <c r="Y408" s="79"/>
      <c r="Z408" s="79"/>
      <c r="AA408" s="79"/>
      <c r="AB408" s="79"/>
      <c r="AC408" s="79"/>
      <c r="AD408" s="79"/>
      <c r="AE408" s="78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</row>
    <row r="409" spans="1:47">
      <c r="A409" s="77" t="s">
        <v>2304</v>
      </c>
      <c r="B409" s="77" t="s">
        <v>2673</v>
      </c>
      <c r="C409" s="78">
        <v>42338</v>
      </c>
      <c r="D409" s="77" t="s">
        <v>2893</v>
      </c>
      <c r="E409" s="94">
        <v>311</v>
      </c>
      <c r="F409" s="77" t="s">
        <v>94</v>
      </c>
      <c r="G409" s="77" t="s">
        <v>94</v>
      </c>
      <c r="H409" s="77"/>
      <c r="I409" s="77"/>
      <c r="J409" s="77"/>
      <c r="K409" s="79"/>
      <c r="L409" s="77"/>
      <c r="P409" s="77"/>
      <c r="Q409" s="77"/>
      <c r="R409" s="77"/>
      <c r="S409" s="77"/>
      <c r="V409" s="77"/>
      <c r="W409" s="77"/>
      <c r="X409" s="77"/>
      <c r="Y409" s="79"/>
      <c r="Z409" s="79"/>
      <c r="AA409" s="79"/>
      <c r="AB409" s="79"/>
      <c r="AC409" s="79"/>
      <c r="AD409" s="79"/>
      <c r="AE409" s="78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</row>
    <row r="410" spans="1:47">
      <c r="A410" s="77" t="s">
        <v>2304</v>
      </c>
      <c r="B410" s="77" t="s">
        <v>2673</v>
      </c>
      <c r="C410" s="78">
        <v>42338</v>
      </c>
      <c r="D410" s="77" t="s">
        <v>2894</v>
      </c>
      <c r="E410" s="94">
        <v>322.64999999999998</v>
      </c>
      <c r="F410" s="77" t="s">
        <v>94</v>
      </c>
      <c r="G410" s="77" t="s">
        <v>94</v>
      </c>
      <c r="H410" s="77"/>
      <c r="I410" s="77"/>
      <c r="J410" s="77"/>
      <c r="K410" s="79"/>
      <c r="L410" s="77"/>
      <c r="P410" s="77"/>
      <c r="Q410" s="77"/>
      <c r="R410" s="77"/>
      <c r="S410" s="77"/>
      <c r="V410" s="77"/>
      <c r="W410" s="77"/>
      <c r="X410" s="77"/>
      <c r="Y410" s="79"/>
      <c r="Z410" s="79"/>
      <c r="AA410" s="79"/>
      <c r="AB410" s="79"/>
      <c r="AC410" s="79"/>
      <c r="AD410" s="79"/>
      <c r="AE410" s="78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</row>
    <row r="411" spans="1:47">
      <c r="A411" s="77" t="s">
        <v>2304</v>
      </c>
      <c r="B411" s="77" t="s">
        <v>2673</v>
      </c>
      <c r="C411" s="78">
        <v>42338</v>
      </c>
      <c r="D411" s="77" t="s">
        <v>2895</v>
      </c>
      <c r="E411" s="94">
        <v>347</v>
      </c>
      <c r="F411" s="77" t="s">
        <v>94</v>
      </c>
      <c r="G411" s="77" t="s">
        <v>94</v>
      </c>
      <c r="H411" s="77"/>
      <c r="I411" s="77"/>
      <c r="J411" s="77"/>
      <c r="K411" s="79"/>
      <c r="L411" s="77"/>
      <c r="P411" s="77"/>
      <c r="Q411" s="77"/>
      <c r="R411" s="77"/>
      <c r="S411" s="77"/>
      <c r="V411" s="77"/>
      <c r="W411" s="77"/>
      <c r="X411" s="77"/>
      <c r="Y411" s="79"/>
      <c r="Z411" s="79"/>
      <c r="AA411" s="79"/>
      <c r="AB411" s="79"/>
      <c r="AC411" s="79"/>
      <c r="AD411" s="79"/>
      <c r="AE411" s="78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</row>
    <row r="412" spans="1:47">
      <c r="A412" s="77" t="s">
        <v>2304</v>
      </c>
      <c r="B412" s="77" t="s">
        <v>2673</v>
      </c>
      <c r="C412" s="78">
        <v>42338</v>
      </c>
      <c r="D412" s="77" t="s">
        <v>2896</v>
      </c>
      <c r="E412" s="94">
        <v>347</v>
      </c>
      <c r="F412" s="77" t="s">
        <v>94</v>
      </c>
      <c r="G412" s="77" t="s">
        <v>94</v>
      </c>
      <c r="H412" s="77"/>
      <c r="I412" s="77"/>
      <c r="J412" s="77"/>
      <c r="K412" s="79"/>
      <c r="L412" s="77"/>
      <c r="P412" s="77"/>
      <c r="Q412" s="77"/>
      <c r="R412" s="77"/>
      <c r="S412" s="77"/>
      <c r="V412" s="77"/>
      <c r="W412" s="77"/>
      <c r="X412" s="77"/>
      <c r="Y412" s="79"/>
      <c r="Z412" s="79"/>
      <c r="AA412" s="79"/>
      <c r="AB412" s="79"/>
      <c r="AC412" s="79"/>
      <c r="AD412" s="79"/>
      <c r="AE412" s="78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</row>
    <row r="413" spans="1:47">
      <c r="A413" s="77" t="s">
        <v>2304</v>
      </c>
      <c r="B413" s="77" t="s">
        <v>2673</v>
      </c>
      <c r="C413" s="78">
        <v>42338</v>
      </c>
      <c r="D413" s="77" t="s">
        <v>2897</v>
      </c>
      <c r="E413" s="94">
        <v>350.24</v>
      </c>
      <c r="F413" s="77" t="s">
        <v>94</v>
      </c>
      <c r="G413" s="77" t="s">
        <v>94</v>
      </c>
      <c r="H413" s="77"/>
      <c r="I413" s="77"/>
      <c r="J413" s="77"/>
      <c r="K413" s="79"/>
      <c r="L413" s="77"/>
      <c r="P413" s="77"/>
      <c r="Q413" s="77"/>
      <c r="R413" s="77"/>
      <c r="S413" s="77"/>
      <c r="V413" s="77"/>
      <c r="W413" s="77"/>
      <c r="X413" s="77"/>
      <c r="Y413" s="79"/>
      <c r="Z413" s="79"/>
      <c r="AA413" s="79"/>
      <c r="AB413" s="79"/>
      <c r="AC413" s="79"/>
      <c r="AD413" s="79"/>
      <c r="AE413" s="78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</row>
    <row r="414" spans="1:47">
      <c r="A414" s="77" t="s">
        <v>2304</v>
      </c>
      <c r="B414" s="77" t="s">
        <v>2673</v>
      </c>
      <c r="C414" s="78">
        <v>42338</v>
      </c>
      <c r="D414" s="77" t="s">
        <v>2898</v>
      </c>
      <c r="E414" s="94">
        <v>412.14</v>
      </c>
      <c r="F414" s="77" t="s">
        <v>94</v>
      </c>
      <c r="G414" s="77" t="s">
        <v>94</v>
      </c>
      <c r="H414" s="77"/>
      <c r="I414" s="77"/>
      <c r="J414" s="77"/>
      <c r="K414" s="79"/>
      <c r="L414" s="77"/>
      <c r="P414" s="77"/>
      <c r="Q414" s="77"/>
      <c r="R414" s="77"/>
      <c r="S414" s="77"/>
      <c r="V414" s="77"/>
      <c r="W414" s="77"/>
      <c r="X414" s="77"/>
      <c r="Y414" s="79"/>
      <c r="Z414" s="79"/>
      <c r="AA414" s="79"/>
      <c r="AB414" s="79"/>
      <c r="AC414" s="79"/>
      <c r="AD414" s="79"/>
      <c r="AE414" s="78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</row>
    <row r="415" spans="1:47">
      <c r="A415" s="77" t="s">
        <v>2304</v>
      </c>
      <c r="B415" s="77" t="s">
        <v>2673</v>
      </c>
      <c r="C415" s="78">
        <v>42338</v>
      </c>
      <c r="D415" s="77" t="s">
        <v>2899</v>
      </c>
      <c r="E415" s="94">
        <v>425</v>
      </c>
      <c r="F415" s="77" t="s">
        <v>94</v>
      </c>
      <c r="G415" s="77" t="s">
        <v>94</v>
      </c>
      <c r="H415" s="77"/>
      <c r="I415" s="77"/>
      <c r="J415" s="77"/>
      <c r="K415" s="79"/>
      <c r="L415" s="77"/>
      <c r="P415" s="77"/>
      <c r="Q415" s="77"/>
      <c r="R415" s="77"/>
      <c r="S415" s="77"/>
      <c r="V415" s="77"/>
      <c r="W415" s="77"/>
      <c r="X415" s="77"/>
      <c r="Y415" s="79"/>
      <c r="Z415" s="79"/>
      <c r="AA415" s="79"/>
      <c r="AB415" s="79"/>
      <c r="AC415" s="79"/>
      <c r="AD415" s="79"/>
      <c r="AE415" s="78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</row>
    <row r="416" spans="1:47">
      <c r="A416" s="77" t="s">
        <v>2304</v>
      </c>
      <c r="B416" s="77" t="s">
        <v>2673</v>
      </c>
      <c r="C416" s="78">
        <v>42338</v>
      </c>
      <c r="D416" s="77" t="s">
        <v>2900</v>
      </c>
      <c r="E416" s="94">
        <v>432.71</v>
      </c>
      <c r="F416" s="77" t="s">
        <v>94</v>
      </c>
      <c r="G416" s="77" t="s">
        <v>94</v>
      </c>
      <c r="H416" s="77"/>
      <c r="I416" s="77"/>
      <c r="J416" s="77"/>
      <c r="K416" s="79"/>
      <c r="L416" s="77"/>
      <c r="P416" s="77"/>
      <c r="Q416" s="77"/>
      <c r="R416" s="77"/>
      <c r="S416" s="77"/>
      <c r="V416" s="77"/>
      <c r="W416" s="77"/>
      <c r="X416" s="77"/>
      <c r="Y416" s="79"/>
      <c r="Z416" s="79"/>
      <c r="AA416" s="79"/>
      <c r="AB416" s="79"/>
      <c r="AC416" s="79"/>
      <c r="AD416" s="79"/>
      <c r="AE416" s="78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</row>
    <row r="417" spans="1:47">
      <c r="A417" s="77" t="s">
        <v>2304</v>
      </c>
      <c r="B417" s="77" t="s">
        <v>2673</v>
      </c>
      <c r="C417" s="78">
        <v>42338</v>
      </c>
      <c r="D417" s="77" t="s">
        <v>2901</v>
      </c>
      <c r="E417" s="94">
        <v>446.97</v>
      </c>
      <c r="F417" s="77" t="s">
        <v>94</v>
      </c>
      <c r="G417" s="77" t="s">
        <v>94</v>
      </c>
      <c r="H417" s="77"/>
      <c r="I417" s="77"/>
      <c r="J417" s="77"/>
      <c r="K417" s="79"/>
      <c r="L417" s="77"/>
      <c r="P417" s="77"/>
      <c r="Q417" s="77"/>
      <c r="R417" s="77"/>
      <c r="S417" s="77"/>
      <c r="V417" s="77"/>
      <c r="W417" s="77"/>
      <c r="X417" s="77"/>
      <c r="Y417" s="79"/>
      <c r="Z417" s="79"/>
      <c r="AA417" s="79"/>
      <c r="AB417" s="79"/>
      <c r="AC417" s="79"/>
      <c r="AD417" s="79"/>
      <c r="AE417" s="78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</row>
    <row r="418" spans="1:47">
      <c r="A418" s="77" t="s">
        <v>2304</v>
      </c>
      <c r="B418" s="77" t="s">
        <v>2673</v>
      </c>
      <c r="C418" s="78">
        <v>42338</v>
      </c>
      <c r="D418" s="77" t="s">
        <v>2902</v>
      </c>
      <c r="E418" s="94">
        <v>450.39</v>
      </c>
      <c r="F418" s="77" t="s">
        <v>94</v>
      </c>
      <c r="G418" s="77" t="s">
        <v>94</v>
      </c>
      <c r="H418" s="77"/>
      <c r="I418" s="77"/>
      <c r="J418" s="77"/>
      <c r="K418" s="79"/>
      <c r="L418" s="77"/>
      <c r="P418" s="77"/>
      <c r="Q418" s="77"/>
      <c r="R418" s="77"/>
      <c r="S418" s="77"/>
      <c r="V418" s="77"/>
      <c r="W418" s="77"/>
      <c r="X418" s="77"/>
      <c r="Y418" s="79"/>
      <c r="Z418" s="79"/>
      <c r="AA418" s="79"/>
      <c r="AB418" s="79"/>
      <c r="AC418" s="79"/>
      <c r="AD418" s="79"/>
      <c r="AE418" s="78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</row>
    <row r="419" spans="1:47">
      <c r="A419" s="77" t="s">
        <v>2304</v>
      </c>
      <c r="B419" s="77" t="s">
        <v>2673</v>
      </c>
      <c r="C419" s="78">
        <v>42338</v>
      </c>
      <c r="D419" s="77" t="s">
        <v>2903</v>
      </c>
      <c r="E419" s="94">
        <v>574.78</v>
      </c>
      <c r="F419" s="77" t="s">
        <v>94</v>
      </c>
      <c r="G419" s="77" t="s">
        <v>94</v>
      </c>
      <c r="H419" s="77"/>
      <c r="I419" s="77"/>
      <c r="J419" s="77"/>
      <c r="K419" s="79"/>
      <c r="L419" s="77"/>
      <c r="P419" s="77"/>
      <c r="Q419" s="77"/>
      <c r="R419" s="77"/>
      <c r="S419" s="77"/>
      <c r="V419" s="77"/>
      <c r="W419" s="77"/>
      <c r="X419" s="77"/>
      <c r="Y419" s="79"/>
      <c r="Z419" s="79"/>
      <c r="AA419" s="79"/>
      <c r="AB419" s="79"/>
      <c r="AC419" s="79"/>
      <c r="AD419" s="79"/>
      <c r="AE419" s="78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</row>
    <row r="420" spans="1:47">
      <c r="A420" s="77" t="s">
        <v>2304</v>
      </c>
      <c r="B420" s="77" t="s">
        <v>2673</v>
      </c>
      <c r="C420" s="78">
        <v>42338</v>
      </c>
      <c r="D420" s="77" t="s">
        <v>2904</v>
      </c>
      <c r="E420" s="94">
        <v>789.01</v>
      </c>
      <c r="F420" s="77" t="s">
        <v>94</v>
      </c>
      <c r="G420" s="77" t="s">
        <v>94</v>
      </c>
      <c r="H420" s="77"/>
      <c r="I420" s="77"/>
      <c r="J420" s="77"/>
      <c r="K420" s="79"/>
      <c r="L420" s="77"/>
      <c r="P420" s="77"/>
      <c r="Q420" s="77"/>
      <c r="R420" s="77"/>
      <c r="S420" s="77"/>
      <c r="V420" s="77"/>
      <c r="W420" s="77"/>
      <c r="X420" s="77"/>
      <c r="Y420" s="79"/>
      <c r="Z420" s="79"/>
      <c r="AA420" s="79"/>
      <c r="AB420" s="79"/>
      <c r="AC420" s="79"/>
      <c r="AD420" s="79"/>
      <c r="AE420" s="78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</row>
    <row r="421" spans="1:47">
      <c r="A421" s="77" t="s">
        <v>2304</v>
      </c>
      <c r="B421" s="77" t="s">
        <v>2673</v>
      </c>
      <c r="C421" s="78">
        <v>42369</v>
      </c>
      <c r="D421" s="77" t="s">
        <v>2905</v>
      </c>
      <c r="E421" s="94">
        <v>0.02</v>
      </c>
      <c r="F421" s="77" t="s">
        <v>94</v>
      </c>
      <c r="G421" s="77" t="s">
        <v>94</v>
      </c>
      <c r="H421" s="77"/>
      <c r="I421" s="77"/>
      <c r="J421" s="77"/>
      <c r="K421" s="79"/>
      <c r="L421" s="77"/>
      <c r="P421" s="77"/>
      <c r="Q421" s="77"/>
      <c r="R421" s="77"/>
      <c r="S421" s="77"/>
      <c r="V421" s="77"/>
      <c r="W421" s="77"/>
      <c r="X421" s="77"/>
      <c r="Y421" s="79"/>
      <c r="Z421" s="79"/>
      <c r="AA421" s="79"/>
      <c r="AB421" s="79"/>
      <c r="AC421" s="79"/>
      <c r="AD421" s="79"/>
      <c r="AE421" s="78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</row>
    <row r="422" spans="1:47">
      <c r="A422" s="77" t="s">
        <v>2304</v>
      </c>
      <c r="B422" s="77" t="s">
        <v>2673</v>
      </c>
      <c r="C422" s="78">
        <v>42369</v>
      </c>
      <c r="D422" s="77" t="s">
        <v>2906</v>
      </c>
      <c r="E422" s="94">
        <v>0.02</v>
      </c>
      <c r="F422" s="77" t="s">
        <v>94</v>
      </c>
      <c r="G422" s="77" t="s">
        <v>94</v>
      </c>
      <c r="H422" s="77"/>
      <c r="I422" s="77"/>
      <c r="J422" s="77"/>
      <c r="K422" s="79"/>
      <c r="L422" s="77"/>
      <c r="P422" s="77"/>
      <c r="Q422" s="77"/>
      <c r="R422" s="77"/>
      <c r="S422" s="77"/>
      <c r="V422" s="77"/>
      <c r="W422" s="77"/>
      <c r="X422" s="77"/>
      <c r="Y422" s="79"/>
      <c r="Z422" s="79"/>
      <c r="AA422" s="79"/>
      <c r="AB422" s="79"/>
      <c r="AC422" s="79"/>
      <c r="AD422" s="79"/>
      <c r="AE422" s="78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</row>
    <row r="423" spans="1:47">
      <c r="A423" s="77" t="s">
        <v>2304</v>
      </c>
      <c r="B423" s="77" t="s">
        <v>2673</v>
      </c>
      <c r="C423" s="78">
        <v>42369</v>
      </c>
      <c r="D423" s="77" t="s">
        <v>2907</v>
      </c>
      <c r="E423" s="94">
        <v>0.03</v>
      </c>
      <c r="F423" s="77" t="s">
        <v>94</v>
      </c>
      <c r="G423" s="77" t="s">
        <v>94</v>
      </c>
      <c r="H423" s="77"/>
      <c r="I423" s="77"/>
      <c r="J423" s="77"/>
      <c r="K423" s="79"/>
      <c r="L423" s="77"/>
      <c r="P423" s="77"/>
      <c r="Q423" s="77"/>
      <c r="R423" s="77"/>
      <c r="S423" s="77"/>
      <c r="V423" s="77"/>
      <c r="W423" s="77"/>
      <c r="X423" s="77"/>
      <c r="Y423" s="79"/>
      <c r="Z423" s="79"/>
      <c r="AA423" s="79"/>
      <c r="AB423" s="79"/>
      <c r="AC423" s="79"/>
      <c r="AD423" s="79"/>
      <c r="AE423" s="78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</row>
    <row r="424" spans="1:47">
      <c r="A424" s="77" t="s">
        <v>2304</v>
      </c>
      <c r="B424" s="77" t="s">
        <v>2673</v>
      </c>
      <c r="C424" s="78">
        <v>42369</v>
      </c>
      <c r="D424" s="77" t="s">
        <v>2908</v>
      </c>
      <c r="E424" s="94">
        <v>0.03</v>
      </c>
      <c r="F424" s="77" t="s">
        <v>94</v>
      </c>
      <c r="G424" s="77" t="s">
        <v>94</v>
      </c>
      <c r="H424" s="77"/>
      <c r="I424" s="77"/>
      <c r="J424" s="77"/>
      <c r="K424" s="79"/>
      <c r="L424" s="77"/>
      <c r="P424" s="77"/>
      <c r="Q424" s="77"/>
      <c r="R424" s="77"/>
      <c r="S424" s="77"/>
      <c r="V424" s="77"/>
      <c r="W424" s="77"/>
      <c r="X424" s="77"/>
      <c r="Y424" s="79"/>
      <c r="Z424" s="79"/>
      <c r="AA424" s="79"/>
      <c r="AB424" s="79"/>
      <c r="AC424" s="79"/>
      <c r="AD424" s="79"/>
      <c r="AE424" s="78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</row>
    <row r="425" spans="1:47">
      <c r="A425" s="77" t="s">
        <v>2304</v>
      </c>
      <c r="B425" s="77" t="s">
        <v>2673</v>
      </c>
      <c r="C425" s="78">
        <v>42369</v>
      </c>
      <c r="D425" s="77" t="s">
        <v>2909</v>
      </c>
      <c r="E425" s="94">
        <v>0.03</v>
      </c>
      <c r="F425" s="77" t="s">
        <v>94</v>
      </c>
      <c r="G425" s="77" t="s">
        <v>94</v>
      </c>
      <c r="H425" s="77"/>
      <c r="I425" s="77"/>
      <c r="J425" s="77"/>
      <c r="K425" s="79"/>
      <c r="L425" s="77"/>
      <c r="P425" s="77"/>
      <c r="Q425" s="77"/>
      <c r="R425" s="77"/>
      <c r="S425" s="77"/>
      <c r="V425" s="77"/>
      <c r="W425" s="77"/>
      <c r="X425" s="77"/>
      <c r="Y425" s="79"/>
      <c r="Z425" s="79"/>
      <c r="AA425" s="79"/>
      <c r="AB425" s="79"/>
      <c r="AC425" s="79"/>
      <c r="AD425" s="79"/>
      <c r="AE425" s="78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</row>
    <row r="426" spans="1:47">
      <c r="A426" s="77" t="s">
        <v>2304</v>
      </c>
      <c r="B426" s="77" t="s">
        <v>2673</v>
      </c>
      <c r="C426" s="78">
        <v>42369</v>
      </c>
      <c r="D426" s="77" t="s">
        <v>2910</v>
      </c>
      <c r="E426" s="94">
        <v>0.56999999999999995</v>
      </c>
      <c r="F426" s="77" t="s">
        <v>94</v>
      </c>
      <c r="G426" s="77" t="s">
        <v>94</v>
      </c>
      <c r="H426" s="77"/>
      <c r="I426" s="77"/>
      <c r="J426" s="77"/>
      <c r="K426" s="79"/>
      <c r="L426" s="77"/>
      <c r="P426" s="77"/>
      <c r="Q426" s="77"/>
      <c r="R426" s="77"/>
      <c r="S426" s="77"/>
      <c r="V426" s="77"/>
      <c r="W426" s="77"/>
      <c r="X426" s="77"/>
      <c r="Y426" s="79"/>
      <c r="Z426" s="79"/>
      <c r="AA426" s="79"/>
      <c r="AB426" s="79"/>
      <c r="AC426" s="79"/>
      <c r="AD426" s="79"/>
      <c r="AE426" s="78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</row>
    <row r="427" spans="1:47">
      <c r="A427" s="77" t="s">
        <v>2304</v>
      </c>
      <c r="B427" s="77" t="s">
        <v>2673</v>
      </c>
      <c r="C427" s="78">
        <v>42369</v>
      </c>
      <c r="D427" s="77" t="s">
        <v>2911</v>
      </c>
      <c r="E427" s="94">
        <v>0.69</v>
      </c>
      <c r="F427" s="77" t="s">
        <v>94</v>
      </c>
      <c r="G427" s="77" t="s">
        <v>94</v>
      </c>
      <c r="H427" s="77"/>
      <c r="I427" s="77"/>
      <c r="J427" s="77"/>
      <c r="K427" s="79"/>
      <c r="L427" s="77"/>
      <c r="P427" s="77"/>
      <c r="Q427" s="77"/>
      <c r="R427" s="77"/>
      <c r="S427" s="77"/>
      <c r="V427" s="77"/>
      <c r="W427" s="77"/>
      <c r="X427" s="77"/>
      <c r="Y427" s="79"/>
      <c r="Z427" s="79"/>
      <c r="AA427" s="79"/>
      <c r="AB427" s="79"/>
      <c r="AC427" s="79"/>
      <c r="AD427" s="79"/>
      <c r="AE427" s="78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</row>
    <row r="428" spans="1:47">
      <c r="A428" s="77" t="s">
        <v>2304</v>
      </c>
      <c r="B428" s="77" t="s">
        <v>2673</v>
      </c>
      <c r="C428" s="78">
        <v>42369</v>
      </c>
      <c r="D428" s="77" t="s">
        <v>2912</v>
      </c>
      <c r="E428" s="94">
        <v>1.1499999999999999</v>
      </c>
      <c r="F428" s="77" t="s">
        <v>94</v>
      </c>
      <c r="G428" s="77" t="s">
        <v>94</v>
      </c>
      <c r="H428" s="77"/>
      <c r="I428" s="77"/>
      <c r="J428" s="77"/>
      <c r="K428" s="79"/>
      <c r="L428" s="77"/>
      <c r="P428" s="77"/>
      <c r="Q428" s="77"/>
      <c r="R428" s="77"/>
      <c r="S428" s="77"/>
      <c r="V428" s="77"/>
      <c r="W428" s="77"/>
      <c r="X428" s="77"/>
      <c r="Y428" s="79"/>
      <c r="Z428" s="79"/>
      <c r="AA428" s="79"/>
      <c r="AB428" s="79"/>
      <c r="AC428" s="79"/>
      <c r="AD428" s="79"/>
      <c r="AE428" s="78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</row>
    <row r="429" spans="1:47">
      <c r="A429" s="77" t="s">
        <v>2304</v>
      </c>
      <c r="B429" s="77" t="s">
        <v>2673</v>
      </c>
      <c r="C429" s="78">
        <v>42369</v>
      </c>
      <c r="D429" s="77" t="s">
        <v>2913</v>
      </c>
      <c r="E429" s="94">
        <v>1.23</v>
      </c>
      <c r="F429" s="77" t="s">
        <v>94</v>
      </c>
      <c r="G429" s="77" t="s">
        <v>94</v>
      </c>
      <c r="H429" s="77"/>
      <c r="I429" s="77"/>
      <c r="J429" s="77"/>
      <c r="K429" s="79"/>
      <c r="L429" s="77"/>
      <c r="P429" s="77"/>
      <c r="Q429" s="77"/>
      <c r="R429" s="77"/>
      <c r="S429" s="77"/>
      <c r="V429" s="77"/>
      <c r="W429" s="77"/>
      <c r="X429" s="77"/>
      <c r="Y429" s="79"/>
      <c r="Z429" s="79"/>
      <c r="AA429" s="79"/>
      <c r="AB429" s="79"/>
      <c r="AC429" s="79"/>
      <c r="AD429" s="79"/>
      <c r="AE429" s="78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</row>
    <row r="430" spans="1:47">
      <c r="A430" s="77" t="s">
        <v>2304</v>
      </c>
      <c r="B430" s="77" t="s">
        <v>2673</v>
      </c>
      <c r="C430" s="78">
        <v>42369</v>
      </c>
      <c r="D430" s="77" t="s">
        <v>2914</v>
      </c>
      <c r="E430" s="94">
        <v>1.44</v>
      </c>
      <c r="F430" s="77" t="s">
        <v>94</v>
      </c>
      <c r="G430" s="77" t="s">
        <v>94</v>
      </c>
      <c r="H430" s="77"/>
      <c r="I430" s="77"/>
      <c r="J430" s="77"/>
      <c r="K430" s="79"/>
      <c r="L430" s="77"/>
      <c r="P430" s="77"/>
      <c r="Q430" s="77"/>
      <c r="R430" s="77"/>
      <c r="S430" s="77"/>
      <c r="V430" s="77"/>
      <c r="W430" s="77"/>
      <c r="X430" s="77"/>
      <c r="Y430" s="79"/>
      <c r="Z430" s="79"/>
      <c r="AA430" s="79"/>
      <c r="AB430" s="79"/>
      <c r="AC430" s="79"/>
      <c r="AD430" s="79"/>
      <c r="AE430" s="78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</row>
    <row r="431" spans="1:47">
      <c r="A431" s="77" t="s">
        <v>2304</v>
      </c>
      <c r="B431" s="77" t="s">
        <v>2673</v>
      </c>
      <c r="C431" s="78">
        <v>42369</v>
      </c>
      <c r="D431" s="77" t="s">
        <v>2915</v>
      </c>
      <c r="E431" s="94">
        <v>2.11</v>
      </c>
      <c r="F431" s="77" t="s">
        <v>94</v>
      </c>
      <c r="G431" s="77" t="s">
        <v>94</v>
      </c>
      <c r="H431" s="77"/>
      <c r="I431" s="77"/>
      <c r="J431" s="77"/>
      <c r="K431" s="79"/>
      <c r="L431" s="77"/>
      <c r="P431" s="77"/>
      <c r="Q431" s="77"/>
      <c r="R431" s="77"/>
      <c r="S431" s="77"/>
      <c r="V431" s="77"/>
      <c r="W431" s="77"/>
      <c r="X431" s="77"/>
      <c r="Y431" s="79"/>
      <c r="Z431" s="79"/>
      <c r="AA431" s="79"/>
      <c r="AB431" s="79"/>
      <c r="AC431" s="79"/>
      <c r="AD431" s="79"/>
      <c r="AE431" s="78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</row>
    <row r="432" spans="1:47">
      <c r="A432" s="77" t="s">
        <v>2304</v>
      </c>
      <c r="B432" s="77" t="s">
        <v>2673</v>
      </c>
      <c r="C432" s="78">
        <v>42369</v>
      </c>
      <c r="D432" s="77" t="s">
        <v>2916</v>
      </c>
      <c r="E432" s="94">
        <v>2.54</v>
      </c>
      <c r="F432" s="77" t="s">
        <v>94</v>
      </c>
      <c r="G432" s="77" t="s">
        <v>94</v>
      </c>
      <c r="H432" s="77"/>
      <c r="I432" s="77"/>
      <c r="J432" s="77"/>
      <c r="K432" s="79"/>
      <c r="L432" s="77"/>
      <c r="P432" s="77"/>
      <c r="Q432" s="77"/>
      <c r="R432" s="77"/>
      <c r="S432" s="77"/>
      <c r="V432" s="77"/>
      <c r="W432" s="77"/>
      <c r="X432" s="77"/>
      <c r="Y432" s="79"/>
      <c r="Z432" s="79"/>
      <c r="AA432" s="79"/>
      <c r="AB432" s="79"/>
      <c r="AC432" s="79"/>
      <c r="AD432" s="79"/>
      <c r="AE432" s="78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</row>
    <row r="433" spans="1:47">
      <c r="A433" s="77" t="s">
        <v>2304</v>
      </c>
      <c r="B433" s="77" t="s">
        <v>2673</v>
      </c>
      <c r="C433" s="78">
        <v>42369</v>
      </c>
      <c r="D433" s="77" t="s">
        <v>2917</v>
      </c>
      <c r="E433" s="94">
        <v>3.02</v>
      </c>
      <c r="F433" s="77" t="s">
        <v>94</v>
      </c>
      <c r="G433" s="77" t="s">
        <v>94</v>
      </c>
      <c r="H433" s="77"/>
      <c r="I433" s="77"/>
      <c r="J433" s="77"/>
      <c r="K433" s="79"/>
      <c r="L433" s="77"/>
      <c r="P433" s="77"/>
      <c r="Q433" s="77"/>
      <c r="R433" s="77"/>
      <c r="S433" s="77"/>
      <c r="V433" s="77"/>
      <c r="W433" s="77"/>
      <c r="X433" s="77"/>
      <c r="Y433" s="79"/>
      <c r="Z433" s="79"/>
      <c r="AA433" s="79"/>
      <c r="AB433" s="79"/>
      <c r="AC433" s="79"/>
      <c r="AD433" s="79"/>
      <c r="AE433" s="78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</row>
    <row r="434" spans="1:47">
      <c r="A434" s="77" t="s">
        <v>2304</v>
      </c>
      <c r="B434" s="77" t="s">
        <v>2673</v>
      </c>
      <c r="C434" s="78">
        <v>42369</v>
      </c>
      <c r="D434" s="77" t="s">
        <v>2918</v>
      </c>
      <c r="E434" s="94">
        <v>3.7</v>
      </c>
      <c r="F434" s="77" t="s">
        <v>94</v>
      </c>
      <c r="G434" s="77" t="s">
        <v>94</v>
      </c>
      <c r="H434" s="77"/>
      <c r="I434" s="77"/>
      <c r="J434" s="77"/>
      <c r="K434" s="79"/>
      <c r="L434" s="77"/>
      <c r="P434" s="77"/>
      <c r="Q434" s="77"/>
      <c r="R434" s="77"/>
      <c r="S434" s="77"/>
      <c r="V434" s="77"/>
      <c r="W434" s="77"/>
      <c r="X434" s="77"/>
      <c r="Y434" s="79"/>
      <c r="Z434" s="79"/>
      <c r="AA434" s="79"/>
      <c r="AB434" s="79"/>
      <c r="AC434" s="79"/>
      <c r="AD434" s="79"/>
      <c r="AE434" s="78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</row>
    <row r="435" spans="1:47">
      <c r="A435" s="77" t="s">
        <v>2304</v>
      </c>
      <c r="B435" s="77" t="s">
        <v>2673</v>
      </c>
      <c r="C435" s="78">
        <v>42369</v>
      </c>
      <c r="D435" s="77" t="s">
        <v>2919</v>
      </c>
      <c r="E435" s="94">
        <v>4.2699999999999996</v>
      </c>
      <c r="F435" s="77" t="s">
        <v>94</v>
      </c>
      <c r="G435" s="77" t="s">
        <v>94</v>
      </c>
      <c r="H435" s="77"/>
      <c r="I435" s="77"/>
      <c r="J435" s="77"/>
      <c r="K435" s="79"/>
      <c r="L435" s="77"/>
      <c r="P435" s="77"/>
      <c r="Q435" s="77"/>
      <c r="R435" s="77"/>
      <c r="S435" s="77"/>
      <c r="V435" s="77"/>
      <c r="W435" s="77"/>
      <c r="X435" s="77"/>
      <c r="Y435" s="79"/>
      <c r="Z435" s="79"/>
      <c r="AA435" s="79"/>
      <c r="AB435" s="79"/>
      <c r="AC435" s="79"/>
      <c r="AD435" s="79"/>
      <c r="AE435" s="78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</row>
    <row r="436" spans="1:47">
      <c r="A436" s="77" t="s">
        <v>2304</v>
      </c>
      <c r="B436" s="77" t="s">
        <v>2673</v>
      </c>
      <c r="C436" s="78">
        <v>42369</v>
      </c>
      <c r="D436" s="77" t="s">
        <v>2920</v>
      </c>
      <c r="E436" s="94">
        <v>4.3099999999999996</v>
      </c>
      <c r="F436" s="77" t="s">
        <v>94</v>
      </c>
      <c r="G436" s="77" t="s">
        <v>94</v>
      </c>
      <c r="H436" s="77"/>
      <c r="I436" s="77"/>
      <c r="J436" s="77"/>
      <c r="K436" s="79"/>
      <c r="L436" s="77"/>
      <c r="P436" s="77"/>
      <c r="Q436" s="77"/>
      <c r="R436" s="77"/>
      <c r="S436" s="77"/>
      <c r="V436" s="77"/>
      <c r="W436" s="77"/>
      <c r="X436" s="77"/>
      <c r="Y436" s="79"/>
      <c r="Z436" s="79"/>
      <c r="AA436" s="79"/>
      <c r="AB436" s="79"/>
      <c r="AC436" s="79"/>
      <c r="AD436" s="79"/>
      <c r="AE436" s="78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</row>
    <row r="437" spans="1:47">
      <c r="A437" s="77" t="s">
        <v>2304</v>
      </c>
      <c r="B437" s="77" t="s">
        <v>2673</v>
      </c>
      <c r="C437" s="78">
        <v>42369</v>
      </c>
      <c r="D437" s="77" t="s">
        <v>2921</v>
      </c>
      <c r="E437" s="94">
        <v>4.6100000000000003</v>
      </c>
      <c r="F437" s="77" t="s">
        <v>94</v>
      </c>
      <c r="G437" s="77" t="s">
        <v>94</v>
      </c>
      <c r="H437" s="77"/>
      <c r="I437" s="77"/>
      <c r="J437" s="77"/>
      <c r="K437" s="79"/>
      <c r="L437" s="77"/>
      <c r="P437" s="77"/>
      <c r="Q437" s="77"/>
      <c r="R437" s="77"/>
      <c r="S437" s="77"/>
      <c r="V437" s="77"/>
      <c r="W437" s="77"/>
      <c r="X437" s="77"/>
      <c r="Y437" s="79"/>
      <c r="Z437" s="79"/>
      <c r="AA437" s="79"/>
      <c r="AB437" s="79"/>
      <c r="AC437" s="79"/>
      <c r="AD437" s="79"/>
      <c r="AE437" s="78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</row>
    <row r="438" spans="1:47">
      <c r="A438" s="77" t="s">
        <v>2304</v>
      </c>
      <c r="B438" s="77" t="s">
        <v>2673</v>
      </c>
      <c r="C438" s="78">
        <v>42369</v>
      </c>
      <c r="D438" s="77" t="s">
        <v>2922</v>
      </c>
      <c r="E438" s="94">
        <v>5.48</v>
      </c>
      <c r="F438" s="77" t="s">
        <v>94</v>
      </c>
      <c r="G438" s="77" t="s">
        <v>94</v>
      </c>
      <c r="H438" s="77"/>
      <c r="I438" s="77"/>
      <c r="J438" s="77"/>
      <c r="K438" s="79"/>
      <c r="L438" s="77"/>
      <c r="P438" s="77"/>
      <c r="Q438" s="77"/>
      <c r="R438" s="77"/>
      <c r="S438" s="77"/>
      <c r="V438" s="77"/>
      <c r="W438" s="77"/>
      <c r="X438" s="77"/>
      <c r="Y438" s="79"/>
      <c r="Z438" s="79"/>
      <c r="AA438" s="79"/>
      <c r="AB438" s="79"/>
      <c r="AC438" s="79"/>
      <c r="AD438" s="79"/>
      <c r="AE438" s="78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</row>
    <row r="439" spans="1:47">
      <c r="A439" s="77" t="s">
        <v>2304</v>
      </c>
      <c r="B439" s="77" t="s">
        <v>2673</v>
      </c>
      <c r="C439" s="78">
        <v>42369</v>
      </c>
      <c r="D439" s="77" t="s">
        <v>2923</v>
      </c>
      <c r="E439" s="94">
        <v>5.9</v>
      </c>
      <c r="F439" s="77" t="s">
        <v>94</v>
      </c>
      <c r="G439" s="77" t="s">
        <v>94</v>
      </c>
      <c r="H439" s="77"/>
      <c r="I439" s="77"/>
      <c r="J439" s="77"/>
      <c r="K439" s="79"/>
      <c r="L439" s="77"/>
      <c r="P439" s="77"/>
      <c r="Q439" s="77"/>
      <c r="R439" s="77"/>
      <c r="S439" s="77"/>
      <c r="V439" s="77"/>
      <c r="W439" s="77"/>
      <c r="X439" s="77"/>
      <c r="Y439" s="79"/>
      <c r="Z439" s="79"/>
      <c r="AA439" s="79"/>
      <c r="AB439" s="79"/>
      <c r="AC439" s="79"/>
      <c r="AD439" s="79"/>
      <c r="AE439" s="78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</row>
    <row r="440" spans="1:47">
      <c r="A440" s="77" t="s">
        <v>2304</v>
      </c>
      <c r="B440" s="77" t="s">
        <v>2673</v>
      </c>
      <c r="C440" s="78">
        <v>42369</v>
      </c>
      <c r="D440" s="77" t="s">
        <v>2924</v>
      </c>
      <c r="E440" s="94">
        <v>6.74</v>
      </c>
      <c r="F440" s="77" t="s">
        <v>94</v>
      </c>
      <c r="G440" s="77" t="s">
        <v>94</v>
      </c>
      <c r="H440" s="77"/>
      <c r="I440" s="77"/>
      <c r="J440" s="77"/>
      <c r="K440" s="79"/>
      <c r="L440" s="77"/>
      <c r="P440" s="77"/>
      <c r="Q440" s="77"/>
      <c r="R440" s="77"/>
      <c r="S440" s="77"/>
      <c r="V440" s="77"/>
      <c r="W440" s="77"/>
      <c r="X440" s="77"/>
      <c r="Y440" s="79"/>
      <c r="Z440" s="79"/>
      <c r="AA440" s="79"/>
      <c r="AB440" s="79"/>
      <c r="AC440" s="79"/>
      <c r="AD440" s="79"/>
      <c r="AE440" s="78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</row>
    <row r="441" spans="1:47">
      <c r="A441" s="77" t="s">
        <v>2304</v>
      </c>
      <c r="B441" s="77" t="s">
        <v>2673</v>
      </c>
      <c r="C441" s="78">
        <v>42369</v>
      </c>
      <c r="D441" s="77" t="s">
        <v>2925</v>
      </c>
      <c r="E441" s="94">
        <v>7.21</v>
      </c>
      <c r="F441" s="77" t="s">
        <v>94</v>
      </c>
      <c r="G441" s="77" t="s">
        <v>94</v>
      </c>
      <c r="H441" s="77"/>
      <c r="I441" s="77"/>
      <c r="J441" s="77"/>
      <c r="K441" s="79"/>
      <c r="L441" s="77"/>
      <c r="P441" s="77"/>
      <c r="Q441" s="77"/>
      <c r="R441" s="77"/>
      <c r="S441" s="77"/>
      <c r="V441" s="77"/>
      <c r="W441" s="77"/>
      <c r="X441" s="77"/>
      <c r="Y441" s="79"/>
      <c r="Z441" s="79"/>
      <c r="AA441" s="79"/>
      <c r="AB441" s="79"/>
      <c r="AC441" s="79"/>
      <c r="AD441" s="79"/>
      <c r="AE441" s="78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</row>
    <row r="442" spans="1:47">
      <c r="A442" s="77" t="s">
        <v>2304</v>
      </c>
      <c r="B442" s="77" t="s">
        <v>2673</v>
      </c>
      <c r="C442" s="78">
        <v>42369</v>
      </c>
      <c r="D442" s="77" t="s">
        <v>2926</v>
      </c>
      <c r="E442" s="94">
        <v>7.24</v>
      </c>
      <c r="F442" s="77" t="s">
        <v>94</v>
      </c>
      <c r="G442" s="77" t="s">
        <v>94</v>
      </c>
      <c r="H442" s="77"/>
      <c r="I442" s="77"/>
      <c r="J442" s="77"/>
      <c r="K442" s="79"/>
      <c r="L442" s="77"/>
      <c r="P442" s="77"/>
      <c r="Q442" s="77"/>
      <c r="R442" s="77"/>
      <c r="S442" s="77"/>
      <c r="V442" s="77"/>
      <c r="W442" s="77"/>
      <c r="X442" s="77"/>
      <c r="Y442" s="79"/>
      <c r="Z442" s="79"/>
      <c r="AA442" s="79"/>
      <c r="AB442" s="79"/>
      <c r="AC442" s="79"/>
      <c r="AD442" s="79"/>
      <c r="AE442" s="78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</row>
    <row r="443" spans="1:47">
      <c r="A443" s="77" t="s">
        <v>2304</v>
      </c>
      <c r="B443" s="77" t="s">
        <v>2673</v>
      </c>
      <c r="C443" s="78">
        <v>42369</v>
      </c>
      <c r="D443" s="77" t="s">
        <v>2927</v>
      </c>
      <c r="E443" s="94">
        <v>7.67</v>
      </c>
      <c r="F443" s="77" t="s">
        <v>94</v>
      </c>
      <c r="G443" s="77" t="s">
        <v>94</v>
      </c>
      <c r="H443" s="77"/>
      <c r="I443" s="77"/>
      <c r="J443" s="77"/>
      <c r="K443" s="79"/>
      <c r="L443" s="77"/>
      <c r="P443" s="77"/>
      <c r="Q443" s="77"/>
      <c r="R443" s="77"/>
      <c r="S443" s="77"/>
      <c r="V443" s="77"/>
      <c r="W443" s="77"/>
      <c r="X443" s="77"/>
      <c r="Y443" s="79"/>
      <c r="Z443" s="79"/>
      <c r="AA443" s="79"/>
      <c r="AB443" s="79"/>
      <c r="AC443" s="79"/>
      <c r="AD443" s="79"/>
      <c r="AE443" s="78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</row>
    <row r="444" spans="1:47">
      <c r="A444" s="77" t="s">
        <v>2304</v>
      </c>
      <c r="B444" s="77" t="s">
        <v>2673</v>
      </c>
      <c r="C444" s="78">
        <v>42369</v>
      </c>
      <c r="D444" s="77" t="s">
        <v>2928</v>
      </c>
      <c r="E444" s="94">
        <v>10.78</v>
      </c>
      <c r="F444" s="77" t="s">
        <v>94</v>
      </c>
      <c r="G444" s="77" t="s">
        <v>94</v>
      </c>
      <c r="H444" s="77"/>
      <c r="I444" s="77"/>
      <c r="J444" s="77"/>
      <c r="K444" s="79"/>
      <c r="L444" s="77"/>
      <c r="P444" s="77"/>
      <c r="Q444" s="77"/>
      <c r="R444" s="77"/>
      <c r="S444" s="77"/>
      <c r="V444" s="77"/>
      <c r="W444" s="77"/>
      <c r="X444" s="77"/>
      <c r="Y444" s="79"/>
      <c r="Z444" s="79"/>
      <c r="AA444" s="79"/>
      <c r="AB444" s="79"/>
      <c r="AC444" s="79"/>
      <c r="AD444" s="79"/>
      <c r="AE444" s="78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</row>
    <row r="445" spans="1:47">
      <c r="A445" s="77" t="s">
        <v>2304</v>
      </c>
      <c r="B445" s="77" t="s">
        <v>2673</v>
      </c>
      <c r="C445" s="78">
        <v>42369</v>
      </c>
      <c r="D445" s="77" t="s">
        <v>2929</v>
      </c>
      <c r="E445" s="94">
        <v>11.37</v>
      </c>
      <c r="F445" s="77" t="s">
        <v>94</v>
      </c>
      <c r="G445" s="77" t="s">
        <v>94</v>
      </c>
      <c r="H445" s="77"/>
      <c r="I445" s="77"/>
      <c r="J445" s="77"/>
      <c r="K445" s="79"/>
      <c r="L445" s="77"/>
      <c r="P445" s="77"/>
      <c r="Q445" s="77"/>
      <c r="R445" s="77"/>
      <c r="S445" s="77"/>
      <c r="V445" s="77"/>
      <c r="W445" s="77"/>
      <c r="X445" s="77"/>
      <c r="Y445" s="79"/>
      <c r="Z445" s="79"/>
      <c r="AA445" s="79"/>
      <c r="AB445" s="79"/>
      <c r="AC445" s="79"/>
      <c r="AD445" s="79"/>
      <c r="AE445" s="78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</row>
    <row r="446" spans="1:47">
      <c r="A446" s="77" t="s">
        <v>2304</v>
      </c>
      <c r="B446" s="77" t="s">
        <v>2673</v>
      </c>
      <c r="C446" s="78">
        <v>42369</v>
      </c>
      <c r="D446" s="77" t="s">
        <v>2930</v>
      </c>
      <c r="E446" s="94">
        <v>12.08</v>
      </c>
      <c r="F446" s="77" t="s">
        <v>94</v>
      </c>
      <c r="G446" s="77" t="s">
        <v>94</v>
      </c>
      <c r="H446" s="77"/>
      <c r="I446" s="77"/>
      <c r="J446" s="77"/>
      <c r="K446" s="79"/>
      <c r="L446" s="77"/>
      <c r="P446" s="77"/>
      <c r="Q446" s="77"/>
      <c r="R446" s="77"/>
      <c r="S446" s="77"/>
      <c r="V446" s="77"/>
      <c r="W446" s="77"/>
      <c r="X446" s="77"/>
      <c r="Y446" s="79"/>
      <c r="Z446" s="79"/>
      <c r="AA446" s="79"/>
      <c r="AB446" s="79"/>
      <c r="AC446" s="79"/>
      <c r="AD446" s="79"/>
      <c r="AE446" s="78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</row>
    <row r="447" spans="1:47">
      <c r="A447" s="77" t="s">
        <v>2304</v>
      </c>
      <c r="B447" s="77" t="s">
        <v>2673</v>
      </c>
      <c r="C447" s="78">
        <v>42369</v>
      </c>
      <c r="D447" s="77" t="s">
        <v>2931</v>
      </c>
      <c r="E447" s="94">
        <v>14.86</v>
      </c>
      <c r="F447" s="77" t="s">
        <v>94</v>
      </c>
      <c r="G447" s="77" t="s">
        <v>94</v>
      </c>
      <c r="H447" s="77"/>
      <c r="I447" s="77"/>
      <c r="J447" s="77"/>
      <c r="K447" s="79"/>
      <c r="L447" s="77"/>
      <c r="P447" s="77"/>
      <c r="Q447" s="77"/>
      <c r="R447" s="77"/>
      <c r="S447" s="77"/>
      <c r="V447" s="77"/>
      <c r="W447" s="77"/>
      <c r="X447" s="77"/>
      <c r="Y447" s="79"/>
      <c r="Z447" s="79"/>
      <c r="AA447" s="79"/>
      <c r="AB447" s="79"/>
      <c r="AC447" s="79"/>
      <c r="AD447" s="79"/>
      <c r="AE447" s="78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</row>
    <row r="448" spans="1:47">
      <c r="A448" s="77" t="s">
        <v>2304</v>
      </c>
      <c r="B448" s="77" t="s">
        <v>2673</v>
      </c>
      <c r="C448" s="78">
        <v>42369</v>
      </c>
      <c r="D448" s="77" t="s">
        <v>2932</v>
      </c>
      <c r="E448" s="94">
        <v>18.05</v>
      </c>
      <c r="F448" s="77" t="s">
        <v>94</v>
      </c>
      <c r="G448" s="77" t="s">
        <v>94</v>
      </c>
      <c r="H448" s="77"/>
      <c r="I448" s="77"/>
      <c r="J448" s="77"/>
      <c r="K448" s="79"/>
      <c r="L448" s="77"/>
      <c r="P448" s="77"/>
      <c r="Q448" s="77"/>
      <c r="R448" s="77"/>
      <c r="S448" s="77"/>
      <c r="V448" s="77"/>
      <c r="W448" s="77"/>
      <c r="X448" s="77"/>
      <c r="Y448" s="79"/>
      <c r="Z448" s="79"/>
      <c r="AA448" s="79"/>
      <c r="AB448" s="79"/>
      <c r="AC448" s="79"/>
      <c r="AD448" s="79"/>
      <c r="AE448" s="78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</row>
    <row r="449" spans="1:47">
      <c r="A449" s="77" t="s">
        <v>2304</v>
      </c>
      <c r="B449" s="77" t="s">
        <v>2673</v>
      </c>
      <c r="C449" s="78">
        <v>42369</v>
      </c>
      <c r="D449" s="77" t="s">
        <v>2933</v>
      </c>
      <c r="E449" s="94">
        <v>21.62</v>
      </c>
      <c r="F449" s="77" t="s">
        <v>94</v>
      </c>
      <c r="G449" s="77" t="s">
        <v>94</v>
      </c>
      <c r="H449" s="77"/>
      <c r="I449" s="77"/>
      <c r="J449" s="77"/>
      <c r="K449" s="79"/>
      <c r="L449" s="77"/>
      <c r="P449" s="77"/>
      <c r="Q449" s="77"/>
      <c r="R449" s="77"/>
      <c r="S449" s="77"/>
      <c r="V449" s="77"/>
      <c r="W449" s="77"/>
      <c r="X449" s="77"/>
      <c r="Y449" s="79"/>
      <c r="Z449" s="79"/>
      <c r="AA449" s="79"/>
      <c r="AB449" s="79"/>
      <c r="AC449" s="79"/>
      <c r="AD449" s="79"/>
      <c r="AE449" s="78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</row>
    <row r="450" spans="1:47">
      <c r="A450" s="77" t="s">
        <v>2304</v>
      </c>
      <c r="B450" s="77" t="s">
        <v>2673</v>
      </c>
      <c r="C450" s="78">
        <v>42369</v>
      </c>
      <c r="D450" s="77" t="s">
        <v>2934</v>
      </c>
      <c r="E450" s="94">
        <v>23.27</v>
      </c>
      <c r="F450" s="77" t="s">
        <v>94</v>
      </c>
      <c r="G450" s="77" t="s">
        <v>94</v>
      </c>
      <c r="H450" s="77"/>
      <c r="I450" s="77"/>
      <c r="J450" s="77"/>
      <c r="K450" s="79"/>
      <c r="L450" s="77"/>
      <c r="P450" s="77"/>
      <c r="Q450" s="77"/>
      <c r="R450" s="77"/>
      <c r="S450" s="77"/>
      <c r="V450" s="77"/>
      <c r="W450" s="77"/>
      <c r="X450" s="77"/>
      <c r="Y450" s="79"/>
      <c r="Z450" s="79"/>
      <c r="AA450" s="79"/>
      <c r="AB450" s="79"/>
      <c r="AC450" s="79"/>
      <c r="AD450" s="79"/>
      <c r="AE450" s="78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</row>
    <row r="451" spans="1:47">
      <c r="A451" s="77" t="s">
        <v>2304</v>
      </c>
      <c r="B451" s="77" t="s">
        <v>2673</v>
      </c>
      <c r="C451" s="78">
        <v>42369</v>
      </c>
      <c r="D451" s="77" t="s">
        <v>2935</v>
      </c>
      <c r="E451" s="94">
        <v>23.7</v>
      </c>
      <c r="F451" s="77" t="s">
        <v>94</v>
      </c>
      <c r="G451" s="77" t="s">
        <v>94</v>
      </c>
      <c r="H451" s="77"/>
      <c r="I451" s="77"/>
      <c r="J451" s="77"/>
      <c r="K451" s="79"/>
      <c r="L451" s="77"/>
      <c r="P451" s="77"/>
      <c r="Q451" s="77"/>
      <c r="R451" s="77"/>
      <c r="S451" s="77"/>
      <c r="V451" s="77"/>
      <c r="W451" s="77"/>
      <c r="X451" s="77"/>
      <c r="Y451" s="79"/>
      <c r="Z451" s="79"/>
      <c r="AA451" s="79"/>
      <c r="AB451" s="79"/>
      <c r="AC451" s="79"/>
      <c r="AD451" s="79"/>
      <c r="AE451" s="78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</row>
    <row r="452" spans="1:47">
      <c r="A452" s="77" t="s">
        <v>2304</v>
      </c>
      <c r="B452" s="77" t="s">
        <v>2673</v>
      </c>
      <c r="C452" s="78">
        <v>42369</v>
      </c>
      <c r="D452" s="77" t="s">
        <v>2936</v>
      </c>
      <c r="E452" s="94">
        <v>26.52</v>
      </c>
      <c r="F452" s="77" t="s">
        <v>94</v>
      </c>
      <c r="G452" s="77" t="s">
        <v>94</v>
      </c>
      <c r="H452" s="77"/>
      <c r="I452" s="77"/>
      <c r="J452" s="77"/>
      <c r="K452" s="79"/>
      <c r="L452" s="77"/>
      <c r="P452" s="77"/>
      <c r="Q452" s="77"/>
      <c r="R452" s="77"/>
      <c r="S452" s="77"/>
      <c r="V452" s="77"/>
      <c r="W452" s="77"/>
      <c r="X452" s="77"/>
      <c r="Y452" s="79"/>
      <c r="Z452" s="79"/>
      <c r="AA452" s="79"/>
      <c r="AB452" s="79"/>
      <c r="AC452" s="79"/>
      <c r="AD452" s="79"/>
      <c r="AE452" s="78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</row>
    <row r="453" spans="1:47">
      <c r="A453" s="77" t="s">
        <v>2304</v>
      </c>
      <c r="B453" s="77" t="s">
        <v>2673</v>
      </c>
      <c r="C453" s="78">
        <v>42369</v>
      </c>
      <c r="D453" s="77" t="s">
        <v>2937</v>
      </c>
      <c r="E453" s="94">
        <v>27.01</v>
      </c>
      <c r="F453" s="77" t="s">
        <v>94</v>
      </c>
      <c r="G453" s="77" t="s">
        <v>94</v>
      </c>
      <c r="H453" s="77"/>
      <c r="I453" s="77"/>
      <c r="J453" s="77"/>
      <c r="K453" s="79"/>
      <c r="L453" s="77"/>
      <c r="P453" s="77"/>
      <c r="Q453" s="77"/>
      <c r="R453" s="77"/>
      <c r="S453" s="77"/>
      <c r="V453" s="77"/>
      <c r="W453" s="77"/>
      <c r="X453" s="77"/>
      <c r="Y453" s="79"/>
      <c r="Z453" s="79"/>
      <c r="AA453" s="79"/>
      <c r="AB453" s="79"/>
      <c r="AC453" s="79"/>
      <c r="AD453" s="79"/>
      <c r="AE453" s="78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</row>
    <row r="454" spans="1:47">
      <c r="A454" s="77" t="s">
        <v>2304</v>
      </c>
      <c r="B454" s="77" t="s">
        <v>2673</v>
      </c>
      <c r="C454" s="78">
        <v>42369</v>
      </c>
      <c r="D454" s="77" t="s">
        <v>2938</v>
      </c>
      <c r="E454" s="94">
        <v>30.66</v>
      </c>
      <c r="F454" s="77" t="s">
        <v>94</v>
      </c>
      <c r="G454" s="77" t="s">
        <v>94</v>
      </c>
      <c r="H454" s="77"/>
      <c r="I454" s="77"/>
      <c r="J454" s="77"/>
      <c r="K454" s="79"/>
      <c r="L454" s="77"/>
      <c r="P454" s="77"/>
      <c r="Q454" s="77"/>
      <c r="R454" s="77"/>
      <c r="S454" s="77"/>
      <c r="V454" s="77"/>
      <c r="W454" s="77"/>
      <c r="X454" s="77"/>
      <c r="Y454" s="79"/>
      <c r="Z454" s="79"/>
      <c r="AA454" s="79"/>
      <c r="AB454" s="79"/>
      <c r="AC454" s="79"/>
      <c r="AD454" s="79"/>
      <c r="AE454" s="78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</row>
    <row r="455" spans="1:47">
      <c r="A455" s="77" t="s">
        <v>2304</v>
      </c>
      <c r="B455" s="77" t="s">
        <v>2673</v>
      </c>
      <c r="C455" s="78">
        <v>42369</v>
      </c>
      <c r="D455" s="77" t="s">
        <v>2939</v>
      </c>
      <c r="E455" s="94">
        <v>31.26</v>
      </c>
      <c r="F455" s="77" t="s">
        <v>94</v>
      </c>
      <c r="G455" s="77" t="s">
        <v>94</v>
      </c>
      <c r="H455" s="77"/>
      <c r="I455" s="77"/>
      <c r="J455" s="77"/>
      <c r="K455" s="79"/>
      <c r="L455" s="77"/>
      <c r="P455" s="77"/>
      <c r="Q455" s="77"/>
      <c r="R455" s="77"/>
      <c r="S455" s="77"/>
      <c r="V455" s="77"/>
      <c r="W455" s="77"/>
      <c r="X455" s="77"/>
      <c r="Y455" s="79"/>
      <c r="Z455" s="79"/>
      <c r="AA455" s="79"/>
      <c r="AB455" s="79"/>
      <c r="AC455" s="79"/>
      <c r="AD455" s="79"/>
      <c r="AE455" s="78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</row>
    <row r="456" spans="1:47">
      <c r="A456" s="77" t="s">
        <v>2304</v>
      </c>
      <c r="B456" s="77" t="s">
        <v>2673</v>
      </c>
      <c r="C456" s="78">
        <v>42369</v>
      </c>
      <c r="D456" s="77" t="s">
        <v>2940</v>
      </c>
      <c r="E456" s="94">
        <v>31.3</v>
      </c>
      <c r="F456" s="77" t="s">
        <v>94</v>
      </c>
      <c r="G456" s="77" t="s">
        <v>94</v>
      </c>
      <c r="H456" s="77"/>
      <c r="I456" s="77"/>
      <c r="J456" s="77"/>
      <c r="K456" s="79"/>
      <c r="L456" s="77"/>
      <c r="P456" s="77"/>
      <c r="Q456" s="77"/>
      <c r="R456" s="77"/>
      <c r="S456" s="77"/>
      <c r="V456" s="77"/>
      <c r="W456" s="77"/>
      <c r="X456" s="77"/>
      <c r="Y456" s="79"/>
      <c r="Z456" s="79"/>
      <c r="AA456" s="79"/>
      <c r="AB456" s="79"/>
      <c r="AC456" s="79"/>
      <c r="AD456" s="79"/>
      <c r="AE456" s="78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</row>
    <row r="457" spans="1:47">
      <c r="A457" s="77" t="s">
        <v>2304</v>
      </c>
      <c r="B457" s="77" t="s">
        <v>2673</v>
      </c>
      <c r="C457" s="78">
        <v>42369</v>
      </c>
      <c r="D457" s="77" t="s">
        <v>2941</v>
      </c>
      <c r="E457" s="94">
        <v>32.33</v>
      </c>
      <c r="F457" s="77" t="s">
        <v>94</v>
      </c>
      <c r="G457" s="77" t="s">
        <v>94</v>
      </c>
      <c r="H457" s="77"/>
      <c r="I457" s="77"/>
      <c r="J457" s="77"/>
      <c r="K457" s="79"/>
      <c r="L457" s="77"/>
      <c r="P457" s="77"/>
      <c r="Q457" s="77"/>
      <c r="R457" s="77"/>
      <c r="S457" s="77"/>
      <c r="V457" s="77"/>
      <c r="W457" s="77"/>
      <c r="X457" s="77"/>
      <c r="Y457" s="79"/>
      <c r="Z457" s="79"/>
      <c r="AA457" s="79"/>
      <c r="AB457" s="79"/>
      <c r="AC457" s="79"/>
      <c r="AD457" s="79"/>
      <c r="AE457" s="78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</row>
    <row r="458" spans="1:47">
      <c r="A458" s="77" t="s">
        <v>2304</v>
      </c>
      <c r="B458" s="77" t="s">
        <v>2673</v>
      </c>
      <c r="C458" s="78">
        <v>42369</v>
      </c>
      <c r="D458" s="77" t="s">
        <v>2942</v>
      </c>
      <c r="E458" s="94">
        <v>33.6</v>
      </c>
      <c r="F458" s="77" t="s">
        <v>94</v>
      </c>
      <c r="G458" s="77" t="s">
        <v>94</v>
      </c>
      <c r="H458" s="77"/>
      <c r="I458" s="77"/>
      <c r="J458" s="77"/>
      <c r="K458" s="79"/>
      <c r="L458" s="77"/>
      <c r="P458" s="77"/>
      <c r="Q458" s="77"/>
      <c r="R458" s="77"/>
      <c r="S458" s="77"/>
      <c r="V458" s="77"/>
      <c r="W458" s="77"/>
      <c r="X458" s="77"/>
      <c r="Y458" s="79"/>
      <c r="Z458" s="79"/>
      <c r="AA458" s="79"/>
      <c r="AB458" s="79"/>
      <c r="AC458" s="79"/>
      <c r="AD458" s="79"/>
      <c r="AE458" s="78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</row>
    <row r="459" spans="1:47">
      <c r="A459" s="77" t="s">
        <v>2304</v>
      </c>
      <c r="B459" s="77" t="s">
        <v>2673</v>
      </c>
      <c r="C459" s="78">
        <v>42369</v>
      </c>
      <c r="D459" s="77" t="s">
        <v>2943</v>
      </c>
      <c r="E459" s="94">
        <v>33.64</v>
      </c>
      <c r="F459" s="77" t="s">
        <v>94</v>
      </c>
      <c r="G459" s="77" t="s">
        <v>94</v>
      </c>
      <c r="H459" s="77"/>
      <c r="I459" s="77"/>
      <c r="J459" s="77"/>
      <c r="K459" s="79"/>
      <c r="L459" s="77"/>
      <c r="P459" s="77"/>
      <c r="Q459" s="77"/>
      <c r="R459" s="77"/>
      <c r="S459" s="77"/>
      <c r="V459" s="77"/>
      <c r="W459" s="77"/>
      <c r="X459" s="77"/>
      <c r="Y459" s="79"/>
      <c r="Z459" s="79"/>
      <c r="AA459" s="79"/>
      <c r="AB459" s="79"/>
      <c r="AC459" s="79"/>
      <c r="AD459" s="79"/>
      <c r="AE459" s="78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</row>
    <row r="460" spans="1:47">
      <c r="A460" s="77" t="s">
        <v>2304</v>
      </c>
      <c r="B460" s="77" t="s">
        <v>2673</v>
      </c>
      <c r="C460" s="78">
        <v>42369</v>
      </c>
      <c r="D460" s="77" t="s">
        <v>2944</v>
      </c>
      <c r="E460" s="94">
        <v>34.54</v>
      </c>
      <c r="F460" s="77" t="s">
        <v>94</v>
      </c>
      <c r="G460" s="77" t="s">
        <v>94</v>
      </c>
      <c r="H460" s="77"/>
      <c r="I460" s="77"/>
      <c r="J460" s="77"/>
      <c r="K460" s="79"/>
      <c r="L460" s="77"/>
      <c r="P460" s="77"/>
      <c r="Q460" s="77"/>
      <c r="R460" s="77"/>
      <c r="S460" s="77"/>
      <c r="V460" s="77"/>
      <c r="W460" s="77"/>
      <c r="X460" s="77"/>
      <c r="Y460" s="79"/>
      <c r="Z460" s="79"/>
      <c r="AA460" s="79"/>
      <c r="AB460" s="79"/>
      <c r="AC460" s="79"/>
      <c r="AD460" s="79"/>
      <c r="AE460" s="78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</row>
    <row r="461" spans="1:47">
      <c r="A461" s="77" t="s">
        <v>2304</v>
      </c>
      <c r="B461" s="77" t="s">
        <v>2673</v>
      </c>
      <c r="C461" s="78">
        <v>42369</v>
      </c>
      <c r="D461" s="77" t="s">
        <v>2945</v>
      </c>
      <c r="E461" s="94">
        <v>36.79</v>
      </c>
      <c r="F461" s="77" t="s">
        <v>94</v>
      </c>
      <c r="G461" s="77" t="s">
        <v>94</v>
      </c>
      <c r="H461" s="77"/>
      <c r="I461" s="77"/>
      <c r="J461" s="77"/>
      <c r="K461" s="79"/>
      <c r="L461" s="77"/>
      <c r="P461" s="77"/>
      <c r="Q461" s="77"/>
      <c r="R461" s="77"/>
      <c r="S461" s="77"/>
      <c r="V461" s="77"/>
      <c r="W461" s="77"/>
      <c r="X461" s="77"/>
      <c r="Y461" s="79"/>
      <c r="Z461" s="79"/>
      <c r="AA461" s="79"/>
      <c r="AB461" s="79"/>
      <c r="AC461" s="79"/>
      <c r="AD461" s="79"/>
      <c r="AE461" s="78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</row>
    <row r="462" spans="1:47">
      <c r="A462" s="77" t="s">
        <v>2304</v>
      </c>
      <c r="B462" s="77" t="s">
        <v>2673</v>
      </c>
      <c r="C462" s="78">
        <v>42369</v>
      </c>
      <c r="D462" s="77" t="s">
        <v>2946</v>
      </c>
      <c r="E462" s="94">
        <v>37.369999999999997</v>
      </c>
      <c r="F462" s="77" t="s">
        <v>94</v>
      </c>
      <c r="G462" s="77" t="s">
        <v>94</v>
      </c>
      <c r="H462" s="77"/>
      <c r="I462" s="77"/>
      <c r="J462" s="77"/>
      <c r="K462" s="79"/>
      <c r="L462" s="77"/>
      <c r="P462" s="77"/>
      <c r="Q462" s="77"/>
      <c r="R462" s="77"/>
      <c r="S462" s="77"/>
      <c r="V462" s="77"/>
      <c r="W462" s="77"/>
      <c r="X462" s="77"/>
      <c r="Y462" s="79"/>
      <c r="Z462" s="79"/>
      <c r="AA462" s="79"/>
      <c r="AB462" s="79"/>
      <c r="AC462" s="79"/>
      <c r="AD462" s="79"/>
      <c r="AE462" s="78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</row>
    <row r="463" spans="1:47">
      <c r="A463" s="77" t="s">
        <v>2304</v>
      </c>
      <c r="B463" s="77" t="s">
        <v>2673</v>
      </c>
      <c r="C463" s="78">
        <v>42369</v>
      </c>
      <c r="D463" s="77" t="s">
        <v>2947</v>
      </c>
      <c r="E463" s="94">
        <v>48.35</v>
      </c>
      <c r="F463" s="77" t="s">
        <v>94</v>
      </c>
      <c r="G463" s="77" t="s">
        <v>94</v>
      </c>
      <c r="H463" s="77"/>
      <c r="I463" s="77"/>
      <c r="J463" s="77"/>
      <c r="K463" s="79"/>
      <c r="L463" s="77"/>
      <c r="P463" s="77"/>
      <c r="Q463" s="77"/>
      <c r="R463" s="77"/>
      <c r="S463" s="77"/>
      <c r="V463" s="77"/>
      <c r="W463" s="77"/>
      <c r="X463" s="77"/>
      <c r="Y463" s="79"/>
      <c r="Z463" s="79"/>
      <c r="AA463" s="79"/>
      <c r="AB463" s="79"/>
      <c r="AC463" s="79"/>
      <c r="AD463" s="79"/>
      <c r="AE463" s="78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</row>
    <row r="464" spans="1:47">
      <c r="A464" s="77" t="s">
        <v>2304</v>
      </c>
      <c r="B464" s="77" t="s">
        <v>2673</v>
      </c>
      <c r="C464" s="78">
        <v>42369</v>
      </c>
      <c r="D464" s="77" t="s">
        <v>2948</v>
      </c>
      <c r="E464" s="94">
        <v>50.26</v>
      </c>
      <c r="F464" s="77" t="s">
        <v>94</v>
      </c>
      <c r="G464" s="77" t="s">
        <v>94</v>
      </c>
      <c r="H464" s="77"/>
      <c r="I464" s="77"/>
      <c r="J464" s="77"/>
      <c r="K464" s="79"/>
      <c r="L464" s="77"/>
      <c r="P464" s="77"/>
      <c r="Q464" s="77"/>
      <c r="R464" s="77"/>
      <c r="S464" s="77"/>
      <c r="V464" s="77"/>
      <c r="W464" s="77"/>
      <c r="X464" s="77"/>
      <c r="Y464" s="79"/>
      <c r="Z464" s="79"/>
      <c r="AA464" s="79"/>
      <c r="AB464" s="79"/>
      <c r="AC464" s="79"/>
      <c r="AD464" s="79"/>
      <c r="AE464" s="78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</row>
    <row r="465" spans="1:47">
      <c r="A465" s="77" t="s">
        <v>2304</v>
      </c>
      <c r="B465" s="77" t="s">
        <v>2673</v>
      </c>
      <c r="C465" s="78">
        <v>42369</v>
      </c>
      <c r="D465" s="77" t="s">
        <v>2949</v>
      </c>
      <c r="E465" s="94">
        <v>52.1</v>
      </c>
      <c r="F465" s="77" t="s">
        <v>94</v>
      </c>
      <c r="G465" s="77" t="s">
        <v>94</v>
      </c>
      <c r="H465" s="77"/>
      <c r="I465" s="77"/>
      <c r="J465" s="77"/>
      <c r="K465" s="79"/>
      <c r="L465" s="77"/>
      <c r="P465" s="77"/>
      <c r="Q465" s="77"/>
      <c r="R465" s="77"/>
      <c r="S465" s="77"/>
      <c r="V465" s="77"/>
      <c r="W465" s="77"/>
      <c r="X465" s="77"/>
      <c r="Y465" s="79"/>
      <c r="Z465" s="79"/>
      <c r="AA465" s="79"/>
      <c r="AB465" s="79"/>
      <c r="AC465" s="79"/>
      <c r="AD465" s="79"/>
      <c r="AE465" s="78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</row>
    <row r="466" spans="1:47">
      <c r="A466" s="77" t="s">
        <v>2304</v>
      </c>
      <c r="B466" s="77" t="s">
        <v>2673</v>
      </c>
      <c r="C466" s="78">
        <v>42369</v>
      </c>
      <c r="D466" s="77" t="s">
        <v>2950</v>
      </c>
      <c r="E466" s="94">
        <v>52.84</v>
      </c>
      <c r="F466" s="77" t="s">
        <v>94</v>
      </c>
      <c r="G466" s="77" t="s">
        <v>94</v>
      </c>
      <c r="H466" s="77"/>
      <c r="I466" s="77"/>
      <c r="J466" s="77"/>
      <c r="K466" s="79"/>
      <c r="L466" s="77"/>
      <c r="P466" s="77"/>
      <c r="Q466" s="77"/>
      <c r="R466" s="77"/>
      <c r="S466" s="77"/>
      <c r="V466" s="77"/>
      <c r="W466" s="77"/>
      <c r="X466" s="77"/>
      <c r="Y466" s="79"/>
      <c r="Z466" s="79"/>
      <c r="AA466" s="79"/>
      <c r="AB466" s="79"/>
      <c r="AC466" s="79"/>
      <c r="AD466" s="79"/>
      <c r="AE466" s="78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</row>
    <row r="467" spans="1:47">
      <c r="A467" s="77" t="s">
        <v>2304</v>
      </c>
      <c r="B467" s="77" t="s">
        <v>2673</v>
      </c>
      <c r="C467" s="78">
        <v>42369</v>
      </c>
      <c r="D467" s="77" t="s">
        <v>2951</v>
      </c>
      <c r="E467" s="94">
        <v>58.68</v>
      </c>
      <c r="F467" s="77" t="s">
        <v>94</v>
      </c>
      <c r="G467" s="77" t="s">
        <v>94</v>
      </c>
      <c r="H467" s="77"/>
      <c r="I467" s="77"/>
      <c r="J467" s="77"/>
      <c r="K467" s="79"/>
      <c r="L467" s="77"/>
      <c r="P467" s="77"/>
      <c r="Q467" s="77"/>
      <c r="R467" s="77"/>
      <c r="S467" s="77"/>
      <c r="V467" s="77"/>
      <c r="W467" s="77"/>
      <c r="X467" s="77"/>
      <c r="Y467" s="79"/>
      <c r="Z467" s="79"/>
      <c r="AA467" s="79"/>
      <c r="AB467" s="79"/>
      <c r="AC467" s="79"/>
      <c r="AD467" s="79"/>
      <c r="AE467" s="78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</row>
    <row r="468" spans="1:47">
      <c r="A468" s="77" t="s">
        <v>2304</v>
      </c>
      <c r="B468" s="77" t="s">
        <v>2673</v>
      </c>
      <c r="C468" s="78">
        <v>42369</v>
      </c>
      <c r="D468" s="77" t="s">
        <v>2952</v>
      </c>
      <c r="E468" s="94">
        <v>61.32</v>
      </c>
      <c r="F468" s="77" t="s">
        <v>94</v>
      </c>
      <c r="G468" s="77" t="s">
        <v>94</v>
      </c>
      <c r="H468" s="77"/>
      <c r="I468" s="77"/>
      <c r="J468" s="77"/>
      <c r="K468" s="79"/>
      <c r="L468" s="77"/>
      <c r="P468" s="77"/>
      <c r="Q468" s="77"/>
      <c r="R468" s="77"/>
      <c r="S468" s="77"/>
      <c r="V468" s="77"/>
      <c r="W468" s="77"/>
      <c r="X468" s="77"/>
      <c r="Y468" s="79"/>
      <c r="Z468" s="79"/>
      <c r="AA468" s="79"/>
      <c r="AB468" s="79"/>
      <c r="AC468" s="79"/>
      <c r="AD468" s="79"/>
      <c r="AE468" s="78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</row>
    <row r="469" spans="1:47">
      <c r="A469" s="77" t="s">
        <v>2304</v>
      </c>
      <c r="B469" s="77" t="s">
        <v>2673</v>
      </c>
      <c r="C469" s="78">
        <v>42369</v>
      </c>
      <c r="D469" s="77" t="s">
        <v>2953</v>
      </c>
      <c r="E469" s="94">
        <v>62.59</v>
      </c>
      <c r="F469" s="77" t="s">
        <v>94</v>
      </c>
      <c r="G469" s="77" t="s">
        <v>94</v>
      </c>
      <c r="H469" s="77"/>
      <c r="I469" s="77"/>
      <c r="J469" s="77"/>
      <c r="K469" s="79"/>
      <c r="L469" s="77"/>
      <c r="P469" s="77"/>
      <c r="Q469" s="77"/>
      <c r="R469" s="77"/>
      <c r="S469" s="77"/>
      <c r="V469" s="77"/>
      <c r="W469" s="77"/>
      <c r="X469" s="77"/>
      <c r="Y469" s="79"/>
      <c r="Z469" s="79"/>
      <c r="AA469" s="79"/>
      <c r="AB469" s="79"/>
      <c r="AC469" s="79"/>
      <c r="AD469" s="79"/>
      <c r="AE469" s="78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</row>
    <row r="470" spans="1:47">
      <c r="A470" s="77" t="s">
        <v>2304</v>
      </c>
      <c r="B470" s="77" t="s">
        <v>2673</v>
      </c>
      <c r="C470" s="78">
        <v>42369</v>
      </c>
      <c r="D470" s="77" t="s">
        <v>2954</v>
      </c>
      <c r="E470" s="94">
        <v>64.37</v>
      </c>
      <c r="F470" s="77" t="s">
        <v>94</v>
      </c>
      <c r="G470" s="77" t="s">
        <v>94</v>
      </c>
      <c r="H470" s="77"/>
      <c r="I470" s="77"/>
      <c r="J470" s="77"/>
      <c r="K470" s="79"/>
      <c r="L470" s="77"/>
      <c r="P470" s="77"/>
      <c r="Q470" s="77"/>
      <c r="R470" s="77"/>
      <c r="S470" s="77"/>
      <c r="V470" s="77"/>
      <c r="W470" s="77"/>
      <c r="X470" s="77"/>
      <c r="Y470" s="79"/>
      <c r="Z470" s="79"/>
      <c r="AA470" s="79"/>
      <c r="AB470" s="79"/>
      <c r="AC470" s="79"/>
      <c r="AD470" s="79"/>
      <c r="AE470" s="78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</row>
    <row r="471" spans="1:47">
      <c r="A471" s="77" t="s">
        <v>2304</v>
      </c>
      <c r="B471" s="77" t="s">
        <v>2673</v>
      </c>
      <c r="C471" s="78">
        <v>42369</v>
      </c>
      <c r="D471" s="77" t="s">
        <v>2955</v>
      </c>
      <c r="E471" s="94">
        <v>64.709999999999994</v>
      </c>
      <c r="F471" s="77" t="s">
        <v>94</v>
      </c>
      <c r="G471" s="77" t="s">
        <v>94</v>
      </c>
      <c r="H471" s="77"/>
      <c r="I471" s="77"/>
      <c r="J471" s="77"/>
      <c r="K471" s="79"/>
      <c r="L471" s="77"/>
      <c r="P471" s="77"/>
      <c r="Q471" s="77"/>
      <c r="R471" s="77"/>
      <c r="S471" s="77"/>
      <c r="V471" s="77"/>
      <c r="W471" s="77"/>
      <c r="X471" s="77"/>
      <c r="Y471" s="79"/>
      <c r="Z471" s="79"/>
      <c r="AA471" s="79"/>
      <c r="AB471" s="79"/>
      <c r="AC471" s="79"/>
      <c r="AD471" s="79"/>
      <c r="AE471" s="78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</row>
    <row r="472" spans="1:47">
      <c r="A472" s="77" t="s">
        <v>2304</v>
      </c>
      <c r="B472" s="77" t="s">
        <v>2673</v>
      </c>
      <c r="C472" s="78">
        <v>42369</v>
      </c>
      <c r="D472" s="77" t="s">
        <v>2956</v>
      </c>
      <c r="E472" s="94">
        <v>72.819999999999993</v>
      </c>
      <c r="F472" s="77" t="s">
        <v>94</v>
      </c>
      <c r="G472" s="77" t="s">
        <v>94</v>
      </c>
      <c r="H472" s="77"/>
      <c r="I472" s="77"/>
      <c r="J472" s="77"/>
      <c r="K472" s="79"/>
      <c r="L472" s="77"/>
      <c r="P472" s="77"/>
      <c r="Q472" s="77"/>
      <c r="R472" s="77"/>
      <c r="S472" s="77"/>
      <c r="V472" s="77"/>
      <c r="W472" s="77"/>
      <c r="X472" s="77"/>
      <c r="Y472" s="79"/>
      <c r="Z472" s="79"/>
      <c r="AA472" s="79"/>
      <c r="AB472" s="79"/>
      <c r="AC472" s="79"/>
      <c r="AD472" s="79"/>
      <c r="AE472" s="78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</row>
    <row r="473" spans="1:47">
      <c r="A473" s="77" t="s">
        <v>2304</v>
      </c>
      <c r="B473" s="77" t="s">
        <v>2673</v>
      </c>
      <c r="C473" s="78">
        <v>42369</v>
      </c>
      <c r="D473" s="77" t="s">
        <v>2957</v>
      </c>
      <c r="E473" s="94">
        <v>73.87</v>
      </c>
      <c r="F473" s="77" t="s">
        <v>94</v>
      </c>
      <c r="G473" s="77" t="s">
        <v>94</v>
      </c>
      <c r="H473" s="77"/>
      <c r="I473" s="77"/>
      <c r="J473" s="77"/>
      <c r="K473" s="79"/>
      <c r="L473" s="77"/>
      <c r="P473" s="77"/>
      <c r="Q473" s="77"/>
      <c r="R473" s="77"/>
      <c r="S473" s="77"/>
      <c r="V473" s="77"/>
      <c r="W473" s="77"/>
      <c r="X473" s="77"/>
      <c r="Y473" s="79"/>
      <c r="Z473" s="79"/>
      <c r="AA473" s="79"/>
      <c r="AB473" s="79"/>
      <c r="AC473" s="79"/>
      <c r="AD473" s="79"/>
      <c r="AE473" s="78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</row>
    <row r="474" spans="1:47">
      <c r="A474" s="77" t="s">
        <v>2304</v>
      </c>
      <c r="B474" s="77" t="s">
        <v>2673</v>
      </c>
      <c r="C474" s="78">
        <v>42369</v>
      </c>
      <c r="D474" s="77" t="s">
        <v>2958</v>
      </c>
      <c r="E474" s="94">
        <v>76.61</v>
      </c>
      <c r="F474" s="77" t="s">
        <v>94</v>
      </c>
      <c r="G474" s="77" t="s">
        <v>94</v>
      </c>
      <c r="H474" s="77"/>
      <c r="I474" s="77"/>
      <c r="J474" s="77"/>
      <c r="K474" s="79"/>
      <c r="L474" s="77"/>
      <c r="P474" s="77"/>
      <c r="Q474" s="77"/>
      <c r="R474" s="77"/>
      <c r="S474" s="77"/>
      <c r="V474" s="77"/>
      <c r="W474" s="77"/>
      <c r="X474" s="77"/>
      <c r="Y474" s="79"/>
      <c r="Z474" s="79"/>
      <c r="AA474" s="79"/>
      <c r="AB474" s="79"/>
      <c r="AC474" s="79"/>
      <c r="AD474" s="79"/>
      <c r="AE474" s="78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</row>
    <row r="475" spans="1:47">
      <c r="A475" s="77" t="s">
        <v>2304</v>
      </c>
      <c r="B475" s="77" t="s">
        <v>2673</v>
      </c>
      <c r="C475" s="78">
        <v>42369</v>
      </c>
      <c r="D475" s="77" t="s">
        <v>2959</v>
      </c>
      <c r="E475" s="94">
        <v>79.180000000000007</v>
      </c>
      <c r="F475" s="77" t="s">
        <v>94</v>
      </c>
      <c r="G475" s="77" t="s">
        <v>94</v>
      </c>
      <c r="H475" s="77"/>
      <c r="I475" s="77"/>
      <c r="J475" s="77"/>
      <c r="K475" s="79"/>
      <c r="L475" s="77"/>
      <c r="P475" s="77"/>
      <c r="Q475" s="77"/>
      <c r="R475" s="77"/>
      <c r="S475" s="77"/>
      <c r="V475" s="77"/>
      <c r="W475" s="77"/>
      <c r="X475" s="77"/>
      <c r="Y475" s="79"/>
      <c r="Z475" s="79"/>
      <c r="AA475" s="79"/>
      <c r="AB475" s="79"/>
      <c r="AC475" s="79"/>
      <c r="AD475" s="79"/>
      <c r="AE475" s="78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</row>
    <row r="476" spans="1:47">
      <c r="A476" s="77" t="s">
        <v>2304</v>
      </c>
      <c r="B476" s="77" t="s">
        <v>2673</v>
      </c>
      <c r="C476" s="78">
        <v>42369</v>
      </c>
      <c r="D476" s="77" t="s">
        <v>2960</v>
      </c>
      <c r="E476" s="94">
        <v>87.37</v>
      </c>
      <c r="F476" s="77" t="s">
        <v>94</v>
      </c>
      <c r="G476" s="77" t="s">
        <v>94</v>
      </c>
      <c r="H476" s="77"/>
      <c r="I476" s="77"/>
      <c r="J476" s="77"/>
      <c r="K476" s="79"/>
      <c r="L476" s="77"/>
      <c r="P476" s="77"/>
      <c r="Q476" s="77"/>
      <c r="R476" s="77"/>
      <c r="S476" s="77"/>
      <c r="V476" s="77"/>
      <c r="W476" s="77"/>
      <c r="X476" s="77"/>
      <c r="Y476" s="79"/>
      <c r="Z476" s="79"/>
      <c r="AA476" s="79"/>
      <c r="AB476" s="79"/>
      <c r="AC476" s="79"/>
      <c r="AD476" s="79"/>
      <c r="AE476" s="78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</row>
    <row r="477" spans="1:47">
      <c r="A477" s="77" t="s">
        <v>2304</v>
      </c>
      <c r="B477" s="77" t="s">
        <v>2673</v>
      </c>
      <c r="C477" s="78">
        <v>42369</v>
      </c>
      <c r="D477" s="77" t="s">
        <v>2961</v>
      </c>
      <c r="E477" s="94">
        <v>92.09</v>
      </c>
      <c r="F477" s="77" t="s">
        <v>94</v>
      </c>
      <c r="G477" s="77" t="s">
        <v>94</v>
      </c>
      <c r="H477" s="77"/>
      <c r="I477" s="77"/>
      <c r="J477" s="77"/>
      <c r="K477" s="79"/>
      <c r="L477" s="77"/>
      <c r="P477" s="77"/>
      <c r="Q477" s="77"/>
      <c r="R477" s="77"/>
      <c r="S477" s="77"/>
      <c r="V477" s="77"/>
      <c r="W477" s="77"/>
      <c r="X477" s="77"/>
      <c r="Y477" s="79"/>
      <c r="Z477" s="79"/>
      <c r="AA477" s="79"/>
      <c r="AB477" s="79"/>
      <c r="AC477" s="79"/>
      <c r="AD477" s="79"/>
      <c r="AE477" s="78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</row>
    <row r="478" spans="1:47">
      <c r="A478" s="77" t="s">
        <v>2304</v>
      </c>
      <c r="B478" s="77" t="s">
        <v>2673</v>
      </c>
      <c r="C478" s="78">
        <v>42369</v>
      </c>
      <c r="D478" s="77" t="s">
        <v>2962</v>
      </c>
      <c r="E478" s="94">
        <v>96.64</v>
      </c>
      <c r="F478" s="77" t="s">
        <v>94</v>
      </c>
      <c r="G478" s="77" t="s">
        <v>94</v>
      </c>
      <c r="H478" s="77"/>
      <c r="I478" s="77"/>
      <c r="J478" s="77"/>
      <c r="K478" s="79"/>
      <c r="L478" s="77"/>
      <c r="P478" s="77"/>
      <c r="Q478" s="77"/>
      <c r="R478" s="77"/>
      <c r="S478" s="77"/>
      <c r="V478" s="77"/>
      <c r="W478" s="77"/>
      <c r="X478" s="77"/>
      <c r="Y478" s="79"/>
      <c r="Z478" s="79"/>
      <c r="AA478" s="79"/>
      <c r="AB478" s="79"/>
      <c r="AC478" s="79"/>
      <c r="AD478" s="79"/>
      <c r="AE478" s="78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</row>
    <row r="479" spans="1:47">
      <c r="A479" s="77" t="s">
        <v>2304</v>
      </c>
      <c r="B479" s="77" t="s">
        <v>2673</v>
      </c>
      <c r="C479" s="78">
        <v>42369</v>
      </c>
      <c r="D479" s="77" t="s">
        <v>2963</v>
      </c>
      <c r="E479" s="94">
        <v>97.73</v>
      </c>
      <c r="F479" s="77" t="s">
        <v>94</v>
      </c>
      <c r="G479" s="77" t="s">
        <v>94</v>
      </c>
      <c r="H479" s="77"/>
      <c r="I479" s="77"/>
      <c r="J479" s="77"/>
      <c r="K479" s="79"/>
      <c r="L479" s="77"/>
      <c r="P479" s="77"/>
      <c r="Q479" s="77"/>
      <c r="R479" s="77"/>
      <c r="S479" s="77"/>
      <c r="V479" s="77"/>
      <c r="W479" s="77"/>
      <c r="X479" s="77"/>
      <c r="Y479" s="79"/>
      <c r="Z479" s="79"/>
      <c r="AA479" s="79"/>
      <c r="AB479" s="79"/>
      <c r="AC479" s="79"/>
      <c r="AD479" s="79"/>
      <c r="AE479" s="78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</row>
    <row r="480" spans="1:47">
      <c r="A480" s="77" t="s">
        <v>2304</v>
      </c>
      <c r="B480" s="77" t="s">
        <v>2673</v>
      </c>
      <c r="C480" s="78">
        <v>42369</v>
      </c>
      <c r="D480" s="77" t="s">
        <v>2964</v>
      </c>
      <c r="E480" s="94">
        <v>102.68</v>
      </c>
      <c r="F480" s="77" t="s">
        <v>94</v>
      </c>
      <c r="G480" s="77" t="s">
        <v>94</v>
      </c>
      <c r="H480" s="77"/>
      <c r="I480" s="77"/>
      <c r="J480" s="77"/>
      <c r="K480" s="79"/>
      <c r="L480" s="77"/>
      <c r="P480" s="77"/>
      <c r="Q480" s="77"/>
      <c r="R480" s="77"/>
      <c r="S480" s="77"/>
      <c r="V480" s="77"/>
      <c r="W480" s="77"/>
      <c r="X480" s="77"/>
      <c r="Y480" s="79"/>
      <c r="Z480" s="79"/>
      <c r="AA480" s="79"/>
      <c r="AB480" s="79"/>
      <c r="AC480" s="79"/>
      <c r="AD480" s="79"/>
      <c r="AE480" s="78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</row>
    <row r="481" spans="1:47">
      <c r="A481" s="77" t="s">
        <v>2304</v>
      </c>
      <c r="B481" s="77" t="s">
        <v>2673</v>
      </c>
      <c r="C481" s="78">
        <v>42369</v>
      </c>
      <c r="D481" s="77" t="s">
        <v>2965</v>
      </c>
      <c r="E481" s="94">
        <v>126.76</v>
      </c>
      <c r="F481" s="77" t="s">
        <v>94</v>
      </c>
      <c r="G481" s="77" t="s">
        <v>94</v>
      </c>
      <c r="H481" s="77"/>
      <c r="I481" s="77"/>
      <c r="J481" s="77"/>
      <c r="K481" s="79"/>
      <c r="L481" s="77"/>
      <c r="P481" s="77"/>
      <c r="Q481" s="77"/>
      <c r="R481" s="77"/>
      <c r="S481" s="77"/>
      <c r="V481" s="77"/>
      <c r="W481" s="77"/>
      <c r="X481" s="77"/>
      <c r="Y481" s="79"/>
      <c r="Z481" s="79"/>
      <c r="AA481" s="79"/>
      <c r="AB481" s="79"/>
      <c r="AC481" s="79"/>
      <c r="AD481" s="79"/>
      <c r="AE481" s="78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</row>
    <row r="482" spans="1:47">
      <c r="A482" s="77" t="s">
        <v>2304</v>
      </c>
      <c r="B482" s="77" t="s">
        <v>2673</v>
      </c>
      <c r="C482" s="78">
        <v>42369</v>
      </c>
      <c r="D482" s="77" t="s">
        <v>2966</v>
      </c>
      <c r="E482" s="94">
        <v>135.55000000000001</v>
      </c>
      <c r="F482" s="77" t="s">
        <v>94</v>
      </c>
      <c r="G482" s="77" t="s">
        <v>94</v>
      </c>
      <c r="H482" s="77"/>
      <c r="I482" s="77"/>
      <c r="J482" s="77"/>
      <c r="K482" s="79"/>
      <c r="L482" s="77"/>
      <c r="P482" s="77"/>
      <c r="Q482" s="77"/>
      <c r="R482" s="77"/>
      <c r="S482" s="77"/>
      <c r="V482" s="77"/>
      <c r="W482" s="77"/>
      <c r="X482" s="77"/>
      <c r="Y482" s="79"/>
      <c r="Z482" s="79"/>
      <c r="AA482" s="79"/>
      <c r="AB482" s="79"/>
      <c r="AC482" s="79"/>
      <c r="AD482" s="79"/>
      <c r="AE482" s="78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</row>
    <row r="483" spans="1:47">
      <c r="A483" s="77" t="s">
        <v>2304</v>
      </c>
      <c r="B483" s="77" t="s">
        <v>2673</v>
      </c>
      <c r="C483" s="78">
        <v>42369</v>
      </c>
      <c r="D483" s="77" t="s">
        <v>2967</v>
      </c>
      <c r="E483" s="94">
        <v>141.75</v>
      </c>
      <c r="F483" s="77" t="s">
        <v>94</v>
      </c>
      <c r="G483" s="77" t="s">
        <v>94</v>
      </c>
      <c r="H483" s="77"/>
      <c r="I483" s="77"/>
      <c r="J483" s="77"/>
      <c r="K483" s="79"/>
      <c r="L483" s="77"/>
      <c r="P483" s="77"/>
      <c r="Q483" s="77"/>
      <c r="R483" s="77"/>
      <c r="S483" s="77"/>
      <c r="V483" s="77"/>
      <c r="W483" s="77"/>
      <c r="X483" s="77"/>
      <c r="Y483" s="79"/>
      <c r="Z483" s="79"/>
      <c r="AA483" s="79"/>
      <c r="AB483" s="79"/>
      <c r="AC483" s="79"/>
      <c r="AD483" s="79"/>
      <c r="AE483" s="78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</row>
    <row r="484" spans="1:47">
      <c r="A484" s="77" t="s">
        <v>2304</v>
      </c>
      <c r="B484" s="77" t="s">
        <v>2673</v>
      </c>
      <c r="C484" s="78">
        <v>42369</v>
      </c>
      <c r="D484" s="77" t="s">
        <v>2968</v>
      </c>
      <c r="E484" s="94">
        <v>175.34</v>
      </c>
      <c r="F484" s="77" t="s">
        <v>94</v>
      </c>
      <c r="G484" s="77" t="s">
        <v>94</v>
      </c>
      <c r="H484" s="77"/>
      <c r="I484" s="77"/>
      <c r="J484" s="77"/>
      <c r="K484" s="79"/>
      <c r="L484" s="77"/>
      <c r="P484" s="77"/>
      <c r="Q484" s="77"/>
      <c r="R484" s="77"/>
      <c r="S484" s="77"/>
      <c r="V484" s="77"/>
      <c r="W484" s="77"/>
      <c r="X484" s="77"/>
      <c r="Y484" s="79"/>
      <c r="Z484" s="79"/>
      <c r="AA484" s="79"/>
      <c r="AB484" s="79"/>
      <c r="AC484" s="79"/>
      <c r="AD484" s="79"/>
      <c r="AE484" s="78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</row>
    <row r="485" spans="1:47">
      <c r="A485" s="77" t="s">
        <v>2304</v>
      </c>
      <c r="B485" s="77" t="s">
        <v>2673</v>
      </c>
      <c r="C485" s="78">
        <v>42369</v>
      </c>
      <c r="D485" s="77" t="s">
        <v>2969</v>
      </c>
      <c r="E485" s="94">
        <v>193.22</v>
      </c>
      <c r="F485" s="77" t="s">
        <v>94</v>
      </c>
      <c r="G485" s="77" t="s">
        <v>94</v>
      </c>
      <c r="H485" s="77"/>
      <c r="I485" s="77"/>
      <c r="J485" s="77"/>
      <c r="K485" s="79"/>
      <c r="L485" s="77"/>
      <c r="P485" s="77"/>
      <c r="Q485" s="77"/>
      <c r="R485" s="77"/>
      <c r="S485" s="77"/>
      <c r="V485" s="77"/>
      <c r="W485" s="77"/>
      <c r="X485" s="77"/>
      <c r="Y485" s="79"/>
      <c r="Z485" s="79"/>
      <c r="AA485" s="79"/>
      <c r="AB485" s="79"/>
      <c r="AC485" s="79"/>
      <c r="AD485" s="79"/>
      <c r="AE485" s="78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</row>
    <row r="486" spans="1:47">
      <c r="A486" s="77" t="s">
        <v>2304</v>
      </c>
      <c r="B486" s="77" t="s">
        <v>2673</v>
      </c>
      <c r="C486" s="78">
        <v>42369</v>
      </c>
      <c r="D486" s="77" t="s">
        <v>2970</v>
      </c>
      <c r="E486" s="94">
        <v>206.83</v>
      </c>
      <c r="F486" s="77" t="s">
        <v>94</v>
      </c>
      <c r="G486" s="77" t="s">
        <v>94</v>
      </c>
      <c r="H486" s="77"/>
      <c r="I486" s="77"/>
      <c r="J486" s="77"/>
      <c r="K486" s="79"/>
      <c r="L486" s="77"/>
      <c r="P486" s="77"/>
      <c r="Q486" s="77"/>
      <c r="R486" s="77"/>
      <c r="S486" s="77"/>
      <c r="V486" s="77"/>
      <c r="W486" s="77"/>
      <c r="X486" s="77"/>
      <c r="Y486" s="79"/>
      <c r="Z486" s="79"/>
      <c r="AA486" s="79"/>
      <c r="AB486" s="79"/>
      <c r="AC486" s="79"/>
      <c r="AD486" s="79"/>
      <c r="AE486" s="78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</row>
    <row r="487" spans="1:47">
      <c r="A487" s="77" t="s">
        <v>2304</v>
      </c>
      <c r="B487" s="77" t="s">
        <v>2673</v>
      </c>
      <c r="C487" s="78">
        <v>42369</v>
      </c>
      <c r="D487" s="77" t="s">
        <v>2971</v>
      </c>
      <c r="E487" s="94">
        <v>208.66</v>
      </c>
      <c r="F487" s="77" t="s">
        <v>94</v>
      </c>
      <c r="G487" s="77" t="s">
        <v>94</v>
      </c>
      <c r="H487" s="77"/>
      <c r="I487" s="77"/>
      <c r="J487" s="77"/>
      <c r="K487" s="79"/>
      <c r="L487" s="77"/>
      <c r="P487" s="77"/>
      <c r="Q487" s="77"/>
      <c r="R487" s="77"/>
      <c r="S487" s="77"/>
      <c r="V487" s="77"/>
      <c r="W487" s="77"/>
      <c r="X487" s="77"/>
      <c r="Y487" s="79"/>
      <c r="Z487" s="79"/>
      <c r="AA487" s="79"/>
      <c r="AB487" s="79"/>
      <c r="AC487" s="79"/>
      <c r="AD487" s="79"/>
      <c r="AE487" s="78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</row>
    <row r="488" spans="1:47">
      <c r="A488" s="77" t="s">
        <v>2304</v>
      </c>
      <c r="B488" s="77" t="s">
        <v>2673</v>
      </c>
      <c r="C488" s="78">
        <v>42369</v>
      </c>
      <c r="D488" s="77" t="s">
        <v>2972</v>
      </c>
      <c r="E488" s="94">
        <v>215.71</v>
      </c>
      <c r="F488" s="77" t="s">
        <v>94</v>
      </c>
      <c r="G488" s="77" t="s">
        <v>94</v>
      </c>
      <c r="H488" s="77"/>
      <c r="I488" s="77"/>
      <c r="J488" s="77"/>
      <c r="K488" s="79"/>
      <c r="L488" s="77"/>
      <c r="P488" s="77"/>
      <c r="Q488" s="77"/>
      <c r="R488" s="77"/>
      <c r="S488" s="77"/>
      <c r="V488" s="77"/>
      <c r="W488" s="77"/>
      <c r="X488" s="77"/>
      <c r="Y488" s="79"/>
      <c r="Z488" s="79"/>
      <c r="AA488" s="79"/>
      <c r="AB488" s="79"/>
      <c r="AC488" s="79"/>
      <c r="AD488" s="79"/>
      <c r="AE488" s="78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</row>
    <row r="489" spans="1:47">
      <c r="A489" s="77" t="s">
        <v>2304</v>
      </c>
      <c r="B489" s="77" t="s">
        <v>2673</v>
      </c>
      <c r="C489" s="78">
        <v>42369</v>
      </c>
      <c r="D489" s="77" t="s">
        <v>2973</v>
      </c>
      <c r="E489" s="94">
        <v>236.94</v>
      </c>
      <c r="F489" s="77" t="s">
        <v>94</v>
      </c>
      <c r="G489" s="77" t="s">
        <v>94</v>
      </c>
      <c r="H489" s="77"/>
      <c r="I489" s="77"/>
      <c r="J489" s="77"/>
      <c r="K489" s="79"/>
      <c r="L489" s="77"/>
      <c r="P489" s="77"/>
      <c r="Q489" s="77"/>
      <c r="R489" s="77"/>
      <c r="S489" s="77"/>
      <c r="V489" s="77"/>
      <c r="W489" s="77"/>
      <c r="X489" s="77"/>
      <c r="Y489" s="79"/>
      <c r="Z489" s="79"/>
      <c r="AA489" s="79"/>
      <c r="AB489" s="79"/>
      <c r="AC489" s="79"/>
      <c r="AD489" s="79"/>
      <c r="AE489" s="78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</row>
    <row r="490" spans="1:47">
      <c r="A490" s="77" t="s">
        <v>2304</v>
      </c>
      <c r="B490" s="77" t="s">
        <v>2673</v>
      </c>
      <c r="C490" s="78">
        <v>42369</v>
      </c>
      <c r="D490" s="77" t="s">
        <v>2974</v>
      </c>
      <c r="E490" s="94">
        <v>291.39</v>
      </c>
      <c r="F490" s="77" t="s">
        <v>94</v>
      </c>
      <c r="G490" s="77" t="s">
        <v>94</v>
      </c>
      <c r="H490" s="77"/>
      <c r="I490" s="77"/>
      <c r="J490" s="77"/>
      <c r="K490" s="79"/>
      <c r="L490" s="77"/>
      <c r="P490" s="77"/>
      <c r="Q490" s="77"/>
      <c r="R490" s="77"/>
      <c r="S490" s="77"/>
      <c r="V490" s="77"/>
      <c r="W490" s="77"/>
      <c r="X490" s="77"/>
      <c r="Y490" s="79"/>
      <c r="Z490" s="79"/>
      <c r="AA490" s="79"/>
      <c r="AB490" s="79"/>
      <c r="AC490" s="79"/>
      <c r="AD490" s="79"/>
      <c r="AE490" s="78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</row>
    <row r="491" spans="1:47">
      <c r="A491" s="77" t="s">
        <v>2304</v>
      </c>
      <c r="B491" s="77" t="s">
        <v>2673</v>
      </c>
      <c r="C491" s="78">
        <v>42369</v>
      </c>
      <c r="D491" s="77" t="s">
        <v>2975</v>
      </c>
      <c r="E491" s="94">
        <v>291.98</v>
      </c>
      <c r="F491" s="77" t="s">
        <v>94</v>
      </c>
      <c r="G491" s="77" t="s">
        <v>94</v>
      </c>
      <c r="H491" s="77"/>
      <c r="I491" s="77"/>
      <c r="J491" s="77"/>
      <c r="K491" s="79"/>
      <c r="L491" s="77"/>
      <c r="P491" s="77"/>
      <c r="Q491" s="77"/>
      <c r="R491" s="77"/>
      <c r="S491" s="77"/>
      <c r="V491" s="77"/>
      <c r="W491" s="77"/>
      <c r="X491" s="77"/>
      <c r="Y491" s="79"/>
      <c r="Z491" s="79"/>
      <c r="AA491" s="79"/>
      <c r="AB491" s="79"/>
      <c r="AC491" s="79"/>
      <c r="AD491" s="79"/>
      <c r="AE491" s="78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</row>
    <row r="492" spans="1:47">
      <c r="A492" s="77" t="s">
        <v>2304</v>
      </c>
      <c r="B492" s="77" t="s">
        <v>2673</v>
      </c>
      <c r="C492" s="78">
        <v>42369</v>
      </c>
      <c r="D492" s="77" t="s">
        <v>2976</v>
      </c>
      <c r="E492" s="94">
        <v>328.11</v>
      </c>
      <c r="F492" s="77" t="s">
        <v>94</v>
      </c>
      <c r="G492" s="77" t="s">
        <v>94</v>
      </c>
      <c r="H492" s="77"/>
      <c r="I492" s="77"/>
      <c r="J492" s="77"/>
      <c r="K492" s="79"/>
      <c r="L492" s="77"/>
      <c r="P492" s="77"/>
      <c r="Q492" s="77"/>
      <c r="R492" s="77"/>
      <c r="S492" s="77"/>
      <c r="V492" s="77"/>
      <c r="W492" s="77"/>
      <c r="X492" s="77"/>
      <c r="Y492" s="79"/>
      <c r="Z492" s="79"/>
      <c r="AA492" s="79"/>
      <c r="AB492" s="79"/>
      <c r="AC492" s="79"/>
      <c r="AD492" s="79"/>
      <c r="AE492" s="78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</row>
    <row r="493" spans="1:47">
      <c r="A493" s="77" t="s">
        <v>2304</v>
      </c>
      <c r="B493" s="77" t="s">
        <v>2673</v>
      </c>
      <c r="C493" s="78">
        <v>42369</v>
      </c>
      <c r="D493" s="77" t="s">
        <v>2977</v>
      </c>
      <c r="E493" s="94">
        <v>345.03</v>
      </c>
      <c r="F493" s="77" t="s">
        <v>94</v>
      </c>
      <c r="G493" s="77" t="s">
        <v>94</v>
      </c>
      <c r="H493" s="77"/>
      <c r="I493" s="77"/>
      <c r="J493" s="77"/>
      <c r="K493" s="79"/>
      <c r="L493" s="77"/>
      <c r="P493" s="77"/>
      <c r="Q493" s="77"/>
      <c r="R493" s="77"/>
      <c r="S493" s="77"/>
      <c r="V493" s="77"/>
      <c r="W493" s="77"/>
      <c r="X493" s="77"/>
      <c r="Y493" s="79"/>
      <c r="Z493" s="79"/>
      <c r="AA493" s="79"/>
      <c r="AB493" s="79"/>
      <c r="AC493" s="79"/>
      <c r="AD493" s="79"/>
      <c r="AE493" s="78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</row>
    <row r="494" spans="1:47">
      <c r="A494" s="77" t="s">
        <v>2304</v>
      </c>
      <c r="B494" s="77" t="s">
        <v>2673</v>
      </c>
      <c r="C494" s="78">
        <v>42369</v>
      </c>
      <c r="D494" s="77" t="s">
        <v>2978</v>
      </c>
      <c r="E494" s="94">
        <v>378.77</v>
      </c>
      <c r="F494" s="77" t="s">
        <v>94</v>
      </c>
      <c r="G494" s="77" t="s">
        <v>94</v>
      </c>
      <c r="H494" s="77"/>
      <c r="I494" s="77"/>
      <c r="J494" s="77"/>
      <c r="K494" s="79"/>
      <c r="L494" s="77"/>
      <c r="P494" s="77"/>
      <c r="Q494" s="77"/>
      <c r="R494" s="77"/>
      <c r="S494" s="77"/>
      <c r="V494" s="77"/>
      <c r="W494" s="77"/>
      <c r="X494" s="77"/>
      <c r="Y494" s="79"/>
      <c r="Z494" s="79"/>
      <c r="AA494" s="79"/>
      <c r="AB494" s="79"/>
      <c r="AC494" s="79"/>
      <c r="AD494" s="79"/>
      <c r="AE494" s="78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</row>
    <row r="495" spans="1:47">
      <c r="A495" s="77" t="s">
        <v>2304</v>
      </c>
      <c r="B495" s="77" t="s">
        <v>2673</v>
      </c>
      <c r="C495" s="78">
        <v>42369</v>
      </c>
      <c r="D495" s="77" t="s">
        <v>2979</v>
      </c>
      <c r="E495" s="94">
        <v>637.49</v>
      </c>
      <c r="F495" s="77" t="s">
        <v>94</v>
      </c>
      <c r="G495" s="77" t="s">
        <v>94</v>
      </c>
      <c r="H495" s="77"/>
      <c r="I495" s="77"/>
      <c r="J495" s="77"/>
      <c r="K495" s="79"/>
      <c r="L495" s="77"/>
      <c r="P495" s="77"/>
      <c r="Q495" s="77"/>
      <c r="R495" s="77"/>
      <c r="S495" s="77"/>
      <c r="V495" s="77"/>
      <c r="W495" s="77"/>
      <c r="X495" s="77"/>
      <c r="Y495" s="79"/>
      <c r="Z495" s="79"/>
      <c r="AA495" s="79"/>
      <c r="AB495" s="79"/>
      <c r="AC495" s="79"/>
      <c r="AD495" s="79"/>
      <c r="AE495" s="78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</row>
    <row r="496" spans="1:47">
      <c r="A496" s="77" t="s">
        <v>2304</v>
      </c>
      <c r="B496" s="77" t="s">
        <v>2673</v>
      </c>
      <c r="C496" s="78">
        <v>42369</v>
      </c>
      <c r="D496" s="77" t="s">
        <v>2980</v>
      </c>
      <c r="E496" s="94">
        <v>719.47</v>
      </c>
      <c r="F496" s="77" t="s">
        <v>94</v>
      </c>
      <c r="G496" s="77" t="s">
        <v>94</v>
      </c>
      <c r="H496" s="77"/>
      <c r="I496" s="77"/>
      <c r="J496" s="77"/>
      <c r="K496" s="79"/>
      <c r="L496" s="77"/>
      <c r="P496" s="77"/>
      <c r="Q496" s="77"/>
      <c r="R496" s="77"/>
      <c r="S496" s="77"/>
      <c r="V496" s="77"/>
      <c r="W496" s="77"/>
      <c r="X496" s="77"/>
      <c r="Y496" s="79"/>
      <c r="Z496" s="79"/>
      <c r="AA496" s="79"/>
      <c r="AB496" s="79"/>
      <c r="AC496" s="79"/>
      <c r="AD496" s="79"/>
      <c r="AE496" s="78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</row>
    <row r="497" spans="1:47">
      <c r="A497" s="77" t="s">
        <v>2304</v>
      </c>
      <c r="B497" s="77" t="s">
        <v>2673</v>
      </c>
      <c r="C497" s="78">
        <v>42403</v>
      </c>
      <c r="D497" s="77" t="s">
        <v>2981</v>
      </c>
      <c r="E497" s="94">
        <v>0.02</v>
      </c>
      <c r="F497" s="77" t="s">
        <v>94</v>
      </c>
      <c r="G497" s="77" t="s">
        <v>94</v>
      </c>
      <c r="H497" s="77"/>
      <c r="I497" s="77"/>
      <c r="J497" s="77"/>
      <c r="K497" s="79"/>
      <c r="L497" s="77"/>
      <c r="P497" s="77"/>
      <c r="Q497" s="77"/>
      <c r="R497" s="77"/>
      <c r="S497" s="77"/>
      <c r="V497" s="77"/>
      <c r="W497" s="77"/>
      <c r="X497" s="77"/>
      <c r="Y497" s="79"/>
      <c r="Z497" s="79"/>
      <c r="AA497" s="79"/>
      <c r="AB497" s="79"/>
      <c r="AC497" s="79"/>
      <c r="AD497" s="79"/>
      <c r="AE497" s="78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</row>
    <row r="498" spans="1:47">
      <c r="A498" s="77" t="s">
        <v>2304</v>
      </c>
      <c r="B498" s="77" t="s">
        <v>2673</v>
      </c>
      <c r="C498" s="78">
        <v>42403</v>
      </c>
      <c r="D498" s="77" t="s">
        <v>2982</v>
      </c>
      <c r="E498" s="94">
        <v>0.03</v>
      </c>
      <c r="F498" s="77" t="s">
        <v>94</v>
      </c>
      <c r="G498" s="77" t="s">
        <v>94</v>
      </c>
      <c r="H498" s="77"/>
      <c r="I498" s="77"/>
      <c r="J498" s="77"/>
      <c r="K498" s="79"/>
      <c r="L498" s="77"/>
      <c r="P498" s="77"/>
      <c r="Q498" s="77"/>
      <c r="R498" s="77"/>
      <c r="S498" s="77"/>
      <c r="V498" s="77"/>
      <c r="W498" s="77"/>
      <c r="X498" s="77"/>
      <c r="Y498" s="79"/>
      <c r="Z498" s="79"/>
      <c r="AA498" s="79"/>
      <c r="AB498" s="79"/>
      <c r="AC498" s="79"/>
      <c r="AD498" s="79"/>
      <c r="AE498" s="78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</row>
    <row r="499" spans="1:47">
      <c r="A499" s="77" t="s">
        <v>2304</v>
      </c>
      <c r="B499" s="77" t="s">
        <v>2673</v>
      </c>
      <c r="C499" s="78">
        <v>42403</v>
      </c>
      <c r="D499" s="77" t="s">
        <v>2983</v>
      </c>
      <c r="E499" s="94">
        <v>0.12</v>
      </c>
      <c r="F499" s="77" t="s">
        <v>94</v>
      </c>
      <c r="G499" s="77" t="s">
        <v>94</v>
      </c>
      <c r="H499" s="77"/>
      <c r="I499" s="77"/>
      <c r="J499" s="77"/>
      <c r="K499" s="79"/>
      <c r="L499" s="77"/>
      <c r="P499" s="77"/>
      <c r="Q499" s="77"/>
      <c r="R499" s="77"/>
      <c r="S499" s="77"/>
      <c r="V499" s="77"/>
      <c r="W499" s="77"/>
      <c r="X499" s="77"/>
      <c r="Y499" s="79"/>
      <c r="Z499" s="79"/>
      <c r="AA499" s="79"/>
      <c r="AB499" s="79"/>
      <c r="AC499" s="79"/>
      <c r="AD499" s="79"/>
      <c r="AE499" s="78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</row>
    <row r="500" spans="1:47">
      <c r="A500" s="77" t="s">
        <v>2304</v>
      </c>
      <c r="B500" s="77" t="s">
        <v>2673</v>
      </c>
      <c r="C500" s="78">
        <v>42403</v>
      </c>
      <c r="D500" s="77" t="s">
        <v>2984</v>
      </c>
      <c r="E500" s="94">
        <v>0.3</v>
      </c>
      <c r="F500" s="77" t="s">
        <v>94</v>
      </c>
      <c r="G500" s="77" t="s">
        <v>94</v>
      </c>
      <c r="H500" s="77"/>
      <c r="I500" s="77"/>
      <c r="J500" s="77"/>
      <c r="K500" s="79"/>
      <c r="L500" s="77"/>
      <c r="P500" s="77"/>
      <c r="Q500" s="77"/>
      <c r="R500" s="77"/>
      <c r="S500" s="77"/>
      <c r="V500" s="77"/>
      <c r="W500" s="77"/>
      <c r="X500" s="77"/>
      <c r="Y500" s="79"/>
      <c r="Z500" s="79"/>
      <c r="AA500" s="79"/>
      <c r="AB500" s="79"/>
      <c r="AC500" s="79"/>
      <c r="AD500" s="79"/>
      <c r="AE500" s="78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</row>
    <row r="501" spans="1:47">
      <c r="A501" s="77" t="s">
        <v>2304</v>
      </c>
      <c r="B501" s="77" t="s">
        <v>2673</v>
      </c>
      <c r="C501" s="78">
        <v>42403</v>
      </c>
      <c r="D501" s="77" t="s">
        <v>2985</v>
      </c>
      <c r="E501" s="94">
        <v>0.56000000000000005</v>
      </c>
      <c r="F501" s="77" t="s">
        <v>94</v>
      </c>
      <c r="G501" s="77" t="s">
        <v>94</v>
      </c>
      <c r="H501" s="77"/>
      <c r="I501" s="77"/>
      <c r="J501" s="77"/>
      <c r="K501" s="79"/>
      <c r="L501" s="77"/>
      <c r="P501" s="77"/>
      <c r="Q501" s="77"/>
      <c r="R501" s="77"/>
      <c r="S501" s="77"/>
      <c r="V501" s="77"/>
      <c r="W501" s="77"/>
      <c r="X501" s="77"/>
      <c r="Y501" s="79"/>
      <c r="Z501" s="79"/>
      <c r="AA501" s="79"/>
      <c r="AB501" s="79"/>
      <c r="AC501" s="79"/>
      <c r="AD501" s="79"/>
      <c r="AE501" s="78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</row>
    <row r="502" spans="1:47">
      <c r="A502" s="77" t="s">
        <v>2304</v>
      </c>
      <c r="B502" s="77" t="s">
        <v>2673</v>
      </c>
      <c r="C502" s="78">
        <v>42403</v>
      </c>
      <c r="D502" s="77" t="s">
        <v>2986</v>
      </c>
      <c r="E502" s="94">
        <v>0.76</v>
      </c>
      <c r="F502" s="77" t="s">
        <v>94</v>
      </c>
      <c r="G502" s="77" t="s">
        <v>94</v>
      </c>
      <c r="H502" s="77"/>
      <c r="I502" s="77"/>
      <c r="J502" s="77"/>
      <c r="K502" s="79"/>
      <c r="L502" s="77"/>
      <c r="P502" s="77"/>
      <c r="Q502" s="77"/>
      <c r="R502" s="77"/>
      <c r="S502" s="77"/>
      <c r="V502" s="77"/>
      <c r="W502" s="77"/>
      <c r="X502" s="77"/>
      <c r="Y502" s="79"/>
      <c r="Z502" s="79"/>
      <c r="AA502" s="79"/>
      <c r="AB502" s="79"/>
      <c r="AC502" s="79"/>
      <c r="AD502" s="79"/>
      <c r="AE502" s="78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</row>
    <row r="503" spans="1:47">
      <c r="A503" s="77" t="s">
        <v>2304</v>
      </c>
      <c r="B503" s="77" t="s">
        <v>2673</v>
      </c>
      <c r="C503" s="78">
        <v>42403</v>
      </c>
      <c r="D503" s="77" t="s">
        <v>2987</v>
      </c>
      <c r="E503" s="94">
        <v>1.24</v>
      </c>
      <c r="F503" s="77" t="s">
        <v>94</v>
      </c>
      <c r="G503" s="77" t="s">
        <v>94</v>
      </c>
      <c r="H503" s="77"/>
      <c r="I503" s="77"/>
      <c r="J503" s="77"/>
      <c r="K503" s="79"/>
      <c r="L503" s="77"/>
      <c r="P503" s="77"/>
      <c r="Q503" s="77"/>
      <c r="R503" s="77"/>
      <c r="S503" s="77"/>
      <c r="V503" s="77"/>
      <c r="W503" s="77"/>
      <c r="X503" s="77"/>
      <c r="Y503" s="79"/>
      <c r="Z503" s="79"/>
      <c r="AA503" s="79"/>
      <c r="AB503" s="79"/>
      <c r="AC503" s="79"/>
      <c r="AD503" s="79"/>
      <c r="AE503" s="78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</row>
    <row r="504" spans="1:47">
      <c r="A504" s="77" t="s">
        <v>2304</v>
      </c>
      <c r="B504" s="77" t="s">
        <v>2673</v>
      </c>
      <c r="C504" s="78">
        <v>42403</v>
      </c>
      <c r="D504" s="77" t="s">
        <v>2988</v>
      </c>
      <c r="E504" s="94">
        <v>1.3</v>
      </c>
      <c r="F504" s="77" t="s">
        <v>94</v>
      </c>
      <c r="G504" s="77" t="s">
        <v>94</v>
      </c>
      <c r="H504" s="77"/>
      <c r="I504" s="77"/>
      <c r="J504" s="77"/>
      <c r="K504" s="79"/>
      <c r="L504" s="77"/>
      <c r="P504" s="77"/>
      <c r="Q504" s="77"/>
      <c r="R504" s="77"/>
      <c r="S504" s="77"/>
      <c r="V504" s="77"/>
      <c r="W504" s="77"/>
      <c r="X504" s="77"/>
      <c r="Y504" s="79"/>
      <c r="Z504" s="79"/>
      <c r="AA504" s="79"/>
      <c r="AB504" s="79"/>
      <c r="AC504" s="79"/>
      <c r="AD504" s="79"/>
      <c r="AE504" s="78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</row>
    <row r="505" spans="1:47">
      <c r="A505" s="77" t="s">
        <v>2304</v>
      </c>
      <c r="B505" s="77" t="s">
        <v>2673</v>
      </c>
      <c r="C505" s="78">
        <v>42403</v>
      </c>
      <c r="D505" s="77" t="s">
        <v>2989</v>
      </c>
      <c r="E505" s="94">
        <v>1.47</v>
      </c>
      <c r="F505" s="77" t="s">
        <v>94</v>
      </c>
      <c r="G505" s="77" t="s">
        <v>94</v>
      </c>
      <c r="H505" s="77"/>
      <c r="I505" s="77"/>
      <c r="J505" s="77"/>
      <c r="K505" s="79"/>
      <c r="L505" s="77"/>
      <c r="P505" s="77"/>
      <c r="Q505" s="77"/>
      <c r="R505" s="77"/>
      <c r="S505" s="77"/>
      <c r="V505" s="77"/>
      <c r="W505" s="77"/>
      <c r="X505" s="77"/>
      <c r="Y505" s="79"/>
      <c r="Z505" s="79"/>
      <c r="AA505" s="79"/>
      <c r="AB505" s="79"/>
      <c r="AC505" s="79"/>
      <c r="AD505" s="79"/>
      <c r="AE505" s="78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</row>
    <row r="506" spans="1:47">
      <c r="A506" s="77" t="s">
        <v>2304</v>
      </c>
      <c r="B506" s="77" t="s">
        <v>2673</v>
      </c>
      <c r="C506" s="78">
        <v>42403</v>
      </c>
      <c r="D506" s="77" t="s">
        <v>2990</v>
      </c>
      <c r="E506" s="94">
        <v>1.69</v>
      </c>
      <c r="F506" s="77" t="s">
        <v>94</v>
      </c>
      <c r="G506" s="77" t="s">
        <v>94</v>
      </c>
      <c r="H506" s="77"/>
      <c r="I506" s="77"/>
      <c r="J506" s="77"/>
      <c r="K506" s="79"/>
      <c r="L506" s="77"/>
      <c r="P506" s="77"/>
      <c r="Q506" s="77"/>
      <c r="R506" s="77"/>
      <c r="S506" s="77"/>
      <c r="V506" s="77"/>
      <c r="W506" s="77"/>
      <c r="X506" s="77"/>
      <c r="Y506" s="79"/>
      <c r="Z506" s="79"/>
      <c r="AA506" s="79"/>
      <c r="AB506" s="79"/>
      <c r="AC506" s="79"/>
      <c r="AD506" s="79"/>
      <c r="AE506" s="78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</row>
    <row r="507" spans="1:47">
      <c r="A507" s="77" t="s">
        <v>2304</v>
      </c>
      <c r="B507" s="77" t="s">
        <v>2673</v>
      </c>
      <c r="C507" s="78">
        <v>42403</v>
      </c>
      <c r="D507" s="77" t="s">
        <v>2991</v>
      </c>
      <c r="E507" s="94">
        <v>1.94</v>
      </c>
      <c r="F507" s="77" t="s">
        <v>94</v>
      </c>
      <c r="G507" s="77" t="s">
        <v>94</v>
      </c>
      <c r="H507" s="77"/>
      <c r="I507" s="77"/>
      <c r="J507" s="77"/>
      <c r="K507" s="79"/>
      <c r="L507" s="77"/>
      <c r="P507" s="77"/>
      <c r="Q507" s="77"/>
      <c r="R507" s="77"/>
      <c r="S507" s="77"/>
      <c r="V507" s="77"/>
      <c r="W507" s="77"/>
      <c r="X507" s="77"/>
      <c r="Y507" s="79"/>
      <c r="Z507" s="79"/>
      <c r="AA507" s="79"/>
      <c r="AB507" s="79"/>
      <c r="AC507" s="79"/>
      <c r="AD507" s="79"/>
      <c r="AE507" s="78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</row>
    <row r="508" spans="1:47">
      <c r="A508" s="77" t="s">
        <v>2304</v>
      </c>
      <c r="B508" s="77" t="s">
        <v>2673</v>
      </c>
      <c r="C508" s="78">
        <v>42403</v>
      </c>
      <c r="D508" s="77" t="s">
        <v>2992</v>
      </c>
      <c r="E508" s="94">
        <v>2.0299999999999998</v>
      </c>
      <c r="F508" s="77" t="s">
        <v>94</v>
      </c>
      <c r="G508" s="77" t="s">
        <v>94</v>
      </c>
      <c r="H508" s="77"/>
      <c r="I508" s="77"/>
      <c r="J508" s="77"/>
      <c r="K508" s="79"/>
      <c r="L508" s="77"/>
      <c r="P508" s="77"/>
      <c r="Q508" s="77"/>
      <c r="R508" s="77"/>
      <c r="S508" s="77"/>
      <c r="V508" s="77"/>
      <c r="W508" s="77"/>
      <c r="X508" s="77"/>
      <c r="Y508" s="79"/>
      <c r="Z508" s="79"/>
      <c r="AA508" s="79"/>
      <c r="AB508" s="79"/>
      <c r="AC508" s="79"/>
      <c r="AD508" s="79"/>
      <c r="AE508" s="78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</row>
    <row r="509" spans="1:47">
      <c r="A509" s="77" t="s">
        <v>2304</v>
      </c>
      <c r="B509" s="77" t="s">
        <v>2673</v>
      </c>
      <c r="C509" s="78">
        <v>42403</v>
      </c>
      <c r="D509" s="77" t="s">
        <v>2993</v>
      </c>
      <c r="E509" s="94">
        <v>2.35</v>
      </c>
      <c r="F509" s="77" t="s">
        <v>94</v>
      </c>
      <c r="G509" s="77" t="s">
        <v>94</v>
      </c>
      <c r="H509" s="77"/>
      <c r="I509" s="77"/>
      <c r="J509" s="77"/>
      <c r="K509" s="79"/>
      <c r="L509" s="77"/>
      <c r="P509" s="77"/>
      <c r="Q509" s="77"/>
      <c r="R509" s="77"/>
      <c r="S509" s="77"/>
      <c r="V509" s="77"/>
      <c r="W509" s="77"/>
      <c r="X509" s="77"/>
      <c r="Y509" s="79"/>
      <c r="Z509" s="79"/>
      <c r="AA509" s="79"/>
      <c r="AB509" s="79"/>
      <c r="AC509" s="79"/>
      <c r="AD509" s="79"/>
      <c r="AE509" s="78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</row>
    <row r="510" spans="1:47">
      <c r="A510" s="77" t="s">
        <v>2304</v>
      </c>
      <c r="B510" s="77" t="s">
        <v>2673</v>
      </c>
      <c r="C510" s="78">
        <v>42403</v>
      </c>
      <c r="D510" s="77" t="s">
        <v>2994</v>
      </c>
      <c r="E510" s="94">
        <v>2.66</v>
      </c>
      <c r="F510" s="77" t="s">
        <v>94</v>
      </c>
      <c r="G510" s="77" t="s">
        <v>94</v>
      </c>
      <c r="H510" s="77"/>
      <c r="I510" s="77"/>
      <c r="J510" s="77"/>
      <c r="K510" s="79"/>
      <c r="L510" s="77"/>
      <c r="P510" s="77"/>
      <c r="Q510" s="77"/>
      <c r="R510" s="77"/>
      <c r="S510" s="77"/>
      <c r="V510" s="77"/>
      <c r="W510" s="77"/>
      <c r="X510" s="77"/>
      <c r="Y510" s="79"/>
      <c r="Z510" s="79"/>
      <c r="AA510" s="79"/>
      <c r="AB510" s="79"/>
      <c r="AC510" s="79"/>
      <c r="AD510" s="79"/>
      <c r="AE510" s="78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</row>
    <row r="511" spans="1:47">
      <c r="A511" s="77" t="s">
        <v>2304</v>
      </c>
      <c r="B511" s="77" t="s">
        <v>2673</v>
      </c>
      <c r="C511" s="78">
        <v>42403</v>
      </c>
      <c r="D511" s="77" t="s">
        <v>2995</v>
      </c>
      <c r="E511" s="94">
        <v>3.28</v>
      </c>
      <c r="F511" s="77" t="s">
        <v>94</v>
      </c>
      <c r="G511" s="77" t="s">
        <v>94</v>
      </c>
      <c r="H511" s="77"/>
      <c r="I511" s="77"/>
      <c r="J511" s="77"/>
      <c r="K511" s="79"/>
      <c r="L511" s="77"/>
      <c r="P511" s="77"/>
      <c r="Q511" s="77"/>
      <c r="R511" s="77"/>
      <c r="S511" s="77"/>
      <c r="V511" s="77"/>
      <c r="W511" s="77"/>
      <c r="X511" s="77"/>
      <c r="Y511" s="79"/>
      <c r="Z511" s="79"/>
      <c r="AA511" s="79"/>
      <c r="AB511" s="79"/>
      <c r="AC511" s="79"/>
      <c r="AD511" s="79"/>
      <c r="AE511" s="78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</row>
    <row r="512" spans="1:47">
      <c r="A512" s="77" t="s">
        <v>2304</v>
      </c>
      <c r="B512" s="77" t="s">
        <v>2673</v>
      </c>
      <c r="C512" s="78">
        <v>42403</v>
      </c>
      <c r="D512" s="77" t="s">
        <v>2996</v>
      </c>
      <c r="E512" s="94">
        <v>3.58</v>
      </c>
      <c r="F512" s="77" t="s">
        <v>94</v>
      </c>
      <c r="G512" s="77" t="s">
        <v>94</v>
      </c>
      <c r="H512" s="77"/>
      <c r="I512" s="77"/>
      <c r="J512" s="77"/>
      <c r="K512" s="79"/>
      <c r="L512" s="77"/>
      <c r="P512" s="77"/>
      <c r="Q512" s="77"/>
      <c r="R512" s="77"/>
      <c r="S512" s="77"/>
      <c r="V512" s="77"/>
      <c r="W512" s="77"/>
      <c r="X512" s="77"/>
      <c r="Y512" s="79"/>
      <c r="Z512" s="79"/>
      <c r="AA512" s="79"/>
      <c r="AB512" s="79"/>
      <c r="AC512" s="79"/>
      <c r="AD512" s="79"/>
      <c r="AE512" s="78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</row>
    <row r="513" spans="1:47">
      <c r="A513" s="77" t="s">
        <v>2304</v>
      </c>
      <c r="B513" s="77" t="s">
        <v>2673</v>
      </c>
      <c r="C513" s="78">
        <v>42403</v>
      </c>
      <c r="D513" s="77" t="s">
        <v>2997</v>
      </c>
      <c r="E513" s="94">
        <v>3.63</v>
      </c>
      <c r="F513" s="77" t="s">
        <v>94</v>
      </c>
      <c r="G513" s="77" t="s">
        <v>94</v>
      </c>
      <c r="H513" s="77"/>
      <c r="I513" s="77"/>
      <c r="J513" s="77"/>
      <c r="K513" s="79"/>
      <c r="L513" s="77"/>
      <c r="P513" s="77"/>
      <c r="Q513" s="77"/>
      <c r="R513" s="77"/>
      <c r="S513" s="77"/>
      <c r="V513" s="77"/>
      <c r="W513" s="77"/>
      <c r="X513" s="77"/>
      <c r="Y513" s="79"/>
      <c r="Z513" s="79"/>
      <c r="AA513" s="79"/>
      <c r="AB513" s="79"/>
      <c r="AC513" s="79"/>
      <c r="AD513" s="79"/>
      <c r="AE513" s="78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</row>
    <row r="514" spans="1:47">
      <c r="A514" s="77" t="s">
        <v>2304</v>
      </c>
      <c r="B514" s="77" t="s">
        <v>2673</v>
      </c>
      <c r="C514" s="78">
        <v>42403</v>
      </c>
      <c r="D514" s="77" t="s">
        <v>2998</v>
      </c>
      <c r="E514" s="94">
        <v>3.67</v>
      </c>
      <c r="F514" s="77" t="s">
        <v>94</v>
      </c>
      <c r="G514" s="77" t="s">
        <v>94</v>
      </c>
      <c r="H514" s="77"/>
      <c r="I514" s="77"/>
      <c r="J514" s="77"/>
      <c r="K514" s="79"/>
      <c r="L514" s="77"/>
      <c r="P514" s="77"/>
      <c r="Q514" s="77"/>
      <c r="R514" s="77"/>
      <c r="S514" s="77"/>
      <c r="V514" s="77"/>
      <c r="W514" s="77"/>
      <c r="X514" s="77"/>
      <c r="Y514" s="79"/>
      <c r="Z514" s="79"/>
      <c r="AA514" s="79"/>
      <c r="AB514" s="79"/>
      <c r="AC514" s="79"/>
      <c r="AD514" s="79"/>
      <c r="AE514" s="78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</row>
    <row r="515" spans="1:47">
      <c r="A515" s="77" t="s">
        <v>2304</v>
      </c>
      <c r="B515" s="77" t="s">
        <v>2673</v>
      </c>
      <c r="C515" s="78">
        <v>42403</v>
      </c>
      <c r="D515" s="77" t="s">
        <v>2999</v>
      </c>
      <c r="E515" s="94">
        <v>4.17</v>
      </c>
      <c r="F515" s="77" t="s">
        <v>94</v>
      </c>
      <c r="G515" s="77" t="s">
        <v>94</v>
      </c>
      <c r="H515" s="77"/>
      <c r="I515" s="77"/>
      <c r="J515" s="77"/>
      <c r="K515" s="79"/>
      <c r="L515" s="77"/>
      <c r="P515" s="77"/>
      <c r="Q515" s="77"/>
      <c r="R515" s="77"/>
      <c r="S515" s="77"/>
      <c r="V515" s="77"/>
      <c r="W515" s="77"/>
      <c r="X515" s="77"/>
      <c r="Y515" s="79"/>
      <c r="Z515" s="79"/>
      <c r="AA515" s="79"/>
      <c r="AB515" s="79"/>
      <c r="AC515" s="79"/>
      <c r="AD515" s="79"/>
      <c r="AE515" s="78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</row>
    <row r="516" spans="1:47">
      <c r="A516" s="77" t="s">
        <v>2304</v>
      </c>
      <c r="B516" s="77" t="s">
        <v>2673</v>
      </c>
      <c r="C516" s="78">
        <v>42403</v>
      </c>
      <c r="D516" s="77" t="s">
        <v>3000</v>
      </c>
      <c r="E516" s="94">
        <v>6.61</v>
      </c>
      <c r="F516" s="77" t="s">
        <v>94</v>
      </c>
      <c r="G516" s="77" t="s">
        <v>94</v>
      </c>
      <c r="H516" s="77"/>
      <c r="I516" s="77"/>
      <c r="J516" s="77"/>
      <c r="K516" s="79"/>
      <c r="L516" s="77"/>
      <c r="P516" s="77"/>
      <c r="Q516" s="77"/>
      <c r="R516" s="77"/>
      <c r="S516" s="77"/>
      <c r="V516" s="77"/>
      <c r="W516" s="77"/>
      <c r="X516" s="77"/>
      <c r="Y516" s="79"/>
      <c r="Z516" s="79"/>
      <c r="AA516" s="79"/>
      <c r="AB516" s="79"/>
      <c r="AC516" s="79"/>
      <c r="AD516" s="79"/>
      <c r="AE516" s="78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</row>
    <row r="517" spans="1:47">
      <c r="A517" s="77" t="s">
        <v>2304</v>
      </c>
      <c r="B517" s="77" t="s">
        <v>2673</v>
      </c>
      <c r="C517" s="78">
        <v>42403</v>
      </c>
      <c r="D517" s="77" t="s">
        <v>3001</v>
      </c>
      <c r="E517" s="94">
        <v>7.22</v>
      </c>
      <c r="F517" s="77" t="s">
        <v>94</v>
      </c>
      <c r="G517" s="77" t="s">
        <v>94</v>
      </c>
      <c r="H517" s="77"/>
      <c r="I517" s="77"/>
      <c r="J517" s="77"/>
      <c r="K517" s="79"/>
      <c r="L517" s="77"/>
      <c r="P517" s="77"/>
      <c r="Q517" s="77"/>
      <c r="R517" s="77"/>
      <c r="S517" s="77"/>
      <c r="V517" s="77"/>
      <c r="W517" s="77"/>
      <c r="X517" s="77"/>
      <c r="Y517" s="79"/>
      <c r="Z517" s="79"/>
      <c r="AA517" s="79"/>
      <c r="AB517" s="79"/>
      <c r="AC517" s="79"/>
      <c r="AD517" s="79"/>
      <c r="AE517" s="78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</row>
    <row r="518" spans="1:47">
      <c r="A518" s="77" t="s">
        <v>2304</v>
      </c>
      <c r="B518" s="77" t="s">
        <v>2673</v>
      </c>
      <c r="C518" s="78">
        <v>42403</v>
      </c>
      <c r="D518" s="77" t="s">
        <v>3002</v>
      </c>
      <c r="E518" s="94">
        <v>7.41</v>
      </c>
      <c r="F518" s="77" t="s">
        <v>94</v>
      </c>
      <c r="G518" s="77" t="s">
        <v>94</v>
      </c>
      <c r="H518" s="77"/>
      <c r="I518" s="77"/>
      <c r="J518" s="77"/>
      <c r="K518" s="79"/>
      <c r="L518" s="77"/>
      <c r="P518" s="77"/>
      <c r="Q518" s="77"/>
      <c r="R518" s="77"/>
      <c r="S518" s="77"/>
      <c r="V518" s="77"/>
      <c r="W518" s="77"/>
      <c r="X518" s="77"/>
      <c r="Y518" s="79"/>
      <c r="Z518" s="79"/>
      <c r="AA518" s="79"/>
      <c r="AB518" s="79"/>
      <c r="AC518" s="79"/>
      <c r="AD518" s="79"/>
      <c r="AE518" s="78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</row>
    <row r="519" spans="1:47">
      <c r="A519" s="77" t="s">
        <v>2304</v>
      </c>
      <c r="B519" s="77" t="s">
        <v>2673</v>
      </c>
      <c r="C519" s="78">
        <v>42403</v>
      </c>
      <c r="D519" s="77" t="s">
        <v>3003</v>
      </c>
      <c r="E519" s="94">
        <v>8.57</v>
      </c>
      <c r="F519" s="77" t="s">
        <v>94</v>
      </c>
      <c r="G519" s="77" t="s">
        <v>94</v>
      </c>
      <c r="H519" s="77"/>
      <c r="I519" s="77"/>
      <c r="J519" s="77"/>
      <c r="K519" s="79"/>
      <c r="L519" s="77"/>
      <c r="P519" s="77"/>
      <c r="Q519" s="77"/>
      <c r="R519" s="77"/>
      <c r="S519" s="77"/>
      <c r="V519" s="77"/>
      <c r="W519" s="77"/>
      <c r="X519" s="77"/>
      <c r="Y519" s="79"/>
      <c r="Z519" s="79"/>
      <c r="AA519" s="79"/>
      <c r="AB519" s="79"/>
      <c r="AC519" s="79"/>
      <c r="AD519" s="79"/>
      <c r="AE519" s="78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</row>
    <row r="520" spans="1:47">
      <c r="A520" s="77" t="s">
        <v>2304</v>
      </c>
      <c r="B520" s="77" t="s">
        <v>2673</v>
      </c>
      <c r="C520" s="78">
        <v>42403</v>
      </c>
      <c r="D520" s="77" t="s">
        <v>3004</v>
      </c>
      <c r="E520" s="94">
        <v>9.5500000000000007</v>
      </c>
      <c r="F520" s="77" t="s">
        <v>94</v>
      </c>
      <c r="G520" s="77" t="s">
        <v>94</v>
      </c>
      <c r="H520" s="77"/>
      <c r="I520" s="77"/>
      <c r="J520" s="77"/>
      <c r="K520" s="79"/>
      <c r="L520" s="77"/>
      <c r="P520" s="77"/>
      <c r="Q520" s="77"/>
      <c r="R520" s="77"/>
      <c r="S520" s="77"/>
      <c r="V520" s="77"/>
      <c r="W520" s="77"/>
      <c r="X520" s="77"/>
      <c r="Y520" s="79"/>
      <c r="Z520" s="79"/>
      <c r="AA520" s="79"/>
      <c r="AB520" s="79"/>
      <c r="AC520" s="79"/>
      <c r="AD520" s="79"/>
      <c r="AE520" s="78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</row>
    <row r="521" spans="1:47">
      <c r="A521" s="77" t="s">
        <v>2304</v>
      </c>
      <c r="B521" s="77" t="s">
        <v>2673</v>
      </c>
      <c r="C521" s="78">
        <v>42403</v>
      </c>
      <c r="D521" s="77" t="s">
        <v>3005</v>
      </c>
      <c r="E521" s="94">
        <v>10.14</v>
      </c>
      <c r="F521" s="77" t="s">
        <v>94</v>
      </c>
      <c r="G521" s="77" t="s">
        <v>94</v>
      </c>
      <c r="H521" s="77"/>
      <c r="I521" s="77"/>
      <c r="J521" s="77"/>
      <c r="K521" s="79"/>
      <c r="L521" s="77"/>
      <c r="P521" s="77"/>
      <c r="Q521" s="77"/>
      <c r="R521" s="77"/>
      <c r="S521" s="77"/>
      <c r="V521" s="77"/>
      <c r="W521" s="77"/>
      <c r="X521" s="77"/>
      <c r="Y521" s="79"/>
      <c r="Z521" s="79"/>
      <c r="AA521" s="79"/>
      <c r="AB521" s="79"/>
      <c r="AC521" s="79"/>
      <c r="AD521" s="79"/>
      <c r="AE521" s="78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</row>
    <row r="522" spans="1:47">
      <c r="A522" s="77" t="s">
        <v>2304</v>
      </c>
      <c r="B522" s="77" t="s">
        <v>2673</v>
      </c>
      <c r="C522" s="78">
        <v>42403</v>
      </c>
      <c r="D522" s="77" t="s">
        <v>3006</v>
      </c>
      <c r="E522" s="94">
        <v>11.33</v>
      </c>
      <c r="F522" s="77" t="s">
        <v>94</v>
      </c>
      <c r="G522" s="77" t="s">
        <v>94</v>
      </c>
      <c r="H522" s="77"/>
      <c r="I522" s="77"/>
      <c r="J522" s="77"/>
      <c r="K522" s="79"/>
      <c r="L522" s="77"/>
      <c r="P522" s="77"/>
      <c r="Q522" s="77"/>
      <c r="R522" s="77"/>
      <c r="S522" s="77"/>
      <c r="V522" s="77"/>
      <c r="W522" s="77"/>
      <c r="X522" s="77"/>
      <c r="Y522" s="79"/>
      <c r="Z522" s="79"/>
      <c r="AA522" s="79"/>
      <c r="AB522" s="79"/>
      <c r="AC522" s="79"/>
      <c r="AD522" s="79"/>
      <c r="AE522" s="78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</row>
    <row r="523" spans="1:47">
      <c r="A523" s="77" t="s">
        <v>2304</v>
      </c>
      <c r="B523" s="77" t="s">
        <v>2673</v>
      </c>
      <c r="C523" s="78">
        <v>42403</v>
      </c>
      <c r="D523" s="77" t="s">
        <v>3007</v>
      </c>
      <c r="E523" s="94">
        <v>11.88</v>
      </c>
      <c r="F523" s="77" t="s">
        <v>94</v>
      </c>
      <c r="G523" s="77" t="s">
        <v>94</v>
      </c>
      <c r="H523" s="77"/>
      <c r="I523" s="77"/>
      <c r="J523" s="77"/>
      <c r="K523" s="79"/>
      <c r="L523" s="77"/>
      <c r="P523" s="77"/>
      <c r="Q523" s="77"/>
      <c r="R523" s="77"/>
      <c r="S523" s="77"/>
      <c r="V523" s="77"/>
      <c r="W523" s="77"/>
      <c r="X523" s="77"/>
      <c r="Y523" s="79"/>
      <c r="Z523" s="79"/>
      <c r="AA523" s="79"/>
      <c r="AB523" s="79"/>
      <c r="AC523" s="79"/>
      <c r="AD523" s="79"/>
      <c r="AE523" s="78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</row>
    <row r="524" spans="1:47">
      <c r="A524" s="77" t="s">
        <v>2304</v>
      </c>
      <c r="B524" s="77" t="s">
        <v>2673</v>
      </c>
      <c r="C524" s="78">
        <v>42403</v>
      </c>
      <c r="D524" s="77" t="s">
        <v>3008</v>
      </c>
      <c r="E524" s="94">
        <v>12.96</v>
      </c>
      <c r="F524" s="77" t="s">
        <v>94</v>
      </c>
      <c r="G524" s="77" t="s">
        <v>94</v>
      </c>
      <c r="H524" s="77"/>
      <c r="I524" s="77"/>
      <c r="J524" s="77"/>
      <c r="K524" s="79"/>
      <c r="L524" s="77"/>
      <c r="P524" s="77"/>
      <c r="Q524" s="77"/>
      <c r="R524" s="77"/>
      <c r="S524" s="77"/>
      <c r="V524" s="77"/>
      <c r="W524" s="77"/>
      <c r="X524" s="77"/>
      <c r="Y524" s="79"/>
      <c r="Z524" s="79"/>
      <c r="AA524" s="79"/>
      <c r="AB524" s="79"/>
      <c r="AC524" s="79"/>
      <c r="AD524" s="79"/>
      <c r="AE524" s="78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</row>
    <row r="525" spans="1:47">
      <c r="A525" s="77" t="s">
        <v>2304</v>
      </c>
      <c r="B525" s="77" t="s">
        <v>2673</v>
      </c>
      <c r="C525" s="78">
        <v>42403</v>
      </c>
      <c r="D525" s="77" t="s">
        <v>3009</v>
      </c>
      <c r="E525" s="94">
        <v>13.18</v>
      </c>
      <c r="F525" s="77" t="s">
        <v>94</v>
      </c>
      <c r="G525" s="77" t="s">
        <v>94</v>
      </c>
      <c r="H525" s="77"/>
      <c r="I525" s="77"/>
      <c r="J525" s="77"/>
      <c r="K525" s="79"/>
      <c r="L525" s="77"/>
      <c r="P525" s="77"/>
      <c r="Q525" s="77"/>
      <c r="R525" s="77"/>
      <c r="S525" s="77"/>
      <c r="V525" s="77"/>
      <c r="W525" s="77"/>
      <c r="X525" s="77"/>
      <c r="Y525" s="79"/>
      <c r="Z525" s="79"/>
      <c r="AA525" s="79"/>
      <c r="AB525" s="79"/>
      <c r="AC525" s="79"/>
      <c r="AD525" s="79"/>
      <c r="AE525" s="78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</row>
    <row r="526" spans="1:47">
      <c r="A526" s="77" t="s">
        <v>2304</v>
      </c>
      <c r="B526" s="77" t="s">
        <v>2673</v>
      </c>
      <c r="C526" s="78">
        <v>42403</v>
      </c>
      <c r="D526" s="77" t="s">
        <v>3010</v>
      </c>
      <c r="E526" s="94">
        <v>18.739999999999998</v>
      </c>
      <c r="F526" s="77" t="s">
        <v>94</v>
      </c>
      <c r="G526" s="77" t="s">
        <v>94</v>
      </c>
      <c r="H526" s="77"/>
      <c r="I526" s="77"/>
      <c r="J526" s="77"/>
      <c r="K526" s="79"/>
      <c r="L526" s="77"/>
      <c r="P526" s="77"/>
      <c r="Q526" s="77"/>
      <c r="R526" s="77"/>
      <c r="S526" s="77"/>
      <c r="V526" s="77"/>
      <c r="W526" s="77"/>
      <c r="X526" s="77"/>
      <c r="Y526" s="79"/>
      <c r="Z526" s="79"/>
      <c r="AA526" s="79"/>
      <c r="AB526" s="79"/>
      <c r="AC526" s="79"/>
      <c r="AD526" s="79"/>
      <c r="AE526" s="78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</row>
    <row r="527" spans="1:47">
      <c r="A527" s="77" t="s">
        <v>2304</v>
      </c>
      <c r="B527" s="77" t="s">
        <v>2673</v>
      </c>
      <c r="C527" s="78">
        <v>42403</v>
      </c>
      <c r="D527" s="77" t="s">
        <v>3011</v>
      </c>
      <c r="E527" s="94">
        <v>18.760000000000002</v>
      </c>
      <c r="F527" s="77" t="s">
        <v>94</v>
      </c>
      <c r="G527" s="77" t="s">
        <v>94</v>
      </c>
      <c r="H527" s="77"/>
      <c r="I527" s="77"/>
      <c r="J527" s="77"/>
      <c r="K527" s="79"/>
      <c r="L527" s="77"/>
      <c r="P527" s="77"/>
      <c r="Q527" s="77"/>
      <c r="R527" s="77"/>
      <c r="S527" s="77"/>
      <c r="V527" s="77"/>
      <c r="W527" s="77"/>
      <c r="X527" s="77"/>
      <c r="Y527" s="79"/>
      <c r="Z527" s="79"/>
      <c r="AA527" s="79"/>
      <c r="AB527" s="79"/>
      <c r="AC527" s="79"/>
      <c r="AD527" s="79"/>
      <c r="AE527" s="78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</row>
    <row r="528" spans="1:47">
      <c r="A528" s="77" t="s">
        <v>2304</v>
      </c>
      <c r="B528" s="77" t="s">
        <v>2673</v>
      </c>
      <c r="C528" s="78">
        <v>42403</v>
      </c>
      <c r="D528" s="77" t="s">
        <v>3012</v>
      </c>
      <c r="E528" s="94">
        <v>18.98</v>
      </c>
      <c r="F528" s="77" t="s">
        <v>94</v>
      </c>
      <c r="G528" s="77" t="s">
        <v>94</v>
      </c>
      <c r="H528" s="77"/>
      <c r="I528" s="77"/>
      <c r="J528" s="77"/>
      <c r="K528" s="79"/>
      <c r="L528" s="77"/>
      <c r="P528" s="77"/>
      <c r="Q528" s="77"/>
      <c r="R528" s="77"/>
      <c r="S528" s="77"/>
      <c r="V528" s="77"/>
      <c r="W528" s="77"/>
      <c r="X528" s="77"/>
      <c r="Y528" s="79"/>
      <c r="Z528" s="79"/>
      <c r="AA528" s="79"/>
      <c r="AB528" s="79"/>
      <c r="AC528" s="79"/>
      <c r="AD528" s="79"/>
      <c r="AE528" s="78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</row>
    <row r="529" spans="1:47">
      <c r="A529" s="77" t="s">
        <v>2304</v>
      </c>
      <c r="B529" s="77" t="s">
        <v>2673</v>
      </c>
      <c r="C529" s="78">
        <v>42403</v>
      </c>
      <c r="D529" s="77" t="s">
        <v>3013</v>
      </c>
      <c r="E529" s="94">
        <v>19.79</v>
      </c>
      <c r="F529" s="77" t="s">
        <v>94</v>
      </c>
      <c r="G529" s="77" t="s">
        <v>94</v>
      </c>
      <c r="H529" s="77"/>
      <c r="I529" s="77"/>
      <c r="J529" s="77"/>
      <c r="K529" s="79"/>
      <c r="L529" s="77"/>
      <c r="P529" s="77"/>
      <c r="Q529" s="77"/>
      <c r="R529" s="77"/>
      <c r="S529" s="77"/>
      <c r="V529" s="77"/>
      <c r="W529" s="77"/>
      <c r="X529" s="77"/>
      <c r="Y529" s="79"/>
      <c r="Z529" s="79"/>
      <c r="AA529" s="79"/>
      <c r="AB529" s="79"/>
      <c r="AC529" s="79"/>
      <c r="AD529" s="79"/>
      <c r="AE529" s="78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</row>
    <row r="530" spans="1:47">
      <c r="A530" s="77" t="s">
        <v>2304</v>
      </c>
      <c r="B530" s="77" t="s">
        <v>2673</v>
      </c>
      <c r="C530" s="78">
        <v>42403</v>
      </c>
      <c r="D530" s="77" t="s">
        <v>3014</v>
      </c>
      <c r="E530" s="94">
        <v>20.420000000000002</v>
      </c>
      <c r="F530" s="77" t="s">
        <v>94</v>
      </c>
      <c r="G530" s="77" t="s">
        <v>94</v>
      </c>
      <c r="H530" s="77"/>
      <c r="I530" s="77"/>
      <c r="J530" s="77"/>
      <c r="K530" s="79"/>
      <c r="L530" s="77"/>
      <c r="P530" s="77"/>
      <c r="Q530" s="77"/>
      <c r="R530" s="77"/>
      <c r="S530" s="77"/>
      <c r="V530" s="77"/>
      <c r="W530" s="77"/>
      <c r="X530" s="77"/>
      <c r="Y530" s="79"/>
      <c r="Z530" s="79"/>
      <c r="AA530" s="79"/>
      <c r="AB530" s="79"/>
      <c r="AC530" s="79"/>
      <c r="AD530" s="79"/>
      <c r="AE530" s="78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</row>
    <row r="531" spans="1:47">
      <c r="A531" s="77" t="s">
        <v>2304</v>
      </c>
      <c r="B531" s="77" t="s">
        <v>2673</v>
      </c>
      <c r="C531" s="78">
        <v>42403</v>
      </c>
      <c r="D531" s="77" t="s">
        <v>3015</v>
      </c>
      <c r="E531" s="94">
        <v>20.91</v>
      </c>
      <c r="F531" s="77" t="s">
        <v>94</v>
      </c>
      <c r="G531" s="77" t="s">
        <v>94</v>
      </c>
      <c r="H531" s="77"/>
      <c r="I531" s="77"/>
      <c r="J531" s="77"/>
      <c r="K531" s="79"/>
      <c r="L531" s="77"/>
      <c r="P531" s="77"/>
      <c r="Q531" s="77"/>
      <c r="R531" s="77"/>
      <c r="S531" s="77"/>
      <c r="V531" s="77"/>
      <c r="W531" s="77"/>
      <c r="X531" s="77"/>
      <c r="Y531" s="79"/>
      <c r="Z531" s="79"/>
      <c r="AA531" s="79"/>
      <c r="AB531" s="79"/>
      <c r="AC531" s="79"/>
      <c r="AD531" s="79"/>
      <c r="AE531" s="78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</row>
    <row r="532" spans="1:47">
      <c r="A532" s="77" t="s">
        <v>2304</v>
      </c>
      <c r="B532" s="77" t="s">
        <v>2673</v>
      </c>
      <c r="C532" s="78">
        <v>42403</v>
      </c>
      <c r="D532" s="77" t="s">
        <v>3016</v>
      </c>
      <c r="E532" s="94">
        <v>21.43</v>
      </c>
      <c r="F532" s="77" t="s">
        <v>94</v>
      </c>
      <c r="G532" s="77" t="s">
        <v>94</v>
      </c>
      <c r="H532" s="77"/>
      <c r="I532" s="77"/>
      <c r="J532" s="77"/>
      <c r="K532" s="79"/>
      <c r="L532" s="77"/>
      <c r="P532" s="77"/>
      <c r="Q532" s="77"/>
      <c r="R532" s="77"/>
      <c r="S532" s="77"/>
      <c r="V532" s="77"/>
      <c r="W532" s="77"/>
      <c r="X532" s="77"/>
      <c r="Y532" s="79"/>
      <c r="Z532" s="79"/>
      <c r="AA532" s="79"/>
      <c r="AB532" s="79"/>
      <c r="AC532" s="79"/>
      <c r="AD532" s="79"/>
      <c r="AE532" s="78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</row>
    <row r="533" spans="1:47">
      <c r="A533" s="77" t="s">
        <v>2304</v>
      </c>
      <c r="B533" s="77" t="s">
        <v>2673</v>
      </c>
      <c r="C533" s="78">
        <v>42403</v>
      </c>
      <c r="D533" s="77" t="s">
        <v>3017</v>
      </c>
      <c r="E533" s="94">
        <v>22.29</v>
      </c>
      <c r="F533" s="77" t="s">
        <v>94</v>
      </c>
      <c r="G533" s="77" t="s">
        <v>94</v>
      </c>
      <c r="H533" s="77"/>
      <c r="I533" s="77"/>
      <c r="J533" s="77"/>
      <c r="K533" s="79"/>
      <c r="L533" s="77"/>
      <c r="P533" s="77"/>
      <c r="Q533" s="77"/>
      <c r="R533" s="77"/>
      <c r="S533" s="77"/>
      <c r="V533" s="77"/>
      <c r="W533" s="77"/>
      <c r="X533" s="77"/>
      <c r="Y533" s="79"/>
      <c r="Z533" s="79"/>
      <c r="AA533" s="79"/>
      <c r="AB533" s="79"/>
      <c r="AC533" s="79"/>
      <c r="AD533" s="79"/>
      <c r="AE533" s="78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</row>
    <row r="534" spans="1:47">
      <c r="A534" s="77" t="s">
        <v>2304</v>
      </c>
      <c r="B534" s="77" t="s">
        <v>2673</v>
      </c>
      <c r="C534" s="78">
        <v>42403</v>
      </c>
      <c r="D534" s="77" t="s">
        <v>3018</v>
      </c>
      <c r="E534" s="94">
        <v>25.84</v>
      </c>
      <c r="F534" s="77" t="s">
        <v>94</v>
      </c>
      <c r="G534" s="77" t="s">
        <v>94</v>
      </c>
      <c r="H534" s="77"/>
      <c r="I534" s="77"/>
      <c r="J534" s="77"/>
      <c r="K534" s="79"/>
      <c r="L534" s="77"/>
      <c r="P534" s="77"/>
      <c r="Q534" s="77"/>
      <c r="R534" s="77"/>
      <c r="S534" s="77"/>
      <c r="V534" s="77"/>
      <c r="W534" s="77"/>
      <c r="X534" s="77"/>
      <c r="Y534" s="79"/>
      <c r="Z534" s="79"/>
      <c r="AA534" s="79"/>
      <c r="AB534" s="79"/>
      <c r="AC534" s="79"/>
      <c r="AD534" s="79"/>
      <c r="AE534" s="78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</row>
    <row r="535" spans="1:47">
      <c r="A535" s="77" t="s">
        <v>2304</v>
      </c>
      <c r="B535" s="77" t="s">
        <v>2673</v>
      </c>
      <c r="C535" s="78">
        <v>42403</v>
      </c>
      <c r="D535" s="77" t="s">
        <v>3019</v>
      </c>
      <c r="E535" s="94">
        <v>26.47</v>
      </c>
      <c r="F535" s="77" t="s">
        <v>94</v>
      </c>
      <c r="G535" s="77" t="s">
        <v>94</v>
      </c>
      <c r="H535" s="77"/>
      <c r="I535" s="77"/>
      <c r="J535" s="77"/>
      <c r="K535" s="79"/>
      <c r="L535" s="77"/>
      <c r="P535" s="77"/>
      <c r="Q535" s="77"/>
      <c r="R535" s="77"/>
      <c r="S535" s="77"/>
      <c r="V535" s="77"/>
      <c r="W535" s="77"/>
      <c r="X535" s="77"/>
      <c r="Y535" s="79"/>
      <c r="Z535" s="79"/>
      <c r="AA535" s="79"/>
      <c r="AB535" s="79"/>
      <c r="AC535" s="79"/>
      <c r="AD535" s="79"/>
      <c r="AE535" s="78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</row>
    <row r="536" spans="1:47">
      <c r="A536" s="77" t="s">
        <v>2304</v>
      </c>
      <c r="B536" s="77" t="s">
        <v>2673</v>
      </c>
      <c r="C536" s="78">
        <v>42403</v>
      </c>
      <c r="D536" s="77" t="s">
        <v>3020</v>
      </c>
      <c r="E536" s="94">
        <v>26.76</v>
      </c>
      <c r="F536" s="77" t="s">
        <v>94</v>
      </c>
      <c r="G536" s="77" t="s">
        <v>94</v>
      </c>
      <c r="H536" s="77"/>
      <c r="I536" s="77"/>
      <c r="J536" s="77"/>
      <c r="K536" s="79"/>
      <c r="L536" s="77"/>
      <c r="P536" s="77"/>
      <c r="Q536" s="77"/>
      <c r="R536" s="77"/>
      <c r="S536" s="77"/>
      <c r="V536" s="77"/>
      <c r="W536" s="77"/>
      <c r="X536" s="77"/>
      <c r="Y536" s="79"/>
      <c r="Z536" s="79"/>
      <c r="AA536" s="79"/>
      <c r="AB536" s="79"/>
      <c r="AC536" s="79"/>
      <c r="AD536" s="79"/>
      <c r="AE536" s="78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</row>
    <row r="537" spans="1:47">
      <c r="A537" s="77" t="s">
        <v>2304</v>
      </c>
      <c r="B537" s="77" t="s">
        <v>2673</v>
      </c>
      <c r="C537" s="78">
        <v>42403</v>
      </c>
      <c r="D537" s="77" t="s">
        <v>3021</v>
      </c>
      <c r="E537" s="94">
        <v>27.67</v>
      </c>
      <c r="F537" s="77" t="s">
        <v>94</v>
      </c>
      <c r="G537" s="77" t="s">
        <v>94</v>
      </c>
      <c r="H537" s="77"/>
      <c r="I537" s="77"/>
      <c r="J537" s="77"/>
      <c r="K537" s="79"/>
      <c r="L537" s="77"/>
      <c r="P537" s="77"/>
      <c r="Q537" s="77"/>
      <c r="R537" s="77"/>
      <c r="S537" s="77"/>
      <c r="V537" s="77"/>
      <c r="W537" s="77"/>
      <c r="X537" s="77"/>
      <c r="Y537" s="79"/>
      <c r="Z537" s="79"/>
      <c r="AA537" s="79"/>
      <c r="AB537" s="79"/>
      <c r="AC537" s="79"/>
      <c r="AD537" s="79"/>
      <c r="AE537" s="78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</row>
    <row r="538" spans="1:47">
      <c r="A538" s="77" t="s">
        <v>2304</v>
      </c>
      <c r="B538" s="77" t="s">
        <v>2673</v>
      </c>
      <c r="C538" s="78">
        <v>42403</v>
      </c>
      <c r="D538" s="77" t="s">
        <v>3022</v>
      </c>
      <c r="E538" s="94">
        <v>31.21</v>
      </c>
      <c r="F538" s="77" t="s">
        <v>94</v>
      </c>
      <c r="G538" s="77" t="s">
        <v>94</v>
      </c>
      <c r="H538" s="77"/>
      <c r="I538" s="77"/>
      <c r="J538" s="77"/>
      <c r="K538" s="79"/>
      <c r="L538" s="77"/>
      <c r="P538" s="77"/>
      <c r="Q538" s="77"/>
      <c r="R538" s="77"/>
      <c r="S538" s="77"/>
      <c r="V538" s="77"/>
      <c r="W538" s="77"/>
      <c r="X538" s="77"/>
      <c r="Y538" s="79"/>
      <c r="Z538" s="79"/>
      <c r="AA538" s="79"/>
      <c r="AB538" s="79"/>
      <c r="AC538" s="79"/>
      <c r="AD538" s="79"/>
      <c r="AE538" s="78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</row>
    <row r="539" spans="1:47">
      <c r="A539" s="77" t="s">
        <v>2304</v>
      </c>
      <c r="B539" s="77" t="s">
        <v>2673</v>
      </c>
      <c r="C539" s="78">
        <v>42403</v>
      </c>
      <c r="D539" s="77" t="s">
        <v>3023</v>
      </c>
      <c r="E539" s="94">
        <v>31.27</v>
      </c>
      <c r="F539" s="77" t="s">
        <v>94</v>
      </c>
      <c r="G539" s="77" t="s">
        <v>94</v>
      </c>
      <c r="H539" s="77"/>
      <c r="I539" s="77"/>
      <c r="J539" s="77"/>
      <c r="K539" s="79"/>
      <c r="L539" s="77"/>
      <c r="P539" s="77"/>
      <c r="Q539" s="77"/>
      <c r="R539" s="77"/>
      <c r="S539" s="77"/>
      <c r="V539" s="77"/>
      <c r="W539" s="77"/>
      <c r="X539" s="77"/>
      <c r="Y539" s="79"/>
      <c r="Z539" s="79"/>
      <c r="AA539" s="79"/>
      <c r="AB539" s="79"/>
      <c r="AC539" s="79"/>
      <c r="AD539" s="79"/>
      <c r="AE539" s="78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</row>
    <row r="540" spans="1:47">
      <c r="A540" s="77" t="s">
        <v>2304</v>
      </c>
      <c r="B540" s="77" t="s">
        <v>2673</v>
      </c>
      <c r="C540" s="78">
        <v>42403</v>
      </c>
      <c r="D540" s="77" t="s">
        <v>3024</v>
      </c>
      <c r="E540" s="94">
        <v>34.270000000000003</v>
      </c>
      <c r="F540" s="77" t="s">
        <v>94</v>
      </c>
      <c r="G540" s="77" t="s">
        <v>94</v>
      </c>
      <c r="H540" s="77"/>
      <c r="I540" s="77"/>
      <c r="J540" s="77"/>
      <c r="K540" s="79"/>
      <c r="L540" s="77"/>
      <c r="P540" s="77"/>
      <c r="Q540" s="77"/>
      <c r="R540" s="77"/>
      <c r="S540" s="77"/>
      <c r="V540" s="77"/>
      <c r="W540" s="77"/>
      <c r="X540" s="77"/>
      <c r="Y540" s="79"/>
      <c r="Z540" s="79"/>
      <c r="AA540" s="79"/>
      <c r="AB540" s="79"/>
      <c r="AC540" s="79"/>
      <c r="AD540" s="79"/>
      <c r="AE540" s="78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</row>
    <row r="541" spans="1:47">
      <c r="A541" s="77" t="s">
        <v>2304</v>
      </c>
      <c r="B541" s="77" t="s">
        <v>2673</v>
      </c>
      <c r="C541" s="78">
        <v>42403</v>
      </c>
      <c r="D541" s="77" t="s">
        <v>3025</v>
      </c>
      <c r="E541" s="94">
        <v>36.11</v>
      </c>
      <c r="F541" s="77" t="s">
        <v>94</v>
      </c>
      <c r="G541" s="77" t="s">
        <v>94</v>
      </c>
      <c r="H541" s="77"/>
      <c r="I541" s="77"/>
      <c r="J541" s="77"/>
      <c r="K541" s="79"/>
      <c r="L541" s="77"/>
      <c r="P541" s="77"/>
      <c r="Q541" s="77"/>
      <c r="R541" s="77"/>
      <c r="S541" s="77"/>
      <c r="V541" s="77"/>
      <c r="W541" s="77"/>
      <c r="X541" s="77"/>
      <c r="Y541" s="79"/>
      <c r="Z541" s="79"/>
      <c r="AA541" s="79"/>
      <c r="AB541" s="79"/>
      <c r="AC541" s="79"/>
      <c r="AD541" s="79"/>
      <c r="AE541" s="78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</row>
    <row r="542" spans="1:47">
      <c r="A542" s="77" t="s">
        <v>2304</v>
      </c>
      <c r="B542" s="77" t="s">
        <v>2673</v>
      </c>
      <c r="C542" s="78">
        <v>42403</v>
      </c>
      <c r="D542" s="77" t="s">
        <v>3026</v>
      </c>
      <c r="E542" s="94">
        <v>40.65</v>
      </c>
      <c r="F542" s="77" t="s">
        <v>94</v>
      </c>
      <c r="G542" s="77" t="s">
        <v>94</v>
      </c>
      <c r="H542" s="77"/>
      <c r="I542" s="77"/>
      <c r="J542" s="77"/>
      <c r="K542" s="79"/>
      <c r="L542" s="77"/>
      <c r="P542" s="77"/>
      <c r="Q542" s="77"/>
      <c r="R542" s="77"/>
      <c r="S542" s="77"/>
      <c r="V542" s="77"/>
      <c r="W542" s="77"/>
      <c r="X542" s="77"/>
      <c r="Y542" s="79"/>
      <c r="Z542" s="79"/>
      <c r="AA542" s="79"/>
      <c r="AB542" s="79"/>
      <c r="AC542" s="79"/>
      <c r="AD542" s="79"/>
      <c r="AE542" s="78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</row>
    <row r="543" spans="1:47">
      <c r="A543" s="77" t="s">
        <v>2304</v>
      </c>
      <c r="B543" s="77" t="s">
        <v>2673</v>
      </c>
      <c r="C543" s="78">
        <v>42403</v>
      </c>
      <c r="D543" s="77" t="s">
        <v>3027</v>
      </c>
      <c r="E543" s="94">
        <v>42.44</v>
      </c>
      <c r="F543" s="77" t="s">
        <v>94</v>
      </c>
      <c r="G543" s="77" t="s">
        <v>94</v>
      </c>
      <c r="H543" s="77"/>
      <c r="I543" s="77"/>
      <c r="J543" s="77"/>
      <c r="K543" s="79"/>
      <c r="L543" s="77"/>
      <c r="P543" s="77"/>
      <c r="Q543" s="77"/>
      <c r="R543" s="77"/>
      <c r="S543" s="77"/>
      <c r="V543" s="77"/>
      <c r="W543" s="77"/>
      <c r="X543" s="77"/>
      <c r="Y543" s="79"/>
      <c r="Z543" s="79"/>
      <c r="AA543" s="79"/>
      <c r="AB543" s="79"/>
      <c r="AC543" s="79"/>
      <c r="AD543" s="79"/>
      <c r="AE543" s="78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</row>
    <row r="544" spans="1:47">
      <c r="A544" s="77" t="s">
        <v>2304</v>
      </c>
      <c r="B544" s="77" t="s">
        <v>2673</v>
      </c>
      <c r="C544" s="78">
        <v>42403</v>
      </c>
      <c r="D544" s="77" t="s">
        <v>3028</v>
      </c>
      <c r="E544" s="94">
        <v>45.09</v>
      </c>
      <c r="F544" s="77" t="s">
        <v>94</v>
      </c>
      <c r="G544" s="77" t="s">
        <v>94</v>
      </c>
      <c r="H544" s="77"/>
      <c r="I544" s="77"/>
      <c r="J544" s="77"/>
      <c r="K544" s="79"/>
      <c r="L544" s="77"/>
      <c r="P544" s="77"/>
      <c r="Q544" s="77"/>
      <c r="R544" s="77"/>
      <c r="S544" s="77"/>
      <c r="V544" s="77"/>
      <c r="W544" s="77"/>
      <c r="X544" s="77"/>
      <c r="Y544" s="79"/>
      <c r="Z544" s="79"/>
      <c r="AA544" s="79"/>
      <c r="AB544" s="79"/>
      <c r="AC544" s="79"/>
      <c r="AD544" s="79"/>
      <c r="AE544" s="78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</row>
    <row r="545" spans="1:47">
      <c r="A545" s="77" t="s">
        <v>2304</v>
      </c>
      <c r="B545" s="77" t="s">
        <v>2673</v>
      </c>
      <c r="C545" s="78">
        <v>42403</v>
      </c>
      <c r="D545" s="77" t="s">
        <v>3029</v>
      </c>
      <c r="E545" s="94">
        <v>45.83</v>
      </c>
      <c r="F545" s="77" t="s">
        <v>94</v>
      </c>
      <c r="G545" s="77" t="s">
        <v>94</v>
      </c>
      <c r="H545" s="77"/>
      <c r="I545" s="77"/>
      <c r="J545" s="77"/>
      <c r="K545" s="79"/>
      <c r="L545" s="77"/>
      <c r="P545" s="77"/>
      <c r="Q545" s="77"/>
      <c r="R545" s="77"/>
      <c r="S545" s="77"/>
      <c r="V545" s="77"/>
      <c r="W545" s="77"/>
      <c r="X545" s="77"/>
      <c r="Y545" s="79"/>
      <c r="Z545" s="79"/>
      <c r="AA545" s="79"/>
      <c r="AB545" s="79"/>
      <c r="AC545" s="79"/>
      <c r="AD545" s="79"/>
      <c r="AE545" s="78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</row>
    <row r="546" spans="1:47">
      <c r="A546" s="77" t="s">
        <v>2304</v>
      </c>
      <c r="B546" s="77" t="s">
        <v>2673</v>
      </c>
      <c r="C546" s="78">
        <v>42403</v>
      </c>
      <c r="D546" s="77" t="s">
        <v>3030</v>
      </c>
      <c r="E546" s="94">
        <v>47.71</v>
      </c>
      <c r="F546" s="77" t="s">
        <v>94</v>
      </c>
      <c r="G546" s="77" t="s">
        <v>94</v>
      </c>
      <c r="H546" s="77"/>
      <c r="I546" s="77"/>
      <c r="J546" s="77"/>
      <c r="K546" s="79"/>
      <c r="L546" s="77"/>
      <c r="P546" s="77"/>
      <c r="Q546" s="77"/>
      <c r="R546" s="77"/>
      <c r="S546" s="77"/>
      <c r="V546" s="77"/>
      <c r="W546" s="77"/>
      <c r="X546" s="77"/>
      <c r="Y546" s="79"/>
      <c r="Z546" s="79"/>
      <c r="AA546" s="79"/>
      <c r="AB546" s="79"/>
      <c r="AC546" s="79"/>
      <c r="AD546" s="79"/>
      <c r="AE546" s="78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</row>
    <row r="547" spans="1:47">
      <c r="A547" s="77" t="s">
        <v>2304</v>
      </c>
      <c r="B547" s="77" t="s">
        <v>2673</v>
      </c>
      <c r="C547" s="78">
        <v>42403</v>
      </c>
      <c r="D547" s="77" t="s">
        <v>3031</v>
      </c>
      <c r="E547" s="94">
        <v>48.13</v>
      </c>
      <c r="F547" s="77" t="s">
        <v>94</v>
      </c>
      <c r="G547" s="77" t="s">
        <v>94</v>
      </c>
      <c r="H547" s="77"/>
      <c r="I547" s="77"/>
      <c r="J547" s="77"/>
      <c r="K547" s="79"/>
      <c r="L547" s="77"/>
      <c r="P547" s="77"/>
      <c r="Q547" s="77"/>
      <c r="R547" s="77"/>
      <c r="S547" s="77"/>
      <c r="V547" s="77"/>
      <c r="W547" s="77"/>
      <c r="X547" s="77"/>
      <c r="Y547" s="79"/>
      <c r="Z547" s="79"/>
      <c r="AA547" s="79"/>
      <c r="AB547" s="79"/>
      <c r="AC547" s="79"/>
      <c r="AD547" s="79"/>
      <c r="AE547" s="78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</row>
    <row r="548" spans="1:47">
      <c r="A548" s="77" t="s">
        <v>2304</v>
      </c>
      <c r="B548" s="77" t="s">
        <v>2673</v>
      </c>
      <c r="C548" s="78">
        <v>42403</v>
      </c>
      <c r="D548" s="77" t="s">
        <v>3032</v>
      </c>
      <c r="E548" s="94">
        <v>48.61</v>
      </c>
      <c r="F548" s="77" t="s">
        <v>94</v>
      </c>
      <c r="G548" s="77" t="s">
        <v>94</v>
      </c>
      <c r="H548" s="77"/>
      <c r="I548" s="77"/>
      <c r="J548" s="77"/>
      <c r="K548" s="79"/>
      <c r="L548" s="77"/>
      <c r="P548" s="77"/>
      <c r="Q548" s="77"/>
      <c r="R548" s="77"/>
      <c r="S548" s="77"/>
      <c r="V548" s="77"/>
      <c r="W548" s="77"/>
      <c r="X548" s="77"/>
      <c r="Y548" s="79"/>
      <c r="Z548" s="79"/>
      <c r="AA548" s="79"/>
      <c r="AB548" s="79"/>
      <c r="AC548" s="79"/>
      <c r="AD548" s="79"/>
      <c r="AE548" s="78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</row>
    <row r="549" spans="1:47">
      <c r="A549" s="77" t="s">
        <v>2304</v>
      </c>
      <c r="B549" s="77" t="s">
        <v>2673</v>
      </c>
      <c r="C549" s="78">
        <v>42403</v>
      </c>
      <c r="D549" s="77" t="s">
        <v>3033</v>
      </c>
      <c r="E549" s="94">
        <v>50.13</v>
      </c>
      <c r="F549" s="77" t="s">
        <v>94</v>
      </c>
      <c r="G549" s="77" t="s">
        <v>94</v>
      </c>
      <c r="H549" s="77"/>
      <c r="I549" s="77"/>
      <c r="J549" s="77"/>
      <c r="K549" s="79"/>
      <c r="L549" s="77"/>
      <c r="P549" s="77"/>
      <c r="Q549" s="77"/>
      <c r="R549" s="77"/>
      <c r="S549" s="77"/>
      <c r="V549" s="77"/>
      <c r="W549" s="77"/>
      <c r="X549" s="77"/>
      <c r="Y549" s="79"/>
      <c r="Z549" s="79"/>
      <c r="AA549" s="79"/>
      <c r="AB549" s="79"/>
      <c r="AC549" s="79"/>
      <c r="AD549" s="79"/>
      <c r="AE549" s="78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</row>
    <row r="550" spans="1:47">
      <c r="A550" s="77" t="s">
        <v>2304</v>
      </c>
      <c r="B550" s="77" t="s">
        <v>2673</v>
      </c>
      <c r="C550" s="78">
        <v>42403</v>
      </c>
      <c r="D550" s="77" t="s">
        <v>3034</v>
      </c>
      <c r="E550" s="94">
        <v>50.13</v>
      </c>
      <c r="F550" s="77" t="s">
        <v>94</v>
      </c>
      <c r="G550" s="77" t="s">
        <v>94</v>
      </c>
      <c r="H550" s="77"/>
      <c r="I550" s="77"/>
      <c r="J550" s="77"/>
      <c r="K550" s="79"/>
      <c r="L550" s="77"/>
      <c r="P550" s="77"/>
      <c r="Q550" s="77"/>
      <c r="R550" s="77"/>
      <c r="S550" s="77"/>
      <c r="V550" s="77"/>
      <c r="W550" s="77"/>
      <c r="X550" s="77"/>
      <c r="Y550" s="79"/>
      <c r="Z550" s="79"/>
      <c r="AA550" s="79"/>
      <c r="AB550" s="79"/>
      <c r="AC550" s="79"/>
      <c r="AD550" s="79"/>
      <c r="AE550" s="78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</row>
    <row r="551" spans="1:47">
      <c r="A551" s="77" t="s">
        <v>2304</v>
      </c>
      <c r="B551" s="77" t="s">
        <v>2673</v>
      </c>
      <c r="C551" s="78">
        <v>42403</v>
      </c>
      <c r="D551" s="77" t="s">
        <v>3035</v>
      </c>
      <c r="E551" s="94">
        <v>53.42</v>
      </c>
      <c r="F551" s="77" t="s">
        <v>94</v>
      </c>
      <c r="G551" s="77" t="s">
        <v>94</v>
      </c>
      <c r="H551" s="77"/>
      <c r="I551" s="77"/>
      <c r="J551" s="77"/>
      <c r="K551" s="79"/>
      <c r="L551" s="77"/>
      <c r="P551" s="77"/>
      <c r="Q551" s="77"/>
      <c r="R551" s="77"/>
      <c r="S551" s="77"/>
      <c r="V551" s="77"/>
      <c r="W551" s="77"/>
      <c r="X551" s="77"/>
      <c r="Y551" s="79"/>
      <c r="Z551" s="79"/>
      <c r="AA551" s="79"/>
      <c r="AB551" s="79"/>
      <c r="AC551" s="79"/>
      <c r="AD551" s="79"/>
      <c r="AE551" s="78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</row>
    <row r="552" spans="1:47">
      <c r="A552" s="77" t="s">
        <v>2304</v>
      </c>
      <c r="B552" s="77" t="s">
        <v>2673</v>
      </c>
      <c r="C552" s="78">
        <v>42403</v>
      </c>
      <c r="D552" s="77" t="s">
        <v>3036</v>
      </c>
      <c r="E552" s="94">
        <v>56.6</v>
      </c>
      <c r="F552" s="77" t="s">
        <v>94</v>
      </c>
      <c r="G552" s="77" t="s">
        <v>94</v>
      </c>
      <c r="H552" s="77"/>
      <c r="I552" s="77"/>
      <c r="J552" s="77"/>
      <c r="K552" s="79"/>
      <c r="L552" s="77"/>
      <c r="P552" s="77"/>
      <c r="Q552" s="77"/>
      <c r="R552" s="77"/>
      <c r="S552" s="77"/>
      <c r="V552" s="77"/>
      <c r="W552" s="77"/>
      <c r="X552" s="77"/>
      <c r="Y552" s="79"/>
      <c r="Z552" s="79"/>
      <c r="AA552" s="79"/>
      <c r="AB552" s="79"/>
      <c r="AC552" s="79"/>
      <c r="AD552" s="79"/>
      <c r="AE552" s="78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</row>
    <row r="553" spans="1:47">
      <c r="A553" s="77" t="s">
        <v>2304</v>
      </c>
      <c r="B553" s="77" t="s">
        <v>2673</v>
      </c>
      <c r="C553" s="78">
        <v>42403</v>
      </c>
      <c r="D553" s="77" t="s">
        <v>3037</v>
      </c>
      <c r="E553" s="94">
        <v>58.36</v>
      </c>
      <c r="F553" s="77" t="s">
        <v>94</v>
      </c>
      <c r="G553" s="77" t="s">
        <v>94</v>
      </c>
      <c r="H553" s="77"/>
      <c r="I553" s="77"/>
      <c r="J553" s="77"/>
      <c r="K553" s="79"/>
      <c r="L553" s="77"/>
      <c r="P553" s="77"/>
      <c r="Q553" s="77"/>
      <c r="R553" s="77"/>
      <c r="S553" s="77"/>
      <c r="V553" s="77"/>
      <c r="W553" s="77"/>
      <c r="X553" s="77"/>
      <c r="Y553" s="79"/>
      <c r="Z553" s="79"/>
      <c r="AA553" s="79"/>
      <c r="AB553" s="79"/>
      <c r="AC553" s="79"/>
      <c r="AD553" s="79"/>
      <c r="AE553" s="78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</row>
    <row r="554" spans="1:47">
      <c r="A554" s="77" t="s">
        <v>2304</v>
      </c>
      <c r="B554" s="77" t="s">
        <v>2673</v>
      </c>
      <c r="C554" s="78">
        <v>42403</v>
      </c>
      <c r="D554" s="77" t="s">
        <v>3038</v>
      </c>
      <c r="E554" s="94">
        <v>59.27</v>
      </c>
      <c r="F554" s="77" t="s">
        <v>94</v>
      </c>
      <c r="G554" s="77" t="s">
        <v>94</v>
      </c>
      <c r="H554" s="77"/>
      <c r="I554" s="77"/>
      <c r="J554" s="77"/>
      <c r="K554" s="79"/>
      <c r="L554" s="77"/>
      <c r="P554" s="77"/>
      <c r="Q554" s="77"/>
      <c r="R554" s="77"/>
      <c r="S554" s="77"/>
      <c r="V554" s="77"/>
      <c r="W554" s="77"/>
      <c r="X554" s="77"/>
      <c r="Y554" s="79"/>
      <c r="Z554" s="79"/>
      <c r="AA554" s="79"/>
      <c r="AB554" s="79"/>
      <c r="AC554" s="79"/>
      <c r="AD554" s="79"/>
      <c r="AE554" s="78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</row>
    <row r="555" spans="1:47">
      <c r="A555" s="77" t="s">
        <v>2304</v>
      </c>
      <c r="B555" s="77" t="s">
        <v>2673</v>
      </c>
      <c r="C555" s="78">
        <v>42403</v>
      </c>
      <c r="D555" s="77" t="s">
        <v>3039</v>
      </c>
      <c r="E555" s="94">
        <v>59.32</v>
      </c>
      <c r="F555" s="77" t="s">
        <v>94</v>
      </c>
      <c r="G555" s="77" t="s">
        <v>94</v>
      </c>
      <c r="H555" s="77"/>
      <c r="I555" s="77"/>
      <c r="J555" s="77"/>
      <c r="K555" s="79"/>
      <c r="L555" s="77"/>
      <c r="P555" s="77"/>
      <c r="Q555" s="77"/>
      <c r="R555" s="77"/>
      <c r="S555" s="77"/>
      <c r="V555" s="77"/>
      <c r="W555" s="77"/>
      <c r="X555" s="77"/>
      <c r="Y555" s="79"/>
      <c r="Z555" s="79"/>
      <c r="AA555" s="79"/>
      <c r="AB555" s="79"/>
      <c r="AC555" s="79"/>
      <c r="AD555" s="79"/>
      <c r="AE555" s="78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</row>
    <row r="556" spans="1:47">
      <c r="A556" s="77" t="s">
        <v>2304</v>
      </c>
      <c r="B556" s="77" t="s">
        <v>2673</v>
      </c>
      <c r="C556" s="78">
        <v>42403</v>
      </c>
      <c r="D556" s="77" t="s">
        <v>3040</v>
      </c>
      <c r="E556" s="94">
        <v>60.64</v>
      </c>
      <c r="F556" s="77" t="s">
        <v>94</v>
      </c>
      <c r="G556" s="77" t="s">
        <v>94</v>
      </c>
      <c r="H556" s="77"/>
      <c r="I556" s="77"/>
      <c r="J556" s="77"/>
      <c r="K556" s="79"/>
      <c r="L556" s="77"/>
      <c r="P556" s="77"/>
      <c r="Q556" s="77"/>
      <c r="R556" s="77"/>
      <c r="S556" s="77"/>
      <c r="V556" s="77"/>
      <c r="W556" s="77"/>
      <c r="X556" s="77"/>
      <c r="Y556" s="79"/>
      <c r="Z556" s="79"/>
      <c r="AA556" s="79"/>
      <c r="AB556" s="79"/>
      <c r="AC556" s="79"/>
      <c r="AD556" s="79"/>
      <c r="AE556" s="78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</row>
    <row r="557" spans="1:47">
      <c r="A557" s="77" t="s">
        <v>2304</v>
      </c>
      <c r="B557" s="77" t="s">
        <v>2673</v>
      </c>
      <c r="C557" s="78">
        <v>42403</v>
      </c>
      <c r="D557" s="77" t="s">
        <v>3041</v>
      </c>
      <c r="E557" s="94">
        <v>61.8</v>
      </c>
      <c r="F557" s="77" t="s">
        <v>94</v>
      </c>
      <c r="G557" s="77" t="s">
        <v>94</v>
      </c>
      <c r="H557" s="77"/>
      <c r="I557" s="77"/>
      <c r="J557" s="77"/>
      <c r="K557" s="79"/>
      <c r="L557" s="77"/>
      <c r="P557" s="77"/>
      <c r="Q557" s="77"/>
      <c r="R557" s="77"/>
      <c r="S557" s="77"/>
      <c r="V557" s="77"/>
      <c r="W557" s="77"/>
      <c r="X557" s="77"/>
      <c r="Y557" s="79"/>
      <c r="Z557" s="79"/>
      <c r="AA557" s="79"/>
      <c r="AB557" s="79"/>
      <c r="AC557" s="79"/>
      <c r="AD557" s="79"/>
      <c r="AE557" s="78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</row>
    <row r="558" spans="1:47">
      <c r="A558" s="77" t="s">
        <v>2304</v>
      </c>
      <c r="B558" s="77" t="s">
        <v>2673</v>
      </c>
      <c r="C558" s="78">
        <v>42403</v>
      </c>
      <c r="D558" s="77" t="s">
        <v>3042</v>
      </c>
      <c r="E558" s="94">
        <v>63</v>
      </c>
      <c r="F558" s="77" t="s">
        <v>94</v>
      </c>
      <c r="G558" s="77" t="s">
        <v>94</v>
      </c>
      <c r="H558" s="77"/>
      <c r="I558" s="77"/>
      <c r="J558" s="77"/>
      <c r="K558" s="79"/>
      <c r="L558" s="77"/>
      <c r="P558" s="77"/>
      <c r="Q558" s="77"/>
      <c r="R558" s="77"/>
      <c r="S558" s="77"/>
      <c r="V558" s="77"/>
      <c r="W558" s="77"/>
      <c r="X558" s="77"/>
      <c r="Y558" s="79"/>
      <c r="Z558" s="79"/>
      <c r="AA558" s="79"/>
      <c r="AB558" s="79"/>
      <c r="AC558" s="79"/>
      <c r="AD558" s="79"/>
      <c r="AE558" s="78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</row>
    <row r="559" spans="1:47">
      <c r="A559" s="77" t="s">
        <v>2304</v>
      </c>
      <c r="B559" s="77" t="s">
        <v>2673</v>
      </c>
      <c r="C559" s="78">
        <v>42403</v>
      </c>
      <c r="D559" s="77" t="s">
        <v>3043</v>
      </c>
      <c r="E559" s="94">
        <v>71.84</v>
      </c>
      <c r="F559" s="77" t="s">
        <v>94</v>
      </c>
      <c r="G559" s="77" t="s">
        <v>94</v>
      </c>
      <c r="H559" s="77"/>
      <c r="I559" s="77"/>
      <c r="J559" s="77"/>
      <c r="K559" s="79"/>
      <c r="L559" s="77"/>
      <c r="P559" s="77"/>
      <c r="Q559" s="77"/>
      <c r="R559" s="77"/>
      <c r="S559" s="77"/>
      <c r="V559" s="77"/>
      <c r="W559" s="77"/>
      <c r="X559" s="77"/>
      <c r="Y559" s="79"/>
      <c r="Z559" s="79"/>
      <c r="AA559" s="79"/>
      <c r="AB559" s="79"/>
      <c r="AC559" s="79"/>
      <c r="AD559" s="79"/>
      <c r="AE559" s="78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</row>
    <row r="560" spans="1:47">
      <c r="A560" s="77" t="s">
        <v>2304</v>
      </c>
      <c r="B560" s="77" t="s">
        <v>2673</v>
      </c>
      <c r="C560" s="78">
        <v>42403</v>
      </c>
      <c r="D560" s="77" t="s">
        <v>3044</v>
      </c>
      <c r="E560" s="94">
        <v>72.599999999999994</v>
      </c>
      <c r="F560" s="77" t="s">
        <v>94</v>
      </c>
      <c r="G560" s="77" t="s">
        <v>94</v>
      </c>
      <c r="H560" s="77"/>
      <c r="I560" s="77"/>
      <c r="J560" s="77"/>
      <c r="K560" s="79"/>
      <c r="L560" s="77"/>
      <c r="P560" s="77"/>
      <c r="Q560" s="77"/>
      <c r="R560" s="77"/>
      <c r="S560" s="77"/>
      <c r="V560" s="77"/>
      <c r="W560" s="77"/>
      <c r="X560" s="77"/>
      <c r="Y560" s="79"/>
      <c r="Z560" s="79"/>
      <c r="AA560" s="79"/>
      <c r="AB560" s="79"/>
      <c r="AC560" s="79"/>
      <c r="AD560" s="79"/>
      <c r="AE560" s="78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</row>
    <row r="561" spans="1:47">
      <c r="A561" s="77" t="s">
        <v>2304</v>
      </c>
      <c r="B561" s="77" t="s">
        <v>2673</v>
      </c>
      <c r="C561" s="78">
        <v>42403</v>
      </c>
      <c r="D561" s="77" t="s">
        <v>3045</v>
      </c>
      <c r="E561" s="94">
        <v>78.599999999999994</v>
      </c>
      <c r="F561" s="77" t="s">
        <v>94</v>
      </c>
      <c r="G561" s="77" t="s">
        <v>94</v>
      </c>
      <c r="H561" s="77"/>
      <c r="I561" s="77"/>
      <c r="J561" s="77"/>
      <c r="K561" s="79"/>
      <c r="L561" s="77"/>
      <c r="P561" s="77"/>
      <c r="Q561" s="77"/>
      <c r="R561" s="77"/>
      <c r="S561" s="77"/>
      <c r="V561" s="77"/>
      <c r="W561" s="77"/>
      <c r="X561" s="77"/>
      <c r="Y561" s="79"/>
      <c r="Z561" s="79"/>
      <c r="AA561" s="79"/>
      <c r="AB561" s="79"/>
      <c r="AC561" s="79"/>
      <c r="AD561" s="79"/>
      <c r="AE561" s="78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</row>
    <row r="562" spans="1:47">
      <c r="A562" s="77" t="s">
        <v>2304</v>
      </c>
      <c r="B562" s="77" t="s">
        <v>2673</v>
      </c>
      <c r="C562" s="78">
        <v>42403</v>
      </c>
      <c r="D562" s="77" t="s">
        <v>3046</v>
      </c>
      <c r="E562" s="94">
        <v>82.09</v>
      </c>
      <c r="F562" s="77" t="s">
        <v>94</v>
      </c>
      <c r="G562" s="77" t="s">
        <v>94</v>
      </c>
      <c r="H562" s="77"/>
      <c r="I562" s="77"/>
      <c r="J562" s="77"/>
      <c r="K562" s="79"/>
      <c r="L562" s="77"/>
      <c r="P562" s="77"/>
      <c r="Q562" s="77"/>
      <c r="R562" s="77"/>
      <c r="S562" s="77"/>
      <c r="V562" s="77"/>
      <c r="W562" s="77"/>
      <c r="X562" s="77"/>
      <c r="Y562" s="79"/>
      <c r="Z562" s="79"/>
      <c r="AA562" s="79"/>
      <c r="AB562" s="79"/>
      <c r="AC562" s="79"/>
      <c r="AD562" s="79"/>
      <c r="AE562" s="78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</row>
    <row r="563" spans="1:47">
      <c r="A563" s="77" t="s">
        <v>2304</v>
      </c>
      <c r="B563" s="77" t="s">
        <v>2673</v>
      </c>
      <c r="C563" s="78">
        <v>42403</v>
      </c>
      <c r="D563" s="77" t="s">
        <v>3047</v>
      </c>
      <c r="E563" s="94">
        <v>83.81</v>
      </c>
      <c r="F563" s="77" t="s">
        <v>94</v>
      </c>
      <c r="G563" s="77" t="s">
        <v>94</v>
      </c>
      <c r="H563" s="77"/>
      <c r="I563" s="77"/>
      <c r="J563" s="77"/>
      <c r="K563" s="79"/>
      <c r="L563" s="77"/>
      <c r="P563" s="77"/>
      <c r="Q563" s="77"/>
      <c r="R563" s="77"/>
      <c r="S563" s="77"/>
      <c r="V563" s="77"/>
      <c r="W563" s="77"/>
      <c r="X563" s="77"/>
      <c r="Y563" s="79"/>
      <c r="Z563" s="79"/>
      <c r="AA563" s="79"/>
      <c r="AB563" s="79"/>
      <c r="AC563" s="79"/>
      <c r="AD563" s="79"/>
      <c r="AE563" s="78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</row>
    <row r="564" spans="1:47">
      <c r="A564" s="77" t="s">
        <v>2304</v>
      </c>
      <c r="B564" s="77" t="s">
        <v>2673</v>
      </c>
      <c r="C564" s="78">
        <v>42403</v>
      </c>
      <c r="D564" s="77" t="s">
        <v>3048</v>
      </c>
      <c r="E564" s="94">
        <v>97</v>
      </c>
      <c r="F564" s="77" t="s">
        <v>94</v>
      </c>
      <c r="G564" s="77" t="s">
        <v>94</v>
      </c>
      <c r="H564" s="77"/>
      <c r="I564" s="77"/>
      <c r="J564" s="77"/>
      <c r="K564" s="79"/>
      <c r="L564" s="77"/>
      <c r="P564" s="77"/>
      <c r="Q564" s="77"/>
      <c r="R564" s="77"/>
      <c r="S564" s="77"/>
      <c r="V564" s="77"/>
      <c r="W564" s="77"/>
      <c r="X564" s="77"/>
      <c r="Y564" s="79"/>
      <c r="Z564" s="79"/>
      <c r="AA564" s="79"/>
      <c r="AB564" s="79"/>
      <c r="AC564" s="79"/>
      <c r="AD564" s="79"/>
      <c r="AE564" s="78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</row>
    <row r="565" spans="1:47">
      <c r="A565" s="77" t="s">
        <v>2304</v>
      </c>
      <c r="B565" s="77" t="s">
        <v>2673</v>
      </c>
      <c r="C565" s="78">
        <v>42403</v>
      </c>
      <c r="D565" s="77" t="s">
        <v>3049</v>
      </c>
      <c r="E565" s="94">
        <v>100.74</v>
      </c>
      <c r="F565" s="77" t="s">
        <v>94</v>
      </c>
      <c r="G565" s="77" t="s">
        <v>94</v>
      </c>
      <c r="H565" s="77"/>
      <c r="I565" s="77"/>
      <c r="J565" s="77"/>
      <c r="K565" s="79"/>
      <c r="L565" s="77"/>
      <c r="P565" s="77"/>
      <c r="Q565" s="77"/>
      <c r="R565" s="77"/>
      <c r="S565" s="77"/>
      <c r="V565" s="77"/>
      <c r="W565" s="77"/>
      <c r="X565" s="77"/>
      <c r="Y565" s="79"/>
      <c r="Z565" s="79"/>
      <c r="AA565" s="79"/>
      <c r="AB565" s="79"/>
      <c r="AC565" s="79"/>
      <c r="AD565" s="79"/>
      <c r="AE565" s="78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</row>
    <row r="566" spans="1:47">
      <c r="A566" s="77" t="s">
        <v>2304</v>
      </c>
      <c r="B566" s="77" t="s">
        <v>2673</v>
      </c>
      <c r="C566" s="78">
        <v>42403</v>
      </c>
      <c r="D566" s="77" t="s">
        <v>3050</v>
      </c>
      <c r="E566" s="94">
        <v>102.39</v>
      </c>
      <c r="F566" s="77" t="s">
        <v>94</v>
      </c>
      <c r="G566" s="77" t="s">
        <v>94</v>
      </c>
      <c r="H566" s="77"/>
      <c r="I566" s="77"/>
      <c r="J566" s="77"/>
      <c r="K566" s="79"/>
      <c r="L566" s="77"/>
      <c r="P566" s="77"/>
      <c r="Q566" s="77"/>
      <c r="R566" s="77"/>
      <c r="S566" s="77"/>
      <c r="V566" s="77"/>
      <c r="W566" s="77"/>
      <c r="X566" s="77"/>
      <c r="Y566" s="79"/>
      <c r="Z566" s="79"/>
      <c r="AA566" s="79"/>
      <c r="AB566" s="79"/>
      <c r="AC566" s="79"/>
      <c r="AD566" s="79"/>
      <c r="AE566" s="78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</row>
    <row r="567" spans="1:47">
      <c r="A567" s="77" t="s">
        <v>2304</v>
      </c>
      <c r="B567" s="77" t="s">
        <v>2673</v>
      </c>
      <c r="C567" s="78">
        <v>42403</v>
      </c>
      <c r="D567" s="77" t="s">
        <v>3051</v>
      </c>
      <c r="E567" s="94">
        <v>111.87</v>
      </c>
      <c r="F567" s="77" t="s">
        <v>94</v>
      </c>
      <c r="G567" s="77" t="s">
        <v>94</v>
      </c>
      <c r="H567" s="77"/>
      <c r="I567" s="77"/>
      <c r="J567" s="77"/>
      <c r="K567" s="79"/>
      <c r="L567" s="77"/>
      <c r="P567" s="77"/>
      <c r="Q567" s="77"/>
      <c r="R567" s="77"/>
      <c r="S567" s="77"/>
      <c r="V567" s="77"/>
      <c r="W567" s="77"/>
      <c r="X567" s="77"/>
      <c r="Y567" s="79"/>
      <c r="Z567" s="79"/>
      <c r="AA567" s="79"/>
      <c r="AB567" s="79"/>
      <c r="AC567" s="79"/>
      <c r="AD567" s="79"/>
      <c r="AE567" s="78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</row>
    <row r="568" spans="1:47">
      <c r="A568" s="77" t="s">
        <v>2304</v>
      </c>
      <c r="B568" s="77" t="s">
        <v>2673</v>
      </c>
      <c r="C568" s="78">
        <v>42403</v>
      </c>
      <c r="D568" s="77" t="s">
        <v>3052</v>
      </c>
      <c r="E568" s="94">
        <v>119.44</v>
      </c>
      <c r="F568" s="77" t="s">
        <v>94</v>
      </c>
      <c r="G568" s="77" t="s">
        <v>94</v>
      </c>
      <c r="H568" s="77"/>
      <c r="I568" s="77"/>
      <c r="J568" s="77"/>
      <c r="K568" s="79"/>
      <c r="L568" s="77"/>
      <c r="P568" s="77"/>
      <c r="Q568" s="77"/>
      <c r="R568" s="77"/>
      <c r="S568" s="77"/>
      <c r="V568" s="77"/>
      <c r="W568" s="77"/>
      <c r="X568" s="77"/>
      <c r="Y568" s="79"/>
      <c r="Z568" s="79"/>
      <c r="AA568" s="79"/>
      <c r="AB568" s="79"/>
      <c r="AC568" s="79"/>
      <c r="AD568" s="79"/>
      <c r="AE568" s="78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</row>
    <row r="569" spans="1:47">
      <c r="A569" s="77" t="s">
        <v>2304</v>
      </c>
      <c r="B569" s="77" t="s">
        <v>2673</v>
      </c>
      <c r="C569" s="78">
        <v>42403</v>
      </c>
      <c r="D569" s="77" t="s">
        <v>3053</v>
      </c>
      <c r="E569" s="94">
        <v>134.79</v>
      </c>
      <c r="F569" s="77" t="s">
        <v>94</v>
      </c>
      <c r="G569" s="77" t="s">
        <v>94</v>
      </c>
      <c r="H569" s="77"/>
      <c r="I569" s="77"/>
      <c r="J569" s="77"/>
      <c r="K569" s="79"/>
      <c r="L569" s="77"/>
      <c r="P569" s="77"/>
      <c r="Q569" s="77"/>
      <c r="R569" s="77"/>
      <c r="S569" s="77"/>
      <c r="V569" s="77"/>
      <c r="W569" s="77"/>
      <c r="X569" s="77"/>
      <c r="Y569" s="79"/>
      <c r="Z569" s="79"/>
      <c r="AA569" s="79"/>
      <c r="AB569" s="79"/>
      <c r="AC569" s="79"/>
      <c r="AD569" s="79"/>
      <c r="AE569" s="78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</row>
    <row r="570" spans="1:47">
      <c r="A570" s="77" t="s">
        <v>2304</v>
      </c>
      <c r="B570" s="77" t="s">
        <v>2673</v>
      </c>
      <c r="C570" s="78">
        <v>42403</v>
      </c>
      <c r="D570" s="77" t="s">
        <v>3054</v>
      </c>
      <c r="E570" s="94">
        <v>168.65</v>
      </c>
      <c r="F570" s="77" t="s">
        <v>94</v>
      </c>
      <c r="G570" s="77" t="s">
        <v>94</v>
      </c>
      <c r="H570" s="77"/>
      <c r="I570" s="77"/>
      <c r="J570" s="77"/>
      <c r="K570" s="79"/>
      <c r="L570" s="77"/>
      <c r="P570" s="77"/>
      <c r="Q570" s="77"/>
      <c r="R570" s="77"/>
      <c r="S570" s="77"/>
      <c r="V570" s="77"/>
      <c r="W570" s="77"/>
      <c r="X570" s="77"/>
      <c r="Y570" s="79"/>
      <c r="Z570" s="79"/>
      <c r="AA570" s="79"/>
      <c r="AB570" s="79"/>
      <c r="AC570" s="79"/>
      <c r="AD570" s="79"/>
      <c r="AE570" s="78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</row>
    <row r="571" spans="1:47">
      <c r="A571" s="77" t="s">
        <v>2304</v>
      </c>
      <c r="B571" s="77" t="s">
        <v>2673</v>
      </c>
      <c r="C571" s="78">
        <v>42403</v>
      </c>
      <c r="D571" s="77" t="s">
        <v>3055</v>
      </c>
      <c r="E571" s="94">
        <v>173.2</v>
      </c>
      <c r="F571" s="77" t="s">
        <v>94</v>
      </c>
      <c r="G571" s="77" t="s">
        <v>94</v>
      </c>
      <c r="H571" s="77"/>
      <c r="I571" s="77"/>
      <c r="J571" s="77"/>
      <c r="K571" s="79"/>
      <c r="L571" s="77"/>
      <c r="P571" s="77"/>
      <c r="Q571" s="77"/>
      <c r="R571" s="77"/>
      <c r="S571" s="77"/>
      <c r="V571" s="77"/>
      <c r="W571" s="77"/>
      <c r="X571" s="77"/>
      <c r="Y571" s="79"/>
      <c r="Z571" s="79"/>
      <c r="AA571" s="79"/>
      <c r="AB571" s="79"/>
      <c r="AC571" s="79"/>
      <c r="AD571" s="79"/>
      <c r="AE571" s="78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</row>
    <row r="572" spans="1:47">
      <c r="A572" s="77" t="s">
        <v>2304</v>
      </c>
      <c r="B572" s="77" t="s">
        <v>2673</v>
      </c>
      <c r="C572" s="78">
        <v>42403</v>
      </c>
      <c r="D572" s="77" t="s">
        <v>3056</v>
      </c>
      <c r="E572" s="94">
        <v>182.59</v>
      </c>
      <c r="F572" s="77" t="s">
        <v>94</v>
      </c>
      <c r="G572" s="77" t="s">
        <v>94</v>
      </c>
      <c r="H572" s="77"/>
      <c r="I572" s="77"/>
      <c r="J572" s="77"/>
      <c r="K572" s="79"/>
      <c r="L572" s="77"/>
      <c r="P572" s="77"/>
      <c r="Q572" s="77"/>
      <c r="R572" s="77"/>
      <c r="S572" s="77"/>
      <c r="V572" s="77"/>
      <c r="W572" s="77"/>
      <c r="X572" s="77"/>
      <c r="Y572" s="79"/>
      <c r="Z572" s="79"/>
      <c r="AA572" s="79"/>
      <c r="AB572" s="79"/>
      <c r="AC572" s="79"/>
      <c r="AD572" s="79"/>
      <c r="AE572" s="78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</row>
    <row r="573" spans="1:47">
      <c r="A573" s="77" t="s">
        <v>2304</v>
      </c>
      <c r="B573" s="77" t="s">
        <v>2673</v>
      </c>
      <c r="C573" s="78">
        <v>42403</v>
      </c>
      <c r="D573" s="77" t="s">
        <v>3057</v>
      </c>
      <c r="E573" s="94">
        <v>195.69</v>
      </c>
      <c r="F573" s="77" t="s">
        <v>94</v>
      </c>
      <c r="G573" s="77" t="s">
        <v>94</v>
      </c>
      <c r="H573" s="77"/>
      <c r="I573" s="77"/>
      <c r="J573" s="77"/>
      <c r="K573" s="79"/>
      <c r="L573" s="77"/>
      <c r="P573" s="77"/>
      <c r="Q573" s="77"/>
      <c r="R573" s="77"/>
      <c r="S573" s="77"/>
      <c r="V573" s="77"/>
      <c r="W573" s="77"/>
      <c r="X573" s="77"/>
      <c r="Y573" s="79"/>
      <c r="Z573" s="79"/>
      <c r="AA573" s="79"/>
      <c r="AB573" s="79"/>
      <c r="AC573" s="79"/>
      <c r="AD573" s="79"/>
      <c r="AE573" s="78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</row>
    <row r="574" spans="1:47">
      <c r="A574" s="77" t="s">
        <v>2304</v>
      </c>
      <c r="B574" s="77" t="s">
        <v>2673</v>
      </c>
      <c r="C574" s="78">
        <v>42403</v>
      </c>
      <c r="D574" s="77" t="s">
        <v>3058</v>
      </c>
      <c r="E574" s="94">
        <v>207.34</v>
      </c>
      <c r="F574" s="77" t="s">
        <v>94</v>
      </c>
      <c r="G574" s="77" t="s">
        <v>94</v>
      </c>
      <c r="H574" s="77"/>
      <c r="I574" s="77"/>
      <c r="J574" s="77"/>
      <c r="K574" s="79"/>
      <c r="L574" s="77"/>
      <c r="P574" s="77"/>
      <c r="Q574" s="77"/>
      <c r="R574" s="77"/>
      <c r="S574" s="77"/>
      <c r="V574" s="77"/>
      <c r="W574" s="77"/>
      <c r="X574" s="77"/>
      <c r="Y574" s="79"/>
      <c r="Z574" s="79"/>
      <c r="AA574" s="79"/>
      <c r="AB574" s="79"/>
      <c r="AC574" s="79"/>
      <c r="AD574" s="79"/>
      <c r="AE574" s="78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</row>
    <row r="575" spans="1:47">
      <c r="A575" s="77" t="s">
        <v>2304</v>
      </c>
      <c r="B575" s="77" t="s">
        <v>2673</v>
      </c>
      <c r="C575" s="78">
        <v>42403</v>
      </c>
      <c r="D575" s="77" t="s">
        <v>3059</v>
      </c>
      <c r="E575" s="94">
        <v>222.67</v>
      </c>
      <c r="F575" s="77" t="s">
        <v>94</v>
      </c>
      <c r="G575" s="77" t="s">
        <v>94</v>
      </c>
      <c r="H575" s="77"/>
      <c r="I575" s="77"/>
      <c r="J575" s="77"/>
      <c r="K575" s="79"/>
      <c r="L575" s="77"/>
      <c r="P575" s="77"/>
      <c r="Q575" s="77"/>
      <c r="R575" s="77"/>
      <c r="S575" s="77"/>
      <c r="V575" s="77"/>
      <c r="W575" s="77"/>
      <c r="X575" s="77"/>
      <c r="Y575" s="79"/>
      <c r="Z575" s="79"/>
      <c r="AA575" s="79"/>
      <c r="AB575" s="79"/>
      <c r="AC575" s="79"/>
      <c r="AD575" s="79"/>
      <c r="AE575" s="78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</row>
    <row r="576" spans="1:47">
      <c r="A576" s="77" t="s">
        <v>2304</v>
      </c>
      <c r="B576" s="77" t="s">
        <v>2673</v>
      </c>
      <c r="C576" s="78">
        <v>42403</v>
      </c>
      <c r="D576" s="77" t="s">
        <v>3060</v>
      </c>
      <c r="E576" s="94">
        <v>250.93</v>
      </c>
      <c r="F576" s="77" t="s">
        <v>94</v>
      </c>
      <c r="G576" s="77" t="s">
        <v>94</v>
      </c>
      <c r="H576" s="77"/>
      <c r="I576" s="77"/>
      <c r="J576" s="77"/>
      <c r="K576" s="79"/>
      <c r="L576" s="77"/>
      <c r="P576" s="77"/>
      <c r="Q576" s="77"/>
      <c r="R576" s="77"/>
      <c r="S576" s="77"/>
      <c r="V576" s="77"/>
      <c r="W576" s="77"/>
      <c r="X576" s="77"/>
      <c r="Y576" s="79"/>
      <c r="Z576" s="79"/>
      <c r="AA576" s="79"/>
      <c r="AB576" s="79"/>
      <c r="AC576" s="79"/>
      <c r="AD576" s="79"/>
      <c r="AE576" s="78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</row>
    <row r="577" spans="1:47">
      <c r="A577" s="77" t="s">
        <v>2304</v>
      </c>
      <c r="B577" s="77" t="s">
        <v>2673</v>
      </c>
      <c r="C577" s="78">
        <v>42403</v>
      </c>
      <c r="D577" s="77" t="s">
        <v>3061</v>
      </c>
      <c r="E577" s="94">
        <v>273.17</v>
      </c>
      <c r="F577" s="77" t="s">
        <v>94</v>
      </c>
      <c r="G577" s="77" t="s">
        <v>94</v>
      </c>
      <c r="H577" s="77"/>
      <c r="I577" s="77"/>
      <c r="J577" s="77"/>
      <c r="K577" s="79"/>
      <c r="L577" s="77"/>
      <c r="P577" s="77"/>
      <c r="Q577" s="77"/>
      <c r="R577" s="77"/>
      <c r="S577" s="77"/>
      <c r="V577" s="77"/>
      <c r="W577" s="77"/>
      <c r="X577" s="77"/>
      <c r="Y577" s="79"/>
      <c r="Z577" s="79"/>
      <c r="AA577" s="79"/>
      <c r="AB577" s="79"/>
      <c r="AC577" s="79"/>
      <c r="AD577" s="79"/>
      <c r="AE577" s="78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</row>
    <row r="578" spans="1:47">
      <c r="A578" s="77" t="s">
        <v>2304</v>
      </c>
      <c r="B578" s="77" t="s">
        <v>2673</v>
      </c>
      <c r="C578" s="78">
        <v>42403</v>
      </c>
      <c r="D578" s="77" t="s">
        <v>3062</v>
      </c>
      <c r="E578" s="94">
        <v>280.18</v>
      </c>
      <c r="F578" s="77" t="s">
        <v>94</v>
      </c>
      <c r="G578" s="77" t="s">
        <v>94</v>
      </c>
      <c r="H578" s="77"/>
      <c r="I578" s="77"/>
      <c r="J578" s="77"/>
      <c r="K578" s="79"/>
      <c r="L578" s="77"/>
      <c r="P578" s="77"/>
      <c r="Q578" s="77"/>
      <c r="R578" s="77"/>
      <c r="S578" s="77"/>
      <c r="V578" s="77"/>
      <c r="W578" s="77"/>
      <c r="X578" s="77"/>
      <c r="Y578" s="79"/>
      <c r="Z578" s="79"/>
      <c r="AA578" s="79"/>
      <c r="AB578" s="79"/>
      <c r="AC578" s="79"/>
      <c r="AD578" s="79"/>
      <c r="AE578" s="78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</row>
    <row r="579" spans="1:47">
      <c r="A579" s="77" t="s">
        <v>2304</v>
      </c>
      <c r="B579" s="77" t="s">
        <v>2673</v>
      </c>
      <c r="C579" s="78">
        <v>42403</v>
      </c>
      <c r="D579" s="77" t="s">
        <v>3063</v>
      </c>
      <c r="E579" s="94">
        <v>311</v>
      </c>
      <c r="F579" s="77" t="s">
        <v>94</v>
      </c>
      <c r="G579" s="77" t="s">
        <v>94</v>
      </c>
      <c r="H579" s="77"/>
      <c r="I579" s="77"/>
      <c r="J579" s="77"/>
      <c r="K579" s="79"/>
      <c r="L579" s="77"/>
      <c r="P579" s="77"/>
      <c r="Q579" s="77"/>
      <c r="R579" s="77"/>
      <c r="S579" s="77"/>
      <c r="V579" s="77"/>
      <c r="W579" s="77"/>
      <c r="X579" s="77"/>
      <c r="Y579" s="79"/>
      <c r="Z579" s="79"/>
      <c r="AA579" s="79"/>
      <c r="AB579" s="79"/>
      <c r="AC579" s="79"/>
      <c r="AD579" s="79"/>
      <c r="AE579" s="78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</row>
    <row r="580" spans="1:47">
      <c r="A580" s="77" t="s">
        <v>2304</v>
      </c>
      <c r="B580" s="77" t="s">
        <v>2673</v>
      </c>
      <c r="C580" s="78">
        <v>42403</v>
      </c>
      <c r="D580" s="77" t="s">
        <v>3064</v>
      </c>
      <c r="E580" s="94">
        <v>329</v>
      </c>
      <c r="F580" s="77" t="s">
        <v>94</v>
      </c>
      <c r="G580" s="77" t="s">
        <v>94</v>
      </c>
      <c r="H580" s="77"/>
      <c r="I580" s="77"/>
      <c r="J580" s="77"/>
      <c r="K580" s="79"/>
      <c r="L580" s="77"/>
      <c r="P580" s="77"/>
      <c r="Q580" s="77"/>
      <c r="R580" s="77"/>
      <c r="S580" s="77"/>
      <c r="V580" s="77"/>
      <c r="W580" s="77"/>
      <c r="X580" s="77"/>
      <c r="Y580" s="79"/>
      <c r="Z580" s="79"/>
      <c r="AA580" s="79"/>
      <c r="AB580" s="79"/>
      <c r="AC580" s="79"/>
      <c r="AD580" s="79"/>
      <c r="AE580" s="78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</row>
    <row r="581" spans="1:47">
      <c r="A581" s="77" t="s">
        <v>2304</v>
      </c>
      <c r="B581" s="77" t="s">
        <v>2673</v>
      </c>
      <c r="C581" s="78">
        <v>42403</v>
      </c>
      <c r="D581" s="77" t="s">
        <v>3065</v>
      </c>
      <c r="E581" s="94">
        <v>383.61</v>
      </c>
      <c r="F581" s="77" t="s">
        <v>94</v>
      </c>
      <c r="G581" s="77" t="s">
        <v>94</v>
      </c>
      <c r="H581" s="77"/>
      <c r="I581" s="77"/>
      <c r="J581" s="77"/>
      <c r="K581" s="79"/>
      <c r="L581" s="77"/>
      <c r="P581" s="77"/>
      <c r="Q581" s="77"/>
      <c r="R581" s="77"/>
      <c r="S581" s="77"/>
      <c r="V581" s="77"/>
      <c r="W581" s="77"/>
      <c r="X581" s="77"/>
      <c r="Y581" s="79"/>
      <c r="Z581" s="79"/>
      <c r="AA581" s="79"/>
      <c r="AB581" s="79"/>
      <c r="AC581" s="79"/>
      <c r="AD581" s="79"/>
      <c r="AE581" s="78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</row>
    <row r="582" spans="1:47">
      <c r="A582" s="77" t="s">
        <v>2304</v>
      </c>
      <c r="B582" s="77" t="s">
        <v>2673</v>
      </c>
      <c r="C582" s="78">
        <v>42403</v>
      </c>
      <c r="D582" s="77" t="s">
        <v>3066</v>
      </c>
      <c r="E582" s="94">
        <v>490.52</v>
      </c>
      <c r="F582" s="77" t="s">
        <v>94</v>
      </c>
      <c r="G582" s="77" t="s">
        <v>94</v>
      </c>
      <c r="H582" s="77"/>
      <c r="I582" s="77"/>
      <c r="J582" s="77"/>
      <c r="K582" s="79"/>
      <c r="L582" s="77"/>
      <c r="P582" s="77"/>
      <c r="Q582" s="77"/>
      <c r="R582" s="77"/>
      <c r="S582" s="77"/>
      <c r="V582" s="77"/>
      <c r="W582" s="77"/>
      <c r="X582" s="77"/>
      <c r="Y582" s="79"/>
      <c r="Z582" s="79"/>
      <c r="AA582" s="79"/>
      <c r="AB582" s="79"/>
      <c r="AC582" s="79"/>
      <c r="AD582" s="79"/>
      <c r="AE582" s="78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</row>
    <row r="583" spans="1:47">
      <c r="A583" s="77" t="s">
        <v>2304</v>
      </c>
      <c r="B583" s="77" t="s">
        <v>2673</v>
      </c>
      <c r="C583" s="78">
        <v>42403</v>
      </c>
      <c r="D583" s="77" t="s">
        <v>3067</v>
      </c>
      <c r="E583" s="94">
        <v>536.27</v>
      </c>
      <c r="F583" s="77" t="s">
        <v>94</v>
      </c>
      <c r="G583" s="77" t="s">
        <v>94</v>
      </c>
      <c r="H583" s="77"/>
      <c r="I583" s="77"/>
      <c r="J583" s="77"/>
      <c r="K583" s="79"/>
      <c r="L583" s="77"/>
      <c r="P583" s="77"/>
      <c r="Q583" s="77"/>
      <c r="R583" s="77"/>
      <c r="S583" s="77"/>
      <c r="V583" s="77"/>
      <c r="W583" s="77"/>
      <c r="X583" s="77"/>
      <c r="Y583" s="79"/>
      <c r="Z583" s="79"/>
      <c r="AA583" s="79"/>
      <c r="AB583" s="79"/>
      <c r="AC583" s="79"/>
      <c r="AD583" s="79"/>
      <c r="AE583" s="78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</row>
    <row r="584" spans="1:47">
      <c r="A584" s="77" t="s">
        <v>2304</v>
      </c>
      <c r="B584" s="77" t="s">
        <v>2673</v>
      </c>
      <c r="C584" s="78">
        <v>42403</v>
      </c>
      <c r="D584" s="77" t="s">
        <v>3068</v>
      </c>
      <c r="E584" s="94">
        <v>543.53</v>
      </c>
      <c r="F584" s="77" t="s">
        <v>94</v>
      </c>
      <c r="G584" s="77" t="s">
        <v>94</v>
      </c>
      <c r="H584" s="77"/>
      <c r="I584" s="77"/>
      <c r="J584" s="77"/>
      <c r="K584" s="79"/>
      <c r="L584" s="77"/>
      <c r="P584" s="77"/>
      <c r="Q584" s="77"/>
      <c r="R584" s="77"/>
      <c r="S584" s="77"/>
      <c r="V584" s="77"/>
      <c r="W584" s="77"/>
      <c r="X584" s="77"/>
      <c r="Y584" s="79"/>
      <c r="Z584" s="79"/>
      <c r="AA584" s="79"/>
      <c r="AB584" s="79"/>
      <c r="AC584" s="79"/>
      <c r="AD584" s="79"/>
      <c r="AE584" s="78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</row>
    <row r="585" spans="1:47">
      <c r="A585" s="77" t="s">
        <v>2304</v>
      </c>
      <c r="B585" s="77" t="s">
        <v>2673</v>
      </c>
      <c r="C585" s="78">
        <v>42403</v>
      </c>
      <c r="D585" s="77" t="s">
        <v>3069</v>
      </c>
      <c r="E585" s="94">
        <v>602.22</v>
      </c>
      <c r="F585" s="77" t="s">
        <v>94</v>
      </c>
      <c r="G585" s="77" t="s">
        <v>94</v>
      </c>
      <c r="H585" s="77"/>
      <c r="I585" s="77"/>
      <c r="J585" s="77"/>
      <c r="K585" s="79"/>
      <c r="L585" s="77"/>
      <c r="P585" s="77"/>
      <c r="Q585" s="77"/>
      <c r="R585" s="77"/>
      <c r="S585" s="77"/>
      <c r="V585" s="77"/>
      <c r="W585" s="77"/>
      <c r="X585" s="77"/>
      <c r="Y585" s="79"/>
      <c r="Z585" s="79"/>
      <c r="AA585" s="79"/>
      <c r="AB585" s="79"/>
      <c r="AC585" s="79"/>
      <c r="AD585" s="79"/>
      <c r="AE585" s="78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</row>
    <row r="586" spans="1:47">
      <c r="A586" s="77" t="s">
        <v>2304</v>
      </c>
      <c r="B586" s="77" t="s">
        <v>2673</v>
      </c>
      <c r="C586" s="78">
        <v>42403</v>
      </c>
      <c r="D586" s="77" t="s">
        <v>3070</v>
      </c>
      <c r="E586" s="94">
        <v>622</v>
      </c>
      <c r="F586" s="77" t="s">
        <v>94</v>
      </c>
      <c r="G586" s="77" t="s">
        <v>94</v>
      </c>
      <c r="H586" s="77"/>
      <c r="I586" s="77"/>
      <c r="J586" s="77"/>
      <c r="K586" s="79"/>
      <c r="L586" s="77"/>
      <c r="P586" s="77"/>
      <c r="Q586" s="77"/>
      <c r="R586" s="77"/>
      <c r="S586" s="77"/>
      <c r="V586" s="77"/>
      <c r="W586" s="77"/>
      <c r="X586" s="77"/>
      <c r="Y586" s="79"/>
      <c r="Z586" s="79"/>
      <c r="AA586" s="79"/>
      <c r="AB586" s="79"/>
      <c r="AC586" s="79"/>
      <c r="AD586" s="79"/>
      <c r="AE586" s="78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</row>
    <row r="587" spans="1:47">
      <c r="A587" s="77" t="s">
        <v>2304</v>
      </c>
      <c r="B587" s="77" t="s">
        <v>2673</v>
      </c>
      <c r="C587" s="78">
        <v>42403</v>
      </c>
      <c r="D587" s="77" t="s">
        <v>3071</v>
      </c>
      <c r="E587" s="94">
        <v>652.34</v>
      </c>
      <c r="F587" s="77" t="s">
        <v>94</v>
      </c>
      <c r="G587" s="77" t="s">
        <v>94</v>
      </c>
      <c r="H587" s="77"/>
      <c r="I587" s="77"/>
      <c r="J587" s="77"/>
      <c r="K587" s="79"/>
      <c r="L587" s="77"/>
      <c r="P587" s="77"/>
      <c r="Q587" s="77"/>
      <c r="R587" s="77"/>
      <c r="S587" s="77"/>
      <c r="V587" s="77"/>
      <c r="W587" s="77"/>
      <c r="X587" s="77"/>
      <c r="Y587" s="79"/>
      <c r="Z587" s="79"/>
      <c r="AA587" s="79"/>
      <c r="AB587" s="79"/>
      <c r="AC587" s="79"/>
      <c r="AD587" s="79"/>
      <c r="AE587" s="78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</row>
    <row r="588" spans="1:47">
      <c r="A588" s="77" t="s">
        <v>2304</v>
      </c>
      <c r="B588" s="77" t="s">
        <v>2673</v>
      </c>
      <c r="C588" s="78">
        <v>42403</v>
      </c>
      <c r="D588" s="77" t="s">
        <v>3072</v>
      </c>
      <c r="E588" s="94">
        <v>723.06</v>
      </c>
      <c r="F588" s="77" t="s">
        <v>94</v>
      </c>
      <c r="G588" s="77" t="s">
        <v>94</v>
      </c>
      <c r="H588" s="77"/>
      <c r="I588" s="77"/>
      <c r="J588" s="77"/>
      <c r="K588" s="79"/>
      <c r="L588" s="77"/>
      <c r="P588" s="77"/>
      <c r="Q588" s="77"/>
      <c r="R588" s="77"/>
      <c r="S588" s="77"/>
      <c r="V588" s="77"/>
      <c r="W588" s="77"/>
      <c r="X588" s="77"/>
      <c r="Y588" s="79"/>
      <c r="Z588" s="79"/>
      <c r="AA588" s="79"/>
      <c r="AB588" s="79"/>
      <c r="AC588" s="79"/>
      <c r="AD588" s="79"/>
      <c r="AE588" s="78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</row>
    <row r="589" spans="1:47">
      <c r="A589" s="77" t="s">
        <v>2304</v>
      </c>
      <c r="B589" s="77" t="s">
        <v>2673</v>
      </c>
      <c r="C589" s="78">
        <v>42429</v>
      </c>
      <c r="D589" s="77" t="s">
        <v>3073</v>
      </c>
      <c r="E589" s="94">
        <v>0.02</v>
      </c>
      <c r="F589" s="77" t="s">
        <v>94</v>
      </c>
      <c r="G589" s="77" t="s">
        <v>94</v>
      </c>
      <c r="H589" s="77"/>
      <c r="I589" s="77"/>
      <c r="J589" s="77"/>
      <c r="K589" s="79"/>
      <c r="L589" s="77"/>
      <c r="P589" s="77"/>
      <c r="Q589" s="77"/>
      <c r="R589" s="77"/>
      <c r="S589" s="77"/>
      <c r="V589" s="77"/>
      <c r="W589" s="77"/>
      <c r="X589" s="77"/>
      <c r="Y589" s="79"/>
      <c r="Z589" s="79"/>
      <c r="AA589" s="79"/>
      <c r="AB589" s="79"/>
      <c r="AC589" s="79"/>
      <c r="AD589" s="79"/>
      <c r="AE589" s="78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</row>
    <row r="590" spans="1:47">
      <c r="A590" s="77" t="s">
        <v>2304</v>
      </c>
      <c r="B590" s="77" t="s">
        <v>2673</v>
      </c>
      <c r="C590" s="78">
        <v>42429</v>
      </c>
      <c r="D590" s="77" t="s">
        <v>3074</v>
      </c>
      <c r="E590" s="94">
        <v>0.03</v>
      </c>
      <c r="F590" s="77" t="s">
        <v>94</v>
      </c>
      <c r="G590" s="77" t="s">
        <v>94</v>
      </c>
      <c r="H590" s="77"/>
      <c r="I590" s="77"/>
      <c r="J590" s="77"/>
      <c r="K590" s="79"/>
      <c r="L590" s="77"/>
      <c r="P590" s="77"/>
      <c r="Q590" s="77"/>
      <c r="R590" s="77"/>
      <c r="S590" s="77"/>
      <c r="V590" s="77"/>
      <c r="W590" s="77"/>
      <c r="X590" s="77"/>
      <c r="Y590" s="79"/>
      <c r="Z590" s="79"/>
      <c r="AA590" s="79"/>
      <c r="AB590" s="79"/>
      <c r="AC590" s="79"/>
      <c r="AD590" s="79"/>
      <c r="AE590" s="78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</row>
    <row r="591" spans="1:47">
      <c r="A591" s="77" t="s">
        <v>2304</v>
      </c>
      <c r="B591" s="77" t="s">
        <v>2673</v>
      </c>
      <c r="C591" s="78">
        <v>42429</v>
      </c>
      <c r="D591" s="77" t="s">
        <v>3075</v>
      </c>
      <c r="E591" s="94">
        <v>0.13</v>
      </c>
      <c r="F591" s="77" t="s">
        <v>94</v>
      </c>
      <c r="G591" s="77" t="s">
        <v>94</v>
      </c>
      <c r="H591" s="77"/>
      <c r="I591" s="77"/>
      <c r="J591" s="77"/>
      <c r="K591" s="79"/>
      <c r="L591" s="77"/>
      <c r="P591" s="77"/>
      <c r="Q591" s="77"/>
      <c r="R591" s="77"/>
      <c r="S591" s="77"/>
      <c r="V591" s="77"/>
      <c r="W591" s="77"/>
      <c r="X591" s="77"/>
      <c r="Y591" s="79"/>
      <c r="Z591" s="79"/>
      <c r="AA591" s="79"/>
      <c r="AB591" s="79"/>
      <c r="AC591" s="79"/>
      <c r="AD591" s="79"/>
      <c r="AE591" s="78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</row>
    <row r="592" spans="1:47">
      <c r="A592" s="77" t="s">
        <v>2304</v>
      </c>
      <c r="B592" s="77" t="s">
        <v>2673</v>
      </c>
      <c r="C592" s="78">
        <v>42429</v>
      </c>
      <c r="D592" s="77" t="s">
        <v>3076</v>
      </c>
      <c r="E592" s="94">
        <v>0.14000000000000001</v>
      </c>
      <c r="F592" s="77" t="s">
        <v>94</v>
      </c>
      <c r="G592" s="77" t="s">
        <v>94</v>
      </c>
      <c r="H592" s="77"/>
      <c r="I592" s="77"/>
      <c r="J592" s="77"/>
      <c r="K592" s="79"/>
      <c r="L592" s="77"/>
      <c r="P592" s="77"/>
      <c r="Q592" s="77"/>
      <c r="R592" s="77"/>
      <c r="S592" s="77"/>
      <c r="V592" s="77"/>
      <c r="W592" s="77"/>
      <c r="X592" s="77"/>
      <c r="Y592" s="79"/>
      <c r="Z592" s="79"/>
      <c r="AA592" s="79"/>
      <c r="AB592" s="79"/>
      <c r="AC592" s="79"/>
      <c r="AD592" s="79"/>
      <c r="AE592" s="78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</row>
    <row r="593" spans="1:47">
      <c r="A593" s="77" t="s">
        <v>2304</v>
      </c>
      <c r="B593" s="77" t="s">
        <v>2673</v>
      </c>
      <c r="C593" s="78">
        <v>42429</v>
      </c>
      <c r="D593" s="77" t="s">
        <v>3077</v>
      </c>
      <c r="E593" s="94">
        <v>0.19</v>
      </c>
      <c r="F593" s="77" t="s">
        <v>94</v>
      </c>
      <c r="G593" s="77" t="s">
        <v>94</v>
      </c>
      <c r="H593" s="77"/>
      <c r="I593" s="77"/>
      <c r="J593" s="77"/>
      <c r="K593" s="79"/>
      <c r="L593" s="77"/>
      <c r="P593" s="77"/>
      <c r="Q593" s="77"/>
      <c r="R593" s="77"/>
      <c r="S593" s="77"/>
      <c r="V593" s="77"/>
      <c r="W593" s="77"/>
      <c r="X593" s="77"/>
      <c r="Y593" s="79"/>
      <c r="Z593" s="79"/>
      <c r="AA593" s="79"/>
      <c r="AB593" s="79"/>
      <c r="AC593" s="79"/>
      <c r="AD593" s="79"/>
      <c r="AE593" s="78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</row>
    <row r="594" spans="1:47">
      <c r="A594" s="77" t="s">
        <v>2304</v>
      </c>
      <c r="B594" s="77" t="s">
        <v>2673</v>
      </c>
      <c r="C594" s="78">
        <v>42429</v>
      </c>
      <c r="D594" s="77" t="s">
        <v>3078</v>
      </c>
      <c r="E594" s="94">
        <v>0.2</v>
      </c>
      <c r="F594" s="77" t="s">
        <v>94</v>
      </c>
      <c r="G594" s="77" t="s">
        <v>94</v>
      </c>
      <c r="H594" s="77"/>
      <c r="I594" s="77"/>
      <c r="J594" s="77"/>
      <c r="K594" s="79"/>
      <c r="L594" s="77"/>
      <c r="P594" s="77"/>
      <c r="Q594" s="77"/>
      <c r="R594" s="77"/>
      <c r="S594" s="77"/>
      <c r="V594" s="77"/>
      <c r="W594" s="77"/>
      <c r="X594" s="77"/>
      <c r="Y594" s="79"/>
      <c r="Z594" s="79"/>
      <c r="AA594" s="79"/>
      <c r="AB594" s="79"/>
      <c r="AC594" s="79"/>
      <c r="AD594" s="79"/>
      <c r="AE594" s="78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</row>
    <row r="595" spans="1:47">
      <c r="A595" s="77" t="s">
        <v>2304</v>
      </c>
      <c r="B595" s="77" t="s">
        <v>2673</v>
      </c>
      <c r="C595" s="78">
        <v>42429</v>
      </c>
      <c r="D595" s="77" t="s">
        <v>3079</v>
      </c>
      <c r="E595" s="94">
        <v>0.24</v>
      </c>
      <c r="F595" s="77" t="s">
        <v>94</v>
      </c>
      <c r="G595" s="77" t="s">
        <v>94</v>
      </c>
      <c r="H595" s="77"/>
      <c r="I595" s="77"/>
      <c r="J595" s="77"/>
      <c r="K595" s="79"/>
      <c r="L595" s="77"/>
      <c r="P595" s="77"/>
      <c r="Q595" s="77"/>
      <c r="R595" s="77"/>
      <c r="S595" s="77"/>
      <c r="V595" s="77"/>
      <c r="W595" s="77"/>
      <c r="X595" s="77"/>
      <c r="Y595" s="79"/>
      <c r="Z595" s="79"/>
      <c r="AA595" s="79"/>
      <c r="AB595" s="79"/>
      <c r="AC595" s="79"/>
      <c r="AD595" s="79"/>
      <c r="AE595" s="78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</row>
    <row r="596" spans="1:47">
      <c r="A596" s="77" t="s">
        <v>2304</v>
      </c>
      <c r="B596" s="77" t="s">
        <v>2673</v>
      </c>
      <c r="C596" s="78">
        <v>42429</v>
      </c>
      <c r="D596" s="77" t="s">
        <v>3080</v>
      </c>
      <c r="E596" s="94">
        <v>0.24</v>
      </c>
      <c r="F596" s="77" t="s">
        <v>94</v>
      </c>
      <c r="G596" s="77" t="s">
        <v>94</v>
      </c>
      <c r="H596" s="77"/>
      <c r="I596" s="77"/>
      <c r="J596" s="77"/>
      <c r="K596" s="79"/>
      <c r="L596" s="77"/>
      <c r="P596" s="77"/>
      <c r="Q596" s="77"/>
      <c r="R596" s="77"/>
      <c r="S596" s="77"/>
      <c r="V596" s="77"/>
      <c r="W596" s="77"/>
      <c r="X596" s="77"/>
      <c r="Y596" s="79"/>
      <c r="Z596" s="79"/>
      <c r="AA596" s="79"/>
      <c r="AB596" s="79"/>
      <c r="AC596" s="79"/>
      <c r="AD596" s="79"/>
      <c r="AE596" s="78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</row>
    <row r="597" spans="1:47">
      <c r="A597" s="77" t="s">
        <v>2304</v>
      </c>
      <c r="B597" s="77" t="s">
        <v>2673</v>
      </c>
      <c r="C597" s="78">
        <v>42429</v>
      </c>
      <c r="D597" s="77" t="s">
        <v>3081</v>
      </c>
      <c r="E597" s="94">
        <v>0.44</v>
      </c>
      <c r="F597" s="77" t="s">
        <v>94</v>
      </c>
      <c r="G597" s="77" t="s">
        <v>94</v>
      </c>
      <c r="H597" s="77"/>
      <c r="I597" s="77"/>
      <c r="J597" s="77"/>
      <c r="K597" s="79"/>
      <c r="L597" s="77"/>
      <c r="P597" s="77"/>
      <c r="Q597" s="77"/>
      <c r="R597" s="77"/>
      <c r="S597" s="77"/>
      <c r="V597" s="77"/>
      <c r="W597" s="77"/>
      <c r="X597" s="77"/>
      <c r="Y597" s="79"/>
      <c r="Z597" s="79"/>
      <c r="AA597" s="79"/>
      <c r="AB597" s="79"/>
      <c r="AC597" s="79"/>
      <c r="AD597" s="79"/>
      <c r="AE597" s="78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</row>
    <row r="598" spans="1:47">
      <c r="A598" s="77" t="s">
        <v>2304</v>
      </c>
      <c r="B598" s="77" t="s">
        <v>2673</v>
      </c>
      <c r="C598" s="78">
        <v>42429</v>
      </c>
      <c r="D598" s="77" t="s">
        <v>3082</v>
      </c>
      <c r="E598" s="94">
        <v>0.54</v>
      </c>
      <c r="F598" s="77" t="s">
        <v>94</v>
      </c>
      <c r="G598" s="77" t="s">
        <v>94</v>
      </c>
      <c r="H598" s="77"/>
      <c r="I598" s="77"/>
      <c r="J598" s="77"/>
      <c r="K598" s="79"/>
      <c r="L598" s="77"/>
      <c r="P598" s="77"/>
      <c r="Q598" s="77"/>
      <c r="R598" s="77"/>
      <c r="S598" s="77"/>
      <c r="V598" s="77"/>
      <c r="W598" s="77"/>
      <c r="X598" s="77"/>
      <c r="Y598" s="79"/>
      <c r="Z598" s="79"/>
      <c r="AA598" s="79"/>
      <c r="AB598" s="79"/>
      <c r="AC598" s="79"/>
      <c r="AD598" s="79"/>
      <c r="AE598" s="78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</row>
    <row r="599" spans="1:47">
      <c r="A599" s="77" t="s">
        <v>2304</v>
      </c>
      <c r="B599" s="77" t="s">
        <v>2673</v>
      </c>
      <c r="C599" s="78">
        <v>42429</v>
      </c>
      <c r="D599" s="77" t="s">
        <v>3083</v>
      </c>
      <c r="E599" s="94">
        <v>0.56999999999999995</v>
      </c>
      <c r="F599" s="77" t="s">
        <v>94</v>
      </c>
      <c r="G599" s="77" t="s">
        <v>94</v>
      </c>
      <c r="H599" s="77"/>
      <c r="I599" s="77"/>
      <c r="J599" s="77"/>
      <c r="K599" s="79"/>
      <c r="L599" s="77"/>
      <c r="P599" s="77"/>
      <c r="Q599" s="77"/>
      <c r="R599" s="77"/>
      <c r="S599" s="77"/>
      <c r="V599" s="77"/>
      <c r="W599" s="77"/>
      <c r="X599" s="77"/>
      <c r="Y599" s="79"/>
      <c r="Z599" s="79"/>
      <c r="AA599" s="79"/>
      <c r="AB599" s="79"/>
      <c r="AC599" s="79"/>
      <c r="AD599" s="79"/>
      <c r="AE599" s="78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</row>
    <row r="600" spans="1:47">
      <c r="A600" s="77" t="s">
        <v>2304</v>
      </c>
      <c r="B600" s="77" t="s">
        <v>2673</v>
      </c>
      <c r="C600" s="78">
        <v>42429</v>
      </c>
      <c r="D600" s="77" t="s">
        <v>3084</v>
      </c>
      <c r="E600" s="94">
        <v>0.69</v>
      </c>
      <c r="F600" s="77" t="s">
        <v>94</v>
      </c>
      <c r="G600" s="77" t="s">
        <v>94</v>
      </c>
      <c r="H600" s="77"/>
      <c r="I600" s="77"/>
      <c r="J600" s="77"/>
      <c r="K600" s="79"/>
      <c r="L600" s="77"/>
      <c r="P600" s="77"/>
      <c r="Q600" s="77"/>
      <c r="R600" s="77"/>
      <c r="S600" s="77"/>
      <c r="V600" s="77"/>
      <c r="W600" s="77"/>
      <c r="X600" s="77"/>
      <c r="Y600" s="79"/>
      <c r="Z600" s="79"/>
      <c r="AA600" s="79"/>
      <c r="AB600" s="79"/>
      <c r="AC600" s="79"/>
      <c r="AD600" s="79"/>
      <c r="AE600" s="78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</row>
    <row r="601" spans="1:47">
      <c r="A601" s="77" t="s">
        <v>2304</v>
      </c>
      <c r="B601" s="77" t="s">
        <v>2673</v>
      </c>
      <c r="C601" s="78">
        <v>42429</v>
      </c>
      <c r="D601" s="77" t="s">
        <v>3085</v>
      </c>
      <c r="E601" s="94">
        <v>0.71</v>
      </c>
      <c r="F601" s="77" t="s">
        <v>94</v>
      </c>
      <c r="G601" s="77" t="s">
        <v>94</v>
      </c>
      <c r="H601" s="77"/>
      <c r="I601" s="77"/>
      <c r="J601" s="77"/>
      <c r="K601" s="79"/>
      <c r="L601" s="77"/>
      <c r="P601" s="77"/>
      <c r="Q601" s="77"/>
      <c r="R601" s="77"/>
      <c r="S601" s="77"/>
      <c r="V601" s="77"/>
      <c r="W601" s="77"/>
      <c r="X601" s="77"/>
      <c r="Y601" s="79"/>
      <c r="Z601" s="79"/>
      <c r="AA601" s="79"/>
      <c r="AB601" s="79"/>
      <c r="AC601" s="79"/>
      <c r="AD601" s="79"/>
      <c r="AE601" s="78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</row>
    <row r="602" spans="1:47">
      <c r="A602" s="77" t="s">
        <v>2304</v>
      </c>
      <c r="B602" s="77" t="s">
        <v>2673</v>
      </c>
      <c r="C602" s="78">
        <v>42429</v>
      </c>
      <c r="D602" s="77" t="s">
        <v>3086</v>
      </c>
      <c r="E602" s="94">
        <v>0.78</v>
      </c>
      <c r="F602" s="77" t="s">
        <v>94</v>
      </c>
      <c r="G602" s="77" t="s">
        <v>94</v>
      </c>
      <c r="H602" s="77"/>
      <c r="I602" s="77"/>
      <c r="J602" s="77"/>
      <c r="K602" s="79"/>
      <c r="L602" s="77"/>
      <c r="P602" s="77"/>
      <c r="Q602" s="77"/>
      <c r="R602" s="77"/>
      <c r="S602" s="77"/>
      <c r="V602" s="77"/>
      <c r="W602" s="77"/>
      <c r="X602" s="77"/>
      <c r="Y602" s="79"/>
      <c r="Z602" s="79"/>
      <c r="AA602" s="79"/>
      <c r="AB602" s="79"/>
      <c r="AC602" s="79"/>
      <c r="AD602" s="79"/>
      <c r="AE602" s="78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</row>
    <row r="603" spans="1:47">
      <c r="A603" s="77" t="s">
        <v>2304</v>
      </c>
      <c r="B603" s="77" t="s">
        <v>2673</v>
      </c>
      <c r="C603" s="78">
        <v>42429</v>
      </c>
      <c r="D603" s="77" t="s">
        <v>3087</v>
      </c>
      <c r="E603" s="94">
        <v>1.48</v>
      </c>
      <c r="F603" s="77" t="s">
        <v>94</v>
      </c>
      <c r="G603" s="77" t="s">
        <v>94</v>
      </c>
      <c r="H603" s="77"/>
      <c r="I603" s="77"/>
      <c r="J603" s="77"/>
      <c r="K603" s="79"/>
      <c r="L603" s="77"/>
      <c r="P603" s="77"/>
      <c r="Q603" s="77"/>
      <c r="R603" s="77"/>
      <c r="S603" s="77"/>
      <c r="V603" s="77"/>
      <c r="W603" s="77"/>
      <c r="X603" s="77"/>
      <c r="Y603" s="79"/>
      <c r="Z603" s="79"/>
      <c r="AA603" s="79"/>
      <c r="AB603" s="79"/>
      <c r="AC603" s="79"/>
      <c r="AD603" s="79"/>
      <c r="AE603" s="78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</row>
    <row r="604" spans="1:47">
      <c r="A604" s="77" t="s">
        <v>2304</v>
      </c>
      <c r="B604" s="77" t="s">
        <v>2673</v>
      </c>
      <c r="C604" s="78">
        <v>42429</v>
      </c>
      <c r="D604" s="77" t="s">
        <v>3088</v>
      </c>
      <c r="E604" s="94">
        <v>1.51</v>
      </c>
      <c r="F604" s="77" t="s">
        <v>94</v>
      </c>
      <c r="G604" s="77" t="s">
        <v>94</v>
      </c>
      <c r="H604" s="77"/>
      <c r="I604" s="77"/>
      <c r="J604" s="77"/>
      <c r="K604" s="79"/>
      <c r="L604" s="77"/>
      <c r="P604" s="77"/>
      <c r="Q604" s="77"/>
      <c r="R604" s="77"/>
      <c r="S604" s="77"/>
      <c r="V604" s="77"/>
      <c r="W604" s="77"/>
      <c r="X604" s="77"/>
      <c r="Y604" s="79"/>
      <c r="Z604" s="79"/>
      <c r="AA604" s="79"/>
      <c r="AB604" s="79"/>
      <c r="AC604" s="79"/>
      <c r="AD604" s="79"/>
      <c r="AE604" s="78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</row>
    <row r="605" spans="1:47">
      <c r="A605" s="77" t="s">
        <v>2304</v>
      </c>
      <c r="B605" s="77" t="s">
        <v>2673</v>
      </c>
      <c r="C605" s="78">
        <v>42429</v>
      </c>
      <c r="D605" s="77" t="s">
        <v>3089</v>
      </c>
      <c r="E605" s="94">
        <v>1.59</v>
      </c>
      <c r="F605" s="77" t="s">
        <v>94</v>
      </c>
      <c r="G605" s="77" t="s">
        <v>94</v>
      </c>
      <c r="H605" s="77"/>
      <c r="I605" s="77"/>
      <c r="J605" s="77"/>
      <c r="K605" s="79"/>
      <c r="L605" s="77"/>
      <c r="P605" s="77"/>
      <c r="Q605" s="77"/>
      <c r="R605" s="77"/>
      <c r="S605" s="77"/>
      <c r="V605" s="77"/>
      <c r="W605" s="77"/>
      <c r="X605" s="77"/>
      <c r="Y605" s="79"/>
      <c r="Z605" s="79"/>
      <c r="AA605" s="79"/>
      <c r="AB605" s="79"/>
      <c r="AC605" s="79"/>
      <c r="AD605" s="79"/>
      <c r="AE605" s="78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</row>
    <row r="606" spans="1:47">
      <c r="A606" s="77" t="s">
        <v>2304</v>
      </c>
      <c r="B606" s="77" t="s">
        <v>2673</v>
      </c>
      <c r="C606" s="78">
        <v>42429</v>
      </c>
      <c r="D606" s="77" t="s">
        <v>3090</v>
      </c>
      <c r="E606" s="94">
        <v>1.89</v>
      </c>
      <c r="F606" s="77" t="s">
        <v>94</v>
      </c>
      <c r="G606" s="77" t="s">
        <v>94</v>
      </c>
      <c r="H606" s="77"/>
      <c r="I606" s="77"/>
      <c r="J606" s="77"/>
      <c r="K606" s="79"/>
      <c r="L606" s="77"/>
      <c r="P606" s="77"/>
      <c r="Q606" s="77"/>
      <c r="R606" s="77"/>
      <c r="S606" s="77"/>
      <c r="V606" s="77"/>
      <c r="W606" s="77"/>
      <c r="X606" s="77"/>
      <c r="Y606" s="79"/>
      <c r="Z606" s="79"/>
      <c r="AA606" s="79"/>
      <c r="AB606" s="79"/>
      <c r="AC606" s="79"/>
      <c r="AD606" s="79"/>
      <c r="AE606" s="78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</row>
    <row r="607" spans="1:47">
      <c r="A607" s="77" t="s">
        <v>2304</v>
      </c>
      <c r="B607" s="77" t="s">
        <v>2673</v>
      </c>
      <c r="C607" s="78">
        <v>42429</v>
      </c>
      <c r="D607" s="77" t="s">
        <v>3091</v>
      </c>
      <c r="E607" s="94">
        <v>2.15</v>
      </c>
      <c r="F607" s="77" t="s">
        <v>94</v>
      </c>
      <c r="G607" s="77" t="s">
        <v>94</v>
      </c>
      <c r="H607" s="77"/>
      <c r="I607" s="77"/>
      <c r="J607" s="77"/>
      <c r="K607" s="79"/>
      <c r="L607" s="77"/>
      <c r="P607" s="77"/>
      <c r="Q607" s="77"/>
      <c r="R607" s="77"/>
      <c r="S607" s="77"/>
      <c r="V607" s="77"/>
      <c r="W607" s="77"/>
      <c r="X607" s="77"/>
      <c r="Y607" s="79"/>
      <c r="Z607" s="79"/>
      <c r="AA607" s="79"/>
      <c r="AB607" s="79"/>
      <c r="AC607" s="79"/>
      <c r="AD607" s="79"/>
      <c r="AE607" s="78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</row>
    <row r="608" spans="1:47">
      <c r="A608" s="77" t="s">
        <v>2304</v>
      </c>
      <c r="B608" s="77" t="s">
        <v>2673</v>
      </c>
      <c r="C608" s="78">
        <v>42429</v>
      </c>
      <c r="D608" s="77" t="s">
        <v>3092</v>
      </c>
      <c r="E608" s="94">
        <v>2.21</v>
      </c>
      <c r="F608" s="77" t="s">
        <v>94</v>
      </c>
      <c r="G608" s="77" t="s">
        <v>94</v>
      </c>
      <c r="H608" s="77"/>
      <c r="I608" s="77"/>
      <c r="J608" s="77"/>
      <c r="K608" s="79"/>
      <c r="L608" s="77"/>
      <c r="P608" s="77"/>
      <c r="Q608" s="77"/>
      <c r="R608" s="77"/>
      <c r="S608" s="77"/>
      <c r="V608" s="77"/>
      <c r="W608" s="77"/>
      <c r="X608" s="77"/>
      <c r="Y608" s="79"/>
      <c r="Z608" s="79"/>
      <c r="AA608" s="79"/>
      <c r="AB608" s="79"/>
      <c r="AC608" s="79"/>
      <c r="AD608" s="79"/>
      <c r="AE608" s="78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</row>
    <row r="609" spans="1:47">
      <c r="A609" s="77" t="s">
        <v>2304</v>
      </c>
      <c r="B609" s="77" t="s">
        <v>2673</v>
      </c>
      <c r="C609" s="78">
        <v>42429</v>
      </c>
      <c r="D609" s="77" t="s">
        <v>3093</v>
      </c>
      <c r="E609" s="94">
        <v>2.23</v>
      </c>
      <c r="F609" s="77" t="s">
        <v>94</v>
      </c>
      <c r="G609" s="77" t="s">
        <v>94</v>
      </c>
      <c r="H609" s="77"/>
      <c r="I609" s="77"/>
      <c r="J609" s="77"/>
      <c r="K609" s="79"/>
      <c r="L609" s="77"/>
      <c r="P609" s="77"/>
      <c r="Q609" s="77"/>
      <c r="R609" s="77"/>
      <c r="S609" s="77"/>
      <c r="V609" s="77"/>
      <c r="W609" s="77"/>
      <c r="X609" s="77"/>
      <c r="Y609" s="79"/>
      <c r="Z609" s="79"/>
      <c r="AA609" s="79"/>
      <c r="AB609" s="79"/>
      <c r="AC609" s="79"/>
      <c r="AD609" s="79"/>
      <c r="AE609" s="78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</row>
    <row r="610" spans="1:47">
      <c r="A610" s="77" t="s">
        <v>2304</v>
      </c>
      <c r="B610" s="77" t="s">
        <v>2673</v>
      </c>
      <c r="C610" s="78">
        <v>42429</v>
      </c>
      <c r="D610" s="77" t="s">
        <v>3094</v>
      </c>
      <c r="E610" s="94">
        <v>2.4900000000000002</v>
      </c>
      <c r="F610" s="77" t="s">
        <v>94</v>
      </c>
      <c r="G610" s="77" t="s">
        <v>94</v>
      </c>
      <c r="H610" s="77"/>
      <c r="I610" s="77"/>
      <c r="J610" s="77"/>
      <c r="K610" s="79"/>
      <c r="L610" s="77"/>
      <c r="P610" s="77"/>
      <c r="Q610" s="77"/>
      <c r="R610" s="77"/>
      <c r="S610" s="77"/>
      <c r="V610" s="77"/>
      <c r="W610" s="77"/>
      <c r="X610" s="77"/>
      <c r="Y610" s="79"/>
      <c r="Z610" s="79"/>
      <c r="AA610" s="79"/>
      <c r="AB610" s="79"/>
      <c r="AC610" s="79"/>
      <c r="AD610" s="79"/>
      <c r="AE610" s="78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</row>
    <row r="611" spans="1:47">
      <c r="A611" s="77" t="s">
        <v>2304</v>
      </c>
      <c r="B611" s="77" t="s">
        <v>2673</v>
      </c>
      <c r="C611" s="78">
        <v>42429</v>
      </c>
      <c r="D611" s="77" t="s">
        <v>3095</v>
      </c>
      <c r="E611" s="94">
        <v>2.75</v>
      </c>
      <c r="F611" s="77" t="s">
        <v>94</v>
      </c>
      <c r="G611" s="77" t="s">
        <v>94</v>
      </c>
      <c r="H611" s="77"/>
      <c r="I611" s="77"/>
      <c r="J611" s="77"/>
      <c r="K611" s="79"/>
      <c r="L611" s="77"/>
      <c r="P611" s="77"/>
      <c r="Q611" s="77"/>
      <c r="R611" s="77"/>
      <c r="S611" s="77"/>
      <c r="V611" s="77"/>
      <c r="W611" s="77"/>
      <c r="X611" s="77"/>
      <c r="Y611" s="79"/>
      <c r="Z611" s="79"/>
      <c r="AA611" s="79"/>
      <c r="AB611" s="79"/>
      <c r="AC611" s="79"/>
      <c r="AD611" s="79"/>
      <c r="AE611" s="78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</row>
    <row r="612" spans="1:47">
      <c r="A612" s="77" t="s">
        <v>2304</v>
      </c>
      <c r="B612" s="77" t="s">
        <v>2673</v>
      </c>
      <c r="C612" s="78">
        <v>42429</v>
      </c>
      <c r="D612" s="77" t="s">
        <v>3096</v>
      </c>
      <c r="E612" s="94">
        <v>2.89</v>
      </c>
      <c r="F612" s="77" t="s">
        <v>94</v>
      </c>
      <c r="G612" s="77" t="s">
        <v>94</v>
      </c>
      <c r="H612" s="77"/>
      <c r="I612" s="77"/>
      <c r="J612" s="77"/>
      <c r="K612" s="79"/>
      <c r="L612" s="77"/>
      <c r="P612" s="77"/>
      <c r="Q612" s="77"/>
      <c r="R612" s="77"/>
      <c r="S612" s="77"/>
      <c r="V612" s="77"/>
      <c r="W612" s="77"/>
      <c r="X612" s="77"/>
      <c r="Y612" s="79"/>
      <c r="Z612" s="79"/>
      <c r="AA612" s="79"/>
      <c r="AB612" s="79"/>
      <c r="AC612" s="79"/>
      <c r="AD612" s="79"/>
      <c r="AE612" s="78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</row>
    <row r="613" spans="1:47">
      <c r="A613" s="77" t="s">
        <v>2304</v>
      </c>
      <c r="B613" s="77" t="s">
        <v>2673</v>
      </c>
      <c r="C613" s="78">
        <v>42429</v>
      </c>
      <c r="D613" s="77" t="s">
        <v>3097</v>
      </c>
      <c r="E613" s="94">
        <v>3.05</v>
      </c>
      <c r="F613" s="77" t="s">
        <v>94</v>
      </c>
      <c r="G613" s="77" t="s">
        <v>94</v>
      </c>
      <c r="H613" s="77"/>
      <c r="I613" s="77"/>
      <c r="J613" s="77"/>
      <c r="K613" s="79"/>
      <c r="L613" s="77"/>
      <c r="P613" s="77"/>
      <c r="Q613" s="77"/>
      <c r="R613" s="77"/>
      <c r="S613" s="77"/>
      <c r="V613" s="77"/>
      <c r="W613" s="77"/>
      <c r="X613" s="77"/>
      <c r="Y613" s="79"/>
      <c r="Z613" s="79"/>
      <c r="AA613" s="79"/>
      <c r="AB613" s="79"/>
      <c r="AC613" s="79"/>
      <c r="AD613" s="79"/>
      <c r="AE613" s="78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</row>
    <row r="614" spans="1:47">
      <c r="A614" s="77" t="s">
        <v>2304</v>
      </c>
      <c r="B614" s="77" t="s">
        <v>2673</v>
      </c>
      <c r="C614" s="78">
        <v>42429</v>
      </c>
      <c r="D614" s="77" t="s">
        <v>3098</v>
      </c>
      <c r="E614" s="94">
        <v>3.58</v>
      </c>
      <c r="F614" s="77" t="s">
        <v>94</v>
      </c>
      <c r="G614" s="77" t="s">
        <v>94</v>
      </c>
      <c r="H614" s="77"/>
      <c r="I614" s="77"/>
      <c r="J614" s="77"/>
      <c r="K614" s="79"/>
      <c r="L614" s="77"/>
      <c r="P614" s="77"/>
      <c r="Q614" s="77"/>
      <c r="R614" s="77"/>
      <c r="S614" s="77"/>
      <c r="V614" s="77"/>
      <c r="W614" s="77"/>
      <c r="X614" s="77"/>
      <c r="Y614" s="79"/>
      <c r="Z614" s="79"/>
      <c r="AA614" s="79"/>
      <c r="AB614" s="79"/>
      <c r="AC614" s="79"/>
      <c r="AD614" s="79"/>
      <c r="AE614" s="78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</row>
    <row r="615" spans="1:47">
      <c r="A615" s="77" t="s">
        <v>2304</v>
      </c>
      <c r="B615" s="77" t="s">
        <v>2673</v>
      </c>
      <c r="C615" s="78">
        <v>42429</v>
      </c>
      <c r="D615" s="77" t="s">
        <v>3099</v>
      </c>
      <c r="E615" s="94">
        <v>3.84</v>
      </c>
      <c r="F615" s="77" t="s">
        <v>94</v>
      </c>
      <c r="G615" s="77" t="s">
        <v>94</v>
      </c>
      <c r="H615" s="77"/>
      <c r="I615" s="77"/>
      <c r="J615" s="77"/>
      <c r="K615" s="79"/>
      <c r="L615" s="77"/>
      <c r="P615" s="77"/>
      <c r="Q615" s="77"/>
      <c r="R615" s="77"/>
      <c r="S615" s="77"/>
      <c r="V615" s="77"/>
      <c r="W615" s="77"/>
      <c r="X615" s="77"/>
      <c r="Y615" s="79"/>
      <c r="Z615" s="79"/>
      <c r="AA615" s="79"/>
      <c r="AB615" s="79"/>
      <c r="AC615" s="79"/>
      <c r="AD615" s="79"/>
      <c r="AE615" s="78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</row>
    <row r="616" spans="1:47">
      <c r="A616" s="77" t="s">
        <v>2304</v>
      </c>
      <c r="B616" s="77" t="s">
        <v>2673</v>
      </c>
      <c r="C616" s="78">
        <v>42429</v>
      </c>
      <c r="D616" s="77" t="s">
        <v>3100</v>
      </c>
      <c r="E616" s="94">
        <v>3.88</v>
      </c>
      <c r="F616" s="77" t="s">
        <v>94</v>
      </c>
      <c r="G616" s="77" t="s">
        <v>94</v>
      </c>
      <c r="H616" s="77"/>
      <c r="I616" s="77"/>
      <c r="J616" s="77"/>
      <c r="K616" s="79"/>
      <c r="L616" s="77"/>
      <c r="P616" s="77"/>
      <c r="Q616" s="77"/>
      <c r="R616" s="77"/>
      <c r="S616" s="77"/>
      <c r="V616" s="77"/>
      <c r="W616" s="77"/>
      <c r="X616" s="77"/>
      <c r="Y616" s="79"/>
      <c r="Z616" s="79"/>
      <c r="AA616" s="79"/>
      <c r="AB616" s="79"/>
      <c r="AC616" s="79"/>
      <c r="AD616" s="79"/>
      <c r="AE616" s="78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</row>
    <row r="617" spans="1:47">
      <c r="A617" s="77" t="s">
        <v>2304</v>
      </c>
      <c r="B617" s="77" t="s">
        <v>2673</v>
      </c>
      <c r="C617" s="78">
        <v>42429</v>
      </c>
      <c r="D617" s="77" t="s">
        <v>3101</v>
      </c>
      <c r="E617" s="94">
        <v>3.89</v>
      </c>
      <c r="F617" s="77" t="s">
        <v>94</v>
      </c>
      <c r="G617" s="77" t="s">
        <v>94</v>
      </c>
      <c r="H617" s="77"/>
      <c r="I617" s="77"/>
      <c r="J617" s="77"/>
      <c r="K617" s="79"/>
      <c r="L617" s="77"/>
      <c r="P617" s="77"/>
      <c r="Q617" s="77"/>
      <c r="R617" s="77"/>
      <c r="S617" s="77"/>
      <c r="V617" s="77"/>
      <c r="W617" s="77"/>
      <c r="X617" s="77"/>
      <c r="Y617" s="79"/>
      <c r="Z617" s="79"/>
      <c r="AA617" s="79"/>
      <c r="AB617" s="79"/>
      <c r="AC617" s="79"/>
      <c r="AD617" s="79"/>
      <c r="AE617" s="78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</row>
    <row r="618" spans="1:47">
      <c r="A618" s="77" t="s">
        <v>2304</v>
      </c>
      <c r="B618" s="77" t="s">
        <v>2673</v>
      </c>
      <c r="C618" s="78">
        <v>42429</v>
      </c>
      <c r="D618" s="77" t="s">
        <v>3102</v>
      </c>
      <c r="E618" s="94">
        <v>4.33</v>
      </c>
      <c r="F618" s="77" t="s">
        <v>94</v>
      </c>
      <c r="G618" s="77" t="s">
        <v>94</v>
      </c>
      <c r="H618" s="77"/>
      <c r="I618" s="77"/>
      <c r="J618" s="77"/>
      <c r="K618" s="79"/>
      <c r="L618" s="77"/>
      <c r="P618" s="77"/>
      <c r="Q618" s="77"/>
      <c r="R618" s="77"/>
      <c r="S618" s="77"/>
      <c r="V618" s="77"/>
      <c r="W618" s="77"/>
      <c r="X618" s="77"/>
      <c r="Y618" s="79"/>
      <c r="Z618" s="79"/>
      <c r="AA618" s="79"/>
      <c r="AB618" s="79"/>
      <c r="AC618" s="79"/>
      <c r="AD618" s="79"/>
      <c r="AE618" s="78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</row>
    <row r="619" spans="1:47">
      <c r="A619" s="77" t="s">
        <v>2304</v>
      </c>
      <c r="B619" s="77" t="s">
        <v>2673</v>
      </c>
      <c r="C619" s="78">
        <v>42429</v>
      </c>
      <c r="D619" s="77" t="s">
        <v>3103</v>
      </c>
      <c r="E619" s="94">
        <v>4.3600000000000003</v>
      </c>
      <c r="F619" s="77" t="s">
        <v>94</v>
      </c>
      <c r="G619" s="77" t="s">
        <v>94</v>
      </c>
      <c r="H619" s="77"/>
      <c r="I619" s="77"/>
      <c r="J619" s="77"/>
      <c r="K619" s="79"/>
      <c r="L619" s="77"/>
      <c r="P619" s="77"/>
      <c r="Q619" s="77"/>
      <c r="R619" s="77"/>
      <c r="S619" s="77"/>
      <c r="V619" s="77"/>
      <c r="W619" s="77"/>
      <c r="X619" s="77"/>
      <c r="Y619" s="79"/>
      <c r="Z619" s="79"/>
      <c r="AA619" s="79"/>
      <c r="AB619" s="79"/>
      <c r="AC619" s="79"/>
      <c r="AD619" s="79"/>
      <c r="AE619" s="78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</row>
    <row r="620" spans="1:47">
      <c r="A620" s="77" t="s">
        <v>2304</v>
      </c>
      <c r="B620" s="77" t="s">
        <v>2673</v>
      </c>
      <c r="C620" s="78">
        <v>42429</v>
      </c>
      <c r="D620" s="77" t="s">
        <v>3104</v>
      </c>
      <c r="E620" s="94">
        <v>4.55</v>
      </c>
      <c r="F620" s="77" t="s">
        <v>94</v>
      </c>
      <c r="G620" s="77" t="s">
        <v>94</v>
      </c>
      <c r="H620" s="77"/>
      <c r="I620" s="77"/>
      <c r="J620" s="77"/>
      <c r="K620" s="79"/>
      <c r="L620" s="77"/>
      <c r="P620" s="77"/>
      <c r="Q620" s="77"/>
      <c r="R620" s="77"/>
      <c r="S620" s="77"/>
      <c r="V620" s="77"/>
      <c r="W620" s="77"/>
      <c r="X620" s="77"/>
      <c r="Y620" s="79"/>
      <c r="Z620" s="79"/>
      <c r="AA620" s="79"/>
      <c r="AB620" s="79"/>
      <c r="AC620" s="79"/>
      <c r="AD620" s="79"/>
      <c r="AE620" s="78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</row>
    <row r="621" spans="1:47">
      <c r="A621" s="77" t="s">
        <v>2304</v>
      </c>
      <c r="B621" s="77" t="s">
        <v>2673</v>
      </c>
      <c r="C621" s="78">
        <v>42429</v>
      </c>
      <c r="D621" s="77" t="s">
        <v>3105</v>
      </c>
      <c r="E621" s="94">
        <v>4.6100000000000003</v>
      </c>
      <c r="F621" s="77" t="s">
        <v>94</v>
      </c>
      <c r="G621" s="77" t="s">
        <v>94</v>
      </c>
      <c r="H621" s="77"/>
      <c r="I621" s="77"/>
      <c r="J621" s="77"/>
      <c r="K621" s="79"/>
      <c r="L621" s="77"/>
      <c r="P621" s="77"/>
      <c r="Q621" s="77"/>
      <c r="R621" s="77"/>
      <c r="S621" s="77"/>
      <c r="V621" s="77"/>
      <c r="W621" s="77"/>
      <c r="X621" s="77"/>
      <c r="Y621" s="79"/>
      <c r="Z621" s="79"/>
      <c r="AA621" s="79"/>
      <c r="AB621" s="79"/>
      <c r="AC621" s="79"/>
      <c r="AD621" s="79"/>
      <c r="AE621" s="78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</row>
    <row r="622" spans="1:47">
      <c r="A622" s="77" t="s">
        <v>2304</v>
      </c>
      <c r="B622" s="77" t="s">
        <v>2673</v>
      </c>
      <c r="C622" s="78">
        <v>42429</v>
      </c>
      <c r="D622" s="77" t="s">
        <v>3106</v>
      </c>
      <c r="E622" s="94">
        <v>4.66</v>
      </c>
      <c r="F622" s="77" t="s">
        <v>94</v>
      </c>
      <c r="G622" s="77" t="s">
        <v>94</v>
      </c>
      <c r="H622" s="77"/>
      <c r="I622" s="77"/>
      <c r="J622" s="77"/>
      <c r="K622" s="79"/>
      <c r="L622" s="77"/>
      <c r="P622" s="77"/>
      <c r="Q622" s="77"/>
      <c r="R622" s="77"/>
      <c r="S622" s="77"/>
      <c r="V622" s="77"/>
      <c r="W622" s="77"/>
      <c r="X622" s="77"/>
      <c r="Y622" s="79"/>
      <c r="Z622" s="79"/>
      <c r="AA622" s="79"/>
      <c r="AB622" s="79"/>
      <c r="AC622" s="79"/>
      <c r="AD622" s="79"/>
      <c r="AE622" s="78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</row>
    <row r="623" spans="1:47">
      <c r="A623" s="77" t="s">
        <v>2304</v>
      </c>
      <c r="B623" s="77" t="s">
        <v>2673</v>
      </c>
      <c r="C623" s="78">
        <v>42429</v>
      </c>
      <c r="D623" s="77" t="s">
        <v>3107</v>
      </c>
      <c r="E623" s="94">
        <v>4.9000000000000004</v>
      </c>
      <c r="F623" s="77" t="s">
        <v>94</v>
      </c>
      <c r="G623" s="77" t="s">
        <v>94</v>
      </c>
      <c r="H623" s="77"/>
      <c r="I623" s="77"/>
      <c r="J623" s="77"/>
      <c r="K623" s="79"/>
      <c r="L623" s="77"/>
      <c r="P623" s="77"/>
      <c r="Q623" s="77"/>
      <c r="R623" s="77"/>
      <c r="S623" s="77"/>
      <c r="V623" s="77"/>
      <c r="W623" s="77"/>
      <c r="X623" s="77"/>
      <c r="Y623" s="79"/>
      <c r="Z623" s="79"/>
      <c r="AA623" s="79"/>
      <c r="AB623" s="79"/>
      <c r="AC623" s="79"/>
      <c r="AD623" s="79"/>
      <c r="AE623" s="78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</row>
    <row r="624" spans="1:47">
      <c r="A624" s="77" t="s">
        <v>2304</v>
      </c>
      <c r="B624" s="77" t="s">
        <v>2673</v>
      </c>
      <c r="C624" s="78">
        <v>42429</v>
      </c>
      <c r="D624" s="77" t="s">
        <v>3108</v>
      </c>
      <c r="E624" s="94">
        <v>5.58</v>
      </c>
      <c r="F624" s="77" t="s">
        <v>94</v>
      </c>
      <c r="G624" s="77" t="s">
        <v>94</v>
      </c>
      <c r="H624" s="77"/>
      <c r="I624" s="77"/>
      <c r="J624" s="77"/>
      <c r="K624" s="79"/>
      <c r="L624" s="77"/>
      <c r="P624" s="77"/>
      <c r="Q624" s="77"/>
      <c r="R624" s="77"/>
      <c r="S624" s="77"/>
      <c r="V624" s="77"/>
      <c r="W624" s="77"/>
      <c r="X624" s="77"/>
      <c r="Y624" s="79"/>
      <c r="Z624" s="79"/>
      <c r="AA624" s="79"/>
      <c r="AB624" s="79"/>
      <c r="AC624" s="79"/>
      <c r="AD624" s="79"/>
      <c r="AE624" s="78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</row>
    <row r="625" spans="1:47">
      <c r="A625" s="77" t="s">
        <v>2304</v>
      </c>
      <c r="B625" s="77" t="s">
        <v>2673</v>
      </c>
      <c r="C625" s="78">
        <v>42429</v>
      </c>
      <c r="D625" s="77" t="s">
        <v>3109</v>
      </c>
      <c r="E625" s="94">
        <v>6.9</v>
      </c>
      <c r="F625" s="77" t="s">
        <v>94</v>
      </c>
      <c r="G625" s="77" t="s">
        <v>94</v>
      </c>
      <c r="H625" s="77"/>
      <c r="I625" s="77"/>
      <c r="J625" s="77"/>
      <c r="K625" s="79"/>
      <c r="L625" s="77"/>
      <c r="P625" s="77"/>
      <c r="Q625" s="77"/>
      <c r="R625" s="77"/>
      <c r="S625" s="77"/>
      <c r="V625" s="77"/>
      <c r="W625" s="77"/>
      <c r="X625" s="77"/>
      <c r="Y625" s="79"/>
      <c r="Z625" s="79"/>
      <c r="AA625" s="79"/>
      <c r="AB625" s="79"/>
      <c r="AC625" s="79"/>
      <c r="AD625" s="79"/>
      <c r="AE625" s="78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</row>
    <row r="626" spans="1:47">
      <c r="A626" s="77" t="s">
        <v>2304</v>
      </c>
      <c r="B626" s="77" t="s">
        <v>2673</v>
      </c>
      <c r="C626" s="78">
        <v>42429</v>
      </c>
      <c r="D626" s="77" t="s">
        <v>3110</v>
      </c>
      <c r="E626" s="94">
        <v>6.98</v>
      </c>
      <c r="F626" s="77" t="s">
        <v>94</v>
      </c>
      <c r="G626" s="77" t="s">
        <v>94</v>
      </c>
      <c r="H626" s="77"/>
      <c r="I626" s="77"/>
      <c r="J626" s="77"/>
      <c r="K626" s="79"/>
      <c r="L626" s="77"/>
      <c r="P626" s="77"/>
      <c r="Q626" s="77"/>
      <c r="R626" s="77"/>
      <c r="S626" s="77"/>
      <c r="V626" s="77"/>
      <c r="W626" s="77"/>
      <c r="X626" s="77"/>
      <c r="Y626" s="79"/>
      <c r="Z626" s="79"/>
      <c r="AA626" s="79"/>
      <c r="AB626" s="79"/>
      <c r="AC626" s="79"/>
      <c r="AD626" s="79"/>
      <c r="AE626" s="78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</row>
    <row r="627" spans="1:47">
      <c r="A627" s="77" t="s">
        <v>2304</v>
      </c>
      <c r="B627" s="77" t="s">
        <v>2673</v>
      </c>
      <c r="C627" s="78">
        <v>42429</v>
      </c>
      <c r="D627" s="77" t="s">
        <v>3111</v>
      </c>
      <c r="E627" s="94">
        <v>7.28</v>
      </c>
      <c r="F627" s="77" t="s">
        <v>94</v>
      </c>
      <c r="G627" s="77" t="s">
        <v>94</v>
      </c>
      <c r="H627" s="77"/>
      <c r="I627" s="77"/>
      <c r="J627" s="77"/>
      <c r="K627" s="79"/>
      <c r="L627" s="77"/>
      <c r="P627" s="77"/>
      <c r="Q627" s="77"/>
      <c r="R627" s="77"/>
      <c r="S627" s="77"/>
      <c r="V627" s="77"/>
      <c r="W627" s="77"/>
      <c r="X627" s="77"/>
      <c r="Y627" s="79"/>
      <c r="Z627" s="79"/>
      <c r="AA627" s="79"/>
      <c r="AB627" s="79"/>
      <c r="AC627" s="79"/>
      <c r="AD627" s="79"/>
      <c r="AE627" s="78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</row>
    <row r="628" spans="1:47">
      <c r="A628" s="77" t="s">
        <v>2304</v>
      </c>
      <c r="B628" s="77" t="s">
        <v>2673</v>
      </c>
      <c r="C628" s="78">
        <v>42429</v>
      </c>
      <c r="D628" s="77" t="s">
        <v>3112</v>
      </c>
      <c r="E628" s="94">
        <v>7.79</v>
      </c>
      <c r="F628" s="77" t="s">
        <v>94</v>
      </c>
      <c r="G628" s="77" t="s">
        <v>94</v>
      </c>
      <c r="H628" s="77"/>
      <c r="I628" s="77"/>
      <c r="J628" s="77"/>
      <c r="K628" s="79"/>
      <c r="L628" s="77"/>
      <c r="P628" s="77"/>
      <c r="Q628" s="77"/>
      <c r="R628" s="77"/>
      <c r="S628" s="77"/>
      <c r="V628" s="77"/>
      <c r="W628" s="77"/>
      <c r="X628" s="77"/>
      <c r="Y628" s="79"/>
      <c r="Z628" s="79"/>
      <c r="AA628" s="79"/>
      <c r="AB628" s="79"/>
      <c r="AC628" s="79"/>
      <c r="AD628" s="79"/>
      <c r="AE628" s="78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</row>
    <row r="629" spans="1:47">
      <c r="A629" s="77" t="s">
        <v>2304</v>
      </c>
      <c r="B629" s="77" t="s">
        <v>2673</v>
      </c>
      <c r="C629" s="78">
        <v>42429</v>
      </c>
      <c r="D629" s="77" t="s">
        <v>3113</v>
      </c>
      <c r="E629" s="94">
        <v>7.94</v>
      </c>
      <c r="F629" s="77" t="s">
        <v>94</v>
      </c>
      <c r="G629" s="77" t="s">
        <v>94</v>
      </c>
      <c r="H629" s="77"/>
      <c r="I629" s="77"/>
      <c r="J629" s="77"/>
      <c r="K629" s="79"/>
      <c r="L629" s="77"/>
      <c r="P629" s="77"/>
      <c r="Q629" s="77"/>
      <c r="R629" s="77"/>
      <c r="S629" s="77"/>
      <c r="V629" s="77"/>
      <c r="W629" s="77"/>
      <c r="X629" s="77"/>
      <c r="Y629" s="79"/>
      <c r="Z629" s="79"/>
      <c r="AA629" s="79"/>
      <c r="AB629" s="79"/>
      <c r="AC629" s="79"/>
      <c r="AD629" s="79"/>
      <c r="AE629" s="78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</row>
    <row r="630" spans="1:47">
      <c r="A630" s="77" t="s">
        <v>2304</v>
      </c>
      <c r="B630" s="77" t="s">
        <v>2673</v>
      </c>
      <c r="C630" s="78">
        <v>42429</v>
      </c>
      <c r="D630" s="77" t="s">
        <v>3114</v>
      </c>
      <c r="E630" s="94">
        <v>7.98</v>
      </c>
      <c r="F630" s="77" t="s">
        <v>94</v>
      </c>
      <c r="G630" s="77" t="s">
        <v>94</v>
      </c>
      <c r="H630" s="77"/>
      <c r="I630" s="77"/>
      <c r="J630" s="77"/>
      <c r="K630" s="79"/>
      <c r="L630" s="77"/>
      <c r="P630" s="77"/>
      <c r="Q630" s="77"/>
      <c r="R630" s="77"/>
      <c r="S630" s="77"/>
      <c r="V630" s="77"/>
      <c r="W630" s="77"/>
      <c r="X630" s="77"/>
      <c r="Y630" s="79"/>
      <c r="Z630" s="79"/>
      <c r="AA630" s="79"/>
      <c r="AB630" s="79"/>
      <c r="AC630" s="79"/>
      <c r="AD630" s="79"/>
      <c r="AE630" s="78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</row>
    <row r="631" spans="1:47">
      <c r="A631" s="77" t="s">
        <v>2304</v>
      </c>
      <c r="B631" s="77" t="s">
        <v>2673</v>
      </c>
      <c r="C631" s="78">
        <v>42429</v>
      </c>
      <c r="D631" s="77" t="s">
        <v>3115</v>
      </c>
      <c r="E631" s="94">
        <v>8.25</v>
      </c>
      <c r="F631" s="77" t="s">
        <v>94</v>
      </c>
      <c r="G631" s="77" t="s">
        <v>94</v>
      </c>
      <c r="H631" s="77"/>
      <c r="I631" s="77"/>
      <c r="J631" s="77"/>
      <c r="K631" s="79"/>
      <c r="L631" s="77"/>
      <c r="P631" s="77"/>
      <c r="Q631" s="77"/>
      <c r="R631" s="77"/>
      <c r="S631" s="77"/>
      <c r="V631" s="77"/>
      <c r="W631" s="77"/>
      <c r="X631" s="77"/>
      <c r="Y631" s="79"/>
      <c r="Z631" s="79"/>
      <c r="AA631" s="79"/>
      <c r="AB631" s="79"/>
      <c r="AC631" s="79"/>
      <c r="AD631" s="79"/>
      <c r="AE631" s="78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</row>
    <row r="632" spans="1:47">
      <c r="A632" s="77" t="s">
        <v>2304</v>
      </c>
      <c r="B632" s="77" t="s">
        <v>2673</v>
      </c>
      <c r="C632" s="78">
        <v>42429</v>
      </c>
      <c r="D632" s="77" t="s">
        <v>3116</v>
      </c>
      <c r="E632" s="94">
        <v>8.7899999999999991</v>
      </c>
      <c r="F632" s="77" t="s">
        <v>94</v>
      </c>
      <c r="G632" s="77" t="s">
        <v>94</v>
      </c>
      <c r="H632" s="77"/>
      <c r="I632" s="77"/>
      <c r="J632" s="77"/>
      <c r="K632" s="79"/>
      <c r="L632" s="77"/>
      <c r="P632" s="77"/>
      <c r="Q632" s="77"/>
      <c r="R632" s="77"/>
      <c r="S632" s="77"/>
      <c r="V632" s="77"/>
      <c r="W632" s="77"/>
      <c r="X632" s="77"/>
      <c r="Y632" s="79"/>
      <c r="Z632" s="79"/>
      <c r="AA632" s="79"/>
      <c r="AB632" s="79"/>
      <c r="AC632" s="79"/>
      <c r="AD632" s="79"/>
      <c r="AE632" s="78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</row>
    <row r="633" spans="1:47">
      <c r="A633" s="77" t="s">
        <v>2304</v>
      </c>
      <c r="B633" s="77" t="s">
        <v>2673</v>
      </c>
      <c r="C633" s="78">
        <v>42429</v>
      </c>
      <c r="D633" s="77" t="s">
        <v>3117</v>
      </c>
      <c r="E633" s="94">
        <v>8.8699999999999992</v>
      </c>
      <c r="F633" s="77" t="s">
        <v>94</v>
      </c>
      <c r="G633" s="77" t="s">
        <v>94</v>
      </c>
      <c r="H633" s="77"/>
      <c r="I633" s="77"/>
      <c r="J633" s="77"/>
      <c r="K633" s="79"/>
      <c r="L633" s="77"/>
      <c r="P633" s="77"/>
      <c r="Q633" s="77"/>
      <c r="R633" s="77"/>
      <c r="S633" s="77"/>
      <c r="V633" s="77"/>
      <c r="W633" s="77"/>
      <c r="X633" s="77"/>
      <c r="Y633" s="79"/>
      <c r="Z633" s="79"/>
      <c r="AA633" s="79"/>
      <c r="AB633" s="79"/>
      <c r="AC633" s="79"/>
      <c r="AD633" s="79"/>
      <c r="AE633" s="78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</row>
    <row r="634" spans="1:47">
      <c r="A634" s="77" t="s">
        <v>2304</v>
      </c>
      <c r="B634" s="77" t="s">
        <v>2673</v>
      </c>
      <c r="C634" s="78">
        <v>42429</v>
      </c>
      <c r="D634" s="77" t="s">
        <v>3118</v>
      </c>
      <c r="E634" s="94">
        <v>9.85</v>
      </c>
      <c r="F634" s="77" t="s">
        <v>94</v>
      </c>
      <c r="G634" s="77" t="s">
        <v>94</v>
      </c>
      <c r="H634" s="77"/>
      <c r="I634" s="77"/>
      <c r="J634" s="77"/>
      <c r="K634" s="79"/>
      <c r="L634" s="77"/>
      <c r="P634" s="77"/>
      <c r="Q634" s="77"/>
      <c r="R634" s="77"/>
      <c r="S634" s="77"/>
      <c r="V634" s="77"/>
      <c r="W634" s="77"/>
      <c r="X634" s="77"/>
      <c r="Y634" s="79"/>
      <c r="Z634" s="79"/>
      <c r="AA634" s="79"/>
      <c r="AB634" s="79"/>
      <c r="AC634" s="79"/>
      <c r="AD634" s="79"/>
      <c r="AE634" s="78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</row>
    <row r="635" spans="1:47">
      <c r="A635" s="77" t="s">
        <v>2304</v>
      </c>
      <c r="B635" s="77" t="s">
        <v>2673</v>
      </c>
      <c r="C635" s="78">
        <v>42429</v>
      </c>
      <c r="D635" s="77" t="s">
        <v>3119</v>
      </c>
      <c r="E635" s="94">
        <v>10.71</v>
      </c>
      <c r="F635" s="77" t="s">
        <v>94</v>
      </c>
      <c r="G635" s="77" t="s">
        <v>94</v>
      </c>
      <c r="H635" s="77"/>
      <c r="I635" s="77"/>
      <c r="J635" s="77"/>
      <c r="K635" s="79"/>
      <c r="L635" s="77"/>
      <c r="P635" s="77"/>
      <c r="Q635" s="77"/>
      <c r="R635" s="77"/>
      <c r="S635" s="77"/>
      <c r="V635" s="77"/>
      <c r="W635" s="77"/>
      <c r="X635" s="77"/>
      <c r="Y635" s="79"/>
      <c r="Z635" s="79"/>
      <c r="AA635" s="79"/>
      <c r="AB635" s="79"/>
      <c r="AC635" s="79"/>
      <c r="AD635" s="79"/>
      <c r="AE635" s="78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</row>
    <row r="636" spans="1:47">
      <c r="A636" s="77" t="s">
        <v>2304</v>
      </c>
      <c r="B636" s="77" t="s">
        <v>2673</v>
      </c>
      <c r="C636" s="78">
        <v>42429</v>
      </c>
      <c r="D636" s="77" t="s">
        <v>3120</v>
      </c>
      <c r="E636" s="94">
        <v>10.83</v>
      </c>
      <c r="F636" s="77" t="s">
        <v>94</v>
      </c>
      <c r="G636" s="77" t="s">
        <v>94</v>
      </c>
      <c r="H636" s="77"/>
      <c r="I636" s="77"/>
      <c r="J636" s="77"/>
      <c r="K636" s="79"/>
      <c r="L636" s="77"/>
      <c r="P636" s="77"/>
      <c r="Q636" s="77"/>
      <c r="R636" s="77"/>
      <c r="S636" s="77"/>
      <c r="V636" s="77"/>
      <c r="W636" s="77"/>
      <c r="X636" s="77"/>
      <c r="Y636" s="79"/>
      <c r="Z636" s="79"/>
      <c r="AA636" s="79"/>
      <c r="AB636" s="79"/>
      <c r="AC636" s="79"/>
      <c r="AD636" s="79"/>
      <c r="AE636" s="78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</row>
    <row r="637" spans="1:47">
      <c r="A637" s="77" t="s">
        <v>2304</v>
      </c>
      <c r="B637" s="77" t="s">
        <v>2673</v>
      </c>
      <c r="C637" s="78">
        <v>42429</v>
      </c>
      <c r="D637" s="77" t="s">
        <v>3121</v>
      </c>
      <c r="E637" s="94">
        <v>10.92</v>
      </c>
      <c r="F637" s="77" t="s">
        <v>94</v>
      </c>
      <c r="G637" s="77" t="s">
        <v>94</v>
      </c>
      <c r="H637" s="77"/>
      <c r="I637" s="77"/>
      <c r="J637" s="77"/>
      <c r="K637" s="79"/>
      <c r="L637" s="77"/>
      <c r="P637" s="77"/>
      <c r="Q637" s="77"/>
      <c r="R637" s="77"/>
      <c r="S637" s="77"/>
      <c r="V637" s="77"/>
      <c r="W637" s="77"/>
      <c r="X637" s="77"/>
      <c r="Y637" s="79"/>
      <c r="Z637" s="79"/>
      <c r="AA637" s="79"/>
      <c r="AB637" s="79"/>
      <c r="AC637" s="79"/>
      <c r="AD637" s="79"/>
      <c r="AE637" s="78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</row>
    <row r="638" spans="1:47">
      <c r="A638" s="77" t="s">
        <v>2304</v>
      </c>
      <c r="B638" s="77" t="s">
        <v>2673</v>
      </c>
      <c r="C638" s="78">
        <v>42429</v>
      </c>
      <c r="D638" s="77" t="s">
        <v>3122</v>
      </c>
      <c r="E638" s="94">
        <v>11.11</v>
      </c>
      <c r="F638" s="77" t="s">
        <v>94</v>
      </c>
      <c r="G638" s="77" t="s">
        <v>94</v>
      </c>
      <c r="H638" s="77"/>
      <c r="I638" s="77"/>
      <c r="J638" s="77"/>
      <c r="K638" s="79"/>
      <c r="L638" s="77"/>
      <c r="P638" s="77"/>
      <c r="Q638" s="77"/>
      <c r="R638" s="77"/>
      <c r="S638" s="77"/>
      <c r="V638" s="77"/>
      <c r="W638" s="77"/>
      <c r="X638" s="77"/>
      <c r="Y638" s="79"/>
      <c r="Z638" s="79"/>
      <c r="AA638" s="79"/>
      <c r="AB638" s="79"/>
      <c r="AC638" s="79"/>
      <c r="AD638" s="79"/>
      <c r="AE638" s="78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</row>
    <row r="639" spans="1:47">
      <c r="A639" s="77" t="s">
        <v>2304</v>
      </c>
      <c r="B639" s="77" t="s">
        <v>2673</v>
      </c>
      <c r="C639" s="78">
        <v>42429</v>
      </c>
      <c r="D639" s="77" t="s">
        <v>3123</v>
      </c>
      <c r="E639" s="94">
        <v>11.46</v>
      </c>
      <c r="F639" s="77" t="s">
        <v>94</v>
      </c>
      <c r="G639" s="77" t="s">
        <v>94</v>
      </c>
      <c r="H639" s="77"/>
      <c r="I639" s="77"/>
      <c r="J639" s="77"/>
      <c r="K639" s="79"/>
      <c r="L639" s="77"/>
      <c r="P639" s="77"/>
      <c r="Q639" s="77"/>
      <c r="R639" s="77"/>
      <c r="S639" s="77"/>
      <c r="V639" s="77"/>
      <c r="W639" s="77"/>
      <c r="X639" s="77"/>
      <c r="Y639" s="79"/>
      <c r="Z639" s="79"/>
      <c r="AA639" s="79"/>
      <c r="AB639" s="79"/>
      <c r="AC639" s="79"/>
      <c r="AD639" s="79"/>
      <c r="AE639" s="78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</row>
    <row r="640" spans="1:47">
      <c r="A640" s="77" t="s">
        <v>2304</v>
      </c>
      <c r="B640" s="77" t="s">
        <v>2673</v>
      </c>
      <c r="C640" s="78">
        <v>42429</v>
      </c>
      <c r="D640" s="77" t="s">
        <v>3124</v>
      </c>
      <c r="E640" s="94">
        <v>12.54</v>
      </c>
      <c r="F640" s="77" t="s">
        <v>94</v>
      </c>
      <c r="G640" s="77" t="s">
        <v>94</v>
      </c>
      <c r="H640" s="77"/>
      <c r="I640" s="77"/>
      <c r="J640" s="77"/>
      <c r="K640" s="79"/>
      <c r="L640" s="77"/>
      <c r="P640" s="77"/>
      <c r="Q640" s="77"/>
      <c r="R640" s="77"/>
      <c r="S640" s="77"/>
      <c r="V640" s="77"/>
      <c r="W640" s="77"/>
      <c r="X640" s="77"/>
      <c r="Y640" s="79"/>
      <c r="Z640" s="79"/>
      <c r="AA640" s="79"/>
      <c r="AB640" s="79"/>
      <c r="AC640" s="79"/>
      <c r="AD640" s="79"/>
      <c r="AE640" s="78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</row>
    <row r="641" spans="1:47">
      <c r="A641" s="77" t="s">
        <v>2304</v>
      </c>
      <c r="B641" s="77" t="s">
        <v>2673</v>
      </c>
      <c r="C641" s="78">
        <v>42429</v>
      </c>
      <c r="D641" s="77" t="s">
        <v>3125</v>
      </c>
      <c r="E641" s="94">
        <v>12.68</v>
      </c>
      <c r="F641" s="77" t="s">
        <v>94</v>
      </c>
      <c r="G641" s="77" t="s">
        <v>94</v>
      </c>
      <c r="H641" s="77"/>
      <c r="I641" s="77"/>
      <c r="J641" s="77"/>
      <c r="K641" s="79"/>
      <c r="L641" s="77"/>
      <c r="P641" s="77"/>
      <c r="Q641" s="77"/>
      <c r="R641" s="77"/>
      <c r="S641" s="77"/>
      <c r="V641" s="77"/>
      <c r="W641" s="77"/>
      <c r="X641" s="77"/>
      <c r="Y641" s="79"/>
      <c r="Z641" s="79"/>
      <c r="AA641" s="79"/>
      <c r="AB641" s="79"/>
      <c r="AC641" s="79"/>
      <c r="AD641" s="79"/>
      <c r="AE641" s="78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</row>
    <row r="642" spans="1:47">
      <c r="A642" s="77" t="s">
        <v>2304</v>
      </c>
      <c r="B642" s="77" t="s">
        <v>2673</v>
      </c>
      <c r="C642" s="78">
        <v>42429</v>
      </c>
      <c r="D642" s="77" t="s">
        <v>3126</v>
      </c>
      <c r="E642" s="94">
        <v>13.82</v>
      </c>
      <c r="F642" s="77" t="s">
        <v>94</v>
      </c>
      <c r="G642" s="77" t="s">
        <v>94</v>
      </c>
      <c r="H642" s="77"/>
      <c r="I642" s="77"/>
      <c r="J642" s="77"/>
      <c r="K642" s="79"/>
      <c r="L642" s="77"/>
      <c r="P642" s="77"/>
      <c r="Q642" s="77"/>
      <c r="R642" s="77"/>
      <c r="S642" s="77"/>
      <c r="V642" s="77"/>
      <c r="W642" s="77"/>
      <c r="X642" s="77"/>
      <c r="Y642" s="79"/>
      <c r="Z642" s="79"/>
      <c r="AA642" s="79"/>
      <c r="AB642" s="79"/>
      <c r="AC642" s="79"/>
      <c r="AD642" s="79"/>
      <c r="AE642" s="78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</row>
    <row r="643" spans="1:47">
      <c r="A643" s="77" t="s">
        <v>2304</v>
      </c>
      <c r="B643" s="77" t="s">
        <v>2673</v>
      </c>
      <c r="C643" s="78">
        <v>42429</v>
      </c>
      <c r="D643" s="77" t="s">
        <v>3127</v>
      </c>
      <c r="E643" s="94">
        <v>14.37</v>
      </c>
      <c r="F643" s="77" t="s">
        <v>94</v>
      </c>
      <c r="G643" s="77" t="s">
        <v>94</v>
      </c>
      <c r="H643" s="77"/>
      <c r="I643" s="77"/>
      <c r="J643" s="77"/>
      <c r="K643" s="79"/>
      <c r="L643" s="77"/>
      <c r="P643" s="77"/>
      <c r="Q643" s="77"/>
      <c r="R643" s="77"/>
      <c r="S643" s="77"/>
      <c r="V643" s="77"/>
      <c r="W643" s="77"/>
      <c r="X643" s="77"/>
      <c r="Y643" s="79"/>
      <c r="Z643" s="79"/>
      <c r="AA643" s="79"/>
      <c r="AB643" s="79"/>
      <c r="AC643" s="79"/>
      <c r="AD643" s="79"/>
      <c r="AE643" s="78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</row>
    <row r="644" spans="1:47">
      <c r="A644" s="77" t="s">
        <v>2304</v>
      </c>
      <c r="B644" s="77" t="s">
        <v>2673</v>
      </c>
      <c r="C644" s="78">
        <v>42429</v>
      </c>
      <c r="D644" s="77" t="s">
        <v>3128</v>
      </c>
      <c r="E644" s="94">
        <v>14.58</v>
      </c>
      <c r="F644" s="77" t="s">
        <v>94</v>
      </c>
      <c r="G644" s="77" t="s">
        <v>94</v>
      </c>
      <c r="H644" s="77"/>
      <c r="I644" s="77"/>
      <c r="J644" s="77"/>
      <c r="K644" s="79"/>
      <c r="L644" s="77"/>
      <c r="P644" s="77"/>
      <c r="Q644" s="77"/>
      <c r="R644" s="77"/>
      <c r="S644" s="77"/>
      <c r="V644" s="77"/>
      <c r="W644" s="77"/>
      <c r="X644" s="77"/>
      <c r="Y644" s="79"/>
      <c r="Z644" s="79"/>
      <c r="AA644" s="79"/>
      <c r="AB644" s="79"/>
      <c r="AC644" s="79"/>
      <c r="AD644" s="79"/>
      <c r="AE644" s="78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</row>
    <row r="645" spans="1:47">
      <c r="A645" s="77" t="s">
        <v>2304</v>
      </c>
      <c r="B645" s="77" t="s">
        <v>2673</v>
      </c>
      <c r="C645" s="78">
        <v>42429</v>
      </c>
      <c r="D645" s="77" t="s">
        <v>3129</v>
      </c>
      <c r="E645" s="94">
        <v>15.65</v>
      </c>
      <c r="F645" s="77" t="s">
        <v>94</v>
      </c>
      <c r="G645" s="77" t="s">
        <v>94</v>
      </c>
      <c r="H645" s="77"/>
      <c r="I645" s="77"/>
      <c r="J645" s="77"/>
      <c r="K645" s="79"/>
      <c r="L645" s="77"/>
      <c r="P645" s="77"/>
      <c r="Q645" s="77"/>
      <c r="R645" s="77"/>
      <c r="S645" s="77"/>
      <c r="V645" s="77"/>
      <c r="W645" s="77"/>
      <c r="X645" s="77"/>
      <c r="Y645" s="79"/>
      <c r="Z645" s="79"/>
      <c r="AA645" s="79"/>
      <c r="AB645" s="79"/>
      <c r="AC645" s="79"/>
      <c r="AD645" s="79"/>
      <c r="AE645" s="78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</row>
    <row r="646" spans="1:47">
      <c r="A646" s="77" t="s">
        <v>2304</v>
      </c>
      <c r="B646" s="77" t="s">
        <v>2673</v>
      </c>
      <c r="C646" s="78">
        <v>42429</v>
      </c>
      <c r="D646" s="77" t="s">
        <v>3130</v>
      </c>
      <c r="E646" s="94">
        <v>19.13</v>
      </c>
      <c r="F646" s="77" t="s">
        <v>94</v>
      </c>
      <c r="G646" s="77" t="s">
        <v>94</v>
      </c>
      <c r="H646" s="77"/>
      <c r="I646" s="77"/>
      <c r="J646" s="77"/>
      <c r="K646" s="79"/>
      <c r="L646" s="77"/>
      <c r="P646" s="77"/>
      <c r="Q646" s="77"/>
      <c r="R646" s="77"/>
      <c r="S646" s="77"/>
      <c r="V646" s="77"/>
      <c r="W646" s="77"/>
      <c r="X646" s="77"/>
      <c r="Y646" s="79"/>
      <c r="Z646" s="79"/>
      <c r="AA646" s="79"/>
      <c r="AB646" s="79"/>
      <c r="AC646" s="79"/>
      <c r="AD646" s="79"/>
      <c r="AE646" s="78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</row>
    <row r="647" spans="1:47">
      <c r="A647" s="77" t="s">
        <v>2304</v>
      </c>
      <c r="B647" s="77" t="s">
        <v>2673</v>
      </c>
      <c r="C647" s="78">
        <v>42429</v>
      </c>
      <c r="D647" s="77" t="s">
        <v>3131</v>
      </c>
      <c r="E647" s="94">
        <v>23.12</v>
      </c>
      <c r="F647" s="77" t="s">
        <v>94</v>
      </c>
      <c r="G647" s="77" t="s">
        <v>94</v>
      </c>
      <c r="H647" s="77"/>
      <c r="I647" s="77"/>
      <c r="J647" s="77"/>
      <c r="K647" s="79"/>
      <c r="L647" s="77"/>
      <c r="P647" s="77"/>
      <c r="Q647" s="77"/>
      <c r="R647" s="77"/>
      <c r="S647" s="77"/>
      <c r="V647" s="77"/>
      <c r="W647" s="77"/>
      <c r="X647" s="77"/>
      <c r="Y647" s="79"/>
      <c r="Z647" s="79"/>
      <c r="AA647" s="79"/>
      <c r="AB647" s="79"/>
      <c r="AC647" s="79"/>
      <c r="AD647" s="79"/>
      <c r="AE647" s="78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</row>
    <row r="648" spans="1:47">
      <c r="A648" s="77" t="s">
        <v>2304</v>
      </c>
      <c r="B648" s="77" t="s">
        <v>2673</v>
      </c>
      <c r="C648" s="78">
        <v>42429</v>
      </c>
      <c r="D648" s="77" t="s">
        <v>3132</v>
      </c>
      <c r="E648" s="94">
        <v>23.82</v>
      </c>
      <c r="F648" s="77" t="s">
        <v>94</v>
      </c>
      <c r="G648" s="77" t="s">
        <v>94</v>
      </c>
      <c r="H648" s="77"/>
      <c r="I648" s="77"/>
      <c r="J648" s="77"/>
      <c r="K648" s="79"/>
      <c r="L648" s="77"/>
      <c r="P648" s="77"/>
      <c r="Q648" s="77"/>
      <c r="R648" s="77"/>
      <c r="S648" s="77"/>
      <c r="V648" s="77"/>
      <c r="W648" s="77"/>
      <c r="X648" s="77"/>
      <c r="Y648" s="79"/>
      <c r="Z648" s="79"/>
      <c r="AA648" s="79"/>
      <c r="AB648" s="79"/>
      <c r="AC648" s="79"/>
      <c r="AD648" s="79"/>
      <c r="AE648" s="78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</row>
    <row r="649" spans="1:47">
      <c r="A649" s="77" t="s">
        <v>2304</v>
      </c>
      <c r="B649" s="77" t="s">
        <v>2673</v>
      </c>
      <c r="C649" s="78">
        <v>42429</v>
      </c>
      <c r="D649" s="77" t="s">
        <v>3133</v>
      </c>
      <c r="E649" s="94">
        <v>23.86</v>
      </c>
      <c r="F649" s="77" t="s">
        <v>94</v>
      </c>
      <c r="G649" s="77" t="s">
        <v>94</v>
      </c>
      <c r="H649" s="77"/>
      <c r="I649" s="77"/>
      <c r="J649" s="77"/>
      <c r="K649" s="79"/>
      <c r="L649" s="77"/>
      <c r="P649" s="77"/>
      <c r="Q649" s="77"/>
      <c r="R649" s="77"/>
      <c r="S649" s="77"/>
      <c r="V649" s="77"/>
      <c r="W649" s="77"/>
      <c r="X649" s="77"/>
      <c r="Y649" s="79"/>
      <c r="Z649" s="79"/>
      <c r="AA649" s="79"/>
      <c r="AB649" s="79"/>
      <c r="AC649" s="79"/>
      <c r="AD649" s="79"/>
      <c r="AE649" s="78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</row>
    <row r="650" spans="1:47">
      <c r="A650" s="77" t="s">
        <v>2304</v>
      </c>
      <c r="B650" s="77" t="s">
        <v>2673</v>
      </c>
      <c r="C650" s="78">
        <v>42429</v>
      </c>
      <c r="D650" s="77" t="s">
        <v>3134</v>
      </c>
      <c r="E650" s="94">
        <v>24.01</v>
      </c>
      <c r="F650" s="77" t="s">
        <v>94</v>
      </c>
      <c r="G650" s="77" t="s">
        <v>94</v>
      </c>
      <c r="H650" s="77"/>
      <c r="I650" s="77"/>
      <c r="J650" s="77"/>
      <c r="K650" s="79"/>
      <c r="L650" s="77"/>
      <c r="P650" s="77"/>
      <c r="Q650" s="77"/>
      <c r="R650" s="77"/>
      <c r="S650" s="77"/>
      <c r="V650" s="77"/>
      <c r="W650" s="77"/>
      <c r="X650" s="77"/>
      <c r="Y650" s="79"/>
      <c r="Z650" s="79"/>
      <c r="AA650" s="79"/>
      <c r="AB650" s="79"/>
      <c r="AC650" s="79"/>
      <c r="AD650" s="79"/>
      <c r="AE650" s="78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</row>
    <row r="651" spans="1:47">
      <c r="A651" s="77" t="s">
        <v>2304</v>
      </c>
      <c r="B651" s="77" t="s">
        <v>2673</v>
      </c>
      <c r="C651" s="78">
        <v>42429</v>
      </c>
      <c r="D651" s="77" t="s">
        <v>3135</v>
      </c>
      <c r="E651" s="94">
        <v>28.92</v>
      </c>
      <c r="F651" s="77" t="s">
        <v>94</v>
      </c>
      <c r="G651" s="77" t="s">
        <v>94</v>
      </c>
      <c r="H651" s="77"/>
      <c r="I651" s="77"/>
      <c r="J651" s="77"/>
      <c r="K651" s="79"/>
      <c r="L651" s="77"/>
      <c r="P651" s="77"/>
      <c r="Q651" s="77"/>
      <c r="R651" s="77"/>
      <c r="S651" s="77"/>
      <c r="V651" s="77"/>
      <c r="W651" s="77"/>
      <c r="X651" s="77"/>
      <c r="Y651" s="79"/>
      <c r="Z651" s="79"/>
      <c r="AA651" s="79"/>
      <c r="AB651" s="79"/>
      <c r="AC651" s="79"/>
      <c r="AD651" s="79"/>
      <c r="AE651" s="78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</row>
    <row r="652" spans="1:47">
      <c r="A652" s="77" t="s">
        <v>2304</v>
      </c>
      <c r="B652" s="77" t="s">
        <v>2673</v>
      </c>
      <c r="C652" s="78">
        <v>42429</v>
      </c>
      <c r="D652" s="77" t="s">
        <v>3136</v>
      </c>
      <c r="E652" s="94">
        <v>29.88</v>
      </c>
      <c r="F652" s="77" t="s">
        <v>94</v>
      </c>
      <c r="G652" s="77" t="s">
        <v>94</v>
      </c>
      <c r="H652" s="77"/>
      <c r="I652" s="77"/>
      <c r="J652" s="77"/>
      <c r="K652" s="79"/>
      <c r="L652" s="77"/>
      <c r="P652" s="77"/>
      <c r="Q652" s="77"/>
      <c r="R652" s="77"/>
      <c r="S652" s="77"/>
      <c r="V652" s="77"/>
      <c r="W652" s="77"/>
      <c r="X652" s="77"/>
      <c r="Y652" s="79"/>
      <c r="Z652" s="79"/>
      <c r="AA652" s="79"/>
      <c r="AB652" s="79"/>
      <c r="AC652" s="79"/>
      <c r="AD652" s="79"/>
      <c r="AE652" s="78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</row>
    <row r="653" spans="1:47">
      <c r="A653" s="77" t="s">
        <v>2304</v>
      </c>
      <c r="B653" s="77" t="s">
        <v>2673</v>
      </c>
      <c r="C653" s="78">
        <v>42429</v>
      </c>
      <c r="D653" s="77" t="s">
        <v>3137</v>
      </c>
      <c r="E653" s="94">
        <v>30.89</v>
      </c>
      <c r="F653" s="77" t="s">
        <v>94</v>
      </c>
      <c r="G653" s="77" t="s">
        <v>94</v>
      </c>
      <c r="H653" s="77"/>
      <c r="I653" s="77"/>
      <c r="J653" s="77"/>
      <c r="K653" s="79"/>
      <c r="L653" s="77"/>
      <c r="P653" s="77"/>
      <c r="Q653" s="77"/>
      <c r="R653" s="77"/>
      <c r="S653" s="77"/>
      <c r="V653" s="77"/>
      <c r="W653" s="77"/>
      <c r="X653" s="77"/>
      <c r="Y653" s="79"/>
      <c r="Z653" s="79"/>
      <c r="AA653" s="79"/>
      <c r="AB653" s="79"/>
      <c r="AC653" s="79"/>
      <c r="AD653" s="79"/>
      <c r="AE653" s="78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</row>
    <row r="654" spans="1:47">
      <c r="A654" s="77" t="s">
        <v>2304</v>
      </c>
      <c r="B654" s="77" t="s">
        <v>2673</v>
      </c>
      <c r="C654" s="78">
        <v>42429</v>
      </c>
      <c r="D654" s="77" t="s">
        <v>3138</v>
      </c>
      <c r="E654" s="94">
        <v>33.28</v>
      </c>
      <c r="F654" s="77" t="s">
        <v>94</v>
      </c>
      <c r="G654" s="77" t="s">
        <v>94</v>
      </c>
      <c r="H654" s="77"/>
      <c r="I654" s="77"/>
      <c r="J654" s="77"/>
      <c r="K654" s="79"/>
      <c r="L654" s="77"/>
      <c r="P654" s="77"/>
      <c r="Q654" s="77"/>
      <c r="R654" s="77"/>
      <c r="S654" s="77"/>
      <c r="V654" s="77"/>
      <c r="W654" s="77"/>
      <c r="X654" s="77"/>
      <c r="Y654" s="79"/>
      <c r="Z654" s="79"/>
      <c r="AA654" s="79"/>
      <c r="AB654" s="79"/>
      <c r="AC654" s="79"/>
      <c r="AD654" s="79"/>
      <c r="AE654" s="78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</row>
    <row r="655" spans="1:47">
      <c r="A655" s="77" t="s">
        <v>2304</v>
      </c>
      <c r="B655" s="77" t="s">
        <v>2673</v>
      </c>
      <c r="C655" s="78">
        <v>42429</v>
      </c>
      <c r="D655" s="77" t="s">
        <v>3139</v>
      </c>
      <c r="E655" s="94">
        <v>34.31</v>
      </c>
      <c r="F655" s="77" t="s">
        <v>94</v>
      </c>
      <c r="G655" s="77" t="s">
        <v>94</v>
      </c>
      <c r="H655" s="77"/>
      <c r="I655" s="77"/>
      <c r="J655" s="77"/>
      <c r="K655" s="79"/>
      <c r="L655" s="77"/>
      <c r="P655" s="77"/>
      <c r="Q655" s="77"/>
      <c r="R655" s="77"/>
      <c r="S655" s="77"/>
      <c r="V655" s="77"/>
      <c r="W655" s="77"/>
      <c r="X655" s="77"/>
      <c r="Y655" s="79"/>
      <c r="Z655" s="79"/>
      <c r="AA655" s="79"/>
      <c r="AB655" s="79"/>
      <c r="AC655" s="79"/>
      <c r="AD655" s="79"/>
      <c r="AE655" s="78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</row>
    <row r="656" spans="1:47">
      <c r="A656" s="77" t="s">
        <v>2304</v>
      </c>
      <c r="B656" s="77" t="s">
        <v>2673</v>
      </c>
      <c r="C656" s="78">
        <v>42429</v>
      </c>
      <c r="D656" s="77" t="s">
        <v>3140</v>
      </c>
      <c r="E656" s="94">
        <v>35.19</v>
      </c>
      <c r="F656" s="77" t="s">
        <v>94</v>
      </c>
      <c r="G656" s="77" t="s">
        <v>94</v>
      </c>
      <c r="H656" s="77"/>
      <c r="I656" s="77"/>
      <c r="J656" s="77"/>
      <c r="K656" s="79"/>
      <c r="L656" s="77"/>
      <c r="P656" s="77"/>
      <c r="Q656" s="77"/>
      <c r="R656" s="77"/>
      <c r="S656" s="77"/>
      <c r="V656" s="77"/>
      <c r="W656" s="77"/>
      <c r="X656" s="77"/>
      <c r="Y656" s="79"/>
      <c r="Z656" s="79"/>
      <c r="AA656" s="79"/>
      <c r="AB656" s="79"/>
      <c r="AC656" s="79"/>
      <c r="AD656" s="79"/>
      <c r="AE656" s="78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</row>
    <row r="657" spans="1:47">
      <c r="A657" s="77" t="s">
        <v>2304</v>
      </c>
      <c r="B657" s="77" t="s">
        <v>2673</v>
      </c>
      <c r="C657" s="78">
        <v>42429</v>
      </c>
      <c r="D657" s="77" t="s">
        <v>3141</v>
      </c>
      <c r="E657" s="94">
        <v>37.21</v>
      </c>
      <c r="F657" s="77" t="s">
        <v>94</v>
      </c>
      <c r="G657" s="77" t="s">
        <v>94</v>
      </c>
      <c r="H657" s="77"/>
      <c r="I657" s="77"/>
      <c r="J657" s="77"/>
      <c r="K657" s="79"/>
      <c r="L657" s="77"/>
      <c r="P657" s="77"/>
      <c r="Q657" s="77"/>
      <c r="R657" s="77"/>
      <c r="S657" s="77"/>
      <c r="V657" s="77"/>
      <c r="W657" s="77"/>
      <c r="X657" s="77"/>
      <c r="Y657" s="79"/>
      <c r="Z657" s="79"/>
      <c r="AA657" s="79"/>
      <c r="AB657" s="79"/>
      <c r="AC657" s="79"/>
      <c r="AD657" s="79"/>
      <c r="AE657" s="78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</row>
    <row r="658" spans="1:47">
      <c r="A658" s="77" t="s">
        <v>2304</v>
      </c>
      <c r="B658" s="77" t="s">
        <v>2673</v>
      </c>
      <c r="C658" s="78">
        <v>42429</v>
      </c>
      <c r="D658" s="77" t="s">
        <v>3142</v>
      </c>
      <c r="E658" s="94">
        <v>37.549999999999997</v>
      </c>
      <c r="F658" s="77" t="s">
        <v>94</v>
      </c>
      <c r="G658" s="77" t="s">
        <v>94</v>
      </c>
      <c r="H658" s="77"/>
      <c r="I658" s="77"/>
      <c r="J658" s="77"/>
      <c r="K658" s="79"/>
      <c r="L658" s="77"/>
      <c r="P658" s="77"/>
      <c r="Q658" s="77"/>
      <c r="R658" s="77"/>
      <c r="S658" s="77"/>
      <c r="V658" s="77"/>
      <c r="W658" s="77"/>
      <c r="X658" s="77"/>
      <c r="Y658" s="79"/>
      <c r="Z658" s="79"/>
      <c r="AA658" s="79"/>
      <c r="AB658" s="79"/>
      <c r="AC658" s="79"/>
      <c r="AD658" s="79"/>
      <c r="AE658" s="78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</row>
    <row r="659" spans="1:47">
      <c r="A659" s="77" t="s">
        <v>2304</v>
      </c>
      <c r="B659" s="77" t="s">
        <v>2673</v>
      </c>
      <c r="C659" s="78">
        <v>42429</v>
      </c>
      <c r="D659" s="77" t="s">
        <v>3143</v>
      </c>
      <c r="E659" s="94">
        <v>37.549999999999997</v>
      </c>
      <c r="F659" s="77" t="s">
        <v>94</v>
      </c>
      <c r="G659" s="77" t="s">
        <v>94</v>
      </c>
      <c r="H659" s="77"/>
      <c r="I659" s="77"/>
      <c r="J659" s="77"/>
      <c r="K659" s="79"/>
      <c r="L659" s="77"/>
      <c r="P659" s="77"/>
      <c r="Q659" s="77"/>
      <c r="R659" s="77"/>
      <c r="S659" s="77"/>
      <c r="V659" s="77"/>
      <c r="W659" s="77"/>
      <c r="X659" s="77"/>
      <c r="Y659" s="79"/>
      <c r="Z659" s="79"/>
      <c r="AA659" s="79"/>
      <c r="AB659" s="79"/>
      <c r="AC659" s="79"/>
      <c r="AD659" s="79"/>
      <c r="AE659" s="78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</row>
    <row r="660" spans="1:47">
      <c r="A660" s="77" t="s">
        <v>2304</v>
      </c>
      <c r="B660" s="77" t="s">
        <v>2673</v>
      </c>
      <c r="C660" s="78">
        <v>42429</v>
      </c>
      <c r="D660" s="77" t="s">
        <v>3144</v>
      </c>
      <c r="E660" s="94">
        <v>37.75</v>
      </c>
      <c r="F660" s="77" t="s">
        <v>94</v>
      </c>
      <c r="G660" s="77" t="s">
        <v>94</v>
      </c>
      <c r="H660" s="77"/>
      <c r="I660" s="77"/>
      <c r="J660" s="77"/>
      <c r="K660" s="79"/>
      <c r="L660" s="77"/>
      <c r="P660" s="77"/>
      <c r="Q660" s="77"/>
      <c r="R660" s="77"/>
      <c r="S660" s="77"/>
      <c r="V660" s="77"/>
      <c r="W660" s="77"/>
      <c r="X660" s="77"/>
      <c r="Y660" s="79"/>
      <c r="Z660" s="79"/>
      <c r="AA660" s="79"/>
      <c r="AB660" s="79"/>
      <c r="AC660" s="79"/>
      <c r="AD660" s="79"/>
      <c r="AE660" s="78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</row>
    <row r="661" spans="1:47">
      <c r="A661" s="77" t="s">
        <v>2304</v>
      </c>
      <c r="B661" s="77" t="s">
        <v>2673</v>
      </c>
      <c r="C661" s="78">
        <v>42429</v>
      </c>
      <c r="D661" s="77" t="s">
        <v>3145</v>
      </c>
      <c r="E661" s="94">
        <v>38.159999999999997</v>
      </c>
      <c r="F661" s="77" t="s">
        <v>94</v>
      </c>
      <c r="G661" s="77" t="s">
        <v>94</v>
      </c>
      <c r="H661" s="77"/>
      <c r="I661" s="77"/>
      <c r="J661" s="77"/>
      <c r="K661" s="79"/>
      <c r="L661" s="77"/>
      <c r="P661" s="77"/>
      <c r="Q661" s="77"/>
      <c r="R661" s="77"/>
      <c r="S661" s="77"/>
      <c r="V661" s="77"/>
      <c r="W661" s="77"/>
      <c r="X661" s="77"/>
      <c r="Y661" s="79"/>
      <c r="Z661" s="79"/>
      <c r="AA661" s="79"/>
      <c r="AB661" s="79"/>
      <c r="AC661" s="79"/>
      <c r="AD661" s="79"/>
      <c r="AE661" s="78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</row>
    <row r="662" spans="1:47">
      <c r="A662" s="77" t="s">
        <v>2304</v>
      </c>
      <c r="B662" s="77" t="s">
        <v>2673</v>
      </c>
      <c r="C662" s="78">
        <v>42429</v>
      </c>
      <c r="D662" s="77" t="s">
        <v>3146</v>
      </c>
      <c r="E662" s="94">
        <v>38.26</v>
      </c>
      <c r="F662" s="77" t="s">
        <v>94</v>
      </c>
      <c r="G662" s="77" t="s">
        <v>94</v>
      </c>
      <c r="H662" s="77"/>
      <c r="I662" s="77"/>
      <c r="J662" s="77"/>
      <c r="K662" s="79"/>
      <c r="L662" s="77"/>
      <c r="P662" s="77"/>
      <c r="Q662" s="77"/>
      <c r="R662" s="77"/>
      <c r="S662" s="77"/>
      <c r="V662" s="77"/>
      <c r="W662" s="77"/>
      <c r="X662" s="77"/>
      <c r="Y662" s="79"/>
      <c r="Z662" s="79"/>
      <c r="AA662" s="79"/>
      <c r="AB662" s="79"/>
      <c r="AC662" s="79"/>
      <c r="AD662" s="79"/>
      <c r="AE662" s="78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</row>
    <row r="663" spans="1:47">
      <c r="A663" s="77" t="s">
        <v>2304</v>
      </c>
      <c r="B663" s="77" t="s">
        <v>2673</v>
      </c>
      <c r="C663" s="78">
        <v>42429</v>
      </c>
      <c r="D663" s="77" t="s">
        <v>3147</v>
      </c>
      <c r="E663" s="94">
        <v>38.72</v>
      </c>
      <c r="F663" s="77" t="s">
        <v>94</v>
      </c>
      <c r="G663" s="77" t="s">
        <v>94</v>
      </c>
      <c r="H663" s="77"/>
      <c r="I663" s="77"/>
      <c r="J663" s="77"/>
      <c r="K663" s="79"/>
      <c r="L663" s="77"/>
      <c r="P663" s="77"/>
      <c r="Q663" s="77"/>
      <c r="R663" s="77"/>
      <c r="S663" s="77"/>
      <c r="V663" s="77"/>
      <c r="W663" s="77"/>
      <c r="X663" s="77"/>
      <c r="Y663" s="79"/>
      <c r="Z663" s="79"/>
      <c r="AA663" s="79"/>
      <c r="AB663" s="79"/>
      <c r="AC663" s="79"/>
      <c r="AD663" s="79"/>
      <c r="AE663" s="78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</row>
    <row r="664" spans="1:47">
      <c r="A664" s="77" t="s">
        <v>2304</v>
      </c>
      <c r="B664" s="77" t="s">
        <v>2673</v>
      </c>
      <c r="C664" s="78">
        <v>42429</v>
      </c>
      <c r="D664" s="77" t="s">
        <v>3148</v>
      </c>
      <c r="E664" s="94">
        <v>41.74</v>
      </c>
      <c r="F664" s="77" t="s">
        <v>94</v>
      </c>
      <c r="G664" s="77" t="s">
        <v>94</v>
      </c>
      <c r="H664" s="77"/>
      <c r="I664" s="77"/>
      <c r="J664" s="77"/>
      <c r="K664" s="79"/>
      <c r="L664" s="77"/>
      <c r="P664" s="77"/>
      <c r="Q664" s="77"/>
      <c r="R664" s="77"/>
      <c r="S664" s="77"/>
      <c r="V664" s="77"/>
      <c r="W664" s="77"/>
      <c r="X664" s="77"/>
      <c r="Y664" s="79"/>
      <c r="Z664" s="79"/>
      <c r="AA664" s="79"/>
      <c r="AB664" s="79"/>
      <c r="AC664" s="79"/>
      <c r="AD664" s="79"/>
      <c r="AE664" s="78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</row>
    <row r="665" spans="1:47">
      <c r="A665" s="77" t="s">
        <v>2304</v>
      </c>
      <c r="B665" s="77" t="s">
        <v>2673</v>
      </c>
      <c r="C665" s="78">
        <v>42429</v>
      </c>
      <c r="D665" s="77" t="s">
        <v>3149</v>
      </c>
      <c r="E665" s="94">
        <v>41.95</v>
      </c>
      <c r="F665" s="77" t="s">
        <v>94</v>
      </c>
      <c r="G665" s="77" t="s">
        <v>94</v>
      </c>
      <c r="H665" s="77"/>
      <c r="I665" s="77"/>
      <c r="J665" s="77"/>
      <c r="K665" s="79"/>
      <c r="L665" s="77"/>
      <c r="P665" s="77"/>
      <c r="Q665" s="77"/>
      <c r="R665" s="77"/>
      <c r="S665" s="77"/>
      <c r="V665" s="77"/>
      <c r="W665" s="77"/>
      <c r="X665" s="77"/>
      <c r="Y665" s="79"/>
      <c r="Z665" s="79"/>
      <c r="AA665" s="79"/>
      <c r="AB665" s="79"/>
      <c r="AC665" s="79"/>
      <c r="AD665" s="79"/>
      <c r="AE665" s="78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</row>
    <row r="666" spans="1:47">
      <c r="A666" s="77" t="s">
        <v>2304</v>
      </c>
      <c r="B666" s="77" t="s">
        <v>2673</v>
      </c>
      <c r="C666" s="78">
        <v>42429</v>
      </c>
      <c r="D666" s="77" t="s">
        <v>3150</v>
      </c>
      <c r="E666" s="94">
        <v>42.37</v>
      </c>
      <c r="F666" s="77" t="s">
        <v>94</v>
      </c>
      <c r="G666" s="77" t="s">
        <v>94</v>
      </c>
      <c r="H666" s="77"/>
      <c r="I666" s="77"/>
      <c r="J666" s="77"/>
      <c r="K666" s="79"/>
      <c r="L666" s="77"/>
      <c r="P666" s="77"/>
      <c r="Q666" s="77"/>
      <c r="R666" s="77"/>
      <c r="S666" s="77"/>
      <c r="V666" s="77"/>
      <c r="W666" s="77"/>
      <c r="X666" s="77"/>
      <c r="Y666" s="79"/>
      <c r="Z666" s="79"/>
      <c r="AA666" s="79"/>
      <c r="AB666" s="79"/>
      <c r="AC666" s="79"/>
      <c r="AD666" s="79"/>
      <c r="AE666" s="78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</row>
    <row r="667" spans="1:47">
      <c r="A667" s="77" t="s">
        <v>2304</v>
      </c>
      <c r="B667" s="77" t="s">
        <v>2673</v>
      </c>
      <c r="C667" s="78">
        <v>42429</v>
      </c>
      <c r="D667" s="77" t="s">
        <v>3151</v>
      </c>
      <c r="E667" s="94">
        <v>43.37</v>
      </c>
      <c r="F667" s="77" t="s">
        <v>94</v>
      </c>
      <c r="G667" s="77" t="s">
        <v>94</v>
      </c>
      <c r="H667" s="77"/>
      <c r="I667" s="77"/>
      <c r="J667" s="77"/>
      <c r="K667" s="79"/>
      <c r="L667" s="77"/>
      <c r="P667" s="77"/>
      <c r="Q667" s="77"/>
      <c r="R667" s="77"/>
      <c r="S667" s="77"/>
      <c r="V667" s="77"/>
      <c r="W667" s="77"/>
      <c r="X667" s="77"/>
      <c r="Y667" s="79"/>
      <c r="Z667" s="79"/>
      <c r="AA667" s="79"/>
      <c r="AB667" s="79"/>
      <c r="AC667" s="79"/>
      <c r="AD667" s="79"/>
      <c r="AE667" s="78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</row>
    <row r="668" spans="1:47">
      <c r="A668" s="77" t="s">
        <v>2304</v>
      </c>
      <c r="B668" s="77" t="s">
        <v>2673</v>
      </c>
      <c r="C668" s="78">
        <v>42429</v>
      </c>
      <c r="D668" s="77" t="s">
        <v>3152</v>
      </c>
      <c r="E668" s="94">
        <v>43.56</v>
      </c>
      <c r="F668" s="77" t="s">
        <v>94</v>
      </c>
      <c r="G668" s="77" t="s">
        <v>94</v>
      </c>
      <c r="H668" s="77"/>
      <c r="I668" s="77"/>
      <c r="J668" s="77"/>
      <c r="K668" s="79"/>
      <c r="L668" s="77"/>
      <c r="P668" s="77"/>
      <c r="Q668" s="77"/>
      <c r="R668" s="77"/>
      <c r="S668" s="77"/>
      <c r="V668" s="77"/>
      <c r="W668" s="77"/>
      <c r="X668" s="77"/>
      <c r="Y668" s="79"/>
      <c r="Z668" s="79"/>
      <c r="AA668" s="79"/>
      <c r="AB668" s="79"/>
      <c r="AC668" s="79"/>
      <c r="AD668" s="79"/>
      <c r="AE668" s="78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</row>
    <row r="669" spans="1:47">
      <c r="A669" s="77" t="s">
        <v>2304</v>
      </c>
      <c r="B669" s="77" t="s">
        <v>2673</v>
      </c>
      <c r="C669" s="78">
        <v>42429</v>
      </c>
      <c r="D669" s="77" t="s">
        <v>3153</v>
      </c>
      <c r="E669" s="94">
        <v>48.45</v>
      </c>
      <c r="F669" s="77" t="s">
        <v>94</v>
      </c>
      <c r="G669" s="77" t="s">
        <v>94</v>
      </c>
      <c r="H669" s="77"/>
      <c r="I669" s="77"/>
      <c r="J669" s="77"/>
      <c r="K669" s="79"/>
      <c r="L669" s="77"/>
      <c r="P669" s="77"/>
      <c r="Q669" s="77"/>
      <c r="R669" s="77"/>
      <c r="S669" s="77"/>
      <c r="V669" s="77"/>
      <c r="W669" s="77"/>
      <c r="X669" s="77"/>
      <c r="Y669" s="79"/>
      <c r="Z669" s="79"/>
      <c r="AA669" s="79"/>
      <c r="AB669" s="79"/>
      <c r="AC669" s="79"/>
      <c r="AD669" s="79"/>
      <c r="AE669" s="78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</row>
    <row r="670" spans="1:47">
      <c r="A670" s="77" t="s">
        <v>2304</v>
      </c>
      <c r="B670" s="77" t="s">
        <v>2673</v>
      </c>
      <c r="C670" s="78">
        <v>42429</v>
      </c>
      <c r="D670" s="77" t="s">
        <v>3154</v>
      </c>
      <c r="E670" s="94">
        <v>48.54</v>
      </c>
      <c r="F670" s="77" t="s">
        <v>94</v>
      </c>
      <c r="G670" s="77" t="s">
        <v>94</v>
      </c>
      <c r="H670" s="77"/>
      <c r="I670" s="77"/>
      <c r="J670" s="77"/>
      <c r="K670" s="79"/>
      <c r="L670" s="77"/>
      <c r="P670" s="77"/>
      <c r="Q670" s="77"/>
      <c r="R670" s="77"/>
      <c r="S670" s="77"/>
      <c r="V670" s="77"/>
      <c r="W670" s="77"/>
      <c r="X670" s="77"/>
      <c r="Y670" s="79"/>
      <c r="Z670" s="79"/>
      <c r="AA670" s="79"/>
      <c r="AB670" s="79"/>
      <c r="AC670" s="79"/>
      <c r="AD670" s="79"/>
      <c r="AE670" s="78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</row>
    <row r="671" spans="1:47">
      <c r="A671" s="77" t="s">
        <v>2304</v>
      </c>
      <c r="B671" s="77" t="s">
        <v>2673</v>
      </c>
      <c r="C671" s="78">
        <v>42429</v>
      </c>
      <c r="D671" s="77" t="s">
        <v>3155</v>
      </c>
      <c r="E671" s="94">
        <v>49.11</v>
      </c>
      <c r="F671" s="77" t="s">
        <v>94</v>
      </c>
      <c r="G671" s="77" t="s">
        <v>94</v>
      </c>
      <c r="H671" s="77"/>
      <c r="I671" s="77"/>
      <c r="J671" s="77"/>
      <c r="K671" s="79"/>
      <c r="L671" s="77"/>
      <c r="P671" s="77"/>
      <c r="Q671" s="77"/>
      <c r="R671" s="77"/>
      <c r="S671" s="77"/>
      <c r="V671" s="77"/>
      <c r="W671" s="77"/>
      <c r="X671" s="77"/>
      <c r="Y671" s="79"/>
      <c r="Z671" s="79"/>
      <c r="AA671" s="79"/>
      <c r="AB671" s="79"/>
      <c r="AC671" s="79"/>
      <c r="AD671" s="79"/>
      <c r="AE671" s="78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</row>
    <row r="672" spans="1:47">
      <c r="A672" s="77" t="s">
        <v>2304</v>
      </c>
      <c r="B672" s="77" t="s">
        <v>2673</v>
      </c>
      <c r="C672" s="78">
        <v>42429</v>
      </c>
      <c r="D672" s="77" t="s">
        <v>3156</v>
      </c>
      <c r="E672" s="94">
        <v>52.9</v>
      </c>
      <c r="F672" s="77" t="s">
        <v>94</v>
      </c>
      <c r="G672" s="77" t="s">
        <v>94</v>
      </c>
      <c r="H672" s="77"/>
      <c r="I672" s="77"/>
      <c r="J672" s="77"/>
      <c r="K672" s="79"/>
      <c r="L672" s="77"/>
      <c r="P672" s="77"/>
      <c r="Q672" s="77"/>
      <c r="R672" s="77"/>
      <c r="S672" s="77"/>
      <c r="V672" s="77"/>
      <c r="W672" s="77"/>
      <c r="X672" s="77"/>
      <c r="Y672" s="79"/>
      <c r="Z672" s="79"/>
      <c r="AA672" s="79"/>
      <c r="AB672" s="79"/>
      <c r="AC672" s="79"/>
      <c r="AD672" s="79"/>
      <c r="AE672" s="78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</row>
    <row r="673" spans="1:47">
      <c r="A673" s="77" t="s">
        <v>2304</v>
      </c>
      <c r="B673" s="77" t="s">
        <v>2673</v>
      </c>
      <c r="C673" s="78">
        <v>42429</v>
      </c>
      <c r="D673" s="77" t="s">
        <v>3157</v>
      </c>
      <c r="E673" s="94">
        <v>54.38</v>
      </c>
      <c r="F673" s="77" t="s">
        <v>94</v>
      </c>
      <c r="G673" s="77" t="s">
        <v>94</v>
      </c>
      <c r="H673" s="77"/>
      <c r="I673" s="77"/>
      <c r="J673" s="77"/>
      <c r="K673" s="79"/>
      <c r="L673" s="77"/>
      <c r="P673" s="77"/>
      <c r="Q673" s="77"/>
      <c r="R673" s="77"/>
      <c r="S673" s="77"/>
      <c r="V673" s="77"/>
      <c r="W673" s="77"/>
      <c r="X673" s="77"/>
      <c r="Y673" s="79"/>
      <c r="Z673" s="79"/>
      <c r="AA673" s="79"/>
      <c r="AB673" s="79"/>
      <c r="AC673" s="79"/>
      <c r="AD673" s="79"/>
      <c r="AE673" s="78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</row>
    <row r="674" spans="1:47">
      <c r="A674" s="77" t="s">
        <v>2304</v>
      </c>
      <c r="B674" s="77" t="s">
        <v>2673</v>
      </c>
      <c r="C674" s="78">
        <v>42429</v>
      </c>
      <c r="D674" s="77" t="s">
        <v>3158</v>
      </c>
      <c r="E674" s="94">
        <v>55.91</v>
      </c>
      <c r="F674" s="77" t="s">
        <v>94</v>
      </c>
      <c r="G674" s="77" t="s">
        <v>94</v>
      </c>
      <c r="H674" s="77"/>
      <c r="I674" s="77"/>
      <c r="J674" s="77"/>
      <c r="K674" s="79"/>
      <c r="L674" s="77"/>
      <c r="P674" s="77"/>
      <c r="Q674" s="77"/>
      <c r="R674" s="77"/>
      <c r="S674" s="77"/>
      <c r="V674" s="77"/>
      <c r="W674" s="77"/>
      <c r="X674" s="77"/>
      <c r="Y674" s="79"/>
      <c r="Z674" s="79"/>
      <c r="AA674" s="79"/>
      <c r="AB674" s="79"/>
      <c r="AC674" s="79"/>
      <c r="AD674" s="79"/>
      <c r="AE674" s="78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</row>
    <row r="675" spans="1:47">
      <c r="A675" s="77" t="s">
        <v>2304</v>
      </c>
      <c r="B675" s="77" t="s">
        <v>2673</v>
      </c>
      <c r="C675" s="78">
        <v>42429</v>
      </c>
      <c r="D675" s="77" t="s">
        <v>3159</v>
      </c>
      <c r="E675" s="94">
        <v>57.93</v>
      </c>
      <c r="F675" s="77" t="s">
        <v>94</v>
      </c>
      <c r="G675" s="77" t="s">
        <v>94</v>
      </c>
      <c r="H675" s="77"/>
      <c r="I675" s="77"/>
      <c r="J675" s="77"/>
      <c r="K675" s="79"/>
      <c r="L675" s="77"/>
      <c r="P675" s="77"/>
      <c r="Q675" s="77"/>
      <c r="R675" s="77"/>
      <c r="S675" s="77"/>
      <c r="V675" s="77"/>
      <c r="W675" s="77"/>
      <c r="X675" s="77"/>
      <c r="Y675" s="79"/>
      <c r="Z675" s="79"/>
      <c r="AA675" s="79"/>
      <c r="AB675" s="79"/>
      <c r="AC675" s="79"/>
      <c r="AD675" s="79"/>
      <c r="AE675" s="78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</row>
    <row r="676" spans="1:47">
      <c r="A676" s="77" t="s">
        <v>2304</v>
      </c>
      <c r="B676" s="77" t="s">
        <v>2673</v>
      </c>
      <c r="C676" s="78">
        <v>42429</v>
      </c>
      <c r="D676" s="77" t="s">
        <v>3160</v>
      </c>
      <c r="E676" s="94">
        <v>58.21</v>
      </c>
      <c r="F676" s="77" t="s">
        <v>94</v>
      </c>
      <c r="G676" s="77" t="s">
        <v>94</v>
      </c>
      <c r="H676" s="77"/>
      <c r="I676" s="77"/>
      <c r="J676" s="77"/>
      <c r="K676" s="79"/>
      <c r="L676" s="77"/>
      <c r="P676" s="77"/>
      <c r="Q676" s="77"/>
      <c r="R676" s="77"/>
      <c r="S676" s="77"/>
      <c r="V676" s="77"/>
      <c r="W676" s="77"/>
      <c r="X676" s="77"/>
      <c r="Y676" s="79"/>
      <c r="Z676" s="79"/>
      <c r="AA676" s="79"/>
      <c r="AB676" s="79"/>
      <c r="AC676" s="79"/>
      <c r="AD676" s="79"/>
      <c r="AE676" s="78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</row>
    <row r="677" spans="1:47">
      <c r="A677" s="77" t="s">
        <v>2304</v>
      </c>
      <c r="B677" s="77" t="s">
        <v>2673</v>
      </c>
      <c r="C677" s="78">
        <v>42429</v>
      </c>
      <c r="D677" s="77" t="s">
        <v>3161</v>
      </c>
      <c r="E677" s="94">
        <v>59</v>
      </c>
      <c r="F677" s="77" t="s">
        <v>94</v>
      </c>
      <c r="G677" s="77" t="s">
        <v>94</v>
      </c>
      <c r="H677" s="77"/>
      <c r="I677" s="77"/>
      <c r="J677" s="77"/>
      <c r="K677" s="79"/>
      <c r="L677" s="77"/>
      <c r="P677" s="77"/>
      <c r="Q677" s="77"/>
      <c r="R677" s="77"/>
      <c r="S677" s="77"/>
      <c r="V677" s="77"/>
      <c r="W677" s="77"/>
      <c r="X677" s="77"/>
      <c r="Y677" s="79"/>
      <c r="Z677" s="79"/>
      <c r="AA677" s="79"/>
      <c r="AB677" s="79"/>
      <c r="AC677" s="79"/>
      <c r="AD677" s="79"/>
      <c r="AE677" s="78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</row>
    <row r="678" spans="1:47">
      <c r="A678" s="77" t="s">
        <v>2304</v>
      </c>
      <c r="B678" s="77" t="s">
        <v>2673</v>
      </c>
      <c r="C678" s="78">
        <v>42429</v>
      </c>
      <c r="D678" s="77" t="s">
        <v>3162</v>
      </c>
      <c r="E678" s="94">
        <v>63.73</v>
      </c>
      <c r="F678" s="77" t="s">
        <v>94</v>
      </c>
      <c r="G678" s="77" t="s">
        <v>94</v>
      </c>
      <c r="H678" s="77"/>
      <c r="I678" s="77"/>
      <c r="J678" s="77"/>
      <c r="K678" s="79"/>
      <c r="L678" s="77"/>
      <c r="P678" s="77"/>
      <c r="Q678" s="77"/>
      <c r="R678" s="77"/>
      <c r="S678" s="77"/>
      <c r="V678" s="77"/>
      <c r="W678" s="77"/>
      <c r="X678" s="77"/>
      <c r="Y678" s="79"/>
      <c r="Z678" s="79"/>
      <c r="AA678" s="79"/>
      <c r="AB678" s="79"/>
      <c r="AC678" s="79"/>
      <c r="AD678" s="79"/>
      <c r="AE678" s="78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</row>
    <row r="679" spans="1:47">
      <c r="A679" s="77" t="s">
        <v>2304</v>
      </c>
      <c r="B679" s="77" t="s">
        <v>2673</v>
      </c>
      <c r="C679" s="78">
        <v>42429</v>
      </c>
      <c r="D679" s="77" t="s">
        <v>3163</v>
      </c>
      <c r="E679" s="94">
        <v>64.56</v>
      </c>
      <c r="F679" s="77" t="s">
        <v>94</v>
      </c>
      <c r="G679" s="77" t="s">
        <v>94</v>
      </c>
      <c r="H679" s="77"/>
      <c r="I679" s="77"/>
      <c r="J679" s="77"/>
      <c r="K679" s="79"/>
      <c r="L679" s="77"/>
      <c r="P679" s="77"/>
      <c r="Q679" s="77"/>
      <c r="R679" s="77"/>
      <c r="S679" s="77"/>
      <c r="V679" s="77"/>
      <c r="W679" s="77"/>
      <c r="X679" s="77"/>
      <c r="Y679" s="79"/>
      <c r="Z679" s="79"/>
      <c r="AA679" s="79"/>
      <c r="AB679" s="79"/>
      <c r="AC679" s="79"/>
      <c r="AD679" s="79"/>
      <c r="AE679" s="78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</row>
    <row r="680" spans="1:47">
      <c r="A680" s="77" t="s">
        <v>2304</v>
      </c>
      <c r="B680" s="77" t="s">
        <v>2673</v>
      </c>
      <c r="C680" s="78">
        <v>42429</v>
      </c>
      <c r="D680" s="77" t="s">
        <v>3164</v>
      </c>
      <c r="E680" s="94">
        <v>64.790000000000006</v>
      </c>
      <c r="F680" s="77" t="s">
        <v>94</v>
      </c>
      <c r="G680" s="77" t="s">
        <v>94</v>
      </c>
      <c r="H680" s="77"/>
      <c r="I680" s="77"/>
      <c r="J680" s="77"/>
      <c r="K680" s="79"/>
      <c r="L680" s="77"/>
      <c r="P680" s="77"/>
      <c r="Q680" s="77"/>
      <c r="R680" s="77"/>
      <c r="S680" s="77"/>
      <c r="V680" s="77"/>
      <c r="W680" s="77"/>
      <c r="X680" s="77"/>
      <c r="Y680" s="79"/>
      <c r="Z680" s="79"/>
      <c r="AA680" s="79"/>
      <c r="AB680" s="79"/>
      <c r="AC680" s="79"/>
      <c r="AD680" s="79"/>
      <c r="AE680" s="78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</row>
    <row r="681" spans="1:47">
      <c r="A681" s="77" t="s">
        <v>2304</v>
      </c>
      <c r="B681" s="77" t="s">
        <v>2673</v>
      </c>
      <c r="C681" s="78">
        <v>42429</v>
      </c>
      <c r="D681" s="77" t="s">
        <v>3165</v>
      </c>
      <c r="E681" s="94">
        <v>65.47</v>
      </c>
      <c r="F681" s="77" t="s">
        <v>94</v>
      </c>
      <c r="G681" s="77" t="s">
        <v>94</v>
      </c>
      <c r="H681" s="77"/>
      <c r="I681" s="77"/>
      <c r="J681" s="77"/>
      <c r="K681" s="79"/>
      <c r="L681" s="77"/>
      <c r="P681" s="77"/>
      <c r="Q681" s="77"/>
      <c r="R681" s="77"/>
      <c r="S681" s="77"/>
      <c r="V681" s="77"/>
      <c r="W681" s="77"/>
      <c r="X681" s="77"/>
      <c r="Y681" s="79"/>
      <c r="Z681" s="79"/>
      <c r="AA681" s="79"/>
      <c r="AB681" s="79"/>
      <c r="AC681" s="79"/>
      <c r="AD681" s="79"/>
      <c r="AE681" s="78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</row>
    <row r="682" spans="1:47">
      <c r="A682" s="77" t="s">
        <v>2304</v>
      </c>
      <c r="B682" s="77" t="s">
        <v>2673</v>
      </c>
      <c r="C682" s="78">
        <v>42429</v>
      </c>
      <c r="D682" s="77" t="s">
        <v>3166</v>
      </c>
      <c r="E682" s="94">
        <v>74.16</v>
      </c>
      <c r="F682" s="77" t="s">
        <v>94</v>
      </c>
      <c r="G682" s="77" t="s">
        <v>94</v>
      </c>
      <c r="H682" s="77"/>
      <c r="I682" s="77"/>
      <c r="J682" s="77"/>
      <c r="K682" s="79"/>
      <c r="L682" s="77"/>
      <c r="P682" s="77"/>
      <c r="Q682" s="77"/>
      <c r="R682" s="77"/>
      <c r="S682" s="77"/>
      <c r="V682" s="77"/>
      <c r="W682" s="77"/>
      <c r="X682" s="77"/>
      <c r="Y682" s="79"/>
      <c r="Z682" s="79"/>
      <c r="AA682" s="79"/>
      <c r="AB682" s="79"/>
      <c r="AC682" s="79"/>
      <c r="AD682" s="79"/>
      <c r="AE682" s="78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</row>
    <row r="683" spans="1:47">
      <c r="A683" s="77" t="s">
        <v>2304</v>
      </c>
      <c r="B683" s="77" t="s">
        <v>2673</v>
      </c>
      <c r="C683" s="78">
        <v>42429</v>
      </c>
      <c r="D683" s="77" t="s">
        <v>3167</v>
      </c>
      <c r="E683" s="94">
        <v>85.56</v>
      </c>
      <c r="F683" s="77" t="s">
        <v>94</v>
      </c>
      <c r="G683" s="77" t="s">
        <v>94</v>
      </c>
      <c r="H683" s="77"/>
      <c r="I683" s="77"/>
      <c r="J683" s="77"/>
      <c r="K683" s="79"/>
      <c r="L683" s="77"/>
      <c r="P683" s="77"/>
      <c r="Q683" s="77"/>
      <c r="R683" s="77"/>
      <c r="S683" s="77"/>
      <c r="V683" s="77"/>
      <c r="W683" s="77"/>
      <c r="X683" s="77"/>
      <c r="Y683" s="79"/>
      <c r="Z683" s="79"/>
      <c r="AA683" s="79"/>
      <c r="AB683" s="79"/>
      <c r="AC683" s="79"/>
      <c r="AD683" s="79"/>
      <c r="AE683" s="78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</row>
    <row r="684" spans="1:47">
      <c r="A684" s="77" t="s">
        <v>2304</v>
      </c>
      <c r="B684" s="77" t="s">
        <v>2673</v>
      </c>
      <c r="C684" s="78">
        <v>42429</v>
      </c>
      <c r="D684" s="77" t="s">
        <v>3168</v>
      </c>
      <c r="E684" s="94">
        <v>86.19</v>
      </c>
      <c r="F684" s="77" t="s">
        <v>94</v>
      </c>
      <c r="G684" s="77" t="s">
        <v>94</v>
      </c>
      <c r="H684" s="77"/>
      <c r="I684" s="77"/>
      <c r="J684" s="77"/>
      <c r="K684" s="79"/>
      <c r="L684" s="77"/>
      <c r="P684" s="77"/>
      <c r="Q684" s="77"/>
      <c r="R684" s="77"/>
      <c r="S684" s="77"/>
      <c r="V684" s="77"/>
      <c r="W684" s="77"/>
      <c r="X684" s="77"/>
      <c r="Y684" s="79"/>
      <c r="Z684" s="79"/>
      <c r="AA684" s="79"/>
      <c r="AB684" s="79"/>
      <c r="AC684" s="79"/>
      <c r="AD684" s="79"/>
      <c r="AE684" s="78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</row>
    <row r="685" spans="1:47">
      <c r="A685" s="77" t="s">
        <v>2304</v>
      </c>
      <c r="B685" s="77" t="s">
        <v>2673</v>
      </c>
      <c r="C685" s="78">
        <v>42429</v>
      </c>
      <c r="D685" s="77" t="s">
        <v>3169</v>
      </c>
      <c r="E685" s="94">
        <v>86.33</v>
      </c>
      <c r="F685" s="77" t="s">
        <v>94</v>
      </c>
      <c r="G685" s="77" t="s">
        <v>94</v>
      </c>
      <c r="H685" s="77"/>
      <c r="I685" s="77"/>
      <c r="J685" s="77"/>
      <c r="K685" s="79"/>
      <c r="L685" s="77"/>
      <c r="P685" s="77"/>
      <c r="Q685" s="77"/>
      <c r="R685" s="77"/>
      <c r="S685" s="77"/>
      <c r="V685" s="77"/>
      <c r="W685" s="77"/>
      <c r="X685" s="77"/>
      <c r="Y685" s="79"/>
      <c r="Z685" s="79"/>
      <c r="AA685" s="79"/>
      <c r="AB685" s="79"/>
      <c r="AC685" s="79"/>
      <c r="AD685" s="79"/>
      <c r="AE685" s="78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</row>
    <row r="686" spans="1:47">
      <c r="A686" s="77" t="s">
        <v>2304</v>
      </c>
      <c r="B686" s="77" t="s">
        <v>2673</v>
      </c>
      <c r="C686" s="78">
        <v>42429</v>
      </c>
      <c r="D686" s="77" t="s">
        <v>3170</v>
      </c>
      <c r="E686" s="94">
        <v>86.61</v>
      </c>
      <c r="F686" s="77" t="s">
        <v>94</v>
      </c>
      <c r="G686" s="77" t="s">
        <v>94</v>
      </c>
      <c r="H686" s="77"/>
      <c r="I686" s="77"/>
      <c r="J686" s="77"/>
      <c r="K686" s="79"/>
      <c r="L686" s="77"/>
      <c r="P686" s="77"/>
      <c r="Q686" s="77"/>
      <c r="R686" s="77"/>
      <c r="S686" s="77"/>
      <c r="V686" s="77"/>
      <c r="W686" s="77"/>
      <c r="X686" s="77"/>
      <c r="Y686" s="79"/>
      <c r="Z686" s="79"/>
      <c r="AA686" s="79"/>
      <c r="AB686" s="79"/>
      <c r="AC686" s="79"/>
      <c r="AD686" s="79"/>
      <c r="AE686" s="78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</row>
    <row r="687" spans="1:47">
      <c r="A687" s="77" t="s">
        <v>2304</v>
      </c>
      <c r="B687" s="77" t="s">
        <v>2673</v>
      </c>
      <c r="C687" s="78">
        <v>42429</v>
      </c>
      <c r="D687" s="77" t="s">
        <v>3171</v>
      </c>
      <c r="E687" s="94">
        <v>90.44</v>
      </c>
      <c r="F687" s="77" t="s">
        <v>94</v>
      </c>
      <c r="G687" s="77" t="s">
        <v>94</v>
      </c>
      <c r="H687" s="77"/>
      <c r="I687" s="77"/>
      <c r="J687" s="77"/>
      <c r="K687" s="79"/>
      <c r="L687" s="77"/>
      <c r="P687" s="77"/>
      <c r="Q687" s="77"/>
      <c r="R687" s="77"/>
      <c r="S687" s="77"/>
      <c r="V687" s="77"/>
      <c r="W687" s="77"/>
      <c r="X687" s="77"/>
      <c r="Y687" s="79"/>
      <c r="Z687" s="79"/>
      <c r="AA687" s="79"/>
      <c r="AB687" s="79"/>
      <c r="AC687" s="79"/>
      <c r="AD687" s="79"/>
      <c r="AE687" s="78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</row>
    <row r="688" spans="1:47">
      <c r="A688" s="77" t="s">
        <v>2304</v>
      </c>
      <c r="B688" s="77" t="s">
        <v>2673</v>
      </c>
      <c r="C688" s="78">
        <v>42429</v>
      </c>
      <c r="D688" s="77" t="s">
        <v>3172</v>
      </c>
      <c r="E688" s="94">
        <v>92.76</v>
      </c>
      <c r="F688" s="77" t="s">
        <v>94</v>
      </c>
      <c r="G688" s="77" t="s">
        <v>94</v>
      </c>
      <c r="H688" s="77"/>
      <c r="I688" s="77"/>
      <c r="J688" s="77"/>
      <c r="K688" s="79"/>
      <c r="L688" s="77"/>
      <c r="P688" s="77"/>
      <c r="Q688" s="77"/>
      <c r="R688" s="77"/>
      <c r="S688" s="77"/>
      <c r="V688" s="77"/>
      <c r="W688" s="77"/>
      <c r="X688" s="77"/>
      <c r="Y688" s="79"/>
      <c r="Z688" s="79"/>
      <c r="AA688" s="79"/>
      <c r="AB688" s="79"/>
      <c r="AC688" s="79"/>
      <c r="AD688" s="79"/>
      <c r="AE688" s="78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</row>
    <row r="689" spans="1:47">
      <c r="A689" s="77" t="s">
        <v>2304</v>
      </c>
      <c r="B689" s="77" t="s">
        <v>2673</v>
      </c>
      <c r="C689" s="78">
        <v>42429</v>
      </c>
      <c r="D689" s="77" t="s">
        <v>3173</v>
      </c>
      <c r="E689" s="94">
        <v>93.02</v>
      </c>
      <c r="F689" s="77" t="s">
        <v>94</v>
      </c>
      <c r="G689" s="77" t="s">
        <v>94</v>
      </c>
      <c r="H689" s="77"/>
      <c r="I689" s="77"/>
      <c r="J689" s="77"/>
      <c r="K689" s="79"/>
      <c r="L689" s="77"/>
      <c r="P689" s="77"/>
      <c r="Q689" s="77"/>
      <c r="R689" s="77"/>
      <c r="S689" s="77"/>
      <c r="V689" s="77"/>
      <c r="W689" s="77"/>
      <c r="X689" s="77"/>
      <c r="Y689" s="79"/>
      <c r="Z689" s="79"/>
      <c r="AA689" s="79"/>
      <c r="AB689" s="79"/>
      <c r="AC689" s="79"/>
      <c r="AD689" s="79"/>
      <c r="AE689" s="78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</row>
    <row r="690" spans="1:47">
      <c r="A690" s="77" t="s">
        <v>2304</v>
      </c>
      <c r="B690" s="77" t="s">
        <v>2673</v>
      </c>
      <c r="C690" s="78">
        <v>42429</v>
      </c>
      <c r="D690" s="77" t="s">
        <v>3174</v>
      </c>
      <c r="E690" s="94">
        <v>98.42</v>
      </c>
      <c r="F690" s="77" t="s">
        <v>94</v>
      </c>
      <c r="G690" s="77" t="s">
        <v>94</v>
      </c>
      <c r="H690" s="77"/>
      <c r="I690" s="77"/>
      <c r="J690" s="77"/>
      <c r="K690" s="79"/>
      <c r="L690" s="77"/>
      <c r="P690" s="77"/>
      <c r="Q690" s="77"/>
      <c r="R690" s="77"/>
      <c r="S690" s="77"/>
      <c r="V690" s="77"/>
      <c r="W690" s="77"/>
      <c r="X690" s="77"/>
      <c r="Y690" s="79"/>
      <c r="Z690" s="79"/>
      <c r="AA690" s="79"/>
      <c r="AB690" s="79"/>
      <c r="AC690" s="79"/>
      <c r="AD690" s="79"/>
      <c r="AE690" s="78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</row>
    <row r="691" spans="1:47">
      <c r="A691" s="77" t="s">
        <v>2304</v>
      </c>
      <c r="B691" s="77" t="s">
        <v>2673</v>
      </c>
      <c r="C691" s="78">
        <v>42429</v>
      </c>
      <c r="D691" s="77" t="s">
        <v>3175</v>
      </c>
      <c r="E691" s="94">
        <v>102.04</v>
      </c>
      <c r="F691" s="77" t="s">
        <v>94</v>
      </c>
      <c r="G691" s="77" t="s">
        <v>94</v>
      </c>
      <c r="H691" s="77"/>
      <c r="I691" s="77"/>
      <c r="J691" s="77"/>
      <c r="K691" s="79"/>
      <c r="L691" s="77"/>
      <c r="P691" s="77"/>
      <c r="Q691" s="77"/>
      <c r="R691" s="77"/>
      <c r="S691" s="77"/>
      <c r="V691" s="77"/>
      <c r="W691" s="77"/>
      <c r="X691" s="77"/>
      <c r="Y691" s="79"/>
      <c r="Z691" s="79"/>
      <c r="AA691" s="79"/>
      <c r="AB691" s="79"/>
      <c r="AC691" s="79"/>
      <c r="AD691" s="79"/>
      <c r="AE691" s="78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</row>
    <row r="692" spans="1:47">
      <c r="A692" s="77" t="s">
        <v>2304</v>
      </c>
      <c r="B692" s="77" t="s">
        <v>2673</v>
      </c>
      <c r="C692" s="78">
        <v>42429</v>
      </c>
      <c r="D692" s="77" t="s">
        <v>3176</v>
      </c>
      <c r="E692" s="94">
        <v>102.28</v>
      </c>
      <c r="F692" s="77" t="s">
        <v>94</v>
      </c>
      <c r="G692" s="77" t="s">
        <v>94</v>
      </c>
      <c r="H692" s="77"/>
      <c r="I692" s="77"/>
      <c r="J692" s="77"/>
      <c r="K692" s="79"/>
      <c r="L692" s="77"/>
      <c r="P692" s="77"/>
      <c r="Q692" s="77"/>
      <c r="R692" s="77"/>
      <c r="S692" s="77"/>
      <c r="V692" s="77"/>
      <c r="W692" s="77"/>
      <c r="X692" s="77"/>
      <c r="Y692" s="79"/>
      <c r="Z692" s="79"/>
      <c r="AA692" s="79"/>
      <c r="AB692" s="79"/>
      <c r="AC692" s="79"/>
      <c r="AD692" s="79"/>
      <c r="AE692" s="78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</row>
    <row r="693" spans="1:47">
      <c r="A693" s="77" t="s">
        <v>2304</v>
      </c>
      <c r="B693" s="77" t="s">
        <v>2673</v>
      </c>
      <c r="C693" s="78">
        <v>42429</v>
      </c>
      <c r="D693" s="77" t="s">
        <v>3177</v>
      </c>
      <c r="E693" s="94">
        <v>103.23</v>
      </c>
      <c r="F693" s="77" t="s">
        <v>94</v>
      </c>
      <c r="G693" s="77" t="s">
        <v>94</v>
      </c>
      <c r="H693" s="77"/>
      <c r="I693" s="77"/>
      <c r="J693" s="77"/>
      <c r="K693" s="79"/>
      <c r="L693" s="77"/>
      <c r="P693" s="77"/>
      <c r="Q693" s="77"/>
      <c r="R693" s="77"/>
      <c r="S693" s="77"/>
      <c r="V693" s="77"/>
      <c r="W693" s="77"/>
      <c r="X693" s="77"/>
      <c r="Y693" s="79"/>
      <c r="Z693" s="79"/>
      <c r="AA693" s="79"/>
      <c r="AB693" s="79"/>
      <c r="AC693" s="79"/>
      <c r="AD693" s="79"/>
      <c r="AE693" s="78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</row>
    <row r="694" spans="1:47">
      <c r="A694" s="77" t="s">
        <v>2304</v>
      </c>
      <c r="B694" s="77" t="s">
        <v>2673</v>
      </c>
      <c r="C694" s="78">
        <v>42429</v>
      </c>
      <c r="D694" s="77" t="s">
        <v>3178</v>
      </c>
      <c r="E694" s="94">
        <v>106.13</v>
      </c>
      <c r="F694" s="77" t="s">
        <v>94</v>
      </c>
      <c r="G694" s="77" t="s">
        <v>94</v>
      </c>
      <c r="H694" s="77"/>
      <c r="I694" s="77"/>
      <c r="J694" s="77"/>
      <c r="K694" s="79"/>
      <c r="L694" s="77"/>
      <c r="P694" s="77"/>
      <c r="Q694" s="77"/>
      <c r="R694" s="77"/>
      <c r="S694" s="77"/>
      <c r="V694" s="77"/>
      <c r="W694" s="77"/>
      <c r="X694" s="77"/>
      <c r="Y694" s="79"/>
      <c r="Z694" s="79"/>
      <c r="AA694" s="79"/>
      <c r="AB694" s="79"/>
      <c r="AC694" s="79"/>
      <c r="AD694" s="79"/>
      <c r="AE694" s="78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</row>
    <row r="695" spans="1:47">
      <c r="A695" s="77" t="s">
        <v>2304</v>
      </c>
      <c r="B695" s="77" t="s">
        <v>2673</v>
      </c>
      <c r="C695" s="78">
        <v>42429</v>
      </c>
      <c r="D695" s="77" t="s">
        <v>3179</v>
      </c>
      <c r="E695" s="94">
        <v>112.03</v>
      </c>
      <c r="F695" s="77" t="s">
        <v>94</v>
      </c>
      <c r="G695" s="77" t="s">
        <v>94</v>
      </c>
      <c r="H695" s="77"/>
      <c r="I695" s="77"/>
      <c r="J695" s="77"/>
      <c r="K695" s="79"/>
      <c r="L695" s="77"/>
      <c r="P695" s="77"/>
      <c r="Q695" s="77"/>
      <c r="R695" s="77"/>
      <c r="S695" s="77"/>
      <c r="V695" s="77"/>
      <c r="W695" s="77"/>
      <c r="X695" s="77"/>
      <c r="Y695" s="79"/>
      <c r="Z695" s="79"/>
      <c r="AA695" s="79"/>
      <c r="AB695" s="79"/>
      <c r="AC695" s="79"/>
      <c r="AD695" s="79"/>
      <c r="AE695" s="78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</row>
    <row r="696" spans="1:47">
      <c r="A696" s="77" t="s">
        <v>2304</v>
      </c>
      <c r="B696" s="77" t="s">
        <v>2673</v>
      </c>
      <c r="C696" s="78">
        <v>42429</v>
      </c>
      <c r="D696" s="77" t="s">
        <v>3180</v>
      </c>
      <c r="E696" s="94">
        <v>112.47</v>
      </c>
      <c r="F696" s="77" t="s">
        <v>94</v>
      </c>
      <c r="G696" s="77" t="s">
        <v>94</v>
      </c>
      <c r="H696" s="77"/>
      <c r="I696" s="77"/>
      <c r="J696" s="77"/>
      <c r="K696" s="79"/>
      <c r="L696" s="77"/>
      <c r="P696" s="77"/>
      <c r="Q696" s="77"/>
      <c r="R696" s="77"/>
      <c r="S696" s="77"/>
      <c r="V696" s="77"/>
      <c r="W696" s="77"/>
      <c r="X696" s="77"/>
      <c r="Y696" s="79"/>
      <c r="Z696" s="79"/>
      <c r="AA696" s="79"/>
      <c r="AB696" s="79"/>
      <c r="AC696" s="79"/>
      <c r="AD696" s="79"/>
      <c r="AE696" s="78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</row>
    <row r="697" spans="1:47">
      <c r="A697" s="77" t="s">
        <v>2304</v>
      </c>
      <c r="B697" s="77" t="s">
        <v>2673</v>
      </c>
      <c r="C697" s="78">
        <v>42429</v>
      </c>
      <c r="D697" s="77" t="s">
        <v>3181</v>
      </c>
      <c r="E697" s="94">
        <v>112.77</v>
      </c>
      <c r="F697" s="77" t="s">
        <v>94</v>
      </c>
      <c r="G697" s="77" t="s">
        <v>94</v>
      </c>
      <c r="H697" s="77"/>
      <c r="I697" s="77"/>
      <c r="J697" s="77"/>
      <c r="K697" s="79"/>
      <c r="L697" s="77"/>
      <c r="P697" s="77"/>
      <c r="Q697" s="77"/>
      <c r="R697" s="77"/>
      <c r="S697" s="77"/>
      <c r="V697" s="77"/>
      <c r="W697" s="77"/>
      <c r="X697" s="77"/>
      <c r="Y697" s="79"/>
      <c r="Z697" s="79"/>
      <c r="AA697" s="79"/>
      <c r="AB697" s="79"/>
      <c r="AC697" s="79"/>
      <c r="AD697" s="79"/>
      <c r="AE697" s="78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</row>
    <row r="698" spans="1:47">
      <c r="A698" s="77" t="s">
        <v>2304</v>
      </c>
      <c r="B698" s="77" t="s">
        <v>2673</v>
      </c>
      <c r="C698" s="78">
        <v>42429</v>
      </c>
      <c r="D698" s="77" t="s">
        <v>3182</v>
      </c>
      <c r="E698" s="94">
        <v>119.5</v>
      </c>
      <c r="F698" s="77" t="s">
        <v>94</v>
      </c>
      <c r="G698" s="77" t="s">
        <v>94</v>
      </c>
      <c r="H698" s="77"/>
      <c r="I698" s="77"/>
      <c r="J698" s="77"/>
      <c r="K698" s="79"/>
      <c r="L698" s="77"/>
      <c r="P698" s="77"/>
      <c r="Q698" s="77"/>
      <c r="R698" s="77"/>
      <c r="S698" s="77"/>
      <c r="V698" s="77"/>
      <c r="W698" s="77"/>
      <c r="X698" s="77"/>
      <c r="Y698" s="79"/>
      <c r="Z698" s="79"/>
      <c r="AA698" s="79"/>
      <c r="AB698" s="79"/>
      <c r="AC698" s="79"/>
      <c r="AD698" s="79"/>
      <c r="AE698" s="78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</row>
    <row r="699" spans="1:47">
      <c r="A699" s="77" t="s">
        <v>2304</v>
      </c>
      <c r="B699" s="77" t="s">
        <v>2673</v>
      </c>
      <c r="C699" s="78">
        <v>42429</v>
      </c>
      <c r="D699" s="77" t="s">
        <v>3183</v>
      </c>
      <c r="E699" s="94">
        <v>132.86000000000001</v>
      </c>
      <c r="F699" s="77" t="s">
        <v>94</v>
      </c>
      <c r="G699" s="77" t="s">
        <v>94</v>
      </c>
      <c r="H699" s="77"/>
      <c r="I699" s="77"/>
      <c r="J699" s="77"/>
      <c r="K699" s="79"/>
      <c r="L699" s="77"/>
      <c r="P699" s="77"/>
      <c r="Q699" s="77"/>
      <c r="R699" s="77"/>
      <c r="S699" s="77"/>
      <c r="V699" s="77"/>
      <c r="W699" s="77"/>
      <c r="X699" s="77"/>
      <c r="Y699" s="79"/>
      <c r="Z699" s="79"/>
      <c r="AA699" s="79"/>
      <c r="AB699" s="79"/>
      <c r="AC699" s="79"/>
      <c r="AD699" s="79"/>
      <c r="AE699" s="78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</row>
    <row r="700" spans="1:47">
      <c r="A700" s="77" t="s">
        <v>2304</v>
      </c>
      <c r="B700" s="77" t="s">
        <v>2673</v>
      </c>
      <c r="C700" s="78">
        <v>42429</v>
      </c>
      <c r="D700" s="77" t="s">
        <v>3184</v>
      </c>
      <c r="E700" s="94">
        <v>148.11000000000001</v>
      </c>
      <c r="F700" s="77" t="s">
        <v>94</v>
      </c>
      <c r="G700" s="77" t="s">
        <v>94</v>
      </c>
      <c r="H700" s="77"/>
      <c r="I700" s="77"/>
      <c r="J700" s="77"/>
      <c r="K700" s="79"/>
      <c r="L700" s="77"/>
      <c r="P700" s="77"/>
      <c r="Q700" s="77"/>
      <c r="R700" s="77"/>
      <c r="S700" s="77"/>
      <c r="V700" s="77"/>
      <c r="W700" s="77"/>
      <c r="X700" s="77"/>
      <c r="Y700" s="79"/>
      <c r="Z700" s="79"/>
      <c r="AA700" s="79"/>
      <c r="AB700" s="79"/>
      <c r="AC700" s="79"/>
      <c r="AD700" s="79"/>
      <c r="AE700" s="78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</row>
    <row r="701" spans="1:47">
      <c r="A701" s="77" t="s">
        <v>2304</v>
      </c>
      <c r="B701" s="77" t="s">
        <v>2673</v>
      </c>
      <c r="C701" s="78">
        <v>42429</v>
      </c>
      <c r="D701" s="77" t="s">
        <v>3185</v>
      </c>
      <c r="E701" s="94">
        <v>150.97999999999999</v>
      </c>
      <c r="F701" s="77" t="s">
        <v>94</v>
      </c>
      <c r="G701" s="77" t="s">
        <v>94</v>
      </c>
      <c r="H701" s="77"/>
      <c r="I701" s="77"/>
      <c r="J701" s="77"/>
      <c r="K701" s="79"/>
      <c r="L701" s="77"/>
      <c r="P701" s="77"/>
      <c r="Q701" s="77"/>
      <c r="R701" s="77"/>
      <c r="S701" s="77"/>
      <c r="V701" s="77"/>
      <c r="W701" s="77"/>
      <c r="X701" s="77"/>
      <c r="Y701" s="79"/>
      <c r="Z701" s="79"/>
      <c r="AA701" s="79"/>
      <c r="AB701" s="79"/>
      <c r="AC701" s="79"/>
      <c r="AD701" s="79"/>
      <c r="AE701" s="78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</row>
    <row r="702" spans="1:47">
      <c r="A702" s="77" t="s">
        <v>2304</v>
      </c>
      <c r="B702" s="77" t="s">
        <v>2673</v>
      </c>
      <c r="C702" s="78">
        <v>42429</v>
      </c>
      <c r="D702" s="77" t="s">
        <v>3186</v>
      </c>
      <c r="E702" s="94">
        <v>157.21</v>
      </c>
      <c r="F702" s="77" t="s">
        <v>94</v>
      </c>
      <c r="G702" s="77" t="s">
        <v>94</v>
      </c>
      <c r="H702" s="77"/>
      <c r="I702" s="77"/>
      <c r="J702" s="77"/>
      <c r="K702" s="79"/>
      <c r="L702" s="77"/>
      <c r="P702" s="77"/>
      <c r="Q702" s="77"/>
      <c r="R702" s="77"/>
      <c r="S702" s="77"/>
      <c r="V702" s="77"/>
      <c r="W702" s="77"/>
      <c r="X702" s="77"/>
      <c r="Y702" s="79"/>
      <c r="Z702" s="79"/>
      <c r="AA702" s="79"/>
      <c r="AB702" s="79"/>
      <c r="AC702" s="79"/>
      <c r="AD702" s="79"/>
      <c r="AE702" s="78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</row>
    <row r="703" spans="1:47">
      <c r="A703" s="77" t="s">
        <v>2304</v>
      </c>
      <c r="B703" s="77" t="s">
        <v>2673</v>
      </c>
      <c r="C703" s="78">
        <v>42429</v>
      </c>
      <c r="D703" s="77" t="s">
        <v>3187</v>
      </c>
      <c r="E703" s="94">
        <v>165.48</v>
      </c>
      <c r="F703" s="77" t="s">
        <v>94</v>
      </c>
      <c r="G703" s="77" t="s">
        <v>94</v>
      </c>
      <c r="H703" s="77"/>
      <c r="I703" s="77"/>
      <c r="J703" s="77"/>
      <c r="K703" s="79"/>
      <c r="L703" s="77"/>
      <c r="P703" s="77"/>
      <c r="Q703" s="77"/>
      <c r="R703" s="77"/>
      <c r="S703" s="77"/>
      <c r="V703" s="77"/>
      <c r="W703" s="77"/>
      <c r="X703" s="77"/>
      <c r="Y703" s="79"/>
      <c r="Z703" s="79"/>
      <c r="AA703" s="79"/>
      <c r="AB703" s="79"/>
      <c r="AC703" s="79"/>
      <c r="AD703" s="79"/>
      <c r="AE703" s="78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</row>
    <row r="704" spans="1:47">
      <c r="A704" s="77" t="s">
        <v>2304</v>
      </c>
      <c r="B704" s="77" t="s">
        <v>2673</v>
      </c>
      <c r="C704" s="78">
        <v>42429</v>
      </c>
      <c r="D704" s="77" t="s">
        <v>3188</v>
      </c>
      <c r="E704" s="94">
        <v>165.52</v>
      </c>
      <c r="F704" s="77" t="s">
        <v>94</v>
      </c>
      <c r="G704" s="77" t="s">
        <v>94</v>
      </c>
      <c r="H704" s="77"/>
      <c r="I704" s="77"/>
      <c r="J704" s="77"/>
      <c r="K704" s="79"/>
      <c r="L704" s="77"/>
      <c r="P704" s="77"/>
      <c r="Q704" s="77"/>
      <c r="R704" s="77"/>
      <c r="S704" s="77"/>
      <c r="V704" s="77"/>
      <c r="W704" s="77"/>
      <c r="X704" s="77"/>
      <c r="Y704" s="79"/>
      <c r="Z704" s="79"/>
      <c r="AA704" s="79"/>
      <c r="AB704" s="79"/>
      <c r="AC704" s="79"/>
      <c r="AD704" s="79"/>
      <c r="AE704" s="78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</row>
    <row r="705" spans="1:47">
      <c r="A705" s="77" t="s">
        <v>2304</v>
      </c>
      <c r="B705" s="77" t="s">
        <v>2673</v>
      </c>
      <c r="C705" s="78">
        <v>42429</v>
      </c>
      <c r="D705" s="77" t="s">
        <v>3189</v>
      </c>
      <c r="E705" s="94">
        <v>170.53</v>
      </c>
      <c r="F705" s="77" t="s">
        <v>94</v>
      </c>
      <c r="G705" s="77" t="s">
        <v>94</v>
      </c>
      <c r="H705" s="77"/>
      <c r="I705" s="77"/>
      <c r="J705" s="77"/>
      <c r="K705" s="79"/>
      <c r="L705" s="77"/>
      <c r="P705" s="77"/>
      <c r="Q705" s="77"/>
      <c r="R705" s="77"/>
      <c r="S705" s="77"/>
      <c r="V705" s="77"/>
      <c r="W705" s="77"/>
      <c r="X705" s="77"/>
      <c r="Y705" s="79"/>
      <c r="Z705" s="79"/>
      <c r="AA705" s="79"/>
      <c r="AB705" s="79"/>
      <c r="AC705" s="79"/>
      <c r="AD705" s="79"/>
      <c r="AE705" s="78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</row>
    <row r="706" spans="1:47">
      <c r="A706" s="77" t="s">
        <v>2304</v>
      </c>
      <c r="B706" s="77" t="s">
        <v>2673</v>
      </c>
      <c r="C706" s="78">
        <v>42429</v>
      </c>
      <c r="D706" s="77" t="s">
        <v>3190</v>
      </c>
      <c r="E706" s="94">
        <v>182.2</v>
      </c>
      <c r="F706" s="77" t="s">
        <v>94</v>
      </c>
      <c r="G706" s="77" t="s">
        <v>94</v>
      </c>
      <c r="H706" s="77"/>
      <c r="I706" s="77"/>
      <c r="J706" s="77"/>
      <c r="K706" s="79"/>
      <c r="L706" s="77"/>
      <c r="P706" s="77"/>
      <c r="Q706" s="77"/>
      <c r="R706" s="77"/>
      <c r="S706" s="77"/>
      <c r="V706" s="77"/>
      <c r="W706" s="77"/>
      <c r="X706" s="77"/>
      <c r="Y706" s="79"/>
      <c r="Z706" s="79"/>
      <c r="AA706" s="79"/>
      <c r="AB706" s="79"/>
      <c r="AC706" s="79"/>
      <c r="AD706" s="79"/>
      <c r="AE706" s="78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</row>
    <row r="707" spans="1:47">
      <c r="A707" s="77" t="s">
        <v>2304</v>
      </c>
      <c r="B707" s="77" t="s">
        <v>2673</v>
      </c>
      <c r="C707" s="78">
        <v>42429</v>
      </c>
      <c r="D707" s="77" t="s">
        <v>3191</v>
      </c>
      <c r="E707" s="94">
        <v>184.82</v>
      </c>
      <c r="F707" s="77" t="s">
        <v>94</v>
      </c>
      <c r="G707" s="77" t="s">
        <v>94</v>
      </c>
      <c r="H707" s="77"/>
      <c r="I707" s="77"/>
      <c r="J707" s="77"/>
      <c r="K707" s="79"/>
      <c r="L707" s="77"/>
      <c r="P707" s="77"/>
      <c r="Q707" s="77"/>
      <c r="R707" s="77"/>
      <c r="S707" s="77"/>
      <c r="V707" s="77"/>
      <c r="W707" s="77"/>
      <c r="X707" s="77"/>
      <c r="Y707" s="79"/>
      <c r="Z707" s="79"/>
      <c r="AA707" s="79"/>
      <c r="AB707" s="79"/>
      <c r="AC707" s="79"/>
      <c r="AD707" s="79"/>
      <c r="AE707" s="78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</row>
    <row r="708" spans="1:47">
      <c r="A708" s="77" t="s">
        <v>2304</v>
      </c>
      <c r="B708" s="77" t="s">
        <v>2673</v>
      </c>
      <c r="C708" s="78">
        <v>42429</v>
      </c>
      <c r="D708" s="77" t="s">
        <v>3192</v>
      </c>
      <c r="E708" s="94">
        <v>196.71</v>
      </c>
      <c r="F708" s="77" t="s">
        <v>94</v>
      </c>
      <c r="G708" s="77" t="s">
        <v>94</v>
      </c>
      <c r="H708" s="77"/>
      <c r="I708" s="77"/>
      <c r="J708" s="77"/>
      <c r="K708" s="79"/>
      <c r="L708" s="77"/>
      <c r="P708" s="77"/>
      <c r="Q708" s="77"/>
      <c r="R708" s="77"/>
      <c r="S708" s="77"/>
      <c r="V708" s="77"/>
      <c r="W708" s="77"/>
      <c r="X708" s="77"/>
      <c r="Y708" s="79"/>
      <c r="Z708" s="79"/>
      <c r="AA708" s="79"/>
      <c r="AB708" s="79"/>
      <c r="AC708" s="79"/>
      <c r="AD708" s="79"/>
      <c r="AE708" s="78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</row>
    <row r="709" spans="1:47">
      <c r="A709" s="77" t="s">
        <v>2304</v>
      </c>
      <c r="B709" s="77" t="s">
        <v>2673</v>
      </c>
      <c r="C709" s="78">
        <v>42429</v>
      </c>
      <c r="D709" s="77" t="s">
        <v>3193</v>
      </c>
      <c r="E709" s="94">
        <v>202.28</v>
      </c>
      <c r="F709" s="77" t="s">
        <v>94</v>
      </c>
      <c r="G709" s="77" t="s">
        <v>94</v>
      </c>
      <c r="H709" s="77"/>
      <c r="I709" s="77"/>
      <c r="J709" s="77"/>
      <c r="K709" s="79"/>
      <c r="L709" s="77"/>
      <c r="P709" s="77"/>
      <c r="Q709" s="77"/>
      <c r="R709" s="77"/>
      <c r="S709" s="77"/>
      <c r="V709" s="77"/>
      <c r="W709" s="77"/>
      <c r="X709" s="77"/>
      <c r="Y709" s="79"/>
      <c r="Z709" s="79"/>
      <c r="AA709" s="79"/>
      <c r="AB709" s="79"/>
      <c r="AC709" s="79"/>
      <c r="AD709" s="79"/>
      <c r="AE709" s="78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</row>
    <row r="710" spans="1:47">
      <c r="A710" s="77" t="s">
        <v>2304</v>
      </c>
      <c r="B710" s="77" t="s">
        <v>2673</v>
      </c>
      <c r="C710" s="78">
        <v>42429</v>
      </c>
      <c r="D710" s="77" t="s">
        <v>3194</v>
      </c>
      <c r="E710" s="94">
        <v>207.08</v>
      </c>
      <c r="F710" s="77" t="s">
        <v>94</v>
      </c>
      <c r="G710" s="77" t="s">
        <v>94</v>
      </c>
      <c r="H710" s="77"/>
      <c r="I710" s="77"/>
      <c r="J710" s="77"/>
      <c r="K710" s="79"/>
      <c r="L710" s="77"/>
      <c r="P710" s="77"/>
      <c r="Q710" s="77"/>
      <c r="R710" s="77"/>
      <c r="S710" s="77"/>
      <c r="V710" s="77"/>
      <c r="W710" s="77"/>
      <c r="X710" s="77"/>
      <c r="Y710" s="79"/>
      <c r="Z710" s="79"/>
      <c r="AA710" s="79"/>
      <c r="AB710" s="79"/>
      <c r="AC710" s="79"/>
      <c r="AD710" s="79"/>
      <c r="AE710" s="78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</row>
    <row r="711" spans="1:47">
      <c r="A711" s="77" t="s">
        <v>2304</v>
      </c>
      <c r="B711" s="77" t="s">
        <v>2673</v>
      </c>
      <c r="C711" s="78">
        <v>42429</v>
      </c>
      <c r="D711" s="77" t="s">
        <v>3195</v>
      </c>
      <c r="E711" s="94">
        <v>231.76</v>
      </c>
      <c r="F711" s="77" t="s">
        <v>94</v>
      </c>
      <c r="G711" s="77" t="s">
        <v>94</v>
      </c>
      <c r="H711" s="77"/>
      <c r="I711" s="77"/>
      <c r="J711" s="77"/>
      <c r="K711" s="79"/>
      <c r="L711" s="77"/>
      <c r="P711" s="77"/>
      <c r="Q711" s="77"/>
      <c r="R711" s="77"/>
      <c r="S711" s="77"/>
      <c r="V711" s="77"/>
      <c r="W711" s="77"/>
      <c r="X711" s="77"/>
      <c r="Y711" s="79"/>
      <c r="Z711" s="79"/>
      <c r="AA711" s="79"/>
      <c r="AB711" s="79"/>
      <c r="AC711" s="79"/>
      <c r="AD711" s="79"/>
      <c r="AE711" s="78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</row>
    <row r="712" spans="1:47">
      <c r="A712" s="77" t="s">
        <v>2304</v>
      </c>
      <c r="B712" s="77" t="s">
        <v>2673</v>
      </c>
      <c r="C712" s="78">
        <v>42429</v>
      </c>
      <c r="D712" s="77" t="s">
        <v>3196</v>
      </c>
      <c r="E712" s="94">
        <v>231.78</v>
      </c>
      <c r="F712" s="77" t="s">
        <v>94</v>
      </c>
      <c r="G712" s="77" t="s">
        <v>94</v>
      </c>
      <c r="H712" s="77"/>
      <c r="I712" s="77"/>
      <c r="J712" s="77"/>
      <c r="K712" s="79"/>
      <c r="L712" s="77"/>
      <c r="P712" s="77"/>
      <c r="Q712" s="77"/>
      <c r="R712" s="77"/>
      <c r="S712" s="77"/>
      <c r="V712" s="77"/>
      <c r="W712" s="77"/>
      <c r="X712" s="77"/>
      <c r="Y712" s="79"/>
      <c r="Z712" s="79"/>
      <c r="AA712" s="79"/>
      <c r="AB712" s="79"/>
      <c r="AC712" s="79"/>
      <c r="AD712" s="79"/>
      <c r="AE712" s="78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</row>
    <row r="713" spans="1:47">
      <c r="A713" s="77" t="s">
        <v>2304</v>
      </c>
      <c r="B713" s="77" t="s">
        <v>2673</v>
      </c>
      <c r="C713" s="78">
        <v>42429</v>
      </c>
      <c r="D713" s="77" t="s">
        <v>3197</v>
      </c>
      <c r="E713" s="94">
        <v>274.07</v>
      </c>
      <c r="F713" s="77" t="s">
        <v>94</v>
      </c>
      <c r="G713" s="77" t="s">
        <v>94</v>
      </c>
      <c r="H713" s="77"/>
      <c r="I713" s="77"/>
      <c r="J713" s="77"/>
      <c r="K713" s="79"/>
      <c r="L713" s="77"/>
      <c r="P713" s="77"/>
      <c r="Q713" s="77"/>
      <c r="R713" s="77"/>
      <c r="S713" s="77"/>
      <c r="V713" s="77"/>
      <c r="W713" s="77"/>
      <c r="X713" s="77"/>
      <c r="Y713" s="79"/>
      <c r="Z713" s="79"/>
      <c r="AA713" s="79"/>
      <c r="AB713" s="79"/>
      <c r="AC713" s="79"/>
      <c r="AD713" s="79"/>
      <c r="AE713" s="78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</row>
    <row r="714" spans="1:47">
      <c r="A714" s="77" t="s">
        <v>2304</v>
      </c>
      <c r="B714" s="77" t="s">
        <v>2673</v>
      </c>
      <c r="C714" s="78">
        <v>42429</v>
      </c>
      <c r="D714" s="77" t="s">
        <v>3198</v>
      </c>
      <c r="E714" s="94">
        <v>281.22000000000003</v>
      </c>
      <c r="F714" s="77" t="s">
        <v>94</v>
      </c>
      <c r="G714" s="77" t="s">
        <v>94</v>
      </c>
      <c r="H714" s="77"/>
      <c r="I714" s="77"/>
      <c r="J714" s="77"/>
      <c r="K714" s="79"/>
      <c r="L714" s="77"/>
      <c r="P714" s="77"/>
      <c r="Q714" s="77"/>
      <c r="R714" s="77"/>
      <c r="S714" s="77"/>
      <c r="V714" s="77"/>
      <c r="W714" s="77"/>
      <c r="X714" s="77"/>
      <c r="Y714" s="79"/>
      <c r="Z714" s="79"/>
      <c r="AA714" s="79"/>
      <c r="AB714" s="79"/>
      <c r="AC714" s="79"/>
      <c r="AD714" s="79"/>
      <c r="AE714" s="78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</row>
    <row r="715" spans="1:47">
      <c r="A715" s="77" t="s">
        <v>2304</v>
      </c>
      <c r="B715" s="77" t="s">
        <v>2673</v>
      </c>
      <c r="C715" s="78">
        <v>42429</v>
      </c>
      <c r="D715" s="77" t="s">
        <v>3199</v>
      </c>
      <c r="E715" s="94">
        <v>286.14999999999998</v>
      </c>
      <c r="F715" s="77" t="s">
        <v>94</v>
      </c>
      <c r="G715" s="77" t="s">
        <v>94</v>
      </c>
      <c r="H715" s="77"/>
      <c r="I715" s="77"/>
      <c r="J715" s="77"/>
      <c r="K715" s="79"/>
      <c r="L715" s="77"/>
      <c r="P715" s="77"/>
      <c r="Q715" s="77"/>
      <c r="R715" s="77"/>
      <c r="S715" s="77"/>
      <c r="V715" s="77"/>
      <c r="W715" s="77"/>
      <c r="X715" s="77"/>
      <c r="Y715" s="79"/>
      <c r="Z715" s="79"/>
      <c r="AA715" s="79"/>
      <c r="AB715" s="79"/>
      <c r="AC715" s="79"/>
      <c r="AD715" s="79"/>
      <c r="AE715" s="78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</row>
    <row r="716" spans="1:47">
      <c r="A716" s="77" t="s">
        <v>2304</v>
      </c>
      <c r="B716" s="77" t="s">
        <v>2673</v>
      </c>
      <c r="C716" s="78">
        <v>42429</v>
      </c>
      <c r="D716" s="77" t="s">
        <v>3200</v>
      </c>
      <c r="E716" s="94">
        <v>286.17</v>
      </c>
      <c r="F716" s="77" t="s">
        <v>94</v>
      </c>
      <c r="G716" s="77" t="s">
        <v>94</v>
      </c>
      <c r="H716" s="77"/>
      <c r="I716" s="77"/>
      <c r="J716" s="77"/>
      <c r="K716" s="79"/>
      <c r="L716" s="77"/>
      <c r="P716" s="77"/>
      <c r="Q716" s="77"/>
      <c r="R716" s="77"/>
      <c r="S716" s="77"/>
      <c r="V716" s="77"/>
      <c r="W716" s="77"/>
      <c r="X716" s="77"/>
      <c r="Y716" s="79"/>
      <c r="Z716" s="79"/>
      <c r="AA716" s="79"/>
      <c r="AB716" s="79"/>
      <c r="AC716" s="79"/>
      <c r="AD716" s="79"/>
      <c r="AE716" s="78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</row>
    <row r="717" spans="1:47">
      <c r="A717" s="77" t="s">
        <v>2304</v>
      </c>
      <c r="B717" s="77" t="s">
        <v>2673</v>
      </c>
      <c r="C717" s="78">
        <v>42429</v>
      </c>
      <c r="D717" s="77" t="s">
        <v>3201</v>
      </c>
      <c r="E717" s="94">
        <v>320.41000000000003</v>
      </c>
      <c r="F717" s="77" t="s">
        <v>94</v>
      </c>
      <c r="G717" s="77" t="s">
        <v>94</v>
      </c>
      <c r="H717" s="77"/>
      <c r="I717" s="77"/>
      <c r="J717" s="77"/>
      <c r="K717" s="79"/>
      <c r="L717" s="77"/>
      <c r="P717" s="77"/>
      <c r="Q717" s="77"/>
      <c r="R717" s="77"/>
      <c r="S717" s="77"/>
      <c r="V717" s="77"/>
      <c r="W717" s="77"/>
      <c r="X717" s="77"/>
      <c r="Y717" s="79"/>
      <c r="Z717" s="79"/>
      <c r="AA717" s="79"/>
      <c r="AB717" s="79"/>
      <c r="AC717" s="79"/>
      <c r="AD717" s="79"/>
      <c r="AE717" s="78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</row>
    <row r="718" spans="1:47">
      <c r="A718" s="77" t="s">
        <v>2304</v>
      </c>
      <c r="B718" s="77" t="s">
        <v>2673</v>
      </c>
      <c r="C718" s="78">
        <v>42429</v>
      </c>
      <c r="D718" s="77" t="s">
        <v>3202</v>
      </c>
      <c r="E718" s="94">
        <v>336.1</v>
      </c>
      <c r="F718" s="77" t="s">
        <v>94</v>
      </c>
      <c r="G718" s="77" t="s">
        <v>94</v>
      </c>
      <c r="H718" s="77"/>
      <c r="I718" s="77"/>
      <c r="J718" s="77"/>
      <c r="K718" s="79"/>
      <c r="L718" s="77"/>
      <c r="P718" s="77"/>
      <c r="Q718" s="77"/>
      <c r="R718" s="77"/>
      <c r="S718" s="77"/>
      <c r="V718" s="77"/>
      <c r="W718" s="77"/>
      <c r="X718" s="77"/>
      <c r="Y718" s="79"/>
      <c r="Z718" s="79"/>
      <c r="AA718" s="79"/>
      <c r="AB718" s="79"/>
      <c r="AC718" s="79"/>
      <c r="AD718" s="79"/>
      <c r="AE718" s="78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</row>
    <row r="719" spans="1:47">
      <c r="A719" s="77" t="s">
        <v>2304</v>
      </c>
      <c r="B719" s="77" t="s">
        <v>2673</v>
      </c>
      <c r="C719" s="78">
        <v>42429</v>
      </c>
      <c r="D719" s="77" t="s">
        <v>3203</v>
      </c>
      <c r="E719" s="94">
        <v>354</v>
      </c>
      <c r="F719" s="77" t="s">
        <v>94</v>
      </c>
      <c r="G719" s="77" t="s">
        <v>94</v>
      </c>
      <c r="H719" s="77"/>
      <c r="I719" s="77"/>
      <c r="J719" s="77"/>
      <c r="K719" s="79"/>
      <c r="L719" s="77"/>
      <c r="P719" s="77"/>
      <c r="Q719" s="77"/>
      <c r="R719" s="77"/>
      <c r="S719" s="77"/>
      <c r="V719" s="77"/>
      <c r="W719" s="77"/>
      <c r="X719" s="77"/>
      <c r="Y719" s="79"/>
      <c r="Z719" s="79"/>
      <c r="AA719" s="79"/>
      <c r="AB719" s="79"/>
      <c r="AC719" s="79"/>
      <c r="AD719" s="79"/>
      <c r="AE719" s="78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</row>
    <row r="720" spans="1:47">
      <c r="A720" s="77" t="s">
        <v>2304</v>
      </c>
      <c r="B720" s="77" t="s">
        <v>2673</v>
      </c>
      <c r="C720" s="78">
        <v>42429</v>
      </c>
      <c r="D720" s="77" t="s">
        <v>3204</v>
      </c>
      <c r="E720" s="94">
        <v>368.66</v>
      </c>
      <c r="F720" s="77" t="s">
        <v>94</v>
      </c>
      <c r="G720" s="77" t="s">
        <v>94</v>
      </c>
      <c r="H720" s="77"/>
      <c r="I720" s="77"/>
      <c r="J720" s="77"/>
      <c r="K720" s="79"/>
      <c r="L720" s="77"/>
      <c r="P720" s="77"/>
      <c r="Q720" s="77"/>
      <c r="R720" s="77"/>
      <c r="S720" s="77"/>
      <c r="V720" s="77"/>
      <c r="W720" s="77"/>
      <c r="X720" s="77"/>
      <c r="Y720" s="79"/>
      <c r="Z720" s="79"/>
      <c r="AA720" s="79"/>
      <c r="AB720" s="79"/>
      <c r="AC720" s="79"/>
      <c r="AD720" s="79"/>
      <c r="AE720" s="78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</row>
    <row r="721" spans="1:47">
      <c r="A721" s="77" t="s">
        <v>2304</v>
      </c>
      <c r="B721" s="77" t="s">
        <v>2673</v>
      </c>
      <c r="C721" s="78">
        <v>42429</v>
      </c>
      <c r="D721" s="77" t="s">
        <v>3205</v>
      </c>
      <c r="E721" s="94">
        <v>372.17</v>
      </c>
      <c r="F721" s="77" t="s">
        <v>94</v>
      </c>
      <c r="G721" s="77" t="s">
        <v>94</v>
      </c>
      <c r="H721" s="77"/>
      <c r="I721" s="77"/>
      <c r="J721" s="77"/>
      <c r="K721" s="79"/>
      <c r="L721" s="77"/>
      <c r="P721" s="77"/>
      <c r="Q721" s="77"/>
      <c r="R721" s="77"/>
      <c r="S721" s="77"/>
      <c r="V721" s="77"/>
      <c r="W721" s="77"/>
      <c r="X721" s="77"/>
      <c r="Y721" s="79"/>
      <c r="Z721" s="79"/>
      <c r="AA721" s="79"/>
      <c r="AB721" s="79"/>
      <c r="AC721" s="79"/>
      <c r="AD721" s="79"/>
      <c r="AE721" s="78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</row>
    <row r="722" spans="1:47">
      <c r="A722" s="77" t="s">
        <v>2304</v>
      </c>
      <c r="B722" s="77" t="s">
        <v>2673</v>
      </c>
      <c r="C722" s="78">
        <v>42429</v>
      </c>
      <c r="D722" s="77" t="s">
        <v>3206</v>
      </c>
      <c r="E722" s="94">
        <v>392.11</v>
      </c>
      <c r="F722" s="77" t="s">
        <v>94</v>
      </c>
      <c r="G722" s="77" t="s">
        <v>94</v>
      </c>
      <c r="H722" s="77"/>
      <c r="I722" s="77"/>
      <c r="J722" s="77"/>
      <c r="K722" s="79"/>
      <c r="L722" s="77"/>
      <c r="P722" s="77"/>
      <c r="Q722" s="77"/>
      <c r="R722" s="77"/>
      <c r="S722" s="77"/>
      <c r="V722" s="77"/>
      <c r="W722" s="77"/>
      <c r="X722" s="77"/>
      <c r="Y722" s="79"/>
      <c r="Z722" s="79"/>
      <c r="AA722" s="79"/>
      <c r="AB722" s="79"/>
      <c r="AC722" s="79"/>
      <c r="AD722" s="79"/>
      <c r="AE722" s="78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</row>
    <row r="723" spans="1:47">
      <c r="A723" s="77" t="s">
        <v>2304</v>
      </c>
      <c r="B723" s="77" t="s">
        <v>2673</v>
      </c>
      <c r="C723" s="78">
        <v>42429</v>
      </c>
      <c r="D723" s="77" t="s">
        <v>3207</v>
      </c>
      <c r="E723" s="94">
        <v>415.05</v>
      </c>
      <c r="F723" s="77" t="s">
        <v>94</v>
      </c>
      <c r="G723" s="77" t="s">
        <v>94</v>
      </c>
      <c r="H723" s="77"/>
      <c r="I723" s="77"/>
      <c r="J723" s="77"/>
      <c r="K723" s="79"/>
      <c r="L723" s="77"/>
      <c r="P723" s="77"/>
      <c r="Q723" s="77"/>
      <c r="R723" s="77"/>
      <c r="S723" s="77"/>
      <c r="V723" s="77"/>
      <c r="W723" s="77"/>
      <c r="X723" s="77"/>
      <c r="Y723" s="79"/>
      <c r="Z723" s="79"/>
      <c r="AA723" s="79"/>
      <c r="AB723" s="79"/>
      <c r="AC723" s="79"/>
      <c r="AD723" s="79"/>
      <c r="AE723" s="78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</row>
    <row r="724" spans="1:47">
      <c r="A724" s="77" t="s">
        <v>2304</v>
      </c>
      <c r="B724" s="77" t="s">
        <v>2673</v>
      </c>
      <c r="C724" s="78">
        <v>42429</v>
      </c>
      <c r="D724" s="77" t="s">
        <v>3208</v>
      </c>
      <c r="E724" s="94">
        <v>424.57</v>
      </c>
      <c r="F724" s="77" t="s">
        <v>94</v>
      </c>
      <c r="G724" s="77" t="s">
        <v>94</v>
      </c>
      <c r="H724" s="77"/>
      <c r="I724" s="77"/>
      <c r="J724" s="77"/>
      <c r="K724" s="79"/>
      <c r="L724" s="77"/>
      <c r="P724" s="77"/>
      <c r="Q724" s="77"/>
      <c r="R724" s="77"/>
      <c r="S724" s="77"/>
      <c r="V724" s="77"/>
      <c r="W724" s="77"/>
      <c r="X724" s="77"/>
      <c r="Y724" s="79"/>
      <c r="Z724" s="79"/>
      <c r="AA724" s="79"/>
      <c r="AB724" s="79"/>
      <c r="AC724" s="79"/>
      <c r="AD724" s="79"/>
      <c r="AE724" s="78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</row>
    <row r="725" spans="1:47">
      <c r="A725" s="77" t="s">
        <v>2304</v>
      </c>
      <c r="B725" s="77" t="s">
        <v>2673</v>
      </c>
      <c r="C725" s="78">
        <v>42429</v>
      </c>
      <c r="D725" s="77" t="s">
        <v>3209</v>
      </c>
      <c r="E725" s="94">
        <v>433.38</v>
      </c>
      <c r="F725" s="77" t="s">
        <v>94</v>
      </c>
      <c r="G725" s="77" t="s">
        <v>94</v>
      </c>
      <c r="H725" s="77"/>
      <c r="I725" s="77"/>
      <c r="J725" s="77"/>
      <c r="K725" s="79"/>
      <c r="L725" s="77"/>
      <c r="P725" s="77"/>
      <c r="Q725" s="77"/>
      <c r="R725" s="77"/>
      <c r="S725" s="77"/>
      <c r="V725" s="77"/>
      <c r="W725" s="77"/>
      <c r="X725" s="77"/>
      <c r="Y725" s="79"/>
      <c r="Z725" s="79"/>
      <c r="AA725" s="79"/>
      <c r="AB725" s="79"/>
      <c r="AC725" s="79"/>
      <c r="AD725" s="79"/>
      <c r="AE725" s="78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</row>
    <row r="726" spans="1:47">
      <c r="A726" s="77" t="s">
        <v>2304</v>
      </c>
      <c r="B726" s="77" t="s">
        <v>2673</v>
      </c>
      <c r="C726" s="78">
        <v>42429</v>
      </c>
      <c r="D726" s="77" t="s">
        <v>3210</v>
      </c>
      <c r="E726" s="94">
        <v>437.17</v>
      </c>
      <c r="F726" s="77" t="s">
        <v>94</v>
      </c>
      <c r="G726" s="77" t="s">
        <v>94</v>
      </c>
      <c r="H726" s="77"/>
      <c r="I726" s="77"/>
      <c r="J726" s="77"/>
      <c r="K726" s="79"/>
      <c r="L726" s="77"/>
      <c r="P726" s="77"/>
      <c r="Q726" s="77"/>
      <c r="R726" s="77"/>
      <c r="S726" s="77"/>
      <c r="V726" s="77"/>
      <c r="W726" s="77"/>
      <c r="X726" s="77"/>
      <c r="Y726" s="79"/>
      <c r="Z726" s="79"/>
      <c r="AA726" s="79"/>
      <c r="AB726" s="79"/>
      <c r="AC726" s="79"/>
      <c r="AD726" s="79"/>
      <c r="AE726" s="78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</row>
    <row r="727" spans="1:47">
      <c r="A727" s="77" t="s">
        <v>2304</v>
      </c>
      <c r="B727" s="77" t="s">
        <v>2673</v>
      </c>
      <c r="C727" s="78">
        <v>42429</v>
      </c>
      <c r="D727" s="77" t="s">
        <v>3211</v>
      </c>
      <c r="E727" s="94">
        <v>440.27</v>
      </c>
      <c r="F727" s="77" t="s">
        <v>94</v>
      </c>
      <c r="G727" s="77" t="s">
        <v>94</v>
      </c>
      <c r="H727" s="77"/>
      <c r="I727" s="77"/>
      <c r="J727" s="77"/>
      <c r="K727" s="79"/>
      <c r="L727" s="77"/>
      <c r="P727" s="77"/>
      <c r="Q727" s="77"/>
      <c r="R727" s="77"/>
      <c r="S727" s="77"/>
      <c r="V727" s="77"/>
      <c r="W727" s="77"/>
      <c r="X727" s="77"/>
      <c r="Y727" s="79"/>
      <c r="Z727" s="79"/>
      <c r="AA727" s="79"/>
      <c r="AB727" s="79"/>
      <c r="AC727" s="79"/>
      <c r="AD727" s="79"/>
      <c r="AE727" s="78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</row>
    <row r="728" spans="1:47">
      <c r="A728" s="77" t="s">
        <v>2304</v>
      </c>
      <c r="B728" s="77" t="s">
        <v>2673</v>
      </c>
      <c r="C728" s="78">
        <v>42429</v>
      </c>
      <c r="D728" s="77" t="s">
        <v>3212</v>
      </c>
      <c r="E728" s="94">
        <v>497.46</v>
      </c>
      <c r="F728" s="77" t="s">
        <v>94</v>
      </c>
      <c r="G728" s="77" t="s">
        <v>94</v>
      </c>
      <c r="H728" s="77"/>
      <c r="I728" s="77"/>
      <c r="J728" s="77"/>
      <c r="K728" s="79"/>
      <c r="L728" s="77"/>
      <c r="P728" s="77"/>
      <c r="Q728" s="77"/>
      <c r="R728" s="77"/>
      <c r="S728" s="77"/>
      <c r="V728" s="77"/>
      <c r="W728" s="77"/>
      <c r="X728" s="77"/>
      <c r="Y728" s="79"/>
      <c r="Z728" s="79"/>
      <c r="AA728" s="79"/>
      <c r="AB728" s="79"/>
      <c r="AC728" s="79"/>
      <c r="AD728" s="79"/>
      <c r="AE728" s="78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</row>
    <row r="729" spans="1:47">
      <c r="A729" s="77" t="s">
        <v>2304</v>
      </c>
      <c r="B729" s="77" t="s">
        <v>2673</v>
      </c>
      <c r="C729" s="78">
        <v>42429</v>
      </c>
      <c r="D729" s="77" t="s">
        <v>3213</v>
      </c>
      <c r="E729" s="94">
        <v>788.03</v>
      </c>
      <c r="F729" s="77" t="s">
        <v>94</v>
      </c>
      <c r="G729" s="77" t="s">
        <v>94</v>
      </c>
      <c r="H729" s="77"/>
      <c r="I729" s="77"/>
      <c r="J729" s="77"/>
      <c r="K729" s="79"/>
      <c r="L729" s="77"/>
      <c r="P729" s="77"/>
      <c r="Q729" s="77"/>
      <c r="R729" s="77"/>
      <c r="S729" s="77"/>
      <c r="V729" s="77"/>
      <c r="W729" s="77"/>
      <c r="X729" s="77"/>
      <c r="Y729" s="79"/>
      <c r="Z729" s="79"/>
      <c r="AA729" s="79"/>
      <c r="AB729" s="79"/>
      <c r="AC729" s="79"/>
      <c r="AD729" s="79"/>
      <c r="AE729" s="78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</row>
    <row r="730" spans="1:47">
      <c r="A730" s="77" t="s">
        <v>2304</v>
      </c>
      <c r="B730" s="77" t="s">
        <v>2673</v>
      </c>
      <c r="C730" s="78">
        <v>42458</v>
      </c>
      <c r="D730" s="77" t="s">
        <v>3214</v>
      </c>
      <c r="E730" s="94">
        <v>0.02</v>
      </c>
      <c r="F730" s="77" t="s">
        <v>94</v>
      </c>
      <c r="G730" s="77" t="s">
        <v>94</v>
      </c>
      <c r="H730" s="77"/>
      <c r="I730" s="77"/>
      <c r="J730" s="77"/>
      <c r="K730" s="79"/>
      <c r="L730" s="77"/>
      <c r="P730" s="77"/>
      <c r="Q730" s="77"/>
      <c r="R730" s="77"/>
      <c r="S730" s="77"/>
      <c r="V730" s="77"/>
      <c r="W730" s="77"/>
      <c r="X730" s="77"/>
      <c r="Y730" s="79"/>
      <c r="Z730" s="79"/>
      <c r="AA730" s="79"/>
      <c r="AB730" s="79"/>
      <c r="AC730" s="79"/>
      <c r="AD730" s="79"/>
      <c r="AE730" s="78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</row>
    <row r="731" spans="1:47">
      <c r="A731" s="77" t="s">
        <v>2304</v>
      </c>
      <c r="B731" s="77" t="s">
        <v>2673</v>
      </c>
      <c r="C731" s="78">
        <v>42458</v>
      </c>
      <c r="D731" s="77" t="s">
        <v>3215</v>
      </c>
      <c r="E731" s="94">
        <v>0.03</v>
      </c>
      <c r="F731" s="77" t="s">
        <v>94</v>
      </c>
      <c r="G731" s="77" t="s">
        <v>94</v>
      </c>
      <c r="H731" s="77"/>
      <c r="I731" s="77"/>
      <c r="J731" s="77"/>
      <c r="K731" s="79"/>
      <c r="L731" s="77"/>
      <c r="P731" s="77"/>
      <c r="Q731" s="77"/>
      <c r="R731" s="77"/>
      <c r="S731" s="77"/>
      <c r="V731" s="77"/>
      <c r="W731" s="77"/>
      <c r="X731" s="77"/>
      <c r="Y731" s="79"/>
      <c r="Z731" s="79"/>
      <c r="AA731" s="79"/>
      <c r="AB731" s="79"/>
      <c r="AC731" s="79"/>
      <c r="AD731" s="79"/>
      <c r="AE731" s="78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</row>
    <row r="732" spans="1:47">
      <c r="A732" s="77" t="s">
        <v>2304</v>
      </c>
      <c r="B732" s="77" t="s">
        <v>2673</v>
      </c>
      <c r="C732" s="78">
        <v>42458</v>
      </c>
      <c r="D732" s="77" t="s">
        <v>3216</v>
      </c>
      <c r="E732" s="94">
        <v>0.03</v>
      </c>
      <c r="F732" s="77" t="s">
        <v>94</v>
      </c>
      <c r="G732" s="77" t="s">
        <v>94</v>
      </c>
      <c r="H732" s="77"/>
      <c r="I732" s="77"/>
      <c r="J732" s="77"/>
      <c r="K732" s="79"/>
      <c r="L732" s="77"/>
      <c r="P732" s="77"/>
      <c r="Q732" s="77"/>
      <c r="R732" s="77"/>
      <c r="S732" s="77"/>
      <c r="V732" s="77"/>
      <c r="W732" s="77"/>
      <c r="X732" s="77"/>
      <c r="Y732" s="79"/>
      <c r="Z732" s="79"/>
      <c r="AA732" s="79"/>
      <c r="AB732" s="79"/>
      <c r="AC732" s="79"/>
      <c r="AD732" s="79"/>
      <c r="AE732" s="78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</row>
    <row r="733" spans="1:47">
      <c r="A733" s="77" t="s">
        <v>2304</v>
      </c>
      <c r="B733" s="77" t="s">
        <v>2673</v>
      </c>
      <c r="C733" s="78">
        <v>42458</v>
      </c>
      <c r="D733" s="77" t="s">
        <v>3217</v>
      </c>
      <c r="E733" s="94">
        <v>0.03</v>
      </c>
      <c r="F733" s="77" t="s">
        <v>94</v>
      </c>
      <c r="G733" s="77" t="s">
        <v>94</v>
      </c>
      <c r="H733" s="77"/>
      <c r="I733" s="77"/>
      <c r="J733" s="77"/>
      <c r="K733" s="79"/>
      <c r="L733" s="77"/>
      <c r="P733" s="77"/>
      <c r="Q733" s="77"/>
      <c r="R733" s="77"/>
      <c r="S733" s="77"/>
      <c r="V733" s="77"/>
      <c r="W733" s="77"/>
      <c r="X733" s="77"/>
      <c r="Y733" s="79"/>
      <c r="Z733" s="79"/>
      <c r="AA733" s="79"/>
      <c r="AB733" s="79"/>
      <c r="AC733" s="79"/>
      <c r="AD733" s="79"/>
      <c r="AE733" s="78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</row>
    <row r="734" spans="1:47">
      <c r="A734" s="77" t="s">
        <v>2304</v>
      </c>
      <c r="B734" s="77" t="s">
        <v>2673</v>
      </c>
      <c r="C734" s="78">
        <v>42458</v>
      </c>
      <c r="D734" s="77" t="s">
        <v>3218</v>
      </c>
      <c r="E734" s="94">
        <v>0.06</v>
      </c>
      <c r="F734" s="77" t="s">
        <v>94</v>
      </c>
      <c r="G734" s="77" t="s">
        <v>94</v>
      </c>
      <c r="H734" s="77"/>
      <c r="I734" s="77"/>
      <c r="J734" s="77"/>
      <c r="K734" s="79"/>
      <c r="L734" s="77"/>
      <c r="P734" s="77"/>
      <c r="Q734" s="77"/>
      <c r="R734" s="77"/>
      <c r="S734" s="77"/>
      <c r="V734" s="77"/>
      <c r="W734" s="77"/>
      <c r="X734" s="77"/>
      <c r="Y734" s="79"/>
      <c r="Z734" s="79"/>
      <c r="AA734" s="79"/>
      <c r="AB734" s="79"/>
      <c r="AC734" s="79"/>
      <c r="AD734" s="79"/>
      <c r="AE734" s="78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</row>
    <row r="735" spans="1:47">
      <c r="A735" s="77" t="s">
        <v>2304</v>
      </c>
      <c r="B735" s="77" t="s">
        <v>2673</v>
      </c>
      <c r="C735" s="78">
        <v>42458</v>
      </c>
      <c r="D735" s="77" t="s">
        <v>3219</v>
      </c>
      <c r="E735" s="94">
        <v>0.12</v>
      </c>
      <c r="F735" s="77" t="s">
        <v>94</v>
      </c>
      <c r="G735" s="77" t="s">
        <v>94</v>
      </c>
      <c r="H735" s="77"/>
      <c r="I735" s="77"/>
      <c r="J735" s="77"/>
      <c r="K735" s="79"/>
      <c r="L735" s="77"/>
      <c r="P735" s="77"/>
      <c r="Q735" s="77"/>
      <c r="R735" s="77"/>
      <c r="S735" s="77"/>
      <c r="V735" s="77"/>
      <c r="W735" s="77"/>
      <c r="X735" s="77"/>
      <c r="Y735" s="79"/>
      <c r="Z735" s="79"/>
      <c r="AA735" s="79"/>
      <c r="AB735" s="79"/>
      <c r="AC735" s="79"/>
      <c r="AD735" s="79"/>
      <c r="AE735" s="78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</row>
    <row r="736" spans="1:47">
      <c r="A736" s="77" t="s">
        <v>2304</v>
      </c>
      <c r="B736" s="77" t="s">
        <v>2673</v>
      </c>
      <c r="C736" s="78">
        <v>42458</v>
      </c>
      <c r="D736" s="77" t="s">
        <v>3220</v>
      </c>
      <c r="E736" s="94">
        <v>0.14000000000000001</v>
      </c>
      <c r="F736" s="77" t="s">
        <v>94</v>
      </c>
      <c r="G736" s="77" t="s">
        <v>94</v>
      </c>
      <c r="H736" s="77"/>
      <c r="I736" s="77"/>
      <c r="J736" s="77"/>
      <c r="K736" s="79"/>
      <c r="L736" s="77"/>
      <c r="P736" s="77"/>
      <c r="Q736" s="77"/>
      <c r="R736" s="77"/>
      <c r="S736" s="77"/>
      <c r="V736" s="77"/>
      <c r="W736" s="77"/>
      <c r="X736" s="77"/>
      <c r="Y736" s="79"/>
      <c r="Z736" s="79"/>
      <c r="AA736" s="79"/>
      <c r="AB736" s="79"/>
      <c r="AC736" s="79"/>
      <c r="AD736" s="79"/>
      <c r="AE736" s="78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</row>
    <row r="737" spans="1:47">
      <c r="A737" s="77" t="s">
        <v>2304</v>
      </c>
      <c r="B737" s="77" t="s">
        <v>2673</v>
      </c>
      <c r="C737" s="78">
        <v>42458</v>
      </c>
      <c r="D737" s="77" t="s">
        <v>3221</v>
      </c>
      <c r="E737" s="94">
        <v>0.37</v>
      </c>
      <c r="F737" s="77" t="s">
        <v>94</v>
      </c>
      <c r="G737" s="77" t="s">
        <v>94</v>
      </c>
      <c r="H737" s="77"/>
      <c r="I737" s="77"/>
      <c r="J737" s="77"/>
      <c r="K737" s="79"/>
      <c r="L737" s="77"/>
      <c r="P737" s="77"/>
      <c r="Q737" s="77"/>
      <c r="R737" s="77"/>
      <c r="S737" s="77"/>
      <c r="V737" s="77"/>
      <c r="W737" s="77"/>
      <c r="X737" s="77"/>
      <c r="Y737" s="79"/>
      <c r="Z737" s="79"/>
      <c r="AA737" s="79"/>
      <c r="AB737" s="79"/>
      <c r="AC737" s="79"/>
      <c r="AD737" s="79"/>
      <c r="AE737" s="78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</row>
    <row r="738" spans="1:47">
      <c r="A738" s="77" t="s">
        <v>2304</v>
      </c>
      <c r="B738" s="77" t="s">
        <v>2673</v>
      </c>
      <c r="C738" s="78">
        <v>42458</v>
      </c>
      <c r="D738" s="77" t="s">
        <v>3222</v>
      </c>
      <c r="E738" s="94">
        <v>0.46</v>
      </c>
      <c r="F738" s="77" t="s">
        <v>94</v>
      </c>
      <c r="G738" s="77" t="s">
        <v>94</v>
      </c>
      <c r="H738" s="77"/>
      <c r="I738" s="77"/>
      <c r="J738" s="77"/>
      <c r="K738" s="79"/>
      <c r="L738" s="77"/>
      <c r="P738" s="77"/>
      <c r="Q738" s="77"/>
      <c r="R738" s="77"/>
      <c r="S738" s="77"/>
      <c r="V738" s="77"/>
      <c r="W738" s="77"/>
      <c r="X738" s="77"/>
      <c r="Y738" s="79"/>
      <c r="Z738" s="79"/>
      <c r="AA738" s="79"/>
      <c r="AB738" s="79"/>
      <c r="AC738" s="79"/>
      <c r="AD738" s="79"/>
      <c r="AE738" s="78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</row>
    <row r="739" spans="1:47">
      <c r="A739" s="77" t="s">
        <v>2304</v>
      </c>
      <c r="B739" s="77" t="s">
        <v>2673</v>
      </c>
      <c r="C739" s="78">
        <v>42458</v>
      </c>
      <c r="D739" s="77" t="s">
        <v>3223</v>
      </c>
      <c r="E739" s="94">
        <v>0.48</v>
      </c>
      <c r="F739" s="77" t="s">
        <v>94</v>
      </c>
      <c r="G739" s="77" t="s">
        <v>94</v>
      </c>
      <c r="H739" s="77"/>
      <c r="I739" s="77"/>
      <c r="J739" s="77"/>
      <c r="K739" s="79"/>
      <c r="L739" s="77"/>
      <c r="P739" s="77"/>
      <c r="Q739" s="77"/>
      <c r="R739" s="77"/>
      <c r="S739" s="77"/>
      <c r="V739" s="77"/>
      <c r="W739" s="77"/>
      <c r="X739" s="77"/>
      <c r="Y739" s="79"/>
      <c r="Z739" s="79"/>
      <c r="AA739" s="79"/>
      <c r="AB739" s="79"/>
      <c r="AC739" s="79"/>
      <c r="AD739" s="79"/>
      <c r="AE739" s="78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</row>
    <row r="740" spans="1:47">
      <c r="A740" s="77" t="s">
        <v>2304</v>
      </c>
      <c r="B740" s="77" t="s">
        <v>2673</v>
      </c>
      <c r="C740" s="78">
        <v>42458</v>
      </c>
      <c r="D740" s="77" t="s">
        <v>3224</v>
      </c>
      <c r="E740" s="94">
        <v>0.49</v>
      </c>
      <c r="F740" s="77" t="s">
        <v>94</v>
      </c>
      <c r="G740" s="77" t="s">
        <v>94</v>
      </c>
      <c r="H740" s="77"/>
      <c r="I740" s="77"/>
      <c r="J740" s="77"/>
      <c r="K740" s="79"/>
      <c r="L740" s="77"/>
      <c r="P740" s="77"/>
      <c r="Q740" s="77"/>
      <c r="R740" s="77"/>
      <c r="S740" s="77"/>
      <c r="V740" s="77"/>
      <c r="W740" s="77"/>
      <c r="X740" s="77"/>
      <c r="Y740" s="79"/>
      <c r="Z740" s="79"/>
      <c r="AA740" s="79"/>
      <c r="AB740" s="79"/>
      <c r="AC740" s="79"/>
      <c r="AD740" s="79"/>
      <c r="AE740" s="78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</row>
    <row r="741" spans="1:47">
      <c r="A741" s="77" t="s">
        <v>2304</v>
      </c>
      <c r="B741" s="77" t="s">
        <v>2673</v>
      </c>
      <c r="C741" s="78">
        <v>42458</v>
      </c>
      <c r="D741" s="77" t="s">
        <v>3225</v>
      </c>
      <c r="E741" s="94">
        <v>0.56999999999999995</v>
      </c>
      <c r="F741" s="77" t="s">
        <v>94</v>
      </c>
      <c r="G741" s="77" t="s">
        <v>94</v>
      </c>
      <c r="H741" s="77"/>
      <c r="I741" s="77"/>
      <c r="J741" s="77"/>
      <c r="K741" s="79"/>
      <c r="L741" s="77"/>
      <c r="P741" s="77"/>
      <c r="Q741" s="77"/>
      <c r="R741" s="77"/>
      <c r="S741" s="77"/>
      <c r="V741" s="77"/>
      <c r="W741" s="77"/>
      <c r="X741" s="77"/>
      <c r="Y741" s="79"/>
      <c r="Z741" s="79"/>
      <c r="AA741" s="79"/>
      <c r="AB741" s="79"/>
      <c r="AC741" s="79"/>
      <c r="AD741" s="79"/>
      <c r="AE741" s="78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</row>
    <row r="742" spans="1:47">
      <c r="A742" s="77" t="s">
        <v>2304</v>
      </c>
      <c r="B742" s="77" t="s">
        <v>2673</v>
      </c>
      <c r="C742" s="78">
        <v>42458</v>
      </c>
      <c r="D742" s="77" t="s">
        <v>3226</v>
      </c>
      <c r="E742" s="94">
        <v>0.69</v>
      </c>
      <c r="F742" s="77" t="s">
        <v>94</v>
      </c>
      <c r="G742" s="77" t="s">
        <v>94</v>
      </c>
      <c r="H742" s="77"/>
      <c r="I742" s="77"/>
      <c r="J742" s="77"/>
      <c r="K742" s="79"/>
      <c r="L742" s="77"/>
      <c r="P742" s="77"/>
      <c r="Q742" s="77"/>
      <c r="R742" s="77"/>
      <c r="S742" s="77"/>
      <c r="V742" s="77"/>
      <c r="W742" s="77"/>
      <c r="X742" s="77"/>
      <c r="Y742" s="79"/>
      <c r="Z742" s="79"/>
      <c r="AA742" s="79"/>
      <c r="AB742" s="79"/>
      <c r="AC742" s="79"/>
      <c r="AD742" s="79"/>
      <c r="AE742" s="78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</row>
    <row r="743" spans="1:47">
      <c r="A743" s="77" t="s">
        <v>2304</v>
      </c>
      <c r="B743" s="77" t="s">
        <v>2673</v>
      </c>
      <c r="C743" s="78">
        <v>42458</v>
      </c>
      <c r="D743" s="77" t="s">
        <v>3227</v>
      </c>
      <c r="E743" s="94">
        <v>0.71</v>
      </c>
      <c r="F743" s="77" t="s">
        <v>94</v>
      </c>
      <c r="G743" s="77" t="s">
        <v>94</v>
      </c>
      <c r="H743" s="77"/>
      <c r="I743" s="77"/>
      <c r="J743" s="77"/>
      <c r="K743" s="79"/>
      <c r="L743" s="77"/>
      <c r="P743" s="77"/>
      <c r="Q743" s="77"/>
      <c r="R743" s="77"/>
      <c r="S743" s="77"/>
      <c r="V743" s="77"/>
      <c r="W743" s="77"/>
      <c r="X743" s="77"/>
      <c r="Y743" s="79"/>
      <c r="Z743" s="79"/>
      <c r="AA743" s="79"/>
      <c r="AB743" s="79"/>
      <c r="AC743" s="79"/>
      <c r="AD743" s="79"/>
      <c r="AE743" s="78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</row>
    <row r="744" spans="1:47">
      <c r="A744" s="77" t="s">
        <v>2304</v>
      </c>
      <c r="B744" s="77" t="s">
        <v>2673</v>
      </c>
      <c r="C744" s="78">
        <v>42458</v>
      </c>
      <c r="D744" s="77" t="s">
        <v>3228</v>
      </c>
      <c r="E744" s="94">
        <v>1.1000000000000001</v>
      </c>
      <c r="F744" s="77" t="s">
        <v>94</v>
      </c>
      <c r="G744" s="77" t="s">
        <v>94</v>
      </c>
      <c r="H744" s="77"/>
      <c r="I744" s="77"/>
      <c r="J744" s="77"/>
      <c r="K744" s="79"/>
      <c r="L744" s="77"/>
      <c r="P744" s="77"/>
      <c r="Q744" s="77"/>
      <c r="R744" s="77"/>
      <c r="S744" s="77"/>
      <c r="V744" s="77"/>
      <c r="W744" s="77"/>
      <c r="X744" s="77"/>
      <c r="Y744" s="79"/>
      <c r="Z744" s="79"/>
      <c r="AA744" s="79"/>
      <c r="AB744" s="79"/>
      <c r="AC744" s="79"/>
      <c r="AD744" s="79"/>
      <c r="AE744" s="78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</row>
    <row r="745" spans="1:47">
      <c r="A745" s="77" t="s">
        <v>2304</v>
      </c>
      <c r="B745" s="77" t="s">
        <v>2673</v>
      </c>
      <c r="C745" s="78">
        <v>42458</v>
      </c>
      <c r="D745" s="77" t="s">
        <v>3229</v>
      </c>
      <c r="E745" s="94">
        <v>1.22</v>
      </c>
      <c r="F745" s="77" t="s">
        <v>94</v>
      </c>
      <c r="G745" s="77" t="s">
        <v>94</v>
      </c>
      <c r="H745" s="77"/>
      <c r="I745" s="77"/>
      <c r="J745" s="77"/>
      <c r="K745" s="79"/>
      <c r="L745" s="77"/>
      <c r="P745" s="77"/>
      <c r="Q745" s="77"/>
      <c r="R745" s="77"/>
      <c r="S745" s="77"/>
      <c r="V745" s="77"/>
      <c r="W745" s="77"/>
      <c r="X745" s="77"/>
      <c r="Y745" s="79"/>
      <c r="Z745" s="79"/>
      <c r="AA745" s="79"/>
      <c r="AB745" s="79"/>
      <c r="AC745" s="79"/>
      <c r="AD745" s="79"/>
      <c r="AE745" s="78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</row>
    <row r="746" spans="1:47">
      <c r="A746" s="77" t="s">
        <v>2304</v>
      </c>
      <c r="B746" s="77" t="s">
        <v>2673</v>
      </c>
      <c r="C746" s="78">
        <v>42458</v>
      </c>
      <c r="D746" s="77" t="s">
        <v>3230</v>
      </c>
      <c r="E746" s="94">
        <v>1.32</v>
      </c>
      <c r="F746" s="77" t="s">
        <v>94</v>
      </c>
      <c r="G746" s="77" t="s">
        <v>94</v>
      </c>
      <c r="H746" s="77"/>
      <c r="I746" s="77"/>
      <c r="J746" s="77"/>
      <c r="K746" s="79"/>
      <c r="L746" s="77"/>
      <c r="P746" s="77"/>
      <c r="Q746" s="77"/>
      <c r="R746" s="77"/>
      <c r="S746" s="77"/>
      <c r="V746" s="77"/>
      <c r="W746" s="77"/>
      <c r="X746" s="77"/>
      <c r="Y746" s="79"/>
      <c r="Z746" s="79"/>
      <c r="AA746" s="79"/>
      <c r="AB746" s="79"/>
      <c r="AC746" s="79"/>
      <c r="AD746" s="79"/>
      <c r="AE746" s="78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</row>
    <row r="747" spans="1:47">
      <c r="A747" s="77" t="s">
        <v>2304</v>
      </c>
      <c r="B747" s="77" t="s">
        <v>2673</v>
      </c>
      <c r="C747" s="78">
        <v>42458</v>
      </c>
      <c r="D747" s="77" t="s">
        <v>3231</v>
      </c>
      <c r="E747" s="94">
        <v>1.52</v>
      </c>
      <c r="F747" s="77" t="s">
        <v>94</v>
      </c>
      <c r="G747" s="77" t="s">
        <v>94</v>
      </c>
      <c r="H747" s="77"/>
      <c r="I747" s="77"/>
      <c r="J747" s="77"/>
      <c r="K747" s="79"/>
      <c r="L747" s="77"/>
      <c r="P747" s="77"/>
      <c r="Q747" s="77"/>
      <c r="R747" s="77"/>
      <c r="S747" s="77"/>
      <c r="V747" s="77"/>
      <c r="W747" s="77"/>
      <c r="X747" s="77"/>
      <c r="Y747" s="79"/>
      <c r="Z747" s="79"/>
      <c r="AA747" s="79"/>
      <c r="AB747" s="79"/>
      <c r="AC747" s="79"/>
      <c r="AD747" s="79"/>
      <c r="AE747" s="78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</row>
    <row r="748" spans="1:47">
      <c r="A748" s="77" t="s">
        <v>2304</v>
      </c>
      <c r="B748" s="77" t="s">
        <v>2673</v>
      </c>
      <c r="C748" s="78">
        <v>42458</v>
      </c>
      <c r="D748" s="77" t="s">
        <v>3232</v>
      </c>
      <c r="E748" s="94">
        <v>1.98</v>
      </c>
      <c r="F748" s="77" t="s">
        <v>94</v>
      </c>
      <c r="G748" s="77" t="s">
        <v>94</v>
      </c>
      <c r="H748" s="77"/>
      <c r="I748" s="77"/>
      <c r="J748" s="77"/>
      <c r="K748" s="79"/>
      <c r="L748" s="77"/>
      <c r="P748" s="77"/>
      <c r="Q748" s="77"/>
      <c r="R748" s="77"/>
      <c r="S748" s="77"/>
      <c r="V748" s="77"/>
      <c r="W748" s="77"/>
      <c r="X748" s="77"/>
      <c r="Y748" s="79"/>
      <c r="Z748" s="79"/>
      <c r="AA748" s="79"/>
      <c r="AB748" s="79"/>
      <c r="AC748" s="79"/>
      <c r="AD748" s="79"/>
      <c r="AE748" s="78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</row>
    <row r="749" spans="1:47">
      <c r="A749" s="77" t="s">
        <v>2304</v>
      </c>
      <c r="B749" s="77" t="s">
        <v>2673</v>
      </c>
      <c r="C749" s="78">
        <v>42458</v>
      </c>
      <c r="D749" s="77" t="s">
        <v>3233</v>
      </c>
      <c r="E749" s="94">
        <v>2.72</v>
      </c>
      <c r="F749" s="77" t="s">
        <v>94</v>
      </c>
      <c r="G749" s="77" t="s">
        <v>94</v>
      </c>
      <c r="H749" s="77"/>
      <c r="I749" s="77"/>
      <c r="J749" s="77"/>
      <c r="K749" s="79"/>
      <c r="L749" s="77"/>
      <c r="P749" s="77"/>
      <c r="Q749" s="77"/>
      <c r="R749" s="77"/>
      <c r="S749" s="77"/>
      <c r="V749" s="77"/>
      <c r="W749" s="77"/>
      <c r="X749" s="77"/>
      <c r="Y749" s="79"/>
      <c r="Z749" s="79"/>
      <c r="AA749" s="79"/>
      <c r="AB749" s="79"/>
      <c r="AC749" s="79"/>
      <c r="AD749" s="79"/>
      <c r="AE749" s="78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</row>
    <row r="750" spans="1:47">
      <c r="A750" s="77" t="s">
        <v>2304</v>
      </c>
      <c r="B750" s="77" t="s">
        <v>2673</v>
      </c>
      <c r="C750" s="78">
        <v>42458</v>
      </c>
      <c r="D750" s="77" t="s">
        <v>3234</v>
      </c>
      <c r="E750" s="94">
        <v>3</v>
      </c>
      <c r="F750" s="77" t="s">
        <v>94</v>
      </c>
      <c r="G750" s="77" t="s">
        <v>94</v>
      </c>
      <c r="H750" s="77"/>
      <c r="I750" s="77"/>
      <c r="J750" s="77"/>
      <c r="K750" s="79"/>
      <c r="L750" s="77"/>
      <c r="P750" s="77"/>
      <c r="Q750" s="77"/>
      <c r="R750" s="77"/>
      <c r="S750" s="77"/>
      <c r="V750" s="77"/>
      <c r="W750" s="77"/>
      <c r="X750" s="77"/>
      <c r="Y750" s="79"/>
      <c r="Z750" s="79"/>
      <c r="AA750" s="79"/>
      <c r="AB750" s="79"/>
      <c r="AC750" s="79"/>
      <c r="AD750" s="79"/>
      <c r="AE750" s="78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</row>
    <row r="751" spans="1:47">
      <c r="A751" s="77" t="s">
        <v>2304</v>
      </c>
      <c r="B751" s="77" t="s">
        <v>2673</v>
      </c>
      <c r="C751" s="78">
        <v>42458</v>
      </c>
      <c r="D751" s="77" t="s">
        <v>3235</v>
      </c>
      <c r="E751" s="94">
        <v>3.11</v>
      </c>
      <c r="F751" s="77" t="s">
        <v>94</v>
      </c>
      <c r="G751" s="77" t="s">
        <v>94</v>
      </c>
      <c r="H751" s="77"/>
      <c r="I751" s="77"/>
      <c r="J751" s="77"/>
      <c r="K751" s="79"/>
      <c r="L751" s="77"/>
      <c r="P751" s="77"/>
      <c r="Q751" s="77"/>
      <c r="R751" s="77"/>
      <c r="S751" s="77"/>
      <c r="V751" s="77"/>
      <c r="W751" s="77"/>
      <c r="X751" s="77"/>
      <c r="Y751" s="79"/>
      <c r="Z751" s="79"/>
      <c r="AA751" s="79"/>
      <c r="AB751" s="79"/>
      <c r="AC751" s="79"/>
      <c r="AD751" s="79"/>
      <c r="AE751" s="78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</row>
    <row r="752" spans="1:47">
      <c r="A752" s="77" t="s">
        <v>2304</v>
      </c>
      <c r="B752" s="77" t="s">
        <v>2673</v>
      </c>
      <c r="C752" s="78">
        <v>42458</v>
      </c>
      <c r="D752" s="77" t="s">
        <v>3236</v>
      </c>
      <c r="E752" s="94">
        <v>3.19</v>
      </c>
      <c r="F752" s="77" t="s">
        <v>94</v>
      </c>
      <c r="G752" s="77" t="s">
        <v>94</v>
      </c>
      <c r="H752" s="77"/>
      <c r="I752" s="77"/>
      <c r="J752" s="77"/>
      <c r="K752" s="79"/>
      <c r="L752" s="77"/>
      <c r="P752" s="77"/>
      <c r="Q752" s="77"/>
      <c r="R752" s="77"/>
      <c r="S752" s="77"/>
      <c r="V752" s="77"/>
      <c r="W752" s="77"/>
      <c r="X752" s="77"/>
      <c r="Y752" s="79"/>
      <c r="Z752" s="79"/>
      <c r="AA752" s="79"/>
      <c r="AB752" s="79"/>
      <c r="AC752" s="79"/>
      <c r="AD752" s="79"/>
      <c r="AE752" s="78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</row>
    <row r="753" spans="1:47">
      <c r="A753" s="77" t="s">
        <v>2304</v>
      </c>
      <c r="B753" s="77" t="s">
        <v>2673</v>
      </c>
      <c r="C753" s="78">
        <v>42458</v>
      </c>
      <c r="D753" s="77" t="s">
        <v>3237</v>
      </c>
      <c r="E753" s="94">
        <v>3.6</v>
      </c>
      <c r="F753" s="77" t="s">
        <v>94</v>
      </c>
      <c r="G753" s="77" t="s">
        <v>94</v>
      </c>
      <c r="H753" s="77"/>
      <c r="I753" s="77"/>
      <c r="J753" s="77"/>
      <c r="K753" s="79"/>
      <c r="L753" s="77"/>
      <c r="P753" s="77"/>
      <c r="Q753" s="77"/>
      <c r="R753" s="77"/>
      <c r="S753" s="77"/>
      <c r="V753" s="77"/>
      <c r="W753" s="77"/>
      <c r="X753" s="77"/>
      <c r="Y753" s="79"/>
      <c r="Z753" s="79"/>
      <c r="AA753" s="79"/>
      <c r="AB753" s="79"/>
      <c r="AC753" s="79"/>
      <c r="AD753" s="79"/>
      <c r="AE753" s="78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</row>
    <row r="754" spans="1:47">
      <c r="A754" s="77" t="s">
        <v>2304</v>
      </c>
      <c r="B754" s="77" t="s">
        <v>2673</v>
      </c>
      <c r="C754" s="78">
        <v>42458</v>
      </c>
      <c r="D754" s="77" t="s">
        <v>3238</v>
      </c>
      <c r="E754" s="94">
        <v>3.62</v>
      </c>
      <c r="F754" s="77" t="s">
        <v>94</v>
      </c>
      <c r="G754" s="77" t="s">
        <v>94</v>
      </c>
      <c r="H754" s="77"/>
      <c r="I754" s="77"/>
      <c r="J754" s="77"/>
      <c r="K754" s="79"/>
      <c r="L754" s="77"/>
      <c r="P754" s="77"/>
      <c r="Q754" s="77"/>
      <c r="R754" s="77"/>
      <c r="S754" s="77"/>
      <c r="V754" s="77"/>
      <c r="W754" s="77"/>
      <c r="X754" s="77"/>
      <c r="Y754" s="79"/>
      <c r="Z754" s="79"/>
      <c r="AA754" s="79"/>
      <c r="AB754" s="79"/>
      <c r="AC754" s="79"/>
      <c r="AD754" s="79"/>
      <c r="AE754" s="78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</row>
    <row r="755" spans="1:47">
      <c r="A755" s="77" t="s">
        <v>2304</v>
      </c>
      <c r="B755" s="77" t="s">
        <v>2673</v>
      </c>
      <c r="C755" s="78">
        <v>42458</v>
      </c>
      <c r="D755" s="77" t="s">
        <v>3239</v>
      </c>
      <c r="E755" s="94">
        <v>4.38</v>
      </c>
      <c r="F755" s="77" t="s">
        <v>94</v>
      </c>
      <c r="G755" s="77" t="s">
        <v>94</v>
      </c>
      <c r="H755" s="77"/>
      <c r="I755" s="77"/>
      <c r="J755" s="77"/>
      <c r="K755" s="79"/>
      <c r="L755" s="77"/>
      <c r="P755" s="77"/>
      <c r="Q755" s="77"/>
      <c r="R755" s="77"/>
      <c r="S755" s="77"/>
      <c r="V755" s="77"/>
      <c r="W755" s="77"/>
      <c r="X755" s="77"/>
      <c r="Y755" s="79"/>
      <c r="Z755" s="79"/>
      <c r="AA755" s="79"/>
      <c r="AB755" s="79"/>
      <c r="AC755" s="79"/>
      <c r="AD755" s="79"/>
      <c r="AE755" s="78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</row>
    <row r="756" spans="1:47">
      <c r="A756" s="77" t="s">
        <v>2304</v>
      </c>
      <c r="B756" s="77" t="s">
        <v>2673</v>
      </c>
      <c r="C756" s="78">
        <v>42458</v>
      </c>
      <c r="D756" s="77" t="s">
        <v>3240</v>
      </c>
      <c r="E756" s="94">
        <v>4.53</v>
      </c>
      <c r="F756" s="77" t="s">
        <v>94</v>
      </c>
      <c r="G756" s="77" t="s">
        <v>94</v>
      </c>
      <c r="H756" s="77"/>
      <c r="I756" s="77"/>
      <c r="J756" s="77"/>
      <c r="K756" s="79"/>
      <c r="L756" s="77"/>
      <c r="P756" s="77"/>
      <c r="Q756" s="77"/>
      <c r="R756" s="77"/>
      <c r="S756" s="77"/>
      <c r="V756" s="77"/>
      <c r="W756" s="77"/>
      <c r="X756" s="77"/>
      <c r="Y756" s="79"/>
      <c r="Z756" s="79"/>
      <c r="AA756" s="79"/>
      <c r="AB756" s="79"/>
      <c r="AC756" s="79"/>
      <c r="AD756" s="79"/>
      <c r="AE756" s="78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</row>
    <row r="757" spans="1:47">
      <c r="A757" s="77" t="s">
        <v>2304</v>
      </c>
      <c r="B757" s="77" t="s">
        <v>2673</v>
      </c>
      <c r="C757" s="78">
        <v>42458</v>
      </c>
      <c r="D757" s="77" t="s">
        <v>3241</v>
      </c>
      <c r="E757" s="94">
        <v>5.8</v>
      </c>
      <c r="F757" s="77" t="s">
        <v>94</v>
      </c>
      <c r="G757" s="77" t="s">
        <v>94</v>
      </c>
      <c r="H757" s="77"/>
      <c r="I757" s="77"/>
      <c r="J757" s="77"/>
      <c r="K757" s="79"/>
      <c r="L757" s="77"/>
      <c r="P757" s="77"/>
      <c r="Q757" s="77"/>
      <c r="R757" s="77"/>
      <c r="S757" s="77"/>
      <c r="V757" s="77"/>
      <c r="W757" s="77"/>
      <c r="X757" s="77"/>
      <c r="Y757" s="79"/>
      <c r="Z757" s="79"/>
      <c r="AA757" s="79"/>
      <c r="AB757" s="79"/>
      <c r="AC757" s="79"/>
      <c r="AD757" s="79"/>
      <c r="AE757" s="78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</row>
    <row r="758" spans="1:47">
      <c r="A758" s="77" t="s">
        <v>2304</v>
      </c>
      <c r="B758" s="77" t="s">
        <v>2673</v>
      </c>
      <c r="C758" s="78">
        <v>42458</v>
      </c>
      <c r="D758" s="77" t="s">
        <v>3242</v>
      </c>
      <c r="E758" s="94">
        <v>6.24</v>
      </c>
      <c r="F758" s="77" t="s">
        <v>94</v>
      </c>
      <c r="G758" s="77" t="s">
        <v>94</v>
      </c>
      <c r="H758" s="77"/>
      <c r="I758" s="77"/>
      <c r="J758" s="77"/>
      <c r="K758" s="79"/>
      <c r="L758" s="77"/>
      <c r="P758" s="77"/>
      <c r="Q758" s="77"/>
      <c r="R758" s="77"/>
      <c r="S758" s="77"/>
      <c r="V758" s="77"/>
      <c r="W758" s="77"/>
      <c r="X758" s="77"/>
      <c r="Y758" s="79"/>
      <c r="Z758" s="79"/>
      <c r="AA758" s="79"/>
      <c r="AB758" s="79"/>
      <c r="AC758" s="79"/>
      <c r="AD758" s="79"/>
      <c r="AE758" s="78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</row>
    <row r="759" spans="1:47">
      <c r="A759" s="77" t="s">
        <v>2304</v>
      </c>
      <c r="B759" s="77" t="s">
        <v>2673</v>
      </c>
      <c r="C759" s="78">
        <v>42458</v>
      </c>
      <c r="D759" s="77" t="s">
        <v>3243</v>
      </c>
      <c r="E759" s="94">
        <v>6.33</v>
      </c>
      <c r="F759" s="77" t="s">
        <v>94</v>
      </c>
      <c r="G759" s="77" t="s">
        <v>94</v>
      </c>
      <c r="H759" s="77"/>
      <c r="I759" s="77"/>
      <c r="J759" s="77"/>
      <c r="K759" s="79"/>
      <c r="L759" s="77"/>
      <c r="P759" s="77"/>
      <c r="Q759" s="77"/>
      <c r="R759" s="77"/>
      <c r="S759" s="77"/>
      <c r="V759" s="77"/>
      <c r="W759" s="77"/>
      <c r="X759" s="77"/>
      <c r="Y759" s="79"/>
      <c r="Z759" s="79"/>
      <c r="AA759" s="79"/>
      <c r="AB759" s="79"/>
      <c r="AC759" s="79"/>
      <c r="AD759" s="79"/>
      <c r="AE759" s="78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</row>
    <row r="760" spans="1:47">
      <c r="A760" s="77" t="s">
        <v>2304</v>
      </c>
      <c r="B760" s="77" t="s">
        <v>2673</v>
      </c>
      <c r="C760" s="78">
        <v>42458</v>
      </c>
      <c r="D760" s="77" t="s">
        <v>3244</v>
      </c>
      <c r="E760" s="94">
        <v>7.02</v>
      </c>
      <c r="F760" s="77" t="s">
        <v>94</v>
      </c>
      <c r="G760" s="77" t="s">
        <v>94</v>
      </c>
      <c r="H760" s="77"/>
      <c r="I760" s="77"/>
      <c r="J760" s="77"/>
      <c r="K760" s="79"/>
      <c r="L760" s="77"/>
      <c r="P760" s="77"/>
      <c r="Q760" s="77"/>
      <c r="R760" s="77"/>
      <c r="S760" s="77"/>
      <c r="V760" s="77"/>
      <c r="W760" s="77"/>
      <c r="X760" s="77"/>
      <c r="Y760" s="79"/>
      <c r="Z760" s="79"/>
      <c r="AA760" s="79"/>
      <c r="AB760" s="79"/>
      <c r="AC760" s="79"/>
      <c r="AD760" s="79"/>
      <c r="AE760" s="78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</row>
    <row r="761" spans="1:47">
      <c r="A761" s="77" t="s">
        <v>2304</v>
      </c>
      <c r="B761" s="77" t="s">
        <v>2673</v>
      </c>
      <c r="C761" s="78">
        <v>42458</v>
      </c>
      <c r="D761" s="77" t="s">
        <v>3245</v>
      </c>
      <c r="E761" s="94">
        <v>7.28</v>
      </c>
      <c r="F761" s="77" t="s">
        <v>94</v>
      </c>
      <c r="G761" s="77" t="s">
        <v>94</v>
      </c>
      <c r="H761" s="77"/>
      <c r="I761" s="77"/>
      <c r="J761" s="77"/>
      <c r="K761" s="79"/>
      <c r="L761" s="77"/>
      <c r="P761" s="77"/>
      <c r="Q761" s="77"/>
      <c r="R761" s="77"/>
      <c r="S761" s="77"/>
      <c r="V761" s="77"/>
      <c r="W761" s="77"/>
      <c r="X761" s="77"/>
      <c r="Y761" s="79"/>
      <c r="Z761" s="79"/>
      <c r="AA761" s="79"/>
      <c r="AB761" s="79"/>
      <c r="AC761" s="79"/>
      <c r="AD761" s="79"/>
      <c r="AE761" s="78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</row>
    <row r="762" spans="1:47">
      <c r="A762" s="77" t="s">
        <v>2304</v>
      </c>
      <c r="B762" s="77" t="s">
        <v>2673</v>
      </c>
      <c r="C762" s="78">
        <v>42458</v>
      </c>
      <c r="D762" s="77" t="s">
        <v>3246</v>
      </c>
      <c r="E762" s="94">
        <v>8.06</v>
      </c>
      <c r="F762" s="77" t="s">
        <v>94</v>
      </c>
      <c r="G762" s="77" t="s">
        <v>94</v>
      </c>
      <c r="H762" s="77"/>
      <c r="I762" s="77"/>
      <c r="J762" s="77"/>
      <c r="K762" s="79"/>
      <c r="L762" s="77"/>
      <c r="P762" s="77"/>
      <c r="Q762" s="77"/>
      <c r="R762" s="77"/>
      <c r="S762" s="77"/>
      <c r="V762" s="77"/>
      <c r="W762" s="77"/>
      <c r="X762" s="77"/>
      <c r="Y762" s="79"/>
      <c r="Z762" s="79"/>
      <c r="AA762" s="79"/>
      <c r="AB762" s="79"/>
      <c r="AC762" s="79"/>
      <c r="AD762" s="79"/>
      <c r="AE762" s="78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</row>
    <row r="763" spans="1:47">
      <c r="A763" s="77" t="s">
        <v>2304</v>
      </c>
      <c r="B763" s="77" t="s">
        <v>2673</v>
      </c>
      <c r="C763" s="78">
        <v>42458</v>
      </c>
      <c r="D763" s="77" t="s">
        <v>3247</v>
      </c>
      <c r="E763" s="94">
        <v>8.17</v>
      </c>
      <c r="F763" s="77" t="s">
        <v>94</v>
      </c>
      <c r="G763" s="77" t="s">
        <v>94</v>
      </c>
      <c r="H763" s="77"/>
      <c r="I763" s="77"/>
      <c r="J763" s="77"/>
      <c r="K763" s="79"/>
      <c r="L763" s="77"/>
      <c r="P763" s="77"/>
      <c r="Q763" s="77"/>
      <c r="R763" s="77"/>
      <c r="S763" s="77"/>
      <c r="V763" s="77"/>
      <c r="W763" s="77"/>
      <c r="X763" s="77"/>
      <c r="Y763" s="79"/>
      <c r="Z763" s="79"/>
      <c r="AA763" s="79"/>
      <c r="AB763" s="79"/>
      <c r="AC763" s="79"/>
      <c r="AD763" s="79"/>
      <c r="AE763" s="78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</row>
    <row r="764" spans="1:47">
      <c r="A764" s="77" t="s">
        <v>2304</v>
      </c>
      <c r="B764" s="77" t="s">
        <v>2673</v>
      </c>
      <c r="C764" s="78">
        <v>42458</v>
      </c>
      <c r="D764" s="77" t="s">
        <v>3248</v>
      </c>
      <c r="E764" s="94">
        <v>8.67</v>
      </c>
      <c r="F764" s="77" t="s">
        <v>94</v>
      </c>
      <c r="G764" s="77" t="s">
        <v>94</v>
      </c>
      <c r="H764" s="77"/>
      <c r="I764" s="77"/>
      <c r="J764" s="77"/>
      <c r="K764" s="79"/>
      <c r="L764" s="77"/>
      <c r="P764" s="77"/>
      <c r="Q764" s="77"/>
      <c r="R764" s="77"/>
      <c r="S764" s="77"/>
      <c r="V764" s="77"/>
      <c r="W764" s="77"/>
      <c r="X764" s="77"/>
      <c r="Y764" s="79"/>
      <c r="Z764" s="79"/>
      <c r="AA764" s="79"/>
      <c r="AB764" s="79"/>
      <c r="AC764" s="79"/>
      <c r="AD764" s="79"/>
      <c r="AE764" s="78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</row>
    <row r="765" spans="1:47">
      <c r="A765" s="77" t="s">
        <v>2304</v>
      </c>
      <c r="B765" s="77" t="s">
        <v>2673</v>
      </c>
      <c r="C765" s="78">
        <v>42458</v>
      </c>
      <c r="D765" s="77" t="s">
        <v>3249</v>
      </c>
      <c r="E765" s="94">
        <v>8.91</v>
      </c>
      <c r="F765" s="77" t="s">
        <v>94</v>
      </c>
      <c r="G765" s="77" t="s">
        <v>94</v>
      </c>
      <c r="H765" s="77"/>
      <c r="I765" s="77"/>
      <c r="J765" s="77"/>
      <c r="K765" s="79"/>
      <c r="L765" s="77"/>
      <c r="P765" s="77"/>
      <c r="Q765" s="77"/>
      <c r="R765" s="77"/>
      <c r="S765" s="77"/>
      <c r="V765" s="77"/>
      <c r="W765" s="77"/>
      <c r="X765" s="77"/>
      <c r="Y765" s="79"/>
      <c r="Z765" s="79"/>
      <c r="AA765" s="79"/>
      <c r="AB765" s="79"/>
      <c r="AC765" s="79"/>
      <c r="AD765" s="79"/>
      <c r="AE765" s="78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</row>
    <row r="766" spans="1:47">
      <c r="A766" s="77" t="s">
        <v>2304</v>
      </c>
      <c r="B766" s="77" t="s">
        <v>2673</v>
      </c>
      <c r="C766" s="78">
        <v>42458</v>
      </c>
      <c r="D766" s="77" t="s">
        <v>3250</v>
      </c>
      <c r="E766" s="94">
        <v>9.0500000000000007</v>
      </c>
      <c r="F766" s="77" t="s">
        <v>94</v>
      </c>
      <c r="G766" s="77" t="s">
        <v>94</v>
      </c>
      <c r="H766" s="77"/>
      <c r="I766" s="77"/>
      <c r="J766" s="77"/>
      <c r="K766" s="79"/>
      <c r="L766" s="77"/>
      <c r="P766" s="77"/>
      <c r="Q766" s="77"/>
      <c r="R766" s="77"/>
      <c r="S766" s="77"/>
      <c r="V766" s="77"/>
      <c r="W766" s="77"/>
      <c r="X766" s="77"/>
      <c r="Y766" s="79"/>
      <c r="Z766" s="79"/>
      <c r="AA766" s="79"/>
      <c r="AB766" s="79"/>
      <c r="AC766" s="79"/>
      <c r="AD766" s="79"/>
      <c r="AE766" s="78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</row>
    <row r="767" spans="1:47">
      <c r="A767" s="77" t="s">
        <v>2304</v>
      </c>
      <c r="B767" s="77" t="s">
        <v>2673</v>
      </c>
      <c r="C767" s="78">
        <v>42458</v>
      </c>
      <c r="D767" s="77" t="s">
        <v>3251</v>
      </c>
      <c r="E767" s="94">
        <v>11.07</v>
      </c>
      <c r="F767" s="77" t="s">
        <v>94</v>
      </c>
      <c r="G767" s="77" t="s">
        <v>94</v>
      </c>
      <c r="H767" s="77"/>
      <c r="I767" s="77"/>
      <c r="J767" s="77"/>
      <c r="K767" s="79"/>
      <c r="L767" s="77"/>
      <c r="P767" s="77"/>
      <c r="Q767" s="77"/>
      <c r="R767" s="77"/>
      <c r="S767" s="77"/>
      <c r="V767" s="77"/>
      <c r="W767" s="77"/>
      <c r="X767" s="77"/>
      <c r="Y767" s="79"/>
      <c r="Z767" s="79"/>
      <c r="AA767" s="79"/>
      <c r="AB767" s="79"/>
      <c r="AC767" s="79"/>
      <c r="AD767" s="79"/>
      <c r="AE767" s="78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</row>
    <row r="768" spans="1:47">
      <c r="A768" s="77" t="s">
        <v>2304</v>
      </c>
      <c r="B768" s="77" t="s">
        <v>2673</v>
      </c>
      <c r="C768" s="78">
        <v>42458</v>
      </c>
      <c r="D768" s="77" t="s">
        <v>3252</v>
      </c>
      <c r="E768" s="94">
        <v>11.19</v>
      </c>
      <c r="F768" s="77" t="s">
        <v>94</v>
      </c>
      <c r="G768" s="77" t="s">
        <v>94</v>
      </c>
      <c r="H768" s="77"/>
      <c r="I768" s="77"/>
      <c r="J768" s="77"/>
      <c r="K768" s="79"/>
      <c r="L768" s="77"/>
      <c r="P768" s="77"/>
      <c r="Q768" s="77"/>
      <c r="R768" s="77"/>
      <c r="S768" s="77"/>
      <c r="V768" s="77"/>
      <c r="W768" s="77"/>
      <c r="X768" s="77"/>
      <c r="Y768" s="79"/>
      <c r="Z768" s="79"/>
      <c r="AA768" s="79"/>
      <c r="AB768" s="79"/>
      <c r="AC768" s="79"/>
      <c r="AD768" s="79"/>
      <c r="AE768" s="78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</row>
    <row r="769" spans="1:47">
      <c r="A769" s="77" t="s">
        <v>2304</v>
      </c>
      <c r="B769" s="77" t="s">
        <v>2673</v>
      </c>
      <c r="C769" s="78">
        <v>42458</v>
      </c>
      <c r="D769" s="77" t="s">
        <v>3253</v>
      </c>
      <c r="E769" s="94">
        <v>11.44</v>
      </c>
      <c r="F769" s="77" t="s">
        <v>94</v>
      </c>
      <c r="G769" s="77" t="s">
        <v>94</v>
      </c>
      <c r="H769" s="77"/>
      <c r="I769" s="77"/>
      <c r="J769" s="77"/>
      <c r="K769" s="79"/>
      <c r="L769" s="77"/>
      <c r="P769" s="77"/>
      <c r="Q769" s="77"/>
      <c r="R769" s="77"/>
      <c r="S769" s="77"/>
      <c r="V769" s="77"/>
      <c r="W769" s="77"/>
      <c r="X769" s="77"/>
      <c r="Y769" s="79"/>
      <c r="Z769" s="79"/>
      <c r="AA769" s="79"/>
      <c r="AB769" s="79"/>
      <c r="AC769" s="79"/>
      <c r="AD769" s="79"/>
      <c r="AE769" s="78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</row>
    <row r="770" spans="1:47">
      <c r="A770" s="77" t="s">
        <v>2304</v>
      </c>
      <c r="B770" s="77" t="s">
        <v>2673</v>
      </c>
      <c r="C770" s="78">
        <v>42458</v>
      </c>
      <c r="D770" s="77" t="s">
        <v>3254</v>
      </c>
      <c r="E770" s="94">
        <v>11.48</v>
      </c>
      <c r="F770" s="77" t="s">
        <v>94</v>
      </c>
      <c r="G770" s="77" t="s">
        <v>94</v>
      </c>
      <c r="H770" s="77"/>
      <c r="I770" s="77"/>
      <c r="J770" s="77"/>
      <c r="K770" s="79"/>
      <c r="L770" s="77"/>
      <c r="P770" s="77"/>
      <c r="Q770" s="77"/>
      <c r="R770" s="77"/>
      <c r="S770" s="77"/>
      <c r="V770" s="77"/>
      <c r="W770" s="77"/>
      <c r="X770" s="77"/>
      <c r="Y770" s="79"/>
      <c r="Z770" s="79"/>
      <c r="AA770" s="79"/>
      <c r="AB770" s="79"/>
      <c r="AC770" s="79"/>
      <c r="AD770" s="79"/>
      <c r="AE770" s="78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</row>
    <row r="771" spans="1:47">
      <c r="A771" s="77" t="s">
        <v>2304</v>
      </c>
      <c r="B771" s="77" t="s">
        <v>2673</v>
      </c>
      <c r="C771" s="78">
        <v>42458</v>
      </c>
      <c r="D771" s="77" t="s">
        <v>3255</v>
      </c>
      <c r="E771" s="94">
        <v>11.97</v>
      </c>
      <c r="F771" s="77" t="s">
        <v>94</v>
      </c>
      <c r="G771" s="77" t="s">
        <v>94</v>
      </c>
      <c r="H771" s="77"/>
      <c r="I771" s="77"/>
      <c r="J771" s="77"/>
      <c r="K771" s="79"/>
      <c r="L771" s="77"/>
      <c r="P771" s="77"/>
      <c r="Q771" s="77"/>
      <c r="R771" s="77"/>
      <c r="S771" s="77"/>
      <c r="V771" s="77"/>
      <c r="W771" s="77"/>
      <c r="X771" s="77"/>
      <c r="Y771" s="79"/>
      <c r="Z771" s="79"/>
      <c r="AA771" s="79"/>
      <c r="AB771" s="79"/>
      <c r="AC771" s="79"/>
      <c r="AD771" s="79"/>
      <c r="AE771" s="78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</row>
    <row r="772" spans="1:47">
      <c r="A772" s="77" t="s">
        <v>2304</v>
      </c>
      <c r="B772" s="77" t="s">
        <v>2673</v>
      </c>
      <c r="C772" s="78">
        <v>42458</v>
      </c>
      <c r="D772" s="77" t="s">
        <v>3256</v>
      </c>
      <c r="E772" s="94">
        <v>12.74</v>
      </c>
      <c r="F772" s="77" t="s">
        <v>94</v>
      </c>
      <c r="G772" s="77" t="s">
        <v>94</v>
      </c>
      <c r="H772" s="77"/>
      <c r="I772" s="77"/>
      <c r="J772" s="77"/>
      <c r="K772" s="79"/>
      <c r="L772" s="77"/>
      <c r="P772" s="77"/>
      <c r="Q772" s="77"/>
      <c r="R772" s="77"/>
      <c r="S772" s="77"/>
      <c r="V772" s="77"/>
      <c r="W772" s="77"/>
      <c r="X772" s="77"/>
      <c r="Y772" s="79"/>
      <c r="Z772" s="79"/>
      <c r="AA772" s="79"/>
      <c r="AB772" s="79"/>
      <c r="AC772" s="79"/>
      <c r="AD772" s="79"/>
      <c r="AE772" s="78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</row>
    <row r="773" spans="1:47">
      <c r="A773" s="77" t="s">
        <v>2304</v>
      </c>
      <c r="B773" s="77" t="s">
        <v>2673</v>
      </c>
      <c r="C773" s="78">
        <v>42458</v>
      </c>
      <c r="D773" s="77" t="s">
        <v>3257</v>
      </c>
      <c r="E773" s="94">
        <v>12.89</v>
      </c>
      <c r="F773" s="77" t="s">
        <v>94</v>
      </c>
      <c r="G773" s="77" t="s">
        <v>94</v>
      </c>
      <c r="H773" s="77"/>
      <c r="I773" s="77"/>
      <c r="J773" s="77"/>
      <c r="K773" s="79"/>
      <c r="L773" s="77"/>
      <c r="P773" s="77"/>
      <c r="Q773" s="77"/>
      <c r="R773" s="77"/>
      <c r="S773" s="77"/>
      <c r="V773" s="77"/>
      <c r="W773" s="77"/>
      <c r="X773" s="77"/>
      <c r="Y773" s="79"/>
      <c r="Z773" s="79"/>
      <c r="AA773" s="79"/>
      <c r="AB773" s="79"/>
      <c r="AC773" s="79"/>
      <c r="AD773" s="79"/>
      <c r="AE773" s="78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</row>
    <row r="774" spans="1:47">
      <c r="A774" s="77" t="s">
        <v>2304</v>
      </c>
      <c r="B774" s="77" t="s">
        <v>2673</v>
      </c>
      <c r="C774" s="78">
        <v>42458</v>
      </c>
      <c r="D774" s="77" t="s">
        <v>3258</v>
      </c>
      <c r="E774" s="94">
        <v>13.37</v>
      </c>
      <c r="F774" s="77" t="s">
        <v>94</v>
      </c>
      <c r="G774" s="77" t="s">
        <v>94</v>
      </c>
      <c r="H774" s="77"/>
      <c r="I774" s="77"/>
      <c r="J774" s="77"/>
      <c r="K774" s="79"/>
      <c r="L774" s="77"/>
      <c r="P774" s="77"/>
      <c r="Q774" s="77"/>
      <c r="R774" s="77"/>
      <c r="S774" s="77"/>
      <c r="V774" s="77"/>
      <c r="W774" s="77"/>
      <c r="X774" s="77"/>
      <c r="Y774" s="79"/>
      <c r="Z774" s="79"/>
      <c r="AA774" s="79"/>
      <c r="AB774" s="79"/>
      <c r="AC774" s="79"/>
      <c r="AD774" s="79"/>
      <c r="AE774" s="78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</row>
    <row r="775" spans="1:47">
      <c r="A775" s="77" t="s">
        <v>2304</v>
      </c>
      <c r="B775" s="77" t="s">
        <v>2673</v>
      </c>
      <c r="C775" s="78">
        <v>42458</v>
      </c>
      <c r="D775" s="77" t="s">
        <v>3259</v>
      </c>
      <c r="E775" s="94">
        <v>13.65</v>
      </c>
      <c r="F775" s="77" t="s">
        <v>94</v>
      </c>
      <c r="G775" s="77" t="s">
        <v>94</v>
      </c>
      <c r="H775" s="77"/>
      <c r="I775" s="77"/>
      <c r="J775" s="77"/>
      <c r="K775" s="79"/>
      <c r="L775" s="77"/>
      <c r="P775" s="77"/>
      <c r="Q775" s="77"/>
      <c r="R775" s="77"/>
      <c r="S775" s="77"/>
      <c r="V775" s="77"/>
      <c r="W775" s="77"/>
      <c r="X775" s="77"/>
      <c r="Y775" s="79"/>
      <c r="Z775" s="79"/>
      <c r="AA775" s="79"/>
      <c r="AB775" s="79"/>
      <c r="AC775" s="79"/>
      <c r="AD775" s="79"/>
      <c r="AE775" s="78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</row>
    <row r="776" spans="1:47">
      <c r="A776" s="77" t="s">
        <v>2304</v>
      </c>
      <c r="B776" s="77" t="s">
        <v>2673</v>
      </c>
      <c r="C776" s="78">
        <v>42458</v>
      </c>
      <c r="D776" s="77" t="s">
        <v>3260</v>
      </c>
      <c r="E776" s="94">
        <v>14.75</v>
      </c>
      <c r="F776" s="77" t="s">
        <v>94</v>
      </c>
      <c r="G776" s="77" t="s">
        <v>94</v>
      </c>
      <c r="H776" s="77"/>
      <c r="I776" s="77"/>
      <c r="J776" s="77"/>
      <c r="K776" s="79"/>
      <c r="L776" s="77"/>
      <c r="P776" s="77"/>
      <c r="Q776" s="77"/>
      <c r="R776" s="77"/>
      <c r="S776" s="77"/>
      <c r="V776" s="77"/>
      <c r="W776" s="77"/>
      <c r="X776" s="77"/>
      <c r="Y776" s="79"/>
      <c r="Z776" s="79"/>
      <c r="AA776" s="79"/>
      <c r="AB776" s="79"/>
      <c r="AC776" s="79"/>
      <c r="AD776" s="79"/>
      <c r="AE776" s="78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</row>
    <row r="777" spans="1:47">
      <c r="A777" s="77" t="s">
        <v>2304</v>
      </c>
      <c r="B777" s="77" t="s">
        <v>2673</v>
      </c>
      <c r="C777" s="78">
        <v>42458</v>
      </c>
      <c r="D777" s="77" t="s">
        <v>3261</v>
      </c>
      <c r="E777" s="94">
        <v>15.97</v>
      </c>
      <c r="F777" s="77" t="s">
        <v>94</v>
      </c>
      <c r="G777" s="77" t="s">
        <v>94</v>
      </c>
      <c r="H777" s="77"/>
      <c r="I777" s="77"/>
      <c r="J777" s="77"/>
      <c r="K777" s="79"/>
      <c r="L777" s="77"/>
      <c r="P777" s="77"/>
      <c r="Q777" s="77"/>
      <c r="R777" s="77"/>
      <c r="S777" s="77"/>
      <c r="V777" s="77"/>
      <c r="W777" s="77"/>
      <c r="X777" s="77"/>
      <c r="Y777" s="79"/>
      <c r="Z777" s="79"/>
      <c r="AA777" s="79"/>
      <c r="AB777" s="79"/>
      <c r="AC777" s="79"/>
      <c r="AD777" s="79"/>
      <c r="AE777" s="78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</row>
    <row r="778" spans="1:47">
      <c r="A778" s="77" t="s">
        <v>2304</v>
      </c>
      <c r="B778" s="77" t="s">
        <v>2673</v>
      </c>
      <c r="C778" s="78">
        <v>42458</v>
      </c>
      <c r="D778" s="77" t="s">
        <v>3262</v>
      </c>
      <c r="E778" s="94">
        <v>16.41</v>
      </c>
      <c r="F778" s="77" t="s">
        <v>94</v>
      </c>
      <c r="G778" s="77" t="s">
        <v>94</v>
      </c>
      <c r="H778" s="77"/>
      <c r="I778" s="77"/>
      <c r="J778" s="77"/>
      <c r="K778" s="79"/>
      <c r="L778" s="77"/>
      <c r="P778" s="77"/>
      <c r="Q778" s="77"/>
      <c r="R778" s="77"/>
      <c r="S778" s="77"/>
      <c r="V778" s="77"/>
      <c r="W778" s="77"/>
      <c r="X778" s="77"/>
      <c r="Y778" s="79"/>
      <c r="Z778" s="79"/>
      <c r="AA778" s="79"/>
      <c r="AB778" s="79"/>
      <c r="AC778" s="79"/>
      <c r="AD778" s="79"/>
      <c r="AE778" s="78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</row>
    <row r="779" spans="1:47">
      <c r="A779" s="77" t="s">
        <v>2304</v>
      </c>
      <c r="B779" s="77" t="s">
        <v>2673</v>
      </c>
      <c r="C779" s="78">
        <v>42458</v>
      </c>
      <c r="D779" s="77" t="s">
        <v>3263</v>
      </c>
      <c r="E779" s="94">
        <v>16.829999999999998</v>
      </c>
      <c r="F779" s="77" t="s">
        <v>94</v>
      </c>
      <c r="G779" s="77" t="s">
        <v>94</v>
      </c>
      <c r="H779" s="77"/>
      <c r="I779" s="77"/>
      <c r="J779" s="77"/>
      <c r="K779" s="79"/>
      <c r="L779" s="77"/>
      <c r="P779" s="77"/>
      <c r="Q779" s="77"/>
      <c r="R779" s="77"/>
      <c r="S779" s="77"/>
      <c r="V779" s="77"/>
      <c r="W779" s="77"/>
      <c r="X779" s="77"/>
      <c r="Y779" s="79"/>
      <c r="Z779" s="79"/>
      <c r="AA779" s="79"/>
      <c r="AB779" s="79"/>
      <c r="AC779" s="79"/>
      <c r="AD779" s="79"/>
      <c r="AE779" s="78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</row>
    <row r="780" spans="1:47">
      <c r="A780" s="77" t="s">
        <v>2304</v>
      </c>
      <c r="B780" s="77" t="s">
        <v>2673</v>
      </c>
      <c r="C780" s="78">
        <v>42458</v>
      </c>
      <c r="D780" s="77" t="s">
        <v>3264</v>
      </c>
      <c r="E780" s="94">
        <v>16.95</v>
      </c>
      <c r="F780" s="77" t="s">
        <v>94</v>
      </c>
      <c r="G780" s="77" t="s">
        <v>94</v>
      </c>
      <c r="H780" s="77"/>
      <c r="I780" s="77"/>
      <c r="J780" s="77"/>
      <c r="K780" s="79"/>
      <c r="L780" s="77"/>
      <c r="P780" s="77"/>
      <c r="Q780" s="77"/>
      <c r="R780" s="77"/>
      <c r="S780" s="77"/>
      <c r="V780" s="77"/>
      <c r="W780" s="77"/>
      <c r="X780" s="77"/>
      <c r="Y780" s="79"/>
      <c r="Z780" s="79"/>
      <c r="AA780" s="79"/>
      <c r="AB780" s="79"/>
      <c r="AC780" s="79"/>
      <c r="AD780" s="79"/>
      <c r="AE780" s="78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</row>
    <row r="781" spans="1:47">
      <c r="A781" s="77" t="s">
        <v>2304</v>
      </c>
      <c r="B781" s="77" t="s">
        <v>2673</v>
      </c>
      <c r="C781" s="78">
        <v>42458</v>
      </c>
      <c r="D781" s="77" t="s">
        <v>3265</v>
      </c>
      <c r="E781" s="94">
        <v>17.95</v>
      </c>
      <c r="F781" s="77" t="s">
        <v>94</v>
      </c>
      <c r="G781" s="77" t="s">
        <v>94</v>
      </c>
      <c r="H781" s="77"/>
      <c r="I781" s="77"/>
      <c r="J781" s="77"/>
      <c r="K781" s="79"/>
      <c r="L781" s="77"/>
      <c r="P781" s="77"/>
      <c r="Q781" s="77"/>
      <c r="R781" s="77"/>
      <c r="S781" s="77"/>
      <c r="V781" s="77"/>
      <c r="W781" s="77"/>
      <c r="X781" s="77"/>
      <c r="Y781" s="79"/>
      <c r="Z781" s="79"/>
      <c r="AA781" s="79"/>
      <c r="AB781" s="79"/>
      <c r="AC781" s="79"/>
      <c r="AD781" s="79"/>
      <c r="AE781" s="78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</row>
    <row r="782" spans="1:47">
      <c r="A782" s="77" t="s">
        <v>2304</v>
      </c>
      <c r="B782" s="77" t="s">
        <v>2673</v>
      </c>
      <c r="C782" s="78">
        <v>42458</v>
      </c>
      <c r="D782" s="77" t="s">
        <v>3266</v>
      </c>
      <c r="E782" s="94">
        <v>21.18</v>
      </c>
      <c r="F782" s="77" t="s">
        <v>94</v>
      </c>
      <c r="G782" s="77" t="s">
        <v>94</v>
      </c>
      <c r="H782" s="77"/>
      <c r="I782" s="77"/>
      <c r="J782" s="77"/>
      <c r="K782" s="79"/>
      <c r="L782" s="77"/>
      <c r="P782" s="77"/>
      <c r="Q782" s="77"/>
      <c r="R782" s="77"/>
      <c r="S782" s="77"/>
      <c r="V782" s="77"/>
      <c r="W782" s="77"/>
      <c r="X782" s="77"/>
      <c r="Y782" s="79"/>
      <c r="Z782" s="79"/>
      <c r="AA782" s="79"/>
      <c r="AB782" s="79"/>
      <c r="AC782" s="79"/>
      <c r="AD782" s="79"/>
      <c r="AE782" s="78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</row>
    <row r="783" spans="1:47">
      <c r="A783" s="77" t="s">
        <v>2304</v>
      </c>
      <c r="B783" s="77" t="s">
        <v>2673</v>
      </c>
      <c r="C783" s="78">
        <v>42458</v>
      </c>
      <c r="D783" s="77" t="s">
        <v>3267</v>
      </c>
      <c r="E783" s="94">
        <v>24.26</v>
      </c>
      <c r="F783" s="77" t="s">
        <v>94</v>
      </c>
      <c r="G783" s="77" t="s">
        <v>94</v>
      </c>
      <c r="H783" s="77"/>
      <c r="I783" s="77"/>
      <c r="J783" s="77"/>
      <c r="K783" s="79"/>
      <c r="L783" s="77"/>
      <c r="P783" s="77"/>
      <c r="Q783" s="77"/>
      <c r="R783" s="77"/>
      <c r="S783" s="77"/>
      <c r="V783" s="77"/>
      <c r="W783" s="77"/>
      <c r="X783" s="77"/>
      <c r="Y783" s="79"/>
      <c r="Z783" s="79"/>
      <c r="AA783" s="79"/>
      <c r="AB783" s="79"/>
      <c r="AC783" s="79"/>
      <c r="AD783" s="79"/>
      <c r="AE783" s="78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</row>
    <row r="784" spans="1:47">
      <c r="A784" s="77" t="s">
        <v>2304</v>
      </c>
      <c r="B784" s="77" t="s">
        <v>2673</v>
      </c>
      <c r="C784" s="78">
        <v>42458</v>
      </c>
      <c r="D784" s="77" t="s">
        <v>3268</v>
      </c>
      <c r="E784" s="94">
        <v>25.06</v>
      </c>
      <c r="F784" s="77" t="s">
        <v>94</v>
      </c>
      <c r="G784" s="77" t="s">
        <v>94</v>
      </c>
      <c r="H784" s="77"/>
      <c r="I784" s="77"/>
      <c r="J784" s="77"/>
      <c r="K784" s="79"/>
      <c r="L784" s="77"/>
      <c r="P784" s="77"/>
      <c r="Q784" s="77"/>
      <c r="R784" s="77"/>
      <c r="S784" s="77"/>
      <c r="V784" s="77"/>
      <c r="W784" s="77"/>
      <c r="X784" s="77"/>
      <c r="Y784" s="79"/>
      <c r="Z784" s="79"/>
      <c r="AA784" s="79"/>
      <c r="AB784" s="79"/>
      <c r="AC784" s="79"/>
      <c r="AD784" s="79"/>
      <c r="AE784" s="78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</row>
    <row r="785" spans="1:47">
      <c r="A785" s="77" t="s">
        <v>2304</v>
      </c>
      <c r="B785" s="77" t="s">
        <v>2673</v>
      </c>
      <c r="C785" s="78">
        <v>42458</v>
      </c>
      <c r="D785" s="77" t="s">
        <v>3269</v>
      </c>
      <c r="E785" s="94">
        <v>26.36</v>
      </c>
      <c r="F785" s="77" t="s">
        <v>94</v>
      </c>
      <c r="G785" s="77" t="s">
        <v>94</v>
      </c>
      <c r="H785" s="77"/>
      <c r="I785" s="77"/>
      <c r="J785" s="77"/>
      <c r="K785" s="79"/>
      <c r="L785" s="77"/>
      <c r="P785" s="77"/>
      <c r="Q785" s="77"/>
      <c r="R785" s="77"/>
      <c r="S785" s="77"/>
      <c r="V785" s="77"/>
      <c r="W785" s="77"/>
      <c r="X785" s="77"/>
      <c r="Y785" s="79"/>
      <c r="Z785" s="79"/>
      <c r="AA785" s="79"/>
      <c r="AB785" s="79"/>
      <c r="AC785" s="79"/>
      <c r="AD785" s="79"/>
      <c r="AE785" s="78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</row>
    <row r="786" spans="1:47">
      <c r="A786" s="77" t="s">
        <v>2304</v>
      </c>
      <c r="B786" s="77" t="s">
        <v>2673</v>
      </c>
      <c r="C786" s="78">
        <v>42458</v>
      </c>
      <c r="D786" s="77" t="s">
        <v>3270</v>
      </c>
      <c r="E786" s="94">
        <v>26.58</v>
      </c>
      <c r="F786" s="77" t="s">
        <v>94</v>
      </c>
      <c r="G786" s="77" t="s">
        <v>94</v>
      </c>
      <c r="H786" s="77"/>
      <c r="I786" s="77"/>
      <c r="J786" s="77"/>
      <c r="K786" s="79"/>
      <c r="L786" s="77"/>
      <c r="P786" s="77"/>
      <c r="Q786" s="77"/>
      <c r="R786" s="77"/>
      <c r="S786" s="77"/>
      <c r="V786" s="77"/>
      <c r="W786" s="77"/>
      <c r="X786" s="77"/>
      <c r="Y786" s="79"/>
      <c r="Z786" s="79"/>
      <c r="AA786" s="79"/>
      <c r="AB786" s="79"/>
      <c r="AC786" s="79"/>
      <c r="AD786" s="79"/>
      <c r="AE786" s="78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</row>
    <row r="787" spans="1:47">
      <c r="A787" s="77" t="s">
        <v>2304</v>
      </c>
      <c r="B787" s="77" t="s">
        <v>2673</v>
      </c>
      <c r="C787" s="78">
        <v>42458</v>
      </c>
      <c r="D787" s="77" t="s">
        <v>3271</v>
      </c>
      <c r="E787" s="94">
        <v>26.89</v>
      </c>
      <c r="F787" s="77" t="s">
        <v>94</v>
      </c>
      <c r="G787" s="77" t="s">
        <v>94</v>
      </c>
      <c r="H787" s="77"/>
      <c r="I787" s="77"/>
      <c r="J787" s="77"/>
      <c r="K787" s="79"/>
      <c r="L787" s="77"/>
      <c r="P787" s="77"/>
      <c r="Q787" s="77"/>
      <c r="R787" s="77"/>
      <c r="S787" s="77"/>
      <c r="V787" s="77"/>
      <c r="W787" s="77"/>
      <c r="X787" s="77"/>
      <c r="Y787" s="79"/>
      <c r="Z787" s="79"/>
      <c r="AA787" s="79"/>
      <c r="AB787" s="79"/>
      <c r="AC787" s="79"/>
      <c r="AD787" s="79"/>
      <c r="AE787" s="78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</row>
    <row r="788" spans="1:47">
      <c r="A788" s="77" t="s">
        <v>2304</v>
      </c>
      <c r="B788" s="77" t="s">
        <v>2673</v>
      </c>
      <c r="C788" s="78">
        <v>42458</v>
      </c>
      <c r="D788" s="77" t="s">
        <v>3272</v>
      </c>
      <c r="E788" s="94">
        <v>27.01</v>
      </c>
      <c r="F788" s="77" t="s">
        <v>94</v>
      </c>
      <c r="G788" s="77" t="s">
        <v>94</v>
      </c>
      <c r="H788" s="77"/>
      <c r="I788" s="77"/>
      <c r="J788" s="77"/>
      <c r="K788" s="79"/>
      <c r="L788" s="77"/>
      <c r="P788" s="77"/>
      <c r="Q788" s="77"/>
      <c r="R788" s="77"/>
      <c r="S788" s="77"/>
      <c r="V788" s="77"/>
      <c r="W788" s="77"/>
      <c r="X788" s="77"/>
      <c r="Y788" s="79"/>
      <c r="Z788" s="79"/>
      <c r="AA788" s="79"/>
      <c r="AB788" s="79"/>
      <c r="AC788" s="79"/>
      <c r="AD788" s="79"/>
      <c r="AE788" s="78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</row>
    <row r="789" spans="1:47">
      <c r="A789" s="77" t="s">
        <v>2304</v>
      </c>
      <c r="B789" s="77" t="s">
        <v>2673</v>
      </c>
      <c r="C789" s="78">
        <v>42458</v>
      </c>
      <c r="D789" s="77" t="s">
        <v>3273</v>
      </c>
      <c r="E789" s="94">
        <v>27.37</v>
      </c>
      <c r="F789" s="77" t="s">
        <v>94</v>
      </c>
      <c r="G789" s="77" t="s">
        <v>94</v>
      </c>
      <c r="H789" s="77"/>
      <c r="I789" s="77"/>
      <c r="J789" s="77"/>
      <c r="K789" s="79"/>
      <c r="L789" s="77"/>
      <c r="P789" s="77"/>
      <c r="Q789" s="77"/>
      <c r="R789" s="77"/>
      <c r="S789" s="77"/>
      <c r="V789" s="77"/>
      <c r="W789" s="77"/>
      <c r="X789" s="77"/>
      <c r="Y789" s="79"/>
      <c r="Z789" s="79"/>
      <c r="AA789" s="79"/>
      <c r="AB789" s="79"/>
      <c r="AC789" s="79"/>
      <c r="AD789" s="79"/>
      <c r="AE789" s="78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</row>
    <row r="790" spans="1:47">
      <c r="A790" s="77" t="s">
        <v>2304</v>
      </c>
      <c r="B790" s="77" t="s">
        <v>2673</v>
      </c>
      <c r="C790" s="78">
        <v>42458</v>
      </c>
      <c r="D790" s="77" t="s">
        <v>3274</v>
      </c>
      <c r="E790" s="94">
        <v>27.95</v>
      </c>
      <c r="F790" s="77" t="s">
        <v>94</v>
      </c>
      <c r="G790" s="77" t="s">
        <v>94</v>
      </c>
      <c r="H790" s="77"/>
      <c r="I790" s="77"/>
      <c r="J790" s="77"/>
      <c r="K790" s="79"/>
      <c r="L790" s="77"/>
      <c r="P790" s="77"/>
      <c r="Q790" s="77"/>
      <c r="R790" s="77"/>
      <c r="S790" s="77"/>
      <c r="V790" s="77"/>
      <c r="W790" s="77"/>
      <c r="X790" s="77"/>
      <c r="Y790" s="79"/>
      <c r="Z790" s="79"/>
      <c r="AA790" s="79"/>
      <c r="AB790" s="79"/>
      <c r="AC790" s="79"/>
      <c r="AD790" s="79"/>
      <c r="AE790" s="78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</row>
    <row r="791" spans="1:47">
      <c r="A791" s="77" t="s">
        <v>2304</v>
      </c>
      <c r="B791" s="77" t="s">
        <v>2673</v>
      </c>
      <c r="C791" s="78">
        <v>42458</v>
      </c>
      <c r="D791" s="77" t="s">
        <v>3275</v>
      </c>
      <c r="E791" s="94">
        <v>29</v>
      </c>
      <c r="F791" s="77" t="s">
        <v>94</v>
      </c>
      <c r="G791" s="77" t="s">
        <v>94</v>
      </c>
      <c r="H791" s="77"/>
      <c r="I791" s="77"/>
      <c r="J791" s="77"/>
      <c r="K791" s="79"/>
      <c r="L791" s="77"/>
      <c r="P791" s="77"/>
      <c r="Q791" s="77"/>
      <c r="R791" s="77"/>
      <c r="S791" s="77"/>
      <c r="V791" s="77"/>
      <c r="W791" s="77"/>
      <c r="X791" s="77"/>
      <c r="Y791" s="79"/>
      <c r="Z791" s="79"/>
      <c r="AA791" s="79"/>
      <c r="AB791" s="79"/>
      <c r="AC791" s="79"/>
      <c r="AD791" s="79"/>
      <c r="AE791" s="78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</row>
    <row r="792" spans="1:47">
      <c r="A792" s="77" t="s">
        <v>2304</v>
      </c>
      <c r="B792" s="77" t="s">
        <v>2673</v>
      </c>
      <c r="C792" s="78">
        <v>42458</v>
      </c>
      <c r="D792" s="77" t="s">
        <v>3276</v>
      </c>
      <c r="E792" s="94">
        <v>30.15</v>
      </c>
      <c r="F792" s="77" t="s">
        <v>94</v>
      </c>
      <c r="G792" s="77" t="s">
        <v>94</v>
      </c>
      <c r="H792" s="77"/>
      <c r="I792" s="77"/>
      <c r="J792" s="77"/>
      <c r="K792" s="79"/>
      <c r="L792" s="77"/>
      <c r="P792" s="77"/>
      <c r="Q792" s="77"/>
      <c r="R792" s="77"/>
      <c r="S792" s="77"/>
      <c r="V792" s="77"/>
      <c r="W792" s="77"/>
      <c r="X792" s="77"/>
      <c r="Y792" s="79"/>
      <c r="Z792" s="79"/>
      <c r="AA792" s="79"/>
      <c r="AB792" s="79"/>
      <c r="AC792" s="79"/>
      <c r="AD792" s="79"/>
      <c r="AE792" s="78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</row>
    <row r="793" spans="1:47">
      <c r="A793" s="77" t="s">
        <v>2304</v>
      </c>
      <c r="B793" s="77" t="s">
        <v>2673</v>
      </c>
      <c r="C793" s="78">
        <v>42458</v>
      </c>
      <c r="D793" s="77" t="s">
        <v>3277</v>
      </c>
      <c r="E793" s="94">
        <v>31.36</v>
      </c>
      <c r="F793" s="77" t="s">
        <v>94</v>
      </c>
      <c r="G793" s="77" t="s">
        <v>94</v>
      </c>
      <c r="H793" s="77"/>
      <c r="I793" s="77"/>
      <c r="J793" s="77"/>
      <c r="K793" s="79"/>
      <c r="L793" s="77"/>
      <c r="P793" s="77"/>
      <c r="Q793" s="77"/>
      <c r="R793" s="77"/>
      <c r="S793" s="77"/>
      <c r="V793" s="77"/>
      <c r="W793" s="77"/>
      <c r="X793" s="77"/>
      <c r="Y793" s="79"/>
      <c r="Z793" s="79"/>
      <c r="AA793" s="79"/>
      <c r="AB793" s="79"/>
      <c r="AC793" s="79"/>
      <c r="AD793" s="79"/>
      <c r="AE793" s="78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</row>
    <row r="794" spans="1:47">
      <c r="A794" s="77" t="s">
        <v>2304</v>
      </c>
      <c r="B794" s="77" t="s">
        <v>2673</v>
      </c>
      <c r="C794" s="78">
        <v>42458</v>
      </c>
      <c r="D794" s="77" t="s">
        <v>3278</v>
      </c>
      <c r="E794" s="94">
        <v>33.14</v>
      </c>
      <c r="F794" s="77" t="s">
        <v>94</v>
      </c>
      <c r="G794" s="77" t="s">
        <v>94</v>
      </c>
      <c r="H794" s="77"/>
      <c r="I794" s="77"/>
      <c r="J794" s="77"/>
      <c r="K794" s="79"/>
      <c r="L794" s="77"/>
      <c r="P794" s="77"/>
      <c r="Q794" s="77"/>
      <c r="R794" s="77"/>
      <c r="S794" s="77"/>
      <c r="V794" s="77"/>
      <c r="W794" s="77"/>
      <c r="X794" s="77"/>
      <c r="Y794" s="79"/>
      <c r="Z794" s="79"/>
      <c r="AA794" s="79"/>
      <c r="AB794" s="79"/>
      <c r="AC794" s="79"/>
      <c r="AD794" s="79"/>
      <c r="AE794" s="78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</row>
    <row r="795" spans="1:47">
      <c r="A795" s="77" t="s">
        <v>2304</v>
      </c>
      <c r="B795" s="77" t="s">
        <v>2673</v>
      </c>
      <c r="C795" s="78">
        <v>42458</v>
      </c>
      <c r="D795" s="77" t="s">
        <v>3279</v>
      </c>
      <c r="E795" s="94">
        <v>33.15</v>
      </c>
      <c r="F795" s="77" t="s">
        <v>94</v>
      </c>
      <c r="G795" s="77" t="s">
        <v>94</v>
      </c>
      <c r="H795" s="77"/>
      <c r="I795" s="77"/>
      <c r="J795" s="77"/>
      <c r="K795" s="79"/>
      <c r="L795" s="77"/>
      <c r="P795" s="77"/>
      <c r="Q795" s="77"/>
      <c r="R795" s="77"/>
      <c r="S795" s="77"/>
      <c r="V795" s="77"/>
      <c r="W795" s="77"/>
      <c r="X795" s="77"/>
      <c r="Y795" s="79"/>
      <c r="Z795" s="79"/>
      <c r="AA795" s="79"/>
      <c r="AB795" s="79"/>
      <c r="AC795" s="79"/>
      <c r="AD795" s="79"/>
      <c r="AE795" s="78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</row>
    <row r="796" spans="1:47">
      <c r="A796" s="77" t="s">
        <v>2304</v>
      </c>
      <c r="B796" s="77" t="s">
        <v>2673</v>
      </c>
      <c r="C796" s="78">
        <v>42458</v>
      </c>
      <c r="D796" s="77" t="s">
        <v>3280</v>
      </c>
      <c r="E796" s="94">
        <v>33.19</v>
      </c>
      <c r="F796" s="77" t="s">
        <v>94</v>
      </c>
      <c r="G796" s="77" t="s">
        <v>94</v>
      </c>
      <c r="H796" s="77"/>
      <c r="I796" s="77"/>
      <c r="J796" s="77"/>
      <c r="K796" s="79"/>
      <c r="L796" s="77"/>
      <c r="P796" s="77"/>
      <c r="Q796" s="77"/>
      <c r="R796" s="77"/>
      <c r="S796" s="77"/>
      <c r="V796" s="77"/>
      <c r="W796" s="77"/>
      <c r="X796" s="77"/>
      <c r="Y796" s="79"/>
      <c r="Z796" s="79"/>
      <c r="AA796" s="79"/>
      <c r="AB796" s="79"/>
      <c r="AC796" s="79"/>
      <c r="AD796" s="79"/>
      <c r="AE796" s="78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</row>
    <row r="797" spans="1:47">
      <c r="A797" s="77" t="s">
        <v>2304</v>
      </c>
      <c r="B797" s="77" t="s">
        <v>2673</v>
      </c>
      <c r="C797" s="78">
        <v>42458</v>
      </c>
      <c r="D797" s="77" t="s">
        <v>3281</v>
      </c>
      <c r="E797" s="94">
        <v>33.21</v>
      </c>
      <c r="F797" s="77" t="s">
        <v>94</v>
      </c>
      <c r="G797" s="77" t="s">
        <v>94</v>
      </c>
      <c r="H797" s="77"/>
      <c r="I797" s="77"/>
      <c r="J797" s="77"/>
      <c r="K797" s="79"/>
      <c r="L797" s="77"/>
      <c r="P797" s="77"/>
      <c r="Q797" s="77"/>
      <c r="R797" s="77"/>
      <c r="S797" s="77"/>
      <c r="V797" s="77"/>
      <c r="W797" s="77"/>
      <c r="X797" s="77"/>
      <c r="Y797" s="79"/>
      <c r="Z797" s="79"/>
      <c r="AA797" s="79"/>
      <c r="AB797" s="79"/>
      <c r="AC797" s="79"/>
      <c r="AD797" s="79"/>
      <c r="AE797" s="78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</row>
    <row r="798" spans="1:47">
      <c r="A798" s="77" t="s">
        <v>2304</v>
      </c>
      <c r="B798" s="77" t="s">
        <v>2673</v>
      </c>
      <c r="C798" s="78">
        <v>42458</v>
      </c>
      <c r="D798" s="77" t="s">
        <v>3282</v>
      </c>
      <c r="E798" s="94">
        <v>33.65</v>
      </c>
      <c r="F798" s="77" t="s">
        <v>94</v>
      </c>
      <c r="G798" s="77" t="s">
        <v>94</v>
      </c>
      <c r="H798" s="77"/>
      <c r="I798" s="77"/>
      <c r="J798" s="77"/>
      <c r="K798" s="79"/>
      <c r="L798" s="77"/>
      <c r="P798" s="77"/>
      <c r="Q798" s="77"/>
      <c r="R798" s="77"/>
      <c r="S798" s="77"/>
      <c r="V798" s="77"/>
      <c r="W798" s="77"/>
      <c r="X798" s="77"/>
      <c r="Y798" s="79"/>
      <c r="Z798" s="79"/>
      <c r="AA798" s="79"/>
      <c r="AB798" s="79"/>
      <c r="AC798" s="79"/>
      <c r="AD798" s="79"/>
      <c r="AE798" s="78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</row>
    <row r="799" spans="1:47">
      <c r="A799" s="77" t="s">
        <v>2304</v>
      </c>
      <c r="B799" s="77" t="s">
        <v>2673</v>
      </c>
      <c r="C799" s="78">
        <v>42458</v>
      </c>
      <c r="D799" s="77" t="s">
        <v>3283</v>
      </c>
      <c r="E799" s="94">
        <v>33.729999999999997</v>
      </c>
      <c r="F799" s="77" t="s">
        <v>94</v>
      </c>
      <c r="G799" s="77" t="s">
        <v>94</v>
      </c>
      <c r="H799" s="77"/>
      <c r="I799" s="77"/>
      <c r="J799" s="77"/>
      <c r="K799" s="79"/>
      <c r="L799" s="77"/>
      <c r="P799" s="77"/>
      <c r="Q799" s="77"/>
      <c r="R799" s="77"/>
      <c r="S799" s="77"/>
      <c r="V799" s="77"/>
      <c r="W799" s="77"/>
      <c r="X799" s="77"/>
      <c r="Y799" s="79"/>
      <c r="Z799" s="79"/>
      <c r="AA799" s="79"/>
      <c r="AB799" s="79"/>
      <c r="AC799" s="79"/>
      <c r="AD799" s="79"/>
      <c r="AE799" s="78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</row>
    <row r="800" spans="1:47">
      <c r="A800" s="77" t="s">
        <v>2304</v>
      </c>
      <c r="B800" s="77" t="s">
        <v>2673</v>
      </c>
      <c r="C800" s="78">
        <v>42458</v>
      </c>
      <c r="D800" s="77" t="s">
        <v>3284</v>
      </c>
      <c r="E800" s="94">
        <v>34.49</v>
      </c>
      <c r="F800" s="77" t="s">
        <v>94</v>
      </c>
      <c r="G800" s="77" t="s">
        <v>94</v>
      </c>
      <c r="H800" s="77"/>
      <c r="I800" s="77"/>
      <c r="J800" s="77"/>
      <c r="K800" s="79"/>
      <c r="L800" s="77"/>
      <c r="P800" s="77"/>
      <c r="Q800" s="77"/>
      <c r="R800" s="77"/>
      <c r="S800" s="77"/>
      <c r="V800" s="77"/>
      <c r="W800" s="77"/>
      <c r="X800" s="77"/>
      <c r="Y800" s="79"/>
      <c r="Z800" s="79"/>
      <c r="AA800" s="79"/>
      <c r="AB800" s="79"/>
      <c r="AC800" s="79"/>
      <c r="AD800" s="79"/>
      <c r="AE800" s="78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</row>
    <row r="801" spans="1:47">
      <c r="A801" s="77" t="s">
        <v>2304</v>
      </c>
      <c r="B801" s="77" t="s">
        <v>2673</v>
      </c>
      <c r="C801" s="78">
        <v>42458</v>
      </c>
      <c r="D801" s="77" t="s">
        <v>3285</v>
      </c>
      <c r="E801" s="94">
        <v>34.65</v>
      </c>
      <c r="F801" s="77" t="s">
        <v>94</v>
      </c>
      <c r="G801" s="77" t="s">
        <v>94</v>
      </c>
      <c r="H801" s="77"/>
      <c r="I801" s="77"/>
      <c r="J801" s="77"/>
      <c r="K801" s="79"/>
      <c r="L801" s="77"/>
      <c r="P801" s="77"/>
      <c r="Q801" s="77"/>
      <c r="R801" s="77"/>
      <c r="S801" s="77"/>
      <c r="V801" s="77"/>
      <c r="W801" s="77"/>
      <c r="X801" s="77"/>
      <c r="Y801" s="79"/>
      <c r="Z801" s="79"/>
      <c r="AA801" s="79"/>
      <c r="AB801" s="79"/>
      <c r="AC801" s="79"/>
      <c r="AD801" s="79"/>
      <c r="AE801" s="78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</row>
    <row r="802" spans="1:47">
      <c r="A802" s="77" t="s">
        <v>2304</v>
      </c>
      <c r="B802" s="77" t="s">
        <v>2673</v>
      </c>
      <c r="C802" s="78">
        <v>42458</v>
      </c>
      <c r="D802" s="77" t="s">
        <v>3286</v>
      </c>
      <c r="E802" s="94">
        <v>38.81</v>
      </c>
      <c r="F802" s="77" t="s">
        <v>94</v>
      </c>
      <c r="G802" s="77" t="s">
        <v>94</v>
      </c>
      <c r="H802" s="77"/>
      <c r="I802" s="77"/>
      <c r="J802" s="77"/>
      <c r="K802" s="79"/>
      <c r="L802" s="77"/>
      <c r="P802" s="77"/>
      <c r="Q802" s="77"/>
      <c r="R802" s="77"/>
      <c r="S802" s="77"/>
      <c r="V802" s="77"/>
      <c r="W802" s="77"/>
      <c r="X802" s="77"/>
      <c r="Y802" s="79"/>
      <c r="Z802" s="79"/>
      <c r="AA802" s="79"/>
      <c r="AB802" s="79"/>
      <c r="AC802" s="79"/>
      <c r="AD802" s="79"/>
      <c r="AE802" s="78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</row>
    <row r="803" spans="1:47">
      <c r="A803" s="77" t="s">
        <v>2304</v>
      </c>
      <c r="B803" s="77" t="s">
        <v>2673</v>
      </c>
      <c r="C803" s="78">
        <v>42458</v>
      </c>
      <c r="D803" s="77" t="s">
        <v>3287</v>
      </c>
      <c r="E803" s="94">
        <v>41.86</v>
      </c>
      <c r="F803" s="77" t="s">
        <v>94</v>
      </c>
      <c r="G803" s="77" t="s">
        <v>94</v>
      </c>
      <c r="H803" s="77"/>
      <c r="I803" s="77"/>
      <c r="J803" s="77"/>
      <c r="K803" s="79"/>
      <c r="L803" s="77"/>
      <c r="P803" s="77"/>
      <c r="Q803" s="77"/>
      <c r="R803" s="77"/>
      <c r="S803" s="77"/>
      <c r="V803" s="77"/>
      <c r="W803" s="77"/>
      <c r="X803" s="77"/>
      <c r="Y803" s="79"/>
      <c r="Z803" s="79"/>
      <c r="AA803" s="79"/>
      <c r="AB803" s="79"/>
      <c r="AC803" s="79"/>
      <c r="AD803" s="79"/>
      <c r="AE803" s="78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</row>
    <row r="804" spans="1:47">
      <c r="A804" s="77" t="s">
        <v>2304</v>
      </c>
      <c r="B804" s="77" t="s">
        <v>2673</v>
      </c>
      <c r="C804" s="78">
        <v>42458</v>
      </c>
      <c r="D804" s="77" t="s">
        <v>3288</v>
      </c>
      <c r="E804" s="94">
        <v>42.72</v>
      </c>
      <c r="F804" s="77" t="s">
        <v>94</v>
      </c>
      <c r="G804" s="77" t="s">
        <v>94</v>
      </c>
      <c r="H804" s="77"/>
      <c r="I804" s="77"/>
      <c r="J804" s="77"/>
      <c r="K804" s="79"/>
      <c r="L804" s="77"/>
      <c r="P804" s="77"/>
      <c r="Q804" s="77"/>
      <c r="R804" s="77"/>
      <c r="S804" s="77"/>
      <c r="V804" s="77"/>
      <c r="W804" s="77"/>
      <c r="X804" s="77"/>
      <c r="Y804" s="79"/>
      <c r="Z804" s="79"/>
      <c r="AA804" s="79"/>
      <c r="AB804" s="79"/>
      <c r="AC804" s="79"/>
      <c r="AD804" s="79"/>
      <c r="AE804" s="78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</row>
    <row r="805" spans="1:47">
      <c r="A805" s="77" t="s">
        <v>2304</v>
      </c>
      <c r="B805" s="77" t="s">
        <v>2673</v>
      </c>
      <c r="C805" s="78">
        <v>42458</v>
      </c>
      <c r="D805" s="77" t="s">
        <v>3289</v>
      </c>
      <c r="E805" s="94">
        <v>43.1</v>
      </c>
      <c r="F805" s="77" t="s">
        <v>94</v>
      </c>
      <c r="G805" s="77" t="s">
        <v>94</v>
      </c>
      <c r="H805" s="77"/>
      <c r="I805" s="77"/>
      <c r="J805" s="77"/>
      <c r="K805" s="79"/>
      <c r="L805" s="77"/>
      <c r="P805" s="77"/>
      <c r="Q805" s="77"/>
      <c r="R805" s="77"/>
      <c r="S805" s="77"/>
      <c r="V805" s="77"/>
      <c r="W805" s="77"/>
      <c r="X805" s="77"/>
      <c r="Y805" s="79"/>
      <c r="Z805" s="79"/>
      <c r="AA805" s="79"/>
      <c r="AB805" s="79"/>
      <c r="AC805" s="79"/>
      <c r="AD805" s="79"/>
      <c r="AE805" s="78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</row>
    <row r="806" spans="1:47">
      <c r="A806" s="77" t="s">
        <v>2304</v>
      </c>
      <c r="B806" s="77" t="s">
        <v>2673</v>
      </c>
      <c r="C806" s="78">
        <v>42458</v>
      </c>
      <c r="D806" s="77" t="s">
        <v>3290</v>
      </c>
      <c r="E806" s="94">
        <v>43.38</v>
      </c>
      <c r="F806" s="77" t="s">
        <v>94</v>
      </c>
      <c r="G806" s="77" t="s">
        <v>94</v>
      </c>
      <c r="H806" s="77"/>
      <c r="I806" s="77"/>
      <c r="J806" s="77"/>
      <c r="K806" s="79"/>
      <c r="L806" s="77"/>
      <c r="P806" s="77"/>
      <c r="Q806" s="77"/>
      <c r="R806" s="77"/>
      <c r="S806" s="77"/>
      <c r="V806" s="77"/>
      <c r="W806" s="77"/>
      <c r="X806" s="77"/>
      <c r="Y806" s="79"/>
      <c r="Z806" s="79"/>
      <c r="AA806" s="79"/>
      <c r="AB806" s="79"/>
      <c r="AC806" s="79"/>
      <c r="AD806" s="79"/>
      <c r="AE806" s="78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</row>
    <row r="807" spans="1:47">
      <c r="A807" s="77" t="s">
        <v>2304</v>
      </c>
      <c r="B807" s="77" t="s">
        <v>2673</v>
      </c>
      <c r="C807" s="78">
        <v>42458</v>
      </c>
      <c r="D807" s="77" t="s">
        <v>3291</v>
      </c>
      <c r="E807" s="94">
        <v>43.92</v>
      </c>
      <c r="F807" s="77" t="s">
        <v>94</v>
      </c>
      <c r="G807" s="77" t="s">
        <v>94</v>
      </c>
      <c r="H807" s="77"/>
      <c r="I807" s="77"/>
      <c r="J807" s="77"/>
      <c r="K807" s="79"/>
      <c r="L807" s="77"/>
      <c r="P807" s="77"/>
      <c r="Q807" s="77"/>
      <c r="R807" s="77"/>
      <c r="S807" s="77"/>
      <c r="V807" s="77"/>
      <c r="W807" s="77"/>
      <c r="X807" s="77"/>
      <c r="Y807" s="79"/>
      <c r="Z807" s="79"/>
      <c r="AA807" s="79"/>
      <c r="AB807" s="79"/>
      <c r="AC807" s="79"/>
      <c r="AD807" s="79"/>
      <c r="AE807" s="78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</row>
    <row r="808" spans="1:47">
      <c r="A808" s="77" t="s">
        <v>2304</v>
      </c>
      <c r="B808" s="77" t="s">
        <v>2673</v>
      </c>
      <c r="C808" s="78">
        <v>42458</v>
      </c>
      <c r="D808" s="77" t="s">
        <v>3292</v>
      </c>
      <c r="E808" s="94">
        <v>44.77</v>
      </c>
      <c r="F808" s="77" t="s">
        <v>94</v>
      </c>
      <c r="G808" s="77" t="s">
        <v>94</v>
      </c>
      <c r="H808" s="77"/>
      <c r="I808" s="77"/>
      <c r="J808" s="77"/>
      <c r="K808" s="79"/>
      <c r="L808" s="77"/>
      <c r="P808" s="77"/>
      <c r="Q808" s="77"/>
      <c r="R808" s="77"/>
      <c r="S808" s="77"/>
      <c r="V808" s="77"/>
      <c r="W808" s="77"/>
      <c r="X808" s="77"/>
      <c r="Y808" s="79"/>
      <c r="Z808" s="79"/>
      <c r="AA808" s="79"/>
      <c r="AB808" s="79"/>
      <c r="AC808" s="79"/>
      <c r="AD808" s="79"/>
      <c r="AE808" s="78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</row>
    <row r="809" spans="1:47">
      <c r="A809" s="77" t="s">
        <v>2304</v>
      </c>
      <c r="B809" s="77" t="s">
        <v>2673</v>
      </c>
      <c r="C809" s="78">
        <v>42458</v>
      </c>
      <c r="D809" s="77" t="s">
        <v>3293</v>
      </c>
      <c r="E809" s="94">
        <v>45.65</v>
      </c>
      <c r="F809" s="77" t="s">
        <v>94</v>
      </c>
      <c r="G809" s="77" t="s">
        <v>94</v>
      </c>
      <c r="H809" s="77"/>
      <c r="I809" s="77"/>
      <c r="J809" s="77"/>
      <c r="K809" s="79"/>
      <c r="L809" s="77"/>
      <c r="P809" s="77"/>
      <c r="Q809" s="77"/>
      <c r="R809" s="77"/>
      <c r="S809" s="77"/>
      <c r="V809" s="77"/>
      <c r="W809" s="77"/>
      <c r="X809" s="77"/>
      <c r="Y809" s="79"/>
      <c r="Z809" s="79"/>
      <c r="AA809" s="79"/>
      <c r="AB809" s="79"/>
      <c r="AC809" s="79"/>
      <c r="AD809" s="79"/>
      <c r="AE809" s="78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</row>
    <row r="810" spans="1:47">
      <c r="A810" s="77" t="s">
        <v>2304</v>
      </c>
      <c r="B810" s="77" t="s">
        <v>2673</v>
      </c>
      <c r="C810" s="78">
        <v>42458</v>
      </c>
      <c r="D810" s="77" t="s">
        <v>3294</v>
      </c>
      <c r="E810" s="94">
        <v>46.97</v>
      </c>
      <c r="F810" s="77" t="s">
        <v>94</v>
      </c>
      <c r="G810" s="77" t="s">
        <v>94</v>
      </c>
      <c r="H810" s="77"/>
      <c r="I810" s="77"/>
      <c r="J810" s="77"/>
      <c r="K810" s="79"/>
      <c r="L810" s="77"/>
      <c r="P810" s="77"/>
      <c r="Q810" s="77"/>
      <c r="R810" s="77"/>
      <c r="S810" s="77"/>
      <c r="V810" s="77"/>
      <c r="W810" s="77"/>
      <c r="X810" s="77"/>
      <c r="Y810" s="79"/>
      <c r="Z810" s="79"/>
      <c r="AA810" s="79"/>
      <c r="AB810" s="79"/>
      <c r="AC810" s="79"/>
      <c r="AD810" s="79"/>
      <c r="AE810" s="78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</row>
    <row r="811" spans="1:47">
      <c r="A811" s="77" t="s">
        <v>2304</v>
      </c>
      <c r="B811" s="77" t="s">
        <v>2673</v>
      </c>
      <c r="C811" s="78">
        <v>42458</v>
      </c>
      <c r="D811" s="77" t="s">
        <v>3295</v>
      </c>
      <c r="E811" s="94">
        <v>46.98</v>
      </c>
      <c r="F811" s="77" t="s">
        <v>94</v>
      </c>
      <c r="G811" s="77" t="s">
        <v>94</v>
      </c>
      <c r="H811" s="77"/>
      <c r="I811" s="77"/>
      <c r="J811" s="77"/>
      <c r="K811" s="79"/>
      <c r="L811" s="77"/>
      <c r="P811" s="77"/>
      <c r="Q811" s="77"/>
      <c r="R811" s="77"/>
      <c r="S811" s="77"/>
      <c r="V811" s="77"/>
      <c r="W811" s="77"/>
      <c r="X811" s="77"/>
      <c r="Y811" s="79"/>
      <c r="Z811" s="79"/>
      <c r="AA811" s="79"/>
      <c r="AB811" s="79"/>
      <c r="AC811" s="79"/>
      <c r="AD811" s="79"/>
      <c r="AE811" s="78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</row>
    <row r="812" spans="1:47">
      <c r="A812" s="77" t="s">
        <v>2304</v>
      </c>
      <c r="B812" s="77" t="s">
        <v>2673</v>
      </c>
      <c r="C812" s="78">
        <v>42458</v>
      </c>
      <c r="D812" s="77" t="s">
        <v>3296</v>
      </c>
      <c r="E812" s="94">
        <v>47.43</v>
      </c>
      <c r="F812" s="77" t="s">
        <v>94</v>
      </c>
      <c r="G812" s="77" t="s">
        <v>94</v>
      </c>
      <c r="H812" s="77"/>
      <c r="I812" s="77"/>
      <c r="J812" s="77"/>
      <c r="K812" s="79"/>
      <c r="L812" s="77"/>
      <c r="P812" s="77"/>
      <c r="Q812" s="77"/>
      <c r="R812" s="77"/>
      <c r="S812" s="77"/>
      <c r="V812" s="77"/>
      <c r="W812" s="77"/>
      <c r="X812" s="77"/>
      <c r="Y812" s="79"/>
      <c r="Z812" s="79"/>
      <c r="AA812" s="79"/>
      <c r="AB812" s="79"/>
      <c r="AC812" s="79"/>
      <c r="AD812" s="79"/>
      <c r="AE812" s="78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</row>
    <row r="813" spans="1:47">
      <c r="A813" s="77" t="s">
        <v>2304</v>
      </c>
      <c r="B813" s="77" t="s">
        <v>2673</v>
      </c>
      <c r="C813" s="78">
        <v>42458</v>
      </c>
      <c r="D813" s="77" t="s">
        <v>3297</v>
      </c>
      <c r="E813" s="94">
        <v>50.74</v>
      </c>
      <c r="F813" s="77" t="s">
        <v>94</v>
      </c>
      <c r="G813" s="77" t="s">
        <v>94</v>
      </c>
      <c r="H813" s="77"/>
      <c r="I813" s="77"/>
      <c r="J813" s="77"/>
      <c r="K813" s="79"/>
      <c r="L813" s="77"/>
      <c r="P813" s="77"/>
      <c r="Q813" s="77"/>
      <c r="R813" s="77"/>
      <c r="S813" s="77"/>
      <c r="V813" s="77"/>
      <c r="W813" s="77"/>
      <c r="X813" s="77"/>
      <c r="Y813" s="79"/>
      <c r="Z813" s="79"/>
      <c r="AA813" s="79"/>
      <c r="AB813" s="79"/>
      <c r="AC813" s="79"/>
      <c r="AD813" s="79"/>
      <c r="AE813" s="78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</row>
    <row r="814" spans="1:47">
      <c r="A814" s="77" t="s">
        <v>2304</v>
      </c>
      <c r="B814" s="77" t="s">
        <v>2673</v>
      </c>
      <c r="C814" s="78">
        <v>42458</v>
      </c>
      <c r="D814" s="77" t="s">
        <v>3298</v>
      </c>
      <c r="E814" s="94">
        <v>52.06</v>
      </c>
      <c r="F814" s="77" t="s">
        <v>94</v>
      </c>
      <c r="G814" s="77" t="s">
        <v>94</v>
      </c>
      <c r="H814" s="77"/>
      <c r="I814" s="77"/>
      <c r="J814" s="77"/>
      <c r="K814" s="79"/>
      <c r="L814" s="77"/>
      <c r="P814" s="77"/>
      <c r="Q814" s="77"/>
      <c r="R814" s="77"/>
      <c r="S814" s="77"/>
      <c r="V814" s="77"/>
      <c r="W814" s="77"/>
      <c r="X814" s="77"/>
      <c r="Y814" s="79"/>
      <c r="Z814" s="79"/>
      <c r="AA814" s="79"/>
      <c r="AB814" s="79"/>
      <c r="AC814" s="79"/>
      <c r="AD814" s="79"/>
      <c r="AE814" s="78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</row>
    <row r="815" spans="1:47">
      <c r="A815" s="77" t="s">
        <v>2304</v>
      </c>
      <c r="B815" s="77" t="s">
        <v>2673</v>
      </c>
      <c r="C815" s="78">
        <v>42458</v>
      </c>
      <c r="D815" s="77" t="s">
        <v>3299</v>
      </c>
      <c r="E815" s="94">
        <v>55.01</v>
      </c>
      <c r="F815" s="77" t="s">
        <v>94</v>
      </c>
      <c r="G815" s="77" t="s">
        <v>94</v>
      </c>
      <c r="H815" s="77"/>
      <c r="I815" s="77"/>
      <c r="J815" s="77"/>
      <c r="K815" s="79"/>
      <c r="L815" s="77"/>
      <c r="P815" s="77"/>
      <c r="Q815" s="77"/>
      <c r="R815" s="77"/>
      <c r="S815" s="77"/>
      <c r="V815" s="77"/>
      <c r="W815" s="77"/>
      <c r="X815" s="77"/>
      <c r="Y815" s="79"/>
      <c r="Z815" s="79"/>
      <c r="AA815" s="79"/>
      <c r="AB815" s="79"/>
      <c r="AC815" s="79"/>
      <c r="AD815" s="79"/>
      <c r="AE815" s="78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</row>
    <row r="816" spans="1:47">
      <c r="A816" s="77" t="s">
        <v>2304</v>
      </c>
      <c r="B816" s="77" t="s">
        <v>2673</v>
      </c>
      <c r="C816" s="78">
        <v>42458</v>
      </c>
      <c r="D816" s="77" t="s">
        <v>3300</v>
      </c>
      <c r="E816" s="94">
        <v>56.07</v>
      </c>
      <c r="F816" s="77" t="s">
        <v>94</v>
      </c>
      <c r="G816" s="77" t="s">
        <v>94</v>
      </c>
      <c r="H816" s="77"/>
      <c r="I816" s="77"/>
      <c r="J816" s="77"/>
      <c r="K816" s="79"/>
      <c r="L816" s="77"/>
      <c r="P816" s="77"/>
      <c r="Q816" s="77"/>
      <c r="R816" s="77"/>
      <c r="S816" s="77"/>
      <c r="V816" s="77"/>
      <c r="W816" s="77"/>
      <c r="X816" s="77"/>
      <c r="Y816" s="79"/>
      <c r="Z816" s="79"/>
      <c r="AA816" s="79"/>
      <c r="AB816" s="79"/>
      <c r="AC816" s="79"/>
      <c r="AD816" s="79"/>
      <c r="AE816" s="78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</row>
    <row r="817" spans="1:47">
      <c r="A817" s="77" t="s">
        <v>2304</v>
      </c>
      <c r="B817" s="77" t="s">
        <v>2673</v>
      </c>
      <c r="C817" s="78">
        <v>42458</v>
      </c>
      <c r="D817" s="77" t="s">
        <v>3301</v>
      </c>
      <c r="E817" s="94">
        <v>58.4</v>
      </c>
      <c r="F817" s="77" t="s">
        <v>94</v>
      </c>
      <c r="G817" s="77" t="s">
        <v>94</v>
      </c>
      <c r="H817" s="77"/>
      <c r="I817" s="77"/>
      <c r="J817" s="77"/>
      <c r="K817" s="79"/>
      <c r="L817" s="77"/>
      <c r="P817" s="77"/>
      <c r="Q817" s="77"/>
      <c r="R817" s="77"/>
      <c r="S817" s="77"/>
      <c r="V817" s="77"/>
      <c r="W817" s="77"/>
      <c r="X817" s="77"/>
      <c r="Y817" s="79"/>
      <c r="Z817" s="79"/>
      <c r="AA817" s="79"/>
      <c r="AB817" s="79"/>
      <c r="AC817" s="79"/>
      <c r="AD817" s="79"/>
      <c r="AE817" s="78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</row>
    <row r="818" spans="1:47">
      <c r="A818" s="77" t="s">
        <v>2304</v>
      </c>
      <c r="B818" s="77" t="s">
        <v>2673</v>
      </c>
      <c r="C818" s="78">
        <v>42458</v>
      </c>
      <c r="D818" s="77" t="s">
        <v>3302</v>
      </c>
      <c r="E818" s="94">
        <v>58.74</v>
      </c>
      <c r="F818" s="77" t="s">
        <v>94</v>
      </c>
      <c r="G818" s="77" t="s">
        <v>94</v>
      </c>
      <c r="H818" s="77"/>
      <c r="I818" s="77"/>
      <c r="J818" s="77"/>
      <c r="K818" s="79"/>
      <c r="L818" s="77"/>
      <c r="P818" s="77"/>
      <c r="Q818" s="77"/>
      <c r="R818" s="77"/>
      <c r="S818" s="77"/>
      <c r="V818" s="77"/>
      <c r="W818" s="77"/>
      <c r="X818" s="77"/>
      <c r="Y818" s="79"/>
      <c r="Z818" s="79"/>
      <c r="AA818" s="79"/>
      <c r="AB818" s="79"/>
      <c r="AC818" s="79"/>
      <c r="AD818" s="79"/>
      <c r="AE818" s="78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</row>
    <row r="819" spans="1:47">
      <c r="A819" s="77" t="s">
        <v>2304</v>
      </c>
      <c r="B819" s="77" t="s">
        <v>2673</v>
      </c>
      <c r="C819" s="78">
        <v>42458</v>
      </c>
      <c r="D819" s="77" t="s">
        <v>3303</v>
      </c>
      <c r="E819" s="94">
        <v>60.59</v>
      </c>
      <c r="F819" s="77" t="s">
        <v>94</v>
      </c>
      <c r="G819" s="77" t="s">
        <v>94</v>
      </c>
      <c r="H819" s="77"/>
      <c r="I819" s="77"/>
      <c r="J819" s="77"/>
      <c r="K819" s="79"/>
      <c r="L819" s="77"/>
      <c r="P819" s="77"/>
      <c r="Q819" s="77"/>
      <c r="R819" s="77"/>
      <c r="S819" s="77"/>
      <c r="V819" s="77"/>
      <c r="W819" s="77"/>
      <c r="X819" s="77"/>
      <c r="Y819" s="79"/>
      <c r="Z819" s="79"/>
      <c r="AA819" s="79"/>
      <c r="AB819" s="79"/>
      <c r="AC819" s="79"/>
      <c r="AD819" s="79"/>
      <c r="AE819" s="78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</row>
    <row r="820" spans="1:47">
      <c r="A820" s="77" t="s">
        <v>2304</v>
      </c>
      <c r="B820" s="77" t="s">
        <v>2673</v>
      </c>
      <c r="C820" s="78">
        <v>42458</v>
      </c>
      <c r="D820" s="77" t="s">
        <v>3304</v>
      </c>
      <c r="E820" s="94">
        <v>60.97</v>
      </c>
      <c r="F820" s="77" t="s">
        <v>94</v>
      </c>
      <c r="G820" s="77" t="s">
        <v>94</v>
      </c>
      <c r="H820" s="77"/>
      <c r="I820" s="77"/>
      <c r="J820" s="77"/>
      <c r="K820" s="79"/>
      <c r="L820" s="77"/>
      <c r="P820" s="77"/>
      <c r="Q820" s="77"/>
      <c r="R820" s="77"/>
      <c r="S820" s="77"/>
      <c r="V820" s="77"/>
      <c r="W820" s="77"/>
      <c r="X820" s="77"/>
      <c r="Y820" s="79"/>
      <c r="Z820" s="79"/>
      <c r="AA820" s="79"/>
      <c r="AB820" s="79"/>
      <c r="AC820" s="79"/>
      <c r="AD820" s="79"/>
      <c r="AE820" s="78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</row>
    <row r="821" spans="1:47">
      <c r="A821" s="77" t="s">
        <v>2304</v>
      </c>
      <c r="B821" s="77" t="s">
        <v>2673</v>
      </c>
      <c r="C821" s="78">
        <v>42458</v>
      </c>
      <c r="D821" s="77" t="s">
        <v>3305</v>
      </c>
      <c r="E821" s="94">
        <v>61.63</v>
      </c>
      <c r="F821" s="77" t="s">
        <v>94</v>
      </c>
      <c r="G821" s="77" t="s">
        <v>94</v>
      </c>
      <c r="H821" s="77"/>
      <c r="I821" s="77"/>
      <c r="J821" s="77"/>
      <c r="K821" s="79"/>
      <c r="L821" s="77"/>
      <c r="P821" s="77"/>
      <c r="Q821" s="77"/>
      <c r="R821" s="77"/>
      <c r="S821" s="77"/>
      <c r="V821" s="77"/>
      <c r="W821" s="77"/>
      <c r="X821" s="77"/>
      <c r="Y821" s="79"/>
      <c r="Z821" s="79"/>
      <c r="AA821" s="79"/>
      <c r="AB821" s="79"/>
      <c r="AC821" s="79"/>
      <c r="AD821" s="79"/>
      <c r="AE821" s="78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</row>
    <row r="822" spans="1:47">
      <c r="A822" s="77" t="s">
        <v>2304</v>
      </c>
      <c r="B822" s="77" t="s">
        <v>2673</v>
      </c>
      <c r="C822" s="78">
        <v>42458</v>
      </c>
      <c r="D822" s="77" t="s">
        <v>3306</v>
      </c>
      <c r="E822" s="94">
        <v>66.430000000000007</v>
      </c>
      <c r="F822" s="77" t="s">
        <v>94</v>
      </c>
      <c r="G822" s="77" t="s">
        <v>94</v>
      </c>
      <c r="H822" s="77"/>
      <c r="I822" s="77"/>
      <c r="J822" s="77"/>
      <c r="K822" s="79"/>
      <c r="L822" s="77"/>
      <c r="P822" s="77"/>
      <c r="Q822" s="77"/>
      <c r="R822" s="77"/>
      <c r="S822" s="77"/>
      <c r="V822" s="77"/>
      <c r="W822" s="77"/>
      <c r="X822" s="77"/>
      <c r="Y822" s="79"/>
      <c r="Z822" s="79"/>
      <c r="AA822" s="79"/>
      <c r="AB822" s="79"/>
      <c r="AC822" s="79"/>
      <c r="AD822" s="79"/>
      <c r="AE822" s="78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</row>
    <row r="823" spans="1:47">
      <c r="A823" s="77" t="s">
        <v>2304</v>
      </c>
      <c r="B823" s="77" t="s">
        <v>2673</v>
      </c>
      <c r="C823" s="78">
        <v>42458</v>
      </c>
      <c r="D823" s="77" t="s">
        <v>3307</v>
      </c>
      <c r="E823" s="94">
        <v>67.11</v>
      </c>
      <c r="F823" s="77" t="s">
        <v>94</v>
      </c>
      <c r="G823" s="77" t="s">
        <v>94</v>
      </c>
      <c r="H823" s="77"/>
      <c r="I823" s="77"/>
      <c r="J823" s="77"/>
      <c r="K823" s="79"/>
      <c r="L823" s="77"/>
      <c r="P823" s="77"/>
      <c r="Q823" s="77"/>
      <c r="R823" s="77"/>
      <c r="S823" s="77"/>
      <c r="V823" s="77"/>
      <c r="W823" s="77"/>
      <c r="X823" s="77"/>
      <c r="Y823" s="79"/>
      <c r="Z823" s="79"/>
      <c r="AA823" s="79"/>
      <c r="AB823" s="79"/>
      <c r="AC823" s="79"/>
      <c r="AD823" s="79"/>
      <c r="AE823" s="78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</row>
    <row r="824" spans="1:47">
      <c r="A824" s="77" t="s">
        <v>2304</v>
      </c>
      <c r="B824" s="77" t="s">
        <v>2673</v>
      </c>
      <c r="C824" s="78">
        <v>42458</v>
      </c>
      <c r="D824" s="77" t="s">
        <v>3308</v>
      </c>
      <c r="E824" s="94">
        <v>67.56</v>
      </c>
      <c r="F824" s="77" t="s">
        <v>94</v>
      </c>
      <c r="G824" s="77" t="s">
        <v>94</v>
      </c>
      <c r="H824" s="77"/>
      <c r="I824" s="77"/>
      <c r="J824" s="77"/>
      <c r="K824" s="79"/>
      <c r="L824" s="77"/>
      <c r="P824" s="77"/>
      <c r="Q824" s="77"/>
      <c r="R824" s="77"/>
      <c r="S824" s="77"/>
      <c r="V824" s="77"/>
      <c r="W824" s="77"/>
      <c r="X824" s="77"/>
      <c r="Y824" s="79"/>
      <c r="Z824" s="79"/>
      <c r="AA824" s="79"/>
      <c r="AB824" s="79"/>
      <c r="AC824" s="79"/>
      <c r="AD824" s="79"/>
      <c r="AE824" s="78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</row>
    <row r="825" spans="1:47">
      <c r="A825" s="77" t="s">
        <v>2304</v>
      </c>
      <c r="B825" s="77" t="s">
        <v>2673</v>
      </c>
      <c r="C825" s="78">
        <v>42458</v>
      </c>
      <c r="D825" s="77" t="s">
        <v>3309</v>
      </c>
      <c r="E825" s="94">
        <v>67.819999999999993</v>
      </c>
      <c r="F825" s="77" t="s">
        <v>94</v>
      </c>
      <c r="G825" s="77" t="s">
        <v>94</v>
      </c>
      <c r="H825" s="77"/>
      <c r="I825" s="77"/>
      <c r="J825" s="77"/>
      <c r="K825" s="79"/>
      <c r="L825" s="77"/>
      <c r="P825" s="77"/>
      <c r="Q825" s="77"/>
      <c r="R825" s="77"/>
      <c r="S825" s="77"/>
      <c r="V825" s="77"/>
      <c r="W825" s="77"/>
      <c r="X825" s="77"/>
      <c r="Y825" s="79"/>
      <c r="Z825" s="79"/>
      <c r="AA825" s="79"/>
      <c r="AB825" s="79"/>
      <c r="AC825" s="79"/>
      <c r="AD825" s="79"/>
      <c r="AE825" s="78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</row>
    <row r="826" spans="1:47">
      <c r="A826" s="77" t="s">
        <v>2304</v>
      </c>
      <c r="B826" s="77" t="s">
        <v>2673</v>
      </c>
      <c r="C826" s="78">
        <v>42458</v>
      </c>
      <c r="D826" s="77" t="s">
        <v>3310</v>
      </c>
      <c r="E826" s="94">
        <v>69.040000000000006</v>
      </c>
      <c r="F826" s="77" t="s">
        <v>94</v>
      </c>
      <c r="G826" s="77" t="s">
        <v>94</v>
      </c>
      <c r="H826" s="77"/>
      <c r="I826" s="77"/>
      <c r="J826" s="77"/>
      <c r="K826" s="79"/>
      <c r="L826" s="77"/>
      <c r="P826" s="77"/>
      <c r="Q826" s="77"/>
      <c r="R826" s="77"/>
      <c r="S826" s="77"/>
      <c r="V826" s="77"/>
      <c r="W826" s="77"/>
      <c r="X826" s="77"/>
      <c r="Y826" s="79"/>
      <c r="Z826" s="79"/>
      <c r="AA826" s="79"/>
      <c r="AB826" s="79"/>
      <c r="AC826" s="79"/>
      <c r="AD826" s="79"/>
      <c r="AE826" s="78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</row>
    <row r="827" spans="1:47">
      <c r="A827" s="77" t="s">
        <v>2304</v>
      </c>
      <c r="B827" s="77" t="s">
        <v>2673</v>
      </c>
      <c r="C827" s="78">
        <v>42458</v>
      </c>
      <c r="D827" s="77" t="s">
        <v>3311</v>
      </c>
      <c r="E827" s="94">
        <v>72.430000000000007</v>
      </c>
      <c r="F827" s="77" t="s">
        <v>94</v>
      </c>
      <c r="G827" s="77" t="s">
        <v>94</v>
      </c>
      <c r="H827" s="77"/>
      <c r="I827" s="77"/>
      <c r="J827" s="77"/>
      <c r="K827" s="79"/>
      <c r="L827" s="77"/>
      <c r="P827" s="77"/>
      <c r="Q827" s="77"/>
      <c r="R827" s="77"/>
      <c r="S827" s="77"/>
      <c r="V827" s="77"/>
      <c r="W827" s="77"/>
      <c r="X827" s="77"/>
      <c r="Y827" s="79"/>
      <c r="Z827" s="79"/>
      <c r="AA827" s="79"/>
      <c r="AB827" s="79"/>
      <c r="AC827" s="79"/>
      <c r="AD827" s="79"/>
      <c r="AE827" s="78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</row>
    <row r="828" spans="1:47">
      <c r="A828" s="77" t="s">
        <v>2304</v>
      </c>
      <c r="B828" s="77" t="s">
        <v>2673</v>
      </c>
      <c r="C828" s="78">
        <v>42458</v>
      </c>
      <c r="D828" s="77" t="s">
        <v>3312</v>
      </c>
      <c r="E828" s="94">
        <v>72.53</v>
      </c>
      <c r="F828" s="77" t="s">
        <v>94</v>
      </c>
      <c r="G828" s="77" t="s">
        <v>94</v>
      </c>
      <c r="H828" s="77"/>
      <c r="I828" s="77"/>
      <c r="J828" s="77"/>
      <c r="K828" s="79"/>
      <c r="L828" s="77"/>
      <c r="P828" s="77"/>
      <c r="Q828" s="77"/>
      <c r="R828" s="77"/>
      <c r="S828" s="77"/>
      <c r="V828" s="77"/>
      <c r="W828" s="77"/>
      <c r="X828" s="77"/>
      <c r="Y828" s="79"/>
      <c r="Z828" s="79"/>
      <c r="AA828" s="79"/>
      <c r="AB828" s="79"/>
      <c r="AC828" s="79"/>
      <c r="AD828" s="79"/>
      <c r="AE828" s="78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</row>
    <row r="829" spans="1:47">
      <c r="A829" s="77" t="s">
        <v>2304</v>
      </c>
      <c r="B829" s="77" t="s">
        <v>2673</v>
      </c>
      <c r="C829" s="78">
        <v>42458</v>
      </c>
      <c r="D829" s="77" t="s">
        <v>3313</v>
      </c>
      <c r="E829" s="94">
        <v>76.97</v>
      </c>
      <c r="F829" s="77" t="s">
        <v>94</v>
      </c>
      <c r="G829" s="77" t="s">
        <v>94</v>
      </c>
      <c r="H829" s="77"/>
      <c r="I829" s="77"/>
      <c r="J829" s="77"/>
      <c r="K829" s="79"/>
      <c r="L829" s="77"/>
      <c r="P829" s="77"/>
      <c r="Q829" s="77"/>
      <c r="R829" s="77"/>
      <c r="S829" s="77"/>
      <c r="V829" s="77"/>
      <c r="W829" s="77"/>
      <c r="X829" s="77"/>
      <c r="Y829" s="79"/>
      <c r="Z829" s="79"/>
      <c r="AA829" s="79"/>
      <c r="AB829" s="79"/>
      <c r="AC829" s="79"/>
      <c r="AD829" s="79"/>
      <c r="AE829" s="78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</row>
    <row r="830" spans="1:47">
      <c r="A830" s="77" t="s">
        <v>2304</v>
      </c>
      <c r="B830" s="77" t="s">
        <v>2673</v>
      </c>
      <c r="C830" s="78">
        <v>42458</v>
      </c>
      <c r="D830" s="77" t="s">
        <v>3314</v>
      </c>
      <c r="E830" s="94">
        <v>82.95</v>
      </c>
      <c r="F830" s="77" t="s">
        <v>94</v>
      </c>
      <c r="G830" s="77" t="s">
        <v>94</v>
      </c>
      <c r="H830" s="77"/>
      <c r="I830" s="77"/>
      <c r="J830" s="77"/>
      <c r="K830" s="79"/>
      <c r="L830" s="77"/>
      <c r="P830" s="77"/>
      <c r="Q830" s="77"/>
      <c r="R830" s="77"/>
      <c r="S830" s="77"/>
      <c r="V830" s="77"/>
      <c r="W830" s="77"/>
      <c r="X830" s="77"/>
      <c r="Y830" s="79"/>
      <c r="Z830" s="79"/>
      <c r="AA830" s="79"/>
      <c r="AB830" s="79"/>
      <c r="AC830" s="79"/>
      <c r="AD830" s="79"/>
      <c r="AE830" s="78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</row>
    <row r="831" spans="1:47">
      <c r="A831" s="77" t="s">
        <v>2304</v>
      </c>
      <c r="B831" s="77" t="s">
        <v>2673</v>
      </c>
      <c r="C831" s="78">
        <v>42458</v>
      </c>
      <c r="D831" s="77" t="s">
        <v>3315</v>
      </c>
      <c r="E831" s="94">
        <v>85.51</v>
      </c>
      <c r="F831" s="77" t="s">
        <v>94</v>
      </c>
      <c r="G831" s="77" t="s">
        <v>94</v>
      </c>
      <c r="H831" s="77"/>
      <c r="I831" s="77"/>
      <c r="J831" s="77"/>
      <c r="K831" s="79"/>
      <c r="L831" s="77"/>
      <c r="P831" s="77"/>
      <c r="Q831" s="77"/>
      <c r="R831" s="77"/>
      <c r="S831" s="77"/>
      <c r="V831" s="77"/>
      <c r="W831" s="77"/>
      <c r="X831" s="77"/>
      <c r="Y831" s="79"/>
      <c r="Z831" s="79"/>
      <c r="AA831" s="79"/>
      <c r="AB831" s="79"/>
      <c r="AC831" s="79"/>
      <c r="AD831" s="79"/>
      <c r="AE831" s="78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</row>
    <row r="832" spans="1:47">
      <c r="A832" s="77" t="s">
        <v>2304</v>
      </c>
      <c r="B832" s="77" t="s">
        <v>2673</v>
      </c>
      <c r="C832" s="78">
        <v>42458</v>
      </c>
      <c r="D832" s="77" t="s">
        <v>3316</v>
      </c>
      <c r="E832" s="94">
        <v>89.53</v>
      </c>
      <c r="F832" s="77" t="s">
        <v>94</v>
      </c>
      <c r="G832" s="77" t="s">
        <v>94</v>
      </c>
      <c r="H832" s="77"/>
      <c r="I832" s="77"/>
      <c r="J832" s="77"/>
      <c r="K832" s="79"/>
      <c r="L832" s="77"/>
      <c r="P832" s="77"/>
      <c r="Q832" s="77"/>
      <c r="R832" s="77"/>
      <c r="S832" s="77"/>
      <c r="V832" s="77"/>
      <c r="W832" s="77"/>
      <c r="X832" s="77"/>
      <c r="Y832" s="79"/>
      <c r="Z832" s="79"/>
      <c r="AA832" s="79"/>
      <c r="AB832" s="79"/>
      <c r="AC832" s="79"/>
      <c r="AD832" s="79"/>
      <c r="AE832" s="78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</row>
    <row r="833" spans="1:47">
      <c r="A833" s="77" t="s">
        <v>2304</v>
      </c>
      <c r="B833" s="77" t="s">
        <v>2673</v>
      </c>
      <c r="C833" s="78">
        <v>42458</v>
      </c>
      <c r="D833" s="77" t="s">
        <v>3317</v>
      </c>
      <c r="E833" s="94">
        <v>92.1</v>
      </c>
      <c r="F833" s="77" t="s">
        <v>94</v>
      </c>
      <c r="G833" s="77" t="s">
        <v>94</v>
      </c>
      <c r="H833" s="77"/>
      <c r="I833" s="77"/>
      <c r="J833" s="77"/>
      <c r="K833" s="79"/>
      <c r="L833" s="77"/>
      <c r="P833" s="77"/>
      <c r="Q833" s="77"/>
      <c r="R833" s="77"/>
      <c r="S833" s="77"/>
      <c r="V833" s="77"/>
      <c r="W833" s="77"/>
      <c r="X833" s="77"/>
      <c r="Y833" s="79"/>
      <c r="Z833" s="79"/>
      <c r="AA833" s="79"/>
      <c r="AB833" s="79"/>
      <c r="AC833" s="79"/>
      <c r="AD833" s="79"/>
      <c r="AE833" s="78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</row>
    <row r="834" spans="1:47">
      <c r="A834" s="77" t="s">
        <v>2304</v>
      </c>
      <c r="B834" s="77" t="s">
        <v>2673</v>
      </c>
      <c r="C834" s="78">
        <v>42458</v>
      </c>
      <c r="D834" s="77" t="s">
        <v>3318</v>
      </c>
      <c r="E834" s="94">
        <v>94.66</v>
      </c>
      <c r="F834" s="77" t="s">
        <v>94</v>
      </c>
      <c r="G834" s="77" t="s">
        <v>94</v>
      </c>
      <c r="H834" s="77"/>
      <c r="I834" s="77"/>
      <c r="J834" s="77"/>
      <c r="K834" s="79"/>
      <c r="L834" s="77"/>
      <c r="P834" s="77"/>
      <c r="Q834" s="77"/>
      <c r="R834" s="77"/>
      <c r="S834" s="77"/>
      <c r="V834" s="77"/>
      <c r="W834" s="77"/>
      <c r="X834" s="77"/>
      <c r="Y834" s="79"/>
      <c r="Z834" s="79"/>
      <c r="AA834" s="79"/>
      <c r="AB834" s="79"/>
      <c r="AC834" s="79"/>
      <c r="AD834" s="79"/>
      <c r="AE834" s="78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</row>
    <row r="835" spans="1:47">
      <c r="A835" s="77" t="s">
        <v>2304</v>
      </c>
      <c r="B835" s="77" t="s">
        <v>2673</v>
      </c>
      <c r="C835" s="78">
        <v>42458</v>
      </c>
      <c r="D835" s="77" t="s">
        <v>3319</v>
      </c>
      <c r="E835" s="94">
        <v>96.87</v>
      </c>
      <c r="F835" s="77" t="s">
        <v>94</v>
      </c>
      <c r="G835" s="77" t="s">
        <v>94</v>
      </c>
      <c r="H835" s="77"/>
      <c r="I835" s="77"/>
      <c r="J835" s="77"/>
      <c r="K835" s="79"/>
      <c r="L835" s="77"/>
      <c r="P835" s="77"/>
      <c r="Q835" s="77"/>
      <c r="R835" s="77"/>
      <c r="S835" s="77"/>
      <c r="V835" s="77"/>
      <c r="W835" s="77"/>
      <c r="X835" s="77"/>
      <c r="Y835" s="79"/>
      <c r="Z835" s="79"/>
      <c r="AA835" s="79"/>
      <c r="AB835" s="79"/>
      <c r="AC835" s="79"/>
      <c r="AD835" s="79"/>
      <c r="AE835" s="78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</row>
    <row r="836" spans="1:47">
      <c r="A836" s="77" t="s">
        <v>2304</v>
      </c>
      <c r="B836" s="77" t="s">
        <v>2673</v>
      </c>
      <c r="C836" s="78">
        <v>42458</v>
      </c>
      <c r="D836" s="77" t="s">
        <v>3320</v>
      </c>
      <c r="E836" s="94">
        <v>100.27</v>
      </c>
      <c r="F836" s="77" t="s">
        <v>94</v>
      </c>
      <c r="G836" s="77" t="s">
        <v>94</v>
      </c>
      <c r="H836" s="77"/>
      <c r="I836" s="77"/>
      <c r="J836" s="77"/>
      <c r="K836" s="79"/>
      <c r="L836" s="77"/>
      <c r="P836" s="77"/>
      <c r="Q836" s="77"/>
      <c r="R836" s="77"/>
      <c r="S836" s="77"/>
      <c r="V836" s="77"/>
      <c r="W836" s="77"/>
      <c r="X836" s="77"/>
      <c r="Y836" s="79"/>
      <c r="Z836" s="79"/>
      <c r="AA836" s="79"/>
      <c r="AB836" s="79"/>
      <c r="AC836" s="79"/>
      <c r="AD836" s="79"/>
      <c r="AE836" s="78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</row>
    <row r="837" spans="1:47">
      <c r="A837" s="77" t="s">
        <v>2304</v>
      </c>
      <c r="B837" s="77" t="s">
        <v>2673</v>
      </c>
      <c r="C837" s="78">
        <v>42458</v>
      </c>
      <c r="D837" s="77" t="s">
        <v>3321</v>
      </c>
      <c r="E837" s="94">
        <v>101.86</v>
      </c>
      <c r="F837" s="77" t="s">
        <v>94</v>
      </c>
      <c r="G837" s="77" t="s">
        <v>94</v>
      </c>
      <c r="H837" s="77"/>
      <c r="I837" s="77"/>
      <c r="J837" s="77"/>
      <c r="K837" s="79"/>
      <c r="L837" s="77"/>
      <c r="P837" s="77"/>
      <c r="Q837" s="77"/>
      <c r="R837" s="77"/>
      <c r="S837" s="77"/>
      <c r="V837" s="77"/>
      <c r="W837" s="77"/>
      <c r="X837" s="77"/>
      <c r="Y837" s="79"/>
      <c r="Z837" s="79"/>
      <c r="AA837" s="79"/>
      <c r="AB837" s="79"/>
      <c r="AC837" s="79"/>
      <c r="AD837" s="79"/>
      <c r="AE837" s="78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</row>
    <row r="838" spans="1:47">
      <c r="A838" s="77" t="s">
        <v>2304</v>
      </c>
      <c r="B838" s="77" t="s">
        <v>2673</v>
      </c>
      <c r="C838" s="78">
        <v>42458</v>
      </c>
      <c r="D838" s="77" t="s">
        <v>3322</v>
      </c>
      <c r="E838" s="94">
        <v>101.88</v>
      </c>
      <c r="F838" s="77" t="s">
        <v>94</v>
      </c>
      <c r="G838" s="77" t="s">
        <v>94</v>
      </c>
      <c r="H838" s="77"/>
      <c r="I838" s="77"/>
      <c r="J838" s="77"/>
      <c r="K838" s="79"/>
      <c r="L838" s="77"/>
      <c r="P838" s="77"/>
      <c r="Q838" s="77"/>
      <c r="R838" s="77"/>
      <c r="S838" s="77"/>
      <c r="V838" s="77"/>
      <c r="W838" s="77"/>
      <c r="X838" s="77"/>
      <c r="Y838" s="79"/>
      <c r="Z838" s="79"/>
      <c r="AA838" s="79"/>
      <c r="AB838" s="79"/>
      <c r="AC838" s="79"/>
      <c r="AD838" s="79"/>
      <c r="AE838" s="78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</row>
    <row r="839" spans="1:47">
      <c r="A839" s="77" t="s">
        <v>2304</v>
      </c>
      <c r="B839" s="77" t="s">
        <v>2673</v>
      </c>
      <c r="C839" s="78">
        <v>42458</v>
      </c>
      <c r="D839" s="77" t="s">
        <v>3323</v>
      </c>
      <c r="E839" s="94">
        <v>102.8</v>
      </c>
      <c r="F839" s="77" t="s">
        <v>94</v>
      </c>
      <c r="G839" s="77" t="s">
        <v>94</v>
      </c>
      <c r="H839" s="77"/>
      <c r="I839" s="77"/>
      <c r="J839" s="77"/>
      <c r="K839" s="79"/>
      <c r="L839" s="77"/>
      <c r="P839" s="77"/>
      <c r="Q839" s="77"/>
      <c r="R839" s="77"/>
      <c r="S839" s="77"/>
      <c r="V839" s="77"/>
      <c r="W839" s="77"/>
      <c r="X839" s="77"/>
      <c r="Y839" s="79"/>
      <c r="Z839" s="79"/>
      <c r="AA839" s="79"/>
      <c r="AB839" s="79"/>
      <c r="AC839" s="79"/>
      <c r="AD839" s="79"/>
      <c r="AE839" s="78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</row>
    <row r="840" spans="1:47">
      <c r="A840" s="77" t="s">
        <v>2304</v>
      </c>
      <c r="B840" s="77" t="s">
        <v>2673</v>
      </c>
      <c r="C840" s="78">
        <v>42458</v>
      </c>
      <c r="D840" s="77" t="s">
        <v>3324</v>
      </c>
      <c r="E840" s="94">
        <v>109.51</v>
      </c>
      <c r="F840" s="77" t="s">
        <v>94</v>
      </c>
      <c r="G840" s="77" t="s">
        <v>94</v>
      </c>
      <c r="H840" s="77"/>
      <c r="I840" s="77"/>
      <c r="J840" s="77"/>
      <c r="K840" s="79"/>
      <c r="L840" s="77"/>
      <c r="P840" s="77"/>
      <c r="Q840" s="77"/>
      <c r="R840" s="77"/>
      <c r="S840" s="77"/>
      <c r="V840" s="77"/>
      <c r="W840" s="77"/>
      <c r="X840" s="77"/>
      <c r="Y840" s="79"/>
      <c r="Z840" s="79"/>
      <c r="AA840" s="79"/>
      <c r="AB840" s="79"/>
      <c r="AC840" s="79"/>
      <c r="AD840" s="79"/>
      <c r="AE840" s="78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</row>
    <row r="841" spans="1:47">
      <c r="A841" s="77" t="s">
        <v>2304</v>
      </c>
      <c r="B841" s="77" t="s">
        <v>2673</v>
      </c>
      <c r="C841" s="78">
        <v>42458</v>
      </c>
      <c r="D841" s="77" t="s">
        <v>3325</v>
      </c>
      <c r="E841" s="94">
        <v>110.01</v>
      </c>
      <c r="F841" s="77" t="s">
        <v>94</v>
      </c>
      <c r="G841" s="77" t="s">
        <v>94</v>
      </c>
      <c r="H841" s="77"/>
      <c r="I841" s="77"/>
      <c r="J841" s="77"/>
      <c r="K841" s="79"/>
      <c r="L841" s="77"/>
      <c r="P841" s="77"/>
      <c r="Q841" s="77"/>
      <c r="R841" s="77"/>
      <c r="S841" s="77"/>
      <c r="V841" s="77"/>
      <c r="W841" s="77"/>
      <c r="X841" s="77"/>
      <c r="Y841" s="79"/>
      <c r="Z841" s="79"/>
      <c r="AA841" s="79"/>
      <c r="AB841" s="79"/>
      <c r="AC841" s="79"/>
      <c r="AD841" s="79"/>
      <c r="AE841" s="78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</row>
    <row r="842" spans="1:47">
      <c r="A842" s="77" t="s">
        <v>2304</v>
      </c>
      <c r="B842" s="77" t="s">
        <v>2673</v>
      </c>
      <c r="C842" s="78">
        <v>42458</v>
      </c>
      <c r="D842" s="77" t="s">
        <v>3326</v>
      </c>
      <c r="E842" s="94">
        <v>117.61</v>
      </c>
      <c r="F842" s="77" t="s">
        <v>94</v>
      </c>
      <c r="G842" s="77" t="s">
        <v>94</v>
      </c>
      <c r="H842" s="77"/>
      <c r="I842" s="77"/>
      <c r="J842" s="77"/>
      <c r="K842" s="79"/>
      <c r="L842" s="77"/>
      <c r="P842" s="77"/>
      <c r="Q842" s="77"/>
      <c r="R842" s="77"/>
      <c r="S842" s="77"/>
      <c r="V842" s="77"/>
      <c r="W842" s="77"/>
      <c r="X842" s="77"/>
      <c r="Y842" s="79"/>
      <c r="Z842" s="79"/>
      <c r="AA842" s="79"/>
      <c r="AB842" s="79"/>
      <c r="AC842" s="79"/>
      <c r="AD842" s="79"/>
      <c r="AE842" s="78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</row>
    <row r="843" spans="1:47">
      <c r="A843" s="77" t="s">
        <v>2304</v>
      </c>
      <c r="B843" s="77" t="s">
        <v>2673</v>
      </c>
      <c r="C843" s="78">
        <v>42458</v>
      </c>
      <c r="D843" s="77" t="s">
        <v>3327</v>
      </c>
      <c r="E843" s="94">
        <v>119.52</v>
      </c>
      <c r="F843" s="77" t="s">
        <v>94</v>
      </c>
      <c r="G843" s="77" t="s">
        <v>94</v>
      </c>
      <c r="H843" s="77"/>
      <c r="I843" s="77"/>
      <c r="J843" s="77"/>
      <c r="K843" s="79"/>
      <c r="L843" s="77"/>
      <c r="P843" s="77"/>
      <c r="Q843" s="77"/>
      <c r="R843" s="77"/>
      <c r="S843" s="77"/>
      <c r="V843" s="77"/>
      <c r="W843" s="77"/>
      <c r="X843" s="77"/>
      <c r="Y843" s="79"/>
      <c r="Z843" s="79"/>
      <c r="AA843" s="79"/>
      <c r="AB843" s="79"/>
      <c r="AC843" s="79"/>
      <c r="AD843" s="79"/>
      <c r="AE843" s="78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</row>
    <row r="844" spans="1:47">
      <c r="A844" s="77" t="s">
        <v>2304</v>
      </c>
      <c r="B844" s="77" t="s">
        <v>2673</v>
      </c>
      <c r="C844" s="78">
        <v>42458</v>
      </c>
      <c r="D844" s="77" t="s">
        <v>3328</v>
      </c>
      <c r="E844" s="94">
        <v>124.64</v>
      </c>
      <c r="F844" s="77" t="s">
        <v>94</v>
      </c>
      <c r="G844" s="77" t="s">
        <v>94</v>
      </c>
      <c r="H844" s="77"/>
      <c r="I844" s="77"/>
      <c r="J844" s="77"/>
      <c r="K844" s="79"/>
      <c r="L844" s="77"/>
      <c r="P844" s="77"/>
      <c r="Q844" s="77"/>
      <c r="R844" s="77"/>
      <c r="S844" s="77"/>
      <c r="V844" s="77"/>
      <c r="W844" s="77"/>
      <c r="X844" s="77"/>
      <c r="Y844" s="79"/>
      <c r="Z844" s="79"/>
      <c r="AA844" s="79"/>
      <c r="AB844" s="79"/>
      <c r="AC844" s="79"/>
      <c r="AD844" s="79"/>
      <c r="AE844" s="78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</row>
    <row r="845" spans="1:47">
      <c r="A845" s="77" t="s">
        <v>2304</v>
      </c>
      <c r="B845" s="77" t="s">
        <v>2673</v>
      </c>
      <c r="C845" s="78">
        <v>42458</v>
      </c>
      <c r="D845" s="77" t="s">
        <v>3329</v>
      </c>
      <c r="E845" s="94">
        <v>134.74</v>
      </c>
      <c r="F845" s="77" t="s">
        <v>94</v>
      </c>
      <c r="G845" s="77" t="s">
        <v>94</v>
      </c>
      <c r="H845" s="77"/>
      <c r="I845" s="77"/>
      <c r="J845" s="77"/>
      <c r="K845" s="79"/>
      <c r="L845" s="77"/>
      <c r="P845" s="77"/>
      <c r="Q845" s="77"/>
      <c r="R845" s="77"/>
      <c r="S845" s="77"/>
      <c r="V845" s="77"/>
      <c r="W845" s="77"/>
      <c r="X845" s="77"/>
      <c r="Y845" s="79"/>
      <c r="Z845" s="79"/>
      <c r="AA845" s="79"/>
      <c r="AB845" s="79"/>
      <c r="AC845" s="79"/>
      <c r="AD845" s="79"/>
      <c r="AE845" s="78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</row>
    <row r="846" spans="1:47">
      <c r="A846" s="77" t="s">
        <v>2304</v>
      </c>
      <c r="B846" s="77" t="s">
        <v>2673</v>
      </c>
      <c r="C846" s="78">
        <v>42458</v>
      </c>
      <c r="D846" s="77" t="s">
        <v>3330</v>
      </c>
      <c r="E846" s="94">
        <v>134.78</v>
      </c>
      <c r="F846" s="77" t="s">
        <v>94</v>
      </c>
      <c r="G846" s="77" t="s">
        <v>94</v>
      </c>
      <c r="H846" s="77"/>
      <c r="I846" s="77"/>
      <c r="J846" s="77"/>
      <c r="K846" s="79"/>
      <c r="L846" s="77"/>
      <c r="P846" s="77"/>
      <c r="Q846" s="77"/>
      <c r="R846" s="77"/>
      <c r="S846" s="77"/>
      <c r="V846" s="77"/>
      <c r="W846" s="77"/>
      <c r="X846" s="77"/>
      <c r="Y846" s="79"/>
      <c r="Z846" s="79"/>
      <c r="AA846" s="79"/>
      <c r="AB846" s="79"/>
      <c r="AC846" s="79"/>
      <c r="AD846" s="79"/>
      <c r="AE846" s="78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</row>
    <row r="847" spans="1:47">
      <c r="A847" s="77" t="s">
        <v>2304</v>
      </c>
      <c r="B847" s="77" t="s">
        <v>2673</v>
      </c>
      <c r="C847" s="78">
        <v>42458</v>
      </c>
      <c r="D847" s="77" t="s">
        <v>3331</v>
      </c>
      <c r="E847" s="94">
        <v>145.99</v>
      </c>
      <c r="F847" s="77" t="s">
        <v>94</v>
      </c>
      <c r="G847" s="77" t="s">
        <v>94</v>
      </c>
      <c r="H847" s="77"/>
      <c r="I847" s="77"/>
      <c r="J847" s="77"/>
      <c r="K847" s="79"/>
      <c r="L847" s="77"/>
      <c r="P847" s="77"/>
      <c r="Q847" s="77"/>
      <c r="R847" s="77"/>
      <c r="S847" s="77"/>
      <c r="V847" s="77"/>
      <c r="W847" s="77"/>
      <c r="X847" s="77"/>
      <c r="Y847" s="79"/>
      <c r="Z847" s="79"/>
      <c r="AA847" s="79"/>
      <c r="AB847" s="79"/>
      <c r="AC847" s="79"/>
      <c r="AD847" s="79"/>
      <c r="AE847" s="78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</row>
    <row r="848" spans="1:47">
      <c r="A848" s="77" t="s">
        <v>2304</v>
      </c>
      <c r="B848" s="77" t="s">
        <v>2673</v>
      </c>
      <c r="C848" s="78">
        <v>42458</v>
      </c>
      <c r="D848" s="77" t="s">
        <v>3332</v>
      </c>
      <c r="E848" s="94">
        <v>160.65</v>
      </c>
      <c r="F848" s="77" t="s">
        <v>94</v>
      </c>
      <c r="G848" s="77" t="s">
        <v>94</v>
      </c>
      <c r="H848" s="77"/>
      <c r="I848" s="77"/>
      <c r="J848" s="77"/>
      <c r="K848" s="79"/>
      <c r="L848" s="77"/>
      <c r="P848" s="77"/>
      <c r="Q848" s="77"/>
      <c r="R848" s="77"/>
      <c r="S848" s="77"/>
      <c r="V848" s="77"/>
      <c r="W848" s="77"/>
      <c r="X848" s="77"/>
      <c r="Y848" s="79"/>
      <c r="Z848" s="79"/>
      <c r="AA848" s="79"/>
      <c r="AB848" s="79"/>
      <c r="AC848" s="79"/>
      <c r="AD848" s="79"/>
      <c r="AE848" s="78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</row>
    <row r="849" spans="1:47">
      <c r="A849" s="77" t="s">
        <v>2304</v>
      </c>
      <c r="B849" s="77" t="s">
        <v>2673</v>
      </c>
      <c r="C849" s="78">
        <v>42458</v>
      </c>
      <c r="D849" s="77" t="s">
        <v>3333</v>
      </c>
      <c r="E849" s="94">
        <v>231.83</v>
      </c>
      <c r="F849" s="77" t="s">
        <v>94</v>
      </c>
      <c r="G849" s="77" t="s">
        <v>94</v>
      </c>
      <c r="H849" s="77"/>
      <c r="I849" s="77"/>
      <c r="J849" s="77"/>
      <c r="K849" s="79"/>
      <c r="L849" s="77"/>
      <c r="P849" s="77"/>
      <c r="Q849" s="77"/>
      <c r="R849" s="77"/>
      <c r="S849" s="77"/>
      <c r="V849" s="77"/>
      <c r="W849" s="77"/>
      <c r="X849" s="77"/>
      <c r="Y849" s="79"/>
      <c r="Z849" s="79"/>
      <c r="AA849" s="79"/>
      <c r="AB849" s="79"/>
      <c r="AC849" s="79"/>
      <c r="AD849" s="79"/>
      <c r="AE849" s="78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</row>
    <row r="850" spans="1:47">
      <c r="A850" s="77" t="s">
        <v>2304</v>
      </c>
      <c r="B850" s="77" t="s">
        <v>2673</v>
      </c>
      <c r="C850" s="78">
        <v>42458</v>
      </c>
      <c r="D850" s="77" t="s">
        <v>3334</v>
      </c>
      <c r="E850" s="94">
        <v>249.84</v>
      </c>
      <c r="F850" s="77" t="s">
        <v>94</v>
      </c>
      <c r="G850" s="77" t="s">
        <v>94</v>
      </c>
      <c r="H850" s="77"/>
      <c r="I850" s="77"/>
      <c r="J850" s="77"/>
      <c r="K850" s="79"/>
      <c r="L850" s="77"/>
      <c r="P850" s="77"/>
      <c r="Q850" s="77"/>
      <c r="R850" s="77"/>
      <c r="S850" s="77"/>
      <c r="V850" s="77"/>
      <c r="W850" s="77"/>
      <c r="X850" s="77"/>
      <c r="Y850" s="79"/>
      <c r="Z850" s="79"/>
      <c r="AA850" s="79"/>
      <c r="AB850" s="79"/>
      <c r="AC850" s="79"/>
      <c r="AD850" s="79"/>
      <c r="AE850" s="78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</row>
    <row r="851" spans="1:47">
      <c r="A851" s="77" t="s">
        <v>2304</v>
      </c>
      <c r="B851" s="77" t="s">
        <v>2673</v>
      </c>
      <c r="C851" s="78">
        <v>42458</v>
      </c>
      <c r="D851" s="77" t="s">
        <v>3335</v>
      </c>
      <c r="E851" s="94">
        <v>267.3</v>
      </c>
      <c r="F851" s="77" t="s">
        <v>94</v>
      </c>
      <c r="G851" s="77" t="s">
        <v>94</v>
      </c>
      <c r="H851" s="77"/>
      <c r="I851" s="77"/>
      <c r="J851" s="77"/>
      <c r="K851" s="79"/>
      <c r="L851" s="77"/>
      <c r="P851" s="77"/>
      <c r="Q851" s="77"/>
      <c r="R851" s="77"/>
      <c r="S851" s="77"/>
      <c r="V851" s="77"/>
      <c r="W851" s="77"/>
      <c r="X851" s="77"/>
      <c r="Y851" s="79"/>
      <c r="Z851" s="79"/>
      <c r="AA851" s="79"/>
      <c r="AB851" s="79"/>
      <c r="AC851" s="79"/>
      <c r="AD851" s="79"/>
      <c r="AE851" s="78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</row>
    <row r="852" spans="1:47">
      <c r="A852" s="77" t="s">
        <v>2304</v>
      </c>
      <c r="B852" s="77" t="s">
        <v>2673</v>
      </c>
      <c r="C852" s="78">
        <v>42458</v>
      </c>
      <c r="D852" s="77" t="s">
        <v>3336</v>
      </c>
      <c r="E852" s="94">
        <v>291.61</v>
      </c>
      <c r="F852" s="77" t="s">
        <v>94</v>
      </c>
      <c r="G852" s="77" t="s">
        <v>94</v>
      </c>
      <c r="H852" s="77"/>
      <c r="I852" s="77"/>
      <c r="J852" s="77"/>
      <c r="K852" s="79"/>
      <c r="L852" s="77"/>
      <c r="P852" s="77"/>
      <c r="Q852" s="77"/>
      <c r="R852" s="77"/>
      <c r="S852" s="77"/>
      <c r="V852" s="77"/>
      <c r="W852" s="77"/>
      <c r="X852" s="77"/>
      <c r="Y852" s="79"/>
      <c r="Z852" s="79"/>
      <c r="AA852" s="79"/>
      <c r="AB852" s="79"/>
      <c r="AC852" s="79"/>
      <c r="AD852" s="79"/>
      <c r="AE852" s="78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</row>
    <row r="853" spans="1:47">
      <c r="A853" s="77" t="s">
        <v>2304</v>
      </c>
      <c r="B853" s="77" t="s">
        <v>2673</v>
      </c>
      <c r="C853" s="78">
        <v>42458</v>
      </c>
      <c r="D853" s="77" t="s">
        <v>3337</v>
      </c>
      <c r="E853" s="94">
        <v>297.29000000000002</v>
      </c>
      <c r="F853" s="77" t="s">
        <v>94</v>
      </c>
      <c r="G853" s="77" t="s">
        <v>94</v>
      </c>
      <c r="H853" s="77"/>
      <c r="I853" s="77"/>
      <c r="J853" s="77"/>
      <c r="K853" s="79"/>
      <c r="L853" s="77"/>
      <c r="P853" s="77"/>
      <c r="Q853" s="77"/>
      <c r="R853" s="77"/>
      <c r="S853" s="77"/>
      <c r="V853" s="77"/>
      <c r="W853" s="77"/>
      <c r="X853" s="77"/>
      <c r="Y853" s="79"/>
      <c r="Z853" s="79"/>
      <c r="AA853" s="79"/>
      <c r="AB853" s="79"/>
      <c r="AC853" s="79"/>
      <c r="AD853" s="79"/>
      <c r="AE853" s="78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</row>
    <row r="854" spans="1:47">
      <c r="A854" s="77" t="s">
        <v>2304</v>
      </c>
      <c r="B854" s="77" t="s">
        <v>2673</v>
      </c>
      <c r="C854" s="78">
        <v>42458</v>
      </c>
      <c r="D854" s="77" t="s">
        <v>3338</v>
      </c>
      <c r="E854" s="94">
        <v>297.69</v>
      </c>
      <c r="F854" s="77" t="s">
        <v>94</v>
      </c>
      <c r="G854" s="77" t="s">
        <v>94</v>
      </c>
      <c r="H854" s="77"/>
      <c r="I854" s="77"/>
      <c r="J854" s="77"/>
      <c r="K854" s="79"/>
      <c r="L854" s="77"/>
      <c r="P854" s="77"/>
      <c r="Q854" s="77"/>
      <c r="R854" s="77"/>
      <c r="S854" s="77"/>
      <c r="V854" s="77"/>
      <c r="W854" s="77"/>
      <c r="X854" s="77"/>
      <c r="Y854" s="79"/>
      <c r="Z854" s="79"/>
      <c r="AA854" s="79"/>
      <c r="AB854" s="79"/>
      <c r="AC854" s="79"/>
      <c r="AD854" s="79"/>
      <c r="AE854" s="78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</row>
    <row r="855" spans="1:47">
      <c r="A855" s="77" t="s">
        <v>2304</v>
      </c>
      <c r="B855" s="77" t="s">
        <v>2673</v>
      </c>
      <c r="C855" s="78">
        <v>42458</v>
      </c>
      <c r="D855" s="77" t="s">
        <v>3339</v>
      </c>
      <c r="E855" s="94">
        <v>299.3</v>
      </c>
      <c r="F855" s="77" t="s">
        <v>94</v>
      </c>
      <c r="G855" s="77" t="s">
        <v>94</v>
      </c>
      <c r="H855" s="77"/>
      <c r="I855" s="77"/>
      <c r="J855" s="77"/>
      <c r="K855" s="79"/>
      <c r="L855" s="77"/>
      <c r="P855" s="77"/>
      <c r="Q855" s="77"/>
      <c r="R855" s="77"/>
      <c r="S855" s="77"/>
      <c r="V855" s="77"/>
      <c r="W855" s="77"/>
      <c r="X855" s="77"/>
      <c r="Y855" s="79"/>
      <c r="Z855" s="79"/>
      <c r="AA855" s="79"/>
      <c r="AB855" s="79"/>
      <c r="AC855" s="79"/>
      <c r="AD855" s="79"/>
      <c r="AE855" s="78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</row>
    <row r="856" spans="1:47">
      <c r="A856" s="77" t="s">
        <v>2304</v>
      </c>
      <c r="B856" s="77" t="s">
        <v>2673</v>
      </c>
      <c r="C856" s="78">
        <v>42458</v>
      </c>
      <c r="D856" s="77" t="s">
        <v>3340</v>
      </c>
      <c r="E856" s="94">
        <v>299.99</v>
      </c>
      <c r="F856" s="77" t="s">
        <v>94</v>
      </c>
      <c r="G856" s="77" t="s">
        <v>94</v>
      </c>
      <c r="H856" s="77"/>
      <c r="I856" s="77"/>
      <c r="J856" s="77"/>
      <c r="K856" s="79"/>
      <c r="L856" s="77"/>
      <c r="P856" s="77"/>
      <c r="Q856" s="77"/>
      <c r="R856" s="77"/>
      <c r="S856" s="77"/>
      <c r="V856" s="77"/>
      <c r="W856" s="77"/>
      <c r="X856" s="77"/>
      <c r="Y856" s="79"/>
      <c r="Z856" s="79"/>
      <c r="AA856" s="79"/>
      <c r="AB856" s="79"/>
      <c r="AC856" s="79"/>
      <c r="AD856" s="79"/>
      <c r="AE856" s="78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</row>
    <row r="857" spans="1:47">
      <c r="A857" s="77" t="s">
        <v>2304</v>
      </c>
      <c r="B857" s="77" t="s">
        <v>2673</v>
      </c>
      <c r="C857" s="78">
        <v>42458</v>
      </c>
      <c r="D857" s="77" t="s">
        <v>3341</v>
      </c>
      <c r="E857" s="94">
        <v>314.86</v>
      </c>
      <c r="F857" s="77" t="s">
        <v>94</v>
      </c>
      <c r="G857" s="77" t="s">
        <v>94</v>
      </c>
      <c r="H857" s="77"/>
      <c r="I857" s="77"/>
      <c r="J857" s="77"/>
      <c r="K857" s="79"/>
      <c r="L857" s="77"/>
      <c r="P857" s="77"/>
      <c r="Q857" s="77"/>
      <c r="R857" s="77"/>
      <c r="S857" s="77"/>
      <c r="V857" s="77"/>
      <c r="W857" s="77"/>
      <c r="X857" s="77"/>
      <c r="Y857" s="79"/>
      <c r="Z857" s="79"/>
      <c r="AA857" s="79"/>
      <c r="AB857" s="79"/>
      <c r="AC857" s="79"/>
      <c r="AD857" s="79"/>
      <c r="AE857" s="78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</row>
    <row r="858" spans="1:47">
      <c r="A858" s="77" t="s">
        <v>2304</v>
      </c>
      <c r="B858" s="77" t="s">
        <v>2673</v>
      </c>
      <c r="C858" s="78">
        <v>42458</v>
      </c>
      <c r="D858" s="77" t="s">
        <v>3342</v>
      </c>
      <c r="E858" s="94">
        <v>354.9</v>
      </c>
      <c r="F858" s="77" t="s">
        <v>94</v>
      </c>
      <c r="G858" s="77" t="s">
        <v>94</v>
      </c>
      <c r="H858" s="77"/>
      <c r="I858" s="77"/>
      <c r="J858" s="77"/>
      <c r="K858" s="79"/>
      <c r="L858" s="77"/>
      <c r="P858" s="77"/>
      <c r="Q858" s="77"/>
      <c r="R858" s="77"/>
      <c r="S858" s="77"/>
      <c r="V858" s="77"/>
      <c r="W858" s="77"/>
      <c r="X858" s="77"/>
      <c r="Y858" s="79"/>
      <c r="Z858" s="79"/>
      <c r="AA858" s="79"/>
      <c r="AB858" s="79"/>
      <c r="AC858" s="79"/>
      <c r="AD858" s="79"/>
      <c r="AE858" s="78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</row>
    <row r="859" spans="1:47">
      <c r="A859" s="77" t="s">
        <v>2304</v>
      </c>
      <c r="B859" s="77" t="s">
        <v>2673</v>
      </c>
      <c r="C859" s="78">
        <v>42458</v>
      </c>
      <c r="D859" s="77" t="s">
        <v>3343</v>
      </c>
      <c r="E859" s="94">
        <v>379.38</v>
      </c>
      <c r="F859" s="77" t="s">
        <v>94</v>
      </c>
      <c r="G859" s="77" t="s">
        <v>94</v>
      </c>
      <c r="H859" s="77"/>
      <c r="I859" s="77"/>
      <c r="J859" s="77"/>
      <c r="K859" s="79"/>
      <c r="L859" s="77"/>
      <c r="P859" s="77"/>
      <c r="Q859" s="77"/>
      <c r="R859" s="77"/>
      <c r="S859" s="77"/>
      <c r="V859" s="77"/>
      <c r="W859" s="77"/>
      <c r="X859" s="77"/>
      <c r="Y859" s="79"/>
      <c r="Z859" s="79"/>
      <c r="AA859" s="79"/>
      <c r="AB859" s="79"/>
      <c r="AC859" s="79"/>
      <c r="AD859" s="79"/>
      <c r="AE859" s="78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</row>
    <row r="860" spans="1:47">
      <c r="A860" s="77" t="s">
        <v>2304</v>
      </c>
      <c r="B860" s="77" t="s">
        <v>2673</v>
      </c>
      <c r="C860" s="78">
        <v>42458</v>
      </c>
      <c r="D860" s="77" t="s">
        <v>3344</v>
      </c>
      <c r="E860" s="94">
        <v>393.32</v>
      </c>
      <c r="F860" s="77" t="s">
        <v>94</v>
      </c>
      <c r="G860" s="77" t="s">
        <v>94</v>
      </c>
      <c r="H860" s="77"/>
      <c r="I860" s="77"/>
      <c r="J860" s="77"/>
      <c r="K860" s="79"/>
      <c r="L860" s="77"/>
      <c r="P860" s="77"/>
      <c r="Q860" s="77"/>
      <c r="R860" s="77"/>
      <c r="S860" s="77"/>
      <c r="V860" s="77"/>
      <c r="W860" s="77"/>
      <c r="X860" s="77"/>
      <c r="Y860" s="79"/>
      <c r="Z860" s="79"/>
      <c r="AA860" s="79"/>
      <c r="AB860" s="79"/>
      <c r="AC860" s="79"/>
      <c r="AD860" s="79"/>
      <c r="AE860" s="78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</row>
    <row r="861" spans="1:47">
      <c r="A861" s="77" t="s">
        <v>2304</v>
      </c>
      <c r="B861" s="77" t="s">
        <v>2673</v>
      </c>
      <c r="C861" s="78">
        <v>42458</v>
      </c>
      <c r="D861" s="77" t="s">
        <v>3345</v>
      </c>
      <c r="E861" s="94">
        <v>398.26</v>
      </c>
      <c r="F861" s="77" t="s">
        <v>94</v>
      </c>
      <c r="G861" s="77" t="s">
        <v>94</v>
      </c>
      <c r="H861" s="77"/>
      <c r="I861" s="77"/>
      <c r="J861" s="77"/>
      <c r="K861" s="79"/>
      <c r="L861" s="77"/>
      <c r="P861" s="77"/>
      <c r="Q861" s="77"/>
      <c r="R861" s="77"/>
      <c r="S861" s="77"/>
      <c r="V861" s="77"/>
      <c r="W861" s="77"/>
      <c r="X861" s="77"/>
      <c r="Y861" s="79"/>
      <c r="Z861" s="79"/>
      <c r="AA861" s="79"/>
      <c r="AB861" s="79"/>
      <c r="AC861" s="79"/>
      <c r="AD861" s="79"/>
      <c r="AE861" s="78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</row>
    <row r="862" spans="1:47">
      <c r="A862" s="77" t="s">
        <v>2304</v>
      </c>
      <c r="B862" s="77" t="s">
        <v>2673</v>
      </c>
      <c r="C862" s="78">
        <v>42458</v>
      </c>
      <c r="D862" s="77" t="s">
        <v>3346</v>
      </c>
      <c r="E862" s="94">
        <v>441.21</v>
      </c>
      <c r="F862" s="77" t="s">
        <v>94</v>
      </c>
      <c r="G862" s="77" t="s">
        <v>94</v>
      </c>
      <c r="H862" s="77"/>
      <c r="I862" s="77"/>
      <c r="J862" s="77"/>
      <c r="K862" s="79"/>
      <c r="L862" s="77"/>
      <c r="P862" s="77"/>
      <c r="Q862" s="77"/>
      <c r="R862" s="77"/>
      <c r="S862" s="77"/>
      <c r="V862" s="77"/>
      <c r="W862" s="77"/>
      <c r="X862" s="77"/>
      <c r="Y862" s="79"/>
      <c r="Z862" s="79"/>
      <c r="AA862" s="79"/>
      <c r="AB862" s="79"/>
      <c r="AC862" s="79"/>
      <c r="AD862" s="79"/>
      <c r="AE862" s="78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</row>
    <row r="863" spans="1:47">
      <c r="A863" s="77" t="s">
        <v>2304</v>
      </c>
      <c r="B863" s="77" t="s">
        <v>2673</v>
      </c>
      <c r="C863" s="78">
        <v>42458</v>
      </c>
      <c r="D863" s="77" t="s">
        <v>3347</v>
      </c>
      <c r="E863" s="94">
        <v>449.02</v>
      </c>
      <c r="F863" s="77" t="s">
        <v>94</v>
      </c>
      <c r="G863" s="77" t="s">
        <v>94</v>
      </c>
      <c r="H863" s="77"/>
      <c r="I863" s="77"/>
      <c r="J863" s="77"/>
      <c r="K863" s="79"/>
      <c r="L863" s="77"/>
      <c r="P863" s="77"/>
      <c r="Q863" s="77"/>
      <c r="R863" s="77"/>
      <c r="S863" s="77"/>
      <c r="V863" s="77"/>
      <c r="W863" s="77"/>
      <c r="X863" s="77"/>
      <c r="Y863" s="79"/>
      <c r="Z863" s="79"/>
      <c r="AA863" s="79"/>
      <c r="AB863" s="79"/>
      <c r="AC863" s="79"/>
      <c r="AD863" s="79"/>
      <c r="AE863" s="78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</row>
    <row r="864" spans="1:47">
      <c r="A864" s="77" t="s">
        <v>2304</v>
      </c>
      <c r="B864" s="77" t="s">
        <v>2673</v>
      </c>
      <c r="C864" s="78">
        <v>42458</v>
      </c>
      <c r="D864" s="77" t="s">
        <v>3348</v>
      </c>
      <c r="E864" s="94">
        <v>633.16</v>
      </c>
      <c r="F864" s="77" t="s">
        <v>94</v>
      </c>
      <c r="G864" s="77" t="s">
        <v>94</v>
      </c>
      <c r="H864" s="77"/>
      <c r="I864" s="77"/>
      <c r="J864" s="77"/>
      <c r="K864" s="79"/>
      <c r="L864" s="77"/>
      <c r="P864" s="77"/>
      <c r="Q864" s="77"/>
      <c r="R864" s="77"/>
      <c r="S864" s="77"/>
      <c r="V864" s="77"/>
      <c r="W864" s="77"/>
      <c r="X864" s="77"/>
      <c r="Y864" s="79"/>
      <c r="Z864" s="79"/>
      <c r="AA864" s="79"/>
      <c r="AB864" s="79"/>
      <c r="AC864" s="79"/>
      <c r="AD864" s="79"/>
      <c r="AE864" s="78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</row>
    <row r="865" spans="1:47">
      <c r="A865" s="77" t="s">
        <v>2304</v>
      </c>
      <c r="B865" s="77" t="s">
        <v>2673</v>
      </c>
      <c r="C865" s="78">
        <v>42458</v>
      </c>
      <c r="D865" s="77" t="s">
        <v>3349</v>
      </c>
      <c r="E865" s="94">
        <v>737.16</v>
      </c>
      <c r="F865" s="77" t="s">
        <v>94</v>
      </c>
      <c r="G865" s="77" t="s">
        <v>94</v>
      </c>
      <c r="H865" s="77"/>
      <c r="I865" s="77"/>
      <c r="J865" s="77"/>
      <c r="K865" s="79"/>
      <c r="L865" s="77"/>
      <c r="P865" s="77"/>
      <c r="Q865" s="77"/>
      <c r="R865" s="77"/>
      <c r="S865" s="77"/>
      <c r="V865" s="77"/>
      <c r="W865" s="77"/>
      <c r="X865" s="77"/>
      <c r="Y865" s="79"/>
      <c r="Z865" s="79"/>
      <c r="AA865" s="79"/>
      <c r="AB865" s="79"/>
      <c r="AC865" s="79"/>
      <c r="AD865" s="79"/>
      <c r="AE865" s="78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</row>
    <row r="866" spans="1:47">
      <c r="A866" s="77" t="s">
        <v>2304</v>
      </c>
      <c r="B866" s="77" t="s">
        <v>2673</v>
      </c>
      <c r="C866" s="78">
        <v>42458</v>
      </c>
      <c r="D866" s="77" t="s">
        <v>3350</v>
      </c>
      <c r="E866" s="94">
        <v>787.57</v>
      </c>
      <c r="F866" s="77" t="s">
        <v>94</v>
      </c>
      <c r="G866" s="77" t="s">
        <v>94</v>
      </c>
      <c r="H866" s="77"/>
      <c r="I866" s="77"/>
      <c r="J866" s="77"/>
      <c r="K866" s="79"/>
      <c r="L866" s="77"/>
      <c r="P866" s="77"/>
      <c r="Q866" s="77"/>
      <c r="R866" s="77"/>
      <c r="S866" s="77"/>
      <c r="V866" s="77"/>
      <c r="W866" s="77"/>
      <c r="X866" s="77"/>
      <c r="Y866" s="79"/>
      <c r="Z866" s="79"/>
      <c r="AA866" s="79"/>
      <c r="AB866" s="79"/>
      <c r="AC866" s="79"/>
      <c r="AD866" s="79"/>
      <c r="AE866" s="78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</row>
    <row r="867" spans="1:47">
      <c r="A867" s="77" t="s">
        <v>2304</v>
      </c>
      <c r="B867" s="77" t="s">
        <v>2673</v>
      </c>
      <c r="C867" s="78">
        <v>42488</v>
      </c>
      <c r="D867" s="77" t="s">
        <v>3351</v>
      </c>
      <c r="E867" s="94">
        <v>0.03</v>
      </c>
      <c r="F867" s="77" t="s">
        <v>94</v>
      </c>
      <c r="G867" s="77" t="s">
        <v>94</v>
      </c>
      <c r="H867" s="77"/>
      <c r="I867" s="77"/>
      <c r="J867" s="77"/>
      <c r="K867" s="79"/>
      <c r="L867" s="77"/>
      <c r="P867" s="77"/>
      <c r="Q867" s="77"/>
      <c r="R867" s="77"/>
      <c r="S867" s="77"/>
      <c r="V867" s="77"/>
      <c r="W867" s="77"/>
      <c r="X867" s="77"/>
      <c r="Y867" s="79"/>
      <c r="Z867" s="79"/>
      <c r="AA867" s="79"/>
      <c r="AB867" s="79"/>
      <c r="AC867" s="79"/>
      <c r="AD867" s="79"/>
      <c r="AE867" s="78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</row>
    <row r="868" spans="1:47">
      <c r="A868" s="77" t="s">
        <v>2304</v>
      </c>
      <c r="B868" s="77" t="s">
        <v>2673</v>
      </c>
      <c r="C868" s="78">
        <v>42488</v>
      </c>
      <c r="D868" s="77" t="s">
        <v>3352</v>
      </c>
      <c r="E868" s="94">
        <v>0.05</v>
      </c>
      <c r="F868" s="77" t="s">
        <v>94</v>
      </c>
      <c r="G868" s="77" t="s">
        <v>94</v>
      </c>
      <c r="H868" s="77"/>
      <c r="I868" s="77"/>
      <c r="J868" s="77"/>
      <c r="K868" s="79"/>
      <c r="L868" s="77"/>
      <c r="P868" s="77"/>
      <c r="Q868" s="77"/>
      <c r="R868" s="77"/>
      <c r="S868" s="77"/>
      <c r="V868" s="77"/>
      <c r="W868" s="77"/>
      <c r="X868" s="77"/>
      <c r="Y868" s="79"/>
      <c r="Z868" s="79"/>
      <c r="AA868" s="79"/>
      <c r="AB868" s="79"/>
      <c r="AC868" s="79"/>
      <c r="AD868" s="79"/>
      <c r="AE868" s="78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</row>
    <row r="869" spans="1:47">
      <c r="A869" s="77" t="s">
        <v>2304</v>
      </c>
      <c r="B869" s="77" t="s">
        <v>2673</v>
      </c>
      <c r="C869" s="78">
        <v>42488</v>
      </c>
      <c r="D869" s="77" t="s">
        <v>3353</v>
      </c>
      <c r="E869" s="94">
        <v>0.05</v>
      </c>
      <c r="F869" s="77" t="s">
        <v>94</v>
      </c>
      <c r="G869" s="77" t="s">
        <v>94</v>
      </c>
      <c r="H869" s="77"/>
      <c r="I869" s="77"/>
      <c r="J869" s="77"/>
      <c r="K869" s="79"/>
      <c r="L869" s="77"/>
      <c r="P869" s="77"/>
      <c r="Q869" s="77"/>
      <c r="R869" s="77"/>
      <c r="S869" s="77"/>
      <c r="V869" s="77"/>
      <c r="W869" s="77"/>
      <c r="X869" s="77"/>
      <c r="Y869" s="79"/>
      <c r="Z869" s="79"/>
      <c r="AA869" s="79"/>
      <c r="AB869" s="79"/>
      <c r="AC869" s="79"/>
      <c r="AD869" s="79"/>
      <c r="AE869" s="78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</row>
    <row r="870" spans="1:47">
      <c r="A870" s="77" t="s">
        <v>2304</v>
      </c>
      <c r="B870" s="77" t="s">
        <v>2673</v>
      </c>
      <c r="C870" s="78">
        <v>42488</v>
      </c>
      <c r="D870" s="77" t="s">
        <v>3354</v>
      </c>
      <c r="E870" s="94">
        <v>7.0000000000000007E-2</v>
      </c>
      <c r="F870" s="77" t="s">
        <v>94</v>
      </c>
      <c r="G870" s="77" t="s">
        <v>94</v>
      </c>
      <c r="H870" s="77"/>
      <c r="I870" s="77"/>
      <c r="J870" s="77"/>
      <c r="K870" s="79"/>
      <c r="L870" s="77"/>
      <c r="P870" s="77"/>
      <c r="Q870" s="77"/>
      <c r="R870" s="77"/>
      <c r="S870" s="77"/>
      <c r="V870" s="77"/>
      <c r="W870" s="77"/>
      <c r="X870" s="77"/>
      <c r="Y870" s="79"/>
      <c r="Z870" s="79"/>
      <c r="AA870" s="79"/>
      <c r="AB870" s="79"/>
      <c r="AC870" s="79"/>
      <c r="AD870" s="79"/>
      <c r="AE870" s="78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</row>
    <row r="871" spans="1:47">
      <c r="A871" s="77" t="s">
        <v>2304</v>
      </c>
      <c r="B871" s="77" t="s">
        <v>2673</v>
      </c>
      <c r="C871" s="78">
        <v>42488</v>
      </c>
      <c r="D871" s="77" t="s">
        <v>3355</v>
      </c>
      <c r="E871" s="94">
        <v>7.0000000000000007E-2</v>
      </c>
      <c r="F871" s="77" t="s">
        <v>94</v>
      </c>
      <c r="G871" s="77" t="s">
        <v>94</v>
      </c>
      <c r="H871" s="77"/>
      <c r="I871" s="77"/>
      <c r="J871" s="77"/>
      <c r="K871" s="79"/>
      <c r="L871" s="77"/>
      <c r="P871" s="77"/>
      <c r="Q871" s="77"/>
      <c r="R871" s="77"/>
      <c r="S871" s="77"/>
      <c r="V871" s="77"/>
      <c r="W871" s="77"/>
      <c r="X871" s="77"/>
      <c r="Y871" s="79"/>
      <c r="Z871" s="79"/>
      <c r="AA871" s="79"/>
      <c r="AB871" s="79"/>
      <c r="AC871" s="79"/>
      <c r="AD871" s="79"/>
      <c r="AE871" s="78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</row>
    <row r="872" spans="1:47">
      <c r="A872" s="77" t="s">
        <v>2304</v>
      </c>
      <c r="B872" s="77" t="s">
        <v>2673</v>
      </c>
      <c r="C872" s="78">
        <v>42488</v>
      </c>
      <c r="D872" s="77" t="s">
        <v>3356</v>
      </c>
      <c r="E872" s="94">
        <v>0.09</v>
      </c>
      <c r="F872" s="77" t="s">
        <v>94</v>
      </c>
      <c r="G872" s="77" t="s">
        <v>94</v>
      </c>
      <c r="H872" s="77"/>
      <c r="I872" s="77"/>
      <c r="J872" s="77"/>
      <c r="K872" s="79"/>
      <c r="L872" s="77"/>
      <c r="P872" s="77"/>
      <c r="Q872" s="77"/>
      <c r="R872" s="77"/>
      <c r="S872" s="77"/>
      <c r="V872" s="77"/>
      <c r="W872" s="77"/>
      <c r="X872" s="77"/>
      <c r="Y872" s="79"/>
      <c r="Z872" s="79"/>
      <c r="AA872" s="79"/>
      <c r="AB872" s="79"/>
      <c r="AC872" s="79"/>
      <c r="AD872" s="79"/>
      <c r="AE872" s="78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</row>
    <row r="873" spans="1:47">
      <c r="A873" s="77" t="s">
        <v>2304</v>
      </c>
      <c r="B873" s="77" t="s">
        <v>2673</v>
      </c>
      <c r="C873" s="78">
        <v>42488</v>
      </c>
      <c r="D873" s="77" t="s">
        <v>3357</v>
      </c>
      <c r="E873" s="94">
        <v>0.17</v>
      </c>
      <c r="F873" s="77" t="s">
        <v>94</v>
      </c>
      <c r="G873" s="77" t="s">
        <v>94</v>
      </c>
      <c r="H873" s="77"/>
      <c r="I873" s="77"/>
      <c r="J873" s="77"/>
      <c r="K873" s="79"/>
      <c r="L873" s="77"/>
      <c r="P873" s="77"/>
      <c r="Q873" s="77"/>
      <c r="R873" s="77"/>
      <c r="S873" s="77"/>
      <c r="V873" s="77"/>
      <c r="W873" s="77"/>
      <c r="X873" s="77"/>
      <c r="Y873" s="79"/>
      <c r="Z873" s="79"/>
      <c r="AA873" s="79"/>
      <c r="AB873" s="79"/>
      <c r="AC873" s="79"/>
      <c r="AD873" s="79"/>
      <c r="AE873" s="78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</row>
    <row r="874" spans="1:47">
      <c r="A874" s="77" t="s">
        <v>2304</v>
      </c>
      <c r="B874" s="77" t="s">
        <v>2673</v>
      </c>
      <c r="C874" s="78">
        <v>42488</v>
      </c>
      <c r="D874" s="77" t="s">
        <v>3358</v>
      </c>
      <c r="E874" s="94">
        <v>0.24</v>
      </c>
      <c r="F874" s="77" t="s">
        <v>94</v>
      </c>
      <c r="G874" s="77" t="s">
        <v>94</v>
      </c>
      <c r="H874" s="77"/>
      <c r="I874" s="77"/>
      <c r="J874" s="77"/>
      <c r="K874" s="79"/>
      <c r="L874" s="77"/>
      <c r="P874" s="77"/>
      <c r="Q874" s="77"/>
      <c r="R874" s="77"/>
      <c r="S874" s="77"/>
      <c r="V874" s="77"/>
      <c r="W874" s="77"/>
      <c r="X874" s="77"/>
      <c r="Y874" s="79"/>
      <c r="Z874" s="79"/>
      <c r="AA874" s="79"/>
      <c r="AB874" s="79"/>
      <c r="AC874" s="79"/>
      <c r="AD874" s="79"/>
      <c r="AE874" s="78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</row>
    <row r="875" spans="1:47">
      <c r="A875" s="77" t="s">
        <v>2304</v>
      </c>
      <c r="B875" s="77" t="s">
        <v>2673</v>
      </c>
      <c r="C875" s="78">
        <v>42488</v>
      </c>
      <c r="D875" s="77" t="s">
        <v>3359</v>
      </c>
      <c r="E875" s="94">
        <v>0.25</v>
      </c>
      <c r="F875" s="77" t="s">
        <v>94</v>
      </c>
      <c r="G875" s="77" t="s">
        <v>94</v>
      </c>
      <c r="H875" s="77"/>
      <c r="I875" s="77"/>
      <c r="J875" s="77"/>
      <c r="K875" s="79"/>
      <c r="L875" s="77"/>
      <c r="P875" s="77"/>
      <c r="Q875" s="77"/>
      <c r="R875" s="77"/>
      <c r="S875" s="77"/>
      <c r="V875" s="77"/>
      <c r="W875" s="77"/>
      <c r="X875" s="77"/>
      <c r="Y875" s="79"/>
      <c r="Z875" s="79"/>
      <c r="AA875" s="79"/>
      <c r="AB875" s="79"/>
      <c r="AC875" s="79"/>
      <c r="AD875" s="79"/>
      <c r="AE875" s="78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</row>
    <row r="876" spans="1:47">
      <c r="A876" s="77" t="s">
        <v>2304</v>
      </c>
      <c r="B876" s="77" t="s">
        <v>2673</v>
      </c>
      <c r="C876" s="78">
        <v>42488</v>
      </c>
      <c r="D876" s="77" t="s">
        <v>3360</v>
      </c>
      <c r="E876" s="94">
        <v>0.35</v>
      </c>
      <c r="F876" s="77" t="s">
        <v>94</v>
      </c>
      <c r="G876" s="77" t="s">
        <v>94</v>
      </c>
      <c r="H876" s="77"/>
      <c r="I876" s="77"/>
      <c r="J876" s="77"/>
      <c r="K876" s="79"/>
      <c r="L876" s="77"/>
      <c r="P876" s="77"/>
      <c r="Q876" s="77"/>
      <c r="R876" s="77"/>
      <c r="S876" s="77"/>
      <c r="V876" s="77"/>
      <c r="W876" s="77"/>
      <c r="X876" s="77"/>
      <c r="Y876" s="79"/>
      <c r="Z876" s="79"/>
      <c r="AA876" s="79"/>
      <c r="AB876" s="79"/>
      <c r="AC876" s="79"/>
      <c r="AD876" s="79"/>
      <c r="AE876" s="78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</row>
    <row r="877" spans="1:47">
      <c r="A877" s="77" t="s">
        <v>2304</v>
      </c>
      <c r="B877" s="77" t="s">
        <v>2673</v>
      </c>
      <c r="C877" s="78">
        <v>42488</v>
      </c>
      <c r="D877" s="77" t="s">
        <v>3361</v>
      </c>
      <c r="E877" s="94">
        <v>0.69</v>
      </c>
      <c r="F877" s="77" t="s">
        <v>94</v>
      </c>
      <c r="G877" s="77" t="s">
        <v>94</v>
      </c>
      <c r="H877" s="77"/>
      <c r="I877" s="77"/>
      <c r="J877" s="77"/>
      <c r="K877" s="79"/>
      <c r="L877" s="77"/>
      <c r="P877" s="77"/>
      <c r="Q877" s="77"/>
      <c r="R877" s="77"/>
      <c r="S877" s="77"/>
      <c r="V877" s="77"/>
      <c r="W877" s="77"/>
      <c r="X877" s="77"/>
      <c r="Y877" s="79"/>
      <c r="Z877" s="79"/>
      <c r="AA877" s="79"/>
      <c r="AB877" s="79"/>
      <c r="AC877" s="79"/>
      <c r="AD877" s="79"/>
      <c r="AE877" s="78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</row>
    <row r="878" spans="1:47">
      <c r="A878" s="77" t="s">
        <v>2304</v>
      </c>
      <c r="B878" s="77" t="s">
        <v>2673</v>
      </c>
      <c r="C878" s="78">
        <v>42488</v>
      </c>
      <c r="D878" s="77" t="s">
        <v>3362</v>
      </c>
      <c r="E878" s="94">
        <v>1.34</v>
      </c>
      <c r="F878" s="77" t="s">
        <v>94</v>
      </c>
      <c r="G878" s="77" t="s">
        <v>94</v>
      </c>
      <c r="H878" s="77"/>
      <c r="I878" s="77"/>
      <c r="J878" s="77"/>
      <c r="K878" s="79"/>
      <c r="L878" s="77"/>
      <c r="P878" s="77"/>
      <c r="Q878" s="77"/>
      <c r="R878" s="77"/>
      <c r="S878" s="77"/>
      <c r="V878" s="77"/>
      <c r="W878" s="77"/>
      <c r="X878" s="77"/>
      <c r="Y878" s="79"/>
      <c r="Z878" s="79"/>
      <c r="AA878" s="79"/>
      <c r="AB878" s="79"/>
      <c r="AC878" s="79"/>
      <c r="AD878" s="79"/>
      <c r="AE878" s="78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</row>
    <row r="879" spans="1:47">
      <c r="A879" s="77" t="s">
        <v>2304</v>
      </c>
      <c r="B879" s="77" t="s">
        <v>2673</v>
      </c>
      <c r="C879" s="78">
        <v>42488</v>
      </c>
      <c r="D879" s="77" t="s">
        <v>3363</v>
      </c>
      <c r="E879" s="94">
        <v>1.45</v>
      </c>
      <c r="F879" s="77" t="s">
        <v>94</v>
      </c>
      <c r="G879" s="77" t="s">
        <v>94</v>
      </c>
      <c r="H879" s="77"/>
      <c r="I879" s="77"/>
      <c r="J879" s="77"/>
      <c r="K879" s="79"/>
      <c r="L879" s="77"/>
      <c r="P879" s="77"/>
      <c r="Q879" s="77"/>
      <c r="R879" s="77"/>
      <c r="S879" s="77"/>
      <c r="V879" s="77"/>
      <c r="W879" s="77"/>
      <c r="X879" s="77"/>
      <c r="Y879" s="79"/>
      <c r="Z879" s="79"/>
      <c r="AA879" s="79"/>
      <c r="AB879" s="79"/>
      <c r="AC879" s="79"/>
      <c r="AD879" s="79"/>
      <c r="AE879" s="78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</row>
    <row r="880" spans="1:47">
      <c r="A880" s="77" t="s">
        <v>2304</v>
      </c>
      <c r="B880" s="77" t="s">
        <v>2673</v>
      </c>
      <c r="C880" s="78">
        <v>42488</v>
      </c>
      <c r="D880" s="77" t="s">
        <v>3364</v>
      </c>
      <c r="E880" s="94">
        <v>1.49</v>
      </c>
      <c r="F880" s="77" t="s">
        <v>94</v>
      </c>
      <c r="G880" s="77" t="s">
        <v>94</v>
      </c>
      <c r="H880" s="77"/>
      <c r="I880" s="77"/>
      <c r="J880" s="77"/>
      <c r="K880" s="79"/>
      <c r="L880" s="77"/>
      <c r="P880" s="77"/>
      <c r="Q880" s="77"/>
      <c r="R880" s="77"/>
      <c r="S880" s="77"/>
      <c r="V880" s="77"/>
      <c r="W880" s="77"/>
      <c r="X880" s="77"/>
      <c r="Y880" s="79"/>
      <c r="Z880" s="79"/>
      <c r="AA880" s="79"/>
      <c r="AB880" s="79"/>
      <c r="AC880" s="79"/>
      <c r="AD880" s="79"/>
      <c r="AE880" s="78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</row>
    <row r="881" spans="1:47">
      <c r="A881" s="77" t="s">
        <v>2304</v>
      </c>
      <c r="B881" s="77" t="s">
        <v>2673</v>
      </c>
      <c r="C881" s="78">
        <v>42488</v>
      </c>
      <c r="D881" s="77" t="s">
        <v>3365</v>
      </c>
      <c r="E881" s="94">
        <v>1.5</v>
      </c>
      <c r="F881" s="77" t="s">
        <v>94</v>
      </c>
      <c r="G881" s="77" t="s">
        <v>94</v>
      </c>
      <c r="H881" s="77"/>
      <c r="I881" s="77"/>
      <c r="J881" s="77"/>
      <c r="K881" s="79"/>
      <c r="L881" s="77"/>
      <c r="P881" s="77"/>
      <c r="Q881" s="77"/>
      <c r="R881" s="77"/>
      <c r="S881" s="77"/>
      <c r="V881" s="77"/>
      <c r="W881" s="77"/>
      <c r="X881" s="77"/>
      <c r="Y881" s="79"/>
      <c r="Z881" s="79"/>
      <c r="AA881" s="79"/>
      <c r="AB881" s="79"/>
      <c r="AC881" s="79"/>
      <c r="AD881" s="79"/>
      <c r="AE881" s="78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</row>
    <row r="882" spans="1:47">
      <c r="A882" s="77" t="s">
        <v>2304</v>
      </c>
      <c r="B882" s="77" t="s">
        <v>2673</v>
      </c>
      <c r="C882" s="78">
        <v>42488</v>
      </c>
      <c r="D882" s="77" t="s">
        <v>3366</v>
      </c>
      <c r="E882" s="94">
        <v>1.83</v>
      </c>
      <c r="F882" s="77" t="s">
        <v>94</v>
      </c>
      <c r="G882" s="77" t="s">
        <v>94</v>
      </c>
      <c r="H882" s="77"/>
      <c r="I882" s="77"/>
      <c r="J882" s="77"/>
      <c r="K882" s="79"/>
      <c r="L882" s="77"/>
      <c r="P882" s="77"/>
      <c r="Q882" s="77"/>
      <c r="R882" s="77"/>
      <c r="S882" s="77"/>
      <c r="V882" s="77"/>
      <c r="W882" s="77"/>
      <c r="X882" s="77"/>
      <c r="Y882" s="79"/>
      <c r="Z882" s="79"/>
      <c r="AA882" s="79"/>
      <c r="AB882" s="79"/>
      <c r="AC882" s="79"/>
      <c r="AD882" s="79"/>
      <c r="AE882" s="78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</row>
    <row r="883" spans="1:47">
      <c r="A883" s="77" t="s">
        <v>2304</v>
      </c>
      <c r="B883" s="77" t="s">
        <v>2673</v>
      </c>
      <c r="C883" s="78">
        <v>42488</v>
      </c>
      <c r="D883" s="77" t="s">
        <v>3367</v>
      </c>
      <c r="E883" s="94">
        <v>1.98</v>
      </c>
      <c r="F883" s="77" t="s">
        <v>94</v>
      </c>
      <c r="G883" s="77" t="s">
        <v>94</v>
      </c>
      <c r="H883" s="77"/>
      <c r="I883" s="77"/>
      <c r="J883" s="77"/>
      <c r="K883" s="79"/>
      <c r="L883" s="77"/>
      <c r="P883" s="77"/>
      <c r="Q883" s="77"/>
      <c r="R883" s="77"/>
      <c r="S883" s="77"/>
      <c r="V883" s="77"/>
      <c r="W883" s="77"/>
      <c r="X883" s="77"/>
      <c r="Y883" s="79"/>
      <c r="Z883" s="79"/>
      <c r="AA883" s="79"/>
      <c r="AB883" s="79"/>
      <c r="AC883" s="79"/>
      <c r="AD883" s="79"/>
      <c r="AE883" s="78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</row>
    <row r="884" spans="1:47">
      <c r="A884" s="77" t="s">
        <v>2304</v>
      </c>
      <c r="B884" s="77" t="s">
        <v>2673</v>
      </c>
      <c r="C884" s="78">
        <v>42488</v>
      </c>
      <c r="D884" s="77" t="s">
        <v>3368</v>
      </c>
      <c r="E884" s="94">
        <v>2.21</v>
      </c>
      <c r="F884" s="77" t="s">
        <v>94</v>
      </c>
      <c r="G884" s="77" t="s">
        <v>94</v>
      </c>
      <c r="H884" s="77"/>
      <c r="I884" s="77"/>
      <c r="J884" s="77"/>
      <c r="K884" s="79"/>
      <c r="L884" s="77"/>
      <c r="P884" s="77"/>
      <c r="Q884" s="77"/>
      <c r="R884" s="77"/>
      <c r="S884" s="77"/>
      <c r="V884" s="77"/>
      <c r="W884" s="77"/>
      <c r="X884" s="77"/>
      <c r="Y884" s="79"/>
      <c r="Z884" s="79"/>
      <c r="AA884" s="79"/>
      <c r="AB884" s="79"/>
      <c r="AC884" s="79"/>
      <c r="AD884" s="79"/>
      <c r="AE884" s="78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</row>
    <row r="885" spans="1:47">
      <c r="A885" s="77" t="s">
        <v>2304</v>
      </c>
      <c r="B885" s="77" t="s">
        <v>2673</v>
      </c>
      <c r="C885" s="78">
        <v>42488</v>
      </c>
      <c r="D885" s="77" t="s">
        <v>3369</v>
      </c>
      <c r="E885" s="94">
        <v>2.4</v>
      </c>
      <c r="F885" s="77" t="s">
        <v>94</v>
      </c>
      <c r="G885" s="77" t="s">
        <v>94</v>
      </c>
      <c r="H885" s="77"/>
      <c r="I885" s="77"/>
      <c r="J885" s="77"/>
      <c r="K885" s="79"/>
      <c r="L885" s="77"/>
      <c r="P885" s="77"/>
      <c r="Q885" s="77"/>
      <c r="R885" s="77"/>
      <c r="S885" s="77"/>
      <c r="V885" s="77"/>
      <c r="W885" s="77"/>
      <c r="X885" s="77"/>
      <c r="Y885" s="79"/>
      <c r="Z885" s="79"/>
      <c r="AA885" s="79"/>
      <c r="AB885" s="79"/>
      <c r="AC885" s="79"/>
      <c r="AD885" s="79"/>
      <c r="AE885" s="78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</row>
    <row r="886" spans="1:47">
      <c r="A886" s="77" t="s">
        <v>2304</v>
      </c>
      <c r="B886" s="77" t="s">
        <v>2673</v>
      </c>
      <c r="C886" s="78">
        <v>42488</v>
      </c>
      <c r="D886" s="77" t="s">
        <v>3370</v>
      </c>
      <c r="E886" s="94">
        <v>2.57</v>
      </c>
      <c r="F886" s="77" t="s">
        <v>94</v>
      </c>
      <c r="G886" s="77" t="s">
        <v>94</v>
      </c>
      <c r="H886" s="77"/>
      <c r="I886" s="77"/>
      <c r="J886" s="77"/>
      <c r="K886" s="79"/>
      <c r="L886" s="77"/>
      <c r="P886" s="77"/>
      <c r="Q886" s="77"/>
      <c r="R886" s="77"/>
      <c r="S886" s="77"/>
      <c r="V886" s="77"/>
      <c r="W886" s="77"/>
      <c r="X886" s="77"/>
      <c r="Y886" s="79"/>
      <c r="Z886" s="79"/>
      <c r="AA886" s="79"/>
      <c r="AB886" s="79"/>
      <c r="AC886" s="79"/>
      <c r="AD886" s="79"/>
      <c r="AE886" s="78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</row>
    <row r="887" spans="1:47">
      <c r="A887" s="77" t="s">
        <v>2304</v>
      </c>
      <c r="B887" s="77" t="s">
        <v>2673</v>
      </c>
      <c r="C887" s="78">
        <v>42488</v>
      </c>
      <c r="D887" s="77" t="s">
        <v>3371</v>
      </c>
      <c r="E887" s="94">
        <v>3.4</v>
      </c>
      <c r="F887" s="77" t="s">
        <v>94</v>
      </c>
      <c r="G887" s="77" t="s">
        <v>94</v>
      </c>
      <c r="H887" s="77"/>
      <c r="I887" s="77"/>
      <c r="J887" s="77"/>
      <c r="K887" s="79"/>
      <c r="L887" s="77"/>
      <c r="P887" s="77"/>
      <c r="Q887" s="77"/>
      <c r="R887" s="77"/>
      <c r="S887" s="77"/>
      <c r="V887" s="77"/>
      <c r="W887" s="77"/>
      <c r="X887" s="77"/>
      <c r="Y887" s="79"/>
      <c r="Z887" s="79"/>
      <c r="AA887" s="79"/>
      <c r="AB887" s="79"/>
      <c r="AC887" s="79"/>
      <c r="AD887" s="79"/>
      <c r="AE887" s="78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</row>
    <row r="888" spans="1:47">
      <c r="A888" s="77" t="s">
        <v>2304</v>
      </c>
      <c r="B888" s="77" t="s">
        <v>2673</v>
      </c>
      <c r="C888" s="78">
        <v>42488</v>
      </c>
      <c r="D888" s="77" t="s">
        <v>3372</v>
      </c>
      <c r="E888" s="94">
        <v>3.97</v>
      </c>
      <c r="F888" s="77" t="s">
        <v>94</v>
      </c>
      <c r="G888" s="77" t="s">
        <v>94</v>
      </c>
      <c r="H888" s="77"/>
      <c r="I888" s="77"/>
      <c r="J888" s="77"/>
      <c r="K888" s="79"/>
      <c r="L888" s="77"/>
      <c r="P888" s="77"/>
      <c r="Q888" s="77"/>
      <c r="R888" s="77"/>
      <c r="S888" s="77"/>
      <c r="V888" s="77"/>
      <c r="W888" s="77"/>
      <c r="X888" s="77"/>
      <c r="Y888" s="79"/>
      <c r="Z888" s="79"/>
      <c r="AA888" s="79"/>
      <c r="AB888" s="79"/>
      <c r="AC888" s="79"/>
      <c r="AD888" s="79"/>
      <c r="AE888" s="78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</row>
    <row r="889" spans="1:47">
      <c r="A889" s="77" t="s">
        <v>2304</v>
      </c>
      <c r="B889" s="77" t="s">
        <v>2673</v>
      </c>
      <c r="C889" s="78">
        <v>42488</v>
      </c>
      <c r="D889" s="77" t="s">
        <v>3373</v>
      </c>
      <c r="E889" s="94">
        <v>4.41</v>
      </c>
      <c r="F889" s="77" t="s">
        <v>94</v>
      </c>
      <c r="G889" s="77" t="s">
        <v>94</v>
      </c>
      <c r="H889" s="77"/>
      <c r="I889" s="77"/>
      <c r="J889" s="77"/>
      <c r="K889" s="79"/>
      <c r="L889" s="77"/>
      <c r="P889" s="77"/>
      <c r="Q889" s="77"/>
      <c r="R889" s="77"/>
      <c r="S889" s="77"/>
      <c r="V889" s="77"/>
      <c r="W889" s="77"/>
      <c r="X889" s="77"/>
      <c r="Y889" s="79"/>
      <c r="Z889" s="79"/>
      <c r="AA889" s="79"/>
      <c r="AB889" s="79"/>
      <c r="AC889" s="79"/>
      <c r="AD889" s="79"/>
      <c r="AE889" s="78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</row>
    <row r="890" spans="1:47">
      <c r="A890" s="77" t="s">
        <v>2304</v>
      </c>
      <c r="B890" s="77" t="s">
        <v>2673</v>
      </c>
      <c r="C890" s="78">
        <v>42488</v>
      </c>
      <c r="D890" s="77" t="s">
        <v>3374</v>
      </c>
      <c r="E890" s="94">
        <v>4.4800000000000004</v>
      </c>
      <c r="F890" s="77" t="s">
        <v>94</v>
      </c>
      <c r="G890" s="77" t="s">
        <v>94</v>
      </c>
      <c r="H890" s="77"/>
      <c r="I890" s="77"/>
      <c r="J890" s="77"/>
      <c r="K890" s="79"/>
      <c r="L890" s="77"/>
      <c r="P890" s="77"/>
      <c r="Q890" s="77"/>
      <c r="R890" s="77"/>
      <c r="S890" s="77"/>
      <c r="V890" s="77"/>
      <c r="W890" s="77"/>
      <c r="X890" s="77"/>
      <c r="Y890" s="79"/>
      <c r="Z890" s="79"/>
      <c r="AA890" s="79"/>
      <c r="AB890" s="79"/>
      <c r="AC890" s="79"/>
      <c r="AD890" s="79"/>
      <c r="AE890" s="78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</row>
    <row r="891" spans="1:47">
      <c r="A891" s="77" t="s">
        <v>2304</v>
      </c>
      <c r="B891" s="77" t="s">
        <v>2673</v>
      </c>
      <c r="C891" s="78">
        <v>42488</v>
      </c>
      <c r="D891" s="77" t="s">
        <v>3375</v>
      </c>
      <c r="E891" s="94">
        <v>4.63</v>
      </c>
      <c r="F891" s="77" t="s">
        <v>94</v>
      </c>
      <c r="G891" s="77" t="s">
        <v>94</v>
      </c>
      <c r="H891" s="77"/>
      <c r="I891" s="77"/>
      <c r="J891" s="77"/>
      <c r="K891" s="79"/>
      <c r="L891" s="77"/>
      <c r="P891" s="77"/>
      <c r="Q891" s="77"/>
      <c r="R891" s="77"/>
      <c r="S891" s="77"/>
      <c r="V891" s="77"/>
      <c r="W891" s="77"/>
      <c r="X891" s="77"/>
      <c r="Y891" s="79"/>
      <c r="Z891" s="79"/>
      <c r="AA891" s="79"/>
      <c r="AB891" s="79"/>
      <c r="AC891" s="79"/>
      <c r="AD891" s="79"/>
      <c r="AE891" s="78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</row>
    <row r="892" spans="1:47">
      <c r="A892" s="77" t="s">
        <v>2304</v>
      </c>
      <c r="B892" s="77" t="s">
        <v>2673</v>
      </c>
      <c r="C892" s="78">
        <v>42488</v>
      </c>
      <c r="D892" s="77" t="s">
        <v>3376</v>
      </c>
      <c r="E892" s="94">
        <v>4.9000000000000004</v>
      </c>
      <c r="F892" s="77" t="s">
        <v>94</v>
      </c>
      <c r="G892" s="77" t="s">
        <v>94</v>
      </c>
      <c r="H892" s="77"/>
      <c r="I892" s="77"/>
      <c r="J892" s="77"/>
      <c r="K892" s="79"/>
      <c r="L892" s="77"/>
      <c r="P892" s="77"/>
      <c r="Q892" s="77"/>
      <c r="R892" s="77"/>
      <c r="S892" s="77"/>
      <c r="V892" s="77"/>
      <c r="W892" s="77"/>
      <c r="X892" s="77"/>
      <c r="Y892" s="79"/>
      <c r="Z892" s="79"/>
      <c r="AA892" s="79"/>
      <c r="AB892" s="79"/>
      <c r="AC892" s="79"/>
      <c r="AD892" s="79"/>
      <c r="AE892" s="78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</row>
    <row r="893" spans="1:47">
      <c r="A893" s="77" t="s">
        <v>2304</v>
      </c>
      <c r="B893" s="77" t="s">
        <v>2673</v>
      </c>
      <c r="C893" s="78">
        <v>42488</v>
      </c>
      <c r="D893" s="77" t="s">
        <v>3377</v>
      </c>
      <c r="E893" s="94">
        <v>5.78</v>
      </c>
      <c r="F893" s="77" t="s">
        <v>94</v>
      </c>
      <c r="G893" s="77" t="s">
        <v>94</v>
      </c>
      <c r="H893" s="77"/>
      <c r="I893" s="77"/>
      <c r="J893" s="77"/>
      <c r="K893" s="79"/>
      <c r="L893" s="77"/>
      <c r="P893" s="77"/>
      <c r="Q893" s="77"/>
      <c r="R893" s="77"/>
      <c r="S893" s="77"/>
      <c r="V893" s="77"/>
      <c r="W893" s="77"/>
      <c r="X893" s="77"/>
      <c r="Y893" s="79"/>
      <c r="Z893" s="79"/>
      <c r="AA893" s="79"/>
      <c r="AB893" s="79"/>
      <c r="AC893" s="79"/>
      <c r="AD893" s="79"/>
      <c r="AE893" s="78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</row>
    <row r="894" spans="1:47">
      <c r="A894" s="77" t="s">
        <v>2304</v>
      </c>
      <c r="B894" s="77" t="s">
        <v>2673</v>
      </c>
      <c r="C894" s="78">
        <v>42488</v>
      </c>
      <c r="D894" s="77" t="s">
        <v>3378</v>
      </c>
      <c r="E894" s="94">
        <v>5.85</v>
      </c>
      <c r="F894" s="77" t="s">
        <v>94</v>
      </c>
      <c r="G894" s="77" t="s">
        <v>94</v>
      </c>
      <c r="H894" s="77"/>
      <c r="I894" s="77"/>
      <c r="J894" s="77"/>
      <c r="K894" s="79"/>
      <c r="L894" s="77"/>
      <c r="P894" s="77"/>
      <c r="Q894" s="77"/>
      <c r="R894" s="77"/>
      <c r="S894" s="77"/>
      <c r="V894" s="77"/>
      <c r="W894" s="77"/>
      <c r="X894" s="77"/>
      <c r="Y894" s="79"/>
      <c r="Z894" s="79"/>
      <c r="AA894" s="79"/>
      <c r="AB894" s="79"/>
      <c r="AC894" s="79"/>
      <c r="AD894" s="79"/>
      <c r="AE894" s="78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</row>
    <row r="895" spans="1:47">
      <c r="A895" s="77" t="s">
        <v>2304</v>
      </c>
      <c r="B895" s="77" t="s">
        <v>2673</v>
      </c>
      <c r="C895" s="78">
        <v>42488</v>
      </c>
      <c r="D895" s="77" t="s">
        <v>3379</v>
      </c>
      <c r="E895" s="94">
        <v>6.19</v>
      </c>
      <c r="F895" s="77" t="s">
        <v>94</v>
      </c>
      <c r="G895" s="77" t="s">
        <v>94</v>
      </c>
      <c r="H895" s="77"/>
      <c r="I895" s="77"/>
      <c r="J895" s="77"/>
      <c r="K895" s="79"/>
      <c r="L895" s="77"/>
      <c r="P895" s="77"/>
      <c r="Q895" s="77"/>
      <c r="R895" s="77"/>
      <c r="S895" s="77"/>
      <c r="V895" s="77"/>
      <c r="W895" s="77"/>
      <c r="X895" s="77"/>
      <c r="Y895" s="79"/>
      <c r="Z895" s="79"/>
      <c r="AA895" s="79"/>
      <c r="AB895" s="79"/>
      <c r="AC895" s="79"/>
      <c r="AD895" s="79"/>
      <c r="AE895" s="78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</row>
    <row r="896" spans="1:47">
      <c r="A896" s="77" t="s">
        <v>2304</v>
      </c>
      <c r="B896" s="77" t="s">
        <v>2673</v>
      </c>
      <c r="C896" s="78">
        <v>42488</v>
      </c>
      <c r="D896" s="77" t="s">
        <v>3380</v>
      </c>
      <c r="E896" s="94">
        <v>6.33</v>
      </c>
      <c r="F896" s="77" t="s">
        <v>94</v>
      </c>
      <c r="G896" s="77" t="s">
        <v>94</v>
      </c>
      <c r="H896" s="77"/>
      <c r="I896" s="77"/>
      <c r="J896" s="77"/>
      <c r="K896" s="79"/>
      <c r="L896" s="77"/>
      <c r="P896" s="77"/>
      <c r="Q896" s="77"/>
      <c r="R896" s="77"/>
      <c r="S896" s="77"/>
      <c r="V896" s="77"/>
      <c r="W896" s="77"/>
      <c r="X896" s="77"/>
      <c r="Y896" s="79"/>
      <c r="Z896" s="79"/>
      <c r="AA896" s="79"/>
      <c r="AB896" s="79"/>
      <c r="AC896" s="79"/>
      <c r="AD896" s="79"/>
      <c r="AE896" s="78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</row>
    <row r="897" spans="1:47">
      <c r="A897" s="77" t="s">
        <v>2304</v>
      </c>
      <c r="B897" s="77" t="s">
        <v>2673</v>
      </c>
      <c r="C897" s="78">
        <v>42488</v>
      </c>
      <c r="D897" s="77" t="s">
        <v>3381</v>
      </c>
      <c r="E897" s="94">
        <v>7.01</v>
      </c>
      <c r="F897" s="77" t="s">
        <v>94</v>
      </c>
      <c r="G897" s="77" t="s">
        <v>94</v>
      </c>
      <c r="H897" s="77"/>
      <c r="I897" s="77"/>
      <c r="J897" s="77"/>
      <c r="K897" s="79"/>
      <c r="L897" s="77"/>
      <c r="P897" s="77"/>
      <c r="Q897" s="77"/>
      <c r="R897" s="77"/>
      <c r="S897" s="77"/>
      <c r="V897" s="77"/>
      <c r="W897" s="77"/>
      <c r="X897" s="77"/>
      <c r="Y897" s="79"/>
      <c r="Z897" s="79"/>
      <c r="AA897" s="79"/>
      <c r="AB897" s="79"/>
      <c r="AC897" s="79"/>
      <c r="AD897" s="79"/>
      <c r="AE897" s="78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</row>
    <row r="898" spans="1:47">
      <c r="A898" s="77" t="s">
        <v>2304</v>
      </c>
      <c r="B898" s="77" t="s">
        <v>2673</v>
      </c>
      <c r="C898" s="78">
        <v>42488</v>
      </c>
      <c r="D898" s="77" t="s">
        <v>3382</v>
      </c>
      <c r="E898" s="94">
        <v>7.95</v>
      </c>
      <c r="F898" s="77" t="s">
        <v>94</v>
      </c>
      <c r="G898" s="77" t="s">
        <v>94</v>
      </c>
      <c r="H898" s="77"/>
      <c r="I898" s="77"/>
      <c r="J898" s="77"/>
      <c r="K898" s="79"/>
      <c r="L898" s="77"/>
      <c r="P898" s="77"/>
      <c r="Q898" s="77"/>
      <c r="R898" s="77"/>
      <c r="S898" s="77"/>
      <c r="V898" s="77"/>
      <c r="W898" s="77"/>
      <c r="X898" s="77"/>
      <c r="Y898" s="79"/>
      <c r="Z898" s="79"/>
      <c r="AA898" s="79"/>
      <c r="AB898" s="79"/>
      <c r="AC898" s="79"/>
      <c r="AD898" s="79"/>
      <c r="AE898" s="78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</row>
    <row r="899" spans="1:47">
      <c r="A899" s="77" t="s">
        <v>2304</v>
      </c>
      <c r="B899" s="77" t="s">
        <v>2673</v>
      </c>
      <c r="C899" s="78">
        <v>42488</v>
      </c>
      <c r="D899" s="77" t="s">
        <v>3383</v>
      </c>
      <c r="E899" s="94">
        <v>8.4700000000000006</v>
      </c>
      <c r="F899" s="77" t="s">
        <v>94</v>
      </c>
      <c r="G899" s="77" t="s">
        <v>94</v>
      </c>
      <c r="H899" s="77"/>
      <c r="I899" s="77"/>
      <c r="J899" s="77"/>
      <c r="K899" s="79"/>
      <c r="L899" s="77"/>
      <c r="P899" s="77"/>
      <c r="Q899" s="77"/>
      <c r="R899" s="77"/>
      <c r="S899" s="77"/>
      <c r="V899" s="77"/>
      <c r="W899" s="77"/>
      <c r="X899" s="77"/>
      <c r="Y899" s="79"/>
      <c r="Z899" s="79"/>
      <c r="AA899" s="79"/>
      <c r="AB899" s="79"/>
      <c r="AC899" s="79"/>
      <c r="AD899" s="79"/>
      <c r="AE899" s="78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</row>
    <row r="900" spans="1:47">
      <c r="A900" s="77" t="s">
        <v>2304</v>
      </c>
      <c r="B900" s="77" t="s">
        <v>2673</v>
      </c>
      <c r="C900" s="78">
        <v>42488</v>
      </c>
      <c r="D900" s="77" t="s">
        <v>3384</v>
      </c>
      <c r="E900" s="94">
        <v>9.02</v>
      </c>
      <c r="F900" s="77" t="s">
        <v>94</v>
      </c>
      <c r="G900" s="77" t="s">
        <v>94</v>
      </c>
      <c r="H900" s="77"/>
      <c r="I900" s="77"/>
      <c r="J900" s="77"/>
      <c r="K900" s="79"/>
      <c r="L900" s="77"/>
      <c r="P900" s="77"/>
      <c r="Q900" s="77"/>
      <c r="R900" s="77"/>
      <c r="S900" s="77"/>
      <c r="V900" s="77"/>
      <c r="W900" s="77"/>
      <c r="X900" s="77"/>
      <c r="Y900" s="79"/>
      <c r="Z900" s="79"/>
      <c r="AA900" s="79"/>
      <c r="AB900" s="79"/>
      <c r="AC900" s="79"/>
      <c r="AD900" s="79"/>
      <c r="AE900" s="78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</row>
    <row r="901" spans="1:47">
      <c r="A901" s="77" t="s">
        <v>2304</v>
      </c>
      <c r="B901" s="77" t="s">
        <v>2673</v>
      </c>
      <c r="C901" s="78">
        <v>42488</v>
      </c>
      <c r="D901" s="77" t="s">
        <v>3385</v>
      </c>
      <c r="E901" s="94">
        <v>9.67</v>
      </c>
      <c r="F901" s="77" t="s">
        <v>94</v>
      </c>
      <c r="G901" s="77" t="s">
        <v>94</v>
      </c>
      <c r="H901" s="77"/>
      <c r="I901" s="77"/>
      <c r="J901" s="77"/>
      <c r="K901" s="79"/>
      <c r="L901" s="77"/>
      <c r="P901" s="77"/>
      <c r="Q901" s="77"/>
      <c r="R901" s="77"/>
      <c r="S901" s="77"/>
      <c r="V901" s="77"/>
      <c r="W901" s="77"/>
      <c r="X901" s="77"/>
      <c r="Y901" s="79"/>
      <c r="Z901" s="79"/>
      <c r="AA901" s="79"/>
      <c r="AB901" s="79"/>
      <c r="AC901" s="79"/>
      <c r="AD901" s="79"/>
      <c r="AE901" s="78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</row>
    <row r="902" spans="1:47">
      <c r="A902" s="77" t="s">
        <v>2304</v>
      </c>
      <c r="B902" s="77" t="s">
        <v>2673</v>
      </c>
      <c r="C902" s="78">
        <v>42488</v>
      </c>
      <c r="D902" s="77" t="s">
        <v>3386</v>
      </c>
      <c r="E902" s="94">
        <v>9.84</v>
      </c>
      <c r="F902" s="77" t="s">
        <v>94</v>
      </c>
      <c r="G902" s="77" t="s">
        <v>94</v>
      </c>
      <c r="H902" s="77"/>
      <c r="I902" s="77"/>
      <c r="J902" s="77"/>
      <c r="K902" s="79"/>
      <c r="L902" s="77"/>
      <c r="P902" s="77"/>
      <c r="Q902" s="77"/>
      <c r="R902" s="77"/>
      <c r="S902" s="77"/>
      <c r="V902" s="77"/>
      <c r="W902" s="77"/>
      <c r="X902" s="77"/>
      <c r="Y902" s="79"/>
      <c r="Z902" s="79"/>
      <c r="AA902" s="79"/>
      <c r="AB902" s="79"/>
      <c r="AC902" s="79"/>
      <c r="AD902" s="79"/>
      <c r="AE902" s="78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</row>
    <row r="903" spans="1:47">
      <c r="A903" s="77" t="s">
        <v>2304</v>
      </c>
      <c r="B903" s="77" t="s">
        <v>2673</v>
      </c>
      <c r="C903" s="78">
        <v>42488</v>
      </c>
      <c r="D903" s="77" t="s">
        <v>3387</v>
      </c>
      <c r="E903" s="94">
        <v>10.34</v>
      </c>
      <c r="F903" s="77" t="s">
        <v>94</v>
      </c>
      <c r="G903" s="77" t="s">
        <v>94</v>
      </c>
      <c r="H903" s="77"/>
      <c r="I903" s="77"/>
      <c r="J903" s="77"/>
      <c r="K903" s="79"/>
      <c r="L903" s="77"/>
      <c r="P903" s="77"/>
      <c r="Q903" s="77"/>
      <c r="R903" s="77"/>
      <c r="S903" s="77"/>
      <c r="V903" s="77"/>
      <c r="W903" s="77"/>
      <c r="X903" s="77"/>
      <c r="Y903" s="79"/>
      <c r="Z903" s="79"/>
      <c r="AA903" s="79"/>
      <c r="AB903" s="79"/>
      <c r="AC903" s="79"/>
      <c r="AD903" s="79"/>
      <c r="AE903" s="78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</row>
    <row r="904" spans="1:47">
      <c r="A904" s="77" t="s">
        <v>2304</v>
      </c>
      <c r="B904" s="77" t="s">
        <v>2673</v>
      </c>
      <c r="C904" s="78">
        <v>42488</v>
      </c>
      <c r="D904" s="77" t="s">
        <v>3388</v>
      </c>
      <c r="E904" s="94">
        <v>12.29</v>
      </c>
      <c r="F904" s="77" t="s">
        <v>94</v>
      </c>
      <c r="G904" s="77" t="s">
        <v>94</v>
      </c>
      <c r="H904" s="77"/>
      <c r="I904" s="77"/>
      <c r="J904" s="77"/>
      <c r="K904" s="79"/>
      <c r="L904" s="77"/>
      <c r="P904" s="77"/>
      <c r="Q904" s="77"/>
      <c r="R904" s="77"/>
      <c r="S904" s="77"/>
      <c r="V904" s="77"/>
      <c r="W904" s="77"/>
      <c r="X904" s="77"/>
      <c r="Y904" s="79"/>
      <c r="Z904" s="79"/>
      <c r="AA904" s="79"/>
      <c r="AB904" s="79"/>
      <c r="AC904" s="79"/>
      <c r="AD904" s="79"/>
      <c r="AE904" s="78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</row>
    <row r="905" spans="1:47">
      <c r="A905" s="77" t="s">
        <v>2304</v>
      </c>
      <c r="B905" s="77" t="s">
        <v>2673</v>
      </c>
      <c r="C905" s="78">
        <v>42488</v>
      </c>
      <c r="D905" s="77" t="s">
        <v>3389</v>
      </c>
      <c r="E905" s="94">
        <v>12.56</v>
      </c>
      <c r="F905" s="77" t="s">
        <v>94</v>
      </c>
      <c r="G905" s="77" t="s">
        <v>94</v>
      </c>
      <c r="H905" s="77"/>
      <c r="I905" s="77"/>
      <c r="J905" s="77"/>
      <c r="K905" s="79"/>
      <c r="L905" s="77"/>
      <c r="P905" s="77"/>
      <c r="Q905" s="77"/>
      <c r="R905" s="77"/>
      <c r="S905" s="77"/>
      <c r="V905" s="77"/>
      <c r="W905" s="77"/>
      <c r="X905" s="77"/>
      <c r="Y905" s="79"/>
      <c r="Z905" s="79"/>
      <c r="AA905" s="79"/>
      <c r="AB905" s="79"/>
      <c r="AC905" s="79"/>
      <c r="AD905" s="79"/>
      <c r="AE905" s="78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</row>
    <row r="906" spans="1:47">
      <c r="A906" s="77" t="s">
        <v>2304</v>
      </c>
      <c r="B906" s="77" t="s">
        <v>2673</v>
      </c>
      <c r="C906" s="78">
        <v>42488</v>
      </c>
      <c r="D906" s="77" t="s">
        <v>3390</v>
      </c>
      <c r="E906" s="94">
        <v>13.66</v>
      </c>
      <c r="F906" s="77" t="s">
        <v>94</v>
      </c>
      <c r="G906" s="77" t="s">
        <v>94</v>
      </c>
      <c r="H906" s="77"/>
      <c r="I906" s="77"/>
      <c r="J906" s="77"/>
      <c r="K906" s="79"/>
      <c r="L906" s="77"/>
      <c r="P906" s="77"/>
      <c r="Q906" s="77"/>
      <c r="R906" s="77"/>
      <c r="S906" s="77"/>
      <c r="V906" s="77"/>
      <c r="W906" s="77"/>
      <c r="X906" s="77"/>
      <c r="Y906" s="79"/>
      <c r="Z906" s="79"/>
      <c r="AA906" s="79"/>
      <c r="AB906" s="79"/>
      <c r="AC906" s="79"/>
      <c r="AD906" s="79"/>
      <c r="AE906" s="78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</row>
    <row r="907" spans="1:47">
      <c r="A907" s="77" t="s">
        <v>2304</v>
      </c>
      <c r="B907" s="77" t="s">
        <v>2673</v>
      </c>
      <c r="C907" s="78">
        <v>42488</v>
      </c>
      <c r="D907" s="77" t="s">
        <v>3391</v>
      </c>
      <c r="E907" s="94">
        <v>13.91</v>
      </c>
      <c r="F907" s="77" t="s">
        <v>94</v>
      </c>
      <c r="G907" s="77" t="s">
        <v>94</v>
      </c>
      <c r="H907" s="77"/>
      <c r="I907" s="77"/>
      <c r="J907" s="77"/>
      <c r="K907" s="79"/>
      <c r="L907" s="77"/>
      <c r="P907" s="77"/>
      <c r="Q907" s="77"/>
      <c r="R907" s="77"/>
      <c r="S907" s="77"/>
      <c r="V907" s="77"/>
      <c r="W907" s="77"/>
      <c r="X907" s="77"/>
      <c r="Y907" s="79"/>
      <c r="Z907" s="79"/>
      <c r="AA907" s="79"/>
      <c r="AB907" s="79"/>
      <c r="AC907" s="79"/>
      <c r="AD907" s="79"/>
      <c r="AE907" s="78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</row>
    <row r="908" spans="1:47">
      <c r="A908" s="77" t="s">
        <v>2304</v>
      </c>
      <c r="B908" s="77" t="s">
        <v>2673</v>
      </c>
      <c r="C908" s="78">
        <v>42488</v>
      </c>
      <c r="D908" s="77" t="s">
        <v>3392</v>
      </c>
      <c r="E908" s="94">
        <v>14.39</v>
      </c>
      <c r="F908" s="77" t="s">
        <v>94</v>
      </c>
      <c r="G908" s="77" t="s">
        <v>94</v>
      </c>
      <c r="H908" s="77"/>
      <c r="I908" s="77"/>
      <c r="J908" s="77"/>
      <c r="K908" s="79"/>
      <c r="L908" s="77"/>
      <c r="P908" s="77"/>
      <c r="Q908" s="77"/>
      <c r="R908" s="77"/>
      <c r="S908" s="77"/>
      <c r="V908" s="77"/>
      <c r="W908" s="77"/>
      <c r="X908" s="77"/>
      <c r="Y908" s="79"/>
      <c r="Z908" s="79"/>
      <c r="AA908" s="79"/>
      <c r="AB908" s="79"/>
      <c r="AC908" s="79"/>
      <c r="AD908" s="79"/>
      <c r="AE908" s="78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</row>
    <row r="909" spans="1:47">
      <c r="A909" s="77" t="s">
        <v>2304</v>
      </c>
      <c r="B909" s="77" t="s">
        <v>2673</v>
      </c>
      <c r="C909" s="78">
        <v>42488</v>
      </c>
      <c r="D909" s="77" t="s">
        <v>3393</v>
      </c>
      <c r="E909" s="94">
        <v>14.5</v>
      </c>
      <c r="F909" s="77" t="s">
        <v>94</v>
      </c>
      <c r="G909" s="77" t="s">
        <v>94</v>
      </c>
      <c r="H909" s="77"/>
      <c r="I909" s="77"/>
      <c r="J909" s="77"/>
      <c r="K909" s="79"/>
      <c r="L909" s="77"/>
      <c r="P909" s="77"/>
      <c r="Q909" s="77"/>
      <c r="R909" s="77"/>
      <c r="S909" s="77"/>
      <c r="V909" s="77"/>
      <c r="W909" s="77"/>
      <c r="X909" s="77"/>
      <c r="Y909" s="79"/>
      <c r="Z909" s="79"/>
      <c r="AA909" s="79"/>
      <c r="AB909" s="79"/>
      <c r="AC909" s="79"/>
      <c r="AD909" s="79"/>
      <c r="AE909" s="78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</row>
    <row r="910" spans="1:47">
      <c r="A910" s="77" t="s">
        <v>2304</v>
      </c>
      <c r="B910" s="77" t="s">
        <v>2673</v>
      </c>
      <c r="C910" s="78">
        <v>42488</v>
      </c>
      <c r="D910" s="77" t="s">
        <v>3394</v>
      </c>
      <c r="E910" s="94">
        <v>16.13</v>
      </c>
      <c r="F910" s="77" t="s">
        <v>94</v>
      </c>
      <c r="G910" s="77" t="s">
        <v>94</v>
      </c>
      <c r="H910" s="77"/>
      <c r="I910" s="77"/>
      <c r="J910" s="77"/>
      <c r="K910" s="79"/>
      <c r="L910" s="77"/>
      <c r="P910" s="77"/>
      <c r="Q910" s="77"/>
      <c r="R910" s="77"/>
      <c r="S910" s="77"/>
      <c r="V910" s="77"/>
      <c r="W910" s="77"/>
      <c r="X910" s="77"/>
      <c r="Y910" s="79"/>
      <c r="Z910" s="79"/>
      <c r="AA910" s="79"/>
      <c r="AB910" s="79"/>
      <c r="AC910" s="79"/>
      <c r="AD910" s="79"/>
      <c r="AE910" s="78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</row>
    <row r="911" spans="1:47">
      <c r="A911" s="77" t="s">
        <v>2304</v>
      </c>
      <c r="B911" s="77" t="s">
        <v>2673</v>
      </c>
      <c r="C911" s="78">
        <v>42488</v>
      </c>
      <c r="D911" s="77" t="s">
        <v>3395</v>
      </c>
      <c r="E911" s="94">
        <v>16.2</v>
      </c>
      <c r="F911" s="77" t="s">
        <v>94</v>
      </c>
      <c r="G911" s="77" t="s">
        <v>94</v>
      </c>
      <c r="H911" s="77"/>
      <c r="I911" s="77"/>
      <c r="J911" s="77"/>
      <c r="K911" s="79"/>
      <c r="L911" s="77"/>
      <c r="P911" s="77"/>
      <c r="Q911" s="77"/>
      <c r="R911" s="77"/>
      <c r="S911" s="77"/>
      <c r="V911" s="77"/>
      <c r="W911" s="77"/>
      <c r="X911" s="77"/>
      <c r="Y911" s="79"/>
      <c r="Z911" s="79"/>
      <c r="AA911" s="79"/>
      <c r="AB911" s="79"/>
      <c r="AC911" s="79"/>
      <c r="AD911" s="79"/>
      <c r="AE911" s="78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</row>
    <row r="912" spans="1:47">
      <c r="A912" s="77" t="s">
        <v>2304</v>
      </c>
      <c r="B912" s="77" t="s">
        <v>2673</v>
      </c>
      <c r="C912" s="78">
        <v>42488</v>
      </c>
      <c r="D912" s="77" t="s">
        <v>3396</v>
      </c>
      <c r="E912" s="94">
        <v>17.75</v>
      </c>
      <c r="F912" s="77" t="s">
        <v>94</v>
      </c>
      <c r="G912" s="77" t="s">
        <v>94</v>
      </c>
      <c r="H912" s="77"/>
      <c r="I912" s="77"/>
      <c r="J912" s="77"/>
      <c r="K912" s="79"/>
      <c r="L912" s="77"/>
      <c r="P912" s="77"/>
      <c r="Q912" s="77"/>
      <c r="R912" s="77"/>
      <c r="S912" s="77"/>
      <c r="V912" s="77"/>
      <c r="W912" s="77"/>
      <c r="X912" s="77"/>
      <c r="Y912" s="79"/>
      <c r="Z912" s="79"/>
      <c r="AA912" s="79"/>
      <c r="AB912" s="79"/>
      <c r="AC912" s="79"/>
      <c r="AD912" s="79"/>
      <c r="AE912" s="78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</row>
    <row r="913" spans="1:47">
      <c r="A913" s="77" t="s">
        <v>2304</v>
      </c>
      <c r="B913" s="77" t="s">
        <v>2673</v>
      </c>
      <c r="C913" s="78">
        <v>42488</v>
      </c>
      <c r="D913" s="77" t="s">
        <v>3397</v>
      </c>
      <c r="E913" s="94">
        <v>18.079999999999998</v>
      </c>
      <c r="F913" s="77" t="s">
        <v>94</v>
      </c>
      <c r="G913" s="77" t="s">
        <v>94</v>
      </c>
      <c r="H913" s="77"/>
      <c r="I913" s="77"/>
      <c r="J913" s="77"/>
      <c r="K913" s="79"/>
      <c r="L913" s="77"/>
      <c r="P913" s="77"/>
      <c r="Q913" s="77"/>
      <c r="R913" s="77"/>
      <c r="S913" s="77"/>
      <c r="V913" s="77"/>
      <c r="W913" s="77"/>
      <c r="X913" s="77"/>
      <c r="Y913" s="79"/>
      <c r="Z913" s="79"/>
      <c r="AA913" s="79"/>
      <c r="AB913" s="79"/>
      <c r="AC913" s="79"/>
      <c r="AD913" s="79"/>
      <c r="AE913" s="78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</row>
    <row r="914" spans="1:47">
      <c r="A914" s="77" t="s">
        <v>2304</v>
      </c>
      <c r="B914" s="77" t="s">
        <v>2673</v>
      </c>
      <c r="C914" s="78">
        <v>42488</v>
      </c>
      <c r="D914" s="77" t="s">
        <v>3398</v>
      </c>
      <c r="E914" s="94">
        <v>18.86</v>
      </c>
      <c r="F914" s="77" t="s">
        <v>94</v>
      </c>
      <c r="G914" s="77" t="s">
        <v>94</v>
      </c>
      <c r="H914" s="77"/>
      <c r="I914" s="77"/>
      <c r="J914" s="77"/>
      <c r="K914" s="79"/>
      <c r="L914" s="77"/>
      <c r="P914" s="77"/>
      <c r="Q914" s="77"/>
      <c r="R914" s="77"/>
      <c r="S914" s="77"/>
      <c r="V914" s="77"/>
      <c r="W914" s="77"/>
      <c r="X914" s="77"/>
      <c r="Y914" s="79"/>
      <c r="Z914" s="79"/>
      <c r="AA914" s="79"/>
      <c r="AB914" s="79"/>
      <c r="AC914" s="79"/>
      <c r="AD914" s="79"/>
      <c r="AE914" s="78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</row>
    <row r="915" spans="1:47">
      <c r="A915" s="77" t="s">
        <v>2304</v>
      </c>
      <c r="B915" s="77" t="s">
        <v>2673</v>
      </c>
      <c r="C915" s="78">
        <v>42488</v>
      </c>
      <c r="D915" s="77" t="s">
        <v>3399</v>
      </c>
      <c r="E915" s="94">
        <v>19.62</v>
      </c>
      <c r="F915" s="77" t="s">
        <v>94</v>
      </c>
      <c r="G915" s="77" t="s">
        <v>94</v>
      </c>
      <c r="H915" s="77"/>
      <c r="I915" s="77"/>
      <c r="J915" s="77"/>
      <c r="K915" s="79"/>
      <c r="L915" s="77"/>
      <c r="P915" s="77"/>
      <c r="Q915" s="77"/>
      <c r="R915" s="77"/>
      <c r="S915" s="77"/>
      <c r="V915" s="77"/>
      <c r="W915" s="77"/>
      <c r="X915" s="77"/>
      <c r="Y915" s="79"/>
      <c r="Z915" s="79"/>
      <c r="AA915" s="79"/>
      <c r="AB915" s="79"/>
      <c r="AC915" s="79"/>
      <c r="AD915" s="79"/>
      <c r="AE915" s="78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</row>
    <row r="916" spans="1:47">
      <c r="A916" s="77" t="s">
        <v>2304</v>
      </c>
      <c r="B916" s="77" t="s">
        <v>2673</v>
      </c>
      <c r="C916" s="78">
        <v>42488</v>
      </c>
      <c r="D916" s="77" t="s">
        <v>3400</v>
      </c>
      <c r="E916" s="94">
        <v>20.94</v>
      </c>
      <c r="F916" s="77" t="s">
        <v>94</v>
      </c>
      <c r="G916" s="77" t="s">
        <v>94</v>
      </c>
      <c r="H916" s="77"/>
      <c r="I916" s="77"/>
      <c r="J916" s="77"/>
      <c r="K916" s="79"/>
      <c r="L916" s="77"/>
      <c r="P916" s="77"/>
      <c r="Q916" s="77"/>
      <c r="R916" s="77"/>
      <c r="S916" s="77"/>
      <c r="V916" s="77"/>
      <c r="W916" s="77"/>
      <c r="X916" s="77"/>
      <c r="Y916" s="79"/>
      <c r="Z916" s="79"/>
      <c r="AA916" s="79"/>
      <c r="AB916" s="79"/>
      <c r="AC916" s="79"/>
      <c r="AD916" s="79"/>
      <c r="AE916" s="78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</row>
    <row r="917" spans="1:47">
      <c r="A917" s="77" t="s">
        <v>2304</v>
      </c>
      <c r="B917" s="77" t="s">
        <v>2673</v>
      </c>
      <c r="C917" s="78">
        <v>42488</v>
      </c>
      <c r="D917" s="77" t="s">
        <v>3401</v>
      </c>
      <c r="E917" s="94">
        <v>23.96</v>
      </c>
      <c r="F917" s="77" t="s">
        <v>94</v>
      </c>
      <c r="G917" s="77" t="s">
        <v>94</v>
      </c>
      <c r="H917" s="77"/>
      <c r="I917" s="77"/>
      <c r="J917" s="77"/>
      <c r="K917" s="79"/>
      <c r="L917" s="77"/>
      <c r="P917" s="77"/>
      <c r="Q917" s="77"/>
      <c r="R917" s="77"/>
      <c r="S917" s="77"/>
      <c r="V917" s="77"/>
      <c r="W917" s="77"/>
      <c r="X917" s="77"/>
      <c r="Y917" s="79"/>
      <c r="Z917" s="79"/>
      <c r="AA917" s="79"/>
      <c r="AB917" s="79"/>
      <c r="AC917" s="79"/>
      <c r="AD917" s="79"/>
      <c r="AE917" s="78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</row>
    <row r="918" spans="1:47">
      <c r="A918" s="77" t="s">
        <v>2304</v>
      </c>
      <c r="B918" s="77" t="s">
        <v>2673</v>
      </c>
      <c r="C918" s="78">
        <v>42488</v>
      </c>
      <c r="D918" s="77" t="s">
        <v>3402</v>
      </c>
      <c r="E918" s="94">
        <v>25.13</v>
      </c>
      <c r="F918" s="77" t="s">
        <v>94</v>
      </c>
      <c r="G918" s="77" t="s">
        <v>94</v>
      </c>
      <c r="H918" s="77"/>
      <c r="I918" s="77"/>
      <c r="J918" s="77"/>
      <c r="K918" s="79"/>
      <c r="L918" s="77"/>
      <c r="P918" s="77"/>
      <c r="Q918" s="77"/>
      <c r="R918" s="77"/>
      <c r="S918" s="77"/>
      <c r="V918" s="77"/>
      <c r="W918" s="77"/>
      <c r="X918" s="77"/>
      <c r="Y918" s="79"/>
      <c r="Z918" s="79"/>
      <c r="AA918" s="79"/>
      <c r="AB918" s="79"/>
      <c r="AC918" s="79"/>
      <c r="AD918" s="79"/>
      <c r="AE918" s="78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</row>
    <row r="919" spans="1:47">
      <c r="A919" s="77" t="s">
        <v>2304</v>
      </c>
      <c r="B919" s="77" t="s">
        <v>2673</v>
      </c>
      <c r="C919" s="78">
        <v>42488</v>
      </c>
      <c r="D919" s="77" t="s">
        <v>3403</v>
      </c>
      <c r="E919" s="94">
        <v>25.37</v>
      </c>
      <c r="F919" s="77" t="s">
        <v>94</v>
      </c>
      <c r="G919" s="77" t="s">
        <v>94</v>
      </c>
      <c r="H919" s="77"/>
      <c r="I919" s="77"/>
      <c r="J919" s="77"/>
      <c r="K919" s="79"/>
      <c r="L919" s="77"/>
      <c r="P919" s="77"/>
      <c r="Q919" s="77"/>
      <c r="R919" s="77"/>
      <c r="S919" s="77"/>
      <c r="V919" s="77"/>
      <c r="W919" s="77"/>
      <c r="X919" s="77"/>
      <c r="Y919" s="79"/>
      <c r="Z919" s="79"/>
      <c r="AA919" s="79"/>
      <c r="AB919" s="79"/>
      <c r="AC919" s="79"/>
      <c r="AD919" s="79"/>
      <c r="AE919" s="78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</row>
    <row r="920" spans="1:47">
      <c r="A920" s="77" t="s">
        <v>2304</v>
      </c>
      <c r="B920" s="77" t="s">
        <v>2673</v>
      </c>
      <c r="C920" s="78">
        <v>42488</v>
      </c>
      <c r="D920" s="77" t="s">
        <v>3404</v>
      </c>
      <c r="E920" s="94">
        <v>26.47</v>
      </c>
      <c r="F920" s="77" t="s">
        <v>94</v>
      </c>
      <c r="G920" s="77" t="s">
        <v>94</v>
      </c>
      <c r="H920" s="77"/>
      <c r="I920" s="77"/>
      <c r="J920" s="77"/>
      <c r="K920" s="79"/>
      <c r="L920" s="77"/>
      <c r="P920" s="77"/>
      <c r="Q920" s="77"/>
      <c r="R920" s="77"/>
      <c r="S920" s="77"/>
      <c r="V920" s="77"/>
      <c r="W920" s="77"/>
      <c r="X920" s="77"/>
      <c r="Y920" s="79"/>
      <c r="Z920" s="79"/>
      <c r="AA920" s="79"/>
      <c r="AB920" s="79"/>
      <c r="AC920" s="79"/>
      <c r="AD920" s="79"/>
      <c r="AE920" s="78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</row>
    <row r="921" spans="1:47">
      <c r="A921" s="77" t="s">
        <v>2304</v>
      </c>
      <c r="B921" s="77" t="s">
        <v>2673</v>
      </c>
      <c r="C921" s="78">
        <v>42488</v>
      </c>
      <c r="D921" s="77" t="s">
        <v>3405</v>
      </c>
      <c r="E921" s="94">
        <v>26.6</v>
      </c>
      <c r="F921" s="77" t="s">
        <v>94</v>
      </c>
      <c r="G921" s="77" t="s">
        <v>94</v>
      </c>
      <c r="H921" s="77"/>
      <c r="I921" s="77"/>
      <c r="J921" s="77"/>
      <c r="K921" s="79"/>
      <c r="L921" s="77"/>
      <c r="P921" s="77"/>
      <c r="Q921" s="77"/>
      <c r="R921" s="77"/>
      <c r="S921" s="77"/>
      <c r="V921" s="77"/>
      <c r="W921" s="77"/>
      <c r="X921" s="77"/>
      <c r="Y921" s="79"/>
      <c r="Z921" s="79"/>
      <c r="AA921" s="79"/>
      <c r="AB921" s="79"/>
      <c r="AC921" s="79"/>
      <c r="AD921" s="79"/>
      <c r="AE921" s="78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</row>
    <row r="922" spans="1:47">
      <c r="A922" s="77" t="s">
        <v>2304</v>
      </c>
      <c r="B922" s="77" t="s">
        <v>2673</v>
      </c>
      <c r="C922" s="78">
        <v>42488</v>
      </c>
      <c r="D922" s="77" t="s">
        <v>3406</v>
      </c>
      <c r="E922" s="94">
        <v>26.63</v>
      </c>
      <c r="F922" s="77" t="s">
        <v>94</v>
      </c>
      <c r="G922" s="77" t="s">
        <v>94</v>
      </c>
      <c r="H922" s="77"/>
      <c r="I922" s="77"/>
      <c r="J922" s="77"/>
      <c r="K922" s="79"/>
      <c r="L922" s="77"/>
      <c r="P922" s="77"/>
      <c r="Q922" s="77"/>
      <c r="R922" s="77"/>
      <c r="S922" s="77"/>
      <c r="V922" s="77"/>
      <c r="W922" s="77"/>
      <c r="X922" s="77"/>
      <c r="Y922" s="79"/>
      <c r="Z922" s="79"/>
      <c r="AA922" s="79"/>
      <c r="AB922" s="79"/>
      <c r="AC922" s="79"/>
      <c r="AD922" s="79"/>
      <c r="AE922" s="78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</row>
    <row r="923" spans="1:47">
      <c r="A923" s="77" t="s">
        <v>2304</v>
      </c>
      <c r="B923" s="77" t="s">
        <v>2673</v>
      </c>
      <c r="C923" s="78">
        <v>42488</v>
      </c>
      <c r="D923" s="77" t="s">
        <v>3407</v>
      </c>
      <c r="E923" s="94">
        <v>26.77</v>
      </c>
      <c r="F923" s="77" t="s">
        <v>94</v>
      </c>
      <c r="G923" s="77" t="s">
        <v>94</v>
      </c>
      <c r="H923" s="77"/>
      <c r="I923" s="77"/>
      <c r="J923" s="77"/>
      <c r="K923" s="79"/>
      <c r="L923" s="77"/>
      <c r="P923" s="77"/>
      <c r="Q923" s="77"/>
      <c r="R923" s="77"/>
      <c r="S923" s="77"/>
      <c r="V923" s="77"/>
      <c r="W923" s="77"/>
      <c r="X923" s="77"/>
      <c r="Y923" s="79"/>
      <c r="Z923" s="79"/>
      <c r="AA923" s="79"/>
      <c r="AB923" s="79"/>
      <c r="AC923" s="79"/>
      <c r="AD923" s="79"/>
      <c r="AE923" s="78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</row>
    <row r="924" spans="1:47">
      <c r="A924" s="77" t="s">
        <v>2304</v>
      </c>
      <c r="B924" s="77" t="s">
        <v>2673</v>
      </c>
      <c r="C924" s="78">
        <v>42488</v>
      </c>
      <c r="D924" s="77" t="s">
        <v>3408</v>
      </c>
      <c r="E924" s="94">
        <v>26.85</v>
      </c>
      <c r="F924" s="77" t="s">
        <v>94</v>
      </c>
      <c r="G924" s="77" t="s">
        <v>94</v>
      </c>
      <c r="H924" s="77"/>
      <c r="I924" s="77"/>
      <c r="J924" s="77"/>
      <c r="K924" s="79"/>
      <c r="L924" s="77"/>
      <c r="P924" s="77"/>
      <c r="Q924" s="77"/>
      <c r="R924" s="77"/>
      <c r="S924" s="77"/>
      <c r="V924" s="77"/>
      <c r="W924" s="77"/>
      <c r="X924" s="77"/>
      <c r="Y924" s="79"/>
      <c r="Z924" s="79"/>
      <c r="AA924" s="79"/>
      <c r="AB924" s="79"/>
      <c r="AC924" s="79"/>
      <c r="AD924" s="79"/>
      <c r="AE924" s="78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</row>
    <row r="925" spans="1:47">
      <c r="A925" s="77" t="s">
        <v>2304</v>
      </c>
      <c r="B925" s="77" t="s">
        <v>2673</v>
      </c>
      <c r="C925" s="78">
        <v>42488</v>
      </c>
      <c r="D925" s="77" t="s">
        <v>3409</v>
      </c>
      <c r="E925" s="94">
        <v>28.22</v>
      </c>
      <c r="F925" s="77" t="s">
        <v>94</v>
      </c>
      <c r="G925" s="77" t="s">
        <v>94</v>
      </c>
      <c r="H925" s="77"/>
      <c r="I925" s="77"/>
      <c r="J925" s="77"/>
      <c r="K925" s="79"/>
      <c r="L925" s="77"/>
      <c r="P925" s="77"/>
      <c r="Q925" s="77"/>
      <c r="R925" s="77"/>
      <c r="S925" s="77"/>
      <c r="V925" s="77"/>
      <c r="W925" s="77"/>
      <c r="X925" s="77"/>
      <c r="Y925" s="79"/>
      <c r="Z925" s="79"/>
      <c r="AA925" s="79"/>
      <c r="AB925" s="79"/>
      <c r="AC925" s="79"/>
      <c r="AD925" s="79"/>
      <c r="AE925" s="78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</row>
    <row r="926" spans="1:47">
      <c r="A926" s="77" t="s">
        <v>2304</v>
      </c>
      <c r="B926" s="77" t="s">
        <v>2673</v>
      </c>
      <c r="C926" s="78">
        <v>42488</v>
      </c>
      <c r="D926" s="77" t="s">
        <v>3410</v>
      </c>
      <c r="E926" s="94">
        <v>30.92</v>
      </c>
      <c r="F926" s="77" t="s">
        <v>94</v>
      </c>
      <c r="G926" s="77" t="s">
        <v>94</v>
      </c>
      <c r="H926" s="77"/>
      <c r="I926" s="77"/>
      <c r="J926" s="77"/>
      <c r="K926" s="79"/>
      <c r="L926" s="77"/>
      <c r="P926" s="77"/>
      <c r="Q926" s="77"/>
      <c r="R926" s="77"/>
      <c r="S926" s="77"/>
      <c r="V926" s="77"/>
      <c r="W926" s="77"/>
      <c r="X926" s="77"/>
      <c r="Y926" s="79"/>
      <c r="Z926" s="79"/>
      <c r="AA926" s="79"/>
      <c r="AB926" s="79"/>
      <c r="AC926" s="79"/>
      <c r="AD926" s="79"/>
      <c r="AE926" s="78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</row>
    <row r="927" spans="1:47">
      <c r="A927" s="77" t="s">
        <v>2304</v>
      </c>
      <c r="B927" s="77" t="s">
        <v>2673</v>
      </c>
      <c r="C927" s="78">
        <v>42488</v>
      </c>
      <c r="D927" s="77" t="s">
        <v>3411</v>
      </c>
      <c r="E927" s="94">
        <v>31.69</v>
      </c>
      <c r="F927" s="77" t="s">
        <v>94</v>
      </c>
      <c r="G927" s="77" t="s">
        <v>94</v>
      </c>
      <c r="H927" s="77"/>
      <c r="I927" s="77"/>
      <c r="J927" s="77"/>
      <c r="K927" s="79"/>
      <c r="L927" s="77"/>
      <c r="P927" s="77"/>
      <c r="Q927" s="77"/>
      <c r="R927" s="77"/>
      <c r="S927" s="77"/>
      <c r="V927" s="77"/>
      <c r="W927" s="77"/>
      <c r="X927" s="77"/>
      <c r="Y927" s="79"/>
      <c r="Z927" s="79"/>
      <c r="AA927" s="79"/>
      <c r="AB927" s="79"/>
      <c r="AC927" s="79"/>
      <c r="AD927" s="79"/>
      <c r="AE927" s="78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</row>
    <row r="928" spans="1:47">
      <c r="A928" s="77" t="s">
        <v>2304</v>
      </c>
      <c r="B928" s="77" t="s">
        <v>2673</v>
      </c>
      <c r="C928" s="78">
        <v>42488</v>
      </c>
      <c r="D928" s="77" t="s">
        <v>3412</v>
      </c>
      <c r="E928" s="94">
        <v>32.31</v>
      </c>
      <c r="F928" s="77" t="s">
        <v>94</v>
      </c>
      <c r="G928" s="77" t="s">
        <v>94</v>
      </c>
      <c r="H928" s="77"/>
      <c r="I928" s="77"/>
      <c r="J928" s="77"/>
      <c r="K928" s="79"/>
      <c r="L928" s="77"/>
      <c r="P928" s="77"/>
      <c r="Q928" s="77"/>
      <c r="R928" s="77"/>
      <c r="S928" s="77"/>
      <c r="V928" s="77"/>
      <c r="W928" s="77"/>
      <c r="X928" s="77"/>
      <c r="Y928" s="79"/>
      <c r="Z928" s="79"/>
      <c r="AA928" s="79"/>
      <c r="AB928" s="79"/>
      <c r="AC928" s="79"/>
      <c r="AD928" s="79"/>
      <c r="AE928" s="78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</row>
    <row r="929" spans="1:47">
      <c r="A929" s="77" t="s">
        <v>2304</v>
      </c>
      <c r="B929" s="77" t="s">
        <v>2673</v>
      </c>
      <c r="C929" s="78">
        <v>42488</v>
      </c>
      <c r="D929" s="77" t="s">
        <v>3413</v>
      </c>
      <c r="E929" s="94">
        <v>32.89</v>
      </c>
      <c r="F929" s="77" t="s">
        <v>94</v>
      </c>
      <c r="G929" s="77" t="s">
        <v>94</v>
      </c>
      <c r="H929" s="77"/>
      <c r="I929" s="77"/>
      <c r="J929" s="77"/>
      <c r="K929" s="79"/>
      <c r="L929" s="77"/>
      <c r="P929" s="77"/>
      <c r="Q929" s="77"/>
      <c r="R929" s="77"/>
      <c r="S929" s="77"/>
      <c r="V929" s="77"/>
      <c r="W929" s="77"/>
      <c r="X929" s="77"/>
      <c r="Y929" s="79"/>
      <c r="Z929" s="79"/>
      <c r="AA929" s="79"/>
      <c r="AB929" s="79"/>
      <c r="AC929" s="79"/>
      <c r="AD929" s="79"/>
      <c r="AE929" s="78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</row>
    <row r="930" spans="1:47">
      <c r="A930" s="77" t="s">
        <v>2304</v>
      </c>
      <c r="B930" s="77" t="s">
        <v>2673</v>
      </c>
      <c r="C930" s="78">
        <v>42488</v>
      </c>
      <c r="D930" s="77" t="s">
        <v>3414</v>
      </c>
      <c r="E930" s="94">
        <v>33.15</v>
      </c>
      <c r="F930" s="77" t="s">
        <v>94</v>
      </c>
      <c r="G930" s="77" t="s">
        <v>94</v>
      </c>
      <c r="H930" s="77"/>
      <c r="I930" s="77"/>
      <c r="J930" s="77"/>
      <c r="K930" s="79"/>
      <c r="L930" s="77"/>
      <c r="P930" s="77"/>
      <c r="Q930" s="77"/>
      <c r="R930" s="77"/>
      <c r="S930" s="77"/>
      <c r="V930" s="77"/>
      <c r="W930" s="77"/>
      <c r="X930" s="77"/>
      <c r="Y930" s="79"/>
      <c r="Z930" s="79"/>
      <c r="AA930" s="79"/>
      <c r="AB930" s="79"/>
      <c r="AC930" s="79"/>
      <c r="AD930" s="79"/>
      <c r="AE930" s="78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</row>
    <row r="931" spans="1:47">
      <c r="A931" s="77" t="s">
        <v>2304</v>
      </c>
      <c r="B931" s="77" t="s">
        <v>2673</v>
      </c>
      <c r="C931" s="78">
        <v>42488</v>
      </c>
      <c r="D931" s="77" t="s">
        <v>3415</v>
      </c>
      <c r="E931" s="94">
        <v>33.869999999999997</v>
      </c>
      <c r="F931" s="77" t="s">
        <v>94</v>
      </c>
      <c r="G931" s="77" t="s">
        <v>94</v>
      </c>
      <c r="H931" s="77"/>
      <c r="I931" s="77"/>
      <c r="J931" s="77"/>
      <c r="K931" s="79"/>
      <c r="L931" s="77"/>
      <c r="P931" s="77"/>
      <c r="Q931" s="77"/>
      <c r="R931" s="77"/>
      <c r="S931" s="77"/>
      <c r="V931" s="77"/>
      <c r="W931" s="77"/>
      <c r="X931" s="77"/>
      <c r="Y931" s="79"/>
      <c r="Z931" s="79"/>
      <c r="AA931" s="79"/>
      <c r="AB931" s="79"/>
      <c r="AC931" s="79"/>
      <c r="AD931" s="79"/>
      <c r="AE931" s="78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</row>
    <row r="932" spans="1:47">
      <c r="A932" s="77" t="s">
        <v>2304</v>
      </c>
      <c r="B932" s="77" t="s">
        <v>2673</v>
      </c>
      <c r="C932" s="78">
        <v>42488</v>
      </c>
      <c r="D932" s="77" t="s">
        <v>3416</v>
      </c>
      <c r="E932" s="94">
        <v>34.090000000000003</v>
      </c>
      <c r="F932" s="77" t="s">
        <v>94</v>
      </c>
      <c r="G932" s="77" t="s">
        <v>94</v>
      </c>
      <c r="H932" s="77"/>
      <c r="I932" s="77"/>
      <c r="J932" s="77"/>
      <c r="K932" s="79"/>
      <c r="L932" s="77"/>
      <c r="P932" s="77"/>
      <c r="Q932" s="77"/>
      <c r="R932" s="77"/>
      <c r="S932" s="77"/>
      <c r="V932" s="77"/>
      <c r="W932" s="77"/>
      <c r="X932" s="77"/>
      <c r="Y932" s="79"/>
      <c r="Z932" s="79"/>
      <c r="AA932" s="79"/>
      <c r="AB932" s="79"/>
      <c r="AC932" s="79"/>
      <c r="AD932" s="79"/>
      <c r="AE932" s="78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</row>
    <row r="933" spans="1:47">
      <c r="A933" s="77" t="s">
        <v>2304</v>
      </c>
      <c r="B933" s="77" t="s">
        <v>2673</v>
      </c>
      <c r="C933" s="78">
        <v>42488</v>
      </c>
      <c r="D933" s="77" t="s">
        <v>3417</v>
      </c>
      <c r="E933" s="94">
        <v>34.22</v>
      </c>
      <c r="F933" s="77" t="s">
        <v>94</v>
      </c>
      <c r="G933" s="77" t="s">
        <v>94</v>
      </c>
      <c r="H933" s="77"/>
      <c r="I933" s="77"/>
      <c r="J933" s="77"/>
      <c r="K933" s="79"/>
      <c r="L933" s="77"/>
      <c r="P933" s="77"/>
      <c r="Q933" s="77"/>
      <c r="R933" s="77"/>
      <c r="S933" s="77"/>
      <c r="V933" s="77"/>
      <c r="W933" s="77"/>
      <c r="X933" s="77"/>
      <c r="Y933" s="79"/>
      <c r="Z933" s="79"/>
      <c r="AA933" s="79"/>
      <c r="AB933" s="79"/>
      <c r="AC933" s="79"/>
      <c r="AD933" s="79"/>
      <c r="AE933" s="78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</row>
    <row r="934" spans="1:47">
      <c r="A934" s="77" t="s">
        <v>2304</v>
      </c>
      <c r="B934" s="77" t="s">
        <v>2673</v>
      </c>
      <c r="C934" s="78">
        <v>42488</v>
      </c>
      <c r="D934" s="77" t="s">
        <v>3418</v>
      </c>
      <c r="E934" s="94">
        <v>36.130000000000003</v>
      </c>
      <c r="F934" s="77" t="s">
        <v>94</v>
      </c>
      <c r="G934" s="77" t="s">
        <v>94</v>
      </c>
      <c r="H934" s="77"/>
      <c r="I934" s="77"/>
      <c r="J934" s="77"/>
      <c r="K934" s="79"/>
      <c r="L934" s="77"/>
      <c r="P934" s="77"/>
      <c r="Q934" s="77"/>
      <c r="R934" s="77"/>
      <c r="S934" s="77"/>
      <c r="V934" s="77"/>
      <c r="W934" s="77"/>
      <c r="X934" s="77"/>
      <c r="Y934" s="79"/>
      <c r="Z934" s="79"/>
      <c r="AA934" s="79"/>
      <c r="AB934" s="79"/>
      <c r="AC934" s="79"/>
      <c r="AD934" s="79"/>
      <c r="AE934" s="78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</row>
    <row r="935" spans="1:47">
      <c r="A935" s="77" t="s">
        <v>2304</v>
      </c>
      <c r="B935" s="77" t="s">
        <v>2673</v>
      </c>
      <c r="C935" s="78">
        <v>42488</v>
      </c>
      <c r="D935" s="77" t="s">
        <v>3419</v>
      </c>
      <c r="E935" s="94">
        <v>38.82</v>
      </c>
      <c r="F935" s="77" t="s">
        <v>94</v>
      </c>
      <c r="G935" s="77" t="s">
        <v>94</v>
      </c>
      <c r="H935" s="77"/>
      <c r="I935" s="77"/>
      <c r="J935" s="77"/>
      <c r="K935" s="79"/>
      <c r="L935" s="77"/>
      <c r="P935" s="77"/>
      <c r="Q935" s="77"/>
      <c r="R935" s="77"/>
      <c r="S935" s="77"/>
      <c r="V935" s="77"/>
      <c r="W935" s="77"/>
      <c r="X935" s="77"/>
      <c r="Y935" s="79"/>
      <c r="Z935" s="79"/>
      <c r="AA935" s="79"/>
      <c r="AB935" s="79"/>
      <c r="AC935" s="79"/>
      <c r="AD935" s="79"/>
      <c r="AE935" s="78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</row>
    <row r="936" spans="1:47">
      <c r="A936" s="77" t="s">
        <v>2304</v>
      </c>
      <c r="B936" s="77" t="s">
        <v>2673</v>
      </c>
      <c r="C936" s="78">
        <v>42488</v>
      </c>
      <c r="D936" s="77" t="s">
        <v>3420</v>
      </c>
      <c r="E936" s="94">
        <v>40.39</v>
      </c>
      <c r="F936" s="77" t="s">
        <v>94</v>
      </c>
      <c r="G936" s="77" t="s">
        <v>94</v>
      </c>
      <c r="H936" s="77"/>
      <c r="I936" s="77"/>
      <c r="J936" s="77"/>
      <c r="K936" s="79"/>
      <c r="L936" s="77"/>
      <c r="P936" s="77"/>
      <c r="Q936" s="77"/>
      <c r="R936" s="77"/>
      <c r="S936" s="77"/>
      <c r="V936" s="77"/>
      <c r="W936" s="77"/>
      <c r="X936" s="77"/>
      <c r="Y936" s="79"/>
      <c r="Z936" s="79"/>
      <c r="AA936" s="79"/>
      <c r="AB936" s="79"/>
      <c r="AC936" s="79"/>
      <c r="AD936" s="79"/>
      <c r="AE936" s="78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</row>
    <row r="937" spans="1:47">
      <c r="A937" s="77" t="s">
        <v>2304</v>
      </c>
      <c r="B937" s="77" t="s">
        <v>2673</v>
      </c>
      <c r="C937" s="78">
        <v>42488</v>
      </c>
      <c r="D937" s="77" t="s">
        <v>3421</v>
      </c>
      <c r="E937" s="94">
        <v>40.71</v>
      </c>
      <c r="F937" s="77" t="s">
        <v>94</v>
      </c>
      <c r="G937" s="77" t="s">
        <v>94</v>
      </c>
      <c r="H937" s="77"/>
      <c r="I937" s="77"/>
      <c r="J937" s="77"/>
      <c r="K937" s="79"/>
      <c r="L937" s="77"/>
      <c r="P937" s="77"/>
      <c r="Q937" s="77"/>
      <c r="R937" s="77"/>
      <c r="S937" s="77"/>
      <c r="V937" s="77"/>
      <c r="W937" s="77"/>
      <c r="X937" s="77"/>
      <c r="Y937" s="79"/>
      <c r="Z937" s="79"/>
      <c r="AA937" s="79"/>
      <c r="AB937" s="79"/>
      <c r="AC937" s="79"/>
      <c r="AD937" s="79"/>
      <c r="AE937" s="78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</row>
    <row r="938" spans="1:47">
      <c r="A938" s="77" t="s">
        <v>2304</v>
      </c>
      <c r="B938" s="77" t="s">
        <v>2673</v>
      </c>
      <c r="C938" s="78">
        <v>42488</v>
      </c>
      <c r="D938" s="77" t="s">
        <v>3422</v>
      </c>
      <c r="E938" s="94">
        <v>47.84</v>
      </c>
      <c r="F938" s="77" t="s">
        <v>94</v>
      </c>
      <c r="G938" s="77" t="s">
        <v>94</v>
      </c>
      <c r="H938" s="77"/>
      <c r="I938" s="77"/>
      <c r="J938" s="77"/>
      <c r="K938" s="79"/>
      <c r="L938" s="77"/>
      <c r="P938" s="77"/>
      <c r="Q938" s="77"/>
      <c r="R938" s="77"/>
      <c r="S938" s="77"/>
      <c r="V938" s="77"/>
      <c r="W938" s="77"/>
      <c r="X938" s="77"/>
      <c r="Y938" s="79"/>
      <c r="Z938" s="79"/>
      <c r="AA938" s="79"/>
      <c r="AB938" s="79"/>
      <c r="AC938" s="79"/>
      <c r="AD938" s="79"/>
      <c r="AE938" s="78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</row>
    <row r="939" spans="1:47">
      <c r="A939" s="77" t="s">
        <v>2304</v>
      </c>
      <c r="B939" s="77" t="s">
        <v>2673</v>
      </c>
      <c r="C939" s="78">
        <v>42488</v>
      </c>
      <c r="D939" s="77" t="s">
        <v>3423</v>
      </c>
      <c r="E939" s="94">
        <v>51.36</v>
      </c>
      <c r="F939" s="77" t="s">
        <v>94</v>
      </c>
      <c r="G939" s="77" t="s">
        <v>94</v>
      </c>
      <c r="H939" s="77"/>
      <c r="I939" s="77"/>
      <c r="J939" s="77"/>
      <c r="K939" s="79"/>
      <c r="L939" s="77"/>
      <c r="P939" s="77"/>
      <c r="Q939" s="77"/>
      <c r="R939" s="77"/>
      <c r="S939" s="77"/>
      <c r="V939" s="77"/>
      <c r="W939" s="77"/>
      <c r="X939" s="77"/>
      <c r="Y939" s="79"/>
      <c r="Z939" s="79"/>
      <c r="AA939" s="79"/>
      <c r="AB939" s="79"/>
      <c r="AC939" s="79"/>
      <c r="AD939" s="79"/>
      <c r="AE939" s="78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</row>
    <row r="940" spans="1:47">
      <c r="A940" s="77" t="s">
        <v>2304</v>
      </c>
      <c r="B940" s="77" t="s">
        <v>2673</v>
      </c>
      <c r="C940" s="78">
        <v>42488</v>
      </c>
      <c r="D940" s="77" t="s">
        <v>3424</v>
      </c>
      <c r="E940" s="94">
        <v>51.83</v>
      </c>
      <c r="F940" s="77" t="s">
        <v>94</v>
      </c>
      <c r="G940" s="77" t="s">
        <v>94</v>
      </c>
      <c r="H940" s="77"/>
      <c r="I940" s="77"/>
      <c r="J940" s="77"/>
      <c r="K940" s="79"/>
      <c r="L940" s="77"/>
      <c r="P940" s="77"/>
      <c r="Q940" s="77"/>
      <c r="R940" s="77"/>
      <c r="S940" s="77"/>
      <c r="V940" s="77"/>
      <c r="W940" s="77"/>
      <c r="X940" s="77"/>
      <c r="Y940" s="79"/>
      <c r="Z940" s="79"/>
      <c r="AA940" s="79"/>
      <c r="AB940" s="79"/>
      <c r="AC940" s="79"/>
      <c r="AD940" s="79"/>
      <c r="AE940" s="78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</row>
    <row r="941" spans="1:47">
      <c r="A941" s="77" t="s">
        <v>2304</v>
      </c>
      <c r="B941" s="77" t="s">
        <v>2673</v>
      </c>
      <c r="C941" s="78">
        <v>42488</v>
      </c>
      <c r="D941" s="77" t="s">
        <v>3425</v>
      </c>
      <c r="E941" s="94">
        <v>53.59</v>
      </c>
      <c r="F941" s="77" t="s">
        <v>94</v>
      </c>
      <c r="G941" s="77" t="s">
        <v>94</v>
      </c>
      <c r="H941" s="77"/>
      <c r="I941" s="77"/>
      <c r="J941" s="77"/>
      <c r="K941" s="79"/>
      <c r="L941" s="77"/>
      <c r="P941" s="77"/>
      <c r="Q941" s="77"/>
      <c r="R941" s="77"/>
      <c r="S941" s="77"/>
      <c r="V941" s="77"/>
      <c r="W941" s="77"/>
      <c r="X941" s="77"/>
      <c r="Y941" s="79"/>
      <c r="Z941" s="79"/>
      <c r="AA941" s="79"/>
      <c r="AB941" s="79"/>
      <c r="AC941" s="79"/>
      <c r="AD941" s="79"/>
      <c r="AE941" s="78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</row>
    <row r="942" spans="1:47">
      <c r="A942" s="77" t="s">
        <v>2304</v>
      </c>
      <c r="B942" s="77" t="s">
        <v>2673</v>
      </c>
      <c r="C942" s="78">
        <v>42488</v>
      </c>
      <c r="D942" s="77" t="s">
        <v>3426</v>
      </c>
      <c r="E942" s="94">
        <v>54.52</v>
      </c>
      <c r="F942" s="77" t="s">
        <v>94</v>
      </c>
      <c r="G942" s="77" t="s">
        <v>94</v>
      </c>
      <c r="H942" s="77"/>
      <c r="I942" s="77"/>
      <c r="J942" s="77"/>
      <c r="K942" s="79"/>
      <c r="L942" s="77"/>
      <c r="P942" s="77"/>
      <c r="Q942" s="77"/>
      <c r="R942" s="77"/>
      <c r="S942" s="77"/>
      <c r="V942" s="77"/>
      <c r="W942" s="77"/>
      <c r="X942" s="77"/>
      <c r="Y942" s="79"/>
      <c r="Z942" s="79"/>
      <c r="AA942" s="79"/>
      <c r="AB942" s="79"/>
      <c r="AC942" s="79"/>
      <c r="AD942" s="79"/>
      <c r="AE942" s="78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</row>
    <row r="943" spans="1:47">
      <c r="A943" s="77" t="s">
        <v>2304</v>
      </c>
      <c r="B943" s="77" t="s">
        <v>2673</v>
      </c>
      <c r="C943" s="78">
        <v>42488</v>
      </c>
      <c r="D943" s="77" t="s">
        <v>3427</v>
      </c>
      <c r="E943" s="94">
        <v>55.49</v>
      </c>
      <c r="F943" s="77" t="s">
        <v>94</v>
      </c>
      <c r="G943" s="77" t="s">
        <v>94</v>
      </c>
      <c r="H943" s="77"/>
      <c r="I943" s="77"/>
      <c r="J943" s="77"/>
      <c r="K943" s="79"/>
      <c r="L943" s="77"/>
      <c r="P943" s="77"/>
      <c r="Q943" s="77"/>
      <c r="R943" s="77"/>
      <c r="S943" s="77"/>
      <c r="V943" s="77"/>
      <c r="W943" s="77"/>
      <c r="X943" s="77"/>
      <c r="Y943" s="79"/>
      <c r="Z943" s="79"/>
      <c r="AA943" s="79"/>
      <c r="AB943" s="79"/>
      <c r="AC943" s="79"/>
      <c r="AD943" s="79"/>
      <c r="AE943" s="78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</row>
    <row r="944" spans="1:47">
      <c r="A944" s="77" t="s">
        <v>2304</v>
      </c>
      <c r="B944" s="77" t="s">
        <v>2673</v>
      </c>
      <c r="C944" s="78">
        <v>42488</v>
      </c>
      <c r="D944" s="77" t="s">
        <v>3428</v>
      </c>
      <c r="E944" s="94">
        <v>55.83</v>
      </c>
      <c r="F944" s="77" t="s">
        <v>94</v>
      </c>
      <c r="G944" s="77" t="s">
        <v>94</v>
      </c>
      <c r="H944" s="77"/>
      <c r="I944" s="77"/>
      <c r="J944" s="77"/>
      <c r="K944" s="79"/>
      <c r="L944" s="77"/>
      <c r="P944" s="77"/>
      <c r="Q944" s="77"/>
      <c r="R944" s="77"/>
      <c r="S944" s="77"/>
      <c r="V944" s="77"/>
      <c r="W944" s="77"/>
      <c r="X944" s="77"/>
      <c r="Y944" s="79"/>
      <c r="Z944" s="79"/>
      <c r="AA944" s="79"/>
      <c r="AB944" s="79"/>
      <c r="AC944" s="79"/>
      <c r="AD944" s="79"/>
      <c r="AE944" s="78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</row>
    <row r="945" spans="1:47">
      <c r="A945" s="77" t="s">
        <v>2304</v>
      </c>
      <c r="B945" s="77" t="s">
        <v>2673</v>
      </c>
      <c r="C945" s="78">
        <v>42488</v>
      </c>
      <c r="D945" s="77" t="s">
        <v>3429</v>
      </c>
      <c r="E945" s="94">
        <v>56.61</v>
      </c>
      <c r="F945" s="77" t="s">
        <v>94</v>
      </c>
      <c r="G945" s="77" t="s">
        <v>94</v>
      </c>
      <c r="H945" s="77"/>
      <c r="I945" s="77"/>
      <c r="J945" s="77"/>
      <c r="K945" s="79"/>
      <c r="L945" s="77"/>
      <c r="P945" s="77"/>
      <c r="Q945" s="77"/>
      <c r="R945" s="77"/>
      <c r="S945" s="77"/>
      <c r="V945" s="77"/>
      <c r="W945" s="77"/>
      <c r="X945" s="77"/>
      <c r="Y945" s="79"/>
      <c r="Z945" s="79"/>
      <c r="AA945" s="79"/>
      <c r="AB945" s="79"/>
      <c r="AC945" s="79"/>
      <c r="AD945" s="79"/>
      <c r="AE945" s="78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</row>
    <row r="946" spans="1:47">
      <c r="A946" s="77" t="s">
        <v>2304</v>
      </c>
      <c r="B946" s="77" t="s">
        <v>2673</v>
      </c>
      <c r="C946" s="78">
        <v>42488</v>
      </c>
      <c r="D946" s="77" t="s">
        <v>3430</v>
      </c>
      <c r="E946" s="94">
        <v>56.65</v>
      </c>
      <c r="F946" s="77" t="s">
        <v>94</v>
      </c>
      <c r="G946" s="77" t="s">
        <v>94</v>
      </c>
      <c r="H946" s="77"/>
      <c r="I946" s="77"/>
      <c r="J946" s="77"/>
      <c r="K946" s="79"/>
      <c r="L946" s="77"/>
      <c r="P946" s="77"/>
      <c r="Q946" s="77"/>
      <c r="R946" s="77"/>
      <c r="S946" s="77"/>
      <c r="V946" s="77"/>
      <c r="W946" s="77"/>
      <c r="X946" s="77"/>
      <c r="Y946" s="79"/>
      <c r="Z946" s="79"/>
      <c r="AA946" s="79"/>
      <c r="AB946" s="79"/>
      <c r="AC946" s="79"/>
      <c r="AD946" s="79"/>
      <c r="AE946" s="78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</row>
    <row r="947" spans="1:47">
      <c r="A947" s="77" t="s">
        <v>2304</v>
      </c>
      <c r="B947" s="77" t="s">
        <v>2673</v>
      </c>
      <c r="C947" s="78">
        <v>42488</v>
      </c>
      <c r="D947" s="77" t="s">
        <v>3431</v>
      </c>
      <c r="E947" s="94">
        <v>61.61</v>
      </c>
      <c r="F947" s="77" t="s">
        <v>94</v>
      </c>
      <c r="G947" s="77" t="s">
        <v>94</v>
      </c>
      <c r="H947" s="77"/>
      <c r="I947" s="77"/>
      <c r="J947" s="77"/>
      <c r="K947" s="79"/>
      <c r="L947" s="77"/>
      <c r="P947" s="77"/>
      <c r="Q947" s="77"/>
      <c r="R947" s="77"/>
      <c r="S947" s="77"/>
      <c r="V947" s="77"/>
      <c r="W947" s="77"/>
      <c r="X947" s="77"/>
      <c r="Y947" s="79"/>
      <c r="Z947" s="79"/>
      <c r="AA947" s="79"/>
      <c r="AB947" s="79"/>
      <c r="AC947" s="79"/>
      <c r="AD947" s="79"/>
      <c r="AE947" s="78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</row>
    <row r="948" spans="1:47">
      <c r="A948" s="77" t="s">
        <v>2304</v>
      </c>
      <c r="B948" s="77" t="s">
        <v>2673</v>
      </c>
      <c r="C948" s="78">
        <v>42488</v>
      </c>
      <c r="D948" s="77" t="s">
        <v>3432</v>
      </c>
      <c r="E948" s="94">
        <v>62.65</v>
      </c>
      <c r="F948" s="77" t="s">
        <v>94</v>
      </c>
      <c r="G948" s="77" t="s">
        <v>94</v>
      </c>
      <c r="H948" s="77"/>
      <c r="I948" s="77"/>
      <c r="J948" s="77"/>
      <c r="K948" s="79"/>
      <c r="L948" s="77"/>
      <c r="P948" s="77"/>
      <c r="Q948" s="77"/>
      <c r="R948" s="77"/>
      <c r="S948" s="77"/>
      <c r="V948" s="77"/>
      <c r="W948" s="77"/>
      <c r="X948" s="77"/>
      <c r="Y948" s="79"/>
      <c r="Z948" s="79"/>
      <c r="AA948" s="79"/>
      <c r="AB948" s="79"/>
      <c r="AC948" s="79"/>
      <c r="AD948" s="79"/>
      <c r="AE948" s="78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</row>
    <row r="949" spans="1:47">
      <c r="A949" s="77" t="s">
        <v>2304</v>
      </c>
      <c r="B949" s="77" t="s">
        <v>2673</v>
      </c>
      <c r="C949" s="78">
        <v>42488</v>
      </c>
      <c r="D949" s="77" t="s">
        <v>3433</v>
      </c>
      <c r="E949" s="94">
        <v>64.84</v>
      </c>
      <c r="F949" s="77" t="s">
        <v>94</v>
      </c>
      <c r="G949" s="77" t="s">
        <v>94</v>
      </c>
      <c r="H949" s="77"/>
      <c r="I949" s="77"/>
      <c r="J949" s="77"/>
      <c r="K949" s="79"/>
      <c r="L949" s="77"/>
      <c r="P949" s="77"/>
      <c r="Q949" s="77"/>
      <c r="R949" s="77"/>
      <c r="S949" s="77"/>
      <c r="V949" s="77"/>
      <c r="W949" s="77"/>
      <c r="X949" s="77"/>
      <c r="Y949" s="79"/>
      <c r="Z949" s="79"/>
      <c r="AA949" s="79"/>
      <c r="AB949" s="79"/>
      <c r="AC949" s="79"/>
      <c r="AD949" s="79"/>
      <c r="AE949" s="78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</row>
    <row r="950" spans="1:47">
      <c r="A950" s="77" t="s">
        <v>2304</v>
      </c>
      <c r="B950" s="77" t="s">
        <v>2673</v>
      </c>
      <c r="C950" s="78">
        <v>42488</v>
      </c>
      <c r="D950" s="77" t="s">
        <v>3434</v>
      </c>
      <c r="E950" s="94">
        <v>65.87</v>
      </c>
      <c r="F950" s="77" t="s">
        <v>94</v>
      </c>
      <c r="G950" s="77" t="s">
        <v>94</v>
      </c>
      <c r="H950" s="77"/>
      <c r="I950" s="77"/>
      <c r="J950" s="77"/>
      <c r="K950" s="79"/>
      <c r="L950" s="77"/>
      <c r="P950" s="77"/>
      <c r="Q950" s="77"/>
      <c r="R950" s="77"/>
      <c r="S950" s="77"/>
      <c r="V950" s="77"/>
      <c r="W950" s="77"/>
      <c r="X950" s="77"/>
      <c r="Y950" s="79"/>
      <c r="Z950" s="79"/>
      <c r="AA950" s="79"/>
      <c r="AB950" s="79"/>
      <c r="AC950" s="79"/>
      <c r="AD950" s="79"/>
      <c r="AE950" s="78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</row>
    <row r="951" spans="1:47">
      <c r="A951" s="77" t="s">
        <v>2304</v>
      </c>
      <c r="B951" s="77" t="s">
        <v>2673</v>
      </c>
      <c r="C951" s="78">
        <v>42488</v>
      </c>
      <c r="D951" s="77" t="s">
        <v>3435</v>
      </c>
      <c r="E951" s="94">
        <v>67.73</v>
      </c>
      <c r="F951" s="77" t="s">
        <v>94</v>
      </c>
      <c r="G951" s="77" t="s">
        <v>94</v>
      </c>
      <c r="H951" s="77"/>
      <c r="I951" s="77"/>
      <c r="J951" s="77"/>
      <c r="K951" s="79"/>
      <c r="L951" s="77"/>
      <c r="P951" s="77"/>
      <c r="Q951" s="77"/>
      <c r="R951" s="77"/>
      <c r="S951" s="77"/>
      <c r="V951" s="77"/>
      <c r="W951" s="77"/>
      <c r="X951" s="77"/>
      <c r="Y951" s="79"/>
      <c r="Z951" s="79"/>
      <c r="AA951" s="79"/>
      <c r="AB951" s="79"/>
      <c r="AC951" s="79"/>
      <c r="AD951" s="79"/>
      <c r="AE951" s="78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</row>
    <row r="952" spans="1:47">
      <c r="A952" s="77" t="s">
        <v>2304</v>
      </c>
      <c r="B952" s="77" t="s">
        <v>2673</v>
      </c>
      <c r="C952" s="78">
        <v>42488</v>
      </c>
      <c r="D952" s="77" t="s">
        <v>3436</v>
      </c>
      <c r="E952" s="94">
        <v>67.75</v>
      </c>
      <c r="F952" s="77" t="s">
        <v>94</v>
      </c>
      <c r="G952" s="77" t="s">
        <v>94</v>
      </c>
      <c r="H952" s="77"/>
      <c r="I952" s="77"/>
      <c r="J952" s="77"/>
      <c r="K952" s="79"/>
      <c r="L952" s="77"/>
      <c r="P952" s="77"/>
      <c r="Q952" s="77"/>
      <c r="R952" s="77"/>
      <c r="S952" s="77"/>
      <c r="V952" s="77"/>
      <c r="W952" s="77"/>
      <c r="X952" s="77"/>
      <c r="Y952" s="79"/>
      <c r="Z952" s="79"/>
      <c r="AA952" s="79"/>
      <c r="AB952" s="79"/>
      <c r="AC952" s="79"/>
      <c r="AD952" s="79"/>
      <c r="AE952" s="78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</row>
    <row r="953" spans="1:47">
      <c r="A953" s="77" t="s">
        <v>2304</v>
      </c>
      <c r="B953" s="77" t="s">
        <v>2673</v>
      </c>
      <c r="C953" s="78">
        <v>42488</v>
      </c>
      <c r="D953" s="77" t="s">
        <v>3437</v>
      </c>
      <c r="E953" s="94">
        <v>68.2</v>
      </c>
      <c r="F953" s="77" t="s">
        <v>94</v>
      </c>
      <c r="G953" s="77" t="s">
        <v>94</v>
      </c>
      <c r="H953" s="77"/>
      <c r="I953" s="77"/>
      <c r="J953" s="77"/>
      <c r="K953" s="79"/>
      <c r="L953" s="77"/>
      <c r="P953" s="77"/>
      <c r="Q953" s="77"/>
      <c r="R953" s="77"/>
      <c r="S953" s="77"/>
      <c r="V953" s="77"/>
      <c r="W953" s="77"/>
      <c r="X953" s="77"/>
      <c r="Y953" s="79"/>
      <c r="Z953" s="79"/>
      <c r="AA953" s="79"/>
      <c r="AB953" s="79"/>
      <c r="AC953" s="79"/>
      <c r="AD953" s="79"/>
      <c r="AE953" s="78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</row>
    <row r="954" spans="1:47">
      <c r="A954" s="77" t="s">
        <v>2304</v>
      </c>
      <c r="B954" s="77" t="s">
        <v>2673</v>
      </c>
      <c r="C954" s="78">
        <v>42488</v>
      </c>
      <c r="D954" s="77" t="s">
        <v>3438</v>
      </c>
      <c r="E954" s="94">
        <v>71.67</v>
      </c>
      <c r="F954" s="77" t="s">
        <v>94</v>
      </c>
      <c r="G954" s="77" t="s">
        <v>94</v>
      </c>
      <c r="H954" s="77"/>
      <c r="I954" s="77"/>
      <c r="J954" s="77"/>
      <c r="K954" s="79"/>
      <c r="L954" s="77"/>
      <c r="P954" s="77"/>
      <c r="Q954" s="77"/>
      <c r="R954" s="77"/>
      <c r="S954" s="77"/>
      <c r="V954" s="77"/>
      <c r="W954" s="77"/>
      <c r="X954" s="77"/>
      <c r="Y954" s="79"/>
      <c r="Z954" s="79"/>
      <c r="AA954" s="79"/>
      <c r="AB954" s="79"/>
      <c r="AC954" s="79"/>
      <c r="AD954" s="79"/>
      <c r="AE954" s="78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</row>
    <row r="955" spans="1:47">
      <c r="A955" s="77" t="s">
        <v>2304</v>
      </c>
      <c r="B955" s="77" t="s">
        <v>2673</v>
      </c>
      <c r="C955" s="78">
        <v>42488</v>
      </c>
      <c r="D955" s="77" t="s">
        <v>3439</v>
      </c>
      <c r="E955" s="94">
        <v>72.77</v>
      </c>
      <c r="F955" s="77" t="s">
        <v>94</v>
      </c>
      <c r="G955" s="77" t="s">
        <v>94</v>
      </c>
      <c r="H955" s="77"/>
      <c r="I955" s="77"/>
      <c r="J955" s="77"/>
      <c r="K955" s="79"/>
      <c r="L955" s="77"/>
      <c r="P955" s="77"/>
      <c r="Q955" s="77"/>
      <c r="R955" s="77"/>
      <c r="S955" s="77"/>
      <c r="V955" s="77"/>
      <c r="W955" s="77"/>
      <c r="X955" s="77"/>
      <c r="Y955" s="79"/>
      <c r="Z955" s="79"/>
      <c r="AA955" s="79"/>
      <c r="AB955" s="79"/>
      <c r="AC955" s="79"/>
      <c r="AD955" s="79"/>
      <c r="AE955" s="78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</row>
    <row r="956" spans="1:47">
      <c r="A956" s="77" t="s">
        <v>2304</v>
      </c>
      <c r="B956" s="77" t="s">
        <v>2673</v>
      </c>
      <c r="C956" s="78">
        <v>42488</v>
      </c>
      <c r="D956" s="77" t="s">
        <v>3440</v>
      </c>
      <c r="E956" s="94">
        <v>75.069999999999993</v>
      </c>
      <c r="F956" s="77" t="s">
        <v>94</v>
      </c>
      <c r="G956" s="77" t="s">
        <v>94</v>
      </c>
      <c r="H956" s="77"/>
      <c r="I956" s="77"/>
      <c r="J956" s="77"/>
      <c r="K956" s="79"/>
      <c r="L956" s="77"/>
      <c r="P956" s="77"/>
      <c r="Q956" s="77"/>
      <c r="R956" s="77"/>
      <c r="S956" s="77"/>
      <c r="V956" s="77"/>
      <c r="W956" s="77"/>
      <c r="X956" s="77"/>
      <c r="Y956" s="79"/>
      <c r="Z956" s="79"/>
      <c r="AA956" s="79"/>
      <c r="AB956" s="79"/>
      <c r="AC956" s="79"/>
      <c r="AD956" s="79"/>
      <c r="AE956" s="78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</row>
    <row r="957" spans="1:47">
      <c r="A957" s="77" t="s">
        <v>2304</v>
      </c>
      <c r="B957" s="77" t="s">
        <v>2673</v>
      </c>
      <c r="C957" s="78">
        <v>42488</v>
      </c>
      <c r="D957" s="77" t="s">
        <v>3441</v>
      </c>
      <c r="E957" s="94">
        <v>76.959999999999994</v>
      </c>
      <c r="F957" s="77" t="s">
        <v>94</v>
      </c>
      <c r="G957" s="77" t="s">
        <v>94</v>
      </c>
      <c r="H957" s="77"/>
      <c r="I957" s="77"/>
      <c r="J957" s="77"/>
      <c r="K957" s="79"/>
      <c r="L957" s="77"/>
      <c r="P957" s="77"/>
      <c r="Q957" s="77"/>
      <c r="R957" s="77"/>
      <c r="S957" s="77"/>
      <c r="V957" s="77"/>
      <c r="W957" s="77"/>
      <c r="X957" s="77"/>
      <c r="Y957" s="79"/>
      <c r="Z957" s="79"/>
      <c r="AA957" s="79"/>
      <c r="AB957" s="79"/>
      <c r="AC957" s="79"/>
      <c r="AD957" s="79"/>
      <c r="AE957" s="78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</row>
    <row r="958" spans="1:47">
      <c r="A958" s="77" t="s">
        <v>2304</v>
      </c>
      <c r="B958" s="77" t="s">
        <v>2673</v>
      </c>
      <c r="C958" s="78">
        <v>42488</v>
      </c>
      <c r="D958" s="77" t="s">
        <v>3442</v>
      </c>
      <c r="E958" s="94">
        <v>77.64</v>
      </c>
      <c r="F958" s="77" t="s">
        <v>94</v>
      </c>
      <c r="G958" s="77" t="s">
        <v>94</v>
      </c>
      <c r="H958" s="77"/>
      <c r="I958" s="77"/>
      <c r="J958" s="77"/>
      <c r="K958" s="79"/>
      <c r="L958" s="77"/>
      <c r="P958" s="77"/>
      <c r="Q958" s="77"/>
      <c r="R958" s="77"/>
      <c r="S958" s="77"/>
      <c r="V958" s="77"/>
      <c r="W958" s="77"/>
      <c r="X958" s="77"/>
      <c r="Y958" s="79"/>
      <c r="Z958" s="79"/>
      <c r="AA958" s="79"/>
      <c r="AB958" s="79"/>
      <c r="AC958" s="79"/>
      <c r="AD958" s="79"/>
      <c r="AE958" s="78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</row>
    <row r="959" spans="1:47">
      <c r="A959" s="77" t="s">
        <v>2304</v>
      </c>
      <c r="B959" s="77" t="s">
        <v>2673</v>
      </c>
      <c r="C959" s="78">
        <v>42488</v>
      </c>
      <c r="D959" s="77" t="s">
        <v>3443</v>
      </c>
      <c r="E959" s="94">
        <v>77.739999999999995</v>
      </c>
      <c r="F959" s="77" t="s">
        <v>94</v>
      </c>
      <c r="G959" s="77" t="s">
        <v>94</v>
      </c>
      <c r="H959" s="77"/>
      <c r="I959" s="77"/>
      <c r="J959" s="77"/>
      <c r="K959" s="79"/>
      <c r="L959" s="77"/>
      <c r="P959" s="77"/>
      <c r="Q959" s="77"/>
      <c r="R959" s="77"/>
      <c r="S959" s="77"/>
      <c r="V959" s="77"/>
      <c r="W959" s="77"/>
      <c r="X959" s="77"/>
      <c r="Y959" s="79"/>
      <c r="Z959" s="79"/>
      <c r="AA959" s="79"/>
      <c r="AB959" s="79"/>
      <c r="AC959" s="79"/>
      <c r="AD959" s="79"/>
      <c r="AE959" s="78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</row>
    <row r="960" spans="1:47">
      <c r="A960" s="77" t="s">
        <v>2304</v>
      </c>
      <c r="B960" s="77" t="s">
        <v>2673</v>
      </c>
      <c r="C960" s="78">
        <v>42488</v>
      </c>
      <c r="D960" s="77" t="s">
        <v>3444</v>
      </c>
      <c r="E960" s="94">
        <v>78.55</v>
      </c>
      <c r="F960" s="77" t="s">
        <v>94</v>
      </c>
      <c r="G960" s="77" t="s">
        <v>94</v>
      </c>
      <c r="H960" s="77"/>
      <c r="I960" s="77"/>
      <c r="J960" s="77"/>
      <c r="K960" s="79"/>
      <c r="L960" s="77"/>
      <c r="P960" s="77"/>
      <c r="Q960" s="77"/>
      <c r="R960" s="77"/>
      <c r="S960" s="77"/>
      <c r="V960" s="77"/>
      <c r="W960" s="77"/>
      <c r="X960" s="77"/>
      <c r="Y960" s="79"/>
      <c r="Z960" s="79"/>
      <c r="AA960" s="79"/>
      <c r="AB960" s="79"/>
      <c r="AC960" s="79"/>
      <c r="AD960" s="79"/>
      <c r="AE960" s="78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</row>
    <row r="961" spans="1:47">
      <c r="A961" s="77" t="s">
        <v>2304</v>
      </c>
      <c r="B961" s="77" t="s">
        <v>2673</v>
      </c>
      <c r="C961" s="78">
        <v>42488</v>
      </c>
      <c r="D961" s="77" t="s">
        <v>3445</v>
      </c>
      <c r="E961" s="94">
        <v>85.27</v>
      </c>
      <c r="F961" s="77" t="s">
        <v>94</v>
      </c>
      <c r="G961" s="77" t="s">
        <v>94</v>
      </c>
      <c r="H961" s="77"/>
      <c r="I961" s="77"/>
      <c r="J961" s="77"/>
      <c r="K961" s="79"/>
      <c r="L961" s="77"/>
      <c r="P961" s="77"/>
      <c r="Q961" s="77"/>
      <c r="R961" s="77"/>
      <c r="S961" s="77"/>
      <c r="V961" s="77"/>
      <c r="W961" s="77"/>
      <c r="X961" s="77"/>
      <c r="Y961" s="79"/>
      <c r="Z961" s="79"/>
      <c r="AA961" s="79"/>
      <c r="AB961" s="79"/>
      <c r="AC961" s="79"/>
      <c r="AD961" s="79"/>
      <c r="AE961" s="78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</row>
    <row r="962" spans="1:47">
      <c r="A962" s="77" t="s">
        <v>2304</v>
      </c>
      <c r="B962" s="77" t="s">
        <v>2673</v>
      </c>
      <c r="C962" s="78">
        <v>42488</v>
      </c>
      <c r="D962" s="77" t="s">
        <v>3446</v>
      </c>
      <c r="E962" s="94">
        <v>85.68</v>
      </c>
      <c r="F962" s="77" t="s">
        <v>94</v>
      </c>
      <c r="G962" s="77" t="s">
        <v>94</v>
      </c>
      <c r="H962" s="77"/>
      <c r="I962" s="77"/>
      <c r="J962" s="77"/>
      <c r="K962" s="79"/>
      <c r="L962" s="77"/>
      <c r="P962" s="77"/>
      <c r="Q962" s="77"/>
      <c r="R962" s="77"/>
      <c r="S962" s="77"/>
      <c r="V962" s="77"/>
      <c r="W962" s="77"/>
      <c r="X962" s="77"/>
      <c r="Y962" s="79"/>
      <c r="Z962" s="79"/>
      <c r="AA962" s="79"/>
      <c r="AB962" s="79"/>
      <c r="AC962" s="79"/>
      <c r="AD962" s="79"/>
      <c r="AE962" s="78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</row>
    <row r="963" spans="1:47">
      <c r="A963" s="77" t="s">
        <v>2304</v>
      </c>
      <c r="B963" s="77" t="s">
        <v>2673</v>
      </c>
      <c r="C963" s="78">
        <v>42488</v>
      </c>
      <c r="D963" s="77" t="s">
        <v>3447</v>
      </c>
      <c r="E963" s="94">
        <v>87.66</v>
      </c>
      <c r="F963" s="77" t="s">
        <v>94</v>
      </c>
      <c r="G963" s="77" t="s">
        <v>94</v>
      </c>
      <c r="H963" s="77"/>
      <c r="I963" s="77"/>
      <c r="J963" s="77"/>
      <c r="K963" s="79"/>
      <c r="L963" s="77"/>
      <c r="P963" s="77"/>
      <c r="Q963" s="77"/>
      <c r="R963" s="77"/>
      <c r="S963" s="77"/>
      <c r="V963" s="77"/>
      <c r="W963" s="77"/>
      <c r="X963" s="77"/>
      <c r="Y963" s="79"/>
      <c r="Z963" s="79"/>
      <c r="AA963" s="79"/>
      <c r="AB963" s="79"/>
      <c r="AC963" s="79"/>
      <c r="AD963" s="79"/>
      <c r="AE963" s="78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</row>
    <row r="964" spans="1:47">
      <c r="A964" s="77" t="s">
        <v>2304</v>
      </c>
      <c r="B964" s="77" t="s">
        <v>2673</v>
      </c>
      <c r="C964" s="78">
        <v>42488</v>
      </c>
      <c r="D964" s="77" t="s">
        <v>3448</v>
      </c>
      <c r="E964" s="94">
        <v>89</v>
      </c>
      <c r="F964" s="77" t="s">
        <v>94</v>
      </c>
      <c r="G964" s="77" t="s">
        <v>94</v>
      </c>
      <c r="H964" s="77"/>
      <c r="I964" s="77"/>
      <c r="J964" s="77"/>
      <c r="K964" s="79"/>
      <c r="L964" s="77"/>
      <c r="P964" s="77"/>
      <c r="Q964" s="77"/>
      <c r="R964" s="77"/>
      <c r="S964" s="77"/>
      <c r="V964" s="77"/>
      <c r="W964" s="77"/>
      <c r="X964" s="77"/>
      <c r="Y964" s="79"/>
      <c r="Z964" s="79"/>
      <c r="AA964" s="79"/>
      <c r="AB964" s="79"/>
      <c r="AC964" s="79"/>
      <c r="AD964" s="79"/>
      <c r="AE964" s="78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</row>
    <row r="965" spans="1:47">
      <c r="A965" s="77" t="s">
        <v>2304</v>
      </c>
      <c r="B965" s="77" t="s">
        <v>2673</v>
      </c>
      <c r="C965" s="78">
        <v>42488</v>
      </c>
      <c r="D965" s="77" t="s">
        <v>3449</v>
      </c>
      <c r="E965" s="94">
        <v>96.19</v>
      </c>
      <c r="F965" s="77" t="s">
        <v>94</v>
      </c>
      <c r="G965" s="77" t="s">
        <v>94</v>
      </c>
      <c r="H965" s="77"/>
      <c r="I965" s="77"/>
      <c r="J965" s="77"/>
      <c r="K965" s="79"/>
      <c r="L965" s="77"/>
      <c r="P965" s="77"/>
      <c r="Q965" s="77"/>
      <c r="R965" s="77"/>
      <c r="S965" s="77"/>
      <c r="V965" s="77"/>
      <c r="W965" s="77"/>
      <c r="X965" s="77"/>
      <c r="Y965" s="79"/>
      <c r="Z965" s="79"/>
      <c r="AA965" s="79"/>
      <c r="AB965" s="79"/>
      <c r="AC965" s="79"/>
      <c r="AD965" s="79"/>
      <c r="AE965" s="78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</row>
    <row r="966" spans="1:47">
      <c r="A966" s="77" t="s">
        <v>2304</v>
      </c>
      <c r="B966" s="77" t="s">
        <v>2673</v>
      </c>
      <c r="C966" s="78">
        <v>42488</v>
      </c>
      <c r="D966" s="77" t="s">
        <v>3450</v>
      </c>
      <c r="E966" s="94">
        <v>100.67</v>
      </c>
      <c r="F966" s="77" t="s">
        <v>94</v>
      </c>
      <c r="G966" s="77" t="s">
        <v>94</v>
      </c>
      <c r="H966" s="77"/>
      <c r="I966" s="77"/>
      <c r="J966" s="77"/>
      <c r="K966" s="79"/>
      <c r="L966" s="77"/>
      <c r="P966" s="77"/>
      <c r="Q966" s="77"/>
      <c r="R966" s="77"/>
      <c r="S966" s="77"/>
      <c r="V966" s="77"/>
      <c r="W966" s="77"/>
      <c r="X966" s="77"/>
      <c r="Y966" s="79"/>
      <c r="Z966" s="79"/>
      <c r="AA966" s="79"/>
      <c r="AB966" s="79"/>
      <c r="AC966" s="79"/>
      <c r="AD966" s="79"/>
      <c r="AE966" s="78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</row>
    <row r="967" spans="1:47">
      <c r="A967" s="77" t="s">
        <v>2304</v>
      </c>
      <c r="B967" s="77" t="s">
        <v>2673</v>
      </c>
      <c r="C967" s="78">
        <v>42488</v>
      </c>
      <c r="D967" s="77" t="s">
        <v>3451</v>
      </c>
      <c r="E967" s="94">
        <v>100.99</v>
      </c>
      <c r="F967" s="77" t="s">
        <v>94</v>
      </c>
      <c r="G967" s="77" t="s">
        <v>94</v>
      </c>
      <c r="H967" s="77"/>
      <c r="I967" s="77"/>
      <c r="J967" s="77"/>
      <c r="K967" s="79"/>
      <c r="L967" s="77"/>
      <c r="P967" s="77"/>
      <c r="Q967" s="77"/>
      <c r="R967" s="77"/>
      <c r="S967" s="77"/>
      <c r="V967" s="77"/>
      <c r="W967" s="77"/>
      <c r="X967" s="77"/>
      <c r="Y967" s="79"/>
      <c r="Z967" s="79"/>
      <c r="AA967" s="79"/>
      <c r="AB967" s="79"/>
      <c r="AC967" s="79"/>
      <c r="AD967" s="79"/>
      <c r="AE967" s="78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</row>
    <row r="968" spans="1:47">
      <c r="A968" s="77" t="s">
        <v>2304</v>
      </c>
      <c r="B968" s="77" t="s">
        <v>2673</v>
      </c>
      <c r="C968" s="78">
        <v>42488</v>
      </c>
      <c r="D968" s="77" t="s">
        <v>3452</v>
      </c>
      <c r="E968" s="94">
        <v>101.64</v>
      </c>
      <c r="F968" s="77" t="s">
        <v>94</v>
      </c>
      <c r="G968" s="77" t="s">
        <v>94</v>
      </c>
      <c r="H968" s="77"/>
      <c r="I968" s="77"/>
      <c r="J968" s="77"/>
      <c r="K968" s="79"/>
      <c r="L968" s="77"/>
      <c r="P968" s="77"/>
      <c r="Q968" s="77"/>
      <c r="R968" s="77"/>
      <c r="S968" s="77"/>
      <c r="V968" s="77"/>
      <c r="W968" s="77"/>
      <c r="X968" s="77"/>
      <c r="Y968" s="79"/>
      <c r="Z968" s="79"/>
      <c r="AA968" s="79"/>
      <c r="AB968" s="79"/>
      <c r="AC968" s="79"/>
      <c r="AD968" s="79"/>
      <c r="AE968" s="78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</row>
    <row r="969" spans="1:47">
      <c r="A969" s="77" t="s">
        <v>2304</v>
      </c>
      <c r="B969" s="77" t="s">
        <v>2673</v>
      </c>
      <c r="C969" s="78">
        <v>42488</v>
      </c>
      <c r="D969" s="77" t="s">
        <v>3453</v>
      </c>
      <c r="E969" s="94">
        <v>112.67</v>
      </c>
      <c r="F969" s="77" t="s">
        <v>94</v>
      </c>
      <c r="G969" s="77" t="s">
        <v>94</v>
      </c>
      <c r="H969" s="77"/>
      <c r="I969" s="77"/>
      <c r="J969" s="77"/>
      <c r="K969" s="79"/>
      <c r="L969" s="77"/>
      <c r="P969" s="77"/>
      <c r="Q969" s="77"/>
      <c r="R969" s="77"/>
      <c r="S969" s="77"/>
      <c r="V969" s="77"/>
      <c r="W969" s="77"/>
      <c r="X969" s="77"/>
      <c r="Y969" s="79"/>
      <c r="Z969" s="79"/>
      <c r="AA969" s="79"/>
      <c r="AB969" s="79"/>
      <c r="AC969" s="79"/>
      <c r="AD969" s="79"/>
      <c r="AE969" s="78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</row>
    <row r="970" spans="1:47">
      <c r="A970" s="77" t="s">
        <v>2304</v>
      </c>
      <c r="B970" s="77" t="s">
        <v>2673</v>
      </c>
      <c r="C970" s="78">
        <v>42488</v>
      </c>
      <c r="D970" s="77" t="s">
        <v>3454</v>
      </c>
      <c r="E970" s="94">
        <v>115.18</v>
      </c>
      <c r="F970" s="77" t="s">
        <v>94</v>
      </c>
      <c r="G970" s="77" t="s">
        <v>94</v>
      </c>
      <c r="H970" s="77"/>
      <c r="I970" s="77"/>
      <c r="J970" s="77"/>
      <c r="K970" s="79"/>
      <c r="L970" s="77"/>
      <c r="P970" s="77"/>
      <c r="Q970" s="77"/>
      <c r="R970" s="77"/>
      <c r="S970" s="77"/>
      <c r="V970" s="77"/>
      <c r="W970" s="77"/>
      <c r="X970" s="77"/>
      <c r="Y970" s="79"/>
      <c r="Z970" s="79"/>
      <c r="AA970" s="79"/>
      <c r="AB970" s="79"/>
      <c r="AC970" s="79"/>
      <c r="AD970" s="79"/>
      <c r="AE970" s="78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</row>
    <row r="971" spans="1:47">
      <c r="A971" s="77" t="s">
        <v>2304</v>
      </c>
      <c r="B971" s="77" t="s">
        <v>2673</v>
      </c>
      <c r="C971" s="78">
        <v>42488</v>
      </c>
      <c r="D971" s="77" t="s">
        <v>3455</v>
      </c>
      <c r="E971" s="94">
        <v>116.6</v>
      </c>
      <c r="F971" s="77" t="s">
        <v>94</v>
      </c>
      <c r="G971" s="77" t="s">
        <v>94</v>
      </c>
      <c r="H971" s="77"/>
      <c r="I971" s="77"/>
      <c r="J971" s="77"/>
      <c r="K971" s="79"/>
      <c r="L971" s="77"/>
      <c r="P971" s="77"/>
      <c r="Q971" s="77"/>
      <c r="R971" s="77"/>
      <c r="S971" s="77"/>
      <c r="V971" s="77"/>
      <c r="W971" s="77"/>
      <c r="X971" s="77"/>
      <c r="Y971" s="79"/>
      <c r="Z971" s="79"/>
      <c r="AA971" s="79"/>
      <c r="AB971" s="79"/>
      <c r="AC971" s="79"/>
      <c r="AD971" s="79"/>
      <c r="AE971" s="78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</row>
    <row r="972" spans="1:47">
      <c r="A972" s="77" t="s">
        <v>2304</v>
      </c>
      <c r="B972" s="77" t="s">
        <v>2673</v>
      </c>
      <c r="C972" s="78">
        <v>42488</v>
      </c>
      <c r="D972" s="77" t="s">
        <v>3456</v>
      </c>
      <c r="E972" s="94">
        <v>116.64</v>
      </c>
      <c r="F972" s="77" t="s">
        <v>94</v>
      </c>
      <c r="G972" s="77" t="s">
        <v>94</v>
      </c>
      <c r="H972" s="77"/>
      <c r="I972" s="77"/>
      <c r="J972" s="77"/>
      <c r="K972" s="79"/>
      <c r="L972" s="77"/>
      <c r="P972" s="77"/>
      <c r="Q972" s="77"/>
      <c r="R972" s="77"/>
      <c r="S972" s="77"/>
      <c r="V972" s="77"/>
      <c r="W972" s="77"/>
      <c r="X972" s="77"/>
      <c r="Y972" s="79"/>
      <c r="Z972" s="79"/>
      <c r="AA972" s="79"/>
      <c r="AB972" s="79"/>
      <c r="AC972" s="79"/>
      <c r="AD972" s="79"/>
      <c r="AE972" s="78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</row>
    <row r="973" spans="1:47">
      <c r="A973" s="77" t="s">
        <v>2304</v>
      </c>
      <c r="B973" s="77" t="s">
        <v>2673</v>
      </c>
      <c r="C973" s="78">
        <v>42488</v>
      </c>
      <c r="D973" s="77" t="s">
        <v>3457</v>
      </c>
      <c r="E973" s="94">
        <v>119.1</v>
      </c>
      <c r="F973" s="77" t="s">
        <v>94</v>
      </c>
      <c r="G973" s="77" t="s">
        <v>94</v>
      </c>
      <c r="H973" s="77"/>
      <c r="I973" s="77"/>
      <c r="J973" s="77"/>
      <c r="K973" s="79"/>
      <c r="L973" s="77"/>
      <c r="P973" s="77"/>
      <c r="Q973" s="77"/>
      <c r="R973" s="77"/>
      <c r="S973" s="77"/>
      <c r="V973" s="77"/>
      <c r="W973" s="77"/>
      <c r="X973" s="77"/>
      <c r="Y973" s="79"/>
      <c r="Z973" s="79"/>
      <c r="AA973" s="79"/>
      <c r="AB973" s="79"/>
      <c r="AC973" s="79"/>
      <c r="AD973" s="79"/>
      <c r="AE973" s="78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</row>
    <row r="974" spans="1:47">
      <c r="A974" s="77" t="s">
        <v>2304</v>
      </c>
      <c r="B974" s="77" t="s">
        <v>2673</v>
      </c>
      <c r="C974" s="78">
        <v>42488</v>
      </c>
      <c r="D974" s="77" t="s">
        <v>3458</v>
      </c>
      <c r="E974" s="94">
        <v>119.4</v>
      </c>
      <c r="F974" s="77" t="s">
        <v>94</v>
      </c>
      <c r="G974" s="77" t="s">
        <v>94</v>
      </c>
      <c r="H974" s="77"/>
      <c r="I974" s="77"/>
      <c r="J974" s="77"/>
      <c r="K974" s="79"/>
      <c r="L974" s="77"/>
      <c r="P974" s="77"/>
      <c r="Q974" s="77"/>
      <c r="R974" s="77"/>
      <c r="S974" s="77"/>
      <c r="V974" s="77"/>
      <c r="W974" s="77"/>
      <c r="X974" s="77"/>
      <c r="Y974" s="79"/>
      <c r="Z974" s="79"/>
      <c r="AA974" s="79"/>
      <c r="AB974" s="79"/>
      <c r="AC974" s="79"/>
      <c r="AD974" s="79"/>
      <c r="AE974" s="78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</row>
    <row r="975" spans="1:47">
      <c r="A975" s="77" t="s">
        <v>2304</v>
      </c>
      <c r="B975" s="77" t="s">
        <v>2673</v>
      </c>
      <c r="C975" s="78">
        <v>42488</v>
      </c>
      <c r="D975" s="77" t="s">
        <v>3459</v>
      </c>
      <c r="E975" s="94">
        <v>119.45</v>
      </c>
      <c r="F975" s="77" t="s">
        <v>94</v>
      </c>
      <c r="G975" s="77" t="s">
        <v>94</v>
      </c>
      <c r="H975" s="77"/>
      <c r="I975" s="77"/>
      <c r="J975" s="77"/>
      <c r="K975" s="79"/>
      <c r="L975" s="77"/>
      <c r="P975" s="77"/>
      <c r="Q975" s="77"/>
      <c r="R975" s="77"/>
      <c r="S975" s="77"/>
      <c r="V975" s="77"/>
      <c r="W975" s="77"/>
      <c r="X975" s="77"/>
      <c r="Y975" s="79"/>
      <c r="Z975" s="79"/>
      <c r="AA975" s="79"/>
      <c r="AB975" s="79"/>
      <c r="AC975" s="79"/>
      <c r="AD975" s="79"/>
      <c r="AE975" s="78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</row>
    <row r="976" spans="1:47">
      <c r="A976" s="77" t="s">
        <v>2304</v>
      </c>
      <c r="B976" s="77" t="s">
        <v>2673</v>
      </c>
      <c r="C976" s="78">
        <v>42488</v>
      </c>
      <c r="D976" s="77" t="s">
        <v>3460</v>
      </c>
      <c r="E976" s="94">
        <v>119.91</v>
      </c>
      <c r="F976" s="77" t="s">
        <v>94</v>
      </c>
      <c r="G976" s="77" t="s">
        <v>94</v>
      </c>
      <c r="H976" s="77"/>
      <c r="I976" s="77"/>
      <c r="J976" s="77"/>
      <c r="K976" s="79"/>
      <c r="L976" s="77"/>
      <c r="P976" s="77"/>
      <c r="Q976" s="77"/>
      <c r="R976" s="77"/>
      <c r="S976" s="77"/>
      <c r="V976" s="77"/>
      <c r="W976" s="77"/>
      <c r="X976" s="77"/>
      <c r="Y976" s="79"/>
      <c r="Z976" s="79"/>
      <c r="AA976" s="79"/>
      <c r="AB976" s="79"/>
      <c r="AC976" s="79"/>
      <c r="AD976" s="79"/>
      <c r="AE976" s="78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</row>
    <row r="977" spans="1:47">
      <c r="A977" s="77" t="s">
        <v>2304</v>
      </c>
      <c r="B977" s="77" t="s">
        <v>2673</v>
      </c>
      <c r="C977" s="78">
        <v>42488</v>
      </c>
      <c r="D977" s="77" t="s">
        <v>3461</v>
      </c>
      <c r="E977" s="94">
        <v>121</v>
      </c>
      <c r="F977" s="77" t="s">
        <v>94</v>
      </c>
      <c r="G977" s="77" t="s">
        <v>3462</v>
      </c>
      <c r="H977" s="77"/>
      <c r="I977" s="77"/>
      <c r="J977" s="77"/>
      <c r="K977" s="79"/>
      <c r="L977" s="77"/>
      <c r="P977" s="77"/>
      <c r="Q977" s="77"/>
      <c r="R977" s="77"/>
      <c r="S977" s="77"/>
      <c r="V977" s="77"/>
      <c r="W977" s="77"/>
      <c r="X977" s="77"/>
      <c r="Y977" s="79"/>
      <c r="Z977" s="79"/>
      <c r="AA977" s="79"/>
      <c r="AB977" s="79"/>
      <c r="AC977" s="79"/>
      <c r="AD977" s="79"/>
      <c r="AE977" s="78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</row>
    <row r="978" spans="1:47">
      <c r="A978" s="77" t="s">
        <v>2304</v>
      </c>
      <c r="B978" s="77" t="s">
        <v>2673</v>
      </c>
      <c r="C978" s="78">
        <v>42488</v>
      </c>
      <c r="D978" s="77" t="s">
        <v>3463</v>
      </c>
      <c r="E978" s="94">
        <v>129.44</v>
      </c>
      <c r="F978" s="77" t="s">
        <v>94</v>
      </c>
      <c r="G978" s="77" t="s">
        <v>94</v>
      </c>
      <c r="H978" s="77"/>
      <c r="I978" s="77"/>
      <c r="J978" s="77"/>
      <c r="K978" s="79"/>
      <c r="L978" s="77"/>
      <c r="P978" s="77"/>
      <c r="Q978" s="77"/>
      <c r="R978" s="77"/>
      <c r="S978" s="77"/>
      <c r="V978" s="77"/>
      <c r="W978" s="77"/>
      <c r="X978" s="77"/>
      <c r="Y978" s="79"/>
      <c r="Z978" s="79"/>
      <c r="AA978" s="79"/>
      <c r="AB978" s="79"/>
      <c r="AC978" s="79"/>
      <c r="AD978" s="79"/>
      <c r="AE978" s="78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</row>
    <row r="979" spans="1:47">
      <c r="A979" s="77" t="s">
        <v>2304</v>
      </c>
      <c r="B979" s="77" t="s">
        <v>2673</v>
      </c>
      <c r="C979" s="78">
        <v>42488</v>
      </c>
      <c r="D979" s="77" t="s">
        <v>3464</v>
      </c>
      <c r="E979" s="94">
        <v>134.52000000000001</v>
      </c>
      <c r="F979" s="77" t="s">
        <v>94</v>
      </c>
      <c r="G979" s="77" t="s">
        <v>94</v>
      </c>
      <c r="H979" s="77"/>
      <c r="I979" s="77"/>
      <c r="J979" s="77"/>
      <c r="K979" s="79"/>
      <c r="L979" s="77"/>
      <c r="P979" s="77"/>
      <c r="Q979" s="77"/>
      <c r="R979" s="77"/>
      <c r="S979" s="77"/>
      <c r="V979" s="77"/>
      <c r="W979" s="77"/>
      <c r="X979" s="77"/>
      <c r="Y979" s="79"/>
      <c r="Z979" s="79"/>
      <c r="AA979" s="79"/>
      <c r="AB979" s="79"/>
      <c r="AC979" s="79"/>
      <c r="AD979" s="79"/>
      <c r="AE979" s="78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</row>
    <row r="980" spans="1:47">
      <c r="A980" s="77" t="s">
        <v>2304</v>
      </c>
      <c r="B980" s="77" t="s">
        <v>2673</v>
      </c>
      <c r="C980" s="78">
        <v>42488</v>
      </c>
      <c r="D980" s="77" t="s">
        <v>3465</v>
      </c>
      <c r="E980" s="94">
        <v>136.74</v>
      </c>
      <c r="F980" s="77" t="s">
        <v>94</v>
      </c>
      <c r="G980" s="77" t="s">
        <v>94</v>
      </c>
      <c r="H980" s="77"/>
      <c r="I980" s="77"/>
      <c r="J980" s="77"/>
      <c r="K980" s="79"/>
      <c r="L980" s="77"/>
      <c r="P980" s="77"/>
      <c r="Q980" s="77"/>
      <c r="R980" s="77"/>
      <c r="S980" s="77"/>
      <c r="V980" s="77"/>
      <c r="W980" s="77"/>
      <c r="X980" s="77"/>
      <c r="Y980" s="79"/>
      <c r="Z980" s="79"/>
      <c r="AA980" s="79"/>
      <c r="AB980" s="79"/>
      <c r="AC980" s="79"/>
      <c r="AD980" s="79"/>
      <c r="AE980" s="78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</row>
    <row r="981" spans="1:47">
      <c r="A981" s="77" t="s">
        <v>2304</v>
      </c>
      <c r="B981" s="77" t="s">
        <v>2673</v>
      </c>
      <c r="C981" s="78">
        <v>42488</v>
      </c>
      <c r="D981" s="77" t="s">
        <v>3466</v>
      </c>
      <c r="E981" s="94">
        <v>137.36000000000001</v>
      </c>
      <c r="F981" s="77" t="s">
        <v>94</v>
      </c>
      <c r="G981" s="77" t="s">
        <v>94</v>
      </c>
      <c r="H981" s="77"/>
      <c r="I981" s="77"/>
      <c r="J981" s="77"/>
      <c r="K981" s="79"/>
      <c r="L981" s="77"/>
      <c r="P981" s="77"/>
      <c r="Q981" s="77"/>
      <c r="R981" s="77"/>
      <c r="S981" s="77"/>
      <c r="V981" s="77"/>
      <c r="W981" s="77"/>
      <c r="X981" s="77"/>
      <c r="Y981" s="79"/>
      <c r="Z981" s="79"/>
      <c r="AA981" s="79"/>
      <c r="AB981" s="79"/>
      <c r="AC981" s="79"/>
      <c r="AD981" s="79"/>
      <c r="AE981" s="78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</row>
    <row r="982" spans="1:47">
      <c r="A982" s="77" t="s">
        <v>2304</v>
      </c>
      <c r="B982" s="77" t="s">
        <v>2673</v>
      </c>
      <c r="C982" s="78">
        <v>42488</v>
      </c>
      <c r="D982" s="77" t="s">
        <v>3467</v>
      </c>
      <c r="E982" s="94">
        <v>143.49</v>
      </c>
      <c r="F982" s="77" t="s">
        <v>94</v>
      </c>
      <c r="G982" s="77" t="s">
        <v>94</v>
      </c>
      <c r="H982" s="77"/>
      <c r="I982" s="77"/>
      <c r="J982" s="77"/>
      <c r="K982" s="79"/>
      <c r="L982" s="77"/>
      <c r="P982" s="77"/>
      <c r="Q982" s="77"/>
      <c r="R982" s="77"/>
      <c r="S982" s="77"/>
      <c r="V982" s="77"/>
      <c r="W982" s="77"/>
      <c r="X982" s="77"/>
      <c r="Y982" s="79"/>
      <c r="Z982" s="79"/>
      <c r="AA982" s="79"/>
      <c r="AB982" s="79"/>
      <c r="AC982" s="79"/>
      <c r="AD982" s="79"/>
      <c r="AE982" s="78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</row>
    <row r="983" spans="1:47">
      <c r="A983" s="77" t="s">
        <v>2304</v>
      </c>
      <c r="B983" s="77" t="s">
        <v>2673</v>
      </c>
      <c r="C983" s="78">
        <v>42488</v>
      </c>
      <c r="D983" s="77" t="s">
        <v>3468</v>
      </c>
      <c r="E983" s="94">
        <v>145.22999999999999</v>
      </c>
      <c r="F983" s="77" t="s">
        <v>94</v>
      </c>
      <c r="G983" s="77" t="s">
        <v>94</v>
      </c>
      <c r="H983" s="77"/>
      <c r="I983" s="77"/>
      <c r="J983" s="77"/>
      <c r="K983" s="79"/>
      <c r="L983" s="77"/>
      <c r="P983" s="77"/>
      <c r="Q983" s="77"/>
      <c r="R983" s="77"/>
      <c r="S983" s="77"/>
      <c r="V983" s="77"/>
      <c r="W983" s="77"/>
      <c r="X983" s="77"/>
      <c r="Y983" s="79"/>
      <c r="Z983" s="79"/>
      <c r="AA983" s="79"/>
      <c r="AB983" s="79"/>
      <c r="AC983" s="79"/>
      <c r="AD983" s="79"/>
      <c r="AE983" s="78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</row>
    <row r="984" spans="1:47">
      <c r="A984" s="77" t="s">
        <v>2304</v>
      </c>
      <c r="B984" s="77" t="s">
        <v>2673</v>
      </c>
      <c r="C984" s="78">
        <v>42488</v>
      </c>
      <c r="D984" s="77" t="s">
        <v>3469</v>
      </c>
      <c r="E984" s="94">
        <v>145.53</v>
      </c>
      <c r="F984" s="77" t="s">
        <v>94</v>
      </c>
      <c r="G984" s="77" t="s">
        <v>94</v>
      </c>
      <c r="H984" s="77"/>
      <c r="I984" s="77"/>
      <c r="J984" s="77"/>
      <c r="K984" s="79"/>
      <c r="L984" s="77"/>
      <c r="P984" s="77"/>
      <c r="Q984" s="77"/>
      <c r="R984" s="77"/>
      <c r="S984" s="77"/>
      <c r="V984" s="77"/>
      <c r="W984" s="77"/>
      <c r="X984" s="77"/>
      <c r="Y984" s="79"/>
      <c r="Z984" s="79"/>
      <c r="AA984" s="79"/>
      <c r="AB984" s="79"/>
      <c r="AC984" s="79"/>
      <c r="AD984" s="79"/>
      <c r="AE984" s="78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</row>
    <row r="985" spans="1:47">
      <c r="A985" s="77" t="s">
        <v>2304</v>
      </c>
      <c r="B985" s="77" t="s">
        <v>2673</v>
      </c>
      <c r="C985" s="78">
        <v>42488</v>
      </c>
      <c r="D985" s="77" t="s">
        <v>3470</v>
      </c>
      <c r="E985" s="94">
        <v>148.08000000000001</v>
      </c>
      <c r="F985" s="77" t="s">
        <v>94</v>
      </c>
      <c r="G985" s="77" t="s">
        <v>94</v>
      </c>
      <c r="H985" s="77"/>
      <c r="I985" s="77"/>
      <c r="J985" s="77"/>
      <c r="K985" s="79"/>
      <c r="L985" s="77"/>
      <c r="P985" s="77"/>
      <c r="Q985" s="77"/>
      <c r="R985" s="77"/>
      <c r="S985" s="77"/>
      <c r="V985" s="77"/>
      <c r="W985" s="77"/>
      <c r="X985" s="77"/>
      <c r="Y985" s="79"/>
      <c r="Z985" s="79"/>
      <c r="AA985" s="79"/>
      <c r="AB985" s="79"/>
      <c r="AC985" s="79"/>
      <c r="AD985" s="79"/>
      <c r="AE985" s="78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</row>
    <row r="986" spans="1:47">
      <c r="A986" s="77" t="s">
        <v>2304</v>
      </c>
      <c r="B986" s="77" t="s">
        <v>2673</v>
      </c>
      <c r="C986" s="78">
        <v>42488</v>
      </c>
      <c r="D986" s="77" t="s">
        <v>3471</v>
      </c>
      <c r="E986" s="94">
        <v>157.34</v>
      </c>
      <c r="F986" s="77" t="s">
        <v>94</v>
      </c>
      <c r="G986" s="77" t="s">
        <v>94</v>
      </c>
      <c r="H986" s="77"/>
      <c r="I986" s="77"/>
      <c r="J986" s="77"/>
      <c r="K986" s="79"/>
      <c r="L986" s="77"/>
      <c r="P986" s="77"/>
      <c r="Q986" s="77"/>
      <c r="R986" s="77"/>
      <c r="S986" s="77"/>
      <c r="V986" s="77"/>
      <c r="W986" s="77"/>
      <c r="X986" s="77"/>
      <c r="Y986" s="79"/>
      <c r="Z986" s="79"/>
      <c r="AA986" s="79"/>
      <c r="AB986" s="79"/>
      <c r="AC986" s="79"/>
      <c r="AD986" s="79"/>
      <c r="AE986" s="78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</row>
    <row r="987" spans="1:47">
      <c r="A987" s="77" t="s">
        <v>2304</v>
      </c>
      <c r="B987" s="77" t="s">
        <v>2673</v>
      </c>
      <c r="C987" s="78">
        <v>42488</v>
      </c>
      <c r="D987" s="77" t="s">
        <v>3472</v>
      </c>
      <c r="E987" s="94">
        <v>174.73</v>
      </c>
      <c r="F987" s="77" t="s">
        <v>94</v>
      </c>
      <c r="G987" s="77" t="s">
        <v>94</v>
      </c>
      <c r="H987" s="77"/>
      <c r="I987" s="77"/>
      <c r="J987" s="77"/>
      <c r="K987" s="79"/>
      <c r="L987" s="77"/>
      <c r="P987" s="77"/>
      <c r="Q987" s="77"/>
      <c r="R987" s="77"/>
      <c r="S987" s="77"/>
      <c r="V987" s="77"/>
      <c r="W987" s="77"/>
      <c r="X987" s="77"/>
      <c r="Y987" s="79"/>
      <c r="Z987" s="79"/>
      <c r="AA987" s="79"/>
      <c r="AB987" s="79"/>
      <c r="AC987" s="79"/>
      <c r="AD987" s="79"/>
      <c r="AE987" s="78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</row>
    <row r="988" spans="1:47">
      <c r="A988" s="77" t="s">
        <v>2304</v>
      </c>
      <c r="B988" s="77" t="s">
        <v>2673</v>
      </c>
      <c r="C988" s="78">
        <v>42488</v>
      </c>
      <c r="D988" s="77" t="s">
        <v>3473</v>
      </c>
      <c r="E988" s="94">
        <v>205.71</v>
      </c>
      <c r="F988" s="77" t="s">
        <v>94</v>
      </c>
      <c r="G988" s="77" t="s">
        <v>94</v>
      </c>
      <c r="H988" s="77"/>
      <c r="I988" s="77"/>
      <c r="J988" s="77"/>
      <c r="K988" s="79"/>
      <c r="L988" s="77"/>
      <c r="P988" s="77"/>
      <c r="Q988" s="77"/>
      <c r="R988" s="77"/>
      <c r="S988" s="77"/>
      <c r="V988" s="77"/>
      <c r="W988" s="77"/>
      <c r="X988" s="77"/>
      <c r="Y988" s="79"/>
      <c r="Z988" s="79"/>
      <c r="AA988" s="79"/>
      <c r="AB988" s="79"/>
      <c r="AC988" s="79"/>
      <c r="AD988" s="79"/>
      <c r="AE988" s="78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</row>
    <row r="989" spans="1:47">
      <c r="A989" s="77" t="s">
        <v>2304</v>
      </c>
      <c r="B989" s="77" t="s">
        <v>2673</v>
      </c>
      <c r="C989" s="78">
        <v>42488</v>
      </c>
      <c r="D989" s="77" t="s">
        <v>3474</v>
      </c>
      <c r="E989" s="94">
        <v>206.71</v>
      </c>
      <c r="F989" s="77" t="s">
        <v>94</v>
      </c>
      <c r="G989" s="77" t="s">
        <v>94</v>
      </c>
      <c r="H989" s="77"/>
      <c r="I989" s="77"/>
      <c r="J989" s="77"/>
      <c r="K989" s="79"/>
      <c r="L989" s="77"/>
      <c r="P989" s="77"/>
      <c r="Q989" s="77"/>
      <c r="R989" s="77"/>
      <c r="S989" s="77"/>
      <c r="V989" s="77"/>
      <c r="W989" s="77"/>
      <c r="X989" s="77"/>
      <c r="Y989" s="79"/>
      <c r="Z989" s="79"/>
      <c r="AA989" s="79"/>
      <c r="AB989" s="79"/>
      <c r="AC989" s="79"/>
      <c r="AD989" s="79"/>
      <c r="AE989" s="78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</row>
    <row r="990" spans="1:47">
      <c r="A990" s="77" t="s">
        <v>2304</v>
      </c>
      <c r="B990" s="77" t="s">
        <v>2673</v>
      </c>
      <c r="C990" s="78">
        <v>42488</v>
      </c>
      <c r="D990" s="77" t="s">
        <v>3475</v>
      </c>
      <c r="E990" s="94">
        <v>210.64</v>
      </c>
      <c r="F990" s="77" t="s">
        <v>94</v>
      </c>
      <c r="G990" s="77" t="s">
        <v>94</v>
      </c>
      <c r="H990" s="77"/>
      <c r="I990" s="77"/>
      <c r="J990" s="77"/>
      <c r="K990" s="79"/>
      <c r="L990" s="77"/>
      <c r="P990" s="77"/>
      <c r="Q990" s="77"/>
      <c r="R990" s="77"/>
      <c r="S990" s="77"/>
      <c r="V990" s="77"/>
      <c r="W990" s="77"/>
      <c r="X990" s="77"/>
      <c r="Y990" s="79"/>
      <c r="Z990" s="79"/>
      <c r="AA990" s="79"/>
      <c r="AB990" s="79"/>
      <c r="AC990" s="79"/>
      <c r="AD990" s="79"/>
      <c r="AE990" s="78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</row>
    <row r="991" spans="1:47">
      <c r="A991" s="77" t="s">
        <v>2304</v>
      </c>
      <c r="B991" s="77" t="s">
        <v>2673</v>
      </c>
      <c r="C991" s="78">
        <v>42488</v>
      </c>
      <c r="D991" s="77" t="s">
        <v>3476</v>
      </c>
      <c r="E991" s="94">
        <v>216.5</v>
      </c>
      <c r="F991" s="77" t="s">
        <v>94</v>
      </c>
      <c r="G991" s="77" t="s">
        <v>94</v>
      </c>
      <c r="H991" s="77"/>
      <c r="I991" s="77"/>
      <c r="J991" s="77"/>
      <c r="K991" s="79"/>
      <c r="L991" s="77"/>
      <c r="P991" s="77"/>
      <c r="Q991" s="77"/>
      <c r="R991" s="77"/>
      <c r="S991" s="77"/>
      <c r="V991" s="77"/>
      <c r="W991" s="77"/>
      <c r="X991" s="77"/>
      <c r="Y991" s="79"/>
      <c r="Z991" s="79"/>
      <c r="AA991" s="79"/>
      <c r="AB991" s="79"/>
      <c r="AC991" s="79"/>
      <c r="AD991" s="79"/>
      <c r="AE991" s="78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</row>
    <row r="992" spans="1:47">
      <c r="A992" s="77" t="s">
        <v>2304</v>
      </c>
      <c r="B992" s="77" t="s">
        <v>2673</v>
      </c>
      <c r="C992" s="78">
        <v>42488</v>
      </c>
      <c r="D992" s="77" t="s">
        <v>3477</v>
      </c>
      <c r="E992" s="94">
        <v>224.11</v>
      </c>
      <c r="F992" s="77" t="s">
        <v>94</v>
      </c>
      <c r="G992" s="77" t="s">
        <v>94</v>
      </c>
      <c r="H992" s="77"/>
      <c r="I992" s="77"/>
      <c r="J992" s="77"/>
      <c r="K992" s="79"/>
      <c r="L992" s="77"/>
      <c r="P992" s="77"/>
      <c r="Q992" s="77"/>
      <c r="R992" s="77"/>
      <c r="S992" s="77"/>
      <c r="V992" s="77"/>
      <c r="W992" s="77"/>
      <c r="X992" s="77"/>
      <c r="Y992" s="79"/>
      <c r="Z992" s="79"/>
      <c r="AA992" s="79"/>
      <c r="AB992" s="79"/>
      <c r="AC992" s="79"/>
      <c r="AD992" s="79"/>
      <c r="AE992" s="78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</row>
    <row r="993" spans="1:47">
      <c r="A993" s="77" t="s">
        <v>2304</v>
      </c>
      <c r="B993" s="77" t="s">
        <v>2673</v>
      </c>
      <c r="C993" s="78">
        <v>42488</v>
      </c>
      <c r="D993" s="77" t="s">
        <v>3478</v>
      </c>
      <c r="E993" s="94">
        <v>238.19</v>
      </c>
      <c r="F993" s="77" t="s">
        <v>94</v>
      </c>
      <c r="G993" s="77" t="s">
        <v>94</v>
      </c>
      <c r="H993" s="77"/>
      <c r="I993" s="77"/>
      <c r="J993" s="77"/>
      <c r="K993" s="79"/>
      <c r="L993" s="77"/>
      <c r="P993" s="77"/>
      <c r="Q993" s="77"/>
      <c r="R993" s="77"/>
      <c r="S993" s="77"/>
      <c r="V993" s="77"/>
      <c r="W993" s="77"/>
      <c r="X993" s="77"/>
      <c r="Y993" s="79"/>
      <c r="Z993" s="79"/>
      <c r="AA993" s="79"/>
      <c r="AB993" s="79"/>
      <c r="AC993" s="79"/>
      <c r="AD993" s="79"/>
      <c r="AE993" s="78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</row>
    <row r="994" spans="1:47">
      <c r="A994" s="77" t="s">
        <v>2304</v>
      </c>
      <c r="B994" s="77" t="s">
        <v>2673</v>
      </c>
      <c r="C994" s="78">
        <v>42488</v>
      </c>
      <c r="D994" s="77" t="s">
        <v>3479</v>
      </c>
      <c r="E994" s="94">
        <v>255.67</v>
      </c>
      <c r="F994" s="77" t="s">
        <v>94</v>
      </c>
      <c r="G994" s="77" t="s">
        <v>94</v>
      </c>
      <c r="H994" s="77"/>
      <c r="I994" s="77"/>
      <c r="J994" s="77"/>
      <c r="K994" s="79"/>
      <c r="L994" s="77"/>
      <c r="P994" s="77"/>
      <c r="Q994" s="77"/>
      <c r="R994" s="77"/>
      <c r="S994" s="77"/>
      <c r="V994" s="77"/>
      <c r="W994" s="77"/>
      <c r="X994" s="77"/>
      <c r="Y994" s="79"/>
      <c r="Z994" s="79"/>
      <c r="AA994" s="79"/>
      <c r="AB994" s="79"/>
      <c r="AC994" s="79"/>
      <c r="AD994" s="79"/>
      <c r="AE994" s="78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</row>
    <row r="995" spans="1:47">
      <c r="A995" s="77" t="s">
        <v>2304</v>
      </c>
      <c r="B995" s="77" t="s">
        <v>2673</v>
      </c>
      <c r="C995" s="78">
        <v>42488</v>
      </c>
      <c r="D995" s="77" t="s">
        <v>3480</v>
      </c>
      <c r="E995" s="94">
        <v>279.04000000000002</v>
      </c>
      <c r="F995" s="77" t="s">
        <v>94</v>
      </c>
      <c r="G995" s="77" t="s">
        <v>94</v>
      </c>
      <c r="H995" s="77"/>
      <c r="I995" s="77"/>
      <c r="J995" s="77"/>
      <c r="K995" s="79"/>
      <c r="L995" s="77"/>
      <c r="P995" s="77"/>
      <c r="Q995" s="77"/>
      <c r="R995" s="77"/>
      <c r="S995" s="77"/>
      <c r="V995" s="77"/>
      <c r="W995" s="77"/>
      <c r="X995" s="77"/>
      <c r="Y995" s="79"/>
      <c r="Z995" s="79"/>
      <c r="AA995" s="79"/>
      <c r="AB995" s="79"/>
      <c r="AC995" s="79"/>
      <c r="AD995" s="79"/>
      <c r="AE995" s="78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</row>
    <row r="996" spans="1:47">
      <c r="A996" s="77" t="s">
        <v>2304</v>
      </c>
      <c r="B996" s="77" t="s">
        <v>2673</v>
      </c>
      <c r="C996" s="78">
        <v>42488</v>
      </c>
      <c r="D996" s="77" t="s">
        <v>3481</v>
      </c>
      <c r="E996" s="94">
        <v>294.45999999999998</v>
      </c>
      <c r="F996" s="77" t="s">
        <v>94</v>
      </c>
      <c r="G996" s="77" t="s">
        <v>94</v>
      </c>
      <c r="H996" s="77"/>
      <c r="I996" s="77"/>
      <c r="J996" s="77"/>
      <c r="K996" s="79"/>
      <c r="L996" s="77"/>
      <c r="P996" s="77"/>
      <c r="Q996" s="77"/>
      <c r="R996" s="77"/>
      <c r="S996" s="77"/>
      <c r="V996" s="77"/>
      <c r="W996" s="77"/>
      <c r="X996" s="77"/>
      <c r="Y996" s="79"/>
      <c r="Z996" s="79"/>
      <c r="AA996" s="79"/>
      <c r="AB996" s="79"/>
      <c r="AC996" s="79"/>
      <c r="AD996" s="79"/>
      <c r="AE996" s="78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</row>
    <row r="997" spans="1:47">
      <c r="A997" s="77" t="s">
        <v>2304</v>
      </c>
      <c r="B997" s="77" t="s">
        <v>2673</v>
      </c>
      <c r="C997" s="78">
        <v>42488</v>
      </c>
      <c r="D997" s="77" t="s">
        <v>3482</v>
      </c>
      <c r="E997" s="94">
        <v>310.95999999999998</v>
      </c>
      <c r="F997" s="77" t="s">
        <v>94</v>
      </c>
      <c r="G997" s="77" t="s">
        <v>94</v>
      </c>
      <c r="H997" s="77"/>
      <c r="I997" s="77"/>
      <c r="J997" s="77"/>
      <c r="K997" s="79"/>
      <c r="L997" s="77"/>
      <c r="P997" s="77"/>
      <c r="Q997" s="77"/>
      <c r="R997" s="77"/>
      <c r="S997" s="77"/>
      <c r="V997" s="77"/>
      <c r="W997" s="77"/>
      <c r="X997" s="77"/>
      <c r="Y997" s="79"/>
      <c r="Z997" s="79"/>
      <c r="AA997" s="79"/>
      <c r="AB997" s="79"/>
      <c r="AC997" s="79"/>
      <c r="AD997" s="79"/>
      <c r="AE997" s="78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</row>
    <row r="998" spans="1:47">
      <c r="A998" s="77" t="s">
        <v>2304</v>
      </c>
      <c r="B998" s="77" t="s">
        <v>2673</v>
      </c>
      <c r="C998" s="78">
        <v>42488</v>
      </c>
      <c r="D998" s="77" t="s">
        <v>3483</v>
      </c>
      <c r="E998" s="94">
        <v>311.5</v>
      </c>
      <c r="F998" s="77" t="s">
        <v>94</v>
      </c>
      <c r="G998" s="77" t="s">
        <v>94</v>
      </c>
      <c r="H998" s="77"/>
      <c r="I998" s="77"/>
      <c r="J998" s="77"/>
      <c r="K998" s="79"/>
      <c r="L998" s="77"/>
      <c r="P998" s="77"/>
      <c r="Q998" s="77"/>
      <c r="R998" s="77"/>
      <c r="S998" s="77"/>
      <c r="V998" s="77"/>
      <c r="W998" s="77"/>
      <c r="X998" s="77"/>
      <c r="Y998" s="79"/>
      <c r="Z998" s="79"/>
      <c r="AA998" s="79"/>
      <c r="AB998" s="79"/>
      <c r="AC998" s="79"/>
      <c r="AD998" s="79"/>
      <c r="AE998" s="78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</row>
    <row r="999" spans="1:47">
      <c r="A999" s="77" t="s">
        <v>2304</v>
      </c>
      <c r="B999" s="77" t="s">
        <v>2673</v>
      </c>
      <c r="C999" s="78">
        <v>42488</v>
      </c>
      <c r="D999" s="77" t="s">
        <v>3484</v>
      </c>
      <c r="E999" s="94">
        <v>317.35000000000002</v>
      </c>
      <c r="F999" s="77" t="s">
        <v>94</v>
      </c>
      <c r="G999" s="77" t="s">
        <v>94</v>
      </c>
      <c r="H999" s="77"/>
      <c r="I999" s="77"/>
      <c r="J999" s="77"/>
      <c r="K999" s="79"/>
      <c r="L999" s="77"/>
      <c r="P999" s="77"/>
      <c r="Q999" s="77"/>
      <c r="R999" s="77"/>
      <c r="S999" s="77"/>
      <c r="V999" s="77"/>
      <c r="W999" s="77"/>
      <c r="X999" s="77"/>
      <c r="Y999" s="79"/>
      <c r="Z999" s="79"/>
      <c r="AA999" s="79"/>
      <c r="AB999" s="79"/>
      <c r="AC999" s="79"/>
      <c r="AD999" s="79"/>
      <c r="AE999" s="78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</row>
    <row r="1000" spans="1:47">
      <c r="A1000" s="77" t="s">
        <v>2304</v>
      </c>
      <c r="B1000" s="77" t="s">
        <v>2673</v>
      </c>
      <c r="C1000" s="78">
        <v>42488</v>
      </c>
      <c r="D1000" s="77" t="s">
        <v>3485</v>
      </c>
      <c r="E1000" s="94">
        <v>320.64999999999998</v>
      </c>
      <c r="F1000" s="77" t="s">
        <v>94</v>
      </c>
      <c r="G1000" s="77" t="s">
        <v>94</v>
      </c>
      <c r="H1000" s="77"/>
      <c r="I1000" s="77"/>
      <c r="J1000" s="77"/>
      <c r="K1000" s="79"/>
      <c r="L1000" s="77"/>
      <c r="P1000" s="77"/>
      <c r="Q1000" s="77"/>
      <c r="R1000" s="77"/>
      <c r="S1000" s="77"/>
      <c r="V1000" s="77"/>
      <c r="W1000" s="77"/>
      <c r="X1000" s="77"/>
      <c r="Y1000" s="79"/>
      <c r="Z1000" s="79"/>
      <c r="AA1000" s="79"/>
      <c r="AB1000" s="79"/>
      <c r="AC1000" s="79"/>
      <c r="AD1000" s="79"/>
      <c r="AE1000" s="78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</row>
    <row r="1001" spans="1:47">
      <c r="A1001" s="77" t="s">
        <v>2304</v>
      </c>
      <c r="B1001" s="77" t="s">
        <v>2673</v>
      </c>
      <c r="C1001" s="78">
        <v>42488</v>
      </c>
      <c r="D1001" s="77" t="s">
        <v>3486</v>
      </c>
      <c r="E1001" s="94">
        <v>330.31</v>
      </c>
      <c r="F1001" s="77" t="s">
        <v>94</v>
      </c>
      <c r="G1001" s="77" t="s">
        <v>94</v>
      </c>
      <c r="H1001" s="77"/>
      <c r="I1001" s="77"/>
      <c r="J1001" s="77"/>
      <c r="K1001" s="79"/>
      <c r="L1001" s="77"/>
      <c r="P1001" s="77"/>
      <c r="Q1001" s="77"/>
      <c r="R1001" s="77"/>
      <c r="S1001" s="77"/>
      <c r="V1001" s="77"/>
      <c r="W1001" s="77"/>
      <c r="X1001" s="77"/>
      <c r="Y1001" s="79"/>
      <c r="Z1001" s="79"/>
      <c r="AA1001" s="79"/>
      <c r="AB1001" s="79"/>
      <c r="AC1001" s="79"/>
      <c r="AD1001" s="79"/>
      <c r="AE1001" s="78"/>
      <c r="AF1001" s="77"/>
      <c r="AG1001" s="77"/>
      <c r="AH1001" s="77"/>
      <c r="AI1001" s="77"/>
      <c r="AJ1001" s="77"/>
      <c r="AK1001" s="77"/>
      <c r="AL1001" s="77"/>
      <c r="AM1001" s="77"/>
      <c r="AN1001" s="77"/>
      <c r="AO1001" s="77"/>
      <c r="AP1001" s="77"/>
      <c r="AQ1001" s="77"/>
      <c r="AR1001" s="77"/>
      <c r="AS1001" s="77"/>
      <c r="AT1001" s="77"/>
      <c r="AU1001" s="77"/>
    </row>
    <row r="1002" spans="1:47">
      <c r="A1002" s="77" t="s">
        <v>2304</v>
      </c>
      <c r="B1002" s="77" t="s">
        <v>2673</v>
      </c>
      <c r="C1002" s="78">
        <v>42488</v>
      </c>
      <c r="D1002" s="77" t="s">
        <v>3487</v>
      </c>
      <c r="E1002" s="94">
        <v>351.71</v>
      </c>
      <c r="F1002" s="77" t="s">
        <v>94</v>
      </c>
      <c r="G1002" s="77" t="s">
        <v>94</v>
      </c>
      <c r="H1002" s="77"/>
      <c r="I1002" s="77"/>
      <c r="J1002" s="77"/>
      <c r="K1002" s="79"/>
      <c r="L1002" s="77"/>
      <c r="P1002" s="77"/>
      <c r="Q1002" s="77"/>
      <c r="R1002" s="77"/>
      <c r="S1002" s="77"/>
      <c r="V1002" s="77"/>
      <c r="W1002" s="77"/>
      <c r="X1002" s="77"/>
      <c r="Y1002" s="79"/>
      <c r="Z1002" s="79"/>
      <c r="AA1002" s="79"/>
      <c r="AB1002" s="79"/>
      <c r="AC1002" s="79"/>
      <c r="AD1002" s="79"/>
      <c r="AE1002" s="78"/>
      <c r="AF1002" s="77"/>
      <c r="AG1002" s="77"/>
      <c r="AH1002" s="77"/>
      <c r="AI1002" s="77"/>
      <c r="AJ1002" s="77"/>
      <c r="AK1002" s="77"/>
      <c r="AL1002" s="77"/>
      <c r="AM1002" s="77"/>
      <c r="AN1002" s="77"/>
      <c r="AO1002" s="77"/>
      <c r="AP1002" s="77"/>
      <c r="AQ1002" s="77"/>
      <c r="AR1002" s="77"/>
      <c r="AS1002" s="77"/>
      <c r="AT1002" s="77"/>
      <c r="AU1002" s="77"/>
    </row>
    <row r="1003" spans="1:47">
      <c r="A1003" s="77" t="s">
        <v>2304</v>
      </c>
      <c r="B1003" s="77" t="s">
        <v>2673</v>
      </c>
      <c r="C1003" s="78">
        <v>42488</v>
      </c>
      <c r="D1003" s="77" t="s">
        <v>3488</v>
      </c>
      <c r="E1003" s="94">
        <v>382.55</v>
      </c>
      <c r="F1003" s="77" t="s">
        <v>94</v>
      </c>
      <c r="G1003" s="77" t="s">
        <v>94</v>
      </c>
      <c r="H1003" s="77"/>
      <c r="I1003" s="77"/>
      <c r="J1003" s="77"/>
      <c r="K1003" s="79"/>
      <c r="L1003" s="77"/>
      <c r="P1003" s="77"/>
      <c r="Q1003" s="77"/>
      <c r="R1003" s="77"/>
      <c r="S1003" s="77"/>
      <c r="V1003" s="77"/>
      <c r="W1003" s="77"/>
      <c r="X1003" s="77"/>
      <c r="Y1003" s="79"/>
      <c r="Z1003" s="79"/>
      <c r="AA1003" s="79"/>
      <c r="AB1003" s="79"/>
      <c r="AC1003" s="79"/>
      <c r="AD1003" s="79"/>
      <c r="AE1003" s="78"/>
      <c r="AF1003" s="77"/>
      <c r="AG1003" s="77"/>
      <c r="AH1003" s="77"/>
      <c r="AI1003" s="77"/>
      <c r="AJ1003" s="77"/>
      <c r="AK1003" s="77"/>
      <c r="AL1003" s="77"/>
      <c r="AM1003" s="77"/>
      <c r="AN1003" s="77"/>
      <c r="AO1003" s="77"/>
      <c r="AP1003" s="77"/>
      <c r="AQ1003" s="77"/>
      <c r="AR1003" s="77"/>
      <c r="AS1003" s="77"/>
      <c r="AT1003" s="77"/>
      <c r="AU1003" s="77"/>
    </row>
    <row r="1004" spans="1:47">
      <c r="A1004" s="77" t="s">
        <v>2304</v>
      </c>
      <c r="B1004" s="77" t="s">
        <v>2673</v>
      </c>
      <c r="C1004" s="78">
        <v>42488</v>
      </c>
      <c r="D1004" s="77" t="s">
        <v>3489</v>
      </c>
      <c r="E1004" s="94">
        <v>389.73</v>
      </c>
      <c r="F1004" s="77" t="s">
        <v>94</v>
      </c>
      <c r="G1004" s="77" t="s">
        <v>94</v>
      </c>
      <c r="H1004" s="77"/>
      <c r="I1004" s="77"/>
      <c r="J1004" s="77"/>
      <c r="K1004" s="79"/>
      <c r="L1004" s="77"/>
      <c r="P1004" s="77"/>
      <c r="Q1004" s="77"/>
      <c r="R1004" s="77"/>
      <c r="S1004" s="77"/>
      <c r="V1004" s="77"/>
      <c r="W1004" s="77"/>
      <c r="X1004" s="77"/>
      <c r="Y1004" s="79"/>
      <c r="Z1004" s="79"/>
      <c r="AA1004" s="79"/>
      <c r="AB1004" s="79"/>
      <c r="AC1004" s="79"/>
      <c r="AD1004" s="79"/>
      <c r="AE1004" s="78"/>
      <c r="AF1004" s="77"/>
      <c r="AG1004" s="77"/>
      <c r="AH1004" s="77"/>
      <c r="AI1004" s="77"/>
      <c r="AJ1004" s="77"/>
      <c r="AK1004" s="77"/>
      <c r="AL1004" s="77"/>
      <c r="AM1004" s="77"/>
      <c r="AN1004" s="77"/>
      <c r="AO1004" s="77"/>
      <c r="AP1004" s="77"/>
      <c r="AQ1004" s="77"/>
      <c r="AR1004" s="77"/>
      <c r="AS1004" s="77"/>
      <c r="AT1004" s="77"/>
      <c r="AU1004" s="77"/>
    </row>
    <row r="1005" spans="1:47">
      <c r="A1005" s="77" t="s">
        <v>2304</v>
      </c>
      <c r="B1005" s="77" t="s">
        <v>2673</v>
      </c>
      <c r="C1005" s="78">
        <v>42488</v>
      </c>
      <c r="D1005" s="77" t="s">
        <v>3490</v>
      </c>
      <c r="E1005" s="94">
        <v>432.2</v>
      </c>
      <c r="F1005" s="77" t="s">
        <v>94</v>
      </c>
      <c r="G1005" s="77" t="s">
        <v>94</v>
      </c>
      <c r="H1005" s="77"/>
      <c r="I1005" s="77"/>
      <c r="J1005" s="77"/>
      <c r="K1005" s="79"/>
      <c r="L1005" s="77"/>
      <c r="P1005" s="77"/>
      <c r="Q1005" s="77"/>
      <c r="R1005" s="77"/>
      <c r="S1005" s="77"/>
      <c r="V1005" s="77"/>
      <c r="W1005" s="77"/>
      <c r="X1005" s="77"/>
      <c r="Y1005" s="79"/>
      <c r="Z1005" s="79"/>
      <c r="AA1005" s="79"/>
      <c r="AB1005" s="79"/>
      <c r="AC1005" s="79"/>
      <c r="AD1005" s="79"/>
      <c r="AE1005" s="78"/>
      <c r="AF1005" s="77"/>
      <c r="AG1005" s="77"/>
      <c r="AH1005" s="77"/>
      <c r="AI1005" s="77"/>
      <c r="AJ1005" s="77"/>
      <c r="AK1005" s="77"/>
      <c r="AL1005" s="77"/>
      <c r="AM1005" s="77"/>
      <c r="AN1005" s="77"/>
      <c r="AO1005" s="77"/>
      <c r="AP1005" s="77"/>
      <c r="AQ1005" s="77"/>
      <c r="AR1005" s="77"/>
      <c r="AS1005" s="77"/>
      <c r="AT1005" s="77"/>
      <c r="AU1005" s="77"/>
    </row>
    <row r="1006" spans="1:47">
      <c r="A1006" s="77" t="s">
        <v>2304</v>
      </c>
      <c r="B1006" s="77" t="s">
        <v>2673</v>
      </c>
      <c r="C1006" s="78">
        <v>42488</v>
      </c>
      <c r="D1006" s="77" t="s">
        <v>3491</v>
      </c>
      <c r="E1006" s="94">
        <v>560.74</v>
      </c>
      <c r="F1006" s="77" t="s">
        <v>94</v>
      </c>
      <c r="G1006" s="77" t="s">
        <v>94</v>
      </c>
      <c r="H1006" s="77"/>
      <c r="I1006" s="77"/>
      <c r="J1006" s="77"/>
      <c r="K1006" s="79"/>
      <c r="L1006" s="77"/>
      <c r="P1006" s="77"/>
      <c r="Q1006" s="77"/>
      <c r="R1006" s="77"/>
      <c r="S1006" s="77"/>
      <c r="V1006" s="77"/>
      <c r="W1006" s="77"/>
      <c r="X1006" s="77"/>
      <c r="Y1006" s="79"/>
      <c r="Z1006" s="79"/>
      <c r="AA1006" s="79"/>
      <c r="AB1006" s="79"/>
      <c r="AC1006" s="79"/>
      <c r="AD1006" s="79"/>
      <c r="AE1006" s="78"/>
      <c r="AF1006" s="77"/>
      <c r="AG1006" s="77"/>
      <c r="AH1006" s="77"/>
      <c r="AI1006" s="77"/>
      <c r="AJ1006" s="77"/>
      <c r="AK1006" s="77"/>
      <c r="AL1006" s="77"/>
      <c r="AM1006" s="77"/>
      <c r="AN1006" s="77"/>
      <c r="AO1006" s="77"/>
      <c r="AP1006" s="77"/>
      <c r="AQ1006" s="77"/>
      <c r="AR1006" s="77"/>
      <c r="AS1006" s="77"/>
      <c r="AT1006" s="77"/>
      <c r="AU1006" s="77"/>
    </row>
    <row r="1007" spans="1:47">
      <c r="A1007" s="77" t="s">
        <v>2304</v>
      </c>
      <c r="B1007" s="77" t="s">
        <v>2673</v>
      </c>
      <c r="C1007" s="78">
        <v>42488</v>
      </c>
      <c r="D1007" s="77" t="s">
        <v>3492</v>
      </c>
      <c r="E1007" s="94">
        <v>664.25</v>
      </c>
      <c r="F1007" s="77" t="s">
        <v>94</v>
      </c>
      <c r="G1007" s="77" t="s">
        <v>94</v>
      </c>
      <c r="H1007" s="77"/>
      <c r="I1007" s="77"/>
      <c r="J1007" s="77"/>
      <c r="K1007" s="79"/>
      <c r="L1007" s="77"/>
      <c r="P1007" s="77"/>
      <c r="Q1007" s="77"/>
      <c r="R1007" s="77"/>
      <c r="S1007" s="77"/>
      <c r="V1007" s="77"/>
      <c r="W1007" s="77"/>
      <c r="X1007" s="77"/>
      <c r="Y1007" s="79"/>
      <c r="Z1007" s="79"/>
      <c r="AA1007" s="79"/>
      <c r="AB1007" s="79"/>
      <c r="AC1007" s="79"/>
      <c r="AD1007" s="79"/>
      <c r="AE1007" s="78"/>
      <c r="AF1007" s="77"/>
      <c r="AG1007" s="77"/>
      <c r="AH1007" s="77"/>
      <c r="AI1007" s="77"/>
      <c r="AJ1007" s="77"/>
      <c r="AK1007" s="77"/>
      <c r="AL1007" s="77"/>
      <c r="AM1007" s="77"/>
      <c r="AN1007" s="77"/>
      <c r="AO1007" s="77"/>
      <c r="AP1007" s="77"/>
      <c r="AQ1007" s="77"/>
      <c r="AR1007" s="77"/>
      <c r="AS1007" s="77"/>
      <c r="AT1007" s="77"/>
      <c r="AU1007" s="77"/>
    </row>
    <row r="1008" spans="1:47">
      <c r="A1008" s="77" t="s">
        <v>2304</v>
      </c>
      <c r="B1008" s="77" t="s">
        <v>2673</v>
      </c>
      <c r="C1008" s="78">
        <v>42488</v>
      </c>
      <c r="D1008" s="77" t="s">
        <v>3493</v>
      </c>
      <c r="E1008" s="94">
        <v>739.3</v>
      </c>
      <c r="F1008" s="77" t="s">
        <v>94</v>
      </c>
      <c r="G1008" s="77" t="s">
        <v>94</v>
      </c>
      <c r="H1008" s="77"/>
      <c r="I1008" s="77"/>
      <c r="J1008" s="77"/>
      <c r="K1008" s="79"/>
      <c r="L1008" s="77"/>
      <c r="P1008" s="77"/>
      <c r="Q1008" s="77"/>
      <c r="R1008" s="77"/>
      <c r="S1008" s="77"/>
      <c r="V1008" s="77"/>
      <c r="W1008" s="77"/>
      <c r="X1008" s="77"/>
      <c r="Y1008" s="79"/>
      <c r="Z1008" s="79"/>
      <c r="AA1008" s="79"/>
      <c r="AB1008" s="79"/>
      <c r="AC1008" s="79"/>
      <c r="AD1008" s="79"/>
      <c r="AE1008" s="78"/>
      <c r="AF1008" s="77"/>
      <c r="AG1008" s="77"/>
      <c r="AH1008" s="77"/>
      <c r="AI1008" s="77"/>
      <c r="AJ1008" s="77"/>
      <c r="AK1008" s="77"/>
      <c r="AL1008" s="77"/>
      <c r="AM1008" s="77"/>
      <c r="AN1008" s="77"/>
      <c r="AO1008" s="77"/>
      <c r="AP1008" s="77"/>
      <c r="AQ1008" s="77"/>
      <c r="AR1008" s="77"/>
      <c r="AS1008" s="77"/>
      <c r="AT1008" s="77"/>
      <c r="AU1008" s="77"/>
    </row>
    <row r="1009" spans="1:47">
      <c r="A1009" s="77" t="s">
        <v>2304</v>
      </c>
      <c r="B1009" s="77" t="s">
        <v>2673</v>
      </c>
      <c r="C1009" s="78">
        <v>42488</v>
      </c>
      <c r="D1009" s="77" t="s">
        <v>3494</v>
      </c>
      <c r="E1009" s="94">
        <v>745.31</v>
      </c>
      <c r="F1009" s="77" t="s">
        <v>94</v>
      </c>
      <c r="G1009" s="77" t="s">
        <v>94</v>
      </c>
      <c r="H1009" s="77"/>
      <c r="I1009" s="77"/>
      <c r="J1009" s="77"/>
      <c r="K1009" s="79"/>
      <c r="L1009" s="77"/>
      <c r="P1009" s="77"/>
      <c r="Q1009" s="77"/>
      <c r="R1009" s="77"/>
      <c r="S1009" s="77"/>
      <c r="V1009" s="77"/>
      <c r="W1009" s="77"/>
      <c r="X1009" s="77"/>
      <c r="Y1009" s="79"/>
      <c r="Z1009" s="79"/>
      <c r="AA1009" s="79"/>
      <c r="AB1009" s="79"/>
      <c r="AC1009" s="79"/>
      <c r="AD1009" s="79"/>
      <c r="AE1009" s="78"/>
      <c r="AF1009" s="77"/>
      <c r="AG1009" s="77"/>
      <c r="AH1009" s="77"/>
      <c r="AI1009" s="77"/>
      <c r="AJ1009" s="77"/>
      <c r="AK1009" s="77"/>
      <c r="AL1009" s="77"/>
      <c r="AM1009" s="77"/>
      <c r="AN1009" s="77"/>
      <c r="AO1009" s="77"/>
      <c r="AP1009" s="77"/>
      <c r="AQ1009" s="77"/>
      <c r="AR1009" s="77"/>
      <c r="AS1009" s="77"/>
      <c r="AT1009" s="77"/>
      <c r="AU1009" s="77"/>
    </row>
    <row r="1010" spans="1:47">
      <c r="A1010" s="77" t="s">
        <v>2304</v>
      </c>
      <c r="B1010" s="77" t="s">
        <v>2673</v>
      </c>
      <c r="C1010" s="78">
        <v>42488</v>
      </c>
      <c r="D1010" s="77" t="s">
        <v>3495</v>
      </c>
      <c r="E1010" s="94">
        <v>757.56</v>
      </c>
      <c r="F1010" s="77" t="s">
        <v>94</v>
      </c>
      <c r="G1010" s="77" t="s">
        <v>94</v>
      </c>
      <c r="H1010" s="77"/>
      <c r="I1010" s="77"/>
      <c r="J1010" s="77"/>
      <c r="K1010" s="79"/>
      <c r="L1010" s="77"/>
      <c r="P1010" s="77"/>
      <c r="Q1010" s="77"/>
      <c r="R1010" s="77"/>
      <c r="S1010" s="77"/>
      <c r="V1010" s="77"/>
      <c r="W1010" s="77"/>
      <c r="X1010" s="77"/>
      <c r="Y1010" s="79"/>
      <c r="Z1010" s="79"/>
      <c r="AA1010" s="79"/>
      <c r="AB1010" s="79"/>
      <c r="AC1010" s="79"/>
      <c r="AD1010" s="79"/>
      <c r="AE1010" s="78"/>
      <c r="AF1010" s="77"/>
      <c r="AG1010" s="77"/>
      <c r="AH1010" s="77"/>
      <c r="AI1010" s="77"/>
      <c r="AJ1010" s="77"/>
      <c r="AK1010" s="77"/>
      <c r="AL1010" s="77"/>
      <c r="AM1010" s="77"/>
      <c r="AN1010" s="77"/>
      <c r="AO1010" s="77"/>
      <c r="AP1010" s="77"/>
      <c r="AQ1010" s="77"/>
      <c r="AR1010" s="77"/>
      <c r="AS1010" s="77"/>
      <c r="AT1010" s="77"/>
      <c r="AU1010" s="77"/>
    </row>
    <row r="1011" spans="1:47">
      <c r="A1011" s="77" t="s">
        <v>2304</v>
      </c>
      <c r="B1011" s="77" t="s">
        <v>2673</v>
      </c>
      <c r="C1011" s="78">
        <v>42521</v>
      </c>
      <c r="D1011" s="77" t="s">
        <v>3496</v>
      </c>
      <c r="E1011" s="94">
        <v>7.0000000000000007E-2</v>
      </c>
      <c r="F1011" s="77" t="s">
        <v>94</v>
      </c>
      <c r="G1011" s="77" t="s">
        <v>94</v>
      </c>
      <c r="H1011" s="77"/>
      <c r="I1011" s="77"/>
      <c r="J1011" s="77"/>
      <c r="K1011" s="79"/>
      <c r="L1011" s="77"/>
      <c r="P1011" s="77"/>
      <c r="Q1011" s="77"/>
      <c r="R1011" s="77"/>
      <c r="S1011" s="77"/>
      <c r="V1011" s="77"/>
      <c r="W1011" s="77"/>
      <c r="X1011" s="77"/>
      <c r="Y1011" s="79"/>
      <c r="Z1011" s="79"/>
      <c r="AA1011" s="79"/>
      <c r="AB1011" s="79"/>
      <c r="AC1011" s="79"/>
      <c r="AD1011" s="79"/>
      <c r="AE1011" s="78"/>
      <c r="AF1011" s="77"/>
      <c r="AG1011" s="77"/>
      <c r="AH1011" s="77"/>
      <c r="AI1011" s="77"/>
      <c r="AJ1011" s="77"/>
      <c r="AK1011" s="77"/>
      <c r="AL1011" s="77"/>
      <c r="AM1011" s="77"/>
      <c r="AN1011" s="77"/>
      <c r="AO1011" s="77"/>
      <c r="AP1011" s="77"/>
      <c r="AQ1011" s="77"/>
      <c r="AR1011" s="77"/>
      <c r="AS1011" s="77"/>
      <c r="AT1011" s="77"/>
      <c r="AU1011" s="77"/>
    </row>
    <row r="1012" spans="1:47">
      <c r="A1012" s="77" t="s">
        <v>2304</v>
      </c>
      <c r="B1012" s="77" t="s">
        <v>2673</v>
      </c>
      <c r="C1012" s="78">
        <v>42521</v>
      </c>
      <c r="D1012" s="77" t="s">
        <v>3497</v>
      </c>
      <c r="E1012" s="94">
        <v>0.22</v>
      </c>
      <c r="F1012" s="77" t="s">
        <v>94</v>
      </c>
      <c r="G1012" s="77" t="s">
        <v>94</v>
      </c>
      <c r="H1012" s="77"/>
      <c r="I1012" s="77"/>
      <c r="J1012" s="77"/>
      <c r="K1012" s="79"/>
      <c r="L1012" s="77"/>
      <c r="P1012" s="77"/>
      <c r="Q1012" s="77"/>
      <c r="R1012" s="77"/>
      <c r="S1012" s="77"/>
      <c r="V1012" s="77"/>
      <c r="W1012" s="77"/>
      <c r="X1012" s="77"/>
      <c r="Y1012" s="79"/>
      <c r="Z1012" s="79"/>
      <c r="AA1012" s="79"/>
      <c r="AB1012" s="79"/>
      <c r="AC1012" s="79"/>
      <c r="AD1012" s="79"/>
      <c r="AE1012" s="78"/>
      <c r="AF1012" s="77"/>
      <c r="AG1012" s="77"/>
      <c r="AH1012" s="77"/>
      <c r="AI1012" s="77"/>
      <c r="AJ1012" s="77"/>
      <c r="AK1012" s="77"/>
      <c r="AL1012" s="77"/>
      <c r="AM1012" s="77"/>
      <c r="AN1012" s="77"/>
      <c r="AO1012" s="77"/>
      <c r="AP1012" s="77"/>
      <c r="AQ1012" s="77"/>
      <c r="AR1012" s="77"/>
      <c r="AS1012" s="77"/>
      <c r="AT1012" s="77"/>
      <c r="AU1012" s="77"/>
    </row>
    <row r="1013" spans="1:47">
      <c r="A1013" s="77" t="s">
        <v>2304</v>
      </c>
      <c r="B1013" s="77" t="s">
        <v>2673</v>
      </c>
      <c r="C1013" s="78">
        <v>42521</v>
      </c>
      <c r="D1013" s="77" t="s">
        <v>3498</v>
      </c>
      <c r="E1013" s="94">
        <v>0.24</v>
      </c>
      <c r="F1013" s="77" t="s">
        <v>94</v>
      </c>
      <c r="G1013" s="77" t="s">
        <v>94</v>
      </c>
      <c r="H1013" s="77"/>
      <c r="I1013" s="77"/>
      <c r="J1013" s="77"/>
      <c r="K1013" s="79"/>
      <c r="L1013" s="77"/>
      <c r="P1013" s="77"/>
      <c r="Q1013" s="77"/>
      <c r="R1013" s="77"/>
      <c r="S1013" s="77"/>
      <c r="V1013" s="77"/>
      <c r="W1013" s="77"/>
      <c r="X1013" s="77"/>
      <c r="Y1013" s="79"/>
      <c r="Z1013" s="79"/>
      <c r="AA1013" s="79"/>
      <c r="AB1013" s="79"/>
      <c r="AC1013" s="79"/>
      <c r="AD1013" s="79"/>
      <c r="AE1013" s="78"/>
      <c r="AF1013" s="77"/>
      <c r="AG1013" s="77"/>
      <c r="AH1013" s="77"/>
      <c r="AI1013" s="77"/>
      <c r="AJ1013" s="77"/>
      <c r="AK1013" s="77"/>
      <c r="AL1013" s="77"/>
      <c r="AM1013" s="77"/>
      <c r="AN1013" s="77"/>
      <c r="AO1013" s="77"/>
      <c r="AP1013" s="77"/>
      <c r="AQ1013" s="77"/>
      <c r="AR1013" s="77"/>
      <c r="AS1013" s="77"/>
      <c r="AT1013" s="77"/>
      <c r="AU1013" s="77"/>
    </row>
    <row r="1014" spans="1:47">
      <c r="A1014" s="77" t="s">
        <v>2304</v>
      </c>
      <c r="B1014" s="77" t="s">
        <v>2673</v>
      </c>
      <c r="C1014" s="78">
        <v>42521</v>
      </c>
      <c r="D1014" s="77" t="s">
        <v>3499</v>
      </c>
      <c r="E1014" s="94">
        <v>0.32</v>
      </c>
      <c r="F1014" s="77" t="s">
        <v>94</v>
      </c>
      <c r="G1014" s="77" t="s">
        <v>94</v>
      </c>
      <c r="H1014" s="77"/>
      <c r="I1014" s="77"/>
      <c r="J1014" s="77"/>
      <c r="K1014" s="79"/>
      <c r="L1014" s="77"/>
      <c r="P1014" s="77"/>
      <c r="Q1014" s="77"/>
      <c r="R1014" s="77"/>
      <c r="S1014" s="77"/>
      <c r="V1014" s="77"/>
      <c r="W1014" s="77"/>
      <c r="X1014" s="77"/>
      <c r="Y1014" s="79"/>
      <c r="Z1014" s="79"/>
      <c r="AA1014" s="79"/>
      <c r="AB1014" s="79"/>
      <c r="AC1014" s="79"/>
      <c r="AD1014" s="79"/>
      <c r="AE1014" s="78"/>
      <c r="AF1014" s="77"/>
      <c r="AG1014" s="77"/>
      <c r="AH1014" s="77"/>
      <c r="AI1014" s="77"/>
      <c r="AJ1014" s="77"/>
      <c r="AK1014" s="77"/>
      <c r="AL1014" s="77"/>
      <c r="AM1014" s="77"/>
      <c r="AN1014" s="77"/>
      <c r="AO1014" s="77"/>
      <c r="AP1014" s="77"/>
      <c r="AQ1014" s="77"/>
      <c r="AR1014" s="77"/>
      <c r="AS1014" s="77"/>
      <c r="AT1014" s="77"/>
      <c r="AU1014" s="77"/>
    </row>
    <row r="1015" spans="1:47">
      <c r="A1015" s="77" t="s">
        <v>2304</v>
      </c>
      <c r="B1015" s="77" t="s">
        <v>2673</v>
      </c>
      <c r="C1015" s="78">
        <v>42521</v>
      </c>
      <c r="D1015" s="77" t="s">
        <v>3500</v>
      </c>
      <c r="E1015" s="94">
        <v>0.37</v>
      </c>
      <c r="F1015" s="77" t="s">
        <v>94</v>
      </c>
      <c r="G1015" s="77" t="s">
        <v>94</v>
      </c>
      <c r="H1015" s="77"/>
      <c r="I1015" s="77"/>
      <c r="J1015" s="77"/>
      <c r="K1015" s="79"/>
      <c r="L1015" s="77"/>
      <c r="P1015" s="77"/>
      <c r="Q1015" s="77"/>
      <c r="R1015" s="77"/>
      <c r="S1015" s="77"/>
      <c r="V1015" s="77"/>
      <c r="W1015" s="77"/>
      <c r="X1015" s="77"/>
      <c r="Y1015" s="79"/>
      <c r="Z1015" s="79"/>
      <c r="AA1015" s="79"/>
      <c r="AB1015" s="79"/>
      <c r="AC1015" s="79"/>
      <c r="AD1015" s="79"/>
      <c r="AE1015" s="78"/>
      <c r="AF1015" s="77"/>
      <c r="AG1015" s="77"/>
      <c r="AH1015" s="77"/>
      <c r="AI1015" s="77"/>
      <c r="AJ1015" s="77"/>
      <c r="AK1015" s="77"/>
      <c r="AL1015" s="77"/>
      <c r="AM1015" s="77"/>
      <c r="AN1015" s="77"/>
      <c r="AO1015" s="77"/>
      <c r="AP1015" s="77"/>
      <c r="AQ1015" s="77"/>
      <c r="AR1015" s="77"/>
      <c r="AS1015" s="77"/>
      <c r="AT1015" s="77"/>
      <c r="AU1015" s="77"/>
    </row>
    <row r="1016" spans="1:47">
      <c r="A1016" s="77" t="s">
        <v>2304</v>
      </c>
      <c r="B1016" s="77" t="s">
        <v>2673</v>
      </c>
      <c r="C1016" s="78">
        <v>42521</v>
      </c>
      <c r="D1016" s="77" t="s">
        <v>3501</v>
      </c>
      <c r="E1016" s="94">
        <v>0.74</v>
      </c>
      <c r="F1016" s="77" t="s">
        <v>94</v>
      </c>
      <c r="G1016" s="77" t="s">
        <v>94</v>
      </c>
      <c r="H1016" s="77"/>
      <c r="I1016" s="77"/>
      <c r="J1016" s="77"/>
      <c r="K1016" s="79"/>
      <c r="L1016" s="77"/>
      <c r="P1016" s="77"/>
      <c r="Q1016" s="77"/>
      <c r="R1016" s="77"/>
      <c r="S1016" s="77"/>
      <c r="V1016" s="77"/>
      <c r="W1016" s="77"/>
      <c r="X1016" s="77"/>
      <c r="Y1016" s="79"/>
      <c r="Z1016" s="79"/>
      <c r="AA1016" s="79"/>
      <c r="AB1016" s="79"/>
      <c r="AC1016" s="79"/>
      <c r="AD1016" s="79"/>
      <c r="AE1016" s="78"/>
      <c r="AF1016" s="77"/>
      <c r="AG1016" s="77"/>
      <c r="AH1016" s="77"/>
      <c r="AI1016" s="77"/>
      <c r="AJ1016" s="77"/>
      <c r="AK1016" s="77"/>
      <c r="AL1016" s="77"/>
      <c r="AM1016" s="77"/>
      <c r="AN1016" s="77"/>
      <c r="AO1016" s="77"/>
      <c r="AP1016" s="77"/>
      <c r="AQ1016" s="77"/>
      <c r="AR1016" s="77"/>
      <c r="AS1016" s="77"/>
      <c r="AT1016" s="77"/>
      <c r="AU1016" s="77"/>
    </row>
    <row r="1017" spans="1:47">
      <c r="A1017" s="77" t="s">
        <v>2304</v>
      </c>
      <c r="B1017" s="77" t="s">
        <v>2673</v>
      </c>
      <c r="C1017" s="78">
        <v>42521</v>
      </c>
      <c r="D1017" s="77" t="s">
        <v>3502</v>
      </c>
      <c r="E1017" s="94">
        <v>0.9</v>
      </c>
      <c r="F1017" s="77" t="s">
        <v>94</v>
      </c>
      <c r="G1017" s="77" t="s">
        <v>94</v>
      </c>
      <c r="H1017" s="77"/>
      <c r="I1017" s="77"/>
      <c r="J1017" s="77"/>
      <c r="K1017" s="79"/>
      <c r="L1017" s="77"/>
      <c r="P1017" s="77"/>
      <c r="Q1017" s="77"/>
      <c r="R1017" s="77"/>
      <c r="S1017" s="77"/>
      <c r="V1017" s="77"/>
      <c r="W1017" s="77"/>
      <c r="X1017" s="77"/>
      <c r="Y1017" s="79"/>
      <c r="Z1017" s="79"/>
      <c r="AA1017" s="79"/>
      <c r="AB1017" s="79"/>
      <c r="AC1017" s="79"/>
      <c r="AD1017" s="79"/>
      <c r="AE1017" s="78"/>
      <c r="AF1017" s="77"/>
      <c r="AG1017" s="77"/>
      <c r="AH1017" s="77"/>
      <c r="AI1017" s="77"/>
      <c r="AJ1017" s="77"/>
      <c r="AK1017" s="77"/>
      <c r="AL1017" s="77"/>
      <c r="AM1017" s="77"/>
      <c r="AN1017" s="77"/>
      <c r="AO1017" s="77"/>
      <c r="AP1017" s="77"/>
      <c r="AQ1017" s="77"/>
      <c r="AR1017" s="77"/>
      <c r="AS1017" s="77"/>
      <c r="AT1017" s="77"/>
      <c r="AU1017" s="77"/>
    </row>
    <row r="1018" spans="1:47">
      <c r="A1018" s="77" t="s">
        <v>2304</v>
      </c>
      <c r="B1018" s="77" t="s">
        <v>2673</v>
      </c>
      <c r="C1018" s="78">
        <v>42521</v>
      </c>
      <c r="D1018" s="77" t="s">
        <v>3503</v>
      </c>
      <c r="E1018" s="94">
        <v>1.1399999999999999</v>
      </c>
      <c r="F1018" s="77" t="s">
        <v>94</v>
      </c>
      <c r="G1018" s="77" t="s">
        <v>94</v>
      </c>
      <c r="H1018" s="77"/>
      <c r="I1018" s="77"/>
      <c r="J1018" s="77"/>
      <c r="K1018" s="79"/>
      <c r="L1018" s="77"/>
      <c r="P1018" s="77"/>
      <c r="Q1018" s="77"/>
      <c r="R1018" s="77"/>
      <c r="S1018" s="77"/>
      <c r="V1018" s="77"/>
      <c r="W1018" s="77"/>
      <c r="X1018" s="77"/>
      <c r="Y1018" s="79"/>
      <c r="Z1018" s="79"/>
      <c r="AA1018" s="79"/>
      <c r="AB1018" s="79"/>
      <c r="AC1018" s="79"/>
      <c r="AD1018" s="79"/>
      <c r="AE1018" s="78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</row>
    <row r="1019" spans="1:47">
      <c r="A1019" s="77" t="s">
        <v>2304</v>
      </c>
      <c r="B1019" s="77" t="s">
        <v>2673</v>
      </c>
      <c r="C1019" s="78">
        <v>42521</v>
      </c>
      <c r="D1019" s="77" t="s">
        <v>3504</v>
      </c>
      <c r="E1019" s="94">
        <v>1.1599999999999999</v>
      </c>
      <c r="F1019" s="77" t="s">
        <v>94</v>
      </c>
      <c r="G1019" s="77" t="s">
        <v>94</v>
      </c>
      <c r="H1019" s="77"/>
      <c r="I1019" s="77"/>
      <c r="J1019" s="77"/>
      <c r="K1019" s="79"/>
      <c r="L1019" s="77"/>
      <c r="P1019" s="77"/>
      <c r="Q1019" s="77"/>
      <c r="R1019" s="77"/>
      <c r="S1019" s="77"/>
      <c r="V1019" s="77"/>
      <c r="W1019" s="77"/>
      <c r="X1019" s="77"/>
      <c r="Y1019" s="79"/>
      <c r="Z1019" s="79"/>
      <c r="AA1019" s="79"/>
      <c r="AB1019" s="79"/>
      <c r="AC1019" s="79"/>
      <c r="AD1019" s="79"/>
      <c r="AE1019" s="78"/>
      <c r="AF1019" s="77"/>
      <c r="AG1019" s="77"/>
      <c r="AH1019" s="77"/>
      <c r="AI1019" s="77"/>
      <c r="AJ1019" s="77"/>
      <c r="AK1019" s="77"/>
      <c r="AL1019" s="77"/>
      <c r="AM1019" s="77"/>
      <c r="AN1019" s="77"/>
      <c r="AO1019" s="77"/>
      <c r="AP1019" s="77"/>
      <c r="AQ1019" s="77"/>
      <c r="AR1019" s="77"/>
      <c r="AS1019" s="77"/>
      <c r="AT1019" s="77"/>
      <c r="AU1019" s="77"/>
    </row>
    <row r="1020" spans="1:47">
      <c r="A1020" s="77" t="s">
        <v>2304</v>
      </c>
      <c r="B1020" s="77" t="s">
        <v>2673</v>
      </c>
      <c r="C1020" s="78">
        <v>42521</v>
      </c>
      <c r="D1020" s="77" t="s">
        <v>3505</v>
      </c>
      <c r="E1020" s="94">
        <v>1.32</v>
      </c>
      <c r="F1020" s="77" t="s">
        <v>94</v>
      </c>
      <c r="G1020" s="77" t="s">
        <v>94</v>
      </c>
      <c r="H1020" s="77"/>
      <c r="I1020" s="77"/>
      <c r="J1020" s="77"/>
      <c r="K1020" s="79"/>
      <c r="L1020" s="77"/>
      <c r="P1020" s="77"/>
      <c r="Q1020" s="77"/>
      <c r="R1020" s="77"/>
      <c r="S1020" s="77"/>
      <c r="V1020" s="77"/>
      <c r="W1020" s="77"/>
      <c r="X1020" s="77"/>
      <c r="Y1020" s="79"/>
      <c r="Z1020" s="79"/>
      <c r="AA1020" s="79"/>
      <c r="AB1020" s="79"/>
      <c r="AC1020" s="79"/>
      <c r="AD1020" s="79"/>
      <c r="AE1020" s="78"/>
      <c r="AF1020" s="77"/>
      <c r="AG1020" s="77"/>
      <c r="AH1020" s="77"/>
      <c r="AI1020" s="77"/>
      <c r="AJ1020" s="77"/>
      <c r="AK1020" s="77"/>
      <c r="AL1020" s="77"/>
      <c r="AM1020" s="77"/>
      <c r="AN1020" s="77"/>
      <c r="AO1020" s="77"/>
      <c r="AP1020" s="77"/>
      <c r="AQ1020" s="77"/>
      <c r="AR1020" s="77"/>
      <c r="AS1020" s="77"/>
      <c r="AT1020" s="77"/>
      <c r="AU1020" s="77"/>
    </row>
    <row r="1021" spans="1:47">
      <c r="A1021" s="77" t="s">
        <v>2304</v>
      </c>
      <c r="B1021" s="77" t="s">
        <v>2673</v>
      </c>
      <c r="C1021" s="78">
        <v>42521</v>
      </c>
      <c r="D1021" s="77" t="s">
        <v>3506</v>
      </c>
      <c r="E1021" s="94">
        <v>1.39</v>
      </c>
      <c r="F1021" s="77" t="s">
        <v>94</v>
      </c>
      <c r="G1021" s="77" t="s">
        <v>94</v>
      </c>
      <c r="H1021" s="77"/>
      <c r="I1021" s="77"/>
      <c r="J1021" s="77"/>
      <c r="K1021" s="79"/>
      <c r="L1021" s="77"/>
      <c r="P1021" s="77"/>
      <c r="Q1021" s="77"/>
      <c r="R1021" s="77"/>
      <c r="S1021" s="77"/>
      <c r="V1021" s="77"/>
      <c r="W1021" s="77"/>
      <c r="X1021" s="77"/>
      <c r="Y1021" s="79"/>
      <c r="Z1021" s="79"/>
      <c r="AA1021" s="79"/>
      <c r="AB1021" s="79"/>
      <c r="AC1021" s="79"/>
      <c r="AD1021" s="79"/>
      <c r="AE1021" s="78"/>
      <c r="AF1021" s="77"/>
      <c r="AG1021" s="77"/>
      <c r="AH1021" s="77"/>
      <c r="AI1021" s="77"/>
      <c r="AJ1021" s="77"/>
      <c r="AK1021" s="77"/>
      <c r="AL1021" s="77"/>
      <c r="AM1021" s="77"/>
      <c r="AN1021" s="77"/>
      <c r="AO1021" s="77"/>
      <c r="AP1021" s="77"/>
      <c r="AQ1021" s="77"/>
      <c r="AR1021" s="77"/>
      <c r="AS1021" s="77"/>
      <c r="AT1021" s="77"/>
      <c r="AU1021" s="77"/>
    </row>
    <row r="1022" spans="1:47">
      <c r="A1022" s="77" t="s">
        <v>2304</v>
      </c>
      <c r="B1022" s="77" t="s">
        <v>2673</v>
      </c>
      <c r="C1022" s="78">
        <v>42521</v>
      </c>
      <c r="D1022" s="77" t="s">
        <v>3507</v>
      </c>
      <c r="E1022" s="94">
        <v>1.52</v>
      </c>
      <c r="F1022" s="77" t="s">
        <v>94</v>
      </c>
      <c r="G1022" s="77" t="s">
        <v>94</v>
      </c>
      <c r="H1022" s="77"/>
      <c r="I1022" s="77"/>
      <c r="J1022" s="77"/>
      <c r="K1022" s="79"/>
      <c r="L1022" s="77"/>
      <c r="P1022" s="77"/>
      <c r="Q1022" s="77"/>
      <c r="R1022" s="77"/>
      <c r="S1022" s="77"/>
      <c r="V1022" s="77"/>
      <c r="W1022" s="77"/>
      <c r="X1022" s="77"/>
      <c r="Y1022" s="79"/>
      <c r="Z1022" s="79"/>
      <c r="AA1022" s="79"/>
      <c r="AB1022" s="79"/>
      <c r="AC1022" s="79"/>
      <c r="AD1022" s="79"/>
      <c r="AE1022" s="78"/>
      <c r="AF1022" s="77"/>
      <c r="AG1022" s="77"/>
      <c r="AH1022" s="77"/>
      <c r="AI1022" s="77"/>
      <c r="AJ1022" s="77"/>
      <c r="AK1022" s="77"/>
      <c r="AL1022" s="77"/>
      <c r="AM1022" s="77"/>
      <c r="AN1022" s="77"/>
      <c r="AO1022" s="77"/>
      <c r="AP1022" s="77"/>
      <c r="AQ1022" s="77"/>
      <c r="AR1022" s="77"/>
      <c r="AS1022" s="77"/>
      <c r="AT1022" s="77"/>
      <c r="AU1022" s="77"/>
    </row>
    <row r="1023" spans="1:47">
      <c r="A1023" s="77" t="s">
        <v>2304</v>
      </c>
      <c r="B1023" s="77" t="s">
        <v>2673</v>
      </c>
      <c r="C1023" s="78">
        <v>42521</v>
      </c>
      <c r="D1023" s="77" t="s">
        <v>3508</v>
      </c>
      <c r="E1023" s="94">
        <v>1.52</v>
      </c>
      <c r="F1023" s="77" t="s">
        <v>94</v>
      </c>
      <c r="G1023" s="77" t="s">
        <v>94</v>
      </c>
      <c r="H1023" s="77"/>
      <c r="I1023" s="77"/>
      <c r="J1023" s="77"/>
      <c r="K1023" s="79"/>
      <c r="L1023" s="77"/>
      <c r="P1023" s="77"/>
      <c r="Q1023" s="77"/>
      <c r="R1023" s="77"/>
      <c r="S1023" s="77"/>
      <c r="V1023" s="77"/>
      <c r="W1023" s="77"/>
      <c r="X1023" s="77"/>
      <c r="Y1023" s="79"/>
      <c r="Z1023" s="79"/>
      <c r="AA1023" s="79"/>
      <c r="AB1023" s="79"/>
      <c r="AC1023" s="79"/>
      <c r="AD1023" s="79"/>
      <c r="AE1023" s="78"/>
      <c r="AF1023" s="77"/>
      <c r="AG1023" s="77"/>
      <c r="AH1023" s="77"/>
      <c r="AI1023" s="77"/>
      <c r="AJ1023" s="77"/>
      <c r="AK1023" s="77"/>
      <c r="AL1023" s="77"/>
      <c r="AM1023" s="77"/>
      <c r="AN1023" s="77"/>
      <c r="AO1023" s="77"/>
      <c r="AP1023" s="77"/>
      <c r="AQ1023" s="77"/>
      <c r="AR1023" s="77"/>
      <c r="AS1023" s="77"/>
      <c r="AT1023" s="77"/>
      <c r="AU1023" s="77"/>
    </row>
    <row r="1024" spans="1:47">
      <c r="A1024" s="77" t="s">
        <v>2304</v>
      </c>
      <c r="B1024" s="77" t="s">
        <v>2673</v>
      </c>
      <c r="C1024" s="78">
        <v>42521</v>
      </c>
      <c r="D1024" s="77" t="s">
        <v>3509</v>
      </c>
      <c r="E1024" s="94">
        <v>1.6</v>
      </c>
      <c r="F1024" s="77" t="s">
        <v>94</v>
      </c>
      <c r="G1024" s="77" t="s">
        <v>94</v>
      </c>
      <c r="H1024" s="77"/>
      <c r="I1024" s="77"/>
      <c r="J1024" s="77"/>
      <c r="K1024" s="79"/>
      <c r="L1024" s="77"/>
      <c r="P1024" s="77"/>
      <c r="Q1024" s="77"/>
      <c r="R1024" s="77"/>
      <c r="S1024" s="77"/>
      <c r="V1024" s="77"/>
      <c r="W1024" s="77"/>
      <c r="X1024" s="77"/>
      <c r="Y1024" s="79"/>
      <c r="Z1024" s="79"/>
      <c r="AA1024" s="79"/>
      <c r="AB1024" s="79"/>
      <c r="AC1024" s="79"/>
      <c r="AD1024" s="79"/>
      <c r="AE1024" s="78"/>
      <c r="AF1024" s="77"/>
      <c r="AG1024" s="77"/>
      <c r="AH1024" s="77"/>
      <c r="AI1024" s="77"/>
      <c r="AJ1024" s="77"/>
      <c r="AK1024" s="77"/>
      <c r="AL1024" s="77"/>
      <c r="AM1024" s="77"/>
      <c r="AN1024" s="77"/>
      <c r="AO1024" s="77"/>
      <c r="AP1024" s="77"/>
      <c r="AQ1024" s="77"/>
      <c r="AR1024" s="77"/>
      <c r="AS1024" s="77"/>
      <c r="AT1024" s="77"/>
      <c r="AU1024" s="77"/>
    </row>
    <row r="1025" spans="1:47">
      <c r="A1025" s="77" t="s">
        <v>2304</v>
      </c>
      <c r="B1025" s="77" t="s">
        <v>2673</v>
      </c>
      <c r="C1025" s="78">
        <v>42521</v>
      </c>
      <c r="D1025" s="77" t="s">
        <v>3510</v>
      </c>
      <c r="E1025" s="94">
        <v>1.89</v>
      </c>
      <c r="F1025" s="77" t="s">
        <v>94</v>
      </c>
      <c r="G1025" s="77" t="s">
        <v>94</v>
      </c>
      <c r="H1025" s="77"/>
      <c r="I1025" s="77"/>
      <c r="J1025" s="77"/>
      <c r="K1025" s="79"/>
      <c r="L1025" s="77"/>
      <c r="P1025" s="77"/>
      <c r="Q1025" s="77"/>
      <c r="R1025" s="77"/>
      <c r="S1025" s="77"/>
      <c r="V1025" s="77"/>
      <c r="W1025" s="77"/>
      <c r="X1025" s="77"/>
      <c r="Y1025" s="79"/>
      <c r="Z1025" s="79"/>
      <c r="AA1025" s="79"/>
      <c r="AB1025" s="79"/>
      <c r="AC1025" s="79"/>
      <c r="AD1025" s="79"/>
      <c r="AE1025" s="78"/>
      <c r="AF1025" s="77"/>
      <c r="AG1025" s="77"/>
      <c r="AH1025" s="77"/>
      <c r="AI1025" s="77"/>
      <c r="AJ1025" s="77"/>
      <c r="AK1025" s="77"/>
      <c r="AL1025" s="77"/>
      <c r="AM1025" s="77"/>
      <c r="AN1025" s="77"/>
      <c r="AO1025" s="77"/>
      <c r="AP1025" s="77"/>
      <c r="AQ1025" s="77"/>
      <c r="AR1025" s="77"/>
      <c r="AS1025" s="77"/>
      <c r="AT1025" s="77"/>
      <c r="AU1025" s="77"/>
    </row>
    <row r="1026" spans="1:47">
      <c r="A1026" s="77" t="s">
        <v>2304</v>
      </c>
      <c r="B1026" s="77" t="s">
        <v>2673</v>
      </c>
      <c r="C1026" s="78">
        <v>42521</v>
      </c>
      <c r="D1026" s="77" t="s">
        <v>3511</v>
      </c>
      <c r="E1026" s="94">
        <v>1.96</v>
      </c>
      <c r="F1026" s="77" t="s">
        <v>94</v>
      </c>
      <c r="G1026" s="77" t="s">
        <v>94</v>
      </c>
      <c r="H1026" s="77"/>
      <c r="I1026" s="77"/>
      <c r="J1026" s="77"/>
      <c r="K1026" s="79"/>
      <c r="L1026" s="77"/>
      <c r="P1026" s="77"/>
      <c r="Q1026" s="77"/>
      <c r="R1026" s="77"/>
      <c r="S1026" s="77"/>
      <c r="V1026" s="77"/>
      <c r="W1026" s="77"/>
      <c r="X1026" s="77"/>
      <c r="Y1026" s="79"/>
      <c r="Z1026" s="79"/>
      <c r="AA1026" s="79"/>
      <c r="AB1026" s="79"/>
      <c r="AC1026" s="79"/>
      <c r="AD1026" s="79"/>
      <c r="AE1026" s="78"/>
      <c r="AF1026" s="77"/>
      <c r="AG1026" s="77"/>
      <c r="AH1026" s="77"/>
      <c r="AI1026" s="77"/>
      <c r="AJ1026" s="77"/>
      <c r="AK1026" s="77"/>
      <c r="AL1026" s="77"/>
      <c r="AM1026" s="77"/>
      <c r="AN1026" s="77"/>
      <c r="AO1026" s="77"/>
      <c r="AP1026" s="77"/>
      <c r="AQ1026" s="77"/>
      <c r="AR1026" s="77"/>
      <c r="AS1026" s="77"/>
      <c r="AT1026" s="77"/>
      <c r="AU1026" s="77"/>
    </row>
    <row r="1027" spans="1:47">
      <c r="A1027" s="77" t="s">
        <v>2304</v>
      </c>
      <c r="B1027" s="77" t="s">
        <v>2673</v>
      </c>
      <c r="C1027" s="78">
        <v>42521</v>
      </c>
      <c r="D1027" s="77" t="s">
        <v>3512</v>
      </c>
      <c r="E1027" s="94">
        <v>2.48</v>
      </c>
      <c r="F1027" s="77" t="s">
        <v>94</v>
      </c>
      <c r="G1027" s="77" t="s">
        <v>94</v>
      </c>
      <c r="H1027" s="77"/>
      <c r="I1027" s="77"/>
      <c r="J1027" s="77"/>
      <c r="K1027" s="79"/>
      <c r="L1027" s="77"/>
      <c r="P1027" s="77"/>
      <c r="Q1027" s="77"/>
      <c r="R1027" s="77"/>
      <c r="S1027" s="77"/>
      <c r="V1027" s="77"/>
      <c r="W1027" s="77"/>
      <c r="X1027" s="77"/>
      <c r="Y1027" s="79"/>
      <c r="Z1027" s="79"/>
      <c r="AA1027" s="79"/>
      <c r="AB1027" s="79"/>
      <c r="AC1027" s="79"/>
      <c r="AD1027" s="79"/>
      <c r="AE1027" s="78"/>
      <c r="AF1027" s="77"/>
      <c r="AG1027" s="77"/>
      <c r="AH1027" s="77"/>
      <c r="AI1027" s="77"/>
      <c r="AJ1027" s="77"/>
      <c r="AK1027" s="77"/>
      <c r="AL1027" s="77"/>
      <c r="AM1027" s="77"/>
      <c r="AN1027" s="77"/>
      <c r="AO1027" s="77"/>
      <c r="AP1027" s="77"/>
      <c r="AQ1027" s="77"/>
      <c r="AR1027" s="77"/>
      <c r="AS1027" s="77"/>
      <c r="AT1027" s="77"/>
      <c r="AU1027" s="77"/>
    </row>
    <row r="1028" spans="1:47">
      <c r="A1028" s="77" t="s">
        <v>2304</v>
      </c>
      <c r="B1028" s="77" t="s">
        <v>2673</v>
      </c>
      <c r="C1028" s="78">
        <v>42521</v>
      </c>
      <c r="D1028" s="77" t="s">
        <v>3513</v>
      </c>
      <c r="E1028" s="94">
        <v>2.57</v>
      </c>
      <c r="F1028" s="77" t="s">
        <v>94</v>
      </c>
      <c r="G1028" s="77" t="s">
        <v>94</v>
      </c>
      <c r="H1028" s="77"/>
      <c r="I1028" s="77"/>
      <c r="J1028" s="77"/>
      <c r="K1028" s="79"/>
      <c r="L1028" s="77"/>
      <c r="P1028" s="77"/>
      <c r="Q1028" s="77"/>
      <c r="R1028" s="77"/>
      <c r="S1028" s="77"/>
      <c r="V1028" s="77"/>
      <c r="W1028" s="77"/>
      <c r="X1028" s="77"/>
      <c r="Y1028" s="79"/>
      <c r="Z1028" s="79"/>
      <c r="AA1028" s="79"/>
      <c r="AB1028" s="79"/>
      <c r="AC1028" s="79"/>
      <c r="AD1028" s="79"/>
      <c r="AE1028" s="78"/>
      <c r="AF1028" s="77"/>
      <c r="AG1028" s="77"/>
      <c r="AH1028" s="77"/>
      <c r="AI1028" s="77"/>
      <c r="AJ1028" s="77"/>
      <c r="AK1028" s="77"/>
      <c r="AL1028" s="77"/>
      <c r="AM1028" s="77"/>
      <c r="AN1028" s="77"/>
      <c r="AO1028" s="77"/>
      <c r="AP1028" s="77"/>
      <c r="AQ1028" s="77"/>
      <c r="AR1028" s="77"/>
      <c r="AS1028" s="77"/>
      <c r="AT1028" s="77"/>
      <c r="AU1028" s="77"/>
    </row>
    <row r="1029" spans="1:47">
      <c r="A1029" s="77" t="s">
        <v>2304</v>
      </c>
      <c r="B1029" s="77" t="s">
        <v>2673</v>
      </c>
      <c r="C1029" s="78">
        <v>42521</v>
      </c>
      <c r="D1029" s="77" t="s">
        <v>3514</v>
      </c>
      <c r="E1029" s="94">
        <v>3.01</v>
      </c>
      <c r="F1029" s="77" t="s">
        <v>94</v>
      </c>
      <c r="G1029" s="77" t="s">
        <v>94</v>
      </c>
      <c r="H1029" s="77"/>
      <c r="I1029" s="77"/>
      <c r="J1029" s="77"/>
      <c r="K1029" s="79"/>
      <c r="L1029" s="77"/>
      <c r="P1029" s="77"/>
      <c r="Q1029" s="77"/>
      <c r="R1029" s="77"/>
      <c r="S1029" s="77"/>
      <c r="V1029" s="77"/>
      <c r="W1029" s="77"/>
      <c r="X1029" s="77"/>
      <c r="Y1029" s="79"/>
      <c r="Z1029" s="79"/>
      <c r="AA1029" s="79"/>
      <c r="AB1029" s="79"/>
      <c r="AC1029" s="79"/>
      <c r="AD1029" s="79"/>
      <c r="AE1029" s="78"/>
      <c r="AF1029" s="77"/>
      <c r="AG1029" s="77"/>
      <c r="AH1029" s="77"/>
      <c r="AI1029" s="77"/>
      <c r="AJ1029" s="77"/>
      <c r="AK1029" s="77"/>
      <c r="AL1029" s="77"/>
      <c r="AM1029" s="77"/>
      <c r="AN1029" s="77"/>
      <c r="AO1029" s="77"/>
      <c r="AP1029" s="77"/>
      <c r="AQ1029" s="77"/>
      <c r="AR1029" s="77"/>
      <c r="AS1029" s="77"/>
      <c r="AT1029" s="77"/>
      <c r="AU1029" s="77"/>
    </row>
    <row r="1030" spans="1:47">
      <c r="A1030" s="77" t="s">
        <v>2304</v>
      </c>
      <c r="B1030" s="77" t="s">
        <v>2673</v>
      </c>
      <c r="C1030" s="78">
        <v>42521</v>
      </c>
      <c r="D1030" s="77" t="s">
        <v>3515</v>
      </c>
      <c r="E1030" s="94">
        <v>3.09</v>
      </c>
      <c r="F1030" s="77" t="s">
        <v>94</v>
      </c>
      <c r="G1030" s="77" t="s">
        <v>94</v>
      </c>
      <c r="H1030" s="77"/>
      <c r="I1030" s="77"/>
      <c r="J1030" s="77"/>
      <c r="K1030" s="79"/>
      <c r="L1030" s="77"/>
      <c r="P1030" s="77"/>
      <c r="Q1030" s="77"/>
      <c r="R1030" s="77"/>
      <c r="S1030" s="77"/>
      <c r="V1030" s="77"/>
      <c r="W1030" s="77"/>
      <c r="X1030" s="77"/>
      <c r="Y1030" s="79"/>
      <c r="Z1030" s="79"/>
      <c r="AA1030" s="79"/>
      <c r="AB1030" s="79"/>
      <c r="AC1030" s="79"/>
      <c r="AD1030" s="79"/>
      <c r="AE1030" s="78"/>
      <c r="AF1030" s="77"/>
      <c r="AG1030" s="77"/>
      <c r="AH1030" s="77"/>
      <c r="AI1030" s="77"/>
      <c r="AJ1030" s="77"/>
      <c r="AK1030" s="77"/>
      <c r="AL1030" s="77"/>
      <c r="AM1030" s="77"/>
      <c r="AN1030" s="77"/>
      <c r="AO1030" s="77"/>
      <c r="AP1030" s="77"/>
      <c r="AQ1030" s="77"/>
      <c r="AR1030" s="77"/>
      <c r="AS1030" s="77"/>
      <c r="AT1030" s="77"/>
      <c r="AU1030" s="77"/>
    </row>
    <row r="1031" spans="1:47">
      <c r="A1031" s="77" t="s">
        <v>2304</v>
      </c>
      <c r="B1031" s="77" t="s">
        <v>2673</v>
      </c>
      <c r="C1031" s="78">
        <v>42521</v>
      </c>
      <c r="D1031" s="77" t="s">
        <v>3516</v>
      </c>
      <c r="E1031" s="94">
        <v>3.72</v>
      </c>
      <c r="F1031" s="77" t="s">
        <v>94</v>
      </c>
      <c r="G1031" s="77" t="s">
        <v>94</v>
      </c>
      <c r="H1031" s="77"/>
      <c r="I1031" s="77"/>
      <c r="J1031" s="77"/>
      <c r="K1031" s="79"/>
      <c r="L1031" s="77"/>
      <c r="P1031" s="77"/>
      <c r="Q1031" s="77"/>
      <c r="R1031" s="77"/>
      <c r="S1031" s="77"/>
      <c r="V1031" s="77"/>
      <c r="W1031" s="77"/>
      <c r="X1031" s="77"/>
      <c r="Y1031" s="79"/>
      <c r="Z1031" s="79"/>
      <c r="AA1031" s="79"/>
      <c r="AB1031" s="79"/>
      <c r="AC1031" s="79"/>
      <c r="AD1031" s="79"/>
      <c r="AE1031" s="78"/>
      <c r="AF1031" s="77"/>
      <c r="AG1031" s="77"/>
      <c r="AH1031" s="77"/>
      <c r="AI1031" s="77"/>
      <c r="AJ1031" s="77"/>
      <c r="AK1031" s="77"/>
      <c r="AL1031" s="77"/>
      <c r="AM1031" s="77"/>
      <c r="AN1031" s="77"/>
      <c r="AO1031" s="77"/>
      <c r="AP1031" s="77"/>
      <c r="AQ1031" s="77"/>
      <c r="AR1031" s="77"/>
      <c r="AS1031" s="77"/>
      <c r="AT1031" s="77"/>
      <c r="AU1031" s="77"/>
    </row>
    <row r="1032" spans="1:47">
      <c r="A1032" s="77" t="s">
        <v>2304</v>
      </c>
      <c r="B1032" s="77" t="s">
        <v>2673</v>
      </c>
      <c r="C1032" s="78">
        <v>42521</v>
      </c>
      <c r="D1032" s="77" t="s">
        <v>3517</v>
      </c>
      <c r="E1032" s="94">
        <v>4.0199999999999996</v>
      </c>
      <c r="F1032" s="77" t="s">
        <v>94</v>
      </c>
      <c r="G1032" s="77" t="s">
        <v>94</v>
      </c>
      <c r="H1032" s="77"/>
      <c r="I1032" s="77"/>
      <c r="J1032" s="77"/>
      <c r="K1032" s="79"/>
      <c r="L1032" s="77"/>
      <c r="P1032" s="77"/>
      <c r="Q1032" s="77"/>
      <c r="R1032" s="77"/>
      <c r="S1032" s="77"/>
      <c r="V1032" s="77"/>
      <c r="W1032" s="77"/>
      <c r="X1032" s="77"/>
      <c r="Y1032" s="79"/>
      <c r="Z1032" s="79"/>
      <c r="AA1032" s="79"/>
      <c r="AB1032" s="79"/>
      <c r="AC1032" s="79"/>
      <c r="AD1032" s="79"/>
      <c r="AE1032" s="78"/>
      <c r="AF1032" s="77"/>
      <c r="AG1032" s="77"/>
      <c r="AH1032" s="77"/>
      <c r="AI1032" s="77"/>
      <c r="AJ1032" s="77"/>
      <c r="AK1032" s="77"/>
      <c r="AL1032" s="77"/>
      <c r="AM1032" s="77"/>
      <c r="AN1032" s="77"/>
      <c r="AO1032" s="77"/>
      <c r="AP1032" s="77"/>
      <c r="AQ1032" s="77"/>
      <c r="AR1032" s="77"/>
      <c r="AS1032" s="77"/>
      <c r="AT1032" s="77"/>
      <c r="AU1032" s="77"/>
    </row>
    <row r="1033" spans="1:47">
      <c r="A1033" s="77" t="s">
        <v>2304</v>
      </c>
      <c r="B1033" s="77" t="s">
        <v>2673</v>
      </c>
      <c r="C1033" s="78">
        <v>42521</v>
      </c>
      <c r="D1033" s="77" t="s">
        <v>3518</v>
      </c>
      <c r="E1033" s="94">
        <v>4.49</v>
      </c>
      <c r="F1033" s="77" t="s">
        <v>94</v>
      </c>
      <c r="G1033" s="77" t="s">
        <v>94</v>
      </c>
      <c r="H1033" s="77"/>
      <c r="I1033" s="77"/>
      <c r="J1033" s="77"/>
      <c r="K1033" s="79"/>
      <c r="L1033" s="77"/>
      <c r="P1033" s="77"/>
      <c r="Q1033" s="77"/>
      <c r="R1033" s="77"/>
      <c r="S1033" s="77"/>
      <c r="V1033" s="77"/>
      <c r="W1033" s="77"/>
      <c r="X1033" s="77"/>
      <c r="Y1033" s="79"/>
      <c r="Z1033" s="79"/>
      <c r="AA1033" s="79"/>
      <c r="AB1033" s="79"/>
      <c r="AC1033" s="79"/>
      <c r="AD1033" s="79"/>
      <c r="AE1033" s="78"/>
      <c r="AF1033" s="77"/>
      <c r="AG1033" s="77"/>
      <c r="AH1033" s="77"/>
      <c r="AI1033" s="77"/>
      <c r="AJ1033" s="77"/>
      <c r="AK1033" s="77"/>
      <c r="AL1033" s="77"/>
      <c r="AM1033" s="77"/>
      <c r="AN1033" s="77"/>
      <c r="AO1033" s="77"/>
      <c r="AP1033" s="77"/>
      <c r="AQ1033" s="77"/>
      <c r="AR1033" s="77"/>
      <c r="AS1033" s="77"/>
      <c r="AT1033" s="77"/>
      <c r="AU1033" s="77"/>
    </row>
    <row r="1034" spans="1:47">
      <c r="A1034" s="77" t="s">
        <v>2304</v>
      </c>
      <c r="B1034" s="77" t="s">
        <v>2673</v>
      </c>
      <c r="C1034" s="78">
        <v>42521</v>
      </c>
      <c r="D1034" s="77" t="s">
        <v>3519</v>
      </c>
      <c r="E1034" s="94">
        <v>4.72</v>
      </c>
      <c r="F1034" s="77" t="s">
        <v>94</v>
      </c>
      <c r="G1034" s="77" t="s">
        <v>94</v>
      </c>
      <c r="H1034" s="77"/>
      <c r="I1034" s="77"/>
      <c r="J1034" s="77"/>
      <c r="K1034" s="79"/>
      <c r="L1034" s="77"/>
      <c r="P1034" s="77"/>
      <c r="Q1034" s="77"/>
      <c r="R1034" s="77"/>
      <c r="S1034" s="77"/>
      <c r="V1034" s="77"/>
      <c r="W1034" s="77"/>
      <c r="X1034" s="77"/>
      <c r="Y1034" s="79"/>
      <c r="Z1034" s="79"/>
      <c r="AA1034" s="79"/>
      <c r="AB1034" s="79"/>
      <c r="AC1034" s="79"/>
      <c r="AD1034" s="79"/>
      <c r="AE1034" s="78"/>
      <c r="AF1034" s="77"/>
      <c r="AG1034" s="77"/>
      <c r="AH1034" s="77"/>
      <c r="AI1034" s="77"/>
      <c r="AJ1034" s="77"/>
      <c r="AK1034" s="77"/>
      <c r="AL1034" s="77"/>
      <c r="AM1034" s="77"/>
      <c r="AN1034" s="77"/>
      <c r="AO1034" s="77"/>
      <c r="AP1034" s="77"/>
      <c r="AQ1034" s="77"/>
      <c r="AR1034" s="77"/>
      <c r="AS1034" s="77"/>
      <c r="AT1034" s="77"/>
      <c r="AU1034" s="77"/>
    </row>
    <row r="1035" spans="1:47">
      <c r="A1035" s="77" t="s">
        <v>2304</v>
      </c>
      <c r="B1035" s="77" t="s">
        <v>2673</v>
      </c>
      <c r="C1035" s="78">
        <v>42521</v>
      </c>
      <c r="D1035" s="77" t="s">
        <v>3520</v>
      </c>
      <c r="E1035" s="94">
        <v>4.8</v>
      </c>
      <c r="F1035" s="77" t="s">
        <v>94</v>
      </c>
      <c r="G1035" s="77" t="s">
        <v>94</v>
      </c>
      <c r="H1035" s="77"/>
      <c r="I1035" s="77"/>
      <c r="J1035" s="77"/>
      <c r="K1035" s="79"/>
      <c r="L1035" s="77"/>
      <c r="P1035" s="77"/>
      <c r="Q1035" s="77"/>
      <c r="R1035" s="77"/>
      <c r="S1035" s="77"/>
      <c r="V1035" s="77"/>
      <c r="W1035" s="77"/>
      <c r="X1035" s="77"/>
      <c r="Y1035" s="79"/>
      <c r="Z1035" s="79"/>
      <c r="AA1035" s="79"/>
      <c r="AB1035" s="79"/>
      <c r="AC1035" s="79"/>
      <c r="AD1035" s="79"/>
      <c r="AE1035" s="78"/>
      <c r="AF1035" s="77"/>
      <c r="AG1035" s="77"/>
      <c r="AH1035" s="77"/>
      <c r="AI1035" s="77"/>
      <c r="AJ1035" s="77"/>
      <c r="AK1035" s="77"/>
      <c r="AL1035" s="77"/>
      <c r="AM1035" s="77"/>
      <c r="AN1035" s="77"/>
      <c r="AO1035" s="77"/>
      <c r="AP1035" s="77"/>
      <c r="AQ1035" s="77"/>
      <c r="AR1035" s="77"/>
      <c r="AS1035" s="77"/>
      <c r="AT1035" s="77"/>
      <c r="AU1035" s="77"/>
    </row>
    <row r="1036" spans="1:47">
      <c r="A1036" s="77" t="s">
        <v>2304</v>
      </c>
      <c r="B1036" s="77" t="s">
        <v>2673</v>
      </c>
      <c r="C1036" s="78">
        <v>42521</v>
      </c>
      <c r="D1036" s="77" t="s">
        <v>3521</v>
      </c>
      <c r="E1036" s="94">
        <v>4.8099999999999996</v>
      </c>
      <c r="F1036" s="77" t="s">
        <v>94</v>
      </c>
      <c r="G1036" s="77" t="s">
        <v>94</v>
      </c>
      <c r="H1036" s="77"/>
      <c r="I1036" s="77"/>
      <c r="J1036" s="77"/>
      <c r="K1036" s="79"/>
      <c r="L1036" s="77"/>
      <c r="P1036" s="77"/>
      <c r="Q1036" s="77"/>
      <c r="R1036" s="77"/>
      <c r="S1036" s="77"/>
      <c r="V1036" s="77"/>
      <c r="W1036" s="77"/>
      <c r="X1036" s="77"/>
      <c r="Y1036" s="79"/>
      <c r="Z1036" s="79"/>
      <c r="AA1036" s="79"/>
      <c r="AB1036" s="79"/>
      <c r="AC1036" s="79"/>
      <c r="AD1036" s="79"/>
      <c r="AE1036" s="78"/>
      <c r="AF1036" s="77"/>
      <c r="AG1036" s="77"/>
      <c r="AH1036" s="77"/>
      <c r="AI1036" s="77"/>
      <c r="AJ1036" s="77"/>
      <c r="AK1036" s="77"/>
      <c r="AL1036" s="77"/>
      <c r="AM1036" s="77"/>
      <c r="AN1036" s="77"/>
      <c r="AO1036" s="77"/>
      <c r="AP1036" s="77"/>
      <c r="AQ1036" s="77"/>
      <c r="AR1036" s="77"/>
      <c r="AS1036" s="77"/>
      <c r="AT1036" s="77"/>
      <c r="AU1036" s="77"/>
    </row>
    <row r="1037" spans="1:47">
      <c r="A1037" s="77" t="s">
        <v>2304</v>
      </c>
      <c r="B1037" s="77" t="s">
        <v>2673</v>
      </c>
      <c r="C1037" s="78">
        <v>42521</v>
      </c>
      <c r="D1037" s="77" t="s">
        <v>3522</v>
      </c>
      <c r="E1037" s="94">
        <v>4.99</v>
      </c>
      <c r="F1037" s="77" t="s">
        <v>94</v>
      </c>
      <c r="G1037" s="77" t="s">
        <v>94</v>
      </c>
      <c r="H1037" s="77"/>
      <c r="I1037" s="77"/>
      <c r="J1037" s="77"/>
      <c r="K1037" s="79"/>
      <c r="L1037" s="77"/>
      <c r="P1037" s="77"/>
      <c r="Q1037" s="77"/>
      <c r="R1037" s="77"/>
      <c r="S1037" s="77"/>
      <c r="V1037" s="77"/>
      <c r="W1037" s="77"/>
      <c r="X1037" s="77"/>
      <c r="Y1037" s="79"/>
      <c r="Z1037" s="79"/>
      <c r="AA1037" s="79"/>
      <c r="AB1037" s="79"/>
      <c r="AC1037" s="79"/>
      <c r="AD1037" s="79"/>
      <c r="AE1037" s="78"/>
      <c r="AF1037" s="77"/>
      <c r="AG1037" s="77"/>
      <c r="AH1037" s="77"/>
      <c r="AI1037" s="77"/>
      <c r="AJ1037" s="77"/>
      <c r="AK1037" s="77"/>
      <c r="AL1037" s="77"/>
      <c r="AM1037" s="77"/>
      <c r="AN1037" s="77"/>
      <c r="AO1037" s="77"/>
      <c r="AP1037" s="77"/>
      <c r="AQ1037" s="77"/>
      <c r="AR1037" s="77"/>
      <c r="AS1037" s="77"/>
      <c r="AT1037" s="77"/>
      <c r="AU1037" s="77"/>
    </row>
    <row r="1038" spans="1:47">
      <c r="A1038" s="77" t="s">
        <v>2304</v>
      </c>
      <c r="B1038" s="77" t="s">
        <v>2673</v>
      </c>
      <c r="C1038" s="78">
        <v>42521</v>
      </c>
      <c r="D1038" s="77" t="s">
        <v>3523</v>
      </c>
      <c r="E1038" s="94">
        <v>5.34</v>
      </c>
      <c r="F1038" s="77" t="s">
        <v>94</v>
      </c>
      <c r="G1038" s="77" t="s">
        <v>94</v>
      </c>
      <c r="H1038" s="77"/>
      <c r="I1038" s="77"/>
      <c r="J1038" s="77"/>
      <c r="K1038" s="79"/>
      <c r="L1038" s="77"/>
      <c r="P1038" s="77"/>
      <c r="Q1038" s="77"/>
      <c r="R1038" s="77"/>
      <c r="S1038" s="77"/>
      <c r="V1038" s="77"/>
      <c r="W1038" s="77"/>
      <c r="X1038" s="77"/>
      <c r="Y1038" s="79"/>
      <c r="Z1038" s="79"/>
      <c r="AA1038" s="79"/>
      <c r="AB1038" s="79"/>
      <c r="AC1038" s="79"/>
      <c r="AD1038" s="79"/>
      <c r="AE1038" s="78"/>
      <c r="AF1038" s="77"/>
      <c r="AG1038" s="77"/>
      <c r="AH1038" s="77"/>
      <c r="AI1038" s="77"/>
      <c r="AJ1038" s="77"/>
      <c r="AK1038" s="77"/>
      <c r="AL1038" s="77"/>
      <c r="AM1038" s="77"/>
      <c r="AN1038" s="77"/>
      <c r="AO1038" s="77"/>
      <c r="AP1038" s="77"/>
      <c r="AQ1038" s="77"/>
      <c r="AR1038" s="77"/>
      <c r="AS1038" s="77"/>
      <c r="AT1038" s="77"/>
      <c r="AU1038" s="77"/>
    </row>
    <row r="1039" spans="1:47">
      <c r="A1039" s="77" t="s">
        <v>2304</v>
      </c>
      <c r="B1039" s="77" t="s">
        <v>2673</v>
      </c>
      <c r="C1039" s="78">
        <v>42521</v>
      </c>
      <c r="D1039" s="77" t="s">
        <v>3524</v>
      </c>
      <c r="E1039" s="94">
        <v>5.41</v>
      </c>
      <c r="F1039" s="77" t="s">
        <v>94</v>
      </c>
      <c r="G1039" s="77" t="s">
        <v>94</v>
      </c>
      <c r="H1039" s="77"/>
      <c r="I1039" s="77"/>
      <c r="J1039" s="77"/>
      <c r="K1039" s="79"/>
      <c r="L1039" s="77"/>
      <c r="P1039" s="77"/>
      <c r="Q1039" s="77"/>
      <c r="R1039" s="77"/>
      <c r="S1039" s="77"/>
      <c r="V1039" s="77"/>
      <c r="W1039" s="77"/>
      <c r="X1039" s="77"/>
      <c r="Y1039" s="79"/>
      <c r="Z1039" s="79"/>
      <c r="AA1039" s="79"/>
      <c r="AB1039" s="79"/>
      <c r="AC1039" s="79"/>
      <c r="AD1039" s="79"/>
      <c r="AE1039" s="78"/>
      <c r="AF1039" s="77"/>
      <c r="AG1039" s="77"/>
      <c r="AH1039" s="77"/>
      <c r="AI1039" s="77"/>
      <c r="AJ1039" s="77"/>
      <c r="AK1039" s="77"/>
      <c r="AL1039" s="77"/>
      <c r="AM1039" s="77"/>
      <c r="AN1039" s="77"/>
      <c r="AO1039" s="77"/>
      <c r="AP1039" s="77"/>
      <c r="AQ1039" s="77"/>
      <c r="AR1039" s="77"/>
      <c r="AS1039" s="77"/>
      <c r="AT1039" s="77"/>
      <c r="AU1039" s="77"/>
    </row>
    <row r="1040" spans="1:47">
      <c r="A1040" s="77" t="s">
        <v>2304</v>
      </c>
      <c r="B1040" s="77" t="s">
        <v>2673</v>
      </c>
      <c r="C1040" s="78">
        <v>42521</v>
      </c>
      <c r="D1040" s="77" t="s">
        <v>3525</v>
      </c>
      <c r="E1040" s="94">
        <v>5.57</v>
      </c>
      <c r="F1040" s="77" t="s">
        <v>94</v>
      </c>
      <c r="G1040" s="77" t="s">
        <v>94</v>
      </c>
      <c r="H1040" s="77"/>
      <c r="I1040" s="77"/>
      <c r="J1040" s="77"/>
      <c r="K1040" s="79"/>
      <c r="L1040" s="77"/>
      <c r="P1040" s="77"/>
      <c r="Q1040" s="77"/>
      <c r="R1040" s="77"/>
      <c r="S1040" s="77"/>
      <c r="V1040" s="77"/>
      <c r="W1040" s="77"/>
      <c r="X1040" s="77"/>
      <c r="Y1040" s="79"/>
      <c r="Z1040" s="79"/>
      <c r="AA1040" s="79"/>
      <c r="AB1040" s="79"/>
      <c r="AC1040" s="79"/>
      <c r="AD1040" s="79"/>
      <c r="AE1040" s="78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</row>
    <row r="1041" spans="1:47">
      <c r="A1041" s="77" t="s">
        <v>2304</v>
      </c>
      <c r="B1041" s="77" t="s">
        <v>2673</v>
      </c>
      <c r="C1041" s="78">
        <v>42521</v>
      </c>
      <c r="D1041" s="77" t="s">
        <v>3526</v>
      </c>
      <c r="E1041" s="94">
        <v>6.59</v>
      </c>
      <c r="F1041" s="77" t="s">
        <v>94</v>
      </c>
      <c r="G1041" s="77" t="s">
        <v>94</v>
      </c>
      <c r="H1041" s="77"/>
      <c r="I1041" s="77"/>
      <c r="J1041" s="77"/>
      <c r="K1041" s="79"/>
      <c r="L1041" s="77"/>
      <c r="P1041" s="77"/>
      <c r="Q1041" s="77"/>
      <c r="R1041" s="77"/>
      <c r="S1041" s="77"/>
      <c r="V1041" s="77"/>
      <c r="W1041" s="77"/>
      <c r="X1041" s="77"/>
      <c r="Y1041" s="79"/>
      <c r="Z1041" s="79"/>
      <c r="AA1041" s="79"/>
      <c r="AB1041" s="79"/>
      <c r="AC1041" s="79"/>
      <c r="AD1041" s="79"/>
      <c r="AE1041" s="78"/>
      <c r="AF1041" s="77"/>
      <c r="AG1041" s="77"/>
      <c r="AH1041" s="77"/>
      <c r="AI1041" s="77"/>
      <c r="AJ1041" s="77"/>
      <c r="AK1041" s="77"/>
      <c r="AL1041" s="77"/>
      <c r="AM1041" s="77"/>
      <c r="AN1041" s="77"/>
      <c r="AO1041" s="77"/>
      <c r="AP1041" s="77"/>
      <c r="AQ1041" s="77"/>
      <c r="AR1041" s="77"/>
      <c r="AS1041" s="77"/>
      <c r="AT1041" s="77"/>
      <c r="AU1041" s="77"/>
    </row>
    <row r="1042" spans="1:47">
      <c r="A1042" s="77" t="s">
        <v>2304</v>
      </c>
      <c r="B1042" s="77" t="s">
        <v>2673</v>
      </c>
      <c r="C1042" s="78">
        <v>42521</v>
      </c>
      <c r="D1042" s="77" t="s">
        <v>3527</v>
      </c>
      <c r="E1042" s="94">
        <v>6.68</v>
      </c>
      <c r="F1042" s="77" t="s">
        <v>94</v>
      </c>
      <c r="G1042" s="77" t="s">
        <v>94</v>
      </c>
      <c r="H1042" s="77"/>
      <c r="I1042" s="77"/>
      <c r="J1042" s="77"/>
      <c r="K1042" s="79"/>
      <c r="L1042" s="77"/>
      <c r="P1042" s="77"/>
      <c r="Q1042" s="77"/>
      <c r="R1042" s="77"/>
      <c r="S1042" s="77"/>
      <c r="V1042" s="77"/>
      <c r="W1042" s="77"/>
      <c r="X1042" s="77"/>
      <c r="Y1042" s="79"/>
      <c r="Z1042" s="79"/>
      <c r="AA1042" s="79"/>
      <c r="AB1042" s="79"/>
      <c r="AC1042" s="79"/>
      <c r="AD1042" s="79"/>
      <c r="AE1042" s="78"/>
      <c r="AF1042" s="77"/>
      <c r="AG1042" s="77"/>
      <c r="AH1042" s="77"/>
      <c r="AI1042" s="77"/>
      <c r="AJ1042" s="77"/>
      <c r="AK1042" s="77"/>
      <c r="AL1042" s="77"/>
      <c r="AM1042" s="77"/>
      <c r="AN1042" s="77"/>
      <c r="AO1042" s="77"/>
      <c r="AP1042" s="77"/>
      <c r="AQ1042" s="77"/>
      <c r="AR1042" s="77"/>
      <c r="AS1042" s="77"/>
      <c r="AT1042" s="77"/>
      <c r="AU1042" s="77"/>
    </row>
    <row r="1043" spans="1:47">
      <c r="A1043" s="77" t="s">
        <v>2304</v>
      </c>
      <c r="B1043" s="77" t="s">
        <v>2673</v>
      </c>
      <c r="C1043" s="78">
        <v>42521</v>
      </c>
      <c r="D1043" s="77" t="s">
        <v>3528</v>
      </c>
      <c r="E1043" s="94">
        <v>6.69</v>
      </c>
      <c r="F1043" s="77" t="s">
        <v>94</v>
      </c>
      <c r="G1043" s="77" t="s">
        <v>94</v>
      </c>
      <c r="H1043" s="77"/>
      <c r="I1043" s="77"/>
      <c r="J1043" s="77"/>
      <c r="K1043" s="79"/>
      <c r="L1043" s="77"/>
      <c r="P1043" s="77"/>
      <c r="Q1043" s="77"/>
      <c r="R1043" s="77"/>
      <c r="S1043" s="77"/>
      <c r="V1043" s="77"/>
      <c r="W1043" s="77"/>
      <c r="X1043" s="77"/>
      <c r="Y1043" s="79"/>
      <c r="Z1043" s="79"/>
      <c r="AA1043" s="79"/>
      <c r="AB1043" s="79"/>
      <c r="AC1043" s="79"/>
      <c r="AD1043" s="79"/>
      <c r="AE1043" s="78"/>
      <c r="AF1043" s="77"/>
      <c r="AG1043" s="77"/>
      <c r="AH1043" s="77"/>
      <c r="AI1043" s="77"/>
      <c r="AJ1043" s="77"/>
      <c r="AK1043" s="77"/>
      <c r="AL1043" s="77"/>
      <c r="AM1043" s="77"/>
      <c r="AN1043" s="77"/>
      <c r="AO1043" s="77"/>
      <c r="AP1043" s="77"/>
      <c r="AQ1043" s="77"/>
      <c r="AR1043" s="77"/>
      <c r="AS1043" s="77"/>
      <c r="AT1043" s="77"/>
      <c r="AU1043" s="77"/>
    </row>
    <row r="1044" spans="1:47">
      <c r="A1044" s="77" t="s">
        <v>2304</v>
      </c>
      <c r="B1044" s="77" t="s">
        <v>2673</v>
      </c>
      <c r="C1044" s="78">
        <v>42521</v>
      </c>
      <c r="D1044" s="77" t="s">
        <v>3529</v>
      </c>
      <c r="E1044" s="94">
        <v>8.69</v>
      </c>
      <c r="F1044" s="77" t="s">
        <v>94</v>
      </c>
      <c r="G1044" s="77" t="s">
        <v>94</v>
      </c>
      <c r="H1044" s="77"/>
      <c r="I1044" s="77"/>
      <c r="J1044" s="77"/>
      <c r="K1044" s="79"/>
      <c r="L1044" s="77"/>
      <c r="P1044" s="77"/>
      <c r="Q1044" s="77"/>
      <c r="R1044" s="77"/>
      <c r="S1044" s="77"/>
      <c r="V1044" s="77"/>
      <c r="W1044" s="77"/>
      <c r="X1044" s="77"/>
      <c r="Y1044" s="79"/>
      <c r="Z1044" s="79"/>
      <c r="AA1044" s="79"/>
      <c r="AB1044" s="79"/>
      <c r="AC1044" s="79"/>
      <c r="AD1044" s="79"/>
      <c r="AE1044" s="78"/>
      <c r="AF1044" s="77"/>
      <c r="AG1044" s="77"/>
      <c r="AH1044" s="77"/>
      <c r="AI1044" s="77"/>
      <c r="AJ1044" s="77"/>
      <c r="AK1044" s="77"/>
      <c r="AL1044" s="77"/>
      <c r="AM1044" s="77"/>
      <c r="AN1044" s="77"/>
      <c r="AO1044" s="77"/>
      <c r="AP1044" s="77"/>
      <c r="AQ1044" s="77"/>
      <c r="AR1044" s="77"/>
      <c r="AS1044" s="77"/>
      <c r="AT1044" s="77"/>
      <c r="AU1044" s="77"/>
    </row>
    <row r="1045" spans="1:47">
      <c r="A1045" s="77" t="s">
        <v>2304</v>
      </c>
      <c r="B1045" s="77" t="s">
        <v>2673</v>
      </c>
      <c r="C1045" s="78">
        <v>42521</v>
      </c>
      <c r="D1045" s="77" t="s">
        <v>3530</v>
      </c>
      <c r="E1045" s="94">
        <v>9.73</v>
      </c>
      <c r="F1045" s="77" t="s">
        <v>94</v>
      </c>
      <c r="G1045" s="77" t="s">
        <v>94</v>
      </c>
      <c r="H1045" s="77"/>
      <c r="I1045" s="77"/>
      <c r="J1045" s="77"/>
      <c r="K1045" s="79"/>
      <c r="L1045" s="77"/>
      <c r="P1045" s="77"/>
      <c r="Q1045" s="77"/>
      <c r="R1045" s="77"/>
      <c r="S1045" s="77"/>
      <c r="V1045" s="77"/>
      <c r="W1045" s="77"/>
      <c r="X1045" s="77"/>
      <c r="Y1045" s="79"/>
      <c r="Z1045" s="79"/>
      <c r="AA1045" s="79"/>
      <c r="AB1045" s="79"/>
      <c r="AC1045" s="79"/>
      <c r="AD1045" s="79"/>
      <c r="AE1045" s="78"/>
      <c r="AF1045" s="77"/>
      <c r="AG1045" s="77"/>
      <c r="AH1045" s="77"/>
      <c r="AI1045" s="77"/>
      <c r="AJ1045" s="77"/>
      <c r="AK1045" s="77"/>
      <c r="AL1045" s="77"/>
      <c r="AM1045" s="77"/>
      <c r="AN1045" s="77"/>
      <c r="AO1045" s="77"/>
      <c r="AP1045" s="77"/>
      <c r="AQ1045" s="77"/>
      <c r="AR1045" s="77"/>
      <c r="AS1045" s="77"/>
      <c r="AT1045" s="77"/>
      <c r="AU1045" s="77"/>
    </row>
    <row r="1046" spans="1:47">
      <c r="A1046" s="77" t="s">
        <v>2304</v>
      </c>
      <c r="B1046" s="77" t="s">
        <v>2673</v>
      </c>
      <c r="C1046" s="78">
        <v>42521</v>
      </c>
      <c r="D1046" s="77" t="s">
        <v>3531</v>
      </c>
      <c r="E1046" s="94">
        <v>10.210000000000001</v>
      </c>
      <c r="F1046" s="77" t="s">
        <v>94</v>
      </c>
      <c r="G1046" s="77" t="s">
        <v>94</v>
      </c>
      <c r="H1046" s="77"/>
      <c r="I1046" s="77"/>
      <c r="J1046" s="77"/>
      <c r="K1046" s="79"/>
      <c r="L1046" s="77"/>
      <c r="P1046" s="77"/>
      <c r="Q1046" s="77"/>
      <c r="R1046" s="77"/>
      <c r="S1046" s="77"/>
      <c r="V1046" s="77"/>
      <c r="W1046" s="77"/>
      <c r="X1046" s="77"/>
      <c r="Y1046" s="79"/>
      <c r="Z1046" s="79"/>
      <c r="AA1046" s="79"/>
      <c r="AB1046" s="79"/>
      <c r="AC1046" s="79"/>
      <c r="AD1046" s="79"/>
      <c r="AE1046" s="78"/>
      <c r="AF1046" s="77"/>
      <c r="AG1046" s="77"/>
      <c r="AH1046" s="77"/>
      <c r="AI1046" s="77"/>
      <c r="AJ1046" s="77"/>
      <c r="AK1046" s="77"/>
      <c r="AL1046" s="77"/>
      <c r="AM1046" s="77"/>
      <c r="AN1046" s="77"/>
      <c r="AO1046" s="77"/>
      <c r="AP1046" s="77"/>
      <c r="AQ1046" s="77"/>
      <c r="AR1046" s="77"/>
      <c r="AS1046" s="77"/>
      <c r="AT1046" s="77"/>
      <c r="AU1046" s="77"/>
    </row>
    <row r="1047" spans="1:47">
      <c r="A1047" s="77" t="s">
        <v>2304</v>
      </c>
      <c r="B1047" s="77" t="s">
        <v>2673</v>
      </c>
      <c r="C1047" s="78">
        <v>42521</v>
      </c>
      <c r="D1047" s="77" t="s">
        <v>3532</v>
      </c>
      <c r="E1047" s="94">
        <v>10.34</v>
      </c>
      <c r="F1047" s="77" t="s">
        <v>94</v>
      </c>
      <c r="G1047" s="77" t="s">
        <v>94</v>
      </c>
      <c r="H1047" s="77"/>
      <c r="I1047" s="77"/>
      <c r="J1047" s="77"/>
      <c r="K1047" s="79"/>
      <c r="L1047" s="77"/>
      <c r="P1047" s="77"/>
      <c r="Q1047" s="77"/>
      <c r="R1047" s="77"/>
      <c r="S1047" s="77"/>
      <c r="V1047" s="77"/>
      <c r="W1047" s="77"/>
      <c r="X1047" s="77"/>
      <c r="Y1047" s="79"/>
      <c r="Z1047" s="79"/>
      <c r="AA1047" s="79"/>
      <c r="AB1047" s="79"/>
      <c r="AC1047" s="79"/>
      <c r="AD1047" s="79"/>
      <c r="AE1047" s="78"/>
      <c r="AF1047" s="77"/>
      <c r="AG1047" s="77"/>
      <c r="AH1047" s="77"/>
      <c r="AI1047" s="77"/>
      <c r="AJ1047" s="77"/>
      <c r="AK1047" s="77"/>
      <c r="AL1047" s="77"/>
      <c r="AM1047" s="77"/>
      <c r="AN1047" s="77"/>
      <c r="AO1047" s="77"/>
      <c r="AP1047" s="77"/>
      <c r="AQ1047" s="77"/>
      <c r="AR1047" s="77"/>
      <c r="AS1047" s="77"/>
      <c r="AT1047" s="77"/>
      <c r="AU1047" s="77"/>
    </row>
    <row r="1048" spans="1:47">
      <c r="A1048" s="77" t="s">
        <v>2304</v>
      </c>
      <c r="B1048" s="77" t="s">
        <v>2673</v>
      </c>
      <c r="C1048" s="78">
        <v>42521</v>
      </c>
      <c r="D1048" s="77" t="s">
        <v>3533</v>
      </c>
      <c r="E1048" s="94">
        <v>10.64</v>
      </c>
      <c r="F1048" s="77" t="s">
        <v>94</v>
      </c>
      <c r="G1048" s="77" t="s">
        <v>94</v>
      </c>
      <c r="H1048" s="77"/>
      <c r="I1048" s="77"/>
      <c r="J1048" s="77"/>
      <c r="K1048" s="79"/>
      <c r="L1048" s="77"/>
      <c r="P1048" s="77"/>
      <c r="Q1048" s="77"/>
      <c r="R1048" s="77"/>
      <c r="S1048" s="77"/>
      <c r="V1048" s="77"/>
      <c r="W1048" s="77"/>
      <c r="X1048" s="77"/>
      <c r="Y1048" s="79"/>
      <c r="Z1048" s="79"/>
      <c r="AA1048" s="79"/>
      <c r="AB1048" s="79"/>
      <c r="AC1048" s="79"/>
      <c r="AD1048" s="79"/>
      <c r="AE1048" s="78"/>
      <c r="AF1048" s="77"/>
      <c r="AG1048" s="77"/>
      <c r="AH1048" s="77"/>
      <c r="AI1048" s="77"/>
      <c r="AJ1048" s="77"/>
      <c r="AK1048" s="77"/>
      <c r="AL1048" s="77"/>
      <c r="AM1048" s="77"/>
      <c r="AN1048" s="77"/>
      <c r="AO1048" s="77"/>
      <c r="AP1048" s="77"/>
      <c r="AQ1048" s="77"/>
      <c r="AR1048" s="77"/>
      <c r="AS1048" s="77"/>
      <c r="AT1048" s="77"/>
      <c r="AU1048" s="77"/>
    </row>
    <row r="1049" spans="1:47">
      <c r="A1049" s="77" t="s">
        <v>2304</v>
      </c>
      <c r="B1049" s="77" t="s">
        <v>2673</v>
      </c>
      <c r="C1049" s="78">
        <v>42521</v>
      </c>
      <c r="D1049" s="77" t="s">
        <v>3534</v>
      </c>
      <c r="E1049" s="94">
        <v>11.1</v>
      </c>
      <c r="F1049" s="77" t="s">
        <v>94</v>
      </c>
      <c r="G1049" s="77" t="s">
        <v>94</v>
      </c>
      <c r="H1049" s="77"/>
      <c r="I1049" s="77"/>
      <c r="J1049" s="77"/>
      <c r="K1049" s="79"/>
      <c r="L1049" s="77"/>
      <c r="P1049" s="77"/>
      <c r="Q1049" s="77"/>
      <c r="R1049" s="77"/>
      <c r="S1049" s="77"/>
      <c r="V1049" s="77"/>
      <c r="W1049" s="77"/>
      <c r="X1049" s="77"/>
      <c r="Y1049" s="79"/>
      <c r="Z1049" s="79"/>
      <c r="AA1049" s="79"/>
      <c r="AB1049" s="79"/>
      <c r="AC1049" s="79"/>
      <c r="AD1049" s="79"/>
      <c r="AE1049" s="78"/>
      <c r="AF1049" s="77"/>
      <c r="AG1049" s="77"/>
      <c r="AH1049" s="77"/>
      <c r="AI1049" s="77"/>
      <c r="AJ1049" s="77"/>
      <c r="AK1049" s="77"/>
      <c r="AL1049" s="77"/>
      <c r="AM1049" s="77"/>
      <c r="AN1049" s="77"/>
      <c r="AO1049" s="77"/>
      <c r="AP1049" s="77"/>
      <c r="AQ1049" s="77"/>
      <c r="AR1049" s="77"/>
      <c r="AS1049" s="77"/>
      <c r="AT1049" s="77"/>
      <c r="AU1049" s="77"/>
    </row>
    <row r="1050" spans="1:47">
      <c r="A1050" s="77" t="s">
        <v>2304</v>
      </c>
      <c r="B1050" s="77" t="s">
        <v>2673</v>
      </c>
      <c r="C1050" s="78">
        <v>42521</v>
      </c>
      <c r="D1050" s="77" t="s">
        <v>3535</v>
      </c>
      <c r="E1050" s="94">
        <v>11.27</v>
      </c>
      <c r="F1050" s="77" t="s">
        <v>94</v>
      </c>
      <c r="G1050" s="77" t="s">
        <v>94</v>
      </c>
      <c r="H1050" s="77"/>
      <c r="I1050" s="77"/>
      <c r="J1050" s="77"/>
      <c r="K1050" s="79"/>
      <c r="L1050" s="77"/>
      <c r="P1050" s="77"/>
      <c r="Q1050" s="77"/>
      <c r="R1050" s="77"/>
      <c r="S1050" s="77"/>
      <c r="V1050" s="77"/>
      <c r="W1050" s="77"/>
      <c r="X1050" s="77"/>
      <c r="Y1050" s="79"/>
      <c r="Z1050" s="79"/>
      <c r="AA1050" s="79"/>
      <c r="AB1050" s="79"/>
      <c r="AC1050" s="79"/>
      <c r="AD1050" s="79"/>
      <c r="AE1050" s="78"/>
      <c r="AF1050" s="77"/>
      <c r="AG1050" s="77"/>
      <c r="AH1050" s="77"/>
      <c r="AI1050" s="77"/>
      <c r="AJ1050" s="77"/>
      <c r="AK1050" s="77"/>
      <c r="AL1050" s="77"/>
      <c r="AM1050" s="77"/>
      <c r="AN1050" s="77"/>
      <c r="AO1050" s="77"/>
      <c r="AP1050" s="77"/>
      <c r="AQ1050" s="77"/>
      <c r="AR1050" s="77"/>
      <c r="AS1050" s="77"/>
      <c r="AT1050" s="77"/>
      <c r="AU1050" s="77"/>
    </row>
    <row r="1051" spans="1:47">
      <c r="A1051" s="77" t="s">
        <v>2304</v>
      </c>
      <c r="B1051" s="77" t="s">
        <v>2673</v>
      </c>
      <c r="C1051" s="78">
        <v>42521</v>
      </c>
      <c r="D1051" s="77" t="s">
        <v>3536</v>
      </c>
      <c r="E1051" s="94">
        <v>12.61</v>
      </c>
      <c r="F1051" s="77" t="s">
        <v>94</v>
      </c>
      <c r="G1051" s="77" t="s">
        <v>94</v>
      </c>
      <c r="H1051" s="77"/>
      <c r="I1051" s="77"/>
      <c r="J1051" s="77"/>
      <c r="K1051" s="79"/>
      <c r="L1051" s="77"/>
      <c r="P1051" s="77"/>
      <c r="Q1051" s="77"/>
      <c r="R1051" s="77"/>
      <c r="S1051" s="77"/>
      <c r="V1051" s="77"/>
      <c r="W1051" s="77"/>
      <c r="X1051" s="77"/>
      <c r="Y1051" s="79"/>
      <c r="Z1051" s="79"/>
      <c r="AA1051" s="79"/>
      <c r="AB1051" s="79"/>
      <c r="AC1051" s="79"/>
      <c r="AD1051" s="79"/>
      <c r="AE1051" s="78"/>
      <c r="AF1051" s="77"/>
      <c r="AG1051" s="77"/>
      <c r="AH1051" s="77"/>
      <c r="AI1051" s="77"/>
      <c r="AJ1051" s="77"/>
      <c r="AK1051" s="77"/>
      <c r="AL1051" s="77"/>
      <c r="AM1051" s="77"/>
      <c r="AN1051" s="77"/>
      <c r="AO1051" s="77"/>
      <c r="AP1051" s="77"/>
      <c r="AQ1051" s="77"/>
      <c r="AR1051" s="77"/>
      <c r="AS1051" s="77"/>
      <c r="AT1051" s="77"/>
      <c r="AU1051" s="77"/>
    </row>
    <row r="1052" spans="1:47">
      <c r="A1052" s="77" t="s">
        <v>2304</v>
      </c>
      <c r="B1052" s="77" t="s">
        <v>2673</v>
      </c>
      <c r="C1052" s="78">
        <v>42521</v>
      </c>
      <c r="D1052" s="77" t="s">
        <v>3537</v>
      </c>
      <c r="E1052" s="94">
        <v>13.94</v>
      </c>
      <c r="F1052" s="77" t="s">
        <v>94</v>
      </c>
      <c r="G1052" s="77" t="s">
        <v>94</v>
      </c>
      <c r="H1052" s="77"/>
      <c r="I1052" s="77"/>
      <c r="J1052" s="77"/>
      <c r="K1052" s="79"/>
      <c r="L1052" s="77"/>
      <c r="P1052" s="77"/>
      <c r="Q1052" s="77"/>
      <c r="R1052" s="77"/>
      <c r="S1052" s="77"/>
      <c r="V1052" s="77"/>
      <c r="W1052" s="77"/>
      <c r="X1052" s="77"/>
      <c r="Y1052" s="79"/>
      <c r="Z1052" s="79"/>
      <c r="AA1052" s="79"/>
      <c r="AB1052" s="79"/>
      <c r="AC1052" s="79"/>
      <c r="AD1052" s="79"/>
      <c r="AE1052" s="78"/>
      <c r="AF1052" s="77"/>
      <c r="AG1052" s="77"/>
      <c r="AH1052" s="77"/>
      <c r="AI1052" s="77"/>
      <c r="AJ1052" s="77"/>
      <c r="AK1052" s="77"/>
      <c r="AL1052" s="77"/>
      <c r="AM1052" s="77"/>
      <c r="AN1052" s="77"/>
      <c r="AO1052" s="77"/>
      <c r="AP1052" s="77"/>
      <c r="AQ1052" s="77"/>
      <c r="AR1052" s="77"/>
      <c r="AS1052" s="77"/>
      <c r="AT1052" s="77"/>
      <c r="AU1052" s="77"/>
    </row>
    <row r="1053" spans="1:47">
      <c r="A1053" s="77" t="s">
        <v>2304</v>
      </c>
      <c r="B1053" s="77" t="s">
        <v>2673</v>
      </c>
      <c r="C1053" s="78">
        <v>42521</v>
      </c>
      <c r="D1053" s="77" t="s">
        <v>3538</v>
      </c>
      <c r="E1053" s="94">
        <v>14.83</v>
      </c>
      <c r="F1053" s="77" t="s">
        <v>94</v>
      </c>
      <c r="G1053" s="77" t="s">
        <v>94</v>
      </c>
      <c r="H1053" s="77"/>
      <c r="I1053" s="77"/>
      <c r="J1053" s="77"/>
      <c r="K1053" s="79"/>
      <c r="L1053" s="77"/>
      <c r="P1053" s="77"/>
      <c r="Q1053" s="77"/>
      <c r="R1053" s="77"/>
      <c r="S1053" s="77"/>
      <c r="V1053" s="77"/>
      <c r="W1053" s="77"/>
      <c r="X1053" s="77"/>
      <c r="Y1053" s="79"/>
      <c r="Z1053" s="79"/>
      <c r="AA1053" s="79"/>
      <c r="AB1053" s="79"/>
      <c r="AC1053" s="79"/>
      <c r="AD1053" s="79"/>
      <c r="AE1053" s="78"/>
      <c r="AF1053" s="77"/>
      <c r="AG1053" s="77"/>
      <c r="AH1053" s="77"/>
      <c r="AI1053" s="77"/>
      <c r="AJ1053" s="77"/>
      <c r="AK1053" s="77"/>
      <c r="AL1053" s="77"/>
      <c r="AM1053" s="77"/>
      <c r="AN1053" s="77"/>
      <c r="AO1053" s="77"/>
      <c r="AP1053" s="77"/>
      <c r="AQ1053" s="77"/>
      <c r="AR1053" s="77"/>
      <c r="AS1053" s="77"/>
      <c r="AT1053" s="77"/>
      <c r="AU1053" s="77"/>
    </row>
    <row r="1054" spans="1:47">
      <c r="A1054" s="77" t="s">
        <v>2304</v>
      </c>
      <c r="B1054" s="77" t="s">
        <v>2673</v>
      </c>
      <c r="C1054" s="78">
        <v>42521</v>
      </c>
      <c r="D1054" s="77" t="s">
        <v>3539</v>
      </c>
      <c r="E1054" s="94">
        <v>15.81</v>
      </c>
      <c r="F1054" s="77" t="s">
        <v>94</v>
      </c>
      <c r="G1054" s="77" t="s">
        <v>94</v>
      </c>
      <c r="H1054" s="77"/>
      <c r="I1054" s="77"/>
      <c r="J1054" s="77"/>
      <c r="K1054" s="79"/>
      <c r="L1054" s="77"/>
      <c r="P1054" s="77"/>
      <c r="Q1054" s="77"/>
      <c r="R1054" s="77"/>
      <c r="S1054" s="77"/>
      <c r="V1054" s="77"/>
      <c r="W1054" s="77"/>
      <c r="X1054" s="77"/>
      <c r="Y1054" s="79"/>
      <c r="Z1054" s="79"/>
      <c r="AA1054" s="79"/>
      <c r="AB1054" s="79"/>
      <c r="AC1054" s="79"/>
      <c r="AD1054" s="79"/>
      <c r="AE1054" s="78"/>
      <c r="AF1054" s="77"/>
      <c r="AG1054" s="77"/>
      <c r="AH1054" s="77"/>
      <c r="AI1054" s="77"/>
      <c r="AJ1054" s="77"/>
      <c r="AK1054" s="77"/>
      <c r="AL1054" s="77"/>
      <c r="AM1054" s="77"/>
      <c r="AN1054" s="77"/>
      <c r="AO1054" s="77"/>
      <c r="AP1054" s="77"/>
      <c r="AQ1054" s="77"/>
      <c r="AR1054" s="77"/>
      <c r="AS1054" s="77"/>
      <c r="AT1054" s="77"/>
      <c r="AU1054" s="77"/>
    </row>
    <row r="1055" spans="1:47">
      <c r="A1055" s="77" t="s">
        <v>2304</v>
      </c>
      <c r="B1055" s="77" t="s">
        <v>2673</v>
      </c>
      <c r="C1055" s="78">
        <v>42521</v>
      </c>
      <c r="D1055" s="77" t="s">
        <v>3540</v>
      </c>
      <c r="E1055" s="94">
        <v>15.94</v>
      </c>
      <c r="F1055" s="77" t="s">
        <v>94</v>
      </c>
      <c r="G1055" s="77" t="s">
        <v>94</v>
      </c>
      <c r="H1055" s="77"/>
      <c r="I1055" s="77"/>
      <c r="J1055" s="77"/>
      <c r="K1055" s="79"/>
      <c r="L1055" s="77"/>
      <c r="P1055" s="77"/>
      <c r="Q1055" s="77"/>
      <c r="R1055" s="77"/>
      <c r="S1055" s="77"/>
      <c r="V1055" s="77"/>
      <c r="W1055" s="77"/>
      <c r="X1055" s="77"/>
      <c r="Y1055" s="79"/>
      <c r="Z1055" s="79"/>
      <c r="AA1055" s="79"/>
      <c r="AB1055" s="79"/>
      <c r="AC1055" s="79"/>
      <c r="AD1055" s="79"/>
      <c r="AE1055" s="78"/>
      <c r="AF1055" s="77"/>
      <c r="AG1055" s="77"/>
      <c r="AH1055" s="77"/>
      <c r="AI1055" s="77"/>
      <c r="AJ1055" s="77"/>
      <c r="AK1055" s="77"/>
      <c r="AL1055" s="77"/>
      <c r="AM1055" s="77"/>
      <c r="AN1055" s="77"/>
      <c r="AO1055" s="77"/>
      <c r="AP1055" s="77"/>
      <c r="AQ1055" s="77"/>
      <c r="AR1055" s="77"/>
      <c r="AS1055" s="77"/>
      <c r="AT1055" s="77"/>
      <c r="AU1055" s="77"/>
    </row>
    <row r="1056" spans="1:47">
      <c r="A1056" s="77" t="s">
        <v>2304</v>
      </c>
      <c r="B1056" s="77" t="s">
        <v>2673</v>
      </c>
      <c r="C1056" s="78">
        <v>42521</v>
      </c>
      <c r="D1056" s="77" t="s">
        <v>3541</v>
      </c>
      <c r="E1056" s="94">
        <v>16.260000000000002</v>
      </c>
      <c r="F1056" s="77" t="s">
        <v>94</v>
      </c>
      <c r="G1056" s="77" t="s">
        <v>94</v>
      </c>
      <c r="H1056" s="77"/>
      <c r="I1056" s="77"/>
      <c r="J1056" s="77"/>
      <c r="K1056" s="79"/>
      <c r="L1056" s="77"/>
      <c r="P1056" s="77"/>
      <c r="Q1056" s="77"/>
      <c r="R1056" s="77"/>
      <c r="S1056" s="77"/>
      <c r="V1056" s="77"/>
      <c r="W1056" s="77"/>
      <c r="X1056" s="77"/>
      <c r="Y1056" s="79"/>
      <c r="Z1056" s="79"/>
      <c r="AA1056" s="79"/>
      <c r="AB1056" s="79"/>
      <c r="AC1056" s="79"/>
      <c r="AD1056" s="79"/>
      <c r="AE1056" s="78"/>
      <c r="AF1056" s="77"/>
      <c r="AG1056" s="77"/>
      <c r="AH1056" s="77"/>
      <c r="AI1056" s="77"/>
      <c r="AJ1056" s="77"/>
      <c r="AK1056" s="77"/>
      <c r="AL1056" s="77"/>
      <c r="AM1056" s="77"/>
      <c r="AN1056" s="77"/>
      <c r="AO1056" s="77"/>
      <c r="AP1056" s="77"/>
      <c r="AQ1056" s="77"/>
      <c r="AR1056" s="77"/>
      <c r="AS1056" s="77"/>
      <c r="AT1056" s="77"/>
      <c r="AU1056" s="77"/>
    </row>
    <row r="1057" spans="1:47">
      <c r="A1057" s="77" t="s">
        <v>2304</v>
      </c>
      <c r="B1057" s="77" t="s">
        <v>2673</v>
      </c>
      <c r="C1057" s="78">
        <v>42521</v>
      </c>
      <c r="D1057" s="77" t="s">
        <v>3542</v>
      </c>
      <c r="E1057" s="94">
        <v>17.170000000000002</v>
      </c>
      <c r="F1057" s="77" t="s">
        <v>94</v>
      </c>
      <c r="G1057" s="77" t="s">
        <v>94</v>
      </c>
      <c r="H1057" s="77"/>
      <c r="I1057" s="77"/>
      <c r="J1057" s="77"/>
      <c r="K1057" s="79"/>
      <c r="L1057" s="77"/>
      <c r="P1057" s="77"/>
      <c r="Q1057" s="77"/>
      <c r="R1057" s="77"/>
      <c r="S1057" s="77"/>
      <c r="V1057" s="77"/>
      <c r="W1057" s="77"/>
      <c r="X1057" s="77"/>
      <c r="Y1057" s="79"/>
      <c r="Z1057" s="79"/>
      <c r="AA1057" s="79"/>
      <c r="AB1057" s="79"/>
      <c r="AC1057" s="79"/>
      <c r="AD1057" s="79"/>
      <c r="AE1057" s="78"/>
      <c r="AF1057" s="77"/>
      <c r="AG1057" s="77"/>
      <c r="AH1057" s="77"/>
      <c r="AI1057" s="77"/>
      <c r="AJ1057" s="77"/>
      <c r="AK1057" s="77"/>
      <c r="AL1057" s="77"/>
      <c r="AM1057" s="77"/>
      <c r="AN1057" s="77"/>
      <c r="AO1057" s="77"/>
      <c r="AP1057" s="77"/>
      <c r="AQ1057" s="77"/>
      <c r="AR1057" s="77"/>
      <c r="AS1057" s="77"/>
      <c r="AT1057" s="77"/>
      <c r="AU1057" s="77"/>
    </row>
    <row r="1058" spans="1:47">
      <c r="A1058" s="77" t="s">
        <v>2304</v>
      </c>
      <c r="B1058" s="77" t="s">
        <v>2673</v>
      </c>
      <c r="C1058" s="78">
        <v>42521</v>
      </c>
      <c r="D1058" s="77" t="s">
        <v>3543</v>
      </c>
      <c r="E1058" s="94">
        <v>17.559999999999999</v>
      </c>
      <c r="F1058" s="77" t="s">
        <v>94</v>
      </c>
      <c r="G1058" s="77" t="s">
        <v>94</v>
      </c>
      <c r="H1058" s="77"/>
      <c r="I1058" s="77"/>
      <c r="J1058" s="77"/>
      <c r="K1058" s="79"/>
      <c r="L1058" s="77"/>
      <c r="P1058" s="77"/>
      <c r="Q1058" s="77"/>
      <c r="R1058" s="77"/>
      <c r="S1058" s="77"/>
      <c r="V1058" s="77"/>
      <c r="W1058" s="77"/>
      <c r="X1058" s="77"/>
      <c r="Y1058" s="79"/>
      <c r="Z1058" s="79"/>
      <c r="AA1058" s="79"/>
      <c r="AB1058" s="79"/>
      <c r="AC1058" s="79"/>
      <c r="AD1058" s="79"/>
      <c r="AE1058" s="78"/>
      <c r="AF1058" s="77"/>
      <c r="AG1058" s="77"/>
      <c r="AH1058" s="77"/>
      <c r="AI1058" s="77"/>
      <c r="AJ1058" s="77"/>
      <c r="AK1058" s="77"/>
      <c r="AL1058" s="77"/>
      <c r="AM1058" s="77"/>
      <c r="AN1058" s="77"/>
      <c r="AO1058" s="77"/>
      <c r="AP1058" s="77"/>
      <c r="AQ1058" s="77"/>
      <c r="AR1058" s="77"/>
      <c r="AS1058" s="77"/>
      <c r="AT1058" s="77"/>
      <c r="AU1058" s="77"/>
    </row>
    <row r="1059" spans="1:47">
      <c r="A1059" s="77" t="s">
        <v>2304</v>
      </c>
      <c r="B1059" s="77" t="s">
        <v>2673</v>
      </c>
      <c r="C1059" s="78">
        <v>42521</v>
      </c>
      <c r="D1059" s="77" t="s">
        <v>3544</v>
      </c>
      <c r="E1059" s="94">
        <v>18.75</v>
      </c>
      <c r="F1059" s="77" t="s">
        <v>94</v>
      </c>
      <c r="G1059" s="77" t="s">
        <v>94</v>
      </c>
      <c r="H1059" s="77"/>
      <c r="I1059" s="77"/>
      <c r="J1059" s="77"/>
      <c r="K1059" s="79"/>
      <c r="L1059" s="77"/>
      <c r="P1059" s="77"/>
      <c r="Q1059" s="77"/>
      <c r="R1059" s="77"/>
      <c r="S1059" s="77"/>
      <c r="V1059" s="77"/>
      <c r="W1059" s="77"/>
      <c r="X1059" s="77"/>
      <c r="Y1059" s="79"/>
      <c r="Z1059" s="79"/>
      <c r="AA1059" s="79"/>
      <c r="AB1059" s="79"/>
      <c r="AC1059" s="79"/>
      <c r="AD1059" s="79"/>
      <c r="AE1059" s="78"/>
      <c r="AF1059" s="77"/>
      <c r="AG1059" s="77"/>
      <c r="AH1059" s="77"/>
      <c r="AI1059" s="77"/>
      <c r="AJ1059" s="77"/>
      <c r="AK1059" s="77"/>
      <c r="AL1059" s="77"/>
      <c r="AM1059" s="77"/>
      <c r="AN1059" s="77"/>
      <c r="AO1059" s="77"/>
      <c r="AP1059" s="77"/>
      <c r="AQ1059" s="77"/>
      <c r="AR1059" s="77"/>
      <c r="AS1059" s="77"/>
      <c r="AT1059" s="77"/>
      <c r="AU1059" s="77"/>
    </row>
    <row r="1060" spans="1:47">
      <c r="A1060" s="77" t="s">
        <v>2304</v>
      </c>
      <c r="B1060" s="77" t="s">
        <v>2673</v>
      </c>
      <c r="C1060" s="78">
        <v>42521</v>
      </c>
      <c r="D1060" s="77" t="s">
        <v>3545</v>
      </c>
      <c r="E1060" s="94">
        <v>19.420000000000002</v>
      </c>
      <c r="F1060" s="77" t="s">
        <v>94</v>
      </c>
      <c r="G1060" s="77" t="s">
        <v>94</v>
      </c>
      <c r="H1060" s="77"/>
      <c r="I1060" s="77"/>
      <c r="J1060" s="77"/>
      <c r="K1060" s="79"/>
      <c r="L1060" s="77"/>
      <c r="P1060" s="77"/>
      <c r="Q1060" s="77"/>
      <c r="R1060" s="77"/>
      <c r="S1060" s="77"/>
      <c r="V1060" s="77"/>
      <c r="W1060" s="77"/>
      <c r="X1060" s="77"/>
      <c r="Y1060" s="79"/>
      <c r="Z1060" s="79"/>
      <c r="AA1060" s="79"/>
      <c r="AB1060" s="79"/>
      <c r="AC1060" s="79"/>
      <c r="AD1060" s="79"/>
      <c r="AE1060" s="78"/>
      <c r="AF1060" s="77"/>
      <c r="AG1060" s="77"/>
      <c r="AH1060" s="77"/>
      <c r="AI1060" s="77"/>
      <c r="AJ1060" s="77"/>
      <c r="AK1060" s="77"/>
      <c r="AL1060" s="77"/>
      <c r="AM1060" s="77"/>
      <c r="AN1060" s="77"/>
      <c r="AO1060" s="77"/>
      <c r="AP1060" s="77"/>
      <c r="AQ1060" s="77"/>
      <c r="AR1060" s="77"/>
      <c r="AS1060" s="77"/>
      <c r="AT1060" s="77"/>
      <c r="AU1060" s="77"/>
    </row>
    <row r="1061" spans="1:47">
      <c r="A1061" s="77" t="s">
        <v>2304</v>
      </c>
      <c r="B1061" s="77" t="s">
        <v>2673</v>
      </c>
      <c r="C1061" s="78">
        <v>42521</v>
      </c>
      <c r="D1061" s="77" t="s">
        <v>3546</v>
      </c>
      <c r="E1061" s="94">
        <v>20.350000000000001</v>
      </c>
      <c r="F1061" s="77" t="s">
        <v>94</v>
      </c>
      <c r="G1061" s="77" t="s">
        <v>94</v>
      </c>
      <c r="H1061" s="77"/>
      <c r="I1061" s="77"/>
      <c r="J1061" s="77"/>
      <c r="K1061" s="79"/>
      <c r="L1061" s="77"/>
      <c r="P1061" s="77"/>
      <c r="Q1061" s="77"/>
      <c r="R1061" s="77"/>
      <c r="S1061" s="77"/>
      <c r="V1061" s="77"/>
      <c r="W1061" s="77"/>
      <c r="X1061" s="77"/>
      <c r="Y1061" s="79"/>
      <c r="Z1061" s="79"/>
      <c r="AA1061" s="79"/>
      <c r="AB1061" s="79"/>
      <c r="AC1061" s="79"/>
      <c r="AD1061" s="79"/>
      <c r="AE1061" s="78"/>
      <c r="AF1061" s="77"/>
      <c r="AG1061" s="77"/>
      <c r="AH1061" s="77"/>
      <c r="AI1061" s="77"/>
      <c r="AJ1061" s="77"/>
      <c r="AK1061" s="77"/>
      <c r="AL1061" s="77"/>
      <c r="AM1061" s="77"/>
      <c r="AN1061" s="77"/>
      <c r="AO1061" s="77"/>
      <c r="AP1061" s="77"/>
      <c r="AQ1061" s="77"/>
      <c r="AR1061" s="77"/>
      <c r="AS1061" s="77"/>
      <c r="AT1061" s="77"/>
      <c r="AU1061" s="77"/>
    </row>
    <row r="1062" spans="1:47">
      <c r="A1062" s="77" t="s">
        <v>2304</v>
      </c>
      <c r="B1062" s="77" t="s">
        <v>2673</v>
      </c>
      <c r="C1062" s="78">
        <v>42521</v>
      </c>
      <c r="D1062" s="77" t="s">
        <v>3547</v>
      </c>
      <c r="E1062" s="94">
        <v>20.77</v>
      </c>
      <c r="F1062" s="77" t="s">
        <v>94</v>
      </c>
      <c r="G1062" s="77" t="s">
        <v>94</v>
      </c>
      <c r="H1062" s="77"/>
      <c r="I1062" s="77"/>
      <c r="J1062" s="77"/>
      <c r="K1062" s="79"/>
      <c r="L1062" s="77"/>
      <c r="P1062" s="77"/>
      <c r="Q1062" s="77"/>
      <c r="R1062" s="77"/>
      <c r="S1062" s="77"/>
      <c r="V1062" s="77"/>
      <c r="W1062" s="77"/>
      <c r="X1062" s="77"/>
      <c r="Y1062" s="79"/>
      <c r="Z1062" s="79"/>
      <c r="AA1062" s="79"/>
      <c r="AB1062" s="79"/>
      <c r="AC1062" s="79"/>
      <c r="AD1062" s="79"/>
      <c r="AE1062" s="78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</row>
    <row r="1063" spans="1:47">
      <c r="A1063" s="77" t="s">
        <v>2304</v>
      </c>
      <c r="B1063" s="77" t="s">
        <v>2673</v>
      </c>
      <c r="C1063" s="78">
        <v>42521</v>
      </c>
      <c r="D1063" s="77" t="s">
        <v>3548</v>
      </c>
      <c r="E1063" s="94">
        <v>20.99</v>
      </c>
      <c r="F1063" s="77" t="s">
        <v>94</v>
      </c>
      <c r="G1063" s="77" t="s">
        <v>94</v>
      </c>
      <c r="H1063" s="77"/>
      <c r="I1063" s="77"/>
      <c r="J1063" s="77"/>
      <c r="K1063" s="79"/>
      <c r="L1063" s="77"/>
      <c r="P1063" s="77"/>
      <c r="Q1063" s="77"/>
      <c r="R1063" s="77"/>
      <c r="S1063" s="77"/>
      <c r="V1063" s="77"/>
      <c r="W1063" s="77"/>
      <c r="X1063" s="77"/>
      <c r="Y1063" s="79"/>
      <c r="Z1063" s="79"/>
      <c r="AA1063" s="79"/>
      <c r="AB1063" s="79"/>
      <c r="AC1063" s="79"/>
      <c r="AD1063" s="79"/>
      <c r="AE1063" s="78"/>
      <c r="AF1063" s="77"/>
      <c r="AG1063" s="77"/>
      <c r="AH1063" s="77"/>
      <c r="AI1063" s="77"/>
      <c r="AJ1063" s="77"/>
      <c r="AK1063" s="77"/>
      <c r="AL1063" s="77"/>
      <c r="AM1063" s="77"/>
      <c r="AN1063" s="77"/>
      <c r="AO1063" s="77"/>
      <c r="AP1063" s="77"/>
      <c r="AQ1063" s="77"/>
      <c r="AR1063" s="77"/>
      <c r="AS1063" s="77"/>
      <c r="AT1063" s="77"/>
      <c r="AU1063" s="77"/>
    </row>
    <row r="1064" spans="1:47">
      <c r="A1064" s="77" t="s">
        <v>2304</v>
      </c>
      <c r="B1064" s="77" t="s">
        <v>2673</v>
      </c>
      <c r="C1064" s="78">
        <v>42521</v>
      </c>
      <c r="D1064" s="77" t="s">
        <v>3549</v>
      </c>
      <c r="E1064" s="94">
        <v>21.12</v>
      </c>
      <c r="F1064" s="77" t="s">
        <v>94</v>
      </c>
      <c r="G1064" s="77" t="s">
        <v>94</v>
      </c>
      <c r="H1064" s="77"/>
      <c r="I1064" s="77"/>
      <c r="J1064" s="77"/>
      <c r="K1064" s="79"/>
      <c r="L1064" s="77"/>
      <c r="P1064" s="77"/>
      <c r="Q1064" s="77"/>
      <c r="R1064" s="77"/>
      <c r="S1064" s="77"/>
      <c r="V1064" s="77"/>
      <c r="W1064" s="77"/>
      <c r="X1064" s="77"/>
      <c r="Y1064" s="79"/>
      <c r="Z1064" s="79"/>
      <c r="AA1064" s="79"/>
      <c r="AB1064" s="79"/>
      <c r="AC1064" s="79"/>
      <c r="AD1064" s="79"/>
      <c r="AE1064" s="78"/>
      <c r="AF1064" s="77"/>
      <c r="AG1064" s="77"/>
      <c r="AH1064" s="77"/>
      <c r="AI1064" s="77"/>
      <c r="AJ1064" s="77"/>
      <c r="AK1064" s="77"/>
      <c r="AL1064" s="77"/>
      <c r="AM1064" s="77"/>
      <c r="AN1064" s="77"/>
      <c r="AO1064" s="77"/>
      <c r="AP1064" s="77"/>
      <c r="AQ1064" s="77"/>
      <c r="AR1064" s="77"/>
      <c r="AS1064" s="77"/>
      <c r="AT1064" s="77"/>
      <c r="AU1064" s="77"/>
    </row>
    <row r="1065" spans="1:47">
      <c r="A1065" s="77" t="s">
        <v>2304</v>
      </c>
      <c r="B1065" s="77" t="s">
        <v>2673</v>
      </c>
      <c r="C1065" s="78">
        <v>42521</v>
      </c>
      <c r="D1065" s="77" t="s">
        <v>3550</v>
      </c>
      <c r="E1065" s="94">
        <v>21.38</v>
      </c>
      <c r="F1065" s="77" t="s">
        <v>94</v>
      </c>
      <c r="G1065" s="77" t="s">
        <v>94</v>
      </c>
      <c r="H1065" s="77"/>
      <c r="I1065" s="77"/>
      <c r="J1065" s="77"/>
      <c r="K1065" s="79"/>
      <c r="L1065" s="77"/>
      <c r="P1065" s="77"/>
      <c r="Q1065" s="77"/>
      <c r="R1065" s="77"/>
      <c r="S1065" s="77"/>
      <c r="V1065" s="77"/>
      <c r="W1065" s="77"/>
      <c r="X1065" s="77"/>
      <c r="Y1065" s="79"/>
      <c r="Z1065" s="79"/>
      <c r="AA1065" s="79"/>
      <c r="AB1065" s="79"/>
      <c r="AC1065" s="79"/>
      <c r="AD1065" s="79"/>
      <c r="AE1065" s="78"/>
      <c r="AF1065" s="77"/>
      <c r="AG1065" s="77"/>
      <c r="AH1065" s="77"/>
      <c r="AI1065" s="77"/>
      <c r="AJ1065" s="77"/>
      <c r="AK1065" s="77"/>
      <c r="AL1065" s="77"/>
      <c r="AM1065" s="77"/>
      <c r="AN1065" s="77"/>
      <c r="AO1065" s="77"/>
      <c r="AP1065" s="77"/>
      <c r="AQ1065" s="77"/>
      <c r="AR1065" s="77"/>
      <c r="AS1065" s="77"/>
      <c r="AT1065" s="77"/>
      <c r="AU1065" s="77"/>
    </row>
    <row r="1066" spans="1:47">
      <c r="A1066" s="77" t="s">
        <v>2304</v>
      </c>
      <c r="B1066" s="77" t="s">
        <v>2673</v>
      </c>
      <c r="C1066" s="78">
        <v>42521</v>
      </c>
      <c r="D1066" s="77" t="s">
        <v>3551</v>
      </c>
      <c r="E1066" s="94">
        <v>22.21</v>
      </c>
      <c r="F1066" s="77" t="s">
        <v>94</v>
      </c>
      <c r="G1066" s="77" t="s">
        <v>94</v>
      </c>
      <c r="H1066" s="77"/>
      <c r="I1066" s="77"/>
      <c r="J1066" s="77"/>
      <c r="K1066" s="79"/>
      <c r="L1066" s="77"/>
      <c r="P1066" s="77"/>
      <c r="Q1066" s="77"/>
      <c r="R1066" s="77"/>
      <c r="S1066" s="77"/>
      <c r="V1066" s="77"/>
      <c r="W1066" s="77"/>
      <c r="X1066" s="77"/>
      <c r="Y1066" s="79"/>
      <c r="Z1066" s="79"/>
      <c r="AA1066" s="79"/>
      <c r="AB1066" s="79"/>
      <c r="AC1066" s="79"/>
      <c r="AD1066" s="79"/>
      <c r="AE1066" s="78"/>
      <c r="AF1066" s="77"/>
      <c r="AG1066" s="77"/>
      <c r="AH1066" s="77"/>
      <c r="AI1066" s="77"/>
      <c r="AJ1066" s="77"/>
      <c r="AK1066" s="77"/>
      <c r="AL1066" s="77"/>
      <c r="AM1066" s="77"/>
      <c r="AN1066" s="77"/>
      <c r="AO1066" s="77"/>
      <c r="AP1066" s="77"/>
      <c r="AQ1066" s="77"/>
      <c r="AR1066" s="77"/>
      <c r="AS1066" s="77"/>
      <c r="AT1066" s="77"/>
      <c r="AU1066" s="77"/>
    </row>
    <row r="1067" spans="1:47">
      <c r="A1067" s="77" t="s">
        <v>2304</v>
      </c>
      <c r="B1067" s="77" t="s">
        <v>2673</v>
      </c>
      <c r="C1067" s="78">
        <v>42521</v>
      </c>
      <c r="D1067" s="77" t="s">
        <v>3552</v>
      </c>
      <c r="E1067" s="94">
        <v>23.31</v>
      </c>
      <c r="F1067" s="77" t="s">
        <v>94</v>
      </c>
      <c r="G1067" s="77" t="s">
        <v>94</v>
      </c>
      <c r="H1067" s="77"/>
      <c r="I1067" s="77"/>
      <c r="J1067" s="77"/>
      <c r="K1067" s="79"/>
      <c r="L1067" s="77"/>
      <c r="P1067" s="77"/>
      <c r="Q1067" s="77"/>
      <c r="R1067" s="77"/>
      <c r="S1067" s="77"/>
      <c r="V1067" s="77"/>
      <c r="W1067" s="77"/>
      <c r="X1067" s="77"/>
      <c r="Y1067" s="79"/>
      <c r="Z1067" s="79"/>
      <c r="AA1067" s="79"/>
      <c r="AB1067" s="79"/>
      <c r="AC1067" s="79"/>
      <c r="AD1067" s="79"/>
      <c r="AE1067" s="78"/>
      <c r="AF1067" s="77"/>
      <c r="AG1067" s="77"/>
      <c r="AH1067" s="77"/>
      <c r="AI1067" s="77"/>
      <c r="AJ1067" s="77"/>
      <c r="AK1067" s="77"/>
      <c r="AL1067" s="77"/>
      <c r="AM1067" s="77"/>
      <c r="AN1067" s="77"/>
      <c r="AO1067" s="77"/>
      <c r="AP1067" s="77"/>
      <c r="AQ1067" s="77"/>
      <c r="AR1067" s="77"/>
      <c r="AS1067" s="77"/>
      <c r="AT1067" s="77"/>
      <c r="AU1067" s="77"/>
    </row>
    <row r="1068" spans="1:47">
      <c r="A1068" s="77" t="s">
        <v>2304</v>
      </c>
      <c r="B1068" s="77" t="s">
        <v>2673</v>
      </c>
      <c r="C1068" s="78">
        <v>42521</v>
      </c>
      <c r="D1068" s="77" t="s">
        <v>3553</v>
      </c>
      <c r="E1068" s="94">
        <v>23.36</v>
      </c>
      <c r="F1068" s="77" t="s">
        <v>94</v>
      </c>
      <c r="G1068" s="77" t="s">
        <v>94</v>
      </c>
      <c r="H1068" s="77"/>
      <c r="I1068" s="77"/>
      <c r="J1068" s="77"/>
      <c r="K1068" s="79"/>
      <c r="L1068" s="77"/>
      <c r="P1068" s="77"/>
      <c r="Q1068" s="77"/>
      <c r="R1068" s="77"/>
      <c r="S1068" s="77"/>
      <c r="V1068" s="77"/>
      <c r="W1068" s="77"/>
      <c r="X1068" s="77"/>
      <c r="Y1068" s="79"/>
      <c r="Z1068" s="79"/>
      <c r="AA1068" s="79"/>
      <c r="AB1068" s="79"/>
      <c r="AC1068" s="79"/>
      <c r="AD1068" s="79"/>
      <c r="AE1068" s="78"/>
      <c r="AF1068" s="77"/>
      <c r="AG1068" s="77"/>
      <c r="AH1068" s="77"/>
      <c r="AI1068" s="77"/>
      <c r="AJ1068" s="77"/>
      <c r="AK1068" s="77"/>
      <c r="AL1068" s="77"/>
      <c r="AM1068" s="77"/>
      <c r="AN1068" s="77"/>
      <c r="AO1068" s="77"/>
      <c r="AP1068" s="77"/>
      <c r="AQ1068" s="77"/>
      <c r="AR1068" s="77"/>
      <c r="AS1068" s="77"/>
      <c r="AT1068" s="77"/>
      <c r="AU1068" s="77"/>
    </row>
    <row r="1069" spans="1:47">
      <c r="A1069" s="77" t="s">
        <v>2304</v>
      </c>
      <c r="B1069" s="77" t="s">
        <v>2673</v>
      </c>
      <c r="C1069" s="78">
        <v>42521</v>
      </c>
      <c r="D1069" s="77" t="s">
        <v>3554</v>
      </c>
      <c r="E1069" s="94">
        <v>26.1</v>
      </c>
      <c r="F1069" s="77" t="s">
        <v>94</v>
      </c>
      <c r="G1069" s="77" t="s">
        <v>94</v>
      </c>
      <c r="H1069" s="77"/>
      <c r="I1069" s="77"/>
      <c r="J1069" s="77"/>
      <c r="K1069" s="79"/>
      <c r="L1069" s="77"/>
      <c r="P1069" s="77"/>
      <c r="Q1069" s="77"/>
      <c r="R1069" s="77"/>
      <c r="S1069" s="77"/>
      <c r="V1069" s="77"/>
      <c r="W1069" s="77"/>
      <c r="X1069" s="77"/>
      <c r="Y1069" s="79"/>
      <c r="Z1069" s="79"/>
      <c r="AA1069" s="79"/>
      <c r="AB1069" s="79"/>
      <c r="AC1069" s="79"/>
      <c r="AD1069" s="79"/>
      <c r="AE1069" s="78"/>
      <c r="AF1069" s="77"/>
      <c r="AG1069" s="77"/>
      <c r="AH1069" s="77"/>
      <c r="AI1069" s="77"/>
      <c r="AJ1069" s="77"/>
      <c r="AK1069" s="77"/>
      <c r="AL1069" s="77"/>
      <c r="AM1069" s="77"/>
      <c r="AN1069" s="77"/>
      <c r="AO1069" s="77"/>
      <c r="AP1069" s="77"/>
      <c r="AQ1069" s="77"/>
      <c r="AR1069" s="77"/>
      <c r="AS1069" s="77"/>
      <c r="AT1069" s="77"/>
      <c r="AU1069" s="77"/>
    </row>
    <row r="1070" spans="1:47">
      <c r="A1070" s="77" t="s">
        <v>2304</v>
      </c>
      <c r="B1070" s="77" t="s">
        <v>2673</v>
      </c>
      <c r="C1070" s="78">
        <v>42521</v>
      </c>
      <c r="D1070" s="77" t="s">
        <v>3555</v>
      </c>
      <c r="E1070" s="94">
        <v>26.7</v>
      </c>
      <c r="F1070" s="77" t="s">
        <v>94</v>
      </c>
      <c r="G1070" s="77" t="s">
        <v>94</v>
      </c>
      <c r="H1070" s="77"/>
      <c r="I1070" s="77"/>
      <c r="J1070" s="77"/>
      <c r="K1070" s="79"/>
      <c r="L1070" s="77"/>
      <c r="P1070" s="77"/>
      <c r="Q1070" s="77"/>
      <c r="R1070" s="77"/>
      <c r="S1070" s="77"/>
      <c r="V1070" s="77"/>
      <c r="W1070" s="77"/>
      <c r="X1070" s="77"/>
      <c r="Y1070" s="79"/>
      <c r="Z1070" s="79"/>
      <c r="AA1070" s="79"/>
      <c r="AB1070" s="79"/>
      <c r="AC1070" s="79"/>
      <c r="AD1070" s="79"/>
      <c r="AE1070" s="78"/>
      <c r="AF1070" s="77"/>
      <c r="AG1070" s="77"/>
      <c r="AH1070" s="77"/>
      <c r="AI1070" s="77"/>
      <c r="AJ1070" s="77"/>
      <c r="AK1070" s="77"/>
      <c r="AL1070" s="77"/>
      <c r="AM1070" s="77"/>
      <c r="AN1070" s="77"/>
      <c r="AO1070" s="77"/>
      <c r="AP1070" s="77"/>
      <c r="AQ1070" s="77"/>
      <c r="AR1070" s="77"/>
      <c r="AS1070" s="77"/>
      <c r="AT1070" s="77"/>
      <c r="AU1070" s="77"/>
    </row>
    <row r="1071" spans="1:47">
      <c r="A1071" s="77" t="s">
        <v>2304</v>
      </c>
      <c r="B1071" s="77" t="s">
        <v>2673</v>
      </c>
      <c r="C1071" s="78">
        <v>42521</v>
      </c>
      <c r="D1071" s="77" t="s">
        <v>3556</v>
      </c>
      <c r="E1071" s="94">
        <v>28.19</v>
      </c>
      <c r="F1071" s="77" t="s">
        <v>94</v>
      </c>
      <c r="G1071" s="77" t="s">
        <v>94</v>
      </c>
      <c r="H1071" s="77"/>
      <c r="I1071" s="77"/>
      <c r="J1071" s="77"/>
      <c r="K1071" s="79"/>
      <c r="L1071" s="77"/>
      <c r="P1071" s="77"/>
      <c r="Q1071" s="77"/>
      <c r="R1071" s="77"/>
      <c r="S1071" s="77"/>
      <c r="V1071" s="77"/>
      <c r="W1071" s="77"/>
      <c r="X1071" s="77"/>
      <c r="Y1071" s="79"/>
      <c r="Z1071" s="79"/>
      <c r="AA1071" s="79"/>
      <c r="AB1071" s="79"/>
      <c r="AC1071" s="79"/>
      <c r="AD1071" s="79"/>
      <c r="AE1071" s="78"/>
      <c r="AF1071" s="77"/>
      <c r="AG1071" s="77"/>
      <c r="AH1071" s="77"/>
      <c r="AI1071" s="77"/>
      <c r="AJ1071" s="77"/>
      <c r="AK1071" s="77"/>
      <c r="AL1071" s="77"/>
      <c r="AM1071" s="77"/>
      <c r="AN1071" s="77"/>
      <c r="AO1071" s="77"/>
      <c r="AP1071" s="77"/>
      <c r="AQ1071" s="77"/>
      <c r="AR1071" s="77"/>
      <c r="AS1071" s="77"/>
      <c r="AT1071" s="77"/>
      <c r="AU1071" s="77"/>
    </row>
    <row r="1072" spans="1:47">
      <c r="A1072" s="77" t="s">
        <v>2304</v>
      </c>
      <c r="B1072" s="77" t="s">
        <v>2673</v>
      </c>
      <c r="C1072" s="78">
        <v>42521</v>
      </c>
      <c r="D1072" s="77" t="s">
        <v>3557</v>
      </c>
      <c r="E1072" s="94">
        <v>28.43</v>
      </c>
      <c r="F1072" s="77" t="s">
        <v>94</v>
      </c>
      <c r="G1072" s="77" t="s">
        <v>94</v>
      </c>
      <c r="H1072" s="77"/>
      <c r="I1072" s="77"/>
      <c r="J1072" s="77"/>
      <c r="K1072" s="79"/>
      <c r="L1072" s="77"/>
      <c r="P1072" s="77"/>
      <c r="Q1072" s="77"/>
      <c r="R1072" s="77"/>
      <c r="S1072" s="77"/>
      <c r="V1072" s="77"/>
      <c r="W1072" s="77"/>
      <c r="X1072" s="77"/>
      <c r="Y1072" s="79"/>
      <c r="Z1072" s="79"/>
      <c r="AA1072" s="79"/>
      <c r="AB1072" s="79"/>
      <c r="AC1072" s="79"/>
      <c r="AD1072" s="79"/>
      <c r="AE1072" s="78"/>
      <c r="AF1072" s="77"/>
      <c r="AG1072" s="77"/>
      <c r="AH1072" s="77"/>
      <c r="AI1072" s="77"/>
      <c r="AJ1072" s="77"/>
      <c r="AK1072" s="77"/>
      <c r="AL1072" s="77"/>
      <c r="AM1072" s="77"/>
      <c r="AN1072" s="77"/>
      <c r="AO1072" s="77"/>
      <c r="AP1072" s="77"/>
      <c r="AQ1072" s="77"/>
      <c r="AR1072" s="77"/>
      <c r="AS1072" s="77"/>
      <c r="AT1072" s="77"/>
      <c r="AU1072" s="77"/>
    </row>
    <row r="1073" spans="1:47">
      <c r="A1073" s="77" t="s">
        <v>2304</v>
      </c>
      <c r="B1073" s="77" t="s">
        <v>2673</v>
      </c>
      <c r="C1073" s="78">
        <v>42521</v>
      </c>
      <c r="D1073" s="77" t="s">
        <v>3558</v>
      </c>
      <c r="E1073" s="94">
        <v>29.29</v>
      </c>
      <c r="F1073" s="77" t="s">
        <v>94</v>
      </c>
      <c r="G1073" s="77" t="s">
        <v>94</v>
      </c>
      <c r="H1073" s="77"/>
      <c r="I1073" s="77"/>
      <c r="J1073" s="77"/>
      <c r="K1073" s="79"/>
      <c r="L1073" s="77"/>
      <c r="P1073" s="77"/>
      <c r="Q1073" s="77"/>
      <c r="R1073" s="77"/>
      <c r="S1073" s="77"/>
      <c r="V1073" s="77"/>
      <c r="W1073" s="77"/>
      <c r="X1073" s="77"/>
      <c r="Y1073" s="79"/>
      <c r="Z1073" s="79"/>
      <c r="AA1073" s="79"/>
      <c r="AB1073" s="79"/>
      <c r="AC1073" s="79"/>
      <c r="AD1073" s="79"/>
      <c r="AE1073" s="78"/>
      <c r="AF1073" s="77"/>
      <c r="AG1073" s="77"/>
      <c r="AH1073" s="77"/>
      <c r="AI1073" s="77"/>
      <c r="AJ1073" s="77"/>
      <c r="AK1073" s="77"/>
      <c r="AL1073" s="77"/>
      <c r="AM1073" s="77"/>
      <c r="AN1073" s="77"/>
      <c r="AO1073" s="77"/>
      <c r="AP1073" s="77"/>
      <c r="AQ1073" s="77"/>
      <c r="AR1073" s="77"/>
      <c r="AS1073" s="77"/>
      <c r="AT1073" s="77"/>
      <c r="AU1073" s="77"/>
    </row>
    <row r="1074" spans="1:47">
      <c r="A1074" s="77" t="s">
        <v>2304</v>
      </c>
      <c r="B1074" s="77" t="s">
        <v>2673</v>
      </c>
      <c r="C1074" s="78">
        <v>42521</v>
      </c>
      <c r="D1074" s="77" t="s">
        <v>3559</v>
      </c>
      <c r="E1074" s="94">
        <v>29.92</v>
      </c>
      <c r="F1074" s="77" t="s">
        <v>94</v>
      </c>
      <c r="G1074" s="77" t="s">
        <v>94</v>
      </c>
      <c r="H1074" s="77"/>
      <c r="I1074" s="77"/>
      <c r="J1074" s="77"/>
      <c r="K1074" s="79"/>
      <c r="L1074" s="77"/>
      <c r="P1074" s="77"/>
      <c r="Q1074" s="77"/>
      <c r="R1074" s="77"/>
      <c r="S1074" s="77"/>
      <c r="V1074" s="77"/>
      <c r="W1074" s="77"/>
      <c r="X1074" s="77"/>
      <c r="Y1074" s="79"/>
      <c r="Z1074" s="79"/>
      <c r="AA1074" s="79"/>
      <c r="AB1074" s="79"/>
      <c r="AC1074" s="79"/>
      <c r="AD1074" s="79"/>
      <c r="AE1074" s="78"/>
      <c r="AF1074" s="77"/>
      <c r="AG1074" s="77"/>
      <c r="AH1074" s="77"/>
      <c r="AI1074" s="77"/>
      <c r="AJ1074" s="77"/>
      <c r="AK1074" s="77"/>
      <c r="AL1074" s="77"/>
      <c r="AM1074" s="77"/>
      <c r="AN1074" s="77"/>
      <c r="AO1074" s="77"/>
      <c r="AP1074" s="77"/>
      <c r="AQ1074" s="77"/>
      <c r="AR1074" s="77"/>
      <c r="AS1074" s="77"/>
      <c r="AT1074" s="77"/>
      <c r="AU1074" s="77"/>
    </row>
    <row r="1075" spans="1:47">
      <c r="A1075" s="77" t="s">
        <v>2304</v>
      </c>
      <c r="B1075" s="77" t="s">
        <v>2673</v>
      </c>
      <c r="C1075" s="78">
        <v>42521</v>
      </c>
      <c r="D1075" s="77" t="s">
        <v>3560</v>
      </c>
      <c r="E1075" s="94">
        <v>30.47</v>
      </c>
      <c r="F1075" s="77" t="s">
        <v>94</v>
      </c>
      <c r="G1075" s="77" t="s">
        <v>94</v>
      </c>
      <c r="H1075" s="77"/>
      <c r="I1075" s="77"/>
      <c r="J1075" s="77"/>
      <c r="K1075" s="79"/>
      <c r="L1075" s="77"/>
      <c r="P1075" s="77"/>
      <c r="Q1075" s="77"/>
      <c r="R1075" s="77"/>
      <c r="S1075" s="77"/>
      <c r="V1075" s="77"/>
      <c r="W1075" s="77"/>
      <c r="X1075" s="77"/>
      <c r="Y1075" s="79"/>
      <c r="Z1075" s="79"/>
      <c r="AA1075" s="79"/>
      <c r="AB1075" s="79"/>
      <c r="AC1075" s="79"/>
      <c r="AD1075" s="79"/>
      <c r="AE1075" s="78"/>
      <c r="AF1075" s="77"/>
      <c r="AG1075" s="77"/>
      <c r="AH1075" s="77"/>
      <c r="AI1075" s="77"/>
      <c r="AJ1075" s="77"/>
      <c r="AK1075" s="77"/>
      <c r="AL1075" s="77"/>
      <c r="AM1075" s="77"/>
      <c r="AN1075" s="77"/>
      <c r="AO1075" s="77"/>
      <c r="AP1075" s="77"/>
      <c r="AQ1075" s="77"/>
      <c r="AR1075" s="77"/>
      <c r="AS1075" s="77"/>
      <c r="AT1075" s="77"/>
      <c r="AU1075" s="77"/>
    </row>
    <row r="1076" spans="1:47">
      <c r="A1076" s="77" t="s">
        <v>2304</v>
      </c>
      <c r="B1076" s="77" t="s">
        <v>2673</v>
      </c>
      <c r="C1076" s="78">
        <v>42521</v>
      </c>
      <c r="D1076" s="77" t="s">
        <v>3561</v>
      </c>
      <c r="E1076" s="94">
        <v>30.77</v>
      </c>
      <c r="F1076" s="77" t="s">
        <v>94</v>
      </c>
      <c r="G1076" s="77" t="s">
        <v>94</v>
      </c>
      <c r="H1076" s="77"/>
      <c r="I1076" s="77"/>
      <c r="J1076" s="77"/>
      <c r="K1076" s="79"/>
      <c r="L1076" s="77"/>
      <c r="P1076" s="77"/>
      <c r="Q1076" s="77"/>
      <c r="R1076" s="77"/>
      <c r="S1076" s="77"/>
      <c r="V1076" s="77"/>
      <c r="W1076" s="77"/>
      <c r="X1076" s="77"/>
      <c r="Y1076" s="79"/>
      <c r="Z1076" s="79"/>
      <c r="AA1076" s="79"/>
      <c r="AB1076" s="79"/>
      <c r="AC1076" s="79"/>
      <c r="AD1076" s="79"/>
      <c r="AE1076" s="78"/>
      <c r="AF1076" s="77"/>
      <c r="AG1076" s="77"/>
      <c r="AH1076" s="77"/>
      <c r="AI1076" s="77"/>
      <c r="AJ1076" s="77"/>
      <c r="AK1076" s="77"/>
      <c r="AL1076" s="77"/>
      <c r="AM1076" s="77"/>
      <c r="AN1076" s="77"/>
      <c r="AO1076" s="77"/>
      <c r="AP1076" s="77"/>
      <c r="AQ1076" s="77"/>
      <c r="AR1076" s="77"/>
      <c r="AS1076" s="77"/>
      <c r="AT1076" s="77"/>
      <c r="AU1076" s="77"/>
    </row>
    <row r="1077" spans="1:47">
      <c r="A1077" s="77" t="s">
        <v>2304</v>
      </c>
      <c r="B1077" s="77" t="s">
        <v>2673</v>
      </c>
      <c r="C1077" s="78">
        <v>42521</v>
      </c>
      <c r="D1077" s="77" t="s">
        <v>3562</v>
      </c>
      <c r="E1077" s="94">
        <v>33.130000000000003</v>
      </c>
      <c r="F1077" s="77" t="s">
        <v>94</v>
      </c>
      <c r="G1077" s="77" t="s">
        <v>94</v>
      </c>
      <c r="H1077" s="77"/>
      <c r="I1077" s="77"/>
      <c r="J1077" s="77"/>
      <c r="K1077" s="79"/>
      <c r="L1077" s="77"/>
      <c r="P1077" s="77"/>
      <c r="Q1077" s="77"/>
      <c r="R1077" s="77"/>
      <c r="S1077" s="77"/>
      <c r="V1077" s="77"/>
      <c r="W1077" s="77"/>
      <c r="X1077" s="77"/>
      <c r="Y1077" s="79"/>
      <c r="Z1077" s="79"/>
      <c r="AA1077" s="79"/>
      <c r="AB1077" s="79"/>
      <c r="AC1077" s="79"/>
      <c r="AD1077" s="79"/>
      <c r="AE1077" s="78"/>
      <c r="AF1077" s="77"/>
      <c r="AG1077" s="77"/>
      <c r="AH1077" s="77"/>
      <c r="AI1077" s="77"/>
      <c r="AJ1077" s="77"/>
      <c r="AK1077" s="77"/>
      <c r="AL1077" s="77"/>
      <c r="AM1077" s="77"/>
      <c r="AN1077" s="77"/>
      <c r="AO1077" s="77"/>
      <c r="AP1077" s="77"/>
      <c r="AQ1077" s="77"/>
      <c r="AR1077" s="77"/>
      <c r="AS1077" s="77"/>
      <c r="AT1077" s="77"/>
      <c r="AU1077" s="77"/>
    </row>
    <row r="1078" spans="1:47">
      <c r="A1078" s="77" t="s">
        <v>2304</v>
      </c>
      <c r="B1078" s="77" t="s">
        <v>2673</v>
      </c>
      <c r="C1078" s="78">
        <v>42521</v>
      </c>
      <c r="D1078" s="77" t="s">
        <v>3563</v>
      </c>
      <c r="E1078" s="94">
        <v>33.56</v>
      </c>
      <c r="F1078" s="77" t="s">
        <v>94</v>
      </c>
      <c r="G1078" s="77" t="s">
        <v>94</v>
      </c>
      <c r="H1078" s="77"/>
      <c r="I1078" s="77"/>
      <c r="J1078" s="77"/>
      <c r="K1078" s="79"/>
      <c r="L1078" s="77"/>
      <c r="P1078" s="77"/>
      <c r="Q1078" s="77"/>
      <c r="R1078" s="77"/>
      <c r="S1078" s="77"/>
      <c r="V1078" s="77"/>
      <c r="W1078" s="77"/>
      <c r="X1078" s="77"/>
      <c r="Y1078" s="79"/>
      <c r="Z1078" s="79"/>
      <c r="AA1078" s="79"/>
      <c r="AB1078" s="79"/>
      <c r="AC1078" s="79"/>
      <c r="AD1078" s="79"/>
      <c r="AE1078" s="78"/>
      <c r="AF1078" s="77"/>
      <c r="AG1078" s="77"/>
      <c r="AH1078" s="77"/>
      <c r="AI1078" s="77"/>
      <c r="AJ1078" s="77"/>
      <c r="AK1078" s="77"/>
      <c r="AL1078" s="77"/>
      <c r="AM1078" s="77"/>
      <c r="AN1078" s="77"/>
      <c r="AO1078" s="77"/>
      <c r="AP1078" s="77"/>
      <c r="AQ1078" s="77"/>
      <c r="AR1078" s="77"/>
      <c r="AS1078" s="77"/>
      <c r="AT1078" s="77"/>
      <c r="AU1078" s="77"/>
    </row>
    <row r="1079" spans="1:47">
      <c r="A1079" s="77" t="s">
        <v>2304</v>
      </c>
      <c r="B1079" s="77" t="s">
        <v>2673</v>
      </c>
      <c r="C1079" s="78">
        <v>42521</v>
      </c>
      <c r="D1079" s="77" t="s">
        <v>3564</v>
      </c>
      <c r="E1079" s="94">
        <v>33.869999999999997</v>
      </c>
      <c r="F1079" s="77" t="s">
        <v>94</v>
      </c>
      <c r="G1079" s="77" t="s">
        <v>94</v>
      </c>
      <c r="H1079" s="77"/>
      <c r="I1079" s="77"/>
      <c r="J1079" s="77"/>
      <c r="K1079" s="79"/>
      <c r="L1079" s="77"/>
      <c r="P1079" s="77"/>
      <c r="Q1079" s="77"/>
      <c r="R1079" s="77"/>
      <c r="S1079" s="77"/>
      <c r="V1079" s="77"/>
      <c r="W1079" s="77"/>
      <c r="X1079" s="77"/>
      <c r="Y1079" s="79"/>
      <c r="Z1079" s="79"/>
      <c r="AA1079" s="79"/>
      <c r="AB1079" s="79"/>
      <c r="AC1079" s="79"/>
      <c r="AD1079" s="79"/>
      <c r="AE1079" s="78"/>
      <c r="AF1079" s="77"/>
      <c r="AG1079" s="77"/>
      <c r="AH1079" s="77"/>
      <c r="AI1079" s="77"/>
      <c r="AJ1079" s="77"/>
      <c r="AK1079" s="77"/>
      <c r="AL1079" s="77"/>
      <c r="AM1079" s="77"/>
      <c r="AN1079" s="77"/>
      <c r="AO1079" s="77"/>
      <c r="AP1079" s="77"/>
      <c r="AQ1079" s="77"/>
      <c r="AR1079" s="77"/>
      <c r="AS1079" s="77"/>
      <c r="AT1079" s="77"/>
      <c r="AU1079" s="77"/>
    </row>
    <row r="1080" spans="1:47">
      <c r="A1080" s="77" t="s">
        <v>2304</v>
      </c>
      <c r="B1080" s="77" t="s">
        <v>2673</v>
      </c>
      <c r="C1080" s="78">
        <v>42521</v>
      </c>
      <c r="D1080" s="77" t="s">
        <v>3565</v>
      </c>
      <c r="E1080" s="94">
        <v>34.659999999999997</v>
      </c>
      <c r="F1080" s="77" t="s">
        <v>94</v>
      </c>
      <c r="G1080" s="77" t="s">
        <v>94</v>
      </c>
      <c r="H1080" s="77"/>
      <c r="I1080" s="77"/>
      <c r="J1080" s="77"/>
      <c r="K1080" s="79"/>
      <c r="L1080" s="77"/>
      <c r="P1080" s="77"/>
      <c r="Q1080" s="77"/>
      <c r="R1080" s="77"/>
      <c r="S1080" s="77"/>
      <c r="V1080" s="77"/>
      <c r="W1080" s="77"/>
      <c r="X1080" s="77"/>
      <c r="Y1080" s="79"/>
      <c r="Z1080" s="79"/>
      <c r="AA1080" s="79"/>
      <c r="AB1080" s="79"/>
      <c r="AC1080" s="79"/>
      <c r="AD1080" s="79"/>
      <c r="AE1080" s="78"/>
      <c r="AF1080" s="77"/>
      <c r="AG1080" s="77"/>
      <c r="AH1080" s="77"/>
      <c r="AI1080" s="77"/>
      <c r="AJ1080" s="77"/>
      <c r="AK1080" s="77"/>
      <c r="AL1080" s="77"/>
      <c r="AM1080" s="77"/>
      <c r="AN1080" s="77"/>
      <c r="AO1080" s="77"/>
      <c r="AP1080" s="77"/>
      <c r="AQ1080" s="77"/>
      <c r="AR1080" s="77"/>
      <c r="AS1080" s="77"/>
      <c r="AT1080" s="77"/>
      <c r="AU1080" s="77"/>
    </row>
    <row r="1081" spans="1:47">
      <c r="A1081" s="77" t="s">
        <v>2304</v>
      </c>
      <c r="B1081" s="77" t="s">
        <v>2673</v>
      </c>
      <c r="C1081" s="78">
        <v>42521</v>
      </c>
      <c r="D1081" s="77" t="s">
        <v>3566</v>
      </c>
      <c r="E1081" s="94">
        <v>35.24</v>
      </c>
      <c r="F1081" s="77" t="s">
        <v>94</v>
      </c>
      <c r="G1081" s="77" t="s">
        <v>94</v>
      </c>
      <c r="H1081" s="77"/>
      <c r="I1081" s="77"/>
      <c r="J1081" s="77"/>
      <c r="K1081" s="79"/>
      <c r="L1081" s="77"/>
      <c r="P1081" s="77"/>
      <c r="Q1081" s="77"/>
      <c r="R1081" s="77"/>
      <c r="S1081" s="77"/>
      <c r="V1081" s="77"/>
      <c r="W1081" s="77"/>
      <c r="X1081" s="77"/>
      <c r="Y1081" s="79"/>
      <c r="Z1081" s="79"/>
      <c r="AA1081" s="79"/>
      <c r="AB1081" s="79"/>
      <c r="AC1081" s="79"/>
      <c r="AD1081" s="79"/>
      <c r="AE1081" s="78"/>
      <c r="AF1081" s="77"/>
      <c r="AG1081" s="77"/>
      <c r="AH1081" s="77"/>
      <c r="AI1081" s="77"/>
      <c r="AJ1081" s="77"/>
      <c r="AK1081" s="77"/>
      <c r="AL1081" s="77"/>
      <c r="AM1081" s="77"/>
      <c r="AN1081" s="77"/>
      <c r="AO1081" s="77"/>
      <c r="AP1081" s="77"/>
      <c r="AQ1081" s="77"/>
      <c r="AR1081" s="77"/>
      <c r="AS1081" s="77"/>
      <c r="AT1081" s="77"/>
      <c r="AU1081" s="77"/>
    </row>
    <row r="1082" spans="1:47">
      <c r="A1082" s="77" t="s">
        <v>2304</v>
      </c>
      <c r="B1082" s="77" t="s">
        <v>2673</v>
      </c>
      <c r="C1082" s="78">
        <v>42521</v>
      </c>
      <c r="D1082" s="77" t="s">
        <v>3567</v>
      </c>
      <c r="E1082" s="94">
        <v>37.549999999999997</v>
      </c>
      <c r="F1082" s="77" t="s">
        <v>94</v>
      </c>
      <c r="G1082" s="77" t="s">
        <v>94</v>
      </c>
      <c r="H1082" s="77"/>
      <c r="I1082" s="77"/>
      <c r="J1082" s="77"/>
      <c r="K1082" s="79"/>
      <c r="L1082" s="77"/>
      <c r="P1082" s="77"/>
      <c r="Q1082" s="77"/>
      <c r="R1082" s="77"/>
      <c r="S1082" s="77"/>
      <c r="V1082" s="77"/>
      <c r="W1082" s="77"/>
      <c r="X1082" s="77"/>
      <c r="Y1082" s="79"/>
      <c r="Z1082" s="79"/>
      <c r="AA1082" s="79"/>
      <c r="AB1082" s="79"/>
      <c r="AC1082" s="79"/>
      <c r="AD1082" s="79"/>
      <c r="AE1082" s="78"/>
      <c r="AF1082" s="77"/>
      <c r="AG1082" s="77"/>
      <c r="AH1082" s="77"/>
      <c r="AI1082" s="77"/>
      <c r="AJ1082" s="77"/>
      <c r="AK1082" s="77"/>
      <c r="AL1082" s="77"/>
      <c r="AM1082" s="77"/>
      <c r="AN1082" s="77"/>
      <c r="AO1082" s="77"/>
      <c r="AP1082" s="77"/>
      <c r="AQ1082" s="77"/>
      <c r="AR1082" s="77"/>
      <c r="AS1082" s="77"/>
      <c r="AT1082" s="77"/>
      <c r="AU1082" s="77"/>
    </row>
    <row r="1083" spans="1:47">
      <c r="A1083" s="77" t="s">
        <v>2304</v>
      </c>
      <c r="B1083" s="77" t="s">
        <v>2673</v>
      </c>
      <c r="C1083" s="78">
        <v>42521</v>
      </c>
      <c r="D1083" s="77" t="s">
        <v>3568</v>
      </c>
      <c r="E1083" s="94">
        <v>37.85</v>
      </c>
      <c r="F1083" s="77" t="s">
        <v>94</v>
      </c>
      <c r="G1083" s="77" t="s">
        <v>94</v>
      </c>
      <c r="H1083" s="77"/>
      <c r="I1083" s="77"/>
      <c r="J1083" s="77"/>
      <c r="K1083" s="79"/>
      <c r="L1083" s="77"/>
      <c r="P1083" s="77"/>
      <c r="Q1083" s="77"/>
      <c r="R1083" s="77"/>
      <c r="S1083" s="77"/>
      <c r="V1083" s="77"/>
      <c r="W1083" s="77"/>
      <c r="X1083" s="77"/>
      <c r="Y1083" s="79"/>
      <c r="Z1083" s="79"/>
      <c r="AA1083" s="79"/>
      <c r="AB1083" s="79"/>
      <c r="AC1083" s="79"/>
      <c r="AD1083" s="79"/>
      <c r="AE1083" s="78"/>
      <c r="AF1083" s="77"/>
      <c r="AG1083" s="77"/>
      <c r="AH1083" s="77"/>
      <c r="AI1083" s="77"/>
      <c r="AJ1083" s="77"/>
      <c r="AK1083" s="77"/>
      <c r="AL1083" s="77"/>
      <c r="AM1083" s="77"/>
      <c r="AN1083" s="77"/>
      <c r="AO1083" s="77"/>
      <c r="AP1083" s="77"/>
      <c r="AQ1083" s="77"/>
      <c r="AR1083" s="77"/>
      <c r="AS1083" s="77"/>
      <c r="AT1083" s="77"/>
      <c r="AU1083" s="77"/>
    </row>
    <row r="1084" spans="1:47">
      <c r="A1084" s="77" t="s">
        <v>2304</v>
      </c>
      <c r="B1084" s="77" t="s">
        <v>2673</v>
      </c>
      <c r="C1084" s="78">
        <v>42521</v>
      </c>
      <c r="D1084" s="77" t="s">
        <v>3569</v>
      </c>
      <c r="E1084" s="94">
        <v>40.24</v>
      </c>
      <c r="F1084" s="77" t="s">
        <v>94</v>
      </c>
      <c r="G1084" s="77" t="s">
        <v>94</v>
      </c>
      <c r="H1084" s="77"/>
      <c r="I1084" s="77"/>
      <c r="J1084" s="77"/>
      <c r="K1084" s="79"/>
      <c r="L1084" s="77"/>
      <c r="P1084" s="77"/>
      <c r="Q1084" s="77"/>
      <c r="R1084" s="77"/>
      <c r="S1084" s="77"/>
      <c r="V1084" s="77"/>
      <c r="W1084" s="77"/>
      <c r="X1084" s="77"/>
      <c r="Y1084" s="79"/>
      <c r="Z1084" s="79"/>
      <c r="AA1084" s="79"/>
      <c r="AB1084" s="79"/>
      <c r="AC1084" s="79"/>
      <c r="AD1084" s="79"/>
      <c r="AE1084" s="78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</row>
    <row r="1085" spans="1:47">
      <c r="A1085" s="77" t="s">
        <v>2304</v>
      </c>
      <c r="B1085" s="77" t="s">
        <v>2673</v>
      </c>
      <c r="C1085" s="78">
        <v>42521</v>
      </c>
      <c r="D1085" s="77" t="s">
        <v>3570</v>
      </c>
      <c r="E1085" s="94">
        <v>41.22</v>
      </c>
      <c r="F1085" s="77" t="s">
        <v>94</v>
      </c>
      <c r="G1085" s="77" t="s">
        <v>94</v>
      </c>
      <c r="H1085" s="77"/>
      <c r="I1085" s="77"/>
      <c r="J1085" s="77"/>
      <c r="K1085" s="79"/>
      <c r="L1085" s="77"/>
      <c r="P1085" s="77"/>
      <c r="Q1085" s="77"/>
      <c r="R1085" s="77"/>
      <c r="S1085" s="77"/>
      <c r="V1085" s="77"/>
      <c r="W1085" s="77"/>
      <c r="X1085" s="77"/>
      <c r="Y1085" s="79"/>
      <c r="Z1085" s="79"/>
      <c r="AA1085" s="79"/>
      <c r="AB1085" s="79"/>
      <c r="AC1085" s="79"/>
      <c r="AD1085" s="79"/>
      <c r="AE1085" s="78"/>
      <c r="AF1085" s="77"/>
      <c r="AG1085" s="77"/>
      <c r="AH1085" s="77"/>
      <c r="AI1085" s="77"/>
      <c r="AJ1085" s="77"/>
      <c r="AK1085" s="77"/>
      <c r="AL1085" s="77"/>
      <c r="AM1085" s="77"/>
      <c r="AN1085" s="77"/>
      <c r="AO1085" s="77"/>
      <c r="AP1085" s="77"/>
      <c r="AQ1085" s="77"/>
      <c r="AR1085" s="77"/>
      <c r="AS1085" s="77"/>
      <c r="AT1085" s="77"/>
      <c r="AU1085" s="77"/>
    </row>
    <row r="1086" spans="1:47">
      <c r="A1086" s="77" t="s">
        <v>2304</v>
      </c>
      <c r="B1086" s="77" t="s">
        <v>2673</v>
      </c>
      <c r="C1086" s="78">
        <v>42521</v>
      </c>
      <c r="D1086" s="77" t="s">
        <v>3571</v>
      </c>
      <c r="E1086" s="94">
        <v>43.7</v>
      </c>
      <c r="F1086" s="77" t="s">
        <v>94</v>
      </c>
      <c r="G1086" s="77" t="s">
        <v>94</v>
      </c>
      <c r="H1086" s="77"/>
      <c r="I1086" s="77"/>
      <c r="J1086" s="77"/>
      <c r="K1086" s="79"/>
      <c r="L1086" s="77"/>
      <c r="P1086" s="77"/>
      <c r="Q1086" s="77"/>
      <c r="R1086" s="77"/>
      <c r="S1086" s="77"/>
      <c r="V1086" s="77"/>
      <c r="W1086" s="77"/>
      <c r="X1086" s="77"/>
      <c r="Y1086" s="79"/>
      <c r="Z1086" s="79"/>
      <c r="AA1086" s="79"/>
      <c r="AB1086" s="79"/>
      <c r="AC1086" s="79"/>
      <c r="AD1086" s="79"/>
      <c r="AE1086" s="78"/>
      <c r="AF1086" s="77"/>
      <c r="AG1086" s="77"/>
      <c r="AH1086" s="77"/>
      <c r="AI1086" s="77"/>
      <c r="AJ1086" s="77"/>
      <c r="AK1086" s="77"/>
      <c r="AL1086" s="77"/>
      <c r="AM1086" s="77"/>
      <c r="AN1086" s="77"/>
      <c r="AO1086" s="77"/>
      <c r="AP1086" s="77"/>
      <c r="AQ1086" s="77"/>
      <c r="AR1086" s="77"/>
      <c r="AS1086" s="77"/>
      <c r="AT1086" s="77"/>
      <c r="AU1086" s="77"/>
    </row>
    <row r="1087" spans="1:47">
      <c r="A1087" s="77" t="s">
        <v>2304</v>
      </c>
      <c r="B1087" s="77" t="s">
        <v>2673</v>
      </c>
      <c r="C1087" s="78">
        <v>42521</v>
      </c>
      <c r="D1087" s="77" t="s">
        <v>3572</v>
      </c>
      <c r="E1087" s="94">
        <v>45.26</v>
      </c>
      <c r="F1087" s="77" t="s">
        <v>94</v>
      </c>
      <c r="G1087" s="77" t="s">
        <v>94</v>
      </c>
      <c r="H1087" s="77"/>
      <c r="I1087" s="77"/>
      <c r="J1087" s="77"/>
      <c r="K1087" s="79"/>
      <c r="L1087" s="77"/>
      <c r="P1087" s="77"/>
      <c r="Q1087" s="77"/>
      <c r="R1087" s="77"/>
      <c r="S1087" s="77"/>
      <c r="V1087" s="77"/>
      <c r="W1087" s="77"/>
      <c r="X1087" s="77"/>
      <c r="Y1087" s="79"/>
      <c r="Z1087" s="79"/>
      <c r="AA1087" s="79"/>
      <c r="AB1087" s="79"/>
      <c r="AC1087" s="79"/>
      <c r="AD1087" s="79"/>
      <c r="AE1087" s="78"/>
      <c r="AF1087" s="77"/>
      <c r="AG1087" s="77"/>
      <c r="AH1087" s="77"/>
      <c r="AI1087" s="77"/>
      <c r="AJ1087" s="77"/>
      <c r="AK1087" s="77"/>
      <c r="AL1087" s="77"/>
      <c r="AM1087" s="77"/>
      <c r="AN1087" s="77"/>
      <c r="AO1087" s="77"/>
      <c r="AP1087" s="77"/>
      <c r="AQ1087" s="77"/>
      <c r="AR1087" s="77"/>
      <c r="AS1087" s="77"/>
      <c r="AT1087" s="77"/>
      <c r="AU1087" s="77"/>
    </row>
    <row r="1088" spans="1:47">
      <c r="A1088" s="77" t="s">
        <v>2304</v>
      </c>
      <c r="B1088" s="77" t="s">
        <v>2673</v>
      </c>
      <c r="C1088" s="78">
        <v>42521</v>
      </c>
      <c r="D1088" s="77" t="s">
        <v>3573</v>
      </c>
      <c r="E1088" s="94">
        <v>45.97</v>
      </c>
      <c r="F1088" s="77" t="s">
        <v>94</v>
      </c>
      <c r="G1088" s="77" t="s">
        <v>94</v>
      </c>
      <c r="H1088" s="77"/>
      <c r="I1088" s="77"/>
      <c r="J1088" s="77"/>
      <c r="K1088" s="79"/>
      <c r="L1088" s="77"/>
      <c r="P1088" s="77"/>
      <c r="Q1088" s="77"/>
      <c r="R1088" s="77"/>
      <c r="S1088" s="77"/>
      <c r="V1088" s="77"/>
      <c r="W1088" s="77"/>
      <c r="X1088" s="77"/>
      <c r="Y1088" s="79"/>
      <c r="Z1088" s="79"/>
      <c r="AA1088" s="79"/>
      <c r="AB1088" s="79"/>
      <c r="AC1088" s="79"/>
      <c r="AD1088" s="79"/>
      <c r="AE1088" s="78"/>
      <c r="AF1088" s="77"/>
      <c r="AG1088" s="77"/>
      <c r="AH1088" s="77"/>
      <c r="AI1088" s="77"/>
      <c r="AJ1088" s="77"/>
      <c r="AK1088" s="77"/>
      <c r="AL1088" s="77"/>
      <c r="AM1088" s="77"/>
      <c r="AN1088" s="77"/>
      <c r="AO1088" s="77"/>
      <c r="AP1088" s="77"/>
      <c r="AQ1088" s="77"/>
      <c r="AR1088" s="77"/>
      <c r="AS1088" s="77"/>
      <c r="AT1088" s="77"/>
      <c r="AU1088" s="77"/>
    </row>
    <row r="1089" spans="1:47">
      <c r="A1089" s="77" t="s">
        <v>2304</v>
      </c>
      <c r="B1089" s="77" t="s">
        <v>2673</v>
      </c>
      <c r="C1089" s="78">
        <v>42521</v>
      </c>
      <c r="D1089" s="77" t="s">
        <v>3574</v>
      </c>
      <c r="E1089" s="94">
        <v>46</v>
      </c>
      <c r="F1089" s="77" t="s">
        <v>94</v>
      </c>
      <c r="G1089" s="77" t="s">
        <v>94</v>
      </c>
      <c r="H1089" s="77"/>
      <c r="I1089" s="77"/>
      <c r="J1089" s="77"/>
      <c r="K1089" s="79"/>
      <c r="L1089" s="77"/>
      <c r="P1089" s="77"/>
      <c r="Q1089" s="77"/>
      <c r="R1089" s="77"/>
      <c r="S1089" s="77"/>
      <c r="V1089" s="77"/>
      <c r="W1089" s="77"/>
      <c r="X1089" s="77"/>
      <c r="Y1089" s="79"/>
      <c r="Z1089" s="79"/>
      <c r="AA1089" s="79"/>
      <c r="AB1089" s="79"/>
      <c r="AC1089" s="79"/>
      <c r="AD1089" s="79"/>
      <c r="AE1089" s="78"/>
      <c r="AF1089" s="77"/>
      <c r="AG1089" s="77"/>
      <c r="AH1089" s="77"/>
      <c r="AI1089" s="77"/>
      <c r="AJ1089" s="77"/>
      <c r="AK1089" s="77"/>
      <c r="AL1089" s="77"/>
      <c r="AM1089" s="77"/>
      <c r="AN1089" s="77"/>
      <c r="AO1089" s="77"/>
      <c r="AP1089" s="77"/>
      <c r="AQ1089" s="77"/>
      <c r="AR1089" s="77"/>
      <c r="AS1089" s="77"/>
      <c r="AT1089" s="77"/>
      <c r="AU1089" s="77"/>
    </row>
    <row r="1090" spans="1:47">
      <c r="A1090" s="77" t="s">
        <v>2304</v>
      </c>
      <c r="B1090" s="77" t="s">
        <v>2673</v>
      </c>
      <c r="C1090" s="78">
        <v>42521</v>
      </c>
      <c r="D1090" s="77" t="s">
        <v>3575</v>
      </c>
      <c r="E1090" s="94">
        <v>46.86</v>
      </c>
      <c r="F1090" s="77" t="s">
        <v>94</v>
      </c>
      <c r="G1090" s="77" t="s">
        <v>94</v>
      </c>
      <c r="H1090" s="77"/>
      <c r="I1090" s="77"/>
      <c r="J1090" s="77"/>
      <c r="K1090" s="79"/>
      <c r="L1090" s="77"/>
      <c r="P1090" s="77"/>
      <c r="Q1090" s="77"/>
      <c r="R1090" s="77"/>
      <c r="S1090" s="77"/>
      <c r="V1090" s="77"/>
      <c r="W1090" s="77"/>
      <c r="X1090" s="77"/>
      <c r="Y1090" s="79"/>
      <c r="Z1090" s="79"/>
      <c r="AA1090" s="79"/>
      <c r="AB1090" s="79"/>
      <c r="AC1090" s="79"/>
      <c r="AD1090" s="79"/>
      <c r="AE1090" s="78"/>
      <c r="AF1090" s="77"/>
      <c r="AG1090" s="77"/>
      <c r="AH1090" s="77"/>
      <c r="AI1090" s="77"/>
      <c r="AJ1090" s="77"/>
      <c r="AK1090" s="77"/>
      <c r="AL1090" s="77"/>
      <c r="AM1090" s="77"/>
      <c r="AN1090" s="77"/>
      <c r="AO1090" s="77"/>
      <c r="AP1090" s="77"/>
      <c r="AQ1090" s="77"/>
      <c r="AR1090" s="77"/>
      <c r="AS1090" s="77"/>
      <c r="AT1090" s="77"/>
      <c r="AU1090" s="77"/>
    </row>
    <row r="1091" spans="1:47">
      <c r="A1091" s="77" t="s">
        <v>2304</v>
      </c>
      <c r="B1091" s="77" t="s">
        <v>2673</v>
      </c>
      <c r="C1091" s="78">
        <v>42521</v>
      </c>
      <c r="D1091" s="77" t="s">
        <v>3576</v>
      </c>
      <c r="E1091" s="94">
        <v>48.28</v>
      </c>
      <c r="F1091" s="77" t="s">
        <v>94</v>
      </c>
      <c r="G1091" s="77" t="s">
        <v>94</v>
      </c>
      <c r="H1091" s="77"/>
      <c r="I1091" s="77"/>
      <c r="J1091" s="77"/>
      <c r="K1091" s="79"/>
      <c r="L1091" s="77"/>
      <c r="P1091" s="77"/>
      <c r="Q1091" s="77"/>
      <c r="R1091" s="77"/>
      <c r="S1091" s="77"/>
      <c r="V1091" s="77"/>
      <c r="W1091" s="77"/>
      <c r="X1091" s="77"/>
      <c r="Y1091" s="79"/>
      <c r="Z1091" s="79"/>
      <c r="AA1091" s="79"/>
      <c r="AB1091" s="79"/>
      <c r="AC1091" s="79"/>
      <c r="AD1091" s="79"/>
      <c r="AE1091" s="78"/>
      <c r="AF1091" s="77"/>
      <c r="AG1091" s="77"/>
      <c r="AH1091" s="77"/>
      <c r="AI1091" s="77"/>
      <c r="AJ1091" s="77"/>
      <c r="AK1091" s="77"/>
      <c r="AL1091" s="77"/>
      <c r="AM1091" s="77"/>
      <c r="AN1091" s="77"/>
      <c r="AO1091" s="77"/>
      <c r="AP1091" s="77"/>
      <c r="AQ1091" s="77"/>
      <c r="AR1091" s="77"/>
      <c r="AS1091" s="77"/>
      <c r="AT1091" s="77"/>
      <c r="AU1091" s="77"/>
    </row>
    <row r="1092" spans="1:47">
      <c r="A1092" s="77" t="s">
        <v>2304</v>
      </c>
      <c r="B1092" s="77" t="s">
        <v>2673</v>
      </c>
      <c r="C1092" s="78">
        <v>42521</v>
      </c>
      <c r="D1092" s="77" t="s">
        <v>3577</v>
      </c>
      <c r="E1092" s="94">
        <v>49.56</v>
      </c>
      <c r="F1092" s="77" t="s">
        <v>94</v>
      </c>
      <c r="G1092" s="77" t="s">
        <v>94</v>
      </c>
      <c r="H1092" s="77"/>
      <c r="I1092" s="77"/>
      <c r="J1092" s="77"/>
      <c r="K1092" s="79"/>
      <c r="L1092" s="77"/>
      <c r="P1092" s="77"/>
      <c r="Q1092" s="77"/>
      <c r="R1092" s="77"/>
      <c r="S1092" s="77"/>
      <c r="V1092" s="77"/>
      <c r="W1092" s="77"/>
      <c r="X1092" s="77"/>
      <c r="Y1092" s="79"/>
      <c r="Z1092" s="79"/>
      <c r="AA1092" s="79"/>
      <c r="AB1092" s="79"/>
      <c r="AC1092" s="79"/>
      <c r="AD1092" s="79"/>
      <c r="AE1092" s="78"/>
      <c r="AF1092" s="77"/>
      <c r="AG1092" s="77"/>
      <c r="AH1092" s="77"/>
      <c r="AI1092" s="77"/>
      <c r="AJ1092" s="77"/>
      <c r="AK1092" s="77"/>
      <c r="AL1092" s="77"/>
      <c r="AM1092" s="77"/>
      <c r="AN1092" s="77"/>
      <c r="AO1092" s="77"/>
      <c r="AP1092" s="77"/>
      <c r="AQ1092" s="77"/>
      <c r="AR1092" s="77"/>
      <c r="AS1092" s="77"/>
      <c r="AT1092" s="77"/>
      <c r="AU1092" s="77"/>
    </row>
    <row r="1093" spans="1:47">
      <c r="A1093" s="77" t="s">
        <v>2304</v>
      </c>
      <c r="B1093" s="77" t="s">
        <v>2673</v>
      </c>
      <c r="C1093" s="78">
        <v>42521</v>
      </c>
      <c r="D1093" s="77" t="s">
        <v>3578</v>
      </c>
      <c r="E1093" s="94">
        <v>49.85</v>
      </c>
      <c r="F1093" s="77" t="s">
        <v>94</v>
      </c>
      <c r="G1093" s="77" t="s">
        <v>94</v>
      </c>
      <c r="H1093" s="77"/>
      <c r="I1093" s="77"/>
      <c r="J1093" s="77"/>
      <c r="K1093" s="79"/>
      <c r="L1093" s="77"/>
      <c r="P1093" s="77"/>
      <c r="Q1093" s="77"/>
      <c r="R1093" s="77"/>
      <c r="S1093" s="77"/>
      <c r="V1093" s="77"/>
      <c r="W1093" s="77"/>
      <c r="X1093" s="77"/>
      <c r="Y1093" s="79"/>
      <c r="Z1093" s="79"/>
      <c r="AA1093" s="79"/>
      <c r="AB1093" s="79"/>
      <c r="AC1093" s="79"/>
      <c r="AD1093" s="79"/>
      <c r="AE1093" s="78"/>
      <c r="AF1093" s="77"/>
      <c r="AG1093" s="77"/>
      <c r="AH1093" s="77"/>
      <c r="AI1093" s="77"/>
      <c r="AJ1093" s="77"/>
      <c r="AK1093" s="77"/>
      <c r="AL1093" s="77"/>
      <c r="AM1093" s="77"/>
      <c r="AN1093" s="77"/>
      <c r="AO1093" s="77"/>
      <c r="AP1093" s="77"/>
      <c r="AQ1093" s="77"/>
      <c r="AR1093" s="77"/>
      <c r="AS1093" s="77"/>
      <c r="AT1093" s="77"/>
      <c r="AU1093" s="77"/>
    </row>
    <row r="1094" spans="1:47">
      <c r="A1094" s="77" t="s">
        <v>2304</v>
      </c>
      <c r="B1094" s="77" t="s">
        <v>2673</v>
      </c>
      <c r="C1094" s="78">
        <v>42521</v>
      </c>
      <c r="D1094" s="77" t="s">
        <v>3579</v>
      </c>
      <c r="E1094" s="94">
        <v>49.97</v>
      </c>
      <c r="F1094" s="77" t="s">
        <v>94</v>
      </c>
      <c r="G1094" s="77" t="s">
        <v>94</v>
      </c>
      <c r="H1094" s="77"/>
      <c r="I1094" s="77"/>
      <c r="J1094" s="77"/>
      <c r="K1094" s="79"/>
      <c r="L1094" s="77"/>
      <c r="P1094" s="77"/>
      <c r="Q1094" s="77"/>
      <c r="R1094" s="77"/>
      <c r="S1094" s="77"/>
      <c r="V1094" s="77"/>
      <c r="W1094" s="77"/>
      <c r="X1094" s="77"/>
      <c r="Y1094" s="79"/>
      <c r="Z1094" s="79"/>
      <c r="AA1094" s="79"/>
      <c r="AB1094" s="79"/>
      <c r="AC1094" s="79"/>
      <c r="AD1094" s="79"/>
      <c r="AE1094" s="78"/>
      <c r="AF1094" s="77"/>
      <c r="AG1094" s="77"/>
      <c r="AH1094" s="77"/>
      <c r="AI1094" s="77"/>
      <c r="AJ1094" s="77"/>
      <c r="AK1094" s="77"/>
      <c r="AL1094" s="77"/>
      <c r="AM1094" s="77"/>
      <c r="AN1094" s="77"/>
      <c r="AO1094" s="77"/>
      <c r="AP1094" s="77"/>
      <c r="AQ1094" s="77"/>
      <c r="AR1094" s="77"/>
      <c r="AS1094" s="77"/>
      <c r="AT1094" s="77"/>
      <c r="AU1094" s="77"/>
    </row>
    <row r="1095" spans="1:47">
      <c r="A1095" s="77" t="s">
        <v>2304</v>
      </c>
      <c r="B1095" s="77" t="s">
        <v>2673</v>
      </c>
      <c r="C1095" s="78">
        <v>42521</v>
      </c>
      <c r="D1095" s="77" t="s">
        <v>3580</v>
      </c>
      <c r="E1095" s="94">
        <v>50.45</v>
      </c>
      <c r="F1095" s="77" t="s">
        <v>94</v>
      </c>
      <c r="G1095" s="77" t="s">
        <v>94</v>
      </c>
      <c r="H1095" s="77"/>
      <c r="I1095" s="77"/>
      <c r="J1095" s="77"/>
      <c r="K1095" s="79"/>
      <c r="L1095" s="77"/>
      <c r="P1095" s="77"/>
      <c r="Q1095" s="77"/>
      <c r="R1095" s="77"/>
      <c r="S1095" s="77"/>
      <c r="V1095" s="77"/>
      <c r="W1095" s="77"/>
      <c r="X1095" s="77"/>
      <c r="Y1095" s="79"/>
      <c r="Z1095" s="79"/>
      <c r="AA1095" s="79"/>
      <c r="AB1095" s="79"/>
      <c r="AC1095" s="79"/>
      <c r="AD1095" s="79"/>
      <c r="AE1095" s="78"/>
      <c r="AF1095" s="77"/>
      <c r="AG1095" s="77"/>
      <c r="AH1095" s="77"/>
      <c r="AI1095" s="77"/>
      <c r="AJ1095" s="77"/>
      <c r="AK1095" s="77"/>
      <c r="AL1095" s="77"/>
      <c r="AM1095" s="77"/>
      <c r="AN1095" s="77"/>
      <c r="AO1095" s="77"/>
      <c r="AP1095" s="77"/>
      <c r="AQ1095" s="77"/>
      <c r="AR1095" s="77"/>
      <c r="AS1095" s="77"/>
      <c r="AT1095" s="77"/>
      <c r="AU1095" s="77"/>
    </row>
    <row r="1096" spans="1:47">
      <c r="A1096" s="77" t="s">
        <v>2304</v>
      </c>
      <c r="B1096" s="77" t="s">
        <v>2673</v>
      </c>
      <c r="C1096" s="78">
        <v>42521</v>
      </c>
      <c r="D1096" s="77" t="s">
        <v>3581</v>
      </c>
      <c r="E1096" s="94">
        <v>51.04</v>
      </c>
      <c r="F1096" s="77" t="s">
        <v>94</v>
      </c>
      <c r="G1096" s="77" t="s">
        <v>94</v>
      </c>
      <c r="H1096" s="77"/>
      <c r="I1096" s="77"/>
      <c r="J1096" s="77"/>
      <c r="K1096" s="79"/>
      <c r="L1096" s="77"/>
      <c r="P1096" s="77"/>
      <c r="Q1096" s="77"/>
      <c r="R1096" s="77"/>
      <c r="S1096" s="77"/>
      <c r="V1096" s="77"/>
      <c r="W1096" s="77"/>
      <c r="X1096" s="77"/>
      <c r="Y1096" s="79"/>
      <c r="Z1096" s="79"/>
      <c r="AA1096" s="79"/>
      <c r="AB1096" s="79"/>
      <c r="AC1096" s="79"/>
      <c r="AD1096" s="79"/>
      <c r="AE1096" s="78"/>
      <c r="AF1096" s="77"/>
      <c r="AG1096" s="77"/>
      <c r="AH1096" s="77"/>
      <c r="AI1096" s="77"/>
      <c r="AJ1096" s="77"/>
      <c r="AK1096" s="77"/>
      <c r="AL1096" s="77"/>
      <c r="AM1096" s="77"/>
      <c r="AN1096" s="77"/>
      <c r="AO1096" s="77"/>
      <c r="AP1096" s="77"/>
      <c r="AQ1096" s="77"/>
      <c r="AR1096" s="77"/>
      <c r="AS1096" s="77"/>
      <c r="AT1096" s="77"/>
      <c r="AU1096" s="77"/>
    </row>
    <row r="1097" spans="1:47">
      <c r="A1097" s="77" t="s">
        <v>2304</v>
      </c>
      <c r="B1097" s="77" t="s">
        <v>2673</v>
      </c>
      <c r="C1097" s="78">
        <v>42521</v>
      </c>
      <c r="D1097" s="77" t="s">
        <v>3582</v>
      </c>
      <c r="E1097" s="94">
        <v>51.49</v>
      </c>
      <c r="F1097" s="77" t="s">
        <v>94</v>
      </c>
      <c r="G1097" s="77" t="s">
        <v>94</v>
      </c>
      <c r="H1097" s="77"/>
      <c r="I1097" s="77"/>
      <c r="J1097" s="77"/>
      <c r="K1097" s="79"/>
      <c r="L1097" s="77"/>
      <c r="P1097" s="77"/>
      <c r="Q1097" s="77"/>
      <c r="R1097" s="77"/>
      <c r="S1097" s="77"/>
      <c r="V1097" s="77"/>
      <c r="W1097" s="77"/>
      <c r="X1097" s="77"/>
      <c r="Y1097" s="79"/>
      <c r="Z1097" s="79"/>
      <c r="AA1097" s="79"/>
      <c r="AB1097" s="79"/>
      <c r="AC1097" s="79"/>
      <c r="AD1097" s="79"/>
      <c r="AE1097" s="78"/>
      <c r="AF1097" s="77"/>
      <c r="AG1097" s="77"/>
      <c r="AH1097" s="77"/>
      <c r="AI1097" s="77"/>
      <c r="AJ1097" s="77"/>
      <c r="AK1097" s="77"/>
      <c r="AL1097" s="77"/>
      <c r="AM1097" s="77"/>
      <c r="AN1097" s="77"/>
      <c r="AO1097" s="77"/>
      <c r="AP1097" s="77"/>
      <c r="AQ1097" s="77"/>
      <c r="AR1097" s="77"/>
      <c r="AS1097" s="77"/>
      <c r="AT1097" s="77"/>
      <c r="AU1097" s="77"/>
    </row>
    <row r="1098" spans="1:47">
      <c r="A1098" s="77" t="s">
        <v>2304</v>
      </c>
      <c r="B1098" s="77" t="s">
        <v>2673</v>
      </c>
      <c r="C1098" s="78">
        <v>42521</v>
      </c>
      <c r="D1098" s="77" t="s">
        <v>3583</v>
      </c>
      <c r="E1098" s="94">
        <v>52.27</v>
      </c>
      <c r="F1098" s="77" t="s">
        <v>94</v>
      </c>
      <c r="G1098" s="77" t="s">
        <v>94</v>
      </c>
      <c r="H1098" s="77"/>
      <c r="I1098" s="77"/>
      <c r="J1098" s="77"/>
      <c r="K1098" s="79"/>
      <c r="L1098" s="77"/>
      <c r="P1098" s="77"/>
      <c r="Q1098" s="77"/>
      <c r="R1098" s="77"/>
      <c r="S1098" s="77"/>
      <c r="V1098" s="77"/>
      <c r="W1098" s="77"/>
      <c r="X1098" s="77"/>
      <c r="Y1098" s="79"/>
      <c r="Z1098" s="79"/>
      <c r="AA1098" s="79"/>
      <c r="AB1098" s="79"/>
      <c r="AC1098" s="79"/>
      <c r="AD1098" s="79"/>
      <c r="AE1098" s="78"/>
      <c r="AF1098" s="77"/>
      <c r="AG1098" s="77"/>
      <c r="AH1098" s="77"/>
      <c r="AI1098" s="77"/>
      <c r="AJ1098" s="77"/>
      <c r="AK1098" s="77"/>
      <c r="AL1098" s="77"/>
      <c r="AM1098" s="77"/>
      <c r="AN1098" s="77"/>
      <c r="AO1098" s="77"/>
      <c r="AP1098" s="77"/>
      <c r="AQ1098" s="77"/>
      <c r="AR1098" s="77"/>
      <c r="AS1098" s="77"/>
      <c r="AT1098" s="77"/>
      <c r="AU1098" s="77"/>
    </row>
    <row r="1099" spans="1:47">
      <c r="A1099" s="77" t="s">
        <v>2304</v>
      </c>
      <c r="B1099" s="77" t="s">
        <v>2673</v>
      </c>
      <c r="C1099" s="78">
        <v>42521</v>
      </c>
      <c r="D1099" s="77" t="s">
        <v>3584</v>
      </c>
      <c r="E1099" s="94">
        <v>53.72</v>
      </c>
      <c r="F1099" s="77" t="s">
        <v>94</v>
      </c>
      <c r="G1099" s="77" t="s">
        <v>94</v>
      </c>
      <c r="H1099" s="77"/>
      <c r="I1099" s="77"/>
      <c r="J1099" s="77"/>
      <c r="K1099" s="79"/>
      <c r="L1099" s="77"/>
      <c r="P1099" s="77"/>
      <c r="Q1099" s="77"/>
      <c r="R1099" s="77"/>
      <c r="S1099" s="77"/>
      <c r="V1099" s="77"/>
      <c r="W1099" s="77"/>
      <c r="X1099" s="77"/>
      <c r="Y1099" s="79"/>
      <c r="Z1099" s="79"/>
      <c r="AA1099" s="79"/>
      <c r="AB1099" s="79"/>
      <c r="AC1099" s="79"/>
      <c r="AD1099" s="79"/>
      <c r="AE1099" s="78"/>
      <c r="AF1099" s="77"/>
      <c r="AG1099" s="77"/>
      <c r="AH1099" s="77"/>
      <c r="AI1099" s="77"/>
      <c r="AJ1099" s="77"/>
      <c r="AK1099" s="77"/>
      <c r="AL1099" s="77"/>
      <c r="AM1099" s="77"/>
      <c r="AN1099" s="77"/>
      <c r="AO1099" s="77"/>
      <c r="AP1099" s="77"/>
      <c r="AQ1099" s="77"/>
      <c r="AR1099" s="77"/>
      <c r="AS1099" s="77"/>
      <c r="AT1099" s="77"/>
      <c r="AU1099" s="77"/>
    </row>
    <row r="1100" spans="1:47">
      <c r="A1100" s="77" t="s">
        <v>2304</v>
      </c>
      <c r="B1100" s="77" t="s">
        <v>2673</v>
      </c>
      <c r="C1100" s="78">
        <v>42521</v>
      </c>
      <c r="D1100" s="77" t="s">
        <v>3585</v>
      </c>
      <c r="E1100" s="94">
        <v>53.77</v>
      </c>
      <c r="F1100" s="77" t="s">
        <v>94</v>
      </c>
      <c r="G1100" s="77" t="s">
        <v>94</v>
      </c>
      <c r="H1100" s="77"/>
      <c r="I1100" s="77"/>
      <c r="J1100" s="77"/>
      <c r="K1100" s="79"/>
      <c r="L1100" s="77"/>
      <c r="P1100" s="77"/>
      <c r="Q1100" s="77"/>
      <c r="R1100" s="77"/>
      <c r="S1100" s="77"/>
      <c r="V1100" s="77"/>
      <c r="W1100" s="77"/>
      <c r="X1100" s="77"/>
      <c r="Y1100" s="79"/>
      <c r="Z1100" s="79"/>
      <c r="AA1100" s="79"/>
      <c r="AB1100" s="79"/>
      <c r="AC1100" s="79"/>
      <c r="AD1100" s="79"/>
      <c r="AE1100" s="78"/>
      <c r="AF1100" s="77"/>
      <c r="AG1100" s="77"/>
      <c r="AH1100" s="77"/>
      <c r="AI1100" s="77"/>
      <c r="AJ1100" s="77"/>
      <c r="AK1100" s="77"/>
      <c r="AL1100" s="77"/>
      <c r="AM1100" s="77"/>
      <c r="AN1100" s="77"/>
      <c r="AO1100" s="77"/>
      <c r="AP1100" s="77"/>
      <c r="AQ1100" s="77"/>
      <c r="AR1100" s="77"/>
      <c r="AS1100" s="77"/>
      <c r="AT1100" s="77"/>
      <c r="AU1100" s="77"/>
    </row>
    <row r="1101" spans="1:47">
      <c r="A1101" s="77" t="s">
        <v>2304</v>
      </c>
      <c r="B1101" s="77" t="s">
        <v>2673</v>
      </c>
      <c r="C1101" s="78">
        <v>42521</v>
      </c>
      <c r="D1101" s="77" t="s">
        <v>3586</v>
      </c>
      <c r="E1101" s="94">
        <v>54.89</v>
      </c>
      <c r="F1101" s="77" t="s">
        <v>94</v>
      </c>
      <c r="G1101" s="77" t="s">
        <v>94</v>
      </c>
      <c r="H1101" s="77"/>
      <c r="I1101" s="77"/>
      <c r="J1101" s="77"/>
      <c r="K1101" s="79"/>
      <c r="L1101" s="77"/>
      <c r="P1101" s="77"/>
      <c r="Q1101" s="77"/>
      <c r="R1101" s="77"/>
      <c r="S1101" s="77"/>
      <c r="V1101" s="77"/>
      <c r="W1101" s="77"/>
      <c r="X1101" s="77"/>
      <c r="Y1101" s="79"/>
      <c r="Z1101" s="79"/>
      <c r="AA1101" s="79"/>
      <c r="AB1101" s="79"/>
      <c r="AC1101" s="79"/>
      <c r="AD1101" s="79"/>
      <c r="AE1101" s="78"/>
      <c r="AF1101" s="77"/>
      <c r="AG1101" s="77"/>
      <c r="AH1101" s="77"/>
      <c r="AI1101" s="77"/>
      <c r="AJ1101" s="77"/>
      <c r="AK1101" s="77"/>
      <c r="AL1101" s="77"/>
      <c r="AM1101" s="77"/>
      <c r="AN1101" s="77"/>
      <c r="AO1101" s="77"/>
      <c r="AP1101" s="77"/>
      <c r="AQ1101" s="77"/>
      <c r="AR1101" s="77"/>
      <c r="AS1101" s="77"/>
      <c r="AT1101" s="77"/>
      <c r="AU1101" s="77"/>
    </row>
    <row r="1102" spans="1:47">
      <c r="A1102" s="77" t="s">
        <v>2304</v>
      </c>
      <c r="B1102" s="77" t="s">
        <v>2673</v>
      </c>
      <c r="C1102" s="78">
        <v>42521</v>
      </c>
      <c r="D1102" s="77" t="s">
        <v>3587</v>
      </c>
      <c r="E1102" s="94">
        <v>55.27</v>
      </c>
      <c r="F1102" s="77" t="s">
        <v>94</v>
      </c>
      <c r="G1102" s="77" t="s">
        <v>94</v>
      </c>
      <c r="H1102" s="77"/>
      <c r="I1102" s="77"/>
      <c r="J1102" s="77"/>
      <c r="K1102" s="79"/>
      <c r="L1102" s="77"/>
      <c r="P1102" s="77"/>
      <c r="Q1102" s="77"/>
      <c r="R1102" s="77"/>
      <c r="S1102" s="77"/>
      <c r="V1102" s="77"/>
      <c r="W1102" s="77"/>
      <c r="X1102" s="77"/>
      <c r="Y1102" s="79"/>
      <c r="Z1102" s="79"/>
      <c r="AA1102" s="79"/>
      <c r="AB1102" s="79"/>
      <c r="AC1102" s="79"/>
      <c r="AD1102" s="79"/>
      <c r="AE1102" s="78"/>
      <c r="AF1102" s="77"/>
      <c r="AG1102" s="77"/>
      <c r="AH1102" s="77"/>
      <c r="AI1102" s="77"/>
      <c r="AJ1102" s="77"/>
      <c r="AK1102" s="77"/>
      <c r="AL1102" s="77"/>
      <c r="AM1102" s="77"/>
      <c r="AN1102" s="77"/>
      <c r="AO1102" s="77"/>
      <c r="AP1102" s="77"/>
      <c r="AQ1102" s="77"/>
      <c r="AR1102" s="77"/>
      <c r="AS1102" s="77"/>
      <c r="AT1102" s="77"/>
      <c r="AU1102" s="77"/>
    </row>
    <row r="1103" spans="1:47">
      <c r="A1103" s="77" t="s">
        <v>2304</v>
      </c>
      <c r="B1103" s="77" t="s">
        <v>2673</v>
      </c>
      <c r="C1103" s="78">
        <v>42521</v>
      </c>
      <c r="D1103" s="77" t="s">
        <v>3588</v>
      </c>
      <c r="E1103" s="94">
        <v>55.68</v>
      </c>
      <c r="F1103" s="77" t="s">
        <v>94</v>
      </c>
      <c r="G1103" s="77" t="s">
        <v>94</v>
      </c>
      <c r="H1103" s="77"/>
      <c r="I1103" s="77"/>
      <c r="J1103" s="77"/>
      <c r="K1103" s="79"/>
      <c r="L1103" s="77"/>
      <c r="P1103" s="77"/>
      <c r="Q1103" s="77"/>
      <c r="R1103" s="77"/>
      <c r="S1103" s="77"/>
      <c r="V1103" s="77"/>
      <c r="W1103" s="77"/>
      <c r="X1103" s="77"/>
      <c r="Y1103" s="79"/>
      <c r="Z1103" s="79"/>
      <c r="AA1103" s="79"/>
      <c r="AB1103" s="79"/>
      <c r="AC1103" s="79"/>
      <c r="AD1103" s="79"/>
      <c r="AE1103" s="78"/>
      <c r="AF1103" s="77"/>
      <c r="AG1103" s="77"/>
      <c r="AH1103" s="77"/>
      <c r="AI1103" s="77"/>
      <c r="AJ1103" s="77"/>
      <c r="AK1103" s="77"/>
      <c r="AL1103" s="77"/>
      <c r="AM1103" s="77"/>
      <c r="AN1103" s="77"/>
      <c r="AO1103" s="77"/>
      <c r="AP1103" s="77"/>
      <c r="AQ1103" s="77"/>
      <c r="AR1103" s="77"/>
      <c r="AS1103" s="77"/>
      <c r="AT1103" s="77"/>
      <c r="AU1103" s="77"/>
    </row>
    <row r="1104" spans="1:47">
      <c r="A1104" s="77" t="s">
        <v>2304</v>
      </c>
      <c r="B1104" s="77" t="s">
        <v>2673</v>
      </c>
      <c r="C1104" s="78">
        <v>42521</v>
      </c>
      <c r="D1104" s="77" t="s">
        <v>3589</v>
      </c>
      <c r="E1104" s="94">
        <v>59.67</v>
      </c>
      <c r="F1104" s="77" t="s">
        <v>94</v>
      </c>
      <c r="G1104" s="77" t="s">
        <v>94</v>
      </c>
      <c r="H1104" s="77"/>
      <c r="I1104" s="77"/>
      <c r="J1104" s="77"/>
      <c r="K1104" s="79"/>
      <c r="L1104" s="77"/>
      <c r="P1104" s="77"/>
      <c r="Q1104" s="77"/>
      <c r="R1104" s="77"/>
      <c r="S1104" s="77"/>
      <c r="V1104" s="77"/>
      <c r="W1104" s="77"/>
      <c r="X1104" s="77"/>
      <c r="Y1104" s="79"/>
      <c r="Z1104" s="79"/>
      <c r="AA1104" s="79"/>
      <c r="AB1104" s="79"/>
      <c r="AC1104" s="79"/>
      <c r="AD1104" s="79"/>
      <c r="AE1104" s="78"/>
      <c r="AF1104" s="77"/>
      <c r="AG1104" s="77"/>
      <c r="AH1104" s="77"/>
      <c r="AI1104" s="77"/>
      <c r="AJ1104" s="77"/>
      <c r="AK1104" s="77"/>
      <c r="AL1104" s="77"/>
      <c r="AM1104" s="77"/>
      <c r="AN1104" s="77"/>
      <c r="AO1104" s="77"/>
      <c r="AP1104" s="77"/>
      <c r="AQ1104" s="77"/>
      <c r="AR1104" s="77"/>
      <c r="AS1104" s="77"/>
      <c r="AT1104" s="77"/>
      <c r="AU1104" s="77"/>
    </row>
    <row r="1105" spans="1:47">
      <c r="A1105" s="77" t="s">
        <v>2304</v>
      </c>
      <c r="B1105" s="77" t="s">
        <v>2673</v>
      </c>
      <c r="C1105" s="78">
        <v>42521</v>
      </c>
      <c r="D1105" s="77" t="s">
        <v>3590</v>
      </c>
      <c r="E1105" s="94">
        <v>60</v>
      </c>
      <c r="F1105" s="77" t="s">
        <v>94</v>
      </c>
      <c r="G1105" s="77" t="s">
        <v>94</v>
      </c>
      <c r="H1105" s="77"/>
      <c r="I1105" s="77"/>
      <c r="J1105" s="77"/>
      <c r="K1105" s="79"/>
      <c r="L1105" s="77"/>
      <c r="P1105" s="77"/>
      <c r="Q1105" s="77"/>
      <c r="R1105" s="77"/>
      <c r="S1105" s="77"/>
      <c r="V1105" s="77"/>
      <c r="W1105" s="77"/>
      <c r="X1105" s="77"/>
      <c r="Y1105" s="79"/>
      <c r="Z1105" s="79"/>
      <c r="AA1105" s="79"/>
      <c r="AB1105" s="79"/>
      <c r="AC1105" s="79"/>
      <c r="AD1105" s="79"/>
      <c r="AE1105" s="78"/>
      <c r="AF1105" s="77"/>
      <c r="AG1105" s="77"/>
      <c r="AH1105" s="77"/>
      <c r="AI1105" s="77"/>
      <c r="AJ1105" s="77"/>
      <c r="AK1105" s="77"/>
      <c r="AL1105" s="77"/>
      <c r="AM1105" s="77"/>
      <c r="AN1105" s="77"/>
      <c r="AO1105" s="77"/>
      <c r="AP1105" s="77"/>
      <c r="AQ1105" s="77"/>
      <c r="AR1105" s="77"/>
      <c r="AS1105" s="77"/>
      <c r="AT1105" s="77"/>
      <c r="AU1105" s="77"/>
    </row>
    <row r="1106" spans="1:47">
      <c r="A1106" s="77" t="s">
        <v>2304</v>
      </c>
      <c r="B1106" s="77" t="s">
        <v>2673</v>
      </c>
      <c r="C1106" s="78">
        <v>42521</v>
      </c>
      <c r="D1106" s="77" t="s">
        <v>3591</v>
      </c>
      <c r="E1106" s="94">
        <v>61.83</v>
      </c>
      <c r="F1106" s="77" t="s">
        <v>94</v>
      </c>
      <c r="G1106" s="77" t="s">
        <v>94</v>
      </c>
      <c r="H1106" s="77"/>
      <c r="I1106" s="77"/>
      <c r="J1106" s="77"/>
      <c r="K1106" s="79"/>
      <c r="L1106" s="77"/>
      <c r="P1106" s="77"/>
      <c r="Q1106" s="77"/>
      <c r="R1106" s="77"/>
      <c r="S1106" s="77"/>
      <c r="V1106" s="77"/>
      <c r="W1106" s="77"/>
      <c r="X1106" s="77"/>
      <c r="Y1106" s="79"/>
      <c r="Z1106" s="79"/>
      <c r="AA1106" s="79"/>
      <c r="AB1106" s="79"/>
      <c r="AC1106" s="79"/>
      <c r="AD1106" s="79"/>
      <c r="AE1106" s="78"/>
      <c r="AF1106" s="77"/>
      <c r="AG1106" s="77"/>
      <c r="AH1106" s="77"/>
      <c r="AI1106" s="77"/>
      <c r="AJ1106" s="77"/>
      <c r="AK1106" s="77"/>
      <c r="AL1106" s="77"/>
      <c r="AM1106" s="77"/>
      <c r="AN1106" s="77"/>
      <c r="AO1106" s="77"/>
      <c r="AP1106" s="77"/>
      <c r="AQ1106" s="77"/>
      <c r="AR1106" s="77"/>
      <c r="AS1106" s="77"/>
      <c r="AT1106" s="77"/>
      <c r="AU1106" s="77"/>
    </row>
    <row r="1107" spans="1:47">
      <c r="A1107" s="77" t="s">
        <v>2304</v>
      </c>
      <c r="B1107" s="77" t="s">
        <v>2673</v>
      </c>
      <c r="C1107" s="78">
        <v>42521</v>
      </c>
      <c r="D1107" s="77" t="s">
        <v>3592</v>
      </c>
      <c r="E1107" s="94">
        <v>62.21</v>
      </c>
      <c r="F1107" s="77" t="s">
        <v>94</v>
      </c>
      <c r="G1107" s="77" t="s">
        <v>94</v>
      </c>
      <c r="H1107" s="77"/>
      <c r="I1107" s="77"/>
      <c r="J1107" s="77"/>
      <c r="K1107" s="79"/>
      <c r="L1107" s="77"/>
      <c r="P1107" s="77"/>
      <c r="Q1107" s="77"/>
      <c r="R1107" s="77"/>
      <c r="S1107" s="77"/>
      <c r="V1107" s="77"/>
      <c r="W1107" s="77"/>
      <c r="X1107" s="77"/>
      <c r="Y1107" s="79"/>
      <c r="Z1107" s="79"/>
      <c r="AA1107" s="79"/>
      <c r="AB1107" s="79"/>
      <c r="AC1107" s="79"/>
      <c r="AD1107" s="79"/>
      <c r="AE1107" s="78"/>
      <c r="AF1107" s="77"/>
      <c r="AG1107" s="77"/>
      <c r="AH1107" s="77"/>
      <c r="AI1107" s="77"/>
      <c r="AJ1107" s="77"/>
      <c r="AK1107" s="77"/>
      <c r="AL1107" s="77"/>
      <c r="AM1107" s="77"/>
      <c r="AN1107" s="77"/>
      <c r="AO1107" s="77"/>
      <c r="AP1107" s="77"/>
      <c r="AQ1107" s="77"/>
      <c r="AR1107" s="77"/>
      <c r="AS1107" s="77"/>
      <c r="AT1107" s="77"/>
      <c r="AU1107" s="77"/>
    </row>
    <row r="1108" spans="1:47">
      <c r="A1108" s="77" t="s">
        <v>2304</v>
      </c>
      <c r="B1108" s="77" t="s">
        <v>2673</v>
      </c>
      <c r="C1108" s="78">
        <v>42521</v>
      </c>
      <c r="D1108" s="77" t="s">
        <v>3593</v>
      </c>
      <c r="E1108" s="94">
        <v>64.62</v>
      </c>
      <c r="F1108" s="77" t="s">
        <v>94</v>
      </c>
      <c r="G1108" s="77" t="s">
        <v>94</v>
      </c>
      <c r="H1108" s="77"/>
      <c r="I1108" s="77"/>
      <c r="J1108" s="77"/>
      <c r="K1108" s="79"/>
      <c r="L1108" s="77"/>
      <c r="P1108" s="77"/>
      <c r="Q1108" s="77"/>
      <c r="R1108" s="77"/>
      <c r="S1108" s="77"/>
      <c r="V1108" s="77"/>
      <c r="W1108" s="77"/>
      <c r="X1108" s="77"/>
      <c r="Y1108" s="79"/>
      <c r="Z1108" s="79"/>
      <c r="AA1108" s="79"/>
      <c r="AB1108" s="79"/>
      <c r="AC1108" s="79"/>
      <c r="AD1108" s="79"/>
      <c r="AE1108" s="78"/>
      <c r="AF1108" s="77"/>
      <c r="AG1108" s="77"/>
      <c r="AH1108" s="77"/>
      <c r="AI1108" s="77"/>
      <c r="AJ1108" s="77"/>
      <c r="AK1108" s="77"/>
      <c r="AL1108" s="77"/>
      <c r="AM1108" s="77"/>
      <c r="AN1108" s="77"/>
      <c r="AO1108" s="77"/>
      <c r="AP1108" s="77"/>
      <c r="AQ1108" s="77"/>
      <c r="AR1108" s="77"/>
      <c r="AS1108" s="77"/>
      <c r="AT1108" s="77"/>
      <c r="AU1108" s="77"/>
    </row>
    <row r="1109" spans="1:47">
      <c r="A1109" s="77" t="s">
        <v>2304</v>
      </c>
      <c r="B1109" s="77" t="s">
        <v>2673</v>
      </c>
      <c r="C1109" s="78">
        <v>42521</v>
      </c>
      <c r="D1109" s="77" t="s">
        <v>3594</v>
      </c>
      <c r="E1109" s="94">
        <v>66.34</v>
      </c>
      <c r="F1109" s="77" t="s">
        <v>94</v>
      </c>
      <c r="G1109" s="77" t="s">
        <v>94</v>
      </c>
      <c r="H1109" s="77"/>
      <c r="I1109" s="77"/>
      <c r="J1109" s="77"/>
      <c r="K1109" s="79"/>
      <c r="L1109" s="77"/>
      <c r="P1109" s="77"/>
      <c r="Q1109" s="77"/>
      <c r="R1109" s="77"/>
      <c r="S1109" s="77"/>
      <c r="V1109" s="77"/>
      <c r="W1109" s="77"/>
      <c r="X1109" s="77"/>
      <c r="Y1109" s="79"/>
      <c r="Z1109" s="79"/>
      <c r="AA1109" s="79"/>
      <c r="AB1109" s="79"/>
      <c r="AC1109" s="79"/>
      <c r="AD1109" s="79"/>
      <c r="AE1109" s="78"/>
      <c r="AF1109" s="77"/>
      <c r="AG1109" s="77"/>
      <c r="AH1109" s="77"/>
      <c r="AI1109" s="77"/>
      <c r="AJ1109" s="77"/>
      <c r="AK1109" s="77"/>
      <c r="AL1109" s="77"/>
      <c r="AM1109" s="77"/>
      <c r="AN1109" s="77"/>
      <c r="AO1109" s="77"/>
      <c r="AP1109" s="77"/>
      <c r="AQ1109" s="77"/>
      <c r="AR1109" s="77"/>
      <c r="AS1109" s="77"/>
      <c r="AT1109" s="77"/>
      <c r="AU1109" s="77"/>
    </row>
    <row r="1110" spans="1:47">
      <c r="A1110" s="77" t="s">
        <v>2304</v>
      </c>
      <c r="B1110" s="77" t="s">
        <v>2673</v>
      </c>
      <c r="C1110" s="78">
        <v>42521</v>
      </c>
      <c r="D1110" s="77" t="s">
        <v>3595</v>
      </c>
      <c r="E1110" s="94">
        <v>67.36</v>
      </c>
      <c r="F1110" s="77" t="s">
        <v>94</v>
      </c>
      <c r="G1110" s="77" t="s">
        <v>94</v>
      </c>
      <c r="H1110" s="77"/>
      <c r="I1110" s="77"/>
      <c r="J1110" s="77"/>
      <c r="K1110" s="79"/>
      <c r="L1110" s="77"/>
      <c r="P1110" s="77"/>
      <c r="Q1110" s="77"/>
      <c r="R1110" s="77"/>
      <c r="S1110" s="77"/>
      <c r="V1110" s="77"/>
      <c r="W1110" s="77"/>
      <c r="X1110" s="77"/>
      <c r="Y1110" s="79"/>
      <c r="Z1110" s="79"/>
      <c r="AA1110" s="79"/>
      <c r="AB1110" s="79"/>
      <c r="AC1110" s="79"/>
      <c r="AD1110" s="79"/>
      <c r="AE1110" s="78"/>
      <c r="AF1110" s="77"/>
      <c r="AG1110" s="77"/>
      <c r="AH1110" s="77"/>
      <c r="AI1110" s="77"/>
      <c r="AJ1110" s="77"/>
      <c r="AK1110" s="77"/>
      <c r="AL1110" s="77"/>
      <c r="AM1110" s="77"/>
      <c r="AN1110" s="77"/>
      <c r="AO1110" s="77"/>
      <c r="AP1110" s="77"/>
      <c r="AQ1110" s="77"/>
      <c r="AR1110" s="77"/>
      <c r="AS1110" s="77"/>
      <c r="AT1110" s="77"/>
      <c r="AU1110" s="77"/>
    </row>
    <row r="1111" spans="1:47">
      <c r="A1111" s="77" t="s">
        <v>2304</v>
      </c>
      <c r="B1111" s="77" t="s">
        <v>2673</v>
      </c>
      <c r="C1111" s="78">
        <v>42521</v>
      </c>
      <c r="D1111" s="77" t="s">
        <v>3596</v>
      </c>
      <c r="E1111" s="94">
        <v>67.959999999999994</v>
      </c>
      <c r="F1111" s="77" t="s">
        <v>94</v>
      </c>
      <c r="G1111" s="77" t="s">
        <v>94</v>
      </c>
      <c r="H1111" s="77"/>
      <c r="I1111" s="77"/>
      <c r="J1111" s="77"/>
      <c r="K1111" s="79"/>
      <c r="L1111" s="77"/>
      <c r="P1111" s="77"/>
      <c r="Q1111" s="77"/>
      <c r="R1111" s="77"/>
      <c r="S1111" s="77"/>
      <c r="V1111" s="77"/>
      <c r="W1111" s="77"/>
      <c r="X1111" s="77"/>
      <c r="Y1111" s="79"/>
      <c r="Z1111" s="79"/>
      <c r="AA1111" s="79"/>
      <c r="AB1111" s="79"/>
      <c r="AC1111" s="79"/>
      <c r="AD1111" s="79"/>
      <c r="AE1111" s="78"/>
      <c r="AF1111" s="77"/>
      <c r="AG1111" s="77"/>
      <c r="AH1111" s="77"/>
      <c r="AI1111" s="77"/>
      <c r="AJ1111" s="77"/>
      <c r="AK1111" s="77"/>
      <c r="AL1111" s="77"/>
      <c r="AM1111" s="77"/>
      <c r="AN1111" s="77"/>
      <c r="AO1111" s="77"/>
      <c r="AP1111" s="77"/>
      <c r="AQ1111" s="77"/>
      <c r="AR1111" s="77"/>
      <c r="AS1111" s="77"/>
      <c r="AT1111" s="77"/>
      <c r="AU1111" s="77"/>
    </row>
    <row r="1112" spans="1:47">
      <c r="A1112" s="77" t="s">
        <v>2304</v>
      </c>
      <c r="B1112" s="77" t="s">
        <v>2673</v>
      </c>
      <c r="C1112" s="78">
        <v>42521</v>
      </c>
      <c r="D1112" s="77" t="s">
        <v>3597</v>
      </c>
      <c r="E1112" s="94">
        <v>68.48</v>
      </c>
      <c r="F1112" s="77" t="s">
        <v>94</v>
      </c>
      <c r="G1112" s="77" t="s">
        <v>94</v>
      </c>
      <c r="H1112" s="77"/>
      <c r="I1112" s="77"/>
      <c r="J1112" s="77"/>
      <c r="K1112" s="79"/>
      <c r="L1112" s="77"/>
      <c r="P1112" s="77"/>
      <c r="Q1112" s="77"/>
      <c r="R1112" s="77"/>
      <c r="S1112" s="77"/>
      <c r="V1112" s="77"/>
      <c r="W1112" s="77"/>
      <c r="X1112" s="77"/>
      <c r="Y1112" s="79"/>
      <c r="Z1112" s="79"/>
      <c r="AA1112" s="79"/>
      <c r="AB1112" s="79"/>
      <c r="AC1112" s="79"/>
      <c r="AD1112" s="79"/>
      <c r="AE1112" s="78"/>
      <c r="AF1112" s="77"/>
      <c r="AG1112" s="77"/>
      <c r="AH1112" s="77"/>
      <c r="AI1112" s="77"/>
      <c r="AJ1112" s="77"/>
      <c r="AK1112" s="77"/>
      <c r="AL1112" s="77"/>
      <c r="AM1112" s="77"/>
      <c r="AN1112" s="77"/>
      <c r="AO1112" s="77"/>
      <c r="AP1112" s="77"/>
      <c r="AQ1112" s="77"/>
      <c r="AR1112" s="77"/>
      <c r="AS1112" s="77"/>
      <c r="AT1112" s="77"/>
      <c r="AU1112" s="77"/>
    </row>
    <row r="1113" spans="1:47">
      <c r="A1113" s="77" t="s">
        <v>2304</v>
      </c>
      <c r="B1113" s="77" t="s">
        <v>2673</v>
      </c>
      <c r="C1113" s="78">
        <v>42521</v>
      </c>
      <c r="D1113" s="77" t="s">
        <v>3598</v>
      </c>
      <c r="E1113" s="94">
        <v>70.290000000000006</v>
      </c>
      <c r="F1113" s="77" t="s">
        <v>94</v>
      </c>
      <c r="G1113" s="77" t="s">
        <v>94</v>
      </c>
      <c r="H1113" s="77"/>
      <c r="I1113" s="77"/>
      <c r="J1113" s="77"/>
      <c r="K1113" s="79"/>
      <c r="L1113" s="77"/>
      <c r="P1113" s="77"/>
      <c r="Q1113" s="77"/>
      <c r="R1113" s="77"/>
      <c r="S1113" s="77"/>
      <c r="V1113" s="77"/>
      <c r="W1113" s="77"/>
      <c r="X1113" s="77"/>
      <c r="Y1113" s="79"/>
      <c r="Z1113" s="79"/>
      <c r="AA1113" s="79"/>
      <c r="AB1113" s="79"/>
      <c r="AC1113" s="79"/>
      <c r="AD1113" s="79"/>
      <c r="AE1113" s="78"/>
      <c r="AF1113" s="77"/>
      <c r="AG1113" s="77"/>
      <c r="AH1113" s="77"/>
      <c r="AI1113" s="77"/>
      <c r="AJ1113" s="77"/>
      <c r="AK1113" s="77"/>
      <c r="AL1113" s="77"/>
      <c r="AM1113" s="77"/>
      <c r="AN1113" s="77"/>
      <c r="AO1113" s="77"/>
      <c r="AP1113" s="77"/>
      <c r="AQ1113" s="77"/>
      <c r="AR1113" s="77"/>
      <c r="AS1113" s="77"/>
      <c r="AT1113" s="77"/>
      <c r="AU1113" s="77"/>
    </row>
    <row r="1114" spans="1:47">
      <c r="A1114" s="77" t="s">
        <v>2304</v>
      </c>
      <c r="B1114" s="77" t="s">
        <v>2673</v>
      </c>
      <c r="C1114" s="78">
        <v>42521</v>
      </c>
      <c r="D1114" s="77" t="s">
        <v>3599</v>
      </c>
      <c r="E1114" s="94">
        <v>72.19</v>
      </c>
      <c r="F1114" s="77" t="s">
        <v>94</v>
      </c>
      <c r="G1114" s="77" t="s">
        <v>94</v>
      </c>
      <c r="H1114" s="77"/>
      <c r="I1114" s="77"/>
      <c r="J1114" s="77"/>
      <c r="K1114" s="79"/>
      <c r="L1114" s="77"/>
      <c r="P1114" s="77"/>
      <c r="Q1114" s="77"/>
      <c r="R1114" s="77"/>
      <c r="S1114" s="77"/>
      <c r="V1114" s="77"/>
      <c r="W1114" s="77"/>
      <c r="X1114" s="77"/>
      <c r="Y1114" s="79"/>
      <c r="Z1114" s="79"/>
      <c r="AA1114" s="79"/>
      <c r="AB1114" s="79"/>
      <c r="AC1114" s="79"/>
      <c r="AD1114" s="79"/>
      <c r="AE1114" s="78"/>
      <c r="AF1114" s="77"/>
      <c r="AG1114" s="77"/>
      <c r="AH1114" s="77"/>
      <c r="AI1114" s="77"/>
      <c r="AJ1114" s="77"/>
      <c r="AK1114" s="77"/>
      <c r="AL1114" s="77"/>
      <c r="AM1114" s="77"/>
      <c r="AN1114" s="77"/>
      <c r="AO1114" s="77"/>
      <c r="AP1114" s="77"/>
      <c r="AQ1114" s="77"/>
      <c r="AR1114" s="77"/>
      <c r="AS1114" s="77"/>
      <c r="AT1114" s="77"/>
      <c r="AU1114" s="77"/>
    </row>
    <row r="1115" spans="1:47">
      <c r="A1115" s="77" t="s">
        <v>2304</v>
      </c>
      <c r="B1115" s="77" t="s">
        <v>2673</v>
      </c>
      <c r="C1115" s="78">
        <v>42521</v>
      </c>
      <c r="D1115" s="77" t="s">
        <v>3600</v>
      </c>
      <c r="E1115" s="94">
        <v>72.650000000000006</v>
      </c>
      <c r="F1115" s="77" t="s">
        <v>94</v>
      </c>
      <c r="G1115" s="77" t="s">
        <v>94</v>
      </c>
      <c r="H1115" s="77"/>
      <c r="I1115" s="77"/>
      <c r="J1115" s="77"/>
      <c r="K1115" s="79"/>
      <c r="L1115" s="77"/>
      <c r="P1115" s="77"/>
      <c r="Q1115" s="77"/>
      <c r="R1115" s="77"/>
      <c r="S1115" s="77"/>
      <c r="V1115" s="77"/>
      <c r="W1115" s="77"/>
      <c r="X1115" s="77"/>
      <c r="Y1115" s="79"/>
      <c r="Z1115" s="79"/>
      <c r="AA1115" s="79"/>
      <c r="AB1115" s="79"/>
      <c r="AC1115" s="79"/>
      <c r="AD1115" s="79"/>
      <c r="AE1115" s="78"/>
      <c r="AF1115" s="77"/>
      <c r="AG1115" s="77"/>
      <c r="AH1115" s="77"/>
      <c r="AI1115" s="77"/>
      <c r="AJ1115" s="77"/>
      <c r="AK1115" s="77"/>
      <c r="AL1115" s="77"/>
      <c r="AM1115" s="77"/>
      <c r="AN1115" s="77"/>
      <c r="AO1115" s="77"/>
      <c r="AP1115" s="77"/>
      <c r="AQ1115" s="77"/>
      <c r="AR1115" s="77"/>
      <c r="AS1115" s="77"/>
      <c r="AT1115" s="77"/>
      <c r="AU1115" s="77"/>
    </row>
    <row r="1116" spans="1:47">
      <c r="A1116" s="77" t="s">
        <v>2304</v>
      </c>
      <c r="B1116" s="77" t="s">
        <v>2673</v>
      </c>
      <c r="C1116" s="78">
        <v>42521</v>
      </c>
      <c r="D1116" s="77" t="s">
        <v>3601</v>
      </c>
      <c r="E1116" s="94">
        <v>72.72</v>
      </c>
      <c r="F1116" s="77" t="s">
        <v>94</v>
      </c>
      <c r="G1116" s="77" t="s">
        <v>94</v>
      </c>
      <c r="H1116" s="77"/>
      <c r="I1116" s="77"/>
      <c r="J1116" s="77"/>
      <c r="K1116" s="79"/>
      <c r="L1116" s="77"/>
      <c r="P1116" s="77"/>
      <c r="Q1116" s="77"/>
      <c r="R1116" s="77"/>
      <c r="S1116" s="77"/>
      <c r="V1116" s="77"/>
      <c r="W1116" s="77"/>
      <c r="X1116" s="77"/>
      <c r="Y1116" s="79"/>
      <c r="Z1116" s="79"/>
      <c r="AA1116" s="79"/>
      <c r="AB1116" s="79"/>
      <c r="AC1116" s="79"/>
      <c r="AD1116" s="79"/>
      <c r="AE1116" s="78"/>
      <c r="AF1116" s="77"/>
      <c r="AG1116" s="77"/>
      <c r="AH1116" s="77"/>
      <c r="AI1116" s="77"/>
      <c r="AJ1116" s="77"/>
      <c r="AK1116" s="77"/>
      <c r="AL1116" s="77"/>
      <c r="AM1116" s="77"/>
      <c r="AN1116" s="77"/>
      <c r="AO1116" s="77"/>
      <c r="AP1116" s="77"/>
      <c r="AQ1116" s="77"/>
      <c r="AR1116" s="77"/>
      <c r="AS1116" s="77"/>
      <c r="AT1116" s="77"/>
      <c r="AU1116" s="77"/>
    </row>
    <row r="1117" spans="1:47">
      <c r="A1117" s="77" t="s">
        <v>2304</v>
      </c>
      <c r="B1117" s="77" t="s">
        <v>2673</v>
      </c>
      <c r="C1117" s="78">
        <v>42521</v>
      </c>
      <c r="D1117" s="77" t="s">
        <v>3602</v>
      </c>
      <c r="E1117" s="94">
        <v>73.41</v>
      </c>
      <c r="F1117" s="77" t="s">
        <v>94</v>
      </c>
      <c r="G1117" s="77" t="s">
        <v>94</v>
      </c>
      <c r="H1117" s="77"/>
      <c r="I1117" s="77"/>
      <c r="J1117" s="77"/>
      <c r="K1117" s="79"/>
      <c r="L1117" s="77"/>
      <c r="P1117" s="77"/>
      <c r="Q1117" s="77"/>
      <c r="R1117" s="77"/>
      <c r="S1117" s="77"/>
      <c r="V1117" s="77"/>
      <c r="W1117" s="77"/>
      <c r="X1117" s="77"/>
      <c r="Y1117" s="79"/>
      <c r="Z1117" s="79"/>
      <c r="AA1117" s="79"/>
      <c r="AB1117" s="79"/>
      <c r="AC1117" s="79"/>
      <c r="AD1117" s="79"/>
      <c r="AE1117" s="78"/>
      <c r="AF1117" s="77"/>
      <c r="AG1117" s="77"/>
      <c r="AH1117" s="77"/>
      <c r="AI1117" s="77"/>
      <c r="AJ1117" s="77"/>
      <c r="AK1117" s="77"/>
      <c r="AL1117" s="77"/>
      <c r="AM1117" s="77"/>
      <c r="AN1117" s="77"/>
      <c r="AO1117" s="77"/>
      <c r="AP1117" s="77"/>
      <c r="AQ1117" s="77"/>
      <c r="AR1117" s="77"/>
      <c r="AS1117" s="77"/>
      <c r="AT1117" s="77"/>
      <c r="AU1117" s="77"/>
    </row>
    <row r="1118" spans="1:47">
      <c r="A1118" s="77" t="s">
        <v>2304</v>
      </c>
      <c r="B1118" s="77" t="s">
        <v>2673</v>
      </c>
      <c r="C1118" s="78">
        <v>42521</v>
      </c>
      <c r="D1118" s="77" t="s">
        <v>3603</v>
      </c>
      <c r="E1118" s="94">
        <v>73.45</v>
      </c>
      <c r="F1118" s="77" t="s">
        <v>94</v>
      </c>
      <c r="G1118" s="77" t="s">
        <v>94</v>
      </c>
      <c r="H1118" s="77"/>
      <c r="I1118" s="77"/>
      <c r="J1118" s="77"/>
      <c r="K1118" s="79"/>
      <c r="L1118" s="77"/>
      <c r="P1118" s="77"/>
      <c r="Q1118" s="77"/>
      <c r="R1118" s="77"/>
      <c r="S1118" s="77"/>
      <c r="V1118" s="77"/>
      <c r="W1118" s="77"/>
      <c r="X1118" s="77"/>
      <c r="Y1118" s="79"/>
      <c r="Z1118" s="79"/>
      <c r="AA1118" s="79"/>
      <c r="AB1118" s="79"/>
      <c r="AC1118" s="79"/>
      <c r="AD1118" s="79"/>
      <c r="AE1118" s="78"/>
      <c r="AF1118" s="77"/>
      <c r="AG1118" s="77"/>
      <c r="AH1118" s="77"/>
      <c r="AI1118" s="77"/>
      <c r="AJ1118" s="77"/>
      <c r="AK1118" s="77"/>
      <c r="AL1118" s="77"/>
      <c r="AM1118" s="77"/>
      <c r="AN1118" s="77"/>
      <c r="AO1118" s="77"/>
      <c r="AP1118" s="77"/>
      <c r="AQ1118" s="77"/>
      <c r="AR1118" s="77"/>
      <c r="AS1118" s="77"/>
      <c r="AT1118" s="77"/>
      <c r="AU1118" s="77"/>
    </row>
    <row r="1119" spans="1:47">
      <c r="A1119" s="77" t="s">
        <v>2304</v>
      </c>
      <c r="B1119" s="77" t="s">
        <v>2673</v>
      </c>
      <c r="C1119" s="78">
        <v>42521</v>
      </c>
      <c r="D1119" s="77" t="s">
        <v>3604</v>
      </c>
      <c r="E1119" s="94">
        <v>77.930000000000007</v>
      </c>
      <c r="F1119" s="77" t="s">
        <v>94</v>
      </c>
      <c r="G1119" s="77" t="s">
        <v>94</v>
      </c>
      <c r="H1119" s="77"/>
      <c r="I1119" s="77"/>
      <c r="J1119" s="77"/>
      <c r="K1119" s="79"/>
      <c r="L1119" s="77"/>
      <c r="P1119" s="77"/>
      <c r="Q1119" s="77"/>
      <c r="R1119" s="77"/>
      <c r="S1119" s="77"/>
      <c r="V1119" s="77"/>
      <c r="W1119" s="77"/>
      <c r="X1119" s="77"/>
      <c r="Y1119" s="79"/>
      <c r="Z1119" s="79"/>
      <c r="AA1119" s="79"/>
      <c r="AB1119" s="79"/>
      <c r="AC1119" s="79"/>
      <c r="AD1119" s="79"/>
      <c r="AE1119" s="78"/>
      <c r="AF1119" s="77"/>
      <c r="AG1119" s="77"/>
      <c r="AH1119" s="77"/>
      <c r="AI1119" s="77"/>
      <c r="AJ1119" s="77"/>
      <c r="AK1119" s="77"/>
      <c r="AL1119" s="77"/>
      <c r="AM1119" s="77"/>
      <c r="AN1119" s="77"/>
      <c r="AO1119" s="77"/>
      <c r="AP1119" s="77"/>
      <c r="AQ1119" s="77"/>
      <c r="AR1119" s="77"/>
      <c r="AS1119" s="77"/>
      <c r="AT1119" s="77"/>
      <c r="AU1119" s="77"/>
    </row>
    <row r="1120" spans="1:47">
      <c r="A1120" s="77" t="s">
        <v>2304</v>
      </c>
      <c r="B1120" s="77" t="s">
        <v>2673</v>
      </c>
      <c r="C1120" s="78">
        <v>42521</v>
      </c>
      <c r="D1120" s="77" t="s">
        <v>3605</v>
      </c>
      <c r="E1120" s="94">
        <v>80.430000000000007</v>
      </c>
      <c r="F1120" s="77" t="s">
        <v>94</v>
      </c>
      <c r="G1120" s="77" t="s">
        <v>94</v>
      </c>
      <c r="H1120" s="77"/>
      <c r="I1120" s="77"/>
      <c r="J1120" s="77"/>
      <c r="K1120" s="79"/>
      <c r="L1120" s="77"/>
      <c r="P1120" s="77"/>
      <c r="Q1120" s="77"/>
      <c r="R1120" s="77"/>
      <c r="S1120" s="77"/>
      <c r="V1120" s="77"/>
      <c r="W1120" s="77"/>
      <c r="X1120" s="77"/>
      <c r="Y1120" s="79"/>
      <c r="Z1120" s="79"/>
      <c r="AA1120" s="79"/>
      <c r="AB1120" s="79"/>
      <c r="AC1120" s="79"/>
      <c r="AD1120" s="79"/>
      <c r="AE1120" s="78"/>
      <c r="AF1120" s="77"/>
      <c r="AG1120" s="77"/>
      <c r="AH1120" s="77"/>
      <c r="AI1120" s="77"/>
      <c r="AJ1120" s="77"/>
      <c r="AK1120" s="77"/>
      <c r="AL1120" s="77"/>
      <c r="AM1120" s="77"/>
      <c r="AN1120" s="77"/>
      <c r="AO1120" s="77"/>
      <c r="AP1120" s="77"/>
      <c r="AQ1120" s="77"/>
      <c r="AR1120" s="77"/>
      <c r="AS1120" s="77"/>
      <c r="AT1120" s="77"/>
      <c r="AU1120" s="77"/>
    </row>
    <row r="1121" spans="1:47">
      <c r="A1121" s="77" t="s">
        <v>2304</v>
      </c>
      <c r="B1121" s="77" t="s">
        <v>2673</v>
      </c>
      <c r="C1121" s="78">
        <v>42521</v>
      </c>
      <c r="D1121" s="77" t="s">
        <v>3606</v>
      </c>
      <c r="E1121" s="94">
        <v>81.150000000000006</v>
      </c>
      <c r="F1121" s="77" t="s">
        <v>94</v>
      </c>
      <c r="G1121" s="77" t="s">
        <v>94</v>
      </c>
      <c r="H1121" s="77"/>
      <c r="I1121" s="77"/>
      <c r="J1121" s="77"/>
      <c r="K1121" s="79"/>
      <c r="L1121" s="77"/>
      <c r="P1121" s="77"/>
      <c r="Q1121" s="77"/>
      <c r="R1121" s="77"/>
      <c r="S1121" s="77"/>
      <c r="V1121" s="77"/>
      <c r="W1121" s="77"/>
      <c r="X1121" s="77"/>
      <c r="Y1121" s="79"/>
      <c r="Z1121" s="79"/>
      <c r="AA1121" s="79"/>
      <c r="AB1121" s="79"/>
      <c r="AC1121" s="79"/>
      <c r="AD1121" s="79"/>
      <c r="AE1121" s="78"/>
      <c r="AF1121" s="77"/>
      <c r="AG1121" s="77"/>
      <c r="AH1121" s="77"/>
      <c r="AI1121" s="77"/>
      <c r="AJ1121" s="77"/>
      <c r="AK1121" s="77"/>
      <c r="AL1121" s="77"/>
      <c r="AM1121" s="77"/>
      <c r="AN1121" s="77"/>
      <c r="AO1121" s="77"/>
      <c r="AP1121" s="77"/>
      <c r="AQ1121" s="77"/>
      <c r="AR1121" s="77"/>
      <c r="AS1121" s="77"/>
      <c r="AT1121" s="77"/>
      <c r="AU1121" s="77"/>
    </row>
    <row r="1122" spans="1:47">
      <c r="A1122" s="77" t="s">
        <v>2304</v>
      </c>
      <c r="B1122" s="77" t="s">
        <v>2673</v>
      </c>
      <c r="C1122" s="78">
        <v>42521</v>
      </c>
      <c r="D1122" s="77" t="s">
        <v>3607</v>
      </c>
      <c r="E1122" s="94">
        <v>82.24</v>
      </c>
      <c r="F1122" s="77" t="s">
        <v>94</v>
      </c>
      <c r="G1122" s="77" t="s">
        <v>94</v>
      </c>
      <c r="H1122" s="77"/>
      <c r="I1122" s="77"/>
      <c r="J1122" s="77"/>
      <c r="K1122" s="79"/>
      <c r="L1122" s="77"/>
      <c r="P1122" s="77"/>
      <c r="Q1122" s="77"/>
      <c r="R1122" s="77"/>
      <c r="S1122" s="77"/>
      <c r="V1122" s="77"/>
      <c r="W1122" s="77"/>
      <c r="X1122" s="77"/>
      <c r="Y1122" s="79"/>
      <c r="Z1122" s="79"/>
      <c r="AA1122" s="79"/>
      <c r="AB1122" s="79"/>
      <c r="AC1122" s="79"/>
      <c r="AD1122" s="79"/>
      <c r="AE1122" s="78"/>
      <c r="AF1122" s="77"/>
      <c r="AG1122" s="77"/>
      <c r="AH1122" s="77"/>
      <c r="AI1122" s="77"/>
      <c r="AJ1122" s="77"/>
      <c r="AK1122" s="77"/>
      <c r="AL1122" s="77"/>
      <c r="AM1122" s="77"/>
      <c r="AN1122" s="77"/>
      <c r="AO1122" s="77"/>
      <c r="AP1122" s="77"/>
      <c r="AQ1122" s="77"/>
      <c r="AR1122" s="77"/>
      <c r="AS1122" s="77"/>
      <c r="AT1122" s="77"/>
      <c r="AU1122" s="77"/>
    </row>
    <row r="1123" spans="1:47">
      <c r="A1123" s="77" t="s">
        <v>2304</v>
      </c>
      <c r="B1123" s="77" t="s">
        <v>2673</v>
      </c>
      <c r="C1123" s="78">
        <v>42521</v>
      </c>
      <c r="D1123" s="77" t="s">
        <v>3608</v>
      </c>
      <c r="E1123" s="94">
        <v>84.79</v>
      </c>
      <c r="F1123" s="77" t="s">
        <v>94</v>
      </c>
      <c r="G1123" s="77" t="s">
        <v>94</v>
      </c>
      <c r="H1123" s="77"/>
      <c r="I1123" s="77"/>
      <c r="J1123" s="77"/>
      <c r="K1123" s="79"/>
      <c r="L1123" s="77"/>
      <c r="P1123" s="77"/>
      <c r="Q1123" s="77"/>
      <c r="R1123" s="77"/>
      <c r="S1123" s="77"/>
      <c r="V1123" s="77"/>
      <c r="W1123" s="77"/>
      <c r="X1123" s="77"/>
      <c r="Y1123" s="79"/>
      <c r="Z1123" s="79"/>
      <c r="AA1123" s="79"/>
      <c r="AB1123" s="79"/>
      <c r="AC1123" s="79"/>
      <c r="AD1123" s="79"/>
      <c r="AE1123" s="78"/>
      <c r="AF1123" s="77"/>
      <c r="AG1123" s="77"/>
      <c r="AH1123" s="77"/>
      <c r="AI1123" s="77"/>
      <c r="AJ1123" s="77"/>
      <c r="AK1123" s="77"/>
      <c r="AL1123" s="77"/>
      <c r="AM1123" s="77"/>
      <c r="AN1123" s="77"/>
      <c r="AO1123" s="77"/>
      <c r="AP1123" s="77"/>
      <c r="AQ1123" s="77"/>
      <c r="AR1123" s="77"/>
      <c r="AS1123" s="77"/>
      <c r="AT1123" s="77"/>
      <c r="AU1123" s="77"/>
    </row>
    <row r="1124" spans="1:47">
      <c r="A1124" s="77" t="s">
        <v>2304</v>
      </c>
      <c r="B1124" s="77" t="s">
        <v>2673</v>
      </c>
      <c r="C1124" s="78">
        <v>42521</v>
      </c>
      <c r="D1124" s="77" t="s">
        <v>3609</v>
      </c>
      <c r="E1124" s="94">
        <v>84.82</v>
      </c>
      <c r="F1124" s="77" t="s">
        <v>94</v>
      </c>
      <c r="G1124" s="77" t="s">
        <v>94</v>
      </c>
      <c r="H1124" s="77"/>
      <c r="I1124" s="77"/>
      <c r="J1124" s="77"/>
      <c r="K1124" s="79"/>
      <c r="L1124" s="77"/>
      <c r="P1124" s="77"/>
      <c r="Q1124" s="77"/>
      <c r="R1124" s="77"/>
      <c r="S1124" s="77"/>
      <c r="V1124" s="77"/>
      <c r="W1124" s="77"/>
      <c r="X1124" s="77"/>
      <c r="Y1124" s="79"/>
      <c r="Z1124" s="79"/>
      <c r="AA1124" s="79"/>
      <c r="AB1124" s="79"/>
      <c r="AC1124" s="79"/>
      <c r="AD1124" s="79"/>
      <c r="AE1124" s="78"/>
      <c r="AF1124" s="77"/>
      <c r="AG1124" s="77"/>
      <c r="AH1124" s="77"/>
      <c r="AI1124" s="77"/>
      <c r="AJ1124" s="77"/>
      <c r="AK1124" s="77"/>
      <c r="AL1124" s="77"/>
      <c r="AM1124" s="77"/>
      <c r="AN1124" s="77"/>
      <c r="AO1124" s="77"/>
      <c r="AP1124" s="77"/>
      <c r="AQ1124" s="77"/>
      <c r="AR1124" s="77"/>
      <c r="AS1124" s="77"/>
      <c r="AT1124" s="77"/>
      <c r="AU1124" s="77"/>
    </row>
    <row r="1125" spans="1:47">
      <c r="A1125" s="77" t="s">
        <v>2304</v>
      </c>
      <c r="B1125" s="77" t="s">
        <v>2673</v>
      </c>
      <c r="C1125" s="78">
        <v>42521</v>
      </c>
      <c r="D1125" s="77" t="s">
        <v>3610</v>
      </c>
      <c r="E1125" s="94">
        <v>86.11</v>
      </c>
      <c r="F1125" s="77" t="s">
        <v>94</v>
      </c>
      <c r="G1125" s="77" t="s">
        <v>94</v>
      </c>
      <c r="H1125" s="77"/>
      <c r="I1125" s="77"/>
      <c r="J1125" s="77"/>
      <c r="K1125" s="79"/>
      <c r="L1125" s="77"/>
      <c r="P1125" s="77"/>
      <c r="Q1125" s="77"/>
      <c r="R1125" s="77"/>
      <c r="S1125" s="77"/>
      <c r="V1125" s="77"/>
      <c r="W1125" s="77"/>
      <c r="X1125" s="77"/>
      <c r="Y1125" s="79"/>
      <c r="Z1125" s="79"/>
      <c r="AA1125" s="79"/>
      <c r="AB1125" s="79"/>
      <c r="AC1125" s="79"/>
      <c r="AD1125" s="79"/>
      <c r="AE1125" s="78"/>
      <c r="AF1125" s="77"/>
      <c r="AG1125" s="77"/>
      <c r="AH1125" s="77"/>
      <c r="AI1125" s="77"/>
      <c r="AJ1125" s="77"/>
      <c r="AK1125" s="77"/>
      <c r="AL1125" s="77"/>
      <c r="AM1125" s="77"/>
      <c r="AN1125" s="77"/>
      <c r="AO1125" s="77"/>
      <c r="AP1125" s="77"/>
      <c r="AQ1125" s="77"/>
      <c r="AR1125" s="77"/>
      <c r="AS1125" s="77"/>
      <c r="AT1125" s="77"/>
      <c r="AU1125" s="77"/>
    </row>
    <row r="1126" spans="1:47">
      <c r="A1126" s="77" t="s">
        <v>2304</v>
      </c>
      <c r="B1126" s="77" t="s">
        <v>2673</v>
      </c>
      <c r="C1126" s="78">
        <v>42521</v>
      </c>
      <c r="D1126" s="77" t="s">
        <v>3611</v>
      </c>
      <c r="E1126" s="94">
        <v>87.53</v>
      </c>
      <c r="F1126" s="77" t="s">
        <v>94</v>
      </c>
      <c r="G1126" s="77" t="s">
        <v>94</v>
      </c>
      <c r="H1126" s="77"/>
      <c r="I1126" s="77"/>
      <c r="J1126" s="77"/>
      <c r="K1126" s="79"/>
      <c r="L1126" s="77"/>
      <c r="P1126" s="77"/>
      <c r="Q1126" s="77"/>
      <c r="R1126" s="77"/>
      <c r="S1126" s="77"/>
      <c r="V1126" s="77"/>
      <c r="W1126" s="77"/>
      <c r="X1126" s="77"/>
      <c r="Y1126" s="79"/>
      <c r="Z1126" s="79"/>
      <c r="AA1126" s="79"/>
      <c r="AB1126" s="79"/>
      <c r="AC1126" s="79"/>
      <c r="AD1126" s="79"/>
      <c r="AE1126" s="78"/>
      <c r="AF1126" s="77"/>
      <c r="AG1126" s="77"/>
      <c r="AH1126" s="77"/>
      <c r="AI1126" s="77"/>
      <c r="AJ1126" s="77"/>
      <c r="AK1126" s="77"/>
      <c r="AL1126" s="77"/>
      <c r="AM1126" s="77"/>
      <c r="AN1126" s="77"/>
      <c r="AO1126" s="77"/>
      <c r="AP1126" s="77"/>
      <c r="AQ1126" s="77"/>
      <c r="AR1126" s="77"/>
      <c r="AS1126" s="77"/>
      <c r="AT1126" s="77"/>
      <c r="AU1126" s="77"/>
    </row>
    <row r="1127" spans="1:47">
      <c r="A1127" s="77" t="s">
        <v>2304</v>
      </c>
      <c r="B1127" s="77" t="s">
        <v>2673</v>
      </c>
      <c r="C1127" s="78">
        <v>42521</v>
      </c>
      <c r="D1127" s="77" t="s">
        <v>3612</v>
      </c>
      <c r="E1127" s="94">
        <v>88.76</v>
      </c>
      <c r="F1127" s="77" t="s">
        <v>94</v>
      </c>
      <c r="G1127" s="77" t="s">
        <v>94</v>
      </c>
      <c r="H1127" s="77"/>
      <c r="I1127" s="77"/>
      <c r="J1127" s="77"/>
      <c r="K1127" s="79"/>
      <c r="L1127" s="77"/>
      <c r="P1127" s="77"/>
      <c r="Q1127" s="77"/>
      <c r="R1127" s="77"/>
      <c r="S1127" s="77"/>
      <c r="V1127" s="77"/>
      <c r="W1127" s="77"/>
      <c r="X1127" s="77"/>
      <c r="Y1127" s="79"/>
      <c r="Z1127" s="79"/>
      <c r="AA1127" s="79"/>
      <c r="AB1127" s="79"/>
      <c r="AC1127" s="79"/>
      <c r="AD1127" s="79"/>
      <c r="AE1127" s="78"/>
      <c r="AF1127" s="77"/>
      <c r="AG1127" s="77"/>
      <c r="AH1127" s="77"/>
      <c r="AI1127" s="77"/>
      <c r="AJ1127" s="77"/>
      <c r="AK1127" s="77"/>
      <c r="AL1127" s="77"/>
      <c r="AM1127" s="77"/>
      <c r="AN1127" s="77"/>
      <c r="AO1127" s="77"/>
      <c r="AP1127" s="77"/>
      <c r="AQ1127" s="77"/>
      <c r="AR1127" s="77"/>
      <c r="AS1127" s="77"/>
      <c r="AT1127" s="77"/>
      <c r="AU1127" s="77"/>
    </row>
    <row r="1128" spans="1:47">
      <c r="A1128" s="77" t="s">
        <v>2304</v>
      </c>
      <c r="B1128" s="77" t="s">
        <v>2673</v>
      </c>
      <c r="C1128" s="78">
        <v>42521</v>
      </c>
      <c r="D1128" s="77" t="s">
        <v>3613</v>
      </c>
      <c r="E1128" s="94">
        <v>89.79</v>
      </c>
      <c r="F1128" s="77" t="s">
        <v>94</v>
      </c>
      <c r="G1128" s="77" t="s">
        <v>94</v>
      </c>
      <c r="H1128" s="77"/>
      <c r="I1128" s="77"/>
      <c r="J1128" s="77"/>
      <c r="K1128" s="79"/>
      <c r="L1128" s="77"/>
      <c r="P1128" s="77"/>
      <c r="Q1128" s="77"/>
      <c r="R1128" s="77"/>
      <c r="S1128" s="77"/>
      <c r="V1128" s="77"/>
      <c r="W1128" s="77"/>
      <c r="X1128" s="77"/>
      <c r="Y1128" s="79"/>
      <c r="Z1128" s="79"/>
      <c r="AA1128" s="79"/>
      <c r="AB1128" s="79"/>
      <c r="AC1128" s="79"/>
      <c r="AD1128" s="79"/>
      <c r="AE1128" s="78"/>
      <c r="AF1128" s="77"/>
      <c r="AG1128" s="77"/>
      <c r="AH1128" s="77"/>
      <c r="AI1128" s="77"/>
      <c r="AJ1128" s="77"/>
      <c r="AK1128" s="77"/>
      <c r="AL1128" s="77"/>
      <c r="AM1128" s="77"/>
      <c r="AN1128" s="77"/>
      <c r="AO1128" s="77"/>
      <c r="AP1128" s="77"/>
      <c r="AQ1128" s="77"/>
      <c r="AR1128" s="77"/>
      <c r="AS1128" s="77"/>
      <c r="AT1128" s="77"/>
      <c r="AU1128" s="77"/>
    </row>
    <row r="1129" spans="1:47">
      <c r="A1129" s="77" t="s">
        <v>2304</v>
      </c>
      <c r="B1129" s="77" t="s">
        <v>2673</v>
      </c>
      <c r="C1129" s="78">
        <v>42521</v>
      </c>
      <c r="D1129" s="77" t="s">
        <v>3614</v>
      </c>
      <c r="E1129" s="94">
        <v>95.09</v>
      </c>
      <c r="F1129" s="77" t="s">
        <v>94</v>
      </c>
      <c r="G1129" s="77" t="s">
        <v>94</v>
      </c>
      <c r="H1129" s="77"/>
      <c r="I1129" s="77"/>
      <c r="J1129" s="77"/>
      <c r="K1129" s="79"/>
      <c r="L1129" s="77"/>
      <c r="P1129" s="77"/>
      <c r="Q1129" s="77"/>
      <c r="R1129" s="77"/>
      <c r="S1129" s="77"/>
      <c r="V1129" s="77"/>
      <c r="W1129" s="77"/>
      <c r="X1129" s="77"/>
      <c r="Y1129" s="79"/>
      <c r="Z1129" s="79"/>
      <c r="AA1129" s="79"/>
      <c r="AB1129" s="79"/>
      <c r="AC1129" s="79"/>
      <c r="AD1129" s="79"/>
      <c r="AE1129" s="78"/>
      <c r="AF1129" s="77"/>
      <c r="AG1129" s="77"/>
      <c r="AH1129" s="77"/>
      <c r="AI1129" s="77"/>
      <c r="AJ1129" s="77"/>
      <c r="AK1129" s="77"/>
      <c r="AL1129" s="77"/>
      <c r="AM1129" s="77"/>
      <c r="AN1129" s="77"/>
      <c r="AO1129" s="77"/>
      <c r="AP1129" s="77"/>
      <c r="AQ1129" s="77"/>
      <c r="AR1129" s="77"/>
      <c r="AS1129" s="77"/>
      <c r="AT1129" s="77"/>
      <c r="AU1129" s="77"/>
    </row>
    <row r="1130" spans="1:47">
      <c r="A1130" s="77" t="s">
        <v>2304</v>
      </c>
      <c r="B1130" s="77" t="s">
        <v>2673</v>
      </c>
      <c r="C1130" s="78">
        <v>42521</v>
      </c>
      <c r="D1130" s="77" t="s">
        <v>3615</v>
      </c>
      <c r="E1130" s="94">
        <v>95.45</v>
      </c>
      <c r="F1130" s="77" t="s">
        <v>94</v>
      </c>
      <c r="G1130" s="77" t="s">
        <v>94</v>
      </c>
      <c r="H1130" s="77"/>
      <c r="I1130" s="77"/>
      <c r="J1130" s="77"/>
      <c r="K1130" s="79"/>
      <c r="L1130" s="77"/>
      <c r="P1130" s="77"/>
      <c r="Q1130" s="77"/>
      <c r="R1130" s="77"/>
      <c r="S1130" s="77"/>
      <c r="V1130" s="77"/>
      <c r="W1130" s="77"/>
      <c r="X1130" s="77"/>
      <c r="Y1130" s="79"/>
      <c r="Z1130" s="79"/>
      <c r="AA1130" s="79"/>
      <c r="AB1130" s="79"/>
      <c r="AC1130" s="79"/>
      <c r="AD1130" s="79"/>
      <c r="AE1130" s="78"/>
      <c r="AF1130" s="77"/>
      <c r="AG1130" s="77"/>
      <c r="AH1130" s="77"/>
      <c r="AI1130" s="77"/>
      <c r="AJ1130" s="77"/>
      <c r="AK1130" s="77"/>
      <c r="AL1130" s="77"/>
      <c r="AM1130" s="77"/>
      <c r="AN1130" s="77"/>
      <c r="AO1130" s="77"/>
      <c r="AP1130" s="77"/>
      <c r="AQ1130" s="77"/>
      <c r="AR1130" s="77"/>
      <c r="AS1130" s="77"/>
      <c r="AT1130" s="77"/>
      <c r="AU1130" s="77"/>
    </row>
    <row r="1131" spans="1:47">
      <c r="A1131" s="77" t="s">
        <v>2304</v>
      </c>
      <c r="B1131" s="77" t="s">
        <v>2673</v>
      </c>
      <c r="C1131" s="78">
        <v>42521</v>
      </c>
      <c r="D1131" s="77" t="s">
        <v>3616</v>
      </c>
      <c r="E1131" s="94">
        <v>101.99</v>
      </c>
      <c r="F1131" s="77" t="s">
        <v>94</v>
      </c>
      <c r="G1131" s="77" t="s">
        <v>94</v>
      </c>
      <c r="H1131" s="77"/>
      <c r="I1131" s="77"/>
      <c r="J1131" s="77"/>
      <c r="K1131" s="79"/>
      <c r="L1131" s="77"/>
      <c r="P1131" s="77"/>
      <c r="Q1131" s="77"/>
      <c r="R1131" s="77"/>
      <c r="S1131" s="77"/>
      <c r="V1131" s="77"/>
      <c r="W1131" s="77"/>
      <c r="X1131" s="77"/>
      <c r="Y1131" s="79"/>
      <c r="Z1131" s="79"/>
      <c r="AA1131" s="79"/>
      <c r="AB1131" s="79"/>
      <c r="AC1131" s="79"/>
      <c r="AD1131" s="79"/>
      <c r="AE1131" s="78"/>
      <c r="AF1131" s="77"/>
      <c r="AG1131" s="77"/>
      <c r="AH1131" s="77"/>
      <c r="AI1131" s="77"/>
      <c r="AJ1131" s="77"/>
      <c r="AK1131" s="77"/>
      <c r="AL1131" s="77"/>
      <c r="AM1131" s="77"/>
      <c r="AN1131" s="77"/>
      <c r="AO1131" s="77"/>
      <c r="AP1131" s="77"/>
      <c r="AQ1131" s="77"/>
      <c r="AR1131" s="77"/>
      <c r="AS1131" s="77"/>
      <c r="AT1131" s="77"/>
      <c r="AU1131" s="77"/>
    </row>
    <row r="1132" spans="1:47">
      <c r="A1132" s="77" t="s">
        <v>2304</v>
      </c>
      <c r="B1132" s="77" t="s">
        <v>2673</v>
      </c>
      <c r="C1132" s="78">
        <v>42521</v>
      </c>
      <c r="D1132" s="77" t="s">
        <v>3617</v>
      </c>
      <c r="E1132" s="94">
        <v>104.57</v>
      </c>
      <c r="F1132" s="77" t="s">
        <v>94</v>
      </c>
      <c r="G1132" s="77" t="s">
        <v>94</v>
      </c>
      <c r="H1132" s="77"/>
      <c r="I1132" s="77"/>
      <c r="J1132" s="77"/>
      <c r="K1132" s="79"/>
      <c r="L1132" s="77"/>
      <c r="P1132" s="77"/>
      <c r="Q1132" s="77"/>
      <c r="R1132" s="77"/>
      <c r="S1132" s="77"/>
      <c r="V1132" s="77"/>
      <c r="W1132" s="77"/>
      <c r="X1132" s="77"/>
      <c r="Y1132" s="79"/>
      <c r="Z1132" s="79"/>
      <c r="AA1132" s="79"/>
      <c r="AB1132" s="79"/>
      <c r="AC1132" s="79"/>
      <c r="AD1132" s="79"/>
      <c r="AE1132" s="78"/>
      <c r="AF1132" s="77"/>
      <c r="AG1132" s="77"/>
      <c r="AH1132" s="77"/>
      <c r="AI1132" s="77"/>
      <c r="AJ1132" s="77"/>
      <c r="AK1132" s="77"/>
      <c r="AL1132" s="77"/>
      <c r="AM1132" s="77"/>
      <c r="AN1132" s="77"/>
      <c r="AO1132" s="77"/>
      <c r="AP1132" s="77"/>
      <c r="AQ1132" s="77"/>
      <c r="AR1132" s="77"/>
      <c r="AS1132" s="77"/>
      <c r="AT1132" s="77"/>
      <c r="AU1132" s="77"/>
    </row>
    <row r="1133" spans="1:47">
      <c r="A1133" s="77" t="s">
        <v>2304</v>
      </c>
      <c r="B1133" s="77" t="s">
        <v>2673</v>
      </c>
      <c r="C1133" s="78">
        <v>42521</v>
      </c>
      <c r="D1133" s="77" t="s">
        <v>3618</v>
      </c>
      <c r="E1133" s="94">
        <v>110.5</v>
      </c>
      <c r="F1133" s="77" t="s">
        <v>94</v>
      </c>
      <c r="G1133" s="77" t="s">
        <v>94</v>
      </c>
      <c r="H1133" s="77"/>
      <c r="I1133" s="77"/>
      <c r="J1133" s="77"/>
      <c r="K1133" s="79"/>
      <c r="L1133" s="77"/>
      <c r="P1133" s="77"/>
      <c r="Q1133" s="77"/>
      <c r="R1133" s="77"/>
      <c r="S1133" s="77"/>
      <c r="V1133" s="77"/>
      <c r="W1133" s="77"/>
      <c r="X1133" s="77"/>
      <c r="Y1133" s="79"/>
      <c r="Z1133" s="79"/>
      <c r="AA1133" s="79"/>
      <c r="AB1133" s="79"/>
      <c r="AC1133" s="79"/>
      <c r="AD1133" s="79"/>
      <c r="AE1133" s="78"/>
      <c r="AF1133" s="77"/>
      <c r="AG1133" s="77"/>
      <c r="AH1133" s="77"/>
      <c r="AI1133" s="77"/>
      <c r="AJ1133" s="77"/>
      <c r="AK1133" s="77"/>
      <c r="AL1133" s="77"/>
      <c r="AM1133" s="77"/>
      <c r="AN1133" s="77"/>
      <c r="AO1133" s="77"/>
      <c r="AP1133" s="77"/>
      <c r="AQ1133" s="77"/>
      <c r="AR1133" s="77"/>
      <c r="AS1133" s="77"/>
      <c r="AT1133" s="77"/>
      <c r="AU1133" s="77"/>
    </row>
    <row r="1134" spans="1:47">
      <c r="A1134" s="77" t="s">
        <v>2304</v>
      </c>
      <c r="B1134" s="77" t="s">
        <v>2673</v>
      </c>
      <c r="C1134" s="78">
        <v>42521</v>
      </c>
      <c r="D1134" s="77" t="s">
        <v>3619</v>
      </c>
      <c r="E1134" s="94">
        <v>118.36</v>
      </c>
      <c r="F1134" s="77" t="s">
        <v>94</v>
      </c>
      <c r="G1134" s="77" t="s">
        <v>94</v>
      </c>
      <c r="H1134" s="77"/>
      <c r="I1134" s="77"/>
      <c r="J1134" s="77"/>
      <c r="K1134" s="79"/>
      <c r="L1134" s="77"/>
      <c r="P1134" s="77"/>
      <c r="Q1134" s="77"/>
      <c r="R1134" s="77"/>
      <c r="S1134" s="77"/>
      <c r="V1134" s="77"/>
      <c r="W1134" s="77"/>
      <c r="X1134" s="77"/>
      <c r="Y1134" s="79"/>
      <c r="Z1134" s="79"/>
      <c r="AA1134" s="79"/>
      <c r="AB1134" s="79"/>
      <c r="AC1134" s="79"/>
      <c r="AD1134" s="79"/>
      <c r="AE1134" s="78"/>
      <c r="AF1134" s="77"/>
      <c r="AG1134" s="77"/>
      <c r="AH1134" s="77"/>
      <c r="AI1134" s="77"/>
      <c r="AJ1134" s="77"/>
      <c r="AK1134" s="77"/>
      <c r="AL1134" s="77"/>
      <c r="AM1134" s="77"/>
      <c r="AN1134" s="77"/>
      <c r="AO1134" s="77"/>
      <c r="AP1134" s="77"/>
      <c r="AQ1134" s="77"/>
      <c r="AR1134" s="77"/>
      <c r="AS1134" s="77"/>
      <c r="AT1134" s="77"/>
      <c r="AU1134" s="77"/>
    </row>
    <row r="1135" spans="1:47">
      <c r="A1135" s="77" t="s">
        <v>2304</v>
      </c>
      <c r="B1135" s="77" t="s">
        <v>2673</v>
      </c>
      <c r="C1135" s="78">
        <v>42521</v>
      </c>
      <c r="D1135" s="77" t="s">
        <v>3620</v>
      </c>
      <c r="E1135" s="94">
        <v>123.48</v>
      </c>
      <c r="F1135" s="77" t="s">
        <v>94</v>
      </c>
      <c r="G1135" s="77" t="s">
        <v>94</v>
      </c>
      <c r="H1135" s="77"/>
      <c r="I1135" s="77"/>
      <c r="J1135" s="77"/>
      <c r="K1135" s="79"/>
      <c r="L1135" s="77"/>
      <c r="P1135" s="77"/>
      <c r="Q1135" s="77"/>
      <c r="R1135" s="77"/>
      <c r="S1135" s="77"/>
      <c r="V1135" s="77"/>
      <c r="W1135" s="77"/>
      <c r="X1135" s="77"/>
      <c r="Y1135" s="79"/>
      <c r="Z1135" s="79"/>
      <c r="AA1135" s="79"/>
      <c r="AB1135" s="79"/>
      <c r="AC1135" s="79"/>
      <c r="AD1135" s="79"/>
      <c r="AE1135" s="78"/>
      <c r="AF1135" s="77"/>
      <c r="AG1135" s="77"/>
      <c r="AH1135" s="77"/>
      <c r="AI1135" s="77"/>
      <c r="AJ1135" s="77"/>
      <c r="AK1135" s="77"/>
      <c r="AL1135" s="77"/>
      <c r="AM1135" s="77"/>
      <c r="AN1135" s="77"/>
      <c r="AO1135" s="77"/>
      <c r="AP1135" s="77"/>
      <c r="AQ1135" s="77"/>
      <c r="AR1135" s="77"/>
      <c r="AS1135" s="77"/>
      <c r="AT1135" s="77"/>
      <c r="AU1135" s="77"/>
    </row>
    <row r="1136" spans="1:47">
      <c r="A1136" s="77" t="s">
        <v>2304</v>
      </c>
      <c r="B1136" s="77" t="s">
        <v>2673</v>
      </c>
      <c r="C1136" s="78">
        <v>42521</v>
      </c>
      <c r="D1136" s="77" t="s">
        <v>3621</v>
      </c>
      <c r="E1136" s="94">
        <v>124.15</v>
      </c>
      <c r="F1136" s="77" t="s">
        <v>94</v>
      </c>
      <c r="G1136" s="77" t="s">
        <v>94</v>
      </c>
      <c r="H1136" s="77"/>
      <c r="I1136" s="77"/>
      <c r="J1136" s="77"/>
      <c r="K1136" s="79"/>
      <c r="L1136" s="77"/>
      <c r="P1136" s="77"/>
      <c r="Q1136" s="77"/>
      <c r="R1136" s="77"/>
      <c r="S1136" s="77"/>
      <c r="V1136" s="77"/>
      <c r="W1136" s="77"/>
      <c r="X1136" s="77"/>
      <c r="Y1136" s="79"/>
      <c r="Z1136" s="79"/>
      <c r="AA1136" s="79"/>
      <c r="AB1136" s="79"/>
      <c r="AC1136" s="79"/>
      <c r="AD1136" s="79"/>
      <c r="AE1136" s="78"/>
      <c r="AF1136" s="77"/>
      <c r="AG1136" s="77"/>
      <c r="AH1136" s="77"/>
      <c r="AI1136" s="77"/>
      <c r="AJ1136" s="77"/>
      <c r="AK1136" s="77"/>
      <c r="AL1136" s="77"/>
      <c r="AM1136" s="77"/>
      <c r="AN1136" s="77"/>
      <c r="AO1136" s="77"/>
      <c r="AP1136" s="77"/>
      <c r="AQ1136" s="77"/>
      <c r="AR1136" s="77"/>
      <c r="AS1136" s="77"/>
      <c r="AT1136" s="77"/>
      <c r="AU1136" s="77"/>
    </row>
    <row r="1137" spans="1:47">
      <c r="A1137" s="77" t="s">
        <v>2304</v>
      </c>
      <c r="B1137" s="77" t="s">
        <v>2673</v>
      </c>
      <c r="C1137" s="78">
        <v>42521</v>
      </c>
      <c r="D1137" s="77" t="s">
        <v>3622</v>
      </c>
      <c r="E1137" s="94">
        <v>132.16</v>
      </c>
      <c r="F1137" s="77" t="s">
        <v>94</v>
      </c>
      <c r="G1137" s="77" t="s">
        <v>94</v>
      </c>
      <c r="H1137" s="77"/>
      <c r="I1137" s="77"/>
      <c r="J1137" s="77"/>
      <c r="K1137" s="79"/>
      <c r="L1137" s="77"/>
      <c r="P1137" s="77"/>
      <c r="Q1137" s="77"/>
      <c r="R1137" s="77"/>
      <c r="S1137" s="77"/>
      <c r="V1137" s="77"/>
      <c r="W1137" s="77"/>
      <c r="X1137" s="77"/>
      <c r="Y1137" s="79"/>
      <c r="Z1137" s="79"/>
      <c r="AA1137" s="79"/>
      <c r="AB1137" s="79"/>
      <c r="AC1137" s="79"/>
      <c r="AD1137" s="79"/>
      <c r="AE1137" s="78"/>
      <c r="AF1137" s="77"/>
      <c r="AG1137" s="77"/>
      <c r="AH1137" s="77"/>
      <c r="AI1137" s="77"/>
      <c r="AJ1137" s="77"/>
      <c r="AK1137" s="77"/>
      <c r="AL1137" s="77"/>
      <c r="AM1137" s="77"/>
      <c r="AN1137" s="77"/>
      <c r="AO1137" s="77"/>
      <c r="AP1137" s="77"/>
      <c r="AQ1137" s="77"/>
      <c r="AR1137" s="77"/>
      <c r="AS1137" s="77"/>
      <c r="AT1137" s="77"/>
      <c r="AU1137" s="77"/>
    </row>
    <row r="1138" spans="1:47">
      <c r="A1138" s="77" t="s">
        <v>2304</v>
      </c>
      <c r="B1138" s="77" t="s">
        <v>2673</v>
      </c>
      <c r="C1138" s="78">
        <v>42521</v>
      </c>
      <c r="D1138" s="77" t="s">
        <v>3623</v>
      </c>
      <c r="E1138" s="94">
        <v>132.76</v>
      </c>
      <c r="F1138" s="77" t="s">
        <v>94</v>
      </c>
      <c r="G1138" s="77" t="s">
        <v>94</v>
      </c>
      <c r="H1138" s="77"/>
      <c r="I1138" s="77"/>
      <c r="J1138" s="77"/>
      <c r="K1138" s="79"/>
      <c r="L1138" s="77"/>
      <c r="P1138" s="77"/>
      <c r="Q1138" s="77"/>
      <c r="R1138" s="77"/>
      <c r="S1138" s="77"/>
      <c r="V1138" s="77"/>
      <c r="W1138" s="77"/>
      <c r="X1138" s="77"/>
      <c r="Y1138" s="79"/>
      <c r="Z1138" s="79"/>
      <c r="AA1138" s="79"/>
      <c r="AB1138" s="79"/>
      <c r="AC1138" s="79"/>
      <c r="AD1138" s="79"/>
      <c r="AE1138" s="78"/>
      <c r="AF1138" s="77"/>
      <c r="AG1138" s="77"/>
      <c r="AH1138" s="77"/>
      <c r="AI1138" s="77"/>
      <c r="AJ1138" s="77"/>
      <c r="AK1138" s="77"/>
      <c r="AL1138" s="77"/>
      <c r="AM1138" s="77"/>
      <c r="AN1138" s="77"/>
      <c r="AO1138" s="77"/>
      <c r="AP1138" s="77"/>
      <c r="AQ1138" s="77"/>
      <c r="AR1138" s="77"/>
      <c r="AS1138" s="77"/>
      <c r="AT1138" s="77"/>
      <c r="AU1138" s="77"/>
    </row>
    <row r="1139" spans="1:47">
      <c r="A1139" s="77" t="s">
        <v>2304</v>
      </c>
      <c r="B1139" s="77" t="s">
        <v>2673</v>
      </c>
      <c r="C1139" s="78">
        <v>42521</v>
      </c>
      <c r="D1139" s="77" t="s">
        <v>3624</v>
      </c>
      <c r="E1139" s="94">
        <v>147.08000000000001</v>
      </c>
      <c r="F1139" s="77" t="s">
        <v>94</v>
      </c>
      <c r="G1139" s="77" t="s">
        <v>94</v>
      </c>
      <c r="H1139" s="77"/>
      <c r="I1139" s="77"/>
      <c r="J1139" s="77"/>
      <c r="K1139" s="79"/>
      <c r="L1139" s="77"/>
      <c r="P1139" s="77"/>
      <c r="Q1139" s="77"/>
      <c r="R1139" s="77"/>
      <c r="S1139" s="77"/>
      <c r="V1139" s="77"/>
      <c r="W1139" s="77"/>
      <c r="X1139" s="77"/>
      <c r="Y1139" s="79"/>
      <c r="Z1139" s="79"/>
      <c r="AA1139" s="79"/>
      <c r="AB1139" s="79"/>
      <c r="AC1139" s="79"/>
      <c r="AD1139" s="79"/>
      <c r="AE1139" s="78"/>
      <c r="AF1139" s="77"/>
      <c r="AG1139" s="77"/>
      <c r="AH1139" s="77"/>
      <c r="AI1139" s="77"/>
      <c r="AJ1139" s="77"/>
      <c r="AK1139" s="77"/>
      <c r="AL1139" s="77"/>
      <c r="AM1139" s="77"/>
      <c r="AN1139" s="77"/>
      <c r="AO1139" s="77"/>
      <c r="AP1139" s="77"/>
      <c r="AQ1139" s="77"/>
      <c r="AR1139" s="77"/>
      <c r="AS1139" s="77"/>
      <c r="AT1139" s="77"/>
      <c r="AU1139" s="77"/>
    </row>
    <row r="1140" spans="1:47">
      <c r="A1140" s="77" t="s">
        <v>2304</v>
      </c>
      <c r="B1140" s="77" t="s">
        <v>2673</v>
      </c>
      <c r="C1140" s="78">
        <v>42521</v>
      </c>
      <c r="D1140" s="77" t="s">
        <v>3625</v>
      </c>
      <c r="E1140" s="94">
        <v>167.79</v>
      </c>
      <c r="F1140" s="77" t="s">
        <v>94</v>
      </c>
      <c r="G1140" s="77" t="s">
        <v>94</v>
      </c>
      <c r="H1140" s="77"/>
      <c r="I1140" s="77"/>
      <c r="J1140" s="77"/>
      <c r="K1140" s="79"/>
      <c r="L1140" s="77"/>
      <c r="P1140" s="77"/>
      <c r="Q1140" s="77"/>
      <c r="R1140" s="77"/>
      <c r="S1140" s="77"/>
      <c r="V1140" s="77"/>
      <c r="W1140" s="77"/>
      <c r="X1140" s="77"/>
      <c r="Y1140" s="79"/>
      <c r="Z1140" s="79"/>
      <c r="AA1140" s="79"/>
      <c r="AB1140" s="79"/>
      <c r="AC1140" s="79"/>
      <c r="AD1140" s="79"/>
      <c r="AE1140" s="78"/>
      <c r="AF1140" s="77"/>
      <c r="AG1140" s="77"/>
      <c r="AH1140" s="77"/>
      <c r="AI1140" s="77"/>
      <c r="AJ1140" s="77"/>
      <c r="AK1140" s="77"/>
      <c r="AL1140" s="77"/>
      <c r="AM1140" s="77"/>
      <c r="AN1140" s="77"/>
      <c r="AO1140" s="77"/>
      <c r="AP1140" s="77"/>
      <c r="AQ1140" s="77"/>
      <c r="AR1140" s="77"/>
      <c r="AS1140" s="77"/>
      <c r="AT1140" s="77"/>
      <c r="AU1140" s="77"/>
    </row>
    <row r="1141" spans="1:47">
      <c r="A1141" s="77" t="s">
        <v>2304</v>
      </c>
      <c r="B1141" s="77" t="s">
        <v>2673</v>
      </c>
      <c r="C1141" s="78">
        <v>42521</v>
      </c>
      <c r="D1141" s="77" t="s">
        <v>3626</v>
      </c>
      <c r="E1141" s="94">
        <v>173.69</v>
      </c>
      <c r="F1141" s="77" t="s">
        <v>94</v>
      </c>
      <c r="G1141" s="77" t="s">
        <v>94</v>
      </c>
      <c r="H1141" s="77"/>
      <c r="I1141" s="77"/>
      <c r="J1141" s="77"/>
      <c r="K1141" s="79"/>
      <c r="L1141" s="77"/>
      <c r="P1141" s="77"/>
      <c r="Q1141" s="77"/>
      <c r="R1141" s="77"/>
      <c r="S1141" s="77"/>
      <c r="V1141" s="77"/>
      <c r="W1141" s="77"/>
      <c r="X1141" s="77"/>
      <c r="Y1141" s="79"/>
      <c r="Z1141" s="79"/>
      <c r="AA1141" s="79"/>
      <c r="AB1141" s="79"/>
      <c r="AC1141" s="79"/>
      <c r="AD1141" s="79"/>
      <c r="AE1141" s="78"/>
      <c r="AF1141" s="77"/>
      <c r="AG1141" s="77"/>
      <c r="AH1141" s="77"/>
      <c r="AI1141" s="77"/>
      <c r="AJ1141" s="77"/>
      <c r="AK1141" s="77"/>
      <c r="AL1141" s="77"/>
      <c r="AM1141" s="77"/>
      <c r="AN1141" s="77"/>
      <c r="AO1141" s="77"/>
      <c r="AP1141" s="77"/>
      <c r="AQ1141" s="77"/>
      <c r="AR1141" s="77"/>
      <c r="AS1141" s="77"/>
      <c r="AT1141" s="77"/>
      <c r="AU1141" s="77"/>
    </row>
    <row r="1142" spans="1:47">
      <c r="A1142" s="77" t="s">
        <v>2304</v>
      </c>
      <c r="B1142" s="77" t="s">
        <v>2673</v>
      </c>
      <c r="C1142" s="78">
        <v>42521</v>
      </c>
      <c r="D1142" s="77" t="s">
        <v>3627</v>
      </c>
      <c r="E1142" s="94">
        <v>198.34</v>
      </c>
      <c r="F1142" s="77" t="s">
        <v>94</v>
      </c>
      <c r="G1142" s="77" t="s">
        <v>94</v>
      </c>
      <c r="H1142" s="77"/>
      <c r="I1142" s="77"/>
      <c r="J1142" s="77"/>
      <c r="K1142" s="79"/>
      <c r="L1142" s="77"/>
      <c r="P1142" s="77"/>
      <c r="Q1142" s="77"/>
      <c r="R1142" s="77"/>
      <c r="S1142" s="77"/>
      <c r="V1142" s="77"/>
      <c r="W1142" s="77"/>
      <c r="X1142" s="77"/>
      <c r="Y1142" s="79"/>
      <c r="Z1142" s="79"/>
      <c r="AA1142" s="79"/>
      <c r="AB1142" s="79"/>
      <c r="AC1142" s="79"/>
      <c r="AD1142" s="79"/>
      <c r="AE1142" s="78"/>
      <c r="AF1142" s="77"/>
      <c r="AG1142" s="77"/>
      <c r="AH1142" s="77"/>
      <c r="AI1142" s="77"/>
      <c r="AJ1142" s="77"/>
      <c r="AK1142" s="77"/>
      <c r="AL1142" s="77"/>
      <c r="AM1142" s="77"/>
      <c r="AN1142" s="77"/>
      <c r="AO1142" s="77"/>
      <c r="AP1142" s="77"/>
      <c r="AQ1142" s="77"/>
      <c r="AR1142" s="77"/>
      <c r="AS1142" s="77"/>
      <c r="AT1142" s="77"/>
      <c r="AU1142" s="77"/>
    </row>
    <row r="1143" spans="1:47">
      <c r="A1143" s="77" t="s">
        <v>2304</v>
      </c>
      <c r="B1143" s="77" t="s">
        <v>2673</v>
      </c>
      <c r="C1143" s="78">
        <v>42521</v>
      </c>
      <c r="D1143" s="77" t="s">
        <v>3628</v>
      </c>
      <c r="E1143" s="94">
        <v>198.85</v>
      </c>
      <c r="F1143" s="77" t="s">
        <v>94</v>
      </c>
      <c r="G1143" s="77" t="s">
        <v>94</v>
      </c>
      <c r="H1143" s="77"/>
      <c r="I1143" s="77"/>
      <c r="J1143" s="77"/>
      <c r="K1143" s="79"/>
      <c r="L1143" s="77"/>
      <c r="P1143" s="77"/>
      <c r="Q1143" s="77"/>
      <c r="R1143" s="77"/>
      <c r="S1143" s="77"/>
      <c r="V1143" s="77"/>
      <c r="W1143" s="77"/>
      <c r="X1143" s="77"/>
      <c r="Y1143" s="79"/>
      <c r="Z1143" s="79"/>
      <c r="AA1143" s="79"/>
      <c r="AB1143" s="79"/>
      <c r="AC1143" s="79"/>
      <c r="AD1143" s="79"/>
      <c r="AE1143" s="78"/>
      <c r="AF1143" s="77"/>
      <c r="AG1143" s="77"/>
      <c r="AH1143" s="77"/>
      <c r="AI1143" s="77"/>
      <c r="AJ1143" s="77"/>
      <c r="AK1143" s="77"/>
      <c r="AL1143" s="77"/>
      <c r="AM1143" s="77"/>
      <c r="AN1143" s="77"/>
      <c r="AO1143" s="77"/>
      <c r="AP1143" s="77"/>
      <c r="AQ1143" s="77"/>
      <c r="AR1143" s="77"/>
      <c r="AS1143" s="77"/>
      <c r="AT1143" s="77"/>
      <c r="AU1143" s="77"/>
    </row>
    <row r="1144" spans="1:47">
      <c r="A1144" s="77" t="s">
        <v>2304</v>
      </c>
      <c r="B1144" s="77" t="s">
        <v>2673</v>
      </c>
      <c r="C1144" s="78">
        <v>42521</v>
      </c>
      <c r="D1144" s="77" t="s">
        <v>3629</v>
      </c>
      <c r="E1144" s="94">
        <v>201.18</v>
      </c>
      <c r="F1144" s="77" t="s">
        <v>94</v>
      </c>
      <c r="G1144" s="77" t="s">
        <v>94</v>
      </c>
      <c r="H1144" s="77"/>
      <c r="I1144" s="77"/>
      <c r="J1144" s="77"/>
      <c r="K1144" s="79"/>
      <c r="L1144" s="77"/>
      <c r="P1144" s="77"/>
      <c r="Q1144" s="77"/>
      <c r="R1144" s="77"/>
      <c r="S1144" s="77"/>
      <c r="V1144" s="77"/>
      <c r="W1144" s="77"/>
      <c r="X1144" s="77"/>
      <c r="Y1144" s="79"/>
      <c r="Z1144" s="79"/>
      <c r="AA1144" s="79"/>
      <c r="AB1144" s="79"/>
      <c r="AC1144" s="79"/>
      <c r="AD1144" s="79"/>
      <c r="AE1144" s="78"/>
      <c r="AF1144" s="77"/>
      <c r="AG1144" s="77"/>
      <c r="AH1144" s="77"/>
      <c r="AI1144" s="77"/>
      <c r="AJ1144" s="77"/>
      <c r="AK1144" s="77"/>
      <c r="AL1144" s="77"/>
      <c r="AM1144" s="77"/>
      <c r="AN1144" s="77"/>
      <c r="AO1144" s="77"/>
      <c r="AP1144" s="77"/>
      <c r="AQ1144" s="77"/>
      <c r="AR1144" s="77"/>
      <c r="AS1144" s="77"/>
      <c r="AT1144" s="77"/>
      <c r="AU1144" s="77"/>
    </row>
    <row r="1145" spans="1:47">
      <c r="A1145" s="77" t="s">
        <v>2304</v>
      </c>
      <c r="B1145" s="77" t="s">
        <v>2673</v>
      </c>
      <c r="C1145" s="78">
        <v>42521</v>
      </c>
      <c r="D1145" s="77" t="s">
        <v>3630</v>
      </c>
      <c r="E1145" s="94">
        <v>205.69</v>
      </c>
      <c r="F1145" s="77" t="s">
        <v>94</v>
      </c>
      <c r="G1145" s="77" t="s">
        <v>94</v>
      </c>
      <c r="H1145" s="77"/>
      <c r="I1145" s="77"/>
      <c r="J1145" s="77"/>
      <c r="K1145" s="79"/>
      <c r="L1145" s="77"/>
      <c r="P1145" s="77"/>
      <c r="Q1145" s="77"/>
      <c r="R1145" s="77"/>
      <c r="S1145" s="77"/>
      <c r="V1145" s="77"/>
      <c r="W1145" s="77"/>
      <c r="X1145" s="77"/>
      <c r="Y1145" s="79"/>
      <c r="Z1145" s="79"/>
      <c r="AA1145" s="79"/>
      <c r="AB1145" s="79"/>
      <c r="AC1145" s="79"/>
      <c r="AD1145" s="79"/>
      <c r="AE1145" s="78"/>
      <c r="AF1145" s="77"/>
      <c r="AG1145" s="77"/>
      <c r="AH1145" s="77"/>
      <c r="AI1145" s="77"/>
      <c r="AJ1145" s="77"/>
      <c r="AK1145" s="77"/>
      <c r="AL1145" s="77"/>
      <c r="AM1145" s="77"/>
      <c r="AN1145" s="77"/>
      <c r="AO1145" s="77"/>
      <c r="AP1145" s="77"/>
      <c r="AQ1145" s="77"/>
      <c r="AR1145" s="77"/>
      <c r="AS1145" s="77"/>
      <c r="AT1145" s="77"/>
      <c r="AU1145" s="77"/>
    </row>
    <row r="1146" spans="1:47">
      <c r="A1146" s="77" t="s">
        <v>2304</v>
      </c>
      <c r="B1146" s="77" t="s">
        <v>2673</v>
      </c>
      <c r="C1146" s="78">
        <v>42521</v>
      </c>
      <c r="D1146" s="77" t="s">
        <v>3631</v>
      </c>
      <c r="E1146" s="94">
        <v>279.33999999999997</v>
      </c>
      <c r="F1146" s="77" t="s">
        <v>94</v>
      </c>
      <c r="G1146" s="77" t="s">
        <v>94</v>
      </c>
      <c r="H1146" s="77"/>
      <c r="I1146" s="77"/>
      <c r="J1146" s="77"/>
      <c r="K1146" s="79"/>
      <c r="L1146" s="77"/>
      <c r="P1146" s="77"/>
      <c r="Q1146" s="77"/>
      <c r="R1146" s="77"/>
      <c r="S1146" s="77"/>
      <c r="V1146" s="77"/>
      <c r="W1146" s="77"/>
      <c r="X1146" s="77"/>
      <c r="Y1146" s="79"/>
      <c r="Z1146" s="79"/>
      <c r="AA1146" s="79"/>
      <c r="AB1146" s="79"/>
      <c r="AC1146" s="79"/>
      <c r="AD1146" s="79"/>
      <c r="AE1146" s="78"/>
      <c r="AF1146" s="77"/>
      <c r="AG1146" s="77"/>
      <c r="AH1146" s="77"/>
      <c r="AI1146" s="77"/>
      <c r="AJ1146" s="77"/>
      <c r="AK1146" s="77"/>
      <c r="AL1146" s="77"/>
      <c r="AM1146" s="77"/>
      <c r="AN1146" s="77"/>
      <c r="AO1146" s="77"/>
      <c r="AP1146" s="77"/>
      <c r="AQ1146" s="77"/>
      <c r="AR1146" s="77"/>
      <c r="AS1146" s="77"/>
      <c r="AT1146" s="77"/>
      <c r="AU1146" s="77"/>
    </row>
    <row r="1147" spans="1:47">
      <c r="A1147" s="77" t="s">
        <v>2304</v>
      </c>
      <c r="B1147" s="77" t="s">
        <v>2673</v>
      </c>
      <c r="C1147" s="78">
        <v>42521</v>
      </c>
      <c r="D1147" s="77" t="s">
        <v>3632</v>
      </c>
      <c r="E1147" s="94">
        <v>306.47000000000003</v>
      </c>
      <c r="F1147" s="77" t="s">
        <v>94</v>
      </c>
      <c r="G1147" s="77" t="s">
        <v>94</v>
      </c>
      <c r="H1147" s="77"/>
      <c r="I1147" s="77"/>
      <c r="J1147" s="77"/>
      <c r="K1147" s="79"/>
      <c r="L1147" s="77"/>
      <c r="P1147" s="77"/>
      <c r="Q1147" s="77"/>
      <c r="R1147" s="77"/>
      <c r="S1147" s="77"/>
      <c r="V1147" s="77"/>
      <c r="W1147" s="77"/>
      <c r="X1147" s="77"/>
      <c r="Y1147" s="79"/>
      <c r="Z1147" s="79"/>
      <c r="AA1147" s="79"/>
      <c r="AB1147" s="79"/>
      <c r="AC1147" s="79"/>
      <c r="AD1147" s="79"/>
      <c r="AE1147" s="78"/>
      <c r="AF1147" s="77"/>
      <c r="AG1147" s="77"/>
      <c r="AH1147" s="77"/>
      <c r="AI1147" s="77"/>
      <c r="AJ1147" s="77"/>
      <c r="AK1147" s="77"/>
      <c r="AL1147" s="77"/>
      <c r="AM1147" s="77"/>
      <c r="AN1147" s="77"/>
      <c r="AO1147" s="77"/>
      <c r="AP1147" s="77"/>
      <c r="AQ1147" s="77"/>
      <c r="AR1147" s="77"/>
      <c r="AS1147" s="77"/>
      <c r="AT1147" s="77"/>
      <c r="AU1147" s="77"/>
    </row>
    <row r="1148" spans="1:47">
      <c r="A1148" s="77" t="s">
        <v>2304</v>
      </c>
      <c r="B1148" s="77" t="s">
        <v>2673</v>
      </c>
      <c r="C1148" s="78">
        <v>42521</v>
      </c>
      <c r="D1148" s="77" t="s">
        <v>3633</v>
      </c>
      <c r="E1148" s="94">
        <v>320.07</v>
      </c>
      <c r="F1148" s="77" t="s">
        <v>94</v>
      </c>
      <c r="G1148" s="77" t="s">
        <v>94</v>
      </c>
      <c r="H1148" s="77"/>
      <c r="I1148" s="77"/>
      <c r="J1148" s="77"/>
      <c r="K1148" s="79"/>
      <c r="L1148" s="77"/>
      <c r="P1148" s="77"/>
      <c r="Q1148" s="77"/>
      <c r="R1148" s="77"/>
      <c r="S1148" s="77"/>
      <c r="V1148" s="77"/>
      <c r="W1148" s="77"/>
      <c r="X1148" s="77"/>
      <c r="Y1148" s="79"/>
      <c r="Z1148" s="79"/>
      <c r="AA1148" s="79"/>
      <c r="AB1148" s="79"/>
      <c r="AC1148" s="79"/>
      <c r="AD1148" s="79"/>
      <c r="AE1148" s="78"/>
      <c r="AF1148" s="77"/>
      <c r="AG1148" s="77"/>
      <c r="AH1148" s="77"/>
      <c r="AI1148" s="77"/>
      <c r="AJ1148" s="77"/>
      <c r="AK1148" s="77"/>
      <c r="AL1148" s="77"/>
      <c r="AM1148" s="77"/>
      <c r="AN1148" s="77"/>
      <c r="AO1148" s="77"/>
      <c r="AP1148" s="77"/>
      <c r="AQ1148" s="77"/>
      <c r="AR1148" s="77"/>
      <c r="AS1148" s="77"/>
      <c r="AT1148" s="77"/>
      <c r="AU1148" s="77"/>
    </row>
    <row r="1149" spans="1:47">
      <c r="A1149" s="77" t="s">
        <v>2304</v>
      </c>
      <c r="B1149" s="77" t="s">
        <v>2673</v>
      </c>
      <c r="C1149" s="78">
        <v>42521</v>
      </c>
      <c r="D1149" s="77" t="s">
        <v>3634</v>
      </c>
      <c r="E1149" s="94">
        <v>344.15</v>
      </c>
      <c r="F1149" s="77" t="s">
        <v>94</v>
      </c>
      <c r="G1149" s="77" t="s">
        <v>94</v>
      </c>
      <c r="H1149" s="77"/>
      <c r="I1149" s="77"/>
      <c r="J1149" s="77"/>
      <c r="K1149" s="79"/>
      <c r="L1149" s="77"/>
      <c r="P1149" s="77"/>
      <c r="Q1149" s="77"/>
      <c r="R1149" s="77"/>
      <c r="S1149" s="77"/>
      <c r="V1149" s="77"/>
      <c r="W1149" s="77"/>
      <c r="X1149" s="77"/>
      <c r="Y1149" s="79"/>
      <c r="Z1149" s="79"/>
      <c r="AA1149" s="79"/>
      <c r="AB1149" s="79"/>
      <c r="AC1149" s="79"/>
      <c r="AD1149" s="79"/>
      <c r="AE1149" s="78"/>
      <c r="AF1149" s="77"/>
      <c r="AG1149" s="77"/>
      <c r="AH1149" s="77"/>
      <c r="AI1149" s="77"/>
      <c r="AJ1149" s="77"/>
      <c r="AK1149" s="77"/>
      <c r="AL1149" s="77"/>
      <c r="AM1149" s="77"/>
      <c r="AN1149" s="77"/>
      <c r="AO1149" s="77"/>
      <c r="AP1149" s="77"/>
      <c r="AQ1149" s="77"/>
      <c r="AR1149" s="77"/>
      <c r="AS1149" s="77"/>
      <c r="AT1149" s="77"/>
      <c r="AU1149" s="77"/>
    </row>
    <row r="1150" spans="1:47">
      <c r="A1150" s="77" t="s">
        <v>2304</v>
      </c>
      <c r="B1150" s="77" t="s">
        <v>2673</v>
      </c>
      <c r="C1150" s="78">
        <v>42521</v>
      </c>
      <c r="D1150" s="77" t="s">
        <v>3635</v>
      </c>
      <c r="E1150" s="94">
        <v>348.04</v>
      </c>
      <c r="F1150" s="77" t="s">
        <v>94</v>
      </c>
      <c r="G1150" s="77" t="s">
        <v>94</v>
      </c>
      <c r="H1150" s="77"/>
      <c r="I1150" s="77"/>
      <c r="J1150" s="77"/>
      <c r="K1150" s="79"/>
      <c r="L1150" s="77"/>
      <c r="P1150" s="77"/>
      <c r="Q1150" s="77"/>
      <c r="R1150" s="77"/>
      <c r="S1150" s="77"/>
      <c r="V1150" s="77"/>
      <c r="W1150" s="77"/>
      <c r="X1150" s="77"/>
      <c r="Y1150" s="79"/>
      <c r="Z1150" s="79"/>
      <c r="AA1150" s="79"/>
      <c r="AB1150" s="79"/>
      <c r="AC1150" s="79"/>
      <c r="AD1150" s="79"/>
      <c r="AE1150" s="78"/>
      <c r="AF1150" s="77"/>
      <c r="AG1150" s="77"/>
      <c r="AH1150" s="77"/>
      <c r="AI1150" s="77"/>
      <c r="AJ1150" s="77"/>
      <c r="AK1150" s="77"/>
      <c r="AL1150" s="77"/>
      <c r="AM1150" s="77"/>
      <c r="AN1150" s="77"/>
      <c r="AO1150" s="77"/>
      <c r="AP1150" s="77"/>
      <c r="AQ1150" s="77"/>
      <c r="AR1150" s="77"/>
      <c r="AS1150" s="77"/>
      <c r="AT1150" s="77"/>
      <c r="AU1150" s="77"/>
    </row>
    <row r="1151" spans="1:47">
      <c r="A1151" s="77" t="s">
        <v>2304</v>
      </c>
      <c r="B1151" s="77" t="s">
        <v>2673</v>
      </c>
      <c r="C1151" s="78">
        <v>42521</v>
      </c>
      <c r="D1151" s="77" t="s">
        <v>3636</v>
      </c>
      <c r="E1151" s="94">
        <v>356.04</v>
      </c>
      <c r="F1151" s="77" t="s">
        <v>94</v>
      </c>
      <c r="G1151" s="77" t="s">
        <v>94</v>
      </c>
      <c r="H1151" s="77"/>
      <c r="I1151" s="77"/>
      <c r="J1151" s="77"/>
      <c r="K1151" s="79"/>
      <c r="L1151" s="77"/>
      <c r="P1151" s="77"/>
      <c r="Q1151" s="77"/>
      <c r="R1151" s="77"/>
      <c r="S1151" s="77"/>
      <c r="V1151" s="77"/>
      <c r="W1151" s="77"/>
      <c r="X1151" s="77"/>
      <c r="Y1151" s="79"/>
      <c r="Z1151" s="79"/>
      <c r="AA1151" s="79"/>
      <c r="AB1151" s="79"/>
      <c r="AC1151" s="79"/>
      <c r="AD1151" s="79"/>
      <c r="AE1151" s="78"/>
      <c r="AF1151" s="77"/>
      <c r="AG1151" s="77"/>
      <c r="AH1151" s="77"/>
      <c r="AI1151" s="77"/>
      <c r="AJ1151" s="77"/>
      <c r="AK1151" s="77"/>
      <c r="AL1151" s="77"/>
      <c r="AM1151" s="77"/>
      <c r="AN1151" s="77"/>
      <c r="AO1151" s="77"/>
      <c r="AP1151" s="77"/>
      <c r="AQ1151" s="77"/>
      <c r="AR1151" s="77"/>
      <c r="AS1151" s="77"/>
      <c r="AT1151" s="77"/>
      <c r="AU1151" s="77"/>
    </row>
    <row r="1152" spans="1:47">
      <c r="A1152" s="77" t="s">
        <v>2304</v>
      </c>
      <c r="B1152" s="77" t="s">
        <v>2673</v>
      </c>
      <c r="C1152" s="78">
        <v>42521</v>
      </c>
      <c r="D1152" s="77" t="s">
        <v>3637</v>
      </c>
      <c r="E1152" s="94">
        <v>356.88</v>
      </c>
      <c r="F1152" s="77" t="s">
        <v>94</v>
      </c>
      <c r="G1152" s="77" t="s">
        <v>94</v>
      </c>
      <c r="H1152" s="77"/>
      <c r="I1152" s="77"/>
      <c r="J1152" s="77"/>
      <c r="K1152" s="79"/>
      <c r="L1152" s="77"/>
      <c r="P1152" s="77"/>
      <c r="Q1152" s="77"/>
      <c r="R1152" s="77"/>
      <c r="S1152" s="77"/>
      <c r="V1152" s="77"/>
      <c r="W1152" s="77"/>
      <c r="X1152" s="77"/>
      <c r="Y1152" s="79"/>
      <c r="Z1152" s="79"/>
      <c r="AA1152" s="79"/>
      <c r="AB1152" s="79"/>
      <c r="AC1152" s="79"/>
      <c r="AD1152" s="79"/>
      <c r="AE1152" s="78"/>
      <c r="AF1152" s="77"/>
      <c r="AG1152" s="77"/>
      <c r="AH1152" s="77"/>
      <c r="AI1152" s="77"/>
      <c r="AJ1152" s="77"/>
      <c r="AK1152" s="77"/>
      <c r="AL1152" s="77"/>
      <c r="AM1152" s="77"/>
      <c r="AN1152" s="77"/>
      <c r="AO1152" s="77"/>
      <c r="AP1152" s="77"/>
      <c r="AQ1152" s="77"/>
      <c r="AR1152" s="77"/>
      <c r="AS1152" s="77"/>
      <c r="AT1152" s="77"/>
      <c r="AU1152" s="77"/>
    </row>
    <row r="1153" spans="1:47">
      <c r="A1153" s="77" t="s">
        <v>2304</v>
      </c>
      <c r="B1153" s="77" t="s">
        <v>2673</v>
      </c>
      <c r="C1153" s="78">
        <v>42521</v>
      </c>
      <c r="D1153" s="77" t="s">
        <v>3638</v>
      </c>
      <c r="E1153" s="94">
        <v>361.95</v>
      </c>
      <c r="F1153" s="77" t="s">
        <v>94</v>
      </c>
      <c r="G1153" s="77" t="s">
        <v>94</v>
      </c>
      <c r="H1153" s="77"/>
      <c r="I1153" s="77"/>
      <c r="J1153" s="77"/>
      <c r="K1153" s="79"/>
      <c r="L1153" s="77"/>
      <c r="P1153" s="77"/>
      <c r="Q1153" s="77"/>
      <c r="R1153" s="77"/>
      <c r="S1153" s="77"/>
      <c r="V1153" s="77"/>
      <c r="W1153" s="77"/>
      <c r="X1153" s="77"/>
      <c r="Y1153" s="79"/>
      <c r="Z1153" s="79"/>
      <c r="AA1153" s="79"/>
      <c r="AB1153" s="79"/>
      <c r="AC1153" s="79"/>
      <c r="AD1153" s="79"/>
      <c r="AE1153" s="78"/>
      <c r="AF1153" s="77"/>
      <c r="AG1153" s="77"/>
      <c r="AH1153" s="77"/>
      <c r="AI1153" s="77"/>
      <c r="AJ1153" s="77"/>
      <c r="AK1153" s="77"/>
      <c r="AL1153" s="77"/>
      <c r="AM1153" s="77"/>
      <c r="AN1153" s="77"/>
      <c r="AO1153" s="77"/>
      <c r="AP1153" s="77"/>
      <c r="AQ1153" s="77"/>
      <c r="AR1153" s="77"/>
      <c r="AS1153" s="77"/>
      <c r="AT1153" s="77"/>
      <c r="AU1153" s="77"/>
    </row>
    <row r="1154" spans="1:47">
      <c r="A1154" s="77" t="s">
        <v>2304</v>
      </c>
      <c r="B1154" s="77" t="s">
        <v>2673</v>
      </c>
      <c r="C1154" s="78">
        <v>42521</v>
      </c>
      <c r="D1154" s="77" t="s">
        <v>3639</v>
      </c>
      <c r="E1154" s="94">
        <v>391.57</v>
      </c>
      <c r="F1154" s="77" t="s">
        <v>94</v>
      </c>
      <c r="G1154" s="77" t="s">
        <v>94</v>
      </c>
      <c r="H1154" s="77"/>
      <c r="I1154" s="77"/>
      <c r="J1154" s="77"/>
      <c r="K1154" s="79"/>
      <c r="L1154" s="77"/>
      <c r="P1154" s="77"/>
      <c r="Q1154" s="77"/>
      <c r="R1154" s="77"/>
      <c r="S1154" s="77"/>
      <c r="V1154" s="77"/>
      <c r="W1154" s="77"/>
      <c r="X1154" s="77"/>
      <c r="Y1154" s="79"/>
      <c r="Z1154" s="79"/>
      <c r="AA1154" s="79"/>
      <c r="AB1154" s="79"/>
      <c r="AC1154" s="79"/>
      <c r="AD1154" s="79"/>
      <c r="AE1154" s="78"/>
      <c r="AF1154" s="77"/>
      <c r="AG1154" s="77"/>
      <c r="AH1154" s="77"/>
      <c r="AI1154" s="77"/>
      <c r="AJ1154" s="77"/>
      <c r="AK1154" s="77"/>
      <c r="AL1154" s="77"/>
      <c r="AM1154" s="77"/>
      <c r="AN1154" s="77"/>
      <c r="AO1154" s="77"/>
      <c r="AP1154" s="77"/>
      <c r="AQ1154" s="77"/>
      <c r="AR1154" s="77"/>
      <c r="AS1154" s="77"/>
      <c r="AT1154" s="77"/>
      <c r="AU1154" s="77"/>
    </row>
    <row r="1155" spans="1:47">
      <c r="A1155" s="77" t="s">
        <v>2304</v>
      </c>
      <c r="B1155" s="77" t="s">
        <v>2673</v>
      </c>
      <c r="C1155" s="78">
        <v>42521</v>
      </c>
      <c r="D1155" s="77" t="s">
        <v>3640</v>
      </c>
      <c r="E1155" s="94">
        <v>394.65</v>
      </c>
      <c r="F1155" s="77" t="s">
        <v>94</v>
      </c>
      <c r="G1155" s="77" t="s">
        <v>94</v>
      </c>
      <c r="H1155" s="77"/>
      <c r="I1155" s="77"/>
      <c r="J1155" s="77"/>
      <c r="K1155" s="79"/>
      <c r="L1155" s="77"/>
      <c r="P1155" s="77"/>
      <c r="Q1155" s="77"/>
      <c r="R1155" s="77"/>
      <c r="S1155" s="77"/>
      <c r="V1155" s="77"/>
      <c r="W1155" s="77"/>
      <c r="X1155" s="77"/>
      <c r="Y1155" s="79"/>
      <c r="Z1155" s="79"/>
      <c r="AA1155" s="79"/>
      <c r="AB1155" s="79"/>
      <c r="AC1155" s="79"/>
      <c r="AD1155" s="79"/>
      <c r="AE1155" s="78"/>
      <c r="AF1155" s="77"/>
      <c r="AG1155" s="77"/>
      <c r="AH1155" s="77"/>
      <c r="AI1155" s="77"/>
      <c r="AJ1155" s="77"/>
      <c r="AK1155" s="77"/>
      <c r="AL1155" s="77"/>
      <c r="AM1155" s="77"/>
      <c r="AN1155" s="77"/>
      <c r="AO1155" s="77"/>
      <c r="AP1155" s="77"/>
      <c r="AQ1155" s="77"/>
      <c r="AR1155" s="77"/>
      <c r="AS1155" s="77"/>
      <c r="AT1155" s="77"/>
      <c r="AU1155" s="77"/>
    </row>
    <row r="1156" spans="1:47">
      <c r="A1156" s="77" t="s">
        <v>2304</v>
      </c>
      <c r="B1156" s="77" t="s">
        <v>2673</v>
      </c>
      <c r="C1156" s="78">
        <v>42521</v>
      </c>
      <c r="D1156" s="77" t="s">
        <v>3641</v>
      </c>
      <c r="E1156" s="94">
        <v>488.18</v>
      </c>
      <c r="F1156" s="77" t="s">
        <v>94</v>
      </c>
      <c r="G1156" s="77" t="s">
        <v>94</v>
      </c>
      <c r="H1156" s="77"/>
      <c r="I1156" s="77"/>
      <c r="J1156" s="77"/>
      <c r="K1156" s="79"/>
      <c r="L1156" s="77"/>
      <c r="P1156" s="77"/>
      <c r="Q1156" s="77"/>
      <c r="R1156" s="77"/>
      <c r="S1156" s="77"/>
      <c r="V1156" s="77"/>
      <c r="W1156" s="77"/>
      <c r="X1156" s="77"/>
      <c r="Y1156" s="79"/>
      <c r="Z1156" s="79"/>
      <c r="AA1156" s="79"/>
      <c r="AB1156" s="79"/>
      <c r="AC1156" s="79"/>
      <c r="AD1156" s="79"/>
      <c r="AE1156" s="78"/>
      <c r="AF1156" s="77"/>
      <c r="AG1156" s="77"/>
      <c r="AH1156" s="77"/>
      <c r="AI1156" s="77"/>
      <c r="AJ1156" s="77"/>
      <c r="AK1156" s="77"/>
      <c r="AL1156" s="77"/>
      <c r="AM1156" s="77"/>
      <c r="AN1156" s="77"/>
      <c r="AO1156" s="77"/>
      <c r="AP1156" s="77"/>
      <c r="AQ1156" s="77"/>
      <c r="AR1156" s="77"/>
      <c r="AS1156" s="77"/>
      <c r="AT1156" s="77"/>
      <c r="AU1156" s="77"/>
    </row>
    <row r="1157" spans="1:47">
      <c r="A1157" s="77" t="s">
        <v>2304</v>
      </c>
      <c r="B1157" s="77" t="s">
        <v>2673</v>
      </c>
      <c r="C1157" s="78">
        <v>42521</v>
      </c>
      <c r="D1157" s="77" t="s">
        <v>3642</v>
      </c>
      <c r="E1157" s="94">
        <v>499.89</v>
      </c>
      <c r="F1157" s="77" t="s">
        <v>94</v>
      </c>
      <c r="G1157" s="77" t="s">
        <v>94</v>
      </c>
      <c r="H1157" s="77"/>
      <c r="I1157" s="77"/>
      <c r="J1157" s="77"/>
      <c r="K1157" s="79"/>
      <c r="L1157" s="77"/>
      <c r="P1157" s="77"/>
      <c r="Q1157" s="77"/>
      <c r="R1157" s="77"/>
      <c r="S1157" s="77"/>
      <c r="V1157" s="77"/>
      <c r="W1157" s="77"/>
      <c r="X1157" s="77"/>
      <c r="Y1157" s="79"/>
      <c r="Z1157" s="79"/>
      <c r="AA1157" s="79"/>
      <c r="AB1157" s="79"/>
      <c r="AC1157" s="79"/>
      <c r="AD1157" s="79"/>
      <c r="AE1157" s="78"/>
      <c r="AF1157" s="77"/>
      <c r="AG1157" s="77"/>
      <c r="AH1157" s="77"/>
      <c r="AI1157" s="77"/>
      <c r="AJ1157" s="77"/>
      <c r="AK1157" s="77"/>
      <c r="AL1157" s="77"/>
      <c r="AM1157" s="77"/>
      <c r="AN1157" s="77"/>
      <c r="AO1157" s="77"/>
      <c r="AP1157" s="77"/>
      <c r="AQ1157" s="77"/>
      <c r="AR1157" s="77"/>
      <c r="AS1157" s="77"/>
      <c r="AT1157" s="77"/>
      <c r="AU1157" s="77"/>
    </row>
    <row r="1158" spans="1:47">
      <c r="A1158" s="77" t="s">
        <v>2304</v>
      </c>
      <c r="B1158" s="77" t="s">
        <v>2673</v>
      </c>
      <c r="C1158" s="78">
        <v>42521</v>
      </c>
      <c r="D1158" s="77" t="s">
        <v>3643</v>
      </c>
      <c r="E1158" s="94">
        <v>510.59</v>
      </c>
      <c r="F1158" s="77" t="s">
        <v>94</v>
      </c>
      <c r="G1158" s="77" t="s">
        <v>94</v>
      </c>
      <c r="H1158" s="77"/>
      <c r="I1158" s="77"/>
      <c r="J1158" s="77"/>
      <c r="K1158" s="79"/>
      <c r="L1158" s="77"/>
      <c r="P1158" s="77"/>
      <c r="Q1158" s="77"/>
      <c r="R1158" s="77"/>
      <c r="S1158" s="77"/>
      <c r="V1158" s="77"/>
      <c r="W1158" s="77"/>
      <c r="X1158" s="77"/>
      <c r="Y1158" s="79"/>
      <c r="Z1158" s="79"/>
      <c r="AA1158" s="79"/>
      <c r="AB1158" s="79"/>
      <c r="AC1158" s="79"/>
      <c r="AD1158" s="79"/>
      <c r="AE1158" s="78"/>
      <c r="AF1158" s="77"/>
      <c r="AG1158" s="77"/>
      <c r="AH1158" s="77"/>
      <c r="AI1158" s="77"/>
      <c r="AJ1158" s="77"/>
      <c r="AK1158" s="77"/>
      <c r="AL1158" s="77"/>
      <c r="AM1158" s="77"/>
      <c r="AN1158" s="77"/>
      <c r="AO1158" s="77"/>
      <c r="AP1158" s="77"/>
      <c r="AQ1158" s="77"/>
      <c r="AR1158" s="77"/>
      <c r="AS1158" s="77"/>
      <c r="AT1158" s="77"/>
      <c r="AU1158" s="77"/>
    </row>
    <row r="1159" spans="1:47">
      <c r="A1159" s="77" t="s">
        <v>2304</v>
      </c>
      <c r="B1159" s="77" t="s">
        <v>2673</v>
      </c>
      <c r="C1159" s="78">
        <v>42521</v>
      </c>
      <c r="D1159" s="77" t="s">
        <v>3644</v>
      </c>
      <c r="E1159" s="94">
        <v>512.98</v>
      </c>
      <c r="F1159" s="77" t="s">
        <v>94</v>
      </c>
      <c r="G1159" s="77" t="s">
        <v>94</v>
      </c>
      <c r="H1159" s="77"/>
      <c r="I1159" s="77"/>
      <c r="J1159" s="77"/>
      <c r="K1159" s="79"/>
      <c r="L1159" s="77"/>
      <c r="P1159" s="77"/>
      <c r="Q1159" s="77"/>
      <c r="R1159" s="77"/>
      <c r="S1159" s="77"/>
      <c r="V1159" s="77"/>
      <c r="W1159" s="77"/>
      <c r="X1159" s="77"/>
      <c r="Y1159" s="79"/>
      <c r="Z1159" s="79"/>
      <c r="AA1159" s="79"/>
      <c r="AB1159" s="79"/>
      <c r="AC1159" s="79"/>
      <c r="AD1159" s="79"/>
      <c r="AE1159" s="78"/>
      <c r="AF1159" s="77"/>
      <c r="AG1159" s="77"/>
      <c r="AH1159" s="77"/>
      <c r="AI1159" s="77"/>
      <c r="AJ1159" s="77"/>
      <c r="AK1159" s="77"/>
      <c r="AL1159" s="77"/>
      <c r="AM1159" s="77"/>
      <c r="AN1159" s="77"/>
      <c r="AO1159" s="77"/>
      <c r="AP1159" s="77"/>
      <c r="AQ1159" s="77"/>
      <c r="AR1159" s="77"/>
      <c r="AS1159" s="77"/>
      <c r="AT1159" s="77"/>
      <c r="AU1159" s="77"/>
    </row>
    <row r="1160" spans="1:47">
      <c r="A1160" s="77" t="s">
        <v>2304</v>
      </c>
      <c r="B1160" s="77" t="s">
        <v>2673</v>
      </c>
      <c r="C1160" s="78">
        <v>42521</v>
      </c>
      <c r="D1160" s="77" t="s">
        <v>3645</v>
      </c>
      <c r="E1160" s="94">
        <v>550.03</v>
      </c>
      <c r="F1160" s="77" t="s">
        <v>94</v>
      </c>
      <c r="G1160" s="77" t="s">
        <v>94</v>
      </c>
      <c r="H1160" s="77"/>
      <c r="I1160" s="77"/>
      <c r="J1160" s="77"/>
      <c r="K1160" s="79"/>
      <c r="L1160" s="77"/>
      <c r="P1160" s="77"/>
      <c r="Q1160" s="77"/>
      <c r="R1160" s="77"/>
      <c r="S1160" s="77"/>
      <c r="V1160" s="77"/>
      <c r="W1160" s="77"/>
      <c r="X1160" s="77"/>
      <c r="Y1160" s="79"/>
      <c r="Z1160" s="79"/>
      <c r="AA1160" s="79"/>
      <c r="AB1160" s="79"/>
      <c r="AC1160" s="79"/>
      <c r="AD1160" s="79"/>
      <c r="AE1160" s="78"/>
      <c r="AF1160" s="77"/>
      <c r="AG1160" s="77"/>
      <c r="AH1160" s="77"/>
      <c r="AI1160" s="77"/>
      <c r="AJ1160" s="77"/>
      <c r="AK1160" s="77"/>
      <c r="AL1160" s="77"/>
      <c r="AM1160" s="77"/>
      <c r="AN1160" s="77"/>
      <c r="AO1160" s="77"/>
      <c r="AP1160" s="77"/>
      <c r="AQ1160" s="77"/>
      <c r="AR1160" s="77"/>
      <c r="AS1160" s="77"/>
      <c r="AT1160" s="77"/>
      <c r="AU1160" s="77"/>
    </row>
    <row r="1161" spans="1:47">
      <c r="A1161" s="77" t="s">
        <v>2304</v>
      </c>
      <c r="B1161" s="77" t="s">
        <v>2673</v>
      </c>
      <c r="C1161" s="78">
        <v>42521</v>
      </c>
      <c r="D1161" s="77" t="s">
        <v>3646</v>
      </c>
      <c r="E1161" s="94">
        <v>579.9</v>
      </c>
      <c r="F1161" s="77" t="s">
        <v>94</v>
      </c>
      <c r="G1161" s="77" t="s">
        <v>94</v>
      </c>
      <c r="H1161" s="77"/>
      <c r="I1161" s="77"/>
      <c r="J1161" s="77"/>
      <c r="K1161" s="79"/>
      <c r="L1161" s="77"/>
      <c r="P1161" s="77"/>
      <c r="Q1161" s="77"/>
      <c r="R1161" s="77"/>
      <c r="S1161" s="77"/>
      <c r="V1161" s="77"/>
      <c r="W1161" s="77"/>
      <c r="X1161" s="77"/>
      <c r="Y1161" s="79"/>
      <c r="Z1161" s="79"/>
      <c r="AA1161" s="79"/>
      <c r="AB1161" s="79"/>
      <c r="AC1161" s="79"/>
      <c r="AD1161" s="79"/>
      <c r="AE1161" s="78"/>
      <c r="AF1161" s="77"/>
      <c r="AG1161" s="77"/>
      <c r="AH1161" s="77"/>
      <c r="AI1161" s="77"/>
      <c r="AJ1161" s="77"/>
      <c r="AK1161" s="77"/>
      <c r="AL1161" s="77"/>
      <c r="AM1161" s="77"/>
      <c r="AN1161" s="77"/>
      <c r="AO1161" s="77"/>
      <c r="AP1161" s="77"/>
      <c r="AQ1161" s="77"/>
      <c r="AR1161" s="77"/>
      <c r="AS1161" s="77"/>
      <c r="AT1161" s="77"/>
      <c r="AU1161" s="77"/>
    </row>
    <row r="1162" spans="1:47">
      <c r="A1162" s="77" t="s">
        <v>2304</v>
      </c>
      <c r="B1162" s="77" t="s">
        <v>2673</v>
      </c>
      <c r="C1162" s="78">
        <v>42521</v>
      </c>
      <c r="D1162" s="77" t="s">
        <v>3647</v>
      </c>
      <c r="E1162" s="94">
        <v>612.48</v>
      </c>
      <c r="F1162" s="77" t="s">
        <v>94</v>
      </c>
      <c r="G1162" s="77" t="s">
        <v>94</v>
      </c>
      <c r="H1162" s="77"/>
      <c r="I1162" s="77"/>
      <c r="J1162" s="77"/>
      <c r="K1162" s="79"/>
      <c r="L1162" s="77"/>
      <c r="P1162" s="77"/>
      <c r="Q1162" s="77"/>
      <c r="R1162" s="77"/>
      <c r="S1162" s="77"/>
      <c r="V1162" s="77"/>
      <c r="W1162" s="77"/>
      <c r="X1162" s="77"/>
      <c r="Y1162" s="79"/>
      <c r="Z1162" s="79"/>
      <c r="AA1162" s="79"/>
      <c r="AB1162" s="79"/>
      <c r="AC1162" s="79"/>
      <c r="AD1162" s="79"/>
      <c r="AE1162" s="78"/>
      <c r="AF1162" s="77"/>
      <c r="AG1162" s="77"/>
      <c r="AH1162" s="77"/>
      <c r="AI1162" s="77"/>
      <c r="AJ1162" s="77"/>
      <c r="AK1162" s="77"/>
      <c r="AL1162" s="77"/>
      <c r="AM1162" s="77"/>
      <c r="AN1162" s="77"/>
      <c r="AO1162" s="77"/>
      <c r="AP1162" s="77"/>
      <c r="AQ1162" s="77"/>
      <c r="AR1162" s="77"/>
      <c r="AS1162" s="77"/>
      <c r="AT1162" s="77"/>
      <c r="AU1162" s="77"/>
    </row>
    <row r="1163" spans="1:47">
      <c r="A1163" s="77" t="s">
        <v>2304</v>
      </c>
      <c r="B1163" s="77" t="s">
        <v>2673</v>
      </c>
      <c r="C1163" s="78">
        <v>42521</v>
      </c>
      <c r="D1163" s="77" t="s">
        <v>3648</v>
      </c>
      <c r="E1163" s="94">
        <v>743.55</v>
      </c>
      <c r="F1163" s="77" t="s">
        <v>94</v>
      </c>
      <c r="G1163" s="77" t="s">
        <v>94</v>
      </c>
      <c r="H1163" s="77"/>
      <c r="I1163" s="77"/>
      <c r="J1163" s="77"/>
      <c r="K1163" s="79"/>
      <c r="L1163" s="77"/>
      <c r="P1163" s="77"/>
      <c r="Q1163" s="77"/>
      <c r="R1163" s="77"/>
      <c r="S1163" s="77"/>
      <c r="V1163" s="77"/>
      <c r="W1163" s="77"/>
      <c r="X1163" s="77"/>
      <c r="Y1163" s="79"/>
      <c r="Z1163" s="79"/>
      <c r="AA1163" s="79"/>
      <c r="AB1163" s="79"/>
      <c r="AC1163" s="79"/>
      <c r="AD1163" s="79"/>
      <c r="AE1163" s="78"/>
      <c r="AF1163" s="77"/>
      <c r="AG1163" s="77"/>
      <c r="AH1163" s="77"/>
      <c r="AI1163" s="77"/>
      <c r="AJ1163" s="77"/>
      <c r="AK1163" s="77"/>
      <c r="AL1163" s="77"/>
      <c r="AM1163" s="77"/>
      <c r="AN1163" s="77"/>
      <c r="AO1163" s="77"/>
      <c r="AP1163" s="77"/>
      <c r="AQ1163" s="77"/>
      <c r="AR1163" s="77"/>
      <c r="AS1163" s="77"/>
      <c r="AT1163" s="77"/>
      <c r="AU1163" s="77"/>
    </row>
    <row r="1164" spans="1:47">
      <c r="A1164" s="77" t="s">
        <v>2304</v>
      </c>
      <c r="B1164" s="77" t="s">
        <v>2673</v>
      </c>
      <c r="C1164" s="78">
        <v>42521</v>
      </c>
      <c r="D1164" s="77" t="s">
        <v>3649</v>
      </c>
      <c r="E1164" s="94">
        <v>822.98</v>
      </c>
      <c r="F1164" s="77" t="s">
        <v>94</v>
      </c>
      <c r="G1164" s="77" t="s">
        <v>94</v>
      </c>
      <c r="H1164" s="77"/>
      <c r="I1164" s="77"/>
      <c r="J1164" s="77"/>
      <c r="K1164" s="79"/>
      <c r="L1164" s="77"/>
      <c r="P1164" s="77"/>
      <c r="Q1164" s="77"/>
      <c r="R1164" s="77"/>
      <c r="S1164" s="77"/>
      <c r="V1164" s="77"/>
      <c r="W1164" s="77"/>
      <c r="X1164" s="77"/>
      <c r="Y1164" s="79"/>
      <c r="Z1164" s="79"/>
      <c r="AA1164" s="79"/>
      <c r="AB1164" s="79"/>
      <c r="AC1164" s="79"/>
      <c r="AD1164" s="79"/>
      <c r="AE1164" s="78"/>
      <c r="AF1164" s="77"/>
      <c r="AG1164" s="77"/>
      <c r="AH1164" s="77"/>
      <c r="AI1164" s="77"/>
      <c r="AJ1164" s="77"/>
      <c r="AK1164" s="77"/>
      <c r="AL1164" s="77"/>
      <c r="AM1164" s="77"/>
      <c r="AN1164" s="77"/>
      <c r="AO1164" s="77"/>
      <c r="AP1164" s="77"/>
      <c r="AQ1164" s="77"/>
      <c r="AR1164" s="77"/>
      <c r="AS1164" s="77"/>
      <c r="AT1164" s="77"/>
      <c r="AU1164" s="77"/>
    </row>
    <row r="1165" spans="1:47">
      <c r="A1165" s="77" t="s">
        <v>2304</v>
      </c>
      <c r="B1165" s="77" t="s">
        <v>2673</v>
      </c>
      <c r="C1165" s="78">
        <v>42521</v>
      </c>
      <c r="D1165" s="77" t="s">
        <v>3650</v>
      </c>
      <c r="E1165" s="94">
        <v>1062.19</v>
      </c>
      <c r="F1165" s="77" t="s">
        <v>94</v>
      </c>
      <c r="G1165" s="77" t="s">
        <v>94</v>
      </c>
      <c r="H1165" s="77"/>
      <c r="I1165" s="77"/>
      <c r="J1165" s="77"/>
      <c r="K1165" s="79"/>
      <c r="L1165" s="77"/>
      <c r="P1165" s="77"/>
      <c r="Q1165" s="77"/>
      <c r="R1165" s="77"/>
      <c r="S1165" s="77"/>
      <c r="V1165" s="77"/>
      <c r="W1165" s="77"/>
      <c r="X1165" s="77"/>
      <c r="Y1165" s="79"/>
      <c r="Z1165" s="79"/>
      <c r="AA1165" s="79"/>
      <c r="AB1165" s="79"/>
      <c r="AC1165" s="79"/>
      <c r="AD1165" s="79"/>
      <c r="AE1165" s="78"/>
      <c r="AF1165" s="77"/>
      <c r="AG1165" s="77"/>
      <c r="AH1165" s="77"/>
      <c r="AI1165" s="77"/>
      <c r="AJ1165" s="77"/>
      <c r="AK1165" s="77"/>
      <c r="AL1165" s="77"/>
      <c r="AM1165" s="77"/>
      <c r="AN1165" s="77"/>
      <c r="AO1165" s="77"/>
      <c r="AP1165" s="77"/>
      <c r="AQ1165" s="77"/>
      <c r="AR1165" s="77"/>
      <c r="AS1165" s="77"/>
      <c r="AT1165" s="77"/>
      <c r="AU1165" s="77"/>
    </row>
    <row r="1166" spans="1:47">
      <c r="A1166" s="77" t="s">
        <v>2304</v>
      </c>
      <c r="B1166" s="77" t="s">
        <v>2673</v>
      </c>
      <c r="C1166" s="78">
        <v>42558</v>
      </c>
      <c r="D1166" s="77" t="s">
        <v>3651</v>
      </c>
      <c r="E1166" s="94">
        <v>0.03</v>
      </c>
      <c r="F1166" s="77" t="s">
        <v>94</v>
      </c>
      <c r="G1166" s="77" t="s">
        <v>166</v>
      </c>
      <c r="H1166" s="77"/>
      <c r="I1166" s="77"/>
      <c r="J1166" s="77"/>
      <c r="K1166" s="79"/>
      <c r="L1166" s="77"/>
      <c r="P1166" s="77"/>
      <c r="Q1166" s="77"/>
      <c r="R1166" s="77"/>
      <c r="S1166" s="77"/>
      <c r="V1166" s="77"/>
      <c r="W1166" s="77"/>
      <c r="X1166" s="77"/>
      <c r="Y1166" s="79"/>
      <c r="Z1166" s="79"/>
      <c r="AA1166" s="79"/>
      <c r="AB1166" s="79"/>
      <c r="AC1166" s="79"/>
      <c r="AD1166" s="79"/>
      <c r="AE1166" s="78"/>
      <c r="AF1166" s="77"/>
      <c r="AG1166" s="77"/>
      <c r="AH1166" s="77"/>
      <c r="AI1166" s="77"/>
      <c r="AJ1166" s="77"/>
      <c r="AK1166" s="77"/>
      <c r="AL1166" s="77"/>
      <c r="AM1166" s="77"/>
      <c r="AN1166" s="77"/>
      <c r="AO1166" s="77"/>
      <c r="AP1166" s="77"/>
      <c r="AQ1166" s="77"/>
      <c r="AR1166" s="77"/>
      <c r="AS1166" s="77"/>
      <c r="AT1166" s="77"/>
      <c r="AU1166" s="77"/>
    </row>
    <row r="1167" spans="1:47">
      <c r="A1167" s="77" t="s">
        <v>2304</v>
      </c>
      <c r="B1167" s="77" t="s">
        <v>2673</v>
      </c>
      <c r="C1167" s="78">
        <v>42558</v>
      </c>
      <c r="D1167" s="77" t="s">
        <v>3652</v>
      </c>
      <c r="E1167" s="94">
        <v>0.03</v>
      </c>
      <c r="F1167" s="77" t="s">
        <v>94</v>
      </c>
      <c r="G1167" s="77" t="s">
        <v>131</v>
      </c>
      <c r="H1167" s="77"/>
      <c r="I1167" s="77"/>
      <c r="J1167" s="77"/>
      <c r="K1167" s="79"/>
      <c r="L1167" s="77"/>
      <c r="P1167" s="77"/>
      <c r="Q1167" s="77"/>
      <c r="R1167" s="77"/>
      <c r="S1167" s="77"/>
      <c r="V1167" s="77"/>
      <c r="W1167" s="77"/>
      <c r="X1167" s="77"/>
      <c r="Y1167" s="79"/>
      <c r="Z1167" s="79"/>
      <c r="AA1167" s="79"/>
      <c r="AB1167" s="79"/>
      <c r="AC1167" s="79"/>
      <c r="AD1167" s="79"/>
      <c r="AE1167" s="78"/>
      <c r="AF1167" s="77"/>
      <c r="AG1167" s="77"/>
      <c r="AH1167" s="77"/>
      <c r="AI1167" s="77"/>
      <c r="AJ1167" s="77"/>
      <c r="AK1167" s="77"/>
      <c r="AL1167" s="77"/>
      <c r="AM1167" s="77"/>
      <c r="AN1167" s="77"/>
      <c r="AO1167" s="77"/>
      <c r="AP1167" s="77"/>
      <c r="AQ1167" s="77"/>
      <c r="AR1167" s="77"/>
      <c r="AS1167" s="77"/>
      <c r="AT1167" s="77"/>
      <c r="AU1167" s="77"/>
    </row>
    <row r="1168" spans="1:47">
      <c r="A1168" s="77" t="s">
        <v>2304</v>
      </c>
      <c r="B1168" s="77" t="s">
        <v>2673</v>
      </c>
      <c r="C1168" s="78">
        <v>42558</v>
      </c>
      <c r="D1168" s="77" t="s">
        <v>3653</v>
      </c>
      <c r="E1168" s="94">
        <v>7.0000000000000007E-2</v>
      </c>
      <c r="F1168" s="77" t="s">
        <v>94</v>
      </c>
      <c r="G1168" s="77" t="s">
        <v>154</v>
      </c>
      <c r="H1168" s="77"/>
      <c r="I1168" s="77"/>
      <c r="J1168" s="77"/>
      <c r="K1168" s="79"/>
      <c r="L1168" s="77"/>
      <c r="P1168" s="77"/>
      <c r="Q1168" s="77"/>
      <c r="R1168" s="77"/>
      <c r="S1168" s="77"/>
      <c r="V1168" s="77"/>
      <c r="W1168" s="77"/>
      <c r="X1168" s="77"/>
      <c r="Y1168" s="79"/>
      <c r="Z1168" s="79"/>
      <c r="AA1168" s="79"/>
      <c r="AB1168" s="79"/>
      <c r="AC1168" s="79"/>
      <c r="AD1168" s="79"/>
      <c r="AE1168" s="78"/>
      <c r="AF1168" s="77"/>
      <c r="AG1168" s="77"/>
      <c r="AH1168" s="77"/>
      <c r="AI1168" s="77"/>
      <c r="AJ1168" s="77"/>
      <c r="AK1168" s="77"/>
      <c r="AL1168" s="77"/>
      <c r="AM1168" s="77"/>
      <c r="AN1168" s="77"/>
      <c r="AO1168" s="77"/>
      <c r="AP1168" s="77"/>
      <c r="AQ1168" s="77"/>
      <c r="AR1168" s="77"/>
      <c r="AS1168" s="77"/>
      <c r="AT1168" s="77"/>
      <c r="AU1168" s="77"/>
    </row>
    <row r="1169" spans="1:47">
      <c r="A1169" s="77" t="s">
        <v>2304</v>
      </c>
      <c r="B1169" s="77" t="s">
        <v>2673</v>
      </c>
      <c r="C1169" s="78">
        <v>42558</v>
      </c>
      <c r="D1169" s="77" t="s">
        <v>3654</v>
      </c>
      <c r="E1169" s="94">
        <v>0.12</v>
      </c>
      <c r="F1169" s="77" t="s">
        <v>94</v>
      </c>
      <c r="G1169" s="77" t="s">
        <v>94</v>
      </c>
      <c r="H1169" s="77"/>
      <c r="I1169" s="77"/>
      <c r="J1169" s="77"/>
      <c r="K1169" s="79"/>
      <c r="L1169" s="77"/>
      <c r="P1169" s="77"/>
      <c r="Q1169" s="77"/>
      <c r="R1169" s="77"/>
      <c r="S1169" s="77"/>
      <c r="V1169" s="77"/>
      <c r="W1169" s="77"/>
      <c r="X1169" s="77"/>
      <c r="Y1169" s="79"/>
      <c r="Z1169" s="79"/>
      <c r="AA1169" s="79"/>
      <c r="AB1169" s="79"/>
      <c r="AC1169" s="79"/>
      <c r="AD1169" s="79"/>
      <c r="AE1169" s="78"/>
      <c r="AF1169" s="77"/>
      <c r="AG1169" s="77"/>
      <c r="AH1169" s="77"/>
      <c r="AI1169" s="77"/>
      <c r="AJ1169" s="77"/>
      <c r="AK1169" s="77"/>
      <c r="AL1169" s="77"/>
      <c r="AM1169" s="77"/>
      <c r="AN1169" s="77"/>
      <c r="AO1169" s="77"/>
      <c r="AP1169" s="77"/>
      <c r="AQ1169" s="77"/>
      <c r="AR1169" s="77"/>
      <c r="AS1169" s="77"/>
      <c r="AT1169" s="77"/>
      <c r="AU1169" s="77"/>
    </row>
    <row r="1170" spans="1:47">
      <c r="A1170" s="77" t="s">
        <v>2304</v>
      </c>
      <c r="B1170" s="77" t="s">
        <v>2673</v>
      </c>
      <c r="C1170" s="78">
        <v>42558</v>
      </c>
      <c r="D1170" s="77" t="s">
        <v>3655</v>
      </c>
      <c r="E1170" s="94">
        <v>0.12</v>
      </c>
      <c r="F1170" s="77" t="s">
        <v>94</v>
      </c>
      <c r="G1170" s="77" t="s">
        <v>170</v>
      </c>
      <c r="H1170" s="77"/>
      <c r="I1170" s="77"/>
      <c r="J1170" s="77"/>
      <c r="K1170" s="79"/>
      <c r="L1170" s="77"/>
      <c r="P1170" s="77"/>
      <c r="Q1170" s="77"/>
      <c r="R1170" s="77"/>
      <c r="S1170" s="77"/>
      <c r="V1170" s="77"/>
      <c r="W1170" s="77"/>
      <c r="X1170" s="77"/>
      <c r="Y1170" s="79"/>
      <c r="Z1170" s="79"/>
      <c r="AA1170" s="79"/>
      <c r="AB1170" s="79"/>
      <c r="AC1170" s="79"/>
      <c r="AD1170" s="79"/>
      <c r="AE1170" s="78"/>
      <c r="AF1170" s="77"/>
      <c r="AG1170" s="77"/>
      <c r="AH1170" s="77"/>
      <c r="AI1170" s="77"/>
      <c r="AJ1170" s="77"/>
      <c r="AK1170" s="77"/>
      <c r="AL1170" s="77"/>
      <c r="AM1170" s="77"/>
      <c r="AN1170" s="77"/>
      <c r="AO1170" s="77"/>
      <c r="AP1170" s="77"/>
      <c r="AQ1170" s="77"/>
      <c r="AR1170" s="77"/>
      <c r="AS1170" s="77"/>
      <c r="AT1170" s="77"/>
      <c r="AU1170" s="77"/>
    </row>
    <row r="1171" spans="1:47">
      <c r="A1171" s="77" t="s">
        <v>2304</v>
      </c>
      <c r="B1171" s="77" t="s">
        <v>2673</v>
      </c>
      <c r="C1171" s="78">
        <v>42558</v>
      </c>
      <c r="D1171" s="77" t="s">
        <v>3656</v>
      </c>
      <c r="E1171" s="94">
        <v>0.17</v>
      </c>
      <c r="F1171" s="77" t="s">
        <v>94</v>
      </c>
      <c r="G1171" s="77" t="s">
        <v>105</v>
      </c>
      <c r="H1171" s="77"/>
      <c r="I1171" s="77"/>
      <c r="J1171" s="77"/>
      <c r="K1171" s="79"/>
      <c r="L1171" s="77"/>
      <c r="P1171" s="77"/>
      <c r="Q1171" s="77"/>
      <c r="R1171" s="77"/>
      <c r="S1171" s="77"/>
      <c r="V1171" s="77"/>
      <c r="W1171" s="77"/>
      <c r="X1171" s="77"/>
      <c r="Y1171" s="79"/>
      <c r="Z1171" s="79"/>
      <c r="AA1171" s="79"/>
      <c r="AB1171" s="79"/>
      <c r="AC1171" s="79"/>
      <c r="AD1171" s="79"/>
      <c r="AE1171" s="78"/>
      <c r="AF1171" s="77"/>
      <c r="AG1171" s="77"/>
      <c r="AH1171" s="77"/>
      <c r="AI1171" s="77"/>
      <c r="AJ1171" s="77"/>
      <c r="AK1171" s="77"/>
      <c r="AL1171" s="77"/>
      <c r="AM1171" s="77"/>
      <c r="AN1171" s="77"/>
      <c r="AO1171" s="77"/>
      <c r="AP1171" s="77"/>
      <c r="AQ1171" s="77"/>
      <c r="AR1171" s="77"/>
      <c r="AS1171" s="77"/>
      <c r="AT1171" s="77"/>
      <c r="AU1171" s="77"/>
    </row>
    <row r="1172" spans="1:47">
      <c r="A1172" s="77" t="s">
        <v>2304</v>
      </c>
      <c r="B1172" s="77" t="s">
        <v>2673</v>
      </c>
      <c r="C1172" s="78">
        <v>42558</v>
      </c>
      <c r="D1172" s="77" t="s">
        <v>3657</v>
      </c>
      <c r="E1172" s="94">
        <v>0.17</v>
      </c>
      <c r="F1172" s="77" t="s">
        <v>94</v>
      </c>
      <c r="G1172" s="77" t="s">
        <v>94</v>
      </c>
      <c r="H1172" s="77"/>
      <c r="I1172" s="77"/>
      <c r="J1172" s="77"/>
      <c r="K1172" s="79"/>
      <c r="L1172" s="77"/>
      <c r="P1172" s="77"/>
      <c r="Q1172" s="77"/>
      <c r="R1172" s="77"/>
      <c r="S1172" s="77"/>
      <c r="V1172" s="77"/>
      <c r="W1172" s="77"/>
      <c r="X1172" s="77"/>
      <c r="Y1172" s="79"/>
      <c r="Z1172" s="79"/>
      <c r="AA1172" s="79"/>
      <c r="AB1172" s="79"/>
      <c r="AC1172" s="79"/>
      <c r="AD1172" s="79"/>
      <c r="AE1172" s="78"/>
      <c r="AF1172" s="77"/>
      <c r="AG1172" s="77"/>
      <c r="AH1172" s="77"/>
      <c r="AI1172" s="77"/>
      <c r="AJ1172" s="77"/>
      <c r="AK1172" s="77"/>
      <c r="AL1172" s="77"/>
      <c r="AM1172" s="77"/>
      <c r="AN1172" s="77"/>
      <c r="AO1172" s="77"/>
      <c r="AP1172" s="77"/>
      <c r="AQ1172" s="77"/>
      <c r="AR1172" s="77"/>
      <c r="AS1172" s="77"/>
      <c r="AT1172" s="77"/>
      <c r="AU1172" s="77"/>
    </row>
    <row r="1173" spans="1:47">
      <c r="A1173" s="77" t="s">
        <v>2304</v>
      </c>
      <c r="B1173" s="77" t="s">
        <v>2673</v>
      </c>
      <c r="C1173" s="78">
        <v>42558</v>
      </c>
      <c r="D1173" s="77" t="s">
        <v>3658</v>
      </c>
      <c r="E1173" s="94">
        <v>0.17</v>
      </c>
      <c r="F1173" s="77" t="s">
        <v>94</v>
      </c>
      <c r="G1173" s="77" t="s">
        <v>94</v>
      </c>
      <c r="H1173" s="77"/>
      <c r="I1173" s="77"/>
      <c r="J1173" s="77"/>
      <c r="K1173" s="79"/>
      <c r="L1173" s="77"/>
      <c r="P1173" s="77"/>
      <c r="Q1173" s="77"/>
      <c r="R1173" s="77"/>
      <c r="S1173" s="77"/>
      <c r="V1173" s="77"/>
      <c r="W1173" s="77"/>
      <c r="X1173" s="77"/>
      <c r="Y1173" s="79"/>
      <c r="Z1173" s="79"/>
      <c r="AA1173" s="79"/>
      <c r="AB1173" s="79"/>
      <c r="AC1173" s="79"/>
      <c r="AD1173" s="79"/>
      <c r="AE1173" s="78"/>
      <c r="AF1173" s="77"/>
      <c r="AG1173" s="77"/>
      <c r="AH1173" s="77"/>
      <c r="AI1173" s="77"/>
      <c r="AJ1173" s="77"/>
      <c r="AK1173" s="77"/>
      <c r="AL1173" s="77"/>
      <c r="AM1173" s="77"/>
      <c r="AN1173" s="77"/>
      <c r="AO1173" s="77"/>
      <c r="AP1173" s="77"/>
      <c r="AQ1173" s="77"/>
      <c r="AR1173" s="77"/>
      <c r="AS1173" s="77"/>
      <c r="AT1173" s="77"/>
      <c r="AU1173" s="77"/>
    </row>
    <row r="1174" spans="1:47">
      <c r="A1174" s="77" t="s">
        <v>2304</v>
      </c>
      <c r="B1174" s="77" t="s">
        <v>2673</v>
      </c>
      <c r="C1174" s="78">
        <v>42558</v>
      </c>
      <c r="D1174" s="77" t="s">
        <v>3659</v>
      </c>
      <c r="E1174" s="94">
        <v>0.19</v>
      </c>
      <c r="F1174" s="77" t="s">
        <v>94</v>
      </c>
      <c r="G1174" s="77" t="s">
        <v>3660</v>
      </c>
      <c r="H1174" s="77"/>
      <c r="I1174" s="77"/>
      <c r="J1174" s="77"/>
      <c r="K1174" s="79"/>
      <c r="L1174" s="77"/>
      <c r="P1174" s="77"/>
      <c r="Q1174" s="77"/>
      <c r="R1174" s="77"/>
      <c r="S1174" s="77"/>
      <c r="V1174" s="77"/>
      <c r="W1174" s="77"/>
      <c r="X1174" s="77"/>
      <c r="Y1174" s="79"/>
      <c r="Z1174" s="79"/>
      <c r="AA1174" s="79"/>
      <c r="AB1174" s="79"/>
      <c r="AC1174" s="79"/>
      <c r="AD1174" s="79"/>
      <c r="AE1174" s="78"/>
      <c r="AF1174" s="77"/>
      <c r="AG1174" s="77"/>
      <c r="AH1174" s="77"/>
      <c r="AI1174" s="77"/>
      <c r="AJ1174" s="77"/>
      <c r="AK1174" s="77"/>
      <c r="AL1174" s="77"/>
      <c r="AM1174" s="77"/>
      <c r="AN1174" s="77"/>
      <c r="AO1174" s="77"/>
      <c r="AP1174" s="77"/>
      <c r="AQ1174" s="77"/>
      <c r="AR1174" s="77"/>
      <c r="AS1174" s="77"/>
      <c r="AT1174" s="77"/>
      <c r="AU1174" s="77"/>
    </row>
    <row r="1175" spans="1:47">
      <c r="A1175" s="77" t="s">
        <v>2304</v>
      </c>
      <c r="B1175" s="77" t="s">
        <v>2673</v>
      </c>
      <c r="C1175" s="78">
        <v>42558</v>
      </c>
      <c r="D1175" s="77" t="s">
        <v>3661</v>
      </c>
      <c r="E1175" s="94">
        <v>0.19</v>
      </c>
      <c r="F1175" s="77" t="s">
        <v>94</v>
      </c>
      <c r="G1175" s="77" t="s">
        <v>94</v>
      </c>
      <c r="H1175" s="77"/>
      <c r="I1175" s="77"/>
      <c r="J1175" s="77"/>
      <c r="K1175" s="79"/>
      <c r="L1175" s="77"/>
      <c r="P1175" s="77"/>
      <c r="Q1175" s="77"/>
      <c r="R1175" s="77"/>
      <c r="S1175" s="77"/>
      <c r="V1175" s="77"/>
      <c r="W1175" s="77"/>
      <c r="X1175" s="77"/>
      <c r="Y1175" s="79"/>
      <c r="Z1175" s="79"/>
      <c r="AA1175" s="79"/>
      <c r="AB1175" s="79"/>
      <c r="AC1175" s="79"/>
      <c r="AD1175" s="79"/>
      <c r="AE1175" s="78"/>
      <c r="AF1175" s="77"/>
      <c r="AG1175" s="77"/>
      <c r="AH1175" s="77"/>
      <c r="AI1175" s="77"/>
      <c r="AJ1175" s="77"/>
      <c r="AK1175" s="77"/>
      <c r="AL1175" s="77"/>
      <c r="AM1175" s="77"/>
      <c r="AN1175" s="77"/>
      <c r="AO1175" s="77"/>
      <c r="AP1175" s="77"/>
      <c r="AQ1175" s="77"/>
      <c r="AR1175" s="77"/>
      <c r="AS1175" s="77"/>
      <c r="AT1175" s="77"/>
      <c r="AU1175" s="77"/>
    </row>
    <row r="1176" spans="1:47">
      <c r="A1176" s="77" t="s">
        <v>2304</v>
      </c>
      <c r="B1176" s="77" t="s">
        <v>2673</v>
      </c>
      <c r="C1176" s="78">
        <v>42558</v>
      </c>
      <c r="D1176" s="77" t="s">
        <v>3662</v>
      </c>
      <c r="E1176" s="94">
        <v>0.19</v>
      </c>
      <c r="F1176" s="77" t="s">
        <v>94</v>
      </c>
      <c r="G1176" s="77" t="s">
        <v>127</v>
      </c>
      <c r="H1176" s="77"/>
      <c r="I1176" s="77"/>
      <c r="J1176" s="77"/>
      <c r="K1176" s="79"/>
      <c r="L1176" s="77"/>
      <c r="P1176" s="77"/>
      <c r="Q1176" s="77"/>
      <c r="R1176" s="77"/>
      <c r="S1176" s="77"/>
      <c r="V1176" s="77"/>
      <c r="W1176" s="77"/>
      <c r="X1176" s="77"/>
      <c r="Y1176" s="79"/>
      <c r="Z1176" s="79"/>
      <c r="AA1176" s="79"/>
      <c r="AB1176" s="79"/>
      <c r="AC1176" s="79"/>
      <c r="AD1176" s="79"/>
      <c r="AE1176" s="78"/>
      <c r="AF1176" s="77"/>
      <c r="AG1176" s="77"/>
      <c r="AH1176" s="77"/>
      <c r="AI1176" s="77"/>
      <c r="AJ1176" s="77"/>
      <c r="AK1176" s="77"/>
      <c r="AL1176" s="77"/>
      <c r="AM1176" s="77"/>
      <c r="AN1176" s="77"/>
      <c r="AO1176" s="77"/>
      <c r="AP1176" s="77"/>
      <c r="AQ1176" s="77"/>
      <c r="AR1176" s="77"/>
      <c r="AS1176" s="77"/>
      <c r="AT1176" s="77"/>
      <c r="AU1176" s="77"/>
    </row>
    <row r="1177" spans="1:47">
      <c r="A1177" s="77" t="s">
        <v>2304</v>
      </c>
      <c r="B1177" s="77" t="s">
        <v>2673</v>
      </c>
      <c r="C1177" s="78">
        <v>42558</v>
      </c>
      <c r="D1177" s="77" t="s">
        <v>3663</v>
      </c>
      <c r="E1177" s="94">
        <v>0.2</v>
      </c>
      <c r="F1177" s="77" t="s">
        <v>94</v>
      </c>
      <c r="G1177" s="77" t="s">
        <v>108</v>
      </c>
      <c r="H1177" s="77"/>
      <c r="I1177" s="77"/>
      <c r="J1177" s="77"/>
      <c r="K1177" s="79"/>
      <c r="L1177" s="77"/>
      <c r="P1177" s="77"/>
      <c r="Q1177" s="77"/>
      <c r="R1177" s="77"/>
      <c r="S1177" s="77"/>
      <c r="V1177" s="77"/>
      <c r="W1177" s="77"/>
      <c r="X1177" s="77"/>
      <c r="Y1177" s="79"/>
      <c r="Z1177" s="79"/>
      <c r="AA1177" s="79"/>
      <c r="AB1177" s="79"/>
      <c r="AC1177" s="79"/>
      <c r="AD1177" s="79"/>
      <c r="AE1177" s="78"/>
      <c r="AF1177" s="77"/>
      <c r="AG1177" s="77"/>
      <c r="AH1177" s="77"/>
      <c r="AI1177" s="77"/>
      <c r="AJ1177" s="77"/>
      <c r="AK1177" s="77"/>
      <c r="AL1177" s="77"/>
      <c r="AM1177" s="77"/>
      <c r="AN1177" s="77"/>
      <c r="AO1177" s="77"/>
      <c r="AP1177" s="77"/>
      <c r="AQ1177" s="77"/>
      <c r="AR1177" s="77"/>
      <c r="AS1177" s="77"/>
      <c r="AT1177" s="77"/>
      <c r="AU1177" s="77"/>
    </row>
    <row r="1178" spans="1:47">
      <c r="A1178" s="77" t="s">
        <v>2304</v>
      </c>
      <c r="B1178" s="77" t="s">
        <v>2673</v>
      </c>
      <c r="C1178" s="78">
        <v>42558</v>
      </c>
      <c r="D1178" s="77" t="s">
        <v>3664</v>
      </c>
      <c r="E1178" s="94">
        <v>0.22</v>
      </c>
      <c r="F1178" s="77" t="s">
        <v>94</v>
      </c>
      <c r="G1178" s="77" t="s">
        <v>170</v>
      </c>
      <c r="H1178" s="77"/>
      <c r="I1178" s="77"/>
      <c r="J1178" s="77"/>
      <c r="K1178" s="79"/>
      <c r="L1178" s="77"/>
      <c r="P1178" s="77"/>
      <c r="Q1178" s="77"/>
      <c r="R1178" s="77"/>
      <c r="S1178" s="77"/>
      <c r="V1178" s="77"/>
      <c r="W1178" s="77"/>
      <c r="X1178" s="77"/>
      <c r="Y1178" s="79"/>
      <c r="Z1178" s="79"/>
      <c r="AA1178" s="79"/>
      <c r="AB1178" s="79"/>
      <c r="AC1178" s="79"/>
      <c r="AD1178" s="79"/>
      <c r="AE1178" s="78"/>
      <c r="AF1178" s="77"/>
      <c r="AG1178" s="77"/>
      <c r="AH1178" s="77"/>
      <c r="AI1178" s="77"/>
      <c r="AJ1178" s="77"/>
      <c r="AK1178" s="77"/>
      <c r="AL1178" s="77"/>
      <c r="AM1178" s="77"/>
      <c r="AN1178" s="77"/>
      <c r="AO1178" s="77"/>
      <c r="AP1178" s="77"/>
      <c r="AQ1178" s="77"/>
      <c r="AR1178" s="77"/>
      <c r="AS1178" s="77"/>
      <c r="AT1178" s="77"/>
      <c r="AU1178" s="77"/>
    </row>
    <row r="1179" spans="1:47">
      <c r="A1179" s="77" t="s">
        <v>2304</v>
      </c>
      <c r="B1179" s="77" t="s">
        <v>2673</v>
      </c>
      <c r="C1179" s="78">
        <v>42558</v>
      </c>
      <c r="D1179" s="77" t="s">
        <v>3665</v>
      </c>
      <c r="E1179" s="94">
        <v>0.27</v>
      </c>
      <c r="F1179" s="77" t="s">
        <v>94</v>
      </c>
      <c r="G1179" s="77" t="s">
        <v>135</v>
      </c>
      <c r="H1179" s="77"/>
      <c r="I1179" s="77"/>
      <c r="J1179" s="77"/>
      <c r="K1179" s="79"/>
      <c r="L1179" s="77"/>
      <c r="P1179" s="77"/>
      <c r="Q1179" s="77"/>
      <c r="R1179" s="77"/>
      <c r="S1179" s="77"/>
      <c r="V1179" s="77"/>
      <c r="W1179" s="77"/>
      <c r="X1179" s="77"/>
      <c r="Y1179" s="79"/>
      <c r="Z1179" s="79"/>
      <c r="AA1179" s="79"/>
      <c r="AB1179" s="79"/>
      <c r="AC1179" s="79"/>
      <c r="AD1179" s="79"/>
      <c r="AE1179" s="78"/>
      <c r="AF1179" s="77"/>
      <c r="AG1179" s="77"/>
      <c r="AH1179" s="77"/>
      <c r="AI1179" s="77"/>
      <c r="AJ1179" s="77"/>
      <c r="AK1179" s="77"/>
      <c r="AL1179" s="77"/>
      <c r="AM1179" s="77"/>
      <c r="AN1179" s="77"/>
      <c r="AO1179" s="77"/>
      <c r="AP1179" s="77"/>
      <c r="AQ1179" s="77"/>
      <c r="AR1179" s="77"/>
      <c r="AS1179" s="77"/>
      <c r="AT1179" s="77"/>
      <c r="AU1179" s="77"/>
    </row>
    <row r="1180" spans="1:47">
      <c r="A1180" s="77" t="s">
        <v>2304</v>
      </c>
      <c r="B1180" s="77" t="s">
        <v>2673</v>
      </c>
      <c r="C1180" s="78">
        <v>42558</v>
      </c>
      <c r="D1180" s="77" t="s">
        <v>3666</v>
      </c>
      <c r="E1180" s="94">
        <v>0.28999999999999998</v>
      </c>
      <c r="F1180" s="77" t="s">
        <v>94</v>
      </c>
      <c r="G1180" s="77" t="s">
        <v>154</v>
      </c>
      <c r="H1180" s="77"/>
      <c r="I1180" s="77"/>
      <c r="J1180" s="77"/>
      <c r="K1180" s="79"/>
      <c r="L1180" s="77"/>
      <c r="P1180" s="77"/>
      <c r="Q1180" s="77"/>
      <c r="R1180" s="77"/>
      <c r="S1180" s="77"/>
      <c r="V1180" s="77"/>
      <c r="W1180" s="77"/>
      <c r="X1180" s="77"/>
      <c r="Y1180" s="79"/>
      <c r="Z1180" s="79"/>
      <c r="AA1180" s="79"/>
      <c r="AB1180" s="79"/>
      <c r="AC1180" s="79"/>
      <c r="AD1180" s="79"/>
      <c r="AE1180" s="78"/>
      <c r="AF1180" s="77"/>
      <c r="AG1180" s="77"/>
      <c r="AH1180" s="77"/>
      <c r="AI1180" s="77"/>
      <c r="AJ1180" s="77"/>
      <c r="AK1180" s="77"/>
      <c r="AL1180" s="77"/>
      <c r="AM1180" s="77"/>
      <c r="AN1180" s="77"/>
      <c r="AO1180" s="77"/>
      <c r="AP1180" s="77"/>
      <c r="AQ1180" s="77"/>
      <c r="AR1180" s="77"/>
      <c r="AS1180" s="77"/>
      <c r="AT1180" s="77"/>
      <c r="AU1180" s="77"/>
    </row>
    <row r="1181" spans="1:47">
      <c r="A1181" s="77" t="s">
        <v>2304</v>
      </c>
      <c r="B1181" s="77" t="s">
        <v>2673</v>
      </c>
      <c r="C1181" s="78">
        <v>42558</v>
      </c>
      <c r="D1181" s="77" t="s">
        <v>3667</v>
      </c>
      <c r="E1181" s="94">
        <v>0.28999999999999998</v>
      </c>
      <c r="F1181" s="77" t="s">
        <v>94</v>
      </c>
      <c r="G1181" s="77" t="s">
        <v>127</v>
      </c>
      <c r="H1181" s="77"/>
      <c r="I1181" s="77"/>
      <c r="J1181" s="77"/>
      <c r="K1181" s="79"/>
      <c r="L1181" s="77"/>
      <c r="P1181" s="77"/>
      <c r="Q1181" s="77"/>
      <c r="R1181" s="77"/>
      <c r="S1181" s="77"/>
      <c r="V1181" s="77"/>
      <c r="W1181" s="77"/>
      <c r="X1181" s="77"/>
      <c r="Y1181" s="79"/>
      <c r="Z1181" s="79"/>
      <c r="AA1181" s="79"/>
      <c r="AB1181" s="79"/>
      <c r="AC1181" s="79"/>
      <c r="AD1181" s="79"/>
      <c r="AE1181" s="78"/>
      <c r="AF1181" s="77"/>
      <c r="AG1181" s="77"/>
      <c r="AH1181" s="77"/>
      <c r="AI1181" s="77"/>
      <c r="AJ1181" s="77"/>
      <c r="AK1181" s="77"/>
      <c r="AL1181" s="77"/>
      <c r="AM1181" s="77"/>
      <c r="AN1181" s="77"/>
      <c r="AO1181" s="77"/>
      <c r="AP1181" s="77"/>
      <c r="AQ1181" s="77"/>
      <c r="AR1181" s="77"/>
      <c r="AS1181" s="77"/>
      <c r="AT1181" s="77"/>
      <c r="AU1181" s="77"/>
    </row>
    <row r="1182" spans="1:47">
      <c r="A1182" s="77" t="s">
        <v>2304</v>
      </c>
      <c r="B1182" s="77" t="s">
        <v>2673</v>
      </c>
      <c r="C1182" s="78">
        <v>42558</v>
      </c>
      <c r="D1182" s="77" t="s">
        <v>3668</v>
      </c>
      <c r="E1182" s="94">
        <v>0.41</v>
      </c>
      <c r="F1182" s="77" t="s">
        <v>94</v>
      </c>
      <c r="G1182" s="77" t="s">
        <v>156</v>
      </c>
      <c r="H1182" s="77"/>
      <c r="I1182" s="77"/>
      <c r="J1182" s="77"/>
      <c r="K1182" s="79"/>
      <c r="L1182" s="77"/>
      <c r="P1182" s="77"/>
      <c r="Q1182" s="77"/>
      <c r="R1182" s="77"/>
      <c r="S1182" s="77"/>
      <c r="V1182" s="77"/>
      <c r="W1182" s="77"/>
      <c r="X1182" s="77"/>
      <c r="Y1182" s="79"/>
      <c r="Z1182" s="79"/>
      <c r="AA1182" s="79"/>
      <c r="AB1182" s="79"/>
      <c r="AC1182" s="79"/>
      <c r="AD1182" s="79"/>
      <c r="AE1182" s="78"/>
      <c r="AF1182" s="77"/>
      <c r="AG1182" s="77"/>
      <c r="AH1182" s="77"/>
      <c r="AI1182" s="77"/>
      <c r="AJ1182" s="77"/>
      <c r="AK1182" s="77"/>
      <c r="AL1182" s="77"/>
      <c r="AM1182" s="77"/>
      <c r="AN1182" s="77"/>
      <c r="AO1182" s="77"/>
      <c r="AP1182" s="77"/>
      <c r="AQ1182" s="77"/>
      <c r="AR1182" s="77"/>
      <c r="AS1182" s="77"/>
      <c r="AT1182" s="77"/>
      <c r="AU1182" s="77"/>
    </row>
    <row r="1183" spans="1:47">
      <c r="A1183" s="77" t="s">
        <v>2304</v>
      </c>
      <c r="B1183" s="77" t="s">
        <v>2673</v>
      </c>
      <c r="C1183" s="78">
        <v>42558</v>
      </c>
      <c r="D1183" s="77" t="s">
        <v>3669</v>
      </c>
      <c r="E1183" s="94">
        <v>0.56999999999999995</v>
      </c>
      <c r="F1183" s="77" t="s">
        <v>94</v>
      </c>
      <c r="G1183" s="77" t="s">
        <v>105</v>
      </c>
      <c r="H1183" s="77"/>
      <c r="I1183" s="77"/>
      <c r="J1183" s="77"/>
      <c r="K1183" s="79"/>
      <c r="L1183" s="77"/>
      <c r="P1183" s="77"/>
      <c r="Q1183" s="77"/>
      <c r="R1183" s="77"/>
      <c r="S1183" s="77"/>
      <c r="V1183" s="77"/>
      <c r="W1183" s="77"/>
      <c r="X1183" s="77"/>
      <c r="Y1183" s="79"/>
      <c r="Z1183" s="79"/>
      <c r="AA1183" s="79"/>
      <c r="AB1183" s="79"/>
      <c r="AC1183" s="79"/>
      <c r="AD1183" s="79"/>
      <c r="AE1183" s="78"/>
      <c r="AF1183" s="77"/>
      <c r="AG1183" s="77"/>
      <c r="AH1183" s="77"/>
      <c r="AI1183" s="77"/>
      <c r="AJ1183" s="77"/>
      <c r="AK1183" s="77"/>
      <c r="AL1183" s="77"/>
      <c r="AM1183" s="77"/>
      <c r="AN1183" s="77"/>
      <c r="AO1183" s="77"/>
      <c r="AP1183" s="77"/>
      <c r="AQ1183" s="77"/>
      <c r="AR1183" s="77"/>
      <c r="AS1183" s="77"/>
      <c r="AT1183" s="77"/>
      <c r="AU1183" s="77"/>
    </row>
    <row r="1184" spans="1:47">
      <c r="A1184" s="77" t="s">
        <v>2304</v>
      </c>
      <c r="B1184" s="77" t="s">
        <v>2673</v>
      </c>
      <c r="C1184" s="78">
        <v>42558</v>
      </c>
      <c r="D1184" s="77" t="s">
        <v>3670</v>
      </c>
      <c r="E1184" s="94">
        <v>0.9</v>
      </c>
      <c r="F1184" s="77" t="s">
        <v>94</v>
      </c>
      <c r="G1184" s="77" t="s">
        <v>272</v>
      </c>
      <c r="H1184" s="77"/>
      <c r="I1184" s="77"/>
      <c r="J1184" s="77"/>
      <c r="K1184" s="79"/>
      <c r="L1184" s="77"/>
      <c r="P1184" s="77"/>
      <c r="Q1184" s="77"/>
      <c r="R1184" s="77"/>
      <c r="S1184" s="77"/>
      <c r="V1184" s="77"/>
      <c r="W1184" s="77"/>
      <c r="X1184" s="77"/>
      <c r="Y1184" s="79"/>
      <c r="Z1184" s="79"/>
      <c r="AA1184" s="79"/>
      <c r="AB1184" s="79"/>
      <c r="AC1184" s="79"/>
      <c r="AD1184" s="79"/>
      <c r="AE1184" s="78"/>
      <c r="AF1184" s="77"/>
      <c r="AG1184" s="77"/>
      <c r="AH1184" s="77"/>
      <c r="AI1184" s="77"/>
      <c r="AJ1184" s="77"/>
      <c r="AK1184" s="77"/>
      <c r="AL1184" s="77"/>
      <c r="AM1184" s="77"/>
      <c r="AN1184" s="77"/>
      <c r="AO1184" s="77"/>
      <c r="AP1184" s="77"/>
      <c r="AQ1184" s="77"/>
      <c r="AR1184" s="77"/>
      <c r="AS1184" s="77"/>
      <c r="AT1184" s="77"/>
      <c r="AU1184" s="77"/>
    </row>
    <row r="1185" spans="1:47">
      <c r="A1185" s="77" t="s">
        <v>2304</v>
      </c>
      <c r="B1185" s="77" t="s">
        <v>2673</v>
      </c>
      <c r="C1185" s="78">
        <v>42558</v>
      </c>
      <c r="D1185" s="77" t="s">
        <v>3671</v>
      </c>
      <c r="E1185" s="94">
        <v>0.98</v>
      </c>
      <c r="F1185" s="77" t="s">
        <v>94</v>
      </c>
      <c r="G1185" s="77" t="s">
        <v>170</v>
      </c>
      <c r="H1185" s="77"/>
      <c r="I1185" s="77"/>
      <c r="J1185" s="77"/>
      <c r="K1185" s="79"/>
      <c r="L1185" s="77"/>
      <c r="P1185" s="77"/>
      <c r="Q1185" s="77"/>
      <c r="R1185" s="77"/>
      <c r="S1185" s="77"/>
      <c r="V1185" s="77"/>
      <c r="W1185" s="77"/>
      <c r="X1185" s="77"/>
      <c r="Y1185" s="79"/>
      <c r="Z1185" s="79"/>
      <c r="AA1185" s="79"/>
      <c r="AB1185" s="79"/>
      <c r="AC1185" s="79"/>
      <c r="AD1185" s="79"/>
      <c r="AE1185" s="78"/>
      <c r="AF1185" s="77"/>
      <c r="AG1185" s="77"/>
      <c r="AH1185" s="77"/>
      <c r="AI1185" s="77"/>
      <c r="AJ1185" s="77"/>
      <c r="AK1185" s="77"/>
      <c r="AL1185" s="77"/>
      <c r="AM1185" s="77"/>
      <c r="AN1185" s="77"/>
      <c r="AO1185" s="77"/>
      <c r="AP1185" s="77"/>
      <c r="AQ1185" s="77"/>
      <c r="AR1185" s="77"/>
      <c r="AS1185" s="77"/>
      <c r="AT1185" s="77"/>
      <c r="AU1185" s="77"/>
    </row>
    <row r="1186" spans="1:47">
      <c r="A1186" s="77" t="s">
        <v>2304</v>
      </c>
      <c r="B1186" s="77" t="s">
        <v>2673</v>
      </c>
      <c r="C1186" s="78">
        <v>42558</v>
      </c>
      <c r="D1186" s="77" t="s">
        <v>3672</v>
      </c>
      <c r="E1186" s="94">
        <v>1.3</v>
      </c>
      <c r="F1186" s="77" t="s">
        <v>94</v>
      </c>
      <c r="G1186" s="77" t="s">
        <v>3660</v>
      </c>
      <c r="H1186" s="77"/>
      <c r="I1186" s="77"/>
      <c r="J1186" s="77"/>
      <c r="K1186" s="79"/>
      <c r="L1186" s="77"/>
      <c r="P1186" s="77"/>
      <c r="Q1186" s="77"/>
      <c r="R1186" s="77"/>
      <c r="S1186" s="77"/>
      <c r="V1186" s="77"/>
      <c r="W1186" s="77"/>
      <c r="X1186" s="77"/>
      <c r="Y1186" s="79"/>
      <c r="Z1186" s="79"/>
      <c r="AA1186" s="79"/>
      <c r="AB1186" s="79"/>
      <c r="AC1186" s="79"/>
      <c r="AD1186" s="79"/>
      <c r="AE1186" s="78"/>
      <c r="AF1186" s="77"/>
      <c r="AG1186" s="77"/>
      <c r="AH1186" s="77"/>
      <c r="AI1186" s="77"/>
      <c r="AJ1186" s="77"/>
      <c r="AK1186" s="77"/>
      <c r="AL1186" s="77"/>
      <c r="AM1186" s="77"/>
      <c r="AN1186" s="77"/>
      <c r="AO1186" s="77"/>
      <c r="AP1186" s="77"/>
      <c r="AQ1186" s="77"/>
      <c r="AR1186" s="77"/>
      <c r="AS1186" s="77"/>
      <c r="AT1186" s="77"/>
      <c r="AU1186" s="77"/>
    </row>
    <row r="1187" spans="1:47">
      <c r="A1187" s="77" t="s">
        <v>2304</v>
      </c>
      <c r="B1187" s="77" t="s">
        <v>2673</v>
      </c>
      <c r="C1187" s="78">
        <v>42558</v>
      </c>
      <c r="D1187" s="77" t="s">
        <v>3673</v>
      </c>
      <c r="E1187" s="94">
        <v>1.43</v>
      </c>
      <c r="F1187" s="77" t="s">
        <v>94</v>
      </c>
      <c r="G1187" s="77" t="s">
        <v>127</v>
      </c>
      <c r="H1187" s="77"/>
      <c r="I1187" s="77"/>
      <c r="J1187" s="77"/>
      <c r="K1187" s="79"/>
      <c r="L1187" s="77"/>
      <c r="P1187" s="77"/>
      <c r="Q1187" s="77"/>
      <c r="R1187" s="77"/>
      <c r="S1187" s="77"/>
      <c r="V1187" s="77"/>
      <c r="W1187" s="77"/>
      <c r="X1187" s="77"/>
      <c r="Y1187" s="79"/>
      <c r="Z1187" s="79"/>
      <c r="AA1187" s="79"/>
      <c r="AB1187" s="79"/>
      <c r="AC1187" s="79"/>
      <c r="AD1187" s="79"/>
      <c r="AE1187" s="78"/>
      <c r="AF1187" s="77"/>
      <c r="AG1187" s="77"/>
      <c r="AH1187" s="77"/>
      <c r="AI1187" s="77"/>
      <c r="AJ1187" s="77"/>
      <c r="AK1187" s="77"/>
      <c r="AL1187" s="77"/>
      <c r="AM1187" s="77"/>
      <c r="AN1187" s="77"/>
      <c r="AO1187" s="77"/>
      <c r="AP1187" s="77"/>
      <c r="AQ1187" s="77"/>
      <c r="AR1187" s="77"/>
      <c r="AS1187" s="77"/>
      <c r="AT1187" s="77"/>
      <c r="AU1187" s="77"/>
    </row>
    <row r="1188" spans="1:47">
      <c r="A1188" s="77" t="s">
        <v>2304</v>
      </c>
      <c r="B1188" s="77" t="s">
        <v>2673</v>
      </c>
      <c r="C1188" s="78">
        <v>42558</v>
      </c>
      <c r="D1188" s="77" t="s">
        <v>3674</v>
      </c>
      <c r="E1188" s="94">
        <v>1.74</v>
      </c>
      <c r="F1188" s="77" t="s">
        <v>94</v>
      </c>
      <c r="G1188" s="77" t="s">
        <v>116</v>
      </c>
      <c r="H1188" s="77"/>
      <c r="I1188" s="77"/>
      <c r="J1188" s="77"/>
      <c r="K1188" s="79"/>
      <c r="L1188" s="77"/>
      <c r="P1188" s="77"/>
      <c r="Q1188" s="77"/>
      <c r="R1188" s="77"/>
      <c r="S1188" s="77"/>
      <c r="V1188" s="77"/>
      <c r="W1188" s="77"/>
      <c r="X1188" s="77"/>
      <c r="Y1188" s="79"/>
      <c r="Z1188" s="79"/>
      <c r="AA1188" s="79"/>
      <c r="AB1188" s="79"/>
      <c r="AC1188" s="79"/>
      <c r="AD1188" s="79"/>
      <c r="AE1188" s="78"/>
      <c r="AF1188" s="77"/>
      <c r="AG1188" s="77"/>
      <c r="AH1188" s="77"/>
      <c r="AI1188" s="77"/>
      <c r="AJ1188" s="77"/>
      <c r="AK1188" s="77"/>
      <c r="AL1188" s="77"/>
      <c r="AM1188" s="77"/>
      <c r="AN1188" s="77"/>
      <c r="AO1188" s="77"/>
      <c r="AP1188" s="77"/>
      <c r="AQ1188" s="77"/>
      <c r="AR1188" s="77"/>
      <c r="AS1188" s="77"/>
      <c r="AT1188" s="77"/>
      <c r="AU1188" s="77"/>
    </row>
    <row r="1189" spans="1:47">
      <c r="A1189" s="77" t="s">
        <v>2304</v>
      </c>
      <c r="B1189" s="77" t="s">
        <v>2673</v>
      </c>
      <c r="C1189" s="78">
        <v>42558</v>
      </c>
      <c r="D1189" s="77" t="s">
        <v>3675</v>
      </c>
      <c r="E1189" s="94">
        <v>1.93</v>
      </c>
      <c r="F1189" s="77" t="s">
        <v>94</v>
      </c>
      <c r="G1189" s="77" t="s">
        <v>170</v>
      </c>
      <c r="H1189" s="77"/>
      <c r="I1189" s="77"/>
      <c r="J1189" s="77"/>
      <c r="K1189" s="79"/>
      <c r="L1189" s="77"/>
      <c r="P1189" s="77"/>
      <c r="Q1189" s="77"/>
      <c r="R1189" s="77"/>
      <c r="S1189" s="77"/>
      <c r="V1189" s="77"/>
      <c r="W1189" s="77"/>
      <c r="X1189" s="77"/>
      <c r="Y1189" s="79"/>
      <c r="Z1189" s="79"/>
      <c r="AA1189" s="79"/>
      <c r="AB1189" s="79"/>
      <c r="AC1189" s="79"/>
      <c r="AD1189" s="79"/>
      <c r="AE1189" s="78"/>
      <c r="AF1189" s="77"/>
      <c r="AG1189" s="77"/>
      <c r="AH1189" s="77"/>
      <c r="AI1189" s="77"/>
      <c r="AJ1189" s="77"/>
      <c r="AK1189" s="77"/>
      <c r="AL1189" s="77"/>
      <c r="AM1189" s="77"/>
      <c r="AN1189" s="77"/>
      <c r="AO1189" s="77"/>
      <c r="AP1189" s="77"/>
      <c r="AQ1189" s="77"/>
      <c r="AR1189" s="77"/>
      <c r="AS1189" s="77"/>
      <c r="AT1189" s="77"/>
      <c r="AU1189" s="77"/>
    </row>
    <row r="1190" spans="1:47">
      <c r="A1190" s="77" t="s">
        <v>2304</v>
      </c>
      <c r="B1190" s="77" t="s">
        <v>2673</v>
      </c>
      <c r="C1190" s="78">
        <v>42558</v>
      </c>
      <c r="D1190" s="77" t="s">
        <v>3676</v>
      </c>
      <c r="E1190" s="94">
        <v>2.14</v>
      </c>
      <c r="F1190" s="77" t="s">
        <v>94</v>
      </c>
      <c r="G1190" s="77" t="s">
        <v>105</v>
      </c>
      <c r="H1190" s="77"/>
      <c r="I1190" s="77"/>
      <c r="J1190" s="77"/>
      <c r="K1190" s="79"/>
      <c r="L1190" s="77"/>
      <c r="P1190" s="77"/>
      <c r="Q1190" s="77"/>
      <c r="R1190" s="77"/>
      <c r="S1190" s="77"/>
      <c r="V1190" s="77"/>
      <c r="W1190" s="77"/>
      <c r="X1190" s="77"/>
      <c r="Y1190" s="79"/>
      <c r="Z1190" s="79"/>
      <c r="AA1190" s="79"/>
      <c r="AB1190" s="79"/>
      <c r="AC1190" s="79"/>
      <c r="AD1190" s="79"/>
      <c r="AE1190" s="78"/>
      <c r="AF1190" s="77"/>
      <c r="AG1190" s="77"/>
      <c r="AH1190" s="77"/>
      <c r="AI1190" s="77"/>
      <c r="AJ1190" s="77"/>
      <c r="AK1190" s="77"/>
      <c r="AL1190" s="77"/>
      <c r="AM1190" s="77"/>
      <c r="AN1190" s="77"/>
      <c r="AO1190" s="77"/>
      <c r="AP1190" s="77"/>
      <c r="AQ1190" s="77"/>
      <c r="AR1190" s="77"/>
      <c r="AS1190" s="77"/>
      <c r="AT1190" s="77"/>
      <c r="AU1190" s="77"/>
    </row>
    <row r="1191" spans="1:47">
      <c r="A1191" s="77" t="s">
        <v>2304</v>
      </c>
      <c r="B1191" s="77" t="s">
        <v>2673</v>
      </c>
      <c r="C1191" s="78">
        <v>42558</v>
      </c>
      <c r="D1191" s="77" t="s">
        <v>3677</v>
      </c>
      <c r="E1191" s="94">
        <v>2.5099999999999998</v>
      </c>
      <c r="F1191" s="77" t="s">
        <v>94</v>
      </c>
      <c r="G1191" s="77" t="s">
        <v>3660</v>
      </c>
      <c r="H1191" s="77"/>
      <c r="I1191" s="77"/>
      <c r="J1191" s="77"/>
      <c r="K1191" s="79"/>
      <c r="L1191" s="77"/>
      <c r="P1191" s="77"/>
      <c r="Q1191" s="77"/>
      <c r="R1191" s="77"/>
      <c r="S1191" s="77"/>
      <c r="V1191" s="77"/>
      <c r="W1191" s="77"/>
      <c r="X1191" s="77"/>
      <c r="Y1191" s="79"/>
      <c r="Z1191" s="79"/>
      <c r="AA1191" s="79"/>
      <c r="AB1191" s="79"/>
      <c r="AC1191" s="79"/>
      <c r="AD1191" s="79"/>
      <c r="AE1191" s="78"/>
      <c r="AF1191" s="77"/>
      <c r="AG1191" s="77"/>
      <c r="AH1191" s="77"/>
      <c r="AI1191" s="77"/>
      <c r="AJ1191" s="77"/>
      <c r="AK1191" s="77"/>
      <c r="AL1191" s="77"/>
      <c r="AM1191" s="77"/>
      <c r="AN1191" s="77"/>
      <c r="AO1191" s="77"/>
      <c r="AP1191" s="77"/>
      <c r="AQ1191" s="77"/>
      <c r="AR1191" s="77"/>
      <c r="AS1191" s="77"/>
      <c r="AT1191" s="77"/>
      <c r="AU1191" s="77"/>
    </row>
    <row r="1192" spans="1:47">
      <c r="A1192" s="77" t="s">
        <v>2304</v>
      </c>
      <c r="B1192" s="77" t="s">
        <v>2673</v>
      </c>
      <c r="C1192" s="78">
        <v>42558</v>
      </c>
      <c r="D1192" s="77" t="s">
        <v>3678</v>
      </c>
      <c r="E1192" s="94">
        <v>2.5499999999999998</v>
      </c>
      <c r="F1192" s="77" t="s">
        <v>94</v>
      </c>
      <c r="G1192" s="77" t="s">
        <v>216</v>
      </c>
      <c r="H1192" s="77"/>
      <c r="I1192" s="77"/>
      <c r="J1192" s="77"/>
      <c r="K1192" s="79"/>
      <c r="L1192" s="77"/>
      <c r="P1192" s="77"/>
      <c r="Q1192" s="77"/>
      <c r="R1192" s="77"/>
      <c r="S1192" s="77"/>
      <c r="V1192" s="77"/>
      <c r="W1192" s="77"/>
      <c r="X1192" s="77"/>
      <c r="Y1192" s="79"/>
      <c r="Z1192" s="79"/>
      <c r="AA1192" s="79"/>
      <c r="AB1192" s="79"/>
      <c r="AC1192" s="79"/>
      <c r="AD1192" s="79"/>
      <c r="AE1192" s="78"/>
      <c r="AF1192" s="77"/>
      <c r="AG1192" s="77"/>
      <c r="AH1192" s="77"/>
      <c r="AI1192" s="77"/>
      <c r="AJ1192" s="77"/>
      <c r="AK1192" s="77"/>
      <c r="AL1192" s="77"/>
      <c r="AM1192" s="77"/>
      <c r="AN1192" s="77"/>
      <c r="AO1192" s="77"/>
      <c r="AP1192" s="77"/>
      <c r="AQ1192" s="77"/>
      <c r="AR1192" s="77"/>
      <c r="AS1192" s="77"/>
      <c r="AT1192" s="77"/>
      <c r="AU1192" s="77"/>
    </row>
    <row r="1193" spans="1:47">
      <c r="A1193" s="77" t="s">
        <v>2304</v>
      </c>
      <c r="B1193" s="77" t="s">
        <v>2673</v>
      </c>
      <c r="C1193" s="78">
        <v>42558</v>
      </c>
      <c r="D1193" s="77" t="s">
        <v>3679</v>
      </c>
      <c r="E1193" s="94">
        <v>2.64</v>
      </c>
      <c r="F1193" s="77" t="s">
        <v>94</v>
      </c>
      <c r="G1193" s="77" t="s">
        <v>94</v>
      </c>
      <c r="H1193" s="77"/>
      <c r="I1193" s="77"/>
      <c r="J1193" s="77"/>
      <c r="K1193" s="79"/>
      <c r="L1193" s="77"/>
      <c r="P1193" s="77"/>
      <c r="Q1193" s="77"/>
      <c r="R1193" s="77"/>
      <c r="S1193" s="77"/>
      <c r="V1193" s="77"/>
      <c r="W1193" s="77"/>
      <c r="X1193" s="77"/>
      <c r="Y1193" s="79"/>
      <c r="Z1193" s="79"/>
      <c r="AA1193" s="79"/>
      <c r="AB1193" s="79"/>
      <c r="AC1193" s="79"/>
      <c r="AD1193" s="79"/>
      <c r="AE1193" s="78"/>
      <c r="AF1193" s="77"/>
      <c r="AG1193" s="77"/>
      <c r="AH1193" s="77"/>
      <c r="AI1193" s="77"/>
      <c r="AJ1193" s="77"/>
      <c r="AK1193" s="77"/>
      <c r="AL1193" s="77"/>
      <c r="AM1193" s="77"/>
      <c r="AN1193" s="77"/>
      <c r="AO1193" s="77"/>
      <c r="AP1193" s="77"/>
      <c r="AQ1193" s="77"/>
      <c r="AR1193" s="77"/>
      <c r="AS1193" s="77"/>
      <c r="AT1193" s="77"/>
      <c r="AU1193" s="77"/>
    </row>
    <row r="1194" spans="1:47">
      <c r="A1194" s="77" t="s">
        <v>2304</v>
      </c>
      <c r="B1194" s="77" t="s">
        <v>2673</v>
      </c>
      <c r="C1194" s="78">
        <v>42558</v>
      </c>
      <c r="D1194" s="77" t="s">
        <v>3680</v>
      </c>
      <c r="E1194" s="94">
        <v>2.67</v>
      </c>
      <c r="F1194" s="77" t="s">
        <v>94</v>
      </c>
      <c r="G1194" s="77" t="s">
        <v>108</v>
      </c>
      <c r="H1194" s="77"/>
      <c r="I1194" s="77"/>
      <c r="J1194" s="77"/>
      <c r="K1194" s="79"/>
      <c r="L1194" s="77"/>
      <c r="P1194" s="77"/>
      <c r="Q1194" s="77"/>
      <c r="R1194" s="77"/>
      <c r="S1194" s="77"/>
      <c r="V1194" s="77"/>
      <c r="W1194" s="77"/>
      <c r="X1194" s="77"/>
      <c r="Y1194" s="79"/>
      <c r="Z1194" s="79"/>
      <c r="AA1194" s="79"/>
      <c r="AB1194" s="79"/>
      <c r="AC1194" s="79"/>
      <c r="AD1194" s="79"/>
      <c r="AE1194" s="78"/>
      <c r="AF1194" s="77"/>
      <c r="AG1194" s="77"/>
      <c r="AH1194" s="77"/>
      <c r="AI1194" s="77"/>
      <c r="AJ1194" s="77"/>
      <c r="AK1194" s="77"/>
      <c r="AL1194" s="77"/>
      <c r="AM1194" s="77"/>
      <c r="AN1194" s="77"/>
      <c r="AO1194" s="77"/>
      <c r="AP1194" s="77"/>
      <c r="AQ1194" s="77"/>
      <c r="AR1194" s="77"/>
      <c r="AS1194" s="77"/>
      <c r="AT1194" s="77"/>
      <c r="AU1194" s="77"/>
    </row>
    <row r="1195" spans="1:47">
      <c r="A1195" s="77" t="s">
        <v>2304</v>
      </c>
      <c r="B1195" s="77" t="s">
        <v>2673</v>
      </c>
      <c r="C1195" s="78">
        <v>42558</v>
      </c>
      <c r="D1195" s="77" t="s">
        <v>3681</v>
      </c>
      <c r="E1195" s="94">
        <v>2.7</v>
      </c>
      <c r="F1195" s="77" t="s">
        <v>94</v>
      </c>
      <c r="G1195" s="77" t="s">
        <v>127</v>
      </c>
      <c r="H1195" s="77"/>
      <c r="I1195" s="77"/>
      <c r="J1195" s="77"/>
      <c r="K1195" s="79"/>
      <c r="L1195" s="77"/>
      <c r="P1195" s="77"/>
      <c r="Q1195" s="77"/>
      <c r="R1195" s="77"/>
      <c r="S1195" s="77"/>
      <c r="V1195" s="77"/>
      <c r="W1195" s="77"/>
      <c r="X1195" s="77"/>
      <c r="Y1195" s="79"/>
      <c r="Z1195" s="79"/>
      <c r="AA1195" s="79"/>
      <c r="AB1195" s="79"/>
      <c r="AC1195" s="79"/>
      <c r="AD1195" s="79"/>
      <c r="AE1195" s="78"/>
      <c r="AF1195" s="77"/>
      <c r="AG1195" s="77"/>
      <c r="AH1195" s="77"/>
      <c r="AI1195" s="77"/>
      <c r="AJ1195" s="77"/>
      <c r="AK1195" s="77"/>
      <c r="AL1195" s="77"/>
      <c r="AM1195" s="77"/>
      <c r="AN1195" s="77"/>
      <c r="AO1195" s="77"/>
      <c r="AP1195" s="77"/>
      <c r="AQ1195" s="77"/>
      <c r="AR1195" s="77"/>
      <c r="AS1195" s="77"/>
      <c r="AT1195" s="77"/>
      <c r="AU1195" s="77"/>
    </row>
    <row r="1196" spans="1:47">
      <c r="A1196" s="77" t="s">
        <v>2304</v>
      </c>
      <c r="B1196" s="77" t="s">
        <v>2673</v>
      </c>
      <c r="C1196" s="78">
        <v>42558</v>
      </c>
      <c r="D1196" s="77" t="s">
        <v>3682</v>
      </c>
      <c r="E1196" s="94">
        <v>2.81</v>
      </c>
      <c r="F1196" s="77" t="s">
        <v>94</v>
      </c>
      <c r="G1196" s="77" t="s">
        <v>170</v>
      </c>
      <c r="H1196" s="77"/>
      <c r="I1196" s="77"/>
      <c r="J1196" s="77"/>
      <c r="K1196" s="79"/>
      <c r="L1196" s="77"/>
      <c r="P1196" s="77"/>
      <c r="Q1196" s="77"/>
      <c r="R1196" s="77"/>
      <c r="S1196" s="77"/>
      <c r="V1196" s="77"/>
      <c r="W1196" s="77"/>
      <c r="X1196" s="77"/>
      <c r="Y1196" s="79"/>
      <c r="Z1196" s="79"/>
      <c r="AA1196" s="79"/>
      <c r="AB1196" s="79"/>
      <c r="AC1196" s="79"/>
      <c r="AD1196" s="79"/>
      <c r="AE1196" s="78"/>
      <c r="AF1196" s="77"/>
      <c r="AG1196" s="77"/>
      <c r="AH1196" s="77"/>
      <c r="AI1196" s="77"/>
      <c r="AJ1196" s="77"/>
      <c r="AK1196" s="77"/>
      <c r="AL1196" s="77"/>
      <c r="AM1196" s="77"/>
      <c r="AN1196" s="77"/>
      <c r="AO1196" s="77"/>
      <c r="AP1196" s="77"/>
      <c r="AQ1196" s="77"/>
      <c r="AR1196" s="77"/>
      <c r="AS1196" s="77"/>
      <c r="AT1196" s="77"/>
      <c r="AU1196" s="77"/>
    </row>
    <row r="1197" spans="1:47">
      <c r="A1197" s="77" t="s">
        <v>2304</v>
      </c>
      <c r="B1197" s="77" t="s">
        <v>2673</v>
      </c>
      <c r="C1197" s="78">
        <v>42558</v>
      </c>
      <c r="D1197" s="77" t="s">
        <v>3683</v>
      </c>
      <c r="E1197" s="94">
        <v>2.94</v>
      </c>
      <c r="F1197" s="77" t="s">
        <v>94</v>
      </c>
      <c r="G1197" s="77" t="s">
        <v>166</v>
      </c>
      <c r="H1197" s="77"/>
      <c r="I1197" s="77"/>
      <c r="J1197" s="77"/>
      <c r="K1197" s="79"/>
      <c r="L1197" s="77"/>
      <c r="P1197" s="77"/>
      <c r="Q1197" s="77"/>
      <c r="R1197" s="77"/>
      <c r="S1197" s="77"/>
      <c r="V1197" s="77"/>
      <c r="W1197" s="77"/>
      <c r="X1197" s="77"/>
      <c r="Y1197" s="79"/>
      <c r="Z1197" s="79"/>
      <c r="AA1197" s="79"/>
      <c r="AB1197" s="79"/>
      <c r="AC1197" s="79"/>
      <c r="AD1197" s="79"/>
      <c r="AE1197" s="78"/>
      <c r="AF1197" s="77"/>
      <c r="AG1197" s="77"/>
      <c r="AH1197" s="77"/>
      <c r="AI1197" s="77"/>
      <c r="AJ1197" s="77"/>
      <c r="AK1197" s="77"/>
      <c r="AL1197" s="77"/>
      <c r="AM1197" s="77"/>
      <c r="AN1197" s="77"/>
      <c r="AO1197" s="77"/>
      <c r="AP1197" s="77"/>
      <c r="AQ1197" s="77"/>
      <c r="AR1197" s="77"/>
      <c r="AS1197" s="77"/>
      <c r="AT1197" s="77"/>
      <c r="AU1197" s="77"/>
    </row>
    <row r="1198" spans="1:47">
      <c r="A1198" s="77" t="s">
        <v>2304</v>
      </c>
      <c r="B1198" s="77" t="s">
        <v>2673</v>
      </c>
      <c r="C1198" s="78">
        <v>42558</v>
      </c>
      <c r="D1198" s="77" t="s">
        <v>3684</v>
      </c>
      <c r="E1198" s="94">
        <v>3.09</v>
      </c>
      <c r="F1198" s="77" t="s">
        <v>94</v>
      </c>
      <c r="G1198" s="77" t="s">
        <v>194</v>
      </c>
      <c r="H1198" s="77"/>
      <c r="I1198" s="77"/>
      <c r="J1198" s="77"/>
      <c r="K1198" s="79"/>
      <c r="L1198" s="77"/>
      <c r="P1198" s="77"/>
      <c r="Q1198" s="77"/>
      <c r="R1198" s="77"/>
      <c r="S1198" s="77"/>
      <c r="V1198" s="77"/>
      <c r="W1198" s="77"/>
      <c r="X1198" s="77"/>
      <c r="Y1198" s="79"/>
      <c r="Z1198" s="79"/>
      <c r="AA1198" s="79"/>
      <c r="AB1198" s="79"/>
      <c r="AC1198" s="79"/>
      <c r="AD1198" s="79"/>
      <c r="AE1198" s="78"/>
      <c r="AF1198" s="77"/>
      <c r="AG1198" s="77"/>
      <c r="AH1198" s="77"/>
      <c r="AI1198" s="77"/>
      <c r="AJ1198" s="77"/>
      <c r="AK1198" s="77"/>
      <c r="AL1198" s="77"/>
      <c r="AM1198" s="77"/>
      <c r="AN1198" s="77"/>
      <c r="AO1198" s="77"/>
      <c r="AP1198" s="77"/>
      <c r="AQ1198" s="77"/>
      <c r="AR1198" s="77"/>
      <c r="AS1198" s="77"/>
      <c r="AT1198" s="77"/>
      <c r="AU1198" s="77"/>
    </row>
    <row r="1199" spans="1:47">
      <c r="A1199" s="77" t="s">
        <v>2304</v>
      </c>
      <c r="B1199" s="77" t="s">
        <v>2673</v>
      </c>
      <c r="C1199" s="78">
        <v>42558</v>
      </c>
      <c r="D1199" s="77" t="s">
        <v>3685</v>
      </c>
      <c r="E1199" s="94">
        <v>3.23</v>
      </c>
      <c r="F1199" s="77" t="s">
        <v>94</v>
      </c>
      <c r="G1199" s="77" t="s">
        <v>166</v>
      </c>
      <c r="H1199" s="77"/>
      <c r="I1199" s="77"/>
      <c r="J1199" s="77"/>
      <c r="K1199" s="79"/>
      <c r="L1199" s="77"/>
      <c r="P1199" s="77"/>
      <c r="Q1199" s="77"/>
      <c r="R1199" s="77"/>
      <c r="S1199" s="77"/>
      <c r="V1199" s="77"/>
      <c r="W1199" s="77"/>
      <c r="X1199" s="77"/>
      <c r="Y1199" s="79"/>
      <c r="Z1199" s="79"/>
      <c r="AA1199" s="79"/>
      <c r="AB1199" s="79"/>
      <c r="AC1199" s="79"/>
      <c r="AD1199" s="79"/>
      <c r="AE1199" s="78"/>
      <c r="AF1199" s="77"/>
      <c r="AG1199" s="77"/>
      <c r="AH1199" s="77"/>
      <c r="AI1199" s="77"/>
      <c r="AJ1199" s="77"/>
      <c r="AK1199" s="77"/>
      <c r="AL1199" s="77"/>
      <c r="AM1199" s="77"/>
      <c r="AN1199" s="77"/>
      <c r="AO1199" s="77"/>
      <c r="AP1199" s="77"/>
      <c r="AQ1199" s="77"/>
      <c r="AR1199" s="77"/>
      <c r="AS1199" s="77"/>
      <c r="AT1199" s="77"/>
      <c r="AU1199" s="77"/>
    </row>
    <row r="1200" spans="1:47">
      <c r="A1200" s="77" t="s">
        <v>2304</v>
      </c>
      <c r="B1200" s="77" t="s">
        <v>2673</v>
      </c>
      <c r="C1200" s="78">
        <v>42558</v>
      </c>
      <c r="D1200" s="77" t="s">
        <v>3686</v>
      </c>
      <c r="E1200" s="94">
        <v>3.36</v>
      </c>
      <c r="F1200" s="77" t="s">
        <v>94</v>
      </c>
      <c r="G1200" s="77" t="s">
        <v>108</v>
      </c>
      <c r="H1200" s="77"/>
      <c r="I1200" s="77"/>
      <c r="J1200" s="77"/>
      <c r="K1200" s="79"/>
      <c r="L1200" s="77"/>
      <c r="P1200" s="77"/>
      <c r="Q1200" s="77"/>
      <c r="R1200" s="77"/>
      <c r="S1200" s="77"/>
      <c r="V1200" s="77"/>
      <c r="W1200" s="77"/>
      <c r="X1200" s="77"/>
      <c r="Y1200" s="79"/>
      <c r="Z1200" s="79"/>
      <c r="AA1200" s="79"/>
      <c r="AB1200" s="79"/>
      <c r="AC1200" s="79"/>
      <c r="AD1200" s="79"/>
      <c r="AE1200" s="78"/>
      <c r="AF1200" s="77"/>
      <c r="AG1200" s="77"/>
      <c r="AH1200" s="77"/>
      <c r="AI1200" s="77"/>
      <c r="AJ1200" s="77"/>
      <c r="AK1200" s="77"/>
      <c r="AL1200" s="77"/>
      <c r="AM1200" s="77"/>
      <c r="AN1200" s="77"/>
      <c r="AO1200" s="77"/>
      <c r="AP1200" s="77"/>
      <c r="AQ1200" s="77"/>
      <c r="AR1200" s="77"/>
      <c r="AS1200" s="77"/>
      <c r="AT1200" s="77"/>
      <c r="AU1200" s="77"/>
    </row>
    <row r="1201" spans="1:47">
      <c r="A1201" s="77" t="s">
        <v>2304</v>
      </c>
      <c r="B1201" s="77" t="s">
        <v>2673</v>
      </c>
      <c r="C1201" s="78">
        <v>42558</v>
      </c>
      <c r="D1201" s="77" t="s">
        <v>3687</v>
      </c>
      <c r="E1201" s="94">
        <v>3.81</v>
      </c>
      <c r="F1201" s="77" t="s">
        <v>94</v>
      </c>
      <c r="G1201" s="77" t="s">
        <v>3660</v>
      </c>
      <c r="H1201" s="77"/>
      <c r="I1201" s="77"/>
      <c r="J1201" s="77"/>
      <c r="K1201" s="79"/>
      <c r="L1201" s="77"/>
      <c r="P1201" s="77"/>
      <c r="Q1201" s="77"/>
      <c r="R1201" s="77"/>
      <c r="S1201" s="77"/>
      <c r="V1201" s="77"/>
      <c r="W1201" s="77"/>
      <c r="X1201" s="77"/>
      <c r="Y1201" s="79"/>
      <c r="Z1201" s="79"/>
      <c r="AA1201" s="79"/>
      <c r="AB1201" s="79"/>
      <c r="AC1201" s="79"/>
      <c r="AD1201" s="79"/>
      <c r="AE1201" s="78"/>
      <c r="AF1201" s="77"/>
      <c r="AG1201" s="77"/>
      <c r="AH1201" s="77"/>
      <c r="AI1201" s="77"/>
      <c r="AJ1201" s="77"/>
      <c r="AK1201" s="77"/>
      <c r="AL1201" s="77"/>
      <c r="AM1201" s="77"/>
      <c r="AN1201" s="77"/>
      <c r="AO1201" s="77"/>
      <c r="AP1201" s="77"/>
      <c r="AQ1201" s="77"/>
      <c r="AR1201" s="77"/>
      <c r="AS1201" s="77"/>
      <c r="AT1201" s="77"/>
      <c r="AU1201" s="77"/>
    </row>
    <row r="1202" spans="1:47">
      <c r="A1202" s="77" t="s">
        <v>2304</v>
      </c>
      <c r="B1202" s="77" t="s">
        <v>2673</v>
      </c>
      <c r="C1202" s="78">
        <v>42558</v>
      </c>
      <c r="D1202" s="77" t="s">
        <v>3688</v>
      </c>
      <c r="E1202" s="94">
        <v>3.87</v>
      </c>
      <c r="F1202" s="77" t="s">
        <v>94</v>
      </c>
      <c r="G1202" s="77" t="s">
        <v>152</v>
      </c>
      <c r="H1202" s="77"/>
      <c r="I1202" s="77"/>
      <c r="J1202" s="77"/>
      <c r="K1202" s="79"/>
      <c r="L1202" s="77"/>
      <c r="P1202" s="77"/>
      <c r="Q1202" s="77"/>
      <c r="R1202" s="77"/>
      <c r="S1202" s="77"/>
      <c r="V1202" s="77"/>
      <c r="W1202" s="77"/>
      <c r="X1202" s="77"/>
      <c r="Y1202" s="79"/>
      <c r="Z1202" s="79"/>
      <c r="AA1202" s="79"/>
      <c r="AB1202" s="79"/>
      <c r="AC1202" s="79"/>
      <c r="AD1202" s="79"/>
      <c r="AE1202" s="78"/>
      <c r="AF1202" s="77"/>
      <c r="AG1202" s="77"/>
      <c r="AH1202" s="77"/>
      <c r="AI1202" s="77"/>
      <c r="AJ1202" s="77"/>
      <c r="AK1202" s="77"/>
      <c r="AL1202" s="77"/>
      <c r="AM1202" s="77"/>
      <c r="AN1202" s="77"/>
      <c r="AO1202" s="77"/>
      <c r="AP1202" s="77"/>
      <c r="AQ1202" s="77"/>
      <c r="AR1202" s="77"/>
      <c r="AS1202" s="77"/>
      <c r="AT1202" s="77"/>
      <c r="AU1202" s="77"/>
    </row>
    <row r="1203" spans="1:47">
      <c r="A1203" s="77" t="s">
        <v>2304</v>
      </c>
      <c r="B1203" s="77" t="s">
        <v>2673</v>
      </c>
      <c r="C1203" s="78">
        <v>42558</v>
      </c>
      <c r="D1203" s="77" t="s">
        <v>3689</v>
      </c>
      <c r="E1203" s="94">
        <v>3.96</v>
      </c>
      <c r="F1203" s="77" t="s">
        <v>94</v>
      </c>
      <c r="G1203" s="77" t="s">
        <v>228</v>
      </c>
      <c r="H1203" s="77"/>
      <c r="I1203" s="77"/>
      <c r="J1203" s="77"/>
      <c r="K1203" s="79"/>
      <c r="L1203" s="77"/>
      <c r="P1203" s="77"/>
      <c r="Q1203" s="77"/>
      <c r="R1203" s="77"/>
      <c r="S1203" s="77"/>
      <c r="V1203" s="77"/>
      <c r="W1203" s="77"/>
      <c r="X1203" s="77"/>
      <c r="Y1203" s="79"/>
      <c r="Z1203" s="79"/>
      <c r="AA1203" s="79"/>
      <c r="AB1203" s="79"/>
      <c r="AC1203" s="79"/>
      <c r="AD1203" s="79"/>
      <c r="AE1203" s="78"/>
      <c r="AF1203" s="77"/>
      <c r="AG1203" s="77"/>
      <c r="AH1203" s="77"/>
      <c r="AI1203" s="77"/>
      <c r="AJ1203" s="77"/>
      <c r="AK1203" s="77"/>
      <c r="AL1203" s="77"/>
      <c r="AM1203" s="77"/>
      <c r="AN1203" s="77"/>
      <c r="AO1203" s="77"/>
      <c r="AP1203" s="77"/>
      <c r="AQ1203" s="77"/>
      <c r="AR1203" s="77"/>
      <c r="AS1203" s="77"/>
      <c r="AT1203" s="77"/>
      <c r="AU1203" s="77"/>
    </row>
    <row r="1204" spans="1:47">
      <c r="A1204" s="77" t="s">
        <v>2304</v>
      </c>
      <c r="B1204" s="77" t="s">
        <v>2673</v>
      </c>
      <c r="C1204" s="78">
        <v>42558</v>
      </c>
      <c r="D1204" s="77" t="s">
        <v>3690</v>
      </c>
      <c r="E1204" s="94">
        <v>4.16</v>
      </c>
      <c r="F1204" s="77" t="s">
        <v>94</v>
      </c>
      <c r="G1204" s="77" t="s">
        <v>205</v>
      </c>
      <c r="H1204" s="77"/>
      <c r="I1204" s="77"/>
      <c r="J1204" s="77"/>
      <c r="K1204" s="79"/>
      <c r="L1204" s="77"/>
      <c r="P1204" s="77"/>
      <c r="Q1204" s="77"/>
      <c r="R1204" s="77"/>
      <c r="S1204" s="77"/>
      <c r="V1204" s="77"/>
      <c r="W1204" s="77"/>
      <c r="X1204" s="77"/>
      <c r="Y1204" s="79"/>
      <c r="Z1204" s="79"/>
      <c r="AA1204" s="79"/>
      <c r="AB1204" s="79"/>
      <c r="AC1204" s="79"/>
      <c r="AD1204" s="79"/>
      <c r="AE1204" s="78"/>
      <c r="AF1204" s="77"/>
      <c r="AG1204" s="77"/>
      <c r="AH1204" s="77"/>
      <c r="AI1204" s="77"/>
      <c r="AJ1204" s="77"/>
      <c r="AK1204" s="77"/>
      <c r="AL1204" s="77"/>
      <c r="AM1204" s="77"/>
      <c r="AN1204" s="77"/>
      <c r="AO1204" s="77"/>
      <c r="AP1204" s="77"/>
      <c r="AQ1204" s="77"/>
      <c r="AR1204" s="77"/>
      <c r="AS1204" s="77"/>
      <c r="AT1204" s="77"/>
      <c r="AU1204" s="77"/>
    </row>
    <row r="1205" spans="1:47">
      <c r="A1205" s="77" t="s">
        <v>2304</v>
      </c>
      <c r="B1205" s="77" t="s">
        <v>2673</v>
      </c>
      <c r="C1205" s="78">
        <v>42558</v>
      </c>
      <c r="D1205" s="77" t="s">
        <v>3691</v>
      </c>
      <c r="E1205" s="94">
        <v>4.2300000000000004</v>
      </c>
      <c r="F1205" s="77" t="s">
        <v>94</v>
      </c>
      <c r="G1205" s="77" t="s">
        <v>105</v>
      </c>
      <c r="H1205" s="77"/>
      <c r="I1205" s="77"/>
      <c r="J1205" s="77"/>
      <c r="K1205" s="79"/>
      <c r="L1205" s="77"/>
      <c r="P1205" s="77"/>
      <c r="Q1205" s="77"/>
      <c r="R1205" s="77"/>
      <c r="S1205" s="77"/>
      <c r="V1205" s="77"/>
      <c r="W1205" s="77"/>
      <c r="X1205" s="77"/>
      <c r="Y1205" s="79"/>
      <c r="Z1205" s="79"/>
      <c r="AA1205" s="79"/>
      <c r="AB1205" s="79"/>
      <c r="AC1205" s="79"/>
      <c r="AD1205" s="79"/>
      <c r="AE1205" s="78"/>
      <c r="AF1205" s="77"/>
      <c r="AG1205" s="77"/>
      <c r="AH1205" s="77"/>
      <c r="AI1205" s="77"/>
      <c r="AJ1205" s="77"/>
      <c r="AK1205" s="77"/>
      <c r="AL1205" s="77"/>
      <c r="AM1205" s="77"/>
      <c r="AN1205" s="77"/>
      <c r="AO1205" s="77"/>
      <c r="AP1205" s="77"/>
      <c r="AQ1205" s="77"/>
      <c r="AR1205" s="77"/>
      <c r="AS1205" s="77"/>
      <c r="AT1205" s="77"/>
      <c r="AU1205" s="77"/>
    </row>
    <row r="1206" spans="1:47">
      <c r="A1206" s="77" t="s">
        <v>2304</v>
      </c>
      <c r="B1206" s="77" t="s">
        <v>2673</v>
      </c>
      <c r="C1206" s="78">
        <v>42558</v>
      </c>
      <c r="D1206" s="77" t="s">
        <v>3692</v>
      </c>
      <c r="E1206" s="94">
        <v>4.3499999999999996</v>
      </c>
      <c r="F1206" s="77" t="s">
        <v>94</v>
      </c>
      <c r="G1206" s="77" t="s">
        <v>3660</v>
      </c>
      <c r="H1206" s="77"/>
      <c r="I1206" s="77"/>
      <c r="J1206" s="77"/>
      <c r="K1206" s="79"/>
      <c r="L1206" s="77"/>
      <c r="P1206" s="77"/>
      <c r="Q1206" s="77"/>
      <c r="R1206" s="77"/>
      <c r="S1206" s="77"/>
      <c r="V1206" s="77"/>
      <c r="W1206" s="77"/>
      <c r="X1206" s="77"/>
      <c r="Y1206" s="79"/>
      <c r="Z1206" s="79"/>
      <c r="AA1206" s="79"/>
      <c r="AB1206" s="79"/>
      <c r="AC1206" s="79"/>
      <c r="AD1206" s="79"/>
      <c r="AE1206" s="78"/>
      <c r="AF1206" s="77"/>
      <c r="AG1206" s="77"/>
      <c r="AH1206" s="77"/>
      <c r="AI1206" s="77"/>
      <c r="AJ1206" s="77"/>
      <c r="AK1206" s="77"/>
      <c r="AL1206" s="77"/>
      <c r="AM1206" s="77"/>
      <c r="AN1206" s="77"/>
      <c r="AO1206" s="77"/>
      <c r="AP1206" s="77"/>
      <c r="AQ1206" s="77"/>
      <c r="AR1206" s="77"/>
      <c r="AS1206" s="77"/>
      <c r="AT1206" s="77"/>
      <c r="AU1206" s="77"/>
    </row>
    <row r="1207" spans="1:47">
      <c r="A1207" s="77" t="s">
        <v>2304</v>
      </c>
      <c r="B1207" s="77" t="s">
        <v>2673</v>
      </c>
      <c r="C1207" s="78">
        <v>42558</v>
      </c>
      <c r="D1207" s="77" t="s">
        <v>3693</v>
      </c>
      <c r="E1207" s="94">
        <v>4.37</v>
      </c>
      <c r="F1207" s="77" t="s">
        <v>94</v>
      </c>
      <c r="G1207" s="77" t="s">
        <v>3660</v>
      </c>
      <c r="H1207" s="77"/>
      <c r="I1207" s="77"/>
      <c r="J1207" s="77"/>
      <c r="K1207" s="79"/>
      <c r="L1207" s="77"/>
      <c r="P1207" s="77"/>
      <c r="Q1207" s="77"/>
      <c r="R1207" s="77"/>
      <c r="S1207" s="77"/>
      <c r="V1207" s="77"/>
      <c r="W1207" s="77"/>
      <c r="X1207" s="77"/>
      <c r="Y1207" s="79"/>
      <c r="Z1207" s="79"/>
      <c r="AA1207" s="79"/>
      <c r="AB1207" s="79"/>
      <c r="AC1207" s="79"/>
      <c r="AD1207" s="79"/>
      <c r="AE1207" s="78"/>
      <c r="AF1207" s="77"/>
      <c r="AG1207" s="77"/>
      <c r="AH1207" s="77"/>
      <c r="AI1207" s="77"/>
      <c r="AJ1207" s="77"/>
      <c r="AK1207" s="77"/>
      <c r="AL1207" s="77"/>
      <c r="AM1207" s="77"/>
      <c r="AN1207" s="77"/>
      <c r="AO1207" s="77"/>
      <c r="AP1207" s="77"/>
      <c r="AQ1207" s="77"/>
      <c r="AR1207" s="77"/>
      <c r="AS1207" s="77"/>
      <c r="AT1207" s="77"/>
      <c r="AU1207" s="77"/>
    </row>
    <row r="1208" spans="1:47">
      <c r="A1208" s="77" t="s">
        <v>2304</v>
      </c>
      <c r="B1208" s="77" t="s">
        <v>2673</v>
      </c>
      <c r="C1208" s="78">
        <v>42558</v>
      </c>
      <c r="D1208" s="77" t="s">
        <v>3694</v>
      </c>
      <c r="E1208" s="94">
        <v>4.43</v>
      </c>
      <c r="F1208" s="77" t="s">
        <v>94</v>
      </c>
      <c r="G1208" s="77" t="s">
        <v>127</v>
      </c>
      <c r="H1208" s="77"/>
      <c r="I1208" s="77"/>
      <c r="J1208" s="77"/>
      <c r="K1208" s="79"/>
      <c r="L1208" s="77"/>
      <c r="P1208" s="77"/>
      <c r="Q1208" s="77"/>
      <c r="R1208" s="77"/>
      <c r="S1208" s="77"/>
      <c r="V1208" s="77"/>
      <c r="W1208" s="77"/>
      <c r="X1208" s="77"/>
      <c r="Y1208" s="79"/>
      <c r="Z1208" s="79"/>
      <c r="AA1208" s="79"/>
      <c r="AB1208" s="79"/>
      <c r="AC1208" s="79"/>
      <c r="AD1208" s="79"/>
      <c r="AE1208" s="78"/>
      <c r="AF1208" s="77"/>
      <c r="AG1208" s="77"/>
      <c r="AH1208" s="77"/>
      <c r="AI1208" s="77"/>
      <c r="AJ1208" s="77"/>
      <c r="AK1208" s="77"/>
      <c r="AL1208" s="77"/>
      <c r="AM1208" s="77"/>
      <c r="AN1208" s="77"/>
      <c r="AO1208" s="77"/>
      <c r="AP1208" s="77"/>
      <c r="AQ1208" s="77"/>
      <c r="AR1208" s="77"/>
      <c r="AS1208" s="77"/>
      <c r="AT1208" s="77"/>
      <c r="AU1208" s="77"/>
    </row>
    <row r="1209" spans="1:47">
      <c r="A1209" s="77" t="s">
        <v>2304</v>
      </c>
      <c r="B1209" s="77" t="s">
        <v>2673</v>
      </c>
      <c r="C1209" s="78">
        <v>42558</v>
      </c>
      <c r="D1209" s="77" t="s">
        <v>3695</v>
      </c>
      <c r="E1209" s="94">
        <v>5.0199999999999996</v>
      </c>
      <c r="F1209" s="77" t="s">
        <v>94</v>
      </c>
      <c r="G1209" s="77" t="s">
        <v>94</v>
      </c>
      <c r="H1209" s="77"/>
      <c r="I1209" s="77"/>
      <c r="J1209" s="77"/>
      <c r="K1209" s="79"/>
      <c r="L1209" s="77"/>
      <c r="P1209" s="77"/>
      <c r="Q1209" s="77"/>
      <c r="R1209" s="77"/>
      <c r="S1209" s="77"/>
      <c r="V1209" s="77"/>
      <c r="W1209" s="77"/>
      <c r="X1209" s="77"/>
      <c r="Y1209" s="79"/>
      <c r="Z1209" s="79"/>
      <c r="AA1209" s="79"/>
      <c r="AB1209" s="79"/>
      <c r="AC1209" s="79"/>
      <c r="AD1209" s="79"/>
      <c r="AE1209" s="78"/>
      <c r="AF1209" s="77"/>
      <c r="AG1209" s="77"/>
      <c r="AH1209" s="77"/>
      <c r="AI1209" s="77"/>
      <c r="AJ1209" s="77"/>
      <c r="AK1209" s="77"/>
      <c r="AL1209" s="77"/>
      <c r="AM1209" s="77"/>
      <c r="AN1209" s="77"/>
      <c r="AO1209" s="77"/>
      <c r="AP1209" s="77"/>
      <c r="AQ1209" s="77"/>
      <c r="AR1209" s="77"/>
      <c r="AS1209" s="77"/>
      <c r="AT1209" s="77"/>
      <c r="AU1209" s="77"/>
    </row>
    <row r="1210" spans="1:47">
      <c r="A1210" s="77" t="s">
        <v>2304</v>
      </c>
      <c r="B1210" s="77" t="s">
        <v>2673</v>
      </c>
      <c r="C1210" s="78">
        <v>42558</v>
      </c>
      <c r="D1210" s="77" t="s">
        <v>3696</v>
      </c>
      <c r="E1210" s="94">
        <v>5.54</v>
      </c>
      <c r="F1210" s="77" t="s">
        <v>94</v>
      </c>
      <c r="G1210" s="77" t="s">
        <v>108</v>
      </c>
      <c r="H1210" s="77"/>
      <c r="I1210" s="77"/>
      <c r="J1210" s="77"/>
      <c r="K1210" s="79"/>
      <c r="L1210" s="77"/>
      <c r="P1210" s="77"/>
      <c r="Q1210" s="77"/>
      <c r="R1210" s="77"/>
      <c r="S1210" s="77"/>
      <c r="V1210" s="77"/>
      <c r="W1210" s="77"/>
      <c r="X1210" s="77"/>
      <c r="Y1210" s="79"/>
      <c r="Z1210" s="79"/>
      <c r="AA1210" s="79"/>
      <c r="AB1210" s="79"/>
      <c r="AC1210" s="79"/>
      <c r="AD1210" s="79"/>
      <c r="AE1210" s="78"/>
      <c r="AF1210" s="77"/>
      <c r="AG1210" s="77"/>
      <c r="AH1210" s="77"/>
      <c r="AI1210" s="77"/>
      <c r="AJ1210" s="77"/>
      <c r="AK1210" s="77"/>
      <c r="AL1210" s="77"/>
      <c r="AM1210" s="77"/>
      <c r="AN1210" s="77"/>
      <c r="AO1210" s="77"/>
      <c r="AP1210" s="77"/>
      <c r="AQ1210" s="77"/>
      <c r="AR1210" s="77"/>
      <c r="AS1210" s="77"/>
      <c r="AT1210" s="77"/>
      <c r="AU1210" s="77"/>
    </row>
    <row r="1211" spans="1:47">
      <c r="A1211" s="77" t="s">
        <v>2304</v>
      </c>
      <c r="B1211" s="77" t="s">
        <v>2673</v>
      </c>
      <c r="C1211" s="78">
        <v>42558</v>
      </c>
      <c r="D1211" s="77" t="s">
        <v>3697</v>
      </c>
      <c r="E1211" s="94">
        <v>5.54</v>
      </c>
      <c r="F1211" s="77" t="s">
        <v>94</v>
      </c>
      <c r="G1211" s="77" t="s">
        <v>124</v>
      </c>
      <c r="H1211" s="77"/>
      <c r="I1211" s="77"/>
      <c r="J1211" s="77"/>
      <c r="K1211" s="79"/>
      <c r="L1211" s="77"/>
      <c r="P1211" s="77"/>
      <c r="Q1211" s="77"/>
      <c r="R1211" s="77"/>
      <c r="S1211" s="77"/>
      <c r="V1211" s="77"/>
      <c r="W1211" s="77"/>
      <c r="X1211" s="77"/>
      <c r="Y1211" s="79"/>
      <c r="Z1211" s="79"/>
      <c r="AA1211" s="79"/>
      <c r="AB1211" s="79"/>
      <c r="AC1211" s="79"/>
      <c r="AD1211" s="79"/>
      <c r="AE1211" s="78"/>
      <c r="AF1211" s="77"/>
      <c r="AG1211" s="77"/>
      <c r="AH1211" s="77"/>
      <c r="AI1211" s="77"/>
      <c r="AJ1211" s="77"/>
      <c r="AK1211" s="77"/>
      <c r="AL1211" s="77"/>
      <c r="AM1211" s="77"/>
      <c r="AN1211" s="77"/>
      <c r="AO1211" s="77"/>
      <c r="AP1211" s="77"/>
      <c r="AQ1211" s="77"/>
      <c r="AR1211" s="77"/>
      <c r="AS1211" s="77"/>
      <c r="AT1211" s="77"/>
      <c r="AU1211" s="77"/>
    </row>
    <row r="1212" spans="1:47">
      <c r="A1212" s="77" t="s">
        <v>2304</v>
      </c>
      <c r="B1212" s="77" t="s">
        <v>2673</v>
      </c>
      <c r="C1212" s="78">
        <v>42558</v>
      </c>
      <c r="D1212" s="77" t="s">
        <v>3698</v>
      </c>
      <c r="E1212" s="94">
        <v>5.66</v>
      </c>
      <c r="F1212" s="77" t="s">
        <v>94</v>
      </c>
      <c r="G1212" s="77" t="s">
        <v>192</v>
      </c>
      <c r="H1212" s="77"/>
      <c r="I1212" s="77"/>
      <c r="J1212" s="77"/>
      <c r="K1212" s="79"/>
      <c r="L1212" s="77"/>
      <c r="P1212" s="77"/>
      <c r="Q1212" s="77"/>
      <c r="R1212" s="77"/>
      <c r="S1212" s="77"/>
      <c r="V1212" s="77"/>
      <c r="W1212" s="77"/>
      <c r="X1212" s="77"/>
      <c r="Y1212" s="79"/>
      <c r="Z1212" s="79"/>
      <c r="AA1212" s="79"/>
      <c r="AB1212" s="79"/>
      <c r="AC1212" s="79"/>
      <c r="AD1212" s="79"/>
      <c r="AE1212" s="78"/>
      <c r="AF1212" s="77"/>
      <c r="AG1212" s="77"/>
      <c r="AH1212" s="77"/>
      <c r="AI1212" s="77"/>
      <c r="AJ1212" s="77"/>
      <c r="AK1212" s="77"/>
      <c r="AL1212" s="77"/>
      <c r="AM1212" s="77"/>
      <c r="AN1212" s="77"/>
      <c r="AO1212" s="77"/>
      <c r="AP1212" s="77"/>
      <c r="AQ1212" s="77"/>
      <c r="AR1212" s="77"/>
      <c r="AS1212" s="77"/>
      <c r="AT1212" s="77"/>
      <c r="AU1212" s="77"/>
    </row>
    <row r="1213" spans="1:47">
      <c r="A1213" s="77" t="s">
        <v>2304</v>
      </c>
      <c r="B1213" s="77" t="s">
        <v>2673</v>
      </c>
      <c r="C1213" s="78">
        <v>42558</v>
      </c>
      <c r="D1213" s="77" t="s">
        <v>3699</v>
      </c>
      <c r="E1213" s="94">
        <v>5.8</v>
      </c>
      <c r="F1213" s="77" t="s">
        <v>94</v>
      </c>
      <c r="G1213" s="77" t="s">
        <v>105</v>
      </c>
      <c r="H1213" s="77"/>
      <c r="I1213" s="77"/>
      <c r="J1213" s="77"/>
      <c r="K1213" s="79"/>
      <c r="L1213" s="77"/>
      <c r="P1213" s="77"/>
      <c r="Q1213" s="77"/>
      <c r="R1213" s="77"/>
      <c r="S1213" s="77"/>
      <c r="V1213" s="77"/>
      <c r="W1213" s="77"/>
      <c r="X1213" s="77"/>
      <c r="Y1213" s="79"/>
      <c r="Z1213" s="79"/>
      <c r="AA1213" s="79"/>
      <c r="AB1213" s="79"/>
      <c r="AC1213" s="79"/>
      <c r="AD1213" s="79"/>
      <c r="AE1213" s="78"/>
      <c r="AF1213" s="77"/>
      <c r="AG1213" s="77"/>
      <c r="AH1213" s="77"/>
      <c r="AI1213" s="77"/>
      <c r="AJ1213" s="77"/>
      <c r="AK1213" s="77"/>
      <c r="AL1213" s="77"/>
      <c r="AM1213" s="77"/>
      <c r="AN1213" s="77"/>
      <c r="AO1213" s="77"/>
      <c r="AP1213" s="77"/>
      <c r="AQ1213" s="77"/>
      <c r="AR1213" s="77"/>
      <c r="AS1213" s="77"/>
      <c r="AT1213" s="77"/>
      <c r="AU1213" s="77"/>
    </row>
    <row r="1214" spans="1:47">
      <c r="A1214" s="77" t="s">
        <v>2304</v>
      </c>
      <c r="B1214" s="77" t="s">
        <v>2673</v>
      </c>
      <c r="C1214" s="78">
        <v>42558</v>
      </c>
      <c r="D1214" s="77" t="s">
        <v>3700</v>
      </c>
      <c r="E1214" s="94">
        <v>5.98</v>
      </c>
      <c r="F1214" s="77" t="s">
        <v>94</v>
      </c>
      <c r="G1214" s="77" t="s">
        <v>170</v>
      </c>
      <c r="H1214" s="77"/>
      <c r="I1214" s="77"/>
      <c r="J1214" s="77"/>
      <c r="K1214" s="79"/>
      <c r="L1214" s="77"/>
      <c r="P1214" s="77"/>
      <c r="Q1214" s="77"/>
      <c r="R1214" s="77"/>
      <c r="S1214" s="77"/>
      <c r="V1214" s="77"/>
      <c r="W1214" s="77"/>
      <c r="X1214" s="77"/>
      <c r="Y1214" s="79"/>
      <c r="Z1214" s="79"/>
      <c r="AA1214" s="79"/>
      <c r="AB1214" s="79"/>
      <c r="AC1214" s="79"/>
      <c r="AD1214" s="79"/>
      <c r="AE1214" s="78"/>
      <c r="AF1214" s="77"/>
      <c r="AG1214" s="77"/>
      <c r="AH1214" s="77"/>
      <c r="AI1214" s="77"/>
      <c r="AJ1214" s="77"/>
      <c r="AK1214" s="77"/>
      <c r="AL1214" s="77"/>
      <c r="AM1214" s="77"/>
      <c r="AN1214" s="77"/>
      <c r="AO1214" s="77"/>
      <c r="AP1214" s="77"/>
      <c r="AQ1214" s="77"/>
      <c r="AR1214" s="77"/>
      <c r="AS1214" s="77"/>
      <c r="AT1214" s="77"/>
      <c r="AU1214" s="77"/>
    </row>
    <row r="1215" spans="1:47">
      <c r="A1215" s="77" t="s">
        <v>2304</v>
      </c>
      <c r="B1215" s="77" t="s">
        <v>2673</v>
      </c>
      <c r="C1215" s="78">
        <v>42558</v>
      </c>
      <c r="D1215" s="77" t="s">
        <v>3701</v>
      </c>
      <c r="E1215" s="94">
        <v>6.15</v>
      </c>
      <c r="F1215" s="77" t="s">
        <v>94</v>
      </c>
      <c r="G1215" s="77" t="s">
        <v>105</v>
      </c>
      <c r="H1215" s="77"/>
      <c r="I1215" s="77"/>
      <c r="J1215" s="77"/>
      <c r="K1215" s="79"/>
      <c r="L1215" s="77"/>
      <c r="P1215" s="77"/>
      <c r="Q1215" s="77"/>
      <c r="R1215" s="77"/>
      <c r="S1215" s="77"/>
      <c r="V1215" s="77"/>
      <c r="W1215" s="77"/>
      <c r="X1215" s="77"/>
      <c r="Y1215" s="79"/>
      <c r="Z1215" s="79"/>
      <c r="AA1215" s="79"/>
      <c r="AB1215" s="79"/>
      <c r="AC1215" s="79"/>
      <c r="AD1215" s="79"/>
      <c r="AE1215" s="78"/>
      <c r="AF1215" s="77"/>
      <c r="AG1215" s="77"/>
      <c r="AH1215" s="77"/>
      <c r="AI1215" s="77"/>
      <c r="AJ1215" s="77"/>
      <c r="AK1215" s="77"/>
      <c r="AL1215" s="77"/>
      <c r="AM1215" s="77"/>
      <c r="AN1215" s="77"/>
      <c r="AO1215" s="77"/>
      <c r="AP1215" s="77"/>
      <c r="AQ1215" s="77"/>
      <c r="AR1215" s="77"/>
      <c r="AS1215" s="77"/>
      <c r="AT1215" s="77"/>
      <c r="AU1215" s="77"/>
    </row>
    <row r="1216" spans="1:47">
      <c r="A1216" s="77" t="s">
        <v>2304</v>
      </c>
      <c r="B1216" s="77" t="s">
        <v>2673</v>
      </c>
      <c r="C1216" s="78">
        <v>42558</v>
      </c>
      <c r="D1216" s="77" t="s">
        <v>3702</v>
      </c>
      <c r="E1216" s="94">
        <v>6.2</v>
      </c>
      <c r="F1216" s="77" t="s">
        <v>94</v>
      </c>
      <c r="G1216" s="77" t="s">
        <v>124</v>
      </c>
      <c r="H1216" s="77"/>
      <c r="I1216" s="77"/>
      <c r="J1216" s="77"/>
      <c r="K1216" s="79"/>
      <c r="L1216" s="77"/>
      <c r="P1216" s="77"/>
      <c r="Q1216" s="77"/>
      <c r="R1216" s="77"/>
      <c r="S1216" s="77"/>
      <c r="V1216" s="77"/>
      <c r="W1216" s="77"/>
      <c r="X1216" s="77"/>
      <c r="Y1216" s="79"/>
      <c r="Z1216" s="79"/>
      <c r="AA1216" s="79"/>
      <c r="AB1216" s="79"/>
      <c r="AC1216" s="79"/>
      <c r="AD1216" s="79"/>
      <c r="AE1216" s="78"/>
      <c r="AF1216" s="77"/>
      <c r="AG1216" s="77"/>
      <c r="AH1216" s="77"/>
      <c r="AI1216" s="77"/>
      <c r="AJ1216" s="77"/>
      <c r="AK1216" s="77"/>
      <c r="AL1216" s="77"/>
      <c r="AM1216" s="77"/>
      <c r="AN1216" s="77"/>
      <c r="AO1216" s="77"/>
      <c r="AP1216" s="77"/>
      <c r="AQ1216" s="77"/>
      <c r="AR1216" s="77"/>
      <c r="AS1216" s="77"/>
      <c r="AT1216" s="77"/>
      <c r="AU1216" s="77"/>
    </row>
    <row r="1217" spans="1:47">
      <c r="A1217" s="77" t="s">
        <v>2304</v>
      </c>
      <c r="B1217" s="77" t="s">
        <v>2673</v>
      </c>
      <c r="C1217" s="78">
        <v>42558</v>
      </c>
      <c r="D1217" s="77" t="s">
        <v>3703</v>
      </c>
      <c r="E1217" s="94">
        <v>6.23</v>
      </c>
      <c r="F1217" s="77" t="s">
        <v>94</v>
      </c>
      <c r="G1217" s="77" t="s">
        <v>3660</v>
      </c>
      <c r="H1217" s="77"/>
      <c r="I1217" s="77"/>
      <c r="J1217" s="77"/>
      <c r="K1217" s="79"/>
      <c r="L1217" s="77"/>
      <c r="P1217" s="77"/>
      <c r="Q1217" s="77"/>
      <c r="R1217" s="77"/>
      <c r="S1217" s="77"/>
      <c r="V1217" s="77"/>
      <c r="W1217" s="77"/>
      <c r="X1217" s="77"/>
      <c r="Y1217" s="79"/>
      <c r="Z1217" s="79"/>
      <c r="AA1217" s="79"/>
      <c r="AB1217" s="79"/>
      <c r="AC1217" s="79"/>
      <c r="AD1217" s="79"/>
      <c r="AE1217" s="78"/>
      <c r="AF1217" s="77"/>
      <c r="AG1217" s="77"/>
      <c r="AH1217" s="77"/>
      <c r="AI1217" s="77"/>
      <c r="AJ1217" s="77"/>
      <c r="AK1217" s="77"/>
      <c r="AL1217" s="77"/>
      <c r="AM1217" s="77"/>
      <c r="AN1217" s="77"/>
      <c r="AO1217" s="77"/>
      <c r="AP1217" s="77"/>
      <c r="AQ1217" s="77"/>
      <c r="AR1217" s="77"/>
      <c r="AS1217" s="77"/>
      <c r="AT1217" s="77"/>
      <c r="AU1217" s="77"/>
    </row>
    <row r="1218" spans="1:47">
      <c r="A1218" s="77" t="s">
        <v>2304</v>
      </c>
      <c r="B1218" s="77" t="s">
        <v>2673</v>
      </c>
      <c r="C1218" s="78">
        <v>42558</v>
      </c>
      <c r="D1218" s="77" t="s">
        <v>3704</v>
      </c>
      <c r="E1218" s="94">
        <v>6.53</v>
      </c>
      <c r="F1218" s="77" t="s">
        <v>94</v>
      </c>
      <c r="G1218" s="77" t="s">
        <v>3660</v>
      </c>
      <c r="H1218" s="77"/>
      <c r="I1218" s="77"/>
      <c r="J1218" s="77"/>
      <c r="K1218" s="79"/>
      <c r="L1218" s="77"/>
      <c r="P1218" s="77"/>
      <c r="Q1218" s="77"/>
      <c r="R1218" s="77"/>
      <c r="S1218" s="77"/>
      <c r="V1218" s="77"/>
      <c r="W1218" s="77"/>
      <c r="X1218" s="77"/>
      <c r="Y1218" s="79"/>
      <c r="Z1218" s="79"/>
      <c r="AA1218" s="79"/>
      <c r="AB1218" s="79"/>
      <c r="AC1218" s="79"/>
      <c r="AD1218" s="79"/>
      <c r="AE1218" s="78"/>
      <c r="AF1218" s="77"/>
      <c r="AG1218" s="77"/>
      <c r="AH1218" s="77"/>
      <c r="AI1218" s="77"/>
      <c r="AJ1218" s="77"/>
      <c r="AK1218" s="77"/>
      <c r="AL1218" s="77"/>
      <c r="AM1218" s="77"/>
      <c r="AN1218" s="77"/>
      <c r="AO1218" s="77"/>
      <c r="AP1218" s="77"/>
      <c r="AQ1218" s="77"/>
      <c r="AR1218" s="77"/>
      <c r="AS1218" s="77"/>
      <c r="AT1218" s="77"/>
      <c r="AU1218" s="77"/>
    </row>
    <row r="1219" spans="1:47">
      <c r="A1219" s="77" t="s">
        <v>2304</v>
      </c>
      <c r="B1219" s="77" t="s">
        <v>2673</v>
      </c>
      <c r="C1219" s="78">
        <v>42558</v>
      </c>
      <c r="D1219" s="77" t="s">
        <v>3705</v>
      </c>
      <c r="E1219" s="94">
        <v>7.46</v>
      </c>
      <c r="F1219" s="77" t="s">
        <v>94</v>
      </c>
      <c r="G1219" s="77" t="s">
        <v>182</v>
      </c>
      <c r="H1219" s="77"/>
      <c r="I1219" s="77"/>
      <c r="J1219" s="77"/>
      <c r="K1219" s="79"/>
      <c r="L1219" s="77"/>
      <c r="P1219" s="77"/>
      <c r="Q1219" s="77"/>
      <c r="R1219" s="77"/>
      <c r="S1219" s="77"/>
      <c r="V1219" s="77"/>
      <c r="W1219" s="77"/>
      <c r="X1219" s="77"/>
      <c r="Y1219" s="79"/>
      <c r="Z1219" s="79"/>
      <c r="AA1219" s="79"/>
      <c r="AB1219" s="79"/>
      <c r="AC1219" s="79"/>
      <c r="AD1219" s="79"/>
      <c r="AE1219" s="78"/>
      <c r="AF1219" s="77"/>
      <c r="AG1219" s="77"/>
      <c r="AH1219" s="77"/>
      <c r="AI1219" s="77"/>
      <c r="AJ1219" s="77"/>
      <c r="AK1219" s="77"/>
      <c r="AL1219" s="77"/>
      <c r="AM1219" s="77"/>
      <c r="AN1219" s="77"/>
      <c r="AO1219" s="77"/>
      <c r="AP1219" s="77"/>
      <c r="AQ1219" s="77"/>
      <c r="AR1219" s="77"/>
      <c r="AS1219" s="77"/>
      <c r="AT1219" s="77"/>
      <c r="AU1219" s="77"/>
    </row>
    <row r="1220" spans="1:47">
      <c r="A1220" s="77" t="s">
        <v>2304</v>
      </c>
      <c r="B1220" s="77" t="s">
        <v>2673</v>
      </c>
      <c r="C1220" s="78">
        <v>42558</v>
      </c>
      <c r="D1220" s="77" t="s">
        <v>3706</v>
      </c>
      <c r="E1220" s="94">
        <v>7.89</v>
      </c>
      <c r="F1220" s="77" t="s">
        <v>94</v>
      </c>
      <c r="G1220" s="77" t="s">
        <v>228</v>
      </c>
      <c r="H1220" s="77"/>
      <c r="I1220" s="77"/>
      <c r="J1220" s="77"/>
      <c r="K1220" s="79"/>
      <c r="L1220" s="77"/>
      <c r="P1220" s="77"/>
      <c r="Q1220" s="77"/>
      <c r="R1220" s="77"/>
      <c r="S1220" s="77"/>
      <c r="V1220" s="77"/>
      <c r="W1220" s="77"/>
      <c r="X1220" s="77"/>
      <c r="Y1220" s="79"/>
      <c r="Z1220" s="79"/>
      <c r="AA1220" s="79"/>
      <c r="AB1220" s="79"/>
      <c r="AC1220" s="79"/>
      <c r="AD1220" s="79"/>
      <c r="AE1220" s="78"/>
      <c r="AF1220" s="77"/>
      <c r="AG1220" s="77"/>
      <c r="AH1220" s="77"/>
      <c r="AI1220" s="77"/>
      <c r="AJ1220" s="77"/>
      <c r="AK1220" s="77"/>
      <c r="AL1220" s="77"/>
      <c r="AM1220" s="77"/>
      <c r="AN1220" s="77"/>
      <c r="AO1220" s="77"/>
      <c r="AP1220" s="77"/>
      <c r="AQ1220" s="77"/>
      <c r="AR1220" s="77"/>
      <c r="AS1220" s="77"/>
      <c r="AT1220" s="77"/>
      <c r="AU1220" s="77"/>
    </row>
    <row r="1221" spans="1:47">
      <c r="A1221" s="77" t="s">
        <v>2304</v>
      </c>
      <c r="B1221" s="77" t="s">
        <v>2673</v>
      </c>
      <c r="C1221" s="78">
        <v>42558</v>
      </c>
      <c r="D1221" s="77" t="s">
        <v>3707</v>
      </c>
      <c r="E1221" s="94">
        <v>7.93</v>
      </c>
      <c r="F1221" s="77" t="s">
        <v>94</v>
      </c>
      <c r="G1221" s="77" t="s">
        <v>170</v>
      </c>
      <c r="H1221" s="77"/>
      <c r="I1221" s="77"/>
      <c r="J1221" s="77"/>
      <c r="K1221" s="79"/>
      <c r="L1221" s="77"/>
      <c r="P1221" s="77"/>
      <c r="Q1221" s="77"/>
      <c r="R1221" s="77"/>
      <c r="S1221" s="77"/>
      <c r="V1221" s="77"/>
      <c r="W1221" s="77"/>
      <c r="X1221" s="77"/>
      <c r="Y1221" s="79"/>
      <c r="Z1221" s="79"/>
      <c r="AA1221" s="79"/>
      <c r="AB1221" s="79"/>
      <c r="AC1221" s="79"/>
      <c r="AD1221" s="79"/>
      <c r="AE1221" s="78"/>
      <c r="AF1221" s="77"/>
      <c r="AG1221" s="77"/>
      <c r="AH1221" s="77"/>
      <c r="AI1221" s="77"/>
      <c r="AJ1221" s="77"/>
      <c r="AK1221" s="77"/>
      <c r="AL1221" s="77"/>
      <c r="AM1221" s="77"/>
      <c r="AN1221" s="77"/>
      <c r="AO1221" s="77"/>
      <c r="AP1221" s="77"/>
      <c r="AQ1221" s="77"/>
      <c r="AR1221" s="77"/>
      <c r="AS1221" s="77"/>
      <c r="AT1221" s="77"/>
      <c r="AU1221" s="77"/>
    </row>
    <row r="1222" spans="1:47">
      <c r="A1222" s="77" t="s">
        <v>2304</v>
      </c>
      <c r="B1222" s="77" t="s">
        <v>2673</v>
      </c>
      <c r="C1222" s="78">
        <v>42558</v>
      </c>
      <c r="D1222" s="77" t="s">
        <v>3708</v>
      </c>
      <c r="E1222" s="94">
        <v>7.96</v>
      </c>
      <c r="F1222" s="77" t="s">
        <v>94</v>
      </c>
      <c r="G1222" s="77" t="s">
        <v>103</v>
      </c>
      <c r="H1222" s="77"/>
      <c r="I1222" s="77"/>
      <c r="J1222" s="77"/>
      <c r="K1222" s="79"/>
      <c r="L1222" s="77"/>
      <c r="P1222" s="77"/>
      <c r="Q1222" s="77"/>
      <c r="R1222" s="77"/>
      <c r="S1222" s="77"/>
      <c r="V1222" s="77"/>
      <c r="W1222" s="77"/>
      <c r="X1222" s="77"/>
      <c r="Y1222" s="79"/>
      <c r="Z1222" s="79"/>
      <c r="AA1222" s="79"/>
      <c r="AB1222" s="79"/>
      <c r="AC1222" s="79"/>
      <c r="AD1222" s="79"/>
      <c r="AE1222" s="78"/>
      <c r="AF1222" s="77"/>
      <c r="AG1222" s="77"/>
      <c r="AH1222" s="77"/>
      <c r="AI1222" s="77"/>
      <c r="AJ1222" s="77"/>
      <c r="AK1222" s="77"/>
      <c r="AL1222" s="77"/>
      <c r="AM1222" s="77"/>
      <c r="AN1222" s="77"/>
      <c r="AO1222" s="77"/>
      <c r="AP1222" s="77"/>
      <c r="AQ1222" s="77"/>
      <c r="AR1222" s="77"/>
      <c r="AS1222" s="77"/>
      <c r="AT1222" s="77"/>
      <c r="AU1222" s="77"/>
    </row>
    <row r="1223" spans="1:47">
      <c r="A1223" s="77" t="s">
        <v>2304</v>
      </c>
      <c r="B1223" s="77" t="s">
        <v>2673</v>
      </c>
      <c r="C1223" s="78">
        <v>42558</v>
      </c>
      <c r="D1223" s="77" t="s">
        <v>3709</v>
      </c>
      <c r="E1223" s="94">
        <v>8.2200000000000006</v>
      </c>
      <c r="F1223" s="77" t="s">
        <v>94</v>
      </c>
      <c r="G1223" s="77" t="s">
        <v>166</v>
      </c>
      <c r="H1223" s="77"/>
      <c r="I1223" s="77"/>
      <c r="J1223" s="77"/>
      <c r="K1223" s="79"/>
      <c r="L1223" s="77"/>
      <c r="P1223" s="77"/>
      <c r="Q1223" s="77"/>
      <c r="R1223" s="77"/>
      <c r="S1223" s="77"/>
      <c r="V1223" s="77"/>
      <c r="W1223" s="77"/>
      <c r="X1223" s="77"/>
      <c r="Y1223" s="79"/>
      <c r="Z1223" s="79"/>
      <c r="AA1223" s="79"/>
      <c r="AB1223" s="79"/>
      <c r="AC1223" s="79"/>
      <c r="AD1223" s="79"/>
      <c r="AE1223" s="78"/>
      <c r="AF1223" s="77"/>
      <c r="AG1223" s="77"/>
      <c r="AH1223" s="77"/>
      <c r="AI1223" s="77"/>
      <c r="AJ1223" s="77"/>
      <c r="AK1223" s="77"/>
      <c r="AL1223" s="77"/>
      <c r="AM1223" s="77"/>
      <c r="AN1223" s="77"/>
      <c r="AO1223" s="77"/>
      <c r="AP1223" s="77"/>
      <c r="AQ1223" s="77"/>
      <c r="AR1223" s="77"/>
      <c r="AS1223" s="77"/>
      <c r="AT1223" s="77"/>
      <c r="AU1223" s="77"/>
    </row>
    <row r="1224" spans="1:47">
      <c r="A1224" s="77" t="s">
        <v>2304</v>
      </c>
      <c r="B1224" s="77" t="s">
        <v>2673</v>
      </c>
      <c r="C1224" s="78">
        <v>42558</v>
      </c>
      <c r="D1224" s="77" t="s">
        <v>3710</v>
      </c>
      <c r="E1224" s="94">
        <v>8.31</v>
      </c>
      <c r="F1224" s="77" t="s">
        <v>94</v>
      </c>
      <c r="G1224" s="77" t="s">
        <v>170</v>
      </c>
      <c r="H1224" s="77"/>
      <c r="I1224" s="77"/>
      <c r="J1224" s="77"/>
      <c r="K1224" s="79"/>
      <c r="L1224" s="77"/>
      <c r="P1224" s="77"/>
      <c r="Q1224" s="77"/>
      <c r="R1224" s="77"/>
      <c r="S1224" s="77"/>
      <c r="V1224" s="77"/>
      <c r="W1224" s="77"/>
      <c r="X1224" s="77"/>
      <c r="Y1224" s="79"/>
      <c r="Z1224" s="79"/>
      <c r="AA1224" s="79"/>
      <c r="AB1224" s="79"/>
      <c r="AC1224" s="79"/>
      <c r="AD1224" s="79"/>
      <c r="AE1224" s="78"/>
      <c r="AF1224" s="77"/>
      <c r="AG1224" s="77"/>
      <c r="AH1224" s="77"/>
      <c r="AI1224" s="77"/>
      <c r="AJ1224" s="77"/>
      <c r="AK1224" s="77"/>
      <c r="AL1224" s="77"/>
      <c r="AM1224" s="77"/>
      <c r="AN1224" s="77"/>
      <c r="AO1224" s="77"/>
      <c r="AP1224" s="77"/>
      <c r="AQ1224" s="77"/>
      <c r="AR1224" s="77"/>
      <c r="AS1224" s="77"/>
      <c r="AT1224" s="77"/>
      <c r="AU1224" s="77"/>
    </row>
    <row r="1225" spans="1:47">
      <c r="A1225" s="77" t="s">
        <v>2304</v>
      </c>
      <c r="B1225" s="77" t="s">
        <v>2673</v>
      </c>
      <c r="C1225" s="78">
        <v>42558</v>
      </c>
      <c r="D1225" s="77" t="s">
        <v>3711</v>
      </c>
      <c r="E1225" s="94">
        <v>8.7200000000000006</v>
      </c>
      <c r="F1225" s="77" t="s">
        <v>94</v>
      </c>
      <c r="G1225" s="77" t="s">
        <v>182</v>
      </c>
      <c r="H1225" s="77"/>
      <c r="I1225" s="77"/>
      <c r="J1225" s="77"/>
      <c r="K1225" s="79"/>
      <c r="L1225" s="77"/>
      <c r="P1225" s="77"/>
      <c r="Q1225" s="77"/>
      <c r="R1225" s="77"/>
      <c r="S1225" s="77"/>
      <c r="V1225" s="77"/>
      <c r="W1225" s="77"/>
      <c r="X1225" s="77"/>
      <c r="Y1225" s="79"/>
      <c r="Z1225" s="79"/>
      <c r="AA1225" s="79"/>
      <c r="AB1225" s="79"/>
      <c r="AC1225" s="79"/>
      <c r="AD1225" s="79"/>
      <c r="AE1225" s="78"/>
      <c r="AF1225" s="77"/>
      <c r="AG1225" s="77"/>
      <c r="AH1225" s="77"/>
      <c r="AI1225" s="77"/>
      <c r="AJ1225" s="77"/>
      <c r="AK1225" s="77"/>
      <c r="AL1225" s="77"/>
      <c r="AM1225" s="77"/>
      <c r="AN1225" s="77"/>
      <c r="AO1225" s="77"/>
      <c r="AP1225" s="77"/>
      <c r="AQ1225" s="77"/>
      <c r="AR1225" s="77"/>
      <c r="AS1225" s="77"/>
      <c r="AT1225" s="77"/>
      <c r="AU1225" s="77"/>
    </row>
    <row r="1226" spans="1:47">
      <c r="A1226" s="77" t="s">
        <v>2304</v>
      </c>
      <c r="B1226" s="77" t="s">
        <v>2673</v>
      </c>
      <c r="C1226" s="78">
        <v>42558</v>
      </c>
      <c r="D1226" s="77" t="s">
        <v>3712</v>
      </c>
      <c r="E1226" s="94">
        <v>9.3000000000000007</v>
      </c>
      <c r="F1226" s="77" t="s">
        <v>94</v>
      </c>
      <c r="G1226" s="77" t="s">
        <v>208</v>
      </c>
      <c r="H1226" s="77"/>
      <c r="I1226" s="77"/>
      <c r="J1226" s="77"/>
      <c r="K1226" s="79"/>
      <c r="L1226" s="77"/>
      <c r="P1226" s="77"/>
      <c r="Q1226" s="77"/>
      <c r="R1226" s="77"/>
      <c r="S1226" s="77"/>
      <c r="V1226" s="77"/>
      <c r="W1226" s="77"/>
      <c r="X1226" s="77"/>
      <c r="Y1226" s="79"/>
      <c r="Z1226" s="79"/>
      <c r="AA1226" s="79"/>
      <c r="AB1226" s="79"/>
      <c r="AC1226" s="79"/>
      <c r="AD1226" s="79"/>
      <c r="AE1226" s="78"/>
      <c r="AF1226" s="77"/>
      <c r="AG1226" s="77"/>
      <c r="AH1226" s="77"/>
      <c r="AI1226" s="77"/>
      <c r="AJ1226" s="77"/>
      <c r="AK1226" s="77"/>
      <c r="AL1226" s="77"/>
      <c r="AM1226" s="77"/>
      <c r="AN1226" s="77"/>
      <c r="AO1226" s="77"/>
      <c r="AP1226" s="77"/>
      <c r="AQ1226" s="77"/>
      <c r="AR1226" s="77"/>
      <c r="AS1226" s="77"/>
      <c r="AT1226" s="77"/>
      <c r="AU1226" s="77"/>
    </row>
    <row r="1227" spans="1:47">
      <c r="A1227" s="77" t="s">
        <v>2304</v>
      </c>
      <c r="B1227" s="77" t="s">
        <v>2673</v>
      </c>
      <c r="C1227" s="78">
        <v>42558</v>
      </c>
      <c r="D1227" s="77" t="s">
        <v>3713</v>
      </c>
      <c r="E1227" s="94">
        <v>9.51</v>
      </c>
      <c r="F1227" s="77" t="s">
        <v>94</v>
      </c>
      <c r="G1227" s="77" t="s">
        <v>166</v>
      </c>
      <c r="H1227" s="77"/>
      <c r="I1227" s="77"/>
      <c r="J1227" s="77"/>
      <c r="K1227" s="79"/>
      <c r="L1227" s="77"/>
      <c r="P1227" s="77"/>
      <c r="Q1227" s="77"/>
      <c r="R1227" s="77"/>
      <c r="S1227" s="77"/>
      <c r="V1227" s="77"/>
      <c r="W1227" s="77"/>
      <c r="X1227" s="77"/>
      <c r="Y1227" s="79"/>
      <c r="Z1227" s="79"/>
      <c r="AA1227" s="79"/>
      <c r="AB1227" s="79"/>
      <c r="AC1227" s="79"/>
      <c r="AD1227" s="79"/>
      <c r="AE1227" s="78"/>
      <c r="AF1227" s="77"/>
      <c r="AG1227" s="77"/>
      <c r="AH1227" s="77"/>
      <c r="AI1227" s="77"/>
      <c r="AJ1227" s="77"/>
      <c r="AK1227" s="77"/>
      <c r="AL1227" s="77"/>
      <c r="AM1227" s="77"/>
      <c r="AN1227" s="77"/>
      <c r="AO1227" s="77"/>
      <c r="AP1227" s="77"/>
      <c r="AQ1227" s="77"/>
      <c r="AR1227" s="77"/>
      <c r="AS1227" s="77"/>
      <c r="AT1227" s="77"/>
      <c r="AU1227" s="77"/>
    </row>
    <row r="1228" spans="1:47">
      <c r="A1228" s="77" t="s">
        <v>2304</v>
      </c>
      <c r="B1228" s="77" t="s">
        <v>2673</v>
      </c>
      <c r="C1228" s="78">
        <v>42558</v>
      </c>
      <c r="D1228" s="77" t="s">
        <v>3714</v>
      </c>
      <c r="E1228" s="94">
        <v>10.44</v>
      </c>
      <c r="F1228" s="77" t="s">
        <v>94</v>
      </c>
      <c r="G1228" s="77" t="s">
        <v>94</v>
      </c>
      <c r="H1228" s="77"/>
      <c r="I1228" s="77"/>
      <c r="J1228" s="77"/>
      <c r="K1228" s="79"/>
      <c r="L1228" s="77"/>
      <c r="P1228" s="77"/>
      <c r="Q1228" s="77"/>
      <c r="R1228" s="77"/>
      <c r="S1228" s="77"/>
      <c r="V1228" s="77"/>
      <c r="W1228" s="77"/>
      <c r="X1228" s="77"/>
      <c r="Y1228" s="79"/>
      <c r="Z1228" s="79"/>
      <c r="AA1228" s="79"/>
      <c r="AB1228" s="79"/>
      <c r="AC1228" s="79"/>
      <c r="AD1228" s="79"/>
      <c r="AE1228" s="78"/>
      <c r="AF1228" s="77"/>
      <c r="AG1228" s="77"/>
      <c r="AH1228" s="77"/>
      <c r="AI1228" s="77"/>
      <c r="AJ1228" s="77"/>
      <c r="AK1228" s="77"/>
      <c r="AL1228" s="77"/>
      <c r="AM1228" s="77"/>
      <c r="AN1228" s="77"/>
      <c r="AO1228" s="77"/>
      <c r="AP1228" s="77"/>
      <c r="AQ1228" s="77"/>
      <c r="AR1228" s="77"/>
      <c r="AS1228" s="77"/>
      <c r="AT1228" s="77"/>
      <c r="AU1228" s="77"/>
    </row>
    <row r="1229" spans="1:47">
      <c r="A1229" s="77" t="s">
        <v>2304</v>
      </c>
      <c r="B1229" s="77" t="s">
        <v>2673</v>
      </c>
      <c r="C1229" s="78">
        <v>42558</v>
      </c>
      <c r="D1229" s="77" t="s">
        <v>3715</v>
      </c>
      <c r="E1229" s="94">
        <v>10.49</v>
      </c>
      <c r="F1229" s="77" t="s">
        <v>94</v>
      </c>
      <c r="G1229" s="77" t="s">
        <v>254</v>
      </c>
      <c r="H1229" s="77"/>
      <c r="I1229" s="77"/>
      <c r="J1229" s="77"/>
      <c r="K1229" s="79"/>
      <c r="L1229" s="77"/>
      <c r="P1229" s="77"/>
      <c r="Q1229" s="77"/>
      <c r="R1229" s="77"/>
      <c r="S1229" s="77"/>
      <c r="V1229" s="77"/>
      <c r="W1229" s="77"/>
      <c r="X1229" s="77"/>
      <c r="Y1229" s="79"/>
      <c r="Z1229" s="79"/>
      <c r="AA1229" s="79"/>
      <c r="AB1229" s="79"/>
      <c r="AC1229" s="79"/>
      <c r="AD1229" s="79"/>
      <c r="AE1229" s="78"/>
      <c r="AF1229" s="77"/>
      <c r="AG1229" s="77"/>
      <c r="AH1229" s="77"/>
      <c r="AI1229" s="77"/>
      <c r="AJ1229" s="77"/>
      <c r="AK1229" s="77"/>
      <c r="AL1229" s="77"/>
      <c r="AM1229" s="77"/>
      <c r="AN1229" s="77"/>
      <c r="AO1229" s="77"/>
      <c r="AP1229" s="77"/>
      <c r="AQ1229" s="77"/>
      <c r="AR1229" s="77"/>
      <c r="AS1229" s="77"/>
      <c r="AT1229" s="77"/>
      <c r="AU1229" s="77"/>
    </row>
    <row r="1230" spans="1:47">
      <c r="A1230" s="77" t="s">
        <v>2304</v>
      </c>
      <c r="B1230" s="77" t="s">
        <v>2673</v>
      </c>
      <c r="C1230" s="78">
        <v>42558</v>
      </c>
      <c r="D1230" s="77" t="s">
        <v>3716</v>
      </c>
      <c r="E1230" s="94">
        <v>10.57</v>
      </c>
      <c r="F1230" s="77" t="s">
        <v>94</v>
      </c>
      <c r="G1230" s="77" t="s">
        <v>330</v>
      </c>
      <c r="H1230" s="77"/>
      <c r="I1230" s="77"/>
      <c r="J1230" s="77"/>
      <c r="K1230" s="79"/>
      <c r="L1230" s="77"/>
      <c r="P1230" s="77"/>
      <c r="Q1230" s="77"/>
      <c r="R1230" s="77"/>
      <c r="S1230" s="77"/>
      <c r="V1230" s="77"/>
      <c r="W1230" s="77"/>
      <c r="X1230" s="77"/>
      <c r="Y1230" s="79"/>
      <c r="Z1230" s="79"/>
      <c r="AA1230" s="79"/>
      <c r="AB1230" s="79"/>
      <c r="AC1230" s="79"/>
      <c r="AD1230" s="79"/>
      <c r="AE1230" s="78"/>
      <c r="AF1230" s="77"/>
      <c r="AG1230" s="77"/>
      <c r="AH1230" s="77"/>
      <c r="AI1230" s="77"/>
      <c r="AJ1230" s="77"/>
      <c r="AK1230" s="77"/>
      <c r="AL1230" s="77"/>
      <c r="AM1230" s="77"/>
      <c r="AN1230" s="77"/>
      <c r="AO1230" s="77"/>
      <c r="AP1230" s="77"/>
      <c r="AQ1230" s="77"/>
      <c r="AR1230" s="77"/>
      <c r="AS1230" s="77"/>
      <c r="AT1230" s="77"/>
      <c r="AU1230" s="77"/>
    </row>
    <row r="1231" spans="1:47">
      <c r="A1231" s="77" t="s">
        <v>2304</v>
      </c>
      <c r="B1231" s="77" t="s">
        <v>2673</v>
      </c>
      <c r="C1231" s="78">
        <v>42558</v>
      </c>
      <c r="D1231" s="77" t="s">
        <v>3717</v>
      </c>
      <c r="E1231" s="94">
        <v>10.9</v>
      </c>
      <c r="F1231" s="77" t="s">
        <v>94</v>
      </c>
      <c r="G1231" s="77" t="s">
        <v>105</v>
      </c>
      <c r="H1231" s="77"/>
      <c r="I1231" s="77"/>
      <c r="J1231" s="77"/>
      <c r="K1231" s="79"/>
      <c r="L1231" s="77"/>
      <c r="P1231" s="77"/>
      <c r="Q1231" s="77"/>
      <c r="R1231" s="77"/>
      <c r="S1231" s="77"/>
      <c r="V1231" s="77"/>
      <c r="W1231" s="77"/>
      <c r="X1231" s="77"/>
      <c r="Y1231" s="79"/>
      <c r="Z1231" s="79"/>
      <c r="AA1231" s="79"/>
      <c r="AB1231" s="79"/>
      <c r="AC1231" s="79"/>
      <c r="AD1231" s="79"/>
      <c r="AE1231" s="78"/>
      <c r="AF1231" s="77"/>
      <c r="AG1231" s="77"/>
      <c r="AH1231" s="77"/>
      <c r="AI1231" s="77"/>
      <c r="AJ1231" s="77"/>
      <c r="AK1231" s="77"/>
      <c r="AL1231" s="77"/>
      <c r="AM1231" s="77"/>
      <c r="AN1231" s="77"/>
      <c r="AO1231" s="77"/>
      <c r="AP1231" s="77"/>
      <c r="AQ1231" s="77"/>
      <c r="AR1231" s="77"/>
      <c r="AS1231" s="77"/>
      <c r="AT1231" s="77"/>
      <c r="AU1231" s="77"/>
    </row>
    <row r="1232" spans="1:47">
      <c r="A1232" s="77" t="s">
        <v>2304</v>
      </c>
      <c r="B1232" s="77" t="s">
        <v>2673</v>
      </c>
      <c r="C1232" s="78">
        <v>42558</v>
      </c>
      <c r="D1232" s="77" t="s">
        <v>3718</v>
      </c>
      <c r="E1232" s="94">
        <v>11.76</v>
      </c>
      <c r="F1232" s="77" t="s">
        <v>94</v>
      </c>
      <c r="G1232" s="77" t="s">
        <v>127</v>
      </c>
      <c r="H1232" s="77"/>
      <c r="I1232" s="77"/>
      <c r="J1232" s="77"/>
      <c r="K1232" s="79"/>
      <c r="L1232" s="77"/>
      <c r="P1232" s="77"/>
      <c r="Q1232" s="77"/>
      <c r="R1232" s="77"/>
      <c r="S1232" s="77"/>
      <c r="V1232" s="77"/>
      <c r="W1232" s="77"/>
      <c r="X1232" s="77"/>
      <c r="Y1232" s="79"/>
      <c r="Z1232" s="79"/>
      <c r="AA1232" s="79"/>
      <c r="AB1232" s="79"/>
      <c r="AC1232" s="79"/>
      <c r="AD1232" s="79"/>
      <c r="AE1232" s="78"/>
      <c r="AF1232" s="77"/>
      <c r="AG1232" s="77"/>
      <c r="AH1232" s="77"/>
      <c r="AI1232" s="77"/>
      <c r="AJ1232" s="77"/>
      <c r="AK1232" s="77"/>
      <c r="AL1232" s="77"/>
      <c r="AM1232" s="77"/>
      <c r="AN1232" s="77"/>
      <c r="AO1232" s="77"/>
      <c r="AP1232" s="77"/>
      <c r="AQ1232" s="77"/>
      <c r="AR1232" s="77"/>
      <c r="AS1232" s="77"/>
      <c r="AT1232" s="77"/>
      <c r="AU1232" s="77"/>
    </row>
    <row r="1233" spans="1:47">
      <c r="A1233" s="77" t="s">
        <v>2304</v>
      </c>
      <c r="B1233" s="77" t="s">
        <v>2673</v>
      </c>
      <c r="C1233" s="78">
        <v>42558</v>
      </c>
      <c r="D1233" s="77" t="s">
        <v>3719</v>
      </c>
      <c r="E1233" s="94">
        <v>12.51</v>
      </c>
      <c r="F1233" s="77" t="s">
        <v>94</v>
      </c>
      <c r="G1233" s="77" t="s">
        <v>170</v>
      </c>
      <c r="H1233" s="77"/>
      <c r="I1233" s="77"/>
      <c r="J1233" s="77"/>
      <c r="K1233" s="79"/>
      <c r="L1233" s="77"/>
      <c r="P1233" s="77"/>
      <c r="Q1233" s="77"/>
      <c r="R1233" s="77"/>
      <c r="S1233" s="77"/>
      <c r="V1233" s="77"/>
      <c r="W1233" s="77"/>
      <c r="X1233" s="77"/>
      <c r="Y1233" s="79"/>
      <c r="Z1233" s="79"/>
      <c r="AA1233" s="79"/>
      <c r="AB1233" s="79"/>
      <c r="AC1233" s="79"/>
      <c r="AD1233" s="79"/>
      <c r="AE1233" s="78"/>
      <c r="AF1233" s="77"/>
      <c r="AG1233" s="77"/>
      <c r="AH1233" s="77"/>
      <c r="AI1233" s="77"/>
      <c r="AJ1233" s="77"/>
      <c r="AK1233" s="77"/>
      <c r="AL1233" s="77"/>
      <c r="AM1233" s="77"/>
      <c r="AN1233" s="77"/>
      <c r="AO1233" s="77"/>
      <c r="AP1233" s="77"/>
      <c r="AQ1233" s="77"/>
      <c r="AR1233" s="77"/>
      <c r="AS1233" s="77"/>
      <c r="AT1233" s="77"/>
      <c r="AU1233" s="77"/>
    </row>
    <row r="1234" spans="1:47">
      <c r="A1234" s="77" t="s">
        <v>2304</v>
      </c>
      <c r="B1234" s="77" t="s">
        <v>2673</v>
      </c>
      <c r="C1234" s="78">
        <v>42558</v>
      </c>
      <c r="D1234" s="77" t="s">
        <v>3720</v>
      </c>
      <c r="E1234" s="94">
        <v>12.78</v>
      </c>
      <c r="F1234" s="77" t="s">
        <v>94</v>
      </c>
      <c r="G1234" s="77" t="s">
        <v>94</v>
      </c>
      <c r="H1234" s="77"/>
      <c r="I1234" s="77"/>
      <c r="J1234" s="77"/>
      <c r="K1234" s="79"/>
      <c r="L1234" s="77"/>
      <c r="P1234" s="77"/>
      <c r="Q1234" s="77"/>
      <c r="R1234" s="77"/>
      <c r="S1234" s="77"/>
      <c r="V1234" s="77"/>
      <c r="W1234" s="77"/>
      <c r="X1234" s="77"/>
      <c r="Y1234" s="79"/>
      <c r="Z1234" s="79"/>
      <c r="AA1234" s="79"/>
      <c r="AB1234" s="79"/>
      <c r="AC1234" s="79"/>
      <c r="AD1234" s="79"/>
      <c r="AE1234" s="78"/>
      <c r="AF1234" s="77"/>
      <c r="AG1234" s="77"/>
      <c r="AH1234" s="77"/>
      <c r="AI1234" s="77"/>
      <c r="AJ1234" s="77"/>
      <c r="AK1234" s="77"/>
      <c r="AL1234" s="77"/>
      <c r="AM1234" s="77"/>
      <c r="AN1234" s="77"/>
      <c r="AO1234" s="77"/>
      <c r="AP1234" s="77"/>
      <c r="AQ1234" s="77"/>
      <c r="AR1234" s="77"/>
      <c r="AS1234" s="77"/>
      <c r="AT1234" s="77"/>
      <c r="AU1234" s="77"/>
    </row>
    <row r="1235" spans="1:47">
      <c r="A1235" s="77" t="s">
        <v>2304</v>
      </c>
      <c r="B1235" s="77" t="s">
        <v>2673</v>
      </c>
      <c r="C1235" s="78">
        <v>42558</v>
      </c>
      <c r="D1235" s="77" t="s">
        <v>3721</v>
      </c>
      <c r="E1235" s="94">
        <v>12.8</v>
      </c>
      <c r="F1235" s="77" t="s">
        <v>94</v>
      </c>
      <c r="G1235" s="77" t="s">
        <v>166</v>
      </c>
      <c r="H1235" s="77"/>
      <c r="I1235" s="77"/>
      <c r="J1235" s="77"/>
      <c r="K1235" s="79"/>
      <c r="L1235" s="77"/>
      <c r="P1235" s="77"/>
      <c r="Q1235" s="77"/>
      <c r="R1235" s="77"/>
      <c r="S1235" s="77"/>
      <c r="V1235" s="77"/>
      <c r="W1235" s="77"/>
      <c r="X1235" s="77"/>
      <c r="Y1235" s="79"/>
      <c r="Z1235" s="79"/>
      <c r="AA1235" s="79"/>
      <c r="AB1235" s="79"/>
      <c r="AC1235" s="79"/>
      <c r="AD1235" s="79"/>
      <c r="AE1235" s="78"/>
      <c r="AF1235" s="77"/>
      <c r="AG1235" s="77"/>
      <c r="AH1235" s="77"/>
      <c r="AI1235" s="77"/>
      <c r="AJ1235" s="77"/>
      <c r="AK1235" s="77"/>
      <c r="AL1235" s="77"/>
      <c r="AM1235" s="77"/>
      <c r="AN1235" s="77"/>
      <c r="AO1235" s="77"/>
      <c r="AP1235" s="77"/>
      <c r="AQ1235" s="77"/>
      <c r="AR1235" s="77"/>
      <c r="AS1235" s="77"/>
      <c r="AT1235" s="77"/>
      <c r="AU1235" s="77"/>
    </row>
    <row r="1236" spans="1:47">
      <c r="A1236" s="77" t="s">
        <v>2304</v>
      </c>
      <c r="B1236" s="77" t="s">
        <v>2673</v>
      </c>
      <c r="C1236" s="78">
        <v>42558</v>
      </c>
      <c r="D1236" s="77" t="s">
        <v>3722</v>
      </c>
      <c r="E1236" s="94">
        <v>12.84</v>
      </c>
      <c r="F1236" s="77" t="s">
        <v>94</v>
      </c>
      <c r="G1236" s="77" t="s">
        <v>94</v>
      </c>
      <c r="H1236" s="77"/>
      <c r="I1236" s="77"/>
      <c r="J1236" s="77"/>
      <c r="K1236" s="79"/>
      <c r="L1236" s="77"/>
      <c r="P1236" s="77"/>
      <c r="Q1236" s="77"/>
      <c r="R1236" s="77"/>
      <c r="S1236" s="77"/>
      <c r="V1236" s="77"/>
      <c r="W1236" s="77"/>
      <c r="X1236" s="77"/>
      <c r="Y1236" s="79"/>
      <c r="Z1236" s="79"/>
      <c r="AA1236" s="79"/>
      <c r="AB1236" s="79"/>
      <c r="AC1236" s="79"/>
      <c r="AD1236" s="79"/>
      <c r="AE1236" s="78"/>
      <c r="AF1236" s="77"/>
      <c r="AG1236" s="77"/>
      <c r="AH1236" s="77"/>
      <c r="AI1236" s="77"/>
      <c r="AJ1236" s="77"/>
      <c r="AK1236" s="77"/>
      <c r="AL1236" s="77"/>
      <c r="AM1236" s="77"/>
      <c r="AN1236" s="77"/>
      <c r="AO1236" s="77"/>
      <c r="AP1236" s="77"/>
      <c r="AQ1236" s="77"/>
      <c r="AR1236" s="77"/>
      <c r="AS1236" s="77"/>
      <c r="AT1236" s="77"/>
      <c r="AU1236" s="77"/>
    </row>
    <row r="1237" spans="1:47">
      <c r="A1237" s="77" t="s">
        <v>2304</v>
      </c>
      <c r="B1237" s="77" t="s">
        <v>2673</v>
      </c>
      <c r="C1237" s="78">
        <v>42558</v>
      </c>
      <c r="D1237" s="77" t="s">
        <v>3723</v>
      </c>
      <c r="E1237" s="94">
        <v>13.27</v>
      </c>
      <c r="F1237" s="77" t="s">
        <v>94</v>
      </c>
      <c r="G1237" s="77" t="s">
        <v>94</v>
      </c>
      <c r="H1237" s="77"/>
      <c r="I1237" s="77"/>
      <c r="J1237" s="77"/>
      <c r="K1237" s="79"/>
      <c r="L1237" s="77"/>
      <c r="P1237" s="77"/>
      <c r="Q1237" s="77"/>
      <c r="R1237" s="77"/>
      <c r="S1237" s="77"/>
      <c r="V1237" s="77"/>
      <c r="W1237" s="77"/>
      <c r="X1237" s="77"/>
      <c r="Y1237" s="79"/>
      <c r="Z1237" s="79"/>
      <c r="AA1237" s="79"/>
      <c r="AB1237" s="79"/>
      <c r="AC1237" s="79"/>
      <c r="AD1237" s="79"/>
      <c r="AE1237" s="78"/>
      <c r="AF1237" s="77"/>
      <c r="AG1237" s="77"/>
      <c r="AH1237" s="77"/>
      <c r="AI1237" s="77"/>
      <c r="AJ1237" s="77"/>
      <c r="AK1237" s="77"/>
      <c r="AL1237" s="77"/>
      <c r="AM1237" s="77"/>
      <c r="AN1237" s="77"/>
      <c r="AO1237" s="77"/>
      <c r="AP1237" s="77"/>
      <c r="AQ1237" s="77"/>
      <c r="AR1237" s="77"/>
      <c r="AS1237" s="77"/>
      <c r="AT1237" s="77"/>
      <c r="AU1237" s="77"/>
    </row>
    <row r="1238" spans="1:47">
      <c r="A1238" s="77" t="s">
        <v>2304</v>
      </c>
      <c r="B1238" s="77" t="s">
        <v>2673</v>
      </c>
      <c r="C1238" s="78">
        <v>42558</v>
      </c>
      <c r="D1238" s="77" t="s">
        <v>3724</v>
      </c>
      <c r="E1238" s="94">
        <v>13.28</v>
      </c>
      <c r="F1238" s="77" t="s">
        <v>94</v>
      </c>
      <c r="G1238" s="77" t="s">
        <v>105</v>
      </c>
      <c r="H1238" s="77"/>
      <c r="I1238" s="77"/>
      <c r="J1238" s="77"/>
      <c r="K1238" s="79"/>
      <c r="L1238" s="77"/>
      <c r="P1238" s="77"/>
      <c r="Q1238" s="77"/>
      <c r="R1238" s="77"/>
      <c r="S1238" s="77"/>
      <c r="V1238" s="77"/>
      <c r="W1238" s="77"/>
      <c r="X1238" s="77"/>
      <c r="Y1238" s="79"/>
      <c r="Z1238" s="79"/>
      <c r="AA1238" s="79"/>
      <c r="AB1238" s="79"/>
      <c r="AC1238" s="79"/>
      <c r="AD1238" s="79"/>
      <c r="AE1238" s="78"/>
      <c r="AF1238" s="77"/>
      <c r="AG1238" s="77"/>
      <c r="AH1238" s="77"/>
      <c r="AI1238" s="77"/>
      <c r="AJ1238" s="77"/>
      <c r="AK1238" s="77"/>
      <c r="AL1238" s="77"/>
      <c r="AM1238" s="77"/>
      <c r="AN1238" s="77"/>
      <c r="AO1238" s="77"/>
      <c r="AP1238" s="77"/>
      <c r="AQ1238" s="77"/>
      <c r="AR1238" s="77"/>
      <c r="AS1238" s="77"/>
      <c r="AT1238" s="77"/>
      <c r="AU1238" s="77"/>
    </row>
    <row r="1239" spans="1:47">
      <c r="A1239" s="77" t="s">
        <v>2304</v>
      </c>
      <c r="B1239" s="77" t="s">
        <v>2673</v>
      </c>
      <c r="C1239" s="78">
        <v>42558</v>
      </c>
      <c r="D1239" s="77" t="s">
        <v>3725</v>
      </c>
      <c r="E1239" s="94">
        <v>13.32</v>
      </c>
      <c r="F1239" s="77" t="s">
        <v>94</v>
      </c>
      <c r="G1239" s="77" t="s">
        <v>105</v>
      </c>
      <c r="H1239" s="77"/>
      <c r="I1239" s="77"/>
      <c r="J1239" s="77"/>
      <c r="K1239" s="79"/>
      <c r="L1239" s="77"/>
      <c r="P1239" s="77"/>
      <c r="Q1239" s="77"/>
      <c r="R1239" s="77"/>
      <c r="S1239" s="77"/>
      <c r="V1239" s="77"/>
      <c r="W1239" s="77"/>
      <c r="X1239" s="77"/>
      <c r="Y1239" s="79"/>
      <c r="Z1239" s="79"/>
      <c r="AA1239" s="79"/>
      <c r="AB1239" s="79"/>
      <c r="AC1239" s="79"/>
      <c r="AD1239" s="79"/>
      <c r="AE1239" s="78"/>
      <c r="AF1239" s="77"/>
      <c r="AG1239" s="77"/>
      <c r="AH1239" s="77"/>
      <c r="AI1239" s="77"/>
      <c r="AJ1239" s="77"/>
      <c r="AK1239" s="77"/>
      <c r="AL1239" s="77"/>
      <c r="AM1239" s="77"/>
      <c r="AN1239" s="77"/>
      <c r="AO1239" s="77"/>
      <c r="AP1239" s="77"/>
      <c r="AQ1239" s="77"/>
      <c r="AR1239" s="77"/>
      <c r="AS1239" s="77"/>
      <c r="AT1239" s="77"/>
      <c r="AU1239" s="77"/>
    </row>
    <row r="1240" spans="1:47">
      <c r="A1240" s="77" t="s">
        <v>2304</v>
      </c>
      <c r="B1240" s="77" t="s">
        <v>2673</v>
      </c>
      <c r="C1240" s="78">
        <v>42558</v>
      </c>
      <c r="D1240" s="77" t="s">
        <v>3726</v>
      </c>
      <c r="E1240" s="94">
        <v>13.72</v>
      </c>
      <c r="F1240" s="77" t="s">
        <v>94</v>
      </c>
      <c r="G1240" s="77" t="s">
        <v>105</v>
      </c>
      <c r="H1240" s="77"/>
      <c r="I1240" s="77"/>
      <c r="J1240" s="77"/>
      <c r="K1240" s="79"/>
      <c r="L1240" s="77"/>
      <c r="P1240" s="77"/>
      <c r="Q1240" s="77"/>
      <c r="R1240" s="77"/>
      <c r="S1240" s="77"/>
      <c r="V1240" s="77"/>
      <c r="W1240" s="77"/>
      <c r="X1240" s="77"/>
      <c r="Y1240" s="79"/>
      <c r="Z1240" s="79"/>
      <c r="AA1240" s="79"/>
      <c r="AB1240" s="79"/>
      <c r="AC1240" s="79"/>
      <c r="AD1240" s="79"/>
      <c r="AE1240" s="78"/>
      <c r="AF1240" s="77"/>
      <c r="AG1240" s="77"/>
      <c r="AH1240" s="77"/>
      <c r="AI1240" s="77"/>
      <c r="AJ1240" s="77"/>
      <c r="AK1240" s="77"/>
      <c r="AL1240" s="77"/>
      <c r="AM1240" s="77"/>
      <c r="AN1240" s="77"/>
      <c r="AO1240" s="77"/>
      <c r="AP1240" s="77"/>
      <c r="AQ1240" s="77"/>
      <c r="AR1240" s="77"/>
      <c r="AS1240" s="77"/>
      <c r="AT1240" s="77"/>
      <c r="AU1240" s="77"/>
    </row>
    <row r="1241" spans="1:47">
      <c r="A1241" s="77" t="s">
        <v>2304</v>
      </c>
      <c r="B1241" s="77" t="s">
        <v>2673</v>
      </c>
      <c r="C1241" s="78">
        <v>42558</v>
      </c>
      <c r="D1241" s="77" t="s">
        <v>3727</v>
      </c>
      <c r="E1241" s="94">
        <v>13.72</v>
      </c>
      <c r="F1241" s="77" t="s">
        <v>94</v>
      </c>
      <c r="G1241" s="77" t="s">
        <v>105</v>
      </c>
      <c r="H1241" s="77"/>
      <c r="I1241" s="77"/>
      <c r="J1241" s="77"/>
      <c r="K1241" s="79"/>
      <c r="L1241" s="77"/>
      <c r="P1241" s="77"/>
      <c r="Q1241" s="77"/>
      <c r="R1241" s="77"/>
      <c r="S1241" s="77"/>
      <c r="V1241" s="77"/>
      <c r="W1241" s="77"/>
      <c r="X1241" s="77"/>
      <c r="Y1241" s="79"/>
      <c r="Z1241" s="79"/>
      <c r="AA1241" s="79"/>
      <c r="AB1241" s="79"/>
      <c r="AC1241" s="79"/>
      <c r="AD1241" s="79"/>
      <c r="AE1241" s="78"/>
      <c r="AF1241" s="77"/>
      <c r="AG1241" s="77"/>
      <c r="AH1241" s="77"/>
      <c r="AI1241" s="77"/>
      <c r="AJ1241" s="77"/>
      <c r="AK1241" s="77"/>
      <c r="AL1241" s="77"/>
      <c r="AM1241" s="77"/>
      <c r="AN1241" s="77"/>
      <c r="AO1241" s="77"/>
      <c r="AP1241" s="77"/>
      <c r="AQ1241" s="77"/>
      <c r="AR1241" s="77"/>
      <c r="AS1241" s="77"/>
      <c r="AT1241" s="77"/>
      <c r="AU1241" s="77"/>
    </row>
    <row r="1242" spans="1:47">
      <c r="A1242" s="77" t="s">
        <v>2304</v>
      </c>
      <c r="B1242" s="77" t="s">
        <v>2673</v>
      </c>
      <c r="C1242" s="78">
        <v>42558</v>
      </c>
      <c r="D1242" s="77" t="s">
        <v>3728</v>
      </c>
      <c r="E1242" s="94">
        <v>13.94</v>
      </c>
      <c r="F1242" s="77" t="s">
        <v>94</v>
      </c>
      <c r="G1242" s="77" t="s">
        <v>94</v>
      </c>
      <c r="H1242" s="77"/>
      <c r="I1242" s="77"/>
      <c r="J1242" s="77"/>
      <c r="K1242" s="79"/>
      <c r="L1242" s="77"/>
      <c r="P1242" s="77"/>
      <c r="Q1242" s="77"/>
      <c r="R1242" s="77"/>
      <c r="S1242" s="77"/>
      <c r="V1242" s="77"/>
      <c r="W1242" s="77"/>
      <c r="X1242" s="77"/>
      <c r="Y1242" s="79"/>
      <c r="Z1242" s="79"/>
      <c r="AA1242" s="79"/>
      <c r="AB1242" s="79"/>
      <c r="AC1242" s="79"/>
      <c r="AD1242" s="79"/>
      <c r="AE1242" s="78"/>
      <c r="AF1242" s="77"/>
      <c r="AG1242" s="77"/>
      <c r="AH1242" s="77"/>
      <c r="AI1242" s="77"/>
      <c r="AJ1242" s="77"/>
      <c r="AK1242" s="77"/>
      <c r="AL1242" s="77"/>
      <c r="AM1242" s="77"/>
      <c r="AN1242" s="77"/>
      <c r="AO1242" s="77"/>
      <c r="AP1242" s="77"/>
      <c r="AQ1242" s="77"/>
      <c r="AR1242" s="77"/>
      <c r="AS1242" s="77"/>
      <c r="AT1242" s="77"/>
      <c r="AU1242" s="77"/>
    </row>
    <row r="1243" spans="1:47">
      <c r="A1243" s="77" t="s">
        <v>2304</v>
      </c>
      <c r="B1243" s="77" t="s">
        <v>2673</v>
      </c>
      <c r="C1243" s="78">
        <v>42558</v>
      </c>
      <c r="D1243" s="77" t="s">
        <v>3729</v>
      </c>
      <c r="E1243" s="94">
        <v>14.09</v>
      </c>
      <c r="F1243" s="77" t="s">
        <v>94</v>
      </c>
      <c r="G1243" s="77" t="s">
        <v>138</v>
      </c>
      <c r="H1243" s="77"/>
      <c r="I1243" s="77"/>
      <c r="J1243" s="77"/>
      <c r="K1243" s="79"/>
      <c r="L1243" s="77"/>
      <c r="P1243" s="77"/>
      <c r="Q1243" s="77"/>
      <c r="R1243" s="77"/>
      <c r="S1243" s="77"/>
      <c r="V1243" s="77"/>
      <c r="W1243" s="77"/>
      <c r="X1243" s="77"/>
      <c r="Y1243" s="79"/>
      <c r="Z1243" s="79"/>
      <c r="AA1243" s="79"/>
      <c r="AB1243" s="79"/>
      <c r="AC1243" s="79"/>
      <c r="AD1243" s="79"/>
      <c r="AE1243" s="78"/>
      <c r="AF1243" s="77"/>
      <c r="AG1243" s="77"/>
      <c r="AH1243" s="77"/>
      <c r="AI1243" s="77"/>
      <c r="AJ1243" s="77"/>
      <c r="AK1243" s="77"/>
      <c r="AL1243" s="77"/>
      <c r="AM1243" s="77"/>
      <c r="AN1243" s="77"/>
      <c r="AO1243" s="77"/>
      <c r="AP1243" s="77"/>
      <c r="AQ1243" s="77"/>
      <c r="AR1243" s="77"/>
      <c r="AS1243" s="77"/>
      <c r="AT1243" s="77"/>
      <c r="AU1243" s="77"/>
    </row>
    <row r="1244" spans="1:47">
      <c r="A1244" s="77" t="s">
        <v>2304</v>
      </c>
      <c r="B1244" s="77" t="s">
        <v>2673</v>
      </c>
      <c r="C1244" s="78">
        <v>42558</v>
      </c>
      <c r="D1244" s="77" t="s">
        <v>3730</v>
      </c>
      <c r="E1244" s="94">
        <v>14.32</v>
      </c>
      <c r="F1244" s="77" t="s">
        <v>94</v>
      </c>
      <c r="G1244" s="77" t="s">
        <v>3660</v>
      </c>
      <c r="H1244" s="77"/>
      <c r="I1244" s="77"/>
      <c r="J1244" s="77"/>
      <c r="K1244" s="79"/>
      <c r="L1244" s="77"/>
      <c r="P1244" s="77"/>
      <c r="Q1244" s="77"/>
      <c r="R1244" s="77"/>
      <c r="S1244" s="77"/>
      <c r="V1244" s="77"/>
      <c r="W1244" s="77"/>
      <c r="X1244" s="77"/>
      <c r="Y1244" s="79"/>
      <c r="Z1244" s="79"/>
      <c r="AA1244" s="79"/>
      <c r="AB1244" s="79"/>
      <c r="AC1244" s="79"/>
      <c r="AD1244" s="79"/>
      <c r="AE1244" s="78"/>
      <c r="AF1244" s="77"/>
      <c r="AG1244" s="77"/>
      <c r="AH1244" s="77"/>
      <c r="AI1244" s="77"/>
      <c r="AJ1244" s="77"/>
      <c r="AK1244" s="77"/>
      <c r="AL1244" s="77"/>
      <c r="AM1244" s="77"/>
      <c r="AN1244" s="77"/>
      <c r="AO1244" s="77"/>
      <c r="AP1244" s="77"/>
      <c r="AQ1244" s="77"/>
      <c r="AR1244" s="77"/>
      <c r="AS1244" s="77"/>
      <c r="AT1244" s="77"/>
      <c r="AU1244" s="77"/>
    </row>
    <row r="1245" spans="1:47">
      <c r="A1245" s="77" t="s">
        <v>2304</v>
      </c>
      <c r="B1245" s="77" t="s">
        <v>2673</v>
      </c>
      <c r="C1245" s="78">
        <v>42558</v>
      </c>
      <c r="D1245" s="77" t="s">
        <v>3731</v>
      </c>
      <c r="E1245" s="94">
        <v>14.49</v>
      </c>
      <c r="F1245" s="77" t="s">
        <v>94</v>
      </c>
      <c r="G1245" s="77" t="s">
        <v>3660</v>
      </c>
      <c r="H1245" s="77"/>
      <c r="I1245" s="77"/>
      <c r="J1245" s="77"/>
      <c r="K1245" s="79"/>
      <c r="L1245" s="77"/>
      <c r="P1245" s="77"/>
      <c r="Q1245" s="77"/>
      <c r="R1245" s="77"/>
      <c r="S1245" s="77"/>
      <c r="V1245" s="77"/>
      <c r="W1245" s="77"/>
      <c r="X1245" s="77"/>
      <c r="Y1245" s="79"/>
      <c r="Z1245" s="79"/>
      <c r="AA1245" s="79"/>
      <c r="AB1245" s="79"/>
      <c r="AC1245" s="79"/>
      <c r="AD1245" s="79"/>
      <c r="AE1245" s="78"/>
      <c r="AF1245" s="77"/>
      <c r="AG1245" s="77"/>
      <c r="AH1245" s="77"/>
      <c r="AI1245" s="77"/>
      <c r="AJ1245" s="77"/>
      <c r="AK1245" s="77"/>
      <c r="AL1245" s="77"/>
      <c r="AM1245" s="77"/>
      <c r="AN1245" s="77"/>
      <c r="AO1245" s="77"/>
      <c r="AP1245" s="77"/>
      <c r="AQ1245" s="77"/>
      <c r="AR1245" s="77"/>
      <c r="AS1245" s="77"/>
      <c r="AT1245" s="77"/>
      <c r="AU1245" s="77"/>
    </row>
    <row r="1246" spans="1:47">
      <c r="A1246" s="77" t="s">
        <v>2304</v>
      </c>
      <c r="B1246" s="77" t="s">
        <v>2673</v>
      </c>
      <c r="C1246" s="78">
        <v>42558</v>
      </c>
      <c r="D1246" s="77" t="s">
        <v>3732</v>
      </c>
      <c r="E1246" s="94">
        <v>14.82</v>
      </c>
      <c r="F1246" s="77" t="s">
        <v>94</v>
      </c>
      <c r="G1246" s="77" t="s">
        <v>152</v>
      </c>
      <c r="H1246" s="77"/>
      <c r="I1246" s="77"/>
      <c r="J1246" s="77"/>
      <c r="K1246" s="79"/>
      <c r="L1246" s="77"/>
      <c r="P1246" s="77"/>
      <c r="Q1246" s="77"/>
      <c r="R1246" s="77"/>
      <c r="S1246" s="77"/>
      <c r="V1246" s="77"/>
      <c r="W1246" s="77"/>
      <c r="X1246" s="77"/>
      <c r="Y1246" s="79"/>
      <c r="Z1246" s="79"/>
      <c r="AA1246" s="79"/>
      <c r="AB1246" s="79"/>
      <c r="AC1246" s="79"/>
      <c r="AD1246" s="79"/>
      <c r="AE1246" s="78"/>
      <c r="AF1246" s="77"/>
      <c r="AG1246" s="77"/>
      <c r="AH1246" s="77"/>
      <c r="AI1246" s="77"/>
      <c r="AJ1246" s="77"/>
      <c r="AK1246" s="77"/>
      <c r="AL1246" s="77"/>
      <c r="AM1246" s="77"/>
      <c r="AN1246" s="77"/>
      <c r="AO1246" s="77"/>
      <c r="AP1246" s="77"/>
      <c r="AQ1246" s="77"/>
      <c r="AR1246" s="77"/>
      <c r="AS1246" s="77"/>
      <c r="AT1246" s="77"/>
      <c r="AU1246" s="77"/>
    </row>
    <row r="1247" spans="1:47">
      <c r="A1247" s="77" t="s">
        <v>2304</v>
      </c>
      <c r="B1247" s="77" t="s">
        <v>2673</v>
      </c>
      <c r="C1247" s="78">
        <v>42558</v>
      </c>
      <c r="D1247" s="77" t="s">
        <v>3733</v>
      </c>
      <c r="E1247" s="94">
        <v>15.36</v>
      </c>
      <c r="F1247" s="77" t="s">
        <v>94</v>
      </c>
      <c r="G1247" s="77" t="s">
        <v>192</v>
      </c>
      <c r="H1247" s="77"/>
      <c r="I1247" s="77"/>
      <c r="J1247" s="77"/>
      <c r="K1247" s="79"/>
      <c r="L1247" s="77"/>
      <c r="P1247" s="77"/>
      <c r="Q1247" s="77"/>
      <c r="R1247" s="77"/>
      <c r="S1247" s="77"/>
      <c r="V1247" s="77"/>
      <c r="W1247" s="77"/>
      <c r="X1247" s="77"/>
      <c r="Y1247" s="79"/>
      <c r="Z1247" s="79"/>
      <c r="AA1247" s="79"/>
      <c r="AB1247" s="79"/>
      <c r="AC1247" s="79"/>
      <c r="AD1247" s="79"/>
      <c r="AE1247" s="78"/>
      <c r="AF1247" s="77"/>
      <c r="AG1247" s="77"/>
      <c r="AH1247" s="77"/>
      <c r="AI1247" s="77"/>
      <c r="AJ1247" s="77"/>
      <c r="AK1247" s="77"/>
      <c r="AL1247" s="77"/>
      <c r="AM1247" s="77"/>
      <c r="AN1247" s="77"/>
      <c r="AO1247" s="77"/>
      <c r="AP1247" s="77"/>
      <c r="AQ1247" s="77"/>
      <c r="AR1247" s="77"/>
      <c r="AS1247" s="77"/>
      <c r="AT1247" s="77"/>
      <c r="AU1247" s="77"/>
    </row>
    <row r="1248" spans="1:47">
      <c r="A1248" s="77" t="s">
        <v>2304</v>
      </c>
      <c r="B1248" s="77" t="s">
        <v>2673</v>
      </c>
      <c r="C1248" s="78">
        <v>42558</v>
      </c>
      <c r="D1248" s="77" t="s">
        <v>3734</v>
      </c>
      <c r="E1248" s="94">
        <v>15.73</v>
      </c>
      <c r="F1248" s="77" t="s">
        <v>94</v>
      </c>
      <c r="G1248" s="77" t="s">
        <v>107</v>
      </c>
      <c r="H1248" s="77"/>
      <c r="I1248" s="77"/>
      <c r="J1248" s="77"/>
      <c r="K1248" s="79"/>
      <c r="L1248" s="77"/>
      <c r="P1248" s="77"/>
      <c r="Q1248" s="77"/>
      <c r="R1248" s="77"/>
      <c r="S1248" s="77"/>
      <c r="V1248" s="77"/>
      <c r="W1248" s="77"/>
      <c r="X1248" s="77"/>
      <c r="Y1248" s="79"/>
      <c r="Z1248" s="79"/>
      <c r="AA1248" s="79"/>
      <c r="AB1248" s="79"/>
      <c r="AC1248" s="79"/>
      <c r="AD1248" s="79"/>
      <c r="AE1248" s="78"/>
      <c r="AF1248" s="77"/>
      <c r="AG1248" s="77"/>
      <c r="AH1248" s="77"/>
      <c r="AI1248" s="77"/>
      <c r="AJ1248" s="77"/>
      <c r="AK1248" s="77"/>
      <c r="AL1248" s="77"/>
      <c r="AM1248" s="77"/>
      <c r="AN1248" s="77"/>
      <c r="AO1248" s="77"/>
      <c r="AP1248" s="77"/>
      <c r="AQ1248" s="77"/>
      <c r="AR1248" s="77"/>
      <c r="AS1248" s="77"/>
      <c r="AT1248" s="77"/>
      <c r="AU1248" s="77"/>
    </row>
    <row r="1249" spans="1:47">
      <c r="A1249" s="77" t="s">
        <v>2304</v>
      </c>
      <c r="B1249" s="77" t="s">
        <v>2673</v>
      </c>
      <c r="C1249" s="78">
        <v>42558</v>
      </c>
      <c r="D1249" s="77" t="s">
        <v>3735</v>
      </c>
      <c r="E1249" s="94">
        <v>15.83</v>
      </c>
      <c r="F1249" s="77" t="s">
        <v>94</v>
      </c>
      <c r="G1249" s="77" t="s">
        <v>3736</v>
      </c>
      <c r="H1249" s="77"/>
      <c r="I1249" s="77"/>
      <c r="J1249" s="77"/>
      <c r="K1249" s="79"/>
      <c r="L1249" s="77"/>
      <c r="P1249" s="77"/>
      <c r="Q1249" s="77"/>
      <c r="R1249" s="77"/>
      <c r="S1249" s="77"/>
      <c r="V1249" s="77"/>
      <c r="W1249" s="77"/>
      <c r="X1249" s="77"/>
      <c r="Y1249" s="79"/>
      <c r="Z1249" s="79"/>
      <c r="AA1249" s="79"/>
      <c r="AB1249" s="79"/>
      <c r="AC1249" s="79"/>
      <c r="AD1249" s="79"/>
      <c r="AE1249" s="78"/>
      <c r="AF1249" s="77"/>
      <c r="AG1249" s="77"/>
      <c r="AH1249" s="77"/>
      <c r="AI1249" s="77"/>
      <c r="AJ1249" s="77"/>
      <c r="AK1249" s="77"/>
      <c r="AL1249" s="77"/>
      <c r="AM1249" s="77"/>
      <c r="AN1249" s="77"/>
      <c r="AO1249" s="77"/>
      <c r="AP1249" s="77"/>
      <c r="AQ1249" s="77"/>
      <c r="AR1249" s="77"/>
      <c r="AS1249" s="77"/>
      <c r="AT1249" s="77"/>
      <c r="AU1249" s="77"/>
    </row>
    <row r="1250" spans="1:47">
      <c r="A1250" s="77" t="s">
        <v>2304</v>
      </c>
      <c r="B1250" s="77" t="s">
        <v>2673</v>
      </c>
      <c r="C1250" s="78">
        <v>42558</v>
      </c>
      <c r="D1250" s="77" t="s">
        <v>3737</v>
      </c>
      <c r="E1250" s="94">
        <v>16.27</v>
      </c>
      <c r="F1250" s="77" t="s">
        <v>94</v>
      </c>
      <c r="G1250" s="77" t="s">
        <v>99</v>
      </c>
      <c r="H1250" s="77"/>
      <c r="I1250" s="77"/>
      <c r="J1250" s="77"/>
      <c r="K1250" s="79"/>
      <c r="L1250" s="77"/>
      <c r="P1250" s="77"/>
      <c r="Q1250" s="77"/>
      <c r="R1250" s="77"/>
      <c r="S1250" s="77"/>
      <c r="V1250" s="77"/>
      <c r="W1250" s="77"/>
      <c r="X1250" s="77"/>
      <c r="Y1250" s="79"/>
      <c r="Z1250" s="79"/>
      <c r="AA1250" s="79"/>
      <c r="AB1250" s="79"/>
      <c r="AC1250" s="79"/>
      <c r="AD1250" s="79"/>
      <c r="AE1250" s="78"/>
      <c r="AF1250" s="77"/>
      <c r="AG1250" s="77"/>
      <c r="AH1250" s="77"/>
      <c r="AI1250" s="77"/>
      <c r="AJ1250" s="77"/>
      <c r="AK1250" s="77"/>
      <c r="AL1250" s="77"/>
      <c r="AM1250" s="77"/>
      <c r="AN1250" s="77"/>
      <c r="AO1250" s="77"/>
      <c r="AP1250" s="77"/>
      <c r="AQ1250" s="77"/>
      <c r="AR1250" s="77"/>
      <c r="AS1250" s="77"/>
      <c r="AT1250" s="77"/>
      <c r="AU1250" s="77"/>
    </row>
    <row r="1251" spans="1:47">
      <c r="A1251" s="77" t="s">
        <v>2304</v>
      </c>
      <c r="B1251" s="77" t="s">
        <v>2673</v>
      </c>
      <c r="C1251" s="78">
        <v>42558</v>
      </c>
      <c r="D1251" s="77" t="s">
        <v>3738</v>
      </c>
      <c r="E1251" s="94">
        <v>16.73</v>
      </c>
      <c r="F1251" s="77" t="s">
        <v>94</v>
      </c>
      <c r="G1251" s="77" t="s">
        <v>105</v>
      </c>
      <c r="H1251" s="77"/>
      <c r="I1251" s="77"/>
      <c r="J1251" s="77"/>
      <c r="K1251" s="79"/>
      <c r="L1251" s="77"/>
      <c r="P1251" s="77"/>
      <c r="Q1251" s="77"/>
      <c r="R1251" s="77"/>
      <c r="S1251" s="77"/>
      <c r="V1251" s="77"/>
      <c r="W1251" s="77"/>
      <c r="X1251" s="77"/>
      <c r="Y1251" s="79"/>
      <c r="Z1251" s="79"/>
      <c r="AA1251" s="79"/>
      <c r="AB1251" s="79"/>
      <c r="AC1251" s="79"/>
      <c r="AD1251" s="79"/>
      <c r="AE1251" s="78"/>
      <c r="AF1251" s="77"/>
      <c r="AG1251" s="77"/>
      <c r="AH1251" s="77"/>
      <c r="AI1251" s="77"/>
      <c r="AJ1251" s="77"/>
      <c r="AK1251" s="77"/>
      <c r="AL1251" s="77"/>
      <c r="AM1251" s="77"/>
      <c r="AN1251" s="77"/>
      <c r="AO1251" s="77"/>
      <c r="AP1251" s="77"/>
      <c r="AQ1251" s="77"/>
      <c r="AR1251" s="77"/>
      <c r="AS1251" s="77"/>
      <c r="AT1251" s="77"/>
      <c r="AU1251" s="77"/>
    </row>
    <row r="1252" spans="1:47">
      <c r="A1252" s="77" t="s">
        <v>2304</v>
      </c>
      <c r="B1252" s="77" t="s">
        <v>2673</v>
      </c>
      <c r="C1252" s="78">
        <v>42558</v>
      </c>
      <c r="D1252" s="77" t="s">
        <v>3739</v>
      </c>
      <c r="E1252" s="94">
        <v>16.93</v>
      </c>
      <c r="F1252" s="77" t="s">
        <v>94</v>
      </c>
      <c r="G1252" s="77" t="s">
        <v>3660</v>
      </c>
      <c r="H1252" s="77"/>
      <c r="I1252" s="77"/>
      <c r="J1252" s="77"/>
      <c r="K1252" s="79"/>
      <c r="L1252" s="77"/>
      <c r="P1252" s="77"/>
      <c r="Q1252" s="77"/>
      <c r="R1252" s="77"/>
      <c r="S1252" s="77"/>
      <c r="V1252" s="77"/>
      <c r="W1252" s="77"/>
      <c r="X1252" s="77"/>
      <c r="Y1252" s="79"/>
      <c r="Z1252" s="79"/>
      <c r="AA1252" s="79"/>
      <c r="AB1252" s="79"/>
      <c r="AC1252" s="79"/>
      <c r="AD1252" s="79"/>
      <c r="AE1252" s="78"/>
      <c r="AF1252" s="77"/>
      <c r="AG1252" s="77"/>
      <c r="AH1252" s="77"/>
      <c r="AI1252" s="77"/>
      <c r="AJ1252" s="77"/>
      <c r="AK1252" s="77"/>
      <c r="AL1252" s="77"/>
      <c r="AM1252" s="77"/>
      <c r="AN1252" s="77"/>
      <c r="AO1252" s="77"/>
      <c r="AP1252" s="77"/>
      <c r="AQ1252" s="77"/>
      <c r="AR1252" s="77"/>
      <c r="AS1252" s="77"/>
      <c r="AT1252" s="77"/>
      <c r="AU1252" s="77"/>
    </row>
    <row r="1253" spans="1:47">
      <c r="A1253" s="77" t="s">
        <v>2304</v>
      </c>
      <c r="B1253" s="77" t="s">
        <v>2673</v>
      </c>
      <c r="C1253" s="78">
        <v>42558</v>
      </c>
      <c r="D1253" s="77" t="s">
        <v>3740</v>
      </c>
      <c r="E1253" s="94">
        <v>17.3</v>
      </c>
      <c r="F1253" s="77" t="s">
        <v>94</v>
      </c>
      <c r="G1253" s="77" t="s">
        <v>3660</v>
      </c>
      <c r="H1253" s="77"/>
      <c r="I1253" s="77"/>
      <c r="J1253" s="77"/>
      <c r="K1253" s="79"/>
      <c r="L1253" s="77"/>
      <c r="P1253" s="77"/>
      <c r="Q1253" s="77"/>
      <c r="R1253" s="77"/>
      <c r="S1253" s="77"/>
      <c r="V1253" s="77"/>
      <c r="W1253" s="77"/>
      <c r="X1253" s="77"/>
      <c r="Y1253" s="79"/>
      <c r="Z1253" s="79"/>
      <c r="AA1253" s="79"/>
      <c r="AB1253" s="79"/>
      <c r="AC1253" s="79"/>
      <c r="AD1253" s="79"/>
      <c r="AE1253" s="78"/>
      <c r="AF1253" s="77"/>
      <c r="AG1253" s="77"/>
      <c r="AH1253" s="77"/>
      <c r="AI1253" s="77"/>
      <c r="AJ1253" s="77"/>
      <c r="AK1253" s="77"/>
      <c r="AL1253" s="77"/>
      <c r="AM1253" s="77"/>
      <c r="AN1253" s="77"/>
      <c r="AO1253" s="77"/>
      <c r="AP1253" s="77"/>
      <c r="AQ1253" s="77"/>
      <c r="AR1253" s="77"/>
      <c r="AS1253" s="77"/>
      <c r="AT1253" s="77"/>
      <c r="AU1253" s="77"/>
    </row>
    <row r="1254" spans="1:47">
      <c r="A1254" s="77" t="s">
        <v>2304</v>
      </c>
      <c r="B1254" s="77" t="s">
        <v>2673</v>
      </c>
      <c r="C1254" s="78">
        <v>42558</v>
      </c>
      <c r="D1254" s="77" t="s">
        <v>3741</v>
      </c>
      <c r="E1254" s="94">
        <v>17.32</v>
      </c>
      <c r="F1254" s="77" t="s">
        <v>94</v>
      </c>
      <c r="G1254" s="77" t="s">
        <v>3660</v>
      </c>
      <c r="H1254" s="77"/>
      <c r="I1254" s="77"/>
      <c r="J1254" s="77"/>
      <c r="K1254" s="79"/>
      <c r="L1254" s="77"/>
      <c r="P1254" s="77"/>
      <c r="Q1254" s="77"/>
      <c r="R1254" s="77"/>
      <c r="S1254" s="77"/>
      <c r="V1254" s="77"/>
      <c r="W1254" s="77"/>
      <c r="X1254" s="77"/>
      <c r="Y1254" s="79"/>
      <c r="Z1254" s="79"/>
      <c r="AA1254" s="79"/>
      <c r="AB1254" s="79"/>
      <c r="AC1254" s="79"/>
      <c r="AD1254" s="79"/>
      <c r="AE1254" s="78"/>
      <c r="AF1254" s="77"/>
      <c r="AG1254" s="77"/>
      <c r="AH1254" s="77"/>
      <c r="AI1254" s="77"/>
      <c r="AJ1254" s="77"/>
      <c r="AK1254" s="77"/>
      <c r="AL1254" s="77"/>
      <c r="AM1254" s="77"/>
      <c r="AN1254" s="77"/>
      <c r="AO1254" s="77"/>
      <c r="AP1254" s="77"/>
      <c r="AQ1254" s="77"/>
      <c r="AR1254" s="77"/>
      <c r="AS1254" s="77"/>
      <c r="AT1254" s="77"/>
      <c r="AU1254" s="77"/>
    </row>
    <row r="1255" spans="1:47">
      <c r="A1255" s="77" t="s">
        <v>2304</v>
      </c>
      <c r="B1255" s="77" t="s">
        <v>2673</v>
      </c>
      <c r="C1255" s="78">
        <v>42558</v>
      </c>
      <c r="D1255" s="77" t="s">
        <v>3742</v>
      </c>
      <c r="E1255" s="94">
        <v>17.39</v>
      </c>
      <c r="F1255" s="77" t="s">
        <v>94</v>
      </c>
      <c r="G1255" s="77" t="s">
        <v>94</v>
      </c>
      <c r="H1255" s="77"/>
      <c r="I1255" s="77"/>
      <c r="J1255" s="77"/>
      <c r="K1255" s="79"/>
      <c r="L1255" s="77"/>
      <c r="P1255" s="77"/>
      <c r="Q1255" s="77"/>
      <c r="R1255" s="77"/>
      <c r="S1255" s="77"/>
      <c r="V1255" s="77"/>
      <c r="W1255" s="77"/>
      <c r="X1255" s="77"/>
      <c r="Y1255" s="79"/>
      <c r="Z1255" s="79"/>
      <c r="AA1255" s="79"/>
      <c r="AB1255" s="79"/>
      <c r="AC1255" s="79"/>
      <c r="AD1255" s="79"/>
      <c r="AE1255" s="78"/>
      <c r="AF1255" s="77"/>
      <c r="AG1255" s="77"/>
      <c r="AH1255" s="77"/>
      <c r="AI1255" s="77"/>
      <c r="AJ1255" s="77"/>
      <c r="AK1255" s="77"/>
      <c r="AL1255" s="77"/>
      <c r="AM1255" s="77"/>
      <c r="AN1255" s="77"/>
      <c r="AO1255" s="77"/>
      <c r="AP1255" s="77"/>
      <c r="AQ1255" s="77"/>
      <c r="AR1255" s="77"/>
      <c r="AS1255" s="77"/>
      <c r="AT1255" s="77"/>
      <c r="AU1255" s="77"/>
    </row>
    <row r="1256" spans="1:47">
      <c r="A1256" s="77" t="s">
        <v>2304</v>
      </c>
      <c r="B1256" s="77" t="s">
        <v>2673</v>
      </c>
      <c r="C1256" s="78">
        <v>42558</v>
      </c>
      <c r="D1256" s="77" t="s">
        <v>3743</v>
      </c>
      <c r="E1256" s="94">
        <v>19.329999999999998</v>
      </c>
      <c r="F1256" s="77" t="s">
        <v>94</v>
      </c>
      <c r="G1256" s="77" t="s">
        <v>152</v>
      </c>
      <c r="H1256" s="77"/>
      <c r="I1256" s="77"/>
      <c r="J1256" s="77"/>
      <c r="K1256" s="79"/>
      <c r="L1256" s="77"/>
      <c r="P1256" s="77"/>
      <c r="Q1256" s="77"/>
      <c r="R1256" s="77"/>
      <c r="S1256" s="77"/>
      <c r="V1256" s="77"/>
      <c r="W1256" s="77"/>
      <c r="X1256" s="77"/>
      <c r="Y1256" s="79"/>
      <c r="Z1256" s="79"/>
      <c r="AA1256" s="79"/>
      <c r="AB1256" s="79"/>
      <c r="AC1256" s="79"/>
      <c r="AD1256" s="79"/>
      <c r="AE1256" s="78"/>
      <c r="AF1256" s="77"/>
      <c r="AG1256" s="77"/>
      <c r="AH1256" s="77"/>
      <c r="AI1256" s="77"/>
      <c r="AJ1256" s="77"/>
      <c r="AK1256" s="77"/>
      <c r="AL1256" s="77"/>
      <c r="AM1256" s="77"/>
      <c r="AN1256" s="77"/>
      <c r="AO1256" s="77"/>
      <c r="AP1256" s="77"/>
      <c r="AQ1256" s="77"/>
      <c r="AR1256" s="77"/>
      <c r="AS1256" s="77"/>
      <c r="AT1256" s="77"/>
      <c r="AU1256" s="77"/>
    </row>
    <row r="1257" spans="1:47">
      <c r="A1257" s="77" t="s">
        <v>2304</v>
      </c>
      <c r="B1257" s="77" t="s">
        <v>2673</v>
      </c>
      <c r="C1257" s="78">
        <v>42558</v>
      </c>
      <c r="D1257" s="77" t="s">
        <v>3744</v>
      </c>
      <c r="E1257" s="94">
        <v>19.34</v>
      </c>
      <c r="F1257" s="77" t="s">
        <v>94</v>
      </c>
      <c r="G1257" s="77" t="s">
        <v>3660</v>
      </c>
      <c r="H1257" s="77"/>
      <c r="I1257" s="77"/>
      <c r="J1257" s="77"/>
      <c r="K1257" s="79"/>
      <c r="L1257" s="77"/>
      <c r="P1257" s="77"/>
      <c r="Q1257" s="77"/>
      <c r="R1257" s="77"/>
      <c r="S1257" s="77"/>
      <c r="V1257" s="77"/>
      <c r="W1257" s="77"/>
      <c r="X1257" s="77"/>
      <c r="Y1257" s="79"/>
      <c r="Z1257" s="79"/>
      <c r="AA1257" s="79"/>
      <c r="AB1257" s="79"/>
      <c r="AC1257" s="79"/>
      <c r="AD1257" s="79"/>
      <c r="AE1257" s="78"/>
      <c r="AF1257" s="77"/>
      <c r="AG1257" s="77"/>
      <c r="AH1257" s="77"/>
      <c r="AI1257" s="77"/>
      <c r="AJ1257" s="77"/>
      <c r="AK1257" s="77"/>
      <c r="AL1257" s="77"/>
      <c r="AM1257" s="77"/>
      <c r="AN1257" s="77"/>
      <c r="AO1257" s="77"/>
      <c r="AP1257" s="77"/>
      <c r="AQ1257" s="77"/>
      <c r="AR1257" s="77"/>
      <c r="AS1257" s="77"/>
      <c r="AT1257" s="77"/>
      <c r="AU1257" s="77"/>
    </row>
    <row r="1258" spans="1:47">
      <c r="A1258" s="77" t="s">
        <v>2304</v>
      </c>
      <c r="B1258" s="77" t="s">
        <v>2673</v>
      </c>
      <c r="C1258" s="78">
        <v>42558</v>
      </c>
      <c r="D1258" s="77" t="s">
        <v>3745</v>
      </c>
      <c r="E1258" s="94">
        <v>19.489999999999998</v>
      </c>
      <c r="F1258" s="77" t="s">
        <v>94</v>
      </c>
      <c r="G1258" s="77" t="s">
        <v>131</v>
      </c>
      <c r="H1258" s="77"/>
      <c r="I1258" s="77"/>
      <c r="J1258" s="77"/>
      <c r="K1258" s="79"/>
      <c r="L1258" s="77"/>
      <c r="P1258" s="77"/>
      <c r="Q1258" s="77"/>
      <c r="R1258" s="77"/>
      <c r="S1258" s="77"/>
      <c r="V1258" s="77"/>
      <c r="W1258" s="77"/>
      <c r="X1258" s="77"/>
      <c r="Y1258" s="79"/>
      <c r="Z1258" s="79"/>
      <c r="AA1258" s="79"/>
      <c r="AB1258" s="79"/>
      <c r="AC1258" s="79"/>
      <c r="AD1258" s="79"/>
      <c r="AE1258" s="78"/>
      <c r="AF1258" s="77"/>
      <c r="AG1258" s="77"/>
      <c r="AH1258" s="77"/>
      <c r="AI1258" s="77"/>
      <c r="AJ1258" s="77"/>
      <c r="AK1258" s="77"/>
      <c r="AL1258" s="77"/>
      <c r="AM1258" s="77"/>
      <c r="AN1258" s="77"/>
      <c r="AO1258" s="77"/>
      <c r="AP1258" s="77"/>
      <c r="AQ1258" s="77"/>
      <c r="AR1258" s="77"/>
      <c r="AS1258" s="77"/>
      <c r="AT1258" s="77"/>
      <c r="AU1258" s="77"/>
    </row>
    <row r="1259" spans="1:47">
      <c r="A1259" s="77" t="s">
        <v>2304</v>
      </c>
      <c r="B1259" s="77" t="s">
        <v>2673</v>
      </c>
      <c r="C1259" s="78">
        <v>42558</v>
      </c>
      <c r="D1259" s="77" t="s">
        <v>3746</v>
      </c>
      <c r="E1259" s="94">
        <v>20.03</v>
      </c>
      <c r="F1259" s="77" t="s">
        <v>94</v>
      </c>
      <c r="G1259" s="77" t="s">
        <v>118</v>
      </c>
      <c r="H1259" s="77"/>
      <c r="I1259" s="77"/>
      <c r="J1259" s="77"/>
      <c r="K1259" s="79"/>
      <c r="L1259" s="77"/>
      <c r="P1259" s="77"/>
      <c r="Q1259" s="77"/>
      <c r="R1259" s="77"/>
      <c r="S1259" s="77"/>
      <c r="V1259" s="77"/>
      <c r="W1259" s="77"/>
      <c r="X1259" s="77"/>
      <c r="Y1259" s="79"/>
      <c r="Z1259" s="79"/>
      <c r="AA1259" s="79"/>
      <c r="AB1259" s="79"/>
      <c r="AC1259" s="79"/>
      <c r="AD1259" s="79"/>
      <c r="AE1259" s="78"/>
      <c r="AF1259" s="77"/>
      <c r="AG1259" s="77"/>
      <c r="AH1259" s="77"/>
      <c r="AI1259" s="77"/>
      <c r="AJ1259" s="77"/>
      <c r="AK1259" s="77"/>
      <c r="AL1259" s="77"/>
      <c r="AM1259" s="77"/>
      <c r="AN1259" s="77"/>
      <c r="AO1259" s="77"/>
      <c r="AP1259" s="77"/>
      <c r="AQ1259" s="77"/>
      <c r="AR1259" s="77"/>
      <c r="AS1259" s="77"/>
      <c r="AT1259" s="77"/>
      <c r="AU1259" s="77"/>
    </row>
    <row r="1260" spans="1:47">
      <c r="A1260" s="77" t="s">
        <v>2304</v>
      </c>
      <c r="B1260" s="77" t="s">
        <v>2673</v>
      </c>
      <c r="C1260" s="78">
        <v>42558</v>
      </c>
      <c r="D1260" s="77" t="s">
        <v>3747</v>
      </c>
      <c r="E1260" s="94">
        <v>21.13</v>
      </c>
      <c r="F1260" s="77" t="s">
        <v>94</v>
      </c>
      <c r="G1260" s="77" t="s">
        <v>131</v>
      </c>
      <c r="H1260" s="77"/>
      <c r="I1260" s="77"/>
      <c r="J1260" s="77"/>
      <c r="K1260" s="79"/>
      <c r="L1260" s="77"/>
      <c r="P1260" s="77"/>
      <c r="Q1260" s="77"/>
      <c r="R1260" s="77"/>
      <c r="S1260" s="77"/>
      <c r="V1260" s="77"/>
      <c r="W1260" s="77"/>
      <c r="X1260" s="77"/>
      <c r="Y1260" s="79"/>
      <c r="Z1260" s="79"/>
      <c r="AA1260" s="79"/>
      <c r="AB1260" s="79"/>
      <c r="AC1260" s="79"/>
      <c r="AD1260" s="79"/>
      <c r="AE1260" s="78"/>
      <c r="AF1260" s="77"/>
      <c r="AG1260" s="77"/>
      <c r="AH1260" s="77"/>
      <c r="AI1260" s="77"/>
      <c r="AJ1260" s="77"/>
      <c r="AK1260" s="77"/>
      <c r="AL1260" s="77"/>
      <c r="AM1260" s="77"/>
      <c r="AN1260" s="77"/>
      <c r="AO1260" s="77"/>
      <c r="AP1260" s="77"/>
      <c r="AQ1260" s="77"/>
      <c r="AR1260" s="77"/>
      <c r="AS1260" s="77"/>
      <c r="AT1260" s="77"/>
      <c r="AU1260" s="77"/>
    </row>
    <row r="1261" spans="1:47">
      <c r="A1261" s="77" t="s">
        <v>2304</v>
      </c>
      <c r="B1261" s="77" t="s">
        <v>2673</v>
      </c>
      <c r="C1261" s="78">
        <v>42558</v>
      </c>
      <c r="D1261" s="77" t="s">
        <v>3748</v>
      </c>
      <c r="E1261" s="94">
        <v>21.23</v>
      </c>
      <c r="F1261" s="77" t="s">
        <v>94</v>
      </c>
      <c r="G1261" s="77" t="s">
        <v>156</v>
      </c>
      <c r="H1261" s="77"/>
      <c r="I1261" s="77"/>
      <c r="J1261" s="77"/>
      <c r="K1261" s="79"/>
      <c r="L1261" s="77"/>
      <c r="P1261" s="77"/>
      <c r="Q1261" s="77"/>
      <c r="R1261" s="77"/>
      <c r="S1261" s="77"/>
      <c r="V1261" s="77"/>
      <c r="W1261" s="77"/>
      <c r="X1261" s="77"/>
      <c r="Y1261" s="79"/>
      <c r="Z1261" s="79"/>
      <c r="AA1261" s="79"/>
      <c r="AB1261" s="79"/>
      <c r="AC1261" s="79"/>
      <c r="AD1261" s="79"/>
      <c r="AE1261" s="78"/>
      <c r="AF1261" s="77"/>
      <c r="AG1261" s="77"/>
      <c r="AH1261" s="77"/>
      <c r="AI1261" s="77"/>
      <c r="AJ1261" s="77"/>
      <c r="AK1261" s="77"/>
      <c r="AL1261" s="77"/>
      <c r="AM1261" s="77"/>
      <c r="AN1261" s="77"/>
      <c r="AO1261" s="77"/>
      <c r="AP1261" s="77"/>
      <c r="AQ1261" s="77"/>
      <c r="AR1261" s="77"/>
      <c r="AS1261" s="77"/>
      <c r="AT1261" s="77"/>
      <c r="AU1261" s="77"/>
    </row>
    <row r="1262" spans="1:47">
      <c r="A1262" s="77" t="s">
        <v>2304</v>
      </c>
      <c r="B1262" s="77" t="s">
        <v>2673</v>
      </c>
      <c r="C1262" s="78">
        <v>42558</v>
      </c>
      <c r="D1262" s="77" t="s">
        <v>3749</v>
      </c>
      <c r="E1262" s="94">
        <v>21.97</v>
      </c>
      <c r="F1262" s="77" t="s">
        <v>94</v>
      </c>
      <c r="G1262" s="77" t="s">
        <v>166</v>
      </c>
      <c r="H1262" s="77"/>
      <c r="I1262" s="77"/>
      <c r="J1262" s="77"/>
      <c r="K1262" s="79"/>
      <c r="L1262" s="77"/>
      <c r="P1262" s="77"/>
      <c r="Q1262" s="77"/>
      <c r="R1262" s="77"/>
      <c r="S1262" s="77"/>
      <c r="V1262" s="77"/>
      <c r="W1262" s="77"/>
      <c r="X1262" s="77"/>
      <c r="Y1262" s="79"/>
      <c r="Z1262" s="79"/>
      <c r="AA1262" s="79"/>
      <c r="AB1262" s="79"/>
      <c r="AC1262" s="79"/>
      <c r="AD1262" s="79"/>
      <c r="AE1262" s="78"/>
      <c r="AF1262" s="77"/>
      <c r="AG1262" s="77"/>
      <c r="AH1262" s="77"/>
      <c r="AI1262" s="77"/>
      <c r="AJ1262" s="77"/>
      <c r="AK1262" s="77"/>
      <c r="AL1262" s="77"/>
      <c r="AM1262" s="77"/>
      <c r="AN1262" s="77"/>
      <c r="AO1262" s="77"/>
      <c r="AP1262" s="77"/>
      <c r="AQ1262" s="77"/>
      <c r="AR1262" s="77"/>
      <c r="AS1262" s="77"/>
      <c r="AT1262" s="77"/>
      <c r="AU1262" s="77"/>
    </row>
    <row r="1263" spans="1:47">
      <c r="A1263" s="77" t="s">
        <v>2304</v>
      </c>
      <c r="B1263" s="77" t="s">
        <v>2673</v>
      </c>
      <c r="C1263" s="78">
        <v>42558</v>
      </c>
      <c r="D1263" s="77" t="s">
        <v>3750</v>
      </c>
      <c r="E1263" s="94">
        <v>22.32</v>
      </c>
      <c r="F1263" s="77" t="s">
        <v>94</v>
      </c>
      <c r="G1263" s="77" t="s">
        <v>3660</v>
      </c>
      <c r="H1263" s="77"/>
      <c r="I1263" s="77"/>
      <c r="J1263" s="77"/>
      <c r="K1263" s="79"/>
      <c r="L1263" s="77"/>
      <c r="P1263" s="77"/>
      <c r="Q1263" s="77"/>
      <c r="R1263" s="77"/>
      <c r="S1263" s="77"/>
      <c r="V1263" s="77"/>
      <c r="W1263" s="77"/>
      <c r="X1263" s="77"/>
      <c r="Y1263" s="79"/>
      <c r="Z1263" s="79"/>
      <c r="AA1263" s="79"/>
      <c r="AB1263" s="79"/>
      <c r="AC1263" s="79"/>
      <c r="AD1263" s="79"/>
      <c r="AE1263" s="78"/>
      <c r="AF1263" s="77"/>
      <c r="AG1263" s="77"/>
      <c r="AH1263" s="77"/>
      <c r="AI1263" s="77"/>
      <c r="AJ1263" s="77"/>
      <c r="AK1263" s="77"/>
      <c r="AL1263" s="77"/>
      <c r="AM1263" s="77"/>
      <c r="AN1263" s="77"/>
      <c r="AO1263" s="77"/>
      <c r="AP1263" s="77"/>
      <c r="AQ1263" s="77"/>
      <c r="AR1263" s="77"/>
      <c r="AS1263" s="77"/>
      <c r="AT1263" s="77"/>
      <c r="AU1263" s="77"/>
    </row>
    <row r="1264" spans="1:47">
      <c r="A1264" s="77" t="s">
        <v>2304</v>
      </c>
      <c r="B1264" s="77" t="s">
        <v>2673</v>
      </c>
      <c r="C1264" s="78">
        <v>42558</v>
      </c>
      <c r="D1264" s="77" t="s">
        <v>3751</v>
      </c>
      <c r="E1264" s="94">
        <v>23.34</v>
      </c>
      <c r="F1264" s="77" t="s">
        <v>94</v>
      </c>
      <c r="G1264" s="77" t="s">
        <v>238</v>
      </c>
      <c r="H1264" s="77"/>
      <c r="I1264" s="77"/>
      <c r="J1264" s="77"/>
      <c r="K1264" s="79"/>
      <c r="L1264" s="77"/>
      <c r="P1264" s="77"/>
      <c r="Q1264" s="77"/>
      <c r="R1264" s="77"/>
      <c r="S1264" s="77"/>
      <c r="V1264" s="77"/>
      <c r="W1264" s="77"/>
      <c r="X1264" s="77"/>
      <c r="Y1264" s="79"/>
      <c r="Z1264" s="79"/>
      <c r="AA1264" s="79"/>
      <c r="AB1264" s="79"/>
      <c r="AC1264" s="79"/>
      <c r="AD1264" s="79"/>
      <c r="AE1264" s="78"/>
      <c r="AF1264" s="77"/>
      <c r="AG1264" s="77"/>
      <c r="AH1264" s="77"/>
      <c r="AI1264" s="77"/>
      <c r="AJ1264" s="77"/>
      <c r="AK1264" s="77"/>
      <c r="AL1264" s="77"/>
      <c r="AM1264" s="77"/>
      <c r="AN1264" s="77"/>
      <c r="AO1264" s="77"/>
      <c r="AP1264" s="77"/>
      <c r="AQ1264" s="77"/>
      <c r="AR1264" s="77"/>
      <c r="AS1264" s="77"/>
      <c r="AT1264" s="77"/>
      <c r="AU1264" s="77"/>
    </row>
    <row r="1265" spans="1:47">
      <c r="A1265" s="77" t="s">
        <v>2304</v>
      </c>
      <c r="B1265" s="77" t="s">
        <v>2673</v>
      </c>
      <c r="C1265" s="78">
        <v>42558</v>
      </c>
      <c r="D1265" s="77" t="s">
        <v>3752</v>
      </c>
      <c r="E1265" s="94">
        <v>25.7</v>
      </c>
      <c r="F1265" s="77" t="s">
        <v>94</v>
      </c>
      <c r="G1265" s="77" t="s">
        <v>113</v>
      </c>
      <c r="H1265" s="77"/>
      <c r="I1265" s="77"/>
      <c r="J1265" s="77"/>
      <c r="K1265" s="79"/>
      <c r="L1265" s="77"/>
      <c r="P1265" s="77"/>
      <c r="Q1265" s="77"/>
      <c r="R1265" s="77"/>
      <c r="S1265" s="77"/>
      <c r="V1265" s="77"/>
      <c r="W1265" s="77"/>
      <c r="X1265" s="77"/>
      <c r="Y1265" s="79"/>
      <c r="Z1265" s="79"/>
      <c r="AA1265" s="79"/>
      <c r="AB1265" s="79"/>
      <c r="AC1265" s="79"/>
      <c r="AD1265" s="79"/>
      <c r="AE1265" s="78"/>
      <c r="AF1265" s="77"/>
      <c r="AG1265" s="77"/>
      <c r="AH1265" s="77"/>
      <c r="AI1265" s="77"/>
      <c r="AJ1265" s="77"/>
      <c r="AK1265" s="77"/>
      <c r="AL1265" s="77"/>
      <c r="AM1265" s="77"/>
      <c r="AN1265" s="77"/>
      <c r="AO1265" s="77"/>
      <c r="AP1265" s="77"/>
      <c r="AQ1265" s="77"/>
      <c r="AR1265" s="77"/>
      <c r="AS1265" s="77"/>
      <c r="AT1265" s="77"/>
      <c r="AU1265" s="77"/>
    </row>
    <row r="1266" spans="1:47">
      <c r="A1266" s="77" t="s">
        <v>2304</v>
      </c>
      <c r="B1266" s="77" t="s">
        <v>2673</v>
      </c>
      <c r="C1266" s="78">
        <v>42558</v>
      </c>
      <c r="D1266" s="77" t="s">
        <v>3753</v>
      </c>
      <c r="E1266" s="94">
        <v>26.41</v>
      </c>
      <c r="F1266" s="77" t="s">
        <v>94</v>
      </c>
      <c r="G1266" s="77" t="s">
        <v>94</v>
      </c>
      <c r="H1266" s="77"/>
      <c r="I1266" s="77"/>
      <c r="J1266" s="77"/>
      <c r="K1266" s="79"/>
      <c r="L1266" s="77"/>
      <c r="P1266" s="77"/>
      <c r="Q1266" s="77"/>
      <c r="R1266" s="77"/>
      <c r="S1266" s="77"/>
      <c r="V1266" s="77"/>
      <c r="W1266" s="77"/>
      <c r="X1266" s="77"/>
      <c r="Y1266" s="79"/>
      <c r="Z1266" s="79"/>
      <c r="AA1266" s="79"/>
      <c r="AB1266" s="79"/>
      <c r="AC1266" s="79"/>
      <c r="AD1266" s="79"/>
      <c r="AE1266" s="78"/>
      <c r="AF1266" s="77"/>
      <c r="AG1266" s="77"/>
      <c r="AH1266" s="77"/>
      <c r="AI1266" s="77"/>
      <c r="AJ1266" s="77"/>
      <c r="AK1266" s="77"/>
      <c r="AL1266" s="77"/>
      <c r="AM1266" s="77"/>
      <c r="AN1266" s="77"/>
      <c r="AO1266" s="77"/>
      <c r="AP1266" s="77"/>
      <c r="AQ1266" s="77"/>
      <c r="AR1266" s="77"/>
      <c r="AS1266" s="77"/>
      <c r="AT1266" s="77"/>
      <c r="AU1266" s="77"/>
    </row>
    <row r="1267" spans="1:47">
      <c r="A1267" s="77" t="s">
        <v>2304</v>
      </c>
      <c r="B1267" s="77" t="s">
        <v>2673</v>
      </c>
      <c r="C1267" s="78">
        <v>42558</v>
      </c>
      <c r="D1267" s="77" t="s">
        <v>3754</v>
      </c>
      <c r="E1267" s="94">
        <v>26.6</v>
      </c>
      <c r="F1267" s="77" t="s">
        <v>94</v>
      </c>
      <c r="G1267" s="77" t="s">
        <v>3660</v>
      </c>
      <c r="H1267" s="77"/>
      <c r="I1267" s="77"/>
      <c r="J1267" s="77"/>
      <c r="K1267" s="79"/>
      <c r="L1267" s="77"/>
      <c r="P1267" s="77"/>
      <c r="Q1267" s="77"/>
      <c r="R1267" s="77"/>
      <c r="S1267" s="77"/>
      <c r="V1267" s="77"/>
      <c r="W1267" s="77"/>
      <c r="X1267" s="77"/>
      <c r="Y1267" s="79"/>
      <c r="Z1267" s="79"/>
      <c r="AA1267" s="79"/>
      <c r="AB1267" s="79"/>
      <c r="AC1267" s="79"/>
      <c r="AD1267" s="79"/>
      <c r="AE1267" s="78"/>
      <c r="AF1267" s="77"/>
      <c r="AG1267" s="77"/>
      <c r="AH1267" s="77"/>
      <c r="AI1267" s="77"/>
      <c r="AJ1267" s="77"/>
      <c r="AK1267" s="77"/>
      <c r="AL1267" s="77"/>
      <c r="AM1267" s="77"/>
      <c r="AN1267" s="77"/>
      <c r="AO1267" s="77"/>
      <c r="AP1267" s="77"/>
      <c r="AQ1267" s="77"/>
      <c r="AR1267" s="77"/>
      <c r="AS1267" s="77"/>
      <c r="AT1267" s="77"/>
      <c r="AU1267" s="77"/>
    </row>
    <row r="1268" spans="1:47">
      <c r="A1268" s="77" t="s">
        <v>2304</v>
      </c>
      <c r="B1268" s="77" t="s">
        <v>2673</v>
      </c>
      <c r="C1268" s="78">
        <v>42558</v>
      </c>
      <c r="D1268" s="77" t="s">
        <v>3755</v>
      </c>
      <c r="E1268" s="94">
        <v>26.65</v>
      </c>
      <c r="F1268" s="77" t="s">
        <v>94</v>
      </c>
      <c r="G1268" s="77" t="s">
        <v>152</v>
      </c>
      <c r="H1268" s="77"/>
      <c r="I1268" s="77"/>
      <c r="J1268" s="77"/>
      <c r="K1268" s="79"/>
      <c r="L1268" s="77"/>
      <c r="P1268" s="77"/>
      <c r="Q1268" s="77"/>
      <c r="R1268" s="77"/>
      <c r="S1268" s="77"/>
      <c r="V1268" s="77"/>
      <c r="W1268" s="77"/>
      <c r="X1268" s="77"/>
      <c r="Y1268" s="79"/>
      <c r="Z1268" s="79"/>
      <c r="AA1268" s="79"/>
      <c r="AB1268" s="79"/>
      <c r="AC1268" s="79"/>
      <c r="AD1268" s="79"/>
      <c r="AE1268" s="78"/>
      <c r="AF1268" s="77"/>
      <c r="AG1268" s="77"/>
      <c r="AH1268" s="77"/>
      <c r="AI1268" s="77"/>
      <c r="AJ1268" s="77"/>
      <c r="AK1268" s="77"/>
      <c r="AL1268" s="77"/>
      <c r="AM1268" s="77"/>
      <c r="AN1268" s="77"/>
      <c r="AO1268" s="77"/>
      <c r="AP1268" s="77"/>
      <c r="AQ1268" s="77"/>
      <c r="AR1268" s="77"/>
      <c r="AS1268" s="77"/>
      <c r="AT1268" s="77"/>
      <c r="AU1268" s="77"/>
    </row>
    <row r="1269" spans="1:47">
      <c r="A1269" s="77" t="s">
        <v>2304</v>
      </c>
      <c r="B1269" s="77" t="s">
        <v>2673</v>
      </c>
      <c r="C1269" s="78">
        <v>42558</v>
      </c>
      <c r="D1269" s="77" t="s">
        <v>3756</v>
      </c>
      <c r="E1269" s="94">
        <v>28.62</v>
      </c>
      <c r="F1269" s="77" t="s">
        <v>94</v>
      </c>
      <c r="G1269" s="77" t="s">
        <v>154</v>
      </c>
      <c r="H1269" s="77"/>
      <c r="I1269" s="77"/>
      <c r="J1269" s="77"/>
      <c r="K1269" s="79"/>
      <c r="L1269" s="77"/>
      <c r="P1269" s="77"/>
      <c r="Q1269" s="77"/>
      <c r="R1269" s="77"/>
      <c r="S1269" s="77"/>
      <c r="V1269" s="77"/>
      <c r="W1269" s="77"/>
      <c r="X1269" s="77"/>
      <c r="Y1269" s="79"/>
      <c r="Z1269" s="79"/>
      <c r="AA1269" s="79"/>
      <c r="AB1269" s="79"/>
      <c r="AC1269" s="79"/>
      <c r="AD1269" s="79"/>
      <c r="AE1269" s="78"/>
      <c r="AF1269" s="77"/>
      <c r="AG1269" s="77"/>
      <c r="AH1269" s="77"/>
      <c r="AI1269" s="77"/>
      <c r="AJ1269" s="77"/>
      <c r="AK1269" s="77"/>
      <c r="AL1269" s="77"/>
      <c r="AM1269" s="77"/>
      <c r="AN1269" s="77"/>
      <c r="AO1269" s="77"/>
      <c r="AP1269" s="77"/>
      <c r="AQ1269" s="77"/>
      <c r="AR1269" s="77"/>
      <c r="AS1269" s="77"/>
      <c r="AT1269" s="77"/>
      <c r="AU1269" s="77"/>
    </row>
    <row r="1270" spans="1:47">
      <c r="A1270" s="77" t="s">
        <v>2304</v>
      </c>
      <c r="B1270" s="77" t="s">
        <v>2673</v>
      </c>
      <c r="C1270" s="78">
        <v>42558</v>
      </c>
      <c r="D1270" s="77" t="s">
        <v>3757</v>
      </c>
      <c r="E1270" s="94">
        <v>30.98</v>
      </c>
      <c r="F1270" s="77" t="s">
        <v>94</v>
      </c>
      <c r="G1270" s="77" t="s">
        <v>131</v>
      </c>
      <c r="H1270" s="77"/>
      <c r="I1270" s="77"/>
      <c r="J1270" s="77"/>
      <c r="K1270" s="79"/>
      <c r="L1270" s="77"/>
      <c r="P1270" s="77"/>
      <c r="Q1270" s="77"/>
      <c r="R1270" s="77"/>
      <c r="S1270" s="77"/>
      <c r="V1270" s="77"/>
      <c r="W1270" s="77"/>
      <c r="X1270" s="77"/>
      <c r="Y1270" s="79"/>
      <c r="Z1270" s="79"/>
      <c r="AA1270" s="79"/>
      <c r="AB1270" s="79"/>
      <c r="AC1270" s="79"/>
      <c r="AD1270" s="79"/>
      <c r="AE1270" s="78"/>
      <c r="AF1270" s="77"/>
      <c r="AG1270" s="77"/>
      <c r="AH1270" s="77"/>
      <c r="AI1270" s="77"/>
      <c r="AJ1270" s="77"/>
      <c r="AK1270" s="77"/>
      <c r="AL1270" s="77"/>
      <c r="AM1270" s="77"/>
      <c r="AN1270" s="77"/>
      <c r="AO1270" s="77"/>
      <c r="AP1270" s="77"/>
      <c r="AQ1270" s="77"/>
      <c r="AR1270" s="77"/>
      <c r="AS1270" s="77"/>
      <c r="AT1270" s="77"/>
      <c r="AU1270" s="77"/>
    </row>
    <row r="1271" spans="1:47">
      <c r="A1271" s="77" t="s">
        <v>2304</v>
      </c>
      <c r="B1271" s="77" t="s">
        <v>2673</v>
      </c>
      <c r="C1271" s="78">
        <v>42558</v>
      </c>
      <c r="D1271" s="77" t="s">
        <v>3758</v>
      </c>
      <c r="E1271" s="94">
        <v>31.01</v>
      </c>
      <c r="F1271" s="77" t="s">
        <v>94</v>
      </c>
      <c r="G1271" s="77" t="s">
        <v>164</v>
      </c>
      <c r="H1271" s="77"/>
      <c r="I1271" s="77"/>
      <c r="J1271" s="77"/>
      <c r="K1271" s="79"/>
      <c r="L1271" s="77"/>
      <c r="P1271" s="77"/>
      <c r="Q1271" s="77"/>
      <c r="R1271" s="77"/>
      <c r="S1271" s="77"/>
      <c r="V1271" s="77"/>
      <c r="W1271" s="77"/>
      <c r="X1271" s="77"/>
      <c r="Y1271" s="79"/>
      <c r="Z1271" s="79"/>
      <c r="AA1271" s="79"/>
      <c r="AB1271" s="79"/>
      <c r="AC1271" s="79"/>
      <c r="AD1271" s="79"/>
      <c r="AE1271" s="78"/>
      <c r="AF1271" s="77"/>
      <c r="AG1271" s="77"/>
      <c r="AH1271" s="77"/>
      <c r="AI1271" s="77"/>
      <c r="AJ1271" s="77"/>
      <c r="AK1271" s="77"/>
      <c r="AL1271" s="77"/>
      <c r="AM1271" s="77"/>
      <c r="AN1271" s="77"/>
      <c r="AO1271" s="77"/>
      <c r="AP1271" s="77"/>
      <c r="AQ1271" s="77"/>
      <c r="AR1271" s="77"/>
      <c r="AS1271" s="77"/>
      <c r="AT1271" s="77"/>
      <c r="AU1271" s="77"/>
    </row>
    <row r="1272" spans="1:47">
      <c r="A1272" s="77" t="s">
        <v>2304</v>
      </c>
      <c r="B1272" s="77" t="s">
        <v>2673</v>
      </c>
      <c r="C1272" s="78">
        <v>42558</v>
      </c>
      <c r="D1272" s="77" t="s">
        <v>3759</v>
      </c>
      <c r="E1272" s="94">
        <v>31.33</v>
      </c>
      <c r="F1272" s="77" t="s">
        <v>94</v>
      </c>
      <c r="G1272" s="77" t="s">
        <v>108</v>
      </c>
      <c r="H1272" s="77"/>
      <c r="I1272" s="77"/>
      <c r="J1272" s="77"/>
      <c r="K1272" s="79"/>
      <c r="L1272" s="77"/>
      <c r="P1272" s="77"/>
      <c r="Q1272" s="77"/>
      <c r="R1272" s="77"/>
      <c r="S1272" s="77"/>
      <c r="V1272" s="77"/>
      <c r="W1272" s="77"/>
      <c r="X1272" s="77"/>
      <c r="Y1272" s="79"/>
      <c r="Z1272" s="79"/>
      <c r="AA1272" s="79"/>
      <c r="AB1272" s="79"/>
      <c r="AC1272" s="79"/>
      <c r="AD1272" s="79"/>
      <c r="AE1272" s="78"/>
      <c r="AF1272" s="77"/>
      <c r="AG1272" s="77"/>
      <c r="AH1272" s="77"/>
      <c r="AI1272" s="77"/>
      <c r="AJ1272" s="77"/>
      <c r="AK1272" s="77"/>
      <c r="AL1272" s="77"/>
      <c r="AM1272" s="77"/>
      <c r="AN1272" s="77"/>
      <c r="AO1272" s="77"/>
      <c r="AP1272" s="77"/>
      <c r="AQ1272" s="77"/>
      <c r="AR1272" s="77"/>
      <c r="AS1272" s="77"/>
      <c r="AT1272" s="77"/>
      <c r="AU1272" s="77"/>
    </row>
    <row r="1273" spans="1:47">
      <c r="A1273" s="77" t="s">
        <v>2304</v>
      </c>
      <c r="B1273" s="77" t="s">
        <v>2673</v>
      </c>
      <c r="C1273" s="78">
        <v>42558</v>
      </c>
      <c r="D1273" s="77" t="s">
        <v>3760</v>
      </c>
      <c r="E1273" s="94">
        <v>32.520000000000003</v>
      </c>
      <c r="F1273" s="77" t="s">
        <v>94</v>
      </c>
      <c r="G1273" s="77" t="s">
        <v>105</v>
      </c>
      <c r="H1273" s="77"/>
      <c r="I1273" s="77"/>
      <c r="J1273" s="77"/>
      <c r="K1273" s="79"/>
      <c r="L1273" s="77"/>
      <c r="P1273" s="77"/>
      <c r="Q1273" s="77"/>
      <c r="R1273" s="77"/>
      <c r="S1273" s="77"/>
      <c r="V1273" s="77"/>
      <c r="W1273" s="77"/>
      <c r="X1273" s="77"/>
      <c r="Y1273" s="79"/>
      <c r="Z1273" s="79"/>
      <c r="AA1273" s="79"/>
      <c r="AB1273" s="79"/>
      <c r="AC1273" s="79"/>
      <c r="AD1273" s="79"/>
      <c r="AE1273" s="78"/>
      <c r="AF1273" s="77"/>
      <c r="AG1273" s="77"/>
      <c r="AH1273" s="77"/>
      <c r="AI1273" s="77"/>
      <c r="AJ1273" s="77"/>
      <c r="AK1273" s="77"/>
      <c r="AL1273" s="77"/>
      <c r="AM1273" s="77"/>
      <c r="AN1273" s="77"/>
      <c r="AO1273" s="77"/>
      <c r="AP1273" s="77"/>
      <c r="AQ1273" s="77"/>
      <c r="AR1273" s="77"/>
      <c r="AS1273" s="77"/>
      <c r="AT1273" s="77"/>
      <c r="AU1273" s="77"/>
    </row>
    <row r="1274" spans="1:47">
      <c r="A1274" s="77" t="s">
        <v>2304</v>
      </c>
      <c r="B1274" s="77" t="s">
        <v>2673</v>
      </c>
      <c r="C1274" s="78">
        <v>42558</v>
      </c>
      <c r="D1274" s="77" t="s">
        <v>3761</v>
      </c>
      <c r="E1274" s="94">
        <v>32.58</v>
      </c>
      <c r="F1274" s="77" t="s">
        <v>94</v>
      </c>
      <c r="G1274" s="77" t="s">
        <v>166</v>
      </c>
      <c r="H1274" s="77"/>
      <c r="I1274" s="77"/>
      <c r="J1274" s="77"/>
      <c r="K1274" s="79"/>
      <c r="L1274" s="77"/>
      <c r="P1274" s="77"/>
      <c r="Q1274" s="77"/>
      <c r="R1274" s="77"/>
      <c r="S1274" s="77"/>
      <c r="V1274" s="77"/>
      <c r="W1274" s="77"/>
      <c r="X1274" s="77"/>
      <c r="Y1274" s="79"/>
      <c r="Z1274" s="79"/>
      <c r="AA1274" s="79"/>
      <c r="AB1274" s="79"/>
      <c r="AC1274" s="79"/>
      <c r="AD1274" s="79"/>
      <c r="AE1274" s="78"/>
      <c r="AF1274" s="77"/>
      <c r="AG1274" s="77"/>
      <c r="AH1274" s="77"/>
      <c r="AI1274" s="77"/>
      <c r="AJ1274" s="77"/>
      <c r="AK1274" s="77"/>
      <c r="AL1274" s="77"/>
      <c r="AM1274" s="77"/>
      <c r="AN1274" s="77"/>
      <c r="AO1274" s="77"/>
      <c r="AP1274" s="77"/>
      <c r="AQ1274" s="77"/>
      <c r="AR1274" s="77"/>
      <c r="AS1274" s="77"/>
      <c r="AT1274" s="77"/>
      <c r="AU1274" s="77"/>
    </row>
    <row r="1275" spans="1:47">
      <c r="A1275" s="77" t="s">
        <v>2304</v>
      </c>
      <c r="B1275" s="77" t="s">
        <v>2673</v>
      </c>
      <c r="C1275" s="78">
        <v>42558</v>
      </c>
      <c r="D1275" s="77" t="s">
        <v>3762</v>
      </c>
      <c r="E1275" s="94">
        <v>32.79</v>
      </c>
      <c r="F1275" s="77" t="s">
        <v>94</v>
      </c>
      <c r="G1275" s="77" t="s">
        <v>3660</v>
      </c>
      <c r="H1275" s="77"/>
      <c r="I1275" s="77"/>
      <c r="J1275" s="77"/>
      <c r="K1275" s="79"/>
      <c r="L1275" s="77"/>
      <c r="P1275" s="77"/>
      <c r="Q1275" s="77"/>
      <c r="R1275" s="77"/>
      <c r="S1275" s="77"/>
      <c r="V1275" s="77"/>
      <c r="W1275" s="77"/>
      <c r="X1275" s="77"/>
      <c r="Y1275" s="79"/>
      <c r="Z1275" s="79"/>
      <c r="AA1275" s="79"/>
      <c r="AB1275" s="79"/>
      <c r="AC1275" s="79"/>
      <c r="AD1275" s="79"/>
      <c r="AE1275" s="78"/>
      <c r="AF1275" s="77"/>
      <c r="AG1275" s="77"/>
      <c r="AH1275" s="77"/>
      <c r="AI1275" s="77"/>
      <c r="AJ1275" s="77"/>
      <c r="AK1275" s="77"/>
      <c r="AL1275" s="77"/>
      <c r="AM1275" s="77"/>
      <c r="AN1275" s="77"/>
      <c r="AO1275" s="77"/>
      <c r="AP1275" s="77"/>
      <c r="AQ1275" s="77"/>
      <c r="AR1275" s="77"/>
      <c r="AS1275" s="77"/>
      <c r="AT1275" s="77"/>
      <c r="AU1275" s="77"/>
    </row>
    <row r="1276" spans="1:47">
      <c r="A1276" s="77" t="s">
        <v>2304</v>
      </c>
      <c r="B1276" s="77" t="s">
        <v>2673</v>
      </c>
      <c r="C1276" s="78">
        <v>42558</v>
      </c>
      <c r="D1276" s="77" t="s">
        <v>3763</v>
      </c>
      <c r="E1276" s="94">
        <v>34.22</v>
      </c>
      <c r="F1276" s="77" t="s">
        <v>94</v>
      </c>
      <c r="G1276" s="77" t="s">
        <v>3660</v>
      </c>
      <c r="H1276" s="77"/>
      <c r="I1276" s="77"/>
      <c r="J1276" s="77"/>
      <c r="K1276" s="79"/>
      <c r="L1276" s="77"/>
      <c r="P1276" s="77"/>
      <c r="Q1276" s="77"/>
      <c r="R1276" s="77"/>
      <c r="S1276" s="77"/>
      <c r="V1276" s="77"/>
      <c r="W1276" s="77"/>
      <c r="X1276" s="77"/>
      <c r="Y1276" s="79"/>
      <c r="Z1276" s="79"/>
      <c r="AA1276" s="79"/>
      <c r="AB1276" s="79"/>
      <c r="AC1276" s="79"/>
      <c r="AD1276" s="79"/>
      <c r="AE1276" s="78"/>
      <c r="AF1276" s="77"/>
      <c r="AG1276" s="77"/>
      <c r="AH1276" s="77"/>
      <c r="AI1276" s="77"/>
      <c r="AJ1276" s="77"/>
      <c r="AK1276" s="77"/>
      <c r="AL1276" s="77"/>
      <c r="AM1276" s="77"/>
      <c r="AN1276" s="77"/>
      <c r="AO1276" s="77"/>
      <c r="AP1276" s="77"/>
      <c r="AQ1276" s="77"/>
      <c r="AR1276" s="77"/>
      <c r="AS1276" s="77"/>
      <c r="AT1276" s="77"/>
      <c r="AU1276" s="77"/>
    </row>
    <row r="1277" spans="1:47">
      <c r="A1277" s="77" t="s">
        <v>2304</v>
      </c>
      <c r="B1277" s="77" t="s">
        <v>2673</v>
      </c>
      <c r="C1277" s="78">
        <v>42558</v>
      </c>
      <c r="D1277" s="77" t="s">
        <v>3764</v>
      </c>
      <c r="E1277" s="94">
        <v>34.96</v>
      </c>
      <c r="F1277" s="77" t="s">
        <v>94</v>
      </c>
      <c r="G1277" s="77" t="s">
        <v>94</v>
      </c>
      <c r="H1277" s="77"/>
      <c r="I1277" s="77"/>
      <c r="J1277" s="77"/>
      <c r="K1277" s="79"/>
      <c r="L1277" s="77"/>
      <c r="P1277" s="77"/>
      <c r="Q1277" s="77"/>
      <c r="R1277" s="77"/>
      <c r="S1277" s="77"/>
      <c r="V1277" s="77"/>
      <c r="W1277" s="77"/>
      <c r="X1277" s="77"/>
      <c r="Y1277" s="79"/>
      <c r="Z1277" s="79"/>
      <c r="AA1277" s="79"/>
      <c r="AB1277" s="79"/>
      <c r="AC1277" s="79"/>
      <c r="AD1277" s="79"/>
      <c r="AE1277" s="78"/>
      <c r="AF1277" s="77"/>
      <c r="AG1277" s="77"/>
      <c r="AH1277" s="77"/>
      <c r="AI1277" s="77"/>
      <c r="AJ1277" s="77"/>
      <c r="AK1277" s="77"/>
      <c r="AL1277" s="77"/>
      <c r="AM1277" s="77"/>
      <c r="AN1277" s="77"/>
      <c r="AO1277" s="77"/>
      <c r="AP1277" s="77"/>
      <c r="AQ1277" s="77"/>
      <c r="AR1277" s="77"/>
      <c r="AS1277" s="77"/>
      <c r="AT1277" s="77"/>
      <c r="AU1277" s="77"/>
    </row>
    <row r="1278" spans="1:47">
      <c r="A1278" s="77" t="s">
        <v>2304</v>
      </c>
      <c r="B1278" s="77" t="s">
        <v>2673</v>
      </c>
      <c r="C1278" s="78">
        <v>42558</v>
      </c>
      <c r="D1278" s="77" t="s">
        <v>3765</v>
      </c>
      <c r="E1278" s="94">
        <v>35.28</v>
      </c>
      <c r="F1278" s="77" t="s">
        <v>94</v>
      </c>
      <c r="G1278" s="77" t="s">
        <v>127</v>
      </c>
      <c r="H1278" s="77"/>
      <c r="I1278" s="77"/>
      <c r="J1278" s="77"/>
      <c r="K1278" s="79"/>
      <c r="L1278" s="77"/>
      <c r="P1278" s="77"/>
      <c r="Q1278" s="77"/>
      <c r="R1278" s="77"/>
      <c r="S1278" s="77"/>
      <c r="V1278" s="77"/>
      <c r="W1278" s="77"/>
      <c r="X1278" s="77"/>
      <c r="Y1278" s="79"/>
      <c r="Z1278" s="79"/>
      <c r="AA1278" s="79"/>
      <c r="AB1278" s="79"/>
      <c r="AC1278" s="79"/>
      <c r="AD1278" s="79"/>
      <c r="AE1278" s="78"/>
      <c r="AF1278" s="77"/>
      <c r="AG1278" s="77"/>
      <c r="AH1278" s="77"/>
      <c r="AI1278" s="77"/>
      <c r="AJ1278" s="77"/>
      <c r="AK1278" s="77"/>
      <c r="AL1278" s="77"/>
      <c r="AM1278" s="77"/>
      <c r="AN1278" s="77"/>
      <c r="AO1278" s="77"/>
      <c r="AP1278" s="77"/>
      <c r="AQ1278" s="77"/>
      <c r="AR1278" s="77"/>
      <c r="AS1278" s="77"/>
      <c r="AT1278" s="77"/>
      <c r="AU1278" s="77"/>
    </row>
    <row r="1279" spans="1:47">
      <c r="A1279" s="77" t="s">
        <v>2304</v>
      </c>
      <c r="B1279" s="77" t="s">
        <v>2673</v>
      </c>
      <c r="C1279" s="78">
        <v>42558</v>
      </c>
      <c r="D1279" s="77" t="s">
        <v>3766</v>
      </c>
      <c r="E1279" s="94">
        <v>37.47</v>
      </c>
      <c r="F1279" s="77" t="s">
        <v>94</v>
      </c>
      <c r="G1279" s="77" t="s">
        <v>116</v>
      </c>
      <c r="H1279" s="77"/>
      <c r="I1279" s="77"/>
      <c r="J1279" s="77"/>
      <c r="K1279" s="79"/>
      <c r="L1279" s="77"/>
      <c r="P1279" s="77"/>
      <c r="Q1279" s="77"/>
      <c r="R1279" s="77"/>
      <c r="S1279" s="77"/>
      <c r="V1279" s="77"/>
      <c r="W1279" s="77"/>
      <c r="X1279" s="77"/>
      <c r="Y1279" s="79"/>
      <c r="Z1279" s="79"/>
      <c r="AA1279" s="79"/>
      <c r="AB1279" s="79"/>
      <c r="AC1279" s="79"/>
      <c r="AD1279" s="79"/>
      <c r="AE1279" s="78"/>
      <c r="AF1279" s="77"/>
      <c r="AG1279" s="77"/>
      <c r="AH1279" s="77"/>
      <c r="AI1279" s="77"/>
      <c r="AJ1279" s="77"/>
      <c r="AK1279" s="77"/>
      <c r="AL1279" s="77"/>
      <c r="AM1279" s="77"/>
      <c r="AN1279" s="77"/>
      <c r="AO1279" s="77"/>
      <c r="AP1279" s="77"/>
      <c r="AQ1279" s="77"/>
      <c r="AR1279" s="77"/>
      <c r="AS1279" s="77"/>
      <c r="AT1279" s="77"/>
      <c r="AU1279" s="77"/>
    </row>
    <row r="1280" spans="1:47">
      <c r="A1280" s="77" t="s">
        <v>2304</v>
      </c>
      <c r="B1280" s="77" t="s">
        <v>2673</v>
      </c>
      <c r="C1280" s="78">
        <v>42558</v>
      </c>
      <c r="D1280" s="77" t="s">
        <v>3767</v>
      </c>
      <c r="E1280" s="94">
        <v>37.700000000000003</v>
      </c>
      <c r="F1280" s="77" t="s">
        <v>94</v>
      </c>
      <c r="G1280" s="77" t="s">
        <v>94</v>
      </c>
      <c r="H1280" s="77"/>
      <c r="I1280" s="77"/>
      <c r="J1280" s="77"/>
      <c r="K1280" s="79"/>
      <c r="L1280" s="77"/>
      <c r="P1280" s="77"/>
      <c r="Q1280" s="77"/>
      <c r="R1280" s="77"/>
      <c r="S1280" s="77"/>
      <c r="V1280" s="77"/>
      <c r="W1280" s="77"/>
      <c r="X1280" s="77"/>
      <c r="Y1280" s="79"/>
      <c r="Z1280" s="79"/>
      <c r="AA1280" s="79"/>
      <c r="AB1280" s="79"/>
      <c r="AC1280" s="79"/>
      <c r="AD1280" s="79"/>
      <c r="AE1280" s="78"/>
      <c r="AF1280" s="77"/>
      <c r="AG1280" s="77"/>
      <c r="AH1280" s="77"/>
      <c r="AI1280" s="77"/>
      <c r="AJ1280" s="77"/>
      <c r="AK1280" s="77"/>
      <c r="AL1280" s="77"/>
      <c r="AM1280" s="77"/>
      <c r="AN1280" s="77"/>
      <c r="AO1280" s="77"/>
      <c r="AP1280" s="77"/>
      <c r="AQ1280" s="77"/>
      <c r="AR1280" s="77"/>
      <c r="AS1280" s="77"/>
      <c r="AT1280" s="77"/>
      <c r="AU1280" s="77"/>
    </row>
    <row r="1281" spans="1:47">
      <c r="A1281" s="77" t="s">
        <v>2304</v>
      </c>
      <c r="B1281" s="77" t="s">
        <v>2673</v>
      </c>
      <c r="C1281" s="78">
        <v>42558</v>
      </c>
      <c r="D1281" s="77" t="s">
        <v>3768</v>
      </c>
      <c r="E1281" s="94">
        <v>38.200000000000003</v>
      </c>
      <c r="F1281" s="77" t="s">
        <v>94</v>
      </c>
      <c r="G1281" s="77" t="s">
        <v>3660</v>
      </c>
      <c r="H1281" s="77"/>
      <c r="I1281" s="77"/>
      <c r="J1281" s="77"/>
      <c r="K1281" s="79"/>
      <c r="L1281" s="77"/>
      <c r="P1281" s="77"/>
      <c r="Q1281" s="77"/>
      <c r="R1281" s="77"/>
      <c r="S1281" s="77"/>
      <c r="V1281" s="77"/>
      <c r="W1281" s="77"/>
      <c r="X1281" s="77"/>
      <c r="Y1281" s="79"/>
      <c r="Z1281" s="79"/>
      <c r="AA1281" s="79"/>
      <c r="AB1281" s="79"/>
      <c r="AC1281" s="79"/>
      <c r="AD1281" s="79"/>
      <c r="AE1281" s="78"/>
      <c r="AF1281" s="77"/>
      <c r="AG1281" s="77"/>
      <c r="AH1281" s="77"/>
      <c r="AI1281" s="77"/>
      <c r="AJ1281" s="77"/>
      <c r="AK1281" s="77"/>
      <c r="AL1281" s="77"/>
      <c r="AM1281" s="77"/>
      <c r="AN1281" s="77"/>
      <c r="AO1281" s="77"/>
      <c r="AP1281" s="77"/>
      <c r="AQ1281" s="77"/>
      <c r="AR1281" s="77"/>
      <c r="AS1281" s="77"/>
      <c r="AT1281" s="77"/>
      <c r="AU1281" s="77"/>
    </row>
    <row r="1282" spans="1:47">
      <c r="A1282" s="77" t="s">
        <v>2304</v>
      </c>
      <c r="B1282" s="77" t="s">
        <v>2673</v>
      </c>
      <c r="C1282" s="78">
        <v>42558</v>
      </c>
      <c r="D1282" s="77" t="s">
        <v>3769</v>
      </c>
      <c r="E1282" s="94">
        <v>38.450000000000003</v>
      </c>
      <c r="F1282" s="77" t="s">
        <v>94</v>
      </c>
      <c r="G1282" s="77" t="s">
        <v>94</v>
      </c>
      <c r="H1282" s="77"/>
      <c r="I1282" s="77"/>
      <c r="J1282" s="77"/>
      <c r="K1282" s="79"/>
      <c r="L1282" s="77"/>
      <c r="P1282" s="77"/>
      <c r="Q1282" s="77"/>
      <c r="R1282" s="77"/>
      <c r="S1282" s="77"/>
      <c r="V1282" s="77"/>
      <c r="W1282" s="77"/>
      <c r="X1282" s="77"/>
      <c r="Y1282" s="79"/>
      <c r="Z1282" s="79"/>
      <c r="AA1282" s="79"/>
      <c r="AB1282" s="79"/>
      <c r="AC1282" s="79"/>
      <c r="AD1282" s="79"/>
      <c r="AE1282" s="78"/>
      <c r="AF1282" s="77"/>
      <c r="AG1282" s="77"/>
      <c r="AH1282" s="77"/>
      <c r="AI1282" s="77"/>
      <c r="AJ1282" s="77"/>
      <c r="AK1282" s="77"/>
      <c r="AL1282" s="77"/>
      <c r="AM1282" s="77"/>
      <c r="AN1282" s="77"/>
      <c r="AO1282" s="77"/>
      <c r="AP1282" s="77"/>
      <c r="AQ1282" s="77"/>
      <c r="AR1282" s="77"/>
      <c r="AS1282" s="77"/>
      <c r="AT1282" s="77"/>
      <c r="AU1282" s="77"/>
    </row>
    <row r="1283" spans="1:47">
      <c r="A1283" s="77" t="s">
        <v>2304</v>
      </c>
      <c r="B1283" s="77" t="s">
        <v>2673</v>
      </c>
      <c r="C1283" s="78">
        <v>42558</v>
      </c>
      <c r="D1283" s="77" t="s">
        <v>3770</v>
      </c>
      <c r="E1283" s="94">
        <v>38.58</v>
      </c>
      <c r="F1283" s="77" t="s">
        <v>94</v>
      </c>
      <c r="G1283" s="77" t="s">
        <v>111</v>
      </c>
      <c r="H1283" s="77"/>
      <c r="I1283" s="77"/>
      <c r="J1283" s="77"/>
      <c r="K1283" s="79"/>
      <c r="L1283" s="77"/>
      <c r="P1283" s="77"/>
      <c r="Q1283" s="77"/>
      <c r="R1283" s="77"/>
      <c r="S1283" s="77"/>
      <c r="V1283" s="77"/>
      <c r="W1283" s="77"/>
      <c r="X1283" s="77"/>
      <c r="Y1283" s="79"/>
      <c r="Z1283" s="79"/>
      <c r="AA1283" s="79"/>
      <c r="AB1283" s="79"/>
      <c r="AC1283" s="79"/>
      <c r="AD1283" s="79"/>
      <c r="AE1283" s="78"/>
      <c r="AF1283" s="77"/>
      <c r="AG1283" s="77"/>
      <c r="AH1283" s="77"/>
      <c r="AI1283" s="77"/>
      <c r="AJ1283" s="77"/>
      <c r="AK1283" s="77"/>
      <c r="AL1283" s="77"/>
      <c r="AM1283" s="77"/>
      <c r="AN1283" s="77"/>
      <c r="AO1283" s="77"/>
      <c r="AP1283" s="77"/>
      <c r="AQ1283" s="77"/>
      <c r="AR1283" s="77"/>
      <c r="AS1283" s="77"/>
      <c r="AT1283" s="77"/>
      <c r="AU1283" s="77"/>
    </row>
    <row r="1284" spans="1:47">
      <c r="A1284" s="77" t="s">
        <v>2304</v>
      </c>
      <c r="B1284" s="77" t="s">
        <v>2673</v>
      </c>
      <c r="C1284" s="78">
        <v>42558</v>
      </c>
      <c r="D1284" s="77" t="s">
        <v>3771</v>
      </c>
      <c r="E1284" s="94">
        <v>39.53</v>
      </c>
      <c r="F1284" s="77" t="s">
        <v>94</v>
      </c>
      <c r="G1284" s="77" t="s">
        <v>3660</v>
      </c>
      <c r="H1284" s="77"/>
      <c r="I1284" s="77"/>
      <c r="J1284" s="77"/>
      <c r="K1284" s="79"/>
      <c r="L1284" s="77"/>
      <c r="P1284" s="77"/>
      <c r="Q1284" s="77"/>
      <c r="R1284" s="77"/>
      <c r="S1284" s="77"/>
      <c r="V1284" s="77"/>
      <c r="W1284" s="77"/>
      <c r="X1284" s="77"/>
      <c r="Y1284" s="79"/>
      <c r="Z1284" s="79"/>
      <c r="AA1284" s="79"/>
      <c r="AB1284" s="79"/>
      <c r="AC1284" s="79"/>
      <c r="AD1284" s="79"/>
      <c r="AE1284" s="78"/>
      <c r="AF1284" s="77"/>
      <c r="AG1284" s="77"/>
      <c r="AH1284" s="77"/>
      <c r="AI1284" s="77"/>
      <c r="AJ1284" s="77"/>
      <c r="AK1284" s="77"/>
      <c r="AL1284" s="77"/>
      <c r="AM1284" s="77"/>
      <c r="AN1284" s="77"/>
      <c r="AO1284" s="77"/>
      <c r="AP1284" s="77"/>
      <c r="AQ1284" s="77"/>
      <c r="AR1284" s="77"/>
      <c r="AS1284" s="77"/>
      <c r="AT1284" s="77"/>
      <c r="AU1284" s="77"/>
    </row>
    <row r="1285" spans="1:47">
      <c r="A1285" s="77" t="s">
        <v>2304</v>
      </c>
      <c r="B1285" s="77" t="s">
        <v>2673</v>
      </c>
      <c r="C1285" s="78">
        <v>42558</v>
      </c>
      <c r="D1285" s="77" t="s">
        <v>3772</v>
      </c>
      <c r="E1285" s="94">
        <v>39.549999999999997</v>
      </c>
      <c r="F1285" s="77" t="s">
        <v>94</v>
      </c>
      <c r="G1285" s="77" t="s">
        <v>131</v>
      </c>
      <c r="H1285" s="77"/>
      <c r="I1285" s="77"/>
      <c r="J1285" s="77"/>
      <c r="K1285" s="79"/>
      <c r="L1285" s="77"/>
      <c r="P1285" s="77"/>
      <c r="Q1285" s="77"/>
      <c r="R1285" s="77"/>
      <c r="S1285" s="77"/>
      <c r="V1285" s="77"/>
      <c r="W1285" s="77"/>
      <c r="X1285" s="77"/>
      <c r="Y1285" s="79"/>
      <c r="Z1285" s="79"/>
      <c r="AA1285" s="79"/>
      <c r="AB1285" s="79"/>
      <c r="AC1285" s="79"/>
      <c r="AD1285" s="79"/>
      <c r="AE1285" s="78"/>
      <c r="AF1285" s="77"/>
      <c r="AG1285" s="77"/>
      <c r="AH1285" s="77"/>
      <c r="AI1285" s="77"/>
      <c r="AJ1285" s="77"/>
      <c r="AK1285" s="77"/>
      <c r="AL1285" s="77"/>
      <c r="AM1285" s="77"/>
      <c r="AN1285" s="77"/>
      <c r="AO1285" s="77"/>
      <c r="AP1285" s="77"/>
      <c r="AQ1285" s="77"/>
      <c r="AR1285" s="77"/>
      <c r="AS1285" s="77"/>
      <c r="AT1285" s="77"/>
      <c r="AU1285" s="77"/>
    </row>
    <row r="1286" spans="1:47">
      <c r="A1286" s="77" t="s">
        <v>2304</v>
      </c>
      <c r="B1286" s="77" t="s">
        <v>2673</v>
      </c>
      <c r="C1286" s="78">
        <v>42558</v>
      </c>
      <c r="D1286" s="77" t="s">
        <v>3773</v>
      </c>
      <c r="E1286" s="94">
        <v>40.78</v>
      </c>
      <c r="F1286" s="77" t="s">
        <v>94</v>
      </c>
      <c r="G1286" s="77" t="s">
        <v>166</v>
      </c>
      <c r="H1286" s="77"/>
      <c r="I1286" s="77"/>
      <c r="J1286" s="77"/>
      <c r="K1286" s="79"/>
      <c r="L1286" s="77"/>
      <c r="P1286" s="77"/>
      <c r="Q1286" s="77"/>
      <c r="R1286" s="77"/>
      <c r="S1286" s="77"/>
      <c r="V1286" s="77"/>
      <c r="W1286" s="77"/>
      <c r="X1286" s="77"/>
      <c r="Y1286" s="79"/>
      <c r="Z1286" s="79"/>
      <c r="AA1286" s="79"/>
      <c r="AB1286" s="79"/>
      <c r="AC1286" s="79"/>
      <c r="AD1286" s="79"/>
      <c r="AE1286" s="78"/>
      <c r="AF1286" s="77"/>
      <c r="AG1286" s="77"/>
      <c r="AH1286" s="77"/>
      <c r="AI1286" s="77"/>
      <c r="AJ1286" s="77"/>
      <c r="AK1286" s="77"/>
      <c r="AL1286" s="77"/>
      <c r="AM1286" s="77"/>
      <c r="AN1286" s="77"/>
      <c r="AO1286" s="77"/>
      <c r="AP1286" s="77"/>
      <c r="AQ1286" s="77"/>
      <c r="AR1286" s="77"/>
      <c r="AS1286" s="77"/>
      <c r="AT1286" s="77"/>
      <c r="AU1286" s="77"/>
    </row>
    <row r="1287" spans="1:47">
      <c r="A1287" s="77" t="s">
        <v>2304</v>
      </c>
      <c r="B1287" s="77" t="s">
        <v>2673</v>
      </c>
      <c r="C1287" s="78">
        <v>42558</v>
      </c>
      <c r="D1287" s="77" t="s">
        <v>3774</v>
      </c>
      <c r="E1287" s="94">
        <v>41.75</v>
      </c>
      <c r="F1287" s="77" t="s">
        <v>94</v>
      </c>
      <c r="G1287" s="77" t="s">
        <v>152</v>
      </c>
      <c r="H1287" s="77"/>
      <c r="I1287" s="77"/>
      <c r="J1287" s="77"/>
      <c r="K1287" s="79"/>
      <c r="L1287" s="77"/>
      <c r="P1287" s="77"/>
      <c r="Q1287" s="77"/>
      <c r="R1287" s="77"/>
      <c r="S1287" s="77"/>
      <c r="V1287" s="77"/>
      <c r="W1287" s="77"/>
      <c r="X1287" s="77"/>
      <c r="Y1287" s="79"/>
      <c r="Z1287" s="79"/>
      <c r="AA1287" s="79"/>
      <c r="AB1287" s="79"/>
      <c r="AC1287" s="79"/>
      <c r="AD1287" s="79"/>
      <c r="AE1287" s="78"/>
      <c r="AF1287" s="77"/>
      <c r="AG1287" s="77"/>
      <c r="AH1287" s="77"/>
      <c r="AI1287" s="77"/>
      <c r="AJ1287" s="77"/>
      <c r="AK1287" s="77"/>
      <c r="AL1287" s="77"/>
      <c r="AM1287" s="77"/>
      <c r="AN1287" s="77"/>
      <c r="AO1287" s="77"/>
      <c r="AP1287" s="77"/>
      <c r="AQ1287" s="77"/>
      <c r="AR1287" s="77"/>
      <c r="AS1287" s="77"/>
      <c r="AT1287" s="77"/>
      <c r="AU1287" s="77"/>
    </row>
    <row r="1288" spans="1:47">
      <c r="A1288" s="77" t="s">
        <v>2304</v>
      </c>
      <c r="B1288" s="77" t="s">
        <v>2673</v>
      </c>
      <c r="C1288" s="78">
        <v>42558</v>
      </c>
      <c r="D1288" s="77" t="s">
        <v>3775</v>
      </c>
      <c r="E1288" s="94">
        <v>43.86</v>
      </c>
      <c r="F1288" s="77" t="s">
        <v>94</v>
      </c>
      <c r="G1288" s="77" t="s">
        <v>94</v>
      </c>
      <c r="H1288" s="77"/>
      <c r="I1288" s="77"/>
      <c r="J1288" s="77"/>
      <c r="K1288" s="79"/>
      <c r="L1288" s="77"/>
      <c r="P1288" s="77"/>
      <c r="Q1288" s="77"/>
      <c r="R1288" s="77"/>
      <c r="S1288" s="77"/>
      <c r="V1288" s="77"/>
      <c r="W1288" s="77"/>
      <c r="X1288" s="77"/>
      <c r="Y1288" s="79"/>
      <c r="Z1288" s="79"/>
      <c r="AA1288" s="79"/>
      <c r="AB1288" s="79"/>
      <c r="AC1288" s="79"/>
      <c r="AD1288" s="79"/>
      <c r="AE1288" s="78"/>
      <c r="AF1288" s="77"/>
      <c r="AG1288" s="77"/>
      <c r="AH1288" s="77"/>
      <c r="AI1288" s="77"/>
      <c r="AJ1288" s="77"/>
      <c r="AK1288" s="77"/>
      <c r="AL1288" s="77"/>
      <c r="AM1288" s="77"/>
      <c r="AN1288" s="77"/>
      <c r="AO1288" s="77"/>
      <c r="AP1288" s="77"/>
      <c r="AQ1288" s="77"/>
      <c r="AR1288" s="77"/>
      <c r="AS1288" s="77"/>
      <c r="AT1288" s="77"/>
      <c r="AU1288" s="77"/>
    </row>
    <row r="1289" spans="1:47">
      <c r="A1289" s="77" t="s">
        <v>2304</v>
      </c>
      <c r="B1289" s="77" t="s">
        <v>2673</v>
      </c>
      <c r="C1289" s="78">
        <v>42558</v>
      </c>
      <c r="D1289" s="77" t="s">
        <v>3776</v>
      </c>
      <c r="E1289" s="94">
        <v>43.99</v>
      </c>
      <c r="F1289" s="77" t="s">
        <v>94</v>
      </c>
      <c r="G1289" s="77" t="s">
        <v>152</v>
      </c>
      <c r="H1289" s="77"/>
      <c r="I1289" s="77"/>
      <c r="J1289" s="77"/>
      <c r="K1289" s="79"/>
      <c r="L1289" s="77"/>
      <c r="P1289" s="77"/>
      <c r="Q1289" s="77"/>
      <c r="R1289" s="77"/>
      <c r="S1289" s="77"/>
      <c r="V1289" s="77"/>
      <c r="W1289" s="77"/>
      <c r="X1289" s="77"/>
      <c r="Y1289" s="79"/>
      <c r="Z1289" s="79"/>
      <c r="AA1289" s="79"/>
      <c r="AB1289" s="79"/>
      <c r="AC1289" s="79"/>
      <c r="AD1289" s="79"/>
      <c r="AE1289" s="78"/>
      <c r="AF1289" s="77"/>
      <c r="AG1289" s="77"/>
      <c r="AH1289" s="77"/>
      <c r="AI1289" s="77"/>
      <c r="AJ1289" s="77"/>
      <c r="AK1289" s="77"/>
      <c r="AL1289" s="77"/>
      <c r="AM1289" s="77"/>
      <c r="AN1289" s="77"/>
      <c r="AO1289" s="77"/>
      <c r="AP1289" s="77"/>
      <c r="AQ1289" s="77"/>
      <c r="AR1289" s="77"/>
      <c r="AS1289" s="77"/>
      <c r="AT1289" s="77"/>
      <c r="AU1289" s="77"/>
    </row>
    <row r="1290" spans="1:47">
      <c r="A1290" s="77" t="s">
        <v>2304</v>
      </c>
      <c r="B1290" s="77" t="s">
        <v>2673</v>
      </c>
      <c r="C1290" s="78">
        <v>42558</v>
      </c>
      <c r="D1290" s="77" t="s">
        <v>3777</v>
      </c>
      <c r="E1290" s="94">
        <v>44.55</v>
      </c>
      <c r="F1290" s="77" t="s">
        <v>94</v>
      </c>
      <c r="G1290" s="77" t="s">
        <v>3660</v>
      </c>
      <c r="H1290" s="77"/>
      <c r="I1290" s="77"/>
      <c r="J1290" s="77"/>
      <c r="K1290" s="79"/>
      <c r="L1290" s="77"/>
      <c r="P1290" s="77"/>
      <c r="Q1290" s="77"/>
      <c r="R1290" s="77"/>
      <c r="S1290" s="77"/>
      <c r="V1290" s="77"/>
      <c r="W1290" s="77"/>
      <c r="X1290" s="77"/>
      <c r="Y1290" s="79"/>
      <c r="Z1290" s="79"/>
      <c r="AA1290" s="79"/>
      <c r="AB1290" s="79"/>
      <c r="AC1290" s="79"/>
      <c r="AD1290" s="79"/>
      <c r="AE1290" s="78"/>
      <c r="AF1290" s="77"/>
      <c r="AG1290" s="77"/>
      <c r="AH1290" s="77"/>
      <c r="AI1290" s="77"/>
      <c r="AJ1290" s="77"/>
      <c r="AK1290" s="77"/>
      <c r="AL1290" s="77"/>
      <c r="AM1290" s="77"/>
      <c r="AN1290" s="77"/>
      <c r="AO1290" s="77"/>
      <c r="AP1290" s="77"/>
      <c r="AQ1290" s="77"/>
      <c r="AR1290" s="77"/>
      <c r="AS1290" s="77"/>
      <c r="AT1290" s="77"/>
      <c r="AU1290" s="77"/>
    </row>
    <row r="1291" spans="1:47">
      <c r="A1291" s="77" t="s">
        <v>2304</v>
      </c>
      <c r="B1291" s="77" t="s">
        <v>2673</v>
      </c>
      <c r="C1291" s="78">
        <v>42558</v>
      </c>
      <c r="D1291" s="77" t="s">
        <v>3778</v>
      </c>
      <c r="E1291" s="94">
        <v>45.65</v>
      </c>
      <c r="F1291" s="77" t="s">
        <v>94</v>
      </c>
      <c r="G1291" s="77" t="s">
        <v>116</v>
      </c>
      <c r="H1291" s="77"/>
      <c r="I1291" s="77"/>
      <c r="J1291" s="77"/>
      <c r="K1291" s="79"/>
      <c r="L1291" s="77"/>
      <c r="P1291" s="77"/>
      <c r="Q1291" s="77"/>
      <c r="R1291" s="77"/>
      <c r="S1291" s="77"/>
      <c r="V1291" s="77"/>
      <c r="W1291" s="77"/>
      <c r="X1291" s="77"/>
      <c r="Y1291" s="79"/>
      <c r="Z1291" s="79"/>
      <c r="AA1291" s="79"/>
      <c r="AB1291" s="79"/>
      <c r="AC1291" s="79"/>
      <c r="AD1291" s="79"/>
      <c r="AE1291" s="78"/>
      <c r="AF1291" s="77"/>
      <c r="AG1291" s="77"/>
      <c r="AH1291" s="77"/>
      <c r="AI1291" s="77"/>
      <c r="AJ1291" s="77"/>
      <c r="AK1291" s="77"/>
      <c r="AL1291" s="77"/>
      <c r="AM1291" s="77"/>
      <c r="AN1291" s="77"/>
      <c r="AO1291" s="77"/>
      <c r="AP1291" s="77"/>
      <c r="AQ1291" s="77"/>
      <c r="AR1291" s="77"/>
      <c r="AS1291" s="77"/>
      <c r="AT1291" s="77"/>
      <c r="AU1291" s="77"/>
    </row>
    <row r="1292" spans="1:47">
      <c r="A1292" s="77" t="s">
        <v>2304</v>
      </c>
      <c r="B1292" s="77" t="s">
        <v>2673</v>
      </c>
      <c r="C1292" s="78">
        <v>42558</v>
      </c>
      <c r="D1292" s="77" t="s">
        <v>3779</v>
      </c>
      <c r="E1292" s="94">
        <v>45.78</v>
      </c>
      <c r="F1292" s="77" t="s">
        <v>94</v>
      </c>
      <c r="G1292" s="77" t="s">
        <v>94</v>
      </c>
      <c r="H1292" s="77"/>
      <c r="I1292" s="77"/>
      <c r="J1292" s="77"/>
      <c r="K1292" s="79"/>
      <c r="L1292" s="77"/>
      <c r="P1292" s="77"/>
      <c r="Q1292" s="77"/>
      <c r="R1292" s="77"/>
      <c r="S1292" s="77"/>
      <c r="V1292" s="77"/>
      <c r="W1292" s="77"/>
      <c r="X1292" s="77"/>
      <c r="Y1292" s="79"/>
      <c r="Z1292" s="79"/>
      <c r="AA1292" s="79"/>
      <c r="AB1292" s="79"/>
      <c r="AC1292" s="79"/>
      <c r="AD1292" s="79"/>
      <c r="AE1292" s="78"/>
      <c r="AF1292" s="77"/>
      <c r="AG1292" s="77"/>
      <c r="AH1292" s="77"/>
      <c r="AI1292" s="77"/>
      <c r="AJ1292" s="77"/>
      <c r="AK1292" s="77"/>
      <c r="AL1292" s="77"/>
      <c r="AM1292" s="77"/>
      <c r="AN1292" s="77"/>
      <c r="AO1292" s="77"/>
      <c r="AP1292" s="77"/>
      <c r="AQ1292" s="77"/>
      <c r="AR1292" s="77"/>
      <c r="AS1292" s="77"/>
      <c r="AT1292" s="77"/>
      <c r="AU1292" s="77"/>
    </row>
    <row r="1293" spans="1:47">
      <c r="A1293" s="77" t="s">
        <v>2304</v>
      </c>
      <c r="B1293" s="77" t="s">
        <v>2673</v>
      </c>
      <c r="C1293" s="78">
        <v>42558</v>
      </c>
      <c r="D1293" s="77" t="s">
        <v>3780</v>
      </c>
      <c r="E1293" s="94">
        <v>46.36</v>
      </c>
      <c r="F1293" s="77" t="s">
        <v>94</v>
      </c>
      <c r="G1293" s="77" t="s">
        <v>306</v>
      </c>
      <c r="H1293" s="77"/>
      <c r="I1293" s="77"/>
      <c r="J1293" s="77"/>
      <c r="K1293" s="79"/>
      <c r="L1293" s="77"/>
      <c r="P1293" s="77"/>
      <c r="Q1293" s="77"/>
      <c r="R1293" s="77"/>
      <c r="S1293" s="77"/>
      <c r="V1293" s="77"/>
      <c r="W1293" s="77"/>
      <c r="X1293" s="77"/>
      <c r="Y1293" s="79"/>
      <c r="Z1293" s="79"/>
      <c r="AA1293" s="79"/>
      <c r="AB1293" s="79"/>
      <c r="AC1293" s="79"/>
      <c r="AD1293" s="79"/>
      <c r="AE1293" s="78"/>
      <c r="AF1293" s="77"/>
      <c r="AG1293" s="77"/>
      <c r="AH1293" s="77"/>
      <c r="AI1293" s="77"/>
      <c r="AJ1293" s="77"/>
      <c r="AK1293" s="77"/>
      <c r="AL1293" s="77"/>
      <c r="AM1293" s="77"/>
      <c r="AN1293" s="77"/>
      <c r="AO1293" s="77"/>
      <c r="AP1293" s="77"/>
      <c r="AQ1293" s="77"/>
      <c r="AR1293" s="77"/>
      <c r="AS1293" s="77"/>
      <c r="AT1293" s="77"/>
      <c r="AU1293" s="77"/>
    </row>
    <row r="1294" spans="1:47">
      <c r="A1294" s="77" t="s">
        <v>2304</v>
      </c>
      <c r="B1294" s="77" t="s">
        <v>2673</v>
      </c>
      <c r="C1294" s="78">
        <v>42558</v>
      </c>
      <c r="D1294" s="77" t="s">
        <v>3781</v>
      </c>
      <c r="E1294" s="94">
        <v>46.95</v>
      </c>
      <c r="F1294" s="77" t="s">
        <v>94</v>
      </c>
      <c r="G1294" s="77" t="s">
        <v>135</v>
      </c>
      <c r="H1294" s="77"/>
      <c r="I1294" s="77"/>
      <c r="J1294" s="77"/>
      <c r="K1294" s="79"/>
      <c r="L1294" s="77"/>
      <c r="P1294" s="77"/>
      <c r="Q1294" s="77"/>
      <c r="R1294" s="77"/>
      <c r="S1294" s="77"/>
      <c r="V1294" s="77"/>
      <c r="W1294" s="77"/>
      <c r="X1294" s="77"/>
      <c r="Y1294" s="79"/>
      <c r="Z1294" s="79"/>
      <c r="AA1294" s="79"/>
      <c r="AB1294" s="79"/>
      <c r="AC1294" s="79"/>
      <c r="AD1294" s="79"/>
      <c r="AE1294" s="78"/>
      <c r="AF1294" s="77"/>
      <c r="AG1294" s="77"/>
      <c r="AH1294" s="77"/>
      <c r="AI1294" s="77"/>
      <c r="AJ1294" s="77"/>
      <c r="AK1294" s="77"/>
      <c r="AL1294" s="77"/>
      <c r="AM1294" s="77"/>
      <c r="AN1294" s="77"/>
      <c r="AO1294" s="77"/>
      <c r="AP1294" s="77"/>
      <c r="AQ1294" s="77"/>
      <c r="AR1294" s="77"/>
      <c r="AS1294" s="77"/>
      <c r="AT1294" s="77"/>
      <c r="AU1294" s="77"/>
    </row>
    <row r="1295" spans="1:47">
      <c r="A1295" s="77" t="s">
        <v>2304</v>
      </c>
      <c r="B1295" s="77" t="s">
        <v>2673</v>
      </c>
      <c r="C1295" s="78">
        <v>42558</v>
      </c>
      <c r="D1295" s="77" t="s">
        <v>3782</v>
      </c>
      <c r="E1295" s="94">
        <v>47.21</v>
      </c>
      <c r="F1295" s="77" t="s">
        <v>94</v>
      </c>
      <c r="G1295" s="77" t="s">
        <v>3660</v>
      </c>
      <c r="H1295" s="77"/>
      <c r="I1295" s="77"/>
      <c r="J1295" s="77"/>
      <c r="K1295" s="79"/>
      <c r="L1295" s="77"/>
      <c r="P1295" s="77"/>
      <c r="Q1295" s="77"/>
      <c r="R1295" s="77"/>
      <c r="S1295" s="77"/>
      <c r="V1295" s="77"/>
      <c r="W1295" s="77"/>
      <c r="X1295" s="77"/>
      <c r="Y1295" s="79"/>
      <c r="Z1295" s="79"/>
      <c r="AA1295" s="79"/>
      <c r="AB1295" s="79"/>
      <c r="AC1295" s="79"/>
      <c r="AD1295" s="79"/>
      <c r="AE1295" s="78"/>
      <c r="AF1295" s="77"/>
      <c r="AG1295" s="77"/>
      <c r="AH1295" s="77"/>
      <c r="AI1295" s="77"/>
      <c r="AJ1295" s="77"/>
      <c r="AK1295" s="77"/>
      <c r="AL1295" s="77"/>
      <c r="AM1295" s="77"/>
      <c r="AN1295" s="77"/>
      <c r="AO1295" s="77"/>
      <c r="AP1295" s="77"/>
      <c r="AQ1295" s="77"/>
      <c r="AR1295" s="77"/>
      <c r="AS1295" s="77"/>
      <c r="AT1295" s="77"/>
      <c r="AU1295" s="77"/>
    </row>
    <row r="1296" spans="1:47">
      <c r="A1296" s="77" t="s">
        <v>2304</v>
      </c>
      <c r="B1296" s="77" t="s">
        <v>2673</v>
      </c>
      <c r="C1296" s="78">
        <v>42558</v>
      </c>
      <c r="D1296" s="77" t="s">
        <v>3783</v>
      </c>
      <c r="E1296" s="94">
        <v>48.51</v>
      </c>
      <c r="F1296" s="77" t="s">
        <v>94</v>
      </c>
      <c r="G1296" s="77" t="s">
        <v>105</v>
      </c>
      <c r="H1296" s="77"/>
      <c r="I1296" s="77"/>
      <c r="J1296" s="77"/>
      <c r="K1296" s="79"/>
      <c r="L1296" s="77"/>
      <c r="P1296" s="77"/>
      <c r="Q1296" s="77"/>
      <c r="R1296" s="77"/>
      <c r="S1296" s="77"/>
      <c r="V1296" s="77"/>
      <c r="W1296" s="77"/>
      <c r="X1296" s="77"/>
      <c r="Y1296" s="79"/>
      <c r="Z1296" s="79"/>
      <c r="AA1296" s="79"/>
      <c r="AB1296" s="79"/>
      <c r="AC1296" s="79"/>
      <c r="AD1296" s="79"/>
      <c r="AE1296" s="78"/>
      <c r="AF1296" s="77"/>
      <c r="AG1296" s="77"/>
      <c r="AH1296" s="77"/>
      <c r="AI1296" s="77"/>
      <c r="AJ1296" s="77"/>
      <c r="AK1296" s="77"/>
      <c r="AL1296" s="77"/>
      <c r="AM1296" s="77"/>
      <c r="AN1296" s="77"/>
      <c r="AO1296" s="77"/>
      <c r="AP1296" s="77"/>
      <c r="AQ1296" s="77"/>
      <c r="AR1296" s="77"/>
      <c r="AS1296" s="77"/>
      <c r="AT1296" s="77"/>
      <c r="AU1296" s="77"/>
    </row>
    <row r="1297" spans="1:47">
      <c r="A1297" s="77" t="s">
        <v>2304</v>
      </c>
      <c r="B1297" s="77" t="s">
        <v>2673</v>
      </c>
      <c r="C1297" s="78">
        <v>42558</v>
      </c>
      <c r="D1297" s="77" t="s">
        <v>3784</v>
      </c>
      <c r="E1297" s="94">
        <v>48.61</v>
      </c>
      <c r="F1297" s="77" t="s">
        <v>94</v>
      </c>
      <c r="G1297" s="77" t="s">
        <v>105</v>
      </c>
      <c r="H1297" s="77"/>
      <c r="I1297" s="77"/>
      <c r="J1297" s="77"/>
      <c r="K1297" s="79"/>
      <c r="L1297" s="77"/>
      <c r="P1297" s="77"/>
      <c r="Q1297" s="77"/>
      <c r="R1297" s="77"/>
      <c r="S1297" s="77"/>
      <c r="V1297" s="77"/>
      <c r="W1297" s="77"/>
      <c r="X1297" s="77"/>
      <c r="Y1297" s="79"/>
      <c r="Z1297" s="79"/>
      <c r="AA1297" s="79"/>
      <c r="AB1297" s="79"/>
      <c r="AC1297" s="79"/>
      <c r="AD1297" s="79"/>
      <c r="AE1297" s="78"/>
      <c r="AF1297" s="77"/>
      <c r="AG1297" s="77"/>
      <c r="AH1297" s="77"/>
      <c r="AI1297" s="77"/>
      <c r="AJ1297" s="77"/>
      <c r="AK1297" s="77"/>
      <c r="AL1297" s="77"/>
      <c r="AM1297" s="77"/>
      <c r="AN1297" s="77"/>
      <c r="AO1297" s="77"/>
      <c r="AP1297" s="77"/>
      <c r="AQ1297" s="77"/>
      <c r="AR1297" s="77"/>
      <c r="AS1297" s="77"/>
      <c r="AT1297" s="77"/>
      <c r="AU1297" s="77"/>
    </row>
    <row r="1298" spans="1:47">
      <c r="A1298" s="77" t="s">
        <v>2304</v>
      </c>
      <c r="B1298" s="77" t="s">
        <v>2673</v>
      </c>
      <c r="C1298" s="78">
        <v>42558</v>
      </c>
      <c r="D1298" s="77" t="s">
        <v>3785</v>
      </c>
      <c r="E1298" s="94">
        <v>48.72</v>
      </c>
      <c r="F1298" s="77" t="s">
        <v>94</v>
      </c>
      <c r="G1298" s="77" t="s">
        <v>131</v>
      </c>
      <c r="H1298" s="77"/>
      <c r="I1298" s="77"/>
      <c r="J1298" s="77"/>
      <c r="K1298" s="79"/>
      <c r="L1298" s="77"/>
      <c r="P1298" s="77"/>
      <c r="Q1298" s="77"/>
      <c r="R1298" s="77"/>
      <c r="S1298" s="77"/>
      <c r="V1298" s="77"/>
      <c r="W1298" s="77"/>
      <c r="X1298" s="77"/>
      <c r="Y1298" s="79"/>
      <c r="Z1298" s="79"/>
      <c r="AA1298" s="79"/>
      <c r="AB1298" s="79"/>
      <c r="AC1298" s="79"/>
      <c r="AD1298" s="79"/>
      <c r="AE1298" s="78"/>
      <c r="AF1298" s="77"/>
      <c r="AG1298" s="77"/>
      <c r="AH1298" s="77"/>
      <c r="AI1298" s="77"/>
      <c r="AJ1298" s="77"/>
      <c r="AK1298" s="77"/>
      <c r="AL1298" s="77"/>
      <c r="AM1298" s="77"/>
      <c r="AN1298" s="77"/>
      <c r="AO1298" s="77"/>
      <c r="AP1298" s="77"/>
      <c r="AQ1298" s="77"/>
      <c r="AR1298" s="77"/>
      <c r="AS1298" s="77"/>
      <c r="AT1298" s="77"/>
      <c r="AU1298" s="77"/>
    </row>
    <row r="1299" spans="1:47">
      <c r="A1299" s="77" t="s">
        <v>2304</v>
      </c>
      <c r="B1299" s="77" t="s">
        <v>2673</v>
      </c>
      <c r="C1299" s="78">
        <v>42558</v>
      </c>
      <c r="D1299" s="77" t="s">
        <v>3786</v>
      </c>
      <c r="E1299" s="94">
        <v>48.92</v>
      </c>
      <c r="F1299" s="77" t="s">
        <v>94</v>
      </c>
      <c r="G1299" s="77" t="s">
        <v>3660</v>
      </c>
      <c r="H1299" s="77"/>
      <c r="I1299" s="77"/>
      <c r="J1299" s="77"/>
      <c r="K1299" s="79"/>
      <c r="L1299" s="77"/>
      <c r="P1299" s="77"/>
      <c r="Q1299" s="77"/>
      <c r="R1299" s="77"/>
      <c r="S1299" s="77"/>
      <c r="V1299" s="77"/>
      <c r="W1299" s="77"/>
      <c r="X1299" s="77"/>
      <c r="Y1299" s="79"/>
      <c r="Z1299" s="79"/>
      <c r="AA1299" s="79"/>
      <c r="AB1299" s="79"/>
      <c r="AC1299" s="79"/>
      <c r="AD1299" s="79"/>
      <c r="AE1299" s="78"/>
      <c r="AF1299" s="77"/>
      <c r="AG1299" s="77"/>
      <c r="AH1299" s="77"/>
      <c r="AI1299" s="77"/>
      <c r="AJ1299" s="77"/>
      <c r="AK1299" s="77"/>
      <c r="AL1299" s="77"/>
      <c r="AM1299" s="77"/>
      <c r="AN1299" s="77"/>
      <c r="AO1299" s="77"/>
      <c r="AP1299" s="77"/>
      <c r="AQ1299" s="77"/>
      <c r="AR1299" s="77"/>
      <c r="AS1299" s="77"/>
      <c r="AT1299" s="77"/>
      <c r="AU1299" s="77"/>
    </row>
    <row r="1300" spans="1:47">
      <c r="A1300" s="77" t="s">
        <v>2304</v>
      </c>
      <c r="B1300" s="77" t="s">
        <v>2673</v>
      </c>
      <c r="C1300" s="78">
        <v>42558</v>
      </c>
      <c r="D1300" s="77" t="s">
        <v>3787</v>
      </c>
      <c r="E1300" s="94">
        <v>49.87</v>
      </c>
      <c r="F1300" s="77" t="s">
        <v>94</v>
      </c>
      <c r="G1300" s="77" t="s">
        <v>97</v>
      </c>
      <c r="H1300" s="77"/>
      <c r="I1300" s="77"/>
      <c r="J1300" s="77"/>
      <c r="K1300" s="79"/>
      <c r="L1300" s="77"/>
      <c r="P1300" s="77"/>
      <c r="Q1300" s="77"/>
      <c r="R1300" s="77"/>
      <c r="S1300" s="77"/>
      <c r="V1300" s="77"/>
      <c r="W1300" s="77"/>
      <c r="X1300" s="77"/>
      <c r="Y1300" s="79"/>
      <c r="Z1300" s="79"/>
      <c r="AA1300" s="79"/>
      <c r="AB1300" s="79"/>
      <c r="AC1300" s="79"/>
      <c r="AD1300" s="79"/>
      <c r="AE1300" s="78"/>
      <c r="AF1300" s="77"/>
      <c r="AG1300" s="77"/>
      <c r="AH1300" s="77"/>
      <c r="AI1300" s="77"/>
      <c r="AJ1300" s="77"/>
      <c r="AK1300" s="77"/>
      <c r="AL1300" s="77"/>
      <c r="AM1300" s="77"/>
      <c r="AN1300" s="77"/>
      <c r="AO1300" s="77"/>
      <c r="AP1300" s="77"/>
      <c r="AQ1300" s="77"/>
      <c r="AR1300" s="77"/>
      <c r="AS1300" s="77"/>
      <c r="AT1300" s="77"/>
      <c r="AU1300" s="77"/>
    </row>
    <row r="1301" spans="1:47">
      <c r="A1301" s="77" t="s">
        <v>2304</v>
      </c>
      <c r="B1301" s="77" t="s">
        <v>2673</v>
      </c>
      <c r="C1301" s="78">
        <v>42558</v>
      </c>
      <c r="D1301" s="77" t="s">
        <v>3788</v>
      </c>
      <c r="E1301" s="94">
        <v>50.5</v>
      </c>
      <c r="F1301" s="77" t="s">
        <v>94</v>
      </c>
      <c r="G1301" s="77" t="s">
        <v>105</v>
      </c>
      <c r="H1301" s="77"/>
      <c r="I1301" s="77"/>
      <c r="J1301" s="77"/>
      <c r="K1301" s="79"/>
      <c r="L1301" s="77"/>
      <c r="P1301" s="77"/>
      <c r="Q1301" s="77"/>
      <c r="R1301" s="77"/>
      <c r="S1301" s="77"/>
      <c r="V1301" s="77"/>
      <c r="W1301" s="77"/>
      <c r="X1301" s="77"/>
      <c r="Y1301" s="79"/>
      <c r="Z1301" s="79"/>
      <c r="AA1301" s="79"/>
      <c r="AB1301" s="79"/>
      <c r="AC1301" s="79"/>
      <c r="AD1301" s="79"/>
      <c r="AE1301" s="78"/>
      <c r="AF1301" s="77"/>
      <c r="AG1301" s="77"/>
      <c r="AH1301" s="77"/>
      <c r="AI1301" s="77"/>
      <c r="AJ1301" s="77"/>
      <c r="AK1301" s="77"/>
      <c r="AL1301" s="77"/>
      <c r="AM1301" s="77"/>
      <c r="AN1301" s="77"/>
      <c r="AO1301" s="77"/>
      <c r="AP1301" s="77"/>
      <c r="AQ1301" s="77"/>
      <c r="AR1301" s="77"/>
      <c r="AS1301" s="77"/>
      <c r="AT1301" s="77"/>
      <c r="AU1301" s="77"/>
    </row>
    <row r="1302" spans="1:47">
      <c r="A1302" s="77" t="s">
        <v>2304</v>
      </c>
      <c r="B1302" s="77" t="s">
        <v>2673</v>
      </c>
      <c r="C1302" s="78">
        <v>42558</v>
      </c>
      <c r="D1302" s="77" t="s">
        <v>3789</v>
      </c>
      <c r="E1302" s="94">
        <v>52.6</v>
      </c>
      <c r="F1302" s="77" t="s">
        <v>94</v>
      </c>
      <c r="G1302" s="77" t="s">
        <v>170</v>
      </c>
      <c r="H1302" s="77"/>
      <c r="I1302" s="77"/>
      <c r="J1302" s="77"/>
      <c r="K1302" s="79"/>
      <c r="L1302" s="77"/>
      <c r="P1302" s="77"/>
      <c r="Q1302" s="77"/>
      <c r="R1302" s="77"/>
      <c r="S1302" s="77"/>
      <c r="V1302" s="77"/>
      <c r="W1302" s="77"/>
      <c r="X1302" s="77"/>
      <c r="Y1302" s="79"/>
      <c r="Z1302" s="79"/>
      <c r="AA1302" s="79"/>
      <c r="AB1302" s="79"/>
      <c r="AC1302" s="79"/>
      <c r="AD1302" s="79"/>
      <c r="AE1302" s="78"/>
      <c r="AF1302" s="77"/>
      <c r="AG1302" s="77"/>
      <c r="AH1302" s="77"/>
      <c r="AI1302" s="77"/>
      <c r="AJ1302" s="77"/>
      <c r="AK1302" s="77"/>
      <c r="AL1302" s="77"/>
      <c r="AM1302" s="77"/>
      <c r="AN1302" s="77"/>
      <c r="AO1302" s="77"/>
      <c r="AP1302" s="77"/>
      <c r="AQ1302" s="77"/>
      <c r="AR1302" s="77"/>
      <c r="AS1302" s="77"/>
      <c r="AT1302" s="77"/>
      <c r="AU1302" s="77"/>
    </row>
    <row r="1303" spans="1:47">
      <c r="A1303" s="77" t="s">
        <v>2304</v>
      </c>
      <c r="B1303" s="77" t="s">
        <v>2673</v>
      </c>
      <c r="C1303" s="78">
        <v>42558</v>
      </c>
      <c r="D1303" s="77" t="s">
        <v>3790</v>
      </c>
      <c r="E1303" s="94">
        <v>52.64</v>
      </c>
      <c r="F1303" s="77" t="s">
        <v>94</v>
      </c>
      <c r="G1303" s="77" t="s">
        <v>3660</v>
      </c>
      <c r="H1303" s="77"/>
      <c r="I1303" s="77"/>
      <c r="J1303" s="77"/>
      <c r="K1303" s="79"/>
      <c r="L1303" s="77"/>
      <c r="P1303" s="77"/>
      <c r="Q1303" s="77"/>
      <c r="R1303" s="77"/>
      <c r="S1303" s="77"/>
      <c r="V1303" s="77"/>
      <c r="W1303" s="77"/>
      <c r="X1303" s="77"/>
      <c r="Y1303" s="79"/>
      <c r="Z1303" s="79"/>
      <c r="AA1303" s="79"/>
      <c r="AB1303" s="79"/>
      <c r="AC1303" s="79"/>
      <c r="AD1303" s="79"/>
      <c r="AE1303" s="78"/>
      <c r="AF1303" s="77"/>
      <c r="AG1303" s="77"/>
      <c r="AH1303" s="77"/>
      <c r="AI1303" s="77"/>
      <c r="AJ1303" s="77"/>
      <c r="AK1303" s="77"/>
      <c r="AL1303" s="77"/>
      <c r="AM1303" s="77"/>
      <c r="AN1303" s="77"/>
      <c r="AO1303" s="77"/>
      <c r="AP1303" s="77"/>
      <c r="AQ1303" s="77"/>
      <c r="AR1303" s="77"/>
      <c r="AS1303" s="77"/>
      <c r="AT1303" s="77"/>
      <c r="AU1303" s="77"/>
    </row>
    <row r="1304" spans="1:47">
      <c r="A1304" s="77" t="s">
        <v>2304</v>
      </c>
      <c r="B1304" s="77" t="s">
        <v>2673</v>
      </c>
      <c r="C1304" s="78">
        <v>42558</v>
      </c>
      <c r="D1304" s="77" t="s">
        <v>3791</v>
      </c>
      <c r="E1304" s="94">
        <v>54.16</v>
      </c>
      <c r="F1304" s="77" t="s">
        <v>94</v>
      </c>
      <c r="G1304" s="77" t="s">
        <v>127</v>
      </c>
      <c r="H1304" s="77"/>
      <c r="I1304" s="77"/>
      <c r="J1304" s="77"/>
      <c r="K1304" s="79"/>
      <c r="L1304" s="77"/>
      <c r="P1304" s="77"/>
      <c r="Q1304" s="77"/>
      <c r="R1304" s="77"/>
      <c r="S1304" s="77"/>
      <c r="V1304" s="77"/>
      <c r="W1304" s="77"/>
      <c r="X1304" s="77"/>
      <c r="Y1304" s="79"/>
      <c r="Z1304" s="79"/>
      <c r="AA1304" s="79"/>
      <c r="AB1304" s="79"/>
      <c r="AC1304" s="79"/>
      <c r="AD1304" s="79"/>
      <c r="AE1304" s="78"/>
      <c r="AF1304" s="77"/>
      <c r="AG1304" s="77"/>
      <c r="AH1304" s="77"/>
      <c r="AI1304" s="77"/>
      <c r="AJ1304" s="77"/>
      <c r="AK1304" s="77"/>
      <c r="AL1304" s="77"/>
      <c r="AM1304" s="77"/>
      <c r="AN1304" s="77"/>
      <c r="AO1304" s="77"/>
      <c r="AP1304" s="77"/>
      <c r="AQ1304" s="77"/>
      <c r="AR1304" s="77"/>
      <c r="AS1304" s="77"/>
      <c r="AT1304" s="77"/>
      <c r="AU1304" s="77"/>
    </row>
    <row r="1305" spans="1:47">
      <c r="A1305" s="77" t="s">
        <v>2304</v>
      </c>
      <c r="B1305" s="77" t="s">
        <v>2673</v>
      </c>
      <c r="C1305" s="78">
        <v>42558</v>
      </c>
      <c r="D1305" s="77" t="s">
        <v>3792</v>
      </c>
      <c r="E1305" s="94">
        <v>54.71</v>
      </c>
      <c r="F1305" s="77" t="s">
        <v>94</v>
      </c>
      <c r="G1305" s="77" t="s">
        <v>152</v>
      </c>
      <c r="H1305" s="77"/>
      <c r="I1305" s="77"/>
      <c r="J1305" s="77"/>
      <c r="K1305" s="79"/>
      <c r="L1305" s="77"/>
      <c r="P1305" s="77"/>
      <c r="Q1305" s="77"/>
      <c r="R1305" s="77"/>
      <c r="S1305" s="77"/>
      <c r="V1305" s="77"/>
      <c r="W1305" s="77"/>
      <c r="X1305" s="77"/>
      <c r="Y1305" s="79"/>
      <c r="Z1305" s="79"/>
      <c r="AA1305" s="79"/>
      <c r="AB1305" s="79"/>
      <c r="AC1305" s="79"/>
      <c r="AD1305" s="79"/>
      <c r="AE1305" s="78"/>
      <c r="AF1305" s="77"/>
      <c r="AG1305" s="77"/>
      <c r="AH1305" s="77"/>
      <c r="AI1305" s="77"/>
      <c r="AJ1305" s="77"/>
      <c r="AK1305" s="77"/>
      <c r="AL1305" s="77"/>
      <c r="AM1305" s="77"/>
      <c r="AN1305" s="77"/>
      <c r="AO1305" s="77"/>
      <c r="AP1305" s="77"/>
      <c r="AQ1305" s="77"/>
      <c r="AR1305" s="77"/>
      <c r="AS1305" s="77"/>
      <c r="AT1305" s="77"/>
      <c r="AU1305" s="77"/>
    </row>
    <row r="1306" spans="1:47">
      <c r="A1306" s="77" t="s">
        <v>2304</v>
      </c>
      <c r="B1306" s="77" t="s">
        <v>2673</v>
      </c>
      <c r="C1306" s="78">
        <v>42558</v>
      </c>
      <c r="D1306" s="77" t="s">
        <v>3793</v>
      </c>
      <c r="E1306" s="94">
        <v>55.77</v>
      </c>
      <c r="F1306" s="77" t="s">
        <v>94</v>
      </c>
      <c r="G1306" s="77" t="s">
        <v>345</v>
      </c>
      <c r="H1306" s="77"/>
      <c r="I1306" s="77"/>
      <c r="J1306" s="77"/>
      <c r="K1306" s="79"/>
      <c r="L1306" s="77"/>
      <c r="P1306" s="77"/>
      <c r="Q1306" s="77"/>
      <c r="R1306" s="77"/>
      <c r="S1306" s="77"/>
      <c r="V1306" s="77"/>
      <c r="W1306" s="77"/>
      <c r="X1306" s="77"/>
      <c r="Y1306" s="79"/>
      <c r="Z1306" s="79"/>
      <c r="AA1306" s="79"/>
      <c r="AB1306" s="79"/>
      <c r="AC1306" s="79"/>
      <c r="AD1306" s="79"/>
      <c r="AE1306" s="78"/>
      <c r="AF1306" s="77"/>
      <c r="AG1306" s="77"/>
      <c r="AH1306" s="77"/>
      <c r="AI1306" s="77"/>
      <c r="AJ1306" s="77"/>
      <c r="AK1306" s="77"/>
      <c r="AL1306" s="77"/>
      <c r="AM1306" s="77"/>
      <c r="AN1306" s="77"/>
      <c r="AO1306" s="77"/>
      <c r="AP1306" s="77"/>
      <c r="AQ1306" s="77"/>
      <c r="AR1306" s="77"/>
      <c r="AS1306" s="77"/>
      <c r="AT1306" s="77"/>
      <c r="AU1306" s="77"/>
    </row>
    <row r="1307" spans="1:47">
      <c r="A1307" s="77" t="s">
        <v>2304</v>
      </c>
      <c r="B1307" s="77" t="s">
        <v>2673</v>
      </c>
      <c r="C1307" s="78">
        <v>42558</v>
      </c>
      <c r="D1307" s="77" t="s">
        <v>3794</v>
      </c>
      <c r="E1307" s="94">
        <v>60.89</v>
      </c>
      <c r="F1307" s="77" t="s">
        <v>94</v>
      </c>
      <c r="G1307" s="77" t="s">
        <v>208</v>
      </c>
      <c r="H1307" s="77"/>
      <c r="I1307" s="77"/>
      <c r="J1307" s="77"/>
      <c r="K1307" s="79"/>
      <c r="L1307" s="77"/>
      <c r="P1307" s="77"/>
      <c r="Q1307" s="77"/>
      <c r="R1307" s="77"/>
      <c r="S1307" s="77"/>
      <c r="V1307" s="77"/>
      <c r="W1307" s="77"/>
      <c r="X1307" s="77"/>
      <c r="Y1307" s="79"/>
      <c r="Z1307" s="79"/>
      <c r="AA1307" s="79"/>
      <c r="AB1307" s="79"/>
      <c r="AC1307" s="79"/>
      <c r="AD1307" s="79"/>
      <c r="AE1307" s="78"/>
      <c r="AF1307" s="77"/>
      <c r="AG1307" s="77"/>
      <c r="AH1307" s="77"/>
      <c r="AI1307" s="77"/>
      <c r="AJ1307" s="77"/>
      <c r="AK1307" s="77"/>
      <c r="AL1307" s="77"/>
      <c r="AM1307" s="77"/>
      <c r="AN1307" s="77"/>
      <c r="AO1307" s="77"/>
      <c r="AP1307" s="77"/>
      <c r="AQ1307" s="77"/>
      <c r="AR1307" s="77"/>
      <c r="AS1307" s="77"/>
      <c r="AT1307" s="77"/>
      <c r="AU1307" s="77"/>
    </row>
    <row r="1308" spans="1:47">
      <c r="A1308" s="77" t="s">
        <v>2304</v>
      </c>
      <c r="B1308" s="77" t="s">
        <v>2673</v>
      </c>
      <c r="C1308" s="78">
        <v>42558</v>
      </c>
      <c r="D1308" s="77" t="s">
        <v>3795</v>
      </c>
      <c r="E1308" s="94">
        <v>61.98</v>
      </c>
      <c r="F1308" s="77" t="s">
        <v>94</v>
      </c>
      <c r="G1308" s="77" t="s">
        <v>269</v>
      </c>
      <c r="H1308" s="77"/>
      <c r="I1308" s="77"/>
      <c r="J1308" s="77"/>
      <c r="K1308" s="79"/>
      <c r="L1308" s="77"/>
      <c r="P1308" s="77"/>
      <c r="Q1308" s="77"/>
      <c r="R1308" s="77"/>
      <c r="S1308" s="77"/>
      <c r="V1308" s="77"/>
      <c r="W1308" s="77"/>
      <c r="X1308" s="77"/>
      <c r="Y1308" s="79"/>
      <c r="Z1308" s="79"/>
      <c r="AA1308" s="79"/>
      <c r="AB1308" s="79"/>
      <c r="AC1308" s="79"/>
      <c r="AD1308" s="79"/>
      <c r="AE1308" s="78"/>
      <c r="AF1308" s="77"/>
      <c r="AG1308" s="77"/>
      <c r="AH1308" s="77"/>
      <c r="AI1308" s="77"/>
      <c r="AJ1308" s="77"/>
      <c r="AK1308" s="77"/>
      <c r="AL1308" s="77"/>
      <c r="AM1308" s="77"/>
      <c r="AN1308" s="77"/>
      <c r="AO1308" s="77"/>
      <c r="AP1308" s="77"/>
      <c r="AQ1308" s="77"/>
      <c r="AR1308" s="77"/>
      <c r="AS1308" s="77"/>
      <c r="AT1308" s="77"/>
      <c r="AU1308" s="77"/>
    </row>
    <row r="1309" spans="1:47">
      <c r="A1309" s="77" t="s">
        <v>2304</v>
      </c>
      <c r="B1309" s="77" t="s">
        <v>2673</v>
      </c>
      <c r="C1309" s="78">
        <v>42558</v>
      </c>
      <c r="D1309" s="77" t="s">
        <v>3796</v>
      </c>
      <c r="E1309" s="94">
        <v>62.51</v>
      </c>
      <c r="F1309" s="77" t="s">
        <v>94</v>
      </c>
      <c r="G1309" s="77" t="s">
        <v>3660</v>
      </c>
      <c r="H1309" s="77"/>
      <c r="I1309" s="77"/>
      <c r="J1309" s="77"/>
      <c r="K1309" s="79"/>
      <c r="L1309" s="77"/>
      <c r="P1309" s="77"/>
      <c r="Q1309" s="77"/>
      <c r="R1309" s="77"/>
      <c r="S1309" s="77"/>
      <c r="V1309" s="77"/>
      <c r="W1309" s="77"/>
      <c r="X1309" s="77"/>
      <c r="Y1309" s="79"/>
      <c r="Z1309" s="79"/>
      <c r="AA1309" s="79"/>
      <c r="AB1309" s="79"/>
      <c r="AC1309" s="79"/>
      <c r="AD1309" s="79"/>
      <c r="AE1309" s="78"/>
      <c r="AF1309" s="77"/>
      <c r="AG1309" s="77"/>
      <c r="AH1309" s="77"/>
      <c r="AI1309" s="77"/>
      <c r="AJ1309" s="77"/>
      <c r="AK1309" s="77"/>
      <c r="AL1309" s="77"/>
      <c r="AM1309" s="77"/>
      <c r="AN1309" s="77"/>
      <c r="AO1309" s="77"/>
      <c r="AP1309" s="77"/>
      <c r="AQ1309" s="77"/>
      <c r="AR1309" s="77"/>
      <c r="AS1309" s="77"/>
      <c r="AT1309" s="77"/>
      <c r="AU1309" s="77"/>
    </row>
    <row r="1310" spans="1:47">
      <c r="A1310" s="77" t="s">
        <v>2304</v>
      </c>
      <c r="B1310" s="77" t="s">
        <v>2673</v>
      </c>
      <c r="C1310" s="78">
        <v>42558</v>
      </c>
      <c r="D1310" s="77" t="s">
        <v>3797</v>
      </c>
      <c r="E1310" s="94">
        <v>62.63</v>
      </c>
      <c r="F1310" s="77" t="s">
        <v>94</v>
      </c>
      <c r="G1310" s="77" t="s">
        <v>133</v>
      </c>
      <c r="H1310" s="77"/>
      <c r="I1310" s="77"/>
      <c r="J1310" s="77"/>
      <c r="K1310" s="79"/>
      <c r="L1310" s="77"/>
      <c r="P1310" s="77"/>
      <c r="Q1310" s="77"/>
      <c r="R1310" s="77"/>
      <c r="S1310" s="77"/>
      <c r="V1310" s="77"/>
      <c r="W1310" s="77"/>
      <c r="X1310" s="77"/>
      <c r="Y1310" s="79"/>
      <c r="Z1310" s="79"/>
      <c r="AA1310" s="79"/>
      <c r="AB1310" s="79"/>
      <c r="AC1310" s="79"/>
      <c r="AD1310" s="79"/>
      <c r="AE1310" s="78"/>
      <c r="AF1310" s="77"/>
      <c r="AG1310" s="77"/>
      <c r="AH1310" s="77"/>
      <c r="AI1310" s="77"/>
      <c r="AJ1310" s="77"/>
      <c r="AK1310" s="77"/>
      <c r="AL1310" s="77"/>
      <c r="AM1310" s="77"/>
      <c r="AN1310" s="77"/>
      <c r="AO1310" s="77"/>
      <c r="AP1310" s="77"/>
      <c r="AQ1310" s="77"/>
      <c r="AR1310" s="77"/>
      <c r="AS1310" s="77"/>
      <c r="AT1310" s="77"/>
      <c r="AU1310" s="77"/>
    </row>
    <row r="1311" spans="1:47">
      <c r="A1311" s="77" t="s">
        <v>2304</v>
      </c>
      <c r="B1311" s="77" t="s">
        <v>2673</v>
      </c>
      <c r="C1311" s="78">
        <v>42558</v>
      </c>
      <c r="D1311" s="77" t="s">
        <v>3798</v>
      </c>
      <c r="E1311" s="94">
        <v>62.94</v>
      </c>
      <c r="F1311" s="77" t="s">
        <v>94</v>
      </c>
      <c r="G1311" s="77" t="s">
        <v>196</v>
      </c>
      <c r="H1311" s="77"/>
      <c r="I1311" s="77"/>
      <c r="J1311" s="77"/>
      <c r="K1311" s="79"/>
      <c r="L1311" s="77"/>
      <c r="P1311" s="77"/>
      <c r="Q1311" s="77"/>
      <c r="R1311" s="77"/>
      <c r="S1311" s="77"/>
      <c r="V1311" s="77"/>
      <c r="W1311" s="77"/>
      <c r="X1311" s="77"/>
      <c r="Y1311" s="79"/>
      <c r="Z1311" s="79"/>
      <c r="AA1311" s="79"/>
      <c r="AB1311" s="79"/>
      <c r="AC1311" s="79"/>
      <c r="AD1311" s="79"/>
      <c r="AE1311" s="78"/>
      <c r="AF1311" s="77"/>
      <c r="AG1311" s="77"/>
      <c r="AH1311" s="77"/>
      <c r="AI1311" s="77"/>
      <c r="AJ1311" s="77"/>
      <c r="AK1311" s="77"/>
      <c r="AL1311" s="77"/>
      <c r="AM1311" s="77"/>
      <c r="AN1311" s="77"/>
      <c r="AO1311" s="77"/>
      <c r="AP1311" s="77"/>
      <c r="AQ1311" s="77"/>
      <c r="AR1311" s="77"/>
      <c r="AS1311" s="77"/>
      <c r="AT1311" s="77"/>
      <c r="AU1311" s="77"/>
    </row>
    <row r="1312" spans="1:47">
      <c r="A1312" s="77" t="s">
        <v>2304</v>
      </c>
      <c r="B1312" s="77" t="s">
        <v>2673</v>
      </c>
      <c r="C1312" s="78">
        <v>42558</v>
      </c>
      <c r="D1312" s="77" t="s">
        <v>3799</v>
      </c>
      <c r="E1312" s="94">
        <v>63.83</v>
      </c>
      <c r="F1312" s="77" t="s">
        <v>94</v>
      </c>
      <c r="G1312" s="77" t="s">
        <v>152</v>
      </c>
      <c r="H1312" s="77"/>
      <c r="I1312" s="77"/>
      <c r="J1312" s="77"/>
      <c r="K1312" s="79"/>
      <c r="L1312" s="77"/>
      <c r="P1312" s="77"/>
      <c r="Q1312" s="77"/>
      <c r="R1312" s="77"/>
      <c r="S1312" s="77"/>
      <c r="V1312" s="77"/>
      <c r="W1312" s="77"/>
      <c r="X1312" s="77"/>
      <c r="Y1312" s="79"/>
      <c r="Z1312" s="79"/>
      <c r="AA1312" s="79"/>
      <c r="AB1312" s="79"/>
      <c r="AC1312" s="79"/>
      <c r="AD1312" s="79"/>
      <c r="AE1312" s="78"/>
      <c r="AF1312" s="77"/>
      <c r="AG1312" s="77"/>
      <c r="AH1312" s="77"/>
      <c r="AI1312" s="77"/>
      <c r="AJ1312" s="77"/>
      <c r="AK1312" s="77"/>
      <c r="AL1312" s="77"/>
      <c r="AM1312" s="77"/>
      <c r="AN1312" s="77"/>
      <c r="AO1312" s="77"/>
      <c r="AP1312" s="77"/>
      <c r="AQ1312" s="77"/>
      <c r="AR1312" s="77"/>
      <c r="AS1312" s="77"/>
      <c r="AT1312" s="77"/>
      <c r="AU1312" s="77"/>
    </row>
    <row r="1313" spans="1:47">
      <c r="A1313" s="77" t="s">
        <v>2304</v>
      </c>
      <c r="B1313" s="77" t="s">
        <v>2673</v>
      </c>
      <c r="C1313" s="78">
        <v>42558</v>
      </c>
      <c r="D1313" s="77" t="s">
        <v>3800</v>
      </c>
      <c r="E1313" s="94">
        <v>64.540000000000006</v>
      </c>
      <c r="F1313" s="77" t="s">
        <v>94</v>
      </c>
      <c r="G1313" s="77" t="s">
        <v>848</v>
      </c>
      <c r="H1313" s="77"/>
      <c r="I1313" s="77"/>
      <c r="J1313" s="77"/>
      <c r="K1313" s="79"/>
      <c r="L1313" s="77"/>
      <c r="P1313" s="77"/>
      <c r="Q1313" s="77"/>
      <c r="R1313" s="77"/>
      <c r="S1313" s="77"/>
      <c r="V1313" s="77"/>
      <c r="W1313" s="77"/>
      <c r="X1313" s="77"/>
      <c r="Y1313" s="79"/>
      <c r="Z1313" s="79"/>
      <c r="AA1313" s="79"/>
      <c r="AB1313" s="79"/>
      <c r="AC1313" s="79"/>
      <c r="AD1313" s="79"/>
      <c r="AE1313" s="78"/>
      <c r="AF1313" s="77"/>
      <c r="AG1313" s="77"/>
      <c r="AH1313" s="77"/>
      <c r="AI1313" s="77"/>
      <c r="AJ1313" s="77"/>
      <c r="AK1313" s="77"/>
      <c r="AL1313" s="77"/>
      <c r="AM1313" s="77"/>
      <c r="AN1313" s="77"/>
      <c r="AO1313" s="77"/>
      <c r="AP1313" s="77"/>
      <c r="AQ1313" s="77"/>
      <c r="AR1313" s="77"/>
      <c r="AS1313" s="77"/>
      <c r="AT1313" s="77"/>
      <c r="AU1313" s="77"/>
    </row>
    <row r="1314" spans="1:47">
      <c r="A1314" s="77" t="s">
        <v>2304</v>
      </c>
      <c r="B1314" s="77" t="s">
        <v>2673</v>
      </c>
      <c r="C1314" s="78">
        <v>42558</v>
      </c>
      <c r="D1314" s="77" t="s">
        <v>3801</v>
      </c>
      <c r="E1314" s="94">
        <v>64.819999999999993</v>
      </c>
      <c r="F1314" s="77" t="s">
        <v>94</v>
      </c>
      <c r="G1314" s="77" t="s">
        <v>3660</v>
      </c>
      <c r="H1314" s="77"/>
      <c r="I1314" s="77"/>
      <c r="J1314" s="77"/>
      <c r="K1314" s="79"/>
      <c r="L1314" s="77"/>
      <c r="P1314" s="77"/>
      <c r="Q1314" s="77"/>
      <c r="R1314" s="77"/>
      <c r="S1314" s="77"/>
      <c r="V1314" s="77"/>
      <c r="W1314" s="77"/>
      <c r="X1314" s="77"/>
      <c r="Y1314" s="79"/>
      <c r="Z1314" s="79"/>
      <c r="AA1314" s="79"/>
      <c r="AB1314" s="79"/>
      <c r="AC1314" s="79"/>
      <c r="AD1314" s="79"/>
      <c r="AE1314" s="78"/>
      <c r="AF1314" s="77"/>
      <c r="AG1314" s="77"/>
      <c r="AH1314" s="77"/>
      <c r="AI1314" s="77"/>
      <c r="AJ1314" s="77"/>
      <c r="AK1314" s="77"/>
      <c r="AL1314" s="77"/>
      <c r="AM1314" s="77"/>
      <c r="AN1314" s="77"/>
      <c r="AO1314" s="77"/>
      <c r="AP1314" s="77"/>
      <c r="AQ1314" s="77"/>
      <c r="AR1314" s="77"/>
      <c r="AS1314" s="77"/>
      <c r="AT1314" s="77"/>
      <c r="AU1314" s="77"/>
    </row>
    <row r="1315" spans="1:47">
      <c r="A1315" s="77" t="s">
        <v>2304</v>
      </c>
      <c r="B1315" s="77" t="s">
        <v>2673</v>
      </c>
      <c r="C1315" s="78">
        <v>42558</v>
      </c>
      <c r="D1315" s="77" t="s">
        <v>3802</v>
      </c>
      <c r="E1315" s="94">
        <v>65.290000000000006</v>
      </c>
      <c r="F1315" s="77" t="s">
        <v>94</v>
      </c>
      <c r="G1315" s="77" t="s">
        <v>211</v>
      </c>
      <c r="H1315" s="77"/>
      <c r="I1315" s="77"/>
      <c r="J1315" s="77"/>
      <c r="K1315" s="79"/>
      <c r="L1315" s="77"/>
      <c r="P1315" s="77"/>
      <c r="Q1315" s="77"/>
      <c r="R1315" s="77"/>
      <c r="S1315" s="77"/>
      <c r="V1315" s="77"/>
      <c r="W1315" s="77"/>
      <c r="X1315" s="77"/>
      <c r="Y1315" s="79"/>
      <c r="Z1315" s="79"/>
      <c r="AA1315" s="79"/>
      <c r="AB1315" s="79"/>
      <c r="AC1315" s="79"/>
      <c r="AD1315" s="79"/>
      <c r="AE1315" s="78"/>
      <c r="AF1315" s="77"/>
      <c r="AG1315" s="77"/>
      <c r="AH1315" s="77"/>
      <c r="AI1315" s="77"/>
      <c r="AJ1315" s="77"/>
      <c r="AK1315" s="77"/>
      <c r="AL1315" s="77"/>
      <c r="AM1315" s="77"/>
      <c r="AN1315" s="77"/>
      <c r="AO1315" s="77"/>
      <c r="AP1315" s="77"/>
      <c r="AQ1315" s="77"/>
      <c r="AR1315" s="77"/>
      <c r="AS1315" s="77"/>
      <c r="AT1315" s="77"/>
      <c r="AU1315" s="77"/>
    </row>
    <row r="1316" spans="1:47">
      <c r="A1316" s="77" t="s">
        <v>2304</v>
      </c>
      <c r="B1316" s="77" t="s">
        <v>2673</v>
      </c>
      <c r="C1316" s="78">
        <v>42558</v>
      </c>
      <c r="D1316" s="77" t="s">
        <v>3803</v>
      </c>
      <c r="E1316" s="94">
        <v>65.75</v>
      </c>
      <c r="F1316" s="77" t="s">
        <v>94</v>
      </c>
      <c r="G1316" s="77" t="s">
        <v>3660</v>
      </c>
      <c r="H1316" s="77"/>
      <c r="I1316" s="77"/>
      <c r="J1316" s="77"/>
      <c r="K1316" s="79"/>
      <c r="L1316" s="77"/>
      <c r="P1316" s="77"/>
      <c r="Q1316" s="77"/>
      <c r="R1316" s="77"/>
      <c r="S1316" s="77"/>
      <c r="V1316" s="77"/>
      <c r="W1316" s="77"/>
      <c r="X1316" s="77"/>
      <c r="Y1316" s="79"/>
      <c r="Z1316" s="79"/>
      <c r="AA1316" s="79"/>
      <c r="AB1316" s="79"/>
      <c r="AC1316" s="79"/>
      <c r="AD1316" s="79"/>
      <c r="AE1316" s="78"/>
      <c r="AF1316" s="77"/>
      <c r="AG1316" s="77"/>
      <c r="AH1316" s="77"/>
      <c r="AI1316" s="77"/>
      <c r="AJ1316" s="77"/>
      <c r="AK1316" s="77"/>
      <c r="AL1316" s="77"/>
      <c r="AM1316" s="77"/>
      <c r="AN1316" s="77"/>
      <c r="AO1316" s="77"/>
      <c r="AP1316" s="77"/>
      <c r="AQ1316" s="77"/>
      <c r="AR1316" s="77"/>
      <c r="AS1316" s="77"/>
      <c r="AT1316" s="77"/>
      <c r="AU1316" s="77"/>
    </row>
    <row r="1317" spans="1:47">
      <c r="A1317" s="77" t="s">
        <v>2304</v>
      </c>
      <c r="B1317" s="77" t="s">
        <v>2673</v>
      </c>
      <c r="C1317" s="78">
        <v>42558</v>
      </c>
      <c r="D1317" s="77" t="s">
        <v>3804</v>
      </c>
      <c r="E1317" s="94">
        <v>65.959999999999994</v>
      </c>
      <c r="F1317" s="77" t="s">
        <v>94</v>
      </c>
      <c r="G1317" s="77" t="s">
        <v>127</v>
      </c>
      <c r="H1317" s="77"/>
      <c r="I1317" s="77"/>
      <c r="J1317" s="77"/>
      <c r="K1317" s="79"/>
      <c r="L1317" s="77"/>
      <c r="P1317" s="77"/>
      <c r="Q1317" s="77"/>
      <c r="R1317" s="77"/>
      <c r="S1317" s="77"/>
      <c r="V1317" s="77"/>
      <c r="W1317" s="77"/>
      <c r="X1317" s="77"/>
      <c r="Y1317" s="79"/>
      <c r="Z1317" s="79"/>
      <c r="AA1317" s="79"/>
      <c r="AB1317" s="79"/>
      <c r="AC1317" s="79"/>
      <c r="AD1317" s="79"/>
      <c r="AE1317" s="78"/>
      <c r="AF1317" s="77"/>
      <c r="AG1317" s="77"/>
      <c r="AH1317" s="77"/>
      <c r="AI1317" s="77"/>
      <c r="AJ1317" s="77"/>
      <c r="AK1317" s="77"/>
      <c r="AL1317" s="77"/>
      <c r="AM1317" s="77"/>
      <c r="AN1317" s="77"/>
      <c r="AO1317" s="77"/>
      <c r="AP1317" s="77"/>
      <c r="AQ1317" s="77"/>
      <c r="AR1317" s="77"/>
      <c r="AS1317" s="77"/>
      <c r="AT1317" s="77"/>
      <c r="AU1317" s="77"/>
    </row>
    <row r="1318" spans="1:47">
      <c r="A1318" s="77" t="s">
        <v>2304</v>
      </c>
      <c r="B1318" s="77" t="s">
        <v>2673</v>
      </c>
      <c r="C1318" s="78">
        <v>42558</v>
      </c>
      <c r="D1318" s="77" t="s">
        <v>3805</v>
      </c>
      <c r="E1318" s="94">
        <v>71.45</v>
      </c>
      <c r="F1318" s="77" t="s">
        <v>94</v>
      </c>
      <c r="G1318" s="77" t="s">
        <v>122</v>
      </c>
      <c r="H1318" s="77"/>
      <c r="I1318" s="77"/>
      <c r="J1318" s="77"/>
      <c r="K1318" s="79"/>
      <c r="L1318" s="77"/>
      <c r="P1318" s="77"/>
      <c r="Q1318" s="77"/>
      <c r="R1318" s="77"/>
      <c r="S1318" s="77"/>
      <c r="V1318" s="77"/>
      <c r="W1318" s="77"/>
      <c r="X1318" s="77"/>
      <c r="Y1318" s="79"/>
      <c r="Z1318" s="79"/>
      <c r="AA1318" s="79"/>
      <c r="AB1318" s="79"/>
      <c r="AC1318" s="79"/>
      <c r="AD1318" s="79"/>
      <c r="AE1318" s="78"/>
      <c r="AF1318" s="77"/>
      <c r="AG1318" s="77"/>
      <c r="AH1318" s="77"/>
      <c r="AI1318" s="77"/>
      <c r="AJ1318" s="77"/>
      <c r="AK1318" s="77"/>
      <c r="AL1318" s="77"/>
      <c r="AM1318" s="77"/>
      <c r="AN1318" s="77"/>
      <c r="AO1318" s="77"/>
      <c r="AP1318" s="77"/>
      <c r="AQ1318" s="77"/>
      <c r="AR1318" s="77"/>
      <c r="AS1318" s="77"/>
      <c r="AT1318" s="77"/>
      <c r="AU1318" s="77"/>
    </row>
    <row r="1319" spans="1:47">
      <c r="A1319" s="77" t="s">
        <v>2304</v>
      </c>
      <c r="B1319" s="77" t="s">
        <v>2673</v>
      </c>
      <c r="C1319" s="78">
        <v>42558</v>
      </c>
      <c r="D1319" s="77" t="s">
        <v>3806</v>
      </c>
      <c r="E1319" s="94">
        <v>72.010000000000005</v>
      </c>
      <c r="F1319" s="77" t="s">
        <v>94</v>
      </c>
      <c r="G1319" s="77" t="s">
        <v>211</v>
      </c>
      <c r="H1319" s="77"/>
      <c r="I1319" s="77"/>
      <c r="J1319" s="77"/>
      <c r="K1319" s="79"/>
      <c r="L1319" s="77"/>
      <c r="P1319" s="77"/>
      <c r="Q1319" s="77"/>
      <c r="R1319" s="77"/>
      <c r="S1319" s="77"/>
      <c r="V1319" s="77"/>
      <c r="W1319" s="77"/>
      <c r="X1319" s="77"/>
      <c r="Y1319" s="79"/>
      <c r="Z1319" s="79"/>
      <c r="AA1319" s="79"/>
      <c r="AB1319" s="79"/>
      <c r="AC1319" s="79"/>
      <c r="AD1319" s="79"/>
      <c r="AE1319" s="78"/>
      <c r="AF1319" s="77"/>
      <c r="AG1319" s="77"/>
      <c r="AH1319" s="77"/>
      <c r="AI1319" s="77"/>
      <c r="AJ1319" s="77"/>
      <c r="AK1319" s="77"/>
      <c r="AL1319" s="77"/>
      <c r="AM1319" s="77"/>
      <c r="AN1319" s="77"/>
      <c r="AO1319" s="77"/>
      <c r="AP1319" s="77"/>
      <c r="AQ1319" s="77"/>
      <c r="AR1319" s="77"/>
      <c r="AS1319" s="77"/>
      <c r="AT1319" s="77"/>
      <c r="AU1319" s="77"/>
    </row>
    <row r="1320" spans="1:47">
      <c r="A1320" s="77" t="s">
        <v>2304</v>
      </c>
      <c r="B1320" s="77" t="s">
        <v>2673</v>
      </c>
      <c r="C1320" s="78">
        <v>42558</v>
      </c>
      <c r="D1320" s="77" t="s">
        <v>3807</v>
      </c>
      <c r="E1320" s="94">
        <v>72.94</v>
      </c>
      <c r="F1320" s="77" t="s">
        <v>94</v>
      </c>
      <c r="G1320" s="77" t="s">
        <v>108</v>
      </c>
      <c r="H1320" s="77"/>
      <c r="I1320" s="77"/>
      <c r="J1320" s="77"/>
      <c r="K1320" s="79"/>
      <c r="L1320" s="77"/>
      <c r="P1320" s="77"/>
      <c r="Q1320" s="77"/>
      <c r="R1320" s="77"/>
      <c r="S1320" s="77"/>
      <c r="V1320" s="77"/>
      <c r="W1320" s="77"/>
      <c r="X1320" s="77"/>
      <c r="Y1320" s="79"/>
      <c r="Z1320" s="79"/>
      <c r="AA1320" s="79"/>
      <c r="AB1320" s="79"/>
      <c r="AC1320" s="79"/>
      <c r="AD1320" s="79"/>
      <c r="AE1320" s="78"/>
      <c r="AF1320" s="77"/>
      <c r="AG1320" s="77"/>
      <c r="AH1320" s="77"/>
      <c r="AI1320" s="77"/>
      <c r="AJ1320" s="77"/>
      <c r="AK1320" s="77"/>
      <c r="AL1320" s="77"/>
      <c r="AM1320" s="77"/>
      <c r="AN1320" s="77"/>
      <c r="AO1320" s="77"/>
      <c r="AP1320" s="77"/>
      <c r="AQ1320" s="77"/>
      <c r="AR1320" s="77"/>
      <c r="AS1320" s="77"/>
      <c r="AT1320" s="77"/>
      <c r="AU1320" s="77"/>
    </row>
    <row r="1321" spans="1:47">
      <c r="A1321" s="77" t="s">
        <v>2304</v>
      </c>
      <c r="B1321" s="77" t="s">
        <v>2673</v>
      </c>
      <c r="C1321" s="78">
        <v>42558</v>
      </c>
      <c r="D1321" s="77" t="s">
        <v>3808</v>
      </c>
      <c r="E1321" s="94">
        <v>76.86</v>
      </c>
      <c r="F1321" s="77" t="s">
        <v>94</v>
      </c>
      <c r="G1321" s="77" t="s">
        <v>3660</v>
      </c>
      <c r="H1321" s="77"/>
      <c r="I1321" s="77"/>
      <c r="J1321" s="77"/>
      <c r="K1321" s="79"/>
      <c r="L1321" s="77"/>
      <c r="P1321" s="77"/>
      <c r="Q1321" s="77"/>
      <c r="R1321" s="77"/>
      <c r="S1321" s="77"/>
      <c r="V1321" s="77"/>
      <c r="W1321" s="77"/>
      <c r="X1321" s="77"/>
      <c r="Y1321" s="79"/>
      <c r="Z1321" s="79"/>
      <c r="AA1321" s="79"/>
      <c r="AB1321" s="79"/>
      <c r="AC1321" s="79"/>
      <c r="AD1321" s="79"/>
      <c r="AE1321" s="78"/>
      <c r="AF1321" s="77"/>
      <c r="AG1321" s="77"/>
      <c r="AH1321" s="77"/>
      <c r="AI1321" s="77"/>
      <c r="AJ1321" s="77"/>
      <c r="AK1321" s="77"/>
      <c r="AL1321" s="77"/>
      <c r="AM1321" s="77"/>
      <c r="AN1321" s="77"/>
      <c r="AO1321" s="77"/>
      <c r="AP1321" s="77"/>
      <c r="AQ1321" s="77"/>
      <c r="AR1321" s="77"/>
      <c r="AS1321" s="77"/>
      <c r="AT1321" s="77"/>
      <c r="AU1321" s="77"/>
    </row>
    <row r="1322" spans="1:47">
      <c r="A1322" s="77" t="s">
        <v>2304</v>
      </c>
      <c r="B1322" s="77" t="s">
        <v>2673</v>
      </c>
      <c r="C1322" s="78">
        <v>42558</v>
      </c>
      <c r="D1322" s="77" t="s">
        <v>3809</v>
      </c>
      <c r="E1322" s="94">
        <v>76.95</v>
      </c>
      <c r="F1322" s="77" t="s">
        <v>94</v>
      </c>
      <c r="G1322" s="77" t="s">
        <v>94</v>
      </c>
      <c r="H1322" s="77"/>
      <c r="I1322" s="77"/>
      <c r="J1322" s="77"/>
      <c r="K1322" s="79"/>
      <c r="L1322" s="77"/>
      <c r="P1322" s="77"/>
      <c r="Q1322" s="77"/>
      <c r="R1322" s="77"/>
      <c r="S1322" s="77"/>
      <c r="V1322" s="77"/>
      <c r="W1322" s="77"/>
      <c r="X1322" s="77"/>
      <c r="Y1322" s="79"/>
      <c r="Z1322" s="79"/>
      <c r="AA1322" s="79"/>
      <c r="AB1322" s="79"/>
      <c r="AC1322" s="79"/>
      <c r="AD1322" s="79"/>
      <c r="AE1322" s="78"/>
      <c r="AF1322" s="77"/>
      <c r="AG1322" s="77"/>
      <c r="AH1322" s="77"/>
      <c r="AI1322" s="77"/>
      <c r="AJ1322" s="77"/>
      <c r="AK1322" s="77"/>
      <c r="AL1322" s="77"/>
      <c r="AM1322" s="77"/>
      <c r="AN1322" s="77"/>
      <c r="AO1322" s="77"/>
      <c r="AP1322" s="77"/>
      <c r="AQ1322" s="77"/>
      <c r="AR1322" s="77"/>
      <c r="AS1322" s="77"/>
      <c r="AT1322" s="77"/>
      <c r="AU1322" s="77"/>
    </row>
    <row r="1323" spans="1:47">
      <c r="A1323" s="77" t="s">
        <v>2304</v>
      </c>
      <c r="B1323" s="77" t="s">
        <v>2673</v>
      </c>
      <c r="C1323" s="78">
        <v>42558</v>
      </c>
      <c r="D1323" s="77" t="s">
        <v>3810</v>
      </c>
      <c r="E1323" s="94">
        <v>77.349999999999994</v>
      </c>
      <c r="F1323" s="77" t="s">
        <v>94</v>
      </c>
      <c r="G1323" s="77" t="s">
        <v>94</v>
      </c>
      <c r="H1323" s="77"/>
      <c r="I1323" s="77"/>
      <c r="J1323" s="77"/>
      <c r="K1323" s="79"/>
      <c r="L1323" s="77"/>
      <c r="P1323" s="77"/>
      <c r="Q1323" s="77"/>
      <c r="R1323" s="77"/>
      <c r="S1323" s="77"/>
      <c r="V1323" s="77"/>
      <c r="W1323" s="77"/>
      <c r="X1323" s="77"/>
      <c r="Y1323" s="79"/>
      <c r="Z1323" s="79"/>
      <c r="AA1323" s="79"/>
      <c r="AB1323" s="79"/>
      <c r="AC1323" s="79"/>
      <c r="AD1323" s="79"/>
      <c r="AE1323" s="78"/>
      <c r="AF1323" s="77"/>
      <c r="AG1323" s="77"/>
      <c r="AH1323" s="77"/>
      <c r="AI1323" s="77"/>
      <c r="AJ1323" s="77"/>
      <c r="AK1323" s="77"/>
      <c r="AL1323" s="77"/>
      <c r="AM1323" s="77"/>
      <c r="AN1323" s="77"/>
      <c r="AO1323" s="77"/>
      <c r="AP1323" s="77"/>
      <c r="AQ1323" s="77"/>
      <c r="AR1323" s="77"/>
      <c r="AS1323" s="77"/>
      <c r="AT1323" s="77"/>
      <c r="AU1323" s="77"/>
    </row>
    <row r="1324" spans="1:47">
      <c r="A1324" s="77" t="s">
        <v>2304</v>
      </c>
      <c r="B1324" s="77" t="s">
        <v>2673</v>
      </c>
      <c r="C1324" s="78">
        <v>42558</v>
      </c>
      <c r="D1324" s="77" t="s">
        <v>3811</v>
      </c>
      <c r="E1324" s="94">
        <v>77.45</v>
      </c>
      <c r="F1324" s="77" t="s">
        <v>94</v>
      </c>
      <c r="G1324" s="77" t="s">
        <v>129</v>
      </c>
      <c r="H1324" s="77"/>
      <c r="I1324" s="77"/>
      <c r="J1324" s="77"/>
      <c r="K1324" s="79"/>
      <c r="L1324" s="77"/>
      <c r="P1324" s="77"/>
      <c r="Q1324" s="77"/>
      <c r="R1324" s="77"/>
      <c r="S1324" s="77"/>
      <c r="V1324" s="77"/>
      <c r="W1324" s="77"/>
      <c r="X1324" s="77"/>
      <c r="Y1324" s="79"/>
      <c r="Z1324" s="79"/>
      <c r="AA1324" s="79"/>
      <c r="AB1324" s="79"/>
      <c r="AC1324" s="79"/>
      <c r="AD1324" s="79"/>
      <c r="AE1324" s="78"/>
      <c r="AF1324" s="77"/>
      <c r="AG1324" s="77"/>
      <c r="AH1324" s="77"/>
      <c r="AI1324" s="77"/>
      <c r="AJ1324" s="77"/>
      <c r="AK1324" s="77"/>
      <c r="AL1324" s="77"/>
      <c r="AM1324" s="77"/>
      <c r="AN1324" s="77"/>
      <c r="AO1324" s="77"/>
      <c r="AP1324" s="77"/>
      <c r="AQ1324" s="77"/>
      <c r="AR1324" s="77"/>
      <c r="AS1324" s="77"/>
      <c r="AT1324" s="77"/>
      <c r="AU1324" s="77"/>
    </row>
    <row r="1325" spans="1:47">
      <c r="A1325" s="77" t="s">
        <v>2304</v>
      </c>
      <c r="B1325" s="77" t="s">
        <v>2673</v>
      </c>
      <c r="C1325" s="78">
        <v>42558</v>
      </c>
      <c r="D1325" s="77" t="s">
        <v>3812</v>
      </c>
      <c r="E1325" s="94">
        <v>78.430000000000007</v>
      </c>
      <c r="F1325" s="77" t="s">
        <v>94</v>
      </c>
      <c r="G1325" s="77" t="s">
        <v>332</v>
      </c>
      <c r="H1325" s="77"/>
      <c r="I1325" s="77"/>
      <c r="J1325" s="77"/>
      <c r="K1325" s="79"/>
      <c r="L1325" s="77"/>
      <c r="P1325" s="77"/>
      <c r="Q1325" s="77"/>
      <c r="R1325" s="77"/>
      <c r="S1325" s="77"/>
      <c r="V1325" s="77"/>
      <c r="W1325" s="77"/>
      <c r="X1325" s="77"/>
      <c r="Y1325" s="79"/>
      <c r="Z1325" s="79"/>
      <c r="AA1325" s="79"/>
      <c r="AB1325" s="79"/>
      <c r="AC1325" s="79"/>
      <c r="AD1325" s="79"/>
      <c r="AE1325" s="78"/>
      <c r="AF1325" s="77"/>
      <c r="AG1325" s="77"/>
      <c r="AH1325" s="77"/>
      <c r="AI1325" s="77"/>
      <c r="AJ1325" s="77"/>
      <c r="AK1325" s="77"/>
      <c r="AL1325" s="77"/>
      <c r="AM1325" s="77"/>
      <c r="AN1325" s="77"/>
      <c r="AO1325" s="77"/>
      <c r="AP1325" s="77"/>
      <c r="AQ1325" s="77"/>
      <c r="AR1325" s="77"/>
      <c r="AS1325" s="77"/>
      <c r="AT1325" s="77"/>
      <c r="AU1325" s="77"/>
    </row>
    <row r="1326" spans="1:47">
      <c r="A1326" s="77" t="s">
        <v>2304</v>
      </c>
      <c r="B1326" s="77" t="s">
        <v>2673</v>
      </c>
      <c r="C1326" s="78">
        <v>42558</v>
      </c>
      <c r="D1326" s="77" t="s">
        <v>3813</v>
      </c>
      <c r="E1326" s="94">
        <v>79.569999999999993</v>
      </c>
      <c r="F1326" s="77" t="s">
        <v>94</v>
      </c>
      <c r="G1326" s="77" t="s">
        <v>94</v>
      </c>
      <c r="H1326" s="77"/>
      <c r="I1326" s="77"/>
      <c r="J1326" s="77"/>
      <c r="K1326" s="79"/>
      <c r="L1326" s="77"/>
      <c r="P1326" s="77"/>
      <c r="Q1326" s="77"/>
      <c r="R1326" s="77"/>
      <c r="S1326" s="77"/>
      <c r="V1326" s="77"/>
      <c r="W1326" s="77"/>
      <c r="X1326" s="77"/>
      <c r="Y1326" s="79"/>
      <c r="Z1326" s="79"/>
      <c r="AA1326" s="79"/>
      <c r="AB1326" s="79"/>
      <c r="AC1326" s="79"/>
      <c r="AD1326" s="79"/>
      <c r="AE1326" s="78"/>
      <c r="AF1326" s="77"/>
      <c r="AG1326" s="77"/>
      <c r="AH1326" s="77"/>
      <c r="AI1326" s="77"/>
      <c r="AJ1326" s="77"/>
      <c r="AK1326" s="77"/>
      <c r="AL1326" s="77"/>
      <c r="AM1326" s="77"/>
      <c r="AN1326" s="77"/>
      <c r="AO1326" s="77"/>
      <c r="AP1326" s="77"/>
      <c r="AQ1326" s="77"/>
      <c r="AR1326" s="77"/>
      <c r="AS1326" s="77"/>
      <c r="AT1326" s="77"/>
      <c r="AU1326" s="77"/>
    </row>
    <row r="1327" spans="1:47">
      <c r="A1327" s="77" t="s">
        <v>2304</v>
      </c>
      <c r="B1327" s="77" t="s">
        <v>2673</v>
      </c>
      <c r="C1327" s="78">
        <v>42558</v>
      </c>
      <c r="D1327" s="77" t="s">
        <v>3814</v>
      </c>
      <c r="E1327" s="94">
        <v>82.99</v>
      </c>
      <c r="F1327" s="77" t="s">
        <v>94</v>
      </c>
      <c r="G1327" s="77" t="s">
        <v>108</v>
      </c>
      <c r="H1327" s="77"/>
      <c r="I1327" s="77"/>
      <c r="J1327" s="77"/>
      <c r="K1327" s="79"/>
      <c r="L1327" s="77"/>
      <c r="P1327" s="77"/>
      <c r="Q1327" s="77"/>
      <c r="R1327" s="77"/>
      <c r="S1327" s="77"/>
      <c r="V1327" s="77"/>
      <c r="W1327" s="77"/>
      <c r="X1327" s="77"/>
      <c r="Y1327" s="79"/>
      <c r="Z1327" s="79"/>
      <c r="AA1327" s="79"/>
      <c r="AB1327" s="79"/>
      <c r="AC1327" s="79"/>
      <c r="AD1327" s="79"/>
      <c r="AE1327" s="78"/>
      <c r="AF1327" s="77"/>
      <c r="AG1327" s="77"/>
      <c r="AH1327" s="77"/>
      <c r="AI1327" s="77"/>
      <c r="AJ1327" s="77"/>
      <c r="AK1327" s="77"/>
      <c r="AL1327" s="77"/>
      <c r="AM1327" s="77"/>
      <c r="AN1327" s="77"/>
      <c r="AO1327" s="77"/>
      <c r="AP1327" s="77"/>
      <c r="AQ1327" s="77"/>
      <c r="AR1327" s="77"/>
      <c r="AS1327" s="77"/>
      <c r="AT1327" s="77"/>
      <c r="AU1327" s="77"/>
    </row>
    <row r="1328" spans="1:47">
      <c r="A1328" s="77" t="s">
        <v>2304</v>
      </c>
      <c r="B1328" s="77" t="s">
        <v>2673</v>
      </c>
      <c r="C1328" s="78">
        <v>42558</v>
      </c>
      <c r="D1328" s="77" t="s">
        <v>3815</v>
      </c>
      <c r="E1328" s="94">
        <v>83.83</v>
      </c>
      <c r="F1328" s="77" t="s">
        <v>94</v>
      </c>
      <c r="G1328" s="77" t="s">
        <v>108</v>
      </c>
      <c r="H1328" s="77"/>
      <c r="I1328" s="77"/>
      <c r="J1328" s="77"/>
      <c r="K1328" s="79"/>
      <c r="L1328" s="77"/>
      <c r="P1328" s="77"/>
      <c r="Q1328" s="77"/>
      <c r="R1328" s="77"/>
      <c r="S1328" s="77"/>
      <c r="V1328" s="77"/>
      <c r="W1328" s="77"/>
      <c r="X1328" s="77"/>
      <c r="Y1328" s="79"/>
      <c r="Z1328" s="79"/>
      <c r="AA1328" s="79"/>
      <c r="AB1328" s="79"/>
      <c r="AC1328" s="79"/>
      <c r="AD1328" s="79"/>
      <c r="AE1328" s="78"/>
      <c r="AF1328" s="77"/>
      <c r="AG1328" s="77"/>
      <c r="AH1328" s="77"/>
      <c r="AI1328" s="77"/>
      <c r="AJ1328" s="77"/>
      <c r="AK1328" s="77"/>
      <c r="AL1328" s="77"/>
      <c r="AM1328" s="77"/>
      <c r="AN1328" s="77"/>
      <c r="AO1328" s="77"/>
      <c r="AP1328" s="77"/>
      <c r="AQ1328" s="77"/>
      <c r="AR1328" s="77"/>
      <c r="AS1328" s="77"/>
      <c r="AT1328" s="77"/>
      <c r="AU1328" s="77"/>
    </row>
    <row r="1329" spans="1:47">
      <c r="A1329" s="77" t="s">
        <v>2304</v>
      </c>
      <c r="B1329" s="77" t="s">
        <v>2673</v>
      </c>
      <c r="C1329" s="78">
        <v>42558</v>
      </c>
      <c r="D1329" s="77" t="s">
        <v>3816</v>
      </c>
      <c r="E1329" s="94">
        <v>84.06</v>
      </c>
      <c r="F1329" s="77" t="s">
        <v>94</v>
      </c>
      <c r="G1329" s="77" t="s">
        <v>3660</v>
      </c>
      <c r="H1329" s="77"/>
      <c r="I1329" s="77"/>
      <c r="J1329" s="77"/>
      <c r="K1329" s="79"/>
      <c r="L1329" s="77"/>
      <c r="P1329" s="77"/>
      <c r="Q1329" s="77"/>
      <c r="R1329" s="77"/>
      <c r="S1329" s="77"/>
      <c r="V1329" s="77"/>
      <c r="W1329" s="77"/>
      <c r="X1329" s="77"/>
      <c r="Y1329" s="79"/>
      <c r="Z1329" s="79"/>
      <c r="AA1329" s="79"/>
      <c r="AB1329" s="79"/>
      <c r="AC1329" s="79"/>
      <c r="AD1329" s="79"/>
      <c r="AE1329" s="78"/>
      <c r="AF1329" s="77"/>
      <c r="AG1329" s="77"/>
      <c r="AH1329" s="77"/>
      <c r="AI1329" s="77"/>
      <c r="AJ1329" s="77"/>
      <c r="AK1329" s="77"/>
      <c r="AL1329" s="77"/>
      <c r="AM1329" s="77"/>
      <c r="AN1329" s="77"/>
      <c r="AO1329" s="77"/>
      <c r="AP1329" s="77"/>
      <c r="AQ1329" s="77"/>
      <c r="AR1329" s="77"/>
      <c r="AS1329" s="77"/>
      <c r="AT1329" s="77"/>
      <c r="AU1329" s="77"/>
    </row>
    <row r="1330" spans="1:47">
      <c r="A1330" s="77" t="s">
        <v>2304</v>
      </c>
      <c r="B1330" s="77" t="s">
        <v>2673</v>
      </c>
      <c r="C1330" s="78">
        <v>42558</v>
      </c>
      <c r="D1330" s="77" t="s">
        <v>3817</v>
      </c>
      <c r="E1330" s="94">
        <v>84.06</v>
      </c>
      <c r="F1330" s="77" t="s">
        <v>94</v>
      </c>
      <c r="G1330" s="77" t="s">
        <v>258</v>
      </c>
      <c r="H1330" s="77"/>
      <c r="I1330" s="77"/>
      <c r="J1330" s="77"/>
      <c r="K1330" s="79"/>
      <c r="L1330" s="77"/>
      <c r="P1330" s="77"/>
      <c r="Q1330" s="77"/>
      <c r="R1330" s="77"/>
      <c r="S1330" s="77"/>
      <c r="V1330" s="77"/>
      <c r="W1330" s="77"/>
      <c r="X1330" s="77"/>
      <c r="Y1330" s="79"/>
      <c r="Z1330" s="79"/>
      <c r="AA1330" s="79"/>
      <c r="AB1330" s="79"/>
      <c r="AC1330" s="79"/>
      <c r="AD1330" s="79"/>
      <c r="AE1330" s="78"/>
      <c r="AF1330" s="77"/>
      <c r="AG1330" s="77"/>
      <c r="AH1330" s="77"/>
      <c r="AI1330" s="77"/>
      <c r="AJ1330" s="77"/>
      <c r="AK1330" s="77"/>
      <c r="AL1330" s="77"/>
      <c r="AM1330" s="77"/>
      <c r="AN1330" s="77"/>
      <c r="AO1330" s="77"/>
      <c r="AP1330" s="77"/>
      <c r="AQ1330" s="77"/>
      <c r="AR1330" s="77"/>
      <c r="AS1330" s="77"/>
      <c r="AT1330" s="77"/>
      <c r="AU1330" s="77"/>
    </row>
    <row r="1331" spans="1:47">
      <c r="A1331" s="77" t="s">
        <v>2304</v>
      </c>
      <c r="B1331" s="77" t="s">
        <v>2673</v>
      </c>
      <c r="C1331" s="78">
        <v>42558</v>
      </c>
      <c r="D1331" s="77" t="s">
        <v>3818</v>
      </c>
      <c r="E1331" s="94">
        <v>84.57</v>
      </c>
      <c r="F1331" s="77" t="s">
        <v>94</v>
      </c>
      <c r="G1331" s="77" t="s">
        <v>308</v>
      </c>
      <c r="H1331" s="77"/>
      <c r="I1331" s="77"/>
      <c r="J1331" s="77"/>
      <c r="K1331" s="79"/>
      <c r="L1331" s="77"/>
      <c r="P1331" s="77"/>
      <c r="Q1331" s="77"/>
      <c r="R1331" s="77"/>
      <c r="S1331" s="77"/>
      <c r="V1331" s="77"/>
      <c r="W1331" s="77"/>
      <c r="X1331" s="77"/>
      <c r="Y1331" s="79"/>
      <c r="Z1331" s="79"/>
      <c r="AA1331" s="79"/>
      <c r="AB1331" s="79"/>
      <c r="AC1331" s="79"/>
      <c r="AD1331" s="79"/>
      <c r="AE1331" s="78"/>
      <c r="AF1331" s="77"/>
      <c r="AG1331" s="77"/>
      <c r="AH1331" s="77"/>
      <c r="AI1331" s="77"/>
      <c r="AJ1331" s="77"/>
      <c r="AK1331" s="77"/>
      <c r="AL1331" s="77"/>
      <c r="AM1331" s="77"/>
      <c r="AN1331" s="77"/>
      <c r="AO1331" s="77"/>
      <c r="AP1331" s="77"/>
      <c r="AQ1331" s="77"/>
      <c r="AR1331" s="77"/>
      <c r="AS1331" s="77"/>
      <c r="AT1331" s="77"/>
      <c r="AU1331" s="77"/>
    </row>
    <row r="1332" spans="1:47">
      <c r="A1332" s="77" t="s">
        <v>2304</v>
      </c>
      <c r="B1332" s="77" t="s">
        <v>2673</v>
      </c>
      <c r="C1332" s="78">
        <v>42558</v>
      </c>
      <c r="D1332" s="77" t="s">
        <v>3819</v>
      </c>
      <c r="E1332" s="94">
        <v>85.38</v>
      </c>
      <c r="F1332" s="77" t="s">
        <v>94</v>
      </c>
      <c r="G1332" s="77" t="s">
        <v>196</v>
      </c>
      <c r="H1332" s="77"/>
      <c r="I1332" s="77"/>
      <c r="J1332" s="77"/>
      <c r="K1332" s="79"/>
      <c r="L1332" s="77"/>
      <c r="P1332" s="77"/>
      <c r="Q1332" s="77"/>
      <c r="R1332" s="77"/>
      <c r="S1332" s="77"/>
      <c r="V1332" s="77"/>
      <c r="W1332" s="77"/>
      <c r="X1332" s="77"/>
      <c r="Y1332" s="79"/>
      <c r="Z1332" s="79"/>
      <c r="AA1332" s="79"/>
      <c r="AB1332" s="79"/>
      <c r="AC1332" s="79"/>
      <c r="AD1332" s="79"/>
      <c r="AE1332" s="78"/>
      <c r="AF1332" s="77"/>
      <c r="AG1332" s="77"/>
      <c r="AH1332" s="77"/>
      <c r="AI1332" s="77"/>
      <c r="AJ1332" s="77"/>
      <c r="AK1332" s="77"/>
      <c r="AL1332" s="77"/>
      <c r="AM1332" s="77"/>
      <c r="AN1332" s="77"/>
      <c r="AO1332" s="77"/>
      <c r="AP1332" s="77"/>
      <c r="AQ1332" s="77"/>
      <c r="AR1332" s="77"/>
      <c r="AS1332" s="77"/>
      <c r="AT1332" s="77"/>
      <c r="AU1332" s="77"/>
    </row>
    <row r="1333" spans="1:47">
      <c r="A1333" s="77" t="s">
        <v>2304</v>
      </c>
      <c r="B1333" s="77" t="s">
        <v>2673</v>
      </c>
      <c r="C1333" s="78">
        <v>42558</v>
      </c>
      <c r="D1333" s="77" t="s">
        <v>3820</v>
      </c>
      <c r="E1333" s="94">
        <v>85.74</v>
      </c>
      <c r="F1333" s="77" t="s">
        <v>94</v>
      </c>
      <c r="G1333" s="77" t="s">
        <v>170</v>
      </c>
      <c r="H1333" s="77"/>
      <c r="I1333" s="77"/>
      <c r="J1333" s="77"/>
      <c r="K1333" s="79"/>
      <c r="L1333" s="77"/>
      <c r="P1333" s="77"/>
      <c r="Q1333" s="77"/>
      <c r="R1333" s="77"/>
      <c r="S1333" s="77"/>
      <c r="V1333" s="77"/>
      <c r="W1333" s="77"/>
      <c r="X1333" s="77"/>
      <c r="Y1333" s="79"/>
      <c r="Z1333" s="79"/>
      <c r="AA1333" s="79"/>
      <c r="AB1333" s="79"/>
      <c r="AC1333" s="79"/>
      <c r="AD1333" s="79"/>
      <c r="AE1333" s="78"/>
      <c r="AF1333" s="77"/>
      <c r="AG1333" s="77"/>
      <c r="AH1333" s="77"/>
      <c r="AI1333" s="77"/>
      <c r="AJ1333" s="77"/>
      <c r="AK1333" s="77"/>
      <c r="AL1333" s="77"/>
      <c r="AM1333" s="77"/>
      <c r="AN1333" s="77"/>
      <c r="AO1333" s="77"/>
      <c r="AP1333" s="77"/>
      <c r="AQ1333" s="77"/>
      <c r="AR1333" s="77"/>
      <c r="AS1333" s="77"/>
      <c r="AT1333" s="77"/>
      <c r="AU1333" s="77"/>
    </row>
    <row r="1334" spans="1:47">
      <c r="A1334" s="77" t="s">
        <v>2304</v>
      </c>
      <c r="B1334" s="77" t="s">
        <v>2673</v>
      </c>
      <c r="C1334" s="78">
        <v>42558</v>
      </c>
      <c r="D1334" s="77" t="s">
        <v>3821</v>
      </c>
      <c r="E1334" s="94">
        <v>90.95</v>
      </c>
      <c r="F1334" s="77" t="s">
        <v>94</v>
      </c>
      <c r="G1334" s="77" t="s">
        <v>288</v>
      </c>
      <c r="H1334" s="77"/>
      <c r="I1334" s="77"/>
      <c r="J1334" s="77"/>
      <c r="K1334" s="79"/>
      <c r="L1334" s="77"/>
      <c r="P1334" s="77"/>
      <c r="Q1334" s="77"/>
      <c r="R1334" s="77"/>
      <c r="S1334" s="77"/>
      <c r="V1334" s="77"/>
      <c r="W1334" s="77"/>
      <c r="X1334" s="77"/>
      <c r="Y1334" s="79"/>
      <c r="Z1334" s="79"/>
      <c r="AA1334" s="79"/>
      <c r="AB1334" s="79"/>
      <c r="AC1334" s="79"/>
      <c r="AD1334" s="79"/>
      <c r="AE1334" s="78"/>
      <c r="AF1334" s="77"/>
      <c r="AG1334" s="77"/>
      <c r="AH1334" s="77"/>
      <c r="AI1334" s="77"/>
      <c r="AJ1334" s="77"/>
      <c r="AK1334" s="77"/>
      <c r="AL1334" s="77"/>
      <c r="AM1334" s="77"/>
      <c r="AN1334" s="77"/>
      <c r="AO1334" s="77"/>
      <c r="AP1334" s="77"/>
      <c r="AQ1334" s="77"/>
      <c r="AR1334" s="77"/>
      <c r="AS1334" s="77"/>
      <c r="AT1334" s="77"/>
      <c r="AU1334" s="77"/>
    </row>
    <row r="1335" spans="1:47">
      <c r="A1335" s="77" t="s">
        <v>2304</v>
      </c>
      <c r="B1335" s="77" t="s">
        <v>2673</v>
      </c>
      <c r="C1335" s="78">
        <v>42558</v>
      </c>
      <c r="D1335" s="77" t="s">
        <v>3822</v>
      </c>
      <c r="E1335" s="94">
        <v>93.86</v>
      </c>
      <c r="F1335" s="77" t="s">
        <v>94</v>
      </c>
      <c r="G1335" s="77" t="s">
        <v>152</v>
      </c>
      <c r="H1335" s="77"/>
      <c r="I1335" s="77"/>
      <c r="J1335" s="77"/>
      <c r="K1335" s="79"/>
      <c r="L1335" s="77"/>
      <c r="P1335" s="77"/>
      <c r="Q1335" s="77"/>
      <c r="R1335" s="77"/>
      <c r="S1335" s="77"/>
      <c r="V1335" s="77"/>
      <c r="W1335" s="77"/>
      <c r="X1335" s="77"/>
      <c r="Y1335" s="79"/>
      <c r="Z1335" s="79"/>
      <c r="AA1335" s="79"/>
      <c r="AB1335" s="79"/>
      <c r="AC1335" s="79"/>
      <c r="AD1335" s="79"/>
      <c r="AE1335" s="78"/>
      <c r="AF1335" s="77"/>
      <c r="AG1335" s="77"/>
      <c r="AH1335" s="77"/>
      <c r="AI1335" s="77"/>
      <c r="AJ1335" s="77"/>
      <c r="AK1335" s="77"/>
      <c r="AL1335" s="77"/>
      <c r="AM1335" s="77"/>
      <c r="AN1335" s="77"/>
      <c r="AO1335" s="77"/>
      <c r="AP1335" s="77"/>
      <c r="AQ1335" s="77"/>
      <c r="AR1335" s="77"/>
      <c r="AS1335" s="77"/>
      <c r="AT1335" s="77"/>
      <c r="AU1335" s="77"/>
    </row>
    <row r="1336" spans="1:47">
      <c r="A1336" s="77" t="s">
        <v>2304</v>
      </c>
      <c r="B1336" s="77" t="s">
        <v>2673</v>
      </c>
      <c r="C1336" s="78">
        <v>42558</v>
      </c>
      <c r="D1336" s="77" t="s">
        <v>3823</v>
      </c>
      <c r="E1336" s="94">
        <v>96.66</v>
      </c>
      <c r="F1336" s="77" t="s">
        <v>94</v>
      </c>
      <c r="G1336" s="77" t="s">
        <v>164</v>
      </c>
      <c r="H1336" s="77"/>
      <c r="I1336" s="77"/>
      <c r="J1336" s="77"/>
      <c r="K1336" s="79"/>
      <c r="L1336" s="77"/>
      <c r="P1336" s="77"/>
      <c r="Q1336" s="77"/>
      <c r="R1336" s="77"/>
      <c r="S1336" s="77"/>
      <c r="V1336" s="77"/>
      <c r="W1336" s="77"/>
      <c r="X1336" s="77"/>
      <c r="Y1336" s="79"/>
      <c r="Z1336" s="79"/>
      <c r="AA1336" s="79"/>
      <c r="AB1336" s="79"/>
      <c r="AC1336" s="79"/>
      <c r="AD1336" s="79"/>
      <c r="AE1336" s="78"/>
      <c r="AF1336" s="77"/>
      <c r="AG1336" s="77"/>
      <c r="AH1336" s="77"/>
      <c r="AI1336" s="77"/>
      <c r="AJ1336" s="77"/>
      <c r="AK1336" s="77"/>
      <c r="AL1336" s="77"/>
      <c r="AM1336" s="77"/>
      <c r="AN1336" s="77"/>
      <c r="AO1336" s="77"/>
      <c r="AP1336" s="77"/>
      <c r="AQ1336" s="77"/>
      <c r="AR1336" s="77"/>
      <c r="AS1336" s="77"/>
      <c r="AT1336" s="77"/>
      <c r="AU1336" s="77"/>
    </row>
    <row r="1337" spans="1:47">
      <c r="A1337" s="77" t="s">
        <v>2304</v>
      </c>
      <c r="B1337" s="77" t="s">
        <v>2673</v>
      </c>
      <c r="C1337" s="78">
        <v>42558</v>
      </c>
      <c r="D1337" s="77" t="s">
        <v>3824</v>
      </c>
      <c r="E1337" s="94">
        <v>101.29</v>
      </c>
      <c r="F1337" s="77" t="s">
        <v>94</v>
      </c>
      <c r="G1337" s="77" t="s">
        <v>340</v>
      </c>
      <c r="H1337" s="77"/>
      <c r="I1337" s="77"/>
      <c r="J1337" s="77"/>
      <c r="K1337" s="79"/>
      <c r="L1337" s="77"/>
      <c r="P1337" s="77"/>
      <c r="Q1337" s="77"/>
      <c r="R1337" s="77"/>
      <c r="S1337" s="77"/>
      <c r="V1337" s="77"/>
      <c r="W1337" s="77"/>
      <c r="X1337" s="77"/>
      <c r="Y1337" s="79"/>
      <c r="Z1337" s="79"/>
      <c r="AA1337" s="79"/>
      <c r="AB1337" s="79"/>
      <c r="AC1337" s="79"/>
      <c r="AD1337" s="79"/>
      <c r="AE1337" s="78"/>
      <c r="AF1337" s="77"/>
      <c r="AG1337" s="77"/>
      <c r="AH1337" s="77"/>
      <c r="AI1337" s="77"/>
      <c r="AJ1337" s="77"/>
      <c r="AK1337" s="77"/>
      <c r="AL1337" s="77"/>
      <c r="AM1337" s="77"/>
      <c r="AN1337" s="77"/>
      <c r="AO1337" s="77"/>
      <c r="AP1337" s="77"/>
      <c r="AQ1337" s="77"/>
      <c r="AR1337" s="77"/>
      <c r="AS1337" s="77"/>
      <c r="AT1337" s="77"/>
      <c r="AU1337" s="77"/>
    </row>
    <row r="1338" spans="1:47">
      <c r="A1338" s="77" t="s">
        <v>2304</v>
      </c>
      <c r="B1338" s="77" t="s">
        <v>2673</v>
      </c>
      <c r="C1338" s="78">
        <v>42558</v>
      </c>
      <c r="D1338" s="77" t="s">
        <v>3825</v>
      </c>
      <c r="E1338" s="94">
        <v>102.52</v>
      </c>
      <c r="F1338" s="77" t="s">
        <v>94</v>
      </c>
      <c r="G1338" s="77" t="s">
        <v>3660</v>
      </c>
      <c r="H1338" s="77"/>
      <c r="I1338" s="77"/>
      <c r="J1338" s="77"/>
      <c r="K1338" s="79"/>
      <c r="L1338" s="77"/>
      <c r="P1338" s="77"/>
      <c r="Q1338" s="77"/>
      <c r="R1338" s="77"/>
      <c r="S1338" s="77"/>
      <c r="V1338" s="77"/>
      <c r="W1338" s="77"/>
      <c r="X1338" s="77"/>
      <c r="Y1338" s="79"/>
      <c r="Z1338" s="79"/>
      <c r="AA1338" s="79"/>
      <c r="AB1338" s="79"/>
      <c r="AC1338" s="79"/>
      <c r="AD1338" s="79"/>
      <c r="AE1338" s="78"/>
      <c r="AF1338" s="77"/>
      <c r="AG1338" s="77"/>
      <c r="AH1338" s="77"/>
      <c r="AI1338" s="77"/>
      <c r="AJ1338" s="77"/>
      <c r="AK1338" s="77"/>
      <c r="AL1338" s="77"/>
      <c r="AM1338" s="77"/>
      <c r="AN1338" s="77"/>
      <c r="AO1338" s="77"/>
      <c r="AP1338" s="77"/>
      <c r="AQ1338" s="77"/>
      <c r="AR1338" s="77"/>
      <c r="AS1338" s="77"/>
      <c r="AT1338" s="77"/>
      <c r="AU1338" s="77"/>
    </row>
    <row r="1339" spans="1:47">
      <c r="A1339" s="77" t="s">
        <v>2304</v>
      </c>
      <c r="B1339" s="77" t="s">
        <v>2673</v>
      </c>
      <c r="C1339" s="78">
        <v>42558</v>
      </c>
      <c r="D1339" s="77" t="s">
        <v>3826</v>
      </c>
      <c r="E1339" s="94">
        <v>102.99</v>
      </c>
      <c r="F1339" s="77" t="s">
        <v>94</v>
      </c>
      <c r="G1339" s="77" t="s">
        <v>131</v>
      </c>
      <c r="H1339" s="77"/>
      <c r="I1339" s="77"/>
      <c r="J1339" s="77"/>
      <c r="K1339" s="79"/>
      <c r="L1339" s="77"/>
      <c r="P1339" s="77"/>
      <c r="Q1339" s="77"/>
      <c r="R1339" s="77"/>
      <c r="S1339" s="77"/>
      <c r="V1339" s="77"/>
      <c r="W1339" s="77"/>
      <c r="X1339" s="77"/>
      <c r="Y1339" s="79"/>
      <c r="Z1339" s="79"/>
      <c r="AA1339" s="79"/>
      <c r="AB1339" s="79"/>
      <c r="AC1339" s="79"/>
      <c r="AD1339" s="79"/>
      <c r="AE1339" s="78"/>
      <c r="AF1339" s="77"/>
      <c r="AG1339" s="77"/>
      <c r="AH1339" s="77"/>
      <c r="AI1339" s="77"/>
      <c r="AJ1339" s="77"/>
      <c r="AK1339" s="77"/>
      <c r="AL1339" s="77"/>
      <c r="AM1339" s="77"/>
      <c r="AN1339" s="77"/>
      <c r="AO1339" s="77"/>
      <c r="AP1339" s="77"/>
      <c r="AQ1339" s="77"/>
      <c r="AR1339" s="77"/>
      <c r="AS1339" s="77"/>
      <c r="AT1339" s="77"/>
      <c r="AU1339" s="77"/>
    </row>
    <row r="1340" spans="1:47">
      <c r="A1340" s="77" t="s">
        <v>2304</v>
      </c>
      <c r="B1340" s="77" t="s">
        <v>2673</v>
      </c>
      <c r="C1340" s="78">
        <v>42558</v>
      </c>
      <c r="D1340" s="77" t="s">
        <v>3827</v>
      </c>
      <c r="E1340" s="94">
        <v>105.32</v>
      </c>
      <c r="F1340" s="77" t="s">
        <v>94</v>
      </c>
      <c r="G1340" s="77" t="s">
        <v>94</v>
      </c>
      <c r="H1340" s="77"/>
      <c r="I1340" s="77"/>
      <c r="J1340" s="77"/>
      <c r="K1340" s="79"/>
      <c r="L1340" s="77"/>
      <c r="P1340" s="77"/>
      <c r="Q1340" s="77"/>
      <c r="R1340" s="77"/>
      <c r="S1340" s="77"/>
      <c r="V1340" s="77"/>
      <c r="W1340" s="77"/>
      <c r="X1340" s="77"/>
      <c r="Y1340" s="79"/>
      <c r="Z1340" s="79"/>
      <c r="AA1340" s="79"/>
      <c r="AB1340" s="79"/>
      <c r="AC1340" s="79"/>
      <c r="AD1340" s="79"/>
      <c r="AE1340" s="78"/>
      <c r="AF1340" s="77"/>
      <c r="AG1340" s="77"/>
      <c r="AH1340" s="77"/>
      <c r="AI1340" s="77"/>
      <c r="AJ1340" s="77"/>
      <c r="AK1340" s="77"/>
      <c r="AL1340" s="77"/>
      <c r="AM1340" s="77"/>
      <c r="AN1340" s="77"/>
      <c r="AO1340" s="77"/>
      <c r="AP1340" s="77"/>
      <c r="AQ1340" s="77"/>
      <c r="AR1340" s="77"/>
      <c r="AS1340" s="77"/>
      <c r="AT1340" s="77"/>
      <c r="AU1340" s="77"/>
    </row>
    <row r="1341" spans="1:47">
      <c r="A1341" s="77" t="s">
        <v>2304</v>
      </c>
      <c r="B1341" s="77" t="s">
        <v>2673</v>
      </c>
      <c r="C1341" s="78">
        <v>42558</v>
      </c>
      <c r="D1341" s="77" t="s">
        <v>3828</v>
      </c>
      <c r="E1341" s="94">
        <v>108.77</v>
      </c>
      <c r="F1341" s="77" t="s">
        <v>94</v>
      </c>
      <c r="G1341" s="77" t="s">
        <v>3660</v>
      </c>
      <c r="H1341" s="77"/>
      <c r="I1341" s="77"/>
      <c r="J1341" s="77"/>
      <c r="K1341" s="79"/>
      <c r="L1341" s="77"/>
      <c r="P1341" s="77"/>
      <c r="Q1341" s="77"/>
      <c r="R1341" s="77"/>
      <c r="S1341" s="77"/>
      <c r="V1341" s="77"/>
      <c r="W1341" s="77"/>
      <c r="X1341" s="77"/>
      <c r="Y1341" s="79"/>
      <c r="Z1341" s="79"/>
      <c r="AA1341" s="79"/>
      <c r="AB1341" s="79"/>
      <c r="AC1341" s="79"/>
      <c r="AD1341" s="79"/>
      <c r="AE1341" s="78"/>
      <c r="AF1341" s="77"/>
      <c r="AG1341" s="77"/>
      <c r="AH1341" s="77"/>
      <c r="AI1341" s="77"/>
      <c r="AJ1341" s="77"/>
      <c r="AK1341" s="77"/>
      <c r="AL1341" s="77"/>
      <c r="AM1341" s="77"/>
      <c r="AN1341" s="77"/>
      <c r="AO1341" s="77"/>
      <c r="AP1341" s="77"/>
      <c r="AQ1341" s="77"/>
      <c r="AR1341" s="77"/>
      <c r="AS1341" s="77"/>
      <c r="AT1341" s="77"/>
      <c r="AU1341" s="77"/>
    </row>
    <row r="1342" spans="1:47">
      <c r="A1342" s="77" t="s">
        <v>2304</v>
      </c>
      <c r="B1342" s="77" t="s">
        <v>2673</v>
      </c>
      <c r="C1342" s="78">
        <v>42558</v>
      </c>
      <c r="D1342" s="77" t="s">
        <v>3829</v>
      </c>
      <c r="E1342" s="94">
        <v>114.3</v>
      </c>
      <c r="F1342" s="77" t="s">
        <v>94</v>
      </c>
      <c r="G1342" s="77" t="s">
        <v>3660</v>
      </c>
      <c r="H1342" s="77"/>
      <c r="I1342" s="77"/>
      <c r="J1342" s="77"/>
      <c r="K1342" s="79"/>
      <c r="L1342" s="77"/>
      <c r="P1342" s="77"/>
      <c r="Q1342" s="77"/>
      <c r="R1342" s="77"/>
      <c r="S1342" s="77"/>
      <c r="V1342" s="77"/>
      <c r="W1342" s="77"/>
      <c r="X1342" s="77"/>
      <c r="Y1342" s="79"/>
      <c r="Z1342" s="79"/>
      <c r="AA1342" s="79"/>
      <c r="AB1342" s="79"/>
      <c r="AC1342" s="79"/>
      <c r="AD1342" s="79"/>
      <c r="AE1342" s="78"/>
      <c r="AF1342" s="77"/>
      <c r="AG1342" s="77"/>
      <c r="AH1342" s="77"/>
      <c r="AI1342" s="77"/>
      <c r="AJ1342" s="77"/>
      <c r="AK1342" s="77"/>
      <c r="AL1342" s="77"/>
      <c r="AM1342" s="77"/>
      <c r="AN1342" s="77"/>
      <c r="AO1342" s="77"/>
      <c r="AP1342" s="77"/>
      <c r="AQ1342" s="77"/>
      <c r="AR1342" s="77"/>
      <c r="AS1342" s="77"/>
      <c r="AT1342" s="77"/>
      <c r="AU1342" s="77"/>
    </row>
    <row r="1343" spans="1:47">
      <c r="A1343" s="77" t="s">
        <v>2304</v>
      </c>
      <c r="B1343" s="77" t="s">
        <v>2673</v>
      </c>
      <c r="C1343" s="78">
        <v>42558</v>
      </c>
      <c r="D1343" s="77" t="s">
        <v>3830</v>
      </c>
      <c r="E1343" s="94">
        <v>116.96</v>
      </c>
      <c r="F1343" s="77" t="s">
        <v>94</v>
      </c>
      <c r="G1343" s="77" t="s">
        <v>170</v>
      </c>
      <c r="H1343" s="77"/>
      <c r="I1343" s="77"/>
      <c r="J1343" s="77"/>
      <c r="K1343" s="79"/>
      <c r="L1343" s="77"/>
      <c r="P1343" s="77"/>
      <c r="Q1343" s="77"/>
      <c r="R1343" s="77"/>
      <c r="S1343" s="77"/>
      <c r="V1343" s="77"/>
      <c r="W1343" s="77"/>
      <c r="X1343" s="77"/>
      <c r="Y1343" s="79"/>
      <c r="Z1343" s="79"/>
      <c r="AA1343" s="79"/>
      <c r="AB1343" s="79"/>
      <c r="AC1343" s="79"/>
      <c r="AD1343" s="79"/>
      <c r="AE1343" s="78"/>
      <c r="AF1343" s="77"/>
      <c r="AG1343" s="77"/>
      <c r="AH1343" s="77"/>
      <c r="AI1343" s="77"/>
      <c r="AJ1343" s="77"/>
      <c r="AK1343" s="77"/>
      <c r="AL1343" s="77"/>
      <c r="AM1343" s="77"/>
      <c r="AN1343" s="77"/>
      <c r="AO1343" s="77"/>
      <c r="AP1343" s="77"/>
      <c r="AQ1343" s="77"/>
      <c r="AR1343" s="77"/>
      <c r="AS1343" s="77"/>
      <c r="AT1343" s="77"/>
      <c r="AU1343" s="77"/>
    </row>
    <row r="1344" spans="1:47">
      <c r="A1344" s="77" t="s">
        <v>2304</v>
      </c>
      <c r="B1344" s="77" t="s">
        <v>2673</v>
      </c>
      <c r="C1344" s="78">
        <v>42558</v>
      </c>
      <c r="D1344" s="77" t="s">
        <v>3831</v>
      </c>
      <c r="E1344" s="94">
        <v>121</v>
      </c>
      <c r="F1344" s="77" t="s">
        <v>94</v>
      </c>
      <c r="G1344" s="77" t="s">
        <v>152</v>
      </c>
      <c r="H1344" s="77"/>
      <c r="I1344" s="77"/>
      <c r="J1344" s="77"/>
      <c r="K1344" s="79"/>
      <c r="L1344" s="77"/>
      <c r="P1344" s="77"/>
      <c r="Q1344" s="77"/>
      <c r="R1344" s="77"/>
      <c r="S1344" s="77"/>
      <c r="V1344" s="77"/>
      <c r="W1344" s="77"/>
      <c r="X1344" s="77"/>
      <c r="Y1344" s="79"/>
      <c r="Z1344" s="79"/>
      <c r="AA1344" s="79"/>
      <c r="AB1344" s="79"/>
      <c r="AC1344" s="79"/>
      <c r="AD1344" s="79"/>
      <c r="AE1344" s="78"/>
      <c r="AF1344" s="77"/>
      <c r="AG1344" s="77"/>
      <c r="AH1344" s="77"/>
      <c r="AI1344" s="77"/>
      <c r="AJ1344" s="77"/>
      <c r="AK1344" s="77"/>
      <c r="AL1344" s="77"/>
      <c r="AM1344" s="77"/>
      <c r="AN1344" s="77"/>
      <c r="AO1344" s="77"/>
      <c r="AP1344" s="77"/>
      <c r="AQ1344" s="77"/>
      <c r="AR1344" s="77"/>
      <c r="AS1344" s="77"/>
      <c r="AT1344" s="77"/>
      <c r="AU1344" s="77"/>
    </row>
    <row r="1345" spans="1:47">
      <c r="A1345" s="77" t="s">
        <v>2304</v>
      </c>
      <c r="B1345" s="77" t="s">
        <v>2673</v>
      </c>
      <c r="C1345" s="78">
        <v>42558</v>
      </c>
      <c r="D1345" s="77" t="s">
        <v>3832</v>
      </c>
      <c r="E1345" s="94">
        <v>125</v>
      </c>
      <c r="F1345" s="77" t="s">
        <v>94</v>
      </c>
      <c r="G1345" s="77" t="s">
        <v>94</v>
      </c>
      <c r="H1345" s="77"/>
      <c r="I1345" s="77"/>
      <c r="J1345" s="77"/>
      <c r="K1345" s="79"/>
      <c r="L1345" s="77"/>
      <c r="P1345" s="77"/>
      <c r="Q1345" s="77"/>
      <c r="R1345" s="77"/>
      <c r="S1345" s="77"/>
      <c r="V1345" s="77"/>
      <c r="W1345" s="77"/>
      <c r="X1345" s="77"/>
      <c r="Y1345" s="79"/>
      <c r="Z1345" s="79"/>
      <c r="AA1345" s="79"/>
      <c r="AB1345" s="79"/>
      <c r="AC1345" s="79"/>
      <c r="AD1345" s="79"/>
      <c r="AE1345" s="78"/>
      <c r="AF1345" s="77"/>
      <c r="AG1345" s="77"/>
      <c r="AH1345" s="77"/>
      <c r="AI1345" s="77"/>
      <c r="AJ1345" s="77"/>
      <c r="AK1345" s="77"/>
      <c r="AL1345" s="77"/>
      <c r="AM1345" s="77"/>
      <c r="AN1345" s="77"/>
      <c r="AO1345" s="77"/>
      <c r="AP1345" s="77"/>
      <c r="AQ1345" s="77"/>
      <c r="AR1345" s="77"/>
      <c r="AS1345" s="77"/>
      <c r="AT1345" s="77"/>
      <c r="AU1345" s="77"/>
    </row>
    <row r="1346" spans="1:47">
      <c r="A1346" s="77" t="s">
        <v>2304</v>
      </c>
      <c r="B1346" s="77" t="s">
        <v>2673</v>
      </c>
      <c r="C1346" s="78">
        <v>42558</v>
      </c>
      <c r="D1346" s="77" t="s">
        <v>3833</v>
      </c>
      <c r="E1346" s="94">
        <v>127.22</v>
      </c>
      <c r="F1346" s="77" t="s">
        <v>94</v>
      </c>
      <c r="G1346" s="77" t="s">
        <v>166</v>
      </c>
      <c r="H1346" s="77"/>
      <c r="I1346" s="77"/>
      <c r="J1346" s="77"/>
      <c r="K1346" s="79"/>
      <c r="L1346" s="77"/>
      <c r="P1346" s="77"/>
      <c r="Q1346" s="77"/>
      <c r="R1346" s="77"/>
      <c r="S1346" s="77"/>
      <c r="V1346" s="77"/>
      <c r="W1346" s="77"/>
      <c r="X1346" s="77"/>
      <c r="Y1346" s="79"/>
      <c r="Z1346" s="79"/>
      <c r="AA1346" s="79"/>
      <c r="AB1346" s="79"/>
      <c r="AC1346" s="79"/>
      <c r="AD1346" s="79"/>
      <c r="AE1346" s="78"/>
      <c r="AF1346" s="77"/>
      <c r="AG1346" s="77"/>
      <c r="AH1346" s="77"/>
      <c r="AI1346" s="77"/>
      <c r="AJ1346" s="77"/>
      <c r="AK1346" s="77"/>
      <c r="AL1346" s="77"/>
      <c r="AM1346" s="77"/>
      <c r="AN1346" s="77"/>
      <c r="AO1346" s="77"/>
      <c r="AP1346" s="77"/>
      <c r="AQ1346" s="77"/>
      <c r="AR1346" s="77"/>
      <c r="AS1346" s="77"/>
      <c r="AT1346" s="77"/>
      <c r="AU1346" s="77"/>
    </row>
    <row r="1347" spans="1:47">
      <c r="A1347" s="77" t="s">
        <v>2304</v>
      </c>
      <c r="B1347" s="77" t="s">
        <v>2673</v>
      </c>
      <c r="C1347" s="78">
        <v>42558</v>
      </c>
      <c r="D1347" s="77" t="s">
        <v>3834</v>
      </c>
      <c r="E1347" s="94">
        <v>135</v>
      </c>
      <c r="F1347" s="77" t="s">
        <v>94</v>
      </c>
      <c r="G1347" s="77" t="s">
        <v>94</v>
      </c>
      <c r="H1347" s="77"/>
      <c r="I1347" s="77"/>
      <c r="J1347" s="77"/>
      <c r="K1347" s="79"/>
      <c r="L1347" s="77"/>
      <c r="P1347" s="77"/>
      <c r="Q1347" s="77"/>
      <c r="R1347" s="77"/>
      <c r="S1347" s="77"/>
      <c r="V1347" s="77"/>
      <c r="W1347" s="77"/>
      <c r="X1347" s="77"/>
      <c r="Y1347" s="79"/>
      <c r="Z1347" s="79"/>
      <c r="AA1347" s="79"/>
      <c r="AB1347" s="79"/>
      <c r="AC1347" s="79"/>
      <c r="AD1347" s="79"/>
      <c r="AE1347" s="78"/>
      <c r="AF1347" s="77"/>
      <c r="AG1347" s="77"/>
      <c r="AH1347" s="77"/>
      <c r="AI1347" s="77"/>
      <c r="AJ1347" s="77"/>
      <c r="AK1347" s="77"/>
      <c r="AL1347" s="77"/>
      <c r="AM1347" s="77"/>
      <c r="AN1347" s="77"/>
      <c r="AO1347" s="77"/>
      <c r="AP1347" s="77"/>
      <c r="AQ1347" s="77"/>
      <c r="AR1347" s="77"/>
      <c r="AS1347" s="77"/>
      <c r="AT1347" s="77"/>
      <c r="AU1347" s="77"/>
    </row>
    <row r="1348" spans="1:47">
      <c r="A1348" s="77" t="s">
        <v>2304</v>
      </c>
      <c r="B1348" s="77" t="s">
        <v>2673</v>
      </c>
      <c r="C1348" s="78">
        <v>42558</v>
      </c>
      <c r="D1348" s="77" t="s">
        <v>3835</v>
      </c>
      <c r="E1348" s="94">
        <v>135.09</v>
      </c>
      <c r="F1348" s="77" t="s">
        <v>94</v>
      </c>
      <c r="G1348" s="77" t="s">
        <v>108</v>
      </c>
      <c r="H1348" s="77"/>
      <c r="I1348" s="77"/>
      <c r="J1348" s="77"/>
      <c r="K1348" s="79"/>
      <c r="L1348" s="77"/>
      <c r="P1348" s="77"/>
      <c r="Q1348" s="77"/>
      <c r="R1348" s="77"/>
      <c r="S1348" s="77"/>
      <c r="V1348" s="77"/>
      <c r="W1348" s="77"/>
      <c r="X1348" s="77"/>
      <c r="Y1348" s="79"/>
      <c r="Z1348" s="79"/>
      <c r="AA1348" s="79"/>
      <c r="AB1348" s="79"/>
      <c r="AC1348" s="79"/>
      <c r="AD1348" s="79"/>
      <c r="AE1348" s="78"/>
      <c r="AF1348" s="77"/>
      <c r="AG1348" s="77"/>
      <c r="AH1348" s="77"/>
      <c r="AI1348" s="77"/>
      <c r="AJ1348" s="77"/>
      <c r="AK1348" s="77"/>
      <c r="AL1348" s="77"/>
      <c r="AM1348" s="77"/>
      <c r="AN1348" s="77"/>
      <c r="AO1348" s="77"/>
      <c r="AP1348" s="77"/>
      <c r="AQ1348" s="77"/>
      <c r="AR1348" s="77"/>
      <c r="AS1348" s="77"/>
      <c r="AT1348" s="77"/>
      <c r="AU1348" s="77"/>
    </row>
    <row r="1349" spans="1:47">
      <c r="A1349" s="77" t="s">
        <v>2304</v>
      </c>
      <c r="B1349" s="77" t="s">
        <v>2673</v>
      </c>
      <c r="C1349" s="78">
        <v>42558</v>
      </c>
      <c r="D1349" s="77" t="s">
        <v>3836</v>
      </c>
      <c r="E1349" s="94">
        <v>136.68</v>
      </c>
      <c r="F1349" s="77" t="s">
        <v>94</v>
      </c>
      <c r="G1349" s="77" t="s">
        <v>94</v>
      </c>
      <c r="H1349" s="77"/>
      <c r="I1349" s="77"/>
      <c r="J1349" s="77"/>
      <c r="K1349" s="79"/>
      <c r="L1349" s="77"/>
      <c r="P1349" s="77"/>
      <c r="Q1349" s="77"/>
      <c r="R1349" s="77"/>
      <c r="S1349" s="77"/>
      <c r="V1349" s="77"/>
      <c r="W1349" s="77"/>
      <c r="X1349" s="77"/>
      <c r="Y1349" s="79"/>
      <c r="Z1349" s="79"/>
      <c r="AA1349" s="79"/>
      <c r="AB1349" s="79"/>
      <c r="AC1349" s="79"/>
      <c r="AD1349" s="79"/>
      <c r="AE1349" s="78"/>
      <c r="AF1349" s="77"/>
      <c r="AG1349" s="77"/>
      <c r="AH1349" s="77"/>
      <c r="AI1349" s="77"/>
      <c r="AJ1349" s="77"/>
      <c r="AK1349" s="77"/>
      <c r="AL1349" s="77"/>
      <c r="AM1349" s="77"/>
      <c r="AN1349" s="77"/>
      <c r="AO1349" s="77"/>
      <c r="AP1349" s="77"/>
      <c r="AQ1349" s="77"/>
      <c r="AR1349" s="77"/>
      <c r="AS1349" s="77"/>
      <c r="AT1349" s="77"/>
      <c r="AU1349" s="77"/>
    </row>
    <row r="1350" spans="1:47">
      <c r="A1350" s="77" t="s">
        <v>2304</v>
      </c>
      <c r="B1350" s="77" t="s">
        <v>2673</v>
      </c>
      <c r="C1350" s="78">
        <v>42558</v>
      </c>
      <c r="D1350" s="77" t="s">
        <v>3837</v>
      </c>
      <c r="E1350" s="94">
        <v>139.54</v>
      </c>
      <c r="F1350" s="77" t="s">
        <v>94</v>
      </c>
      <c r="G1350" s="77" t="s">
        <v>347</v>
      </c>
      <c r="H1350" s="77"/>
      <c r="I1350" s="77"/>
      <c r="J1350" s="77"/>
      <c r="K1350" s="79"/>
      <c r="L1350" s="77"/>
      <c r="P1350" s="77"/>
      <c r="Q1350" s="77"/>
      <c r="R1350" s="77"/>
      <c r="S1350" s="77"/>
      <c r="V1350" s="77"/>
      <c r="W1350" s="77"/>
      <c r="X1350" s="77"/>
      <c r="Y1350" s="79"/>
      <c r="Z1350" s="79"/>
      <c r="AA1350" s="79"/>
      <c r="AB1350" s="79"/>
      <c r="AC1350" s="79"/>
      <c r="AD1350" s="79"/>
      <c r="AE1350" s="78"/>
      <c r="AF1350" s="77"/>
      <c r="AG1350" s="77"/>
      <c r="AH1350" s="77"/>
      <c r="AI1350" s="77"/>
      <c r="AJ1350" s="77"/>
      <c r="AK1350" s="77"/>
      <c r="AL1350" s="77"/>
      <c r="AM1350" s="77"/>
      <c r="AN1350" s="77"/>
      <c r="AO1350" s="77"/>
      <c r="AP1350" s="77"/>
      <c r="AQ1350" s="77"/>
      <c r="AR1350" s="77"/>
      <c r="AS1350" s="77"/>
      <c r="AT1350" s="77"/>
      <c r="AU1350" s="77"/>
    </row>
    <row r="1351" spans="1:47">
      <c r="A1351" s="77" t="s">
        <v>2304</v>
      </c>
      <c r="B1351" s="77" t="s">
        <v>2673</v>
      </c>
      <c r="C1351" s="78">
        <v>42558</v>
      </c>
      <c r="D1351" s="77" t="s">
        <v>3838</v>
      </c>
      <c r="E1351" s="94">
        <v>143.04</v>
      </c>
      <c r="F1351" s="77" t="s">
        <v>94</v>
      </c>
      <c r="G1351" s="77" t="s">
        <v>105</v>
      </c>
      <c r="H1351" s="77"/>
      <c r="I1351" s="77"/>
      <c r="J1351" s="77"/>
      <c r="K1351" s="79"/>
      <c r="L1351" s="77"/>
      <c r="P1351" s="77"/>
      <c r="Q1351" s="77"/>
      <c r="R1351" s="77"/>
      <c r="S1351" s="77"/>
      <c r="V1351" s="77"/>
      <c r="W1351" s="77"/>
      <c r="X1351" s="77"/>
      <c r="Y1351" s="79"/>
      <c r="Z1351" s="79"/>
      <c r="AA1351" s="79"/>
      <c r="AB1351" s="79"/>
      <c r="AC1351" s="79"/>
      <c r="AD1351" s="79"/>
      <c r="AE1351" s="78"/>
      <c r="AF1351" s="77"/>
      <c r="AG1351" s="77"/>
      <c r="AH1351" s="77"/>
      <c r="AI1351" s="77"/>
      <c r="AJ1351" s="77"/>
      <c r="AK1351" s="77"/>
      <c r="AL1351" s="77"/>
      <c r="AM1351" s="77"/>
      <c r="AN1351" s="77"/>
      <c r="AO1351" s="77"/>
      <c r="AP1351" s="77"/>
      <c r="AQ1351" s="77"/>
      <c r="AR1351" s="77"/>
      <c r="AS1351" s="77"/>
      <c r="AT1351" s="77"/>
      <c r="AU1351" s="77"/>
    </row>
    <row r="1352" spans="1:47">
      <c r="A1352" s="77" t="s">
        <v>2304</v>
      </c>
      <c r="B1352" s="77" t="s">
        <v>2673</v>
      </c>
      <c r="C1352" s="78">
        <v>42558</v>
      </c>
      <c r="D1352" s="77" t="s">
        <v>3839</v>
      </c>
      <c r="E1352" s="94">
        <v>143.51</v>
      </c>
      <c r="F1352" s="77" t="s">
        <v>94</v>
      </c>
      <c r="G1352" s="77" t="s">
        <v>152</v>
      </c>
      <c r="H1352" s="77"/>
      <c r="I1352" s="77"/>
      <c r="J1352" s="77"/>
      <c r="K1352" s="79"/>
      <c r="L1352" s="77"/>
      <c r="P1352" s="77"/>
      <c r="Q1352" s="77"/>
      <c r="R1352" s="77"/>
      <c r="S1352" s="77"/>
      <c r="V1352" s="77"/>
      <c r="W1352" s="77"/>
      <c r="X1352" s="77"/>
      <c r="Y1352" s="79"/>
      <c r="Z1352" s="79"/>
      <c r="AA1352" s="79"/>
      <c r="AB1352" s="79"/>
      <c r="AC1352" s="79"/>
      <c r="AD1352" s="79"/>
      <c r="AE1352" s="78"/>
      <c r="AF1352" s="77"/>
      <c r="AG1352" s="77"/>
      <c r="AH1352" s="77"/>
      <c r="AI1352" s="77"/>
      <c r="AJ1352" s="77"/>
      <c r="AK1352" s="77"/>
      <c r="AL1352" s="77"/>
      <c r="AM1352" s="77"/>
      <c r="AN1352" s="77"/>
      <c r="AO1352" s="77"/>
      <c r="AP1352" s="77"/>
      <c r="AQ1352" s="77"/>
      <c r="AR1352" s="77"/>
      <c r="AS1352" s="77"/>
      <c r="AT1352" s="77"/>
      <c r="AU1352" s="77"/>
    </row>
    <row r="1353" spans="1:47">
      <c r="A1353" s="77" t="s">
        <v>2304</v>
      </c>
      <c r="B1353" s="77" t="s">
        <v>2673</v>
      </c>
      <c r="C1353" s="78">
        <v>42558</v>
      </c>
      <c r="D1353" s="77" t="s">
        <v>3840</v>
      </c>
      <c r="E1353" s="94">
        <v>149.57</v>
      </c>
      <c r="F1353" s="77" t="s">
        <v>94</v>
      </c>
      <c r="G1353" s="77" t="s">
        <v>208</v>
      </c>
      <c r="H1353" s="77"/>
      <c r="I1353" s="77"/>
      <c r="J1353" s="77"/>
      <c r="K1353" s="79"/>
      <c r="L1353" s="77"/>
      <c r="P1353" s="77"/>
      <c r="Q1353" s="77"/>
      <c r="R1353" s="77"/>
      <c r="S1353" s="77"/>
      <c r="V1353" s="77"/>
      <c r="W1353" s="77"/>
      <c r="X1353" s="77"/>
      <c r="Y1353" s="79"/>
      <c r="Z1353" s="79"/>
      <c r="AA1353" s="79"/>
      <c r="AB1353" s="79"/>
      <c r="AC1353" s="79"/>
      <c r="AD1353" s="79"/>
      <c r="AE1353" s="78"/>
      <c r="AF1353" s="77"/>
      <c r="AG1353" s="77"/>
      <c r="AH1353" s="77"/>
      <c r="AI1353" s="77"/>
      <c r="AJ1353" s="77"/>
      <c r="AK1353" s="77"/>
      <c r="AL1353" s="77"/>
      <c r="AM1353" s="77"/>
      <c r="AN1353" s="77"/>
      <c r="AO1353" s="77"/>
      <c r="AP1353" s="77"/>
      <c r="AQ1353" s="77"/>
      <c r="AR1353" s="77"/>
      <c r="AS1353" s="77"/>
      <c r="AT1353" s="77"/>
      <c r="AU1353" s="77"/>
    </row>
    <row r="1354" spans="1:47">
      <c r="A1354" s="77" t="s">
        <v>2304</v>
      </c>
      <c r="B1354" s="77" t="s">
        <v>2673</v>
      </c>
      <c r="C1354" s="78">
        <v>42558</v>
      </c>
      <c r="D1354" s="77" t="s">
        <v>3841</v>
      </c>
      <c r="E1354" s="94">
        <v>149.63</v>
      </c>
      <c r="F1354" s="77" t="s">
        <v>94</v>
      </c>
      <c r="G1354" s="77" t="s">
        <v>275</v>
      </c>
      <c r="H1354" s="77"/>
      <c r="I1354" s="77"/>
      <c r="J1354" s="77"/>
      <c r="K1354" s="79"/>
      <c r="L1354" s="77"/>
      <c r="P1354" s="77"/>
      <c r="Q1354" s="77"/>
      <c r="R1354" s="77"/>
      <c r="S1354" s="77"/>
      <c r="V1354" s="77"/>
      <c r="W1354" s="77"/>
      <c r="X1354" s="77"/>
      <c r="Y1354" s="79"/>
      <c r="Z1354" s="79"/>
      <c r="AA1354" s="79"/>
      <c r="AB1354" s="79"/>
      <c r="AC1354" s="79"/>
      <c r="AD1354" s="79"/>
      <c r="AE1354" s="78"/>
      <c r="AF1354" s="77"/>
      <c r="AG1354" s="77"/>
      <c r="AH1354" s="77"/>
      <c r="AI1354" s="77"/>
      <c r="AJ1354" s="77"/>
      <c r="AK1354" s="77"/>
      <c r="AL1354" s="77"/>
      <c r="AM1354" s="77"/>
      <c r="AN1354" s="77"/>
      <c r="AO1354" s="77"/>
      <c r="AP1354" s="77"/>
      <c r="AQ1354" s="77"/>
      <c r="AR1354" s="77"/>
      <c r="AS1354" s="77"/>
      <c r="AT1354" s="77"/>
      <c r="AU1354" s="77"/>
    </row>
    <row r="1355" spans="1:47">
      <c r="A1355" s="77" t="s">
        <v>2304</v>
      </c>
      <c r="B1355" s="77" t="s">
        <v>2673</v>
      </c>
      <c r="C1355" s="78">
        <v>42558</v>
      </c>
      <c r="D1355" s="77" t="s">
        <v>3842</v>
      </c>
      <c r="E1355" s="94">
        <v>156.55000000000001</v>
      </c>
      <c r="F1355" s="77" t="s">
        <v>94</v>
      </c>
      <c r="G1355" s="77" t="s">
        <v>3660</v>
      </c>
      <c r="H1355" s="77"/>
      <c r="I1355" s="77"/>
      <c r="J1355" s="77"/>
      <c r="K1355" s="79"/>
      <c r="L1355" s="77"/>
      <c r="P1355" s="77"/>
      <c r="Q1355" s="77"/>
      <c r="R1355" s="77"/>
      <c r="S1355" s="77"/>
      <c r="V1355" s="77"/>
      <c r="W1355" s="77"/>
      <c r="X1355" s="77"/>
      <c r="Y1355" s="79"/>
      <c r="Z1355" s="79"/>
      <c r="AA1355" s="79"/>
      <c r="AB1355" s="79"/>
      <c r="AC1355" s="79"/>
      <c r="AD1355" s="79"/>
      <c r="AE1355" s="78"/>
      <c r="AF1355" s="77"/>
      <c r="AG1355" s="77"/>
      <c r="AH1355" s="77"/>
      <c r="AI1355" s="77"/>
      <c r="AJ1355" s="77"/>
      <c r="AK1355" s="77"/>
      <c r="AL1355" s="77"/>
      <c r="AM1355" s="77"/>
      <c r="AN1355" s="77"/>
      <c r="AO1355" s="77"/>
      <c r="AP1355" s="77"/>
      <c r="AQ1355" s="77"/>
      <c r="AR1355" s="77"/>
      <c r="AS1355" s="77"/>
      <c r="AT1355" s="77"/>
      <c r="AU1355" s="77"/>
    </row>
    <row r="1356" spans="1:47">
      <c r="A1356" s="77" t="s">
        <v>2304</v>
      </c>
      <c r="B1356" s="77" t="s">
        <v>2673</v>
      </c>
      <c r="C1356" s="78">
        <v>42558</v>
      </c>
      <c r="D1356" s="77" t="s">
        <v>3843</v>
      </c>
      <c r="E1356" s="94">
        <v>163.05000000000001</v>
      </c>
      <c r="F1356" s="77" t="s">
        <v>94</v>
      </c>
      <c r="G1356" s="77" t="s">
        <v>133</v>
      </c>
      <c r="H1356" s="77"/>
      <c r="I1356" s="77"/>
      <c r="J1356" s="77"/>
      <c r="K1356" s="79"/>
      <c r="L1356" s="77"/>
      <c r="P1356" s="77"/>
      <c r="Q1356" s="77"/>
      <c r="R1356" s="77"/>
      <c r="S1356" s="77"/>
      <c r="V1356" s="77"/>
      <c r="W1356" s="77"/>
      <c r="X1356" s="77"/>
      <c r="Y1356" s="79"/>
      <c r="Z1356" s="79"/>
      <c r="AA1356" s="79"/>
      <c r="AB1356" s="79"/>
      <c r="AC1356" s="79"/>
      <c r="AD1356" s="79"/>
      <c r="AE1356" s="78"/>
      <c r="AF1356" s="77"/>
      <c r="AG1356" s="77"/>
      <c r="AH1356" s="77"/>
      <c r="AI1356" s="77"/>
      <c r="AJ1356" s="77"/>
      <c r="AK1356" s="77"/>
      <c r="AL1356" s="77"/>
      <c r="AM1356" s="77"/>
      <c r="AN1356" s="77"/>
      <c r="AO1356" s="77"/>
      <c r="AP1356" s="77"/>
      <c r="AQ1356" s="77"/>
      <c r="AR1356" s="77"/>
      <c r="AS1356" s="77"/>
      <c r="AT1356" s="77"/>
      <c r="AU1356" s="77"/>
    </row>
    <row r="1357" spans="1:47">
      <c r="A1357" s="77" t="s">
        <v>2304</v>
      </c>
      <c r="B1357" s="77" t="s">
        <v>2673</v>
      </c>
      <c r="C1357" s="78">
        <v>42558</v>
      </c>
      <c r="D1357" s="77" t="s">
        <v>3844</v>
      </c>
      <c r="E1357" s="94">
        <v>168.65</v>
      </c>
      <c r="F1357" s="77" t="s">
        <v>94</v>
      </c>
      <c r="G1357" s="77" t="s">
        <v>3660</v>
      </c>
      <c r="H1357" s="77"/>
      <c r="I1357" s="77"/>
      <c r="J1357" s="77"/>
      <c r="K1357" s="79"/>
      <c r="L1357" s="77"/>
      <c r="P1357" s="77"/>
      <c r="Q1357" s="77"/>
      <c r="R1357" s="77"/>
      <c r="S1357" s="77"/>
      <c r="V1357" s="77"/>
      <c r="W1357" s="77"/>
      <c r="X1357" s="77"/>
      <c r="Y1357" s="79"/>
      <c r="Z1357" s="79"/>
      <c r="AA1357" s="79"/>
      <c r="AB1357" s="79"/>
      <c r="AC1357" s="79"/>
      <c r="AD1357" s="79"/>
      <c r="AE1357" s="78"/>
      <c r="AF1357" s="77"/>
      <c r="AG1357" s="77"/>
      <c r="AH1357" s="77"/>
      <c r="AI1357" s="77"/>
      <c r="AJ1357" s="77"/>
      <c r="AK1357" s="77"/>
      <c r="AL1357" s="77"/>
      <c r="AM1357" s="77"/>
      <c r="AN1357" s="77"/>
      <c r="AO1357" s="77"/>
      <c r="AP1357" s="77"/>
      <c r="AQ1357" s="77"/>
      <c r="AR1357" s="77"/>
      <c r="AS1357" s="77"/>
      <c r="AT1357" s="77"/>
      <c r="AU1357" s="77"/>
    </row>
    <row r="1358" spans="1:47">
      <c r="A1358" s="77" t="s">
        <v>2304</v>
      </c>
      <c r="B1358" s="77" t="s">
        <v>2673</v>
      </c>
      <c r="C1358" s="78">
        <v>42558</v>
      </c>
      <c r="D1358" s="77" t="s">
        <v>3845</v>
      </c>
      <c r="E1358" s="94">
        <v>170.46</v>
      </c>
      <c r="F1358" s="77" t="s">
        <v>94</v>
      </c>
      <c r="G1358" s="77" t="s">
        <v>3660</v>
      </c>
      <c r="H1358" s="77"/>
      <c r="I1358" s="77"/>
      <c r="J1358" s="77"/>
      <c r="K1358" s="79"/>
      <c r="L1358" s="77"/>
      <c r="P1358" s="77"/>
      <c r="Q1358" s="77"/>
      <c r="R1358" s="77"/>
      <c r="S1358" s="77"/>
      <c r="V1358" s="77"/>
      <c r="W1358" s="77"/>
      <c r="X1358" s="77"/>
      <c r="Y1358" s="79"/>
      <c r="Z1358" s="79"/>
      <c r="AA1358" s="79"/>
      <c r="AB1358" s="79"/>
      <c r="AC1358" s="79"/>
      <c r="AD1358" s="79"/>
      <c r="AE1358" s="78"/>
      <c r="AF1358" s="77"/>
      <c r="AG1358" s="77"/>
      <c r="AH1358" s="77"/>
      <c r="AI1358" s="77"/>
      <c r="AJ1358" s="77"/>
      <c r="AK1358" s="77"/>
      <c r="AL1358" s="77"/>
      <c r="AM1358" s="77"/>
      <c r="AN1358" s="77"/>
      <c r="AO1358" s="77"/>
      <c r="AP1358" s="77"/>
      <c r="AQ1358" s="77"/>
      <c r="AR1358" s="77"/>
      <c r="AS1358" s="77"/>
      <c r="AT1358" s="77"/>
      <c r="AU1358" s="77"/>
    </row>
    <row r="1359" spans="1:47">
      <c r="A1359" s="77" t="s">
        <v>2304</v>
      </c>
      <c r="B1359" s="77" t="s">
        <v>2673</v>
      </c>
      <c r="C1359" s="78">
        <v>42558</v>
      </c>
      <c r="D1359" s="77" t="s">
        <v>3846</v>
      </c>
      <c r="E1359" s="94">
        <v>177.99</v>
      </c>
      <c r="F1359" s="77" t="s">
        <v>94</v>
      </c>
      <c r="G1359" s="77" t="s">
        <v>108</v>
      </c>
      <c r="H1359" s="77"/>
      <c r="I1359" s="77"/>
      <c r="J1359" s="77"/>
      <c r="K1359" s="79"/>
      <c r="L1359" s="77"/>
      <c r="P1359" s="77"/>
      <c r="Q1359" s="77"/>
      <c r="R1359" s="77"/>
      <c r="S1359" s="77"/>
      <c r="V1359" s="77"/>
      <c r="W1359" s="77"/>
      <c r="X1359" s="77"/>
      <c r="Y1359" s="79"/>
      <c r="Z1359" s="79"/>
      <c r="AA1359" s="79"/>
      <c r="AB1359" s="79"/>
      <c r="AC1359" s="79"/>
      <c r="AD1359" s="79"/>
      <c r="AE1359" s="78"/>
      <c r="AF1359" s="77"/>
      <c r="AG1359" s="77"/>
      <c r="AH1359" s="77"/>
      <c r="AI1359" s="77"/>
      <c r="AJ1359" s="77"/>
      <c r="AK1359" s="77"/>
      <c r="AL1359" s="77"/>
      <c r="AM1359" s="77"/>
      <c r="AN1359" s="77"/>
      <c r="AO1359" s="77"/>
      <c r="AP1359" s="77"/>
      <c r="AQ1359" s="77"/>
      <c r="AR1359" s="77"/>
      <c r="AS1359" s="77"/>
      <c r="AT1359" s="77"/>
      <c r="AU1359" s="77"/>
    </row>
    <row r="1360" spans="1:47">
      <c r="A1360" s="77" t="s">
        <v>2304</v>
      </c>
      <c r="B1360" s="77" t="s">
        <v>2673</v>
      </c>
      <c r="C1360" s="78">
        <v>42558</v>
      </c>
      <c r="D1360" s="77" t="s">
        <v>3847</v>
      </c>
      <c r="E1360" s="94">
        <v>179.19</v>
      </c>
      <c r="F1360" s="77" t="s">
        <v>94</v>
      </c>
      <c r="G1360" s="77" t="s">
        <v>3660</v>
      </c>
      <c r="H1360" s="77"/>
      <c r="I1360" s="77"/>
      <c r="J1360" s="77"/>
      <c r="K1360" s="79"/>
      <c r="L1360" s="77"/>
      <c r="P1360" s="77"/>
      <c r="Q1360" s="77"/>
      <c r="R1360" s="77"/>
      <c r="S1360" s="77"/>
      <c r="V1360" s="77"/>
      <c r="W1360" s="77"/>
      <c r="X1360" s="77"/>
      <c r="Y1360" s="79"/>
      <c r="Z1360" s="79"/>
      <c r="AA1360" s="79"/>
      <c r="AB1360" s="79"/>
      <c r="AC1360" s="79"/>
      <c r="AD1360" s="79"/>
      <c r="AE1360" s="78"/>
      <c r="AF1360" s="77"/>
      <c r="AG1360" s="77"/>
      <c r="AH1360" s="77"/>
      <c r="AI1360" s="77"/>
      <c r="AJ1360" s="77"/>
      <c r="AK1360" s="77"/>
      <c r="AL1360" s="77"/>
      <c r="AM1360" s="77"/>
      <c r="AN1360" s="77"/>
      <c r="AO1360" s="77"/>
      <c r="AP1360" s="77"/>
      <c r="AQ1360" s="77"/>
      <c r="AR1360" s="77"/>
      <c r="AS1360" s="77"/>
      <c r="AT1360" s="77"/>
      <c r="AU1360" s="77"/>
    </row>
    <row r="1361" spans="1:47">
      <c r="A1361" s="77" t="s">
        <v>2304</v>
      </c>
      <c r="B1361" s="77" t="s">
        <v>2673</v>
      </c>
      <c r="C1361" s="78">
        <v>42558</v>
      </c>
      <c r="D1361" s="77" t="s">
        <v>3848</v>
      </c>
      <c r="E1361" s="94">
        <v>180.7</v>
      </c>
      <c r="F1361" s="77" t="s">
        <v>94</v>
      </c>
      <c r="G1361" s="77" t="s">
        <v>3660</v>
      </c>
      <c r="H1361" s="77"/>
      <c r="I1361" s="77"/>
      <c r="J1361" s="77"/>
      <c r="K1361" s="79"/>
      <c r="L1361" s="77"/>
      <c r="P1361" s="77"/>
      <c r="Q1361" s="77"/>
      <c r="R1361" s="77"/>
      <c r="S1361" s="77"/>
      <c r="V1361" s="77"/>
      <c r="W1361" s="77"/>
      <c r="X1361" s="77"/>
      <c r="Y1361" s="79"/>
      <c r="Z1361" s="79"/>
      <c r="AA1361" s="79"/>
      <c r="AB1361" s="79"/>
      <c r="AC1361" s="79"/>
      <c r="AD1361" s="79"/>
      <c r="AE1361" s="78"/>
      <c r="AF1361" s="77"/>
      <c r="AG1361" s="77"/>
      <c r="AH1361" s="77"/>
      <c r="AI1361" s="77"/>
      <c r="AJ1361" s="77"/>
      <c r="AK1361" s="77"/>
      <c r="AL1361" s="77"/>
      <c r="AM1361" s="77"/>
      <c r="AN1361" s="77"/>
      <c r="AO1361" s="77"/>
      <c r="AP1361" s="77"/>
      <c r="AQ1361" s="77"/>
      <c r="AR1361" s="77"/>
      <c r="AS1361" s="77"/>
      <c r="AT1361" s="77"/>
      <c r="AU1361" s="77"/>
    </row>
    <row r="1362" spans="1:47">
      <c r="A1362" s="77" t="s">
        <v>2304</v>
      </c>
      <c r="B1362" s="77" t="s">
        <v>2673</v>
      </c>
      <c r="C1362" s="78">
        <v>42558</v>
      </c>
      <c r="D1362" s="77" t="s">
        <v>3849</v>
      </c>
      <c r="E1362" s="94">
        <v>182.96</v>
      </c>
      <c r="F1362" s="77" t="s">
        <v>94</v>
      </c>
      <c r="G1362" s="77" t="s">
        <v>3660</v>
      </c>
      <c r="H1362" s="77"/>
      <c r="I1362" s="77"/>
      <c r="J1362" s="77"/>
      <c r="K1362" s="79"/>
      <c r="L1362" s="77"/>
      <c r="P1362" s="77"/>
      <c r="Q1362" s="77"/>
      <c r="R1362" s="77"/>
      <c r="S1362" s="77"/>
      <c r="V1362" s="77"/>
      <c r="W1362" s="77"/>
      <c r="X1362" s="77"/>
      <c r="Y1362" s="79"/>
      <c r="Z1362" s="79"/>
      <c r="AA1362" s="79"/>
      <c r="AB1362" s="79"/>
      <c r="AC1362" s="79"/>
      <c r="AD1362" s="79"/>
      <c r="AE1362" s="78"/>
      <c r="AF1362" s="77"/>
      <c r="AG1362" s="77"/>
      <c r="AH1362" s="77"/>
      <c r="AI1362" s="77"/>
      <c r="AJ1362" s="77"/>
      <c r="AK1362" s="77"/>
      <c r="AL1362" s="77"/>
      <c r="AM1362" s="77"/>
      <c r="AN1362" s="77"/>
      <c r="AO1362" s="77"/>
      <c r="AP1362" s="77"/>
      <c r="AQ1362" s="77"/>
      <c r="AR1362" s="77"/>
      <c r="AS1362" s="77"/>
      <c r="AT1362" s="77"/>
      <c r="AU1362" s="77"/>
    </row>
    <row r="1363" spans="1:47">
      <c r="A1363" s="77" t="s">
        <v>2304</v>
      </c>
      <c r="B1363" s="77" t="s">
        <v>2673</v>
      </c>
      <c r="C1363" s="78">
        <v>42558</v>
      </c>
      <c r="D1363" s="77" t="s">
        <v>3850</v>
      </c>
      <c r="E1363" s="94">
        <v>183.59</v>
      </c>
      <c r="F1363" s="77" t="s">
        <v>94</v>
      </c>
      <c r="G1363" s="77" t="s">
        <v>166</v>
      </c>
      <c r="H1363" s="77"/>
      <c r="I1363" s="77"/>
      <c r="J1363" s="77"/>
      <c r="K1363" s="79"/>
      <c r="L1363" s="77"/>
      <c r="P1363" s="77"/>
      <c r="Q1363" s="77"/>
      <c r="R1363" s="77"/>
      <c r="S1363" s="77"/>
      <c r="V1363" s="77"/>
      <c r="W1363" s="77"/>
      <c r="X1363" s="77"/>
      <c r="Y1363" s="79"/>
      <c r="Z1363" s="79"/>
      <c r="AA1363" s="79"/>
      <c r="AB1363" s="79"/>
      <c r="AC1363" s="79"/>
      <c r="AD1363" s="79"/>
      <c r="AE1363" s="78"/>
      <c r="AF1363" s="77"/>
      <c r="AG1363" s="77"/>
      <c r="AH1363" s="77"/>
      <c r="AI1363" s="77"/>
      <c r="AJ1363" s="77"/>
      <c r="AK1363" s="77"/>
      <c r="AL1363" s="77"/>
      <c r="AM1363" s="77"/>
      <c r="AN1363" s="77"/>
      <c r="AO1363" s="77"/>
      <c r="AP1363" s="77"/>
      <c r="AQ1363" s="77"/>
      <c r="AR1363" s="77"/>
      <c r="AS1363" s="77"/>
      <c r="AT1363" s="77"/>
      <c r="AU1363" s="77"/>
    </row>
    <row r="1364" spans="1:47">
      <c r="A1364" s="77" t="s">
        <v>2304</v>
      </c>
      <c r="B1364" s="77" t="s">
        <v>2673</v>
      </c>
      <c r="C1364" s="78">
        <v>42558</v>
      </c>
      <c r="D1364" s="77" t="s">
        <v>3851</v>
      </c>
      <c r="E1364" s="94">
        <v>184.51</v>
      </c>
      <c r="F1364" s="77" t="s">
        <v>94</v>
      </c>
      <c r="G1364" s="77" t="s">
        <v>186</v>
      </c>
      <c r="H1364" s="77"/>
      <c r="I1364" s="77"/>
      <c r="J1364" s="77"/>
      <c r="K1364" s="79"/>
      <c r="L1364" s="77"/>
      <c r="P1364" s="77"/>
      <c r="Q1364" s="77"/>
      <c r="R1364" s="77"/>
      <c r="S1364" s="77"/>
      <c r="V1364" s="77"/>
      <c r="W1364" s="77"/>
      <c r="X1364" s="77"/>
      <c r="Y1364" s="79"/>
      <c r="Z1364" s="79"/>
      <c r="AA1364" s="79"/>
      <c r="AB1364" s="79"/>
      <c r="AC1364" s="79"/>
      <c r="AD1364" s="79"/>
      <c r="AE1364" s="78"/>
      <c r="AF1364" s="77"/>
      <c r="AG1364" s="77"/>
      <c r="AH1364" s="77"/>
      <c r="AI1364" s="77"/>
      <c r="AJ1364" s="77"/>
      <c r="AK1364" s="77"/>
      <c r="AL1364" s="77"/>
      <c r="AM1364" s="77"/>
      <c r="AN1364" s="77"/>
      <c r="AO1364" s="77"/>
      <c r="AP1364" s="77"/>
      <c r="AQ1364" s="77"/>
      <c r="AR1364" s="77"/>
      <c r="AS1364" s="77"/>
      <c r="AT1364" s="77"/>
      <c r="AU1364" s="77"/>
    </row>
    <row r="1365" spans="1:47">
      <c r="A1365" s="77" t="s">
        <v>2304</v>
      </c>
      <c r="B1365" s="77" t="s">
        <v>2673</v>
      </c>
      <c r="C1365" s="78">
        <v>42558</v>
      </c>
      <c r="D1365" s="77" t="s">
        <v>3852</v>
      </c>
      <c r="E1365" s="94">
        <v>187.37</v>
      </c>
      <c r="F1365" s="77" t="s">
        <v>94</v>
      </c>
      <c r="G1365" s="77" t="s">
        <v>3660</v>
      </c>
      <c r="H1365" s="77"/>
      <c r="I1365" s="77"/>
      <c r="J1365" s="77"/>
      <c r="K1365" s="79"/>
      <c r="L1365" s="77"/>
      <c r="P1365" s="77"/>
      <c r="Q1365" s="77"/>
      <c r="R1365" s="77"/>
      <c r="S1365" s="77"/>
      <c r="V1365" s="77"/>
      <c r="W1365" s="77"/>
      <c r="X1365" s="77"/>
      <c r="Y1365" s="79"/>
      <c r="Z1365" s="79"/>
      <c r="AA1365" s="79"/>
      <c r="AB1365" s="79"/>
      <c r="AC1365" s="79"/>
      <c r="AD1365" s="79"/>
      <c r="AE1365" s="78"/>
      <c r="AF1365" s="77"/>
      <c r="AG1365" s="77"/>
      <c r="AH1365" s="77"/>
      <c r="AI1365" s="77"/>
      <c r="AJ1365" s="77"/>
      <c r="AK1365" s="77"/>
      <c r="AL1365" s="77"/>
      <c r="AM1365" s="77"/>
      <c r="AN1365" s="77"/>
      <c r="AO1365" s="77"/>
      <c r="AP1365" s="77"/>
      <c r="AQ1365" s="77"/>
      <c r="AR1365" s="77"/>
      <c r="AS1365" s="77"/>
      <c r="AT1365" s="77"/>
      <c r="AU1365" s="77"/>
    </row>
    <row r="1366" spans="1:47">
      <c r="A1366" s="77" t="s">
        <v>2304</v>
      </c>
      <c r="B1366" s="77" t="s">
        <v>2673</v>
      </c>
      <c r="C1366" s="78">
        <v>42558</v>
      </c>
      <c r="D1366" s="77" t="s">
        <v>3853</v>
      </c>
      <c r="E1366" s="94">
        <v>203.88</v>
      </c>
      <c r="F1366" s="77" t="s">
        <v>94</v>
      </c>
      <c r="G1366" s="77" t="s">
        <v>108</v>
      </c>
      <c r="H1366" s="77"/>
      <c r="I1366" s="77"/>
      <c r="J1366" s="77"/>
      <c r="K1366" s="79"/>
      <c r="L1366" s="77"/>
      <c r="P1366" s="77"/>
      <c r="Q1366" s="77"/>
      <c r="R1366" s="77"/>
      <c r="S1366" s="77"/>
      <c r="V1366" s="77"/>
      <c r="W1366" s="77"/>
      <c r="X1366" s="77"/>
      <c r="Y1366" s="79"/>
      <c r="Z1366" s="79"/>
      <c r="AA1366" s="79"/>
      <c r="AB1366" s="79"/>
      <c r="AC1366" s="79"/>
      <c r="AD1366" s="79"/>
      <c r="AE1366" s="78"/>
      <c r="AF1366" s="77"/>
      <c r="AG1366" s="77"/>
      <c r="AH1366" s="77"/>
      <c r="AI1366" s="77"/>
      <c r="AJ1366" s="77"/>
      <c r="AK1366" s="77"/>
      <c r="AL1366" s="77"/>
      <c r="AM1366" s="77"/>
      <c r="AN1366" s="77"/>
      <c r="AO1366" s="77"/>
      <c r="AP1366" s="77"/>
      <c r="AQ1366" s="77"/>
      <c r="AR1366" s="77"/>
      <c r="AS1366" s="77"/>
      <c r="AT1366" s="77"/>
      <c r="AU1366" s="77"/>
    </row>
    <row r="1367" spans="1:47">
      <c r="A1367" s="77" t="s">
        <v>2304</v>
      </c>
      <c r="B1367" s="77" t="s">
        <v>2673</v>
      </c>
      <c r="C1367" s="78">
        <v>42558</v>
      </c>
      <c r="D1367" s="77" t="s">
        <v>3854</v>
      </c>
      <c r="E1367" s="94">
        <v>215.99</v>
      </c>
      <c r="F1367" s="77" t="s">
        <v>94</v>
      </c>
      <c r="G1367" s="77" t="s">
        <v>315</v>
      </c>
      <c r="H1367" s="77"/>
      <c r="I1367" s="77"/>
      <c r="J1367" s="77"/>
      <c r="K1367" s="79"/>
      <c r="L1367" s="77"/>
      <c r="P1367" s="77"/>
      <c r="Q1367" s="77"/>
      <c r="R1367" s="77"/>
      <c r="S1367" s="77"/>
      <c r="V1367" s="77"/>
      <c r="W1367" s="77"/>
      <c r="X1367" s="77"/>
      <c r="Y1367" s="79"/>
      <c r="Z1367" s="79"/>
      <c r="AA1367" s="79"/>
      <c r="AB1367" s="79"/>
      <c r="AC1367" s="79"/>
      <c r="AD1367" s="79"/>
      <c r="AE1367" s="78"/>
      <c r="AF1367" s="77"/>
      <c r="AG1367" s="77"/>
      <c r="AH1367" s="77"/>
      <c r="AI1367" s="77"/>
      <c r="AJ1367" s="77"/>
      <c r="AK1367" s="77"/>
      <c r="AL1367" s="77"/>
      <c r="AM1367" s="77"/>
      <c r="AN1367" s="77"/>
      <c r="AO1367" s="77"/>
      <c r="AP1367" s="77"/>
      <c r="AQ1367" s="77"/>
      <c r="AR1367" s="77"/>
      <c r="AS1367" s="77"/>
      <c r="AT1367" s="77"/>
      <c r="AU1367" s="77"/>
    </row>
    <row r="1368" spans="1:47">
      <c r="A1368" s="77" t="s">
        <v>2304</v>
      </c>
      <c r="B1368" s="77" t="s">
        <v>2673</v>
      </c>
      <c r="C1368" s="78">
        <v>42558</v>
      </c>
      <c r="D1368" s="77" t="s">
        <v>3855</v>
      </c>
      <c r="E1368" s="94">
        <v>216.69</v>
      </c>
      <c r="F1368" s="77" t="s">
        <v>94</v>
      </c>
      <c r="G1368" s="77" t="s">
        <v>3660</v>
      </c>
      <c r="H1368" s="77"/>
      <c r="I1368" s="77"/>
      <c r="J1368" s="77"/>
      <c r="K1368" s="79"/>
      <c r="L1368" s="77"/>
      <c r="P1368" s="77"/>
      <c r="Q1368" s="77"/>
      <c r="R1368" s="77"/>
      <c r="S1368" s="77"/>
      <c r="V1368" s="77"/>
      <c r="W1368" s="77"/>
      <c r="X1368" s="77"/>
      <c r="Y1368" s="79"/>
      <c r="Z1368" s="79"/>
      <c r="AA1368" s="79"/>
      <c r="AB1368" s="79"/>
      <c r="AC1368" s="79"/>
      <c r="AD1368" s="79"/>
      <c r="AE1368" s="78"/>
      <c r="AF1368" s="77"/>
      <c r="AG1368" s="77"/>
      <c r="AH1368" s="77"/>
      <c r="AI1368" s="77"/>
      <c r="AJ1368" s="77"/>
      <c r="AK1368" s="77"/>
      <c r="AL1368" s="77"/>
      <c r="AM1368" s="77"/>
      <c r="AN1368" s="77"/>
      <c r="AO1368" s="77"/>
      <c r="AP1368" s="77"/>
      <c r="AQ1368" s="77"/>
      <c r="AR1368" s="77"/>
      <c r="AS1368" s="77"/>
      <c r="AT1368" s="77"/>
      <c r="AU1368" s="77"/>
    </row>
    <row r="1369" spans="1:47">
      <c r="A1369" s="77" t="s">
        <v>2304</v>
      </c>
      <c r="B1369" s="77" t="s">
        <v>2673</v>
      </c>
      <c r="C1369" s="78">
        <v>42558</v>
      </c>
      <c r="D1369" s="77" t="s">
        <v>3856</v>
      </c>
      <c r="E1369" s="94">
        <v>227.38</v>
      </c>
      <c r="F1369" s="77" t="s">
        <v>94</v>
      </c>
      <c r="G1369" s="77" t="s">
        <v>116</v>
      </c>
      <c r="H1369" s="77"/>
      <c r="I1369" s="77"/>
      <c r="J1369" s="77"/>
      <c r="K1369" s="79"/>
      <c r="L1369" s="77"/>
      <c r="P1369" s="77"/>
      <c r="Q1369" s="77"/>
      <c r="R1369" s="77"/>
      <c r="S1369" s="77"/>
      <c r="V1369" s="77"/>
      <c r="W1369" s="77"/>
      <c r="X1369" s="77"/>
      <c r="Y1369" s="79"/>
      <c r="Z1369" s="79"/>
      <c r="AA1369" s="79"/>
      <c r="AB1369" s="79"/>
      <c r="AC1369" s="79"/>
      <c r="AD1369" s="79"/>
      <c r="AE1369" s="78"/>
      <c r="AF1369" s="77"/>
      <c r="AG1369" s="77"/>
      <c r="AH1369" s="77"/>
      <c r="AI1369" s="77"/>
      <c r="AJ1369" s="77"/>
      <c r="AK1369" s="77"/>
      <c r="AL1369" s="77"/>
      <c r="AM1369" s="77"/>
      <c r="AN1369" s="77"/>
      <c r="AO1369" s="77"/>
      <c r="AP1369" s="77"/>
      <c r="AQ1369" s="77"/>
      <c r="AR1369" s="77"/>
      <c r="AS1369" s="77"/>
      <c r="AT1369" s="77"/>
      <c r="AU1369" s="77"/>
    </row>
    <row r="1370" spans="1:47">
      <c r="A1370" s="77" t="s">
        <v>2304</v>
      </c>
      <c r="B1370" s="77" t="s">
        <v>2673</v>
      </c>
      <c r="C1370" s="78">
        <v>42558</v>
      </c>
      <c r="D1370" s="77" t="s">
        <v>3857</v>
      </c>
      <c r="E1370" s="94">
        <v>231.38</v>
      </c>
      <c r="F1370" s="77" t="s">
        <v>94</v>
      </c>
      <c r="G1370" s="77" t="s">
        <v>105</v>
      </c>
      <c r="H1370" s="77"/>
      <c r="I1370" s="77"/>
      <c r="J1370" s="77"/>
      <c r="K1370" s="79"/>
      <c r="L1370" s="77"/>
      <c r="P1370" s="77"/>
      <c r="Q1370" s="77"/>
      <c r="R1370" s="77"/>
      <c r="S1370" s="77"/>
      <c r="V1370" s="77"/>
      <c r="W1370" s="77"/>
      <c r="X1370" s="77"/>
      <c r="Y1370" s="79"/>
      <c r="Z1370" s="79"/>
      <c r="AA1370" s="79"/>
      <c r="AB1370" s="79"/>
      <c r="AC1370" s="79"/>
      <c r="AD1370" s="79"/>
      <c r="AE1370" s="78"/>
      <c r="AF1370" s="77"/>
      <c r="AG1370" s="77"/>
      <c r="AH1370" s="77"/>
      <c r="AI1370" s="77"/>
      <c r="AJ1370" s="77"/>
      <c r="AK1370" s="77"/>
      <c r="AL1370" s="77"/>
      <c r="AM1370" s="77"/>
      <c r="AN1370" s="77"/>
      <c r="AO1370" s="77"/>
      <c r="AP1370" s="77"/>
      <c r="AQ1370" s="77"/>
      <c r="AR1370" s="77"/>
      <c r="AS1370" s="77"/>
      <c r="AT1370" s="77"/>
      <c r="AU1370" s="77"/>
    </row>
    <row r="1371" spans="1:47">
      <c r="A1371" s="77" t="s">
        <v>2304</v>
      </c>
      <c r="B1371" s="77" t="s">
        <v>2673</v>
      </c>
      <c r="C1371" s="78">
        <v>42558</v>
      </c>
      <c r="D1371" s="77" t="s">
        <v>3858</v>
      </c>
      <c r="E1371" s="94">
        <v>233.68</v>
      </c>
      <c r="F1371" s="77" t="s">
        <v>94</v>
      </c>
      <c r="G1371" s="77" t="s">
        <v>108</v>
      </c>
      <c r="H1371" s="77"/>
      <c r="I1371" s="77"/>
      <c r="J1371" s="77"/>
      <c r="K1371" s="79"/>
      <c r="L1371" s="77"/>
      <c r="P1371" s="77"/>
      <c r="Q1371" s="77"/>
      <c r="R1371" s="77"/>
      <c r="S1371" s="77"/>
      <c r="V1371" s="77"/>
      <c r="W1371" s="77"/>
      <c r="X1371" s="77"/>
      <c r="Y1371" s="79"/>
      <c r="Z1371" s="79"/>
      <c r="AA1371" s="79"/>
      <c r="AB1371" s="79"/>
      <c r="AC1371" s="79"/>
      <c r="AD1371" s="79"/>
      <c r="AE1371" s="78"/>
      <c r="AF1371" s="77"/>
      <c r="AG1371" s="77"/>
      <c r="AH1371" s="77"/>
      <c r="AI1371" s="77"/>
      <c r="AJ1371" s="77"/>
      <c r="AK1371" s="77"/>
      <c r="AL1371" s="77"/>
      <c r="AM1371" s="77"/>
      <c r="AN1371" s="77"/>
      <c r="AO1371" s="77"/>
      <c r="AP1371" s="77"/>
      <c r="AQ1371" s="77"/>
      <c r="AR1371" s="77"/>
      <c r="AS1371" s="77"/>
      <c r="AT1371" s="77"/>
      <c r="AU1371" s="77"/>
    </row>
    <row r="1372" spans="1:47">
      <c r="A1372" s="77" t="s">
        <v>2304</v>
      </c>
      <c r="B1372" s="77" t="s">
        <v>2673</v>
      </c>
      <c r="C1372" s="78">
        <v>42558</v>
      </c>
      <c r="D1372" s="77" t="s">
        <v>3859</v>
      </c>
      <c r="E1372" s="94">
        <v>237.08</v>
      </c>
      <c r="F1372" s="77" t="s">
        <v>94</v>
      </c>
      <c r="G1372" s="77" t="s">
        <v>300</v>
      </c>
      <c r="H1372" s="77"/>
      <c r="I1372" s="77"/>
      <c r="J1372" s="77"/>
      <c r="K1372" s="79"/>
      <c r="L1372" s="77"/>
      <c r="P1372" s="77"/>
      <c r="Q1372" s="77"/>
      <c r="R1372" s="77"/>
      <c r="S1372" s="77"/>
      <c r="V1372" s="77"/>
      <c r="W1372" s="77"/>
      <c r="X1372" s="77"/>
      <c r="Y1372" s="79"/>
      <c r="Z1372" s="79"/>
      <c r="AA1372" s="79"/>
      <c r="AB1372" s="79"/>
      <c r="AC1372" s="79"/>
      <c r="AD1372" s="79"/>
      <c r="AE1372" s="78"/>
      <c r="AF1372" s="77"/>
      <c r="AG1372" s="77"/>
      <c r="AH1372" s="77"/>
      <c r="AI1372" s="77"/>
      <c r="AJ1372" s="77"/>
      <c r="AK1372" s="77"/>
      <c r="AL1372" s="77"/>
      <c r="AM1372" s="77"/>
      <c r="AN1372" s="77"/>
      <c r="AO1372" s="77"/>
      <c r="AP1372" s="77"/>
      <c r="AQ1372" s="77"/>
      <c r="AR1372" s="77"/>
      <c r="AS1372" s="77"/>
      <c r="AT1372" s="77"/>
      <c r="AU1372" s="77"/>
    </row>
    <row r="1373" spans="1:47">
      <c r="A1373" s="77" t="s">
        <v>2304</v>
      </c>
      <c r="B1373" s="77" t="s">
        <v>2673</v>
      </c>
      <c r="C1373" s="78">
        <v>42558</v>
      </c>
      <c r="D1373" s="77" t="s">
        <v>3860</v>
      </c>
      <c r="E1373" s="94">
        <v>241.67</v>
      </c>
      <c r="F1373" s="77" t="s">
        <v>94</v>
      </c>
      <c r="G1373" s="77" t="s">
        <v>138</v>
      </c>
      <c r="H1373" s="77"/>
      <c r="I1373" s="77"/>
      <c r="J1373" s="77"/>
      <c r="K1373" s="79"/>
      <c r="L1373" s="77"/>
      <c r="P1373" s="77"/>
      <c r="Q1373" s="77"/>
      <c r="R1373" s="77"/>
      <c r="S1373" s="77"/>
      <c r="V1373" s="77"/>
      <c r="W1373" s="77"/>
      <c r="X1373" s="77"/>
      <c r="Y1373" s="79"/>
      <c r="Z1373" s="79"/>
      <c r="AA1373" s="79"/>
      <c r="AB1373" s="79"/>
      <c r="AC1373" s="79"/>
      <c r="AD1373" s="79"/>
      <c r="AE1373" s="78"/>
      <c r="AF1373" s="77"/>
      <c r="AG1373" s="77"/>
      <c r="AH1373" s="77"/>
      <c r="AI1373" s="77"/>
      <c r="AJ1373" s="77"/>
      <c r="AK1373" s="77"/>
      <c r="AL1373" s="77"/>
      <c r="AM1373" s="77"/>
      <c r="AN1373" s="77"/>
      <c r="AO1373" s="77"/>
      <c r="AP1373" s="77"/>
      <c r="AQ1373" s="77"/>
      <c r="AR1373" s="77"/>
      <c r="AS1373" s="77"/>
      <c r="AT1373" s="77"/>
      <c r="AU1373" s="77"/>
    </row>
    <row r="1374" spans="1:47">
      <c r="A1374" s="77" t="s">
        <v>2304</v>
      </c>
      <c r="B1374" s="77" t="s">
        <v>2673</v>
      </c>
      <c r="C1374" s="78">
        <v>42558</v>
      </c>
      <c r="D1374" s="77" t="s">
        <v>3861</v>
      </c>
      <c r="E1374" s="94">
        <v>241.83</v>
      </c>
      <c r="F1374" s="77" t="s">
        <v>94</v>
      </c>
      <c r="G1374" s="77" t="s">
        <v>94</v>
      </c>
      <c r="H1374" s="77"/>
      <c r="I1374" s="77"/>
      <c r="J1374" s="77"/>
      <c r="K1374" s="79"/>
      <c r="L1374" s="77"/>
      <c r="P1374" s="77"/>
      <c r="Q1374" s="77"/>
      <c r="R1374" s="77"/>
      <c r="S1374" s="77"/>
      <c r="V1374" s="77"/>
      <c r="W1374" s="77"/>
      <c r="X1374" s="77"/>
      <c r="Y1374" s="79"/>
      <c r="Z1374" s="79"/>
      <c r="AA1374" s="79"/>
      <c r="AB1374" s="79"/>
      <c r="AC1374" s="79"/>
      <c r="AD1374" s="79"/>
      <c r="AE1374" s="78"/>
      <c r="AF1374" s="77"/>
      <c r="AG1374" s="77"/>
      <c r="AH1374" s="77"/>
      <c r="AI1374" s="77"/>
      <c r="AJ1374" s="77"/>
      <c r="AK1374" s="77"/>
      <c r="AL1374" s="77"/>
      <c r="AM1374" s="77"/>
      <c r="AN1374" s="77"/>
      <c r="AO1374" s="77"/>
      <c r="AP1374" s="77"/>
      <c r="AQ1374" s="77"/>
      <c r="AR1374" s="77"/>
      <c r="AS1374" s="77"/>
      <c r="AT1374" s="77"/>
      <c r="AU1374" s="77"/>
    </row>
    <row r="1375" spans="1:47">
      <c r="A1375" s="77" t="s">
        <v>2304</v>
      </c>
      <c r="B1375" s="77" t="s">
        <v>2673</v>
      </c>
      <c r="C1375" s="78">
        <v>42558</v>
      </c>
      <c r="D1375" s="77" t="s">
        <v>3862</v>
      </c>
      <c r="E1375" s="94">
        <v>245.01</v>
      </c>
      <c r="F1375" s="77" t="s">
        <v>94</v>
      </c>
      <c r="G1375" s="77" t="s">
        <v>298</v>
      </c>
      <c r="H1375" s="77"/>
      <c r="I1375" s="77"/>
      <c r="J1375" s="77"/>
      <c r="K1375" s="79"/>
      <c r="L1375" s="77"/>
      <c r="P1375" s="77"/>
      <c r="Q1375" s="77"/>
      <c r="R1375" s="77"/>
      <c r="S1375" s="77"/>
      <c r="V1375" s="77"/>
      <c r="W1375" s="77"/>
      <c r="X1375" s="77"/>
      <c r="Y1375" s="79"/>
      <c r="Z1375" s="79"/>
      <c r="AA1375" s="79"/>
      <c r="AB1375" s="79"/>
      <c r="AC1375" s="79"/>
      <c r="AD1375" s="79"/>
      <c r="AE1375" s="78"/>
      <c r="AF1375" s="77"/>
      <c r="AG1375" s="77"/>
      <c r="AH1375" s="77"/>
      <c r="AI1375" s="77"/>
      <c r="AJ1375" s="77"/>
      <c r="AK1375" s="77"/>
      <c r="AL1375" s="77"/>
      <c r="AM1375" s="77"/>
      <c r="AN1375" s="77"/>
      <c r="AO1375" s="77"/>
      <c r="AP1375" s="77"/>
      <c r="AQ1375" s="77"/>
      <c r="AR1375" s="77"/>
      <c r="AS1375" s="77"/>
      <c r="AT1375" s="77"/>
      <c r="AU1375" s="77"/>
    </row>
    <row r="1376" spans="1:47">
      <c r="A1376" s="77" t="s">
        <v>2304</v>
      </c>
      <c r="B1376" s="77" t="s">
        <v>2673</v>
      </c>
      <c r="C1376" s="78">
        <v>42558</v>
      </c>
      <c r="D1376" s="77" t="s">
        <v>3863</v>
      </c>
      <c r="E1376" s="94">
        <v>253.94</v>
      </c>
      <c r="F1376" s="77" t="s">
        <v>94</v>
      </c>
      <c r="G1376" s="77" t="s">
        <v>94</v>
      </c>
      <c r="H1376" s="77"/>
      <c r="I1376" s="77"/>
      <c r="J1376" s="77"/>
      <c r="K1376" s="79"/>
      <c r="L1376" s="77"/>
      <c r="P1376" s="77"/>
      <c r="Q1376" s="77"/>
      <c r="R1376" s="77"/>
      <c r="S1376" s="77"/>
      <c r="V1376" s="77"/>
      <c r="W1376" s="77"/>
      <c r="X1376" s="77"/>
      <c r="Y1376" s="79"/>
      <c r="Z1376" s="79"/>
      <c r="AA1376" s="79"/>
      <c r="AB1376" s="79"/>
      <c r="AC1376" s="79"/>
      <c r="AD1376" s="79"/>
      <c r="AE1376" s="78"/>
      <c r="AF1376" s="77"/>
      <c r="AG1376" s="77"/>
      <c r="AH1376" s="77"/>
      <c r="AI1376" s="77"/>
      <c r="AJ1376" s="77"/>
      <c r="AK1376" s="77"/>
      <c r="AL1376" s="77"/>
      <c r="AM1376" s="77"/>
      <c r="AN1376" s="77"/>
      <c r="AO1376" s="77"/>
      <c r="AP1376" s="77"/>
      <c r="AQ1376" s="77"/>
      <c r="AR1376" s="77"/>
      <c r="AS1376" s="77"/>
      <c r="AT1376" s="77"/>
      <c r="AU1376" s="77"/>
    </row>
    <row r="1377" spans="1:47">
      <c r="A1377" s="77" t="s">
        <v>2304</v>
      </c>
      <c r="B1377" s="77" t="s">
        <v>2673</v>
      </c>
      <c r="C1377" s="78">
        <v>42558</v>
      </c>
      <c r="D1377" s="77" t="s">
        <v>3864</v>
      </c>
      <c r="E1377" s="94">
        <v>269.81</v>
      </c>
      <c r="F1377" s="77" t="s">
        <v>94</v>
      </c>
      <c r="G1377" s="77" t="s">
        <v>105</v>
      </c>
      <c r="H1377" s="77"/>
      <c r="I1377" s="77"/>
      <c r="J1377" s="77"/>
      <c r="K1377" s="79"/>
      <c r="L1377" s="77"/>
      <c r="P1377" s="77"/>
      <c r="Q1377" s="77"/>
      <c r="R1377" s="77"/>
      <c r="S1377" s="77"/>
      <c r="V1377" s="77"/>
      <c r="W1377" s="77"/>
      <c r="X1377" s="77"/>
      <c r="Y1377" s="79"/>
      <c r="Z1377" s="79"/>
      <c r="AA1377" s="79"/>
      <c r="AB1377" s="79"/>
      <c r="AC1377" s="79"/>
      <c r="AD1377" s="79"/>
      <c r="AE1377" s="78"/>
      <c r="AF1377" s="77"/>
      <c r="AG1377" s="77"/>
      <c r="AH1377" s="77"/>
      <c r="AI1377" s="77"/>
      <c r="AJ1377" s="77"/>
      <c r="AK1377" s="77"/>
      <c r="AL1377" s="77"/>
      <c r="AM1377" s="77"/>
      <c r="AN1377" s="77"/>
      <c r="AO1377" s="77"/>
      <c r="AP1377" s="77"/>
      <c r="AQ1377" s="77"/>
      <c r="AR1377" s="77"/>
      <c r="AS1377" s="77"/>
      <c r="AT1377" s="77"/>
      <c r="AU1377" s="77"/>
    </row>
    <row r="1378" spans="1:47">
      <c r="A1378" s="77" t="s">
        <v>2304</v>
      </c>
      <c r="B1378" s="77" t="s">
        <v>2673</v>
      </c>
      <c r="C1378" s="78">
        <v>42558</v>
      </c>
      <c r="D1378" s="77" t="s">
        <v>3865</v>
      </c>
      <c r="E1378" s="94">
        <v>281.5</v>
      </c>
      <c r="F1378" s="77" t="s">
        <v>94</v>
      </c>
      <c r="G1378" s="77" t="s">
        <v>317</v>
      </c>
      <c r="H1378" s="77"/>
      <c r="I1378" s="77"/>
      <c r="J1378" s="77"/>
      <c r="K1378" s="79"/>
      <c r="L1378" s="77"/>
      <c r="P1378" s="77"/>
      <c r="Q1378" s="77"/>
      <c r="R1378" s="77"/>
      <c r="S1378" s="77"/>
      <c r="V1378" s="77"/>
      <c r="W1378" s="77"/>
      <c r="X1378" s="77"/>
      <c r="Y1378" s="79"/>
      <c r="Z1378" s="79"/>
      <c r="AA1378" s="79"/>
      <c r="AB1378" s="79"/>
      <c r="AC1378" s="79"/>
      <c r="AD1378" s="79"/>
      <c r="AE1378" s="78"/>
      <c r="AF1378" s="77"/>
      <c r="AG1378" s="77"/>
      <c r="AH1378" s="77"/>
      <c r="AI1378" s="77"/>
      <c r="AJ1378" s="77"/>
      <c r="AK1378" s="77"/>
      <c r="AL1378" s="77"/>
      <c r="AM1378" s="77"/>
      <c r="AN1378" s="77"/>
      <c r="AO1378" s="77"/>
      <c r="AP1378" s="77"/>
      <c r="AQ1378" s="77"/>
      <c r="AR1378" s="77"/>
      <c r="AS1378" s="77"/>
      <c r="AT1378" s="77"/>
      <c r="AU1378" s="77"/>
    </row>
    <row r="1379" spans="1:47">
      <c r="A1379" s="77" t="s">
        <v>2304</v>
      </c>
      <c r="B1379" s="77" t="s">
        <v>2673</v>
      </c>
      <c r="C1379" s="78">
        <v>42558</v>
      </c>
      <c r="D1379" s="77" t="s">
        <v>3866</v>
      </c>
      <c r="E1379" s="94">
        <v>291.37</v>
      </c>
      <c r="F1379" s="77" t="s">
        <v>94</v>
      </c>
      <c r="G1379" s="77" t="s">
        <v>94</v>
      </c>
      <c r="H1379" s="77"/>
      <c r="I1379" s="77"/>
      <c r="J1379" s="77"/>
      <c r="K1379" s="79"/>
      <c r="L1379" s="77"/>
      <c r="P1379" s="77"/>
      <c r="Q1379" s="77"/>
      <c r="R1379" s="77"/>
      <c r="S1379" s="77"/>
      <c r="V1379" s="77"/>
      <c r="W1379" s="77"/>
      <c r="X1379" s="77"/>
      <c r="Y1379" s="79"/>
      <c r="Z1379" s="79"/>
      <c r="AA1379" s="79"/>
      <c r="AB1379" s="79"/>
      <c r="AC1379" s="79"/>
      <c r="AD1379" s="79"/>
      <c r="AE1379" s="78"/>
      <c r="AF1379" s="77"/>
      <c r="AG1379" s="77"/>
      <c r="AH1379" s="77"/>
      <c r="AI1379" s="77"/>
      <c r="AJ1379" s="77"/>
      <c r="AK1379" s="77"/>
      <c r="AL1379" s="77"/>
      <c r="AM1379" s="77"/>
      <c r="AN1379" s="77"/>
      <c r="AO1379" s="77"/>
      <c r="AP1379" s="77"/>
      <c r="AQ1379" s="77"/>
      <c r="AR1379" s="77"/>
      <c r="AS1379" s="77"/>
      <c r="AT1379" s="77"/>
      <c r="AU1379" s="77"/>
    </row>
    <row r="1380" spans="1:47">
      <c r="A1380" s="77" t="s">
        <v>2304</v>
      </c>
      <c r="B1380" s="77" t="s">
        <v>2673</v>
      </c>
      <c r="C1380" s="78">
        <v>42558</v>
      </c>
      <c r="D1380" s="77" t="s">
        <v>3867</v>
      </c>
      <c r="E1380" s="94">
        <v>292.19</v>
      </c>
      <c r="F1380" s="77" t="s">
        <v>94</v>
      </c>
      <c r="G1380" s="77" t="s">
        <v>152</v>
      </c>
      <c r="H1380" s="77"/>
      <c r="I1380" s="77"/>
      <c r="J1380" s="77"/>
      <c r="K1380" s="79"/>
      <c r="L1380" s="77"/>
      <c r="P1380" s="77"/>
      <c r="Q1380" s="77"/>
      <c r="R1380" s="77"/>
      <c r="S1380" s="77"/>
      <c r="V1380" s="77"/>
      <c r="W1380" s="77"/>
      <c r="X1380" s="77"/>
      <c r="Y1380" s="79"/>
      <c r="Z1380" s="79"/>
      <c r="AA1380" s="79"/>
      <c r="AB1380" s="79"/>
      <c r="AC1380" s="79"/>
      <c r="AD1380" s="79"/>
      <c r="AE1380" s="78"/>
      <c r="AF1380" s="77"/>
      <c r="AG1380" s="77"/>
      <c r="AH1380" s="77"/>
      <c r="AI1380" s="77"/>
      <c r="AJ1380" s="77"/>
      <c r="AK1380" s="77"/>
      <c r="AL1380" s="77"/>
      <c r="AM1380" s="77"/>
      <c r="AN1380" s="77"/>
      <c r="AO1380" s="77"/>
      <c r="AP1380" s="77"/>
      <c r="AQ1380" s="77"/>
      <c r="AR1380" s="77"/>
      <c r="AS1380" s="77"/>
      <c r="AT1380" s="77"/>
      <c r="AU1380" s="77"/>
    </row>
    <row r="1381" spans="1:47">
      <c r="A1381" s="77" t="s">
        <v>2304</v>
      </c>
      <c r="B1381" s="77" t="s">
        <v>2673</v>
      </c>
      <c r="C1381" s="78">
        <v>42558</v>
      </c>
      <c r="D1381" s="77" t="s">
        <v>3868</v>
      </c>
      <c r="E1381" s="94">
        <v>306.74</v>
      </c>
      <c r="F1381" s="77" t="s">
        <v>94</v>
      </c>
      <c r="G1381" s="77" t="s">
        <v>284</v>
      </c>
      <c r="H1381" s="77"/>
      <c r="I1381" s="77"/>
      <c r="J1381" s="77"/>
      <c r="K1381" s="79"/>
      <c r="L1381" s="77"/>
      <c r="P1381" s="77"/>
      <c r="Q1381" s="77"/>
      <c r="R1381" s="77"/>
      <c r="S1381" s="77"/>
      <c r="V1381" s="77"/>
      <c r="W1381" s="77"/>
      <c r="X1381" s="77"/>
      <c r="Y1381" s="79"/>
      <c r="Z1381" s="79"/>
      <c r="AA1381" s="79"/>
      <c r="AB1381" s="79"/>
      <c r="AC1381" s="79"/>
      <c r="AD1381" s="79"/>
      <c r="AE1381" s="78"/>
      <c r="AF1381" s="77"/>
      <c r="AG1381" s="77"/>
      <c r="AH1381" s="77"/>
      <c r="AI1381" s="77"/>
      <c r="AJ1381" s="77"/>
      <c r="AK1381" s="77"/>
      <c r="AL1381" s="77"/>
      <c r="AM1381" s="77"/>
      <c r="AN1381" s="77"/>
      <c r="AO1381" s="77"/>
      <c r="AP1381" s="77"/>
      <c r="AQ1381" s="77"/>
      <c r="AR1381" s="77"/>
      <c r="AS1381" s="77"/>
      <c r="AT1381" s="77"/>
      <c r="AU1381" s="77"/>
    </row>
    <row r="1382" spans="1:47">
      <c r="A1382" s="77" t="s">
        <v>2304</v>
      </c>
      <c r="B1382" s="77" t="s">
        <v>2673</v>
      </c>
      <c r="C1382" s="78">
        <v>42558</v>
      </c>
      <c r="D1382" s="77" t="s">
        <v>3869</v>
      </c>
      <c r="E1382" s="94">
        <v>319.89</v>
      </c>
      <c r="F1382" s="77" t="s">
        <v>94</v>
      </c>
      <c r="G1382" s="77" t="s">
        <v>127</v>
      </c>
      <c r="H1382" s="77"/>
      <c r="I1382" s="77"/>
      <c r="J1382" s="77"/>
      <c r="K1382" s="79"/>
      <c r="L1382" s="77"/>
      <c r="P1382" s="77"/>
      <c r="Q1382" s="77"/>
      <c r="R1382" s="77"/>
      <c r="S1382" s="77"/>
      <c r="V1382" s="77"/>
      <c r="W1382" s="77"/>
      <c r="X1382" s="77"/>
      <c r="Y1382" s="79"/>
      <c r="Z1382" s="79"/>
      <c r="AA1382" s="79"/>
      <c r="AB1382" s="79"/>
      <c r="AC1382" s="79"/>
      <c r="AD1382" s="79"/>
      <c r="AE1382" s="78"/>
      <c r="AF1382" s="77"/>
      <c r="AG1382" s="77"/>
      <c r="AH1382" s="77"/>
      <c r="AI1382" s="77"/>
      <c r="AJ1382" s="77"/>
      <c r="AK1382" s="77"/>
      <c r="AL1382" s="77"/>
      <c r="AM1382" s="77"/>
      <c r="AN1382" s="77"/>
      <c r="AO1382" s="77"/>
      <c r="AP1382" s="77"/>
      <c r="AQ1382" s="77"/>
      <c r="AR1382" s="77"/>
      <c r="AS1382" s="77"/>
      <c r="AT1382" s="77"/>
      <c r="AU1382" s="77"/>
    </row>
    <row r="1383" spans="1:47">
      <c r="A1383" s="77" t="s">
        <v>2304</v>
      </c>
      <c r="B1383" s="77" t="s">
        <v>2673</v>
      </c>
      <c r="C1383" s="78">
        <v>42558</v>
      </c>
      <c r="D1383" s="77" t="s">
        <v>3870</v>
      </c>
      <c r="E1383" s="94">
        <v>335.21</v>
      </c>
      <c r="F1383" s="77" t="s">
        <v>94</v>
      </c>
      <c r="G1383" s="77" t="s">
        <v>94</v>
      </c>
      <c r="H1383" s="77"/>
      <c r="I1383" s="77"/>
      <c r="J1383" s="77"/>
      <c r="K1383" s="79"/>
      <c r="L1383" s="77"/>
      <c r="P1383" s="77"/>
      <c r="Q1383" s="77"/>
      <c r="R1383" s="77"/>
      <c r="S1383" s="77"/>
      <c r="V1383" s="77"/>
      <c r="W1383" s="77"/>
      <c r="X1383" s="77"/>
      <c r="Y1383" s="79"/>
      <c r="Z1383" s="79"/>
      <c r="AA1383" s="79"/>
      <c r="AB1383" s="79"/>
      <c r="AC1383" s="79"/>
      <c r="AD1383" s="79"/>
      <c r="AE1383" s="78"/>
      <c r="AF1383" s="77"/>
      <c r="AG1383" s="77"/>
      <c r="AH1383" s="77"/>
      <c r="AI1383" s="77"/>
      <c r="AJ1383" s="77"/>
      <c r="AK1383" s="77"/>
      <c r="AL1383" s="77"/>
      <c r="AM1383" s="77"/>
      <c r="AN1383" s="77"/>
      <c r="AO1383" s="77"/>
      <c r="AP1383" s="77"/>
      <c r="AQ1383" s="77"/>
      <c r="AR1383" s="77"/>
      <c r="AS1383" s="77"/>
      <c r="AT1383" s="77"/>
      <c r="AU1383" s="77"/>
    </row>
    <row r="1384" spans="1:47">
      <c r="A1384" s="77" t="s">
        <v>2304</v>
      </c>
      <c r="B1384" s="77" t="s">
        <v>2673</v>
      </c>
      <c r="C1384" s="78">
        <v>42558</v>
      </c>
      <c r="D1384" s="77" t="s">
        <v>3871</v>
      </c>
      <c r="E1384" s="94">
        <v>336.31</v>
      </c>
      <c r="F1384" s="77" t="s">
        <v>94</v>
      </c>
      <c r="G1384" s="77" t="s">
        <v>166</v>
      </c>
      <c r="H1384" s="77"/>
      <c r="I1384" s="77"/>
      <c r="J1384" s="77"/>
      <c r="K1384" s="79"/>
      <c r="L1384" s="77"/>
      <c r="P1384" s="77"/>
      <c r="Q1384" s="77"/>
      <c r="R1384" s="77"/>
      <c r="S1384" s="77"/>
      <c r="V1384" s="77"/>
      <c r="W1384" s="77"/>
      <c r="X1384" s="77"/>
      <c r="Y1384" s="79"/>
      <c r="Z1384" s="79"/>
      <c r="AA1384" s="79"/>
      <c r="AB1384" s="79"/>
      <c r="AC1384" s="79"/>
      <c r="AD1384" s="79"/>
      <c r="AE1384" s="78"/>
      <c r="AF1384" s="77"/>
      <c r="AG1384" s="77"/>
      <c r="AH1384" s="77"/>
      <c r="AI1384" s="77"/>
      <c r="AJ1384" s="77"/>
      <c r="AK1384" s="77"/>
      <c r="AL1384" s="77"/>
      <c r="AM1384" s="77"/>
      <c r="AN1384" s="77"/>
      <c r="AO1384" s="77"/>
      <c r="AP1384" s="77"/>
      <c r="AQ1384" s="77"/>
      <c r="AR1384" s="77"/>
      <c r="AS1384" s="77"/>
      <c r="AT1384" s="77"/>
      <c r="AU1384" s="77"/>
    </row>
    <row r="1385" spans="1:47">
      <c r="A1385" s="77" t="s">
        <v>2304</v>
      </c>
      <c r="B1385" s="77" t="s">
        <v>2673</v>
      </c>
      <c r="C1385" s="78">
        <v>42558</v>
      </c>
      <c r="D1385" s="77" t="s">
        <v>3872</v>
      </c>
      <c r="E1385" s="94">
        <v>353.57</v>
      </c>
      <c r="F1385" s="77" t="s">
        <v>94</v>
      </c>
      <c r="G1385" s="77" t="s">
        <v>324</v>
      </c>
      <c r="H1385" s="77"/>
      <c r="I1385" s="77"/>
      <c r="J1385" s="77"/>
      <c r="K1385" s="79"/>
      <c r="L1385" s="77"/>
      <c r="P1385" s="77"/>
      <c r="Q1385" s="77"/>
      <c r="R1385" s="77"/>
      <c r="S1385" s="77"/>
      <c r="V1385" s="77"/>
      <c r="W1385" s="77"/>
      <c r="X1385" s="77"/>
      <c r="Y1385" s="79"/>
      <c r="Z1385" s="79"/>
      <c r="AA1385" s="79"/>
      <c r="AB1385" s="79"/>
      <c r="AC1385" s="79"/>
      <c r="AD1385" s="79"/>
      <c r="AE1385" s="78"/>
      <c r="AF1385" s="77"/>
      <c r="AG1385" s="77"/>
      <c r="AH1385" s="77"/>
      <c r="AI1385" s="77"/>
      <c r="AJ1385" s="77"/>
      <c r="AK1385" s="77"/>
      <c r="AL1385" s="77"/>
      <c r="AM1385" s="77"/>
      <c r="AN1385" s="77"/>
      <c r="AO1385" s="77"/>
      <c r="AP1385" s="77"/>
      <c r="AQ1385" s="77"/>
      <c r="AR1385" s="77"/>
      <c r="AS1385" s="77"/>
      <c r="AT1385" s="77"/>
      <c r="AU1385" s="77"/>
    </row>
    <row r="1386" spans="1:47">
      <c r="A1386" s="77" t="s">
        <v>2304</v>
      </c>
      <c r="B1386" s="77" t="s">
        <v>2673</v>
      </c>
      <c r="C1386" s="78">
        <v>42558</v>
      </c>
      <c r="D1386" s="77" t="s">
        <v>3873</v>
      </c>
      <c r="E1386" s="94">
        <v>359.52</v>
      </c>
      <c r="F1386" s="77" t="s">
        <v>94</v>
      </c>
      <c r="G1386" s="77" t="s">
        <v>320</v>
      </c>
      <c r="H1386" s="77"/>
      <c r="I1386" s="77"/>
      <c r="J1386" s="77"/>
      <c r="K1386" s="79"/>
      <c r="L1386" s="77"/>
      <c r="P1386" s="77"/>
      <c r="Q1386" s="77"/>
      <c r="R1386" s="77"/>
      <c r="S1386" s="77"/>
      <c r="V1386" s="77"/>
      <c r="W1386" s="77"/>
      <c r="X1386" s="77"/>
      <c r="Y1386" s="79"/>
      <c r="Z1386" s="79"/>
      <c r="AA1386" s="79"/>
      <c r="AB1386" s="79"/>
      <c r="AC1386" s="79"/>
      <c r="AD1386" s="79"/>
      <c r="AE1386" s="78"/>
      <c r="AF1386" s="77"/>
      <c r="AG1386" s="77"/>
      <c r="AH1386" s="77"/>
      <c r="AI1386" s="77"/>
      <c r="AJ1386" s="77"/>
      <c r="AK1386" s="77"/>
      <c r="AL1386" s="77"/>
      <c r="AM1386" s="77"/>
      <c r="AN1386" s="77"/>
      <c r="AO1386" s="77"/>
      <c r="AP1386" s="77"/>
      <c r="AQ1386" s="77"/>
      <c r="AR1386" s="77"/>
      <c r="AS1386" s="77"/>
      <c r="AT1386" s="77"/>
      <c r="AU1386" s="77"/>
    </row>
    <row r="1387" spans="1:47">
      <c r="A1387" s="77" t="s">
        <v>2304</v>
      </c>
      <c r="B1387" s="77" t="s">
        <v>2673</v>
      </c>
      <c r="C1387" s="78">
        <v>42558</v>
      </c>
      <c r="D1387" s="77" t="s">
        <v>3874</v>
      </c>
      <c r="E1387" s="94">
        <v>359.53</v>
      </c>
      <c r="F1387" s="77" t="s">
        <v>94</v>
      </c>
      <c r="G1387" s="77" t="s">
        <v>324</v>
      </c>
      <c r="H1387" s="77"/>
      <c r="I1387" s="77"/>
      <c r="J1387" s="77"/>
      <c r="K1387" s="79"/>
      <c r="L1387" s="77"/>
      <c r="P1387" s="77"/>
      <c r="Q1387" s="77"/>
      <c r="R1387" s="77"/>
      <c r="S1387" s="77"/>
      <c r="V1387" s="77"/>
      <c r="W1387" s="77"/>
      <c r="X1387" s="77"/>
      <c r="Y1387" s="79"/>
      <c r="Z1387" s="79"/>
      <c r="AA1387" s="79"/>
      <c r="AB1387" s="79"/>
      <c r="AC1387" s="79"/>
      <c r="AD1387" s="79"/>
      <c r="AE1387" s="78"/>
      <c r="AF1387" s="77"/>
      <c r="AG1387" s="77"/>
      <c r="AH1387" s="77"/>
      <c r="AI1387" s="77"/>
      <c r="AJ1387" s="77"/>
      <c r="AK1387" s="77"/>
      <c r="AL1387" s="77"/>
      <c r="AM1387" s="77"/>
      <c r="AN1387" s="77"/>
      <c r="AO1387" s="77"/>
      <c r="AP1387" s="77"/>
      <c r="AQ1387" s="77"/>
      <c r="AR1387" s="77"/>
      <c r="AS1387" s="77"/>
      <c r="AT1387" s="77"/>
      <c r="AU1387" s="77"/>
    </row>
    <row r="1388" spans="1:47">
      <c r="A1388" s="77" t="s">
        <v>2304</v>
      </c>
      <c r="B1388" s="77" t="s">
        <v>2673</v>
      </c>
      <c r="C1388" s="78">
        <v>42558</v>
      </c>
      <c r="D1388" s="77" t="s">
        <v>3875</v>
      </c>
      <c r="E1388" s="94">
        <v>374.65</v>
      </c>
      <c r="F1388" s="77" t="s">
        <v>94</v>
      </c>
      <c r="G1388" s="77" t="s">
        <v>116</v>
      </c>
      <c r="H1388" s="77"/>
      <c r="I1388" s="77"/>
      <c r="J1388" s="77"/>
      <c r="K1388" s="79"/>
      <c r="L1388" s="77"/>
      <c r="P1388" s="77"/>
      <c r="Q1388" s="77"/>
      <c r="R1388" s="77"/>
      <c r="S1388" s="77"/>
      <c r="V1388" s="77"/>
      <c r="W1388" s="77"/>
      <c r="X1388" s="77"/>
      <c r="Y1388" s="79"/>
      <c r="Z1388" s="79"/>
      <c r="AA1388" s="79"/>
      <c r="AB1388" s="79"/>
      <c r="AC1388" s="79"/>
      <c r="AD1388" s="79"/>
      <c r="AE1388" s="78"/>
      <c r="AF1388" s="77"/>
      <c r="AG1388" s="77"/>
      <c r="AH1388" s="77"/>
      <c r="AI1388" s="77"/>
      <c r="AJ1388" s="77"/>
      <c r="AK1388" s="77"/>
      <c r="AL1388" s="77"/>
      <c r="AM1388" s="77"/>
      <c r="AN1388" s="77"/>
      <c r="AO1388" s="77"/>
      <c r="AP1388" s="77"/>
      <c r="AQ1388" s="77"/>
      <c r="AR1388" s="77"/>
      <c r="AS1388" s="77"/>
      <c r="AT1388" s="77"/>
      <c r="AU1388" s="77"/>
    </row>
    <row r="1389" spans="1:47">
      <c r="A1389" s="77" t="s">
        <v>2304</v>
      </c>
      <c r="B1389" s="77" t="s">
        <v>2673</v>
      </c>
      <c r="C1389" s="78">
        <v>42558</v>
      </c>
      <c r="D1389" s="77" t="s">
        <v>3876</v>
      </c>
      <c r="E1389" s="94">
        <v>384.6</v>
      </c>
      <c r="F1389" s="77" t="s">
        <v>94</v>
      </c>
      <c r="G1389" s="77" t="s">
        <v>166</v>
      </c>
      <c r="H1389" s="77"/>
      <c r="I1389" s="77"/>
      <c r="J1389" s="77"/>
      <c r="K1389" s="79"/>
      <c r="L1389" s="77"/>
      <c r="P1389" s="77"/>
      <c r="Q1389" s="77"/>
      <c r="R1389" s="77"/>
      <c r="S1389" s="77"/>
      <c r="V1389" s="77"/>
      <c r="W1389" s="77"/>
      <c r="X1389" s="77"/>
      <c r="Y1389" s="79"/>
      <c r="Z1389" s="79"/>
      <c r="AA1389" s="79"/>
      <c r="AB1389" s="79"/>
      <c r="AC1389" s="79"/>
      <c r="AD1389" s="79"/>
      <c r="AE1389" s="78"/>
      <c r="AF1389" s="77"/>
      <c r="AG1389" s="77"/>
      <c r="AH1389" s="77"/>
      <c r="AI1389" s="77"/>
      <c r="AJ1389" s="77"/>
      <c r="AK1389" s="77"/>
      <c r="AL1389" s="77"/>
      <c r="AM1389" s="77"/>
      <c r="AN1389" s="77"/>
      <c r="AO1389" s="77"/>
      <c r="AP1389" s="77"/>
      <c r="AQ1389" s="77"/>
      <c r="AR1389" s="77"/>
      <c r="AS1389" s="77"/>
      <c r="AT1389" s="77"/>
      <c r="AU1389" s="77"/>
    </row>
    <row r="1390" spans="1:47">
      <c r="A1390" s="77" t="s">
        <v>2304</v>
      </c>
      <c r="B1390" s="77" t="s">
        <v>2673</v>
      </c>
      <c r="C1390" s="78">
        <v>42558</v>
      </c>
      <c r="D1390" s="77" t="s">
        <v>3877</v>
      </c>
      <c r="E1390" s="94">
        <v>392.25</v>
      </c>
      <c r="F1390" s="77" t="s">
        <v>94</v>
      </c>
      <c r="G1390" s="77" t="s">
        <v>152</v>
      </c>
      <c r="H1390" s="77"/>
      <c r="I1390" s="77"/>
      <c r="J1390" s="77"/>
      <c r="K1390" s="79"/>
      <c r="L1390" s="77"/>
      <c r="P1390" s="77"/>
      <c r="Q1390" s="77"/>
      <c r="R1390" s="77"/>
      <c r="S1390" s="77"/>
      <c r="V1390" s="77"/>
      <c r="W1390" s="77"/>
      <c r="X1390" s="77"/>
      <c r="Y1390" s="79"/>
      <c r="Z1390" s="79"/>
      <c r="AA1390" s="79"/>
      <c r="AB1390" s="79"/>
      <c r="AC1390" s="79"/>
      <c r="AD1390" s="79"/>
      <c r="AE1390" s="78"/>
      <c r="AF1390" s="77"/>
      <c r="AG1390" s="77"/>
      <c r="AH1390" s="77"/>
      <c r="AI1390" s="77"/>
      <c r="AJ1390" s="77"/>
      <c r="AK1390" s="77"/>
      <c r="AL1390" s="77"/>
      <c r="AM1390" s="77"/>
      <c r="AN1390" s="77"/>
      <c r="AO1390" s="77"/>
      <c r="AP1390" s="77"/>
      <c r="AQ1390" s="77"/>
      <c r="AR1390" s="77"/>
      <c r="AS1390" s="77"/>
      <c r="AT1390" s="77"/>
      <c r="AU1390" s="77"/>
    </row>
    <row r="1391" spans="1:47">
      <c r="A1391" s="77" t="s">
        <v>2304</v>
      </c>
      <c r="B1391" s="77" t="s">
        <v>2673</v>
      </c>
      <c r="C1391" s="78">
        <v>42558</v>
      </c>
      <c r="D1391" s="77" t="s">
        <v>3878</v>
      </c>
      <c r="E1391" s="94">
        <v>403.2</v>
      </c>
      <c r="F1391" s="77" t="s">
        <v>94</v>
      </c>
      <c r="G1391" s="77" t="s">
        <v>343</v>
      </c>
      <c r="H1391" s="77"/>
      <c r="I1391" s="77"/>
      <c r="J1391" s="77"/>
      <c r="K1391" s="79"/>
      <c r="L1391" s="77"/>
      <c r="P1391" s="77"/>
      <c r="Q1391" s="77"/>
      <c r="R1391" s="77"/>
      <c r="S1391" s="77"/>
      <c r="V1391" s="77"/>
      <c r="W1391" s="77"/>
      <c r="X1391" s="77"/>
      <c r="Y1391" s="79"/>
      <c r="Z1391" s="79"/>
      <c r="AA1391" s="79"/>
      <c r="AB1391" s="79"/>
      <c r="AC1391" s="79"/>
      <c r="AD1391" s="79"/>
      <c r="AE1391" s="78"/>
      <c r="AF1391" s="77"/>
      <c r="AG1391" s="77"/>
      <c r="AH1391" s="77"/>
      <c r="AI1391" s="77"/>
      <c r="AJ1391" s="77"/>
      <c r="AK1391" s="77"/>
      <c r="AL1391" s="77"/>
      <c r="AM1391" s="77"/>
      <c r="AN1391" s="77"/>
      <c r="AO1391" s="77"/>
      <c r="AP1391" s="77"/>
      <c r="AQ1391" s="77"/>
      <c r="AR1391" s="77"/>
      <c r="AS1391" s="77"/>
      <c r="AT1391" s="77"/>
      <c r="AU1391" s="77"/>
    </row>
    <row r="1392" spans="1:47">
      <c r="A1392" s="77" t="s">
        <v>2304</v>
      </c>
      <c r="B1392" s="77" t="s">
        <v>2673</v>
      </c>
      <c r="C1392" s="78">
        <v>42558</v>
      </c>
      <c r="D1392" s="77" t="s">
        <v>3879</v>
      </c>
      <c r="E1392" s="94">
        <v>491.09</v>
      </c>
      <c r="F1392" s="77" t="s">
        <v>94</v>
      </c>
      <c r="G1392" s="77" t="s">
        <v>3660</v>
      </c>
      <c r="H1392" s="77"/>
      <c r="I1392" s="77"/>
      <c r="J1392" s="77"/>
      <c r="K1392" s="79"/>
      <c r="L1392" s="77"/>
      <c r="P1392" s="77"/>
      <c r="Q1392" s="77"/>
      <c r="R1392" s="77"/>
      <c r="S1392" s="77"/>
      <c r="V1392" s="77"/>
      <c r="W1392" s="77"/>
      <c r="X1392" s="77"/>
      <c r="Y1392" s="79"/>
      <c r="Z1392" s="79"/>
      <c r="AA1392" s="79"/>
      <c r="AB1392" s="79"/>
      <c r="AC1392" s="79"/>
      <c r="AD1392" s="79"/>
      <c r="AE1392" s="78"/>
      <c r="AF1392" s="77"/>
      <c r="AG1392" s="77"/>
      <c r="AH1392" s="77"/>
      <c r="AI1392" s="77"/>
      <c r="AJ1392" s="77"/>
      <c r="AK1392" s="77"/>
      <c r="AL1392" s="77"/>
      <c r="AM1392" s="77"/>
      <c r="AN1392" s="77"/>
      <c r="AO1392" s="77"/>
      <c r="AP1392" s="77"/>
      <c r="AQ1392" s="77"/>
      <c r="AR1392" s="77"/>
      <c r="AS1392" s="77"/>
      <c r="AT1392" s="77"/>
      <c r="AU1392" s="77"/>
    </row>
    <row r="1393" spans="1:47">
      <c r="A1393" s="77" t="s">
        <v>2304</v>
      </c>
      <c r="B1393" s="77" t="s">
        <v>2673</v>
      </c>
      <c r="C1393" s="78">
        <v>42558</v>
      </c>
      <c r="D1393" s="77" t="s">
        <v>3880</v>
      </c>
      <c r="E1393" s="94">
        <v>508.08</v>
      </c>
      <c r="F1393" s="77" t="s">
        <v>94</v>
      </c>
      <c r="G1393" s="77" t="s">
        <v>3660</v>
      </c>
      <c r="H1393" s="77"/>
      <c r="I1393" s="77"/>
      <c r="J1393" s="77"/>
      <c r="K1393" s="79"/>
      <c r="L1393" s="77"/>
      <c r="P1393" s="77"/>
      <c r="Q1393" s="77"/>
      <c r="R1393" s="77"/>
      <c r="S1393" s="77"/>
      <c r="V1393" s="77"/>
      <c r="W1393" s="77"/>
      <c r="X1393" s="77"/>
      <c r="Y1393" s="79"/>
      <c r="Z1393" s="79"/>
      <c r="AA1393" s="79"/>
      <c r="AB1393" s="79"/>
      <c r="AC1393" s="79"/>
      <c r="AD1393" s="79"/>
      <c r="AE1393" s="78"/>
      <c r="AF1393" s="77"/>
      <c r="AG1393" s="77"/>
      <c r="AH1393" s="77"/>
      <c r="AI1393" s="77"/>
      <c r="AJ1393" s="77"/>
      <c r="AK1393" s="77"/>
      <c r="AL1393" s="77"/>
      <c r="AM1393" s="77"/>
      <c r="AN1393" s="77"/>
      <c r="AO1393" s="77"/>
      <c r="AP1393" s="77"/>
      <c r="AQ1393" s="77"/>
      <c r="AR1393" s="77"/>
      <c r="AS1393" s="77"/>
      <c r="AT1393" s="77"/>
      <c r="AU1393" s="77"/>
    </row>
    <row r="1394" spans="1:47">
      <c r="A1394" s="77" t="s">
        <v>2304</v>
      </c>
      <c r="B1394" s="77" t="s">
        <v>2673</v>
      </c>
      <c r="C1394" s="78">
        <v>42558</v>
      </c>
      <c r="D1394" s="77" t="s">
        <v>3881</v>
      </c>
      <c r="E1394" s="94">
        <v>554.26</v>
      </c>
      <c r="F1394" s="77" t="s">
        <v>94</v>
      </c>
      <c r="G1394" s="77" t="s">
        <v>105</v>
      </c>
      <c r="H1394" s="77"/>
      <c r="I1394" s="77"/>
      <c r="J1394" s="77"/>
      <c r="K1394" s="79"/>
      <c r="L1394" s="77"/>
      <c r="P1394" s="77"/>
      <c r="Q1394" s="77"/>
      <c r="R1394" s="77"/>
      <c r="S1394" s="77"/>
      <c r="V1394" s="77"/>
      <c r="W1394" s="77"/>
      <c r="X1394" s="77"/>
      <c r="Y1394" s="79"/>
      <c r="Z1394" s="79"/>
      <c r="AA1394" s="79"/>
      <c r="AB1394" s="79"/>
      <c r="AC1394" s="79"/>
      <c r="AD1394" s="79"/>
      <c r="AE1394" s="78"/>
      <c r="AF1394" s="77"/>
      <c r="AG1394" s="77"/>
      <c r="AH1394" s="77"/>
      <c r="AI1394" s="77"/>
      <c r="AJ1394" s="77"/>
      <c r="AK1394" s="77"/>
      <c r="AL1394" s="77"/>
      <c r="AM1394" s="77"/>
      <c r="AN1394" s="77"/>
      <c r="AO1394" s="77"/>
      <c r="AP1394" s="77"/>
      <c r="AQ1394" s="77"/>
      <c r="AR1394" s="77"/>
      <c r="AS1394" s="77"/>
      <c r="AT1394" s="77"/>
      <c r="AU1394" s="77"/>
    </row>
    <row r="1395" spans="1:47">
      <c r="A1395" s="77" t="s">
        <v>2304</v>
      </c>
      <c r="B1395" s="77" t="s">
        <v>2673</v>
      </c>
      <c r="C1395" s="78">
        <v>42558</v>
      </c>
      <c r="D1395" s="77" t="s">
        <v>3882</v>
      </c>
      <c r="E1395" s="94">
        <v>597.30999999999995</v>
      </c>
      <c r="F1395" s="77" t="s">
        <v>94</v>
      </c>
      <c r="G1395" s="77" t="s">
        <v>105</v>
      </c>
      <c r="H1395" s="77"/>
      <c r="I1395" s="77"/>
      <c r="J1395" s="77"/>
      <c r="K1395" s="79"/>
      <c r="L1395" s="77"/>
      <c r="P1395" s="77"/>
      <c r="Q1395" s="77"/>
      <c r="R1395" s="77"/>
      <c r="S1395" s="77"/>
      <c r="V1395" s="77"/>
      <c r="W1395" s="77"/>
      <c r="X1395" s="77"/>
      <c r="Y1395" s="79"/>
      <c r="Z1395" s="79"/>
      <c r="AA1395" s="79"/>
      <c r="AB1395" s="79"/>
      <c r="AC1395" s="79"/>
      <c r="AD1395" s="79"/>
      <c r="AE1395" s="78"/>
      <c r="AF1395" s="77"/>
      <c r="AG1395" s="77"/>
      <c r="AH1395" s="77"/>
      <c r="AI1395" s="77"/>
      <c r="AJ1395" s="77"/>
      <c r="AK1395" s="77"/>
      <c r="AL1395" s="77"/>
      <c r="AM1395" s="77"/>
      <c r="AN1395" s="77"/>
      <c r="AO1395" s="77"/>
      <c r="AP1395" s="77"/>
      <c r="AQ1395" s="77"/>
      <c r="AR1395" s="77"/>
      <c r="AS1395" s="77"/>
      <c r="AT1395" s="77"/>
      <c r="AU1395" s="77"/>
    </row>
    <row r="1396" spans="1:47">
      <c r="A1396" s="77" t="s">
        <v>2304</v>
      </c>
      <c r="B1396" s="77" t="s">
        <v>2673</v>
      </c>
      <c r="C1396" s="78">
        <v>42558</v>
      </c>
      <c r="D1396" s="77" t="s">
        <v>3883</v>
      </c>
      <c r="E1396" s="94">
        <v>685.97</v>
      </c>
      <c r="F1396" s="77" t="s">
        <v>94</v>
      </c>
      <c r="G1396" s="77" t="s">
        <v>131</v>
      </c>
      <c r="H1396" s="77"/>
      <c r="I1396" s="77"/>
      <c r="J1396" s="77"/>
      <c r="K1396" s="79"/>
      <c r="L1396" s="77"/>
      <c r="P1396" s="77"/>
      <c r="Q1396" s="77"/>
      <c r="R1396" s="77"/>
      <c r="S1396" s="77"/>
      <c r="V1396" s="77"/>
      <c r="W1396" s="77"/>
      <c r="X1396" s="77"/>
      <c r="Y1396" s="79"/>
      <c r="Z1396" s="79"/>
      <c r="AA1396" s="79"/>
      <c r="AB1396" s="79"/>
      <c r="AC1396" s="79"/>
      <c r="AD1396" s="79"/>
      <c r="AE1396" s="78"/>
      <c r="AF1396" s="77"/>
      <c r="AG1396" s="77"/>
      <c r="AH1396" s="77"/>
      <c r="AI1396" s="77"/>
      <c r="AJ1396" s="77"/>
      <c r="AK1396" s="77"/>
      <c r="AL1396" s="77"/>
      <c r="AM1396" s="77"/>
      <c r="AN1396" s="77"/>
      <c r="AO1396" s="77"/>
      <c r="AP1396" s="77"/>
      <c r="AQ1396" s="77"/>
      <c r="AR1396" s="77"/>
      <c r="AS1396" s="77"/>
      <c r="AT1396" s="77"/>
      <c r="AU1396" s="77"/>
    </row>
    <row r="1397" spans="1:47">
      <c r="A1397" s="77" t="s">
        <v>2304</v>
      </c>
      <c r="B1397" s="77" t="s">
        <v>2673</v>
      </c>
      <c r="C1397" s="78">
        <v>42558</v>
      </c>
      <c r="D1397" s="77" t="s">
        <v>3884</v>
      </c>
      <c r="E1397" s="94">
        <v>807.53</v>
      </c>
      <c r="F1397" s="77" t="s">
        <v>94</v>
      </c>
      <c r="G1397" s="77" t="s">
        <v>3660</v>
      </c>
      <c r="H1397" s="77"/>
      <c r="I1397" s="77"/>
      <c r="J1397" s="77"/>
      <c r="K1397" s="79"/>
      <c r="L1397" s="77"/>
      <c r="P1397" s="77"/>
      <c r="Q1397" s="77"/>
      <c r="R1397" s="77"/>
      <c r="S1397" s="77"/>
      <c r="V1397" s="77"/>
      <c r="W1397" s="77"/>
      <c r="X1397" s="77"/>
      <c r="Y1397" s="79"/>
      <c r="Z1397" s="79"/>
      <c r="AA1397" s="79"/>
      <c r="AB1397" s="79"/>
      <c r="AC1397" s="79"/>
      <c r="AD1397" s="79"/>
      <c r="AE1397" s="78"/>
      <c r="AF1397" s="77"/>
      <c r="AG1397" s="77"/>
      <c r="AH1397" s="77"/>
      <c r="AI1397" s="77"/>
      <c r="AJ1397" s="77"/>
      <c r="AK1397" s="77"/>
      <c r="AL1397" s="77"/>
      <c r="AM1397" s="77"/>
      <c r="AN1397" s="77"/>
      <c r="AO1397" s="77"/>
      <c r="AP1397" s="77"/>
      <c r="AQ1397" s="77"/>
      <c r="AR1397" s="77"/>
      <c r="AS1397" s="77"/>
      <c r="AT1397" s="77"/>
      <c r="AU1397" s="77"/>
    </row>
    <row r="1398" spans="1:47">
      <c r="A1398" s="77" t="s">
        <v>2304</v>
      </c>
      <c r="B1398" s="77" t="s">
        <v>2673</v>
      </c>
      <c r="C1398" s="78">
        <v>42558</v>
      </c>
      <c r="D1398" s="77" t="s">
        <v>3885</v>
      </c>
      <c r="E1398" s="94">
        <v>969.96</v>
      </c>
      <c r="F1398" s="77" t="s">
        <v>94</v>
      </c>
      <c r="G1398" s="77" t="s">
        <v>3660</v>
      </c>
      <c r="H1398" s="77"/>
      <c r="I1398" s="77"/>
      <c r="J1398" s="77"/>
      <c r="K1398" s="79"/>
      <c r="L1398" s="77"/>
      <c r="P1398" s="77"/>
      <c r="Q1398" s="77"/>
      <c r="R1398" s="77"/>
      <c r="S1398" s="77"/>
      <c r="V1398" s="77"/>
      <c r="W1398" s="77"/>
      <c r="X1398" s="77"/>
      <c r="Y1398" s="79"/>
      <c r="Z1398" s="79"/>
      <c r="AA1398" s="79"/>
      <c r="AB1398" s="79"/>
      <c r="AC1398" s="79"/>
      <c r="AD1398" s="79"/>
      <c r="AE1398" s="78"/>
      <c r="AF1398" s="77"/>
      <c r="AG1398" s="77"/>
      <c r="AH1398" s="77"/>
      <c r="AI1398" s="77"/>
      <c r="AJ1398" s="77"/>
      <c r="AK1398" s="77"/>
      <c r="AL1398" s="77"/>
      <c r="AM1398" s="77"/>
      <c r="AN1398" s="77"/>
      <c r="AO1398" s="77"/>
      <c r="AP1398" s="77"/>
      <c r="AQ1398" s="77"/>
      <c r="AR1398" s="77"/>
      <c r="AS1398" s="77"/>
      <c r="AT1398" s="77"/>
      <c r="AU1398" s="77"/>
    </row>
    <row r="1399" spans="1:47">
      <c r="A1399" s="77" t="s">
        <v>2304</v>
      </c>
      <c r="B1399" s="77" t="s">
        <v>2673</v>
      </c>
      <c r="C1399" s="78">
        <v>42558</v>
      </c>
      <c r="D1399" s="77" t="s">
        <v>3886</v>
      </c>
      <c r="E1399" s="94">
        <v>1356.5</v>
      </c>
      <c r="F1399" s="77" t="s">
        <v>94</v>
      </c>
      <c r="G1399" s="77" t="s">
        <v>108</v>
      </c>
      <c r="H1399" s="77"/>
      <c r="I1399" s="77"/>
      <c r="J1399" s="77"/>
      <c r="K1399" s="79"/>
      <c r="L1399" s="77"/>
      <c r="P1399" s="77"/>
      <c r="Q1399" s="77"/>
      <c r="R1399" s="77"/>
      <c r="S1399" s="77"/>
      <c r="V1399" s="77"/>
      <c r="W1399" s="77"/>
      <c r="X1399" s="77"/>
      <c r="Y1399" s="79"/>
      <c r="Z1399" s="79"/>
      <c r="AA1399" s="79"/>
      <c r="AB1399" s="79"/>
      <c r="AC1399" s="79"/>
      <c r="AD1399" s="79"/>
      <c r="AE1399" s="78"/>
      <c r="AF1399" s="77"/>
      <c r="AG1399" s="77"/>
      <c r="AH1399" s="77"/>
      <c r="AI1399" s="77"/>
      <c r="AJ1399" s="77"/>
      <c r="AK1399" s="77"/>
      <c r="AL1399" s="77"/>
      <c r="AM1399" s="77"/>
      <c r="AN1399" s="77"/>
      <c r="AO1399" s="77"/>
      <c r="AP1399" s="77"/>
      <c r="AQ1399" s="77"/>
      <c r="AR1399" s="77"/>
      <c r="AS1399" s="77"/>
      <c r="AT1399" s="77"/>
      <c r="AU1399" s="77"/>
    </row>
    <row r="1400" spans="1:47">
      <c r="A1400" s="77" t="s">
        <v>2304</v>
      </c>
      <c r="B1400" s="77" t="s">
        <v>2673</v>
      </c>
      <c r="C1400" s="78">
        <v>42558</v>
      </c>
      <c r="D1400" s="77" t="s">
        <v>3887</v>
      </c>
      <c r="E1400" s="94">
        <v>2277.38</v>
      </c>
      <c r="F1400" s="77" t="s">
        <v>94</v>
      </c>
      <c r="G1400" s="77" t="s">
        <v>101</v>
      </c>
      <c r="H1400" s="77"/>
      <c r="I1400" s="77"/>
      <c r="J1400" s="77"/>
      <c r="K1400" s="79"/>
      <c r="L1400" s="77"/>
      <c r="P1400" s="77"/>
      <c r="Q1400" s="77"/>
      <c r="R1400" s="77"/>
      <c r="S1400" s="77"/>
      <c r="V1400" s="77"/>
      <c r="W1400" s="77"/>
      <c r="X1400" s="77"/>
      <c r="Y1400" s="79"/>
      <c r="Z1400" s="79"/>
      <c r="AA1400" s="79"/>
      <c r="AB1400" s="79"/>
      <c r="AC1400" s="79"/>
      <c r="AD1400" s="79"/>
      <c r="AE1400" s="78"/>
      <c r="AF1400" s="77"/>
      <c r="AG1400" s="77"/>
      <c r="AH1400" s="77"/>
      <c r="AI1400" s="77"/>
      <c r="AJ1400" s="77"/>
      <c r="AK1400" s="77"/>
      <c r="AL1400" s="77"/>
      <c r="AM1400" s="77"/>
      <c r="AN1400" s="77"/>
      <c r="AO1400" s="77"/>
      <c r="AP1400" s="77"/>
      <c r="AQ1400" s="77"/>
      <c r="AR1400" s="77"/>
      <c r="AS1400" s="77"/>
      <c r="AT1400" s="77"/>
      <c r="AU1400" s="77"/>
    </row>
    <row r="1401" spans="1:47">
      <c r="A1401" s="77" t="s">
        <v>2304</v>
      </c>
      <c r="B1401" s="77" t="s">
        <v>2673</v>
      </c>
      <c r="C1401" s="78">
        <v>42579</v>
      </c>
      <c r="D1401" s="77" t="s">
        <v>3888</v>
      </c>
      <c r="E1401" s="94">
        <v>0.03</v>
      </c>
      <c r="F1401" s="77" t="s">
        <v>94</v>
      </c>
      <c r="G1401" s="77" t="s">
        <v>108</v>
      </c>
      <c r="H1401" s="77"/>
      <c r="I1401" s="77"/>
      <c r="J1401" s="77"/>
      <c r="K1401" s="79"/>
      <c r="L1401" s="77"/>
      <c r="P1401" s="77"/>
      <c r="Q1401" s="77"/>
      <c r="R1401" s="77"/>
      <c r="S1401" s="77"/>
      <c r="V1401" s="77"/>
      <c r="W1401" s="77"/>
      <c r="X1401" s="77"/>
      <c r="Y1401" s="79"/>
      <c r="Z1401" s="79"/>
      <c r="AA1401" s="79"/>
      <c r="AB1401" s="79"/>
      <c r="AC1401" s="79"/>
      <c r="AD1401" s="79"/>
      <c r="AE1401" s="78"/>
      <c r="AF1401" s="77"/>
      <c r="AG1401" s="77"/>
      <c r="AH1401" s="77"/>
      <c r="AI1401" s="77"/>
      <c r="AJ1401" s="77"/>
      <c r="AK1401" s="77"/>
      <c r="AL1401" s="77"/>
      <c r="AM1401" s="77"/>
      <c r="AN1401" s="77"/>
      <c r="AO1401" s="77"/>
      <c r="AP1401" s="77"/>
      <c r="AQ1401" s="77"/>
      <c r="AR1401" s="77"/>
      <c r="AS1401" s="77"/>
      <c r="AT1401" s="77"/>
      <c r="AU1401" s="77"/>
    </row>
    <row r="1402" spans="1:47">
      <c r="A1402" s="77" t="s">
        <v>2304</v>
      </c>
      <c r="B1402" s="77" t="s">
        <v>2673</v>
      </c>
      <c r="C1402" s="78">
        <v>42579</v>
      </c>
      <c r="D1402" s="77" t="s">
        <v>3889</v>
      </c>
      <c r="E1402" s="94">
        <v>0.03</v>
      </c>
      <c r="F1402" s="77" t="s">
        <v>94</v>
      </c>
      <c r="G1402" s="77" t="s">
        <v>108</v>
      </c>
      <c r="H1402" s="77"/>
      <c r="I1402" s="77"/>
      <c r="J1402" s="77"/>
      <c r="K1402" s="79"/>
      <c r="L1402" s="77"/>
      <c r="P1402" s="77"/>
      <c r="Q1402" s="77"/>
      <c r="R1402" s="77"/>
      <c r="S1402" s="77"/>
      <c r="V1402" s="77"/>
      <c r="W1402" s="77"/>
      <c r="X1402" s="77"/>
      <c r="Y1402" s="79"/>
      <c r="Z1402" s="79"/>
      <c r="AA1402" s="79"/>
      <c r="AB1402" s="79"/>
      <c r="AC1402" s="79"/>
      <c r="AD1402" s="79"/>
      <c r="AE1402" s="78"/>
      <c r="AF1402" s="77"/>
      <c r="AG1402" s="77"/>
      <c r="AH1402" s="77"/>
      <c r="AI1402" s="77"/>
      <c r="AJ1402" s="77"/>
      <c r="AK1402" s="77"/>
      <c r="AL1402" s="77"/>
      <c r="AM1402" s="77"/>
      <c r="AN1402" s="77"/>
      <c r="AO1402" s="77"/>
      <c r="AP1402" s="77"/>
      <c r="AQ1402" s="77"/>
      <c r="AR1402" s="77"/>
      <c r="AS1402" s="77"/>
      <c r="AT1402" s="77"/>
      <c r="AU1402" s="77"/>
    </row>
    <row r="1403" spans="1:47">
      <c r="A1403" s="77" t="s">
        <v>2304</v>
      </c>
      <c r="B1403" s="77" t="s">
        <v>2673</v>
      </c>
      <c r="C1403" s="78">
        <v>42579</v>
      </c>
      <c r="D1403" s="77" t="s">
        <v>3890</v>
      </c>
      <c r="E1403" s="94">
        <v>0.03</v>
      </c>
      <c r="F1403" s="77" t="s">
        <v>94</v>
      </c>
      <c r="G1403" s="77" t="s">
        <v>272</v>
      </c>
      <c r="H1403" s="77"/>
      <c r="I1403" s="77"/>
      <c r="J1403" s="77"/>
      <c r="K1403" s="79"/>
      <c r="L1403" s="77"/>
      <c r="P1403" s="77"/>
      <c r="Q1403" s="77"/>
      <c r="R1403" s="77"/>
      <c r="S1403" s="77"/>
      <c r="V1403" s="77"/>
      <c r="W1403" s="77"/>
      <c r="X1403" s="77"/>
      <c r="Y1403" s="79"/>
      <c r="Z1403" s="79"/>
      <c r="AA1403" s="79"/>
      <c r="AB1403" s="79"/>
      <c r="AC1403" s="79"/>
      <c r="AD1403" s="79"/>
      <c r="AE1403" s="78"/>
      <c r="AF1403" s="77"/>
      <c r="AG1403" s="77"/>
      <c r="AH1403" s="77"/>
      <c r="AI1403" s="77"/>
      <c r="AJ1403" s="77"/>
      <c r="AK1403" s="77"/>
      <c r="AL1403" s="77"/>
      <c r="AM1403" s="77"/>
      <c r="AN1403" s="77"/>
      <c r="AO1403" s="77"/>
      <c r="AP1403" s="77"/>
      <c r="AQ1403" s="77"/>
      <c r="AR1403" s="77"/>
      <c r="AS1403" s="77"/>
      <c r="AT1403" s="77"/>
      <c r="AU1403" s="77"/>
    </row>
    <row r="1404" spans="1:47">
      <c r="A1404" s="77" t="s">
        <v>2304</v>
      </c>
      <c r="B1404" s="77" t="s">
        <v>2673</v>
      </c>
      <c r="C1404" s="78">
        <v>42579</v>
      </c>
      <c r="D1404" s="77" t="s">
        <v>3891</v>
      </c>
      <c r="E1404" s="94">
        <v>0.05</v>
      </c>
      <c r="F1404" s="77" t="s">
        <v>94</v>
      </c>
      <c r="G1404" s="77" t="s">
        <v>105</v>
      </c>
      <c r="H1404" s="77"/>
      <c r="I1404" s="77"/>
      <c r="J1404" s="77"/>
      <c r="K1404" s="79"/>
      <c r="L1404" s="77"/>
      <c r="P1404" s="77"/>
      <c r="Q1404" s="77"/>
      <c r="R1404" s="77"/>
      <c r="S1404" s="77"/>
      <c r="V1404" s="77"/>
      <c r="W1404" s="77"/>
      <c r="X1404" s="77"/>
      <c r="Y1404" s="79"/>
      <c r="Z1404" s="79"/>
      <c r="AA1404" s="79"/>
      <c r="AB1404" s="79"/>
      <c r="AC1404" s="79"/>
      <c r="AD1404" s="79"/>
      <c r="AE1404" s="78"/>
      <c r="AF1404" s="77"/>
      <c r="AG1404" s="77"/>
      <c r="AH1404" s="77"/>
      <c r="AI1404" s="77"/>
      <c r="AJ1404" s="77"/>
      <c r="AK1404" s="77"/>
      <c r="AL1404" s="77"/>
      <c r="AM1404" s="77"/>
      <c r="AN1404" s="77"/>
      <c r="AO1404" s="77"/>
      <c r="AP1404" s="77"/>
      <c r="AQ1404" s="77"/>
      <c r="AR1404" s="77"/>
      <c r="AS1404" s="77"/>
      <c r="AT1404" s="77"/>
      <c r="AU1404" s="77"/>
    </row>
    <row r="1405" spans="1:47">
      <c r="A1405" s="77" t="s">
        <v>2304</v>
      </c>
      <c r="B1405" s="77" t="s">
        <v>2673</v>
      </c>
      <c r="C1405" s="78">
        <v>42579</v>
      </c>
      <c r="D1405" s="77" t="s">
        <v>3892</v>
      </c>
      <c r="E1405" s="94">
        <v>7.0000000000000007E-2</v>
      </c>
      <c r="F1405" s="77" t="s">
        <v>94</v>
      </c>
      <c r="G1405" s="77" t="s">
        <v>127</v>
      </c>
      <c r="H1405" s="77"/>
      <c r="I1405" s="77"/>
      <c r="J1405" s="77"/>
      <c r="K1405" s="79"/>
      <c r="L1405" s="77"/>
      <c r="P1405" s="77"/>
      <c r="Q1405" s="77"/>
      <c r="R1405" s="77"/>
      <c r="S1405" s="77"/>
      <c r="V1405" s="77"/>
      <c r="W1405" s="77"/>
      <c r="X1405" s="77"/>
      <c r="Y1405" s="79"/>
      <c r="Z1405" s="79"/>
      <c r="AA1405" s="79"/>
      <c r="AB1405" s="79"/>
      <c r="AC1405" s="79"/>
      <c r="AD1405" s="79"/>
      <c r="AE1405" s="78"/>
      <c r="AF1405" s="77"/>
      <c r="AG1405" s="77"/>
      <c r="AH1405" s="77"/>
      <c r="AI1405" s="77"/>
      <c r="AJ1405" s="77"/>
      <c r="AK1405" s="77"/>
      <c r="AL1405" s="77"/>
      <c r="AM1405" s="77"/>
      <c r="AN1405" s="77"/>
      <c r="AO1405" s="77"/>
      <c r="AP1405" s="77"/>
      <c r="AQ1405" s="77"/>
      <c r="AR1405" s="77"/>
      <c r="AS1405" s="77"/>
      <c r="AT1405" s="77"/>
      <c r="AU1405" s="77"/>
    </row>
    <row r="1406" spans="1:47">
      <c r="A1406" s="77" t="s">
        <v>2304</v>
      </c>
      <c r="B1406" s="77" t="s">
        <v>2673</v>
      </c>
      <c r="C1406" s="78">
        <v>42579</v>
      </c>
      <c r="D1406" s="77" t="s">
        <v>3893</v>
      </c>
      <c r="E1406" s="94">
        <v>7.0000000000000007E-2</v>
      </c>
      <c r="F1406" s="77" t="s">
        <v>94</v>
      </c>
      <c r="G1406" s="77" t="s">
        <v>116</v>
      </c>
      <c r="H1406" s="77"/>
      <c r="I1406" s="77"/>
      <c r="J1406" s="77"/>
      <c r="K1406" s="79"/>
      <c r="L1406" s="77"/>
      <c r="P1406" s="77"/>
      <c r="Q1406" s="77"/>
      <c r="R1406" s="77"/>
      <c r="S1406" s="77"/>
      <c r="V1406" s="77"/>
      <c r="W1406" s="77"/>
      <c r="X1406" s="77"/>
      <c r="Y1406" s="79"/>
      <c r="Z1406" s="79"/>
      <c r="AA1406" s="79"/>
      <c r="AB1406" s="79"/>
      <c r="AC1406" s="79"/>
      <c r="AD1406" s="79"/>
      <c r="AE1406" s="78"/>
      <c r="AF1406" s="77"/>
      <c r="AG1406" s="77"/>
      <c r="AH1406" s="77"/>
      <c r="AI1406" s="77"/>
      <c r="AJ1406" s="77"/>
      <c r="AK1406" s="77"/>
      <c r="AL1406" s="77"/>
      <c r="AM1406" s="77"/>
      <c r="AN1406" s="77"/>
      <c r="AO1406" s="77"/>
      <c r="AP1406" s="77"/>
      <c r="AQ1406" s="77"/>
      <c r="AR1406" s="77"/>
      <c r="AS1406" s="77"/>
      <c r="AT1406" s="77"/>
      <c r="AU1406" s="77"/>
    </row>
    <row r="1407" spans="1:47">
      <c r="A1407" s="77" t="s">
        <v>2304</v>
      </c>
      <c r="B1407" s="77" t="s">
        <v>2673</v>
      </c>
      <c r="C1407" s="78">
        <v>42579</v>
      </c>
      <c r="D1407" s="77" t="s">
        <v>3894</v>
      </c>
      <c r="E1407" s="94">
        <v>0.09</v>
      </c>
      <c r="F1407" s="77" t="s">
        <v>94</v>
      </c>
      <c r="G1407" s="77" t="s">
        <v>3660</v>
      </c>
      <c r="H1407" s="77"/>
      <c r="I1407" s="77"/>
      <c r="J1407" s="77"/>
      <c r="K1407" s="79"/>
      <c r="L1407" s="77"/>
      <c r="P1407" s="77"/>
      <c r="Q1407" s="77"/>
      <c r="R1407" s="77"/>
      <c r="S1407" s="77"/>
      <c r="V1407" s="77"/>
      <c r="W1407" s="77"/>
      <c r="X1407" s="77"/>
      <c r="Y1407" s="79"/>
      <c r="Z1407" s="79"/>
      <c r="AA1407" s="79"/>
      <c r="AB1407" s="79"/>
      <c r="AC1407" s="79"/>
      <c r="AD1407" s="79"/>
      <c r="AE1407" s="78"/>
      <c r="AF1407" s="77"/>
      <c r="AG1407" s="77"/>
      <c r="AH1407" s="77"/>
      <c r="AI1407" s="77"/>
      <c r="AJ1407" s="77"/>
      <c r="AK1407" s="77"/>
      <c r="AL1407" s="77"/>
      <c r="AM1407" s="77"/>
      <c r="AN1407" s="77"/>
      <c r="AO1407" s="77"/>
      <c r="AP1407" s="77"/>
      <c r="AQ1407" s="77"/>
      <c r="AR1407" s="77"/>
      <c r="AS1407" s="77"/>
      <c r="AT1407" s="77"/>
      <c r="AU1407" s="77"/>
    </row>
    <row r="1408" spans="1:47">
      <c r="A1408" s="77" t="s">
        <v>2304</v>
      </c>
      <c r="B1408" s="77" t="s">
        <v>2673</v>
      </c>
      <c r="C1408" s="78">
        <v>42579</v>
      </c>
      <c r="D1408" s="77" t="s">
        <v>3895</v>
      </c>
      <c r="E1408" s="94">
        <v>0.1</v>
      </c>
      <c r="F1408" s="77" t="s">
        <v>94</v>
      </c>
      <c r="G1408" s="77" t="s">
        <v>105</v>
      </c>
      <c r="H1408" s="77"/>
      <c r="I1408" s="77"/>
      <c r="J1408" s="77"/>
      <c r="K1408" s="79"/>
      <c r="L1408" s="77"/>
      <c r="P1408" s="77"/>
      <c r="Q1408" s="77"/>
      <c r="R1408" s="77"/>
      <c r="S1408" s="77"/>
      <c r="V1408" s="77"/>
      <c r="W1408" s="77"/>
      <c r="X1408" s="77"/>
      <c r="Y1408" s="79"/>
      <c r="Z1408" s="79"/>
      <c r="AA1408" s="79"/>
      <c r="AB1408" s="79"/>
      <c r="AC1408" s="79"/>
      <c r="AD1408" s="79"/>
      <c r="AE1408" s="78"/>
      <c r="AF1408" s="77"/>
      <c r="AG1408" s="77"/>
      <c r="AH1408" s="77"/>
      <c r="AI1408" s="77"/>
      <c r="AJ1408" s="77"/>
      <c r="AK1408" s="77"/>
      <c r="AL1408" s="77"/>
      <c r="AM1408" s="77"/>
      <c r="AN1408" s="77"/>
      <c r="AO1408" s="77"/>
      <c r="AP1408" s="77"/>
      <c r="AQ1408" s="77"/>
      <c r="AR1408" s="77"/>
      <c r="AS1408" s="77"/>
      <c r="AT1408" s="77"/>
      <c r="AU1408" s="77"/>
    </row>
    <row r="1409" spans="1:47">
      <c r="A1409" s="77" t="s">
        <v>2304</v>
      </c>
      <c r="B1409" s="77" t="s">
        <v>2673</v>
      </c>
      <c r="C1409" s="78">
        <v>42579</v>
      </c>
      <c r="D1409" s="77" t="s">
        <v>3896</v>
      </c>
      <c r="E1409" s="94">
        <v>0.12</v>
      </c>
      <c r="F1409" s="77" t="s">
        <v>94</v>
      </c>
      <c r="G1409" s="77" t="s">
        <v>131</v>
      </c>
      <c r="H1409" s="77"/>
      <c r="I1409" s="77"/>
      <c r="J1409" s="77"/>
      <c r="K1409" s="79"/>
      <c r="L1409" s="77"/>
      <c r="P1409" s="77"/>
      <c r="Q1409" s="77"/>
      <c r="R1409" s="77"/>
      <c r="S1409" s="77"/>
      <c r="V1409" s="77"/>
      <c r="W1409" s="77"/>
      <c r="X1409" s="77"/>
      <c r="Y1409" s="79"/>
      <c r="Z1409" s="79"/>
      <c r="AA1409" s="79"/>
      <c r="AB1409" s="79"/>
      <c r="AC1409" s="79"/>
      <c r="AD1409" s="79"/>
      <c r="AE1409" s="78"/>
      <c r="AF1409" s="77"/>
      <c r="AG1409" s="77"/>
      <c r="AH1409" s="77"/>
      <c r="AI1409" s="77"/>
      <c r="AJ1409" s="77"/>
      <c r="AK1409" s="77"/>
      <c r="AL1409" s="77"/>
      <c r="AM1409" s="77"/>
      <c r="AN1409" s="77"/>
      <c r="AO1409" s="77"/>
      <c r="AP1409" s="77"/>
      <c r="AQ1409" s="77"/>
      <c r="AR1409" s="77"/>
      <c r="AS1409" s="77"/>
      <c r="AT1409" s="77"/>
      <c r="AU1409" s="77"/>
    </row>
    <row r="1410" spans="1:47">
      <c r="A1410" s="77" t="s">
        <v>2304</v>
      </c>
      <c r="B1410" s="77" t="s">
        <v>2673</v>
      </c>
      <c r="C1410" s="78">
        <v>42579</v>
      </c>
      <c r="D1410" s="77" t="s">
        <v>3897</v>
      </c>
      <c r="E1410" s="94">
        <v>0.2</v>
      </c>
      <c r="F1410" s="77" t="s">
        <v>94</v>
      </c>
      <c r="G1410" s="77" t="s">
        <v>186</v>
      </c>
      <c r="H1410" s="77"/>
      <c r="I1410" s="77"/>
      <c r="J1410" s="77"/>
      <c r="K1410" s="79"/>
      <c r="L1410" s="77"/>
      <c r="P1410" s="77"/>
      <c r="Q1410" s="77"/>
      <c r="R1410" s="77"/>
      <c r="S1410" s="77"/>
      <c r="V1410" s="77"/>
      <c r="W1410" s="77"/>
      <c r="X1410" s="77"/>
      <c r="Y1410" s="79"/>
      <c r="Z1410" s="79"/>
      <c r="AA1410" s="79"/>
      <c r="AB1410" s="79"/>
      <c r="AC1410" s="79"/>
      <c r="AD1410" s="79"/>
      <c r="AE1410" s="78"/>
      <c r="AF1410" s="77"/>
      <c r="AG1410" s="77"/>
      <c r="AH1410" s="77"/>
      <c r="AI1410" s="77"/>
      <c r="AJ1410" s="77"/>
      <c r="AK1410" s="77"/>
      <c r="AL1410" s="77"/>
      <c r="AM1410" s="77"/>
      <c r="AN1410" s="77"/>
      <c r="AO1410" s="77"/>
      <c r="AP1410" s="77"/>
      <c r="AQ1410" s="77"/>
      <c r="AR1410" s="77"/>
      <c r="AS1410" s="77"/>
      <c r="AT1410" s="77"/>
      <c r="AU1410" s="77"/>
    </row>
    <row r="1411" spans="1:47">
      <c r="A1411" s="77" t="s">
        <v>2304</v>
      </c>
      <c r="B1411" s="77" t="s">
        <v>2673</v>
      </c>
      <c r="C1411" s="78">
        <v>42579</v>
      </c>
      <c r="D1411" s="77" t="s">
        <v>3898</v>
      </c>
      <c r="E1411" s="94">
        <v>0.24</v>
      </c>
      <c r="F1411" s="77" t="s">
        <v>94</v>
      </c>
      <c r="G1411" s="77" t="s">
        <v>135</v>
      </c>
      <c r="H1411" s="77"/>
      <c r="I1411" s="77"/>
      <c r="J1411" s="77"/>
      <c r="K1411" s="79"/>
      <c r="L1411" s="77"/>
      <c r="P1411" s="77"/>
      <c r="Q1411" s="77"/>
      <c r="R1411" s="77"/>
      <c r="S1411" s="77"/>
      <c r="V1411" s="77"/>
      <c r="W1411" s="77"/>
      <c r="X1411" s="77"/>
      <c r="Y1411" s="79"/>
      <c r="Z1411" s="79"/>
      <c r="AA1411" s="79"/>
      <c r="AB1411" s="79"/>
      <c r="AC1411" s="79"/>
      <c r="AD1411" s="79"/>
      <c r="AE1411" s="78"/>
      <c r="AF1411" s="77"/>
      <c r="AG1411" s="77"/>
      <c r="AH1411" s="77"/>
      <c r="AI1411" s="77"/>
      <c r="AJ1411" s="77"/>
      <c r="AK1411" s="77"/>
      <c r="AL1411" s="77"/>
      <c r="AM1411" s="77"/>
      <c r="AN1411" s="77"/>
      <c r="AO1411" s="77"/>
      <c r="AP1411" s="77"/>
      <c r="AQ1411" s="77"/>
      <c r="AR1411" s="77"/>
      <c r="AS1411" s="77"/>
      <c r="AT1411" s="77"/>
      <c r="AU1411" s="77"/>
    </row>
    <row r="1412" spans="1:47">
      <c r="A1412" s="77" t="s">
        <v>2304</v>
      </c>
      <c r="B1412" s="77" t="s">
        <v>2673</v>
      </c>
      <c r="C1412" s="78">
        <v>42579</v>
      </c>
      <c r="D1412" s="77" t="s">
        <v>3899</v>
      </c>
      <c r="E1412" s="94">
        <v>0.27</v>
      </c>
      <c r="F1412" s="77" t="s">
        <v>94</v>
      </c>
      <c r="G1412" s="77" t="s">
        <v>170</v>
      </c>
      <c r="H1412" s="77"/>
      <c r="I1412" s="77"/>
      <c r="J1412" s="77"/>
      <c r="K1412" s="79"/>
      <c r="L1412" s="77"/>
      <c r="P1412" s="77"/>
      <c r="Q1412" s="77"/>
      <c r="R1412" s="77"/>
      <c r="S1412" s="77"/>
      <c r="V1412" s="77"/>
      <c r="W1412" s="77"/>
      <c r="X1412" s="77"/>
      <c r="Y1412" s="79"/>
      <c r="Z1412" s="79"/>
      <c r="AA1412" s="79"/>
      <c r="AB1412" s="79"/>
      <c r="AC1412" s="79"/>
      <c r="AD1412" s="79"/>
      <c r="AE1412" s="78"/>
      <c r="AF1412" s="77"/>
      <c r="AG1412" s="77"/>
      <c r="AH1412" s="77"/>
      <c r="AI1412" s="77"/>
      <c r="AJ1412" s="77"/>
      <c r="AK1412" s="77"/>
      <c r="AL1412" s="77"/>
      <c r="AM1412" s="77"/>
      <c r="AN1412" s="77"/>
      <c r="AO1412" s="77"/>
      <c r="AP1412" s="77"/>
      <c r="AQ1412" s="77"/>
      <c r="AR1412" s="77"/>
      <c r="AS1412" s="77"/>
      <c r="AT1412" s="77"/>
      <c r="AU1412" s="77"/>
    </row>
    <row r="1413" spans="1:47">
      <c r="A1413" s="77" t="s">
        <v>2304</v>
      </c>
      <c r="B1413" s="77" t="s">
        <v>2673</v>
      </c>
      <c r="C1413" s="78">
        <v>42579</v>
      </c>
      <c r="D1413" s="77" t="s">
        <v>3900</v>
      </c>
      <c r="E1413" s="94">
        <v>0.37</v>
      </c>
      <c r="F1413" s="77" t="s">
        <v>94</v>
      </c>
      <c r="G1413" s="77" t="s">
        <v>3660</v>
      </c>
      <c r="H1413" s="77"/>
      <c r="I1413" s="77"/>
      <c r="J1413" s="77"/>
      <c r="K1413" s="79"/>
      <c r="L1413" s="77"/>
      <c r="P1413" s="77"/>
      <c r="Q1413" s="77"/>
      <c r="R1413" s="77"/>
      <c r="S1413" s="77"/>
      <c r="V1413" s="77"/>
      <c r="W1413" s="77"/>
      <c r="X1413" s="77"/>
      <c r="Y1413" s="79"/>
      <c r="Z1413" s="79"/>
      <c r="AA1413" s="79"/>
      <c r="AB1413" s="79"/>
      <c r="AC1413" s="79"/>
      <c r="AD1413" s="79"/>
      <c r="AE1413" s="78"/>
      <c r="AF1413" s="77"/>
      <c r="AG1413" s="77"/>
      <c r="AH1413" s="77"/>
      <c r="AI1413" s="77"/>
      <c r="AJ1413" s="77"/>
      <c r="AK1413" s="77"/>
      <c r="AL1413" s="77"/>
      <c r="AM1413" s="77"/>
      <c r="AN1413" s="77"/>
      <c r="AO1413" s="77"/>
      <c r="AP1413" s="77"/>
      <c r="AQ1413" s="77"/>
      <c r="AR1413" s="77"/>
      <c r="AS1413" s="77"/>
      <c r="AT1413" s="77"/>
      <c r="AU1413" s="77"/>
    </row>
    <row r="1414" spans="1:47">
      <c r="A1414" s="77" t="s">
        <v>2304</v>
      </c>
      <c r="B1414" s="77" t="s">
        <v>2673</v>
      </c>
      <c r="C1414" s="78">
        <v>42579</v>
      </c>
      <c r="D1414" s="77" t="s">
        <v>3901</v>
      </c>
      <c r="E1414" s="94">
        <v>0.42</v>
      </c>
      <c r="F1414" s="77" t="s">
        <v>94</v>
      </c>
      <c r="G1414" s="77" t="s">
        <v>154</v>
      </c>
      <c r="H1414" s="77"/>
      <c r="I1414" s="77"/>
      <c r="J1414" s="77"/>
      <c r="K1414" s="79"/>
      <c r="L1414" s="77"/>
      <c r="P1414" s="77"/>
      <c r="Q1414" s="77"/>
      <c r="R1414" s="77"/>
      <c r="S1414" s="77"/>
      <c r="V1414" s="77"/>
      <c r="W1414" s="77"/>
      <c r="X1414" s="77"/>
      <c r="Y1414" s="79"/>
      <c r="Z1414" s="79"/>
      <c r="AA1414" s="79"/>
      <c r="AB1414" s="79"/>
      <c r="AC1414" s="79"/>
      <c r="AD1414" s="79"/>
      <c r="AE1414" s="78"/>
      <c r="AF1414" s="77"/>
      <c r="AG1414" s="77"/>
      <c r="AH1414" s="77"/>
      <c r="AI1414" s="77"/>
      <c r="AJ1414" s="77"/>
      <c r="AK1414" s="77"/>
      <c r="AL1414" s="77"/>
      <c r="AM1414" s="77"/>
      <c r="AN1414" s="77"/>
      <c r="AO1414" s="77"/>
      <c r="AP1414" s="77"/>
      <c r="AQ1414" s="77"/>
      <c r="AR1414" s="77"/>
      <c r="AS1414" s="77"/>
      <c r="AT1414" s="77"/>
      <c r="AU1414" s="77"/>
    </row>
    <row r="1415" spans="1:47">
      <c r="A1415" s="77" t="s">
        <v>2304</v>
      </c>
      <c r="B1415" s="77" t="s">
        <v>2673</v>
      </c>
      <c r="C1415" s="78">
        <v>42579</v>
      </c>
      <c r="D1415" s="77" t="s">
        <v>3902</v>
      </c>
      <c r="E1415" s="94">
        <v>0.47</v>
      </c>
      <c r="F1415" s="77" t="s">
        <v>94</v>
      </c>
      <c r="G1415" s="77" t="s">
        <v>3660</v>
      </c>
      <c r="H1415" s="77"/>
      <c r="I1415" s="77"/>
      <c r="J1415" s="77"/>
      <c r="K1415" s="79"/>
      <c r="L1415" s="77"/>
      <c r="P1415" s="77"/>
      <c r="Q1415" s="77"/>
      <c r="R1415" s="77"/>
      <c r="S1415" s="77"/>
      <c r="V1415" s="77"/>
      <c r="W1415" s="77"/>
      <c r="X1415" s="77"/>
      <c r="Y1415" s="79"/>
      <c r="Z1415" s="79"/>
      <c r="AA1415" s="79"/>
      <c r="AB1415" s="79"/>
      <c r="AC1415" s="79"/>
      <c r="AD1415" s="79"/>
      <c r="AE1415" s="78"/>
      <c r="AF1415" s="77"/>
      <c r="AG1415" s="77"/>
      <c r="AH1415" s="77"/>
      <c r="AI1415" s="77"/>
      <c r="AJ1415" s="77"/>
      <c r="AK1415" s="77"/>
      <c r="AL1415" s="77"/>
      <c r="AM1415" s="77"/>
      <c r="AN1415" s="77"/>
      <c r="AO1415" s="77"/>
      <c r="AP1415" s="77"/>
      <c r="AQ1415" s="77"/>
      <c r="AR1415" s="77"/>
      <c r="AS1415" s="77"/>
      <c r="AT1415" s="77"/>
      <c r="AU1415" s="77"/>
    </row>
    <row r="1416" spans="1:47">
      <c r="A1416" s="77" t="s">
        <v>2304</v>
      </c>
      <c r="B1416" s="77" t="s">
        <v>2673</v>
      </c>
      <c r="C1416" s="78">
        <v>42579</v>
      </c>
      <c r="D1416" s="77" t="s">
        <v>3903</v>
      </c>
      <c r="E1416" s="94">
        <v>0.54</v>
      </c>
      <c r="F1416" s="77" t="s">
        <v>94</v>
      </c>
      <c r="G1416" s="77" t="s">
        <v>105</v>
      </c>
      <c r="H1416" s="77"/>
      <c r="I1416" s="77"/>
      <c r="J1416" s="77"/>
      <c r="K1416" s="79"/>
      <c r="L1416" s="77"/>
      <c r="P1416" s="77"/>
      <c r="Q1416" s="77"/>
      <c r="R1416" s="77"/>
      <c r="S1416" s="77"/>
      <c r="V1416" s="77"/>
      <c r="W1416" s="77"/>
      <c r="X1416" s="77"/>
      <c r="Y1416" s="79"/>
      <c r="Z1416" s="79"/>
      <c r="AA1416" s="79"/>
      <c r="AB1416" s="79"/>
      <c r="AC1416" s="79"/>
      <c r="AD1416" s="79"/>
      <c r="AE1416" s="78"/>
      <c r="AF1416" s="77"/>
      <c r="AG1416" s="77"/>
      <c r="AH1416" s="77"/>
      <c r="AI1416" s="77"/>
      <c r="AJ1416" s="77"/>
      <c r="AK1416" s="77"/>
      <c r="AL1416" s="77"/>
      <c r="AM1416" s="77"/>
      <c r="AN1416" s="77"/>
      <c r="AO1416" s="77"/>
      <c r="AP1416" s="77"/>
      <c r="AQ1416" s="77"/>
      <c r="AR1416" s="77"/>
      <c r="AS1416" s="77"/>
      <c r="AT1416" s="77"/>
      <c r="AU1416" s="77"/>
    </row>
    <row r="1417" spans="1:47">
      <c r="A1417" s="77" t="s">
        <v>2304</v>
      </c>
      <c r="B1417" s="77" t="s">
        <v>2673</v>
      </c>
      <c r="C1417" s="78">
        <v>42579</v>
      </c>
      <c r="D1417" s="77" t="s">
        <v>3904</v>
      </c>
      <c r="E1417" s="94">
        <v>0.61</v>
      </c>
      <c r="F1417" s="77" t="s">
        <v>94</v>
      </c>
      <c r="G1417" s="77" t="s">
        <v>94</v>
      </c>
      <c r="H1417" s="77"/>
      <c r="I1417" s="77"/>
      <c r="J1417" s="77"/>
      <c r="K1417" s="79"/>
      <c r="L1417" s="77"/>
      <c r="P1417" s="77"/>
      <c r="Q1417" s="77"/>
      <c r="R1417" s="77"/>
      <c r="S1417" s="77"/>
      <c r="V1417" s="77"/>
      <c r="W1417" s="77"/>
      <c r="X1417" s="77"/>
      <c r="Y1417" s="79"/>
      <c r="Z1417" s="79"/>
      <c r="AA1417" s="79"/>
      <c r="AB1417" s="79"/>
      <c r="AC1417" s="79"/>
      <c r="AD1417" s="79"/>
      <c r="AE1417" s="78"/>
      <c r="AF1417" s="77"/>
      <c r="AG1417" s="77"/>
      <c r="AH1417" s="77"/>
      <c r="AI1417" s="77"/>
      <c r="AJ1417" s="77"/>
      <c r="AK1417" s="77"/>
      <c r="AL1417" s="77"/>
      <c r="AM1417" s="77"/>
      <c r="AN1417" s="77"/>
      <c r="AO1417" s="77"/>
      <c r="AP1417" s="77"/>
      <c r="AQ1417" s="77"/>
      <c r="AR1417" s="77"/>
      <c r="AS1417" s="77"/>
      <c r="AT1417" s="77"/>
      <c r="AU1417" s="77"/>
    </row>
    <row r="1418" spans="1:47">
      <c r="A1418" s="77" t="s">
        <v>2304</v>
      </c>
      <c r="B1418" s="77" t="s">
        <v>2673</v>
      </c>
      <c r="C1418" s="78">
        <v>42579</v>
      </c>
      <c r="D1418" s="77" t="s">
        <v>3905</v>
      </c>
      <c r="E1418" s="94">
        <v>0.63</v>
      </c>
      <c r="F1418" s="77" t="s">
        <v>94</v>
      </c>
      <c r="G1418" s="77" t="s">
        <v>205</v>
      </c>
      <c r="H1418" s="77"/>
      <c r="I1418" s="77"/>
      <c r="J1418" s="77"/>
      <c r="K1418" s="79"/>
      <c r="L1418" s="77"/>
      <c r="P1418" s="77"/>
      <c r="Q1418" s="77"/>
      <c r="R1418" s="77"/>
      <c r="S1418" s="77"/>
      <c r="V1418" s="77"/>
      <c r="W1418" s="77"/>
      <c r="X1418" s="77"/>
      <c r="Y1418" s="79"/>
      <c r="Z1418" s="79"/>
      <c r="AA1418" s="79"/>
      <c r="AB1418" s="79"/>
      <c r="AC1418" s="79"/>
      <c r="AD1418" s="79"/>
      <c r="AE1418" s="78"/>
      <c r="AF1418" s="77"/>
      <c r="AG1418" s="77"/>
      <c r="AH1418" s="77"/>
      <c r="AI1418" s="77"/>
      <c r="AJ1418" s="77"/>
      <c r="AK1418" s="77"/>
      <c r="AL1418" s="77"/>
      <c r="AM1418" s="77"/>
      <c r="AN1418" s="77"/>
      <c r="AO1418" s="77"/>
      <c r="AP1418" s="77"/>
      <c r="AQ1418" s="77"/>
      <c r="AR1418" s="77"/>
      <c r="AS1418" s="77"/>
      <c r="AT1418" s="77"/>
      <c r="AU1418" s="77"/>
    </row>
    <row r="1419" spans="1:47">
      <c r="A1419" s="77" t="s">
        <v>2304</v>
      </c>
      <c r="B1419" s="77" t="s">
        <v>2673</v>
      </c>
      <c r="C1419" s="78">
        <v>42579</v>
      </c>
      <c r="D1419" s="77" t="s">
        <v>3906</v>
      </c>
      <c r="E1419" s="94">
        <v>0.9</v>
      </c>
      <c r="F1419" s="77" t="s">
        <v>94</v>
      </c>
      <c r="G1419" s="77" t="s">
        <v>94</v>
      </c>
      <c r="H1419" s="77"/>
      <c r="I1419" s="77"/>
      <c r="J1419" s="77"/>
      <c r="K1419" s="79"/>
      <c r="L1419" s="77"/>
      <c r="P1419" s="77"/>
      <c r="Q1419" s="77"/>
      <c r="R1419" s="77"/>
      <c r="S1419" s="77"/>
      <c r="V1419" s="77"/>
      <c r="W1419" s="77"/>
      <c r="X1419" s="77"/>
      <c r="Y1419" s="79"/>
      <c r="Z1419" s="79"/>
      <c r="AA1419" s="79"/>
      <c r="AB1419" s="79"/>
      <c r="AC1419" s="79"/>
      <c r="AD1419" s="79"/>
      <c r="AE1419" s="78"/>
      <c r="AF1419" s="77"/>
      <c r="AG1419" s="77"/>
      <c r="AH1419" s="77"/>
      <c r="AI1419" s="77"/>
      <c r="AJ1419" s="77"/>
      <c r="AK1419" s="77"/>
      <c r="AL1419" s="77"/>
      <c r="AM1419" s="77"/>
      <c r="AN1419" s="77"/>
      <c r="AO1419" s="77"/>
      <c r="AP1419" s="77"/>
      <c r="AQ1419" s="77"/>
      <c r="AR1419" s="77"/>
      <c r="AS1419" s="77"/>
      <c r="AT1419" s="77"/>
      <c r="AU1419" s="77"/>
    </row>
    <row r="1420" spans="1:47">
      <c r="A1420" s="77" t="s">
        <v>2304</v>
      </c>
      <c r="B1420" s="77" t="s">
        <v>2673</v>
      </c>
      <c r="C1420" s="78">
        <v>42579</v>
      </c>
      <c r="D1420" s="77" t="s">
        <v>3907</v>
      </c>
      <c r="E1420" s="94">
        <v>0.91</v>
      </c>
      <c r="F1420" s="77" t="s">
        <v>94</v>
      </c>
      <c r="G1420" s="77" t="s">
        <v>127</v>
      </c>
      <c r="H1420" s="77"/>
      <c r="I1420" s="77"/>
      <c r="J1420" s="77"/>
      <c r="K1420" s="79"/>
      <c r="L1420" s="77"/>
      <c r="P1420" s="77"/>
      <c r="Q1420" s="77"/>
      <c r="R1420" s="77"/>
      <c r="S1420" s="77"/>
      <c r="V1420" s="77"/>
      <c r="W1420" s="77"/>
      <c r="X1420" s="77"/>
      <c r="Y1420" s="79"/>
      <c r="Z1420" s="79"/>
      <c r="AA1420" s="79"/>
      <c r="AB1420" s="79"/>
      <c r="AC1420" s="79"/>
      <c r="AD1420" s="79"/>
      <c r="AE1420" s="78"/>
      <c r="AF1420" s="77"/>
      <c r="AG1420" s="77"/>
      <c r="AH1420" s="77"/>
      <c r="AI1420" s="77"/>
      <c r="AJ1420" s="77"/>
      <c r="AK1420" s="77"/>
      <c r="AL1420" s="77"/>
      <c r="AM1420" s="77"/>
      <c r="AN1420" s="77"/>
      <c r="AO1420" s="77"/>
      <c r="AP1420" s="77"/>
      <c r="AQ1420" s="77"/>
      <c r="AR1420" s="77"/>
      <c r="AS1420" s="77"/>
      <c r="AT1420" s="77"/>
      <c r="AU1420" s="77"/>
    </row>
    <row r="1421" spans="1:47">
      <c r="A1421" s="77" t="s">
        <v>2304</v>
      </c>
      <c r="B1421" s="77" t="s">
        <v>2673</v>
      </c>
      <c r="C1421" s="78">
        <v>42579</v>
      </c>
      <c r="D1421" s="77" t="s">
        <v>3908</v>
      </c>
      <c r="E1421" s="94">
        <v>1.02</v>
      </c>
      <c r="F1421" s="77" t="s">
        <v>94</v>
      </c>
      <c r="G1421" s="77" t="s">
        <v>1750</v>
      </c>
      <c r="H1421" s="77"/>
      <c r="I1421" s="77"/>
      <c r="J1421" s="77"/>
      <c r="K1421" s="79"/>
      <c r="L1421" s="77"/>
      <c r="P1421" s="77"/>
      <c r="Q1421" s="77"/>
      <c r="R1421" s="77"/>
      <c r="S1421" s="77"/>
      <c r="V1421" s="77"/>
      <c r="W1421" s="77"/>
      <c r="X1421" s="77"/>
      <c r="Y1421" s="79"/>
      <c r="Z1421" s="79"/>
      <c r="AA1421" s="79"/>
      <c r="AB1421" s="79"/>
      <c r="AC1421" s="79"/>
      <c r="AD1421" s="79"/>
      <c r="AE1421" s="78"/>
      <c r="AF1421" s="77"/>
      <c r="AG1421" s="77"/>
      <c r="AH1421" s="77"/>
      <c r="AI1421" s="77"/>
      <c r="AJ1421" s="77"/>
      <c r="AK1421" s="77"/>
      <c r="AL1421" s="77"/>
      <c r="AM1421" s="77"/>
      <c r="AN1421" s="77"/>
      <c r="AO1421" s="77"/>
      <c r="AP1421" s="77"/>
      <c r="AQ1421" s="77"/>
      <c r="AR1421" s="77"/>
      <c r="AS1421" s="77"/>
      <c r="AT1421" s="77"/>
      <c r="AU1421" s="77"/>
    </row>
    <row r="1422" spans="1:47">
      <c r="A1422" s="77" t="s">
        <v>2304</v>
      </c>
      <c r="B1422" s="77" t="s">
        <v>2673</v>
      </c>
      <c r="C1422" s="78">
        <v>42579</v>
      </c>
      <c r="D1422" s="77" t="s">
        <v>3909</v>
      </c>
      <c r="E1422" s="94">
        <v>1.21</v>
      </c>
      <c r="F1422" s="77" t="s">
        <v>94</v>
      </c>
      <c r="G1422" s="77" t="s">
        <v>3660</v>
      </c>
      <c r="H1422" s="77"/>
      <c r="I1422" s="77"/>
      <c r="J1422" s="77"/>
      <c r="K1422" s="79"/>
      <c r="L1422" s="77"/>
      <c r="P1422" s="77"/>
      <c r="Q1422" s="77"/>
      <c r="R1422" s="77"/>
      <c r="S1422" s="77"/>
      <c r="V1422" s="77"/>
      <c r="W1422" s="77"/>
      <c r="X1422" s="77"/>
      <c r="Y1422" s="79"/>
      <c r="Z1422" s="79"/>
      <c r="AA1422" s="79"/>
      <c r="AB1422" s="79"/>
      <c r="AC1422" s="79"/>
      <c r="AD1422" s="79"/>
      <c r="AE1422" s="78"/>
      <c r="AF1422" s="77"/>
      <c r="AG1422" s="77"/>
      <c r="AH1422" s="77"/>
      <c r="AI1422" s="77"/>
      <c r="AJ1422" s="77"/>
      <c r="AK1422" s="77"/>
      <c r="AL1422" s="77"/>
      <c r="AM1422" s="77"/>
      <c r="AN1422" s="77"/>
      <c r="AO1422" s="77"/>
      <c r="AP1422" s="77"/>
      <c r="AQ1422" s="77"/>
      <c r="AR1422" s="77"/>
      <c r="AS1422" s="77"/>
      <c r="AT1422" s="77"/>
      <c r="AU1422" s="77"/>
    </row>
    <row r="1423" spans="1:47">
      <c r="A1423" s="77" t="s">
        <v>2304</v>
      </c>
      <c r="B1423" s="77" t="s">
        <v>2673</v>
      </c>
      <c r="C1423" s="78">
        <v>42579</v>
      </c>
      <c r="D1423" s="77" t="s">
        <v>3910</v>
      </c>
      <c r="E1423" s="94">
        <v>1.21</v>
      </c>
      <c r="F1423" s="77" t="s">
        <v>94</v>
      </c>
      <c r="G1423" s="77" t="s">
        <v>3660</v>
      </c>
      <c r="H1423" s="77"/>
      <c r="I1423" s="77"/>
      <c r="J1423" s="77"/>
      <c r="K1423" s="79"/>
      <c r="L1423" s="77"/>
      <c r="P1423" s="77"/>
      <c r="Q1423" s="77"/>
      <c r="R1423" s="77"/>
      <c r="S1423" s="77"/>
      <c r="V1423" s="77"/>
      <c r="W1423" s="77"/>
      <c r="X1423" s="77"/>
      <c r="Y1423" s="79"/>
      <c r="Z1423" s="79"/>
      <c r="AA1423" s="79"/>
      <c r="AB1423" s="79"/>
      <c r="AC1423" s="79"/>
      <c r="AD1423" s="79"/>
      <c r="AE1423" s="78"/>
      <c r="AF1423" s="77"/>
      <c r="AG1423" s="77"/>
      <c r="AH1423" s="77"/>
      <c r="AI1423" s="77"/>
      <c r="AJ1423" s="77"/>
      <c r="AK1423" s="77"/>
      <c r="AL1423" s="77"/>
      <c r="AM1423" s="77"/>
      <c r="AN1423" s="77"/>
      <c r="AO1423" s="77"/>
      <c r="AP1423" s="77"/>
      <c r="AQ1423" s="77"/>
      <c r="AR1423" s="77"/>
      <c r="AS1423" s="77"/>
      <c r="AT1423" s="77"/>
      <c r="AU1423" s="77"/>
    </row>
    <row r="1424" spans="1:47">
      <c r="A1424" s="77" t="s">
        <v>2304</v>
      </c>
      <c r="B1424" s="77" t="s">
        <v>2673</v>
      </c>
      <c r="C1424" s="78">
        <v>42579</v>
      </c>
      <c r="D1424" s="77" t="s">
        <v>3911</v>
      </c>
      <c r="E1424" s="94">
        <v>1.25</v>
      </c>
      <c r="F1424" s="77" t="s">
        <v>94</v>
      </c>
      <c r="G1424" s="77" t="s">
        <v>205</v>
      </c>
      <c r="H1424" s="77"/>
      <c r="I1424" s="77"/>
      <c r="J1424" s="77"/>
      <c r="K1424" s="79"/>
      <c r="L1424" s="77"/>
      <c r="P1424" s="77"/>
      <c r="Q1424" s="77"/>
      <c r="R1424" s="77"/>
      <c r="S1424" s="77"/>
      <c r="V1424" s="77"/>
      <c r="W1424" s="77"/>
      <c r="X1424" s="77"/>
      <c r="Y1424" s="79"/>
      <c r="Z1424" s="79"/>
      <c r="AA1424" s="79"/>
      <c r="AB1424" s="79"/>
      <c r="AC1424" s="79"/>
      <c r="AD1424" s="79"/>
      <c r="AE1424" s="78"/>
      <c r="AF1424" s="77"/>
      <c r="AG1424" s="77"/>
      <c r="AH1424" s="77"/>
      <c r="AI1424" s="77"/>
      <c r="AJ1424" s="77"/>
      <c r="AK1424" s="77"/>
      <c r="AL1424" s="77"/>
      <c r="AM1424" s="77"/>
      <c r="AN1424" s="77"/>
      <c r="AO1424" s="77"/>
      <c r="AP1424" s="77"/>
      <c r="AQ1424" s="77"/>
      <c r="AR1424" s="77"/>
      <c r="AS1424" s="77"/>
      <c r="AT1424" s="77"/>
      <c r="AU1424" s="77"/>
    </row>
    <row r="1425" spans="1:47">
      <c r="A1425" s="77" t="s">
        <v>2304</v>
      </c>
      <c r="B1425" s="77" t="s">
        <v>2673</v>
      </c>
      <c r="C1425" s="78">
        <v>42579</v>
      </c>
      <c r="D1425" s="77" t="s">
        <v>3912</v>
      </c>
      <c r="E1425" s="94">
        <v>1.3</v>
      </c>
      <c r="F1425" s="77" t="s">
        <v>94</v>
      </c>
      <c r="G1425" s="77" t="s">
        <v>3660</v>
      </c>
      <c r="H1425" s="77"/>
      <c r="I1425" s="77"/>
      <c r="J1425" s="77"/>
      <c r="K1425" s="79"/>
      <c r="L1425" s="77"/>
      <c r="P1425" s="77"/>
      <c r="Q1425" s="77"/>
      <c r="R1425" s="77"/>
      <c r="S1425" s="77"/>
      <c r="V1425" s="77"/>
      <c r="W1425" s="77"/>
      <c r="X1425" s="77"/>
      <c r="Y1425" s="79"/>
      <c r="Z1425" s="79"/>
      <c r="AA1425" s="79"/>
      <c r="AB1425" s="79"/>
      <c r="AC1425" s="79"/>
      <c r="AD1425" s="79"/>
      <c r="AE1425" s="78"/>
      <c r="AF1425" s="77"/>
      <c r="AG1425" s="77"/>
      <c r="AH1425" s="77"/>
      <c r="AI1425" s="77"/>
      <c r="AJ1425" s="77"/>
      <c r="AK1425" s="77"/>
      <c r="AL1425" s="77"/>
      <c r="AM1425" s="77"/>
      <c r="AN1425" s="77"/>
      <c r="AO1425" s="77"/>
      <c r="AP1425" s="77"/>
      <c r="AQ1425" s="77"/>
      <c r="AR1425" s="77"/>
      <c r="AS1425" s="77"/>
      <c r="AT1425" s="77"/>
      <c r="AU1425" s="77"/>
    </row>
    <row r="1426" spans="1:47">
      <c r="A1426" s="77" t="s">
        <v>2304</v>
      </c>
      <c r="B1426" s="77" t="s">
        <v>2673</v>
      </c>
      <c r="C1426" s="78">
        <v>42579</v>
      </c>
      <c r="D1426" s="77" t="s">
        <v>3913</v>
      </c>
      <c r="E1426" s="94">
        <v>1.4</v>
      </c>
      <c r="F1426" s="77" t="s">
        <v>94</v>
      </c>
      <c r="G1426" s="77" t="s">
        <v>94</v>
      </c>
      <c r="H1426" s="77"/>
      <c r="I1426" s="77"/>
      <c r="J1426" s="77"/>
      <c r="K1426" s="79"/>
      <c r="L1426" s="77"/>
      <c r="P1426" s="77"/>
      <c r="Q1426" s="77"/>
      <c r="R1426" s="77"/>
      <c r="S1426" s="77"/>
      <c r="V1426" s="77"/>
      <c r="W1426" s="77"/>
      <c r="X1426" s="77"/>
      <c r="Y1426" s="79"/>
      <c r="Z1426" s="79"/>
      <c r="AA1426" s="79"/>
      <c r="AB1426" s="79"/>
      <c r="AC1426" s="79"/>
      <c r="AD1426" s="79"/>
      <c r="AE1426" s="78"/>
      <c r="AF1426" s="77"/>
      <c r="AG1426" s="77"/>
      <c r="AH1426" s="77"/>
      <c r="AI1426" s="77"/>
      <c r="AJ1426" s="77"/>
      <c r="AK1426" s="77"/>
      <c r="AL1426" s="77"/>
      <c r="AM1426" s="77"/>
      <c r="AN1426" s="77"/>
      <c r="AO1426" s="77"/>
      <c r="AP1426" s="77"/>
      <c r="AQ1426" s="77"/>
      <c r="AR1426" s="77"/>
      <c r="AS1426" s="77"/>
      <c r="AT1426" s="77"/>
      <c r="AU1426" s="77"/>
    </row>
    <row r="1427" spans="1:47">
      <c r="A1427" s="77" t="s">
        <v>2304</v>
      </c>
      <c r="B1427" s="77" t="s">
        <v>2673</v>
      </c>
      <c r="C1427" s="78">
        <v>42579</v>
      </c>
      <c r="D1427" s="77" t="s">
        <v>3914</v>
      </c>
      <c r="E1427" s="94">
        <v>1.45</v>
      </c>
      <c r="F1427" s="77" t="s">
        <v>94</v>
      </c>
      <c r="G1427" s="77" t="s">
        <v>108</v>
      </c>
      <c r="H1427" s="77"/>
      <c r="I1427" s="77"/>
      <c r="J1427" s="77"/>
      <c r="K1427" s="79"/>
      <c r="L1427" s="77"/>
      <c r="P1427" s="77"/>
      <c r="Q1427" s="77"/>
      <c r="R1427" s="77"/>
      <c r="S1427" s="77"/>
      <c r="V1427" s="77"/>
      <c r="W1427" s="77"/>
      <c r="X1427" s="77"/>
      <c r="Y1427" s="79"/>
      <c r="Z1427" s="79"/>
      <c r="AA1427" s="79"/>
      <c r="AB1427" s="79"/>
      <c r="AC1427" s="79"/>
      <c r="AD1427" s="79"/>
      <c r="AE1427" s="78"/>
      <c r="AF1427" s="77"/>
      <c r="AG1427" s="77"/>
      <c r="AH1427" s="77"/>
      <c r="AI1427" s="77"/>
      <c r="AJ1427" s="77"/>
      <c r="AK1427" s="77"/>
      <c r="AL1427" s="77"/>
      <c r="AM1427" s="77"/>
      <c r="AN1427" s="77"/>
      <c r="AO1427" s="77"/>
      <c r="AP1427" s="77"/>
      <c r="AQ1427" s="77"/>
      <c r="AR1427" s="77"/>
      <c r="AS1427" s="77"/>
      <c r="AT1427" s="77"/>
      <c r="AU1427" s="77"/>
    </row>
    <row r="1428" spans="1:47">
      <c r="A1428" s="77" t="s">
        <v>2304</v>
      </c>
      <c r="B1428" s="77" t="s">
        <v>2673</v>
      </c>
      <c r="C1428" s="78">
        <v>42579</v>
      </c>
      <c r="D1428" s="77" t="s">
        <v>3915</v>
      </c>
      <c r="E1428" s="94">
        <v>1.49</v>
      </c>
      <c r="F1428" s="77" t="s">
        <v>94</v>
      </c>
      <c r="G1428" s="77" t="s">
        <v>254</v>
      </c>
      <c r="H1428" s="77"/>
      <c r="I1428" s="77"/>
      <c r="J1428" s="77"/>
      <c r="K1428" s="79"/>
      <c r="L1428" s="77"/>
      <c r="P1428" s="77"/>
      <c r="Q1428" s="77"/>
      <c r="R1428" s="77"/>
      <c r="S1428" s="77"/>
      <c r="V1428" s="77"/>
      <c r="W1428" s="77"/>
      <c r="X1428" s="77"/>
      <c r="Y1428" s="79"/>
      <c r="Z1428" s="79"/>
      <c r="AA1428" s="79"/>
      <c r="AB1428" s="79"/>
      <c r="AC1428" s="79"/>
      <c r="AD1428" s="79"/>
      <c r="AE1428" s="78"/>
      <c r="AF1428" s="77"/>
      <c r="AG1428" s="77"/>
      <c r="AH1428" s="77"/>
      <c r="AI1428" s="77"/>
      <c r="AJ1428" s="77"/>
      <c r="AK1428" s="77"/>
      <c r="AL1428" s="77"/>
      <c r="AM1428" s="77"/>
      <c r="AN1428" s="77"/>
      <c r="AO1428" s="77"/>
      <c r="AP1428" s="77"/>
      <c r="AQ1428" s="77"/>
      <c r="AR1428" s="77"/>
      <c r="AS1428" s="77"/>
      <c r="AT1428" s="77"/>
      <c r="AU1428" s="77"/>
    </row>
    <row r="1429" spans="1:47">
      <c r="A1429" s="77" t="s">
        <v>2304</v>
      </c>
      <c r="B1429" s="77" t="s">
        <v>2673</v>
      </c>
      <c r="C1429" s="78">
        <v>42579</v>
      </c>
      <c r="D1429" s="77" t="s">
        <v>3916</v>
      </c>
      <c r="E1429" s="94">
        <v>1.49</v>
      </c>
      <c r="F1429" s="77" t="s">
        <v>94</v>
      </c>
      <c r="G1429" s="77" t="s">
        <v>124</v>
      </c>
      <c r="H1429" s="77"/>
      <c r="I1429" s="77"/>
      <c r="J1429" s="77"/>
      <c r="K1429" s="79"/>
      <c r="L1429" s="77"/>
      <c r="P1429" s="77"/>
      <c r="Q1429" s="77"/>
      <c r="R1429" s="77"/>
      <c r="S1429" s="77"/>
      <c r="V1429" s="77"/>
      <c r="W1429" s="77"/>
      <c r="X1429" s="77"/>
      <c r="Y1429" s="79"/>
      <c r="Z1429" s="79"/>
      <c r="AA1429" s="79"/>
      <c r="AB1429" s="79"/>
      <c r="AC1429" s="79"/>
      <c r="AD1429" s="79"/>
      <c r="AE1429" s="78"/>
      <c r="AF1429" s="77"/>
      <c r="AG1429" s="77"/>
      <c r="AH1429" s="77"/>
      <c r="AI1429" s="77"/>
      <c r="AJ1429" s="77"/>
      <c r="AK1429" s="77"/>
      <c r="AL1429" s="77"/>
      <c r="AM1429" s="77"/>
      <c r="AN1429" s="77"/>
      <c r="AO1429" s="77"/>
      <c r="AP1429" s="77"/>
      <c r="AQ1429" s="77"/>
      <c r="AR1429" s="77"/>
      <c r="AS1429" s="77"/>
      <c r="AT1429" s="77"/>
      <c r="AU1429" s="77"/>
    </row>
    <row r="1430" spans="1:47">
      <c r="A1430" s="77" t="s">
        <v>2304</v>
      </c>
      <c r="B1430" s="77" t="s">
        <v>2673</v>
      </c>
      <c r="C1430" s="78">
        <v>42579</v>
      </c>
      <c r="D1430" s="77" t="s">
        <v>3917</v>
      </c>
      <c r="E1430" s="94">
        <v>1.62</v>
      </c>
      <c r="F1430" s="77" t="s">
        <v>94</v>
      </c>
      <c r="G1430" s="77" t="s">
        <v>228</v>
      </c>
      <c r="H1430" s="77"/>
      <c r="I1430" s="77"/>
      <c r="J1430" s="77"/>
      <c r="K1430" s="79"/>
      <c r="L1430" s="77"/>
      <c r="P1430" s="77"/>
      <c r="Q1430" s="77"/>
      <c r="R1430" s="77"/>
      <c r="S1430" s="77"/>
      <c r="V1430" s="77"/>
      <c r="W1430" s="77"/>
      <c r="X1430" s="77"/>
      <c r="Y1430" s="79"/>
      <c r="Z1430" s="79"/>
      <c r="AA1430" s="79"/>
      <c r="AB1430" s="79"/>
      <c r="AC1430" s="79"/>
      <c r="AD1430" s="79"/>
      <c r="AE1430" s="78"/>
      <c r="AF1430" s="77"/>
      <c r="AG1430" s="77"/>
      <c r="AH1430" s="77"/>
      <c r="AI1430" s="77"/>
      <c r="AJ1430" s="77"/>
      <c r="AK1430" s="77"/>
      <c r="AL1430" s="77"/>
      <c r="AM1430" s="77"/>
      <c r="AN1430" s="77"/>
      <c r="AO1430" s="77"/>
      <c r="AP1430" s="77"/>
      <c r="AQ1430" s="77"/>
      <c r="AR1430" s="77"/>
      <c r="AS1430" s="77"/>
      <c r="AT1430" s="77"/>
      <c r="AU1430" s="77"/>
    </row>
    <row r="1431" spans="1:47">
      <c r="A1431" s="77" t="s">
        <v>2304</v>
      </c>
      <c r="B1431" s="77" t="s">
        <v>2673</v>
      </c>
      <c r="C1431" s="78">
        <v>42579</v>
      </c>
      <c r="D1431" s="77" t="s">
        <v>3918</v>
      </c>
      <c r="E1431" s="94">
        <v>1.66</v>
      </c>
      <c r="F1431" s="77" t="s">
        <v>94</v>
      </c>
      <c r="G1431" s="77" t="s">
        <v>156</v>
      </c>
      <c r="H1431" s="77"/>
      <c r="I1431" s="77"/>
      <c r="J1431" s="77"/>
      <c r="K1431" s="79"/>
      <c r="L1431" s="77"/>
      <c r="P1431" s="77"/>
      <c r="Q1431" s="77"/>
      <c r="R1431" s="77"/>
      <c r="S1431" s="77"/>
      <c r="V1431" s="77"/>
      <c r="W1431" s="77"/>
      <c r="X1431" s="77"/>
      <c r="Y1431" s="79"/>
      <c r="Z1431" s="79"/>
      <c r="AA1431" s="79"/>
      <c r="AB1431" s="79"/>
      <c r="AC1431" s="79"/>
      <c r="AD1431" s="79"/>
      <c r="AE1431" s="78"/>
      <c r="AF1431" s="77"/>
      <c r="AG1431" s="77"/>
      <c r="AH1431" s="77"/>
      <c r="AI1431" s="77"/>
      <c r="AJ1431" s="77"/>
      <c r="AK1431" s="77"/>
      <c r="AL1431" s="77"/>
      <c r="AM1431" s="77"/>
      <c r="AN1431" s="77"/>
      <c r="AO1431" s="77"/>
      <c r="AP1431" s="77"/>
      <c r="AQ1431" s="77"/>
      <c r="AR1431" s="77"/>
      <c r="AS1431" s="77"/>
      <c r="AT1431" s="77"/>
      <c r="AU1431" s="77"/>
    </row>
    <row r="1432" spans="1:47">
      <c r="A1432" s="77" t="s">
        <v>2304</v>
      </c>
      <c r="B1432" s="77" t="s">
        <v>2673</v>
      </c>
      <c r="C1432" s="78">
        <v>42579</v>
      </c>
      <c r="D1432" s="77" t="s">
        <v>3919</v>
      </c>
      <c r="E1432" s="94">
        <v>1.76</v>
      </c>
      <c r="F1432" s="77" t="s">
        <v>94</v>
      </c>
      <c r="G1432" s="77" t="s">
        <v>154</v>
      </c>
      <c r="H1432" s="77"/>
      <c r="I1432" s="77"/>
      <c r="J1432" s="77"/>
      <c r="K1432" s="79"/>
      <c r="L1432" s="77"/>
      <c r="P1432" s="77"/>
      <c r="Q1432" s="77"/>
      <c r="R1432" s="77"/>
      <c r="S1432" s="77"/>
      <c r="V1432" s="77"/>
      <c r="W1432" s="77"/>
      <c r="X1432" s="77"/>
      <c r="Y1432" s="79"/>
      <c r="Z1432" s="79"/>
      <c r="AA1432" s="79"/>
      <c r="AB1432" s="79"/>
      <c r="AC1432" s="79"/>
      <c r="AD1432" s="79"/>
      <c r="AE1432" s="78"/>
      <c r="AF1432" s="77"/>
      <c r="AG1432" s="77"/>
      <c r="AH1432" s="77"/>
      <c r="AI1432" s="77"/>
      <c r="AJ1432" s="77"/>
      <c r="AK1432" s="77"/>
      <c r="AL1432" s="77"/>
      <c r="AM1432" s="77"/>
      <c r="AN1432" s="77"/>
      <c r="AO1432" s="77"/>
      <c r="AP1432" s="77"/>
      <c r="AQ1432" s="77"/>
      <c r="AR1432" s="77"/>
      <c r="AS1432" s="77"/>
      <c r="AT1432" s="77"/>
      <c r="AU1432" s="77"/>
    </row>
    <row r="1433" spans="1:47">
      <c r="A1433" s="77" t="s">
        <v>2304</v>
      </c>
      <c r="B1433" s="77" t="s">
        <v>2673</v>
      </c>
      <c r="C1433" s="78">
        <v>42579</v>
      </c>
      <c r="D1433" s="77" t="s">
        <v>3920</v>
      </c>
      <c r="E1433" s="94">
        <v>1.91</v>
      </c>
      <c r="F1433" s="77" t="s">
        <v>94</v>
      </c>
      <c r="G1433" s="77" t="s">
        <v>170</v>
      </c>
      <c r="H1433" s="77"/>
      <c r="I1433" s="77"/>
      <c r="J1433" s="77"/>
      <c r="K1433" s="79"/>
      <c r="L1433" s="77"/>
      <c r="P1433" s="77"/>
      <c r="Q1433" s="77"/>
      <c r="R1433" s="77"/>
      <c r="S1433" s="77"/>
      <c r="V1433" s="77"/>
      <c r="W1433" s="77"/>
      <c r="X1433" s="77"/>
      <c r="Y1433" s="79"/>
      <c r="Z1433" s="79"/>
      <c r="AA1433" s="79"/>
      <c r="AB1433" s="79"/>
      <c r="AC1433" s="79"/>
      <c r="AD1433" s="79"/>
      <c r="AE1433" s="78"/>
      <c r="AF1433" s="77"/>
      <c r="AG1433" s="77"/>
      <c r="AH1433" s="77"/>
      <c r="AI1433" s="77"/>
      <c r="AJ1433" s="77"/>
      <c r="AK1433" s="77"/>
      <c r="AL1433" s="77"/>
      <c r="AM1433" s="77"/>
      <c r="AN1433" s="77"/>
      <c r="AO1433" s="77"/>
      <c r="AP1433" s="77"/>
      <c r="AQ1433" s="77"/>
      <c r="AR1433" s="77"/>
      <c r="AS1433" s="77"/>
      <c r="AT1433" s="77"/>
      <c r="AU1433" s="77"/>
    </row>
    <row r="1434" spans="1:47">
      <c r="A1434" s="77" t="s">
        <v>2304</v>
      </c>
      <c r="B1434" s="77" t="s">
        <v>2673</v>
      </c>
      <c r="C1434" s="78">
        <v>42579</v>
      </c>
      <c r="D1434" s="77" t="s">
        <v>3921</v>
      </c>
      <c r="E1434" s="94">
        <v>1.98</v>
      </c>
      <c r="F1434" s="77" t="s">
        <v>94</v>
      </c>
      <c r="G1434" s="77" t="s">
        <v>216</v>
      </c>
      <c r="H1434" s="77"/>
      <c r="I1434" s="77"/>
      <c r="J1434" s="77"/>
      <c r="K1434" s="79"/>
      <c r="L1434" s="77"/>
      <c r="P1434" s="77"/>
      <c r="Q1434" s="77"/>
      <c r="R1434" s="77"/>
      <c r="S1434" s="77"/>
      <c r="V1434" s="77"/>
      <c r="W1434" s="77"/>
      <c r="X1434" s="77"/>
      <c r="Y1434" s="79"/>
      <c r="Z1434" s="79"/>
      <c r="AA1434" s="79"/>
      <c r="AB1434" s="79"/>
      <c r="AC1434" s="79"/>
      <c r="AD1434" s="79"/>
      <c r="AE1434" s="78"/>
      <c r="AF1434" s="77"/>
      <c r="AG1434" s="77"/>
      <c r="AH1434" s="77"/>
      <c r="AI1434" s="77"/>
      <c r="AJ1434" s="77"/>
      <c r="AK1434" s="77"/>
      <c r="AL1434" s="77"/>
      <c r="AM1434" s="77"/>
      <c r="AN1434" s="77"/>
      <c r="AO1434" s="77"/>
      <c r="AP1434" s="77"/>
      <c r="AQ1434" s="77"/>
      <c r="AR1434" s="77"/>
      <c r="AS1434" s="77"/>
      <c r="AT1434" s="77"/>
      <c r="AU1434" s="77"/>
    </row>
    <row r="1435" spans="1:47">
      <c r="A1435" s="77" t="s">
        <v>2304</v>
      </c>
      <c r="B1435" s="77" t="s">
        <v>2673</v>
      </c>
      <c r="C1435" s="78">
        <v>42579</v>
      </c>
      <c r="D1435" s="77" t="s">
        <v>3922</v>
      </c>
      <c r="E1435" s="94">
        <v>2.0099999999999998</v>
      </c>
      <c r="F1435" s="77" t="s">
        <v>94</v>
      </c>
      <c r="G1435" s="77" t="s">
        <v>127</v>
      </c>
      <c r="H1435" s="77"/>
      <c r="I1435" s="77"/>
      <c r="J1435" s="77"/>
      <c r="K1435" s="79"/>
      <c r="L1435" s="77"/>
      <c r="P1435" s="77"/>
      <c r="Q1435" s="77"/>
      <c r="R1435" s="77"/>
      <c r="S1435" s="77"/>
      <c r="V1435" s="77"/>
      <c r="W1435" s="77"/>
      <c r="X1435" s="77"/>
      <c r="Y1435" s="79"/>
      <c r="Z1435" s="79"/>
      <c r="AA1435" s="79"/>
      <c r="AB1435" s="79"/>
      <c r="AC1435" s="79"/>
      <c r="AD1435" s="79"/>
      <c r="AE1435" s="78"/>
      <c r="AF1435" s="77"/>
      <c r="AG1435" s="77"/>
      <c r="AH1435" s="77"/>
      <c r="AI1435" s="77"/>
      <c r="AJ1435" s="77"/>
      <c r="AK1435" s="77"/>
      <c r="AL1435" s="77"/>
      <c r="AM1435" s="77"/>
      <c r="AN1435" s="77"/>
      <c r="AO1435" s="77"/>
      <c r="AP1435" s="77"/>
      <c r="AQ1435" s="77"/>
      <c r="AR1435" s="77"/>
      <c r="AS1435" s="77"/>
      <c r="AT1435" s="77"/>
      <c r="AU1435" s="77"/>
    </row>
    <row r="1436" spans="1:47">
      <c r="A1436" s="77" t="s">
        <v>2304</v>
      </c>
      <c r="B1436" s="77" t="s">
        <v>2673</v>
      </c>
      <c r="C1436" s="78">
        <v>42579</v>
      </c>
      <c r="D1436" s="77" t="s">
        <v>3923</v>
      </c>
      <c r="E1436" s="94">
        <v>2.08</v>
      </c>
      <c r="F1436" s="77" t="s">
        <v>94</v>
      </c>
      <c r="G1436" s="77" t="s">
        <v>105</v>
      </c>
      <c r="H1436" s="77"/>
      <c r="I1436" s="77"/>
      <c r="J1436" s="77"/>
      <c r="K1436" s="79"/>
      <c r="L1436" s="77"/>
      <c r="P1436" s="77"/>
      <c r="Q1436" s="77"/>
      <c r="R1436" s="77"/>
      <c r="S1436" s="77"/>
      <c r="V1436" s="77"/>
      <c r="W1436" s="77"/>
      <c r="X1436" s="77"/>
      <c r="Y1436" s="79"/>
      <c r="Z1436" s="79"/>
      <c r="AA1436" s="79"/>
      <c r="AB1436" s="79"/>
      <c r="AC1436" s="79"/>
      <c r="AD1436" s="79"/>
      <c r="AE1436" s="78"/>
      <c r="AF1436" s="77"/>
      <c r="AG1436" s="77"/>
      <c r="AH1436" s="77"/>
      <c r="AI1436" s="77"/>
      <c r="AJ1436" s="77"/>
      <c r="AK1436" s="77"/>
      <c r="AL1436" s="77"/>
      <c r="AM1436" s="77"/>
      <c r="AN1436" s="77"/>
      <c r="AO1436" s="77"/>
      <c r="AP1436" s="77"/>
      <c r="AQ1436" s="77"/>
      <c r="AR1436" s="77"/>
      <c r="AS1436" s="77"/>
      <c r="AT1436" s="77"/>
      <c r="AU1436" s="77"/>
    </row>
    <row r="1437" spans="1:47">
      <c r="A1437" s="77" t="s">
        <v>2304</v>
      </c>
      <c r="B1437" s="77" t="s">
        <v>2673</v>
      </c>
      <c r="C1437" s="78">
        <v>42579</v>
      </c>
      <c r="D1437" s="77" t="s">
        <v>3924</v>
      </c>
      <c r="E1437" s="94">
        <v>2.2200000000000002</v>
      </c>
      <c r="F1437" s="77" t="s">
        <v>94</v>
      </c>
      <c r="G1437" s="77" t="s">
        <v>170</v>
      </c>
      <c r="H1437" s="77"/>
      <c r="I1437" s="77"/>
      <c r="J1437" s="77"/>
      <c r="K1437" s="79"/>
      <c r="L1437" s="77"/>
      <c r="P1437" s="77"/>
      <c r="Q1437" s="77"/>
      <c r="R1437" s="77"/>
      <c r="S1437" s="77"/>
      <c r="V1437" s="77"/>
      <c r="W1437" s="77"/>
      <c r="X1437" s="77"/>
      <c r="Y1437" s="79"/>
      <c r="Z1437" s="79"/>
      <c r="AA1437" s="79"/>
      <c r="AB1437" s="79"/>
      <c r="AC1437" s="79"/>
      <c r="AD1437" s="79"/>
      <c r="AE1437" s="78"/>
      <c r="AF1437" s="77"/>
      <c r="AG1437" s="77"/>
      <c r="AH1437" s="77"/>
      <c r="AI1437" s="77"/>
      <c r="AJ1437" s="77"/>
      <c r="AK1437" s="77"/>
      <c r="AL1437" s="77"/>
      <c r="AM1437" s="77"/>
      <c r="AN1437" s="77"/>
      <c r="AO1437" s="77"/>
      <c r="AP1437" s="77"/>
      <c r="AQ1437" s="77"/>
      <c r="AR1437" s="77"/>
      <c r="AS1437" s="77"/>
      <c r="AT1437" s="77"/>
      <c r="AU1437" s="77"/>
    </row>
    <row r="1438" spans="1:47">
      <c r="A1438" s="77" t="s">
        <v>2304</v>
      </c>
      <c r="B1438" s="77" t="s">
        <v>2673</v>
      </c>
      <c r="C1438" s="78">
        <v>42579</v>
      </c>
      <c r="D1438" s="77" t="s">
        <v>3925</v>
      </c>
      <c r="E1438" s="94">
        <v>2.2799999999999998</v>
      </c>
      <c r="F1438" s="77" t="s">
        <v>94</v>
      </c>
      <c r="G1438" s="77" t="s">
        <v>164</v>
      </c>
      <c r="H1438" s="77"/>
      <c r="I1438" s="77"/>
      <c r="J1438" s="77"/>
      <c r="K1438" s="79"/>
      <c r="L1438" s="77"/>
      <c r="P1438" s="77"/>
      <c r="Q1438" s="77"/>
      <c r="R1438" s="77"/>
      <c r="S1438" s="77"/>
      <c r="V1438" s="77"/>
      <c r="W1438" s="77"/>
      <c r="X1438" s="77"/>
      <c r="Y1438" s="79"/>
      <c r="Z1438" s="79"/>
      <c r="AA1438" s="79"/>
      <c r="AB1438" s="79"/>
      <c r="AC1438" s="79"/>
      <c r="AD1438" s="79"/>
      <c r="AE1438" s="78"/>
      <c r="AF1438" s="77"/>
      <c r="AG1438" s="77"/>
      <c r="AH1438" s="77"/>
      <c r="AI1438" s="77"/>
      <c r="AJ1438" s="77"/>
      <c r="AK1438" s="77"/>
      <c r="AL1438" s="77"/>
      <c r="AM1438" s="77"/>
      <c r="AN1438" s="77"/>
      <c r="AO1438" s="77"/>
      <c r="AP1438" s="77"/>
      <c r="AQ1438" s="77"/>
      <c r="AR1438" s="77"/>
      <c r="AS1438" s="77"/>
      <c r="AT1438" s="77"/>
      <c r="AU1438" s="77"/>
    </row>
    <row r="1439" spans="1:47">
      <c r="A1439" s="77" t="s">
        <v>2304</v>
      </c>
      <c r="B1439" s="77" t="s">
        <v>2673</v>
      </c>
      <c r="C1439" s="78">
        <v>42579</v>
      </c>
      <c r="D1439" s="77" t="s">
        <v>3926</v>
      </c>
      <c r="E1439" s="94">
        <v>2.48</v>
      </c>
      <c r="F1439" s="77" t="s">
        <v>94</v>
      </c>
      <c r="G1439" s="77" t="s">
        <v>182</v>
      </c>
      <c r="H1439" s="77"/>
      <c r="I1439" s="77"/>
      <c r="J1439" s="77"/>
      <c r="K1439" s="79"/>
      <c r="L1439" s="77"/>
      <c r="P1439" s="77"/>
      <c r="Q1439" s="77"/>
      <c r="R1439" s="77"/>
      <c r="S1439" s="77"/>
      <c r="V1439" s="77"/>
      <c r="W1439" s="77"/>
      <c r="X1439" s="77"/>
      <c r="Y1439" s="79"/>
      <c r="Z1439" s="79"/>
      <c r="AA1439" s="79"/>
      <c r="AB1439" s="79"/>
      <c r="AC1439" s="79"/>
      <c r="AD1439" s="79"/>
      <c r="AE1439" s="78"/>
      <c r="AF1439" s="77"/>
      <c r="AG1439" s="77"/>
      <c r="AH1439" s="77"/>
      <c r="AI1439" s="77"/>
      <c r="AJ1439" s="77"/>
      <c r="AK1439" s="77"/>
      <c r="AL1439" s="77"/>
      <c r="AM1439" s="77"/>
      <c r="AN1439" s="77"/>
      <c r="AO1439" s="77"/>
      <c r="AP1439" s="77"/>
      <c r="AQ1439" s="77"/>
      <c r="AR1439" s="77"/>
      <c r="AS1439" s="77"/>
      <c r="AT1439" s="77"/>
      <c r="AU1439" s="77"/>
    </row>
    <row r="1440" spans="1:47">
      <c r="A1440" s="77" t="s">
        <v>2304</v>
      </c>
      <c r="B1440" s="77" t="s">
        <v>2673</v>
      </c>
      <c r="C1440" s="78">
        <v>42579</v>
      </c>
      <c r="D1440" s="77" t="s">
        <v>3927</v>
      </c>
      <c r="E1440" s="94">
        <v>2.6</v>
      </c>
      <c r="F1440" s="77" t="s">
        <v>94</v>
      </c>
      <c r="G1440" s="77" t="s">
        <v>94</v>
      </c>
      <c r="H1440" s="77"/>
      <c r="I1440" s="77"/>
      <c r="J1440" s="77"/>
      <c r="K1440" s="79"/>
      <c r="L1440" s="77"/>
      <c r="P1440" s="77"/>
      <c r="Q1440" s="77"/>
      <c r="R1440" s="77"/>
      <c r="S1440" s="77"/>
      <c r="V1440" s="77"/>
      <c r="W1440" s="77"/>
      <c r="X1440" s="77"/>
      <c r="Y1440" s="79"/>
      <c r="Z1440" s="79"/>
      <c r="AA1440" s="79"/>
      <c r="AB1440" s="79"/>
      <c r="AC1440" s="79"/>
      <c r="AD1440" s="79"/>
      <c r="AE1440" s="78"/>
      <c r="AF1440" s="77"/>
      <c r="AG1440" s="77"/>
      <c r="AH1440" s="77"/>
      <c r="AI1440" s="77"/>
      <c r="AJ1440" s="77"/>
      <c r="AK1440" s="77"/>
      <c r="AL1440" s="77"/>
      <c r="AM1440" s="77"/>
      <c r="AN1440" s="77"/>
      <c r="AO1440" s="77"/>
      <c r="AP1440" s="77"/>
      <c r="AQ1440" s="77"/>
      <c r="AR1440" s="77"/>
      <c r="AS1440" s="77"/>
      <c r="AT1440" s="77"/>
      <c r="AU1440" s="77"/>
    </row>
    <row r="1441" spans="1:47">
      <c r="A1441" s="77" t="s">
        <v>2304</v>
      </c>
      <c r="B1441" s="77" t="s">
        <v>2673</v>
      </c>
      <c r="C1441" s="78">
        <v>42579</v>
      </c>
      <c r="D1441" s="77" t="s">
        <v>3928</v>
      </c>
      <c r="E1441" s="94">
        <v>2.69</v>
      </c>
      <c r="F1441" s="77" t="s">
        <v>94</v>
      </c>
      <c r="G1441" s="77" t="s">
        <v>3660</v>
      </c>
      <c r="H1441" s="77"/>
      <c r="I1441" s="77"/>
      <c r="J1441" s="77"/>
      <c r="K1441" s="79"/>
      <c r="L1441" s="77"/>
      <c r="P1441" s="77"/>
      <c r="Q1441" s="77"/>
      <c r="R1441" s="77"/>
      <c r="S1441" s="77"/>
      <c r="V1441" s="77"/>
      <c r="W1441" s="77"/>
      <c r="X1441" s="77"/>
      <c r="Y1441" s="79"/>
      <c r="Z1441" s="79"/>
      <c r="AA1441" s="79"/>
      <c r="AB1441" s="79"/>
      <c r="AC1441" s="79"/>
      <c r="AD1441" s="79"/>
      <c r="AE1441" s="78"/>
      <c r="AF1441" s="77"/>
      <c r="AG1441" s="77"/>
      <c r="AH1441" s="77"/>
      <c r="AI1441" s="77"/>
      <c r="AJ1441" s="77"/>
      <c r="AK1441" s="77"/>
      <c r="AL1441" s="77"/>
      <c r="AM1441" s="77"/>
      <c r="AN1441" s="77"/>
      <c r="AO1441" s="77"/>
      <c r="AP1441" s="77"/>
      <c r="AQ1441" s="77"/>
      <c r="AR1441" s="77"/>
      <c r="AS1441" s="77"/>
      <c r="AT1441" s="77"/>
      <c r="AU1441" s="77"/>
    </row>
    <row r="1442" spans="1:47">
      <c r="A1442" s="77" t="s">
        <v>2304</v>
      </c>
      <c r="B1442" s="77" t="s">
        <v>2673</v>
      </c>
      <c r="C1442" s="78">
        <v>42579</v>
      </c>
      <c r="D1442" s="77" t="s">
        <v>3929</v>
      </c>
      <c r="E1442" s="94">
        <v>2.75</v>
      </c>
      <c r="F1442" s="77" t="s">
        <v>94</v>
      </c>
      <c r="G1442" s="77" t="s">
        <v>127</v>
      </c>
      <c r="H1442" s="77"/>
      <c r="I1442" s="77"/>
      <c r="J1442" s="77"/>
      <c r="K1442" s="79"/>
      <c r="L1442" s="77"/>
      <c r="P1442" s="77"/>
      <c r="Q1442" s="77"/>
      <c r="R1442" s="77"/>
      <c r="S1442" s="77"/>
      <c r="V1442" s="77"/>
      <c r="W1442" s="77"/>
      <c r="X1442" s="77"/>
      <c r="Y1442" s="79"/>
      <c r="Z1442" s="79"/>
      <c r="AA1442" s="79"/>
      <c r="AB1442" s="79"/>
      <c r="AC1442" s="79"/>
      <c r="AD1442" s="79"/>
      <c r="AE1442" s="78"/>
      <c r="AF1442" s="77"/>
      <c r="AG1442" s="77"/>
      <c r="AH1442" s="77"/>
      <c r="AI1442" s="77"/>
      <c r="AJ1442" s="77"/>
      <c r="AK1442" s="77"/>
      <c r="AL1442" s="77"/>
      <c r="AM1442" s="77"/>
      <c r="AN1442" s="77"/>
      <c r="AO1442" s="77"/>
      <c r="AP1442" s="77"/>
      <c r="AQ1442" s="77"/>
      <c r="AR1442" s="77"/>
      <c r="AS1442" s="77"/>
      <c r="AT1442" s="77"/>
      <c r="AU1442" s="77"/>
    </row>
    <row r="1443" spans="1:47">
      <c r="A1443" s="77" t="s">
        <v>2304</v>
      </c>
      <c r="B1443" s="77" t="s">
        <v>2673</v>
      </c>
      <c r="C1443" s="78">
        <v>42579</v>
      </c>
      <c r="D1443" s="77" t="s">
        <v>3930</v>
      </c>
      <c r="E1443" s="94">
        <v>2.85</v>
      </c>
      <c r="F1443" s="77" t="s">
        <v>94</v>
      </c>
      <c r="G1443" s="77" t="s">
        <v>108</v>
      </c>
      <c r="H1443" s="77"/>
      <c r="I1443" s="77"/>
      <c r="J1443" s="77"/>
      <c r="K1443" s="79"/>
      <c r="L1443" s="77"/>
      <c r="P1443" s="77"/>
      <c r="Q1443" s="77"/>
      <c r="R1443" s="77"/>
      <c r="S1443" s="77"/>
      <c r="V1443" s="77"/>
      <c r="W1443" s="77"/>
      <c r="X1443" s="77"/>
      <c r="Y1443" s="79"/>
      <c r="Z1443" s="79"/>
      <c r="AA1443" s="79"/>
      <c r="AB1443" s="79"/>
      <c r="AC1443" s="79"/>
      <c r="AD1443" s="79"/>
      <c r="AE1443" s="78"/>
      <c r="AF1443" s="77"/>
      <c r="AG1443" s="77"/>
      <c r="AH1443" s="77"/>
      <c r="AI1443" s="77"/>
      <c r="AJ1443" s="77"/>
      <c r="AK1443" s="77"/>
      <c r="AL1443" s="77"/>
      <c r="AM1443" s="77"/>
      <c r="AN1443" s="77"/>
      <c r="AO1443" s="77"/>
      <c r="AP1443" s="77"/>
      <c r="AQ1443" s="77"/>
      <c r="AR1443" s="77"/>
      <c r="AS1443" s="77"/>
      <c r="AT1443" s="77"/>
      <c r="AU1443" s="77"/>
    </row>
    <row r="1444" spans="1:47">
      <c r="A1444" s="77" t="s">
        <v>2304</v>
      </c>
      <c r="B1444" s="77" t="s">
        <v>2673</v>
      </c>
      <c r="C1444" s="78">
        <v>42579</v>
      </c>
      <c r="D1444" s="77" t="s">
        <v>3931</v>
      </c>
      <c r="E1444" s="94">
        <v>2.89</v>
      </c>
      <c r="F1444" s="77" t="s">
        <v>94</v>
      </c>
      <c r="G1444" s="77" t="s">
        <v>170</v>
      </c>
      <c r="H1444" s="77"/>
      <c r="I1444" s="77"/>
      <c r="J1444" s="77"/>
      <c r="K1444" s="79"/>
      <c r="L1444" s="77"/>
      <c r="P1444" s="77"/>
      <c r="Q1444" s="77"/>
      <c r="R1444" s="77"/>
      <c r="S1444" s="77"/>
      <c r="V1444" s="77"/>
      <c r="W1444" s="77"/>
      <c r="X1444" s="77"/>
      <c r="Y1444" s="79"/>
      <c r="Z1444" s="79"/>
      <c r="AA1444" s="79"/>
      <c r="AB1444" s="79"/>
      <c r="AC1444" s="79"/>
      <c r="AD1444" s="79"/>
      <c r="AE1444" s="78"/>
      <c r="AF1444" s="77"/>
      <c r="AG1444" s="77"/>
      <c r="AH1444" s="77"/>
      <c r="AI1444" s="77"/>
      <c r="AJ1444" s="77"/>
      <c r="AK1444" s="77"/>
      <c r="AL1444" s="77"/>
      <c r="AM1444" s="77"/>
      <c r="AN1444" s="77"/>
      <c r="AO1444" s="77"/>
      <c r="AP1444" s="77"/>
      <c r="AQ1444" s="77"/>
      <c r="AR1444" s="77"/>
      <c r="AS1444" s="77"/>
      <c r="AT1444" s="77"/>
      <c r="AU1444" s="77"/>
    </row>
    <row r="1445" spans="1:47">
      <c r="A1445" s="77" t="s">
        <v>2304</v>
      </c>
      <c r="B1445" s="77" t="s">
        <v>2673</v>
      </c>
      <c r="C1445" s="78">
        <v>42579</v>
      </c>
      <c r="D1445" s="77" t="s">
        <v>3932</v>
      </c>
      <c r="E1445" s="94">
        <v>3</v>
      </c>
      <c r="F1445" s="77" t="s">
        <v>94</v>
      </c>
      <c r="G1445" s="77" t="s">
        <v>166</v>
      </c>
      <c r="H1445" s="77"/>
      <c r="I1445" s="77"/>
      <c r="J1445" s="77"/>
      <c r="K1445" s="79"/>
      <c r="L1445" s="77"/>
      <c r="P1445" s="77"/>
      <c r="Q1445" s="77"/>
      <c r="R1445" s="77"/>
      <c r="S1445" s="77"/>
      <c r="V1445" s="77"/>
      <c r="W1445" s="77"/>
      <c r="X1445" s="77"/>
      <c r="Y1445" s="79"/>
      <c r="Z1445" s="79"/>
      <c r="AA1445" s="79"/>
      <c r="AB1445" s="79"/>
      <c r="AC1445" s="79"/>
      <c r="AD1445" s="79"/>
      <c r="AE1445" s="78"/>
      <c r="AF1445" s="77"/>
      <c r="AG1445" s="77"/>
      <c r="AH1445" s="77"/>
      <c r="AI1445" s="77"/>
      <c r="AJ1445" s="77"/>
      <c r="AK1445" s="77"/>
      <c r="AL1445" s="77"/>
      <c r="AM1445" s="77"/>
      <c r="AN1445" s="77"/>
      <c r="AO1445" s="77"/>
      <c r="AP1445" s="77"/>
      <c r="AQ1445" s="77"/>
      <c r="AR1445" s="77"/>
      <c r="AS1445" s="77"/>
      <c r="AT1445" s="77"/>
      <c r="AU1445" s="77"/>
    </row>
    <row r="1446" spans="1:47">
      <c r="A1446" s="77" t="s">
        <v>2304</v>
      </c>
      <c r="B1446" s="77" t="s">
        <v>2673</v>
      </c>
      <c r="C1446" s="78">
        <v>42579</v>
      </c>
      <c r="D1446" s="77" t="s">
        <v>3933</v>
      </c>
      <c r="E1446" s="94">
        <v>3.16</v>
      </c>
      <c r="F1446" s="77" t="s">
        <v>94</v>
      </c>
      <c r="G1446" s="77" t="s">
        <v>3660</v>
      </c>
      <c r="H1446" s="77"/>
      <c r="I1446" s="77"/>
      <c r="J1446" s="77"/>
      <c r="K1446" s="79"/>
      <c r="L1446" s="77"/>
      <c r="P1446" s="77"/>
      <c r="Q1446" s="77"/>
      <c r="R1446" s="77"/>
      <c r="S1446" s="77"/>
      <c r="V1446" s="77"/>
      <c r="W1446" s="77"/>
      <c r="X1446" s="77"/>
      <c r="Y1446" s="79"/>
      <c r="Z1446" s="79"/>
      <c r="AA1446" s="79"/>
      <c r="AB1446" s="79"/>
      <c r="AC1446" s="79"/>
      <c r="AD1446" s="79"/>
      <c r="AE1446" s="78"/>
      <c r="AF1446" s="77"/>
      <c r="AG1446" s="77"/>
      <c r="AH1446" s="77"/>
      <c r="AI1446" s="77"/>
      <c r="AJ1446" s="77"/>
      <c r="AK1446" s="77"/>
      <c r="AL1446" s="77"/>
      <c r="AM1446" s="77"/>
      <c r="AN1446" s="77"/>
      <c r="AO1446" s="77"/>
      <c r="AP1446" s="77"/>
      <c r="AQ1446" s="77"/>
      <c r="AR1446" s="77"/>
      <c r="AS1446" s="77"/>
      <c r="AT1446" s="77"/>
      <c r="AU1446" s="77"/>
    </row>
    <row r="1447" spans="1:47">
      <c r="A1447" s="77" t="s">
        <v>2304</v>
      </c>
      <c r="B1447" s="77" t="s">
        <v>2673</v>
      </c>
      <c r="C1447" s="78">
        <v>42579</v>
      </c>
      <c r="D1447" s="77" t="s">
        <v>3934</v>
      </c>
      <c r="E1447" s="94">
        <v>3.23</v>
      </c>
      <c r="F1447" s="77" t="s">
        <v>94</v>
      </c>
      <c r="G1447" s="77" t="s">
        <v>170</v>
      </c>
      <c r="H1447" s="77"/>
      <c r="I1447" s="77"/>
      <c r="J1447" s="77"/>
      <c r="K1447" s="79"/>
      <c r="L1447" s="77"/>
      <c r="P1447" s="77"/>
      <c r="Q1447" s="77"/>
      <c r="R1447" s="77"/>
      <c r="S1447" s="77"/>
      <c r="V1447" s="77"/>
      <c r="W1447" s="77"/>
      <c r="X1447" s="77"/>
      <c r="Y1447" s="79"/>
      <c r="Z1447" s="79"/>
      <c r="AA1447" s="79"/>
      <c r="AB1447" s="79"/>
      <c r="AC1447" s="79"/>
      <c r="AD1447" s="79"/>
      <c r="AE1447" s="78"/>
      <c r="AF1447" s="77"/>
      <c r="AG1447" s="77"/>
      <c r="AH1447" s="77"/>
      <c r="AI1447" s="77"/>
      <c r="AJ1447" s="77"/>
      <c r="AK1447" s="77"/>
      <c r="AL1447" s="77"/>
      <c r="AM1447" s="77"/>
      <c r="AN1447" s="77"/>
      <c r="AO1447" s="77"/>
      <c r="AP1447" s="77"/>
      <c r="AQ1447" s="77"/>
      <c r="AR1447" s="77"/>
      <c r="AS1447" s="77"/>
      <c r="AT1447" s="77"/>
      <c r="AU1447" s="77"/>
    </row>
    <row r="1448" spans="1:47">
      <c r="A1448" s="77" t="s">
        <v>2304</v>
      </c>
      <c r="B1448" s="77" t="s">
        <v>2673</v>
      </c>
      <c r="C1448" s="78">
        <v>42579</v>
      </c>
      <c r="D1448" s="77" t="s">
        <v>3935</v>
      </c>
      <c r="E1448" s="94">
        <v>3.24</v>
      </c>
      <c r="F1448" s="77" t="s">
        <v>94</v>
      </c>
      <c r="G1448" s="77" t="s">
        <v>105</v>
      </c>
      <c r="H1448" s="77"/>
      <c r="I1448" s="77"/>
      <c r="J1448" s="77"/>
      <c r="K1448" s="79"/>
      <c r="L1448" s="77"/>
      <c r="P1448" s="77"/>
      <c r="Q1448" s="77"/>
      <c r="R1448" s="77"/>
      <c r="S1448" s="77"/>
      <c r="V1448" s="77"/>
      <c r="W1448" s="77"/>
      <c r="X1448" s="77"/>
      <c r="Y1448" s="79"/>
      <c r="Z1448" s="79"/>
      <c r="AA1448" s="79"/>
      <c r="AB1448" s="79"/>
      <c r="AC1448" s="79"/>
      <c r="AD1448" s="79"/>
      <c r="AE1448" s="78"/>
      <c r="AF1448" s="77"/>
      <c r="AG1448" s="77"/>
      <c r="AH1448" s="77"/>
      <c r="AI1448" s="77"/>
      <c r="AJ1448" s="77"/>
      <c r="AK1448" s="77"/>
      <c r="AL1448" s="77"/>
      <c r="AM1448" s="77"/>
      <c r="AN1448" s="77"/>
      <c r="AO1448" s="77"/>
      <c r="AP1448" s="77"/>
      <c r="AQ1448" s="77"/>
      <c r="AR1448" s="77"/>
      <c r="AS1448" s="77"/>
      <c r="AT1448" s="77"/>
      <c r="AU1448" s="77"/>
    </row>
    <row r="1449" spans="1:47">
      <c r="A1449" s="77" t="s">
        <v>2304</v>
      </c>
      <c r="B1449" s="77" t="s">
        <v>2673</v>
      </c>
      <c r="C1449" s="78">
        <v>42579</v>
      </c>
      <c r="D1449" s="77" t="s">
        <v>3936</v>
      </c>
      <c r="E1449" s="94">
        <v>3.26</v>
      </c>
      <c r="F1449" s="77" t="s">
        <v>94</v>
      </c>
      <c r="G1449" s="77" t="s">
        <v>3660</v>
      </c>
      <c r="H1449" s="77"/>
      <c r="I1449" s="77"/>
      <c r="J1449" s="77"/>
      <c r="K1449" s="79"/>
      <c r="L1449" s="77"/>
      <c r="P1449" s="77"/>
      <c r="Q1449" s="77"/>
      <c r="R1449" s="77"/>
      <c r="S1449" s="77"/>
      <c r="V1449" s="77"/>
      <c r="W1449" s="77"/>
      <c r="X1449" s="77"/>
      <c r="Y1449" s="79"/>
      <c r="Z1449" s="79"/>
      <c r="AA1449" s="79"/>
      <c r="AB1449" s="79"/>
      <c r="AC1449" s="79"/>
      <c r="AD1449" s="79"/>
      <c r="AE1449" s="78"/>
      <c r="AF1449" s="77"/>
      <c r="AG1449" s="77"/>
      <c r="AH1449" s="77"/>
      <c r="AI1449" s="77"/>
      <c r="AJ1449" s="77"/>
      <c r="AK1449" s="77"/>
      <c r="AL1449" s="77"/>
      <c r="AM1449" s="77"/>
      <c r="AN1449" s="77"/>
      <c r="AO1449" s="77"/>
      <c r="AP1449" s="77"/>
      <c r="AQ1449" s="77"/>
      <c r="AR1449" s="77"/>
      <c r="AS1449" s="77"/>
      <c r="AT1449" s="77"/>
      <c r="AU1449" s="77"/>
    </row>
    <row r="1450" spans="1:47">
      <c r="A1450" s="77" t="s">
        <v>2304</v>
      </c>
      <c r="B1450" s="77" t="s">
        <v>2673</v>
      </c>
      <c r="C1450" s="78">
        <v>42579</v>
      </c>
      <c r="D1450" s="77" t="s">
        <v>3937</v>
      </c>
      <c r="E1450" s="94">
        <v>3.46</v>
      </c>
      <c r="F1450" s="77" t="s">
        <v>94</v>
      </c>
      <c r="G1450" s="77" t="s">
        <v>170</v>
      </c>
      <c r="H1450" s="77"/>
      <c r="I1450" s="77"/>
      <c r="J1450" s="77"/>
      <c r="K1450" s="79"/>
      <c r="L1450" s="77"/>
      <c r="P1450" s="77"/>
      <c r="Q1450" s="77"/>
      <c r="R1450" s="77"/>
      <c r="S1450" s="77"/>
      <c r="V1450" s="77"/>
      <c r="W1450" s="77"/>
      <c r="X1450" s="77"/>
      <c r="Y1450" s="79"/>
      <c r="Z1450" s="79"/>
      <c r="AA1450" s="79"/>
      <c r="AB1450" s="79"/>
      <c r="AC1450" s="79"/>
      <c r="AD1450" s="79"/>
      <c r="AE1450" s="78"/>
      <c r="AF1450" s="77"/>
      <c r="AG1450" s="77"/>
      <c r="AH1450" s="77"/>
      <c r="AI1450" s="77"/>
      <c r="AJ1450" s="77"/>
      <c r="AK1450" s="77"/>
      <c r="AL1450" s="77"/>
      <c r="AM1450" s="77"/>
      <c r="AN1450" s="77"/>
      <c r="AO1450" s="77"/>
      <c r="AP1450" s="77"/>
      <c r="AQ1450" s="77"/>
      <c r="AR1450" s="77"/>
      <c r="AS1450" s="77"/>
      <c r="AT1450" s="77"/>
      <c r="AU1450" s="77"/>
    </row>
    <row r="1451" spans="1:47">
      <c r="A1451" s="77" t="s">
        <v>2304</v>
      </c>
      <c r="B1451" s="77" t="s">
        <v>2673</v>
      </c>
      <c r="C1451" s="78">
        <v>42579</v>
      </c>
      <c r="D1451" s="77" t="s">
        <v>3938</v>
      </c>
      <c r="E1451" s="94">
        <v>4.22</v>
      </c>
      <c r="F1451" s="77" t="s">
        <v>94</v>
      </c>
      <c r="G1451" s="77" t="s">
        <v>152</v>
      </c>
      <c r="H1451" s="77"/>
      <c r="I1451" s="77"/>
      <c r="J1451" s="77"/>
      <c r="K1451" s="79"/>
      <c r="L1451" s="77"/>
      <c r="P1451" s="77"/>
      <c r="Q1451" s="77"/>
      <c r="R1451" s="77"/>
      <c r="S1451" s="77"/>
      <c r="V1451" s="77"/>
      <c r="W1451" s="77"/>
      <c r="X1451" s="77"/>
      <c r="Y1451" s="79"/>
      <c r="Z1451" s="79"/>
      <c r="AA1451" s="79"/>
      <c r="AB1451" s="79"/>
      <c r="AC1451" s="79"/>
      <c r="AD1451" s="79"/>
      <c r="AE1451" s="78"/>
      <c r="AF1451" s="77"/>
      <c r="AG1451" s="77"/>
      <c r="AH1451" s="77"/>
      <c r="AI1451" s="77"/>
      <c r="AJ1451" s="77"/>
      <c r="AK1451" s="77"/>
      <c r="AL1451" s="77"/>
      <c r="AM1451" s="77"/>
      <c r="AN1451" s="77"/>
      <c r="AO1451" s="77"/>
      <c r="AP1451" s="77"/>
      <c r="AQ1451" s="77"/>
      <c r="AR1451" s="77"/>
      <c r="AS1451" s="77"/>
      <c r="AT1451" s="77"/>
      <c r="AU1451" s="77"/>
    </row>
    <row r="1452" spans="1:47">
      <c r="A1452" s="77" t="s">
        <v>2304</v>
      </c>
      <c r="B1452" s="77" t="s">
        <v>2673</v>
      </c>
      <c r="C1452" s="78">
        <v>42579</v>
      </c>
      <c r="D1452" s="77" t="s">
        <v>3939</v>
      </c>
      <c r="E1452" s="94">
        <v>4.43</v>
      </c>
      <c r="F1452" s="77" t="s">
        <v>94</v>
      </c>
      <c r="G1452" s="77" t="s">
        <v>228</v>
      </c>
      <c r="H1452" s="77"/>
      <c r="I1452" s="77"/>
      <c r="J1452" s="77"/>
      <c r="K1452" s="79"/>
      <c r="L1452" s="77"/>
      <c r="P1452" s="77"/>
      <c r="Q1452" s="77"/>
      <c r="R1452" s="77"/>
      <c r="S1452" s="77"/>
      <c r="V1452" s="77"/>
      <c r="W1452" s="77"/>
      <c r="X1452" s="77"/>
      <c r="Y1452" s="79"/>
      <c r="Z1452" s="79"/>
      <c r="AA1452" s="79"/>
      <c r="AB1452" s="79"/>
      <c r="AC1452" s="79"/>
      <c r="AD1452" s="79"/>
      <c r="AE1452" s="78"/>
      <c r="AF1452" s="77"/>
      <c r="AG1452" s="77"/>
      <c r="AH1452" s="77"/>
      <c r="AI1452" s="77"/>
      <c r="AJ1452" s="77"/>
      <c r="AK1452" s="77"/>
      <c r="AL1452" s="77"/>
      <c r="AM1452" s="77"/>
      <c r="AN1452" s="77"/>
      <c r="AO1452" s="77"/>
      <c r="AP1452" s="77"/>
      <c r="AQ1452" s="77"/>
      <c r="AR1452" s="77"/>
      <c r="AS1452" s="77"/>
      <c r="AT1452" s="77"/>
      <c r="AU1452" s="77"/>
    </row>
    <row r="1453" spans="1:47">
      <c r="A1453" s="77" t="s">
        <v>2304</v>
      </c>
      <c r="B1453" s="77" t="s">
        <v>2673</v>
      </c>
      <c r="C1453" s="78">
        <v>42579</v>
      </c>
      <c r="D1453" s="77" t="s">
        <v>3940</v>
      </c>
      <c r="E1453" s="94">
        <v>4.5599999999999996</v>
      </c>
      <c r="F1453" s="77" t="s">
        <v>94</v>
      </c>
      <c r="G1453" s="77" t="s">
        <v>3660</v>
      </c>
      <c r="H1453" s="77"/>
      <c r="I1453" s="77"/>
      <c r="J1453" s="77"/>
      <c r="K1453" s="79"/>
      <c r="L1453" s="77"/>
      <c r="P1453" s="77"/>
      <c r="Q1453" s="77"/>
      <c r="R1453" s="77"/>
      <c r="S1453" s="77"/>
      <c r="V1453" s="77"/>
      <c r="W1453" s="77"/>
      <c r="X1453" s="77"/>
      <c r="Y1453" s="79"/>
      <c r="Z1453" s="79"/>
      <c r="AA1453" s="79"/>
      <c r="AB1453" s="79"/>
      <c r="AC1453" s="79"/>
      <c r="AD1453" s="79"/>
      <c r="AE1453" s="78"/>
      <c r="AF1453" s="77"/>
      <c r="AG1453" s="77"/>
      <c r="AH1453" s="77"/>
      <c r="AI1453" s="77"/>
      <c r="AJ1453" s="77"/>
      <c r="AK1453" s="77"/>
      <c r="AL1453" s="77"/>
      <c r="AM1453" s="77"/>
      <c r="AN1453" s="77"/>
      <c r="AO1453" s="77"/>
      <c r="AP1453" s="77"/>
      <c r="AQ1453" s="77"/>
      <c r="AR1453" s="77"/>
      <c r="AS1453" s="77"/>
      <c r="AT1453" s="77"/>
      <c r="AU1453" s="77"/>
    </row>
    <row r="1454" spans="1:47">
      <c r="A1454" s="77" t="s">
        <v>2304</v>
      </c>
      <c r="B1454" s="77" t="s">
        <v>2673</v>
      </c>
      <c r="C1454" s="78">
        <v>42579</v>
      </c>
      <c r="D1454" s="77" t="s">
        <v>3941</v>
      </c>
      <c r="E1454" s="94">
        <v>4.75</v>
      </c>
      <c r="F1454" s="77" t="s">
        <v>94</v>
      </c>
      <c r="G1454" s="77" t="s">
        <v>127</v>
      </c>
      <c r="H1454" s="77"/>
      <c r="I1454" s="77"/>
      <c r="J1454" s="77"/>
      <c r="K1454" s="79"/>
      <c r="L1454" s="77"/>
      <c r="P1454" s="77"/>
      <c r="Q1454" s="77"/>
      <c r="R1454" s="77"/>
      <c r="S1454" s="77"/>
      <c r="V1454" s="77"/>
      <c r="W1454" s="77"/>
      <c r="X1454" s="77"/>
      <c r="Y1454" s="79"/>
      <c r="Z1454" s="79"/>
      <c r="AA1454" s="79"/>
      <c r="AB1454" s="79"/>
      <c r="AC1454" s="79"/>
      <c r="AD1454" s="79"/>
      <c r="AE1454" s="78"/>
      <c r="AF1454" s="77"/>
      <c r="AG1454" s="77"/>
      <c r="AH1454" s="77"/>
      <c r="AI1454" s="77"/>
      <c r="AJ1454" s="77"/>
      <c r="AK1454" s="77"/>
      <c r="AL1454" s="77"/>
      <c r="AM1454" s="77"/>
      <c r="AN1454" s="77"/>
      <c r="AO1454" s="77"/>
      <c r="AP1454" s="77"/>
      <c r="AQ1454" s="77"/>
      <c r="AR1454" s="77"/>
      <c r="AS1454" s="77"/>
      <c r="AT1454" s="77"/>
      <c r="AU1454" s="77"/>
    </row>
    <row r="1455" spans="1:47">
      <c r="A1455" s="77" t="s">
        <v>2304</v>
      </c>
      <c r="B1455" s="77" t="s">
        <v>2673</v>
      </c>
      <c r="C1455" s="78">
        <v>42579</v>
      </c>
      <c r="D1455" s="77" t="s">
        <v>3942</v>
      </c>
      <c r="E1455" s="94">
        <v>4.7699999999999996</v>
      </c>
      <c r="F1455" s="77" t="s">
        <v>94</v>
      </c>
      <c r="G1455" s="77" t="s">
        <v>94</v>
      </c>
      <c r="H1455" s="77"/>
      <c r="I1455" s="77"/>
      <c r="J1455" s="77"/>
      <c r="K1455" s="79"/>
      <c r="L1455" s="77"/>
      <c r="P1455" s="77"/>
      <c r="Q1455" s="77"/>
      <c r="R1455" s="77"/>
      <c r="S1455" s="77"/>
      <c r="V1455" s="77"/>
      <c r="W1455" s="77"/>
      <c r="X1455" s="77"/>
      <c r="Y1455" s="79"/>
      <c r="Z1455" s="79"/>
      <c r="AA1455" s="79"/>
      <c r="AB1455" s="79"/>
      <c r="AC1455" s="79"/>
      <c r="AD1455" s="79"/>
      <c r="AE1455" s="78"/>
      <c r="AF1455" s="77"/>
      <c r="AG1455" s="77"/>
      <c r="AH1455" s="77"/>
      <c r="AI1455" s="77"/>
      <c r="AJ1455" s="77"/>
      <c r="AK1455" s="77"/>
      <c r="AL1455" s="77"/>
      <c r="AM1455" s="77"/>
      <c r="AN1455" s="77"/>
      <c r="AO1455" s="77"/>
      <c r="AP1455" s="77"/>
      <c r="AQ1455" s="77"/>
      <c r="AR1455" s="77"/>
      <c r="AS1455" s="77"/>
      <c r="AT1455" s="77"/>
      <c r="AU1455" s="77"/>
    </row>
    <row r="1456" spans="1:47">
      <c r="A1456" s="77" t="s">
        <v>2304</v>
      </c>
      <c r="B1456" s="77" t="s">
        <v>2673</v>
      </c>
      <c r="C1456" s="78">
        <v>42579</v>
      </c>
      <c r="D1456" s="77" t="s">
        <v>3943</v>
      </c>
      <c r="E1456" s="94">
        <v>4.84</v>
      </c>
      <c r="F1456" s="77" t="s">
        <v>94</v>
      </c>
      <c r="G1456" s="77" t="s">
        <v>1750</v>
      </c>
      <c r="H1456" s="77"/>
      <c r="I1456" s="77"/>
      <c r="J1456" s="77"/>
      <c r="K1456" s="79"/>
      <c r="L1456" s="77"/>
      <c r="P1456" s="77"/>
      <c r="Q1456" s="77"/>
      <c r="R1456" s="77"/>
      <c r="S1456" s="77"/>
      <c r="V1456" s="77"/>
      <c r="W1456" s="77"/>
      <c r="X1456" s="77"/>
      <c r="Y1456" s="79"/>
      <c r="Z1456" s="79"/>
      <c r="AA1456" s="79"/>
      <c r="AB1456" s="79"/>
      <c r="AC1456" s="79"/>
      <c r="AD1456" s="79"/>
      <c r="AE1456" s="78"/>
      <c r="AF1456" s="77"/>
      <c r="AG1456" s="77"/>
      <c r="AH1456" s="77"/>
      <c r="AI1456" s="77"/>
      <c r="AJ1456" s="77"/>
      <c r="AK1456" s="77"/>
      <c r="AL1456" s="77"/>
      <c r="AM1456" s="77"/>
      <c r="AN1456" s="77"/>
      <c r="AO1456" s="77"/>
      <c r="AP1456" s="77"/>
      <c r="AQ1456" s="77"/>
      <c r="AR1456" s="77"/>
      <c r="AS1456" s="77"/>
      <c r="AT1456" s="77"/>
      <c r="AU1456" s="77"/>
    </row>
    <row r="1457" spans="1:47">
      <c r="A1457" s="77" t="s">
        <v>2304</v>
      </c>
      <c r="B1457" s="77" t="s">
        <v>2673</v>
      </c>
      <c r="C1457" s="78">
        <v>42579</v>
      </c>
      <c r="D1457" s="77" t="s">
        <v>3944</v>
      </c>
      <c r="E1457" s="94">
        <v>4.9000000000000004</v>
      </c>
      <c r="F1457" s="77" t="s">
        <v>94</v>
      </c>
      <c r="G1457" s="77" t="s">
        <v>170</v>
      </c>
      <c r="H1457" s="77"/>
      <c r="I1457" s="77"/>
      <c r="J1457" s="77"/>
      <c r="K1457" s="79"/>
      <c r="L1457" s="77"/>
      <c r="P1457" s="77"/>
      <c r="Q1457" s="77"/>
      <c r="R1457" s="77"/>
      <c r="S1457" s="77"/>
      <c r="V1457" s="77"/>
      <c r="W1457" s="77"/>
      <c r="X1457" s="77"/>
      <c r="Y1457" s="79"/>
      <c r="Z1457" s="79"/>
      <c r="AA1457" s="79"/>
      <c r="AB1457" s="79"/>
      <c r="AC1457" s="79"/>
      <c r="AD1457" s="79"/>
      <c r="AE1457" s="78"/>
      <c r="AF1457" s="77"/>
      <c r="AG1457" s="77"/>
      <c r="AH1457" s="77"/>
      <c r="AI1457" s="77"/>
      <c r="AJ1457" s="77"/>
      <c r="AK1457" s="77"/>
      <c r="AL1457" s="77"/>
      <c r="AM1457" s="77"/>
      <c r="AN1457" s="77"/>
      <c r="AO1457" s="77"/>
      <c r="AP1457" s="77"/>
      <c r="AQ1457" s="77"/>
      <c r="AR1457" s="77"/>
      <c r="AS1457" s="77"/>
      <c r="AT1457" s="77"/>
      <c r="AU1457" s="77"/>
    </row>
    <row r="1458" spans="1:47">
      <c r="A1458" s="77" t="s">
        <v>2304</v>
      </c>
      <c r="B1458" s="77" t="s">
        <v>2673</v>
      </c>
      <c r="C1458" s="78">
        <v>42579</v>
      </c>
      <c r="D1458" s="77" t="s">
        <v>3945</v>
      </c>
      <c r="E1458" s="94">
        <v>4.93</v>
      </c>
      <c r="F1458" s="77" t="s">
        <v>94</v>
      </c>
      <c r="G1458" s="77" t="s">
        <v>3660</v>
      </c>
      <c r="H1458" s="77"/>
      <c r="I1458" s="77"/>
      <c r="J1458" s="77"/>
      <c r="K1458" s="79"/>
      <c r="L1458" s="77"/>
      <c r="P1458" s="77"/>
      <c r="Q1458" s="77"/>
      <c r="R1458" s="77"/>
      <c r="S1458" s="77"/>
      <c r="V1458" s="77"/>
      <c r="W1458" s="77"/>
      <c r="X1458" s="77"/>
      <c r="Y1458" s="79"/>
      <c r="Z1458" s="79"/>
      <c r="AA1458" s="79"/>
      <c r="AB1458" s="79"/>
      <c r="AC1458" s="79"/>
      <c r="AD1458" s="79"/>
      <c r="AE1458" s="78"/>
      <c r="AF1458" s="77"/>
      <c r="AG1458" s="77"/>
      <c r="AH1458" s="77"/>
      <c r="AI1458" s="77"/>
      <c r="AJ1458" s="77"/>
      <c r="AK1458" s="77"/>
      <c r="AL1458" s="77"/>
      <c r="AM1458" s="77"/>
      <c r="AN1458" s="77"/>
      <c r="AO1458" s="77"/>
      <c r="AP1458" s="77"/>
      <c r="AQ1458" s="77"/>
      <c r="AR1458" s="77"/>
      <c r="AS1458" s="77"/>
      <c r="AT1458" s="77"/>
      <c r="AU1458" s="77"/>
    </row>
    <row r="1459" spans="1:47">
      <c r="A1459" s="77" t="s">
        <v>2304</v>
      </c>
      <c r="B1459" s="77" t="s">
        <v>2673</v>
      </c>
      <c r="C1459" s="78">
        <v>42579</v>
      </c>
      <c r="D1459" s="77" t="s">
        <v>3946</v>
      </c>
      <c r="E1459" s="94">
        <v>5.29</v>
      </c>
      <c r="F1459" s="77" t="s">
        <v>94</v>
      </c>
      <c r="G1459" s="77" t="s">
        <v>194</v>
      </c>
      <c r="H1459" s="77"/>
      <c r="I1459" s="77"/>
      <c r="J1459" s="77"/>
      <c r="K1459" s="79"/>
      <c r="L1459" s="77"/>
      <c r="P1459" s="77"/>
      <c r="Q1459" s="77"/>
      <c r="R1459" s="77"/>
      <c r="S1459" s="77"/>
      <c r="V1459" s="77"/>
      <c r="W1459" s="77"/>
      <c r="X1459" s="77"/>
      <c r="Y1459" s="79"/>
      <c r="Z1459" s="79"/>
      <c r="AA1459" s="79"/>
      <c r="AB1459" s="79"/>
      <c r="AC1459" s="79"/>
      <c r="AD1459" s="79"/>
      <c r="AE1459" s="78"/>
      <c r="AF1459" s="77"/>
      <c r="AG1459" s="77"/>
      <c r="AH1459" s="77"/>
      <c r="AI1459" s="77"/>
      <c r="AJ1459" s="77"/>
      <c r="AK1459" s="77"/>
      <c r="AL1459" s="77"/>
      <c r="AM1459" s="77"/>
      <c r="AN1459" s="77"/>
      <c r="AO1459" s="77"/>
      <c r="AP1459" s="77"/>
      <c r="AQ1459" s="77"/>
      <c r="AR1459" s="77"/>
      <c r="AS1459" s="77"/>
      <c r="AT1459" s="77"/>
      <c r="AU1459" s="77"/>
    </row>
    <row r="1460" spans="1:47">
      <c r="A1460" s="77" t="s">
        <v>2304</v>
      </c>
      <c r="B1460" s="77" t="s">
        <v>2673</v>
      </c>
      <c r="C1460" s="78">
        <v>42579</v>
      </c>
      <c r="D1460" s="77" t="s">
        <v>3947</v>
      </c>
      <c r="E1460" s="94">
        <v>5.39</v>
      </c>
      <c r="F1460" s="77" t="s">
        <v>94</v>
      </c>
      <c r="G1460" s="77" t="s">
        <v>3660</v>
      </c>
      <c r="H1460" s="77"/>
      <c r="I1460" s="77"/>
      <c r="J1460" s="77"/>
      <c r="K1460" s="79"/>
      <c r="L1460" s="77"/>
      <c r="P1460" s="77"/>
      <c r="Q1460" s="77"/>
      <c r="R1460" s="77"/>
      <c r="S1460" s="77"/>
      <c r="V1460" s="77"/>
      <c r="W1460" s="77"/>
      <c r="X1460" s="77"/>
      <c r="Y1460" s="79"/>
      <c r="Z1460" s="79"/>
      <c r="AA1460" s="79"/>
      <c r="AB1460" s="79"/>
      <c r="AC1460" s="79"/>
      <c r="AD1460" s="79"/>
      <c r="AE1460" s="78"/>
      <c r="AF1460" s="77"/>
      <c r="AG1460" s="77"/>
      <c r="AH1460" s="77"/>
      <c r="AI1460" s="77"/>
      <c r="AJ1460" s="77"/>
      <c r="AK1460" s="77"/>
      <c r="AL1460" s="77"/>
      <c r="AM1460" s="77"/>
      <c r="AN1460" s="77"/>
      <c r="AO1460" s="77"/>
      <c r="AP1460" s="77"/>
      <c r="AQ1460" s="77"/>
      <c r="AR1460" s="77"/>
      <c r="AS1460" s="77"/>
      <c r="AT1460" s="77"/>
      <c r="AU1460" s="77"/>
    </row>
    <row r="1461" spans="1:47">
      <c r="A1461" s="77" t="s">
        <v>2304</v>
      </c>
      <c r="B1461" s="77" t="s">
        <v>2673</v>
      </c>
      <c r="C1461" s="78">
        <v>42579</v>
      </c>
      <c r="D1461" s="77" t="s">
        <v>3948</v>
      </c>
      <c r="E1461" s="94">
        <v>5.58</v>
      </c>
      <c r="F1461" s="77" t="s">
        <v>94</v>
      </c>
      <c r="G1461" s="77" t="s">
        <v>105</v>
      </c>
      <c r="H1461" s="77"/>
      <c r="I1461" s="77"/>
      <c r="J1461" s="77"/>
      <c r="K1461" s="79"/>
      <c r="L1461" s="77"/>
      <c r="P1461" s="77"/>
      <c r="Q1461" s="77"/>
      <c r="R1461" s="77"/>
      <c r="S1461" s="77"/>
      <c r="V1461" s="77"/>
      <c r="W1461" s="77"/>
      <c r="X1461" s="77"/>
      <c r="Y1461" s="79"/>
      <c r="Z1461" s="79"/>
      <c r="AA1461" s="79"/>
      <c r="AB1461" s="79"/>
      <c r="AC1461" s="79"/>
      <c r="AD1461" s="79"/>
      <c r="AE1461" s="78"/>
      <c r="AF1461" s="77"/>
      <c r="AG1461" s="77"/>
      <c r="AH1461" s="77"/>
      <c r="AI1461" s="77"/>
      <c r="AJ1461" s="77"/>
      <c r="AK1461" s="77"/>
      <c r="AL1461" s="77"/>
      <c r="AM1461" s="77"/>
      <c r="AN1461" s="77"/>
      <c r="AO1461" s="77"/>
      <c r="AP1461" s="77"/>
      <c r="AQ1461" s="77"/>
      <c r="AR1461" s="77"/>
      <c r="AS1461" s="77"/>
      <c r="AT1461" s="77"/>
      <c r="AU1461" s="77"/>
    </row>
    <row r="1462" spans="1:47">
      <c r="A1462" s="77" t="s">
        <v>2304</v>
      </c>
      <c r="B1462" s="77" t="s">
        <v>2673</v>
      </c>
      <c r="C1462" s="78">
        <v>42579</v>
      </c>
      <c r="D1462" s="77" t="s">
        <v>3949</v>
      </c>
      <c r="E1462" s="94">
        <v>5.62</v>
      </c>
      <c r="F1462" s="77" t="s">
        <v>94</v>
      </c>
      <c r="G1462" s="77" t="s">
        <v>108</v>
      </c>
      <c r="H1462" s="77"/>
      <c r="I1462" s="77"/>
      <c r="J1462" s="77"/>
      <c r="K1462" s="79"/>
      <c r="L1462" s="77"/>
      <c r="P1462" s="77"/>
      <c r="Q1462" s="77"/>
      <c r="R1462" s="77"/>
      <c r="S1462" s="77"/>
      <c r="V1462" s="77"/>
      <c r="W1462" s="77"/>
      <c r="X1462" s="77"/>
      <c r="Y1462" s="79"/>
      <c r="Z1462" s="79"/>
      <c r="AA1462" s="79"/>
      <c r="AB1462" s="79"/>
      <c r="AC1462" s="79"/>
      <c r="AD1462" s="79"/>
      <c r="AE1462" s="78"/>
      <c r="AF1462" s="77"/>
      <c r="AG1462" s="77"/>
      <c r="AH1462" s="77"/>
      <c r="AI1462" s="77"/>
      <c r="AJ1462" s="77"/>
      <c r="AK1462" s="77"/>
      <c r="AL1462" s="77"/>
      <c r="AM1462" s="77"/>
      <c r="AN1462" s="77"/>
      <c r="AO1462" s="77"/>
      <c r="AP1462" s="77"/>
      <c r="AQ1462" s="77"/>
      <c r="AR1462" s="77"/>
      <c r="AS1462" s="77"/>
      <c r="AT1462" s="77"/>
      <c r="AU1462" s="77"/>
    </row>
    <row r="1463" spans="1:47">
      <c r="A1463" s="77" t="s">
        <v>2304</v>
      </c>
      <c r="B1463" s="77" t="s">
        <v>2673</v>
      </c>
      <c r="C1463" s="78">
        <v>42579</v>
      </c>
      <c r="D1463" s="77" t="s">
        <v>3950</v>
      </c>
      <c r="E1463" s="94">
        <v>6.42</v>
      </c>
      <c r="F1463" s="77" t="s">
        <v>94</v>
      </c>
      <c r="G1463" s="77" t="s">
        <v>3660</v>
      </c>
      <c r="H1463" s="77"/>
      <c r="I1463" s="77"/>
      <c r="J1463" s="77"/>
      <c r="K1463" s="79"/>
      <c r="L1463" s="77"/>
      <c r="P1463" s="77"/>
      <c r="Q1463" s="77"/>
      <c r="R1463" s="77"/>
      <c r="S1463" s="77"/>
      <c r="V1463" s="77"/>
      <c r="W1463" s="77"/>
      <c r="X1463" s="77"/>
      <c r="Y1463" s="79"/>
      <c r="Z1463" s="79"/>
      <c r="AA1463" s="79"/>
      <c r="AB1463" s="79"/>
      <c r="AC1463" s="79"/>
      <c r="AD1463" s="79"/>
      <c r="AE1463" s="78"/>
      <c r="AF1463" s="77"/>
      <c r="AG1463" s="77"/>
      <c r="AH1463" s="77"/>
      <c r="AI1463" s="77"/>
      <c r="AJ1463" s="77"/>
      <c r="AK1463" s="77"/>
      <c r="AL1463" s="77"/>
      <c r="AM1463" s="77"/>
      <c r="AN1463" s="77"/>
      <c r="AO1463" s="77"/>
      <c r="AP1463" s="77"/>
      <c r="AQ1463" s="77"/>
      <c r="AR1463" s="77"/>
      <c r="AS1463" s="77"/>
      <c r="AT1463" s="77"/>
      <c r="AU1463" s="77"/>
    </row>
    <row r="1464" spans="1:47">
      <c r="A1464" s="77" t="s">
        <v>2304</v>
      </c>
      <c r="B1464" s="77" t="s">
        <v>2673</v>
      </c>
      <c r="C1464" s="78">
        <v>42579</v>
      </c>
      <c r="D1464" s="77" t="s">
        <v>3951</v>
      </c>
      <c r="E1464" s="94">
        <v>6.74</v>
      </c>
      <c r="F1464" s="77" t="s">
        <v>94</v>
      </c>
      <c r="G1464" s="77" t="s">
        <v>124</v>
      </c>
      <c r="H1464" s="77"/>
      <c r="I1464" s="77"/>
      <c r="J1464" s="77"/>
      <c r="K1464" s="79"/>
      <c r="L1464" s="77"/>
      <c r="P1464" s="77"/>
      <c r="Q1464" s="77"/>
      <c r="R1464" s="77"/>
      <c r="S1464" s="77"/>
      <c r="V1464" s="77"/>
      <c r="W1464" s="77"/>
      <c r="X1464" s="77"/>
      <c r="Y1464" s="79"/>
      <c r="Z1464" s="79"/>
      <c r="AA1464" s="79"/>
      <c r="AB1464" s="79"/>
      <c r="AC1464" s="79"/>
      <c r="AD1464" s="79"/>
      <c r="AE1464" s="78"/>
      <c r="AF1464" s="77"/>
      <c r="AG1464" s="77"/>
      <c r="AH1464" s="77"/>
      <c r="AI1464" s="77"/>
      <c r="AJ1464" s="77"/>
      <c r="AK1464" s="77"/>
      <c r="AL1464" s="77"/>
      <c r="AM1464" s="77"/>
      <c r="AN1464" s="77"/>
      <c r="AO1464" s="77"/>
      <c r="AP1464" s="77"/>
      <c r="AQ1464" s="77"/>
      <c r="AR1464" s="77"/>
      <c r="AS1464" s="77"/>
      <c r="AT1464" s="77"/>
      <c r="AU1464" s="77"/>
    </row>
    <row r="1465" spans="1:47">
      <c r="A1465" s="77" t="s">
        <v>2304</v>
      </c>
      <c r="B1465" s="77" t="s">
        <v>2673</v>
      </c>
      <c r="C1465" s="78">
        <v>42579</v>
      </c>
      <c r="D1465" s="77" t="s">
        <v>3952</v>
      </c>
      <c r="E1465" s="94">
        <v>6.95</v>
      </c>
      <c r="F1465" s="77" t="s">
        <v>94</v>
      </c>
      <c r="G1465" s="77" t="s">
        <v>127</v>
      </c>
      <c r="H1465" s="77"/>
      <c r="I1465" s="77"/>
      <c r="J1465" s="77"/>
      <c r="K1465" s="79"/>
      <c r="L1465" s="77"/>
      <c r="P1465" s="77"/>
      <c r="Q1465" s="77"/>
      <c r="R1465" s="77"/>
      <c r="S1465" s="77"/>
      <c r="V1465" s="77"/>
      <c r="W1465" s="77"/>
      <c r="X1465" s="77"/>
      <c r="Y1465" s="79"/>
      <c r="Z1465" s="79"/>
      <c r="AA1465" s="79"/>
      <c r="AB1465" s="79"/>
      <c r="AC1465" s="79"/>
      <c r="AD1465" s="79"/>
      <c r="AE1465" s="78"/>
      <c r="AF1465" s="77"/>
      <c r="AG1465" s="77"/>
      <c r="AH1465" s="77"/>
      <c r="AI1465" s="77"/>
      <c r="AJ1465" s="77"/>
      <c r="AK1465" s="77"/>
      <c r="AL1465" s="77"/>
      <c r="AM1465" s="77"/>
      <c r="AN1465" s="77"/>
      <c r="AO1465" s="77"/>
      <c r="AP1465" s="77"/>
      <c r="AQ1465" s="77"/>
      <c r="AR1465" s="77"/>
      <c r="AS1465" s="77"/>
      <c r="AT1465" s="77"/>
      <c r="AU1465" s="77"/>
    </row>
    <row r="1466" spans="1:47">
      <c r="A1466" s="77" t="s">
        <v>2304</v>
      </c>
      <c r="B1466" s="77" t="s">
        <v>2673</v>
      </c>
      <c r="C1466" s="78">
        <v>42579</v>
      </c>
      <c r="D1466" s="77" t="s">
        <v>3953</v>
      </c>
      <c r="E1466" s="94">
        <v>6.98</v>
      </c>
      <c r="F1466" s="77" t="s">
        <v>94</v>
      </c>
      <c r="G1466" s="77" t="s">
        <v>166</v>
      </c>
      <c r="H1466" s="77"/>
      <c r="I1466" s="77"/>
      <c r="J1466" s="77"/>
      <c r="K1466" s="79"/>
      <c r="L1466" s="77"/>
      <c r="P1466" s="77"/>
      <c r="Q1466" s="77"/>
      <c r="R1466" s="77"/>
      <c r="S1466" s="77"/>
      <c r="V1466" s="77"/>
      <c r="W1466" s="77"/>
      <c r="X1466" s="77"/>
      <c r="Y1466" s="79"/>
      <c r="Z1466" s="79"/>
      <c r="AA1466" s="79"/>
      <c r="AB1466" s="79"/>
      <c r="AC1466" s="79"/>
      <c r="AD1466" s="79"/>
      <c r="AE1466" s="78"/>
      <c r="AF1466" s="77"/>
      <c r="AG1466" s="77"/>
      <c r="AH1466" s="77"/>
      <c r="AI1466" s="77"/>
      <c r="AJ1466" s="77"/>
      <c r="AK1466" s="77"/>
      <c r="AL1466" s="77"/>
      <c r="AM1466" s="77"/>
      <c r="AN1466" s="77"/>
      <c r="AO1466" s="77"/>
      <c r="AP1466" s="77"/>
      <c r="AQ1466" s="77"/>
      <c r="AR1466" s="77"/>
      <c r="AS1466" s="77"/>
      <c r="AT1466" s="77"/>
      <c r="AU1466" s="77"/>
    </row>
    <row r="1467" spans="1:47">
      <c r="A1467" s="77" t="s">
        <v>2304</v>
      </c>
      <c r="B1467" s="77" t="s">
        <v>2673</v>
      </c>
      <c r="C1467" s="78">
        <v>42579</v>
      </c>
      <c r="D1467" s="77" t="s">
        <v>3954</v>
      </c>
      <c r="E1467" s="94">
        <v>7.32</v>
      </c>
      <c r="F1467" s="77" t="s">
        <v>94</v>
      </c>
      <c r="G1467" s="77" t="s">
        <v>94</v>
      </c>
      <c r="H1467" s="77"/>
      <c r="I1467" s="77"/>
      <c r="J1467" s="77"/>
      <c r="K1467" s="79"/>
      <c r="L1467" s="77"/>
      <c r="P1467" s="77"/>
      <c r="Q1467" s="77"/>
      <c r="R1467" s="77"/>
      <c r="S1467" s="77"/>
      <c r="V1467" s="77"/>
      <c r="W1467" s="77"/>
      <c r="X1467" s="77"/>
      <c r="Y1467" s="79"/>
      <c r="Z1467" s="79"/>
      <c r="AA1467" s="79"/>
      <c r="AB1467" s="79"/>
      <c r="AC1467" s="79"/>
      <c r="AD1467" s="79"/>
      <c r="AE1467" s="78"/>
      <c r="AF1467" s="77"/>
      <c r="AG1467" s="77"/>
      <c r="AH1467" s="77"/>
      <c r="AI1467" s="77"/>
      <c r="AJ1467" s="77"/>
      <c r="AK1467" s="77"/>
      <c r="AL1467" s="77"/>
      <c r="AM1467" s="77"/>
      <c r="AN1467" s="77"/>
      <c r="AO1467" s="77"/>
      <c r="AP1467" s="77"/>
      <c r="AQ1467" s="77"/>
      <c r="AR1467" s="77"/>
      <c r="AS1467" s="77"/>
      <c r="AT1467" s="77"/>
      <c r="AU1467" s="77"/>
    </row>
    <row r="1468" spans="1:47">
      <c r="A1468" s="77" t="s">
        <v>2304</v>
      </c>
      <c r="B1468" s="77" t="s">
        <v>2673</v>
      </c>
      <c r="C1468" s="78">
        <v>42579</v>
      </c>
      <c r="D1468" s="77" t="s">
        <v>3955</v>
      </c>
      <c r="E1468" s="94">
        <v>7.61</v>
      </c>
      <c r="F1468" s="77" t="s">
        <v>94</v>
      </c>
      <c r="G1468" s="77" t="s">
        <v>105</v>
      </c>
      <c r="H1468" s="77"/>
      <c r="I1468" s="77"/>
      <c r="J1468" s="77"/>
      <c r="K1468" s="79"/>
      <c r="L1468" s="77"/>
      <c r="P1468" s="77"/>
      <c r="Q1468" s="77"/>
      <c r="R1468" s="77"/>
      <c r="S1468" s="77"/>
      <c r="V1468" s="77"/>
      <c r="W1468" s="77"/>
      <c r="X1468" s="77"/>
      <c r="Y1468" s="79"/>
      <c r="Z1468" s="79"/>
      <c r="AA1468" s="79"/>
      <c r="AB1468" s="79"/>
      <c r="AC1468" s="79"/>
      <c r="AD1468" s="79"/>
      <c r="AE1468" s="78"/>
      <c r="AF1468" s="77"/>
      <c r="AG1468" s="77"/>
      <c r="AH1468" s="77"/>
      <c r="AI1468" s="77"/>
      <c r="AJ1468" s="77"/>
      <c r="AK1468" s="77"/>
      <c r="AL1468" s="77"/>
      <c r="AM1468" s="77"/>
      <c r="AN1468" s="77"/>
      <c r="AO1468" s="77"/>
      <c r="AP1468" s="77"/>
      <c r="AQ1468" s="77"/>
      <c r="AR1468" s="77"/>
      <c r="AS1468" s="77"/>
      <c r="AT1468" s="77"/>
      <c r="AU1468" s="77"/>
    </row>
    <row r="1469" spans="1:47">
      <c r="A1469" s="77" t="s">
        <v>2304</v>
      </c>
      <c r="B1469" s="77" t="s">
        <v>2673</v>
      </c>
      <c r="C1469" s="78">
        <v>42579</v>
      </c>
      <c r="D1469" s="77" t="s">
        <v>3956</v>
      </c>
      <c r="E1469" s="94">
        <v>7.72</v>
      </c>
      <c r="F1469" s="77" t="s">
        <v>94</v>
      </c>
      <c r="G1469" s="77" t="s">
        <v>94</v>
      </c>
      <c r="H1469" s="77"/>
      <c r="I1469" s="77"/>
      <c r="J1469" s="77"/>
      <c r="K1469" s="79"/>
      <c r="L1469" s="77"/>
      <c r="P1469" s="77"/>
      <c r="Q1469" s="77"/>
      <c r="R1469" s="77"/>
      <c r="S1469" s="77"/>
      <c r="V1469" s="77"/>
      <c r="W1469" s="77"/>
      <c r="X1469" s="77"/>
      <c r="Y1469" s="79"/>
      <c r="Z1469" s="79"/>
      <c r="AA1469" s="79"/>
      <c r="AB1469" s="79"/>
      <c r="AC1469" s="79"/>
      <c r="AD1469" s="79"/>
      <c r="AE1469" s="78"/>
      <c r="AF1469" s="77"/>
      <c r="AG1469" s="77"/>
      <c r="AH1469" s="77"/>
      <c r="AI1469" s="77"/>
      <c r="AJ1469" s="77"/>
      <c r="AK1469" s="77"/>
      <c r="AL1469" s="77"/>
      <c r="AM1469" s="77"/>
      <c r="AN1469" s="77"/>
      <c r="AO1469" s="77"/>
      <c r="AP1469" s="77"/>
      <c r="AQ1469" s="77"/>
      <c r="AR1469" s="77"/>
      <c r="AS1469" s="77"/>
      <c r="AT1469" s="77"/>
      <c r="AU1469" s="77"/>
    </row>
    <row r="1470" spans="1:47">
      <c r="A1470" s="77" t="s">
        <v>2304</v>
      </c>
      <c r="B1470" s="77" t="s">
        <v>2673</v>
      </c>
      <c r="C1470" s="78">
        <v>42579</v>
      </c>
      <c r="D1470" s="77" t="s">
        <v>3957</v>
      </c>
      <c r="E1470" s="94">
        <v>7.77</v>
      </c>
      <c r="F1470" s="77" t="s">
        <v>94</v>
      </c>
      <c r="G1470" s="77" t="s">
        <v>113</v>
      </c>
      <c r="H1470" s="77"/>
      <c r="I1470" s="77"/>
      <c r="J1470" s="77"/>
      <c r="K1470" s="79"/>
      <c r="L1470" s="77"/>
      <c r="P1470" s="77"/>
      <c r="Q1470" s="77"/>
      <c r="R1470" s="77"/>
      <c r="S1470" s="77"/>
      <c r="V1470" s="77"/>
      <c r="W1470" s="77"/>
      <c r="X1470" s="77"/>
      <c r="Y1470" s="79"/>
      <c r="Z1470" s="79"/>
      <c r="AA1470" s="79"/>
      <c r="AB1470" s="79"/>
      <c r="AC1470" s="79"/>
      <c r="AD1470" s="79"/>
      <c r="AE1470" s="78"/>
      <c r="AF1470" s="77"/>
      <c r="AG1470" s="77"/>
      <c r="AH1470" s="77"/>
      <c r="AI1470" s="77"/>
      <c r="AJ1470" s="77"/>
      <c r="AK1470" s="77"/>
      <c r="AL1470" s="77"/>
      <c r="AM1470" s="77"/>
      <c r="AN1470" s="77"/>
      <c r="AO1470" s="77"/>
      <c r="AP1470" s="77"/>
      <c r="AQ1470" s="77"/>
      <c r="AR1470" s="77"/>
      <c r="AS1470" s="77"/>
      <c r="AT1470" s="77"/>
      <c r="AU1470" s="77"/>
    </row>
    <row r="1471" spans="1:47">
      <c r="A1471" s="77" t="s">
        <v>2304</v>
      </c>
      <c r="B1471" s="77" t="s">
        <v>2673</v>
      </c>
      <c r="C1471" s="78">
        <v>42579</v>
      </c>
      <c r="D1471" s="77" t="s">
        <v>3958</v>
      </c>
      <c r="E1471" s="94">
        <v>7.91</v>
      </c>
      <c r="F1471" s="77" t="s">
        <v>94</v>
      </c>
      <c r="G1471" s="77" t="s">
        <v>116</v>
      </c>
      <c r="H1471" s="77"/>
      <c r="I1471" s="77"/>
      <c r="J1471" s="77"/>
      <c r="K1471" s="79"/>
      <c r="L1471" s="77"/>
      <c r="P1471" s="77"/>
      <c r="Q1471" s="77"/>
      <c r="R1471" s="77"/>
      <c r="S1471" s="77"/>
      <c r="V1471" s="77"/>
      <c r="W1471" s="77"/>
      <c r="X1471" s="77"/>
      <c r="Y1471" s="79"/>
      <c r="Z1471" s="79"/>
      <c r="AA1471" s="79"/>
      <c r="AB1471" s="79"/>
      <c r="AC1471" s="79"/>
      <c r="AD1471" s="79"/>
      <c r="AE1471" s="78"/>
      <c r="AF1471" s="77"/>
      <c r="AG1471" s="77"/>
      <c r="AH1471" s="77"/>
      <c r="AI1471" s="77"/>
      <c r="AJ1471" s="77"/>
      <c r="AK1471" s="77"/>
      <c r="AL1471" s="77"/>
      <c r="AM1471" s="77"/>
      <c r="AN1471" s="77"/>
      <c r="AO1471" s="77"/>
      <c r="AP1471" s="77"/>
      <c r="AQ1471" s="77"/>
      <c r="AR1471" s="77"/>
      <c r="AS1471" s="77"/>
      <c r="AT1471" s="77"/>
      <c r="AU1471" s="77"/>
    </row>
    <row r="1472" spans="1:47">
      <c r="A1472" s="77" t="s">
        <v>2304</v>
      </c>
      <c r="B1472" s="77" t="s">
        <v>2673</v>
      </c>
      <c r="C1472" s="78">
        <v>42579</v>
      </c>
      <c r="D1472" s="77" t="s">
        <v>3959</v>
      </c>
      <c r="E1472" s="94">
        <v>8.4499999999999993</v>
      </c>
      <c r="F1472" s="77" t="s">
        <v>94</v>
      </c>
      <c r="G1472" s="77" t="s">
        <v>105</v>
      </c>
      <c r="H1472" s="77"/>
      <c r="I1472" s="77"/>
      <c r="J1472" s="77"/>
      <c r="K1472" s="79"/>
      <c r="L1472" s="77"/>
      <c r="P1472" s="77"/>
      <c r="Q1472" s="77"/>
      <c r="R1472" s="77"/>
      <c r="S1472" s="77"/>
      <c r="V1472" s="77"/>
      <c r="W1472" s="77"/>
      <c r="X1472" s="77"/>
      <c r="Y1472" s="79"/>
      <c r="Z1472" s="79"/>
      <c r="AA1472" s="79"/>
      <c r="AB1472" s="79"/>
      <c r="AC1472" s="79"/>
      <c r="AD1472" s="79"/>
      <c r="AE1472" s="78"/>
      <c r="AF1472" s="77"/>
      <c r="AG1472" s="77"/>
      <c r="AH1472" s="77"/>
      <c r="AI1472" s="77"/>
      <c r="AJ1472" s="77"/>
      <c r="AK1472" s="77"/>
      <c r="AL1472" s="77"/>
      <c r="AM1472" s="77"/>
      <c r="AN1472" s="77"/>
      <c r="AO1472" s="77"/>
      <c r="AP1472" s="77"/>
      <c r="AQ1472" s="77"/>
      <c r="AR1472" s="77"/>
      <c r="AS1472" s="77"/>
      <c r="AT1472" s="77"/>
      <c r="AU1472" s="77"/>
    </row>
    <row r="1473" spans="1:47">
      <c r="A1473" s="77" t="s">
        <v>2304</v>
      </c>
      <c r="B1473" s="77" t="s">
        <v>2673</v>
      </c>
      <c r="C1473" s="78">
        <v>42579</v>
      </c>
      <c r="D1473" s="77" t="s">
        <v>3960</v>
      </c>
      <c r="E1473" s="94">
        <v>8.5399999999999991</v>
      </c>
      <c r="F1473" s="77" t="s">
        <v>94</v>
      </c>
      <c r="G1473" s="77" t="s">
        <v>3660</v>
      </c>
      <c r="H1473" s="77"/>
      <c r="I1473" s="77"/>
      <c r="J1473" s="77"/>
      <c r="K1473" s="79"/>
      <c r="L1473" s="77"/>
      <c r="P1473" s="77"/>
      <c r="Q1473" s="77"/>
      <c r="R1473" s="77"/>
      <c r="S1473" s="77"/>
      <c r="V1473" s="77"/>
      <c r="W1473" s="77"/>
      <c r="X1473" s="77"/>
      <c r="Y1473" s="79"/>
      <c r="Z1473" s="79"/>
      <c r="AA1473" s="79"/>
      <c r="AB1473" s="79"/>
      <c r="AC1473" s="79"/>
      <c r="AD1473" s="79"/>
      <c r="AE1473" s="78"/>
      <c r="AF1473" s="77"/>
      <c r="AG1473" s="77"/>
      <c r="AH1473" s="77"/>
      <c r="AI1473" s="77"/>
      <c r="AJ1473" s="77"/>
      <c r="AK1473" s="77"/>
      <c r="AL1473" s="77"/>
      <c r="AM1473" s="77"/>
      <c r="AN1473" s="77"/>
      <c r="AO1473" s="77"/>
      <c r="AP1473" s="77"/>
      <c r="AQ1473" s="77"/>
      <c r="AR1473" s="77"/>
      <c r="AS1473" s="77"/>
      <c r="AT1473" s="77"/>
      <c r="AU1473" s="77"/>
    </row>
    <row r="1474" spans="1:47">
      <c r="A1474" s="77" t="s">
        <v>2304</v>
      </c>
      <c r="B1474" s="77" t="s">
        <v>2673</v>
      </c>
      <c r="C1474" s="78">
        <v>42579</v>
      </c>
      <c r="D1474" s="77" t="s">
        <v>3961</v>
      </c>
      <c r="E1474" s="94">
        <v>8.59</v>
      </c>
      <c r="F1474" s="77" t="s">
        <v>94</v>
      </c>
      <c r="G1474" s="77" t="s">
        <v>94</v>
      </c>
      <c r="H1474" s="77"/>
      <c r="I1474" s="77"/>
      <c r="J1474" s="77"/>
      <c r="K1474" s="79"/>
      <c r="L1474" s="77"/>
      <c r="P1474" s="77"/>
      <c r="Q1474" s="77"/>
      <c r="R1474" s="77"/>
      <c r="S1474" s="77"/>
      <c r="V1474" s="77"/>
      <c r="W1474" s="77"/>
      <c r="X1474" s="77"/>
      <c r="Y1474" s="79"/>
      <c r="Z1474" s="79"/>
      <c r="AA1474" s="79"/>
      <c r="AB1474" s="79"/>
      <c r="AC1474" s="79"/>
      <c r="AD1474" s="79"/>
      <c r="AE1474" s="78"/>
      <c r="AF1474" s="77"/>
      <c r="AG1474" s="77"/>
      <c r="AH1474" s="77"/>
      <c r="AI1474" s="77"/>
      <c r="AJ1474" s="77"/>
      <c r="AK1474" s="77"/>
      <c r="AL1474" s="77"/>
      <c r="AM1474" s="77"/>
      <c r="AN1474" s="77"/>
      <c r="AO1474" s="77"/>
      <c r="AP1474" s="77"/>
      <c r="AQ1474" s="77"/>
      <c r="AR1474" s="77"/>
      <c r="AS1474" s="77"/>
      <c r="AT1474" s="77"/>
      <c r="AU1474" s="77"/>
    </row>
    <row r="1475" spans="1:47">
      <c r="A1475" s="77" t="s">
        <v>2304</v>
      </c>
      <c r="B1475" s="77" t="s">
        <v>2673</v>
      </c>
      <c r="C1475" s="78">
        <v>42579</v>
      </c>
      <c r="D1475" s="77" t="s">
        <v>3962</v>
      </c>
      <c r="E1475" s="94">
        <v>8.75</v>
      </c>
      <c r="F1475" s="77" t="s">
        <v>94</v>
      </c>
      <c r="G1475" s="77" t="s">
        <v>166</v>
      </c>
      <c r="H1475" s="77"/>
      <c r="I1475" s="77"/>
      <c r="J1475" s="77"/>
      <c r="K1475" s="79"/>
      <c r="L1475" s="77"/>
      <c r="P1475" s="77"/>
      <c r="Q1475" s="77"/>
      <c r="R1475" s="77"/>
      <c r="S1475" s="77"/>
      <c r="V1475" s="77"/>
      <c r="W1475" s="77"/>
      <c r="X1475" s="77"/>
      <c r="Y1475" s="79"/>
      <c r="Z1475" s="79"/>
      <c r="AA1475" s="79"/>
      <c r="AB1475" s="79"/>
      <c r="AC1475" s="79"/>
      <c r="AD1475" s="79"/>
      <c r="AE1475" s="78"/>
      <c r="AF1475" s="77"/>
      <c r="AG1475" s="77"/>
      <c r="AH1475" s="77"/>
      <c r="AI1475" s="77"/>
      <c r="AJ1475" s="77"/>
      <c r="AK1475" s="77"/>
      <c r="AL1475" s="77"/>
      <c r="AM1475" s="77"/>
      <c r="AN1475" s="77"/>
      <c r="AO1475" s="77"/>
      <c r="AP1475" s="77"/>
      <c r="AQ1475" s="77"/>
      <c r="AR1475" s="77"/>
      <c r="AS1475" s="77"/>
      <c r="AT1475" s="77"/>
      <c r="AU1475" s="77"/>
    </row>
    <row r="1476" spans="1:47">
      <c r="A1476" s="77" t="s">
        <v>2304</v>
      </c>
      <c r="B1476" s="77" t="s">
        <v>2673</v>
      </c>
      <c r="C1476" s="78">
        <v>42579</v>
      </c>
      <c r="D1476" s="77" t="s">
        <v>3963</v>
      </c>
      <c r="E1476" s="94">
        <v>9.0299999999999994</v>
      </c>
      <c r="F1476" s="77" t="s">
        <v>94</v>
      </c>
      <c r="G1476" s="77" t="s">
        <v>3660</v>
      </c>
      <c r="H1476" s="77"/>
      <c r="I1476" s="77"/>
      <c r="J1476" s="77"/>
      <c r="K1476" s="79"/>
      <c r="L1476" s="77"/>
      <c r="P1476" s="77"/>
      <c r="Q1476" s="77"/>
      <c r="R1476" s="77"/>
      <c r="S1476" s="77"/>
      <c r="V1476" s="77"/>
      <c r="W1476" s="77"/>
      <c r="X1476" s="77"/>
      <c r="Y1476" s="79"/>
      <c r="Z1476" s="79"/>
      <c r="AA1476" s="79"/>
      <c r="AB1476" s="79"/>
      <c r="AC1476" s="79"/>
      <c r="AD1476" s="79"/>
      <c r="AE1476" s="78"/>
      <c r="AF1476" s="77"/>
      <c r="AG1476" s="77"/>
      <c r="AH1476" s="77"/>
      <c r="AI1476" s="77"/>
      <c r="AJ1476" s="77"/>
      <c r="AK1476" s="77"/>
      <c r="AL1476" s="77"/>
      <c r="AM1476" s="77"/>
      <c r="AN1476" s="77"/>
      <c r="AO1476" s="77"/>
      <c r="AP1476" s="77"/>
      <c r="AQ1476" s="77"/>
      <c r="AR1476" s="77"/>
      <c r="AS1476" s="77"/>
      <c r="AT1476" s="77"/>
      <c r="AU1476" s="77"/>
    </row>
    <row r="1477" spans="1:47">
      <c r="A1477" s="77" t="s">
        <v>2304</v>
      </c>
      <c r="B1477" s="77" t="s">
        <v>2673</v>
      </c>
      <c r="C1477" s="78">
        <v>42579</v>
      </c>
      <c r="D1477" s="77" t="s">
        <v>3964</v>
      </c>
      <c r="E1477" s="94">
        <v>9.14</v>
      </c>
      <c r="F1477" s="77" t="s">
        <v>94</v>
      </c>
      <c r="G1477" s="77" t="s">
        <v>166</v>
      </c>
      <c r="H1477" s="77"/>
      <c r="I1477" s="77"/>
      <c r="J1477" s="77"/>
      <c r="K1477" s="79"/>
      <c r="L1477" s="77"/>
      <c r="P1477" s="77"/>
      <c r="Q1477" s="77"/>
      <c r="R1477" s="77"/>
      <c r="S1477" s="77"/>
      <c r="V1477" s="77"/>
      <c r="W1477" s="77"/>
      <c r="X1477" s="77"/>
      <c r="Y1477" s="79"/>
      <c r="Z1477" s="79"/>
      <c r="AA1477" s="79"/>
      <c r="AB1477" s="79"/>
      <c r="AC1477" s="79"/>
      <c r="AD1477" s="79"/>
      <c r="AE1477" s="78"/>
      <c r="AF1477" s="77"/>
      <c r="AG1477" s="77"/>
      <c r="AH1477" s="77"/>
      <c r="AI1477" s="77"/>
      <c r="AJ1477" s="77"/>
      <c r="AK1477" s="77"/>
      <c r="AL1477" s="77"/>
      <c r="AM1477" s="77"/>
      <c r="AN1477" s="77"/>
      <c r="AO1477" s="77"/>
      <c r="AP1477" s="77"/>
      <c r="AQ1477" s="77"/>
      <c r="AR1477" s="77"/>
      <c r="AS1477" s="77"/>
      <c r="AT1477" s="77"/>
      <c r="AU1477" s="77"/>
    </row>
    <row r="1478" spans="1:47">
      <c r="A1478" s="77" t="s">
        <v>2304</v>
      </c>
      <c r="B1478" s="77" t="s">
        <v>2673</v>
      </c>
      <c r="C1478" s="78">
        <v>42579</v>
      </c>
      <c r="D1478" s="77" t="s">
        <v>3965</v>
      </c>
      <c r="E1478" s="94">
        <v>9.57</v>
      </c>
      <c r="F1478" s="77" t="s">
        <v>94</v>
      </c>
      <c r="G1478" s="77" t="s">
        <v>105</v>
      </c>
      <c r="H1478" s="77"/>
      <c r="I1478" s="77"/>
      <c r="J1478" s="77"/>
      <c r="K1478" s="79"/>
      <c r="L1478" s="77"/>
      <c r="P1478" s="77"/>
      <c r="Q1478" s="77"/>
      <c r="R1478" s="77"/>
      <c r="S1478" s="77"/>
      <c r="V1478" s="77"/>
      <c r="W1478" s="77"/>
      <c r="X1478" s="77"/>
      <c r="Y1478" s="79"/>
      <c r="Z1478" s="79"/>
      <c r="AA1478" s="79"/>
      <c r="AB1478" s="79"/>
      <c r="AC1478" s="79"/>
      <c r="AD1478" s="79"/>
      <c r="AE1478" s="78"/>
      <c r="AF1478" s="77"/>
      <c r="AG1478" s="77"/>
      <c r="AH1478" s="77"/>
      <c r="AI1478" s="77"/>
      <c r="AJ1478" s="77"/>
      <c r="AK1478" s="77"/>
      <c r="AL1478" s="77"/>
      <c r="AM1478" s="77"/>
      <c r="AN1478" s="77"/>
      <c r="AO1478" s="77"/>
      <c r="AP1478" s="77"/>
      <c r="AQ1478" s="77"/>
      <c r="AR1478" s="77"/>
      <c r="AS1478" s="77"/>
      <c r="AT1478" s="77"/>
      <c r="AU1478" s="77"/>
    </row>
    <row r="1479" spans="1:47">
      <c r="A1479" s="77" t="s">
        <v>2304</v>
      </c>
      <c r="B1479" s="77" t="s">
        <v>2673</v>
      </c>
      <c r="C1479" s="78">
        <v>42579</v>
      </c>
      <c r="D1479" s="77" t="s">
        <v>3966</v>
      </c>
      <c r="E1479" s="94">
        <v>9.8000000000000007</v>
      </c>
      <c r="F1479" s="77" t="s">
        <v>94</v>
      </c>
      <c r="G1479" s="77" t="s">
        <v>94</v>
      </c>
      <c r="H1479" s="77"/>
      <c r="I1479" s="77"/>
      <c r="J1479" s="77"/>
      <c r="K1479" s="79"/>
      <c r="L1479" s="77"/>
      <c r="P1479" s="77"/>
      <c r="Q1479" s="77"/>
      <c r="R1479" s="77"/>
      <c r="S1479" s="77"/>
      <c r="V1479" s="77"/>
      <c r="W1479" s="77"/>
      <c r="X1479" s="77"/>
      <c r="Y1479" s="79"/>
      <c r="Z1479" s="79"/>
      <c r="AA1479" s="79"/>
      <c r="AB1479" s="79"/>
      <c r="AC1479" s="79"/>
      <c r="AD1479" s="79"/>
      <c r="AE1479" s="78"/>
      <c r="AF1479" s="77"/>
      <c r="AG1479" s="77"/>
      <c r="AH1479" s="77"/>
      <c r="AI1479" s="77"/>
      <c r="AJ1479" s="77"/>
      <c r="AK1479" s="77"/>
      <c r="AL1479" s="77"/>
      <c r="AM1479" s="77"/>
      <c r="AN1479" s="77"/>
      <c r="AO1479" s="77"/>
      <c r="AP1479" s="77"/>
      <c r="AQ1479" s="77"/>
      <c r="AR1479" s="77"/>
      <c r="AS1479" s="77"/>
      <c r="AT1479" s="77"/>
      <c r="AU1479" s="77"/>
    </row>
    <row r="1480" spans="1:47">
      <c r="A1480" s="77" t="s">
        <v>2304</v>
      </c>
      <c r="B1480" s="77" t="s">
        <v>2673</v>
      </c>
      <c r="C1480" s="78">
        <v>42579</v>
      </c>
      <c r="D1480" s="77" t="s">
        <v>3967</v>
      </c>
      <c r="E1480" s="94">
        <v>10.38</v>
      </c>
      <c r="F1480" s="77" t="s">
        <v>94</v>
      </c>
      <c r="G1480" s="77" t="s">
        <v>105</v>
      </c>
      <c r="H1480" s="77"/>
      <c r="I1480" s="77"/>
      <c r="J1480" s="77"/>
      <c r="K1480" s="79"/>
      <c r="L1480" s="77"/>
      <c r="P1480" s="77"/>
      <c r="Q1480" s="77"/>
      <c r="R1480" s="77"/>
      <c r="S1480" s="77"/>
      <c r="V1480" s="77"/>
      <c r="W1480" s="77"/>
      <c r="X1480" s="77"/>
      <c r="Y1480" s="79"/>
      <c r="Z1480" s="79"/>
      <c r="AA1480" s="79"/>
      <c r="AB1480" s="79"/>
      <c r="AC1480" s="79"/>
      <c r="AD1480" s="79"/>
      <c r="AE1480" s="78"/>
      <c r="AF1480" s="77"/>
      <c r="AG1480" s="77"/>
      <c r="AH1480" s="77"/>
      <c r="AI1480" s="77"/>
      <c r="AJ1480" s="77"/>
      <c r="AK1480" s="77"/>
      <c r="AL1480" s="77"/>
      <c r="AM1480" s="77"/>
      <c r="AN1480" s="77"/>
      <c r="AO1480" s="77"/>
      <c r="AP1480" s="77"/>
      <c r="AQ1480" s="77"/>
      <c r="AR1480" s="77"/>
      <c r="AS1480" s="77"/>
      <c r="AT1480" s="77"/>
      <c r="AU1480" s="77"/>
    </row>
    <row r="1481" spans="1:47">
      <c r="A1481" s="77" t="s">
        <v>2304</v>
      </c>
      <c r="B1481" s="77" t="s">
        <v>2673</v>
      </c>
      <c r="C1481" s="78">
        <v>42579</v>
      </c>
      <c r="D1481" s="77" t="s">
        <v>3968</v>
      </c>
      <c r="E1481" s="94">
        <v>10.42</v>
      </c>
      <c r="F1481" s="77" t="s">
        <v>94</v>
      </c>
      <c r="G1481" s="77" t="s">
        <v>3660</v>
      </c>
      <c r="H1481" s="77"/>
      <c r="I1481" s="77"/>
      <c r="J1481" s="77"/>
      <c r="K1481" s="79"/>
      <c r="L1481" s="77"/>
      <c r="P1481" s="77"/>
      <c r="Q1481" s="77"/>
      <c r="R1481" s="77"/>
      <c r="S1481" s="77"/>
      <c r="V1481" s="77"/>
      <c r="W1481" s="77"/>
      <c r="X1481" s="77"/>
      <c r="Y1481" s="79"/>
      <c r="Z1481" s="79"/>
      <c r="AA1481" s="79"/>
      <c r="AB1481" s="79"/>
      <c r="AC1481" s="79"/>
      <c r="AD1481" s="79"/>
      <c r="AE1481" s="78"/>
      <c r="AF1481" s="77"/>
      <c r="AG1481" s="77"/>
      <c r="AH1481" s="77"/>
      <c r="AI1481" s="77"/>
      <c r="AJ1481" s="77"/>
      <c r="AK1481" s="77"/>
      <c r="AL1481" s="77"/>
      <c r="AM1481" s="77"/>
      <c r="AN1481" s="77"/>
      <c r="AO1481" s="77"/>
      <c r="AP1481" s="77"/>
      <c r="AQ1481" s="77"/>
      <c r="AR1481" s="77"/>
      <c r="AS1481" s="77"/>
      <c r="AT1481" s="77"/>
      <c r="AU1481" s="77"/>
    </row>
    <row r="1482" spans="1:47">
      <c r="A1482" s="77" t="s">
        <v>2304</v>
      </c>
      <c r="B1482" s="77" t="s">
        <v>2673</v>
      </c>
      <c r="C1482" s="78">
        <v>42579</v>
      </c>
      <c r="D1482" s="77" t="s">
        <v>3969</v>
      </c>
      <c r="E1482" s="94">
        <v>10.53</v>
      </c>
      <c r="F1482" s="77" t="s">
        <v>94</v>
      </c>
      <c r="G1482" s="77" t="s">
        <v>170</v>
      </c>
      <c r="H1482" s="77"/>
      <c r="I1482" s="77"/>
      <c r="J1482" s="77"/>
      <c r="K1482" s="79"/>
      <c r="L1482" s="77"/>
      <c r="P1482" s="77"/>
      <c r="Q1482" s="77"/>
      <c r="R1482" s="77"/>
      <c r="S1482" s="77"/>
      <c r="V1482" s="77"/>
      <c r="W1482" s="77"/>
      <c r="X1482" s="77"/>
      <c r="Y1482" s="79"/>
      <c r="Z1482" s="79"/>
      <c r="AA1482" s="79"/>
      <c r="AB1482" s="79"/>
      <c r="AC1482" s="79"/>
      <c r="AD1482" s="79"/>
      <c r="AE1482" s="78"/>
      <c r="AF1482" s="77"/>
      <c r="AG1482" s="77"/>
      <c r="AH1482" s="77"/>
      <c r="AI1482" s="77"/>
      <c r="AJ1482" s="77"/>
      <c r="AK1482" s="77"/>
      <c r="AL1482" s="77"/>
      <c r="AM1482" s="77"/>
      <c r="AN1482" s="77"/>
      <c r="AO1482" s="77"/>
      <c r="AP1482" s="77"/>
      <c r="AQ1482" s="77"/>
      <c r="AR1482" s="77"/>
      <c r="AS1482" s="77"/>
      <c r="AT1482" s="77"/>
      <c r="AU1482" s="77"/>
    </row>
    <row r="1483" spans="1:47">
      <c r="A1483" s="77" t="s">
        <v>2304</v>
      </c>
      <c r="B1483" s="77" t="s">
        <v>2673</v>
      </c>
      <c r="C1483" s="78">
        <v>42579</v>
      </c>
      <c r="D1483" s="77" t="s">
        <v>3970</v>
      </c>
      <c r="E1483" s="94">
        <v>10.63</v>
      </c>
      <c r="F1483" s="77" t="s">
        <v>94</v>
      </c>
      <c r="G1483" s="77" t="s">
        <v>194</v>
      </c>
      <c r="H1483" s="77"/>
      <c r="I1483" s="77"/>
      <c r="J1483" s="77"/>
      <c r="K1483" s="79"/>
      <c r="L1483" s="77"/>
      <c r="P1483" s="77"/>
      <c r="Q1483" s="77"/>
      <c r="R1483" s="77"/>
      <c r="S1483" s="77"/>
      <c r="V1483" s="77"/>
      <c r="W1483" s="77"/>
      <c r="X1483" s="77"/>
      <c r="Y1483" s="79"/>
      <c r="Z1483" s="79"/>
      <c r="AA1483" s="79"/>
      <c r="AB1483" s="79"/>
      <c r="AC1483" s="79"/>
      <c r="AD1483" s="79"/>
      <c r="AE1483" s="78"/>
      <c r="AF1483" s="77"/>
      <c r="AG1483" s="77"/>
      <c r="AH1483" s="77"/>
      <c r="AI1483" s="77"/>
      <c r="AJ1483" s="77"/>
      <c r="AK1483" s="77"/>
      <c r="AL1483" s="77"/>
      <c r="AM1483" s="77"/>
      <c r="AN1483" s="77"/>
      <c r="AO1483" s="77"/>
      <c r="AP1483" s="77"/>
      <c r="AQ1483" s="77"/>
      <c r="AR1483" s="77"/>
      <c r="AS1483" s="77"/>
      <c r="AT1483" s="77"/>
      <c r="AU1483" s="77"/>
    </row>
    <row r="1484" spans="1:47">
      <c r="A1484" s="77" t="s">
        <v>2304</v>
      </c>
      <c r="B1484" s="77" t="s">
        <v>2673</v>
      </c>
      <c r="C1484" s="78">
        <v>42579</v>
      </c>
      <c r="D1484" s="77" t="s">
        <v>3971</v>
      </c>
      <c r="E1484" s="94">
        <v>11.12</v>
      </c>
      <c r="F1484" s="77" t="s">
        <v>94</v>
      </c>
      <c r="G1484" s="77" t="s">
        <v>152</v>
      </c>
      <c r="H1484" s="77"/>
      <c r="I1484" s="77"/>
      <c r="J1484" s="77"/>
      <c r="K1484" s="79"/>
      <c r="L1484" s="77"/>
      <c r="P1484" s="77"/>
      <c r="Q1484" s="77"/>
      <c r="R1484" s="77"/>
      <c r="S1484" s="77"/>
      <c r="V1484" s="77"/>
      <c r="W1484" s="77"/>
      <c r="X1484" s="77"/>
      <c r="Y1484" s="79"/>
      <c r="Z1484" s="79"/>
      <c r="AA1484" s="79"/>
      <c r="AB1484" s="79"/>
      <c r="AC1484" s="79"/>
      <c r="AD1484" s="79"/>
      <c r="AE1484" s="78"/>
      <c r="AF1484" s="77"/>
      <c r="AG1484" s="77"/>
      <c r="AH1484" s="77"/>
      <c r="AI1484" s="77"/>
      <c r="AJ1484" s="77"/>
      <c r="AK1484" s="77"/>
      <c r="AL1484" s="77"/>
      <c r="AM1484" s="77"/>
      <c r="AN1484" s="77"/>
      <c r="AO1484" s="77"/>
      <c r="AP1484" s="77"/>
      <c r="AQ1484" s="77"/>
      <c r="AR1484" s="77"/>
      <c r="AS1484" s="77"/>
      <c r="AT1484" s="77"/>
      <c r="AU1484" s="77"/>
    </row>
    <row r="1485" spans="1:47">
      <c r="A1485" s="77" t="s">
        <v>2304</v>
      </c>
      <c r="B1485" s="77" t="s">
        <v>2673</v>
      </c>
      <c r="C1485" s="78">
        <v>42579</v>
      </c>
      <c r="D1485" s="77" t="s">
        <v>3972</v>
      </c>
      <c r="E1485" s="94">
        <v>11.36</v>
      </c>
      <c r="F1485" s="77" t="s">
        <v>94</v>
      </c>
      <c r="G1485" s="77" t="s">
        <v>105</v>
      </c>
      <c r="H1485" s="77"/>
      <c r="I1485" s="77"/>
      <c r="J1485" s="77"/>
      <c r="K1485" s="79"/>
      <c r="L1485" s="77"/>
      <c r="P1485" s="77"/>
      <c r="Q1485" s="77"/>
      <c r="R1485" s="77"/>
      <c r="S1485" s="77"/>
      <c r="V1485" s="77"/>
      <c r="W1485" s="77"/>
      <c r="X1485" s="77"/>
      <c r="Y1485" s="79"/>
      <c r="Z1485" s="79"/>
      <c r="AA1485" s="79"/>
      <c r="AB1485" s="79"/>
      <c r="AC1485" s="79"/>
      <c r="AD1485" s="79"/>
      <c r="AE1485" s="78"/>
      <c r="AF1485" s="77"/>
      <c r="AG1485" s="77"/>
      <c r="AH1485" s="77"/>
      <c r="AI1485" s="77"/>
      <c r="AJ1485" s="77"/>
      <c r="AK1485" s="77"/>
      <c r="AL1485" s="77"/>
      <c r="AM1485" s="77"/>
      <c r="AN1485" s="77"/>
      <c r="AO1485" s="77"/>
      <c r="AP1485" s="77"/>
      <c r="AQ1485" s="77"/>
      <c r="AR1485" s="77"/>
      <c r="AS1485" s="77"/>
      <c r="AT1485" s="77"/>
      <c r="AU1485" s="77"/>
    </row>
    <row r="1486" spans="1:47">
      <c r="A1486" s="77" t="s">
        <v>2304</v>
      </c>
      <c r="B1486" s="77" t="s">
        <v>2673</v>
      </c>
      <c r="C1486" s="78">
        <v>42579</v>
      </c>
      <c r="D1486" s="77" t="s">
        <v>3973</v>
      </c>
      <c r="E1486" s="94">
        <v>11.8</v>
      </c>
      <c r="F1486" s="77" t="s">
        <v>94</v>
      </c>
      <c r="G1486" s="77" t="s">
        <v>3660</v>
      </c>
      <c r="H1486" s="77"/>
      <c r="I1486" s="77"/>
      <c r="J1486" s="77"/>
      <c r="K1486" s="79"/>
      <c r="L1486" s="77"/>
      <c r="P1486" s="77"/>
      <c r="Q1486" s="77"/>
      <c r="R1486" s="77"/>
      <c r="S1486" s="77"/>
      <c r="V1486" s="77"/>
      <c r="W1486" s="77"/>
      <c r="X1486" s="77"/>
      <c r="Y1486" s="79"/>
      <c r="Z1486" s="79"/>
      <c r="AA1486" s="79"/>
      <c r="AB1486" s="79"/>
      <c r="AC1486" s="79"/>
      <c r="AD1486" s="79"/>
      <c r="AE1486" s="78"/>
      <c r="AF1486" s="77"/>
      <c r="AG1486" s="77"/>
      <c r="AH1486" s="77"/>
      <c r="AI1486" s="77"/>
      <c r="AJ1486" s="77"/>
      <c r="AK1486" s="77"/>
      <c r="AL1486" s="77"/>
      <c r="AM1486" s="77"/>
      <c r="AN1486" s="77"/>
      <c r="AO1486" s="77"/>
      <c r="AP1486" s="77"/>
      <c r="AQ1486" s="77"/>
      <c r="AR1486" s="77"/>
      <c r="AS1486" s="77"/>
      <c r="AT1486" s="77"/>
      <c r="AU1486" s="77"/>
    </row>
    <row r="1487" spans="1:47">
      <c r="A1487" s="77" t="s">
        <v>2304</v>
      </c>
      <c r="B1487" s="77" t="s">
        <v>2673</v>
      </c>
      <c r="C1487" s="78">
        <v>42579</v>
      </c>
      <c r="D1487" s="77" t="s">
        <v>3974</v>
      </c>
      <c r="E1487" s="94">
        <v>12.35</v>
      </c>
      <c r="F1487" s="77" t="s">
        <v>94</v>
      </c>
      <c r="G1487" s="77" t="s">
        <v>3660</v>
      </c>
      <c r="H1487" s="77"/>
      <c r="I1487" s="77"/>
      <c r="J1487" s="77"/>
      <c r="K1487" s="79"/>
      <c r="L1487" s="77"/>
      <c r="P1487" s="77"/>
      <c r="Q1487" s="77"/>
      <c r="R1487" s="77"/>
      <c r="S1487" s="77"/>
      <c r="V1487" s="77"/>
      <c r="W1487" s="77"/>
      <c r="X1487" s="77"/>
      <c r="Y1487" s="79"/>
      <c r="Z1487" s="79"/>
      <c r="AA1487" s="79"/>
      <c r="AB1487" s="79"/>
      <c r="AC1487" s="79"/>
      <c r="AD1487" s="79"/>
      <c r="AE1487" s="78"/>
      <c r="AF1487" s="77"/>
      <c r="AG1487" s="77"/>
      <c r="AH1487" s="77"/>
      <c r="AI1487" s="77"/>
      <c r="AJ1487" s="77"/>
      <c r="AK1487" s="77"/>
      <c r="AL1487" s="77"/>
      <c r="AM1487" s="77"/>
      <c r="AN1487" s="77"/>
      <c r="AO1487" s="77"/>
      <c r="AP1487" s="77"/>
      <c r="AQ1487" s="77"/>
      <c r="AR1487" s="77"/>
      <c r="AS1487" s="77"/>
      <c r="AT1487" s="77"/>
      <c r="AU1487" s="77"/>
    </row>
    <row r="1488" spans="1:47">
      <c r="A1488" s="77" t="s">
        <v>2304</v>
      </c>
      <c r="B1488" s="77" t="s">
        <v>2673</v>
      </c>
      <c r="C1488" s="78">
        <v>42579</v>
      </c>
      <c r="D1488" s="77" t="s">
        <v>3975</v>
      </c>
      <c r="E1488" s="94">
        <v>12.82</v>
      </c>
      <c r="F1488" s="77" t="s">
        <v>94</v>
      </c>
      <c r="G1488" s="77" t="s">
        <v>127</v>
      </c>
      <c r="H1488" s="77"/>
      <c r="I1488" s="77"/>
      <c r="J1488" s="77"/>
      <c r="K1488" s="79"/>
      <c r="L1488" s="77"/>
      <c r="P1488" s="77"/>
      <c r="Q1488" s="77"/>
      <c r="R1488" s="77"/>
      <c r="S1488" s="77"/>
      <c r="V1488" s="77"/>
      <c r="W1488" s="77"/>
      <c r="X1488" s="77"/>
      <c r="Y1488" s="79"/>
      <c r="Z1488" s="79"/>
      <c r="AA1488" s="79"/>
      <c r="AB1488" s="79"/>
      <c r="AC1488" s="79"/>
      <c r="AD1488" s="79"/>
      <c r="AE1488" s="78"/>
      <c r="AF1488" s="77"/>
      <c r="AG1488" s="77"/>
      <c r="AH1488" s="77"/>
      <c r="AI1488" s="77"/>
      <c r="AJ1488" s="77"/>
      <c r="AK1488" s="77"/>
      <c r="AL1488" s="77"/>
      <c r="AM1488" s="77"/>
      <c r="AN1488" s="77"/>
      <c r="AO1488" s="77"/>
      <c r="AP1488" s="77"/>
      <c r="AQ1488" s="77"/>
      <c r="AR1488" s="77"/>
      <c r="AS1488" s="77"/>
      <c r="AT1488" s="77"/>
      <c r="AU1488" s="77"/>
    </row>
    <row r="1489" spans="1:47">
      <c r="A1489" s="77" t="s">
        <v>2304</v>
      </c>
      <c r="B1489" s="77" t="s">
        <v>2673</v>
      </c>
      <c r="C1489" s="78">
        <v>42579</v>
      </c>
      <c r="D1489" s="77" t="s">
        <v>3976</v>
      </c>
      <c r="E1489" s="94">
        <v>12.91</v>
      </c>
      <c r="F1489" s="77" t="s">
        <v>94</v>
      </c>
      <c r="G1489" s="77" t="s">
        <v>166</v>
      </c>
      <c r="H1489" s="77"/>
      <c r="I1489" s="77"/>
      <c r="J1489" s="77"/>
      <c r="K1489" s="79"/>
      <c r="L1489" s="77"/>
      <c r="P1489" s="77"/>
      <c r="Q1489" s="77"/>
      <c r="R1489" s="77"/>
      <c r="S1489" s="77"/>
      <c r="V1489" s="77"/>
      <c r="W1489" s="77"/>
      <c r="X1489" s="77"/>
      <c r="Y1489" s="79"/>
      <c r="Z1489" s="79"/>
      <c r="AA1489" s="79"/>
      <c r="AB1489" s="79"/>
      <c r="AC1489" s="79"/>
      <c r="AD1489" s="79"/>
      <c r="AE1489" s="78"/>
      <c r="AF1489" s="77"/>
      <c r="AG1489" s="77"/>
      <c r="AH1489" s="77"/>
      <c r="AI1489" s="77"/>
      <c r="AJ1489" s="77"/>
      <c r="AK1489" s="77"/>
      <c r="AL1489" s="77"/>
      <c r="AM1489" s="77"/>
      <c r="AN1489" s="77"/>
      <c r="AO1489" s="77"/>
      <c r="AP1489" s="77"/>
      <c r="AQ1489" s="77"/>
      <c r="AR1489" s="77"/>
      <c r="AS1489" s="77"/>
      <c r="AT1489" s="77"/>
      <c r="AU1489" s="77"/>
    </row>
    <row r="1490" spans="1:47">
      <c r="A1490" s="77" t="s">
        <v>2304</v>
      </c>
      <c r="B1490" s="77" t="s">
        <v>2673</v>
      </c>
      <c r="C1490" s="78">
        <v>42579</v>
      </c>
      <c r="D1490" s="77" t="s">
        <v>3977</v>
      </c>
      <c r="E1490" s="94">
        <v>12.98</v>
      </c>
      <c r="F1490" s="77" t="s">
        <v>94</v>
      </c>
      <c r="G1490" s="77" t="s">
        <v>208</v>
      </c>
      <c r="H1490" s="77"/>
      <c r="I1490" s="77"/>
      <c r="J1490" s="77"/>
      <c r="K1490" s="79"/>
      <c r="L1490" s="77"/>
      <c r="P1490" s="77"/>
      <c r="Q1490" s="77"/>
      <c r="R1490" s="77"/>
      <c r="S1490" s="77"/>
      <c r="V1490" s="77"/>
      <c r="W1490" s="77"/>
      <c r="X1490" s="77"/>
      <c r="Y1490" s="79"/>
      <c r="Z1490" s="79"/>
      <c r="AA1490" s="79"/>
      <c r="AB1490" s="79"/>
      <c r="AC1490" s="79"/>
      <c r="AD1490" s="79"/>
      <c r="AE1490" s="78"/>
      <c r="AF1490" s="77"/>
      <c r="AG1490" s="77"/>
      <c r="AH1490" s="77"/>
      <c r="AI1490" s="77"/>
      <c r="AJ1490" s="77"/>
      <c r="AK1490" s="77"/>
      <c r="AL1490" s="77"/>
      <c r="AM1490" s="77"/>
      <c r="AN1490" s="77"/>
      <c r="AO1490" s="77"/>
      <c r="AP1490" s="77"/>
      <c r="AQ1490" s="77"/>
      <c r="AR1490" s="77"/>
      <c r="AS1490" s="77"/>
      <c r="AT1490" s="77"/>
      <c r="AU1490" s="77"/>
    </row>
    <row r="1491" spans="1:47">
      <c r="A1491" s="77" t="s">
        <v>2304</v>
      </c>
      <c r="B1491" s="77" t="s">
        <v>2673</v>
      </c>
      <c r="C1491" s="78">
        <v>42579</v>
      </c>
      <c r="D1491" s="77" t="s">
        <v>3978</v>
      </c>
      <c r="E1491" s="94">
        <v>13.54</v>
      </c>
      <c r="F1491" s="77" t="s">
        <v>94</v>
      </c>
      <c r="G1491" s="77" t="s">
        <v>3660</v>
      </c>
      <c r="H1491" s="77"/>
      <c r="I1491" s="77"/>
      <c r="J1491" s="77"/>
      <c r="K1491" s="79"/>
      <c r="L1491" s="77"/>
      <c r="P1491" s="77"/>
      <c r="Q1491" s="77"/>
      <c r="R1491" s="77"/>
      <c r="S1491" s="77"/>
      <c r="V1491" s="77"/>
      <c r="W1491" s="77"/>
      <c r="X1491" s="77"/>
      <c r="Y1491" s="79"/>
      <c r="Z1491" s="79"/>
      <c r="AA1491" s="79"/>
      <c r="AB1491" s="79"/>
      <c r="AC1491" s="79"/>
      <c r="AD1491" s="79"/>
      <c r="AE1491" s="78"/>
      <c r="AF1491" s="77"/>
      <c r="AG1491" s="77"/>
      <c r="AH1491" s="77"/>
      <c r="AI1491" s="77"/>
      <c r="AJ1491" s="77"/>
      <c r="AK1491" s="77"/>
      <c r="AL1491" s="77"/>
      <c r="AM1491" s="77"/>
      <c r="AN1491" s="77"/>
      <c r="AO1491" s="77"/>
      <c r="AP1491" s="77"/>
      <c r="AQ1491" s="77"/>
      <c r="AR1491" s="77"/>
      <c r="AS1491" s="77"/>
      <c r="AT1491" s="77"/>
      <c r="AU1491" s="77"/>
    </row>
    <row r="1492" spans="1:47">
      <c r="A1492" s="77" t="s">
        <v>2304</v>
      </c>
      <c r="B1492" s="77" t="s">
        <v>2673</v>
      </c>
      <c r="C1492" s="78">
        <v>42579</v>
      </c>
      <c r="D1492" s="77" t="s">
        <v>3979</v>
      </c>
      <c r="E1492" s="94">
        <v>13.81</v>
      </c>
      <c r="F1492" s="77" t="s">
        <v>94</v>
      </c>
      <c r="G1492" s="77" t="s">
        <v>103</v>
      </c>
      <c r="H1492" s="77"/>
      <c r="I1492" s="77"/>
      <c r="J1492" s="77"/>
      <c r="K1492" s="79"/>
      <c r="L1492" s="77"/>
      <c r="P1492" s="77"/>
      <c r="Q1492" s="77"/>
      <c r="R1492" s="77"/>
      <c r="S1492" s="77"/>
      <c r="V1492" s="77"/>
      <c r="W1492" s="77"/>
      <c r="X1492" s="77"/>
      <c r="Y1492" s="79"/>
      <c r="Z1492" s="79"/>
      <c r="AA1492" s="79"/>
      <c r="AB1492" s="79"/>
      <c r="AC1492" s="79"/>
      <c r="AD1492" s="79"/>
      <c r="AE1492" s="78"/>
      <c r="AF1492" s="77"/>
      <c r="AG1492" s="77"/>
      <c r="AH1492" s="77"/>
      <c r="AI1492" s="77"/>
      <c r="AJ1492" s="77"/>
      <c r="AK1492" s="77"/>
      <c r="AL1492" s="77"/>
      <c r="AM1492" s="77"/>
      <c r="AN1492" s="77"/>
      <c r="AO1492" s="77"/>
      <c r="AP1492" s="77"/>
      <c r="AQ1492" s="77"/>
      <c r="AR1492" s="77"/>
      <c r="AS1492" s="77"/>
      <c r="AT1492" s="77"/>
      <c r="AU1492" s="77"/>
    </row>
    <row r="1493" spans="1:47">
      <c r="A1493" s="77" t="s">
        <v>2304</v>
      </c>
      <c r="B1493" s="77" t="s">
        <v>2673</v>
      </c>
      <c r="C1493" s="78">
        <v>42579</v>
      </c>
      <c r="D1493" s="77" t="s">
        <v>3980</v>
      </c>
      <c r="E1493" s="94">
        <v>13.99</v>
      </c>
      <c r="F1493" s="77" t="s">
        <v>94</v>
      </c>
      <c r="G1493" s="77" t="s">
        <v>3660</v>
      </c>
      <c r="H1493" s="77"/>
      <c r="I1493" s="77"/>
      <c r="J1493" s="77"/>
      <c r="K1493" s="79"/>
      <c r="L1493" s="77"/>
      <c r="P1493" s="77"/>
      <c r="Q1493" s="77"/>
      <c r="R1493" s="77"/>
      <c r="S1493" s="77"/>
      <c r="V1493" s="77"/>
      <c r="W1493" s="77"/>
      <c r="X1493" s="77"/>
      <c r="Y1493" s="79"/>
      <c r="Z1493" s="79"/>
      <c r="AA1493" s="79"/>
      <c r="AB1493" s="79"/>
      <c r="AC1493" s="79"/>
      <c r="AD1493" s="79"/>
      <c r="AE1493" s="78"/>
      <c r="AF1493" s="77"/>
      <c r="AG1493" s="77"/>
      <c r="AH1493" s="77"/>
      <c r="AI1493" s="77"/>
      <c r="AJ1493" s="77"/>
      <c r="AK1493" s="77"/>
      <c r="AL1493" s="77"/>
      <c r="AM1493" s="77"/>
      <c r="AN1493" s="77"/>
      <c r="AO1493" s="77"/>
      <c r="AP1493" s="77"/>
      <c r="AQ1493" s="77"/>
      <c r="AR1493" s="77"/>
      <c r="AS1493" s="77"/>
      <c r="AT1493" s="77"/>
      <c r="AU1493" s="77"/>
    </row>
    <row r="1494" spans="1:47">
      <c r="A1494" s="77" t="s">
        <v>2304</v>
      </c>
      <c r="B1494" s="77" t="s">
        <v>2673</v>
      </c>
      <c r="C1494" s="78">
        <v>42579</v>
      </c>
      <c r="D1494" s="77" t="s">
        <v>3981</v>
      </c>
      <c r="E1494" s="94">
        <v>14.67</v>
      </c>
      <c r="F1494" s="77" t="s">
        <v>94</v>
      </c>
      <c r="G1494" s="77" t="s">
        <v>105</v>
      </c>
      <c r="H1494" s="77"/>
      <c r="I1494" s="77"/>
      <c r="J1494" s="77"/>
      <c r="K1494" s="79"/>
      <c r="L1494" s="77"/>
      <c r="P1494" s="77"/>
      <c r="Q1494" s="77"/>
      <c r="R1494" s="77"/>
      <c r="S1494" s="77"/>
      <c r="V1494" s="77"/>
      <c r="W1494" s="77"/>
      <c r="X1494" s="77"/>
      <c r="Y1494" s="79"/>
      <c r="Z1494" s="79"/>
      <c r="AA1494" s="79"/>
      <c r="AB1494" s="79"/>
      <c r="AC1494" s="79"/>
      <c r="AD1494" s="79"/>
      <c r="AE1494" s="78"/>
      <c r="AF1494" s="77"/>
      <c r="AG1494" s="77"/>
      <c r="AH1494" s="77"/>
      <c r="AI1494" s="77"/>
      <c r="AJ1494" s="77"/>
      <c r="AK1494" s="77"/>
      <c r="AL1494" s="77"/>
      <c r="AM1494" s="77"/>
      <c r="AN1494" s="77"/>
      <c r="AO1494" s="77"/>
      <c r="AP1494" s="77"/>
      <c r="AQ1494" s="77"/>
      <c r="AR1494" s="77"/>
      <c r="AS1494" s="77"/>
      <c r="AT1494" s="77"/>
      <c r="AU1494" s="77"/>
    </row>
    <row r="1495" spans="1:47">
      <c r="A1495" s="77" t="s">
        <v>2304</v>
      </c>
      <c r="B1495" s="77" t="s">
        <v>2673</v>
      </c>
      <c r="C1495" s="78">
        <v>42579</v>
      </c>
      <c r="D1495" s="77" t="s">
        <v>3982</v>
      </c>
      <c r="E1495" s="94">
        <v>14.79</v>
      </c>
      <c r="F1495" s="77" t="s">
        <v>94</v>
      </c>
      <c r="G1495" s="77" t="s">
        <v>3660</v>
      </c>
      <c r="H1495" s="77"/>
      <c r="I1495" s="77"/>
      <c r="J1495" s="77"/>
      <c r="K1495" s="79"/>
      <c r="L1495" s="77"/>
      <c r="P1495" s="77"/>
      <c r="Q1495" s="77"/>
      <c r="R1495" s="77"/>
      <c r="S1495" s="77"/>
      <c r="V1495" s="77"/>
      <c r="W1495" s="77"/>
      <c r="X1495" s="77"/>
      <c r="Y1495" s="79"/>
      <c r="Z1495" s="79"/>
      <c r="AA1495" s="79"/>
      <c r="AB1495" s="79"/>
      <c r="AC1495" s="79"/>
      <c r="AD1495" s="79"/>
      <c r="AE1495" s="78"/>
      <c r="AF1495" s="77"/>
      <c r="AG1495" s="77"/>
      <c r="AH1495" s="77"/>
      <c r="AI1495" s="77"/>
      <c r="AJ1495" s="77"/>
      <c r="AK1495" s="77"/>
      <c r="AL1495" s="77"/>
      <c r="AM1495" s="77"/>
      <c r="AN1495" s="77"/>
      <c r="AO1495" s="77"/>
      <c r="AP1495" s="77"/>
      <c r="AQ1495" s="77"/>
      <c r="AR1495" s="77"/>
      <c r="AS1495" s="77"/>
      <c r="AT1495" s="77"/>
      <c r="AU1495" s="77"/>
    </row>
    <row r="1496" spans="1:47">
      <c r="A1496" s="77" t="s">
        <v>2304</v>
      </c>
      <c r="B1496" s="77" t="s">
        <v>2673</v>
      </c>
      <c r="C1496" s="78">
        <v>42579</v>
      </c>
      <c r="D1496" s="77" t="s">
        <v>3983</v>
      </c>
      <c r="E1496" s="94">
        <v>14.8</v>
      </c>
      <c r="F1496" s="77" t="s">
        <v>94</v>
      </c>
      <c r="G1496" s="77" t="s">
        <v>131</v>
      </c>
      <c r="H1496" s="77"/>
      <c r="I1496" s="77"/>
      <c r="J1496" s="77"/>
      <c r="K1496" s="79"/>
      <c r="L1496" s="77"/>
      <c r="P1496" s="77"/>
      <c r="Q1496" s="77"/>
      <c r="R1496" s="77"/>
      <c r="S1496" s="77"/>
      <c r="V1496" s="77"/>
      <c r="W1496" s="77"/>
      <c r="X1496" s="77"/>
      <c r="Y1496" s="79"/>
      <c r="Z1496" s="79"/>
      <c r="AA1496" s="79"/>
      <c r="AB1496" s="79"/>
      <c r="AC1496" s="79"/>
      <c r="AD1496" s="79"/>
      <c r="AE1496" s="78"/>
      <c r="AF1496" s="77"/>
      <c r="AG1496" s="77"/>
      <c r="AH1496" s="77"/>
      <c r="AI1496" s="77"/>
      <c r="AJ1496" s="77"/>
      <c r="AK1496" s="77"/>
      <c r="AL1496" s="77"/>
      <c r="AM1496" s="77"/>
      <c r="AN1496" s="77"/>
      <c r="AO1496" s="77"/>
      <c r="AP1496" s="77"/>
      <c r="AQ1496" s="77"/>
      <c r="AR1496" s="77"/>
      <c r="AS1496" s="77"/>
      <c r="AT1496" s="77"/>
      <c r="AU1496" s="77"/>
    </row>
    <row r="1497" spans="1:47">
      <c r="A1497" s="77" t="s">
        <v>2304</v>
      </c>
      <c r="B1497" s="77" t="s">
        <v>2673</v>
      </c>
      <c r="C1497" s="78">
        <v>42579</v>
      </c>
      <c r="D1497" s="77" t="s">
        <v>3984</v>
      </c>
      <c r="E1497" s="94">
        <v>14.83</v>
      </c>
      <c r="F1497" s="77" t="s">
        <v>94</v>
      </c>
      <c r="G1497" s="77" t="s">
        <v>3736</v>
      </c>
      <c r="H1497" s="77"/>
      <c r="I1497" s="77"/>
      <c r="J1497" s="77"/>
      <c r="K1497" s="79"/>
      <c r="L1497" s="77"/>
      <c r="P1497" s="77"/>
      <c r="Q1497" s="77"/>
      <c r="R1497" s="77"/>
      <c r="S1497" s="77"/>
      <c r="V1497" s="77"/>
      <c r="W1497" s="77"/>
      <c r="X1497" s="77"/>
      <c r="Y1497" s="79"/>
      <c r="Z1497" s="79"/>
      <c r="AA1497" s="79"/>
      <c r="AB1497" s="79"/>
      <c r="AC1497" s="79"/>
      <c r="AD1497" s="79"/>
      <c r="AE1497" s="78"/>
      <c r="AF1497" s="77"/>
      <c r="AG1497" s="77"/>
      <c r="AH1497" s="77"/>
      <c r="AI1497" s="77"/>
      <c r="AJ1497" s="77"/>
      <c r="AK1497" s="77"/>
      <c r="AL1497" s="77"/>
      <c r="AM1497" s="77"/>
      <c r="AN1497" s="77"/>
      <c r="AO1497" s="77"/>
      <c r="AP1497" s="77"/>
      <c r="AQ1497" s="77"/>
      <c r="AR1497" s="77"/>
      <c r="AS1497" s="77"/>
      <c r="AT1497" s="77"/>
      <c r="AU1497" s="77"/>
    </row>
    <row r="1498" spans="1:47">
      <c r="A1498" s="77" t="s">
        <v>2304</v>
      </c>
      <c r="B1498" s="77" t="s">
        <v>2673</v>
      </c>
      <c r="C1498" s="78">
        <v>42579</v>
      </c>
      <c r="D1498" s="77" t="s">
        <v>3985</v>
      </c>
      <c r="E1498" s="94">
        <v>15.06</v>
      </c>
      <c r="F1498" s="77" t="s">
        <v>94</v>
      </c>
      <c r="G1498" s="77" t="s">
        <v>238</v>
      </c>
      <c r="H1498" s="77"/>
      <c r="I1498" s="77"/>
      <c r="J1498" s="77"/>
      <c r="K1498" s="79"/>
      <c r="L1498" s="77"/>
      <c r="P1498" s="77"/>
      <c r="Q1498" s="77"/>
      <c r="R1498" s="77"/>
      <c r="S1498" s="77"/>
      <c r="V1498" s="77"/>
      <c r="W1498" s="77"/>
      <c r="X1498" s="77"/>
      <c r="Y1498" s="79"/>
      <c r="Z1498" s="79"/>
      <c r="AA1498" s="79"/>
      <c r="AB1498" s="79"/>
      <c r="AC1498" s="79"/>
      <c r="AD1498" s="79"/>
      <c r="AE1498" s="78"/>
      <c r="AF1498" s="77"/>
      <c r="AG1498" s="77"/>
      <c r="AH1498" s="77"/>
      <c r="AI1498" s="77"/>
      <c r="AJ1498" s="77"/>
      <c r="AK1498" s="77"/>
      <c r="AL1498" s="77"/>
      <c r="AM1498" s="77"/>
      <c r="AN1498" s="77"/>
      <c r="AO1498" s="77"/>
      <c r="AP1498" s="77"/>
      <c r="AQ1498" s="77"/>
      <c r="AR1498" s="77"/>
      <c r="AS1498" s="77"/>
      <c r="AT1498" s="77"/>
      <c r="AU1498" s="77"/>
    </row>
    <row r="1499" spans="1:47">
      <c r="A1499" s="77" t="s">
        <v>2304</v>
      </c>
      <c r="B1499" s="77" t="s">
        <v>2673</v>
      </c>
      <c r="C1499" s="78">
        <v>42579</v>
      </c>
      <c r="D1499" s="77" t="s">
        <v>3986</v>
      </c>
      <c r="E1499" s="94">
        <v>15.11</v>
      </c>
      <c r="F1499" s="77" t="s">
        <v>94</v>
      </c>
      <c r="G1499" s="77" t="s">
        <v>94</v>
      </c>
      <c r="H1499" s="77"/>
      <c r="I1499" s="77"/>
      <c r="J1499" s="77"/>
      <c r="K1499" s="79"/>
      <c r="L1499" s="77"/>
      <c r="P1499" s="77"/>
      <c r="Q1499" s="77"/>
      <c r="R1499" s="77"/>
      <c r="S1499" s="77"/>
      <c r="V1499" s="77"/>
      <c r="W1499" s="77"/>
      <c r="X1499" s="77"/>
      <c r="Y1499" s="79"/>
      <c r="Z1499" s="79"/>
      <c r="AA1499" s="79"/>
      <c r="AB1499" s="79"/>
      <c r="AC1499" s="79"/>
      <c r="AD1499" s="79"/>
      <c r="AE1499" s="78"/>
      <c r="AF1499" s="77"/>
      <c r="AG1499" s="77"/>
      <c r="AH1499" s="77"/>
      <c r="AI1499" s="77"/>
      <c r="AJ1499" s="77"/>
      <c r="AK1499" s="77"/>
      <c r="AL1499" s="77"/>
      <c r="AM1499" s="77"/>
      <c r="AN1499" s="77"/>
      <c r="AO1499" s="77"/>
      <c r="AP1499" s="77"/>
      <c r="AQ1499" s="77"/>
      <c r="AR1499" s="77"/>
      <c r="AS1499" s="77"/>
      <c r="AT1499" s="77"/>
      <c r="AU1499" s="77"/>
    </row>
    <row r="1500" spans="1:47">
      <c r="A1500" s="77" t="s">
        <v>2304</v>
      </c>
      <c r="B1500" s="77" t="s">
        <v>2673</v>
      </c>
      <c r="C1500" s="78">
        <v>42579</v>
      </c>
      <c r="D1500" s="77" t="s">
        <v>3987</v>
      </c>
      <c r="E1500" s="94">
        <v>16.12</v>
      </c>
      <c r="F1500" s="77" t="s">
        <v>94</v>
      </c>
      <c r="G1500" s="77" t="s">
        <v>105</v>
      </c>
      <c r="H1500" s="77"/>
      <c r="I1500" s="77"/>
      <c r="J1500" s="77"/>
      <c r="K1500" s="79"/>
      <c r="L1500" s="77"/>
      <c r="P1500" s="77"/>
      <c r="Q1500" s="77"/>
      <c r="R1500" s="77"/>
      <c r="S1500" s="77"/>
      <c r="V1500" s="77"/>
      <c r="W1500" s="77"/>
      <c r="X1500" s="77"/>
      <c r="Y1500" s="79"/>
      <c r="Z1500" s="79"/>
      <c r="AA1500" s="79"/>
      <c r="AB1500" s="79"/>
      <c r="AC1500" s="79"/>
      <c r="AD1500" s="79"/>
      <c r="AE1500" s="78"/>
      <c r="AF1500" s="77"/>
      <c r="AG1500" s="77"/>
      <c r="AH1500" s="77"/>
      <c r="AI1500" s="77"/>
      <c r="AJ1500" s="77"/>
      <c r="AK1500" s="77"/>
      <c r="AL1500" s="77"/>
      <c r="AM1500" s="77"/>
      <c r="AN1500" s="77"/>
      <c r="AO1500" s="77"/>
      <c r="AP1500" s="77"/>
      <c r="AQ1500" s="77"/>
      <c r="AR1500" s="77"/>
      <c r="AS1500" s="77"/>
      <c r="AT1500" s="77"/>
      <c r="AU1500" s="77"/>
    </row>
    <row r="1501" spans="1:47">
      <c r="A1501" s="77" t="s">
        <v>2304</v>
      </c>
      <c r="B1501" s="77" t="s">
        <v>2673</v>
      </c>
      <c r="C1501" s="78">
        <v>42579</v>
      </c>
      <c r="D1501" s="77" t="s">
        <v>3988</v>
      </c>
      <c r="E1501" s="94">
        <v>16.260000000000002</v>
      </c>
      <c r="F1501" s="77" t="s">
        <v>94</v>
      </c>
      <c r="G1501" s="77" t="s">
        <v>105</v>
      </c>
      <c r="H1501" s="77"/>
      <c r="I1501" s="77"/>
      <c r="J1501" s="77"/>
      <c r="K1501" s="79"/>
      <c r="L1501" s="77"/>
      <c r="P1501" s="77"/>
      <c r="Q1501" s="77"/>
      <c r="R1501" s="77"/>
      <c r="S1501" s="77"/>
      <c r="V1501" s="77"/>
      <c r="W1501" s="77"/>
      <c r="X1501" s="77"/>
      <c r="Y1501" s="79"/>
      <c r="Z1501" s="79"/>
      <c r="AA1501" s="79"/>
      <c r="AB1501" s="79"/>
      <c r="AC1501" s="79"/>
      <c r="AD1501" s="79"/>
      <c r="AE1501" s="78"/>
      <c r="AF1501" s="77"/>
      <c r="AG1501" s="77"/>
      <c r="AH1501" s="77"/>
      <c r="AI1501" s="77"/>
      <c r="AJ1501" s="77"/>
      <c r="AK1501" s="77"/>
      <c r="AL1501" s="77"/>
      <c r="AM1501" s="77"/>
      <c r="AN1501" s="77"/>
      <c r="AO1501" s="77"/>
      <c r="AP1501" s="77"/>
      <c r="AQ1501" s="77"/>
      <c r="AR1501" s="77"/>
      <c r="AS1501" s="77"/>
      <c r="AT1501" s="77"/>
      <c r="AU1501" s="77"/>
    </row>
    <row r="1502" spans="1:47">
      <c r="A1502" s="77" t="s">
        <v>2304</v>
      </c>
      <c r="B1502" s="77" t="s">
        <v>2673</v>
      </c>
      <c r="C1502" s="78">
        <v>42579</v>
      </c>
      <c r="D1502" s="77" t="s">
        <v>3989</v>
      </c>
      <c r="E1502" s="94">
        <v>16.55</v>
      </c>
      <c r="F1502" s="77" t="s">
        <v>94</v>
      </c>
      <c r="G1502" s="77" t="s">
        <v>3660</v>
      </c>
      <c r="H1502" s="77"/>
      <c r="I1502" s="77"/>
      <c r="J1502" s="77"/>
      <c r="K1502" s="79"/>
      <c r="L1502" s="77"/>
      <c r="P1502" s="77"/>
      <c r="Q1502" s="77"/>
      <c r="R1502" s="77"/>
      <c r="S1502" s="77"/>
      <c r="V1502" s="77"/>
      <c r="W1502" s="77"/>
      <c r="X1502" s="77"/>
      <c r="Y1502" s="79"/>
      <c r="Z1502" s="79"/>
      <c r="AA1502" s="79"/>
      <c r="AB1502" s="79"/>
      <c r="AC1502" s="79"/>
      <c r="AD1502" s="79"/>
      <c r="AE1502" s="78"/>
      <c r="AF1502" s="77"/>
      <c r="AG1502" s="77"/>
      <c r="AH1502" s="77"/>
      <c r="AI1502" s="77"/>
      <c r="AJ1502" s="77"/>
      <c r="AK1502" s="77"/>
      <c r="AL1502" s="77"/>
      <c r="AM1502" s="77"/>
      <c r="AN1502" s="77"/>
      <c r="AO1502" s="77"/>
      <c r="AP1502" s="77"/>
      <c r="AQ1502" s="77"/>
      <c r="AR1502" s="77"/>
      <c r="AS1502" s="77"/>
      <c r="AT1502" s="77"/>
      <c r="AU1502" s="77"/>
    </row>
    <row r="1503" spans="1:47">
      <c r="A1503" s="77" t="s">
        <v>2304</v>
      </c>
      <c r="B1503" s="77" t="s">
        <v>2673</v>
      </c>
      <c r="C1503" s="78">
        <v>42579</v>
      </c>
      <c r="D1503" s="77" t="s">
        <v>3990</v>
      </c>
      <c r="E1503" s="94">
        <v>17.690000000000001</v>
      </c>
      <c r="F1503" s="77" t="s">
        <v>94</v>
      </c>
      <c r="G1503" s="77" t="s">
        <v>152</v>
      </c>
      <c r="H1503" s="77"/>
      <c r="I1503" s="77"/>
      <c r="J1503" s="77"/>
      <c r="K1503" s="79"/>
      <c r="L1503" s="77"/>
      <c r="P1503" s="77"/>
      <c r="Q1503" s="77"/>
      <c r="R1503" s="77"/>
      <c r="S1503" s="77"/>
      <c r="V1503" s="77"/>
      <c r="W1503" s="77"/>
      <c r="X1503" s="77"/>
      <c r="Y1503" s="79"/>
      <c r="Z1503" s="79"/>
      <c r="AA1503" s="79"/>
      <c r="AB1503" s="79"/>
      <c r="AC1503" s="79"/>
      <c r="AD1503" s="79"/>
      <c r="AE1503" s="78"/>
      <c r="AF1503" s="77"/>
      <c r="AG1503" s="77"/>
      <c r="AH1503" s="77"/>
      <c r="AI1503" s="77"/>
      <c r="AJ1503" s="77"/>
      <c r="AK1503" s="77"/>
      <c r="AL1503" s="77"/>
      <c r="AM1503" s="77"/>
      <c r="AN1503" s="77"/>
      <c r="AO1503" s="77"/>
      <c r="AP1503" s="77"/>
      <c r="AQ1503" s="77"/>
      <c r="AR1503" s="77"/>
      <c r="AS1503" s="77"/>
      <c r="AT1503" s="77"/>
      <c r="AU1503" s="77"/>
    </row>
    <row r="1504" spans="1:47">
      <c r="A1504" s="77" t="s">
        <v>2304</v>
      </c>
      <c r="B1504" s="77" t="s">
        <v>2673</v>
      </c>
      <c r="C1504" s="78">
        <v>42579</v>
      </c>
      <c r="D1504" s="77" t="s">
        <v>3991</v>
      </c>
      <c r="E1504" s="94">
        <v>19.46</v>
      </c>
      <c r="F1504" s="77" t="s">
        <v>94</v>
      </c>
      <c r="G1504" s="77" t="s">
        <v>258</v>
      </c>
      <c r="H1504" s="77"/>
      <c r="I1504" s="77"/>
      <c r="J1504" s="77"/>
      <c r="K1504" s="79"/>
      <c r="L1504" s="77"/>
      <c r="P1504" s="77"/>
      <c r="Q1504" s="77"/>
      <c r="R1504" s="77"/>
      <c r="S1504" s="77"/>
      <c r="V1504" s="77"/>
      <c r="W1504" s="77"/>
      <c r="X1504" s="77"/>
      <c r="Y1504" s="79"/>
      <c r="Z1504" s="79"/>
      <c r="AA1504" s="79"/>
      <c r="AB1504" s="79"/>
      <c r="AC1504" s="79"/>
      <c r="AD1504" s="79"/>
      <c r="AE1504" s="78"/>
      <c r="AF1504" s="77"/>
      <c r="AG1504" s="77"/>
      <c r="AH1504" s="77"/>
      <c r="AI1504" s="77"/>
      <c r="AJ1504" s="77"/>
      <c r="AK1504" s="77"/>
      <c r="AL1504" s="77"/>
      <c r="AM1504" s="77"/>
      <c r="AN1504" s="77"/>
      <c r="AO1504" s="77"/>
      <c r="AP1504" s="77"/>
      <c r="AQ1504" s="77"/>
      <c r="AR1504" s="77"/>
      <c r="AS1504" s="77"/>
      <c r="AT1504" s="77"/>
      <c r="AU1504" s="77"/>
    </row>
    <row r="1505" spans="1:47">
      <c r="A1505" s="77" t="s">
        <v>2304</v>
      </c>
      <c r="B1505" s="77" t="s">
        <v>2673</v>
      </c>
      <c r="C1505" s="78">
        <v>42579</v>
      </c>
      <c r="D1505" s="77" t="s">
        <v>3992</v>
      </c>
      <c r="E1505" s="94">
        <v>19.72</v>
      </c>
      <c r="F1505" s="77" t="s">
        <v>94</v>
      </c>
      <c r="G1505" s="77" t="s">
        <v>170</v>
      </c>
      <c r="H1505" s="77"/>
      <c r="I1505" s="77"/>
      <c r="J1505" s="77"/>
      <c r="K1505" s="79"/>
      <c r="L1505" s="77"/>
      <c r="P1505" s="77"/>
      <c r="Q1505" s="77"/>
      <c r="R1505" s="77"/>
      <c r="S1505" s="77"/>
      <c r="V1505" s="77"/>
      <c r="W1505" s="77"/>
      <c r="X1505" s="77"/>
      <c r="Y1505" s="79"/>
      <c r="Z1505" s="79"/>
      <c r="AA1505" s="79"/>
      <c r="AB1505" s="79"/>
      <c r="AC1505" s="79"/>
      <c r="AD1505" s="79"/>
      <c r="AE1505" s="78"/>
      <c r="AF1505" s="77"/>
      <c r="AG1505" s="77"/>
      <c r="AH1505" s="77"/>
      <c r="AI1505" s="77"/>
      <c r="AJ1505" s="77"/>
      <c r="AK1505" s="77"/>
      <c r="AL1505" s="77"/>
      <c r="AM1505" s="77"/>
      <c r="AN1505" s="77"/>
      <c r="AO1505" s="77"/>
      <c r="AP1505" s="77"/>
      <c r="AQ1505" s="77"/>
      <c r="AR1505" s="77"/>
      <c r="AS1505" s="77"/>
      <c r="AT1505" s="77"/>
      <c r="AU1505" s="77"/>
    </row>
    <row r="1506" spans="1:47">
      <c r="A1506" s="77" t="s">
        <v>2304</v>
      </c>
      <c r="B1506" s="77" t="s">
        <v>2673</v>
      </c>
      <c r="C1506" s="78">
        <v>42579</v>
      </c>
      <c r="D1506" s="77" t="s">
        <v>3993</v>
      </c>
      <c r="E1506" s="94">
        <v>19.989999999999998</v>
      </c>
      <c r="F1506" s="77" t="s">
        <v>94</v>
      </c>
      <c r="G1506" s="77" t="s">
        <v>111</v>
      </c>
      <c r="H1506" s="77"/>
      <c r="I1506" s="77"/>
      <c r="J1506" s="77"/>
      <c r="K1506" s="79"/>
      <c r="L1506" s="77"/>
      <c r="P1506" s="77"/>
      <c r="Q1506" s="77"/>
      <c r="R1506" s="77"/>
      <c r="S1506" s="77"/>
      <c r="V1506" s="77"/>
      <c r="W1506" s="77"/>
      <c r="X1506" s="77"/>
      <c r="Y1506" s="79"/>
      <c r="Z1506" s="79"/>
      <c r="AA1506" s="79"/>
      <c r="AB1506" s="79"/>
      <c r="AC1506" s="79"/>
      <c r="AD1506" s="79"/>
      <c r="AE1506" s="78"/>
      <c r="AF1506" s="77"/>
      <c r="AG1506" s="77"/>
      <c r="AH1506" s="77"/>
      <c r="AI1506" s="77"/>
      <c r="AJ1506" s="77"/>
      <c r="AK1506" s="77"/>
      <c r="AL1506" s="77"/>
      <c r="AM1506" s="77"/>
      <c r="AN1506" s="77"/>
      <c r="AO1506" s="77"/>
      <c r="AP1506" s="77"/>
      <c r="AQ1506" s="77"/>
      <c r="AR1506" s="77"/>
      <c r="AS1506" s="77"/>
      <c r="AT1506" s="77"/>
      <c r="AU1506" s="77"/>
    </row>
    <row r="1507" spans="1:47">
      <c r="A1507" s="77" t="s">
        <v>2304</v>
      </c>
      <c r="B1507" s="77" t="s">
        <v>2673</v>
      </c>
      <c r="C1507" s="78">
        <v>42579</v>
      </c>
      <c r="D1507" s="77" t="s">
        <v>3994</v>
      </c>
      <c r="E1507" s="94">
        <v>20.079999999999998</v>
      </c>
      <c r="F1507" s="77" t="s">
        <v>94</v>
      </c>
      <c r="G1507" s="77" t="s">
        <v>152</v>
      </c>
      <c r="H1507" s="77"/>
      <c r="I1507" s="77"/>
      <c r="J1507" s="77"/>
      <c r="K1507" s="79"/>
      <c r="L1507" s="77"/>
      <c r="P1507" s="77"/>
      <c r="Q1507" s="77"/>
      <c r="R1507" s="77"/>
      <c r="S1507" s="77"/>
      <c r="V1507" s="77"/>
      <c r="W1507" s="77"/>
      <c r="X1507" s="77"/>
      <c r="Y1507" s="79"/>
      <c r="Z1507" s="79"/>
      <c r="AA1507" s="79"/>
      <c r="AB1507" s="79"/>
      <c r="AC1507" s="79"/>
      <c r="AD1507" s="79"/>
      <c r="AE1507" s="78"/>
      <c r="AF1507" s="77"/>
      <c r="AG1507" s="77"/>
      <c r="AH1507" s="77"/>
      <c r="AI1507" s="77"/>
      <c r="AJ1507" s="77"/>
      <c r="AK1507" s="77"/>
      <c r="AL1507" s="77"/>
      <c r="AM1507" s="77"/>
      <c r="AN1507" s="77"/>
      <c r="AO1507" s="77"/>
      <c r="AP1507" s="77"/>
      <c r="AQ1507" s="77"/>
      <c r="AR1507" s="77"/>
      <c r="AS1507" s="77"/>
      <c r="AT1507" s="77"/>
      <c r="AU1507" s="77"/>
    </row>
    <row r="1508" spans="1:47">
      <c r="A1508" s="77" t="s">
        <v>2304</v>
      </c>
      <c r="B1508" s="77" t="s">
        <v>2673</v>
      </c>
      <c r="C1508" s="78">
        <v>42579</v>
      </c>
      <c r="D1508" s="77" t="s">
        <v>3995</v>
      </c>
      <c r="E1508" s="94">
        <v>20.25</v>
      </c>
      <c r="F1508" s="77" t="s">
        <v>94</v>
      </c>
      <c r="G1508" s="77" t="s">
        <v>166</v>
      </c>
      <c r="H1508" s="77"/>
      <c r="I1508" s="77"/>
      <c r="J1508" s="77"/>
      <c r="K1508" s="79"/>
      <c r="L1508" s="77"/>
      <c r="P1508" s="77"/>
      <c r="Q1508" s="77"/>
      <c r="R1508" s="77"/>
      <c r="S1508" s="77"/>
      <c r="V1508" s="77"/>
      <c r="W1508" s="77"/>
      <c r="X1508" s="77"/>
      <c r="Y1508" s="79"/>
      <c r="Z1508" s="79"/>
      <c r="AA1508" s="79"/>
      <c r="AB1508" s="79"/>
      <c r="AC1508" s="79"/>
      <c r="AD1508" s="79"/>
      <c r="AE1508" s="78"/>
      <c r="AF1508" s="77"/>
      <c r="AG1508" s="77"/>
      <c r="AH1508" s="77"/>
      <c r="AI1508" s="77"/>
      <c r="AJ1508" s="77"/>
      <c r="AK1508" s="77"/>
      <c r="AL1508" s="77"/>
      <c r="AM1508" s="77"/>
      <c r="AN1508" s="77"/>
      <c r="AO1508" s="77"/>
      <c r="AP1508" s="77"/>
      <c r="AQ1508" s="77"/>
      <c r="AR1508" s="77"/>
      <c r="AS1508" s="77"/>
      <c r="AT1508" s="77"/>
      <c r="AU1508" s="77"/>
    </row>
    <row r="1509" spans="1:47">
      <c r="A1509" s="77" t="s">
        <v>2304</v>
      </c>
      <c r="B1509" s="77" t="s">
        <v>2673</v>
      </c>
      <c r="C1509" s="78">
        <v>42579</v>
      </c>
      <c r="D1509" s="77" t="s">
        <v>3996</v>
      </c>
      <c r="E1509" s="94">
        <v>20.34</v>
      </c>
      <c r="F1509" s="77" t="s">
        <v>94</v>
      </c>
      <c r="G1509" s="77" t="s">
        <v>156</v>
      </c>
      <c r="H1509" s="77"/>
      <c r="I1509" s="77"/>
      <c r="J1509" s="77"/>
      <c r="K1509" s="79"/>
      <c r="L1509" s="77"/>
      <c r="P1509" s="77"/>
      <c r="Q1509" s="77"/>
      <c r="R1509" s="77"/>
      <c r="S1509" s="77"/>
      <c r="V1509" s="77"/>
      <c r="W1509" s="77"/>
      <c r="X1509" s="77"/>
      <c r="Y1509" s="79"/>
      <c r="Z1509" s="79"/>
      <c r="AA1509" s="79"/>
      <c r="AB1509" s="79"/>
      <c r="AC1509" s="79"/>
      <c r="AD1509" s="79"/>
      <c r="AE1509" s="78"/>
      <c r="AF1509" s="77"/>
      <c r="AG1509" s="77"/>
      <c r="AH1509" s="77"/>
      <c r="AI1509" s="77"/>
      <c r="AJ1509" s="77"/>
      <c r="AK1509" s="77"/>
      <c r="AL1509" s="77"/>
      <c r="AM1509" s="77"/>
      <c r="AN1509" s="77"/>
      <c r="AO1509" s="77"/>
      <c r="AP1509" s="77"/>
      <c r="AQ1509" s="77"/>
      <c r="AR1509" s="77"/>
      <c r="AS1509" s="77"/>
      <c r="AT1509" s="77"/>
      <c r="AU1509" s="77"/>
    </row>
    <row r="1510" spans="1:47">
      <c r="A1510" s="77" t="s">
        <v>2304</v>
      </c>
      <c r="B1510" s="77" t="s">
        <v>2673</v>
      </c>
      <c r="C1510" s="78">
        <v>42579</v>
      </c>
      <c r="D1510" s="77" t="s">
        <v>3997</v>
      </c>
      <c r="E1510" s="94">
        <v>21</v>
      </c>
      <c r="F1510" s="77" t="s">
        <v>94</v>
      </c>
      <c r="G1510" s="77" t="s">
        <v>182</v>
      </c>
      <c r="H1510" s="77"/>
      <c r="I1510" s="77"/>
      <c r="J1510" s="77"/>
      <c r="K1510" s="79"/>
      <c r="L1510" s="77"/>
      <c r="P1510" s="77"/>
      <c r="Q1510" s="77"/>
      <c r="R1510" s="77"/>
      <c r="S1510" s="77"/>
      <c r="V1510" s="77"/>
      <c r="W1510" s="77"/>
      <c r="X1510" s="77"/>
      <c r="Y1510" s="79"/>
      <c r="Z1510" s="79"/>
      <c r="AA1510" s="79"/>
      <c r="AB1510" s="79"/>
      <c r="AC1510" s="79"/>
      <c r="AD1510" s="79"/>
      <c r="AE1510" s="78"/>
      <c r="AF1510" s="77"/>
      <c r="AG1510" s="77"/>
      <c r="AH1510" s="77"/>
      <c r="AI1510" s="77"/>
      <c r="AJ1510" s="77"/>
      <c r="AK1510" s="77"/>
      <c r="AL1510" s="77"/>
      <c r="AM1510" s="77"/>
      <c r="AN1510" s="77"/>
      <c r="AO1510" s="77"/>
      <c r="AP1510" s="77"/>
      <c r="AQ1510" s="77"/>
      <c r="AR1510" s="77"/>
      <c r="AS1510" s="77"/>
      <c r="AT1510" s="77"/>
      <c r="AU1510" s="77"/>
    </row>
    <row r="1511" spans="1:47">
      <c r="A1511" s="77" t="s">
        <v>2304</v>
      </c>
      <c r="B1511" s="77" t="s">
        <v>2673</v>
      </c>
      <c r="C1511" s="78">
        <v>42579</v>
      </c>
      <c r="D1511" s="77" t="s">
        <v>3998</v>
      </c>
      <c r="E1511" s="94">
        <v>21.65</v>
      </c>
      <c r="F1511" s="77" t="s">
        <v>94</v>
      </c>
      <c r="G1511" s="77" t="s">
        <v>131</v>
      </c>
      <c r="H1511" s="77"/>
      <c r="I1511" s="77"/>
      <c r="J1511" s="77"/>
      <c r="K1511" s="79"/>
      <c r="L1511" s="77"/>
      <c r="P1511" s="77"/>
      <c r="Q1511" s="77"/>
      <c r="R1511" s="77"/>
      <c r="S1511" s="77"/>
      <c r="V1511" s="77"/>
      <c r="W1511" s="77"/>
      <c r="X1511" s="77"/>
      <c r="Y1511" s="79"/>
      <c r="Z1511" s="79"/>
      <c r="AA1511" s="79"/>
      <c r="AB1511" s="79"/>
      <c r="AC1511" s="79"/>
      <c r="AD1511" s="79"/>
      <c r="AE1511" s="78"/>
      <c r="AF1511" s="77"/>
      <c r="AG1511" s="77"/>
      <c r="AH1511" s="77"/>
      <c r="AI1511" s="77"/>
      <c r="AJ1511" s="77"/>
      <c r="AK1511" s="77"/>
      <c r="AL1511" s="77"/>
      <c r="AM1511" s="77"/>
      <c r="AN1511" s="77"/>
      <c r="AO1511" s="77"/>
      <c r="AP1511" s="77"/>
      <c r="AQ1511" s="77"/>
      <c r="AR1511" s="77"/>
      <c r="AS1511" s="77"/>
      <c r="AT1511" s="77"/>
      <c r="AU1511" s="77"/>
    </row>
    <row r="1512" spans="1:47">
      <c r="A1512" s="77" t="s">
        <v>2304</v>
      </c>
      <c r="B1512" s="77" t="s">
        <v>2673</v>
      </c>
      <c r="C1512" s="78">
        <v>42579</v>
      </c>
      <c r="D1512" s="77" t="s">
        <v>3999</v>
      </c>
      <c r="E1512" s="94">
        <v>21.69</v>
      </c>
      <c r="F1512" s="77" t="s">
        <v>94</v>
      </c>
      <c r="G1512" s="77" t="s">
        <v>105</v>
      </c>
      <c r="H1512" s="77"/>
      <c r="I1512" s="77"/>
      <c r="J1512" s="77"/>
      <c r="K1512" s="79"/>
      <c r="L1512" s="77"/>
      <c r="P1512" s="77"/>
      <c r="Q1512" s="77"/>
      <c r="R1512" s="77"/>
      <c r="S1512" s="77"/>
      <c r="V1512" s="77"/>
      <c r="W1512" s="77"/>
      <c r="X1512" s="77"/>
      <c r="Y1512" s="79"/>
      <c r="Z1512" s="79"/>
      <c r="AA1512" s="79"/>
      <c r="AB1512" s="79"/>
      <c r="AC1512" s="79"/>
      <c r="AD1512" s="79"/>
      <c r="AE1512" s="78"/>
      <c r="AF1512" s="77"/>
      <c r="AG1512" s="77"/>
      <c r="AH1512" s="77"/>
      <c r="AI1512" s="77"/>
      <c r="AJ1512" s="77"/>
      <c r="AK1512" s="77"/>
      <c r="AL1512" s="77"/>
      <c r="AM1512" s="77"/>
      <c r="AN1512" s="77"/>
      <c r="AO1512" s="77"/>
      <c r="AP1512" s="77"/>
      <c r="AQ1512" s="77"/>
      <c r="AR1512" s="77"/>
      <c r="AS1512" s="77"/>
      <c r="AT1512" s="77"/>
      <c r="AU1512" s="77"/>
    </row>
    <row r="1513" spans="1:47">
      <c r="A1513" s="77" t="s">
        <v>2304</v>
      </c>
      <c r="B1513" s="77" t="s">
        <v>2673</v>
      </c>
      <c r="C1513" s="78">
        <v>42579</v>
      </c>
      <c r="D1513" s="77" t="s">
        <v>4000</v>
      </c>
      <c r="E1513" s="94">
        <v>21.92</v>
      </c>
      <c r="F1513" s="77" t="s">
        <v>94</v>
      </c>
      <c r="G1513" s="77" t="s">
        <v>131</v>
      </c>
      <c r="H1513" s="77"/>
      <c r="I1513" s="77"/>
      <c r="J1513" s="77"/>
      <c r="K1513" s="79"/>
      <c r="L1513" s="77"/>
      <c r="P1513" s="77"/>
      <c r="Q1513" s="77"/>
      <c r="R1513" s="77"/>
      <c r="S1513" s="77"/>
      <c r="V1513" s="77"/>
      <c r="W1513" s="77"/>
      <c r="X1513" s="77"/>
      <c r="Y1513" s="79"/>
      <c r="Z1513" s="79"/>
      <c r="AA1513" s="79"/>
      <c r="AB1513" s="79"/>
      <c r="AC1513" s="79"/>
      <c r="AD1513" s="79"/>
      <c r="AE1513" s="78"/>
      <c r="AF1513" s="77"/>
      <c r="AG1513" s="77"/>
      <c r="AH1513" s="77"/>
      <c r="AI1513" s="77"/>
      <c r="AJ1513" s="77"/>
      <c r="AK1513" s="77"/>
      <c r="AL1513" s="77"/>
      <c r="AM1513" s="77"/>
      <c r="AN1513" s="77"/>
      <c r="AO1513" s="77"/>
      <c r="AP1513" s="77"/>
      <c r="AQ1513" s="77"/>
      <c r="AR1513" s="77"/>
      <c r="AS1513" s="77"/>
      <c r="AT1513" s="77"/>
      <c r="AU1513" s="77"/>
    </row>
    <row r="1514" spans="1:47">
      <c r="A1514" s="77" t="s">
        <v>2304</v>
      </c>
      <c r="B1514" s="77" t="s">
        <v>2673</v>
      </c>
      <c r="C1514" s="78">
        <v>42579</v>
      </c>
      <c r="D1514" s="77" t="s">
        <v>4001</v>
      </c>
      <c r="E1514" s="94">
        <v>23.06</v>
      </c>
      <c r="F1514" s="77" t="s">
        <v>94</v>
      </c>
      <c r="G1514" s="77" t="s">
        <v>116</v>
      </c>
      <c r="H1514" s="77"/>
      <c r="I1514" s="77"/>
      <c r="J1514" s="77"/>
      <c r="K1514" s="79"/>
      <c r="L1514" s="77"/>
      <c r="P1514" s="77"/>
      <c r="Q1514" s="77"/>
      <c r="R1514" s="77"/>
      <c r="S1514" s="77"/>
      <c r="V1514" s="77"/>
      <c r="W1514" s="77"/>
      <c r="X1514" s="77"/>
      <c r="Y1514" s="79"/>
      <c r="Z1514" s="79"/>
      <c r="AA1514" s="79"/>
      <c r="AB1514" s="79"/>
      <c r="AC1514" s="79"/>
      <c r="AD1514" s="79"/>
      <c r="AE1514" s="78"/>
      <c r="AF1514" s="77"/>
      <c r="AG1514" s="77"/>
      <c r="AH1514" s="77"/>
      <c r="AI1514" s="77"/>
      <c r="AJ1514" s="77"/>
      <c r="AK1514" s="77"/>
      <c r="AL1514" s="77"/>
      <c r="AM1514" s="77"/>
      <c r="AN1514" s="77"/>
      <c r="AO1514" s="77"/>
      <c r="AP1514" s="77"/>
      <c r="AQ1514" s="77"/>
      <c r="AR1514" s="77"/>
      <c r="AS1514" s="77"/>
      <c r="AT1514" s="77"/>
      <c r="AU1514" s="77"/>
    </row>
    <row r="1515" spans="1:47">
      <c r="A1515" s="77" t="s">
        <v>2304</v>
      </c>
      <c r="B1515" s="77" t="s">
        <v>2673</v>
      </c>
      <c r="C1515" s="78">
        <v>42579</v>
      </c>
      <c r="D1515" s="77" t="s">
        <v>4002</v>
      </c>
      <c r="E1515" s="94">
        <v>23.71</v>
      </c>
      <c r="F1515" s="77" t="s">
        <v>94</v>
      </c>
      <c r="G1515" s="77" t="s">
        <v>94</v>
      </c>
      <c r="H1515" s="77"/>
      <c r="I1515" s="77"/>
      <c r="J1515" s="77"/>
      <c r="K1515" s="79"/>
      <c r="L1515" s="77"/>
      <c r="P1515" s="77"/>
      <c r="Q1515" s="77"/>
      <c r="R1515" s="77"/>
      <c r="S1515" s="77"/>
      <c r="V1515" s="77"/>
      <c r="W1515" s="77"/>
      <c r="X1515" s="77"/>
      <c r="Y1515" s="79"/>
      <c r="Z1515" s="79"/>
      <c r="AA1515" s="79"/>
      <c r="AB1515" s="79"/>
      <c r="AC1515" s="79"/>
      <c r="AD1515" s="79"/>
      <c r="AE1515" s="78"/>
      <c r="AF1515" s="77"/>
      <c r="AG1515" s="77"/>
      <c r="AH1515" s="77"/>
      <c r="AI1515" s="77"/>
      <c r="AJ1515" s="77"/>
      <c r="AK1515" s="77"/>
      <c r="AL1515" s="77"/>
      <c r="AM1515" s="77"/>
      <c r="AN1515" s="77"/>
      <c r="AO1515" s="77"/>
      <c r="AP1515" s="77"/>
      <c r="AQ1515" s="77"/>
      <c r="AR1515" s="77"/>
      <c r="AS1515" s="77"/>
      <c r="AT1515" s="77"/>
      <c r="AU1515" s="77"/>
    </row>
    <row r="1516" spans="1:47">
      <c r="A1516" s="77" t="s">
        <v>2304</v>
      </c>
      <c r="B1516" s="77" t="s">
        <v>2673</v>
      </c>
      <c r="C1516" s="78">
        <v>42579</v>
      </c>
      <c r="D1516" s="77" t="s">
        <v>4003</v>
      </c>
      <c r="E1516" s="94">
        <v>24.86</v>
      </c>
      <c r="F1516" s="77" t="s">
        <v>94</v>
      </c>
      <c r="G1516" s="77" t="s">
        <v>192</v>
      </c>
      <c r="H1516" s="77"/>
      <c r="I1516" s="77"/>
      <c r="J1516" s="77"/>
      <c r="K1516" s="79"/>
      <c r="L1516" s="77"/>
      <c r="P1516" s="77"/>
      <c r="Q1516" s="77"/>
      <c r="R1516" s="77"/>
      <c r="S1516" s="77"/>
      <c r="V1516" s="77"/>
      <c r="W1516" s="77"/>
      <c r="X1516" s="77"/>
      <c r="Y1516" s="79"/>
      <c r="Z1516" s="79"/>
      <c r="AA1516" s="79"/>
      <c r="AB1516" s="79"/>
      <c r="AC1516" s="79"/>
      <c r="AD1516" s="79"/>
      <c r="AE1516" s="78"/>
      <c r="AF1516" s="77"/>
      <c r="AG1516" s="77"/>
      <c r="AH1516" s="77"/>
      <c r="AI1516" s="77"/>
      <c r="AJ1516" s="77"/>
      <c r="AK1516" s="77"/>
      <c r="AL1516" s="77"/>
      <c r="AM1516" s="77"/>
      <c r="AN1516" s="77"/>
      <c r="AO1516" s="77"/>
      <c r="AP1516" s="77"/>
      <c r="AQ1516" s="77"/>
      <c r="AR1516" s="77"/>
      <c r="AS1516" s="77"/>
      <c r="AT1516" s="77"/>
      <c r="AU1516" s="77"/>
    </row>
    <row r="1517" spans="1:47">
      <c r="A1517" s="77" t="s">
        <v>2304</v>
      </c>
      <c r="B1517" s="77" t="s">
        <v>2673</v>
      </c>
      <c r="C1517" s="78">
        <v>42579</v>
      </c>
      <c r="D1517" s="77" t="s">
        <v>4004</v>
      </c>
      <c r="E1517" s="94">
        <v>24.94</v>
      </c>
      <c r="F1517" s="77" t="s">
        <v>94</v>
      </c>
      <c r="G1517" s="77" t="s">
        <v>99</v>
      </c>
      <c r="H1517" s="77"/>
      <c r="I1517" s="77"/>
      <c r="J1517" s="77"/>
      <c r="K1517" s="79"/>
      <c r="L1517" s="77"/>
      <c r="P1517" s="77"/>
      <c r="Q1517" s="77"/>
      <c r="R1517" s="77"/>
      <c r="S1517" s="77"/>
      <c r="V1517" s="77"/>
      <c r="W1517" s="77"/>
      <c r="X1517" s="77"/>
      <c r="Y1517" s="79"/>
      <c r="Z1517" s="79"/>
      <c r="AA1517" s="79"/>
      <c r="AB1517" s="79"/>
      <c r="AC1517" s="79"/>
      <c r="AD1517" s="79"/>
      <c r="AE1517" s="78"/>
      <c r="AF1517" s="77"/>
      <c r="AG1517" s="77"/>
      <c r="AH1517" s="77"/>
      <c r="AI1517" s="77"/>
      <c r="AJ1517" s="77"/>
      <c r="AK1517" s="77"/>
      <c r="AL1517" s="77"/>
      <c r="AM1517" s="77"/>
      <c r="AN1517" s="77"/>
      <c r="AO1517" s="77"/>
      <c r="AP1517" s="77"/>
      <c r="AQ1517" s="77"/>
      <c r="AR1517" s="77"/>
      <c r="AS1517" s="77"/>
      <c r="AT1517" s="77"/>
      <c r="AU1517" s="77"/>
    </row>
    <row r="1518" spans="1:47">
      <c r="A1518" s="77" t="s">
        <v>2304</v>
      </c>
      <c r="B1518" s="77" t="s">
        <v>2673</v>
      </c>
      <c r="C1518" s="78">
        <v>42579</v>
      </c>
      <c r="D1518" s="77" t="s">
        <v>4005</v>
      </c>
      <c r="E1518" s="94">
        <v>25.08</v>
      </c>
      <c r="F1518" s="77" t="s">
        <v>94</v>
      </c>
      <c r="G1518" s="77" t="s">
        <v>107</v>
      </c>
      <c r="H1518" s="77"/>
      <c r="I1518" s="77"/>
      <c r="J1518" s="77"/>
      <c r="K1518" s="79"/>
      <c r="L1518" s="77"/>
      <c r="P1518" s="77"/>
      <c r="Q1518" s="77"/>
      <c r="R1518" s="77"/>
      <c r="S1518" s="77"/>
      <c r="V1518" s="77"/>
      <c r="W1518" s="77"/>
      <c r="X1518" s="77"/>
      <c r="Y1518" s="79"/>
      <c r="Z1518" s="79"/>
      <c r="AA1518" s="79"/>
      <c r="AB1518" s="79"/>
      <c r="AC1518" s="79"/>
      <c r="AD1518" s="79"/>
      <c r="AE1518" s="78"/>
      <c r="AF1518" s="77"/>
      <c r="AG1518" s="77"/>
      <c r="AH1518" s="77"/>
      <c r="AI1518" s="77"/>
      <c r="AJ1518" s="77"/>
      <c r="AK1518" s="77"/>
      <c r="AL1518" s="77"/>
      <c r="AM1518" s="77"/>
      <c r="AN1518" s="77"/>
      <c r="AO1518" s="77"/>
      <c r="AP1518" s="77"/>
      <c r="AQ1518" s="77"/>
      <c r="AR1518" s="77"/>
      <c r="AS1518" s="77"/>
      <c r="AT1518" s="77"/>
      <c r="AU1518" s="77"/>
    </row>
    <row r="1519" spans="1:47">
      <c r="A1519" s="77" t="s">
        <v>2304</v>
      </c>
      <c r="B1519" s="77" t="s">
        <v>2673</v>
      </c>
      <c r="C1519" s="78">
        <v>42579</v>
      </c>
      <c r="D1519" s="77" t="s">
        <v>4006</v>
      </c>
      <c r="E1519" s="94">
        <v>26.41</v>
      </c>
      <c r="F1519" s="77" t="s">
        <v>94</v>
      </c>
      <c r="G1519" s="77" t="s">
        <v>3660</v>
      </c>
      <c r="H1519" s="77"/>
      <c r="I1519" s="77"/>
      <c r="J1519" s="77"/>
      <c r="K1519" s="79"/>
      <c r="L1519" s="77"/>
      <c r="P1519" s="77"/>
      <c r="Q1519" s="77"/>
      <c r="R1519" s="77"/>
      <c r="S1519" s="77"/>
      <c r="V1519" s="77"/>
      <c r="W1519" s="77"/>
      <c r="X1519" s="77"/>
      <c r="Y1519" s="79"/>
      <c r="Z1519" s="79"/>
      <c r="AA1519" s="79"/>
      <c r="AB1519" s="79"/>
      <c r="AC1519" s="79"/>
      <c r="AD1519" s="79"/>
      <c r="AE1519" s="78"/>
      <c r="AF1519" s="77"/>
      <c r="AG1519" s="77"/>
      <c r="AH1519" s="77"/>
      <c r="AI1519" s="77"/>
      <c r="AJ1519" s="77"/>
      <c r="AK1519" s="77"/>
      <c r="AL1519" s="77"/>
      <c r="AM1519" s="77"/>
      <c r="AN1519" s="77"/>
      <c r="AO1519" s="77"/>
      <c r="AP1519" s="77"/>
      <c r="AQ1519" s="77"/>
      <c r="AR1519" s="77"/>
      <c r="AS1519" s="77"/>
      <c r="AT1519" s="77"/>
      <c r="AU1519" s="77"/>
    </row>
    <row r="1520" spans="1:47">
      <c r="A1520" s="77" t="s">
        <v>2304</v>
      </c>
      <c r="B1520" s="77" t="s">
        <v>2673</v>
      </c>
      <c r="C1520" s="78">
        <v>42579</v>
      </c>
      <c r="D1520" s="77" t="s">
        <v>4007</v>
      </c>
      <c r="E1520" s="94">
        <v>26.46</v>
      </c>
      <c r="F1520" s="77" t="s">
        <v>94</v>
      </c>
      <c r="G1520" s="77" t="s">
        <v>135</v>
      </c>
      <c r="H1520" s="77"/>
      <c r="I1520" s="77"/>
      <c r="J1520" s="77"/>
      <c r="K1520" s="79"/>
      <c r="L1520" s="77"/>
      <c r="P1520" s="77"/>
      <c r="Q1520" s="77"/>
      <c r="R1520" s="77"/>
      <c r="S1520" s="77"/>
      <c r="V1520" s="77"/>
      <c r="W1520" s="77"/>
      <c r="X1520" s="77"/>
      <c r="Y1520" s="79"/>
      <c r="Z1520" s="79"/>
      <c r="AA1520" s="79"/>
      <c r="AB1520" s="79"/>
      <c r="AC1520" s="79"/>
      <c r="AD1520" s="79"/>
      <c r="AE1520" s="78"/>
      <c r="AF1520" s="77"/>
      <c r="AG1520" s="77"/>
      <c r="AH1520" s="77"/>
      <c r="AI1520" s="77"/>
      <c r="AJ1520" s="77"/>
      <c r="AK1520" s="77"/>
      <c r="AL1520" s="77"/>
      <c r="AM1520" s="77"/>
      <c r="AN1520" s="77"/>
      <c r="AO1520" s="77"/>
      <c r="AP1520" s="77"/>
      <c r="AQ1520" s="77"/>
      <c r="AR1520" s="77"/>
      <c r="AS1520" s="77"/>
      <c r="AT1520" s="77"/>
      <c r="AU1520" s="77"/>
    </row>
    <row r="1521" spans="1:47">
      <c r="A1521" s="77" t="s">
        <v>2304</v>
      </c>
      <c r="B1521" s="77" t="s">
        <v>2673</v>
      </c>
      <c r="C1521" s="78">
        <v>42579</v>
      </c>
      <c r="D1521" s="77" t="s">
        <v>4008</v>
      </c>
      <c r="E1521" s="94">
        <v>27.36</v>
      </c>
      <c r="F1521" s="77" t="s">
        <v>94</v>
      </c>
      <c r="G1521" s="77" t="s">
        <v>108</v>
      </c>
      <c r="H1521" s="77"/>
      <c r="I1521" s="77"/>
      <c r="J1521" s="77"/>
      <c r="K1521" s="79"/>
      <c r="L1521" s="77"/>
      <c r="P1521" s="77"/>
      <c r="Q1521" s="77"/>
      <c r="R1521" s="77"/>
      <c r="S1521" s="77"/>
      <c r="V1521" s="77"/>
      <c r="W1521" s="77"/>
      <c r="X1521" s="77"/>
      <c r="Y1521" s="79"/>
      <c r="Z1521" s="79"/>
      <c r="AA1521" s="79"/>
      <c r="AB1521" s="79"/>
      <c r="AC1521" s="79"/>
      <c r="AD1521" s="79"/>
      <c r="AE1521" s="78"/>
      <c r="AF1521" s="77"/>
      <c r="AG1521" s="77"/>
      <c r="AH1521" s="77"/>
      <c r="AI1521" s="77"/>
      <c r="AJ1521" s="77"/>
      <c r="AK1521" s="77"/>
      <c r="AL1521" s="77"/>
      <c r="AM1521" s="77"/>
      <c r="AN1521" s="77"/>
      <c r="AO1521" s="77"/>
      <c r="AP1521" s="77"/>
      <c r="AQ1521" s="77"/>
      <c r="AR1521" s="77"/>
      <c r="AS1521" s="77"/>
      <c r="AT1521" s="77"/>
      <c r="AU1521" s="77"/>
    </row>
    <row r="1522" spans="1:47">
      <c r="A1522" s="77" t="s">
        <v>2304</v>
      </c>
      <c r="B1522" s="77" t="s">
        <v>2673</v>
      </c>
      <c r="C1522" s="78">
        <v>42579</v>
      </c>
      <c r="D1522" s="77" t="s">
        <v>4009</v>
      </c>
      <c r="E1522" s="94">
        <v>27.61</v>
      </c>
      <c r="F1522" s="77" t="s">
        <v>94</v>
      </c>
      <c r="G1522" s="77" t="s">
        <v>94</v>
      </c>
      <c r="H1522" s="77"/>
      <c r="I1522" s="77"/>
      <c r="J1522" s="77"/>
      <c r="K1522" s="79"/>
      <c r="L1522" s="77"/>
      <c r="P1522" s="77"/>
      <c r="Q1522" s="77"/>
      <c r="R1522" s="77"/>
      <c r="S1522" s="77"/>
      <c r="V1522" s="77"/>
      <c r="W1522" s="77"/>
      <c r="X1522" s="77"/>
      <c r="Y1522" s="79"/>
      <c r="Z1522" s="79"/>
      <c r="AA1522" s="79"/>
      <c r="AB1522" s="79"/>
      <c r="AC1522" s="79"/>
      <c r="AD1522" s="79"/>
      <c r="AE1522" s="78"/>
      <c r="AF1522" s="77"/>
      <c r="AG1522" s="77"/>
      <c r="AH1522" s="77"/>
      <c r="AI1522" s="77"/>
      <c r="AJ1522" s="77"/>
      <c r="AK1522" s="77"/>
      <c r="AL1522" s="77"/>
      <c r="AM1522" s="77"/>
      <c r="AN1522" s="77"/>
      <c r="AO1522" s="77"/>
      <c r="AP1522" s="77"/>
      <c r="AQ1522" s="77"/>
      <c r="AR1522" s="77"/>
      <c r="AS1522" s="77"/>
      <c r="AT1522" s="77"/>
      <c r="AU1522" s="77"/>
    </row>
    <row r="1523" spans="1:47">
      <c r="A1523" s="77" t="s">
        <v>2304</v>
      </c>
      <c r="B1523" s="77" t="s">
        <v>2673</v>
      </c>
      <c r="C1523" s="78">
        <v>42579</v>
      </c>
      <c r="D1523" s="77" t="s">
        <v>4010</v>
      </c>
      <c r="E1523" s="94">
        <v>28.72</v>
      </c>
      <c r="F1523" s="77" t="s">
        <v>94</v>
      </c>
      <c r="G1523" s="77" t="s">
        <v>330</v>
      </c>
      <c r="H1523" s="77"/>
      <c r="I1523" s="77"/>
      <c r="J1523" s="77"/>
      <c r="K1523" s="79"/>
      <c r="L1523" s="77"/>
      <c r="P1523" s="77"/>
      <c r="Q1523" s="77"/>
      <c r="R1523" s="77"/>
      <c r="S1523" s="77"/>
      <c r="V1523" s="77"/>
      <c r="W1523" s="77"/>
      <c r="X1523" s="77"/>
      <c r="Y1523" s="79"/>
      <c r="Z1523" s="79"/>
      <c r="AA1523" s="79"/>
      <c r="AB1523" s="79"/>
      <c r="AC1523" s="79"/>
      <c r="AD1523" s="79"/>
      <c r="AE1523" s="78"/>
      <c r="AF1523" s="77"/>
      <c r="AG1523" s="77"/>
      <c r="AH1523" s="77"/>
      <c r="AI1523" s="77"/>
      <c r="AJ1523" s="77"/>
      <c r="AK1523" s="77"/>
      <c r="AL1523" s="77"/>
      <c r="AM1523" s="77"/>
      <c r="AN1523" s="77"/>
      <c r="AO1523" s="77"/>
      <c r="AP1523" s="77"/>
      <c r="AQ1523" s="77"/>
      <c r="AR1523" s="77"/>
      <c r="AS1523" s="77"/>
      <c r="AT1523" s="77"/>
      <c r="AU1523" s="77"/>
    </row>
    <row r="1524" spans="1:47">
      <c r="A1524" s="77" t="s">
        <v>2304</v>
      </c>
      <c r="B1524" s="77" t="s">
        <v>2673</v>
      </c>
      <c r="C1524" s="78">
        <v>42579</v>
      </c>
      <c r="D1524" s="77" t="s">
        <v>4011</v>
      </c>
      <c r="E1524" s="94">
        <v>30.66</v>
      </c>
      <c r="F1524" s="77" t="s">
        <v>94</v>
      </c>
      <c r="G1524" s="77" t="s">
        <v>3660</v>
      </c>
      <c r="H1524" s="77"/>
      <c r="I1524" s="77"/>
      <c r="J1524" s="77"/>
      <c r="K1524" s="79"/>
      <c r="L1524" s="77"/>
      <c r="P1524" s="77"/>
      <c r="Q1524" s="77"/>
      <c r="R1524" s="77"/>
      <c r="S1524" s="77"/>
      <c r="V1524" s="77"/>
      <c r="W1524" s="77"/>
      <c r="X1524" s="77"/>
      <c r="Y1524" s="79"/>
      <c r="Z1524" s="79"/>
      <c r="AA1524" s="79"/>
      <c r="AB1524" s="79"/>
      <c r="AC1524" s="79"/>
      <c r="AD1524" s="79"/>
      <c r="AE1524" s="78"/>
      <c r="AF1524" s="77"/>
      <c r="AG1524" s="77"/>
      <c r="AH1524" s="77"/>
      <c r="AI1524" s="77"/>
      <c r="AJ1524" s="77"/>
      <c r="AK1524" s="77"/>
      <c r="AL1524" s="77"/>
      <c r="AM1524" s="77"/>
      <c r="AN1524" s="77"/>
      <c r="AO1524" s="77"/>
      <c r="AP1524" s="77"/>
      <c r="AQ1524" s="77"/>
      <c r="AR1524" s="77"/>
      <c r="AS1524" s="77"/>
      <c r="AT1524" s="77"/>
      <c r="AU1524" s="77"/>
    </row>
    <row r="1525" spans="1:47">
      <c r="A1525" s="77" t="s">
        <v>2304</v>
      </c>
      <c r="B1525" s="77" t="s">
        <v>2673</v>
      </c>
      <c r="C1525" s="78">
        <v>42579</v>
      </c>
      <c r="D1525" s="77" t="s">
        <v>4012</v>
      </c>
      <c r="E1525" s="94">
        <v>31.7</v>
      </c>
      <c r="F1525" s="77" t="s">
        <v>94</v>
      </c>
      <c r="G1525" s="77" t="s">
        <v>3660</v>
      </c>
      <c r="H1525" s="77"/>
      <c r="I1525" s="77"/>
      <c r="J1525" s="77"/>
      <c r="K1525" s="79"/>
      <c r="L1525" s="77"/>
      <c r="P1525" s="77"/>
      <c r="Q1525" s="77"/>
      <c r="R1525" s="77"/>
      <c r="S1525" s="77"/>
      <c r="V1525" s="77"/>
      <c r="W1525" s="77"/>
      <c r="X1525" s="77"/>
      <c r="Y1525" s="79"/>
      <c r="Z1525" s="79"/>
      <c r="AA1525" s="79"/>
      <c r="AB1525" s="79"/>
      <c r="AC1525" s="79"/>
      <c r="AD1525" s="79"/>
      <c r="AE1525" s="78"/>
      <c r="AF1525" s="77"/>
      <c r="AG1525" s="77"/>
      <c r="AH1525" s="77"/>
      <c r="AI1525" s="77"/>
      <c r="AJ1525" s="77"/>
      <c r="AK1525" s="77"/>
      <c r="AL1525" s="77"/>
      <c r="AM1525" s="77"/>
      <c r="AN1525" s="77"/>
      <c r="AO1525" s="77"/>
      <c r="AP1525" s="77"/>
      <c r="AQ1525" s="77"/>
      <c r="AR1525" s="77"/>
      <c r="AS1525" s="77"/>
      <c r="AT1525" s="77"/>
      <c r="AU1525" s="77"/>
    </row>
    <row r="1526" spans="1:47">
      <c r="A1526" s="77" t="s">
        <v>2304</v>
      </c>
      <c r="B1526" s="77" t="s">
        <v>2673</v>
      </c>
      <c r="C1526" s="78">
        <v>42579</v>
      </c>
      <c r="D1526" s="77" t="s">
        <v>4013</v>
      </c>
      <c r="E1526" s="94">
        <v>31.75</v>
      </c>
      <c r="F1526" s="77" t="s">
        <v>94</v>
      </c>
      <c r="G1526" s="77" t="s">
        <v>116</v>
      </c>
      <c r="H1526" s="77"/>
      <c r="I1526" s="77"/>
      <c r="J1526" s="77"/>
      <c r="K1526" s="79"/>
      <c r="L1526" s="77"/>
      <c r="P1526" s="77"/>
      <c r="Q1526" s="77"/>
      <c r="R1526" s="77"/>
      <c r="S1526" s="77"/>
      <c r="V1526" s="77"/>
      <c r="W1526" s="77"/>
      <c r="X1526" s="77"/>
      <c r="Y1526" s="79"/>
      <c r="Z1526" s="79"/>
      <c r="AA1526" s="79"/>
      <c r="AB1526" s="79"/>
      <c r="AC1526" s="79"/>
      <c r="AD1526" s="79"/>
      <c r="AE1526" s="78"/>
      <c r="AF1526" s="77"/>
      <c r="AG1526" s="77"/>
      <c r="AH1526" s="77"/>
      <c r="AI1526" s="77"/>
      <c r="AJ1526" s="77"/>
      <c r="AK1526" s="77"/>
      <c r="AL1526" s="77"/>
      <c r="AM1526" s="77"/>
      <c r="AN1526" s="77"/>
      <c r="AO1526" s="77"/>
      <c r="AP1526" s="77"/>
      <c r="AQ1526" s="77"/>
      <c r="AR1526" s="77"/>
      <c r="AS1526" s="77"/>
      <c r="AT1526" s="77"/>
      <c r="AU1526" s="77"/>
    </row>
    <row r="1527" spans="1:47">
      <c r="A1527" s="77" t="s">
        <v>2304</v>
      </c>
      <c r="B1527" s="77" t="s">
        <v>2673</v>
      </c>
      <c r="C1527" s="78">
        <v>42579</v>
      </c>
      <c r="D1527" s="77" t="s">
        <v>4014</v>
      </c>
      <c r="E1527" s="94">
        <v>32.35</v>
      </c>
      <c r="F1527" s="77" t="s">
        <v>94</v>
      </c>
      <c r="G1527" s="77" t="s">
        <v>131</v>
      </c>
      <c r="H1527" s="77"/>
      <c r="I1527" s="77"/>
      <c r="J1527" s="77"/>
      <c r="K1527" s="79"/>
      <c r="L1527" s="77"/>
      <c r="P1527" s="77"/>
      <c r="Q1527" s="77"/>
      <c r="R1527" s="77"/>
      <c r="S1527" s="77"/>
      <c r="V1527" s="77"/>
      <c r="W1527" s="77"/>
      <c r="X1527" s="77"/>
      <c r="Y1527" s="79"/>
      <c r="Z1527" s="79"/>
      <c r="AA1527" s="79"/>
      <c r="AB1527" s="79"/>
      <c r="AC1527" s="79"/>
      <c r="AD1527" s="79"/>
      <c r="AE1527" s="78"/>
      <c r="AF1527" s="77"/>
      <c r="AG1527" s="77"/>
      <c r="AH1527" s="77"/>
      <c r="AI1527" s="77"/>
      <c r="AJ1527" s="77"/>
      <c r="AK1527" s="77"/>
      <c r="AL1527" s="77"/>
      <c r="AM1527" s="77"/>
      <c r="AN1527" s="77"/>
      <c r="AO1527" s="77"/>
      <c r="AP1527" s="77"/>
      <c r="AQ1527" s="77"/>
      <c r="AR1527" s="77"/>
      <c r="AS1527" s="77"/>
      <c r="AT1527" s="77"/>
      <c r="AU1527" s="77"/>
    </row>
    <row r="1528" spans="1:47">
      <c r="A1528" s="77" t="s">
        <v>2304</v>
      </c>
      <c r="B1528" s="77" t="s">
        <v>2673</v>
      </c>
      <c r="C1528" s="78">
        <v>42579</v>
      </c>
      <c r="D1528" s="77" t="s">
        <v>4015</v>
      </c>
      <c r="E1528" s="94">
        <v>34.04</v>
      </c>
      <c r="F1528" s="77" t="s">
        <v>94</v>
      </c>
      <c r="G1528" s="77" t="s">
        <v>3660</v>
      </c>
      <c r="H1528" s="77"/>
      <c r="I1528" s="77"/>
      <c r="J1528" s="77"/>
      <c r="K1528" s="79"/>
      <c r="L1528" s="77"/>
      <c r="P1528" s="77"/>
      <c r="Q1528" s="77"/>
      <c r="R1528" s="77"/>
      <c r="S1528" s="77"/>
      <c r="V1528" s="77"/>
      <c r="W1528" s="77"/>
      <c r="X1528" s="77"/>
      <c r="Y1528" s="79"/>
      <c r="Z1528" s="79"/>
      <c r="AA1528" s="79"/>
      <c r="AB1528" s="79"/>
      <c r="AC1528" s="79"/>
      <c r="AD1528" s="79"/>
      <c r="AE1528" s="78"/>
      <c r="AF1528" s="77"/>
      <c r="AG1528" s="77"/>
      <c r="AH1528" s="77"/>
      <c r="AI1528" s="77"/>
      <c r="AJ1528" s="77"/>
      <c r="AK1528" s="77"/>
      <c r="AL1528" s="77"/>
      <c r="AM1528" s="77"/>
      <c r="AN1528" s="77"/>
      <c r="AO1528" s="77"/>
      <c r="AP1528" s="77"/>
      <c r="AQ1528" s="77"/>
      <c r="AR1528" s="77"/>
      <c r="AS1528" s="77"/>
      <c r="AT1528" s="77"/>
      <c r="AU1528" s="77"/>
    </row>
    <row r="1529" spans="1:47">
      <c r="A1529" s="77" t="s">
        <v>2304</v>
      </c>
      <c r="B1529" s="77" t="s">
        <v>2673</v>
      </c>
      <c r="C1529" s="78">
        <v>42579</v>
      </c>
      <c r="D1529" s="77" t="s">
        <v>4016</v>
      </c>
      <c r="E1529" s="94">
        <v>35.78</v>
      </c>
      <c r="F1529" s="77" t="s">
        <v>94</v>
      </c>
      <c r="G1529" s="77" t="s">
        <v>196</v>
      </c>
      <c r="H1529" s="77"/>
      <c r="I1529" s="77"/>
      <c r="J1529" s="77"/>
      <c r="K1529" s="79"/>
      <c r="L1529" s="77"/>
      <c r="P1529" s="77"/>
      <c r="Q1529" s="77"/>
      <c r="R1529" s="77"/>
      <c r="S1529" s="77"/>
      <c r="V1529" s="77"/>
      <c r="W1529" s="77"/>
      <c r="X1529" s="77"/>
      <c r="Y1529" s="79"/>
      <c r="Z1529" s="79"/>
      <c r="AA1529" s="79"/>
      <c r="AB1529" s="79"/>
      <c r="AC1529" s="79"/>
      <c r="AD1529" s="79"/>
      <c r="AE1529" s="78"/>
      <c r="AF1529" s="77"/>
      <c r="AG1529" s="77"/>
      <c r="AH1529" s="77"/>
      <c r="AI1529" s="77"/>
      <c r="AJ1529" s="77"/>
      <c r="AK1529" s="77"/>
      <c r="AL1529" s="77"/>
      <c r="AM1529" s="77"/>
      <c r="AN1529" s="77"/>
      <c r="AO1529" s="77"/>
      <c r="AP1529" s="77"/>
      <c r="AQ1529" s="77"/>
      <c r="AR1529" s="77"/>
      <c r="AS1529" s="77"/>
      <c r="AT1529" s="77"/>
      <c r="AU1529" s="77"/>
    </row>
    <row r="1530" spans="1:47">
      <c r="A1530" s="77" t="s">
        <v>2304</v>
      </c>
      <c r="B1530" s="77" t="s">
        <v>2673</v>
      </c>
      <c r="C1530" s="78">
        <v>42579</v>
      </c>
      <c r="D1530" s="77" t="s">
        <v>4017</v>
      </c>
      <c r="E1530" s="94">
        <v>36.4</v>
      </c>
      <c r="F1530" s="77" t="s">
        <v>94</v>
      </c>
      <c r="G1530" s="77" t="s">
        <v>133</v>
      </c>
      <c r="H1530" s="77"/>
      <c r="I1530" s="77"/>
      <c r="J1530" s="77"/>
      <c r="K1530" s="79"/>
      <c r="L1530" s="77"/>
      <c r="P1530" s="77"/>
      <c r="Q1530" s="77"/>
      <c r="R1530" s="77"/>
      <c r="S1530" s="77"/>
      <c r="V1530" s="77"/>
      <c r="W1530" s="77"/>
      <c r="X1530" s="77"/>
      <c r="Y1530" s="79"/>
      <c r="Z1530" s="79"/>
      <c r="AA1530" s="79"/>
      <c r="AB1530" s="79"/>
      <c r="AC1530" s="79"/>
      <c r="AD1530" s="79"/>
      <c r="AE1530" s="78"/>
      <c r="AF1530" s="77"/>
      <c r="AG1530" s="77"/>
      <c r="AH1530" s="77"/>
      <c r="AI1530" s="77"/>
      <c r="AJ1530" s="77"/>
      <c r="AK1530" s="77"/>
      <c r="AL1530" s="77"/>
      <c r="AM1530" s="77"/>
      <c r="AN1530" s="77"/>
      <c r="AO1530" s="77"/>
      <c r="AP1530" s="77"/>
      <c r="AQ1530" s="77"/>
      <c r="AR1530" s="77"/>
      <c r="AS1530" s="77"/>
      <c r="AT1530" s="77"/>
      <c r="AU1530" s="77"/>
    </row>
    <row r="1531" spans="1:47">
      <c r="A1531" s="77" t="s">
        <v>2304</v>
      </c>
      <c r="B1531" s="77" t="s">
        <v>2673</v>
      </c>
      <c r="C1531" s="78">
        <v>42579</v>
      </c>
      <c r="D1531" s="77" t="s">
        <v>4018</v>
      </c>
      <c r="E1531" s="94">
        <v>37.770000000000003</v>
      </c>
      <c r="F1531" s="77" t="s">
        <v>94</v>
      </c>
      <c r="G1531" s="77" t="s">
        <v>94</v>
      </c>
      <c r="H1531" s="77"/>
      <c r="I1531" s="77"/>
      <c r="J1531" s="77"/>
      <c r="K1531" s="79"/>
      <c r="L1531" s="77"/>
      <c r="P1531" s="77"/>
      <c r="Q1531" s="77"/>
      <c r="R1531" s="77"/>
      <c r="S1531" s="77"/>
      <c r="V1531" s="77"/>
      <c r="W1531" s="77"/>
      <c r="X1531" s="77"/>
      <c r="Y1531" s="79"/>
      <c r="Z1531" s="79"/>
      <c r="AA1531" s="79"/>
      <c r="AB1531" s="79"/>
      <c r="AC1531" s="79"/>
      <c r="AD1531" s="79"/>
      <c r="AE1531" s="78"/>
      <c r="AF1531" s="77"/>
      <c r="AG1531" s="77"/>
      <c r="AH1531" s="77"/>
      <c r="AI1531" s="77"/>
      <c r="AJ1531" s="77"/>
      <c r="AK1531" s="77"/>
      <c r="AL1531" s="77"/>
      <c r="AM1531" s="77"/>
      <c r="AN1531" s="77"/>
      <c r="AO1531" s="77"/>
      <c r="AP1531" s="77"/>
      <c r="AQ1531" s="77"/>
      <c r="AR1531" s="77"/>
      <c r="AS1531" s="77"/>
      <c r="AT1531" s="77"/>
      <c r="AU1531" s="77"/>
    </row>
    <row r="1532" spans="1:47">
      <c r="A1532" s="77" t="s">
        <v>2304</v>
      </c>
      <c r="B1532" s="77" t="s">
        <v>2673</v>
      </c>
      <c r="C1532" s="78">
        <v>42579</v>
      </c>
      <c r="D1532" s="77" t="s">
        <v>4019</v>
      </c>
      <c r="E1532" s="94">
        <v>38.71</v>
      </c>
      <c r="F1532" s="77" t="s">
        <v>94</v>
      </c>
      <c r="G1532" s="77" t="s">
        <v>152</v>
      </c>
      <c r="H1532" s="77"/>
      <c r="I1532" s="77"/>
      <c r="J1532" s="77"/>
      <c r="K1532" s="79"/>
      <c r="L1532" s="77"/>
      <c r="P1532" s="77"/>
      <c r="Q1532" s="77"/>
      <c r="R1532" s="77"/>
      <c r="S1532" s="77"/>
      <c r="V1532" s="77"/>
      <c r="W1532" s="77"/>
      <c r="X1532" s="77"/>
      <c r="Y1532" s="79"/>
      <c r="Z1532" s="79"/>
      <c r="AA1532" s="79"/>
      <c r="AB1532" s="79"/>
      <c r="AC1532" s="79"/>
      <c r="AD1532" s="79"/>
      <c r="AE1532" s="78"/>
      <c r="AF1532" s="77"/>
      <c r="AG1532" s="77"/>
      <c r="AH1532" s="77"/>
      <c r="AI1532" s="77"/>
      <c r="AJ1532" s="77"/>
      <c r="AK1532" s="77"/>
      <c r="AL1532" s="77"/>
      <c r="AM1532" s="77"/>
      <c r="AN1532" s="77"/>
      <c r="AO1532" s="77"/>
      <c r="AP1532" s="77"/>
      <c r="AQ1532" s="77"/>
      <c r="AR1532" s="77"/>
      <c r="AS1532" s="77"/>
      <c r="AT1532" s="77"/>
      <c r="AU1532" s="77"/>
    </row>
    <row r="1533" spans="1:47">
      <c r="A1533" s="77" t="s">
        <v>2304</v>
      </c>
      <c r="B1533" s="77" t="s">
        <v>2673</v>
      </c>
      <c r="C1533" s="78">
        <v>42579</v>
      </c>
      <c r="D1533" s="77" t="s">
        <v>4020</v>
      </c>
      <c r="E1533" s="94">
        <v>39.78</v>
      </c>
      <c r="F1533" s="77" t="s">
        <v>94</v>
      </c>
      <c r="G1533" s="77" t="s">
        <v>94</v>
      </c>
      <c r="H1533" s="77"/>
      <c r="I1533" s="77"/>
      <c r="J1533" s="77"/>
      <c r="K1533" s="79"/>
      <c r="L1533" s="77"/>
      <c r="P1533" s="77"/>
      <c r="Q1533" s="77"/>
      <c r="R1533" s="77"/>
      <c r="S1533" s="77"/>
      <c r="V1533" s="77"/>
      <c r="W1533" s="77"/>
      <c r="X1533" s="77"/>
      <c r="Y1533" s="79"/>
      <c r="Z1533" s="79"/>
      <c r="AA1533" s="79"/>
      <c r="AB1533" s="79"/>
      <c r="AC1533" s="79"/>
      <c r="AD1533" s="79"/>
      <c r="AE1533" s="78"/>
      <c r="AF1533" s="77"/>
      <c r="AG1533" s="77"/>
      <c r="AH1533" s="77"/>
      <c r="AI1533" s="77"/>
      <c r="AJ1533" s="77"/>
      <c r="AK1533" s="77"/>
      <c r="AL1533" s="77"/>
      <c r="AM1533" s="77"/>
      <c r="AN1533" s="77"/>
      <c r="AO1533" s="77"/>
      <c r="AP1533" s="77"/>
      <c r="AQ1533" s="77"/>
      <c r="AR1533" s="77"/>
      <c r="AS1533" s="77"/>
      <c r="AT1533" s="77"/>
      <c r="AU1533" s="77"/>
    </row>
    <row r="1534" spans="1:47">
      <c r="A1534" s="77" t="s">
        <v>2304</v>
      </c>
      <c r="B1534" s="77" t="s">
        <v>2673</v>
      </c>
      <c r="C1534" s="78">
        <v>42579</v>
      </c>
      <c r="D1534" s="77" t="s">
        <v>4021</v>
      </c>
      <c r="E1534" s="94">
        <v>41.13</v>
      </c>
      <c r="F1534" s="77" t="s">
        <v>94</v>
      </c>
      <c r="G1534" s="77" t="s">
        <v>196</v>
      </c>
      <c r="H1534" s="77"/>
      <c r="I1534" s="77"/>
      <c r="J1534" s="77"/>
      <c r="K1534" s="79"/>
      <c r="L1534" s="77"/>
      <c r="P1534" s="77"/>
      <c r="Q1534" s="77"/>
      <c r="R1534" s="77"/>
      <c r="S1534" s="77"/>
      <c r="V1534" s="77"/>
      <c r="W1534" s="77"/>
      <c r="X1534" s="77"/>
      <c r="Y1534" s="79"/>
      <c r="Z1534" s="79"/>
      <c r="AA1534" s="79"/>
      <c r="AB1534" s="79"/>
      <c r="AC1534" s="79"/>
      <c r="AD1534" s="79"/>
      <c r="AE1534" s="78"/>
      <c r="AF1534" s="77"/>
      <c r="AG1534" s="77"/>
      <c r="AH1534" s="77"/>
      <c r="AI1534" s="77"/>
      <c r="AJ1534" s="77"/>
      <c r="AK1534" s="77"/>
      <c r="AL1534" s="77"/>
      <c r="AM1534" s="77"/>
      <c r="AN1534" s="77"/>
      <c r="AO1534" s="77"/>
      <c r="AP1534" s="77"/>
      <c r="AQ1534" s="77"/>
      <c r="AR1534" s="77"/>
      <c r="AS1534" s="77"/>
      <c r="AT1534" s="77"/>
      <c r="AU1534" s="77"/>
    </row>
    <row r="1535" spans="1:47">
      <c r="A1535" s="77" t="s">
        <v>2304</v>
      </c>
      <c r="B1535" s="77" t="s">
        <v>2673</v>
      </c>
      <c r="C1535" s="78">
        <v>42579</v>
      </c>
      <c r="D1535" s="77" t="s">
        <v>4022</v>
      </c>
      <c r="E1535" s="94">
        <v>41.34</v>
      </c>
      <c r="F1535" s="77" t="s">
        <v>94</v>
      </c>
      <c r="G1535" s="77" t="s">
        <v>127</v>
      </c>
      <c r="H1535" s="77"/>
      <c r="I1535" s="77"/>
      <c r="J1535" s="77"/>
      <c r="K1535" s="79"/>
      <c r="L1535" s="77"/>
      <c r="P1535" s="77"/>
      <c r="Q1535" s="77"/>
      <c r="R1535" s="77"/>
      <c r="S1535" s="77"/>
      <c r="V1535" s="77"/>
      <c r="W1535" s="77"/>
      <c r="X1535" s="77"/>
      <c r="Y1535" s="79"/>
      <c r="Z1535" s="79"/>
      <c r="AA1535" s="79"/>
      <c r="AB1535" s="79"/>
      <c r="AC1535" s="79"/>
      <c r="AD1535" s="79"/>
      <c r="AE1535" s="78"/>
      <c r="AF1535" s="77"/>
      <c r="AG1535" s="77"/>
      <c r="AH1535" s="77"/>
      <c r="AI1535" s="77"/>
      <c r="AJ1535" s="77"/>
      <c r="AK1535" s="77"/>
      <c r="AL1535" s="77"/>
      <c r="AM1535" s="77"/>
      <c r="AN1535" s="77"/>
      <c r="AO1535" s="77"/>
      <c r="AP1535" s="77"/>
      <c r="AQ1535" s="77"/>
      <c r="AR1535" s="77"/>
      <c r="AS1535" s="77"/>
      <c r="AT1535" s="77"/>
      <c r="AU1535" s="77"/>
    </row>
    <row r="1536" spans="1:47">
      <c r="A1536" s="77" t="s">
        <v>2304</v>
      </c>
      <c r="B1536" s="77" t="s">
        <v>2673</v>
      </c>
      <c r="C1536" s="78">
        <v>42579</v>
      </c>
      <c r="D1536" s="77" t="s">
        <v>4023</v>
      </c>
      <c r="E1536" s="94">
        <v>41.74</v>
      </c>
      <c r="F1536" s="77" t="s">
        <v>94</v>
      </c>
      <c r="G1536" s="77" t="s">
        <v>94</v>
      </c>
      <c r="H1536" s="77"/>
      <c r="I1536" s="77"/>
      <c r="J1536" s="77"/>
      <c r="K1536" s="79"/>
      <c r="L1536" s="77"/>
      <c r="P1536" s="77"/>
      <c r="Q1536" s="77"/>
      <c r="R1536" s="77"/>
      <c r="S1536" s="77"/>
      <c r="V1536" s="77"/>
      <c r="W1536" s="77"/>
      <c r="X1536" s="77"/>
      <c r="Y1536" s="79"/>
      <c r="Z1536" s="79"/>
      <c r="AA1536" s="79"/>
      <c r="AB1536" s="79"/>
      <c r="AC1536" s="79"/>
      <c r="AD1536" s="79"/>
      <c r="AE1536" s="78"/>
      <c r="AF1536" s="77"/>
      <c r="AG1536" s="77"/>
      <c r="AH1536" s="77"/>
      <c r="AI1536" s="77"/>
      <c r="AJ1536" s="77"/>
      <c r="AK1536" s="77"/>
      <c r="AL1536" s="77"/>
      <c r="AM1536" s="77"/>
      <c r="AN1536" s="77"/>
      <c r="AO1536" s="77"/>
      <c r="AP1536" s="77"/>
      <c r="AQ1536" s="77"/>
      <c r="AR1536" s="77"/>
      <c r="AS1536" s="77"/>
      <c r="AT1536" s="77"/>
      <c r="AU1536" s="77"/>
    </row>
    <row r="1537" spans="1:47">
      <c r="A1537" s="77" t="s">
        <v>2304</v>
      </c>
      <c r="B1537" s="77" t="s">
        <v>2673</v>
      </c>
      <c r="C1537" s="78">
        <v>42579</v>
      </c>
      <c r="D1537" s="77" t="s">
        <v>4024</v>
      </c>
      <c r="E1537" s="94">
        <v>43.93</v>
      </c>
      <c r="F1537" s="77" t="s">
        <v>94</v>
      </c>
      <c r="G1537" s="77" t="s">
        <v>192</v>
      </c>
      <c r="H1537" s="77"/>
      <c r="I1537" s="77"/>
      <c r="J1537" s="77"/>
      <c r="K1537" s="79"/>
      <c r="L1537" s="77"/>
      <c r="P1537" s="77"/>
      <c r="Q1537" s="77"/>
      <c r="R1537" s="77"/>
      <c r="S1537" s="77"/>
      <c r="V1537" s="77"/>
      <c r="W1537" s="77"/>
      <c r="X1537" s="77"/>
      <c r="Y1537" s="79"/>
      <c r="Z1537" s="79"/>
      <c r="AA1537" s="79"/>
      <c r="AB1537" s="79"/>
      <c r="AC1537" s="79"/>
      <c r="AD1537" s="79"/>
      <c r="AE1537" s="78"/>
      <c r="AF1537" s="77"/>
      <c r="AG1537" s="77"/>
      <c r="AH1537" s="77"/>
      <c r="AI1537" s="77"/>
      <c r="AJ1537" s="77"/>
      <c r="AK1537" s="77"/>
      <c r="AL1537" s="77"/>
      <c r="AM1537" s="77"/>
      <c r="AN1537" s="77"/>
      <c r="AO1537" s="77"/>
      <c r="AP1537" s="77"/>
      <c r="AQ1537" s="77"/>
      <c r="AR1537" s="77"/>
      <c r="AS1537" s="77"/>
      <c r="AT1537" s="77"/>
      <c r="AU1537" s="77"/>
    </row>
    <row r="1538" spans="1:47">
      <c r="A1538" s="77" t="s">
        <v>2304</v>
      </c>
      <c r="B1538" s="77" t="s">
        <v>2673</v>
      </c>
      <c r="C1538" s="78">
        <v>42579</v>
      </c>
      <c r="D1538" s="77" t="s">
        <v>4025</v>
      </c>
      <c r="E1538" s="94">
        <v>44.31</v>
      </c>
      <c r="F1538" s="77" t="s">
        <v>94</v>
      </c>
      <c r="G1538" s="77" t="s">
        <v>154</v>
      </c>
      <c r="H1538" s="77"/>
      <c r="I1538" s="77"/>
      <c r="J1538" s="77"/>
      <c r="K1538" s="79"/>
      <c r="L1538" s="77"/>
      <c r="P1538" s="77"/>
      <c r="Q1538" s="77"/>
      <c r="R1538" s="77"/>
      <c r="S1538" s="77"/>
      <c r="V1538" s="77"/>
      <c r="W1538" s="77"/>
      <c r="X1538" s="77"/>
      <c r="Y1538" s="79"/>
      <c r="Z1538" s="79"/>
      <c r="AA1538" s="79"/>
      <c r="AB1538" s="79"/>
      <c r="AC1538" s="79"/>
      <c r="AD1538" s="79"/>
      <c r="AE1538" s="78"/>
      <c r="AF1538" s="77"/>
      <c r="AG1538" s="77"/>
      <c r="AH1538" s="77"/>
      <c r="AI1538" s="77"/>
      <c r="AJ1538" s="77"/>
      <c r="AK1538" s="77"/>
      <c r="AL1538" s="77"/>
      <c r="AM1538" s="77"/>
      <c r="AN1538" s="77"/>
      <c r="AO1538" s="77"/>
      <c r="AP1538" s="77"/>
      <c r="AQ1538" s="77"/>
      <c r="AR1538" s="77"/>
      <c r="AS1538" s="77"/>
      <c r="AT1538" s="77"/>
      <c r="AU1538" s="77"/>
    </row>
    <row r="1539" spans="1:47">
      <c r="A1539" s="77" t="s">
        <v>2304</v>
      </c>
      <c r="B1539" s="77" t="s">
        <v>2673</v>
      </c>
      <c r="C1539" s="78">
        <v>42579</v>
      </c>
      <c r="D1539" s="77" t="s">
        <v>4026</v>
      </c>
      <c r="E1539" s="94">
        <v>45.63</v>
      </c>
      <c r="F1539" s="77" t="s">
        <v>94</v>
      </c>
      <c r="G1539" s="77" t="s">
        <v>94</v>
      </c>
      <c r="H1539" s="77"/>
      <c r="I1539" s="77"/>
      <c r="J1539" s="77"/>
      <c r="K1539" s="79"/>
      <c r="L1539" s="77"/>
      <c r="P1539" s="77"/>
      <c r="Q1539" s="77"/>
      <c r="R1539" s="77"/>
      <c r="S1539" s="77"/>
      <c r="V1539" s="77"/>
      <c r="W1539" s="77"/>
      <c r="X1539" s="77"/>
      <c r="Y1539" s="79"/>
      <c r="Z1539" s="79"/>
      <c r="AA1539" s="79"/>
      <c r="AB1539" s="79"/>
      <c r="AC1539" s="79"/>
      <c r="AD1539" s="79"/>
      <c r="AE1539" s="78"/>
      <c r="AF1539" s="77"/>
      <c r="AG1539" s="77"/>
      <c r="AH1539" s="77"/>
      <c r="AI1539" s="77"/>
      <c r="AJ1539" s="77"/>
      <c r="AK1539" s="77"/>
      <c r="AL1539" s="77"/>
      <c r="AM1539" s="77"/>
      <c r="AN1539" s="77"/>
      <c r="AO1539" s="77"/>
      <c r="AP1539" s="77"/>
      <c r="AQ1539" s="77"/>
      <c r="AR1539" s="77"/>
      <c r="AS1539" s="77"/>
      <c r="AT1539" s="77"/>
      <c r="AU1539" s="77"/>
    </row>
    <row r="1540" spans="1:47">
      <c r="A1540" s="77" t="s">
        <v>2304</v>
      </c>
      <c r="B1540" s="77" t="s">
        <v>2673</v>
      </c>
      <c r="C1540" s="78">
        <v>42579</v>
      </c>
      <c r="D1540" s="77" t="s">
        <v>4027</v>
      </c>
      <c r="E1540" s="94">
        <v>46.09</v>
      </c>
      <c r="F1540" s="77" t="s">
        <v>94</v>
      </c>
      <c r="G1540" s="77" t="s">
        <v>114</v>
      </c>
      <c r="H1540" s="77"/>
      <c r="I1540" s="77"/>
      <c r="J1540" s="77"/>
      <c r="K1540" s="79"/>
      <c r="L1540" s="77"/>
      <c r="P1540" s="77"/>
      <c r="Q1540" s="77"/>
      <c r="R1540" s="77"/>
      <c r="S1540" s="77"/>
      <c r="V1540" s="77"/>
      <c r="W1540" s="77"/>
      <c r="X1540" s="77"/>
      <c r="Y1540" s="79"/>
      <c r="Z1540" s="79"/>
      <c r="AA1540" s="79"/>
      <c r="AB1540" s="79"/>
      <c r="AC1540" s="79"/>
      <c r="AD1540" s="79"/>
      <c r="AE1540" s="78"/>
      <c r="AF1540" s="77"/>
      <c r="AG1540" s="77"/>
      <c r="AH1540" s="77"/>
      <c r="AI1540" s="77"/>
      <c r="AJ1540" s="77"/>
      <c r="AK1540" s="77"/>
      <c r="AL1540" s="77"/>
      <c r="AM1540" s="77"/>
      <c r="AN1540" s="77"/>
      <c r="AO1540" s="77"/>
      <c r="AP1540" s="77"/>
      <c r="AQ1540" s="77"/>
      <c r="AR1540" s="77"/>
      <c r="AS1540" s="77"/>
      <c r="AT1540" s="77"/>
      <c r="AU1540" s="77"/>
    </row>
    <row r="1541" spans="1:47">
      <c r="A1541" s="77" t="s">
        <v>2304</v>
      </c>
      <c r="B1541" s="77" t="s">
        <v>2673</v>
      </c>
      <c r="C1541" s="78">
        <v>42579</v>
      </c>
      <c r="D1541" s="77" t="s">
        <v>4028</v>
      </c>
      <c r="E1541" s="94">
        <v>47.44</v>
      </c>
      <c r="F1541" s="77" t="s">
        <v>94</v>
      </c>
      <c r="G1541" s="77" t="s">
        <v>152</v>
      </c>
      <c r="H1541" s="77"/>
      <c r="I1541" s="77"/>
      <c r="J1541" s="77"/>
      <c r="K1541" s="79"/>
      <c r="L1541" s="77"/>
      <c r="P1541" s="77"/>
      <c r="Q1541" s="77"/>
      <c r="R1541" s="77"/>
      <c r="S1541" s="77"/>
      <c r="V1541" s="77"/>
      <c r="W1541" s="77"/>
      <c r="X1541" s="77"/>
      <c r="Y1541" s="79"/>
      <c r="Z1541" s="79"/>
      <c r="AA1541" s="79"/>
      <c r="AB1541" s="79"/>
      <c r="AC1541" s="79"/>
      <c r="AD1541" s="79"/>
      <c r="AE1541" s="78"/>
      <c r="AF1541" s="77"/>
      <c r="AG1541" s="77"/>
      <c r="AH1541" s="77"/>
      <c r="AI1541" s="77"/>
      <c r="AJ1541" s="77"/>
      <c r="AK1541" s="77"/>
      <c r="AL1541" s="77"/>
      <c r="AM1541" s="77"/>
      <c r="AN1541" s="77"/>
      <c r="AO1541" s="77"/>
      <c r="AP1541" s="77"/>
      <c r="AQ1541" s="77"/>
      <c r="AR1541" s="77"/>
      <c r="AS1541" s="77"/>
      <c r="AT1541" s="77"/>
      <c r="AU1541" s="77"/>
    </row>
    <row r="1542" spans="1:47">
      <c r="A1542" s="77" t="s">
        <v>2304</v>
      </c>
      <c r="B1542" s="77" t="s">
        <v>2673</v>
      </c>
      <c r="C1542" s="78">
        <v>42579</v>
      </c>
      <c r="D1542" s="77" t="s">
        <v>4029</v>
      </c>
      <c r="E1542" s="94">
        <v>48.57</v>
      </c>
      <c r="F1542" s="77" t="s">
        <v>94</v>
      </c>
      <c r="G1542" s="77" t="s">
        <v>94</v>
      </c>
      <c r="H1542" s="77"/>
      <c r="I1542" s="77"/>
      <c r="J1542" s="77"/>
      <c r="K1542" s="79"/>
      <c r="L1542" s="77"/>
      <c r="P1542" s="77"/>
      <c r="Q1542" s="77"/>
      <c r="R1542" s="77"/>
      <c r="S1542" s="77"/>
      <c r="V1542" s="77"/>
      <c r="W1542" s="77"/>
      <c r="X1542" s="77"/>
      <c r="Y1542" s="79"/>
      <c r="Z1542" s="79"/>
      <c r="AA1542" s="79"/>
      <c r="AB1542" s="79"/>
      <c r="AC1542" s="79"/>
      <c r="AD1542" s="79"/>
      <c r="AE1542" s="78"/>
      <c r="AF1542" s="77"/>
      <c r="AG1542" s="77"/>
      <c r="AH1542" s="77"/>
      <c r="AI1542" s="77"/>
      <c r="AJ1542" s="77"/>
      <c r="AK1542" s="77"/>
      <c r="AL1542" s="77"/>
      <c r="AM1542" s="77"/>
      <c r="AN1542" s="77"/>
      <c r="AO1542" s="77"/>
      <c r="AP1542" s="77"/>
      <c r="AQ1542" s="77"/>
      <c r="AR1542" s="77"/>
      <c r="AS1542" s="77"/>
      <c r="AT1542" s="77"/>
      <c r="AU1542" s="77"/>
    </row>
    <row r="1543" spans="1:47">
      <c r="A1543" s="77" t="s">
        <v>2304</v>
      </c>
      <c r="B1543" s="77" t="s">
        <v>2673</v>
      </c>
      <c r="C1543" s="78">
        <v>42579</v>
      </c>
      <c r="D1543" s="77" t="s">
        <v>4030</v>
      </c>
      <c r="E1543" s="94">
        <v>48.89</v>
      </c>
      <c r="F1543" s="77" t="s">
        <v>94</v>
      </c>
      <c r="G1543" s="77" t="s">
        <v>152</v>
      </c>
      <c r="H1543" s="77"/>
      <c r="I1543" s="77"/>
      <c r="J1543" s="77"/>
      <c r="K1543" s="79"/>
      <c r="L1543" s="77"/>
      <c r="P1543" s="77"/>
      <c r="Q1543" s="77"/>
      <c r="R1543" s="77"/>
      <c r="S1543" s="77"/>
      <c r="V1543" s="77"/>
      <c r="W1543" s="77"/>
      <c r="X1543" s="77"/>
      <c r="Y1543" s="79"/>
      <c r="Z1543" s="79"/>
      <c r="AA1543" s="79"/>
      <c r="AB1543" s="79"/>
      <c r="AC1543" s="79"/>
      <c r="AD1543" s="79"/>
      <c r="AE1543" s="78"/>
      <c r="AF1543" s="77"/>
      <c r="AG1543" s="77"/>
      <c r="AH1543" s="77"/>
      <c r="AI1543" s="77"/>
      <c r="AJ1543" s="77"/>
      <c r="AK1543" s="77"/>
      <c r="AL1543" s="77"/>
      <c r="AM1543" s="77"/>
      <c r="AN1543" s="77"/>
      <c r="AO1543" s="77"/>
      <c r="AP1543" s="77"/>
      <c r="AQ1543" s="77"/>
      <c r="AR1543" s="77"/>
      <c r="AS1543" s="77"/>
      <c r="AT1543" s="77"/>
      <c r="AU1543" s="77"/>
    </row>
    <row r="1544" spans="1:47">
      <c r="A1544" s="77" t="s">
        <v>2304</v>
      </c>
      <c r="B1544" s="77" t="s">
        <v>2673</v>
      </c>
      <c r="C1544" s="78">
        <v>42579</v>
      </c>
      <c r="D1544" s="77" t="s">
        <v>4031</v>
      </c>
      <c r="E1544" s="94">
        <v>48.96</v>
      </c>
      <c r="F1544" s="77" t="s">
        <v>94</v>
      </c>
      <c r="G1544" s="77" t="s">
        <v>138</v>
      </c>
      <c r="H1544" s="77"/>
      <c r="I1544" s="77"/>
      <c r="J1544" s="77"/>
      <c r="K1544" s="79"/>
      <c r="L1544" s="77"/>
      <c r="P1544" s="77"/>
      <c r="Q1544" s="77"/>
      <c r="R1544" s="77"/>
      <c r="S1544" s="77"/>
      <c r="V1544" s="77"/>
      <c r="W1544" s="77"/>
      <c r="X1544" s="77"/>
      <c r="Y1544" s="79"/>
      <c r="Z1544" s="79"/>
      <c r="AA1544" s="79"/>
      <c r="AB1544" s="79"/>
      <c r="AC1544" s="79"/>
      <c r="AD1544" s="79"/>
      <c r="AE1544" s="78"/>
      <c r="AF1544" s="77"/>
      <c r="AG1544" s="77"/>
      <c r="AH1544" s="77"/>
      <c r="AI1544" s="77"/>
      <c r="AJ1544" s="77"/>
      <c r="AK1544" s="77"/>
      <c r="AL1544" s="77"/>
      <c r="AM1544" s="77"/>
      <c r="AN1544" s="77"/>
      <c r="AO1544" s="77"/>
      <c r="AP1544" s="77"/>
      <c r="AQ1544" s="77"/>
      <c r="AR1544" s="77"/>
      <c r="AS1544" s="77"/>
      <c r="AT1544" s="77"/>
      <c r="AU1544" s="77"/>
    </row>
    <row r="1545" spans="1:47">
      <c r="A1545" s="77" t="s">
        <v>2304</v>
      </c>
      <c r="B1545" s="77" t="s">
        <v>2673</v>
      </c>
      <c r="C1545" s="78">
        <v>42579</v>
      </c>
      <c r="D1545" s="77" t="s">
        <v>4032</v>
      </c>
      <c r="E1545" s="94">
        <v>49.9</v>
      </c>
      <c r="F1545" s="77" t="s">
        <v>94</v>
      </c>
      <c r="G1545" s="77" t="s">
        <v>94</v>
      </c>
      <c r="H1545" s="77"/>
      <c r="I1545" s="77"/>
      <c r="J1545" s="77"/>
      <c r="K1545" s="79"/>
      <c r="L1545" s="77"/>
      <c r="P1545" s="77"/>
      <c r="Q1545" s="77"/>
      <c r="R1545" s="77"/>
      <c r="S1545" s="77"/>
      <c r="V1545" s="77"/>
      <c r="W1545" s="77"/>
      <c r="X1545" s="77"/>
      <c r="Y1545" s="79"/>
      <c r="Z1545" s="79"/>
      <c r="AA1545" s="79"/>
      <c r="AB1545" s="79"/>
      <c r="AC1545" s="79"/>
      <c r="AD1545" s="79"/>
      <c r="AE1545" s="78"/>
      <c r="AF1545" s="77"/>
      <c r="AG1545" s="77"/>
      <c r="AH1545" s="77"/>
      <c r="AI1545" s="77"/>
      <c r="AJ1545" s="77"/>
      <c r="AK1545" s="77"/>
      <c r="AL1545" s="77"/>
      <c r="AM1545" s="77"/>
      <c r="AN1545" s="77"/>
      <c r="AO1545" s="77"/>
      <c r="AP1545" s="77"/>
      <c r="AQ1545" s="77"/>
      <c r="AR1545" s="77"/>
      <c r="AS1545" s="77"/>
      <c r="AT1545" s="77"/>
      <c r="AU1545" s="77"/>
    </row>
    <row r="1546" spans="1:47">
      <c r="A1546" s="77" t="s">
        <v>2304</v>
      </c>
      <c r="B1546" s="77" t="s">
        <v>2673</v>
      </c>
      <c r="C1546" s="78">
        <v>42579</v>
      </c>
      <c r="D1546" s="77" t="s">
        <v>4033</v>
      </c>
      <c r="E1546" s="94">
        <v>50.7</v>
      </c>
      <c r="F1546" s="77" t="s">
        <v>94</v>
      </c>
      <c r="G1546" s="77" t="s">
        <v>345</v>
      </c>
      <c r="H1546" s="77"/>
      <c r="I1546" s="77"/>
      <c r="J1546" s="77"/>
      <c r="K1546" s="79"/>
      <c r="L1546" s="77"/>
      <c r="P1546" s="77"/>
      <c r="Q1546" s="77"/>
      <c r="R1546" s="77"/>
      <c r="S1546" s="77"/>
      <c r="V1546" s="77"/>
      <c r="W1546" s="77"/>
      <c r="X1546" s="77"/>
      <c r="Y1546" s="79"/>
      <c r="Z1546" s="79"/>
      <c r="AA1546" s="79"/>
      <c r="AB1546" s="79"/>
      <c r="AC1546" s="79"/>
      <c r="AD1546" s="79"/>
      <c r="AE1546" s="78"/>
      <c r="AF1546" s="77"/>
      <c r="AG1546" s="77"/>
      <c r="AH1546" s="77"/>
      <c r="AI1546" s="77"/>
      <c r="AJ1546" s="77"/>
      <c r="AK1546" s="77"/>
      <c r="AL1546" s="77"/>
      <c r="AM1546" s="77"/>
      <c r="AN1546" s="77"/>
      <c r="AO1546" s="77"/>
      <c r="AP1546" s="77"/>
      <c r="AQ1546" s="77"/>
      <c r="AR1546" s="77"/>
      <c r="AS1546" s="77"/>
      <c r="AT1546" s="77"/>
      <c r="AU1546" s="77"/>
    </row>
    <row r="1547" spans="1:47">
      <c r="A1547" s="77" t="s">
        <v>2304</v>
      </c>
      <c r="B1547" s="77" t="s">
        <v>2673</v>
      </c>
      <c r="C1547" s="78">
        <v>42579</v>
      </c>
      <c r="D1547" s="77" t="s">
        <v>4034</v>
      </c>
      <c r="E1547" s="94">
        <v>50.87</v>
      </c>
      <c r="F1547" s="77" t="s">
        <v>94</v>
      </c>
      <c r="G1547" s="77" t="s">
        <v>3660</v>
      </c>
      <c r="H1547" s="77"/>
      <c r="I1547" s="77"/>
      <c r="J1547" s="77"/>
      <c r="K1547" s="79"/>
      <c r="L1547" s="77"/>
      <c r="P1547" s="77"/>
      <c r="Q1547" s="77"/>
      <c r="R1547" s="77"/>
      <c r="S1547" s="77"/>
      <c r="V1547" s="77"/>
      <c r="W1547" s="77"/>
      <c r="X1547" s="77"/>
      <c r="Y1547" s="79"/>
      <c r="Z1547" s="79"/>
      <c r="AA1547" s="79"/>
      <c r="AB1547" s="79"/>
      <c r="AC1547" s="79"/>
      <c r="AD1547" s="79"/>
      <c r="AE1547" s="78"/>
      <c r="AF1547" s="77"/>
      <c r="AG1547" s="77"/>
      <c r="AH1547" s="77"/>
      <c r="AI1547" s="77"/>
      <c r="AJ1547" s="77"/>
      <c r="AK1547" s="77"/>
      <c r="AL1547" s="77"/>
      <c r="AM1547" s="77"/>
      <c r="AN1547" s="77"/>
      <c r="AO1547" s="77"/>
      <c r="AP1547" s="77"/>
      <c r="AQ1547" s="77"/>
      <c r="AR1547" s="77"/>
      <c r="AS1547" s="77"/>
      <c r="AT1547" s="77"/>
      <c r="AU1547" s="77"/>
    </row>
    <row r="1548" spans="1:47">
      <c r="A1548" s="77" t="s">
        <v>2304</v>
      </c>
      <c r="B1548" s="77" t="s">
        <v>2673</v>
      </c>
      <c r="C1548" s="78">
        <v>42579</v>
      </c>
      <c r="D1548" s="77" t="s">
        <v>4035</v>
      </c>
      <c r="E1548" s="94">
        <v>52.51</v>
      </c>
      <c r="F1548" s="77" t="s">
        <v>94</v>
      </c>
      <c r="G1548" s="77" t="s">
        <v>201</v>
      </c>
      <c r="H1548" s="77"/>
      <c r="I1548" s="77"/>
      <c r="J1548" s="77"/>
      <c r="K1548" s="79"/>
      <c r="L1548" s="77"/>
      <c r="P1548" s="77"/>
      <c r="Q1548" s="77"/>
      <c r="R1548" s="77"/>
      <c r="S1548" s="77"/>
      <c r="V1548" s="77"/>
      <c r="W1548" s="77"/>
      <c r="X1548" s="77"/>
      <c r="Y1548" s="79"/>
      <c r="Z1548" s="79"/>
      <c r="AA1548" s="79"/>
      <c r="AB1548" s="79"/>
      <c r="AC1548" s="79"/>
      <c r="AD1548" s="79"/>
      <c r="AE1548" s="78"/>
      <c r="AF1548" s="77"/>
      <c r="AG1548" s="77"/>
      <c r="AH1548" s="77"/>
      <c r="AI1548" s="77"/>
      <c r="AJ1548" s="77"/>
      <c r="AK1548" s="77"/>
      <c r="AL1548" s="77"/>
      <c r="AM1548" s="77"/>
      <c r="AN1548" s="77"/>
      <c r="AO1548" s="77"/>
      <c r="AP1548" s="77"/>
      <c r="AQ1548" s="77"/>
      <c r="AR1548" s="77"/>
      <c r="AS1548" s="77"/>
      <c r="AT1548" s="77"/>
      <c r="AU1548" s="77"/>
    </row>
    <row r="1549" spans="1:47">
      <c r="A1549" s="77" t="s">
        <v>2304</v>
      </c>
      <c r="B1549" s="77" t="s">
        <v>2673</v>
      </c>
      <c r="C1549" s="78">
        <v>42579</v>
      </c>
      <c r="D1549" s="77" t="s">
        <v>4036</v>
      </c>
      <c r="E1549" s="94">
        <v>53.1</v>
      </c>
      <c r="F1549" s="77" t="s">
        <v>94</v>
      </c>
      <c r="G1549" s="77" t="s">
        <v>211</v>
      </c>
      <c r="H1549" s="77"/>
      <c r="I1549" s="77"/>
      <c r="J1549" s="77"/>
      <c r="K1549" s="79"/>
      <c r="L1549" s="77"/>
      <c r="P1549" s="77"/>
      <c r="Q1549" s="77"/>
      <c r="R1549" s="77"/>
      <c r="S1549" s="77"/>
      <c r="V1549" s="77"/>
      <c r="W1549" s="77"/>
      <c r="X1549" s="77"/>
      <c r="Y1549" s="79"/>
      <c r="Z1549" s="79"/>
      <c r="AA1549" s="79"/>
      <c r="AB1549" s="79"/>
      <c r="AC1549" s="79"/>
      <c r="AD1549" s="79"/>
      <c r="AE1549" s="78"/>
      <c r="AF1549" s="77"/>
      <c r="AG1549" s="77"/>
      <c r="AH1549" s="77"/>
      <c r="AI1549" s="77"/>
      <c r="AJ1549" s="77"/>
      <c r="AK1549" s="77"/>
      <c r="AL1549" s="77"/>
      <c r="AM1549" s="77"/>
      <c r="AN1549" s="77"/>
      <c r="AO1549" s="77"/>
      <c r="AP1549" s="77"/>
      <c r="AQ1549" s="77"/>
      <c r="AR1549" s="77"/>
      <c r="AS1549" s="77"/>
      <c r="AT1549" s="77"/>
      <c r="AU1549" s="77"/>
    </row>
    <row r="1550" spans="1:47">
      <c r="A1550" s="77" t="s">
        <v>2304</v>
      </c>
      <c r="B1550" s="77" t="s">
        <v>2673</v>
      </c>
      <c r="C1550" s="78">
        <v>42579</v>
      </c>
      <c r="D1550" s="77" t="s">
        <v>4037</v>
      </c>
      <c r="E1550" s="94">
        <v>53.85</v>
      </c>
      <c r="F1550" s="77" t="s">
        <v>94</v>
      </c>
      <c r="G1550" s="77" t="s">
        <v>170</v>
      </c>
      <c r="H1550" s="77"/>
      <c r="I1550" s="77"/>
      <c r="J1550" s="77"/>
      <c r="K1550" s="79"/>
      <c r="L1550" s="77"/>
      <c r="P1550" s="77"/>
      <c r="Q1550" s="77"/>
      <c r="R1550" s="77"/>
      <c r="S1550" s="77"/>
      <c r="V1550" s="77"/>
      <c r="W1550" s="77"/>
      <c r="X1550" s="77"/>
      <c r="Y1550" s="79"/>
      <c r="Z1550" s="79"/>
      <c r="AA1550" s="79"/>
      <c r="AB1550" s="79"/>
      <c r="AC1550" s="79"/>
      <c r="AD1550" s="79"/>
      <c r="AE1550" s="78"/>
      <c r="AF1550" s="77"/>
      <c r="AG1550" s="77"/>
      <c r="AH1550" s="77"/>
      <c r="AI1550" s="77"/>
      <c r="AJ1550" s="77"/>
      <c r="AK1550" s="77"/>
      <c r="AL1550" s="77"/>
      <c r="AM1550" s="77"/>
      <c r="AN1550" s="77"/>
      <c r="AO1550" s="77"/>
      <c r="AP1550" s="77"/>
      <c r="AQ1550" s="77"/>
      <c r="AR1550" s="77"/>
      <c r="AS1550" s="77"/>
      <c r="AT1550" s="77"/>
      <c r="AU1550" s="77"/>
    </row>
    <row r="1551" spans="1:47">
      <c r="A1551" s="77" t="s">
        <v>2304</v>
      </c>
      <c r="B1551" s="77" t="s">
        <v>2673</v>
      </c>
      <c r="C1551" s="78">
        <v>42579</v>
      </c>
      <c r="D1551" s="77" t="s">
        <v>4038</v>
      </c>
      <c r="E1551" s="94">
        <v>53.94</v>
      </c>
      <c r="F1551" s="77" t="s">
        <v>94</v>
      </c>
      <c r="G1551" s="77" t="s">
        <v>105</v>
      </c>
      <c r="H1551" s="77"/>
      <c r="I1551" s="77"/>
      <c r="J1551" s="77"/>
      <c r="K1551" s="79"/>
      <c r="L1551" s="77"/>
      <c r="P1551" s="77"/>
      <c r="Q1551" s="77"/>
      <c r="R1551" s="77"/>
      <c r="S1551" s="77"/>
      <c r="V1551" s="77"/>
      <c r="W1551" s="77"/>
      <c r="X1551" s="77"/>
      <c r="Y1551" s="79"/>
      <c r="Z1551" s="79"/>
      <c r="AA1551" s="79"/>
      <c r="AB1551" s="79"/>
      <c r="AC1551" s="79"/>
      <c r="AD1551" s="79"/>
      <c r="AE1551" s="78"/>
      <c r="AF1551" s="77"/>
      <c r="AG1551" s="77"/>
      <c r="AH1551" s="77"/>
      <c r="AI1551" s="77"/>
      <c r="AJ1551" s="77"/>
      <c r="AK1551" s="77"/>
      <c r="AL1551" s="77"/>
      <c r="AM1551" s="77"/>
      <c r="AN1551" s="77"/>
      <c r="AO1551" s="77"/>
      <c r="AP1551" s="77"/>
      <c r="AQ1551" s="77"/>
      <c r="AR1551" s="77"/>
      <c r="AS1551" s="77"/>
      <c r="AT1551" s="77"/>
      <c r="AU1551" s="77"/>
    </row>
    <row r="1552" spans="1:47">
      <c r="A1552" s="77" t="s">
        <v>2304</v>
      </c>
      <c r="B1552" s="77" t="s">
        <v>2673</v>
      </c>
      <c r="C1552" s="78">
        <v>42579</v>
      </c>
      <c r="D1552" s="77" t="s">
        <v>4039</v>
      </c>
      <c r="E1552" s="94">
        <v>55.99</v>
      </c>
      <c r="F1552" s="77" t="s">
        <v>94</v>
      </c>
      <c r="G1552" s="77" t="s">
        <v>105</v>
      </c>
      <c r="H1552" s="77"/>
      <c r="I1552" s="77"/>
      <c r="J1552" s="77"/>
      <c r="K1552" s="79"/>
      <c r="L1552" s="77"/>
      <c r="P1552" s="77"/>
      <c r="Q1552" s="77"/>
      <c r="R1552" s="77"/>
      <c r="S1552" s="77"/>
      <c r="V1552" s="77"/>
      <c r="W1552" s="77"/>
      <c r="X1552" s="77"/>
      <c r="Y1552" s="79"/>
      <c r="Z1552" s="79"/>
      <c r="AA1552" s="79"/>
      <c r="AB1552" s="79"/>
      <c r="AC1552" s="79"/>
      <c r="AD1552" s="79"/>
      <c r="AE1552" s="78"/>
      <c r="AF1552" s="77"/>
      <c r="AG1552" s="77"/>
      <c r="AH1552" s="77"/>
      <c r="AI1552" s="77"/>
      <c r="AJ1552" s="77"/>
      <c r="AK1552" s="77"/>
      <c r="AL1552" s="77"/>
      <c r="AM1552" s="77"/>
      <c r="AN1552" s="77"/>
      <c r="AO1552" s="77"/>
      <c r="AP1552" s="77"/>
      <c r="AQ1552" s="77"/>
      <c r="AR1552" s="77"/>
      <c r="AS1552" s="77"/>
      <c r="AT1552" s="77"/>
      <c r="AU1552" s="77"/>
    </row>
    <row r="1553" spans="1:47">
      <c r="A1553" s="77" t="s">
        <v>2304</v>
      </c>
      <c r="B1553" s="77" t="s">
        <v>2673</v>
      </c>
      <c r="C1553" s="78">
        <v>42579</v>
      </c>
      <c r="D1553" s="77" t="s">
        <v>4040</v>
      </c>
      <c r="E1553" s="94">
        <v>56.08</v>
      </c>
      <c r="F1553" s="77" t="s">
        <v>94</v>
      </c>
      <c r="G1553" s="77" t="s">
        <v>3660</v>
      </c>
      <c r="H1553" s="77"/>
      <c r="I1553" s="77"/>
      <c r="J1553" s="77"/>
      <c r="K1553" s="79"/>
      <c r="L1553" s="77"/>
      <c r="P1553" s="77"/>
      <c r="Q1553" s="77"/>
      <c r="R1553" s="77"/>
      <c r="S1553" s="77"/>
      <c r="V1553" s="77"/>
      <c r="W1553" s="77"/>
      <c r="X1553" s="77"/>
      <c r="Y1553" s="79"/>
      <c r="Z1553" s="79"/>
      <c r="AA1553" s="79"/>
      <c r="AB1553" s="79"/>
      <c r="AC1553" s="79"/>
      <c r="AD1553" s="79"/>
      <c r="AE1553" s="78"/>
      <c r="AF1553" s="77"/>
      <c r="AG1553" s="77"/>
      <c r="AH1553" s="77"/>
      <c r="AI1553" s="77"/>
      <c r="AJ1553" s="77"/>
      <c r="AK1553" s="77"/>
      <c r="AL1553" s="77"/>
      <c r="AM1553" s="77"/>
      <c r="AN1553" s="77"/>
      <c r="AO1553" s="77"/>
      <c r="AP1553" s="77"/>
      <c r="AQ1553" s="77"/>
      <c r="AR1553" s="77"/>
      <c r="AS1553" s="77"/>
      <c r="AT1553" s="77"/>
      <c r="AU1553" s="77"/>
    </row>
    <row r="1554" spans="1:47">
      <c r="A1554" s="77" t="s">
        <v>2304</v>
      </c>
      <c r="B1554" s="77" t="s">
        <v>2673</v>
      </c>
      <c r="C1554" s="78">
        <v>42579</v>
      </c>
      <c r="D1554" s="77" t="s">
        <v>4041</v>
      </c>
      <c r="E1554" s="94">
        <v>57.14</v>
      </c>
      <c r="F1554" s="77" t="s">
        <v>94</v>
      </c>
      <c r="G1554" s="77" t="s">
        <v>3660</v>
      </c>
      <c r="H1554" s="77"/>
      <c r="I1554" s="77"/>
      <c r="J1554" s="77"/>
      <c r="K1554" s="79"/>
      <c r="L1554" s="77"/>
      <c r="P1554" s="77"/>
      <c r="Q1554" s="77"/>
      <c r="R1554" s="77"/>
      <c r="S1554" s="77"/>
      <c r="V1554" s="77"/>
      <c r="W1554" s="77"/>
      <c r="X1554" s="77"/>
      <c r="Y1554" s="79"/>
      <c r="Z1554" s="79"/>
      <c r="AA1554" s="79"/>
      <c r="AB1554" s="79"/>
      <c r="AC1554" s="79"/>
      <c r="AD1554" s="79"/>
      <c r="AE1554" s="78"/>
      <c r="AF1554" s="77"/>
      <c r="AG1554" s="77"/>
      <c r="AH1554" s="77"/>
      <c r="AI1554" s="77"/>
      <c r="AJ1554" s="77"/>
      <c r="AK1554" s="77"/>
      <c r="AL1554" s="77"/>
      <c r="AM1554" s="77"/>
      <c r="AN1554" s="77"/>
      <c r="AO1554" s="77"/>
      <c r="AP1554" s="77"/>
      <c r="AQ1554" s="77"/>
      <c r="AR1554" s="77"/>
      <c r="AS1554" s="77"/>
      <c r="AT1554" s="77"/>
      <c r="AU1554" s="77"/>
    </row>
    <row r="1555" spans="1:47">
      <c r="A1555" s="77" t="s">
        <v>2304</v>
      </c>
      <c r="B1555" s="77" t="s">
        <v>2673</v>
      </c>
      <c r="C1555" s="78">
        <v>42579</v>
      </c>
      <c r="D1555" s="77" t="s">
        <v>4042</v>
      </c>
      <c r="E1555" s="94">
        <v>58.14</v>
      </c>
      <c r="F1555" s="77" t="s">
        <v>94</v>
      </c>
      <c r="G1555" s="77" t="s">
        <v>170</v>
      </c>
      <c r="H1555" s="77"/>
      <c r="I1555" s="77"/>
      <c r="J1555" s="77"/>
      <c r="K1555" s="79"/>
      <c r="L1555" s="77"/>
      <c r="P1555" s="77"/>
      <c r="Q1555" s="77"/>
      <c r="R1555" s="77"/>
      <c r="S1555" s="77"/>
      <c r="V1555" s="77"/>
      <c r="W1555" s="77"/>
      <c r="X1555" s="77"/>
      <c r="Y1555" s="79"/>
      <c r="Z1555" s="79"/>
      <c r="AA1555" s="79"/>
      <c r="AB1555" s="79"/>
      <c r="AC1555" s="79"/>
      <c r="AD1555" s="79"/>
      <c r="AE1555" s="78"/>
      <c r="AF1555" s="77"/>
      <c r="AG1555" s="77"/>
      <c r="AH1555" s="77"/>
      <c r="AI1555" s="77"/>
      <c r="AJ1555" s="77"/>
      <c r="AK1555" s="77"/>
      <c r="AL1555" s="77"/>
      <c r="AM1555" s="77"/>
      <c r="AN1555" s="77"/>
      <c r="AO1555" s="77"/>
      <c r="AP1555" s="77"/>
      <c r="AQ1555" s="77"/>
      <c r="AR1555" s="77"/>
      <c r="AS1555" s="77"/>
      <c r="AT1555" s="77"/>
      <c r="AU1555" s="77"/>
    </row>
    <row r="1556" spans="1:47">
      <c r="A1556" s="77" t="s">
        <v>2304</v>
      </c>
      <c r="B1556" s="77" t="s">
        <v>2673</v>
      </c>
      <c r="C1556" s="78">
        <v>42579</v>
      </c>
      <c r="D1556" s="77" t="s">
        <v>4043</v>
      </c>
      <c r="E1556" s="94">
        <v>58.17</v>
      </c>
      <c r="F1556" s="77" t="s">
        <v>94</v>
      </c>
      <c r="G1556" s="77" t="s">
        <v>108</v>
      </c>
      <c r="H1556" s="77"/>
      <c r="I1556" s="77"/>
      <c r="J1556" s="77"/>
      <c r="K1556" s="79"/>
      <c r="L1556" s="77"/>
      <c r="P1556" s="77"/>
      <c r="Q1556" s="77"/>
      <c r="R1556" s="77"/>
      <c r="S1556" s="77"/>
      <c r="V1556" s="77"/>
      <c r="W1556" s="77"/>
      <c r="X1556" s="77"/>
      <c r="Y1556" s="79"/>
      <c r="Z1556" s="79"/>
      <c r="AA1556" s="79"/>
      <c r="AB1556" s="79"/>
      <c r="AC1556" s="79"/>
      <c r="AD1556" s="79"/>
      <c r="AE1556" s="78"/>
      <c r="AF1556" s="77"/>
      <c r="AG1556" s="77"/>
      <c r="AH1556" s="77"/>
      <c r="AI1556" s="77"/>
      <c r="AJ1556" s="77"/>
      <c r="AK1556" s="77"/>
      <c r="AL1556" s="77"/>
      <c r="AM1556" s="77"/>
      <c r="AN1556" s="77"/>
      <c r="AO1556" s="77"/>
      <c r="AP1556" s="77"/>
      <c r="AQ1556" s="77"/>
      <c r="AR1556" s="77"/>
      <c r="AS1556" s="77"/>
      <c r="AT1556" s="77"/>
      <c r="AU1556" s="77"/>
    </row>
    <row r="1557" spans="1:47">
      <c r="A1557" s="77" t="s">
        <v>2304</v>
      </c>
      <c r="B1557" s="77" t="s">
        <v>2673</v>
      </c>
      <c r="C1557" s="78">
        <v>42579</v>
      </c>
      <c r="D1557" s="77" t="s">
        <v>4044</v>
      </c>
      <c r="E1557" s="94">
        <v>58.18</v>
      </c>
      <c r="F1557" s="77" t="s">
        <v>94</v>
      </c>
      <c r="G1557" s="77" t="s">
        <v>308</v>
      </c>
      <c r="H1557" s="77"/>
      <c r="I1557" s="77"/>
      <c r="J1557" s="77"/>
      <c r="K1557" s="79"/>
      <c r="L1557" s="77"/>
      <c r="P1557" s="77"/>
      <c r="Q1557" s="77"/>
      <c r="R1557" s="77"/>
      <c r="S1557" s="77"/>
      <c r="V1557" s="77"/>
      <c r="W1557" s="77"/>
      <c r="X1557" s="77"/>
      <c r="Y1557" s="79"/>
      <c r="Z1557" s="79"/>
      <c r="AA1557" s="79"/>
      <c r="AB1557" s="79"/>
      <c r="AC1557" s="79"/>
      <c r="AD1557" s="79"/>
      <c r="AE1557" s="78"/>
      <c r="AF1557" s="77"/>
      <c r="AG1557" s="77"/>
      <c r="AH1557" s="77"/>
      <c r="AI1557" s="77"/>
      <c r="AJ1557" s="77"/>
      <c r="AK1557" s="77"/>
      <c r="AL1557" s="77"/>
      <c r="AM1557" s="77"/>
      <c r="AN1557" s="77"/>
      <c r="AO1557" s="77"/>
      <c r="AP1557" s="77"/>
      <c r="AQ1557" s="77"/>
      <c r="AR1557" s="77"/>
      <c r="AS1557" s="77"/>
      <c r="AT1557" s="77"/>
      <c r="AU1557" s="77"/>
    </row>
    <row r="1558" spans="1:47">
      <c r="A1558" s="77" t="s">
        <v>2304</v>
      </c>
      <c r="B1558" s="77" t="s">
        <v>2673</v>
      </c>
      <c r="C1558" s="78">
        <v>42579</v>
      </c>
      <c r="D1558" s="77" t="s">
        <v>4045</v>
      </c>
      <c r="E1558" s="94">
        <v>59.76</v>
      </c>
      <c r="F1558" s="77" t="s">
        <v>94</v>
      </c>
      <c r="G1558" s="77" t="s">
        <v>127</v>
      </c>
      <c r="H1558" s="77"/>
      <c r="I1558" s="77"/>
      <c r="J1558" s="77"/>
      <c r="K1558" s="79"/>
      <c r="L1558" s="77"/>
      <c r="P1558" s="77"/>
      <c r="Q1558" s="77"/>
      <c r="R1558" s="77"/>
      <c r="S1558" s="77"/>
      <c r="V1558" s="77"/>
      <c r="W1558" s="77"/>
      <c r="X1558" s="77"/>
      <c r="Y1558" s="79"/>
      <c r="Z1558" s="79"/>
      <c r="AA1558" s="79"/>
      <c r="AB1558" s="79"/>
      <c r="AC1558" s="79"/>
      <c r="AD1558" s="79"/>
      <c r="AE1558" s="78"/>
      <c r="AF1558" s="77"/>
      <c r="AG1558" s="77"/>
      <c r="AH1558" s="77"/>
      <c r="AI1558" s="77"/>
      <c r="AJ1558" s="77"/>
      <c r="AK1558" s="77"/>
      <c r="AL1558" s="77"/>
      <c r="AM1558" s="77"/>
      <c r="AN1558" s="77"/>
      <c r="AO1558" s="77"/>
      <c r="AP1558" s="77"/>
      <c r="AQ1558" s="77"/>
      <c r="AR1558" s="77"/>
      <c r="AS1558" s="77"/>
      <c r="AT1558" s="77"/>
      <c r="AU1558" s="77"/>
    </row>
    <row r="1559" spans="1:47">
      <c r="A1559" s="77" t="s">
        <v>2304</v>
      </c>
      <c r="B1559" s="77" t="s">
        <v>2673</v>
      </c>
      <c r="C1559" s="78">
        <v>42579</v>
      </c>
      <c r="D1559" s="77" t="s">
        <v>4046</v>
      </c>
      <c r="E1559" s="94">
        <v>60.83</v>
      </c>
      <c r="F1559" s="77" t="s">
        <v>94</v>
      </c>
      <c r="G1559" s="77" t="s">
        <v>306</v>
      </c>
      <c r="H1559" s="77"/>
      <c r="I1559" s="77"/>
      <c r="J1559" s="77"/>
      <c r="K1559" s="79"/>
      <c r="L1559" s="77"/>
      <c r="P1559" s="77"/>
      <c r="Q1559" s="77"/>
      <c r="R1559" s="77"/>
      <c r="S1559" s="77"/>
      <c r="V1559" s="77"/>
      <c r="W1559" s="77"/>
      <c r="X1559" s="77"/>
      <c r="Y1559" s="79"/>
      <c r="Z1559" s="79"/>
      <c r="AA1559" s="79"/>
      <c r="AB1559" s="79"/>
      <c r="AC1559" s="79"/>
      <c r="AD1559" s="79"/>
      <c r="AE1559" s="78"/>
      <c r="AF1559" s="77"/>
      <c r="AG1559" s="77"/>
      <c r="AH1559" s="77"/>
      <c r="AI1559" s="77"/>
      <c r="AJ1559" s="77"/>
      <c r="AK1559" s="77"/>
      <c r="AL1559" s="77"/>
      <c r="AM1559" s="77"/>
      <c r="AN1559" s="77"/>
      <c r="AO1559" s="77"/>
      <c r="AP1559" s="77"/>
      <c r="AQ1559" s="77"/>
      <c r="AR1559" s="77"/>
      <c r="AS1559" s="77"/>
      <c r="AT1559" s="77"/>
      <c r="AU1559" s="77"/>
    </row>
    <row r="1560" spans="1:47">
      <c r="A1560" s="77" t="s">
        <v>2304</v>
      </c>
      <c r="B1560" s="77" t="s">
        <v>2673</v>
      </c>
      <c r="C1560" s="78">
        <v>42579</v>
      </c>
      <c r="D1560" s="77" t="s">
        <v>4047</v>
      </c>
      <c r="E1560" s="94">
        <v>62.82</v>
      </c>
      <c r="F1560" s="77" t="s">
        <v>94</v>
      </c>
      <c r="G1560" s="77" t="s">
        <v>3660</v>
      </c>
      <c r="H1560" s="77"/>
      <c r="I1560" s="77"/>
      <c r="J1560" s="77"/>
      <c r="K1560" s="79"/>
      <c r="L1560" s="77"/>
      <c r="P1560" s="77"/>
      <c r="Q1560" s="77"/>
      <c r="R1560" s="77"/>
      <c r="S1560" s="77"/>
      <c r="V1560" s="77"/>
      <c r="W1560" s="77"/>
      <c r="X1560" s="77"/>
      <c r="Y1560" s="79"/>
      <c r="Z1560" s="79"/>
      <c r="AA1560" s="79"/>
      <c r="AB1560" s="79"/>
      <c r="AC1560" s="79"/>
      <c r="AD1560" s="79"/>
      <c r="AE1560" s="78"/>
      <c r="AF1560" s="77"/>
      <c r="AG1560" s="77"/>
      <c r="AH1560" s="77"/>
      <c r="AI1560" s="77"/>
      <c r="AJ1560" s="77"/>
      <c r="AK1560" s="77"/>
      <c r="AL1560" s="77"/>
      <c r="AM1560" s="77"/>
      <c r="AN1560" s="77"/>
      <c r="AO1560" s="77"/>
      <c r="AP1560" s="77"/>
      <c r="AQ1560" s="77"/>
      <c r="AR1560" s="77"/>
      <c r="AS1560" s="77"/>
      <c r="AT1560" s="77"/>
      <c r="AU1560" s="77"/>
    </row>
    <row r="1561" spans="1:47">
      <c r="A1561" s="77" t="s">
        <v>2304</v>
      </c>
      <c r="B1561" s="77" t="s">
        <v>2673</v>
      </c>
      <c r="C1561" s="78">
        <v>42579</v>
      </c>
      <c r="D1561" s="77" t="s">
        <v>4048</v>
      </c>
      <c r="E1561" s="94">
        <v>62.83</v>
      </c>
      <c r="F1561" s="77" t="s">
        <v>94</v>
      </c>
      <c r="G1561" s="77" t="s">
        <v>127</v>
      </c>
      <c r="H1561" s="77"/>
      <c r="I1561" s="77"/>
      <c r="J1561" s="77"/>
      <c r="K1561" s="79"/>
      <c r="L1561" s="77"/>
      <c r="P1561" s="77"/>
      <c r="Q1561" s="77"/>
      <c r="R1561" s="77"/>
      <c r="S1561" s="77"/>
      <c r="V1561" s="77"/>
      <c r="W1561" s="77"/>
      <c r="X1561" s="77"/>
      <c r="Y1561" s="79"/>
      <c r="Z1561" s="79"/>
      <c r="AA1561" s="79"/>
      <c r="AB1561" s="79"/>
      <c r="AC1561" s="79"/>
      <c r="AD1561" s="79"/>
      <c r="AE1561" s="78"/>
      <c r="AF1561" s="77"/>
      <c r="AG1561" s="77"/>
      <c r="AH1561" s="77"/>
      <c r="AI1561" s="77"/>
      <c r="AJ1561" s="77"/>
      <c r="AK1561" s="77"/>
      <c r="AL1561" s="77"/>
      <c r="AM1561" s="77"/>
      <c r="AN1561" s="77"/>
      <c r="AO1561" s="77"/>
      <c r="AP1561" s="77"/>
      <c r="AQ1561" s="77"/>
      <c r="AR1561" s="77"/>
      <c r="AS1561" s="77"/>
      <c r="AT1561" s="77"/>
      <c r="AU1561" s="77"/>
    </row>
    <row r="1562" spans="1:47">
      <c r="A1562" s="77" t="s">
        <v>2304</v>
      </c>
      <c r="B1562" s="77" t="s">
        <v>2673</v>
      </c>
      <c r="C1562" s="78">
        <v>42579</v>
      </c>
      <c r="D1562" s="77" t="s">
        <v>4049</v>
      </c>
      <c r="E1562" s="94">
        <v>63.07</v>
      </c>
      <c r="F1562" s="77" t="s">
        <v>94</v>
      </c>
      <c r="G1562" s="77" t="s">
        <v>166</v>
      </c>
      <c r="H1562" s="77"/>
      <c r="I1562" s="77"/>
      <c r="J1562" s="77"/>
      <c r="K1562" s="79"/>
      <c r="L1562" s="77"/>
      <c r="P1562" s="77"/>
      <c r="Q1562" s="77"/>
      <c r="R1562" s="77"/>
      <c r="S1562" s="77"/>
      <c r="V1562" s="77"/>
      <c r="W1562" s="77"/>
      <c r="X1562" s="77"/>
      <c r="Y1562" s="79"/>
      <c r="Z1562" s="79"/>
      <c r="AA1562" s="79"/>
      <c r="AB1562" s="79"/>
      <c r="AC1562" s="79"/>
      <c r="AD1562" s="79"/>
      <c r="AE1562" s="78"/>
      <c r="AF1562" s="77"/>
      <c r="AG1562" s="77"/>
      <c r="AH1562" s="77"/>
      <c r="AI1562" s="77"/>
      <c r="AJ1562" s="77"/>
      <c r="AK1562" s="77"/>
      <c r="AL1562" s="77"/>
      <c r="AM1562" s="77"/>
      <c r="AN1562" s="77"/>
      <c r="AO1562" s="77"/>
      <c r="AP1562" s="77"/>
      <c r="AQ1562" s="77"/>
      <c r="AR1562" s="77"/>
      <c r="AS1562" s="77"/>
      <c r="AT1562" s="77"/>
      <c r="AU1562" s="77"/>
    </row>
    <row r="1563" spans="1:47">
      <c r="A1563" s="77" t="s">
        <v>2304</v>
      </c>
      <c r="B1563" s="77" t="s">
        <v>2673</v>
      </c>
      <c r="C1563" s="78">
        <v>42579</v>
      </c>
      <c r="D1563" s="77" t="s">
        <v>4050</v>
      </c>
      <c r="E1563" s="94">
        <v>63.5</v>
      </c>
      <c r="F1563" s="77" t="s">
        <v>94</v>
      </c>
      <c r="G1563" s="77" t="s">
        <v>94</v>
      </c>
      <c r="H1563" s="77"/>
      <c r="I1563" s="77"/>
      <c r="J1563" s="77"/>
      <c r="K1563" s="79"/>
      <c r="L1563" s="77"/>
      <c r="P1563" s="77"/>
      <c r="Q1563" s="77"/>
      <c r="R1563" s="77"/>
      <c r="S1563" s="77"/>
      <c r="V1563" s="77"/>
      <c r="W1563" s="77"/>
      <c r="X1563" s="77"/>
      <c r="Y1563" s="79"/>
      <c r="Z1563" s="79"/>
      <c r="AA1563" s="79"/>
      <c r="AB1563" s="79"/>
      <c r="AC1563" s="79"/>
      <c r="AD1563" s="79"/>
      <c r="AE1563" s="78"/>
      <c r="AF1563" s="77"/>
      <c r="AG1563" s="77"/>
      <c r="AH1563" s="77"/>
      <c r="AI1563" s="77"/>
      <c r="AJ1563" s="77"/>
      <c r="AK1563" s="77"/>
      <c r="AL1563" s="77"/>
      <c r="AM1563" s="77"/>
      <c r="AN1563" s="77"/>
      <c r="AO1563" s="77"/>
      <c r="AP1563" s="77"/>
      <c r="AQ1563" s="77"/>
      <c r="AR1563" s="77"/>
      <c r="AS1563" s="77"/>
      <c r="AT1563" s="77"/>
      <c r="AU1563" s="77"/>
    </row>
    <row r="1564" spans="1:47">
      <c r="A1564" s="77" t="s">
        <v>2304</v>
      </c>
      <c r="B1564" s="77" t="s">
        <v>2673</v>
      </c>
      <c r="C1564" s="78">
        <v>42579</v>
      </c>
      <c r="D1564" s="77" t="s">
        <v>4051</v>
      </c>
      <c r="E1564" s="94">
        <v>64.010000000000005</v>
      </c>
      <c r="F1564" s="77" t="s">
        <v>94</v>
      </c>
      <c r="G1564" s="77" t="s">
        <v>108</v>
      </c>
      <c r="H1564" s="77"/>
      <c r="I1564" s="77"/>
      <c r="J1564" s="77"/>
      <c r="K1564" s="79"/>
      <c r="L1564" s="77"/>
      <c r="P1564" s="77"/>
      <c r="Q1564" s="77"/>
      <c r="R1564" s="77"/>
      <c r="S1564" s="77"/>
      <c r="V1564" s="77"/>
      <c r="W1564" s="77"/>
      <c r="X1564" s="77"/>
      <c r="Y1564" s="79"/>
      <c r="Z1564" s="79"/>
      <c r="AA1564" s="79"/>
      <c r="AB1564" s="79"/>
      <c r="AC1564" s="79"/>
      <c r="AD1564" s="79"/>
      <c r="AE1564" s="78"/>
      <c r="AF1564" s="77"/>
      <c r="AG1564" s="77"/>
      <c r="AH1564" s="77"/>
      <c r="AI1564" s="77"/>
      <c r="AJ1564" s="77"/>
      <c r="AK1564" s="77"/>
      <c r="AL1564" s="77"/>
      <c r="AM1564" s="77"/>
      <c r="AN1564" s="77"/>
      <c r="AO1564" s="77"/>
      <c r="AP1564" s="77"/>
      <c r="AQ1564" s="77"/>
      <c r="AR1564" s="77"/>
      <c r="AS1564" s="77"/>
      <c r="AT1564" s="77"/>
      <c r="AU1564" s="77"/>
    </row>
    <row r="1565" spans="1:47">
      <c r="A1565" s="77" t="s">
        <v>2304</v>
      </c>
      <c r="B1565" s="77" t="s">
        <v>2673</v>
      </c>
      <c r="C1565" s="78">
        <v>42579</v>
      </c>
      <c r="D1565" s="77" t="s">
        <v>4052</v>
      </c>
      <c r="E1565" s="94">
        <v>64.3</v>
      </c>
      <c r="F1565" s="77" t="s">
        <v>94</v>
      </c>
      <c r="G1565" s="77" t="s">
        <v>152</v>
      </c>
      <c r="H1565" s="77"/>
      <c r="I1565" s="77"/>
      <c r="J1565" s="77"/>
      <c r="K1565" s="79"/>
      <c r="L1565" s="77"/>
      <c r="P1565" s="77"/>
      <c r="Q1565" s="77"/>
      <c r="R1565" s="77"/>
      <c r="S1565" s="77"/>
      <c r="V1565" s="77"/>
      <c r="W1565" s="77"/>
      <c r="X1565" s="77"/>
      <c r="Y1565" s="79"/>
      <c r="Z1565" s="79"/>
      <c r="AA1565" s="79"/>
      <c r="AB1565" s="79"/>
      <c r="AC1565" s="79"/>
      <c r="AD1565" s="79"/>
      <c r="AE1565" s="78"/>
      <c r="AF1565" s="77"/>
      <c r="AG1565" s="77"/>
      <c r="AH1565" s="77"/>
      <c r="AI1565" s="77"/>
      <c r="AJ1565" s="77"/>
      <c r="AK1565" s="77"/>
      <c r="AL1565" s="77"/>
      <c r="AM1565" s="77"/>
      <c r="AN1565" s="77"/>
      <c r="AO1565" s="77"/>
      <c r="AP1565" s="77"/>
      <c r="AQ1565" s="77"/>
      <c r="AR1565" s="77"/>
      <c r="AS1565" s="77"/>
      <c r="AT1565" s="77"/>
      <c r="AU1565" s="77"/>
    </row>
    <row r="1566" spans="1:47">
      <c r="A1566" s="77" t="s">
        <v>2304</v>
      </c>
      <c r="B1566" s="77" t="s">
        <v>2673</v>
      </c>
      <c r="C1566" s="78">
        <v>42579</v>
      </c>
      <c r="D1566" s="77" t="s">
        <v>4053</v>
      </c>
      <c r="E1566" s="94">
        <v>64.53</v>
      </c>
      <c r="F1566" s="77" t="s">
        <v>94</v>
      </c>
      <c r="G1566" s="77" t="s">
        <v>152</v>
      </c>
      <c r="H1566" s="77"/>
      <c r="I1566" s="77"/>
      <c r="J1566" s="77"/>
      <c r="K1566" s="79"/>
      <c r="L1566" s="77"/>
      <c r="P1566" s="77"/>
      <c r="Q1566" s="77"/>
      <c r="R1566" s="77"/>
      <c r="S1566" s="77"/>
      <c r="V1566" s="77"/>
      <c r="W1566" s="77"/>
      <c r="X1566" s="77"/>
      <c r="Y1566" s="79"/>
      <c r="Z1566" s="79"/>
      <c r="AA1566" s="79"/>
      <c r="AB1566" s="79"/>
      <c r="AC1566" s="79"/>
      <c r="AD1566" s="79"/>
      <c r="AE1566" s="78"/>
      <c r="AF1566" s="77"/>
      <c r="AG1566" s="77"/>
      <c r="AH1566" s="77"/>
      <c r="AI1566" s="77"/>
      <c r="AJ1566" s="77"/>
      <c r="AK1566" s="77"/>
      <c r="AL1566" s="77"/>
      <c r="AM1566" s="77"/>
      <c r="AN1566" s="77"/>
      <c r="AO1566" s="77"/>
      <c r="AP1566" s="77"/>
      <c r="AQ1566" s="77"/>
      <c r="AR1566" s="77"/>
      <c r="AS1566" s="77"/>
      <c r="AT1566" s="77"/>
      <c r="AU1566" s="77"/>
    </row>
    <row r="1567" spans="1:47">
      <c r="A1567" s="77" t="s">
        <v>2304</v>
      </c>
      <c r="B1567" s="77" t="s">
        <v>2673</v>
      </c>
      <c r="C1567" s="78">
        <v>42579</v>
      </c>
      <c r="D1567" s="77" t="s">
        <v>4054</v>
      </c>
      <c r="E1567" s="94">
        <v>65.040000000000006</v>
      </c>
      <c r="F1567" s="77" t="s">
        <v>94</v>
      </c>
      <c r="G1567" s="77" t="s">
        <v>170</v>
      </c>
      <c r="H1567" s="77"/>
      <c r="I1567" s="77"/>
      <c r="J1567" s="77"/>
      <c r="K1567" s="79"/>
      <c r="L1567" s="77"/>
      <c r="P1567" s="77"/>
      <c r="Q1567" s="77"/>
      <c r="R1567" s="77"/>
      <c r="S1567" s="77"/>
      <c r="V1567" s="77"/>
      <c r="W1567" s="77"/>
      <c r="X1567" s="77"/>
      <c r="Y1567" s="79"/>
      <c r="Z1567" s="79"/>
      <c r="AA1567" s="79"/>
      <c r="AB1567" s="79"/>
      <c r="AC1567" s="79"/>
      <c r="AD1567" s="79"/>
      <c r="AE1567" s="78"/>
      <c r="AF1567" s="77"/>
      <c r="AG1567" s="77"/>
      <c r="AH1567" s="77"/>
      <c r="AI1567" s="77"/>
      <c r="AJ1567" s="77"/>
      <c r="AK1567" s="77"/>
      <c r="AL1567" s="77"/>
      <c r="AM1567" s="77"/>
      <c r="AN1567" s="77"/>
      <c r="AO1567" s="77"/>
      <c r="AP1567" s="77"/>
      <c r="AQ1567" s="77"/>
      <c r="AR1567" s="77"/>
      <c r="AS1567" s="77"/>
      <c r="AT1567" s="77"/>
      <c r="AU1567" s="77"/>
    </row>
    <row r="1568" spans="1:47">
      <c r="A1568" s="77" t="s">
        <v>2304</v>
      </c>
      <c r="B1568" s="77" t="s">
        <v>2673</v>
      </c>
      <c r="C1568" s="78">
        <v>42579</v>
      </c>
      <c r="D1568" s="77" t="s">
        <v>4055</v>
      </c>
      <c r="E1568" s="94">
        <v>65.86</v>
      </c>
      <c r="F1568" s="77" t="s">
        <v>94</v>
      </c>
      <c r="G1568" s="77" t="s">
        <v>127</v>
      </c>
      <c r="H1568" s="77"/>
      <c r="I1568" s="77"/>
      <c r="J1568" s="77"/>
      <c r="K1568" s="79"/>
      <c r="L1568" s="77"/>
      <c r="P1568" s="77"/>
      <c r="Q1568" s="77"/>
      <c r="R1568" s="77"/>
      <c r="S1568" s="77"/>
      <c r="V1568" s="77"/>
      <c r="W1568" s="77"/>
      <c r="X1568" s="77"/>
      <c r="Y1568" s="79"/>
      <c r="Z1568" s="79"/>
      <c r="AA1568" s="79"/>
      <c r="AB1568" s="79"/>
      <c r="AC1568" s="79"/>
      <c r="AD1568" s="79"/>
      <c r="AE1568" s="78"/>
      <c r="AF1568" s="77"/>
      <c r="AG1568" s="77"/>
      <c r="AH1568" s="77"/>
      <c r="AI1568" s="77"/>
      <c r="AJ1568" s="77"/>
      <c r="AK1568" s="77"/>
      <c r="AL1568" s="77"/>
      <c r="AM1568" s="77"/>
      <c r="AN1568" s="77"/>
      <c r="AO1568" s="77"/>
      <c r="AP1568" s="77"/>
      <c r="AQ1568" s="77"/>
      <c r="AR1568" s="77"/>
      <c r="AS1568" s="77"/>
      <c r="AT1568" s="77"/>
      <c r="AU1568" s="77"/>
    </row>
    <row r="1569" spans="1:47">
      <c r="A1569" s="77" t="s">
        <v>2304</v>
      </c>
      <c r="B1569" s="77" t="s">
        <v>2673</v>
      </c>
      <c r="C1569" s="78">
        <v>42579</v>
      </c>
      <c r="D1569" s="77" t="s">
        <v>4056</v>
      </c>
      <c r="E1569" s="94">
        <v>66.09</v>
      </c>
      <c r="F1569" s="77" t="s">
        <v>94</v>
      </c>
      <c r="G1569" s="77" t="s">
        <v>3660</v>
      </c>
      <c r="H1569" s="77"/>
      <c r="I1569" s="77"/>
      <c r="J1569" s="77"/>
      <c r="K1569" s="79"/>
      <c r="L1569" s="77"/>
      <c r="P1569" s="77"/>
      <c r="Q1569" s="77"/>
      <c r="R1569" s="77"/>
      <c r="S1569" s="77"/>
      <c r="V1569" s="77"/>
      <c r="W1569" s="77"/>
      <c r="X1569" s="77"/>
      <c r="Y1569" s="79"/>
      <c r="Z1569" s="79"/>
      <c r="AA1569" s="79"/>
      <c r="AB1569" s="79"/>
      <c r="AC1569" s="79"/>
      <c r="AD1569" s="79"/>
      <c r="AE1569" s="78"/>
      <c r="AF1569" s="77"/>
      <c r="AG1569" s="77"/>
      <c r="AH1569" s="77"/>
      <c r="AI1569" s="77"/>
      <c r="AJ1569" s="77"/>
      <c r="AK1569" s="77"/>
      <c r="AL1569" s="77"/>
      <c r="AM1569" s="77"/>
      <c r="AN1569" s="77"/>
      <c r="AO1569" s="77"/>
      <c r="AP1569" s="77"/>
      <c r="AQ1569" s="77"/>
      <c r="AR1569" s="77"/>
      <c r="AS1569" s="77"/>
      <c r="AT1569" s="77"/>
      <c r="AU1569" s="77"/>
    </row>
    <row r="1570" spans="1:47">
      <c r="A1570" s="77" t="s">
        <v>2304</v>
      </c>
      <c r="B1570" s="77" t="s">
        <v>2673</v>
      </c>
      <c r="C1570" s="78">
        <v>42579</v>
      </c>
      <c r="D1570" s="77" t="s">
        <v>4057</v>
      </c>
      <c r="E1570" s="94">
        <v>66.12</v>
      </c>
      <c r="F1570" s="77" t="s">
        <v>94</v>
      </c>
      <c r="G1570" s="77" t="s">
        <v>94</v>
      </c>
      <c r="H1570" s="77"/>
      <c r="I1570" s="77"/>
      <c r="J1570" s="77"/>
      <c r="K1570" s="79"/>
      <c r="L1570" s="77"/>
      <c r="P1570" s="77"/>
      <c r="Q1570" s="77"/>
      <c r="R1570" s="77"/>
      <c r="S1570" s="77"/>
      <c r="V1570" s="77"/>
      <c r="W1570" s="77"/>
      <c r="X1570" s="77"/>
      <c r="Y1570" s="79"/>
      <c r="Z1570" s="79"/>
      <c r="AA1570" s="79"/>
      <c r="AB1570" s="79"/>
      <c r="AC1570" s="79"/>
      <c r="AD1570" s="79"/>
      <c r="AE1570" s="78"/>
      <c r="AF1570" s="77"/>
      <c r="AG1570" s="77"/>
      <c r="AH1570" s="77"/>
      <c r="AI1570" s="77"/>
      <c r="AJ1570" s="77"/>
      <c r="AK1570" s="77"/>
      <c r="AL1570" s="77"/>
      <c r="AM1570" s="77"/>
      <c r="AN1570" s="77"/>
      <c r="AO1570" s="77"/>
      <c r="AP1570" s="77"/>
      <c r="AQ1570" s="77"/>
      <c r="AR1570" s="77"/>
      <c r="AS1570" s="77"/>
      <c r="AT1570" s="77"/>
      <c r="AU1570" s="77"/>
    </row>
    <row r="1571" spans="1:47">
      <c r="A1571" s="77" t="s">
        <v>2304</v>
      </c>
      <c r="B1571" s="77" t="s">
        <v>2673</v>
      </c>
      <c r="C1571" s="78">
        <v>42579</v>
      </c>
      <c r="D1571" s="77" t="s">
        <v>4058</v>
      </c>
      <c r="E1571" s="94">
        <v>71.64</v>
      </c>
      <c r="F1571" s="77" t="s">
        <v>94</v>
      </c>
      <c r="G1571" s="77" t="s">
        <v>848</v>
      </c>
      <c r="H1571" s="77"/>
      <c r="I1571" s="77"/>
      <c r="J1571" s="77"/>
      <c r="K1571" s="79"/>
      <c r="L1571" s="77"/>
      <c r="P1571" s="77"/>
      <c r="Q1571" s="77"/>
      <c r="R1571" s="77"/>
      <c r="S1571" s="77"/>
      <c r="V1571" s="77"/>
      <c r="W1571" s="77"/>
      <c r="X1571" s="77"/>
      <c r="Y1571" s="79"/>
      <c r="Z1571" s="79"/>
      <c r="AA1571" s="79"/>
      <c r="AB1571" s="79"/>
      <c r="AC1571" s="79"/>
      <c r="AD1571" s="79"/>
      <c r="AE1571" s="78"/>
      <c r="AF1571" s="77"/>
      <c r="AG1571" s="77"/>
      <c r="AH1571" s="77"/>
      <c r="AI1571" s="77"/>
      <c r="AJ1571" s="77"/>
      <c r="AK1571" s="77"/>
      <c r="AL1571" s="77"/>
      <c r="AM1571" s="77"/>
      <c r="AN1571" s="77"/>
      <c r="AO1571" s="77"/>
      <c r="AP1571" s="77"/>
      <c r="AQ1571" s="77"/>
      <c r="AR1571" s="77"/>
      <c r="AS1571" s="77"/>
      <c r="AT1571" s="77"/>
      <c r="AU1571" s="77"/>
    </row>
    <row r="1572" spans="1:47">
      <c r="A1572" s="77" t="s">
        <v>2304</v>
      </c>
      <c r="B1572" s="77" t="s">
        <v>2673</v>
      </c>
      <c r="C1572" s="78">
        <v>42579</v>
      </c>
      <c r="D1572" s="77" t="s">
        <v>4059</v>
      </c>
      <c r="E1572" s="94">
        <v>71.709999999999994</v>
      </c>
      <c r="F1572" s="77" t="s">
        <v>94</v>
      </c>
      <c r="G1572" s="77" t="s">
        <v>208</v>
      </c>
      <c r="H1572" s="77"/>
      <c r="I1572" s="77"/>
      <c r="J1572" s="77"/>
      <c r="K1572" s="79"/>
      <c r="L1572" s="77"/>
      <c r="P1572" s="77"/>
      <c r="Q1572" s="77"/>
      <c r="R1572" s="77"/>
      <c r="S1572" s="77"/>
      <c r="V1572" s="77"/>
      <c r="W1572" s="77"/>
      <c r="X1572" s="77"/>
      <c r="Y1572" s="79"/>
      <c r="Z1572" s="79"/>
      <c r="AA1572" s="79"/>
      <c r="AB1572" s="79"/>
      <c r="AC1572" s="79"/>
      <c r="AD1572" s="79"/>
      <c r="AE1572" s="78"/>
      <c r="AF1572" s="77"/>
      <c r="AG1572" s="77"/>
      <c r="AH1572" s="77"/>
      <c r="AI1572" s="77"/>
      <c r="AJ1572" s="77"/>
      <c r="AK1572" s="77"/>
      <c r="AL1572" s="77"/>
      <c r="AM1572" s="77"/>
      <c r="AN1572" s="77"/>
      <c r="AO1572" s="77"/>
      <c r="AP1572" s="77"/>
      <c r="AQ1572" s="77"/>
      <c r="AR1572" s="77"/>
      <c r="AS1572" s="77"/>
      <c r="AT1572" s="77"/>
      <c r="AU1572" s="77"/>
    </row>
    <row r="1573" spans="1:47">
      <c r="A1573" s="77" t="s">
        <v>2304</v>
      </c>
      <c r="B1573" s="77" t="s">
        <v>2673</v>
      </c>
      <c r="C1573" s="78">
        <v>42579</v>
      </c>
      <c r="D1573" s="77" t="s">
        <v>4060</v>
      </c>
      <c r="E1573" s="94">
        <v>71.95</v>
      </c>
      <c r="F1573" s="77" t="s">
        <v>94</v>
      </c>
      <c r="G1573" s="77" t="s">
        <v>3660</v>
      </c>
      <c r="H1573" s="77"/>
      <c r="I1573" s="77"/>
      <c r="J1573" s="77"/>
      <c r="K1573" s="79"/>
      <c r="L1573" s="77"/>
      <c r="P1573" s="77"/>
      <c r="Q1573" s="77"/>
      <c r="R1573" s="77"/>
      <c r="S1573" s="77"/>
      <c r="V1573" s="77"/>
      <c r="W1573" s="77"/>
      <c r="X1573" s="77"/>
      <c r="Y1573" s="79"/>
      <c r="Z1573" s="79"/>
      <c r="AA1573" s="79"/>
      <c r="AB1573" s="79"/>
      <c r="AC1573" s="79"/>
      <c r="AD1573" s="79"/>
      <c r="AE1573" s="78"/>
      <c r="AF1573" s="77"/>
      <c r="AG1573" s="77"/>
      <c r="AH1573" s="77"/>
      <c r="AI1573" s="77"/>
      <c r="AJ1573" s="77"/>
      <c r="AK1573" s="77"/>
      <c r="AL1573" s="77"/>
      <c r="AM1573" s="77"/>
      <c r="AN1573" s="77"/>
      <c r="AO1573" s="77"/>
      <c r="AP1573" s="77"/>
      <c r="AQ1573" s="77"/>
      <c r="AR1573" s="77"/>
      <c r="AS1573" s="77"/>
      <c r="AT1573" s="77"/>
      <c r="AU1573" s="77"/>
    </row>
    <row r="1574" spans="1:47">
      <c r="A1574" s="77" t="s">
        <v>2304</v>
      </c>
      <c r="B1574" s="77" t="s">
        <v>2673</v>
      </c>
      <c r="C1574" s="78">
        <v>42579</v>
      </c>
      <c r="D1574" s="77" t="s">
        <v>4061</v>
      </c>
      <c r="E1574" s="94">
        <v>73.89</v>
      </c>
      <c r="F1574" s="77" t="s">
        <v>94</v>
      </c>
      <c r="G1574" s="77" t="s">
        <v>288</v>
      </c>
      <c r="H1574" s="77"/>
      <c r="I1574" s="77"/>
      <c r="J1574" s="77"/>
      <c r="K1574" s="79"/>
      <c r="L1574" s="77"/>
      <c r="P1574" s="77"/>
      <c r="Q1574" s="77"/>
      <c r="R1574" s="77"/>
      <c r="S1574" s="77"/>
      <c r="V1574" s="77"/>
      <c r="W1574" s="77"/>
      <c r="X1574" s="77"/>
      <c r="Y1574" s="79"/>
      <c r="Z1574" s="79"/>
      <c r="AA1574" s="79"/>
      <c r="AB1574" s="79"/>
      <c r="AC1574" s="79"/>
      <c r="AD1574" s="79"/>
      <c r="AE1574" s="78"/>
      <c r="AF1574" s="77"/>
      <c r="AG1574" s="77"/>
      <c r="AH1574" s="77"/>
      <c r="AI1574" s="77"/>
      <c r="AJ1574" s="77"/>
      <c r="AK1574" s="77"/>
      <c r="AL1574" s="77"/>
      <c r="AM1574" s="77"/>
      <c r="AN1574" s="77"/>
      <c r="AO1574" s="77"/>
      <c r="AP1574" s="77"/>
      <c r="AQ1574" s="77"/>
      <c r="AR1574" s="77"/>
      <c r="AS1574" s="77"/>
      <c r="AT1574" s="77"/>
      <c r="AU1574" s="77"/>
    </row>
    <row r="1575" spans="1:47">
      <c r="A1575" s="77" t="s">
        <v>2304</v>
      </c>
      <c r="B1575" s="77" t="s">
        <v>2673</v>
      </c>
      <c r="C1575" s="78">
        <v>42579</v>
      </c>
      <c r="D1575" s="77" t="s">
        <v>4062</v>
      </c>
      <c r="E1575" s="94">
        <v>78.8</v>
      </c>
      <c r="F1575" s="77" t="s">
        <v>94</v>
      </c>
      <c r="G1575" s="77" t="s">
        <v>332</v>
      </c>
      <c r="H1575" s="77"/>
      <c r="I1575" s="77"/>
      <c r="J1575" s="77"/>
      <c r="K1575" s="79"/>
      <c r="L1575" s="77"/>
      <c r="P1575" s="77"/>
      <c r="Q1575" s="77"/>
      <c r="R1575" s="77"/>
      <c r="S1575" s="77"/>
      <c r="V1575" s="77"/>
      <c r="W1575" s="77"/>
      <c r="X1575" s="77"/>
      <c r="Y1575" s="79"/>
      <c r="Z1575" s="79"/>
      <c r="AA1575" s="79"/>
      <c r="AB1575" s="79"/>
      <c r="AC1575" s="79"/>
      <c r="AD1575" s="79"/>
      <c r="AE1575" s="78"/>
      <c r="AF1575" s="77"/>
      <c r="AG1575" s="77"/>
      <c r="AH1575" s="77"/>
      <c r="AI1575" s="77"/>
      <c r="AJ1575" s="77"/>
      <c r="AK1575" s="77"/>
      <c r="AL1575" s="77"/>
      <c r="AM1575" s="77"/>
      <c r="AN1575" s="77"/>
      <c r="AO1575" s="77"/>
      <c r="AP1575" s="77"/>
      <c r="AQ1575" s="77"/>
      <c r="AR1575" s="77"/>
      <c r="AS1575" s="77"/>
      <c r="AT1575" s="77"/>
      <c r="AU1575" s="77"/>
    </row>
    <row r="1576" spans="1:47">
      <c r="A1576" s="77" t="s">
        <v>2304</v>
      </c>
      <c r="B1576" s="77" t="s">
        <v>2673</v>
      </c>
      <c r="C1576" s="78">
        <v>42579</v>
      </c>
      <c r="D1576" s="77" t="s">
        <v>4063</v>
      </c>
      <c r="E1576" s="94">
        <v>78.84</v>
      </c>
      <c r="F1576" s="77" t="s">
        <v>94</v>
      </c>
      <c r="G1576" s="77" t="s">
        <v>152</v>
      </c>
      <c r="H1576" s="77"/>
      <c r="I1576" s="77"/>
      <c r="J1576" s="77"/>
      <c r="K1576" s="79"/>
      <c r="L1576" s="77"/>
      <c r="P1576" s="77"/>
      <c r="Q1576" s="77"/>
      <c r="R1576" s="77"/>
      <c r="S1576" s="77"/>
      <c r="V1576" s="77"/>
      <c r="W1576" s="77"/>
      <c r="X1576" s="77"/>
      <c r="Y1576" s="79"/>
      <c r="Z1576" s="79"/>
      <c r="AA1576" s="79"/>
      <c r="AB1576" s="79"/>
      <c r="AC1576" s="79"/>
      <c r="AD1576" s="79"/>
      <c r="AE1576" s="78"/>
      <c r="AF1576" s="77"/>
      <c r="AG1576" s="77"/>
      <c r="AH1576" s="77"/>
      <c r="AI1576" s="77"/>
      <c r="AJ1576" s="77"/>
      <c r="AK1576" s="77"/>
      <c r="AL1576" s="77"/>
      <c r="AM1576" s="77"/>
      <c r="AN1576" s="77"/>
      <c r="AO1576" s="77"/>
      <c r="AP1576" s="77"/>
      <c r="AQ1576" s="77"/>
      <c r="AR1576" s="77"/>
      <c r="AS1576" s="77"/>
      <c r="AT1576" s="77"/>
      <c r="AU1576" s="77"/>
    </row>
    <row r="1577" spans="1:47">
      <c r="A1577" s="77" t="s">
        <v>2304</v>
      </c>
      <c r="B1577" s="77" t="s">
        <v>2673</v>
      </c>
      <c r="C1577" s="78">
        <v>42579</v>
      </c>
      <c r="D1577" s="77" t="s">
        <v>4064</v>
      </c>
      <c r="E1577" s="94">
        <v>79.77</v>
      </c>
      <c r="F1577" s="77" t="s">
        <v>94</v>
      </c>
      <c r="G1577" s="77" t="s">
        <v>94</v>
      </c>
      <c r="H1577" s="77"/>
      <c r="I1577" s="77"/>
      <c r="J1577" s="77"/>
      <c r="K1577" s="79"/>
      <c r="L1577" s="77"/>
      <c r="P1577" s="77"/>
      <c r="Q1577" s="77"/>
      <c r="R1577" s="77"/>
      <c r="S1577" s="77"/>
      <c r="V1577" s="77"/>
      <c r="W1577" s="77"/>
      <c r="X1577" s="77"/>
      <c r="Y1577" s="79"/>
      <c r="Z1577" s="79"/>
      <c r="AA1577" s="79"/>
      <c r="AB1577" s="79"/>
      <c r="AC1577" s="79"/>
      <c r="AD1577" s="79"/>
      <c r="AE1577" s="78"/>
      <c r="AF1577" s="77"/>
      <c r="AG1577" s="77"/>
      <c r="AH1577" s="77"/>
      <c r="AI1577" s="77"/>
      <c r="AJ1577" s="77"/>
      <c r="AK1577" s="77"/>
      <c r="AL1577" s="77"/>
      <c r="AM1577" s="77"/>
      <c r="AN1577" s="77"/>
      <c r="AO1577" s="77"/>
      <c r="AP1577" s="77"/>
      <c r="AQ1577" s="77"/>
      <c r="AR1577" s="77"/>
      <c r="AS1577" s="77"/>
      <c r="AT1577" s="77"/>
      <c r="AU1577" s="77"/>
    </row>
    <row r="1578" spans="1:47">
      <c r="A1578" s="77" t="s">
        <v>2304</v>
      </c>
      <c r="B1578" s="77" t="s">
        <v>2673</v>
      </c>
      <c r="C1578" s="78">
        <v>42579</v>
      </c>
      <c r="D1578" s="77" t="s">
        <v>4065</v>
      </c>
      <c r="E1578" s="94">
        <v>81.12</v>
      </c>
      <c r="F1578" s="77" t="s">
        <v>94</v>
      </c>
      <c r="G1578" s="77" t="s">
        <v>94</v>
      </c>
      <c r="H1578" s="77"/>
      <c r="I1578" s="77"/>
      <c r="J1578" s="77"/>
      <c r="K1578" s="79"/>
      <c r="L1578" s="77"/>
      <c r="P1578" s="77"/>
      <c r="Q1578" s="77"/>
      <c r="R1578" s="77"/>
      <c r="S1578" s="77"/>
      <c r="V1578" s="77"/>
      <c r="W1578" s="77"/>
      <c r="X1578" s="77"/>
      <c r="Y1578" s="79"/>
      <c r="Z1578" s="79"/>
      <c r="AA1578" s="79"/>
      <c r="AB1578" s="79"/>
      <c r="AC1578" s="79"/>
      <c r="AD1578" s="79"/>
      <c r="AE1578" s="78"/>
      <c r="AF1578" s="77"/>
      <c r="AG1578" s="77"/>
      <c r="AH1578" s="77"/>
      <c r="AI1578" s="77"/>
      <c r="AJ1578" s="77"/>
      <c r="AK1578" s="77"/>
      <c r="AL1578" s="77"/>
      <c r="AM1578" s="77"/>
      <c r="AN1578" s="77"/>
      <c r="AO1578" s="77"/>
      <c r="AP1578" s="77"/>
      <c r="AQ1578" s="77"/>
      <c r="AR1578" s="77"/>
      <c r="AS1578" s="77"/>
      <c r="AT1578" s="77"/>
      <c r="AU1578" s="77"/>
    </row>
    <row r="1579" spans="1:47">
      <c r="A1579" s="77" t="s">
        <v>2304</v>
      </c>
      <c r="B1579" s="77" t="s">
        <v>2673</v>
      </c>
      <c r="C1579" s="78">
        <v>42579</v>
      </c>
      <c r="D1579" s="77" t="s">
        <v>4066</v>
      </c>
      <c r="E1579" s="94">
        <v>81.680000000000007</v>
      </c>
      <c r="F1579" s="77" t="s">
        <v>94</v>
      </c>
      <c r="G1579" s="77" t="s">
        <v>152</v>
      </c>
      <c r="H1579" s="77"/>
      <c r="I1579" s="77"/>
      <c r="J1579" s="77"/>
      <c r="K1579" s="79"/>
      <c r="L1579" s="77"/>
      <c r="P1579" s="77"/>
      <c r="Q1579" s="77"/>
      <c r="R1579" s="77"/>
      <c r="S1579" s="77"/>
      <c r="V1579" s="77"/>
      <c r="W1579" s="77"/>
      <c r="X1579" s="77"/>
      <c r="Y1579" s="79"/>
      <c r="Z1579" s="79"/>
      <c r="AA1579" s="79"/>
      <c r="AB1579" s="79"/>
      <c r="AC1579" s="79"/>
      <c r="AD1579" s="79"/>
      <c r="AE1579" s="78"/>
      <c r="AF1579" s="77"/>
      <c r="AG1579" s="77"/>
      <c r="AH1579" s="77"/>
      <c r="AI1579" s="77"/>
      <c r="AJ1579" s="77"/>
      <c r="AK1579" s="77"/>
      <c r="AL1579" s="77"/>
      <c r="AM1579" s="77"/>
      <c r="AN1579" s="77"/>
      <c r="AO1579" s="77"/>
      <c r="AP1579" s="77"/>
      <c r="AQ1579" s="77"/>
      <c r="AR1579" s="77"/>
      <c r="AS1579" s="77"/>
      <c r="AT1579" s="77"/>
      <c r="AU1579" s="77"/>
    </row>
    <row r="1580" spans="1:47">
      <c r="A1580" s="77" t="s">
        <v>2304</v>
      </c>
      <c r="B1580" s="77" t="s">
        <v>2673</v>
      </c>
      <c r="C1580" s="78">
        <v>42579</v>
      </c>
      <c r="D1580" s="77" t="s">
        <v>4067</v>
      </c>
      <c r="E1580" s="94">
        <v>81.709999999999994</v>
      </c>
      <c r="F1580" s="77" t="s">
        <v>94</v>
      </c>
      <c r="G1580" s="77" t="s">
        <v>108</v>
      </c>
      <c r="H1580" s="77"/>
      <c r="I1580" s="77"/>
      <c r="J1580" s="77"/>
      <c r="K1580" s="79"/>
      <c r="L1580" s="77"/>
      <c r="P1580" s="77"/>
      <c r="Q1580" s="77"/>
      <c r="R1580" s="77"/>
      <c r="S1580" s="77"/>
      <c r="V1580" s="77"/>
      <c r="W1580" s="77"/>
      <c r="X1580" s="77"/>
      <c r="Y1580" s="79"/>
      <c r="Z1580" s="79"/>
      <c r="AA1580" s="79"/>
      <c r="AB1580" s="79"/>
      <c r="AC1580" s="79"/>
      <c r="AD1580" s="79"/>
      <c r="AE1580" s="78"/>
      <c r="AF1580" s="77"/>
      <c r="AG1580" s="77"/>
      <c r="AH1580" s="77"/>
      <c r="AI1580" s="77"/>
      <c r="AJ1580" s="77"/>
      <c r="AK1580" s="77"/>
      <c r="AL1580" s="77"/>
      <c r="AM1580" s="77"/>
      <c r="AN1580" s="77"/>
      <c r="AO1580" s="77"/>
      <c r="AP1580" s="77"/>
      <c r="AQ1580" s="77"/>
      <c r="AR1580" s="77"/>
      <c r="AS1580" s="77"/>
      <c r="AT1580" s="77"/>
      <c r="AU1580" s="77"/>
    </row>
    <row r="1581" spans="1:47">
      <c r="A1581" s="77" t="s">
        <v>2304</v>
      </c>
      <c r="B1581" s="77" t="s">
        <v>2673</v>
      </c>
      <c r="C1581" s="78">
        <v>42579</v>
      </c>
      <c r="D1581" s="77" t="s">
        <v>4068</v>
      </c>
      <c r="E1581" s="94">
        <v>83.59</v>
      </c>
      <c r="F1581" s="77" t="s">
        <v>94</v>
      </c>
      <c r="G1581" s="77" t="s">
        <v>129</v>
      </c>
      <c r="H1581" s="77"/>
      <c r="I1581" s="77"/>
      <c r="J1581" s="77"/>
      <c r="K1581" s="79"/>
      <c r="L1581" s="77"/>
      <c r="P1581" s="77"/>
      <c r="Q1581" s="77"/>
      <c r="R1581" s="77"/>
      <c r="S1581" s="77"/>
      <c r="V1581" s="77"/>
      <c r="W1581" s="77"/>
      <c r="X1581" s="77"/>
      <c r="Y1581" s="79"/>
      <c r="Z1581" s="79"/>
      <c r="AA1581" s="79"/>
      <c r="AB1581" s="79"/>
      <c r="AC1581" s="79"/>
      <c r="AD1581" s="79"/>
      <c r="AE1581" s="78"/>
      <c r="AF1581" s="77"/>
      <c r="AG1581" s="77"/>
      <c r="AH1581" s="77"/>
      <c r="AI1581" s="77"/>
      <c r="AJ1581" s="77"/>
      <c r="AK1581" s="77"/>
      <c r="AL1581" s="77"/>
      <c r="AM1581" s="77"/>
      <c r="AN1581" s="77"/>
      <c r="AO1581" s="77"/>
      <c r="AP1581" s="77"/>
      <c r="AQ1581" s="77"/>
      <c r="AR1581" s="77"/>
      <c r="AS1581" s="77"/>
      <c r="AT1581" s="77"/>
      <c r="AU1581" s="77"/>
    </row>
    <row r="1582" spans="1:47">
      <c r="A1582" s="77" t="s">
        <v>2304</v>
      </c>
      <c r="B1582" s="77" t="s">
        <v>2673</v>
      </c>
      <c r="C1582" s="78">
        <v>42579</v>
      </c>
      <c r="D1582" s="77" t="s">
        <v>4069</v>
      </c>
      <c r="E1582" s="94">
        <v>83.67</v>
      </c>
      <c r="F1582" s="77" t="s">
        <v>94</v>
      </c>
      <c r="G1582" s="77" t="s">
        <v>97</v>
      </c>
      <c r="H1582" s="77"/>
      <c r="I1582" s="77"/>
      <c r="J1582" s="77"/>
      <c r="K1582" s="79"/>
      <c r="L1582" s="77"/>
      <c r="P1582" s="77"/>
      <c r="Q1582" s="77"/>
      <c r="R1582" s="77"/>
      <c r="S1582" s="77"/>
      <c r="V1582" s="77"/>
      <c r="W1582" s="77"/>
      <c r="X1582" s="77"/>
      <c r="Y1582" s="79"/>
      <c r="Z1582" s="79"/>
      <c r="AA1582" s="79"/>
      <c r="AB1582" s="79"/>
      <c r="AC1582" s="79"/>
      <c r="AD1582" s="79"/>
      <c r="AE1582" s="78"/>
      <c r="AF1582" s="77"/>
      <c r="AG1582" s="77"/>
      <c r="AH1582" s="77"/>
      <c r="AI1582" s="77"/>
      <c r="AJ1582" s="77"/>
      <c r="AK1582" s="77"/>
      <c r="AL1582" s="77"/>
      <c r="AM1582" s="77"/>
      <c r="AN1582" s="77"/>
      <c r="AO1582" s="77"/>
      <c r="AP1582" s="77"/>
      <c r="AQ1582" s="77"/>
      <c r="AR1582" s="77"/>
      <c r="AS1582" s="77"/>
      <c r="AT1582" s="77"/>
      <c r="AU1582" s="77"/>
    </row>
    <row r="1583" spans="1:47">
      <c r="A1583" s="77" t="s">
        <v>2304</v>
      </c>
      <c r="B1583" s="77" t="s">
        <v>2673</v>
      </c>
      <c r="C1583" s="78">
        <v>42579</v>
      </c>
      <c r="D1583" s="77" t="s">
        <v>4070</v>
      </c>
      <c r="E1583" s="94">
        <v>88.76</v>
      </c>
      <c r="F1583" s="77" t="s">
        <v>94</v>
      </c>
      <c r="G1583" s="77" t="s">
        <v>131</v>
      </c>
      <c r="H1583" s="77"/>
      <c r="I1583" s="77"/>
      <c r="J1583" s="77"/>
      <c r="K1583" s="79"/>
      <c r="L1583" s="77"/>
      <c r="P1583" s="77"/>
      <c r="Q1583" s="77"/>
      <c r="R1583" s="77"/>
      <c r="S1583" s="77"/>
      <c r="V1583" s="77"/>
      <c r="W1583" s="77"/>
      <c r="X1583" s="77"/>
      <c r="Y1583" s="79"/>
      <c r="Z1583" s="79"/>
      <c r="AA1583" s="79"/>
      <c r="AB1583" s="79"/>
      <c r="AC1583" s="79"/>
      <c r="AD1583" s="79"/>
      <c r="AE1583" s="78"/>
      <c r="AF1583" s="77"/>
      <c r="AG1583" s="77"/>
      <c r="AH1583" s="77"/>
      <c r="AI1583" s="77"/>
      <c r="AJ1583" s="77"/>
      <c r="AK1583" s="77"/>
      <c r="AL1583" s="77"/>
      <c r="AM1583" s="77"/>
      <c r="AN1583" s="77"/>
      <c r="AO1583" s="77"/>
      <c r="AP1583" s="77"/>
      <c r="AQ1583" s="77"/>
      <c r="AR1583" s="77"/>
      <c r="AS1583" s="77"/>
      <c r="AT1583" s="77"/>
      <c r="AU1583" s="77"/>
    </row>
    <row r="1584" spans="1:47">
      <c r="A1584" s="77" t="s">
        <v>2304</v>
      </c>
      <c r="B1584" s="77" t="s">
        <v>2673</v>
      </c>
      <c r="C1584" s="78">
        <v>42579</v>
      </c>
      <c r="D1584" s="77" t="s">
        <v>4071</v>
      </c>
      <c r="E1584" s="94">
        <v>90.74</v>
      </c>
      <c r="F1584" s="77" t="s">
        <v>94</v>
      </c>
      <c r="G1584" s="77" t="s">
        <v>3660</v>
      </c>
      <c r="H1584" s="77"/>
      <c r="I1584" s="77"/>
      <c r="J1584" s="77"/>
      <c r="K1584" s="79"/>
      <c r="L1584" s="77"/>
      <c r="P1584" s="77"/>
      <c r="Q1584" s="77"/>
      <c r="R1584" s="77"/>
      <c r="S1584" s="77"/>
      <c r="V1584" s="77"/>
      <c r="W1584" s="77"/>
      <c r="X1584" s="77"/>
      <c r="Y1584" s="79"/>
      <c r="Z1584" s="79"/>
      <c r="AA1584" s="79"/>
      <c r="AB1584" s="79"/>
      <c r="AC1584" s="79"/>
      <c r="AD1584" s="79"/>
      <c r="AE1584" s="78"/>
      <c r="AF1584" s="77"/>
      <c r="AG1584" s="77"/>
      <c r="AH1584" s="77"/>
      <c r="AI1584" s="77"/>
      <c r="AJ1584" s="77"/>
      <c r="AK1584" s="77"/>
      <c r="AL1584" s="77"/>
      <c r="AM1584" s="77"/>
      <c r="AN1584" s="77"/>
      <c r="AO1584" s="77"/>
      <c r="AP1584" s="77"/>
      <c r="AQ1584" s="77"/>
      <c r="AR1584" s="77"/>
      <c r="AS1584" s="77"/>
      <c r="AT1584" s="77"/>
      <c r="AU1584" s="77"/>
    </row>
    <row r="1585" spans="1:47">
      <c r="A1585" s="77" t="s">
        <v>2304</v>
      </c>
      <c r="B1585" s="77" t="s">
        <v>2673</v>
      </c>
      <c r="C1585" s="78">
        <v>42579</v>
      </c>
      <c r="D1585" s="77" t="s">
        <v>4072</v>
      </c>
      <c r="E1585" s="94">
        <v>91.02</v>
      </c>
      <c r="F1585" s="77" t="s">
        <v>94</v>
      </c>
      <c r="G1585" s="77" t="s">
        <v>211</v>
      </c>
      <c r="H1585" s="77"/>
      <c r="I1585" s="77"/>
      <c r="J1585" s="77"/>
      <c r="K1585" s="79"/>
      <c r="L1585" s="77"/>
      <c r="P1585" s="77"/>
      <c r="Q1585" s="77"/>
      <c r="R1585" s="77"/>
      <c r="S1585" s="77"/>
      <c r="V1585" s="77"/>
      <c r="W1585" s="77"/>
      <c r="X1585" s="77"/>
      <c r="Y1585" s="79"/>
      <c r="Z1585" s="79"/>
      <c r="AA1585" s="79"/>
      <c r="AB1585" s="79"/>
      <c r="AC1585" s="79"/>
      <c r="AD1585" s="79"/>
      <c r="AE1585" s="78"/>
      <c r="AF1585" s="77"/>
      <c r="AG1585" s="77"/>
      <c r="AH1585" s="77"/>
      <c r="AI1585" s="77"/>
      <c r="AJ1585" s="77"/>
      <c r="AK1585" s="77"/>
      <c r="AL1585" s="77"/>
      <c r="AM1585" s="77"/>
      <c r="AN1585" s="77"/>
      <c r="AO1585" s="77"/>
      <c r="AP1585" s="77"/>
      <c r="AQ1585" s="77"/>
      <c r="AR1585" s="77"/>
      <c r="AS1585" s="77"/>
      <c r="AT1585" s="77"/>
      <c r="AU1585" s="77"/>
    </row>
    <row r="1586" spans="1:47">
      <c r="A1586" s="77" t="s">
        <v>2304</v>
      </c>
      <c r="B1586" s="77" t="s">
        <v>2673</v>
      </c>
      <c r="C1586" s="78">
        <v>42579</v>
      </c>
      <c r="D1586" s="77" t="s">
        <v>4073</v>
      </c>
      <c r="E1586" s="94">
        <v>94.35</v>
      </c>
      <c r="F1586" s="77" t="s">
        <v>94</v>
      </c>
      <c r="G1586" s="77" t="s">
        <v>3660</v>
      </c>
      <c r="H1586" s="77"/>
      <c r="I1586" s="77"/>
      <c r="J1586" s="77"/>
      <c r="K1586" s="79"/>
      <c r="L1586" s="77"/>
      <c r="P1586" s="77"/>
      <c r="Q1586" s="77"/>
      <c r="R1586" s="77"/>
      <c r="S1586" s="77"/>
      <c r="V1586" s="77"/>
      <c r="W1586" s="77"/>
      <c r="X1586" s="77"/>
      <c r="Y1586" s="79"/>
      <c r="Z1586" s="79"/>
      <c r="AA1586" s="79"/>
      <c r="AB1586" s="79"/>
      <c r="AC1586" s="79"/>
      <c r="AD1586" s="79"/>
      <c r="AE1586" s="78"/>
      <c r="AF1586" s="77"/>
      <c r="AG1586" s="77"/>
      <c r="AH1586" s="77"/>
      <c r="AI1586" s="77"/>
      <c r="AJ1586" s="77"/>
      <c r="AK1586" s="77"/>
      <c r="AL1586" s="77"/>
      <c r="AM1586" s="77"/>
      <c r="AN1586" s="77"/>
      <c r="AO1586" s="77"/>
      <c r="AP1586" s="77"/>
      <c r="AQ1586" s="77"/>
      <c r="AR1586" s="77"/>
      <c r="AS1586" s="77"/>
      <c r="AT1586" s="77"/>
      <c r="AU1586" s="77"/>
    </row>
    <row r="1587" spans="1:47">
      <c r="A1587" s="77" t="s">
        <v>2304</v>
      </c>
      <c r="B1587" s="77" t="s">
        <v>2673</v>
      </c>
      <c r="C1587" s="78">
        <v>42579</v>
      </c>
      <c r="D1587" s="77" t="s">
        <v>4074</v>
      </c>
      <c r="E1587" s="94">
        <v>98.37</v>
      </c>
      <c r="F1587" s="77" t="s">
        <v>94</v>
      </c>
      <c r="G1587" s="77" t="s">
        <v>135</v>
      </c>
      <c r="H1587" s="77"/>
      <c r="I1587" s="77"/>
      <c r="J1587" s="77"/>
      <c r="K1587" s="79"/>
      <c r="L1587" s="77"/>
      <c r="P1587" s="77"/>
      <c r="Q1587" s="77"/>
      <c r="R1587" s="77"/>
      <c r="S1587" s="77"/>
      <c r="V1587" s="77"/>
      <c r="W1587" s="77"/>
      <c r="X1587" s="77"/>
      <c r="Y1587" s="79"/>
      <c r="Z1587" s="79"/>
      <c r="AA1587" s="79"/>
      <c r="AB1587" s="79"/>
      <c r="AC1587" s="79"/>
      <c r="AD1587" s="79"/>
      <c r="AE1587" s="78"/>
      <c r="AF1587" s="77"/>
      <c r="AG1587" s="77"/>
      <c r="AH1587" s="77"/>
      <c r="AI1587" s="77"/>
      <c r="AJ1587" s="77"/>
      <c r="AK1587" s="77"/>
      <c r="AL1587" s="77"/>
      <c r="AM1587" s="77"/>
      <c r="AN1587" s="77"/>
      <c r="AO1587" s="77"/>
      <c r="AP1587" s="77"/>
      <c r="AQ1587" s="77"/>
      <c r="AR1587" s="77"/>
      <c r="AS1587" s="77"/>
      <c r="AT1587" s="77"/>
      <c r="AU1587" s="77"/>
    </row>
    <row r="1588" spans="1:47">
      <c r="A1588" s="77" t="s">
        <v>2304</v>
      </c>
      <c r="B1588" s="77" t="s">
        <v>2673</v>
      </c>
      <c r="C1588" s="78">
        <v>42579</v>
      </c>
      <c r="D1588" s="77" t="s">
        <v>4075</v>
      </c>
      <c r="E1588" s="94">
        <v>98.82</v>
      </c>
      <c r="F1588" s="77" t="s">
        <v>94</v>
      </c>
      <c r="G1588" s="77" t="s">
        <v>108</v>
      </c>
      <c r="H1588" s="77"/>
      <c r="I1588" s="77"/>
      <c r="J1588" s="77"/>
      <c r="K1588" s="79"/>
      <c r="L1588" s="77"/>
      <c r="P1588" s="77"/>
      <c r="Q1588" s="77"/>
      <c r="R1588" s="77"/>
      <c r="S1588" s="77"/>
      <c r="V1588" s="77"/>
      <c r="W1588" s="77"/>
      <c r="X1588" s="77"/>
      <c r="Y1588" s="79"/>
      <c r="Z1588" s="79"/>
      <c r="AA1588" s="79"/>
      <c r="AB1588" s="79"/>
      <c r="AC1588" s="79"/>
      <c r="AD1588" s="79"/>
      <c r="AE1588" s="78"/>
      <c r="AF1588" s="77"/>
      <c r="AG1588" s="77"/>
      <c r="AH1588" s="77"/>
      <c r="AI1588" s="77"/>
      <c r="AJ1588" s="77"/>
      <c r="AK1588" s="77"/>
      <c r="AL1588" s="77"/>
      <c r="AM1588" s="77"/>
      <c r="AN1588" s="77"/>
      <c r="AO1588" s="77"/>
      <c r="AP1588" s="77"/>
      <c r="AQ1588" s="77"/>
      <c r="AR1588" s="77"/>
      <c r="AS1588" s="77"/>
      <c r="AT1588" s="77"/>
      <c r="AU1588" s="77"/>
    </row>
    <row r="1589" spans="1:47">
      <c r="A1589" s="77" t="s">
        <v>2304</v>
      </c>
      <c r="B1589" s="77" t="s">
        <v>2673</v>
      </c>
      <c r="C1589" s="78">
        <v>42579</v>
      </c>
      <c r="D1589" s="77" t="s">
        <v>4076</v>
      </c>
      <c r="E1589" s="94">
        <v>100.05</v>
      </c>
      <c r="F1589" s="77" t="s">
        <v>94</v>
      </c>
      <c r="G1589" s="77" t="s">
        <v>340</v>
      </c>
      <c r="H1589" s="77"/>
      <c r="I1589" s="77"/>
      <c r="J1589" s="77"/>
      <c r="K1589" s="79"/>
      <c r="L1589" s="77"/>
      <c r="P1589" s="77"/>
      <c r="Q1589" s="77"/>
      <c r="R1589" s="77"/>
      <c r="S1589" s="77"/>
      <c r="V1589" s="77"/>
      <c r="W1589" s="77"/>
      <c r="X1589" s="77"/>
      <c r="Y1589" s="79"/>
      <c r="Z1589" s="79"/>
      <c r="AA1589" s="79"/>
      <c r="AB1589" s="79"/>
      <c r="AC1589" s="79"/>
      <c r="AD1589" s="79"/>
      <c r="AE1589" s="78"/>
      <c r="AF1589" s="77"/>
      <c r="AG1589" s="77"/>
      <c r="AH1589" s="77"/>
      <c r="AI1589" s="77"/>
      <c r="AJ1589" s="77"/>
      <c r="AK1589" s="77"/>
      <c r="AL1589" s="77"/>
      <c r="AM1589" s="77"/>
      <c r="AN1589" s="77"/>
      <c r="AO1589" s="77"/>
      <c r="AP1589" s="77"/>
      <c r="AQ1589" s="77"/>
      <c r="AR1589" s="77"/>
      <c r="AS1589" s="77"/>
      <c r="AT1589" s="77"/>
      <c r="AU1589" s="77"/>
    </row>
    <row r="1590" spans="1:47">
      <c r="A1590" s="77" t="s">
        <v>2304</v>
      </c>
      <c r="B1590" s="77" t="s">
        <v>2673</v>
      </c>
      <c r="C1590" s="78">
        <v>42579</v>
      </c>
      <c r="D1590" s="77" t="s">
        <v>4077</v>
      </c>
      <c r="E1590" s="94">
        <v>106.84</v>
      </c>
      <c r="F1590" s="77" t="s">
        <v>94</v>
      </c>
      <c r="G1590" s="77" t="s">
        <v>122</v>
      </c>
      <c r="H1590" s="77"/>
      <c r="I1590" s="77"/>
      <c r="J1590" s="77"/>
      <c r="K1590" s="79"/>
      <c r="L1590" s="77"/>
      <c r="P1590" s="77"/>
      <c r="Q1590" s="77"/>
      <c r="R1590" s="77"/>
      <c r="S1590" s="77"/>
      <c r="V1590" s="77"/>
      <c r="W1590" s="77"/>
      <c r="X1590" s="77"/>
      <c r="Y1590" s="79"/>
      <c r="Z1590" s="79"/>
      <c r="AA1590" s="79"/>
      <c r="AB1590" s="79"/>
      <c r="AC1590" s="79"/>
      <c r="AD1590" s="79"/>
      <c r="AE1590" s="78"/>
      <c r="AF1590" s="77"/>
      <c r="AG1590" s="77"/>
      <c r="AH1590" s="77"/>
      <c r="AI1590" s="77"/>
      <c r="AJ1590" s="77"/>
      <c r="AK1590" s="77"/>
      <c r="AL1590" s="77"/>
      <c r="AM1590" s="77"/>
      <c r="AN1590" s="77"/>
      <c r="AO1590" s="77"/>
      <c r="AP1590" s="77"/>
      <c r="AQ1590" s="77"/>
      <c r="AR1590" s="77"/>
      <c r="AS1590" s="77"/>
      <c r="AT1590" s="77"/>
      <c r="AU1590" s="77"/>
    </row>
    <row r="1591" spans="1:47">
      <c r="A1591" s="77" t="s">
        <v>2304</v>
      </c>
      <c r="B1591" s="77" t="s">
        <v>2673</v>
      </c>
      <c r="C1591" s="78">
        <v>42579</v>
      </c>
      <c r="D1591" s="77" t="s">
        <v>4078</v>
      </c>
      <c r="E1591" s="94">
        <v>107.09</v>
      </c>
      <c r="F1591" s="77" t="s">
        <v>94</v>
      </c>
      <c r="G1591" s="77" t="s">
        <v>94</v>
      </c>
      <c r="H1591" s="77"/>
      <c r="I1591" s="77"/>
      <c r="J1591" s="77"/>
      <c r="K1591" s="79"/>
      <c r="L1591" s="77"/>
      <c r="P1591" s="77"/>
      <c r="Q1591" s="77"/>
      <c r="R1591" s="77"/>
      <c r="S1591" s="77"/>
      <c r="V1591" s="77"/>
      <c r="W1591" s="77"/>
      <c r="X1591" s="77"/>
      <c r="Y1591" s="79"/>
      <c r="Z1591" s="79"/>
      <c r="AA1591" s="79"/>
      <c r="AB1591" s="79"/>
      <c r="AC1591" s="79"/>
      <c r="AD1591" s="79"/>
      <c r="AE1591" s="78"/>
      <c r="AF1591" s="77"/>
      <c r="AG1591" s="77"/>
      <c r="AH1591" s="77"/>
      <c r="AI1591" s="77"/>
      <c r="AJ1591" s="77"/>
      <c r="AK1591" s="77"/>
      <c r="AL1591" s="77"/>
      <c r="AM1591" s="77"/>
      <c r="AN1591" s="77"/>
      <c r="AO1591" s="77"/>
      <c r="AP1591" s="77"/>
      <c r="AQ1591" s="77"/>
      <c r="AR1591" s="77"/>
      <c r="AS1591" s="77"/>
      <c r="AT1591" s="77"/>
      <c r="AU1591" s="77"/>
    </row>
    <row r="1592" spans="1:47">
      <c r="A1592" s="77" t="s">
        <v>2304</v>
      </c>
      <c r="B1592" s="77" t="s">
        <v>2673</v>
      </c>
      <c r="C1592" s="78">
        <v>42579</v>
      </c>
      <c r="D1592" s="77" t="s">
        <v>4079</v>
      </c>
      <c r="E1592" s="94">
        <v>109.02</v>
      </c>
      <c r="F1592" s="77" t="s">
        <v>94</v>
      </c>
      <c r="G1592" s="77" t="s">
        <v>186</v>
      </c>
      <c r="H1592" s="77"/>
      <c r="I1592" s="77"/>
      <c r="J1592" s="77"/>
      <c r="K1592" s="79"/>
      <c r="L1592" s="77"/>
      <c r="P1592" s="77"/>
      <c r="Q1592" s="77"/>
      <c r="R1592" s="77"/>
      <c r="S1592" s="77"/>
      <c r="V1592" s="77"/>
      <c r="W1592" s="77"/>
      <c r="X1592" s="77"/>
      <c r="Y1592" s="79"/>
      <c r="Z1592" s="79"/>
      <c r="AA1592" s="79"/>
      <c r="AB1592" s="79"/>
      <c r="AC1592" s="79"/>
      <c r="AD1592" s="79"/>
      <c r="AE1592" s="78"/>
      <c r="AF1592" s="77"/>
      <c r="AG1592" s="77"/>
      <c r="AH1592" s="77"/>
      <c r="AI1592" s="77"/>
      <c r="AJ1592" s="77"/>
      <c r="AK1592" s="77"/>
      <c r="AL1592" s="77"/>
      <c r="AM1592" s="77"/>
      <c r="AN1592" s="77"/>
      <c r="AO1592" s="77"/>
      <c r="AP1592" s="77"/>
      <c r="AQ1592" s="77"/>
      <c r="AR1592" s="77"/>
      <c r="AS1592" s="77"/>
      <c r="AT1592" s="77"/>
      <c r="AU1592" s="77"/>
    </row>
    <row r="1593" spans="1:47">
      <c r="A1593" s="77" t="s">
        <v>2304</v>
      </c>
      <c r="B1593" s="77" t="s">
        <v>2673</v>
      </c>
      <c r="C1593" s="78">
        <v>42579</v>
      </c>
      <c r="D1593" s="77" t="s">
        <v>4080</v>
      </c>
      <c r="E1593" s="94">
        <v>109.48</v>
      </c>
      <c r="F1593" s="77" t="s">
        <v>94</v>
      </c>
      <c r="G1593" s="77" t="s">
        <v>94</v>
      </c>
      <c r="H1593" s="77"/>
      <c r="I1593" s="77"/>
      <c r="J1593" s="77"/>
      <c r="K1593" s="79"/>
      <c r="L1593" s="77"/>
      <c r="P1593" s="77"/>
      <c r="Q1593" s="77"/>
      <c r="R1593" s="77"/>
      <c r="S1593" s="77"/>
      <c r="V1593" s="77"/>
      <c r="W1593" s="77"/>
      <c r="X1593" s="77"/>
      <c r="Y1593" s="79"/>
      <c r="Z1593" s="79"/>
      <c r="AA1593" s="79"/>
      <c r="AB1593" s="79"/>
      <c r="AC1593" s="79"/>
      <c r="AD1593" s="79"/>
      <c r="AE1593" s="78"/>
      <c r="AF1593" s="77"/>
      <c r="AG1593" s="77"/>
      <c r="AH1593" s="77"/>
      <c r="AI1593" s="77"/>
      <c r="AJ1593" s="77"/>
      <c r="AK1593" s="77"/>
      <c r="AL1593" s="77"/>
      <c r="AM1593" s="77"/>
      <c r="AN1593" s="77"/>
      <c r="AO1593" s="77"/>
      <c r="AP1593" s="77"/>
      <c r="AQ1593" s="77"/>
      <c r="AR1593" s="77"/>
      <c r="AS1593" s="77"/>
      <c r="AT1593" s="77"/>
      <c r="AU1593" s="77"/>
    </row>
    <row r="1594" spans="1:47">
      <c r="A1594" s="77" t="s">
        <v>2304</v>
      </c>
      <c r="B1594" s="77" t="s">
        <v>2673</v>
      </c>
      <c r="C1594" s="78">
        <v>42579</v>
      </c>
      <c r="D1594" s="77" t="s">
        <v>4081</v>
      </c>
      <c r="E1594" s="94">
        <v>110.8</v>
      </c>
      <c r="F1594" s="77" t="s">
        <v>94</v>
      </c>
      <c r="G1594" s="77" t="s">
        <v>3660</v>
      </c>
      <c r="H1594" s="77"/>
      <c r="I1594" s="77"/>
      <c r="J1594" s="77"/>
      <c r="K1594" s="79"/>
      <c r="L1594" s="77"/>
      <c r="P1594" s="77"/>
      <c r="Q1594" s="77"/>
      <c r="R1594" s="77"/>
      <c r="S1594" s="77"/>
      <c r="V1594" s="77"/>
      <c r="W1594" s="77"/>
      <c r="X1594" s="77"/>
      <c r="Y1594" s="79"/>
      <c r="Z1594" s="79"/>
      <c r="AA1594" s="79"/>
      <c r="AB1594" s="79"/>
      <c r="AC1594" s="79"/>
      <c r="AD1594" s="79"/>
      <c r="AE1594" s="78"/>
      <c r="AF1594" s="77"/>
      <c r="AG1594" s="77"/>
      <c r="AH1594" s="77"/>
      <c r="AI1594" s="77"/>
      <c r="AJ1594" s="77"/>
      <c r="AK1594" s="77"/>
      <c r="AL1594" s="77"/>
      <c r="AM1594" s="77"/>
      <c r="AN1594" s="77"/>
      <c r="AO1594" s="77"/>
      <c r="AP1594" s="77"/>
      <c r="AQ1594" s="77"/>
      <c r="AR1594" s="77"/>
      <c r="AS1594" s="77"/>
      <c r="AT1594" s="77"/>
      <c r="AU1594" s="77"/>
    </row>
    <row r="1595" spans="1:47">
      <c r="A1595" s="77" t="s">
        <v>2304</v>
      </c>
      <c r="B1595" s="77" t="s">
        <v>2673</v>
      </c>
      <c r="C1595" s="78">
        <v>42579</v>
      </c>
      <c r="D1595" s="77" t="s">
        <v>4082</v>
      </c>
      <c r="E1595" s="94">
        <v>113.89</v>
      </c>
      <c r="F1595" s="77" t="s">
        <v>94</v>
      </c>
      <c r="G1595" s="77" t="s">
        <v>118</v>
      </c>
      <c r="H1595" s="77"/>
      <c r="I1595" s="77"/>
      <c r="J1595" s="77"/>
      <c r="K1595" s="79"/>
      <c r="L1595" s="77"/>
      <c r="P1595" s="77"/>
      <c r="Q1595" s="77"/>
      <c r="R1595" s="77"/>
      <c r="S1595" s="77"/>
      <c r="V1595" s="77"/>
      <c r="W1595" s="77"/>
      <c r="X1595" s="77"/>
      <c r="Y1595" s="79"/>
      <c r="Z1595" s="79"/>
      <c r="AA1595" s="79"/>
      <c r="AB1595" s="79"/>
      <c r="AC1595" s="79"/>
      <c r="AD1595" s="79"/>
      <c r="AE1595" s="78"/>
      <c r="AF1595" s="77"/>
      <c r="AG1595" s="77"/>
      <c r="AH1595" s="77"/>
      <c r="AI1595" s="77"/>
      <c r="AJ1595" s="77"/>
      <c r="AK1595" s="77"/>
      <c r="AL1595" s="77"/>
      <c r="AM1595" s="77"/>
      <c r="AN1595" s="77"/>
      <c r="AO1595" s="77"/>
      <c r="AP1595" s="77"/>
      <c r="AQ1595" s="77"/>
      <c r="AR1595" s="77"/>
      <c r="AS1595" s="77"/>
      <c r="AT1595" s="77"/>
      <c r="AU1595" s="77"/>
    </row>
    <row r="1596" spans="1:47">
      <c r="A1596" s="77" t="s">
        <v>2304</v>
      </c>
      <c r="B1596" s="77" t="s">
        <v>2673</v>
      </c>
      <c r="C1596" s="78">
        <v>42579</v>
      </c>
      <c r="D1596" s="77" t="s">
        <v>4083</v>
      </c>
      <c r="E1596" s="94">
        <v>114.15</v>
      </c>
      <c r="F1596" s="77" t="s">
        <v>94</v>
      </c>
      <c r="G1596" s="77" t="s">
        <v>131</v>
      </c>
      <c r="H1596" s="77"/>
      <c r="I1596" s="77"/>
      <c r="J1596" s="77"/>
      <c r="K1596" s="79"/>
      <c r="L1596" s="77"/>
      <c r="P1596" s="77"/>
      <c r="Q1596" s="77"/>
      <c r="R1596" s="77"/>
      <c r="S1596" s="77"/>
      <c r="V1596" s="77"/>
      <c r="W1596" s="77"/>
      <c r="X1596" s="77"/>
      <c r="Y1596" s="79"/>
      <c r="Z1596" s="79"/>
      <c r="AA1596" s="79"/>
      <c r="AB1596" s="79"/>
      <c r="AC1596" s="79"/>
      <c r="AD1596" s="79"/>
      <c r="AE1596" s="78"/>
      <c r="AF1596" s="77"/>
      <c r="AG1596" s="77"/>
      <c r="AH1596" s="77"/>
      <c r="AI1596" s="77"/>
      <c r="AJ1596" s="77"/>
      <c r="AK1596" s="77"/>
      <c r="AL1596" s="77"/>
      <c r="AM1596" s="77"/>
      <c r="AN1596" s="77"/>
      <c r="AO1596" s="77"/>
      <c r="AP1596" s="77"/>
      <c r="AQ1596" s="77"/>
      <c r="AR1596" s="77"/>
      <c r="AS1596" s="77"/>
      <c r="AT1596" s="77"/>
      <c r="AU1596" s="77"/>
    </row>
    <row r="1597" spans="1:47">
      <c r="A1597" s="77" t="s">
        <v>2304</v>
      </c>
      <c r="B1597" s="77" t="s">
        <v>2673</v>
      </c>
      <c r="C1597" s="78">
        <v>42579</v>
      </c>
      <c r="D1597" s="77" t="s">
        <v>4084</v>
      </c>
      <c r="E1597" s="94">
        <v>114.58</v>
      </c>
      <c r="F1597" s="77" t="s">
        <v>94</v>
      </c>
      <c r="G1597" s="77" t="s">
        <v>3660</v>
      </c>
      <c r="H1597" s="77"/>
      <c r="I1597" s="77"/>
      <c r="J1597" s="77"/>
      <c r="K1597" s="79"/>
      <c r="L1597" s="77"/>
      <c r="P1597" s="77"/>
      <c r="Q1597" s="77"/>
      <c r="R1597" s="77"/>
      <c r="S1597" s="77"/>
      <c r="V1597" s="77"/>
      <c r="W1597" s="77"/>
      <c r="X1597" s="77"/>
      <c r="Y1597" s="79"/>
      <c r="Z1597" s="79"/>
      <c r="AA1597" s="79"/>
      <c r="AB1597" s="79"/>
      <c r="AC1597" s="79"/>
      <c r="AD1597" s="79"/>
      <c r="AE1597" s="78"/>
      <c r="AF1597" s="77"/>
      <c r="AG1597" s="77"/>
      <c r="AH1597" s="77"/>
      <c r="AI1597" s="77"/>
      <c r="AJ1597" s="77"/>
      <c r="AK1597" s="77"/>
      <c r="AL1597" s="77"/>
      <c r="AM1597" s="77"/>
      <c r="AN1597" s="77"/>
      <c r="AO1597" s="77"/>
      <c r="AP1597" s="77"/>
      <c r="AQ1597" s="77"/>
      <c r="AR1597" s="77"/>
      <c r="AS1597" s="77"/>
      <c r="AT1597" s="77"/>
      <c r="AU1597" s="77"/>
    </row>
    <row r="1598" spans="1:47">
      <c r="A1598" s="77" t="s">
        <v>2304</v>
      </c>
      <c r="B1598" s="77" t="s">
        <v>2673</v>
      </c>
      <c r="C1598" s="78">
        <v>42579</v>
      </c>
      <c r="D1598" s="77" t="s">
        <v>4085</v>
      </c>
      <c r="E1598" s="94">
        <v>117.57</v>
      </c>
      <c r="F1598" s="77" t="s">
        <v>94</v>
      </c>
      <c r="G1598" s="77" t="s">
        <v>269</v>
      </c>
      <c r="H1598" s="77"/>
      <c r="I1598" s="77"/>
      <c r="J1598" s="77"/>
      <c r="K1598" s="79"/>
      <c r="L1598" s="77"/>
      <c r="P1598" s="77"/>
      <c r="Q1598" s="77"/>
      <c r="R1598" s="77"/>
      <c r="S1598" s="77"/>
      <c r="V1598" s="77"/>
      <c r="W1598" s="77"/>
      <c r="X1598" s="77"/>
      <c r="Y1598" s="79"/>
      <c r="Z1598" s="79"/>
      <c r="AA1598" s="79"/>
      <c r="AB1598" s="79"/>
      <c r="AC1598" s="79"/>
      <c r="AD1598" s="79"/>
      <c r="AE1598" s="78"/>
      <c r="AF1598" s="77"/>
      <c r="AG1598" s="77"/>
      <c r="AH1598" s="77"/>
      <c r="AI1598" s="77"/>
      <c r="AJ1598" s="77"/>
      <c r="AK1598" s="77"/>
      <c r="AL1598" s="77"/>
      <c r="AM1598" s="77"/>
      <c r="AN1598" s="77"/>
      <c r="AO1598" s="77"/>
      <c r="AP1598" s="77"/>
      <c r="AQ1598" s="77"/>
      <c r="AR1598" s="77"/>
      <c r="AS1598" s="77"/>
      <c r="AT1598" s="77"/>
      <c r="AU1598" s="77"/>
    </row>
    <row r="1599" spans="1:47">
      <c r="A1599" s="77" t="s">
        <v>2304</v>
      </c>
      <c r="B1599" s="77" t="s">
        <v>2673</v>
      </c>
      <c r="C1599" s="78">
        <v>42579</v>
      </c>
      <c r="D1599" s="77" t="s">
        <v>4086</v>
      </c>
      <c r="E1599" s="94">
        <v>118.27</v>
      </c>
      <c r="F1599" s="77" t="s">
        <v>94</v>
      </c>
      <c r="G1599" s="77" t="s">
        <v>347</v>
      </c>
      <c r="H1599" s="77"/>
      <c r="I1599" s="77"/>
      <c r="J1599" s="77"/>
      <c r="K1599" s="79"/>
      <c r="L1599" s="77"/>
      <c r="P1599" s="77"/>
      <c r="Q1599" s="77"/>
      <c r="R1599" s="77"/>
      <c r="S1599" s="77"/>
      <c r="V1599" s="77"/>
      <c r="W1599" s="77"/>
      <c r="X1599" s="77"/>
      <c r="Y1599" s="79"/>
      <c r="Z1599" s="79"/>
      <c r="AA1599" s="79"/>
      <c r="AB1599" s="79"/>
      <c r="AC1599" s="79"/>
      <c r="AD1599" s="79"/>
      <c r="AE1599" s="78"/>
      <c r="AF1599" s="77"/>
      <c r="AG1599" s="77"/>
      <c r="AH1599" s="77"/>
      <c r="AI1599" s="77"/>
      <c r="AJ1599" s="77"/>
      <c r="AK1599" s="77"/>
      <c r="AL1599" s="77"/>
      <c r="AM1599" s="77"/>
      <c r="AN1599" s="77"/>
      <c r="AO1599" s="77"/>
      <c r="AP1599" s="77"/>
      <c r="AQ1599" s="77"/>
      <c r="AR1599" s="77"/>
      <c r="AS1599" s="77"/>
      <c r="AT1599" s="77"/>
      <c r="AU1599" s="77"/>
    </row>
    <row r="1600" spans="1:47">
      <c r="A1600" s="77" t="s">
        <v>2304</v>
      </c>
      <c r="B1600" s="77" t="s">
        <v>2673</v>
      </c>
      <c r="C1600" s="78">
        <v>42579</v>
      </c>
      <c r="D1600" s="77" t="s">
        <v>4087</v>
      </c>
      <c r="E1600" s="94">
        <v>123.11</v>
      </c>
      <c r="F1600" s="77" t="s">
        <v>94</v>
      </c>
      <c r="G1600" s="77" t="s">
        <v>3660</v>
      </c>
      <c r="H1600" s="77"/>
      <c r="I1600" s="77"/>
      <c r="J1600" s="77"/>
      <c r="K1600" s="79"/>
      <c r="L1600" s="77"/>
      <c r="P1600" s="77"/>
      <c r="Q1600" s="77"/>
      <c r="R1600" s="77"/>
      <c r="S1600" s="77"/>
      <c r="V1600" s="77"/>
      <c r="W1600" s="77"/>
      <c r="X1600" s="77"/>
      <c r="Y1600" s="79"/>
      <c r="Z1600" s="79"/>
      <c r="AA1600" s="79"/>
      <c r="AB1600" s="79"/>
      <c r="AC1600" s="79"/>
      <c r="AD1600" s="79"/>
      <c r="AE1600" s="78"/>
      <c r="AF1600" s="77"/>
      <c r="AG1600" s="77"/>
      <c r="AH1600" s="77"/>
      <c r="AI1600" s="77"/>
      <c r="AJ1600" s="77"/>
      <c r="AK1600" s="77"/>
      <c r="AL1600" s="77"/>
      <c r="AM1600" s="77"/>
      <c r="AN1600" s="77"/>
      <c r="AO1600" s="77"/>
      <c r="AP1600" s="77"/>
      <c r="AQ1600" s="77"/>
      <c r="AR1600" s="77"/>
      <c r="AS1600" s="77"/>
      <c r="AT1600" s="77"/>
      <c r="AU1600" s="77"/>
    </row>
    <row r="1601" spans="1:47">
      <c r="A1601" s="77" t="s">
        <v>2304</v>
      </c>
      <c r="B1601" s="77" t="s">
        <v>2673</v>
      </c>
      <c r="C1601" s="78">
        <v>42579</v>
      </c>
      <c r="D1601" s="77" t="s">
        <v>4088</v>
      </c>
      <c r="E1601" s="94">
        <v>123.27</v>
      </c>
      <c r="F1601" s="77" t="s">
        <v>94</v>
      </c>
      <c r="G1601" s="77" t="s">
        <v>166</v>
      </c>
      <c r="H1601" s="77"/>
      <c r="I1601" s="77"/>
      <c r="J1601" s="77"/>
      <c r="K1601" s="79"/>
      <c r="L1601" s="77"/>
      <c r="P1601" s="77"/>
      <c r="Q1601" s="77"/>
      <c r="R1601" s="77"/>
      <c r="S1601" s="77"/>
      <c r="V1601" s="77"/>
      <c r="W1601" s="77"/>
      <c r="X1601" s="77"/>
      <c r="Y1601" s="79"/>
      <c r="Z1601" s="79"/>
      <c r="AA1601" s="79"/>
      <c r="AB1601" s="79"/>
      <c r="AC1601" s="79"/>
      <c r="AD1601" s="79"/>
      <c r="AE1601" s="78"/>
      <c r="AF1601" s="77"/>
      <c r="AG1601" s="77"/>
      <c r="AH1601" s="77"/>
      <c r="AI1601" s="77"/>
      <c r="AJ1601" s="77"/>
      <c r="AK1601" s="77"/>
      <c r="AL1601" s="77"/>
      <c r="AM1601" s="77"/>
      <c r="AN1601" s="77"/>
      <c r="AO1601" s="77"/>
      <c r="AP1601" s="77"/>
      <c r="AQ1601" s="77"/>
      <c r="AR1601" s="77"/>
      <c r="AS1601" s="77"/>
      <c r="AT1601" s="77"/>
      <c r="AU1601" s="77"/>
    </row>
    <row r="1602" spans="1:47">
      <c r="A1602" s="77" t="s">
        <v>2304</v>
      </c>
      <c r="B1602" s="77" t="s">
        <v>2673</v>
      </c>
      <c r="C1602" s="78">
        <v>42579</v>
      </c>
      <c r="D1602" s="77" t="s">
        <v>4089</v>
      </c>
      <c r="E1602" s="94">
        <v>123.5</v>
      </c>
      <c r="F1602" s="77" t="s">
        <v>94</v>
      </c>
      <c r="G1602" s="77" t="s">
        <v>94</v>
      </c>
      <c r="H1602" s="77"/>
      <c r="I1602" s="77"/>
      <c r="J1602" s="77"/>
      <c r="K1602" s="79"/>
      <c r="L1602" s="77"/>
      <c r="P1602" s="77"/>
      <c r="Q1602" s="77"/>
      <c r="R1602" s="77"/>
      <c r="S1602" s="77"/>
      <c r="V1602" s="77"/>
      <c r="W1602" s="77"/>
      <c r="X1602" s="77"/>
      <c r="Y1602" s="79"/>
      <c r="Z1602" s="79"/>
      <c r="AA1602" s="79"/>
      <c r="AB1602" s="79"/>
      <c r="AC1602" s="79"/>
      <c r="AD1602" s="79"/>
      <c r="AE1602" s="78"/>
      <c r="AF1602" s="77"/>
      <c r="AG1602" s="77"/>
      <c r="AH1602" s="77"/>
      <c r="AI1602" s="77"/>
      <c r="AJ1602" s="77"/>
      <c r="AK1602" s="77"/>
      <c r="AL1602" s="77"/>
      <c r="AM1602" s="77"/>
      <c r="AN1602" s="77"/>
      <c r="AO1602" s="77"/>
      <c r="AP1602" s="77"/>
      <c r="AQ1602" s="77"/>
      <c r="AR1602" s="77"/>
      <c r="AS1602" s="77"/>
      <c r="AT1602" s="77"/>
      <c r="AU1602" s="77"/>
    </row>
    <row r="1603" spans="1:47">
      <c r="A1603" s="77" t="s">
        <v>2304</v>
      </c>
      <c r="B1603" s="77" t="s">
        <v>2673</v>
      </c>
      <c r="C1603" s="78">
        <v>42579</v>
      </c>
      <c r="D1603" s="77" t="s">
        <v>4090</v>
      </c>
      <c r="E1603" s="94">
        <v>128.43</v>
      </c>
      <c r="F1603" s="77" t="s">
        <v>94</v>
      </c>
      <c r="G1603" s="77" t="s">
        <v>208</v>
      </c>
      <c r="H1603" s="77"/>
      <c r="I1603" s="77"/>
      <c r="J1603" s="77"/>
      <c r="K1603" s="79"/>
      <c r="L1603" s="77"/>
      <c r="P1603" s="77"/>
      <c r="Q1603" s="77"/>
      <c r="R1603" s="77"/>
      <c r="S1603" s="77"/>
      <c r="V1603" s="77"/>
      <c r="W1603" s="77"/>
      <c r="X1603" s="77"/>
      <c r="Y1603" s="79"/>
      <c r="Z1603" s="79"/>
      <c r="AA1603" s="79"/>
      <c r="AB1603" s="79"/>
      <c r="AC1603" s="79"/>
      <c r="AD1603" s="79"/>
      <c r="AE1603" s="78"/>
      <c r="AF1603" s="77"/>
      <c r="AG1603" s="77"/>
      <c r="AH1603" s="77"/>
      <c r="AI1603" s="77"/>
      <c r="AJ1603" s="77"/>
      <c r="AK1603" s="77"/>
      <c r="AL1603" s="77"/>
      <c r="AM1603" s="77"/>
      <c r="AN1603" s="77"/>
      <c r="AO1603" s="77"/>
      <c r="AP1603" s="77"/>
      <c r="AQ1603" s="77"/>
      <c r="AR1603" s="77"/>
      <c r="AS1603" s="77"/>
      <c r="AT1603" s="77"/>
      <c r="AU1603" s="77"/>
    </row>
    <row r="1604" spans="1:47">
      <c r="A1604" s="77" t="s">
        <v>2304</v>
      </c>
      <c r="B1604" s="77" t="s">
        <v>2673</v>
      </c>
      <c r="C1604" s="78">
        <v>42579</v>
      </c>
      <c r="D1604" s="77" t="s">
        <v>4091</v>
      </c>
      <c r="E1604" s="94">
        <v>132.16999999999999</v>
      </c>
      <c r="F1604" s="77" t="s">
        <v>94</v>
      </c>
      <c r="G1604" s="77" t="s">
        <v>152</v>
      </c>
      <c r="H1604" s="77"/>
      <c r="I1604" s="77"/>
      <c r="J1604" s="77"/>
      <c r="K1604" s="79"/>
      <c r="L1604" s="77"/>
      <c r="P1604" s="77"/>
      <c r="Q1604" s="77"/>
      <c r="R1604" s="77"/>
      <c r="S1604" s="77"/>
      <c r="V1604" s="77"/>
      <c r="W1604" s="77"/>
      <c r="X1604" s="77"/>
      <c r="Y1604" s="79"/>
      <c r="Z1604" s="79"/>
      <c r="AA1604" s="79"/>
      <c r="AB1604" s="79"/>
      <c r="AC1604" s="79"/>
      <c r="AD1604" s="79"/>
      <c r="AE1604" s="78"/>
      <c r="AF1604" s="77"/>
      <c r="AG1604" s="77"/>
      <c r="AH1604" s="77"/>
      <c r="AI1604" s="77"/>
      <c r="AJ1604" s="77"/>
      <c r="AK1604" s="77"/>
      <c r="AL1604" s="77"/>
      <c r="AM1604" s="77"/>
      <c r="AN1604" s="77"/>
      <c r="AO1604" s="77"/>
      <c r="AP1604" s="77"/>
      <c r="AQ1604" s="77"/>
      <c r="AR1604" s="77"/>
      <c r="AS1604" s="77"/>
      <c r="AT1604" s="77"/>
      <c r="AU1604" s="77"/>
    </row>
    <row r="1605" spans="1:47">
      <c r="A1605" s="77" t="s">
        <v>2304</v>
      </c>
      <c r="B1605" s="77" t="s">
        <v>2673</v>
      </c>
      <c r="C1605" s="78">
        <v>42579</v>
      </c>
      <c r="D1605" s="77" t="s">
        <v>4092</v>
      </c>
      <c r="E1605" s="94">
        <v>138.88999999999999</v>
      </c>
      <c r="F1605" s="77" t="s">
        <v>94</v>
      </c>
      <c r="G1605" s="77" t="s">
        <v>108</v>
      </c>
      <c r="H1605" s="77"/>
      <c r="I1605" s="77"/>
      <c r="J1605" s="77"/>
      <c r="K1605" s="79"/>
      <c r="L1605" s="77"/>
      <c r="P1605" s="77"/>
      <c r="Q1605" s="77"/>
      <c r="R1605" s="77"/>
      <c r="S1605" s="77"/>
      <c r="V1605" s="77"/>
      <c r="W1605" s="77"/>
      <c r="X1605" s="77"/>
      <c r="Y1605" s="79"/>
      <c r="Z1605" s="79"/>
      <c r="AA1605" s="79"/>
      <c r="AB1605" s="79"/>
      <c r="AC1605" s="79"/>
      <c r="AD1605" s="79"/>
      <c r="AE1605" s="78"/>
      <c r="AF1605" s="77"/>
      <c r="AG1605" s="77"/>
      <c r="AH1605" s="77"/>
      <c r="AI1605" s="77"/>
      <c r="AJ1605" s="77"/>
      <c r="AK1605" s="77"/>
      <c r="AL1605" s="77"/>
      <c r="AM1605" s="77"/>
      <c r="AN1605" s="77"/>
      <c r="AO1605" s="77"/>
      <c r="AP1605" s="77"/>
      <c r="AQ1605" s="77"/>
      <c r="AR1605" s="77"/>
      <c r="AS1605" s="77"/>
      <c r="AT1605" s="77"/>
      <c r="AU1605" s="77"/>
    </row>
    <row r="1606" spans="1:47">
      <c r="A1606" s="77" t="s">
        <v>2304</v>
      </c>
      <c r="B1606" s="77" t="s">
        <v>2673</v>
      </c>
      <c r="C1606" s="78">
        <v>42579</v>
      </c>
      <c r="D1606" s="77" t="s">
        <v>4093</v>
      </c>
      <c r="E1606" s="94">
        <v>141.38</v>
      </c>
      <c r="F1606" s="77" t="s">
        <v>94</v>
      </c>
      <c r="G1606" s="77" t="s">
        <v>94</v>
      </c>
      <c r="H1606" s="77"/>
      <c r="I1606" s="77"/>
      <c r="J1606" s="77"/>
      <c r="K1606" s="79"/>
      <c r="L1606" s="77"/>
      <c r="P1606" s="77"/>
      <c r="Q1606" s="77"/>
      <c r="R1606" s="77"/>
      <c r="S1606" s="77"/>
      <c r="V1606" s="77"/>
      <c r="W1606" s="77"/>
      <c r="X1606" s="77"/>
      <c r="Y1606" s="79"/>
      <c r="Z1606" s="79"/>
      <c r="AA1606" s="79"/>
      <c r="AB1606" s="79"/>
      <c r="AC1606" s="79"/>
      <c r="AD1606" s="79"/>
      <c r="AE1606" s="78"/>
      <c r="AF1606" s="77"/>
      <c r="AG1606" s="77"/>
      <c r="AH1606" s="77"/>
      <c r="AI1606" s="77"/>
      <c r="AJ1606" s="77"/>
      <c r="AK1606" s="77"/>
      <c r="AL1606" s="77"/>
      <c r="AM1606" s="77"/>
      <c r="AN1606" s="77"/>
      <c r="AO1606" s="77"/>
      <c r="AP1606" s="77"/>
      <c r="AQ1606" s="77"/>
      <c r="AR1606" s="77"/>
      <c r="AS1606" s="77"/>
      <c r="AT1606" s="77"/>
      <c r="AU1606" s="77"/>
    </row>
    <row r="1607" spans="1:47">
      <c r="A1607" s="77" t="s">
        <v>2304</v>
      </c>
      <c r="B1607" s="77" t="s">
        <v>2673</v>
      </c>
      <c r="C1607" s="78">
        <v>42579</v>
      </c>
      <c r="D1607" s="77" t="s">
        <v>4094</v>
      </c>
      <c r="E1607" s="94">
        <v>142.84</v>
      </c>
      <c r="F1607" s="77" t="s">
        <v>94</v>
      </c>
      <c r="G1607" s="77" t="s">
        <v>164</v>
      </c>
      <c r="H1607" s="77"/>
      <c r="I1607" s="77"/>
      <c r="J1607" s="77"/>
      <c r="K1607" s="79"/>
      <c r="L1607" s="77"/>
      <c r="P1607" s="77"/>
      <c r="Q1607" s="77"/>
      <c r="R1607" s="77"/>
      <c r="S1607" s="77"/>
      <c r="V1607" s="77"/>
      <c r="W1607" s="77"/>
      <c r="X1607" s="77"/>
      <c r="Y1607" s="79"/>
      <c r="Z1607" s="79"/>
      <c r="AA1607" s="79"/>
      <c r="AB1607" s="79"/>
      <c r="AC1607" s="79"/>
      <c r="AD1607" s="79"/>
      <c r="AE1607" s="78"/>
      <c r="AF1607" s="77"/>
      <c r="AG1607" s="77"/>
      <c r="AH1607" s="77"/>
      <c r="AI1607" s="77"/>
      <c r="AJ1607" s="77"/>
      <c r="AK1607" s="77"/>
      <c r="AL1607" s="77"/>
      <c r="AM1607" s="77"/>
      <c r="AN1607" s="77"/>
      <c r="AO1607" s="77"/>
      <c r="AP1607" s="77"/>
      <c r="AQ1607" s="77"/>
      <c r="AR1607" s="77"/>
      <c r="AS1607" s="77"/>
      <c r="AT1607" s="77"/>
      <c r="AU1607" s="77"/>
    </row>
    <row r="1608" spans="1:47">
      <c r="A1608" s="77" t="s">
        <v>2304</v>
      </c>
      <c r="B1608" s="77" t="s">
        <v>2673</v>
      </c>
      <c r="C1608" s="78">
        <v>42579</v>
      </c>
      <c r="D1608" s="77" t="s">
        <v>4095</v>
      </c>
      <c r="E1608" s="94">
        <v>145.88999999999999</v>
      </c>
      <c r="F1608" s="77" t="s">
        <v>94</v>
      </c>
      <c r="G1608" s="77" t="s">
        <v>166</v>
      </c>
      <c r="H1608" s="77"/>
      <c r="I1608" s="77"/>
      <c r="J1608" s="77"/>
      <c r="K1608" s="79"/>
      <c r="L1608" s="77"/>
      <c r="P1608" s="77"/>
      <c r="Q1608" s="77"/>
      <c r="R1608" s="77"/>
      <c r="S1608" s="77"/>
      <c r="V1608" s="77"/>
      <c r="W1608" s="77"/>
      <c r="X1608" s="77"/>
      <c r="Y1608" s="79"/>
      <c r="Z1608" s="79"/>
      <c r="AA1608" s="79"/>
      <c r="AB1608" s="79"/>
      <c r="AC1608" s="79"/>
      <c r="AD1608" s="79"/>
      <c r="AE1608" s="78"/>
      <c r="AF1608" s="77"/>
      <c r="AG1608" s="77"/>
      <c r="AH1608" s="77"/>
      <c r="AI1608" s="77"/>
      <c r="AJ1608" s="77"/>
      <c r="AK1608" s="77"/>
      <c r="AL1608" s="77"/>
      <c r="AM1608" s="77"/>
      <c r="AN1608" s="77"/>
      <c r="AO1608" s="77"/>
      <c r="AP1608" s="77"/>
      <c r="AQ1608" s="77"/>
      <c r="AR1608" s="77"/>
      <c r="AS1608" s="77"/>
      <c r="AT1608" s="77"/>
      <c r="AU1608" s="77"/>
    </row>
    <row r="1609" spans="1:47">
      <c r="A1609" s="77" t="s">
        <v>2304</v>
      </c>
      <c r="B1609" s="77" t="s">
        <v>2673</v>
      </c>
      <c r="C1609" s="78">
        <v>42579</v>
      </c>
      <c r="D1609" s="77" t="s">
        <v>4096</v>
      </c>
      <c r="E1609" s="94">
        <v>146.27000000000001</v>
      </c>
      <c r="F1609" s="77" t="s">
        <v>94</v>
      </c>
      <c r="G1609" s="77" t="s">
        <v>275</v>
      </c>
      <c r="H1609" s="77"/>
      <c r="I1609" s="77"/>
      <c r="J1609" s="77"/>
      <c r="K1609" s="79"/>
      <c r="L1609" s="77"/>
      <c r="P1609" s="77"/>
      <c r="Q1609" s="77"/>
      <c r="R1609" s="77"/>
      <c r="S1609" s="77"/>
      <c r="V1609" s="77"/>
      <c r="W1609" s="77"/>
      <c r="X1609" s="77"/>
      <c r="Y1609" s="79"/>
      <c r="Z1609" s="79"/>
      <c r="AA1609" s="79"/>
      <c r="AB1609" s="79"/>
      <c r="AC1609" s="79"/>
      <c r="AD1609" s="79"/>
      <c r="AE1609" s="78"/>
      <c r="AF1609" s="77"/>
      <c r="AG1609" s="77"/>
      <c r="AH1609" s="77"/>
      <c r="AI1609" s="77"/>
      <c r="AJ1609" s="77"/>
      <c r="AK1609" s="77"/>
      <c r="AL1609" s="77"/>
      <c r="AM1609" s="77"/>
      <c r="AN1609" s="77"/>
      <c r="AO1609" s="77"/>
      <c r="AP1609" s="77"/>
      <c r="AQ1609" s="77"/>
      <c r="AR1609" s="77"/>
      <c r="AS1609" s="77"/>
      <c r="AT1609" s="77"/>
      <c r="AU1609" s="77"/>
    </row>
    <row r="1610" spans="1:47">
      <c r="A1610" s="77" t="s">
        <v>2304</v>
      </c>
      <c r="B1610" s="77" t="s">
        <v>2673</v>
      </c>
      <c r="C1610" s="78">
        <v>42579</v>
      </c>
      <c r="D1610" s="77" t="s">
        <v>4097</v>
      </c>
      <c r="E1610" s="94">
        <v>149.41</v>
      </c>
      <c r="F1610" s="77" t="s">
        <v>94</v>
      </c>
      <c r="G1610" s="77" t="s">
        <v>94</v>
      </c>
      <c r="H1610" s="77"/>
      <c r="I1610" s="77"/>
      <c r="J1610" s="77"/>
      <c r="K1610" s="79"/>
      <c r="L1610" s="77"/>
      <c r="P1610" s="77"/>
      <c r="Q1610" s="77"/>
      <c r="R1610" s="77"/>
      <c r="S1610" s="77"/>
      <c r="V1610" s="77"/>
      <c r="W1610" s="77"/>
      <c r="X1610" s="77"/>
      <c r="Y1610" s="79"/>
      <c r="Z1610" s="79"/>
      <c r="AA1610" s="79"/>
      <c r="AB1610" s="79"/>
      <c r="AC1610" s="79"/>
      <c r="AD1610" s="79"/>
      <c r="AE1610" s="78"/>
      <c r="AF1610" s="77"/>
      <c r="AG1610" s="77"/>
      <c r="AH1610" s="77"/>
      <c r="AI1610" s="77"/>
      <c r="AJ1610" s="77"/>
      <c r="AK1610" s="77"/>
      <c r="AL1610" s="77"/>
      <c r="AM1610" s="77"/>
      <c r="AN1610" s="77"/>
      <c r="AO1610" s="77"/>
      <c r="AP1610" s="77"/>
      <c r="AQ1610" s="77"/>
      <c r="AR1610" s="77"/>
      <c r="AS1610" s="77"/>
      <c r="AT1610" s="77"/>
      <c r="AU1610" s="77"/>
    </row>
    <row r="1611" spans="1:47">
      <c r="A1611" s="77" t="s">
        <v>2304</v>
      </c>
      <c r="B1611" s="77" t="s">
        <v>2673</v>
      </c>
      <c r="C1611" s="78">
        <v>42579</v>
      </c>
      <c r="D1611" s="77" t="s">
        <v>4098</v>
      </c>
      <c r="E1611" s="94">
        <v>149.44999999999999</v>
      </c>
      <c r="F1611" s="77" t="s">
        <v>94</v>
      </c>
      <c r="G1611" s="77" t="s">
        <v>138</v>
      </c>
      <c r="H1611" s="77"/>
      <c r="I1611" s="77"/>
      <c r="J1611" s="77"/>
      <c r="K1611" s="79"/>
      <c r="L1611" s="77"/>
      <c r="P1611" s="77"/>
      <c r="Q1611" s="77"/>
      <c r="R1611" s="77"/>
      <c r="S1611" s="77"/>
      <c r="V1611" s="77"/>
      <c r="W1611" s="77"/>
      <c r="X1611" s="77"/>
      <c r="Y1611" s="79"/>
      <c r="Z1611" s="79"/>
      <c r="AA1611" s="79"/>
      <c r="AB1611" s="79"/>
      <c r="AC1611" s="79"/>
      <c r="AD1611" s="79"/>
      <c r="AE1611" s="78"/>
      <c r="AF1611" s="77"/>
      <c r="AG1611" s="77"/>
      <c r="AH1611" s="77"/>
      <c r="AI1611" s="77"/>
      <c r="AJ1611" s="77"/>
      <c r="AK1611" s="77"/>
      <c r="AL1611" s="77"/>
      <c r="AM1611" s="77"/>
      <c r="AN1611" s="77"/>
      <c r="AO1611" s="77"/>
      <c r="AP1611" s="77"/>
      <c r="AQ1611" s="77"/>
      <c r="AR1611" s="77"/>
      <c r="AS1611" s="77"/>
      <c r="AT1611" s="77"/>
      <c r="AU1611" s="77"/>
    </row>
    <row r="1612" spans="1:47">
      <c r="A1612" s="77" t="s">
        <v>2304</v>
      </c>
      <c r="B1612" s="77" t="s">
        <v>2673</v>
      </c>
      <c r="C1612" s="78">
        <v>42579</v>
      </c>
      <c r="D1612" s="77" t="s">
        <v>4099</v>
      </c>
      <c r="E1612" s="94">
        <v>149.51</v>
      </c>
      <c r="F1612" s="77" t="s">
        <v>94</v>
      </c>
      <c r="G1612" s="77" t="s">
        <v>108</v>
      </c>
      <c r="H1612" s="77"/>
      <c r="I1612" s="77"/>
      <c r="J1612" s="77"/>
      <c r="K1612" s="79"/>
      <c r="L1612" s="77"/>
      <c r="P1612" s="77"/>
      <c r="Q1612" s="77"/>
      <c r="R1612" s="77"/>
      <c r="S1612" s="77"/>
      <c r="V1612" s="77"/>
      <c r="W1612" s="77"/>
      <c r="X1612" s="77"/>
      <c r="Y1612" s="79"/>
      <c r="Z1612" s="79"/>
      <c r="AA1612" s="79"/>
      <c r="AB1612" s="79"/>
      <c r="AC1612" s="79"/>
      <c r="AD1612" s="79"/>
      <c r="AE1612" s="78"/>
      <c r="AF1612" s="77"/>
      <c r="AG1612" s="77"/>
      <c r="AH1612" s="77"/>
      <c r="AI1612" s="77"/>
      <c r="AJ1612" s="77"/>
      <c r="AK1612" s="77"/>
      <c r="AL1612" s="77"/>
      <c r="AM1612" s="77"/>
      <c r="AN1612" s="77"/>
      <c r="AO1612" s="77"/>
      <c r="AP1612" s="77"/>
      <c r="AQ1612" s="77"/>
      <c r="AR1612" s="77"/>
      <c r="AS1612" s="77"/>
      <c r="AT1612" s="77"/>
      <c r="AU1612" s="77"/>
    </row>
    <row r="1613" spans="1:47">
      <c r="A1613" s="77" t="s">
        <v>2304</v>
      </c>
      <c r="B1613" s="77" t="s">
        <v>2673</v>
      </c>
      <c r="C1613" s="78">
        <v>42579</v>
      </c>
      <c r="D1613" s="77" t="s">
        <v>4100</v>
      </c>
      <c r="E1613" s="94">
        <v>154.96</v>
      </c>
      <c r="F1613" s="77" t="s">
        <v>94</v>
      </c>
      <c r="G1613" s="77" t="s">
        <v>94</v>
      </c>
      <c r="H1613" s="77"/>
      <c r="I1613" s="77"/>
      <c r="J1613" s="77"/>
      <c r="K1613" s="79"/>
      <c r="L1613" s="77"/>
      <c r="P1613" s="77"/>
      <c r="Q1613" s="77"/>
      <c r="R1613" s="77"/>
      <c r="S1613" s="77"/>
      <c r="V1613" s="77"/>
      <c r="W1613" s="77"/>
      <c r="X1613" s="77"/>
      <c r="Y1613" s="79"/>
      <c r="Z1613" s="79"/>
      <c r="AA1613" s="79"/>
      <c r="AB1613" s="79"/>
      <c r="AC1613" s="79"/>
      <c r="AD1613" s="79"/>
      <c r="AE1613" s="78"/>
      <c r="AF1613" s="77"/>
      <c r="AG1613" s="77"/>
      <c r="AH1613" s="77"/>
      <c r="AI1613" s="77"/>
      <c r="AJ1613" s="77"/>
      <c r="AK1613" s="77"/>
      <c r="AL1613" s="77"/>
      <c r="AM1613" s="77"/>
      <c r="AN1613" s="77"/>
      <c r="AO1613" s="77"/>
      <c r="AP1613" s="77"/>
      <c r="AQ1613" s="77"/>
      <c r="AR1613" s="77"/>
      <c r="AS1613" s="77"/>
      <c r="AT1613" s="77"/>
      <c r="AU1613" s="77"/>
    </row>
    <row r="1614" spans="1:47">
      <c r="A1614" s="77" t="s">
        <v>2304</v>
      </c>
      <c r="B1614" s="77" t="s">
        <v>2673</v>
      </c>
      <c r="C1614" s="78">
        <v>42579</v>
      </c>
      <c r="D1614" s="77" t="s">
        <v>4101</v>
      </c>
      <c r="E1614" s="94">
        <v>162.03</v>
      </c>
      <c r="F1614" s="77" t="s">
        <v>94</v>
      </c>
      <c r="G1614" s="77" t="s">
        <v>127</v>
      </c>
      <c r="H1614" s="77"/>
      <c r="I1614" s="77"/>
      <c r="J1614" s="77"/>
      <c r="K1614" s="79"/>
      <c r="L1614" s="77"/>
      <c r="P1614" s="77"/>
      <c r="Q1614" s="77"/>
      <c r="R1614" s="77"/>
      <c r="S1614" s="77"/>
      <c r="V1614" s="77"/>
      <c r="W1614" s="77"/>
      <c r="X1614" s="77"/>
      <c r="Y1614" s="79"/>
      <c r="Z1614" s="79"/>
      <c r="AA1614" s="79"/>
      <c r="AB1614" s="79"/>
      <c r="AC1614" s="79"/>
      <c r="AD1614" s="79"/>
      <c r="AE1614" s="78"/>
      <c r="AF1614" s="77"/>
      <c r="AG1614" s="77"/>
      <c r="AH1614" s="77"/>
      <c r="AI1614" s="77"/>
      <c r="AJ1614" s="77"/>
      <c r="AK1614" s="77"/>
      <c r="AL1614" s="77"/>
      <c r="AM1614" s="77"/>
      <c r="AN1614" s="77"/>
      <c r="AO1614" s="77"/>
      <c r="AP1614" s="77"/>
      <c r="AQ1614" s="77"/>
      <c r="AR1614" s="77"/>
      <c r="AS1614" s="77"/>
      <c r="AT1614" s="77"/>
      <c r="AU1614" s="77"/>
    </row>
    <row r="1615" spans="1:47">
      <c r="A1615" s="77" t="s">
        <v>2304</v>
      </c>
      <c r="B1615" s="77" t="s">
        <v>2673</v>
      </c>
      <c r="C1615" s="78">
        <v>42579</v>
      </c>
      <c r="D1615" s="77" t="s">
        <v>4102</v>
      </c>
      <c r="E1615" s="94">
        <v>166.13</v>
      </c>
      <c r="F1615" s="77" t="s">
        <v>94</v>
      </c>
      <c r="G1615" s="77" t="s">
        <v>127</v>
      </c>
      <c r="H1615" s="77"/>
      <c r="I1615" s="77"/>
      <c r="J1615" s="77"/>
      <c r="K1615" s="79"/>
      <c r="L1615" s="77"/>
      <c r="P1615" s="77"/>
      <c r="Q1615" s="77"/>
      <c r="R1615" s="77"/>
      <c r="S1615" s="77"/>
      <c r="V1615" s="77"/>
      <c r="W1615" s="77"/>
      <c r="X1615" s="77"/>
      <c r="Y1615" s="79"/>
      <c r="Z1615" s="79"/>
      <c r="AA1615" s="79"/>
      <c r="AB1615" s="79"/>
      <c r="AC1615" s="79"/>
      <c r="AD1615" s="79"/>
      <c r="AE1615" s="78"/>
      <c r="AF1615" s="77"/>
      <c r="AG1615" s="77"/>
      <c r="AH1615" s="77"/>
      <c r="AI1615" s="77"/>
      <c r="AJ1615" s="77"/>
      <c r="AK1615" s="77"/>
      <c r="AL1615" s="77"/>
      <c r="AM1615" s="77"/>
      <c r="AN1615" s="77"/>
      <c r="AO1615" s="77"/>
      <c r="AP1615" s="77"/>
      <c r="AQ1615" s="77"/>
      <c r="AR1615" s="77"/>
      <c r="AS1615" s="77"/>
      <c r="AT1615" s="77"/>
      <c r="AU1615" s="77"/>
    </row>
    <row r="1616" spans="1:47">
      <c r="A1616" s="77" t="s">
        <v>2304</v>
      </c>
      <c r="B1616" s="77" t="s">
        <v>2673</v>
      </c>
      <c r="C1616" s="78">
        <v>42579</v>
      </c>
      <c r="D1616" s="77" t="s">
        <v>4103</v>
      </c>
      <c r="E1616" s="94">
        <v>171.57</v>
      </c>
      <c r="F1616" s="77" t="s">
        <v>94</v>
      </c>
      <c r="G1616" s="77" t="s">
        <v>3660</v>
      </c>
      <c r="H1616" s="77"/>
      <c r="I1616" s="77"/>
      <c r="J1616" s="77"/>
      <c r="K1616" s="79"/>
      <c r="L1616" s="77"/>
      <c r="P1616" s="77"/>
      <c r="Q1616" s="77"/>
      <c r="R1616" s="77"/>
      <c r="S1616" s="77"/>
      <c r="V1616" s="77"/>
      <c r="W1616" s="77"/>
      <c r="X1616" s="77"/>
      <c r="Y1616" s="79"/>
      <c r="Z1616" s="79"/>
      <c r="AA1616" s="79"/>
      <c r="AB1616" s="79"/>
      <c r="AC1616" s="79"/>
      <c r="AD1616" s="79"/>
      <c r="AE1616" s="78"/>
      <c r="AF1616" s="77"/>
      <c r="AG1616" s="77"/>
      <c r="AH1616" s="77"/>
      <c r="AI1616" s="77"/>
      <c r="AJ1616" s="77"/>
      <c r="AK1616" s="77"/>
      <c r="AL1616" s="77"/>
      <c r="AM1616" s="77"/>
      <c r="AN1616" s="77"/>
      <c r="AO1616" s="77"/>
      <c r="AP1616" s="77"/>
      <c r="AQ1616" s="77"/>
      <c r="AR1616" s="77"/>
      <c r="AS1616" s="77"/>
      <c r="AT1616" s="77"/>
      <c r="AU1616" s="77"/>
    </row>
    <row r="1617" spans="1:47">
      <c r="A1617" s="77" t="s">
        <v>2304</v>
      </c>
      <c r="B1617" s="77" t="s">
        <v>2673</v>
      </c>
      <c r="C1617" s="78">
        <v>42579</v>
      </c>
      <c r="D1617" s="77" t="s">
        <v>4104</v>
      </c>
      <c r="E1617" s="94">
        <v>173.97</v>
      </c>
      <c r="F1617" s="77" t="s">
        <v>94</v>
      </c>
      <c r="G1617" s="77" t="s">
        <v>315</v>
      </c>
      <c r="H1617" s="77"/>
      <c r="I1617" s="77"/>
      <c r="J1617" s="77"/>
      <c r="K1617" s="79"/>
      <c r="L1617" s="77"/>
      <c r="P1617" s="77"/>
      <c r="Q1617" s="77"/>
      <c r="R1617" s="77"/>
      <c r="S1617" s="77"/>
      <c r="V1617" s="77"/>
      <c r="W1617" s="77"/>
      <c r="X1617" s="77"/>
      <c r="Y1617" s="79"/>
      <c r="Z1617" s="79"/>
      <c r="AA1617" s="79"/>
      <c r="AB1617" s="79"/>
      <c r="AC1617" s="79"/>
      <c r="AD1617" s="79"/>
      <c r="AE1617" s="78"/>
      <c r="AF1617" s="77"/>
      <c r="AG1617" s="77"/>
      <c r="AH1617" s="77"/>
      <c r="AI1617" s="77"/>
      <c r="AJ1617" s="77"/>
      <c r="AK1617" s="77"/>
      <c r="AL1617" s="77"/>
      <c r="AM1617" s="77"/>
      <c r="AN1617" s="77"/>
      <c r="AO1617" s="77"/>
      <c r="AP1617" s="77"/>
      <c r="AQ1617" s="77"/>
      <c r="AR1617" s="77"/>
      <c r="AS1617" s="77"/>
      <c r="AT1617" s="77"/>
      <c r="AU1617" s="77"/>
    </row>
    <row r="1618" spans="1:47">
      <c r="A1618" s="77" t="s">
        <v>2304</v>
      </c>
      <c r="B1618" s="77" t="s">
        <v>2673</v>
      </c>
      <c r="C1618" s="78">
        <v>42579</v>
      </c>
      <c r="D1618" s="77" t="s">
        <v>4105</v>
      </c>
      <c r="E1618" s="94">
        <v>174.95</v>
      </c>
      <c r="F1618" s="77" t="s">
        <v>94</v>
      </c>
      <c r="G1618" s="77" t="s">
        <v>320</v>
      </c>
      <c r="H1618" s="77"/>
      <c r="I1618" s="77"/>
      <c r="J1618" s="77"/>
      <c r="K1618" s="79"/>
      <c r="L1618" s="77"/>
      <c r="P1618" s="77"/>
      <c r="Q1618" s="77"/>
      <c r="R1618" s="77"/>
      <c r="S1618" s="77"/>
      <c r="V1618" s="77"/>
      <c r="W1618" s="77"/>
      <c r="X1618" s="77"/>
      <c r="Y1618" s="79"/>
      <c r="Z1618" s="79"/>
      <c r="AA1618" s="79"/>
      <c r="AB1618" s="79"/>
      <c r="AC1618" s="79"/>
      <c r="AD1618" s="79"/>
      <c r="AE1618" s="78"/>
      <c r="AF1618" s="77"/>
      <c r="AG1618" s="77"/>
      <c r="AH1618" s="77"/>
      <c r="AI1618" s="77"/>
      <c r="AJ1618" s="77"/>
      <c r="AK1618" s="77"/>
      <c r="AL1618" s="77"/>
      <c r="AM1618" s="77"/>
      <c r="AN1618" s="77"/>
      <c r="AO1618" s="77"/>
      <c r="AP1618" s="77"/>
      <c r="AQ1618" s="77"/>
      <c r="AR1618" s="77"/>
      <c r="AS1618" s="77"/>
      <c r="AT1618" s="77"/>
      <c r="AU1618" s="77"/>
    </row>
    <row r="1619" spans="1:47">
      <c r="A1619" s="77" t="s">
        <v>2304</v>
      </c>
      <c r="B1619" s="77" t="s">
        <v>2673</v>
      </c>
      <c r="C1619" s="78">
        <v>42579</v>
      </c>
      <c r="D1619" s="77" t="s">
        <v>4106</v>
      </c>
      <c r="E1619" s="94">
        <v>177.01</v>
      </c>
      <c r="F1619" s="77" t="s">
        <v>94</v>
      </c>
      <c r="G1619" s="77" t="s">
        <v>105</v>
      </c>
      <c r="H1619" s="77"/>
      <c r="I1619" s="77"/>
      <c r="J1619" s="77"/>
      <c r="K1619" s="79"/>
      <c r="L1619" s="77"/>
      <c r="P1619" s="77"/>
      <c r="Q1619" s="77"/>
      <c r="R1619" s="77"/>
      <c r="S1619" s="77"/>
      <c r="V1619" s="77"/>
      <c r="W1619" s="77"/>
      <c r="X1619" s="77"/>
      <c r="Y1619" s="79"/>
      <c r="Z1619" s="79"/>
      <c r="AA1619" s="79"/>
      <c r="AB1619" s="79"/>
      <c r="AC1619" s="79"/>
      <c r="AD1619" s="79"/>
      <c r="AE1619" s="78"/>
      <c r="AF1619" s="77"/>
      <c r="AG1619" s="77"/>
      <c r="AH1619" s="77"/>
      <c r="AI1619" s="77"/>
      <c r="AJ1619" s="77"/>
      <c r="AK1619" s="77"/>
      <c r="AL1619" s="77"/>
      <c r="AM1619" s="77"/>
      <c r="AN1619" s="77"/>
      <c r="AO1619" s="77"/>
      <c r="AP1619" s="77"/>
      <c r="AQ1619" s="77"/>
      <c r="AR1619" s="77"/>
      <c r="AS1619" s="77"/>
      <c r="AT1619" s="77"/>
      <c r="AU1619" s="77"/>
    </row>
    <row r="1620" spans="1:47">
      <c r="A1620" s="77" t="s">
        <v>2304</v>
      </c>
      <c r="B1620" s="77" t="s">
        <v>2673</v>
      </c>
      <c r="C1620" s="78">
        <v>42579</v>
      </c>
      <c r="D1620" s="77" t="s">
        <v>4107</v>
      </c>
      <c r="E1620" s="94">
        <v>179.05</v>
      </c>
      <c r="F1620" s="77" t="s">
        <v>94</v>
      </c>
      <c r="G1620" s="77" t="s">
        <v>166</v>
      </c>
      <c r="H1620" s="77"/>
      <c r="I1620" s="77"/>
      <c r="J1620" s="77"/>
      <c r="K1620" s="79"/>
      <c r="L1620" s="77"/>
      <c r="P1620" s="77"/>
      <c r="Q1620" s="77"/>
      <c r="R1620" s="77"/>
      <c r="S1620" s="77"/>
      <c r="V1620" s="77"/>
      <c r="W1620" s="77"/>
      <c r="X1620" s="77"/>
      <c r="Y1620" s="79"/>
      <c r="Z1620" s="79"/>
      <c r="AA1620" s="79"/>
      <c r="AB1620" s="79"/>
      <c r="AC1620" s="79"/>
      <c r="AD1620" s="79"/>
      <c r="AE1620" s="78"/>
      <c r="AF1620" s="77"/>
      <c r="AG1620" s="77"/>
      <c r="AH1620" s="77"/>
      <c r="AI1620" s="77"/>
      <c r="AJ1620" s="77"/>
      <c r="AK1620" s="77"/>
      <c r="AL1620" s="77"/>
      <c r="AM1620" s="77"/>
      <c r="AN1620" s="77"/>
      <c r="AO1620" s="77"/>
      <c r="AP1620" s="77"/>
      <c r="AQ1620" s="77"/>
      <c r="AR1620" s="77"/>
      <c r="AS1620" s="77"/>
      <c r="AT1620" s="77"/>
      <c r="AU1620" s="77"/>
    </row>
    <row r="1621" spans="1:47">
      <c r="A1621" s="77" t="s">
        <v>2304</v>
      </c>
      <c r="B1621" s="77" t="s">
        <v>2673</v>
      </c>
      <c r="C1621" s="78">
        <v>42579</v>
      </c>
      <c r="D1621" s="77" t="s">
        <v>4108</v>
      </c>
      <c r="E1621" s="94">
        <v>183.62</v>
      </c>
      <c r="F1621" s="77" t="s">
        <v>94</v>
      </c>
      <c r="G1621" s="77" t="s">
        <v>94</v>
      </c>
      <c r="H1621" s="77"/>
      <c r="I1621" s="77"/>
      <c r="J1621" s="77"/>
      <c r="K1621" s="79"/>
      <c r="L1621" s="77"/>
      <c r="P1621" s="77"/>
      <c r="Q1621" s="77"/>
      <c r="R1621" s="77"/>
      <c r="S1621" s="77"/>
      <c r="V1621" s="77"/>
      <c r="W1621" s="77"/>
      <c r="X1621" s="77"/>
      <c r="Y1621" s="79"/>
      <c r="Z1621" s="79"/>
      <c r="AA1621" s="79"/>
      <c r="AB1621" s="79"/>
      <c r="AC1621" s="79"/>
      <c r="AD1621" s="79"/>
      <c r="AE1621" s="78"/>
      <c r="AF1621" s="77"/>
      <c r="AG1621" s="77"/>
      <c r="AH1621" s="77"/>
      <c r="AI1621" s="77"/>
      <c r="AJ1621" s="77"/>
      <c r="AK1621" s="77"/>
      <c r="AL1621" s="77"/>
      <c r="AM1621" s="77"/>
      <c r="AN1621" s="77"/>
      <c r="AO1621" s="77"/>
      <c r="AP1621" s="77"/>
      <c r="AQ1621" s="77"/>
      <c r="AR1621" s="77"/>
      <c r="AS1621" s="77"/>
      <c r="AT1621" s="77"/>
      <c r="AU1621" s="77"/>
    </row>
    <row r="1622" spans="1:47">
      <c r="A1622" s="77" t="s">
        <v>2304</v>
      </c>
      <c r="B1622" s="77" t="s">
        <v>2673</v>
      </c>
      <c r="C1622" s="78">
        <v>42579</v>
      </c>
      <c r="D1622" s="77" t="s">
        <v>4109</v>
      </c>
      <c r="E1622" s="94">
        <v>183.91</v>
      </c>
      <c r="F1622" s="77" t="s">
        <v>94</v>
      </c>
      <c r="G1622" s="77" t="s">
        <v>3660</v>
      </c>
      <c r="H1622" s="77"/>
      <c r="I1622" s="77"/>
      <c r="J1622" s="77"/>
      <c r="K1622" s="79"/>
      <c r="L1622" s="77"/>
      <c r="P1622" s="77"/>
      <c r="Q1622" s="77"/>
      <c r="R1622" s="77"/>
      <c r="S1622" s="77"/>
      <c r="V1622" s="77"/>
      <c r="W1622" s="77"/>
      <c r="X1622" s="77"/>
      <c r="Y1622" s="79"/>
      <c r="Z1622" s="79"/>
      <c r="AA1622" s="79"/>
      <c r="AB1622" s="79"/>
      <c r="AC1622" s="79"/>
      <c r="AD1622" s="79"/>
      <c r="AE1622" s="78"/>
      <c r="AF1622" s="77"/>
      <c r="AG1622" s="77"/>
      <c r="AH1622" s="77"/>
      <c r="AI1622" s="77"/>
      <c r="AJ1622" s="77"/>
      <c r="AK1622" s="77"/>
      <c r="AL1622" s="77"/>
      <c r="AM1622" s="77"/>
      <c r="AN1622" s="77"/>
      <c r="AO1622" s="77"/>
      <c r="AP1622" s="77"/>
      <c r="AQ1622" s="77"/>
      <c r="AR1622" s="77"/>
      <c r="AS1622" s="77"/>
      <c r="AT1622" s="77"/>
      <c r="AU1622" s="77"/>
    </row>
    <row r="1623" spans="1:47">
      <c r="A1623" s="77" t="s">
        <v>2304</v>
      </c>
      <c r="B1623" s="77" t="s">
        <v>2673</v>
      </c>
      <c r="C1623" s="78">
        <v>42579</v>
      </c>
      <c r="D1623" s="77" t="s">
        <v>4110</v>
      </c>
      <c r="E1623" s="94">
        <v>189.6</v>
      </c>
      <c r="F1623" s="77" t="s">
        <v>94</v>
      </c>
      <c r="G1623" s="77" t="s">
        <v>324</v>
      </c>
      <c r="H1623" s="77"/>
      <c r="I1623" s="77"/>
      <c r="J1623" s="77"/>
      <c r="K1623" s="79"/>
      <c r="L1623" s="77"/>
      <c r="P1623" s="77"/>
      <c r="Q1623" s="77"/>
      <c r="R1623" s="77"/>
      <c r="S1623" s="77"/>
      <c r="V1623" s="77"/>
      <c r="W1623" s="77"/>
      <c r="X1623" s="77"/>
      <c r="Y1623" s="79"/>
      <c r="Z1623" s="79"/>
      <c r="AA1623" s="79"/>
      <c r="AB1623" s="79"/>
      <c r="AC1623" s="79"/>
      <c r="AD1623" s="79"/>
      <c r="AE1623" s="78"/>
      <c r="AF1623" s="77"/>
      <c r="AG1623" s="77"/>
      <c r="AH1623" s="77"/>
      <c r="AI1623" s="77"/>
      <c r="AJ1623" s="77"/>
      <c r="AK1623" s="77"/>
      <c r="AL1623" s="77"/>
      <c r="AM1623" s="77"/>
      <c r="AN1623" s="77"/>
      <c r="AO1623" s="77"/>
      <c r="AP1623" s="77"/>
      <c r="AQ1623" s="77"/>
      <c r="AR1623" s="77"/>
      <c r="AS1623" s="77"/>
      <c r="AT1623" s="77"/>
      <c r="AU1623" s="77"/>
    </row>
    <row r="1624" spans="1:47">
      <c r="A1624" s="77" t="s">
        <v>2304</v>
      </c>
      <c r="B1624" s="77" t="s">
        <v>2673</v>
      </c>
      <c r="C1624" s="78">
        <v>42579</v>
      </c>
      <c r="D1624" s="77" t="s">
        <v>4111</v>
      </c>
      <c r="E1624" s="94">
        <v>190</v>
      </c>
      <c r="F1624" s="77" t="s">
        <v>94</v>
      </c>
      <c r="G1624" s="77" t="s">
        <v>3660</v>
      </c>
      <c r="H1624" s="77"/>
      <c r="I1624" s="77"/>
      <c r="J1624" s="77"/>
      <c r="K1624" s="79"/>
      <c r="L1624" s="77"/>
      <c r="P1624" s="77"/>
      <c r="Q1624" s="77"/>
      <c r="R1624" s="77"/>
      <c r="S1624" s="77"/>
      <c r="V1624" s="77"/>
      <c r="W1624" s="77"/>
      <c r="X1624" s="77"/>
      <c r="Y1624" s="79"/>
      <c r="Z1624" s="79"/>
      <c r="AA1624" s="79"/>
      <c r="AB1624" s="79"/>
      <c r="AC1624" s="79"/>
      <c r="AD1624" s="79"/>
      <c r="AE1624" s="78"/>
      <c r="AF1624" s="77"/>
      <c r="AG1624" s="77"/>
      <c r="AH1624" s="77"/>
      <c r="AI1624" s="77"/>
      <c r="AJ1624" s="77"/>
      <c r="AK1624" s="77"/>
      <c r="AL1624" s="77"/>
      <c r="AM1624" s="77"/>
      <c r="AN1624" s="77"/>
      <c r="AO1624" s="77"/>
      <c r="AP1624" s="77"/>
      <c r="AQ1624" s="77"/>
      <c r="AR1624" s="77"/>
      <c r="AS1624" s="77"/>
      <c r="AT1624" s="77"/>
      <c r="AU1624" s="77"/>
    </row>
    <row r="1625" spans="1:47">
      <c r="A1625" s="77" t="s">
        <v>2304</v>
      </c>
      <c r="B1625" s="77" t="s">
        <v>2673</v>
      </c>
      <c r="C1625" s="78">
        <v>42579</v>
      </c>
      <c r="D1625" s="77" t="s">
        <v>4112</v>
      </c>
      <c r="E1625" s="94">
        <v>194.35</v>
      </c>
      <c r="F1625" s="77" t="s">
        <v>94</v>
      </c>
      <c r="G1625" s="77" t="s">
        <v>133</v>
      </c>
      <c r="H1625" s="77"/>
      <c r="I1625" s="77"/>
      <c r="J1625" s="77"/>
      <c r="K1625" s="79"/>
      <c r="L1625" s="77"/>
      <c r="P1625" s="77"/>
      <c r="Q1625" s="77"/>
      <c r="R1625" s="77"/>
      <c r="S1625" s="77"/>
      <c r="V1625" s="77"/>
      <c r="W1625" s="77"/>
      <c r="X1625" s="77"/>
      <c r="Y1625" s="79"/>
      <c r="Z1625" s="79"/>
      <c r="AA1625" s="79"/>
      <c r="AB1625" s="79"/>
      <c r="AC1625" s="79"/>
      <c r="AD1625" s="79"/>
      <c r="AE1625" s="78"/>
      <c r="AF1625" s="77"/>
      <c r="AG1625" s="77"/>
      <c r="AH1625" s="77"/>
      <c r="AI1625" s="77"/>
      <c r="AJ1625" s="77"/>
      <c r="AK1625" s="77"/>
      <c r="AL1625" s="77"/>
      <c r="AM1625" s="77"/>
      <c r="AN1625" s="77"/>
      <c r="AO1625" s="77"/>
      <c r="AP1625" s="77"/>
      <c r="AQ1625" s="77"/>
      <c r="AR1625" s="77"/>
      <c r="AS1625" s="77"/>
      <c r="AT1625" s="77"/>
      <c r="AU1625" s="77"/>
    </row>
    <row r="1626" spans="1:47">
      <c r="A1626" s="77" t="s">
        <v>2304</v>
      </c>
      <c r="B1626" s="77" t="s">
        <v>2673</v>
      </c>
      <c r="C1626" s="78">
        <v>42579</v>
      </c>
      <c r="D1626" s="77" t="s">
        <v>4113</v>
      </c>
      <c r="E1626" s="94">
        <v>195.41</v>
      </c>
      <c r="F1626" s="77" t="s">
        <v>94</v>
      </c>
      <c r="G1626" s="77" t="s">
        <v>108</v>
      </c>
      <c r="H1626" s="77"/>
      <c r="I1626" s="77"/>
      <c r="J1626" s="77"/>
      <c r="K1626" s="79"/>
      <c r="L1626" s="77"/>
      <c r="P1626" s="77"/>
      <c r="Q1626" s="77"/>
      <c r="R1626" s="77"/>
      <c r="S1626" s="77"/>
      <c r="V1626" s="77"/>
      <c r="W1626" s="77"/>
      <c r="X1626" s="77"/>
      <c r="Y1626" s="79"/>
      <c r="Z1626" s="79"/>
      <c r="AA1626" s="79"/>
      <c r="AB1626" s="79"/>
      <c r="AC1626" s="79"/>
      <c r="AD1626" s="79"/>
      <c r="AE1626" s="78"/>
      <c r="AF1626" s="77"/>
      <c r="AG1626" s="77"/>
      <c r="AH1626" s="77"/>
      <c r="AI1626" s="77"/>
      <c r="AJ1626" s="77"/>
      <c r="AK1626" s="77"/>
      <c r="AL1626" s="77"/>
      <c r="AM1626" s="77"/>
      <c r="AN1626" s="77"/>
      <c r="AO1626" s="77"/>
      <c r="AP1626" s="77"/>
      <c r="AQ1626" s="77"/>
      <c r="AR1626" s="77"/>
      <c r="AS1626" s="77"/>
      <c r="AT1626" s="77"/>
      <c r="AU1626" s="77"/>
    </row>
    <row r="1627" spans="1:47">
      <c r="A1627" s="77" t="s">
        <v>2304</v>
      </c>
      <c r="B1627" s="77" t="s">
        <v>2673</v>
      </c>
      <c r="C1627" s="78">
        <v>42579</v>
      </c>
      <c r="D1627" s="77" t="s">
        <v>4114</v>
      </c>
      <c r="E1627" s="94">
        <v>207.27</v>
      </c>
      <c r="F1627" s="77" t="s">
        <v>94</v>
      </c>
      <c r="G1627" s="77" t="s">
        <v>94</v>
      </c>
      <c r="H1627" s="77"/>
      <c r="I1627" s="77"/>
      <c r="J1627" s="77"/>
      <c r="K1627" s="79"/>
      <c r="L1627" s="77"/>
      <c r="P1627" s="77"/>
      <c r="Q1627" s="77"/>
      <c r="R1627" s="77"/>
      <c r="S1627" s="77"/>
      <c r="V1627" s="77"/>
      <c r="W1627" s="77"/>
      <c r="X1627" s="77"/>
      <c r="Y1627" s="79"/>
      <c r="Z1627" s="79"/>
      <c r="AA1627" s="79"/>
      <c r="AB1627" s="79"/>
      <c r="AC1627" s="79"/>
      <c r="AD1627" s="79"/>
      <c r="AE1627" s="78"/>
      <c r="AF1627" s="77"/>
      <c r="AG1627" s="77"/>
      <c r="AH1627" s="77"/>
      <c r="AI1627" s="77"/>
      <c r="AJ1627" s="77"/>
      <c r="AK1627" s="77"/>
      <c r="AL1627" s="77"/>
      <c r="AM1627" s="77"/>
      <c r="AN1627" s="77"/>
      <c r="AO1627" s="77"/>
      <c r="AP1627" s="77"/>
      <c r="AQ1627" s="77"/>
      <c r="AR1627" s="77"/>
      <c r="AS1627" s="77"/>
      <c r="AT1627" s="77"/>
      <c r="AU1627" s="77"/>
    </row>
    <row r="1628" spans="1:47">
      <c r="A1628" s="77" t="s">
        <v>2304</v>
      </c>
      <c r="B1628" s="77" t="s">
        <v>2673</v>
      </c>
      <c r="C1628" s="78">
        <v>42579</v>
      </c>
      <c r="D1628" s="77" t="s">
        <v>4115</v>
      </c>
      <c r="E1628" s="94">
        <v>211.1</v>
      </c>
      <c r="F1628" s="77" t="s">
        <v>94</v>
      </c>
      <c r="G1628" s="77" t="s">
        <v>166</v>
      </c>
      <c r="H1628" s="77"/>
      <c r="I1628" s="77"/>
      <c r="J1628" s="77"/>
      <c r="K1628" s="79"/>
      <c r="L1628" s="77"/>
      <c r="P1628" s="77"/>
      <c r="Q1628" s="77"/>
      <c r="R1628" s="77"/>
      <c r="S1628" s="77"/>
      <c r="V1628" s="77"/>
      <c r="W1628" s="77"/>
      <c r="X1628" s="77"/>
      <c r="Y1628" s="79"/>
      <c r="Z1628" s="79"/>
      <c r="AA1628" s="79"/>
      <c r="AB1628" s="79"/>
      <c r="AC1628" s="79"/>
      <c r="AD1628" s="79"/>
      <c r="AE1628" s="78"/>
      <c r="AF1628" s="77"/>
      <c r="AG1628" s="77"/>
      <c r="AH1628" s="77"/>
      <c r="AI1628" s="77"/>
      <c r="AJ1628" s="77"/>
      <c r="AK1628" s="77"/>
      <c r="AL1628" s="77"/>
      <c r="AM1628" s="77"/>
      <c r="AN1628" s="77"/>
      <c r="AO1628" s="77"/>
      <c r="AP1628" s="77"/>
      <c r="AQ1628" s="77"/>
      <c r="AR1628" s="77"/>
      <c r="AS1628" s="77"/>
      <c r="AT1628" s="77"/>
      <c r="AU1628" s="77"/>
    </row>
    <row r="1629" spans="1:47">
      <c r="A1629" s="77" t="s">
        <v>2304</v>
      </c>
      <c r="B1629" s="77" t="s">
        <v>2673</v>
      </c>
      <c r="C1629" s="78">
        <v>42579</v>
      </c>
      <c r="D1629" s="77" t="s">
        <v>4116</v>
      </c>
      <c r="E1629" s="94">
        <v>211.94</v>
      </c>
      <c r="F1629" s="77" t="s">
        <v>94</v>
      </c>
      <c r="G1629" s="77" t="s">
        <v>108</v>
      </c>
      <c r="H1629" s="77"/>
      <c r="I1629" s="77"/>
      <c r="J1629" s="77"/>
      <c r="K1629" s="79"/>
      <c r="L1629" s="77"/>
      <c r="P1629" s="77"/>
      <c r="Q1629" s="77"/>
      <c r="R1629" s="77"/>
      <c r="S1629" s="77"/>
      <c r="V1629" s="77"/>
      <c r="W1629" s="77"/>
      <c r="X1629" s="77"/>
      <c r="Y1629" s="79"/>
      <c r="Z1629" s="79"/>
      <c r="AA1629" s="79"/>
      <c r="AB1629" s="79"/>
      <c r="AC1629" s="79"/>
      <c r="AD1629" s="79"/>
      <c r="AE1629" s="78"/>
      <c r="AF1629" s="77"/>
      <c r="AG1629" s="77"/>
      <c r="AH1629" s="77"/>
      <c r="AI1629" s="77"/>
      <c r="AJ1629" s="77"/>
      <c r="AK1629" s="77"/>
      <c r="AL1629" s="77"/>
      <c r="AM1629" s="77"/>
      <c r="AN1629" s="77"/>
      <c r="AO1629" s="77"/>
      <c r="AP1629" s="77"/>
      <c r="AQ1629" s="77"/>
      <c r="AR1629" s="77"/>
      <c r="AS1629" s="77"/>
      <c r="AT1629" s="77"/>
      <c r="AU1629" s="77"/>
    </row>
    <row r="1630" spans="1:47">
      <c r="A1630" s="77" t="s">
        <v>2304</v>
      </c>
      <c r="B1630" s="77" t="s">
        <v>2673</v>
      </c>
      <c r="C1630" s="78">
        <v>42579</v>
      </c>
      <c r="D1630" s="77" t="s">
        <v>4117</v>
      </c>
      <c r="E1630" s="94">
        <v>227.56</v>
      </c>
      <c r="F1630" s="77" t="s">
        <v>94</v>
      </c>
      <c r="G1630" s="77" t="s">
        <v>300</v>
      </c>
      <c r="H1630" s="77"/>
      <c r="I1630" s="77"/>
      <c r="J1630" s="77"/>
      <c r="K1630" s="79"/>
      <c r="L1630" s="77"/>
      <c r="P1630" s="77"/>
      <c r="Q1630" s="77"/>
      <c r="R1630" s="77"/>
      <c r="S1630" s="77"/>
      <c r="V1630" s="77"/>
      <c r="W1630" s="77"/>
      <c r="X1630" s="77"/>
      <c r="Y1630" s="79"/>
      <c r="Z1630" s="79"/>
      <c r="AA1630" s="79"/>
      <c r="AB1630" s="79"/>
      <c r="AC1630" s="79"/>
      <c r="AD1630" s="79"/>
      <c r="AE1630" s="78"/>
      <c r="AF1630" s="77"/>
      <c r="AG1630" s="77"/>
      <c r="AH1630" s="77"/>
      <c r="AI1630" s="77"/>
      <c r="AJ1630" s="77"/>
      <c r="AK1630" s="77"/>
      <c r="AL1630" s="77"/>
      <c r="AM1630" s="77"/>
      <c r="AN1630" s="77"/>
      <c r="AO1630" s="77"/>
      <c r="AP1630" s="77"/>
      <c r="AQ1630" s="77"/>
      <c r="AR1630" s="77"/>
      <c r="AS1630" s="77"/>
      <c r="AT1630" s="77"/>
      <c r="AU1630" s="77"/>
    </row>
    <row r="1631" spans="1:47">
      <c r="A1631" s="77" t="s">
        <v>2304</v>
      </c>
      <c r="B1631" s="77" t="s">
        <v>2673</v>
      </c>
      <c r="C1631" s="78">
        <v>42579</v>
      </c>
      <c r="D1631" s="77" t="s">
        <v>4118</v>
      </c>
      <c r="E1631" s="94">
        <v>229.73</v>
      </c>
      <c r="F1631" s="77" t="s">
        <v>94</v>
      </c>
      <c r="G1631" s="77" t="s">
        <v>94</v>
      </c>
      <c r="H1631" s="77"/>
      <c r="I1631" s="77"/>
      <c r="J1631" s="77"/>
      <c r="K1631" s="79"/>
      <c r="L1631" s="77"/>
      <c r="P1631" s="77"/>
      <c r="Q1631" s="77"/>
      <c r="R1631" s="77"/>
      <c r="S1631" s="77"/>
      <c r="V1631" s="77"/>
      <c r="W1631" s="77"/>
      <c r="X1631" s="77"/>
      <c r="Y1631" s="79"/>
      <c r="Z1631" s="79"/>
      <c r="AA1631" s="79"/>
      <c r="AB1631" s="79"/>
      <c r="AC1631" s="79"/>
      <c r="AD1631" s="79"/>
      <c r="AE1631" s="78"/>
      <c r="AF1631" s="77"/>
      <c r="AG1631" s="77"/>
      <c r="AH1631" s="77"/>
      <c r="AI1631" s="77"/>
      <c r="AJ1631" s="77"/>
      <c r="AK1631" s="77"/>
      <c r="AL1631" s="77"/>
      <c r="AM1631" s="77"/>
      <c r="AN1631" s="77"/>
      <c r="AO1631" s="77"/>
      <c r="AP1631" s="77"/>
      <c r="AQ1631" s="77"/>
      <c r="AR1631" s="77"/>
      <c r="AS1631" s="77"/>
      <c r="AT1631" s="77"/>
      <c r="AU1631" s="77"/>
    </row>
    <row r="1632" spans="1:47">
      <c r="A1632" s="77" t="s">
        <v>2304</v>
      </c>
      <c r="B1632" s="77" t="s">
        <v>2673</v>
      </c>
      <c r="C1632" s="78">
        <v>42579</v>
      </c>
      <c r="D1632" s="77" t="s">
        <v>4119</v>
      </c>
      <c r="E1632" s="94">
        <v>229.79</v>
      </c>
      <c r="F1632" s="77" t="s">
        <v>94</v>
      </c>
      <c r="G1632" s="77" t="s">
        <v>105</v>
      </c>
      <c r="H1632" s="77"/>
      <c r="I1632" s="77"/>
      <c r="J1632" s="77"/>
      <c r="K1632" s="79"/>
      <c r="L1632" s="77"/>
      <c r="P1632" s="77"/>
      <c r="Q1632" s="77"/>
      <c r="R1632" s="77"/>
      <c r="S1632" s="77"/>
      <c r="V1632" s="77"/>
      <c r="W1632" s="77"/>
      <c r="X1632" s="77"/>
      <c r="Y1632" s="79"/>
      <c r="Z1632" s="79"/>
      <c r="AA1632" s="79"/>
      <c r="AB1632" s="79"/>
      <c r="AC1632" s="79"/>
      <c r="AD1632" s="79"/>
      <c r="AE1632" s="78"/>
      <c r="AF1632" s="77"/>
      <c r="AG1632" s="77"/>
      <c r="AH1632" s="77"/>
      <c r="AI1632" s="77"/>
      <c r="AJ1632" s="77"/>
      <c r="AK1632" s="77"/>
      <c r="AL1632" s="77"/>
      <c r="AM1632" s="77"/>
      <c r="AN1632" s="77"/>
      <c r="AO1632" s="77"/>
      <c r="AP1632" s="77"/>
      <c r="AQ1632" s="77"/>
      <c r="AR1632" s="77"/>
      <c r="AS1632" s="77"/>
      <c r="AT1632" s="77"/>
      <c r="AU1632" s="77"/>
    </row>
    <row r="1633" spans="1:47">
      <c r="A1633" s="77" t="s">
        <v>2304</v>
      </c>
      <c r="B1633" s="77" t="s">
        <v>2673</v>
      </c>
      <c r="C1633" s="78">
        <v>42579</v>
      </c>
      <c r="D1633" s="77" t="s">
        <v>4120</v>
      </c>
      <c r="E1633" s="94">
        <v>230.3</v>
      </c>
      <c r="F1633" s="77" t="s">
        <v>94</v>
      </c>
      <c r="G1633" s="77" t="s">
        <v>3660</v>
      </c>
      <c r="H1633" s="77"/>
      <c r="I1633" s="77"/>
      <c r="J1633" s="77"/>
      <c r="K1633" s="79"/>
      <c r="L1633" s="77"/>
      <c r="P1633" s="77"/>
      <c r="Q1633" s="77"/>
      <c r="R1633" s="77"/>
      <c r="S1633" s="77"/>
      <c r="V1633" s="77"/>
      <c r="W1633" s="77"/>
      <c r="X1633" s="77"/>
      <c r="Y1633" s="79"/>
      <c r="Z1633" s="79"/>
      <c r="AA1633" s="79"/>
      <c r="AB1633" s="79"/>
      <c r="AC1633" s="79"/>
      <c r="AD1633" s="79"/>
      <c r="AE1633" s="78"/>
      <c r="AF1633" s="77"/>
      <c r="AG1633" s="77"/>
      <c r="AH1633" s="77"/>
      <c r="AI1633" s="77"/>
      <c r="AJ1633" s="77"/>
      <c r="AK1633" s="77"/>
      <c r="AL1633" s="77"/>
      <c r="AM1633" s="77"/>
      <c r="AN1633" s="77"/>
      <c r="AO1633" s="77"/>
      <c r="AP1633" s="77"/>
      <c r="AQ1633" s="77"/>
      <c r="AR1633" s="77"/>
      <c r="AS1633" s="77"/>
      <c r="AT1633" s="77"/>
      <c r="AU1633" s="77"/>
    </row>
    <row r="1634" spans="1:47">
      <c r="A1634" s="77" t="s">
        <v>2304</v>
      </c>
      <c r="B1634" s="77" t="s">
        <v>2673</v>
      </c>
      <c r="C1634" s="78">
        <v>42579</v>
      </c>
      <c r="D1634" s="77" t="s">
        <v>4121</v>
      </c>
      <c r="E1634" s="94">
        <v>241.43</v>
      </c>
      <c r="F1634" s="77" t="s">
        <v>94</v>
      </c>
      <c r="G1634" s="77" t="s">
        <v>94</v>
      </c>
      <c r="H1634" s="77"/>
      <c r="I1634" s="77"/>
      <c r="J1634" s="77"/>
      <c r="K1634" s="79"/>
      <c r="L1634" s="77"/>
      <c r="P1634" s="77"/>
      <c r="Q1634" s="77"/>
      <c r="R1634" s="77"/>
      <c r="S1634" s="77"/>
      <c r="V1634" s="77"/>
      <c r="W1634" s="77"/>
      <c r="X1634" s="77"/>
      <c r="Y1634" s="79"/>
      <c r="Z1634" s="79"/>
      <c r="AA1634" s="79"/>
      <c r="AB1634" s="79"/>
      <c r="AC1634" s="79"/>
      <c r="AD1634" s="79"/>
      <c r="AE1634" s="78"/>
      <c r="AF1634" s="77"/>
      <c r="AG1634" s="77"/>
      <c r="AH1634" s="77"/>
      <c r="AI1634" s="77"/>
      <c r="AJ1634" s="77"/>
      <c r="AK1634" s="77"/>
      <c r="AL1634" s="77"/>
      <c r="AM1634" s="77"/>
      <c r="AN1634" s="77"/>
      <c r="AO1634" s="77"/>
      <c r="AP1634" s="77"/>
      <c r="AQ1634" s="77"/>
      <c r="AR1634" s="77"/>
      <c r="AS1634" s="77"/>
      <c r="AT1634" s="77"/>
      <c r="AU1634" s="77"/>
    </row>
    <row r="1635" spans="1:47">
      <c r="A1635" s="77" t="s">
        <v>2304</v>
      </c>
      <c r="B1635" s="77" t="s">
        <v>2673</v>
      </c>
      <c r="C1635" s="78">
        <v>42579</v>
      </c>
      <c r="D1635" s="77" t="s">
        <v>4122</v>
      </c>
      <c r="E1635" s="94">
        <v>242.8</v>
      </c>
      <c r="F1635" s="77" t="s">
        <v>94</v>
      </c>
      <c r="G1635" s="77" t="s">
        <v>105</v>
      </c>
      <c r="H1635" s="77"/>
      <c r="I1635" s="77"/>
      <c r="J1635" s="77"/>
      <c r="K1635" s="79"/>
      <c r="L1635" s="77"/>
      <c r="P1635" s="77"/>
      <c r="Q1635" s="77"/>
      <c r="R1635" s="77"/>
      <c r="S1635" s="77"/>
      <c r="V1635" s="77"/>
      <c r="W1635" s="77"/>
      <c r="X1635" s="77"/>
      <c r="Y1635" s="79"/>
      <c r="Z1635" s="79"/>
      <c r="AA1635" s="79"/>
      <c r="AB1635" s="79"/>
      <c r="AC1635" s="79"/>
      <c r="AD1635" s="79"/>
      <c r="AE1635" s="78"/>
      <c r="AF1635" s="77"/>
      <c r="AG1635" s="77"/>
      <c r="AH1635" s="77"/>
      <c r="AI1635" s="77"/>
      <c r="AJ1635" s="77"/>
      <c r="AK1635" s="77"/>
      <c r="AL1635" s="77"/>
      <c r="AM1635" s="77"/>
      <c r="AN1635" s="77"/>
      <c r="AO1635" s="77"/>
      <c r="AP1635" s="77"/>
      <c r="AQ1635" s="77"/>
      <c r="AR1635" s="77"/>
      <c r="AS1635" s="77"/>
      <c r="AT1635" s="77"/>
      <c r="AU1635" s="77"/>
    </row>
    <row r="1636" spans="1:47">
      <c r="A1636" s="77" t="s">
        <v>2304</v>
      </c>
      <c r="B1636" s="77" t="s">
        <v>2673</v>
      </c>
      <c r="C1636" s="78">
        <v>42579</v>
      </c>
      <c r="D1636" s="77" t="s">
        <v>4123</v>
      </c>
      <c r="E1636" s="94">
        <v>244.52</v>
      </c>
      <c r="F1636" s="77" t="s">
        <v>94</v>
      </c>
      <c r="G1636" s="77" t="s">
        <v>284</v>
      </c>
      <c r="H1636" s="77"/>
      <c r="I1636" s="77"/>
      <c r="J1636" s="77"/>
      <c r="K1636" s="79"/>
      <c r="L1636" s="77"/>
      <c r="P1636" s="77"/>
      <c r="Q1636" s="77"/>
      <c r="R1636" s="77"/>
      <c r="S1636" s="77"/>
      <c r="V1636" s="77"/>
      <c r="W1636" s="77"/>
      <c r="X1636" s="77"/>
      <c r="Y1636" s="79"/>
      <c r="Z1636" s="79"/>
      <c r="AA1636" s="79"/>
      <c r="AB1636" s="79"/>
      <c r="AC1636" s="79"/>
      <c r="AD1636" s="79"/>
      <c r="AE1636" s="78"/>
      <c r="AF1636" s="77"/>
      <c r="AG1636" s="77"/>
      <c r="AH1636" s="77"/>
      <c r="AI1636" s="77"/>
      <c r="AJ1636" s="77"/>
      <c r="AK1636" s="77"/>
      <c r="AL1636" s="77"/>
      <c r="AM1636" s="77"/>
      <c r="AN1636" s="77"/>
      <c r="AO1636" s="77"/>
      <c r="AP1636" s="77"/>
      <c r="AQ1636" s="77"/>
      <c r="AR1636" s="77"/>
      <c r="AS1636" s="77"/>
      <c r="AT1636" s="77"/>
      <c r="AU1636" s="77"/>
    </row>
    <row r="1637" spans="1:47">
      <c r="A1637" s="77" t="s">
        <v>2304</v>
      </c>
      <c r="B1637" s="77" t="s">
        <v>2673</v>
      </c>
      <c r="C1637" s="78">
        <v>42579</v>
      </c>
      <c r="D1637" s="77" t="s">
        <v>4124</v>
      </c>
      <c r="E1637" s="94">
        <v>251.33</v>
      </c>
      <c r="F1637" s="77" t="s">
        <v>94</v>
      </c>
      <c r="G1637" s="77" t="s">
        <v>94</v>
      </c>
      <c r="H1637" s="77"/>
      <c r="I1637" s="77"/>
      <c r="J1637" s="77"/>
      <c r="K1637" s="79"/>
      <c r="L1637" s="77"/>
      <c r="P1637" s="77"/>
      <c r="Q1637" s="77"/>
      <c r="R1637" s="77"/>
      <c r="S1637" s="77"/>
      <c r="V1637" s="77"/>
      <c r="W1637" s="77"/>
      <c r="X1637" s="77"/>
      <c r="Y1637" s="79"/>
      <c r="Z1637" s="79"/>
      <c r="AA1637" s="79"/>
      <c r="AB1637" s="79"/>
      <c r="AC1637" s="79"/>
      <c r="AD1637" s="79"/>
      <c r="AE1637" s="78"/>
      <c r="AF1637" s="77"/>
      <c r="AG1637" s="77"/>
      <c r="AH1637" s="77"/>
      <c r="AI1637" s="77"/>
      <c r="AJ1637" s="77"/>
      <c r="AK1637" s="77"/>
      <c r="AL1637" s="77"/>
      <c r="AM1637" s="77"/>
      <c r="AN1637" s="77"/>
      <c r="AO1637" s="77"/>
      <c r="AP1637" s="77"/>
      <c r="AQ1637" s="77"/>
      <c r="AR1637" s="77"/>
      <c r="AS1637" s="77"/>
      <c r="AT1637" s="77"/>
      <c r="AU1637" s="77"/>
    </row>
    <row r="1638" spans="1:47">
      <c r="A1638" s="77" t="s">
        <v>2304</v>
      </c>
      <c r="B1638" s="77" t="s">
        <v>2673</v>
      </c>
      <c r="C1638" s="78">
        <v>42579</v>
      </c>
      <c r="D1638" s="77" t="s">
        <v>4125</v>
      </c>
      <c r="E1638" s="94">
        <v>254.61</v>
      </c>
      <c r="F1638" s="77" t="s">
        <v>94</v>
      </c>
      <c r="G1638" s="77" t="s">
        <v>105</v>
      </c>
      <c r="H1638" s="77"/>
      <c r="I1638" s="77"/>
      <c r="J1638" s="77"/>
      <c r="K1638" s="79"/>
      <c r="L1638" s="77"/>
      <c r="P1638" s="77"/>
      <c r="Q1638" s="77"/>
      <c r="R1638" s="77"/>
      <c r="S1638" s="77"/>
      <c r="V1638" s="77"/>
      <c r="W1638" s="77"/>
      <c r="X1638" s="77"/>
      <c r="Y1638" s="79"/>
      <c r="Z1638" s="79"/>
      <c r="AA1638" s="79"/>
      <c r="AB1638" s="79"/>
      <c r="AC1638" s="79"/>
      <c r="AD1638" s="79"/>
      <c r="AE1638" s="78"/>
      <c r="AF1638" s="77"/>
      <c r="AG1638" s="77"/>
      <c r="AH1638" s="77"/>
      <c r="AI1638" s="77"/>
      <c r="AJ1638" s="77"/>
      <c r="AK1638" s="77"/>
      <c r="AL1638" s="77"/>
      <c r="AM1638" s="77"/>
      <c r="AN1638" s="77"/>
      <c r="AO1638" s="77"/>
      <c r="AP1638" s="77"/>
      <c r="AQ1638" s="77"/>
      <c r="AR1638" s="77"/>
      <c r="AS1638" s="77"/>
      <c r="AT1638" s="77"/>
      <c r="AU1638" s="77"/>
    </row>
    <row r="1639" spans="1:47">
      <c r="A1639" s="77" t="s">
        <v>2304</v>
      </c>
      <c r="B1639" s="77" t="s">
        <v>2673</v>
      </c>
      <c r="C1639" s="78">
        <v>42579</v>
      </c>
      <c r="D1639" s="77" t="s">
        <v>4126</v>
      </c>
      <c r="E1639" s="94">
        <v>265.49</v>
      </c>
      <c r="F1639" s="77" t="s">
        <v>94</v>
      </c>
      <c r="G1639" s="77" t="s">
        <v>116</v>
      </c>
      <c r="H1639" s="77"/>
      <c r="I1639" s="77"/>
      <c r="J1639" s="77"/>
      <c r="K1639" s="79"/>
      <c r="L1639" s="77"/>
      <c r="P1639" s="77"/>
      <c r="Q1639" s="77"/>
      <c r="R1639" s="77"/>
      <c r="S1639" s="77"/>
      <c r="V1639" s="77"/>
      <c r="W1639" s="77"/>
      <c r="X1639" s="77"/>
      <c r="Y1639" s="79"/>
      <c r="Z1639" s="79"/>
      <c r="AA1639" s="79"/>
      <c r="AB1639" s="79"/>
      <c r="AC1639" s="79"/>
      <c r="AD1639" s="79"/>
      <c r="AE1639" s="78"/>
      <c r="AF1639" s="77"/>
      <c r="AG1639" s="77"/>
      <c r="AH1639" s="77"/>
      <c r="AI1639" s="77"/>
      <c r="AJ1639" s="77"/>
      <c r="AK1639" s="77"/>
      <c r="AL1639" s="77"/>
      <c r="AM1639" s="77"/>
      <c r="AN1639" s="77"/>
      <c r="AO1639" s="77"/>
      <c r="AP1639" s="77"/>
      <c r="AQ1639" s="77"/>
      <c r="AR1639" s="77"/>
      <c r="AS1639" s="77"/>
      <c r="AT1639" s="77"/>
      <c r="AU1639" s="77"/>
    </row>
    <row r="1640" spans="1:47">
      <c r="A1640" s="77" t="s">
        <v>2304</v>
      </c>
      <c r="B1640" s="77" t="s">
        <v>2673</v>
      </c>
      <c r="C1640" s="78">
        <v>42579</v>
      </c>
      <c r="D1640" s="77" t="s">
        <v>4127</v>
      </c>
      <c r="E1640" s="94">
        <v>277.67</v>
      </c>
      <c r="F1640" s="77" t="s">
        <v>94</v>
      </c>
      <c r="G1640" s="77" t="s">
        <v>3660</v>
      </c>
      <c r="H1640" s="77"/>
      <c r="I1640" s="77"/>
      <c r="J1640" s="77"/>
      <c r="K1640" s="79"/>
      <c r="L1640" s="77"/>
      <c r="P1640" s="77"/>
      <c r="Q1640" s="77"/>
      <c r="R1640" s="77"/>
      <c r="S1640" s="77"/>
      <c r="V1640" s="77"/>
      <c r="W1640" s="77"/>
      <c r="X1640" s="77"/>
      <c r="Y1640" s="79"/>
      <c r="Z1640" s="79"/>
      <c r="AA1640" s="79"/>
      <c r="AB1640" s="79"/>
      <c r="AC1640" s="79"/>
      <c r="AD1640" s="79"/>
      <c r="AE1640" s="78"/>
      <c r="AF1640" s="77"/>
      <c r="AG1640" s="77"/>
      <c r="AH1640" s="77"/>
      <c r="AI1640" s="77"/>
      <c r="AJ1640" s="77"/>
      <c r="AK1640" s="77"/>
      <c r="AL1640" s="77"/>
      <c r="AM1640" s="77"/>
      <c r="AN1640" s="77"/>
      <c r="AO1640" s="77"/>
      <c r="AP1640" s="77"/>
      <c r="AQ1640" s="77"/>
      <c r="AR1640" s="77"/>
      <c r="AS1640" s="77"/>
      <c r="AT1640" s="77"/>
      <c r="AU1640" s="77"/>
    </row>
    <row r="1641" spans="1:47">
      <c r="A1641" s="77" t="s">
        <v>2304</v>
      </c>
      <c r="B1641" s="77" t="s">
        <v>2673</v>
      </c>
      <c r="C1641" s="78">
        <v>42579</v>
      </c>
      <c r="D1641" s="77" t="s">
        <v>4128</v>
      </c>
      <c r="E1641" s="94">
        <v>284.57</v>
      </c>
      <c r="F1641" s="77" t="s">
        <v>94</v>
      </c>
      <c r="G1641" s="77" t="s">
        <v>170</v>
      </c>
      <c r="H1641" s="77"/>
      <c r="I1641" s="77"/>
      <c r="J1641" s="77"/>
      <c r="K1641" s="79"/>
      <c r="L1641" s="77"/>
      <c r="P1641" s="77"/>
      <c r="Q1641" s="77"/>
      <c r="R1641" s="77"/>
      <c r="S1641" s="77"/>
      <c r="V1641" s="77"/>
      <c r="W1641" s="77"/>
      <c r="X1641" s="77"/>
      <c r="Y1641" s="79"/>
      <c r="Z1641" s="79"/>
      <c r="AA1641" s="79"/>
      <c r="AB1641" s="79"/>
      <c r="AC1641" s="79"/>
      <c r="AD1641" s="79"/>
      <c r="AE1641" s="78"/>
      <c r="AF1641" s="77"/>
      <c r="AG1641" s="77"/>
      <c r="AH1641" s="77"/>
      <c r="AI1641" s="77"/>
      <c r="AJ1641" s="77"/>
      <c r="AK1641" s="77"/>
      <c r="AL1641" s="77"/>
      <c r="AM1641" s="77"/>
      <c r="AN1641" s="77"/>
      <c r="AO1641" s="77"/>
      <c r="AP1641" s="77"/>
      <c r="AQ1641" s="77"/>
      <c r="AR1641" s="77"/>
      <c r="AS1641" s="77"/>
      <c r="AT1641" s="77"/>
      <c r="AU1641" s="77"/>
    </row>
    <row r="1642" spans="1:47">
      <c r="A1642" s="77" t="s">
        <v>2304</v>
      </c>
      <c r="B1642" s="77" t="s">
        <v>2673</v>
      </c>
      <c r="C1642" s="78">
        <v>42579</v>
      </c>
      <c r="D1642" s="77" t="s">
        <v>4129</v>
      </c>
      <c r="E1642" s="94">
        <v>311</v>
      </c>
      <c r="F1642" s="77" t="s">
        <v>94</v>
      </c>
      <c r="G1642" s="77" t="s">
        <v>94</v>
      </c>
      <c r="H1642" s="77"/>
      <c r="I1642" s="77"/>
      <c r="J1642" s="77"/>
      <c r="K1642" s="79"/>
      <c r="L1642" s="77"/>
      <c r="P1642" s="77"/>
      <c r="Q1642" s="77"/>
      <c r="R1642" s="77"/>
      <c r="S1642" s="77"/>
      <c r="V1642" s="77"/>
      <c r="W1642" s="77"/>
      <c r="X1642" s="77"/>
      <c r="Y1642" s="79"/>
      <c r="Z1642" s="79"/>
      <c r="AA1642" s="79"/>
      <c r="AB1642" s="79"/>
      <c r="AC1642" s="79"/>
      <c r="AD1642" s="79"/>
      <c r="AE1642" s="78"/>
      <c r="AF1642" s="77"/>
      <c r="AG1642" s="77"/>
      <c r="AH1642" s="77"/>
      <c r="AI1642" s="77"/>
      <c r="AJ1642" s="77"/>
      <c r="AK1642" s="77"/>
      <c r="AL1642" s="77"/>
      <c r="AM1642" s="77"/>
      <c r="AN1642" s="77"/>
      <c r="AO1642" s="77"/>
      <c r="AP1642" s="77"/>
      <c r="AQ1642" s="77"/>
      <c r="AR1642" s="77"/>
      <c r="AS1642" s="77"/>
      <c r="AT1642" s="77"/>
      <c r="AU1642" s="77"/>
    </row>
    <row r="1643" spans="1:47">
      <c r="A1643" s="77" t="s">
        <v>2304</v>
      </c>
      <c r="B1643" s="77" t="s">
        <v>2673</v>
      </c>
      <c r="C1643" s="78">
        <v>42579</v>
      </c>
      <c r="D1643" s="77" t="s">
        <v>4130</v>
      </c>
      <c r="E1643" s="94">
        <v>315.58999999999997</v>
      </c>
      <c r="F1643" s="77" t="s">
        <v>94</v>
      </c>
      <c r="G1643" s="77" t="s">
        <v>298</v>
      </c>
      <c r="H1643" s="77"/>
      <c r="I1643" s="77"/>
      <c r="J1643" s="77"/>
      <c r="K1643" s="79"/>
      <c r="L1643" s="77"/>
      <c r="P1643" s="77"/>
      <c r="Q1643" s="77"/>
      <c r="R1643" s="77"/>
      <c r="S1643" s="77"/>
      <c r="V1643" s="77"/>
      <c r="W1643" s="77"/>
      <c r="X1643" s="77"/>
      <c r="Y1643" s="79"/>
      <c r="Z1643" s="79"/>
      <c r="AA1643" s="79"/>
      <c r="AB1643" s="79"/>
      <c r="AC1643" s="79"/>
      <c r="AD1643" s="79"/>
      <c r="AE1643" s="78"/>
      <c r="AF1643" s="77"/>
      <c r="AG1643" s="77"/>
      <c r="AH1643" s="77"/>
      <c r="AI1643" s="77"/>
      <c r="AJ1643" s="77"/>
      <c r="AK1643" s="77"/>
      <c r="AL1643" s="77"/>
      <c r="AM1643" s="77"/>
      <c r="AN1643" s="77"/>
      <c r="AO1643" s="77"/>
      <c r="AP1643" s="77"/>
      <c r="AQ1643" s="77"/>
      <c r="AR1643" s="77"/>
      <c r="AS1643" s="77"/>
      <c r="AT1643" s="77"/>
      <c r="AU1643" s="77"/>
    </row>
    <row r="1644" spans="1:47">
      <c r="A1644" s="77" t="s">
        <v>2304</v>
      </c>
      <c r="B1644" s="77" t="s">
        <v>2673</v>
      </c>
      <c r="C1644" s="78">
        <v>42579</v>
      </c>
      <c r="D1644" s="77" t="s">
        <v>4131</v>
      </c>
      <c r="E1644" s="94">
        <v>333.58</v>
      </c>
      <c r="F1644" s="77" t="s">
        <v>94</v>
      </c>
      <c r="G1644" s="77" t="s">
        <v>317</v>
      </c>
      <c r="H1644" s="77"/>
      <c r="I1644" s="77"/>
      <c r="J1644" s="77"/>
      <c r="K1644" s="79"/>
      <c r="L1644" s="77"/>
      <c r="P1644" s="77"/>
      <c r="Q1644" s="77"/>
      <c r="R1644" s="77"/>
      <c r="S1644" s="77"/>
      <c r="V1644" s="77"/>
      <c r="W1644" s="77"/>
      <c r="X1644" s="77"/>
      <c r="Y1644" s="79"/>
      <c r="Z1644" s="79"/>
      <c r="AA1644" s="79"/>
      <c r="AB1644" s="79"/>
      <c r="AC1644" s="79"/>
      <c r="AD1644" s="79"/>
      <c r="AE1644" s="78"/>
      <c r="AF1644" s="77"/>
      <c r="AG1644" s="77"/>
      <c r="AH1644" s="77"/>
      <c r="AI1644" s="77"/>
      <c r="AJ1644" s="77"/>
      <c r="AK1644" s="77"/>
      <c r="AL1644" s="77"/>
      <c r="AM1644" s="77"/>
      <c r="AN1644" s="77"/>
      <c r="AO1644" s="77"/>
      <c r="AP1644" s="77"/>
      <c r="AQ1644" s="77"/>
      <c r="AR1644" s="77"/>
      <c r="AS1644" s="77"/>
      <c r="AT1644" s="77"/>
      <c r="AU1644" s="77"/>
    </row>
    <row r="1645" spans="1:47">
      <c r="A1645" s="77" t="s">
        <v>2304</v>
      </c>
      <c r="B1645" s="77" t="s">
        <v>2673</v>
      </c>
      <c r="C1645" s="78">
        <v>42579</v>
      </c>
      <c r="D1645" s="77" t="s">
        <v>4132</v>
      </c>
      <c r="E1645" s="94">
        <v>351.79</v>
      </c>
      <c r="F1645" s="77" t="s">
        <v>94</v>
      </c>
      <c r="G1645" s="77" t="s">
        <v>3660</v>
      </c>
      <c r="H1645" s="77"/>
      <c r="I1645" s="77"/>
      <c r="J1645" s="77"/>
      <c r="K1645" s="79"/>
      <c r="L1645" s="77"/>
      <c r="P1645" s="77"/>
      <c r="Q1645" s="77"/>
      <c r="R1645" s="77"/>
      <c r="S1645" s="77"/>
      <c r="V1645" s="77"/>
      <c r="W1645" s="77"/>
      <c r="X1645" s="77"/>
      <c r="Y1645" s="79"/>
      <c r="Z1645" s="79"/>
      <c r="AA1645" s="79"/>
      <c r="AB1645" s="79"/>
      <c r="AC1645" s="79"/>
      <c r="AD1645" s="79"/>
      <c r="AE1645" s="78"/>
      <c r="AF1645" s="77"/>
      <c r="AG1645" s="77"/>
      <c r="AH1645" s="77"/>
      <c r="AI1645" s="77"/>
      <c r="AJ1645" s="77"/>
      <c r="AK1645" s="77"/>
      <c r="AL1645" s="77"/>
      <c r="AM1645" s="77"/>
      <c r="AN1645" s="77"/>
      <c r="AO1645" s="77"/>
      <c r="AP1645" s="77"/>
      <c r="AQ1645" s="77"/>
      <c r="AR1645" s="77"/>
      <c r="AS1645" s="77"/>
      <c r="AT1645" s="77"/>
      <c r="AU1645" s="77"/>
    </row>
    <row r="1646" spans="1:47">
      <c r="A1646" s="77" t="s">
        <v>2304</v>
      </c>
      <c r="B1646" s="77" t="s">
        <v>2673</v>
      </c>
      <c r="C1646" s="78">
        <v>42579</v>
      </c>
      <c r="D1646" s="77" t="s">
        <v>4133</v>
      </c>
      <c r="E1646" s="94">
        <v>356.94</v>
      </c>
      <c r="F1646" s="77" t="s">
        <v>94</v>
      </c>
      <c r="G1646" s="77" t="s">
        <v>116</v>
      </c>
      <c r="H1646" s="77"/>
      <c r="I1646" s="77"/>
      <c r="J1646" s="77"/>
      <c r="K1646" s="79"/>
      <c r="L1646" s="77"/>
      <c r="P1646" s="77"/>
      <c r="Q1646" s="77"/>
      <c r="R1646" s="77"/>
      <c r="S1646" s="77"/>
      <c r="V1646" s="77"/>
      <c r="W1646" s="77"/>
      <c r="X1646" s="77"/>
      <c r="Y1646" s="79"/>
      <c r="Z1646" s="79"/>
      <c r="AA1646" s="79"/>
      <c r="AB1646" s="79"/>
      <c r="AC1646" s="79"/>
      <c r="AD1646" s="79"/>
      <c r="AE1646" s="78"/>
      <c r="AF1646" s="77"/>
      <c r="AG1646" s="77"/>
      <c r="AH1646" s="77"/>
      <c r="AI1646" s="77"/>
      <c r="AJ1646" s="77"/>
      <c r="AK1646" s="77"/>
      <c r="AL1646" s="77"/>
      <c r="AM1646" s="77"/>
      <c r="AN1646" s="77"/>
      <c r="AO1646" s="77"/>
      <c r="AP1646" s="77"/>
      <c r="AQ1646" s="77"/>
      <c r="AR1646" s="77"/>
      <c r="AS1646" s="77"/>
      <c r="AT1646" s="77"/>
      <c r="AU1646" s="77"/>
    </row>
    <row r="1647" spans="1:47">
      <c r="A1647" s="77" t="s">
        <v>2304</v>
      </c>
      <c r="B1647" s="77" t="s">
        <v>2673</v>
      </c>
      <c r="C1647" s="78">
        <v>42579</v>
      </c>
      <c r="D1647" s="77" t="s">
        <v>4134</v>
      </c>
      <c r="E1647" s="94">
        <v>382.7</v>
      </c>
      <c r="F1647" s="77" t="s">
        <v>94</v>
      </c>
      <c r="G1647" s="77" t="s">
        <v>131</v>
      </c>
      <c r="H1647" s="77"/>
      <c r="I1647" s="77"/>
      <c r="J1647" s="77"/>
      <c r="K1647" s="79"/>
      <c r="L1647" s="77"/>
      <c r="P1647" s="77"/>
      <c r="Q1647" s="77"/>
      <c r="R1647" s="77"/>
      <c r="S1647" s="77"/>
      <c r="V1647" s="77"/>
      <c r="W1647" s="77"/>
      <c r="X1647" s="77"/>
      <c r="Y1647" s="79"/>
      <c r="Z1647" s="79"/>
      <c r="AA1647" s="79"/>
      <c r="AB1647" s="79"/>
      <c r="AC1647" s="79"/>
      <c r="AD1647" s="79"/>
      <c r="AE1647" s="78"/>
      <c r="AF1647" s="77"/>
      <c r="AG1647" s="77"/>
      <c r="AH1647" s="77"/>
      <c r="AI1647" s="77"/>
      <c r="AJ1647" s="77"/>
      <c r="AK1647" s="77"/>
      <c r="AL1647" s="77"/>
      <c r="AM1647" s="77"/>
      <c r="AN1647" s="77"/>
      <c r="AO1647" s="77"/>
      <c r="AP1647" s="77"/>
      <c r="AQ1647" s="77"/>
      <c r="AR1647" s="77"/>
      <c r="AS1647" s="77"/>
      <c r="AT1647" s="77"/>
      <c r="AU1647" s="77"/>
    </row>
    <row r="1648" spans="1:47">
      <c r="A1648" s="77" t="s">
        <v>2304</v>
      </c>
      <c r="B1648" s="77" t="s">
        <v>2673</v>
      </c>
      <c r="C1648" s="78">
        <v>42579</v>
      </c>
      <c r="D1648" s="77" t="s">
        <v>4135</v>
      </c>
      <c r="E1648" s="94">
        <v>385.73</v>
      </c>
      <c r="F1648" s="77" t="s">
        <v>94</v>
      </c>
      <c r="G1648" s="77" t="s">
        <v>94</v>
      </c>
      <c r="H1648" s="77"/>
      <c r="I1648" s="77"/>
      <c r="J1648" s="77"/>
      <c r="K1648" s="79"/>
      <c r="L1648" s="77"/>
      <c r="P1648" s="77"/>
      <c r="Q1648" s="77"/>
      <c r="R1648" s="77"/>
      <c r="S1648" s="77"/>
      <c r="V1648" s="77"/>
      <c r="W1648" s="77"/>
      <c r="X1648" s="77"/>
      <c r="Y1648" s="79"/>
      <c r="Z1648" s="79"/>
      <c r="AA1648" s="79"/>
      <c r="AB1648" s="79"/>
      <c r="AC1648" s="79"/>
      <c r="AD1648" s="79"/>
      <c r="AE1648" s="78"/>
      <c r="AF1648" s="77"/>
      <c r="AG1648" s="77"/>
      <c r="AH1648" s="77"/>
      <c r="AI1648" s="77"/>
      <c r="AJ1648" s="77"/>
      <c r="AK1648" s="77"/>
      <c r="AL1648" s="77"/>
      <c r="AM1648" s="77"/>
      <c r="AN1648" s="77"/>
      <c r="AO1648" s="77"/>
      <c r="AP1648" s="77"/>
      <c r="AQ1648" s="77"/>
      <c r="AR1648" s="77"/>
      <c r="AS1648" s="77"/>
      <c r="AT1648" s="77"/>
      <c r="AU1648" s="77"/>
    </row>
    <row r="1649" spans="1:47">
      <c r="A1649" s="77" t="s">
        <v>2304</v>
      </c>
      <c r="B1649" s="77" t="s">
        <v>2673</v>
      </c>
      <c r="C1649" s="78">
        <v>42579</v>
      </c>
      <c r="D1649" s="77" t="s">
        <v>4136</v>
      </c>
      <c r="E1649" s="94">
        <v>386.68</v>
      </c>
      <c r="F1649" s="77" t="s">
        <v>94</v>
      </c>
      <c r="G1649" s="77" t="s">
        <v>343</v>
      </c>
      <c r="H1649" s="77"/>
      <c r="I1649" s="77"/>
      <c r="J1649" s="77"/>
      <c r="K1649" s="79"/>
      <c r="L1649" s="77"/>
      <c r="P1649" s="77"/>
      <c r="Q1649" s="77"/>
      <c r="R1649" s="77"/>
      <c r="S1649" s="77"/>
      <c r="V1649" s="77"/>
      <c r="W1649" s="77"/>
      <c r="X1649" s="77"/>
      <c r="Y1649" s="79"/>
      <c r="Z1649" s="79"/>
      <c r="AA1649" s="79"/>
      <c r="AB1649" s="79"/>
      <c r="AC1649" s="79"/>
      <c r="AD1649" s="79"/>
      <c r="AE1649" s="78"/>
      <c r="AF1649" s="77"/>
      <c r="AG1649" s="77"/>
      <c r="AH1649" s="77"/>
      <c r="AI1649" s="77"/>
      <c r="AJ1649" s="77"/>
      <c r="AK1649" s="77"/>
      <c r="AL1649" s="77"/>
      <c r="AM1649" s="77"/>
      <c r="AN1649" s="77"/>
      <c r="AO1649" s="77"/>
      <c r="AP1649" s="77"/>
      <c r="AQ1649" s="77"/>
      <c r="AR1649" s="77"/>
      <c r="AS1649" s="77"/>
      <c r="AT1649" s="77"/>
      <c r="AU1649" s="77"/>
    </row>
    <row r="1650" spans="1:47">
      <c r="A1650" s="77" t="s">
        <v>2304</v>
      </c>
      <c r="B1650" s="77" t="s">
        <v>2673</v>
      </c>
      <c r="C1650" s="78">
        <v>42579</v>
      </c>
      <c r="D1650" s="77" t="s">
        <v>4137</v>
      </c>
      <c r="E1650" s="94">
        <v>397.18</v>
      </c>
      <c r="F1650" s="77" t="s">
        <v>94</v>
      </c>
      <c r="G1650" s="77" t="s">
        <v>3660</v>
      </c>
      <c r="H1650" s="77"/>
      <c r="I1650" s="77"/>
      <c r="J1650" s="77"/>
      <c r="K1650" s="79"/>
      <c r="L1650" s="77"/>
      <c r="P1650" s="77"/>
      <c r="Q1650" s="77"/>
      <c r="R1650" s="77"/>
      <c r="S1650" s="77"/>
      <c r="V1650" s="77"/>
      <c r="W1650" s="77"/>
      <c r="X1650" s="77"/>
      <c r="Y1650" s="79"/>
      <c r="Z1650" s="79"/>
      <c r="AA1650" s="79"/>
      <c r="AB1650" s="79"/>
      <c r="AC1650" s="79"/>
      <c r="AD1650" s="79"/>
      <c r="AE1650" s="78"/>
      <c r="AF1650" s="77"/>
      <c r="AG1650" s="77"/>
      <c r="AH1650" s="77"/>
      <c r="AI1650" s="77"/>
      <c r="AJ1650" s="77"/>
      <c r="AK1650" s="77"/>
      <c r="AL1650" s="77"/>
      <c r="AM1650" s="77"/>
      <c r="AN1650" s="77"/>
      <c r="AO1650" s="77"/>
      <c r="AP1650" s="77"/>
      <c r="AQ1650" s="77"/>
      <c r="AR1650" s="77"/>
      <c r="AS1650" s="77"/>
      <c r="AT1650" s="77"/>
      <c r="AU1650" s="77"/>
    </row>
    <row r="1651" spans="1:47">
      <c r="A1651" s="77" t="s">
        <v>2304</v>
      </c>
      <c r="B1651" s="77" t="s">
        <v>2673</v>
      </c>
      <c r="C1651" s="78">
        <v>42579</v>
      </c>
      <c r="D1651" s="77" t="s">
        <v>4138</v>
      </c>
      <c r="E1651" s="94">
        <v>431.48</v>
      </c>
      <c r="F1651" s="77" t="s">
        <v>94</v>
      </c>
      <c r="G1651" s="77" t="s">
        <v>324</v>
      </c>
      <c r="H1651" s="77"/>
      <c r="I1651" s="77"/>
      <c r="J1651" s="77"/>
      <c r="K1651" s="79"/>
      <c r="L1651" s="77"/>
      <c r="P1651" s="77"/>
      <c r="Q1651" s="77"/>
      <c r="R1651" s="77"/>
      <c r="S1651" s="77"/>
      <c r="V1651" s="77"/>
      <c r="W1651" s="77"/>
      <c r="X1651" s="77"/>
      <c r="Y1651" s="79"/>
      <c r="Z1651" s="79"/>
      <c r="AA1651" s="79"/>
      <c r="AB1651" s="79"/>
      <c r="AC1651" s="79"/>
      <c r="AD1651" s="79"/>
      <c r="AE1651" s="78"/>
      <c r="AF1651" s="77"/>
      <c r="AG1651" s="77"/>
      <c r="AH1651" s="77"/>
      <c r="AI1651" s="77"/>
      <c r="AJ1651" s="77"/>
      <c r="AK1651" s="77"/>
      <c r="AL1651" s="77"/>
      <c r="AM1651" s="77"/>
      <c r="AN1651" s="77"/>
      <c r="AO1651" s="77"/>
      <c r="AP1651" s="77"/>
      <c r="AQ1651" s="77"/>
      <c r="AR1651" s="77"/>
      <c r="AS1651" s="77"/>
      <c r="AT1651" s="77"/>
      <c r="AU1651" s="77"/>
    </row>
    <row r="1652" spans="1:47">
      <c r="A1652" s="77" t="s">
        <v>2304</v>
      </c>
      <c r="B1652" s="77" t="s">
        <v>2673</v>
      </c>
      <c r="C1652" s="78">
        <v>42579</v>
      </c>
      <c r="D1652" s="77" t="s">
        <v>4139</v>
      </c>
      <c r="E1652" s="94">
        <v>516.98</v>
      </c>
      <c r="F1652" s="77" t="s">
        <v>94</v>
      </c>
      <c r="G1652" s="77" t="s">
        <v>152</v>
      </c>
      <c r="H1652" s="77"/>
      <c r="I1652" s="77"/>
      <c r="J1652" s="77"/>
      <c r="K1652" s="79"/>
      <c r="L1652" s="77"/>
      <c r="P1652" s="77"/>
      <c r="Q1652" s="77"/>
      <c r="R1652" s="77"/>
      <c r="S1652" s="77"/>
      <c r="V1652" s="77"/>
      <c r="W1652" s="77"/>
      <c r="X1652" s="77"/>
      <c r="Y1652" s="79"/>
      <c r="Z1652" s="79"/>
      <c r="AA1652" s="79"/>
      <c r="AB1652" s="79"/>
      <c r="AC1652" s="79"/>
      <c r="AD1652" s="79"/>
      <c r="AE1652" s="78"/>
      <c r="AF1652" s="77"/>
      <c r="AG1652" s="77"/>
      <c r="AH1652" s="77"/>
      <c r="AI1652" s="77"/>
      <c r="AJ1652" s="77"/>
      <c r="AK1652" s="77"/>
      <c r="AL1652" s="77"/>
      <c r="AM1652" s="77"/>
      <c r="AN1652" s="77"/>
      <c r="AO1652" s="77"/>
      <c r="AP1652" s="77"/>
      <c r="AQ1652" s="77"/>
      <c r="AR1652" s="77"/>
      <c r="AS1652" s="77"/>
      <c r="AT1652" s="77"/>
      <c r="AU1652" s="77"/>
    </row>
    <row r="1653" spans="1:47">
      <c r="A1653" s="77" t="s">
        <v>2304</v>
      </c>
      <c r="B1653" s="77" t="s">
        <v>2673</v>
      </c>
      <c r="C1653" s="78">
        <v>42579</v>
      </c>
      <c r="D1653" s="77" t="s">
        <v>4140</v>
      </c>
      <c r="E1653" s="94">
        <v>632.04</v>
      </c>
      <c r="F1653" s="77" t="s">
        <v>94</v>
      </c>
      <c r="G1653" s="77" t="s">
        <v>3660</v>
      </c>
      <c r="H1653" s="77"/>
      <c r="I1653" s="77"/>
      <c r="J1653" s="77"/>
      <c r="K1653" s="79"/>
      <c r="L1653" s="77"/>
      <c r="P1653" s="77"/>
      <c r="Q1653" s="77"/>
      <c r="R1653" s="77"/>
      <c r="S1653" s="77"/>
      <c r="V1653" s="77"/>
      <c r="W1653" s="77"/>
      <c r="X1653" s="77"/>
      <c r="Y1653" s="79"/>
      <c r="Z1653" s="79"/>
      <c r="AA1653" s="79"/>
      <c r="AB1653" s="79"/>
      <c r="AC1653" s="79"/>
      <c r="AD1653" s="79"/>
      <c r="AE1653" s="78"/>
      <c r="AF1653" s="77"/>
      <c r="AG1653" s="77"/>
      <c r="AH1653" s="77"/>
      <c r="AI1653" s="77"/>
      <c r="AJ1653" s="77"/>
      <c r="AK1653" s="77"/>
      <c r="AL1653" s="77"/>
      <c r="AM1653" s="77"/>
      <c r="AN1653" s="77"/>
      <c r="AO1653" s="77"/>
      <c r="AP1653" s="77"/>
      <c r="AQ1653" s="77"/>
      <c r="AR1653" s="77"/>
      <c r="AS1653" s="77"/>
      <c r="AT1653" s="77"/>
      <c r="AU1653" s="77"/>
    </row>
    <row r="1654" spans="1:47">
      <c r="A1654" s="77" t="s">
        <v>2304</v>
      </c>
      <c r="B1654" s="77" t="s">
        <v>2673</v>
      </c>
      <c r="C1654" s="78">
        <v>42579</v>
      </c>
      <c r="D1654" s="77" t="s">
        <v>4141</v>
      </c>
      <c r="E1654" s="94">
        <v>654.48</v>
      </c>
      <c r="F1654" s="77" t="s">
        <v>94</v>
      </c>
      <c r="G1654" s="77" t="s">
        <v>105</v>
      </c>
      <c r="H1654" s="77"/>
      <c r="I1654" s="77"/>
      <c r="J1654" s="77"/>
      <c r="K1654" s="79"/>
      <c r="L1654" s="77"/>
      <c r="P1654" s="77"/>
      <c r="Q1654" s="77"/>
      <c r="R1654" s="77"/>
      <c r="S1654" s="77"/>
      <c r="V1654" s="77"/>
      <c r="W1654" s="77"/>
      <c r="X1654" s="77"/>
      <c r="Y1654" s="79"/>
      <c r="Z1654" s="79"/>
      <c r="AA1654" s="79"/>
      <c r="AB1654" s="79"/>
      <c r="AC1654" s="79"/>
      <c r="AD1654" s="79"/>
      <c r="AE1654" s="78"/>
      <c r="AF1654" s="77"/>
      <c r="AG1654" s="77"/>
      <c r="AH1654" s="77"/>
      <c r="AI1654" s="77"/>
      <c r="AJ1654" s="77"/>
      <c r="AK1654" s="77"/>
      <c r="AL1654" s="77"/>
      <c r="AM1654" s="77"/>
      <c r="AN1654" s="77"/>
      <c r="AO1654" s="77"/>
      <c r="AP1654" s="77"/>
      <c r="AQ1654" s="77"/>
      <c r="AR1654" s="77"/>
      <c r="AS1654" s="77"/>
      <c r="AT1654" s="77"/>
      <c r="AU1654" s="77"/>
    </row>
    <row r="1655" spans="1:47">
      <c r="A1655" s="77" t="s">
        <v>2304</v>
      </c>
      <c r="B1655" s="77" t="s">
        <v>2673</v>
      </c>
      <c r="C1655" s="78">
        <v>42579</v>
      </c>
      <c r="D1655" s="77" t="s">
        <v>4142</v>
      </c>
      <c r="E1655" s="94">
        <v>676.8</v>
      </c>
      <c r="F1655" s="77" t="s">
        <v>94</v>
      </c>
      <c r="G1655" s="77" t="s">
        <v>166</v>
      </c>
      <c r="H1655" s="77"/>
      <c r="I1655" s="77"/>
      <c r="J1655" s="77"/>
      <c r="K1655" s="79"/>
      <c r="L1655" s="77"/>
      <c r="P1655" s="77"/>
      <c r="Q1655" s="77"/>
      <c r="R1655" s="77"/>
      <c r="S1655" s="77"/>
      <c r="V1655" s="77"/>
      <c r="W1655" s="77"/>
      <c r="X1655" s="77"/>
      <c r="Y1655" s="79"/>
      <c r="Z1655" s="79"/>
      <c r="AA1655" s="79"/>
      <c r="AB1655" s="79"/>
      <c r="AC1655" s="79"/>
      <c r="AD1655" s="79"/>
      <c r="AE1655" s="78"/>
      <c r="AF1655" s="77"/>
      <c r="AG1655" s="77"/>
      <c r="AH1655" s="77"/>
      <c r="AI1655" s="77"/>
      <c r="AJ1655" s="77"/>
      <c r="AK1655" s="77"/>
      <c r="AL1655" s="77"/>
      <c r="AM1655" s="77"/>
      <c r="AN1655" s="77"/>
      <c r="AO1655" s="77"/>
      <c r="AP1655" s="77"/>
      <c r="AQ1655" s="77"/>
      <c r="AR1655" s="77"/>
      <c r="AS1655" s="77"/>
      <c r="AT1655" s="77"/>
      <c r="AU1655" s="77"/>
    </row>
    <row r="1656" spans="1:47">
      <c r="A1656" s="77" t="s">
        <v>2304</v>
      </c>
      <c r="B1656" s="77" t="s">
        <v>2673</v>
      </c>
      <c r="C1656" s="78">
        <v>42579</v>
      </c>
      <c r="D1656" s="77" t="s">
        <v>4143</v>
      </c>
      <c r="E1656" s="94">
        <v>794.01</v>
      </c>
      <c r="F1656" s="77" t="s">
        <v>94</v>
      </c>
      <c r="G1656" s="77" t="s">
        <v>3660</v>
      </c>
      <c r="H1656" s="77"/>
      <c r="I1656" s="77"/>
      <c r="J1656" s="77"/>
      <c r="K1656" s="79"/>
      <c r="L1656" s="77"/>
      <c r="P1656" s="77"/>
      <c r="Q1656" s="77"/>
      <c r="R1656" s="77"/>
      <c r="S1656" s="77"/>
      <c r="V1656" s="77"/>
      <c r="W1656" s="77"/>
      <c r="X1656" s="77"/>
      <c r="Y1656" s="79"/>
      <c r="Z1656" s="79"/>
      <c r="AA1656" s="79"/>
      <c r="AB1656" s="79"/>
      <c r="AC1656" s="79"/>
      <c r="AD1656" s="79"/>
      <c r="AE1656" s="78"/>
      <c r="AF1656" s="77"/>
      <c r="AG1656" s="77"/>
      <c r="AH1656" s="77"/>
      <c r="AI1656" s="77"/>
      <c r="AJ1656" s="77"/>
      <c r="AK1656" s="77"/>
      <c r="AL1656" s="77"/>
      <c r="AM1656" s="77"/>
      <c r="AN1656" s="77"/>
      <c r="AO1656" s="77"/>
      <c r="AP1656" s="77"/>
      <c r="AQ1656" s="77"/>
      <c r="AR1656" s="77"/>
      <c r="AS1656" s="77"/>
      <c r="AT1656" s="77"/>
      <c r="AU1656" s="77"/>
    </row>
    <row r="1657" spans="1:47">
      <c r="A1657" s="77" t="s">
        <v>2304</v>
      </c>
      <c r="B1657" s="77" t="s">
        <v>2673</v>
      </c>
      <c r="C1657" s="78">
        <v>42579</v>
      </c>
      <c r="D1657" s="77" t="s">
        <v>4144</v>
      </c>
      <c r="E1657" s="94">
        <v>840.44</v>
      </c>
      <c r="F1657" s="77" t="s">
        <v>94</v>
      </c>
      <c r="G1657" s="77" t="s">
        <v>108</v>
      </c>
      <c r="H1657" s="77"/>
      <c r="I1657" s="77"/>
      <c r="J1657" s="77"/>
      <c r="K1657" s="79"/>
      <c r="L1657" s="77"/>
      <c r="P1657" s="77"/>
      <c r="Q1657" s="77"/>
      <c r="R1657" s="77"/>
      <c r="S1657" s="77"/>
      <c r="V1657" s="77"/>
      <c r="W1657" s="77"/>
      <c r="X1657" s="77"/>
      <c r="Y1657" s="79"/>
      <c r="Z1657" s="79"/>
      <c r="AA1657" s="79"/>
      <c r="AB1657" s="79"/>
      <c r="AC1657" s="79"/>
      <c r="AD1657" s="79"/>
      <c r="AE1657" s="78"/>
      <c r="AF1657" s="77"/>
      <c r="AG1657" s="77"/>
      <c r="AH1657" s="77"/>
      <c r="AI1657" s="77"/>
      <c r="AJ1657" s="77"/>
      <c r="AK1657" s="77"/>
      <c r="AL1657" s="77"/>
      <c r="AM1657" s="77"/>
      <c r="AN1657" s="77"/>
      <c r="AO1657" s="77"/>
      <c r="AP1657" s="77"/>
      <c r="AQ1657" s="77"/>
      <c r="AR1657" s="77"/>
      <c r="AS1657" s="77"/>
      <c r="AT1657" s="77"/>
      <c r="AU1657" s="77"/>
    </row>
    <row r="1658" spans="1:47">
      <c r="A1658" s="77" t="s">
        <v>2304</v>
      </c>
      <c r="B1658" s="77" t="s">
        <v>2673</v>
      </c>
      <c r="C1658" s="78">
        <v>42579</v>
      </c>
      <c r="D1658" s="77" t="s">
        <v>4145</v>
      </c>
      <c r="E1658" s="94">
        <v>2725.18</v>
      </c>
      <c r="F1658" s="77" t="s">
        <v>94</v>
      </c>
      <c r="G1658" s="77" t="s">
        <v>101</v>
      </c>
      <c r="H1658" s="77"/>
      <c r="I1658" s="77"/>
      <c r="J1658" s="77"/>
      <c r="K1658" s="79"/>
      <c r="L1658" s="77"/>
      <c r="P1658" s="77"/>
      <c r="Q1658" s="77"/>
      <c r="R1658" s="77"/>
      <c r="S1658" s="77"/>
      <c r="V1658" s="77"/>
      <c r="W1658" s="77"/>
      <c r="X1658" s="77"/>
      <c r="Y1658" s="79"/>
      <c r="Z1658" s="79"/>
      <c r="AA1658" s="79"/>
      <c r="AB1658" s="79"/>
      <c r="AC1658" s="79"/>
      <c r="AD1658" s="79"/>
      <c r="AE1658" s="78"/>
      <c r="AF1658" s="77"/>
      <c r="AG1658" s="77"/>
      <c r="AH1658" s="77"/>
      <c r="AI1658" s="77"/>
      <c r="AJ1658" s="77"/>
      <c r="AK1658" s="77"/>
      <c r="AL1658" s="77"/>
      <c r="AM1658" s="77"/>
      <c r="AN1658" s="77"/>
      <c r="AO1658" s="77"/>
      <c r="AP1658" s="77"/>
      <c r="AQ1658" s="77"/>
      <c r="AR1658" s="77"/>
      <c r="AS1658" s="77"/>
      <c r="AT1658" s="77"/>
      <c r="AU1658" s="77"/>
    </row>
    <row r="1659" spans="1:47">
      <c r="A1659" s="77" t="s">
        <v>2304</v>
      </c>
      <c r="B1659" s="77" t="s">
        <v>2673</v>
      </c>
      <c r="C1659" s="78">
        <v>42612</v>
      </c>
      <c r="D1659" s="77" t="s">
        <v>4146</v>
      </c>
      <c r="E1659" s="94">
        <v>0.03</v>
      </c>
      <c r="F1659" s="77" t="s">
        <v>94</v>
      </c>
      <c r="G1659" s="77" t="s">
        <v>154</v>
      </c>
      <c r="H1659" s="77"/>
      <c r="I1659" s="77"/>
      <c r="J1659" s="77"/>
      <c r="K1659" s="79"/>
      <c r="L1659" s="77"/>
      <c r="P1659" s="77"/>
      <c r="Q1659" s="77"/>
      <c r="R1659" s="77"/>
      <c r="S1659" s="77"/>
      <c r="V1659" s="77"/>
      <c r="W1659" s="77"/>
      <c r="X1659" s="77"/>
      <c r="Y1659" s="79"/>
      <c r="Z1659" s="79"/>
      <c r="AA1659" s="79"/>
      <c r="AB1659" s="79"/>
      <c r="AC1659" s="79"/>
      <c r="AD1659" s="79"/>
      <c r="AE1659" s="78"/>
      <c r="AF1659" s="77"/>
      <c r="AG1659" s="77"/>
      <c r="AH1659" s="77"/>
      <c r="AI1659" s="77"/>
      <c r="AJ1659" s="77"/>
      <c r="AK1659" s="77"/>
      <c r="AL1659" s="77"/>
      <c r="AM1659" s="77"/>
      <c r="AN1659" s="77"/>
      <c r="AO1659" s="77"/>
      <c r="AP1659" s="77"/>
      <c r="AQ1659" s="77"/>
      <c r="AR1659" s="77"/>
      <c r="AS1659" s="77"/>
      <c r="AT1659" s="77"/>
      <c r="AU1659" s="77"/>
    </row>
    <row r="1660" spans="1:47">
      <c r="A1660" s="77" t="s">
        <v>2304</v>
      </c>
      <c r="B1660" s="77" t="s">
        <v>2673</v>
      </c>
      <c r="C1660" s="78">
        <v>42612</v>
      </c>
      <c r="D1660" s="77" t="s">
        <v>4147</v>
      </c>
      <c r="E1660" s="94">
        <v>0.03</v>
      </c>
      <c r="F1660" s="77" t="s">
        <v>94</v>
      </c>
      <c r="G1660" s="77" t="s">
        <v>108</v>
      </c>
      <c r="H1660" s="77"/>
      <c r="I1660" s="77"/>
      <c r="J1660" s="77"/>
      <c r="K1660" s="79"/>
      <c r="L1660" s="77"/>
      <c r="P1660" s="77"/>
      <c r="Q1660" s="77"/>
      <c r="R1660" s="77"/>
      <c r="S1660" s="77"/>
      <c r="V1660" s="77"/>
      <c r="W1660" s="77"/>
      <c r="X1660" s="77"/>
      <c r="Y1660" s="79"/>
      <c r="Z1660" s="79"/>
      <c r="AA1660" s="79"/>
      <c r="AB1660" s="79"/>
      <c r="AC1660" s="79"/>
      <c r="AD1660" s="79"/>
      <c r="AE1660" s="78"/>
      <c r="AF1660" s="77"/>
      <c r="AG1660" s="77"/>
      <c r="AH1660" s="77"/>
      <c r="AI1660" s="77"/>
      <c r="AJ1660" s="77"/>
      <c r="AK1660" s="77"/>
      <c r="AL1660" s="77"/>
      <c r="AM1660" s="77"/>
      <c r="AN1660" s="77"/>
      <c r="AO1660" s="77"/>
      <c r="AP1660" s="77"/>
      <c r="AQ1660" s="77"/>
      <c r="AR1660" s="77"/>
      <c r="AS1660" s="77"/>
      <c r="AT1660" s="77"/>
      <c r="AU1660" s="77"/>
    </row>
    <row r="1661" spans="1:47">
      <c r="A1661" s="77" t="s">
        <v>2304</v>
      </c>
      <c r="B1661" s="77" t="s">
        <v>2673</v>
      </c>
      <c r="C1661" s="78">
        <v>42612</v>
      </c>
      <c r="D1661" s="77" t="s">
        <v>4148</v>
      </c>
      <c r="E1661" s="94">
        <v>0.03</v>
      </c>
      <c r="F1661" s="77" t="s">
        <v>94</v>
      </c>
      <c r="G1661" s="77" t="s">
        <v>170</v>
      </c>
      <c r="H1661" s="77"/>
      <c r="I1661" s="77"/>
      <c r="J1661" s="77"/>
      <c r="K1661" s="79"/>
      <c r="L1661" s="77"/>
      <c r="P1661" s="77"/>
      <c r="Q1661" s="77"/>
      <c r="R1661" s="77"/>
      <c r="S1661" s="77"/>
      <c r="V1661" s="77"/>
      <c r="W1661" s="77"/>
      <c r="X1661" s="77"/>
      <c r="Y1661" s="79"/>
      <c r="Z1661" s="79"/>
      <c r="AA1661" s="79"/>
      <c r="AB1661" s="79"/>
      <c r="AC1661" s="79"/>
      <c r="AD1661" s="79"/>
      <c r="AE1661" s="78"/>
      <c r="AF1661" s="77"/>
      <c r="AG1661" s="77"/>
      <c r="AH1661" s="77"/>
      <c r="AI1661" s="77"/>
      <c r="AJ1661" s="77"/>
      <c r="AK1661" s="77"/>
      <c r="AL1661" s="77"/>
      <c r="AM1661" s="77"/>
      <c r="AN1661" s="77"/>
      <c r="AO1661" s="77"/>
      <c r="AP1661" s="77"/>
      <c r="AQ1661" s="77"/>
      <c r="AR1661" s="77"/>
      <c r="AS1661" s="77"/>
      <c r="AT1661" s="77"/>
      <c r="AU1661" s="77"/>
    </row>
    <row r="1662" spans="1:47">
      <c r="A1662" s="77" t="s">
        <v>2304</v>
      </c>
      <c r="B1662" s="77" t="s">
        <v>2673</v>
      </c>
      <c r="C1662" s="78">
        <v>42612</v>
      </c>
      <c r="D1662" s="77" t="s">
        <v>4149</v>
      </c>
      <c r="E1662" s="94">
        <v>0.05</v>
      </c>
      <c r="F1662" s="77" t="s">
        <v>94</v>
      </c>
      <c r="G1662" s="77" t="s">
        <v>105</v>
      </c>
      <c r="H1662" s="77"/>
      <c r="I1662" s="77"/>
      <c r="J1662" s="77"/>
      <c r="K1662" s="79"/>
      <c r="L1662" s="77"/>
      <c r="P1662" s="77"/>
      <c r="Q1662" s="77"/>
      <c r="R1662" s="77"/>
      <c r="S1662" s="77"/>
      <c r="V1662" s="77"/>
      <c r="W1662" s="77"/>
      <c r="X1662" s="77"/>
      <c r="Y1662" s="79"/>
      <c r="Z1662" s="79"/>
      <c r="AA1662" s="79"/>
      <c r="AB1662" s="79"/>
      <c r="AC1662" s="79"/>
      <c r="AD1662" s="79"/>
      <c r="AE1662" s="78"/>
      <c r="AF1662" s="77"/>
      <c r="AG1662" s="77"/>
      <c r="AH1662" s="77"/>
      <c r="AI1662" s="77"/>
      <c r="AJ1662" s="77"/>
      <c r="AK1662" s="77"/>
      <c r="AL1662" s="77"/>
      <c r="AM1662" s="77"/>
      <c r="AN1662" s="77"/>
      <c r="AO1662" s="77"/>
      <c r="AP1662" s="77"/>
      <c r="AQ1662" s="77"/>
      <c r="AR1662" s="77"/>
      <c r="AS1662" s="77"/>
      <c r="AT1662" s="77"/>
      <c r="AU1662" s="77"/>
    </row>
    <row r="1663" spans="1:47">
      <c r="A1663" s="77" t="s">
        <v>2304</v>
      </c>
      <c r="B1663" s="77" t="s">
        <v>2673</v>
      </c>
      <c r="C1663" s="78">
        <v>42612</v>
      </c>
      <c r="D1663" s="77" t="s">
        <v>4150</v>
      </c>
      <c r="E1663" s="94">
        <v>0.05</v>
      </c>
      <c r="F1663" s="77" t="s">
        <v>94</v>
      </c>
      <c r="G1663" s="77" t="s">
        <v>105</v>
      </c>
      <c r="H1663" s="77"/>
      <c r="I1663" s="77"/>
      <c r="J1663" s="77"/>
      <c r="K1663" s="79"/>
      <c r="L1663" s="77"/>
      <c r="P1663" s="77"/>
      <c r="Q1663" s="77"/>
      <c r="R1663" s="77"/>
      <c r="S1663" s="77"/>
      <c r="V1663" s="77"/>
      <c r="W1663" s="77"/>
      <c r="X1663" s="77"/>
      <c r="Y1663" s="79"/>
      <c r="Z1663" s="79"/>
      <c r="AA1663" s="79"/>
      <c r="AB1663" s="79"/>
      <c r="AC1663" s="79"/>
      <c r="AD1663" s="79"/>
      <c r="AE1663" s="78"/>
      <c r="AF1663" s="77"/>
      <c r="AG1663" s="77"/>
      <c r="AH1663" s="77"/>
      <c r="AI1663" s="77"/>
      <c r="AJ1663" s="77"/>
      <c r="AK1663" s="77"/>
      <c r="AL1663" s="77"/>
      <c r="AM1663" s="77"/>
      <c r="AN1663" s="77"/>
      <c r="AO1663" s="77"/>
      <c r="AP1663" s="77"/>
      <c r="AQ1663" s="77"/>
      <c r="AR1663" s="77"/>
      <c r="AS1663" s="77"/>
      <c r="AT1663" s="77"/>
      <c r="AU1663" s="77"/>
    </row>
    <row r="1664" spans="1:47">
      <c r="A1664" s="77" t="s">
        <v>2304</v>
      </c>
      <c r="B1664" s="77" t="s">
        <v>2673</v>
      </c>
      <c r="C1664" s="78">
        <v>42612</v>
      </c>
      <c r="D1664" s="77" t="s">
        <v>4151</v>
      </c>
      <c r="E1664" s="94">
        <v>0.06</v>
      </c>
      <c r="F1664" s="77" t="s">
        <v>94</v>
      </c>
      <c r="G1664" s="77" t="s">
        <v>94</v>
      </c>
      <c r="H1664" s="77"/>
      <c r="I1664" s="77"/>
      <c r="J1664" s="77"/>
      <c r="K1664" s="79"/>
      <c r="L1664" s="77"/>
      <c r="P1664" s="77"/>
      <c r="Q1664" s="77"/>
      <c r="R1664" s="77"/>
      <c r="S1664" s="77"/>
      <c r="V1664" s="77"/>
      <c r="W1664" s="77"/>
      <c r="X1664" s="77"/>
      <c r="Y1664" s="79"/>
      <c r="Z1664" s="79"/>
      <c r="AA1664" s="79"/>
      <c r="AB1664" s="79"/>
      <c r="AC1664" s="79"/>
      <c r="AD1664" s="79"/>
      <c r="AE1664" s="78"/>
      <c r="AF1664" s="77"/>
      <c r="AG1664" s="77"/>
      <c r="AH1664" s="77"/>
      <c r="AI1664" s="77"/>
      <c r="AJ1664" s="77"/>
      <c r="AK1664" s="77"/>
      <c r="AL1664" s="77"/>
      <c r="AM1664" s="77"/>
      <c r="AN1664" s="77"/>
      <c r="AO1664" s="77"/>
      <c r="AP1664" s="77"/>
      <c r="AQ1664" s="77"/>
      <c r="AR1664" s="77"/>
      <c r="AS1664" s="77"/>
      <c r="AT1664" s="77"/>
      <c r="AU1664" s="77"/>
    </row>
    <row r="1665" spans="1:47">
      <c r="A1665" s="77" t="s">
        <v>2304</v>
      </c>
      <c r="B1665" s="77" t="s">
        <v>2673</v>
      </c>
      <c r="C1665" s="78">
        <v>42612</v>
      </c>
      <c r="D1665" s="77" t="s">
        <v>4152</v>
      </c>
      <c r="E1665" s="94">
        <v>7.0000000000000007E-2</v>
      </c>
      <c r="F1665" s="77" t="s">
        <v>94</v>
      </c>
      <c r="G1665" s="77" t="s">
        <v>127</v>
      </c>
      <c r="H1665" s="77"/>
      <c r="I1665" s="77"/>
      <c r="J1665" s="77"/>
      <c r="K1665" s="79"/>
      <c r="L1665" s="77"/>
      <c r="P1665" s="77"/>
      <c r="Q1665" s="77"/>
      <c r="R1665" s="77"/>
      <c r="S1665" s="77"/>
      <c r="V1665" s="77"/>
      <c r="W1665" s="77"/>
      <c r="X1665" s="77"/>
      <c r="Y1665" s="79"/>
      <c r="Z1665" s="79"/>
      <c r="AA1665" s="79"/>
      <c r="AB1665" s="79"/>
      <c r="AC1665" s="79"/>
      <c r="AD1665" s="79"/>
      <c r="AE1665" s="78"/>
      <c r="AF1665" s="77"/>
      <c r="AG1665" s="77"/>
      <c r="AH1665" s="77"/>
      <c r="AI1665" s="77"/>
      <c r="AJ1665" s="77"/>
      <c r="AK1665" s="77"/>
      <c r="AL1665" s="77"/>
      <c r="AM1665" s="77"/>
      <c r="AN1665" s="77"/>
      <c r="AO1665" s="77"/>
      <c r="AP1665" s="77"/>
      <c r="AQ1665" s="77"/>
      <c r="AR1665" s="77"/>
      <c r="AS1665" s="77"/>
      <c r="AT1665" s="77"/>
      <c r="AU1665" s="77"/>
    </row>
    <row r="1666" spans="1:47">
      <c r="A1666" s="77" t="s">
        <v>2304</v>
      </c>
      <c r="B1666" s="77" t="s">
        <v>2673</v>
      </c>
      <c r="C1666" s="78">
        <v>42612</v>
      </c>
      <c r="D1666" s="77" t="s">
        <v>4153</v>
      </c>
      <c r="E1666" s="94">
        <v>0.08</v>
      </c>
      <c r="F1666" s="77" t="s">
        <v>94</v>
      </c>
      <c r="G1666" s="77" t="s">
        <v>94</v>
      </c>
      <c r="H1666" s="77"/>
      <c r="I1666" s="77"/>
      <c r="J1666" s="77"/>
      <c r="K1666" s="79"/>
      <c r="L1666" s="77"/>
      <c r="P1666" s="77"/>
      <c r="Q1666" s="77"/>
      <c r="R1666" s="77"/>
      <c r="S1666" s="77"/>
      <c r="V1666" s="77"/>
      <c r="W1666" s="77"/>
      <c r="X1666" s="77"/>
      <c r="Y1666" s="79"/>
      <c r="Z1666" s="79"/>
      <c r="AA1666" s="79"/>
      <c r="AB1666" s="79"/>
      <c r="AC1666" s="79"/>
      <c r="AD1666" s="79"/>
      <c r="AE1666" s="78"/>
      <c r="AF1666" s="77"/>
      <c r="AG1666" s="77"/>
      <c r="AH1666" s="77"/>
      <c r="AI1666" s="77"/>
      <c r="AJ1666" s="77"/>
      <c r="AK1666" s="77"/>
      <c r="AL1666" s="77"/>
      <c r="AM1666" s="77"/>
      <c r="AN1666" s="77"/>
      <c r="AO1666" s="77"/>
      <c r="AP1666" s="77"/>
      <c r="AQ1666" s="77"/>
      <c r="AR1666" s="77"/>
      <c r="AS1666" s="77"/>
      <c r="AT1666" s="77"/>
      <c r="AU1666" s="77"/>
    </row>
    <row r="1667" spans="1:47">
      <c r="A1667" s="77" t="s">
        <v>2304</v>
      </c>
      <c r="B1667" s="77" t="s">
        <v>2673</v>
      </c>
      <c r="C1667" s="78">
        <v>42612</v>
      </c>
      <c r="D1667" s="77" t="s">
        <v>4154</v>
      </c>
      <c r="E1667" s="94">
        <v>0.08</v>
      </c>
      <c r="F1667" s="77" t="s">
        <v>94</v>
      </c>
      <c r="G1667" s="77" t="s">
        <v>116</v>
      </c>
      <c r="H1667" s="77"/>
      <c r="I1667" s="77"/>
      <c r="J1667" s="77"/>
      <c r="K1667" s="79"/>
      <c r="L1667" s="77"/>
      <c r="P1667" s="77"/>
      <c r="Q1667" s="77"/>
      <c r="R1667" s="77"/>
      <c r="S1667" s="77"/>
      <c r="V1667" s="77"/>
      <c r="W1667" s="77"/>
      <c r="X1667" s="77"/>
      <c r="Y1667" s="79"/>
      <c r="Z1667" s="79"/>
      <c r="AA1667" s="79"/>
      <c r="AB1667" s="79"/>
      <c r="AC1667" s="79"/>
      <c r="AD1667" s="79"/>
      <c r="AE1667" s="78"/>
      <c r="AF1667" s="77"/>
      <c r="AG1667" s="77"/>
      <c r="AH1667" s="77"/>
      <c r="AI1667" s="77"/>
      <c r="AJ1667" s="77"/>
      <c r="AK1667" s="77"/>
      <c r="AL1667" s="77"/>
      <c r="AM1667" s="77"/>
      <c r="AN1667" s="77"/>
      <c r="AO1667" s="77"/>
      <c r="AP1667" s="77"/>
      <c r="AQ1667" s="77"/>
      <c r="AR1667" s="77"/>
      <c r="AS1667" s="77"/>
      <c r="AT1667" s="77"/>
      <c r="AU1667" s="77"/>
    </row>
    <row r="1668" spans="1:47">
      <c r="A1668" s="77" t="s">
        <v>2304</v>
      </c>
      <c r="B1668" s="77" t="s">
        <v>2673</v>
      </c>
      <c r="C1668" s="78">
        <v>42612</v>
      </c>
      <c r="D1668" s="77" t="s">
        <v>4155</v>
      </c>
      <c r="E1668" s="94">
        <v>0.1</v>
      </c>
      <c r="F1668" s="77" t="s">
        <v>94</v>
      </c>
      <c r="G1668" s="77" t="s">
        <v>131</v>
      </c>
      <c r="H1668" s="77"/>
      <c r="I1668" s="77"/>
      <c r="J1668" s="77"/>
      <c r="K1668" s="79"/>
      <c r="L1668" s="77"/>
      <c r="P1668" s="77"/>
      <c r="Q1668" s="77"/>
      <c r="R1668" s="77"/>
      <c r="S1668" s="77"/>
      <c r="V1668" s="77"/>
      <c r="W1668" s="77"/>
      <c r="X1668" s="77"/>
      <c r="Y1668" s="79"/>
      <c r="Z1668" s="79"/>
      <c r="AA1668" s="79"/>
      <c r="AB1668" s="79"/>
      <c r="AC1668" s="79"/>
      <c r="AD1668" s="79"/>
      <c r="AE1668" s="78"/>
      <c r="AF1668" s="77"/>
      <c r="AG1668" s="77"/>
      <c r="AH1668" s="77"/>
      <c r="AI1668" s="77"/>
      <c r="AJ1668" s="77"/>
      <c r="AK1668" s="77"/>
      <c r="AL1668" s="77"/>
      <c r="AM1668" s="77"/>
      <c r="AN1668" s="77"/>
      <c r="AO1668" s="77"/>
      <c r="AP1668" s="77"/>
      <c r="AQ1668" s="77"/>
      <c r="AR1668" s="77"/>
      <c r="AS1668" s="77"/>
      <c r="AT1668" s="77"/>
      <c r="AU1668" s="77"/>
    </row>
    <row r="1669" spans="1:47">
      <c r="A1669" s="77" t="s">
        <v>2304</v>
      </c>
      <c r="B1669" s="77" t="s">
        <v>2673</v>
      </c>
      <c r="C1669" s="78">
        <v>42612</v>
      </c>
      <c r="D1669" s="77" t="s">
        <v>4156</v>
      </c>
      <c r="E1669" s="94">
        <v>0.11</v>
      </c>
      <c r="F1669" s="77" t="s">
        <v>94</v>
      </c>
      <c r="G1669" s="77" t="s">
        <v>94</v>
      </c>
      <c r="H1669" s="77"/>
      <c r="I1669" s="77"/>
      <c r="J1669" s="77"/>
      <c r="K1669" s="79"/>
      <c r="L1669" s="77"/>
      <c r="P1669" s="77"/>
      <c r="Q1669" s="77"/>
      <c r="R1669" s="77"/>
      <c r="S1669" s="77"/>
      <c r="V1669" s="77"/>
      <c r="W1669" s="77"/>
      <c r="X1669" s="77"/>
      <c r="Y1669" s="79"/>
      <c r="Z1669" s="79"/>
      <c r="AA1669" s="79"/>
      <c r="AB1669" s="79"/>
      <c r="AC1669" s="79"/>
      <c r="AD1669" s="79"/>
      <c r="AE1669" s="78"/>
      <c r="AF1669" s="77"/>
      <c r="AG1669" s="77"/>
      <c r="AH1669" s="77"/>
      <c r="AI1669" s="77"/>
      <c r="AJ1669" s="77"/>
      <c r="AK1669" s="77"/>
      <c r="AL1669" s="77"/>
      <c r="AM1669" s="77"/>
      <c r="AN1669" s="77"/>
      <c r="AO1669" s="77"/>
      <c r="AP1669" s="77"/>
      <c r="AQ1669" s="77"/>
      <c r="AR1669" s="77"/>
      <c r="AS1669" s="77"/>
      <c r="AT1669" s="77"/>
      <c r="AU1669" s="77"/>
    </row>
    <row r="1670" spans="1:47">
      <c r="A1670" s="77" t="s">
        <v>2304</v>
      </c>
      <c r="B1670" s="77" t="s">
        <v>2673</v>
      </c>
      <c r="C1670" s="78">
        <v>42612</v>
      </c>
      <c r="D1670" s="77" t="s">
        <v>4157</v>
      </c>
      <c r="E1670" s="94">
        <v>0.17</v>
      </c>
      <c r="F1670" s="77" t="s">
        <v>94</v>
      </c>
      <c r="G1670" s="77" t="s">
        <v>127</v>
      </c>
      <c r="H1670" s="77"/>
      <c r="I1670" s="77"/>
      <c r="J1670" s="77"/>
      <c r="K1670" s="79"/>
      <c r="L1670" s="77"/>
      <c r="P1670" s="77"/>
      <c r="Q1670" s="77"/>
      <c r="R1670" s="77"/>
      <c r="S1670" s="77"/>
      <c r="V1670" s="77"/>
      <c r="W1670" s="77"/>
      <c r="X1670" s="77"/>
      <c r="Y1670" s="79"/>
      <c r="Z1670" s="79"/>
      <c r="AA1670" s="79"/>
      <c r="AB1670" s="79"/>
      <c r="AC1670" s="79"/>
      <c r="AD1670" s="79"/>
      <c r="AE1670" s="78"/>
      <c r="AF1670" s="77"/>
      <c r="AG1670" s="77"/>
      <c r="AH1670" s="77"/>
      <c r="AI1670" s="77"/>
      <c r="AJ1670" s="77"/>
      <c r="AK1670" s="77"/>
      <c r="AL1670" s="77"/>
      <c r="AM1670" s="77"/>
      <c r="AN1670" s="77"/>
      <c r="AO1670" s="77"/>
      <c r="AP1670" s="77"/>
      <c r="AQ1670" s="77"/>
      <c r="AR1670" s="77"/>
      <c r="AS1670" s="77"/>
      <c r="AT1670" s="77"/>
      <c r="AU1670" s="77"/>
    </row>
    <row r="1671" spans="1:47">
      <c r="A1671" s="77" t="s">
        <v>2304</v>
      </c>
      <c r="B1671" s="77" t="s">
        <v>2673</v>
      </c>
      <c r="C1671" s="78">
        <v>42612</v>
      </c>
      <c r="D1671" s="77" t="s">
        <v>4158</v>
      </c>
      <c r="E1671" s="94">
        <v>0.19</v>
      </c>
      <c r="F1671" s="77" t="s">
        <v>94</v>
      </c>
      <c r="G1671" s="77" t="s">
        <v>94</v>
      </c>
      <c r="H1671" s="77"/>
      <c r="I1671" s="77"/>
      <c r="J1671" s="77"/>
      <c r="K1671" s="79"/>
      <c r="L1671" s="77"/>
      <c r="P1671" s="77"/>
      <c r="Q1671" s="77"/>
      <c r="R1671" s="77"/>
      <c r="S1671" s="77"/>
      <c r="V1671" s="77"/>
      <c r="W1671" s="77"/>
      <c r="X1671" s="77"/>
      <c r="Y1671" s="79"/>
      <c r="Z1671" s="79"/>
      <c r="AA1671" s="79"/>
      <c r="AB1671" s="79"/>
      <c r="AC1671" s="79"/>
      <c r="AD1671" s="79"/>
      <c r="AE1671" s="78"/>
      <c r="AF1671" s="77"/>
      <c r="AG1671" s="77"/>
      <c r="AH1671" s="77"/>
      <c r="AI1671" s="77"/>
      <c r="AJ1671" s="77"/>
      <c r="AK1671" s="77"/>
      <c r="AL1671" s="77"/>
      <c r="AM1671" s="77"/>
      <c r="AN1671" s="77"/>
      <c r="AO1671" s="77"/>
      <c r="AP1671" s="77"/>
      <c r="AQ1671" s="77"/>
      <c r="AR1671" s="77"/>
      <c r="AS1671" s="77"/>
      <c r="AT1671" s="77"/>
      <c r="AU1671" s="77"/>
    </row>
    <row r="1672" spans="1:47">
      <c r="A1672" s="77" t="s">
        <v>2304</v>
      </c>
      <c r="B1672" s="77" t="s">
        <v>2673</v>
      </c>
      <c r="C1672" s="78">
        <v>42612</v>
      </c>
      <c r="D1672" s="77" t="s">
        <v>4159</v>
      </c>
      <c r="E1672" s="94">
        <v>0.22</v>
      </c>
      <c r="F1672" s="77" t="s">
        <v>94</v>
      </c>
      <c r="G1672" s="77" t="s">
        <v>170</v>
      </c>
      <c r="H1672" s="77"/>
      <c r="I1672" s="77"/>
      <c r="J1672" s="77"/>
      <c r="K1672" s="79"/>
      <c r="L1672" s="77"/>
      <c r="P1672" s="77"/>
      <c r="Q1672" s="77"/>
      <c r="R1672" s="77"/>
      <c r="S1672" s="77"/>
      <c r="V1672" s="77"/>
      <c r="W1672" s="77"/>
      <c r="X1672" s="77"/>
      <c r="Y1672" s="79"/>
      <c r="Z1672" s="79"/>
      <c r="AA1672" s="79"/>
      <c r="AB1672" s="79"/>
      <c r="AC1672" s="79"/>
      <c r="AD1672" s="79"/>
      <c r="AE1672" s="78"/>
      <c r="AF1672" s="77"/>
      <c r="AG1672" s="77"/>
      <c r="AH1672" s="77"/>
      <c r="AI1672" s="77"/>
      <c r="AJ1672" s="77"/>
      <c r="AK1672" s="77"/>
      <c r="AL1672" s="77"/>
      <c r="AM1672" s="77"/>
      <c r="AN1672" s="77"/>
      <c r="AO1672" s="77"/>
      <c r="AP1672" s="77"/>
      <c r="AQ1672" s="77"/>
      <c r="AR1672" s="77"/>
      <c r="AS1672" s="77"/>
      <c r="AT1672" s="77"/>
      <c r="AU1672" s="77"/>
    </row>
    <row r="1673" spans="1:47">
      <c r="A1673" s="77" t="s">
        <v>2304</v>
      </c>
      <c r="B1673" s="77" t="s">
        <v>2673</v>
      </c>
      <c r="C1673" s="78">
        <v>42612</v>
      </c>
      <c r="D1673" s="77" t="s">
        <v>4160</v>
      </c>
      <c r="E1673" s="94">
        <v>0.24</v>
      </c>
      <c r="F1673" s="77" t="s">
        <v>94</v>
      </c>
      <c r="G1673" s="77" t="s">
        <v>135</v>
      </c>
      <c r="H1673" s="77"/>
      <c r="I1673" s="77"/>
      <c r="J1673" s="77"/>
      <c r="K1673" s="79"/>
      <c r="L1673" s="77"/>
      <c r="P1673" s="77"/>
      <c r="Q1673" s="77"/>
      <c r="R1673" s="77"/>
      <c r="S1673" s="77"/>
      <c r="V1673" s="77"/>
      <c r="W1673" s="77"/>
      <c r="X1673" s="77"/>
      <c r="Y1673" s="79"/>
      <c r="Z1673" s="79"/>
      <c r="AA1673" s="79"/>
      <c r="AB1673" s="79"/>
      <c r="AC1673" s="79"/>
      <c r="AD1673" s="79"/>
      <c r="AE1673" s="78"/>
      <c r="AF1673" s="77"/>
      <c r="AG1673" s="77"/>
      <c r="AH1673" s="77"/>
      <c r="AI1673" s="77"/>
      <c r="AJ1673" s="77"/>
      <c r="AK1673" s="77"/>
      <c r="AL1673" s="77"/>
      <c r="AM1673" s="77"/>
      <c r="AN1673" s="77"/>
      <c r="AO1673" s="77"/>
      <c r="AP1673" s="77"/>
      <c r="AQ1673" s="77"/>
      <c r="AR1673" s="77"/>
      <c r="AS1673" s="77"/>
      <c r="AT1673" s="77"/>
      <c r="AU1673" s="77"/>
    </row>
    <row r="1674" spans="1:47">
      <c r="A1674" s="77" t="s">
        <v>2304</v>
      </c>
      <c r="B1674" s="77" t="s">
        <v>2673</v>
      </c>
      <c r="C1674" s="78">
        <v>42612</v>
      </c>
      <c r="D1674" s="77" t="s">
        <v>4161</v>
      </c>
      <c r="E1674" s="94">
        <v>0.28999999999999998</v>
      </c>
      <c r="F1674" s="77" t="s">
        <v>94</v>
      </c>
      <c r="G1674" s="77" t="s">
        <v>205</v>
      </c>
      <c r="H1674" s="77"/>
      <c r="I1674" s="77"/>
      <c r="J1674" s="77"/>
      <c r="K1674" s="79"/>
      <c r="L1674" s="77"/>
      <c r="P1674" s="77"/>
      <c r="Q1674" s="77"/>
      <c r="R1674" s="77"/>
      <c r="S1674" s="77"/>
      <c r="V1674" s="77"/>
      <c r="W1674" s="77"/>
      <c r="X1674" s="77"/>
      <c r="Y1674" s="79"/>
      <c r="Z1674" s="79"/>
      <c r="AA1674" s="79"/>
      <c r="AB1674" s="79"/>
      <c r="AC1674" s="79"/>
      <c r="AD1674" s="79"/>
      <c r="AE1674" s="78"/>
      <c r="AF1674" s="77"/>
      <c r="AG1674" s="77"/>
      <c r="AH1674" s="77"/>
      <c r="AI1674" s="77"/>
      <c r="AJ1674" s="77"/>
      <c r="AK1674" s="77"/>
      <c r="AL1674" s="77"/>
      <c r="AM1674" s="77"/>
      <c r="AN1674" s="77"/>
      <c r="AO1674" s="77"/>
      <c r="AP1674" s="77"/>
      <c r="AQ1674" s="77"/>
      <c r="AR1674" s="77"/>
      <c r="AS1674" s="77"/>
      <c r="AT1674" s="77"/>
      <c r="AU1674" s="77"/>
    </row>
    <row r="1675" spans="1:47">
      <c r="A1675" s="77" t="s">
        <v>2304</v>
      </c>
      <c r="B1675" s="77" t="s">
        <v>2673</v>
      </c>
      <c r="C1675" s="78">
        <v>42612</v>
      </c>
      <c r="D1675" s="77" t="s">
        <v>4162</v>
      </c>
      <c r="E1675" s="94">
        <v>0.28999999999999998</v>
      </c>
      <c r="F1675" s="77" t="s">
        <v>94</v>
      </c>
      <c r="G1675" s="77" t="s">
        <v>186</v>
      </c>
      <c r="H1675" s="77"/>
      <c r="I1675" s="77"/>
      <c r="J1675" s="77"/>
      <c r="K1675" s="79"/>
      <c r="L1675" s="77"/>
      <c r="P1675" s="77"/>
      <c r="Q1675" s="77"/>
      <c r="R1675" s="77"/>
      <c r="S1675" s="77"/>
      <c r="V1675" s="77"/>
      <c r="W1675" s="77"/>
      <c r="X1675" s="77"/>
      <c r="Y1675" s="79"/>
      <c r="Z1675" s="79"/>
      <c r="AA1675" s="79"/>
      <c r="AB1675" s="79"/>
      <c r="AC1675" s="79"/>
      <c r="AD1675" s="79"/>
      <c r="AE1675" s="78"/>
      <c r="AF1675" s="77"/>
      <c r="AG1675" s="77"/>
      <c r="AH1675" s="77"/>
      <c r="AI1675" s="77"/>
      <c r="AJ1675" s="77"/>
      <c r="AK1675" s="77"/>
      <c r="AL1675" s="77"/>
      <c r="AM1675" s="77"/>
      <c r="AN1675" s="77"/>
      <c r="AO1675" s="77"/>
      <c r="AP1675" s="77"/>
      <c r="AQ1675" s="77"/>
      <c r="AR1675" s="77"/>
      <c r="AS1675" s="77"/>
      <c r="AT1675" s="77"/>
      <c r="AU1675" s="77"/>
    </row>
    <row r="1676" spans="1:47">
      <c r="A1676" s="77" t="s">
        <v>2304</v>
      </c>
      <c r="B1676" s="77" t="s">
        <v>2673</v>
      </c>
      <c r="C1676" s="78">
        <v>42612</v>
      </c>
      <c r="D1676" s="77" t="s">
        <v>4163</v>
      </c>
      <c r="E1676" s="94">
        <v>0.3</v>
      </c>
      <c r="F1676" s="77" t="s">
        <v>94</v>
      </c>
      <c r="G1676" s="77" t="s">
        <v>166</v>
      </c>
      <c r="H1676" s="77"/>
      <c r="I1676" s="77"/>
      <c r="J1676" s="77"/>
      <c r="K1676" s="79"/>
      <c r="L1676" s="77"/>
      <c r="P1676" s="77"/>
      <c r="Q1676" s="77"/>
      <c r="R1676" s="77"/>
      <c r="S1676" s="77"/>
      <c r="V1676" s="77"/>
      <c r="W1676" s="77"/>
      <c r="X1676" s="77"/>
      <c r="Y1676" s="79"/>
      <c r="Z1676" s="79"/>
      <c r="AA1676" s="79"/>
      <c r="AB1676" s="79"/>
      <c r="AC1676" s="79"/>
      <c r="AD1676" s="79"/>
      <c r="AE1676" s="78"/>
      <c r="AF1676" s="77"/>
      <c r="AG1676" s="77"/>
      <c r="AH1676" s="77"/>
      <c r="AI1676" s="77"/>
      <c r="AJ1676" s="77"/>
      <c r="AK1676" s="77"/>
      <c r="AL1676" s="77"/>
      <c r="AM1676" s="77"/>
      <c r="AN1676" s="77"/>
      <c r="AO1676" s="77"/>
      <c r="AP1676" s="77"/>
      <c r="AQ1676" s="77"/>
      <c r="AR1676" s="77"/>
      <c r="AS1676" s="77"/>
      <c r="AT1676" s="77"/>
      <c r="AU1676" s="77"/>
    </row>
    <row r="1677" spans="1:47">
      <c r="A1677" s="77" t="s">
        <v>2304</v>
      </c>
      <c r="B1677" s="77" t="s">
        <v>2673</v>
      </c>
      <c r="C1677" s="78">
        <v>42612</v>
      </c>
      <c r="D1677" s="77" t="s">
        <v>4164</v>
      </c>
      <c r="E1677" s="94">
        <v>0.35</v>
      </c>
      <c r="F1677" s="77" t="s">
        <v>94</v>
      </c>
      <c r="G1677" s="77" t="s">
        <v>94</v>
      </c>
      <c r="H1677" s="77"/>
      <c r="I1677" s="77"/>
      <c r="J1677" s="77"/>
      <c r="K1677" s="79"/>
      <c r="L1677" s="77"/>
      <c r="P1677" s="77"/>
      <c r="Q1677" s="77"/>
      <c r="R1677" s="77"/>
      <c r="S1677" s="77"/>
      <c r="V1677" s="77"/>
      <c r="W1677" s="77"/>
      <c r="X1677" s="77"/>
      <c r="Y1677" s="79"/>
      <c r="Z1677" s="79"/>
      <c r="AA1677" s="79"/>
      <c r="AB1677" s="79"/>
      <c r="AC1677" s="79"/>
      <c r="AD1677" s="79"/>
      <c r="AE1677" s="78"/>
      <c r="AF1677" s="77"/>
      <c r="AG1677" s="77"/>
      <c r="AH1677" s="77"/>
      <c r="AI1677" s="77"/>
      <c r="AJ1677" s="77"/>
      <c r="AK1677" s="77"/>
      <c r="AL1677" s="77"/>
      <c r="AM1677" s="77"/>
      <c r="AN1677" s="77"/>
      <c r="AO1677" s="77"/>
      <c r="AP1677" s="77"/>
      <c r="AQ1677" s="77"/>
      <c r="AR1677" s="77"/>
      <c r="AS1677" s="77"/>
      <c r="AT1677" s="77"/>
      <c r="AU1677" s="77"/>
    </row>
    <row r="1678" spans="1:47">
      <c r="A1678" s="77" t="s">
        <v>2304</v>
      </c>
      <c r="B1678" s="77" t="s">
        <v>2673</v>
      </c>
      <c r="C1678" s="78">
        <v>42612</v>
      </c>
      <c r="D1678" s="77" t="s">
        <v>4165</v>
      </c>
      <c r="E1678" s="94">
        <v>0.38</v>
      </c>
      <c r="F1678" s="77" t="s">
        <v>94</v>
      </c>
      <c r="G1678" s="77" t="s">
        <v>272</v>
      </c>
      <c r="H1678" s="77"/>
      <c r="I1678" s="77"/>
      <c r="J1678" s="77"/>
      <c r="K1678" s="79"/>
      <c r="L1678" s="77"/>
      <c r="P1678" s="77"/>
      <c r="Q1678" s="77"/>
      <c r="R1678" s="77"/>
      <c r="S1678" s="77"/>
      <c r="V1678" s="77"/>
      <c r="W1678" s="77"/>
      <c r="X1678" s="77"/>
      <c r="Y1678" s="79"/>
      <c r="Z1678" s="79"/>
      <c r="AA1678" s="79"/>
      <c r="AB1678" s="79"/>
      <c r="AC1678" s="79"/>
      <c r="AD1678" s="79"/>
      <c r="AE1678" s="78"/>
      <c r="AF1678" s="77"/>
      <c r="AG1678" s="77"/>
      <c r="AH1678" s="77"/>
      <c r="AI1678" s="77"/>
      <c r="AJ1678" s="77"/>
      <c r="AK1678" s="77"/>
      <c r="AL1678" s="77"/>
      <c r="AM1678" s="77"/>
      <c r="AN1678" s="77"/>
      <c r="AO1678" s="77"/>
      <c r="AP1678" s="77"/>
      <c r="AQ1678" s="77"/>
      <c r="AR1678" s="77"/>
      <c r="AS1678" s="77"/>
      <c r="AT1678" s="77"/>
      <c r="AU1678" s="77"/>
    </row>
    <row r="1679" spans="1:47">
      <c r="A1679" s="77" t="s">
        <v>2304</v>
      </c>
      <c r="B1679" s="77" t="s">
        <v>2673</v>
      </c>
      <c r="C1679" s="78">
        <v>42612</v>
      </c>
      <c r="D1679" s="77" t="s">
        <v>4166</v>
      </c>
      <c r="E1679" s="94">
        <v>0.55000000000000004</v>
      </c>
      <c r="F1679" s="77" t="s">
        <v>94</v>
      </c>
      <c r="G1679" s="77" t="s">
        <v>127</v>
      </c>
      <c r="H1679" s="77"/>
      <c r="I1679" s="77"/>
      <c r="J1679" s="77"/>
      <c r="K1679" s="79"/>
      <c r="L1679" s="77"/>
      <c r="P1679" s="77"/>
      <c r="Q1679" s="77"/>
      <c r="R1679" s="77"/>
      <c r="S1679" s="77"/>
      <c r="V1679" s="77"/>
      <c r="W1679" s="77"/>
      <c r="X1679" s="77"/>
      <c r="Y1679" s="79"/>
      <c r="Z1679" s="79"/>
      <c r="AA1679" s="79"/>
      <c r="AB1679" s="79"/>
      <c r="AC1679" s="79"/>
      <c r="AD1679" s="79"/>
      <c r="AE1679" s="78"/>
      <c r="AF1679" s="77"/>
      <c r="AG1679" s="77"/>
      <c r="AH1679" s="77"/>
      <c r="AI1679" s="77"/>
      <c r="AJ1679" s="77"/>
      <c r="AK1679" s="77"/>
      <c r="AL1679" s="77"/>
      <c r="AM1679" s="77"/>
      <c r="AN1679" s="77"/>
      <c r="AO1679" s="77"/>
      <c r="AP1679" s="77"/>
      <c r="AQ1679" s="77"/>
      <c r="AR1679" s="77"/>
      <c r="AS1679" s="77"/>
      <c r="AT1679" s="77"/>
      <c r="AU1679" s="77"/>
    </row>
    <row r="1680" spans="1:47">
      <c r="A1680" s="77" t="s">
        <v>2304</v>
      </c>
      <c r="B1680" s="77" t="s">
        <v>2673</v>
      </c>
      <c r="C1680" s="78">
        <v>42612</v>
      </c>
      <c r="D1680" s="77" t="s">
        <v>4167</v>
      </c>
      <c r="E1680" s="94">
        <v>0.64</v>
      </c>
      <c r="F1680" s="77" t="s">
        <v>94</v>
      </c>
      <c r="G1680" s="77" t="s">
        <v>94</v>
      </c>
      <c r="H1680" s="77"/>
      <c r="I1680" s="77"/>
      <c r="J1680" s="77"/>
      <c r="K1680" s="79"/>
      <c r="L1680" s="77"/>
      <c r="P1680" s="77"/>
      <c r="Q1680" s="77"/>
      <c r="R1680" s="77"/>
      <c r="S1680" s="77"/>
      <c r="V1680" s="77"/>
      <c r="W1680" s="77"/>
      <c r="X1680" s="77"/>
      <c r="Y1680" s="79"/>
      <c r="Z1680" s="79"/>
      <c r="AA1680" s="79"/>
      <c r="AB1680" s="79"/>
      <c r="AC1680" s="79"/>
      <c r="AD1680" s="79"/>
      <c r="AE1680" s="78"/>
      <c r="AF1680" s="77"/>
      <c r="AG1680" s="77"/>
      <c r="AH1680" s="77"/>
      <c r="AI1680" s="77"/>
      <c r="AJ1680" s="77"/>
      <c r="AK1680" s="77"/>
      <c r="AL1680" s="77"/>
      <c r="AM1680" s="77"/>
      <c r="AN1680" s="77"/>
      <c r="AO1680" s="77"/>
      <c r="AP1680" s="77"/>
      <c r="AQ1680" s="77"/>
      <c r="AR1680" s="77"/>
      <c r="AS1680" s="77"/>
      <c r="AT1680" s="77"/>
      <c r="AU1680" s="77"/>
    </row>
    <row r="1681" spans="1:47">
      <c r="A1681" s="77" t="s">
        <v>2304</v>
      </c>
      <c r="B1681" s="77" t="s">
        <v>2673</v>
      </c>
      <c r="C1681" s="78">
        <v>42612</v>
      </c>
      <c r="D1681" s="77" t="s">
        <v>4168</v>
      </c>
      <c r="E1681" s="94">
        <v>0.68</v>
      </c>
      <c r="F1681" s="77" t="s">
        <v>94</v>
      </c>
      <c r="G1681" s="77" t="s">
        <v>127</v>
      </c>
      <c r="H1681" s="77"/>
      <c r="I1681" s="77"/>
      <c r="J1681" s="77"/>
      <c r="K1681" s="79"/>
      <c r="L1681" s="77"/>
      <c r="P1681" s="77"/>
      <c r="Q1681" s="77"/>
      <c r="R1681" s="77"/>
      <c r="S1681" s="77"/>
      <c r="V1681" s="77"/>
      <c r="W1681" s="77"/>
      <c r="X1681" s="77"/>
      <c r="Y1681" s="79"/>
      <c r="Z1681" s="79"/>
      <c r="AA1681" s="79"/>
      <c r="AB1681" s="79"/>
      <c r="AC1681" s="79"/>
      <c r="AD1681" s="79"/>
      <c r="AE1681" s="78"/>
      <c r="AF1681" s="77"/>
      <c r="AG1681" s="77"/>
      <c r="AH1681" s="77"/>
      <c r="AI1681" s="77"/>
      <c r="AJ1681" s="77"/>
      <c r="AK1681" s="77"/>
      <c r="AL1681" s="77"/>
      <c r="AM1681" s="77"/>
      <c r="AN1681" s="77"/>
      <c r="AO1681" s="77"/>
      <c r="AP1681" s="77"/>
      <c r="AQ1681" s="77"/>
      <c r="AR1681" s="77"/>
      <c r="AS1681" s="77"/>
      <c r="AT1681" s="77"/>
      <c r="AU1681" s="77"/>
    </row>
    <row r="1682" spans="1:47">
      <c r="A1682" s="77" t="s">
        <v>2304</v>
      </c>
      <c r="B1682" s="77" t="s">
        <v>2673</v>
      </c>
      <c r="C1682" s="78">
        <v>42612</v>
      </c>
      <c r="D1682" s="77" t="s">
        <v>4169</v>
      </c>
      <c r="E1682" s="94">
        <v>0.72</v>
      </c>
      <c r="F1682" s="77" t="s">
        <v>94</v>
      </c>
      <c r="G1682" s="77" t="s">
        <v>94</v>
      </c>
      <c r="H1682" s="77"/>
      <c r="I1682" s="77"/>
      <c r="J1682" s="77"/>
      <c r="K1682" s="79"/>
      <c r="L1682" s="77"/>
      <c r="P1682" s="77"/>
      <c r="Q1682" s="77"/>
      <c r="R1682" s="77"/>
      <c r="S1682" s="77"/>
      <c r="V1682" s="77"/>
      <c r="W1682" s="77"/>
      <c r="X1682" s="77"/>
      <c r="Y1682" s="79"/>
      <c r="Z1682" s="79"/>
      <c r="AA1682" s="79"/>
      <c r="AB1682" s="79"/>
      <c r="AC1682" s="79"/>
      <c r="AD1682" s="79"/>
      <c r="AE1682" s="78"/>
      <c r="AF1682" s="77"/>
      <c r="AG1682" s="77"/>
      <c r="AH1682" s="77"/>
      <c r="AI1682" s="77"/>
      <c r="AJ1682" s="77"/>
      <c r="AK1682" s="77"/>
      <c r="AL1682" s="77"/>
      <c r="AM1682" s="77"/>
      <c r="AN1682" s="77"/>
      <c r="AO1682" s="77"/>
      <c r="AP1682" s="77"/>
      <c r="AQ1682" s="77"/>
      <c r="AR1682" s="77"/>
      <c r="AS1682" s="77"/>
      <c r="AT1682" s="77"/>
      <c r="AU1682" s="77"/>
    </row>
    <row r="1683" spans="1:47">
      <c r="A1683" s="77" t="s">
        <v>2304</v>
      </c>
      <c r="B1683" s="77" t="s">
        <v>2673</v>
      </c>
      <c r="C1683" s="78">
        <v>42612</v>
      </c>
      <c r="D1683" s="77" t="s">
        <v>4170</v>
      </c>
      <c r="E1683" s="94">
        <v>0.73</v>
      </c>
      <c r="F1683" s="77" t="s">
        <v>94</v>
      </c>
      <c r="G1683" s="77" t="s">
        <v>94</v>
      </c>
      <c r="H1683" s="77"/>
      <c r="I1683" s="77"/>
      <c r="J1683" s="77"/>
      <c r="K1683" s="79"/>
      <c r="L1683" s="77"/>
      <c r="P1683" s="77"/>
      <c r="Q1683" s="77"/>
      <c r="R1683" s="77"/>
      <c r="S1683" s="77"/>
      <c r="V1683" s="77"/>
      <c r="W1683" s="77"/>
      <c r="X1683" s="77"/>
      <c r="Y1683" s="79"/>
      <c r="Z1683" s="79"/>
      <c r="AA1683" s="79"/>
      <c r="AB1683" s="79"/>
      <c r="AC1683" s="79"/>
      <c r="AD1683" s="79"/>
      <c r="AE1683" s="78"/>
      <c r="AF1683" s="77"/>
      <c r="AG1683" s="77"/>
      <c r="AH1683" s="77"/>
      <c r="AI1683" s="77"/>
      <c r="AJ1683" s="77"/>
      <c r="AK1683" s="77"/>
      <c r="AL1683" s="77"/>
      <c r="AM1683" s="77"/>
      <c r="AN1683" s="77"/>
      <c r="AO1683" s="77"/>
      <c r="AP1683" s="77"/>
      <c r="AQ1683" s="77"/>
      <c r="AR1683" s="77"/>
      <c r="AS1683" s="77"/>
      <c r="AT1683" s="77"/>
      <c r="AU1683" s="77"/>
    </row>
    <row r="1684" spans="1:47">
      <c r="A1684" s="77" t="s">
        <v>2304</v>
      </c>
      <c r="B1684" s="77" t="s">
        <v>2673</v>
      </c>
      <c r="C1684" s="78">
        <v>42612</v>
      </c>
      <c r="D1684" s="77" t="s">
        <v>4171</v>
      </c>
      <c r="E1684" s="94">
        <v>0.84</v>
      </c>
      <c r="F1684" s="77" t="s">
        <v>94</v>
      </c>
      <c r="G1684" s="77" t="s">
        <v>94</v>
      </c>
      <c r="H1684" s="77"/>
      <c r="I1684" s="77"/>
      <c r="J1684" s="77"/>
      <c r="K1684" s="79"/>
      <c r="L1684" s="77"/>
      <c r="P1684" s="77"/>
      <c r="Q1684" s="77"/>
      <c r="R1684" s="77"/>
      <c r="S1684" s="77"/>
      <c r="V1684" s="77"/>
      <c r="W1684" s="77"/>
      <c r="X1684" s="77"/>
      <c r="Y1684" s="79"/>
      <c r="Z1684" s="79"/>
      <c r="AA1684" s="79"/>
      <c r="AB1684" s="79"/>
      <c r="AC1684" s="79"/>
      <c r="AD1684" s="79"/>
      <c r="AE1684" s="78"/>
      <c r="AF1684" s="77"/>
      <c r="AG1684" s="77"/>
      <c r="AH1684" s="77"/>
      <c r="AI1684" s="77"/>
      <c r="AJ1684" s="77"/>
      <c r="AK1684" s="77"/>
      <c r="AL1684" s="77"/>
      <c r="AM1684" s="77"/>
      <c r="AN1684" s="77"/>
      <c r="AO1684" s="77"/>
      <c r="AP1684" s="77"/>
      <c r="AQ1684" s="77"/>
      <c r="AR1684" s="77"/>
      <c r="AS1684" s="77"/>
      <c r="AT1684" s="77"/>
      <c r="AU1684" s="77"/>
    </row>
    <row r="1685" spans="1:47">
      <c r="A1685" s="77" t="s">
        <v>2304</v>
      </c>
      <c r="B1685" s="77" t="s">
        <v>2673</v>
      </c>
      <c r="C1685" s="78">
        <v>42612</v>
      </c>
      <c r="D1685" s="77" t="s">
        <v>4172</v>
      </c>
      <c r="E1685" s="94">
        <v>1.08</v>
      </c>
      <c r="F1685" s="77" t="s">
        <v>94</v>
      </c>
      <c r="G1685" s="77" t="s">
        <v>103</v>
      </c>
      <c r="H1685" s="77"/>
      <c r="I1685" s="77"/>
      <c r="J1685" s="77"/>
      <c r="K1685" s="79"/>
      <c r="L1685" s="77"/>
      <c r="P1685" s="77"/>
      <c r="Q1685" s="77"/>
      <c r="R1685" s="77"/>
      <c r="S1685" s="77"/>
      <c r="V1685" s="77"/>
      <c r="W1685" s="77"/>
      <c r="X1685" s="77"/>
      <c r="Y1685" s="79"/>
      <c r="Z1685" s="79"/>
      <c r="AA1685" s="79"/>
      <c r="AB1685" s="79"/>
      <c r="AC1685" s="79"/>
      <c r="AD1685" s="79"/>
      <c r="AE1685" s="78"/>
      <c r="AF1685" s="77"/>
      <c r="AG1685" s="77"/>
      <c r="AH1685" s="77"/>
      <c r="AI1685" s="77"/>
      <c r="AJ1685" s="77"/>
      <c r="AK1685" s="77"/>
      <c r="AL1685" s="77"/>
      <c r="AM1685" s="77"/>
      <c r="AN1685" s="77"/>
      <c r="AO1685" s="77"/>
      <c r="AP1685" s="77"/>
      <c r="AQ1685" s="77"/>
      <c r="AR1685" s="77"/>
      <c r="AS1685" s="77"/>
      <c r="AT1685" s="77"/>
      <c r="AU1685" s="77"/>
    </row>
    <row r="1686" spans="1:47">
      <c r="A1686" s="77" t="s">
        <v>2304</v>
      </c>
      <c r="B1686" s="77" t="s">
        <v>2673</v>
      </c>
      <c r="C1686" s="78">
        <v>42612</v>
      </c>
      <c r="D1686" s="77" t="s">
        <v>4173</v>
      </c>
      <c r="E1686" s="94">
        <v>1.1100000000000001</v>
      </c>
      <c r="F1686" s="77" t="s">
        <v>94</v>
      </c>
      <c r="G1686" s="77" t="s">
        <v>170</v>
      </c>
      <c r="H1686" s="77"/>
      <c r="I1686" s="77"/>
      <c r="J1686" s="77"/>
      <c r="K1686" s="79"/>
      <c r="L1686" s="77"/>
      <c r="P1686" s="77"/>
      <c r="Q1686" s="77"/>
      <c r="R1686" s="77"/>
      <c r="S1686" s="77"/>
      <c r="V1686" s="77"/>
      <c r="W1686" s="77"/>
      <c r="X1686" s="77"/>
      <c r="Y1686" s="79"/>
      <c r="Z1686" s="79"/>
      <c r="AA1686" s="79"/>
      <c r="AB1686" s="79"/>
      <c r="AC1686" s="79"/>
      <c r="AD1686" s="79"/>
      <c r="AE1686" s="78"/>
      <c r="AF1686" s="77"/>
      <c r="AG1686" s="77"/>
      <c r="AH1686" s="77"/>
      <c r="AI1686" s="77"/>
      <c r="AJ1686" s="77"/>
      <c r="AK1686" s="77"/>
      <c r="AL1686" s="77"/>
      <c r="AM1686" s="77"/>
      <c r="AN1686" s="77"/>
      <c r="AO1686" s="77"/>
      <c r="AP1686" s="77"/>
      <c r="AQ1686" s="77"/>
      <c r="AR1686" s="77"/>
      <c r="AS1686" s="77"/>
      <c r="AT1686" s="77"/>
      <c r="AU1686" s="77"/>
    </row>
    <row r="1687" spans="1:47">
      <c r="A1687" s="77" t="s">
        <v>2304</v>
      </c>
      <c r="B1687" s="77" t="s">
        <v>2673</v>
      </c>
      <c r="C1687" s="78">
        <v>42612</v>
      </c>
      <c r="D1687" s="77" t="s">
        <v>4174</v>
      </c>
      <c r="E1687" s="94">
        <v>1.25</v>
      </c>
      <c r="F1687" s="77" t="s">
        <v>94</v>
      </c>
      <c r="G1687" s="77" t="s">
        <v>94</v>
      </c>
      <c r="H1687" s="77"/>
      <c r="I1687" s="77"/>
      <c r="J1687" s="77"/>
      <c r="K1687" s="79"/>
      <c r="L1687" s="77"/>
      <c r="P1687" s="77"/>
      <c r="Q1687" s="77"/>
      <c r="R1687" s="77"/>
      <c r="S1687" s="77"/>
      <c r="V1687" s="77"/>
      <c r="W1687" s="77"/>
      <c r="X1687" s="77"/>
      <c r="Y1687" s="79"/>
      <c r="Z1687" s="79"/>
      <c r="AA1687" s="79"/>
      <c r="AB1687" s="79"/>
      <c r="AC1687" s="79"/>
      <c r="AD1687" s="79"/>
      <c r="AE1687" s="78"/>
      <c r="AF1687" s="77"/>
      <c r="AG1687" s="77"/>
      <c r="AH1687" s="77"/>
      <c r="AI1687" s="77"/>
      <c r="AJ1687" s="77"/>
      <c r="AK1687" s="77"/>
      <c r="AL1687" s="77"/>
      <c r="AM1687" s="77"/>
      <c r="AN1687" s="77"/>
      <c r="AO1687" s="77"/>
      <c r="AP1687" s="77"/>
      <c r="AQ1687" s="77"/>
      <c r="AR1687" s="77"/>
      <c r="AS1687" s="77"/>
      <c r="AT1687" s="77"/>
      <c r="AU1687" s="77"/>
    </row>
    <row r="1688" spans="1:47">
      <c r="A1688" s="77" t="s">
        <v>2304</v>
      </c>
      <c r="B1688" s="77" t="s">
        <v>2673</v>
      </c>
      <c r="C1688" s="78">
        <v>42612</v>
      </c>
      <c r="D1688" s="77" t="s">
        <v>4175</v>
      </c>
      <c r="E1688" s="94">
        <v>1.27</v>
      </c>
      <c r="F1688" s="77" t="s">
        <v>94</v>
      </c>
      <c r="G1688" s="77" t="s">
        <v>108</v>
      </c>
      <c r="H1688" s="77"/>
      <c r="I1688" s="77"/>
      <c r="J1688" s="77"/>
      <c r="K1688" s="79"/>
      <c r="L1688" s="77"/>
      <c r="P1688" s="77"/>
      <c r="Q1688" s="77"/>
      <c r="R1688" s="77"/>
      <c r="S1688" s="77"/>
      <c r="V1688" s="77"/>
      <c r="W1688" s="77"/>
      <c r="X1688" s="77"/>
      <c r="Y1688" s="79"/>
      <c r="Z1688" s="79"/>
      <c r="AA1688" s="79"/>
      <c r="AB1688" s="79"/>
      <c r="AC1688" s="79"/>
      <c r="AD1688" s="79"/>
      <c r="AE1688" s="78"/>
      <c r="AF1688" s="77"/>
      <c r="AG1688" s="77"/>
      <c r="AH1688" s="77"/>
      <c r="AI1688" s="77"/>
      <c r="AJ1688" s="77"/>
      <c r="AK1688" s="77"/>
      <c r="AL1688" s="77"/>
      <c r="AM1688" s="77"/>
      <c r="AN1688" s="77"/>
      <c r="AO1688" s="77"/>
      <c r="AP1688" s="77"/>
      <c r="AQ1688" s="77"/>
      <c r="AR1688" s="77"/>
      <c r="AS1688" s="77"/>
      <c r="AT1688" s="77"/>
      <c r="AU1688" s="77"/>
    </row>
    <row r="1689" spans="1:47">
      <c r="A1689" s="77" t="s">
        <v>2304</v>
      </c>
      <c r="B1689" s="77" t="s">
        <v>2673</v>
      </c>
      <c r="C1689" s="78">
        <v>42612</v>
      </c>
      <c r="D1689" s="77" t="s">
        <v>4176</v>
      </c>
      <c r="E1689" s="94">
        <v>1.39</v>
      </c>
      <c r="F1689" s="77" t="s">
        <v>94</v>
      </c>
      <c r="G1689" s="77" t="s">
        <v>216</v>
      </c>
      <c r="H1689" s="77"/>
      <c r="I1689" s="77"/>
      <c r="J1689" s="77"/>
      <c r="K1689" s="79"/>
      <c r="L1689" s="77"/>
      <c r="P1689" s="77"/>
      <c r="Q1689" s="77"/>
      <c r="R1689" s="77"/>
      <c r="S1689" s="77"/>
      <c r="V1689" s="77"/>
      <c r="W1689" s="77"/>
      <c r="X1689" s="77"/>
      <c r="Y1689" s="79"/>
      <c r="Z1689" s="79"/>
      <c r="AA1689" s="79"/>
      <c r="AB1689" s="79"/>
      <c r="AC1689" s="79"/>
      <c r="AD1689" s="79"/>
      <c r="AE1689" s="78"/>
      <c r="AF1689" s="77"/>
      <c r="AG1689" s="77"/>
      <c r="AH1689" s="77"/>
      <c r="AI1689" s="77"/>
      <c r="AJ1689" s="77"/>
      <c r="AK1689" s="77"/>
      <c r="AL1689" s="77"/>
      <c r="AM1689" s="77"/>
      <c r="AN1689" s="77"/>
      <c r="AO1689" s="77"/>
      <c r="AP1689" s="77"/>
      <c r="AQ1689" s="77"/>
      <c r="AR1689" s="77"/>
      <c r="AS1689" s="77"/>
      <c r="AT1689" s="77"/>
      <c r="AU1689" s="77"/>
    </row>
    <row r="1690" spans="1:47">
      <c r="A1690" s="77" t="s">
        <v>2304</v>
      </c>
      <c r="B1690" s="77" t="s">
        <v>2673</v>
      </c>
      <c r="C1690" s="78">
        <v>42612</v>
      </c>
      <c r="D1690" s="77" t="s">
        <v>4177</v>
      </c>
      <c r="E1690" s="94">
        <v>1.41</v>
      </c>
      <c r="F1690" s="77" t="s">
        <v>94</v>
      </c>
      <c r="G1690" s="77" t="s">
        <v>94</v>
      </c>
      <c r="H1690" s="77"/>
      <c r="I1690" s="77"/>
      <c r="J1690" s="77"/>
      <c r="K1690" s="79"/>
      <c r="L1690" s="77"/>
      <c r="P1690" s="77"/>
      <c r="Q1690" s="77"/>
      <c r="R1690" s="77"/>
      <c r="S1690" s="77"/>
      <c r="V1690" s="77"/>
      <c r="W1690" s="77"/>
      <c r="X1690" s="77"/>
      <c r="Y1690" s="79"/>
      <c r="Z1690" s="79"/>
      <c r="AA1690" s="79"/>
      <c r="AB1690" s="79"/>
      <c r="AC1690" s="79"/>
      <c r="AD1690" s="79"/>
      <c r="AE1690" s="78"/>
      <c r="AF1690" s="77"/>
      <c r="AG1690" s="77"/>
      <c r="AH1690" s="77"/>
      <c r="AI1690" s="77"/>
      <c r="AJ1690" s="77"/>
      <c r="AK1690" s="77"/>
      <c r="AL1690" s="77"/>
      <c r="AM1690" s="77"/>
      <c r="AN1690" s="77"/>
      <c r="AO1690" s="77"/>
      <c r="AP1690" s="77"/>
      <c r="AQ1690" s="77"/>
      <c r="AR1690" s="77"/>
      <c r="AS1690" s="77"/>
      <c r="AT1690" s="77"/>
      <c r="AU1690" s="77"/>
    </row>
    <row r="1691" spans="1:47">
      <c r="A1691" s="77" t="s">
        <v>2304</v>
      </c>
      <c r="B1691" s="77" t="s">
        <v>2673</v>
      </c>
      <c r="C1691" s="78">
        <v>42612</v>
      </c>
      <c r="D1691" s="77" t="s">
        <v>4178</v>
      </c>
      <c r="E1691" s="94">
        <v>1.49</v>
      </c>
      <c r="F1691" s="77" t="s">
        <v>94</v>
      </c>
      <c r="G1691" s="77" t="s">
        <v>94</v>
      </c>
      <c r="H1691" s="77"/>
      <c r="I1691" s="77"/>
      <c r="J1691" s="77"/>
      <c r="K1691" s="79"/>
      <c r="L1691" s="77"/>
      <c r="P1691" s="77"/>
      <c r="Q1691" s="77"/>
      <c r="R1691" s="77"/>
      <c r="S1691" s="77"/>
      <c r="V1691" s="77"/>
      <c r="W1691" s="77"/>
      <c r="X1691" s="77"/>
      <c r="Y1691" s="79"/>
      <c r="Z1691" s="79"/>
      <c r="AA1691" s="79"/>
      <c r="AB1691" s="79"/>
      <c r="AC1691" s="79"/>
      <c r="AD1691" s="79"/>
      <c r="AE1691" s="78"/>
      <c r="AF1691" s="77"/>
      <c r="AG1691" s="77"/>
      <c r="AH1691" s="77"/>
      <c r="AI1691" s="77"/>
      <c r="AJ1691" s="77"/>
      <c r="AK1691" s="77"/>
      <c r="AL1691" s="77"/>
      <c r="AM1691" s="77"/>
      <c r="AN1691" s="77"/>
      <c r="AO1691" s="77"/>
      <c r="AP1691" s="77"/>
      <c r="AQ1691" s="77"/>
      <c r="AR1691" s="77"/>
      <c r="AS1691" s="77"/>
      <c r="AT1691" s="77"/>
      <c r="AU1691" s="77"/>
    </row>
    <row r="1692" spans="1:47">
      <c r="A1692" s="77" t="s">
        <v>2304</v>
      </c>
      <c r="B1692" s="77" t="s">
        <v>2673</v>
      </c>
      <c r="C1692" s="78">
        <v>42612</v>
      </c>
      <c r="D1692" s="77" t="s">
        <v>4179</v>
      </c>
      <c r="E1692" s="94">
        <v>1.64</v>
      </c>
      <c r="F1692" s="77" t="s">
        <v>94</v>
      </c>
      <c r="G1692" s="77" t="s">
        <v>152</v>
      </c>
      <c r="H1692" s="77"/>
      <c r="I1692" s="77"/>
      <c r="J1692" s="77"/>
      <c r="K1692" s="79"/>
      <c r="L1692" s="77"/>
      <c r="P1692" s="77"/>
      <c r="Q1692" s="77"/>
      <c r="R1692" s="77"/>
      <c r="S1692" s="77"/>
      <c r="V1692" s="77"/>
      <c r="W1692" s="77"/>
      <c r="X1692" s="77"/>
      <c r="Y1692" s="79"/>
      <c r="Z1692" s="79"/>
      <c r="AA1692" s="79"/>
      <c r="AB1692" s="79"/>
      <c r="AC1692" s="79"/>
      <c r="AD1692" s="79"/>
      <c r="AE1692" s="78"/>
      <c r="AF1692" s="77"/>
      <c r="AG1692" s="77"/>
      <c r="AH1692" s="77"/>
      <c r="AI1692" s="77"/>
      <c r="AJ1692" s="77"/>
      <c r="AK1692" s="77"/>
      <c r="AL1692" s="77"/>
      <c r="AM1692" s="77"/>
      <c r="AN1692" s="77"/>
      <c r="AO1692" s="77"/>
      <c r="AP1692" s="77"/>
      <c r="AQ1692" s="77"/>
      <c r="AR1692" s="77"/>
      <c r="AS1692" s="77"/>
      <c r="AT1692" s="77"/>
      <c r="AU1692" s="77"/>
    </row>
    <row r="1693" spans="1:47">
      <c r="A1693" s="77" t="s">
        <v>2304</v>
      </c>
      <c r="B1693" s="77" t="s">
        <v>2673</v>
      </c>
      <c r="C1693" s="78">
        <v>42612</v>
      </c>
      <c r="D1693" s="77" t="s">
        <v>4180</v>
      </c>
      <c r="E1693" s="94">
        <v>1.69</v>
      </c>
      <c r="F1693" s="77" t="s">
        <v>94</v>
      </c>
      <c r="G1693" s="77" t="s">
        <v>154</v>
      </c>
      <c r="H1693" s="77"/>
      <c r="I1693" s="77"/>
      <c r="J1693" s="77"/>
      <c r="K1693" s="79"/>
      <c r="L1693" s="77"/>
      <c r="P1693" s="77"/>
      <c r="Q1693" s="77"/>
      <c r="R1693" s="77"/>
      <c r="S1693" s="77"/>
      <c r="V1693" s="77"/>
      <c r="W1693" s="77"/>
      <c r="X1693" s="77"/>
      <c r="Y1693" s="79"/>
      <c r="Z1693" s="79"/>
      <c r="AA1693" s="79"/>
      <c r="AB1693" s="79"/>
      <c r="AC1693" s="79"/>
      <c r="AD1693" s="79"/>
      <c r="AE1693" s="78"/>
      <c r="AF1693" s="77"/>
      <c r="AG1693" s="77"/>
      <c r="AH1693" s="77"/>
      <c r="AI1693" s="77"/>
      <c r="AJ1693" s="77"/>
      <c r="AK1693" s="77"/>
      <c r="AL1693" s="77"/>
      <c r="AM1693" s="77"/>
      <c r="AN1693" s="77"/>
      <c r="AO1693" s="77"/>
      <c r="AP1693" s="77"/>
      <c r="AQ1693" s="77"/>
      <c r="AR1693" s="77"/>
      <c r="AS1693" s="77"/>
      <c r="AT1693" s="77"/>
      <c r="AU1693" s="77"/>
    </row>
    <row r="1694" spans="1:47">
      <c r="A1694" s="77" t="s">
        <v>2304</v>
      </c>
      <c r="B1694" s="77" t="s">
        <v>2673</v>
      </c>
      <c r="C1694" s="78">
        <v>42612</v>
      </c>
      <c r="D1694" s="77" t="s">
        <v>4181</v>
      </c>
      <c r="E1694" s="94">
        <v>1.76</v>
      </c>
      <c r="F1694" s="77" t="s">
        <v>94</v>
      </c>
      <c r="G1694" s="77" t="s">
        <v>156</v>
      </c>
      <c r="H1694" s="77"/>
      <c r="I1694" s="77"/>
      <c r="J1694" s="77"/>
      <c r="K1694" s="79"/>
      <c r="L1694" s="77"/>
      <c r="P1694" s="77"/>
      <c r="Q1694" s="77"/>
      <c r="R1694" s="77"/>
      <c r="S1694" s="77"/>
      <c r="V1694" s="77"/>
      <c r="W1694" s="77"/>
      <c r="X1694" s="77"/>
      <c r="Y1694" s="79"/>
      <c r="Z1694" s="79"/>
      <c r="AA1694" s="79"/>
      <c r="AB1694" s="79"/>
      <c r="AC1694" s="79"/>
      <c r="AD1694" s="79"/>
      <c r="AE1694" s="78"/>
      <c r="AF1694" s="77"/>
      <c r="AG1694" s="77"/>
      <c r="AH1694" s="77"/>
      <c r="AI1694" s="77"/>
      <c r="AJ1694" s="77"/>
      <c r="AK1694" s="77"/>
      <c r="AL1694" s="77"/>
      <c r="AM1694" s="77"/>
      <c r="AN1694" s="77"/>
      <c r="AO1694" s="77"/>
      <c r="AP1694" s="77"/>
      <c r="AQ1694" s="77"/>
      <c r="AR1694" s="77"/>
      <c r="AS1694" s="77"/>
      <c r="AT1694" s="77"/>
      <c r="AU1694" s="77"/>
    </row>
    <row r="1695" spans="1:47">
      <c r="A1695" s="77" t="s">
        <v>2304</v>
      </c>
      <c r="B1695" s="77" t="s">
        <v>2673</v>
      </c>
      <c r="C1695" s="78">
        <v>42612</v>
      </c>
      <c r="D1695" s="77" t="s">
        <v>4182</v>
      </c>
      <c r="E1695" s="94">
        <v>1.95</v>
      </c>
      <c r="F1695" s="77" t="s">
        <v>94</v>
      </c>
      <c r="G1695" s="77" t="s">
        <v>94</v>
      </c>
      <c r="H1695" s="77"/>
      <c r="I1695" s="77"/>
      <c r="J1695" s="77"/>
      <c r="K1695" s="79"/>
      <c r="L1695" s="77"/>
      <c r="P1695" s="77"/>
      <c r="Q1695" s="77"/>
      <c r="R1695" s="77"/>
      <c r="S1695" s="77"/>
      <c r="V1695" s="77"/>
      <c r="W1695" s="77"/>
      <c r="X1695" s="77"/>
      <c r="Y1695" s="79"/>
      <c r="Z1695" s="79"/>
      <c r="AA1695" s="79"/>
      <c r="AB1695" s="79"/>
      <c r="AC1695" s="79"/>
      <c r="AD1695" s="79"/>
      <c r="AE1695" s="78"/>
      <c r="AF1695" s="77"/>
      <c r="AG1695" s="77"/>
      <c r="AH1695" s="77"/>
      <c r="AI1695" s="77"/>
      <c r="AJ1695" s="77"/>
      <c r="AK1695" s="77"/>
      <c r="AL1695" s="77"/>
      <c r="AM1695" s="77"/>
      <c r="AN1695" s="77"/>
      <c r="AO1695" s="77"/>
      <c r="AP1695" s="77"/>
      <c r="AQ1695" s="77"/>
      <c r="AR1695" s="77"/>
      <c r="AS1695" s="77"/>
      <c r="AT1695" s="77"/>
      <c r="AU1695" s="77"/>
    </row>
    <row r="1696" spans="1:47">
      <c r="A1696" s="77" t="s">
        <v>2304</v>
      </c>
      <c r="B1696" s="77" t="s">
        <v>2673</v>
      </c>
      <c r="C1696" s="78">
        <v>42612</v>
      </c>
      <c r="D1696" s="77" t="s">
        <v>4183</v>
      </c>
      <c r="E1696" s="94">
        <v>2.23</v>
      </c>
      <c r="F1696" s="77" t="s">
        <v>94</v>
      </c>
      <c r="G1696" s="77" t="s">
        <v>170</v>
      </c>
      <c r="H1696" s="77"/>
      <c r="I1696" s="77"/>
      <c r="J1696" s="77"/>
      <c r="K1696" s="79"/>
      <c r="L1696" s="77"/>
      <c r="P1696" s="77"/>
      <c r="Q1696" s="77"/>
      <c r="R1696" s="77"/>
      <c r="S1696" s="77"/>
      <c r="V1696" s="77"/>
      <c r="W1696" s="77"/>
      <c r="X1696" s="77"/>
      <c r="Y1696" s="79"/>
      <c r="Z1696" s="79"/>
      <c r="AA1696" s="79"/>
      <c r="AB1696" s="79"/>
      <c r="AC1696" s="79"/>
      <c r="AD1696" s="79"/>
      <c r="AE1696" s="78"/>
      <c r="AF1696" s="77"/>
      <c r="AG1696" s="77"/>
      <c r="AH1696" s="77"/>
      <c r="AI1696" s="77"/>
      <c r="AJ1696" s="77"/>
      <c r="AK1696" s="77"/>
      <c r="AL1696" s="77"/>
      <c r="AM1696" s="77"/>
      <c r="AN1696" s="77"/>
      <c r="AO1696" s="77"/>
      <c r="AP1696" s="77"/>
      <c r="AQ1696" s="77"/>
      <c r="AR1696" s="77"/>
      <c r="AS1696" s="77"/>
      <c r="AT1696" s="77"/>
      <c r="AU1696" s="77"/>
    </row>
    <row r="1697" spans="1:47">
      <c r="A1697" s="77" t="s">
        <v>2304</v>
      </c>
      <c r="B1697" s="77" t="s">
        <v>2673</v>
      </c>
      <c r="C1697" s="78">
        <v>42612</v>
      </c>
      <c r="D1697" s="77" t="s">
        <v>4184</v>
      </c>
      <c r="E1697" s="94">
        <v>2.31</v>
      </c>
      <c r="F1697" s="77" t="s">
        <v>94</v>
      </c>
      <c r="G1697" s="77" t="s">
        <v>94</v>
      </c>
      <c r="H1697" s="77"/>
      <c r="I1697" s="77"/>
      <c r="J1697" s="77"/>
      <c r="K1697" s="79"/>
      <c r="L1697" s="77"/>
      <c r="P1697" s="77"/>
      <c r="Q1697" s="77"/>
      <c r="R1697" s="77"/>
      <c r="S1697" s="77"/>
      <c r="V1697" s="77"/>
      <c r="W1697" s="77"/>
      <c r="X1697" s="77"/>
      <c r="Y1697" s="79"/>
      <c r="Z1697" s="79"/>
      <c r="AA1697" s="79"/>
      <c r="AB1697" s="79"/>
      <c r="AC1697" s="79"/>
      <c r="AD1697" s="79"/>
      <c r="AE1697" s="78"/>
      <c r="AF1697" s="77"/>
      <c r="AG1697" s="77"/>
      <c r="AH1697" s="77"/>
      <c r="AI1697" s="77"/>
      <c r="AJ1697" s="77"/>
      <c r="AK1697" s="77"/>
      <c r="AL1697" s="77"/>
      <c r="AM1697" s="77"/>
      <c r="AN1697" s="77"/>
      <c r="AO1697" s="77"/>
      <c r="AP1697" s="77"/>
      <c r="AQ1697" s="77"/>
      <c r="AR1697" s="77"/>
      <c r="AS1697" s="77"/>
      <c r="AT1697" s="77"/>
      <c r="AU1697" s="77"/>
    </row>
    <row r="1698" spans="1:47">
      <c r="A1698" s="77" t="s">
        <v>2304</v>
      </c>
      <c r="B1698" s="77" t="s">
        <v>2673</v>
      </c>
      <c r="C1698" s="78">
        <v>42612</v>
      </c>
      <c r="D1698" s="77" t="s">
        <v>4185</v>
      </c>
      <c r="E1698" s="94">
        <v>2.46</v>
      </c>
      <c r="F1698" s="77" t="s">
        <v>94</v>
      </c>
      <c r="G1698" s="77" t="s">
        <v>194</v>
      </c>
      <c r="H1698" s="77"/>
      <c r="I1698" s="77"/>
      <c r="J1698" s="77"/>
      <c r="K1698" s="79"/>
      <c r="L1698" s="77"/>
      <c r="P1698" s="77"/>
      <c r="Q1698" s="77"/>
      <c r="R1698" s="77"/>
      <c r="S1698" s="77"/>
      <c r="V1698" s="77"/>
      <c r="W1698" s="77"/>
      <c r="X1698" s="77"/>
      <c r="Y1698" s="79"/>
      <c r="Z1698" s="79"/>
      <c r="AA1698" s="79"/>
      <c r="AB1698" s="79"/>
      <c r="AC1698" s="79"/>
      <c r="AD1698" s="79"/>
      <c r="AE1698" s="78"/>
      <c r="AF1698" s="77"/>
      <c r="AG1698" s="77"/>
      <c r="AH1698" s="77"/>
      <c r="AI1698" s="77"/>
      <c r="AJ1698" s="77"/>
      <c r="AK1698" s="77"/>
      <c r="AL1698" s="77"/>
      <c r="AM1698" s="77"/>
      <c r="AN1698" s="77"/>
      <c r="AO1698" s="77"/>
      <c r="AP1698" s="77"/>
      <c r="AQ1698" s="77"/>
      <c r="AR1698" s="77"/>
      <c r="AS1698" s="77"/>
      <c r="AT1698" s="77"/>
      <c r="AU1698" s="77"/>
    </row>
    <row r="1699" spans="1:47">
      <c r="A1699" s="77" t="s">
        <v>2304</v>
      </c>
      <c r="B1699" s="77" t="s">
        <v>2673</v>
      </c>
      <c r="C1699" s="78">
        <v>42612</v>
      </c>
      <c r="D1699" s="77" t="s">
        <v>4186</v>
      </c>
      <c r="E1699" s="94">
        <v>2.62</v>
      </c>
      <c r="F1699" s="77" t="s">
        <v>94</v>
      </c>
      <c r="G1699" s="77" t="s">
        <v>105</v>
      </c>
      <c r="H1699" s="77"/>
      <c r="I1699" s="77"/>
      <c r="J1699" s="77"/>
      <c r="K1699" s="79"/>
      <c r="L1699" s="77"/>
      <c r="P1699" s="77"/>
      <c r="Q1699" s="77"/>
      <c r="R1699" s="77"/>
      <c r="S1699" s="77"/>
      <c r="V1699" s="77"/>
      <c r="W1699" s="77"/>
      <c r="X1699" s="77"/>
      <c r="Y1699" s="79"/>
      <c r="Z1699" s="79"/>
      <c r="AA1699" s="79"/>
      <c r="AB1699" s="79"/>
      <c r="AC1699" s="79"/>
      <c r="AD1699" s="79"/>
      <c r="AE1699" s="78"/>
      <c r="AF1699" s="77"/>
      <c r="AG1699" s="77"/>
      <c r="AH1699" s="77"/>
      <c r="AI1699" s="77"/>
      <c r="AJ1699" s="77"/>
      <c r="AK1699" s="77"/>
      <c r="AL1699" s="77"/>
      <c r="AM1699" s="77"/>
      <c r="AN1699" s="77"/>
      <c r="AO1699" s="77"/>
      <c r="AP1699" s="77"/>
      <c r="AQ1699" s="77"/>
      <c r="AR1699" s="77"/>
      <c r="AS1699" s="77"/>
      <c r="AT1699" s="77"/>
      <c r="AU1699" s="77"/>
    </row>
    <row r="1700" spans="1:47">
      <c r="A1700" s="77" t="s">
        <v>2304</v>
      </c>
      <c r="B1700" s="77" t="s">
        <v>2673</v>
      </c>
      <c r="C1700" s="78">
        <v>42612</v>
      </c>
      <c r="D1700" s="77" t="s">
        <v>4187</v>
      </c>
      <c r="E1700" s="94">
        <v>2.74</v>
      </c>
      <c r="F1700" s="77" t="s">
        <v>94</v>
      </c>
      <c r="G1700" s="77" t="s">
        <v>127</v>
      </c>
      <c r="H1700" s="77"/>
      <c r="I1700" s="77"/>
      <c r="J1700" s="77"/>
      <c r="K1700" s="79"/>
      <c r="L1700" s="77"/>
      <c r="P1700" s="77"/>
      <c r="Q1700" s="77"/>
      <c r="R1700" s="77"/>
      <c r="S1700" s="77"/>
      <c r="V1700" s="77"/>
      <c r="W1700" s="77"/>
      <c r="X1700" s="77"/>
      <c r="Y1700" s="79"/>
      <c r="Z1700" s="79"/>
      <c r="AA1700" s="79"/>
      <c r="AB1700" s="79"/>
      <c r="AC1700" s="79"/>
      <c r="AD1700" s="79"/>
      <c r="AE1700" s="78"/>
      <c r="AF1700" s="77"/>
      <c r="AG1700" s="77"/>
      <c r="AH1700" s="77"/>
      <c r="AI1700" s="77"/>
      <c r="AJ1700" s="77"/>
      <c r="AK1700" s="77"/>
      <c r="AL1700" s="77"/>
      <c r="AM1700" s="77"/>
      <c r="AN1700" s="77"/>
      <c r="AO1700" s="77"/>
      <c r="AP1700" s="77"/>
      <c r="AQ1700" s="77"/>
      <c r="AR1700" s="77"/>
      <c r="AS1700" s="77"/>
      <c r="AT1700" s="77"/>
      <c r="AU1700" s="77"/>
    </row>
    <row r="1701" spans="1:47">
      <c r="A1701" s="77" t="s">
        <v>2304</v>
      </c>
      <c r="B1701" s="77" t="s">
        <v>2673</v>
      </c>
      <c r="C1701" s="78">
        <v>42612</v>
      </c>
      <c r="D1701" s="77" t="s">
        <v>4188</v>
      </c>
      <c r="E1701" s="94">
        <v>2.97</v>
      </c>
      <c r="F1701" s="77" t="s">
        <v>94</v>
      </c>
      <c r="G1701" s="77" t="s">
        <v>108</v>
      </c>
      <c r="H1701" s="77"/>
      <c r="I1701" s="77"/>
      <c r="J1701" s="77"/>
      <c r="K1701" s="79"/>
      <c r="L1701" s="77"/>
      <c r="P1701" s="77"/>
      <c r="Q1701" s="77"/>
      <c r="R1701" s="77"/>
      <c r="S1701" s="77"/>
      <c r="V1701" s="77"/>
      <c r="W1701" s="77"/>
      <c r="X1701" s="77"/>
      <c r="Y1701" s="79"/>
      <c r="Z1701" s="79"/>
      <c r="AA1701" s="79"/>
      <c r="AB1701" s="79"/>
      <c r="AC1701" s="79"/>
      <c r="AD1701" s="79"/>
      <c r="AE1701" s="78"/>
      <c r="AF1701" s="77"/>
      <c r="AG1701" s="77"/>
      <c r="AH1701" s="77"/>
      <c r="AI1701" s="77"/>
      <c r="AJ1701" s="77"/>
      <c r="AK1701" s="77"/>
      <c r="AL1701" s="77"/>
      <c r="AM1701" s="77"/>
      <c r="AN1701" s="77"/>
      <c r="AO1701" s="77"/>
      <c r="AP1701" s="77"/>
      <c r="AQ1701" s="77"/>
      <c r="AR1701" s="77"/>
      <c r="AS1701" s="77"/>
      <c r="AT1701" s="77"/>
      <c r="AU1701" s="77"/>
    </row>
    <row r="1702" spans="1:47">
      <c r="A1702" s="77" t="s">
        <v>2304</v>
      </c>
      <c r="B1702" s="77" t="s">
        <v>2673</v>
      </c>
      <c r="C1702" s="78">
        <v>42612</v>
      </c>
      <c r="D1702" s="77" t="s">
        <v>4189</v>
      </c>
      <c r="E1702" s="94">
        <v>2.99</v>
      </c>
      <c r="F1702" s="77" t="s">
        <v>94</v>
      </c>
      <c r="G1702" s="77" t="s">
        <v>108</v>
      </c>
      <c r="H1702" s="77"/>
      <c r="I1702" s="77"/>
      <c r="J1702" s="77"/>
      <c r="K1702" s="79"/>
      <c r="L1702" s="77"/>
      <c r="P1702" s="77"/>
      <c r="Q1702" s="77"/>
      <c r="R1702" s="77"/>
      <c r="S1702" s="77"/>
      <c r="V1702" s="77"/>
      <c r="W1702" s="77"/>
      <c r="X1702" s="77"/>
      <c r="Y1702" s="79"/>
      <c r="Z1702" s="79"/>
      <c r="AA1702" s="79"/>
      <c r="AB1702" s="79"/>
      <c r="AC1702" s="79"/>
      <c r="AD1702" s="79"/>
      <c r="AE1702" s="78"/>
      <c r="AF1702" s="77"/>
      <c r="AG1702" s="77"/>
      <c r="AH1702" s="77"/>
      <c r="AI1702" s="77"/>
      <c r="AJ1702" s="77"/>
      <c r="AK1702" s="77"/>
      <c r="AL1702" s="77"/>
      <c r="AM1702" s="77"/>
      <c r="AN1702" s="77"/>
      <c r="AO1702" s="77"/>
      <c r="AP1702" s="77"/>
      <c r="AQ1702" s="77"/>
      <c r="AR1702" s="77"/>
      <c r="AS1702" s="77"/>
      <c r="AT1702" s="77"/>
      <c r="AU1702" s="77"/>
    </row>
    <row r="1703" spans="1:47">
      <c r="A1703" s="77" t="s">
        <v>2304</v>
      </c>
      <c r="B1703" s="77" t="s">
        <v>2673</v>
      </c>
      <c r="C1703" s="78">
        <v>42612</v>
      </c>
      <c r="D1703" s="77" t="s">
        <v>4190</v>
      </c>
      <c r="E1703" s="94">
        <v>3.19</v>
      </c>
      <c r="F1703" s="77" t="s">
        <v>94</v>
      </c>
      <c r="G1703" s="77" t="s">
        <v>127</v>
      </c>
      <c r="H1703" s="77"/>
      <c r="I1703" s="77"/>
      <c r="J1703" s="77"/>
      <c r="K1703" s="79"/>
      <c r="L1703" s="77"/>
      <c r="P1703" s="77"/>
      <c r="Q1703" s="77"/>
      <c r="R1703" s="77"/>
      <c r="S1703" s="77"/>
      <c r="V1703" s="77"/>
      <c r="W1703" s="77"/>
      <c r="X1703" s="77"/>
      <c r="Y1703" s="79"/>
      <c r="Z1703" s="79"/>
      <c r="AA1703" s="79"/>
      <c r="AB1703" s="79"/>
      <c r="AC1703" s="79"/>
      <c r="AD1703" s="79"/>
      <c r="AE1703" s="78"/>
      <c r="AF1703" s="77"/>
      <c r="AG1703" s="77"/>
      <c r="AH1703" s="77"/>
      <c r="AI1703" s="77"/>
      <c r="AJ1703" s="77"/>
      <c r="AK1703" s="77"/>
      <c r="AL1703" s="77"/>
      <c r="AM1703" s="77"/>
      <c r="AN1703" s="77"/>
      <c r="AO1703" s="77"/>
      <c r="AP1703" s="77"/>
      <c r="AQ1703" s="77"/>
      <c r="AR1703" s="77"/>
      <c r="AS1703" s="77"/>
      <c r="AT1703" s="77"/>
      <c r="AU1703" s="77"/>
    </row>
    <row r="1704" spans="1:47">
      <c r="A1704" s="77" t="s">
        <v>2304</v>
      </c>
      <c r="B1704" s="77" t="s">
        <v>2673</v>
      </c>
      <c r="C1704" s="78">
        <v>42612</v>
      </c>
      <c r="D1704" s="77" t="s">
        <v>4191</v>
      </c>
      <c r="E1704" s="94">
        <v>3.33</v>
      </c>
      <c r="F1704" s="77" t="s">
        <v>94</v>
      </c>
      <c r="G1704" s="77" t="s">
        <v>182</v>
      </c>
      <c r="H1704" s="77"/>
      <c r="I1704" s="77"/>
      <c r="J1704" s="77"/>
      <c r="K1704" s="79"/>
      <c r="L1704" s="77"/>
      <c r="P1704" s="77"/>
      <c r="Q1704" s="77"/>
      <c r="R1704" s="77"/>
      <c r="S1704" s="77"/>
      <c r="V1704" s="77"/>
      <c r="W1704" s="77"/>
      <c r="X1704" s="77"/>
      <c r="Y1704" s="79"/>
      <c r="Z1704" s="79"/>
      <c r="AA1704" s="79"/>
      <c r="AB1704" s="79"/>
      <c r="AC1704" s="79"/>
      <c r="AD1704" s="79"/>
      <c r="AE1704" s="78"/>
      <c r="AF1704" s="77"/>
      <c r="AG1704" s="77"/>
      <c r="AH1704" s="77"/>
      <c r="AI1704" s="77"/>
      <c r="AJ1704" s="77"/>
      <c r="AK1704" s="77"/>
      <c r="AL1704" s="77"/>
      <c r="AM1704" s="77"/>
      <c r="AN1704" s="77"/>
      <c r="AO1704" s="77"/>
      <c r="AP1704" s="77"/>
      <c r="AQ1704" s="77"/>
      <c r="AR1704" s="77"/>
      <c r="AS1704" s="77"/>
      <c r="AT1704" s="77"/>
      <c r="AU1704" s="77"/>
    </row>
    <row r="1705" spans="1:47">
      <c r="A1705" s="77" t="s">
        <v>2304</v>
      </c>
      <c r="B1705" s="77" t="s">
        <v>2673</v>
      </c>
      <c r="C1705" s="78">
        <v>42612</v>
      </c>
      <c r="D1705" s="77" t="s">
        <v>4192</v>
      </c>
      <c r="E1705" s="94">
        <v>3.36</v>
      </c>
      <c r="F1705" s="77" t="s">
        <v>94</v>
      </c>
      <c r="G1705" s="77" t="s">
        <v>166</v>
      </c>
      <c r="H1705" s="77"/>
      <c r="I1705" s="77"/>
      <c r="J1705" s="77"/>
      <c r="K1705" s="79"/>
      <c r="L1705" s="77"/>
      <c r="P1705" s="77"/>
      <c r="Q1705" s="77"/>
      <c r="R1705" s="77"/>
      <c r="S1705" s="77"/>
      <c r="V1705" s="77"/>
      <c r="W1705" s="77"/>
      <c r="X1705" s="77"/>
      <c r="Y1705" s="79"/>
      <c r="Z1705" s="79"/>
      <c r="AA1705" s="79"/>
      <c r="AB1705" s="79"/>
      <c r="AC1705" s="79"/>
      <c r="AD1705" s="79"/>
      <c r="AE1705" s="78"/>
      <c r="AF1705" s="77"/>
      <c r="AG1705" s="77"/>
      <c r="AH1705" s="77"/>
      <c r="AI1705" s="77"/>
      <c r="AJ1705" s="77"/>
      <c r="AK1705" s="77"/>
      <c r="AL1705" s="77"/>
      <c r="AM1705" s="77"/>
      <c r="AN1705" s="77"/>
      <c r="AO1705" s="77"/>
      <c r="AP1705" s="77"/>
      <c r="AQ1705" s="77"/>
      <c r="AR1705" s="77"/>
      <c r="AS1705" s="77"/>
      <c r="AT1705" s="77"/>
      <c r="AU1705" s="77"/>
    </row>
    <row r="1706" spans="1:47">
      <c r="A1706" s="77" t="s">
        <v>2304</v>
      </c>
      <c r="B1706" s="77" t="s">
        <v>2673</v>
      </c>
      <c r="C1706" s="78">
        <v>42612</v>
      </c>
      <c r="D1706" s="77" t="s">
        <v>4193</v>
      </c>
      <c r="E1706" s="94">
        <v>3.53</v>
      </c>
      <c r="F1706" s="77" t="s">
        <v>94</v>
      </c>
      <c r="G1706" s="77" t="s">
        <v>94</v>
      </c>
      <c r="H1706" s="77"/>
      <c r="I1706" s="77"/>
      <c r="J1706" s="77"/>
      <c r="K1706" s="79"/>
      <c r="L1706" s="77"/>
      <c r="P1706" s="77"/>
      <c r="Q1706" s="77"/>
      <c r="R1706" s="77"/>
      <c r="S1706" s="77"/>
      <c r="V1706" s="77"/>
      <c r="W1706" s="77"/>
      <c r="X1706" s="77"/>
      <c r="Y1706" s="79"/>
      <c r="Z1706" s="79"/>
      <c r="AA1706" s="79"/>
      <c r="AB1706" s="79"/>
      <c r="AC1706" s="79"/>
      <c r="AD1706" s="79"/>
      <c r="AE1706" s="78"/>
      <c r="AF1706" s="77"/>
      <c r="AG1706" s="77"/>
      <c r="AH1706" s="77"/>
      <c r="AI1706" s="77"/>
      <c r="AJ1706" s="77"/>
      <c r="AK1706" s="77"/>
      <c r="AL1706" s="77"/>
      <c r="AM1706" s="77"/>
      <c r="AN1706" s="77"/>
      <c r="AO1706" s="77"/>
      <c r="AP1706" s="77"/>
      <c r="AQ1706" s="77"/>
      <c r="AR1706" s="77"/>
      <c r="AS1706" s="77"/>
      <c r="AT1706" s="77"/>
      <c r="AU1706" s="77"/>
    </row>
    <row r="1707" spans="1:47">
      <c r="A1707" s="77" t="s">
        <v>2304</v>
      </c>
      <c r="B1707" s="77" t="s">
        <v>2673</v>
      </c>
      <c r="C1707" s="78">
        <v>42612</v>
      </c>
      <c r="D1707" s="77" t="s">
        <v>4194</v>
      </c>
      <c r="E1707" s="94">
        <v>4.29</v>
      </c>
      <c r="F1707" s="77" t="s">
        <v>94</v>
      </c>
      <c r="G1707" s="77" t="s">
        <v>170</v>
      </c>
      <c r="H1707" s="77"/>
      <c r="I1707" s="77"/>
      <c r="J1707" s="77"/>
      <c r="K1707" s="79"/>
      <c r="L1707" s="77"/>
      <c r="P1707" s="77"/>
      <c r="Q1707" s="77"/>
      <c r="R1707" s="77"/>
      <c r="S1707" s="77"/>
      <c r="V1707" s="77"/>
      <c r="W1707" s="77"/>
      <c r="X1707" s="77"/>
      <c r="Y1707" s="79"/>
      <c r="Z1707" s="79"/>
      <c r="AA1707" s="79"/>
      <c r="AB1707" s="79"/>
      <c r="AC1707" s="79"/>
      <c r="AD1707" s="79"/>
      <c r="AE1707" s="78"/>
      <c r="AF1707" s="77"/>
      <c r="AG1707" s="77"/>
      <c r="AH1707" s="77"/>
      <c r="AI1707" s="77"/>
      <c r="AJ1707" s="77"/>
      <c r="AK1707" s="77"/>
      <c r="AL1707" s="77"/>
      <c r="AM1707" s="77"/>
      <c r="AN1707" s="77"/>
      <c r="AO1707" s="77"/>
      <c r="AP1707" s="77"/>
      <c r="AQ1707" s="77"/>
      <c r="AR1707" s="77"/>
      <c r="AS1707" s="77"/>
      <c r="AT1707" s="77"/>
      <c r="AU1707" s="77"/>
    </row>
    <row r="1708" spans="1:47">
      <c r="A1708" s="77" t="s">
        <v>2304</v>
      </c>
      <c r="B1708" s="77" t="s">
        <v>2673</v>
      </c>
      <c r="C1708" s="78">
        <v>42612</v>
      </c>
      <c r="D1708" s="77" t="s">
        <v>4195</v>
      </c>
      <c r="E1708" s="94">
        <v>4.3600000000000003</v>
      </c>
      <c r="F1708" s="77" t="s">
        <v>94</v>
      </c>
      <c r="G1708" s="77" t="s">
        <v>105</v>
      </c>
      <c r="H1708" s="77"/>
      <c r="I1708" s="77"/>
      <c r="J1708" s="77"/>
      <c r="K1708" s="79"/>
      <c r="L1708" s="77"/>
      <c r="P1708" s="77"/>
      <c r="Q1708" s="77"/>
      <c r="R1708" s="77"/>
      <c r="S1708" s="77"/>
      <c r="V1708" s="77"/>
      <c r="W1708" s="77"/>
      <c r="X1708" s="77"/>
      <c r="Y1708" s="79"/>
      <c r="Z1708" s="79"/>
      <c r="AA1708" s="79"/>
      <c r="AB1708" s="79"/>
      <c r="AC1708" s="79"/>
      <c r="AD1708" s="79"/>
      <c r="AE1708" s="78"/>
      <c r="AF1708" s="77"/>
      <c r="AG1708" s="77"/>
      <c r="AH1708" s="77"/>
      <c r="AI1708" s="77"/>
      <c r="AJ1708" s="77"/>
      <c r="AK1708" s="77"/>
      <c r="AL1708" s="77"/>
      <c r="AM1708" s="77"/>
      <c r="AN1708" s="77"/>
      <c r="AO1708" s="77"/>
      <c r="AP1708" s="77"/>
      <c r="AQ1708" s="77"/>
      <c r="AR1708" s="77"/>
      <c r="AS1708" s="77"/>
      <c r="AT1708" s="77"/>
      <c r="AU1708" s="77"/>
    </row>
    <row r="1709" spans="1:47">
      <c r="A1709" s="77" t="s">
        <v>2304</v>
      </c>
      <c r="B1709" s="77" t="s">
        <v>2673</v>
      </c>
      <c r="C1709" s="78">
        <v>42612</v>
      </c>
      <c r="D1709" s="77" t="s">
        <v>4196</v>
      </c>
      <c r="E1709" s="94">
        <v>4.3600000000000003</v>
      </c>
      <c r="F1709" s="77" t="s">
        <v>94</v>
      </c>
      <c r="G1709" s="77" t="s">
        <v>170</v>
      </c>
      <c r="H1709" s="77"/>
      <c r="I1709" s="77"/>
      <c r="J1709" s="77"/>
      <c r="K1709" s="79"/>
      <c r="L1709" s="77"/>
      <c r="P1709" s="77"/>
      <c r="Q1709" s="77"/>
      <c r="R1709" s="77"/>
      <c r="S1709" s="77"/>
      <c r="V1709" s="77"/>
      <c r="W1709" s="77"/>
      <c r="X1709" s="77"/>
      <c r="Y1709" s="79"/>
      <c r="Z1709" s="79"/>
      <c r="AA1709" s="79"/>
      <c r="AB1709" s="79"/>
      <c r="AC1709" s="79"/>
      <c r="AD1709" s="79"/>
      <c r="AE1709" s="78"/>
      <c r="AF1709" s="77"/>
      <c r="AG1709" s="77"/>
      <c r="AH1709" s="77"/>
      <c r="AI1709" s="77"/>
      <c r="AJ1709" s="77"/>
      <c r="AK1709" s="77"/>
      <c r="AL1709" s="77"/>
      <c r="AM1709" s="77"/>
      <c r="AN1709" s="77"/>
      <c r="AO1709" s="77"/>
      <c r="AP1709" s="77"/>
      <c r="AQ1709" s="77"/>
      <c r="AR1709" s="77"/>
      <c r="AS1709" s="77"/>
      <c r="AT1709" s="77"/>
      <c r="AU1709" s="77"/>
    </row>
    <row r="1710" spans="1:47">
      <c r="A1710" s="77" t="s">
        <v>2304</v>
      </c>
      <c r="B1710" s="77" t="s">
        <v>2673</v>
      </c>
      <c r="C1710" s="78">
        <v>42612</v>
      </c>
      <c r="D1710" s="77" t="s">
        <v>4197</v>
      </c>
      <c r="E1710" s="94">
        <v>4.54</v>
      </c>
      <c r="F1710" s="77" t="s">
        <v>94</v>
      </c>
      <c r="G1710" s="77" t="s">
        <v>228</v>
      </c>
      <c r="H1710" s="77"/>
      <c r="I1710" s="77"/>
      <c r="J1710" s="77"/>
      <c r="K1710" s="79"/>
      <c r="L1710" s="77"/>
      <c r="P1710" s="77"/>
      <c r="Q1710" s="77"/>
      <c r="R1710" s="77"/>
      <c r="S1710" s="77"/>
      <c r="V1710" s="77"/>
      <c r="W1710" s="77"/>
      <c r="X1710" s="77"/>
      <c r="Y1710" s="79"/>
      <c r="Z1710" s="79"/>
      <c r="AA1710" s="79"/>
      <c r="AB1710" s="79"/>
      <c r="AC1710" s="79"/>
      <c r="AD1710" s="79"/>
      <c r="AE1710" s="78"/>
      <c r="AF1710" s="77"/>
      <c r="AG1710" s="77"/>
      <c r="AH1710" s="77"/>
      <c r="AI1710" s="77"/>
      <c r="AJ1710" s="77"/>
      <c r="AK1710" s="77"/>
      <c r="AL1710" s="77"/>
      <c r="AM1710" s="77"/>
      <c r="AN1710" s="77"/>
      <c r="AO1710" s="77"/>
      <c r="AP1710" s="77"/>
      <c r="AQ1710" s="77"/>
      <c r="AR1710" s="77"/>
      <c r="AS1710" s="77"/>
      <c r="AT1710" s="77"/>
      <c r="AU1710" s="77"/>
    </row>
    <row r="1711" spans="1:47">
      <c r="A1711" s="77" t="s">
        <v>2304</v>
      </c>
      <c r="B1711" s="77" t="s">
        <v>2673</v>
      </c>
      <c r="C1711" s="78">
        <v>42612</v>
      </c>
      <c r="D1711" s="77" t="s">
        <v>4198</v>
      </c>
      <c r="E1711" s="94">
        <v>4.55</v>
      </c>
      <c r="F1711" s="77" t="s">
        <v>94</v>
      </c>
      <c r="G1711" s="77" t="s">
        <v>194</v>
      </c>
      <c r="H1711" s="77"/>
      <c r="I1711" s="77"/>
      <c r="J1711" s="77"/>
      <c r="K1711" s="79"/>
      <c r="L1711" s="77"/>
      <c r="P1711" s="77"/>
      <c r="Q1711" s="77"/>
      <c r="R1711" s="77"/>
      <c r="S1711" s="77"/>
      <c r="V1711" s="77"/>
      <c r="W1711" s="77"/>
      <c r="X1711" s="77"/>
      <c r="Y1711" s="79"/>
      <c r="Z1711" s="79"/>
      <c r="AA1711" s="79"/>
      <c r="AB1711" s="79"/>
      <c r="AC1711" s="79"/>
      <c r="AD1711" s="79"/>
      <c r="AE1711" s="78"/>
      <c r="AF1711" s="77"/>
      <c r="AG1711" s="77"/>
      <c r="AH1711" s="77"/>
      <c r="AI1711" s="77"/>
      <c r="AJ1711" s="77"/>
      <c r="AK1711" s="77"/>
      <c r="AL1711" s="77"/>
      <c r="AM1711" s="77"/>
      <c r="AN1711" s="77"/>
      <c r="AO1711" s="77"/>
      <c r="AP1711" s="77"/>
      <c r="AQ1711" s="77"/>
      <c r="AR1711" s="77"/>
      <c r="AS1711" s="77"/>
      <c r="AT1711" s="77"/>
      <c r="AU1711" s="77"/>
    </row>
    <row r="1712" spans="1:47">
      <c r="A1712" s="77" t="s">
        <v>2304</v>
      </c>
      <c r="B1712" s="77" t="s">
        <v>2673</v>
      </c>
      <c r="C1712" s="78">
        <v>42612</v>
      </c>
      <c r="D1712" s="77" t="s">
        <v>4199</v>
      </c>
      <c r="E1712" s="94">
        <v>5.0199999999999996</v>
      </c>
      <c r="F1712" s="77" t="s">
        <v>94</v>
      </c>
      <c r="G1712" s="77" t="s">
        <v>94</v>
      </c>
      <c r="H1712" s="77"/>
      <c r="I1712" s="77"/>
      <c r="J1712" s="77"/>
      <c r="K1712" s="79"/>
      <c r="L1712" s="77"/>
      <c r="P1712" s="77"/>
      <c r="Q1712" s="77"/>
      <c r="R1712" s="77"/>
      <c r="S1712" s="77"/>
      <c r="V1712" s="77"/>
      <c r="W1712" s="77"/>
      <c r="X1712" s="77"/>
      <c r="Y1712" s="79"/>
      <c r="Z1712" s="79"/>
      <c r="AA1712" s="79"/>
      <c r="AB1712" s="79"/>
      <c r="AC1712" s="79"/>
      <c r="AD1712" s="79"/>
      <c r="AE1712" s="78"/>
      <c r="AF1712" s="77"/>
      <c r="AG1712" s="77"/>
      <c r="AH1712" s="77"/>
      <c r="AI1712" s="77"/>
      <c r="AJ1712" s="77"/>
      <c r="AK1712" s="77"/>
      <c r="AL1712" s="77"/>
      <c r="AM1712" s="77"/>
      <c r="AN1712" s="77"/>
      <c r="AO1712" s="77"/>
      <c r="AP1712" s="77"/>
      <c r="AQ1712" s="77"/>
      <c r="AR1712" s="77"/>
      <c r="AS1712" s="77"/>
      <c r="AT1712" s="77"/>
      <c r="AU1712" s="77"/>
    </row>
    <row r="1713" spans="1:47">
      <c r="A1713" s="77" t="s">
        <v>2304</v>
      </c>
      <c r="B1713" s="77" t="s">
        <v>2673</v>
      </c>
      <c r="C1713" s="78">
        <v>42612</v>
      </c>
      <c r="D1713" s="77" t="s">
        <v>4200</v>
      </c>
      <c r="E1713" s="94">
        <v>5.37</v>
      </c>
      <c r="F1713" s="77" t="s">
        <v>94</v>
      </c>
      <c r="G1713" s="77" t="s">
        <v>94</v>
      </c>
      <c r="H1713" s="77"/>
      <c r="I1713" s="77"/>
      <c r="J1713" s="77"/>
      <c r="K1713" s="79"/>
      <c r="L1713" s="77"/>
      <c r="P1713" s="77"/>
      <c r="Q1713" s="77"/>
      <c r="R1713" s="77"/>
      <c r="S1713" s="77"/>
      <c r="V1713" s="77"/>
      <c r="W1713" s="77"/>
      <c r="X1713" s="77"/>
      <c r="Y1713" s="79"/>
      <c r="Z1713" s="79"/>
      <c r="AA1713" s="79"/>
      <c r="AB1713" s="79"/>
      <c r="AC1713" s="79"/>
      <c r="AD1713" s="79"/>
      <c r="AE1713" s="78"/>
      <c r="AF1713" s="77"/>
      <c r="AG1713" s="77"/>
      <c r="AH1713" s="77"/>
      <c r="AI1713" s="77"/>
      <c r="AJ1713" s="77"/>
      <c r="AK1713" s="77"/>
      <c r="AL1713" s="77"/>
      <c r="AM1713" s="77"/>
      <c r="AN1713" s="77"/>
      <c r="AO1713" s="77"/>
      <c r="AP1713" s="77"/>
      <c r="AQ1713" s="77"/>
      <c r="AR1713" s="77"/>
      <c r="AS1713" s="77"/>
      <c r="AT1713" s="77"/>
      <c r="AU1713" s="77"/>
    </row>
    <row r="1714" spans="1:47">
      <c r="A1714" s="77" t="s">
        <v>2304</v>
      </c>
      <c r="B1714" s="77" t="s">
        <v>2673</v>
      </c>
      <c r="C1714" s="78">
        <v>42612</v>
      </c>
      <c r="D1714" s="77" t="s">
        <v>4201</v>
      </c>
      <c r="E1714" s="94">
        <v>5.39</v>
      </c>
      <c r="F1714" s="77" t="s">
        <v>94</v>
      </c>
      <c r="G1714" s="77" t="s">
        <v>254</v>
      </c>
      <c r="H1714" s="77"/>
      <c r="I1714" s="77"/>
      <c r="J1714" s="77"/>
      <c r="K1714" s="79"/>
      <c r="L1714" s="77"/>
      <c r="P1714" s="77"/>
      <c r="Q1714" s="77"/>
      <c r="R1714" s="77"/>
      <c r="S1714" s="77"/>
      <c r="V1714" s="77"/>
      <c r="W1714" s="77"/>
      <c r="X1714" s="77"/>
      <c r="Y1714" s="79"/>
      <c r="Z1714" s="79"/>
      <c r="AA1714" s="79"/>
      <c r="AB1714" s="79"/>
      <c r="AC1714" s="79"/>
      <c r="AD1714" s="79"/>
      <c r="AE1714" s="78"/>
      <c r="AF1714" s="77"/>
      <c r="AG1714" s="77"/>
      <c r="AH1714" s="77"/>
      <c r="AI1714" s="77"/>
      <c r="AJ1714" s="77"/>
      <c r="AK1714" s="77"/>
      <c r="AL1714" s="77"/>
      <c r="AM1714" s="77"/>
      <c r="AN1714" s="77"/>
      <c r="AO1714" s="77"/>
      <c r="AP1714" s="77"/>
      <c r="AQ1714" s="77"/>
      <c r="AR1714" s="77"/>
      <c r="AS1714" s="77"/>
      <c r="AT1714" s="77"/>
      <c r="AU1714" s="77"/>
    </row>
    <row r="1715" spans="1:47">
      <c r="A1715" s="77" t="s">
        <v>2304</v>
      </c>
      <c r="B1715" s="77" t="s">
        <v>2673</v>
      </c>
      <c r="C1715" s="78">
        <v>42612</v>
      </c>
      <c r="D1715" s="77" t="s">
        <v>4202</v>
      </c>
      <c r="E1715" s="94">
        <v>5.42</v>
      </c>
      <c r="F1715" s="77" t="s">
        <v>94</v>
      </c>
      <c r="G1715" s="77" t="s">
        <v>127</v>
      </c>
      <c r="H1715" s="77"/>
      <c r="I1715" s="77"/>
      <c r="J1715" s="77"/>
      <c r="K1715" s="79"/>
      <c r="L1715" s="77"/>
      <c r="P1715" s="77"/>
      <c r="Q1715" s="77"/>
      <c r="R1715" s="77"/>
      <c r="S1715" s="77"/>
      <c r="V1715" s="77"/>
      <c r="W1715" s="77"/>
      <c r="X1715" s="77"/>
      <c r="Y1715" s="79"/>
      <c r="Z1715" s="79"/>
      <c r="AA1715" s="79"/>
      <c r="AB1715" s="79"/>
      <c r="AC1715" s="79"/>
      <c r="AD1715" s="79"/>
      <c r="AE1715" s="78"/>
      <c r="AF1715" s="77"/>
      <c r="AG1715" s="77"/>
      <c r="AH1715" s="77"/>
      <c r="AI1715" s="77"/>
      <c r="AJ1715" s="77"/>
      <c r="AK1715" s="77"/>
      <c r="AL1715" s="77"/>
      <c r="AM1715" s="77"/>
      <c r="AN1715" s="77"/>
      <c r="AO1715" s="77"/>
      <c r="AP1715" s="77"/>
      <c r="AQ1715" s="77"/>
      <c r="AR1715" s="77"/>
      <c r="AS1715" s="77"/>
      <c r="AT1715" s="77"/>
      <c r="AU1715" s="77"/>
    </row>
    <row r="1716" spans="1:47">
      <c r="A1716" s="77" t="s">
        <v>2304</v>
      </c>
      <c r="B1716" s="77" t="s">
        <v>2673</v>
      </c>
      <c r="C1716" s="78">
        <v>42612</v>
      </c>
      <c r="D1716" s="77" t="s">
        <v>4203</v>
      </c>
      <c r="E1716" s="94">
        <v>5.56</v>
      </c>
      <c r="F1716" s="77" t="s">
        <v>94</v>
      </c>
      <c r="G1716" s="77" t="s">
        <v>228</v>
      </c>
      <c r="H1716" s="77"/>
      <c r="I1716" s="77"/>
      <c r="J1716" s="77"/>
      <c r="K1716" s="79"/>
      <c r="L1716" s="77"/>
      <c r="P1716" s="77"/>
      <c r="Q1716" s="77"/>
      <c r="R1716" s="77"/>
      <c r="S1716" s="77"/>
      <c r="V1716" s="77"/>
      <c r="W1716" s="77"/>
      <c r="X1716" s="77"/>
      <c r="Y1716" s="79"/>
      <c r="Z1716" s="79"/>
      <c r="AA1716" s="79"/>
      <c r="AB1716" s="79"/>
      <c r="AC1716" s="79"/>
      <c r="AD1716" s="79"/>
      <c r="AE1716" s="78"/>
      <c r="AF1716" s="77"/>
      <c r="AG1716" s="77"/>
      <c r="AH1716" s="77"/>
      <c r="AI1716" s="77"/>
      <c r="AJ1716" s="77"/>
      <c r="AK1716" s="77"/>
      <c r="AL1716" s="77"/>
      <c r="AM1716" s="77"/>
      <c r="AN1716" s="77"/>
      <c r="AO1716" s="77"/>
      <c r="AP1716" s="77"/>
      <c r="AQ1716" s="77"/>
      <c r="AR1716" s="77"/>
      <c r="AS1716" s="77"/>
      <c r="AT1716" s="77"/>
      <c r="AU1716" s="77"/>
    </row>
    <row r="1717" spans="1:47">
      <c r="A1717" s="77" t="s">
        <v>2304</v>
      </c>
      <c r="B1717" s="77" t="s">
        <v>2673</v>
      </c>
      <c r="C1717" s="78">
        <v>42612</v>
      </c>
      <c r="D1717" s="77" t="s">
        <v>4204</v>
      </c>
      <c r="E1717" s="94">
        <v>6.18</v>
      </c>
      <c r="F1717" s="77" t="s">
        <v>94</v>
      </c>
      <c r="G1717" s="77" t="s">
        <v>152</v>
      </c>
      <c r="H1717" s="77"/>
      <c r="I1717" s="77"/>
      <c r="J1717" s="77"/>
      <c r="K1717" s="79"/>
      <c r="L1717" s="77"/>
      <c r="P1717" s="77"/>
      <c r="Q1717" s="77"/>
      <c r="R1717" s="77"/>
      <c r="S1717" s="77"/>
      <c r="V1717" s="77"/>
      <c r="W1717" s="77"/>
      <c r="X1717" s="77"/>
      <c r="Y1717" s="79"/>
      <c r="Z1717" s="79"/>
      <c r="AA1717" s="79"/>
      <c r="AB1717" s="79"/>
      <c r="AC1717" s="79"/>
      <c r="AD1717" s="79"/>
      <c r="AE1717" s="78"/>
      <c r="AF1717" s="77"/>
      <c r="AG1717" s="77"/>
      <c r="AH1717" s="77"/>
      <c r="AI1717" s="77"/>
      <c r="AJ1717" s="77"/>
      <c r="AK1717" s="77"/>
      <c r="AL1717" s="77"/>
      <c r="AM1717" s="77"/>
      <c r="AN1717" s="77"/>
      <c r="AO1717" s="77"/>
      <c r="AP1717" s="77"/>
      <c r="AQ1717" s="77"/>
      <c r="AR1717" s="77"/>
      <c r="AS1717" s="77"/>
      <c r="AT1717" s="77"/>
      <c r="AU1717" s="77"/>
    </row>
    <row r="1718" spans="1:47">
      <c r="A1718" s="77" t="s">
        <v>2304</v>
      </c>
      <c r="B1718" s="77" t="s">
        <v>2673</v>
      </c>
      <c r="C1718" s="78">
        <v>42612</v>
      </c>
      <c r="D1718" s="77" t="s">
        <v>4205</v>
      </c>
      <c r="E1718" s="94">
        <v>6.29</v>
      </c>
      <c r="F1718" s="77" t="s">
        <v>94</v>
      </c>
      <c r="G1718" s="77" t="s">
        <v>94</v>
      </c>
      <c r="H1718" s="77"/>
      <c r="I1718" s="77"/>
      <c r="J1718" s="77"/>
      <c r="K1718" s="79"/>
      <c r="L1718" s="77"/>
      <c r="P1718" s="77"/>
      <c r="Q1718" s="77"/>
      <c r="R1718" s="77"/>
      <c r="S1718" s="77"/>
      <c r="V1718" s="77"/>
      <c r="W1718" s="77"/>
      <c r="X1718" s="77"/>
      <c r="Y1718" s="79"/>
      <c r="Z1718" s="79"/>
      <c r="AA1718" s="79"/>
      <c r="AB1718" s="79"/>
      <c r="AC1718" s="79"/>
      <c r="AD1718" s="79"/>
      <c r="AE1718" s="78"/>
      <c r="AF1718" s="77"/>
      <c r="AG1718" s="77"/>
      <c r="AH1718" s="77"/>
      <c r="AI1718" s="77"/>
      <c r="AJ1718" s="77"/>
      <c r="AK1718" s="77"/>
      <c r="AL1718" s="77"/>
      <c r="AM1718" s="77"/>
      <c r="AN1718" s="77"/>
      <c r="AO1718" s="77"/>
      <c r="AP1718" s="77"/>
      <c r="AQ1718" s="77"/>
      <c r="AR1718" s="77"/>
      <c r="AS1718" s="77"/>
      <c r="AT1718" s="77"/>
      <c r="AU1718" s="77"/>
    </row>
    <row r="1719" spans="1:47">
      <c r="A1719" s="77" t="s">
        <v>2304</v>
      </c>
      <c r="B1719" s="77" t="s">
        <v>2673</v>
      </c>
      <c r="C1719" s="78">
        <v>42612</v>
      </c>
      <c r="D1719" s="77" t="s">
        <v>4206</v>
      </c>
      <c r="E1719" s="94">
        <v>6.4</v>
      </c>
      <c r="F1719" s="77" t="s">
        <v>94</v>
      </c>
      <c r="G1719" s="77" t="s">
        <v>94</v>
      </c>
      <c r="H1719" s="77"/>
      <c r="I1719" s="77"/>
      <c r="J1719" s="77"/>
      <c r="K1719" s="79"/>
      <c r="L1719" s="77"/>
      <c r="P1719" s="77"/>
      <c r="Q1719" s="77"/>
      <c r="R1719" s="77"/>
      <c r="S1719" s="77"/>
      <c r="V1719" s="77"/>
      <c r="W1719" s="77"/>
      <c r="X1719" s="77"/>
      <c r="Y1719" s="79"/>
      <c r="Z1719" s="79"/>
      <c r="AA1719" s="79"/>
      <c r="AB1719" s="79"/>
      <c r="AC1719" s="79"/>
      <c r="AD1719" s="79"/>
      <c r="AE1719" s="78"/>
      <c r="AF1719" s="77"/>
      <c r="AG1719" s="77"/>
      <c r="AH1719" s="77"/>
      <c r="AI1719" s="77"/>
      <c r="AJ1719" s="77"/>
      <c r="AK1719" s="77"/>
      <c r="AL1719" s="77"/>
      <c r="AM1719" s="77"/>
      <c r="AN1719" s="77"/>
      <c r="AO1719" s="77"/>
      <c r="AP1719" s="77"/>
      <c r="AQ1719" s="77"/>
      <c r="AR1719" s="77"/>
      <c r="AS1719" s="77"/>
      <c r="AT1719" s="77"/>
      <c r="AU1719" s="77"/>
    </row>
    <row r="1720" spans="1:47">
      <c r="A1720" s="77" t="s">
        <v>2304</v>
      </c>
      <c r="B1720" s="77" t="s">
        <v>2673</v>
      </c>
      <c r="C1720" s="78">
        <v>42612</v>
      </c>
      <c r="D1720" s="77" t="s">
        <v>4207</v>
      </c>
      <c r="E1720" s="94">
        <v>6.6</v>
      </c>
      <c r="F1720" s="77" t="s">
        <v>94</v>
      </c>
      <c r="G1720" s="77" t="s">
        <v>94</v>
      </c>
      <c r="H1720" s="77"/>
      <c r="I1720" s="77"/>
      <c r="J1720" s="77"/>
      <c r="K1720" s="79"/>
      <c r="L1720" s="77"/>
      <c r="P1720" s="77"/>
      <c r="Q1720" s="77"/>
      <c r="R1720" s="77"/>
      <c r="S1720" s="77"/>
      <c r="V1720" s="77"/>
      <c r="W1720" s="77"/>
      <c r="X1720" s="77"/>
      <c r="Y1720" s="79"/>
      <c r="Z1720" s="79"/>
      <c r="AA1720" s="79"/>
      <c r="AB1720" s="79"/>
      <c r="AC1720" s="79"/>
      <c r="AD1720" s="79"/>
      <c r="AE1720" s="78"/>
      <c r="AF1720" s="77"/>
      <c r="AG1720" s="77"/>
      <c r="AH1720" s="77"/>
      <c r="AI1720" s="77"/>
      <c r="AJ1720" s="77"/>
      <c r="AK1720" s="77"/>
      <c r="AL1720" s="77"/>
      <c r="AM1720" s="77"/>
      <c r="AN1720" s="77"/>
      <c r="AO1720" s="77"/>
      <c r="AP1720" s="77"/>
      <c r="AQ1720" s="77"/>
      <c r="AR1720" s="77"/>
      <c r="AS1720" s="77"/>
      <c r="AT1720" s="77"/>
      <c r="AU1720" s="77"/>
    </row>
    <row r="1721" spans="1:47">
      <c r="A1721" s="77" t="s">
        <v>2304</v>
      </c>
      <c r="B1721" s="77" t="s">
        <v>2673</v>
      </c>
      <c r="C1721" s="78">
        <v>42612</v>
      </c>
      <c r="D1721" s="77" t="s">
        <v>4208</v>
      </c>
      <c r="E1721" s="94">
        <v>7.08</v>
      </c>
      <c r="F1721" s="77" t="s">
        <v>94</v>
      </c>
      <c r="G1721" s="77" t="s">
        <v>170</v>
      </c>
      <c r="H1721" s="77"/>
      <c r="I1721" s="77"/>
      <c r="J1721" s="77"/>
      <c r="K1721" s="79"/>
      <c r="L1721" s="77"/>
      <c r="P1721" s="77"/>
      <c r="Q1721" s="77"/>
      <c r="R1721" s="77"/>
      <c r="S1721" s="77"/>
      <c r="V1721" s="77"/>
      <c r="W1721" s="77"/>
      <c r="X1721" s="77"/>
      <c r="Y1721" s="79"/>
      <c r="Z1721" s="79"/>
      <c r="AA1721" s="79"/>
      <c r="AB1721" s="79"/>
      <c r="AC1721" s="79"/>
      <c r="AD1721" s="79"/>
      <c r="AE1721" s="78"/>
      <c r="AF1721" s="77"/>
      <c r="AG1721" s="77"/>
      <c r="AH1721" s="77"/>
      <c r="AI1721" s="77"/>
      <c r="AJ1721" s="77"/>
      <c r="AK1721" s="77"/>
      <c r="AL1721" s="77"/>
      <c r="AM1721" s="77"/>
      <c r="AN1721" s="77"/>
      <c r="AO1721" s="77"/>
      <c r="AP1721" s="77"/>
      <c r="AQ1721" s="77"/>
      <c r="AR1721" s="77"/>
      <c r="AS1721" s="77"/>
      <c r="AT1721" s="77"/>
      <c r="AU1721" s="77"/>
    </row>
    <row r="1722" spans="1:47">
      <c r="A1722" s="77" t="s">
        <v>2304</v>
      </c>
      <c r="B1722" s="77" t="s">
        <v>2673</v>
      </c>
      <c r="C1722" s="78">
        <v>42612</v>
      </c>
      <c r="D1722" s="77" t="s">
        <v>4209</v>
      </c>
      <c r="E1722" s="94">
        <v>7.4</v>
      </c>
      <c r="F1722" s="77" t="s">
        <v>94</v>
      </c>
      <c r="G1722" s="77" t="s">
        <v>94</v>
      </c>
      <c r="H1722" s="77"/>
      <c r="I1722" s="77"/>
      <c r="J1722" s="77"/>
      <c r="K1722" s="79"/>
      <c r="L1722" s="77"/>
      <c r="P1722" s="77"/>
      <c r="Q1722" s="77"/>
      <c r="R1722" s="77"/>
      <c r="S1722" s="77"/>
      <c r="V1722" s="77"/>
      <c r="W1722" s="77"/>
      <c r="X1722" s="77"/>
      <c r="Y1722" s="79"/>
      <c r="Z1722" s="79"/>
      <c r="AA1722" s="79"/>
      <c r="AB1722" s="79"/>
      <c r="AC1722" s="79"/>
      <c r="AD1722" s="79"/>
      <c r="AE1722" s="78"/>
      <c r="AF1722" s="77"/>
      <c r="AG1722" s="77"/>
      <c r="AH1722" s="77"/>
      <c r="AI1722" s="77"/>
      <c r="AJ1722" s="77"/>
      <c r="AK1722" s="77"/>
      <c r="AL1722" s="77"/>
      <c r="AM1722" s="77"/>
      <c r="AN1722" s="77"/>
      <c r="AO1722" s="77"/>
      <c r="AP1722" s="77"/>
      <c r="AQ1722" s="77"/>
      <c r="AR1722" s="77"/>
      <c r="AS1722" s="77"/>
      <c r="AT1722" s="77"/>
      <c r="AU1722" s="77"/>
    </row>
    <row r="1723" spans="1:47">
      <c r="A1723" s="77" t="s">
        <v>2304</v>
      </c>
      <c r="B1723" s="77" t="s">
        <v>2673</v>
      </c>
      <c r="C1723" s="78">
        <v>42612</v>
      </c>
      <c r="D1723" s="77" t="s">
        <v>4210</v>
      </c>
      <c r="E1723" s="94">
        <v>7.45</v>
      </c>
      <c r="F1723" s="77" t="s">
        <v>94</v>
      </c>
      <c r="G1723" s="77" t="s">
        <v>94</v>
      </c>
      <c r="H1723" s="77"/>
      <c r="I1723" s="77"/>
      <c r="J1723" s="77"/>
      <c r="K1723" s="79"/>
      <c r="L1723" s="77"/>
      <c r="P1723" s="77"/>
      <c r="Q1723" s="77"/>
      <c r="R1723" s="77"/>
      <c r="S1723" s="77"/>
      <c r="V1723" s="77"/>
      <c r="W1723" s="77"/>
      <c r="X1723" s="77"/>
      <c r="Y1723" s="79"/>
      <c r="Z1723" s="79"/>
      <c r="AA1723" s="79"/>
      <c r="AB1723" s="79"/>
      <c r="AC1723" s="79"/>
      <c r="AD1723" s="79"/>
      <c r="AE1723" s="78"/>
      <c r="AF1723" s="77"/>
      <c r="AG1723" s="77"/>
      <c r="AH1723" s="77"/>
      <c r="AI1723" s="77"/>
      <c r="AJ1723" s="77"/>
      <c r="AK1723" s="77"/>
      <c r="AL1723" s="77"/>
      <c r="AM1723" s="77"/>
      <c r="AN1723" s="77"/>
      <c r="AO1723" s="77"/>
      <c r="AP1723" s="77"/>
      <c r="AQ1723" s="77"/>
      <c r="AR1723" s="77"/>
      <c r="AS1723" s="77"/>
      <c r="AT1723" s="77"/>
      <c r="AU1723" s="77"/>
    </row>
    <row r="1724" spans="1:47">
      <c r="A1724" s="77" t="s">
        <v>2304</v>
      </c>
      <c r="B1724" s="77" t="s">
        <v>2673</v>
      </c>
      <c r="C1724" s="78">
        <v>42612</v>
      </c>
      <c r="D1724" s="77" t="s">
        <v>4211</v>
      </c>
      <c r="E1724" s="94">
        <v>7.61</v>
      </c>
      <c r="F1724" s="77" t="s">
        <v>94</v>
      </c>
      <c r="G1724" s="77" t="s">
        <v>124</v>
      </c>
      <c r="H1724" s="77"/>
      <c r="I1724" s="77"/>
      <c r="J1724" s="77"/>
      <c r="K1724" s="79"/>
      <c r="L1724" s="77"/>
      <c r="P1724" s="77"/>
      <c r="Q1724" s="77"/>
      <c r="R1724" s="77"/>
      <c r="S1724" s="77"/>
      <c r="V1724" s="77"/>
      <c r="W1724" s="77"/>
      <c r="X1724" s="77"/>
      <c r="Y1724" s="79"/>
      <c r="Z1724" s="79"/>
      <c r="AA1724" s="79"/>
      <c r="AB1724" s="79"/>
      <c r="AC1724" s="79"/>
      <c r="AD1724" s="79"/>
      <c r="AE1724" s="78"/>
      <c r="AF1724" s="77"/>
      <c r="AG1724" s="77"/>
      <c r="AH1724" s="77"/>
      <c r="AI1724" s="77"/>
      <c r="AJ1724" s="77"/>
      <c r="AK1724" s="77"/>
      <c r="AL1724" s="77"/>
      <c r="AM1724" s="77"/>
      <c r="AN1724" s="77"/>
      <c r="AO1724" s="77"/>
      <c r="AP1724" s="77"/>
      <c r="AQ1724" s="77"/>
      <c r="AR1724" s="77"/>
      <c r="AS1724" s="77"/>
      <c r="AT1724" s="77"/>
      <c r="AU1724" s="77"/>
    </row>
    <row r="1725" spans="1:47">
      <c r="A1725" s="77" t="s">
        <v>2304</v>
      </c>
      <c r="B1725" s="77" t="s">
        <v>2673</v>
      </c>
      <c r="C1725" s="78">
        <v>42612</v>
      </c>
      <c r="D1725" s="77" t="s">
        <v>4212</v>
      </c>
      <c r="E1725" s="94">
        <v>7.67</v>
      </c>
      <c r="F1725" s="77" t="s">
        <v>94</v>
      </c>
      <c r="G1725" s="77" t="s">
        <v>99</v>
      </c>
      <c r="H1725" s="77"/>
      <c r="I1725" s="77"/>
      <c r="J1725" s="77"/>
      <c r="K1725" s="79"/>
      <c r="L1725" s="77"/>
      <c r="P1725" s="77"/>
      <c r="Q1725" s="77"/>
      <c r="R1725" s="77"/>
      <c r="S1725" s="77"/>
      <c r="V1725" s="77"/>
      <c r="W1725" s="77"/>
      <c r="X1725" s="77"/>
      <c r="Y1725" s="79"/>
      <c r="Z1725" s="79"/>
      <c r="AA1725" s="79"/>
      <c r="AB1725" s="79"/>
      <c r="AC1725" s="79"/>
      <c r="AD1725" s="79"/>
      <c r="AE1725" s="78"/>
      <c r="AF1725" s="77"/>
      <c r="AG1725" s="77"/>
      <c r="AH1725" s="77"/>
      <c r="AI1725" s="77"/>
      <c r="AJ1725" s="77"/>
      <c r="AK1725" s="77"/>
      <c r="AL1725" s="77"/>
      <c r="AM1725" s="77"/>
      <c r="AN1725" s="77"/>
      <c r="AO1725" s="77"/>
      <c r="AP1725" s="77"/>
      <c r="AQ1725" s="77"/>
      <c r="AR1725" s="77"/>
      <c r="AS1725" s="77"/>
      <c r="AT1725" s="77"/>
      <c r="AU1725" s="77"/>
    </row>
    <row r="1726" spans="1:47">
      <c r="A1726" s="77" t="s">
        <v>2304</v>
      </c>
      <c r="B1726" s="77" t="s">
        <v>2673</v>
      </c>
      <c r="C1726" s="78">
        <v>42612</v>
      </c>
      <c r="D1726" s="77" t="s">
        <v>4213</v>
      </c>
      <c r="E1726" s="94">
        <v>7.94</v>
      </c>
      <c r="F1726" s="77" t="s">
        <v>94</v>
      </c>
      <c r="G1726" s="77" t="s">
        <v>124</v>
      </c>
      <c r="H1726" s="77"/>
      <c r="I1726" s="77"/>
      <c r="J1726" s="77"/>
      <c r="K1726" s="79"/>
      <c r="L1726" s="77"/>
      <c r="P1726" s="77"/>
      <c r="Q1726" s="77"/>
      <c r="R1726" s="77"/>
      <c r="S1726" s="77"/>
      <c r="V1726" s="77"/>
      <c r="W1726" s="77"/>
      <c r="X1726" s="77"/>
      <c r="Y1726" s="79"/>
      <c r="Z1726" s="79"/>
      <c r="AA1726" s="79"/>
      <c r="AB1726" s="79"/>
      <c r="AC1726" s="79"/>
      <c r="AD1726" s="79"/>
      <c r="AE1726" s="78"/>
      <c r="AF1726" s="77"/>
      <c r="AG1726" s="77"/>
      <c r="AH1726" s="77"/>
      <c r="AI1726" s="77"/>
      <c r="AJ1726" s="77"/>
      <c r="AK1726" s="77"/>
      <c r="AL1726" s="77"/>
      <c r="AM1726" s="77"/>
      <c r="AN1726" s="77"/>
      <c r="AO1726" s="77"/>
      <c r="AP1726" s="77"/>
      <c r="AQ1726" s="77"/>
      <c r="AR1726" s="77"/>
      <c r="AS1726" s="77"/>
      <c r="AT1726" s="77"/>
      <c r="AU1726" s="77"/>
    </row>
    <row r="1727" spans="1:47">
      <c r="A1727" s="77" t="s">
        <v>2304</v>
      </c>
      <c r="B1727" s="77" t="s">
        <v>2673</v>
      </c>
      <c r="C1727" s="78">
        <v>42612</v>
      </c>
      <c r="D1727" s="77" t="s">
        <v>4214</v>
      </c>
      <c r="E1727" s="94">
        <v>8</v>
      </c>
      <c r="F1727" s="77" t="s">
        <v>94</v>
      </c>
      <c r="G1727" s="77" t="s">
        <v>127</v>
      </c>
      <c r="H1727" s="77"/>
      <c r="I1727" s="77"/>
      <c r="J1727" s="77"/>
      <c r="K1727" s="79"/>
      <c r="L1727" s="77"/>
      <c r="P1727" s="77"/>
      <c r="Q1727" s="77"/>
      <c r="R1727" s="77"/>
      <c r="S1727" s="77"/>
      <c r="V1727" s="77"/>
      <c r="W1727" s="77"/>
      <c r="X1727" s="77"/>
      <c r="Y1727" s="79"/>
      <c r="Z1727" s="79"/>
      <c r="AA1727" s="79"/>
      <c r="AB1727" s="79"/>
      <c r="AC1727" s="79"/>
      <c r="AD1727" s="79"/>
      <c r="AE1727" s="78"/>
      <c r="AF1727" s="77"/>
      <c r="AG1727" s="77"/>
      <c r="AH1727" s="77"/>
      <c r="AI1727" s="77"/>
      <c r="AJ1727" s="77"/>
      <c r="AK1727" s="77"/>
      <c r="AL1727" s="77"/>
      <c r="AM1727" s="77"/>
      <c r="AN1727" s="77"/>
      <c r="AO1727" s="77"/>
      <c r="AP1727" s="77"/>
      <c r="AQ1727" s="77"/>
      <c r="AR1727" s="77"/>
      <c r="AS1727" s="77"/>
      <c r="AT1727" s="77"/>
      <c r="AU1727" s="77"/>
    </row>
    <row r="1728" spans="1:47">
      <c r="A1728" s="77" t="s">
        <v>2304</v>
      </c>
      <c r="B1728" s="77" t="s">
        <v>2673</v>
      </c>
      <c r="C1728" s="78">
        <v>42612</v>
      </c>
      <c r="D1728" s="77" t="s">
        <v>4215</v>
      </c>
      <c r="E1728" s="94">
        <v>8.0299999999999994</v>
      </c>
      <c r="F1728" s="77" t="s">
        <v>94</v>
      </c>
      <c r="G1728" s="77" t="s">
        <v>127</v>
      </c>
      <c r="H1728" s="77"/>
      <c r="I1728" s="77"/>
      <c r="J1728" s="77"/>
      <c r="K1728" s="79"/>
      <c r="L1728" s="77"/>
      <c r="P1728" s="77"/>
      <c r="Q1728" s="77"/>
      <c r="R1728" s="77"/>
      <c r="S1728" s="77"/>
      <c r="V1728" s="77"/>
      <c r="W1728" s="77"/>
      <c r="X1728" s="77"/>
      <c r="Y1728" s="79"/>
      <c r="Z1728" s="79"/>
      <c r="AA1728" s="79"/>
      <c r="AB1728" s="79"/>
      <c r="AC1728" s="79"/>
      <c r="AD1728" s="79"/>
      <c r="AE1728" s="78"/>
      <c r="AF1728" s="77"/>
      <c r="AG1728" s="77"/>
      <c r="AH1728" s="77"/>
      <c r="AI1728" s="77"/>
      <c r="AJ1728" s="77"/>
      <c r="AK1728" s="77"/>
      <c r="AL1728" s="77"/>
      <c r="AM1728" s="77"/>
      <c r="AN1728" s="77"/>
      <c r="AO1728" s="77"/>
      <c r="AP1728" s="77"/>
      <c r="AQ1728" s="77"/>
      <c r="AR1728" s="77"/>
      <c r="AS1728" s="77"/>
      <c r="AT1728" s="77"/>
      <c r="AU1728" s="77"/>
    </row>
    <row r="1729" spans="1:47">
      <c r="A1729" s="77" t="s">
        <v>2304</v>
      </c>
      <c r="B1729" s="77" t="s">
        <v>2673</v>
      </c>
      <c r="C1729" s="78">
        <v>42612</v>
      </c>
      <c r="D1729" s="77" t="s">
        <v>4216</v>
      </c>
      <c r="E1729" s="94">
        <v>8.1300000000000008</v>
      </c>
      <c r="F1729" s="77" t="s">
        <v>94</v>
      </c>
      <c r="G1729" s="77" t="s">
        <v>108</v>
      </c>
      <c r="H1729" s="77"/>
      <c r="I1729" s="77"/>
      <c r="J1729" s="77"/>
      <c r="K1729" s="79"/>
      <c r="L1729" s="77"/>
      <c r="P1729" s="77"/>
      <c r="Q1729" s="77"/>
      <c r="R1729" s="77"/>
      <c r="S1729" s="77"/>
      <c r="V1729" s="77"/>
      <c r="W1729" s="77"/>
      <c r="X1729" s="77"/>
      <c r="Y1729" s="79"/>
      <c r="Z1729" s="79"/>
      <c r="AA1729" s="79"/>
      <c r="AB1729" s="79"/>
      <c r="AC1729" s="79"/>
      <c r="AD1729" s="79"/>
      <c r="AE1729" s="78"/>
      <c r="AF1729" s="77"/>
      <c r="AG1729" s="77"/>
      <c r="AH1729" s="77"/>
      <c r="AI1729" s="77"/>
      <c r="AJ1729" s="77"/>
      <c r="AK1729" s="77"/>
      <c r="AL1729" s="77"/>
      <c r="AM1729" s="77"/>
      <c r="AN1729" s="77"/>
      <c r="AO1729" s="77"/>
      <c r="AP1729" s="77"/>
      <c r="AQ1729" s="77"/>
      <c r="AR1729" s="77"/>
      <c r="AS1729" s="77"/>
      <c r="AT1729" s="77"/>
      <c r="AU1729" s="77"/>
    </row>
    <row r="1730" spans="1:47">
      <c r="A1730" s="77" t="s">
        <v>2304</v>
      </c>
      <c r="B1730" s="77" t="s">
        <v>2673</v>
      </c>
      <c r="C1730" s="78">
        <v>42612</v>
      </c>
      <c r="D1730" s="77" t="s">
        <v>4217</v>
      </c>
      <c r="E1730" s="94">
        <v>8.35</v>
      </c>
      <c r="F1730" s="77" t="s">
        <v>94</v>
      </c>
      <c r="G1730" s="77" t="s">
        <v>94</v>
      </c>
      <c r="H1730" s="77"/>
      <c r="I1730" s="77"/>
      <c r="J1730" s="77"/>
      <c r="K1730" s="79"/>
      <c r="L1730" s="77"/>
      <c r="P1730" s="77"/>
      <c r="Q1730" s="77"/>
      <c r="R1730" s="77"/>
      <c r="S1730" s="77"/>
      <c r="V1730" s="77"/>
      <c r="W1730" s="77"/>
      <c r="X1730" s="77"/>
      <c r="Y1730" s="79"/>
      <c r="Z1730" s="79"/>
      <c r="AA1730" s="79"/>
      <c r="AB1730" s="79"/>
      <c r="AC1730" s="79"/>
      <c r="AD1730" s="79"/>
      <c r="AE1730" s="78"/>
      <c r="AF1730" s="77"/>
      <c r="AG1730" s="77"/>
      <c r="AH1730" s="77"/>
      <c r="AI1730" s="77"/>
      <c r="AJ1730" s="77"/>
      <c r="AK1730" s="77"/>
      <c r="AL1730" s="77"/>
      <c r="AM1730" s="77"/>
      <c r="AN1730" s="77"/>
      <c r="AO1730" s="77"/>
      <c r="AP1730" s="77"/>
      <c r="AQ1730" s="77"/>
      <c r="AR1730" s="77"/>
      <c r="AS1730" s="77"/>
      <c r="AT1730" s="77"/>
      <c r="AU1730" s="77"/>
    </row>
    <row r="1731" spans="1:47">
      <c r="A1731" s="77" t="s">
        <v>2304</v>
      </c>
      <c r="B1731" s="77" t="s">
        <v>2673</v>
      </c>
      <c r="C1731" s="78">
        <v>42612</v>
      </c>
      <c r="D1731" s="77" t="s">
        <v>4218</v>
      </c>
      <c r="E1731" s="94">
        <v>8.42</v>
      </c>
      <c r="F1731" s="77" t="s">
        <v>94</v>
      </c>
      <c r="G1731" s="77" t="s">
        <v>94</v>
      </c>
      <c r="H1731" s="77"/>
      <c r="I1731" s="77"/>
      <c r="J1731" s="77"/>
      <c r="K1731" s="79"/>
      <c r="L1731" s="77"/>
      <c r="P1731" s="77"/>
      <c r="Q1731" s="77"/>
      <c r="R1731" s="77"/>
      <c r="S1731" s="77"/>
      <c r="V1731" s="77"/>
      <c r="W1731" s="77"/>
      <c r="X1731" s="77"/>
      <c r="Y1731" s="79"/>
      <c r="Z1731" s="79"/>
      <c r="AA1731" s="79"/>
      <c r="AB1731" s="79"/>
      <c r="AC1731" s="79"/>
      <c r="AD1731" s="79"/>
      <c r="AE1731" s="78"/>
      <c r="AF1731" s="77"/>
      <c r="AG1731" s="77"/>
      <c r="AH1731" s="77"/>
      <c r="AI1731" s="77"/>
      <c r="AJ1731" s="77"/>
      <c r="AK1731" s="77"/>
      <c r="AL1731" s="77"/>
      <c r="AM1731" s="77"/>
      <c r="AN1731" s="77"/>
      <c r="AO1731" s="77"/>
      <c r="AP1731" s="77"/>
      <c r="AQ1731" s="77"/>
      <c r="AR1731" s="77"/>
      <c r="AS1731" s="77"/>
      <c r="AT1731" s="77"/>
      <c r="AU1731" s="77"/>
    </row>
    <row r="1732" spans="1:47">
      <c r="A1732" s="77" t="s">
        <v>2304</v>
      </c>
      <c r="B1732" s="77" t="s">
        <v>2673</v>
      </c>
      <c r="C1732" s="78">
        <v>42612</v>
      </c>
      <c r="D1732" s="77" t="s">
        <v>4219</v>
      </c>
      <c r="E1732" s="94">
        <v>8.65</v>
      </c>
      <c r="F1732" s="77" t="s">
        <v>94</v>
      </c>
      <c r="G1732" s="77" t="s">
        <v>116</v>
      </c>
      <c r="H1732" s="77"/>
      <c r="I1732" s="77"/>
      <c r="J1732" s="77"/>
      <c r="K1732" s="79"/>
      <c r="L1732" s="77"/>
      <c r="P1732" s="77"/>
      <c r="Q1732" s="77"/>
      <c r="R1732" s="77"/>
      <c r="S1732" s="77"/>
      <c r="V1732" s="77"/>
      <c r="W1732" s="77"/>
      <c r="X1732" s="77"/>
      <c r="Y1732" s="79"/>
      <c r="Z1732" s="79"/>
      <c r="AA1732" s="79"/>
      <c r="AB1732" s="79"/>
      <c r="AC1732" s="79"/>
      <c r="AD1732" s="79"/>
      <c r="AE1732" s="78"/>
      <c r="AF1732" s="77"/>
      <c r="AG1732" s="77"/>
      <c r="AH1732" s="77"/>
      <c r="AI1732" s="77"/>
      <c r="AJ1732" s="77"/>
      <c r="AK1732" s="77"/>
      <c r="AL1732" s="77"/>
      <c r="AM1732" s="77"/>
      <c r="AN1732" s="77"/>
      <c r="AO1732" s="77"/>
      <c r="AP1732" s="77"/>
      <c r="AQ1732" s="77"/>
      <c r="AR1732" s="77"/>
      <c r="AS1732" s="77"/>
      <c r="AT1732" s="77"/>
      <c r="AU1732" s="77"/>
    </row>
    <row r="1733" spans="1:47">
      <c r="A1733" s="77" t="s">
        <v>2304</v>
      </c>
      <c r="B1733" s="77" t="s">
        <v>2673</v>
      </c>
      <c r="C1733" s="78">
        <v>42612</v>
      </c>
      <c r="D1733" s="77" t="s">
        <v>4220</v>
      </c>
      <c r="E1733" s="94">
        <v>8.93</v>
      </c>
      <c r="F1733" s="77" t="s">
        <v>94</v>
      </c>
      <c r="G1733" s="77" t="s">
        <v>94</v>
      </c>
      <c r="H1733" s="77"/>
      <c r="I1733" s="77"/>
      <c r="J1733" s="77"/>
      <c r="K1733" s="79"/>
      <c r="L1733" s="77"/>
      <c r="P1733" s="77"/>
      <c r="Q1733" s="77"/>
      <c r="R1733" s="77"/>
      <c r="S1733" s="77"/>
      <c r="V1733" s="77"/>
      <c r="W1733" s="77"/>
      <c r="X1733" s="77"/>
      <c r="Y1733" s="79"/>
      <c r="Z1733" s="79"/>
      <c r="AA1733" s="79"/>
      <c r="AB1733" s="79"/>
      <c r="AC1733" s="79"/>
      <c r="AD1733" s="79"/>
      <c r="AE1733" s="78"/>
      <c r="AF1733" s="77"/>
      <c r="AG1733" s="77"/>
      <c r="AH1733" s="77"/>
      <c r="AI1733" s="77"/>
      <c r="AJ1733" s="77"/>
      <c r="AK1733" s="77"/>
      <c r="AL1733" s="77"/>
      <c r="AM1733" s="77"/>
      <c r="AN1733" s="77"/>
      <c r="AO1733" s="77"/>
      <c r="AP1733" s="77"/>
      <c r="AQ1733" s="77"/>
      <c r="AR1733" s="77"/>
      <c r="AS1733" s="77"/>
      <c r="AT1733" s="77"/>
      <c r="AU1733" s="77"/>
    </row>
    <row r="1734" spans="1:47">
      <c r="A1734" s="77" t="s">
        <v>2304</v>
      </c>
      <c r="B1734" s="77" t="s">
        <v>2673</v>
      </c>
      <c r="C1734" s="78">
        <v>42612</v>
      </c>
      <c r="D1734" s="77" t="s">
        <v>4221</v>
      </c>
      <c r="E1734" s="94">
        <v>9.02</v>
      </c>
      <c r="F1734" s="77" t="s">
        <v>94</v>
      </c>
      <c r="G1734" s="77" t="s">
        <v>94</v>
      </c>
      <c r="H1734" s="77"/>
      <c r="I1734" s="77"/>
      <c r="J1734" s="77"/>
      <c r="K1734" s="79"/>
      <c r="L1734" s="77"/>
      <c r="P1734" s="77"/>
      <c r="Q1734" s="77"/>
      <c r="R1734" s="77"/>
      <c r="S1734" s="77"/>
      <c r="V1734" s="77"/>
      <c r="W1734" s="77"/>
      <c r="X1734" s="77"/>
      <c r="Y1734" s="79"/>
      <c r="Z1734" s="79"/>
      <c r="AA1734" s="79"/>
      <c r="AB1734" s="79"/>
      <c r="AC1734" s="79"/>
      <c r="AD1734" s="79"/>
      <c r="AE1734" s="78"/>
      <c r="AF1734" s="77"/>
      <c r="AG1734" s="77"/>
      <c r="AH1734" s="77"/>
      <c r="AI1734" s="77"/>
      <c r="AJ1734" s="77"/>
      <c r="AK1734" s="77"/>
      <c r="AL1734" s="77"/>
      <c r="AM1734" s="77"/>
      <c r="AN1734" s="77"/>
      <c r="AO1734" s="77"/>
      <c r="AP1734" s="77"/>
      <c r="AQ1734" s="77"/>
      <c r="AR1734" s="77"/>
      <c r="AS1734" s="77"/>
      <c r="AT1734" s="77"/>
      <c r="AU1734" s="77"/>
    </row>
    <row r="1735" spans="1:47">
      <c r="A1735" s="77" t="s">
        <v>2304</v>
      </c>
      <c r="B1735" s="77" t="s">
        <v>2673</v>
      </c>
      <c r="C1735" s="78">
        <v>42612</v>
      </c>
      <c r="D1735" s="77" t="s">
        <v>4222</v>
      </c>
      <c r="E1735" s="94">
        <v>9.31</v>
      </c>
      <c r="F1735" s="77" t="s">
        <v>94</v>
      </c>
      <c r="G1735" s="77" t="s">
        <v>138</v>
      </c>
      <c r="H1735" s="77"/>
      <c r="I1735" s="77"/>
      <c r="J1735" s="77"/>
      <c r="K1735" s="79"/>
      <c r="L1735" s="77"/>
      <c r="P1735" s="77"/>
      <c r="Q1735" s="77"/>
      <c r="R1735" s="77"/>
      <c r="S1735" s="77"/>
      <c r="V1735" s="77"/>
      <c r="W1735" s="77"/>
      <c r="X1735" s="77"/>
      <c r="Y1735" s="79"/>
      <c r="Z1735" s="79"/>
      <c r="AA1735" s="79"/>
      <c r="AB1735" s="79"/>
      <c r="AC1735" s="79"/>
      <c r="AD1735" s="79"/>
      <c r="AE1735" s="78"/>
      <c r="AF1735" s="77"/>
      <c r="AG1735" s="77"/>
      <c r="AH1735" s="77"/>
      <c r="AI1735" s="77"/>
      <c r="AJ1735" s="77"/>
      <c r="AK1735" s="77"/>
      <c r="AL1735" s="77"/>
      <c r="AM1735" s="77"/>
      <c r="AN1735" s="77"/>
      <c r="AO1735" s="77"/>
      <c r="AP1735" s="77"/>
      <c r="AQ1735" s="77"/>
      <c r="AR1735" s="77"/>
      <c r="AS1735" s="77"/>
      <c r="AT1735" s="77"/>
      <c r="AU1735" s="77"/>
    </row>
    <row r="1736" spans="1:47">
      <c r="A1736" s="77" t="s">
        <v>2304</v>
      </c>
      <c r="B1736" s="77" t="s">
        <v>2673</v>
      </c>
      <c r="C1736" s="78">
        <v>42612</v>
      </c>
      <c r="D1736" s="77" t="s">
        <v>4223</v>
      </c>
      <c r="E1736" s="94">
        <v>9.73</v>
      </c>
      <c r="F1736" s="77" t="s">
        <v>94</v>
      </c>
      <c r="G1736" s="77" t="s">
        <v>94</v>
      </c>
      <c r="H1736" s="77"/>
      <c r="I1736" s="77"/>
      <c r="J1736" s="77"/>
      <c r="K1736" s="79"/>
      <c r="L1736" s="77"/>
      <c r="P1736" s="77"/>
      <c r="Q1736" s="77"/>
      <c r="R1736" s="77"/>
      <c r="S1736" s="77"/>
      <c r="V1736" s="77"/>
      <c r="W1736" s="77"/>
      <c r="X1736" s="77"/>
      <c r="Y1736" s="79"/>
      <c r="Z1736" s="79"/>
      <c r="AA1736" s="79"/>
      <c r="AB1736" s="79"/>
      <c r="AC1736" s="79"/>
      <c r="AD1736" s="79"/>
      <c r="AE1736" s="78"/>
      <c r="AF1736" s="77"/>
      <c r="AG1736" s="77"/>
      <c r="AH1736" s="77"/>
      <c r="AI1736" s="77"/>
      <c r="AJ1736" s="77"/>
      <c r="AK1736" s="77"/>
      <c r="AL1736" s="77"/>
      <c r="AM1736" s="77"/>
      <c r="AN1736" s="77"/>
      <c r="AO1736" s="77"/>
      <c r="AP1736" s="77"/>
      <c r="AQ1736" s="77"/>
      <c r="AR1736" s="77"/>
      <c r="AS1736" s="77"/>
      <c r="AT1736" s="77"/>
      <c r="AU1736" s="77"/>
    </row>
    <row r="1737" spans="1:47">
      <c r="A1737" s="77" t="s">
        <v>2304</v>
      </c>
      <c r="B1737" s="77" t="s">
        <v>2673</v>
      </c>
      <c r="C1737" s="78">
        <v>42612</v>
      </c>
      <c r="D1737" s="77" t="s">
        <v>4224</v>
      </c>
      <c r="E1737" s="94">
        <v>9.82</v>
      </c>
      <c r="F1737" s="77" t="s">
        <v>94</v>
      </c>
      <c r="G1737" s="77" t="s">
        <v>105</v>
      </c>
      <c r="H1737" s="77"/>
      <c r="I1737" s="77"/>
      <c r="J1737" s="77"/>
      <c r="K1737" s="79"/>
      <c r="L1737" s="77"/>
      <c r="P1737" s="77"/>
      <c r="Q1737" s="77"/>
      <c r="R1737" s="77"/>
      <c r="S1737" s="77"/>
      <c r="V1737" s="77"/>
      <c r="W1737" s="77"/>
      <c r="X1737" s="77"/>
      <c r="Y1737" s="79"/>
      <c r="Z1737" s="79"/>
      <c r="AA1737" s="79"/>
      <c r="AB1737" s="79"/>
      <c r="AC1737" s="79"/>
      <c r="AD1737" s="79"/>
      <c r="AE1737" s="78"/>
      <c r="AF1737" s="77"/>
      <c r="AG1737" s="77"/>
      <c r="AH1737" s="77"/>
      <c r="AI1737" s="77"/>
      <c r="AJ1737" s="77"/>
      <c r="AK1737" s="77"/>
      <c r="AL1737" s="77"/>
      <c r="AM1737" s="77"/>
      <c r="AN1737" s="77"/>
      <c r="AO1737" s="77"/>
      <c r="AP1737" s="77"/>
      <c r="AQ1737" s="77"/>
      <c r="AR1737" s="77"/>
      <c r="AS1737" s="77"/>
      <c r="AT1737" s="77"/>
      <c r="AU1737" s="77"/>
    </row>
    <row r="1738" spans="1:47">
      <c r="A1738" s="77" t="s">
        <v>2304</v>
      </c>
      <c r="B1738" s="77" t="s">
        <v>2673</v>
      </c>
      <c r="C1738" s="78">
        <v>42612</v>
      </c>
      <c r="D1738" s="77" t="s">
        <v>4225</v>
      </c>
      <c r="E1738" s="94">
        <v>10.039999999999999</v>
      </c>
      <c r="F1738" s="77" t="s">
        <v>94</v>
      </c>
      <c r="G1738" s="77" t="s">
        <v>105</v>
      </c>
      <c r="H1738" s="77"/>
      <c r="I1738" s="77"/>
      <c r="J1738" s="77"/>
      <c r="K1738" s="79"/>
      <c r="L1738" s="77"/>
      <c r="P1738" s="77"/>
      <c r="Q1738" s="77"/>
      <c r="R1738" s="77"/>
      <c r="S1738" s="77"/>
      <c r="V1738" s="77"/>
      <c r="W1738" s="77"/>
      <c r="X1738" s="77"/>
      <c r="Y1738" s="79"/>
      <c r="Z1738" s="79"/>
      <c r="AA1738" s="79"/>
      <c r="AB1738" s="79"/>
      <c r="AC1738" s="79"/>
      <c r="AD1738" s="79"/>
      <c r="AE1738" s="78"/>
      <c r="AF1738" s="77"/>
      <c r="AG1738" s="77"/>
      <c r="AH1738" s="77"/>
      <c r="AI1738" s="77"/>
      <c r="AJ1738" s="77"/>
      <c r="AK1738" s="77"/>
      <c r="AL1738" s="77"/>
      <c r="AM1738" s="77"/>
      <c r="AN1738" s="77"/>
      <c r="AO1738" s="77"/>
      <c r="AP1738" s="77"/>
      <c r="AQ1738" s="77"/>
      <c r="AR1738" s="77"/>
      <c r="AS1738" s="77"/>
      <c r="AT1738" s="77"/>
      <c r="AU1738" s="77"/>
    </row>
    <row r="1739" spans="1:47">
      <c r="A1739" s="77" t="s">
        <v>2304</v>
      </c>
      <c r="B1739" s="77" t="s">
        <v>2673</v>
      </c>
      <c r="C1739" s="78">
        <v>42612</v>
      </c>
      <c r="D1739" s="77" t="s">
        <v>4226</v>
      </c>
      <c r="E1739" s="94">
        <v>10.220000000000001</v>
      </c>
      <c r="F1739" s="77" t="s">
        <v>94</v>
      </c>
      <c r="G1739" s="77" t="s">
        <v>113</v>
      </c>
      <c r="H1739" s="77"/>
      <c r="I1739" s="77"/>
      <c r="J1739" s="77"/>
      <c r="K1739" s="79"/>
      <c r="L1739" s="77"/>
      <c r="P1739" s="77"/>
      <c r="Q1739" s="77"/>
      <c r="R1739" s="77"/>
      <c r="S1739" s="77"/>
      <c r="V1739" s="77"/>
      <c r="W1739" s="77"/>
      <c r="X1739" s="77"/>
      <c r="Y1739" s="79"/>
      <c r="Z1739" s="79"/>
      <c r="AA1739" s="79"/>
      <c r="AB1739" s="79"/>
      <c r="AC1739" s="79"/>
      <c r="AD1739" s="79"/>
      <c r="AE1739" s="78"/>
      <c r="AF1739" s="77"/>
      <c r="AG1739" s="77"/>
      <c r="AH1739" s="77"/>
      <c r="AI1739" s="77"/>
      <c r="AJ1739" s="77"/>
      <c r="AK1739" s="77"/>
      <c r="AL1739" s="77"/>
      <c r="AM1739" s="77"/>
      <c r="AN1739" s="77"/>
      <c r="AO1739" s="77"/>
      <c r="AP1739" s="77"/>
      <c r="AQ1739" s="77"/>
      <c r="AR1739" s="77"/>
      <c r="AS1739" s="77"/>
      <c r="AT1739" s="77"/>
      <c r="AU1739" s="77"/>
    </row>
    <row r="1740" spans="1:47">
      <c r="A1740" s="77" t="s">
        <v>2304</v>
      </c>
      <c r="B1740" s="77" t="s">
        <v>2673</v>
      </c>
      <c r="C1740" s="78">
        <v>42612</v>
      </c>
      <c r="D1740" s="77" t="s">
        <v>4227</v>
      </c>
      <c r="E1740" s="94">
        <v>10.84</v>
      </c>
      <c r="F1740" s="77" t="s">
        <v>94</v>
      </c>
      <c r="G1740" s="77" t="s">
        <v>94</v>
      </c>
      <c r="H1740" s="77"/>
      <c r="I1740" s="77"/>
      <c r="J1740" s="77"/>
      <c r="K1740" s="79"/>
      <c r="L1740" s="77"/>
      <c r="P1740" s="77"/>
      <c r="Q1740" s="77"/>
      <c r="R1740" s="77"/>
      <c r="S1740" s="77"/>
      <c r="V1740" s="77"/>
      <c r="W1740" s="77"/>
      <c r="X1740" s="77"/>
      <c r="Y1740" s="79"/>
      <c r="Z1740" s="79"/>
      <c r="AA1740" s="79"/>
      <c r="AB1740" s="79"/>
      <c r="AC1740" s="79"/>
      <c r="AD1740" s="79"/>
      <c r="AE1740" s="78"/>
      <c r="AF1740" s="77"/>
      <c r="AG1740" s="77"/>
      <c r="AH1740" s="77"/>
      <c r="AI1740" s="77"/>
      <c r="AJ1740" s="77"/>
      <c r="AK1740" s="77"/>
      <c r="AL1740" s="77"/>
      <c r="AM1740" s="77"/>
      <c r="AN1740" s="77"/>
      <c r="AO1740" s="77"/>
      <c r="AP1740" s="77"/>
      <c r="AQ1740" s="77"/>
      <c r="AR1740" s="77"/>
      <c r="AS1740" s="77"/>
      <c r="AT1740" s="77"/>
      <c r="AU1740" s="77"/>
    </row>
    <row r="1741" spans="1:47">
      <c r="A1741" s="77" t="s">
        <v>2304</v>
      </c>
      <c r="B1741" s="77" t="s">
        <v>2673</v>
      </c>
      <c r="C1741" s="78">
        <v>42612</v>
      </c>
      <c r="D1741" s="77" t="s">
        <v>4228</v>
      </c>
      <c r="E1741" s="94">
        <v>11.42</v>
      </c>
      <c r="F1741" s="77" t="s">
        <v>94</v>
      </c>
      <c r="G1741" s="77" t="s">
        <v>170</v>
      </c>
      <c r="H1741" s="77"/>
      <c r="I1741" s="77"/>
      <c r="J1741" s="77"/>
      <c r="K1741" s="79"/>
      <c r="L1741" s="77"/>
      <c r="P1741" s="77"/>
      <c r="Q1741" s="77"/>
      <c r="R1741" s="77"/>
      <c r="S1741" s="77"/>
      <c r="V1741" s="77"/>
      <c r="W1741" s="77"/>
      <c r="X1741" s="77"/>
      <c r="Y1741" s="79"/>
      <c r="Z1741" s="79"/>
      <c r="AA1741" s="79"/>
      <c r="AB1741" s="79"/>
      <c r="AC1741" s="79"/>
      <c r="AD1741" s="79"/>
      <c r="AE1741" s="78"/>
      <c r="AF1741" s="77"/>
      <c r="AG1741" s="77"/>
      <c r="AH1741" s="77"/>
      <c r="AI1741" s="77"/>
      <c r="AJ1741" s="77"/>
      <c r="AK1741" s="77"/>
      <c r="AL1741" s="77"/>
      <c r="AM1741" s="77"/>
      <c r="AN1741" s="77"/>
      <c r="AO1741" s="77"/>
      <c r="AP1741" s="77"/>
      <c r="AQ1741" s="77"/>
      <c r="AR1741" s="77"/>
      <c r="AS1741" s="77"/>
      <c r="AT1741" s="77"/>
      <c r="AU1741" s="77"/>
    </row>
    <row r="1742" spans="1:47">
      <c r="A1742" s="77" t="s">
        <v>2304</v>
      </c>
      <c r="B1742" s="77" t="s">
        <v>2673</v>
      </c>
      <c r="C1742" s="78">
        <v>42612</v>
      </c>
      <c r="D1742" s="77" t="s">
        <v>4229</v>
      </c>
      <c r="E1742" s="94">
        <v>11.59</v>
      </c>
      <c r="F1742" s="77" t="s">
        <v>94</v>
      </c>
      <c r="G1742" s="77" t="s">
        <v>94</v>
      </c>
      <c r="H1742" s="77"/>
      <c r="I1742" s="77"/>
      <c r="J1742" s="77"/>
      <c r="K1742" s="79"/>
      <c r="L1742" s="77"/>
      <c r="P1742" s="77"/>
      <c r="Q1742" s="77"/>
      <c r="R1742" s="77"/>
      <c r="S1742" s="77"/>
      <c r="V1742" s="77"/>
      <c r="W1742" s="77"/>
      <c r="X1742" s="77"/>
      <c r="Y1742" s="79"/>
      <c r="Z1742" s="79"/>
      <c r="AA1742" s="79"/>
      <c r="AB1742" s="79"/>
      <c r="AC1742" s="79"/>
      <c r="AD1742" s="79"/>
      <c r="AE1742" s="78"/>
      <c r="AF1742" s="77"/>
      <c r="AG1742" s="77"/>
      <c r="AH1742" s="77"/>
      <c r="AI1742" s="77"/>
      <c r="AJ1742" s="77"/>
      <c r="AK1742" s="77"/>
      <c r="AL1742" s="77"/>
      <c r="AM1742" s="77"/>
      <c r="AN1742" s="77"/>
      <c r="AO1742" s="77"/>
      <c r="AP1742" s="77"/>
      <c r="AQ1742" s="77"/>
      <c r="AR1742" s="77"/>
      <c r="AS1742" s="77"/>
      <c r="AT1742" s="77"/>
      <c r="AU1742" s="77"/>
    </row>
    <row r="1743" spans="1:47">
      <c r="A1743" s="77" t="s">
        <v>2304</v>
      </c>
      <c r="B1743" s="77" t="s">
        <v>2673</v>
      </c>
      <c r="C1743" s="78">
        <v>42612</v>
      </c>
      <c r="D1743" s="77" t="s">
        <v>4230</v>
      </c>
      <c r="E1743" s="94">
        <v>11.73</v>
      </c>
      <c r="F1743" s="77" t="s">
        <v>94</v>
      </c>
      <c r="G1743" s="77" t="s">
        <v>105</v>
      </c>
      <c r="H1743" s="77"/>
      <c r="I1743" s="77"/>
      <c r="J1743" s="77"/>
      <c r="K1743" s="79"/>
      <c r="L1743" s="77"/>
      <c r="P1743" s="77"/>
      <c r="Q1743" s="77"/>
      <c r="R1743" s="77"/>
      <c r="S1743" s="77"/>
      <c r="V1743" s="77"/>
      <c r="W1743" s="77"/>
      <c r="X1743" s="77"/>
      <c r="Y1743" s="79"/>
      <c r="Z1743" s="79"/>
      <c r="AA1743" s="79"/>
      <c r="AB1743" s="79"/>
      <c r="AC1743" s="79"/>
      <c r="AD1743" s="79"/>
      <c r="AE1743" s="78"/>
      <c r="AF1743" s="77"/>
      <c r="AG1743" s="77"/>
      <c r="AH1743" s="77"/>
      <c r="AI1743" s="77"/>
      <c r="AJ1743" s="77"/>
      <c r="AK1743" s="77"/>
      <c r="AL1743" s="77"/>
      <c r="AM1743" s="77"/>
      <c r="AN1743" s="77"/>
      <c r="AO1743" s="77"/>
      <c r="AP1743" s="77"/>
      <c r="AQ1743" s="77"/>
      <c r="AR1743" s="77"/>
      <c r="AS1743" s="77"/>
      <c r="AT1743" s="77"/>
      <c r="AU1743" s="77"/>
    </row>
    <row r="1744" spans="1:47">
      <c r="A1744" s="77" t="s">
        <v>2304</v>
      </c>
      <c r="B1744" s="77" t="s">
        <v>2673</v>
      </c>
      <c r="C1744" s="78">
        <v>42612</v>
      </c>
      <c r="D1744" s="77" t="s">
        <v>4231</v>
      </c>
      <c r="E1744" s="94">
        <v>11.76</v>
      </c>
      <c r="F1744" s="77" t="s">
        <v>94</v>
      </c>
      <c r="G1744" s="77" t="s">
        <v>152</v>
      </c>
      <c r="H1744" s="77"/>
      <c r="I1744" s="77"/>
      <c r="J1744" s="77"/>
      <c r="K1744" s="79"/>
      <c r="L1744" s="77"/>
      <c r="P1744" s="77"/>
      <c r="Q1744" s="77"/>
      <c r="R1744" s="77"/>
      <c r="S1744" s="77"/>
      <c r="V1744" s="77"/>
      <c r="W1744" s="77"/>
      <c r="X1744" s="77"/>
      <c r="Y1744" s="79"/>
      <c r="Z1744" s="79"/>
      <c r="AA1744" s="79"/>
      <c r="AB1744" s="79"/>
      <c r="AC1744" s="79"/>
      <c r="AD1744" s="79"/>
      <c r="AE1744" s="78"/>
      <c r="AF1744" s="77"/>
      <c r="AG1744" s="77"/>
      <c r="AH1744" s="77"/>
      <c r="AI1744" s="77"/>
      <c r="AJ1744" s="77"/>
      <c r="AK1744" s="77"/>
      <c r="AL1744" s="77"/>
      <c r="AM1744" s="77"/>
      <c r="AN1744" s="77"/>
      <c r="AO1744" s="77"/>
      <c r="AP1744" s="77"/>
      <c r="AQ1744" s="77"/>
      <c r="AR1744" s="77"/>
      <c r="AS1744" s="77"/>
      <c r="AT1744" s="77"/>
      <c r="AU1744" s="77"/>
    </row>
    <row r="1745" spans="1:47">
      <c r="A1745" s="77" t="s">
        <v>2304</v>
      </c>
      <c r="B1745" s="77" t="s">
        <v>2673</v>
      </c>
      <c r="C1745" s="78">
        <v>42612</v>
      </c>
      <c r="D1745" s="77" t="s">
        <v>4232</v>
      </c>
      <c r="E1745" s="94">
        <v>11.84</v>
      </c>
      <c r="F1745" s="77" t="s">
        <v>94</v>
      </c>
      <c r="G1745" s="77" t="s">
        <v>170</v>
      </c>
      <c r="H1745" s="77"/>
      <c r="I1745" s="77"/>
      <c r="J1745" s="77"/>
      <c r="K1745" s="79"/>
      <c r="L1745" s="77"/>
      <c r="P1745" s="77"/>
      <c r="Q1745" s="77"/>
      <c r="R1745" s="77"/>
      <c r="S1745" s="77"/>
      <c r="V1745" s="77"/>
      <c r="W1745" s="77"/>
      <c r="X1745" s="77"/>
      <c r="Y1745" s="79"/>
      <c r="Z1745" s="79"/>
      <c r="AA1745" s="79"/>
      <c r="AB1745" s="79"/>
      <c r="AC1745" s="79"/>
      <c r="AD1745" s="79"/>
      <c r="AE1745" s="78"/>
      <c r="AF1745" s="77"/>
      <c r="AG1745" s="77"/>
      <c r="AH1745" s="77"/>
      <c r="AI1745" s="77"/>
      <c r="AJ1745" s="77"/>
      <c r="AK1745" s="77"/>
      <c r="AL1745" s="77"/>
      <c r="AM1745" s="77"/>
      <c r="AN1745" s="77"/>
      <c r="AO1745" s="77"/>
      <c r="AP1745" s="77"/>
      <c r="AQ1745" s="77"/>
      <c r="AR1745" s="77"/>
      <c r="AS1745" s="77"/>
      <c r="AT1745" s="77"/>
      <c r="AU1745" s="77"/>
    </row>
    <row r="1746" spans="1:47">
      <c r="A1746" s="77" t="s">
        <v>2304</v>
      </c>
      <c r="B1746" s="77" t="s">
        <v>2673</v>
      </c>
      <c r="C1746" s="78">
        <v>42612</v>
      </c>
      <c r="D1746" s="77" t="s">
        <v>4233</v>
      </c>
      <c r="E1746" s="94">
        <v>12.15</v>
      </c>
      <c r="F1746" s="77" t="s">
        <v>94</v>
      </c>
      <c r="G1746" s="77" t="s">
        <v>166</v>
      </c>
      <c r="H1746" s="77"/>
      <c r="I1746" s="77"/>
      <c r="J1746" s="77"/>
      <c r="K1746" s="79"/>
      <c r="L1746" s="77"/>
      <c r="P1746" s="77"/>
      <c r="Q1746" s="77"/>
      <c r="R1746" s="77"/>
      <c r="S1746" s="77"/>
      <c r="V1746" s="77"/>
      <c r="W1746" s="77"/>
      <c r="X1746" s="77"/>
      <c r="Y1746" s="79"/>
      <c r="Z1746" s="79"/>
      <c r="AA1746" s="79"/>
      <c r="AB1746" s="79"/>
      <c r="AC1746" s="79"/>
      <c r="AD1746" s="79"/>
      <c r="AE1746" s="78"/>
      <c r="AF1746" s="77"/>
      <c r="AG1746" s="77"/>
      <c r="AH1746" s="77"/>
      <c r="AI1746" s="77"/>
      <c r="AJ1746" s="77"/>
      <c r="AK1746" s="77"/>
      <c r="AL1746" s="77"/>
      <c r="AM1746" s="77"/>
      <c r="AN1746" s="77"/>
      <c r="AO1746" s="77"/>
      <c r="AP1746" s="77"/>
      <c r="AQ1746" s="77"/>
      <c r="AR1746" s="77"/>
      <c r="AS1746" s="77"/>
      <c r="AT1746" s="77"/>
      <c r="AU1746" s="77"/>
    </row>
    <row r="1747" spans="1:47">
      <c r="A1747" s="77" t="s">
        <v>2304</v>
      </c>
      <c r="B1747" s="77" t="s">
        <v>2673</v>
      </c>
      <c r="C1747" s="78">
        <v>42612</v>
      </c>
      <c r="D1747" s="77" t="s">
        <v>4234</v>
      </c>
      <c r="E1747" s="94">
        <v>12.2</v>
      </c>
      <c r="F1747" s="77" t="s">
        <v>94</v>
      </c>
      <c r="G1747" s="77" t="s">
        <v>238</v>
      </c>
      <c r="H1747" s="77"/>
      <c r="I1747" s="77"/>
      <c r="J1747" s="77"/>
      <c r="K1747" s="79"/>
      <c r="L1747" s="77"/>
      <c r="P1747" s="77"/>
      <c r="Q1747" s="77"/>
      <c r="R1747" s="77"/>
      <c r="S1747" s="77"/>
      <c r="V1747" s="77"/>
      <c r="W1747" s="77"/>
      <c r="X1747" s="77"/>
      <c r="Y1747" s="79"/>
      <c r="Z1747" s="79"/>
      <c r="AA1747" s="79"/>
      <c r="AB1747" s="79"/>
      <c r="AC1747" s="79"/>
      <c r="AD1747" s="79"/>
      <c r="AE1747" s="78"/>
      <c r="AF1747" s="77"/>
      <c r="AG1747" s="77"/>
      <c r="AH1747" s="77"/>
      <c r="AI1747" s="77"/>
      <c r="AJ1747" s="77"/>
      <c r="AK1747" s="77"/>
      <c r="AL1747" s="77"/>
      <c r="AM1747" s="77"/>
      <c r="AN1747" s="77"/>
      <c r="AO1747" s="77"/>
      <c r="AP1747" s="77"/>
      <c r="AQ1747" s="77"/>
      <c r="AR1747" s="77"/>
      <c r="AS1747" s="77"/>
      <c r="AT1747" s="77"/>
      <c r="AU1747" s="77"/>
    </row>
    <row r="1748" spans="1:47">
      <c r="A1748" s="77" t="s">
        <v>2304</v>
      </c>
      <c r="B1748" s="77" t="s">
        <v>2673</v>
      </c>
      <c r="C1748" s="78">
        <v>42612</v>
      </c>
      <c r="D1748" s="77" t="s">
        <v>4235</v>
      </c>
      <c r="E1748" s="94">
        <v>12.3</v>
      </c>
      <c r="F1748" s="77" t="s">
        <v>94</v>
      </c>
      <c r="G1748" s="77" t="s">
        <v>105</v>
      </c>
      <c r="H1748" s="77"/>
      <c r="I1748" s="77"/>
      <c r="J1748" s="77"/>
      <c r="K1748" s="79"/>
      <c r="L1748" s="77"/>
      <c r="P1748" s="77"/>
      <c r="Q1748" s="77"/>
      <c r="R1748" s="77"/>
      <c r="S1748" s="77"/>
      <c r="V1748" s="77"/>
      <c r="W1748" s="77"/>
      <c r="X1748" s="77"/>
      <c r="Y1748" s="79"/>
      <c r="Z1748" s="79"/>
      <c r="AA1748" s="79"/>
      <c r="AB1748" s="79"/>
      <c r="AC1748" s="79"/>
      <c r="AD1748" s="79"/>
      <c r="AE1748" s="78"/>
      <c r="AF1748" s="77"/>
      <c r="AG1748" s="77"/>
      <c r="AH1748" s="77"/>
      <c r="AI1748" s="77"/>
      <c r="AJ1748" s="77"/>
      <c r="AK1748" s="77"/>
      <c r="AL1748" s="77"/>
      <c r="AM1748" s="77"/>
      <c r="AN1748" s="77"/>
      <c r="AO1748" s="77"/>
      <c r="AP1748" s="77"/>
      <c r="AQ1748" s="77"/>
      <c r="AR1748" s="77"/>
      <c r="AS1748" s="77"/>
      <c r="AT1748" s="77"/>
      <c r="AU1748" s="77"/>
    </row>
    <row r="1749" spans="1:47">
      <c r="A1749" s="77" t="s">
        <v>2304</v>
      </c>
      <c r="B1749" s="77" t="s">
        <v>2673</v>
      </c>
      <c r="C1749" s="78">
        <v>42612</v>
      </c>
      <c r="D1749" s="77" t="s">
        <v>4236</v>
      </c>
      <c r="E1749" s="94">
        <v>12.65</v>
      </c>
      <c r="F1749" s="77" t="s">
        <v>94</v>
      </c>
      <c r="G1749" s="77" t="s">
        <v>94</v>
      </c>
      <c r="H1749" s="77"/>
      <c r="I1749" s="77"/>
      <c r="J1749" s="77"/>
      <c r="K1749" s="79"/>
      <c r="L1749" s="77"/>
      <c r="P1749" s="77"/>
      <c r="Q1749" s="77"/>
      <c r="R1749" s="77"/>
      <c r="S1749" s="77"/>
      <c r="V1749" s="77"/>
      <c r="W1749" s="77"/>
      <c r="X1749" s="77"/>
      <c r="Y1749" s="79"/>
      <c r="Z1749" s="79"/>
      <c r="AA1749" s="79"/>
      <c r="AB1749" s="79"/>
      <c r="AC1749" s="79"/>
      <c r="AD1749" s="79"/>
      <c r="AE1749" s="78"/>
      <c r="AF1749" s="77"/>
      <c r="AG1749" s="77"/>
      <c r="AH1749" s="77"/>
      <c r="AI1749" s="77"/>
      <c r="AJ1749" s="77"/>
      <c r="AK1749" s="77"/>
      <c r="AL1749" s="77"/>
      <c r="AM1749" s="77"/>
      <c r="AN1749" s="77"/>
      <c r="AO1749" s="77"/>
      <c r="AP1749" s="77"/>
      <c r="AQ1749" s="77"/>
      <c r="AR1749" s="77"/>
      <c r="AS1749" s="77"/>
      <c r="AT1749" s="77"/>
      <c r="AU1749" s="77"/>
    </row>
    <row r="1750" spans="1:47">
      <c r="A1750" s="77" t="s">
        <v>2304</v>
      </c>
      <c r="B1750" s="77" t="s">
        <v>2673</v>
      </c>
      <c r="C1750" s="78">
        <v>42612</v>
      </c>
      <c r="D1750" s="77" t="s">
        <v>4237</v>
      </c>
      <c r="E1750" s="94">
        <v>13.07</v>
      </c>
      <c r="F1750" s="77" t="s">
        <v>94</v>
      </c>
      <c r="G1750" s="77" t="s">
        <v>127</v>
      </c>
      <c r="H1750" s="77"/>
      <c r="I1750" s="77"/>
      <c r="J1750" s="77"/>
      <c r="K1750" s="79"/>
      <c r="L1750" s="77"/>
      <c r="P1750" s="77"/>
      <c r="Q1750" s="77"/>
      <c r="R1750" s="77"/>
      <c r="S1750" s="77"/>
      <c r="V1750" s="77"/>
      <c r="W1750" s="77"/>
      <c r="X1750" s="77"/>
      <c r="Y1750" s="79"/>
      <c r="Z1750" s="79"/>
      <c r="AA1750" s="79"/>
      <c r="AB1750" s="79"/>
      <c r="AC1750" s="79"/>
      <c r="AD1750" s="79"/>
      <c r="AE1750" s="78"/>
      <c r="AF1750" s="77"/>
      <c r="AG1750" s="77"/>
      <c r="AH1750" s="77"/>
      <c r="AI1750" s="77"/>
      <c r="AJ1750" s="77"/>
      <c r="AK1750" s="77"/>
      <c r="AL1750" s="77"/>
      <c r="AM1750" s="77"/>
      <c r="AN1750" s="77"/>
      <c r="AO1750" s="77"/>
      <c r="AP1750" s="77"/>
      <c r="AQ1750" s="77"/>
      <c r="AR1750" s="77"/>
      <c r="AS1750" s="77"/>
      <c r="AT1750" s="77"/>
      <c r="AU1750" s="77"/>
    </row>
    <row r="1751" spans="1:47">
      <c r="A1751" s="77" t="s">
        <v>2304</v>
      </c>
      <c r="B1751" s="77" t="s">
        <v>2673</v>
      </c>
      <c r="C1751" s="78">
        <v>42612</v>
      </c>
      <c r="D1751" s="77" t="s">
        <v>4238</v>
      </c>
      <c r="E1751" s="94">
        <v>13.86</v>
      </c>
      <c r="F1751" s="77" t="s">
        <v>94</v>
      </c>
      <c r="G1751" s="77" t="s">
        <v>94</v>
      </c>
      <c r="H1751" s="77"/>
      <c r="I1751" s="77"/>
      <c r="J1751" s="77"/>
      <c r="K1751" s="79"/>
      <c r="L1751" s="77"/>
      <c r="P1751" s="77"/>
      <c r="Q1751" s="77"/>
      <c r="R1751" s="77"/>
      <c r="S1751" s="77"/>
      <c r="V1751" s="77"/>
      <c r="W1751" s="77"/>
      <c r="X1751" s="77"/>
      <c r="Y1751" s="79"/>
      <c r="Z1751" s="79"/>
      <c r="AA1751" s="79"/>
      <c r="AB1751" s="79"/>
      <c r="AC1751" s="79"/>
      <c r="AD1751" s="79"/>
      <c r="AE1751" s="78"/>
      <c r="AF1751" s="77"/>
      <c r="AG1751" s="77"/>
      <c r="AH1751" s="77"/>
      <c r="AI1751" s="77"/>
      <c r="AJ1751" s="77"/>
      <c r="AK1751" s="77"/>
      <c r="AL1751" s="77"/>
      <c r="AM1751" s="77"/>
      <c r="AN1751" s="77"/>
      <c r="AO1751" s="77"/>
      <c r="AP1751" s="77"/>
      <c r="AQ1751" s="77"/>
      <c r="AR1751" s="77"/>
      <c r="AS1751" s="77"/>
      <c r="AT1751" s="77"/>
      <c r="AU1751" s="77"/>
    </row>
    <row r="1752" spans="1:47">
      <c r="A1752" s="77" t="s">
        <v>2304</v>
      </c>
      <c r="B1752" s="77" t="s">
        <v>2673</v>
      </c>
      <c r="C1752" s="78">
        <v>42612</v>
      </c>
      <c r="D1752" s="77" t="s">
        <v>4239</v>
      </c>
      <c r="E1752" s="94">
        <v>13.96</v>
      </c>
      <c r="F1752" s="77" t="s">
        <v>94</v>
      </c>
      <c r="G1752" s="77" t="s">
        <v>152</v>
      </c>
      <c r="H1752" s="77"/>
      <c r="I1752" s="77"/>
      <c r="J1752" s="77"/>
      <c r="K1752" s="79"/>
      <c r="L1752" s="77"/>
      <c r="P1752" s="77"/>
      <c r="Q1752" s="77"/>
      <c r="R1752" s="77"/>
      <c r="S1752" s="77"/>
      <c r="V1752" s="77"/>
      <c r="W1752" s="77"/>
      <c r="X1752" s="77"/>
      <c r="Y1752" s="79"/>
      <c r="Z1752" s="79"/>
      <c r="AA1752" s="79"/>
      <c r="AB1752" s="79"/>
      <c r="AC1752" s="79"/>
      <c r="AD1752" s="79"/>
      <c r="AE1752" s="78"/>
      <c r="AF1752" s="77"/>
      <c r="AG1752" s="77"/>
      <c r="AH1752" s="77"/>
      <c r="AI1752" s="77"/>
      <c r="AJ1752" s="77"/>
      <c r="AK1752" s="77"/>
      <c r="AL1752" s="77"/>
      <c r="AM1752" s="77"/>
      <c r="AN1752" s="77"/>
      <c r="AO1752" s="77"/>
      <c r="AP1752" s="77"/>
      <c r="AQ1752" s="77"/>
      <c r="AR1752" s="77"/>
      <c r="AS1752" s="77"/>
      <c r="AT1752" s="77"/>
      <c r="AU1752" s="77"/>
    </row>
    <row r="1753" spans="1:47">
      <c r="A1753" s="77" t="s">
        <v>2304</v>
      </c>
      <c r="B1753" s="77" t="s">
        <v>2673</v>
      </c>
      <c r="C1753" s="78">
        <v>42612</v>
      </c>
      <c r="D1753" s="77" t="s">
        <v>4240</v>
      </c>
      <c r="E1753" s="94">
        <v>14.06</v>
      </c>
      <c r="F1753" s="77" t="s">
        <v>94</v>
      </c>
      <c r="G1753" s="77" t="s">
        <v>94</v>
      </c>
      <c r="H1753" s="77"/>
      <c r="I1753" s="77"/>
      <c r="J1753" s="77"/>
      <c r="K1753" s="79"/>
      <c r="L1753" s="77"/>
      <c r="P1753" s="77"/>
      <c r="Q1753" s="77"/>
      <c r="R1753" s="77"/>
      <c r="S1753" s="77"/>
      <c r="V1753" s="77"/>
      <c r="W1753" s="77"/>
      <c r="X1753" s="77"/>
      <c r="Y1753" s="79"/>
      <c r="Z1753" s="79"/>
      <c r="AA1753" s="79"/>
      <c r="AB1753" s="79"/>
      <c r="AC1753" s="79"/>
      <c r="AD1753" s="79"/>
      <c r="AE1753" s="78"/>
      <c r="AF1753" s="77"/>
      <c r="AG1753" s="77"/>
      <c r="AH1753" s="77"/>
      <c r="AI1753" s="77"/>
      <c r="AJ1753" s="77"/>
      <c r="AK1753" s="77"/>
      <c r="AL1753" s="77"/>
      <c r="AM1753" s="77"/>
      <c r="AN1753" s="77"/>
      <c r="AO1753" s="77"/>
      <c r="AP1753" s="77"/>
      <c r="AQ1753" s="77"/>
      <c r="AR1753" s="77"/>
      <c r="AS1753" s="77"/>
      <c r="AT1753" s="77"/>
      <c r="AU1753" s="77"/>
    </row>
    <row r="1754" spans="1:47">
      <c r="A1754" s="77" t="s">
        <v>2304</v>
      </c>
      <c r="B1754" s="77" t="s">
        <v>2673</v>
      </c>
      <c r="C1754" s="78">
        <v>42612</v>
      </c>
      <c r="D1754" s="77" t="s">
        <v>4241</v>
      </c>
      <c r="E1754" s="94">
        <v>14.15</v>
      </c>
      <c r="F1754" s="77" t="s">
        <v>94</v>
      </c>
      <c r="G1754" s="77" t="s">
        <v>105</v>
      </c>
      <c r="H1754" s="77"/>
      <c r="I1754" s="77"/>
      <c r="J1754" s="77"/>
      <c r="K1754" s="79"/>
      <c r="L1754" s="77"/>
      <c r="P1754" s="77"/>
      <c r="Q1754" s="77"/>
      <c r="R1754" s="77"/>
      <c r="S1754" s="77"/>
      <c r="V1754" s="77"/>
      <c r="W1754" s="77"/>
      <c r="X1754" s="77"/>
      <c r="Y1754" s="79"/>
      <c r="Z1754" s="79"/>
      <c r="AA1754" s="79"/>
      <c r="AB1754" s="79"/>
      <c r="AC1754" s="79"/>
      <c r="AD1754" s="79"/>
      <c r="AE1754" s="78"/>
      <c r="AF1754" s="77"/>
      <c r="AG1754" s="77"/>
      <c r="AH1754" s="77"/>
      <c r="AI1754" s="77"/>
      <c r="AJ1754" s="77"/>
      <c r="AK1754" s="77"/>
      <c r="AL1754" s="77"/>
      <c r="AM1754" s="77"/>
      <c r="AN1754" s="77"/>
      <c r="AO1754" s="77"/>
      <c r="AP1754" s="77"/>
      <c r="AQ1754" s="77"/>
      <c r="AR1754" s="77"/>
      <c r="AS1754" s="77"/>
      <c r="AT1754" s="77"/>
      <c r="AU1754" s="77"/>
    </row>
    <row r="1755" spans="1:47">
      <c r="A1755" s="77" t="s">
        <v>2304</v>
      </c>
      <c r="B1755" s="77" t="s">
        <v>2673</v>
      </c>
      <c r="C1755" s="78">
        <v>42612</v>
      </c>
      <c r="D1755" s="77" t="s">
        <v>4242</v>
      </c>
      <c r="E1755" s="94">
        <v>14.65</v>
      </c>
      <c r="F1755" s="77" t="s">
        <v>94</v>
      </c>
      <c r="G1755" s="77" t="s">
        <v>208</v>
      </c>
      <c r="H1755" s="77"/>
      <c r="I1755" s="77"/>
      <c r="J1755" s="77"/>
      <c r="K1755" s="79"/>
      <c r="L1755" s="77"/>
      <c r="P1755" s="77"/>
      <c r="Q1755" s="77"/>
      <c r="R1755" s="77"/>
      <c r="S1755" s="77"/>
      <c r="V1755" s="77"/>
      <c r="W1755" s="77"/>
      <c r="X1755" s="77"/>
      <c r="Y1755" s="79"/>
      <c r="Z1755" s="79"/>
      <c r="AA1755" s="79"/>
      <c r="AB1755" s="79"/>
      <c r="AC1755" s="79"/>
      <c r="AD1755" s="79"/>
      <c r="AE1755" s="78"/>
      <c r="AF1755" s="77"/>
      <c r="AG1755" s="77"/>
      <c r="AH1755" s="77"/>
      <c r="AI1755" s="77"/>
      <c r="AJ1755" s="77"/>
      <c r="AK1755" s="77"/>
      <c r="AL1755" s="77"/>
      <c r="AM1755" s="77"/>
      <c r="AN1755" s="77"/>
      <c r="AO1755" s="77"/>
      <c r="AP1755" s="77"/>
      <c r="AQ1755" s="77"/>
      <c r="AR1755" s="77"/>
      <c r="AS1755" s="77"/>
      <c r="AT1755" s="77"/>
      <c r="AU1755" s="77"/>
    </row>
    <row r="1756" spans="1:47">
      <c r="A1756" s="77" t="s">
        <v>2304</v>
      </c>
      <c r="B1756" s="77" t="s">
        <v>2673</v>
      </c>
      <c r="C1756" s="78">
        <v>42612</v>
      </c>
      <c r="D1756" s="77" t="s">
        <v>4243</v>
      </c>
      <c r="E1756" s="94">
        <v>14.69</v>
      </c>
      <c r="F1756" s="77" t="s">
        <v>94</v>
      </c>
      <c r="G1756" s="77" t="s">
        <v>94</v>
      </c>
      <c r="H1756" s="77"/>
      <c r="I1756" s="77"/>
      <c r="J1756" s="77"/>
      <c r="K1756" s="79"/>
      <c r="L1756" s="77"/>
      <c r="P1756" s="77"/>
      <c r="Q1756" s="77"/>
      <c r="R1756" s="77"/>
      <c r="S1756" s="77"/>
      <c r="V1756" s="77"/>
      <c r="W1756" s="77"/>
      <c r="X1756" s="77"/>
      <c r="Y1756" s="79"/>
      <c r="Z1756" s="79"/>
      <c r="AA1756" s="79"/>
      <c r="AB1756" s="79"/>
      <c r="AC1756" s="79"/>
      <c r="AD1756" s="79"/>
      <c r="AE1756" s="78"/>
      <c r="AF1756" s="77"/>
      <c r="AG1756" s="77"/>
      <c r="AH1756" s="77"/>
      <c r="AI1756" s="77"/>
      <c r="AJ1756" s="77"/>
      <c r="AK1756" s="77"/>
      <c r="AL1756" s="77"/>
      <c r="AM1756" s="77"/>
      <c r="AN1756" s="77"/>
      <c r="AO1756" s="77"/>
      <c r="AP1756" s="77"/>
      <c r="AQ1756" s="77"/>
      <c r="AR1756" s="77"/>
      <c r="AS1756" s="77"/>
      <c r="AT1756" s="77"/>
      <c r="AU1756" s="77"/>
    </row>
    <row r="1757" spans="1:47">
      <c r="A1757" s="77" t="s">
        <v>2304</v>
      </c>
      <c r="B1757" s="77" t="s">
        <v>2673</v>
      </c>
      <c r="C1757" s="78">
        <v>42612</v>
      </c>
      <c r="D1757" s="77" t="s">
        <v>4244</v>
      </c>
      <c r="E1757" s="94">
        <v>14.86</v>
      </c>
      <c r="F1757" s="77" t="s">
        <v>94</v>
      </c>
      <c r="G1757" s="77" t="s">
        <v>94</v>
      </c>
      <c r="H1757" s="77"/>
      <c r="I1757" s="77"/>
      <c r="J1757" s="77"/>
      <c r="K1757" s="79"/>
      <c r="L1757" s="77"/>
      <c r="P1757" s="77"/>
      <c r="Q1757" s="77"/>
      <c r="R1757" s="77"/>
      <c r="S1757" s="77"/>
      <c r="V1757" s="77"/>
      <c r="W1757" s="77"/>
      <c r="X1757" s="77"/>
      <c r="Y1757" s="79"/>
      <c r="Z1757" s="79"/>
      <c r="AA1757" s="79"/>
      <c r="AB1757" s="79"/>
      <c r="AC1757" s="79"/>
      <c r="AD1757" s="79"/>
      <c r="AE1757" s="78"/>
      <c r="AF1757" s="77"/>
      <c r="AG1757" s="77"/>
      <c r="AH1757" s="77"/>
      <c r="AI1757" s="77"/>
      <c r="AJ1757" s="77"/>
      <c r="AK1757" s="77"/>
      <c r="AL1757" s="77"/>
      <c r="AM1757" s="77"/>
      <c r="AN1757" s="77"/>
      <c r="AO1757" s="77"/>
      <c r="AP1757" s="77"/>
      <c r="AQ1757" s="77"/>
      <c r="AR1757" s="77"/>
      <c r="AS1757" s="77"/>
      <c r="AT1757" s="77"/>
      <c r="AU1757" s="77"/>
    </row>
    <row r="1758" spans="1:47">
      <c r="A1758" s="77" t="s">
        <v>2304</v>
      </c>
      <c r="B1758" s="77" t="s">
        <v>2673</v>
      </c>
      <c r="C1758" s="78">
        <v>42612</v>
      </c>
      <c r="D1758" s="77" t="s">
        <v>4245</v>
      </c>
      <c r="E1758" s="94">
        <v>15.03</v>
      </c>
      <c r="F1758" s="77" t="s">
        <v>94</v>
      </c>
      <c r="G1758" s="77" t="s">
        <v>156</v>
      </c>
      <c r="H1758" s="77"/>
      <c r="I1758" s="77"/>
      <c r="J1758" s="77"/>
      <c r="K1758" s="79"/>
      <c r="L1758" s="77"/>
      <c r="P1758" s="77"/>
      <c r="Q1758" s="77"/>
      <c r="R1758" s="77"/>
      <c r="S1758" s="77"/>
      <c r="V1758" s="77"/>
      <c r="W1758" s="77"/>
      <c r="X1758" s="77"/>
      <c r="Y1758" s="79"/>
      <c r="Z1758" s="79"/>
      <c r="AA1758" s="79"/>
      <c r="AB1758" s="79"/>
      <c r="AC1758" s="79"/>
      <c r="AD1758" s="79"/>
      <c r="AE1758" s="78"/>
      <c r="AF1758" s="77"/>
      <c r="AG1758" s="77"/>
      <c r="AH1758" s="77"/>
      <c r="AI1758" s="77"/>
      <c r="AJ1758" s="77"/>
      <c r="AK1758" s="77"/>
      <c r="AL1758" s="77"/>
      <c r="AM1758" s="77"/>
      <c r="AN1758" s="77"/>
      <c r="AO1758" s="77"/>
      <c r="AP1758" s="77"/>
      <c r="AQ1758" s="77"/>
      <c r="AR1758" s="77"/>
      <c r="AS1758" s="77"/>
      <c r="AT1758" s="77"/>
      <c r="AU1758" s="77"/>
    </row>
    <row r="1759" spans="1:47">
      <c r="A1759" s="77" t="s">
        <v>2304</v>
      </c>
      <c r="B1759" s="77" t="s">
        <v>2673</v>
      </c>
      <c r="C1759" s="78">
        <v>42612</v>
      </c>
      <c r="D1759" s="77" t="s">
        <v>4246</v>
      </c>
      <c r="E1759" s="94">
        <v>15.66</v>
      </c>
      <c r="F1759" s="77" t="s">
        <v>94</v>
      </c>
      <c r="G1759" s="77" t="s">
        <v>94</v>
      </c>
      <c r="H1759" s="77"/>
      <c r="I1759" s="77"/>
      <c r="J1759" s="77"/>
      <c r="K1759" s="79"/>
      <c r="L1759" s="77"/>
      <c r="P1759" s="77"/>
      <c r="Q1759" s="77"/>
      <c r="R1759" s="77"/>
      <c r="S1759" s="77"/>
      <c r="V1759" s="77"/>
      <c r="W1759" s="77"/>
      <c r="X1759" s="77"/>
      <c r="Y1759" s="79"/>
      <c r="Z1759" s="79"/>
      <c r="AA1759" s="79"/>
      <c r="AB1759" s="79"/>
      <c r="AC1759" s="79"/>
      <c r="AD1759" s="79"/>
      <c r="AE1759" s="78"/>
      <c r="AF1759" s="77"/>
      <c r="AG1759" s="77"/>
      <c r="AH1759" s="77"/>
      <c r="AI1759" s="77"/>
      <c r="AJ1759" s="77"/>
      <c r="AK1759" s="77"/>
      <c r="AL1759" s="77"/>
      <c r="AM1759" s="77"/>
      <c r="AN1759" s="77"/>
      <c r="AO1759" s="77"/>
      <c r="AP1759" s="77"/>
      <c r="AQ1759" s="77"/>
      <c r="AR1759" s="77"/>
      <c r="AS1759" s="77"/>
      <c r="AT1759" s="77"/>
      <c r="AU1759" s="77"/>
    </row>
    <row r="1760" spans="1:47">
      <c r="A1760" s="77" t="s">
        <v>2304</v>
      </c>
      <c r="B1760" s="77" t="s">
        <v>2673</v>
      </c>
      <c r="C1760" s="78">
        <v>42612</v>
      </c>
      <c r="D1760" s="77" t="s">
        <v>4247</v>
      </c>
      <c r="E1760" s="94">
        <v>16.100000000000001</v>
      </c>
      <c r="F1760" s="77" t="s">
        <v>94</v>
      </c>
      <c r="G1760" s="77" t="s">
        <v>170</v>
      </c>
      <c r="H1760" s="77"/>
      <c r="I1760" s="77"/>
      <c r="J1760" s="77"/>
      <c r="K1760" s="79"/>
      <c r="L1760" s="77"/>
      <c r="P1760" s="77"/>
      <c r="Q1760" s="77"/>
      <c r="R1760" s="77"/>
      <c r="S1760" s="77"/>
      <c r="V1760" s="77"/>
      <c r="W1760" s="77"/>
      <c r="X1760" s="77"/>
      <c r="Y1760" s="79"/>
      <c r="Z1760" s="79"/>
      <c r="AA1760" s="79"/>
      <c r="AB1760" s="79"/>
      <c r="AC1760" s="79"/>
      <c r="AD1760" s="79"/>
      <c r="AE1760" s="78"/>
      <c r="AF1760" s="77"/>
      <c r="AG1760" s="77"/>
      <c r="AH1760" s="77"/>
      <c r="AI1760" s="77"/>
      <c r="AJ1760" s="77"/>
      <c r="AK1760" s="77"/>
      <c r="AL1760" s="77"/>
      <c r="AM1760" s="77"/>
      <c r="AN1760" s="77"/>
      <c r="AO1760" s="77"/>
      <c r="AP1760" s="77"/>
      <c r="AQ1760" s="77"/>
      <c r="AR1760" s="77"/>
      <c r="AS1760" s="77"/>
      <c r="AT1760" s="77"/>
      <c r="AU1760" s="77"/>
    </row>
    <row r="1761" spans="1:47">
      <c r="A1761" s="77" t="s">
        <v>2304</v>
      </c>
      <c r="B1761" s="77" t="s">
        <v>2673</v>
      </c>
      <c r="C1761" s="78">
        <v>42612</v>
      </c>
      <c r="D1761" s="77" t="s">
        <v>4248</v>
      </c>
      <c r="E1761" s="94">
        <v>16.91</v>
      </c>
      <c r="F1761" s="77" t="s">
        <v>94</v>
      </c>
      <c r="G1761" s="77" t="s">
        <v>166</v>
      </c>
      <c r="H1761" s="77"/>
      <c r="I1761" s="77"/>
      <c r="J1761" s="77"/>
      <c r="K1761" s="79"/>
      <c r="L1761" s="77"/>
      <c r="P1761" s="77"/>
      <c r="Q1761" s="77"/>
      <c r="R1761" s="77"/>
      <c r="S1761" s="77"/>
      <c r="V1761" s="77"/>
      <c r="W1761" s="77"/>
      <c r="X1761" s="77"/>
      <c r="Y1761" s="79"/>
      <c r="Z1761" s="79"/>
      <c r="AA1761" s="79"/>
      <c r="AB1761" s="79"/>
      <c r="AC1761" s="79"/>
      <c r="AD1761" s="79"/>
      <c r="AE1761" s="78"/>
      <c r="AF1761" s="77"/>
      <c r="AG1761" s="77"/>
      <c r="AH1761" s="77"/>
      <c r="AI1761" s="77"/>
      <c r="AJ1761" s="77"/>
      <c r="AK1761" s="77"/>
      <c r="AL1761" s="77"/>
      <c r="AM1761" s="77"/>
      <c r="AN1761" s="77"/>
      <c r="AO1761" s="77"/>
      <c r="AP1761" s="77"/>
      <c r="AQ1761" s="77"/>
      <c r="AR1761" s="77"/>
      <c r="AS1761" s="77"/>
      <c r="AT1761" s="77"/>
      <c r="AU1761" s="77"/>
    </row>
    <row r="1762" spans="1:47">
      <c r="A1762" s="77" t="s">
        <v>2304</v>
      </c>
      <c r="B1762" s="77" t="s">
        <v>2673</v>
      </c>
      <c r="C1762" s="78">
        <v>42612</v>
      </c>
      <c r="D1762" s="77" t="s">
        <v>4249</v>
      </c>
      <c r="E1762" s="94">
        <v>19.3</v>
      </c>
      <c r="F1762" s="77" t="s">
        <v>94</v>
      </c>
      <c r="G1762" s="77" t="s">
        <v>182</v>
      </c>
      <c r="H1762" s="77"/>
      <c r="I1762" s="77"/>
      <c r="J1762" s="77"/>
      <c r="K1762" s="79"/>
      <c r="L1762" s="77"/>
      <c r="P1762" s="77"/>
      <c r="Q1762" s="77"/>
      <c r="R1762" s="77"/>
      <c r="S1762" s="77"/>
      <c r="V1762" s="77"/>
      <c r="W1762" s="77"/>
      <c r="X1762" s="77"/>
      <c r="Y1762" s="79"/>
      <c r="Z1762" s="79"/>
      <c r="AA1762" s="79"/>
      <c r="AB1762" s="79"/>
      <c r="AC1762" s="79"/>
      <c r="AD1762" s="79"/>
      <c r="AE1762" s="78"/>
      <c r="AF1762" s="77"/>
      <c r="AG1762" s="77"/>
      <c r="AH1762" s="77"/>
      <c r="AI1762" s="77"/>
      <c r="AJ1762" s="77"/>
      <c r="AK1762" s="77"/>
      <c r="AL1762" s="77"/>
      <c r="AM1762" s="77"/>
      <c r="AN1762" s="77"/>
      <c r="AO1762" s="77"/>
      <c r="AP1762" s="77"/>
      <c r="AQ1762" s="77"/>
      <c r="AR1762" s="77"/>
      <c r="AS1762" s="77"/>
      <c r="AT1762" s="77"/>
      <c r="AU1762" s="77"/>
    </row>
    <row r="1763" spans="1:47">
      <c r="A1763" s="77" t="s">
        <v>2304</v>
      </c>
      <c r="B1763" s="77" t="s">
        <v>2673</v>
      </c>
      <c r="C1763" s="78">
        <v>42612</v>
      </c>
      <c r="D1763" s="77" t="s">
        <v>4250</v>
      </c>
      <c r="E1763" s="94">
        <v>19.61</v>
      </c>
      <c r="F1763" s="77" t="s">
        <v>94</v>
      </c>
      <c r="G1763" s="77" t="s">
        <v>94</v>
      </c>
      <c r="H1763" s="77"/>
      <c r="I1763" s="77"/>
      <c r="J1763" s="77"/>
      <c r="K1763" s="79"/>
      <c r="L1763" s="77"/>
      <c r="P1763" s="77"/>
      <c r="Q1763" s="77"/>
      <c r="R1763" s="77"/>
      <c r="S1763" s="77"/>
      <c r="V1763" s="77"/>
      <c r="W1763" s="77"/>
      <c r="X1763" s="77"/>
      <c r="Y1763" s="79"/>
      <c r="Z1763" s="79"/>
      <c r="AA1763" s="79"/>
      <c r="AB1763" s="79"/>
      <c r="AC1763" s="79"/>
      <c r="AD1763" s="79"/>
      <c r="AE1763" s="78"/>
      <c r="AF1763" s="77"/>
      <c r="AG1763" s="77"/>
      <c r="AH1763" s="77"/>
      <c r="AI1763" s="77"/>
      <c r="AJ1763" s="77"/>
      <c r="AK1763" s="77"/>
      <c r="AL1763" s="77"/>
      <c r="AM1763" s="77"/>
      <c r="AN1763" s="77"/>
      <c r="AO1763" s="77"/>
      <c r="AP1763" s="77"/>
      <c r="AQ1763" s="77"/>
      <c r="AR1763" s="77"/>
      <c r="AS1763" s="77"/>
      <c r="AT1763" s="77"/>
      <c r="AU1763" s="77"/>
    </row>
    <row r="1764" spans="1:47">
      <c r="A1764" s="77" t="s">
        <v>2304</v>
      </c>
      <c r="B1764" s="77" t="s">
        <v>2673</v>
      </c>
      <c r="C1764" s="78">
        <v>42612</v>
      </c>
      <c r="D1764" s="77" t="s">
        <v>4251</v>
      </c>
      <c r="E1764" s="94">
        <v>19.71</v>
      </c>
      <c r="F1764" s="77" t="s">
        <v>94</v>
      </c>
      <c r="G1764" s="77" t="s">
        <v>114</v>
      </c>
      <c r="H1764" s="77"/>
      <c r="I1764" s="77"/>
      <c r="J1764" s="77"/>
      <c r="K1764" s="79"/>
      <c r="L1764" s="77"/>
      <c r="P1764" s="77"/>
      <c r="Q1764" s="77"/>
      <c r="R1764" s="77"/>
      <c r="S1764" s="77"/>
      <c r="V1764" s="77"/>
      <c r="W1764" s="77"/>
      <c r="X1764" s="77"/>
      <c r="Y1764" s="79"/>
      <c r="Z1764" s="79"/>
      <c r="AA1764" s="79"/>
      <c r="AB1764" s="79"/>
      <c r="AC1764" s="79"/>
      <c r="AD1764" s="79"/>
      <c r="AE1764" s="78"/>
      <c r="AF1764" s="77"/>
      <c r="AG1764" s="77"/>
      <c r="AH1764" s="77"/>
      <c r="AI1764" s="77"/>
      <c r="AJ1764" s="77"/>
      <c r="AK1764" s="77"/>
      <c r="AL1764" s="77"/>
      <c r="AM1764" s="77"/>
      <c r="AN1764" s="77"/>
      <c r="AO1764" s="77"/>
      <c r="AP1764" s="77"/>
      <c r="AQ1764" s="77"/>
      <c r="AR1764" s="77"/>
      <c r="AS1764" s="77"/>
      <c r="AT1764" s="77"/>
      <c r="AU1764" s="77"/>
    </row>
    <row r="1765" spans="1:47">
      <c r="A1765" s="77" t="s">
        <v>2304</v>
      </c>
      <c r="B1765" s="77" t="s">
        <v>2673</v>
      </c>
      <c r="C1765" s="78">
        <v>42612</v>
      </c>
      <c r="D1765" s="77" t="s">
        <v>4252</v>
      </c>
      <c r="E1765" s="94">
        <v>19.829999999999998</v>
      </c>
      <c r="F1765" s="77" t="s">
        <v>94</v>
      </c>
      <c r="G1765" s="77" t="s">
        <v>105</v>
      </c>
      <c r="H1765" s="77"/>
      <c r="I1765" s="77"/>
      <c r="J1765" s="77"/>
      <c r="K1765" s="79"/>
      <c r="L1765" s="77"/>
      <c r="P1765" s="77"/>
      <c r="Q1765" s="77"/>
      <c r="R1765" s="77"/>
      <c r="S1765" s="77"/>
      <c r="V1765" s="77"/>
      <c r="W1765" s="77"/>
      <c r="X1765" s="77"/>
      <c r="Y1765" s="79"/>
      <c r="Z1765" s="79"/>
      <c r="AA1765" s="79"/>
      <c r="AB1765" s="79"/>
      <c r="AC1765" s="79"/>
      <c r="AD1765" s="79"/>
      <c r="AE1765" s="78"/>
      <c r="AF1765" s="77"/>
      <c r="AG1765" s="77"/>
      <c r="AH1765" s="77"/>
      <c r="AI1765" s="77"/>
      <c r="AJ1765" s="77"/>
      <c r="AK1765" s="77"/>
      <c r="AL1765" s="77"/>
      <c r="AM1765" s="77"/>
      <c r="AN1765" s="77"/>
      <c r="AO1765" s="77"/>
      <c r="AP1765" s="77"/>
      <c r="AQ1765" s="77"/>
      <c r="AR1765" s="77"/>
      <c r="AS1765" s="77"/>
      <c r="AT1765" s="77"/>
      <c r="AU1765" s="77"/>
    </row>
    <row r="1766" spans="1:47">
      <c r="A1766" s="77" t="s">
        <v>2304</v>
      </c>
      <c r="B1766" s="77" t="s">
        <v>2673</v>
      </c>
      <c r="C1766" s="78">
        <v>42612</v>
      </c>
      <c r="D1766" s="77" t="s">
        <v>4253</v>
      </c>
      <c r="E1766" s="94">
        <v>22.16</v>
      </c>
      <c r="F1766" s="77" t="s">
        <v>94</v>
      </c>
      <c r="G1766" s="77" t="s">
        <v>107</v>
      </c>
      <c r="H1766" s="77"/>
      <c r="I1766" s="77"/>
      <c r="J1766" s="77"/>
      <c r="K1766" s="79"/>
      <c r="L1766" s="77"/>
      <c r="P1766" s="77"/>
      <c r="Q1766" s="77"/>
      <c r="R1766" s="77"/>
      <c r="S1766" s="77"/>
      <c r="V1766" s="77"/>
      <c r="W1766" s="77"/>
      <c r="X1766" s="77"/>
      <c r="Y1766" s="79"/>
      <c r="Z1766" s="79"/>
      <c r="AA1766" s="79"/>
      <c r="AB1766" s="79"/>
      <c r="AC1766" s="79"/>
      <c r="AD1766" s="79"/>
      <c r="AE1766" s="78"/>
      <c r="AF1766" s="77"/>
      <c r="AG1766" s="77"/>
      <c r="AH1766" s="77"/>
      <c r="AI1766" s="77"/>
      <c r="AJ1766" s="77"/>
      <c r="AK1766" s="77"/>
      <c r="AL1766" s="77"/>
      <c r="AM1766" s="77"/>
      <c r="AN1766" s="77"/>
      <c r="AO1766" s="77"/>
      <c r="AP1766" s="77"/>
      <c r="AQ1766" s="77"/>
      <c r="AR1766" s="77"/>
      <c r="AS1766" s="77"/>
      <c r="AT1766" s="77"/>
      <c r="AU1766" s="77"/>
    </row>
    <row r="1767" spans="1:47">
      <c r="A1767" s="77" t="s">
        <v>2304</v>
      </c>
      <c r="B1767" s="77" t="s">
        <v>2673</v>
      </c>
      <c r="C1767" s="78">
        <v>42612</v>
      </c>
      <c r="D1767" s="77" t="s">
        <v>4254</v>
      </c>
      <c r="E1767" s="94">
        <v>22.38</v>
      </c>
      <c r="F1767" s="77" t="s">
        <v>94</v>
      </c>
      <c r="G1767" s="77" t="s">
        <v>135</v>
      </c>
      <c r="H1767" s="77"/>
      <c r="I1767" s="77"/>
      <c r="J1767" s="77"/>
      <c r="K1767" s="79"/>
      <c r="L1767" s="77"/>
      <c r="P1767" s="77"/>
      <c r="Q1767" s="77"/>
      <c r="R1767" s="77"/>
      <c r="S1767" s="77"/>
      <c r="V1767" s="77"/>
      <c r="W1767" s="77"/>
      <c r="X1767" s="77"/>
      <c r="Y1767" s="79"/>
      <c r="Z1767" s="79"/>
      <c r="AA1767" s="79"/>
      <c r="AB1767" s="79"/>
      <c r="AC1767" s="79"/>
      <c r="AD1767" s="79"/>
      <c r="AE1767" s="78"/>
      <c r="AF1767" s="77"/>
      <c r="AG1767" s="77"/>
      <c r="AH1767" s="77"/>
      <c r="AI1767" s="77"/>
      <c r="AJ1767" s="77"/>
      <c r="AK1767" s="77"/>
      <c r="AL1767" s="77"/>
      <c r="AM1767" s="77"/>
      <c r="AN1767" s="77"/>
      <c r="AO1767" s="77"/>
      <c r="AP1767" s="77"/>
      <c r="AQ1767" s="77"/>
      <c r="AR1767" s="77"/>
      <c r="AS1767" s="77"/>
      <c r="AT1767" s="77"/>
      <c r="AU1767" s="77"/>
    </row>
    <row r="1768" spans="1:47">
      <c r="A1768" s="77" t="s">
        <v>2304</v>
      </c>
      <c r="B1768" s="77" t="s">
        <v>2673</v>
      </c>
      <c r="C1768" s="78">
        <v>42612</v>
      </c>
      <c r="D1768" s="77" t="s">
        <v>4255</v>
      </c>
      <c r="E1768" s="94">
        <v>23.1</v>
      </c>
      <c r="F1768" s="77" t="s">
        <v>94</v>
      </c>
      <c r="G1768" s="77" t="s">
        <v>152</v>
      </c>
      <c r="H1768" s="77"/>
      <c r="I1768" s="77"/>
      <c r="J1768" s="77"/>
      <c r="K1768" s="79"/>
      <c r="L1768" s="77"/>
      <c r="P1768" s="77"/>
      <c r="Q1768" s="77"/>
      <c r="R1768" s="77"/>
      <c r="S1768" s="77"/>
      <c r="V1768" s="77"/>
      <c r="W1768" s="77"/>
      <c r="X1768" s="77"/>
      <c r="Y1768" s="79"/>
      <c r="Z1768" s="79"/>
      <c r="AA1768" s="79"/>
      <c r="AB1768" s="79"/>
      <c r="AC1768" s="79"/>
      <c r="AD1768" s="79"/>
      <c r="AE1768" s="78"/>
      <c r="AF1768" s="77"/>
      <c r="AG1768" s="77"/>
      <c r="AH1768" s="77"/>
      <c r="AI1768" s="77"/>
      <c r="AJ1768" s="77"/>
      <c r="AK1768" s="77"/>
      <c r="AL1768" s="77"/>
      <c r="AM1768" s="77"/>
      <c r="AN1768" s="77"/>
      <c r="AO1768" s="77"/>
      <c r="AP1768" s="77"/>
      <c r="AQ1768" s="77"/>
      <c r="AR1768" s="77"/>
      <c r="AS1768" s="77"/>
      <c r="AT1768" s="77"/>
      <c r="AU1768" s="77"/>
    </row>
    <row r="1769" spans="1:47">
      <c r="A1769" s="77" t="s">
        <v>2304</v>
      </c>
      <c r="B1769" s="77" t="s">
        <v>2673</v>
      </c>
      <c r="C1769" s="78">
        <v>42612</v>
      </c>
      <c r="D1769" s="77" t="s">
        <v>4256</v>
      </c>
      <c r="E1769" s="94">
        <v>24.08</v>
      </c>
      <c r="F1769" s="77" t="s">
        <v>94</v>
      </c>
      <c r="G1769" s="77" t="s">
        <v>111</v>
      </c>
      <c r="H1769" s="77"/>
      <c r="I1769" s="77"/>
      <c r="J1769" s="77"/>
      <c r="K1769" s="79"/>
      <c r="L1769" s="77"/>
      <c r="P1769" s="77"/>
      <c r="Q1769" s="77"/>
      <c r="R1769" s="77"/>
      <c r="S1769" s="77"/>
      <c r="V1769" s="77"/>
      <c r="W1769" s="77"/>
      <c r="X1769" s="77"/>
      <c r="Y1769" s="79"/>
      <c r="Z1769" s="79"/>
      <c r="AA1769" s="79"/>
      <c r="AB1769" s="79"/>
      <c r="AC1769" s="79"/>
      <c r="AD1769" s="79"/>
      <c r="AE1769" s="78"/>
      <c r="AF1769" s="77"/>
      <c r="AG1769" s="77"/>
      <c r="AH1769" s="77"/>
      <c r="AI1769" s="77"/>
      <c r="AJ1769" s="77"/>
      <c r="AK1769" s="77"/>
      <c r="AL1769" s="77"/>
      <c r="AM1769" s="77"/>
      <c r="AN1769" s="77"/>
      <c r="AO1769" s="77"/>
      <c r="AP1769" s="77"/>
      <c r="AQ1769" s="77"/>
      <c r="AR1769" s="77"/>
      <c r="AS1769" s="77"/>
      <c r="AT1769" s="77"/>
      <c r="AU1769" s="77"/>
    </row>
    <row r="1770" spans="1:47">
      <c r="A1770" s="77" t="s">
        <v>2304</v>
      </c>
      <c r="B1770" s="77" t="s">
        <v>2673</v>
      </c>
      <c r="C1770" s="78">
        <v>42612</v>
      </c>
      <c r="D1770" s="77" t="s">
        <v>4257</v>
      </c>
      <c r="E1770" s="94">
        <v>24.22</v>
      </c>
      <c r="F1770" s="77" t="s">
        <v>94</v>
      </c>
      <c r="G1770" s="77" t="s">
        <v>135</v>
      </c>
      <c r="H1770" s="77"/>
      <c r="I1770" s="77"/>
      <c r="J1770" s="77"/>
      <c r="K1770" s="79"/>
      <c r="L1770" s="77"/>
      <c r="P1770" s="77"/>
      <c r="Q1770" s="77"/>
      <c r="R1770" s="77"/>
      <c r="S1770" s="77"/>
      <c r="V1770" s="77"/>
      <c r="W1770" s="77"/>
      <c r="X1770" s="77"/>
      <c r="Y1770" s="79"/>
      <c r="Z1770" s="79"/>
      <c r="AA1770" s="79"/>
      <c r="AB1770" s="79"/>
      <c r="AC1770" s="79"/>
      <c r="AD1770" s="79"/>
      <c r="AE1770" s="78"/>
      <c r="AF1770" s="77"/>
      <c r="AG1770" s="77"/>
      <c r="AH1770" s="77"/>
      <c r="AI1770" s="77"/>
      <c r="AJ1770" s="77"/>
      <c r="AK1770" s="77"/>
      <c r="AL1770" s="77"/>
      <c r="AM1770" s="77"/>
      <c r="AN1770" s="77"/>
      <c r="AO1770" s="77"/>
      <c r="AP1770" s="77"/>
      <c r="AQ1770" s="77"/>
      <c r="AR1770" s="77"/>
      <c r="AS1770" s="77"/>
      <c r="AT1770" s="77"/>
      <c r="AU1770" s="77"/>
    </row>
    <row r="1771" spans="1:47">
      <c r="A1771" s="77" t="s">
        <v>2304</v>
      </c>
      <c r="B1771" s="77" t="s">
        <v>2673</v>
      </c>
      <c r="C1771" s="78">
        <v>42612</v>
      </c>
      <c r="D1771" s="77" t="s">
        <v>4258</v>
      </c>
      <c r="E1771" s="94">
        <v>24.56</v>
      </c>
      <c r="F1771" s="77" t="s">
        <v>94</v>
      </c>
      <c r="G1771" s="77" t="s">
        <v>105</v>
      </c>
      <c r="H1771" s="77"/>
      <c r="I1771" s="77"/>
      <c r="J1771" s="77"/>
      <c r="K1771" s="79"/>
      <c r="L1771" s="77"/>
      <c r="P1771" s="77"/>
      <c r="Q1771" s="77"/>
      <c r="R1771" s="77"/>
      <c r="S1771" s="77"/>
      <c r="V1771" s="77"/>
      <c r="W1771" s="77"/>
      <c r="X1771" s="77"/>
      <c r="Y1771" s="79"/>
      <c r="Z1771" s="79"/>
      <c r="AA1771" s="79"/>
      <c r="AB1771" s="79"/>
      <c r="AC1771" s="79"/>
      <c r="AD1771" s="79"/>
      <c r="AE1771" s="78"/>
      <c r="AF1771" s="77"/>
      <c r="AG1771" s="77"/>
      <c r="AH1771" s="77"/>
      <c r="AI1771" s="77"/>
      <c r="AJ1771" s="77"/>
      <c r="AK1771" s="77"/>
      <c r="AL1771" s="77"/>
      <c r="AM1771" s="77"/>
      <c r="AN1771" s="77"/>
      <c r="AO1771" s="77"/>
      <c r="AP1771" s="77"/>
      <c r="AQ1771" s="77"/>
      <c r="AR1771" s="77"/>
      <c r="AS1771" s="77"/>
      <c r="AT1771" s="77"/>
      <c r="AU1771" s="77"/>
    </row>
    <row r="1772" spans="1:47">
      <c r="A1772" s="77" t="s">
        <v>2304</v>
      </c>
      <c r="B1772" s="77" t="s">
        <v>2673</v>
      </c>
      <c r="C1772" s="78">
        <v>42612</v>
      </c>
      <c r="D1772" s="77" t="s">
        <v>4259</v>
      </c>
      <c r="E1772" s="94">
        <v>25.16</v>
      </c>
      <c r="F1772" s="77" t="s">
        <v>94</v>
      </c>
      <c r="G1772" s="77" t="s">
        <v>94</v>
      </c>
      <c r="H1772" s="77"/>
      <c r="I1772" s="77"/>
      <c r="J1772" s="77"/>
      <c r="K1772" s="79"/>
      <c r="L1772" s="77"/>
      <c r="P1772" s="77"/>
      <c r="Q1772" s="77"/>
      <c r="R1772" s="77"/>
      <c r="S1772" s="77"/>
      <c r="V1772" s="77"/>
      <c r="W1772" s="77"/>
      <c r="X1772" s="77"/>
      <c r="Y1772" s="79"/>
      <c r="Z1772" s="79"/>
      <c r="AA1772" s="79"/>
      <c r="AB1772" s="79"/>
      <c r="AC1772" s="79"/>
      <c r="AD1772" s="79"/>
      <c r="AE1772" s="78"/>
      <c r="AF1772" s="77"/>
      <c r="AG1772" s="77"/>
      <c r="AH1772" s="77"/>
      <c r="AI1772" s="77"/>
      <c r="AJ1772" s="77"/>
      <c r="AK1772" s="77"/>
      <c r="AL1772" s="77"/>
      <c r="AM1772" s="77"/>
      <c r="AN1772" s="77"/>
      <c r="AO1772" s="77"/>
      <c r="AP1772" s="77"/>
      <c r="AQ1772" s="77"/>
      <c r="AR1772" s="77"/>
      <c r="AS1772" s="77"/>
      <c r="AT1772" s="77"/>
      <c r="AU1772" s="77"/>
    </row>
    <row r="1773" spans="1:47">
      <c r="A1773" s="77" t="s">
        <v>2304</v>
      </c>
      <c r="B1773" s="77" t="s">
        <v>2673</v>
      </c>
      <c r="C1773" s="78">
        <v>42612</v>
      </c>
      <c r="D1773" s="77" t="s">
        <v>4260</v>
      </c>
      <c r="E1773" s="94">
        <v>26.58</v>
      </c>
      <c r="F1773" s="77" t="s">
        <v>94</v>
      </c>
      <c r="G1773" s="77" t="s">
        <v>94</v>
      </c>
      <c r="H1773" s="77"/>
      <c r="I1773" s="77"/>
      <c r="J1773" s="77"/>
      <c r="K1773" s="79"/>
      <c r="L1773" s="77"/>
      <c r="P1773" s="77"/>
      <c r="Q1773" s="77"/>
      <c r="R1773" s="77"/>
      <c r="S1773" s="77"/>
      <c r="V1773" s="77"/>
      <c r="W1773" s="77"/>
      <c r="X1773" s="77"/>
      <c r="Y1773" s="79"/>
      <c r="Z1773" s="79"/>
      <c r="AA1773" s="79"/>
      <c r="AB1773" s="79"/>
      <c r="AC1773" s="79"/>
      <c r="AD1773" s="79"/>
      <c r="AE1773" s="78"/>
      <c r="AF1773" s="77"/>
      <c r="AG1773" s="77"/>
      <c r="AH1773" s="77"/>
      <c r="AI1773" s="77"/>
      <c r="AJ1773" s="77"/>
      <c r="AK1773" s="77"/>
      <c r="AL1773" s="77"/>
      <c r="AM1773" s="77"/>
      <c r="AN1773" s="77"/>
      <c r="AO1773" s="77"/>
      <c r="AP1773" s="77"/>
      <c r="AQ1773" s="77"/>
      <c r="AR1773" s="77"/>
      <c r="AS1773" s="77"/>
      <c r="AT1773" s="77"/>
      <c r="AU1773" s="77"/>
    </row>
    <row r="1774" spans="1:47">
      <c r="A1774" s="77" t="s">
        <v>2304</v>
      </c>
      <c r="B1774" s="77" t="s">
        <v>2673</v>
      </c>
      <c r="C1774" s="78">
        <v>42612</v>
      </c>
      <c r="D1774" s="77" t="s">
        <v>4261</v>
      </c>
      <c r="E1774" s="94">
        <v>27.09</v>
      </c>
      <c r="F1774" s="77" t="s">
        <v>94</v>
      </c>
      <c r="G1774" s="77" t="s">
        <v>192</v>
      </c>
      <c r="H1774" s="77"/>
      <c r="I1774" s="77"/>
      <c r="J1774" s="77"/>
      <c r="K1774" s="79"/>
      <c r="L1774" s="77"/>
      <c r="P1774" s="77"/>
      <c r="Q1774" s="77"/>
      <c r="R1774" s="77"/>
      <c r="S1774" s="77"/>
      <c r="V1774" s="77"/>
      <c r="W1774" s="77"/>
      <c r="X1774" s="77"/>
      <c r="Y1774" s="79"/>
      <c r="Z1774" s="79"/>
      <c r="AA1774" s="79"/>
      <c r="AB1774" s="79"/>
      <c r="AC1774" s="79"/>
      <c r="AD1774" s="79"/>
      <c r="AE1774" s="78"/>
      <c r="AF1774" s="77"/>
      <c r="AG1774" s="77"/>
      <c r="AH1774" s="77"/>
      <c r="AI1774" s="77"/>
      <c r="AJ1774" s="77"/>
      <c r="AK1774" s="77"/>
      <c r="AL1774" s="77"/>
      <c r="AM1774" s="77"/>
      <c r="AN1774" s="77"/>
      <c r="AO1774" s="77"/>
      <c r="AP1774" s="77"/>
      <c r="AQ1774" s="77"/>
      <c r="AR1774" s="77"/>
      <c r="AS1774" s="77"/>
      <c r="AT1774" s="77"/>
      <c r="AU1774" s="77"/>
    </row>
    <row r="1775" spans="1:47">
      <c r="A1775" s="77" t="s">
        <v>2304</v>
      </c>
      <c r="B1775" s="77" t="s">
        <v>2673</v>
      </c>
      <c r="C1775" s="78">
        <v>42612</v>
      </c>
      <c r="D1775" s="77" t="s">
        <v>4262</v>
      </c>
      <c r="E1775" s="94">
        <v>29.78</v>
      </c>
      <c r="F1775" s="77" t="s">
        <v>94</v>
      </c>
      <c r="G1775" s="77" t="s">
        <v>166</v>
      </c>
      <c r="H1775" s="77"/>
      <c r="I1775" s="77"/>
      <c r="J1775" s="77"/>
      <c r="K1775" s="79"/>
      <c r="L1775" s="77"/>
      <c r="P1775" s="77"/>
      <c r="Q1775" s="77"/>
      <c r="R1775" s="77"/>
      <c r="S1775" s="77"/>
      <c r="V1775" s="77"/>
      <c r="W1775" s="77"/>
      <c r="X1775" s="77"/>
      <c r="Y1775" s="79"/>
      <c r="Z1775" s="79"/>
      <c r="AA1775" s="79"/>
      <c r="AB1775" s="79"/>
      <c r="AC1775" s="79"/>
      <c r="AD1775" s="79"/>
      <c r="AE1775" s="78"/>
      <c r="AF1775" s="77"/>
      <c r="AG1775" s="77"/>
      <c r="AH1775" s="77"/>
      <c r="AI1775" s="77"/>
      <c r="AJ1775" s="77"/>
      <c r="AK1775" s="77"/>
      <c r="AL1775" s="77"/>
      <c r="AM1775" s="77"/>
      <c r="AN1775" s="77"/>
      <c r="AO1775" s="77"/>
      <c r="AP1775" s="77"/>
      <c r="AQ1775" s="77"/>
      <c r="AR1775" s="77"/>
      <c r="AS1775" s="77"/>
      <c r="AT1775" s="77"/>
      <c r="AU1775" s="77"/>
    </row>
    <row r="1776" spans="1:47">
      <c r="A1776" s="77" t="s">
        <v>2304</v>
      </c>
      <c r="B1776" s="77" t="s">
        <v>2673</v>
      </c>
      <c r="C1776" s="78">
        <v>42612</v>
      </c>
      <c r="D1776" s="77" t="s">
        <v>4263</v>
      </c>
      <c r="E1776" s="94">
        <v>29.93</v>
      </c>
      <c r="F1776" s="77" t="s">
        <v>94</v>
      </c>
      <c r="G1776" s="77" t="s">
        <v>152</v>
      </c>
      <c r="H1776" s="77"/>
      <c r="I1776" s="77"/>
      <c r="J1776" s="77"/>
      <c r="K1776" s="79"/>
      <c r="L1776" s="77"/>
      <c r="P1776" s="77"/>
      <c r="Q1776" s="77"/>
      <c r="R1776" s="77"/>
      <c r="S1776" s="77"/>
      <c r="V1776" s="77"/>
      <c r="W1776" s="77"/>
      <c r="X1776" s="77"/>
      <c r="Y1776" s="79"/>
      <c r="Z1776" s="79"/>
      <c r="AA1776" s="79"/>
      <c r="AB1776" s="79"/>
      <c r="AC1776" s="79"/>
      <c r="AD1776" s="79"/>
      <c r="AE1776" s="78"/>
      <c r="AF1776" s="77"/>
      <c r="AG1776" s="77"/>
      <c r="AH1776" s="77"/>
      <c r="AI1776" s="77"/>
      <c r="AJ1776" s="77"/>
      <c r="AK1776" s="77"/>
      <c r="AL1776" s="77"/>
      <c r="AM1776" s="77"/>
      <c r="AN1776" s="77"/>
      <c r="AO1776" s="77"/>
      <c r="AP1776" s="77"/>
      <c r="AQ1776" s="77"/>
      <c r="AR1776" s="77"/>
      <c r="AS1776" s="77"/>
      <c r="AT1776" s="77"/>
      <c r="AU1776" s="77"/>
    </row>
    <row r="1777" spans="1:47">
      <c r="A1777" s="77" t="s">
        <v>2304</v>
      </c>
      <c r="B1777" s="77" t="s">
        <v>2673</v>
      </c>
      <c r="C1777" s="78">
        <v>42612</v>
      </c>
      <c r="D1777" s="77" t="s">
        <v>4264</v>
      </c>
      <c r="E1777" s="94">
        <v>30.56</v>
      </c>
      <c r="F1777" s="77" t="s">
        <v>94</v>
      </c>
      <c r="G1777" s="77" t="s">
        <v>131</v>
      </c>
      <c r="H1777" s="77"/>
      <c r="I1777" s="77"/>
      <c r="J1777" s="77"/>
      <c r="K1777" s="79"/>
      <c r="L1777" s="77"/>
      <c r="P1777" s="77"/>
      <c r="Q1777" s="77"/>
      <c r="R1777" s="77"/>
      <c r="S1777" s="77"/>
      <c r="V1777" s="77"/>
      <c r="W1777" s="77"/>
      <c r="X1777" s="77"/>
      <c r="Y1777" s="79"/>
      <c r="Z1777" s="79"/>
      <c r="AA1777" s="79"/>
      <c r="AB1777" s="79"/>
      <c r="AC1777" s="79"/>
      <c r="AD1777" s="79"/>
      <c r="AE1777" s="78"/>
      <c r="AF1777" s="77"/>
      <c r="AG1777" s="77"/>
      <c r="AH1777" s="77"/>
      <c r="AI1777" s="77"/>
      <c r="AJ1777" s="77"/>
      <c r="AK1777" s="77"/>
      <c r="AL1777" s="77"/>
      <c r="AM1777" s="77"/>
      <c r="AN1777" s="77"/>
      <c r="AO1777" s="77"/>
      <c r="AP1777" s="77"/>
      <c r="AQ1777" s="77"/>
      <c r="AR1777" s="77"/>
      <c r="AS1777" s="77"/>
      <c r="AT1777" s="77"/>
      <c r="AU1777" s="77"/>
    </row>
    <row r="1778" spans="1:47">
      <c r="A1778" s="77" t="s">
        <v>2304</v>
      </c>
      <c r="B1778" s="77" t="s">
        <v>2673</v>
      </c>
      <c r="C1778" s="78">
        <v>42612</v>
      </c>
      <c r="D1778" s="77" t="s">
        <v>4265</v>
      </c>
      <c r="E1778" s="94">
        <v>30.79</v>
      </c>
      <c r="F1778" s="77" t="s">
        <v>94</v>
      </c>
      <c r="G1778" s="77" t="s">
        <v>94</v>
      </c>
      <c r="H1778" s="77"/>
      <c r="I1778" s="77"/>
      <c r="J1778" s="77"/>
      <c r="K1778" s="79"/>
      <c r="L1778" s="77"/>
      <c r="P1778" s="77"/>
      <c r="Q1778" s="77"/>
      <c r="R1778" s="77"/>
      <c r="S1778" s="77"/>
      <c r="V1778" s="77"/>
      <c r="W1778" s="77"/>
      <c r="X1778" s="77"/>
      <c r="Y1778" s="79"/>
      <c r="Z1778" s="79"/>
      <c r="AA1778" s="79"/>
      <c r="AB1778" s="79"/>
      <c r="AC1778" s="79"/>
      <c r="AD1778" s="79"/>
      <c r="AE1778" s="78"/>
      <c r="AF1778" s="77"/>
      <c r="AG1778" s="77"/>
      <c r="AH1778" s="77"/>
      <c r="AI1778" s="77"/>
      <c r="AJ1778" s="77"/>
      <c r="AK1778" s="77"/>
      <c r="AL1778" s="77"/>
      <c r="AM1778" s="77"/>
      <c r="AN1778" s="77"/>
      <c r="AO1778" s="77"/>
      <c r="AP1778" s="77"/>
      <c r="AQ1778" s="77"/>
      <c r="AR1778" s="77"/>
      <c r="AS1778" s="77"/>
      <c r="AT1778" s="77"/>
      <c r="AU1778" s="77"/>
    </row>
    <row r="1779" spans="1:47">
      <c r="A1779" s="77" t="s">
        <v>2304</v>
      </c>
      <c r="B1779" s="77" t="s">
        <v>2673</v>
      </c>
      <c r="C1779" s="78">
        <v>42612</v>
      </c>
      <c r="D1779" s="77" t="s">
        <v>4266</v>
      </c>
      <c r="E1779" s="94">
        <v>31.89</v>
      </c>
      <c r="F1779" s="77" t="s">
        <v>94</v>
      </c>
      <c r="G1779" s="77" t="s">
        <v>94</v>
      </c>
      <c r="H1779" s="77"/>
      <c r="I1779" s="77"/>
      <c r="J1779" s="77"/>
      <c r="K1779" s="79"/>
      <c r="L1779" s="77"/>
      <c r="P1779" s="77"/>
      <c r="Q1779" s="77"/>
      <c r="R1779" s="77"/>
      <c r="S1779" s="77"/>
      <c r="V1779" s="77"/>
      <c r="W1779" s="77"/>
      <c r="X1779" s="77"/>
      <c r="Y1779" s="79"/>
      <c r="Z1779" s="79"/>
      <c r="AA1779" s="79"/>
      <c r="AB1779" s="79"/>
      <c r="AC1779" s="79"/>
      <c r="AD1779" s="79"/>
      <c r="AE1779" s="78"/>
      <c r="AF1779" s="77"/>
      <c r="AG1779" s="77"/>
      <c r="AH1779" s="77"/>
      <c r="AI1779" s="77"/>
      <c r="AJ1779" s="77"/>
      <c r="AK1779" s="77"/>
      <c r="AL1779" s="77"/>
      <c r="AM1779" s="77"/>
      <c r="AN1779" s="77"/>
      <c r="AO1779" s="77"/>
      <c r="AP1779" s="77"/>
      <c r="AQ1779" s="77"/>
      <c r="AR1779" s="77"/>
      <c r="AS1779" s="77"/>
      <c r="AT1779" s="77"/>
      <c r="AU1779" s="77"/>
    </row>
    <row r="1780" spans="1:47">
      <c r="A1780" s="77" t="s">
        <v>2304</v>
      </c>
      <c r="B1780" s="77" t="s">
        <v>2673</v>
      </c>
      <c r="C1780" s="78">
        <v>42612</v>
      </c>
      <c r="D1780" s="77" t="s">
        <v>4267</v>
      </c>
      <c r="E1780" s="94">
        <v>31.92</v>
      </c>
      <c r="F1780" s="77" t="s">
        <v>94</v>
      </c>
      <c r="G1780" s="77" t="s">
        <v>133</v>
      </c>
      <c r="H1780" s="77"/>
      <c r="I1780" s="77"/>
      <c r="J1780" s="77"/>
      <c r="K1780" s="79"/>
      <c r="L1780" s="77"/>
      <c r="P1780" s="77"/>
      <c r="Q1780" s="77"/>
      <c r="R1780" s="77"/>
      <c r="S1780" s="77"/>
      <c r="V1780" s="77"/>
      <c r="W1780" s="77"/>
      <c r="X1780" s="77"/>
      <c r="Y1780" s="79"/>
      <c r="Z1780" s="79"/>
      <c r="AA1780" s="79"/>
      <c r="AB1780" s="79"/>
      <c r="AC1780" s="79"/>
      <c r="AD1780" s="79"/>
      <c r="AE1780" s="78"/>
      <c r="AF1780" s="77"/>
      <c r="AG1780" s="77"/>
      <c r="AH1780" s="77"/>
      <c r="AI1780" s="77"/>
      <c r="AJ1780" s="77"/>
      <c r="AK1780" s="77"/>
      <c r="AL1780" s="77"/>
      <c r="AM1780" s="77"/>
      <c r="AN1780" s="77"/>
      <c r="AO1780" s="77"/>
      <c r="AP1780" s="77"/>
      <c r="AQ1780" s="77"/>
      <c r="AR1780" s="77"/>
      <c r="AS1780" s="77"/>
      <c r="AT1780" s="77"/>
      <c r="AU1780" s="77"/>
    </row>
    <row r="1781" spans="1:47">
      <c r="A1781" s="77" t="s">
        <v>2304</v>
      </c>
      <c r="B1781" s="77" t="s">
        <v>2673</v>
      </c>
      <c r="C1781" s="78">
        <v>42612</v>
      </c>
      <c r="D1781" s="77" t="s">
        <v>4268</v>
      </c>
      <c r="E1781" s="94">
        <v>31.94</v>
      </c>
      <c r="F1781" s="77" t="s">
        <v>94</v>
      </c>
      <c r="G1781" s="77" t="s">
        <v>105</v>
      </c>
      <c r="H1781" s="77"/>
      <c r="I1781" s="77"/>
      <c r="J1781" s="77"/>
      <c r="K1781" s="79"/>
      <c r="L1781" s="77"/>
      <c r="P1781" s="77"/>
      <c r="Q1781" s="77"/>
      <c r="R1781" s="77"/>
      <c r="S1781" s="77"/>
      <c r="V1781" s="77"/>
      <c r="W1781" s="77"/>
      <c r="X1781" s="77"/>
      <c r="Y1781" s="79"/>
      <c r="Z1781" s="79"/>
      <c r="AA1781" s="79"/>
      <c r="AB1781" s="79"/>
      <c r="AC1781" s="79"/>
      <c r="AD1781" s="79"/>
      <c r="AE1781" s="78"/>
      <c r="AF1781" s="77"/>
      <c r="AG1781" s="77"/>
      <c r="AH1781" s="77"/>
      <c r="AI1781" s="77"/>
      <c r="AJ1781" s="77"/>
      <c r="AK1781" s="77"/>
      <c r="AL1781" s="77"/>
      <c r="AM1781" s="77"/>
      <c r="AN1781" s="77"/>
      <c r="AO1781" s="77"/>
      <c r="AP1781" s="77"/>
      <c r="AQ1781" s="77"/>
      <c r="AR1781" s="77"/>
      <c r="AS1781" s="77"/>
      <c r="AT1781" s="77"/>
      <c r="AU1781" s="77"/>
    </row>
    <row r="1782" spans="1:47">
      <c r="A1782" s="77" t="s">
        <v>2304</v>
      </c>
      <c r="B1782" s="77" t="s">
        <v>2673</v>
      </c>
      <c r="C1782" s="78">
        <v>42612</v>
      </c>
      <c r="D1782" s="77" t="s">
        <v>4269</v>
      </c>
      <c r="E1782" s="94">
        <v>34.08</v>
      </c>
      <c r="F1782" s="77" t="s">
        <v>94</v>
      </c>
      <c r="G1782" s="77" t="s">
        <v>347</v>
      </c>
      <c r="H1782" s="77"/>
      <c r="I1782" s="77"/>
      <c r="J1782" s="77"/>
      <c r="K1782" s="79"/>
      <c r="L1782" s="77"/>
      <c r="P1782" s="77"/>
      <c r="Q1782" s="77"/>
      <c r="R1782" s="77"/>
      <c r="S1782" s="77"/>
      <c r="V1782" s="77"/>
      <c r="W1782" s="77"/>
      <c r="X1782" s="77"/>
      <c r="Y1782" s="79"/>
      <c r="Z1782" s="79"/>
      <c r="AA1782" s="79"/>
      <c r="AB1782" s="79"/>
      <c r="AC1782" s="79"/>
      <c r="AD1782" s="79"/>
      <c r="AE1782" s="78"/>
      <c r="AF1782" s="77"/>
      <c r="AG1782" s="77"/>
      <c r="AH1782" s="77"/>
      <c r="AI1782" s="77"/>
      <c r="AJ1782" s="77"/>
      <c r="AK1782" s="77"/>
      <c r="AL1782" s="77"/>
      <c r="AM1782" s="77"/>
      <c r="AN1782" s="77"/>
      <c r="AO1782" s="77"/>
      <c r="AP1782" s="77"/>
      <c r="AQ1782" s="77"/>
      <c r="AR1782" s="77"/>
      <c r="AS1782" s="77"/>
      <c r="AT1782" s="77"/>
      <c r="AU1782" s="77"/>
    </row>
    <row r="1783" spans="1:47">
      <c r="A1783" s="77" t="s">
        <v>2304</v>
      </c>
      <c r="B1783" s="77" t="s">
        <v>2673</v>
      </c>
      <c r="C1783" s="78">
        <v>42612</v>
      </c>
      <c r="D1783" s="77" t="s">
        <v>4270</v>
      </c>
      <c r="E1783" s="94">
        <v>34.49</v>
      </c>
      <c r="F1783" s="77" t="s">
        <v>94</v>
      </c>
      <c r="G1783" s="77" t="s">
        <v>94</v>
      </c>
      <c r="H1783" s="77"/>
      <c r="I1783" s="77"/>
      <c r="J1783" s="77"/>
      <c r="K1783" s="79"/>
      <c r="L1783" s="77"/>
      <c r="P1783" s="77"/>
      <c r="Q1783" s="77"/>
      <c r="R1783" s="77"/>
      <c r="S1783" s="77"/>
      <c r="V1783" s="77"/>
      <c r="W1783" s="77"/>
      <c r="X1783" s="77"/>
      <c r="Y1783" s="79"/>
      <c r="Z1783" s="79"/>
      <c r="AA1783" s="79"/>
      <c r="AB1783" s="79"/>
      <c r="AC1783" s="79"/>
      <c r="AD1783" s="79"/>
      <c r="AE1783" s="78"/>
      <c r="AF1783" s="77"/>
      <c r="AG1783" s="77"/>
      <c r="AH1783" s="77"/>
      <c r="AI1783" s="77"/>
      <c r="AJ1783" s="77"/>
      <c r="AK1783" s="77"/>
      <c r="AL1783" s="77"/>
      <c r="AM1783" s="77"/>
      <c r="AN1783" s="77"/>
      <c r="AO1783" s="77"/>
      <c r="AP1783" s="77"/>
      <c r="AQ1783" s="77"/>
      <c r="AR1783" s="77"/>
      <c r="AS1783" s="77"/>
      <c r="AT1783" s="77"/>
      <c r="AU1783" s="77"/>
    </row>
    <row r="1784" spans="1:47">
      <c r="A1784" s="77" t="s">
        <v>2304</v>
      </c>
      <c r="B1784" s="77" t="s">
        <v>2673</v>
      </c>
      <c r="C1784" s="78">
        <v>42612</v>
      </c>
      <c r="D1784" s="77" t="s">
        <v>4271</v>
      </c>
      <c r="E1784" s="94">
        <v>35.729999999999997</v>
      </c>
      <c r="F1784" s="77" t="s">
        <v>94</v>
      </c>
      <c r="G1784" s="77" t="s">
        <v>201</v>
      </c>
      <c r="H1784" s="77"/>
      <c r="I1784" s="77"/>
      <c r="J1784" s="77"/>
      <c r="K1784" s="79"/>
      <c r="L1784" s="77"/>
      <c r="P1784" s="77"/>
      <c r="Q1784" s="77"/>
      <c r="R1784" s="77"/>
      <c r="S1784" s="77"/>
      <c r="V1784" s="77"/>
      <c r="W1784" s="77"/>
      <c r="X1784" s="77"/>
      <c r="Y1784" s="79"/>
      <c r="Z1784" s="79"/>
      <c r="AA1784" s="79"/>
      <c r="AB1784" s="79"/>
      <c r="AC1784" s="79"/>
      <c r="AD1784" s="79"/>
      <c r="AE1784" s="78"/>
      <c r="AF1784" s="77"/>
      <c r="AG1784" s="77"/>
      <c r="AH1784" s="77"/>
      <c r="AI1784" s="77"/>
      <c r="AJ1784" s="77"/>
      <c r="AK1784" s="77"/>
      <c r="AL1784" s="77"/>
      <c r="AM1784" s="77"/>
      <c r="AN1784" s="77"/>
      <c r="AO1784" s="77"/>
      <c r="AP1784" s="77"/>
      <c r="AQ1784" s="77"/>
      <c r="AR1784" s="77"/>
      <c r="AS1784" s="77"/>
      <c r="AT1784" s="77"/>
      <c r="AU1784" s="77"/>
    </row>
    <row r="1785" spans="1:47">
      <c r="A1785" s="77" t="s">
        <v>2304</v>
      </c>
      <c r="B1785" s="77" t="s">
        <v>2673</v>
      </c>
      <c r="C1785" s="78">
        <v>42612</v>
      </c>
      <c r="D1785" s="77" t="s">
        <v>4272</v>
      </c>
      <c r="E1785" s="94">
        <v>36.44</v>
      </c>
      <c r="F1785" s="77" t="s">
        <v>94</v>
      </c>
      <c r="G1785" s="77" t="s">
        <v>105</v>
      </c>
      <c r="H1785" s="77"/>
      <c r="I1785" s="77"/>
      <c r="J1785" s="77"/>
      <c r="K1785" s="79"/>
      <c r="L1785" s="77"/>
      <c r="P1785" s="77"/>
      <c r="Q1785" s="77"/>
      <c r="R1785" s="77"/>
      <c r="S1785" s="77"/>
      <c r="V1785" s="77"/>
      <c r="W1785" s="77"/>
      <c r="X1785" s="77"/>
      <c r="Y1785" s="79"/>
      <c r="Z1785" s="79"/>
      <c r="AA1785" s="79"/>
      <c r="AB1785" s="79"/>
      <c r="AC1785" s="79"/>
      <c r="AD1785" s="79"/>
      <c r="AE1785" s="78"/>
      <c r="AF1785" s="77"/>
      <c r="AG1785" s="77"/>
      <c r="AH1785" s="77"/>
      <c r="AI1785" s="77"/>
      <c r="AJ1785" s="77"/>
      <c r="AK1785" s="77"/>
      <c r="AL1785" s="77"/>
      <c r="AM1785" s="77"/>
      <c r="AN1785" s="77"/>
      <c r="AO1785" s="77"/>
      <c r="AP1785" s="77"/>
      <c r="AQ1785" s="77"/>
      <c r="AR1785" s="77"/>
      <c r="AS1785" s="77"/>
      <c r="AT1785" s="77"/>
      <c r="AU1785" s="77"/>
    </row>
    <row r="1786" spans="1:47">
      <c r="A1786" s="77" t="s">
        <v>2304</v>
      </c>
      <c r="B1786" s="77" t="s">
        <v>2673</v>
      </c>
      <c r="C1786" s="78">
        <v>42612</v>
      </c>
      <c r="D1786" s="77" t="s">
        <v>4273</v>
      </c>
      <c r="E1786" s="94">
        <v>37.659999999999997</v>
      </c>
      <c r="F1786" s="77" t="s">
        <v>94</v>
      </c>
      <c r="G1786" s="77" t="s">
        <v>170</v>
      </c>
      <c r="H1786" s="77"/>
      <c r="I1786" s="77"/>
      <c r="J1786" s="77"/>
      <c r="K1786" s="79"/>
      <c r="L1786" s="77"/>
      <c r="P1786" s="77"/>
      <c r="Q1786" s="77"/>
      <c r="R1786" s="77"/>
      <c r="S1786" s="77"/>
      <c r="V1786" s="77"/>
      <c r="W1786" s="77"/>
      <c r="X1786" s="77"/>
      <c r="Y1786" s="79"/>
      <c r="Z1786" s="79"/>
      <c r="AA1786" s="79"/>
      <c r="AB1786" s="79"/>
      <c r="AC1786" s="79"/>
      <c r="AD1786" s="79"/>
      <c r="AE1786" s="78"/>
      <c r="AF1786" s="77"/>
      <c r="AG1786" s="77"/>
      <c r="AH1786" s="77"/>
      <c r="AI1786" s="77"/>
      <c r="AJ1786" s="77"/>
      <c r="AK1786" s="77"/>
      <c r="AL1786" s="77"/>
      <c r="AM1786" s="77"/>
      <c r="AN1786" s="77"/>
      <c r="AO1786" s="77"/>
      <c r="AP1786" s="77"/>
      <c r="AQ1786" s="77"/>
      <c r="AR1786" s="77"/>
      <c r="AS1786" s="77"/>
      <c r="AT1786" s="77"/>
      <c r="AU1786" s="77"/>
    </row>
    <row r="1787" spans="1:47">
      <c r="A1787" s="77" t="s">
        <v>2304</v>
      </c>
      <c r="B1787" s="77" t="s">
        <v>2673</v>
      </c>
      <c r="C1787" s="78">
        <v>42612</v>
      </c>
      <c r="D1787" s="77" t="s">
        <v>4274</v>
      </c>
      <c r="E1787" s="94">
        <v>37.76</v>
      </c>
      <c r="F1787" s="77" t="s">
        <v>94</v>
      </c>
      <c r="G1787" s="77" t="s">
        <v>94</v>
      </c>
      <c r="H1787" s="77"/>
      <c r="I1787" s="77"/>
      <c r="J1787" s="77"/>
      <c r="K1787" s="79"/>
      <c r="L1787" s="77"/>
      <c r="P1787" s="77"/>
      <c r="Q1787" s="77"/>
      <c r="R1787" s="77"/>
      <c r="S1787" s="77"/>
      <c r="V1787" s="77"/>
      <c r="W1787" s="77"/>
      <c r="X1787" s="77"/>
      <c r="Y1787" s="79"/>
      <c r="Z1787" s="79"/>
      <c r="AA1787" s="79"/>
      <c r="AB1787" s="79"/>
      <c r="AC1787" s="79"/>
      <c r="AD1787" s="79"/>
      <c r="AE1787" s="78"/>
      <c r="AF1787" s="77"/>
      <c r="AG1787" s="77"/>
      <c r="AH1787" s="77"/>
      <c r="AI1787" s="77"/>
      <c r="AJ1787" s="77"/>
      <c r="AK1787" s="77"/>
      <c r="AL1787" s="77"/>
      <c r="AM1787" s="77"/>
      <c r="AN1787" s="77"/>
      <c r="AO1787" s="77"/>
      <c r="AP1787" s="77"/>
      <c r="AQ1787" s="77"/>
      <c r="AR1787" s="77"/>
      <c r="AS1787" s="77"/>
      <c r="AT1787" s="77"/>
      <c r="AU1787" s="77"/>
    </row>
    <row r="1788" spans="1:47">
      <c r="A1788" s="77" t="s">
        <v>2304</v>
      </c>
      <c r="B1788" s="77" t="s">
        <v>2673</v>
      </c>
      <c r="C1788" s="78">
        <v>42612</v>
      </c>
      <c r="D1788" s="77" t="s">
        <v>4275</v>
      </c>
      <c r="E1788" s="94">
        <v>38.299999999999997</v>
      </c>
      <c r="F1788" s="77" t="s">
        <v>94</v>
      </c>
      <c r="G1788" s="77" t="s">
        <v>131</v>
      </c>
      <c r="H1788" s="77"/>
      <c r="I1788" s="77"/>
      <c r="J1788" s="77"/>
      <c r="K1788" s="79"/>
      <c r="L1788" s="77"/>
      <c r="P1788" s="77"/>
      <c r="Q1788" s="77"/>
      <c r="R1788" s="77"/>
      <c r="S1788" s="77"/>
      <c r="V1788" s="77"/>
      <c r="W1788" s="77"/>
      <c r="X1788" s="77"/>
      <c r="Y1788" s="79"/>
      <c r="Z1788" s="79"/>
      <c r="AA1788" s="79"/>
      <c r="AB1788" s="79"/>
      <c r="AC1788" s="79"/>
      <c r="AD1788" s="79"/>
      <c r="AE1788" s="78"/>
      <c r="AF1788" s="77"/>
      <c r="AG1788" s="77"/>
      <c r="AH1788" s="77"/>
      <c r="AI1788" s="77"/>
      <c r="AJ1788" s="77"/>
      <c r="AK1788" s="77"/>
      <c r="AL1788" s="77"/>
      <c r="AM1788" s="77"/>
      <c r="AN1788" s="77"/>
      <c r="AO1788" s="77"/>
      <c r="AP1788" s="77"/>
      <c r="AQ1788" s="77"/>
      <c r="AR1788" s="77"/>
      <c r="AS1788" s="77"/>
      <c r="AT1788" s="77"/>
      <c r="AU1788" s="77"/>
    </row>
    <row r="1789" spans="1:47">
      <c r="A1789" s="77" t="s">
        <v>2304</v>
      </c>
      <c r="B1789" s="77" t="s">
        <v>2673</v>
      </c>
      <c r="C1789" s="78">
        <v>42612</v>
      </c>
      <c r="D1789" s="77" t="s">
        <v>4276</v>
      </c>
      <c r="E1789" s="94">
        <v>39.99</v>
      </c>
      <c r="F1789" s="77" t="s">
        <v>94</v>
      </c>
      <c r="G1789" s="77" t="s">
        <v>94</v>
      </c>
      <c r="H1789" s="77"/>
      <c r="I1789" s="77"/>
      <c r="J1789" s="77"/>
      <c r="K1789" s="79"/>
      <c r="L1789" s="77"/>
      <c r="P1789" s="77"/>
      <c r="Q1789" s="77"/>
      <c r="R1789" s="77"/>
      <c r="S1789" s="77"/>
      <c r="V1789" s="77"/>
      <c r="W1789" s="77"/>
      <c r="X1789" s="77"/>
      <c r="Y1789" s="79"/>
      <c r="Z1789" s="79"/>
      <c r="AA1789" s="79"/>
      <c r="AB1789" s="79"/>
      <c r="AC1789" s="79"/>
      <c r="AD1789" s="79"/>
      <c r="AE1789" s="78"/>
      <c r="AF1789" s="77"/>
      <c r="AG1789" s="77"/>
      <c r="AH1789" s="77"/>
      <c r="AI1789" s="77"/>
      <c r="AJ1789" s="77"/>
      <c r="AK1789" s="77"/>
      <c r="AL1789" s="77"/>
      <c r="AM1789" s="77"/>
      <c r="AN1789" s="77"/>
      <c r="AO1789" s="77"/>
      <c r="AP1789" s="77"/>
      <c r="AQ1789" s="77"/>
      <c r="AR1789" s="77"/>
      <c r="AS1789" s="77"/>
      <c r="AT1789" s="77"/>
      <c r="AU1789" s="77"/>
    </row>
    <row r="1790" spans="1:47">
      <c r="A1790" s="77" t="s">
        <v>2304</v>
      </c>
      <c r="B1790" s="77" t="s">
        <v>2673</v>
      </c>
      <c r="C1790" s="78">
        <v>42612</v>
      </c>
      <c r="D1790" s="77" t="s">
        <v>4277</v>
      </c>
      <c r="E1790" s="94">
        <v>40.04</v>
      </c>
      <c r="F1790" s="77" t="s">
        <v>94</v>
      </c>
      <c r="G1790" s="77" t="s">
        <v>94</v>
      </c>
      <c r="H1790" s="77"/>
      <c r="I1790" s="77"/>
      <c r="J1790" s="77"/>
      <c r="K1790" s="79"/>
      <c r="L1790" s="77"/>
      <c r="P1790" s="77"/>
      <c r="Q1790" s="77"/>
      <c r="R1790" s="77"/>
      <c r="S1790" s="77"/>
      <c r="V1790" s="77"/>
      <c r="W1790" s="77"/>
      <c r="X1790" s="77"/>
      <c r="Y1790" s="79"/>
      <c r="Z1790" s="79"/>
      <c r="AA1790" s="79"/>
      <c r="AB1790" s="79"/>
      <c r="AC1790" s="79"/>
      <c r="AD1790" s="79"/>
      <c r="AE1790" s="78"/>
      <c r="AF1790" s="77"/>
      <c r="AG1790" s="77"/>
      <c r="AH1790" s="77"/>
      <c r="AI1790" s="77"/>
      <c r="AJ1790" s="77"/>
      <c r="AK1790" s="77"/>
      <c r="AL1790" s="77"/>
      <c r="AM1790" s="77"/>
      <c r="AN1790" s="77"/>
      <c r="AO1790" s="77"/>
      <c r="AP1790" s="77"/>
      <c r="AQ1790" s="77"/>
      <c r="AR1790" s="77"/>
      <c r="AS1790" s="77"/>
      <c r="AT1790" s="77"/>
      <c r="AU1790" s="77"/>
    </row>
    <row r="1791" spans="1:47">
      <c r="A1791" s="77" t="s">
        <v>2304</v>
      </c>
      <c r="B1791" s="77" t="s">
        <v>2673</v>
      </c>
      <c r="C1791" s="78">
        <v>42612</v>
      </c>
      <c r="D1791" s="77" t="s">
        <v>4278</v>
      </c>
      <c r="E1791" s="94">
        <v>41.07</v>
      </c>
      <c r="F1791" s="77" t="s">
        <v>94</v>
      </c>
      <c r="G1791" s="77" t="s">
        <v>94</v>
      </c>
      <c r="H1791" s="77"/>
      <c r="I1791" s="77"/>
      <c r="J1791" s="77"/>
      <c r="K1791" s="79"/>
      <c r="L1791" s="77"/>
      <c r="P1791" s="77"/>
      <c r="Q1791" s="77"/>
      <c r="R1791" s="77"/>
      <c r="S1791" s="77"/>
      <c r="V1791" s="77"/>
      <c r="W1791" s="77"/>
      <c r="X1791" s="77"/>
      <c r="Y1791" s="79"/>
      <c r="Z1791" s="79"/>
      <c r="AA1791" s="79"/>
      <c r="AB1791" s="79"/>
      <c r="AC1791" s="79"/>
      <c r="AD1791" s="79"/>
      <c r="AE1791" s="78"/>
      <c r="AF1791" s="77"/>
      <c r="AG1791" s="77"/>
      <c r="AH1791" s="77"/>
      <c r="AI1791" s="77"/>
      <c r="AJ1791" s="77"/>
      <c r="AK1791" s="77"/>
      <c r="AL1791" s="77"/>
      <c r="AM1791" s="77"/>
      <c r="AN1791" s="77"/>
      <c r="AO1791" s="77"/>
      <c r="AP1791" s="77"/>
      <c r="AQ1791" s="77"/>
      <c r="AR1791" s="77"/>
      <c r="AS1791" s="77"/>
      <c r="AT1791" s="77"/>
      <c r="AU1791" s="77"/>
    </row>
    <row r="1792" spans="1:47">
      <c r="A1792" s="77" t="s">
        <v>2304</v>
      </c>
      <c r="B1792" s="77" t="s">
        <v>2673</v>
      </c>
      <c r="C1792" s="78">
        <v>42612</v>
      </c>
      <c r="D1792" s="77" t="s">
        <v>4279</v>
      </c>
      <c r="E1792" s="94">
        <v>41.4</v>
      </c>
      <c r="F1792" s="77" t="s">
        <v>94</v>
      </c>
      <c r="G1792" s="77" t="s">
        <v>94</v>
      </c>
      <c r="H1792" s="77"/>
      <c r="I1792" s="77"/>
      <c r="J1792" s="77"/>
      <c r="K1792" s="79"/>
      <c r="L1792" s="77"/>
      <c r="P1792" s="77"/>
      <c r="Q1792" s="77"/>
      <c r="R1792" s="77"/>
      <c r="S1792" s="77"/>
      <c r="V1792" s="77"/>
      <c r="W1792" s="77"/>
      <c r="X1792" s="77"/>
      <c r="Y1792" s="79"/>
      <c r="Z1792" s="79"/>
      <c r="AA1792" s="79"/>
      <c r="AB1792" s="79"/>
      <c r="AC1792" s="79"/>
      <c r="AD1792" s="79"/>
      <c r="AE1792" s="78"/>
      <c r="AF1792" s="77"/>
      <c r="AG1792" s="77"/>
      <c r="AH1792" s="77"/>
      <c r="AI1792" s="77"/>
      <c r="AJ1792" s="77"/>
      <c r="AK1792" s="77"/>
      <c r="AL1792" s="77"/>
      <c r="AM1792" s="77"/>
      <c r="AN1792" s="77"/>
      <c r="AO1792" s="77"/>
      <c r="AP1792" s="77"/>
      <c r="AQ1792" s="77"/>
      <c r="AR1792" s="77"/>
      <c r="AS1792" s="77"/>
      <c r="AT1792" s="77"/>
      <c r="AU1792" s="77"/>
    </row>
    <row r="1793" spans="1:47">
      <c r="A1793" s="77" t="s">
        <v>2304</v>
      </c>
      <c r="B1793" s="77" t="s">
        <v>2673</v>
      </c>
      <c r="C1793" s="78">
        <v>42612</v>
      </c>
      <c r="D1793" s="77" t="s">
        <v>4280</v>
      </c>
      <c r="E1793" s="94">
        <v>41.45</v>
      </c>
      <c r="F1793" s="77" t="s">
        <v>94</v>
      </c>
      <c r="G1793" s="77" t="s">
        <v>116</v>
      </c>
      <c r="H1793" s="77"/>
      <c r="I1793" s="77"/>
      <c r="J1793" s="77"/>
      <c r="K1793" s="79"/>
      <c r="L1793" s="77"/>
      <c r="P1793" s="77"/>
      <c r="Q1793" s="77"/>
      <c r="R1793" s="77"/>
      <c r="S1793" s="77"/>
      <c r="V1793" s="77"/>
      <c r="W1793" s="77"/>
      <c r="X1793" s="77"/>
      <c r="Y1793" s="79"/>
      <c r="Z1793" s="79"/>
      <c r="AA1793" s="79"/>
      <c r="AB1793" s="79"/>
      <c r="AC1793" s="79"/>
      <c r="AD1793" s="79"/>
      <c r="AE1793" s="78"/>
      <c r="AF1793" s="77"/>
      <c r="AG1793" s="77"/>
      <c r="AH1793" s="77"/>
      <c r="AI1793" s="77"/>
      <c r="AJ1793" s="77"/>
      <c r="AK1793" s="77"/>
      <c r="AL1793" s="77"/>
      <c r="AM1793" s="77"/>
      <c r="AN1793" s="77"/>
      <c r="AO1793" s="77"/>
      <c r="AP1793" s="77"/>
      <c r="AQ1793" s="77"/>
      <c r="AR1793" s="77"/>
      <c r="AS1793" s="77"/>
      <c r="AT1793" s="77"/>
      <c r="AU1793" s="77"/>
    </row>
    <row r="1794" spans="1:47">
      <c r="A1794" s="77" t="s">
        <v>2304</v>
      </c>
      <c r="B1794" s="77" t="s">
        <v>2673</v>
      </c>
      <c r="C1794" s="78">
        <v>42612</v>
      </c>
      <c r="D1794" s="77" t="s">
        <v>4281</v>
      </c>
      <c r="E1794" s="94">
        <v>43.62</v>
      </c>
      <c r="F1794" s="77" t="s">
        <v>94</v>
      </c>
      <c r="G1794" s="77" t="s">
        <v>94</v>
      </c>
      <c r="H1794" s="77"/>
      <c r="I1794" s="77"/>
      <c r="J1794" s="77"/>
      <c r="K1794" s="79"/>
      <c r="L1794" s="77"/>
      <c r="P1794" s="77"/>
      <c r="Q1794" s="77"/>
      <c r="R1794" s="77"/>
      <c r="S1794" s="77"/>
      <c r="V1794" s="77"/>
      <c r="W1794" s="77"/>
      <c r="X1794" s="77"/>
      <c r="Y1794" s="79"/>
      <c r="Z1794" s="79"/>
      <c r="AA1794" s="79"/>
      <c r="AB1794" s="79"/>
      <c r="AC1794" s="79"/>
      <c r="AD1794" s="79"/>
      <c r="AE1794" s="78"/>
      <c r="AF1794" s="77"/>
      <c r="AG1794" s="77"/>
      <c r="AH1794" s="77"/>
      <c r="AI1794" s="77"/>
      <c r="AJ1794" s="77"/>
      <c r="AK1794" s="77"/>
      <c r="AL1794" s="77"/>
      <c r="AM1794" s="77"/>
      <c r="AN1794" s="77"/>
      <c r="AO1794" s="77"/>
      <c r="AP1794" s="77"/>
      <c r="AQ1794" s="77"/>
      <c r="AR1794" s="77"/>
      <c r="AS1794" s="77"/>
      <c r="AT1794" s="77"/>
      <c r="AU1794" s="77"/>
    </row>
    <row r="1795" spans="1:47">
      <c r="A1795" s="77" t="s">
        <v>2304</v>
      </c>
      <c r="B1795" s="77" t="s">
        <v>2673</v>
      </c>
      <c r="C1795" s="78">
        <v>42612</v>
      </c>
      <c r="D1795" s="77" t="s">
        <v>4282</v>
      </c>
      <c r="E1795" s="94">
        <v>43.65</v>
      </c>
      <c r="F1795" s="77" t="s">
        <v>94</v>
      </c>
      <c r="G1795" s="77" t="s">
        <v>135</v>
      </c>
      <c r="H1795" s="77"/>
      <c r="I1795" s="77"/>
      <c r="J1795" s="77"/>
      <c r="K1795" s="79"/>
      <c r="L1795" s="77"/>
      <c r="P1795" s="77"/>
      <c r="Q1795" s="77"/>
      <c r="R1795" s="77"/>
      <c r="S1795" s="77"/>
      <c r="V1795" s="77"/>
      <c r="W1795" s="77"/>
      <c r="X1795" s="77"/>
      <c r="Y1795" s="79"/>
      <c r="Z1795" s="79"/>
      <c r="AA1795" s="79"/>
      <c r="AB1795" s="79"/>
      <c r="AC1795" s="79"/>
      <c r="AD1795" s="79"/>
      <c r="AE1795" s="78"/>
      <c r="AF1795" s="77"/>
      <c r="AG1795" s="77"/>
      <c r="AH1795" s="77"/>
      <c r="AI1795" s="77"/>
      <c r="AJ1795" s="77"/>
      <c r="AK1795" s="77"/>
      <c r="AL1795" s="77"/>
      <c r="AM1795" s="77"/>
      <c r="AN1795" s="77"/>
      <c r="AO1795" s="77"/>
      <c r="AP1795" s="77"/>
      <c r="AQ1795" s="77"/>
      <c r="AR1795" s="77"/>
      <c r="AS1795" s="77"/>
      <c r="AT1795" s="77"/>
      <c r="AU1795" s="77"/>
    </row>
    <row r="1796" spans="1:47">
      <c r="A1796" s="77" t="s">
        <v>2304</v>
      </c>
      <c r="B1796" s="77" t="s">
        <v>2673</v>
      </c>
      <c r="C1796" s="78">
        <v>42612</v>
      </c>
      <c r="D1796" s="77" t="s">
        <v>4283</v>
      </c>
      <c r="E1796" s="94">
        <v>45.51</v>
      </c>
      <c r="F1796" s="77" t="s">
        <v>94</v>
      </c>
      <c r="G1796" s="77" t="s">
        <v>94</v>
      </c>
      <c r="H1796" s="77"/>
      <c r="I1796" s="77"/>
      <c r="J1796" s="77"/>
      <c r="K1796" s="79"/>
      <c r="L1796" s="77"/>
      <c r="P1796" s="77"/>
      <c r="Q1796" s="77"/>
      <c r="R1796" s="77"/>
      <c r="S1796" s="77"/>
      <c r="V1796" s="77"/>
      <c r="W1796" s="77"/>
      <c r="X1796" s="77"/>
      <c r="Y1796" s="79"/>
      <c r="Z1796" s="79"/>
      <c r="AA1796" s="79"/>
      <c r="AB1796" s="79"/>
      <c r="AC1796" s="79"/>
      <c r="AD1796" s="79"/>
      <c r="AE1796" s="78"/>
      <c r="AF1796" s="77"/>
      <c r="AG1796" s="77"/>
      <c r="AH1796" s="77"/>
      <c r="AI1796" s="77"/>
      <c r="AJ1796" s="77"/>
      <c r="AK1796" s="77"/>
      <c r="AL1796" s="77"/>
      <c r="AM1796" s="77"/>
      <c r="AN1796" s="77"/>
      <c r="AO1796" s="77"/>
      <c r="AP1796" s="77"/>
      <c r="AQ1796" s="77"/>
      <c r="AR1796" s="77"/>
      <c r="AS1796" s="77"/>
      <c r="AT1796" s="77"/>
      <c r="AU1796" s="77"/>
    </row>
    <row r="1797" spans="1:47">
      <c r="A1797" s="77" t="s">
        <v>2304</v>
      </c>
      <c r="B1797" s="77" t="s">
        <v>2673</v>
      </c>
      <c r="C1797" s="78">
        <v>42612</v>
      </c>
      <c r="D1797" s="77" t="s">
        <v>4284</v>
      </c>
      <c r="E1797" s="94">
        <v>45.63</v>
      </c>
      <c r="F1797" s="77" t="s">
        <v>94</v>
      </c>
      <c r="G1797" s="77" t="s">
        <v>154</v>
      </c>
      <c r="H1797" s="77"/>
      <c r="I1797" s="77"/>
      <c r="J1797" s="77"/>
      <c r="K1797" s="79"/>
      <c r="L1797" s="77"/>
      <c r="P1797" s="77"/>
      <c r="Q1797" s="77"/>
      <c r="R1797" s="77"/>
      <c r="S1797" s="77"/>
      <c r="V1797" s="77"/>
      <c r="W1797" s="77"/>
      <c r="X1797" s="77"/>
      <c r="Y1797" s="79"/>
      <c r="Z1797" s="79"/>
      <c r="AA1797" s="79"/>
      <c r="AB1797" s="79"/>
      <c r="AC1797" s="79"/>
      <c r="AD1797" s="79"/>
      <c r="AE1797" s="78"/>
      <c r="AF1797" s="77"/>
      <c r="AG1797" s="77"/>
      <c r="AH1797" s="77"/>
      <c r="AI1797" s="77"/>
      <c r="AJ1797" s="77"/>
      <c r="AK1797" s="77"/>
      <c r="AL1797" s="77"/>
      <c r="AM1797" s="77"/>
      <c r="AN1797" s="77"/>
      <c r="AO1797" s="77"/>
      <c r="AP1797" s="77"/>
      <c r="AQ1797" s="77"/>
      <c r="AR1797" s="77"/>
      <c r="AS1797" s="77"/>
      <c r="AT1797" s="77"/>
      <c r="AU1797" s="77"/>
    </row>
    <row r="1798" spans="1:47">
      <c r="A1798" s="77" t="s">
        <v>2304</v>
      </c>
      <c r="B1798" s="77" t="s">
        <v>2673</v>
      </c>
      <c r="C1798" s="78">
        <v>42612</v>
      </c>
      <c r="D1798" s="77" t="s">
        <v>4285</v>
      </c>
      <c r="E1798" s="94">
        <v>45.66</v>
      </c>
      <c r="F1798" s="77" t="s">
        <v>94</v>
      </c>
      <c r="G1798" s="77" t="s">
        <v>94</v>
      </c>
      <c r="H1798" s="77"/>
      <c r="I1798" s="77"/>
      <c r="J1798" s="77"/>
      <c r="K1798" s="79"/>
      <c r="L1798" s="77"/>
      <c r="P1798" s="77"/>
      <c r="Q1798" s="77"/>
      <c r="R1798" s="77"/>
      <c r="S1798" s="77"/>
      <c r="V1798" s="77"/>
      <c r="W1798" s="77"/>
      <c r="X1798" s="77"/>
      <c r="Y1798" s="79"/>
      <c r="Z1798" s="79"/>
      <c r="AA1798" s="79"/>
      <c r="AB1798" s="79"/>
      <c r="AC1798" s="79"/>
      <c r="AD1798" s="79"/>
      <c r="AE1798" s="78"/>
      <c r="AF1798" s="77"/>
      <c r="AG1798" s="77"/>
      <c r="AH1798" s="77"/>
      <c r="AI1798" s="77"/>
      <c r="AJ1798" s="77"/>
      <c r="AK1798" s="77"/>
      <c r="AL1798" s="77"/>
      <c r="AM1798" s="77"/>
      <c r="AN1798" s="77"/>
      <c r="AO1798" s="77"/>
      <c r="AP1798" s="77"/>
      <c r="AQ1798" s="77"/>
      <c r="AR1798" s="77"/>
      <c r="AS1798" s="77"/>
      <c r="AT1798" s="77"/>
      <c r="AU1798" s="77"/>
    </row>
    <row r="1799" spans="1:47">
      <c r="A1799" s="77" t="s">
        <v>2304</v>
      </c>
      <c r="B1799" s="77" t="s">
        <v>2673</v>
      </c>
      <c r="C1799" s="78">
        <v>42612</v>
      </c>
      <c r="D1799" s="77" t="s">
        <v>4286</v>
      </c>
      <c r="E1799" s="94">
        <v>46.1</v>
      </c>
      <c r="F1799" s="77" t="s">
        <v>94</v>
      </c>
      <c r="G1799" s="77" t="s">
        <v>131</v>
      </c>
      <c r="H1799" s="77"/>
      <c r="I1799" s="77"/>
      <c r="J1799" s="77"/>
      <c r="K1799" s="79"/>
      <c r="L1799" s="77"/>
      <c r="P1799" s="77"/>
      <c r="Q1799" s="77"/>
      <c r="R1799" s="77"/>
      <c r="S1799" s="77"/>
      <c r="V1799" s="77"/>
      <c r="W1799" s="77"/>
      <c r="X1799" s="77"/>
      <c r="Y1799" s="79"/>
      <c r="Z1799" s="79"/>
      <c r="AA1799" s="79"/>
      <c r="AB1799" s="79"/>
      <c r="AC1799" s="79"/>
      <c r="AD1799" s="79"/>
      <c r="AE1799" s="78"/>
      <c r="AF1799" s="77"/>
      <c r="AG1799" s="77"/>
      <c r="AH1799" s="77"/>
      <c r="AI1799" s="77"/>
      <c r="AJ1799" s="77"/>
      <c r="AK1799" s="77"/>
      <c r="AL1799" s="77"/>
      <c r="AM1799" s="77"/>
      <c r="AN1799" s="77"/>
      <c r="AO1799" s="77"/>
      <c r="AP1799" s="77"/>
      <c r="AQ1799" s="77"/>
      <c r="AR1799" s="77"/>
      <c r="AS1799" s="77"/>
      <c r="AT1799" s="77"/>
      <c r="AU1799" s="77"/>
    </row>
    <row r="1800" spans="1:47">
      <c r="A1800" s="77" t="s">
        <v>2304</v>
      </c>
      <c r="B1800" s="77" t="s">
        <v>2673</v>
      </c>
      <c r="C1800" s="78">
        <v>42612</v>
      </c>
      <c r="D1800" s="77" t="s">
        <v>4287</v>
      </c>
      <c r="E1800" s="94">
        <v>46.24</v>
      </c>
      <c r="F1800" s="77" t="s">
        <v>94</v>
      </c>
      <c r="G1800" s="77" t="s">
        <v>152</v>
      </c>
      <c r="H1800" s="77"/>
      <c r="I1800" s="77"/>
      <c r="J1800" s="77"/>
      <c r="K1800" s="79"/>
      <c r="L1800" s="77"/>
      <c r="P1800" s="77"/>
      <c r="Q1800" s="77"/>
      <c r="R1800" s="77"/>
      <c r="S1800" s="77"/>
      <c r="V1800" s="77"/>
      <c r="W1800" s="77"/>
      <c r="X1800" s="77"/>
      <c r="Y1800" s="79"/>
      <c r="Z1800" s="79"/>
      <c r="AA1800" s="79"/>
      <c r="AB1800" s="79"/>
      <c r="AC1800" s="79"/>
      <c r="AD1800" s="79"/>
      <c r="AE1800" s="78"/>
      <c r="AF1800" s="77"/>
      <c r="AG1800" s="77"/>
      <c r="AH1800" s="77"/>
      <c r="AI1800" s="77"/>
      <c r="AJ1800" s="77"/>
      <c r="AK1800" s="77"/>
      <c r="AL1800" s="77"/>
      <c r="AM1800" s="77"/>
      <c r="AN1800" s="77"/>
      <c r="AO1800" s="77"/>
      <c r="AP1800" s="77"/>
      <c r="AQ1800" s="77"/>
      <c r="AR1800" s="77"/>
      <c r="AS1800" s="77"/>
      <c r="AT1800" s="77"/>
      <c r="AU1800" s="77"/>
    </row>
    <row r="1801" spans="1:47">
      <c r="A1801" s="77" t="s">
        <v>2304</v>
      </c>
      <c r="B1801" s="77" t="s">
        <v>2673</v>
      </c>
      <c r="C1801" s="78">
        <v>42612</v>
      </c>
      <c r="D1801" s="77" t="s">
        <v>4288</v>
      </c>
      <c r="E1801" s="94">
        <v>47.91</v>
      </c>
      <c r="F1801" s="77" t="s">
        <v>94</v>
      </c>
      <c r="G1801" s="77" t="s">
        <v>94</v>
      </c>
      <c r="H1801" s="77"/>
      <c r="I1801" s="77"/>
      <c r="J1801" s="77"/>
      <c r="K1801" s="79"/>
      <c r="L1801" s="77"/>
      <c r="P1801" s="77"/>
      <c r="Q1801" s="77"/>
      <c r="R1801" s="77"/>
      <c r="S1801" s="77"/>
      <c r="V1801" s="77"/>
      <c r="W1801" s="77"/>
      <c r="X1801" s="77"/>
      <c r="Y1801" s="79"/>
      <c r="Z1801" s="79"/>
      <c r="AA1801" s="79"/>
      <c r="AB1801" s="79"/>
      <c r="AC1801" s="79"/>
      <c r="AD1801" s="79"/>
      <c r="AE1801" s="78"/>
      <c r="AF1801" s="77"/>
      <c r="AG1801" s="77"/>
      <c r="AH1801" s="77"/>
      <c r="AI1801" s="77"/>
      <c r="AJ1801" s="77"/>
      <c r="AK1801" s="77"/>
      <c r="AL1801" s="77"/>
      <c r="AM1801" s="77"/>
      <c r="AN1801" s="77"/>
      <c r="AO1801" s="77"/>
      <c r="AP1801" s="77"/>
      <c r="AQ1801" s="77"/>
      <c r="AR1801" s="77"/>
      <c r="AS1801" s="77"/>
      <c r="AT1801" s="77"/>
      <c r="AU1801" s="77"/>
    </row>
    <row r="1802" spans="1:47">
      <c r="A1802" s="77" t="s">
        <v>2304</v>
      </c>
      <c r="B1802" s="77" t="s">
        <v>2673</v>
      </c>
      <c r="C1802" s="78">
        <v>42612</v>
      </c>
      <c r="D1802" s="77" t="s">
        <v>4289</v>
      </c>
      <c r="E1802" s="94">
        <v>48.32</v>
      </c>
      <c r="F1802" s="77" t="s">
        <v>94</v>
      </c>
      <c r="G1802" s="77" t="s">
        <v>94</v>
      </c>
      <c r="H1802" s="77"/>
      <c r="I1802" s="77"/>
      <c r="J1802" s="77"/>
      <c r="K1802" s="79"/>
      <c r="L1802" s="77"/>
      <c r="P1802" s="77"/>
      <c r="Q1802" s="77"/>
      <c r="R1802" s="77"/>
      <c r="S1802" s="77"/>
      <c r="V1802" s="77"/>
      <c r="W1802" s="77"/>
      <c r="X1802" s="77"/>
      <c r="Y1802" s="79"/>
      <c r="Z1802" s="79"/>
      <c r="AA1802" s="79"/>
      <c r="AB1802" s="79"/>
      <c r="AC1802" s="79"/>
      <c r="AD1802" s="79"/>
      <c r="AE1802" s="78"/>
      <c r="AF1802" s="77"/>
      <c r="AG1802" s="77"/>
      <c r="AH1802" s="77"/>
      <c r="AI1802" s="77"/>
      <c r="AJ1802" s="77"/>
      <c r="AK1802" s="77"/>
      <c r="AL1802" s="77"/>
      <c r="AM1802" s="77"/>
      <c r="AN1802" s="77"/>
      <c r="AO1802" s="77"/>
      <c r="AP1802" s="77"/>
      <c r="AQ1802" s="77"/>
      <c r="AR1802" s="77"/>
      <c r="AS1802" s="77"/>
      <c r="AT1802" s="77"/>
      <c r="AU1802" s="77"/>
    </row>
    <row r="1803" spans="1:47">
      <c r="A1803" s="77" t="s">
        <v>2304</v>
      </c>
      <c r="B1803" s="77" t="s">
        <v>2673</v>
      </c>
      <c r="C1803" s="78">
        <v>42612</v>
      </c>
      <c r="D1803" s="77" t="s">
        <v>4290</v>
      </c>
      <c r="E1803" s="94">
        <v>50.6</v>
      </c>
      <c r="F1803" s="77" t="s">
        <v>94</v>
      </c>
      <c r="G1803" s="77" t="s">
        <v>330</v>
      </c>
      <c r="H1803" s="77"/>
      <c r="I1803" s="77"/>
      <c r="J1803" s="77"/>
      <c r="K1803" s="79"/>
      <c r="L1803" s="77"/>
      <c r="P1803" s="77"/>
      <c r="Q1803" s="77"/>
      <c r="R1803" s="77"/>
      <c r="S1803" s="77"/>
      <c r="V1803" s="77"/>
      <c r="W1803" s="77"/>
      <c r="X1803" s="77"/>
      <c r="Y1803" s="79"/>
      <c r="Z1803" s="79"/>
      <c r="AA1803" s="79"/>
      <c r="AB1803" s="79"/>
      <c r="AC1803" s="79"/>
      <c r="AD1803" s="79"/>
      <c r="AE1803" s="78"/>
      <c r="AF1803" s="77"/>
      <c r="AG1803" s="77"/>
      <c r="AH1803" s="77"/>
      <c r="AI1803" s="77"/>
      <c r="AJ1803" s="77"/>
      <c r="AK1803" s="77"/>
      <c r="AL1803" s="77"/>
      <c r="AM1803" s="77"/>
      <c r="AN1803" s="77"/>
      <c r="AO1803" s="77"/>
      <c r="AP1803" s="77"/>
      <c r="AQ1803" s="77"/>
      <c r="AR1803" s="77"/>
      <c r="AS1803" s="77"/>
      <c r="AT1803" s="77"/>
      <c r="AU1803" s="77"/>
    </row>
    <row r="1804" spans="1:47">
      <c r="A1804" s="77" t="s">
        <v>2304</v>
      </c>
      <c r="B1804" s="77" t="s">
        <v>2673</v>
      </c>
      <c r="C1804" s="78">
        <v>42612</v>
      </c>
      <c r="D1804" s="77" t="s">
        <v>4291</v>
      </c>
      <c r="E1804" s="94">
        <v>51.16</v>
      </c>
      <c r="F1804" s="77" t="s">
        <v>94</v>
      </c>
      <c r="G1804" s="77" t="s">
        <v>94</v>
      </c>
      <c r="H1804" s="77"/>
      <c r="I1804" s="77"/>
      <c r="J1804" s="77"/>
      <c r="K1804" s="79"/>
      <c r="L1804" s="77"/>
      <c r="P1804" s="77"/>
      <c r="Q1804" s="77"/>
      <c r="R1804" s="77"/>
      <c r="S1804" s="77"/>
      <c r="V1804" s="77"/>
      <c r="W1804" s="77"/>
      <c r="X1804" s="77"/>
      <c r="Y1804" s="79"/>
      <c r="Z1804" s="79"/>
      <c r="AA1804" s="79"/>
      <c r="AB1804" s="79"/>
      <c r="AC1804" s="79"/>
      <c r="AD1804" s="79"/>
      <c r="AE1804" s="78"/>
      <c r="AF1804" s="77"/>
      <c r="AG1804" s="77"/>
      <c r="AH1804" s="77"/>
      <c r="AI1804" s="77"/>
      <c r="AJ1804" s="77"/>
      <c r="AK1804" s="77"/>
      <c r="AL1804" s="77"/>
      <c r="AM1804" s="77"/>
      <c r="AN1804" s="77"/>
      <c r="AO1804" s="77"/>
      <c r="AP1804" s="77"/>
      <c r="AQ1804" s="77"/>
      <c r="AR1804" s="77"/>
      <c r="AS1804" s="77"/>
      <c r="AT1804" s="77"/>
      <c r="AU1804" s="77"/>
    </row>
    <row r="1805" spans="1:47">
      <c r="A1805" s="77" t="s">
        <v>2304</v>
      </c>
      <c r="B1805" s="77" t="s">
        <v>2673</v>
      </c>
      <c r="C1805" s="78">
        <v>42612</v>
      </c>
      <c r="D1805" s="77" t="s">
        <v>4292</v>
      </c>
      <c r="E1805" s="94">
        <v>51.31</v>
      </c>
      <c r="F1805" s="77" t="s">
        <v>94</v>
      </c>
      <c r="G1805" s="77" t="s">
        <v>131</v>
      </c>
      <c r="H1805" s="77"/>
      <c r="I1805" s="77"/>
      <c r="J1805" s="77"/>
      <c r="K1805" s="79"/>
      <c r="L1805" s="77"/>
      <c r="P1805" s="77"/>
      <c r="Q1805" s="77"/>
      <c r="R1805" s="77"/>
      <c r="S1805" s="77"/>
      <c r="V1805" s="77"/>
      <c r="W1805" s="77"/>
      <c r="X1805" s="77"/>
      <c r="Y1805" s="79"/>
      <c r="Z1805" s="79"/>
      <c r="AA1805" s="79"/>
      <c r="AB1805" s="79"/>
      <c r="AC1805" s="79"/>
      <c r="AD1805" s="79"/>
      <c r="AE1805" s="78"/>
      <c r="AF1805" s="77"/>
      <c r="AG1805" s="77"/>
      <c r="AH1805" s="77"/>
      <c r="AI1805" s="77"/>
      <c r="AJ1805" s="77"/>
      <c r="AK1805" s="77"/>
      <c r="AL1805" s="77"/>
      <c r="AM1805" s="77"/>
      <c r="AN1805" s="77"/>
      <c r="AO1805" s="77"/>
      <c r="AP1805" s="77"/>
      <c r="AQ1805" s="77"/>
      <c r="AR1805" s="77"/>
      <c r="AS1805" s="77"/>
      <c r="AT1805" s="77"/>
      <c r="AU1805" s="77"/>
    </row>
    <row r="1806" spans="1:47">
      <c r="A1806" s="77" t="s">
        <v>2304</v>
      </c>
      <c r="B1806" s="77" t="s">
        <v>2673</v>
      </c>
      <c r="C1806" s="78">
        <v>42612</v>
      </c>
      <c r="D1806" s="77" t="s">
        <v>4293</v>
      </c>
      <c r="E1806" s="94">
        <v>51.51</v>
      </c>
      <c r="F1806" s="77" t="s">
        <v>94</v>
      </c>
      <c r="G1806" s="77" t="s">
        <v>127</v>
      </c>
      <c r="H1806" s="77"/>
      <c r="I1806" s="77"/>
      <c r="J1806" s="77"/>
      <c r="K1806" s="79"/>
      <c r="L1806" s="77"/>
      <c r="P1806" s="77"/>
      <c r="Q1806" s="77"/>
      <c r="R1806" s="77"/>
      <c r="S1806" s="77"/>
      <c r="V1806" s="77"/>
      <c r="W1806" s="77"/>
      <c r="X1806" s="77"/>
      <c r="Y1806" s="79"/>
      <c r="Z1806" s="79"/>
      <c r="AA1806" s="79"/>
      <c r="AB1806" s="79"/>
      <c r="AC1806" s="79"/>
      <c r="AD1806" s="79"/>
      <c r="AE1806" s="78"/>
      <c r="AF1806" s="77"/>
      <c r="AG1806" s="77"/>
      <c r="AH1806" s="77"/>
      <c r="AI1806" s="77"/>
      <c r="AJ1806" s="77"/>
      <c r="AK1806" s="77"/>
      <c r="AL1806" s="77"/>
      <c r="AM1806" s="77"/>
      <c r="AN1806" s="77"/>
      <c r="AO1806" s="77"/>
      <c r="AP1806" s="77"/>
      <c r="AQ1806" s="77"/>
      <c r="AR1806" s="77"/>
      <c r="AS1806" s="77"/>
      <c r="AT1806" s="77"/>
      <c r="AU1806" s="77"/>
    </row>
    <row r="1807" spans="1:47">
      <c r="A1807" s="77" t="s">
        <v>2304</v>
      </c>
      <c r="B1807" s="77" t="s">
        <v>2673</v>
      </c>
      <c r="C1807" s="78">
        <v>42612</v>
      </c>
      <c r="D1807" s="77" t="s">
        <v>4294</v>
      </c>
      <c r="E1807" s="94">
        <v>51.77</v>
      </c>
      <c r="F1807" s="77" t="s">
        <v>94</v>
      </c>
      <c r="G1807" s="77" t="s">
        <v>105</v>
      </c>
      <c r="H1807" s="77"/>
      <c r="I1807" s="77"/>
      <c r="J1807" s="77"/>
      <c r="K1807" s="79"/>
      <c r="L1807" s="77"/>
      <c r="P1807" s="77"/>
      <c r="Q1807" s="77"/>
      <c r="R1807" s="77"/>
      <c r="S1807" s="77"/>
      <c r="V1807" s="77"/>
      <c r="W1807" s="77"/>
      <c r="X1807" s="77"/>
      <c r="Y1807" s="79"/>
      <c r="Z1807" s="79"/>
      <c r="AA1807" s="79"/>
      <c r="AB1807" s="79"/>
      <c r="AC1807" s="79"/>
      <c r="AD1807" s="79"/>
      <c r="AE1807" s="78"/>
      <c r="AF1807" s="77"/>
      <c r="AG1807" s="77"/>
      <c r="AH1807" s="77"/>
      <c r="AI1807" s="77"/>
      <c r="AJ1807" s="77"/>
      <c r="AK1807" s="77"/>
      <c r="AL1807" s="77"/>
      <c r="AM1807" s="77"/>
      <c r="AN1807" s="77"/>
      <c r="AO1807" s="77"/>
      <c r="AP1807" s="77"/>
      <c r="AQ1807" s="77"/>
      <c r="AR1807" s="77"/>
      <c r="AS1807" s="77"/>
      <c r="AT1807" s="77"/>
      <c r="AU1807" s="77"/>
    </row>
    <row r="1808" spans="1:47">
      <c r="A1808" s="77" t="s">
        <v>2304</v>
      </c>
      <c r="B1808" s="77" t="s">
        <v>2673</v>
      </c>
      <c r="C1808" s="78">
        <v>42612</v>
      </c>
      <c r="D1808" s="77" t="s">
        <v>4295</v>
      </c>
      <c r="E1808" s="94">
        <v>52</v>
      </c>
      <c r="F1808" s="77" t="s">
        <v>94</v>
      </c>
      <c r="G1808" s="77" t="s">
        <v>105</v>
      </c>
      <c r="H1808" s="77"/>
      <c r="I1808" s="77"/>
      <c r="J1808" s="77"/>
      <c r="K1808" s="79"/>
      <c r="L1808" s="77"/>
      <c r="P1808" s="77"/>
      <c r="Q1808" s="77"/>
      <c r="R1808" s="77"/>
      <c r="S1808" s="77"/>
      <c r="V1808" s="77"/>
      <c r="W1808" s="77"/>
      <c r="X1808" s="77"/>
      <c r="Y1808" s="79"/>
      <c r="Z1808" s="79"/>
      <c r="AA1808" s="79"/>
      <c r="AB1808" s="79"/>
      <c r="AC1808" s="79"/>
      <c r="AD1808" s="79"/>
      <c r="AE1808" s="78"/>
      <c r="AF1808" s="77"/>
      <c r="AG1808" s="77"/>
      <c r="AH1808" s="77"/>
      <c r="AI1808" s="77"/>
      <c r="AJ1808" s="77"/>
      <c r="AK1808" s="77"/>
      <c r="AL1808" s="77"/>
      <c r="AM1808" s="77"/>
      <c r="AN1808" s="77"/>
      <c r="AO1808" s="77"/>
      <c r="AP1808" s="77"/>
      <c r="AQ1808" s="77"/>
      <c r="AR1808" s="77"/>
      <c r="AS1808" s="77"/>
      <c r="AT1808" s="77"/>
      <c r="AU1808" s="77"/>
    </row>
    <row r="1809" spans="1:47">
      <c r="A1809" s="77" t="s">
        <v>2304</v>
      </c>
      <c r="B1809" s="77" t="s">
        <v>2673</v>
      </c>
      <c r="C1809" s="78">
        <v>42612</v>
      </c>
      <c r="D1809" s="77" t="s">
        <v>4296</v>
      </c>
      <c r="E1809" s="94">
        <v>53.04</v>
      </c>
      <c r="F1809" s="77" t="s">
        <v>94</v>
      </c>
      <c r="G1809" s="77" t="s">
        <v>269</v>
      </c>
      <c r="H1809" s="77"/>
      <c r="I1809" s="77"/>
      <c r="J1809" s="77"/>
      <c r="K1809" s="79"/>
      <c r="L1809" s="77"/>
      <c r="P1809" s="77"/>
      <c r="Q1809" s="77"/>
      <c r="R1809" s="77"/>
      <c r="S1809" s="77"/>
      <c r="V1809" s="77"/>
      <c r="W1809" s="77"/>
      <c r="X1809" s="77"/>
      <c r="Y1809" s="79"/>
      <c r="Z1809" s="79"/>
      <c r="AA1809" s="79"/>
      <c r="AB1809" s="79"/>
      <c r="AC1809" s="79"/>
      <c r="AD1809" s="79"/>
      <c r="AE1809" s="78"/>
      <c r="AF1809" s="77"/>
      <c r="AG1809" s="77"/>
      <c r="AH1809" s="77"/>
      <c r="AI1809" s="77"/>
      <c r="AJ1809" s="77"/>
      <c r="AK1809" s="77"/>
      <c r="AL1809" s="77"/>
      <c r="AM1809" s="77"/>
      <c r="AN1809" s="77"/>
      <c r="AO1809" s="77"/>
      <c r="AP1809" s="77"/>
      <c r="AQ1809" s="77"/>
      <c r="AR1809" s="77"/>
      <c r="AS1809" s="77"/>
      <c r="AT1809" s="77"/>
      <c r="AU1809" s="77"/>
    </row>
    <row r="1810" spans="1:47">
      <c r="A1810" s="77" t="s">
        <v>2304</v>
      </c>
      <c r="B1810" s="77" t="s">
        <v>2673</v>
      </c>
      <c r="C1810" s="78">
        <v>42612</v>
      </c>
      <c r="D1810" s="77" t="s">
        <v>4297</v>
      </c>
      <c r="E1810" s="94">
        <v>53.44</v>
      </c>
      <c r="F1810" s="77" t="s">
        <v>94</v>
      </c>
      <c r="G1810" s="77" t="s">
        <v>152</v>
      </c>
      <c r="H1810" s="77"/>
      <c r="I1810" s="77"/>
      <c r="J1810" s="77"/>
      <c r="K1810" s="79"/>
      <c r="L1810" s="77"/>
      <c r="P1810" s="77"/>
      <c r="Q1810" s="77"/>
      <c r="R1810" s="77"/>
      <c r="S1810" s="77"/>
      <c r="V1810" s="77"/>
      <c r="W1810" s="77"/>
      <c r="X1810" s="77"/>
      <c r="Y1810" s="79"/>
      <c r="Z1810" s="79"/>
      <c r="AA1810" s="79"/>
      <c r="AB1810" s="79"/>
      <c r="AC1810" s="79"/>
      <c r="AD1810" s="79"/>
      <c r="AE1810" s="78"/>
      <c r="AF1810" s="77"/>
      <c r="AG1810" s="77"/>
      <c r="AH1810" s="77"/>
      <c r="AI1810" s="77"/>
      <c r="AJ1810" s="77"/>
      <c r="AK1810" s="77"/>
      <c r="AL1810" s="77"/>
      <c r="AM1810" s="77"/>
      <c r="AN1810" s="77"/>
      <c r="AO1810" s="77"/>
      <c r="AP1810" s="77"/>
      <c r="AQ1810" s="77"/>
      <c r="AR1810" s="77"/>
      <c r="AS1810" s="77"/>
      <c r="AT1810" s="77"/>
      <c r="AU1810" s="77"/>
    </row>
    <row r="1811" spans="1:47">
      <c r="A1811" s="77" t="s">
        <v>2304</v>
      </c>
      <c r="B1811" s="77" t="s">
        <v>2673</v>
      </c>
      <c r="C1811" s="78">
        <v>42612</v>
      </c>
      <c r="D1811" s="77" t="s">
        <v>4298</v>
      </c>
      <c r="E1811" s="94">
        <v>54</v>
      </c>
      <c r="F1811" s="77" t="s">
        <v>94</v>
      </c>
      <c r="G1811" s="77" t="s">
        <v>94</v>
      </c>
      <c r="H1811" s="77"/>
      <c r="I1811" s="77"/>
      <c r="J1811" s="77"/>
      <c r="K1811" s="79"/>
      <c r="L1811" s="77"/>
      <c r="P1811" s="77"/>
      <c r="Q1811" s="77"/>
      <c r="R1811" s="77"/>
      <c r="S1811" s="77"/>
      <c r="V1811" s="77"/>
      <c r="W1811" s="77"/>
      <c r="X1811" s="77"/>
      <c r="Y1811" s="79"/>
      <c r="Z1811" s="79"/>
      <c r="AA1811" s="79"/>
      <c r="AB1811" s="79"/>
      <c r="AC1811" s="79"/>
      <c r="AD1811" s="79"/>
      <c r="AE1811" s="78"/>
      <c r="AF1811" s="77"/>
      <c r="AG1811" s="77"/>
      <c r="AH1811" s="77"/>
      <c r="AI1811" s="77"/>
      <c r="AJ1811" s="77"/>
      <c r="AK1811" s="77"/>
      <c r="AL1811" s="77"/>
      <c r="AM1811" s="77"/>
      <c r="AN1811" s="77"/>
      <c r="AO1811" s="77"/>
      <c r="AP1811" s="77"/>
      <c r="AQ1811" s="77"/>
      <c r="AR1811" s="77"/>
      <c r="AS1811" s="77"/>
      <c r="AT1811" s="77"/>
      <c r="AU1811" s="77"/>
    </row>
    <row r="1812" spans="1:47">
      <c r="A1812" s="77" t="s">
        <v>2304</v>
      </c>
      <c r="B1812" s="77" t="s">
        <v>2673</v>
      </c>
      <c r="C1812" s="78">
        <v>42612</v>
      </c>
      <c r="D1812" s="77" t="s">
        <v>4299</v>
      </c>
      <c r="E1812" s="94">
        <v>54.47</v>
      </c>
      <c r="F1812" s="77" t="s">
        <v>94</v>
      </c>
      <c r="G1812" s="77" t="s">
        <v>94</v>
      </c>
      <c r="H1812" s="77"/>
      <c r="I1812" s="77"/>
      <c r="J1812" s="77"/>
      <c r="K1812" s="79"/>
      <c r="L1812" s="77"/>
      <c r="P1812" s="77"/>
      <c r="Q1812" s="77"/>
      <c r="R1812" s="77"/>
      <c r="S1812" s="77"/>
      <c r="V1812" s="77"/>
      <c r="W1812" s="77"/>
      <c r="X1812" s="77"/>
      <c r="Y1812" s="79"/>
      <c r="Z1812" s="79"/>
      <c r="AA1812" s="79"/>
      <c r="AB1812" s="79"/>
      <c r="AC1812" s="79"/>
      <c r="AD1812" s="79"/>
      <c r="AE1812" s="78"/>
      <c r="AF1812" s="77"/>
      <c r="AG1812" s="77"/>
      <c r="AH1812" s="77"/>
      <c r="AI1812" s="77"/>
      <c r="AJ1812" s="77"/>
      <c r="AK1812" s="77"/>
      <c r="AL1812" s="77"/>
      <c r="AM1812" s="77"/>
      <c r="AN1812" s="77"/>
      <c r="AO1812" s="77"/>
      <c r="AP1812" s="77"/>
      <c r="AQ1812" s="77"/>
      <c r="AR1812" s="77"/>
      <c r="AS1812" s="77"/>
      <c r="AT1812" s="77"/>
      <c r="AU1812" s="77"/>
    </row>
    <row r="1813" spans="1:47">
      <c r="A1813" s="77" t="s">
        <v>2304</v>
      </c>
      <c r="B1813" s="77" t="s">
        <v>2673</v>
      </c>
      <c r="C1813" s="78">
        <v>42612</v>
      </c>
      <c r="D1813" s="77" t="s">
        <v>4300</v>
      </c>
      <c r="E1813" s="94">
        <v>54.71</v>
      </c>
      <c r="F1813" s="77" t="s">
        <v>94</v>
      </c>
      <c r="G1813" s="77" t="s">
        <v>94</v>
      </c>
      <c r="H1813" s="77"/>
      <c r="I1813" s="77"/>
      <c r="J1813" s="77"/>
      <c r="K1813" s="79"/>
      <c r="L1813" s="77"/>
      <c r="P1813" s="77"/>
      <c r="Q1813" s="77"/>
      <c r="R1813" s="77"/>
      <c r="S1813" s="77"/>
      <c r="V1813" s="77"/>
      <c r="W1813" s="77"/>
      <c r="X1813" s="77"/>
      <c r="Y1813" s="79"/>
      <c r="Z1813" s="79"/>
      <c r="AA1813" s="79"/>
      <c r="AB1813" s="79"/>
      <c r="AC1813" s="79"/>
      <c r="AD1813" s="79"/>
      <c r="AE1813" s="78"/>
      <c r="AF1813" s="77"/>
      <c r="AG1813" s="77"/>
      <c r="AH1813" s="77"/>
      <c r="AI1813" s="77"/>
      <c r="AJ1813" s="77"/>
      <c r="AK1813" s="77"/>
      <c r="AL1813" s="77"/>
      <c r="AM1813" s="77"/>
      <c r="AN1813" s="77"/>
      <c r="AO1813" s="77"/>
      <c r="AP1813" s="77"/>
      <c r="AQ1813" s="77"/>
      <c r="AR1813" s="77"/>
      <c r="AS1813" s="77"/>
      <c r="AT1813" s="77"/>
      <c r="AU1813" s="77"/>
    </row>
    <row r="1814" spans="1:47">
      <c r="A1814" s="77" t="s">
        <v>2304</v>
      </c>
      <c r="B1814" s="77" t="s">
        <v>2673</v>
      </c>
      <c r="C1814" s="78">
        <v>42612</v>
      </c>
      <c r="D1814" s="77" t="s">
        <v>4301</v>
      </c>
      <c r="E1814" s="94">
        <v>55.13</v>
      </c>
      <c r="F1814" s="77" t="s">
        <v>94</v>
      </c>
      <c r="G1814" s="77" t="s">
        <v>94</v>
      </c>
      <c r="H1814" s="77"/>
      <c r="I1814" s="77"/>
      <c r="J1814" s="77"/>
      <c r="K1814" s="79"/>
      <c r="L1814" s="77"/>
      <c r="P1814" s="77"/>
      <c r="Q1814" s="77"/>
      <c r="R1814" s="77"/>
      <c r="S1814" s="77"/>
      <c r="V1814" s="77"/>
      <c r="W1814" s="77"/>
      <c r="X1814" s="77"/>
      <c r="Y1814" s="79"/>
      <c r="Z1814" s="79"/>
      <c r="AA1814" s="79"/>
      <c r="AB1814" s="79"/>
      <c r="AC1814" s="79"/>
      <c r="AD1814" s="79"/>
      <c r="AE1814" s="78"/>
      <c r="AF1814" s="77"/>
      <c r="AG1814" s="77"/>
      <c r="AH1814" s="77"/>
      <c r="AI1814" s="77"/>
      <c r="AJ1814" s="77"/>
      <c r="AK1814" s="77"/>
      <c r="AL1814" s="77"/>
      <c r="AM1814" s="77"/>
      <c r="AN1814" s="77"/>
      <c r="AO1814" s="77"/>
      <c r="AP1814" s="77"/>
      <c r="AQ1814" s="77"/>
      <c r="AR1814" s="77"/>
      <c r="AS1814" s="77"/>
      <c r="AT1814" s="77"/>
      <c r="AU1814" s="77"/>
    </row>
    <row r="1815" spans="1:47">
      <c r="A1815" s="77" t="s">
        <v>2304</v>
      </c>
      <c r="B1815" s="77" t="s">
        <v>2673</v>
      </c>
      <c r="C1815" s="78">
        <v>42612</v>
      </c>
      <c r="D1815" s="77" t="s">
        <v>4302</v>
      </c>
      <c r="E1815" s="94">
        <v>55.72</v>
      </c>
      <c r="F1815" s="77" t="s">
        <v>94</v>
      </c>
      <c r="G1815" s="77" t="s">
        <v>108</v>
      </c>
      <c r="H1815" s="77"/>
      <c r="I1815" s="77"/>
      <c r="J1815" s="77"/>
      <c r="K1815" s="79"/>
      <c r="L1815" s="77"/>
      <c r="P1815" s="77"/>
      <c r="Q1815" s="77"/>
      <c r="R1815" s="77"/>
      <c r="S1815" s="77"/>
      <c r="V1815" s="77"/>
      <c r="W1815" s="77"/>
      <c r="X1815" s="77"/>
      <c r="Y1815" s="79"/>
      <c r="Z1815" s="79"/>
      <c r="AA1815" s="79"/>
      <c r="AB1815" s="79"/>
      <c r="AC1815" s="79"/>
      <c r="AD1815" s="79"/>
      <c r="AE1815" s="78"/>
      <c r="AF1815" s="77"/>
      <c r="AG1815" s="77"/>
      <c r="AH1815" s="77"/>
      <c r="AI1815" s="77"/>
      <c r="AJ1815" s="77"/>
      <c r="AK1815" s="77"/>
      <c r="AL1815" s="77"/>
      <c r="AM1815" s="77"/>
      <c r="AN1815" s="77"/>
      <c r="AO1815" s="77"/>
      <c r="AP1815" s="77"/>
      <c r="AQ1815" s="77"/>
      <c r="AR1815" s="77"/>
      <c r="AS1815" s="77"/>
      <c r="AT1815" s="77"/>
      <c r="AU1815" s="77"/>
    </row>
    <row r="1816" spans="1:47">
      <c r="A1816" s="77" t="s">
        <v>2304</v>
      </c>
      <c r="B1816" s="77" t="s">
        <v>2673</v>
      </c>
      <c r="C1816" s="78">
        <v>42612</v>
      </c>
      <c r="D1816" s="77" t="s">
        <v>4303</v>
      </c>
      <c r="E1816" s="94">
        <v>57.22</v>
      </c>
      <c r="F1816" s="77" t="s">
        <v>94</v>
      </c>
      <c r="G1816" s="77" t="s">
        <v>164</v>
      </c>
      <c r="H1816" s="77"/>
      <c r="I1816" s="77"/>
      <c r="J1816" s="77"/>
      <c r="K1816" s="79"/>
      <c r="L1816" s="77"/>
      <c r="P1816" s="77"/>
      <c r="Q1816" s="77"/>
      <c r="R1816" s="77"/>
      <c r="S1816" s="77"/>
      <c r="V1816" s="77"/>
      <c r="W1816" s="77"/>
      <c r="X1816" s="77"/>
      <c r="Y1816" s="79"/>
      <c r="Z1816" s="79"/>
      <c r="AA1816" s="79"/>
      <c r="AB1816" s="79"/>
      <c r="AC1816" s="79"/>
      <c r="AD1816" s="79"/>
      <c r="AE1816" s="78"/>
      <c r="AF1816" s="77"/>
      <c r="AG1816" s="77"/>
      <c r="AH1816" s="77"/>
      <c r="AI1816" s="77"/>
      <c r="AJ1816" s="77"/>
      <c r="AK1816" s="77"/>
      <c r="AL1816" s="77"/>
      <c r="AM1816" s="77"/>
      <c r="AN1816" s="77"/>
      <c r="AO1816" s="77"/>
      <c r="AP1816" s="77"/>
      <c r="AQ1816" s="77"/>
      <c r="AR1816" s="77"/>
      <c r="AS1816" s="77"/>
      <c r="AT1816" s="77"/>
      <c r="AU1816" s="77"/>
    </row>
    <row r="1817" spans="1:47">
      <c r="A1817" s="77" t="s">
        <v>2304</v>
      </c>
      <c r="B1817" s="77" t="s">
        <v>2673</v>
      </c>
      <c r="C1817" s="78">
        <v>42612</v>
      </c>
      <c r="D1817" s="77" t="s">
        <v>4304</v>
      </c>
      <c r="E1817" s="94">
        <v>58.46</v>
      </c>
      <c r="F1817" s="77" t="s">
        <v>94</v>
      </c>
      <c r="G1817" s="77" t="s">
        <v>127</v>
      </c>
      <c r="H1817" s="77"/>
      <c r="I1817" s="77"/>
      <c r="J1817" s="77"/>
      <c r="K1817" s="79"/>
      <c r="L1817" s="77"/>
      <c r="P1817" s="77"/>
      <c r="Q1817" s="77"/>
      <c r="R1817" s="77"/>
      <c r="S1817" s="77"/>
      <c r="V1817" s="77"/>
      <c r="W1817" s="77"/>
      <c r="X1817" s="77"/>
      <c r="Y1817" s="79"/>
      <c r="Z1817" s="79"/>
      <c r="AA1817" s="79"/>
      <c r="AB1817" s="79"/>
      <c r="AC1817" s="79"/>
      <c r="AD1817" s="79"/>
      <c r="AE1817" s="78"/>
      <c r="AF1817" s="77"/>
      <c r="AG1817" s="77"/>
      <c r="AH1817" s="77"/>
      <c r="AI1817" s="77"/>
      <c r="AJ1817" s="77"/>
      <c r="AK1817" s="77"/>
      <c r="AL1817" s="77"/>
      <c r="AM1817" s="77"/>
      <c r="AN1817" s="77"/>
      <c r="AO1817" s="77"/>
      <c r="AP1817" s="77"/>
      <c r="AQ1817" s="77"/>
      <c r="AR1817" s="77"/>
      <c r="AS1817" s="77"/>
      <c r="AT1817" s="77"/>
      <c r="AU1817" s="77"/>
    </row>
    <row r="1818" spans="1:47">
      <c r="A1818" s="77" t="s">
        <v>2304</v>
      </c>
      <c r="B1818" s="77" t="s">
        <v>2673</v>
      </c>
      <c r="C1818" s="78">
        <v>42612</v>
      </c>
      <c r="D1818" s="77" t="s">
        <v>4305</v>
      </c>
      <c r="E1818" s="94">
        <v>59.75</v>
      </c>
      <c r="F1818" s="77" t="s">
        <v>94</v>
      </c>
      <c r="G1818" s="77" t="s">
        <v>94</v>
      </c>
      <c r="H1818" s="77"/>
      <c r="I1818" s="77"/>
      <c r="J1818" s="77"/>
      <c r="K1818" s="79"/>
      <c r="L1818" s="77"/>
      <c r="P1818" s="77"/>
      <c r="Q1818" s="77"/>
      <c r="R1818" s="77"/>
      <c r="S1818" s="77"/>
      <c r="V1818" s="77"/>
      <c r="W1818" s="77"/>
      <c r="X1818" s="77"/>
      <c r="Y1818" s="79"/>
      <c r="Z1818" s="79"/>
      <c r="AA1818" s="79"/>
      <c r="AB1818" s="79"/>
      <c r="AC1818" s="79"/>
      <c r="AD1818" s="79"/>
      <c r="AE1818" s="78"/>
      <c r="AF1818" s="77"/>
      <c r="AG1818" s="77"/>
      <c r="AH1818" s="77"/>
      <c r="AI1818" s="77"/>
      <c r="AJ1818" s="77"/>
      <c r="AK1818" s="77"/>
      <c r="AL1818" s="77"/>
      <c r="AM1818" s="77"/>
      <c r="AN1818" s="77"/>
      <c r="AO1818" s="77"/>
      <c r="AP1818" s="77"/>
      <c r="AQ1818" s="77"/>
      <c r="AR1818" s="77"/>
      <c r="AS1818" s="77"/>
      <c r="AT1818" s="77"/>
      <c r="AU1818" s="77"/>
    </row>
    <row r="1819" spans="1:47">
      <c r="A1819" s="77" t="s">
        <v>2304</v>
      </c>
      <c r="B1819" s="77" t="s">
        <v>2673</v>
      </c>
      <c r="C1819" s="78">
        <v>42612</v>
      </c>
      <c r="D1819" s="77" t="s">
        <v>4306</v>
      </c>
      <c r="E1819" s="94">
        <v>60.45</v>
      </c>
      <c r="F1819" s="77" t="s">
        <v>94</v>
      </c>
      <c r="G1819" s="77" t="s">
        <v>94</v>
      </c>
      <c r="H1819" s="77"/>
      <c r="I1819" s="77"/>
      <c r="J1819" s="77"/>
      <c r="K1819" s="79"/>
      <c r="L1819" s="77"/>
      <c r="P1819" s="77"/>
      <c r="Q1819" s="77"/>
      <c r="R1819" s="77"/>
      <c r="S1819" s="77"/>
      <c r="V1819" s="77"/>
      <c r="W1819" s="77"/>
      <c r="X1819" s="77"/>
      <c r="Y1819" s="79"/>
      <c r="Z1819" s="79"/>
      <c r="AA1819" s="79"/>
      <c r="AB1819" s="79"/>
      <c r="AC1819" s="79"/>
      <c r="AD1819" s="79"/>
      <c r="AE1819" s="78"/>
      <c r="AF1819" s="77"/>
      <c r="AG1819" s="77"/>
      <c r="AH1819" s="77"/>
      <c r="AI1819" s="77"/>
      <c r="AJ1819" s="77"/>
      <c r="AK1819" s="77"/>
      <c r="AL1819" s="77"/>
      <c r="AM1819" s="77"/>
      <c r="AN1819" s="77"/>
      <c r="AO1819" s="77"/>
      <c r="AP1819" s="77"/>
      <c r="AQ1819" s="77"/>
      <c r="AR1819" s="77"/>
      <c r="AS1819" s="77"/>
      <c r="AT1819" s="77"/>
      <c r="AU1819" s="77"/>
    </row>
    <row r="1820" spans="1:47">
      <c r="A1820" s="77" t="s">
        <v>2304</v>
      </c>
      <c r="B1820" s="77" t="s">
        <v>2673</v>
      </c>
      <c r="C1820" s="78">
        <v>42612</v>
      </c>
      <c r="D1820" s="77" t="s">
        <v>4307</v>
      </c>
      <c r="E1820" s="94">
        <v>61.21</v>
      </c>
      <c r="F1820" s="77" t="s">
        <v>94</v>
      </c>
      <c r="G1820" s="77" t="s">
        <v>196</v>
      </c>
      <c r="H1820" s="77"/>
      <c r="I1820" s="77"/>
      <c r="J1820" s="77"/>
      <c r="K1820" s="79"/>
      <c r="L1820" s="77"/>
      <c r="P1820" s="77"/>
      <c r="Q1820" s="77"/>
      <c r="R1820" s="77"/>
      <c r="S1820" s="77"/>
      <c r="V1820" s="77"/>
      <c r="W1820" s="77"/>
      <c r="X1820" s="77"/>
      <c r="Y1820" s="79"/>
      <c r="Z1820" s="79"/>
      <c r="AA1820" s="79"/>
      <c r="AB1820" s="79"/>
      <c r="AC1820" s="79"/>
      <c r="AD1820" s="79"/>
      <c r="AE1820" s="78"/>
      <c r="AF1820" s="77"/>
      <c r="AG1820" s="77"/>
      <c r="AH1820" s="77"/>
      <c r="AI1820" s="77"/>
      <c r="AJ1820" s="77"/>
      <c r="AK1820" s="77"/>
      <c r="AL1820" s="77"/>
      <c r="AM1820" s="77"/>
      <c r="AN1820" s="77"/>
      <c r="AO1820" s="77"/>
      <c r="AP1820" s="77"/>
      <c r="AQ1820" s="77"/>
      <c r="AR1820" s="77"/>
      <c r="AS1820" s="77"/>
      <c r="AT1820" s="77"/>
      <c r="AU1820" s="77"/>
    </row>
    <row r="1821" spans="1:47">
      <c r="A1821" s="77" t="s">
        <v>2304</v>
      </c>
      <c r="B1821" s="77" t="s">
        <v>2673</v>
      </c>
      <c r="C1821" s="78">
        <v>42612</v>
      </c>
      <c r="D1821" s="77" t="s">
        <v>4308</v>
      </c>
      <c r="E1821" s="94">
        <v>61.93</v>
      </c>
      <c r="F1821" s="77" t="s">
        <v>94</v>
      </c>
      <c r="G1821" s="77" t="s">
        <v>192</v>
      </c>
      <c r="H1821" s="77"/>
      <c r="I1821" s="77"/>
      <c r="J1821" s="77"/>
      <c r="K1821" s="79"/>
      <c r="L1821" s="77"/>
      <c r="P1821" s="77"/>
      <c r="Q1821" s="77"/>
      <c r="R1821" s="77"/>
      <c r="S1821" s="77"/>
      <c r="V1821" s="77"/>
      <c r="W1821" s="77"/>
      <c r="X1821" s="77"/>
      <c r="Y1821" s="79"/>
      <c r="Z1821" s="79"/>
      <c r="AA1821" s="79"/>
      <c r="AB1821" s="79"/>
      <c r="AC1821" s="79"/>
      <c r="AD1821" s="79"/>
      <c r="AE1821" s="78"/>
      <c r="AF1821" s="77"/>
      <c r="AG1821" s="77"/>
      <c r="AH1821" s="77"/>
      <c r="AI1821" s="77"/>
      <c r="AJ1821" s="77"/>
      <c r="AK1821" s="77"/>
      <c r="AL1821" s="77"/>
      <c r="AM1821" s="77"/>
      <c r="AN1821" s="77"/>
      <c r="AO1821" s="77"/>
      <c r="AP1821" s="77"/>
      <c r="AQ1821" s="77"/>
      <c r="AR1821" s="77"/>
      <c r="AS1821" s="77"/>
      <c r="AT1821" s="77"/>
      <c r="AU1821" s="77"/>
    </row>
    <row r="1822" spans="1:47">
      <c r="A1822" s="77" t="s">
        <v>2304</v>
      </c>
      <c r="B1822" s="77" t="s">
        <v>2673</v>
      </c>
      <c r="C1822" s="78">
        <v>42612</v>
      </c>
      <c r="D1822" s="77" t="s">
        <v>4309</v>
      </c>
      <c r="E1822" s="94">
        <v>62.01</v>
      </c>
      <c r="F1822" s="77" t="s">
        <v>94</v>
      </c>
      <c r="G1822" s="77" t="s">
        <v>196</v>
      </c>
      <c r="H1822" s="77"/>
      <c r="I1822" s="77"/>
      <c r="J1822" s="77"/>
      <c r="K1822" s="79"/>
      <c r="L1822" s="77"/>
      <c r="P1822" s="77"/>
      <c r="Q1822" s="77"/>
      <c r="R1822" s="77"/>
      <c r="S1822" s="77"/>
      <c r="V1822" s="77"/>
      <c r="W1822" s="77"/>
      <c r="X1822" s="77"/>
      <c r="Y1822" s="79"/>
      <c r="Z1822" s="79"/>
      <c r="AA1822" s="79"/>
      <c r="AB1822" s="79"/>
      <c r="AC1822" s="79"/>
      <c r="AD1822" s="79"/>
      <c r="AE1822" s="78"/>
      <c r="AF1822" s="77"/>
      <c r="AG1822" s="77"/>
      <c r="AH1822" s="77"/>
      <c r="AI1822" s="77"/>
      <c r="AJ1822" s="77"/>
      <c r="AK1822" s="77"/>
      <c r="AL1822" s="77"/>
      <c r="AM1822" s="77"/>
      <c r="AN1822" s="77"/>
      <c r="AO1822" s="77"/>
      <c r="AP1822" s="77"/>
      <c r="AQ1822" s="77"/>
      <c r="AR1822" s="77"/>
      <c r="AS1822" s="77"/>
      <c r="AT1822" s="77"/>
      <c r="AU1822" s="77"/>
    </row>
    <row r="1823" spans="1:47">
      <c r="A1823" s="77" t="s">
        <v>2304</v>
      </c>
      <c r="B1823" s="77" t="s">
        <v>2673</v>
      </c>
      <c r="C1823" s="78">
        <v>42612</v>
      </c>
      <c r="D1823" s="77" t="s">
        <v>4310</v>
      </c>
      <c r="E1823" s="94">
        <v>62.09</v>
      </c>
      <c r="F1823" s="77" t="s">
        <v>94</v>
      </c>
      <c r="G1823" s="77" t="s">
        <v>94</v>
      </c>
      <c r="H1823" s="77"/>
      <c r="I1823" s="77"/>
      <c r="J1823" s="77"/>
      <c r="K1823" s="79"/>
      <c r="L1823" s="77"/>
      <c r="P1823" s="77"/>
      <c r="Q1823" s="77"/>
      <c r="R1823" s="77"/>
      <c r="S1823" s="77"/>
      <c r="V1823" s="77"/>
      <c r="W1823" s="77"/>
      <c r="X1823" s="77"/>
      <c r="Y1823" s="79"/>
      <c r="Z1823" s="79"/>
      <c r="AA1823" s="79"/>
      <c r="AB1823" s="79"/>
      <c r="AC1823" s="79"/>
      <c r="AD1823" s="79"/>
      <c r="AE1823" s="78"/>
      <c r="AF1823" s="77"/>
      <c r="AG1823" s="77"/>
      <c r="AH1823" s="77"/>
      <c r="AI1823" s="77"/>
      <c r="AJ1823" s="77"/>
      <c r="AK1823" s="77"/>
      <c r="AL1823" s="77"/>
      <c r="AM1823" s="77"/>
      <c r="AN1823" s="77"/>
      <c r="AO1823" s="77"/>
      <c r="AP1823" s="77"/>
      <c r="AQ1823" s="77"/>
      <c r="AR1823" s="77"/>
      <c r="AS1823" s="77"/>
      <c r="AT1823" s="77"/>
      <c r="AU1823" s="77"/>
    </row>
    <row r="1824" spans="1:47">
      <c r="A1824" s="77" t="s">
        <v>2304</v>
      </c>
      <c r="B1824" s="77" t="s">
        <v>2673</v>
      </c>
      <c r="C1824" s="78">
        <v>42612</v>
      </c>
      <c r="D1824" s="77" t="s">
        <v>4311</v>
      </c>
      <c r="E1824" s="94">
        <v>63.04</v>
      </c>
      <c r="F1824" s="77" t="s">
        <v>94</v>
      </c>
      <c r="G1824" s="77" t="s">
        <v>152</v>
      </c>
      <c r="H1824" s="77"/>
      <c r="I1824" s="77"/>
      <c r="J1824" s="77"/>
      <c r="K1824" s="79"/>
      <c r="L1824" s="77"/>
      <c r="P1824" s="77"/>
      <c r="Q1824" s="77"/>
      <c r="R1824" s="77"/>
      <c r="S1824" s="77"/>
      <c r="V1824" s="77"/>
      <c r="W1824" s="77"/>
      <c r="X1824" s="77"/>
      <c r="Y1824" s="79"/>
      <c r="Z1824" s="79"/>
      <c r="AA1824" s="79"/>
      <c r="AB1824" s="79"/>
      <c r="AC1824" s="79"/>
      <c r="AD1824" s="79"/>
      <c r="AE1824" s="78"/>
      <c r="AF1824" s="77"/>
      <c r="AG1824" s="77"/>
      <c r="AH1824" s="77"/>
      <c r="AI1824" s="77"/>
      <c r="AJ1824" s="77"/>
      <c r="AK1824" s="77"/>
      <c r="AL1824" s="77"/>
      <c r="AM1824" s="77"/>
      <c r="AN1824" s="77"/>
      <c r="AO1824" s="77"/>
      <c r="AP1824" s="77"/>
      <c r="AQ1824" s="77"/>
      <c r="AR1824" s="77"/>
      <c r="AS1824" s="77"/>
      <c r="AT1824" s="77"/>
      <c r="AU1824" s="77"/>
    </row>
    <row r="1825" spans="1:47">
      <c r="A1825" s="77" t="s">
        <v>2304</v>
      </c>
      <c r="B1825" s="77" t="s">
        <v>2673</v>
      </c>
      <c r="C1825" s="78">
        <v>42612</v>
      </c>
      <c r="D1825" s="77" t="s">
        <v>4312</v>
      </c>
      <c r="E1825" s="94">
        <v>63.55</v>
      </c>
      <c r="F1825" s="77" t="s">
        <v>94</v>
      </c>
      <c r="G1825" s="77" t="s">
        <v>94</v>
      </c>
      <c r="H1825" s="77"/>
      <c r="I1825" s="77"/>
      <c r="J1825" s="77"/>
      <c r="K1825" s="79"/>
      <c r="L1825" s="77"/>
      <c r="P1825" s="77"/>
      <c r="Q1825" s="77"/>
      <c r="R1825" s="77"/>
      <c r="S1825" s="77"/>
      <c r="V1825" s="77"/>
      <c r="W1825" s="77"/>
      <c r="X1825" s="77"/>
      <c r="Y1825" s="79"/>
      <c r="Z1825" s="79"/>
      <c r="AA1825" s="79"/>
      <c r="AB1825" s="79"/>
      <c r="AC1825" s="79"/>
      <c r="AD1825" s="79"/>
      <c r="AE1825" s="78"/>
      <c r="AF1825" s="77"/>
      <c r="AG1825" s="77"/>
      <c r="AH1825" s="77"/>
      <c r="AI1825" s="77"/>
      <c r="AJ1825" s="77"/>
      <c r="AK1825" s="77"/>
      <c r="AL1825" s="77"/>
      <c r="AM1825" s="77"/>
      <c r="AN1825" s="77"/>
      <c r="AO1825" s="77"/>
      <c r="AP1825" s="77"/>
      <c r="AQ1825" s="77"/>
      <c r="AR1825" s="77"/>
      <c r="AS1825" s="77"/>
      <c r="AT1825" s="77"/>
      <c r="AU1825" s="77"/>
    </row>
    <row r="1826" spans="1:47">
      <c r="A1826" s="77" t="s">
        <v>2304</v>
      </c>
      <c r="B1826" s="77" t="s">
        <v>2673</v>
      </c>
      <c r="C1826" s="78">
        <v>42612</v>
      </c>
      <c r="D1826" s="77" t="s">
        <v>4313</v>
      </c>
      <c r="E1826" s="94">
        <v>65.05</v>
      </c>
      <c r="F1826" s="77" t="s">
        <v>94</v>
      </c>
      <c r="G1826" s="77" t="s">
        <v>211</v>
      </c>
      <c r="H1826" s="77"/>
      <c r="I1826" s="77"/>
      <c r="J1826" s="77"/>
      <c r="K1826" s="79"/>
      <c r="L1826" s="77"/>
      <c r="P1826" s="77"/>
      <c r="Q1826" s="77"/>
      <c r="R1826" s="77"/>
      <c r="S1826" s="77"/>
      <c r="V1826" s="77"/>
      <c r="W1826" s="77"/>
      <c r="X1826" s="77"/>
      <c r="Y1826" s="79"/>
      <c r="Z1826" s="79"/>
      <c r="AA1826" s="79"/>
      <c r="AB1826" s="79"/>
      <c r="AC1826" s="79"/>
      <c r="AD1826" s="79"/>
      <c r="AE1826" s="78"/>
      <c r="AF1826" s="77"/>
      <c r="AG1826" s="77"/>
      <c r="AH1826" s="77"/>
      <c r="AI1826" s="77"/>
      <c r="AJ1826" s="77"/>
      <c r="AK1826" s="77"/>
      <c r="AL1826" s="77"/>
      <c r="AM1826" s="77"/>
      <c r="AN1826" s="77"/>
      <c r="AO1826" s="77"/>
      <c r="AP1826" s="77"/>
      <c r="AQ1826" s="77"/>
      <c r="AR1826" s="77"/>
      <c r="AS1826" s="77"/>
      <c r="AT1826" s="77"/>
      <c r="AU1826" s="77"/>
    </row>
    <row r="1827" spans="1:47">
      <c r="A1827" s="77" t="s">
        <v>2304</v>
      </c>
      <c r="B1827" s="77" t="s">
        <v>2673</v>
      </c>
      <c r="C1827" s="78">
        <v>42612</v>
      </c>
      <c r="D1827" s="77" t="s">
        <v>4314</v>
      </c>
      <c r="E1827" s="94">
        <v>65.94</v>
      </c>
      <c r="F1827" s="77" t="s">
        <v>94</v>
      </c>
      <c r="G1827" s="77" t="s">
        <v>94</v>
      </c>
      <c r="H1827" s="77"/>
      <c r="I1827" s="77"/>
      <c r="J1827" s="77"/>
      <c r="K1827" s="79"/>
      <c r="L1827" s="77"/>
      <c r="P1827" s="77"/>
      <c r="Q1827" s="77"/>
      <c r="R1827" s="77"/>
      <c r="S1827" s="77"/>
      <c r="V1827" s="77"/>
      <c r="W1827" s="77"/>
      <c r="X1827" s="77"/>
      <c r="Y1827" s="79"/>
      <c r="Z1827" s="79"/>
      <c r="AA1827" s="79"/>
      <c r="AB1827" s="79"/>
      <c r="AC1827" s="79"/>
      <c r="AD1827" s="79"/>
      <c r="AE1827" s="78"/>
      <c r="AF1827" s="77"/>
      <c r="AG1827" s="77"/>
      <c r="AH1827" s="77"/>
      <c r="AI1827" s="77"/>
      <c r="AJ1827" s="77"/>
      <c r="AK1827" s="77"/>
      <c r="AL1827" s="77"/>
      <c r="AM1827" s="77"/>
      <c r="AN1827" s="77"/>
      <c r="AO1827" s="77"/>
      <c r="AP1827" s="77"/>
      <c r="AQ1827" s="77"/>
      <c r="AR1827" s="77"/>
      <c r="AS1827" s="77"/>
      <c r="AT1827" s="77"/>
      <c r="AU1827" s="77"/>
    </row>
    <row r="1828" spans="1:47">
      <c r="A1828" s="77" t="s">
        <v>2304</v>
      </c>
      <c r="B1828" s="77" t="s">
        <v>2673</v>
      </c>
      <c r="C1828" s="78">
        <v>42612</v>
      </c>
      <c r="D1828" s="77" t="s">
        <v>4315</v>
      </c>
      <c r="E1828" s="94">
        <v>66.400000000000006</v>
      </c>
      <c r="F1828" s="77" t="s">
        <v>94</v>
      </c>
      <c r="G1828" s="77" t="s">
        <v>116</v>
      </c>
      <c r="H1828" s="77"/>
      <c r="I1828" s="77"/>
      <c r="J1828" s="77"/>
      <c r="K1828" s="79"/>
      <c r="L1828" s="77"/>
      <c r="P1828" s="77"/>
      <c r="Q1828" s="77"/>
      <c r="R1828" s="77"/>
      <c r="S1828" s="77"/>
      <c r="V1828" s="77"/>
      <c r="W1828" s="77"/>
      <c r="X1828" s="77"/>
      <c r="Y1828" s="79"/>
      <c r="Z1828" s="79"/>
      <c r="AA1828" s="79"/>
      <c r="AB1828" s="79"/>
      <c r="AC1828" s="79"/>
      <c r="AD1828" s="79"/>
      <c r="AE1828" s="78"/>
      <c r="AF1828" s="77"/>
      <c r="AG1828" s="77"/>
      <c r="AH1828" s="77"/>
      <c r="AI1828" s="77"/>
      <c r="AJ1828" s="77"/>
      <c r="AK1828" s="77"/>
      <c r="AL1828" s="77"/>
      <c r="AM1828" s="77"/>
      <c r="AN1828" s="77"/>
      <c r="AO1828" s="77"/>
      <c r="AP1828" s="77"/>
      <c r="AQ1828" s="77"/>
      <c r="AR1828" s="77"/>
      <c r="AS1828" s="77"/>
      <c r="AT1828" s="77"/>
      <c r="AU1828" s="77"/>
    </row>
    <row r="1829" spans="1:47">
      <c r="A1829" s="77" t="s">
        <v>2304</v>
      </c>
      <c r="B1829" s="77" t="s">
        <v>2673</v>
      </c>
      <c r="C1829" s="78">
        <v>42612</v>
      </c>
      <c r="D1829" s="77" t="s">
        <v>4316</v>
      </c>
      <c r="E1829" s="94">
        <v>67.010000000000005</v>
      </c>
      <c r="F1829" s="77" t="s">
        <v>94</v>
      </c>
      <c r="G1829" s="77" t="s">
        <v>94</v>
      </c>
      <c r="H1829" s="77"/>
      <c r="I1829" s="77"/>
      <c r="J1829" s="77"/>
      <c r="K1829" s="79"/>
      <c r="L1829" s="77"/>
      <c r="P1829" s="77"/>
      <c r="Q1829" s="77"/>
      <c r="R1829" s="77"/>
      <c r="S1829" s="77"/>
      <c r="V1829" s="77"/>
      <c r="W1829" s="77"/>
      <c r="X1829" s="77"/>
      <c r="Y1829" s="79"/>
      <c r="Z1829" s="79"/>
      <c r="AA1829" s="79"/>
      <c r="AB1829" s="79"/>
      <c r="AC1829" s="79"/>
      <c r="AD1829" s="79"/>
      <c r="AE1829" s="78"/>
      <c r="AF1829" s="77"/>
      <c r="AG1829" s="77"/>
      <c r="AH1829" s="77"/>
      <c r="AI1829" s="77"/>
      <c r="AJ1829" s="77"/>
      <c r="AK1829" s="77"/>
      <c r="AL1829" s="77"/>
      <c r="AM1829" s="77"/>
      <c r="AN1829" s="77"/>
      <c r="AO1829" s="77"/>
      <c r="AP1829" s="77"/>
      <c r="AQ1829" s="77"/>
      <c r="AR1829" s="77"/>
      <c r="AS1829" s="77"/>
      <c r="AT1829" s="77"/>
      <c r="AU1829" s="77"/>
    </row>
    <row r="1830" spans="1:47">
      <c r="A1830" s="77" t="s">
        <v>2304</v>
      </c>
      <c r="B1830" s="77" t="s">
        <v>2673</v>
      </c>
      <c r="C1830" s="78">
        <v>42612</v>
      </c>
      <c r="D1830" s="77" t="s">
        <v>4317</v>
      </c>
      <c r="E1830" s="94">
        <v>67.03</v>
      </c>
      <c r="F1830" s="77" t="s">
        <v>94</v>
      </c>
      <c r="G1830" s="77" t="s">
        <v>94</v>
      </c>
      <c r="H1830" s="77"/>
      <c r="I1830" s="77"/>
      <c r="J1830" s="77"/>
      <c r="K1830" s="79"/>
      <c r="L1830" s="77"/>
      <c r="P1830" s="77"/>
      <c r="Q1830" s="77"/>
      <c r="R1830" s="77"/>
      <c r="S1830" s="77"/>
      <c r="V1830" s="77"/>
      <c r="W1830" s="77"/>
      <c r="X1830" s="77"/>
      <c r="Y1830" s="79"/>
      <c r="Z1830" s="79"/>
      <c r="AA1830" s="79"/>
      <c r="AB1830" s="79"/>
      <c r="AC1830" s="79"/>
      <c r="AD1830" s="79"/>
      <c r="AE1830" s="78"/>
      <c r="AF1830" s="77"/>
      <c r="AG1830" s="77"/>
      <c r="AH1830" s="77"/>
      <c r="AI1830" s="77"/>
      <c r="AJ1830" s="77"/>
      <c r="AK1830" s="77"/>
      <c r="AL1830" s="77"/>
      <c r="AM1830" s="77"/>
      <c r="AN1830" s="77"/>
      <c r="AO1830" s="77"/>
      <c r="AP1830" s="77"/>
      <c r="AQ1830" s="77"/>
      <c r="AR1830" s="77"/>
      <c r="AS1830" s="77"/>
      <c r="AT1830" s="77"/>
      <c r="AU1830" s="77"/>
    </row>
    <row r="1831" spans="1:47">
      <c r="A1831" s="77" t="s">
        <v>2304</v>
      </c>
      <c r="B1831" s="77" t="s">
        <v>2673</v>
      </c>
      <c r="C1831" s="78">
        <v>42612</v>
      </c>
      <c r="D1831" s="77" t="s">
        <v>4318</v>
      </c>
      <c r="E1831" s="94">
        <v>68.72</v>
      </c>
      <c r="F1831" s="77" t="s">
        <v>94</v>
      </c>
      <c r="G1831" s="77" t="s">
        <v>94</v>
      </c>
      <c r="H1831" s="77"/>
      <c r="I1831" s="77"/>
      <c r="J1831" s="77"/>
      <c r="K1831" s="79"/>
      <c r="L1831" s="77"/>
      <c r="P1831" s="77"/>
      <c r="Q1831" s="77"/>
      <c r="R1831" s="77"/>
      <c r="S1831" s="77"/>
      <c r="V1831" s="77"/>
      <c r="W1831" s="77"/>
      <c r="X1831" s="77"/>
      <c r="Y1831" s="79"/>
      <c r="Z1831" s="79"/>
      <c r="AA1831" s="79"/>
      <c r="AB1831" s="79"/>
      <c r="AC1831" s="79"/>
      <c r="AD1831" s="79"/>
      <c r="AE1831" s="78"/>
      <c r="AF1831" s="77"/>
      <c r="AG1831" s="77"/>
      <c r="AH1831" s="77"/>
      <c r="AI1831" s="77"/>
      <c r="AJ1831" s="77"/>
      <c r="AK1831" s="77"/>
      <c r="AL1831" s="77"/>
      <c r="AM1831" s="77"/>
      <c r="AN1831" s="77"/>
      <c r="AO1831" s="77"/>
      <c r="AP1831" s="77"/>
      <c r="AQ1831" s="77"/>
      <c r="AR1831" s="77"/>
      <c r="AS1831" s="77"/>
      <c r="AT1831" s="77"/>
      <c r="AU1831" s="77"/>
    </row>
    <row r="1832" spans="1:47">
      <c r="A1832" s="77" t="s">
        <v>2304</v>
      </c>
      <c r="B1832" s="77" t="s">
        <v>2673</v>
      </c>
      <c r="C1832" s="78">
        <v>42612</v>
      </c>
      <c r="D1832" s="77" t="s">
        <v>4319</v>
      </c>
      <c r="E1832" s="94">
        <v>70.23</v>
      </c>
      <c r="F1832" s="77" t="s">
        <v>94</v>
      </c>
      <c r="G1832" s="77" t="s">
        <v>94</v>
      </c>
      <c r="H1832" s="77"/>
      <c r="I1832" s="77"/>
      <c r="J1832" s="77"/>
      <c r="K1832" s="79"/>
      <c r="L1832" s="77"/>
      <c r="P1832" s="77"/>
      <c r="Q1832" s="77"/>
      <c r="R1832" s="77"/>
      <c r="S1832" s="77"/>
      <c r="V1832" s="77"/>
      <c r="W1832" s="77"/>
      <c r="X1832" s="77"/>
      <c r="Y1832" s="79"/>
      <c r="Z1832" s="79"/>
      <c r="AA1832" s="79"/>
      <c r="AB1832" s="79"/>
      <c r="AC1832" s="79"/>
      <c r="AD1832" s="79"/>
      <c r="AE1832" s="78"/>
      <c r="AF1832" s="77"/>
      <c r="AG1832" s="77"/>
      <c r="AH1832" s="77"/>
      <c r="AI1832" s="77"/>
      <c r="AJ1832" s="77"/>
      <c r="AK1832" s="77"/>
      <c r="AL1832" s="77"/>
      <c r="AM1832" s="77"/>
      <c r="AN1832" s="77"/>
      <c r="AO1832" s="77"/>
      <c r="AP1832" s="77"/>
      <c r="AQ1832" s="77"/>
      <c r="AR1832" s="77"/>
      <c r="AS1832" s="77"/>
      <c r="AT1832" s="77"/>
      <c r="AU1832" s="77"/>
    </row>
    <row r="1833" spans="1:47">
      <c r="A1833" s="77" t="s">
        <v>2304</v>
      </c>
      <c r="B1833" s="77" t="s">
        <v>2673</v>
      </c>
      <c r="C1833" s="78">
        <v>42612</v>
      </c>
      <c r="D1833" s="77" t="s">
        <v>4320</v>
      </c>
      <c r="E1833" s="94">
        <v>71.709999999999994</v>
      </c>
      <c r="F1833" s="77" t="s">
        <v>94</v>
      </c>
      <c r="G1833" s="77" t="s">
        <v>848</v>
      </c>
      <c r="H1833" s="77"/>
      <c r="I1833" s="77"/>
      <c r="J1833" s="77"/>
      <c r="K1833" s="79"/>
      <c r="L1833" s="77"/>
      <c r="P1833" s="77"/>
      <c r="Q1833" s="77"/>
      <c r="R1833" s="77"/>
      <c r="S1833" s="77"/>
      <c r="V1833" s="77"/>
      <c r="W1833" s="77"/>
      <c r="X1833" s="77"/>
      <c r="Y1833" s="79"/>
      <c r="Z1833" s="79"/>
      <c r="AA1833" s="79"/>
      <c r="AB1833" s="79"/>
      <c r="AC1833" s="79"/>
      <c r="AD1833" s="79"/>
      <c r="AE1833" s="78"/>
      <c r="AF1833" s="77"/>
      <c r="AG1833" s="77"/>
      <c r="AH1833" s="77"/>
      <c r="AI1833" s="77"/>
      <c r="AJ1833" s="77"/>
      <c r="AK1833" s="77"/>
      <c r="AL1833" s="77"/>
      <c r="AM1833" s="77"/>
      <c r="AN1833" s="77"/>
      <c r="AO1833" s="77"/>
      <c r="AP1833" s="77"/>
      <c r="AQ1833" s="77"/>
      <c r="AR1833" s="77"/>
      <c r="AS1833" s="77"/>
      <c r="AT1833" s="77"/>
      <c r="AU1833" s="77"/>
    </row>
    <row r="1834" spans="1:47">
      <c r="A1834" s="77" t="s">
        <v>2304</v>
      </c>
      <c r="B1834" s="77" t="s">
        <v>2673</v>
      </c>
      <c r="C1834" s="78">
        <v>42612</v>
      </c>
      <c r="D1834" s="77" t="s">
        <v>4321</v>
      </c>
      <c r="E1834" s="94">
        <v>72.599999999999994</v>
      </c>
      <c r="F1834" s="77" t="s">
        <v>94</v>
      </c>
      <c r="G1834" s="77" t="s">
        <v>94</v>
      </c>
      <c r="H1834" s="77"/>
      <c r="I1834" s="77"/>
      <c r="J1834" s="77"/>
      <c r="K1834" s="79"/>
      <c r="L1834" s="77"/>
      <c r="P1834" s="77"/>
      <c r="Q1834" s="77"/>
      <c r="R1834" s="77"/>
      <c r="S1834" s="77"/>
      <c r="V1834" s="77"/>
      <c r="W1834" s="77"/>
      <c r="X1834" s="77"/>
      <c r="Y1834" s="79"/>
      <c r="Z1834" s="79"/>
      <c r="AA1834" s="79"/>
      <c r="AB1834" s="79"/>
      <c r="AC1834" s="79"/>
      <c r="AD1834" s="79"/>
      <c r="AE1834" s="78"/>
      <c r="AF1834" s="77"/>
      <c r="AG1834" s="77"/>
      <c r="AH1834" s="77"/>
      <c r="AI1834" s="77"/>
      <c r="AJ1834" s="77"/>
      <c r="AK1834" s="77"/>
      <c r="AL1834" s="77"/>
      <c r="AM1834" s="77"/>
      <c r="AN1834" s="77"/>
      <c r="AO1834" s="77"/>
      <c r="AP1834" s="77"/>
      <c r="AQ1834" s="77"/>
      <c r="AR1834" s="77"/>
      <c r="AS1834" s="77"/>
      <c r="AT1834" s="77"/>
      <c r="AU1834" s="77"/>
    </row>
    <row r="1835" spans="1:47">
      <c r="A1835" s="77" t="s">
        <v>2304</v>
      </c>
      <c r="B1835" s="77" t="s">
        <v>2673</v>
      </c>
      <c r="C1835" s="78">
        <v>42612</v>
      </c>
      <c r="D1835" s="77" t="s">
        <v>4322</v>
      </c>
      <c r="E1835" s="94">
        <v>73.819999999999993</v>
      </c>
      <c r="F1835" s="77" t="s">
        <v>94</v>
      </c>
      <c r="G1835" s="77" t="s">
        <v>131</v>
      </c>
      <c r="H1835" s="77"/>
      <c r="I1835" s="77"/>
      <c r="J1835" s="77"/>
      <c r="K1835" s="79"/>
      <c r="L1835" s="77"/>
      <c r="P1835" s="77"/>
      <c r="Q1835" s="77"/>
      <c r="R1835" s="77"/>
      <c r="S1835" s="77"/>
      <c r="V1835" s="77"/>
      <c r="W1835" s="77"/>
      <c r="X1835" s="77"/>
      <c r="Y1835" s="79"/>
      <c r="Z1835" s="79"/>
      <c r="AA1835" s="79"/>
      <c r="AB1835" s="79"/>
      <c r="AC1835" s="79"/>
      <c r="AD1835" s="79"/>
      <c r="AE1835" s="78"/>
      <c r="AF1835" s="77"/>
      <c r="AG1835" s="77"/>
      <c r="AH1835" s="77"/>
      <c r="AI1835" s="77"/>
      <c r="AJ1835" s="77"/>
      <c r="AK1835" s="77"/>
      <c r="AL1835" s="77"/>
      <c r="AM1835" s="77"/>
      <c r="AN1835" s="77"/>
      <c r="AO1835" s="77"/>
      <c r="AP1835" s="77"/>
      <c r="AQ1835" s="77"/>
      <c r="AR1835" s="77"/>
      <c r="AS1835" s="77"/>
      <c r="AT1835" s="77"/>
      <c r="AU1835" s="77"/>
    </row>
    <row r="1836" spans="1:47">
      <c r="A1836" s="77" t="s">
        <v>2304</v>
      </c>
      <c r="B1836" s="77" t="s">
        <v>2673</v>
      </c>
      <c r="C1836" s="78">
        <v>42612</v>
      </c>
      <c r="D1836" s="77" t="s">
        <v>4323</v>
      </c>
      <c r="E1836" s="94">
        <v>73.95</v>
      </c>
      <c r="F1836" s="77" t="s">
        <v>94</v>
      </c>
      <c r="G1836" s="77" t="s">
        <v>211</v>
      </c>
      <c r="H1836" s="77"/>
      <c r="I1836" s="77"/>
      <c r="J1836" s="77"/>
      <c r="K1836" s="79"/>
      <c r="L1836" s="77"/>
      <c r="P1836" s="77"/>
      <c r="Q1836" s="77"/>
      <c r="R1836" s="77"/>
      <c r="S1836" s="77"/>
      <c r="V1836" s="77"/>
      <c r="W1836" s="77"/>
      <c r="X1836" s="77"/>
      <c r="Y1836" s="79"/>
      <c r="Z1836" s="79"/>
      <c r="AA1836" s="79"/>
      <c r="AB1836" s="79"/>
      <c r="AC1836" s="79"/>
      <c r="AD1836" s="79"/>
      <c r="AE1836" s="78"/>
      <c r="AF1836" s="77"/>
      <c r="AG1836" s="77"/>
      <c r="AH1836" s="77"/>
      <c r="AI1836" s="77"/>
      <c r="AJ1836" s="77"/>
      <c r="AK1836" s="77"/>
      <c r="AL1836" s="77"/>
      <c r="AM1836" s="77"/>
      <c r="AN1836" s="77"/>
      <c r="AO1836" s="77"/>
      <c r="AP1836" s="77"/>
      <c r="AQ1836" s="77"/>
      <c r="AR1836" s="77"/>
      <c r="AS1836" s="77"/>
      <c r="AT1836" s="77"/>
      <c r="AU1836" s="77"/>
    </row>
    <row r="1837" spans="1:47">
      <c r="A1837" s="77" t="s">
        <v>2304</v>
      </c>
      <c r="B1837" s="77" t="s">
        <v>2673</v>
      </c>
      <c r="C1837" s="78">
        <v>42612</v>
      </c>
      <c r="D1837" s="77" t="s">
        <v>4324</v>
      </c>
      <c r="E1837" s="94">
        <v>75.010000000000005</v>
      </c>
      <c r="F1837" s="77" t="s">
        <v>94</v>
      </c>
      <c r="G1837" s="77" t="s">
        <v>94</v>
      </c>
      <c r="H1837" s="77"/>
      <c r="I1837" s="77"/>
      <c r="J1837" s="77"/>
      <c r="K1837" s="79"/>
      <c r="L1837" s="77"/>
      <c r="P1837" s="77"/>
      <c r="Q1837" s="77"/>
      <c r="R1837" s="77"/>
      <c r="S1837" s="77"/>
      <c r="V1837" s="77"/>
      <c r="W1837" s="77"/>
      <c r="X1837" s="77"/>
      <c r="Y1837" s="79"/>
      <c r="Z1837" s="79"/>
      <c r="AA1837" s="79"/>
      <c r="AB1837" s="79"/>
      <c r="AC1837" s="79"/>
      <c r="AD1837" s="79"/>
      <c r="AE1837" s="78"/>
      <c r="AF1837" s="77"/>
      <c r="AG1837" s="77"/>
      <c r="AH1837" s="77"/>
      <c r="AI1837" s="77"/>
      <c r="AJ1837" s="77"/>
      <c r="AK1837" s="77"/>
      <c r="AL1837" s="77"/>
      <c r="AM1837" s="77"/>
      <c r="AN1837" s="77"/>
      <c r="AO1837" s="77"/>
      <c r="AP1837" s="77"/>
      <c r="AQ1837" s="77"/>
      <c r="AR1837" s="77"/>
      <c r="AS1837" s="77"/>
      <c r="AT1837" s="77"/>
      <c r="AU1837" s="77"/>
    </row>
    <row r="1838" spans="1:47">
      <c r="A1838" s="77" t="s">
        <v>2304</v>
      </c>
      <c r="B1838" s="77" t="s">
        <v>2673</v>
      </c>
      <c r="C1838" s="78">
        <v>42612</v>
      </c>
      <c r="D1838" s="77" t="s">
        <v>4325</v>
      </c>
      <c r="E1838" s="94">
        <v>75.05</v>
      </c>
      <c r="F1838" s="77" t="s">
        <v>94</v>
      </c>
      <c r="G1838" s="77" t="s">
        <v>94</v>
      </c>
      <c r="H1838" s="77"/>
      <c r="I1838" s="77"/>
      <c r="J1838" s="77"/>
      <c r="K1838" s="79"/>
      <c r="L1838" s="77"/>
      <c r="P1838" s="77"/>
      <c r="Q1838" s="77"/>
      <c r="R1838" s="77"/>
      <c r="S1838" s="77"/>
      <c r="V1838" s="77"/>
      <c r="W1838" s="77"/>
      <c r="X1838" s="77"/>
      <c r="Y1838" s="79"/>
      <c r="Z1838" s="79"/>
      <c r="AA1838" s="79"/>
      <c r="AB1838" s="79"/>
      <c r="AC1838" s="79"/>
      <c r="AD1838" s="79"/>
      <c r="AE1838" s="78"/>
      <c r="AF1838" s="77"/>
      <c r="AG1838" s="77"/>
      <c r="AH1838" s="77"/>
      <c r="AI1838" s="77"/>
      <c r="AJ1838" s="77"/>
      <c r="AK1838" s="77"/>
      <c r="AL1838" s="77"/>
      <c r="AM1838" s="77"/>
      <c r="AN1838" s="77"/>
      <c r="AO1838" s="77"/>
      <c r="AP1838" s="77"/>
      <c r="AQ1838" s="77"/>
      <c r="AR1838" s="77"/>
      <c r="AS1838" s="77"/>
      <c r="AT1838" s="77"/>
      <c r="AU1838" s="77"/>
    </row>
    <row r="1839" spans="1:47">
      <c r="A1839" s="77" t="s">
        <v>2304</v>
      </c>
      <c r="B1839" s="77" t="s">
        <v>2673</v>
      </c>
      <c r="C1839" s="78">
        <v>42612</v>
      </c>
      <c r="D1839" s="77" t="s">
        <v>4326</v>
      </c>
      <c r="E1839" s="94">
        <v>76.66</v>
      </c>
      <c r="F1839" s="77" t="s">
        <v>94</v>
      </c>
      <c r="G1839" s="77" t="s">
        <v>122</v>
      </c>
      <c r="H1839" s="77"/>
      <c r="I1839" s="77"/>
      <c r="J1839" s="77"/>
      <c r="K1839" s="79"/>
      <c r="L1839" s="77"/>
      <c r="P1839" s="77"/>
      <c r="Q1839" s="77"/>
      <c r="R1839" s="77"/>
      <c r="S1839" s="77"/>
      <c r="V1839" s="77"/>
      <c r="W1839" s="77"/>
      <c r="X1839" s="77"/>
      <c r="Y1839" s="79"/>
      <c r="Z1839" s="79"/>
      <c r="AA1839" s="79"/>
      <c r="AB1839" s="79"/>
      <c r="AC1839" s="79"/>
      <c r="AD1839" s="79"/>
      <c r="AE1839" s="78"/>
      <c r="AF1839" s="77"/>
      <c r="AG1839" s="77"/>
      <c r="AH1839" s="77"/>
      <c r="AI1839" s="77"/>
      <c r="AJ1839" s="77"/>
      <c r="AK1839" s="77"/>
      <c r="AL1839" s="77"/>
      <c r="AM1839" s="77"/>
      <c r="AN1839" s="77"/>
      <c r="AO1839" s="77"/>
      <c r="AP1839" s="77"/>
      <c r="AQ1839" s="77"/>
      <c r="AR1839" s="77"/>
      <c r="AS1839" s="77"/>
      <c r="AT1839" s="77"/>
      <c r="AU1839" s="77"/>
    </row>
    <row r="1840" spans="1:47">
      <c r="A1840" s="77" t="s">
        <v>2304</v>
      </c>
      <c r="B1840" s="77" t="s">
        <v>2673</v>
      </c>
      <c r="C1840" s="78">
        <v>42612</v>
      </c>
      <c r="D1840" s="77" t="s">
        <v>4327</v>
      </c>
      <c r="E1840" s="94">
        <v>76.73</v>
      </c>
      <c r="F1840" s="77" t="s">
        <v>94</v>
      </c>
      <c r="G1840" s="77" t="s">
        <v>208</v>
      </c>
      <c r="H1840" s="77"/>
      <c r="I1840" s="77"/>
      <c r="J1840" s="77"/>
      <c r="K1840" s="79"/>
      <c r="L1840" s="77"/>
      <c r="P1840" s="77"/>
      <c r="Q1840" s="77"/>
      <c r="R1840" s="77"/>
      <c r="S1840" s="77"/>
      <c r="V1840" s="77"/>
      <c r="W1840" s="77"/>
      <c r="X1840" s="77"/>
      <c r="Y1840" s="79"/>
      <c r="Z1840" s="79"/>
      <c r="AA1840" s="79"/>
      <c r="AB1840" s="79"/>
      <c r="AC1840" s="79"/>
      <c r="AD1840" s="79"/>
      <c r="AE1840" s="78"/>
      <c r="AF1840" s="77"/>
      <c r="AG1840" s="77"/>
      <c r="AH1840" s="77"/>
      <c r="AI1840" s="77"/>
      <c r="AJ1840" s="77"/>
      <c r="AK1840" s="77"/>
      <c r="AL1840" s="77"/>
      <c r="AM1840" s="77"/>
      <c r="AN1840" s="77"/>
      <c r="AO1840" s="77"/>
      <c r="AP1840" s="77"/>
      <c r="AQ1840" s="77"/>
      <c r="AR1840" s="77"/>
      <c r="AS1840" s="77"/>
      <c r="AT1840" s="77"/>
      <c r="AU1840" s="77"/>
    </row>
    <row r="1841" spans="1:47">
      <c r="A1841" s="77" t="s">
        <v>2304</v>
      </c>
      <c r="B1841" s="77" t="s">
        <v>2673</v>
      </c>
      <c r="C1841" s="78">
        <v>42612</v>
      </c>
      <c r="D1841" s="77" t="s">
        <v>4328</v>
      </c>
      <c r="E1841" s="94">
        <v>80.510000000000005</v>
      </c>
      <c r="F1841" s="77" t="s">
        <v>94</v>
      </c>
      <c r="G1841" s="77" t="s">
        <v>94</v>
      </c>
      <c r="H1841" s="77"/>
      <c r="I1841" s="77"/>
      <c r="J1841" s="77"/>
      <c r="K1841" s="79"/>
      <c r="L1841" s="77"/>
      <c r="P1841" s="77"/>
      <c r="Q1841" s="77"/>
      <c r="R1841" s="77"/>
      <c r="S1841" s="77"/>
      <c r="V1841" s="77"/>
      <c r="W1841" s="77"/>
      <c r="X1841" s="77"/>
      <c r="Y1841" s="79"/>
      <c r="Z1841" s="79"/>
      <c r="AA1841" s="79"/>
      <c r="AB1841" s="79"/>
      <c r="AC1841" s="79"/>
      <c r="AD1841" s="79"/>
      <c r="AE1841" s="78"/>
      <c r="AF1841" s="77"/>
      <c r="AG1841" s="77"/>
      <c r="AH1841" s="77"/>
      <c r="AI1841" s="77"/>
      <c r="AJ1841" s="77"/>
      <c r="AK1841" s="77"/>
      <c r="AL1841" s="77"/>
      <c r="AM1841" s="77"/>
      <c r="AN1841" s="77"/>
      <c r="AO1841" s="77"/>
      <c r="AP1841" s="77"/>
      <c r="AQ1841" s="77"/>
      <c r="AR1841" s="77"/>
      <c r="AS1841" s="77"/>
      <c r="AT1841" s="77"/>
      <c r="AU1841" s="77"/>
    </row>
    <row r="1842" spans="1:47">
      <c r="A1842" s="77" t="s">
        <v>2304</v>
      </c>
      <c r="B1842" s="77" t="s">
        <v>2673</v>
      </c>
      <c r="C1842" s="78">
        <v>42612</v>
      </c>
      <c r="D1842" s="77" t="s">
        <v>4329</v>
      </c>
      <c r="E1842" s="94">
        <v>81.61</v>
      </c>
      <c r="F1842" s="77" t="s">
        <v>94</v>
      </c>
      <c r="G1842" s="77" t="s">
        <v>94</v>
      </c>
      <c r="H1842" s="77"/>
      <c r="I1842" s="77"/>
      <c r="J1842" s="77"/>
      <c r="K1842" s="79"/>
      <c r="L1842" s="77"/>
      <c r="P1842" s="77"/>
      <c r="Q1842" s="77"/>
      <c r="R1842" s="77"/>
      <c r="S1842" s="77"/>
      <c r="V1842" s="77"/>
      <c r="W1842" s="77"/>
      <c r="X1842" s="77"/>
      <c r="Y1842" s="79"/>
      <c r="Z1842" s="79"/>
      <c r="AA1842" s="79"/>
      <c r="AB1842" s="79"/>
      <c r="AC1842" s="79"/>
      <c r="AD1842" s="79"/>
      <c r="AE1842" s="78"/>
      <c r="AF1842" s="77"/>
      <c r="AG1842" s="77"/>
      <c r="AH1842" s="77"/>
      <c r="AI1842" s="77"/>
      <c r="AJ1842" s="77"/>
      <c r="AK1842" s="77"/>
      <c r="AL1842" s="77"/>
      <c r="AM1842" s="77"/>
      <c r="AN1842" s="77"/>
      <c r="AO1842" s="77"/>
      <c r="AP1842" s="77"/>
      <c r="AQ1842" s="77"/>
      <c r="AR1842" s="77"/>
      <c r="AS1842" s="77"/>
      <c r="AT1842" s="77"/>
      <c r="AU1842" s="77"/>
    </row>
    <row r="1843" spans="1:47">
      <c r="A1843" s="77" t="s">
        <v>2304</v>
      </c>
      <c r="B1843" s="77" t="s">
        <v>2673</v>
      </c>
      <c r="C1843" s="78">
        <v>42612</v>
      </c>
      <c r="D1843" s="77" t="s">
        <v>4330</v>
      </c>
      <c r="E1843" s="94">
        <v>82.49</v>
      </c>
      <c r="F1843" s="77" t="s">
        <v>94</v>
      </c>
      <c r="G1843" s="77" t="s">
        <v>94</v>
      </c>
      <c r="H1843" s="77"/>
      <c r="I1843" s="77"/>
      <c r="J1843" s="77"/>
      <c r="K1843" s="79"/>
      <c r="L1843" s="77"/>
      <c r="P1843" s="77"/>
      <c r="Q1843" s="77"/>
      <c r="R1843" s="77"/>
      <c r="S1843" s="77"/>
      <c r="V1843" s="77"/>
      <c r="W1843" s="77"/>
      <c r="X1843" s="77"/>
      <c r="Y1843" s="79"/>
      <c r="Z1843" s="79"/>
      <c r="AA1843" s="79"/>
      <c r="AB1843" s="79"/>
      <c r="AC1843" s="79"/>
      <c r="AD1843" s="79"/>
      <c r="AE1843" s="78"/>
      <c r="AF1843" s="77"/>
      <c r="AG1843" s="77"/>
      <c r="AH1843" s="77"/>
      <c r="AI1843" s="77"/>
      <c r="AJ1843" s="77"/>
      <c r="AK1843" s="77"/>
      <c r="AL1843" s="77"/>
      <c r="AM1843" s="77"/>
      <c r="AN1843" s="77"/>
      <c r="AO1843" s="77"/>
      <c r="AP1843" s="77"/>
      <c r="AQ1843" s="77"/>
      <c r="AR1843" s="77"/>
      <c r="AS1843" s="77"/>
      <c r="AT1843" s="77"/>
      <c r="AU1843" s="77"/>
    </row>
    <row r="1844" spans="1:47">
      <c r="A1844" s="77" t="s">
        <v>2304</v>
      </c>
      <c r="B1844" s="77" t="s">
        <v>2673</v>
      </c>
      <c r="C1844" s="78">
        <v>42612</v>
      </c>
      <c r="D1844" s="77" t="s">
        <v>4331</v>
      </c>
      <c r="E1844" s="94">
        <v>85.7</v>
      </c>
      <c r="F1844" s="77" t="s">
        <v>94</v>
      </c>
      <c r="G1844" s="77" t="s">
        <v>94</v>
      </c>
      <c r="H1844" s="77"/>
      <c r="I1844" s="77"/>
      <c r="J1844" s="77"/>
      <c r="K1844" s="79"/>
      <c r="L1844" s="77"/>
      <c r="P1844" s="77"/>
      <c r="Q1844" s="77"/>
      <c r="R1844" s="77"/>
      <c r="S1844" s="77"/>
      <c r="V1844" s="77"/>
      <c r="W1844" s="77"/>
      <c r="X1844" s="77"/>
      <c r="Y1844" s="79"/>
      <c r="Z1844" s="79"/>
      <c r="AA1844" s="79"/>
      <c r="AB1844" s="79"/>
      <c r="AC1844" s="79"/>
      <c r="AD1844" s="79"/>
      <c r="AE1844" s="78"/>
      <c r="AF1844" s="77"/>
      <c r="AG1844" s="77"/>
      <c r="AH1844" s="77"/>
      <c r="AI1844" s="77"/>
      <c r="AJ1844" s="77"/>
      <c r="AK1844" s="77"/>
      <c r="AL1844" s="77"/>
      <c r="AM1844" s="77"/>
      <c r="AN1844" s="77"/>
      <c r="AO1844" s="77"/>
      <c r="AP1844" s="77"/>
      <c r="AQ1844" s="77"/>
      <c r="AR1844" s="77"/>
      <c r="AS1844" s="77"/>
      <c r="AT1844" s="77"/>
      <c r="AU1844" s="77"/>
    </row>
    <row r="1845" spans="1:47">
      <c r="A1845" s="77" t="s">
        <v>2304</v>
      </c>
      <c r="B1845" s="77" t="s">
        <v>2673</v>
      </c>
      <c r="C1845" s="78">
        <v>42612</v>
      </c>
      <c r="D1845" s="77" t="s">
        <v>4332</v>
      </c>
      <c r="E1845" s="94">
        <v>85.72</v>
      </c>
      <c r="F1845" s="77" t="s">
        <v>94</v>
      </c>
      <c r="G1845" s="77" t="s">
        <v>94</v>
      </c>
      <c r="H1845" s="77"/>
      <c r="I1845" s="77"/>
      <c r="J1845" s="77"/>
      <c r="K1845" s="79"/>
      <c r="L1845" s="77"/>
      <c r="P1845" s="77"/>
      <c r="Q1845" s="77"/>
      <c r="R1845" s="77"/>
      <c r="S1845" s="77"/>
      <c r="V1845" s="77"/>
      <c r="W1845" s="77"/>
      <c r="X1845" s="77"/>
      <c r="Y1845" s="79"/>
      <c r="Z1845" s="79"/>
      <c r="AA1845" s="79"/>
      <c r="AB1845" s="79"/>
      <c r="AC1845" s="79"/>
      <c r="AD1845" s="79"/>
      <c r="AE1845" s="78"/>
      <c r="AF1845" s="77"/>
      <c r="AG1845" s="77"/>
      <c r="AH1845" s="77"/>
      <c r="AI1845" s="77"/>
      <c r="AJ1845" s="77"/>
      <c r="AK1845" s="77"/>
      <c r="AL1845" s="77"/>
      <c r="AM1845" s="77"/>
      <c r="AN1845" s="77"/>
      <c r="AO1845" s="77"/>
      <c r="AP1845" s="77"/>
      <c r="AQ1845" s="77"/>
      <c r="AR1845" s="77"/>
      <c r="AS1845" s="77"/>
      <c r="AT1845" s="77"/>
      <c r="AU1845" s="77"/>
    </row>
    <row r="1846" spans="1:47">
      <c r="A1846" s="77" t="s">
        <v>2304</v>
      </c>
      <c r="B1846" s="77" t="s">
        <v>2673</v>
      </c>
      <c r="C1846" s="78">
        <v>42612</v>
      </c>
      <c r="D1846" s="77" t="s">
        <v>4333</v>
      </c>
      <c r="E1846" s="94">
        <v>85.72</v>
      </c>
      <c r="F1846" s="77" t="s">
        <v>94</v>
      </c>
      <c r="G1846" s="77" t="s">
        <v>170</v>
      </c>
      <c r="H1846" s="77"/>
      <c r="I1846" s="77"/>
      <c r="J1846" s="77"/>
      <c r="K1846" s="79"/>
      <c r="L1846" s="77"/>
      <c r="P1846" s="77"/>
      <c r="Q1846" s="77"/>
      <c r="R1846" s="77"/>
      <c r="S1846" s="77"/>
      <c r="V1846" s="77"/>
      <c r="W1846" s="77"/>
      <c r="X1846" s="77"/>
      <c r="Y1846" s="79"/>
      <c r="Z1846" s="79"/>
      <c r="AA1846" s="79"/>
      <c r="AB1846" s="79"/>
      <c r="AC1846" s="79"/>
      <c r="AD1846" s="79"/>
      <c r="AE1846" s="78"/>
      <c r="AF1846" s="77"/>
      <c r="AG1846" s="77"/>
      <c r="AH1846" s="77"/>
      <c r="AI1846" s="77"/>
      <c r="AJ1846" s="77"/>
      <c r="AK1846" s="77"/>
      <c r="AL1846" s="77"/>
      <c r="AM1846" s="77"/>
      <c r="AN1846" s="77"/>
      <c r="AO1846" s="77"/>
      <c r="AP1846" s="77"/>
      <c r="AQ1846" s="77"/>
      <c r="AR1846" s="77"/>
      <c r="AS1846" s="77"/>
      <c r="AT1846" s="77"/>
      <c r="AU1846" s="77"/>
    </row>
    <row r="1847" spans="1:47">
      <c r="A1847" s="77" t="s">
        <v>2304</v>
      </c>
      <c r="B1847" s="77" t="s">
        <v>2673</v>
      </c>
      <c r="C1847" s="78">
        <v>42612</v>
      </c>
      <c r="D1847" s="77" t="s">
        <v>4334</v>
      </c>
      <c r="E1847" s="94">
        <v>86.18</v>
      </c>
      <c r="F1847" s="77" t="s">
        <v>94</v>
      </c>
      <c r="G1847" s="77" t="s">
        <v>94</v>
      </c>
      <c r="H1847" s="77"/>
      <c r="I1847" s="77"/>
      <c r="J1847" s="77"/>
      <c r="K1847" s="79"/>
      <c r="L1847" s="77"/>
      <c r="P1847" s="77"/>
      <c r="Q1847" s="77"/>
      <c r="R1847" s="77"/>
      <c r="S1847" s="77"/>
      <c r="V1847" s="77"/>
      <c r="W1847" s="77"/>
      <c r="X1847" s="77"/>
      <c r="Y1847" s="79"/>
      <c r="Z1847" s="79"/>
      <c r="AA1847" s="79"/>
      <c r="AB1847" s="79"/>
      <c r="AC1847" s="79"/>
      <c r="AD1847" s="79"/>
      <c r="AE1847" s="78"/>
      <c r="AF1847" s="77"/>
      <c r="AG1847" s="77"/>
      <c r="AH1847" s="77"/>
      <c r="AI1847" s="77"/>
      <c r="AJ1847" s="77"/>
      <c r="AK1847" s="77"/>
      <c r="AL1847" s="77"/>
      <c r="AM1847" s="77"/>
      <c r="AN1847" s="77"/>
      <c r="AO1847" s="77"/>
      <c r="AP1847" s="77"/>
      <c r="AQ1847" s="77"/>
      <c r="AR1847" s="77"/>
      <c r="AS1847" s="77"/>
      <c r="AT1847" s="77"/>
      <c r="AU1847" s="77"/>
    </row>
    <row r="1848" spans="1:47">
      <c r="A1848" s="77" t="s">
        <v>2304</v>
      </c>
      <c r="B1848" s="77" t="s">
        <v>2673</v>
      </c>
      <c r="C1848" s="78">
        <v>42612</v>
      </c>
      <c r="D1848" s="77" t="s">
        <v>4335</v>
      </c>
      <c r="E1848" s="94">
        <v>88.04</v>
      </c>
      <c r="F1848" s="77" t="s">
        <v>94</v>
      </c>
      <c r="G1848" s="77" t="s">
        <v>94</v>
      </c>
      <c r="H1848" s="77"/>
      <c r="I1848" s="77"/>
      <c r="J1848" s="77"/>
      <c r="K1848" s="79"/>
      <c r="L1848" s="77"/>
      <c r="P1848" s="77"/>
      <c r="Q1848" s="77"/>
      <c r="R1848" s="77"/>
      <c r="S1848" s="77"/>
      <c r="V1848" s="77"/>
      <c r="W1848" s="77"/>
      <c r="X1848" s="77"/>
      <c r="Y1848" s="79"/>
      <c r="Z1848" s="79"/>
      <c r="AA1848" s="79"/>
      <c r="AB1848" s="79"/>
      <c r="AC1848" s="79"/>
      <c r="AD1848" s="79"/>
      <c r="AE1848" s="78"/>
      <c r="AF1848" s="77"/>
      <c r="AG1848" s="77"/>
      <c r="AH1848" s="77"/>
      <c r="AI1848" s="77"/>
      <c r="AJ1848" s="77"/>
      <c r="AK1848" s="77"/>
      <c r="AL1848" s="77"/>
      <c r="AM1848" s="77"/>
      <c r="AN1848" s="77"/>
      <c r="AO1848" s="77"/>
      <c r="AP1848" s="77"/>
      <c r="AQ1848" s="77"/>
      <c r="AR1848" s="77"/>
      <c r="AS1848" s="77"/>
      <c r="AT1848" s="77"/>
      <c r="AU1848" s="77"/>
    </row>
    <row r="1849" spans="1:47">
      <c r="A1849" s="77" t="s">
        <v>2304</v>
      </c>
      <c r="B1849" s="77" t="s">
        <v>2673</v>
      </c>
      <c r="C1849" s="78">
        <v>42612</v>
      </c>
      <c r="D1849" s="77" t="s">
        <v>4336</v>
      </c>
      <c r="E1849" s="94">
        <v>89.28</v>
      </c>
      <c r="F1849" s="77" t="s">
        <v>94</v>
      </c>
      <c r="G1849" s="77" t="s">
        <v>258</v>
      </c>
      <c r="H1849" s="77"/>
      <c r="I1849" s="77"/>
      <c r="J1849" s="77"/>
      <c r="K1849" s="79"/>
      <c r="L1849" s="77"/>
      <c r="P1849" s="77"/>
      <c r="Q1849" s="77"/>
      <c r="R1849" s="77"/>
      <c r="S1849" s="77"/>
      <c r="V1849" s="77"/>
      <c r="W1849" s="77"/>
      <c r="X1849" s="77"/>
      <c r="Y1849" s="79"/>
      <c r="Z1849" s="79"/>
      <c r="AA1849" s="79"/>
      <c r="AB1849" s="79"/>
      <c r="AC1849" s="79"/>
      <c r="AD1849" s="79"/>
      <c r="AE1849" s="78"/>
      <c r="AF1849" s="77"/>
      <c r="AG1849" s="77"/>
      <c r="AH1849" s="77"/>
      <c r="AI1849" s="77"/>
      <c r="AJ1849" s="77"/>
      <c r="AK1849" s="77"/>
      <c r="AL1849" s="77"/>
      <c r="AM1849" s="77"/>
      <c r="AN1849" s="77"/>
      <c r="AO1849" s="77"/>
      <c r="AP1849" s="77"/>
      <c r="AQ1849" s="77"/>
      <c r="AR1849" s="77"/>
      <c r="AS1849" s="77"/>
      <c r="AT1849" s="77"/>
      <c r="AU1849" s="77"/>
    </row>
    <row r="1850" spans="1:47">
      <c r="A1850" s="77" t="s">
        <v>2304</v>
      </c>
      <c r="B1850" s="77" t="s">
        <v>2673</v>
      </c>
      <c r="C1850" s="78">
        <v>42612</v>
      </c>
      <c r="D1850" s="77" t="s">
        <v>4337</v>
      </c>
      <c r="E1850" s="94">
        <v>90.47</v>
      </c>
      <c r="F1850" s="77" t="s">
        <v>94</v>
      </c>
      <c r="G1850" s="77" t="s">
        <v>345</v>
      </c>
      <c r="H1850" s="77"/>
      <c r="I1850" s="77"/>
      <c r="J1850" s="77"/>
      <c r="K1850" s="79"/>
      <c r="L1850" s="77"/>
      <c r="P1850" s="77"/>
      <c r="Q1850" s="77"/>
      <c r="R1850" s="77"/>
      <c r="S1850" s="77"/>
      <c r="V1850" s="77"/>
      <c r="W1850" s="77"/>
      <c r="X1850" s="77"/>
      <c r="Y1850" s="79"/>
      <c r="Z1850" s="79"/>
      <c r="AA1850" s="79"/>
      <c r="AB1850" s="79"/>
      <c r="AC1850" s="79"/>
      <c r="AD1850" s="79"/>
      <c r="AE1850" s="78"/>
      <c r="AF1850" s="77"/>
      <c r="AG1850" s="77"/>
      <c r="AH1850" s="77"/>
      <c r="AI1850" s="77"/>
      <c r="AJ1850" s="77"/>
      <c r="AK1850" s="77"/>
      <c r="AL1850" s="77"/>
      <c r="AM1850" s="77"/>
      <c r="AN1850" s="77"/>
      <c r="AO1850" s="77"/>
      <c r="AP1850" s="77"/>
      <c r="AQ1850" s="77"/>
      <c r="AR1850" s="77"/>
      <c r="AS1850" s="77"/>
      <c r="AT1850" s="77"/>
      <c r="AU1850" s="77"/>
    </row>
    <row r="1851" spans="1:47">
      <c r="A1851" s="77" t="s">
        <v>2304</v>
      </c>
      <c r="B1851" s="77" t="s">
        <v>2673</v>
      </c>
      <c r="C1851" s="78">
        <v>42612</v>
      </c>
      <c r="D1851" s="77" t="s">
        <v>4338</v>
      </c>
      <c r="E1851" s="94">
        <v>92.03</v>
      </c>
      <c r="F1851" s="77" t="s">
        <v>94</v>
      </c>
      <c r="G1851" s="77" t="s">
        <v>152</v>
      </c>
      <c r="H1851" s="77"/>
      <c r="I1851" s="77"/>
      <c r="J1851" s="77"/>
      <c r="K1851" s="79"/>
      <c r="L1851" s="77"/>
      <c r="P1851" s="77"/>
      <c r="Q1851" s="77"/>
      <c r="R1851" s="77"/>
      <c r="S1851" s="77"/>
      <c r="V1851" s="77"/>
      <c r="W1851" s="77"/>
      <c r="X1851" s="77"/>
      <c r="Y1851" s="79"/>
      <c r="Z1851" s="79"/>
      <c r="AA1851" s="79"/>
      <c r="AB1851" s="79"/>
      <c r="AC1851" s="79"/>
      <c r="AD1851" s="79"/>
      <c r="AE1851" s="78"/>
      <c r="AF1851" s="77"/>
      <c r="AG1851" s="77"/>
      <c r="AH1851" s="77"/>
      <c r="AI1851" s="77"/>
      <c r="AJ1851" s="77"/>
      <c r="AK1851" s="77"/>
      <c r="AL1851" s="77"/>
      <c r="AM1851" s="77"/>
      <c r="AN1851" s="77"/>
      <c r="AO1851" s="77"/>
      <c r="AP1851" s="77"/>
      <c r="AQ1851" s="77"/>
      <c r="AR1851" s="77"/>
      <c r="AS1851" s="77"/>
      <c r="AT1851" s="77"/>
      <c r="AU1851" s="77"/>
    </row>
    <row r="1852" spans="1:47">
      <c r="A1852" s="77" t="s">
        <v>2304</v>
      </c>
      <c r="B1852" s="77" t="s">
        <v>2673</v>
      </c>
      <c r="C1852" s="78">
        <v>42612</v>
      </c>
      <c r="D1852" s="77" t="s">
        <v>4339</v>
      </c>
      <c r="E1852" s="94">
        <v>93.33</v>
      </c>
      <c r="F1852" s="77" t="s">
        <v>94</v>
      </c>
      <c r="G1852" s="77" t="s">
        <v>94</v>
      </c>
      <c r="H1852" s="77"/>
      <c r="I1852" s="77"/>
      <c r="J1852" s="77"/>
      <c r="K1852" s="79"/>
      <c r="L1852" s="77"/>
      <c r="P1852" s="77"/>
      <c r="Q1852" s="77"/>
      <c r="R1852" s="77"/>
      <c r="S1852" s="77"/>
      <c r="V1852" s="77"/>
      <c r="W1852" s="77"/>
      <c r="X1852" s="77"/>
      <c r="Y1852" s="79"/>
      <c r="Z1852" s="79"/>
      <c r="AA1852" s="79"/>
      <c r="AB1852" s="79"/>
      <c r="AC1852" s="79"/>
      <c r="AD1852" s="79"/>
      <c r="AE1852" s="78"/>
      <c r="AF1852" s="77"/>
      <c r="AG1852" s="77"/>
      <c r="AH1852" s="77"/>
      <c r="AI1852" s="77"/>
      <c r="AJ1852" s="77"/>
      <c r="AK1852" s="77"/>
      <c r="AL1852" s="77"/>
      <c r="AM1852" s="77"/>
      <c r="AN1852" s="77"/>
      <c r="AO1852" s="77"/>
      <c r="AP1852" s="77"/>
      <c r="AQ1852" s="77"/>
      <c r="AR1852" s="77"/>
      <c r="AS1852" s="77"/>
      <c r="AT1852" s="77"/>
      <c r="AU1852" s="77"/>
    </row>
    <row r="1853" spans="1:47">
      <c r="A1853" s="77" t="s">
        <v>2304</v>
      </c>
      <c r="B1853" s="77" t="s">
        <v>2673</v>
      </c>
      <c r="C1853" s="78">
        <v>42612</v>
      </c>
      <c r="D1853" s="77" t="s">
        <v>4340</v>
      </c>
      <c r="E1853" s="94">
        <v>93.79</v>
      </c>
      <c r="F1853" s="77" t="s">
        <v>94</v>
      </c>
      <c r="G1853" s="77" t="s">
        <v>288</v>
      </c>
      <c r="H1853" s="77"/>
      <c r="I1853" s="77"/>
      <c r="J1853" s="77"/>
      <c r="K1853" s="79"/>
      <c r="L1853" s="77"/>
      <c r="P1853" s="77"/>
      <c r="Q1853" s="77"/>
      <c r="R1853" s="77"/>
      <c r="S1853" s="77"/>
      <c r="V1853" s="77"/>
      <c r="W1853" s="77"/>
      <c r="X1853" s="77"/>
      <c r="Y1853" s="79"/>
      <c r="Z1853" s="79"/>
      <c r="AA1853" s="79"/>
      <c r="AB1853" s="79"/>
      <c r="AC1853" s="79"/>
      <c r="AD1853" s="79"/>
      <c r="AE1853" s="78"/>
      <c r="AF1853" s="77"/>
      <c r="AG1853" s="77"/>
      <c r="AH1853" s="77"/>
      <c r="AI1853" s="77"/>
      <c r="AJ1853" s="77"/>
      <c r="AK1853" s="77"/>
      <c r="AL1853" s="77"/>
      <c r="AM1853" s="77"/>
      <c r="AN1853" s="77"/>
      <c r="AO1853" s="77"/>
      <c r="AP1853" s="77"/>
      <c r="AQ1853" s="77"/>
      <c r="AR1853" s="77"/>
      <c r="AS1853" s="77"/>
      <c r="AT1853" s="77"/>
      <c r="AU1853" s="77"/>
    </row>
    <row r="1854" spans="1:47">
      <c r="A1854" s="77" t="s">
        <v>2304</v>
      </c>
      <c r="B1854" s="77" t="s">
        <v>2673</v>
      </c>
      <c r="C1854" s="78">
        <v>42612</v>
      </c>
      <c r="D1854" s="77" t="s">
        <v>4341</v>
      </c>
      <c r="E1854" s="94">
        <v>94.74</v>
      </c>
      <c r="F1854" s="77" t="s">
        <v>94</v>
      </c>
      <c r="G1854" s="77" t="s">
        <v>108</v>
      </c>
      <c r="H1854" s="77"/>
      <c r="I1854" s="77"/>
      <c r="J1854" s="77"/>
      <c r="K1854" s="79"/>
      <c r="L1854" s="77"/>
      <c r="P1854" s="77"/>
      <c r="Q1854" s="77"/>
      <c r="R1854" s="77"/>
      <c r="S1854" s="77"/>
      <c r="V1854" s="77"/>
      <c r="W1854" s="77"/>
      <c r="X1854" s="77"/>
      <c r="Y1854" s="79"/>
      <c r="Z1854" s="79"/>
      <c r="AA1854" s="79"/>
      <c r="AB1854" s="79"/>
      <c r="AC1854" s="79"/>
      <c r="AD1854" s="79"/>
      <c r="AE1854" s="78"/>
      <c r="AF1854" s="77"/>
      <c r="AG1854" s="77"/>
      <c r="AH1854" s="77"/>
      <c r="AI1854" s="77"/>
      <c r="AJ1854" s="77"/>
      <c r="AK1854" s="77"/>
      <c r="AL1854" s="77"/>
      <c r="AM1854" s="77"/>
      <c r="AN1854" s="77"/>
      <c r="AO1854" s="77"/>
      <c r="AP1854" s="77"/>
      <c r="AQ1854" s="77"/>
      <c r="AR1854" s="77"/>
      <c r="AS1854" s="77"/>
      <c r="AT1854" s="77"/>
      <c r="AU1854" s="77"/>
    </row>
    <row r="1855" spans="1:47">
      <c r="A1855" s="77" t="s">
        <v>2304</v>
      </c>
      <c r="B1855" s="77" t="s">
        <v>2673</v>
      </c>
      <c r="C1855" s="78">
        <v>42612</v>
      </c>
      <c r="D1855" s="77" t="s">
        <v>4342</v>
      </c>
      <c r="E1855" s="94">
        <v>95.18</v>
      </c>
      <c r="F1855" s="77" t="s">
        <v>94</v>
      </c>
      <c r="G1855" s="77" t="s">
        <v>129</v>
      </c>
      <c r="H1855" s="77"/>
      <c r="I1855" s="77"/>
      <c r="J1855" s="77"/>
      <c r="K1855" s="79"/>
      <c r="L1855" s="77"/>
      <c r="P1855" s="77"/>
      <c r="Q1855" s="77"/>
      <c r="R1855" s="77"/>
      <c r="S1855" s="77"/>
      <c r="V1855" s="77"/>
      <c r="W1855" s="77"/>
      <c r="X1855" s="77"/>
      <c r="Y1855" s="79"/>
      <c r="Z1855" s="79"/>
      <c r="AA1855" s="79"/>
      <c r="AB1855" s="79"/>
      <c r="AC1855" s="79"/>
      <c r="AD1855" s="79"/>
      <c r="AE1855" s="78"/>
      <c r="AF1855" s="77"/>
      <c r="AG1855" s="77"/>
      <c r="AH1855" s="77"/>
      <c r="AI1855" s="77"/>
      <c r="AJ1855" s="77"/>
      <c r="AK1855" s="77"/>
      <c r="AL1855" s="77"/>
      <c r="AM1855" s="77"/>
      <c r="AN1855" s="77"/>
      <c r="AO1855" s="77"/>
      <c r="AP1855" s="77"/>
      <c r="AQ1855" s="77"/>
      <c r="AR1855" s="77"/>
      <c r="AS1855" s="77"/>
      <c r="AT1855" s="77"/>
      <c r="AU1855" s="77"/>
    </row>
    <row r="1856" spans="1:47">
      <c r="A1856" s="77" t="s">
        <v>2304</v>
      </c>
      <c r="B1856" s="77" t="s">
        <v>2673</v>
      </c>
      <c r="C1856" s="78">
        <v>42612</v>
      </c>
      <c r="D1856" s="77" t="s">
        <v>4343</v>
      </c>
      <c r="E1856" s="94">
        <v>95.91</v>
      </c>
      <c r="F1856" s="77" t="s">
        <v>94</v>
      </c>
      <c r="G1856" s="77" t="s">
        <v>135</v>
      </c>
      <c r="H1856" s="77"/>
      <c r="I1856" s="77"/>
      <c r="J1856" s="77"/>
      <c r="K1856" s="79"/>
      <c r="L1856" s="77"/>
      <c r="P1856" s="77"/>
      <c r="Q1856" s="77"/>
      <c r="R1856" s="77"/>
      <c r="S1856" s="77"/>
      <c r="V1856" s="77"/>
      <c r="W1856" s="77"/>
      <c r="X1856" s="77"/>
      <c r="Y1856" s="79"/>
      <c r="Z1856" s="79"/>
      <c r="AA1856" s="79"/>
      <c r="AB1856" s="79"/>
      <c r="AC1856" s="79"/>
      <c r="AD1856" s="79"/>
      <c r="AE1856" s="78"/>
      <c r="AF1856" s="77"/>
      <c r="AG1856" s="77"/>
      <c r="AH1856" s="77"/>
      <c r="AI1856" s="77"/>
      <c r="AJ1856" s="77"/>
      <c r="AK1856" s="77"/>
      <c r="AL1856" s="77"/>
      <c r="AM1856" s="77"/>
      <c r="AN1856" s="77"/>
      <c r="AO1856" s="77"/>
      <c r="AP1856" s="77"/>
      <c r="AQ1856" s="77"/>
      <c r="AR1856" s="77"/>
      <c r="AS1856" s="77"/>
      <c r="AT1856" s="77"/>
      <c r="AU1856" s="77"/>
    </row>
    <row r="1857" spans="1:47">
      <c r="A1857" s="77" t="s">
        <v>2304</v>
      </c>
      <c r="B1857" s="77" t="s">
        <v>2673</v>
      </c>
      <c r="C1857" s="78">
        <v>42612</v>
      </c>
      <c r="D1857" s="77" t="s">
        <v>4344</v>
      </c>
      <c r="E1857" s="94">
        <v>96.69</v>
      </c>
      <c r="F1857" s="77" t="s">
        <v>94</v>
      </c>
      <c r="G1857" s="77" t="s">
        <v>131</v>
      </c>
      <c r="H1857" s="77"/>
      <c r="I1857" s="77"/>
      <c r="J1857" s="77"/>
      <c r="K1857" s="79"/>
      <c r="L1857" s="77"/>
      <c r="P1857" s="77"/>
      <c r="Q1857" s="77"/>
      <c r="R1857" s="77"/>
      <c r="S1857" s="77"/>
      <c r="V1857" s="77"/>
      <c r="W1857" s="77"/>
      <c r="X1857" s="77"/>
      <c r="Y1857" s="79"/>
      <c r="Z1857" s="79"/>
      <c r="AA1857" s="79"/>
      <c r="AB1857" s="79"/>
      <c r="AC1857" s="79"/>
      <c r="AD1857" s="79"/>
      <c r="AE1857" s="78"/>
      <c r="AF1857" s="77"/>
      <c r="AG1857" s="77"/>
      <c r="AH1857" s="77"/>
      <c r="AI1857" s="77"/>
      <c r="AJ1857" s="77"/>
      <c r="AK1857" s="77"/>
      <c r="AL1857" s="77"/>
      <c r="AM1857" s="77"/>
      <c r="AN1857" s="77"/>
      <c r="AO1857" s="77"/>
      <c r="AP1857" s="77"/>
      <c r="AQ1857" s="77"/>
      <c r="AR1857" s="77"/>
      <c r="AS1857" s="77"/>
      <c r="AT1857" s="77"/>
      <c r="AU1857" s="77"/>
    </row>
    <row r="1858" spans="1:47">
      <c r="A1858" s="77" t="s">
        <v>2304</v>
      </c>
      <c r="B1858" s="77" t="s">
        <v>2673</v>
      </c>
      <c r="C1858" s="78">
        <v>42612</v>
      </c>
      <c r="D1858" s="77" t="s">
        <v>4345</v>
      </c>
      <c r="E1858" s="94">
        <v>99.66</v>
      </c>
      <c r="F1858" s="77" t="s">
        <v>94</v>
      </c>
      <c r="G1858" s="77" t="s">
        <v>332</v>
      </c>
      <c r="H1858" s="77"/>
      <c r="I1858" s="77"/>
      <c r="J1858" s="77"/>
      <c r="K1858" s="79"/>
      <c r="L1858" s="77"/>
      <c r="P1858" s="77"/>
      <c r="Q1858" s="77"/>
      <c r="R1858" s="77"/>
      <c r="S1858" s="77"/>
      <c r="V1858" s="77"/>
      <c r="W1858" s="77"/>
      <c r="X1858" s="77"/>
      <c r="Y1858" s="79"/>
      <c r="Z1858" s="79"/>
      <c r="AA1858" s="79"/>
      <c r="AB1858" s="79"/>
      <c r="AC1858" s="79"/>
      <c r="AD1858" s="79"/>
      <c r="AE1858" s="78"/>
      <c r="AF1858" s="77"/>
      <c r="AG1858" s="77"/>
      <c r="AH1858" s="77"/>
      <c r="AI1858" s="77"/>
      <c r="AJ1858" s="77"/>
      <c r="AK1858" s="77"/>
      <c r="AL1858" s="77"/>
      <c r="AM1858" s="77"/>
      <c r="AN1858" s="77"/>
      <c r="AO1858" s="77"/>
      <c r="AP1858" s="77"/>
      <c r="AQ1858" s="77"/>
      <c r="AR1858" s="77"/>
      <c r="AS1858" s="77"/>
      <c r="AT1858" s="77"/>
      <c r="AU1858" s="77"/>
    </row>
    <row r="1859" spans="1:47">
      <c r="A1859" s="77" t="s">
        <v>2304</v>
      </c>
      <c r="B1859" s="77" t="s">
        <v>2673</v>
      </c>
      <c r="C1859" s="78">
        <v>42612</v>
      </c>
      <c r="D1859" s="77" t="s">
        <v>4346</v>
      </c>
      <c r="E1859" s="94">
        <v>100.76</v>
      </c>
      <c r="F1859" s="77" t="s">
        <v>94</v>
      </c>
      <c r="G1859" s="77" t="s">
        <v>94</v>
      </c>
      <c r="H1859" s="77"/>
      <c r="I1859" s="77"/>
      <c r="J1859" s="77"/>
      <c r="K1859" s="79"/>
      <c r="L1859" s="77"/>
      <c r="P1859" s="77"/>
      <c r="Q1859" s="77"/>
      <c r="R1859" s="77"/>
      <c r="S1859" s="77"/>
      <c r="V1859" s="77"/>
      <c r="W1859" s="77"/>
      <c r="X1859" s="77"/>
      <c r="Y1859" s="79"/>
      <c r="Z1859" s="79"/>
      <c r="AA1859" s="79"/>
      <c r="AB1859" s="79"/>
      <c r="AC1859" s="79"/>
      <c r="AD1859" s="79"/>
      <c r="AE1859" s="78"/>
      <c r="AF1859" s="77"/>
      <c r="AG1859" s="77"/>
      <c r="AH1859" s="77"/>
      <c r="AI1859" s="77"/>
      <c r="AJ1859" s="77"/>
      <c r="AK1859" s="77"/>
      <c r="AL1859" s="77"/>
      <c r="AM1859" s="77"/>
      <c r="AN1859" s="77"/>
      <c r="AO1859" s="77"/>
      <c r="AP1859" s="77"/>
      <c r="AQ1859" s="77"/>
      <c r="AR1859" s="77"/>
      <c r="AS1859" s="77"/>
      <c r="AT1859" s="77"/>
      <c r="AU1859" s="77"/>
    </row>
    <row r="1860" spans="1:47">
      <c r="A1860" s="77" t="s">
        <v>2304</v>
      </c>
      <c r="B1860" s="77" t="s">
        <v>2673</v>
      </c>
      <c r="C1860" s="78">
        <v>42612</v>
      </c>
      <c r="D1860" s="77" t="s">
        <v>4347</v>
      </c>
      <c r="E1860" s="94">
        <v>101.34</v>
      </c>
      <c r="F1860" s="77" t="s">
        <v>94</v>
      </c>
      <c r="G1860" s="77" t="s">
        <v>94</v>
      </c>
      <c r="H1860" s="77"/>
      <c r="I1860" s="77"/>
      <c r="J1860" s="77"/>
      <c r="K1860" s="79"/>
      <c r="L1860" s="77"/>
      <c r="P1860" s="77"/>
      <c r="Q1860" s="77"/>
      <c r="R1860" s="77"/>
      <c r="S1860" s="77"/>
      <c r="V1860" s="77"/>
      <c r="W1860" s="77"/>
      <c r="X1860" s="77"/>
      <c r="Y1860" s="79"/>
      <c r="Z1860" s="79"/>
      <c r="AA1860" s="79"/>
      <c r="AB1860" s="79"/>
      <c r="AC1860" s="79"/>
      <c r="AD1860" s="79"/>
      <c r="AE1860" s="78"/>
      <c r="AF1860" s="77"/>
      <c r="AG1860" s="77"/>
      <c r="AH1860" s="77"/>
      <c r="AI1860" s="77"/>
      <c r="AJ1860" s="77"/>
      <c r="AK1860" s="77"/>
      <c r="AL1860" s="77"/>
      <c r="AM1860" s="77"/>
      <c r="AN1860" s="77"/>
      <c r="AO1860" s="77"/>
      <c r="AP1860" s="77"/>
      <c r="AQ1860" s="77"/>
      <c r="AR1860" s="77"/>
      <c r="AS1860" s="77"/>
      <c r="AT1860" s="77"/>
      <c r="AU1860" s="77"/>
    </row>
    <row r="1861" spans="1:47">
      <c r="A1861" s="77" t="s">
        <v>2304</v>
      </c>
      <c r="B1861" s="77" t="s">
        <v>2673</v>
      </c>
      <c r="C1861" s="78">
        <v>42612</v>
      </c>
      <c r="D1861" s="77" t="s">
        <v>4348</v>
      </c>
      <c r="E1861" s="94">
        <v>106.46</v>
      </c>
      <c r="F1861" s="77" t="s">
        <v>94</v>
      </c>
      <c r="G1861" s="77" t="s">
        <v>152</v>
      </c>
      <c r="H1861" s="77"/>
      <c r="I1861" s="77"/>
      <c r="J1861" s="77"/>
      <c r="K1861" s="79"/>
      <c r="L1861" s="77"/>
      <c r="P1861" s="77"/>
      <c r="Q1861" s="77"/>
      <c r="R1861" s="77"/>
      <c r="S1861" s="77"/>
      <c r="V1861" s="77"/>
      <c r="W1861" s="77"/>
      <c r="X1861" s="77"/>
      <c r="Y1861" s="79"/>
      <c r="Z1861" s="79"/>
      <c r="AA1861" s="79"/>
      <c r="AB1861" s="79"/>
      <c r="AC1861" s="79"/>
      <c r="AD1861" s="79"/>
      <c r="AE1861" s="78"/>
      <c r="AF1861" s="77"/>
      <c r="AG1861" s="77"/>
      <c r="AH1861" s="77"/>
      <c r="AI1861" s="77"/>
      <c r="AJ1861" s="77"/>
      <c r="AK1861" s="77"/>
      <c r="AL1861" s="77"/>
      <c r="AM1861" s="77"/>
      <c r="AN1861" s="77"/>
      <c r="AO1861" s="77"/>
      <c r="AP1861" s="77"/>
      <c r="AQ1861" s="77"/>
      <c r="AR1861" s="77"/>
      <c r="AS1861" s="77"/>
      <c r="AT1861" s="77"/>
      <c r="AU1861" s="77"/>
    </row>
    <row r="1862" spans="1:47">
      <c r="A1862" s="77" t="s">
        <v>2304</v>
      </c>
      <c r="B1862" s="77" t="s">
        <v>2673</v>
      </c>
      <c r="C1862" s="78">
        <v>42612</v>
      </c>
      <c r="D1862" s="77" t="s">
        <v>4349</v>
      </c>
      <c r="E1862" s="94">
        <v>107.78</v>
      </c>
      <c r="F1862" s="77" t="s">
        <v>94</v>
      </c>
      <c r="G1862" s="77" t="s">
        <v>94</v>
      </c>
      <c r="H1862" s="77"/>
      <c r="I1862" s="77"/>
      <c r="J1862" s="77"/>
      <c r="K1862" s="79"/>
      <c r="L1862" s="77"/>
      <c r="P1862" s="77"/>
      <c r="Q1862" s="77"/>
      <c r="R1862" s="77"/>
      <c r="S1862" s="77"/>
      <c r="V1862" s="77"/>
      <c r="W1862" s="77"/>
      <c r="X1862" s="77"/>
      <c r="Y1862" s="79"/>
      <c r="Z1862" s="79"/>
      <c r="AA1862" s="79"/>
      <c r="AB1862" s="79"/>
      <c r="AC1862" s="79"/>
      <c r="AD1862" s="79"/>
      <c r="AE1862" s="78"/>
      <c r="AF1862" s="77"/>
      <c r="AG1862" s="77"/>
      <c r="AH1862" s="77"/>
      <c r="AI1862" s="77"/>
      <c r="AJ1862" s="77"/>
      <c r="AK1862" s="77"/>
      <c r="AL1862" s="77"/>
      <c r="AM1862" s="77"/>
      <c r="AN1862" s="77"/>
      <c r="AO1862" s="77"/>
      <c r="AP1862" s="77"/>
      <c r="AQ1862" s="77"/>
      <c r="AR1862" s="77"/>
      <c r="AS1862" s="77"/>
      <c r="AT1862" s="77"/>
      <c r="AU1862" s="77"/>
    </row>
    <row r="1863" spans="1:47">
      <c r="A1863" s="77" t="s">
        <v>2304</v>
      </c>
      <c r="B1863" s="77" t="s">
        <v>2673</v>
      </c>
      <c r="C1863" s="78">
        <v>42612</v>
      </c>
      <c r="D1863" s="77" t="s">
        <v>4350</v>
      </c>
      <c r="E1863" s="94">
        <v>111.07</v>
      </c>
      <c r="F1863" s="77" t="s">
        <v>94</v>
      </c>
      <c r="G1863" s="77" t="s">
        <v>170</v>
      </c>
      <c r="H1863" s="77"/>
      <c r="I1863" s="77"/>
      <c r="J1863" s="77"/>
      <c r="K1863" s="79"/>
      <c r="L1863" s="77"/>
      <c r="P1863" s="77"/>
      <c r="Q1863" s="77"/>
      <c r="R1863" s="77"/>
      <c r="S1863" s="77"/>
      <c r="V1863" s="77"/>
      <c r="W1863" s="77"/>
      <c r="X1863" s="77"/>
      <c r="Y1863" s="79"/>
      <c r="Z1863" s="79"/>
      <c r="AA1863" s="79"/>
      <c r="AB1863" s="79"/>
      <c r="AC1863" s="79"/>
      <c r="AD1863" s="79"/>
      <c r="AE1863" s="78"/>
      <c r="AF1863" s="77"/>
      <c r="AG1863" s="77"/>
      <c r="AH1863" s="77"/>
      <c r="AI1863" s="77"/>
      <c r="AJ1863" s="77"/>
      <c r="AK1863" s="77"/>
      <c r="AL1863" s="77"/>
      <c r="AM1863" s="77"/>
      <c r="AN1863" s="77"/>
      <c r="AO1863" s="77"/>
      <c r="AP1863" s="77"/>
      <c r="AQ1863" s="77"/>
      <c r="AR1863" s="77"/>
      <c r="AS1863" s="77"/>
      <c r="AT1863" s="77"/>
      <c r="AU1863" s="77"/>
    </row>
    <row r="1864" spans="1:47">
      <c r="A1864" s="77" t="s">
        <v>2304</v>
      </c>
      <c r="B1864" s="77" t="s">
        <v>2673</v>
      </c>
      <c r="C1864" s="78">
        <v>42612</v>
      </c>
      <c r="D1864" s="77" t="s">
        <v>4351</v>
      </c>
      <c r="E1864" s="94">
        <v>118.93</v>
      </c>
      <c r="F1864" s="77" t="s">
        <v>94</v>
      </c>
      <c r="G1864" s="77" t="s">
        <v>94</v>
      </c>
      <c r="H1864" s="77"/>
      <c r="I1864" s="77"/>
      <c r="J1864" s="77"/>
      <c r="K1864" s="79"/>
      <c r="L1864" s="77"/>
      <c r="P1864" s="77"/>
      <c r="Q1864" s="77"/>
      <c r="R1864" s="77"/>
      <c r="S1864" s="77"/>
      <c r="V1864" s="77"/>
      <c r="W1864" s="77"/>
      <c r="X1864" s="77"/>
      <c r="Y1864" s="79"/>
      <c r="Z1864" s="79"/>
      <c r="AA1864" s="79"/>
      <c r="AB1864" s="79"/>
      <c r="AC1864" s="79"/>
      <c r="AD1864" s="79"/>
      <c r="AE1864" s="78"/>
      <c r="AF1864" s="77"/>
      <c r="AG1864" s="77"/>
      <c r="AH1864" s="77"/>
      <c r="AI1864" s="77"/>
      <c r="AJ1864" s="77"/>
      <c r="AK1864" s="77"/>
      <c r="AL1864" s="77"/>
      <c r="AM1864" s="77"/>
      <c r="AN1864" s="77"/>
      <c r="AO1864" s="77"/>
      <c r="AP1864" s="77"/>
      <c r="AQ1864" s="77"/>
      <c r="AR1864" s="77"/>
      <c r="AS1864" s="77"/>
      <c r="AT1864" s="77"/>
      <c r="AU1864" s="77"/>
    </row>
    <row r="1865" spans="1:47">
      <c r="A1865" s="77" t="s">
        <v>2304</v>
      </c>
      <c r="B1865" s="77" t="s">
        <v>2673</v>
      </c>
      <c r="C1865" s="78">
        <v>42612</v>
      </c>
      <c r="D1865" s="77" t="s">
        <v>4352</v>
      </c>
      <c r="E1865" s="94">
        <v>120.53</v>
      </c>
      <c r="F1865" s="77" t="s">
        <v>94</v>
      </c>
      <c r="G1865" s="77" t="s">
        <v>94</v>
      </c>
      <c r="H1865" s="77"/>
      <c r="I1865" s="77"/>
      <c r="J1865" s="77"/>
      <c r="K1865" s="79"/>
      <c r="L1865" s="77"/>
      <c r="P1865" s="77"/>
      <c r="Q1865" s="77"/>
      <c r="R1865" s="77"/>
      <c r="S1865" s="77"/>
      <c r="V1865" s="77"/>
      <c r="W1865" s="77"/>
      <c r="X1865" s="77"/>
      <c r="Y1865" s="79"/>
      <c r="Z1865" s="79"/>
      <c r="AA1865" s="79"/>
      <c r="AB1865" s="79"/>
      <c r="AC1865" s="79"/>
      <c r="AD1865" s="79"/>
      <c r="AE1865" s="78"/>
      <c r="AF1865" s="77"/>
      <c r="AG1865" s="77"/>
      <c r="AH1865" s="77"/>
      <c r="AI1865" s="77"/>
      <c r="AJ1865" s="77"/>
      <c r="AK1865" s="77"/>
      <c r="AL1865" s="77"/>
      <c r="AM1865" s="77"/>
      <c r="AN1865" s="77"/>
      <c r="AO1865" s="77"/>
      <c r="AP1865" s="77"/>
      <c r="AQ1865" s="77"/>
      <c r="AR1865" s="77"/>
      <c r="AS1865" s="77"/>
      <c r="AT1865" s="77"/>
      <c r="AU1865" s="77"/>
    </row>
    <row r="1866" spans="1:47">
      <c r="A1866" s="77" t="s">
        <v>2304</v>
      </c>
      <c r="B1866" s="77" t="s">
        <v>2673</v>
      </c>
      <c r="C1866" s="78">
        <v>42612</v>
      </c>
      <c r="D1866" s="77" t="s">
        <v>4353</v>
      </c>
      <c r="E1866" s="94">
        <v>122.4</v>
      </c>
      <c r="F1866" s="77" t="s">
        <v>94</v>
      </c>
      <c r="G1866" s="77" t="s">
        <v>208</v>
      </c>
      <c r="H1866" s="77"/>
      <c r="I1866" s="77"/>
      <c r="J1866" s="77"/>
      <c r="K1866" s="79"/>
      <c r="L1866" s="77"/>
      <c r="P1866" s="77"/>
      <c r="Q1866" s="77"/>
      <c r="R1866" s="77"/>
      <c r="S1866" s="77"/>
      <c r="V1866" s="77"/>
      <c r="W1866" s="77"/>
      <c r="X1866" s="77"/>
      <c r="Y1866" s="79"/>
      <c r="Z1866" s="79"/>
      <c r="AA1866" s="79"/>
      <c r="AB1866" s="79"/>
      <c r="AC1866" s="79"/>
      <c r="AD1866" s="79"/>
      <c r="AE1866" s="78"/>
      <c r="AF1866" s="77"/>
      <c r="AG1866" s="77"/>
      <c r="AH1866" s="77"/>
      <c r="AI1866" s="77"/>
      <c r="AJ1866" s="77"/>
      <c r="AK1866" s="77"/>
      <c r="AL1866" s="77"/>
      <c r="AM1866" s="77"/>
      <c r="AN1866" s="77"/>
      <c r="AO1866" s="77"/>
      <c r="AP1866" s="77"/>
      <c r="AQ1866" s="77"/>
      <c r="AR1866" s="77"/>
      <c r="AS1866" s="77"/>
      <c r="AT1866" s="77"/>
      <c r="AU1866" s="77"/>
    </row>
    <row r="1867" spans="1:47">
      <c r="A1867" s="77" t="s">
        <v>2304</v>
      </c>
      <c r="B1867" s="77" t="s">
        <v>2673</v>
      </c>
      <c r="C1867" s="78">
        <v>42612</v>
      </c>
      <c r="D1867" s="77" t="s">
        <v>4354</v>
      </c>
      <c r="E1867" s="94">
        <v>123.48</v>
      </c>
      <c r="F1867" s="77" t="s">
        <v>94</v>
      </c>
      <c r="G1867" s="77" t="s">
        <v>152</v>
      </c>
      <c r="H1867" s="77"/>
      <c r="I1867" s="77"/>
      <c r="J1867" s="77"/>
      <c r="K1867" s="79"/>
      <c r="L1867" s="77"/>
      <c r="P1867" s="77"/>
      <c r="Q1867" s="77"/>
      <c r="R1867" s="77"/>
      <c r="S1867" s="77"/>
      <c r="V1867" s="77"/>
      <c r="W1867" s="77"/>
      <c r="X1867" s="77"/>
      <c r="Y1867" s="79"/>
      <c r="Z1867" s="79"/>
      <c r="AA1867" s="79"/>
      <c r="AB1867" s="79"/>
      <c r="AC1867" s="79"/>
      <c r="AD1867" s="79"/>
      <c r="AE1867" s="78"/>
      <c r="AF1867" s="77"/>
      <c r="AG1867" s="77"/>
      <c r="AH1867" s="77"/>
      <c r="AI1867" s="77"/>
      <c r="AJ1867" s="77"/>
      <c r="AK1867" s="77"/>
      <c r="AL1867" s="77"/>
      <c r="AM1867" s="77"/>
      <c r="AN1867" s="77"/>
      <c r="AO1867" s="77"/>
      <c r="AP1867" s="77"/>
      <c r="AQ1867" s="77"/>
      <c r="AR1867" s="77"/>
      <c r="AS1867" s="77"/>
      <c r="AT1867" s="77"/>
      <c r="AU1867" s="77"/>
    </row>
    <row r="1868" spans="1:47">
      <c r="A1868" s="77" t="s">
        <v>2304</v>
      </c>
      <c r="B1868" s="77" t="s">
        <v>2673</v>
      </c>
      <c r="C1868" s="78">
        <v>42612</v>
      </c>
      <c r="D1868" s="77" t="s">
        <v>4355</v>
      </c>
      <c r="E1868" s="94">
        <v>130.41</v>
      </c>
      <c r="F1868" s="77" t="s">
        <v>94</v>
      </c>
      <c r="G1868" s="77" t="s">
        <v>94</v>
      </c>
      <c r="H1868" s="77"/>
      <c r="I1868" s="77"/>
      <c r="J1868" s="77"/>
      <c r="K1868" s="79"/>
      <c r="L1868" s="77"/>
      <c r="P1868" s="77"/>
      <c r="Q1868" s="77"/>
      <c r="R1868" s="77"/>
      <c r="S1868" s="77"/>
      <c r="V1868" s="77"/>
      <c r="W1868" s="77"/>
      <c r="X1868" s="77"/>
      <c r="Y1868" s="79"/>
      <c r="Z1868" s="79"/>
      <c r="AA1868" s="79"/>
      <c r="AB1868" s="79"/>
      <c r="AC1868" s="79"/>
      <c r="AD1868" s="79"/>
      <c r="AE1868" s="78"/>
      <c r="AF1868" s="77"/>
      <c r="AG1868" s="77"/>
      <c r="AH1868" s="77"/>
      <c r="AI1868" s="77"/>
      <c r="AJ1868" s="77"/>
      <c r="AK1868" s="77"/>
      <c r="AL1868" s="77"/>
      <c r="AM1868" s="77"/>
      <c r="AN1868" s="77"/>
      <c r="AO1868" s="77"/>
      <c r="AP1868" s="77"/>
      <c r="AQ1868" s="77"/>
      <c r="AR1868" s="77"/>
      <c r="AS1868" s="77"/>
      <c r="AT1868" s="77"/>
      <c r="AU1868" s="77"/>
    </row>
    <row r="1869" spans="1:47">
      <c r="A1869" s="77" t="s">
        <v>2304</v>
      </c>
      <c r="B1869" s="77" t="s">
        <v>2673</v>
      </c>
      <c r="C1869" s="78">
        <v>42612</v>
      </c>
      <c r="D1869" s="77" t="s">
        <v>4356</v>
      </c>
      <c r="E1869" s="94">
        <v>132.66</v>
      </c>
      <c r="F1869" s="77" t="s">
        <v>94</v>
      </c>
      <c r="G1869" s="77" t="s">
        <v>94</v>
      </c>
      <c r="H1869" s="77"/>
      <c r="I1869" s="77"/>
      <c r="J1869" s="77"/>
      <c r="K1869" s="79"/>
      <c r="L1869" s="77"/>
      <c r="P1869" s="77"/>
      <c r="Q1869" s="77"/>
      <c r="R1869" s="77"/>
      <c r="S1869" s="77"/>
      <c r="V1869" s="77"/>
      <c r="W1869" s="77"/>
      <c r="X1869" s="77"/>
      <c r="Y1869" s="79"/>
      <c r="Z1869" s="79"/>
      <c r="AA1869" s="79"/>
      <c r="AB1869" s="79"/>
      <c r="AC1869" s="79"/>
      <c r="AD1869" s="79"/>
      <c r="AE1869" s="78"/>
      <c r="AF1869" s="77"/>
      <c r="AG1869" s="77"/>
      <c r="AH1869" s="77"/>
      <c r="AI1869" s="77"/>
      <c r="AJ1869" s="77"/>
      <c r="AK1869" s="77"/>
      <c r="AL1869" s="77"/>
      <c r="AM1869" s="77"/>
      <c r="AN1869" s="77"/>
      <c r="AO1869" s="77"/>
      <c r="AP1869" s="77"/>
      <c r="AQ1869" s="77"/>
      <c r="AR1869" s="77"/>
      <c r="AS1869" s="77"/>
      <c r="AT1869" s="77"/>
      <c r="AU1869" s="77"/>
    </row>
    <row r="1870" spans="1:47">
      <c r="A1870" s="77" t="s">
        <v>2304</v>
      </c>
      <c r="B1870" s="77" t="s">
        <v>2673</v>
      </c>
      <c r="C1870" s="78">
        <v>42612</v>
      </c>
      <c r="D1870" s="77" t="s">
        <v>4357</v>
      </c>
      <c r="E1870" s="94">
        <v>133.69999999999999</v>
      </c>
      <c r="F1870" s="77" t="s">
        <v>94</v>
      </c>
      <c r="G1870" s="77" t="s">
        <v>97</v>
      </c>
      <c r="H1870" s="77"/>
      <c r="I1870" s="77"/>
      <c r="J1870" s="77"/>
      <c r="K1870" s="79"/>
      <c r="L1870" s="77"/>
      <c r="P1870" s="77"/>
      <c r="Q1870" s="77"/>
      <c r="R1870" s="77"/>
      <c r="S1870" s="77"/>
      <c r="V1870" s="77"/>
      <c r="W1870" s="77"/>
      <c r="X1870" s="77"/>
      <c r="Y1870" s="79"/>
      <c r="Z1870" s="79"/>
      <c r="AA1870" s="79"/>
      <c r="AB1870" s="79"/>
      <c r="AC1870" s="79"/>
      <c r="AD1870" s="79"/>
      <c r="AE1870" s="78"/>
      <c r="AF1870" s="77"/>
      <c r="AG1870" s="77"/>
      <c r="AH1870" s="77"/>
      <c r="AI1870" s="77"/>
      <c r="AJ1870" s="77"/>
      <c r="AK1870" s="77"/>
      <c r="AL1870" s="77"/>
      <c r="AM1870" s="77"/>
      <c r="AN1870" s="77"/>
      <c r="AO1870" s="77"/>
      <c r="AP1870" s="77"/>
      <c r="AQ1870" s="77"/>
      <c r="AR1870" s="77"/>
      <c r="AS1870" s="77"/>
      <c r="AT1870" s="77"/>
      <c r="AU1870" s="77"/>
    </row>
    <row r="1871" spans="1:47">
      <c r="A1871" s="77" t="s">
        <v>2304</v>
      </c>
      <c r="B1871" s="77" t="s">
        <v>2673</v>
      </c>
      <c r="C1871" s="78">
        <v>42612</v>
      </c>
      <c r="D1871" s="77" t="s">
        <v>4358</v>
      </c>
      <c r="E1871" s="94">
        <v>134.63</v>
      </c>
      <c r="F1871" s="77" t="s">
        <v>94</v>
      </c>
      <c r="G1871" s="77" t="s">
        <v>152</v>
      </c>
      <c r="H1871" s="77"/>
      <c r="I1871" s="77"/>
      <c r="J1871" s="77"/>
      <c r="K1871" s="79"/>
      <c r="L1871" s="77"/>
      <c r="P1871" s="77"/>
      <c r="Q1871" s="77"/>
      <c r="R1871" s="77"/>
      <c r="S1871" s="77"/>
      <c r="V1871" s="77"/>
      <c r="W1871" s="77"/>
      <c r="X1871" s="77"/>
      <c r="Y1871" s="79"/>
      <c r="Z1871" s="79"/>
      <c r="AA1871" s="79"/>
      <c r="AB1871" s="79"/>
      <c r="AC1871" s="79"/>
      <c r="AD1871" s="79"/>
      <c r="AE1871" s="78"/>
      <c r="AF1871" s="77"/>
      <c r="AG1871" s="77"/>
      <c r="AH1871" s="77"/>
      <c r="AI1871" s="77"/>
      <c r="AJ1871" s="77"/>
      <c r="AK1871" s="77"/>
      <c r="AL1871" s="77"/>
      <c r="AM1871" s="77"/>
      <c r="AN1871" s="77"/>
      <c r="AO1871" s="77"/>
      <c r="AP1871" s="77"/>
      <c r="AQ1871" s="77"/>
      <c r="AR1871" s="77"/>
      <c r="AS1871" s="77"/>
      <c r="AT1871" s="77"/>
      <c r="AU1871" s="77"/>
    </row>
    <row r="1872" spans="1:47">
      <c r="A1872" s="77" t="s">
        <v>2304</v>
      </c>
      <c r="B1872" s="77" t="s">
        <v>2673</v>
      </c>
      <c r="C1872" s="78">
        <v>42612</v>
      </c>
      <c r="D1872" s="77" t="s">
        <v>4359</v>
      </c>
      <c r="E1872" s="94">
        <v>134.63</v>
      </c>
      <c r="F1872" s="77" t="s">
        <v>94</v>
      </c>
      <c r="G1872" s="77" t="s">
        <v>108</v>
      </c>
      <c r="H1872" s="77"/>
      <c r="I1872" s="77"/>
      <c r="J1872" s="77"/>
      <c r="K1872" s="79"/>
      <c r="L1872" s="77"/>
      <c r="P1872" s="77"/>
      <c r="Q1872" s="77"/>
      <c r="R1872" s="77"/>
      <c r="S1872" s="77"/>
      <c r="V1872" s="77"/>
      <c r="W1872" s="77"/>
      <c r="X1872" s="77"/>
      <c r="Y1872" s="79"/>
      <c r="Z1872" s="79"/>
      <c r="AA1872" s="79"/>
      <c r="AB1872" s="79"/>
      <c r="AC1872" s="79"/>
      <c r="AD1872" s="79"/>
      <c r="AE1872" s="78"/>
      <c r="AF1872" s="77"/>
      <c r="AG1872" s="77"/>
      <c r="AH1872" s="77"/>
      <c r="AI1872" s="77"/>
      <c r="AJ1872" s="77"/>
      <c r="AK1872" s="77"/>
      <c r="AL1872" s="77"/>
      <c r="AM1872" s="77"/>
      <c r="AN1872" s="77"/>
      <c r="AO1872" s="77"/>
      <c r="AP1872" s="77"/>
      <c r="AQ1872" s="77"/>
      <c r="AR1872" s="77"/>
      <c r="AS1872" s="77"/>
      <c r="AT1872" s="77"/>
      <c r="AU1872" s="77"/>
    </row>
    <row r="1873" spans="1:47">
      <c r="A1873" s="77" t="s">
        <v>2304</v>
      </c>
      <c r="B1873" s="77" t="s">
        <v>2673</v>
      </c>
      <c r="C1873" s="78">
        <v>42612</v>
      </c>
      <c r="D1873" s="77" t="s">
        <v>4360</v>
      </c>
      <c r="E1873" s="94">
        <v>137.16</v>
      </c>
      <c r="F1873" s="77" t="s">
        <v>94</v>
      </c>
      <c r="G1873" s="77" t="s">
        <v>186</v>
      </c>
      <c r="H1873" s="77"/>
      <c r="I1873" s="77"/>
      <c r="J1873" s="77"/>
      <c r="K1873" s="79"/>
      <c r="L1873" s="77"/>
      <c r="P1873" s="77"/>
      <c r="Q1873" s="77"/>
      <c r="R1873" s="77"/>
      <c r="S1873" s="77"/>
      <c r="V1873" s="77"/>
      <c r="W1873" s="77"/>
      <c r="X1873" s="77"/>
      <c r="Y1873" s="79"/>
      <c r="Z1873" s="79"/>
      <c r="AA1873" s="79"/>
      <c r="AB1873" s="79"/>
      <c r="AC1873" s="79"/>
      <c r="AD1873" s="79"/>
      <c r="AE1873" s="78"/>
      <c r="AF1873" s="77"/>
      <c r="AG1873" s="77"/>
      <c r="AH1873" s="77"/>
      <c r="AI1873" s="77"/>
      <c r="AJ1873" s="77"/>
      <c r="AK1873" s="77"/>
      <c r="AL1873" s="77"/>
      <c r="AM1873" s="77"/>
      <c r="AN1873" s="77"/>
      <c r="AO1873" s="77"/>
      <c r="AP1873" s="77"/>
      <c r="AQ1873" s="77"/>
      <c r="AR1873" s="77"/>
      <c r="AS1873" s="77"/>
      <c r="AT1873" s="77"/>
      <c r="AU1873" s="77"/>
    </row>
    <row r="1874" spans="1:47">
      <c r="A1874" s="77" t="s">
        <v>2304</v>
      </c>
      <c r="B1874" s="77" t="s">
        <v>2673</v>
      </c>
      <c r="C1874" s="78">
        <v>42612</v>
      </c>
      <c r="D1874" s="77" t="s">
        <v>4361</v>
      </c>
      <c r="E1874" s="94">
        <v>139.47</v>
      </c>
      <c r="F1874" s="77" t="s">
        <v>94</v>
      </c>
      <c r="G1874" s="77" t="s">
        <v>340</v>
      </c>
      <c r="H1874" s="77"/>
      <c r="I1874" s="77"/>
      <c r="J1874" s="77"/>
      <c r="K1874" s="79"/>
      <c r="L1874" s="77"/>
      <c r="P1874" s="77"/>
      <c r="Q1874" s="77"/>
      <c r="R1874" s="77"/>
      <c r="S1874" s="77"/>
      <c r="V1874" s="77"/>
      <c r="W1874" s="77"/>
      <c r="X1874" s="77"/>
      <c r="Y1874" s="79"/>
      <c r="Z1874" s="79"/>
      <c r="AA1874" s="79"/>
      <c r="AB1874" s="79"/>
      <c r="AC1874" s="79"/>
      <c r="AD1874" s="79"/>
      <c r="AE1874" s="78"/>
      <c r="AF1874" s="77"/>
      <c r="AG1874" s="77"/>
      <c r="AH1874" s="77"/>
      <c r="AI1874" s="77"/>
      <c r="AJ1874" s="77"/>
      <c r="AK1874" s="77"/>
      <c r="AL1874" s="77"/>
      <c r="AM1874" s="77"/>
      <c r="AN1874" s="77"/>
      <c r="AO1874" s="77"/>
      <c r="AP1874" s="77"/>
      <c r="AQ1874" s="77"/>
      <c r="AR1874" s="77"/>
      <c r="AS1874" s="77"/>
      <c r="AT1874" s="77"/>
      <c r="AU1874" s="77"/>
    </row>
    <row r="1875" spans="1:47">
      <c r="A1875" s="77" t="s">
        <v>2304</v>
      </c>
      <c r="B1875" s="77" t="s">
        <v>2673</v>
      </c>
      <c r="C1875" s="78">
        <v>42612</v>
      </c>
      <c r="D1875" s="77" t="s">
        <v>4362</v>
      </c>
      <c r="E1875" s="94">
        <v>139.62</v>
      </c>
      <c r="F1875" s="77" t="s">
        <v>94</v>
      </c>
      <c r="G1875" s="77" t="s">
        <v>94</v>
      </c>
      <c r="H1875" s="77"/>
      <c r="I1875" s="77"/>
      <c r="J1875" s="77"/>
      <c r="K1875" s="79"/>
      <c r="L1875" s="77"/>
      <c r="P1875" s="77"/>
      <c r="Q1875" s="77"/>
      <c r="R1875" s="77"/>
      <c r="S1875" s="77"/>
      <c r="V1875" s="77"/>
      <c r="W1875" s="77"/>
      <c r="X1875" s="77"/>
      <c r="Y1875" s="79"/>
      <c r="Z1875" s="79"/>
      <c r="AA1875" s="79"/>
      <c r="AB1875" s="79"/>
      <c r="AC1875" s="79"/>
      <c r="AD1875" s="79"/>
      <c r="AE1875" s="78"/>
      <c r="AF1875" s="77"/>
      <c r="AG1875" s="77"/>
      <c r="AH1875" s="77"/>
      <c r="AI1875" s="77"/>
      <c r="AJ1875" s="77"/>
      <c r="AK1875" s="77"/>
      <c r="AL1875" s="77"/>
      <c r="AM1875" s="77"/>
      <c r="AN1875" s="77"/>
      <c r="AO1875" s="77"/>
      <c r="AP1875" s="77"/>
      <c r="AQ1875" s="77"/>
      <c r="AR1875" s="77"/>
      <c r="AS1875" s="77"/>
      <c r="AT1875" s="77"/>
      <c r="AU1875" s="77"/>
    </row>
    <row r="1876" spans="1:47">
      <c r="A1876" s="77" t="s">
        <v>2304</v>
      </c>
      <c r="B1876" s="77" t="s">
        <v>2673</v>
      </c>
      <c r="C1876" s="78">
        <v>42612</v>
      </c>
      <c r="D1876" s="77" t="s">
        <v>4363</v>
      </c>
      <c r="E1876" s="94">
        <v>140.56</v>
      </c>
      <c r="F1876" s="77" t="s">
        <v>94</v>
      </c>
      <c r="G1876" s="77" t="s">
        <v>108</v>
      </c>
      <c r="H1876" s="77"/>
      <c r="I1876" s="77"/>
      <c r="J1876" s="77"/>
      <c r="K1876" s="79"/>
      <c r="L1876" s="77"/>
      <c r="P1876" s="77"/>
      <c r="Q1876" s="77"/>
      <c r="R1876" s="77"/>
      <c r="S1876" s="77"/>
      <c r="V1876" s="77"/>
      <c r="W1876" s="77"/>
      <c r="X1876" s="77"/>
      <c r="Y1876" s="79"/>
      <c r="Z1876" s="79"/>
      <c r="AA1876" s="79"/>
      <c r="AB1876" s="79"/>
      <c r="AC1876" s="79"/>
      <c r="AD1876" s="79"/>
      <c r="AE1876" s="78"/>
      <c r="AF1876" s="77"/>
      <c r="AG1876" s="77"/>
      <c r="AH1876" s="77"/>
      <c r="AI1876" s="77"/>
      <c r="AJ1876" s="77"/>
      <c r="AK1876" s="77"/>
      <c r="AL1876" s="77"/>
      <c r="AM1876" s="77"/>
      <c r="AN1876" s="77"/>
      <c r="AO1876" s="77"/>
      <c r="AP1876" s="77"/>
      <c r="AQ1876" s="77"/>
      <c r="AR1876" s="77"/>
      <c r="AS1876" s="77"/>
      <c r="AT1876" s="77"/>
      <c r="AU1876" s="77"/>
    </row>
    <row r="1877" spans="1:47">
      <c r="A1877" s="77" t="s">
        <v>2304</v>
      </c>
      <c r="B1877" s="77" t="s">
        <v>2673</v>
      </c>
      <c r="C1877" s="78">
        <v>42612</v>
      </c>
      <c r="D1877" s="77" t="s">
        <v>4364</v>
      </c>
      <c r="E1877" s="94">
        <v>143.28</v>
      </c>
      <c r="F1877" s="77" t="s">
        <v>94</v>
      </c>
      <c r="G1877" s="77" t="s">
        <v>118</v>
      </c>
      <c r="H1877" s="77"/>
      <c r="I1877" s="77"/>
      <c r="J1877" s="77"/>
      <c r="K1877" s="79"/>
      <c r="L1877" s="77"/>
      <c r="P1877" s="77"/>
      <c r="Q1877" s="77"/>
      <c r="R1877" s="77"/>
      <c r="S1877" s="77"/>
      <c r="V1877" s="77"/>
      <c r="W1877" s="77"/>
      <c r="X1877" s="77"/>
      <c r="Y1877" s="79"/>
      <c r="Z1877" s="79"/>
      <c r="AA1877" s="79"/>
      <c r="AB1877" s="79"/>
      <c r="AC1877" s="79"/>
      <c r="AD1877" s="79"/>
      <c r="AE1877" s="78"/>
      <c r="AF1877" s="77"/>
      <c r="AG1877" s="77"/>
      <c r="AH1877" s="77"/>
      <c r="AI1877" s="77"/>
      <c r="AJ1877" s="77"/>
      <c r="AK1877" s="77"/>
      <c r="AL1877" s="77"/>
      <c r="AM1877" s="77"/>
      <c r="AN1877" s="77"/>
      <c r="AO1877" s="77"/>
      <c r="AP1877" s="77"/>
      <c r="AQ1877" s="77"/>
      <c r="AR1877" s="77"/>
      <c r="AS1877" s="77"/>
      <c r="AT1877" s="77"/>
      <c r="AU1877" s="77"/>
    </row>
    <row r="1878" spans="1:47">
      <c r="A1878" s="77" t="s">
        <v>2304</v>
      </c>
      <c r="B1878" s="77" t="s">
        <v>2673</v>
      </c>
      <c r="C1878" s="78">
        <v>42612</v>
      </c>
      <c r="D1878" s="77" t="s">
        <v>4365</v>
      </c>
      <c r="E1878" s="94">
        <v>145.63999999999999</v>
      </c>
      <c r="F1878" s="77" t="s">
        <v>94</v>
      </c>
      <c r="G1878" s="77" t="s">
        <v>94</v>
      </c>
      <c r="H1878" s="77"/>
      <c r="I1878" s="77"/>
      <c r="J1878" s="77"/>
      <c r="K1878" s="79"/>
      <c r="L1878" s="77"/>
      <c r="P1878" s="77"/>
      <c r="Q1878" s="77"/>
      <c r="R1878" s="77"/>
      <c r="S1878" s="77"/>
      <c r="V1878" s="77"/>
      <c r="W1878" s="77"/>
      <c r="X1878" s="77"/>
      <c r="Y1878" s="79"/>
      <c r="Z1878" s="79"/>
      <c r="AA1878" s="79"/>
      <c r="AB1878" s="79"/>
      <c r="AC1878" s="79"/>
      <c r="AD1878" s="79"/>
      <c r="AE1878" s="78"/>
      <c r="AF1878" s="77"/>
      <c r="AG1878" s="77"/>
      <c r="AH1878" s="77"/>
      <c r="AI1878" s="77"/>
      <c r="AJ1878" s="77"/>
      <c r="AK1878" s="77"/>
      <c r="AL1878" s="77"/>
      <c r="AM1878" s="77"/>
      <c r="AN1878" s="77"/>
      <c r="AO1878" s="77"/>
      <c r="AP1878" s="77"/>
      <c r="AQ1878" s="77"/>
      <c r="AR1878" s="77"/>
      <c r="AS1878" s="77"/>
      <c r="AT1878" s="77"/>
      <c r="AU1878" s="77"/>
    </row>
    <row r="1879" spans="1:47">
      <c r="A1879" s="77" t="s">
        <v>2304</v>
      </c>
      <c r="B1879" s="77" t="s">
        <v>2673</v>
      </c>
      <c r="C1879" s="78">
        <v>42612</v>
      </c>
      <c r="D1879" s="77" t="s">
        <v>4366</v>
      </c>
      <c r="E1879" s="94">
        <v>149.46</v>
      </c>
      <c r="F1879" s="77" t="s">
        <v>94</v>
      </c>
      <c r="G1879" s="77" t="s">
        <v>135</v>
      </c>
      <c r="H1879" s="77"/>
      <c r="I1879" s="77"/>
      <c r="J1879" s="77"/>
      <c r="K1879" s="79"/>
      <c r="L1879" s="77"/>
      <c r="P1879" s="77"/>
      <c r="Q1879" s="77"/>
      <c r="R1879" s="77"/>
      <c r="S1879" s="77"/>
      <c r="V1879" s="77"/>
      <c r="W1879" s="77"/>
      <c r="X1879" s="77"/>
      <c r="Y1879" s="79"/>
      <c r="Z1879" s="79"/>
      <c r="AA1879" s="79"/>
      <c r="AB1879" s="79"/>
      <c r="AC1879" s="79"/>
      <c r="AD1879" s="79"/>
      <c r="AE1879" s="78"/>
      <c r="AF1879" s="77"/>
      <c r="AG1879" s="77"/>
      <c r="AH1879" s="77"/>
      <c r="AI1879" s="77"/>
      <c r="AJ1879" s="77"/>
      <c r="AK1879" s="77"/>
      <c r="AL1879" s="77"/>
      <c r="AM1879" s="77"/>
      <c r="AN1879" s="77"/>
      <c r="AO1879" s="77"/>
      <c r="AP1879" s="77"/>
      <c r="AQ1879" s="77"/>
      <c r="AR1879" s="77"/>
      <c r="AS1879" s="77"/>
      <c r="AT1879" s="77"/>
      <c r="AU1879" s="77"/>
    </row>
    <row r="1880" spans="1:47">
      <c r="A1880" s="77" t="s">
        <v>2304</v>
      </c>
      <c r="B1880" s="77" t="s">
        <v>2673</v>
      </c>
      <c r="C1880" s="78">
        <v>42612</v>
      </c>
      <c r="D1880" s="77" t="s">
        <v>4367</v>
      </c>
      <c r="E1880" s="94">
        <v>151.56</v>
      </c>
      <c r="F1880" s="77" t="s">
        <v>94</v>
      </c>
      <c r="G1880" s="77" t="s">
        <v>306</v>
      </c>
      <c r="H1880" s="77"/>
      <c r="I1880" s="77"/>
      <c r="J1880" s="77"/>
      <c r="K1880" s="79"/>
      <c r="L1880" s="77"/>
      <c r="P1880" s="77"/>
      <c r="Q1880" s="77"/>
      <c r="R1880" s="77"/>
      <c r="S1880" s="77"/>
      <c r="V1880" s="77"/>
      <c r="W1880" s="77"/>
      <c r="X1880" s="77"/>
      <c r="Y1880" s="79"/>
      <c r="Z1880" s="79"/>
      <c r="AA1880" s="79"/>
      <c r="AB1880" s="79"/>
      <c r="AC1880" s="79"/>
      <c r="AD1880" s="79"/>
      <c r="AE1880" s="78"/>
      <c r="AF1880" s="77"/>
      <c r="AG1880" s="77"/>
      <c r="AH1880" s="77"/>
      <c r="AI1880" s="77"/>
      <c r="AJ1880" s="77"/>
      <c r="AK1880" s="77"/>
      <c r="AL1880" s="77"/>
      <c r="AM1880" s="77"/>
      <c r="AN1880" s="77"/>
      <c r="AO1880" s="77"/>
      <c r="AP1880" s="77"/>
      <c r="AQ1880" s="77"/>
      <c r="AR1880" s="77"/>
      <c r="AS1880" s="77"/>
      <c r="AT1880" s="77"/>
      <c r="AU1880" s="77"/>
    </row>
    <row r="1881" spans="1:47">
      <c r="A1881" s="77" t="s">
        <v>2304</v>
      </c>
      <c r="B1881" s="77" t="s">
        <v>2673</v>
      </c>
      <c r="C1881" s="78">
        <v>42612</v>
      </c>
      <c r="D1881" s="77" t="s">
        <v>4368</v>
      </c>
      <c r="E1881" s="94">
        <v>155.13999999999999</v>
      </c>
      <c r="F1881" s="77" t="s">
        <v>94</v>
      </c>
      <c r="G1881" s="77" t="s">
        <v>108</v>
      </c>
      <c r="H1881" s="77"/>
      <c r="I1881" s="77"/>
      <c r="J1881" s="77"/>
      <c r="K1881" s="79"/>
      <c r="L1881" s="77"/>
      <c r="P1881" s="77"/>
      <c r="Q1881" s="77"/>
      <c r="R1881" s="77"/>
      <c r="S1881" s="77"/>
      <c r="V1881" s="77"/>
      <c r="W1881" s="77"/>
      <c r="X1881" s="77"/>
      <c r="Y1881" s="79"/>
      <c r="Z1881" s="79"/>
      <c r="AA1881" s="79"/>
      <c r="AB1881" s="79"/>
      <c r="AC1881" s="79"/>
      <c r="AD1881" s="79"/>
      <c r="AE1881" s="78"/>
      <c r="AF1881" s="77"/>
      <c r="AG1881" s="77"/>
      <c r="AH1881" s="77"/>
      <c r="AI1881" s="77"/>
      <c r="AJ1881" s="77"/>
      <c r="AK1881" s="77"/>
      <c r="AL1881" s="77"/>
      <c r="AM1881" s="77"/>
      <c r="AN1881" s="77"/>
      <c r="AO1881" s="77"/>
      <c r="AP1881" s="77"/>
      <c r="AQ1881" s="77"/>
      <c r="AR1881" s="77"/>
      <c r="AS1881" s="77"/>
      <c r="AT1881" s="77"/>
      <c r="AU1881" s="77"/>
    </row>
    <row r="1882" spans="1:47">
      <c r="A1882" s="77" t="s">
        <v>2304</v>
      </c>
      <c r="B1882" s="77" t="s">
        <v>2673</v>
      </c>
      <c r="C1882" s="78">
        <v>42612</v>
      </c>
      <c r="D1882" s="77" t="s">
        <v>4369</v>
      </c>
      <c r="E1882" s="94">
        <v>155.91999999999999</v>
      </c>
      <c r="F1882" s="77" t="s">
        <v>94</v>
      </c>
      <c r="G1882" s="77" t="s">
        <v>94</v>
      </c>
      <c r="H1882" s="77"/>
      <c r="I1882" s="77"/>
      <c r="J1882" s="77"/>
      <c r="K1882" s="79"/>
      <c r="L1882" s="77"/>
      <c r="P1882" s="77"/>
      <c r="Q1882" s="77"/>
      <c r="R1882" s="77"/>
      <c r="S1882" s="77"/>
      <c r="V1882" s="77"/>
      <c r="W1882" s="77"/>
      <c r="X1882" s="77"/>
      <c r="Y1882" s="79"/>
      <c r="Z1882" s="79"/>
      <c r="AA1882" s="79"/>
      <c r="AB1882" s="79"/>
      <c r="AC1882" s="79"/>
      <c r="AD1882" s="79"/>
      <c r="AE1882" s="78"/>
      <c r="AF1882" s="77"/>
      <c r="AG1882" s="77"/>
      <c r="AH1882" s="77"/>
      <c r="AI1882" s="77"/>
      <c r="AJ1882" s="77"/>
      <c r="AK1882" s="77"/>
      <c r="AL1882" s="77"/>
      <c r="AM1882" s="77"/>
      <c r="AN1882" s="77"/>
      <c r="AO1882" s="77"/>
      <c r="AP1882" s="77"/>
      <c r="AQ1882" s="77"/>
      <c r="AR1882" s="77"/>
      <c r="AS1882" s="77"/>
      <c r="AT1882" s="77"/>
      <c r="AU1882" s="77"/>
    </row>
    <row r="1883" spans="1:47">
      <c r="A1883" s="77" t="s">
        <v>2304</v>
      </c>
      <c r="B1883" s="77" t="s">
        <v>2673</v>
      </c>
      <c r="C1883" s="78">
        <v>42612</v>
      </c>
      <c r="D1883" s="77" t="s">
        <v>4370</v>
      </c>
      <c r="E1883" s="94">
        <v>156.04</v>
      </c>
      <c r="F1883" s="77" t="s">
        <v>94</v>
      </c>
      <c r="G1883" s="77" t="s">
        <v>108</v>
      </c>
      <c r="H1883" s="77"/>
      <c r="I1883" s="77"/>
      <c r="J1883" s="77"/>
      <c r="K1883" s="79"/>
      <c r="L1883" s="77"/>
      <c r="P1883" s="77"/>
      <c r="Q1883" s="77"/>
      <c r="R1883" s="77"/>
      <c r="S1883" s="77"/>
      <c r="V1883" s="77"/>
      <c r="W1883" s="77"/>
      <c r="X1883" s="77"/>
      <c r="Y1883" s="79"/>
      <c r="Z1883" s="79"/>
      <c r="AA1883" s="79"/>
      <c r="AB1883" s="79"/>
      <c r="AC1883" s="79"/>
      <c r="AD1883" s="79"/>
      <c r="AE1883" s="78"/>
      <c r="AF1883" s="77"/>
      <c r="AG1883" s="77"/>
      <c r="AH1883" s="77"/>
      <c r="AI1883" s="77"/>
      <c r="AJ1883" s="77"/>
      <c r="AK1883" s="77"/>
      <c r="AL1883" s="77"/>
      <c r="AM1883" s="77"/>
      <c r="AN1883" s="77"/>
      <c r="AO1883" s="77"/>
      <c r="AP1883" s="77"/>
      <c r="AQ1883" s="77"/>
      <c r="AR1883" s="77"/>
      <c r="AS1883" s="77"/>
      <c r="AT1883" s="77"/>
      <c r="AU1883" s="77"/>
    </row>
    <row r="1884" spans="1:47">
      <c r="A1884" s="77" t="s">
        <v>2304</v>
      </c>
      <c r="B1884" s="77" t="s">
        <v>2673</v>
      </c>
      <c r="C1884" s="78">
        <v>42612</v>
      </c>
      <c r="D1884" s="77" t="s">
        <v>4371</v>
      </c>
      <c r="E1884" s="94">
        <v>167.7</v>
      </c>
      <c r="F1884" s="77" t="s">
        <v>94</v>
      </c>
      <c r="G1884" s="77" t="s">
        <v>94</v>
      </c>
      <c r="H1884" s="77"/>
      <c r="I1884" s="77"/>
      <c r="J1884" s="77"/>
      <c r="K1884" s="79"/>
      <c r="L1884" s="77"/>
      <c r="P1884" s="77"/>
      <c r="Q1884" s="77"/>
      <c r="R1884" s="77"/>
      <c r="S1884" s="77"/>
      <c r="V1884" s="77"/>
      <c r="W1884" s="77"/>
      <c r="X1884" s="77"/>
      <c r="Y1884" s="79"/>
      <c r="Z1884" s="79"/>
      <c r="AA1884" s="79"/>
      <c r="AB1884" s="79"/>
      <c r="AC1884" s="79"/>
      <c r="AD1884" s="79"/>
      <c r="AE1884" s="78"/>
      <c r="AF1884" s="77"/>
      <c r="AG1884" s="77"/>
      <c r="AH1884" s="77"/>
      <c r="AI1884" s="77"/>
      <c r="AJ1884" s="77"/>
      <c r="AK1884" s="77"/>
      <c r="AL1884" s="77"/>
      <c r="AM1884" s="77"/>
      <c r="AN1884" s="77"/>
      <c r="AO1884" s="77"/>
      <c r="AP1884" s="77"/>
      <c r="AQ1884" s="77"/>
      <c r="AR1884" s="77"/>
      <c r="AS1884" s="77"/>
      <c r="AT1884" s="77"/>
      <c r="AU1884" s="77"/>
    </row>
    <row r="1885" spans="1:47">
      <c r="A1885" s="77" t="s">
        <v>2304</v>
      </c>
      <c r="B1885" s="77" t="s">
        <v>2673</v>
      </c>
      <c r="C1885" s="78">
        <v>42612</v>
      </c>
      <c r="D1885" s="77" t="s">
        <v>4372</v>
      </c>
      <c r="E1885" s="94">
        <v>186.05</v>
      </c>
      <c r="F1885" s="77" t="s">
        <v>94</v>
      </c>
      <c r="G1885" s="77" t="s">
        <v>94</v>
      </c>
      <c r="H1885" s="77"/>
      <c r="I1885" s="77"/>
      <c r="J1885" s="77"/>
      <c r="K1885" s="79"/>
      <c r="L1885" s="77"/>
      <c r="P1885" s="77"/>
      <c r="Q1885" s="77"/>
      <c r="R1885" s="77"/>
      <c r="S1885" s="77"/>
      <c r="V1885" s="77"/>
      <c r="W1885" s="77"/>
      <c r="X1885" s="77"/>
      <c r="Y1885" s="79"/>
      <c r="Z1885" s="79"/>
      <c r="AA1885" s="79"/>
      <c r="AB1885" s="79"/>
      <c r="AC1885" s="79"/>
      <c r="AD1885" s="79"/>
      <c r="AE1885" s="78"/>
      <c r="AF1885" s="77"/>
      <c r="AG1885" s="77"/>
      <c r="AH1885" s="77"/>
      <c r="AI1885" s="77"/>
      <c r="AJ1885" s="77"/>
      <c r="AK1885" s="77"/>
      <c r="AL1885" s="77"/>
      <c r="AM1885" s="77"/>
      <c r="AN1885" s="77"/>
      <c r="AO1885" s="77"/>
      <c r="AP1885" s="77"/>
      <c r="AQ1885" s="77"/>
      <c r="AR1885" s="77"/>
      <c r="AS1885" s="77"/>
      <c r="AT1885" s="77"/>
      <c r="AU1885" s="77"/>
    </row>
    <row r="1886" spans="1:47">
      <c r="A1886" s="77" t="s">
        <v>2304</v>
      </c>
      <c r="B1886" s="77" t="s">
        <v>2673</v>
      </c>
      <c r="C1886" s="78">
        <v>42612</v>
      </c>
      <c r="D1886" s="77" t="s">
        <v>4373</v>
      </c>
      <c r="E1886" s="94">
        <v>189.05</v>
      </c>
      <c r="F1886" s="77" t="s">
        <v>94</v>
      </c>
      <c r="G1886" s="77" t="s">
        <v>138</v>
      </c>
      <c r="H1886" s="77"/>
      <c r="I1886" s="77"/>
      <c r="J1886" s="77"/>
      <c r="K1886" s="79"/>
      <c r="L1886" s="77"/>
      <c r="P1886" s="77"/>
      <c r="Q1886" s="77"/>
      <c r="R1886" s="77"/>
      <c r="S1886" s="77"/>
      <c r="V1886" s="77"/>
      <c r="W1886" s="77"/>
      <c r="X1886" s="77"/>
      <c r="Y1886" s="79"/>
      <c r="Z1886" s="79"/>
      <c r="AA1886" s="79"/>
      <c r="AB1886" s="79"/>
      <c r="AC1886" s="79"/>
      <c r="AD1886" s="79"/>
      <c r="AE1886" s="78"/>
      <c r="AF1886" s="77"/>
      <c r="AG1886" s="77"/>
      <c r="AH1886" s="77"/>
      <c r="AI1886" s="77"/>
      <c r="AJ1886" s="77"/>
      <c r="AK1886" s="77"/>
      <c r="AL1886" s="77"/>
      <c r="AM1886" s="77"/>
      <c r="AN1886" s="77"/>
      <c r="AO1886" s="77"/>
      <c r="AP1886" s="77"/>
      <c r="AQ1886" s="77"/>
      <c r="AR1886" s="77"/>
      <c r="AS1886" s="77"/>
      <c r="AT1886" s="77"/>
      <c r="AU1886" s="77"/>
    </row>
    <row r="1887" spans="1:47">
      <c r="A1887" s="77" t="s">
        <v>2304</v>
      </c>
      <c r="B1887" s="77" t="s">
        <v>2673</v>
      </c>
      <c r="C1887" s="78">
        <v>42612</v>
      </c>
      <c r="D1887" s="77" t="s">
        <v>4374</v>
      </c>
      <c r="E1887" s="94">
        <v>195.94</v>
      </c>
      <c r="F1887" s="77" t="s">
        <v>94</v>
      </c>
      <c r="G1887" s="77" t="s">
        <v>108</v>
      </c>
      <c r="H1887" s="77"/>
      <c r="I1887" s="77"/>
      <c r="J1887" s="77"/>
      <c r="K1887" s="79"/>
      <c r="L1887" s="77"/>
      <c r="P1887" s="77"/>
      <c r="Q1887" s="77"/>
      <c r="R1887" s="77"/>
      <c r="S1887" s="77"/>
      <c r="V1887" s="77"/>
      <c r="W1887" s="77"/>
      <c r="X1887" s="77"/>
      <c r="Y1887" s="79"/>
      <c r="Z1887" s="79"/>
      <c r="AA1887" s="79"/>
      <c r="AB1887" s="79"/>
      <c r="AC1887" s="79"/>
      <c r="AD1887" s="79"/>
      <c r="AE1887" s="78"/>
      <c r="AF1887" s="77"/>
      <c r="AG1887" s="77"/>
      <c r="AH1887" s="77"/>
      <c r="AI1887" s="77"/>
      <c r="AJ1887" s="77"/>
      <c r="AK1887" s="77"/>
      <c r="AL1887" s="77"/>
      <c r="AM1887" s="77"/>
      <c r="AN1887" s="77"/>
      <c r="AO1887" s="77"/>
      <c r="AP1887" s="77"/>
      <c r="AQ1887" s="77"/>
      <c r="AR1887" s="77"/>
      <c r="AS1887" s="77"/>
      <c r="AT1887" s="77"/>
      <c r="AU1887" s="77"/>
    </row>
    <row r="1888" spans="1:47">
      <c r="A1888" s="77" t="s">
        <v>2304</v>
      </c>
      <c r="B1888" s="77" t="s">
        <v>2673</v>
      </c>
      <c r="C1888" s="78">
        <v>42612</v>
      </c>
      <c r="D1888" s="77" t="s">
        <v>4375</v>
      </c>
      <c r="E1888" s="94">
        <v>217.45</v>
      </c>
      <c r="F1888" s="77" t="s">
        <v>94</v>
      </c>
      <c r="G1888" s="77" t="s">
        <v>308</v>
      </c>
      <c r="H1888" s="77"/>
      <c r="I1888" s="77"/>
      <c r="J1888" s="77"/>
      <c r="K1888" s="79"/>
      <c r="L1888" s="77"/>
      <c r="P1888" s="77"/>
      <c r="Q1888" s="77"/>
      <c r="R1888" s="77"/>
      <c r="S1888" s="77"/>
      <c r="V1888" s="77"/>
      <c r="W1888" s="77"/>
      <c r="X1888" s="77"/>
      <c r="Y1888" s="79"/>
      <c r="Z1888" s="79"/>
      <c r="AA1888" s="79"/>
      <c r="AB1888" s="79"/>
      <c r="AC1888" s="79"/>
      <c r="AD1888" s="79"/>
      <c r="AE1888" s="78"/>
      <c r="AF1888" s="77"/>
      <c r="AG1888" s="77"/>
      <c r="AH1888" s="77"/>
      <c r="AI1888" s="77"/>
      <c r="AJ1888" s="77"/>
      <c r="AK1888" s="77"/>
      <c r="AL1888" s="77"/>
      <c r="AM1888" s="77"/>
      <c r="AN1888" s="77"/>
      <c r="AO1888" s="77"/>
      <c r="AP1888" s="77"/>
      <c r="AQ1888" s="77"/>
      <c r="AR1888" s="77"/>
      <c r="AS1888" s="77"/>
      <c r="AT1888" s="77"/>
      <c r="AU1888" s="77"/>
    </row>
    <row r="1889" spans="1:47">
      <c r="A1889" s="77" t="s">
        <v>2304</v>
      </c>
      <c r="B1889" s="77" t="s">
        <v>2673</v>
      </c>
      <c r="C1889" s="78">
        <v>42612</v>
      </c>
      <c r="D1889" s="77" t="s">
        <v>4376</v>
      </c>
      <c r="E1889" s="94">
        <v>217.98</v>
      </c>
      <c r="F1889" s="77" t="s">
        <v>94</v>
      </c>
      <c r="G1889" s="77" t="s">
        <v>315</v>
      </c>
      <c r="H1889" s="77"/>
      <c r="I1889" s="77"/>
      <c r="J1889" s="77"/>
      <c r="K1889" s="79"/>
      <c r="L1889" s="77"/>
      <c r="P1889" s="77"/>
      <c r="Q1889" s="77"/>
      <c r="R1889" s="77"/>
      <c r="S1889" s="77"/>
      <c r="V1889" s="77"/>
      <c r="W1889" s="77"/>
      <c r="X1889" s="77"/>
      <c r="Y1889" s="79"/>
      <c r="Z1889" s="79"/>
      <c r="AA1889" s="79"/>
      <c r="AB1889" s="79"/>
      <c r="AC1889" s="79"/>
      <c r="AD1889" s="79"/>
      <c r="AE1889" s="78"/>
      <c r="AF1889" s="77"/>
      <c r="AG1889" s="77"/>
      <c r="AH1889" s="77"/>
      <c r="AI1889" s="77"/>
      <c r="AJ1889" s="77"/>
      <c r="AK1889" s="77"/>
      <c r="AL1889" s="77"/>
      <c r="AM1889" s="77"/>
      <c r="AN1889" s="77"/>
      <c r="AO1889" s="77"/>
      <c r="AP1889" s="77"/>
      <c r="AQ1889" s="77"/>
      <c r="AR1889" s="77"/>
      <c r="AS1889" s="77"/>
      <c r="AT1889" s="77"/>
      <c r="AU1889" s="77"/>
    </row>
    <row r="1890" spans="1:47">
      <c r="A1890" s="77" t="s">
        <v>2304</v>
      </c>
      <c r="B1890" s="77" t="s">
        <v>2673</v>
      </c>
      <c r="C1890" s="78">
        <v>42612</v>
      </c>
      <c r="D1890" s="77" t="s">
        <v>4377</v>
      </c>
      <c r="E1890" s="94">
        <v>224.87</v>
      </c>
      <c r="F1890" s="77" t="s">
        <v>94</v>
      </c>
      <c r="G1890" s="77" t="s">
        <v>94</v>
      </c>
      <c r="H1890" s="77"/>
      <c r="I1890" s="77"/>
      <c r="J1890" s="77"/>
      <c r="K1890" s="79"/>
      <c r="L1890" s="77"/>
      <c r="P1890" s="77"/>
      <c r="Q1890" s="77"/>
      <c r="R1890" s="77"/>
      <c r="S1890" s="77"/>
      <c r="V1890" s="77"/>
      <c r="W1890" s="77"/>
      <c r="X1890" s="77"/>
      <c r="Y1890" s="79"/>
      <c r="Z1890" s="79"/>
      <c r="AA1890" s="79"/>
      <c r="AB1890" s="79"/>
      <c r="AC1890" s="79"/>
      <c r="AD1890" s="79"/>
      <c r="AE1890" s="78"/>
      <c r="AF1890" s="77"/>
      <c r="AG1890" s="77"/>
      <c r="AH1890" s="77"/>
      <c r="AI1890" s="77"/>
      <c r="AJ1890" s="77"/>
      <c r="AK1890" s="77"/>
      <c r="AL1890" s="77"/>
      <c r="AM1890" s="77"/>
      <c r="AN1890" s="77"/>
      <c r="AO1890" s="77"/>
      <c r="AP1890" s="77"/>
      <c r="AQ1890" s="77"/>
      <c r="AR1890" s="77"/>
      <c r="AS1890" s="77"/>
      <c r="AT1890" s="77"/>
      <c r="AU1890" s="77"/>
    </row>
    <row r="1891" spans="1:47">
      <c r="A1891" s="77" t="s">
        <v>2304</v>
      </c>
      <c r="B1891" s="77" t="s">
        <v>2673</v>
      </c>
      <c r="C1891" s="78">
        <v>42612</v>
      </c>
      <c r="D1891" s="77" t="s">
        <v>4378</v>
      </c>
      <c r="E1891" s="94">
        <v>229.8</v>
      </c>
      <c r="F1891" s="77" t="s">
        <v>94</v>
      </c>
      <c r="G1891" s="77" t="s">
        <v>94</v>
      </c>
      <c r="H1891" s="77"/>
      <c r="I1891" s="77"/>
      <c r="J1891" s="77"/>
      <c r="K1891" s="79"/>
      <c r="L1891" s="77"/>
      <c r="P1891" s="77"/>
      <c r="Q1891" s="77"/>
      <c r="R1891" s="77"/>
      <c r="S1891" s="77"/>
      <c r="V1891" s="77"/>
      <c r="W1891" s="77"/>
      <c r="X1891" s="77"/>
      <c r="Y1891" s="79"/>
      <c r="Z1891" s="79"/>
      <c r="AA1891" s="79"/>
      <c r="AB1891" s="79"/>
      <c r="AC1891" s="79"/>
      <c r="AD1891" s="79"/>
      <c r="AE1891" s="78"/>
      <c r="AF1891" s="77"/>
      <c r="AG1891" s="77"/>
      <c r="AH1891" s="77"/>
      <c r="AI1891" s="77"/>
      <c r="AJ1891" s="77"/>
      <c r="AK1891" s="77"/>
      <c r="AL1891" s="77"/>
      <c r="AM1891" s="77"/>
      <c r="AN1891" s="77"/>
      <c r="AO1891" s="77"/>
      <c r="AP1891" s="77"/>
      <c r="AQ1891" s="77"/>
      <c r="AR1891" s="77"/>
      <c r="AS1891" s="77"/>
      <c r="AT1891" s="77"/>
      <c r="AU1891" s="77"/>
    </row>
    <row r="1892" spans="1:47">
      <c r="A1892" s="77" t="s">
        <v>2304</v>
      </c>
      <c r="B1892" s="77" t="s">
        <v>2673</v>
      </c>
      <c r="C1892" s="78">
        <v>42612</v>
      </c>
      <c r="D1892" s="77" t="s">
        <v>4379</v>
      </c>
      <c r="E1892" s="94">
        <v>232.37</v>
      </c>
      <c r="F1892" s="77" t="s">
        <v>94</v>
      </c>
      <c r="G1892" s="77" t="s">
        <v>105</v>
      </c>
      <c r="H1892" s="77"/>
      <c r="I1892" s="77"/>
      <c r="J1892" s="77"/>
      <c r="K1892" s="79"/>
      <c r="L1892" s="77"/>
      <c r="P1892" s="77"/>
      <c r="Q1892" s="77"/>
      <c r="R1892" s="77"/>
      <c r="S1892" s="77"/>
      <c r="V1892" s="77"/>
      <c r="W1892" s="77"/>
      <c r="X1892" s="77"/>
      <c r="Y1892" s="79"/>
      <c r="Z1892" s="79"/>
      <c r="AA1892" s="79"/>
      <c r="AB1892" s="79"/>
      <c r="AC1892" s="79"/>
      <c r="AD1892" s="79"/>
      <c r="AE1892" s="78"/>
      <c r="AF1892" s="77"/>
      <c r="AG1892" s="77"/>
      <c r="AH1892" s="77"/>
      <c r="AI1892" s="77"/>
      <c r="AJ1892" s="77"/>
      <c r="AK1892" s="77"/>
      <c r="AL1892" s="77"/>
      <c r="AM1892" s="77"/>
      <c r="AN1892" s="77"/>
      <c r="AO1892" s="77"/>
      <c r="AP1892" s="77"/>
      <c r="AQ1892" s="77"/>
      <c r="AR1892" s="77"/>
      <c r="AS1892" s="77"/>
      <c r="AT1892" s="77"/>
      <c r="AU1892" s="77"/>
    </row>
    <row r="1893" spans="1:47">
      <c r="A1893" s="77" t="s">
        <v>2304</v>
      </c>
      <c r="B1893" s="77" t="s">
        <v>2673</v>
      </c>
      <c r="C1893" s="78">
        <v>42612</v>
      </c>
      <c r="D1893" s="77" t="s">
        <v>4380</v>
      </c>
      <c r="E1893" s="94">
        <v>233.16</v>
      </c>
      <c r="F1893" s="77" t="s">
        <v>94</v>
      </c>
      <c r="G1893" s="77" t="s">
        <v>94</v>
      </c>
      <c r="H1893" s="77"/>
      <c r="I1893" s="77"/>
      <c r="J1893" s="77"/>
      <c r="K1893" s="79"/>
      <c r="L1893" s="77"/>
      <c r="P1893" s="77"/>
      <c r="Q1893" s="77"/>
      <c r="R1893" s="77"/>
      <c r="S1893" s="77"/>
      <c r="V1893" s="77"/>
      <c r="W1893" s="77"/>
      <c r="X1893" s="77"/>
      <c r="Y1893" s="79"/>
      <c r="Z1893" s="79"/>
      <c r="AA1893" s="79"/>
      <c r="AB1893" s="79"/>
      <c r="AC1893" s="79"/>
      <c r="AD1893" s="79"/>
      <c r="AE1893" s="78"/>
      <c r="AF1893" s="77"/>
      <c r="AG1893" s="77"/>
      <c r="AH1893" s="77"/>
      <c r="AI1893" s="77"/>
      <c r="AJ1893" s="77"/>
      <c r="AK1893" s="77"/>
      <c r="AL1893" s="77"/>
      <c r="AM1893" s="77"/>
      <c r="AN1893" s="77"/>
      <c r="AO1893" s="77"/>
      <c r="AP1893" s="77"/>
      <c r="AQ1893" s="77"/>
      <c r="AR1893" s="77"/>
      <c r="AS1893" s="77"/>
      <c r="AT1893" s="77"/>
      <c r="AU1893" s="77"/>
    </row>
    <row r="1894" spans="1:47">
      <c r="A1894" s="77" t="s">
        <v>2304</v>
      </c>
      <c r="B1894" s="77" t="s">
        <v>2673</v>
      </c>
      <c r="C1894" s="78">
        <v>42612</v>
      </c>
      <c r="D1894" s="77" t="s">
        <v>4381</v>
      </c>
      <c r="E1894" s="94">
        <v>233.38</v>
      </c>
      <c r="F1894" s="77" t="s">
        <v>94</v>
      </c>
      <c r="G1894" s="77" t="s">
        <v>298</v>
      </c>
      <c r="H1894" s="77"/>
      <c r="I1894" s="77"/>
      <c r="J1894" s="77"/>
      <c r="K1894" s="79"/>
      <c r="L1894" s="77"/>
      <c r="P1894" s="77"/>
      <c r="Q1894" s="77"/>
      <c r="R1894" s="77"/>
      <c r="S1894" s="77"/>
      <c r="V1894" s="77"/>
      <c r="W1894" s="77"/>
      <c r="X1894" s="77"/>
      <c r="Y1894" s="79"/>
      <c r="Z1894" s="79"/>
      <c r="AA1894" s="79"/>
      <c r="AB1894" s="79"/>
      <c r="AC1894" s="79"/>
      <c r="AD1894" s="79"/>
      <c r="AE1894" s="78"/>
      <c r="AF1894" s="77"/>
      <c r="AG1894" s="77"/>
      <c r="AH1894" s="77"/>
      <c r="AI1894" s="77"/>
      <c r="AJ1894" s="77"/>
      <c r="AK1894" s="77"/>
      <c r="AL1894" s="77"/>
      <c r="AM1894" s="77"/>
      <c r="AN1894" s="77"/>
      <c r="AO1894" s="77"/>
      <c r="AP1894" s="77"/>
      <c r="AQ1894" s="77"/>
      <c r="AR1894" s="77"/>
      <c r="AS1894" s="77"/>
      <c r="AT1894" s="77"/>
      <c r="AU1894" s="77"/>
    </row>
    <row r="1895" spans="1:47">
      <c r="A1895" s="77" t="s">
        <v>2304</v>
      </c>
      <c r="B1895" s="77" t="s">
        <v>2673</v>
      </c>
      <c r="C1895" s="78">
        <v>42612</v>
      </c>
      <c r="D1895" s="77" t="s">
        <v>4382</v>
      </c>
      <c r="E1895" s="94">
        <v>236.05</v>
      </c>
      <c r="F1895" s="77" t="s">
        <v>94</v>
      </c>
      <c r="G1895" s="77" t="s">
        <v>108</v>
      </c>
      <c r="H1895" s="77"/>
      <c r="I1895" s="77"/>
      <c r="J1895" s="77"/>
      <c r="K1895" s="79"/>
      <c r="L1895" s="77"/>
      <c r="P1895" s="77"/>
      <c r="Q1895" s="77"/>
      <c r="R1895" s="77"/>
      <c r="S1895" s="77"/>
      <c r="V1895" s="77"/>
      <c r="W1895" s="77"/>
      <c r="X1895" s="77"/>
      <c r="Y1895" s="79"/>
      <c r="Z1895" s="79"/>
      <c r="AA1895" s="79"/>
      <c r="AB1895" s="79"/>
      <c r="AC1895" s="79"/>
      <c r="AD1895" s="79"/>
      <c r="AE1895" s="78"/>
      <c r="AF1895" s="77"/>
      <c r="AG1895" s="77"/>
      <c r="AH1895" s="77"/>
      <c r="AI1895" s="77"/>
      <c r="AJ1895" s="77"/>
      <c r="AK1895" s="77"/>
      <c r="AL1895" s="77"/>
      <c r="AM1895" s="77"/>
      <c r="AN1895" s="77"/>
      <c r="AO1895" s="77"/>
      <c r="AP1895" s="77"/>
      <c r="AQ1895" s="77"/>
      <c r="AR1895" s="77"/>
      <c r="AS1895" s="77"/>
      <c r="AT1895" s="77"/>
      <c r="AU1895" s="77"/>
    </row>
    <row r="1896" spans="1:47">
      <c r="A1896" s="77" t="s">
        <v>2304</v>
      </c>
      <c r="B1896" s="77" t="s">
        <v>2673</v>
      </c>
      <c r="C1896" s="78">
        <v>42612</v>
      </c>
      <c r="D1896" s="77" t="s">
        <v>4383</v>
      </c>
      <c r="E1896" s="94">
        <v>245.98</v>
      </c>
      <c r="F1896" s="77" t="s">
        <v>94</v>
      </c>
      <c r="G1896" s="77" t="s">
        <v>105</v>
      </c>
      <c r="H1896" s="77"/>
      <c r="I1896" s="77"/>
      <c r="J1896" s="77"/>
      <c r="K1896" s="79"/>
      <c r="L1896" s="77"/>
      <c r="P1896" s="77"/>
      <c r="Q1896" s="77"/>
      <c r="R1896" s="77"/>
      <c r="S1896" s="77"/>
      <c r="V1896" s="77"/>
      <c r="W1896" s="77"/>
      <c r="X1896" s="77"/>
      <c r="Y1896" s="79"/>
      <c r="Z1896" s="79"/>
      <c r="AA1896" s="79"/>
      <c r="AB1896" s="79"/>
      <c r="AC1896" s="79"/>
      <c r="AD1896" s="79"/>
      <c r="AE1896" s="78"/>
      <c r="AF1896" s="77"/>
      <c r="AG1896" s="77"/>
      <c r="AH1896" s="77"/>
      <c r="AI1896" s="77"/>
      <c r="AJ1896" s="77"/>
      <c r="AK1896" s="77"/>
      <c r="AL1896" s="77"/>
      <c r="AM1896" s="77"/>
      <c r="AN1896" s="77"/>
      <c r="AO1896" s="77"/>
      <c r="AP1896" s="77"/>
      <c r="AQ1896" s="77"/>
      <c r="AR1896" s="77"/>
      <c r="AS1896" s="77"/>
      <c r="AT1896" s="77"/>
      <c r="AU1896" s="77"/>
    </row>
    <row r="1897" spans="1:47">
      <c r="A1897" s="77" t="s">
        <v>2304</v>
      </c>
      <c r="B1897" s="77" t="s">
        <v>2673</v>
      </c>
      <c r="C1897" s="78">
        <v>42612</v>
      </c>
      <c r="D1897" s="77" t="s">
        <v>4384</v>
      </c>
      <c r="E1897" s="94">
        <v>248.5</v>
      </c>
      <c r="F1897" s="77" t="s">
        <v>94</v>
      </c>
      <c r="G1897" s="77" t="s">
        <v>135</v>
      </c>
      <c r="H1897" s="77"/>
      <c r="I1897" s="77"/>
      <c r="J1897" s="77"/>
      <c r="K1897" s="79"/>
      <c r="L1897" s="77"/>
      <c r="P1897" s="77"/>
      <c r="Q1897" s="77"/>
      <c r="R1897" s="77"/>
      <c r="S1897" s="77"/>
      <c r="V1897" s="77"/>
      <c r="W1897" s="77"/>
      <c r="X1897" s="77"/>
      <c r="Y1897" s="79"/>
      <c r="Z1897" s="79"/>
      <c r="AA1897" s="79"/>
      <c r="AB1897" s="79"/>
      <c r="AC1897" s="79"/>
      <c r="AD1897" s="79"/>
      <c r="AE1897" s="78"/>
      <c r="AF1897" s="77"/>
      <c r="AG1897" s="77"/>
      <c r="AH1897" s="77"/>
      <c r="AI1897" s="77"/>
      <c r="AJ1897" s="77"/>
      <c r="AK1897" s="77"/>
      <c r="AL1897" s="77"/>
      <c r="AM1897" s="77"/>
      <c r="AN1897" s="77"/>
      <c r="AO1897" s="77"/>
      <c r="AP1897" s="77"/>
      <c r="AQ1897" s="77"/>
      <c r="AR1897" s="77"/>
      <c r="AS1897" s="77"/>
      <c r="AT1897" s="77"/>
      <c r="AU1897" s="77"/>
    </row>
    <row r="1898" spans="1:47">
      <c r="A1898" s="77" t="s">
        <v>2304</v>
      </c>
      <c r="B1898" s="77" t="s">
        <v>2673</v>
      </c>
      <c r="C1898" s="78">
        <v>42612</v>
      </c>
      <c r="D1898" s="77" t="s">
        <v>4385</v>
      </c>
      <c r="E1898" s="94">
        <v>257.89999999999998</v>
      </c>
      <c r="F1898" s="77" t="s">
        <v>94</v>
      </c>
      <c r="G1898" s="77" t="s">
        <v>127</v>
      </c>
      <c r="H1898" s="77"/>
      <c r="I1898" s="77"/>
      <c r="J1898" s="77"/>
      <c r="K1898" s="79"/>
      <c r="L1898" s="77"/>
      <c r="P1898" s="77"/>
      <c r="Q1898" s="77"/>
      <c r="R1898" s="77"/>
      <c r="S1898" s="77"/>
      <c r="V1898" s="77"/>
      <c r="W1898" s="77"/>
      <c r="X1898" s="77"/>
      <c r="Y1898" s="79"/>
      <c r="Z1898" s="79"/>
      <c r="AA1898" s="79"/>
      <c r="AB1898" s="79"/>
      <c r="AC1898" s="79"/>
      <c r="AD1898" s="79"/>
      <c r="AE1898" s="78"/>
      <c r="AF1898" s="77"/>
      <c r="AG1898" s="77"/>
      <c r="AH1898" s="77"/>
      <c r="AI1898" s="77"/>
      <c r="AJ1898" s="77"/>
      <c r="AK1898" s="77"/>
      <c r="AL1898" s="77"/>
      <c r="AM1898" s="77"/>
      <c r="AN1898" s="77"/>
      <c r="AO1898" s="77"/>
      <c r="AP1898" s="77"/>
      <c r="AQ1898" s="77"/>
      <c r="AR1898" s="77"/>
      <c r="AS1898" s="77"/>
      <c r="AT1898" s="77"/>
      <c r="AU1898" s="77"/>
    </row>
    <row r="1899" spans="1:47">
      <c r="A1899" s="77" t="s">
        <v>2304</v>
      </c>
      <c r="B1899" s="77" t="s">
        <v>2673</v>
      </c>
      <c r="C1899" s="78">
        <v>42612</v>
      </c>
      <c r="D1899" s="77" t="s">
        <v>4386</v>
      </c>
      <c r="E1899" s="94">
        <v>261.76</v>
      </c>
      <c r="F1899" s="77" t="s">
        <v>94</v>
      </c>
      <c r="G1899" s="77" t="s">
        <v>94</v>
      </c>
      <c r="H1899" s="77"/>
      <c r="I1899" s="77"/>
      <c r="J1899" s="77"/>
      <c r="K1899" s="79"/>
      <c r="L1899" s="77"/>
      <c r="P1899" s="77"/>
      <c r="Q1899" s="77"/>
      <c r="R1899" s="77"/>
      <c r="S1899" s="77"/>
      <c r="V1899" s="77"/>
      <c r="W1899" s="77"/>
      <c r="X1899" s="77"/>
      <c r="Y1899" s="79"/>
      <c r="Z1899" s="79"/>
      <c r="AA1899" s="79"/>
      <c r="AB1899" s="79"/>
      <c r="AC1899" s="79"/>
      <c r="AD1899" s="79"/>
      <c r="AE1899" s="78"/>
      <c r="AF1899" s="77"/>
      <c r="AG1899" s="77"/>
      <c r="AH1899" s="77"/>
      <c r="AI1899" s="77"/>
      <c r="AJ1899" s="77"/>
      <c r="AK1899" s="77"/>
      <c r="AL1899" s="77"/>
      <c r="AM1899" s="77"/>
      <c r="AN1899" s="77"/>
      <c r="AO1899" s="77"/>
      <c r="AP1899" s="77"/>
      <c r="AQ1899" s="77"/>
      <c r="AR1899" s="77"/>
      <c r="AS1899" s="77"/>
      <c r="AT1899" s="77"/>
      <c r="AU1899" s="77"/>
    </row>
    <row r="1900" spans="1:47">
      <c r="A1900" s="77" t="s">
        <v>2304</v>
      </c>
      <c r="B1900" s="77" t="s">
        <v>2673</v>
      </c>
      <c r="C1900" s="78">
        <v>42612</v>
      </c>
      <c r="D1900" s="77" t="s">
        <v>4387</v>
      </c>
      <c r="E1900" s="94">
        <v>287.5</v>
      </c>
      <c r="F1900" s="77" t="s">
        <v>94</v>
      </c>
      <c r="G1900" s="77" t="s">
        <v>94</v>
      </c>
      <c r="H1900" s="77"/>
      <c r="I1900" s="77"/>
      <c r="J1900" s="77"/>
      <c r="K1900" s="79"/>
      <c r="L1900" s="77"/>
      <c r="P1900" s="77"/>
      <c r="Q1900" s="77"/>
      <c r="R1900" s="77"/>
      <c r="S1900" s="77"/>
      <c r="V1900" s="77"/>
      <c r="W1900" s="77"/>
      <c r="X1900" s="77"/>
      <c r="Y1900" s="79"/>
      <c r="Z1900" s="79"/>
      <c r="AA1900" s="79"/>
      <c r="AB1900" s="79"/>
      <c r="AC1900" s="79"/>
      <c r="AD1900" s="79"/>
      <c r="AE1900" s="78"/>
      <c r="AF1900" s="77"/>
      <c r="AG1900" s="77"/>
      <c r="AH1900" s="77"/>
      <c r="AI1900" s="77"/>
      <c r="AJ1900" s="77"/>
      <c r="AK1900" s="77"/>
      <c r="AL1900" s="77"/>
      <c r="AM1900" s="77"/>
      <c r="AN1900" s="77"/>
      <c r="AO1900" s="77"/>
      <c r="AP1900" s="77"/>
      <c r="AQ1900" s="77"/>
      <c r="AR1900" s="77"/>
      <c r="AS1900" s="77"/>
      <c r="AT1900" s="77"/>
      <c r="AU1900" s="77"/>
    </row>
    <row r="1901" spans="1:47">
      <c r="A1901" s="77" t="s">
        <v>2304</v>
      </c>
      <c r="B1901" s="77" t="s">
        <v>2673</v>
      </c>
      <c r="C1901" s="78">
        <v>42612</v>
      </c>
      <c r="D1901" s="77" t="s">
        <v>4388</v>
      </c>
      <c r="E1901" s="94">
        <v>299.57</v>
      </c>
      <c r="F1901" s="77" t="s">
        <v>94</v>
      </c>
      <c r="G1901" s="77" t="s">
        <v>101</v>
      </c>
      <c r="H1901" s="77"/>
      <c r="I1901" s="77"/>
      <c r="J1901" s="77"/>
      <c r="K1901" s="79"/>
      <c r="L1901" s="77"/>
      <c r="P1901" s="77"/>
      <c r="Q1901" s="77"/>
      <c r="R1901" s="77"/>
      <c r="S1901" s="77"/>
      <c r="V1901" s="77"/>
      <c r="W1901" s="77"/>
      <c r="X1901" s="77"/>
      <c r="Y1901" s="79"/>
      <c r="Z1901" s="79"/>
      <c r="AA1901" s="79"/>
      <c r="AB1901" s="79"/>
      <c r="AC1901" s="79"/>
      <c r="AD1901" s="79"/>
      <c r="AE1901" s="78"/>
      <c r="AF1901" s="77"/>
      <c r="AG1901" s="77"/>
      <c r="AH1901" s="77"/>
      <c r="AI1901" s="77"/>
      <c r="AJ1901" s="77"/>
      <c r="AK1901" s="77"/>
      <c r="AL1901" s="77"/>
      <c r="AM1901" s="77"/>
      <c r="AN1901" s="77"/>
      <c r="AO1901" s="77"/>
      <c r="AP1901" s="77"/>
      <c r="AQ1901" s="77"/>
      <c r="AR1901" s="77"/>
      <c r="AS1901" s="77"/>
      <c r="AT1901" s="77"/>
      <c r="AU1901" s="77"/>
    </row>
    <row r="1902" spans="1:47">
      <c r="A1902" s="77" t="s">
        <v>2304</v>
      </c>
      <c r="B1902" s="77" t="s">
        <v>2673</v>
      </c>
      <c r="C1902" s="78">
        <v>42612</v>
      </c>
      <c r="D1902" s="77" t="s">
        <v>4389</v>
      </c>
      <c r="E1902" s="94">
        <v>301.33999999999997</v>
      </c>
      <c r="F1902" s="77" t="s">
        <v>94</v>
      </c>
      <c r="G1902" s="77" t="s">
        <v>94</v>
      </c>
      <c r="H1902" s="77"/>
      <c r="I1902" s="77"/>
      <c r="J1902" s="77"/>
      <c r="K1902" s="79"/>
      <c r="L1902" s="77"/>
      <c r="P1902" s="77"/>
      <c r="Q1902" s="77"/>
      <c r="R1902" s="77"/>
      <c r="S1902" s="77"/>
      <c r="V1902" s="77"/>
      <c r="W1902" s="77"/>
      <c r="X1902" s="77"/>
      <c r="Y1902" s="79"/>
      <c r="Z1902" s="79"/>
      <c r="AA1902" s="79"/>
      <c r="AB1902" s="79"/>
      <c r="AC1902" s="79"/>
      <c r="AD1902" s="79"/>
      <c r="AE1902" s="78"/>
      <c r="AF1902" s="77"/>
      <c r="AG1902" s="77"/>
      <c r="AH1902" s="77"/>
      <c r="AI1902" s="77"/>
      <c r="AJ1902" s="77"/>
      <c r="AK1902" s="77"/>
      <c r="AL1902" s="77"/>
      <c r="AM1902" s="77"/>
      <c r="AN1902" s="77"/>
      <c r="AO1902" s="77"/>
      <c r="AP1902" s="77"/>
      <c r="AQ1902" s="77"/>
      <c r="AR1902" s="77"/>
      <c r="AS1902" s="77"/>
      <c r="AT1902" s="77"/>
      <c r="AU1902" s="77"/>
    </row>
    <row r="1903" spans="1:47">
      <c r="A1903" s="77" t="s">
        <v>2304</v>
      </c>
      <c r="B1903" s="77" t="s">
        <v>2673</v>
      </c>
      <c r="C1903" s="78">
        <v>42612</v>
      </c>
      <c r="D1903" s="77" t="s">
        <v>4390</v>
      </c>
      <c r="E1903" s="94">
        <v>304.83999999999997</v>
      </c>
      <c r="F1903" s="77" t="s">
        <v>94</v>
      </c>
      <c r="G1903" s="77" t="s">
        <v>105</v>
      </c>
      <c r="H1903" s="77"/>
      <c r="I1903" s="77"/>
      <c r="J1903" s="77"/>
      <c r="K1903" s="79"/>
      <c r="L1903" s="77"/>
      <c r="P1903" s="77"/>
      <c r="Q1903" s="77"/>
      <c r="R1903" s="77"/>
      <c r="S1903" s="77"/>
      <c r="V1903" s="77"/>
      <c r="W1903" s="77"/>
      <c r="X1903" s="77"/>
      <c r="Y1903" s="79"/>
      <c r="Z1903" s="79"/>
      <c r="AA1903" s="79"/>
      <c r="AB1903" s="79"/>
      <c r="AC1903" s="79"/>
      <c r="AD1903" s="79"/>
      <c r="AE1903" s="78"/>
      <c r="AF1903" s="77"/>
      <c r="AG1903" s="77"/>
      <c r="AH1903" s="77"/>
      <c r="AI1903" s="77"/>
      <c r="AJ1903" s="77"/>
      <c r="AK1903" s="77"/>
      <c r="AL1903" s="77"/>
      <c r="AM1903" s="77"/>
      <c r="AN1903" s="77"/>
      <c r="AO1903" s="77"/>
      <c r="AP1903" s="77"/>
      <c r="AQ1903" s="77"/>
      <c r="AR1903" s="77"/>
      <c r="AS1903" s="77"/>
      <c r="AT1903" s="77"/>
      <c r="AU1903" s="77"/>
    </row>
    <row r="1904" spans="1:47">
      <c r="A1904" s="77" t="s">
        <v>2304</v>
      </c>
      <c r="B1904" s="77" t="s">
        <v>2673</v>
      </c>
      <c r="C1904" s="78">
        <v>42612</v>
      </c>
      <c r="D1904" s="77" t="s">
        <v>4391</v>
      </c>
      <c r="E1904" s="94">
        <v>321.55</v>
      </c>
      <c r="F1904" s="77" t="s">
        <v>94</v>
      </c>
      <c r="G1904" s="77" t="s">
        <v>105</v>
      </c>
      <c r="H1904" s="77"/>
      <c r="I1904" s="77"/>
      <c r="J1904" s="77"/>
      <c r="K1904" s="79"/>
      <c r="L1904" s="77"/>
      <c r="P1904" s="77"/>
      <c r="Q1904" s="77"/>
      <c r="R1904" s="77"/>
      <c r="S1904" s="77"/>
      <c r="V1904" s="77"/>
      <c r="W1904" s="77"/>
      <c r="X1904" s="77"/>
      <c r="Y1904" s="79"/>
      <c r="Z1904" s="79"/>
      <c r="AA1904" s="79"/>
      <c r="AB1904" s="79"/>
      <c r="AC1904" s="79"/>
      <c r="AD1904" s="79"/>
      <c r="AE1904" s="78"/>
      <c r="AF1904" s="77"/>
      <c r="AG1904" s="77"/>
      <c r="AH1904" s="77"/>
      <c r="AI1904" s="77"/>
      <c r="AJ1904" s="77"/>
      <c r="AK1904" s="77"/>
      <c r="AL1904" s="77"/>
      <c r="AM1904" s="77"/>
      <c r="AN1904" s="77"/>
      <c r="AO1904" s="77"/>
      <c r="AP1904" s="77"/>
      <c r="AQ1904" s="77"/>
      <c r="AR1904" s="77"/>
      <c r="AS1904" s="77"/>
      <c r="AT1904" s="77"/>
      <c r="AU1904" s="77"/>
    </row>
    <row r="1905" spans="1:47">
      <c r="A1905" s="77" t="s">
        <v>2304</v>
      </c>
      <c r="B1905" s="77" t="s">
        <v>2673</v>
      </c>
      <c r="C1905" s="78">
        <v>42612</v>
      </c>
      <c r="D1905" s="77" t="s">
        <v>4392</v>
      </c>
      <c r="E1905" s="94">
        <v>323.37</v>
      </c>
      <c r="F1905" s="77" t="s">
        <v>94</v>
      </c>
      <c r="G1905" s="77" t="s">
        <v>116</v>
      </c>
      <c r="H1905" s="77"/>
      <c r="I1905" s="77"/>
      <c r="J1905" s="77"/>
      <c r="K1905" s="79"/>
      <c r="L1905" s="77"/>
      <c r="P1905" s="77"/>
      <c r="Q1905" s="77"/>
      <c r="R1905" s="77"/>
      <c r="S1905" s="77"/>
      <c r="V1905" s="77"/>
      <c r="W1905" s="77"/>
      <c r="X1905" s="77"/>
      <c r="Y1905" s="79"/>
      <c r="Z1905" s="79"/>
      <c r="AA1905" s="79"/>
      <c r="AB1905" s="79"/>
      <c r="AC1905" s="79"/>
      <c r="AD1905" s="79"/>
      <c r="AE1905" s="78"/>
      <c r="AF1905" s="77"/>
      <c r="AG1905" s="77"/>
      <c r="AH1905" s="77"/>
      <c r="AI1905" s="77"/>
      <c r="AJ1905" s="77"/>
      <c r="AK1905" s="77"/>
      <c r="AL1905" s="77"/>
      <c r="AM1905" s="77"/>
      <c r="AN1905" s="77"/>
      <c r="AO1905" s="77"/>
      <c r="AP1905" s="77"/>
      <c r="AQ1905" s="77"/>
      <c r="AR1905" s="77"/>
      <c r="AS1905" s="77"/>
      <c r="AT1905" s="77"/>
      <c r="AU1905" s="77"/>
    </row>
    <row r="1906" spans="1:47">
      <c r="A1906" s="77" t="s">
        <v>2304</v>
      </c>
      <c r="B1906" s="77" t="s">
        <v>2673</v>
      </c>
      <c r="C1906" s="78">
        <v>42612</v>
      </c>
      <c r="D1906" s="77" t="s">
        <v>4393</v>
      </c>
      <c r="E1906" s="94">
        <v>330.97</v>
      </c>
      <c r="F1906" s="77" t="s">
        <v>94</v>
      </c>
      <c r="G1906" s="77" t="s">
        <v>152</v>
      </c>
      <c r="H1906" s="77"/>
      <c r="I1906" s="77"/>
      <c r="J1906" s="77"/>
      <c r="K1906" s="79"/>
      <c r="L1906" s="77"/>
      <c r="P1906" s="77"/>
      <c r="Q1906" s="77"/>
      <c r="R1906" s="77"/>
      <c r="S1906" s="77"/>
      <c r="V1906" s="77"/>
      <c r="W1906" s="77"/>
      <c r="X1906" s="77"/>
      <c r="Y1906" s="79"/>
      <c r="Z1906" s="79"/>
      <c r="AA1906" s="79"/>
      <c r="AB1906" s="79"/>
      <c r="AC1906" s="79"/>
      <c r="AD1906" s="79"/>
      <c r="AE1906" s="78"/>
      <c r="AF1906" s="77"/>
      <c r="AG1906" s="77"/>
      <c r="AH1906" s="77"/>
      <c r="AI1906" s="77"/>
      <c r="AJ1906" s="77"/>
      <c r="AK1906" s="77"/>
      <c r="AL1906" s="77"/>
      <c r="AM1906" s="77"/>
      <c r="AN1906" s="77"/>
      <c r="AO1906" s="77"/>
      <c r="AP1906" s="77"/>
      <c r="AQ1906" s="77"/>
      <c r="AR1906" s="77"/>
      <c r="AS1906" s="77"/>
      <c r="AT1906" s="77"/>
      <c r="AU1906" s="77"/>
    </row>
    <row r="1907" spans="1:47">
      <c r="A1907" s="77" t="s">
        <v>2304</v>
      </c>
      <c r="B1907" s="77" t="s">
        <v>2673</v>
      </c>
      <c r="C1907" s="78">
        <v>42612</v>
      </c>
      <c r="D1907" s="77" t="s">
        <v>4394</v>
      </c>
      <c r="E1907" s="94">
        <v>344.42</v>
      </c>
      <c r="F1907" s="77" t="s">
        <v>94</v>
      </c>
      <c r="G1907" s="77" t="s">
        <v>94</v>
      </c>
      <c r="H1907" s="77"/>
      <c r="I1907" s="77"/>
      <c r="J1907" s="77"/>
      <c r="K1907" s="79"/>
      <c r="L1907" s="77"/>
      <c r="P1907" s="77"/>
      <c r="Q1907" s="77"/>
      <c r="R1907" s="77"/>
      <c r="S1907" s="77"/>
      <c r="V1907" s="77"/>
      <c r="W1907" s="77"/>
      <c r="X1907" s="77"/>
      <c r="Y1907" s="79"/>
      <c r="Z1907" s="79"/>
      <c r="AA1907" s="79"/>
      <c r="AB1907" s="79"/>
      <c r="AC1907" s="79"/>
      <c r="AD1907" s="79"/>
      <c r="AE1907" s="78"/>
      <c r="AF1907" s="77"/>
      <c r="AG1907" s="77"/>
      <c r="AH1907" s="77"/>
      <c r="AI1907" s="77"/>
      <c r="AJ1907" s="77"/>
      <c r="AK1907" s="77"/>
      <c r="AL1907" s="77"/>
      <c r="AM1907" s="77"/>
      <c r="AN1907" s="77"/>
      <c r="AO1907" s="77"/>
      <c r="AP1907" s="77"/>
      <c r="AQ1907" s="77"/>
      <c r="AR1907" s="77"/>
      <c r="AS1907" s="77"/>
      <c r="AT1907" s="77"/>
      <c r="AU1907" s="77"/>
    </row>
    <row r="1908" spans="1:47">
      <c r="A1908" s="77" t="s">
        <v>2304</v>
      </c>
      <c r="B1908" s="77" t="s">
        <v>2673</v>
      </c>
      <c r="C1908" s="78">
        <v>42612</v>
      </c>
      <c r="D1908" s="77" t="s">
        <v>4395</v>
      </c>
      <c r="E1908" s="94">
        <v>379.5</v>
      </c>
      <c r="F1908" s="77" t="s">
        <v>94</v>
      </c>
      <c r="G1908" s="77" t="s">
        <v>94</v>
      </c>
      <c r="H1908" s="77"/>
      <c r="I1908" s="77"/>
      <c r="J1908" s="77"/>
      <c r="K1908" s="79"/>
      <c r="L1908" s="77"/>
      <c r="P1908" s="77"/>
      <c r="Q1908" s="77"/>
      <c r="R1908" s="77"/>
      <c r="S1908" s="77"/>
      <c r="V1908" s="77"/>
      <c r="W1908" s="77"/>
      <c r="X1908" s="77"/>
      <c r="Y1908" s="79"/>
      <c r="Z1908" s="79"/>
      <c r="AA1908" s="79"/>
      <c r="AB1908" s="79"/>
      <c r="AC1908" s="79"/>
      <c r="AD1908" s="79"/>
      <c r="AE1908" s="78"/>
      <c r="AF1908" s="77"/>
      <c r="AG1908" s="77"/>
      <c r="AH1908" s="77"/>
      <c r="AI1908" s="77"/>
      <c r="AJ1908" s="77"/>
      <c r="AK1908" s="77"/>
      <c r="AL1908" s="77"/>
      <c r="AM1908" s="77"/>
      <c r="AN1908" s="77"/>
      <c r="AO1908" s="77"/>
      <c r="AP1908" s="77"/>
      <c r="AQ1908" s="77"/>
      <c r="AR1908" s="77"/>
      <c r="AS1908" s="77"/>
      <c r="AT1908" s="77"/>
      <c r="AU1908" s="77"/>
    </row>
    <row r="1909" spans="1:47">
      <c r="A1909" s="77" t="s">
        <v>2304</v>
      </c>
      <c r="B1909" s="77" t="s">
        <v>2673</v>
      </c>
      <c r="C1909" s="78">
        <v>42612</v>
      </c>
      <c r="D1909" s="77" t="s">
        <v>4396</v>
      </c>
      <c r="E1909" s="94">
        <v>381.15</v>
      </c>
      <c r="F1909" s="77" t="s">
        <v>94</v>
      </c>
      <c r="G1909" s="77" t="s">
        <v>300</v>
      </c>
      <c r="H1909" s="77"/>
      <c r="I1909" s="77"/>
      <c r="J1909" s="77"/>
      <c r="K1909" s="79"/>
      <c r="L1909" s="77"/>
      <c r="P1909" s="77"/>
      <c r="Q1909" s="77"/>
      <c r="R1909" s="77"/>
      <c r="S1909" s="77"/>
      <c r="V1909" s="77"/>
      <c r="W1909" s="77"/>
      <c r="X1909" s="77"/>
      <c r="Y1909" s="79"/>
      <c r="Z1909" s="79"/>
      <c r="AA1909" s="79"/>
      <c r="AB1909" s="79"/>
      <c r="AC1909" s="79"/>
      <c r="AD1909" s="79"/>
      <c r="AE1909" s="78"/>
      <c r="AF1909" s="77"/>
      <c r="AG1909" s="77"/>
      <c r="AH1909" s="77"/>
      <c r="AI1909" s="77"/>
      <c r="AJ1909" s="77"/>
      <c r="AK1909" s="77"/>
      <c r="AL1909" s="77"/>
      <c r="AM1909" s="77"/>
      <c r="AN1909" s="77"/>
      <c r="AO1909" s="77"/>
      <c r="AP1909" s="77"/>
      <c r="AQ1909" s="77"/>
      <c r="AR1909" s="77"/>
      <c r="AS1909" s="77"/>
      <c r="AT1909" s="77"/>
      <c r="AU1909" s="77"/>
    </row>
    <row r="1910" spans="1:47">
      <c r="A1910" s="77" t="s">
        <v>2304</v>
      </c>
      <c r="B1910" s="77" t="s">
        <v>2673</v>
      </c>
      <c r="C1910" s="78">
        <v>42612</v>
      </c>
      <c r="D1910" s="77" t="s">
        <v>4397</v>
      </c>
      <c r="E1910" s="94">
        <v>442.09</v>
      </c>
      <c r="F1910" s="77" t="s">
        <v>94</v>
      </c>
      <c r="G1910" s="77" t="s">
        <v>94</v>
      </c>
      <c r="H1910" s="77"/>
      <c r="I1910" s="77"/>
      <c r="J1910" s="77"/>
      <c r="K1910" s="79"/>
      <c r="L1910" s="77"/>
      <c r="P1910" s="77"/>
      <c r="Q1910" s="77"/>
      <c r="R1910" s="77"/>
      <c r="S1910" s="77"/>
      <c r="V1910" s="77"/>
      <c r="W1910" s="77"/>
      <c r="X1910" s="77"/>
      <c r="Y1910" s="79"/>
      <c r="Z1910" s="79"/>
      <c r="AA1910" s="79"/>
      <c r="AB1910" s="79"/>
      <c r="AC1910" s="79"/>
      <c r="AD1910" s="79"/>
      <c r="AE1910" s="78"/>
      <c r="AF1910" s="77"/>
      <c r="AG1910" s="77"/>
      <c r="AH1910" s="77"/>
      <c r="AI1910" s="77"/>
      <c r="AJ1910" s="77"/>
      <c r="AK1910" s="77"/>
      <c r="AL1910" s="77"/>
      <c r="AM1910" s="77"/>
      <c r="AN1910" s="77"/>
      <c r="AO1910" s="77"/>
      <c r="AP1910" s="77"/>
      <c r="AQ1910" s="77"/>
      <c r="AR1910" s="77"/>
      <c r="AS1910" s="77"/>
      <c r="AT1910" s="77"/>
      <c r="AU1910" s="77"/>
    </row>
    <row r="1911" spans="1:47">
      <c r="A1911" s="77" t="s">
        <v>2304</v>
      </c>
      <c r="B1911" s="77" t="s">
        <v>2673</v>
      </c>
      <c r="C1911" s="78">
        <v>42612</v>
      </c>
      <c r="D1911" s="77" t="s">
        <v>4398</v>
      </c>
      <c r="E1911" s="94">
        <v>543.55999999999995</v>
      </c>
      <c r="F1911" s="77" t="s">
        <v>94</v>
      </c>
      <c r="G1911" s="77" t="s">
        <v>116</v>
      </c>
      <c r="H1911" s="77"/>
      <c r="I1911" s="77"/>
      <c r="J1911" s="77"/>
      <c r="K1911" s="79"/>
      <c r="L1911" s="77"/>
      <c r="P1911" s="77"/>
      <c r="Q1911" s="77"/>
      <c r="R1911" s="77"/>
      <c r="S1911" s="77"/>
      <c r="V1911" s="77"/>
      <c r="W1911" s="77"/>
      <c r="X1911" s="77"/>
      <c r="Y1911" s="79"/>
      <c r="Z1911" s="79"/>
      <c r="AA1911" s="79"/>
      <c r="AB1911" s="79"/>
      <c r="AC1911" s="79"/>
      <c r="AD1911" s="79"/>
      <c r="AE1911" s="78"/>
      <c r="AF1911" s="77"/>
      <c r="AG1911" s="77"/>
      <c r="AH1911" s="77"/>
      <c r="AI1911" s="77"/>
      <c r="AJ1911" s="77"/>
      <c r="AK1911" s="77"/>
      <c r="AL1911" s="77"/>
      <c r="AM1911" s="77"/>
      <c r="AN1911" s="77"/>
      <c r="AO1911" s="77"/>
      <c r="AP1911" s="77"/>
      <c r="AQ1911" s="77"/>
      <c r="AR1911" s="77"/>
      <c r="AS1911" s="77"/>
      <c r="AT1911" s="77"/>
      <c r="AU1911" s="77"/>
    </row>
    <row r="1912" spans="1:47">
      <c r="A1912" s="77" t="s">
        <v>2304</v>
      </c>
      <c r="B1912" s="77" t="s">
        <v>2673</v>
      </c>
      <c r="C1912" s="78">
        <v>42612</v>
      </c>
      <c r="D1912" s="77" t="s">
        <v>4399</v>
      </c>
      <c r="E1912" s="94">
        <v>672.55</v>
      </c>
      <c r="F1912" s="77" t="s">
        <v>94</v>
      </c>
      <c r="G1912" s="77" t="s">
        <v>105</v>
      </c>
      <c r="H1912" s="77"/>
      <c r="I1912" s="77"/>
      <c r="J1912" s="77"/>
      <c r="K1912" s="79"/>
      <c r="L1912" s="77"/>
      <c r="P1912" s="77"/>
      <c r="Q1912" s="77"/>
      <c r="R1912" s="77"/>
      <c r="S1912" s="77"/>
      <c r="V1912" s="77"/>
      <c r="W1912" s="77"/>
      <c r="X1912" s="77"/>
      <c r="Y1912" s="79"/>
      <c r="Z1912" s="79"/>
      <c r="AA1912" s="79"/>
      <c r="AB1912" s="79"/>
      <c r="AC1912" s="79"/>
      <c r="AD1912" s="79"/>
      <c r="AE1912" s="78"/>
      <c r="AF1912" s="77"/>
      <c r="AG1912" s="77"/>
      <c r="AH1912" s="77"/>
      <c r="AI1912" s="77"/>
      <c r="AJ1912" s="77"/>
      <c r="AK1912" s="77"/>
      <c r="AL1912" s="77"/>
      <c r="AM1912" s="77"/>
      <c r="AN1912" s="77"/>
      <c r="AO1912" s="77"/>
      <c r="AP1912" s="77"/>
      <c r="AQ1912" s="77"/>
      <c r="AR1912" s="77"/>
      <c r="AS1912" s="77"/>
      <c r="AT1912" s="77"/>
      <c r="AU1912" s="77"/>
    </row>
    <row r="1913" spans="1:47">
      <c r="A1913" s="77" t="s">
        <v>2304</v>
      </c>
      <c r="B1913" s="77" t="s">
        <v>2673</v>
      </c>
      <c r="C1913" s="78">
        <v>42612</v>
      </c>
      <c r="D1913" s="77" t="s">
        <v>4400</v>
      </c>
      <c r="E1913" s="94">
        <v>748.15</v>
      </c>
      <c r="F1913" s="77" t="s">
        <v>94</v>
      </c>
      <c r="G1913" s="77" t="s">
        <v>94</v>
      </c>
      <c r="H1913" s="77"/>
      <c r="I1913" s="77"/>
      <c r="J1913" s="77"/>
      <c r="K1913" s="79"/>
      <c r="L1913" s="77"/>
      <c r="P1913" s="77"/>
      <c r="Q1913" s="77"/>
      <c r="R1913" s="77"/>
      <c r="S1913" s="77"/>
      <c r="V1913" s="77"/>
      <c r="W1913" s="77"/>
      <c r="X1913" s="77"/>
      <c r="Y1913" s="79"/>
      <c r="Z1913" s="79"/>
      <c r="AA1913" s="79"/>
      <c r="AB1913" s="79"/>
      <c r="AC1913" s="79"/>
      <c r="AD1913" s="79"/>
      <c r="AE1913" s="78"/>
      <c r="AF1913" s="77"/>
      <c r="AG1913" s="77"/>
      <c r="AH1913" s="77"/>
      <c r="AI1913" s="77"/>
      <c r="AJ1913" s="77"/>
      <c r="AK1913" s="77"/>
      <c r="AL1913" s="77"/>
      <c r="AM1913" s="77"/>
      <c r="AN1913" s="77"/>
      <c r="AO1913" s="77"/>
      <c r="AP1913" s="77"/>
      <c r="AQ1913" s="77"/>
      <c r="AR1913" s="77"/>
      <c r="AS1913" s="77"/>
      <c r="AT1913" s="77"/>
      <c r="AU1913" s="77"/>
    </row>
    <row r="1914" spans="1:47">
      <c r="A1914" s="77" t="s">
        <v>2304</v>
      </c>
      <c r="B1914" s="77" t="s">
        <v>2673</v>
      </c>
      <c r="C1914" s="78">
        <v>42612</v>
      </c>
      <c r="D1914" s="77" t="s">
        <v>4401</v>
      </c>
      <c r="E1914" s="94">
        <v>943.7</v>
      </c>
      <c r="F1914" s="77" t="s">
        <v>94</v>
      </c>
      <c r="G1914" s="77" t="s">
        <v>135</v>
      </c>
      <c r="H1914" s="77"/>
      <c r="I1914" s="77"/>
      <c r="J1914" s="77"/>
      <c r="K1914" s="79"/>
      <c r="L1914" s="77"/>
      <c r="P1914" s="77"/>
      <c r="Q1914" s="77"/>
      <c r="R1914" s="77"/>
      <c r="S1914" s="77"/>
      <c r="V1914" s="77"/>
      <c r="W1914" s="77"/>
      <c r="X1914" s="77"/>
      <c r="Y1914" s="79"/>
      <c r="Z1914" s="79"/>
      <c r="AA1914" s="79"/>
      <c r="AB1914" s="79"/>
      <c r="AC1914" s="79"/>
      <c r="AD1914" s="79"/>
      <c r="AE1914" s="78"/>
      <c r="AF1914" s="77"/>
      <c r="AG1914" s="77"/>
      <c r="AH1914" s="77"/>
      <c r="AI1914" s="77"/>
      <c r="AJ1914" s="77"/>
      <c r="AK1914" s="77"/>
      <c r="AL1914" s="77"/>
      <c r="AM1914" s="77"/>
      <c r="AN1914" s="77"/>
      <c r="AO1914" s="77"/>
      <c r="AP1914" s="77"/>
      <c r="AQ1914" s="77"/>
      <c r="AR1914" s="77"/>
      <c r="AS1914" s="77"/>
      <c r="AT1914" s="77"/>
      <c r="AU1914" s="77"/>
    </row>
    <row r="1915" spans="1:47">
      <c r="A1915" s="77" t="s">
        <v>2304</v>
      </c>
      <c r="B1915" s="77" t="s">
        <v>2673</v>
      </c>
      <c r="C1915" s="78">
        <v>42612</v>
      </c>
      <c r="D1915" s="77" t="s">
        <v>4402</v>
      </c>
      <c r="E1915" s="94">
        <v>986.31</v>
      </c>
      <c r="F1915" s="77" t="s">
        <v>94</v>
      </c>
      <c r="G1915" s="77" t="s">
        <v>94</v>
      </c>
      <c r="H1915" s="77"/>
      <c r="I1915" s="77"/>
      <c r="J1915" s="77"/>
      <c r="K1915" s="79"/>
      <c r="L1915" s="77"/>
      <c r="P1915" s="77"/>
      <c r="Q1915" s="77"/>
      <c r="R1915" s="77"/>
      <c r="S1915" s="77"/>
      <c r="V1915" s="77"/>
      <c r="W1915" s="77"/>
      <c r="X1915" s="77"/>
      <c r="Y1915" s="79"/>
      <c r="Z1915" s="79"/>
      <c r="AA1915" s="79"/>
      <c r="AB1915" s="79"/>
      <c r="AC1915" s="79"/>
      <c r="AD1915" s="79"/>
      <c r="AE1915" s="78"/>
      <c r="AF1915" s="77"/>
      <c r="AG1915" s="77"/>
      <c r="AH1915" s="77"/>
      <c r="AI1915" s="77"/>
      <c r="AJ1915" s="77"/>
      <c r="AK1915" s="77"/>
      <c r="AL1915" s="77"/>
      <c r="AM1915" s="77"/>
      <c r="AN1915" s="77"/>
      <c r="AO1915" s="77"/>
      <c r="AP1915" s="77"/>
      <c r="AQ1915" s="77"/>
      <c r="AR1915" s="77"/>
      <c r="AS1915" s="77"/>
      <c r="AT1915" s="77"/>
      <c r="AU1915" s="77"/>
    </row>
    <row r="1916" spans="1:47">
      <c r="A1916" s="77" t="s">
        <v>2304</v>
      </c>
      <c r="B1916" s="77" t="s">
        <v>2673</v>
      </c>
      <c r="C1916" s="78">
        <v>42612</v>
      </c>
      <c r="D1916" s="77" t="s">
        <v>4403</v>
      </c>
      <c r="E1916" s="94">
        <v>1329.86</v>
      </c>
      <c r="F1916" s="77" t="s">
        <v>94</v>
      </c>
      <c r="G1916" s="77" t="s">
        <v>135</v>
      </c>
      <c r="H1916" s="77"/>
      <c r="I1916" s="77"/>
      <c r="J1916" s="77"/>
      <c r="K1916" s="79"/>
      <c r="L1916" s="77"/>
      <c r="P1916" s="77"/>
      <c r="Q1916" s="77"/>
      <c r="R1916" s="77"/>
      <c r="S1916" s="77"/>
      <c r="V1916" s="77"/>
      <c r="W1916" s="77"/>
      <c r="X1916" s="77"/>
      <c r="Y1916" s="79"/>
      <c r="Z1916" s="79"/>
      <c r="AA1916" s="79"/>
      <c r="AB1916" s="79"/>
      <c r="AC1916" s="79"/>
      <c r="AD1916" s="79"/>
      <c r="AE1916" s="78"/>
      <c r="AF1916" s="77"/>
      <c r="AG1916" s="77"/>
      <c r="AH1916" s="77"/>
      <c r="AI1916" s="77"/>
      <c r="AJ1916" s="77"/>
      <c r="AK1916" s="77"/>
      <c r="AL1916" s="77"/>
      <c r="AM1916" s="77"/>
      <c r="AN1916" s="77"/>
      <c r="AO1916" s="77"/>
      <c r="AP1916" s="77"/>
      <c r="AQ1916" s="77"/>
      <c r="AR1916" s="77"/>
      <c r="AS1916" s="77"/>
      <c r="AT1916" s="77"/>
      <c r="AU1916" s="77"/>
    </row>
    <row r="1917" spans="1:47">
      <c r="A1917" s="77" t="s">
        <v>2304</v>
      </c>
      <c r="B1917" s="77" t="s">
        <v>2673</v>
      </c>
      <c r="C1917" s="78">
        <v>42612</v>
      </c>
      <c r="D1917" s="77" t="s">
        <v>4404</v>
      </c>
      <c r="E1917" s="94">
        <v>2568.14</v>
      </c>
      <c r="F1917" s="77" t="s">
        <v>94</v>
      </c>
      <c r="G1917" s="77" t="s">
        <v>135</v>
      </c>
      <c r="H1917" s="77"/>
      <c r="I1917" s="77"/>
      <c r="J1917" s="77"/>
      <c r="K1917" s="79"/>
      <c r="L1917" s="77"/>
      <c r="P1917" s="77"/>
      <c r="Q1917" s="77"/>
      <c r="R1917" s="77"/>
      <c r="S1917" s="77"/>
      <c r="V1917" s="77"/>
      <c r="W1917" s="77"/>
      <c r="X1917" s="77"/>
      <c r="Y1917" s="79"/>
      <c r="Z1917" s="79"/>
      <c r="AA1917" s="79"/>
      <c r="AB1917" s="79"/>
      <c r="AC1917" s="79"/>
      <c r="AD1917" s="79"/>
      <c r="AE1917" s="78"/>
      <c r="AF1917" s="77"/>
      <c r="AG1917" s="77"/>
      <c r="AH1917" s="77"/>
      <c r="AI1917" s="77"/>
      <c r="AJ1917" s="77"/>
      <c r="AK1917" s="77"/>
      <c r="AL1917" s="77"/>
      <c r="AM1917" s="77"/>
      <c r="AN1917" s="77"/>
      <c r="AO1917" s="77"/>
      <c r="AP1917" s="77"/>
      <c r="AQ1917" s="77"/>
      <c r="AR1917" s="77"/>
      <c r="AS1917" s="77"/>
      <c r="AT1917" s="77"/>
      <c r="AU1917" s="77"/>
    </row>
    <row r="1918" spans="1:47">
      <c r="A1918" s="77" t="s">
        <v>2304</v>
      </c>
      <c r="B1918" s="77" t="s">
        <v>2673</v>
      </c>
      <c r="C1918" s="78">
        <v>42642</v>
      </c>
      <c r="D1918" s="77" t="s">
        <v>4405</v>
      </c>
      <c r="E1918" s="94">
        <v>0.02</v>
      </c>
      <c r="F1918" s="77" t="s">
        <v>94</v>
      </c>
      <c r="G1918" s="77" t="s">
        <v>108</v>
      </c>
      <c r="H1918" s="77"/>
      <c r="I1918" s="77"/>
      <c r="J1918" s="77"/>
      <c r="K1918" s="79"/>
      <c r="L1918" s="77"/>
      <c r="P1918" s="77"/>
      <c r="Q1918" s="77"/>
      <c r="R1918" s="77"/>
      <c r="S1918" s="77"/>
      <c r="V1918" s="77"/>
      <c r="W1918" s="77"/>
      <c r="X1918" s="77"/>
      <c r="Y1918" s="79"/>
      <c r="Z1918" s="79"/>
      <c r="AA1918" s="79"/>
      <c r="AB1918" s="79"/>
      <c r="AC1918" s="79"/>
      <c r="AD1918" s="79"/>
      <c r="AE1918" s="78"/>
      <c r="AF1918" s="77"/>
      <c r="AG1918" s="77"/>
      <c r="AH1918" s="77"/>
      <c r="AI1918" s="77"/>
      <c r="AJ1918" s="77"/>
      <c r="AK1918" s="77"/>
      <c r="AL1918" s="77"/>
      <c r="AM1918" s="77"/>
      <c r="AN1918" s="77"/>
      <c r="AO1918" s="77"/>
      <c r="AP1918" s="77"/>
      <c r="AQ1918" s="77"/>
      <c r="AR1918" s="77"/>
      <c r="AS1918" s="77"/>
      <c r="AT1918" s="77"/>
      <c r="AU1918" s="77"/>
    </row>
    <row r="1919" spans="1:47">
      <c r="A1919" s="77" t="s">
        <v>2304</v>
      </c>
      <c r="B1919" s="77" t="s">
        <v>2673</v>
      </c>
      <c r="C1919" s="78">
        <v>42642</v>
      </c>
      <c r="D1919" s="77" t="s">
        <v>4406</v>
      </c>
      <c r="E1919" s="94">
        <v>0.03</v>
      </c>
      <c r="F1919" s="77" t="s">
        <v>94</v>
      </c>
      <c r="G1919" s="77" t="s">
        <v>186</v>
      </c>
      <c r="H1919" s="77"/>
      <c r="I1919" s="77"/>
      <c r="J1919" s="77"/>
      <c r="K1919" s="79"/>
      <c r="L1919" s="77"/>
      <c r="P1919" s="77"/>
      <c r="Q1919" s="77"/>
      <c r="R1919" s="77"/>
      <c r="S1919" s="77"/>
      <c r="V1919" s="77"/>
      <c r="W1919" s="77"/>
      <c r="X1919" s="77"/>
      <c r="Y1919" s="79"/>
      <c r="Z1919" s="79"/>
      <c r="AA1919" s="79"/>
      <c r="AB1919" s="79"/>
      <c r="AC1919" s="79"/>
      <c r="AD1919" s="79"/>
      <c r="AE1919" s="78"/>
      <c r="AF1919" s="77"/>
      <c r="AG1919" s="77"/>
      <c r="AH1919" s="77"/>
      <c r="AI1919" s="77"/>
      <c r="AJ1919" s="77"/>
      <c r="AK1919" s="77"/>
      <c r="AL1919" s="77"/>
      <c r="AM1919" s="77"/>
      <c r="AN1919" s="77"/>
      <c r="AO1919" s="77"/>
      <c r="AP1919" s="77"/>
      <c r="AQ1919" s="77"/>
      <c r="AR1919" s="77"/>
      <c r="AS1919" s="77"/>
      <c r="AT1919" s="77"/>
      <c r="AU1919" s="77"/>
    </row>
    <row r="1920" spans="1:47">
      <c r="A1920" s="77" t="s">
        <v>2304</v>
      </c>
      <c r="B1920" s="77" t="s">
        <v>2673</v>
      </c>
      <c r="C1920" s="78">
        <v>42642</v>
      </c>
      <c r="D1920" s="77" t="s">
        <v>4407</v>
      </c>
      <c r="E1920" s="94">
        <v>0.03</v>
      </c>
      <c r="F1920" s="77" t="s">
        <v>94</v>
      </c>
      <c r="G1920" s="77" t="s">
        <v>116</v>
      </c>
      <c r="H1920" s="77"/>
      <c r="I1920" s="77"/>
      <c r="J1920" s="77"/>
      <c r="K1920" s="79"/>
      <c r="L1920" s="77"/>
      <c r="P1920" s="77"/>
      <c r="Q1920" s="77"/>
      <c r="R1920" s="77"/>
      <c r="S1920" s="77"/>
      <c r="V1920" s="77"/>
      <c r="W1920" s="77"/>
      <c r="X1920" s="77"/>
      <c r="Y1920" s="79"/>
      <c r="Z1920" s="79"/>
      <c r="AA1920" s="79"/>
      <c r="AB1920" s="79"/>
      <c r="AC1920" s="79"/>
      <c r="AD1920" s="79"/>
      <c r="AE1920" s="78"/>
      <c r="AF1920" s="77"/>
      <c r="AG1920" s="77"/>
      <c r="AH1920" s="77"/>
      <c r="AI1920" s="77"/>
      <c r="AJ1920" s="77"/>
      <c r="AK1920" s="77"/>
      <c r="AL1920" s="77"/>
      <c r="AM1920" s="77"/>
      <c r="AN1920" s="77"/>
      <c r="AO1920" s="77"/>
      <c r="AP1920" s="77"/>
      <c r="AQ1920" s="77"/>
      <c r="AR1920" s="77"/>
      <c r="AS1920" s="77"/>
      <c r="AT1920" s="77"/>
      <c r="AU1920" s="77"/>
    </row>
    <row r="1921" spans="1:47">
      <c r="A1921" s="77" t="s">
        <v>2304</v>
      </c>
      <c r="B1921" s="77" t="s">
        <v>2673</v>
      </c>
      <c r="C1921" s="78">
        <v>42642</v>
      </c>
      <c r="D1921" s="77" t="s">
        <v>4408</v>
      </c>
      <c r="E1921" s="94">
        <v>0.09</v>
      </c>
      <c r="F1921" s="77" t="s">
        <v>94</v>
      </c>
      <c r="G1921" s="77" t="s">
        <v>3660</v>
      </c>
      <c r="H1921" s="77"/>
      <c r="I1921" s="77"/>
      <c r="J1921" s="77"/>
      <c r="K1921" s="79"/>
      <c r="L1921" s="77"/>
      <c r="P1921" s="77"/>
      <c r="Q1921" s="77"/>
      <c r="R1921" s="77"/>
      <c r="S1921" s="77"/>
      <c r="V1921" s="77"/>
      <c r="W1921" s="77"/>
      <c r="X1921" s="77"/>
      <c r="Y1921" s="79"/>
      <c r="Z1921" s="79"/>
      <c r="AA1921" s="79"/>
      <c r="AB1921" s="79"/>
      <c r="AC1921" s="79"/>
      <c r="AD1921" s="79"/>
      <c r="AE1921" s="78"/>
      <c r="AF1921" s="77"/>
      <c r="AG1921" s="77"/>
      <c r="AH1921" s="77"/>
      <c r="AI1921" s="77"/>
      <c r="AJ1921" s="77"/>
      <c r="AK1921" s="77"/>
      <c r="AL1921" s="77"/>
      <c r="AM1921" s="77"/>
      <c r="AN1921" s="77"/>
      <c r="AO1921" s="77"/>
      <c r="AP1921" s="77"/>
      <c r="AQ1921" s="77"/>
      <c r="AR1921" s="77"/>
      <c r="AS1921" s="77"/>
      <c r="AT1921" s="77"/>
      <c r="AU1921" s="77"/>
    </row>
    <row r="1922" spans="1:47">
      <c r="A1922" s="77" t="s">
        <v>2304</v>
      </c>
      <c r="B1922" s="77" t="s">
        <v>2673</v>
      </c>
      <c r="C1922" s="78">
        <v>42642</v>
      </c>
      <c r="D1922" s="77" t="s">
        <v>4409</v>
      </c>
      <c r="E1922" s="94">
        <v>0.17</v>
      </c>
      <c r="F1922" s="77" t="s">
        <v>94</v>
      </c>
      <c r="G1922" s="77" t="s">
        <v>135</v>
      </c>
      <c r="H1922" s="77"/>
      <c r="I1922" s="77"/>
      <c r="J1922" s="77"/>
      <c r="K1922" s="79"/>
      <c r="L1922" s="77"/>
      <c r="P1922" s="77"/>
      <c r="Q1922" s="77"/>
      <c r="R1922" s="77"/>
      <c r="S1922" s="77"/>
      <c r="V1922" s="77"/>
      <c r="W1922" s="77"/>
      <c r="X1922" s="77"/>
      <c r="Y1922" s="79"/>
      <c r="Z1922" s="79"/>
      <c r="AA1922" s="79"/>
      <c r="AB1922" s="79"/>
      <c r="AC1922" s="79"/>
      <c r="AD1922" s="79"/>
      <c r="AE1922" s="78"/>
      <c r="AF1922" s="77"/>
      <c r="AG1922" s="77"/>
      <c r="AH1922" s="77"/>
      <c r="AI1922" s="77"/>
      <c r="AJ1922" s="77"/>
      <c r="AK1922" s="77"/>
      <c r="AL1922" s="77"/>
      <c r="AM1922" s="77"/>
      <c r="AN1922" s="77"/>
      <c r="AO1922" s="77"/>
      <c r="AP1922" s="77"/>
      <c r="AQ1922" s="77"/>
      <c r="AR1922" s="77"/>
      <c r="AS1922" s="77"/>
      <c r="AT1922" s="77"/>
      <c r="AU1922" s="77"/>
    </row>
    <row r="1923" spans="1:47">
      <c r="A1923" s="77" t="s">
        <v>2304</v>
      </c>
      <c r="B1923" s="77" t="s">
        <v>2673</v>
      </c>
      <c r="C1923" s="78">
        <v>42642</v>
      </c>
      <c r="D1923" s="77" t="s">
        <v>4410</v>
      </c>
      <c r="E1923" s="94">
        <v>0.2</v>
      </c>
      <c r="F1923" s="77" t="s">
        <v>94</v>
      </c>
      <c r="G1923" s="77" t="s">
        <v>170</v>
      </c>
      <c r="H1923" s="77"/>
      <c r="I1923" s="77"/>
      <c r="J1923" s="77"/>
      <c r="K1923" s="79"/>
      <c r="L1923" s="77"/>
      <c r="P1923" s="77"/>
      <c r="Q1923" s="77"/>
      <c r="R1923" s="77"/>
      <c r="S1923" s="77"/>
      <c r="V1923" s="77"/>
      <c r="W1923" s="77"/>
      <c r="X1923" s="77"/>
      <c r="Y1923" s="79"/>
      <c r="Z1923" s="79"/>
      <c r="AA1923" s="79"/>
      <c r="AB1923" s="79"/>
      <c r="AC1923" s="79"/>
      <c r="AD1923" s="79"/>
      <c r="AE1923" s="78"/>
      <c r="AF1923" s="77"/>
      <c r="AG1923" s="77"/>
      <c r="AH1923" s="77"/>
      <c r="AI1923" s="77"/>
      <c r="AJ1923" s="77"/>
      <c r="AK1923" s="77"/>
      <c r="AL1923" s="77"/>
      <c r="AM1923" s="77"/>
      <c r="AN1923" s="77"/>
      <c r="AO1923" s="77"/>
      <c r="AP1923" s="77"/>
      <c r="AQ1923" s="77"/>
      <c r="AR1923" s="77"/>
      <c r="AS1923" s="77"/>
      <c r="AT1923" s="77"/>
      <c r="AU1923" s="77"/>
    </row>
    <row r="1924" spans="1:47">
      <c r="A1924" s="77" t="s">
        <v>2304</v>
      </c>
      <c r="B1924" s="77" t="s">
        <v>2673</v>
      </c>
      <c r="C1924" s="78">
        <v>42642</v>
      </c>
      <c r="D1924" s="77" t="s">
        <v>4411</v>
      </c>
      <c r="E1924" s="94">
        <v>0.27</v>
      </c>
      <c r="F1924" s="77" t="s">
        <v>94</v>
      </c>
      <c r="G1924" s="77" t="s">
        <v>131</v>
      </c>
      <c r="H1924" s="77"/>
      <c r="I1924" s="77"/>
      <c r="J1924" s="77"/>
      <c r="K1924" s="79"/>
      <c r="L1924" s="77"/>
      <c r="P1924" s="77"/>
      <c r="Q1924" s="77"/>
      <c r="R1924" s="77"/>
      <c r="S1924" s="77"/>
      <c r="V1924" s="77"/>
      <c r="W1924" s="77"/>
      <c r="X1924" s="77"/>
      <c r="Y1924" s="79"/>
      <c r="Z1924" s="79"/>
      <c r="AA1924" s="79"/>
      <c r="AB1924" s="79"/>
      <c r="AC1924" s="79"/>
      <c r="AD1924" s="79"/>
      <c r="AE1924" s="78"/>
      <c r="AF1924" s="77"/>
      <c r="AG1924" s="77"/>
      <c r="AH1924" s="77"/>
      <c r="AI1924" s="77"/>
      <c r="AJ1924" s="77"/>
      <c r="AK1924" s="77"/>
      <c r="AL1924" s="77"/>
      <c r="AM1924" s="77"/>
      <c r="AN1924" s="77"/>
      <c r="AO1924" s="77"/>
      <c r="AP1924" s="77"/>
      <c r="AQ1924" s="77"/>
      <c r="AR1924" s="77"/>
      <c r="AS1924" s="77"/>
      <c r="AT1924" s="77"/>
      <c r="AU1924" s="77"/>
    </row>
    <row r="1925" spans="1:47">
      <c r="A1925" s="77" t="s">
        <v>2304</v>
      </c>
      <c r="B1925" s="77" t="s">
        <v>2673</v>
      </c>
      <c r="C1925" s="78">
        <v>42642</v>
      </c>
      <c r="D1925" s="77" t="s">
        <v>4412</v>
      </c>
      <c r="E1925" s="94">
        <v>0.47</v>
      </c>
      <c r="F1925" s="77" t="s">
        <v>94</v>
      </c>
      <c r="G1925" s="77" t="s">
        <v>105</v>
      </c>
      <c r="H1925" s="77"/>
      <c r="I1925" s="77"/>
      <c r="J1925" s="77"/>
      <c r="K1925" s="79"/>
      <c r="L1925" s="77"/>
      <c r="P1925" s="77"/>
      <c r="Q1925" s="77"/>
      <c r="R1925" s="77"/>
      <c r="S1925" s="77"/>
      <c r="V1925" s="77"/>
      <c r="W1925" s="77"/>
      <c r="X1925" s="77"/>
      <c r="Y1925" s="79"/>
      <c r="Z1925" s="79"/>
      <c r="AA1925" s="79"/>
      <c r="AB1925" s="79"/>
      <c r="AC1925" s="79"/>
      <c r="AD1925" s="79"/>
      <c r="AE1925" s="78"/>
      <c r="AF1925" s="77"/>
      <c r="AG1925" s="77"/>
      <c r="AH1925" s="77"/>
      <c r="AI1925" s="77"/>
      <c r="AJ1925" s="77"/>
      <c r="AK1925" s="77"/>
      <c r="AL1925" s="77"/>
      <c r="AM1925" s="77"/>
      <c r="AN1925" s="77"/>
      <c r="AO1925" s="77"/>
      <c r="AP1925" s="77"/>
      <c r="AQ1925" s="77"/>
      <c r="AR1925" s="77"/>
      <c r="AS1925" s="77"/>
      <c r="AT1925" s="77"/>
      <c r="AU1925" s="77"/>
    </row>
    <row r="1926" spans="1:47">
      <c r="A1926" s="77" t="s">
        <v>2304</v>
      </c>
      <c r="B1926" s="77" t="s">
        <v>2673</v>
      </c>
      <c r="C1926" s="78">
        <v>42642</v>
      </c>
      <c r="D1926" s="77" t="s">
        <v>4413</v>
      </c>
      <c r="E1926" s="94">
        <v>0.48</v>
      </c>
      <c r="F1926" s="77" t="s">
        <v>94</v>
      </c>
      <c r="G1926" s="77" t="s">
        <v>116</v>
      </c>
      <c r="H1926" s="77"/>
      <c r="I1926" s="77"/>
      <c r="J1926" s="77"/>
      <c r="K1926" s="79"/>
      <c r="L1926" s="77"/>
      <c r="P1926" s="77"/>
      <c r="Q1926" s="77"/>
      <c r="R1926" s="77"/>
      <c r="S1926" s="77"/>
      <c r="V1926" s="77"/>
      <c r="W1926" s="77"/>
      <c r="X1926" s="77"/>
      <c r="Y1926" s="79"/>
      <c r="Z1926" s="79"/>
      <c r="AA1926" s="79"/>
      <c r="AB1926" s="79"/>
      <c r="AC1926" s="79"/>
      <c r="AD1926" s="79"/>
      <c r="AE1926" s="78"/>
      <c r="AF1926" s="77"/>
      <c r="AG1926" s="77"/>
      <c r="AH1926" s="77"/>
      <c r="AI1926" s="77"/>
      <c r="AJ1926" s="77"/>
      <c r="AK1926" s="77"/>
      <c r="AL1926" s="77"/>
      <c r="AM1926" s="77"/>
      <c r="AN1926" s="77"/>
      <c r="AO1926" s="77"/>
      <c r="AP1926" s="77"/>
      <c r="AQ1926" s="77"/>
      <c r="AR1926" s="77"/>
      <c r="AS1926" s="77"/>
      <c r="AT1926" s="77"/>
      <c r="AU1926" s="77"/>
    </row>
    <row r="1927" spans="1:47">
      <c r="A1927" s="77" t="s">
        <v>2304</v>
      </c>
      <c r="B1927" s="77" t="s">
        <v>2673</v>
      </c>
      <c r="C1927" s="78">
        <v>42642</v>
      </c>
      <c r="D1927" s="77" t="s">
        <v>4414</v>
      </c>
      <c r="E1927" s="94">
        <v>0.51</v>
      </c>
      <c r="F1927" s="77" t="s">
        <v>94</v>
      </c>
      <c r="G1927" s="77" t="s">
        <v>152</v>
      </c>
      <c r="H1927" s="77"/>
      <c r="I1927" s="77"/>
      <c r="J1927" s="77"/>
      <c r="K1927" s="79"/>
      <c r="L1927" s="77"/>
      <c r="P1927" s="77"/>
      <c r="Q1927" s="77"/>
      <c r="R1927" s="77"/>
      <c r="S1927" s="77"/>
      <c r="V1927" s="77"/>
      <c r="W1927" s="77"/>
      <c r="X1927" s="77"/>
      <c r="Y1927" s="79"/>
      <c r="Z1927" s="79"/>
      <c r="AA1927" s="79"/>
      <c r="AB1927" s="79"/>
      <c r="AC1927" s="79"/>
      <c r="AD1927" s="79"/>
      <c r="AE1927" s="78"/>
      <c r="AF1927" s="77"/>
      <c r="AG1927" s="77"/>
      <c r="AH1927" s="77"/>
      <c r="AI1927" s="77"/>
      <c r="AJ1927" s="77"/>
      <c r="AK1927" s="77"/>
      <c r="AL1927" s="77"/>
      <c r="AM1927" s="77"/>
      <c r="AN1927" s="77"/>
      <c r="AO1927" s="77"/>
      <c r="AP1927" s="77"/>
      <c r="AQ1927" s="77"/>
      <c r="AR1927" s="77"/>
      <c r="AS1927" s="77"/>
      <c r="AT1927" s="77"/>
      <c r="AU1927" s="77"/>
    </row>
    <row r="1928" spans="1:47">
      <c r="A1928" s="77" t="s">
        <v>2304</v>
      </c>
      <c r="B1928" s="77" t="s">
        <v>2673</v>
      </c>
      <c r="C1928" s="78">
        <v>42642</v>
      </c>
      <c r="D1928" s="77" t="s">
        <v>4415</v>
      </c>
      <c r="E1928" s="94">
        <v>0.55000000000000004</v>
      </c>
      <c r="F1928" s="77" t="s">
        <v>94</v>
      </c>
      <c r="G1928" s="77" t="s">
        <v>3660</v>
      </c>
      <c r="H1928" s="77"/>
      <c r="I1928" s="77"/>
      <c r="J1928" s="77"/>
      <c r="K1928" s="79"/>
      <c r="L1928" s="77"/>
      <c r="P1928" s="77"/>
      <c r="Q1928" s="77"/>
      <c r="R1928" s="77"/>
      <c r="S1928" s="77"/>
      <c r="V1928" s="77"/>
      <c r="W1928" s="77"/>
      <c r="X1928" s="77"/>
      <c r="Y1928" s="79"/>
      <c r="Z1928" s="79"/>
      <c r="AA1928" s="79"/>
      <c r="AB1928" s="79"/>
      <c r="AC1928" s="79"/>
      <c r="AD1928" s="79"/>
      <c r="AE1928" s="78"/>
      <c r="AF1928" s="77"/>
      <c r="AG1928" s="77"/>
      <c r="AH1928" s="77"/>
      <c r="AI1928" s="77"/>
      <c r="AJ1928" s="77"/>
      <c r="AK1928" s="77"/>
      <c r="AL1928" s="77"/>
      <c r="AM1928" s="77"/>
      <c r="AN1928" s="77"/>
      <c r="AO1928" s="77"/>
      <c r="AP1928" s="77"/>
      <c r="AQ1928" s="77"/>
      <c r="AR1928" s="77"/>
      <c r="AS1928" s="77"/>
      <c r="AT1928" s="77"/>
      <c r="AU1928" s="77"/>
    </row>
    <row r="1929" spans="1:47">
      <c r="A1929" s="77" t="s">
        <v>2304</v>
      </c>
      <c r="B1929" s="77" t="s">
        <v>2673</v>
      </c>
      <c r="C1929" s="78">
        <v>42642</v>
      </c>
      <c r="D1929" s="77" t="s">
        <v>4416</v>
      </c>
      <c r="E1929" s="94">
        <v>0.55000000000000004</v>
      </c>
      <c r="F1929" s="77" t="s">
        <v>94</v>
      </c>
      <c r="G1929" s="77" t="s">
        <v>94</v>
      </c>
      <c r="H1929" s="77"/>
      <c r="I1929" s="77"/>
      <c r="J1929" s="77"/>
      <c r="K1929" s="79"/>
      <c r="L1929" s="77"/>
      <c r="P1929" s="77"/>
      <c r="Q1929" s="77"/>
      <c r="R1929" s="77"/>
      <c r="S1929" s="77"/>
      <c r="V1929" s="77"/>
      <c r="W1929" s="77"/>
      <c r="X1929" s="77"/>
      <c r="Y1929" s="79"/>
      <c r="Z1929" s="79"/>
      <c r="AA1929" s="79"/>
      <c r="AB1929" s="79"/>
      <c r="AC1929" s="79"/>
      <c r="AD1929" s="79"/>
      <c r="AE1929" s="78"/>
      <c r="AF1929" s="77"/>
      <c r="AG1929" s="77"/>
      <c r="AH1929" s="77"/>
      <c r="AI1929" s="77"/>
      <c r="AJ1929" s="77"/>
      <c r="AK1929" s="77"/>
      <c r="AL1929" s="77"/>
      <c r="AM1929" s="77"/>
      <c r="AN1929" s="77"/>
      <c r="AO1929" s="77"/>
      <c r="AP1929" s="77"/>
      <c r="AQ1929" s="77"/>
      <c r="AR1929" s="77"/>
      <c r="AS1929" s="77"/>
      <c r="AT1929" s="77"/>
      <c r="AU1929" s="77"/>
    </row>
    <row r="1930" spans="1:47">
      <c r="A1930" s="77" t="s">
        <v>2304</v>
      </c>
      <c r="B1930" s="77" t="s">
        <v>2673</v>
      </c>
      <c r="C1930" s="78">
        <v>42642</v>
      </c>
      <c r="D1930" s="77" t="s">
        <v>4417</v>
      </c>
      <c r="E1930" s="94">
        <v>0.65</v>
      </c>
      <c r="F1930" s="77" t="s">
        <v>94</v>
      </c>
      <c r="G1930" s="77" t="s">
        <v>3660</v>
      </c>
      <c r="H1930" s="77"/>
      <c r="I1930" s="77"/>
      <c r="J1930" s="77"/>
      <c r="K1930" s="79"/>
      <c r="L1930" s="77"/>
      <c r="P1930" s="77"/>
      <c r="Q1930" s="77"/>
      <c r="R1930" s="77"/>
      <c r="S1930" s="77"/>
      <c r="V1930" s="77"/>
      <c r="W1930" s="77"/>
      <c r="X1930" s="77"/>
      <c r="Y1930" s="79"/>
      <c r="Z1930" s="79"/>
      <c r="AA1930" s="79"/>
      <c r="AB1930" s="79"/>
      <c r="AC1930" s="79"/>
      <c r="AD1930" s="79"/>
      <c r="AE1930" s="78"/>
      <c r="AF1930" s="77"/>
      <c r="AG1930" s="77"/>
      <c r="AH1930" s="77"/>
      <c r="AI1930" s="77"/>
      <c r="AJ1930" s="77"/>
      <c r="AK1930" s="77"/>
      <c r="AL1930" s="77"/>
      <c r="AM1930" s="77"/>
      <c r="AN1930" s="77"/>
      <c r="AO1930" s="77"/>
      <c r="AP1930" s="77"/>
      <c r="AQ1930" s="77"/>
      <c r="AR1930" s="77"/>
      <c r="AS1930" s="77"/>
      <c r="AT1930" s="77"/>
      <c r="AU1930" s="77"/>
    </row>
    <row r="1931" spans="1:47">
      <c r="A1931" s="77" t="s">
        <v>2304</v>
      </c>
      <c r="B1931" s="77" t="s">
        <v>2673</v>
      </c>
      <c r="C1931" s="78">
        <v>42642</v>
      </c>
      <c r="D1931" s="77" t="s">
        <v>4418</v>
      </c>
      <c r="E1931" s="94">
        <v>0.69</v>
      </c>
      <c r="F1931" s="77" t="s">
        <v>94</v>
      </c>
      <c r="G1931" s="77" t="s">
        <v>170</v>
      </c>
      <c r="H1931" s="77"/>
      <c r="I1931" s="77"/>
      <c r="J1931" s="77"/>
      <c r="K1931" s="79"/>
      <c r="L1931" s="77"/>
      <c r="P1931" s="77"/>
      <c r="Q1931" s="77"/>
      <c r="R1931" s="77"/>
      <c r="S1931" s="77"/>
      <c r="V1931" s="77"/>
      <c r="W1931" s="77"/>
      <c r="X1931" s="77"/>
      <c r="Y1931" s="79"/>
      <c r="Z1931" s="79"/>
      <c r="AA1931" s="79"/>
      <c r="AB1931" s="79"/>
      <c r="AC1931" s="79"/>
      <c r="AD1931" s="79"/>
      <c r="AE1931" s="78"/>
      <c r="AF1931" s="77"/>
      <c r="AG1931" s="77"/>
      <c r="AH1931" s="77"/>
      <c r="AI1931" s="77"/>
      <c r="AJ1931" s="77"/>
      <c r="AK1931" s="77"/>
      <c r="AL1931" s="77"/>
      <c r="AM1931" s="77"/>
      <c r="AN1931" s="77"/>
      <c r="AO1931" s="77"/>
      <c r="AP1931" s="77"/>
      <c r="AQ1931" s="77"/>
      <c r="AR1931" s="77"/>
      <c r="AS1931" s="77"/>
      <c r="AT1931" s="77"/>
      <c r="AU1931" s="77"/>
    </row>
    <row r="1932" spans="1:47">
      <c r="A1932" s="77" t="s">
        <v>2304</v>
      </c>
      <c r="B1932" s="77" t="s">
        <v>2673</v>
      </c>
      <c r="C1932" s="78">
        <v>42642</v>
      </c>
      <c r="D1932" s="77" t="s">
        <v>4419</v>
      </c>
      <c r="E1932" s="94">
        <v>0.74</v>
      </c>
      <c r="F1932" s="77" t="s">
        <v>94</v>
      </c>
      <c r="G1932" s="77" t="s">
        <v>170</v>
      </c>
      <c r="H1932" s="77"/>
      <c r="I1932" s="77"/>
      <c r="J1932" s="77"/>
      <c r="K1932" s="79"/>
      <c r="L1932" s="77"/>
      <c r="P1932" s="77"/>
      <c r="Q1932" s="77"/>
      <c r="R1932" s="77"/>
      <c r="S1932" s="77"/>
      <c r="V1932" s="77"/>
      <c r="W1932" s="77"/>
      <c r="X1932" s="77"/>
      <c r="Y1932" s="79"/>
      <c r="Z1932" s="79"/>
      <c r="AA1932" s="79"/>
      <c r="AB1932" s="79"/>
      <c r="AC1932" s="79"/>
      <c r="AD1932" s="79"/>
      <c r="AE1932" s="78"/>
      <c r="AF1932" s="77"/>
      <c r="AG1932" s="77"/>
      <c r="AH1932" s="77"/>
      <c r="AI1932" s="77"/>
      <c r="AJ1932" s="77"/>
      <c r="AK1932" s="77"/>
      <c r="AL1932" s="77"/>
      <c r="AM1932" s="77"/>
      <c r="AN1932" s="77"/>
      <c r="AO1932" s="77"/>
      <c r="AP1932" s="77"/>
      <c r="AQ1932" s="77"/>
      <c r="AR1932" s="77"/>
      <c r="AS1932" s="77"/>
      <c r="AT1932" s="77"/>
      <c r="AU1932" s="77"/>
    </row>
    <row r="1933" spans="1:47">
      <c r="A1933" s="77" t="s">
        <v>2304</v>
      </c>
      <c r="B1933" s="77" t="s">
        <v>2673</v>
      </c>
      <c r="C1933" s="78">
        <v>42642</v>
      </c>
      <c r="D1933" s="77" t="s">
        <v>4420</v>
      </c>
      <c r="E1933" s="94">
        <v>0.9</v>
      </c>
      <c r="F1933" s="77" t="s">
        <v>94</v>
      </c>
      <c r="G1933" s="77" t="s">
        <v>3660</v>
      </c>
      <c r="H1933" s="77"/>
      <c r="I1933" s="77"/>
      <c r="J1933" s="77"/>
      <c r="K1933" s="79"/>
      <c r="L1933" s="77"/>
      <c r="P1933" s="77"/>
      <c r="Q1933" s="77"/>
      <c r="R1933" s="77"/>
      <c r="S1933" s="77"/>
      <c r="V1933" s="77"/>
      <c r="W1933" s="77"/>
      <c r="X1933" s="77"/>
      <c r="Y1933" s="79"/>
      <c r="Z1933" s="79"/>
      <c r="AA1933" s="79"/>
      <c r="AB1933" s="79"/>
      <c r="AC1933" s="79"/>
      <c r="AD1933" s="79"/>
      <c r="AE1933" s="78"/>
      <c r="AF1933" s="77"/>
      <c r="AG1933" s="77"/>
      <c r="AH1933" s="77"/>
      <c r="AI1933" s="77"/>
      <c r="AJ1933" s="77"/>
      <c r="AK1933" s="77"/>
      <c r="AL1933" s="77"/>
      <c r="AM1933" s="77"/>
      <c r="AN1933" s="77"/>
      <c r="AO1933" s="77"/>
      <c r="AP1933" s="77"/>
      <c r="AQ1933" s="77"/>
      <c r="AR1933" s="77"/>
      <c r="AS1933" s="77"/>
      <c r="AT1933" s="77"/>
      <c r="AU1933" s="77"/>
    </row>
    <row r="1934" spans="1:47">
      <c r="A1934" s="77" t="s">
        <v>2304</v>
      </c>
      <c r="B1934" s="77" t="s">
        <v>2673</v>
      </c>
      <c r="C1934" s="78">
        <v>42642</v>
      </c>
      <c r="D1934" s="77" t="s">
        <v>4421</v>
      </c>
      <c r="E1934" s="94">
        <v>0.91</v>
      </c>
      <c r="F1934" s="77" t="s">
        <v>94</v>
      </c>
      <c r="G1934" s="77" t="s">
        <v>156</v>
      </c>
      <c r="H1934" s="77"/>
      <c r="I1934" s="77"/>
      <c r="J1934" s="77"/>
      <c r="K1934" s="79"/>
      <c r="L1934" s="77"/>
      <c r="P1934" s="77"/>
      <c r="Q1934" s="77"/>
      <c r="R1934" s="77"/>
      <c r="S1934" s="77"/>
      <c r="V1934" s="77"/>
      <c r="W1934" s="77"/>
      <c r="X1934" s="77"/>
      <c r="Y1934" s="79"/>
      <c r="Z1934" s="79"/>
      <c r="AA1934" s="79"/>
      <c r="AB1934" s="79"/>
      <c r="AC1934" s="79"/>
      <c r="AD1934" s="79"/>
      <c r="AE1934" s="78"/>
      <c r="AF1934" s="77"/>
      <c r="AG1934" s="77"/>
      <c r="AH1934" s="77"/>
      <c r="AI1934" s="77"/>
      <c r="AJ1934" s="77"/>
      <c r="AK1934" s="77"/>
      <c r="AL1934" s="77"/>
      <c r="AM1934" s="77"/>
      <c r="AN1934" s="77"/>
      <c r="AO1934" s="77"/>
      <c r="AP1934" s="77"/>
      <c r="AQ1934" s="77"/>
      <c r="AR1934" s="77"/>
      <c r="AS1934" s="77"/>
      <c r="AT1934" s="77"/>
      <c r="AU1934" s="77"/>
    </row>
    <row r="1935" spans="1:47">
      <c r="A1935" s="77" t="s">
        <v>2304</v>
      </c>
      <c r="B1935" s="77" t="s">
        <v>2673</v>
      </c>
      <c r="C1935" s="78">
        <v>42642</v>
      </c>
      <c r="D1935" s="77" t="s">
        <v>4422</v>
      </c>
      <c r="E1935" s="94">
        <v>1</v>
      </c>
      <c r="F1935" s="77" t="s">
        <v>94</v>
      </c>
      <c r="G1935" s="77" t="s">
        <v>170</v>
      </c>
      <c r="H1935" s="77"/>
      <c r="I1935" s="77"/>
      <c r="J1935" s="77"/>
      <c r="K1935" s="79"/>
      <c r="L1935" s="77"/>
      <c r="P1935" s="77"/>
      <c r="Q1935" s="77"/>
      <c r="R1935" s="77"/>
      <c r="S1935" s="77"/>
      <c r="V1935" s="77"/>
      <c r="W1935" s="77"/>
      <c r="X1935" s="77"/>
      <c r="Y1935" s="79"/>
      <c r="Z1935" s="79"/>
      <c r="AA1935" s="79"/>
      <c r="AB1935" s="79"/>
      <c r="AC1935" s="79"/>
      <c r="AD1935" s="79"/>
      <c r="AE1935" s="78"/>
      <c r="AF1935" s="77"/>
      <c r="AG1935" s="77"/>
      <c r="AH1935" s="77"/>
      <c r="AI1935" s="77"/>
      <c r="AJ1935" s="77"/>
      <c r="AK1935" s="77"/>
      <c r="AL1935" s="77"/>
      <c r="AM1935" s="77"/>
      <c r="AN1935" s="77"/>
      <c r="AO1935" s="77"/>
      <c r="AP1935" s="77"/>
      <c r="AQ1935" s="77"/>
      <c r="AR1935" s="77"/>
      <c r="AS1935" s="77"/>
      <c r="AT1935" s="77"/>
      <c r="AU1935" s="77"/>
    </row>
    <row r="1936" spans="1:47">
      <c r="A1936" s="77" t="s">
        <v>2304</v>
      </c>
      <c r="B1936" s="77" t="s">
        <v>2673</v>
      </c>
      <c r="C1936" s="78">
        <v>42642</v>
      </c>
      <c r="D1936" s="77" t="s">
        <v>4423</v>
      </c>
      <c r="E1936" s="94">
        <v>1.02</v>
      </c>
      <c r="F1936" s="77" t="s">
        <v>94</v>
      </c>
      <c r="G1936" s="77" t="s">
        <v>3660</v>
      </c>
      <c r="H1936" s="77"/>
      <c r="I1936" s="77"/>
      <c r="J1936" s="77"/>
      <c r="K1936" s="79"/>
      <c r="L1936" s="77"/>
      <c r="P1936" s="77"/>
      <c r="Q1936" s="77"/>
      <c r="R1936" s="77"/>
      <c r="S1936" s="77"/>
      <c r="V1936" s="77"/>
      <c r="W1936" s="77"/>
      <c r="X1936" s="77"/>
      <c r="Y1936" s="79"/>
      <c r="Z1936" s="79"/>
      <c r="AA1936" s="79"/>
      <c r="AB1936" s="79"/>
      <c r="AC1936" s="79"/>
      <c r="AD1936" s="79"/>
      <c r="AE1936" s="78"/>
      <c r="AF1936" s="77"/>
      <c r="AG1936" s="77"/>
      <c r="AH1936" s="77"/>
      <c r="AI1936" s="77"/>
      <c r="AJ1936" s="77"/>
      <c r="AK1936" s="77"/>
      <c r="AL1936" s="77"/>
      <c r="AM1936" s="77"/>
      <c r="AN1936" s="77"/>
      <c r="AO1936" s="77"/>
      <c r="AP1936" s="77"/>
      <c r="AQ1936" s="77"/>
      <c r="AR1936" s="77"/>
      <c r="AS1936" s="77"/>
      <c r="AT1936" s="77"/>
      <c r="AU1936" s="77"/>
    </row>
    <row r="1937" spans="1:47">
      <c r="A1937" s="77" t="s">
        <v>2304</v>
      </c>
      <c r="B1937" s="77" t="s">
        <v>2673</v>
      </c>
      <c r="C1937" s="78">
        <v>42642</v>
      </c>
      <c r="D1937" s="77" t="s">
        <v>4424</v>
      </c>
      <c r="E1937" s="94">
        <v>1.03</v>
      </c>
      <c r="F1937" s="77" t="s">
        <v>94</v>
      </c>
      <c r="G1937" s="77" t="s">
        <v>216</v>
      </c>
      <c r="H1937" s="77"/>
      <c r="I1937" s="77"/>
      <c r="J1937" s="77"/>
      <c r="K1937" s="79"/>
      <c r="L1937" s="77"/>
      <c r="P1937" s="77"/>
      <c r="Q1937" s="77"/>
      <c r="R1937" s="77"/>
      <c r="S1937" s="77"/>
      <c r="V1937" s="77"/>
      <c r="W1937" s="77"/>
      <c r="X1937" s="77"/>
      <c r="Y1937" s="79"/>
      <c r="Z1937" s="79"/>
      <c r="AA1937" s="79"/>
      <c r="AB1937" s="79"/>
      <c r="AC1937" s="79"/>
      <c r="AD1937" s="79"/>
      <c r="AE1937" s="78"/>
      <c r="AF1937" s="77"/>
      <c r="AG1937" s="77"/>
      <c r="AH1937" s="77"/>
      <c r="AI1937" s="77"/>
      <c r="AJ1937" s="77"/>
      <c r="AK1937" s="77"/>
      <c r="AL1937" s="77"/>
      <c r="AM1937" s="77"/>
      <c r="AN1937" s="77"/>
      <c r="AO1937" s="77"/>
      <c r="AP1937" s="77"/>
      <c r="AQ1937" s="77"/>
      <c r="AR1937" s="77"/>
      <c r="AS1937" s="77"/>
      <c r="AT1937" s="77"/>
      <c r="AU1937" s="77"/>
    </row>
    <row r="1938" spans="1:47">
      <c r="A1938" s="77" t="s">
        <v>2304</v>
      </c>
      <c r="B1938" s="77" t="s">
        <v>2673</v>
      </c>
      <c r="C1938" s="78">
        <v>42642</v>
      </c>
      <c r="D1938" s="77" t="s">
        <v>4425</v>
      </c>
      <c r="E1938" s="94">
        <v>1.1200000000000001</v>
      </c>
      <c r="F1938" s="77" t="s">
        <v>94</v>
      </c>
      <c r="G1938" s="77" t="s">
        <v>105</v>
      </c>
      <c r="H1938" s="77"/>
      <c r="I1938" s="77"/>
      <c r="J1938" s="77"/>
      <c r="K1938" s="79"/>
      <c r="L1938" s="77"/>
      <c r="P1938" s="77"/>
      <c r="Q1938" s="77"/>
      <c r="R1938" s="77"/>
      <c r="S1938" s="77"/>
      <c r="V1938" s="77"/>
      <c r="W1938" s="77"/>
      <c r="X1938" s="77"/>
      <c r="Y1938" s="79"/>
      <c r="Z1938" s="79"/>
      <c r="AA1938" s="79"/>
      <c r="AB1938" s="79"/>
      <c r="AC1938" s="79"/>
      <c r="AD1938" s="79"/>
      <c r="AE1938" s="78"/>
      <c r="AF1938" s="77"/>
      <c r="AG1938" s="77"/>
      <c r="AH1938" s="77"/>
      <c r="AI1938" s="77"/>
      <c r="AJ1938" s="77"/>
      <c r="AK1938" s="77"/>
      <c r="AL1938" s="77"/>
      <c r="AM1938" s="77"/>
      <c r="AN1938" s="77"/>
      <c r="AO1938" s="77"/>
      <c r="AP1938" s="77"/>
      <c r="AQ1938" s="77"/>
      <c r="AR1938" s="77"/>
      <c r="AS1938" s="77"/>
      <c r="AT1938" s="77"/>
      <c r="AU1938" s="77"/>
    </row>
    <row r="1939" spans="1:47">
      <c r="A1939" s="77" t="s">
        <v>2304</v>
      </c>
      <c r="B1939" s="77" t="s">
        <v>2673</v>
      </c>
      <c r="C1939" s="78">
        <v>42642</v>
      </c>
      <c r="D1939" s="77" t="s">
        <v>4426</v>
      </c>
      <c r="E1939" s="94">
        <v>1.17</v>
      </c>
      <c r="F1939" s="77" t="s">
        <v>94</v>
      </c>
      <c r="G1939" s="77" t="s">
        <v>94</v>
      </c>
      <c r="H1939" s="77"/>
      <c r="I1939" s="77"/>
      <c r="J1939" s="77"/>
      <c r="K1939" s="79"/>
      <c r="L1939" s="77"/>
      <c r="P1939" s="77"/>
      <c r="Q1939" s="77"/>
      <c r="R1939" s="77"/>
      <c r="S1939" s="77"/>
      <c r="V1939" s="77"/>
      <c r="W1939" s="77"/>
      <c r="X1939" s="77"/>
      <c r="Y1939" s="79"/>
      <c r="Z1939" s="79"/>
      <c r="AA1939" s="79"/>
      <c r="AB1939" s="79"/>
      <c r="AC1939" s="79"/>
      <c r="AD1939" s="79"/>
      <c r="AE1939" s="78"/>
      <c r="AF1939" s="77"/>
      <c r="AG1939" s="77"/>
      <c r="AH1939" s="77"/>
      <c r="AI1939" s="77"/>
      <c r="AJ1939" s="77"/>
      <c r="AK1939" s="77"/>
      <c r="AL1939" s="77"/>
      <c r="AM1939" s="77"/>
      <c r="AN1939" s="77"/>
      <c r="AO1939" s="77"/>
      <c r="AP1939" s="77"/>
      <c r="AQ1939" s="77"/>
      <c r="AR1939" s="77"/>
      <c r="AS1939" s="77"/>
      <c r="AT1939" s="77"/>
      <c r="AU1939" s="77"/>
    </row>
    <row r="1940" spans="1:47">
      <c r="A1940" s="77" t="s">
        <v>2304</v>
      </c>
      <c r="B1940" s="77" t="s">
        <v>2673</v>
      </c>
      <c r="C1940" s="78">
        <v>42642</v>
      </c>
      <c r="D1940" s="77" t="s">
        <v>4427</v>
      </c>
      <c r="E1940" s="94">
        <v>1.55</v>
      </c>
      <c r="F1940" s="77" t="s">
        <v>94</v>
      </c>
      <c r="G1940" s="77" t="s">
        <v>108</v>
      </c>
      <c r="H1940" s="77"/>
      <c r="I1940" s="77"/>
      <c r="J1940" s="77"/>
      <c r="K1940" s="79"/>
      <c r="L1940" s="77"/>
      <c r="P1940" s="77"/>
      <c r="Q1940" s="77"/>
      <c r="R1940" s="77"/>
      <c r="S1940" s="77"/>
      <c r="V1940" s="77"/>
      <c r="W1940" s="77"/>
      <c r="X1940" s="77"/>
      <c r="Y1940" s="79"/>
      <c r="Z1940" s="79"/>
      <c r="AA1940" s="79"/>
      <c r="AB1940" s="79"/>
      <c r="AC1940" s="79"/>
      <c r="AD1940" s="79"/>
      <c r="AE1940" s="78"/>
      <c r="AF1940" s="77"/>
      <c r="AG1940" s="77"/>
      <c r="AH1940" s="77"/>
      <c r="AI1940" s="77"/>
      <c r="AJ1940" s="77"/>
      <c r="AK1940" s="77"/>
      <c r="AL1940" s="77"/>
      <c r="AM1940" s="77"/>
      <c r="AN1940" s="77"/>
      <c r="AO1940" s="77"/>
      <c r="AP1940" s="77"/>
      <c r="AQ1940" s="77"/>
      <c r="AR1940" s="77"/>
      <c r="AS1940" s="77"/>
      <c r="AT1940" s="77"/>
      <c r="AU1940" s="77"/>
    </row>
    <row r="1941" spans="1:47">
      <c r="A1941" s="77" t="s">
        <v>2304</v>
      </c>
      <c r="B1941" s="77" t="s">
        <v>2673</v>
      </c>
      <c r="C1941" s="78">
        <v>42642</v>
      </c>
      <c r="D1941" s="77" t="s">
        <v>4428</v>
      </c>
      <c r="E1941" s="94">
        <v>1.57</v>
      </c>
      <c r="F1941" s="77" t="s">
        <v>94</v>
      </c>
      <c r="G1941" s="77" t="s">
        <v>105</v>
      </c>
      <c r="H1941" s="77"/>
      <c r="I1941" s="77"/>
      <c r="J1941" s="77"/>
      <c r="K1941" s="79"/>
      <c r="L1941" s="77"/>
      <c r="P1941" s="77"/>
      <c r="Q1941" s="77"/>
      <c r="R1941" s="77"/>
      <c r="S1941" s="77"/>
      <c r="V1941" s="77"/>
      <c r="W1941" s="77"/>
      <c r="X1941" s="77"/>
      <c r="Y1941" s="79"/>
      <c r="Z1941" s="79"/>
      <c r="AA1941" s="79"/>
      <c r="AB1941" s="79"/>
      <c r="AC1941" s="79"/>
      <c r="AD1941" s="79"/>
      <c r="AE1941" s="78"/>
      <c r="AF1941" s="77"/>
      <c r="AG1941" s="77"/>
      <c r="AH1941" s="77"/>
      <c r="AI1941" s="77"/>
      <c r="AJ1941" s="77"/>
      <c r="AK1941" s="77"/>
      <c r="AL1941" s="77"/>
      <c r="AM1941" s="77"/>
      <c r="AN1941" s="77"/>
      <c r="AO1941" s="77"/>
      <c r="AP1941" s="77"/>
      <c r="AQ1941" s="77"/>
      <c r="AR1941" s="77"/>
      <c r="AS1941" s="77"/>
      <c r="AT1941" s="77"/>
      <c r="AU1941" s="77"/>
    </row>
    <row r="1942" spans="1:47">
      <c r="A1942" s="77" t="s">
        <v>2304</v>
      </c>
      <c r="B1942" s="77" t="s">
        <v>2673</v>
      </c>
      <c r="C1942" s="78">
        <v>42642</v>
      </c>
      <c r="D1942" s="77" t="s">
        <v>4429</v>
      </c>
      <c r="E1942" s="94">
        <v>1.67</v>
      </c>
      <c r="F1942" s="77" t="s">
        <v>94</v>
      </c>
      <c r="G1942" s="77" t="s">
        <v>3660</v>
      </c>
      <c r="H1942" s="77"/>
      <c r="I1942" s="77"/>
      <c r="J1942" s="77"/>
      <c r="K1942" s="79"/>
      <c r="L1942" s="77"/>
      <c r="P1942" s="77"/>
      <c r="Q1942" s="77"/>
      <c r="R1942" s="77"/>
      <c r="S1942" s="77"/>
      <c r="V1942" s="77"/>
      <c r="W1942" s="77"/>
      <c r="X1942" s="77"/>
      <c r="Y1942" s="79"/>
      <c r="Z1942" s="79"/>
      <c r="AA1942" s="79"/>
      <c r="AB1942" s="79"/>
      <c r="AC1942" s="79"/>
      <c r="AD1942" s="79"/>
      <c r="AE1942" s="78"/>
      <c r="AF1942" s="77"/>
      <c r="AG1942" s="77"/>
      <c r="AH1942" s="77"/>
      <c r="AI1942" s="77"/>
      <c r="AJ1942" s="77"/>
      <c r="AK1942" s="77"/>
      <c r="AL1942" s="77"/>
      <c r="AM1942" s="77"/>
      <c r="AN1942" s="77"/>
      <c r="AO1942" s="77"/>
      <c r="AP1942" s="77"/>
      <c r="AQ1942" s="77"/>
      <c r="AR1942" s="77"/>
      <c r="AS1942" s="77"/>
      <c r="AT1942" s="77"/>
      <c r="AU1942" s="77"/>
    </row>
    <row r="1943" spans="1:47">
      <c r="A1943" s="77" t="s">
        <v>2304</v>
      </c>
      <c r="B1943" s="77" t="s">
        <v>2673</v>
      </c>
      <c r="C1943" s="78">
        <v>42642</v>
      </c>
      <c r="D1943" s="77" t="s">
        <v>4430</v>
      </c>
      <c r="E1943" s="94">
        <v>1.79</v>
      </c>
      <c r="F1943" s="77" t="s">
        <v>94</v>
      </c>
      <c r="G1943" s="77" t="s">
        <v>205</v>
      </c>
      <c r="H1943" s="77"/>
      <c r="I1943" s="77"/>
      <c r="J1943" s="77"/>
      <c r="K1943" s="79"/>
      <c r="L1943" s="77"/>
      <c r="P1943" s="77"/>
      <c r="Q1943" s="77"/>
      <c r="R1943" s="77"/>
      <c r="S1943" s="77"/>
      <c r="V1943" s="77"/>
      <c r="W1943" s="77"/>
      <c r="X1943" s="77"/>
      <c r="Y1943" s="79"/>
      <c r="Z1943" s="79"/>
      <c r="AA1943" s="79"/>
      <c r="AB1943" s="79"/>
      <c r="AC1943" s="79"/>
      <c r="AD1943" s="79"/>
      <c r="AE1943" s="78"/>
      <c r="AF1943" s="77"/>
      <c r="AG1943" s="77"/>
      <c r="AH1943" s="77"/>
      <c r="AI1943" s="77"/>
      <c r="AJ1943" s="77"/>
      <c r="AK1943" s="77"/>
      <c r="AL1943" s="77"/>
      <c r="AM1943" s="77"/>
      <c r="AN1943" s="77"/>
      <c r="AO1943" s="77"/>
      <c r="AP1943" s="77"/>
      <c r="AQ1943" s="77"/>
      <c r="AR1943" s="77"/>
      <c r="AS1943" s="77"/>
      <c r="AT1943" s="77"/>
      <c r="AU1943" s="77"/>
    </row>
    <row r="1944" spans="1:47">
      <c r="A1944" s="77" t="s">
        <v>2304</v>
      </c>
      <c r="B1944" s="77" t="s">
        <v>2673</v>
      </c>
      <c r="C1944" s="78">
        <v>42642</v>
      </c>
      <c r="D1944" s="77" t="s">
        <v>4431</v>
      </c>
      <c r="E1944" s="94">
        <v>1.81</v>
      </c>
      <c r="F1944" s="77" t="s">
        <v>94</v>
      </c>
      <c r="G1944" s="77" t="s">
        <v>127</v>
      </c>
      <c r="H1944" s="77"/>
      <c r="I1944" s="77"/>
      <c r="J1944" s="77"/>
      <c r="K1944" s="79"/>
      <c r="L1944" s="77"/>
      <c r="P1944" s="77"/>
      <c r="Q1944" s="77"/>
      <c r="R1944" s="77"/>
      <c r="S1944" s="77"/>
      <c r="V1944" s="77"/>
      <c r="W1944" s="77"/>
      <c r="X1944" s="77"/>
      <c r="Y1944" s="79"/>
      <c r="Z1944" s="79"/>
      <c r="AA1944" s="79"/>
      <c r="AB1944" s="79"/>
      <c r="AC1944" s="79"/>
      <c r="AD1944" s="79"/>
      <c r="AE1944" s="78"/>
      <c r="AF1944" s="77"/>
      <c r="AG1944" s="77"/>
      <c r="AH1944" s="77"/>
      <c r="AI1944" s="77"/>
      <c r="AJ1944" s="77"/>
      <c r="AK1944" s="77"/>
      <c r="AL1944" s="77"/>
      <c r="AM1944" s="77"/>
      <c r="AN1944" s="77"/>
      <c r="AO1944" s="77"/>
      <c r="AP1944" s="77"/>
      <c r="AQ1944" s="77"/>
      <c r="AR1944" s="77"/>
      <c r="AS1944" s="77"/>
      <c r="AT1944" s="77"/>
      <c r="AU1944" s="77"/>
    </row>
    <row r="1945" spans="1:47">
      <c r="A1945" s="77" t="s">
        <v>2304</v>
      </c>
      <c r="B1945" s="77" t="s">
        <v>2673</v>
      </c>
      <c r="C1945" s="78">
        <v>42642</v>
      </c>
      <c r="D1945" s="77" t="s">
        <v>4432</v>
      </c>
      <c r="E1945" s="94">
        <v>1.85</v>
      </c>
      <c r="F1945" s="77" t="s">
        <v>94</v>
      </c>
      <c r="G1945" s="77" t="s">
        <v>94</v>
      </c>
      <c r="H1945" s="77"/>
      <c r="I1945" s="77"/>
      <c r="J1945" s="77"/>
      <c r="K1945" s="79"/>
      <c r="L1945" s="77"/>
      <c r="P1945" s="77"/>
      <c r="Q1945" s="77"/>
      <c r="R1945" s="77"/>
      <c r="S1945" s="77"/>
      <c r="V1945" s="77"/>
      <c r="W1945" s="77"/>
      <c r="X1945" s="77"/>
      <c r="Y1945" s="79"/>
      <c r="Z1945" s="79"/>
      <c r="AA1945" s="79"/>
      <c r="AB1945" s="79"/>
      <c r="AC1945" s="79"/>
      <c r="AD1945" s="79"/>
      <c r="AE1945" s="78"/>
      <c r="AF1945" s="77"/>
      <c r="AG1945" s="77"/>
      <c r="AH1945" s="77"/>
      <c r="AI1945" s="77"/>
      <c r="AJ1945" s="77"/>
      <c r="AK1945" s="77"/>
      <c r="AL1945" s="77"/>
      <c r="AM1945" s="77"/>
      <c r="AN1945" s="77"/>
      <c r="AO1945" s="77"/>
      <c r="AP1945" s="77"/>
      <c r="AQ1945" s="77"/>
      <c r="AR1945" s="77"/>
      <c r="AS1945" s="77"/>
      <c r="AT1945" s="77"/>
      <c r="AU1945" s="77"/>
    </row>
    <row r="1946" spans="1:47">
      <c r="A1946" s="77" t="s">
        <v>2304</v>
      </c>
      <c r="B1946" s="77" t="s">
        <v>2673</v>
      </c>
      <c r="C1946" s="78">
        <v>42642</v>
      </c>
      <c r="D1946" s="77" t="s">
        <v>4433</v>
      </c>
      <c r="E1946" s="94">
        <v>1.91</v>
      </c>
      <c r="F1946" s="77" t="s">
        <v>94</v>
      </c>
      <c r="G1946" s="77" t="s">
        <v>238</v>
      </c>
      <c r="H1946" s="77"/>
      <c r="I1946" s="77"/>
      <c r="J1946" s="77"/>
      <c r="K1946" s="79"/>
      <c r="L1946" s="77"/>
      <c r="P1946" s="77"/>
      <c r="Q1946" s="77"/>
      <c r="R1946" s="77"/>
      <c r="S1946" s="77"/>
      <c r="V1946" s="77"/>
      <c r="W1946" s="77"/>
      <c r="X1946" s="77"/>
      <c r="Y1946" s="79"/>
      <c r="Z1946" s="79"/>
      <c r="AA1946" s="79"/>
      <c r="AB1946" s="79"/>
      <c r="AC1946" s="79"/>
      <c r="AD1946" s="79"/>
      <c r="AE1946" s="78"/>
      <c r="AF1946" s="77"/>
      <c r="AG1946" s="77"/>
      <c r="AH1946" s="77"/>
      <c r="AI1946" s="77"/>
      <c r="AJ1946" s="77"/>
      <c r="AK1946" s="77"/>
      <c r="AL1946" s="77"/>
      <c r="AM1946" s="77"/>
      <c r="AN1946" s="77"/>
      <c r="AO1946" s="77"/>
      <c r="AP1946" s="77"/>
      <c r="AQ1946" s="77"/>
      <c r="AR1946" s="77"/>
      <c r="AS1946" s="77"/>
      <c r="AT1946" s="77"/>
      <c r="AU1946" s="77"/>
    </row>
    <row r="1947" spans="1:47">
      <c r="A1947" s="77" t="s">
        <v>2304</v>
      </c>
      <c r="B1947" s="77" t="s">
        <v>2673</v>
      </c>
      <c r="C1947" s="78">
        <v>42642</v>
      </c>
      <c r="D1947" s="77" t="s">
        <v>4434</v>
      </c>
      <c r="E1947" s="94">
        <v>2.15</v>
      </c>
      <c r="F1947" s="77" t="s">
        <v>94</v>
      </c>
      <c r="G1947" s="77" t="s">
        <v>94</v>
      </c>
      <c r="H1947" s="77"/>
      <c r="I1947" s="77"/>
      <c r="J1947" s="77"/>
      <c r="K1947" s="79"/>
      <c r="L1947" s="77"/>
      <c r="P1947" s="77"/>
      <c r="Q1947" s="77"/>
      <c r="R1947" s="77"/>
      <c r="S1947" s="77"/>
      <c r="V1947" s="77"/>
      <c r="W1947" s="77"/>
      <c r="X1947" s="77"/>
      <c r="Y1947" s="79"/>
      <c r="Z1947" s="79"/>
      <c r="AA1947" s="79"/>
      <c r="AB1947" s="79"/>
      <c r="AC1947" s="79"/>
      <c r="AD1947" s="79"/>
      <c r="AE1947" s="78"/>
      <c r="AF1947" s="77"/>
      <c r="AG1947" s="77"/>
      <c r="AH1947" s="77"/>
      <c r="AI1947" s="77"/>
      <c r="AJ1947" s="77"/>
      <c r="AK1947" s="77"/>
      <c r="AL1947" s="77"/>
      <c r="AM1947" s="77"/>
      <c r="AN1947" s="77"/>
      <c r="AO1947" s="77"/>
      <c r="AP1947" s="77"/>
      <c r="AQ1947" s="77"/>
      <c r="AR1947" s="77"/>
      <c r="AS1947" s="77"/>
      <c r="AT1947" s="77"/>
      <c r="AU1947" s="77"/>
    </row>
    <row r="1948" spans="1:47">
      <c r="A1948" s="77" t="s">
        <v>2304</v>
      </c>
      <c r="B1948" s="77" t="s">
        <v>2673</v>
      </c>
      <c r="C1948" s="78">
        <v>42642</v>
      </c>
      <c r="D1948" s="77" t="s">
        <v>4435</v>
      </c>
      <c r="E1948" s="94">
        <v>2.23</v>
      </c>
      <c r="F1948" s="77" t="s">
        <v>94</v>
      </c>
      <c r="G1948" s="77" t="s">
        <v>182</v>
      </c>
      <c r="H1948" s="77"/>
      <c r="I1948" s="77"/>
      <c r="J1948" s="77"/>
      <c r="K1948" s="79"/>
      <c r="L1948" s="77"/>
      <c r="P1948" s="77"/>
      <c r="Q1948" s="77"/>
      <c r="R1948" s="77"/>
      <c r="S1948" s="77"/>
      <c r="V1948" s="77"/>
      <c r="W1948" s="77"/>
      <c r="X1948" s="77"/>
      <c r="Y1948" s="79"/>
      <c r="Z1948" s="79"/>
      <c r="AA1948" s="79"/>
      <c r="AB1948" s="79"/>
      <c r="AC1948" s="79"/>
      <c r="AD1948" s="79"/>
      <c r="AE1948" s="78"/>
      <c r="AF1948" s="77"/>
      <c r="AG1948" s="77"/>
      <c r="AH1948" s="77"/>
      <c r="AI1948" s="77"/>
      <c r="AJ1948" s="77"/>
      <c r="AK1948" s="77"/>
      <c r="AL1948" s="77"/>
      <c r="AM1948" s="77"/>
      <c r="AN1948" s="77"/>
      <c r="AO1948" s="77"/>
      <c r="AP1948" s="77"/>
      <c r="AQ1948" s="77"/>
      <c r="AR1948" s="77"/>
      <c r="AS1948" s="77"/>
      <c r="AT1948" s="77"/>
      <c r="AU1948" s="77"/>
    </row>
    <row r="1949" spans="1:47">
      <c r="A1949" s="77" t="s">
        <v>2304</v>
      </c>
      <c r="B1949" s="77" t="s">
        <v>2673</v>
      </c>
      <c r="C1949" s="78">
        <v>42642</v>
      </c>
      <c r="D1949" s="77" t="s">
        <v>4436</v>
      </c>
      <c r="E1949" s="94">
        <v>2.42</v>
      </c>
      <c r="F1949" s="77" t="s">
        <v>94</v>
      </c>
      <c r="G1949" s="77" t="s">
        <v>105</v>
      </c>
      <c r="H1949" s="77"/>
      <c r="I1949" s="77"/>
      <c r="J1949" s="77"/>
      <c r="K1949" s="79"/>
      <c r="L1949" s="77"/>
      <c r="P1949" s="77"/>
      <c r="Q1949" s="77"/>
      <c r="R1949" s="77"/>
      <c r="S1949" s="77"/>
      <c r="V1949" s="77"/>
      <c r="W1949" s="77"/>
      <c r="X1949" s="77"/>
      <c r="Y1949" s="79"/>
      <c r="Z1949" s="79"/>
      <c r="AA1949" s="79"/>
      <c r="AB1949" s="79"/>
      <c r="AC1949" s="79"/>
      <c r="AD1949" s="79"/>
      <c r="AE1949" s="78"/>
      <c r="AF1949" s="77"/>
      <c r="AG1949" s="77"/>
      <c r="AH1949" s="77"/>
      <c r="AI1949" s="77"/>
      <c r="AJ1949" s="77"/>
      <c r="AK1949" s="77"/>
      <c r="AL1949" s="77"/>
      <c r="AM1949" s="77"/>
      <c r="AN1949" s="77"/>
      <c r="AO1949" s="77"/>
      <c r="AP1949" s="77"/>
      <c r="AQ1949" s="77"/>
      <c r="AR1949" s="77"/>
      <c r="AS1949" s="77"/>
      <c r="AT1949" s="77"/>
      <c r="AU1949" s="77"/>
    </row>
    <row r="1950" spans="1:47">
      <c r="A1950" s="77" t="s">
        <v>2304</v>
      </c>
      <c r="B1950" s="77" t="s">
        <v>2673</v>
      </c>
      <c r="C1950" s="78">
        <v>42642</v>
      </c>
      <c r="D1950" s="77" t="s">
        <v>4437</v>
      </c>
      <c r="E1950" s="94">
        <v>2.59</v>
      </c>
      <c r="F1950" s="77" t="s">
        <v>94</v>
      </c>
      <c r="G1950" s="77" t="s">
        <v>170</v>
      </c>
      <c r="H1950" s="77"/>
      <c r="I1950" s="77"/>
      <c r="J1950" s="77"/>
      <c r="K1950" s="79"/>
      <c r="L1950" s="77"/>
      <c r="P1950" s="77"/>
      <c r="Q1950" s="77"/>
      <c r="R1950" s="77"/>
      <c r="S1950" s="77"/>
      <c r="V1950" s="77"/>
      <c r="W1950" s="77"/>
      <c r="X1950" s="77"/>
      <c r="Y1950" s="79"/>
      <c r="Z1950" s="79"/>
      <c r="AA1950" s="79"/>
      <c r="AB1950" s="79"/>
      <c r="AC1950" s="79"/>
      <c r="AD1950" s="79"/>
      <c r="AE1950" s="78"/>
      <c r="AF1950" s="77"/>
      <c r="AG1950" s="77"/>
      <c r="AH1950" s="77"/>
      <c r="AI1950" s="77"/>
      <c r="AJ1950" s="77"/>
      <c r="AK1950" s="77"/>
      <c r="AL1950" s="77"/>
      <c r="AM1950" s="77"/>
      <c r="AN1950" s="77"/>
      <c r="AO1950" s="77"/>
      <c r="AP1950" s="77"/>
      <c r="AQ1950" s="77"/>
      <c r="AR1950" s="77"/>
      <c r="AS1950" s="77"/>
      <c r="AT1950" s="77"/>
      <c r="AU1950" s="77"/>
    </row>
    <row r="1951" spans="1:47">
      <c r="A1951" s="77" t="s">
        <v>2304</v>
      </c>
      <c r="B1951" s="77" t="s">
        <v>2673</v>
      </c>
      <c r="C1951" s="78">
        <v>42642</v>
      </c>
      <c r="D1951" s="77" t="s">
        <v>4438</v>
      </c>
      <c r="E1951" s="94">
        <v>2.71</v>
      </c>
      <c r="F1951" s="77" t="s">
        <v>94</v>
      </c>
      <c r="G1951" s="77" t="s">
        <v>254</v>
      </c>
      <c r="H1951" s="77"/>
      <c r="I1951" s="77"/>
      <c r="J1951" s="77"/>
      <c r="K1951" s="79"/>
      <c r="L1951" s="77"/>
      <c r="P1951" s="77"/>
      <c r="Q1951" s="77"/>
      <c r="R1951" s="77"/>
      <c r="S1951" s="77"/>
      <c r="V1951" s="77"/>
      <c r="W1951" s="77"/>
      <c r="X1951" s="77"/>
      <c r="Y1951" s="79"/>
      <c r="Z1951" s="79"/>
      <c r="AA1951" s="79"/>
      <c r="AB1951" s="79"/>
      <c r="AC1951" s="79"/>
      <c r="AD1951" s="79"/>
      <c r="AE1951" s="78"/>
      <c r="AF1951" s="77"/>
      <c r="AG1951" s="77"/>
      <c r="AH1951" s="77"/>
      <c r="AI1951" s="77"/>
      <c r="AJ1951" s="77"/>
      <c r="AK1951" s="77"/>
      <c r="AL1951" s="77"/>
      <c r="AM1951" s="77"/>
      <c r="AN1951" s="77"/>
      <c r="AO1951" s="77"/>
      <c r="AP1951" s="77"/>
      <c r="AQ1951" s="77"/>
      <c r="AR1951" s="77"/>
      <c r="AS1951" s="77"/>
      <c r="AT1951" s="77"/>
      <c r="AU1951" s="77"/>
    </row>
    <row r="1952" spans="1:47">
      <c r="A1952" s="77" t="s">
        <v>2304</v>
      </c>
      <c r="B1952" s="77" t="s">
        <v>2673</v>
      </c>
      <c r="C1952" s="78">
        <v>42642</v>
      </c>
      <c r="D1952" s="77" t="s">
        <v>4439</v>
      </c>
      <c r="E1952" s="94">
        <v>3.76</v>
      </c>
      <c r="F1952" s="77" t="s">
        <v>94</v>
      </c>
      <c r="G1952" s="77" t="s">
        <v>94</v>
      </c>
      <c r="H1952" s="77"/>
      <c r="I1952" s="77"/>
      <c r="J1952" s="77"/>
      <c r="K1952" s="79"/>
      <c r="L1952" s="77"/>
      <c r="P1952" s="77"/>
      <c r="Q1952" s="77"/>
      <c r="R1952" s="77"/>
      <c r="S1952" s="77"/>
      <c r="V1952" s="77"/>
      <c r="W1952" s="77"/>
      <c r="X1952" s="77"/>
      <c r="Y1952" s="79"/>
      <c r="Z1952" s="79"/>
      <c r="AA1952" s="79"/>
      <c r="AB1952" s="79"/>
      <c r="AC1952" s="79"/>
      <c r="AD1952" s="79"/>
      <c r="AE1952" s="78"/>
      <c r="AF1952" s="77"/>
      <c r="AG1952" s="77"/>
      <c r="AH1952" s="77"/>
      <c r="AI1952" s="77"/>
      <c r="AJ1952" s="77"/>
      <c r="AK1952" s="77"/>
      <c r="AL1952" s="77"/>
      <c r="AM1952" s="77"/>
      <c r="AN1952" s="77"/>
      <c r="AO1952" s="77"/>
      <c r="AP1952" s="77"/>
      <c r="AQ1952" s="77"/>
      <c r="AR1952" s="77"/>
      <c r="AS1952" s="77"/>
      <c r="AT1952" s="77"/>
      <c r="AU1952" s="77"/>
    </row>
    <row r="1953" spans="1:47">
      <c r="A1953" s="77" t="s">
        <v>2304</v>
      </c>
      <c r="B1953" s="77" t="s">
        <v>2673</v>
      </c>
      <c r="C1953" s="78">
        <v>42642</v>
      </c>
      <c r="D1953" s="77" t="s">
        <v>4440</v>
      </c>
      <c r="E1953" s="94">
        <v>3.79</v>
      </c>
      <c r="F1953" s="77" t="s">
        <v>94</v>
      </c>
      <c r="G1953" s="77" t="s">
        <v>124</v>
      </c>
      <c r="H1953" s="77"/>
      <c r="I1953" s="77"/>
      <c r="J1953" s="77"/>
      <c r="K1953" s="79"/>
      <c r="L1953" s="77"/>
      <c r="P1953" s="77"/>
      <c r="Q1953" s="77"/>
      <c r="R1953" s="77"/>
      <c r="S1953" s="77"/>
      <c r="V1953" s="77"/>
      <c r="W1953" s="77"/>
      <c r="X1953" s="77"/>
      <c r="Y1953" s="79"/>
      <c r="Z1953" s="79"/>
      <c r="AA1953" s="79"/>
      <c r="AB1953" s="79"/>
      <c r="AC1953" s="79"/>
      <c r="AD1953" s="79"/>
      <c r="AE1953" s="78"/>
      <c r="AF1953" s="77"/>
      <c r="AG1953" s="77"/>
      <c r="AH1953" s="77"/>
      <c r="AI1953" s="77"/>
      <c r="AJ1953" s="77"/>
      <c r="AK1953" s="77"/>
      <c r="AL1953" s="77"/>
      <c r="AM1953" s="77"/>
      <c r="AN1953" s="77"/>
      <c r="AO1953" s="77"/>
      <c r="AP1953" s="77"/>
      <c r="AQ1953" s="77"/>
      <c r="AR1953" s="77"/>
      <c r="AS1953" s="77"/>
      <c r="AT1953" s="77"/>
      <c r="AU1953" s="77"/>
    </row>
    <row r="1954" spans="1:47">
      <c r="A1954" s="77" t="s">
        <v>2304</v>
      </c>
      <c r="B1954" s="77" t="s">
        <v>2673</v>
      </c>
      <c r="C1954" s="78">
        <v>42642</v>
      </c>
      <c r="D1954" s="77" t="s">
        <v>4441</v>
      </c>
      <c r="E1954" s="94">
        <v>4.0199999999999996</v>
      </c>
      <c r="F1954" s="77" t="s">
        <v>94</v>
      </c>
      <c r="G1954" s="77" t="s">
        <v>127</v>
      </c>
      <c r="H1954" s="77"/>
      <c r="I1954" s="77"/>
      <c r="J1954" s="77"/>
      <c r="K1954" s="79"/>
      <c r="L1954" s="77"/>
      <c r="P1954" s="77"/>
      <c r="Q1954" s="77"/>
      <c r="R1954" s="77"/>
      <c r="S1954" s="77"/>
      <c r="V1954" s="77"/>
      <c r="W1954" s="77"/>
      <c r="X1954" s="77"/>
      <c r="Y1954" s="79"/>
      <c r="Z1954" s="79"/>
      <c r="AA1954" s="79"/>
      <c r="AB1954" s="79"/>
      <c r="AC1954" s="79"/>
      <c r="AD1954" s="79"/>
      <c r="AE1954" s="78"/>
      <c r="AF1954" s="77"/>
      <c r="AG1954" s="77"/>
      <c r="AH1954" s="77"/>
      <c r="AI1954" s="77"/>
      <c r="AJ1954" s="77"/>
      <c r="AK1954" s="77"/>
      <c r="AL1954" s="77"/>
      <c r="AM1954" s="77"/>
      <c r="AN1954" s="77"/>
      <c r="AO1954" s="77"/>
      <c r="AP1954" s="77"/>
      <c r="AQ1954" s="77"/>
      <c r="AR1954" s="77"/>
      <c r="AS1954" s="77"/>
      <c r="AT1954" s="77"/>
      <c r="AU1954" s="77"/>
    </row>
    <row r="1955" spans="1:47">
      <c r="A1955" s="77" t="s">
        <v>2304</v>
      </c>
      <c r="B1955" s="77" t="s">
        <v>2673</v>
      </c>
      <c r="C1955" s="78">
        <v>42642</v>
      </c>
      <c r="D1955" s="77" t="s">
        <v>4442</v>
      </c>
      <c r="E1955" s="94">
        <v>4.0999999999999996</v>
      </c>
      <c r="F1955" s="77" t="s">
        <v>94</v>
      </c>
      <c r="G1955" s="77" t="s">
        <v>170</v>
      </c>
      <c r="H1955" s="77"/>
      <c r="I1955" s="77"/>
      <c r="J1955" s="77"/>
      <c r="K1955" s="79"/>
      <c r="L1955" s="77"/>
      <c r="P1955" s="77"/>
      <c r="Q1955" s="77"/>
      <c r="R1955" s="77"/>
      <c r="S1955" s="77"/>
      <c r="V1955" s="77"/>
      <c r="W1955" s="77"/>
      <c r="X1955" s="77"/>
      <c r="Y1955" s="79"/>
      <c r="Z1955" s="79"/>
      <c r="AA1955" s="79"/>
      <c r="AB1955" s="79"/>
      <c r="AC1955" s="79"/>
      <c r="AD1955" s="79"/>
      <c r="AE1955" s="78"/>
      <c r="AF1955" s="77"/>
      <c r="AG1955" s="77"/>
      <c r="AH1955" s="77"/>
      <c r="AI1955" s="77"/>
      <c r="AJ1955" s="77"/>
      <c r="AK1955" s="77"/>
      <c r="AL1955" s="77"/>
      <c r="AM1955" s="77"/>
      <c r="AN1955" s="77"/>
      <c r="AO1955" s="77"/>
      <c r="AP1955" s="77"/>
      <c r="AQ1955" s="77"/>
      <c r="AR1955" s="77"/>
      <c r="AS1955" s="77"/>
      <c r="AT1955" s="77"/>
      <c r="AU1955" s="77"/>
    </row>
    <row r="1956" spans="1:47">
      <c r="A1956" s="77" t="s">
        <v>2304</v>
      </c>
      <c r="B1956" s="77" t="s">
        <v>2673</v>
      </c>
      <c r="C1956" s="78">
        <v>42642</v>
      </c>
      <c r="D1956" s="77" t="s">
        <v>4443</v>
      </c>
      <c r="E1956" s="94">
        <v>5.26</v>
      </c>
      <c r="F1956" s="77" t="s">
        <v>94</v>
      </c>
      <c r="G1956" s="77" t="s">
        <v>872</v>
      </c>
      <c r="H1956" s="77"/>
      <c r="I1956" s="77"/>
      <c r="J1956" s="77"/>
      <c r="K1956" s="79"/>
      <c r="L1956" s="77"/>
      <c r="P1956" s="77"/>
      <c r="Q1956" s="77"/>
      <c r="R1956" s="77"/>
      <c r="S1956" s="77"/>
      <c r="V1956" s="77"/>
      <c r="W1956" s="77"/>
      <c r="X1956" s="77"/>
      <c r="Y1956" s="79"/>
      <c r="Z1956" s="79"/>
      <c r="AA1956" s="79"/>
      <c r="AB1956" s="79"/>
      <c r="AC1956" s="79"/>
      <c r="AD1956" s="79"/>
      <c r="AE1956" s="78"/>
      <c r="AF1956" s="77"/>
      <c r="AG1956" s="77"/>
      <c r="AH1956" s="77"/>
      <c r="AI1956" s="77"/>
      <c r="AJ1956" s="77"/>
      <c r="AK1956" s="77"/>
      <c r="AL1956" s="77"/>
      <c r="AM1956" s="77"/>
      <c r="AN1956" s="77"/>
      <c r="AO1956" s="77"/>
      <c r="AP1956" s="77"/>
      <c r="AQ1956" s="77"/>
      <c r="AR1956" s="77"/>
      <c r="AS1956" s="77"/>
      <c r="AT1956" s="77"/>
      <c r="AU1956" s="77"/>
    </row>
    <row r="1957" spans="1:47">
      <c r="A1957" s="77" t="s">
        <v>2304</v>
      </c>
      <c r="B1957" s="77" t="s">
        <v>2673</v>
      </c>
      <c r="C1957" s="78">
        <v>42642</v>
      </c>
      <c r="D1957" s="77" t="s">
        <v>4444</v>
      </c>
      <c r="E1957" s="94">
        <v>5.39</v>
      </c>
      <c r="F1957" s="77" t="s">
        <v>94</v>
      </c>
      <c r="G1957" s="77" t="s">
        <v>194</v>
      </c>
      <c r="H1957" s="77"/>
      <c r="I1957" s="77"/>
      <c r="J1957" s="77"/>
      <c r="K1957" s="79"/>
      <c r="L1957" s="77"/>
      <c r="P1957" s="77"/>
      <c r="Q1957" s="77"/>
      <c r="R1957" s="77"/>
      <c r="S1957" s="77"/>
      <c r="V1957" s="77"/>
      <c r="W1957" s="77"/>
      <c r="X1957" s="77"/>
      <c r="Y1957" s="79"/>
      <c r="Z1957" s="79"/>
      <c r="AA1957" s="79"/>
      <c r="AB1957" s="79"/>
      <c r="AC1957" s="79"/>
      <c r="AD1957" s="79"/>
      <c r="AE1957" s="78"/>
      <c r="AF1957" s="77"/>
      <c r="AG1957" s="77"/>
      <c r="AH1957" s="77"/>
      <c r="AI1957" s="77"/>
      <c r="AJ1957" s="77"/>
      <c r="AK1957" s="77"/>
      <c r="AL1957" s="77"/>
      <c r="AM1957" s="77"/>
      <c r="AN1957" s="77"/>
      <c r="AO1957" s="77"/>
      <c r="AP1957" s="77"/>
      <c r="AQ1957" s="77"/>
      <c r="AR1957" s="77"/>
      <c r="AS1957" s="77"/>
      <c r="AT1957" s="77"/>
      <c r="AU1957" s="77"/>
    </row>
    <row r="1958" spans="1:47">
      <c r="A1958" s="77" t="s">
        <v>2304</v>
      </c>
      <c r="B1958" s="77" t="s">
        <v>2673</v>
      </c>
      <c r="C1958" s="78">
        <v>42642</v>
      </c>
      <c r="D1958" s="77" t="s">
        <v>4445</v>
      </c>
      <c r="E1958" s="94">
        <v>5.49</v>
      </c>
      <c r="F1958" s="77" t="s">
        <v>94</v>
      </c>
      <c r="G1958" s="77" t="s">
        <v>94</v>
      </c>
      <c r="H1958" s="77"/>
      <c r="I1958" s="77"/>
      <c r="J1958" s="77"/>
      <c r="K1958" s="79"/>
      <c r="L1958" s="77"/>
      <c r="P1958" s="77"/>
      <c r="Q1958" s="77"/>
      <c r="R1958" s="77"/>
      <c r="S1958" s="77"/>
      <c r="V1958" s="77"/>
      <c r="W1958" s="77"/>
      <c r="X1958" s="77"/>
      <c r="Y1958" s="79"/>
      <c r="Z1958" s="79"/>
      <c r="AA1958" s="79"/>
      <c r="AB1958" s="79"/>
      <c r="AC1958" s="79"/>
      <c r="AD1958" s="79"/>
      <c r="AE1958" s="78"/>
      <c r="AF1958" s="77"/>
      <c r="AG1958" s="77"/>
      <c r="AH1958" s="77"/>
      <c r="AI1958" s="77"/>
      <c r="AJ1958" s="77"/>
      <c r="AK1958" s="77"/>
      <c r="AL1958" s="77"/>
      <c r="AM1958" s="77"/>
      <c r="AN1958" s="77"/>
      <c r="AO1958" s="77"/>
      <c r="AP1958" s="77"/>
      <c r="AQ1958" s="77"/>
      <c r="AR1958" s="77"/>
      <c r="AS1958" s="77"/>
      <c r="AT1958" s="77"/>
      <c r="AU1958" s="77"/>
    </row>
    <row r="1959" spans="1:47">
      <c r="A1959" s="77" t="s">
        <v>2304</v>
      </c>
      <c r="B1959" s="77" t="s">
        <v>2673</v>
      </c>
      <c r="C1959" s="78">
        <v>42642</v>
      </c>
      <c r="D1959" s="77" t="s">
        <v>4446</v>
      </c>
      <c r="E1959" s="94">
        <v>5.8</v>
      </c>
      <c r="F1959" s="77" t="s">
        <v>94</v>
      </c>
      <c r="G1959" s="77" t="s">
        <v>94</v>
      </c>
      <c r="H1959" s="77"/>
      <c r="I1959" s="77"/>
      <c r="J1959" s="77"/>
      <c r="K1959" s="79"/>
      <c r="L1959" s="77"/>
      <c r="P1959" s="77"/>
      <c r="Q1959" s="77"/>
      <c r="R1959" s="77"/>
      <c r="S1959" s="77"/>
      <c r="V1959" s="77"/>
      <c r="W1959" s="77"/>
      <c r="X1959" s="77"/>
      <c r="Y1959" s="79"/>
      <c r="Z1959" s="79"/>
      <c r="AA1959" s="79"/>
      <c r="AB1959" s="79"/>
      <c r="AC1959" s="79"/>
      <c r="AD1959" s="79"/>
      <c r="AE1959" s="78"/>
      <c r="AF1959" s="77"/>
      <c r="AG1959" s="77"/>
      <c r="AH1959" s="77"/>
      <c r="AI1959" s="77"/>
      <c r="AJ1959" s="77"/>
      <c r="AK1959" s="77"/>
      <c r="AL1959" s="77"/>
      <c r="AM1959" s="77"/>
      <c r="AN1959" s="77"/>
      <c r="AO1959" s="77"/>
      <c r="AP1959" s="77"/>
      <c r="AQ1959" s="77"/>
      <c r="AR1959" s="77"/>
      <c r="AS1959" s="77"/>
      <c r="AT1959" s="77"/>
      <c r="AU1959" s="77"/>
    </row>
    <row r="1960" spans="1:47">
      <c r="A1960" s="77" t="s">
        <v>2304</v>
      </c>
      <c r="B1960" s="77" t="s">
        <v>2673</v>
      </c>
      <c r="C1960" s="78">
        <v>42642</v>
      </c>
      <c r="D1960" s="77" t="s">
        <v>4447</v>
      </c>
      <c r="E1960" s="94">
        <v>5.86</v>
      </c>
      <c r="F1960" s="77" t="s">
        <v>94</v>
      </c>
      <c r="G1960" s="77" t="s">
        <v>228</v>
      </c>
      <c r="H1960" s="77"/>
      <c r="I1960" s="77"/>
      <c r="J1960" s="77"/>
      <c r="K1960" s="79"/>
      <c r="L1960" s="77"/>
      <c r="P1960" s="77"/>
      <c r="Q1960" s="77"/>
      <c r="R1960" s="77"/>
      <c r="S1960" s="77"/>
      <c r="V1960" s="77"/>
      <c r="W1960" s="77"/>
      <c r="X1960" s="77"/>
      <c r="Y1960" s="79"/>
      <c r="Z1960" s="79"/>
      <c r="AA1960" s="79"/>
      <c r="AB1960" s="79"/>
      <c r="AC1960" s="79"/>
      <c r="AD1960" s="79"/>
      <c r="AE1960" s="78"/>
      <c r="AF1960" s="77"/>
      <c r="AG1960" s="77"/>
      <c r="AH1960" s="77"/>
      <c r="AI1960" s="77"/>
      <c r="AJ1960" s="77"/>
      <c r="AK1960" s="77"/>
      <c r="AL1960" s="77"/>
      <c r="AM1960" s="77"/>
      <c r="AN1960" s="77"/>
      <c r="AO1960" s="77"/>
      <c r="AP1960" s="77"/>
      <c r="AQ1960" s="77"/>
      <c r="AR1960" s="77"/>
      <c r="AS1960" s="77"/>
      <c r="AT1960" s="77"/>
      <c r="AU1960" s="77"/>
    </row>
    <row r="1961" spans="1:47">
      <c r="A1961" s="77" t="s">
        <v>2304</v>
      </c>
      <c r="B1961" s="77" t="s">
        <v>2673</v>
      </c>
      <c r="C1961" s="78">
        <v>42642</v>
      </c>
      <c r="D1961" s="77" t="s">
        <v>4448</v>
      </c>
      <c r="E1961" s="94">
        <v>5.9</v>
      </c>
      <c r="F1961" s="77" t="s">
        <v>94</v>
      </c>
      <c r="G1961" s="77" t="s">
        <v>94</v>
      </c>
      <c r="H1961" s="77"/>
      <c r="I1961" s="77"/>
      <c r="J1961" s="77"/>
      <c r="K1961" s="79"/>
      <c r="L1961" s="77"/>
      <c r="P1961" s="77"/>
      <c r="Q1961" s="77"/>
      <c r="R1961" s="77"/>
      <c r="S1961" s="77"/>
      <c r="V1961" s="77"/>
      <c r="W1961" s="77"/>
      <c r="X1961" s="77"/>
      <c r="Y1961" s="79"/>
      <c r="Z1961" s="79"/>
      <c r="AA1961" s="79"/>
      <c r="AB1961" s="79"/>
      <c r="AC1961" s="79"/>
      <c r="AD1961" s="79"/>
      <c r="AE1961" s="78"/>
      <c r="AF1961" s="77"/>
      <c r="AG1961" s="77"/>
      <c r="AH1961" s="77"/>
      <c r="AI1961" s="77"/>
      <c r="AJ1961" s="77"/>
      <c r="AK1961" s="77"/>
      <c r="AL1961" s="77"/>
      <c r="AM1961" s="77"/>
      <c r="AN1961" s="77"/>
      <c r="AO1961" s="77"/>
      <c r="AP1961" s="77"/>
      <c r="AQ1961" s="77"/>
      <c r="AR1961" s="77"/>
      <c r="AS1961" s="77"/>
      <c r="AT1961" s="77"/>
      <c r="AU1961" s="77"/>
    </row>
    <row r="1962" spans="1:47">
      <c r="A1962" s="77" t="s">
        <v>2304</v>
      </c>
      <c r="B1962" s="77" t="s">
        <v>2673</v>
      </c>
      <c r="C1962" s="78">
        <v>42642</v>
      </c>
      <c r="D1962" s="77" t="s">
        <v>4449</v>
      </c>
      <c r="E1962" s="94">
        <v>6.04</v>
      </c>
      <c r="F1962" s="77" t="s">
        <v>94</v>
      </c>
      <c r="G1962" s="77" t="s">
        <v>108</v>
      </c>
      <c r="H1962" s="77"/>
      <c r="I1962" s="77"/>
      <c r="J1962" s="77"/>
      <c r="K1962" s="79"/>
      <c r="L1962" s="77"/>
      <c r="P1962" s="77"/>
      <c r="Q1962" s="77"/>
      <c r="R1962" s="77"/>
      <c r="S1962" s="77"/>
      <c r="V1962" s="77"/>
      <c r="W1962" s="77"/>
      <c r="X1962" s="77"/>
      <c r="Y1962" s="79"/>
      <c r="Z1962" s="79"/>
      <c r="AA1962" s="79"/>
      <c r="AB1962" s="79"/>
      <c r="AC1962" s="79"/>
      <c r="AD1962" s="79"/>
      <c r="AE1962" s="78"/>
      <c r="AF1962" s="77"/>
      <c r="AG1962" s="77"/>
      <c r="AH1962" s="77"/>
      <c r="AI1962" s="77"/>
      <c r="AJ1962" s="77"/>
      <c r="AK1962" s="77"/>
      <c r="AL1962" s="77"/>
      <c r="AM1962" s="77"/>
      <c r="AN1962" s="77"/>
      <c r="AO1962" s="77"/>
      <c r="AP1962" s="77"/>
      <c r="AQ1962" s="77"/>
      <c r="AR1962" s="77"/>
      <c r="AS1962" s="77"/>
      <c r="AT1962" s="77"/>
      <c r="AU1962" s="77"/>
    </row>
    <row r="1963" spans="1:47">
      <c r="A1963" s="77" t="s">
        <v>2304</v>
      </c>
      <c r="B1963" s="77" t="s">
        <v>2673</v>
      </c>
      <c r="C1963" s="78">
        <v>42642</v>
      </c>
      <c r="D1963" s="77" t="s">
        <v>4450</v>
      </c>
      <c r="E1963" s="94">
        <v>6.39</v>
      </c>
      <c r="F1963" s="77" t="s">
        <v>94</v>
      </c>
      <c r="G1963" s="77" t="s">
        <v>94</v>
      </c>
      <c r="H1963" s="77"/>
      <c r="I1963" s="77"/>
      <c r="J1963" s="77"/>
      <c r="K1963" s="79"/>
      <c r="L1963" s="77"/>
      <c r="P1963" s="77"/>
      <c r="Q1963" s="77"/>
      <c r="R1963" s="77"/>
      <c r="S1963" s="77"/>
      <c r="V1963" s="77"/>
      <c r="W1963" s="77"/>
      <c r="X1963" s="77"/>
      <c r="Y1963" s="79"/>
      <c r="Z1963" s="79"/>
      <c r="AA1963" s="79"/>
      <c r="AB1963" s="79"/>
      <c r="AC1963" s="79"/>
      <c r="AD1963" s="79"/>
      <c r="AE1963" s="78"/>
      <c r="AF1963" s="77"/>
      <c r="AG1963" s="77"/>
      <c r="AH1963" s="77"/>
      <c r="AI1963" s="77"/>
      <c r="AJ1963" s="77"/>
      <c r="AK1963" s="77"/>
      <c r="AL1963" s="77"/>
      <c r="AM1963" s="77"/>
      <c r="AN1963" s="77"/>
      <c r="AO1963" s="77"/>
      <c r="AP1963" s="77"/>
      <c r="AQ1963" s="77"/>
      <c r="AR1963" s="77"/>
      <c r="AS1963" s="77"/>
      <c r="AT1963" s="77"/>
      <c r="AU1963" s="77"/>
    </row>
    <row r="1964" spans="1:47">
      <c r="A1964" s="77" t="s">
        <v>2304</v>
      </c>
      <c r="B1964" s="77" t="s">
        <v>2673</v>
      </c>
      <c r="C1964" s="78">
        <v>42642</v>
      </c>
      <c r="D1964" s="77" t="s">
        <v>4451</v>
      </c>
      <c r="E1964" s="94">
        <v>6.46</v>
      </c>
      <c r="F1964" s="77" t="s">
        <v>94</v>
      </c>
      <c r="G1964" s="77" t="s">
        <v>127</v>
      </c>
      <c r="H1964" s="77"/>
      <c r="I1964" s="77"/>
      <c r="J1964" s="77"/>
      <c r="K1964" s="79"/>
      <c r="L1964" s="77"/>
      <c r="P1964" s="77"/>
      <c r="Q1964" s="77"/>
      <c r="R1964" s="77"/>
      <c r="S1964" s="77"/>
      <c r="V1964" s="77"/>
      <c r="W1964" s="77"/>
      <c r="X1964" s="77"/>
      <c r="Y1964" s="79"/>
      <c r="Z1964" s="79"/>
      <c r="AA1964" s="79"/>
      <c r="AB1964" s="79"/>
      <c r="AC1964" s="79"/>
      <c r="AD1964" s="79"/>
      <c r="AE1964" s="78"/>
      <c r="AF1964" s="77"/>
      <c r="AG1964" s="77"/>
      <c r="AH1964" s="77"/>
      <c r="AI1964" s="77"/>
      <c r="AJ1964" s="77"/>
      <c r="AK1964" s="77"/>
      <c r="AL1964" s="77"/>
      <c r="AM1964" s="77"/>
      <c r="AN1964" s="77"/>
      <c r="AO1964" s="77"/>
      <c r="AP1964" s="77"/>
      <c r="AQ1964" s="77"/>
      <c r="AR1964" s="77"/>
      <c r="AS1964" s="77"/>
      <c r="AT1964" s="77"/>
      <c r="AU1964" s="77"/>
    </row>
    <row r="1965" spans="1:47">
      <c r="A1965" s="77" t="s">
        <v>2304</v>
      </c>
      <c r="B1965" s="77" t="s">
        <v>2673</v>
      </c>
      <c r="C1965" s="78">
        <v>42642</v>
      </c>
      <c r="D1965" s="77" t="s">
        <v>4452</v>
      </c>
      <c r="E1965" s="94">
        <v>6.64</v>
      </c>
      <c r="F1965" s="77" t="s">
        <v>94</v>
      </c>
      <c r="G1965" s="77" t="s">
        <v>152</v>
      </c>
      <c r="H1965" s="77"/>
      <c r="I1965" s="77"/>
      <c r="J1965" s="77"/>
      <c r="K1965" s="79"/>
      <c r="L1965" s="77"/>
      <c r="P1965" s="77"/>
      <c r="Q1965" s="77"/>
      <c r="R1965" s="77"/>
      <c r="S1965" s="77"/>
      <c r="V1965" s="77"/>
      <c r="W1965" s="77"/>
      <c r="X1965" s="77"/>
      <c r="Y1965" s="79"/>
      <c r="Z1965" s="79"/>
      <c r="AA1965" s="79"/>
      <c r="AB1965" s="79"/>
      <c r="AC1965" s="79"/>
      <c r="AD1965" s="79"/>
      <c r="AE1965" s="78"/>
      <c r="AF1965" s="77"/>
      <c r="AG1965" s="77"/>
      <c r="AH1965" s="77"/>
      <c r="AI1965" s="77"/>
      <c r="AJ1965" s="77"/>
      <c r="AK1965" s="77"/>
      <c r="AL1965" s="77"/>
      <c r="AM1965" s="77"/>
      <c r="AN1965" s="77"/>
      <c r="AO1965" s="77"/>
      <c r="AP1965" s="77"/>
      <c r="AQ1965" s="77"/>
      <c r="AR1965" s="77"/>
      <c r="AS1965" s="77"/>
      <c r="AT1965" s="77"/>
      <c r="AU1965" s="77"/>
    </row>
    <row r="1966" spans="1:47">
      <c r="A1966" s="77" t="s">
        <v>2304</v>
      </c>
      <c r="B1966" s="77" t="s">
        <v>2673</v>
      </c>
      <c r="C1966" s="78">
        <v>42642</v>
      </c>
      <c r="D1966" s="77" t="s">
        <v>4453</v>
      </c>
      <c r="E1966" s="94">
        <v>7.04</v>
      </c>
      <c r="F1966" s="77" t="s">
        <v>94</v>
      </c>
      <c r="G1966" s="77" t="s">
        <v>872</v>
      </c>
      <c r="H1966" s="77"/>
      <c r="I1966" s="77"/>
      <c r="J1966" s="77"/>
      <c r="K1966" s="79"/>
      <c r="L1966" s="77"/>
      <c r="P1966" s="77"/>
      <c r="Q1966" s="77"/>
      <c r="R1966" s="77"/>
      <c r="S1966" s="77"/>
      <c r="V1966" s="77"/>
      <c r="W1966" s="77"/>
      <c r="X1966" s="77"/>
      <c r="Y1966" s="79"/>
      <c r="Z1966" s="79"/>
      <c r="AA1966" s="79"/>
      <c r="AB1966" s="79"/>
      <c r="AC1966" s="79"/>
      <c r="AD1966" s="79"/>
      <c r="AE1966" s="78"/>
      <c r="AF1966" s="77"/>
      <c r="AG1966" s="77"/>
      <c r="AH1966" s="77"/>
      <c r="AI1966" s="77"/>
      <c r="AJ1966" s="77"/>
      <c r="AK1966" s="77"/>
      <c r="AL1966" s="77"/>
      <c r="AM1966" s="77"/>
      <c r="AN1966" s="77"/>
      <c r="AO1966" s="77"/>
      <c r="AP1966" s="77"/>
      <c r="AQ1966" s="77"/>
      <c r="AR1966" s="77"/>
      <c r="AS1966" s="77"/>
      <c r="AT1966" s="77"/>
      <c r="AU1966" s="77"/>
    </row>
    <row r="1967" spans="1:47">
      <c r="A1967" s="77" t="s">
        <v>2304</v>
      </c>
      <c r="B1967" s="77" t="s">
        <v>2673</v>
      </c>
      <c r="C1967" s="78">
        <v>42642</v>
      </c>
      <c r="D1967" s="77" t="s">
        <v>4454</v>
      </c>
      <c r="E1967" s="94">
        <v>7.06</v>
      </c>
      <c r="F1967" s="77" t="s">
        <v>94</v>
      </c>
      <c r="G1967" s="77" t="s">
        <v>135</v>
      </c>
      <c r="H1967" s="77"/>
      <c r="I1967" s="77"/>
      <c r="J1967" s="77"/>
      <c r="K1967" s="79"/>
      <c r="L1967" s="77"/>
      <c r="P1967" s="77"/>
      <c r="Q1967" s="77"/>
      <c r="R1967" s="77"/>
      <c r="S1967" s="77"/>
      <c r="V1967" s="77"/>
      <c r="W1967" s="77"/>
      <c r="X1967" s="77"/>
      <c r="Y1967" s="79"/>
      <c r="Z1967" s="79"/>
      <c r="AA1967" s="79"/>
      <c r="AB1967" s="79"/>
      <c r="AC1967" s="79"/>
      <c r="AD1967" s="79"/>
      <c r="AE1967" s="78"/>
      <c r="AF1967" s="77"/>
      <c r="AG1967" s="77"/>
      <c r="AH1967" s="77"/>
      <c r="AI1967" s="77"/>
      <c r="AJ1967" s="77"/>
      <c r="AK1967" s="77"/>
      <c r="AL1967" s="77"/>
      <c r="AM1967" s="77"/>
      <c r="AN1967" s="77"/>
      <c r="AO1967" s="77"/>
      <c r="AP1967" s="77"/>
      <c r="AQ1967" s="77"/>
      <c r="AR1967" s="77"/>
      <c r="AS1967" s="77"/>
      <c r="AT1967" s="77"/>
      <c r="AU1967" s="77"/>
    </row>
    <row r="1968" spans="1:47">
      <c r="A1968" s="77" t="s">
        <v>2304</v>
      </c>
      <c r="B1968" s="77" t="s">
        <v>2673</v>
      </c>
      <c r="C1968" s="78">
        <v>42642</v>
      </c>
      <c r="D1968" s="77" t="s">
        <v>4455</v>
      </c>
      <c r="E1968" s="94">
        <v>7.19</v>
      </c>
      <c r="F1968" s="77" t="s">
        <v>94</v>
      </c>
      <c r="G1968" s="77" t="s">
        <v>108</v>
      </c>
      <c r="H1968" s="77"/>
      <c r="I1968" s="77"/>
      <c r="J1968" s="77"/>
      <c r="K1968" s="79"/>
      <c r="L1968" s="77"/>
      <c r="P1968" s="77"/>
      <c r="Q1968" s="77"/>
      <c r="R1968" s="77"/>
      <c r="S1968" s="77"/>
      <c r="V1968" s="77"/>
      <c r="W1968" s="77"/>
      <c r="X1968" s="77"/>
      <c r="Y1968" s="79"/>
      <c r="Z1968" s="79"/>
      <c r="AA1968" s="79"/>
      <c r="AB1968" s="79"/>
      <c r="AC1968" s="79"/>
      <c r="AD1968" s="79"/>
      <c r="AE1968" s="78"/>
      <c r="AF1968" s="77"/>
      <c r="AG1968" s="77"/>
      <c r="AH1968" s="77"/>
      <c r="AI1968" s="77"/>
      <c r="AJ1968" s="77"/>
      <c r="AK1968" s="77"/>
      <c r="AL1968" s="77"/>
      <c r="AM1968" s="77"/>
      <c r="AN1968" s="77"/>
      <c r="AO1968" s="77"/>
      <c r="AP1968" s="77"/>
      <c r="AQ1968" s="77"/>
      <c r="AR1968" s="77"/>
      <c r="AS1968" s="77"/>
      <c r="AT1968" s="77"/>
      <c r="AU1968" s="77"/>
    </row>
    <row r="1969" spans="1:47">
      <c r="A1969" s="77" t="s">
        <v>2304</v>
      </c>
      <c r="B1969" s="77" t="s">
        <v>2673</v>
      </c>
      <c r="C1969" s="78">
        <v>42642</v>
      </c>
      <c r="D1969" s="77" t="s">
        <v>4456</v>
      </c>
      <c r="E1969" s="94">
        <v>7.37</v>
      </c>
      <c r="F1969" s="77" t="s">
        <v>94</v>
      </c>
      <c r="G1969" s="77" t="s">
        <v>94</v>
      </c>
      <c r="H1969" s="77"/>
      <c r="I1969" s="77"/>
      <c r="J1969" s="77"/>
      <c r="K1969" s="79"/>
      <c r="L1969" s="77"/>
      <c r="P1969" s="77"/>
      <c r="Q1969" s="77"/>
      <c r="R1969" s="77"/>
      <c r="S1969" s="77"/>
      <c r="V1969" s="77"/>
      <c r="W1969" s="77"/>
      <c r="X1969" s="77"/>
      <c r="Y1969" s="79"/>
      <c r="Z1969" s="79"/>
      <c r="AA1969" s="79"/>
      <c r="AB1969" s="79"/>
      <c r="AC1969" s="79"/>
      <c r="AD1969" s="79"/>
      <c r="AE1969" s="78"/>
      <c r="AF1969" s="77"/>
      <c r="AG1969" s="77"/>
      <c r="AH1969" s="77"/>
      <c r="AI1969" s="77"/>
      <c r="AJ1969" s="77"/>
      <c r="AK1969" s="77"/>
      <c r="AL1969" s="77"/>
      <c r="AM1969" s="77"/>
      <c r="AN1969" s="77"/>
      <c r="AO1969" s="77"/>
      <c r="AP1969" s="77"/>
      <c r="AQ1969" s="77"/>
      <c r="AR1969" s="77"/>
      <c r="AS1969" s="77"/>
      <c r="AT1969" s="77"/>
      <c r="AU1969" s="77"/>
    </row>
    <row r="1970" spans="1:47">
      <c r="A1970" s="77" t="s">
        <v>2304</v>
      </c>
      <c r="B1970" s="77" t="s">
        <v>2673</v>
      </c>
      <c r="C1970" s="78">
        <v>42642</v>
      </c>
      <c r="D1970" s="77" t="s">
        <v>4457</v>
      </c>
      <c r="E1970" s="94">
        <v>7.43</v>
      </c>
      <c r="F1970" s="77" t="s">
        <v>94</v>
      </c>
      <c r="G1970" s="77" t="s">
        <v>3660</v>
      </c>
      <c r="H1970" s="77"/>
      <c r="I1970" s="77"/>
      <c r="J1970" s="77"/>
      <c r="K1970" s="79"/>
      <c r="L1970" s="77"/>
      <c r="P1970" s="77"/>
      <c r="Q1970" s="77"/>
      <c r="R1970" s="77"/>
      <c r="S1970" s="77"/>
      <c r="V1970" s="77"/>
      <c r="W1970" s="77"/>
      <c r="X1970" s="77"/>
      <c r="Y1970" s="79"/>
      <c r="Z1970" s="79"/>
      <c r="AA1970" s="79"/>
      <c r="AB1970" s="79"/>
      <c r="AC1970" s="79"/>
      <c r="AD1970" s="79"/>
      <c r="AE1970" s="78"/>
      <c r="AF1970" s="77"/>
      <c r="AG1970" s="77"/>
      <c r="AH1970" s="77"/>
      <c r="AI1970" s="77"/>
      <c r="AJ1970" s="77"/>
      <c r="AK1970" s="77"/>
      <c r="AL1970" s="77"/>
      <c r="AM1970" s="77"/>
      <c r="AN1970" s="77"/>
      <c r="AO1970" s="77"/>
      <c r="AP1970" s="77"/>
      <c r="AQ1970" s="77"/>
      <c r="AR1970" s="77"/>
      <c r="AS1970" s="77"/>
      <c r="AT1970" s="77"/>
      <c r="AU1970" s="77"/>
    </row>
    <row r="1971" spans="1:47">
      <c r="A1971" s="77" t="s">
        <v>2304</v>
      </c>
      <c r="B1971" s="77" t="s">
        <v>2673</v>
      </c>
      <c r="C1971" s="78">
        <v>42642</v>
      </c>
      <c r="D1971" s="77" t="s">
        <v>4458</v>
      </c>
      <c r="E1971" s="94">
        <v>7.51</v>
      </c>
      <c r="F1971" s="77" t="s">
        <v>94</v>
      </c>
      <c r="G1971" s="77" t="s">
        <v>3660</v>
      </c>
      <c r="H1971" s="77"/>
      <c r="I1971" s="77"/>
      <c r="J1971" s="77"/>
      <c r="K1971" s="79"/>
      <c r="L1971" s="77"/>
      <c r="P1971" s="77"/>
      <c r="Q1971" s="77"/>
      <c r="R1971" s="77"/>
      <c r="S1971" s="77"/>
      <c r="V1971" s="77"/>
      <c r="W1971" s="77"/>
      <c r="X1971" s="77"/>
      <c r="Y1971" s="79"/>
      <c r="Z1971" s="79"/>
      <c r="AA1971" s="79"/>
      <c r="AB1971" s="79"/>
      <c r="AC1971" s="79"/>
      <c r="AD1971" s="79"/>
      <c r="AE1971" s="78"/>
      <c r="AF1971" s="77"/>
      <c r="AG1971" s="77"/>
      <c r="AH1971" s="77"/>
      <c r="AI1971" s="77"/>
      <c r="AJ1971" s="77"/>
      <c r="AK1971" s="77"/>
      <c r="AL1971" s="77"/>
      <c r="AM1971" s="77"/>
      <c r="AN1971" s="77"/>
      <c r="AO1971" s="77"/>
      <c r="AP1971" s="77"/>
      <c r="AQ1971" s="77"/>
      <c r="AR1971" s="77"/>
      <c r="AS1971" s="77"/>
      <c r="AT1971" s="77"/>
      <c r="AU1971" s="77"/>
    </row>
    <row r="1972" spans="1:47">
      <c r="A1972" s="77" t="s">
        <v>2304</v>
      </c>
      <c r="B1972" s="77" t="s">
        <v>2673</v>
      </c>
      <c r="C1972" s="78">
        <v>42642</v>
      </c>
      <c r="D1972" s="77" t="s">
        <v>4459</v>
      </c>
      <c r="E1972" s="94">
        <v>7.54</v>
      </c>
      <c r="F1972" s="77" t="s">
        <v>94</v>
      </c>
      <c r="G1972" s="77" t="s">
        <v>228</v>
      </c>
      <c r="H1972" s="77"/>
      <c r="I1972" s="77"/>
      <c r="J1972" s="77"/>
      <c r="K1972" s="79"/>
      <c r="L1972" s="77"/>
      <c r="P1972" s="77"/>
      <c r="Q1972" s="77"/>
      <c r="R1972" s="77"/>
      <c r="S1972" s="77"/>
      <c r="V1972" s="77"/>
      <c r="W1972" s="77"/>
      <c r="X1972" s="77"/>
      <c r="Y1972" s="79"/>
      <c r="Z1972" s="79"/>
      <c r="AA1972" s="79"/>
      <c r="AB1972" s="79"/>
      <c r="AC1972" s="79"/>
      <c r="AD1972" s="79"/>
      <c r="AE1972" s="78"/>
      <c r="AF1972" s="77"/>
      <c r="AG1972" s="77"/>
      <c r="AH1972" s="77"/>
      <c r="AI1972" s="77"/>
      <c r="AJ1972" s="77"/>
      <c r="AK1972" s="77"/>
      <c r="AL1972" s="77"/>
      <c r="AM1972" s="77"/>
      <c r="AN1972" s="77"/>
      <c r="AO1972" s="77"/>
      <c r="AP1972" s="77"/>
      <c r="AQ1972" s="77"/>
      <c r="AR1972" s="77"/>
      <c r="AS1972" s="77"/>
      <c r="AT1972" s="77"/>
      <c r="AU1972" s="77"/>
    </row>
    <row r="1973" spans="1:47">
      <c r="A1973" s="77" t="s">
        <v>2304</v>
      </c>
      <c r="B1973" s="77" t="s">
        <v>2673</v>
      </c>
      <c r="C1973" s="78">
        <v>42642</v>
      </c>
      <c r="D1973" s="77" t="s">
        <v>4460</v>
      </c>
      <c r="E1973" s="94">
        <v>8.35</v>
      </c>
      <c r="F1973" s="77" t="s">
        <v>94</v>
      </c>
      <c r="G1973" s="77" t="s">
        <v>3660</v>
      </c>
      <c r="H1973" s="77"/>
      <c r="I1973" s="77"/>
      <c r="J1973" s="77"/>
      <c r="K1973" s="79"/>
      <c r="L1973" s="77"/>
      <c r="P1973" s="77"/>
      <c r="Q1973" s="77"/>
      <c r="R1973" s="77"/>
      <c r="S1973" s="77"/>
      <c r="V1973" s="77"/>
      <c r="W1973" s="77"/>
      <c r="X1973" s="77"/>
      <c r="Y1973" s="79"/>
      <c r="Z1973" s="79"/>
      <c r="AA1973" s="79"/>
      <c r="AB1973" s="79"/>
      <c r="AC1973" s="79"/>
      <c r="AD1973" s="79"/>
      <c r="AE1973" s="78"/>
      <c r="AF1973" s="77"/>
      <c r="AG1973" s="77"/>
      <c r="AH1973" s="77"/>
      <c r="AI1973" s="77"/>
      <c r="AJ1973" s="77"/>
      <c r="AK1973" s="77"/>
      <c r="AL1973" s="77"/>
      <c r="AM1973" s="77"/>
      <c r="AN1973" s="77"/>
      <c r="AO1973" s="77"/>
      <c r="AP1973" s="77"/>
      <c r="AQ1973" s="77"/>
      <c r="AR1973" s="77"/>
      <c r="AS1973" s="77"/>
      <c r="AT1973" s="77"/>
      <c r="AU1973" s="77"/>
    </row>
    <row r="1974" spans="1:47">
      <c r="A1974" s="77" t="s">
        <v>2304</v>
      </c>
      <c r="B1974" s="77" t="s">
        <v>2673</v>
      </c>
      <c r="C1974" s="78">
        <v>42642</v>
      </c>
      <c r="D1974" s="77" t="s">
        <v>4461</v>
      </c>
      <c r="E1974" s="94">
        <v>8.99</v>
      </c>
      <c r="F1974" s="77" t="s">
        <v>94</v>
      </c>
      <c r="G1974" s="77" t="s">
        <v>124</v>
      </c>
      <c r="H1974" s="77"/>
      <c r="I1974" s="77"/>
      <c r="J1974" s="77"/>
      <c r="K1974" s="79"/>
      <c r="L1974" s="77"/>
      <c r="P1974" s="77"/>
      <c r="Q1974" s="77"/>
      <c r="R1974" s="77"/>
      <c r="S1974" s="77"/>
      <c r="V1974" s="77"/>
      <c r="W1974" s="77"/>
      <c r="X1974" s="77"/>
      <c r="Y1974" s="79"/>
      <c r="Z1974" s="79"/>
      <c r="AA1974" s="79"/>
      <c r="AB1974" s="79"/>
      <c r="AC1974" s="79"/>
      <c r="AD1974" s="79"/>
      <c r="AE1974" s="78"/>
      <c r="AF1974" s="77"/>
      <c r="AG1974" s="77"/>
      <c r="AH1974" s="77"/>
      <c r="AI1974" s="77"/>
      <c r="AJ1974" s="77"/>
      <c r="AK1974" s="77"/>
      <c r="AL1974" s="77"/>
      <c r="AM1974" s="77"/>
      <c r="AN1974" s="77"/>
      <c r="AO1974" s="77"/>
      <c r="AP1974" s="77"/>
      <c r="AQ1974" s="77"/>
      <c r="AR1974" s="77"/>
      <c r="AS1974" s="77"/>
      <c r="AT1974" s="77"/>
      <c r="AU1974" s="77"/>
    </row>
    <row r="1975" spans="1:47">
      <c r="A1975" s="77" t="s">
        <v>2304</v>
      </c>
      <c r="B1975" s="77" t="s">
        <v>2673</v>
      </c>
      <c r="C1975" s="78">
        <v>42642</v>
      </c>
      <c r="D1975" s="77" t="s">
        <v>4462</v>
      </c>
      <c r="E1975" s="94">
        <v>9.11</v>
      </c>
      <c r="F1975" s="77" t="s">
        <v>94</v>
      </c>
      <c r="G1975" s="77" t="s">
        <v>3660</v>
      </c>
      <c r="H1975" s="77"/>
      <c r="I1975" s="77"/>
      <c r="J1975" s="77"/>
      <c r="K1975" s="79"/>
      <c r="L1975" s="77"/>
      <c r="P1975" s="77"/>
      <c r="Q1975" s="77"/>
      <c r="R1975" s="77"/>
      <c r="S1975" s="77"/>
      <c r="V1975" s="77"/>
      <c r="W1975" s="77"/>
      <c r="X1975" s="77"/>
      <c r="Y1975" s="79"/>
      <c r="Z1975" s="79"/>
      <c r="AA1975" s="79"/>
      <c r="AB1975" s="79"/>
      <c r="AC1975" s="79"/>
      <c r="AD1975" s="79"/>
      <c r="AE1975" s="78"/>
      <c r="AF1975" s="77"/>
      <c r="AG1975" s="77"/>
      <c r="AH1975" s="77"/>
      <c r="AI1975" s="77"/>
      <c r="AJ1975" s="77"/>
      <c r="AK1975" s="77"/>
      <c r="AL1975" s="77"/>
      <c r="AM1975" s="77"/>
      <c r="AN1975" s="77"/>
      <c r="AO1975" s="77"/>
      <c r="AP1975" s="77"/>
      <c r="AQ1975" s="77"/>
      <c r="AR1975" s="77"/>
      <c r="AS1975" s="77"/>
      <c r="AT1975" s="77"/>
      <c r="AU1975" s="77"/>
    </row>
    <row r="1976" spans="1:47">
      <c r="A1976" s="77" t="s">
        <v>2304</v>
      </c>
      <c r="B1976" s="77" t="s">
        <v>2673</v>
      </c>
      <c r="C1976" s="78">
        <v>42642</v>
      </c>
      <c r="D1976" s="77" t="s">
        <v>4463</v>
      </c>
      <c r="E1976" s="94">
        <v>9.11</v>
      </c>
      <c r="F1976" s="77" t="s">
        <v>94</v>
      </c>
      <c r="G1976" s="77" t="s">
        <v>94</v>
      </c>
      <c r="H1976" s="77"/>
      <c r="I1976" s="77"/>
      <c r="J1976" s="77"/>
      <c r="K1976" s="79"/>
      <c r="L1976" s="77"/>
      <c r="P1976" s="77"/>
      <c r="Q1976" s="77"/>
      <c r="R1976" s="77"/>
      <c r="S1976" s="77"/>
      <c r="V1976" s="77"/>
      <c r="W1976" s="77"/>
      <c r="X1976" s="77"/>
      <c r="Y1976" s="79"/>
      <c r="Z1976" s="79"/>
      <c r="AA1976" s="79"/>
      <c r="AB1976" s="79"/>
      <c r="AC1976" s="79"/>
      <c r="AD1976" s="79"/>
      <c r="AE1976" s="78"/>
      <c r="AF1976" s="77"/>
      <c r="AG1976" s="77"/>
      <c r="AH1976" s="77"/>
      <c r="AI1976" s="77"/>
      <c r="AJ1976" s="77"/>
      <c r="AK1976" s="77"/>
      <c r="AL1976" s="77"/>
      <c r="AM1976" s="77"/>
      <c r="AN1976" s="77"/>
      <c r="AO1976" s="77"/>
      <c r="AP1976" s="77"/>
      <c r="AQ1976" s="77"/>
      <c r="AR1976" s="77"/>
      <c r="AS1976" s="77"/>
      <c r="AT1976" s="77"/>
      <c r="AU1976" s="77"/>
    </row>
    <row r="1977" spans="1:47">
      <c r="A1977" s="77" t="s">
        <v>2304</v>
      </c>
      <c r="B1977" s="77" t="s">
        <v>2673</v>
      </c>
      <c r="C1977" s="78">
        <v>42642</v>
      </c>
      <c r="D1977" s="77" t="s">
        <v>4464</v>
      </c>
      <c r="E1977" s="94">
        <v>9.4499999999999993</v>
      </c>
      <c r="F1977" s="77" t="s">
        <v>94</v>
      </c>
      <c r="G1977" s="77" t="s">
        <v>272</v>
      </c>
      <c r="H1977" s="77"/>
      <c r="I1977" s="77"/>
      <c r="J1977" s="77"/>
      <c r="K1977" s="79"/>
      <c r="L1977" s="77"/>
      <c r="P1977" s="77"/>
      <c r="Q1977" s="77"/>
      <c r="R1977" s="77"/>
      <c r="S1977" s="77"/>
      <c r="V1977" s="77"/>
      <c r="W1977" s="77"/>
      <c r="X1977" s="77"/>
      <c r="Y1977" s="79"/>
      <c r="Z1977" s="79"/>
      <c r="AA1977" s="79"/>
      <c r="AB1977" s="79"/>
      <c r="AC1977" s="79"/>
      <c r="AD1977" s="79"/>
      <c r="AE1977" s="78"/>
      <c r="AF1977" s="77"/>
      <c r="AG1977" s="77"/>
      <c r="AH1977" s="77"/>
      <c r="AI1977" s="77"/>
      <c r="AJ1977" s="77"/>
      <c r="AK1977" s="77"/>
      <c r="AL1977" s="77"/>
      <c r="AM1977" s="77"/>
      <c r="AN1977" s="77"/>
      <c r="AO1977" s="77"/>
      <c r="AP1977" s="77"/>
      <c r="AQ1977" s="77"/>
      <c r="AR1977" s="77"/>
      <c r="AS1977" s="77"/>
      <c r="AT1977" s="77"/>
      <c r="AU1977" s="77"/>
    </row>
    <row r="1978" spans="1:47">
      <c r="A1978" s="77" t="s">
        <v>2304</v>
      </c>
      <c r="B1978" s="77" t="s">
        <v>2673</v>
      </c>
      <c r="C1978" s="78">
        <v>42642</v>
      </c>
      <c r="D1978" s="77" t="s">
        <v>4465</v>
      </c>
      <c r="E1978" s="94">
        <v>9.7200000000000006</v>
      </c>
      <c r="F1978" s="77" t="s">
        <v>94</v>
      </c>
      <c r="G1978" s="77" t="s">
        <v>872</v>
      </c>
      <c r="H1978" s="77"/>
      <c r="I1978" s="77"/>
      <c r="J1978" s="77"/>
      <c r="K1978" s="79"/>
      <c r="L1978" s="77"/>
      <c r="P1978" s="77"/>
      <c r="Q1978" s="77"/>
      <c r="R1978" s="77"/>
      <c r="S1978" s="77"/>
      <c r="V1978" s="77"/>
      <c r="W1978" s="77"/>
      <c r="X1978" s="77"/>
      <c r="Y1978" s="79"/>
      <c r="Z1978" s="79"/>
      <c r="AA1978" s="79"/>
      <c r="AB1978" s="79"/>
      <c r="AC1978" s="79"/>
      <c r="AD1978" s="79"/>
      <c r="AE1978" s="78"/>
      <c r="AF1978" s="77"/>
      <c r="AG1978" s="77"/>
      <c r="AH1978" s="77"/>
      <c r="AI1978" s="77"/>
      <c r="AJ1978" s="77"/>
      <c r="AK1978" s="77"/>
      <c r="AL1978" s="77"/>
      <c r="AM1978" s="77"/>
      <c r="AN1978" s="77"/>
      <c r="AO1978" s="77"/>
      <c r="AP1978" s="77"/>
      <c r="AQ1978" s="77"/>
      <c r="AR1978" s="77"/>
      <c r="AS1978" s="77"/>
      <c r="AT1978" s="77"/>
      <c r="AU1978" s="77"/>
    </row>
    <row r="1979" spans="1:47">
      <c r="A1979" s="77" t="s">
        <v>2304</v>
      </c>
      <c r="B1979" s="77" t="s">
        <v>2673</v>
      </c>
      <c r="C1979" s="78">
        <v>42642</v>
      </c>
      <c r="D1979" s="77" t="s">
        <v>4466</v>
      </c>
      <c r="E1979" s="94">
        <v>10.14</v>
      </c>
      <c r="F1979" s="77" t="s">
        <v>94</v>
      </c>
      <c r="G1979" s="77" t="s">
        <v>3660</v>
      </c>
      <c r="H1979" s="77"/>
      <c r="I1979" s="77"/>
      <c r="J1979" s="77"/>
      <c r="K1979" s="79"/>
      <c r="L1979" s="77"/>
      <c r="P1979" s="77"/>
      <c r="Q1979" s="77"/>
      <c r="R1979" s="77"/>
      <c r="S1979" s="77"/>
      <c r="V1979" s="77"/>
      <c r="W1979" s="77"/>
      <c r="X1979" s="77"/>
      <c r="Y1979" s="79"/>
      <c r="Z1979" s="79"/>
      <c r="AA1979" s="79"/>
      <c r="AB1979" s="79"/>
      <c r="AC1979" s="79"/>
      <c r="AD1979" s="79"/>
      <c r="AE1979" s="78"/>
      <c r="AF1979" s="77"/>
      <c r="AG1979" s="77"/>
      <c r="AH1979" s="77"/>
      <c r="AI1979" s="77"/>
      <c r="AJ1979" s="77"/>
      <c r="AK1979" s="77"/>
      <c r="AL1979" s="77"/>
      <c r="AM1979" s="77"/>
      <c r="AN1979" s="77"/>
      <c r="AO1979" s="77"/>
      <c r="AP1979" s="77"/>
      <c r="AQ1979" s="77"/>
      <c r="AR1979" s="77"/>
      <c r="AS1979" s="77"/>
      <c r="AT1979" s="77"/>
      <c r="AU1979" s="77"/>
    </row>
    <row r="1980" spans="1:47">
      <c r="A1980" s="77" t="s">
        <v>2304</v>
      </c>
      <c r="B1980" s="77" t="s">
        <v>2673</v>
      </c>
      <c r="C1980" s="78">
        <v>42642</v>
      </c>
      <c r="D1980" s="77" t="s">
        <v>4467</v>
      </c>
      <c r="E1980" s="94">
        <v>11.58</v>
      </c>
      <c r="F1980" s="77" t="s">
        <v>94</v>
      </c>
      <c r="G1980" s="77" t="s">
        <v>105</v>
      </c>
      <c r="H1980" s="77"/>
      <c r="I1980" s="77"/>
      <c r="J1980" s="77"/>
      <c r="K1980" s="79"/>
      <c r="L1980" s="77"/>
      <c r="P1980" s="77"/>
      <c r="Q1980" s="77"/>
      <c r="R1980" s="77"/>
      <c r="S1980" s="77"/>
      <c r="V1980" s="77"/>
      <c r="W1980" s="77"/>
      <c r="X1980" s="77"/>
      <c r="Y1980" s="79"/>
      <c r="Z1980" s="79"/>
      <c r="AA1980" s="79"/>
      <c r="AB1980" s="79"/>
      <c r="AC1980" s="79"/>
      <c r="AD1980" s="79"/>
      <c r="AE1980" s="78"/>
      <c r="AF1980" s="77"/>
      <c r="AG1980" s="77"/>
      <c r="AH1980" s="77"/>
      <c r="AI1980" s="77"/>
      <c r="AJ1980" s="77"/>
      <c r="AK1980" s="77"/>
      <c r="AL1980" s="77"/>
      <c r="AM1980" s="77"/>
      <c r="AN1980" s="77"/>
      <c r="AO1980" s="77"/>
      <c r="AP1980" s="77"/>
      <c r="AQ1980" s="77"/>
      <c r="AR1980" s="77"/>
      <c r="AS1980" s="77"/>
      <c r="AT1980" s="77"/>
      <c r="AU1980" s="77"/>
    </row>
    <row r="1981" spans="1:47">
      <c r="A1981" s="77" t="s">
        <v>2304</v>
      </c>
      <c r="B1981" s="77" t="s">
        <v>2673</v>
      </c>
      <c r="C1981" s="78">
        <v>42642</v>
      </c>
      <c r="D1981" s="77" t="s">
        <v>4468</v>
      </c>
      <c r="E1981" s="94">
        <v>12.12</v>
      </c>
      <c r="F1981" s="77" t="s">
        <v>94</v>
      </c>
      <c r="G1981" s="77" t="s">
        <v>208</v>
      </c>
      <c r="H1981" s="77"/>
      <c r="I1981" s="77"/>
      <c r="J1981" s="77"/>
      <c r="K1981" s="79"/>
      <c r="L1981" s="77"/>
      <c r="P1981" s="77"/>
      <c r="Q1981" s="77"/>
      <c r="R1981" s="77"/>
      <c r="S1981" s="77"/>
      <c r="V1981" s="77"/>
      <c r="W1981" s="77"/>
      <c r="X1981" s="77"/>
      <c r="Y1981" s="79"/>
      <c r="Z1981" s="79"/>
      <c r="AA1981" s="79"/>
      <c r="AB1981" s="79"/>
      <c r="AC1981" s="79"/>
      <c r="AD1981" s="79"/>
      <c r="AE1981" s="78"/>
      <c r="AF1981" s="77"/>
      <c r="AG1981" s="77"/>
      <c r="AH1981" s="77"/>
      <c r="AI1981" s="77"/>
      <c r="AJ1981" s="77"/>
      <c r="AK1981" s="77"/>
      <c r="AL1981" s="77"/>
      <c r="AM1981" s="77"/>
      <c r="AN1981" s="77"/>
      <c r="AO1981" s="77"/>
      <c r="AP1981" s="77"/>
      <c r="AQ1981" s="77"/>
      <c r="AR1981" s="77"/>
      <c r="AS1981" s="77"/>
      <c r="AT1981" s="77"/>
      <c r="AU1981" s="77"/>
    </row>
    <row r="1982" spans="1:47">
      <c r="A1982" s="77" t="s">
        <v>2304</v>
      </c>
      <c r="B1982" s="77" t="s">
        <v>2673</v>
      </c>
      <c r="C1982" s="78">
        <v>42642</v>
      </c>
      <c r="D1982" s="77" t="s">
        <v>4469</v>
      </c>
      <c r="E1982" s="94">
        <v>12.25</v>
      </c>
      <c r="F1982" s="77" t="s">
        <v>94</v>
      </c>
      <c r="G1982" s="77" t="s">
        <v>114</v>
      </c>
      <c r="H1982" s="77"/>
      <c r="I1982" s="77"/>
      <c r="J1982" s="77"/>
      <c r="K1982" s="79"/>
      <c r="L1982" s="77"/>
      <c r="P1982" s="77"/>
      <c r="Q1982" s="77"/>
      <c r="R1982" s="77"/>
      <c r="S1982" s="77"/>
      <c r="V1982" s="77"/>
      <c r="W1982" s="77"/>
      <c r="X1982" s="77"/>
      <c r="Y1982" s="79"/>
      <c r="Z1982" s="79"/>
      <c r="AA1982" s="79"/>
      <c r="AB1982" s="79"/>
      <c r="AC1982" s="79"/>
      <c r="AD1982" s="79"/>
      <c r="AE1982" s="78"/>
      <c r="AF1982" s="77"/>
      <c r="AG1982" s="77"/>
      <c r="AH1982" s="77"/>
      <c r="AI1982" s="77"/>
      <c r="AJ1982" s="77"/>
      <c r="AK1982" s="77"/>
      <c r="AL1982" s="77"/>
      <c r="AM1982" s="77"/>
      <c r="AN1982" s="77"/>
      <c r="AO1982" s="77"/>
      <c r="AP1982" s="77"/>
      <c r="AQ1982" s="77"/>
      <c r="AR1982" s="77"/>
      <c r="AS1982" s="77"/>
      <c r="AT1982" s="77"/>
      <c r="AU1982" s="77"/>
    </row>
    <row r="1983" spans="1:47">
      <c r="A1983" s="77" t="s">
        <v>2304</v>
      </c>
      <c r="B1983" s="77" t="s">
        <v>2673</v>
      </c>
      <c r="C1983" s="78">
        <v>42642</v>
      </c>
      <c r="D1983" s="77" t="s">
        <v>4470</v>
      </c>
      <c r="E1983" s="94">
        <v>12.34</v>
      </c>
      <c r="F1983" s="77" t="s">
        <v>94</v>
      </c>
      <c r="G1983" s="77" t="s">
        <v>1268</v>
      </c>
      <c r="H1983" s="77"/>
      <c r="I1983" s="77"/>
      <c r="J1983" s="77"/>
      <c r="K1983" s="79"/>
      <c r="L1983" s="77"/>
      <c r="P1983" s="77"/>
      <c r="Q1983" s="77"/>
      <c r="R1983" s="77"/>
      <c r="S1983" s="77"/>
      <c r="V1983" s="77"/>
      <c r="W1983" s="77"/>
      <c r="X1983" s="77"/>
      <c r="Y1983" s="79"/>
      <c r="Z1983" s="79"/>
      <c r="AA1983" s="79"/>
      <c r="AB1983" s="79"/>
      <c r="AC1983" s="79"/>
      <c r="AD1983" s="79"/>
      <c r="AE1983" s="78"/>
      <c r="AF1983" s="77"/>
      <c r="AG1983" s="77"/>
      <c r="AH1983" s="77"/>
      <c r="AI1983" s="77"/>
      <c r="AJ1983" s="77"/>
      <c r="AK1983" s="77"/>
      <c r="AL1983" s="77"/>
      <c r="AM1983" s="77"/>
      <c r="AN1983" s="77"/>
      <c r="AO1983" s="77"/>
      <c r="AP1983" s="77"/>
      <c r="AQ1983" s="77"/>
      <c r="AR1983" s="77"/>
      <c r="AS1983" s="77"/>
      <c r="AT1983" s="77"/>
      <c r="AU1983" s="77"/>
    </row>
    <row r="1984" spans="1:47">
      <c r="A1984" s="77" t="s">
        <v>2304</v>
      </c>
      <c r="B1984" s="77" t="s">
        <v>2673</v>
      </c>
      <c r="C1984" s="78">
        <v>42642</v>
      </c>
      <c r="D1984" s="77" t="s">
        <v>4471</v>
      </c>
      <c r="E1984" s="94">
        <v>13.2</v>
      </c>
      <c r="F1984" s="77" t="s">
        <v>94</v>
      </c>
      <c r="G1984" s="77" t="s">
        <v>105</v>
      </c>
      <c r="H1984" s="77"/>
      <c r="I1984" s="77"/>
      <c r="J1984" s="77"/>
      <c r="K1984" s="79"/>
      <c r="L1984" s="77"/>
      <c r="P1984" s="77"/>
      <c r="Q1984" s="77"/>
      <c r="R1984" s="77"/>
      <c r="S1984" s="77"/>
      <c r="V1984" s="77"/>
      <c r="W1984" s="77"/>
      <c r="X1984" s="77"/>
      <c r="Y1984" s="79"/>
      <c r="Z1984" s="79"/>
      <c r="AA1984" s="79"/>
      <c r="AB1984" s="79"/>
      <c r="AC1984" s="79"/>
      <c r="AD1984" s="79"/>
      <c r="AE1984" s="78"/>
      <c r="AF1984" s="77"/>
      <c r="AG1984" s="77"/>
      <c r="AH1984" s="77"/>
      <c r="AI1984" s="77"/>
      <c r="AJ1984" s="77"/>
      <c r="AK1984" s="77"/>
      <c r="AL1984" s="77"/>
      <c r="AM1984" s="77"/>
      <c r="AN1984" s="77"/>
      <c r="AO1984" s="77"/>
      <c r="AP1984" s="77"/>
      <c r="AQ1984" s="77"/>
      <c r="AR1984" s="77"/>
      <c r="AS1984" s="77"/>
      <c r="AT1984" s="77"/>
      <c r="AU1984" s="77"/>
    </row>
    <row r="1985" spans="1:47">
      <c r="A1985" s="77" t="s">
        <v>2304</v>
      </c>
      <c r="B1985" s="77" t="s">
        <v>2673</v>
      </c>
      <c r="C1985" s="78">
        <v>42642</v>
      </c>
      <c r="D1985" s="77" t="s">
        <v>4472</v>
      </c>
      <c r="E1985" s="94">
        <v>14.09</v>
      </c>
      <c r="F1985" s="77" t="s">
        <v>94</v>
      </c>
      <c r="G1985" s="77" t="s">
        <v>94</v>
      </c>
      <c r="H1985" s="77"/>
      <c r="I1985" s="77"/>
      <c r="J1985" s="77"/>
      <c r="K1985" s="79"/>
      <c r="L1985" s="77"/>
      <c r="P1985" s="77"/>
      <c r="Q1985" s="77"/>
      <c r="R1985" s="77"/>
      <c r="S1985" s="77"/>
      <c r="V1985" s="77"/>
      <c r="W1985" s="77"/>
      <c r="X1985" s="77"/>
      <c r="Y1985" s="79"/>
      <c r="Z1985" s="79"/>
      <c r="AA1985" s="79"/>
      <c r="AB1985" s="79"/>
      <c r="AC1985" s="79"/>
      <c r="AD1985" s="79"/>
      <c r="AE1985" s="78"/>
      <c r="AF1985" s="77"/>
      <c r="AG1985" s="77"/>
      <c r="AH1985" s="77"/>
      <c r="AI1985" s="77"/>
      <c r="AJ1985" s="77"/>
      <c r="AK1985" s="77"/>
      <c r="AL1985" s="77"/>
      <c r="AM1985" s="77"/>
      <c r="AN1985" s="77"/>
      <c r="AO1985" s="77"/>
      <c r="AP1985" s="77"/>
      <c r="AQ1985" s="77"/>
      <c r="AR1985" s="77"/>
      <c r="AS1985" s="77"/>
      <c r="AT1985" s="77"/>
      <c r="AU1985" s="77"/>
    </row>
    <row r="1986" spans="1:47">
      <c r="A1986" s="77" t="s">
        <v>2304</v>
      </c>
      <c r="B1986" s="77" t="s">
        <v>2673</v>
      </c>
      <c r="C1986" s="78">
        <v>42642</v>
      </c>
      <c r="D1986" s="77" t="s">
        <v>4473</v>
      </c>
      <c r="E1986" s="94">
        <v>14.65</v>
      </c>
      <c r="F1986" s="77" t="s">
        <v>94</v>
      </c>
      <c r="G1986" s="77" t="s">
        <v>170</v>
      </c>
      <c r="H1986" s="77"/>
      <c r="I1986" s="77"/>
      <c r="J1986" s="77"/>
      <c r="K1986" s="79"/>
      <c r="L1986" s="77"/>
      <c r="P1986" s="77"/>
      <c r="Q1986" s="77"/>
      <c r="R1986" s="77"/>
      <c r="S1986" s="77"/>
      <c r="V1986" s="77"/>
      <c r="W1986" s="77"/>
      <c r="X1986" s="77"/>
      <c r="Y1986" s="79"/>
      <c r="Z1986" s="79"/>
      <c r="AA1986" s="79"/>
      <c r="AB1986" s="79"/>
      <c r="AC1986" s="79"/>
      <c r="AD1986" s="79"/>
      <c r="AE1986" s="78"/>
      <c r="AF1986" s="77"/>
      <c r="AG1986" s="77"/>
      <c r="AH1986" s="77"/>
      <c r="AI1986" s="77"/>
      <c r="AJ1986" s="77"/>
      <c r="AK1986" s="77"/>
      <c r="AL1986" s="77"/>
      <c r="AM1986" s="77"/>
      <c r="AN1986" s="77"/>
      <c r="AO1986" s="77"/>
      <c r="AP1986" s="77"/>
      <c r="AQ1986" s="77"/>
      <c r="AR1986" s="77"/>
      <c r="AS1986" s="77"/>
      <c r="AT1986" s="77"/>
      <c r="AU1986" s="77"/>
    </row>
    <row r="1987" spans="1:47">
      <c r="A1987" s="77" t="s">
        <v>2304</v>
      </c>
      <c r="B1987" s="77" t="s">
        <v>2673</v>
      </c>
      <c r="C1987" s="78">
        <v>42642</v>
      </c>
      <c r="D1987" s="77" t="s">
        <v>4474</v>
      </c>
      <c r="E1987" s="94">
        <v>16.239999999999998</v>
      </c>
      <c r="F1987" s="77" t="s">
        <v>94</v>
      </c>
      <c r="G1987" s="77" t="s">
        <v>3660</v>
      </c>
      <c r="H1987" s="77"/>
      <c r="I1987" s="77"/>
      <c r="J1987" s="77"/>
      <c r="K1987" s="79"/>
      <c r="L1987" s="77"/>
      <c r="P1987" s="77"/>
      <c r="Q1987" s="77"/>
      <c r="R1987" s="77"/>
      <c r="S1987" s="77"/>
      <c r="V1987" s="77"/>
      <c r="W1987" s="77"/>
      <c r="X1987" s="77"/>
      <c r="Y1987" s="79"/>
      <c r="Z1987" s="79"/>
      <c r="AA1987" s="79"/>
      <c r="AB1987" s="79"/>
      <c r="AC1987" s="79"/>
      <c r="AD1987" s="79"/>
      <c r="AE1987" s="78"/>
      <c r="AF1987" s="77"/>
      <c r="AG1987" s="77"/>
      <c r="AH1987" s="77"/>
      <c r="AI1987" s="77"/>
      <c r="AJ1987" s="77"/>
      <c r="AK1987" s="77"/>
      <c r="AL1987" s="77"/>
      <c r="AM1987" s="77"/>
      <c r="AN1987" s="77"/>
      <c r="AO1987" s="77"/>
      <c r="AP1987" s="77"/>
      <c r="AQ1987" s="77"/>
      <c r="AR1987" s="77"/>
      <c r="AS1987" s="77"/>
      <c r="AT1987" s="77"/>
      <c r="AU1987" s="77"/>
    </row>
    <row r="1988" spans="1:47">
      <c r="A1988" s="77" t="s">
        <v>2304</v>
      </c>
      <c r="B1988" s="77" t="s">
        <v>2673</v>
      </c>
      <c r="C1988" s="78">
        <v>42642</v>
      </c>
      <c r="D1988" s="77" t="s">
        <v>4475</v>
      </c>
      <c r="E1988" s="94">
        <v>16.84</v>
      </c>
      <c r="F1988" s="77" t="s">
        <v>94</v>
      </c>
      <c r="G1988" s="77" t="s">
        <v>3660</v>
      </c>
      <c r="H1988" s="77"/>
      <c r="I1988" s="77"/>
      <c r="J1988" s="77"/>
      <c r="K1988" s="79"/>
      <c r="L1988" s="77"/>
      <c r="P1988" s="77"/>
      <c r="Q1988" s="77"/>
      <c r="R1988" s="77"/>
      <c r="S1988" s="77"/>
      <c r="V1988" s="77"/>
      <c r="W1988" s="77"/>
      <c r="X1988" s="77"/>
      <c r="Y1988" s="79"/>
      <c r="Z1988" s="79"/>
      <c r="AA1988" s="79"/>
      <c r="AB1988" s="79"/>
      <c r="AC1988" s="79"/>
      <c r="AD1988" s="79"/>
      <c r="AE1988" s="78"/>
      <c r="AF1988" s="77"/>
      <c r="AG1988" s="77"/>
      <c r="AH1988" s="77"/>
      <c r="AI1988" s="77"/>
      <c r="AJ1988" s="77"/>
      <c r="AK1988" s="77"/>
      <c r="AL1988" s="77"/>
      <c r="AM1988" s="77"/>
      <c r="AN1988" s="77"/>
      <c r="AO1988" s="77"/>
      <c r="AP1988" s="77"/>
      <c r="AQ1988" s="77"/>
      <c r="AR1988" s="77"/>
      <c r="AS1988" s="77"/>
      <c r="AT1988" s="77"/>
      <c r="AU1988" s="77"/>
    </row>
    <row r="1989" spans="1:47">
      <c r="A1989" s="77" t="s">
        <v>2304</v>
      </c>
      <c r="B1989" s="77" t="s">
        <v>2673</v>
      </c>
      <c r="C1989" s="78">
        <v>42642</v>
      </c>
      <c r="D1989" s="77" t="s">
        <v>4476</v>
      </c>
      <c r="E1989" s="94">
        <v>16.93</v>
      </c>
      <c r="F1989" s="77" t="s">
        <v>94</v>
      </c>
      <c r="G1989" s="77" t="s">
        <v>127</v>
      </c>
      <c r="H1989" s="77"/>
      <c r="I1989" s="77"/>
      <c r="J1989" s="77"/>
      <c r="K1989" s="79"/>
      <c r="L1989" s="77"/>
      <c r="P1989" s="77"/>
      <c r="Q1989" s="77"/>
      <c r="R1989" s="77"/>
      <c r="S1989" s="77"/>
      <c r="V1989" s="77"/>
      <c r="W1989" s="77"/>
      <c r="X1989" s="77"/>
      <c r="Y1989" s="79"/>
      <c r="Z1989" s="79"/>
      <c r="AA1989" s="79"/>
      <c r="AB1989" s="79"/>
      <c r="AC1989" s="79"/>
      <c r="AD1989" s="79"/>
      <c r="AE1989" s="78"/>
      <c r="AF1989" s="77"/>
      <c r="AG1989" s="77"/>
      <c r="AH1989" s="77"/>
      <c r="AI1989" s="77"/>
      <c r="AJ1989" s="77"/>
      <c r="AK1989" s="77"/>
      <c r="AL1989" s="77"/>
      <c r="AM1989" s="77"/>
      <c r="AN1989" s="77"/>
      <c r="AO1989" s="77"/>
      <c r="AP1989" s="77"/>
      <c r="AQ1989" s="77"/>
      <c r="AR1989" s="77"/>
      <c r="AS1989" s="77"/>
      <c r="AT1989" s="77"/>
      <c r="AU1989" s="77"/>
    </row>
    <row r="1990" spans="1:47">
      <c r="A1990" s="77" t="s">
        <v>2304</v>
      </c>
      <c r="B1990" s="77" t="s">
        <v>2673</v>
      </c>
      <c r="C1990" s="78">
        <v>42642</v>
      </c>
      <c r="D1990" s="77" t="s">
        <v>4477</v>
      </c>
      <c r="E1990" s="94">
        <v>16.97</v>
      </c>
      <c r="F1990" s="77" t="s">
        <v>94</v>
      </c>
      <c r="G1990" s="77" t="s">
        <v>154</v>
      </c>
      <c r="H1990" s="77"/>
      <c r="I1990" s="77"/>
      <c r="J1990" s="77"/>
      <c r="K1990" s="79"/>
      <c r="L1990" s="77"/>
      <c r="P1990" s="77"/>
      <c r="Q1990" s="77"/>
      <c r="R1990" s="77"/>
      <c r="S1990" s="77"/>
      <c r="V1990" s="77"/>
      <c r="W1990" s="77"/>
      <c r="X1990" s="77"/>
      <c r="Y1990" s="79"/>
      <c r="Z1990" s="79"/>
      <c r="AA1990" s="79"/>
      <c r="AB1990" s="79"/>
      <c r="AC1990" s="79"/>
      <c r="AD1990" s="79"/>
      <c r="AE1990" s="78"/>
      <c r="AF1990" s="77"/>
      <c r="AG1990" s="77"/>
      <c r="AH1990" s="77"/>
      <c r="AI1990" s="77"/>
      <c r="AJ1990" s="77"/>
      <c r="AK1990" s="77"/>
      <c r="AL1990" s="77"/>
      <c r="AM1990" s="77"/>
      <c r="AN1990" s="77"/>
      <c r="AO1990" s="77"/>
      <c r="AP1990" s="77"/>
      <c r="AQ1990" s="77"/>
      <c r="AR1990" s="77"/>
      <c r="AS1990" s="77"/>
      <c r="AT1990" s="77"/>
      <c r="AU1990" s="77"/>
    </row>
    <row r="1991" spans="1:47">
      <c r="A1991" s="77" t="s">
        <v>2304</v>
      </c>
      <c r="B1991" s="77" t="s">
        <v>2673</v>
      </c>
      <c r="C1991" s="78">
        <v>42642</v>
      </c>
      <c r="D1991" s="77" t="s">
        <v>4478</v>
      </c>
      <c r="E1991" s="94">
        <v>17.420000000000002</v>
      </c>
      <c r="F1991" s="77" t="s">
        <v>94</v>
      </c>
      <c r="G1991" s="77" t="s">
        <v>135</v>
      </c>
      <c r="H1991" s="77"/>
      <c r="I1991" s="77"/>
      <c r="J1991" s="77"/>
      <c r="K1991" s="79"/>
      <c r="L1991" s="77"/>
      <c r="P1991" s="77"/>
      <c r="Q1991" s="77"/>
      <c r="R1991" s="77"/>
      <c r="S1991" s="77"/>
      <c r="V1991" s="77"/>
      <c r="W1991" s="77"/>
      <c r="X1991" s="77"/>
      <c r="Y1991" s="79"/>
      <c r="Z1991" s="79"/>
      <c r="AA1991" s="79"/>
      <c r="AB1991" s="79"/>
      <c r="AC1991" s="79"/>
      <c r="AD1991" s="79"/>
      <c r="AE1991" s="78"/>
      <c r="AF1991" s="77"/>
      <c r="AG1991" s="77"/>
      <c r="AH1991" s="77"/>
      <c r="AI1991" s="77"/>
      <c r="AJ1991" s="77"/>
      <c r="AK1991" s="77"/>
      <c r="AL1991" s="77"/>
      <c r="AM1991" s="77"/>
      <c r="AN1991" s="77"/>
      <c r="AO1991" s="77"/>
      <c r="AP1991" s="77"/>
      <c r="AQ1991" s="77"/>
      <c r="AR1991" s="77"/>
      <c r="AS1991" s="77"/>
      <c r="AT1991" s="77"/>
      <c r="AU1991" s="77"/>
    </row>
    <row r="1992" spans="1:47">
      <c r="A1992" s="77" t="s">
        <v>2304</v>
      </c>
      <c r="B1992" s="77" t="s">
        <v>2673</v>
      </c>
      <c r="C1992" s="78">
        <v>42642</v>
      </c>
      <c r="D1992" s="77" t="s">
        <v>4479</v>
      </c>
      <c r="E1992" s="94">
        <v>17.86</v>
      </c>
      <c r="F1992" s="77" t="s">
        <v>94</v>
      </c>
      <c r="G1992" s="77" t="s">
        <v>3660</v>
      </c>
      <c r="H1992" s="77"/>
      <c r="I1992" s="77"/>
      <c r="J1992" s="77"/>
      <c r="K1992" s="79"/>
      <c r="L1992" s="77"/>
      <c r="P1992" s="77"/>
      <c r="Q1992" s="77"/>
      <c r="R1992" s="77"/>
      <c r="S1992" s="77"/>
      <c r="V1992" s="77"/>
      <c r="W1992" s="77"/>
      <c r="X1992" s="77"/>
      <c r="Y1992" s="79"/>
      <c r="Z1992" s="79"/>
      <c r="AA1992" s="79"/>
      <c r="AB1992" s="79"/>
      <c r="AC1992" s="79"/>
      <c r="AD1992" s="79"/>
      <c r="AE1992" s="78"/>
      <c r="AF1992" s="77"/>
      <c r="AG1992" s="77"/>
      <c r="AH1992" s="77"/>
      <c r="AI1992" s="77"/>
      <c r="AJ1992" s="77"/>
      <c r="AK1992" s="77"/>
      <c r="AL1992" s="77"/>
      <c r="AM1992" s="77"/>
      <c r="AN1992" s="77"/>
      <c r="AO1992" s="77"/>
      <c r="AP1992" s="77"/>
      <c r="AQ1992" s="77"/>
      <c r="AR1992" s="77"/>
      <c r="AS1992" s="77"/>
      <c r="AT1992" s="77"/>
      <c r="AU1992" s="77"/>
    </row>
    <row r="1993" spans="1:47">
      <c r="A1993" s="77" t="s">
        <v>2304</v>
      </c>
      <c r="B1993" s="77" t="s">
        <v>2673</v>
      </c>
      <c r="C1993" s="78">
        <v>42642</v>
      </c>
      <c r="D1993" s="77" t="s">
        <v>4480</v>
      </c>
      <c r="E1993" s="94">
        <v>18.11</v>
      </c>
      <c r="F1993" s="77" t="s">
        <v>94</v>
      </c>
      <c r="G1993" s="77" t="s">
        <v>3660</v>
      </c>
      <c r="H1993" s="77"/>
      <c r="I1993" s="77"/>
      <c r="J1993" s="77"/>
      <c r="K1993" s="79"/>
      <c r="L1993" s="77"/>
      <c r="P1993" s="77"/>
      <c r="Q1993" s="77"/>
      <c r="R1993" s="77"/>
      <c r="S1993" s="77"/>
      <c r="V1993" s="77"/>
      <c r="W1993" s="77"/>
      <c r="X1993" s="77"/>
      <c r="Y1993" s="79"/>
      <c r="Z1993" s="79"/>
      <c r="AA1993" s="79"/>
      <c r="AB1993" s="79"/>
      <c r="AC1993" s="79"/>
      <c r="AD1993" s="79"/>
      <c r="AE1993" s="78"/>
      <c r="AF1993" s="77"/>
      <c r="AG1993" s="77"/>
      <c r="AH1993" s="77"/>
      <c r="AI1993" s="77"/>
      <c r="AJ1993" s="77"/>
      <c r="AK1993" s="77"/>
      <c r="AL1993" s="77"/>
      <c r="AM1993" s="77"/>
      <c r="AN1993" s="77"/>
      <c r="AO1993" s="77"/>
      <c r="AP1993" s="77"/>
      <c r="AQ1993" s="77"/>
      <c r="AR1993" s="77"/>
      <c r="AS1993" s="77"/>
      <c r="AT1993" s="77"/>
      <c r="AU1993" s="77"/>
    </row>
    <row r="1994" spans="1:47">
      <c r="A1994" s="77" t="s">
        <v>2304</v>
      </c>
      <c r="B1994" s="77" t="s">
        <v>2673</v>
      </c>
      <c r="C1994" s="78">
        <v>42642</v>
      </c>
      <c r="D1994" s="77" t="s">
        <v>4481</v>
      </c>
      <c r="E1994" s="94">
        <v>18.22</v>
      </c>
      <c r="F1994" s="77" t="s">
        <v>94</v>
      </c>
      <c r="G1994" s="77" t="s">
        <v>3660</v>
      </c>
      <c r="H1994" s="77"/>
      <c r="I1994" s="77"/>
      <c r="J1994" s="77"/>
      <c r="K1994" s="79"/>
      <c r="L1994" s="77"/>
      <c r="P1994" s="77"/>
      <c r="Q1994" s="77"/>
      <c r="R1994" s="77"/>
      <c r="S1994" s="77"/>
      <c r="V1994" s="77"/>
      <c r="W1994" s="77"/>
      <c r="X1994" s="77"/>
      <c r="Y1994" s="79"/>
      <c r="Z1994" s="79"/>
      <c r="AA1994" s="79"/>
      <c r="AB1994" s="79"/>
      <c r="AC1994" s="79"/>
      <c r="AD1994" s="79"/>
      <c r="AE1994" s="78"/>
      <c r="AF1994" s="77"/>
      <c r="AG1994" s="77"/>
      <c r="AH1994" s="77"/>
      <c r="AI1994" s="77"/>
      <c r="AJ1994" s="77"/>
      <c r="AK1994" s="77"/>
      <c r="AL1994" s="77"/>
      <c r="AM1994" s="77"/>
      <c r="AN1994" s="77"/>
      <c r="AO1994" s="77"/>
      <c r="AP1994" s="77"/>
      <c r="AQ1994" s="77"/>
      <c r="AR1994" s="77"/>
      <c r="AS1994" s="77"/>
      <c r="AT1994" s="77"/>
      <c r="AU1994" s="77"/>
    </row>
    <row r="1995" spans="1:47">
      <c r="A1995" s="77" t="s">
        <v>2304</v>
      </c>
      <c r="B1995" s="77" t="s">
        <v>2673</v>
      </c>
      <c r="C1995" s="78">
        <v>42642</v>
      </c>
      <c r="D1995" s="77" t="s">
        <v>4482</v>
      </c>
      <c r="E1995" s="94">
        <v>18.37</v>
      </c>
      <c r="F1995" s="77" t="s">
        <v>94</v>
      </c>
      <c r="G1995" s="77" t="s">
        <v>99</v>
      </c>
      <c r="H1995" s="77"/>
      <c r="I1995" s="77"/>
      <c r="J1995" s="77"/>
      <c r="K1995" s="79"/>
      <c r="L1995" s="77"/>
      <c r="P1995" s="77"/>
      <c r="Q1995" s="77"/>
      <c r="R1995" s="77"/>
      <c r="S1995" s="77"/>
      <c r="V1995" s="77"/>
      <c r="W1995" s="77"/>
      <c r="X1995" s="77"/>
      <c r="Y1995" s="79"/>
      <c r="Z1995" s="79"/>
      <c r="AA1995" s="79"/>
      <c r="AB1995" s="79"/>
      <c r="AC1995" s="79"/>
      <c r="AD1995" s="79"/>
      <c r="AE1995" s="78"/>
      <c r="AF1995" s="77"/>
      <c r="AG1995" s="77"/>
      <c r="AH1995" s="77"/>
      <c r="AI1995" s="77"/>
      <c r="AJ1995" s="77"/>
      <c r="AK1995" s="77"/>
      <c r="AL1995" s="77"/>
      <c r="AM1995" s="77"/>
      <c r="AN1995" s="77"/>
      <c r="AO1995" s="77"/>
      <c r="AP1995" s="77"/>
      <c r="AQ1995" s="77"/>
      <c r="AR1995" s="77"/>
      <c r="AS1995" s="77"/>
      <c r="AT1995" s="77"/>
      <c r="AU1995" s="77"/>
    </row>
    <row r="1996" spans="1:47">
      <c r="A1996" s="77" t="s">
        <v>2304</v>
      </c>
      <c r="B1996" s="77" t="s">
        <v>2673</v>
      </c>
      <c r="C1996" s="78">
        <v>42642</v>
      </c>
      <c r="D1996" s="77" t="s">
        <v>4483</v>
      </c>
      <c r="E1996" s="94">
        <v>19.16</v>
      </c>
      <c r="F1996" s="77" t="s">
        <v>94</v>
      </c>
      <c r="G1996" s="77" t="s">
        <v>872</v>
      </c>
      <c r="H1996" s="77"/>
      <c r="I1996" s="77"/>
      <c r="J1996" s="77"/>
      <c r="K1996" s="79"/>
      <c r="L1996" s="77"/>
      <c r="P1996" s="77"/>
      <c r="Q1996" s="77"/>
      <c r="R1996" s="77"/>
      <c r="S1996" s="77"/>
      <c r="V1996" s="77"/>
      <c r="W1996" s="77"/>
      <c r="X1996" s="77"/>
      <c r="Y1996" s="79"/>
      <c r="Z1996" s="79"/>
      <c r="AA1996" s="79"/>
      <c r="AB1996" s="79"/>
      <c r="AC1996" s="79"/>
      <c r="AD1996" s="79"/>
      <c r="AE1996" s="78"/>
      <c r="AF1996" s="77"/>
      <c r="AG1996" s="77"/>
      <c r="AH1996" s="77"/>
      <c r="AI1996" s="77"/>
      <c r="AJ1996" s="77"/>
      <c r="AK1996" s="77"/>
      <c r="AL1996" s="77"/>
      <c r="AM1996" s="77"/>
      <c r="AN1996" s="77"/>
      <c r="AO1996" s="77"/>
      <c r="AP1996" s="77"/>
      <c r="AQ1996" s="77"/>
      <c r="AR1996" s="77"/>
      <c r="AS1996" s="77"/>
      <c r="AT1996" s="77"/>
      <c r="AU1996" s="77"/>
    </row>
    <row r="1997" spans="1:47">
      <c r="A1997" s="77" t="s">
        <v>2304</v>
      </c>
      <c r="B1997" s="77" t="s">
        <v>2673</v>
      </c>
      <c r="C1997" s="78">
        <v>42642</v>
      </c>
      <c r="D1997" s="77" t="s">
        <v>4484</v>
      </c>
      <c r="E1997" s="94">
        <v>19.22</v>
      </c>
      <c r="F1997" s="77" t="s">
        <v>94</v>
      </c>
      <c r="G1997" s="77" t="s">
        <v>135</v>
      </c>
      <c r="H1997" s="77"/>
      <c r="I1997" s="77"/>
      <c r="J1997" s="77"/>
      <c r="K1997" s="79"/>
      <c r="L1997" s="77"/>
      <c r="P1997" s="77"/>
      <c r="Q1997" s="77"/>
      <c r="R1997" s="77"/>
      <c r="S1997" s="77"/>
      <c r="V1997" s="77"/>
      <c r="W1997" s="77"/>
      <c r="X1997" s="77"/>
      <c r="Y1997" s="79"/>
      <c r="Z1997" s="79"/>
      <c r="AA1997" s="79"/>
      <c r="AB1997" s="79"/>
      <c r="AC1997" s="79"/>
      <c r="AD1997" s="79"/>
      <c r="AE1997" s="78"/>
      <c r="AF1997" s="77"/>
      <c r="AG1997" s="77"/>
      <c r="AH1997" s="77"/>
      <c r="AI1997" s="77"/>
      <c r="AJ1997" s="77"/>
      <c r="AK1997" s="77"/>
      <c r="AL1997" s="77"/>
      <c r="AM1997" s="77"/>
      <c r="AN1997" s="77"/>
      <c r="AO1997" s="77"/>
      <c r="AP1997" s="77"/>
      <c r="AQ1997" s="77"/>
      <c r="AR1997" s="77"/>
      <c r="AS1997" s="77"/>
      <c r="AT1997" s="77"/>
      <c r="AU1997" s="77"/>
    </row>
    <row r="1998" spans="1:47">
      <c r="A1998" s="77" t="s">
        <v>2304</v>
      </c>
      <c r="B1998" s="77" t="s">
        <v>2673</v>
      </c>
      <c r="C1998" s="78">
        <v>42642</v>
      </c>
      <c r="D1998" s="77" t="s">
        <v>4485</v>
      </c>
      <c r="E1998" s="94">
        <v>19.27</v>
      </c>
      <c r="F1998" s="77" t="s">
        <v>94</v>
      </c>
      <c r="G1998" s="77" t="s">
        <v>135</v>
      </c>
      <c r="H1998" s="77"/>
      <c r="I1998" s="77"/>
      <c r="J1998" s="77"/>
      <c r="K1998" s="79"/>
      <c r="L1998" s="77"/>
      <c r="P1998" s="77"/>
      <c r="Q1998" s="77"/>
      <c r="R1998" s="77"/>
      <c r="S1998" s="77"/>
      <c r="V1998" s="77"/>
      <c r="W1998" s="77"/>
      <c r="X1998" s="77"/>
      <c r="Y1998" s="79"/>
      <c r="Z1998" s="79"/>
      <c r="AA1998" s="79"/>
      <c r="AB1998" s="79"/>
      <c r="AC1998" s="79"/>
      <c r="AD1998" s="79"/>
      <c r="AE1998" s="78"/>
      <c r="AF1998" s="77"/>
      <c r="AG1998" s="77"/>
      <c r="AH1998" s="77"/>
      <c r="AI1998" s="77"/>
      <c r="AJ1998" s="77"/>
      <c r="AK1998" s="77"/>
      <c r="AL1998" s="77"/>
      <c r="AM1998" s="77"/>
      <c r="AN1998" s="77"/>
      <c r="AO1998" s="77"/>
      <c r="AP1998" s="77"/>
      <c r="AQ1998" s="77"/>
      <c r="AR1998" s="77"/>
      <c r="AS1998" s="77"/>
      <c r="AT1998" s="77"/>
      <c r="AU1998" s="77"/>
    </row>
    <row r="1999" spans="1:47">
      <c r="A1999" s="77" t="s">
        <v>2304</v>
      </c>
      <c r="B1999" s="77" t="s">
        <v>2673</v>
      </c>
      <c r="C1999" s="78">
        <v>42642</v>
      </c>
      <c r="D1999" s="77" t="s">
        <v>4486</v>
      </c>
      <c r="E1999" s="94">
        <v>19.739999999999998</v>
      </c>
      <c r="F1999" s="77" t="s">
        <v>94</v>
      </c>
      <c r="G1999" s="77" t="s">
        <v>105</v>
      </c>
      <c r="H1999" s="77"/>
      <c r="I1999" s="77"/>
      <c r="J1999" s="77"/>
      <c r="K1999" s="79"/>
      <c r="L1999" s="77"/>
      <c r="P1999" s="77"/>
      <c r="Q1999" s="77"/>
      <c r="R1999" s="77"/>
      <c r="S1999" s="77"/>
      <c r="V1999" s="77"/>
      <c r="W1999" s="77"/>
      <c r="X1999" s="77"/>
      <c r="Y1999" s="79"/>
      <c r="Z1999" s="79"/>
      <c r="AA1999" s="79"/>
      <c r="AB1999" s="79"/>
      <c r="AC1999" s="79"/>
      <c r="AD1999" s="79"/>
      <c r="AE1999" s="78"/>
      <c r="AF1999" s="77"/>
      <c r="AG1999" s="77"/>
      <c r="AH1999" s="77"/>
      <c r="AI1999" s="77"/>
      <c r="AJ1999" s="77"/>
      <c r="AK1999" s="77"/>
      <c r="AL1999" s="77"/>
      <c r="AM1999" s="77"/>
      <c r="AN1999" s="77"/>
      <c r="AO1999" s="77"/>
      <c r="AP1999" s="77"/>
      <c r="AQ1999" s="77"/>
      <c r="AR1999" s="77"/>
      <c r="AS1999" s="77"/>
      <c r="AT1999" s="77"/>
      <c r="AU1999" s="77"/>
    </row>
    <row r="2000" spans="1:47">
      <c r="A2000" s="77" t="s">
        <v>2304</v>
      </c>
      <c r="B2000" s="77" t="s">
        <v>2673</v>
      </c>
      <c r="C2000" s="78">
        <v>42642</v>
      </c>
      <c r="D2000" s="77" t="s">
        <v>4487</v>
      </c>
      <c r="E2000" s="94">
        <v>20.2</v>
      </c>
      <c r="F2000" s="77" t="s">
        <v>94</v>
      </c>
      <c r="G2000" s="77" t="s">
        <v>872</v>
      </c>
      <c r="H2000" s="77"/>
      <c r="I2000" s="77"/>
      <c r="J2000" s="77"/>
      <c r="K2000" s="79"/>
      <c r="L2000" s="77"/>
      <c r="P2000" s="77"/>
      <c r="Q2000" s="77"/>
      <c r="R2000" s="77"/>
      <c r="S2000" s="77"/>
      <c r="V2000" s="77"/>
      <c r="W2000" s="77"/>
      <c r="X2000" s="77"/>
      <c r="Y2000" s="79"/>
      <c r="Z2000" s="79"/>
      <c r="AA2000" s="79"/>
      <c r="AB2000" s="79"/>
      <c r="AC2000" s="79"/>
      <c r="AD2000" s="79"/>
      <c r="AE2000" s="78"/>
      <c r="AF2000" s="77"/>
      <c r="AG2000" s="77"/>
      <c r="AH2000" s="77"/>
      <c r="AI2000" s="77"/>
      <c r="AJ2000" s="77"/>
      <c r="AK2000" s="77"/>
      <c r="AL2000" s="77"/>
      <c r="AM2000" s="77"/>
      <c r="AN2000" s="77"/>
      <c r="AO2000" s="77"/>
      <c r="AP2000" s="77"/>
      <c r="AQ2000" s="77"/>
      <c r="AR2000" s="77"/>
      <c r="AS2000" s="77"/>
      <c r="AT2000" s="77"/>
      <c r="AU2000" s="77"/>
    </row>
    <row r="2001" spans="1:47">
      <c r="A2001" s="77" t="s">
        <v>2304</v>
      </c>
      <c r="B2001" s="77" t="s">
        <v>2673</v>
      </c>
      <c r="C2001" s="78">
        <v>42642</v>
      </c>
      <c r="D2001" s="77" t="s">
        <v>4488</v>
      </c>
      <c r="E2001" s="94">
        <v>20.399999999999999</v>
      </c>
      <c r="F2001" s="77" t="s">
        <v>94</v>
      </c>
      <c r="G2001" s="77" t="s">
        <v>105</v>
      </c>
      <c r="H2001" s="77"/>
      <c r="I2001" s="77"/>
      <c r="J2001" s="77"/>
      <c r="K2001" s="79"/>
      <c r="L2001" s="77"/>
      <c r="P2001" s="77"/>
      <c r="Q2001" s="77"/>
      <c r="R2001" s="77"/>
      <c r="S2001" s="77"/>
      <c r="V2001" s="77"/>
      <c r="W2001" s="77"/>
      <c r="X2001" s="77"/>
      <c r="Y2001" s="79"/>
      <c r="Z2001" s="79"/>
      <c r="AA2001" s="79"/>
      <c r="AB2001" s="79"/>
      <c r="AC2001" s="79"/>
      <c r="AD2001" s="79"/>
      <c r="AE2001" s="78"/>
      <c r="AF2001" s="77"/>
      <c r="AG2001" s="77"/>
      <c r="AH2001" s="77"/>
      <c r="AI2001" s="77"/>
      <c r="AJ2001" s="77"/>
      <c r="AK2001" s="77"/>
      <c r="AL2001" s="77"/>
      <c r="AM2001" s="77"/>
      <c r="AN2001" s="77"/>
      <c r="AO2001" s="77"/>
      <c r="AP2001" s="77"/>
      <c r="AQ2001" s="77"/>
      <c r="AR2001" s="77"/>
      <c r="AS2001" s="77"/>
      <c r="AT2001" s="77"/>
      <c r="AU2001" s="77"/>
    </row>
    <row r="2002" spans="1:47">
      <c r="A2002" s="77" t="s">
        <v>2304</v>
      </c>
      <c r="B2002" s="77" t="s">
        <v>2673</v>
      </c>
      <c r="C2002" s="78">
        <v>42642</v>
      </c>
      <c r="D2002" s="77" t="s">
        <v>4489</v>
      </c>
      <c r="E2002" s="94">
        <v>20.54</v>
      </c>
      <c r="F2002" s="77" t="s">
        <v>94</v>
      </c>
      <c r="G2002" s="77" t="s">
        <v>872</v>
      </c>
      <c r="H2002" s="77"/>
      <c r="I2002" s="77"/>
      <c r="J2002" s="77"/>
      <c r="K2002" s="79"/>
      <c r="L2002" s="77"/>
      <c r="P2002" s="77"/>
      <c r="Q2002" s="77"/>
      <c r="R2002" s="77"/>
      <c r="S2002" s="77"/>
      <c r="V2002" s="77"/>
      <c r="W2002" s="77"/>
      <c r="X2002" s="77"/>
      <c r="Y2002" s="79"/>
      <c r="Z2002" s="79"/>
      <c r="AA2002" s="79"/>
      <c r="AB2002" s="79"/>
      <c r="AC2002" s="79"/>
      <c r="AD2002" s="79"/>
      <c r="AE2002" s="78"/>
      <c r="AF2002" s="77"/>
      <c r="AG2002" s="77"/>
      <c r="AH2002" s="77"/>
      <c r="AI2002" s="77"/>
      <c r="AJ2002" s="77"/>
      <c r="AK2002" s="77"/>
      <c r="AL2002" s="77"/>
      <c r="AM2002" s="77"/>
      <c r="AN2002" s="77"/>
      <c r="AO2002" s="77"/>
      <c r="AP2002" s="77"/>
      <c r="AQ2002" s="77"/>
      <c r="AR2002" s="77"/>
      <c r="AS2002" s="77"/>
      <c r="AT2002" s="77"/>
      <c r="AU2002" s="77"/>
    </row>
    <row r="2003" spans="1:47">
      <c r="A2003" s="77" t="s">
        <v>2304</v>
      </c>
      <c r="B2003" s="77" t="s">
        <v>2673</v>
      </c>
      <c r="C2003" s="78">
        <v>42642</v>
      </c>
      <c r="D2003" s="77" t="s">
        <v>4490</v>
      </c>
      <c r="E2003" s="94">
        <v>20.65</v>
      </c>
      <c r="F2003" s="77" t="s">
        <v>94</v>
      </c>
      <c r="G2003" s="77" t="s">
        <v>105</v>
      </c>
      <c r="H2003" s="77"/>
      <c r="I2003" s="77"/>
      <c r="J2003" s="77"/>
      <c r="K2003" s="79"/>
      <c r="L2003" s="77"/>
      <c r="P2003" s="77"/>
      <c r="Q2003" s="77"/>
      <c r="R2003" s="77"/>
      <c r="S2003" s="77"/>
      <c r="V2003" s="77"/>
      <c r="W2003" s="77"/>
      <c r="X2003" s="77"/>
      <c r="Y2003" s="79"/>
      <c r="Z2003" s="79"/>
      <c r="AA2003" s="79"/>
      <c r="AB2003" s="79"/>
      <c r="AC2003" s="79"/>
      <c r="AD2003" s="79"/>
      <c r="AE2003" s="78"/>
      <c r="AF2003" s="77"/>
      <c r="AG2003" s="77"/>
      <c r="AH2003" s="77"/>
      <c r="AI2003" s="77"/>
      <c r="AJ2003" s="77"/>
      <c r="AK2003" s="77"/>
      <c r="AL2003" s="77"/>
      <c r="AM2003" s="77"/>
      <c r="AN2003" s="77"/>
      <c r="AO2003" s="77"/>
      <c r="AP2003" s="77"/>
      <c r="AQ2003" s="77"/>
      <c r="AR2003" s="77"/>
      <c r="AS2003" s="77"/>
      <c r="AT2003" s="77"/>
      <c r="AU2003" s="77"/>
    </row>
    <row r="2004" spans="1:47">
      <c r="A2004" s="77" t="s">
        <v>2304</v>
      </c>
      <c r="B2004" s="77" t="s">
        <v>2673</v>
      </c>
      <c r="C2004" s="78">
        <v>42642</v>
      </c>
      <c r="D2004" s="77" t="s">
        <v>4491</v>
      </c>
      <c r="E2004" s="94">
        <v>22.32</v>
      </c>
      <c r="F2004" s="77" t="s">
        <v>94</v>
      </c>
      <c r="G2004" s="77" t="s">
        <v>170</v>
      </c>
      <c r="H2004" s="77"/>
      <c r="I2004" s="77"/>
      <c r="J2004" s="77"/>
      <c r="K2004" s="79"/>
      <c r="L2004" s="77"/>
      <c r="P2004" s="77"/>
      <c r="Q2004" s="77"/>
      <c r="R2004" s="77"/>
      <c r="S2004" s="77"/>
      <c r="V2004" s="77"/>
      <c r="W2004" s="77"/>
      <c r="X2004" s="77"/>
      <c r="Y2004" s="79"/>
      <c r="Z2004" s="79"/>
      <c r="AA2004" s="79"/>
      <c r="AB2004" s="79"/>
      <c r="AC2004" s="79"/>
      <c r="AD2004" s="79"/>
      <c r="AE2004" s="78"/>
      <c r="AF2004" s="77"/>
      <c r="AG2004" s="77"/>
      <c r="AH2004" s="77"/>
      <c r="AI2004" s="77"/>
      <c r="AJ2004" s="77"/>
      <c r="AK2004" s="77"/>
      <c r="AL2004" s="77"/>
      <c r="AM2004" s="77"/>
      <c r="AN2004" s="77"/>
      <c r="AO2004" s="77"/>
      <c r="AP2004" s="77"/>
      <c r="AQ2004" s="77"/>
      <c r="AR2004" s="77"/>
      <c r="AS2004" s="77"/>
      <c r="AT2004" s="77"/>
      <c r="AU2004" s="77"/>
    </row>
    <row r="2005" spans="1:47">
      <c r="A2005" s="77" t="s">
        <v>2304</v>
      </c>
      <c r="B2005" s="77" t="s">
        <v>2673</v>
      </c>
      <c r="C2005" s="78">
        <v>42642</v>
      </c>
      <c r="D2005" s="77" t="s">
        <v>4492</v>
      </c>
      <c r="E2005" s="94">
        <v>22.59</v>
      </c>
      <c r="F2005" s="77" t="s">
        <v>94</v>
      </c>
      <c r="G2005" s="77" t="s">
        <v>182</v>
      </c>
      <c r="H2005" s="77"/>
      <c r="I2005" s="77"/>
      <c r="J2005" s="77"/>
      <c r="K2005" s="79"/>
      <c r="L2005" s="77"/>
      <c r="P2005" s="77"/>
      <c r="Q2005" s="77"/>
      <c r="R2005" s="77"/>
      <c r="S2005" s="77"/>
      <c r="V2005" s="77"/>
      <c r="W2005" s="77"/>
      <c r="X2005" s="77"/>
      <c r="Y2005" s="79"/>
      <c r="Z2005" s="79"/>
      <c r="AA2005" s="79"/>
      <c r="AB2005" s="79"/>
      <c r="AC2005" s="79"/>
      <c r="AD2005" s="79"/>
      <c r="AE2005" s="78"/>
      <c r="AF2005" s="77"/>
      <c r="AG2005" s="77"/>
      <c r="AH2005" s="77"/>
      <c r="AI2005" s="77"/>
      <c r="AJ2005" s="77"/>
      <c r="AK2005" s="77"/>
      <c r="AL2005" s="77"/>
      <c r="AM2005" s="77"/>
      <c r="AN2005" s="77"/>
      <c r="AO2005" s="77"/>
      <c r="AP2005" s="77"/>
      <c r="AQ2005" s="77"/>
      <c r="AR2005" s="77"/>
      <c r="AS2005" s="77"/>
      <c r="AT2005" s="77"/>
      <c r="AU2005" s="77"/>
    </row>
    <row r="2006" spans="1:47">
      <c r="A2006" s="77" t="s">
        <v>2304</v>
      </c>
      <c r="B2006" s="77" t="s">
        <v>2673</v>
      </c>
      <c r="C2006" s="78">
        <v>42642</v>
      </c>
      <c r="D2006" s="77" t="s">
        <v>4493</v>
      </c>
      <c r="E2006" s="94">
        <v>22.93</v>
      </c>
      <c r="F2006" s="77" t="s">
        <v>94</v>
      </c>
      <c r="G2006" s="77" t="s">
        <v>152</v>
      </c>
      <c r="H2006" s="77"/>
      <c r="I2006" s="77"/>
      <c r="J2006" s="77"/>
      <c r="K2006" s="79"/>
      <c r="L2006" s="77"/>
      <c r="P2006" s="77"/>
      <c r="Q2006" s="77"/>
      <c r="R2006" s="77"/>
      <c r="S2006" s="77"/>
      <c r="V2006" s="77"/>
      <c r="W2006" s="77"/>
      <c r="X2006" s="77"/>
      <c r="Y2006" s="79"/>
      <c r="Z2006" s="79"/>
      <c r="AA2006" s="79"/>
      <c r="AB2006" s="79"/>
      <c r="AC2006" s="79"/>
      <c r="AD2006" s="79"/>
      <c r="AE2006" s="78"/>
      <c r="AF2006" s="77"/>
      <c r="AG2006" s="77"/>
      <c r="AH2006" s="77"/>
      <c r="AI2006" s="77"/>
      <c r="AJ2006" s="77"/>
      <c r="AK2006" s="77"/>
      <c r="AL2006" s="77"/>
      <c r="AM2006" s="77"/>
      <c r="AN2006" s="77"/>
      <c r="AO2006" s="77"/>
      <c r="AP2006" s="77"/>
      <c r="AQ2006" s="77"/>
      <c r="AR2006" s="77"/>
      <c r="AS2006" s="77"/>
      <c r="AT2006" s="77"/>
      <c r="AU2006" s="77"/>
    </row>
    <row r="2007" spans="1:47">
      <c r="A2007" s="77" t="s">
        <v>2304</v>
      </c>
      <c r="B2007" s="77" t="s">
        <v>2673</v>
      </c>
      <c r="C2007" s="78">
        <v>42642</v>
      </c>
      <c r="D2007" s="77" t="s">
        <v>4494</v>
      </c>
      <c r="E2007" s="94">
        <v>23.22</v>
      </c>
      <c r="F2007" s="77" t="s">
        <v>94</v>
      </c>
      <c r="G2007" s="77" t="s">
        <v>152</v>
      </c>
      <c r="H2007" s="77"/>
      <c r="I2007" s="77"/>
      <c r="J2007" s="77"/>
      <c r="K2007" s="79"/>
      <c r="L2007" s="77"/>
      <c r="P2007" s="77"/>
      <c r="Q2007" s="77"/>
      <c r="R2007" s="77"/>
      <c r="S2007" s="77"/>
      <c r="V2007" s="77"/>
      <c r="W2007" s="77"/>
      <c r="X2007" s="77"/>
      <c r="Y2007" s="79"/>
      <c r="Z2007" s="79"/>
      <c r="AA2007" s="79"/>
      <c r="AB2007" s="79"/>
      <c r="AC2007" s="79"/>
      <c r="AD2007" s="79"/>
      <c r="AE2007" s="78"/>
      <c r="AF2007" s="77"/>
      <c r="AG2007" s="77"/>
      <c r="AH2007" s="77"/>
      <c r="AI2007" s="77"/>
      <c r="AJ2007" s="77"/>
      <c r="AK2007" s="77"/>
      <c r="AL2007" s="77"/>
      <c r="AM2007" s="77"/>
      <c r="AN2007" s="77"/>
      <c r="AO2007" s="77"/>
      <c r="AP2007" s="77"/>
      <c r="AQ2007" s="77"/>
      <c r="AR2007" s="77"/>
      <c r="AS2007" s="77"/>
      <c r="AT2007" s="77"/>
      <c r="AU2007" s="77"/>
    </row>
    <row r="2008" spans="1:47">
      <c r="A2008" s="77" t="s">
        <v>2304</v>
      </c>
      <c r="B2008" s="77" t="s">
        <v>2673</v>
      </c>
      <c r="C2008" s="78">
        <v>42642</v>
      </c>
      <c r="D2008" s="77" t="s">
        <v>4495</v>
      </c>
      <c r="E2008" s="94">
        <v>23.76</v>
      </c>
      <c r="F2008" s="77" t="s">
        <v>94</v>
      </c>
      <c r="G2008" s="77" t="s">
        <v>330</v>
      </c>
      <c r="H2008" s="77"/>
      <c r="I2008" s="77"/>
      <c r="J2008" s="77"/>
      <c r="K2008" s="79"/>
      <c r="L2008" s="77"/>
      <c r="P2008" s="77"/>
      <c r="Q2008" s="77"/>
      <c r="R2008" s="77"/>
      <c r="S2008" s="77"/>
      <c r="V2008" s="77"/>
      <c r="W2008" s="77"/>
      <c r="X2008" s="77"/>
      <c r="Y2008" s="79"/>
      <c r="Z2008" s="79"/>
      <c r="AA2008" s="79"/>
      <c r="AB2008" s="79"/>
      <c r="AC2008" s="79"/>
      <c r="AD2008" s="79"/>
      <c r="AE2008" s="78"/>
      <c r="AF2008" s="77"/>
      <c r="AG2008" s="77"/>
      <c r="AH2008" s="77"/>
      <c r="AI2008" s="77"/>
      <c r="AJ2008" s="77"/>
      <c r="AK2008" s="77"/>
      <c r="AL2008" s="77"/>
      <c r="AM2008" s="77"/>
      <c r="AN2008" s="77"/>
      <c r="AO2008" s="77"/>
      <c r="AP2008" s="77"/>
      <c r="AQ2008" s="77"/>
      <c r="AR2008" s="77"/>
      <c r="AS2008" s="77"/>
      <c r="AT2008" s="77"/>
      <c r="AU2008" s="77"/>
    </row>
    <row r="2009" spans="1:47">
      <c r="A2009" s="77" t="s">
        <v>2304</v>
      </c>
      <c r="B2009" s="77" t="s">
        <v>2673</v>
      </c>
      <c r="C2009" s="78">
        <v>42642</v>
      </c>
      <c r="D2009" s="77" t="s">
        <v>4496</v>
      </c>
      <c r="E2009" s="94">
        <v>24.23</v>
      </c>
      <c r="F2009" s="77" t="s">
        <v>94</v>
      </c>
      <c r="G2009" s="77" t="s">
        <v>192</v>
      </c>
      <c r="H2009" s="77"/>
      <c r="I2009" s="77"/>
      <c r="J2009" s="77"/>
      <c r="K2009" s="79"/>
      <c r="L2009" s="77"/>
      <c r="P2009" s="77"/>
      <c r="Q2009" s="77"/>
      <c r="R2009" s="77"/>
      <c r="S2009" s="77"/>
      <c r="V2009" s="77"/>
      <c r="W2009" s="77"/>
      <c r="X2009" s="77"/>
      <c r="Y2009" s="79"/>
      <c r="Z2009" s="79"/>
      <c r="AA2009" s="79"/>
      <c r="AB2009" s="79"/>
      <c r="AC2009" s="79"/>
      <c r="AD2009" s="79"/>
      <c r="AE2009" s="78"/>
      <c r="AF2009" s="77"/>
      <c r="AG2009" s="77"/>
      <c r="AH2009" s="77"/>
      <c r="AI2009" s="77"/>
      <c r="AJ2009" s="77"/>
      <c r="AK2009" s="77"/>
      <c r="AL2009" s="77"/>
      <c r="AM2009" s="77"/>
      <c r="AN2009" s="77"/>
      <c r="AO2009" s="77"/>
      <c r="AP2009" s="77"/>
      <c r="AQ2009" s="77"/>
      <c r="AR2009" s="77"/>
      <c r="AS2009" s="77"/>
      <c r="AT2009" s="77"/>
      <c r="AU2009" s="77"/>
    </row>
    <row r="2010" spans="1:47">
      <c r="A2010" s="77" t="s">
        <v>2304</v>
      </c>
      <c r="B2010" s="77" t="s">
        <v>2673</v>
      </c>
      <c r="C2010" s="78">
        <v>42642</v>
      </c>
      <c r="D2010" s="77" t="s">
        <v>4497</v>
      </c>
      <c r="E2010" s="94">
        <v>25.72</v>
      </c>
      <c r="F2010" s="77" t="s">
        <v>94</v>
      </c>
      <c r="G2010" s="77" t="s">
        <v>94</v>
      </c>
      <c r="H2010" s="77"/>
      <c r="I2010" s="77"/>
      <c r="J2010" s="77"/>
      <c r="K2010" s="79"/>
      <c r="L2010" s="77"/>
      <c r="P2010" s="77"/>
      <c r="Q2010" s="77"/>
      <c r="R2010" s="77"/>
      <c r="S2010" s="77"/>
      <c r="V2010" s="77"/>
      <c r="W2010" s="77"/>
      <c r="X2010" s="77"/>
      <c r="Y2010" s="79"/>
      <c r="Z2010" s="79"/>
      <c r="AA2010" s="79"/>
      <c r="AB2010" s="79"/>
      <c r="AC2010" s="79"/>
      <c r="AD2010" s="79"/>
      <c r="AE2010" s="78"/>
      <c r="AF2010" s="77"/>
      <c r="AG2010" s="77"/>
      <c r="AH2010" s="77"/>
      <c r="AI2010" s="77"/>
      <c r="AJ2010" s="77"/>
      <c r="AK2010" s="77"/>
      <c r="AL2010" s="77"/>
      <c r="AM2010" s="77"/>
      <c r="AN2010" s="77"/>
      <c r="AO2010" s="77"/>
      <c r="AP2010" s="77"/>
      <c r="AQ2010" s="77"/>
      <c r="AR2010" s="77"/>
      <c r="AS2010" s="77"/>
      <c r="AT2010" s="77"/>
      <c r="AU2010" s="77"/>
    </row>
    <row r="2011" spans="1:47">
      <c r="A2011" s="77" t="s">
        <v>2304</v>
      </c>
      <c r="B2011" s="77" t="s">
        <v>2673</v>
      </c>
      <c r="C2011" s="78">
        <v>42642</v>
      </c>
      <c r="D2011" s="77" t="s">
        <v>4498</v>
      </c>
      <c r="E2011" s="94">
        <v>26.57</v>
      </c>
      <c r="F2011" s="77" t="s">
        <v>94</v>
      </c>
      <c r="G2011" s="77" t="s">
        <v>211</v>
      </c>
      <c r="H2011" s="77"/>
      <c r="I2011" s="77"/>
      <c r="J2011" s="77"/>
      <c r="K2011" s="79"/>
      <c r="L2011" s="77"/>
      <c r="P2011" s="77"/>
      <c r="Q2011" s="77"/>
      <c r="R2011" s="77"/>
      <c r="S2011" s="77"/>
      <c r="V2011" s="77"/>
      <c r="W2011" s="77"/>
      <c r="X2011" s="77"/>
      <c r="Y2011" s="79"/>
      <c r="Z2011" s="79"/>
      <c r="AA2011" s="79"/>
      <c r="AB2011" s="79"/>
      <c r="AC2011" s="79"/>
      <c r="AD2011" s="79"/>
      <c r="AE2011" s="78"/>
      <c r="AF2011" s="77"/>
      <c r="AG2011" s="77"/>
      <c r="AH2011" s="77"/>
      <c r="AI2011" s="77"/>
      <c r="AJ2011" s="77"/>
      <c r="AK2011" s="77"/>
      <c r="AL2011" s="77"/>
      <c r="AM2011" s="77"/>
      <c r="AN2011" s="77"/>
      <c r="AO2011" s="77"/>
      <c r="AP2011" s="77"/>
      <c r="AQ2011" s="77"/>
      <c r="AR2011" s="77"/>
      <c r="AS2011" s="77"/>
      <c r="AT2011" s="77"/>
      <c r="AU2011" s="77"/>
    </row>
    <row r="2012" spans="1:47">
      <c r="A2012" s="77" t="s">
        <v>2304</v>
      </c>
      <c r="B2012" s="77" t="s">
        <v>2673</v>
      </c>
      <c r="C2012" s="78">
        <v>42642</v>
      </c>
      <c r="D2012" s="77" t="s">
        <v>4499</v>
      </c>
      <c r="E2012" s="94">
        <v>26.99</v>
      </c>
      <c r="F2012" s="77" t="s">
        <v>94</v>
      </c>
      <c r="G2012" s="77" t="s">
        <v>108</v>
      </c>
      <c r="H2012" s="77"/>
      <c r="I2012" s="77"/>
      <c r="J2012" s="77"/>
      <c r="K2012" s="79"/>
      <c r="L2012" s="77"/>
      <c r="P2012" s="77"/>
      <c r="Q2012" s="77"/>
      <c r="R2012" s="77"/>
      <c r="S2012" s="77"/>
      <c r="V2012" s="77"/>
      <c r="W2012" s="77"/>
      <c r="X2012" s="77"/>
      <c r="Y2012" s="79"/>
      <c r="Z2012" s="79"/>
      <c r="AA2012" s="79"/>
      <c r="AB2012" s="79"/>
      <c r="AC2012" s="79"/>
      <c r="AD2012" s="79"/>
      <c r="AE2012" s="78"/>
      <c r="AF2012" s="77"/>
      <c r="AG2012" s="77"/>
      <c r="AH2012" s="77"/>
      <c r="AI2012" s="77"/>
      <c r="AJ2012" s="77"/>
      <c r="AK2012" s="77"/>
      <c r="AL2012" s="77"/>
      <c r="AM2012" s="77"/>
      <c r="AN2012" s="77"/>
      <c r="AO2012" s="77"/>
      <c r="AP2012" s="77"/>
      <c r="AQ2012" s="77"/>
      <c r="AR2012" s="77"/>
      <c r="AS2012" s="77"/>
      <c r="AT2012" s="77"/>
      <c r="AU2012" s="77"/>
    </row>
    <row r="2013" spans="1:47">
      <c r="A2013" s="77" t="s">
        <v>2304</v>
      </c>
      <c r="B2013" s="77" t="s">
        <v>2673</v>
      </c>
      <c r="C2013" s="78">
        <v>42642</v>
      </c>
      <c r="D2013" s="77" t="s">
        <v>4500</v>
      </c>
      <c r="E2013" s="94">
        <v>27.16</v>
      </c>
      <c r="F2013" s="77" t="s">
        <v>94</v>
      </c>
      <c r="G2013" s="77" t="s">
        <v>131</v>
      </c>
      <c r="H2013" s="77"/>
      <c r="I2013" s="77"/>
      <c r="J2013" s="77"/>
      <c r="K2013" s="79"/>
      <c r="L2013" s="77"/>
      <c r="P2013" s="77"/>
      <c r="Q2013" s="77"/>
      <c r="R2013" s="77"/>
      <c r="S2013" s="77"/>
      <c r="V2013" s="77"/>
      <c r="W2013" s="77"/>
      <c r="X2013" s="77"/>
      <c r="Y2013" s="79"/>
      <c r="Z2013" s="79"/>
      <c r="AA2013" s="79"/>
      <c r="AB2013" s="79"/>
      <c r="AC2013" s="79"/>
      <c r="AD2013" s="79"/>
      <c r="AE2013" s="78"/>
      <c r="AF2013" s="77"/>
      <c r="AG2013" s="77"/>
      <c r="AH2013" s="77"/>
      <c r="AI2013" s="77"/>
      <c r="AJ2013" s="77"/>
      <c r="AK2013" s="77"/>
      <c r="AL2013" s="77"/>
      <c r="AM2013" s="77"/>
      <c r="AN2013" s="77"/>
      <c r="AO2013" s="77"/>
      <c r="AP2013" s="77"/>
      <c r="AQ2013" s="77"/>
      <c r="AR2013" s="77"/>
      <c r="AS2013" s="77"/>
      <c r="AT2013" s="77"/>
      <c r="AU2013" s="77"/>
    </row>
    <row r="2014" spans="1:47">
      <c r="A2014" s="77" t="s">
        <v>2304</v>
      </c>
      <c r="B2014" s="77" t="s">
        <v>2673</v>
      </c>
      <c r="C2014" s="78">
        <v>42642</v>
      </c>
      <c r="D2014" s="77" t="s">
        <v>4501</v>
      </c>
      <c r="E2014" s="94">
        <v>28.39</v>
      </c>
      <c r="F2014" s="77" t="s">
        <v>94</v>
      </c>
      <c r="G2014" s="77" t="s">
        <v>3660</v>
      </c>
      <c r="H2014" s="77"/>
      <c r="I2014" s="77"/>
      <c r="J2014" s="77"/>
      <c r="K2014" s="79"/>
      <c r="L2014" s="77"/>
      <c r="P2014" s="77"/>
      <c r="Q2014" s="77"/>
      <c r="R2014" s="77"/>
      <c r="S2014" s="77"/>
      <c r="V2014" s="77"/>
      <c r="W2014" s="77"/>
      <c r="X2014" s="77"/>
      <c r="Y2014" s="79"/>
      <c r="Z2014" s="79"/>
      <c r="AA2014" s="79"/>
      <c r="AB2014" s="79"/>
      <c r="AC2014" s="79"/>
      <c r="AD2014" s="79"/>
      <c r="AE2014" s="78"/>
      <c r="AF2014" s="77"/>
      <c r="AG2014" s="77"/>
      <c r="AH2014" s="77"/>
      <c r="AI2014" s="77"/>
      <c r="AJ2014" s="77"/>
      <c r="AK2014" s="77"/>
      <c r="AL2014" s="77"/>
      <c r="AM2014" s="77"/>
      <c r="AN2014" s="77"/>
      <c r="AO2014" s="77"/>
      <c r="AP2014" s="77"/>
      <c r="AQ2014" s="77"/>
      <c r="AR2014" s="77"/>
      <c r="AS2014" s="77"/>
      <c r="AT2014" s="77"/>
      <c r="AU2014" s="77"/>
    </row>
    <row r="2015" spans="1:47">
      <c r="A2015" s="77" t="s">
        <v>2304</v>
      </c>
      <c r="B2015" s="77" t="s">
        <v>2673</v>
      </c>
      <c r="C2015" s="78">
        <v>42642</v>
      </c>
      <c r="D2015" s="77" t="s">
        <v>4502</v>
      </c>
      <c r="E2015" s="94">
        <v>28.39</v>
      </c>
      <c r="F2015" s="77" t="s">
        <v>94</v>
      </c>
      <c r="G2015" s="77" t="s">
        <v>94</v>
      </c>
      <c r="H2015" s="77"/>
      <c r="I2015" s="77"/>
      <c r="J2015" s="77"/>
      <c r="K2015" s="79"/>
      <c r="L2015" s="77"/>
      <c r="P2015" s="77"/>
      <c r="Q2015" s="77"/>
      <c r="R2015" s="77"/>
      <c r="S2015" s="77"/>
      <c r="V2015" s="77"/>
      <c r="W2015" s="77"/>
      <c r="X2015" s="77"/>
      <c r="Y2015" s="79"/>
      <c r="Z2015" s="79"/>
      <c r="AA2015" s="79"/>
      <c r="AB2015" s="79"/>
      <c r="AC2015" s="79"/>
      <c r="AD2015" s="79"/>
      <c r="AE2015" s="78"/>
      <c r="AF2015" s="77"/>
      <c r="AG2015" s="77"/>
      <c r="AH2015" s="77"/>
      <c r="AI2015" s="77"/>
      <c r="AJ2015" s="77"/>
      <c r="AK2015" s="77"/>
      <c r="AL2015" s="77"/>
      <c r="AM2015" s="77"/>
      <c r="AN2015" s="77"/>
      <c r="AO2015" s="77"/>
      <c r="AP2015" s="77"/>
      <c r="AQ2015" s="77"/>
      <c r="AR2015" s="77"/>
      <c r="AS2015" s="77"/>
      <c r="AT2015" s="77"/>
      <c r="AU2015" s="77"/>
    </row>
    <row r="2016" spans="1:47">
      <c r="A2016" s="77" t="s">
        <v>2304</v>
      </c>
      <c r="B2016" s="77" t="s">
        <v>2673</v>
      </c>
      <c r="C2016" s="78">
        <v>42642</v>
      </c>
      <c r="D2016" s="77" t="s">
        <v>4503</v>
      </c>
      <c r="E2016" s="94">
        <v>30.05</v>
      </c>
      <c r="F2016" s="77" t="s">
        <v>94</v>
      </c>
      <c r="G2016" s="77" t="s">
        <v>152</v>
      </c>
      <c r="H2016" s="77"/>
      <c r="I2016" s="77"/>
      <c r="J2016" s="77"/>
      <c r="K2016" s="79"/>
      <c r="L2016" s="77"/>
      <c r="P2016" s="77"/>
      <c r="Q2016" s="77"/>
      <c r="R2016" s="77"/>
      <c r="S2016" s="77"/>
      <c r="V2016" s="77"/>
      <c r="W2016" s="77"/>
      <c r="X2016" s="77"/>
      <c r="Y2016" s="79"/>
      <c r="Z2016" s="79"/>
      <c r="AA2016" s="79"/>
      <c r="AB2016" s="79"/>
      <c r="AC2016" s="79"/>
      <c r="AD2016" s="79"/>
      <c r="AE2016" s="78"/>
      <c r="AF2016" s="77"/>
      <c r="AG2016" s="77"/>
      <c r="AH2016" s="77"/>
      <c r="AI2016" s="77"/>
      <c r="AJ2016" s="77"/>
      <c r="AK2016" s="77"/>
      <c r="AL2016" s="77"/>
      <c r="AM2016" s="77"/>
      <c r="AN2016" s="77"/>
      <c r="AO2016" s="77"/>
      <c r="AP2016" s="77"/>
      <c r="AQ2016" s="77"/>
      <c r="AR2016" s="77"/>
      <c r="AS2016" s="77"/>
      <c r="AT2016" s="77"/>
      <c r="AU2016" s="77"/>
    </row>
    <row r="2017" spans="1:47">
      <c r="A2017" s="77" t="s">
        <v>2304</v>
      </c>
      <c r="B2017" s="77" t="s">
        <v>2673</v>
      </c>
      <c r="C2017" s="78">
        <v>42642</v>
      </c>
      <c r="D2017" s="77" t="s">
        <v>4504</v>
      </c>
      <c r="E2017" s="94">
        <v>30.44</v>
      </c>
      <c r="F2017" s="77" t="s">
        <v>94</v>
      </c>
      <c r="G2017" s="77" t="s">
        <v>152</v>
      </c>
      <c r="H2017" s="77"/>
      <c r="I2017" s="77"/>
      <c r="J2017" s="77"/>
      <c r="K2017" s="79"/>
      <c r="L2017" s="77"/>
      <c r="P2017" s="77"/>
      <c r="Q2017" s="77"/>
      <c r="R2017" s="77"/>
      <c r="S2017" s="77"/>
      <c r="V2017" s="77"/>
      <c r="W2017" s="77"/>
      <c r="X2017" s="77"/>
      <c r="Y2017" s="79"/>
      <c r="Z2017" s="79"/>
      <c r="AA2017" s="79"/>
      <c r="AB2017" s="79"/>
      <c r="AC2017" s="79"/>
      <c r="AD2017" s="79"/>
      <c r="AE2017" s="78"/>
      <c r="AF2017" s="77"/>
      <c r="AG2017" s="77"/>
      <c r="AH2017" s="77"/>
      <c r="AI2017" s="77"/>
      <c r="AJ2017" s="77"/>
      <c r="AK2017" s="77"/>
      <c r="AL2017" s="77"/>
      <c r="AM2017" s="77"/>
      <c r="AN2017" s="77"/>
      <c r="AO2017" s="77"/>
      <c r="AP2017" s="77"/>
      <c r="AQ2017" s="77"/>
      <c r="AR2017" s="77"/>
      <c r="AS2017" s="77"/>
      <c r="AT2017" s="77"/>
      <c r="AU2017" s="77"/>
    </row>
    <row r="2018" spans="1:47">
      <c r="A2018" s="77" t="s">
        <v>2304</v>
      </c>
      <c r="B2018" s="77" t="s">
        <v>2673</v>
      </c>
      <c r="C2018" s="78">
        <v>42642</v>
      </c>
      <c r="D2018" s="77" t="s">
        <v>4505</v>
      </c>
      <c r="E2018" s="94">
        <v>30.5</v>
      </c>
      <c r="F2018" s="77" t="s">
        <v>94</v>
      </c>
      <c r="G2018" s="77" t="s">
        <v>3660</v>
      </c>
      <c r="H2018" s="77"/>
      <c r="I2018" s="77"/>
      <c r="J2018" s="77"/>
      <c r="K2018" s="79"/>
      <c r="L2018" s="77"/>
      <c r="P2018" s="77"/>
      <c r="Q2018" s="77"/>
      <c r="R2018" s="77"/>
      <c r="S2018" s="77"/>
      <c r="V2018" s="77"/>
      <c r="W2018" s="77"/>
      <c r="X2018" s="77"/>
      <c r="Y2018" s="79"/>
      <c r="Z2018" s="79"/>
      <c r="AA2018" s="79"/>
      <c r="AB2018" s="79"/>
      <c r="AC2018" s="79"/>
      <c r="AD2018" s="79"/>
      <c r="AE2018" s="78"/>
      <c r="AF2018" s="77"/>
      <c r="AG2018" s="77"/>
      <c r="AH2018" s="77"/>
      <c r="AI2018" s="77"/>
      <c r="AJ2018" s="77"/>
      <c r="AK2018" s="77"/>
      <c r="AL2018" s="77"/>
      <c r="AM2018" s="77"/>
      <c r="AN2018" s="77"/>
      <c r="AO2018" s="77"/>
      <c r="AP2018" s="77"/>
      <c r="AQ2018" s="77"/>
      <c r="AR2018" s="77"/>
      <c r="AS2018" s="77"/>
      <c r="AT2018" s="77"/>
      <c r="AU2018" s="77"/>
    </row>
    <row r="2019" spans="1:47">
      <c r="A2019" s="77" t="s">
        <v>2304</v>
      </c>
      <c r="B2019" s="77" t="s">
        <v>2673</v>
      </c>
      <c r="C2019" s="78">
        <v>42642</v>
      </c>
      <c r="D2019" s="77" t="s">
        <v>4506</v>
      </c>
      <c r="E2019" s="94">
        <v>31.43</v>
      </c>
      <c r="F2019" s="77" t="s">
        <v>94</v>
      </c>
      <c r="G2019" s="77" t="s">
        <v>105</v>
      </c>
      <c r="H2019" s="77"/>
      <c r="I2019" s="77"/>
      <c r="J2019" s="77"/>
      <c r="K2019" s="79"/>
      <c r="L2019" s="77"/>
      <c r="P2019" s="77"/>
      <c r="Q2019" s="77"/>
      <c r="R2019" s="77"/>
      <c r="S2019" s="77"/>
      <c r="V2019" s="77"/>
      <c r="W2019" s="77"/>
      <c r="X2019" s="77"/>
      <c r="Y2019" s="79"/>
      <c r="Z2019" s="79"/>
      <c r="AA2019" s="79"/>
      <c r="AB2019" s="79"/>
      <c r="AC2019" s="79"/>
      <c r="AD2019" s="79"/>
      <c r="AE2019" s="78"/>
      <c r="AF2019" s="77"/>
      <c r="AG2019" s="77"/>
      <c r="AH2019" s="77"/>
      <c r="AI2019" s="77"/>
      <c r="AJ2019" s="77"/>
      <c r="AK2019" s="77"/>
      <c r="AL2019" s="77"/>
      <c r="AM2019" s="77"/>
      <c r="AN2019" s="77"/>
      <c r="AO2019" s="77"/>
      <c r="AP2019" s="77"/>
      <c r="AQ2019" s="77"/>
      <c r="AR2019" s="77"/>
      <c r="AS2019" s="77"/>
      <c r="AT2019" s="77"/>
      <c r="AU2019" s="77"/>
    </row>
    <row r="2020" spans="1:47">
      <c r="A2020" s="77" t="s">
        <v>2304</v>
      </c>
      <c r="B2020" s="77" t="s">
        <v>2673</v>
      </c>
      <c r="C2020" s="78">
        <v>42642</v>
      </c>
      <c r="D2020" s="77" t="s">
        <v>4507</v>
      </c>
      <c r="E2020" s="94">
        <v>31.59</v>
      </c>
      <c r="F2020" s="77" t="s">
        <v>94</v>
      </c>
      <c r="G2020" s="77" t="s">
        <v>872</v>
      </c>
      <c r="H2020" s="77"/>
      <c r="I2020" s="77"/>
      <c r="J2020" s="77"/>
      <c r="K2020" s="79"/>
      <c r="L2020" s="77"/>
      <c r="P2020" s="77"/>
      <c r="Q2020" s="77"/>
      <c r="R2020" s="77"/>
      <c r="S2020" s="77"/>
      <c r="V2020" s="77"/>
      <c r="W2020" s="77"/>
      <c r="X2020" s="77"/>
      <c r="Y2020" s="79"/>
      <c r="Z2020" s="79"/>
      <c r="AA2020" s="79"/>
      <c r="AB2020" s="79"/>
      <c r="AC2020" s="79"/>
      <c r="AD2020" s="79"/>
      <c r="AE2020" s="78"/>
      <c r="AF2020" s="77"/>
      <c r="AG2020" s="77"/>
      <c r="AH2020" s="77"/>
      <c r="AI2020" s="77"/>
      <c r="AJ2020" s="77"/>
      <c r="AK2020" s="77"/>
      <c r="AL2020" s="77"/>
      <c r="AM2020" s="77"/>
      <c r="AN2020" s="77"/>
      <c r="AO2020" s="77"/>
      <c r="AP2020" s="77"/>
      <c r="AQ2020" s="77"/>
      <c r="AR2020" s="77"/>
      <c r="AS2020" s="77"/>
      <c r="AT2020" s="77"/>
      <c r="AU2020" s="77"/>
    </row>
    <row r="2021" spans="1:47">
      <c r="A2021" s="77" t="s">
        <v>2304</v>
      </c>
      <c r="B2021" s="77" t="s">
        <v>2673</v>
      </c>
      <c r="C2021" s="78">
        <v>42642</v>
      </c>
      <c r="D2021" s="77" t="s">
        <v>4508</v>
      </c>
      <c r="E2021" s="94">
        <v>31.64</v>
      </c>
      <c r="F2021" s="77" t="s">
        <v>94</v>
      </c>
      <c r="G2021" s="77" t="s">
        <v>1197</v>
      </c>
      <c r="H2021" s="77"/>
      <c r="I2021" s="77"/>
      <c r="J2021" s="77"/>
      <c r="K2021" s="79"/>
      <c r="L2021" s="77"/>
      <c r="P2021" s="77"/>
      <c r="Q2021" s="77"/>
      <c r="R2021" s="77"/>
      <c r="S2021" s="77"/>
      <c r="V2021" s="77"/>
      <c r="W2021" s="77"/>
      <c r="X2021" s="77"/>
      <c r="Y2021" s="79"/>
      <c r="Z2021" s="79"/>
      <c r="AA2021" s="79"/>
      <c r="AB2021" s="79"/>
      <c r="AC2021" s="79"/>
      <c r="AD2021" s="79"/>
      <c r="AE2021" s="78"/>
      <c r="AF2021" s="77"/>
      <c r="AG2021" s="77"/>
      <c r="AH2021" s="77"/>
      <c r="AI2021" s="77"/>
      <c r="AJ2021" s="77"/>
      <c r="AK2021" s="77"/>
      <c r="AL2021" s="77"/>
      <c r="AM2021" s="77"/>
      <c r="AN2021" s="77"/>
      <c r="AO2021" s="77"/>
      <c r="AP2021" s="77"/>
      <c r="AQ2021" s="77"/>
      <c r="AR2021" s="77"/>
      <c r="AS2021" s="77"/>
      <c r="AT2021" s="77"/>
      <c r="AU2021" s="77"/>
    </row>
    <row r="2022" spans="1:47">
      <c r="A2022" s="77" t="s">
        <v>2304</v>
      </c>
      <c r="B2022" s="77" t="s">
        <v>2673</v>
      </c>
      <c r="C2022" s="78">
        <v>42642</v>
      </c>
      <c r="D2022" s="77" t="s">
        <v>4509</v>
      </c>
      <c r="E2022" s="94">
        <v>32.17</v>
      </c>
      <c r="F2022" s="77" t="s">
        <v>94</v>
      </c>
      <c r="G2022" s="77" t="s">
        <v>3660</v>
      </c>
      <c r="H2022" s="77"/>
      <c r="I2022" s="77"/>
      <c r="J2022" s="77"/>
      <c r="K2022" s="79"/>
      <c r="L2022" s="77"/>
      <c r="P2022" s="77"/>
      <c r="Q2022" s="77"/>
      <c r="R2022" s="77"/>
      <c r="S2022" s="77"/>
      <c r="V2022" s="77"/>
      <c r="W2022" s="77"/>
      <c r="X2022" s="77"/>
      <c r="Y2022" s="79"/>
      <c r="Z2022" s="79"/>
      <c r="AA2022" s="79"/>
      <c r="AB2022" s="79"/>
      <c r="AC2022" s="79"/>
      <c r="AD2022" s="79"/>
      <c r="AE2022" s="78"/>
      <c r="AF2022" s="77"/>
      <c r="AG2022" s="77"/>
      <c r="AH2022" s="77"/>
      <c r="AI2022" s="77"/>
      <c r="AJ2022" s="77"/>
      <c r="AK2022" s="77"/>
      <c r="AL2022" s="77"/>
      <c r="AM2022" s="77"/>
      <c r="AN2022" s="77"/>
      <c r="AO2022" s="77"/>
      <c r="AP2022" s="77"/>
      <c r="AQ2022" s="77"/>
      <c r="AR2022" s="77"/>
      <c r="AS2022" s="77"/>
      <c r="AT2022" s="77"/>
      <c r="AU2022" s="77"/>
    </row>
    <row r="2023" spans="1:47">
      <c r="A2023" s="77" t="s">
        <v>2304</v>
      </c>
      <c r="B2023" s="77" t="s">
        <v>2673</v>
      </c>
      <c r="C2023" s="78">
        <v>42642</v>
      </c>
      <c r="D2023" s="77" t="s">
        <v>4510</v>
      </c>
      <c r="E2023" s="94">
        <v>33.28</v>
      </c>
      <c r="F2023" s="77" t="s">
        <v>94</v>
      </c>
      <c r="G2023" s="77" t="s">
        <v>258</v>
      </c>
      <c r="H2023" s="77"/>
      <c r="I2023" s="77"/>
      <c r="J2023" s="77"/>
      <c r="K2023" s="79"/>
      <c r="L2023" s="77"/>
      <c r="P2023" s="77"/>
      <c r="Q2023" s="77"/>
      <c r="R2023" s="77"/>
      <c r="S2023" s="77"/>
      <c r="V2023" s="77"/>
      <c r="W2023" s="77"/>
      <c r="X2023" s="77"/>
      <c r="Y2023" s="79"/>
      <c r="Z2023" s="79"/>
      <c r="AA2023" s="79"/>
      <c r="AB2023" s="79"/>
      <c r="AC2023" s="79"/>
      <c r="AD2023" s="79"/>
      <c r="AE2023" s="78"/>
      <c r="AF2023" s="77"/>
      <c r="AG2023" s="77"/>
      <c r="AH2023" s="77"/>
      <c r="AI2023" s="77"/>
      <c r="AJ2023" s="77"/>
      <c r="AK2023" s="77"/>
      <c r="AL2023" s="77"/>
      <c r="AM2023" s="77"/>
      <c r="AN2023" s="77"/>
      <c r="AO2023" s="77"/>
      <c r="AP2023" s="77"/>
      <c r="AQ2023" s="77"/>
      <c r="AR2023" s="77"/>
      <c r="AS2023" s="77"/>
      <c r="AT2023" s="77"/>
      <c r="AU2023" s="77"/>
    </row>
    <row r="2024" spans="1:47">
      <c r="A2024" s="77" t="s">
        <v>2304</v>
      </c>
      <c r="B2024" s="77" t="s">
        <v>2673</v>
      </c>
      <c r="C2024" s="78">
        <v>42642</v>
      </c>
      <c r="D2024" s="77" t="s">
        <v>4511</v>
      </c>
      <c r="E2024" s="94">
        <v>33.53</v>
      </c>
      <c r="F2024" s="77" t="s">
        <v>94</v>
      </c>
      <c r="G2024" s="77" t="s">
        <v>94</v>
      </c>
      <c r="H2024" s="77"/>
      <c r="I2024" s="77"/>
      <c r="J2024" s="77"/>
      <c r="K2024" s="79"/>
      <c r="L2024" s="77"/>
      <c r="P2024" s="77"/>
      <c r="Q2024" s="77"/>
      <c r="R2024" s="77"/>
      <c r="S2024" s="77"/>
      <c r="V2024" s="77"/>
      <c r="W2024" s="77"/>
      <c r="X2024" s="77"/>
      <c r="Y2024" s="79"/>
      <c r="Z2024" s="79"/>
      <c r="AA2024" s="79"/>
      <c r="AB2024" s="79"/>
      <c r="AC2024" s="79"/>
      <c r="AD2024" s="79"/>
      <c r="AE2024" s="78"/>
      <c r="AF2024" s="77"/>
      <c r="AG2024" s="77"/>
      <c r="AH2024" s="77"/>
      <c r="AI2024" s="77"/>
      <c r="AJ2024" s="77"/>
      <c r="AK2024" s="77"/>
      <c r="AL2024" s="77"/>
      <c r="AM2024" s="77"/>
      <c r="AN2024" s="77"/>
      <c r="AO2024" s="77"/>
      <c r="AP2024" s="77"/>
      <c r="AQ2024" s="77"/>
      <c r="AR2024" s="77"/>
      <c r="AS2024" s="77"/>
      <c r="AT2024" s="77"/>
      <c r="AU2024" s="77"/>
    </row>
    <row r="2025" spans="1:47">
      <c r="A2025" s="77" t="s">
        <v>2304</v>
      </c>
      <c r="B2025" s="77" t="s">
        <v>2673</v>
      </c>
      <c r="C2025" s="78">
        <v>42642</v>
      </c>
      <c r="D2025" s="77" t="s">
        <v>4512</v>
      </c>
      <c r="E2025" s="94">
        <v>34.03</v>
      </c>
      <c r="F2025" s="77" t="s">
        <v>94</v>
      </c>
      <c r="G2025" s="77" t="s">
        <v>116</v>
      </c>
      <c r="H2025" s="77"/>
      <c r="I2025" s="77"/>
      <c r="J2025" s="77"/>
      <c r="K2025" s="79"/>
      <c r="L2025" s="77"/>
      <c r="P2025" s="77"/>
      <c r="Q2025" s="77"/>
      <c r="R2025" s="77"/>
      <c r="S2025" s="77"/>
      <c r="V2025" s="77"/>
      <c r="W2025" s="77"/>
      <c r="X2025" s="77"/>
      <c r="Y2025" s="79"/>
      <c r="Z2025" s="79"/>
      <c r="AA2025" s="79"/>
      <c r="AB2025" s="79"/>
      <c r="AC2025" s="79"/>
      <c r="AD2025" s="79"/>
      <c r="AE2025" s="78"/>
      <c r="AF2025" s="77"/>
      <c r="AG2025" s="77"/>
      <c r="AH2025" s="77"/>
      <c r="AI2025" s="77"/>
      <c r="AJ2025" s="77"/>
      <c r="AK2025" s="77"/>
      <c r="AL2025" s="77"/>
      <c r="AM2025" s="77"/>
      <c r="AN2025" s="77"/>
      <c r="AO2025" s="77"/>
      <c r="AP2025" s="77"/>
      <c r="AQ2025" s="77"/>
      <c r="AR2025" s="77"/>
      <c r="AS2025" s="77"/>
      <c r="AT2025" s="77"/>
      <c r="AU2025" s="77"/>
    </row>
    <row r="2026" spans="1:47">
      <c r="A2026" s="77" t="s">
        <v>2304</v>
      </c>
      <c r="B2026" s="77" t="s">
        <v>2673</v>
      </c>
      <c r="C2026" s="78">
        <v>42642</v>
      </c>
      <c r="D2026" s="77" t="s">
        <v>4513</v>
      </c>
      <c r="E2026" s="94">
        <v>34.18</v>
      </c>
      <c r="F2026" s="77" t="s">
        <v>94</v>
      </c>
      <c r="G2026" s="77" t="s">
        <v>105</v>
      </c>
      <c r="H2026" s="77"/>
      <c r="I2026" s="77"/>
      <c r="J2026" s="77"/>
      <c r="K2026" s="79"/>
      <c r="L2026" s="77"/>
      <c r="P2026" s="77"/>
      <c r="Q2026" s="77"/>
      <c r="R2026" s="77"/>
      <c r="S2026" s="77"/>
      <c r="V2026" s="77"/>
      <c r="W2026" s="77"/>
      <c r="X2026" s="77"/>
      <c r="Y2026" s="79"/>
      <c r="Z2026" s="79"/>
      <c r="AA2026" s="79"/>
      <c r="AB2026" s="79"/>
      <c r="AC2026" s="79"/>
      <c r="AD2026" s="79"/>
      <c r="AE2026" s="78"/>
      <c r="AF2026" s="77"/>
      <c r="AG2026" s="77"/>
      <c r="AH2026" s="77"/>
      <c r="AI2026" s="77"/>
      <c r="AJ2026" s="77"/>
      <c r="AK2026" s="77"/>
      <c r="AL2026" s="77"/>
      <c r="AM2026" s="77"/>
      <c r="AN2026" s="77"/>
      <c r="AO2026" s="77"/>
      <c r="AP2026" s="77"/>
      <c r="AQ2026" s="77"/>
      <c r="AR2026" s="77"/>
      <c r="AS2026" s="77"/>
      <c r="AT2026" s="77"/>
      <c r="AU2026" s="77"/>
    </row>
    <row r="2027" spans="1:47">
      <c r="A2027" s="77" t="s">
        <v>2304</v>
      </c>
      <c r="B2027" s="77" t="s">
        <v>2673</v>
      </c>
      <c r="C2027" s="78">
        <v>42642</v>
      </c>
      <c r="D2027" s="77" t="s">
        <v>4514</v>
      </c>
      <c r="E2027" s="94">
        <v>34.729999999999997</v>
      </c>
      <c r="F2027" s="77" t="s">
        <v>94</v>
      </c>
      <c r="G2027" s="77" t="s">
        <v>269</v>
      </c>
      <c r="H2027" s="77"/>
      <c r="I2027" s="77"/>
      <c r="J2027" s="77"/>
      <c r="K2027" s="79"/>
      <c r="L2027" s="77"/>
      <c r="P2027" s="77"/>
      <c r="Q2027" s="77"/>
      <c r="R2027" s="77"/>
      <c r="S2027" s="77"/>
      <c r="V2027" s="77"/>
      <c r="W2027" s="77"/>
      <c r="X2027" s="77"/>
      <c r="Y2027" s="79"/>
      <c r="Z2027" s="79"/>
      <c r="AA2027" s="79"/>
      <c r="AB2027" s="79"/>
      <c r="AC2027" s="79"/>
      <c r="AD2027" s="79"/>
      <c r="AE2027" s="78"/>
      <c r="AF2027" s="77"/>
      <c r="AG2027" s="77"/>
      <c r="AH2027" s="77"/>
      <c r="AI2027" s="77"/>
      <c r="AJ2027" s="77"/>
      <c r="AK2027" s="77"/>
      <c r="AL2027" s="77"/>
      <c r="AM2027" s="77"/>
      <c r="AN2027" s="77"/>
      <c r="AO2027" s="77"/>
      <c r="AP2027" s="77"/>
      <c r="AQ2027" s="77"/>
      <c r="AR2027" s="77"/>
      <c r="AS2027" s="77"/>
      <c r="AT2027" s="77"/>
      <c r="AU2027" s="77"/>
    </row>
    <row r="2028" spans="1:47">
      <c r="A2028" s="77" t="s">
        <v>2304</v>
      </c>
      <c r="B2028" s="77" t="s">
        <v>2673</v>
      </c>
      <c r="C2028" s="78">
        <v>42642</v>
      </c>
      <c r="D2028" s="77" t="s">
        <v>4515</v>
      </c>
      <c r="E2028" s="94">
        <v>35.229999999999997</v>
      </c>
      <c r="F2028" s="77" t="s">
        <v>94</v>
      </c>
      <c r="G2028" s="77" t="s">
        <v>135</v>
      </c>
      <c r="H2028" s="77"/>
      <c r="I2028" s="77"/>
      <c r="J2028" s="77"/>
      <c r="K2028" s="79"/>
      <c r="L2028" s="77"/>
      <c r="P2028" s="77"/>
      <c r="Q2028" s="77"/>
      <c r="R2028" s="77"/>
      <c r="S2028" s="77"/>
      <c r="V2028" s="77"/>
      <c r="W2028" s="77"/>
      <c r="X2028" s="77"/>
      <c r="Y2028" s="79"/>
      <c r="Z2028" s="79"/>
      <c r="AA2028" s="79"/>
      <c r="AB2028" s="79"/>
      <c r="AC2028" s="79"/>
      <c r="AD2028" s="79"/>
      <c r="AE2028" s="78"/>
      <c r="AF2028" s="77"/>
      <c r="AG2028" s="77"/>
      <c r="AH2028" s="77"/>
      <c r="AI2028" s="77"/>
      <c r="AJ2028" s="77"/>
      <c r="AK2028" s="77"/>
      <c r="AL2028" s="77"/>
      <c r="AM2028" s="77"/>
      <c r="AN2028" s="77"/>
      <c r="AO2028" s="77"/>
      <c r="AP2028" s="77"/>
      <c r="AQ2028" s="77"/>
      <c r="AR2028" s="77"/>
      <c r="AS2028" s="77"/>
      <c r="AT2028" s="77"/>
      <c r="AU2028" s="77"/>
    </row>
    <row r="2029" spans="1:47">
      <c r="A2029" s="77" t="s">
        <v>2304</v>
      </c>
      <c r="B2029" s="77" t="s">
        <v>2673</v>
      </c>
      <c r="C2029" s="78">
        <v>42642</v>
      </c>
      <c r="D2029" s="77" t="s">
        <v>4516</v>
      </c>
      <c r="E2029" s="94">
        <v>35.51</v>
      </c>
      <c r="F2029" s="77" t="s">
        <v>94</v>
      </c>
      <c r="G2029" s="77" t="s">
        <v>1015</v>
      </c>
      <c r="H2029" s="77"/>
      <c r="I2029" s="77"/>
      <c r="J2029" s="77"/>
      <c r="K2029" s="79"/>
      <c r="L2029" s="77"/>
      <c r="P2029" s="77"/>
      <c r="Q2029" s="77"/>
      <c r="R2029" s="77"/>
      <c r="S2029" s="77"/>
      <c r="V2029" s="77"/>
      <c r="W2029" s="77"/>
      <c r="X2029" s="77"/>
      <c r="Y2029" s="79"/>
      <c r="Z2029" s="79"/>
      <c r="AA2029" s="79"/>
      <c r="AB2029" s="79"/>
      <c r="AC2029" s="79"/>
      <c r="AD2029" s="79"/>
      <c r="AE2029" s="78"/>
      <c r="AF2029" s="77"/>
      <c r="AG2029" s="77"/>
      <c r="AH2029" s="77"/>
      <c r="AI2029" s="77"/>
      <c r="AJ2029" s="77"/>
      <c r="AK2029" s="77"/>
      <c r="AL2029" s="77"/>
      <c r="AM2029" s="77"/>
      <c r="AN2029" s="77"/>
      <c r="AO2029" s="77"/>
      <c r="AP2029" s="77"/>
      <c r="AQ2029" s="77"/>
      <c r="AR2029" s="77"/>
      <c r="AS2029" s="77"/>
      <c r="AT2029" s="77"/>
      <c r="AU2029" s="77"/>
    </row>
    <row r="2030" spans="1:47">
      <c r="A2030" s="77" t="s">
        <v>2304</v>
      </c>
      <c r="B2030" s="77" t="s">
        <v>2673</v>
      </c>
      <c r="C2030" s="78">
        <v>42642</v>
      </c>
      <c r="D2030" s="77" t="s">
        <v>4517</v>
      </c>
      <c r="E2030" s="94">
        <v>35.520000000000003</v>
      </c>
      <c r="F2030" s="77" t="s">
        <v>94</v>
      </c>
      <c r="G2030" s="77" t="s">
        <v>3660</v>
      </c>
      <c r="H2030" s="77"/>
      <c r="I2030" s="77"/>
      <c r="J2030" s="77"/>
      <c r="K2030" s="79"/>
      <c r="L2030" s="77"/>
      <c r="P2030" s="77"/>
      <c r="Q2030" s="77"/>
      <c r="R2030" s="77"/>
      <c r="S2030" s="77"/>
      <c r="V2030" s="77"/>
      <c r="W2030" s="77"/>
      <c r="X2030" s="77"/>
      <c r="Y2030" s="79"/>
      <c r="Z2030" s="79"/>
      <c r="AA2030" s="79"/>
      <c r="AB2030" s="79"/>
      <c r="AC2030" s="79"/>
      <c r="AD2030" s="79"/>
      <c r="AE2030" s="78"/>
      <c r="AF2030" s="77"/>
      <c r="AG2030" s="77"/>
      <c r="AH2030" s="77"/>
      <c r="AI2030" s="77"/>
      <c r="AJ2030" s="77"/>
      <c r="AK2030" s="77"/>
      <c r="AL2030" s="77"/>
      <c r="AM2030" s="77"/>
      <c r="AN2030" s="77"/>
      <c r="AO2030" s="77"/>
      <c r="AP2030" s="77"/>
      <c r="AQ2030" s="77"/>
      <c r="AR2030" s="77"/>
      <c r="AS2030" s="77"/>
      <c r="AT2030" s="77"/>
      <c r="AU2030" s="77"/>
    </row>
    <row r="2031" spans="1:47">
      <c r="A2031" s="77" t="s">
        <v>2304</v>
      </c>
      <c r="B2031" s="77" t="s">
        <v>2673</v>
      </c>
      <c r="C2031" s="78">
        <v>42642</v>
      </c>
      <c r="D2031" s="77" t="s">
        <v>4518</v>
      </c>
      <c r="E2031" s="94">
        <v>35.65</v>
      </c>
      <c r="F2031" s="77" t="s">
        <v>94</v>
      </c>
      <c r="G2031" s="77" t="s">
        <v>3660</v>
      </c>
      <c r="H2031" s="77"/>
      <c r="I2031" s="77"/>
      <c r="J2031" s="77"/>
      <c r="K2031" s="79"/>
      <c r="L2031" s="77"/>
      <c r="P2031" s="77"/>
      <c r="Q2031" s="77"/>
      <c r="R2031" s="77"/>
      <c r="S2031" s="77"/>
      <c r="V2031" s="77"/>
      <c r="W2031" s="77"/>
      <c r="X2031" s="77"/>
      <c r="Y2031" s="79"/>
      <c r="Z2031" s="79"/>
      <c r="AA2031" s="79"/>
      <c r="AB2031" s="79"/>
      <c r="AC2031" s="79"/>
      <c r="AD2031" s="79"/>
      <c r="AE2031" s="78"/>
      <c r="AF2031" s="77"/>
      <c r="AG2031" s="77"/>
      <c r="AH2031" s="77"/>
      <c r="AI2031" s="77"/>
      <c r="AJ2031" s="77"/>
      <c r="AK2031" s="77"/>
      <c r="AL2031" s="77"/>
      <c r="AM2031" s="77"/>
      <c r="AN2031" s="77"/>
      <c r="AO2031" s="77"/>
      <c r="AP2031" s="77"/>
      <c r="AQ2031" s="77"/>
      <c r="AR2031" s="77"/>
      <c r="AS2031" s="77"/>
      <c r="AT2031" s="77"/>
      <c r="AU2031" s="77"/>
    </row>
    <row r="2032" spans="1:47">
      <c r="A2032" s="77" t="s">
        <v>2304</v>
      </c>
      <c r="B2032" s="77" t="s">
        <v>2673</v>
      </c>
      <c r="C2032" s="78">
        <v>42642</v>
      </c>
      <c r="D2032" s="77" t="s">
        <v>4519</v>
      </c>
      <c r="E2032" s="94">
        <v>37.29</v>
      </c>
      <c r="F2032" s="77" t="s">
        <v>94</v>
      </c>
      <c r="G2032" s="77" t="s">
        <v>1750</v>
      </c>
      <c r="H2032" s="77"/>
      <c r="I2032" s="77"/>
      <c r="J2032" s="77"/>
      <c r="K2032" s="79"/>
      <c r="L2032" s="77"/>
      <c r="P2032" s="77"/>
      <c r="Q2032" s="77"/>
      <c r="R2032" s="77"/>
      <c r="S2032" s="77"/>
      <c r="V2032" s="77"/>
      <c r="W2032" s="77"/>
      <c r="X2032" s="77"/>
      <c r="Y2032" s="79"/>
      <c r="Z2032" s="79"/>
      <c r="AA2032" s="79"/>
      <c r="AB2032" s="79"/>
      <c r="AC2032" s="79"/>
      <c r="AD2032" s="79"/>
      <c r="AE2032" s="78"/>
      <c r="AF2032" s="77"/>
      <c r="AG2032" s="77"/>
      <c r="AH2032" s="77"/>
      <c r="AI2032" s="77"/>
      <c r="AJ2032" s="77"/>
      <c r="AK2032" s="77"/>
      <c r="AL2032" s="77"/>
      <c r="AM2032" s="77"/>
      <c r="AN2032" s="77"/>
      <c r="AO2032" s="77"/>
      <c r="AP2032" s="77"/>
      <c r="AQ2032" s="77"/>
      <c r="AR2032" s="77"/>
      <c r="AS2032" s="77"/>
      <c r="AT2032" s="77"/>
      <c r="AU2032" s="77"/>
    </row>
    <row r="2033" spans="1:47">
      <c r="A2033" s="77" t="s">
        <v>2304</v>
      </c>
      <c r="B2033" s="77" t="s">
        <v>2673</v>
      </c>
      <c r="C2033" s="78">
        <v>42642</v>
      </c>
      <c r="D2033" s="77" t="s">
        <v>4520</v>
      </c>
      <c r="E2033" s="94">
        <v>38.049999999999997</v>
      </c>
      <c r="F2033" s="77" t="s">
        <v>94</v>
      </c>
      <c r="G2033" s="77" t="s">
        <v>152</v>
      </c>
      <c r="H2033" s="77"/>
      <c r="I2033" s="77"/>
      <c r="J2033" s="77"/>
      <c r="K2033" s="79"/>
      <c r="L2033" s="77"/>
      <c r="P2033" s="77"/>
      <c r="Q2033" s="77"/>
      <c r="R2033" s="77"/>
      <c r="S2033" s="77"/>
      <c r="V2033" s="77"/>
      <c r="W2033" s="77"/>
      <c r="X2033" s="77"/>
      <c r="Y2033" s="79"/>
      <c r="Z2033" s="79"/>
      <c r="AA2033" s="79"/>
      <c r="AB2033" s="79"/>
      <c r="AC2033" s="79"/>
      <c r="AD2033" s="79"/>
      <c r="AE2033" s="78"/>
      <c r="AF2033" s="77"/>
      <c r="AG2033" s="77"/>
      <c r="AH2033" s="77"/>
      <c r="AI2033" s="77"/>
      <c r="AJ2033" s="77"/>
      <c r="AK2033" s="77"/>
      <c r="AL2033" s="77"/>
      <c r="AM2033" s="77"/>
      <c r="AN2033" s="77"/>
      <c r="AO2033" s="77"/>
      <c r="AP2033" s="77"/>
      <c r="AQ2033" s="77"/>
      <c r="AR2033" s="77"/>
      <c r="AS2033" s="77"/>
      <c r="AT2033" s="77"/>
      <c r="AU2033" s="77"/>
    </row>
    <row r="2034" spans="1:47">
      <c r="A2034" s="77" t="s">
        <v>2304</v>
      </c>
      <c r="B2034" s="77" t="s">
        <v>2673</v>
      </c>
      <c r="C2034" s="78">
        <v>42642</v>
      </c>
      <c r="D2034" s="77" t="s">
        <v>4521</v>
      </c>
      <c r="E2034" s="94">
        <v>38.26</v>
      </c>
      <c r="F2034" s="77" t="s">
        <v>94</v>
      </c>
      <c r="G2034" s="77" t="s">
        <v>154</v>
      </c>
      <c r="H2034" s="77"/>
      <c r="I2034" s="77"/>
      <c r="J2034" s="77"/>
      <c r="K2034" s="79"/>
      <c r="L2034" s="77"/>
      <c r="P2034" s="77"/>
      <c r="Q2034" s="77"/>
      <c r="R2034" s="77"/>
      <c r="S2034" s="77"/>
      <c r="V2034" s="77"/>
      <c r="W2034" s="77"/>
      <c r="X2034" s="77"/>
      <c r="Y2034" s="79"/>
      <c r="Z2034" s="79"/>
      <c r="AA2034" s="79"/>
      <c r="AB2034" s="79"/>
      <c r="AC2034" s="79"/>
      <c r="AD2034" s="79"/>
      <c r="AE2034" s="78"/>
      <c r="AF2034" s="77"/>
      <c r="AG2034" s="77"/>
      <c r="AH2034" s="77"/>
      <c r="AI2034" s="77"/>
      <c r="AJ2034" s="77"/>
      <c r="AK2034" s="77"/>
      <c r="AL2034" s="77"/>
      <c r="AM2034" s="77"/>
      <c r="AN2034" s="77"/>
      <c r="AO2034" s="77"/>
      <c r="AP2034" s="77"/>
      <c r="AQ2034" s="77"/>
      <c r="AR2034" s="77"/>
      <c r="AS2034" s="77"/>
      <c r="AT2034" s="77"/>
      <c r="AU2034" s="77"/>
    </row>
    <row r="2035" spans="1:47">
      <c r="A2035" s="77" t="s">
        <v>2304</v>
      </c>
      <c r="B2035" s="77" t="s">
        <v>2673</v>
      </c>
      <c r="C2035" s="78">
        <v>42642</v>
      </c>
      <c r="D2035" s="77" t="s">
        <v>4522</v>
      </c>
      <c r="E2035" s="94">
        <v>39.340000000000003</v>
      </c>
      <c r="F2035" s="77" t="s">
        <v>94</v>
      </c>
      <c r="G2035" s="77" t="s">
        <v>105</v>
      </c>
      <c r="H2035" s="77"/>
      <c r="I2035" s="77"/>
      <c r="J2035" s="77"/>
      <c r="K2035" s="79"/>
      <c r="L2035" s="77"/>
      <c r="P2035" s="77"/>
      <c r="Q2035" s="77"/>
      <c r="R2035" s="77"/>
      <c r="S2035" s="77"/>
      <c r="V2035" s="77"/>
      <c r="W2035" s="77"/>
      <c r="X2035" s="77"/>
      <c r="Y2035" s="79"/>
      <c r="Z2035" s="79"/>
      <c r="AA2035" s="79"/>
      <c r="AB2035" s="79"/>
      <c r="AC2035" s="79"/>
      <c r="AD2035" s="79"/>
      <c r="AE2035" s="78"/>
      <c r="AF2035" s="77"/>
      <c r="AG2035" s="77"/>
      <c r="AH2035" s="77"/>
      <c r="AI2035" s="77"/>
      <c r="AJ2035" s="77"/>
      <c r="AK2035" s="77"/>
      <c r="AL2035" s="77"/>
      <c r="AM2035" s="77"/>
      <c r="AN2035" s="77"/>
      <c r="AO2035" s="77"/>
      <c r="AP2035" s="77"/>
      <c r="AQ2035" s="77"/>
      <c r="AR2035" s="77"/>
      <c r="AS2035" s="77"/>
      <c r="AT2035" s="77"/>
      <c r="AU2035" s="77"/>
    </row>
    <row r="2036" spans="1:47">
      <c r="A2036" s="77" t="s">
        <v>2304</v>
      </c>
      <c r="B2036" s="77" t="s">
        <v>2673</v>
      </c>
      <c r="C2036" s="78">
        <v>42642</v>
      </c>
      <c r="D2036" s="77" t="s">
        <v>4523</v>
      </c>
      <c r="E2036" s="94">
        <v>39.83</v>
      </c>
      <c r="F2036" s="77" t="s">
        <v>94</v>
      </c>
      <c r="G2036" s="77" t="s">
        <v>131</v>
      </c>
      <c r="H2036" s="77"/>
      <c r="I2036" s="77"/>
      <c r="J2036" s="77"/>
      <c r="K2036" s="79"/>
      <c r="L2036" s="77"/>
      <c r="P2036" s="77"/>
      <c r="Q2036" s="77"/>
      <c r="R2036" s="77"/>
      <c r="S2036" s="77"/>
      <c r="V2036" s="77"/>
      <c r="W2036" s="77"/>
      <c r="X2036" s="77"/>
      <c r="Y2036" s="79"/>
      <c r="Z2036" s="79"/>
      <c r="AA2036" s="79"/>
      <c r="AB2036" s="79"/>
      <c r="AC2036" s="79"/>
      <c r="AD2036" s="79"/>
      <c r="AE2036" s="78"/>
      <c r="AF2036" s="77"/>
      <c r="AG2036" s="77"/>
      <c r="AH2036" s="77"/>
      <c r="AI2036" s="77"/>
      <c r="AJ2036" s="77"/>
      <c r="AK2036" s="77"/>
      <c r="AL2036" s="77"/>
      <c r="AM2036" s="77"/>
      <c r="AN2036" s="77"/>
      <c r="AO2036" s="77"/>
      <c r="AP2036" s="77"/>
      <c r="AQ2036" s="77"/>
      <c r="AR2036" s="77"/>
      <c r="AS2036" s="77"/>
      <c r="AT2036" s="77"/>
      <c r="AU2036" s="77"/>
    </row>
    <row r="2037" spans="1:47">
      <c r="A2037" s="77" t="s">
        <v>2304</v>
      </c>
      <c r="B2037" s="77" t="s">
        <v>2673</v>
      </c>
      <c r="C2037" s="78">
        <v>42642</v>
      </c>
      <c r="D2037" s="77" t="s">
        <v>4524</v>
      </c>
      <c r="E2037" s="94">
        <v>41.3</v>
      </c>
      <c r="F2037" s="77" t="s">
        <v>94</v>
      </c>
      <c r="G2037" s="77" t="s">
        <v>872</v>
      </c>
      <c r="H2037" s="77"/>
      <c r="I2037" s="77"/>
      <c r="J2037" s="77"/>
      <c r="K2037" s="79"/>
      <c r="L2037" s="77"/>
      <c r="P2037" s="77"/>
      <c r="Q2037" s="77"/>
      <c r="R2037" s="77"/>
      <c r="S2037" s="77"/>
      <c r="V2037" s="77"/>
      <c r="W2037" s="77"/>
      <c r="X2037" s="77"/>
      <c r="Y2037" s="79"/>
      <c r="Z2037" s="79"/>
      <c r="AA2037" s="79"/>
      <c r="AB2037" s="79"/>
      <c r="AC2037" s="79"/>
      <c r="AD2037" s="79"/>
      <c r="AE2037" s="78"/>
      <c r="AF2037" s="77"/>
      <c r="AG2037" s="77"/>
      <c r="AH2037" s="77"/>
      <c r="AI2037" s="77"/>
      <c r="AJ2037" s="77"/>
      <c r="AK2037" s="77"/>
      <c r="AL2037" s="77"/>
      <c r="AM2037" s="77"/>
      <c r="AN2037" s="77"/>
      <c r="AO2037" s="77"/>
      <c r="AP2037" s="77"/>
      <c r="AQ2037" s="77"/>
      <c r="AR2037" s="77"/>
      <c r="AS2037" s="77"/>
      <c r="AT2037" s="77"/>
      <c r="AU2037" s="77"/>
    </row>
    <row r="2038" spans="1:47">
      <c r="A2038" s="77" t="s">
        <v>2304</v>
      </c>
      <c r="B2038" s="77" t="s">
        <v>2673</v>
      </c>
      <c r="C2038" s="78">
        <v>42642</v>
      </c>
      <c r="D2038" s="77" t="s">
        <v>4525</v>
      </c>
      <c r="E2038" s="94">
        <v>43.64</v>
      </c>
      <c r="F2038" s="77" t="s">
        <v>94</v>
      </c>
      <c r="G2038" s="77" t="s">
        <v>152</v>
      </c>
      <c r="H2038" s="77"/>
      <c r="I2038" s="77"/>
      <c r="J2038" s="77"/>
      <c r="K2038" s="79"/>
      <c r="L2038" s="77"/>
      <c r="P2038" s="77"/>
      <c r="Q2038" s="77"/>
      <c r="R2038" s="77"/>
      <c r="S2038" s="77"/>
      <c r="V2038" s="77"/>
      <c r="W2038" s="77"/>
      <c r="X2038" s="77"/>
      <c r="Y2038" s="79"/>
      <c r="Z2038" s="79"/>
      <c r="AA2038" s="79"/>
      <c r="AB2038" s="79"/>
      <c r="AC2038" s="79"/>
      <c r="AD2038" s="79"/>
      <c r="AE2038" s="78"/>
      <c r="AF2038" s="77"/>
      <c r="AG2038" s="77"/>
      <c r="AH2038" s="77"/>
      <c r="AI2038" s="77"/>
      <c r="AJ2038" s="77"/>
      <c r="AK2038" s="77"/>
      <c r="AL2038" s="77"/>
      <c r="AM2038" s="77"/>
      <c r="AN2038" s="77"/>
      <c r="AO2038" s="77"/>
      <c r="AP2038" s="77"/>
      <c r="AQ2038" s="77"/>
      <c r="AR2038" s="77"/>
      <c r="AS2038" s="77"/>
      <c r="AT2038" s="77"/>
      <c r="AU2038" s="77"/>
    </row>
    <row r="2039" spans="1:47">
      <c r="A2039" s="77" t="s">
        <v>2304</v>
      </c>
      <c r="B2039" s="77" t="s">
        <v>2673</v>
      </c>
      <c r="C2039" s="78">
        <v>42642</v>
      </c>
      <c r="D2039" s="77" t="s">
        <v>4526</v>
      </c>
      <c r="E2039" s="94">
        <v>44.66</v>
      </c>
      <c r="F2039" s="77" t="s">
        <v>94</v>
      </c>
      <c r="G2039" s="77" t="s">
        <v>872</v>
      </c>
      <c r="H2039" s="77"/>
      <c r="I2039" s="77"/>
      <c r="J2039" s="77"/>
      <c r="K2039" s="79"/>
      <c r="L2039" s="77"/>
      <c r="P2039" s="77"/>
      <c r="Q2039" s="77"/>
      <c r="R2039" s="77"/>
      <c r="S2039" s="77"/>
      <c r="V2039" s="77"/>
      <c r="W2039" s="77"/>
      <c r="X2039" s="77"/>
      <c r="Y2039" s="79"/>
      <c r="Z2039" s="79"/>
      <c r="AA2039" s="79"/>
      <c r="AB2039" s="79"/>
      <c r="AC2039" s="79"/>
      <c r="AD2039" s="79"/>
      <c r="AE2039" s="78"/>
      <c r="AF2039" s="77"/>
      <c r="AG2039" s="77"/>
      <c r="AH2039" s="77"/>
      <c r="AI2039" s="77"/>
      <c r="AJ2039" s="77"/>
      <c r="AK2039" s="77"/>
      <c r="AL2039" s="77"/>
      <c r="AM2039" s="77"/>
      <c r="AN2039" s="77"/>
      <c r="AO2039" s="77"/>
      <c r="AP2039" s="77"/>
      <c r="AQ2039" s="77"/>
      <c r="AR2039" s="77"/>
      <c r="AS2039" s="77"/>
      <c r="AT2039" s="77"/>
      <c r="AU2039" s="77"/>
    </row>
    <row r="2040" spans="1:47">
      <c r="A2040" s="77" t="s">
        <v>2304</v>
      </c>
      <c r="B2040" s="77" t="s">
        <v>2673</v>
      </c>
      <c r="C2040" s="78">
        <v>42642</v>
      </c>
      <c r="D2040" s="77" t="s">
        <v>4527</v>
      </c>
      <c r="E2040" s="94">
        <v>45.07</v>
      </c>
      <c r="F2040" s="77" t="s">
        <v>94</v>
      </c>
      <c r="G2040" s="77" t="s">
        <v>152</v>
      </c>
      <c r="H2040" s="77"/>
      <c r="I2040" s="77"/>
      <c r="J2040" s="77"/>
      <c r="K2040" s="79"/>
      <c r="L2040" s="77"/>
      <c r="P2040" s="77"/>
      <c r="Q2040" s="77"/>
      <c r="R2040" s="77"/>
      <c r="S2040" s="77"/>
      <c r="V2040" s="77"/>
      <c r="W2040" s="77"/>
      <c r="X2040" s="77"/>
      <c r="Y2040" s="79"/>
      <c r="Z2040" s="79"/>
      <c r="AA2040" s="79"/>
      <c r="AB2040" s="79"/>
      <c r="AC2040" s="79"/>
      <c r="AD2040" s="79"/>
      <c r="AE2040" s="78"/>
      <c r="AF2040" s="77"/>
      <c r="AG2040" s="77"/>
      <c r="AH2040" s="77"/>
      <c r="AI2040" s="77"/>
      <c r="AJ2040" s="77"/>
      <c r="AK2040" s="77"/>
      <c r="AL2040" s="77"/>
      <c r="AM2040" s="77"/>
      <c r="AN2040" s="77"/>
      <c r="AO2040" s="77"/>
      <c r="AP2040" s="77"/>
      <c r="AQ2040" s="77"/>
      <c r="AR2040" s="77"/>
      <c r="AS2040" s="77"/>
      <c r="AT2040" s="77"/>
      <c r="AU2040" s="77"/>
    </row>
    <row r="2041" spans="1:47">
      <c r="A2041" s="77" t="s">
        <v>2304</v>
      </c>
      <c r="B2041" s="77" t="s">
        <v>2673</v>
      </c>
      <c r="C2041" s="78">
        <v>42642</v>
      </c>
      <c r="D2041" s="77" t="s">
        <v>4528</v>
      </c>
      <c r="E2041" s="94">
        <v>45.27</v>
      </c>
      <c r="F2041" s="77" t="s">
        <v>94</v>
      </c>
      <c r="G2041" s="77" t="s">
        <v>105</v>
      </c>
      <c r="H2041" s="77"/>
      <c r="I2041" s="77"/>
      <c r="J2041" s="77"/>
      <c r="K2041" s="79"/>
      <c r="L2041" s="77"/>
      <c r="P2041" s="77"/>
      <c r="Q2041" s="77"/>
      <c r="R2041" s="77"/>
      <c r="S2041" s="77"/>
      <c r="V2041" s="77"/>
      <c r="W2041" s="77"/>
      <c r="X2041" s="77"/>
      <c r="Y2041" s="79"/>
      <c r="Z2041" s="79"/>
      <c r="AA2041" s="79"/>
      <c r="AB2041" s="79"/>
      <c r="AC2041" s="79"/>
      <c r="AD2041" s="79"/>
      <c r="AE2041" s="78"/>
      <c r="AF2041" s="77"/>
      <c r="AG2041" s="77"/>
      <c r="AH2041" s="77"/>
      <c r="AI2041" s="77"/>
      <c r="AJ2041" s="77"/>
      <c r="AK2041" s="77"/>
      <c r="AL2041" s="77"/>
      <c r="AM2041" s="77"/>
      <c r="AN2041" s="77"/>
      <c r="AO2041" s="77"/>
      <c r="AP2041" s="77"/>
      <c r="AQ2041" s="77"/>
      <c r="AR2041" s="77"/>
      <c r="AS2041" s="77"/>
      <c r="AT2041" s="77"/>
      <c r="AU2041" s="77"/>
    </row>
    <row r="2042" spans="1:47">
      <c r="A2042" s="77" t="s">
        <v>2304</v>
      </c>
      <c r="B2042" s="77" t="s">
        <v>2673</v>
      </c>
      <c r="C2042" s="78">
        <v>42642</v>
      </c>
      <c r="D2042" s="77" t="s">
        <v>4529</v>
      </c>
      <c r="E2042" s="94">
        <v>46.95</v>
      </c>
      <c r="F2042" s="77" t="s">
        <v>94</v>
      </c>
      <c r="G2042" s="77" t="s">
        <v>1040</v>
      </c>
      <c r="H2042" s="77"/>
      <c r="I2042" s="77"/>
      <c r="J2042" s="77"/>
      <c r="K2042" s="79"/>
      <c r="L2042" s="77"/>
      <c r="P2042" s="77"/>
      <c r="Q2042" s="77"/>
      <c r="R2042" s="77"/>
      <c r="S2042" s="77"/>
      <c r="V2042" s="77"/>
      <c r="W2042" s="77"/>
      <c r="X2042" s="77"/>
      <c r="Y2042" s="79"/>
      <c r="Z2042" s="79"/>
      <c r="AA2042" s="79"/>
      <c r="AB2042" s="79"/>
      <c r="AC2042" s="79"/>
      <c r="AD2042" s="79"/>
      <c r="AE2042" s="78"/>
      <c r="AF2042" s="77"/>
      <c r="AG2042" s="77"/>
      <c r="AH2042" s="77"/>
      <c r="AI2042" s="77"/>
      <c r="AJ2042" s="77"/>
      <c r="AK2042" s="77"/>
      <c r="AL2042" s="77"/>
      <c r="AM2042" s="77"/>
      <c r="AN2042" s="77"/>
      <c r="AO2042" s="77"/>
      <c r="AP2042" s="77"/>
      <c r="AQ2042" s="77"/>
      <c r="AR2042" s="77"/>
      <c r="AS2042" s="77"/>
      <c r="AT2042" s="77"/>
      <c r="AU2042" s="77"/>
    </row>
    <row r="2043" spans="1:47">
      <c r="A2043" s="77" t="s">
        <v>2304</v>
      </c>
      <c r="B2043" s="77" t="s">
        <v>2673</v>
      </c>
      <c r="C2043" s="78">
        <v>42642</v>
      </c>
      <c r="D2043" s="77" t="s">
        <v>4530</v>
      </c>
      <c r="E2043" s="94">
        <v>47.89</v>
      </c>
      <c r="F2043" s="77" t="s">
        <v>94</v>
      </c>
      <c r="G2043" s="77" t="s">
        <v>94</v>
      </c>
      <c r="H2043" s="77"/>
      <c r="I2043" s="77"/>
      <c r="J2043" s="77"/>
      <c r="K2043" s="79"/>
      <c r="L2043" s="77"/>
      <c r="P2043" s="77"/>
      <c r="Q2043" s="77"/>
      <c r="R2043" s="77"/>
      <c r="S2043" s="77"/>
      <c r="V2043" s="77"/>
      <c r="W2043" s="77"/>
      <c r="X2043" s="77"/>
      <c r="Y2043" s="79"/>
      <c r="Z2043" s="79"/>
      <c r="AA2043" s="79"/>
      <c r="AB2043" s="79"/>
      <c r="AC2043" s="79"/>
      <c r="AD2043" s="79"/>
      <c r="AE2043" s="78"/>
      <c r="AF2043" s="77"/>
      <c r="AG2043" s="77"/>
      <c r="AH2043" s="77"/>
      <c r="AI2043" s="77"/>
      <c r="AJ2043" s="77"/>
      <c r="AK2043" s="77"/>
      <c r="AL2043" s="77"/>
      <c r="AM2043" s="77"/>
      <c r="AN2043" s="77"/>
      <c r="AO2043" s="77"/>
      <c r="AP2043" s="77"/>
      <c r="AQ2043" s="77"/>
      <c r="AR2043" s="77"/>
      <c r="AS2043" s="77"/>
      <c r="AT2043" s="77"/>
      <c r="AU2043" s="77"/>
    </row>
    <row r="2044" spans="1:47">
      <c r="A2044" s="77" t="s">
        <v>2304</v>
      </c>
      <c r="B2044" s="77" t="s">
        <v>2673</v>
      </c>
      <c r="C2044" s="78">
        <v>42642</v>
      </c>
      <c r="D2044" s="77" t="s">
        <v>4531</v>
      </c>
      <c r="E2044" s="94">
        <v>48.1</v>
      </c>
      <c r="F2044" s="77" t="s">
        <v>94</v>
      </c>
      <c r="G2044" s="77" t="s">
        <v>116</v>
      </c>
      <c r="H2044" s="77"/>
      <c r="I2044" s="77"/>
      <c r="J2044" s="77"/>
      <c r="K2044" s="79"/>
      <c r="L2044" s="77"/>
      <c r="P2044" s="77"/>
      <c r="Q2044" s="77"/>
      <c r="R2044" s="77"/>
      <c r="S2044" s="77"/>
      <c r="V2044" s="77"/>
      <c r="W2044" s="77"/>
      <c r="X2044" s="77"/>
      <c r="Y2044" s="79"/>
      <c r="Z2044" s="79"/>
      <c r="AA2044" s="79"/>
      <c r="AB2044" s="79"/>
      <c r="AC2044" s="79"/>
      <c r="AD2044" s="79"/>
      <c r="AE2044" s="78"/>
      <c r="AF2044" s="77"/>
      <c r="AG2044" s="77"/>
      <c r="AH2044" s="77"/>
      <c r="AI2044" s="77"/>
      <c r="AJ2044" s="77"/>
      <c r="AK2044" s="77"/>
      <c r="AL2044" s="77"/>
      <c r="AM2044" s="77"/>
      <c r="AN2044" s="77"/>
      <c r="AO2044" s="77"/>
      <c r="AP2044" s="77"/>
      <c r="AQ2044" s="77"/>
      <c r="AR2044" s="77"/>
      <c r="AS2044" s="77"/>
      <c r="AT2044" s="77"/>
      <c r="AU2044" s="77"/>
    </row>
    <row r="2045" spans="1:47">
      <c r="A2045" s="77" t="s">
        <v>2304</v>
      </c>
      <c r="B2045" s="77" t="s">
        <v>2673</v>
      </c>
      <c r="C2045" s="78">
        <v>42642</v>
      </c>
      <c r="D2045" s="77" t="s">
        <v>4532</v>
      </c>
      <c r="E2045" s="94">
        <v>48.79</v>
      </c>
      <c r="F2045" s="77" t="s">
        <v>94</v>
      </c>
      <c r="G2045" s="77" t="s">
        <v>103</v>
      </c>
      <c r="H2045" s="77"/>
      <c r="I2045" s="77"/>
      <c r="J2045" s="77"/>
      <c r="K2045" s="79"/>
      <c r="L2045" s="77"/>
      <c r="P2045" s="77"/>
      <c r="Q2045" s="77"/>
      <c r="R2045" s="77"/>
      <c r="S2045" s="77"/>
      <c r="V2045" s="77"/>
      <c r="W2045" s="77"/>
      <c r="X2045" s="77"/>
      <c r="Y2045" s="79"/>
      <c r="Z2045" s="79"/>
      <c r="AA2045" s="79"/>
      <c r="AB2045" s="79"/>
      <c r="AC2045" s="79"/>
      <c r="AD2045" s="79"/>
      <c r="AE2045" s="78"/>
      <c r="AF2045" s="77"/>
      <c r="AG2045" s="77"/>
      <c r="AH2045" s="77"/>
      <c r="AI2045" s="77"/>
      <c r="AJ2045" s="77"/>
      <c r="AK2045" s="77"/>
      <c r="AL2045" s="77"/>
      <c r="AM2045" s="77"/>
      <c r="AN2045" s="77"/>
      <c r="AO2045" s="77"/>
      <c r="AP2045" s="77"/>
      <c r="AQ2045" s="77"/>
      <c r="AR2045" s="77"/>
      <c r="AS2045" s="77"/>
      <c r="AT2045" s="77"/>
      <c r="AU2045" s="77"/>
    </row>
    <row r="2046" spans="1:47">
      <c r="A2046" s="77" t="s">
        <v>2304</v>
      </c>
      <c r="B2046" s="77" t="s">
        <v>2673</v>
      </c>
      <c r="C2046" s="78">
        <v>42642</v>
      </c>
      <c r="D2046" s="77" t="s">
        <v>4533</v>
      </c>
      <c r="E2046" s="94">
        <v>48.94</v>
      </c>
      <c r="F2046" s="77" t="s">
        <v>94</v>
      </c>
      <c r="G2046" s="77" t="s">
        <v>196</v>
      </c>
      <c r="H2046" s="77"/>
      <c r="I2046" s="77"/>
      <c r="J2046" s="77"/>
      <c r="K2046" s="79"/>
      <c r="L2046" s="77"/>
      <c r="P2046" s="77"/>
      <c r="Q2046" s="77"/>
      <c r="R2046" s="77"/>
      <c r="S2046" s="77"/>
      <c r="V2046" s="77"/>
      <c r="W2046" s="77"/>
      <c r="X2046" s="77"/>
      <c r="Y2046" s="79"/>
      <c r="Z2046" s="79"/>
      <c r="AA2046" s="79"/>
      <c r="AB2046" s="79"/>
      <c r="AC2046" s="79"/>
      <c r="AD2046" s="79"/>
      <c r="AE2046" s="78"/>
      <c r="AF2046" s="77"/>
      <c r="AG2046" s="77"/>
      <c r="AH2046" s="77"/>
      <c r="AI2046" s="77"/>
      <c r="AJ2046" s="77"/>
      <c r="AK2046" s="77"/>
      <c r="AL2046" s="77"/>
      <c r="AM2046" s="77"/>
      <c r="AN2046" s="77"/>
      <c r="AO2046" s="77"/>
      <c r="AP2046" s="77"/>
      <c r="AQ2046" s="77"/>
      <c r="AR2046" s="77"/>
      <c r="AS2046" s="77"/>
      <c r="AT2046" s="77"/>
      <c r="AU2046" s="77"/>
    </row>
    <row r="2047" spans="1:47">
      <c r="A2047" s="77" t="s">
        <v>2304</v>
      </c>
      <c r="B2047" s="77" t="s">
        <v>2673</v>
      </c>
      <c r="C2047" s="78">
        <v>42642</v>
      </c>
      <c r="D2047" s="77" t="s">
        <v>4534</v>
      </c>
      <c r="E2047" s="94">
        <v>49.07</v>
      </c>
      <c r="F2047" s="77" t="s">
        <v>94</v>
      </c>
      <c r="G2047" s="77" t="s">
        <v>156</v>
      </c>
      <c r="H2047" s="77"/>
      <c r="I2047" s="77"/>
      <c r="J2047" s="77"/>
      <c r="K2047" s="79"/>
      <c r="L2047" s="77"/>
      <c r="P2047" s="77"/>
      <c r="Q2047" s="77"/>
      <c r="R2047" s="77"/>
      <c r="S2047" s="77"/>
      <c r="V2047" s="77"/>
      <c r="W2047" s="77"/>
      <c r="X2047" s="77"/>
      <c r="Y2047" s="79"/>
      <c r="Z2047" s="79"/>
      <c r="AA2047" s="79"/>
      <c r="AB2047" s="79"/>
      <c r="AC2047" s="79"/>
      <c r="AD2047" s="79"/>
      <c r="AE2047" s="78"/>
      <c r="AF2047" s="77"/>
      <c r="AG2047" s="77"/>
      <c r="AH2047" s="77"/>
      <c r="AI2047" s="77"/>
      <c r="AJ2047" s="77"/>
      <c r="AK2047" s="77"/>
      <c r="AL2047" s="77"/>
      <c r="AM2047" s="77"/>
      <c r="AN2047" s="77"/>
      <c r="AO2047" s="77"/>
      <c r="AP2047" s="77"/>
      <c r="AQ2047" s="77"/>
      <c r="AR2047" s="77"/>
      <c r="AS2047" s="77"/>
      <c r="AT2047" s="77"/>
      <c r="AU2047" s="77"/>
    </row>
    <row r="2048" spans="1:47">
      <c r="A2048" s="77" t="s">
        <v>2304</v>
      </c>
      <c r="B2048" s="77" t="s">
        <v>2673</v>
      </c>
      <c r="C2048" s="78">
        <v>42642</v>
      </c>
      <c r="D2048" s="77" t="s">
        <v>4535</v>
      </c>
      <c r="E2048" s="94">
        <v>49.38</v>
      </c>
      <c r="F2048" s="77" t="s">
        <v>94</v>
      </c>
      <c r="G2048" s="77" t="s">
        <v>324</v>
      </c>
      <c r="H2048" s="77"/>
      <c r="I2048" s="77"/>
      <c r="J2048" s="77"/>
      <c r="K2048" s="79"/>
      <c r="L2048" s="77"/>
      <c r="P2048" s="77"/>
      <c r="Q2048" s="77"/>
      <c r="R2048" s="77"/>
      <c r="S2048" s="77"/>
      <c r="V2048" s="77"/>
      <c r="W2048" s="77"/>
      <c r="X2048" s="77"/>
      <c r="Y2048" s="79"/>
      <c r="Z2048" s="79"/>
      <c r="AA2048" s="79"/>
      <c r="AB2048" s="79"/>
      <c r="AC2048" s="79"/>
      <c r="AD2048" s="79"/>
      <c r="AE2048" s="78"/>
      <c r="AF2048" s="77"/>
      <c r="AG2048" s="77"/>
      <c r="AH2048" s="77"/>
      <c r="AI2048" s="77"/>
      <c r="AJ2048" s="77"/>
      <c r="AK2048" s="77"/>
      <c r="AL2048" s="77"/>
      <c r="AM2048" s="77"/>
      <c r="AN2048" s="77"/>
      <c r="AO2048" s="77"/>
      <c r="AP2048" s="77"/>
      <c r="AQ2048" s="77"/>
      <c r="AR2048" s="77"/>
      <c r="AS2048" s="77"/>
      <c r="AT2048" s="77"/>
      <c r="AU2048" s="77"/>
    </row>
    <row r="2049" spans="1:47">
      <c r="A2049" s="77" t="s">
        <v>2304</v>
      </c>
      <c r="B2049" s="77" t="s">
        <v>2673</v>
      </c>
      <c r="C2049" s="78">
        <v>42642</v>
      </c>
      <c r="D2049" s="77" t="s">
        <v>4536</v>
      </c>
      <c r="E2049" s="94">
        <v>50.55</v>
      </c>
      <c r="F2049" s="77" t="s">
        <v>94</v>
      </c>
      <c r="G2049" s="77" t="s">
        <v>127</v>
      </c>
      <c r="H2049" s="77"/>
      <c r="I2049" s="77"/>
      <c r="J2049" s="77"/>
      <c r="K2049" s="79"/>
      <c r="L2049" s="77"/>
      <c r="P2049" s="77"/>
      <c r="Q2049" s="77"/>
      <c r="R2049" s="77"/>
      <c r="S2049" s="77"/>
      <c r="V2049" s="77"/>
      <c r="W2049" s="77"/>
      <c r="X2049" s="77"/>
      <c r="Y2049" s="79"/>
      <c r="Z2049" s="79"/>
      <c r="AA2049" s="79"/>
      <c r="AB2049" s="79"/>
      <c r="AC2049" s="79"/>
      <c r="AD2049" s="79"/>
      <c r="AE2049" s="78"/>
      <c r="AF2049" s="77"/>
      <c r="AG2049" s="77"/>
      <c r="AH2049" s="77"/>
      <c r="AI2049" s="77"/>
      <c r="AJ2049" s="77"/>
      <c r="AK2049" s="77"/>
      <c r="AL2049" s="77"/>
      <c r="AM2049" s="77"/>
      <c r="AN2049" s="77"/>
      <c r="AO2049" s="77"/>
      <c r="AP2049" s="77"/>
      <c r="AQ2049" s="77"/>
      <c r="AR2049" s="77"/>
      <c r="AS2049" s="77"/>
      <c r="AT2049" s="77"/>
      <c r="AU2049" s="77"/>
    </row>
    <row r="2050" spans="1:47">
      <c r="A2050" s="77" t="s">
        <v>2304</v>
      </c>
      <c r="B2050" s="77" t="s">
        <v>2673</v>
      </c>
      <c r="C2050" s="78">
        <v>42642</v>
      </c>
      <c r="D2050" s="77" t="s">
        <v>4537</v>
      </c>
      <c r="E2050" s="94">
        <v>54.23</v>
      </c>
      <c r="F2050" s="77" t="s">
        <v>94</v>
      </c>
      <c r="G2050" s="77" t="s">
        <v>108</v>
      </c>
      <c r="H2050" s="77"/>
      <c r="I2050" s="77"/>
      <c r="J2050" s="77"/>
      <c r="K2050" s="79"/>
      <c r="L2050" s="77"/>
      <c r="P2050" s="77"/>
      <c r="Q2050" s="77"/>
      <c r="R2050" s="77"/>
      <c r="S2050" s="77"/>
      <c r="V2050" s="77"/>
      <c r="W2050" s="77"/>
      <c r="X2050" s="77"/>
      <c r="Y2050" s="79"/>
      <c r="Z2050" s="79"/>
      <c r="AA2050" s="79"/>
      <c r="AB2050" s="79"/>
      <c r="AC2050" s="79"/>
      <c r="AD2050" s="79"/>
      <c r="AE2050" s="78"/>
      <c r="AF2050" s="77"/>
      <c r="AG2050" s="77"/>
      <c r="AH2050" s="77"/>
      <c r="AI2050" s="77"/>
      <c r="AJ2050" s="77"/>
      <c r="AK2050" s="77"/>
      <c r="AL2050" s="77"/>
      <c r="AM2050" s="77"/>
      <c r="AN2050" s="77"/>
      <c r="AO2050" s="77"/>
      <c r="AP2050" s="77"/>
      <c r="AQ2050" s="77"/>
      <c r="AR2050" s="77"/>
      <c r="AS2050" s="77"/>
      <c r="AT2050" s="77"/>
      <c r="AU2050" s="77"/>
    </row>
    <row r="2051" spans="1:47">
      <c r="A2051" s="77" t="s">
        <v>2304</v>
      </c>
      <c r="B2051" s="77" t="s">
        <v>2673</v>
      </c>
      <c r="C2051" s="78">
        <v>42642</v>
      </c>
      <c r="D2051" s="77" t="s">
        <v>4538</v>
      </c>
      <c r="E2051" s="94">
        <v>55.38</v>
      </c>
      <c r="F2051" s="77" t="s">
        <v>94</v>
      </c>
      <c r="G2051" s="77" t="s">
        <v>131</v>
      </c>
      <c r="H2051" s="77"/>
      <c r="I2051" s="77"/>
      <c r="J2051" s="77"/>
      <c r="K2051" s="79"/>
      <c r="L2051" s="77"/>
      <c r="P2051" s="77"/>
      <c r="Q2051" s="77"/>
      <c r="R2051" s="77"/>
      <c r="S2051" s="77"/>
      <c r="V2051" s="77"/>
      <c r="W2051" s="77"/>
      <c r="X2051" s="77"/>
      <c r="Y2051" s="79"/>
      <c r="Z2051" s="79"/>
      <c r="AA2051" s="79"/>
      <c r="AB2051" s="79"/>
      <c r="AC2051" s="79"/>
      <c r="AD2051" s="79"/>
      <c r="AE2051" s="78"/>
      <c r="AF2051" s="77"/>
      <c r="AG2051" s="77"/>
      <c r="AH2051" s="77"/>
      <c r="AI2051" s="77"/>
      <c r="AJ2051" s="77"/>
      <c r="AK2051" s="77"/>
      <c r="AL2051" s="77"/>
      <c r="AM2051" s="77"/>
      <c r="AN2051" s="77"/>
      <c r="AO2051" s="77"/>
      <c r="AP2051" s="77"/>
      <c r="AQ2051" s="77"/>
      <c r="AR2051" s="77"/>
      <c r="AS2051" s="77"/>
      <c r="AT2051" s="77"/>
      <c r="AU2051" s="77"/>
    </row>
    <row r="2052" spans="1:47">
      <c r="A2052" s="77" t="s">
        <v>2304</v>
      </c>
      <c r="B2052" s="77" t="s">
        <v>2673</v>
      </c>
      <c r="C2052" s="78">
        <v>42642</v>
      </c>
      <c r="D2052" s="77" t="s">
        <v>4539</v>
      </c>
      <c r="E2052" s="94">
        <v>55.86</v>
      </c>
      <c r="F2052" s="77" t="s">
        <v>94</v>
      </c>
      <c r="G2052" s="77" t="s">
        <v>872</v>
      </c>
      <c r="H2052" s="77"/>
      <c r="I2052" s="77"/>
      <c r="J2052" s="77"/>
      <c r="K2052" s="79"/>
      <c r="L2052" s="77"/>
      <c r="P2052" s="77"/>
      <c r="Q2052" s="77"/>
      <c r="R2052" s="77"/>
      <c r="S2052" s="77"/>
      <c r="V2052" s="77"/>
      <c r="W2052" s="77"/>
      <c r="X2052" s="77"/>
      <c r="Y2052" s="79"/>
      <c r="Z2052" s="79"/>
      <c r="AA2052" s="79"/>
      <c r="AB2052" s="79"/>
      <c r="AC2052" s="79"/>
      <c r="AD2052" s="79"/>
      <c r="AE2052" s="78"/>
      <c r="AF2052" s="77"/>
      <c r="AG2052" s="77"/>
      <c r="AH2052" s="77"/>
      <c r="AI2052" s="77"/>
      <c r="AJ2052" s="77"/>
      <c r="AK2052" s="77"/>
      <c r="AL2052" s="77"/>
      <c r="AM2052" s="77"/>
      <c r="AN2052" s="77"/>
      <c r="AO2052" s="77"/>
      <c r="AP2052" s="77"/>
      <c r="AQ2052" s="77"/>
      <c r="AR2052" s="77"/>
      <c r="AS2052" s="77"/>
      <c r="AT2052" s="77"/>
      <c r="AU2052" s="77"/>
    </row>
    <row r="2053" spans="1:47">
      <c r="A2053" s="77" t="s">
        <v>2304</v>
      </c>
      <c r="B2053" s="77" t="s">
        <v>2673</v>
      </c>
      <c r="C2053" s="78">
        <v>42642</v>
      </c>
      <c r="D2053" s="77" t="s">
        <v>4540</v>
      </c>
      <c r="E2053" s="94">
        <v>56.36</v>
      </c>
      <c r="F2053" s="77" t="s">
        <v>94</v>
      </c>
      <c r="G2053" s="77" t="s">
        <v>3660</v>
      </c>
      <c r="H2053" s="77"/>
      <c r="I2053" s="77"/>
      <c r="J2053" s="77"/>
      <c r="K2053" s="79"/>
      <c r="L2053" s="77"/>
      <c r="P2053" s="77"/>
      <c r="Q2053" s="77"/>
      <c r="R2053" s="77"/>
      <c r="S2053" s="77"/>
      <c r="V2053" s="77"/>
      <c r="W2053" s="77"/>
      <c r="X2053" s="77"/>
      <c r="Y2053" s="79"/>
      <c r="Z2053" s="79"/>
      <c r="AA2053" s="79"/>
      <c r="AB2053" s="79"/>
      <c r="AC2053" s="79"/>
      <c r="AD2053" s="79"/>
      <c r="AE2053" s="78"/>
      <c r="AF2053" s="77"/>
      <c r="AG2053" s="77"/>
      <c r="AH2053" s="77"/>
      <c r="AI2053" s="77"/>
      <c r="AJ2053" s="77"/>
      <c r="AK2053" s="77"/>
      <c r="AL2053" s="77"/>
      <c r="AM2053" s="77"/>
      <c r="AN2053" s="77"/>
      <c r="AO2053" s="77"/>
      <c r="AP2053" s="77"/>
      <c r="AQ2053" s="77"/>
      <c r="AR2053" s="77"/>
      <c r="AS2053" s="77"/>
      <c r="AT2053" s="77"/>
      <c r="AU2053" s="77"/>
    </row>
    <row r="2054" spans="1:47">
      <c r="A2054" s="77" t="s">
        <v>2304</v>
      </c>
      <c r="B2054" s="77" t="s">
        <v>2673</v>
      </c>
      <c r="C2054" s="78">
        <v>42642</v>
      </c>
      <c r="D2054" s="77" t="s">
        <v>4541</v>
      </c>
      <c r="E2054" s="94">
        <v>56.55</v>
      </c>
      <c r="F2054" s="77" t="s">
        <v>94</v>
      </c>
      <c r="G2054" s="77" t="s">
        <v>105</v>
      </c>
      <c r="H2054" s="77"/>
      <c r="I2054" s="77"/>
      <c r="J2054" s="77"/>
      <c r="K2054" s="79"/>
      <c r="L2054" s="77"/>
      <c r="P2054" s="77"/>
      <c r="Q2054" s="77"/>
      <c r="R2054" s="77"/>
      <c r="S2054" s="77"/>
      <c r="V2054" s="77"/>
      <c r="W2054" s="77"/>
      <c r="X2054" s="77"/>
      <c r="Y2054" s="79"/>
      <c r="Z2054" s="79"/>
      <c r="AA2054" s="79"/>
      <c r="AB2054" s="79"/>
      <c r="AC2054" s="79"/>
      <c r="AD2054" s="79"/>
      <c r="AE2054" s="78"/>
      <c r="AF2054" s="77"/>
      <c r="AG2054" s="77"/>
      <c r="AH2054" s="77"/>
      <c r="AI2054" s="77"/>
      <c r="AJ2054" s="77"/>
      <c r="AK2054" s="77"/>
      <c r="AL2054" s="77"/>
      <c r="AM2054" s="77"/>
      <c r="AN2054" s="77"/>
      <c r="AO2054" s="77"/>
      <c r="AP2054" s="77"/>
      <c r="AQ2054" s="77"/>
      <c r="AR2054" s="77"/>
      <c r="AS2054" s="77"/>
      <c r="AT2054" s="77"/>
      <c r="AU2054" s="77"/>
    </row>
    <row r="2055" spans="1:47">
      <c r="A2055" s="77" t="s">
        <v>2304</v>
      </c>
      <c r="B2055" s="77" t="s">
        <v>2673</v>
      </c>
      <c r="C2055" s="78">
        <v>42642</v>
      </c>
      <c r="D2055" s="77" t="s">
        <v>4542</v>
      </c>
      <c r="E2055" s="94">
        <v>56.89</v>
      </c>
      <c r="F2055" s="77" t="s">
        <v>94</v>
      </c>
      <c r="G2055" s="77" t="s">
        <v>105</v>
      </c>
      <c r="H2055" s="77"/>
      <c r="I2055" s="77"/>
      <c r="J2055" s="77"/>
      <c r="K2055" s="79"/>
      <c r="L2055" s="77"/>
      <c r="P2055" s="77"/>
      <c r="Q2055" s="77"/>
      <c r="R2055" s="77"/>
      <c r="S2055" s="77"/>
      <c r="V2055" s="77"/>
      <c r="W2055" s="77"/>
      <c r="X2055" s="77"/>
      <c r="Y2055" s="79"/>
      <c r="Z2055" s="79"/>
      <c r="AA2055" s="79"/>
      <c r="AB2055" s="79"/>
      <c r="AC2055" s="79"/>
      <c r="AD2055" s="79"/>
      <c r="AE2055" s="78"/>
      <c r="AF2055" s="77"/>
      <c r="AG2055" s="77"/>
      <c r="AH2055" s="77"/>
      <c r="AI2055" s="77"/>
      <c r="AJ2055" s="77"/>
      <c r="AK2055" s="77"/>
      <c r="AL2055" s="77"/>
      <c r="AM2055" s="77"/>
      <c r="AN2055" s="77"/>
      <c r="AO2055" s="77"/>
      <c r="AP2055" s="77"/>
      <c r="AQ2055" s="77"/>
      <c r="AR2055" s="77"/>
      <c r="AS2055" s="77"/>
      <c r="AT2055" s="77"/>
      <c r="AU2055" s="77"/>
    </row>
    <row r="2056" spans="1:47">
      <c r="A2056" s="77" t="s">
        <v>2304</v>
      </c>
      <c r="B2056" s="77" t="s">
        <v>2673</v>
      </c>
      <c r="C2056" s="78">
        <v>42642</v>
      </c>
      <c r="D2056" s="77" t="s">
        <v>4543</v>
      </c>
      <c r="E2056" s="94">
        <v>57.75</v>
      </c>
      <c r="F2056" s="77" t="s">
        <v>94</v>
      </c>
      <c r="G2056" s="77" t="s">
        <v>94</v>
      </c>
      <c r="H2056" s="77"/>
      <c r="I2056" s="77"/>
      <c r="J2056" s="77"/>
      <c r="K2056" s="79"/>
      <c r="L2056" s="77"/>
      <c r="P2056" s="77"/>
      <c r="Q2056" s="77"/>
      <c r="R2056" s="77"/>
      <c r="S2056" s="77"/>
      <c r="V2056" s="77"/>
      <c r="W2056" s="77"/>
      <c r="X2056" s="77"/>
      <c r="Y2056" s="79"/>
      <c r="Z2056" s="79"/>
      <c r="AA2056" s="79"/>
      <c r="AB2056" s="79"/>
      <c r="AC2056" s="79"/>
      <c r="AD2056" s="79"/>
      <c r="AE2056" s="78"/>
      <c r="AF2056" s="77"/>
      <c r="AG2056" s="77"/>
      <c r="AH2056" s="77"/>
      <c r="AI2056" s="77"/>
      <c r="AJ2056" s="77"/>
      <c r="AK2056" s="77"/>
      <c r="AL2056" s="77"/>
      <c r="AM2056" s="77"/>
      <c r="AN2056" s="77"/>
      <c r="AO2056" s="77"/>
      <c r="AP2056" s="77"/>
      <c r="AQ2056" s="77"/>
      <c r="AR2056" s="77"/>
      <c r="AS2056" s="77"/>
      <c r="AT2056" s="77"/>
      <c r="AU2056" s="77"/>
    </row>
    <row r="2057" spans="1:47">
      <c r="A2057" s="77" t="s">
        <v>2304</v>
      </c>
      <c r="B2057" s="77" t="s">
        <v>2673</v>
      </c>
      <c r="C2057" s="78">
        <v>42642</v>
      </c>
      <c r="D2057" s="77" t="s">
        <v>4544</v>
      </c>
      <c r="E2057" s="94">
        <v>57.76</v>
      </c>
      <c r="F2057" s="77" t="s">
        <v>94</v>
      </c>
      <c r="G2057" s="77" t="s">
        <v>1528</v>
      </c>
      <c r="H2057" s="77"/>
      <c r="I2057" s="77"/>
      <c r="J2057" s="77"/>
      <c r="K2057" s="79"/>
      <c r="L2057" s="77"/>
      <c r="P2057" s="77"/>
      <c r="Q2057" s="77"/>
      <c r="R2057" s="77"/>
      <c r="S2057" s="77"/>
      <c r="V2057" s="77"/>
      <c r="W2057" s="77"/>
      <c r="X2057" s="77"/>
      <c r="Y2057" s="79"/>
      <c r="Z2057" s="79"/>
      <c r="AA2057" s="79"/>
      <c r="AB2057" s="79"/>
      <c r="AC2057" s="79"/>
      <c r="AD2057" s="79"/>
      <c r="AE2057" s="78"/>
      <c r="AF2057" s="77"/>
      <c r="AG2057" s="77"/>
      <c r="AH2057" s="77"/>
      <c r="AI2057" s="77"/>
      <c r="AJ2057" s="77"/>
      <c r="AK2057" s="77"/>
      <c r="AL2057" s="77"/>
      <c r="AM2057" s="77"/>
      <c r="AN2057" s="77"/>
      <c r="AO2057" s="77"/>
      <c r="AP2057" s="77"/>
      <c r="AQ2057" s="77"/>
      <c r="AR2057" s="77"/>
      <c r="AS2057" s="77"/>
      <c r="AT2057" s="77"/>
      <c r="AU2057" s="77"/>
    </row>
    <row r="2058" spans="1:47">
      <c r="A2058" s="77" t="s">
        <v>2304</v>
      </c>
      <c r="B2058" s="77" t="s">
        <v>2673</v>
      </c>
      <c r="C2058" s="78">
        <v>42642</v>
      </c>
      <c r="D2058" s="77" t="s">
        <v>4545</v>
      </c>
      <c r="E2058" s="94">
        <v>58.3</v>
      </c>
      <c r="F2058" s="77" t="s">
        <v>94</v>
      </c>
      <c r="G2058" s="77" t="s">
        <v>164</v>
      </c>
      <c r="H2058" s="77"/>
      <c r="I2058" s="77"/>
      <c r="J2058" s="77"/>
      <c r="K2058" s="79"/>
      <c r="L2058" s="77"/>
      <c r="P2058" s="77"/>
      <c r="Q2058" s="77"/>
      <c r="R2058" s="77"/>
      <c r="S2058" s="77"/>
      <c r="V2058" s="77"/>
      <c r="W2058" s="77"/>
      <c r="X2058" s="77"/>
      <c r="Y2058" s="79"/>
      <c r="Z2058" s="79"/>
      <c r="AA2058" s="79"/>
      <c r="AB2058" s="79"/>
      <c r="AC2058" s="79"/>
      <c r="AD2058" s="79"/>
      <c r="AE2058" s="78"/>
      <c r="AF2058" s="77"/>
      <c r="AG2058" s="77"/>
      <c r="AH2058" s="77"/>
      <c r="AI2058" s="77"/>
      <c r="AJ2058" s="77"/>
      <c r="AK2058" s="77"/>
      <c r="AL2058" s="77"/>
      <c r="AM2058" s="77"/>
      <c r="AN2058" s="77"/>
      <c r="AO2058" s="77"/>
      <c r="AP2058" s="77"/>
      <c r="AQ2058" s="77"/>
      <c r="AR2058" s="77"/>
      <c r="AS2058" s="77"/>
      <c r="AT2058" s="77"/>
      <c r="AU2058" s="77"/>
    </row>
    <row r="2059" spans="1:47">
      <c r="A2059" s="77" t="s">
        <v>2304</v>
      </c>
      <c r="B2059" s="77" t="s">
        <v>2673</v>
      </c>
      <c r="C2059" s="78">
        <v>42642</v>
      </c>
      <c r="D2059" s="77" t="s">
        <v>4546</v>
      </c>
      <c r="E2059" s="94">
        <v>58.49</v>
      </c>
      <c r="F2059" s="77" t="s">
        <v>94</v>
      </c>
      <c r="G2059" s="77" t="s">
        <v>131</v>
      </c>
      <c r="H2059" s="77"/>
      <c r="I2059" s="77"/>
      <c r="J2059" s="77"/>
      <c r="K2059" s="79"/>
      <c r="L2059" s="77"/>
      <c r="P2059" s="77"/>
      <c r="Q2059" s="77"/>
      <c r="R2059" s="77"/>
      <c r="S2059" s="77"/>
      <c r="V2059" s="77"/>
      <c r="W2059" s="77"/>
      <c r="X2059" s="77"/>
      <c r="Y2059" s="79"/>
      <c r="Z2059" s="79"/>
      <c r="AA2059" s="79"/>
      <c r="AB2059" s="79"/>
      <c r="AC2059" s="79"/>
      <c r="AD2059" s="79"/>
      <c r="AE2059" s="78"/>
      <c r="AF2059" s="77"/>
      <c r="AG2059" s="77"/>
      <c r="AH2059" s="77"/>
      <c r="AI2059" s="77"/>
      <c r="AJ2059" s="77"/>
      <c r="AK2059" s="77"/>
      <c r="AL2059" s="77"/>
      <c r="AM2059" s="77"/>
      <c r="AN2059" s="77"/>
      <c r="AO2059" s="77"/>
      <c r="AP2059" s="77"/>
      <c r="AQ2059" s="77"/>
      <c r="AR2059" s="77"/>
      <c r="AS2059" s="77"/>
      <c r="AT2059" s="77"/>
      <c r="AU2059" s="77"/>
    </row>
    <row r="2060" spans="1:47">
      <c r="A2060" s="77" t="s">
        <v>2304</v>
      </c>
      <c r="B2060" s="77" t="s">
        <v>2673</v>
      </c>
      <c r="C2060" s="78">
        <v>42642</v>
      </c>
      <c r="D2060" s="77" t="s">
        <v>4547</v>
      </c>
      <c r="E2060" s="94">
        <v>59.32</v>
      </c>
      <c r="F2060" s="77" t="s">
        <v>94</v>
      </c>
      <c r="G2060" s="77" t="s">
        <v>94</v>
      </c>
      <c r="H2060" s="77"/>
      <c r="I2060" s="77"/>
      <c r="J2060" s="77"/>
      <c r="K2060" s="79"/>
      <c r="L2060" s="77"/>
      <c r="P2060" s="77"/>
      <c r="Q2060" s="77"/>
      <c r="R2060" s="77"/>
      <c r="S2060" s="77"/>
      <c r="V2060" s="77"/>
      <c r="W2060" s="77"/>
      <c r="X2060" s="77"/>
      <c r="Y2060" s="79"/>
      <c r="Z2060" s="79"/>
      <c r="AA2060" s="79"/>
      <c r="AB2060" s="79"/>
      <c r="AC2060" s="79"/>
      <c r="AD2060" s="79"/>
      <c r="AE2060" s="78"/>
      <c r="AF2060" s="77"/>
      <c r="AG2060" s="77"/>
      <c r="AH2060" s="77"/>
      <c r="AI2060" s="77"/>
      <c r="AJ2060" s="77"/>
      <c r="AK2060" s="77"/>
      <c r="AL2060" s="77"/>
      <c r="AM2060" s="77"/>
      <c r="AN2060" s="77"/>
      <c r="AO2060" s="77"/>
      <c r="AP2060" s="77"/>
      <c r="AQ2060" s="77"/>
      <c r="AR2060" s="77"/>
      <c r="AS2060" s="77"/>
      <c r="AT2060" s="77"/>
      <c r="AU2060" s="77"/>
    </row>
    <row r="2061" spans="1:47">
      <c r="A2061" s="77" t="s">
        <v>2304</v>
      </c>
      <c r="B2061" s="77" t="s">
        <v>2673</v>
      </c>
      <c r="C2061" s="78">
        <v>42642</v>
      </c>
      <c r="D2061" s="77" t="s">
        <v>4548</v>
      </c>
      <c r="E2061" s="94">
        <v>60.62</v>
      </c>
      <c r="F2061" s="77" t="s">
        <v>94</v>
      </c>
      <c r="G2061" s="77" t="s">
        <v>127</v>
      </c>
      <c r="H2061" s="77"/>
      <c r="I2061" s="77"/>
      <c r="J2061" s="77"/>
      <c r="K2061" s="79"/>
      <c r="L2061" s="77"/>
      <c r="P2061" s="77"/>
      <c r="Q2061" s="77"/>
      <c r="R2061" s="77"/>
      <c r="S2061" s="77"/>
      <c r="V2061" s="77"/>
      <c r="W2061" s="77"/>
      <c r="X2061" s="77"/>
      <c r="Y2061" s="79"/>
      <c r="Z2061" s="79"/>
      <c r="AA2061" s="79"/>
      <c r="AB2061" s="79"/>
      <c r="AC2061" s="79"/>
      <c r="AD2061" s="79"/>
      <c r="AE2061" s="78"/>
      <c r="AF2061" s="77"/>
      <c r="AG2061" s="77"/>
      <c r="AH2061" s="77"/>
      <c r="AI2061" s="77"/>
      <c r="AJ2061" s="77"/>
      <c r="AK2061" s="77"/>
      <c r="AL2061" s="77"/>
      <c r="AM2061" s="77"/>
      <c r="AN2061" s="77"/>
      <c r="AO2061" s="77"/>
      <c r="AP2061" s="77"/>
      <c r="AQ2061" s="77"/>
      <c r="AR2061" s="77"/>
      <c r="AS2061" s="77"/>
      <c r="AT2061" s="77"/>
      <c r="AU2061" s="77"/>
    </row>
    <row r="2062" spans="1:47">
      <c r="A2062" s="77" t="s">
        <v>2304</v>
      </c>
      <c r="B2062" s="77" t="s">
        <v>2673</v>
      </c>
      <c r="C2062" s="78">
        <v>42642</v>
      </c>
      <c r="D2062" s="77" t="s">
        <v>4549</v>
      </c>
      <c r="E2062" s="94">
        <v>63.19</v>
      </c>
      <c r="F2062" s="77" t="s">
        <v>94</v>
      </c>
      <c r="G2062" s="77" t="s">
        <v>3660</v>
      </c>
      <c r="H2062" s="77"/>
      <c r="I2062" s="77"/>
      <c r="J2062" s="77"/>
      <c r="K2062" s="79"/>
      <c r="L2062" s="77"/>
      <c r="P2062" s="77"/>
      <c r="Q2062" s="77"/>
      <c r="R2062" s="77"/>
      <c r="S2062" s="77"/>
      <c r="V2062" s="77"/>
      <c r="W2062" s="77"/>
      <c r="X2062" s="77"/>
      <c r="Y2062" s="79"/>
      <c r="Z2062" s="79"/>
      <c r="AA2062" s="79"/>
      <c r="AB2062" s="79"/>
      <c r="AC2062" s="79"/>
      <c r="AD2062" s="79"/>
      <c r="AE2062" s="78"/>
      <c r="AF2062" s="77"/>
      <c r="AG2062" s="77"/>
      <c r="AH2062" s="77"/>
      <c r="AI2062" s="77"/>
      <c r="AJ2062" s="77"/>
      <c r="AK2062" s="77"/>
      <c r="AL2062" s="77"/>
      <c r="AM2062" s="77"/>
      <c r="AN2062" s="77"/>
      <c r="AO2062" s="77"/>
      <c r="AP2062" s="77"/>
      <c r="AQ2062" s="77"/>
      <c r="AR2062" s="77"/>
      <c r="AS2062" s="77"/>
      <c r="AT2062" s="77"/>
      <c r="AU2062" s="77"/>
    </row>
    <row r="2063" spans="1:47">
      <c r="A2063" s="77" t="s">
        <v>2304</v>
      </c>
      <c r="B2063" s="77" t="s">
        <v>2673</v>
      </c>
      <c r="C2063" s="78">
        <v>42642</v>
      </c>
      <c r="D2063" s="77" t="s">
        <v>4550</v>
      </c>
      <c r="E2063" s="94">
        <v>63.54</v>
      </c>
      <c r="F2063" s="77" t="s">
        <v>94</v>
      </c>
      <c r="G2063" s="77" t="s">
        <v>2111</v>
      </c>
      <c r="H2063" s="77"/>
      <c r="I2063" s="77"/>
      <c r="J2063" s="77"/>
      <c r="K2063" s="79"/>
      <c r="L2063" s="77"/>
      <c r="P2063" s="77"/>
      <c r="Q2063" s="77"/>
      <c r="R2063" s="77"/>
      <c r="S2063" s="77"/>
      <c r="V2063" s="77"/>
      <c r="W2063" s="77"/>
      <c r="X2063" s="77"/>
      <c r="Y2063" s="79"/>
      <c r="Z2063" s="79"/>
      <c r="AA2063" s="79"/>
      <c r="AB2063" s="79"/>
      <c r="AC2063" s="79"/>
      <c r="AD2063" s="79"/>
      <c r="AE2063" s="78"/>
      <c r="AF2063" s="77"/>
      <c r="AG2063" s="77"/>
      <c r="AH2063" s="77"/>
      <c r="AI2063" s="77"/>
      <c r="AJ2063" s="77"/>
      <c r="AK2063" s="77"/>
      <c r="AL2063" s="77"/>
      <c r="AM2063" s="77"/>
      <c r="AN2063" s="77"/>
      <c r="AO2063" s="77"/>
      <c r="AP2063" s="77"/>
      <c r="AQ2063" s="77"/>
      <c r="AR2063" s="77"/>
      <c r="AS2063" s="77"/>
      <c r="AT2063" s="77"/>
      <c r="AU2063" s="77"/>
    </row>
    <row r="2064" spans="1:47">
      <c r="A2064" s="77" t="s">
        <v>2304</v>
      </c>
      <c r="B2064" s="77" t="s">
        <v>2673</v>
      </c>
      <c r="C2064" s="78">
        <v>42642</v>
      </c>
      <c r="D2064" s="77" t="s">
        <v>4551</v>
      </c>
      <c r="E2064" s="94">
        <v>63.67</v>
      </c>
      <c r="F2064" s="77" t="s">
        <v>94</v>
      </c>
      <c r="G2064" s="77" t="s">
        <v>3660</v>
      </c>
      <c r="H2064" s="77"/>
      <c r="I2064" s="77"/>
      <c r="J2064" s="77"/>
      <c r="K2064" s="79"/>
      <c r="L2064" s="77"/>
      <c r="P2064" s="77"/>
      <c r="Q2064" s="77"/>
      <c r="R2064" s="77"/>
      <c r="S2064" s="77"/>
      <c r="V2064" s="77"/>
      <c r="W2064" s="77"/>
      <c r="X2064" s="77"/>
      <c r="Y2064" s="79"/>
      <c r="Z2064" s="79"/>
      <c r="AA2064" s="79"/>
      <c r="AB2064" s="79"/>
      <c r="AC2064" s="79"/>
      <c r="AD2064" s="79"/>
      <c r="AE2064" s="78"/>
      <c r="AF2064" s="77"/>
      <c r="AG2064" s="77"/>
      <c r="AH2064" s="77"/>
      <c r="AI2064" s="77"/>
      <c r="AJ2064" s="77"/>
      <c r="AK2064" s="77"/>
      <c r="AL2064" s="77"/>
      <c r="AM2064" s="77"/>
      <c r="AN2064" s="77"/>
      <c r="AO2064" s="77"/>
      <c r="AP2064" s="77"/>
      <c r="AQ2064" s="77"/>
      <c r="AR2064" s="77"/>
      <c r="AS2064" s="77"/>
      <c r="AT2064" s="77"/>
      <c r="AU2064" s="77"/>
    </row>
    <row r="2065" spans="1:47">
      <c r="A2065" s="77" t="s">
        <v>2304</v>
      </c>
      <c r="B2065" s="77" t="s">
        <v>2673</v>
      </c>
      <c r="C2065" s="78">
        <v>42642</v>
      </c>
      <c r="D2065" s="77" t="s">
        <v>4552</v>
      </c>
      <c r="E2065" s="94">
        <v>64.489999999999995</v>
      </c>
      <c r="F2065" s="77" t="s">
        <v>94</v>
      </c>
      <c r="G2065" s="77" t="s">
        <v>208</v>
      </c>
      <c r="H2065" s="77"/>
      <c r="I2065" s="77"/>
      <c r="J2065" s="77"/>
      <c r="K2065" s="79"/>
      <c r="L2065" s="77"/>
      <c r="P2065" s="77"/>
      <c r="Q2065" s="77"/>
      <c r="R2065" s="77"/>
      <c r="S2065" s="77"/>
      <c r="V2065" s="77"/>
      <c r="W2065" s="77"/>
      <c r="X2065" s="77"/>
      <c r="Y2065" s="79"/>
      <c r="Z2065" s="79"/>
      <c r="AA2065" s="79"/>
      <c r="AB2065" s="79"/>
      <c r="AC2065" s="79"/>
      <c r="AD2065" s="79"/>
      <c r="AE2065" s="78"/>
      <c r="AF2065" s="77"/>
      <c r="AG2065" s="77"/>
      <c r="AH2065" s="77"/>
      <c r="AI2065" s="77"/>
      <c r="AJ2065" s="77"/>
      <c r="AK2065" s="77"/>
      <c r="AL2065" s="77"/>
      <c r="AM2065" s="77"/>
      <c r="AN2065" s="77"/>
      <c r="AO2065" s="77"/>
      <c r="AP2065" s="77"/>
      <c r="AQ2065" s="77"/>
      <c r="AR2065" s="77"/>
      <c r="AS2065" s="77"/>
      <c r="AT2065" s="77"/>
      <c r="AU2065" s="77"/>
    </row>
    <row r="2066" spans="1:47">
      <c r="A2066" s="77" t="s">
        <v>2304</v>
      </c>
      <c r="B2066" s="77" t="s">
        <v>2673</v>
      </c>
      <c r="C2066" s="78">
        <v>42642</v>
      </c>
      <c r="D2066" s="77" t="s">
        <v>4553</v>
      </c>
      <c r="E2066" s="94">
        <v>65.55</v>
      </c>
      <c r="F2066" s="77" t="s">
        <v>94</v>
      </c>
      <c r="G2066" s="77" t="s">
        <v>108</v>
      </c>
      <c r="H2066" s="77"/>
      <c r="I2066" s="77"/>
      <c r="J2066" s="77"/>
      <c r="K2066" s="79"/>
      <c r="L2066" s="77"/>
      <c r="P2066" s="77"/>
      <c r="Q2066" s="77"/>
      <c r="R2066" s="77"/>
      <c r="S2066" s="77"/>
      <c r="V2066" s="77"/>
      <c r="W2066" s="77"/>
      <c r="X2066" s="77"/>
      <c r="Y2066" s="79"/>
      <c r="Z2066" s="79"/>
      <c r="AA2066" s="79"/>
      <c r="AB2066" s="79"/>
      <c r="AC2066" s="79"/>
      <c r="AD2066" s="79"/>
      <c r="AE2066" s="78"/>
      <c r="AF2066" s="77"/>
      <c r="AG2066" s="77"/>
      <c r="AH2066" s="77"/>
      <c r="AI2066" s="77"/>
      <c r="AJ2066" s="77"/>
      <c r="AK2066" s="77"/>
      <c r="AL2066" s="77"/>
      <c r="AM2066" s="77"/>
      <c r="AN2066" s="77"/>
      <c r="AO2066" s="77"/>
      <c r="AP2066" s="77"/>
      <c r="AQ2066" s="77"/>
      <c r="AR2066" s="77"/>
      <c r="AS2066" s="77"/>
      <c r="AT2066" s="77"/>
      <c r="AU2066" s="77"/>
    </row>
    <row r="2067" spans="1:47">
      <c r="A2067" s="77" t="s">
        <v>2304</v>
      </c>
      <c r="B2067" s="77" t="s">
        <v>2673</v>
      </c>
      <c r="C2067" s="78">
        <v>42642</v>
      </c>
      <c r="D2067" s="77" t="s">
        <v>4554</v>
      </c>
      <c r="E2067" s="94">
        <v>65.930000000000007</v>
      </c>
      <c r="F2067" s="77" t="s">
        <v>94</v>
      </c>
      <c r="G2067" s="77" t="s">
        <v>113</v>
      </c>
      <c r="H2067" s="77"/>
      <c r="I2067" s="77"/>
      <c r="J2067" s="77"/>
      <c r="K2067" s="79"/>
      <c r="L2067" s="77"/>
      <c r="P2067" s="77"/>
      <c r="Q2067" s="77"/>
      <c r="R2067" s="77"/>
      <c r="S2067" s="77"/>
      <c r="V2067" s="77"/>
      <c r="W2067" s="77"/>
      <c r="X2067" s="77"/>
      <c r="Y2067" s="79"/>
      <c r="Z2067" s="79"/>
      <c r="AA2067" s="79"/>
      <c r="AB2067" s="79"/>
      <c r="AC2067" s="79"/>
      <c r="AD2067" s="79"/>
      <c r="AE2067" s="78"/>
      <c r="AF2067" s="77"/>
      <c r="AG2067" s="77"/>
      <c r="AH2067" s="77"/>
      <c r="AI2067" s="77"/>
      <c r="AJ2067" s="77"/>
      <c r="AK2067" s="77"/>
      <c r="AL2067" s="77"/>
      <c r="AM2067" s="77"/>
      <c r="AN2067" s="77"/>
      <c r="AO2067" s="77"/>
      <c r="AP2067" s="77"/>
      <c r="AQ2067" s="77"/>
      <c r="AR2067" s="77"/>
      <c r="AS2067" s="77"/>
      <c r="AT2067" s="77"/>
      <c r="AU2067" s="77"/>
    </row>
    <row r="2068" spans="1:47">
      <c r="A2068" s="77" t="s">
        <v>2304</v>
      </c>
      <c r="B2068" s="77" t="s">
        <v>2673</v>
      </c>
      <c r="C2068" s="78">
        <v>42642</v>
      </c>
      <c r="D2068" s="77" t="s">
        <v>4555</v>
      </c>
      <c r="E2068" s="94">
        <v>66.37</v>
      </c>
      <c r="F2068" s="77" t="s">
        <v>94</v>
      </c>
      <c r="G2068" s="77" t="s">
        <v>133</v>
      </c>
      <c r="H2068" s="77"/>
      <c r="I2068" s="77"/>
      <c r="J2068" s="77"/>
      <c r="K2068" s="79"/>
      <c r="L2068" s="77"/>
      <c r="P2068" s="77"/>
      <c r="Q2068" s="77"/>
      <c r="R2068" s="77"/>
      <c r="S2068" s="77"/>
      <c r="V2068" s="77"/>
      <c r="W2068" s="77"/>
      <c r="X2068" s="77"/>
      <c r="Y2068" s="79"/>
      <c r="Z2068" s="79"/>
      <c r="AA2068" s="79"/>
      <c r="AB2068" s="79"/>
      <c r="AC2068" s="79"/>
      <c r="AD2068" s="79"/>
      <c r="AE2068" s="78"/>
      <c r="AF2068" s="77"/>
      <c r="AG2068" s="77"/>
      <c r="AH2068" s="77"/>
      <c r="AI2068" s="77"/>
      <c r="AJ2068" s="77"/>
      <c r="AK2068" s="77"/>
      <c r="AL2068" s="77"/>
      <c r="AM2068" s="77"/>
      <c r="AN2068" s="77"/>
      <c r="AO2068" s="77"/>
      <c r="AP2068" s="77"/>
      <c r="AQ2068" s="77"/>
      <c r="AR2068" s="77"/>
      <c r="AS2068" s="77"/>
      <c r="AT2068" s="77"/>
      <c r="AU2068" s="77"/>
    </row>
    <row r="2069" spans="1:47">
      <c r="A2069" s="77" t="s">
        <v>2304</v>
      </c>
      <c r="B2069" s="77" t="s">
        <v>2673</v>
      </c>
      <c r="C2069" s="78">
        <v>42642</v>
      </c>
      <c r="D2069" s="77" t="s">
        <v>4556</v>
      </c>
      <c r="E2069" s="94">
        <v>66.430000000000007</v>
      </c>
      <c r="F2069" s="77" t="s">
        <v>94</v>
      </c>
      <c r="G2069" s="77" t="s">
        <v>135</v>
      </c>
      <c r="H2069" s="77"/>
      <c r="I2069" s="77"/>
      <c r="J2069" s="77"/>
      <c r="K2069" s="79"/>
      <c r="L2069" s="77"/>
      <c r="P2069" s="77"/>
      <c r="Q2069" s="77"/>
      <c r="R2069" s="77"/>
      <c r="S2069" s="77"/>
      <c r="V2069" s="77"/>
      <c r="W2069" s="77"/>
      <c r="X2069" s="77"/>
      <c r="Y2069" s="79"/>
      <c r="Z2069" s="79"/>
      <c r="AA2069" s="79"/>
      <c r="AB2069" s="79"/>
      <c r="AC2069" s="79"/>
      <c r="AD2069" s="79"/>
      <c r="AE2069" s="78"/>
      <c r="AF2069" s="77"/>
      <c r="AG2069" s="77"/>
      <c r="AH2069" s="77"/>
      <c r="AI2069" s="77"/>
      <c r="AJ2069" s="77"/>
      <c r="AK2069" s="77"/>
      <c r="AL2069" s="77"/>
      <c r="AM2069" s="77"/>
      <c r="AN2069" s="77"/>
      <c r="AO2069" s="77"/>
      <c r="AP2069" s="77"/>
      <c r="AQ2069" s="77"/>
      <c r="AR2069" s="77"/>
      <c r="AS2069" s="77"/>
      <c r="AT2069" s="77"/>
      <c r="AU2069" s="77"/>
    </row>
    <row r="2070" spans="1:47">
      <c r="A2070" s="77" t="s">
        <v>2304</v>
      </c>
      <c r="B2070" s="77" t="s">
        <v>2673</v>
      </c>
      <c r="C2070" s="78">
        <v>42642</v>
      </c>
      <c r="D2070" s="77" t="s">
        <v>4557</v>
      </c>
      <c r="E2070" s="94">
        <v>66.87</v>
      </c>
      <c r="F2070" s="77" t="s">
        <v>94</v>
      </c>
      <c r="G2070" s="77" t="s">
        <v>192</v>
      </c>
      <c r="H2070" s="77"/>
      <c r="I2070" s="77"/>
      <c r="J2070" s="77"/>
      <c r="K2070" s="79"/>
      <c r="L2070" s="77"/>
      <c r="P2070" s="77"/>
      <c r="Q2070" s="77"/>
      <c r="R2070" s="77"/>
      <c r="S2070" s="77"/>
      <c r="V2070" s="77"/>
      <c r="W2070" s="77"/>
      <c r="X2070" s="77"/>
      <c r="Y2070" s="79"/>
      <c r="Z2070" s="79"/>
      <c r="AA2070" s="79"/>
      <c r="AB2070" s="79"/>
      <c r="AC2070" s="79"/>
      <c r="AD2070" s="79"/>
      <c r="AE2070" s="78"/>
      <c r="AF2070" s="77"/>
      <c r="AG2070" s="77"/>
      <c r="AH2070" s="77"/>
      <c r="AI2070" s="77"/>
      <c r="AJ2070" s="77"/>
      <c r="AK2070" s="77"/>
      <c r="AL2070" s="77"/>
      <c r="AM2070" s="77"/>
      <c r="AN2070" s="77"/>
      <c r="AO2070" s="77"/>
      <c r="AP2070" s="77"/>
      <c r="AQ2070" s="77"/>
      <c r="AR2070" s="77"/>
      <c r="AS2070" s="77"/>
      <c r="AT2070" s="77"/>
      <c r="AU2070" s="77"/>
    </row>
    <row r="2071" spans="1:47">
      <c r="A2071" s="77" t="s">
        <v>2304</v>
      </c>
      <c r="B2071" s="77" t="s">
        <v>2673</v>
      </c>
      <c r="C2071" s="78">
        <v>42642</v>
      </c>
      <c r="D2071" s="77" t="s">
        <v>4558</v>
      </c>
      <c r="E2071" s="94">
        <v>67.989999999999995</v>
      </c>
      <c r="F2071" s="77" t="s">
        <v>94</v>
      </c>
      <c r="G2071" s="77" t="s">
        <v>105</v>
      </c>
      <c r="H2071" s="77"/>
      <c r="I2071" s="77"/>
      <c r="J2071" s="77"/>
      <c r="K2071" s="79"/>
      <c r="L2071" s="77"/>
      <c r="P2071" s="77"/>
      <c r="Q2071" s="77"/>
      <c r="R2071" s="77"/>
      <c r="S2071" s="77"/>
      <c r="V2071" s="77"/>
      <c r="W2071" s="77"/>
      <c r="X2071" s="77"/>
      <c r="Y2071" s="79"/>
      <c r="Z2071" s="79"/>
      <c r="AA2071" s="79"/>
      <c r="AB2071" s="79"/>
      <c r="AC2071" s="79"/>
      <c r="AD2071" s="79"/>
      <c r="AE2071" s="78"/>
      <c r="AF2071" s="77"/>
      <c r="AG2071" s="77"/>
      <c r="AH2071" s="77"/>
      <c r="AI2071" s="77"/>
      <c r="AJ2071" s="77"/>
      <c r="AK2071" s="77"/>
      <c r="AL2071" s="77"/>
      <c r="AM2071" s="77"/>
      <c r="AN2071" s="77"/>
      <c r="AO2071" s="77"/>
      <c r="AP2071" s="77"/>
      <c r="AQ2071" s="77"/>
      <c r="AR2071" s="77"/>
      <c r="AS2071" s="77"/>
      <c r="AT2071" s="77"/>
      <c r="AU2071" s="77"/>
    </row>
    <row r="2072" spans="1:47">
      <c r="A2072" s="77" t="s">
        <v>2304</v>
      </c>
      <c r="B2072" s="77" t="s">
        <v>2673</v>
      </c>
      <c r="C2072" s="78">
        <v>42642</v>
      </c>
      <c r="D2072" s="77" t="s">
        <v>4559</v>
      </c>
      <c r="E2072" s="94">
        <v>68.739999999999995</v>
      </c>
      <c r="F2072" s="77" t="s">
        <v>94</v>
      </c>
      <c r="G2072" s="77" t="s">
        <v>347</v>
      </c>
      <c r="H2072" s="77"/>
      <c r="I2072" s="77"/>
      <c r="J2072" s="77"/>
      <c r="K2072" s="79"/>
      <c r="L2072" s="77"/>
      <c r="P2072" s="77"/>
      <c r="Q2072" s="77"/>
      <c r="R2072" s="77"/>
      <c r="S2072" s="77"/>
      <c r="V2072" s="77"/>
      <c r="W2072" s="77"/>
      <c r="X2072" s="77"/>
      <c r="Y2072" s="79"/>
      <c r="Z2072" s="79"/>
      <c r="AA2072" s="79"/>
      <c r="AB2072" s="79"/>
      <c r="AC2072" s="79"/>
      <c r="AD2072" s="79"/>
      <c r="AE2072" s="78"/>
      <c r="AF2072" s="77"/>
      <c r="AG2072" s="77"/>
      <c r="AH2072" s="77"/>
      <c r="AI2072" s="77"/>
      <c r="AJ2072" s="77"/>
      <c r="AK2072" s="77"/>
      <c r="AL2072" s="77"/>
      <c r="AM2072" s="77"/>
      <c r="AN2072" s="77"/>
      <c r="AO2072" s="77"/>
      <c r="AP2072" s="77"/>
      <c r="AQ2072" s="77"/>
      <c r="AR2072" s="77"/>
      <c r="AS2072" s="77"/>
      <c r="AT2072" s="77"/>
      <c r="AU2072" s="77"/>
    </row>
    <row r="2073" spans="1:47">
      <c r="A2073" s="77" t="s">
        <v>2304</v>
      </c>
      <c r="B2073" s="77" t="s">
        <v>2673</v>
      </c>
      <c r="C2073" s="78">
        <v>42642</v>
      </c>
      <c r="D2073" s="77" t="s">
        <v>4560</v>
      </c>
      <c r="E2073" s="94">
        <v>69.290000000000006</v>
      </c>
      <c r="F2073" s="77" t="s">
        <v>94</v>
      </c>
      <c r="G2073" s="77" t="s">
        <v>107</v>
      </c>
      <c r="H2073" s="77"/>
      <c r="I2073" s="77"/>
      <c r="J2073" s="77"/>
      <c r="K2073" s="79"/>
      <c r="L2073" s="77"/>
      <c r="P2073" s="77"/>
      <c r="Q2073" s="77"/>
      <c r="R2073" s="77"/>
      <c r="S2073" s="77"/>
      <c r="V2073" s="77"/>
      <c r="W2073" s="77"/>
      <c r="X2073" s="77"/>
      <c r="Y2073" s="79"/>
      <c r="Z2073" s="79"/>
      <c r="AA2073" s="79"/>
      <c r="AB2073" s="79"/>
      <c r="AC2073" s="79"/>
      <c r="AD2073" s="79"/>
      <c r="AE2073" s="78"/>
      <c r="AF2073" s="77"/>
      <c r="AG2073" s="77"/>
      <c r="AH2073" s="77"/>
      <c r="AI2073" s="77"/>
      <c r="AJ2073" s="77"/>
      <c r="AK2073" s="77"/>
      <c r="AL2073" s="77"/>
      <c r="AM2073" s="77"/>
      <c r="AN2073" s="77"/>
      <c r="AO2073" s="77"/>
      <c r="AP2073" s="77"/>
      <c r="AQ2073" s="77"/>
      <c r="AR2073" s="77"/>
      <c r="AS2073" s="77"/>
      <c r="AT2073" s="77"/>
      <c r="AU2073" s="77"/>
    </row>
    <row r="2074" spans="1:47">
      <c r="A2074" s="77" t="s">
        <v>2304</v>
      </c>
      <c r="B2074" s="77" t="s">
        <v>2673</v>
      </c>
      <c r="C2074" s="78">
        <v>42642</v>
      </c>
      <c r="D2074" s="77" t="s">
        <v>4561</v>
      </c>
      <c r="E2074" s="94">
        <v>73.180000000000007</v>
      </c>
      <c r="F2074" s="77" t="s">
        <v>94</v>
      </c>
      <c r="G2074" s="77" t="s">
        <v>131</v>
      </c>
      <c r="H2074" s="77"/>
      <c r="I2074" s="77"/>
      <c r="J2074" s="77"/>
      <c r="K2074" s="79"/>
      <c r="L2074" s="77"/>
      <c r="P2074" s="77"/>
      <c r="Q2074" s="77"/>
      <c r="R2074" s="77"/>
      <c r="S2074" s="77"/>
      <c r="V2074" s="77"/>
      <c r="W2074" s="77"/>
      <c r="X2074" s="77"/>
      <c r="Y2074" s="79"/>
      <c r="Z2074" s="79"/>
      <c r="AA2074" s="79"/>
      <c r="AB2074" s="79"/>
      <c r="AC2074" s="79"/>
      <c r="AD2074" s="79"/>
      <c r="AE2074" s="78"/>
      <c r="AF2074" s="77"/>
      <c r="AG2074" s="77"/>
      <c r="AH2074" s="77"/>
      <c r="AI2074" s="77"/>
      <c r="AJ2074" s="77"/>
      <c r="AK2074" s="77"/>
      <c r="AL2074" s="77"/>
      <c r="AM2074" s="77"/>
      <c r="AN2074" s="77"/>
      <c r="AO2074" s="77"/>
      <c r="AP2074" s="77"/>
      <c r="AQ2074" s="77"/>
      <c r="AR2074" s="77"/>
      <c r="AS2074" s="77"/>
      <c r="AT2074" s="77"/>
      <c r="AU2074" s="77"/>
    </row>
    <row r="2075" spans="1:47">
      <c r="A2075" s="77" t="s">
        <v>2304</v>
      </c>
      <c r="B2075" s="77" t="s">
        <v>2673</v>
      </c>
      <c r="C2075" s="78">
        <v>42642</v>
      </c>
      <c r="D2075" s="77" t="s">
        <v>4562</v>
      </c>
      <c r="E2075" s="94">
        <v>74.22</v>
      </c>
      <c r="F2075" s="77" t="s">
        <v>94</v>
      </c>
      <c r="G2075" s="77" t="s">
        <v>3660</v>
      </c>
      <c r="H2075" s="77"/>
      <c r="I2075" s="77"/>
      <c r="J2075" s="77"/>
      <c r="K2075" s="79"/>
      <c r="L2075" s="77"/>
      <c r="P2075" s="77"/>
      <c r="Q2075" s="77"/>
      <c r="R2075" s="77"/>
      <c r="S2075" s="77"/>
      <c r="V2075" s="77"/>
      <c r="W2075" s="77"/>
      <c r="X2075" s="77"/>
      <c r="Y2075" s="79"/>
      <c r="Z2075" s="79"/>
      <c r="AA2075" s="79"/>
      <c r="AB2075" s="79"/>
      <c r="AC2075" s="79"/>
      <c r="AD2075" s="79"/>
      <c r="AE2075" s="78"/>
      <c r="AF2075" s="77"/>
      <c r="AG2075" s="77"/>
      <c r="AH2075" s="77"/>
      <c r="AI2075" s="77"/>
      <c r="AJ2075" s="77"/>
      <c r="AK2075" s="77"/>
      <c r="AL2075" s="77"/>
      <c r="AM2075" s="77"/>
      <c r="AN2075" s="77"/>
      <c r="AO2075" s="77"/>
      <c r="AP2075" s="77"/>
      <c r="AQ2075" s="77"/>
      <c r="AR2075" s="77"/>
      <c r="AS2075" s="77"/>
      <c r="AT2075" s="77"/>
      <c r="AU2075" s="77"/>
    </row>
    <row r="2076" spans="1:47">
      <c r="A2076" s="77" t="s">
        <v>2304</v>
      </c>
      <c r="B2076" s="77" t="s">
        <v>2673</v>
      </c>
      <c r="C2076" s="78">
        <v>42642</v>
      </c>
      <c r="D2076" s="77" t="s">
        <v>4563</v>
      </c>
      <c r="E2076" s="94">
        <v>76.95</v>
      </c>
      <c r="F2076" s="77" t="s">
        <v>94</v>
      </c>
      <c r="G2076" s="77" t="s">
        <v>138</v>
      </c>
      <c r="H2076" s="77"/>
      <c r="I2076" s="77"/>
      <c r="J2076" s="77"/>
      <c r="K2076" s="79"/>
      <c r="L2076" s="77"/>
      <c r="P2076" s="77"/>
      <c r="Q2076" s="77"/>
      <c r="R2076" s="77"/>
      <c r="S2076" s="77"/>
      <c r="V2076" s="77"/>
      <c r="W2076" s="77"/>
      <c r="X2076" s="77"/>
      <c r="Y2076" s="79"/>
      <c r="Z2076" s="79"/>
      <c r="AA2076" s="79"/>
      <c r="AB2076" s="79"/>
      <c r="AC2076" s="79"/>
      <c r="AD2076" s="79"/>
      <c r="AE2076" s="78"/>
      <c r="AF2076" s="77"/>
      <c r="AG2076" s="77"/>
      <c r="AH2076" s="77"/>
      <c r="AI2076" s="77"/>
      <c r="AJ2076" s="77"/>
      <c r="AK2076" s="77"/>
      <c r="AL2076" s="77"/>
      <c r="AM2076" s="77"/>
      <c r="AN2076" s="77"/>
      <c r="AO2076" s="77"/>
      <c r="AP2076" s="77"/>
      <c r="AQ2076" s="77"/>
      <c r="AR2076" s="77"/>
      <c r="AS2076" s="77"/>
      <c r="AT2076" s="77"/>
      <c r="AU2076" s="77"/>
    </row>
    <row r="2077" spans="1:47">
      <c r="A2077" s="77" t="s">
        <v>2304</v>
      </c>
      <c r="B2077" s="77" t="s">
        <v>2673</v>
      </c>
      <c r="C2077" s="78">
        <v>42642</v>
      </c>
      <c r="D2077" s="77" t="s">
        <v>4564</v>
      </c>
      <c r="E2077" s="94">
        <v>78.180000000000007</v>
      </c>
      <c r="F2077" s="77" t="s">
        <v>94</v>
      </c>
      <c r="G2077" s="77" t="s">
        <v>108</v>
      </c>
      <c r="H2077" s="77"/>
      <c r="I2077" s="77"/>
      <c r="J2077" s="77"/>
      <c r="K2077" s="79"/>
      <c r="L2077" s="77"/>
      <c r="P2077" s="77"/>
      <c r="Q2077" s="77"/>
      <c r="R2077" s="77"/>
      <c r="S2077" s="77"/>
      <c r="V2077" s="77"/>
      <c r="W2077" s="77"/>
      <c r="X2077" s="77"/>
      <c r="Y2077" s="79"/>
      <c r="Z2077" s="79"/>
      <c r="AA2077" s="79"/>
      <c r="AB2077" s="79"/>
      <c r="AC2077" s="79"/>
      <c r="AD2077" s="79"/>
      <c r="AE2077" s="78"/>
      <c r="AF2077" s="77"/>
      <c r="AG2077" s="77"/>
      <c r="AH2077" s="77"/>
      <c r="AI2077" s="77"/>
      <c r="AJ2077" s="77"/>
      <c r="AK2077" s="77"/>
      <c r="AL2077" s="77"/>
      <c r="AM2077" s="77"/>
      <c r="AN2077" s="77"/>
      <c r="AO2077" s="77"/>
      <c r="AP2077" s="77"/>
      <c r="AQ2077" s="77"/>
      <c r="AR2077" s="77"/>
      <c r="AS2077" s="77"/>
      <c r="AT2077" s="77"/>
      <c r="AU2077" s="77"/>
    </row>
    <row r="2078" spans="1:47">
      <c r="A2078" s="77" t="s">
        <v>2304</v>
      </c>
      <c r="B2078" s="77" t="s">
        <v>2673</v>
      </c>
      <c r="C2078" s="78">
        <v>42642</v>
      </c>
      <c r="D2078" s="77" t="s">
        <v>4565</v>
      </c>
      <c r="E2078" s="94">
        <v>78.53</v>
      </c>
      <c r="F2078" s="77" t="s">
        <v>94</v>
      </c>
      <c r="G2078" s="77" t="s">
        <v>152</v>
      </c>
      <c r="H2078" s="77"/>
      <c r="I2078" s="77"/>
      <c r="J2078" s="77"/>
      <c r="K2078" s="79"/>
      <c r="L2078" s="77"/>
      <c r="P2078" s="77"/>
      <c r="Q2078" s="77"/>
      <c r="R2078" s="77"/>
      <c r="S2078" s="77"/>
      <c r="V2078" s="77"/>
      <c r="W2078" s="77"/>
      <c r="X2078" s="77"/>
      <c r="Y2078" s="79"/>
      <c r="Z2078" s="79"/>
      <c r="AA2078" s="79"/>
      <c r="AB2078" s="79"/>
      <c r="AC2078" s="79"/>
      <c r="AD2078" s="79"/>
      <c r="AE2078" s="78"/>
      <c r="AF2078" s="77"/>
      <c r="AG2078" s="77"/>
      <c r="AH2078" s="77"/>
      <c r="AI2078" s="77"/>
      <c r="AJ2078" s="77"/>
      <c r="AK2078" s="77"/>
      <c r="AL2078" s="77"/>
      <c r="AM2078" s="77"/>
      <c r="AN2078" s="77"/>
      <c r="AO2078" s="77"/>
      <c r="AP2078" s="77"/>
      <c r="AQ2078" s="77"/>
      <c r="AR2078" s="77"/>
      <c r="AS2078" s="77"/>
      <c r="AT2078" s="77"/>
      <c r="AU2078" s="77"/>
    </row>
    <row r="2079" spans="1:47">
      <c r="A2079" s="77" t="s">
        <v>2304</v>
      </c>
      <c r="B2079" s="77" t="s">
        <v>2673</v>
      </c>
      <c r="C2079" s="78">
        <v>42642</v>
      </c>
      <c r="D2079" s="77" t="s">
        <v>4566</v>
      </c>
      <c r="E2079" s="94">
        <v>78.930000000000007</v>
      </c>
      <c r="F2079" s="77" t="s">
        <v>94</v>
      </c>
      <c r="G2079" s="77" t="s">
        <v>872</v>
      </c>
      <c r="H2079" s="77"/>
      <c r="I2079" s="77"/>
      <c r="J2079" s="77"/>
      <c r="K2079" s="79"/>
      <c r="L2079" s="77"/>
      <c r="P2079" s="77"/>
      <c r="Q2079" s="77"/>
      <c r="R2079" s="77"/>
      <c r="S2079" s="77"/>
      <c r="V2079" s="77"/>
      <c r="W2079" s="77"/>
      <c r="X2079" s="77"/>
      <c r="Y2079" s="79"/>
      <c r="Z2079" s="79"/>
      <c r="AA2079" s="79"/>
      <c r="AB2079" s="79"/>
      <c r="AC2079" s="79"/>
      <c r="AD2079" s="79"/>
      <c r="AE2079" s="78"/>
      <c r="AF2079" s="77"/>
      <c r="AG2079" s="77"/>
      <c r="AH2079" s="77"/>
      <c r="AI2079" s="77"/>
      <c r="AJ2079" s="77"/>
      <c r="AK2079" s="77"/>
      <c r="AL2079" s="77"/>
      <c r="AM2079" s="77"/>
      <c r="AN2079" s="77"/>
      <c r="AO2079" s="77"/>
      <c r="AP2079" s="77"/>
      <c r="AQ2079" s="77"/>
      <c r="AR2079" s="77"/>
      <c r="AS2079" s="77"/>
      <c r="AT2079" s="77"/>
      <c r="AU2079" s="77"/>
    </row>
    <row r="2080" spans="1:47">
      <c r="A2080" s="77" t="s">
        <v>2304</v>
      </c>
      <c r="B2080" s="77" t="s">
        <v>2673</v>
      </c>
      <c r="C2080" s="78">
        <v>42642</v>
      </c>
      <c r="D2080" s="77" t="s">
        <v>4567</v>
      </c>
      <c r="E2080" s="94">
        <v>80.56</v>
      </c>
      <c r="F2080" s="77" t="s">
        <v>94</v>
      </c>
      <c r="G2080" s="77" t="s">
        <v>3660</v>
      </c>
      <c r="H2080" s="77"/>
      <c r="I2080" s="77"/>
      <c r="J2080" s="77"/>
      <c r="K2080" s="79"/>
      <c r="L2080" s="77"/>
      <c r="P2080" s="77"/>
      <c r="Q2080" s="77"/>
      <c r="R2080" s="77"/>
      <c r="S2080" s="77"/>
      <c r="V2080" s="77"/>
      <c r="W2080" s="77"/>
      <c r="X2080" s="77"/>
      <c r="Y2080" s="79"/>
      <c r="Z2080" s="79"/>
      <c r="AA2080" s="79"/>
      <c r="AB2080" s="79"/>
      <c r="AC2080" s="79"/>
      <c r="AD2080" s="79"/>
      <c r="AE2080" s="78"/>
      <c r="AF2080" s="77"/>
      <c r="AG2080" s="77"/>
      <c r="AH2080" s="77"/>
      <c r="AI2080" s="77"/>
      <c r="AJ2080" s="77"/>
      <c r="AK2080" s="77"/>
      <c r="AL2080" s="77"/>
      <c r="AM2080" s="77"/>
      <c r="AN2080" s="77"/>
      <c r="AO2080" s="77"/>
      <c r="AP2080" s="77"/>
      <c r="AQ2080" s="77"/>
      <c r="AR2080" s="77"/>
      <c r="AS2080" s="77"/>
      <c r="AT2080" s="77"/>
      <c r="AU2080" s="77"/>
    </row>
    <row r="2081" spans="1:47">
      <c r="A2081" s="77" t="s">
        <v>2304</v>
      </c>
      <c r="B2081" s="77" t="s">
        <v>2673</v>
      </c>
      <c r="C2081" s="78">
        <v>42642</v>
      </c>
      <c r="D2081" s="77" t="s">
        <v>4568</v>
      </c>
      <c r="E2081" s="94">
        <v>80.7</v>
      </c>
      <c r="F2081" s="77" t="s">
        <v>94</v>
      </c>
      <c r="G2081" s="77" t="s">
        <v>332</v>
      </c>
      <c r="H2081" s="77"/>
      <c r="I2081" s="77"/>
      <c r="J2081" s="77"/>
      <c r="K2081" s="79"/>
      <c r="L2081" s="77"/>
      <c r="P2081" s="77"/>
      <c r="Q2081" s="77"/>
      <c r="R2081" s="77"/>
      <c r="S2081" s="77"/>
      <c r="V2081" s="77"/>
      <c r="W2081" s="77"/>
      <c r="X2081" s="77"/>
      <c r="Y2081" s="79"/>
      <c r="Z2081" s="79"/>
      <c r="AA2081" s="79"/>
      <c r="AB2081" s="79"/>
      <c r="AC2081" s="79"/>
      <c r="AD2081" s="79"/>
      <c r="AE2081" s="78"/>
      <c r="AF2081" s="77"/>
      <c r="AG2081" s="77"/>
      <c r="AH2081" s="77"/>
      <c r="AI2081" s="77"/>
      <c r="AJ2081" s="77"/>
      <c r="AK2081" s="77"/>
      <c r="AL2081" s="77"/>
      <c r="AM2081" s="77"/>
      <c r="AN2081" s="77"/>
      <c r="AO2081" s="77"/>
      <c r="AP2081" s="77"/>
      <c r="AQ2081" s="77"/>
      <c r="AR2081" s="77"/>
      <c r="AS2081" s="77"/>
      <c r="AT2081" s="77"/>
      <c r="AU2081" s="77"/>
    </row>
    <row r="2082" spans="1:47">
      <c r="A2082" s="77" t="s">
        <v>2304</v>
      </c>
      <c r="B2082" s="77" t="s">
        <v>2673</v>
      </c>
      <c r="C2082" s="78">
        <v>42642</v>
      </c>
      <c r="D2082" s="77" t="s">
        <v>4569</v>
      </c>
      <c r="E2082" s="94">
        <v>81.75</v>
      </c>
      <c r="F2082" s="77" t="s">
        <v>94</v>
      </c>
      <c r="G2082" s="77" t="s">
        <v>3660</v>
      </c>
      <c r="H2082" s="77"/>
      <c r="I2082" s="77"/>
      <c r="J2082" s="77"/>
      <c r="K2082" s="79"/>
      <c r="L2082" s="77"/>
      <c r="P2082" s="77"/>
      <c r="Q2082" s="77"/>
      <c r="R2082" s="77"/>
      <c r="S2082" s="77"/>
      <c r="V2082" s="77"/>
      <c r="W2082" s="77"/>
      <c r="X2082" s="77"/>
      <c r="Y2082" s="79"/>
      <c r="Z2082" s="79"/>
      <c r="AA2082" s="79"/>
      <c r="AB2082" s="79"/>
      <c r="AC2082" s="79"/>
      <c r="AD2082" s="79"/>
      <c r="AE2082" s="78"/>
      <c r="AF2082" s="77"/>
      <c r="AG2082" s="77"/>
      <c r="AH2082" s="77"/>
      <c r="AI2082" s="77"/>
      <c r="AJ2082" s="77"/>
      <c r="AK2082" s="77"/>
      <c r="AL2082" s="77"/>
      <c r="AM2082" s="77"/>
      <c r="AN2082" s="77"/>
      <c r="AO2082" s="77"/>
      <c r="AP2082" s="77"/>
      <c r="AQ2082" s="77"/>
      <c r="AR2082" s="77"/>
      <c r="AS2082" s="77"/>
      <c r="AT2082" s="77"/>
      <c r="AU2082" s="77"/>
    </row>
    <row r="2083" spans="1:47">
      <c r="A2083" s="77" t="s">
        <v>2304</v>
      </c>
      <c r="B2083" s="77" t="s">
        <v>2673</v>
      </c>
      <c r="C2083" s="78">
        <v>42642</v>
      </c>
      <c r="D2083" s="77" t="s">
        <v>4570</v>
      </c>
      <c r="E2083" s="94">
        <v>84.69</v>
      </c>
      <c r="F2083" s="77" t="s">
        <v>94</v>
      </c>
      <c r="G2083" s="77" t="s">
        <v>118</v>
      </c>
      <c r="H2083" s="77"/>
      <c r="I2083" s="77"/>
      <c r="J2083" s="77"/>
      <c r="K2083" s="79"/>
      <c r="L2083" s="77"/>
      <c r="P2083" s="77"/>
      <c r="Q2083" s="77"/>
      <c r="R2083" s="77"/>
      <c r="S2083" s="77"/>
      <c r="V2083" s="77"/>
      <c r="W2083" s="77"/>
      <c r="X2083" s="77"/>
      <c r="Y2083" s="79"/>
      <c r="Z2083" s="79"/>
      <c r="AA2083" s="79"/>
      <c r="AB2083" s="79"/>
      <c r="AC2083" s="79"/>
      <c r="AD2083" s="79"/>
      <c r="AE2083" s="78"/>
      <c r="AF2083" s="77"/>
      <c r="AG2083" s="77"/>
      <c r="AH2083" s="77"/>
      <c r="AI2083" s="77"/>
      <c r="AJ2083" s="77"/>
      <c r="AK2083" s="77"/>
      <c r="AL2083" s="77"/>
      <c r="AM2083" s="77"/>
      <c r="AN2083" s="77"/>
      <c r="AO2083" s="77"/>
      <c r="AP2083" s="77"/>
      <c r="AQ2083" s="77"/>
      <c r="AR2083" s="77"/>
      <c r="AS2083" s="77"/>
      <c r="AT2083" s="77"/>
      <c r="AU2083" s="77"/>
    </row>
    <row r="2084" spans="1:47">
      <c r="A2084" s="77" t="s">
        <v>2304</v>
      </c>
      <c r="B2084" s="77" t="s">
        <v>2673</v>
      </c>
      <c r="C2084" s="78">
        <v>42642</v>
      </c>
      <c r="D2084" s="77" t="s">
        <v>4571</v>
      </c>
      <c r="E2084" s="94">
        <v>84.98</v>
      </c>
      <c r="F2084" s="77" t="s">
        <v>94</v>
      </c>
      <c r="G2084" s="77" t="s">
        <v>320</v>
      </c>
      <c r="H2084" s="77"/>
      <c r="I2084" s="77"/>
      <c r="J2084" s="77"/>
      <c r="K2084" s="79"/>
      <c r="L2084" s="77"/>
      <c r="P2084" s="77"/>
      <c r="Q2084" s="77"/>
      <c r="R2084" s="77"/>
      <c r="S2084" s="77"/>
      <c r="V2084" s="77"/>
      <c r="W2084" s="77"/>
      <c r="X2084" s="77"/>
      <c r="Y2084" s="79"/>
      <c r="Z2084" s="79"/>
      <c r="AA2084" s="79"/>
      <c r="AB2084" s="79"/>
      <c r="AC2084" s="79"/>
      <c r="AD2084" s="79"/>
      <c r="AE2084" s="78"/>
      <c r="AF2084" s="77"/>
      <c r="AG2084" s="77"/>
      <c r="AH2084" s="77"/>
      <c r="AI2084" s="77"/>
      <c r="AJ2084" s="77"/>
      <c r="AK2084" s="77"/>
      <c r="AL2084" s="77"/>
      <c r="AM2084" s="77"/>
      <c r="AN2084" s="77"/>
      <c r="AO2084" s="77"/>
      <c r="AP2084" s="77"/>
      <c r="AQ2084" s="77"/>
      <c r="AR2084" s="77"/>
      <c r="AS2084" s="77"/>
      <c r="AT2084" s="77"/>
      <c r="AU2084" s="77"/>
    </row>
    <row r="2085" spans="1:47">
      <c r="A2085" s="77" t="s">
        <v>2304</v>
      </c>
      <c r="B2085" s="77" t="s">
        <v>2673</v>
      </c>
      <c r="C2085" s="78">
        <v>42642</v>
      </c>
      <c r="D2085" s="77" t="s">
        <v>4572</v>
      </c>
      <c r="E2085" s="94">
        <v>86.25</v>
      </c>
      <c r="F2085" s="77" t="s">
        <v>94</v>
      </c>
      <c r="G2085" s="77" t="s">
        <v>1349</v>
      </c>
      <c r="H2085" s="77"/>
      <c r="I2085" s="77"/>
      <c r="J2085" s="77"/>
      <c r="K2085" s="79"/>
      <c r="L2085" s="77"/>
      <c r="P2085" s="77"/>
      <c r="Q2085" s="77"/>
      <c r="R2085" s="77"/>
      <c r="S2085" s="77"/>
      <c r="V2085" s="77"/>
      <c r="W2085" s="77"/>
      <c r="X2085" s="77"/>
      <c r="Y2085" s="79"/>
      <c r="Z2085" s="79"/>
      <c r="AA2085" s="79"/>
      <c r="AB2085" s="79"/>
      <c r="AC2085" s="79"/>
      <c r="AD2085" s="79"/>
      <c r="AE2085" s="78"/>
      <c r="AF2085" s="77"/>
      <c r="AG2085" s="77"/>
      <c r="AH2085" s="77"/>
      <c r="AI2085" s="77"/>
      <c r="AJ2085" s="77"/>
      <c r="AK2085" s="77"/>
      <c r="AL2085" s="77"/>
      <c r="AM2085" s="77"/>
      <c r="AN2085" s="77"/>
      <c r="AO2085" s="77"/>
      <c r="AP2085" s="77"/>
      <c r="AQ2085" s="77"/>
      <c r="AR2085" s="77"/>
      <c r="AS2085" s="77"/>
      <c r="AT2085" s="77"/>
      <c r="AU2085" s="77"/>
    </row>
    <row r="2086" spans="1:47">
      <c r="A2086" s="77" t="s">
        <v>2304</v>
      </c>
      <c r="B2086" s="77" t="s">
        <v>2673</v>
      </c>
      <c r="C2086" s="78">
        <v>42642</v>
      </c>
      <c r="D2086" s="77" t="s">
        <v>4573</v>
      </c>
      <c r="E2086" s="94">
        <v>86.56</v>
      </c>
      <c r="F2086" s="77" t="s">
        <v>94</v>
      </c>
      <c r="G2086" s="77" t="s">
        <v>3660</v>
      </c>
      <c r="H2086" s="77"/>
      <c r="I2086" s="77"/>
      <c r="J2086" s="77"/>
      <c r="K2086" s="79"/>
      <c r="L2086" s="77"/>
      <c r="P2086" s="77"/>
      <c r="Q2086" s="77"/>
      <c r="R2086" s="77"/>
      <c r="S2086" s="77"/>
      <c r="V2086" s="77"/>
      <c r="W2086" s="77"/>
      <c r="X2086" s="77"/>
      <c r="Y2086" s="79"/>
      <c r="Z2086" s="79"/>
      <c r="AA2086" s="79"/>
      <c r="AB2086" s="79"/>
      <c r="AC2086" s="79"/>
      <c r="AD2086" s="79"/>
      <c r="AE2086" s="78"/>
      <c r="AF2086" s="77"/>
      <c r="AG2086" s="77"/>
      <c r="AH2086" s="77"/>
      <c r="AI2086" s="77"/>
      <c r="AJ2086" s="77"/>
      <c r="AK2086" s="77"/>
      <c r="AL2086" s="77"/>
      <c r="AM2086" s="77"/>
      <c r="AN2086" s="77"/>
      <c r="AO2086" s="77"/>
      <c r="AP2086" s="77"/>
      <c r="AQ2086" s="77"/>
      <c r="AR2086" s="77"/>
      <c r="AS2086" s="77"/>
      <c r="AT2086" s="77"/>
      <c r="AU2086" s="77"/>
    </row>
    <row r="2087" spans="1:47">
      <c r="A2087" s="77" t="s">
        <v>2304</v>
      </c>
      <c r="B2087" s="77" t="s">
        <v>2673</v>
      </c>
      <c r="C2087" s="78">
        <v>42642</v>
      </c>
      <c r="D2087" s="77" t="s">
        <v>4574</v>
      </c>
      <c r="E2087" s="94">
        <v>88.31</v>
      </c>
      <c r="F2087" s="77" t="s">
        <v>94</v>
      </c>
      <c r="G2087" s="77" t="s">
        <v>872</v>
      </c>
      <c r="H2087" s="77"/>
      <c r="I2087" s="77"/>
      <c r="J2087" s="77"/>
      <c r="K2087" s="79"/>
      <c r="L2087" s="77"/>
      <c r="P2087" s="77"/>
      <c r="Q2087" s="77"/>
      <c r="R2087" s="77"/>
      <c r="S2087" s="77"/>
      <c r="V2087" s="77"/>
      <c r="W2087" s="77"/>
      <c r="X2087" s="77"/>
      <c r="Y2087" s="79"/>
      <c r="Z2087" s="79"/>
      <c r="AA2087" s="79"/>
      <c r="AB2087" s="79"/>
      <c r="AC2087" s="79"/>
      <c r="AD2087" s="79"/>
      <c r="AE2087" s="78"/>
      <c r="AF2087" s="77"/>
      <c r="AG2087" s="77"/>
      <c r="AH2087" s="77"/>
      <c r="AI2087" s="77"/>
      <c r="AJ2087" s="77"/>
      <c r="AK2087" s="77"/>
      <c r="AL2087" s="77"/>
      <c r="AM2087" s="77"/>
      <c r="AN2087" s="77"/>
      <c r="AO2087" s="77"/>
      <c r="AP2087" s="77"/>
      <c r="AQ2087" s="77"/>
      <c r="AR2087" s="77"/>
      <c r="AS2087" s="77"/>
      <c r="AT2087" s="77"/>
      <c r="AU2087" s="77"/>
    </row>
    <row r="2088" spans="1:47">
      <c r="A2088" s="77" t="s">
        <v>2304</v>
      </c>
      <c r="B2088" s="77" t="s">
        <v>2673</v>
      </c>
      <c r="C2088" s="78">
        <v>42642</v>
      </c>
      <c r="D2088" s="77" t="s">
        <v>4575</v>
      </c>
      <c r="E2088" s="94">
        <v>90.33</v>
      </c>
      <c r="F2088" s="77" t="s">
        <v>94</v>
      </c>
      <c r="G2088" s="77" t="s">
        <v>306</v>
      </c>
      <c r="H2088" s="77"/>
      <c r="I2088" s="77"/>
      <c r="J2088" s="77"/>
      <c r="K2088" s="79"/>
      <c r="L2088" s="77"/>
      <c r="P2088" s="77"/>
      <c r="Q2088" s="77"/>
      <c r="R2088" s="77"/>
      <c r="S2088" s="77"/>
      <c r="V2088" s="77"/>
      <c r="W2088" s="77"/>
      <c r="X2088" s="77"/>
      <c r="Y2088" s="79"/>
      <c r="Z2088" s="79"/>
      <c r="AA2088" s="79"/>
      <c r="AB2088" s="79"/>
      <c r="AC2088" s="79"/>
      <c r="AD2088" s="79"/>
      <c r="AE2088" s="78"/>
      <c r="AF2088" s="77"/>
      <c r="AG2088" s="77"/>
      <c r="AH2088" s="77"/>
      <c r="AI2088" s="77"/>
      <c r="AJ2088" s="77"/>
      <c r="AK2088" s="77"/>
      <c r="AL2088" s="77"/>
      <c r="AM2088" s="77"/>
      <c r="AN2088" s="77"/>
      <c r="AO2088" s="77"/>
      <c r="AP2088" s="77"/>
      <c r="AQ2088" s="77"/>
      <c r="AR2088" s="77"/>
      <c r="AS2088" s="77"/>
      <c r="AT2088" s="77"/>
      <c r="AU2088" s="77"/>
    </row>
    <row r="2089" spans="1:47">
      <c r="A2089" s="77" t="s">
        <v>2304</v>
      </c>
      <c r="B2089" s="77" t="s">
        <v>2673</v>
      </c>
      <c r="C2089" s="78">
        <v>42642</v>
      </c>
      <c r="D2089" s="77" t="s">
        <v>4576</v>
      </c>
      <c r="E2089" s="94">
        <v>91.9</v>
      </c>
      <c r="F2089" s="77" t="s">
        <v>94</v>
      </c>
      <c r="G2089" s="77" t="s">
        <v>129</v>
      </c>
      <c r="H2089" s="77"/>
      <c r="I2089" s="77"/>
      <c r="J2089" s="77"/>
      <c r="K2089" s="79"/>
      <c r="L2089" s="77"/>
      <c r="P2089" s="77"/>
      <c r="Q2089" s="77"/>
      <c r="R2089" s="77"/>
      <c r="S2089" s="77"/>
      <c r="V2089" s="77"/>
      <c r="W2089" s="77"/>
      <c r="X2089" s="77"/>
      <c r="Y2089" s="79"/>
      <c r="Z2089" s="79"/>
      <c r="AA2089" s="79"/>
      <c r="AB2089" s="79"/>
      <c r="AC2089" s="79"/>
      <c r="AD2089" s="79"/>
      <c r="AE2089" s="78"/>
      <c r="AF2089" s="77"/>
      <c r="AG2089" s="77"/>
      <c r="AH2089" s="77"/>
      <c r="AI2089" s="77"/>
      <c r="AJ2089" s="77"/>
      <c r="AK2089" s="77"/>
      <c r="AL2089" s="77"/>
      <c r="AM2089" s="77"/>
      <c r="AN2089" s="77"/>
      <c r="AO2089" s="77"/>
      <c r="AP2089" s="77"/>
      <c r="AQ2089" s="77"/>
      <c r="AR2089" s="77"/>
      <c r="AS2089" s="77"/>
      <c r="AT2089" s="77"/>
      <c r="AU2089" s="77"/>
    </row>
    <row r="2090" spans="1:47">
      <c r="A2090" s="77" t="s">
        <v>2304</v>
      </c>
      <c r="B2090" s="77" t="s">
        <v>2673</v>
      </c>
      <c r="C2090" s="78">
        <v>42642</v>
      </c>
      <c r="D2090" s="77" t="s">
        <v>4577</v>
      </c>
      <c r="E2090" s="94">
        <v>92.44</v>
      </c>
      <c r="F2090" s="77" t="s">
        <v>94</v>
      </c>
      <c r="G2090" s="77" t="s">
        <v>848</v>
      </c>
      <c r="H2090" s="77"/>
      <c r="I2090" s="77"/>
      <c r="J2090" s="77"/>
      <c r="K2090" s="79"/>
      <c r="L2090" s="77"/>
      <c r="P2090" s="77"/>
      <c r="Q2090" s="77"/>
      <c r="R2090" s="77"/>
      <c r="S2090" s="77"/>
      <c r="V2090" s="77"/>
      <c r="W2090" s="77"/>
      <c r="X2090" s="77"/>
      <c r="Y2090" s="79"/>
      <c r="Z2090" s="79"/>
      <c r="AA2090" s="79"/>
      <c r="AB2090" s="79"/>
      <c r="AC2090" s="79"/>
      <c r="AD2090" s="79"/>
      <c r="AE2090" s="78"/>
      <c r="AF2090" s="77"/>
      <c r="AG2090" s="77"/>
      <c r="AH2090" s="77"/>
      <c r="AI2090" s="77"/>
      <c r="AJ2090" s="77"/>
      <c r="AK2090" s="77"/>
      <c r="AL2090" s="77"/>
      <c r="AM2090" s="77"/>
      <c r="AN2090" s="77"/>
      <c r="AO2090" s="77"/>
      <c r="AP2090" s="77"/>
      <c r="AQ2090" s="77"/>
      <c r="AR2090" s="77"/>
      <c r="AS2090" s="77"/>
      <c r="AT2090" s="77"/>
      <c r="AU2090" s="77"/>
    </row>
    <row r="2091" spans="1:47">
      <c r="A2091" s="77" t="s">
        <v>2304</v>
      </c>
      <c r="B2091" s="77" t="s">
        <v>2673</v>
      </c>
      <c r="C2091" s="78">
        <v>42642</v>
      </c>
      <c r="D2091" s="77" t="s">
        <v>4578</v>
      </c>
      <c r="E2091" s="94">
        <v>93.46</v>
      </c>
      <c r="F2091" s="77" t="s">
        <v>94</v>
      </c>
      <c r="G2091" s="77" t="s">
        <v>111</v>
      </c>
      <c r="H2091" s="77"/>
      <c r="I2091" s="77"/>
      <c r="J2091" s="77"/>
      <c r="K2091" s="79"/>
      <c r="L2091" s="77"/>
      <c r="P2091" s="77"/>
      <c r="Q2091" s="77"/>
      <c r="R2091" s="77"/>
      <c r="S2091" s="77"/>
      <c r="V2091" s="77"/>
      <c r="W2091" s="77"/>
      <c r="X2091" s="77"/>
      <c r="Y2091" s="79"/>
      <c r="Z2091" s="79"/>
      <c r="AA2091" s="79"/>
      <c r="AB2091" s="79"/>
      <c r="AC2091" s="79"/>
      <c r="AD2091" s="79"/>
      <c r="AE2091" s="78"/>
      <c r="AF2091" s="77"/>
      <c r="AG2091" s="77"/>
      <c r="AH2091" s="77"/>
      <c r="AI2091" s="77"/>
      <c r="AJ2091" s="77"/>
      <c r="AK2091" s="77"/>
      <c r="AL2091" s="77"/>
      <c r="AM2091" s="77"/>
      <c r="AN2091" s="77"/>
      <c r="AO2091" s="77"/>
      <c r="AP2091" s="77"/>
      <c r="AQ2091" s="77"/>
      <c r="AR2091" s="77"/>
      <c r="AS2091" s="77"/>
      <c r="AT2091" s="77"/>
      <c r="AU2091" s="77"/>
    </row>
    <row r="2092" spans="1:47">
      <c r="A2092" s="77" t="s">
        <v>2304</v>
      </c>
      <c r="B2092" s="77" t="s">
        <v>2673</v>
      </c>
      <c r="C2092" s="78">
        <v>42642</v>
      </c>
      <c r="D2092" s="77" t="s">
        <v>4579</v>
      </c>
      <c r="E2092" s="94">
        <v>93.65</v>
      </c>
      <c r="F2092" s="77" t="s">
        <v>94</v>
      </c>
      <c r="G2092" s="77" t="s">
        <v>1750</v>
      </c>
      <c r="H2092" s="77"/>
      <c r="I2092" s="77"/>
      <c r="J2092" s="77"/>
      <c r="K2092" s="79"/>
      <c r="L2092" s="77"/>
      <c r="P2092" s="77"/>
      <c r="Q2092" s="77"/>
      <c r="R2092" s="77"/>
      <c r="S2092" s="77"/>
      <c r="V2092" s="77"/>
      <c r="W2092" s="77"/>
      <c r="X2092" s="77"/>
      <c r="Y2092" s="79"/>
      <c r="Z2092" s="79"/>
      <c r="AA2092" s="79"/>
      <c r="AB2092" s="79"/>
      <c r="AC2092" s="79"/>
      <c r="AD2092" s="79"/>
      <c r="AE2092" s="78"/>
      <c r="AF2092" s="77"/>
      <c r="AG2092" s="77"/>
      <c r="AH2092" s="77"/>
      <c r="AI2092" s="77"/>
      <c r="AJ2092" s="77"/>
      <c r="AK2092" s="77"/>
      <c r="AL2092" s="77"/>
      <c r="AM2092" s="77"/>
      <c r="AN2092" s="77"/>
      <c r="AO2092" s="77"/>
      <c r="AP2092" s="77"/>
      <c r="AQ2092" s="77"/>
      <c r="AR2092" s="77"/>
      <c r="AS2092" s="77"/>
      <c r="AT2092" s="77"/>
      <c r="AU2092" s="77"/>
    </row>
    <row r="2093" spans="1:47">
      <c r="A2093" s="77" t="s">
        <v>2304</v>
      </c>
      <c r="B2093" s="77" t="s">
        <v>2673</v>
      </c>
      <c r="C2093" s="78">
        <v>42642</v>
      </c>
      <c r="D2093" s="77" t="s">
        <v>4580</v>
      </c>
      <c r="E2093" s="94">
        <v>94.66</v>
      </c>
      <c r="F2093" s="77" t="s">
        <v>94</v>
      </c>
      <c r="G2093" s="77" t="s">
        <v>131</v>
      </c>
      <c r="H2093" s="77"/>
      <c r="I2093" s="77"/>
      <c r="J2093" s="77"/>
      <c r="K2093" s="79"/>
      <c r="L2093" s="77"/>
      <c r="P2093" s="77"/>
      <c r="Q2093" s="77"/>
      <c r="R2093" s="77"/>
      <c r="S2093" s="77"/>
      <c r="V2093" s="77"/>
      <c r="W2093" s="77"/>
      <c r="X2093" s="77"/>
      <c r="Y2093" s="79"/>
      <c r="Z2093" s="79"/>
      <c r="AA2093" s="79"/>
      <c r="AB2093" s="79"/>
      <c r="AC2093" s="79"/>
      <c r="AD2093" s="79"/>
      <c r="AE2093" s="78"/>
      <c r="AF2093" s="77"/>
      <c r="AG2093" s="77"/>
      <c r="AH2093" s="77"/>
      <c r="AI2093" s="77"/>
      <c r="AJ2093" s="77"/>
      <c r="AK2093" s="77"/>
      <c r="AL2093" s="77"/>
      <c r="AM2093" s="77"/>
      <c r="AN2093" s="77"/>
      <c r="AO2093" s="77"/>
      <c r="AP2093" s="77"/>
      <c r="AQ2093" s="77"/>
      <c r="AR2093" s="77"/>
      <c r="AS2093" s="77"/>
      <c r="AT2093" s="77"/>
      <c r="AU2093" s="77"/>
    </row>
    <row r="2094" spans="1:47">
      <c r="A2094" s="77" t="s">
        <v>2304</v>
      </c>
      <c r="B2094" s="77" t="s">
        <v>2673</v>
      </c>
      <c r="C2094" s="78">
        <v>42642</v>
      </c>
      <c r="D2094" s="77" t="s">
        <v>4581</v>
      </c>
      <c r="E2094" s="94">
        <v>95.07</v>
      </c>
      <c r="F2094" s="77" t="s">
        <v>94</v>
      </c>
      <c r="G2094" s="77" t="s">
        <v>131</v>
      </c>
      <c r="H2094" s="77"/>
      <c r="I2094" s="77"/>
      <c r="J2094" s="77"/>
      <c r="K2094" s="79"/>
      <c r="L2094" s="77"/>
      <c r="P2094" s="77"/>
      <c r="Q2094" s="77"/>
      <c r="R2094" s="77"/>
      <c r="S2094" s="77"/>
      <c r="V2094" s="77"/>
      <c r="W2094" s="77"/>
      <c r="X2094" s="77"/>
      <c r="Y2094" s="79"/>
      <c r="Z2094" s="79"/>
      <c r="AA2094" s="79"/>
      <c r="AB2094" s="79"/>
      <c r="AC2094" s="79"/>
      <c r="AD2094" s="79"/>
      <c r="AE2094" s="78"/>
      <c r="AF2094" s="77"/>
      <c r="AG2094" s="77"/>
      <c r="AH2094" s="77"/>
      <c r="AI2094" s="77"/>
      <c r="AJ2094" s="77"/>
      <c r="AK2094" s="77"/>
      <c r="AL2094" s="77"/>
      <c r="AM2094" s="77"/>
      <c r="AN2094" s="77"/>
      <c r="AO2094" s="77"/>
      <c r="AP2094" s="77"/>
      <c r="AQ2094" s="77"/>
      <c r="AR2094" s="77"/>
      <c r="AS2094" s="77"/>
      <c r="AT2094" s="77"/>
      <c r="AU2094" s="77"/>
    </row>
    <row r="2095" spans="1:47">
      <c r="A2095" s="77" t="s">
        <v>2304</v>
      </c>
      <c r="B2095" s="77" t="s">
        <v>2673</v>
      </c>
      <c r="C2095" s="78">
        <v>42642</v>
      </c>
      <c r="D2095" s="77" t="s">
        <v>4582</v>
      </c>
      <c r="E2095" s="94">
        <v>106.18</v>
      </c>
      <c r="F2095" s="77" t="s">
        <v>94</v>
      </c>
      <c r="G2095" s="77" t="s">
        <v>3660</v>
      </c>
      <c r="H2095" s="77"/>
      <c r="I2095" s="77"/>
      <c r="J2095" s="77"/>
      <c r="K2095" s="79"/>
      <c r="L2095" s="77"/>
      <c r="P2095" s="77"/>
      <c r="Q2095" s="77"/>
      <c r="R2095" s="77"/>
      <c r="S2095" s="77"/>
      <c r="V2095" s="77"/>
      <c r="W2095" s="77"/>
      <c r="X2095" s="77"/>
      <c r="Y2095" s="79"/>
      <c r="Z2095" s="79"/>
      <c r="AA2095" s="79"/>
      <c r="AB2095" s="79"/>
      <c r="AC2095" s="79"/>
      <c r="AD2095" s="79"/>
      <c r="AE2095" s="78"/>
      <c r="AF2095" s="77"/>
      <c r="AG2095" s="77"/>
      <c r="AH2095" s="77"/>
      <c r="AI2095" s="77"/>
      <c r="AJ2095" s="77"/>
      <c r="AK2095" s="77"/>
      <c r="AL2095" s="77"/>
      <c r="AM2095" s="77"/>
      <c r="AN2095" s="77"/>
      <c r="AO2095" s="77"/>
      <c r="AP2095" s="77"/>
      <c r="AQ2095" s="77"/>
      <c r="AR2095" s="77"/>
      <c r="AS2095" s="77"/>
      <c r="AT2095" s="77"/>
      <c r="AU2095" s="77"/>
    </row>
    <row r="2096" spans="1:47">
      <c r="A2096" s="77" t="s">
        <v>2304</v>
      </c>
      <c r="B2096" s="77" t="s">
        <v>2673</v>
      </c>
      <c r="C2096" s="78">
        <v>42642</v>
      </c>
      <c r="D2096" s="77" t="s">
        <v>4583</v>
      </c>
      <c r="E2096" s="94">
        <v>107.11</v>
      </c>
      <c r="F2096" s="77" t="s">
        <v>94</v>
      </c>
      <c r="G2096" s="77" t="s">
        <v>94</v>
      </c>
      <c r="H2096" s="77"/>
      <c r="I2096" s="77"/>
      <c r="J2096" s="77"/>
      <c r="K2096" s="79"/>
      <c r="L2096" s="77"/>
      <c r="P2096" s="77"/>
      <c r="Q2096" s="77"/>
      <c r="R2096" s="77"/>
      <c r="S2096" s="77"/>
      <c r="V2096" s="77"/>
      <c r="W2096" s="77"/>
      <c r="X2096" s="77"/>
      <c r="Y2096" s="79"/>
      <c r="Z2096" s="79"/>
      <c r="AA2096" s="79"/>
      <c r="AB2096" s="79"/>
      <c r="AC2096" s="79"/>
      <c r="AD2096" s="79"/>
      <c r="AE2096" s="78"/>
      <c r="AF2096" s="77"/>
      <c r="AG2096" s="77"/>
      <c r="AH2096" s="77"/>
      <c r="AI2096" s="77"/>
      <c r="AJ2096" s="77"/>
      <c r="AK2096" s="77"/>
      <c r="AL2096" s="77"/>
      <c r="AM2096" s="77"/>
      <c r="AN2096" s="77"/>
      <c r="AO2096" s="77"/>
      <c r="AP2096" s="77"/>
      <c r="AQ2096" s="77"/>
      <c r="AR2096" s="77"/>
      <c r="AS2096" s="77"/>
      <c r="AT2096" s="77"/>
      <c r="AU2096" s="77"/>
    </row>
    <row r="2097" spans="1:47">
      <c r="A2097" s="77" t="s">
        <v>2304</v>
      </c>
      <c r="B2097" s="77" t="s">
        <v>2673</v>
      </c>
      <c r="C2097" s="78">
        <v>42642</v>
      </c>
      <c r="D2097" s="77" t="s">
        <v>4584</v>
      </c>
      <c r="E2097" s="94">
        <v>111.34</v>
      </c>
      <c r="F2097" s="77" t="s">
        <v>94</v>
      </c>
      <c r="G2097" s="77" t="s">
        <v>122</v>
      </c>
      <c r="H2097" s="77"/>
      <c r="I2097" s="77"/>
      <c r="J2097" s="77"/>
      <c r="K2097" s="79"/>
      <c r="L2097" s="77"/>
      <c r="P2097" s="77"/>
      <c r="Q2097" s="77"/>
      <c r="R2097" s="77"/>
      <c r="S2097" s="77"/>
      <c r="V2097" s="77"/>
      <c r="W2097" s="77"/>
      <c r="X2097" s="77"/>
      <c r="Y2097" s="79"/>
      <c r="Z2097" s="79"/>
      <c r="AA2097" s="79"/>
      <c r="AB2097" s="79"/>
      <c r="AC2097" s="79"/>
      <c r="AD2097" s="79"/>
      <c r="AE2097" s="78"/>
      <c r="AF2097" s="77"/>
      <c r="AG2097" s="77"/>
      <c r="AH2097" s="77"/>
      <c r="AI2097" s="77"/>
      <c r="AJ2097" s="77"/>
      <c r="AK2097" s="77"/>
      <c r="AL2097" s="77"/>
      <c r="AM2097" s="77"/>
      <c r="AN2097" s="77"/>
      <c r="AO2097" s="77"/>
      <c r="AP2097" s="77"/>
      <c r="AQ2097" s="77"/>
      <c r="AR2097" s="77"/>
      <c r="AS2097" s="77"/>
      <c r="AT2097" s="77"/>
      <c r="AU2097" s="77"/>
    </row>
    <row r="2098" spans="1:47">
      <c r="A2098" s="77" t="s">
        <v>2304</v>
      </c>
      <c r="B2098" s="77" t="s">
        <v>2673</v>
      </c>
      <c r="C2098" s="78">
        <v>42642</v>
      </c>
      <c r="D2098" s="77" t="s">
        <v>4585</v>
      </c>
      <c r="E2098" s="94">
        <v>112.94</v>
      </c>
      <c r="F2098" s="77" t="s">
        <v>94</v>
      </c>
      <c r="G2098" s="77" t="s">
        <v>208</v>
      </c>
      <c r="H2098" s="77"/>
      <c r="I2098" s="77"/>
      <c r="J2098" s="77"/>
      <c r="K2098" s="79"/>
      <c r="L2098" s="77"/>
      <c r="P2098" s="77"/>
      <c r="Q2098" s="77"/>
      <c r="R2098" s="77"/>
      <c r="S2098" s="77"/>
      <c r="V2098" s="77"/>
      <c r="W2098" s="77"/>
      <c r="X2098" s="77"/>
      <c r="Y2098" s="79"/>
      <c r="Z2098" s="79"/>
      <c r="AA2098" s="79"/>
      <c r="AB2098" s="79"/>
      <c r="AC2098" s="79"/>
      <c r="AD2098" s="79"/>
      <c r="AE2098" s="78"/>
      <c r="AF2098" s="77"/>
      <c r="AG2098" s="77"/>
      <c r="AH2098" s="77"/>
      <c r="AI2098" s="77"/>
      <c r="AJ2098" s="77"/>
      <c r="AK2098" s="77"/>
      <c r="AL2098" s="77"/>
      <c r="AM2098" s="77"/>
      <c r="AN2098" s="77"/>
      <c r="AO2098" s="77"/>
      <c r="AP2098" s="77"/>
      <c r="AQ2098" s="77"/>
      <c r="AR2098" s="77"/>
      <c r="AS2098" s="77"/>
      <c r="AT2098" s="77"/>
      <c r="AU2098" s="77"/>
    </row>
    <row r="2099" spans="1:47">
      <c r="A2099" s="77" t="s">
        <v>2304</v>
      </c>
      <c r="B2099" s="77" t="s">
        <v>2673</v>
      </c>
      <c r="C2099" s="78">
        <v>42642</v>
      </c>
      <c r="D2099" s="77" t="s">
        <v>4586</v>
      </c>
      <c r="E2099" s="94">
        <v>118.65</v>
      </c>
      <c r="F2099" s="77" t="s">
        <v>94</v>
      </c>
      <c r="G2099" s="77" t="s">
        <v>108</v>
      </c>
      <c r="H2099" s="77"/>
      <c r="I2099" s="77"/>
      <c r="J2099" s="77"/>
      <c r="K2099" s="79"/>
      <c r="L2099" s="77"/>
      <c r="P2099" s="77"/>
      <c r="Q2099" s="77"/>
      <c r="R2099" s="77"/>
      <c r="S2099" s="77"/>
      <c r="V2099" s="77"/>
      <c r="W2099" s="77"/>
      <c r="X2099" s="77"/>
      <c r="Y2099" s="79"/>
      <c r="Z2099" s="79"/>
      <c r="AA2099" s="79"/>
      <c r="AB2099" s="79"/>
      <c r="AC2099" s="79"/>
      <c r="AD2099" s="79"/>
      <c r="AE2099" s="78"/>
      <c r="AF2099" s="77"/>
      <c r="AG2099" s="77"/>
      <c r="AH2099" s="77"/>
      <c r="AI2099" s="77"/>
      <c r="AJ2099" s="77"/>
      <c r="AK2099" s="77"/>
      <c r="AL2099" s="77"/>
      <c r="AM2099" s="77"/>
      <c r="AN2099" s="77"/>
      <c r="AO2099" s="77"/>
      <c r="AP2099" s="77"/>
      <c r="AQ2099" s="77"/>
      <c r="AR2099" s="77"/>
      <c r="AS2099" s="77"/>
      <c r="AT2099" s="77"/>
      <c r="AU2099" s="77"/>
    </row>
    <row r="2100" spans="1:47">
      <c r="A2100" s="77" t="s">
        <v>2304</v>
      </c>
      <c r="B2100" s="77" t="s">
        <v>2673</v>
      </c>
      <c r="C2100" s="78">
        <v>42642</v>
      </c>
      <c r="D2100" s="77" t="s">
        <v>4587</v>
      </c>
      <c r="E2100" s="94">
        <v>118.72</v>
      </c>
      <c r="F2100" s="77" t="s">
        <v>94</v>
      </c>
      <c r="G2100" s="77" t="s">
        <v>94</v>
      </c>
      <c r="H2100" s="77"/>
      <c r="I2100" s="77"/>
      <c r="J2100" s="77"/>
      <c r="K2100" s="79"/>
      <c r="L2100" s="77"/>
      <c r="P2100" s="77"/>
      <c r="Q2100" s="77"/>
      <c r="R2100" s="77"/>
      <c r="S2100" s="77"/>
      <c r="V2100" s="77"/>
      <c r="W2100" s="77"/>
      <c r="X2100" s="77"/>
      <c r="Y2100" s="79"/>
      <c r="Z2100" s="79"/>
      <c r="AA2100" s="79"/>
      <c r="AB2100" s="79"/>
      <c r="AC2100" s="79"/>
      <c r="AD2100" s="79"/>
      <c r="AE2100" s="78"/>
      <c r="AF2100" s="77"/>
      <c r="AG2100" s="77"/>
      <c r="AH2100" s="77"/>
      <c r="AI2100" s="77"/>
      <c r="AJ2100" s="77"/>
      <c r="AK2100" s="77"/>
      <c r="AL2100" s="77"/>
      <c r="AM2100" s="77"/>
      <c r="AN2100" s="77"/>
      <c r="AO2100" s="77"/>
      <c r="AP2100" s="77"/>
      <c r="AQ2100" s="77"/>
      <c r="AR2100" s="77"/>
      <c r="AS2100" s="77"/>
      <c r="AT2100" s="77"/>
      <c r="AU2100" s="77"/>
    </row>
    <row r="2101" spans="1:47">
      <c r="A2101" s="77" t="s">
        <v>2304</v>
      </c>
      <c r="B2101" s="77" t="s">
        <v>2673</v>
      </c>
      <c r="C2101" s="78">
        <v>42642</v>
      </c>
      <c r="D2101" s="77" t="s">
        <v>4588</v>
      </c>
      <c r="E2101" s="94">
        <v>120.86</v>
      </c>
      <c r="F2101" s="77" t="s">
        <v>94</v>
      </c>
      <c r="G2101" s="77" t="s">
        <v>3660</v>
      </c>
      <c r="H2101" s="77"/>
      <c r="I2101" s="77"/>
      <c r="J2101" s="77"/>
      <c r="K2101" s="79"/>
      <c r="L2101" s="77"/>
      <c r="P2101" s="77"/>
      <c r="Q2101" s="77"/>
      <c r="R2101" s="77"/>
      <c r="S2101" s="77"/>
      <c r="V2101" s="77"/>
      <c r="W2101" s="77"/>
      <c r="X2101" s="77"/>
      <c r="Y2101" s="79"/>
      <c r="Z2101" s="79"/>
      <c r="AA2101" s="79"/>
      <c r="AB2101" s="79"/>
      <c r="AC2101" s="79"/>
      <c r="AD2101" s="79"/>
      <c r="AE2101" s="78"/>
      <c r="AF2101" s="77"/>
      <c r="AG2101" s="77"/>
      <c r="AH2101" s="77"/>
      <c r="AI2101" s="77"/>
      <c r="AJ2101" s="77"/>
      <c r="AK2101" s="77"/>
      <c r="AL2101" s="77"/>
      <c r="AM2101" s="77"/>
      <c r="AN2101" s="77"/>
      <c r="AO2101" s="77"/>
      <c r="AP2101" s="77"/>
      <c r="AQ2101" s="77"/>
      <c r="AR2101" s="77"/>
      <c r="AS2101" s="77"/>
      <c r="AT2101" s="77"/>
      <c r="AU2101" s="77"/>
    </row>
    <row r="2102" spans="1:47">
      <c r="A2102" s="77" t="s">
        <v>2304</v>
      </c>
      <c r="B2102" s="77" t="s">
        <v>2673</v>
      </c>
      <c r="C2102" s="78">
        <v>42642</v>
      </c>
      <c r="D2102" s="77" t="s">
        <v>4589</v>
      </c>
      <c r="E2102" s="94">
        <v>120.92</v>
      </c>
      <c r="F2102" s="77" t="s">
        <v>94</v>
      </c>
      <c r="G2102" s="77" t="s">
        <v>94</v>
      </c>
      <c r="H2102" s="77"/>
      <c r="I2102" s="77"/>
      <c r="J2102" s="77"/>
      <c r="K2102" s="79"/>
      <c r="L2102" s="77"/>
      <c r="P2102" s="77"/>
      <c r="Q2102" s="77"/>
      <c r="R2102" s="77"/>
      <c r="S2102" s="77"/>
      <c r="V2102" s="77"/>
      <c r="W2102" s="77"/>
      <c r="X2102" s="77"/>
      <c r="Y2102" s="79"/>
      <c r="Z2102" s="79"/>
      <c r="AA2102" s="79"/>
      <c r="AB2102" s="79"/>
      <c r="AC2102" s="79"/>
      <c r="AD2102" s="79"/>
      <c r="AE2102" s="78"/>
      <c r="AF2102" s="77"/>
      <c r="AG2102" s="77"/>
      <c r="AH2102" s="77"/>
      <c r="AI2102" s="77"/>
      <c r="AJ2102" s="77"/>
      <c r="AK2102" s="77"/>
      <c r="AL2102" s="77"/>
      <c r="AM2102" s="77"/>
      <c r="AN2102" s="77"/>
      <c r="AO2102" s="77"/>
      <c r="AP2102" s="77"/>
      <c r="AQ2102" s="77"/>
      <c r="AR2102" s="77"/>
      <c r="AS2102" s="77"/>
      <c r="AT2102" s="77"/>
      <c r="AU2102" s="77"/>
    </row>
    <row r="2103" spans="1:47">
      <c r="A2103" s="77" t="s">
        <v>2304</v>
      </c>
      <c r="B2103" s="77" t="s">
        <v>2673</v>
      </c>
      <c r="C2103" s="78">
        <v>42642</v>
      </c>
      <c r="D2103" s="77" t="s">
        <v>4590</v>
      </c>
      <c r="E2103" s="94">
        <v>122.83</v>
      </c>
      <c r="F2103" s="77" t="s">
        <v>94</v>
      </c>
      <c r="G2103" s="77" t="s">
        <v>345</v>
      </c>
      <c r="H2103" s="77"/>
      <c r="I2103" s="77"/>
      <c r="J2103" s="77"/>
      <c r="K2103" s="79"/>
      <c r="L2103" s="77"/>
      <c r="P2103" s="77"/>
      <c r="Q2103" s="77"/>
      <c r="R2103" s="77"/>
      <c r="S2103" s="77"/>
      <c r="V2103" s="77"/>
      <c r="W2103" s="77"/>
      <c r="X2103" s="77"/>
      <c r="Y2103" s="79"/>
      <c r="Z2103" s="79"/>
      <c r="AA2103" s="79"/>
      <c r="AB2103" s="79"/>
      <c r="AC2103" s="79"/>
      <c r="AD2103" s="79"/>
      <c r="AE2103" s="78"/>
      <c r="AF2103" s="77"/>
      <c r="AG2103" s="77"/>
      <c r="AH2103" s="77"/>
      <c r="AI2103" s="77"/>
      <c r="AJ2103" s="77"/>
      <c r="AK2103" s="77"/>
      <c r="AL2103" s="77"/>
      <c r="AM2103" s="77"/>
      <c r="AN2103" s="77"/>
      <c r="AO2103" s="77"/>
      <c r="AP2103" s="77"/>
      <c r="AQ2103" s="77"/>
      <c r="AR2103" s="77"/>
      <c r="AS2103" s="77"/>
      <c r="AT2103" s="77"/>
      <c r="AU2103" s="77"/>
    </row>
    <row r="2104" spans="1:47">
      <c r="A2104" s="77" t="s">
        <v>2304</v>
      </c>
      <c r="B2104" s="77" t="s">
        <v>2673</v>
      </c>
      <c r="C2104" s="78">
        <v>42642</v>
      </c>
      <c r="D2104" s="77" t="s">
        <v>4591</v>
      </c>
      <c r="E2104" s="94">
        <v>127.85</v>
      </c>
      <c r="F2104" s="77" t="s">
        <v>94</v>
      </c>
      <c r="G2104" s="77" t="s">
        <v>211</v>
      </c>
      <c r="H2104" s="77"/>
      <c r="I2104" s="77"/>
      <c r="J2104" s="77"/>
      <c r="K2104" s="79"/>
      <c r="L2104" s="77"/>
      <c r="P2104" s="77"/>
      <c r="Q2104" s="77"/>
      <c r="R2104" s="77"/>
      <c r="S2104" s="77"/>
      <c r="V2104" s="77"/>
      <c r="W2104" s="77"/>
      <c r="X2104" s="77"/>
      <c r="Y2104" s="79"/>
      <c r="Z2104" s="79"/>
      <c r="AA2104" s="79"/>
      <c r="AB2104" s="79"/>
      <c r="AC2104" s="79"/>
      <c r="AD2104" s="79"/>
      <c r="AE2104" s="78"/>
      <c r="AF2104" s="77"/>
      <c r="AG2104" s="77"/>
      <c r="AH2104" s="77"/>
      <c r="AI2104" s="77"/>
      <c r="AJ2104" s="77"/>
      <c r="AK2104" s="77"/>
      <c r="AL2104" s="77"/>
      <c r="AM2104" s="77"/>
      <c r="AN2104" s="77"/>
      <c r="AO2104" s="77"/>
      <c r="AP2104" s="77"/>
      <c r="AQ2104" s="77"/>
      <c r="AR2104" s="77"/>
      <c r="AS2104" s="77"/>
      <c r="AT2104" s="77"/>
      <c r="AU2104" s="77"/>
    </row>
    <row r="2105" spans="1:47">
      <c r="A2105" s="77" t="s">
        <v>2304</v>
      </c>
      <c r="B2105" s="77" t="s">
        <v>2673</v>
      </c>
      <c r="C2105" s="78">
        <v>42642</v>
      </c>
      <c r="D2105" s="77" t="s">
        <v>4592</v>
      </c>
      <c r="E2105" s="94">
        <v>133.88</v>
      </c>
      <c r="F2105" s="77" t="s">
        <v>94</v>
      </c>
      <c r="G2105" s="77" t="s">
        <v>94</v>
      </c>
      <c r="H2105" s="77"/>
      <c r="I2105" s="77"/>
      <c r="J2105" s="77"/>
      <c r="K2105" s="79"/>
      <c r="L2105" s="77"/>
      <c r="P2105" s="77"/>
      <c r="Q2105" s="77"/>
      <c r="R2105" s="77"/>
      <c r="S2105" s="77"/>
      <c r="V2105" s="77"/>
      <c r="W2105" s="77"/>
      <c r="X2105" s="77"/>
      <c r="Y2105" s="79"/>
      <c r="Z2105" s="79"/>
      <c r="AA2105" s="79"/>
      <c r="AB2105" s="79"/>
      <c r="AC2105" s="79"/>
      <c r="AD2105" s="79"/>
      <c r="AE2105" s="78"/>
      <c r="AF2105" s="77"/>
      <c r="AG2105" s="77"/>
      <c r="AH2105" s="77"/>
      <c r="AI2105" s="77"/>
      <c r="AJ2105" s="77"/>
      <c r="AK2105" s="77"/>
      <c r="AL2105" s="77"/>
      <c r="AM2105" s="77"/>
      <c r="AN2105" s="77"/>
      <c r="AO2105" s="77"/>
      <c r="AP2105" s="77"/>
      <c r="AQ2105" s="77"/>
      <c r="AR2105" s="77"/>
      <c r="AS2105" s="77"/>
      <c r="AT2105" s="77"/>
      <c r="AU2105" s="77"/>
    </row>
    <row r="2106" spans="1:47">
      <c r="A2106" s="77" t="s">
        <v>2304</v>
      </c>
      <c r="B2106" s="77" t="s">
        <v>2673</v>
      </c>
      <c r="C2106" s="78">
        <v>42642</v>
      </c>
      <c r="D2106" s="77" t="s">
        <v>4593</v>
      </c>
      <c r="E2106" s="94">
        <v>133.93</v>
      </c>
      <c r="F2106" s="77" t="s">
        <v>94</v>
      </c>
      <c r="G2106" s="77" t="s">
        <v>186</v>
      </c>
      <c r="H2106" s="77"/>
      <c r="I2106" s="77"/>
      <c r="J2106" s="77"/>
      <c r="K2106" s="79"/>
      <c r="L2106" s="77"/>
      <c r="P2106" s="77"/>
      <c r="Q2106" s="77"/>
      <c r="R2106" s="77"/>
      <c r="S2106" s="77"/>
      <c r="V2106" s="77"/>
      <c r="W2106" s="77"/>
      <c r="X2106" s="77"/>
      <c r="Y2106" s="79"/>
      <c r="Z2106" s="79"/>
      <c r="AA2106" s="79"/>
      <c r="AB2106" s="79"/>
      <c r="AC2106" s="79"/>
      <c r="AD2106" s="79"/>
      <c r="AE2106" s="78"/>
      <c r="AF2106" s="77"/>
      <c r="AG2106" s="77"/>
      <c r="AH2106" s="77"/>
      <c r="AI2106" s="77"/>
      <c r="AJ2106" s="77"/>
      <c r="AK2106" s="77"/>
      <c r="AL2106" s="77"/>
      <c r="AM2106" s="77"/>
      <c r="AN2106" s="77"/>
      <c r="AO2106" s="77"/>
      <c r="AP2106" s="77"/>
      <c r="AQ2106" s="77"/>
      <c r="AR2106" s="77"/>
      <c r="AS2106" s="77"/>
      <c r="AT2106" s="77"/>
      <c r="AU2106" s="77"/>
    </row>
    <row r="2107" spans="1:47">
      <c r="A2107" s="77" t="s">
        <v>2304</v>
      </c>
      <c r="B2107" s="77" t="s">
        <v>2673</v>
      </c>
      <c r="C2107" s="78">
        <v>42642</v>
      </c>
      <c r="D2107" s="77" t="s">
        <v>4594</v>
      </c>
      <c r="E2107" s="94">
        <v>134.59</v>
      </c>
      <c r="F2107" s="77" t="s">
        <v>94</v>
      </c>
      <c r="G2107" s="77" t="s">
        <v>97</v>
      </c>
      <c r="H2107" s="77"/>
      <c r="I2107" s="77"/>
      <c r="J2107" s="77"/>
      <c r="K2107" s="79"/>
      <c r="L2107" s="77"/>
      <c r="P2107" s="77"/>
      <c r="Q2107" s="77"/>
      <c r="R2107" s="77"/>
      <c r="S2107" s="77"/>
      <c r="V2107" s="77"/>
      <c r="W2107" s="77"/>
      <c r="X2107" s="77"/>
      <c r="Y2107" s="79"/>
      <c r="Z2107" s="79"/>
      <c r="AA2107" s="79"/>
      <c r="AB2107" s="79"/>
      <c r="AC2107" s="79"/>
      <c r="AD2107" s="79"/>
      <c r="AE2107" s="78"/>
      <c r="AF2107" s="77"/>
      <c r="AG2107" s="77"/>
      <c r="AH2107" s="77"/>
      <c r="AI2107" s="77"/>
      <c r="AJ2107" s="77"/>
      <c r="AK2107" s="77"/>
      <c r="AL2107" s="77"/>
      <c r="AM2107" s="77"/>
      <c r="AN2107" s="77"/>
      <c r="AO2107" s="77"/>
      <c r="AP2107" s="77"/>
      <c r="AQ2107" s="77"/>
      <c r="AR2107" s="77"/>
      <c r="AS2107" s="77"/>
      <c r="AT2107" s="77"/>
      <c r="AU2107" s="77"/>
    </row>
    <row r="2108" spans="1:47">
      <c r="A2108" s="77" t="s">
        <v>2304</v>
      </c>
      <c r="B2108" s="77" t="s">
        <v>2673</v>
      </c>
      <c r="C2108" s="78">
        <v>42642</v>
      </c>
      <c r="D2108" s="77" t="s">
        <v>4595</v>
      </c>
      <c r="E2108" s="94">
        <v>138.06</v>
      </c>
      <c r="F2108" s="77" t="s">
        <v>94</v>
      </c>
      <c r="G2108" s="77" t="s">
        <v>3660</v>
      </c>
      <c r="H2108" s="77"/>
      <c r="I2108" s="77"/>
      <c r="J2108" s="77"/>
      <c r="K2108" s="79"/>
      <c r="L2108" s="77"/>
      <c r="P2108" s="77"/>
      <c r="Q2108" s="77"/>
      <c r="R2108" s="77"/>
      <c r="S2108" s="77"/>
      <c r="V2108" s="77"/>
      <c r="W2108" s="77"/>
      <c r="X2108" s="77"/>
      <c r="Y2108" s="79"/>
      <c r="Z2108" s="79"/>
      <c r="AA2108" s="79"/>
      <c r="AB2108" s="79"/>
      <c r="AC2108" s="79"/>
      <c r="AD2108" s="79"/>
      <c r="AE2108" s="78"/>
      <c r="AF2108" s="77"/>
      <c r="AG2108" s="77"/>
      <c r="AH2108" s="77"/>
      <c r="AI2108" s="77"/>
      <c r="AJ2108" s="77"/>
      <c r="AK2108" s="77"/>
      <c r="AL2108" s="77"/>
      <c r="AM2108" s="77"/>
      <c r="AN2108" s="77"/>
      <c r="AO2108" s="77"/>
      <c r="AP2108" s="77"/>
      <c r="AQ2108" s="77"/>
      <c r="AR2108" s="77"/>
      <c r="AS2108" s="77"/>
      <c r="AT2108" s="77"/>
      <c r="AU2108" s="77"/>
    </row>
    <row r="2109" spans="1:47">
      <c r="A2109" s="77" t="s">
        <v>2304</v>
      </c>
      <c r="B2109" s="77" t="s">
        <v>2673</v>
      </c>
      <c r="C2109" s="78">
        <v>42642</v>
      </c>
      <c r="D2109" s="77" t="s">
        <v>4596</v>
      </c>
      <c r="E2109" s="94">
        <v>138.61000000000001</v>
      </c>
      <c r="F2109" s="77" t="s">
        <v>94</v>
      </c>
      <c r="G2109" s="77" t="s">
        <v>94</v>
      </c>
      <c r="H2109" s="77"/>
      <c r="I2109" s="77"/>
      <c r="J2109" s="77"/>
      <c r="K2109" s="79"/>
      <c r="L2109" s="77"/>
      <c r="P2109" s="77"/>
      <c r="Q2109" s="77"/>
      <c r="R2109" s="77"/>
      <c r="S2109" s="77"/>
      <c r="V2109" s="77"/>
      <c r="W2109" s="77"/>
      <c r="X2109" s="77"/>
      <c r="Y2109" s="79"/>
      <c r="Z2109" s="79"/>
      <c r="AA2109" s="79"/>
      <c r="AB2109" s="79"/>
      <c r="AC2109" s="79"/>
      <c r="AD2109" s="79"/>
      <c r="AE2109" s="78"/>
      <c r="AF2109" s="77"/>
      <c r="AG2109" s="77"/>
      <c r="AH2109" s="77"/>
      <c r="AI2109" s="77"/>
      <c r="AJ2109" s="77"/>
      <c r="AK2109" s="77"/>
      <c r="AL2109" s="77"/>
      <c r="AM2109" s="77"/>
      <c r="AN2109" s="77"/>
      <c r="AO2109" s="77"/>
      <c r="AP2109" s="77"/>
      <c r="AQ2109" s="77"/>
      <c r="AR2109" s="77"/>
      <c r="AS2109" s="77"/>
      <c r="AT2109" s="77"/>
      <c r="AU2109" s="77"/>
    </row>
    <row r="2110" spans="1:47">
      <c r="A2110" s="77" t="s">
        <v>2304</v>
      </c>
      <c r="B2110" s="77" t="s">
        <v>2673</v>
      </c>
      <c r="C2110" s="78">
        <v>42642</v>
      </c>
      <c r="D2110" s="77" t="s">
        <v>4597</v>
      </c>
      <c r="E2110" s="94">
        <v>138.93</v>
      </c>
      <c r="F2110" s="77" t="s">
        <v>94</v>
      </c>
      <c r="G2110" s="77" t="s">
        <v>101</v>
      </c>
      <c r="H2110" s="77"/>
      <c r="I2110" s="77"/>
      <c r="J2110" s="77"/>
      <c r="K2110" s="79"/>
      <c r="L2110" s="77"/>
      <c r="P2110" s="77"/>
      <c r="Q2110" s="77"/>
      <c r="R2110" s="77"/>
      <c r="S2110" s="77"/>
      <c r="V2110" s="77"/>
      <c r="W2110" s="77"/>
      <c r="X2110" s="77"/>
      <c r="Y2110" s="79"/>
      <c r="Z2110" s="79"/>
      <c r="AA2110" s="79"/>
      <c r="AB2110" s="79"/>
      <c r="AC2110" s="79"/>
      <c r="AD2110" s="79"/>
      <c r="AE2110" s="78"/>
      <c r="AF2110" s="77"/>
      <c r="AG2110" s="77"/>
      <c r="AH2110" s="77"/>
      <c r="AI2110" s="77"/>
      <c r="AJ2110" s="77"/>
      <c r="AK2110" s="77"/>
      <c r="AL2110" s="77"/>
      <c r="AM2110" s="77"/>
      <c r="AN2110" s="77"/>
      <c r="AO2110" s="77"/>
      <c r="AP2110" s="77"/>
      <c r="AQ2110" s="77"/>
      <c r="AR2110" s="77"/>
      <c r="AS2110" s="77"/>
      <c r="AT2110" s="77"/>
      <c r="AU2110" s="77"/>
    </row>
    <row r="2111" spans="1:47">
      <c r="A2111" s="77" t="s">
        <v>2304</v>
      </c>
      <c r="B2111" s="77" t="s">
        <v>2673</v>
      </c>
      <c r="C2111" s="78">
        <v>42642</v>
      </c>
      <c r="D2111" s="77" t="s">
        <v>4598</v>
      </c>
      <c r="E2111" s="94">
        <v>141.16</v>
      </c>
      <c r="F2111" s="77" t="s">
        <v>94</v>
      </c>
      <c r="G2111" s="77" t="s">
        <v>196</v>
      </c>
      <c r="H2111" s="77"/>
      <c r="I2111" s="77"/>
      <c r="J2111" s="77"/>
      <c r="K2111" s="79"/>
      <c r="L2111" s="77"/>
      <c r="P2111" s="77"/>
      <c r="Q2111" s="77"/>
      <c r="R2111" s="77"/>
      <c r="S2111" s="77"/>
      <c r="V2111" s="77"/>
      <c r="W2111" s="77"/>
      <c r="X2111" s="77"/>
      <c r="Y2111" s="79"/>
      <c r="Z2111" s="79"/>
      <c r="AA2111" s="79"/>
      <c r="AB2111" s="79"/>
      <c r="AC2111" s="79"/>
      <c r="AD2111" s="79"/>
      <c r="AE2111" s="78"/>
      <c r="AF2111" s="77"/>
      <c r="AG2111" s="77"/>
      <c r="AH2111" s="77"/>
      <c r="AI2111" s="77"/>
      <c r="AJ2111" s="77"/>
      <c r="AK2111" s="77"/>
      <c r="AL2111" s="77"/>
      <c r="AM2111" s="77"/>
      <c r="AN2111" s="77"/>
      <c r="AO2111" s="77"/>
      <c r="AP2111" s="77"/>
      <c r="AQ2111" s="77"/>
      <c r="AR2111" s="77"/>
      <c r="AS2111" s="77"/>
      <c r="AT2111" s="77"/>
      <c r="AU2111" s="77"/>
    </row>
    <row r="2112" spans="1:47">
      <c r="A2112" s="77" t="s">
        <v>2304</v>
      </c>
      <c r="B2112" s="77" t="s">
        <v>2673</v>
      </c>
      <c r="C2112" s="78">
        <v>42642</v>
      </c>
      <c r="D2112" s="77" t="s">
        <v>4599</v>
      </c>
      <c r="E2112" s="94">
        <v>146.19999999999999</v>
      </c>
      <c r="F2112" s="77" t="s">
        <v>94</v>
      </c>
      <c r="G2112" s="77" t="s">
        <v>94</v>
      </c>
      <c r="H2112" s="77"/>
      <c r="I2112" s="77"/>
      <c r="J2112" s="77"/>
      <c r="K2112" s="79"/>
      <c r="L2112" s="77"/>
      <c r="P2112" s="77"/>
      <c r="Q2112" s="77"/>
      <c r="R2112" s="77"/>
      <c r="S2112" s="77"/>
      <c r="V2112" s="77"/>
      <c r="W2112" s="77"/>
      <c r="X2112" s="77"/>
      <c r="Y2112" s="79"/>
      <c r="Z2112" s="79"/>
      <c r="AA2112" s="79"/>
      <c r="AB2112" s="79"/>
      <c r="AC2112" s="79"/>
      <c r="AD2112" s="79"/>
      <c r="AE2112" s="78"/>
      <c r="AF2112" s="77"/>
      <c r="AG2112" s="77"/>
      <c r="AH2112" s="77"/>
      <c r="AI2112" s="77"/>
      <c r="AJ2112" s="77"/>
      <c r="AK2112" s="77"/>
      <c r="AL2112" s="77"/>
      <c r="AM2112" s="77"/>
      <c r="AN2112" s="77"/>
      <c r="AO2112" s="77"/>
      <c r="AP2112" s="77"/>
      <c r="AQ2112" s="77"/>
      <c r="AR2112" s="77"/>
      <c r="AS2112" s="77"/>
      <c r="AT2112" s="77"/>
      <c r="AU2112" s="77"/>
    </row>
    <row r="2113" spans="1:47">
      <c r="A2113" s="77" t="s">
        <v>2304</v>
      </c>
      <c r="B2113" s="77" t="s">
        <v>2673</v>
      </c>
      <c r="C2113" s="78">
        <v>42642</v>
      </c>
      <c r="D2113" s="77" t="s">
        <v>4600</v>
      </c>
      <c r="E2113" s="94">
        <v>156.83000000000001</v>
      </c>
      <c r="F2113" s="77" t="s">
        <v>94</v>
      </c>
      <c r="G2113" s="77" t="s">
        <v>3660</v>
      </c>
      <c r="H2113" s="77"/>
      <c r="I2113" s="77"/>
      <c r="J2113" s="77"/>
      <c r="K2113" s="79"/>
      <c r="L2113" s="77"/>
      <c r="P2113" s="77"/>
      <c r="Q2113" s="77"/>
      <c r="R2113" s="77"/>
      <c r="S2113" s="77"/>
      <c r="V2113" s="77"/>
      <c r="W2113" s="77"/>
      <c r="X2113" s="77"/>
      <c r="Y2113" s="79"/>
      <c r="Z2113" s="79"/>
      <c r="AA2113" s="79"/>
      <c r="AB2113" s="79"/>
      <c r="AC2113" s="79"/>
      <c r="AD2113" s="79"/>
      <c r="AE2113" s="78"/>
      <c r="AF2113" s="77"/>
      <c r="AG2113" s="77"/>
      <c r="AH2113" s="77"/>
      <c r="AI2113" s="77"/>
      <c r="AJ2113" s="77"/>
      <c r="AK2113" s="77"/>
      <c r="AL2113" s="77"/>
      <c r="AM2113" s="77"/>
      <c r="AN2113" s="77"/>
      <c r="AO2113" s="77"/>
      <c r="AP2113" s="77"/>
      <c r="AQ2113" s="77"/>
      <c r="AR2113" s="77"/>
      <c r="AS2113" s="77"/>
      <c r="AT2113" s="77"/>
      <c r="AU2113" s="77"/>
    </row>
    <row r="2114" spans="1:47">
      <c r="A2114" s="77" t="s">
        <v>2304</v>
      </c>
      <c r="B2114" s="77" t="s">
        <v>2673</v>
      </c>
      <c r="C2114" s="78">
        <v>42642</v>
      </c>
      <c r="D2114" s="77" t="s">
        <v>4601</v>
      </c>
      <c r="E2114" s="94">
        <v>158.30000000000001</v>
      </c>
      <c r="F2114" s="77" t="s">
        <v>94</v>
      </c>
      <c r="G2114" s="77" t="s">
        <v>108</v>
      </c>
      <c r="H2114" s="77"/>
      <c r="I2114" s="77"/>
      <c r="J2114" s="77"/>
      <c r="K2114" s="79"/>
      <c r="L2114" s="77"/>
      <c r="P2114" s="77"/>
      <c r="Q2114" s="77"/>
      <c r="R2114" s="77"/>
      <c r="S2114" s="77"/>
      <c r="V2114" s="77"/>
      <c r="W2114" s="77"/>
      <c r="X2114" s="77"/>
      <c r="Y2114" s="79"/>
      <c r="Z2114" s="79"/>
      <c r="AA2114" s="79"/>
      <c r="AB2114" s="79"/>
      <c r="AC2114" s="79"/>
      <c r="AD2114" s="79"/>
      <c r="AE2114" s="78"/>
      <c r="AF2114" s="77"/>
      <c r="AG2114" s="77"/>
      <c r="AH2114" s="77"/>
      <c r="AI2114" s="77"/>
      <c r="AJ2114" s="77"/>
      <c r="AK2114" s="77"/>
      <c r="AL2114" s="77"/>
      <c r="AM2114" s="77"/>
      <c r="AN2114" s="77"/>
      <c r="AO2114" s="77"/>
      <c r="AP2114" s="77"/>
      <c r="AQ2114" s="77"/>
      <c r="AR2114" s="77"/>
      <c r="AS2114" s="77"/>
      <c r="AT2114" s="77"/>
      <c r="AU2114" s="77"/>
    </row>
    <row r="2115" spans="1:47">
      <c r="A2115" s="77" t="s">
        <v>2304</v>
      </c>
      <c r="B2115" s="77" t="s">
        <v>2673</v>
      </c>
      <c r="C2115" s="78">
        <v>42642</v>
      </c>
      <c r="D2115" s="77" t="s">
        <v>4602</v>
      </c>
      <c r="E2115" s="94">
        <v>162.18</v>
      </c>
      <c r="F2115" s="77" t="s">
        <v>94</v>
      </c>
      <c r="G2115" s="77" t="s">
        <v>152</v>
      </c>
      <c r="H2115" s="77"/>
      <c r="I2115" s="77"/>
      <c r="J2115" s="77"/>
      <c r="K2115" s="79"/>
      <c r="L2115" s="77"/>
      <c r="P2115" s="77"/>
      <c r="Q2115" s="77"/>
      <c r="R2115" s="77"/>
      <c r="S2115" s="77"/>
      <c r="V2115" s="77"/>
      <c r="W2115" s="77"/>
      <c r="X2115" s="77"/>
      <c r="Y2115" s="79"/>
      <c r="Z2115" s="79"/>
      <c r="AA2115" s="79"/>
      <c r="AB2115" s="79"/>
      <c r="AC2115" s="79"/>
      <c r="AD2115" s="79"/>
      <c r="AE2115" s="78"/>
      <c r="AF2115" s="77"/>
      <c r="AG2115" s="77"/>
      <c r="AH2115" s="77"/>
      <c r="AI2115" s="77"/>
      <c r="AJ2115" s="77"/>
      <c r="AK2115" s="77"/>
      <c r="AL2115" s="77"/>
      <c r="AM2115" s="77"/>
      <c r="AN2115" s="77"/>
      <c r="AO2115" s="77"/>
      <c r="AP2115" s="77"/>
      <c r="AQ2115" s="77"/>
      <c r="AR2115" s="77"/>
      <c r="AS2115" s="77"/>
      <c r="AT2115" s="77"/>
      <c r="AU2115" s="77"/>
    </row>
    <row r="2116" spans="1:47">
      <c r="A2116" s="77" t="s">
        <v>2304</v>
      </c>
      <c r="B2116" s="77" t="s">
        <v>2673</v>
      </c>
      <c r="C2116" s="78">
        <v>42642</v>
      </c>
      <c r="D2116" s="77" t="s">
        <v>4603</v>
      </c>
      <c r="E2116" s="94">
        <v>169.64</v>
      </c>
      <c r="F2116" s="77" t="s">
        <v>94</v>
      </c>
      <c r="G2116" s="77" t="s">
        <v>135</v>
      </c>
      <c r="H2116" s="77"/>
      <c r="I2116" s="77"/>
      <c r="J2116" s="77"/>
      <c r="K2116" s="79"/>
      <c r="L2116" s="77"/>
      <c r="P2116" s="77"/>
      <c r="Q2116" s="77"/>
      <c r="R2116" s="77"/>
      <c r="S2116" s="77"/>
      <c r="V2116" s="77"/>
      <c r="W2116" s="77"/>
      <c r="X2116" s="77"/>
      <c r="Y2116" s="79"/>
      <c r="Z2116" s="79"/>
      <c r="AA2116" s="79"/>
      <c r="AB2116" s="79"/>
      <c r="AC2116" s="79"/>
      <c r="AD2116" s="79"/>
      <c r="AE2116" s="78"/>
      <c r="AF2116" s="77"/>
      <c r="AG2116" s="77"/>
      <c r="AH2116" s="77"/>
      <c r="AI2116" s="77"/>
      <c r="AJ2116" s="77"/>
      <c r="AK2116" s="77"/>
      <c r="AL2116" s="77"/>
      <c r="AM2116" s="77"/>
      <c r="AN2116" s="77"/>
      <c r="AO2116" s="77"/>
      <c r="AP2116" s="77"/>
      <c r="AQ2116" s="77"/>
      <c r="AR2116" s="77"/>
      <c r="AS2116" s="77"/>
      <c r="AT2116" s="77"/>
      <c r="AU2116" s="77"/>
    </row>
    <row r="2117" spans="1:47">
      <c r="A2117" s="77" t="s">
        <v>2304</v>
      </c>
      <c r="B2117" s="77" t="s">
        <v>2673</v>
      </c>
      <c r="C2117" s="78">
        <v>42642</v>
      </c>
      <c r="D2117" s="77" t="s">
        <v>4604</v>
      </c>
      <c r="E2117" s="94">
        <v>180.98</v>
      </c>
      <c r="F2117" s="77" t="s">
        <v>94</v>
      </c>
      <c r="G2117" s="77" t="s">
        <v>135</v>
      </c>
      <c r="H2117" s="77"/>
      <c r="I2117" s="77"/>
      <c r="J2117" s="77"/>
      <c r="K2117" s="79"/>
      <c r="L2117" s="77"/>
      <c r="P2117" s="77"/>
      <c r="Q2117" s="77"/>
      <c r="R2117" s="77"/>
      <c r="S2117" s="77"/>
      <c r="V2117" s="77"/>
      <c r="W2117" s="77"/>
      <c r="X2117" s="77"/>
      <c r="Y2117" s="79"/>
      <c r="Z2117" s="79"/>
      <c r="AA2117" s="79"/>
      <c r="AB2117" s="79"/>
      <c r="AC2117" s="79"/>
      <c r="AD2117" s="79"/>
      <c r="AE2117" s="78"/>
      <c r="AF2117" s="77"/>
      <c r="AG2117" s="77"/>
      <c r="AH2117" s="77"/>
      <c r="AI2117" s="77"/>
      <c r="AJ2117" s="77"/>
      <c r="AK2117" s="77"/>
      <c r="AL2117" s="77"/>
      <c r="AM2117" s="77"/>
      <c r="AN2117" s="77"/>
      <c r="AO2117" s="77"/>
      <c r="AP2117" s="77"/>
      <c r="AQ2117" s="77"/>
      <c r="AR2117" s="77"/>
      <c r="AS2117" s="77"/>
      <c r="AT2117" s="77"/>
      <c r="AU2117" s="77"/>
    </row>
    <row r="2118" spans="1:47">
      <c r="A2118" s="77" t="s">
        <v>2304</v>
      </c>
      <c r="B2118" s="77" t="s">
        <v>2673</v>
      </c>
      <c r="C2118" s="78">
        <v>42642</v>
      </c>
      <c r="D2118" s="77" t="s">
        <v>4605</v>
      </c>
      <c r="E2118" s="94">
        <v>182.43</v>
      </c>
      <c r="F2118" s="77" t="s">
        <v>94</v>
      </c>
      <c r="G2118" s="77" t="s">
        <v>2051</v>
      </c>
      <c r="H2118" s="77"/>
      <c r="I2118" s="77"/>
      <c r="J2118" s="77"/>
      <c r="K2118" s="79"/>
      <c r="L2118" s="77"/>
      <c r="P2118" s="77"/>
      <c r="Q2118" s="77"/>
      <c r="R2118" s="77"/>
      <c r="S2118" s="77"/>
      <c r="V2118" s="77"/>
      <c r="W2118" s="77"/>
      <c r="X2118" s="77"/>
      <c r="Y2118" s="79"/>
      <c r="Z2118" s="79"/>
      <c r="AA2118" s="79"/>
      <c r="AB2118" s="79"/>
      <c r="AC2118" s="79"/>
      <c r="AD2118" s="79"/>
      <c r="AE2118" s="78"/>
      <c r="AF2118" s="77"/>
      <c r="AG2118" s="77"/>
      <c r="AH2118" s="77"/>
      <c r="AI2118" s="77"/>
      <c r="AJ2118" s="77"/>
      <c r="AK2118" s="77"/>
      <c r="AL2118" s="77"/>
      <c r="AM2118" s="77"/>
      <c r="AN2118" s="77"/>
      <c r="AO2118" s="77"/>
      <c r="AP2118" s="77"/>
      <c r="AQ2118" s="77"/>
      <c r="AR2118" s="77"/>
      <c r="AS2118" s="77"/>
      <c r="AT2118" s="77"/>
      <c r="AU2118" s="77"/>
    </row>
    <row r="2119" spans="1:47">
      <c r="A2119" s="77" t="s">
        <v>2304</v>
      </c>
      <c r="B2119" s="77" t="s">
        <v>2673</v>
      </c>
      <c r="C2119" s="78">
        <v>42642</v>
      </c>
      <c r="D2119" s="77" t="s">
        <v>4606</v>
      </c>
      <c r="E2119" s="94">
        <v>182.52</v>
      </c>
      <c r="F2119" s="77" t="s">
        <v>94</v>
      </c>
      <c r="G2119" s="77" t="s">
        <v>108</v>
      </c>
      <c r="H2119" s="77"/>
      <c r="I2119" s="77"/>
      <c r="J2119" s="77"/>
      <c r="K2119" s="79"/>
      <c r="L2119" s="77"/>
      <c r="P2119" s="77"/>
      <c r="Q2119" s="77"/>
      <c r="R2119" s="77"/>
      <c r="S2119" s="77"/>
      <c r="V2119" s="77"/>
      <c r="W2119" s="77"/>
      <c r="X2119" s="77"/>
      <c r="Y2119" s="79"/>
      <c r="Z2119" s="79"/>
      <c r="AA2119" s="79"/>
      <c r="AB2119" s="79"/>
      <c r="AC2119" s="79"/>
      <c r="AD2119" s="79"/>
      <c r="AE2119" s="78"/>
      <c r="AF2119" s="77"/>
      <c r="AG2119" s="77"/>
      <c r="AH2119" s="77"/>
      <c r="AI2119" s="77"/>
      <c r="AJ2119" s="77"/>
      <c r="AK2119" s="77"/>
      <c r="AL2119" s="77"/>
      <c r="AM2119" s="77"/>
      <c r="AN2119" s="77"/>
      <c r="AO2119" s="77"/>
      <c r="AP2119" s="77"/>
      <c r="AQ2119" s="77"/>
      <c r="AR2119" s="77"/>
      <c r="AS2119" s="77"/>
      <c r="AT2119" s="77"/>
      <c r="AU2119" s="77"/>
    </row>
    <row r="2120" spans="1:47">
      <c r="A2120" s="77" t="s">
        <v>2304</v>
      </c>
      <c r="B2120" s="77" t="s">
        <v>2673</v>
      </c>
      <c r="C2120" s="78">
        <v>42642</v>
      </c>
      <c r="D2120" s="77" t="s">
        <v>4607</v>
      </c>
      <c r="E2120" s="94">
        <v>193.35</v>
      </c>
      <c r="F2120" s="77" t="s">
        <v>94</v>
      </c>
      <c r="G2120" s="77" t="s">
        <v>3660</v>
      </c>
      <c r="H2120" s="77"/>
      <c r="I2120" s="77"/>
      <c r="J2120" s="77"/>
      <c r="K2120" s="79"/>
      <c r="L2120" s="77"/>
      <c r="P2120" s="77"/>
      <c r="Q2120" s="77"/>
      <c r="R2120" s="77"/>
      <c r="S2120" s="77"/>
      <c r="V2120" s="77"/>
      <c r="W2120" s="77"/>
      <c r="X2120" s="77"/>
      <c r="Y2120" s="79"/>
      <c r="Z2120" s="79"/>
      <c r="AA2120" s="79"/>
      <c r="AB2120" s="79"/>
      <c r="AC2120" s="79"/>
      <c r="AD2120" s="79"/>
      <c r="AE2120" s="78"/>
      <c r="AF2120" s="77"/>
      <c r="AG2120" s="77"/>
      <c r="AH2120" s="77"/>
      <c r="AI2120" s="77"/>
      <c r="AJ2120" s="77"/>
      <c r="AK2120" s="77"/>
      <c r="AL2120" s="77"/>
      <c r="AM2120" s="77"/>
      <c r="AN2120" s="77"/>
      <c r="AO2120" s="77"/>
      <c r="AP2120" s="77"/>
      <c r="AQ2120" s="77"/>
      <c r="AR2120" s="77"/>
      <c r="AS2120" s="77"/>
      <c r="AT2120" s="77"/>
      <c r="AU2120" s="77"/>
    </row>
    <row r="2121" spans="1:47">
      <c r="A2121" s="77" t="s">
        <v>2304</v>
      </c>
      <c r="B2121" s="77" t="s">
        <v>2673</v>
      </c>
      <c r="C2121" s="78">
        <v>42642</v>
      </c>
      <c r="D2121" s="77" t="s">
        <v>4608</v>
      </c>
      <c r="E2121" s="94">
        <v>193.35</v>
      </c>
      <c r="F2121" s="77" t="s">
        <v>94</v>
      </c>
      <c r="G2121" s="77" t="s">
        <v>324</v>
      </c>
      <c r="H2121" s="77"/>
      <c r="I2121" s="77"/>
      <c r="J2121" s="77"/>
      <c r="K2121" s="79"/>
      <c r="L2121" s="77"/>
      <c r="P2121" s="77"/>
      <c r="Q2121" s="77"/>
      <c r="R2121" s="77"/>
      <c r="S2121" s="77"/>
      <c r="V2121" s="77"/>
      <c r="W2121" s="77"/>
      <c r="X2121" s="77"/>
      <c r="Y2121" s="79"/>
      <c r="Z2121" s="79"/>
      <c r="AA2121" s="79"/>
      <c r="AB2121" s="79"/>
      <c r="AC2121" s="79"/>
      <c r="AD2121" s="79"/>
      <c r="AE2121" s="78"/>
      <c r="AF2121" s="77"/>
      <c r="AG2121" s="77"/>
      <c r="AH2121" s="77"/>
      <c r="AI2121" s="77"/>
      <c r="AJ2121" s="77"/>
      <c r="AK2121" s="77"/>
      <c r="AL2121" s="77"/>
      <c r="AM2121" s="77"/>
      <c r="AN2121" s="77"/>
      <c r="AO2121" s="77"/>
      <c r="AP2121" s="77"/>
      <c r="AQ2121" s="77"/>
      <c r="AR2121" s="77"/>
      <c r="AS2121" s="77"/>
      <c r="AT2121" s="77"/>
      <c r="AU2121" s="77"/>
    </row>
    <row r="2122" spans="1:47">
      <c r="A2122" s="77" t="s">
        <v>2304</v>
      </c>
      <c r="B2122" s="77" t="s">
        <v>2673</v>
      </c>
      <c r="C2122" s="78">
        <v>42642</v>
      </c>
      <c r="D2122" s="77" t="s">
        <v>4609</v>
      </c>
      <c r="E2122" s="94">
        <v>194.61</v>
      </c>
      <c r="F2122" s="77" t="s">
        <v>94</v>
      </c>
      <c r="G2122" s="77" t="s">
        <v>288</v>
      </c>
      <c r="H2122" s="77"/>
      <c r="I2122" s="77"/>
      <c r="J2122" s="77"/>
      <c r="K2122" s="79"/>
      <c r="L2122" s="77"/>
      <c r="P2122" s="77"/>
      <c r="Q2122" s="77"/>
      <c r="R2122" s="77"/>
      <c r="S2122" s="77"/>
      <c r="V2122" s="77"/>
      <c r="W2122" s="77"/>
      <c r="X2122" s="77"/>
      <c r="Y2122" s="79"/>
      <c r="Z2122" s="79"/>
      <c r="AA2122" s="79"/>
      <c r="AB2122" s="79"/>
      <c r="AC2122" s="79"/>
      <c r="AD2122" s="79"/>
      <c r="AE2122" s="78"/>
      <c r="AF2122" s="77"/>
      <c r="AG2122" s="77"/>
      <c r="AH2122" s="77"/>
      <c r="AI2122" s="77"/>
      <c r="AJ2122" s="77"/>
      <c r="AK2122" s="77"/>
      <c r="AL2122" s="77"/>
      <c r="AM2122" s="77"/>
      <c r="AN2122" s="77"/>
      <c r="AO2122" s="77"/>
      <c r="AP2122" s="77"/>
      <c r="AQ2122" s="77"/>
      <c r="AR2122" s="77"/>
      <c r="AS2122" s="77"/>
      <c r="AT2122" s="77"/>
      <c r="AU2122" s="77"/>
    </row>
    <row r="2123" spans="1:47">
      <c r="A2123" s="77" t="s">
        <v>2304</v>
      </c>
      <c r="B2123" s="77" t="s">
        <v>2673</v>
      </c>
      <c r="C2123" s="78">
        <v>42642</v>
      </c>
      <c r="D2123" s="77" t="s">
        <v>4610</v>
      </c>
      <c r="E2123" s="94">
        <v>198.41</v>
      </c>
      <c r="F2123" s="77" t="s">
        <v>94</v>
      </c>
      <c r="G2123" s="77" t="s">
        <v>317</v>
      </c>
      <c r="H2123" s="77"/>
      <c r="I2123" s="77"/>
      <c r="J2123" s="77"/>
      <c r="K2123" s="79"/>
      <c r="L2123" s="77"/>
      <c r="P2123" s="77"/>
      <c r="Q2123" s="77"/>
      <c r="R2123" s="77"/>
      <c r="S2123" s="77"/>
      <c r="V2123" s="77"/>
      <c r="W2123" s="77"/>
      <c r="X2123" s="77"/>
      <c r="Y2123" s="79"/>
      <c r="Z2123" s="79"/>
      <c r="AA2123" s="79"/>
      <c r="AB2123" s="79"/>
      <c r="AC2123" s="79"/>
      <c r="AD2123" s="79"/>
      <c r="AE2123" s="78"/>
      <c r="AF2123" s="77"/>
      <c r="AG2123" s="77"/>
      <c r="AH2123" s="77"/>
      <c r="AI2123" s="77"/>
      <c r="AJ2123" s="77"/>
      <c r="AK2123" s="77"/>
      <c r="AL2123" s="77"/>
      <c r="AM2123" s="77"/>
      <c r="AN2123" s="77"/>
      <c r="AO2123" s="77"/>
      <c r="AP2123" s="77"/>
      <c r="AQ2123" s="77"/>
      <c r="AR2123" s="77"/>
      <c r="AS2123" s="77"/>
      <c r="AT2123" s="77"/>
      <c r="AU2123" s="77"/>
    </row>
    <row r="2124" spans="1:47">
      <c r="A2124" s="77" t="s">
        <v>2304</v>
      </c>
      <c r="B2124" s="77" t="s">
        <v>2673</v>
      </c>
      <c r="C2124" s="78">
        <v>42642</v>
      </c>
      <c r="D2124" s="77" t="s">
        <v>4611</v>
      </c>
      <c r="E2124" s="94">
        <v>214.33</v>
      </c>
      <c r="F2124" s="77" t="s">
        <v>94</v>
      </c>
      <c r="G2124" s="77" t="s">
        <v>3660</v>
      </c>
      <c r="H2124" s="77"/>
      <c r="I2124" s="77"/>
      <c r="J2124" s="77"/>
      <c r="K2124" s="79"/>
      <c r="L2124" s="77"/>
      <c r="P2124" s="77"/>
      <c r="Q2124" s="77"/>
      <c r="R2124" s="77"/>
      <c r="S2124" s="77"/>
      <c r="V2124" s="77"/>
      <c r="W2124" s="77"/>
      <c r="X2124" s="77"/>
      <c r="Y2124" s="79"/>
      <c r="Z2124" s="79"/>
      <c r="AA2124" s="79"/>
      <c r="AB2124" s="79"/>
      <c r="AC2124" s="79"/>
      <c r="AD2124" s="79"/>
      <c r="AE2124" s="78"/>
      <c r="AF2124" s="77"/>
      <c r="AG2124" s="77"/>
      <c r="AH2124" s="77"/>
      <c r="AI2124" s="77"/>
      <c r="AJ2124" s="77"/>
      <c r="AK2124" s="77"/>
      <c r="AL2124" s="77"/>
      <c r="AM2124" s="77"/>
      <c r="AN2124" s="77"/>
      <c r="AO2124" s="77"/>
      <c r="AP2124" s="77"/>
      <c r="AQ2124" s="77"/>
      <c r="AR2124" s="77"/>
      <c r="AS2124" s="77"/>
      <c r="AT2124" s="77"/>
      <c r="AU2124" s="77"/>
    </row>
    <row r="2125" spans="1:47">
      <c r="A2125" s="77" t="s">
        <v>2304</v>
      </c>
      <c r="B2125" s="77" t="s">
        <v>2673</v>
      </c>
      <c r="C2125" s="78">
        <v>42642</v>
      </c>
      <c r="D2125" s="77" t="s">
        <v>4612</v>
      </c>
      <c r="E2125" s="94">
        <v>218.5</v>
      </c>
      <c r="F2125" s="77" t="s">
        <v>94</v>
      </c>
      <c r="G2125" s="77" t="s">
        <v>152</v>
      </c>
      <c r="H2125" s="77"/>
      <c r="I2125" s="77"/>
      <c r="J2125" s="77"/>
      <c r="K2125" s="79"/>
      <c r="L2125" s="77"/>
      <c r="P2125" s="77"/>
      <c r="Q2125" s="77"/>
      <c r="R2125" s="77"/>
      <c r="S2125" s="77"/>
      <c r="V2125" s="77"/>
      <c r="W2125" s="77"/>
      <c r="X2125" s="77"/>
      <c r="Y2125" s="79"/>
      <c r="Z2125" s="79"/>
      <c r="AA2125" s="79"/>
      <c r="AB2125" s="79"/>
      <c r="AC2125" s="79"/>
      <c r="AD2125" s="79"/>
      <c r="AE2125" s="78"/>
      <c r="AF2125" s="77"/>
      <c r="AG2125" s="77"/>
      <c r="AH2125" s="77"/>
      <c r="AI2125" s="77"/>
      <c r="AJ2125" s="77"/>
      <c r="AK2125" s="77"/>
      <c r="AL2125" s="77"/>
      <c r="AM2125" s="77"/>
      <c r="AN2125" s="77"/>
      <c r="AO2125" s="77"/>
      <c r="AP2125" s="77"/>
      <c r="AQ2125" s="77"/>
      <c r="AR2125" s="77"/>
      <c r="AS2125" s="77"/>
      <c r="AT2125" s="77"/>
      <c r="AU2125" s="77"/>
    </row>
    <row r="2126" spans="1:47">
      <c r="A2126" s="77" t="s">
        <v>2304</v>
      </c>
      <c r="B2126" s="77" t="s">
        <v>2673</v>
      </c>
      <c r="C2126" s="78">
        <v>42642</v>
      </c>
      <c r="D2126" s="77" t="s">
        <v>4613</v>
      </c>
      <c r="E2126" s="94">
        <v>222.56</v>
      </c>
      <c r="F2126" s="77" t="s">
        <v>94</v>
      </c>
      <c r="G2126" s="77" t="s">
        <v>3660</v>
      </c>
      <c r="H2126" s="77"/>
      <c r="I2126" s="77"/>
      <c r="J2126" s="77"/>
      <c r="K2126" s="79"/>
      <c r="L2126" s="77"/>
      <c r="P2126" s="77"/>
      <c r="Q2126" s="77"/>
      <c r="R2126" s="77"/>
      <c r="S2126" s="77"/>
      <c r="V2126" s="77"/>
      <c r="W2126" s="77"/>
      <c r="X2126" s="77"/>
      <c r="Y2126" s="79"/>
      <c r="Z2126" s="79"/>
      <c r="AA2126" s="79"/>
      <c r="AB2126" s="79"/>
      <c r="AC2126" s="79"/>
      <c r="AD2126" s="79"/>
      <c r="AE2126" s="78"/>
      <c r="AF2126" s="77"/>
      <c r="AG2126" s="77"/>
      <c r="AH2126" s="77"/>
      <c r="AI2126" s="77"/>
      <c r="AJ2126" s="77"/>
      <c r="AK2126" s="77"/>
      <c r="AL2126" s="77"/>
      <c r="AM2126" s="77"/>
      <c r="AN2126" s="77"/>
      <c r="AO2126" s="77"/>
      <c r="AP2126" s="77"/>
      <c r="AQ2126" s="77"/>
      <c r="AR2126" s="77"/>
      <c r="AS2126" s="77"/>
      <c r="AT2126" s="77"/>
      <c r="AU2126" s="77"/>
    </row>
    <row r="2127" spans="1:47">
      <c r="A2127" s="77" t="s">
        <v>2304</v>
      </c>
      <c r="B2127" s="77" t="s">
        <v>2673</v>
      </c>
      <c r="C2127" s="78">
        <v>42642</v>
      </c>
      <c r="D2127" s="77" t="s">
        <v>4614</v>
      </c>
      <c r="E2127" s="94">
        <v>223.84</v>
      </c>
      <c r="F2127" s="77" t="s">
        <v>94</v>
      </c>
      <c r="G2127" s="77" t="s">
        <v>152</v>
      </c>
      <c r="H2127" s="77"/>
      <c r="I2127" s="77"/>
      <c r="J2127" s="77"/>
      <c r="K2127" s="79"/>
      <c r="L2127" s="77"/>
      <c r="P2127" s="77"/>
      <c r="Q2127" s="77"/>
      <c r="R2127" s="77"/>
      <c r="S2127" s="77"/>
      <c r="V2127" s="77"/>
      <c r="W2127" s="77"/>
      <c r="X2127" s="77"/>
      <c r="Y2127" s="79"/>
      <c r="Z2127" s="79"/>
      <c r="AA2127" s="79"/>
      <c r="AB2127" s="79"/>
      <c r="AC2127" s="79"/>
      <c r="AD2127" s="79"/>
      <c r="AE2127" s="78"/>
      <c r="AF2127" s="77"/>
      <c r="AG2127" s="77"/>
      <c r="AH2127" s="77"/>
      <c r="AI2127" s="77"/>
      <c r="AJ2127" s="77"/>
      <c r="AK2127" s="77"/>
      <c r="AL2127" s="77"/>
      <c r="AM2127" s="77"/>
      <c r="AN2127" s="77"/>
      <c r="AO2127" s="77"/>
      <c r="AP2127" s="77"/>
      <c r="AQ2127" s="77"/>
      <c r="AR2127" s="77"/>
      <c r="AS2127" s="77"/>
      <c r="AT2127" s="77"/>
      <c r="AU2127" s="77"/>
    </row>
    <row r="2128" spans="1:47">
      <c r="A2128" s="77" t="s">
        <v>2304</v>
      </c>
      <c r="B2128" s="77" t="s">
        <v>2673</v>
      </c>
      <c r="C2128" s="78">
        <v>42642</v>
      </c>
      <c r="D2128" s="77" t="s">
        <v>4615</v>
      </c>
      <c r="E2128" s="94">
        <v>234.84</v>
      </c>
      <c r="F2128" s="77" t="s">
        <v>94</v>
      </c>
      <c r="G2128" s="77" t="s">
        <v>340</v>
      </c>
      <c r="H2128" s="77"/>
      <c r="I2128" s="77"/>
      <c r="J2128" s="77"/>
      <c r="K2128" s="79"/>
      <c r="L2128" s="77"/>
      <c r="P2128" s="77"/>
      <c r="Q2128" s="77"/>
      <c r="R2128" s="77"/>
      <c r="S2128" s="77"/>
      <c r="V2128" s="77"/>
      <c r="W2128" s="77"/>
      <c r="X2128" s="77"/>
      <c r="Y2128" s="79"/>
      <c r="Z2128" s="79"/>
      <c r="AA2128" s="79"/>
      <c r="AB2128" s="79"/>
      <c r="AC2128" s="79"/>
      <c r="AD2128" s="79"/>
      <c r="AE2128" s="78"/>
      <c r="AF2128" s="77"/>
      <c r="AG2128" s="77"/>
      <c r="AH2128" s="77"/>
      <c r="AI2128" s="77"/>
      <c r="AJ2128" s="77"/>
      <c r="AK2128" s="77"/>
      <c r="AL2128" s="77"/>
      <c r="AM2128" s="77"/>
      <c r="AN2128" s="77"/>
      <c r="AO2128" s="77"/>
      <c r="AP2128" s="77"/>
      <c r="AQ2128" s="77"/>
      <c r="AR2128" s="77"/>
      <c r="AS2128" s="77"/>
      <c r="AT2128" s="77"/>
      <c r="AU2128" s="77"/>
    </row>
    <row r="2129" spans="1:47">
      <c r="A2129" s="77" t="s">
        <v>2304</v>
      </c>
      <c r="B2129" s="77" t="s">
        <v>2673</v>
      </c>
      <c r="C2129" s="78">
        <v>42642</v>
      </c>
      <c r="D2129" s="77" t="s">
        <v>4616</v>
      </c>
      <c r="E2129" s="94">
        <v>236.84</v>
      </c>
      <c r="F2129" s="77" t="s">
        <v>94</v>
      </c>
      <c r="G2129" s="77" t="s">
        <v>108</v>
      </c>
      <c r="H2129" s="77"/>
      <c r="I2129" s="77"/>
      <c r="J2129" s="77"/>
      <c r="K2129" s="79"/>
      <c r="L2129" s="77"/>
      <c r="P2129" s="77"/>
      <c r="Q2129" s="77"/>
      <c r="R2129" s="77"/>
      <c r="S2129" s="77"/>
      <c r="V2129" s="77"/>
      <c r="W2129" s="77"/>
      <c r="X2129" s="77"/>
      <c r="Y2129" s="79"/>
      <c r="Z2129" s="79"/>
      <c r="AA2129" s="79"/>
      <c r="AB2129" s="79"/>
      <c r="AC2129" s="79"/>
      <c r="AD2129" s="79"/>
      <c r="AE2129" s="78"/>
      <c r="AF2129" s="77"/>
      <c r="AG2129" s="77"/>
      <c r="AH2129" s="77"/>
      <c r="AI2129" s="77"/>
      <c r="AJ2129" s="77"/>
      <c r="AK2129" s="77"/>
      <c r="AL2129" s="77"/>
      <c r="AM2129" s="77"/>
      <c r="AN2129" s="77"/>
      <c r="AO2129" s="77"/>
      <c r="AP2129" s="77"/>
      <c r="AQ2129" s="77"/>
      <c r="AR2129" s="77"/>
      <c r="AS2129" s="77"/>
      <c r="AT2129" s="77"/>
      <c r="AU2129" s="77"/>
    </row>
    <row r="2130" spans="1:47">
      <c r="A2130" s="77" t="s">
        <v>2304</v>
      </c>
      <c r="B2130" s="77" t="s">
        <v>2673</v>
      </c>
      <c r="C2130" s="78">
        <v>42642</v>
      </c>
      <c r="D2130" s="77" t="s">
        <v>4617</v>
      </c>
      <c r="E2130" s="94">
        <v>238.65</v>
      </c>
      <c r="F2130" s="77" t="s">
        <v>94</v>
      </c>
      <c r="G2130" s="77" t="s">
        <v>308</v>
      </c>
      <c r="H2130" s="77"/>
      <c r="I2130" s="77"/>
      <c r="J2130" s="77"/>
      <c r="K2130" s="79"/>
      <c r="L2130" s="77"/>
      <c r="P2130" s="77"/>
      <c r="Q2130" s="77"/>
      <c r="R2130" s="77"/>
      <c r="S2130" s="77"/>
      <c r="V2130" s="77"/>
      <c r="W2130" s="77"/>
      <c r="X2130" s="77"/>
      <c r="Y2130" s="79"/>
      <c r="Z2130" s="79"/>
      <c r="AA2130" s="79"/>
      <c r="AB2130" s="79"/>
      <c r="AC2130" s="79"/>
      <c r="AD2130" s="79"/>
      <c r="AE2130" s="78"/>
      <c r="AF2130" s="77"/>
      <c r="AG2130" s="77"/>
      <c r="AH2130" s="77"/>
      <c r="AI2130" s="77"/>
      <c r="AJ2130" s="77"/>
      <c r="AK2130" s="77"/>
      <c r="AL2130" s="77"/>
      <c r="AM2130" s="77"/>
      <c r="AN2130" s="77"/>
      <c r="AO2130" s="77"/>
      <c r="AP2130" s="77"/>
      <c r="AQ2130" s="77"/>
      <c r="AR2130" s="77"/>
      <c r="AS2130" s="77"/>
      <c r="AT2130" s="77"/>
      <c r="AU2130" s="77"/>
    </row>
    <row r="2131" spans="1:47">
      <c r="A2131" s="77" t="s">
        <v>2304</v>
      </c>
      <c r="B2131" s="77" t="s">
        <v>2673</v>
      </c>
      <c r="C2131" s="78">
        <v>42642</v>
      </c>
      <c r="D2131" s="77" t="s">
        <v>4618</v>
      </c>
      <c r="E2131" s="94">
        <v>248.99</v>
      </c>
      <c r="F2131" s="77" t="s">
        <v>94</v>
      </c>
      <c r="G2131" s="77" t="s">
        <v>138</v>
      </c>
      <c r="H2131" s="77"/>
      <c r="I2131" s="77"/>
      <c r="J2131" s="77"/>
      <c r="K2131" s="79"/>
      <c r="L2131" s="77"/>
      <c r="P2131" s="77"/>
      <c r="Q2131" s="77"/>
      <c r="R2131" s="77"/>
      <c r="S2131" s="77"/>
      <c r="V2131" s="77"/>
      <c r="W2131" s="77"/>
      <c r="X2131" s="77"/>
      <c r="Y2131" s="79"/>
      <c r="Z2131" s="79"/>
      <c r="AA2131" s="79"/>
      <c r="AB2131" s="79"/>
      <c r="AC2131" s="79"/>
      <c r="AD2131" s="79"/>
      <c r="AE2131" s="78"/>
      <c r="AF2131" s="77"/>
      <c r="AG2131" s="77"/>
      <c r="AH2131" s="77"/>
      <c r="AI2131" s="77"/>
      <c r="AJ2131" s="77"/>
      <c r="AK2131" s="77"/>
      <c r="AL2131" s="77"/>
      <c r="AM2131" s="77"/>
      <c r="AN2131" s="77"/>
      <c r="AO2131" s="77"/>
      <c r="AP2131" s="77"/>
      <c r="AQ2131" s="77"/>
      <c r="AR2131" s="77"/>
      <c r="AS2131" s="77"/>
      <c r="AT2131" s="77"/>
      <c r="AU2131" s="77"/>
    </row>
    <row r="2132" spans="1:47">
      <c r="A2132" s="77" t="s">
        <v>2304</v>
      </c>
      <c r="B2132" s="77" t="s">
        <v>2673</v>
      </c>
      <c r="C2132" s="78">
        <v>42642</v>
      </c>
      <c r="D2132" s="77" t="s">
        <v>4619</v>
      </c>
      <c r="E2132" s="94">
        <v>255.08</v>
      </c>
      <c r="F2132" s="77" t="s">
        <v>94</v>
      </c>
      <c r="G2132" s="77" t="s">
        <v>3660</v>
      </c>
      <c r="H2132" s="77"/>
      <c r="I2132" s="77"/>
      <c r="J2132" s="77"/>
      <c r="K2132" s="79"/>
      <c r="L2132" s="77"/>
      <c r="P2132" s="77"/>
      <c r="Q2132" s="77"/>
      <c r="R2132" s="77"/>
      <c r="S2132" s="77"/>
      <c r="V2132" s="77"/>
      <c r="W2132" s="77"/>
      <c r="X2132" s="77"/>
      <c r="Y2132" s="79"/>
      <c r="Z2132" s="79"/>
      <c r="AA2132" s="79"/>
      <c r="AB2132" s="79"/>
      <c r="AC2132" s="79"/>
      <c r="AD2132" s="79"/>
      <c r="AE2132" s="78"/>
      <c r="AF2132" s="77"/>
      <c r="AG2132" s="77"/>
      <c r="AH2132" s="77"/>
      <c r="AI2132" s="77"/>
      <c r="AJ2132" s="77"/>
      <c r="AK2132" s="77"/>
      <c r="AL2132" s="77"/>
      <c r="AM2132" s="77"/>
      <c r="AN2132" s="77"/>
      <c r="AO2132" s="77"/>
      <c r="AP2132" s="77"/>
      <c r="AQ2132" s="77"/>
      <c r="AR2132" s="77"/>
      <c r="AS2132" s="77"/>
      <c r="AT2132" s="77"/>
      <c r="AU2132" s="77"/>
    </row>
    <row r="2133" spans="1:47">
      <c r="A2133" s="77" t="s">
        <v>2304</v>
      </c>
      <c r="B2133" s="77" t="s">
        <v>2673</v>
      </c>
      <c r="C2133" s="78">
        <v>42642</v>
      </c>
      <c r="D2133" s="77" t="s">
        <v>4620</v>
      </c>
      <c r="E2133" s="94">
        <v>261.19</v>
      </c>
      <c r="F2133" s="77" t="s">
        <v>94</v>
      </c>
      <c r="G2133" s="77" t="s">
        <v>343</v>
      </c>
      <c r="H2133" s="77"/>
      <c r="I2133" s="77"/>
      <c r="J2133" s="77"/>
      <c r="K2133" s="79"/>
      <c r="L2133" s="77"/>
      <c r="P2133" s="77"/>
      <c r="Q2133" s="77"/>
      <c r="R2133" s="77"/>
      <c r="S2133" s="77"/>
      <c r="V2133" s="77"/>
      <c r="W2133" s="77"/>
      <c r="X2133" s="77"/>
      <c r="Y2133" s="79"/>
      <c r="Z2133" s="79"/>
      <c r="AA2133" s="79"/>
      <c r="AB2133" s="79"/>
      <c r="AC2133" s="79"/>
      <c r="AD2133" s="79"/>
      <c r="AE2133" s="78"/>
      <c r="AF2133" s="77"/>
      <c r="AG2133" s="77"/>
      <c r="AH2133" s="77"/>
      <c r="AI2133" s="77"/>
      <c r="AJ2133" s="77"/>
      <c r="AK2133" s="77"/>
      <c r="AL2133" s="77"/>
      <c r="AM2133" s="77"/>
      <c r="AN2133" s="77"/>
      <c r="AO2133" s="77"/>
      <c r="AP2133" s="77"/>
      <c r="AQ2133" s="77"/>
      <c r="AR2133" s="77"/>
      <c r="AS2133" s="77"/>
      <c r="AT2133" s="77"/>
      <c r="AU2133" s="77"/>
    </row>
    <row r="2134" spans="1:47">
      <c r="A2134" s="77" t="s">
        <v>2304</v>
      </c>
      <c r="B2134" s="77" t="s">
        <v>2673</v>
      </c>
      <c r="C2134" s="78">
        <v>42642</v>
      </c>
      <c r="D2134" s="77" t="s">
        <v>4621</v>
      </c>
      <c r="E2134" s="94">
        <v>264</v>
      </c>
      <c r="F2134" s="77" t="s">
        <v>94</v>
      </c>
      <c r="G2134" s="77" t="s">
        <v>300</v>
      </c>
      <c r="H2134" s="77"/>
      <c r="I2134" s="77"/>
      <c r="J2134" s="77"/>
      <c r="K2134" s="79"/>
      <c r="L2134" s="77"/>
      <c r="P2134" s="77"/>
      <c r="Q2134" s="77"/>
      <c r="R2134" s="77"/>
      <c r="S2134" s="77"/>
      <c r="V2134" s="77"/>
      <c r="W2134" s="77"/>
      <c r="X2134" s="77"/>
      <c r="Y2134" s="79"/>
      <c r="Z2134" s="79"/>
      <c r="AA2134" s="79"/>
      <c r="AB2134" s="79"/>
      <c r="AC2134" s="79"/>
      <c r="AD2134" s="79"/>
      <c r="AE2134" s="78"/>
      <c r="AF2134" s="77"/>
      <c r="AG2134" s="77"/>
      <c r="AH2134" s="77"/>
      <c r="AI2134" s="77"/>
      <c r="AJ2134" s="77"/>
      <c r="AK2134" s="77"/>
      <c r="AL2134" s="77"/>
      <c r="AM2134" s="77"/>
      <c r="AN2134" s="77"/>
      <c r="AO2134" s="77"/>
      <c r="AP2134" s="77"/>
      <c r="AQ2134" s="77"/>
      <c r="AR2134" s="77"/>
      <c r="AS2134" s="77"/>
      <c r="AT2134" s="77"/>
      <c r="AU2134" s="77"/>
    </row>
    <row r="2135" spans="1:47">
      <c r="A2135" s="77" t="s">
        <v>2304</v>
      </c>
      <c r="B2135" s="77" t="s">
        <v>2673</v>
      </c>
      <c r="C2135" s="78">
        <v>42642</v>
      </c>
      <c r="D2135" s="77" t="s">
        <v>4622</v>
      </c>
      <c r="E2135" s="94">
        <v>303.92</v>
      </c>
      <c r="F2135" s="77" t="s">
        <v>94</v>
      </c>
      <c r="G2135" s="77" t="s">
        <v>3660</v>
      </c>
      <c r="H2135" s="77"/>
      <c r="I2135" s="77"/>
      <c r="J2135" s="77"/>
      <c r="K2135" s="79"/>
      <c r="L2135" s="77"/>
      <c r="P2135" s="77"/>
      <c r="Q2135" s="77"/>
      <c r="R2135" s="77"/>
      <c r="S2135" s="77"/>
      <c r="V2135" s="77"/>
      <c r="W2135" s="77"/>
      <c r="X2135" s="77"/>
      <c r="Y2135" s="79"/>
      <c r="Z2135" s="79"/>
      <c r="AA2135" s="79"/>
      <c r="AB2135" s="79"/>
      <c r="AC2135" s="79"/>
      <c r="AD2135" s="79"/>
      <c r="AE2135" s="78"/>
      <c r="AF2135" s="77"/>
      <c r="AG2135" s="77"/>
      <c r="AH2135" s="77"/>
      <c r="AI2135" s="77"/>
      <c r="AJ2135" s="77"/>
      <c r="AK2135" s="77"/>
      <c r="AL2135" s="77"/>
      <c r="AM2135" s="77"/>
      <c r="AN2135" s="77"/>
      <c r="AO2135" s="77"/>
      <c r="AP2135" s="77"/>
      <c r="AQ2135" s="77"/>
      <c r="AR2135" s="77"/>
      <c r="AS2135" s="77"/>
      <c r="AT2135" s="77"/>
      <c r="AU2135" s="77"/>
    </row>
    <row r="2136" spans="1:47">
      <c r="A2136" s="77" t="s">
        <v>2304</v>
      </c>
      <c r="B2136" s="77" t="s">
        <v>2673</v>
      </c>
      <c r="C2136" s="78">
        <v>42642</v>
      </c>
      <c r="D2136" s="77" t="s">
        <v>4623</v>
      </c>
      <c r="E2136" s="94">
        <v>305.33</v>
      </c>
      <c r="F2136" s="77" t="s">
        <v>94</v>
      </c>
      <c r="G2136" s="77" t="s">
        <v>94</v>
      </c>
      <c r="H2136" s="77"/>
      <c r="I2136" s="77"/>
      <c r="J2136" s="77"/>
      <c r="K2136" s="79"/>
      <c r="L2136" s="77"/>
      <c r="P2136" s="77"/>
      <c r="Q2136" s="77"/>
      <c r="R2136" s="77"/>
      <c r="S2136" s="77"/>
      <c r="V2136" s="77"/>
      <c r="W2136" s="77"/>
      <c r="X2136" s="77"/>
      <c r="Y2136" s="79"/>
      <c r="Z2136" s="79"/>
      <c r="AA2136" s="79"/>
      <c r="AB2136" s="79"/>
      <c r="AC2136" s="79"/>
      <c r="AD2136" s="79"/>
      <c r="AE2136" s="78"/>
      <c r="AF2136" s="77"/>
      <c r="AG2136" s="77"/>
      <c r="AH2136" s="77"/>
      <c r="AI2136" s="77"/>
      <c r="AJ2136" s="77"/>
      <c r="AK2136" s="77"/>
      <c r="AL2136" s="77"/>
      <c r="AM2136" s="77"/>
      <c r="AN2136" s="77"/>
      <c r="AO2136" s="77"/>
      <c r="AP2136" s="77"/>
      <c r="AQ2136" s="77"/>
      <c r="AR2136" s="77"/>
      <c r="AS2136" s="77"/>
      <c r="AT2136" s="77"/>
      <c r="AU2136" s="77"/>
    </row>
    <row r="2137" spans="1:47">
      <c r="A2137" s="77" t="s">
        <v>2304</v>
      </c>
      <c r="B2137" s="77" t="s">
        <v>2673</v>
      </c>
      <c r="C2137" s="78">
        <v>42642</v>
      </c>
      <c r="D2137" s="77" t="s">
        <v>4624</v>
      </c>
      <c r="E2137" s="94">
        <v>307.45999999999998</v>
      </c>
      <c r="F2137" s="77" t="s">
        <v>94</v>
      </c>
      <c r="G2137" s="77" t="s">
        <v>3660</v>
      </c>
      <c r="H2137" s="77"/>
      <c r="I2137" s="77"/>
      <c r="J2137" s="77"/>
      <c r="K2137" s="79"/>
      <c r="L2137" s="77"/>
      <c r="P2137" s="77"/>
      <c r="Q2137" s="77"/>
      <c r="R2137" s="77"/>
      <c r="S2137" s="77"/>
      <c r="V2137" s="77"/>
      <c r="W2137" s="77"/>
      <c r="X2137" s="77"/>
      <c r="Y2137" s="79"/>
      <c r="Z2137" s="79"/>
      <c r="AA2137" s="79"/>
      <c r="AB2137" s="79"/>
      <c r="AC2137" s="79"/>
      <c r="AD2137" s="79"/>
      <c r="AE2137" s="78"/>
      <c r="AF2137" s="77"/>
      <c r="AG2137" s="77"/>
      <c r="AH2137" s="77"/>
      <c r="AI2137" s="77"/>
      <c r="AJ2137" s="77"/>
      <c r="AK2137" s="77"/>
      <c r="AL2137" s="77"/>
      <c r="AM2137" s="77"/>
      <c r="AN2137" s="77"/>
      <c r="AO2137" s="77"/>
      <c r="AP2137" s="77"/>
      <c r="AQ2137" s="77"/>
      <c r="AR2137" s="77"/>
      <c r="AS2137" s="77"/>
      <c r="AT2137" s="77"/>
      <c r="AU2137" s="77"/>
    </row>
    <row r="2138" spans="1:47">
      <c r="A2138" s="77" t="s">
        <v>2304</v>
      </c>
      <c r="B2138" s="77" t="s">
        <v>2673</v>
      </c>
      <c r="C2138" s="78">
        <v>42642</v>
      </c>
      <c r="D2138" s="77" t="s">
        <v>4625</v>
      </c>
      <c r="E2138" s="94">
        <v>307.64</v>
      </c>
      <c r="F2138" s="77" t="s">
        <v>94</v>
      </c>
      <c r="G2138" s="77" t="s">
        <v>105</v>
      </c>
      <c r="H2138" s="77"/>
      <c r="I2138" s="77"/>
      <c r="J2138" s="77"/>
      <c r="K2138" s="79"/>
      <c r="L2138" s="77"/>
      <c r="P2138" s="77"/>
      <c r="Q2138" s="77"/>
      <c r="R2138" s="77"/>
      <c r="S2138" s="77"/>
      <c r="V2138" s="77"/>
      <c r="W2138" s="77"/>
      <c r="X2138" s="77"/>
      <c r="Y2138" s="79"/>
      <c r="Z2138" s="79"/>
      <c r="AA2138" s="79"/>
      <c r="AB2138" s="79"/>
      <c r="AC2138" s="79"/>
      <c r="AD2138" s="79"/>
      <c r="AE2138" s="78"/>
      <c r="AF2138" s="77"/>
      <c r="AG2138" s="77"/>
      <c r="AH2138" s="77"/>
      <c r="AI2138" s="77"/>
      <c r="AJ2138" s="77"/>
      <c r="AK2138" s="77"/>
      <c r="AL2138" s="77"/>
      <c r="AM2138" s="77"/>
      <c r="AN2138" s="77"/>
      <c r="AO2138" s="77"/>
      <c r="AP2138" s="77"/>
      <c r="AQ2138" s="77"/>
      <c r="AR2138" s="77"/>
      <c r="AS2138" s="77"/>
      <c r="AT2138" s="77"/>
      <c r="AU2138" s="77"/>
    </row>
    <row r="2139" spans="1:47">
      <c r="A2139" s="77" t="s">
        <v>2304</v>
      </c>
      <c r="B2139" s="77" t="s">
        <v>2673</v>
      </c>
      <c r="C2139" s="78">
        <v>42642</v>
      </c>
      <c r="D2139" s="77" t="s">
        <v>4626</v>
      </c>
      <c r="E2139" s="94">
        <v>331.81</v>
      </c>
      <c r="F2139" s="77" t="s">
        <v>94</v>
      </c>
      <c r="G2139" s="77" t="s">
        <v>3660</v>
      </c>
      <c r="H2139" s="77"/>
      <c r="I2139" s="77"/>
      <c r="J2139" s="77"/>
      <c r="K2139" s="79"/>
      <c r="L2139" s="77"/>
      <c r="P2139" s="77"/>
      <c r="Q2139" s="77"/>
      <c r="R2139" s="77"/>
      <c r="S2139" s="77"/>
      <c r="V2139" s="77"/>
      <c r="W2139" s="77"/>
      <c r="X2139" s="77"/>
      <c r="Y2139" s="79"/>
      <c r="Z2139" s="79"/>
      <c r="AA2139" s="79"/>
      <c r="AB2139" s="79"/>
      <c r="AC2139" s="79"/>
      <c r="AD2139" s="79"/>
      <c r="AE2139" s="78"/>
      <c r="AF2139" s="77"/>
      <c r="AG2139" s="77"/>
      <c r="AH2139" s="77"/>
      <c r="AI2139" s="77"/>
      <c r="AJ2139" s="77"/>
      <c r="AK2139" s="77"/>
      <c r="AL2139" s="77"/>
      <c r="AM2139" s="77"/>
      <c r="AN2139" s="77"/>
      <c r="AO2139" s="77"/>
      <c r="AP2139" s="77"/>
      <c r="AQ2139" s="77"/>
      <c r="AR2139" s="77"/>
      <c r="AS2139" s="77"/>
      <c r="AT2139" s="77"/>
      <c r="AU2139" s="77"/>
    </row>
    <row r="2140" spans="1:47">
      <c r="A2140" s="77" t="s">
        <v>2304</v>
      </c>
      <c r="B2140" s="77" t="s">
        <v>2673</v>
      </c>
      <c r="C2140" s="78">
        <v>42642</v>
      </c>
      <c r="D2140" s="77" t="s">
        <v>4627</v>
      </c>
      <c r="E2140" s="94">
        <v>344.81</v>
      </c>
      <c r="F2140" s="77" t="s">
        <v>94</v>
      </c>
      <c r="G2140" s="77" t="s">
        <v>94</v>
      </c>
      <c r="H2140" s="77"/>
      <c r="I2140" s="77"/>
      <c r="J2140" s="77"/>
      <c r="K2140" s="79"/>
      <c r="L2140" s="77"/>
      <c r="P2140" s="77"/>
      <c r="Q2140" s="77"/>
      <c r="R2140" s="77"/>
      <c r="S2140" s="77"/>
      <c r="V2140" s="77"/>
      <c r="W2140" s="77"/>
      <c r="X2140" s="77"/>
      <c r="Y2140" s="79"/>
      <c r="Z2140" s="79"/>
      <c r="AA2140" s="79"/>
      <c r="AB2140" s="79"/>
      <c r="AC2140" s="79"/>
      <c r="AD2140" s="79"/>
      <c r="AE2140" s="78"/>
      <c r="AF2140" s="77"/>
      <c r="AG2140" s="77"/>
      <c r="AH2140" s="77"/>
      <c r="AI2140" s="77"/>
      <c r="AJ2140" s="77"/>
      <c r="AK2140" s="77"/>
      <c r="AL2140" s="77"/>
      <c r="AM2140" s="77"/>
      <c r="AN2140" s="77"/>
      <c r="AO2140" s="77"/>
      <c r="AP2140" s="77"/>
      <c r="AQ2140" s="77"/>
      <c r="AR2140" s="77"/>
      <c r="AS2140" s="77"/>
      <c r="AT2140" s="77"/>
      <c r="AU2140" s="77"/>
    </row>
    <row r="2141" spans="1:47">
      <c r="A2141" s="77" t="s">
        <v>2304</v>
      </c>
      <c r="B2141" s="77" t="s">
        <v>2673</v>
      </c>
      <c r="C2141" s="78">
        <v>42642</v>
      </c>
      <c r="D2141" s="77" t="s">
        <v>4628</v>
      </c>
      <c r="E2141" s="94">
        <v>363.1</v>
      </c>
      <c r="F2141" s="77" t="s">
        <v>94</v>
      </c>
      <c r="G2141" s="77" t="s">
        <v>116</v>
      </c>
      <c r="H2141" s="77"/>
      <c r="I2141" s="77"/>
      <c r="J2141" s="77"/>
      <c r="K2141" s="79"/>
      <c r="L2141" s="77"/>
      <c r="P2141" s="77"/>
      <c r="Q2141" s="77"/>
      <c r="R2141" s="77"/>
      <c r="S2141" s="77"/>
      <c r="V2141" s="77"/>
      <c r="W2141" s="77"/>
      <c r="X2141" s="77"/>
      <c r="Y2141" s="79"/>
      <c r="Z2141" s="79"/>
      <c r="AA2141" s="79"/>
      <c r="AB2141" s="79"/>
      <c r="AC2141" s="79"/>
      <c r="AD2141" s="79"/>
      <c r="AE2141" s="78"/>
      <c r="AF2141" s="77"/>
      <c r="AG2141" s="77"/>
      <c r="AH2141" s="77"/>
      <c r="AI2141" s="77"/>
      <c r="AJ2141" s="77"/>
      <c r="AK2141" s="77"/>
      <c r="AL2141" s="77"/>
      <c r="AM2141" s="77"/>
      <c r="AN2141" s="77"/>
      <c r="AO2141" s="77"/>
      <c r="AP2141" s="77"/>
      <c r="AQ2141" s="77"/>
      <c r="AR2141" s="77"/>
      <c r="AS2141" s="77"/>
      <c r="AT2141" s="77"/>
      <c r="AU2141" s="77"/>
    </row>
    <row r="2142" spans="1:47">
      <c r="A2142" s="77" t="s">
        <v>2304</v>
      </c>
      <c r="B2142" s="77" t="s">
        <v>2673</v>
      </c>
      <c r="C2142" s="78">
        <v>42642</v>
      </c>
      <c r="D2142" s="77" t="s">
        <v>4629</v>
      </c>
      <c r="E2142" s="94">
        <v>364.88</v>
      </c>
      <c r="F2142" s="77" t="s">
        <v>94</v>
      </c>
      <c r="G2142" s="77" t="s">
        <v>105</v>
      </c>
      <c r="H2142" s="77"/>
      <c r="I2142" s="77"/>
      <c r="J2142" s="77"/>
      <c r="K2142" s="79"/>
      <c r="L2142" s="77"/>
      <c r="P2142" s="77"/>
      <c r="Q2142" s="77"/>
      <c r="R2142" s="77"/>
      <c r="S2142" s="77"/>
      <c r="V2142" s="77"/>
      <c r="W2142" s="77"/>
      <c r="X2142" s="77"/>
      <c r="Y2142" s="79"/>
      <c r="Z2142" s="79"/>
      <c r="AA2142" s="79"/>
      <c r="AB2142" s="79"/>
      <c r="AC2142" s="79"/>
      <c r="AD2142" s="79"/>
      <c r="AE2142" s="78"/>
      <c r="AF2142" s="77"/>
      <c r="AG2142" s="77"/>
      <c r="AH2142" s="77"/>
      <c r="AI2142" s="77"/>
      <c r="AJ2142" s="77"/>
      <c r="AK2142" s="77"/>
      <c r="AL2142" s="77"/>
      <c r="AM2142" s="77"/>
      <c r="AN2142" s="77"/>
      <c r="AO2142" s="77"/>
      <c r="AP2142" s="77"/>
      <c r="AQ2142" s="77"/>
      <c r="AR2142" s="77"/>
      <c r="AS2142" s="77"/>
      <c r="AT2142" s="77"/>
      <c r="AU2142" s="77"/>
    </row>
    <row r="2143" spans="1:47">
      <c r="A2143" s="77" t="s">
        <v>2304</v>
      </c>
      <c r="B2143" s="77" t="s">
        <v>2673</v>
      </c>
      <c r="C2143" s="78">
        <v>42642</v>
      </c>
      <c r="D2143" s="77" t="s">
        <v>4630</v>
      </c>
      <c r="E2143" s="94">
        <v>371.99</v>
      </c>
      <c r="F2143" s="77" t="s">
        <v>94</v>
      </c>
      <c r="G2143" s="77" t="s">
        <v>105</v>
      </c>
      <c r="H2143" s="77"/>
      <c r="I2143" s="77"/>
      <c r="J2143" s="77"/>
      <c r="K2143" s="79"/>
      <c r="L2143" s="77"/>
      <c r="P2143" s="77"/>
      <c r="Q2143" s="77"/>
      <c r="R2143" s="77"/>
      <c r="S2143" s="77"/>
      <c r="V2143" s="77"/>
      <c r="W2143" s="77"/>
      <c r="X2143" s="77"/>
      <c r="Y2143" s="79"/>
      <c r="Z2143" s="79"/>
      <c r="AA2143" s="79"/>
      <c r="AB2143" s="79"/>
      <c r="AC2143" s="79"/>
      <c r="AD2143" s="79"/>
      <c r="AE2143" s="78"/>
      <c r="AF2143" s="77"/>
      <c r="AG2143" s="77"/>
      <c r="AH2143" s="77"/>
      <c r="AI2143" s="77"/>
      <c r="AJ2143" s="77"/>
      <c r="AK2143" s="77"/>
      <c r="AL2143" s="77"/>
      <c r="AM2143" s="77"/>
      <c r="AN2143" s="77"/>
      <c r="AO2143" s="77"/>
      <c r="AP2143" s="77"/>
      <c r="AQ2143" s="77"/>
      <c r="AR2143" s="77"/>
      <c r="AS2143" s="77"/>
      <c r="AT2143" s="77"/>
      <c r="AU2143" s="77"/>
    </row>
    <row r="2144" spans="1:47">
      <c r="A2144" s="77" t="s">
        <v>2304</v>
      </c>
      <c r="B2144" s="77" t="s">
        <v>2673</v>
      </c>
      <c r="C2144" s="78">
        <v>42642</v>
      </c>
      <c r="D2144" s="77" t="s">
        <v>4631</v>
      </c>
      <c r="E2144" s="94">
        <v>380.1</v>
      </c>
      <c r="F2144" s="77" t="s">
        <v>94</v>
      </c>
      <c r="G2144" s="77" t="s">
        <v>105</v>
      </c>
      <c r="H2144" s="77"/>
      <c r="I2144" s="77"/>
      <c r="J2144" s="77"/>
      <c r="K2144" s="79"/>
      <c r="L2144" s="77"/>
      <c r="P2144" s="77"/>
      <c r="Q2144" s="77"/>
      <c r="R2144" s="77"/>
      <c r="S2144" s="77"/>
      <c r="V2144" s="77"/>
      <c r="W2144" s="77"/>
      <c r="X2144" s="77"/>
      <c r="Y2144" s="79"/>
      <c r="Z2144" s="79"/>
      <c r="AA2144" s="79"/>
      <c r="AB2144" s="79"/>
      <c r="AC2144" s="79"/>
      <c r="AD2144" s="79"/>
      <c r="AE2144" s="78"/>
      <c r="AF2144" s="77"/>
      <c r="AG2144" s="77"/>
      <c r="AH2144" s="77"/>
      <c r="AI2144" s="77"/>
      <c r="AJ2144" s="77"/>
      <c r="AK2144" s="77"/>
      <c r="AL2144" s="77"/>
      <c r="AM2144" s="77"/>
      <c r="AN2144" s="77"/>
      <c r="AO2144" s="77"/>
      <c r="AP2144" s="77"/>
      <c r="AQ2144" s="77"/>
      <c r="AR2144" s="77"/>
      <c r="AS2144" s="77"/>
      <c r="AT2144" s="77"/>
      <c r="AU2144" s="77"/>
    </row>
    <row r="2145" spans="1:47">
      <c r="A2145" s="77" t="s">
        <v>2304</v>
      </c>
      <c r="B2145" s="77" t="s">
        <v>2673</v>
      </c>
      <c r="C2145" s="78">
        <v>42642</v>
      </c>
      <c r="D2145" s="77" t="s">
        <v>4632</v>
      </c>
      <c r="E2145" s="94">
        <v>415.62</v>
      </c>
      <c r="F2145" s="77" t="s">
        <v>94</v>
      </c>
      <c r="G2145" s="77" t="s">
        <v>275</v>
      </c>
      <c r="H2145" s="77"/>
      <c r="I2145" s="77"/>
      <c r="J2145" s="77"/>
      <c r="K2145" s="79"/>
      <c r="L2145" s="77"/>
      <c r="P2145" s="77"/>
      <c r="Q2145" s="77"/>
      <c r="R2145" s="77"/>
      <c r="S2145" s="77"/>
      <c r="V2145" s="77"/>
      <c r="W2145" s="77"/>
      <c r="X2145" s="77"/>
      <c r="Y2145" s="79"/>
      <c r="Z2145" s="79"/>
      <c r="AA2145" s="79"/>
      <c r="AB2145" s="79"/>
      <c r="AC2145" s="79"/>
      <c r="AD2145" s="79"/>
      <c r="AE2145" s="78"/>
      <c r="AF2145" s="77"/>
      <c r="AG2145" s="77"/>
      <c r="AH2145" s="77"/>
      <c r="AI2145" s="77"/>
      <c r="AJ2145" s="77"/>
      <c r="AK2145" s="77"/>
      <c r="AL2145" s="77"/>
      <c r="AM2145" s="77"/>
      <c r="AN2145" s="77"/>
      <c r="AO2145" s="77"/>
      <c r="AP2145" s="77"/>
      <c r="AQ2145" s="77"/>
      <c r="AR2145" s="77"/>
      <c r="AS2145" s="77"/>
      <c r="AT2145" s="77"/>
      <c r="AU2145" s="77"/>
    </row>
    <row r="2146" spans="1:47">
      <c r="A2146" s="77" t="s">
        <v>2304</v>
      </c>
      <c r="B2146" s="77" t="s">
        <v>2673</v>
      </c>
      <c r="C2146" s="78">
        <v>42642</v>
      </c>
      <c r="D2146" s="77" t="s">
        <v>4633</v>
      </c>
      <c r="E2146" s="94">
        <v>421.92</v>
      </c>
      <c r="F2146" s="77" t="s">
        <v>94</v>
      </c>
      <c r="G2146" s="77" t="s">
        <v>298</v>
      </c>
      <c r="H2146" s="77"/>
      <c r="I2146" s="77"/>
      <c r="J2146" s="77"/>
      <c r="K2146" s="79"/>
      <c r="L2146" s="77"/>
      <c r="P2146" s="77"/>
      <c r="Q2146" s="77"/>
      <c r="R2146" s="77"/>
      <c r="S2146" s="77"/>
      <c r="V2146" s="77"/>
      <c r="W2146" s="77"/>
      <c r="X2146" s="77"/>
      <c r="Y2146" s="79"/>
      <c r="Z2146" s="79"/>
      <c r="AA2146" s="79"/>
      <c r="AB2146" s="79"/>
      <c r="AC2146" s="79"/>
      <c r="AD2146" s="79"/>
      <c r="AE2146" s="78"/>
      <c r="AF2146" s="77"/>
      <c r="AG2146" s="77"/>
      <c r="AH2146" s="77"/>
      <c r="AI2146" s="77"/>
      <c r="AJ2146" s="77"/>
      <c r="AK2146" s="77"/>
      <c r="AL2146" s="77"/>
      <c r="AM2146" s="77"/>
      <c r="AN2146" s="77"/>
      <c r="AO2146" s="77"/>
      <c r="AP2146" s="77"/>
      <c r="AQ2146" s="77"/>
      <c r="AR2146" s="77"/>
      <c r="AS2146" s="77"/>
      <c r="AT2146" s="77"/>
      <c r="AU2146" s="77"/>
    </row>
    <row r="2147" spans="1:47">
      <c r="A2147" s="77" t="s">
        <v>2304</v>
      </c>
      <c r="B2147" s="77" t="s">
        <v>2673</v>
      </c>
      <c r="C2147" s="78">
        <v>42642</v>
      </c>
      <c r="D2147" s="77" t="s">
        <v>4634</v>
      </c>
      <c r="E2147" s="94">
        <v>422.85</v>
      </c>
      <c r="F2147" s="77" t="s">
        <v>94</v>
      </c>
      <c r="G2147" s="77" t="s">
        <v>108</v>
      </c>
      <c r="H2147" s="77"/>
      <c r="I2147" s="77"/>
      <c r="J2147" s="77"/>
      <c r="K2147" s="79"/>
      <c r="L2147" s="77"/>
      <c r="P2147" s="77"/>
      <c r="Q2147" s="77"/>
      <c r="R2147" s="77"/>
      <c r="S2147" s="77"/>
      <c r="V2147" s="77"/>
      <c r="W2147" s="77"/>
      <c r="X2147" s="77"/>
      <c r="Y2147" s="79"/>
      <c r="Z2147" s="79"/>
      <c r="AA2147" s="79"/>
      <c r="AB2147" s="79"/>
      <c r="AC2147" s="79"/>
      <c r="AD2147" s="79"/>
      <c r="AE2147" s="78"/>
      <c r="AF2147" s="77"/>
      <c r="AG2147" s="77"/>
      <c r="AH2147" s="77"/>
      <c r="AI2147" s="77"/>
      <c r="AJ2147" s="77"/>
      <c r="AK2147" s="77"/>
      <c r="AL2147" s="77"/>
      <c r="AM2147" s="77"/>
      <c r="AN2147" s="77"/>
      <c r="AO2147" s="77"/>
      <c r="AP2147" s="77"/>
      <c r="AQ2147" s="77"/>
      <c r="AR2147" s="77"/>
      <c r="AS2147" s="77"/>
      <c r="AT2147" s="77"/>
      <c r="AU2147" s="77"/>
    </row>
    <row r="2148" spans="1:47">
      <c r="A2148" s="77" t="s">
        <v>2304</v>
      </c>
      <c r="B2148" s="77" t="s">
        <v>2673</v>
      </c>
      <c r="C2148" s="78">
        <v>42642</v>
      </c>
      <c r="D2148" s="77" t="s">
        <v>4635</v>
      </c>
      <c r="E2148" s="94">
        <v>508.54</v>
      </c>
      <c r="F2148" s="77" t="s">
        <v>94</v>
      </c>
      <c r="G2148" s="77" t="s">
        <v>3660</v>
      </c>
      <c r="H2148" s="77"/>
      <c r="I2148" s="77"/>
      <c r="J2148" s="77"/>
      <c r="K2148" s="79"/>
      <c r="L2148" s="77"/>
      <c r="P2148" s="77"/>
      <c r="Q2148" s="77"/>
      <c r="R2148" s="77"/>
      <c r="S2148" s="77"/>
      <c r="V2148" s="77"/>
      <c r="W2148" s="77"/>
      <c r="X2148" s="77"/>
      <c r="Y2148" s="79"/>
      <c r="Z2148" s="79"/>
      <c r="AA2148" s="79"/>
      <c r="AB2148" s="79"/>
      <c r="AC2148" s="79"/>
      <c r="AD2148" s="79"/>
      <c r="AE2148" s="78"/>
      <c r="AF2148" s="77"/>
      <c r="AG2148" s="77"/>
      <c r="AH2148" s="77"/>
      <c r="AI2148" s="77"/>
      <c r="AJ2148" s="77"/>
      <c r="AK2148" s="77"/>
      <c r="AL2148" s="77"/>
      <c r="AM2148" s="77"/>
      <c r="AN2148" s="77"/>
      <c r="AO2148" s="77"/>
      <c r="AP2148" s="77"/>
      <c r="AQ2148" s="77"/>
      <c r="AR2148" s="77"/>
      <c r="AS2148" s="77"/>
      <c r="AT2148" s="77"/>
      <c r="AU2148" s="77"/>
    </row>
    <row r="2149" spans="1:47">
      <c r="A2149" s="77" t="s">
        <v>2304</v>
      </c>
      <c r="B2149" s="77" t="s">
        <v>2673</v>
      </c>
      <c r="C2149" s="78">
        <v>42642</v>
      </c>
      <c r="D2149" s="77" t="s">
        <v>4636</v>
      </c>
      <c r="E2149" s="94">
        <v>515.47</v>
      </c>
      <c r="F2149" s="77" t="s">
        <v>94</v>
      </c>
      <c r="G2149" s="77" t="s">
        <v>94</v>
      </c>
      <c r="H2149" s="77"/>
      <c r="I2149" s="77"/>
      <c r="J2149" s="77"/>
      <c r="K2149" s="79"/>
      <c r="L2149" s="77"/>
      <c r="P2149" s="77"/>
      <c r="Q2149" s="77"/>
      <c r="R2149" s="77"/>
      <c r="S2149" s="77"/>
      <c r="V2149" s="77"/>
      <c r="W2149" s="77"/>
      <c r="X2149" s="77"/>
      <c r="Y2149" s="79"/>
      <c r="Z2149" s="79"/>
      <c r="AA2149" s="79"/>
      <c r="AB2149" s="79"/>
      <c r="AC2149" s="79"/>
      <c r="AD2149" s="79"/>
      <c r="AE2149" s="78"/>
      <c r="AF2149" s="77"/>
      <c r="AG2149" s="77"/>
      <c r="AH2149" s="77"/>
      <c r="AI2149" s="77"/>
      <c r="AJ2149" s="77"/>
      <c r="AK2149" s="77"/>
      <c r="AL2149" s="77"/>
      <c r="AM2149" s="77"/>
      <c r="AN2149" s="77"/>
      <c r="AO2149" s="77"/>
      <c r="AP2149" s="77"/>
      <c r="AQ2149" s="77"/>
      <c r="AR2149" s="77"/>
      <c r="AS2149" s="77"/>
      <c r="AT2149" s="77"/>
      <c r="AU2149" s="77"/>
    </row>
    <row r="2150" spans="1:47">
      <c r="A2150" s="77" t="s">
        <v>2304</v>
      </c>
      <c r="B2150" s="77" t="s">
        <v>2673</v>
      </c>
      <c r="C2150" s="78">
        <v>42642</v>
      </c>
      <c r="D2150" s="77" t="s">
        <v>4637</v>
      </c>
      <c r="E2150" s="94">
        <v>523.76</v>
      </c>
      <c r="F2150" s="77" t="s">
        <v>94</v>
      </c>
      <c r="G2150" s="77" t="s">
        <v>135</v>
      </c>
      <c r="H2150" s="77"/>
      <c r="I2150" s="77"/>
      <c r="J2150" s="77"/>
      <c r="K2150" s="79"/>
      <c r="L2150" s="77"/>
      <c r="P2150" s="77"/>
      <c r="Q2150" s="77"/>
      <c r="R2150" s="77"/>
      <c r="S2150" s="77"/>
      <c r="V2150" s="77"/>
      <c r="W2150" s="77"/>
      <c r="X2150" s="77"/>
      <c r="Y2150" s="79"/>
      <c r="Z2150" s="79"/>
      <c r="AA2150" s="79"/>
      <c r="AB2150" s="79"/>
      <c r="AC2150" s="79"/>
      <c r="AD2150" s="79"/>
      <c r="AE2150" s="78"/>
      <c r="AF2150" s="77"/>
      <c r="AG2150" s="77"/>
      <c r="AH2150" s="77"/>
      <c r="AI2150" s="77"/>
      <c r="AJ2150" s="77"/>
      <c r="AK2150" s="77"/>
      <c r="AL2150" s="77"/>
      <c r="AM2150" s="77"/>
      <c r="AN2150" s="77"/>
      <c r="AO2150" s="77"/>
      <c r="AP2150" s="77"/>
      <c r="AQ2150" s="77"/>
      <c r="AR2150" s="77"/>
      <c r="AS2150" s="77"/>
      <c r="AT2150" s="77"/>
      <c r="AU2150" s="77"/>
    </row>
    <row r="2151" spans="1:47">
      <c r="A2151" s="77" t="s">
        <v>2304</v>
      </c>
      <c r="B2151" s="77" t="s">
        <v>2673</v>
      </c>
      <c r="C2151" s="78">
        <v>42642</v>
      </c>
      <c r="D2151" s="77" t="s">
        <v>4638</v>
      </c>
      <c r="E2151" s="94">
        <v>540.75</v>
      </c>
      <c r="F2151" s="77" t="s">
        <v>94</v>
      </c>
      <c r="G2151" s="77" t="s">
        <v>133</v>
      </c>
      <c r="H2151" s="77"/>
      <c r="I2151" s="77"/>
      <c r="J2151" s="77"/>
      <c r="K2151" s="79"/>
      <c r="L2151" s="77"/>
      <c r="P2151" s="77"/>
      <c r="Q2151" s="77"/>
      <c r="R2151" s="77"/>
      <c r="S2151" s="77"/>
      <c r="V2151" s="77"/>
      <c r="W2151" s="77"/>
      <c r="X2151" s="77"/>
      <c r="Y2151" s="79"/>
      <c r="Z2151" s="79"/>
      <c r="AA2151" s="79"/>
      <c r="AB2151" s="79"/>
      <c r="AC2151" s="79"/>
      <c r="AD2151" s="79"/>
      <c r="AE2151" s="78"/>
      <c r="AF2151" s="77"/>
      <c r="AG2151" s="77"/>
      <c r="AH2151" s="77"/>
      <c r="AI2151" s="77"/>
      <c r="AJ2151" s="77"/>
      <c r="AK2151" s="77"/>
      <c r="AL2151" s="77"/>
      <c r="AM2151" s="77"/>
      <c r="AN2151" s="77"/>
      <c r="AO2151" s="77"/>
      <c r="AP2151" s="77"/>
      <c r="AQ2151" s="77"/>
      <c r="AR2151" s="77"/>
      <c r="AS2151" s="77"/>
      <c r="AT2151" s="77"/>
      <c r="AU2151" s="77"/>
    </row>
    <row r="2152" spans="1:47">
      <c r="A2152" s="77" t="s">
        <v>2304</v>
      </c>
      <c r="B2152" s="77" t="s">
        <v>2673</v>
      </c>
      <c r="C2152" s="78">
        <v>42642</v>
      </c>
      <c r="D2152" s="77" t="s">
        <v>4639</v>
      </c>
      <c r="E2152" s="94">
        <v>551.29999999999995</v>
      </c>
      <c r="F2152" s="77" t="s">
        <v>94</v>
      </c>
      <c r="G2152" s="77" t="s">
        <v>108</v>
      </c>
      <c r="H2152" s="77"/>
      <c r="I2152" s="77"/>
      <c r="J2152" s="77"/>
      <c r="K2152" s="79"/>
      <c r="L2152" s="77"/>
      <c r="P2152" s="77"/>
      <c r="Q2152" s="77"/>
      <c r="R2152" s="77"/>
      <c r="S2152" s="77"/>
      <c r="V2152" s="77"/>
      <c r="W2152" s="77"/>
      <c r="X2152" s="77"/>
      <c r="Y2152" s="79"/>
      <c r="Z2152" s="79"/>
      <c r="AA2152" s="79"/>
      <c r="AB2152" s="79"/>
      <c r="AC2152" s="79"/>
      <c r="AD2152" s="79"/>
      <c r="AE2152" s="78"/>
      <c r="AF2152" s="77"/>
      <c r="AG2152" s="77"/>
      <c r="AH2152" s="77"/>
      <c r="AI2152" s="77"/>
      <c r="AJ2152" s="77"/>
      <c r="AK2152" s="77"/>
      <c r="AL2152" s="77"/>
      <c r="AM2152" s="77"/>
      <c r="AN2152" s="77"/>
      <c r="AO2152" s="77"/>
      <c r="AP2152" s="77"/>
      <c r="AQ2152" s="77"/>
      <c r="AR2152" s="77"/>
      <c r="AS2152" s="77"/>
      <c r="AT2152" s="77"/>
      <c r="AU2152" s="77"/>
    </row>
    <row r="2153" spans="1:47">
      <c r="A2153" s="77" t="s">
        <v>2304</v>
      </c>
      <c r="B2153" s="77" t="s">
        <v>2673</v>
      </c>
      <c r="C2153" s="78">
        <v>42642</v>
      </c>
      <c r="D2153" s="77" t="s">
        <v>4640</v>
      </c>
      <c r="E2153" s="94">
        <v>565.30999999999995</v>
      </c>
      <c r="F2153" s="77" t="s">
        <v>94</v>
      </c>
      <c r="G2153" s="77" t="s">
        <v>116</v>
      </c>
      <c r="H2153" s="77"/>
      <c r="I2153" s="77"/>
      <c r="J2153" s="77"/>
      <c r="K2153" s="79"/>
      <c r="L2153" s="77"/>
      <c r="P2153" s="77"/>
      <c r="Q2153" s="77"/>
      <c r="R2153" s="77"/>
      <c r="S2153" s="77"/>
      <c r="V2153" s="77"/>
      <c r="W2153" s="77"/>
      <c r="X2153" s="77"/>
      <c r="Y2153" s="79"/>
      <c r="Z2153" s="79"/>
      <c r="AA2153" s="79"/>
      <c r="AB2153" s="79"/>
      <c r="AC2153" s="79"/>
      <c r="AD2153" s="79"/>
      <c r="AE2153" s="78"/>
      <c r="AF2153" s="77"/>
      <c r="AG2153" s="77"/>
      <c r="AH2153" s="77"/>
      <c r="AI2153" s="77"/>
      <c r="AJ2153" s="77"/>
      <c r="AK2153" s="77"/>
      <c r="AL2153" s="77"/>
      <c r="AM2153" s="77"/>
      <c r="AN2153" s="77"/>
      <c r="AO2153" s="77"/>
      <c r="AP2153" s="77"/>
      <c r="AQ2153" s="77"/>
      <c r="AR2153" s="77"/>
      <c r="AS2153" s="77"/>
      <c r="AT2153" s="77"/>
      <c r="AU2153" s="77"/>
    </row>
    <row r="2154" spans="1:47">
      <c r="A2154" s="77" t="s">
        <v>2304</v>
      </c>
      <c r="B2154" s="77" t="s">
        <v>2673</v>
      </c>
      <c r="C2154" s="78">
        <v>42642</v>
      </c>
      <c r="D2154" s="77" t="s">
        <v>4641</v>
      </c>
      <c r="E2154" s="94">
        <v>566.41999999999996</v>
      </c>
      <c r="F2154" s="77" t="s">
        <v>94</v>
      </c>
      <c r="G2154" s="77" t="s">
        <v>1268</v>
      </c>
      <c r="H2154" s="77"/>
      <c r="I2154" s="77"/>
      <c r="J2154" s="77"/>
      <c r="K2154" s="79"/>
      <c r="L2154" s="77"/>
      <c r="P2154" s="77"/>
      <c r="Q2154" s="77"/>
      <c r="R2154" s="77"/>
      <c r="S2154" s="77"/>
      <c r="V2154" s="77"/>
      <c r="W2154" s="77"/>
      <c r="X2154" s="77"/>
      <c r="Y2154" s="79"/>
      <c r="Z2154" s="79"/>
      <c r="AA2154" s="79"/>
      <c r="AB2154" s="79"/>
      <c r="AC2154" s="79"/>
      <c r="AD2154" s="79"/>
      <c r="AE2154" s="78"/>
      <c r="AF2154" s="77"/>
      <c r="AG2154" s="77"/>
      <c r="AH2154" s="77"/>
      <c r="AI2154" s="77"/>
      <c r="AJ2154" s="77"/>
      <c r="AK2154" s="77"/>
      <c r="AL2154" s="77"/>
      <c r="AM2154" s="77"/>
      <c r="AN2154" s="77"/>
      <c r="AO2154" s="77"/>
      <c r="AP2154" s="77"/>
      <c r="AQ2154" s="77"/>
      <c r="AR2154" s="77"/>
      <c r="AS2154" s="77"/>
      <c r="AT2154" s="77"/>
      <c r="AU2154" s="77"/>
    </row>
    <row r="2155" spans="1:47">
      <c r="A2155" s="77" t="s">
        <v>2304</v>
      </c>
      <c r="B2155" s="77" t="s">
        <v>2673</v>
      </c>
      <c r="C2155" s="78">
        <v>42642</v>
      </c>
      <c r="D2155" s="77" t="s">
        <v>4642</v>
      </c>
      <c r="E2155" s="94">
        <v>586.04999999999995</v>
      </c>
      <c r="F2155" s="77" t="s">
        <v>94</v>
      </c>
      <c r="G2155" s="77" t="s">
        <v>94</v>
      </c>
      <c r="H2155" s="77"/>
      <c r="I2155" s="77"/>
      <c r="J2155" s="77"/>
      <c r="K2155" s="79"/>
      <c r="L2155" s="77"/>
      <c r="P2155" s="77"/>
      <c r="Q2155" s="77"/>
      <c r="R2155" s="77"/>
      <c r="S2155" s="77"/>
      <c r="V2155" s="77"/>
      <c r="W2155" s="77"/>
      <c r="X2155" s="77"/>
      <c r="Y2155" s="79"/>
      <c r="Z2155" s="79"/>
      <c r="AA2155" s="79"/>
      <c r="AB2155" s="79"/>
      <c r="AC2155" s="79"/>
      <c r="AD2155" s="79"/>
      <c r="AE2155" s="78"/>
      <c r="AF2155" s="77"/>
      <c r="AG2155" s="77"/>
      <c r="AH2155" s="77"/>
      <c r="AI2155" s="77"/>
      <c r="AJ2155" s="77"/>
      <c r="AK2155" s="77"/>
      <c r="AL2155" s="77"/>
      <c r="AM2155" s="77"/>
      <c r="AN2155" s="77"/>
      <c r="AO2155" s="77"/>
      <c r="AP2155" s="77"/>
      <c r="AQ2155" s="77"/>
      <c r="AR2155" s="77"/>
      <c r="AS2155" s="77"/>
      <c r="AT2155" s="77"/>
      <c r="AU2155" s="77"/>
    </row>
    <row r="2156" spans="1:47">
      <c r="A2156" s="77" t="s">
        <v>2304</v>
      </c>
      <c r="B2156" s="77" t="s">
        <v>2673</v>
      </c>
      <c r="C2156" s="78">
        <v>42642</v>
      </c>
      <c r="D2156" s="77" t="s">
        <v>4643</v>
      </c>
      <c r="E2156" s="94">
        <v>603.61</v>
      </c>
      <c r="F2156" s="77" t="s">
        <v>94</v>
      </c>
      <c r="G2156" s="77" t="s">
        <v>3660</v>
      </c>
      <c r="H2156" s="77"/>
      <c r="I2156" s="77"/>
      <c r="J2156" s="77"/>
      <c r="K2156" s="79"/>
      <c r="L2156" s="77"/>
      <c r="P2156" s="77"/>
      <c r="Q2156" s="77"/>
      <c r="R2156" s="77"/>
      <c r="S2156" s="77"/>
      <c r="V2156" s="77"/>
      <c r="W2156" s="77"/>
      <c r="X2156" s="77"/>
      <c r="Y2156" s="79"/>
      <c r="Z2156" s="79"/>
      <c r="AA2156" s="79"/>
      <c r="AB2156" s="79"/>
      <c r="AC2156" s="79"/>
      <c r="AD2156" s="79"/>
      <c r="AE2156" s="78"/>
      <c r="AF2156" s="77"/>
      <c r="AG2156" s="77"/>
      <c r="AH2156" s="77"/>
      <c r="AI2156" s="77"/>
      <c r="AJ2156" s="77"/>
      <c r="AK2156" s="77"/>
      <c r="AL2156" s="77"/>
      <c r="AM2156" s="77"/>
      <c r="AN2156" s="77"/>
      <c r="AO2156" s="77"/>
      <c r="AP2156" s="77"/>
      <c r="AQ2156" s="77"/>
      <c r="AR2156" s="77"/>
      <c r="AS2156" s="77"/>
      <c r="AT2156" s="77"/>
      <c r="AU2156" s="77"/>
    </row>
    <row r="2157" spans="1:47">
      <c r="A2157" s="77" t="s">
        <v>2304</v>
      </c>
      <c r="B2157" s="77" t="s">
        <v>2673</v>
      </c>
      <c r="C2157" s="78">
        <v>42642</v>
      </c>
      <c r="D2157" s="77" t="s">
        <v>4644</v>
      </c>
      <c r="E2157" s="94">
        <v>686.83</v>
      </c>
      <c r="F2157" s="77" t="s">
        <v>94</v>
      </c>
      <c r="G2157" s="77" t="s">
        <v>315</v>
      </c>
      <c r="H2157" s="77"/>
      <c r="I2157" s="77"/>
      <c r="J2157" s="77"/>
      <c r="K2157" s="79"/>
      <c r="L2157" s="77"/>
      <c r="P2157" s="77"/>
      <c r="Q2157" s="77"/>
      <c r="R2157" s="77"/>
      <c r="S2157" s="77"/>
      <c r="V2157" s="77"/>
      <c r="W2157" s="77"/>
      <c r="X2157" s="77"/>
      <c r="Y2157" s="79"/>
      <c r="Z2157" s="79"/>
      <c r="AA2157" s="79"/>
      <c r="AB2157" s="79"/>
      <c r="AC2157" s="79"/>
      <c r="AD2157" s="79"/>
      <c r="AE2157" s="78"/>
      <c r="AF2157" s="77"/>
      <c r="AG2157" s="77"/>
      <c r="AH2157" s="77"/>
      <c r="AI2157" s="77"/>
      <c r="AJ2157" s="77"/>
      <c r="AK2157" s="77"/>
      <c r="AL2157" s="77"/>
      <c r="AM2157" s="77"/>
      <c r="AN2157" s="77"/>
      <c r="AO2157" s="77"/>
      <c r="AP2157" s="77"/>
      <c r="AQ2157" s="77"/>
      <c r="AR2157" s="77"/>
      <c r="AS2157" s="77"/>
      <c r="AT2157" s="77"/>
      <c r="AU2157" s="77"/>
    </row>
    <row r="2158" spans="1:47">
      <c r="A2158" s="77" t="s">
        <v>2304</v>
      </c>
      <c r="B2158" s="77" t="s">
        <v>2673</v>
      </c>
      <c r="C2158" s="78">
        <v>42642</v>
      </c>
      <c r="D2158" s="77" t="s">
        <v>4645</v>
      </c>
      <c r="E2158" s="94">
        <v>733.97</v>
      </c>
      <c r="F2158" s="77" t="s">
        <v>94</v>
      </c>
      <c r="G2158" s="77" t="s">
        <v>284</v>
      </c>
      <c r="H2158" s="77"/>
      <c r="I2158" s="77"/>
      <c r="J2158" s="77"/>
      <c r="K2158" s="79"/>
      <c r="L2158" s="77"/>
      <c r="P2158" s="77"/>
      <c r="Q2158" s="77"/>
      <c r="R2158" s="77"/>
      <c r="S2158" s="77"/>
      <c r="V2158" s="77"/>
      <c r="W2158" s="77"/>
      <c r="X2158" s="77"/>
      <c r="Y2158" s="79"/>
      <c r="Z2158" s="79"/>
      <c r="AA2158" s="79"/>
      <c r="AB2158" s="79"/>
      <c r="AC2158" s="79"/>
      <c r="AD2158" s="79"/>
      <c r="AE2158" s="78"/>
      <c r="AF2158" s="77"/>
      <c r="AG2158" s="77"/>
      <c r="AH2158" s="77"/>
      <c r="AI2158" s="77"/>
      <c r="AJ2158" s="77"/>
      <c r="AK2158" s="77"/>
      <c r="AL2158" s="77"/>
      <c r="AM2158" s="77"/>
      <c r="AN2158" s="77"/>
      <c r="AO2158" s="77"/>
      <c r="AP2158" s="77"/>
      <c r="AQ2158" s="77"/>
      <c r="AR2158" s="77"/>
      <c r="AS2158" s="77"/>
      <c r="AT2158" s="77"/>
      <c r="AU2158" s="77"/>
    </row>
    <row r="2159" spans="1:47">
      <c r="A2159" s="77" t="s">
        <v>2304</v>
      </c>
      <c r="B2159" s="77" t="s">
        <v>2673</v>
      </c>
      <c r="C2159" s="78">
        <v>42642</v>
      </c>
      <c r="D2159" s="77" t="s">
        <v>4646</v>
      </c>
      <c r="E2159" s="94">
        <v>736.42</v>
      </c>
      <c r="F2159" s="77" t="s">
        <v>94</v>
      </c>
      <c r="G2159" s="77" t="s">
        <v>3660</v>
      </c>
      <c r="H2159" s="77"/>
      <c r="I2159" s="77"/>
      <c r="J2159" s="77"/>
      <c r="K2159" s="79"/>
      <c r="L2159" s="77"/>
      <c r="P2159" s="77"/>
      <c r="Q2159" s="77"/>
      <c r="R2159" s="77"/>
      <c r="S2159" s="77"/>
      <c r="V2159" s="77"/>
      <c r="W2159" s="77"/>
      <c r="X2159" s="77"/>
      <c r="Y2159" s="79"/>
      <c r="Z2159" s="79"/>
      <c r="AA2159" s="79"/>
      <c r="AB2159" s="79"/>
      <c r="AC2159" s="79"/>
      <c r="AD2159" s="79"/>
      <c r="AE2159" s="78"/>
      <c r="AF2159" s="77"/>
      <c r="AG2159" s="77"/>
      <c r="AH2159" s="77"/>
      <c r="AI2159" s="77"/>
      <c r="AJ2159" s="77"/>
      <c r="AK2159" s="77"/>
      <c r="AL2159" s="77"/>
      <c r="AM2159" s="77"/>
      <c r="AN2159" s="77"/>
      <c r="AO2159" s="77"/>
      <c r="AP2159" s="77"/>
      <c r="AQ2159" s="77"/>
      <c r="AR2159" s="77"/>
      <c r="AS2159" s="77"/>
      <c r="AT2159" s="77"/>
      <c r="AU2159" s="77"/>
    </row>
    <row r="2160" spans="1:47">
      <c r="A2160" s="77" t="s">
        <v>2304</v>
      </c>
      <c r="B2160" s="77" t="s">
        <v>2673</v>
      </c>
      <c r="C2160" s="78">
        <v>42642</v>
      </c>
      <c r="D2160" s="77" t="s">
        <v>4647</v>
      </c>
      <c r="E2160" s="94">
        <v>754.67</v>
      </c>
      <c r="F2160" s="77" t="s">
        <v>94</v>
      </c>
      <c r="G2160" s="77" t="s">
        <v>3660</v>
      </c>
      <c r="H2160" s="77"/>
      <c r="I2160" s="77"/>
      <c r="J2160" s="77"/>
      <c r="K2160" s="79"/>
      <c r="L2160" s="77"/>
      <c r="P2160" s="77"/>
      <c r="Q2160" s="77"/>
      <c r="R2160" s="77"/>
      <c r="S2160" s="77"/>
      <c r="V2160" s="77"/>
      <c r="W2160" s="77"/>
      <c r="X2160" s="77"/>
      <c r="Y2160" s="79"/>
      <c r="Z2160" s="79"/>
      <c r="AA2160" s="79"/>
      <c r="AB2160" s="79"/>
      <c r="AC2160" s="79"/>
      <c r="AD2160" s="79"/>
      <c r="AE2160" s="78"/>
      <c r="AF2160" s="77"/>
      <c r="AG2160" s="77"/>
      <c r="AH2160" s="77"/>
      <c r="AI2160" s="77"/>
      <c r="AJ2160" s="77"/>
      <c r="AK2160" s="77"/>
      <c r="AL2160" s="77"/>
      <c r="AM2160" s="77"/>
      <c r="AN2160" s="77"/>
      <c r="AO2160" s="77"/>
      <c r="AP2160" s="77"/>
      <c r="AQ2160" s="77"/>
      <c r="AR2160" s="77"/>
      <c r="AS2160" s="77"/>
      <c r="AT2160" s="77"/>
      <c r="AU2160" s="77"/>
    </row>
    <row r="2161" spans="1:47">
      <c r="A2161" s="77" t="s">
        <v>2304</v>
      </c>
      <c r="B2161" s="77" t="s">
        <v>2673</v>
      </c>
      <c r="C2161" s="78">
        <v>42642</v>
      </c>
      <c r="D2161" s="77" t="s">
        <v>4648</v>
      </c>
      <c r="E2161" s="94">
        <v>861.63</v>
      </c>
      <c r="F2161" s="77" t="s">
        <v>94</v>
      </c>
      <c r="G2161" s="77" t="s">
        <v>152</v>
      </c>
      <c r="H2161" s="77"/>
      <c r="I2161" s="77"/>
      <c r="J2161" s="77"/>
      <c r="K2161" s="79"/>
      <c r="L2161" s="77"/>
      <c r="P2161" s="77"/>
      <c r="Q2161" s="77"/>
      <c r="R2161" s="77"/>
      <c r="S2161" s="77"/>
      <c r="V2161" s="77"/>
      <c r="W2161" s="77"/>
      <c r="X2161" s="77"/>
      <c r="Y2161" s="79"/>
      <c r="Z2161" s="79"/>
      <c r="AA2161" s="79"/>
      <c r="AB2161" s="79"/>
      <c r="AC2161" s="79"/>
      <c r="AD2161" s="79"/>
      <c r="AE2161" s="78"/>
      <c r="AF2161" s="77"/>
      <c r="AG2161" s="77"/>
      <c r="AH2161" s="77"/>
      <c r="AI2161" s="77"/>
      <c r="AJ2161" s="77"/>
      <c r="AK2161" s="77"/>
      <c r="AL2161" s="77"/>
      <c r="AM2161" s="77"/>
      <c r="AN2161" s="77"/>
      <c r="AO2161" s="77"/>
      <c r="AP2161" s="77"/>
      <c r="AQ2161" s="77"/>
      <c r="AR2161" s="77"/>
      <c r="AS2161" s="77"/>
      <c r="AT2161" s="77"/>
      <c r="AU2161" s="77"/>
    </row>
    <row r="2162" spans="1:47">
      <c r="A2162" s="77" t="s">
        <v>2304</v>
      </c>
      <c r="B2162" s="77" t="s">
        <v>2673</v>
      </c>
      <c r="C2162" s="78">
        <v>42642</v>
      </c>
      <c r="D2162" s="77" t="s">
        <v>4649</v>
      </c>
      <c r="E2162" s="94">
        <v>934.09</v>
      </c>
      <c r="F2162" s="77" t="s">
        <v>94</v>
      </c>
      <c r="G2162" s="77" t="s">
        <v>105</v>
      </c>
      <c r="H2162" s="77"/>
      <c r="I2162" s="77"/>
      <c r="J2162" s="77"/>
      <c r="K2162" s="79"/>
      <c r="L2162" s="77"/>
      <c r="P2162" s="77"/>
      <c r="Q2162" s="77"/>
      <c r="R2162" s="77"/>
      <c r="S2162" s="77"/>
      <c r="V2162" s="77"/>
      <c r="W2162" s="77"/>
      <c r="X2162" s="77"/>
      <c r="Y2162" s="79"/>
      <c r="Z2162" s="79"/>
      <c r="AA2162" s="79"/>
      <c r="AB2162" s="79"/>
      <c r="AC2162" s="79"/>
      <c r="AD2162" s="79"/>
      <c r="AE2162" s="78"/>
      <c r="AF2162" s="77"/>
      <c r="AG2162" s="77"/>
      <c r="AH2162" s="77"/>
      <c r="AI2162" s="77"/>
      <c r="AJ2162" s="77"/>
      <c r="AK2162" s="77"/>
      <c r="AL2162" s="77"/>
      <c r="AM2162" s="77"/>
      <c r="AN2162" s="77"/>
      <c r="AO2162" s="77"/>
      <c r="AP2162" s="77"/>
      <c r="AQ2162" s="77"/>
      <c r="AR2162" s="77"/>
      <c r="AS2162" s="77"/>
      <c r="AT2162" s="77"/>
      <c r="AU2162" s="77"/>
    </row>
    <row r="2163" spans="1:47">
      <c r="A2163" s="77" t="s">
        <v>2304</v>
      </c>
      <c r="B2163" s="77" t="s">
        <v>2673</v>
      </c>
      <c r="C2163" s="78">
        <v>42642</v>
      </c>
      <c r="D2163" s="77" t="s">
        <v>4650</v>
      </c>
      <c r="E2163" s="94">
        <v>1081.02</v>
      </c>
      <c r="F2163" s="77" t="s">
        <v>94</v>
      </c>
      <c r="G2163" s="77" t="s">
        <v>3660</v>
      </c>
      <c r="H2163" s="77"/>
      <c r="I2163" s="77"/>
      <c r="J2163" s="77"/>
      <c r="K2163" s="79"/>
      <c r="L2163" s="77"/>
      <c r="P2163" s="77"/>
      <c r="Q2163" s="77"/>
      <c r="R2163" s="77"/>
      <c r="S2163" s="77"/>
      <c r="V2163" s="77"/>
      <c r="W2163" s="77"/>
      <c r="X2163" s="77"/>
      <c r="Y2163" s="79"/>
      <c r="Z2163" s="79"/>
      <c r="AA2163" s="79"/>
      <c r="AB2163" s="79"/>
      <c r="AC2163" s="79"/>
      <c r="AD2163" s="79"/>
      <c r="AE2163" s="78"/>
      <c r="AF2163" s="77"/>
      <c r="AG2163" s="77"/>
      <c r="AH2163" s="77"/>
      <c r="AI2163" s="77"/>
      <c r="AJ2163" s="77"/>
      <c r="AK2163" s="77"/>
      <c r="AL2163" s="77"/>
      <c r="AM2163" s="77"/>
      <c r="AN2163" s="77"/>
      <c r="AO2163" s="77"/>
      <c r="AP2163" s="77"/>
      <c r="AQ2163" s="77"/>
      <c r="AR2163" s="77"/>
      <c r="AS2163" s="77"/>
      <c r="AT2163" s="77"/>
      <c r="AU2163" s="77"/>
    </row>
    <row r="2164" spans="1:47">
      <c r="A2164" s="77" t="s">
        <v>2304</v>
      </c>
      <c r="B2164" s="77" t="s">
        <v>2673</v>
      </c>
      <c r="C2164" s="78">
        <v>42642</v>
      </c>
      <c r="D2164" s="77" t="s">
        <v>4651</v>
      </c>
      <c r="E2164" s="94">
        <v>1097.5899999999999</v>
      </c>
      <c r="F2164" s="77" t="s">
        <v>94</v>
      </c>
      <c r="G2164" s="77" t="s">
        <v>3660</v>
      </c>
      <c r="H2164" s="77"/>
      <c r="I2164" s="77"/>
      <c r="J2164" s="77"/>
      <c r="K2164" s="79"/>
      <c r="L2164" s="77"/>
      <c r="P2164" s="77"/>
      <c r="Q2164" s="77"/>
      <c r="R2164" s="77"/>
      <c r="S2164" s="77"/>
      <c r="V2164" s="77"/>
      <c r="W2164" s="77"/>
      <c r="X2164" s="77"/>
      <c r="Y2164" s="79"/>
      <c r="Z2164" s="79"/>
      <c r="AA2164" s="79"/>
      <c r="AB2164" s="79"/>
      <c r="AC2164" s="79"/>
      <c r="AD2164" s="79"/>
      <c r="AE2164" s="78"/>
      <c r="AF2164" s="77"/>
      <c r="AG2164" s="77"/>
      <c r="AH2164" s="77"/>
      <c r="AI2164" s="77"/>
      <c r="AJ2164" s="77"/>
      <c r="AK2164" s="77"/>
      <c r="AL2164" s="77"/>
      <c r="AM2164" s="77"/>
      <c r="AN2164" s="77"/>
      <c r="AO2164" s="77"/>
      <c r="AP2164" s="77"/>
      <c r="AQ2164" s="77"/>
      <c r="AR2164" s="77"/>
      <c r="AS2164" s="77"/>
      <c r="AT2164" s="77"/>
      <c r="AU2164" s="77"/>
    </row>
    <row r="2165" spans="1:47">
      <c r="A2165" s="77" t="s">
        <v>2304</v>
      </c>
      <c r="B2165" s="77" t="s">
        <v>2673</v>
      </c>
      <c r="C2165" s="78">
        <v>42642</v>
      </c>
      <c r="D2165" s="77" t="s">
        <v>4652</v>
      </c>
      <c r="E2165" s="94">
        <v>1209.2</v>
      </c>
      <c r="F2165" s="77" t="s">
        <v>94</v>
      </c>
      <c r="G2165" s="77" t="s">
        <v>94</v>
      </c>
      <c r="H2165" s="77"/>
      <c r="I2165" s="77"/>
      <c r="J2165" s="77"/>
      <c r="K2165" s="79"/>
      <c r="L2165" s="77"/>
      <c r="P2165" s="77"/>
      <c r="Q2165" s="77"/>
      <c r="R2165" s="77"/>
      <c r="S2165" s="77"/>
      <c r="V2165" s="77"/>
      <c r="W2165" s="77"/>
      <c r="X2165" s="77"/>
      <c r="Y2165" s="79"/>
      <c r="Z2165" s="79"/>
      <c r="AA2165" s="79"/>
      <c r="AB2165" s="79"/>
      <c r="AC2165" s="79"/>
      <c r="AD2165" s="79"/>
      <c r="AE2165" s="78"/>
      <c r="AF2165" s="77"/>
      <c r="AG2165" s="77"/>
      <c r="AH2165" s="77"/>
      <c r="AI2165" s="77"/>
      <c r="AJ2165" s="77"/>
      <c r="AK2165" s="77"/>
      <c r="AL2165" s="77"/>
      <c r="AM2165" s="77"/>
      <c r="AN2165" s="77"/>
      <c r="AO2165" s="77"/>
      <c r="AP2165" s="77"/>
      <c r="AQ2165" s="77"/>
      <c r="AR2165" s="77"/>
      <c r="AS2165" s="77"/>
      <c r="AT2165" s="77"/>
      <c r="AU2165" s="77"/>
    </row>
    <row r="2166" spans="1:47" ht="22.5">
      <c r="A2166" s="77" t="s">
        <v>2304</v>
      </c>
      <c r="B2166" s="77" t="s">
        <v>405</v>
      </c>
      <c r="C2166" s="78">
        <v>42560</v>
      </c>
      <c r="D2166" s="77" t="s">
        <v>4653</v>
      </c>
      <c r="E2166" s="94">
        <v>-25.2</v>
      </c>
      <c r="F2166" s="77" t="s">
        <v>4654</v>
      </c>
      <c r="G2166" s="77" t="s">
        <v>2341</v>
      </c>
      <c r="H2166" s="77"/>
      <c r="I2166" s="77"/>
      <c r="J2166" s="77"/>
      <c r="K2166" s="79"/>
      <c r="L2166" s="77"/>
      <c r="P2166" s="77"/>
      <c r="Q2166" s="77"/>
      <c r="R2166" s="77"/>
      <c r="S2166" s="77"/>
      <c r="V2166" s="77"/>
      <c r="W2166" s="77"/>
      <c r="X2166" s="77"/>
      <c r="Y2166" s="79"/>
      <c r="Z2166" s="79"/>
      <c r="AA2166" s="79"/>
      <c r="AB2166" s="79"/>
      <c r="AC2166" s="79"/>
      <c r="AD2166" s="79"/>
      <c r="AE2166" s="80"/>
      <c r="AF2166" s="77"/>
      <c r="AG2166" s="77"/>
      <c r="AH2166" s="77"/>
      <c r="AI2166" s="77"/>
      <c r="AJ2166" s="77"/>
      <c r="AK2166" s="77"/>
      <c r="AL2166" s="77"/>
      <c r="AM2166" s="77"/>
      <c r="AN2166" s="77"/>
      <c r="AO2166" s="77"/>
      <c r="AP2166" s="77"/>
      <c r="AQ2166" s="77"/>
      <c r="AR2166" s="77"/>
      <c r="AS2166" s="77"/>
      <c r="AT2166" s="77"/>
      <c r="AU2166" s="77"/>
    </row>
    <row r="2167" spans="1:47" ht="22.5">
      <c r="A2167" s="77" t="s">
        <v>2304</v>
      </c>
      <c r="B2167" s="77" t="s">
        <v>405</v>
      </c>
      <c r="C2167" s="78">
        <v>42560</v>
      </c>
      <c r="D2167" s="77" t="s">
        <v>4655</v>
      </c>
      <c r="E2167" s="94">
        <v>31.79</v>
      </c>
      <c r="F2167" s="77" t="s">
        <v>4656</v>
      </c>
      <c r="G2167" s="77" t="s">
        <v>2341</v>
      </c>
      <c r="H2167" s="77"/>
      <c r="I2167" s="77"/>
      <c r="J2167" s="77"/>
      <c r="K2167" s="79"/>
      <c r="L2167" s="77"/>
      <c r="P2167" s="77"/>
      <c r="Q2167" s="77"/>
      <c r="R2167" s="77"/>
      <c r="S2167" s="77"/>
      <c r="V2167" s="77"/>
      <c r="W2167" s="77"/>
      <c r="X2167" s="77"/>
      <c r="Y2167" s="79"/>
      <c r="Z2167" s="79"/>
      <c r="AA2167" s="79"/>
      <c r="AB2167" s="79"/>
      <c r="AC2167" s="79"/>
      <c r="AD2167" s="79"/>
      <c r="AE2167" s="80"/>
      <c r="AF2167" s="77"/>
      <c r="AG2167" s="77"/>
      <c r="AH2167" s="77"/>
      <c r="AI2167" s="77"/>
      <c r="AJ2167" s="77"/>
      <c r="AK2167" s="77"/>
      <c r="AL2167" s="77"/>
      <c r="AM2167" s="77"/>
      <c r="AN2167" s="77"/>
      <c r="AO2167" s="77"/>
      <c r="AP2167" s="77"/>
      <c r="AQ2167" s="77"/>
      <c r="AR2167" s="77"/>
      <c r="AS2167" s="77"/>
      <c r="AT2167" s="77"/>
      <c r="AU2167" s="77"/>
    </row>
    <row r="2168" spans="1:47" ht="22.5">
      <c r="A2168" s="77" t="s">
        <v>2304</v>
      </c>
      <c r="B2168" s="77" t="s">
        <v>405</v>
      </c>
      <c r="C2168" s="78">
        <v>42560</v>
      </c>
      <c r="D2168" s="77" t="s">
        <v>4657</v>
      </c>
      <c r="E2168" s="94">
        <v>86.92</v>
      </c>
      <c r="F2168" s="77" t="s">
        <v>4658</v>
      </c>
      <c r="G2168" s="77" t="s">
        <v>2341</v>
      </c>
      <c r="H2168" s="77"/>
      <c r="I2168" s="77"/>
      <c r="J2168" s="77"/>
      <c r="K2168" s="79"/>
      <c r="L2168" s="77"/>
      <c r="P2168" s="77"/>
      <c r="Q2168" s="77"/>
      <c r="R2168" s="77"/>
      <c r="S2168" s="77"/>
      <c r="V2168" s="77"/>
      <c r="W2168" s="77"/>
      <c r="X2168" s="77"/>
      <c r="Y2168" s="79"/>
      <c r="Z2168" s="79"/>
      <c r="AA2168" s="79"/>
      <c r="AB2168" s="79"/>
      <c r="AC2168" s="79"/>
      <c r="AD2168" s="79"/>
      <c r="AE2168" s="80"/>
      <c r="AF2168" s="77"/>
      <c r="AG2168" s="77"/>
      <c r="AH2168" s="77"/>
      <c r="AI2168" s="77"/>
      <c r="AJ2168" s="77"/>
      <c r="AK2168" s="77"/>
      <c r="AL2168" s="77"/>
      <c r="AM2168" s="77"/>
      <c r="AN2168" s="77"/>
      <c r="AO2168" s="77"/>
      <c r="AP2168" s="77"/>
      <c r="AQ2168" s="77"/>
      <c r="AR2168" s="77"/>
      <c r="AS2168" s="77"/>
      <c r="AT2168" s="77"/>
      <c r="AU2168" s="77"/>
    </row>
    <row r="2169" spans="1:47" ht="22.5">
      <c r="A2169" s="77" t="s">
        <v>2304</v>
      </c>
      <c r="B2169" s="77" t="s">
        <v>405</v>
      </c>
      <c r="C2169" s="78">
        <v>42560</v>
      </c>
      <c r="D2169" s="77" t="s">
        <v>4659</v>
      </c>
      <c r="E2169" s="94">
        <v>357.23</v>
      </c>
      <c r="F2169" s="77" t="s">
        <v>4660</v>
      </c>
      <c r="G2169" s="77" t="s">
        <v>2341</v>
      </c>
      <c r="H2169" s="77"/>
      <c r="I2169" s="77"/>
      <c r="J2169" s="77"/>
      <c r="K2169" s="79"/>
      <c r="L2169" s="77"/>
      <c r="P2169" s="77"/>
      <c r="Q2169" s="77"/>
      <c r="R2169" s="77"/>
      <c r="S2169" s="77"/>
      <c r="V2169" s="77"/>
      <c r="W2169" s="77"/>
      <c r="X2169" s="77"/>
      <c r="Y2169" s="79"/>
      <c r="Z2169" s="79"/>
      <c r="AA2169" s="79"/>
      <c r="AB2169" s="79"/>
      <c r="AC2169" s="79"/>
      <c r="AD2169" s="79"/>
      <c r="AE2169" s="80"/>
      <c r="AF2169" s="77"/>
      <c r="AG2169" s="77"/>
      <c r="AH2169" s="77"/>
      <c r="AI2169" s="77"/>
      <c r="AJ2169" s="77"/>
      <c r="AK2169" s="77"/>
      <c r="AL2169" s="77"/>
      <c r="AM2169" s="77"/>
      <c r="AN2169" s="77"/>
      <c r="AO2169" s="77"/>
      <c r="AP2169" s="77"/>
      <c r="AQ2169" s="77"/>
      <c r="AR2169" s="77"/>
      <c r="AS2169" s="77"/>
      <c r="AT2169" s="77"/>
      <c r="AU2169" s="77"/>
    </row>
    <row r="2170" spans="1:47" ht="22.5">
      <c r="A2170" s="77" t="s">
        <v>2304</v>
      </c>
      <c r="B2170" s="77" t="s">
        <v>405</v>
      </c>
      <c r="C2170" s="78">
        <v>42560</v>
      </c>
      <c r="D2170" s="77" t="s">
        <v>4661</v>
      </c>
      <c r="E2170" s="94">
        <v>385.35</v>
      </c>
      <c r="F2170" s="77" t="s">
        <v>4662</v>
      </c>
      <c r="G2170" s="77" t="s">
        <v>2341</v>
      </c>
      <c r="H2170" s="77"/>
      <c r="I2170" s="77"/>
      <c r="J2170" s="77"/>
      <c r="K2170" s="79"/>
      <c r="L2170" s="77"/>
      <c r="P2170" s="77"/>
      <c r="Q2170" s="77"/>
      <c r="R2170" s="77"/>
      <c r="S2170" s="77"/>
      <c r="V2170" s="77"/>
      <c r="W2170" s="77"/>
      <c r="X2170" s="77"/>
      <c r="Y2170" s="79"/>
      <c r="Z2170" s="79"/>
      <c r="AA2170" s="79"/>
      <c r="AB2170" s="79"/>
      <c r="AC2170" s="79"/>
      <c r="AD2170" s="79"/>
      <c r="AE2170" s="80"/>
      <c r="AF2170" s="77"/>
      <c r="AG2170" s="77"/>
      <c r="AH2170" s="77"/>
      <c r="AI2170" s="77"/>
      <c r="AJ2170" s="77"/>
      <c r="AK2170" s="77"/>
      <c r="AL2170" s="77"/>
      <c r="AM2170" s="77"/>
      <c r="AN2170" s="77"/>
      <c r="AO2170" s="77"/>
      <c r="AP2170" s="77"/>
      <c r="AQ2170" s="77"/>
      <c r="AR2170" s="77"/>
      <c r="AS2170" s="77"/>
      <c r="AT2170" s="77"/>
      <c r="AU2170" s="77"/>
    </row>
    <row r="2171" spans="1:47" ht="22.5">
      <c r="A2171" s="77" t="s">
        <v>2304</v>
      </c>
      <c r="B2171" s="77" t="s">
        <v>405</v>
      </c>
      <c r="C2171" s="78">
        <v>42560</v>
      </c>
      <c r="D2171" s="77" t="s">
        <v>4663</v>
      </c>
      <c r="E2171" s="94">
        <v>478.78</v>
      </c>
      <c r="F2171" s="77" t="s">
        <v>4664</v>
      </c>
      <c r="G2171" s="77" t="s">
        <v>2341</v>
      </c>
      <c r="H2171" s="77"/>
      <c r="I2171" s="77"/>
      <c r="J2171" s="77"/>
      <c r="K2171" s="79"/>
      <c r="L2171" s="77"/>
      <c r="P2171" s="77"/>
      <c r="Q2171" s="77"/>
      <c r="R2171" s="77"/>
      <c r="S2171" s="77"/>
      <c r="V2171" s="77"/>
      <c r="W2171" s="77"/>
      <c r="X2171" s="77"/>
      <c r="Y2171" s="79"/>
      <c r="Z2171" s="79"/>
      <c r="AA2171" s="79"/>
      <c r="AB2171" s="79"/>
      <c r="AC2171" s="79"/>
      <c r="AD2171" s="79"/>
      <c r="AE2171" s="80"/>
      <c r="AF2171" s="77"/>
      <c r="AG2171" s="77"/>
      <c r="AH2171" s="77"/>
      <c r="AI2171" s="77"/>
      <c r="AJ2171" s="77"/>
      <c r="AK2171" s="77"/>
      <c r="AL2171" s="77"/>
      <c r="AM2171" s="77"/>
      <c r="AN2171" s="77"/>
      <c r="AO2171" s="77"/>
      <c r="AP2171" s="77"/>
      <c r="AQ2171" s="77"/>
      <c r="AR2171" s="77"/>
      <c r="AS2171" s="77"/>
      <c r="AT2171" s="77"/>
      <c r="AU2171" s="77"/>
    </row>
    <row r="2172" spans="1:47" ht="22.5">
      <c r="A2172" s="77" t="s">
        <v>2304</v>
      </c>
      <c r="B2172" s="77" t="s">
        <v>405</v>
      </c>
      <c r="C2172" s="78">
        <v>42560</v>
      </c>
      <c r="D2172" s="77" t="s">
        <v>4665</v>
      </c>
      <c r="E2172" s="94">
        <v>525.51</v>
      </c>
      <c r="F2172" s="77" t="s">
        <v>4666</v>
      </c>
      <c r="G2172" s="77" t="s">
        <v>2341</v>
      </c>
      <c r="H2172" s="77"/>
      <c r="I2172" s="77"/>
      <c r="J2172" s="77"/>
      <c r="K2172" s="79"/>
      <c r="L2172" s="77"/>
      <c r="P2172" s="77"/>
      <c r="Q2172" s="77"/>
      <c r="R2172" s="77"/>
      <c r="S2172" s="77"/>
      <c r="V2172" s="77"/>
      <c r="W2172" s="77"/>
      <c r="X2172" s="77"/>
      <c r="Y2172" s="79"/>
      <c r="Z2172" s="79"/>
      <c r="AA2172" s="79"/>
      <c r="AB2172" s="79"/>
      <c r="AC2172" s="79"/>
      <c r="AD2172" s="79"/>
      <c r="AE2172" s="80"/>
      <c r="AF2172" s="77"/>
      <c r="AG2172" s="77"/>
      <c r="AH2172" s="77"/>
      <c r="AI2172" s="77"/>
      <c r="AJ2172" s="77"/>
      <c r="AK2172" s="77"/>
      <c r="AL2172" s="77"/>
      <c r="AM2172" s="77"/>
      <c r="AN2172" s="77"/>
      <c r="AO2172" s="77"/>
      <c r="AP2172" s="77"/>
      <c r="AQ2172" s="77"/>
      <c r="AR2172" s="77"/>
      <c r="AS2172" s="77"/>
      <c r="AT2172" s="77"/>
      <c r="AU2172" s="77"/>
    </row>
    <row r="2173" spans="1:47" ht="22.5">
      <c r="A2173" s="77" t="s">
        <v>2304</v>
      </c>
      <c r="B2173" s="77" t="s">
        <v>466</v>
      </c>
      <c r="C2173" s="78">
        <v>42560</v>
      </c>
      <c r="D2173" s="77" t="s">
        <v>4667</v>
      </c>
      <c r="E2173" s="94">
        <v>7.73</v>
      </c>
      <c r="F2173" s="77" t="s">
        <v>4668</v>
      </c>
      <c r="G2173" s="77" t="s">
        <v>2341</v>
      </c>
      <c r="H2173" s="77"/>
      <c r="I2173" s="77"/>
      <c r="J2173" s="77"/>
      <c r="K2173" s="79"/>
      <c r="L2173" s="77"/>
      <c r="P2173" s="77"/>
      <c r="Q2173" s="77"/>
      <c r="R2173" s="77"/>
      <c r="S2173" s="77"/>
      <c r="V2173" s="77"/>
      <c r="W2173" s="77"/>
      <c r="X2173" s="77"/>
      <c r="Y2173" s="79"/>
      <c r="Z2173" s="79"/>
      <c r="AA2173" s="79"/>
      <c r="AB2173" s="79"/>
      <c r="AC2173" s="79"/>
      <c r="AD2173" s="79"/>
      <c r="AE2173" s="80"/>
      <c r="AF2173" s="77"/>
      <c r="AG2173" s="77"/>
      <c r="AH2173" s="77"/>
      <c r="AI2173" s="77"/>
      <c r="AJ2173" s="77"/>
      <c r="AK2173" s="77"/>
      <c r="AL2173" s="77"/>
      <c r="AM2173" s="77"/>
      <c r="AN2173" s="77"/>
      <c r="AO2173" s="77"/>
      <c r="AP2173" s="77"/>
      <c r="AQ2173" s="77"/>
      <c r="AR2173" s="77"/>
      <c r="AS2173" s="77"/>
      <c r="AT2173" s="77"/>
      <c r="AU2173" s="77"/>
    </row>
    <row r="2174" spans="1:47" ht="22.5">
      <c r="A2174" s="77" t="s">
        <v>2304</v>
      </c>
      <c r="B2174" s="77" t="s">
        <v>466</v>
      </c>
      <c r="C2174" s="78">
        <v>42560</v>
      </c>
      <c r="D2174" s="77" t="s">
        <v>4669</v>
      </c>
      <c r="E2174" s="94">
        <v>8.6</v>
      </c>
      <c r="F2174" s="77" t="s">
        <v>4670</v>
      </c>
      <c r="G2174" s="77" t="s">
        <v>2341</v>
      </c>
      <c r="H2174" s="77"/>
      <c r="I2174" s="77"/>
      <c r="J2174" s="77"/>
      <c r="K2174" s="79"/>
      <c r="L2174" s="77"/>
      <c r="P2174" s="77"/>
      <c r="Q2174" s="77"/>
      <c r="R2174" s="77"/>
      <c r="S2174" s="77"/>
      <c r="V2174" s="77"/>
      <c r="W2174" s="77"/>
      <c r="X2174" s="77"/>
      <c r="Y2174" s="79"/>
      <c r="Z2174" s="79"/>
      <c r="AA2174" s="79"/>
      <c r="AB2174" s="79"/>
      <c r="AC2174" s="79"/>
      <c r="AD2174" s="79"/>
      <c r="AE2174" s="80"/>
      <c r="AF2174" s="77"/>
      <c r="AG2174" s="77"/>
      <c r="AH2174" s="77"/>
      <c r="AI2174" s="77"/>
      <c r="AJ2174" s="77"/>
      <c r="AK2174" s="77"/>
      <c r="AL2174" s="77"/>
      <c r="AM2174" s="77"/>
      <c r="AN2174" s="77"/>
      <c r="AO2174" s="77"/>
      <c r="AP2174" s="77"/>
      <c r="AQ2174" s="77"/>
      <c r="AR2174" s="77"/>
      <c r="AS2174" s="77"/>
      <c r="AT2174" s="77"/>
      <c r="AU2174" s="77"/>
    </row>
    <row r="2175" spans="1:47" ht="22.5">
      <c r="A2175" s="77" t="s">
        <v>2304</v>
      </c>
      <c r="B2175" s="77" t="s">
        <v>466</v>
      </c>
      <c r="C2175" s="78">
        <v>42560</v>
      </c>
      <c r="D2175" s="77" t="s">
        <v>4671</v>
      </c>
      <c r="E2175" s="94">
        <v>8.94</v>
      </c>
      <c r="F2175" s="77" t="s">
        <v>4672</v>
      </c>
      <c r="G2175" s="77" t="s">
        <v>2341</v>
      </c>
      <c r="H2175" s="77"/>
      <c r="I2175" s="77"/>
      <c r="J2175" s="77"/>
      <c r="K2175" s="79"/>
      <c r="L2175" s="77"/>
      <c r="P2175" s="77"/>
      <c r="Q2175" s="77"/>
      <c r="R2175" s="77"/>
      <c r="S2175" s="77"/>
      <c r="V2175" s="77"/>
      <c r="W2175" s="77"/>
      <c r="X2175" s="77"/>
      <c r="Y2175" s="79"/>
      <c r="Z2175" s="79"/>
      <c r="AA2175" s="79"/>
      <c r="AB2175" s="79"/>
      <c r="AC2175" s="79"/>
      <c r="AD2175" s="79"/>
      <c r="AE2175" s="80"/>
      <c r="AF2175" s="77"/>
      <c r="AG2175" s="77"/>
      <c r="AH2175" s="77"/>
      <c r="AI2175" s="77"/>
      <c r="AJ2175" s="77"/>
      <c r="AK2175" s="77"/>
      <c r="AL2175" s="77"/>
      <c r="AM2175" s="77"/>
      <c r="AN2175" s="77"/>
      <c r="AO2175" s="77"/>
      <c r="AP2175" s="77"/>
      <c r="AQ2175" s="77"/>
      <c r="AR2175" s="77"/>
      <c r="AS2175" s="77"/>
      <c r="AT2175" s="77"/>
      <c r="AU2175" s="77"/>
    </row>
    <row r="2176" spans="1:47" ht="22.5">
      <c r="A2176" s="77" t="s">
        <v>2304</v>
      </c>
      <c r="B2176" s="77" t="s">
        <v>466</v>
      </c>
      <c r="C2176" s="78">
        <v>42560</v>
      </c>
      <c r="D2176" s="77" t="s">
        <v>4673</v>
      </c>
      <c r="E2176" s="94">
        <v>10.31</v>
      </c>
      <c r="F2176" s="77" t="s">
        <v>4674</v>
      </c>
      <c r="G2176" s="77" t="s">
        <v>2341</v>
      </c>
      <c r="H2176" s="77"/>
      <c r="I2176" s="77"/>
      <c r="J2176" s="77"/>
      <c r="K2176" s="79"/>
      <c r="L2176" s="77"/>
      <c r="P2176" s="77"/>
      <c r="Q2176" s="77"/>
      <c r="R2176" s="77"/>
      <c r="S2176" s="77"/>
      <c r="V2176" s="77"/>
      <c r="W2176" s="77"/>
      <c r="X2176" s="77"/>
      <c r="Y2176" s="79"/>
      <c r="Z2176" s="79"/>
      <c r="AA2176" s="79"/>
      <c r="AB2176" s="79"/>
      <c r="AC2176" s="79"/>
      <c r="AD2176" s="79"/>
      <c r="AE2176" s="80"/>
      <c r="AF2176" s="77"/>
      <c r="AG2176" s="77"/>
      <c r="AH2176" s="77"/>
      <c r="AI2176" s="77"/>
      <c r="AJ2176" s="77"/>
      <c r="AK2176" s="77"/>
      <c r="AL2176" s="77"/>
      <c r="AM2176" s="77"/>
      <c r="AN2176" s="77"/>
      <c r="AO2176" s="77"/>
      <c r="AP2176" s="77"/>
      <c r="AQ2176" s="77"/>
      <c r="AR2176" s="77"/>
      <c r="AS2176" s="77"/>
      <c r="AT2176" s="77"/>
      <c r="AU2176" s="77"/>
    </row>
    <row r="2177" spans="1:47" ht="22.5">
      <c r="A2177" s="77" t="s">
        <v>2304</v>
      </c>
      <c r="B2177" s="77" t="s">
        <v>466</v>
      </c>
      <c r="C2177" s="78">
        <v>42560</v>
      </c>
      <c r="D2177" s="77" t="s">
        <v>4675</v>
      </c>
      <c r="E2177" s="94">
        <v>10.6</v>
      </c>
      <c r="F2177" s="77" t="s">
        <v>4676</v>
      </c>
      <c r="G2177" s="77" t="s">
        <v>2341</v>
      </c>
      <c r="H2177" s="77"/>
      <c r="I2177" s="77"/>
      <c r="J2177" s="77"/>
      <c r="K2177" s="79"/>
      <c r="L2177" s="77"/>
      <c r="P2177" s="77"/>
      <c r="Q2177" s="77"/>
      <c r="R2177" s="77"/>
      <c r="S2177" s="77"/>
      <c r="V2177" s="77"/>
      <c r="W2177" s="77"/>
      <c r="X2177" s="77"/>
      <c r="Y2177" s="79"/>
      <c r="Z2177" s="79"/>
      <c r="AA2177" s="79"/>
      <c r="AB2177" s="79"/>
      <c r="AC2177" s="79"/>
      <c r="AD2177" s="79"/>
      <c r="AE2177" s="80"/>
      <c r="AF2177" s="77"/>
      <c r="AG2177" s="77"/>
      <c r="AH2177" s="77"/>
      <c r="AI2177" s="77"/>
      <c r="AJ2177" s="77"/>
      <c r="AK2177" s="77"/>
      <c r="AL2177" s="77"/>
      <c r="AM2177" s="77"/>
      <c r="AN2177" s="77"/>
      <c r="AO2177" s="77"/>
      <c r="AP2177" s="77"/>
      <c r="AQ2177" s="77"/>
      <c r="AR2177" s="77"/>
      <c r="AS2177" s="77"/>
      <c r="AT2177" s="77"/>
      <c r="AU2177" s="77"/>
    </row>
    <row r="2178" spans="1:47" ht="22.5">
      <c r="A2178" s="77" t="s">
        <v>2304</v>
      </c>
      <c r="B2178" s="77" t="s">
        <v>466</v>
      </c>
      <c r="C2178" s="78">
        <v>42560</v>
      </c>
      <c r="D2178" s="77" t="s">
        <v>4677</v>
      </c>
      <c r="E2178" s="94">
        <v>13.13</v>
      </c>
      <c r="F2178" s="77" t="s">
        <v>4678</v>
      </c>
      <c r="G2178" s="77" t="s">
        <v>2341</v>
      </c>
      <c r="H2178" s="77"/>
      <c r="I2178" s="77"/>
      <c r="J2178" s="77"/>
      <c r="K2178" s="79"/>
      <c r="L2178" s="77"/>
      <c r="P2178" s="77"/>
      <c r="Q2178" s="77"/>
      <c r="R2178" s="77"/>
      <c r="S2178" s="77"/>
      <c r="V2178" s="77"/>
      <c r="W2178" s="77"/>
      <c r="X2178" s="77"/>
      <c r="Y2178" s="79"/>
      <c r="Z2178" s="79"/>
      <c r="AA2178" s="79"/>
      <c r="AB2178" s="79"/>
      <c r="AC2178" s="79"/>
      <c r="AD2178" s="79"/>
      <c r="AE2178" s="80"/>
      <c r="AF2178" s="77"/>
      <c r="AG2178" s="77"/>
      <c r="AH2178" s="77"/>
      <c r="AI2178" s="77"/>
      <c r="AJ2178" s="77"/>
      <c r="AK2178" s="77"/>
      <c r="AL2178" s="77"/>
      <c r="AM2178" s="77"/>
      <c r="AN2178" s="77"/>
      <c r="AO2178" s="77"/>
      <c r="AP2178" s="77"/>
      <c r="AQ2178" s="77"/>
      <c r="AR2178" s="77"/>
      <c r="AS2178" s="77"/>
      <c r="AT2178" s="77"/>
      <c r="AU2178" s="77"/>
    </row>
    <row r="2179" spans="1:47" ht="22.5">
      <c r="A2179" s="77" t="s">
        <v>2304</v>
      </c>
      <c r="B2179" s="77" t="s">
        <v>466</v>
      </c>
      <c r="C2179" s="78">
        <v>42560</v>
      </c>
      <c r="D2179" s="77" t="s">
        <v>4679</v>
      </c>
      <c r="E2179" s="94">
        <v>13.55</v>
      </c>
      <c r="F2179" s="77" t="s">
        <v>4680</v>
      </c>
      <c r="G2179" s="77" t="s">
        <v>2341</v>
      </c>
      <c r="H2179" s="77"/>
      <c r="I2179" s="77"/>
      <c r="J2179" s="77"/>
      <c r="K2179" s="79"/>
      <c r="L2179" s="77"/>
      <c r="P2179" s="77"/>
      <c r="Q2179" s="77"/>
      <c r="R2179" s="77"/>
      <c r="S2179" s="77"/>
      <c r="V2179" s="77"/>
      <c r="W2179" s="77"/>
      <c r="X2179" s="77"/>
      <c r="Y2179" s="79"/>
      <c r="Z2179" s="79"/>
      <c r="AA2179" s="79"/>
      <c r="AB2179" s="79"/>
      <c r="AC2179" s="79"/>
      <c r="AD2179" s="79"/>
      <c r="AE2179" s="80"/>
      <c r="AF2179" s="77"/>
      <c r="AG2179" s="77"/>
      <c r="AH2179" s="77"/>
      <c r="AI2179" s="77"/>
      <c r="AJ2179" s="77"/>
      <c r="AK2179" s="77"/>
      <c r="AL2179" s="77"/>
      <c r="AM2179" s="77"/>
      <c r="AN2179" s="77"/>
      <c r="AO2179" s="77"/>
      <c r="AP2179" s="77"/>
      <c r="AQ2179" s="77"/>
      <c r="AR2179" s="77"/>
      <c r="AS2179" s="77"/>
      <c r="AT2179" s="77"/>
      <c r="AU2179" s="77"/>
    </row>
    <row r="2180" spans="1:47" ht="22.5">
      <c r="A2180" s="77" t="s">
        <v>2304</v>
      </c>
      <c r="B2180" s="77" t="s">
        <v>466</v>
      </c>
      <c r="C2180" s="78">
        <v>42560</v>
      </c>
      <c r="D2180" s="77" t="s">
        <v>4681</v>
      </c>
      <c r="E2180" s="94">
        <v>14.53</v>
      </c>
      <c r="F2180" s="77" t="s">
        <v>4682</v>
      </c>
      <c r="G2180" s="77" t="s">
        <v>2341</v>
      </c>
      <c r="H2180" s="77"/>
      <c r="I2180" s="77"/>
      <c r="J2180" s="77"/>
      <c r="K2180" s="79"/>
      <c r="L2180" s="77"/>
      <c r="P2180" s="77"/>
      <c r="Q2180" s="77"/>
      <c r="R2180" s="77"/>
      <c r="S2180" s="77"/>
      <c r="V2180" s="77"/>
      <c r="W2180" s="77"/>
      <c r="X2180" s="77"/>
      <c r="Y2180" s="79"/>
      <c r="Z2180" s="79"/>
      <c r="AA2180" s="79"/>
      <c r="AB2180" s="79"/>
      <c r="AC2180" s="79"/>
      <c r="AD2180" s="79"/>
      <c r="AE2180" s="80"/>
      <c r="AF2180" s="77"/>
      <c r="AG2180" s="77"/>
      <c r="AH2180" s="77"/>
      <c r="AI2180" s="77"/>
      <c r="AJ2180" s="77"/>
      <c r="AK2180" s="77"/>
      <c r="AL2180" s="77"/>
      <c r="AM2180" s="77"/>
      <c r="AN2180" s="77"/>
      <c r="AO2180" s="77"/>
      <c r="AP2180" s="77"/>
      <c r="AQ2180" s="77"/>
      <c r="AR2180" s="77"/>
      <c r="AS2180" s="77"/>
      <c r="AT2180" s="77"/>
      <c r="AU2180" s="77"/>
    </row>
    <row r="2181" spans="1:47" ht="22.5">
      <c r="A2181" s="77" t="s">
        <v>2304</v>
      </c>
      <c r="B2181" s="77" t="s">
        <v>466</v>
      </c>
      <c r="C2181" s="78">
        <v>42560</v>
      </c>
      <c r="D2181" s="77" t="s">
        <v>4683</v>
      </c>
      <c r="E2181" s="94">
        <v>15.72</v>
      </c>
      <c r="F2181" s="77" t="s">
        <v>4684</v>
      </c>
      <c r="G2181" s="77" t="s">
        <v>2341</v>
      </c>
      <c r="H2181" s="77"/>
      <c r="I2181" s="77"/>
      <c r="J2181" s="77"/>
      <c r="K2181" s="79"/>
      <c r="L2181" s="77"/>
      <c r="P2181" s="77"/>
      <c r="Q2181" s="77"/>
      <c r="R2181" s="77"/>
      <c r="S2181" s="77"/>
      <c r="V2181" s="77"/>
      <c r="W2181" s="77"/>
      <c r="X2181" s="77"/>
      <c r="Y2181" s="79"/>
      <c r="Z2181" s="79"/>
      <c r="AA2181" s="79"/>
      <c r="AB2181" s="79"/>
      <c r="AC2181" s="79"/>
      <c r="AD2181" s="79"/>
      <c r="AE2181" s="80"/>
      <c r="AF2181" s="77"/>
      <c r="AG2181" s="77"/>
      <c r="AH2181" s="77"/>
      <c r="AI2181" s="77"/>
      <c r="AJ2181" s="77"/>
      <c r="AK2181" s="77"/>
      <c r="AL2181" s="77"/>
      <c r="AM2181" s="77"/>
      <c r="AN2181" s="77"/>
      <c r="AO2181" s="77"/>
      <c r="AP2181" s="77"/>
      <c r="AQ2181" s="77"/>
      <c r="AR2181" s="77"/>
      <c r="AS2181" s="77"/>
      <c r="AT2181" s="77"/>
      <c r="AU2181" s="77"/>
    </row>
    <row r="2182" spans="1:47" ht="22.5">
      <c r="A2182" s="77" t="s">
        <v>2304</v>
      </c>
      <c r="B2182" s="77" t="s">
        <v>466</v>
      </c>
      <c r="C2182" s="78">
        <v>42560</v>
      </c>
      <c r="D2182" s="77" t="s">
        <v>4685</v>
      </c>
      <c r="E2182" s="94">
        <v>17.04</v>
      </c>
      <c r="F2182" s="77" t="s">
        <v>4686</v>
      </c>
      <c r="G2182" s="77" t="s">
        <v>2341</v>
      </c>
      <c r="H2182" s="77"/>
      <c r="I2182" s="77"/>
      <c r="J2182" s="77"/>
      <c r="K2182" s="79"/>
      <c r="L2182" s="77"/>
      <c r="P2182" s="77"/>
      <c r="Q2182" s="77"/>
      <c r="R2182" s="77"/>
      <c r="S2182" s="77"/>
      <c r="V2182" s="77"/>
      <c r="W2182" s="77"/>
      <c r="X2182" s="77"/>
      <c r="Y2182" s="79"/>
      <c r="Z2182" s="79"/>
      <c r="AA2182" s="79"/>
      <c r="AB2182" s="79"/>
      <c r="AC2182" s="79"/>
      <c r="AD2182" s="79"/>
      <c r="AE2182" s="80"/>
      <c r="AF2182" s="77"/>
      <c r="AG2182" s="77"/>
      <c r="AH2182" s="77"/>
      <c r="AI2182" s="77"/>
      <c r="AJ2182" s="77"/>
      <c r="AK2182" s="77"/>
      <c r="AL2182" s="77"/>
      <c r="AM2182" s="77"/>
      <c r="AN2182" s="77"/>
      <c r="AO2182" s="77"/>
      <c r="AP2182" s="77"/>
      <c r="AQ2182" s="77"/>
      <c r="AR2182" s="77"/>
      <c r="AS2182" s="77"/>
      <c r="AT2182" s="77"/>
      <c r="AU2182" s="77"/>
    </row>
    <row r="2183" spans="1:47" ht="22.5">
      <c r="A2183" s="77" t="s">
        <v>2304</v>
      </c>
      <c r="B2183" s="77" t="s">
        <v>466</v>
      </c>
      <c r="C2183" s="78">
        <v>42560</v>
      </c>
      <c r="D2183" s="77" t="s">
        <v>4687</v>
      </c>
      <c r="E2183" s="94">
        <v>21.56</v>
      </c>
      <c r="F2183" s="77" t="s">
        <v>4688</v>
      </c>
      <c r="G2183" s="77" t="s">
        <v>2341</v>
      </c>
      <c r="H2183" s="77"/>
      <c r="I2183" s="77"/>
      <c r="J2183" s="77"/>
      <c r="K2183" s="79"/>
      <c r="L2183" s="77"/>
      <c r="P2183" s="77"/>
      <c r="Q2183" s="77"/>
      <c r="R2183" s="77"/>
      <c r="S2183" s="77"/>
      <c r="V2183" s="77"/>
      <c r="W2183" s="77"/>
      <c r="X2183" s="77"/>
      <c r="Y2183" s="79"/>
      <c r="Z2183" s="79"/>
      <c r="AA2183" s="79"/>
      <c r="AB2183" s="79"/>
      <c r="AC2183" s="79"/>
      <c r="AD2183" s="79"/>
      <c r="AE2183" s="80"/>
      <c r="AF2183" s="77"/>
      <c r="AG2183" s="77"/>
      <c r="AH2183" s="77"/>
      <c r="AI2183" s="77"/>
      <c r="AJ2183" s="77"/>
      <c r="AK2183" s="77"/>
      <c r="AL2183" s="77"/>
      <c r="AM2183" s="77"/>
      <c r="AN2183" s="77"/>
      <c r="AO2183" s="77"/>
      <c r="AP2183" s="77"/>
      <c r="AQ2183" s="77"/>
      <c r="AR2183" s="77"/>
      <c r="AS2183" s="77"/>
      <c r="AT2183" s="77"/>
      <c r="AU2183" s="77"/>
    </row>
    <row r="2184" spans="1:47" ht="22.5">
      <c r="A2184" s="77" t="s">
        <v>2304</v>
      </c>
      <c r="B2184" s="77" t="s">
        <v>466</v>
      </c>
      <c r="C2184" s="78">
        <v>42560</v>
      </c>
      <c r="D2184" s="77" t="s">
        <v>4689</v>
      </c>
      <c r="E2184" s="94">
        <v>23.54</v>
      </c>
      <c r="F2184" s="77" t="s">
        <v>4690</v>
      </c>
      <c r="G2184" s="77" t="s">
        <v>2341</v>
      </c>
      <c r="H2184" s="77"/>
      <c r="I2184" s="77"/>
      <c r="J2184" s="77"/>
      <c r="K2184" s="79"/>
      <c r="L2184" s="77"/>
      <c r="P2184" s="77"/>
      <c r="Q2184" s="77"/>
      <c r="R2184" s="77"/>
      <c r="S2184" s="77"/>
      <c r="V2184" s="77"/>
      <c r="W2184" s="77"/>
      <c r="X2184" s="77"/>
      <c r="Y2184" s="79"/>
      <c r="Z2184" s="79"/>
      <c r="AA2184" s="79"/>
      <c r="AB2184" s="79"/>
      <c r="AC2184" s="79"/>
      <c r="AD2184" s="79"/>
      <c r="AE2184" s="80"/>
      <c r="AF2184" s="77"/>
      <c r="AG2184" s="77"/>
      <c r="AH2184" s="77"/>
      <c r="AI2184" s="77"/>
      <c r="AJ2184" s="77"/>
      <c r="AK2184" s="77"/>
      <c r="AL2184" s="77"/>
      <c r="AM2184" s="77"/>
      <c r="AN2184" s="77"/>
      <c r="AO2184" s="77"/>
      <c r="AP2184" s="77"/>
      <c r="AQ2184" s="77"/>
      <c r="AR2184" s="77"/>
      <c r="AS2184" s="77"/>
      <c r="AT2184" s="77"/>
      <c r="AU2184" s="77"/>
    </row>
    <row r="2185" spans="1:47" ht="22.5">
      <c r="A2185" s="77" t="s">
        <v>2304</v>
      </c>
      <c r="B2185" s="77" t="s">
        <v>466</v>
      </c>
      <c r="C2185" s="78">
        <v>42560</v>
      </c>
      <c r="D2185" s="77" t="s">
        <v>4691</v>
      </c>
      <c r="E2185" s="94">
        <v>25.65</v>
      </c>
      <c r="F2185" s="77" t="s">
        <v>4692</v>
      </c>
      <c r="G2185" s="77" t="s">
        <v>2341</v>
      </c>
      <c r="H2185" s="77"/>
      <c r="I2185" s="77"/>
      <c r="J2185" s="77"/>
      <c r="K2185" s="79"/>
      <c r="L2185" s="77"/>
      <c r="P2185" s="77"/>
      <c r="Q2185" s="77"/>
      <c r="R2185" s="77"/>
      <c r="S2185" s="77"/>
      <c r="V2185" s="77"/>
      <c r="W2185" s="77"/>
      <c r="X2185" s="77"/>
      <c r="Y2185" s="79"/>
      <c r="Z2185" s="79"/>
      <c r="AA2185" s="79"/>
      <c r="AB2185" s="79"/>
      <c r="AC2185" s="79"/>
      <c r="AD2185" s="79"/>
      <c r="AE2185" s="80"/>
      <c r="AF2185" s="77"/>
      <c r="AG2185" s="77"/>
      <c r="AH2185" s="77"/>
      <c r="AI2185" s="77"/>
      <c r="AJ2185" s="77"/>
      <c r="AK2185" s="77"/>
      <c r="AL2185" s="77"/>
      <c r="AM2185" s="77"/>
      <c r="AN2185" s="77"/>
      <c r="AO2185" s="77"/>
      <c r="AP2185" s="77"/>
      <c r="AQ2185" s="77"/>
      <c r="AR2185" s="77"/>
      <c r="AS2185" s="77"/>
      <c r="AT2185" s="77"/>
      <c r="AU2185" s="77"/>
    </row>
    <row r="2186" spans="1:47" ht="22.5">
      <c r="A2186" s="77" t="s">
        <v>2304</v>
      </c>
      <c r="B2186" s="77" t="s">
        <v>532</v>
      </c>
      <c r="C2186" s="78">
        <v>42560</v>
      </c>
      <c r="D2186" s="77" t="s">
        <v>4693</v>
      </c>
      <c r="E2186" s="94">
        <v>42.38</v>
      </c>
      <c r="F2186" s="77" t="s">
        <v>4694</v>
      </c>
      <c r="G2186" s="77" t="s">
        <v>2341</v>
      </c>
      <c r="H2186" s="77"/>
      <c r="I2186" s="77"/>
      <c r="J2186" s="77"/>
      <c r="K2186" s="79"/>
      <c r="L2186" s="77"/>
      <c r="P2186" s="77"/>
      <c r="Q2186" s="77"/>
      <c r="R2186" s="77"/>
      <c r="S2186" s="77"/>
      <c r="V2186" s="77"/>
      <c r="W2186" s="77"/>
      <c r="X2186" s="77"/>
      <c r="Y2186" s="79"/>
      <c r="Z2186" s="79"/>
      <c r="AA2186" s="79"/>
      <c r="AB2186" s="79"/>
      <c r="AC2186" s="79"/>
      <c r="AD2186" s="79"/>
      <c r="AE2186" s="80"/>
      <c r="AF2186" s="77"/>
      <c r="AG2186" s="77"/>
      <c r="AH2186" s="77"/>
      <c r="AI2186" s="77"/>
      <c r="AJ2186" s="77"/>
      <c r="AK2186" s="77"/>
      <c r="AL2186" s="77"/>
      <c r="AM2186" s="77"/>
      <c r="AN2186" s="77"/>
      <c r="AO2186" s="77"/>
      <c r="AP2186" s="77"/>
      <c r="AQ2186" s="77"/>
      <c r="AR2186" s="77"/>
      <c r="AS2186" s="77"/>
      <c r="AT2186" s="77"/>
      <c r="AU2186" s="77"/>
    </row>
    <row r="2187" spans="1:47" ht="22.5">
      <c r="A2187" s="77" t="s">
        <v>2304</v>
      </c>
      <c r="B2187" s="77" t="s">
        <v>532</v>
      </c>
      <c r="C2187" s="78">
        <v>42560</v>
      </c>
      <c r="D2187" s="77" t="s">
        <v>4695</v>
      </c>
      <c r="E2187" s="94">
        <v>61.78</v>
      </c>
      <c r="F2187" s="77" t="s">
        <v>4696</v>
      </c>
      <c r="G2187" s="77" t="s">
        <v>2341</v>
      </c>
      <c r="H2187" s="77"/>
      <c r="I2187" s="77"/>
      <c r="J2187" s="77"/>
      <c r="K2187" s="79"/>
      <c r="L2187" s="77"/>
      <c r="P2187" s="77"/>
      <c r="Q2187" s="77"/>
      <c r="R2187" s="77"/>
      <c r="S2187" s="77"/>
      <c r="V2187" s="77"/>
      <c r="W2187" s="77"/>
      <c r="X2187" s="77"/>
      <c r="Y2187" s="79"/>
      <c r="Z2187" s="79"/>
      <c r="AA2187" s="79"/>
      <c r="AB2187" s="79"/>
      <c r="AC2187" s="79"/>
      <c r="AD2187" s="79"/>
      <c r="AE2187" s="80"/>
      <c r="AF2187" s="77"/>
      <c r="AG2187" s="77"/>
      <c r="AH2187" s="77"/>
      <c r="AI2187" s="77"/>
      <c r="AJ2187" s="77"/>
      <c r="AK2187" s="77"/>
      <c r="AL2187" s="77"/>
      <c r="AM2187" s="77"/>
      <c r="AN2187" s="77"/>
      <c r="AO2187" s="77"/>
      <c r="AP2187" s="77"/>
      <c r="AQ2187" s="77"/>
      <c r="AR2187" s="77"/>
      <c r="AS2187" s="77"/>
      <c r="AT2187" s="77"/>
      <c r="AU2187" s="77"/>
    </row>
    <row r="2188" spans="1:47" ht="22.5">
      <c r="A2188" s="77" t="s">
        <v>2304</v>
      </c>
      <c r="B2188" s="77" t="s">
        <v>532</v>
      </c>
      <c r="C2188" s="78">
        <v>42560</v>
      </c>
      <c r="D2188" s="77" t="s">
        <v>4697</v>
      </c>
      <c r="E2188" s="94">
        <v>69.489999999999995</v>
      </c>
      <c r="F2188" s="77" t="s">
        <v>4698</v>
      </c>
      <c r="G2188" s="77" t="s">
        <v>2341</v>
      </c>
      <c r="H2188" s="77"/>
      <c r="I2188" s="77"/>
      <c r="J2188" s="77"/>
      <c r="K2188" s="79"/>
      <c r="L2188" s="77"/>
      <c r="P2188" s="77"/>
      <c r="Q2188" s="77"/>
      <c r="R2188" s="77"/>
      <c r="S2188" s="77"/>
      <c r="V2188" s="77"/>
      <c r="W2188" s="77"/>
      <c r="X2188" s="77"/>
      <c r="Y2188" s="79"/>
      <c r="Z2188" s="79"/>
      <c r="AA2188" s="79"/>
      <c r="AB2188" s="79"/>
      <c r="AC2188" s="79"/>
      <c r="AD2188" s="79"/>
      <c r="AE2188" s="80"/>
      <c r="AF2188" s="77"/>
      <c r="AG2188" s="77"/>
      <c r="AH2188" s="77"/>
      <c r="AI2188" s="77"/>
      <c r="AJ2188" s="77"/>
      <c r="AK2188" s="77"/>
      <c r="AL2188" s="77"/>
      <c r="AM2188" s="77"/>
      <c r="AN2188" s="77"/>
      <c r="AO2188" s="77"/>
      <c r="AP2188" s="77"/>
      <c r="AQ2188" s="77"/>
      <c r="AR2188" s="77"/>
      <c r="AS2188" s="77"/>
      <c r="AT2188" s="77"/>
      <c r="AU2188" s="77"/>
    </row>
    <row r="2189" spans="1:47" ht="22.5">
      <c r="A2189" s="77" t="s">
        <v>2304</v>
      </c>
      <c r="B2189" s="77" t="s">
        <v>532</v>
      </c>
      <c r="C2189" s="78">
        <v>42560</v>
      </c>
      <c r="D2189" s="77" t="s">
        <v>4699</v>
      </c>
      <c r="E2189" s="94">
        <v>78.239999999999995</v>
      </c>
      <c r="F2189" s="77" t="s">
        <v>4700</v>
      </c>
      <c r="G2189" s="77" t="s">
        <v>2341</v>
      </c>
      <c r="H2189" s="77"/>
      <c r="I2189" s="77"/>
      <c r="J2189" s="77"/>
      <c r="K2189" s="79"/>
      <c r="L2189" s="77"/>
      <c r="P2189" s="77"/>
      <c r="Q2189" s="77"/>
      <c r="R2189" s="77"/>
      <c r="S2189" s="77"/>
      <c r="V2189" s="77"/>
      <c r="W2189" s="77"/>
      <c r="X2189" s="77"/>
      <c r="Y2189" s="79"/>
      <c r="Z2189" s="79"/>
      <c r="AA2189" s="79"/>
      <c r="AB2189" s="79"/>
      <c r="AC2189" s="79"/>
      <c r="AD2189" s="79"/>
      <c r="AE2189" s="80"/>
      <c r="AF2189" s="77"/>
      <c r="AG2189" s="77"/>
      <c r="AH2189" s="77"/>
      <c r="AI2189" s="77"/>
      <c r="AJ2189" s="77"/>
      <c r="AK2189" s="77"/>
      <c r="AL2189" s="77"/>
      <c r="AM2189" s="77"/>
      <c r="AN2189" s="77"/>
      <c r="AO2189" s="77"/>
      <c r="AP2189" s="77"/>
      <c r="AQ2189" s="77"/>
      <c r="AR2189" s="77"/>
      <c r="AS2189" s="77"/>
      <c r="AT2189" s="77"/>
      <c r="AU2189" s="77"/>
    </row>
    <row r="2190" spans="1:47" ht="22.5">
      <c r="A2190" s="77" t="s">
        <v>2304</v>
      </c>
      <c r="B2190" s="77" t="s">
        <v>532</v>
      </c>
      <c r="C2190" s="78">
        <v>42560</v>
      </c>
      <c r="D2190" s="77" t="s">
        <v>4701</v>
      </c>
      <c r="E2190" s="94">
        <v>80.09</v>
      </c>
      <c r="F2190" s="77" t="s">
        <v>4702</v>
      </c>
      <c r="G2190" s="77" t="s">
        <v>2341</v>
      </c>
      <c r="H2190" s="77"/>
      <c r="I2190" s="77"/>
      <c r="J2190" s="77"/>
      <c r="K2190" s="79"/>
      <c r="L2190" s="77"/>
      <c r="P2190" s="77"/>
      <c r="Q2190" s="77"/>
      <c r="R2190" s="77"/>
      <c r="S2190" s="77"/>
      <c r="V2190" s="77"/>
      <c r="W2190" s="77"/>
      <c r="X2190" s="77"/>
      <c r="Y2190" s="79"/>
      <c r="Z2190" s="79"/>
      <c r="AA2190" s="79"/>
      <c r="AB2190" s="79"/>
      <c r="AC2190" s="79"/>
      <c r="AD2190" s="79"/>
      <c r="AE2190" s="80"/>
      <c r="AF2190" s="77"/>
      <c r="AG2190" s="77"/>
      <c r="AH2190" s="77"/>
      <c r="AI2190" s="77"/>
      <c r="AJ2190" s="77"/>
      <c r="AK2190" s="77"/>
      <c r="AL2190" s="77"/>
      <c r="AM2190" s="77"/>
      <c r="AN2190" s="77"/>
      <c r="AO2190" s="77"/>
      <c r="AP2190" s="77"/>
      <c r="AQ2190" s="77"/>
      <c r="AR2190" s="77"/>
      <c r="AS2190" s="77"/>
      <c r="AT2190" s="77"/>
      <c r="AU2190" s="77"/>
    </row>
    <row r="2191" spans="1:47" ht="22.5">
      <c r="A2191" s="77" t="s">
        <v>2304</v>
      </c>
      <c r="B2191" s="77" t="s">
        <v>532</v>
      </c>
      <c r="C2191" s="78">
        <v>42560</v>
      </c>
      <c r="D2191" s="77" t="s">
        <v>4703</v>
      </c>
      <c r="E2191" s="94">
        <v>82.15</v>
      </c>
      <c r="F2191" s="77" t="s">
        <v>4704</v>
      </c>
      <c r="G2191" s="77" t="s">
        <v>2341</v>
      </c>
      <c r="H2191" s="77"/>
      <c r="I2191" s="77"/>
      <c r="J2191" s="77"/>
      <c r="K2191" s="79"/>
      <c r="L2191" s="77"/>
      <c r="P2191" s="77"/>
      <c r="Q2191" s="77"/>
      <c r="R2191" s="77"/>
      <c r="S2191" s="77"/>
      <c r="V2191" s="77"/>
      <c r="W2191" s="77"/>
      <c r="X2191" s="77"/>
      <c r="Y2191" s="79"/>
      <c r="Z2191" s="79"/>
      <c r="AA2191" s="79"/>
      <c r="AB2191" s="79"/>
      <c r="AC2191" s="79"/>
      <c r="AD2191" s="79"/>
      <c r="AE2191" s="80"/>
      <c r="AF2191" s="77"/>
      <c r="AG2191" s="77"/>
      <c r="AH2191" s="77"/>
      <c r="AI2191" s="77"/>
      <c r="AJ2191" s="77"/>
      <c r="AK2191" s="77"/>
      <c r="AL2191" s="77"/>
      <c r="AM2191" s="77"/>
      <c r="AN2191" s="77"/>
      <c r="AO2191" s="77"/>
      <c r="AP2191" s="77"/>
      <c r="AQ2191" s="77"/>
      <c r="AR2191" s="77"/>
      <c r="AS2191" s="77"/>
      <c r="AT2191" s="77"/>
      <c r="AU2191" s="77"/>
    </row>
    <row r="2192" spans="1:47" ht="22.5">
      <c r="A2192" s="77" t="s">
        <v>2304</v>
      </c>
      <c r="B2192" s="77" t="s">
        <v>532</v>
      </c>
      <c r="C2192" s="78">
        <v>42560</v>
      </c>
      <c r="D2192" s="77" t="s">
        <v>4705</v>
      </c>
      <c r="E2192" s="94">
        <v>99.95</v>
      </c>
      <c r="F2192" s="77" t="s">
        <v>4706</v>
      </c>
      <c r="G2192" s="77" t="s">
        <v>2341</v>
      </c>
      <c r="H2192" s="77"/>
      <c r="I2192" s="77"/>
      <c r="J2192" s="77"/>
      <c r="K2192" s="79"/>
      <c r="L2192" s="77"/>
      <c r="P2192" s="77"/>
      <c r="Q2192" s="77"/>
      <c r="R2192" s="77"/>
      <c r="S2192" s="77"/>
      <c r="V2192" s="77"/>
      <c r="W2192" s="77"/>
      <c r="X2192" s="77"/>
      <c r="Y2192" s="79"/>
      <c r="Z2192" s="79"/>
      <c r="AA2192" s="79"/>
      <c r="AB2192" s="79"/>
      <c r="AC2192" s="79"/>
      <c r="AD2192" s="79"/>
      <c r="AE2192" s="80"/>
      <c r="AF2192" s="77"/>
      <c r="AG2192" s="77"/>
      <c r="AH2192" s="77"/>
      <c r="AI2192" s="77"/>
      <c r="AJ2192" s="77"/>
      <c r="AK2192" s="77"/>
      <c r="AL2192" s="77"/>
      <c r="AM2192" s="77"/>
      <c r="AN2192" s="77"/>
      <c r="AO2192" s="77"/>
      <c r="AP2192" s="77"/>
      <c r="AQ2192" s="77"/>
      <c r="AR2192" s="77"/>
      <c r="AS2192" s="77"/>
      <c r="AT2192" s="77"/>
      <c r="AU2192" s="77"/>
    </row>
    <row r="2193" spans="1:47" ht="22.5">
      <c r="A2193" s="77" t="s">
        <v>2304</v>
      </c>
      <c r="B2193" s="77" t="s">
        <v>532</v>
      </c>
      <c r="C2193" s="78">
        <v>42560</v>
      </c>
      <c r="D2193" s="77" t="s">
        <v>4707</v>
      </c>
      <c r="E2193" s="94">
        <v>114.09</v>
      </c>
      <c r="F2193" s="77" t="s">
        <v>4708</v>
      </c>
      <c r="G2193" s="77" t="s">
        <v>2341</v>
      </c>
      <c r="H2193" s="77"/>
      <c r="I2193" s="77"/>
      <c r="J2193" s="77"/>
      <c r="K2193" s="79"/>
      <c r="L2193" s="77"/>
      <c r="P2193" s="77"/>
      <c r="Q2193" s="77"/>
      <c r="R2193" s="77"/>
      <c r="S2193" s="77"/>
      <c r="V2193" s="77"/>
      <c r="W2193" s="77"/>
      <c r="X2193" s="77"/>
      <c r="Y2193" s="79"/>
      <c r="Z2193" s="79"/>
      <c r="AA2193" s="79"/>
      <c r="AB2193" s="79"/>
      <c r="AC2193" s="79"/>
      <c r="AD2193" s="79"/>
      <c r="AE2193" s="80"/>
      <c r="AF2193" s="77"/>
      <c r="AG2193" s="77"/>
      <c r="AH2193" s="77"/>
      <c r="AI2193" s="77"/>
      <c r="AJ2193" s="77"/>
      <c r="AK2193" s="77"/>
      <c r="AL2193" s="77"/>
      <c r="AM2193" s="77"/>
      <c r="AN2193" s="77"/>
      <c r="AO2193" s="77"/>
      <c r="AP2193" s="77"/>
      <c r="AQ2193" s="77"/>
      <c r="AR2193" s="77"/>
      <c r="AS2193" s="77"/>
      <c r="AT2193" s="77"/>
      <c r="AU2193" s="77"/>
    </row>
    <row r="2194" spans="1:47" ht="22.5">
      <c r="A2194" s="77" t="s">
        <v>2304</v>
      </c>
      <c r="B2194" s="77" t="s">
        <v>532</v>
      </c>
      <c r="C2194" s="78">
        <v>42560</v>
      </c>
      <c r="D2194" s="77" t="s">
        <v>4709</v>
      </c>
      <c r="E2194" s="94">
        <v>118.28</v>
      </c>
      <c r="F2194" s="77" t="s">
        <v>4710</v>
      </c>
      <c r="G2194" s="77" t="s">
        <v>2341</v>
      </c>
      <c r="H2194" s="77"/>
      <c r="I2194" s="77"/>
      <c r="J2194" s="77"/>
      <c r="K2194" s="79"/>
      <c r="L2194" s="77"/>
      <c r="P2194" s="77"/>
      <c r="Q2194" s="77"/>
      <c r="R2194" s="77"/>
      <c r="S2194" s="77"/>
      <c r="V2194" s="77"/>
      <c r="W2194" s="77"/>
      <c r="X2194" s="77"/>
      <c r="Y2194" s="79"/>
      <c r="Z2194" s="79"/>
      <c r="AA2194" s="79"/>
      <c r="AB2194" s="79"/>
      <c r="AC2194" s="79"/>
      <c r="AD2194" s="79"/>
      <c r="AE2194" s="80"/>
      <c r="AF2194" s="77"/>
      <c r="AG2194" s="77"/>
      <c r="AH2194" s="77"/>
      <c r="AI2194" s="77"/>
      <c r="AJ2194" s="77"/>
      <c r="AK2194" s="77"/>
      <c r="AL2194" s="77"/>
      <c r="AM2194" s="77"/>
      <c r="AN2194" s="77"/>
      <c r="AO2194" s="77"/>
      <c r="AP2194" s="77"/>
      <c r="AQ2194" s="77"/>
      <c r="AR2194" s="77"/>
      <c r="AS2194" s="77"/>
      <c r="AT2194" s="77"/>
      <c r="AU2194" s="77"/>
    </row>
    <row r="2195" spans="1:47" ht="22.5">
      <c r="A2195" s="77" t="s">
        <v>2304</v>
      </c>
      <c r="B2195" s="77" t="s">
        <v>532</v>
      </c>
      <c r="C2195" s="78">
        <v>42560</v>
      </c>
      <c r="D2195" s="77" t="s">
        <v>4711</v>
      </c>
      <c r="E2195" s="94">
        <v>130.69</v>
      </c>
      <c r="F2195" s="77" t="s">
        <v>4712</v>
      </c>
      <c r="G2195" s="77" t="s">
        <v>2341</v>
      </c>
      <c r="H2195" s="77"/>
      <c r="I2195" s="77"/>
      <c r="J2195" s="77"/>
      <c r="K2195" s="79"/>
      <c r="L2195" s="77"/>
      <c r="P2195" s="77"/>
      <c r="Q2195" s="77"/>
      <c r="R2195" s="77"/>
      <c r="S2195" s="77"/>
      <c r="V2195" s="77"/>
      <c r="W2195" s="77"/>
      <c r="X2195" s="77"/>
      <c r="Y2195" s="79"/>
      <c r="Z2195" s="79"/>
      <c r="AA2195" s="79"/>
      <c r="AB2195" s="79"/>
      <c r="AC2195" s="79"/>
      <c r="AD2195" s="79"/>
      <c r="AE2195" s="80"/>
      <c r="AF2195" s="77"/>
      <c r="AG2195" s="77"/>
      <c r="AH2195" s="77"/>
      <c r="AI2195" s="77"/>
      <c r="AJ2195" s="77"/>
      <c r="AK2195" s="77"/>
      <c r="AL2195" s="77"/>
      <c r="AM2195" s="77"/>
      <c r="AN2195" s="77"/>
      <c r="AO2195" s="77"/>
      <c r="AP2195" s="77"/>
      <c r="AQ2195" s="77"/>
      <c r="AR2195" s="77"/>
      <c r="AS2195" s="77"/>
      <c r="AT2195" s="77"/>
      <c r="AU2195" s="77"/>
    </row>
    <row r="2196" spans="1:47" ht="22.5">
      <c r="A2196" s="77" t="s">
        <v>2304</v>
      </c>
      <c r="B2196" s="77" t="s">
        <v>4713</v>
      </c>
      <c r="C2196" s="78">
        <v>42522</v>
      </c>
      <c r="D2196" s="77" t="s">
        <v>4714</v>
      </c>
      <c r="E2196" s="94">
        <v>18.86</v>
      </c>
      <c r="F2196" s="77" t="s">
        <v>4715</v>
      </c>
      <c r="G2196" s="77" t="s">
        <v>4716</v>
      </c>
      <c r="H2196" s="77"/>
      <c r="I2196" s="77"/>
      <c r="J2196" s="77"/>
      <c r="K2196" s="79"/>
      <c r="L2196" s="77"/>
      <c r="P2196" s="77"/>
      <c r="Q2196" s="77"/>
      <c r="R2196" s="77"/>
      <c r="S2196" s="77"/>
      <c r="V2196" s="77"/>
      <c r="W2196" s="77"/>
      <c r="X2196" s="77"/>
      <c r="Y2196" s="79"/>
      <c r="Z2196" s="79"/>
      <c r="AA2196" s="79"/>
      <c r="AB2196" s="79"/>
      <c r="AC2196" s="79"/>
      <c r="AD2196" s="79"/>
      <c r="AE2196" s="78"/>
      <c r="AF2196" s="77"/>
      <c r="AG2196" s="77"/>
      <c r="AH2196" s="77"/>
      <c r="AI2196" s="77"/>
      <c r="AJ2196" s="77"/>
      <c r="AK2196" s="77"/>
      <c r="AL2196" s="77"/>
      <c r="AM2196" s="77"/>
      <c r="AN2196" s="77"/>
      <c r="AO2196" s="77"/>
      <c r="AP2196" s="77"/>
      <c r="AQ2196" s="77"/>
      <c r="AR2196" s="77"/>
      <c r="AS2196" s="77"/>
      <c r="AT2196" s="77"/>
      <c r="AU2196" s="77"/>
    </row>
    <row r="2197" spans="1:47" ht="22.5">
      <c r="A2197" s="77" t="s">
        <v>2304</v>
      </c>
      <c r="B2197" s="77" t="s">
        <v>4713</v>
      </c>
      <c r="C2197" s="78">
        <v>42583</v>
      </c>
      <c r="D2197" s="77" t="s">
        <v>4717</v>
      </c>
      <c r="E2197" s="94">
        <v>57.23</v>
      </c>
      <c r="F2197" s="77" t="s">
        <v>4715</v>
      </c>
      <c r="G2197" s="77" t="s">
        <v>4716</v>
      </c>
      <c r="H2197" s="77"/>
      <c r="I2197" s="77"/>
      <c r="J2197" s="77"/>
      <c r="K2197" s="79"/>
      <c r="L2197" s="77"/>
      <c r="P2197" s="77"/>
      <c r="Q2197" s="77"/>
      <c r="R2197" s="77"/>
      <c r="S2197" s="77"/>
      <c r="V2197" s="77"/>
      <c r="W2197" s="77"/>
      <c r="X2197" s="77"/>
      <c r="Y2197" s="79"/>
      <c r="Z2197" s="79"/>
      <c r="AA2197" s="79"/>
      <c r="AB2197" s="79"/>
      <c r="AC2197" s="79"/>
      <c r="AD2197" s="79"/>
      <c r="AE2197" s="78"/>
      <c r="AF2197" s="77"/>
      <c r="AG2197" s="77"/>
      <c r="AH2197" s="77"/>
      <c r="AI2197" s="77"/>
      <c r="AJ2197" s="77"/>
      <c r="AK2197" s="77"/>
      <c r="AL2197" s="77"/>
      <c r="AM2197" s="77"/>
      <c r="AN2197" s="77"/>
      <c r="AO2197" s="77"/>
      <c r="AP2197" s="77"/>
      <c r="AQ2197" s="77"/>
      <c r="AR2197" s="77"/>
      <c r="AS2197" s="77"/>
      <c r="AT2197" s="77"/>
      <c r="AU2197" s="77"/>
    </row>
    <row r="2198" spans="1:47" ht="22.5">
      <c r="A2198" s="77" t="s">
        <v>2304</v>
      </c>
      <c r="B2198" s="77" t="s">
        <v>4713</v>
      </c>
      <c r="C2198" s="78">
        <v>42614</v>
      </c>
      <c r="D2198" s="77" t="s">
        <v>4718</v>
      </c>
      <c r="E2198" s="94">
        <v>102.35</v>
      </c>
      <c r="F2198" s="77" t="s">
        <v>4715</v>
      </c>
      <c r="G2198" s="77" t="s">
        <v>4716</v>
      </c>
      <c r="H2198" s="77"/>
      <c r="I2198" s="77"/>
      <c r="J2198" s="77"/>
      <c r="K2198" s="79"/>
      <c r="L2198" s="77"/>
      <c r="P2198" s="77"/>
      <c r="Q2198" s="77"/>
      <c r="R2198" s="77"/>
      <c r="S2198" s="77"/>
      <c r="V2198" s="77"/>
      <c r="W2198" s="77"/>
      <c r="X2198" s="77"/>
      <c r="Y2198" s="79"/>
      <c r="Z2198" s="79"/>
      <c r="AA2198" s="79"/>
      <c r="AB2198" s="79"/>
      <c r="AC2198" s="79"/>
      <c r="AD2198" s="79"/>
      <c r="AE2198" s="78"/>
      <c r="AF2198" s="77"/>
      <c r="AG2198" s="77"/>
      <c r="AH2198" s="77"/>
      <c r="AI2198" s="77"/>
      <c r="AJ2198" s="77"/>
      <c r="AK2198" s="77"/>
      <c r="AL2198" s="77"/>
      <c r="AM2198" s="77"/>
      <c r="AN2198" s="77"/>
      <c r="AO2198" s="77"/>
      <c r="AP2198" s="77"/>
      <c r="AQ2198" s="77"/>
      <c r="AR2198" s="77"/>
      <c r="AS2198" s="77"/>
      <c r="AT2198" s="77"/>
      <c r="AU2198" s="77"/>
    </row>
    <row r="2199" spans="1:47" ht="22.5">
      <c r="A2199" s="77" t="s">
        <v>2304</v>
      </c>
      <c r="B2199" s="77" t="s">
        <v>727</v>
      </c>
      <c r="C2199" s="78">
        <v>42560</v>
      </c>
      <c r="D2199" s="77" t="s">
        <v>4719</v>
      </c>
      <c r="E2199" s="94">
        <v>17.239999999999998</v>
      </c>
      <c r="F2199" s="77" t="s">
        <v>4720</v>
      </c>
      <c r="G2199" s="77" t="s">
        <v>2341</v>
      </c>
      <c r="H2199" s="77"/>
      <c r="I2199" s="77"/>
      <c r="J2199" s="77"/>
      <c r="K2199" s="79"/>
      <c r="L2199" s="77"/>
      <c r="P2199" s="77"/>
      <c r="Q2199" s="77"/>
      <c r="R2199" s="77"/>
      <c r="S2199" s="77"/>
      <c r="V2199" s="77"/>
      <c r="W2199" s="77"/>
      <c r="X2199" s="77"/>
      <c r="Y2199" s="79"/>
      <c r="Z2199" s="79"/>
      <c r="AA2199" s="79"/>
      <c r="AB2199" s="79"/>
      <c r="AC2199" s="79"/>
      <c r="AD2199" s="79"/>
      <c r="AE2199" s="80"/>
      <c r="AF2199" s="77"/>
      <c r="AG2199" s="77"/>
      <c r="AH2199" s="77"/>
      <c r="AI2199" s="77"/>
      <c r="AJ2199" s="77"/>
      <c r="AK2199" s="77"/>
      <c r="AL2199" s="77"/>
      <c r="AM2199" s="77"/>
      <c r="AN2199" s="77"/>
      <c r="AO2199" s="77"/>
      <c r="AP2199" s="77"/>
      <c r="AQ2199" s="77"/>
      <c r="AR2199" s="77"/>
      <c r="AS2199" s="77"/>
      <c r="AT2199" s="77"/>
      <c r="AU2199" s="77"/>
    </row>
    <row r="2200" spans="1:47">
      <c r="A2200" s="77" t="s">
        <v>2304</v>
      </c>
      <c r="B2200" s="77" t="s">
        <v>4721</v>
      </c>
      <c r="C2200" s="78">
        <v>42633</v>
      </c>
      <c r="D2200" s="77" t="s">
        <v>4722</v>
      </c>
      <c r="E2200" s="94">
        <v>6793</v>
      </c>
      <c r="F2200" s="77" t="s">
        <v>4723</v>
      </c>
      <c r="G2200" s="77" t="s">
        <v>4724</v>
      </c>
      <c r="H2200" s="77"/>
      <c r="I2200" s="77"/>
      <c r="J2200" s="77"/>
      <c r="K2200" s="79"/>
      <c r="L2200" s="77"/>
      <c r="P2200" s="77"/>
      <c r="Q2200" s="77"/>
      <c r="R2200" s="77"/>
      <c r="S2200" s="77"/>
      <c r="V2200" s="77"/>
      <c r="W2200" s="77"/>
      <c r="X2200" s="77"/>
      <c r="Y2200" s="79"/>
      <c r="Z2200" s="79"/>
      <c r="AA2200" s="79"/>
      <c r="AB2200" s="79"/>
      <c r="AC2200" s="79"/>
      <c r="AD2200" s="79"/>
      <c r="AE2200" s="80"/>
      <c r="AF2200" s="77"/>
      <c r="AG2200" s="77"/>
      <c r="AH2200" s="77"/>
      <c r="AI2200" s="77"/>
      <c r="AJ2200" s="77"/>
      <c r="AK2200" s="77"/>
      <c r="AL2200" s="77"/>
      <c r="AM2200" s="77"/>
      <c r="AN2200" s="77"/>
      <c r="AO2200" s="77"/>
      <c r="AP2200" s="77"/>
      <c r="AQ2200" s="77"/>
      <c r="AR2200" s="77"/>
      <c r="AS2200" s="77"/>
      <c r="AT2200" s="77"/>
      <c r="AU2200" s="77"/>
    </row>
    <row r="2201" spans="1:47">
      <c r="A2201" s="77" t="s">
        <v>2304</v>
      </c>
      <c r="B2201" s="77" t="s">
        <v>4725</v>
      </c>
      <c r="C2201" s="78">
        <v>42623</v>
      </c>
      <c r="D2201" s="77" t="s">
        <v>4726</v>
      </c>
      <c r="E2201" s="94">
        <v>3870</v>
      </c>
      <c r="F2201" s="77" t="s">
        <v>4727</v>
      </c>
      <c r="G2201" s="77" t="s">
        <v>4728</v>
      </c>
      <c r="H2201" s="77"/>
      <c r="I2201" s="77"/>
      <c r="J2201" s="77"/>
      <c r="K2201" s="79"/>
      <c r="L2201" s="77"/>
      <c r="P2201" s="77"/>
      <c r="Q2201" s="77"/>
      <c r="R2201" s="77"/>
      <c r="S2201" s="77"/>
      <c r="V2201" s="77"/>
      <c r="W2201" s="77"/>
      <c r="X2201" s="77"/>
      <c r="Y2201" s="79"/>
      <c r="Z2201" s="79"/>
      <c r="AA2201" s="79"/>
      <c r="AB2201" s="79"/>
      <c r="AC2201" s="79"/>
      <c r="AD2201" s="79"/>
      <c r="AE2201" s="80"/>
      <c r="AF2201" s="77"/>
      <c r="AG2201" s="77"/>
      <c r="AH2201" s="77"/>
      <c r="AI2201" s="77"/>
      <c r="AJ2201" s="77"/>
      <c r="AK2201" s="77"/>
      <c r="AL2201" s="77"/>
      <c r="AM2201" s="77"/>
      <c r="AN2201" s="77"/>
      <c r="AO2201" s="77"/>
      <c r="AP2201" s="77"/>
      <c r="AQ2201" s="77"/>
      <c r="AR2201" s="77"/>
      <c r="AS2201" s="77"/>
      <c r="AT2201" s="77"/>
      <c r="AU2201" s="77"/>
    </row>
    <row r="2202" spans="1:47">
      <c r="A2202" s="77" t="s">
        <v>2304</v>
      </c>
      <c r="B2202" s="77" t="s">
        <v>4725</v>
      </c>
      <c r="C2202" s="78">
        <v>42623</v>
      </c>
      <c r="D2202" s="77" t="s">
        <v>4729</v>
      </c>
      <c r="E2202" s="94">
        <v>3870</v>
      </c>
      <c r="F2202" s="77" t="s">
        <v>4730</v>
      </c>
      <c r="G2202" s="77" t="s">
        <v>4728</v>
      </c>
      <c r="H2202" s="77"/>
      <c r="I2202" s="77"/>
      <c r="J2202" s="77"/>
      <c r="K2202" s="79"/>
      <c r="L2202" s="77"/>
      <c r="P2202" s="77"/>
      <c r="Q2202" s="77"/>
      <c r="R2202" s="77"/>
      <c r="S2202" s="77"/>
      <c r="V2202" s="77"/>
      <c r="W2202" s="77"/>
      <c r="X2202" s="77"/>
      <c r="Y2202" s="79"/>
      <c r="Z2202" s="79"/>
      <c r="AA2202" s="79"/>
      <c r="AB2202" s="79"/>
      <c r="AC2202" s="79"/>
      <c r="AD2202" s="79"/>
      <c r="AE2202" s="80"/>
      <c r="AF2202" s="77"/>
      <c r="AG2202" s="77"/>
      <c r="AH2202" s="77"/>
      <c r="AI2202" s="77"/>
      <c r="AJ2202" s="77"/>
      <c r="AK2202" s="77"/>
      <c r="AL2202" s="77"/>
      <c r="AM2202" s="77"/>
      <c r="AN2202" s="77"/>
      <c r="AO2202" s="77"/>
      <c r="AP2202" s="77"/>
      <c r="AQ2202" s="77"/>
      <c r="AR2202" s="77"/>
      <c r="AS2202" s="77"/>
      <c r="AT2202" s="77"/>
      <c r="AU2202" s="77"/>
    </row>
    <row r="2203" spans="1:47">
      <c r="E2203" s="58">
        <f>SUM(E2:E2202)</f>
        <v>271065.44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3FFD5"/>
  </sheetPr>
  <dimension ref="A1:O53"/>
  <sheetViews>
    <sheetView workbookViewId="0">
      <selection activeCell="B20" sqref="B20"/>
    </sheetView>
  </sheetViews>
  <sheetFormatPr defaultRowHeight="12.75"/>
  <cols>
    <col min="1" max="1" width="18.42578125" style="69" bestFit="1" customWidth="1"/>
    <col min="2" max="2" width="48.7109375" style="69" bestFit="1" customWidth="1"/>
    <col min="3" max="3" width="15.5703125" style="69" bestFit="1" customWidth="1"/>
    <col min="4" max="4" width="25.28515625" style="69" bestFit="1" customWidth="1"/>
    <col min="5" max="5" width="14.7109375" style="69" hidden="1" customWidth="1"/>
    <col min="6" max="6" width="17.85546875" style="69" bestFit="1" customWidth="1"/>
    <col min="7" max="7" width="22.42578125" style="69" bestFit="1" customWidth="1"/>
    <col min="8" max="8" width="9.85546875" style="69" hidden="1" customWidth="1"/>
    <col min="9" max="9" width="32.28515625" style="69" hidden="1" customWidth="1"/>
    <col min="10" max="10" width="62.85546875" style="69" bestFit="1" customWidth="1"/>
    <col min="11" max="11" width="34.28515625" style="69" hidden="1" customWidth="1"/>
    <col min="12" max="12" width="39.85546875" style="69" hidden="1" customWidth="1"/>
    <col min="13" max="13" width="39.5703125" style="69" hidden="1" customWidth="1"/>
    <col min="14" max="14" width="76" style="69" hidden="1" customWidth="1"/>
    <col min="15" max="15" width="14.85546875" style="69" hidden="1" customWidth="1"/>
    <col min="16" max="256" width="9.140625" style="69"/>
    <col min="257" max="257" width="18.42578125" style="69" bestFit="1" customWidth="1"/>
    <col min="258" max="258" width="48.7109375" style="69" bestFit="1" customWidth="1"/>
    <col min="259" max="259" width="15.5703125" style="69" bestFit="1" customWidth="1"/>
    <col min="260" max="260" width="25.28515625" style="69" bestFit="1" customWidth="1"/>
    <col min="261" max="261" width="0" style="69" hidden="1" customWidth="1"/>
    <col min="262" max="262" width="17.85546875" style="69" bestFit="1" customWidth="1"/>
    <col min="263" max="263" width="22.42578125" style="69" bestFit="1" customWidth="1"/>
    <col min="264" max="265" width="0" style="69" hidden="1" customWidth="1"/>
    <col min="266" max="266" width="62.85546875" style="69" bestFit="1" customWidth="1"/>
    <col min="267" max="271" width="0" style="69" hidden="1" customWidth="1"/>
    <col min="272" max="512" width="9.140625" style="69"/>
    <col min="513" max="513" width="18.42578125" style="69" bestFit="1" customWidth="1"/>
    <col min="514" max="514" width="48.7109375" style="69" bestFit="1" customWidth="1"/>
    <col min="515" max="515" width="15.5703125" style="69" bestFit="1" customWidth="1"/>
    <col min="516" max="516" width="25.28515625" style="69" bestFit="1" customWidth="1"/>
    <col min="517" max="517" width="0" style="69" hidden="1" customWidth="1"/>
    <col min="518" max="518" width="17.85546875" style="69" bestFit="1" customWidth="1"/>
    <col min="519" max="519" width="22.42578125" style="69" bestFit="1" customWidth="1"/>
    <col min="520" max="521" width="0" style="69" hidden="1" customWidth="1"/>
    <col min="522" max="522" width="62.85546875" style="69" bestFit="1" customWidth="1"/>
    <col min="523" max="527" width="0" style="69" hidden="1" customWidth="1"/>
    <col min="528" max="768" width="9.140625" style="69"/>
    <col min="769" max="769" width="18.42578125" style="69" bestFit="1" customWidth="1"/>
    <col min="770" max="770" width="48.7109375" style="69" bestFit="1" customWidth="1"/>
    <col min="771" max="771" width="15.5703125" style="69" bestFit="1" customWidth="1"/>
    <col min="772" max="772" width="25.28515625" style="69" bestFit="1" customWidth="1"/>
    <col min="773" max="773" width="0" style="69" hidden="1" customWidth="1"/>
    <col min="774" max="774" width="17.85546875" style="69" bestFit="1" customWidth="1"/>
    <col min="775" max="775" width="22.42578125" style="69" bestFit="1" customWidth="1"/>
    <col min="776" max="777" width="0" style="69" hidden="1" customWidth="1"/>
    <col min="778" max="778" width="62.85546875" style="69" bestFit="1" customWidth="1"/>
    <col min="779" max="783" width="0" style="69" hidden="1" customWidth="1"/>
    <col min="784" max="1024" width="9.140625" style="69"/>
    <col min="1025" max="1025" width="18.42578125" style="69" bestFit="1" customWidth="1"/>
    <col min="1026" max="1026" width="48.7109375" style="69" bestFit="1" customWidth="1"/>
    <col min="1027" max="1027" width="15.5703125" style="69" bestFit="1" customWidth="1"/>
    <col min="1028" max="1028" width="25.28515625" style="69" bestFit="1" customWidth="1"/>
    <col min="1029" max="1029" width="0" style="69" hidden="1" customWidth="1"/>
    <col min="1030" max="1030" width="17.85546875" style="69" bestFit="1" customWidth="1"/>
    <col min="1031" max="1031" width="22.42578125" style="69" bestFit="1" customWidth="1"/>
    <col min="1032" max="1033" width="0" style="69" hidden="1" customWidth="1"/>
    <col min="1034" max="1034" width="62.85546875" style="69" bestFit="1" customWidth="1"/>
    <col min="1035" max="1039" width="0" style="69" hidden="1" customWidth="1"/>
    <col min="1040" max="1280" width="9.140625" style="69"/>
    <col min="1281" max="1281" width="18.42578125" style="69" bestFit="1" customWidth="1"/>
    <col min="1282" max="1282" width="48.7109375" style="69" bestFit="1" customWidth="1"/>
    <col min="1283" max="1283" width="15.5703125" style="69" bestFit="1" customWidth="1"/>
    <col min="1284" max="1284" width="25.28515625" style="69" bestFit="1" customWidth="1"/>
    <col min="1285" max="1285" width="0" style="69" hidden="1" customWidth="1"/>
    <col min="1286" max="1286" width="17.85546875" style="69" bestFit="1" customWidth="1"/>
    <col min="1287" max="1287" width="22.42578125" style="69" bestFit="1" customWidth="1"/>
    <col min="1288" max="1289" width="0" style="69" hidden="1" customWidth="1"/>
    <col min="1290" max="1290" width="62.85546875" style="69" bestFit="1" customWidth="1"/>
    <col min="1291" max="1295" width="0" style="69" hidden="1" customWidth="1"/>
    <col min="1296" max="1536" width="9.140625" style="69"/>
    <col min="1537" max="1537" width="18.42578125" style="69" bestFit="1" customWidth="1"/>
    <col min="1538" max="1538" width="48.7109375" style="69" bestFit="1" customWidth="1"/>
    <col min="1539" max="1539" width="15.5703125" style="69" bestFit="1" customWidth="1"/>
    <col min="1540" max="1540" width="25.28515625" style="69" bestFit="1" customWidth="1"/>
    <col min="1541" max="1541" width="0" style="69" hidden="1" customWidth="1"/>
    <col min="1542" max="1542" width="17.85546875" style="69" bestFit="1" customWidth="1"/>
    <col min="1543" max="1543" width="22.42578125" style="69" bestFit="1" customWidth="1"/>
    <col min="1544" max="1545" width="0" style="69" hidden="1" customWidth="1"/>
    <col min="1546" max="1546" width="62.85546875" style="69" bestFit="1" customWidth="1"/>
    <col min="1547" max="1551" width="0" style="69" hidden="1" customWidth="1"/>
    <col min="1552" max="1792" width="9.140625" style="69"/>
    <col min="1793" max="1793" width="18.42578125" style="69" bestFit="1" customWidth="1"/>
    <col min="1794" max="1794" width="48.7109375" style="69" bestFit="1" customWidth="1"/>
    <col min="1795" max="1795" width="15.5703125" style="69" bestFit="1" customWidth="1"/>
    <col min="1796" max="1796" width="25.28515625" style="69" bestFit="1" customWidth="1"/>
    <col min="1797" max="1797" width="0" style="69" hidden="1" customWidth="1"/>
    <col min="1798" max="1798" width="17.85546875" style="69" bestFit="1" customWidth="1"/>
    <col min="1799" max="1799" width="22.42578125" style="69" bestFit="1" customWidth="1"/>
    <col min="1800" max="1801" width="0" style="69" hidden="1" customWidth="1"/>
    <col min="1802" max="1802" width="62.85546875" style="69" bestFit="1" customWidth="1"/>
    <col min="1803" max="1807" width="0" style="69" hidden="1" customWidth="1"/>
    <col min="1808" max="2048" width="9.140625" style="69"/>
    <col min="2049" max="2049" width="18.42578125" style="69" bestFit="1" customWidth="1"/>
    <col min="2050" max="2050" width="48.7109375" style="69" bestFit="1" customWidth="1"/>
    <col min="2051" max="2051" width="15.5703125" style="69" bestFit="1" customWidth="1"/>
    <col min="2052" max="2052" width="25.28515625" style="69" bestFit="1" customWidth="1"/>
    <col min="2053" max="2053" width="0" style="69" hidden="1" customWidth="1"/>
    <col min="2054" max="2054" width="17.85546875" style="69" bestFit="1" customWidth="1"/>
    <col min="2055" max="2055" width="22.42578125" style="69" bestFit="1" customWidth="1"/>
    <col min="2056" max="2057" width="0" style="69" hidden="1" customWidth="1"/>
    <col min="2058" max="2058" width="62.85546875" style="69" bestFit="1" customWidth="1"/>
    <col min="2059" max="2063" width="0" style="69" hidden="1" customWidth="1"/>
    <col min="2064" max="2304" width="9.140625" style="69"/>
    <col min="2305" max="2305" width="18.42578125" style="69" bestFit="1" customWidth="1"/>
    <col min="2306" max="2306" width="48.7109375" style="69" bestFit="1" customWidth="1"/>
    <col min="2307" max="2307" width="15.5703125" style="69" bestFit="1" customWidth="1"/>
    <col min="2308" max="2308" width="25.28515625" style="69" bestFit="1" customWidth="1"/>
    <col min="2309" max="2309" width="0" style="69" hidden="1" customWidth="1"/>
    <col min="2310" max="2310" width="17.85546875" style="69" bestFit="1" customWidth="1"/>
    <col min="2311" max="2311" width="22.42578125" style="69" bestFit="1" customWidth="1"/>
    <col min="2312" max="2313" width="0" style="69" hidden="1" customWidth="1"/>
    <col min="2314" max="2314" width="62.85546875" style="69" bestFit="1" customWidth="1"/>
    <col min="2315" max="2319" width="0" style="69" hidden="1" customWidth="1"/>
    <col min="2320" max="2560" width="9.140625" style="69"/>
    <col min="2561" max="2561" width="18.42578125" style="69" bestFit="1" customWidth="1"/>
    <col min="2562" max="2562" width="48.7109375" style="69" bestFit="1" customWidth="1"/>
    <col min="2563" max="2563" width="15.5703125" style="69" bestFit="1" customWidth="1"/>
    <col min="2564" max="2564" width="25.28515625" style="69" bestFit="1" customWidth="1"/>
    <col min="2565" max="2565" width="0" style="69" hidden="1" customWidth="1"/>
    <col min="2566" max="2566" width="17.85546875" style="69" bestFit="1" customWidth="1"/>
    <col min="2567" max="2567" width="22.42578125" style="69" bestFit="1" customWidth="1"/>
    <col min="2568" max="2569" width="0" style="69" hidden="1" customWidth="1"/>
    <col min="2570" max="2570" width="62.85546875" style="69" bestFit="1" customWidth="1"/>
    <col min="2571" max="2575" width="0" style="69" hidden="1" customWidth="1"/>
    <col min="2576" max="2816" width="9.140625" style="69"/>
    <col min="2817" max="2817" width="18.42578125" style="69" bestFit="1" customWidth="1"/>
    <col min="2818" max="2818" width="48.7109375" style="69" bestFit="1" customWidth="1"/>
    <col min="2819" max="2819" width="15.5703125" style="69" bestFit="1" customWidth="1"/>
    <col min="2820" max="2820" width="25.28515625" style="69" bestFit="1" customWidth="1"/>
    <col min="2821" max="2821" width="0" style="69" hidden="1" customWidth="1"/>
    <col min="2822" max="2822" width="17.85546875" style="69" bestFit="1" customWidth="1"/>
    <col min="2823" max="2823" width="22.42578125" style="69" bestFit="1" customWidth="1"/>
    <col min="2824" max="2825" width="0" style="69" hidden="1" customWidth="1"/>
    <col min="2826" max="2826" width="62.85546875" style="69" bestFit="1" customWidth="1"/>
    <col min="2827" max="2831" width="0" style="69" hidden="1" customWidth="1"/>
    <col min="2832" max="3072" width="9.140625" style="69"/>
    <col min="3073" max="3073" width="18.42578125" style="69" bestFit="1" customWidth="1"/>
    <col min="3074" max="3074" width="48.7109375" style="69" bestFit="1" customWidth="1"/>
    <col min="3075" max="3075" width="15.5703125" style="69" bestFit="1" customWidth="1"/>
    <col min="3076" max="3076" width="25.28515625" style="69" bestFit="1" customWidth="1"/>
    <col min="3077" max="3077" width="0" style="69" hidden="1" customWidth="1"/>
    <col min="3078" max="3078" width="17.85546875" style="69" bestFit="1" customWidth="1"/>
    <col min="3079" max="3079" width="22.42578125" style="69" bestFit="1" customWidth="1"/>
    <col min="3080" max="3081" width="0" style="69" hidden="1" customWidth="1"/>
    <col min="3082" max="3082" width="62.85546875" style="69" bestFit="1" customWidth="1"/>
    <col min="3083" max="3087" width="0" style="69" hidden="1" customWidth="1"/>
    <col min="3088" max="3328" width="9.140625" style="69"/>
    <col min="3329" max="3329" width="18.42578125" style="69" bestFit="1" customWidth="1"/>
    <col min="3330" max="3330" width="48.7109375" style="69" bestFit="1" customWidth="1"/>
    <col min="3331" max="3331" width="15.5703125" style="69" bestFit="1" customWidth="1"/>
    <col min="3332" max="3332" width="25.28515625" style="69" bestFit="1" customWidth="1"/>
    <col min="3333" max="3333" width="0" style="69" hidden="1" customWidth="1"/>
    <col min="3334" max="3334" width="17.85546875" style="69" bestFit="1" customWidth="1"/>
    <col min="3335" max="3335" width="22.42578125" style="69" bestFit="1" customWidth="1"/>
    <col min="3336" max="3337" width="0" style="69" hidden="1" customWidth="1"/>
    <col min="3338" max="3338" width="62.85546875" style="69" bestFit="1" customWidth="1"/>
    <col min="3339" max="3343" width="0" style="69" hidden="1" customWidth="1"/>
    <col min="3344" max="3584" width="9.140625" style="69"/>
    <col min="3585" max="3585" width="18.42578125" style="69" bestFit="1" customWidth="1"/>
    <col min="3586" max="3586" width="48.7109375" style="69" bestFit="1" customWidth="1"/>
    <col min="3587" max="3587" width="15.5703125" style="69" bestFit="1" customWidth="1"/>
    <col min="3588" max="3588" width="25.28515625" style="69" bestFit="1" customWidth="1"/>
    <col min="3589" max="3589" width="0" style="69" hidden="1" customWidth="1"/>
    <col min="3590" max="3590" width="17.85546875" style="69" bestFit="1" customWidth="1"/>
    <col min="3591" max="3591" width="22.42578125" style="69" bestFit="1" customWidth="1"/>
    <col min="3592" max="3593" width="0" style="69" hidden="1" customWidth="1"/>
    <col min="3594" max="3594" width="62.85546875" style="69" bestFit="1" customWidth="1"/>
    <col min="3595" max="3599" width="0" style="69" hidden="1" customWidth="1"/>
    <col min="3600" max="3840" width="9.140625" style="69"/>
    <col min="3841" max="3841" width="18.42578125" style="69" bestFit="1" customWidth="1"/>
    <col min="3842" max="3842" width="48.7109375" style="69" bestFit="1" customWidth="1"/>
    <col min="3843" max="3843" width="15.5703125" style="69" bestFit="1" customWidth="1"/>
    <col min="3844" max="3844" width="25.28515625" style="69" bestFit="1" customWidth="1"/>
    <col min="3845" max="3845" width="0" style="69" hidden="1" customWidth="1"/>
    <col min="3846" max="3846" width="17.85546875" style="69" bestFit="1" customWidth="1"/>
    <col min="3847" max="3847" width="22.42578125" style="69" bestFit="1" customWidth="1"/>
    <col min="3848" max="3849" width="0" style="69" hidden="1" customWidth="1"/>
    <col min="3850" max="3850" width="62.85546875" style="69" bestFit="1" customWidth="1"/>
    <col min="3851" max="3855" width="0" style="69" hidden="1" customWidth="1"/>
    <col min="3856" max="4096" width="9.140625" style="69"/>
    <col min="4097" max="4097" width="18.42578125" style="69" bestFit="1" customWidth="1"/>
    <col min="4098" max="4098" width="48.7109375" style="69" bestFit="1" customWidth="1"/>
    <col min="4099" max="4099" width="15.5703125" style="69" bestFit="1" customWidth="1"/>
    <col min="4100" max="4100" width="25.28515625" style="69" bestFit="1" customWidth="1"/>
    <col min="4101" max="4101" width="0" style="69" hidden="1" customWidth="1"/>
    <col min="4102" max="4102" width="17.85546875" style="69" bestFit="1" customWidth="1"/>
    <col min="4103" max="4103" width="22.42578125" style="69" bestFit="1" customWidth="1"/>
    <col min="4104" max="4105" width="0" style="69" hidden="1" customWidth="1"/>
    <col min="4106" max="4106" width="62.85546875" style="69" bestFit="1" customWidth="1"/>
    <col min="4107" max="4111" width="0" style="69" hidden="1" customWidth="1"/>
    <col min="4112" max="4352" width="9.140625" style="69"/>
    <col min="4353" max="4353" width="18.42578125" style="69" bestFit="1" customWidth="1"/>
    <col min="4354" max="4354" width="48.7109375" style="69" bestFit="1" customWidth="1"/>
    <col min="4355" max="4355" width="15.5703125" style="69" bestFit="1" customWidth="1"/>
    <col min="4356" max="4356" width="25.28515625" style="69" bestFit="1" customWidth="1"/>
    <col min="4357" max="4357" width="0" style="69" hidden="1" customWidth="1"/>
    <col min="4358" max="4358" width="17.85546875" style="69" bestFit="1" customWidth="1"/>
    <col min="4359" max="4359" width="22.42578125" style="69" bestFit="1" customWidth="1"/>
    <col min="4360" max="4361" width="0" style="69" hidden="1" customWidth="1"/>
    <col min="4362" max="4362" width="62.85546875" style="69" bestFit="1" customWidth="1"/>
    <col min="4363" max="4367" width="0" style="69" hidden="1" customWidth="1"/>
    <col min="4368" max="4608" width="9.140625" style="69"/>
    <col min="4609" max="4609" width="18.42578125" style="69" bestFit="1" customWidth="1"/>
    <col min="4610" max="4610" width="48.7109375" style="69" bestFit="1" customWidth="1"/>
    <col min="4611" max="4611" width="15.5703125" style="69" bestFit="1" customWidth="1"/>
    <col min="4612" max="4612" width="25.28515625" style="69" bestFit="1" customWidth="1"/>
    <col min="4613" max="4613" width="0" style="69" hidden="1" customWidth="1"/>
    <col min="4614" max="4614" width="17.85546875" style="69" bestFit="1" customWidth="1"/>
    <col min="4615" max="4615" width="22.42578125" style="69" bestFit="1" customWidth="1"/>
    <col min="4616" max="4617" width="0" style="69" hidden="1" customWidth="1"/>
    <col min="4618" max="4618" width="62.85546875" style="69" bestFit="1" customWidth="1"/>
    <col min="4619" max="4623" width="0" style="69" hidden="1" customWidth="1"/>
    <col min="4624" max="4864" width="9.140625" style="69"/>
    <col min="4865" max="4865" width="18.42578125" style="69" bestFit="1" customWidth="1"/>
    <col min="4866" max="4866" width="48.7109375" style="69" bestFit="1" customWidth="1"/>
    <col min="4867" max="4867" width="15.5703125" style="69" bestFit="1" customWidth="1"/>
    <col min="4868" max="4868" width="25.28515625" style="69" bestFit="1" customWidth="1"/>
    <col min="4869" max="4869" width="0" style="69" hidden="1" customWidth="1"/>
    <col min="4870" max="4870" width="17.85546875" style="69" bestFit="1" customWidth="1"/>
    <col min="4871" max="4871" width="22.42578125" style="69" bestFit="1" customWidth="1"/>
    <col min="4872" max="4873" width="0" style="69" hidden="1" customWidth="1"/>
    <col min="4874" max="4874" width="62.85546875" style="69" bestFit="1" customWidth="1"/>
    <col min="4875" max="4879" width="0" style="69" hidden="1" customWidth="1"/>
    <col min="4880" max="5120" width="9.140625" style="69"/>
    <col min="5121" max="5121" width="18.42578125" style="69" bestFit="1" customWidth="1"/>
    <col min="5122" max="5122" width="48.7109375" style="69" bestFit="1" customWidth="1"/>
    <col min="5123" max="5123" width="15.5703125" style="69" bestFit="1" customWidth="1"/>
    <col min="5124" max="5124" width="25.28515625" style="69" bestFit="1" customWidth="1"/>
    <col min="5125" max="5125" width="0" style="69" hidden="1" customWidth="1"/>
    <col min="5126" max="5126" width="17.85546875" style="69" bestFit="1" customWidth="1"/>
    <col min="5127" max="5127" width="22.42578125" style="69" bestFit="1" customWidth="1"/>
    <col min="5128" max="5129" width="0" style="69" hidden="1" customWidth="1"/>
    <col min="5130" max="5130" width="62.85546875" style="69" bestFit="1" customWidth="1"/>
    <col min="5131" max="5135" width="0" style="69" hidden="1" customWidth="1"/>
    <col min="5136" max="5376" width="9.140625" style="69"/>
    <col min="5377" max="5377" width="18.42578125" style="69" bestFit="1" customWidth="1"/>
    <col min="5378" max="5378" width="48.7109375" style="69" bestFit="1" customWidth="1"/>
    <col min="5379" max="5379" width="15.5703125" style="69" bestFit="1" customWidth="1"/>
    <col min="5380" max="5380" width="25.28515625" style="69" bestFit="1" customWidth="1"/>
    <col min="5381" max="5381" width="0" style="69" hidden="1" customWidth="1"/>
    <col min="5382" max="5382" width="17.85546875" style="69" bestFit="1" customWidth="1"/>
    <col min="5383" max="5383" width="22.42578125" style="69" bestFit="1" customWidth="1"/>
    <col min="5384" max="5385" width="0" style="69" hidden="1" customWidth="1"/>
    <col min="5386" max="5386" width="62.85546875" style="69" bestFit="1" customWidth="1"/>
    <col min="5387" max="5391" width="0" style="69" hidden="1" customWidth="1"/>
    <col min="5392" max="5632" width="9.140625" style="69"/>
    <col min="5633" max="5633" width="18.42578125" style="69" bestFit="1" customWidth="1"/>
    <col min="5634" max="5634" width="48.7109375" style="69" bestFit="1" customWidth="1"/>
    <col min="5635" max="5635" width="15.5703125" style="69" bestFit="1" customWidth="1"/>
    <col min="5636" max="5636" width="25.28515625" style="69" bestFit="1" customWidth="1"/>
    <col min="5637" max="5637" width="0" style="69" hidden="1" customWidth="1"/>
    <col min="5638" max="5638" width="17.85546875" style="69" bestFit="1" customWidth="1"/>
    <col min="5639" max="5639" width="22.42578125" style="69" bestFit="1" customWidth="1"/>
    <col min="5640" max="5641" width="0" style="69" hidden="1" customWidth="1"/>
    <col min="5642" max="5642" width="62.85546875" style="69" bestFit="1" customWidth="1"/>
    <col min="5643" max="5647" width="0" style="69" hidden="1" customWidth="1"/>
    <col min="5648" max="5888" width="9.140625" style="69"/>
    <col min="5889" max="5889" width="18.42578125" style="69" bestFit="1" customWidth="1"/>
    <col min="5890" max="5890" width="48.7109375" style="69" bestFit="1" customWidth="1"/>
    <col min="5891" max="5891" width="15.5703125" style="69" bestFit="1" customWidth="1"/>
    <col min="5892" max="5892" width="25.28515625" style="69" bestFit="1" customWidth="1"/>
    <col min="5893" max="5893" width="0" style="69" hidden="1" customWidth="1"/>
    <col min="5894" max="5894" width="17.85546875" style="69" bestFit="1" customWidth="1"/>
    <col min="5895" max="5895" width="22.42578125" style="69" bestFit="1" customWidth="1"/>
    <col min="5896" max="5897" width="0" style="69" hidden="1" customWidth="1"/>
    <col min="5898" max="5898" width="62.85546875" style="69" bestFit="1" customWidth="1"/>
    <col min="5899" max="5903" width="0" style="69" hidden="1" customWidth="1"/>
    <col min="5904" max="6144" width="9.140625" style="69"/>
    <col min="6145" max="6145" width="18.42578125" style="69" bestFit="1" customWidth="1"/>
    <col min="6146" max="6146" width="48.7109375" style="69" bestFit="1" customWidth="1"/>
    <col min="6147" max="6147" width="15.5703125" style="69" bestFit="1" customWidth="1"/>
    <col min="6148" max="6148" width="25.28515625" style="69" bestFit="1" customWidth="1"/>
    <col min="6149" max="6149" width="0" style="69" hidden="1" customWidth="1"/>
    <col min="6150" max="6150" width="17.85546875" style="69" bestFit="1" customWidth="1"/>
    <col min="6151" max="6151" width="22.42578125" style="69" bestFit="1" customWidth="1"/>
    <col min="6152" max="6153" width="0" style="69" hidden="1" customWidth="1"/>
    <col min="6154" max="6154" width="62.85546875" style="69" bestFit="1" customWidth="1"/>
    <col min="6155" max="6159" width="0" style="69" hidden="1" customWidth="1"/>
    <col min="6160" max="6400" width="9.140625" style="69"/>
    <col min="6401" max="6401" width="18.42578125" style="69" bestFit="1" customWidth="1"/>
    <col min="6402" max="6402" width="48.7109375" style="69" bestFit="1" customWidth="1"/>
    <col min="6403" max="6403" width="15.5703125" style="69" bestFit="1" customWidth="1"/>
    <col min="6404" max="6404" width="25.28515625" style="69" bestFit="1" customWidth="1"/>
    <col min="6405" max="6405" width="0" style="69" hidden="1" customWidth="1"/>
    <col min="6406" max="6406" width="17.85546875" style="69" bestFit="1" customWidth="1"/>
    <col min="6407" max="6407" width="22.42578125" style="69" bestFit="1" customWidth="1"/>
    <col min="6408" max="6409" width="0" style="69" hidden="1" customWidth="1"/>
    <col min="6410" max="6410" width="62.85546875" style="69" bestFit="1" customWidth="1"/>
    <col min="6411" max="6415" width="0" style="69" hidden="1" customWidth="1"/>
    <col min="6416" max="6656" width="9.140625" style="69"/>
    <col min="6657" max="6657" width="18.42578125" style="69" bestFit="1" customWidth="1"/>
    <col min="6658" max="6658" width="48.7109375" style="69" bestFit="1" customWidth="1"/>
    <col min="6659" max="6659" width="15.5703125" style="69" bestFit="1" customWidth="1"/>
    <col min="6660" max="6660" width="25.28515625" style="69" bestFit="1" customWidth="1"/>
    <col min="6661" max="6661" width="0" style="69" hidden="1" customWidth="1"/>
    <col min="6662" max="6662" width="17.85546875" style="69" bestFit="1" customWidth="1"/>
    <col min="6663" max="6663" width="22.42578125" style="69" bestFit="1" customWidth="1"/>
    <col min="6664" max="6665" width="0" style="69" hidden="1" customWidth="1"/>
    <col min="6666" max="6666" width="62.85546875" style="69" bestFit="1" customWidth="1"/>
    <col min="6667" max="6671" width="0" style="69" hidden="1" customWidth="1"/>
    <col min="6672" max="6912" width="9.140625" style="69"/>
    <col min="6913" max="6913" width="18.42578125" style="69" bestFit="1" customWidth="1"/>
    <col min="6914" max="6914" width="48.7109375" style="69" bestFit="1" customWidth="1"/>
    <col min="6915" max="6915" width="15.5703125" style="69" bestFit="1" customWidth="1"/>
    <col min="6916" max="6916" width="25.28515625" style="69" bestFit="1" customWidth="1"/>
    <col min="6917" max="6917" width="0" style="69" hidden="1" customWidth="1"/>
    <col min="6918" max="6918" width="17.85546875" style="69" bestFit="1" customWidth="1"/>
    <col min="6919" max="6919" width="22.42578125" style="69" bestFit="1" customWidth="1"/>
    <col min="6920" max="6921" width="0" style="69" hidden="1" customWidth="1"/>
    <col min="6922" max="6922" width="62.85546875" style="69" bestFit="1" customWidth="1"/>
    <col min="6923" max="6927" width="0" style="69" hidden="1" customWidth="1"/>
    <col min="6928" max="7168" width="9.140625" style="69"/>
    <col min="7169" max="7169" width="18.42578125" style="69" bestFit="1" customWidth="1"/>
    <col min="7170" max="7170" width="48.7109375" style="69" bestFit="1" customWidth="1"/>
    <col min="7171" max="7171" width="15.5703125" style="69" bestFit="1" customWidth="1"/>
    <col min="7172" max="7172" width="25.28515625" style="69" bestFit="1" customWidth="1"/>
    <col min="7173" max="7173" width="0" style="69" hidden="1" customWidth="1"/>
    <col min="7174" max="7174" width="17.85546875" style="69" bestFit="1" customWidth="1"/>
    <col min="7175" max="7175" width="22.42578125" style="69" bestFit="1" customWidth="1"/>
    <col min="7176" max="7177" width="0" style="69" hidden="1" customWidth="1"/>
    <col min="7178" max="7178" width="62.85546875" style="69" bestFit="1" customWidth="1"/>
    <col min="7179" max="7183" width="0" style="69" hidden="1" customWidth="1"/>
    <col min="7184" max="7424" width="9.140625" style="69"/>
    <col min="7425" max="7425" width="18.42578125" style="69" bestFit="1" customWidth="1"/>
    <col min="7426" max="7426" width="48.7109375" style="69" bestFit="1" customWidth="1"/>
    <col min="7427" max="7427" width="15.5703125" style="69" bestFit="1" customWidth="1"/>
    <col min="7428" max="7428" width="25.28515625" style="69" bestFit="1" customWidth="1"/>
    <col min="7429" max="7429" width="0" style="69" hidden="1" customWidth="1"/>
    <col min="7430" max="7430" width="17.85546875" style="69" bestFit="1" customWidth="1"/>
    <col min="7431" max="7431" width="22.42578125" style="69" bestFit="1" customWidth="1"/>
    <col min="7432" max="7433" width="0" style="69" hidden="1" customWidth="1"/>
    <col min="7434" max="7434" width="62.85546875" style="69" bestFit="1" customWidth="1"/>
    <col min="7435" max="7439" width="0" style="69" hidden="1" customWidth="1"/>
    <col min="7440" max="7680" width="9.140625" style="69"/>
    <col min="7681" max="7681" width="18.42578125" style="69" bestFit="1" customWidth="1"/>
    <col min="7682" max="7682" width="48.7109375" style="69" bestFit="1" customWidth="1"/>
    <col min="7683" max="7683" width="15.5703125" style="69" bestFit="1" customWidth="1"/>
    <col min="7684" max="7684" width="25.28515625" style="69" bestFit="1" customWidth="1"/>
    <col min="7685" max="7685" width="0" style="69" hidden="1" customWidth="1"/>
    <col min="7686" max="7686" width="17.85546875" style="69" bestFit="1" customWidth="1"/>
    <col min="7687" max="7687" width="22.42578125" style="69" bestFit="1" customWidth="1"/>
    <col min="7688" max="7689" width="0" style="69" hidden="1" customWidth="1"/>
    <col min="7690" max="7690" width="62.85546875" style="69" bestFit="1" customWidth="1"/>
    <col min="7691" max="7695" width="0" style="69" hidden="1" customWidth="1"/>
    <col min="7696" max="7936" width="9.140625" style="69"/>
    <col min="7937" max="7937" width="18.42578125" style="69" bestFit="1" customWidth="1"/>
    <col min="7938" max="7938" width="48.7109375" style="69" bestFit="1" customWidth="1"/>
    <col min="7939" max="7939" width="15.5703125" style="69" bestFit="1" customWidth="1"/>
    <col min="7940" max="7940" width="25.28515625" style="69" bestFit="1" customWidth="1"/>
    <col min="7941" max="7941" width="0" style="69" hidden="1" customWidth="1"/>
    <col min="7942" max="7942" width="17.85546875" style="69" bestFit="1" customWidth="1"/>
    <col min="7943" max="7943" width="22.42578125" style="69" bestFit="1" customWidth="1"/>
    <col min="7944" max="7945" width="0" style="69" hidden="1" customWidth="1"/>
    <col min="7946" max="7946" width="62.85546875" style="69" bestFit="1" customWidth="1"/>
    <col min="7947" max="7951" width="0" style="69" hidden="1" customWidth="1"/>
    <col min="7952" max="8192" width="9.140625" style="69"/>
    <col min="8193" max="8193" width="18.42578125" style="69" bestFit="1" customWidth="1"/>
    <col min="8194" max="8194" width="48.7109375" style="69" bestFit="1" customWidth="1"/>
    <col min="8195" max="8195" width="15.5703125" style="69" bestFit="1" customWidth="1"/>
    <col min="8196" max="8196" width="25.28515625" style="69" bestFit="1" customWidth="1"/>
    <col min="8197" max="8197" width="0" style="69" hidden="1" customWidth="1"/>
    <col min="8198" max="8198" width="17.85546875" style="69" bestFit="1" customWidth="1"/>
    <col min="8199" max="8199" width="22.42578125" style="69" bestFit="1" customWidth="1"/>
    <col min="8200" max="8201" width="0" style="69" hidden="1" customWidth="1"/>
    <col min="8202" max="8202" width="62.85546875" style="69" bestFit="1" customWidth="1"/>
    <col min="8203" max="8207" width="0" style="69" hidden="1" customWidth="1"/>
    <col min="8208" max="8448" width="9.140625" style="69"/>
    <col min="8449" max="8449" width="18.42578125" style="69" bestFit="1" customWidth="1"/>
    <col min="8450" max="8450" width="48.7109375" style="69" bestFit="1" customWidth="1"/>
    <col min="8451" max="8451" width="15.5703125" style="69" bestFit="1" customWidth="1"/>
    <col min="8452" max="8452" width="25.28515625" style="69" bestFit="1" customWidth="1"/>
    <col min="8453" max="8453" width="0" style="69" hidden="1" customWidth="1"/>
    <col min="8454" max="8454" width="17.85546875" style="69" bestFit="1" customWidth="1"/>
    <col min="8455" max="8455" width="22.42578125" style="69" bestFit="1" customWidth="1"/>
    <col min="8456" max="8457" width="0" style="69" hidden="1" customWidth="1"/>
    <col min="8458" max="8458" width="62.85546875" style="69" bestFit="1" customWidth="1"/>
    <col min="8459" max="8463" width="0" style="69" hidden="1" customWidth="1"/>
    <col min="8464" max="8704" width="9.140625" style="69"/>
    <col min="8705" max="8705" width="18.42578125" style="69" bestFit="1" customWidth="1"/>
    <col min="8706" max="8706" width="48.7109375" style="69" bestFit="1" customWidth="1"/>
    <col min="8707" max="8707" width="15.5703125" style="69" bestFit="1" customWidth="1"/>
    <col min="8708" max="8708" width="25.28515625" style="69" bestFit="1" customWidth="1"/>
    <col min="8709" max="8709" width="0" style="69" hidden="1" customWidth="1"/>
    <col min="8710" max="8710" width="17.85546875" style="69" bestFit="1" customWidth="1"/>
    <col min="8711" max="8711" width="22.42578125" style="69" bestFit="1" customWidth="1"/>
    <col min="8712" max="8713" width="0" style="69" hidden="1" customWidth="1"/>
    <col min="8714" max="8714" width="62.85546875" style="69" bestFit="1" customWidth="1"/>
    <col min="8715" max="8719" width="0" style="69" hidden="1" customWidth="1"/>
    <col min="8720" max="8960" width="9.140625" style="69"/>
    <col min="8961" max="8961" width="18.42578125" style="69" bestFit="1" customWidth="1"/>
    <col min="8962" max="8962" width="48.7109375" style="69" bestFit="1" customWidth="1"/>
    <col min="8963" max="8963" width="15.5703125" style="69" bestFit="1" customWidth="1"/>
    <col min="8964" max="8964" width="25.28515625" style="69" bestFit="1" customWidth="1"/>
    <col min="8965" max="8965" width="0" style="69" hidden="1" customWidth="1"/>
    <col min="8966" max="8966" width="17.85546875" style="69" bestFit="1" customWidth="1"/>
    <col min="8967" max="8967" width="22.42578125" style="69" bestFit="1" customWidth="1"/>
    <col min="8968" max="8969" width="0" style="69" hidden="1" customWidth="1"/>
    <col min="8970" max="8970" width="62.85546875" style="69" bestFit="1" customWidth="1"/>
    <col min="8971" max="8975" width="0" style="69" hidden="1" customWidth="1"/>
    <col min="8976" max="9216" width="9.140625" style="69"/>
    <col min="9217" max="9217" width="18.42578125" style="69" bestFit="1" customWidth="1"/>
    <col min="9218" max="9218" width="48.7109375" style="69" bestFit="1" customWidth="1"/>
    <col min="9219" max="9219" width="15.5703125" style="69" bestFit="1" customWidth="1"/>
    <col min="9220" max="9220" width="25.28515625" style="69" bestFit="1" customWidth="1"/>
    <col min="9221" max="9221" width="0" style="69" hidden="1" customWidth="1"/>
    <col min="9222" max="9222" width="17.85546875" style="69" bestFit="1" customWidth="1"/>
    <col min="9223" max="9223" width="22.42578125" style="69" bestFit="1" customWidth="1"/>
    <col min="9224" max="9225" width="0" style="69" hidden="1" customWidth="1"/>
    <col min="9226" max="9226" width="62.85546875" style="69" bestFit="1" customWidth="1"/>
    <col min="9227" max="9231" width="0" style="69" hidden="1" customWidth="1"/>
    <col min="9232" max="9472" width="9.140625" style="69"/>
    <col min="9473" max="9473" width="18.42578125" style="69" bestFit="1" customWidth="1"/>
    <col min="9474" max="9474" width="48.7109375" style="69" bestFit="1" customWidth="1"/>
    <col min="9475" max="9475" width="15.5703125" style="69" bestFit="1" customWidth="1"/>
    <col min="9476" max="9476" width="25.28515625" style="69" bestFit="1" customWidth="1"/>
    <col min="9477" max="9477" width="0" style="69" hidden="1" customWidth="1"/>
    <col min="9478" max="9478" width="17.85546875" style="69" bestFit="1" customWidth="1"/>
    <col min="9479" max="9479" width="22.42578125" style="69" bestFit="1" customWidth="1"/>
    <col min="9480" max="9481" width="0" style="69" hidden="1" customWidth="1"/>
    <col min="9482" max="9482" width="62.85546875" style="69" bestFit="1" customWidth="1"/>
    <col min="9483" max="9487" width="0" style="69" hidden="1" customWidth="1"/>
    <col min="9488" max="9728" width="9.140625" style="69"/>
    <col min="9729" max="9729" width="18.42578125" style="69" bestFit="1" customWidth="1"/>
    <col min="9730" max="9730" width="48.7109375" style="69" bestFit="1" customWidth="1"/>
    <col min="9731" max="9731" width="15.5703125" style="69" bestFit="1" customWidth="1"/>
    <col min="9732" max="9732" width="25.28515625" style="69" bestFit="1" customWidth="1"/>
    <col min="9733" max="9733" width="0" style="69" hidden="1" customWidth="1"/>
    <col min="9734" max="9734" width="17.85546875" style="69" bestFit="1" customWidth="1"/>
    <col min="9735" max="9735" width="22.42578125" style="69" bestFit="1" customWidth="1"/>
    <col min="9736" max="9737" width="0" style="69" hidden="1" customWidth="1"/>
    <col min="9738" max="9738" width="62.85546875" style="69" bestFit="1" customWidth="1"/>
    <col min="9739" max="9743" width="0" style="69" hidden="1" customWidth="1"/>
    <col min="9744" max="9984" width="9.140625" style="69"/>
    <col min="9985" max="9985" width="18.42578125" style="69" bestFit="1" customWidth="1"/>
    <col min="9986" max="9986" width="48.7109375" style="69" bestFit="1" customWidth="1"/>
    <col min="9987" max="9987" width="15.5703125" style="69" bestFit="1" customWidth="1"/>
    <col min="9988" max="9988" width="25.28515625" style="69" bestFit="1" customWidth="1"/>
    <col min="9989" max="9989" width="0" style="69" hidden="1" customWidth="1"/>
    <col min="9990" max="9990" width="17.85546875" style="69" bestFit="1" customWidth="1"/>
    <col min="9991" max="9991" width="22.42578125" style="69" bestFit="1" customWidth="1"/>
    <col min="9992" max="9993" width="0" style="69" hidden="1" customWidth="1"/>
    <col min="9994" max="9994" width="62.85546875" style="69" bestFit="1" customWidth="1"/>
    <col min="9995" max="9999" width="0" style="69" hidden="1" customWidth="1"/>
    <col min="10000" max="10240" width="9.140625" style="69"/>
    <col min="10241" max="10241" width="18.42578125" style="69" bestFit="1" customWidth="1"/>
    <col min="10242" max="10242" width="48.7109375" style="69" bestFit="1" customWidth="1"/>
    <col min="10243" max="10243" width="15.5703125" style="69" bestFit="1" customWidth="1"/>
    <col min="10244" max="10244" width="25.28515625" style="69" bestFit="1" customWidth="1"/>
    <col min="10245" max="10245" width="0" style="69" hidden="1" customWidth="1"/>
    <col min="10246" max="10246" width="17.85546875" style="69" bestFit="1" customWidth="1"/>
    <col min="10247" max="10247" width="22.42578125" style="69" bestFit="1" customWidth="1"/>
    <col min="10248" max="10249" width="0" style="69" hidden="1" customWidth="1"/>
    <col min="10250" max="10250" width="62.85546875" style="69" bestFit="1" customWidth="1"/>
    <col min="10251" max="10255" width="0" style="69" hidden="1" customWidth="1"/>
    <col min="10256" max="10496" width="9.140625" style="69"/>
    <col min="10497" max="10497" width="18.42578125" style="69" bestFit="1" customWidth="1"/>
    <col min="10498" max="10498" width="48.7109375" style="69" bestFit="1" customWidth="1"/>
    <col min="10499" max="10499" width="15.5703125" style="69" bestFit="1" customWidth="1"/>
    <col min="10500" max="10500" width="25.28515625" style="69" bestFit="1" customWidth="1"/>
    <col min="10501" max="10501" width="0" style="69" hidden="1" customWidth="1"/>
    <col min="10502" max="10502" width="17.85546875" style="69" bestFit="1" customWidth="1"/>
    <col min="10503" max="10503" width="22.42578125" style="69" bestFit="1" customWidth="1"/>
    <col min="10504" max="10505" width="0" style="69" hidden="1" customWidth="1"/>
    <col min="10506" max="10506" width="62.85546875" style="69" bestFit="1" customWidth="1"/>
    <col min="10507" max="10511" width="0" style="69" hidden="1" customWidth="1"/>
    <col min="10512" max="10752" width="9.140625" style="69"/>
    <col min="10753" max="10753" width="18.42578125" style="69" bestFit="1" customWidth="1"/>
    <col min="10754" max="10754" width="48.7109375" style="69" bestFit="1" customWidth="1"/>
    <col min="10755" max="10755" width="15.5703125" style="69" bestFit="1" customWidth="1"/>
    <col min="10756" max="10756" width="25.28515625" style="69" bestFit="1" customWidth="1"/>
    <col min="10757" max="10757" width="0" style="69" hidden="1" customWidth="1"/>
    <col min="10758" max="10758" width="17.85546875" style="69" bestFit="1" customWidth="1"/>
    <col min="10759" max="10759" width="22.42578125" style="69" bestFit="1" customWidth="1"/>
    <col min="10760" max="10761" width="0" style="69" hidden="1" customWidth="1"/>
    <col min="10762" max="10762" width="62.85546875" style="69" bestFit="1" customWidth="1"/>
    <col min="10763" max="10767" width="0" style="69" hidden="1" customWidth="1"/>
    <col min="10768" max="11008" width="9.140625" style="69"/>
    <col min="11009" max="11009" width="18.42578125" style="69" bestFit="1" customWidth="1"/>
    <col min="11010" max="11010" width="48.7109375" style="69" bestFit="1" customWidth="1"/>
    <col min="11011" max="11011" width="15.5703125" style="69" bestFit="1" customWidth="1"/>
    <col min="11012" max="11012" width="25.28515625" style="69" bestFit="1" customWidth="1"/>
    <col min="11013" max="11013" width="0" style="69" hidden="1" customWidth="1"/>
    <col min="11014" max="11014" width="17.85546875" style="69" bestFit="1" customWidth="1"/>
    <col min="11015" max="11015" width="22.42578125" style="69" bestFit="1" customWidth="1"/>
    <col min="11016" max="11017" width="0" style="69" hidden="1" customWidth="1"/>
    <col min="11018" max="11018" width="62.85546875" style="69" bestFit="1" customWidth="1"/>
    <col min="11019" max="11023" width="0" style="69" hidden="1" customWidth="1"/>
    <col min="11024" max="11264" width="9.140625" style="69"/>
    <col min="11265" max="11265" width="18.42578125" style="69" bestFit="1" customWidth="1"/>
    <col min="11266" max="11266" width="48.7109375" style="69" bestFit="1" customWidth="1"/>
    <col min="11267" max="11267" width="15.5703125" style="69" bestFit="1" customWidth="1"/>
    <col min="11268" max="11268" width="25.28515625" style="69" bestFit="1" customWidth="1"/>
    <col min="11269" max="11269" width="0" style="69" hidden="1" customWidth="1"/>
    <col min="11270" max="11270" width="17.85546875" style="69" bestFit="1" customWidth="1"/>
    <col min="11271" max="11271" width="22.42578125" style="69" bestFit="1" customWidth="1"/>
    <col min="11272" max="11273" width="0" style="69" hidden="1" customWidth="1"/>
    <col min="11274" max="11274" width="62.85546875" style="69" bestFit="1" customWidth="1"/>
    <col min="11275" max="11279" width="0" style="69" hidden="1" customWidth="1"/>
    <col min="11280" max="11520" width="9.140625" style="69"/>
    <col min="11521" max="11521" width="18.42578125" style="69" bestFit="1" customWidth="1"/>
    <col min="11522" max="11522" width="48.7109375" style="69" bestFit="1" customWidth="1"/>
    <col min="11523" max="11523" width="15.5703125" style="69" bestFit="1" customWidth="1"/>
    <col min="11524" max="11524" width="25.28515625" style="69" bestFit="1" customWidth="1"/>
    <col min="11525" max="11525" width="0" style="69" hidden="1" customWidth="1"/>
    <col min="11526" max="11526" width="17.85546875" style="69" bestFit="1" customWidth="1"/>
    <col min="11527" max="11527" width="22.42578125" style="69" bestFit="1" customWidth="1"/>
    <col min="11528" max="11529" width="0" style="69" hidden="1" customWidth="1"/>
    <col min="11530" max="11530" width="62.85546875" style="69" bestFit="1" customWidth="1"/>
    <col min="11531" max="11535" width="0" style="69" hidden="1" customWidth="1"/>
    <col min="11536" max="11776" width="9.140625" style="69"/>
    <col min="11777" max="11777" width="18.42578125" style="69" bestFit="1" customWidth="1"/>
    <col min="11778" max="11778" width="48.7109375" style="69" bestFit="1" customWidth="1"/>
    <col min="11779" max="11779" width="15.5703125" style="69" bestFit="1" customWidth="1"/>
    <col min="11780" max="11780" width="25.28515625" style="69" bestFit="1" customWidth="1"/>
    <col min="11781" max="11781" width="0" style="69" hidden="1" customWidth="1"/>
    <col min="11782" max="11782" width="17.85546875" style="69" bestFit="1" customWidth="1"/>
    <col min="11783" max="11783" width="22.42578125" style="69" bestFit="1" customWidth="1"/>
    <col min="11784" max="11785" width="0" style="69" hidden="1" customWidth="1"/>
    <col min="11786" max="11786" width="62.85546875" style="69" bestFit="1" customWidth="1"/>
    <col min="11787" max="11791" width="0" style="69" hidden="1" customWidth="1"/>
    <col min="11792" max="12032" width="9.140625" style="69"/>
    <col min="12033" max="12033" width="18.42578125" style="69" bestFit="1" customWidth="1"/>
    <col min="12034" max="12034" width="48.7109375" style="69" bestFit="1" customWidth="1"/>
    <col min="12035" max="12035" width="15.5703125" style="69" bestFit="1" customWidth="1"/>
    <col min="12036" max="12036" width="25.28515625" style="69" bestFit="1" customWidth="1"/>
    <col min="12037" max="12037" width="0" style="69" hidden="1" customWidth="1"/>
    <col min="12038" max="12038" width="17.85546875" style="69" bestFit="1" customWidth="1"/>
    <col min="12039" max="12039" width="22.42578125" style="69" bestFit="1" customWidth="1"/>
    <col min="12040" max="12041" width="0" style="69" hidden="1" customWidth="1"/>
    <col min="12042" max="12042" width="62.85546875" style="69" bestFit="1" customWidth="1"/>
    <col min="12043" max="12047" width="0" style="69" hidden="1" customWidth="1"/>
    <col min="12048" max="12288" width="9.140625" style="69"/>
    <col min="12289" max="12289" width="18.42578125" style="69" bestFit="1" customWidth="1"/>
    <col min="12290" max="12290" width="48.7109375" style="69" bestFit="1" customWidth="1"/>
    <col min="12291" max="12291" width="15.5703125" style="69" bestFit="1" customWidth="1"/>
    <col min="12292" max="12292" width="25.28515625" style="69" bestFit="1" customWidth="1"/>
    <col min="12293" max="12293" width="0" style="69" hidden="1" customWidth="1"/>
    <col min="12294" max="12294" width="17.85546875" style="69" bestFit="1" customWidth="1"/>
    <col min="12295" max="12295" width="22.42578125" style="69" bestFit="1" customWidth="1"/>
    <col min="12296" max="12297" width="0" style="69" hidden="1" customWidth="1"/>
    <col min="12298" max="12298" width="62.85546875" style="69" bestFit="1" customWidth="1"/>
    <col min="12299" max="12303" width="0" style="69" hidden="1" customWidth="1"/>
    <col min="12304" max="12544" width="9.140625" style="69"/>
    <col min="12545" max="12545" width="18.42578125" style="69" bestFit="1" customWidth="1"/>
    <col min="12546" max="12546" width="48.7109375" style="69" bestFit="1" customWidth="1"/>
    <col min="12547" max="12547" width="15.5703125" style="69" bestFit="1" customWidth="1"/>
    <col min="12548" max="12548" width="25.28515625" style="69" bestFit="1" customWidth="1"/>
    <col min="12549" max="12549" width="0" style="69" hidden="1" customWidth="1"/>
    <col min="12550" max="12550" width="17.85546875" style="69" bestFit="1" customWidth="1"/>
    <col min="12551" max="12551" width="22.42578125" style="69" bestFit="1" customWidth="1"/>
    <col min="12552" max="12553" width="0" style="69" hidden="1" customWidth="1"/>
    <col min="12554" max="12554" width="62.85546875" style="69" bestFit="1" customWidth="1"/>
    <col min="12555" max="12559" width="0" style="69" hidden="1" customWidth="1"/>
    <col min="12560" max="12800" width="9.140625" style="69"/>
    <col min="12801" max="12801" width="18.42578125" style="69" bestFit="1" customWidth="1"/>
    <col min="12802" max="12802" width="48.7109375" style="69" bestFit="1" customWidth="1"/>
    <col min="12803" max="12803" width="15.5703125" style="69" bestFit="1" customWidth="1"/>
    <col min="12804" max="12804" width="25.28515625" style="69" bestFit="1" customWidth="1"/>
    <col min="12805" max="12805" width="0" style="69" hidden="1" customWidth="1"/>
    <col min="12806" max="12806" width="17.85546875" style="69" bestFit="1" customWidth="1"/>
    <col min="12807" max="12807" width="22.42578125" style="69" bestFit="1" customWidth="1"/>
    <col min="12808" max="12809" width="0" style="69" hidden="1" customWidth="1"/>
    <col min="12810" max="12810" width="62.85546875" style="69" bestFit="1" customWidth="1"/>
    <col min="12811" max="12815" width="0" style="69" hidden="1" customWidth="1"/>
    <col min="12816" max="13056" width="9.140625" style="69"/>
    <col min="13057" max="13057" width="18.42578125" style="69" bestFit="1" customWidth="1"/>
    <col min="13058" max="13058" width="48.7109375" style="69" bestFit="1" customWidth="1"/>
    <col min="13059" max="13059" width="15.5703125" style="69" bestFit="1" customWidth="1"/>
    <col min="13060" max="13060" width="25.28515625" style="69" bestFit="1" customWidth="1"/>
    <col min="13061" max="13061" width="0" style="69" hidden="1" customWidth="1"/>
    <col min="13062" max="13062" width="17.85546875" style="69" bestFit="1" customWidth="1"/>
    <col min="13063" max="13063" width="22.42578125" style="69" bestFit="1" customWidth="1"/>
    <col min="13064" max="13065" width="0" style="69" hidden="1" customWidth="1"/>
    <col min="13066" max="13066" width="62.85546875" style="69" bestFit="1" customWidth="1"/>
    <col min="13067" max="13071" width="0" style="69" hidden="1" customWidth="1"/>
    <col min="13072" max="13312" width="9.140625" style="69"/>
    <col min="13313" max="13313" width="18.42578125" style="69" bestFit="1" customWidth="1"/>
    <col min="13314" max="13314" width="48.7109375" style="69" bestFit="1" customWidth="1"/>
    <col min="13315" max="13315" width="15.5703125" style="69" bestFit="1" customWidth="1"/>
    <col min="13316" max="13316" width="25.28515625" style="69" bestFit="1" customWidth="1"/>
    <col min="13317" max="13317" width="0" style="69" hidden="1" customWidth="1"/>
    <col min="13318" max="13318" width="17.85546875" style="69" bestFit="1" customWidth="1"/>
    <col min="13319" max="13319" width="22.42578125" style="69" bestFit="1" customWidth="1"/>
    <col min="13320" max="13321" width="0" style="69" hidden="1" customWidth="1"/>
    <col min="13322" max="13322" width="62.85546875" style="69" bestFit="1" customWidth="1"/>
    <col min="13323" max="13327" width="0" style="69" hidden="1" customWidth="1"/>
    <col min="13328" max="13568" width="9.140625" style="69"/>
    <col min="13569" max="13569" width="18.42578125" style="69" bestFit="1" customWidth="1"/>
    <col min="13570" max="13570" width="48.7109375" style="69" bestFit="1" customWidth="1"/>
    <col min="13571" max="13571" width="15.5703125" style="69" bestFit="1" customWidth="1"/>
    <col min="13572" max="13572" width="25.28515625" style="69" bestFit="1" customWidth="1"/>
    <col min="13573" max="13573" width="0" style="69" hidden="1" customWidth="1"/>
    <col min="13574" max="13574" width="17.85546875" style="69" bestFit="1" customWidth="1"/>
    <col min="13575" max="13575" width="22.42578125" style="69" bestFit="1" customWidth="1"/>
    <col min="13576" max="13577" width="0" style="69" hidden="1" customWidth="1"/>
    <col min="13578" max="13578" width="62.85546875" style="69" bestFit="1" customWidth="1"/>
    <col min="13579" max="13583" width="0" style="69" hidden="1" customWidth="1"/>
    <col min="13584" max="13824" width="9.140625" style="69"/>
    <col min="13825" max="13825" width="18.42578125" style="69" bestFit="1" customWidth="1"/>
    <col min="13826" max="13826" width="48.7109375" style="69" bestFit="1" customWidth="1"/>
    <col min="13827" max="13827" width="15.5703125" style="69" bestFit="1" customWidth="1"/>
    <col min="13828" max="13828" width="25.28515625" style="69" bestFit="1" customWidth="1"/>
    <col min="13829" max="13829" width="0" style="69" hidden="1" customWidth="1"/>
    <col min="13830" max="13830" width="17.85546875" style="69" bestFit="1" customWidth="1"/>
    <col min="13831" max="13831" width="22.42578125" style="69" bestFit="1" customWidth="1"/>
    <col min="13832" max="13833" width="0" style="69" hidden="1" customWidth="1"/>
    <col min="13834" max="13834" width="62.85546875" style="69" bestFit="1" customWidth="1"/>
    <col min="13835" max="13839" width="0" style="69" hidden="1" customWidth="1"/>
    <col min="13840" max="14080" width="9.140625" style="69"/>
    <col min="14081" max="14081" width="18.42578125" style="69" bestFit="1" customWidth="1"/>
    <col min="14082" max="14082" width="48.7109375" style="69" bestFit="1" customWidth="1"/>
    <col min="14083" max="14083" width="15.5703125" style="69" bestFit="1" customWidth="1"/>
    <col min="14084" max="14084" width="25.28515625" style="69" bestFit="1" customWidth="1"/>
    <col min="14085" max="14085" width="0" style="69" hidden="1" customWidth="1"/>
    <col min="14086" max="14086" width="17.85546875" style="69" bestFit="1" customWidth="1"/>
    <col min="14087" max="14087" width="22.42578125" style="69" bestFit="1" customWidth="1"/>
    <col min="14088" max="14089" width="0" style="69" hidden="1" customWidth="1"/>
    <col min="14090" max="14090" width="62.85546875" style="69" bestFit="1" customWidth="1"/>
    <col min="14091" max="14095" width="0" style="69" hidden="1" customWidth="1"/>
    <col min="14096" max="14336" width="9.140625" style="69"/>
    <col min="14337" max="14337" width="18.42578125" style="69" bestFit="1" customWidth="1"/>
    <col min="14338" max="14338" width="48.7109375" style="69" bestFit="1" customWidth="1"/>
    <col min="14339" max="14339" width="15.5703125" style="69" bestFit="1" customWidth="1"/>
    <col min="14340" max="14340" width="25.28515625" style="69" bestFit="1" customWidth="1"/>
    <col min="14341" max="14341" width="0" style="69" hidden="1" customWidth="1"/>
    <col min="14342" max="14342" width="17.85546875" style="69" bestFit="1" customWidth="1"/>
    <col min="14343" max="14343" width="22.42578125" style="69" bestFit="1" customWidth="1"/>
    <col min="14344" max="14345" width="0" style="69" hidden="1" customWidth="1"/>
    <col min="14346" max="14346" width="62.85546875" style="69" bestFit="1" customWidth="1"/>
    <col min="14347" max="14351" width="0" style="69" hidden="1" customWidth="1"/>
    <col min="14352" max="14592" width="9.140625" style="69"/>
    <col min="14593" max="14593" width="18.42578125" style="69" bestFit="1" customWidth="1"/>
    <col min="14594" max="14594" width="48.7109375" style="69" bestFit="1" customWidth="1"/>
    <col min="14595" max="14595" width="15.5703125" style="69" bestFit="1" customWidth="1"/>
    <col min="14596" max="14596" width="25.28515625" style="69" bestFit="1" customWidth="1"/>
    <col min="14597" max="14597" width="0" style="69" hidden="1" customWidth="1"/>
    <col min="14598" max="14598" width="17.85546875" style="69" bestFit="1" customWidth="1"/>
    <col min="14599" max="14599" width="22.42578125" style="69" bestFit="1" customWidth="1"/>
    <col min="14600" max="14601" width="0" style="69" hidden="1" customWidth="1"/>
    <col min="14602" max="14602" width="62.85546875" style="69" bestFit="1" customWidth="1"/>
    <col min="14603" max="14607" width="0" style="69" hidden="1" customWidth="1"/>
    <col min="14608" max="14848" width="9.140625" style="69"/>
    <col min="14849" max="14849" width="18.42578125" style="69" bestFit="1" customWidth="1"/>
    <col min="14850" max="14850" width="48.7109375" style="69" bestFit="1" customWidth="1"/>
    <col min="14851" max="14851" width="15.5703125" style="69" bestFit="1" customWidth="1"/>
    <col min="14852" max="14852" width="25.28515625" style="69" bestFit="1" customWidth="1"/>
    <col min="14853" max="14853" width="0" style="69" hidden="1" customWidth="1"/>
    <col min="14854" max="14854" width="17.85546875" style="69" bestFit="1" customWidth="1"/>
    <col min="14855" max="14855" width="22.42578125" style="69" bestFit="1" customWidth="1"/>
    <col min="14856" max="14857" width="0" style="69" hidden="1" customWidth="1"/>
    <col min="14858" max="14858" width="62.85546875" style="69" bestFit="1" customWidth="1"/>
    <col min="14859" max="14863" width="0" style="69" hidden="1" customWidth="1"/>
    <col min="14864" max="15104" width="9.140625" style="69"/>
    <col min="15105" max="15105" width="18.42578125" style="69" bestFit="1" customWidth="1"/>
    <col min="15106" max="15106" width="48.7109375" style="69" bestFit="1" customWidth="1"/>
    <col min="15107" max="15107" width="15.5703125" style="69" bestFit="1" customWidth="1"/>
    <col min="15108" max="15108" width="25.28515625" style="69" bestFit="1" customWidth="1"/>
    <col min="15109" max="15109" width="0" style="69" hidden="1" customWidth="1"/>
    <col min="15110" max="15110" width="17.85546875" style="69" bestFit="1" customWidth="1"/>
    <col min="15111" max="15111" width="22.42578125" style="69" bestFit="1" customWidth="1"/>
    <col min="15112" max="15113" width="0" style="69" hidden="1" customWidth="1"/>
    <col min="15114" max="15114" width="62.85546875" style="69" bestFit="1" customWidth="1"/>
    <col min="15115" max="15119" width="0" style="69" hidden="1" customWidth="1"/>
    <col min="15120" max="15360" width="9.140625" style="69"/>
    <col min="15361" max="15361" width="18.42578125" style="69" bestFit="1" customWidth="1"/>
    <col min="15362" max="15362" width="48.7109375" style="69" bestFit="1" customWidth="1"/>
    <col min="15363" max="15363" width="15.5703125" style="69" bestFit="1" customWidth="1"/>
    <col min="15364" max="15364" width="25.28515625" style="69" bestFit="1" customWidth="1"/>
    <col min="15365" max="15365" width="0" style="69" hidden="1" customWidth="1"/>
    <col min="15366" max="15366" width="17.85546875" style="69" bestFit="1" customWidth="1"/>
    <col min="15367" max="15367" width="22.42578125" style="69" bestFit="1" customWidth="1"/>
    <col min="15368" max="15369" width="0" style="69" hidden="1" customWidth="1"/>
    <col min="15370" max="15370" width="62.85546875" style="69" bestFit="1" customWidth="1"/>
    <col min="15371" max="15375" width="0" style="69" hidden="1" customWidth="1"/>
    <col min="15376" max="15616" width="9.140625" style="69"/>
    <col min="15617" max="15617" width="18.42578125" style="69" bestFit="1" customWidth="1"/>
    <col min="15618" max="15618" width="48.7109375" style="69" bestFit="1" customWidth="1"/>
    <col min="15619" max="15619" width="15.5703125" style="69" bestFit="1" customWidth="1"/>
    <col min="15620" max="15620" width="25.28515625" style="69" bestFit="1" customWidth="1"/>
    <col min="15621" max="15621" width="0" style="69" hidden="1" customWidth="1"/>
    <col min="15622" max="15622" width="17.85546875" style="69" bestFit="1" customWidth="1"/>
    <col min="15623" max="15623" width="22.42578125" style="69" bestFit="1" customWidth="1"/>
    <col min="15624" max="15625" width="0" style="69" hidden="1" customWidth="1"/>
    <col min="15626" max="15626" width="62.85546875" style="69" bestFit="1" customWidth="1"/>
    <col min="15627" max="15631" width="0" style="69" hidden="1" customWidth="1"/>
    <col min="15632" max="15872" width="9.140625" style="69"/>
    <col min="15873" max="15873" width="18.42578125" style="69" bestFit="1" customWidth="1"/>
    <col min="15874" max="15874" width="48.7109375" style="69" bestFit="1" customWidth="1"/>
    <col min="15875" max="15875" width="15.5703125" style="69" bestFit="1" customWidth="1"/>
    <col min="15876" max="15876" width="25.28515625" style="69" bestFit="1" customWidth="1"/>
    <col min="15877" max="15877" width="0" style="69" hidden="1" customWidth="1"/>
    <col min="15878" max="15878" width="17.85546875" style="69" bestFit="1" customWidth="1"/>
    <col min="15879" max="15879" width="22.42578125" style="69" bestFit="1" customWidth="1"/>
    <col min="15880" max="15881" width="0" style="69" hidden="1" customWidth="1"/>
    <col min="15882" max="15882" width="62.85546875" style="69" bestFit="1" customWidth="1"/>
    <col min="15883" max="15887" width="0" style="69" hidden="1" customWidth="1"/>
    <col min="15888" max="16128" width="9.140625" style="69"/>
    <col min="16129" max="16129" width="18.42578125" style="69" bestFit="1" customWidth="1"/>
    <col min="16130" max="16130" width="48.7109375" style="69" bestFit="1" customWidth="1"/>
    <col min="16131" max="16131" width="15.5703125" style="69" bestFit="1" customWidth="1"/>
    <col min="16132" max="16132" width="25.28515625" style="69" bestFit="1" customWidth="1"/>
    <col min="16133" max="16133" width="0" style="69" hidden="1" customWidth="1"/>
    <col min="16134" max="16134" width="17.85546875" style="69" bestFit="1" customWidth="1"/>
    <col min="16135" max="16135" width="22.42578125" style="69" bestFit="1" customWidth="1"/>
    <col min="16136" max="16137" width="0" style="69" hidden="1" customWidth="1"/>
    <col min="16138" max="16138" width="62.85546875" style="69" bestFit="1" customWidth="1"/>
    <col min="16139" max="16143" width="0" style="69" hidden="1" customWidth="1"/>
    <col min="16144" max="16384" width="9.140625" style="69"/>
  </cols>
  <sheetData>
    <row r="1" spans="1:15" customFormat="1" ht="15">
      <c r="A1" s="68" t="s">
        <v>857</v>
      </c>
      <c r="B1" s="68" t="s">
        <v>2268</v>
      </c>
      <c r="C1" s="68" t="s">
        <v>858</v>
      </c>
      <c r="D1" s="68" t="s">
        <v>2137</v>
      </c>
      <c r="E1" s="68" t="s">
        <v>2138</v>
      </c>
      <c r="F1" s="68" t="s">
        <v>2139</v>
      </c>
      <c r="G1" s="68" t="s">
        <v>862</v>
      </c>
      <c r="H1" s="68" t="s">
        <v>863</v>
      </c>
      <c r="I1" s="68" t="s">
        <v>2140</v>
      </c>
      <c r="J1" s="68" t="s">
        <v>865</v>
      </c>
      <c r="K1" s="68" t="s">
        <v>866</v>
      </c>
      <c r="L1" s="68" t="s">
        <v>867</v>
      </c>
      <c r="M1" s="68" t="s">
        <v>868</v>
      </c>
      <c r="N1" s="68" t="s">
        <v>869</v>
      </c>
      <c r="O1" s="68" t="s">
        <v>870</v>
      </c>
    </row>
    <row r="2" spans="1:15" customFormat="1" ht="15">
      <c r="A2" s="71" t="s">
        <v>2269</v>
      </c>
      <c r="B2" s="71" t="s">
        <v>2270</v>
      </c>
      <c r="C2" s="71" t="s">
        <v>225</v>
      </c>
      <c r="D2" s="71"/>
      <c r="E2" s="71" t="s">
        <v>889</v>
      </c>
      <c r="F2" s="71" t="s">
        <v>729</v>
      </c>
      <c r="G2" s="71" t="s">
        <v>1130</v>
      </c>
      <c r="H2" s="71" t="s">
        <v>876</v>
      </c>
      <c r="I2" s="71">
        <v>0</v>
      </c>
      <c r="J2" s="71" t="s">
        <v>2193</v>
      </c>
      <c r="K2" s="70">
        <v>0</v>
      </c>
      <c r="L2" s="70">
        <v>0</v>
      </c>
      <c r="M2" s="70">
        <v>0</v>
      </c>
      <c r="N2" s="70" t="s">
        <v>893</v>
      </c>
      <c r="O2" s="70" t="s">
        <v>94</v>
      </c>
    </row>
    <row r="3" spans="1:15" customFormat="1" ht="15">
      <c r="A3" s="71" t="s">
        <v>2269</v>
      </c>
      <c r="B3" s="71" t="s">
        <v>2270</v>
      </c>
      <c r="C3" s="71" t="s">
        <v>232</v>
      </c>
      <c r="D3" s="71"/>
      <c r="E3" s="71" t="s">
        <v>889</v>
      </c>
      <c r="F3" s="71" t="s">
        <v>763</v>
      </c>
      <c r="G3" s="71" t="s">
        <v>1130</v>
      </c>
      <c r="H3" s="71" t="s">
        <v>876</v>
      </c>
      <c r="I3" s="71" t="s">
        <v>2198</v>
      </c>
      <c r="J3" s="71" t="s">
        <v>2193</v>
      </c>
      <c r="K3" s="70">
        <v>0</v>
      </c>
      <c r="L3" s="70">
        <v>0</v>
      </c>
      <c r="M3" s="70">
        <v>0</v>
      </c>
      <c r="N3" s="70" t="s">
        <v>903</v>
      </c>
      <c r="O3" s="70" t="s">
        <v>2199</v>
      </c>
    </row>
    <row r="4" spans="1:15" customFormat="1" ht="15">
      <c r="A4" s="71" t="s">
        <v>2269</v>
      </c>
      <c r="B4" s="71" t="s">
        <v>2270</v>
      </c>
      <c r="C4" s="71" t="s">
        <v>289</v>
      </c>
      <c r="D4" s="71"/>
      <c r="E4" s="71" t="s">
        <v>873</v>
      </c>
      <c r="F4" s="71" t="s">
        <v>76</v>
      </c>
      <c r="G4" s="71" t="s">
        <v>1130</v>
      </c>
      <c r="H4" s="71" t="s">
        <v>876</v>
      </c>
      <c r="I4" s="71">
        <v>0</v>
      </c>
      <c r="J4" s="71" t="s">
        <v>1131</v>
      </c>
      <c r="K4" s="70">
        <v>0</v>
      </c>
      <c r="L4" s="70">
        <v>0</v>
      </c>
      <c r="M4" s="70">
        <v>0</v>
      </c>
      <c r="N4" s="70" t="s">
        <v>887</v>
      </c>
      <c r="O4" s="70" t="s">
        <v>2212</v>
      </c>
    </row>
    <row r="5" spans="1:15" customFormat="1" ht="15">
      <c r="A5" s="71" t="s">
        <v>2269</v>
      </c>
      <c r="B5" s="71" t="s">
        <v>2270</v>
      </c>
      <c r="C5" s="71" t="s">
        <v>290</v>
      </c>
      <c r="D5" s="71"/>
      <c r="E5" s="71" t="s">
        <v>873</v>
      </c>
      <c r="F5" s="71" t="s">
        <v>76</v>
      </c>
      <c r="G5" s="71" t="s">
        <v>1130</v>
      </c>
      <c r="H5" s="71" t="s">
        <v>876</v>
      </c>
      <c r="I5" s="71">
        <v>0</v>
      </c>
      <c r="J5" s="71" t="s">
        <v>2193</v>
      </c>
      <c r="K5" s="70">
        <v>0</v>
      </c>
      <c r="L5" s="70">
        <v>0</v>
      </c>
      <c r="M5" s="70">
        <v>0</v>
      </c>
      <c r="N5" s="70" t="s">
        <v>887</v>
      </c>
      <c r="O5" s="70" t="s">
        <v>2213</v>
      </c>
    </row>
    <row r="6" spans="1:15" customFormat="1" ht="15">
      <c r="A6" s="71" t="s">
        <v>2269</v>
      </c>
      <c r="B6" s="71" t="s">
        <v>2270</v>
      </c>
      <c r="C6" s="71" t="s">
        <v>141</v>
      </c>
      <c r="D6" s="71"/>
      <c r="E6" s="71" t="s">
        <v>873</v>
      </c>
      <c r="F6" s="71" t="s">
        <v>25</v>
      </c>
      <c r="G6" s="71" t="s">
        <v>1130</v>
      </c>
      <c r="H6" s="71" t="s">
        <v>876</v>
      </c>
      <c r="I6" s="71" t="s">
        <v>1032</v>
      </c>
      <c r="J6" s="71" t="s">
        <v>2193</v>
      </c>
      <c r="K6" s="70">
        <v>0</v>
      </c>
      <c r="L6" s="70">
        <v>0</v>
      </c>
      <c r="M6" s="70">
        <v>0</v>
      </c>
      <c r="N6" s="70" t="s">
        <v>950</v>
      </c>
      <c r="O6" s="70" t="s">
        <v>2217</v>
      </c>
    </row>
    <row r="7" spans="1:15" customFormat="1" ht="15">
      <c r="A7" s="71" t="s">
        <v>2269</v>
      </c>
      <c r="B7" s="71" t="s">
        <v>2270</v>
      </c>
      <c r="C7" s="71" t="s">
        <v>142</v>
      </c>
      <c r="D7" s="71"/>
      <c r="E7" s="71" t="s">
        <v>873</v>
      </c>
      <c r="F7" s="71" t="s">
        <v>25</v>
      </c>
      <c r="G7" s="71" t="s">
        <v>1130</v>
      </c>
      <c r="H7" s="71" t="s">
        <v>876</v>
      </c>
      <c r="I7" s="71" t="s">
        <v>1032</v>
      </c>
      <c r="J7" s="71" t="s">
        <v>1656</v>
      </c>
      <c r="K7" s="70">
        <v>0</v>
      </c>
      <c r="L7" s="70">
        <v>0</v>
      </c>
      <c r="M7" s="70">
        <v>0</v>
      </c>
      <c r="N7" s="70" t="s">
        <v>950</v>
      </c>
      <c r="O7" s="70" t="s">
        <v>2218</v>
      </c>
    </row>
    <row r="8" spans="1:15" customFormat="1" ht="15">
      <c r="A8" s="71" t="s">
        <v>2269</v>
      </c>
      <c r="B8" s="71" t="s">
        <v>2270</v>
      </c>
      <c r="C8" s="71" t="s">
        <v>143</v>
      </c>
      <c r="D8" s="71"/>
      <c r="E8" s="71" t="s">
        <v>873</v>
      </c>
      <c r="F8" s="71" t="s">
        <v>25</v>
      </c>
      <c r="G8" s="71" t="s">
        <v>1130</v>
      </c>
      <c r="H8" s="71" t="s">
        <v>876</v>
      </c>
      <c r="I8" s="71" t="s">
        <v>1032</v>
      </c>
      <c r="J8" s="71" t="s">
        <v>2193</v>
      </c>
      <c r="K8" s="70">
        <v>0</v>
      </c>
      <c r="L8" s="70">
        <v>0</v>
      </c>
      <c r="M8" s="70">
        <v>0</v>
      </c>
      <c r="N8" s="70" t="s">
        <v>950</v>
      </c>
      <c r="O8" s="70" t="s">
        <v>2219</v>
      </c>
    </row>
    <row r="9" spans="1:15" customFormat="1" ht="15">
      <c r="A9" s="71" t="s">
        <v>2269</v>
      </c>
      <c r="B9" s="71" t="s">
        <v>2270</v>
      </c>
      <c r="C9" s="71" t="s">
        <v>93</v>
      </c>
      <c r="D9" s="71"/>
      <c r="E9" s="71" t="s">
        <v>2242</v>
      </c>
      <c r="F9" s="71" t="s">
        <v>781</v>
      </c>
      <c r="G9" s="71" t="s">
        <v>1130</v>
      </c>
      <c r="H9" s="71" t="s">
        <v>876</v>
      </c>
      <c r="I9" s="71">
        <v>0</v>
      </c>
      <c r="J9" s="71" t="s">
        <v>2243</v>
      </c>
      <c r="K9" s="70">
        <v>0</v>
      </c>
      <c r="L9" s="70">
        <v>0</v>
      </c>
      <c r="M9" s="70">
        <v>0</v>
      </c>
      <c r="N9" s="70" t="s">
        <v>893</v>
      </c>
      <c r="O9" s="70" t="s">
        <v>94</v>
      </c>
    </row>
    <row r="10" spans="1:15" customFormat="1" ht="15">
      <c r="A10" s="71" t="s">
        <v>2269</v>
      </c>
      <c r="B10" s="71" t="s">
        <v>2270</v>
      </c>
      <c r="C10" s="71" t="s">
        <v>95</v>
      </c>
      <c r="D10" s="71"/>
      <c r="E10" s="71" t="s">
        <v>2242</v>
      </c>
      <c r="F10" s="71" t="s">
        <v>781</v>
      </c>
      <c r="G10" s="71" t="s">
        <v>1130</v>
      </c>
      <c r="H10" s="71" t="s">
        <v>876</v>
      </c>
      <c r="I10" s="71">
        <v>0</v>
      </c>
      <c r="J10" s="71" t="s">
        <v>2243</v>
      </c>
      <c r="K10" s="70">
        <v>0</v>
      </c>
      <c r="L10" s="70">
        <v>0</v>
      </c>
      <c r="M10" s="70">
        <v>0</v>
      </c>
      <c r="N10" s="70" t="s">
        <v>893</v>
      </c>
      <c r="O10" s="70" t="s">
        <v>94</v>
      </c>
    </row>
    <row r="11" spans="1:15" customFormat="1" ht="15">
      <c r="A11" s="71" t="s">
        <v>2269</v>
      </c>
      <c r="B11" s="71" t="s">
        <v>2270</v>
      </c>
      <c r="C11" s="71" t="s">
        <v>350</v>
      </c>
      <c r="D11" s="71"/>
      <c r="E11" s="71" t="s">
        <v>889</v>
      </c>
      <c r="F11" s="71" t="s">
        <v>729</v>
      </c>
      <c r="G11" s="71" t="s">
        <v>1130</v>
      </c>
      <c r="H11" s="71" t="s">
        <v>876</v>
      </c>
      <c r="I11" s="71">
        <v>0</v>
      </c>
      <c r="J11" s="71" t="s">
        <v>1656</v>
      </c>
      <c r="K11" s="70">
        <v>0</v>
      </c>
      <c r="L11" s="70">
        <v>0</v>
      </c>
      <c r="M11" s="70">
        <v>0</v>
      </c>
      <c r="N11" s="70" t="s">
        <v>893</v>
      </c>
      <c r="O11" s="70" t="s">
        <v>94</v>
      </c>
    </row>
    <row r="12" spans="1:15" customFormat="1" ht="15">
      <c r="A12" s="71" t="s">
        <v>2269</v>
      </c>
      <c r="B12" s="71" t="s">
        <v>2270</v>
      </c>
      <c r="C12" s="71" t="s">
        <v>352</v>
      </c>
      <c r="D12" s="71"/>
      <c r="E12" s="71" t="s">
        <v>889</v>
      </c>
      <c r="F12" s="71" t="s">
        <v>729</v>
      </c>
      <c r="G12" s="71" t="s">
        <v>1130</v>
      </c>
      <c r="H12" s="71" t="s">
        <v>876</v>
      </c>
      <c r="I12" s="71">
        <v>0</v>
      </c>
      <c r="J12" s="71" t="s">
        <v>1656</v>
      </c>
      <c r="K12" s="70">
        <v>0</v>
      </c>
      <c r="L12" s="70">
        <v>0</v>
      </c>
      <c r="M12" s="70">
        <v>0</v>
      </c>
      <c r="N12" s="70" t="s">
        <v>893</v>
      </c>
      <c r="O12" s="70" t="s">
        <v>94</v>
      </c>
    </row>
    <row r="13" spans="1:15" customFormat="1" ht="15">
      <c r="A13" s="71" t="s">
        <v>2269</v>
      </c>
      <c r="B13" s="71" t="s">
        <v>2270</v>
      </c>
      <c r="C13" s="71" t="s">
        <v>353</v>
      </c>
      <c r="D13" s="71"/>
      <c r="E13" s="71" t="s">
        <v>889</v>
      </c>
      <c r="F13" s="71" t="s">
        <v>729</v>
      </c>
      <c r="G13" s="71" t="s">
        <v>1130</v>
      </c>
      <c r="H13" s="71" t="s">
        <v>876</v>
      </c>
      <c r="I13" s="71" t="s">
        <v>2251</v>
      </c>
      <c r="J13" s="71" t="s">
        <v>1131</v>
      </c>
      <c r="K13" s="70">
        <v>0</v>
      </c>
      <c r="L13" s="70">
        <v>0</v>
      </c>
      <c r="M13" s="70">
        <v>0</v>
      </c>
      <c r="N13" s="70" t="s">
        <v>893</v>
      </c>
      <c r="O13" s="70" t="s">
        <v>2252</v>
      </c>
    </row>
    <row r="14" spans="1:15" customFormat="1" ht="15">
      <c r="A14" s="71" t="s">
        <v>2269</v>
      </c>
      <c r="B14" s="71" t="s">
        <v>2270</v>
      </c>
      <c r="C14" s="71" t="s">
        <v>354</v>
      </c>
      <c r="D14" s="71"/>
      <c r="E14" s="71" t="s">
        <v>889</v>
      </c>
      <c r="F14" s="71" t="s">
        <v>729</v>
      </c>
      <c r="G14" s="71" t="s">
        <v>1130</v>
      </c>
      <c r="H14" s="71" t="s">
        <v>876</v>
      </c>
      <c r="I14" s="71" t="s">
        <v>2251</v>
      </c>
      <c r="J14" s="71" t="s">
        <v>2243</v>
      </c>
      <c r="K14" s="70">
        <v>0</v>
      </c>
      <c r="L14" s="70">
        <v>0</v>
      </c>
      <c r="M14" s="70">
        <v>0</v>
      </c>
      <c r="N14" s="70" t="s">
        <v>893</v>
      </c>
      <c r="O14" s="70" t="s">
        <v>2253</v>
      </c>
    </row>
    <row r="15" spans="1:15" customFormat="1" ht="15">
      <c r="A15" s="71" t="s">
        <v>2269</v>
      </c>
      <c r="B15" s="71" t="s">
        <v>2270</v>
      </c>
      <c r="C15" s="71" t="s">
        <v>292</v>
      </c>
      <c r="D15" s="71"/>
      <c r="E15" s="71" t="s">
        <v>873</v>
      </c>
      <c r="F15" s="71" t="s">
        <v>76</v>
      </c>
      <c r="G15" s="71" t="s">
        <v>1130</v>
      </c>
      <c r="H15" s="71" t="s">
        <v>876</v>
      </c>
      <c r="I15" s="71">
        <v>0</v>
      </c>
      <c r="J15" s="71" t="s">
        <v>1656</v>
      </c>
      <c r="K15" s="70">
        <v>0</v>
      </c>
      <c r="L15" s="70">
        <v>0</v>
      </c>
      <c r="M15" s="70">
        <v>0</v>
      </c>
      <c r="N15" s="70" t="s">
        <v>887</v>
      </c>
      <c r="O15" s="70" t="s">
        <v>2255</v>
      </c>
    </row>
    <row r="16" spans="1:15" customFormat="1" ht="15">
      <c r="A16" s="71" t="s">
        <v>2269</v>
      </c>
      <c r="B16" s="71" t="s">
        <v>2270</v>
      </c>
      <c r="C16" s="71" t="s">
        <v>295</v>
      </c>
      <c r="D16" s="71"/>
      <c r="E16" s="71" t="s">
        <v>873</v>
      </c>
      <c r="F16" s="71" t="s">
        <v>76</v>
      </c>
      <c r="G16" s="71" t="s">
        <v>1130</v>
      </c>
      <c r="H16" s="71" t="s">
        <v>876</v>
      </c>
      <c r="I16" s="71">
        <v>0</v>
      </c>
      <c r="J16" s="71" t="s">
        <v>2243</v>
      </c>
      <c r="K16" s="70">
        <v>0</v>
      </c>
      <c r="L16" s="70">
        <v>0</v>
      </c>
      <c r="M16" s="70">
        <v>0</v>
      </c>
      <c r="N16" s="70" t="s">
        <v>887</v>
      </c>
      <c r="O16" s="70" t="s">
        <v>2264</v>
      </c>
    </row>
    <row r="17" spans="1:15" customFormat="1" ht="15">
      <c r="A17" s="71" t="s">
        <v>2269</v>
      </c>
      <c r="B17" s="71" t="s">
        <v>2270</v>
      </c>
      <c r="C17" s="71" t="s">
        <v>277</v>
      </c>
      <c r="D17" s="71"/>
      <c r="E17" s="71" t="s">
        <v>889</v>
      </c>
      <c r="F17" s="71" t="s">
        <v>721</v>
      </c>
      <c r="G17" s="71" t="s">
        <v>1130</v>
      </c>
      <c r="H17" s="71" t="s">
        <v>876</v>
      </c>
      <c r="I17" s="71">
        <v>0</v>
      </c>
      <c r="J17" s="71" t="s">
        <v>1131</v>
      </c>
      <c r="K17" s="70">
        <v>0</v>
      </c>
      <c r="L17" s="70">
        <v>0</v>
      </c>
      <c r="M17" s="70">
        <v>0</v>
      </c>
      <c r="N17" s="70" t="s">
        <v>903</v>
      </c>
      <c r="O17" s="70" t="s">
        <v>2267</v>
      </c>
    </row>
    <row r="18" spans="1:15" customFormat="1" ht="15">
      <c r="A18" s="71" t="s">
        <v>2147</v>
      </c>
      <c r="B18" s="71" t="s">
        <v>2271</v>
      </c>
      <c r="C18" s="71" t="s">
        <v>2148</v>
      </c>
      <c r="D18" s="71" t="s">
        <v>2149</v>
      </c>
      <c r="E18" s="71" t="s">
        <v>873</v>
      </c>
      <c r="F18" s="71" t="s">
        <v>2150</v>
      </c>
      <c r="G18" s="71" t="s">
        <v>1007</v>
      </c>
      <c r="H18" s="71" t="s">
        <v>876</v>
      </c>
      <c r="I18" s="71" t="s">
        <v>2151</v>
      </c>
      <c r="J18" s="71"/>
      <c r="K18" s="70"/>
      <c r="L18" s="70"/>
      <c r="M18" s="70"/>
      <c r="N18" s="70"/>
      <c r="O18" s="70"/>
    </row>
    <row r="19" spans="1:15" customFormat="1" ht="15">
      <c r="A19" s="71" t="s">
        <v>2272</v>
      </c>
      <c r="B19" s="71" t="s">
        <v>2273</v>
      </c>
      <c r="C19" s="71" t="s">
        <v>120</v>
      </c>
      <c r="D19" s="71"/>
      <c r="E19" s="71" t="s">
        <v>873</v>
      </c>
      <c r="F19" s="71" t="s">
        <v>25</v>
      </c>
      <c r="G19" s="71">
        <v>0</v>
      </c>
      <c r="H19" s="71" t="s">
        <v>2159</v>
      </c>
      <c r="I19" s="71" t="s">
        <v>2214</v>
      </c>
      <c r="J19" s="71" t="s">
        <v>2200</v>
      </c>
      <c r="K19" s="70">
        <v>0</v>
      </c>
      <c r="L19" s="70">
        <v>0</v>
      </c>
      <c r="M19" s="70">
        <v>0</v>
      </c>
      <c r="N19" s="70" t="s">
        <v>2163</v>
      </c>
      <c r="O19" s="70" t="s">
        <v>2215</v>
      </c>
    </row>
    <row r="20" spans="1:15" customFormat="1" ht="15">
      <c r="A20" s="71" t="s">
        <v>2165</v>
      </c>
      <c r="B20" s="71" t="s">
        <v>2274</v>
      </c>
      <c r="C20" s="71" t="s">
        <v>844</v>
      </c>
      <c r="D20" s="71"/>
      <c r="E20" s="71" t="s">
        <v>873</v>
      </c>
      <c r="F20" s="71" t="s">
        <v>25</v>
      </c>
      <c r="G20" s="71" t="s">
        <v>2166</v>
      </c>
      <c r="H20" s="71" t="s">
        <v>876</v>
      </c>
      <c r="I20" s="71">
        <v>0</v>
      </c>
      <c r="J20" s="71" t="s">
        <v>2220</v>
      </c>
      <c r="K20" s="70" t="s">
        <v>2168</v>
      </c>
      <c r="L20" s="70" t="s">
        <v>2169</v>
      </c>
      <c r="M20" s="70" t="s">
        <v>2170</v>
      </c>
      <c r="N20" s="70" t="s">
        <v>950</v>
      </c>
      <c r="O20" s="70" t="s">
        <v>2241</v>
      </c>
    </row>
    <row r="21" spans="1:15" customFormat="1" ht="15">
      <c r="A21" s="71" t="s">
        <v>2244</v>
      </c>
      <c r="B21" s="71" t="s">
        <v>2275</v>
      </c>
      <c r="C21" s="71" t="s">
        <v>202</v>
      </c>
      <c r="D21" s="71"/>
      <c r="E21" s="71" t="s">
        <v>873</v>
      </c>
      <c r="F21" s="71" t="s">
        <v>770</v>
      </c>
      <c r="G21" s="71">
        <v>0</v>
      </c>
      <c r="H21" s="71" t="s">
        <v>876</v>
      </c>
      <c r="I21" s="71">
        <v>0</v>
      </c>
      <c r="J21" s="71" t="s">
        <v>2245</v>
      </c>
      <c r="K21" s="70" t="s">
        <v>2246</v>
      </c>
      <c r="L21" s="70" t="s">
        <v>2247</v>
      </c>
      <c r="M21" s="70" t="s">
        <v>2248</v>
      </c>
      <c r="N21" s="70" t="s">
        <v>950</v>
      </c>
      <c r="O21" s="70" t="s">
        <v>2249</v>
      </c>
    </row>
    <row r="22" spans="1:15" customFormat="1" ht="15">
      <c r="A22" s="71" t="s">
        <v>2157</v>
      </c>
      <c r="B22" s="71" t="s">
        <v>2276</v>
      </c>
      <c r="C22" s="71" t="s">
        <v>333</v>
      </c>
      <c r="D22" s="71"/>
      <c r="E22" s="71" t="s">
        <v>873</v>
      </c>
      <c r="F22" s="71" t="s">
        <v>76</v>
      </c>
      <c r="G22" s="71" t="s">
        <v>2158</v>
      </c>
      <c r="H22" s="71" t="s">
        <v>2159</v>
      </c>
      <c r="I22" s="71">
        <v>0</v>
      </c>
      <c r="J22" s="71" t="s">
        <v>2160</v>
      </c>
      <c r="K22" s="70" t="s">
        <v>2161</v>
      </c>
      <c r="L22" s="70" t="s">
        <v>1011</v>
      </c>
      <c r="M22" s="70" t="s">
        <v>2162</v>
      </c>
      <c r="N22" s="70" t="s">
        <v>2163</v>
      </c>
      <c r="O22" s="70" t="s">
        <v>2164</v>
      </c>
    </row>
    <row r="23" spans="1:15" customFormat="1" ht="15">
      <c r="A23" s="71" t="s">
        <v>2157</v>
      </c>
      <c r="B23" s="71" t="s">
        <v>2276</v>
      </c>
      <c r="C23" s="71" t="s">
        <v>335</v>
      </c>
      <c r="D23" s="71"/>
      <c r="E23" s="71" t="s">
        <v>873</v>
      </c>
      <c r="F23" s="71" t="s">
        <v>76</v>
      </c>
      <c r="G23" s="71" t="s">
        <v>2158</v>
      </c>
      <c r="H23" s="71" t="s">
        <v>876</v>
      </c>
      <c r="I23" s="71">
        <v>0</v>
      </c>
      <c r="J23" s="71" t="s">
        <v>2160</v>
      </c>
      <c r="K23" s="70" t="s">
        <v>2161</v>
      </c>
      <c r="L23" s="70" t="s">
        <v>1011</v>
      </c>
      <c r="M23" s="70" t="s">
        <v>2162</v>
      </c>
      <c r="N23" s="70" t="s">
        <v>887</v>
      </c>
      <c r="O23" s="70" t="s">
        <v>2172</v>
      </c>
    </row>
    <row r="24" spans="1:15" customFormat="1" ht="15">
      <c r="A24" s="71" t="s">
        <v>2173</v>
      </c>
      <c r="B24" s="71" t="s">
        <v>2276</v>
      </c>
      <c r="C24" s="71" t="s">
        <v>218</v>
      </c>
      <c r="D24" s="71"/>
      <c r="E24" s="71" t="s">
        <v>873</v>
      </c>
      <c r="F24" s="71" t="s">
        <v>56</v>
      </c>
      <c r="G24" s="71" t="s">
        <v>2158</v>
      </c>
      <c r="H24" s="71" t="s">
        <v>876</v>
      </c>
      <c r="I24" s="71">
        <v>0</v>
      </c>
      <c r="J24" s="71" t="s">
        <v>2174</v>
      </c>
      <c r="K24" s="70" t="s">
        <v>2175</v>
      </c>
      <c r="L24" s="70" t="s">
        <v>2176</v>
      </c>
      <c r="M24" s="70" t="s">
        <v>2177</v>
      </c>
      <c r="N24" s="70" t="s">
        <v>950</v>
      </c>
      <c r="O24" s="70" t="s">
        <v>2178</v>
      </c>
    </row>
    <row r="25" spans="1:15" customFormat="1" ht="15">
      <c r="A25" s="71" t="s">
        <v>2157</v>
      </c>
      <c r="B25" s="71" t="s">
        <v>2276</v>
      </c>
      <c r="C25" s="71" t="s">
        <v>219</v>
      </c>
      <c r="D25" s="71"/>
      <c r="E25" s="71" t="s">
        <v>873</v>
      </c>
      <c r="F25" s="71" t="s">
        <v>56</v>
      </c>
      <c r="G25" s="71" t="s">
        <v>2179</v>
      </c>
      <c r="H25" s="71" t="s">
        <v>2159</v>
      </c>
      <c r="I25" s="71">
        <v>0</v>
      </c>
      <c r="J25" s="71" t="s">
        <v>2180</v>
      </c>
      <c r="K25" s="70" t="s">
        <v>2161</v>
      </c>
      <c r="L25" s="70" t="s">
        <v>1011</v>
      </c>
      <c r="M25" s="70" t="s">
        <v>2162</v>
      </c>
      <c r="N25" s="70" t="s">
        <v>2163</v>
      </c>
      <c r="O25" s="70" t="s">
        <v>2181</v>
      </c>
    </row>
    <row r="26" spans="1:15" customFormat="1" ht="15">
      <c r="A26" s="71" t="s">
        <v>2157</v>
      </c>
      <c r="B26" s="71" t="s">
        <v>2276</v>
      </c>
      <c r="C26" s="71" t="s">
        <v>136</v>
      </c>
      <c r="D26" s="71"/>
      <c r="E26" s="71" t="s">
        <v>873</v>
      </c>
      <c r="F26" s="71" t="s">
        <v>25</v>
      </c>
      <c r="G26" s="71">
        <v>0</v>
      </c>
      <c r="H26" s="71" t="s">
        <v>2159</v>
      </c>
      <c r="I26" s="71">
        <v>0</v>
      </c>
      <c r="J26" s="71" t="s">
        <v>2200</v>
      </c>
      <c r="K26" s="70">
        <v>0</v>
      </c>
      <c r="L26" s="70">
        <v>0</v>
      </c>
      <c r="M26" s="70">
        <v>0</v>
      </c>
      <c r="N26" s="70" t="s">
        <v>2163</v>
      </c>
      <c r="O26" s="70" t="s">
        <v>2216</v>
      </c>
    </row>
    <row r="27" spans="1:15" customFormat="1" ht="15">
      <c r="A27" s="71" t="s">
        <v>2157</v>
      </c>
      <c r="B27" s="71" t="s">
        <v>2276</v>
      </c>
      <c r="C27" s="71" t="s">
        <v>348</v>
      </c>
      <c r="D27" s="71"/>
      <c r="E27" s="71" t="s">
        <v>873</v>
      </c>
      <c r="F27" s="71" t="s">
        <v>76</v>
      </c>
      <c r="G27" s="71" t="s">
        <v>2158</v>
      </c>
      <c r="H27" s="71" t="s">
        <v>2159</v>
      </c>
      <c r="I27" s="71">
        <v>0</v>
      </c>
      <c r="J27" s="71" t="s">
        <v>2160</v>
      </c>
      <c r="K27" s="70" t="s">
        <v>2161</v>
      </c>
      <c r="L27" s="70" t="s">
        <v>1011</v>
      </c>
      <c r="M27" s="70" t="s">
        <v>2162</v>
      </c>
      <c r="N27" s="70" t="s">
        <v>2163</v>
      </c>
      <c r="O27" s="70" t="s">
        <v>2250</v>
      </c>
    </row>
    <row r="28" spans="1:15" customFormat="1" ht="15">
      <c r="A28" s="71" t="s">
        <v>2232</v>
      </c>
      <c r="B28" s="71" t="s">
        <v>2277</v>
      </c>
      <c r="C28" s="71" t="s">
        <v>148</v>
      </c>
      <c r="D28" s="71"/>
      <c r="E28" s="71" t="s">
        <v>873</v>
      </c>
      <c r="F28" s="71" t="s">
        <v>25</v>
      </c>
      <c r="G28" s="71" t="s">
        <v>1007</v>
      </c>
      <c r="H28" s="71" t="s">
        <v>876</v>
      </c>
      <c r="I28" s="71" t="s">
        <v>2233</v>
      </c>
      <c r="J28" s="71" t="s">
        <v>1762</v>
      </c>
      <c r="K28" s="70" t="s">
        <v>2234</v>
      </c>
      <c r="L28" s="70" t="s">
        <v>2235</v>
      </c>
      <c r="M28" s="70" t="s">
        <v>2236</v>
      </c>
      <c r="N28" s="70" t="s">
        <v>950</v>
      </c>
      <c r="O28" s="70" t="s">
        <v>2237</v>
      </c>
    </row>
    <row r="29" spans="1:15" customFormat="1" ht="15">
      <c r="A29" s="71" t="s">
        <v>2278</v>
      </c>
      <c r="B29" s="71" t="s">
        <v>2279</v>
      </c>
      <c r="C29" s="71" t="s">
        <v>495</v>
      </c>
      <c r="D29" s="71"/>
      <c r="E29" s="71" t="s">
        <v>873</v>
      </c>
      <c r="F29" s="71" t="s">
        <v>76</v>
      </c>
      <c r="G29" s="71">
        <v>0</v>
      </c>
      <c r="H29" s="71" t="s">
        <v>2159</v>
      </c>
      <c r="I29" s="71">
        <v>0</v>
      </c>
      <c r="J29" s="71" t="s">
        <v>2200</v>
      </c>
      <c r="K29" s="70">
        <v>0</v>
      </c>
      <c r="L29" s="70">
        <v>0</v>
      </c>
      <c r="M29" s="70">
        <v>0</v>
      </c>
      <c r="N29" s="70" t="s">
        <v>2163</v>
      </c>
      <c r="O29" s="70" t="s">
        <v>2265</v>
      </c>
    </row>
    <row r="30" spans="1:15" customFormat="1" ht="15">
      <c r="A30" s="71" t="s">
        <v>2182</v>
      </c>
      <c r="B30" s="71" t="s">
        <v>2280</v>
      </c>
      <c r="C30" s="71" t="s">
        <v>221</v>
      </c>
      <c r="D30" s="71"/>
      <c r="E30" s="71" t="s">
        <v>873</v>
      </c>
      <c r="F30" s="71" t="s">
        <v>56</v>
      </c>
      <c r="G30" s="71" t="s">
        <v>1662</v>
      </c>
      <c r="H30" s="71" t="s">
        <v>876</v>
      </c>
      <c r="I30" s="71" t="s">
        <v>2183</v>
      </c>
      <c r="J30" s="71" t="s">
        <v>1699</v>
      </c>
      <c r="K30" s="70" t="s">
        <v>2184</v>
      </c>
      <c r="L30" s="70" t="s">
        <v>2185</v>
      </c>
      <c r="M30" s="70" t="s">
        <v>2186</v>
      </c>
      <c r="N30" s="70" t="s">
        <v>950</v>
      </c>
      <c r="O30" s="70" t="s">
        <v>2187</v>
      </c>
    </row>
    <row r="31" spans="1:15" customFormat="1" ht="15">
      <c r="A31" s="71" t="s">
        <v>2188</v>
      </c>
      <c r="B31" s="71" t="s">
        <v>2281</v>
      </c>
      <c r="C31" s="71" t="s">
        <v>222</v>
      </c>
      <c r="D31" s="71"/>
      <c r="E31" s="71" t="s">
        <v>873</v>
      </c>
      <c r="F31" s="71" t="s">
        <v>56</v>
      </c>
      <c r="G31" s="71" t="s">
        <v>1621</v>
      </c>
      <c r="H31" s="71" t="s">
        <v>876</v>
      </c>
      <c r="I31" s="71" t="s">
        <v>2189</v>
      </c>
      <c r="J31" s="71" t="s">
        <v>1622</v>
      </c>
      <c r="K31" s="70" t="s">
        <v>2190</v>
      </c>
      <c r="L31" s="70" t="s">
        <v>2191</v>
      </c>
      <c r="M31" s="70" t="s">
        <v>2192</v>
      </c>
      <c r="N31" s="70" t="s">
        <v>950</v>
      </c>
      <c r="O31" s="70" t="s">
        <v>1626</v>
      </c>
    </row>
    <row r="32" spans="1:15" customFormat="1" ht="15">
      <c r="A32" s="71" t="s">
        <v>2194</v>
      </c>
      <c r="B32" s="71" t="s">
        <v>2282</v>
      </c>
      <c r="C32" s="71" t="s">
        <v>843</v>
      </c>
      <c r="D32" s="71"/>
      <c r="E32" s="71" t="s">
        <v>889</v>
      </c>
      <c r="F32" s="71" t="s">
        <v>842</v>
      </c>
      <c r="G32" s="71" t="s">
        <v>924</v>
      </c>
      <c r="H32" s="71" t="s">
        <v>876</v>
      </c>
      <c r="I32" s="71">
        <v>0</v>
      </c>
      <c r="J32" s="71" t="s">
        <v>1092</v>
      </c>
      <c r="K32" s="70" t="s">
        <v>2195</v>
      </c>
      <c r="L32" s="70" t="s">
        <v>2196</v>
      </c>
      <c r="M32" s="70" t="s">
        <v>2197</v>
      </c>
      <c r="N32" s="70" t="s">
        <v>893</v>
      </c>
      <c r="O32" s="70" t="s">
        <v>94</v>
      </c>
    </row>
    <row r="33" spans="1:15" customFormat="1" ht="15">
      <c r="A33" s="71" t="s">
        <v>2221</v>
      </c>
      <c r="B33" s="71" t="s">
        <v>2283</v>
      </c>
      <c r="C33" s="71" t="s">
        <v>145</v>
      </c>
      <c r="D33" s="71"/>
      <c r="E33" s="71" t="s">
        <v>873</v>
      </c>
      <c r="F33" s="71" t="s">
        <v>25</v>
      </c>
      <c r="G33" s="71" t="s">
        <v>1024</v>
      </c>
      <c r="H33" s="71" t="s">
        <v>876</v>
      </c>
      <c r="I33" s="71" t="s">
        <v>2222</v>
      </c>
      <c r="J33" s="71" t="s">
        <v>2223</v>
      </c>
      <c r="K33" s="70" t="s">
        <v>2224</v>
      </c>
      <c r="L33" s="70" t="s">
        <v>2225</v>
      </c>
      <c r="M33" s="70" t="s">
        <v>2226</v>
      </c>
      <c r="N33" s="70" t="s">
        <v>950</v>
      </c>
      <c r="O33" s="70" t="s">
        <v>2227</v>
      </c>
    </row>
    <row r="34" spans="1:15" customFormat="1" ht="15">
      <c r="A34" s="71" t="s">
        <v>2221</v>
      </c>
      <c r="B34" s="71" t="s">
        <v>2283</v>
      </c>
      <c r="C34" s="71" t="s">
        <v>150</v>
      </c>
      <c r="D34" s="71"/>
      <c r="E34" s="71" t="s">
        <v>873</v>
      </c>
      <c r="F34" s="71" t="s">
        <v>25</v>
      </c>
      <c r="G34" s="71" t="s">
        <v>1024</v>
      </c>
      <c r="H34" s="71" t="s">
        <v>876</v>
      </c>
      <c r="I34" s="71" t="s">
        <v>2239</v>
      </c>
      <c r="J34" s="71" t="s">
        <v>1116</v>
      </c>
      <c r="K34" s="70" t="s">
        <v>2224</v>
      </c>
      <c r="L34" s="70" t="s">
        <v>2225</v>
      </c>
      <c r="M34" s="70" t="s">
        <v>2226</v>
      </c>
      <c r="N34" s="70" t="s">
        <v>950</v>
      </c>
      <c r="O34" s="70" t="s">
        <v>2240</v>
      </c>
    </row>
    <row r="35" spans="1:15" customFormat="1" ht="15">
      <c r="A35" s="71" t="s">
        <v>2284</v>
      </c>
      <c r="B35" s="71" t="s">
        <v>2285</v>
      </c>
      <c r="C35" s="71" t="s">
        <v>282</v>
      </c>
      <c r="D35" s="71"/>
      <c r="E35" s="71" t="s">
        <v>873</v>
      </c>
      <c r="F35" s="71" t="s">
        <v>492</v>
      </c>
      <c r="G35" s="71">
        <v>0</v>
      </c>
      <c r="H35" s="71" t="s">
        <v>2159</v>
      </c>
      <c r="I35" s="71">
        <v>0</v>
      </c>
      <c r="J35" s="71" t="s">
        <v>2200</v>
      </c>
      <c r="K35" s="70">
        <v>0</v>
      </c>
      <c r="L35" s="70">
        <v>0</v>
      </c>
      <c r="M35" s="70">
        <v>0</v>
      </c>
      <c r="N35" s="70" t="s">
        <v>2163</v>
      </c>
      <c r="O35" s="70" t="s">
        <v>94</v>
      </c>
    </row>
    <row r="36" spans="1:15" customFormat="1" ht="15">
      <c r="A36" s="71" t="s">
        <v>2182</v>
      </c>
      <c r="B36" s="71" t="s">
        <v>2286</v>
      </c>
      <c r="C36" s="71" t="s">
        <v>285</v>
      </c>
      <c r="D36" s="71"/>
      <c r="E36" s="71" t="s">
        <v>873</v>
      </c>
      <c r="F36" s="71" t="s">
        <v>76</v>
      </c>
      <c r="G36" s="71" t="s">
        <v>2202</v>
      </c>
      <c r="H36" s="71" t="s">
        <v>876</v>
      </c>
      <c r="I36" s="71">
        <v>0</v>
      </c>
      <c r="J36" s="71" t="s">
        <v>2203</v>
      </c>
      <c r="K36" s="70" t="s">
        <v>2184</v>
      </c>
      <c r="L36" s="70" t="s">
        <v>2185</v>
      </c>
      <c r="M36" s="70" t="s">
        <v>2186</v>
      </c>
      <c r="N36" s="70" t="s">
        <v>887</v>
      </c>
      <c r="O36" s="70" t="s">
        <v>2204</v>
      </c>
    </row>
    <row r="37" spans="1:15" customFormat="1" ht="15">
      <c r="A37" s="71" t="s">
        <v>2256</v>
      </c>
      <c r="B37" s="71" t="s">
        <v>2287</v>
      </c>
      <c r="C37" s="71" t="s">
        <v>293</v>
      </c>
      <c r="D37" s="71"/>
      <c r="E37" s="71" t="s">
        <v>873</v>
      </c>
      <c r="F37" s="71" t="s">
        <v>76</v>
      </c>
      <c r="G37" s="71" t="s">
        <v>2257</v>
      </c>
      <c r="H37" s="71" t="s">
        <v>876</v>
      </c>
      <c r="I37" s="71">
        <v>0</v>
      </c>
      <c r="J37" s="71" t="s">
        <v>2258</v>
      </c>
      <c r="K37" s="70" t="s">
        <v>2259</v>
      </c>
      <c r="L37" s="70" t="s">
        <v>2260</v>
      </c>
      <c r="M37" s="70" t="s">
        <v>2261</v>
      </c>
      <c r="N37" s="70" t="s">
        <v>887</v>
      </c>
      <c r="O37" s="70" t="s">
        <v>2262</v>
      </c>
    </row>
    <row r="38" spans="1:15" customFormat="1" ht="15">
      <c r="A38" s="71" t="s">
        <v>2152</v>
      </c>
      <c r="B38" s="71" t="s">
        <v>2288</v>
      </c>
      <c r="C38" s="71" t="s">
        <v>291</v>
      </c>
      <c r="D38" s="71" t="s">
        <v>2051</v>
      </c>
      <c r="E38" s="71" t="s">
        <v>873</v>
      </c>
      <c r="F38" s="71" t="s">
        <v>1023</v>
      </c>
      <c r="G38" s="71" t="s">
        <v>1159</v>
      </c>
      <c r="H38" s="71" t="s">
        <v>876</v>
      </c>
      <c r="I38" s="71" t="s">
        <v>2153</v>
      </c>
      <c r="J38" s="71" t="s">
        <v>1398</v>
      </c>
      <c r="K38" s="70" t="s">
        <v>2154</v>
      </c>
      <c r="L38" s="70" t="s">
        <v>2155</v>
      </c>
      <c r="M38" s="70" t="s">
        <v>1401</v>
      </c>
      <c r="N38" s="70" t="s">
        <v>944</v>
      </c>
      <c r="O38" s="70" t="s">
        <v>2156</v>
      </c>
    </row>
    <row r="39" spans="1:15" customFormat="1" ht="15">
      <c r="A39" s="71" t="s">
        <v>2165</v>
      </c>
      <c r="B39" s="71" t="s">
        <v>2289</v>
      </c>
      <c r="C39" s="71" t="s">
        <v>190</v>
      </c>
      <c r="D39" s="71"/>
      <c r="E39" s="71" t="s">
        <v>873</v>
      </c>
      <c r="F39" s="71" t="s">
        <v>48</v>
      </c>
      <c r="G39" s="71" t="s">
        <v>2166</v>
      </c>
      <c r="H39" s="71" t="s">
        <v>876</v>
      </c>
      <c r="I39" s="71">
        <v>0</v>
      </c>
      <c r="J39" s="71" t="s">
        <v>2167</v>
      </c>
      <c r="K39" s="70" t="s">
        <v>2168</v>
      </c>
      <c r="L39" s="70" t="s">
        <v>2169</v>
      </c>
      <c r="M39" s="70" t="s">
        <v>2170</v>
      </c>
      <c r="N39" s="70" t="s">
        <v>882</v>
      </c>
      <c r="O39" s="70" t="s">
        <v>2171</v>
      </c>
    </row>
    <row r="40" spans="1:15" customFormat="1" ht="15">
      <c r="A40" s="71" t="s">
        <v>2165</v>
      </c>
      <c r="B40" s="71" t="s">
        <v>2289</v>
      </c>
      <c r="C40" s="71" t="s">
        <v>223</v>
      </c>
      <c r="D40" s="71"/>
      <c r="E40" s="71" t="s">
        <v>889</v>
      </c>
      <c r="F40" s="71" t="s">
        <v>766</v>
      </c>
      <c r="G40" s="71" t="s">
        <v>2166</v>
      </c>
      <c r="H40" s="71" t="s">
        <v>876</v>
      </c>
      <c r="I40" s="71">
        <v>0</v>
      </c>
      <c r="J40" s="71" t="s">
        <v>2167</v>
      </c>
      <c r="K40" s="70" t="s">
        <v>2168</v>
      </c>
      <c r="L40" s="70" t="s">
        <v>2169</v>
      </c>
      <c r="M40" s="70" t="s">
        <v>2170</v>
      </c>
      <c r="N40" s="70" t="s">
        <v>903</v>
      </c>
      <c r="O40" s="70" t="s">
        <v>94</v>
      </c>
    </row>
    <row r="41" spans="1:15" customFormat="1" ht="15">
      <c r="A41" s="71" t="s">
        <v>2165</v>
      </c>
      <c r="B41" s="71" t="s">
        <v>2289</v>
      </c>
      <c r="C41" s="71" t="s">
        <v>144</v>
      </c>
      <c r="D41" s="71"/>
      <c r="E41" s="71" t="s">
        <v>873</v>
      </c>
      <c r="F41" s="71" t="s">
        <v>25</v>
      </c>
      <c r="G41" s="71" t="s">
        <v>2166</v>
      </c>
      <c r="H41" s="71" t="s">
        <v>2159</v>
      </c>
      <c r="I41" s="71">
        <v>0</v>
      </c>
      <c r="J41" s="71" t="s">
        <v>2220</v>
      </c>
      <c r="K41" s="70" t="s">
        <v>2168</v>
      </c>
      <c r="L41" s="70" t="s">
        <v>2169</v>
      </c>
      <c r="M41" s="70" t="s">
        <v>2170</v>
      </c>
      <c r="N41" s="70" t="s">
        <v>2163</v>
      </c>
      <c r="O41" s="70" t="s">
        <v>94</v>
      </c>
    </row>
    <row r="42" spans="1:15" customFormat="1" ht="15">
      <c r="A42" s="71" t="s">
        <v>2165</v>
      </c>
      <c r="B42" s="71" t="s">
        <v>2289</v>
      </c>
      <c r="C42" s="71" t="s">
        <v>146</v>
      </c>
      <c r="D42" s="71"/>
      <c r="E42" s="71" t="s">
        <v>873</v>
      </c>
      <c r="F42" s="71" t="s">
        <v>25</v>
      </c>
      <c r="G42" s="71" t="s">
        <v>2166</v>
      </c>
      <c r="H42" s="71" t="s">
        <v>876</v>
      </c>
      <c r="I42" s="71">
        <v>0</v>
      </c>
      <c r="J42" s="71" t="s">
        <v>2228</v>
      </c>
      <c r="K42" s="70" t="s">
        <v>2168</v>
      </c>
      <c r="L42" s="70" t="s">
        <v>2169</v>
      </c>
      <c r="M42" s="70" t="s">
        <v>2170</v>
      </c>
      <c r="N42" s="70" t="s">
        <v>950</v>
      </c>
      <c r="O42" s="70" t="s">
        <v>2229</v>
      </c>
    </row>
    <row r="43" spans="1:15" customFormat="1" ht="15">
      <c r="A43" s="71" t="s">
        <v>2165</v>
      </c>
      <c r="B43" s="71" t="s">
        <v>2289</v>
      </c>
      <c r="C43" s="71" t="s">
        <v>147</v>
      </c>
      <c r="D43" s="71"/>
      <c r="E43" s="71" t="s">
        <v>873</v>
      </c>
      <c r="F43" s="71" t="s">
        <v>25</v>
      </c>
      <c r="G43" s="71" t="s">
        <v>2166</v>
      </c>
      <c r="H43" s="71" t="s">
        <v>876</v>
      </c>
      <c r="I43" s="71">
        <v>0</v>
      </c>
      <c r="J43" s="71" t="s">
        <v>2230</v>
      </c>
      <c r="K43" s="70" t="s">
        <v>2168</v>
      </c>
      <c r="L43" s="70" t="s">
        <v>2169</v>
      </c>
      <c r="M43" s="70" t="s">
        <v>2170</v>
      </c>
      <c r="N43" s="70" t="s">
        <v>950</v>
      </c>
      <c r="O43" s="70" t="s">
        <v>2231</v>
      </c>
    </row>
    <row r="44" spans="1:15" customFormat="1" ht="15">
      <c r="A44" s="71" t="s">
        <v>2165</v>
      </c>
      <c r="B44" s="71" t="s">
        <v>2289</v>
      </c>
      <c r="C44" s="71" t="s">
        <v>149</v>
      </c>
      <c r="D44" s="71"/>
      <c r="E44" s="71" t="s">
        <v>873</v>
      </c>
      <c r="F44" s="71" t="s">
        <v>25</v>
      </c>
      <c r="G44" s="71" t="s">
        <v>2166</v>
      </c>
      <c r="H44" s="71" t="s">
        <v>876</v>
      </c>
      <c r="I44" s="71">
        <v>0</v>
      </c>
      <c r="J44" s="71" t="s">
        <v>2167</v>
      </c>
      <c r="K44" s="70" t="s">
        <v>2168</v>
      </c>
      <c r="L44" s="70" t="s">
        <v>2169</v>
      </c>
      <c r="M44" s="70" t="s">
        <v>2170</v>
      </c>
      <c r="N44" s="70" t="s">
        <v>950</v>
      </c>
      <c r="O44" s="70" t="s">
        <v>2238</v>
      </c>
    </row>
    <row r="45" spans="1:15" customFormat="1" ht="15">
      <c r="A45" s="71" t="s">
        <v>2165</v>
      </c>
      <c r="B45" s="71" t="s">
        <v>2289</v>
      </c>
      <c r="C45" s="71" t="s">
        <v>294</v>
      </c>
      <c r="D45" s="71"/>
      <c r="E45" s="71" t="s">
        <v>873</v>
      </c>
      <c r="F45" s="71" t="s">
        <v>76</v>
      </c>
      <c r="G45" s="71" t="s">
        <v>2166</v>
      </c>
      <c r="H45" s="71" t="s">
        <v>876</v>
      </c>
      <c r="I45" s="71">
        <v>0</v>
      </c>
      <c r="J45" s="71" t="s">
        <v>2167</v>
      </c>
      <c r="K45" s="70" t="s">
        <v>2168</v>
      </c>
      <c r="L45" s="70" t="s">
        <v>2169</v>
      </c>
      <c r="M45" s="70" t="s">
        <v>2170</v>
      </c>
      <c r="N45" s="70" t="s">
        <v>887</v>
      </c>
      <c r="O45" s="70" t="s">
        <v>2263</v>
      </c>
    </row>
    <row r="46" spans="1:15" customFormat="1" ht="15">
      <c r="A46" s="71" t="s">
        <v>2165</v>
      </c>
      <c r="B46" s="71" t="s">
        <v>2289</v>
      </c>
      <c r="C46" s="71" t="s">
        <v>273</v>
      </c>
      <c r="D46" s="71"/>
      <c r="E46" s="71" t="s">
        <v>873</v>
      </c>
      <c r="F46" s="71" t="s">
        <v>69</v>
      </c>
      <c r="G46" s="71" t="s">
        <v>2166</v>
      </c>
      <c r="H46" s="71" t="s">
        <v>876</v>
      </c>
      <c r="I46" s="71">
        <v>0</v>
      </c>
      <c r="J46" s="71" t="s">
        <v>2167</v>
      </c>
      <c r="K46" s="70" t="s">
        <v>2168</v>
      </c>
      <c r="L46" s="70" t="s">
        <v>2169</v>
      </c>
      <c r="M46" s="70" t="s">
        <v>2170</v>
      </c>
      <c r="N46" s="70" t="s">
        <v>887</v>
      </c>
      <c r="O46" s="70" t="s">
        <v>2266</v>
      </c>
    </row>
    <row r="47" spans="1:15" customFormat="1" ht="15">
      <c r="A47" s="71"/>
      <c r="B47" s="71" t="s">
        <v>2290</v>
      </c>
      <c r="C47" s="71" t="s">
        <v>490</v>
      </c>
      <c r="D47" s="71"/>
      <c r="E47" s="71" t="s">
        <v>873</v>
      </c>
      <c r="F47" s="71" t="s">
        <v>370</v>
      </c>
      <c r="G47" s="71">
        <v>0</v>
      </c>
      <c r="H47" s="71" t="s">
        <v>2159</v>
      </c>
      <c r="I47" s="71">
        <v>0</v>
      </c>
      <c r="J47" s="71" t="s">
        <v>2200</v>
      </c>
      <c r="K47" s="70">
        <v>0</v>
      </c>
      <c r="L47" s="70">
        <v>0</v>
      </c>
      <c r="M47" s="70">
        <v>0</v>
      </c>
      <c r="N47" s="70" t="s">
        <v>2163</v>
      </c>
      <c r="O47" s="70" t="s">
        <v>2201</v>
      </c>
    </row>
    <row r="48" spans="1:15" customFormat="1" ht="15">
      <c r="A48" s="71"/>
      <c r="B48" s="71" t="s">
        <v>2290</v>
      </c>
      <c r="C48" s="71" t="s">
        <v>280</v>
      </c>
      <c r="D48" s="71"/>
      <c r="E48" s="71" t="s">
        <v>873</v>
      </c>
      <c r="F48" s="71" t="s">
        <v>491</v>
      </c>
      <c r="G48" s="71">
        <v>0</v>
      </c>
      <c r="H48" s="71" t="s">
        <v>2159</v>
      </c>
      <c r="I48" s="71">
        <v>0</v>
      </c>
      <c r="J48" s="71" t="s">
        <v>2200</v>
      </c>
      <c r="K48" s="70">
        <v>0</v>
      </c>
      <c r="L48" s="70">
        <v>0</v>
      </c>
      <c r="M48" s="70">
        <v>0</v>
      </c>
      <c r="N48" s="70" t="s">
        <v>2163</v>
      </c>
      <c r="O48" s="70" t="s">
        <v>2254</v>
      </c>
    </row>
    <row r="49" spans="1:15" customFormat="1" ht="15">
      <c r="A49" s="71" t="s">
        <v>2205</v>
      </c>
      <c r="B49" s="71" t="s">
        <v>2291</v>
      </c>
      <c r="C49" s="71" t="s">
        <v>286</v>
      </c>
      <c r="D49" s="71"/>
      <c r="E49" s="71" t="s">
        <v>873</v>
      </c>
      <c r="F49" s="71" t="s">
        <v>76</v>
      </c>
      <c r="G49" s="71" t="s">
        <v>2206</v>
      </c>
      <c r="H49" s="71" t="s">
        <v>876</v>
      </c>
      <c r="I49" s="71">
        <v>0</v>
      </c>
      <c r="J49" s="71" t="s">
        <v>2207</v>
      </c>
      <c r="K49" s="70" t="s">
        <v>2208</v>
      </c>
      <c r="L49" s="70" t="s">
        <v>2209</v>
      </c>
      <c r="M49" s="70" t="s">
        <v>2210</v>
      </c>
      <c r="N49" s="70" t="s">
        <v>887</v>
      </c>
      <c r="O49" s="70" t="s">
        <v>2211</v>
      </c>
    </row>
    <row r="50" spans="1:15" customFormat="1" ht="15">
      <c r="A50" s="71" t="s">
        <v>2205</v>
      </c>
      <c r="B50" s="71" t="s">
        <v>2291</v>
      </c>
      <c r="C50" s="71" t="s">
        <v>351</v>
      </c>
      <c r="D50" s="71"/>
      <c r="E50" s="71" t="s">
        <v>889</v>
      </c>
      <c r="F50" s="71" t="s">
        <v>729</v>
      </c>
      <c r="G50" s="71" t="s">
        <v>1074</v>
      </c>
      <c r="H50" s="71" t="s">
        <v>876</v>
      </c>
      <c r="I50" s="71">
        <v>0</v>
      </c>
      <c r="J50" s="71" t="s">
        <v>1119</v>
      </c>
      <c r="K50" s="70" t="s">
        <v>2208</v>
      </c>
      <c r="L50" s="70" t="s">
        <v>2209</v>
      </c>
      <c r="M50" s="70" t="s">
        <v>2210</v>
      </c>
      <c r="N50" s="70" t="s">
        <v>893</v>
      </c>
      <c r="O50" s="70" t="s">
        <v>94</v>
      </c>
    </row>
    <row r="51" spans="1:15" customFormat="1" ht="15">
      <c r="A51" s="71" t="s">
        <v>1420</v>
      </c>
      <c r="B51" s="71" t="s">
        <v>2292</v>
      </c>
      <c r="C51" s="71" t="s">
        <v>226</v>
      </c>
      <c r="D51" s="71"/>
      <c r="E51" s="71" t="s">
        <v>889</v>
      </c>
      <c r="F51" s="71" t="s">
        <v>489</v>
      </c>
      <c r="G51" s="71" t="s">
        <v>1428</v>
      </c>
      <c r="H51" s="71" t="s">
        <v>2159</v>
      </c>
      <c r="I51" s="71">
        <v>0</v>
      </c>
      <c r="J51" s="71" t="s">
        <v>1430</v>
      </c>
      <c r="K51" s="70" t="s">
        <v>1424</v>
      </c>
      <c r="L51" s="70" t="s">
        <v>1425</v>
      </c>
      <c r="M51" s="70" t="s">
        <v>1426</v>
      </c>
      <c r="N51" s="70" t="s">
        <v>2163</v>
      </c>
      <c r="O51" s="70" t="s">
        <v>94</v>
      </c>
    </row>
    <row r="52" spans="1:15" customFormat="1" ht="15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</row>
    <row r="53" spans="1:15" customFormat="1" ht="15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Z252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" sqref="D2:H2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6" width="10.7109375" customWidth="1"/>
    <col min="7" max="7" width="11.42578125" style="27" bestFit="1" customWidth="1"/>
    <col min="8" max="8" width="13.140625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  <col min="28" max="28" width="13.140625" style="29" customWidth="1"/>
    <col min="29" max="29" width="14.5703125" bestFit="1" customWidth="1"/>
    <col min="30" max="30" width="12.85546875" customWidth="1"/>
    <col min="31" max="52" width="9.140625" style="29"/>
  </cols>
  <sheetData>
    <row r="1" spans="1:52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73" t="s">
        <v>5</v>
      </c>
      <c r="G1" s="20" t="s">
        <v>568</v>
      </c>
      <c r="H1" s="19" t="s">
        <v>1878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  <c r="AB1" s="28" t="s">
        <v>1770</v>
      </c>
      <c r="AC1" s="28" t="s">
        <v>855</v>
      </c>
      <c r="AD1" s="28" t="s">
        <v>1771</v>
      </c>
      <c r="AE1" s="28" t="s">
        <v>849</v>
      </c>
      <c r="AF1" s="28" t="s">
        <v>850</v>
      </c>
      <c r="AG1" s="28" t="s">
        <v>851</v>
      </c>
      <c r="AH1" s="28" t="s">
        <v>852</v>
      </c>
      <c r="AI1" s="28" t="s">
        <v>853</v>
      </c>
      <c r="AJ1" s="28" t="s">
        <v>854</v>
      </c>
      <c r="AK1" s="28" t="s">
        <v>732</v>
      </c>
      <c r="AL1" s="28" t="s">
        <v>740</v>
      </c>
      <c r="AM1" s="28" t="s">
        <v>1874</v>
      </c>
      <c r="AN1" s="28" t="s">
        <v>1875</v>
      </c>
      <c r="AO1" s="28" t="s">
        <v>1876</v>
      </c>
      <c r="AP1" s="28" t="s">
        <v>1877</v>
      </c>
      <c r="AQ1" s="28" t="s">
        <v>733</v>
      </c>
      <c r="AR1" s="28" t="s">
        <v>739</v>
      </c>
      <c r="AS1" s="28" t="s">
        <v>734</v>
      </c>
      <c r="AT1" s="28" t="s">
        <v>741</v>
      </c>
      <c r="AU1" s="28" t="s">
        <v>735</v>
      </c>
      <c r="AV1" s="28" t="s">
        <v>743</v>
      </c>
      <c r="AW1" s="28" t="s">
        <v>736</v>
      </c>
      <c r="AX1" s="28" t="s">
        <v>742</v>
      </c>
      <c r="AY1" s="28" t="s">
        <v>737</v>
      </c>
      <c r="AZ1" s="28" t="s">
        <v>856</v>
      </c>
    </row>
    <row r="2" spans="1:52">
      <c r="A2" s="2" t="s">
        <v>841</v>
      </c>
      <c r="B2" s="2" t="s">
        <v>510</v>
      </c>
      <c r="C2" s="2" t="s">
        <v>781</v>
      </c>
      <c r="D2" s="2" t="s">
        <v>95</v>
      </c>
      <c r="E2" s="2" t="s">
        <v>67</v>
      </c>
      <c r="F2" s="2">
        <v>42501</v>
      </c>
      <c r="G2" s="21" t="s">
        <v>847</v>
      </c>
      <c r="H2" s="11" t="s">
        <v>2109</v>
      </c>
      <c r="I2" s="2" t="s">
        <v>94</v>
      </c>
      <c r="J2" s="2" t="s">
        <v>722</v>
      </c>
      <c r="K2" s="2" t="s">
        <v>394</v>
      </c>
      <c r="L2" s="2" t="s">
        <v>31</v>
      </c>
      <c r="M2" s="2" t="s">
        <v>382</v>
      </c>
      <c r="N2" s="4">
        <v>2319</v>
      </c>
      <c r="O2" s="4">
        <v>2321</v>
      </c>
      <c r="P2" s="4">
        <v>2</v>
      </c>
      <c r="Q2" s="5">
        <v>5.5E-2</v>
      </c>
      <c r="R2" s="4">
        <v>10</v>
      </c>
      <c r="S2" s="4">
        <v>10</v>
      </c>
      <c r="T2" s="4">
        <v>0</v>
      </c>
      <c r="U2" s="5">
        <v>0</v>
      </c>
      <c r="V2" s="5">
        <v>0</v>
      </c>
      <c r="W2" s="14">
        <v>0.06</v>
      </c>
      <c r="X2" s="14">
        <v>0</v>
      </c>
      <c r="Y2" s="14">
        <v>0.06</v>
      </c>
      <c r="Z2" s="4">
        <v>24580</v>
      </c>
      <c r="AA2" s="49" t="str">
        <f>IFERROR(IF(VLOOKUP($D2,'Year-To-Date'!$E$1:$E$322,1,FALSE)=D2,"--","Find"),"Find")</f>
        <v>--</v>
      </c>
      <c r="AB2" s="49" t="str">
        <f>IFERROR(IFERROR(VLOOKUP($D2,'Asset Group  All Assets'!$B$1:$C$500,2,FALSE),(VLOOKUP($D2,'Missing-WSU-POs'!$B$1:$D$500,3,FALSE))),"?")</f>
        <v>Needed</v>
      </c>
      <c r="AC2" s="31" t="str">
        <f t="shared" ref="AC2:AC65" si="0">IF(G2="","",G2)</f>
        <v xml:space="preserve"> </v>
      </c>
      <c r="AD2" s="31" t="str">
        <f t="shared" ref="AD2:AD31" si="1">IF(AB2=AC2,"","Wrong PO")</f>
        <v>Wrong PO</v>
      </c>
      <c r="AE2" s="29" t="str">
        <f>IFERROR(IF(VLOOKUP($D2,'Org July 2016 '!$D$1:$Z$500,3,FALSE)=G2,"-","Wrong PO"),"new")</f>
        <v>Wrong PO</v>
      </c>
      <c r="AF2" s="32">
        <f>IF(AE2="wrong PO",(VLOOKUP($D2,'Org July 2016 '!$D$1:$Z$500,3,FALSE)),"")</f>
        <v>0</v>
      </c>
      <c r="AG2" s="29" t="str">
        <f>IFERROR(IF(VLOOKUP($D2,'Org June 2016 '!$D$1:$Z$500,3,FALSE)=G2,"-","Wrong PO"),"new")</f>
        <v>Wrong PO</v>
      </c>
      <c r="AH2" s="32">
        <f>IF(AG2="wrong PO",(VLOOKUP($D2,'Org June 2016 '!$D$1:$Z$500,3,FALSE)),"")</f>
        <v>0</v>
      </c>
      <c r="AI2" s="29" t="str">
        <f>IFERROR(IF(VLOOKUP($D2,'May 2016'!D1:Z500,3,FALSE)=G2,"-","Wrong PO"),"new")</f>
        <v>new</v>
      </c>
      <c r="AJ2" s="32" t="str">
        <f>IF(AI2="wrong PO",(VLOOKUP($D2,'May 2016'!D1:Z500,3,FALSE)),"")</f>
        <v/>
      </c>
      <c r="AK2" s="29" t="str">
        <f>IFERROR(IF(VLOOKUP($D2,'Apr 2016'!$D$1:$Z$500,3,FALSE)=G2,"-","Wrong PO"),"new")</f>
        <v>new</v>
      </c>
      <c r="AL2" s="32" t="str">
        <f>IF(AK2="wrong PO",(VLOOKUP($D2,'Apr 2016'!$D$1:$Z$500,3,FALSE)),"")</f>
        <v/>
      </c>
      <c r="AM2" s="32" t="str">
        <f>IFERROR(IF(VLOOKUP($D2,'Mar 2016'!$D$1:$Z$500,3,FALSE)=G2,"-","Wrong PO"),"new")</f>
        <v>new</v>
      </c>
      <c r="AN2" s="32" t="str">
        <f>IF(AK2="wrong PO",(VLOOKUP($D2,'Mar 2016'!$D$1:$Z$500,3,FALSE)),"")</f>
        <v/>
      </c>
      <c r="AO2" s="32" t="str">
        <f>IFERROR(IF(VLOOKUP($D2,'Feb 2016'!$D$1:$Z$500,3,FALSE)=G2,"-","Wrong PO"),"new")</f>
        <v>new</v>
      </c>
      <c r="AP2" s="32" t="str">
        <f>IF(AK2="wrong PO",(VLOOKUP($D2,'Feb 2016'!$D$1:$Z$500,3,FALSE)),"")</f>
        <v/>
      </c>
      <c r="AQ2" s="29" t="str">
        <f>IFERROR(IF(VLOOKUP($D2,'Jan 2016'!$D$1:$Z$500,3,FALSE)=G2,"-","Wrong PO"),"new")</f>
        <v>new</v>
      </c>
      <c r="AR2" s="32" t="str">
        <f>IF(AQ2="wrong PO",(VLOOKUP($D2,'Jan 2016'!$D$1:$Z$500,3,FALSE)),"")</f>
        <v/>
      </c>
      <c r="AS2" s="29" t="str">
        <f>IFERROR(IF(VLOOKUP($D2,'Dec 2015'!$D$1:$Z$500,3,FALSE)=G2,"-","Wrong PO"),"new")</f>
        <v>new</v>
      </c>
      <c r="AT2" s="32" t="str">
        <f>IF(AS2="wrong PO",(VLOOKUP($D2,'Dec 2015'!$D$1:$Z$500,3,FALSE)),"")</f>
        <v/>
      </c>
      <c r="AU2" s="29" t="str">
        <f>IFERROR(IF(VLOOKUP($D2,'Nov 2015'!$D$1:$Z$500,3,FALSE)=G2,"-","Wrong PO"),"new")</f>
        <v>new</v>
      </c>
      <c r="AV2" s="32" t="str">
        <f>IF(AU2="wrong PO",(VLOOKUP($D2,'Nov 2015'!$D$1:$Z$500,3,FALSE)),"")</f>
        <v/>
      </c>
      <c r="AW2" s="29" t="str">
        <f>IFERROR(IF(VLOOKUP($D2,'Oct 2015'!$D$1:$Z$500,3,FALSE)=G2,"-","Wrong PO"),"new")</f>
        <v>new</v>
      </c>
      <c r="AX2" s="32" t="str">
        <f>IF(AW2="wrong PO",(VLOOKUP($D2,'Oct 2015'!$D$1:$Z$500,3,FALSE)),"")</f>
        <v/>
      </c>
      <c r="AY2" s="29" t="str">
        <f>IFERROR(IF(VLOOKUP($D2,'Sep 2015'!$D$1:$Z$500,3,FALSE)=G2,"-","Wrong PO"),"new")</f>
        <v>new</v>
      </c>
      <c r="AZ2" s="32" t="str">
        <f>IF(AY2="wrong PO",(VLOOKUP($D2,'Sep 2015'!$D$1:$Z$500,3,FALSE)),"")</f>
        <v/>
      </c>
    </row>
    <row r="3" spans="1:52">
      <c r="A3" s="2" t="s">
        <v>841</v>
      </c>
      <c r="B3" s="2" t="s">
        <v>510</v>
      </c>
      <c r="C3" s="2" t="s">
        <v>25</v>
      </c>
      <c r="D3" s="2" t="s">
        <v>142</v>
      </c>
      <c r="E3" s="2" t="s">
        <v>67</v>
      </c>
      <c r="F3" s="2">
        <v>42499</v>
      </c>
      <c r="G3" s="21" t="s">
        <v>94</v>
      </c>
      <c r="H3" s="11" t="s">
        <v>2109</v>
      </c>
      <c r="I3" s="2" t="s">
        <v>685</v>
      </c>
      <c r="J3" s="2" t="s">
        <v>68</v>
      </c>
      <c r="K3" s="2" t="s">
        <v>30</v>
      </c>
      <c r="L3" s="2" t="s">
        <v>31</v>
      </c>
      <c r="M3" s="2" t="s">
        <v>32</v>
      </c>
      <c r="N3" s="4">
        <v>1512</v>
      </c>
      <c r="O3" s="4">
        <v>2010</v>
      </c>
      <c r="P3" s="4">
        <v>498</v>
      </c>
      <c r="Q3" s="5">
        <v>8.4161999999999999</v>
      </c>
      <c r="R3" s="4">
        <v>1</v>
      </c>
      <c r="S3" s="4">
        <v>1</v>
      </c>
      <c r="T3" s="4">
        <v>0</v>
      </c>
      <c r="U3" s="5">
        <v>0</v>
      </c>
      <c r="V3" s="5">
        <v>0</v>
      </c>
      <c r="W3" s="14">
        <v>8.42</v>
      </c>
      <c r="X3" s="14">
        <v>0</v>
      </c>
      <c r="Y3" s="14">
        <v>8.42</v>
      </c>
      <c r="Z3" s="4">
        <v>24580</v>
      </c>
      <c r="AA3" s="49" t="str">
        <f>IFERROR(IF(VLOOKUP($D3,'Year-To-Date'!$E$1:$E$322,1,FALSE)=D3,"--","Find"),"Find")</f>
        <v>--</v>
      </c>
      <c r="AB3" s="49" t="str">
        <f>IFERROR(IFERROR(VLOOKUP($D3,'Asset Group  All Assets'!$B$1:$C$500,2,FALSE),(VLOOKUP($D3,'Missing-WSU-POs'!$B$1:$D$500,3,FALSE))),"?")</f>
        <v>Needed</v>
      </c>
      <c r="AC3" s="31" t="str">
        <f t="shared" si="0"/>
        <v/>
      </c>
      <c r="AD3" s="31" t="str">
        <f t="shared" si="1"/>
        <v>Wrong PO</v>
      </c>
      <c r="AE3" s="29" t="str">
        <f>IFERROR(IF(VLOOKUP($D3,'Org July 2016 '!$D$1:$Z$500,3,FALSE)=G3,"-","Wrong PO"),"new")</f>
        <v>-</v>
      </c>
      <c r="AF3" s="32" t="str">
        <f>IF(AE3="wrong PO",(VLOOKUP($D3,'Org July 2016 '!$D$1:$Z$500,3,FALSE)),"")</f>
        <v/>
      </c>
      <c r="AG3" s="29" t="str">
        <f>IFERROR(IF(VLOOKUP($D3,'Org June 2016 '!$D$1:$Z$500,3,FALSE)=G3,"-","Wrong PO"),"new")</f>
        <v>-</v>
      </c>
      <c r="AH3" s="32" t="str">
        <f>IF(AG3="wrong PO",(VLOOKUP($D3,'Org June 2016 '!$D$1:$Z$500,3,FALSE)),"")</f>
        <v/>
      </c>
      <c r="AI3" s="29" t="str">
        <f>IFERROR(IF(VLOOKUP($D3,'May 2016'!D2:Z501,3,FALSE)=G3,"-","Wrong PO"),"new")</f>
        <v>-</v>
      </c>
      <c r="AJ3" s="32" t="str">
        <f>IF(AI3="wrong PO",(VLOOKUP($D3,'May 2016'!D2:Z501,3,FALSE)),"")</f>
        <v/>
      </c>
      <c r="AK3" s="29" t="str">
        <f>IFERROR(IF(VLOOKUP($D3,'Apr 2016'!$D$1:$Z$500,3,FALSE)=G3,"-","Wrong PO"),"new")</f>
        <v>new</v>
      </c>
      <c r="AL3" s="32" t="str">
        <f>IF(AK3="wrong PO",(VLOOKUP($D3,'Apr 2016'!$D$1:$Z$500,3,FALSE)),"")</f>
        <v/>
      </c>
      <c r="AM3" s="32" t="str">
        <f>IFERROR(IF(VLOOKUP($D3,'Mar 2016'!$D$1:$Z$500,3,FALSE)=G3,"-","Wrong PO"),"new")</f>
        <v>new</v>
      </c>
      <c r="AN3" s="32" t="str">
        <f>IF(AK3="wrong PO",(VLOOKUP($D3,'Mar 2016'!$D$1:$Z$500,3,FALSE)),"")</f>
        <v/>
      </c>
      <c r="AO3" s="32" t="str">
        <f>IFERROR(IF(VLOOKUP($D3,'Feb 2016'!$D$1:$Z$500,3,FALSE)=G3,"-","Wrong PO"),"new")</f>
        <v>new</v>
      </c>
      <c r="AP3" s="32" t="str">
        <f>IF(AK3="wrong PO",(VLOOKUP($D3,'Feb 2016'!$D$1:$Z$500,3,FALSE)),"")</f>
        <v/>
      </c>
      <c r="AQ3" s="29" t="str">
        <f>IFERROR(IF(VLOOKUP($D3,'Jan 2016'!$D$1:$Z$500,3,FALSE)=G3,"-","Wrong PO"),"new")</f>
        <v>new</v>
      </c>
      <c r="AR3" s="32" t="str">
        <f>IF(AQ3="wrong PO",(VLOOKUP($D3,'Jan 2016'!$D$1:$Z$500,3,FALSE)),"")</f>
        <v/>
      </c>
      <c r="AS3" s="29" t="str">
        <f>IFERROR(IF(VLOOKUP($D3,'Dec 2015'!$D$1:$Z$500,3,FALSE)=G3,"-","Wrong PO"),"new")</f>
        <v>new</v>
      </c>
      <c r="AT3" s="32" t="str">
        <f>IF(AS3="wrong PO",(VLOOKUP($D3,'Dec 2015'!$D$1:$Z$500,3,FALSE)),"")</f>
        <v/>
      </c>
      <c r="AU3" s="29" t="str">
        <f>IFERROR(IF(VLOOKUP($D3,'Nov 2015'!$D$1:$Z$500,3,FALSE)=G3,"-","Wrong PO"),"new")</f>
        <v>new</v>
      </c>
      <c r="AV3" s="32" t="str">
        <f>IF(AU3="wrong PO",(VLOOKUP($D3,'Nov 2015'!$D$1:$Z$500,3,FALSE)),"")</f>
        <v/>
      </c>
      <c r="AW3" s="29" t="str">
        <f>IFERROR(IF(VLOOKUP($D3,'Oct 2015'!$D$1:$Z$500,3,FALSE)=G3,"-","Wrong PO"),"new")</f>
        <v>new</v>
      </c>
      <c r="AX3" s="32" t="str">
        <f>IF(AW3="wrong PO",(VLOOKUP($D3,'Oct 2015'!$D$1:$Z$500,3,FALSE)),"")</f>
        <v/>
      </c>
      <c r="AY3" s="29" t="str">
        <f>IFERROR(IF(VLOOKUP($D3,'Sep 2015'!$D$1:$Z$500,3,FALSE)=G3,"-","Wrong PO"),"new")</f>
        <v>new</v>
      </c>
      <c r="AZ3" s="32" t="str">
        <f>IF(AY3="wrong PO",(VLOOKUP($D3,'Sep 2015'!$D$1:$Z$500,3,FALSE)),"")</f>
        <v/>
      </c>
    </row>
    <row r="4" spans="1:52">
      <c r="A4" s="2" t="s">
        <v>841</v>
      </c>
      <c r="B4" s="2" t="s">
        <v>510</v>
      </c>
      <c r="C4" s="2" t="s">
        <v>25</v>
      </c>
      <c r="D4" s="2" t="s">
        <v>146</v>
      </c>
      <c r="E4" s="2" t="s">
        <v>746</v>
      </c>
      <c r="F4" s="2">
        <v>42522</v>
      </c>
      <c r="G4" s="21" t="s">
        <v>94</v>
      </c>
      <c r="H4" s="11" t="s">
        <v>2109</v>
      </c>
      <c r="I4" s="2" t="s">
        <v>685</v>
      </c>
      <c r="J4" s="2" t="s">
        <v>747</v>
      </c>
      <c r="K4" s="2" t="s">
        <v>30</v>
      </c>
      <c r="L4" s="2" t="s">
        <v>31</v>
      </c>
      <c r="M4" s="2" t="s">
        <v>41</v>
      </c>
      <c r="N4" s="4">
        <v>4817</v>
      </c>
      <c r="O4" s="4">
        <v>8782</v>
      </c>
      <c r="P4" s="4">
        <v>3965</v>
      </c>
      <c r="Q4" s="5">
        <v>67.008499999999998</v>
      </c>
      <c r="R4" s="4">
        <v>0</v>
      </c>
      <c r="S4" s="4">
        <v>0</v>
      </c>
      <c r="T4" s="4">
        <v>0</v>
      </c>
      <c r="U4" s="5">
        <v>0</v>
      </c>
      <c r="V4" s="5">
        <v>0</v>
      </c>
      <c r="W4" s="14">
        <v>67.010000000000005</v>
      </c>
      <c r="X4" s="14">
        <v>0</v>
      </c>
      <c r="Y4" s="14">
        <v>67.010000000000005</v>
      </c>
      <c r="Z4" s="4">
        <v>24580</v>
      </c>
      <c r="AA4" s="49" t="str">
        <f>IFERROR(IF(VLOOKUP($D4,'Year-To-Date'!$E$1:$E$322,1,FALSE)=D4,"--","Find"),"Find")</f>
        <v>--</v>
      </c>
      <c r="AB4" s="49" t="str">
        <f>IFERROR(IFERROR(VLOOKUP($D4,'Asset Group  All Assets'!$B$1:$C$500,2,FALSE),(VLOOKUP($D4,'Missing-WSU-POs'!$B$1:$D$500,3,FALSE))),"?")</f>
        <v>Needed</v>
      </c>
      <c r="AC4" s="31" t="str">
        <f t="shared" si="0"/>
        <v/>
      </c>
      <c r="AD4" s="31" t="str">
        <f t="shared" si="1"/>
        <v>Wrong PO</v>
      </c>
      <c r="AE4" s="29" t="str">
        <f>IFERROR(IF(VLOOKUP($D4,'Org July 2016 '!$D$1:$Z$500,3,FALSE)=G4,"-","Wrong PO"),"new")</f>
        <v>-</v>
      </c>
      <c r="AF4" s="32" t="str">
        <f>IF(AE4="wrong PO",(VLOOKUP($D4,'Org July 2016 '!$D$1:$Z$500,3,FALSE)),"")</f>
        <v/>
      </c>
      <c r="AG4" s="29" t="str">
        <f>IFERROR(IF(VLOOKUP($D4,'Org June 2016 '!$D$1:$Z$500,3,FALSE)=G4,"-","Wrong PO"),"new")</f>
        <v>-</v>
      </c>
      <c r="AH4" s="32" t="str">
        <f>IF(AG4="wrong PO",(VLOOKUP($D4,'Org June 2016 '!$D$1:$Z$500,3,FALSE)),"")</f>
        <v/>
      </c>
      <c r="AI4" s="29" t="str">
        <f>IFERROR(IF(VLOOKUP($D4,'May 2016'!D3:Z502,3,FALSE)=G4,"-","Wrong PO"),"new")</f>
        <v>new</v>
      </c>
      <c r="AJ4" s="32" t="str">
        <f>IF(AI4="wrong PO",(VLOOKUP($D4,'May 2016'!D3:Z502,3,FALSE)),"")</f>
        <v/>
      </c>
      <c r="AK4" s="29" t="str">
        <f>IFERROR(IF(VLOOKUP($D4,'Apr 2016'!$D$1:$Z$500,3,FALSE)=G4,"-","Wrong PO"),"new")</f>
        <v>new</v>
      </c>
      <c r="AL4" s="32" t="str">
        <f>IF(AK4="wrong PO",(VLOOKUP($D4,'Apr 2016'!$D$1:$Z$500,3,FALSE)),"")</f>
        <v/>
      </c>
      <c r="AM4" s="32" t="str">
        <f>IFERROR(IF(VLOOKUP($D4,'Mar 2016'!$D$1:$Z$500,3,FALSE)=G4,"-","Wrong PO"),"new")</f>
        <v>new</v>
      </c>
      <c r="AN4" s="32" t="str">
        <f>IF(AK4="wrong PO",(VLOOKUP($D4,'Mar 2016'!$D$1:$Z$500,3,FALSE)),"")</f>
        <v/>
      </c>
      <c r="AO4" s="32" t="str">
        <f>IFERROR(IF(VLOOKUP($D4,'Feb 2016'!$D$1:$Z$500,3,FALSE)=G4,"-","Wrong PO"),"new")</f>
        <v>new</v>
      </c>
      <c r="AP4" s="32" t="str">
        <f>IF(AK4="wrong PO",(VLOOKUP($D4,'Feb 2016'!$D$1:$Z$500,3,FALSE)),"")</f>
        <v/>
      </c>
      <c r="AQ4" s="29" t="str">
        <f>IFERROR(IF(VLOOKUP($D4,'Jan 2016'!$D$1:$Z$500,3,FALSE)=G4,"-","Wrong PO"),"new")</f>
        <v>new</v>
      </c>
      <c r="AR4" s="32" t="str">
        <f>IF(AQ4="wrong PO",(VLOOKUP($D4,'Jan 2016'!$D$1:$Z$500,3,FALSE)),"")</f>
        <v/>
      </c>
      <c r="AS4" s="29" t="str">
        <f>IFERROR(IF(VLOOKUP($D4,'Dec 2015'!$D$1:$Z$500,3,FALSE)=G4,"-","Wrong PO"),"new")</f>
        <v>new</v>
      </c>
      <c r="AT4" s="32" t="str">
        <f>IF(AS4="wrong PO",(VLOOKUP($D4,'Dec 2015'!$D$1:$Z$500,3,FALSE)),"")</f>
        <v/>
      </c>
      <c r="AU4" s="29" t="str">
        <f>IFERROR(IF(VLOOKUP($D4,'Nov 2015'!$D$1:$Z$500,3,FALSE)=G4,"-","Wrong PO"),"new")</f>
        <v>new</v>
      </c>
      <c r="AV4" s="32" t="str">
        <f>IF(AU4="wrong PO",(VLOOKUP($D4,'Nov 2015'!$D$1:$Z$500,3,FALSE)),"")</f>
        <v/>
      </c>
      <c r="AW4" s="29" t="str">
        <f>IFERROR(IF(VLOOKUP($D4,'Oct 2015'!$D$1:$Z$500,3,FALSE)=G4,"-","Wrong PO"),"new")</f>
        <v>new</v>
      </c>
      <c r="AX4" s="32" t="str">
        <f>IF(AW4="wrong PO",(VLOOKUP($D4,'Oct 2015'!$D$1:$Z$500,3,FALSE)),"")</f>
        <v/>
      </c>
      <c r="AY4" s="29" t="str">
        <f>IFERROR(IF(VLOOKUP($D4,'Sep 2015'!$D$1:$Z$500,3,FALSE)=G4,"-","Wrong PO"),"new")</f>
        <v>new</v>
      </c>
      <c r="AZ4" s="32" t="str">
        <f>IF(AY4="wrong PO",(VLOOKUP($D4,'Sep 2015'!$D$1:$Z$500,3,FALSE)),"")</f>
        <v/>
      </c>
    </row>
    <row r="5" spans="1:52">
      <c r="A5" s="2" t="s">
        <v>841</v>
      </c>
      <c r="B5" s="2" t="s">
        <v>510</v>
      </c>
      <c r="C5" s="2" t="s">
        <v>781</v>
      </c>
      <c r="D5" s="2" t="s">
        <v>93</v>
      </c>
      <c r="E5" s="2" t="s">
        <v>67</v>
      </c>
      <c r="F5" s="2">
        <v>42501</v>
      </c>
      <c r="G5" s="21" t="s">
        <v>847</v>
      </c>
      <c r="H5" s="11" t="s">
        <v>2109</v>
      </c>
      <c r="I5" s="2" t="s">
        <v>94</v>
      </c>
      <c r="J5" s="2" t="s">
        <v>722</v>
      </c>
      <c r="K5" s="2" t="s">
        <v>394</v>
      </c>
      <c r="L5" s="2" t="s">
        <v>31</v>
      </c>
      <c r="M5" s="2" t="s">
        <v>382</v>
      </c>
      <c r="N5" s="4">
        <v>61</v>
      </c>
      <c r="O5" s="4">
        <v>64</v>
      </c>
      <c r="P5" s="4">
        <v>3</v>
      </c>
      <c r="Q5" s="5">
        <v>8.2500000000000004E-2</v>
      </c>
      <c r="R5" s="4">
        <v>10</v>
      </c>
      <c r="S5" s="4">
        <v>10</v>
      </c>
      <c r="T5" s="4">
        <v>0</v>
      </c>
      <c r="U5" s="5">
        <v>0</v>
      </c>
      <c r="V5" s="5">
        <v>0</v>
      </c>
      <c r="W5" s="14">
        <v>0.08</v>
      </c>
      <c r="X5" s="14">
        <v>0</v>
      </c>
      <c r="Y5" s="14">
        <v>0.08</v>
      </c>
      <c r="Z5" s="4">
        <v>24580</v>
      </c>
      <c r="AA5" s="49" t="str">
        <f>IFERROR(IF(VLOOKUP($D5,'Year-To-Date'!$E$1:$E$322,1,FALSE)=D5,"--","Find"),"Find")</f>
        <v>--</v>
      </c>
      <c r="AB5" s="49" t="str">
        <f>IFERROR(IFERROR(VLOOKUP($D5,'Asset Group  All Assets'!$B$1:$C$500,2,FALSE),(VLOOKUP($D5,'Missing-WSU-POs'!$B$1:$D$500,3,FALSE))),"?")</f>
        <v>Needed</v>
      </c>
      <c r="AC5" s="31" t="str">
        <f t="shared" si="0"/>
        <v xml:space="preserve"> </v>
      </c>
      <c r="AD5" s="31" t="str">
        <f t="shared" si="1"/>
        <v>Wrong PO</v>
      </c>
      <c r="AE5" s="29" t="str">
        <f>IFERROR(IF(VLOOKUP($D5,'Org July 2016 '!$D$1:$Z$500,3,FALSE)=G5,"-","Wrong PO"),"new")</f>
        <v>Wrong PO</v>
      </c>
      <c r="AF5" s="32">
        <f>IF(AE5="wrong PO",(VLOOKUP($D5,'Org July 2016 '!$D$1:$Z$500,3,FALSE)),"")</f>
        <v>0</v>
      </c>
      <c r="AG5" s="29" t="str">
        <f>IFERROR(IF(VLOOKUP($D5,'Org June 2016 '!$D$1:$Z$500,3,FALSE)=G5,"-","Wrong PO"),"new")</f>
        <v>Wrong PO</v>
      </c>
      <c r="AH5" s="32">
        <f>IF(AG5="wrong PO",(VLOOKUP($D5,'Org June 2016 '!$D$1:$Z$500,3,FALSE)),"")</f>
        <v>0</v>
      </c>
      <c r="AI5" s="29" t="str">
        <f>IFERROR(IF(VLOOKUP($D5,'May 2016'!D4:Z503,3,FALSE)=G5,"-","Wrong PO"),"new")</f>
        <v>new</v>
      </c>
      <c r="AJ5" s="32" t="str">
        <f>IF(AI5="wrong PO",(VLOOKUP($D5,'May 2016'!D4:Z503,3,FALSE)),"")</f>
        <v/>
      </c>
      <c r="AK5" s="29" t="str">
        <f>IFERROR(IF(VLOOKUP($D5,'Apr 2016'!$D$1:$Z$500,3,FALSE)=G5,"-","Wrong PO"),"new")</f>
        <v>new</v>
      </c>
      <c r="AL5" s="32" t="str">
        <f>IF(AK5="wrong PO",(VLOOKUP($D5,'Apr 2016'!$D$1:$Z$500,3,FALSE)),"")</f>
        <v/>
      </c>
      <c r="AM5" s="32" t="str">
        <f>IFERROR(IF(VLOOKUP($D5,'Mar 2016'!$D$1:$Z$500,3,FALSE)=G5,"-","Wrong PO"),"new")</f>
        <v>new</v>
      </c>
      <c r="AN5" s="32" t="str">
        <f>IF(AK5="wrong PO",(VLOOKUP($D5,'Mar 2016'!$D$1:$Z$500,3,FALSE)),"")</f>
        <v/>
      </c>
      <c r="AO5" s="32" t="str">
        <f>IFERROR(IF(VLOOKUP($D5,'Feb 2016'!$D$1:$Z$500,3,FALSE)=G5,"-","Wrong PO"),"new")</f>
        <v>new</v>
      </c>
      <c r="AP5" s="32" t="str">
        <f>IF(AK5="wrong PO",(VLOOKUP($D5,'Feb 2016'!$D$1:$Z$500,3,FALSE)),"")</f>
        <v/>
      </c>
      <c r="AQ5" s="29" t="str">
        <f>IFERROR(IF(VLOOKUP($D5,'Jan 2016'!$D$1:$Z$500,3,FALSE)=G5,"-","Wrong PO"),"new")</f>
        <v>new</v>
      </c>
      <c r="AR5" s="32" t="str">
        <f>IF(AQ5="wrong PO",(VLOOKUP($D5,'Jan 2016'!$D$1:$Z$500,3,FALSE)),"")</f>
        <v/>
      </c>
      <c r="AS5" s="29" t="str">
        <f>IFERROR(IF(VLOOKUP($D5,'Dec 2015'!$D$1:$Z$500,3,FALSE)=G5,"-","Wrong PO"),"new")</f>
        <v>new</v>
      </c>
      <c r="AT5" s="32" t="str">
        <f>IF(AS5="wrong PO",(VLOOKUP($D5,'Dec 2015'!$D$1:$Z$500,3,FALSE)),"")</f>
        <v/>
      </c>
      <c r="AU5" s="29" t="str">
        <f>IFERROR(IF(VLOOKUP($D5,'Nov 2015'!$D$1:$Z$500,3,FALSE)=G5,"-","Wrong PO"),"new")</f>
        <v>new</v>
      </c>
      <c r="AV5" s="32" t="str">
        <f>IF(AU5="wrong PO",(VLOOKUP($D5,'Nov 2015'!$D$1:$Z$500,3,FALSE)),"")</f>
        <v/>
      </c>
      <c r="AW5" s="29" t="str">
        <f>IFERROR(IF(VLOOKUP($D5,'Oct 2015'!$D$1:$Z$500,3,FALSE)=G5,"-","Wrong PO"),"new")</f>
        <v>new</v>
      </c>
      <c r="AX5" s="32" t="str">
        <f>IF(AW5="wrong PO",(VLOOKUP($D5,'Oct 2015'!$D$1:$Z$500,3,FALSE)),"")</f>
        <v/>
      </c>
      <c r="AY5" s="29" t="str">
        <f>IFERROR(IF(VLOOKUP($D5,'Sep 2015'!$D$1:$Z$500,3,FALSE)=G5,"-","Wrong PO"),"new")</f>
        <v>new</v>
      </c>
      <c r="AZ5" s="32" t="str">
        <f>IF(AY5="wrong PO",(VLOOKUP($D5,'Sep 2015'!$D$1:$Z$500,3,FALSE)),"")</f>
        <v/>
      </c>
    </row>
    <row r="6" spans="1:52">
      <c r="A6" s="2" t="s">
        <v>841</v>
      </c>
      <c r="B6" s="2" t="s">
        <v>510</v>
      </c>
      <c r="C6" s="2" t="s">
        <v>25</v>
      </c>
      <c r="D6" s="2" t="s">
        <v>143</v>
      </c>
      <c r="E6" s="2" t="s">
        <v>67</v>
      </c>
      <c r="F6" s="2">
        <v>42499</v>
      </c>
      <c r="G6" s="21" t="s">
        <v>94</v>
      </c>
      <c r="H6" s="11" t="s">
        <v>2109</v>
      </c>
      <c r="I6" s="2" t="s">
        <v>685</v>
      </c>
      <c r="J6" s="2" t="s">
        <v>68</v>
      </c>
      <c r="K6" s="2" t="s">
        <v>30</v>
      </c>
      <c r="L6" s="2" t="s">
        <v>31</v>
      </c>
      <c r="M6" s="2" t="s">
        <v>32</v>
      </c>
      <c r="N6" s="4">
        <v>1374</v>
      </c>
      <c r="O6" s="4">
        <v>2206</v>
      </c>
      <c r="P6" s="4">
        <v>832</v>
      </c>
      <c r="Q6" s="14">
        <v>14.0608</v>
      </c>
      <c r="R6" s="4">
        <v>1</v>
      </c>
      <c r="S6" s="4">
        <v>1</v>
      </c>
      <c r="T6" s="4">
        <v>0</v>
      </c>
      <c r="U6" s="5">
        <v>0</v>
      </c>
      <c r="V6" s="5">
        <v>0</v>
      </c>
      <c r="W6" s="14">
        <v>14.06</v>
      </c>
      <c r="X6" s="14">
        <v>0</v>
      </c>
      <c r="Y6" s="14">
        <v>14.06</v>
      </c>
      <c r="Z6" s="4">
        <v>24580</v>
      </c>
      <c r="AA6" s="49" t="str">
        <f>IFERROR(IF(VLOOKUP($D6,'Year-To-Date'!$E$1:$E$322,1,FALSE)=D6,"--","Find"),"Find")</f>
        <v>--</v>
      </c>
      <c r="AB6" s="49" t="str">
        <f>IFERROR(IFERROR(VLOOKUP($D6,'Asset Group  All Assets'!$B$1:$C$500,2,FALSE),(VLOOKUP($D6,'Missing-WSU-POs'!$B$1:$D$500,3,FALSE))),"?")</f>
        <v>Needed</v>
      </c>
      <c r="AC6" s="31" t="str">
        <f t="shared" si="0"/>
        <v/>
      </c>
      <c r="AD6" s="31" t="str">
        <f t="shared" si="1"/>
        <v>Wrong PO</v>
      </c>
      <c r="AE6" s="29" t="str">
        <f>IFERROR(IF(VLOOKUP($D6,'Org July 2016 '!$D$1:$Z$500,3,FALSE)=G6,"-","Wrong PO"),"new")</f>
        <v>-</v>
      </c>
      <c r="AF6" s="32" t="str">
        <f>IF(AE6="wrong PO",(VLOOKUP($D6,'Org July 2016 '!$D$1:$Z$500,3,FALSE)),"")</f>
        <v/>
      </c>
      <c r="AG6" s="29" t="str">
        <f>IFERROR(IF(VLOOKUP($D6,'Org June 2016 '!$D$1:$Z$500,3,FALSE)=G6,"-","Wrong PO"),"new")</f>
        <v>-</v>
      </c>
      <c r="AH6" s="32" t="str">
        <f>IF(AG6="wrong PO",(VLOOKUP($D6,'Org June 2016 '!$D$1:$Z$500,3,FALSE)),"")</f>
        <v/>
      </c>
      <c r="AI6" s="29" t="str">
        <f>IFERROR(IF(VLOOKUP($D6,'May 2016'!D5:Z504,3,FALSE)=G6,"-","Wrong PO"),"new")</f>
        <v>-</v>
      </c>
      <c r="AJ6" s="32" t="str">
        <f>IF(AI6="wrong PO",(VLOOKUP($D6,'May 2016'!D5:Z504,3,FALSE)),"")</f>
        <v/>
      </c>
      <c r="AK6" s="29" t="str">
        <f>IFERROR(IF(VLOOKUP($D6,'Apr 2016'!$D$1:$Z$500,3,FALSE)=G6,"-","Wrong PO"),"new")</f>
        <v>new</v>
      </c>
      <c r="AL6" s="32" t="str">
        <f>IF(AK6="wrong PO",(VLOOKUP($D6,'Apr 2016'!$D$1:$Z$500,3,FALSE)),"")</f>
        <v/>
      </c>
      <c r="AM6" s="32" t="str">
        <f>IFERROR(IF(VLOOKUP($D6,'Mar 2016'!$D$1:$Z$500,3,FALSE)=G6,"-","Wrong PO"),"new")</f>
        <v>new</v>
      </c>
      <c r="AN6" s="32" t="str">
        <f>IF(AK6="wrong PO",(VLOOKUP($D6,'Mar 2016'!$D$1:$Z$500,3,FALSE)),"")</f>
        <v/>
      </c>
      <c r="AO6" s="32" t="str">
        <f>IFERROR(IF(VLOOKUP($D6,'Feb 2016'!$D$1:$Z$500,3,FALSE)=G6,"-","Wrong PO"),"new")</f>
        <v>new</v>
      </c>
      <c r="AP6" s="32" t="str">
        <f>IF(AK6="wrong PO",(VLOOKUP($D6,'Feb 2016'!$D$1:$Z$500,3,FALSE)),"")</f>
        <v/>
      </c>
      <c r="AQ6" s="29" t="str">
        <f>IFERROR(IF(VLOOKUP($D6,'Jan 2016'!$D$1:$Z$500,3,FALSE)=G6,"-","Wrong PO"),"new")</f>
        <v>new</v>
      </c>
      <c r="AR6" s="32" t="str">
        <f>IF(AQ6="wrong PO",(VLOOKUP($D6,'Jan 2016'!$D$1:$Z$500,3,FALSE)),"")</f>
        <v/>
      </c>
      <c r="AS6" s="29" t="str">
        <f>IFERROR(IF(VLOOKUP($D6,'Dec 2015'!$D$1:$Z$500,3,FALSE)=G6,"-","Wrong PO"),"new")</f>
        <v>new</v>
      </c>
      <c r="AT6" s="32" t="str">
        <f>IF(AS6="wrong PO",(VLOOKUP($D6,'Dec 2015'!$D$1:$Z$500,3,FALSE)),"")</f>
        <v/>
      </c>
      <c r="AU6" s="29" t="str">
        <f>IFERROR(IF(VLOOKUP($D6,'Nov 2015'!$D$1:$Z$500,3,FALSE)=G6,"-","Wrong PO"),"new")</f>
        <v>new</v>
      </c>
      <c r="AV6" s="32" t="str">
        <f>IF(AU6="wrong PO",(VLOOKUP($D6,'Nov 2015'!$D$1:$Z$500,3,FALSE)),"")</f>
        <v/>
      </c>
      <c r="AW6" s="29" t="str">
        <f>IFERROR(IF(VLOOKUP($D6,'Oct 2015'!$D$1:$Z$500,3,FALSE)=G6,"-","Wrong PO"),"new")</f>
        <v>new</v>
      </c>
      <c r="AX6" s="32" t="str">
        <f>IF(AW6="wrong PO",(VLOOKUP($D6,'Oct 2015'!$D$1:$Z$500,3,FALSE)),"")</f>
        <v/>
      </c>
      <c r="AY6" s="29" t="str">
        <f>IFERROR(IF(VLOOKUP($D6,'Sep 2015'!$D$1:$Z$500,3,FALSE)=G6,"-","Wrong PO"),"new")</f>
        <v>new</v>
      </c>
      <c r="AZ6" s="32" t="str">
        <f>IF(AY6="wrong PO",(VLOOKUP($D6,'Sep 2015'!$D$1:$Z$500,3,FALSE)),"")</f>
        <v/>
      </c>
    </row>
    <row r="7" spans="1:52">
      <c r="A7" s="2" t="s">
        <v>841</v>
      </c>
      <c r="B7" s="2" t="s">
        <v>510</v>
      </c>
      <c r="C7" s="2" t="s">
        <v>25</v>
      </c>
      <c r="D7" s="2" t="s">
        <v>145</v>
      </c>
      <c r="E7" s="2" t="s">
        <v>639</v>
      </c>
      <c r="F7" s="2">
        <v>42524</v>
      </c>
      <c r="G7" s="21" t="s">
        <v>94</v>
      </c>
      <c r="H7" s="11" t="s">
        <v>2109</v>
      </c>
      <c r="I7" s="2" t="s">
        <v>685</v>
      </c>
      <c r="J7" s="2" t="s">
        <v>567</v>
      </c>
      <c r="K7" s="2" t="s">
        <v>30</v>
      </c>
      <c r="L7" s="2" t="s">
        <v>31</v>
      </c>
      <c r="M7" s="2" t="s">
        <v>41</v>
      </c>
      <c r="N7" s="4">
        <v>1208</v>
      </c>
      <c r="O7" s="4">
        <v>1894</v>
      </c>
      <c r="P7" s="4">
        <v>686</v>
      </c>
      <c r="Q7" s="5">
        <v>11.593400000000001</v>
      </c>
      <c r="R7" s="4">
        <v>1</v>
      </c>
      <c r="S7" s="4">
        <v>1</v>
      </c>
      <c r="T7" s="4">
        <v>0</v>
      </c>
      <c r="U7" s="5">
        <v>0</v>
      </c>
      <c r="V7" s="5">
        <v>0</v>
      </c>
      <c r="W7" s="14">
        <v>11.59</v>
      </c>
      <c r="X7" s="14">
        <v>0</v>
      </c>
      <c r="Y7" s="14">
        <v>11.59</v>
      </c>
      <c r="Z7" s="4">
        <v>24580</v>
      </c>
      <c r="AA7" s="49" t="str">
        <f>IFERROR(IF(VLOOKUP($D7,'Year-To-Date'!$E$1:$E$322,1,FALSE)=D7,"--","Find"),"Find")</f>
        <v>--</v>
      </c>
      <c r="AB7" s="49" t="str">
        <f>IFERROR(IFERROR(VLOOKUP($D7,'Asset Group  All Assets'!$B$1:$C$500,2,FALSE),(VLOOKUP($D7,'Missing-WSU-POs'!$B$1:$D$500,3,FALSE))),"?")</f>
        <v>Needed</v>
      </c>
      <c r="AC7" s="31" t="str">
        <f t="shared" si="0"/>
        <v/>
      </c>
      <c r="AD7" s="31" t="str">
        <f t="shared" si="1"/>
        <v>Wrong PO</v>
      </c>
      <c r="AE7" s="29" t="str">
        <f>IFERROR(IF(VLOOKUP($D7,'Org July 2016 '!$D$1:$Z$500,3,FALSE)=G7,"-","Wrong PO"),"new")</f>
        <v>-</v>
      </c>
      <c r="AF7" s="32" t="str">
        <f>IF(AE7="wrong PO",(VLOOKUP($D7,'Org July 2016 '!$D$1:$Z$500,3,FALSE)),"")</f>
        <v/>
      </c>
      <c r="AG7" s="29" t="str">
        <f>IFERROR(IF(VLOOKUP($D7,'Org June 2016 '!$D$1:$Z$500,3,FALSE)=G7,"-","Wrong PO"),"new")</f>
        <v>-</v>
      </c>
      <c r="AH7" s="32" t="str">
        <f>IF(AG7="wrong PO",(VLOOKUP($D7,'Org June 2016 '!$D$1:$Z$500,3,FALSE)),"")</f>
        <v/>
      </c>
      <c r="AI7" s="29" t="str">
        <f>IFERROR(IF(VLOOKUP($D7,'May 2016'!D6:Z505,3,FALSE)=G7,"-","Wrong PO"),"new")</f>
        <v>new</v>
      </c>
      <c r="AJ7" s="32" t="str">
        <f>IF(AI7="wrong PO",(VLOOKUP($D7,'May 2016'!D6:Z505,3,FALSE)),"")</f>
        <v/>
      </c>
      <c r="AK7" s="29" t="str">
        <f>IFERROR(IF(VLOOKUP($D7,'Apr 2016'!$D$1:$Z$500,3,FALSE)=G7,"-","Wrong PO"),"new")</f>
        <v>new</v>
      </c>
      <c r="AL7" s="32" t="str">
        <f>IF(AK7="wrong PO",(VLOOKUP($D7,'Apr 2016'!$D$1:$Z$500,3,FALSE)),"")</f>
        <v/>
      </c>
      <c r="AM7" s="32" t="str">
        <f>IFERROR(IF(VLOOKUP($D7,'Mar 2016'!$D$1:$Z$500,3,FALSE)=G7,"-","Wrong PO"),"new")</f>
        <v>new</v>
      </c>
      <c r="AN7" s="32" t="str">
        <f>IF(AK7="wrong PO",(VLOOKUP($D7,'Mar 2016'!$D$1:$Z$500,3,FALSE)),"")</f>
        <v/>
      </c>
      <c r="AO7" s="32" t="str">
        <f>IFERROR(IF(VLOOKUP($D7,'Feb 2016'!$D$1:$Z$500,3,FALSE)=G7,"-","Wrong PO"),"new")</f>
        <v>new</v>
      </c>
      <c r="AP7" s="32" t="str">
        <f>IF(AK7="wrong PO",(VLOOKUP($D7,'Feb 2016'!$D$1:$Z$500,3,FALSE)),"")</f>
        <v/>
      </c>
      <c r="AQ7" s="29" t="str">
        <f>IFERROR(IF(VLOOKUP($D7,'Jan 2016'!$D$1:$Z$500,3,FALSE)=G7,"-","Wrong PO"),"new")</f>
        <v>new</v>
      </c>
      <c r="AR7" s="32" t="str">
        <f>IF(AQ7="wrong PO",(VLOOKUP($D7,'Jan 2016'!$D$1:$Z$500,3,FALSE)),"")</f>
        <v/>
      </c>
      <c r="AS7" s="29" t="str">
        <f>IFERROR(IF(VLOOKUP($D7,'Dec 2015'!$D$1:$Z$500,3,FALSE)=G7,"-","Wrong PO"),"new")</f>
        <v>new</v>
      </c>
      <c r="AT7" s="32" t="str">
        <f>IF(AS7="wrong PO",(VLOOKUP($D7,'Dec 2015'!$D$1:$Z$500,3,FALSE)),"")</f>
        <v/>
      </c>
      <c r="AU7" s="29" t="str">
        <f>IFERROR(IF(VLOOKUP($D7,'Nov 2015'!$D$1:$Z$500,3,FALSE)=G7,"-","Wrong PO"),"new")</f>
        <v>new</v>
      </c>
      <c r="AV7" s="32" t="str">
        <f>IF(AU7="wrong PO",(VLOOKUP($D7,'Nov 2015'!$D$1:$Z$500,3,FALSE)),"")</f>
        <v/>
      </c>
      <c r="AW7" s="29" t="str">
        <f>IFERROR(IF(VLOOKUP($D7,'Oct 2015'!$D$1:$Z$500,3,FALSE)=G7,"-","Wrong PO"),"new")</f>
        <v>new</v>
      </c>
      <c r="AX7" s="32" t="str">
        <f>IF(AW7="wrong PO",(VLOOKUP($D7,'Oct 2015'!$D$1:$Z$500,3,FALSE)),"")</f>
        <v/>
      </c>
      <c r="AY7" s="29" t="str">
        <f>IFERROR(IF(VLOOKUP($D7,'Sep 2015'!$D$1:$Z$500,3,FALSE)=G7,"-","Wrong PO"),"new")</f>
        <v>new</v>
      </c>
      <c r="AZ7" s="32" t="str">
        <f>IF(AY7="wrong PO",(VLOOKUP($D7,'Sep 2015'!$D$1:$Z$500,3,FALSE)),"")</f>
        <v/>
      </c>
    </row>
    <row r="8" spans="1:52">
      <c r="A8" s="2" t="s">
        <v>841</v>
      </c>
      <c r="B8" s="2" t="s">
        <v>510</v>
      </c>
      <c r="C8" s="2" t="s">
        <v>770</v>
      </c>
      <c r="D8" s="2" t="s">
        <v>202</v>
      </c>
      <c r="E8" s="2" t="s">
        <v>715</v>
      </c>
      <c r="F8" s="2">
        <v>42496</v>
      </c>
      <c r="G8" s="21" t="s">
        <v>94</v>
      </c>
      <c r="H8" s="11" t="s">
        <v>2109</v>
      </c>
      <c r="I8" s="2" t="s">
        <v>771</v>
      </c>
      <c r="J8" s="2" t="s">
        <v>716</v>
      </c>
      <c r="K8" s="2" t="s">
        <v>717</v>
      </c>
      <c r="L8" s="2" t="s">
        <v>31</v>
      </c>
      <c r="M8" s="2" t="s">
        <v>718</v>
      </c>
      <c r="N8" s="4">
        <v>58871</v>
      </c>
      <c r="O8" s="4">
        <v>62066</v>
      </c>
      <c r="P8" s="4">
        <v>3195</v>
      </c>
      <c r="Q8" s="5">
        <v>53.9955</v>
      </c>
      <c r="R8" s="4">
        <v>0</v>
      </c>
      <c r="S8" s="4">
        <v>0</v>
      </c>
      <c r="T8" s="4">
        <v>0</v>
      </c>
      <c r="U8" s="5">
        <v>0</v>
      </c>
      <c r="V8" s="5">
        <v>0</v>
      </c>
      <c r="W8" s="14">
        <v>54</v>
      </c>
      <c r="X8" s="14">
        <v>0</v>
      </c>
      <c r="Y8" s="14">
        <v>54</v>
      </c>
      <c r="Z8" s="4">
        <v>24580</v>
      </c>
      <c r="AA8" s="49" t="str">
        <f>IFERROR(IF(VLOOKUP($D8,'Year-To-Date'!$E$1:$E$322,1,FALSE)=D8,"--","Find"),"Find")</f>
        <v>--</v>
      </c>
      <c r="AB8" s="49" t="str">
        <f>IFERROR(IFERROR(VLOOKUP($D8,'Asset Group  All Assets'!$B$1:$C$500,2,FALSE),(VLOOKUP($D8,'Missing-WSU-POs'!$B$1:$D$500,3,FALSE))),"?")</f>
        <v>Needed</v>
      </c>
      <c r="AC8" s="31" t="str">
        <f t="shared" si="0"/>
        <v/>
      </c>
      <c r="AD8" s="31" t="str">
        <f t="shared" si="1"/>
        <v>Wrong PO</v>
      </c>
      <c r="AE8" s="29" t="str">
        <f>IFERROR(IF(VLOOKUP($D8,'Org July 2016 '!$D$1:$Z$500,3,FALSE)=G8,"-","Wrong PO"),"new")</f>
        <v>-</v>
      </c>
      <c r="AF8" s="32" t="str">
        <f>IF(AE8="wrong PO",(VLOOKUP($D8,'Org July 2016 '!$D$1:$Z$500,3,FALSE)),"")</f>
        <v/>
      </c>
      <c r="AG8" s="29" t="str">
        <f>IFERROR(IF(VLOOKUP($D8,'Org June 2016 '!$D$1:$Z$500,3,FALSE)=G8,"-","Wrong PO"),"new")</f>
        <v>-</v>
      </c>
      <c r="AH8" s="32" t="str">
        <f>IF(AG8="wrong PO",(VLOOKUP($D8,'Org June 2016 '!$D$1:$Z$500,3,FALSE)),"")</f>
        <v/>
      </c>
      <c r="AI8" s="29" t="str">
        <f>IFERROR(IF(VLOOKUP($D8,'May 2016'!D7:Z506,3,FALSE)=G8,"-","Wrong PO"),"new")</f>
        <v>-</v>
      </c>
      <c r="AJ8" s="32" t="str">
        <f>IF(AI8="wrong PO",(VLOOKUP($D8,'May 2016'!D7:Z506,3,FALSE)),"")</f>
        <v/>
      </c>
      <c r="AK8" s="29" t="str">
        <f>IFERROR(IF(VLOOKUP($D8,'Apr 2016'!$D$1:$Z$500,3,FALSE)=G8,"-","Wrong PO"),"new")</f>
        <v>new</v>
      </c>
      <c r="AL8" s="32" t="str">
        <f>IF(AK8="wrong PO",(VLOOKUP($D8,'Apr 2016'!$D$1:$Z$500,3,FALSE)),"")</f>
        <v/>
      </c>
      <c r="AM8" s="32" t="str">
        <f>IFERROR(IF(VLOOKUP($D8,'Mar 2016'!$D$1:$Z$500,3,FALSE)=G8,"-","Wrong PO"),"new")</f>
        <v>new</v>
      </c>
      <c r="AN8" s="32" t="str">
        <f>IF(AK8="wrong PO",(VLOOKUP($D8,'Mar 2016'!$D$1:$Z$500,3,FALSE)),"")</f>
        <v/>
      </c>
      <c r="AO8" s="32" t="str">
        <f>IFERROR(IF(VLOOKUP($D8,'Feb 2016'!$D$1:$Z$500,3,FALSE)=G8,"-","Wrong PO"),"new")</f>
        <v>new</v>
      </c>
      <c r="AP8" s="32" t="str">
        <f>IF(AK8="wrong PO",(VLOOKUP($D8,'Feb 2016'!$D$1:$Z$500,3,FALSE)),"")</f>
        <v/>
      </c>
      <c r="AQ8" s="29" t="str">
        <f>IFERROR(IF(VLOOKUP($D8,'Jan 2016'!$D$1:$Z$500,3,FALSE)=G8,"-","Wrong PO"),"new")</f>
        <v>new</v>
      </c>
      <c r="AR8" s="32" t="str">
        <f>IF(AQ8="wrong PO",(VLOOKUP($D8,'Jan 2016'!$D$1:$Z$500,3,FALSE)),"")</f>
        <v/>
      </c>
      <c r="AS8" s="29" t="str">
        <f>IFERROR(IF(VLOOKUP($D8,'Dec 2015'!$D$1:$Z$500,3,FALSE)=G8,"-","Wrong PO"),"new")</f>
        <v>new</v>
      </c>
      <c r="AT8" s="32" t="str">
        <f>IF(AS8="wrong PO",(VLOOKUP($D8,'Dec 2015'!$D$1:$Z$500,3,FALSE)),"")</f>
        <v/>
      </c>
      <c r="AU8" s="29" t="str">
        <f>IFERROR(IF(VLOOKUP($D8,'Nov 2015'!$D$1:$Z$500,3,FALSE)=G8,"-","Wrong PO"),"new")</f>
        <v>new</v>
      </c>
      <c r="AV8" s="32" t="str">
        <f>IF(AU8="wrong PO",(VLOOKUP($D8,'Nov 2015'!$D$1:$Z$500,3,FALSE)),"")</f>
        <v/>
      </c>
      <c r="AW8" s="29" t="str">
        <f>IFERROR(IF(VLOOKUP($D8,'Oct 2015'!$D$1:$Z$500,3,FALSE)=G8,"-","Wrong PO"),"new")</f>
        <v>new</v>
      </c>
      <c r="AX8" s="32" t="str">
        <f>IF(AW8="wrong PO",(VLOOKUP($D8,'Oct 2015'!$D$1:$Z$500,3,FALSE)),"")</f>
        <v/>
      </c>
      <c r="AY8" s="29" t="str">
        <f>IFERROR(IF(VLOOKUP($D8,'Sep 2015'!$D$1:$Z$500,3,FALSE)=G8,"-","Wrong PO"),"new")</f>
        <v>new</v>
      </c>
      <c r="AZ8" s="32" t="str">
        <f>IF(AY8="wrong PO",(VLOOKUP($D8,'Sep 2015'!$D$1:$Z$500,3,FALSE)),"")</f>
        <v/>
      </c>
    </row>
    <row r="9" spans="1:52">
      <c r="A9" s="2" t="s">
        <v>841</v>
      </c>
      <c r="B9" s="2" t="s">
        <v>510</v>
      </c>
      <c r="C9" s="2" t="s">
        <v>25</v>
      </c>
      <c r="D9" s="2" t="s">
        <v>141</v>
      </c>
      <c r="E9" s="2" t="s">
        <v>67</v>
      </c>
      <c r="F9" s="2">
        <v>42499</v>
      </c>
      <c r="G9" s="21" t="s">
        <v>94</v>
      </c>
      <c r="H9" s="11" t="s">
        <v>2109</v>
      </c>
      <c r="I9" s="2" t="s">
        <v>685</v>
      </c>
      <c r="J9" s="2" t="s">
        <v>68</v>
      </c>
      <c r="K9" s="2" t="s">
        <v>30</v>
      </c>
      <c r="L9" s="2" t="s">
        <v>31</v>
      </c>
      <c r="M9" s="2" t="s">
        <v>32</v>
      </c>
      <c r="N9" s="4">
        <v>5435</v>
      </c>
      <c r="O9" s="4">
        <v>10199</v>
      </c>
      <c r="P9" s="4">
        <v>4764</v>
      </c>
      <c r="Q9" s="5">
        <v>80.511600000000001</v>
      </c>
      <c r="R9" s="4">
        <v>1</v>
      </c>
      <c r="S9" s="4">
        <v>1</v>
      </c>
      <c r="T9" s="4">
        <v>0</v>
      </c>
      <c r="U9" s="5">
        <v>0</v>
      </c>
      <c r="V9" s="5">
        <v>0</v>
      </c>
      <c r="W9" s="14">
        <v>80.510000000000005</v>
      </c>
      <c r="X9" s="14">
        <v>0</v>
      </c>
      <c r="Y9" s="14">
        <v>80.510000000000005</v>
      </c>
      <c r="Z9" s="4">
        <v>24580</v>
      </c>
      <c r="AA9" s="49" t="str">
        <f>IFERROR(IF(VLOOKUP($D9,'Year-To-Date'!$E$1:$E$322,1,FALSE)=D9,"--","Find"),"Find")</f>
        <v>--</v>
      </c>
      <c r="AB9" s="49" t="str">
        <f>IFERROR(IFERROR(VLOOKUP($D9,'Asset Group  All Assets'!$B$1:$C$500,2,FALSE),(VLOOKUP($D9,'Missing-WSU-POs'!$B$1:$D$500,3,FALSE))),"?")</f>
        <v>Needed</v>
      </c>
      <c r="AC9" s="31" t="str">
        <f t="shared" si="0"/>
        <v/>
      </c>
      <c r="AD9" s="31" t="str">
        <f t="shared" si="1"/>
        <v>Wrong PO</v>
      </c>
      <c r="AE9" s="29" t="str">
        <f>IFERROR(IF(VLOOKUP($D9,'Org July 2016 '!$D$1:$Z$500,3,FALSE)=G9,"-","Wrong PO"),"new")</f>
        <v>-</v>
      </c>
      <c r="AF9" s="32" t="str">
        <f>IF(AE9="wrong PO",(VLOOKUP($D9,'Org July 2016 '!$D$1:$Z$500,3,FALSE)),"")</f>
        <v/>
      </c>
      <c r="AG9" s="29" t="str">
        <f>IFERROR(IF(VLOOKUP($D9,'Org June 2016 '!$D$1:$Z$500,3,FALSE)=G9,"-","Wrong PO"),"new")</f>
        <v>-</v>
      </c>
      <c r="AH9" s="32" t="str">
        <f>IF(AG9="wrong PO",(VLOOKUP($D9,'Org June 2016 '!$D$1:$Z$500,3,FALSE)),"")</f>
        <v/>
      </c>
      <c r="AI9" s="29" t="str">
        <f>IFERROR(IF(VLOOKUP($D9,'May 2016'!D8:Z507,3,FALSE)=G9,"-","Wrong PO"),"new")</f>
        <v>-</v>
      </c>
      <c r="AJ9" s="32" t="str">
        <f>IF(AI9="wrong PO",(VLOOKUP($D9,'May 2016'!D8:Z507,3,FALSE)),"")</f>
        <v/>
      </c>
      <c r="AK9" s="29" t="str">
        <f>IFERROR(IF(VLOOKUP($D9,'Apr 2016'!$D$1:$Z$500,3,FALSE)=G9,"-","Wrong PO"),"new")</f>
        <v>new</v>
      </c>
      <c r="AL9" s="32" t="str">
        <f>IF(AK9="wrong PO",(VLOOKUP($D9,'Apr 2016'!$D$1:$Z$500,3,FALSE)),"")</f>
        <v/>
      </c>
      <c r="AM9" s="32" t="str">
        <f>IFERROR(IF(VLOOKUP($D9,'Mar 2016'!$D$1:$Z$500,3,FALSE)=G9,"-","Wrong PO"),"new")</f>
        <v>new</v>
      </c>
      <c r="AN9" s="32" t="str">
        <f>IF(AK9="wrong PO",(VLOOKUP($D9,'Mar 2016'!$D$1:$Z$500,3,FALSE)),"")</f>
        <v/>
      </c>
      <c r="AO9" s="32" t="str">
        <f>IFERROR(IF(VLOOKUP($D9,'Feb 2016'!$D$1:$Z$500,3,FALSE)=G9,"-","Wrong PO"),"new")</f>
        <v>new</v>
      </c>
      <c r="AP9" s="32" t="str">
        <f>IF(AK9="wrong PO",(VLOOKUP($D9,'Feb 2016'!$D$1:$Z$500,3,FALSE)),"")</f>
        <v/>
      </c>
      <c r="AQ9" s="29" t="str">
        <f>IFERROR(IF(VLOOKUP($D9,'Jan 2016'!$D$1:$Z$500,3,FALSE)=G9,"-","Wrong PO"),"new")</f>
        <v>new</v>
      </c>
      <c r="AR9" s="32" t="str">
        <f>IF(AQ9="wrong PO",(VLOOKUP($D9,'Jan 2016'!$D$1:$Z$500,3,FALSE)),"")</f>
        <v/>
      </c>
      <c r="AS9" s="29" t="str">
        <f>IFERROR(IF(VLOOKUP($D9,'Dec 2015'!$D$1:$Z$500,3,FALSE)=G9,"-","Wrong PO"),"new")</f>
        <v>new</v>
      </c>
      <c r="AT9" s="32" t="str">
        <f>IF(AS9="wrong PO",(VLOOKUP($D9,'Dec 2015'!$D$1:$Z$500,3,FALSE)),"")</f>
        <v/>
      </c>
      <c r="AU9" s="29" t="str">
        <f>IFERROR(IF(VLOOKUP($D9,'Nov 2015'!$D$1:$Z$500,3,FALSE)=G9,"-","Wrong PO"),"new")</f>
        <v>new</v>
      </c>
      <c r="AV9" s="32" t="str">
        <f>IF(AU9="wrong PO",(VLOOKUP($D9,'Nov 2015'!$D$1:$Z$500,3,FALSE)),"")</f>
        <v/>
      </c>
      <c r="AW9" s="29" t="str">
        <f>IFERROR(IF(VLOOKUP($D9,'Oct 2015'!$D$1:$Z$500,3,FALSE)=G9,"-","Wrong PO"),"new")</f>
        <v>new</v>
      </c>
      <c r="AX9" s="32" t="str">
        <f>IF(AW9="wrong PO",(VLOOKUP($D9,'Oct 2015'!$D$1:$Z$500,3,FALSE)),"")</f>
        <v/>
      </c>
      <c r="AY9" s="29" t="str">
        <f>IFERROR(IF(VLOOKUP($D9,'Sep 2015'!$D$1:$Z$500,3,FALSE)=G9,"-","Wrong PO"),"new")</f>
        <v>new</v>
      </c>
      <c r="AZ9" s="32" t="str">
        <f>IF(AY9="wrong PO",(VLOOKUP($D9,'Sep 2015'!$D$1:$Z$500,3,FALSE)),"")</f>
        <v/>
      </c>
    </row>
    <row r="10" spans="1:52">
      <c r="A10" s="2" t="s">
        <v>841</v>
      </c>
      <c r="B10" s="2" t="s">
        <v>510</v>
      </c>
      <c r="C10" s="2" t="s">
        <v>56</v>
      </c>
      <c r="D10" s="2" t="s">
        <v>221</v>
      </c>
      <c r="E10" s="2" t="s">
        <v>723</v>
      </c>
      <c r="F10" s="2">
        <v>42536</v>
      </c>
      <c r="G10" s="21" t="s">
        <v>94</v>
      </c>
      <c r="H10" s="11" t="s">
        <v>2109</v>
      </c>
      <c r="I10" s="2" t="s">
        <v>39</v>
      </c>
      <c r="J10" s="2" t="s">
        <v>724</v>
      </c>
      <c r="K10" s="2" t="s">
        <v>30</v>
      </c>
      <c r="L10" s="2" t="s">
        <v>31</v>
      </c>
      <c r="M10" s="2" t="s">
        <v>41</v>
      </c>
      <c r="N10" s="4">
        <v>46</v>
      </c>
      <c r="O10" s="4">
        <v>67</v>
      </c>
      <c r="P10" s="4">
        <v>21</v>
      </c>
      <c r="Q10" s="5">
        <v>0.35489999999999999</v>
      </c>
      <c r="R10" s="4">
        <v>1</v>
      </c>
      <c r="S10" s="4">
        <v>1</v>
      </c>
      <c r="T10" s="4">
        <v>0</v>
      </c>
      <c r="U10" s="5">
        <v>0</v>
      </c>
      <c r="V10" s="5">
        <v>0</v>
      </c>
      <c r="W10" s="14">
        <v>0.35</v>
      </c>
      <c r="X10" s="14">
        <v>0</v>
      </c>
      <c r="Y10" s="14">
        <v>0.35</v>
      </c>
      <c r="Z10" s="4">
        <v>24580</v>
      </c>
      <c r="AA10" s="49" t="str">
        <f>IFERROR(IF(VLOOKUP($D10,'Year-To-Date'!$E$1:$E$322,1,FALSE)=D10,"--","Find"),"Find")</f>
        <v>--</v>
      </c>
      <c r="AB10" s="49" t="str">
        <f>IFERROR(IFERROR(VLOOKUP($D10,'Asset Group  All Assets'!$B$1:$C$500,2,FALSE),(VLOOKUP($D10,'Missing-WSU-POs'!$B$1:$D$500,3,FALSE))),"?")</f>
        <v>Needed</v>
      </c>
      <c r="AC10" s="31" t="str">
        <f t="shared" si="0"/>
        <v/>
      </c>
      <c r="AD10" s="31" t="str">
        <f t="shared" si="1"/>
        <v>Wrong PO</v>
      </c>
      <c r="AE10" s="29" t="str">
        <f>IFERROR(IF(VLOOKUP($D10,'Org July 2016 '!$D$1:$Z$500,3,FALSE)=G10,"-","Wrong PO"),"new")</f>
        <v>-</v>
      </c>
      <c r="AF10" s="32" t="str">
        <f>IF(AE10="wrong PO",(VLOOKUP($D10,'Org July 2016 '!$D$1:$Z$500,3,FALSE)),"")</f>
        <v/>
      </c>
      <c r="AG10" s="29" t="str">
        <f>IFERROR(IF(VLOOKUP($D10,'Org June 2016 '!$D$1:$Z$500,3,FALSE)=G10,"-","Wrong PO"),"new")</f>
        <v>-</v>
      </c>
      <c r="AH10" s="32" t="str">
        <f>IF(AG10="wrong PO",(VLOOKUP($D10,'Org June 2016 '!$D$1:$Z$500,3,FALSE)),"")</f>
        <v/>
      </c>
      <c r="AI10" s="29" t="str">
        <f>IFERROR(IF(VLOOKUP($D10,'May 2016'!D9:Z508,3,FALSE)=G10,"-","Wrong PO"),"new")</f>
        <v>new</v>
      </c>
      <c r="AJ10" s="32" t="str">
        <f>IF(AI10="wrong PO",(VLOOKUP($D10,'May 2016'!D9:Z508,3,FALSE)),"")</f>
        <v/>
      </c>
      <c r="AK10" s="29" t="str">
        <f>IFERROR(IF(VLOOKUP($D10,'Apr 2016'!$D$1:$Z$500,3,FALSE)=G10,"-","Wrong PO"),"new")</f>
        <v>new</v>
      </c>
      <c r="AL10" s="32" t="str">
        <f>IF(AK10="wrong PO",(VLOOKUP($D10,'Apr 2016'!$D$1:$Z$500,3,FALSE)),"")</f>
        <v/>
      </c>
      <c r="AM10" s="32" t="str">
        <f>IFERROR(IF(VLOOKUP($D10,'Mar 2016'!$D$1:$Z$500,3,FALSE)=G10,"-","Wrong PO"),"new")</f>
        <v>new</v>
      </c>
      <c r="AN10" s="32" t="str">
        <f>IF(AK10="wrong PO",(VLOOKUP($D10,'Mar 2016'!$D$1:$Z$500,3,FALSE)),"")</f>
        <v/>
      </c>
      <c r="AO10" s="32" t="str">
        <f>IFERROR(IF(VLOOKUP($D10,'Feb 2016'!$D$1:$Z$500,3,FALSE)=G10,"-","Wrong PO"),"new")</f>
        <v>new</v>
      </c>
      <c r="AP10" s="32" t="str">
        <f>IF(AK10="wrong PO",(VLOOKUP($D10,'Feb 2016'!$D$1:$Z$500,3,FALSE)),"")</f>
        <v/>
      </c>
      <c r="AQ10" s="29" t="str">
        <f>IFERROR(IF(VLOOKUP($D10,'Jan 2016'!$D$1:$Z$500,3,FALSE)=G10,"-","Wrong PO"),"new")</f>
        <v>new</v>
      </c>
      <c r="AR10" s="32" t="str">
        <f>IF(AQ10="wrong PO",(VLOOKUP($D10,'Jan 2016'!$D$1:$Z$500,3,FALSE)),"")</f>
        <v/>
      </c>
      <c r="AS10" s="29" t="str">
        <f>IFERROR(IF(VLOOKUP($D10,'Dec 2015'!$D$1:$Z$500,3,FALSE)=G10,"-","Wrong PO"),"new")</f>
        <v>new</v>
      </c>
      <c r="AT10" s="32" t="str">
        <f>IF(AS10="wrong PO",(VLOOKUP($D10,'Dec 2015'!$D$1:$Z$500,3,FALSE)),"")</f>
        <v/>
      </c>
      <c r="AU10" s="29" t="str">
        <f>IFERROR(IF(VLOOKUP($D10,'Nov 2015'!$D$1:$Z$500,3,FALSE)=G10,"-","Wrong PO"),"new")</f>
        <v>new</v>
      </c>
      <c r="AV10" s="32" t="str">
        <f>IF(AU10="wrong PO",(VLOOKUP($D10,'Nov 2015'!$D$1:$Z$500,3,FALSE)),"")</f>
        <v/>
      </c>
      <c r="AW10" s="29" t="str">
        <f>IFERROR(IF(VLOOKUP($D10,'Oct 2015'!$D$1:$Z$500,3,FALSE)=G10,"-","Wrong PO"),"new")</f>
        <v>new</v>
      </c>
      <c r="AX10" s="32" t="str">
        <f>IF(AW10="wrong PO",(VLOOKUP($D10,'Oct 2015'!$D$1:$Z$500,3,FALSE)),"")</f>
        <v/>
      </c>
      <c r="AY10" s="29" t="str">
        <f>IFERROR(IF(VLOOKUP($D10,'Sep 2015'!$D$1:$Z$500,3,FALSE)=G10,"-","Wrong PO"),"new")</f>
        <v>new</v>
      </c>
      <c r="AZ10" s="32" t="str">
        <f>IF(AY10="wrong PO",(VLOOKUP($D10,'Sep 2015'!$D$1:$Z$500,3,FALSE)),"")</f>
        <v/>
      </c>
    </row>
    <row r="11" spans="1:52">
      <c r="A11" s="2" t="s">
        <v>841</v>
      </c>
      <c r="B11" s="2" t="s">
        <v>510</v>
      </c>
      <c r="C11" s="2" t="s">
        <v>25</v>
      </c>
      <c r="D11" s="2" t="s">
        <v>147</v>
      </c>
      <c r="E11" s="2" t="s">
        <v>746</v>
      </c>
      <c r="F11" s="2">
        <v>42522</v>
      </c>
      <c r="G11" s="21" t="s">
        <v>94</v>
      </c>
      <c r="H11" s="11" t="s">
        <v>2109</v>
      </c>
      <c r="I11" s="2" t="s">
        <v>685</v>
      </c>
      <c r="J11" s="2" t="s">
        <v>747</v>
      </c>
      <c r="K11" s="2" t="s">
        <v>30</v>
      </c>
      <c r="L11" s="2" t="s">
        <v>31</v>
      </c>
      <c r="M11" s="2" t="s">
        <v>41</v>
      </c>
      <c r="N11" s="4">
        <v>9189</v>
      </c>
      <c r="O11" s="4">
        <v>19112</v>
      </c>
      <c r="P11" s="4">
        <v>9923</v>
      </c>
      <c r="Q11" s="5">
        <v>167.6987</v>
      </c>
      <c r="R11" s="4">
        <v>0</v>
      </c>
      <c r="S11" s="4">
        <v>0</v>
      </c>
      <c r="T11" s="4">
        <v>0</v>
      </c>
      <c r="U11" s="5">
        <v>0</v>
      </c>
      <c r="V11" s="5">
        <v>0</v>
      </c>
      <c r="W11" s="14">
        <v>167.7</v>
      </c>
      <c r="X11" s="14">
        <v>0</v>
      </c>
      <c r="Y11" s="14">
        <v>167.7</v>
      </c>
      <c r="Z11" s="4">
        <v>24580</v>
      </c>
      <c r="AA11" s="49" t="str">
        <f>IFERROR(IF(VLOOKUP($D11,'Year-To-Date'!$E$1:$E$322,1,FALSE)=D11,"--","Find"),"Find")</f>
        <v>--</v>
      </c>
      <c r="AB11" s="49" t="str">
        <f>IFERROR(IFERROR(VLOOKUP($D11,'Asset Group  All Assets'!$B$1:$C$500,2,FALSE),(VLOOKUP($D11,'Missing-WSU-POs'!$B$1:$D$500,3,FALSE))),"?")</f>
        <v>Needed</v>
      </c>
      <c r="AC11" s="31" t="str">
        <f t="shared" si="0"/>
        <v/>
      </c>
      <c r="AD11" s="31" t="str">
        <f t="shared" si="1"/>
        <v>Wrong PO</v>
      </c>
      <c r="AE11" s="29" t="str">
        <f>IFERROR(IF(VLOOKUP($D11,'Org July 2016 '!$D$1:$Z$500,3,FALSE)=G11,"-","Wrong PO"),"new")</f>
        <v>-</v>
      </c>
      <c r="AF11" s="32" t="str">
        <f>IF(AE11="wrong PO",(VLOOKUP($D11,'Org July 2016 '!$D$1:$Z$500,3,FALSE)),"")</f>
        <v/>
      </c>
      <c r="AG11" s="29" t="str">
        <f>IFERROR(IF(VLOOKUP($D11,'Org June 2016 '!$D$1:$Z$500,3,FALSE)=G11,"-","Wrong PO"),"new")</f>
        <v>-</v>
      </c>
      <c r="AH11" s="32" t="str">
        <f>IF(AG11="wrong PO",(VLOOKUP($D11,'Org June 2016 '!$D$1:$Z$500,3,FALSE)),"")</f>
        <v/>
      </c>
      <c r="AI11" s="29" t="str">
        <f>IFERROR(IF(VLOOKUP($D11,'May 2016'!D10:Z509,3,FALSE)=G11,"-","Wrong PO"),"new")</f>
        <v>new</v>
      </c>
      <c r="AJ11" s="32" t="str">
        <f>IF(AI11="wrong PO",(VLOOKUP($D11,'May 2016'!D10:Z509,3,FALSE)),"")</f>
        <v/>
      </c>
      <c r="AK11" s="29" t="str">
        <f>IFERROR(IF(VLOOKUP($D11,'Apr 2016'!$D$1:$Z$500,3,FALSE)=G11,"-","Wrong PO"),"new")</f>
        <v>new</v>
      </c>
      <c r="AL11" s="32" t="str">
        <f>IF(AK11="wrong PO",(VLOOKUP($D11,'Apr 2016'!$D$1:$Z$500,3,FALSE)),"")</f>
        <v/>
      </c>
      <c r="AM11" s="32" t="str">
        <f>IFERROR(IF(VLOOKUP($D11,'Mar 2016'!$D$1:$Z$500,3,FALSE)=G11,"-","Wrong PO"),"new")</f>
        <v>new</v>
      </c>
      <c r="AN11" s="32" t="str">
        <f>IF(AK11="wrong PO",(VLOOKUP($D11,'Mar 2016'!$D$1:$Z$500,3,FALSE)),"")</f>
        <v/>
      </c>
      <c r="AO11" s="32" t="str">
        <f>IFERROR(IF(VLOOKUP($D11,'Feb 2016'!$D$1:$Z$500,3,FALSE)=G11,"-","Wrong PO"),"new")</f>
        <v>new</v>
      </c>
      <c r="AP11" s="32" t="str">
        <f>IF(AK11="wrong PO",(VLOOKUP($D11,'Feb 2016'!$D$1:$Z$500,3,FALSE)),"")</f>
        <v/>
      </c>
      <c r="AQ11" s="29" t="str">
        <f>IFERROR(IF(VLOOKUP($D11,'Jan 2016'!$D$1:$Z$500,3,FALSE)=G11,"-","Wrong PO"),"new")</f>
        <v>new</v>
      </c>
      <c r="AR11" s="32" t="str">
        <f>IF(AQ11="wrong PO",(VLOOKUP($D11,'Jan 2016'!$D$1:$Z$500,3,FALSE)),"")</f>
        <v/>
      </c>
      <c r="AS11" s="29" t="str">
        <f>IFERROR(IF(VLOOKUP($D11,'Dec 2015'!$D$1:$Z$500,3,FALSE)=G11,"-","Wrong PO"),"new")</f>
        <v>new</v>
      </c>
      <c r="AT11" s="32" t="str">
        <f>IF(AS11="wrong PO",(VLOOKUP($D11,'Dec 2015'!$D$1:$Z$500,3,FALSE)),"")</f>
        <v/>
      </c>
      <c r="AU11" s="29" t="str">
        <f>IFERROR(IF(VLOOKUP($D11,'Nov 2015'!$D$1:$Z$500,3,FALSE)=G11,"-","Wrong PO"),"new")</f>
        <v>new</v>
      </c>
      <c r="AV11" s="32" t="str">
        <f>IF(AU11="wrong PO",(VLOOKUP($D11,'Nov 2015'!$D$1:$Z$500,3,FALSE)),"")</f>
        <v/>
      </c>
      <c r="AW11" s="29" t="str">
        <f>IFERROR(IF(VLOOKUP($D11,'Oct 2015'!$D$1:$Z$500,3,FALSE)=G11,"-","Wrong PO"),"new")</f>
        <v>new</v>
      </c>
      <c r="AX11" s="32" t="str">
        <f>IF(AW11="wrong PO",(VLOOKUP($D11,'Oct 2015'!$D$1:$Z$500,3,FALSE)),"")</f>
        <v/>
      </c>
      <c r="AY11" s="29" t="str">
        <f>IFERROR(IF(VLOOKUP($D11,'Sep 2015'!$D$1:$Z$500,3,FALSE)=G11,"-","Wrong PO"),"new")</f>
        <v>new</v>
      </c>
      <c r="AZ11" s="32" t="str">
        <f>IF(AY11="wrong PO",(VLOOKUP($D11,'Sep 2015'!$D$1:$Z$500,3,FALSE)),"")</f>
        <v/>
      </c>
    </row>
    <row r="12" spans="1:52">
      <c r="A12" s="2" t="s">
        <v>841</v>
      </c>
      <c r="B12" s="2" t="s">
        <v>510</v>
      </c>
      <c r="C12" s="2" t="s">
        <v>25</v>
      </c>
      <c r="D12" s="2" t="s">
        <v>148</v>
      </c>
      <c r="E12" s="2" t="s">
        <v>504</v>
      </c>
      <c r="F12" s="2">
        <v>42501</v>
      </c>
      <c r="G12" s="21" t="s">
        <v>94</v>
      </c>
      <c r="H12" s="11" t="s">
        <v>2109</v>
      </c>
      <c r="I12" s="2" t="s">
        <v>685</v>
      </c>
      <c r="J12" s="2" t="s">
        <v>381</v>
      </c>
      <c r="K12" s="2" t="s">
        <v>30</v>
      </c>
      <c r="L12" s="2" t="s">
        <v>31</v>
      </c>
      <c r="M12" s="2" t="s">
        <v>32</v>
      </c>
      <c r="N12" s="4">
        <v>7095</v>
      </c>
      <c r="O12" s="4">
        <v>8917</v>
      </c>
      <c r="P12" s="4">
        <v>1822</v>
      </c>
      <c r="Q12" s="5">
        <v>30.791799999999999</v>
      </c>
      <c r="R12" s="4">
        <v>1</v>
      </c>
      <c r="S12" s="4">
        <v>1</v>
      </c>
      <c r="T12" s="4">
        <v>0</v>
      </c>
      <c r="U12" s="5">
        <v>0</v>
      </c>
      <c r="V12" s="5">
        <v>0</v>
      </c>
      <c r="W12" s="14">
        <v>30.79</v>
      </c>
      <c r="X12" s="14">
        <v>0</v>
      </c>
      <c r="Y12" s="14">
        <v>30.79</v>
      </c>
      <c r="Z12" s="4">
        <v>24580</v>
      </c>
      <c r="AA12" s="49" t="str">
        <f>IFERROR(IF(VLOOKUP($D12,'Year-To-Date'!$E$1:$E$322,1,FALSE)=D12,"--","Find"),"Find")</f>
        <v>--</v>
      </c>
      <c r="AB12" s="49" t="str">
        <f>IFERROR(IFERROR(VLOOKUP($D12,'Asset Group  All Assets'!$B$1:$C$500,2,FALSE),(VLOOKUP($D12,'Missing-WSU-POs'!$B$1:$D$500,3,FALSE))),"?")</f>
        <v>Needed</v>
      </c>
      <c r="AC12" s="31" t="str">
        <f t="shared" si="0"/>
        <v/>
      </c>
      <c r="AD12" s="31" t="str">
        <f t="shared" si="1"/>
        <v>Wrong PO</v>
      </c>
      <c r="AE12" s="29" t="str">
        <f>IFERROR(IF(VLOOKUP($D12,'Org July 2016 '!$D$1:$Z$500,3,FALSE)=G12,"-","Wrong PO"),"new")</f>
        <v>-</v>
      </c>
      <c r="AF12" s="32" t="str">
        <f>IF(AE12="wrong PO",(VLOOKUP($D12,'Org July 2016 '!$D$1:$Z$500,3,FALSE)),"")</f>
        <v/>
      </c>
      <c r="AG12" s="29" t="str">
        <f>IFERROR(IF(VLOOKUP($D12,'Org June 2016 '!$D$1:$Z$500,3,FALSE)=G12,"-","Wrong PO"),"new")</f>
        <v>-</v>
      </c>
      <c r="AH12" s="32" t="str">
        <f>IF(AG12="wrong PO",(VLOOKUP($D12,'Org June 2016 '!$D$1:$Z$500,3,FALSE)),"")</f>
        <v/>
      </c>
      <c r="AI12" s="29" t="str">
        <f>IFERROR(IF(VLOOKUP($D12,'May 2016'!D11:Z510,3,FALSE)=G12,"-","Wrong PO"),"new")</f>
        <v>-</v>
      </c>
      <c r="AJ12" s="32" t="str">
        <f>IF(AI12="wrong PO",(VLOOKUP($D12,'May 2016'!D11:Z510,3,FALSE)),"")</f>
        <v/>
      </c>
      <c r="AK12" s="29" t="str">
        <f>IFERROR(IF(VLOOKUP($D12,'Apr 2016'!$D$1:$Z$500,3,FALSE)=G12,"-","Wrong PO"),"new")</f>
        <v>new</v>
      </c>
      <c r="AL12" s="32" t="str">
        <f>IF(AK12="wrong PO",(VLOOKUP($D12,'Apr 2016'!$D$1:$Z$500,3,FALSE)),"")</f>
        <v/>
      </c>
      <c r="AM12" s="32" t="str">
        <f>IFERROR(IF(VLOOKUP($D12,'Mar 2016'!$D$1:$Z$500,3,FALSE)=G12,"-","Wrong PO"),"new")</f>
        <v>new</v>
      </c>
      <c r="AN12" s="32" t="str">
        <f>IF(AK12="wrong PO",(VLOOKUP($D12,'Mar 2016'!$D$1:$Z$500,3,FALSE)),"")</f>
        <v/>
      </c>
      <c r="AO12" s="32" t="str">
        <f>IFERROR(IF(VLOOKUP($D12,'Feb 2016'!$D$1:$Z$500,3,FALSE)=G12,"-","Wrong PO"),"new")</f>
        <v>new</v>
      </c>
      <c r="AP12" s="32" t="str">
        <f>IF(AK12="wrong PO",(VLOOKUP($D12,'Feb 2016'!$D$1:$Z$500,3,FALSE)),"")</f>
        <v/>
      </c>
      <c r="AQ12" s="29" t="str">
        <f>IFERROR(IF(VLOOKUP($D12,'Jan 2016'!$D$1:$Z$500,3,FALSE)=G12,"-","Wrong PO"),"new")</f>
        <v>new</v>
      </c>
      <c r="AR12" s="32" t="str">
        <f>IF(AQ12="wrong PO",(VLOOKUP($D12,'Jan 2016'!$D$1:$Z$500,3,FALSE)),"")</f>
        <v/>
      </c>
      <c r="AS12" s="29" t="str">
        <f>IFERROR(IF(VLOOKUP($D12,'Dec 2015'!$D$1:$Z$500,3,FALSE)=G12,"-","Wrong PO"),"new")</f>
        <v>new</v>
      </c>
      <c r="AT12" s="32" t="str">
        <f>IF(AS12="wrong PO",(VLOOKUP($D12,'Dec 2015'!$D$1:$Z$500,3,FALSE)),"")</f>
        <v/>
      </c>
      <c r="AU12" s="29" t="str">
        <f>IFERROR(IF(VLOOKUP($D12,'Nov 2015'!$D$1:$Z$500,3,FALSE)=G12,"-","Wrong PO"),"new")</f>
        <v>new</v>
      </c>
      <c r="AV12" s="32" t="str">
        <f>IF(AU12="wrong PO",(VLOOKUP($D12,'Nov 2015'!$D$1:$Z$500,3,FALSE)),"")</f>
        <v/>
      </c>
      <c r="AW12" s="29" t="str">
        <f>IFERROR(IF(VLOOKUP($D12,'Oct 2015'!$D$1:$Z$500,3,FALSE)=G12,"-","Wrong PO"),"new")</f>
        <v>new</v>
      </c>
      <c r="AX12" s="32" t="str">
        <f>IF(AW12="wrong PO",(VLOOKUP($D12,'Oct 2015'!$D$1:$Z$500,3,FALSE)),"")</f>
        <v/>
      </c>
      <c r="AY12" s="29" t="str">
        <f>IFERROR(IF(VLOOKUP($D12,'Sep 2015'!$D$1:$Z$500,3,FALSE)=G12,"-","Wrong PO"),"new")</f>
        <v>new</v>
      </c>
      <c r="AZ12" s="32" t="str">
        <f>IF(AY12="wrong PO",(VLOOKUP($D12,'Sep 2015'!$D$1:$Z$500,3,FALSE)),"")</f>
        <v/>
      </c>
    </row>
    <row r="13" spans="1:52">
      <c r="A13" s="2" t="s">
        <v>841</v>
      </c>
      <c r="B13" s="2" t="s">
        <v>510</v>
      </c>
      <c r="C13" s="2" t="s">
        <v>25</v>
      </c>
      <c r="D13" s="2" t="s">
        <v>149</v>
      </c>
      <c r="E13" s="2" t="s">
        <v>746</v>
      </c>
      <c r="F13" s="2">
        <v>42522</v>
      </c>
      <c r="G13" s="21" t="s">
        <v>94</v>
      </c>
      <c r="H13" s="11" t="s">
        <v>2109</v>
      </c>
      <c r="I13" s="2" t="s">
        <v>685</v>
      </c>
      <c r="J13" s="2" t="s">
        <v>747</v>
      </c>
      <c r="K13" s="2" t="s">
        <v>30</v>
      </c>
      <c r="L13" s="2" t="s">
        <v>31</v>
      </c>
      <c r="M13" s="2" t="s">
        <v>41</v>
      </c>
      <c r="N13" s="4">
        <v>8861</v>
      </c>
      <c r="O13" s="4">
        <v>12827</v>
      </c>
      <c r="P13" s="4">
        <v>3966</v>
      </c>
      <c r="Q13" s="5">
        <v>67.025400000000005</v>
      </c>
      <c r="R13" s="4">
        <v>1</v>
      </c>
      <c r="S13" s="4">
        <v>1</v>
      </c>
      <c r="T13" s="4">
        <v>0</v>
      </c>
      <c r="U13" s="5">
        <v>0</v>
      </c>
      <c r="V13" s="5">
        <v>0</v>
      </c>
      <c r="W13" s="14">
        <v>67.03</v>
      </c>
      <c r="X13" s="14">
        <v>0</v>
      </c>
      <c r="Y13" s="14">
        <v>67.03</v>
      </c>
      <c r="Z13" s="4">
        <v>24580</v>
      </c>
      <c r="AA13" s="49" t="str">
        <f>IFERROR(IF(VLOOKUP($D13,'Year-To-Date'!$E$1:$E$322,1,FALSE)=D13,"--","Find"),"Find")</f>
        <v>--</v>
      </c>
      <c r="AB13" s="49" t="str">
        <f>IFERROR(IFERROR(VLOOKUP($D13,'Asset Group  All Assets'!$B$1:$C$500,2,FALSE),(VLOOKUP($D13,'Missing-WSU-POs'!$B$1:$D$500,3,FALSE))),"?")</f>
        <v>Needed</v>
      </c>
      <c r="AC13" s="31" t="str">
        <f t="shared" si="0"/>
        <v/>
      </c>
      <c r="AD13" s="31" t="str">
        <f t="shared" si="1"/>
        <v>Wrong PO</v>
      </c>
      <c r="AE13" s="29" t="str">
        <f>IFERROR(IF(VLOOKUP($D13,'Org July 2016 '!$D$1:$Z$500,3,FALSE)=G13,"-","Wrong PO"),"new")</f>
        <v>-</v>
      </c>
      <c r="AF13" s="32" t="str">
        <f>IF(AE13="wrong PO",(VLOOKUP($D13,'Org July 2016 '!$D$1:$Z$500,3,FALSE)),"")</f>
        <v/>
      </c>
      <c r="AG13" s="29" t="str">
        <f>IFERROR(IF(VLOOKUP($D13,'Org June 2016 '!$D$1:$Z$500,3,FALSE)=G13,"-","Wrong PO"),"new")</f>
        <v>-</v>
      </c>
      <c r="AH13" s="32" t="str">
        <f>IF(AG13="wrong PO",(VLOOKUP($D13,'Org June 2016 '!$D$1:$Z$500,3,FALSE)),"")</f>
        <v/>
      </c>
      <c r="AI13" s="29" t="str">
        <f>IFERROR(IF(VLOOKUP($D13,'May 2016'!D12:Z511,3,FALSE)=G13,"-","Wrong PO"),"new")</f>
        <v>new</v>
      </c>
      <c r="AJ13" s="32" t="str">
        <f>IF(AI13="wrong PO",(VLOOKUP($D13,'May 2016'!D12:Z511,3,FALSE)),"")</f>
        <v/>
      </c>
      <c r="AK13" s="29" t="str">
        <f>IFERROR(IF(VLOOKUP($D13,'Apr 2016'!$D$1:$Z$500,3,FALSE)=G13,"-","Wrong PO"),"new")</f>
        <v>new</v>
      </c>
      <c r="AL13" s="32" t="str">
        <f>IF(AK13="wrong PO",(VLOOKUP($D13,'Apr 2016'!$D$1:$Z$500,3,FALSE)),"")</f>
        <v/>
      </c>
      <c r="AM13" s="32" t="str">
        <f>IFERROR(IF(VLOOKUP($D13,'Mar 2016'!$D$1:$Z$500,3,FALSE)=G13,"-","Wrong PO"),"new")</f>
        <v>new</v>
      </c>
      <c r="AN13" s="32" t="str">
        <f>IF(AK13="wrong PO",(VLOOKUP($D13,'Mar 2016'!$D$1:$Z$500,3,FALSE)),"")</f>
        <v/>
      </c>
      <c r="AO13" s="32" t="str">
        <f>IFERROR(IF(VLOOKUP($D13,'Feb 2016'!$D$1:$Z$500,3,FALSE)=G13,"-","Wrong PO"),"new")</f>
        <v>new</v>
      </c>
      <c r="AP13" s="32" t="str">
        <f>IF(AK13="wrong PO",(VLOOKUP($D13,'Feb 2016'!$D$1:$Z$500,3,FALSE)),"")</f>
        <v/>
      </c>
      <c r="AQ13" s="29" t="str">
        <f>IFERROR(IF(VLOOKUP($D13,'Jan 2016'!$D$1:$Z$500,3,FALSE)=G13,"-","Wrong PO"),"new")</f>
        <v>new</v>
      </c>
      <c r="AR13" s="32" t="str">
        <f>IF(AQ13="wrong PO",(VLOOKUP($D13,'Jan 2016'!$D$1:$Z$500,3,FALSE)),"")</f>
        <v/>
      </c>
      <c r="AS13" s="29" t="str">
        <f>IFERROR(IF(VLOOKUP($D13,'Dec 2015'!$D$1:$Z$500,3,FALSE)=G13,"-","Wrong PO"),"new")</f>
        <v>new</v>
      </c>
      <c r="AT13" s="32" t="str">
        <f>IF(AS13="wrong PO",(VLOOKUP($D13,'Dec 2015'!$D$1:$Z$500,3,FALSE)),"")</f>
        <v/>
      </c>
      <c r="AU13" s="29" t="str">
        <f>IFERROR(IF(VLOOKUP($D13,'Nov 2015'!$D$1:$Z$500,3,FALSE)=G13,"-","Wrong PO"),"new")</f>
        <v>new</v>
      </c>
      <c r="AV13" s="32" t="str">
        <f>IF(AU13="wrong PO",(VLOOKUP($D13,'Nov 2015'!$D$1:$Z$500,3,FALSE)),"")</f>
        <v/>
      </c>
      <c r="AW13" s="29" t="str">
        <f>IFERROR(IF(VLOOKUP($D13,'Oct 2015'!$D$1:$Z$500,3,FALSE)=G13,"-","Wrong PO"),"new")</f>
        <v>new</v>
      </c>
      <c r="AX13" s="32" t="str">
        <f>IF(AW13="wrong PO",(VLOOKUP($D13,'Oct 2015'!$D$1:$Z$500,3,FALSE)),"")</f>
        <v/>
      </c>
      <c r="AY13" s="29" t="str">
        <f>IFERROR(IF(VLOOKUP($D13,'Sep 2015'!$D$1:$Z$500,3,FALSE)=G13,"-","Wrong PO"),"new")</f>
        <v>new</v>
      </c>
      <c r="AZ13" s="32" t="str">
        <f>IF(AY13="wrong PO",(VLOOKUP($D13,'Sep 2015'!$D$1:$Z$500,3,FALSE)),"")</f>
        <v/>
      </c>
    </row>
    <row r="14" spans="1:52">
      <c r="A14" s="2" t="s">
        <v>841</v>
      </c>
      <c r="B14" s="2" t="s">
        <v>510</v>
      </c>
      <c r="C14" s="2" t="s">
        <v>25</v>
      </c>
      <c r="D14" s="2" t="s">
        <v>150</v>
      </c>
      <c r="E14" s="2" t="s">
        <v>639</v>
      </c>
      <c r="F14" s="2">
        <v>42524</v>
      </c>
      <c r="G14" s="21" t="s">
        <v>94</v>
      </c>
      <c r="H14" s="11" t="s">
        <v>2109</v>
      </c>
      <c r="I14" s="2" t="s">
        <v>685</v>
      </c>
      <c r="J14" s="2" t="s">
        <v>567</v>
      </c>
      <c r="K14" s="2" t="s">
        <v>30</v>
      </c>
      <c r="L14" s="2" t="s">
        <v>31</v>
      </c>
      <c r="M14" s="2" t="s">
        <v>41</v>
      </c>
      <c r="N14" s="4">
        <v>1039</v>
      </c>
      <c r="O14" s="4">
        <v>10265</v>
      </c>
      <c r="P14" s="4">
        <v>9226</v>
      </c>
      <c r="Q14" s="5">
        <v>155.9194</v>
      </c>
      <c r="R14" s="4">
        <v>0</v>
      </c>
      <c r="S14" s="4">
        <v>0</v>
      </c>
      <c r="T14" s="4">
        <v>0</v>
      </c>
      <c r="U14" s="5">
        <v>0</v>
      </c>
      <c r="V14" s="5">
        <v>0</v>
      </c>
      <c r="W14" s="14">
        <v>155.91999999999999</v>
      </c>
      <c r="X14" s="14">
        <v>0</v>
      </c>
      <c r="Y14" s="14">
        <v>155.91999999999999</v>
      </c>
      <c r="Z14" s="4">
        <v>24580</v>
      </c>
      <c r="AA14" s="49" t="str">
        <f>IFERROR(IF(VLOOKUP($D14,'Year-To-Date'!$E$1:$E$322,1,FALSE)=D14,"--","Find"),"Find")</f>
        <v>--</v>
      </c>
      <c r="AB14" s="49" t="str">
        <f>IFERROR(IFERROR(VLOOKUP($D14,'Asset Group  All Assets'!$B$1:$C$500,2,FALSE),(VLOOKUP($D14,'Missing-WSU-POs'!$B$1:$D$500,3,FALSE))),"?")</f>
        <v>Needed</v>
      </c>
      <c r="AC14" s="31" t="str">
        <f t="shared" si="0"/>
        <v/>
      </c>
      <c r="AD14" s="31" t="str">
        <f t="shared" si="1"/>
        <v>Wrong PO</v>
      </c>
      <c r="AE14" s="29" t="str">
        <f>IFERROR(IF(VLOOKUP($D14,'Org July 2016 '!$D$1:$Z$500,3,FALSE)=G14,"-","Wrong PO"),"new")</f>
        <v>-</v>
      </c>
      <c r="AF14" s="32" t="str">
        <f>IF(AE14="wrong PO",(VLOOKUP($D14,'Org July 2016 '!$D$1:$Z$500,3,FALSE)),"")</f>
        <v/>
      </c>
      <c r="AG14" s="29" t="str">
        <f>IFERROR(IF(VLOOKUP($D14,'Org June 2016 '!$D$1:$Z$500,3,FALSE)=G14,"-","Wrong PO"),"new")</f>
        <v>-</v>
      </c>
      <c r="AH14" s="32" t="str">
        <f>IF(AG14="wrong PO",(VLOOKUP($D14,'Org June 2016 '!$D$1:$Z$500,3,FALSE)),"")</f>
        <v/>
      </c>
      <c r="AI14" s="29" t="str">
        <f>IFERROR(IF(VLOOKUP($D14,'May 2016'!D13:Z512,3,FALSE)=G14,"-","Wrong PO"),"new")</f>
        <v>new</v>
      </c>
      <c r="AJ14" s="32" t="str">
        <f>IF(AI14="wrong PO",(VLOOKUP($D14,'May 2016'!D13:Z512,3,FALSE)),"")</f>
        <v/>
      </c>
      <c r="AK14" s="29" t="str">
        <f>IFERROR(IF(VLOOKUP($D14,'Apr 2016'!$D$1:$Z$500,3,FALSE)=G14,"-","Wrong PO"),"new")</f>
        <v>new</v>
      </c>
      <c r="AL14" s="32" t="str">
        <f>IF(AK14="wrong PO",(VLOOKUP($D14,'Apr 2016'!$D$1:$Z$500,3,FALSE)),"")</f>
        <v/>
      </c>
      <c r="AM14" s="32" t="str">
        <f>IFERROR(IF(VLOOKUP($D14,'Mar 2016'!$D$1:$Z$500,3,FALSE)=G14,"-","Wrong PO"),"new")</f>
        <v>new</v>
      </c>
      <c r="AN14" s="32" t="str">
        <f>IF(AK14="wrong PO",(VLOOKUP($D14,'Mar 2016'!$D$1:$Z$500,3,FALSE)),"")</f>
        <v/>
      </c>
      <c r="AO14" s="32" t="str">
        <f>IFERROR(IF(VLOOKUP($D14,'Feb 2016'!$D$1:$Z$500,3,FALSE)=G14,"-","Wrong PO"),"new")</f>
        <v>new</v>
      </c>
      <c r="AP14" s="32" t="str">
        <f>IF(AK14="wrong PO",(VLOOKUP($D14,'Feb 2016'!$D$1:$Z$500,3,FALSE)),"")</f>
        <v/>
      </c>
      <c r="AQ14" s="29" t="str">
        <f>IFERROR(IF(VLOOKUP($D14,'Jan 2016'!$D$1:$Z$500,3,FALSE)=G14,"-","Wrong PO"),"new")</f>
        <v>new</v>
      </c>
      <c r="AR14" s="32" t="str">
        <f>IF(AQ14="wrong PO",(VLOOKUP($D14,'Jan 2016'!$D$1:$Z$500,3,FALSE)),"")</f>
        <v/>
      </c>
      <c r="AS14" s="29" t="str">
        <f>IFERROR(IF(VLOOKUP($D14,'Dec 2015'!$D$1:$Z$500,3,FALSE)=G14,"-","Wrong PO"),"new")</f>
        <v>new</v>
      </c>
      <c r="AT14" s="32" t="str">
        <f>IF(AS14="wrong PO",(VLOOKUP($D14,'Dec 2015'!$D$1:$Z$500,3,FALSE)),"")</f>
        <v/>
      </c>
      <c r="AU14" s="29" t="str">
        <f>IFERROR(IF(VLOOKUP($D14,'Nov 2015'!$D$1:$Z$500,3,FALSE)=G14,"-","Wrong PO"),"new")</f>
        <v>new</v>
      </c>
      <c r="AV14" s="32" t="str">
        <f>IF(AU14="wrong PO",(VLOOKUP($D14,'Nov 2015'!$D$1:$Z$500,3,FALSE)),"")</f>
        <v/>
      </c>
      <c r="AW14" s="29" t="str">
        <f>IFERROR(IF(VLOOKUP($D14,'Oct 2015'!$D$1:$Z$500,3,FALSE)=G14,"-","Wrong PO"),"new")</f>
        <v>new</v>
      </c>
      <c r="AX14" s="32" t="str">
        <f>IF(AW14="wrong PO",(VLOOKUP($D14,'Oct 2015'!$D$1:$Z$500,3,FALSE)),"")</f>
        <v/>
      </c>
      <c r="AY14" s="29" t="str">
        <f>IFERROR(IF(VLOOKUP($D14,'Sep 2015'!$D$1:$Z$500,3,FALSE)=G14,"-","Wrong PO"),"new")</f>
        <v>new</v>
      </c>
      <c r="AZ14" s="32" t="str">
        <f>IF(AY14="wrong PO",(VLOOKUP($D14,'Sep 2015'!$D$1:$Z$500,3,FALSE)),"")</f>
        <v/>
      </c>
    </row>
    <row r="15" spans="1:52">
      <c r="A15" s="2" t="s">
        <v>841</v>
      </c>
      <c r="B15" s="2" t="s">
        <v>510</v>
      </c>
      <c r="C15" s="2" t="s">
        <v>69</v>
      </c>
      <c r="D15" s="2" t="s">
        <v>273</v>
      </c>
      <c r="E15" s="2" t="s">
        <v>746</v>
      </c>
      <c r="F15" s="2">
        <v>42522</v>
      </c>
      <c r="G15" s="21" t="s">
        <v>94</v>
      </c>
      <c r="H15" s="11" t="s">
        <v>2109</v>
      </c>
      <c r="I15" s="2" t="s">
        <v>685</v>
      </c>
      <c r="J15" s="2" t="s">
        <v>747</v>
      </c>
      <c r="K15" s="2" t="s">
        <v>30</v>
      </c>
      <c r="L15" s="2" t="s">
        <v>31</v>
      </c>
      <c r="M15" s="2" t="s">
        <v>41</v>
      </c>
      <c r="N15" s="4">
        <v>118</v>
      </c>
      <c r="O15" s="4">
        <v>833</v>
      </c>
      <c r="P15" s="4">
        <v>715</v>
      </c>
      <c r="Q15" s="5">
        <v>12.083500000000001</v>
      </c>
      <c r="R15" s="4">
        <v>58</v>
      </c>
      <c r="S15" s="4">
        <v>184</v>
      </c>
      <c r="T15" s="4">
        <v>126</v>
      </c>
      <c r="U15" s="5">
        <v>7.5347999999999997</v>
      </c>
      <c r="V15" s="5">
        <v>0</v>
      </c>
      <c r="W15" s="14">
        <v>19.61</v>
      </c>
      <c r="X15" s="14">
        <v>0</v>
      </c>
      <c r="Y15" s="14">
        <v>19.61</v>
      </c>
      <c r="Z15" s="4">
        <v>24580</v>
      </c>
      <c r="AA15" s="49" t="str">
        <f>IFERROR(IF(VLOOKUP($D15,'Year-To-Date'!$E$1:$E$322,1,FALSE)=D15,"--","Find"),"Find")</f>
        <v>--</v>
      </c>
      <c r="AB15" s="49" t="str">
        <f>IFERROR(IFERROR(VLOOKUP($D15,'Asset Group  All Assets'!$B$1:$C$500,2,FALSE),(VLOOKUP($D15,'Missing-WSU-POs'!$B$1:$D$500,3,FALSE))),"?")</f>
        <v>Needed</v>
      </c>
      <c r="AC15" s="31" t="str">
        <f t="shared" si="0"/>
        <v/>
      </c>
      <c r="AD15" s="31" t="str">
        <f t="shared" si="1"/>
        <v>Wrong PO</v>
      </c>
      <c r="AE15" s="29" t="str">
        <f>IFERROR(IF(VLOOKUP($D15,'Org July 2016 '!$D$1:$Z$500,3,FALSE)=G15,"-","Wrong PO"),"new")</f>
        <v>-</v>
      </c>
      <c r="AF15" s="32" t="str">
        <f>IF(AE15="wrong PO",(VLOOKUP($D15,'Org July 2016 '!$D$1:$Z$500,3,FALSE)),"")</f>
        <v/>
      </c>
      <c r="AG15" s="29" t="str">
        <f>IFERROR(IF(VLOOKUP($D15,'Org June 2016 '!$D$1:$Z$500,3,FALSE)=G15,"-","Wrong PO"),"new")</f>
        <v>-</v>
      </c>
      <c r="AH15" s="32" t="str">
        <f>IF(AG15="wrong PO",(VLOOKUP($D15,'Org June 2016 '!$D$1:$Z$500,3,FALSE)),"")</f>
        <v/>
      </c>
      <c r="AI15" s="29" t="str">
        <f>IFERROR(IF(VLOOKUP($D15,'May 2016'!D14:Z513,3,FALSE)=G15,"-","Wrong PO"),"new")</f>
        <v>new</v>
      </c>
      <c r="AJ15" s="32" t="str">
        <f>IF(AI15="wrong PO",(VLOOKUP($D15,'May 2016'!D14:Z513,3,FALSE)),"")</f>
        <v/>
      </c>
      <c r="AK15" s="29" t="str">
        <f>IFERROR(IF(VLOOKUP($D15,'Apr 2016'!$D$1:$Z$500,3,FALSE)=G15,"-","Wrong PO"),"new")</f>
        <v>new</v>
      </c>
      <c r="AL15" s="32" t="str">
        <f>IF(AK15="wrong PO",(VLOOKUP($D15,'Apr 2016'!$D$1:$Z$500,3,FALSE)),"")</f>
        <v/>
      </c>
      <c r="AM15" s="32" t="str">
        <f>IFERROR(IF(VLOOKUP($D15,'Mar 2016'!$D$1:$Z$500,3,FALSE)=G15,"-","Wrong PO"),"new")</f>
        <v>new</v>
      </c>
      <c r="AN15" s="32" t="str">
        <f>IF(AK15="wrong PO",(VLOOKUP($D15,'Mar 2016'!$D$1:$Z$500,3,FALSE)),"")</f>
        <v/>
      </c>
      <c r="AO15" s="32" t="str">
        <f>IFERROR(IF(VLOOKUP($D15,'Feb 2016'!$D$1:$Z$500,3,FALSE)=G15,"-","Wrong PO"),"new")</f>
        <v>new</v>
      </c>
      <c r="AP15" s="32" t="str">
        <f>IF(AK15="wrong PO",(VLOOKUP($D15,'Feb 2016'!$D$1:$Z$500,3,FALSE)),"")</f>
        <v/>
      </c>
      <c r="AQ15" s="29" t="str">
        <f>IFERROR(IF(VLOOKUP($D15,'Jan 2016'!$D$1:$Z$500,3,FALSE)=G15,"-","Wrong PO"),"new")</f>
        <v>new</v>
      </c>
      <c r="AR15" s="32" t="str">
        <f>IF(AQ15="wrong PO",(VLOOKUP($D15,'Jan 2016'!$D$1:$Z$500,3,FALSE)),"")</f>
        <v/>
      </c>
      <c r="AS15" s="29" t="str">
        <f>IFERROR(IF(VLOOKUP($D15,'Dec 2015'!$D$1:$Z$500,3,FALSE)=G15,"-","Wrong PO"),"new")</f>
        <v>new</v>
      </c>
      <c r="AT15" s="32" t="str">
        <f>IF(AS15="wrong PO",(VLOOKUP($D15,'Dec 2015'!$D$1:$Z$500,3,FALSE)),"")</f>
        <v/>
      </c>
      <c r="AU15" s="29" t="str">
        <f>IFERROR(IF(VLOOKUP($D15,'Nov 2015'!$D$1:$Z$500,3,FALSE)=G15,"-","Wrong PO"),"new")</f>
        <v>new</v>
      </c>
      <c r="AV15" s="32" t="str">
        <f>IF(AU15="wrong PO",(VLOOKUP($D15,'Nov 2015'!$D$1:$Z$500,3,FALSE)),"")</f>
        <v/>
      </c>
      <c r="AW15" s="29" t="str">
        <f>IFERROR(IF(VLOOKUP($D15,'Oct 2015'!$D$1:$Z$500,3,FALSE)=G15,"-","Wrong PO"),"new")</f>
        <v>new</v>
      </c>
      <c r="AX15" s="32" t="str">
        <f>IF(AW15="wrong PO",(VLOOKUP($D15,'Oct 2015'!$D$1:$Z$500,3,FALSE)),"")</f>
        <v/>
      </c>
      <c r="AY15" s="29" t="str">
        <f>IFERROR(IF(VLOOKUP($D15,'Sep 2015'!$D$1:$Z$500,3,FALSE)=G15,"-","Wrong PO"),"new")</f>
        <v>new</v>
      </c>
      <c r="AZ15" s="32" t="str">
        <f>IF(AY15="wrong PO",(VLOOKUP($D15,'Sep 2015'!$D$1:$Z$500,3,FALSE)),"")</f>
        <v/>
      </c>
    </row>
    <row r="16" spans="1:52">
      <c r="A16" s="2" t="s">
        <v>841</v>
      </c>
      <c r="B16" s="2" t="s">
        <v>510</v>
      </c>
      <c r="C16" s="2" t="s">
        <v>729</v>
      </c>
      <c r="D16" s="2" t="s">
        <v>350</v>
      </c>
      <c r="E16" s="2" t="s">
        <v>67</v>
      </c>
      <c r="F16" s="2">
        <v>42501</v>
      </c>
      <c r="G16" s="21" t="s">
        <v>847</v>
      </c>
      <c r="H16" s="11" t="s">
        <v>2109</v>
      </c>
      <c r="I16" s="2" t="s">
        <v>94</v>
      </c>
      <c r="J16" s="2" t="s">
        <v>722</v>
      </c>
      <c r="K16" s="2" t="s">
        <v>394</v>
      </c>
      <c r="L16" s="2" t="s">
        <v>31</v>
      </c>
      <c r="M16" s="2" t="s">
        <v>382</v>
      </c>
      <c r="N16" s="4">
        <v>3991</v>
      </c>
      <c r="O16" s="4">
        <v>4385</v>
      </c>
      <c r="P16" s="4">
        <v>394</v>
      </c>
      <c r="Q16" s="5">
        <v>10.835000000000001</v>
      </c>
      <c r="R16" s="4">
        <v>10</v>
      </c>
      <c r="S16" s="4">
        <v>10</v>
      </c>
      <c r="T16" s="4">
        <v>0</v>
      </c>
      <c r="U16" s="5">
        <v>0</v>
      </c>
      <c r="V16" s="5">
        <v>0</v>
      </c>
      <c r="W16" s="14">
        <v>10.84</v>
      </c>
      <c r="X16" s="14">
        <v>0</v>
      </c>
      <c r="Y16" s="14">
        <v>10.84</v>
      </c>
      <c r="Z16" s="4">
        <v>24580</v>
      </c>
      <c r="AA16" s="49" t="str">
        <f>IFERROR(IF(VLOOKUP($D16,'Year-To-Date'!$E$1:$E$322,1,FALSE)=D16,"--","Find"),"Find")</f>
        <v>--</v>
      </c>
      <c r="AB16" s="49" t="str">
        <f>IFERROR(IFERROR(VLOOKUP($D16,'Asset Group  All Assets'!$B$1:$C$500,2,FALSE),(VLOOKUP($D16,'Missing-WSU-POs'!$B$1:$D$500,3,FALSE))),"?")</f>
        <v>Needed</v>
      </c>
      <c r="AC16" s="31" t="str">
        <f t="shared" si="0"/>
        <v xml:space="preserve"> </v>
      </c>
      <c r="AD16" s="31" t="str">
        <f t="shared" si="1"/>
        <v>Wrong PO</v>
      </c>
      <c r="AE16" s="29" t="str">
        <f>IFERROR(IF(VLOOKUP($D16,'Org July 2016 '!$D$1:$Z$500,3,FALSE)=G16,"-","Wrong PO"),"new")</f>
        <v>Wrong PO</v>
      </c>
      <c r="AF16" s="32">
        <f>IF(AE16="wrong PO",(VLOOKUP($D16,'Org July 2016 '!$D$1:$Z$500,3,FALSE)),"")</f>
        <v>0</v>
      </c>
      <c r="AG16" s="29" t="str">
        <f>IFERROR(IF(VLOOKUP($D16,'Org June 2016 '!$D$1:$Z$500,3,FALSE)=G16,"-","Wrong PO"),"new")</f>
        <v>Wrong PO</v>
      </c>
      <c r="AH16" s="32">
        <f>IF(AG16="wrong PO",(VLOOKUP($D16,'Org June 2016 '!$D$1:$Z$500,3,FALSE)),"")</f>
        <v>0</v>
      </c>
      <c r="AI16" s="29" t="str">
        <f>IFERROR(IF(VLOOKUP($D16,'May 2016'!D15:Z514,3,FALSE)=G16,"-","Wrong PO"),"new")</f>
        <v>new</v>
      </c>
      <c r="AJ16" s="32" t="str">
        <f>IF(AI16="wrong PO",(VLOOKUP($D16,'May 2016'!D15:Z514,3,FALSE)),"")</f>
        <v/>
      </c>
      <c r="AK16" s="29" t="str">
        <f>IFERROR(IF(VLOOKUP($D16,'Apr 2016'!$D$1:$Z$500,3,FALSE)=G16,"-","Wrong PO"),"new")</f>
        <v>new</v>
      </c>
      <c r="AL16" s="32" t="str">
        <f>IF(AK16="wrong PO",(VLOOKUP($D16,'Apr 2016'!$D$1:$Z$500,3,FALSE)),"")</f>
        <v/>
      </c>
      <c r="AM16" s="32" t="str">
        <f>IFERROR(IF(VLOOKUP($D16,'Mar 2016'!$D$1:$Z$500,3,FALSE)=G16,"-","Wrong PO"),"new")</f>
        <v>new</v>
      </c>
      <c r="AN16" s="32" t="str">
        <f>IF(AK16="wrong PO",(VLOOKUP($D16,'Mar 2016'!$D$1:$Z$500,3,FALSE)),"")</f>
        <v/>
      </c>
      <c r="AO16" s="32" t="str">
        <f>IFERROR(IF(VLOOKUP($D16,'Feb 2016'!$D$1:$Z$500,3,FALSE)=G16,"-","Wrong PO"),"new")</f>
        <v>new</v>
      </c>
      <c r="AP16" s="32" t="str">
        <f>IF(AK16="wrong PO",(VLOOKUP($D16,'Feb 2016'!$D$1:$Z$500,3,FALSE)),"")</f>
        <v/>
      </c>
      <c r="AQ16" s="29" t="str">
        <f>IFERROR(IF(VLOOKUP($D16,'Jan 2016'!$D$1:$Z$500,3,FALSE)=G16,"-","Wrong PO"),"new")</f>
        <v>new</v>
      </c>
      <c r="AR16" s="32" t="str">
        <f>IF(AQ16="wrong PO",(VLOOKUP($D16,'Jan 2016'!$D$1:$Z$500,3,FALSE)),"")</f>
        <v/>
      </c>
      <c r="AS16" s="29" t="str">
        <f>IFERROR(IF(VLOOKUP($D16,'Dec 2015'!$D$1:$Z$500,3,FALSE)=G16,"-","Wrong PO"),"new")</f>
        <v>new</v>
      </c>
      <c r="AT16" s="32" t="str">
        <f>IF(AS16="wrong PO",(VLOOKUP($D16,'Dec 2015'!$D$1:$Z$500,3,FALSE)),"")</f>
        <v/>
      </c>
      <c r="AU16" s="29" t="str">
        <f>IFERROR(IF(VLOOKUP($D16,'Nov 2015'!$D$1:$Z$500,3,FALSE)=G16,"-","Wrong PO"),"new")</f>
        <v>new</v>
      </c>
      <c r="AV16" s="32" t="str">
        <f>IF(AU16="wrong PO",(VLOOKUP($D16,'Nov 2015'!$D$1:$Z$500,3,FALSE)),"")</f>
        <v/>
      </c>
      <c r="AW16" s="29" t="str">
        <f>IFERROR(IF(VLOOKUP($D16,'Oct 2015'!$D$1:$Z$500,3,FALSE)=G16,"-","Wrong PO"),"new")</f>
        <v>new</v>
      </c>
      <c r="AX16" s="32" t="str">
        <f>IF(AW16="wrong PO",(VLOOKUP($D16,'Oct 2015'!$D$1:$Z$500,3,FALSE)),"")</f>
        <v/>
      </c>
      <c r="AY16" s="29" t="str">
        <f>IFERROR(IF(VLOOKUP($D16,'Sep 2015'!$D$1:$Z$500,3,FALSE)=G16,"-","Wrong PO"),"new")</f>
        <v>new</v>
      </c>
      <c r="AZ16" s="32" t="str">
        <f>IF(AY16="wrong PO",(VLOOKUP($D16,'Sep 2015'!$D$1:$Z$500,3,FALSE)),"")</f>
        <v/>
      </c>
    </row>
    <row r="17" spans="1:52">
      <c r="A17" s="2" t="s">
        <v>841</v>
      </c>
      <c r="B17" s="2" t="s">
        <v>510</v>
      </c>
      <c r="C17" s="2" t="s">
        <v>56</v>
      </c>
      <c r="D17" s="2" t="s">
        <v>218</v>
      </c>
      <c r="E17" s="2" t="s">
        <v>719</v>
      </c>
      <c r="F17" s="2">
        <v>42444</v>
      </c>
      <c r="G17" s="21" t="s">
        <v>94</v>
      </c>
      <c r="H17" s="11" t="s">
        <v>2109</v>
      </c>
      <c r="I17" s="2" t="s">
        <v>39</v>
      </c>
      <c r="J17" s="2" t="s">
        <v>720</v>
      </c>
      <c r="K17" s="2" t="s">
        <v>30</v>
      </c>
      <c r="L17" s="2" t="s">
        <v>31</v>
      </c>
      <c r="M17" s="2" t="s">
        <v>32</v>
      </c>
      <c r="N17" s="4">
        <v>5245</v>
      </c>
      <c r="O17" s="4">
        <v>6734</v>
      </c>
      <c r="P17" s="4">
        <v>1489</v>
      </c>
      <c r="Q17" s="5">
        <v>25.164100000000001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25.16</v>
      </c>
      <c r="X17" s="14">
        <v>0</v>
      </c>
      <c r="Y17" s="14">
        <v>25.16</v>
      </c>
      <c r="Z17" s="4">
        <v>24580</v>
      </c>
      <c r="AA17" s="49" t="str">
        <f>IFERROR(IF(VLOOKUP($D17,'Year-To-Date'!$E$1:$E$322,1,FALSE)=D17,"--","Find"),"Find")</f>
        <v>--</v>
      </c>
      <c r="AB17" s="49" t="str">
        <f>IFERROR(IFERROR(VLOOKUP($D17,'Asset Group  All Assets'!$B$1:$C$500,2,FALSE),(VLOOKUP($D17,'Missing-WSU-POs'!$B$1:$D$500,3,FALSE))),"?")</f>
        <v>Needed</v>
      </c>
      <c r="AC17" s="31" t="str">
        <f t="shared" si="0"/>
        <v/>
      </c>
      <c r="AD17" s="31" t="str">
        <f t="shared" si="1"/>
        <v>Wrong PO</v>
      </c>
      <c r="AE17" s="29" t="str">
        <f>IFERROR(IF(VLOOKUP($D17,'Org July 2016 '!$D$1:$Z$500,3,FALSE)=G17,"-","Wrong PO"),"new")</f>
        <v>-</v>
      </c>
      <c r="AF17" s="32" t="str">
        <f>IF(AE17="wrong PO",(VLOOKUP($D17,'Org July 2016 '!$D$1:$Z$500,3,FALSE)),"")</f>
        <v/>
      </c>
      <c r="AG17" s="29" t="str">
        <f>IFERROR(IF(VLOOKUP($D17,'Org June 2016 '!$D$1:$Z$500,3,FALSE)=G17,"-","Wrong PO"),"new")</f>
        <v>-</v>
      </c>
      <c r="AH17" s="32" t="str">
        <f>IF(AG17="wrong PO",(VLOOKUP($D17,'Org June 2016 '!$D$1:$Z$500,3,FALSE)),"")</f>
        <v/>
      </c>
      <c r="AI17" s="29" t="str">
        <f>IFERROR(IF(VLOOKUP($D17,'May 2016'!D16:Z515,3,FALSE)=G17,"-","Wrong PO"),"new")</f>
        <v>-</v>
      </c>
      <c r="AJ17" s="32" t="str">
        <f>IF(AI17="wrong PO",(VLOOKUP($D17,'May 2016'!D16:Z515,3,FALSE)),"")</f>
        <v/>
      </c>
      <c r="AK17" s="29" t="str">
        <f>IFERROR(IF(VLOOKUP($D17,'Apr 2016'!$D$1:$Z$500,3,FALSE)=G17,"-","Wrong PO"),"new")</f>
        <v>new</v>
      </c>
      <c r="AL17" s="32" t="str">
        <f>IF(AK17="wrong PO",(VLOOKUP($D17,'Apr 2016'!$D$1:$Z$500,3,FALSE)),"")</f>
        <v/>
      </c>
      <c r="AM17" s="32" t="str">
        <f>IFERROR(IF(VLOOKUP($D17,'Mar 2016'!$D$1:$Z$500,3,FALSE)=G17,"-","Wrong PO"),"new")</f>
        <v>-</v>
      </c>
      <c r="AN17" s="32" t="str">
        <f>IF(AK17="wrong PO",(VLOOKUP($D17,'Mar 2016'!$D$1:$Z$500,3,FALSE)),"")</f>
        <v/>
      </c>
      <c r="AO17" s="32" t="str">
        <f>IFERROR(IF(VLOOKUP($D17,'Feb 2016'!$D$1:$Z$500,3,FALSE)=G17,"-","Wrong PO"),"new")</f>
        <v>new</v>
      </c>
      <c r="AP17" s="32" t="str">
        <f>IF(AK17="wrong PO",(VLOOKUP($D17,'Feb 2016'!$D$1:$Z$500,3,FALSE)),"")</f>
        <v/>
      </c>
      <c r="AQ17" s="29" t="str">
        <f>IFERROR(IF(VLOOKUP($D17,'Jan 2016'!$D$1:$Z$500,3,FALSE)=G17,"-","Wrong PO"),"new")</f>
        <v>new</v>
      </c>
      <c r="AR17" s="32" t="str">
        <f>IF(AQ17="wrong PO",(VLOOKUP($D17,'Jan 2016'!$D$1:$Z$500,3,FALSE)),"")</f>
        <v/>
      </c>
      <c r="AS17" s="29" t="str">
        <f>IFERROR(IF(VLOOKUP($D17,'Dec 2015'!$D$1:$Z$500,3,FALSE)=G17,"-","Wrong PO"),"new")</f>
        <v>new</v>
      </c>
      <c r="AT17" s="32" t="str">
        <f>IF(AS17="wrong PO",(VLOOKUP($D17,'Dec 2015'!$D$1:$Z$500,3,FALSE)),"")</f>
        <v/>
      </c>
      <c r="AU17" s="29" t="str">
        <f>IFERROR(IF(VLOOKUP($D17,'Nov 2015'!$D$1:$Z$500,3,FALSE)=G17,"-","Wrong PO"),"new")</f>
        <v>new</v>
      </c>
      <c r="AV17" s="32" t="str">
        <f>IF(AU17="wrong PO",(VLOOKUP($D17,'Nov 2015'!$D$1:$Z$500,3,FALSE)),"")</f>
        <v/>
      </c>
      <c r="AW17" s="29" t="str">
        <f>IFERROR(IF(VLOOKUP($D17,'Oct 2015'!$D$1:$Z$500,3,FALSE)=G17,"-","Wrong PO"),"new")</f>
        <v>new</v>
      </c>
      <c r="AX17" s="32" t="str">
        <f>IF(AW17="wrong PO",(VLOOKUP($D17,'Oct 2015'!$D$1:$Z$500,3,FALSE)),"")</f>
        <v/>
      </c>
      <c r="AY17" s="29" t="str">
        <f>IFERROR(IF(VLOOKUP($D17,'Sep 2015'!$D$1:$Z$500,3,FALSE)=G17,"-","Wrong PO"),"new")</f>
        <v>new</v>
      </c>
      <c r="AZ17" s="32" t="str">
        <f>IF(AY17="wrong PO",(VLOOKUP($D17,'Sep 2015'!$D$1:$Z$500,3,FALSE)),"")</f>
        <v/>
      </c>
    </row>
    <row r="18" spans="1:52">
      <c r="A18" s="2" t="s">
        <v>841</v>
      </c>
      <c r="B18" s="2" t="s">
        <v>510</v>
      </c>
      <c r="C18" s="2" t="s">
        <v>56</v>
      </c>
      <c r="D18" s="2" t="s">
        <v>222</v>
      </c>
      <c r="E18" s="2" t="s">
        <v>767</v>
      </c>
      <c r="F18" s="2">
        <v>42536</v>
      </c>
      <c r="G18" s="21" t="s">
        <v>94</v>
      </c>
      <c r="H18" s="11" t="s">
        <v>2109</v>
      </c>
      <c r="I18" s="2" t="s">
        <v>39</v>
      </c>
      <c r="J18" s="2" t="s">
        <v>417</v>
      </c>
      <c r="K18" s="2" t="s">
        <v>30</v>
      </c>
      <c r="L18" s="2" t="s">
        <v>31</v>
      </c>
      <c r="M18" s="2" t="s">
        <v>32</v>
      </c>
      <c r="N18" s="4">
        <v>1644</v>
      </c>
      <c r="O18" s="4">
        <v>3531</v>
      </c>
      <c r="P18" s="4">
        <v>1887</v>
      </c>
      <c r="Q18" s="5">
        <v>31.8903</v>
      </c>
      <c r="R18" s="4">
        <v>1</v>
      </c>
      <c r="S18" s="4">
        <v>1</v>
      </c>
      <c r="T18" s="4">
        <v>0</v>
      </c>
      <c r="U18" s="5">
        <v>0</v>
      </c>
      <c r="V18" s="5">
        <v>0</v>
      </c>
      <c r="W18" s="14">
        <v>31.89</v>
      </c>
      <c r="X18" s="14">
        <v>0</v>
      </c>
      <c r="Y18" s="14">
        <v>31.89</v>
      </c>
      <c r="Z18" s="4">
        <v>24580</v>
      </c>
      <c r="AA18" s="49" t="str">
        <f>IFERROR(IF(VLOOKUP($D18,'Year-To-Date'!$E$1:$E$322,1,FALSE)=D18,"--","Find"),"Find")</f>
        <v>--</v>
      </c>
      <c r="AB18" s="49" t="str">
        <f>IFERROR(IFERROR(VLOOKUP($D18,'Asset Group  All Assets'!$B$1:$C$500,2,FALSE),(VLOOKUP($D18,'Missing-WSU-POs'!$B$1:$D$500,3,FALSE))),"?")</f>
        <v>Needed</v>
      </c>
      <c r="AC18" s="31" t="str">
        <f t="shared" si="0"/>
        <v/>
      </c>
      <c r="AD18" s="31" t="str">
        <f t="shared" si="1"/>
        <v>Wrong PO</v>
      </c>
      <c r="AE18" s="29" t="str">
        <f>IFERROR(IF(VLOOKUP($D18,'Org July 2016 '!$D$1:$Z$500,3,FALSE)=G18,"-","Wrong PO"),"new")</f>
        <v>-</v>
      </c>
      <c r="AF18" s="32" t="str">
        <f>IF(AE18="wrong PO",(VLOOKUP($D18,'Org July 2016 '!$D$1:$Z$500,3,FALSE)),"")</f>
        <v/>
      </c>
      <c r="AG18" s="29" t="str">
        <f>IFERROR(IF(VLOOKUP($D18,'Org June 2016 '!$D$1:$Z$500,3,FALSE)=G18,"-","Wrong PO"),"new")</f>
        <v>-</v>
      </c>
      <c r="AH18" s="32" t="str">
        <f>IF(AG18="wrong PO",(VLOOKUP($D18,'Org June 2016 '!$D$1:$Z$500,3,FALSE)),"")</f>
        <v/>
      </c>
      <c r="AI18" s="29" t="str">
        <f>IFERROR(IF(VLOOKUP($D18,'May 2016'!D17:Z516,3,FALSE)=G18,"-","Wrong PO"),"new")</f>
        <v>new</v>
      </c>
      <c r="AJ18" s="32" t="str">
        <f>IF(AI18="wrong PO",(VLOOKUP($D18,'May 2016'!D17:Z516,3,FALSE)),"")</f>
        <v/>
      </c>
      <c r="AK18" s="29" t="str">
        <f>IFERROR(IF(VLOOKUP($D18,'Apr 2016'!$D$1:$Z$500,3,FALSE)=G18,"-","Wrong PO"),"new")</f>
        <v>new</v>
      </c>
      <c r="AL18" s="32" t="str">
        <f>IF(AK18="wrong PO",(VLOOKUP($D18,'Apr 2016'!$D$1:$Z$500,3,FALSE)),"")</f>
        <v/>
      </c>
      <c r="AM18" s="32" t="str">
        <f>IFERROR(IF(VLOOKUP($D18,'Mar 2016'!$D$1:$Z$500,3,FALSE)=G18,"-","Wrong PO"),"new")</f>
        <v>new</v>
      </c>
      <c r="AN18" s="32" t="str">
        <f>IF(AK18="wrong PO",(VLOOKUP($D18,'Mar 2016'!$D$1:$Z$500,3,FALSE)),"")</f>
        <v/>
      </c>
      <c r="AO18" s="32" t="str">
        <f>IFERROR(IF(VLOOKUP($D18,'Feb 2016'!$D$1:$Z$500,3,FALSE)=G18,"-","Wrong PO"),"new")</f>
        <v>new</v>
      </c>
      <c r="AP18" s="32" t="str">
        <f>IF(AK18="wrong PO",(VLOOKUP($D18,'Feb 2016'!$D$1:$Z$500,3,FALSE)),"")</f>
        <v/>
      </c>
      <c r="AQ18" s="29" t="str">
        <f>IFERROR(IF(VLOOKUP($D18,'Jan 2016'!$D$1:$Z$500,3,FALSE)=G18,"-","Wrong PO"),"new")</f>
        <v>new</v>
      </c>
      <c r="AR18" s="32" t="str">
        <f>IF(AQ18="wrong PO",(VLOOKUP($D18,'Jan 2016'!$D$1:$Z$500,3,FALSE)),"")</f>
        <v/>
      </c>
      <c r="AS18" s="29" t="str">
        <f>IFERROR(IF(VLOOKUP($D18,'Dec 2015'!$D$1:$Z$500,3,FALSE)=G18,"-","Wrong PO"),"new")</f>
        <v>new</v>
      </c>
      <c r="AT18" s="32" t="str">
        <f>IF(AS18="wrong PO",(VLOOKUP($D18,'Dec 2015'!$D$1:$Z$500,3,FALSE)),"")</f>
        <v/>
      </c>
      <c r="AU18" s="29" t="str">
        <f>IFERROR(IF(VLOOKUP($D18,'Nov 2015'!$D$1:$Z$500,3,FALSE)=G18,"-","Wrong PO"),"new")</f>
        <v>new</v>
      </c>
      <c r="AV18" s="32" t="str">
        <f>IF(AU18="wrong PO",(VLOOKUP($D18,'Nov 2015'!$D$1:$Z$500,3,FALSE)),"")</f>
        <v/>
      </c>
      <c r="AW18" s="29" t="str">
        <f>IFERROR(IF(VLOOKUP($D18,'Oct 2015'!$D$1:$Z$500,3,FALSE)=G18,"-","Wrong PO"),"new")</f>
        <v>new</v>
      </c>
      <c r="AX18" s="32" t="str">
        <f>IF(AW18="wrong PO",(VLOOKUP($D18,'Oct 2015'!$D$1:$Z$500,3,FALSE)),"")</f>
        <v/>
      </c>
      <c r="AY18" s="29" t="str">
        <f>IFERROR(IF(VLOOKUP($D18,'Sep 2015'!$D$1:$Z$500,3,FALSE)=G18,"-","Wrong PO"),"new")</f>
        <v>new</v>
      </c>
      <c r="AZ18" s="32" t="str">
        <f>IF(AY18="wrong PO",(VLOOKUP($D18,'Sep 2015'!$D$1:$Z$500,3,FALSE)),"")</f>
        <v/>
      </c>
    </row>
    <row r="19" spans="1:52">
      <c r="A19" s="2" t="s">
        <v>841</v>
      </c>
      <c r="B19" s="2" t="s">
        <v>510</v>
      </c>
      <c r="C19" s="2" t="s">
        <v>766</v>
      </c>
      <c r="D19" s="2" t="s">
        <v>223</v>
      </c>
      <c r="E19" s="2" t="s">
        <v>746</v>
      </c>
      <c r="F19" s="2">
        <v>42526</v>
      </c>
      <c r="G19" s="21" t="s">
        <v>94</v>
      </c>
      <c r="H19" s="11" t="s">
        <v>2109</v>
      </c>
      <c r="I19" s="2" t="s">
        <v>94</v>
      </c>
      <c r="J19" s="2" t="s">
        <v>747</v>
      </c>
      <c r="K19" s="2" t="s">
        <v>30</v>
      </c>
      <c r="L19" s="2" t="s">
        <v>31</v>
      </c>
      <c r="M19" s="2" t="s">
        <v>378</v>
      </c>
      <c r="N19" s="4">
        <v>500</v>
      </c>
      <c r="O19" s="4">
        <v>503</v>
      </c>
      <c r="P19" s="4">
        <v>3</v>
      </c>
      <c r="Q19" s="14">
        <v>8.2500000000000004E-2</v>
      </c>
      <c r="R19" s="4">
        <v>2350</v>
      </c>
      <c r="S19" s="4">
        <v>2467</v>
      </c>
      <c r="T19" s="4">
        <v>117</v>
      </c>
      <c r="U19" s="5">
        <v>9.6524999999999999</v>
      </c>
      <c r="V19" s="5">
        <v>0</v>
      </c>
      <c r="W19" s="14">
        <v>9.73</v>
      </c>
      <c r="X19" s="14">
        <v>0</v>
      </c>
      <c r="Y19" s="14">
        <v>9.73</v>
      </c>
      <c r="Z19" s="4">
        <v>24580</v>
      </c>
      <c r="AA19" s="49" t="str">
        <f>IFERROR(IF(VLOOKUP($D19,'Year-To-Date'!$E$1:$E$322,1,FALSE)=D19,"--","Find"),"Find")</f>
        <v>--</v>
      </c>
      <c r="AB19" s="49" t="str">
        <f>IFERROR(IFERROR(VLOOKUP($D19,'Asset Group  All Assets'!$B$1:$C$500,2,FALSE),(VLOOKUP($D19,'Missing-WSU-POs'!$B$1:$D$500,3,FALSE))),"?")</f>
        <v>Needed</v>
      </c>
      <c r="AC19" s="31" t="str">
        <f t="shared" si="0"/>
        <v/>
      </c>
      <c r="AD19" s="31" t="str">
        <f t="shared" si="1"/>
        <v>Wrong PO</v>
      </c>
      <c r="AE19" s="29" t="str">
        <f>IFERROR(IF(VLOOKUP($D19,'Org July 2016 '!$D$1:$Z$500,3,FALSE)=G19,"-","Wrong PO"),"new")</f>
        <v>-</v>
      </c>
      <c r="AF19" s="32" t="str">
        <f>IF(AE19="wrong PO",(VLOOKUP($D19,'Org July 2016 '!$D$1:$Z$500,3,FALSE)),"")</f>
        <v/>
      </c>
      <c r="AG19" s="29" t="str">
        <f>IFERROR(IF(VLOOKUP($D19,'Org June 2016 '!$D$1:$Z$500,3,FALSE)=G19,"-","Wrong PO"),"new")</f>
        <v>-</v>
      </c>
      <c r="AH19" s="32" t="str">
        <f>IF(AG19="wrong PO",(VLOOKUP($D19,'Org June 2016 '!$D$1:$Z$500,3,FALSE)),"")</f>
        <v/>
      </c>
      <c r="AI19" s="29" t="str">
        <f>IFERROR(IF(VLOOKUP($D19,'May 2016'!D18:Z517,3,FALSE)=G19,"-","Wrong PO"),"new")</f>
        <v>new</v>
      </c>
      <c r="AJ19" s="32" t="str">
        <f>IF(AI19="wrong PO",(VLOOKUP($D19,'May 2016'!D18:Z517,3,FALSE)),"")</f>
        <v/>
      </c>
      <c r="AK19" s="29" t="str">
        <f>IFERROR(IF(VLOOKUP($D19,'Apr 2016'!$D$1:$Z$500,3,FALSE)=G19,"-","Wrong PO"),"new")</f>
        <v>new</v>
      </c>
      <c r="AL19" s="32" t="str">
        <f>IF(AK19="wrong PO",(VLOOKUP($D19,'Apr 2016'!$D$1:$Z$500,3,FALSE)),"")</f>
        <v/>
      </c>
      <c r="AM19" s="32" t="str">
        <f>IFERROR(IF(VLOOKUP($D19,'Mar 2016'!$D$1:$Z$500,3,FALSE)=G19,"-","Wrong PO"),"new")</f>
        <v>new</v>
      </c>
      <c r="AN19" s="32" t="str">
        <f>IF(AK19="wrong PO",(VLOOKUP($D19,'Mar 2016'!$D$1:$Z$500,3,FALSE)),"")</f>
        <v/>
      </c>
      <c r="AO19" s="32" t="str">
        <f>IFERROR(IF(VLOOKUP($D19,'Feb 2016'!$D$1:$Z$500,3,FALSE)=G19,"-","Wrong PO"),"new")</f>
        <v>new</v>
      </c>
      <c r="AP19" s="32" t="str">
        <f>IF(AK19="wrong PO",(VLOOKUP($D19,'Feb 2016'!$D$1:$Z$500,3,FALSE)),"")</f>
        <v/>
      </c>
      <c r="AQ19" s="29" t="str">
        <f>IFERROR(IF(VLOOKUP($D19,'Jan 2016'!$D$1:$Z$500,3,FALSE)=G19,"-","Wrong PO"),"new")</f>
        <v>new</v>
      </c>
      <c r="AR19" s="32" t="str">
        <f>IF(AQ19="wrong PO",(VLOOKUP($D19,'Jan 2016'!$D$1:$Z$500,3,FALSE)),"")</f>
        <v/>
      </c>
      <c r="AS19" s="29" t="str">
        <f>IFERROR(IF(VLOOKUP($D19,'Dec 2015'!$D$1:$Z$500,3,FALSE)=G19,"-","Wrong PO"),"new")</f>
        <v>new</v>
      </c>
      <c r="AT19" s="32" t="str">
        <f>IF(AS19="wrong PO",(VLOOKUP($D19,'Dec 2015'!$D$1:$Z$500,3,FALSE)),"")</f>
        <v/>
      </c>
      <c r="AU19" s="29" t="str">
        <f>IFERROR(IF(VLOOKUP($D19,'Nov 2015'!$D$1:$Z$500,3,FALSE)=G19,"-","Wrong PO"),"new")</f>
        <v>new</v>
      </c>
      <c r="AV19" s="32" t="str">
        <f>IF(AU19="wrong PO",(VLOOKUP($D19,'Nov 2015'!$D$1:$Z$500,3,FALSE)),"")</f>
        <v/>
      </c>
      <c r="AW19" s="29" t="str">
        <f>IFERROR(IF(VLOOKUP($D19,'Oct 2015'!$D$1:$Z$500,3,FALSE)=G19,"-","Wrong PO"),"new")</f>
        <v>new</v>
      </c>
      <c r="AX19" s="32" t="str">
        <f>IF(AW19="wrong PO",(VLOOKUP($D19,'Oct 2015'!$D$1:$Z$500,3,FALSE)),"")</f>
        <v/>
      </c>
      <c r="AY19" s="29" t="str">
        <f>IFERROR(IF(VLOOKUP($D19,'Sep 2015'!$D$1:$Z$500,3,FALSE)=G19,"-","Wrong PO"),"new")</f>
        <v>new</v>
      </c>
      <c r="AZ19" s="32" t="str">
        <f>IF(AY19="wrong PO",(VLOOKUP($D19,'Sep 2015'!$D$1:$Z$500,3,FALSE)),"")</f>
        <v/>
      </c>
    </row>
    <row r="20" spans="1:52">
      <c r="A20" s="2" t="s">
        <v>841</v>
      </c>
      <c r="B20" s="2" t="s">
        <v>510</v>
      </c>
      <c r="C20" s="2" t="s">
        <v>76</v>
      </c>
      <c r="D20" s="2" t="s">
        <v>285</v>
      </c>
      <c r="E20" s="2" t="s">
        <v>723</v>
      </c>
      <c r="F20" s="2">
        <v>42487</v>
      </c>
      <c r="G20" s="21" t="s">
        <v>94</v>
      </c>
      <c r="H20" s="11" t="s">
        <v>2109</v>
      </c>
      <c r="I20" s="2" t="s">
        <v>39</v>
      </c>
      <c r="J20" s="2" t="s">
        <v>724</v>
      </c>
      <c r="K20" s="2" t="s">
        <v>30</v>
      </c>
      <c r="L20" s="2" t="s">
        <v>31</v>
      </c>
      <c r="M20" s="2" t="s">
        <v>41</v>
      </c>
      <c r="N20" s="4">
        <v>26382</v>
      </c>
      <c r="O20" s="4">
        <v>41276</v>
      </c>
      <c r="P20" s="4">
        <v>14894</v>
      </c>
      <c r="Q20" s="5">
        <v>251.70859999999999</v>
      </c>
      <c r="R20" s="4">
        <v>4832</v>
      </c>
      <c r="S20" s="4">
        <v>6969</v>
      </c>
      <c r="T20" s="4">
        <v>2137</v>
      </c>
      <c r="U20" s="5">
        <v>127.79259999999999</v>
      </c>
      <c r="V20" s="5">
        <v>0</v>
      </c>
      <c r="W20" s="14">
        <v>379.5</v>
      </c>
      <c r="X20" s="14">
        <v>0</v>
      </c>
      <c r="Y20" s="14">
        <v>379.5</v>
      </c>
      <c r="Z20" s="4">
        <v>24580</v>
      </c>
      <c r="AA20" s="49" t="str">
        <f>IFERROR(IF(VLOOKUP($D20,'Year-To-Date'!$E$1:$E$322,1,FALSE)=D20,"--","Find"),"Find")</f>
        <v>--</v>
      </c>
      <c r="AB20" s="49" t="str">
        <f>IFERROR(IFERROR(VLOOKUP($D20,'Asset Group  All Assets'!$B$1:$C$500,2,FALSE),(VLOOKUP($D20,'Missing-WSU-POs'!$B$1:$D$500,3,FALSE))),"?")</f>
        <v>Needed</v>
      </c>
      <c r="AC20" s="31" t="str">
        <f t="shared" si="0"/>
        <v/>
      </c>
      <c r="AD20" s="31" t="str">
        <f t="shared" si="1"/>
        <v>Wrong PO</v>
      </c>
      <c r="AE20" s="29" t="str">
        <f>IFERROR(IF(VLOOKUP($D20,'Org July 2016 '!$D$1:$Z$500,3,FALSE)=G20,"-","Wrong PO"),"new")</f>
        <v>-</v>
      </c>
      <c r="AF20" s="32" t="str">
        <f>IF(AE20="wrong PO",(VLOOKUP($D20,'Org July 2016 '!$D$1:$Z$500,3,FALSE)),"")</f>
        <v/>
      </c>
      <c r="AG20" s="29" t="str">
        <f>IFERROR(IF(VLOOKUP($D20,'Org June 2016 '!$D$1:$Z$500,3,FALSE)=G20,"-","Wrong PO"),"new")</f>
        <v>-</v>
      </c>
      <c r="AH20" s="32" t="str">
        <f>IF(AG20="wrong PO",(VLOOKUP($D20,'Org June 2016 '!$D$1:$Z$500,3,FALSE)),"")</f>
        <v/>
      </c>
      <c r="AI20" s="29" t="str">
        <f>IFERROR(IF(VLOOKUP($D20,'May 2016'!D19:Z518,3,FALSE)=G20,"-","Wrong PO"),"new")</f>
        <v>-</v>
      </c>
      <c r="AJ20" s="32" t="str">
        <f>IF(AI20="wrong PO",(VLOOKUP($D20,'May 2016'!D19:Z518,3,FALSE)),"")</f>
        <v/>
      </c>
      <c r="AK20" s="29" t="str">
        <f>IFERROR(IF(VLOOKUP($D20,'Apr 2016'!$D$1:$Z$500,3,FALSE)=G20,"-","Wrong PO"),"new")</f>
        <v>new</v>
      </c>
      <c r="AL20" s="32" t="str">
        <f>IF(AK20="wrong PO",(VLOOKUP($D20,'Apr 2016'!$D$1:$Z$500,3,FALSE)),"")</f>
        <v/>
      </c>
      <c r="AM20" s="32" t="str">
        <f>IFERROR(IF(VLOOKUP($D20,'Mar 2016'!$D$1:$Z$500,3,FALSE)=G20,"-","Wrong PO"),"new")</f>
        <v>new</v>
      </c>
      <c r="AN20" s="32" t="str">
        <f>IF(AK20="wrong PO",(VLOOKUP($D20,'Mar 2016'!$D$1:$Z$500,3,FALSE)),"")</f>
        <v/>
      </c>
      <c r="AO20" s="32" t="str">
        <f>IFERROR(IF(VLOOKUP($D20,'Feb 2016'!$D$1:$Z$500,3,FALSE)=G20,"-","Wrong PO"),"new")</f>
        <v>new</v>
      </c>
      <c r="AP20" s="32" t="str">
        <f>IF(AK20="wrong PO",(VLOOKUP($D20,'Feb 2016'!$D$1:$Z$500,3,FALSE)),"")</f>
        <v/>
      </c>
      <c r="AQ20" s="29" t="str">
        <f>IFERROR(IF(VLOOKUP($D20,'Jan 2016'!$D$1:$Z$500,3,FALSE)=G20,"-","Wrong PO"),"new")</f>
        <v>new</v>
      </c>
      <c r="AR20" s="32" t="str">
        <f>IF(AQ20="wrong PO",(VLOOKUP($D20,'Jan 2016'!$D$1:$Z$500,3,FALSE)),"")</f>
        <v/>
      </c>
      <c r="AS20" s="29" t="str">
        <f>IFERROR(IF(VLOOKUP($D20,'Dec 2015'!$D$1:$Z$500,3,FALSE)=G20,"-","Wrong PO"),"new")</f>
        <v>new</v>
      </c>
      <c r="AT20" s="32" t="str">
        <f>IF(AS20="wrong PO",(VLOOKUP($D20,'Dec 2015'!$D$1:$Z$500,3,FALSE)),"")</f>
        <v/>
      </c>
      <c r="AU20" s="29" t="str">
        <f>IFERROR(IF(VLOOKUP($D20,'Nov 2015'!$D$1:$Z$500,3,FALSE)=G20,"-","Wrong PO"),"new")</f>
        <v>new</v>
      </c>
      <c r="AV20" s="32" t="str">
        <f>IF(AU20="wrong PO",(VLOOKUP($D20,'Nov 2015'!$D$1:$Z$500,3,FALSE)),"")</f>
        <v/>
      </c>
      <c r="AW20" s="29" t="str">
        <f>IFERROR(IF(VLOOKUP($D20,'Oct 2015'!$D$1:$Z$500,3,FALSE)=G20,"-","Wrong PO"),"new")</f>
        <v>new</v>
      </c>
      <c r="AX20" s="32" t="str">
        <f>IF(AW20="wrong PO",(VLOOKUP($D20,'Oct 2015'!$D$1:$Z$500,3,FALSE)),"")</f>
        <v/>
      </c>
      <c r="AY20" s="29" t="str">
        <f>IFERROR(IF(VLOOKUP($D20,'Sep 2015'!$D$1:$Z$500,3,FALSE)=G20,"-","Wrong PO"),"new")</f>
        <v>new</v>
      </c>
      <c r="AZ20" s="32" t="str">
        <f>IF(AY20="wrong PO",(VLOOKUP($D20,'Sep 2015'!$D$1:$Z$500,3,FALSE)),"")</f>
        <v/>
      </c>
    </row>
    <row r="21" spans="1:52">
      <c r="A21" s="2" t="s">
        <v>841</v>
      </c>
      <c r="B21" s="2" t="s">
        <v>510</v>
      </c>
      <c r="C21" s="22" t="s">
        <v>48</v>
      </c>
      <c r="D21" s="2" t="s">
        <v>190</v>
      </c>
      <c r="E21" s="2" t="s">
        <v>746</v>
      </c>
      <c r="F21" s="2">
        <v>42522</v>
      </c>
      <c r="G21" s="21" t="s">
        <v>94</v>
      </c>
      <c r="H21" s="11" t="s">
        <v>2109</v>
      </c>
      <c r="I21" s="2" t="s">
        <v>685</v>
      </c>
      <c r="J21" s="2" t="s">
        <v>747</v>
      </c>
      <c r="K21" s="2" t="s">
        <v>30</v>
      </c>
      <c r="L21" s="2" t="s">
        <v>31</v>
      </c>
      <c r="M21" s="2" t="s">
        <v>41</v>
      </c>
      <c r="N21" s="4">
        <v>63</v>
      </c>
      <c r="O21" s="4">
        <v>137</v>
      </c>
      <c r="P21" s="4">
        <v>74</v>
      </c>
      <c r="Q21" s="5">
        <v>1.2505999999999999</v>
      </c>
      <c r="R21" s="4">
        <v>1</v>
      </c>
      <c r="S21" s="4">
        <v>1</v>
      </c>
      <c r="T21" s="4">
        <v>0</v>
      </c>
      <c r="U21" s="5">
        <v>0</v>
      </c>
      <c r="V21" s="5">
        <v>0</v>
      </c>
      <c r="W21" s="14">
        <v>1.25</v>
      </c>
      <c r="X21" s="14">
        <v>0</v>
      </c>
      <c r="Y21" s="14">
        <v>1.25</v>
      </c>
      <c r="Z21" s="4">
        <v>24580</v>
      </c>
      <c r="AA21" s="49" t="str">
        <f>IFERROR(IF(VLOOKUP($D21,'Year-To-Date'!$E$1:$E$322,1,FALSE)=D21,"--","Find"),"Find")</f>
        <v>--</v>
      </c>
      <c r="AB21" s="49" t="str">
        <f>IFERROR(IFERROR(VLOOKUP($D21,'Asset Group  All Assets'!$B$1:$C$500,2,FALSE),(VLOOKUP($D21,'Missing-WSU-POs'!$B$1:$D$500,3,FALSE))),"?")</f>
        <v>Needed</v>
      </c>
      <c r="AC21" s="31" t="str">
        <f t="shared" si="0"/>
        <v/>
      </c>
      <c r="AD21" s="31" t="str">
        <f t="shared" si="1"/>
        <v>Wrong PO</v>
      </c>
      <c r="AE21" s="29" t="str">
        <f>IFERROR(IF(VLOOKUP($D21,'Org July 2016 '!$D$1:$Z$500,3,FALSE)=G21,"-","Wrong PO"),"new")</f>
        <v>-</v>
      </c>
      <c r="AF21" s="32" t="str">
        <f>IF(AE21="wrong PO",(VLOOKUP($D21,'Org July 2016 '!$D$1:$Z$500,3,FALSE)),"")</f>
        <v/>
      </c>
      <c r="AG21" s="29" t="str">
        <f>IFERROR(IF(VLOOKUP($D21,'Org June 2016 '!$D$1:$Z$500,3,FALSE)=G21,"-","Wrong PO"),"new")</f>
        <v>-</v>
      </c>
      <c r="AH21" s="32" t="str">
        <f>IF(AG21="wrong PO",(VLOOKUP($D21,'Org June 2016 '!$D$1:$Z$500,3,FALSE)),"")</f>
        <v/>
      </c>
      <c r="AI21" s="29" t="str">
        <f>IFERROR(IF(VLOOKUP($D21,'May 2016'!D20:Z519,3,FALSE)=G21,"-","Wrong PO"),"new")</f>
        <v>new</v>
      </c>
      <c r="AJ21" s="32" t="str">
        <f>IF(AI21="wrong PO",(VLOOKUP($D21,'May 2016'!D20:Z519,3,FALSE)),"")</f>
        <v/>
      </c>
      <c r="AK21" s="29" t="str">
        <f>IFERROR(IF(VLOOKUP($D21,'Apr 2016'!$D$1:$Z$500,3,FALSE)=G21,"-","Wrong PO"),"new")</f>
        <v>new</v>
      </c>
      <c r="AL21" s="32" t="str">
        <f>IF(AK21="wrong PO",(VLOOKUP($D21,'Apr 2016'!$D$1:$Z$500,3,FALSE)),"")</f>
        <v/>
      </c>
      <c r="AM21" s="32" t="str">
        <f>IFERROR(IF(VLOOKUP($D21,'Mar 2016'!$D$1:$Z$500,3,FALSE)=G21,"-","Wrong PO"),"new")</f>
        <v>new</v>
      </c>
      <c r="AN21" s="32" t="str">
        <f>IF(AK21="wrong PO",(VLOOKUP($D21,'Mar 2016'!$D$1:$Z$500,3,FALSE)),"")</f>
        <v/>
      </c>
      <c r="AO21" s="32" t="str">
        <f>IFERROR(IF(VLOOKUP($D21,'Feb 2016'!$D$1:$Z$500,3,FALSE)=G21,"-","Wrong PO"),"new")</f>
        <v>new</v>
      </c>
      <c r="AP21" s="32" t="str">
        <f>IF(AK21="wrong PO",(VLOOKUP($D21,'Feb 2016'!$D$1:$Z$500,3,FALSE)),"")</f>
        <v/>
      </c>
      <c r="AQ21" s="29" t="str">
        <f>IFERROR(IF(VLOOKUP($D21,'Jan 2016'!$D$1:$Z$500,3,FALSE)=G21,"-","Wrong PO"),"new")</f>
        <v>new</v>
      </c>
      <c r="AR21" s="32" t="str">
        <f>IF(AQ21="wrong PO",(VLOOKUP($D21,'Jan 2016'!$D$1:$Z$500,3,FALSE)),"")</f>
        <v/>
      </c>
      <c r="AS21" s="29" t="str">
        <f>IFERROR(IF(VLOOKUP($D21,'Dec 2015'!$D$1:$Z$500,3,FALSE)=G21,"-","Wrong PO"),"new")</f>
        <v>new</v>
      </c>
      <c r="AT21" s="32" t="str">
        <f>IF(AS21="wrong PO",(VLOOKUP($D21,'Dec 2015'!$D$1:$Z$500,3,FALSE)),"")</f>
        <v/>
      </c>
      <c r="AU21" s="29" t="str">
        <f>IFERROR(IF(VLOOKUP($D21,'Nov 2015'!$D$1:$Z$500,3,FALSE)=G21,"-","Wrong PO"),"new")</f>
        <v>new</v>
      </c>
      <c r="AV21" s="32" t="str">
        <f>IF(AU21="wrong PO",(VLOOKUP($D21,'Nov 2015'!$D$1:$Z$500,3,FALSE)),"")</f>
        <v/>
      </c>
      <c r="AW21" s="29" t="str">
        <f>IFERROR(IF(VLOOKUP($D21,'Oct 2015'!$D$1:$Z$500,3,FALSE)=G21,"-","Wrong PO"),"new")</f>
        <v>new</v>
      </c>
      <c r="AX21" s="32" t="str">
        <f>IF(AW21="wrong PO",(VLOOKUP($D21,'Oct 2015'!$D$1:$Z$500,3,FALSE)),"")</f>
        <v/>
      </c>
      <c r="AY21" s="29" t="str">
        <f>IFERROR(IF(VLOOKUP($D21,'Sep 2015'!$D$1:$Z$500,3,FALSE)=G21,"-","Wrong PO"),"new")</f>
        <v>new</v>
      </c>
      <c r="AZ21" s="32" t="str">
        <f>IF(AY21="wrong PO",(VLOOKUP($D21,'Sep 2015'!$D$1:$Z$500,3,FALSE)),"")</f>
        <v/>
      </c>
    </row>
    <row r="22" spans="1:52">
      <c r="A22" s="2" t="s">
        <v>841</v>
      </c>
      <c r="B22" s="2" t="s">
        <v>510</v>
      </c>
      <c r="C22" s="2" t="s">
        <v>76</v>
      </c>
      <c r="D22" s="2" t="s">
        <v>286</v>
      </c>
      <c r="E22" s="2" t="s">
        <v>725</v>
      </c>
      <c r="F22" s="2">
        <v>42487</v>
      </c>
      <c r="G22" s="21" t="s">
        <v>94</v>
      </c>
      <c r="H22" s="11" t="s">
        <v>2109</v>
      </c>
      <c r="I22" s="2" t="s">
        <v>39</v>
      </c>
      <c r="J22" s="2" t="s">
        <v>726</v>
      </c>
      <c r="K22" s="2" t="s">
        <v>30</v>
      </c>
      <c r="L22" s="2" t="s">
        <v>31</v>
      </c>
      <c r="M22" s="2" t="s">
        <v>32</v>
      </c>
      <c r="N22" s="4">
        <v>1824</v>
      </c>
      <c r="O22" s="4">
        <v>3034</v>
      </c>
      <c r="P22" s="4">
        <v>1210</v>
      </c>
      <c r="Q22" s="14">
        <v>20.449000000000002</v>
      </c>
      <c r="R22" s="4">
        <v>1361</v>
      </c>
      <c r="S22" s="4">
        <v>1941</v>
      </c>
      <c r="T22" s="4">
        <v>580</v>
      </c>
      <c r="U22" s="5">
        <v>34.683999999999997</v>
      </c>
      <c r="V22" s="5">
        <v>0</v>
      </c>
      <c r="W22" s="14">
        <v>55.13</v>
      </c>
      <c r="X22" s="14">
        <v>0</v>
      </c>
      <c r="Y22" s="14">
        <v>55.13</v>
      </c>
      <c r="Z22" s="4">
        <v>24580</v>
      </c>
      <c r="AA22" s="49" t="str">
        <f>IFERROR(IF(VLOOKUP($D22,'Year-To-Date'!$E$1:$E$322,1,FALSE)=D22,"--","Find"),"Find")</f>
        <v>--</v>
      </c>
      <c r="AB22" s="49" t="str">
        <f>IFERROR(IFERROR(VLOOKUP($D22,'Asset Group  All Assets'!$B$1:$C$500,2,FALSE),(VLOOKUP($D22,'Missing-WSU-POs'!$B$1:$D$500,3,FALSE))),"?")</f>
        <v>Needed</v>
      </c>
      <c r="AC22" s="31" t="str">
        <f t="shared" si="0"/>
        <v/>
      </c>
      <c r="AD22" s="31" t="str">
        <f t="shared" si="1"/>
        <v>Wrong PO</v>
      </c>
      <c r="AE22" s="29" t="str">
        <f>IFERROR(IF(VLOOKUP($D22,'Org July 2016 '!$D$1:$Z$500,3,FALSE)=G22,"-","Wrong PO"),"new")</f>
        <v>-</v>
      </c>
      <c r="AF22" s="32" t="str">
        <f>IF(AE22="wrong PO",(VLOOKUP($D22,'Org July 2016 '!$D$1:$Z$500,3,FALSE)),"")</f>
        <v/>
      </c>
      <c r="AG22" s="29" t="str">
        <f>IFERROR(IF(VLOOKUP($D22,'Org June 2016 '!$D$1:$Z$500,3,FALSE)=G22,"-","Wrong PO"),"new")</f>
        <v>-</v>
      </c>
      <c r="AH22" s="32" t="str">
        <f>IF(AG22="wrong PO",(VLOOKUP($D22,'Org June 2016 '!$D$1:$Z$500,3,FALSE)),"")</f>
        <v/>
      </c>
      <c r="AI22" s="29" t="str">
        <f>IFERROR(IF(VLOOKUP($D22,'May 2016'!D21:Z520,3,FALSE)=G22,"-","Wrong PO"),"new")</f>
        <v>-</v>
      </c>
      <c r="AJ22" s="32" t="str">
        <f>IF(AI22="wrong PO",(VLOOKUP($D22,'May 2016'!D21:Z520,3,FALSE)),"")</f>
        <v/>
      </c>
      <c r="AK22" s="29" t="str">
        <f>IFERROR(IF(VLOOKUP($D22,'Apr 2016'!$D$1:$Z$500,3,FALSE)=G22,"-","Wrong PO"),"new")</f>
        <v>new</v>
      </c>
      <c r="AL22" s="32" t="str">
        <f>IF(AK22="wrong PO",(VLOOKUP($D22,'Apr 2016'!$D$1:$Z$500,3,FALSE)),"")</f>
        <v/>
      </c>
      <c r="AM22" s="32" t="str">
        <f>IFERROR(IF(VLOOKUP($D22,'Mar 2016'!$D$1:$Z$500,3,FALSE)=G22,"-","Wrong PO"),"new")</f>
        <v>new</v>
      </c>
      <c r="AN22" s="32" t="str">
        <f>IF(AK22="wrong PO",(VLOOKUP($D22,'Mar 2016'!$D$1:$Z$500,3,FALSE)),"")</f>
        <v/>
      </c>
      <c r="AO22" s="32" t="str">
        <f>IFERROR(IF(VLOOKUP($D22,'Feb 2016'!$D$1:$Z$500,3,FALSE)=G22,"-","Wrong PO"),"new")</f>
        <v>new</v>
      </c>
      <c r="AP22" s="32" t="str">
        <f>IF(AK22="wrong PO",(VLOOKUP($D22,'Feb 2016'!$D$1:$Z$500,3,FALSE)),"")</f>
        <v/>
      </c>
      <c r="AQ22" s="29" t="str">
        <f>IFERROR(IF(VLOOKUP($D22,'Jan 2016'!$D$1:$Z$500,3,FALSE)=G22,"-","Wrong PO"),"new")</f>
        <v>new</v>
      </c>
      <c r="AR22" s="32" t="str">
        <f>IF(AQ22="wrong PO",(VLOOKUP($D22,'Jan 2016'!$D$1:$Z$500,3,FALSE)),"")</f>
        <v/>
      </c>
      <c r="AS22" s="29" t="str">
        <f>IFERROR(IF(VLOOKUP($D22,'Dec 2015'!$D$1:$Z$500,3,FALSE)=G22,"-","Wrong PO"),"new")</f>
        <v>new</v>
      </c>
      <c r="AT22" s="32" t="str">
        <f>IF(AS22="wrong PO",(VLOOKUP($D22,'Dec 2015'!$D$1:$Z$500,3,FALSE)),"")</f>
        <v/>
      </c>
      <c r="AU22" s="29" t="str">
        <f>IFERROR(IF(VLOOKUP($D22,'Nov 2015'!$D$1:$Z$500,3,FALSE)=G22,"-","Wrong PO"),"new")</f>
        <v>new</v>
      </c>
      <c r="AV22" s="32" t="str">
        <f>IF(AU22="wrong PO",(VLOOKUP($D22,'Nov 2015'!$D$1:$Z$500,3,FALSE)),"")</f>
        <v/>
      </c>
      <c r="AW22" s="29" t="str">
        <f>IFERROR(IF(VLOOKUP($D22,'Oct 2015'!$D$1:$Z$500,3,FALSE)=G22,"-","Wrong PO"),"new")</f>
        <v>new</v>
      </c>
      <c r="AX22" s="32" t="str">
        <f>IF(AW22="wrong PO",(VLOOKUP($D22,'Oct 2015'!$D$1:$Z$500,3,FALSE)),"")</f>
        <v/>
      </c>
      <c r="AY22" s="29" t="str">
        <f>IFERROR(IF(VLOOKUP($D22,'Sep 2015'!$D$1:$Z$500,3,FALSE)=G22,"-","Wrong PO"),"new")</f>
        <v>new</v>
      </c>
      <c r="AZ22" s="32" t="str">
        <f>IF(AY22="wrong PO",(VLOOKUP($D22,'Sep 2015'!$D$1:$Z$500,3,FALSE)),"")</f>
        <v/>
      </c>
    </row>
    <row r="23" spans="1:52">
      <c r="A23" s="2" t="s">
        <v>841</v>
      </c>
      <c r="B23" s="2" t="s">
        <v>510</v>
      </c>
      <c r="C23" s="2" t="s">
        <v>76</v>
      </c>
      <c r="D23" s="2" t="s">
        <v>289</v>
      </c>
      <c r="E23" s="2" t="s">
        <v>67</v>
      </c>
      <c r="F23" s="2">
        <v>42499</v>
      </c>
      <c r="G23" s="21" t="s">
        <v>94</v>
      </c>
      <c r="H23" s="11" t="s">
        <v>2109</v>
      </c>
      <c r="I23" s="2" t="s">
        <v>685</v>
      </c>
      <c r="J23" s="2" t="s">
        <v>68</v>
      </c>
      <c r="K23" s="2" t="s">
        <v>30</v>
      </c>
      <c r="L23" s="2" t="s">
        <v>31</v>
      </c>
      <c r="M23" s="2" t="s">
        <v>32</v>
      </c>
      <c r="N23" s="4">
        <v>1737</v>
      </c>
      <c r="O23" s="4">
        <v>2565</v>
      </c>
      <c r="P23" s="4">
        <v>828</v>
      </c>
      <c r="Q23" s="14">
        <v>13.9932</v>
      </c>
      <c r="R23" s="4">
        <v>2589</v>
      </c>
      <c r="S23" s="4">
        <v>3266</v>
      </c>
      <c r="T23" s="4">
        <v>677</v>
      </c>
      <c r="U23" s="5">
        <v>40.4846</v>
      </c>
      <c r="V23" s="5">
        <v>0</v>
      </c>
      <c r="W23" s="14">
        <v>54.47</v>
      </c>
      <c r="X23" s="14">
        <v>0</v>
      </c>
      <c r="Y23" s="14">
        <v>54.47</v>
      </c>
      <c r="Z23" s="4">
        <v>24580</v>
      </c>
      <c r="AA23" s="49" t="str">
        <f>IFERROR(IF(VLOOKUP($D23,'Year-To-Date'!$E$1:$E$322,1,FALSE)=D23,"--","Find"),"Find")</f>
        <v>--</v>
      </c>
      <c r="AB23" s="49" t="str">
        <f>IFERROR(IFERROR(VLOOKUP($D23,'Asset Group  All Assets'!$B$1:$C$500,2,FALSE),(VLOOKUP($D23,'Missing-WSU-POs'!$B$1:$D$500,3,FALSE))),"?")</f>
        <v>Needed</v>
      </c>
      <c r="AC23" s="31" t="str">
        <f t="shared" si="0"/>
        <v/>
      </c>
      <c r="AD23" s="31" t="str">
        <f t="shared" si="1"/>
        <v>Wrong PO</v>
      </c>
      <c r="AE23" s="29" t="str">
        <f>IFERROR(IF(VLOOKUP($D23,'Org July 2016 '!$D$1:$Z$500,3,FALSE)=G23,"-","Wrong PO"),"new")</f>
        <v>-</v>
      </c>
      <c r="AF23" s="32" t="str">
        <f>IF(AE23="wrong PO",(VLOOKUP($D23,'Org July 2016 '!$D$1:$Z$500,3,FALSE)),"")</f>
        <v/>
      </c>
      <c r="AG23" s="29" t="str">
        <f>IFERROR(IF(VLOOKUP($D23,'Org June 2016 '!$D$1:$Z$500,3,FALSE)=G23,"-","Wrong PO"),"new")</f>
        <v>-</v>
      </c>
      <c r="AH23" s="32" t="str">
        <f>IF(AG23="wrong PO",(VLOOKUP($D23,'Org June 2016 '!$D$1:$Z$500,3,FALSE)),"")</f>
        <v/>
      </c>
      <c r="AI23" s="29" t="str">
        <f>IFERROR(IF(VLOOKUP($D23,'May 2016'!D22:Z521,3,FALSE)=G23,"-","Wrong PO"),"new")</f>
        <v>-</v>
      </c>
      <c r="AJ23" s="32" t="str">
        <f>IF(AI23="wrong PO",(VLOOKUP($D23,'May 2016'!D22:Z521,3,FALSE)),"")</f>
        <v/>
      </c>
      <c r="AK23" s="29" t="str">
        <f>IFERROR(IF(VLOOKUP($D23,'Apr 2016'!$D$1:$Z$500,3,FALSE)=G23,"-","Wrong PO"),"new")</f>
        <v>new</v>
      </c>
      <c r="AL23" s="32" t="str">
        <f>IF(AK23="wrong PO",(VLOOKUP($D23,'Apr 2016'!$D$1:$Z$500,3,FALSE)),"")</f>
        <v/>
      </c>
      <c r="AM23" s="32" t="str">
        <f>IFERROR(IF(VLOOKUP($D23,'Mar 2016'!$D$1:$Z$500,3,FALSE)=G23,"-","Wrong PO"),"new")</f>
        <v>new</v>
      </c>
      <c r="AN23" s="32" t="str">
        <f>IF(AK23="wrong PO",(VLOOKUP($D23,'Mar 2016'!$D$1:$Z$500,3,FALSE)),"")</f>
        <v/>
      </c>
      <c r="AO23" s="32" t="str">
        <f>IFERROR(IF(VLOOKUP($D23,'Feb 2016'!$D$1:$Z$500,3,FALSE)=G23,"-","Wrong PO"),"new")</f>
        <v>new</v>
      </c>
      <c r="AP23" s="32" t="str">
        <f>IF(AK23="wrong PO",(VLOOKUP($D23,'Feb 2016'!$D$1:$Z$500,3,FALSE)),"")</f>
        <v/>
      </c>
      <c r="AQ23" s="29" t="str">
        <f>IFERROR(IF(VLOOKUP($D23,'Jan 2016'!$D$1:$Z$500,3,FALSE)=G23,"-","Wrong PO"),"new")</f>
        <v>new</v>
      </c>
      <c r="AR23" s="32" t="str">
        <f>IF(AQ23="wrong PO",(VLOOKUP($D23,'Jan 2016'!$D$1:$Z$500,3,FALSE)),"")</f>
        <v/>
      </c>
      <c r="AS23" s="29" t="str">
        <f>IFERROR(IF(VLOOKUP($D23,'Dec 2015'!$D$1:$Z$500,3,FALSE)=G23,"-","Wrong PO"),"new")</f>
        <v>new</v>
      </c>
      <c r="AT23" s="32" t="str">
        <f>IF(AS23="wrong PO",(VLOOKUP($D23,'Dec 2015'!$D$1:$Z$500,3,FALSE)),"")</f>
        <v/>
      </c>
      <c r="AU23" s="29" t="str">
        <f>IFERROR(IF(VLOOKUP($D23,'Nov 2015'!$D$1:$Z$500,3,FALSE)=G23,"-","Wrong PO"),"new")</f>
        <v>new</v>
      </c>
      <c r="AV23" s="32" t="str">
        <f>IF(AU23="wrong PO",(VLOOKUP($D23,'Nov 2015'!$D$1:$Z$500,3,FALSE)),"")</f>
        <v/>
      </c>
      <c r="AW23" s="29" t="str">
        <f>IFERROR(IF(VLOOKUP($D23,'Oct 2015'!$D$1:$Z$500,3,FALSE)=G23,"-","Wrong PO"),"new")</f>
        <v>new</v>
      </c>
      <c r="AX23" s="32" t="str">
        <f>IF(AW23="wrong PO",(VLOOKUP($D23,'Oct 2015'!$D$1:$Z$500,3,FALSE)),"")</f>
        <v/>
      </c>
      <c r="AY23" s="29" t="str">
        <f>IFERROR(IF(VLOOKUP($D23,'Sep 2015'!$D$1:$Z$500,3,FALSE)=G23,"-","Wrong PO"),"new")</f>
        <v>new</v>
      </c>
      <c r="AZ23" s="32" t="str">
        <f>IF(AY23="wrong PO",(VLOOKUP($D23,'Sep 2015'!$D$1:$Z$500,3,FALSE)),"")</f>
        <v/>
      </c>
    </row>
    <row r="24" spans="1:52">
      <c r="A24" s="2" t="s">
        <v>841</v>
      </c>
      <c r="B24" s="2" t="s">
        <v>510</v>
      </c>
      <c r="C24" s="2" t="s">
        <v>76</v>
      </c>
      <c r="D24" s="2" t="s">
        <v>290</v>
      </c>
      <c r="E24" s="2" t="s">
        <v>67</v>
      </c>
      <c r="F24" s="2">
        <v>42499</v>
      </c>
      <c r="G24" s="21" t="s">
        <v>94</v>
      </c>
      <c r="H24" s="11" t="s">
        <v>2109</v>
      </c>
      <c r="I24" s="2" t="s">
        <v>685</v>
      </c>
      <c r="J24" s="2" t="s">
        <v>68</v>
      </c>
      <c r="K24" s="2" t="s">
        <v>30</v>
      </c>
      <c r="L24" s="2" t="s">
        <v>31</v>
      </c>
      <c r="M24" s="2" t="s">
        <v>32</v>
      </c>
      <c r="N24" s="4">
        <v>3660</v>
      </c>
      <c r="O24" s="4">
        <v>5239</v>
      </c>
      <c r="P24" s="4">
        <v>1579</v>
      </c>
      <c r="Q24" s="5">
        <v>26.685099999999998</v>
      </c>
      <c r="R24" s="4">
        <v>1707</v>
      </c>
      <c r="S24" s="4">
        <v>2733</v>
      </c>
      <c r="T24" s="4">
        <v>1026</v>
      </c>
      <c r="U24" s="5">
        <v>61.354799999999997</v>
      </c>
      <c r="V24" s="5">
        <v>0</v>
      </c>
      <c r="W24" s="14">
        <v>88.04</v>
      </c>
      <c r="X24" s="14">
        <v>0</v>
      </c>
      <c r="Y24" s="14">
        <v>88.04</v>
      </c>
      <c r="Z24" s="4">
        <v>24580</v>
      </c>
      <c r="AA24" s="49" t="str">
        <f>IFERROR(IF(VLOOKUP($D24,'Year-To-Date'!$E$1:$E$322,1,FALSE)=D24,"--","Find"),"Find")</f>
        <v>--</v>
      </c>
      <c r="AB24" s="49" t="str">
        <f>IFERROR(IFERROR(VLOOKUP($D24,'Asset Group  All Assets'!$B$1:$C$500,2,FALSE),(VLOOKUP($D24,'Missing-WSU-POs'!$B$1:$D$500,3,FALSE))),"?")</f>
        <v>Needed</v>
      </c>
      <c r="AC24" s="31" t="str">
        <f t="shared" si="0"/>
        <v/>
      </c>
      <c r="AD24" s="31" t="str">
        <f t="shared" si="1"/>
        <v>Wrong PO</v>
      </c>
      <c r="AE24" s="29" t="str">
        <f>IFERROR(IF(VLOOKUP($D24,'Org July 2016 '!$D$1:$Z$500,3,FALSE)=G24,"-","Wrong PO"),"new")</f>
        <v>-</v>
      </c>
      <c r="AF24" s="32" t="str">
        <f>IF(AE24="wrong PO",(VLOOKUP($D24,'Org July 2016 '!$D$1:$Z$500,3,FALSE)),"")</f>
        <v/>
      </c>
      <c r="AG24" s="29" t="str">
        <f>IFERROR(IF(VLOOKUP($D24,'Org June 2016 '!$D$1:$Z$500,3,FALSE)=G24,"-","Wrong PO"),"new")</f>
        <v>-</v>
      </c>
      <c r="AH24" s="32" t="str">
        <f>IF(AG24="wrong PO",(VLOOKUP($D24,'Org June 2016 '!$D$1:$Z$500,3,FALSE)),"")</f>
        <v/>
      </c>
      <c r="AI24" s="29" t="str">
        <f>IFERROR(IF(VLOOKUP($D24,'May 2016'!D23:Z522,3,FALSE)=G24,"-","Wrong PO"),"new")</f>
        <v>-</v>
      </c>
      <c r="AJ24" s="32" t="str">
        <f>IF(AI24="wrong PO",(VLOOKUP($D24,'May 2016'!D23:Z522,3,FALSE)),"")</f>
        <v/>
      </c>
      <c r="AK24" s="29" t="str">
        <f>IFERROR(IF(VLOOKUP($D24,'Apr 2016'!$D$1:$Z$500,3,FALSE)=G24,"-","Wrong PO"),"new")</f>
        <v>new</v>
      </c>
      <c r="AL24" s="32" t="str">
        <f>IF(AK24="wrong PO",(VLOOKUP($D24,'Apr 2016'!$D$1:$Z$500,3,FALSE)),"")</f>
        <v/>
      </c>
      <c r="AM24" s="32" t="str">
        <f>IFERROR(IF(VLOOKUP($D24,'Mar 2016'!$D$1:$Z$500,3,FALSE)=G24,"-","Wrong PO"),"new")</f>
        <v>new</v>
      </c>
      <c r="AN24" s="32" t="str">
        <f>IF(AK24="wrong PO",(VLOOKUP($D24,'Mar 2016'!$D$1:$Z$500,3,FALSE)),"")</f>
        <v/>
      </c>
      <c r="AO24" s="32" t="str">
        <f>IFERROR(IF(VLOOKUP($D24,'Feb 2016'!$D$1:$Z$500,3,FALSE)=G24,"-","Wrong PO"),"new")</f>
        <v>new</v>
      </c>
      <c r="AP24" s="32" t="str">
        <f>IF(AK24="wrong PO",(VLOOKUP($D24,'Feb 2016'!$D$1:$Z$500,3,FALSE)),"")</f>
        <v/>
      </c>
      <c r="AQ24" s="29" t="str">
        <f>IFERROR(IF(VLOOKUP($D24,'Jan 2016'!$D$1:$Z$500,3,FALSE)=G24,"-","Wrong PO"),"new")</f>
        <v>new</v>
      </c>
      <c r="AR24" s="32" t="str">
        <f>IF(AQ24="wrong PO",(VLOOKUP($D24,'Jan 2016'!$D$1:$Z$500,3,FALSE)),"")</f>
        <v/>
      </c>
      <c r="AS24" s="29" t="str">
        <f>IFERROR(IF(VLOOKUP($D24,'Dec 2015'!$D$1:$Z$500,3,FALSE)=G24,"-","Wrong PO"),"new")</f>
        <v>new</v>
      </c>
      <c r="AT24" s="32" t="str">
        <f>IF(AS24="wrong PO",(VLOOKUP($D24,'Dec 2015'!$D$1:$Z$500,3,FALSE)),"")</f>
        <v/>
      </c>
      <c r="AU24" s="29" t="str">
        <f>IFERROR(IF(VLOOKUP($D24,'Nov 2015'!$D$1:$Z$500,3,FALSE)=G24,"-","Wrong PO"),"new")</f>
        <v>new</v>
      </c>
      <c r="AV24" s="32" t="str">
        <f>IF(AU24="wrong PO",(VLOOKUP($D24,'Nov 2015'!$D$1:$Z$500,3,FALSE)),"")</f>
        <v/>
      </c>
      <c r="AW24" s="29" t="str">
        <f>IFERROR(IF(VLOOKUP($D24,'Oct 2015'!$D$1:$Z$500,3,FALSE)=G24,"-","Wrong PO"),"new")</f>
        <v>new</v>
      </c>
      <c r="AX24" s="32" t="str">
        <f>IF(AW24="wrong PO",(VLOOKUP($D24,'Oct 2015'!$D$1:$Z$500,3,FALSE)),"")</f>
        <v/>
      </c>
      <c r="AY24" s="29" t="str">
        <f>IFERROR(IF(VLOOKUP($D24,'Sep 2015'!$D$1:$Z$500,3,FALSE)=G24,"-","Wrong PO"),"new")</f>
        <v>new</v>
      </c>
      <c r="AZ24" s="32" t="str">
        <f>IF(AY24="wrong PO",(VLOOKUP($D24,'Sep 2015'!$D$1:$Z$500,3,FALSE)),"")</f>
        <v/>
      </c>
    </row>
    <row r="25" spans="1:52">
      <c r="A25" s="2" t="s">
        <v>841</v>
      </c>
      <c r="B25" s="2" t="s">
        <v>510</v>
      </c>
      <c r="C25" s="2" t="s">
        <v>76</v>
      </c>
      <c r="D25" s="2" t="s">
        <v>292</v>
      </c>
      <c r="E25" s="2" t="s">
        <v>67</v>
      </c>
      <c r="F25" s="2">
        <v>42499</v>
      </c>
      <c r="G25" s="21" t="s">
        <v>94</v>
      </c>
      <c r="H25" s="11" t="s">
        <v>2109</v>
      </c>
      <c r="I25" s="2" t="s">
        <v>685</v>
      </c>
      <c r="J25" s="2" t="s">
        <v>68</v>
      </c>
      <c r="K25" s="2" t="s">
        <v>30</v>
      </c>
      <c r="L25" s="2" t="s">
        <v>31</v>
      </c>
      <c r="M25" s="2" t="s">
        <v>32</v>
      </c>
      <c r="N25" s="4">
        <v>10376</v>
      </c>
      <c r="O25" s="4">
        <v>15233</v>
      </c>
      <c r="P25" s="4">
        <v>4857</v>
      </c>
      <c r="Q25" s="5">
        <v>82.083299999999994</v>
      </c>
      <c r="R25" s="4">
        <v>7963</v>
      </c>
      <c r="S25" s="4">
        <v>12350</v>
      </c>
      <c r="T25" s="4">
        <v>4387</v>
      </c>
      <c r="U25" s="5">
        <v>262.3426</v>
      </c>
      <c r="V25" s="5">
        <v>0</v>
      </c>
      <c r="W25" s="14">
        <v>344.42</v>
      </c>
      <c r="X25" s="14">
        <v>0</v>
      </c>
      <c r="Y25" s="14">
        <v>344.42</v>
      </c>
      <c r="Z25" s="4">
        <v>24580</v>
      </c>
      <c r="AA25" s="49" t="str">
        <f>IFERROR(IF(VLOOKUP($D25,'Year-To-Date'!$E$1:$E$322,1,FALSE)=D25,"--","Find"),"Find")</f>
        <v>--</v>
      </c>
      <c r="AB25" s="49" t="str">
        <f>IFERROR(IFERROR(VLOOKUP($D25,'Asset Group  All Assets'!$B$1:$C$500,2,FALSE),(VLOOKUP($D25,'Missing-WSU-POs'!$B$1:$D$500,3,FALSE))),"?")</f>
        <v>Needed</v>
      </c>
      <c r="AC25" s="31" t="str">
        <f t="shared" si="0"/>
        <v/>
      </c>
      <c r="AD25" s="31" t="str">
        <f t="shared" si="1"/>
        <v>Wrong PO</v>
      </c>
      <c r="AE25" s="29" t="str">
        <f>IFERROR(IF(VLOOKUP($D25,'Org July 2016 '!$D$1:$Z$500,3,FALSE)=G25,"-","Wrong PO"),"new")</f>
        <v>-</v>
      </c>
      <c r="AF25" s="32" t="str">
        <f>IF(AE25="wrong PO",(VLOOKUP($D25,'Org July 2016 '!$D$1:$Z$500,3,FALSE)),"")</f>
        <v/>
      </c>
      <c r="AG25" s="29" t="str">
        <f>IFERROR(IF(VLOOKUP($D25,'Org June 2016 '!$D$1:$Z$500,3,FALSE)=G25,"-","Wrong PO"),"new")</f>
        <v>-</v>
      </c>
      <c r="AH25" s="32" t="str">
        <f>IF(AG25="wrong PO",(VLOOKUP($D25,'Org June 2016 '!$D$1:$Z$500,3,FALSE)),"")</f>
        <v/>
      </c>
      <c r="AI25" s="29" t="str">
        <f>IFERROR(IF(VLOOKUP($D25,'May 2016'!D24:Z523,3,FALSE)=G25,"-","Wrong PO"),"new")</f>
        <v>-</v>
      </c>
      <c r="AJ25" s="32" t="str">
        <f>IF(AI25="wrong PO",(VLOOKUP($D25,'May 2016'!D24:Z523,3,FALSE)),"")</f>
        <v/>
      </c>
      <c r="AK25" s="29" t="str">
        <f>IFERROR(IF(VLOOKUP($D25,'Apr 2016'!$D$1:$Z$500,3,FALSE)=G25,"-","Wrong PO"),"new")</f>
        <v>new</v>
      </c>
      <c r="AL25" s="32" t="str">
        <f>IF(AK25="wrong PO",(VLOOKUP($D25,'Apr 2016'!$D$1:$Z$500,3,FALSE)),"")</f>
        <v/>
      </c>
      <c r="AM25" s="32" t="str">
        <f>IFERROR(IF(VLOOKUP($D25,'Mar 2016'!$D$1:$Z$500,3,FALSE)=G25,"-","Wrong PO"),"new")</f>
        <v>new</v>
      </c>
      <c r="AN25" s="32" t="str">
        <f>IF(AK25="wrong PO",(VLOOKUP($D25,'Mar 2016'!$D$1:$Z$500,3,FALSE)),"")</f>
        <v/>
      </c>
      <c r="AO25" s="32" t="str">
        <f>IFERROR(IF(VLOOKUP($D25,'Feb 2016'!$D$1:$Z$500,3,FALSE)=G25,"-","Wrong PO"),"new")</f>
        <v>new</v>
      </c>
      <c r="AP25" s="32" t="str">
        <f>IF(AK25="wrong PO",(VLOOKUP($D25,'Feb 2016'!$D$1:$Z$500,3,FALSE)),"")</f>
        <v/>
      </c>
      <c r="AQ25" s="29" t="str">
        <f>IFERROR(IF(VLOOKUP($D25,'Jan 2016'!$D$1:$Z$500,3,FALSE)=G25,"-","Wrong PO"),"new")</f>
        <v>new</v>
      </c>
      <c r="AR25" s="32" t="str">
        <f>IF(AQ25="wrong PO",(VLOOKUP($D25,'Jan 2016'!$D$1:$Z$500,3,FALSE)),"")</f>
        <v/>
      </c>
      <c r="AS25" s="29" t="str">
        <f>IFERROR(IF(VLOOKUP($D25,'Dec 2015'!$D$1:$Z$500,3,FALSE)=G25,"-","Wrong PO"),"new")</f>
        <v>new</v>
      </c>
      <c r="AT25" s="32" t="str">
        <f>IF(AS25="wrong PO",(VLOOKUP($D25,'Dec 2015'!$D$1:$Z$500,3,FALSE)),"")</f>
        <v/>
      </c>
      <c r="AU25" s="29" t="str">
        <f>IFERROR(IF(VLOOKUP($D25,'Nov 2015'!$D$1:$Z$500,3,FALSE)=G25,"-","Wrong PO"),"new")</f>
        <v>new</v>
      </c>
      <c r="AV25" s="32" t="str">
        <f>IF(AU25="wrong PO",(VLOOKUP($D25,'Nov 2015'!$D$1:$Z$500,3,FALSE)),"")</f>
        <v/>
      </c>
      <c r="AW25" s="29" t="str">
        <f>IFERROR(IF(VLOOKUP($D25,'Oct 2015'!$D$1:$Z$500,3,FALSE)=G25,"-","Wrong PO"),"new")</f>
        <v>new</v>
      </c>
      <c r="AX25" s="32" t="str">
        <f>IF(AW25="wrong PO",(VLOOKUP($D25,'Oct 2015'!$D$1:$Z$500,3,FALSE)),"")</f>
        <v/>
      </c>
      <c r="AY25" s="29" t="str">
        <f>IFERROR(IF(VLOOKUP($D25,'Sep 2015'!$D$1:$Z$500,3,FALSE)=G25,"-","Wrong PO"),"new")</f>
        <v>new</v>
      </c>
      <c r="AZ25" s="32" t="str">
        <f>IF(AY25="wrong PO",(VLOOKUP($D25,'Sep 2015'!$D$1:$Z$500,3,FALSE)),"")</f>
        <v/>
      </c>
    </row>
    <row r="26" spans="1:52">
      <c r="A26" s="2" t="s">
        <v>841</v>
      </c>
      <c r="B26" s="2" t="s">
        <v>510</v>
      </c>
      <c r="C26" s="2" t="s">
        <v>76</v>
      </c>
      <c r="D26" s="2" t="s">
        <v>293</v>
      </c>
      <c r="E26" s="2" t="s">
        <v>727</v>
      </c>
      <c r="F26" s="2">
        <v>42501</v>
      </c>
      <c r="G26" s="21" t="s">
        <v>94</v>
      </c>
      <c r="H26" s="11" t="s">
        <v>2109</v>
      </c>
      <c r="I26" s="2" t="s">
        <v>685</v>
      </c>
      <c r="J26" s="2" t="s">
        <v>728</v>
      </c>
      <c r="K26" s="2" t="s">
        <v>30</v>
      </c>
      <c r="L26" s="2" t="s">
        <v>31</v>
      </c>
      <c r="M26" s="2" t="s">
        <v>32</v>
      </c>
      <c r="N26" s="4">
        <v>4308</v>
      </c>
      <c r="O26" s="4">
        <v>5724</v>
      </c>
      <c r="P26" s="4">
        <v>1416</v>
      </c>
      <c r="Q26" s="5">
        <v>23.930399999999999</v>
      </c>
      <c r="R26" s="4">
        <v>2901</v>
      </c>
      <c r="S26" s="4">
        <v>3942</v>
      </c>
      <c r="T26" s="4">
        <v>1041</v>
      </c>
      <c r="U26" s="5">
        <v>62.251800000000003</v>
      </c>
      <c r="V26" s="5">
        <v>0</v>
      </c>
      <c r="W26" s="14">
        <v>86.18</v>
      </c>
      <c r="X26" s="14">
        <v>0</v>
      </c>
      <c r="Y26" s="14">
        <v>86.18</v>
      </c>
      <c r="Z26" s="4">
        <v>24580</v>
      </c>
      <c r="AA26" s="49" t="str">
        <f>IFERROR(IF(VLOOKUP($D26,'Year-To-Date'!$E$1:$E$322,1,FALSE)=D26,"--","Find"),"Find")</f>
        <v>--</v>
      </c>
      <c r="AB26" s="49" t="str">
        <f>IFERROR(IFERROR(VLOOKUP($D26,'Asset Group  All Assets'!$B$1:$C$500,2,FALSE),(VLOOKUP($D26,'Missing-WSU-POs'!$B$1:$D$500,3,FALSE))),"?")</f>
        <v>Needed</v>
      </c>
      <c r="AC26" s="31" t="str">
        <f t="shared" si="0"/>
        <v/>
      </c>
      <c r="AD26" s="31" t="str">
        <f t="shared" si="1"/>
        <v>Wrong PO</v>
      </c>
      <c r="AE26" s="29" t="str">
        <f>IFERROR(IF(VLOOKUP($D26,'Org July 2016 '!$D$1:$Z$500,3,FALSE)=G26,"-","Wrong PO"),"new")</f>
        <v>-</v>
      </c>
      <c r="AF26" s="32" t="str">
        <f>IF(AE26="wrong PO",(VLOOKUP($D26,'Org July 2016 '!$D$1:$Z$500,3,FALSE)),"")</f>
        <v/>
      </c>
      <c r="AG26" s="29" t="str">
        <f>IFERROR(IF(VLOOKUP($D26,'Org June 2016 '!$D$1:$Z$500,3,FALSE)=G26,"-","Wrong PO"),"new")</f>
        <v>-</v>
      </c>
      <c r="AH26" s="32" t="str">
        <f>IF(AG26="wrong PO",(VLOOKUP($D26,'Org June 2016 '!$D$1:$Z$500,3,FALSE)),"")</f>
        <v/>
      </c>
      <c r="AI26" s="29" t="str">
        <f>IFERROR(IF(VLOOKUP($D26,'May 2016'!D25:Z524,3,FALSE)=G26,"-","Wrong PO"),"new")</f>
        <v>-</v>
      </c>
      <c r="AJ26" s="32" t="str">
        <f>IF(AI26="wrong PO",(VLOOKUP($D26,'May 2016'!D25:Z524,3,FALSE)),"")</f>
        <v/>
      </c>
      <c r="AK26" s="29" t="str">
        <f>IFERROR(IF(VLOOKUP($D26,'Apr 2016'!$D$1:$Z$500,3,FALSE)=G26,"-","Wrong PO"),"new")</f>
        <v>new</v>
      </c>
      <c r="AL26" s="32" t="str">
        <f>IF(AK26="wrong PO",(VLOOKUP($D26,'Apr 2016'!$D$1:$Z$500,3,FALSE)),"")</f>
        <v/>
      </c>
      <c r="AM26" s="32" t="str">
        <f>IFERROR(IF(VLOOKUP($D26,'Mar 2016'!$D$1:$Z$500,3,FALSE)=G26,"-","Wrong PO"),"new")</f>
        <v>new</v>
      </c>
      <c r="AN26" s="32" t="str">
        <f>IF(AK26="wrong PO",(VLOOKUP($D26,'Mar 2016'!$D$1:$Z$500,3,FALSE)),"")</f>
        <v/>
      </c>
      <c r="AO26" s="32" t="str">
        <f>IFERROR(IF(VLOOKUP($D26,'Feb 2016'!$D$1:$Z$500,3,FALSE)=G26,"-","Wrong PO"),"new")</f>
        <v>new</v>
      </c>
      <c r="AP26" s="32" t="str">
        <f>IF(AK26="wrong PO",(VLOOKUP($D26,'Feb 2016'!$D$1:$Z$500,3,FALSE)),"")</f>
        <v/>
      </c>
      <c r="AQ26" s="29" t="str">
        <f>IFERROR(IF(VLOOKUP($D26,'Jan 2016'!$D$1:$Z$500,3,FALSE)=G26,"-","Wrong PO"),"new")</f>
        <v>new</v>
      </c>
      <c r="AR26" s="32" t="str">
        <f>IF(AQ26="wrong PO",(VLOOKUP($D26,'Jan 2016'!$D$1:$Z$500,3,FALSE)),"")</f>
        <v/>
      </c>
      <c r="AS26" s="29" t="str">
        <f>IFERROR(IF(VLOOKUP($D26,'Dec 2015'!$D$1:$Z$500,3,FALSE)=G26,"-","Wrong PO"),"new")</f>
        <v>new</v>
      </c>
      <c r="AT26" s="32" t="str">
        <f>IF(AS26="wrong PO",(VLOOKUP($D26,'Dec 2015'!$D$1:$Z$500,3,FALSE)),"")</f>
        <v/>
      </c>
      <c r="AU26" s="29" t="str">
        <f>IFERROR(IF(VLOOKUP($D26,'Nov 2015'!$D$1:$Z$500,3,FALSE)=G26,"-","Wrong PO"),"new")</f>
        <v>new</v>
      </c>
      <c r="AV26" s="32" t="str">
        <f>IF(AU26="wrong PO",(VLOOKUP($D26,'Nov 2015'!$D$1:$Z$500,3,FALSE)),"")</f>
        <v/>
      </c>
      <c r="AW26" s="29" t="str">
        <f>IFERROR(IF(VLOOKUP($D26,'Oct 2015'!$D$1:$Z$500,3,FALSE)=G26,"-","Wrong PO"),"new")</f>
        <v>new</v>
      </c>
      <c r="AX26" s="32" t="str">
        <f>IF(AW26="wrong PO",(VLOOKUP($D26,'Oct 2015'!$D$1:$Z$500,3,FALSE)),"")</f>
        <v/>
      </c>
      <c r="AY26" s="29" t="str">
        <f>IFERROR(IF(VLOOKUP($D26,'Sep 2015'!$D$1:$Z$500,3,FALSE)=G26,"-","Wrong PO"),"new")</f>
        <v>new</v>
      </c>
      <c r="AZ26" s="32" t="str">
        <f>IF(AY26="wrong PO",(VLOOKUP($D26,'Sep 2015'!$D$1:$Z$500,3,FALSE)),"")</f>
        <v/>
      </c>
    </row>
    <row r="27" spans="1:52">
      <c r="A27" s="2" t="s">
        <v>841</v>
      </c>
      <c r="B27" s="2" t="s">
        <v>510</v>
      </c>
      <c r="C27" s="2" t="s">
        <v>76</v>
      </c>
      <c r="D27" s="2" t="s">
        <v>294</v>
      </c>
      <c r="E27" s="2" t="s">
        <v>746</v>
      </c>
      <c r="F27" s="2">
        <v>42522</v>
      </c>
      <c r="G27" s="21" t="s">
        <v>94</v>
      </c>
      <c r="H27" s="11" t="s">
        <v>2109</v>
      </c>
      <c r="I27" s="2" t="s">
        <v>685</v>
      </c>
      <c r="J27" s="2" t="s">
        <v>747</v>
      </c>
      <c r="K27" s="2" t="s">
        <v>30</v>
      </c>
      <c r="L27" s="2" t="s">
        <v>31</v>
      </c>
      <c r="M27" s="2" t="s">
        <v>41</v>
      </c>
      <c r="N27" s="4">
        <v>1076</v>
      </c>
      <c r="O27" s="4">
        <v>1903</v>
      </c>
      <c r="P27" s="4">
        <v>827</v>
      </c>
      <c r="Q27" s="14">
        <v>13.9763</v>
      </c>
      <c r="R27" s="4">
        <v>537</v>
      </c>
      <c r="S27" s="4">
        <v>972</v>
      </c>
      <c r="T27" s="4">
        <v>435</v>
      </c>
      <c r="U27" s="5">
        <v>26.013000000000002</v>
      </c>
      <c r="V27" s="5">
        <v>0</v>
      </c>
      <c r="W27" s="14">
        <v>39.99</v>
      </c>
      <c r="X27" s="14">
        <v>0</v>
      </c>
      <c r="Y27" s="14">
        <v>39.99</v>
      </c>
      <c r="Z27" s="4">
        <v>24580</v>
      </c>
      <c r="AA27" s="49" t="str">
        <f>IFERROR(IF(VLOOKUP($D27,'Year-To-Date'!$E$1:$E$322,1,FALSE)=D27,"--","Find"),"Find")</f>
        <v>--</v>
      </c>
      <c r="AB27" s="49" t="str">
        <f>IFERROR(IFERROR(VLOOKUP($D27,'Asset Group  All Assets'!$B$1:$C$500,2,FALSE),(VLOOKUP($D27,'Missing-WSU-POs'!$B$1:$D$500,3,FALSE))),"?")</f>
        <v>Needed</v>
      </c>
      <c r="AC27" s="31" t="str">
        <f t="shared" si="0"/>
        <v/>
      </c>
      <c r="AD27" s="31" t="str">
        <f t="shared" si="1"/>
        <v>Wrong PO</v>
      </c>
      <c r="AE27" s="29" t="str">
        <f>IFERROR(IF(VLOOKUP($D27,'Org July 2016 '!$D$1:$Z$500,3,FALSE)=G27,"-","Wrong PO"),"new")</f>
        <v>-</v>
      </c>
      <c r="AF27" s="32" t="str">
        <f>IF(AE27="wrong PO",(VLOOKUP($D27,'Org July 2016 '!$D$1:$Z$500,3,FALSE)),"")</f>
        <v/>
      </c>
      <c r="AG27" s="29" t="str">
        <f>IFERROR(IF(VLOOKUP($D27,'Org June 2016 '!$D$1:$Z$500,3,FALSE)=G27,"-","Wrong PO"),"new")</f>
        <v>-</v>
      </c>
      <c r="AH27" s="32" t="str">
        <f>IF(AG27="wrong PO",(VLOOKUP($D27,'Org June 2016 '!$D$1:$Z$500,3,FALSE)),"")</f>
        <v/>
      </c>
      <c r="AI27" s="29" t="str">
        <f>IFERROR(IF(VLOOKUP($D27,'May 2016'!D26:Z525,3,FALSE)=G27,"-","Wrong PO"),"new")</f>
        <v>new</v>
      </c>
      <c r="AJ27" s="32" t="str">
        <f>IF(AI27="wrong PO",(VLOOKUP($D27,'May 2016'!D26:Z525,3,FALSE)),"")</f>
        <v/>
      </c>
      <c r="AK27" s="29" t="str">
        <f>IFERROR(IF(VLOOKUP($D27,'Apr 2016'!$D$1:$Z$500,3,FALSE)=G27,"-","Wrong PO"),"new")</f>
        <v>new</v>
      </c>
      <c r="AL27" s="32" t="str">
        <f>IF(AK27="wrong PO",(VLOOKUP($D27,'Apr 2016'!$D$1:$Z$500,3,FALSE)),"")</f>
        <v/>
      </c>
      <c r="AM27" s="32" t="str">
        <f>IFERROR(IF(VLOOKUP($D27,'Mar 2016'!$D$1:$Z$500,3,FALSE)=G27,"-","Wrong PO"),"new")</f>
        <v>new</v>
      </c>
      <c r="AN27" s="32" t="str">
        <f>IF(AK27="wrong PO",(VLOOKUP($D27,'Mar 2016'!$D$1:$Z$500,3,FALSE)),"")</f>
        <v/>
      </c>
      <c r="AO27" s="32" t="str">
        <f>IFERROR(IF(VLOOKUP($D27,'Feb 2016'!$D$1:$Z$500,3,FALSE)=G27,"-","Wrong PO"),"new")</f>
        <v>new</v>
      </c>
      <c r="AP27" s="32" t="str">
        <f>IF(AK27="wrong PO",(VLOOKUP($D27,'Feb 2016'!$D$1:$Z$500,3,FALSE)),"")</f>
        <v/>
      </c>
      <c r="AQ27" s="29" t="str">
        <f>IFERROR(IF(VLOOKUP($D27,'Jan 2016'!$D$1:$Z$500,3,FALSE)=G27,"-","Wrong PO"),"new")</f>
        <v>new</v>
      </c>
      <c r="AR27" s="32" t="str">
        <f>IF(AQ27="wrong PO",(VLOOKUP($D27,'Jan 2016'!$D$1:$Z$500,3,FALSE)),"")</f>
        <v/>
      </c>
      <c r="AS27" s="29" t="str">
        <f>IFERROR(IF(VLOOKUP($D27,'Dec 2015'!$D$1:$Z$500,3,FALSE)=G27,"-","Wrong PO"),"new")</f>
        <v>new</v>
      </c>
      <c r="AT27" s="32" t="str">
        <f>IF(AS27="wrong PO",(VLOOKUP($D27,'Dec 2015'!$D$1:$Z$500,3,FALSE)),"")</f>
        <v/>
      </c>
      <c r="AU27" s="29" t="str">
        <f>IFERROR(IF(VLOOKUP($D27,'Nov 2015'!$D$1:$Z$500,3,FALSE)=G27,"-","Wrong PO"),"new")</f>
        <v>new</v>
      </c>
      <c r="AV27" s="32" t="str">
        <f>IF(AU27="wrong PO",(VLOOKUP($D27,'Nov 2015'!$D$1:$Z$500,3,FALSE)),"")</f>
        <v/>
      </c>
      <c r="AW27" s="29" t="str">
        <f>IFERROR(IF(VLOOKUP($D27,'Oct 2015'!$D$1:$Z$500,3,FALSE)=G27,"-","Wrong PO"),"new")</f>
        <v>new</v>
      </c>
      <c r="AX27" s="32" t="str">
        <f>IF(AW27="wrong PO",(VLOOKUP($D27,'Oct 2015'!$D$1:$Z$500,3,FALSE)),"")</f>
        <v/>
      </c>
      <c r="AY27" s="29" t="str">
        <f>IFERROR(IF(VLOOKUP($D27,'Sep 2015'!$D$1:$Z$500,3,FALSE)=G27,"-","Wrong PO"),"new")</f>
        <v>new</v>
      </c>
      <c r="AZ27" s="32" t="str">
        <f>IF(AY27="wrong PO",(VLOOKUP($D27,'Sep 2015'!$D$1:$Z$500,3,FALSE)),"")</f>
        <v/>
      </c>
    </row>
    <row r="28" spans="1:52">
      <c r="A28" s="2" t="s">
        <v>841</v>
      </c>
      <c r="B28" s="2" t="s">
        <v>510</v>
      </c>
      <c r="C28" s="2" t="s">
        <v>76</v>
      </c>
      <c r="D28" s="2" t="s">
        <v>295</v>
      </c>
      <c r="E28" s="2" t="s">
        <v>67</v>
      </c>
      <c r="F28" s="2">
        <v>42499</v>
      </c>
      <c r="G28" s="21" t="s">
        <v>94</v>
      </c>
      <c r="H28" s="11" t="s">
        <v>2109</v>
      </c>
      <c r="I28" s="2" t="s">
        <v>685</v>
      </c>
      <c r="J28" s="2" t="s">
        <v>68</v>
      </c>
      <c r="K28" s="2" t="s">
        <v>30</v>
      </c>
      <c r="L28" s="2" t="s">
        <v>31</v>
      </c>
      <c r="M28" s="2" t="s">
        <v>32</v>
      </c>
      <c r="N28" s="4">
        <v>4889</v>
      </c>
      <c r="O28" s="4">
        <v>6295</v>
      </c>
      <c r="P28" s="4">
        <v>1406</v>
      </c>
      <c r="Q28" s="5">
        <v>23.761399999999998</v>
      </c>
      <c r="R28" s="4">
        <v>2477</v>
      </c>
      <c r="S28" s="4">
        <v>3882</v>
      </c>
      <c r="T28" s="4">
        <v>1405</v>
      </c>
      <c r="U28" s="5">
        <v>84.019000000000005</v>
      </c>
      <c r="V28" s="5">
        <v>0</v>
      </c>
      <c r="W28" s="14">
        <v>107.78</v>
      </c>
      <c r="X28" s="14">
        <v>0</v>
      </c>
      <c r="Y28" s="14">
        <v>107.78</v>
      </c>
      <c r="Z28" s="4">
        <v>24580</v>
      </c>
      <c r="AA28" s="49" t="str">
        <f>IFERROR(IF(VLOOKUP($D28,'Year-To-Date'!$E$1:$E$322,1,FALSE)=D28,"--","Find"),"Find")</f>
        <v>--</v>
      </c>
      <c r="AB28" s="49" t="str">
        <f>IFERROR(IFERROR(VLOOKUP($D28,'Asset Group  All Assets'!$B$1:$C$500,2,FALSE),(VLOOKUP($D28,'Missing-WSU-POs'!$B$1:$D$500,3,FALSE))),"?")</f>
        <v>Needed</v>
      </c>
      <c r="AC28" s="31" t="str">
        <f t="shared" si="0"/>
        <v/>
      </c>
      <c r="AD28" s="31" t="str">
        <f t="shared" si="1"/>
        <v>Wrong PO</v>
      </c>
      <c r="AE28" s="29" t="str">
        <f>IFERROR(IF(VLOOKUP($D28,'Org July 2016 '!$D$1:$Z$500,3,FALSE)=G28,"-","Wrong PO"),"new")</f>
        <v>-</v>
      </c>
      <c r="AF28" s="32" t="str">
        <f>IF(AE28="wrong PO",(VLOOKUP($D28,'Org July 2016 '!$D$1:$Z$500,3,FALSE)),"")</f>
        <v/>
      </c>
      <c r="AG28" s="29" t="str">
        <f>IFERROR(IF(VLOOKUP($D28,'Org June 2016 '!$D$1:$Z$500,3,FALSE)=G28,"-","Wrong PO"),"new")</f>
        <v>-</v>
      </c>
      <c r="AH28" s="32" t="str">
        <f>IF(AG28="wrong PO",(VLOOKUP($D28,'Org June 2016 '!$D$1:$Z$500,3,FALSE)),"")</f>
        <v/>
      </c>
      <c r="AI28" s="29" t="str">
        <f>IFERROR(IF(VLOOKUP($D28,'May 2016'!D27:Z526,3,FALSE)=G28,"-","Wrong PO"),"new")</f>
        <v>-</v>
      </c>
      <c r="AJ28" s="32" t="str">
        <f>IF(AI28="wrong PO",(VLOOKUP($D28,'May 2016'!D27:Z526,3,FALSE)),"")</f>
        <v/>
      </c>
      <c r="AK28" s="29" t="str">
        <f>IFERROR(IF(VLOOKUP($D28,'Apr 2016'!$D$1:$Z$500,3,FALSE)=G28,"-","Wrong PO"),"new")</f>
        <v>new</v>
      </c>
      <c r="AL28" s="32" t="str">
        <f>IF(AK28="wrong PO",(VLOOKUP($D28,'Apr 2016'!$D$1:$Z$500,3,FALSE)),"")</f>
        <v/>
      </c>
      <c r="AM28" s="32" t="str">
        <f>IFERROR(IF(VLOOKUP($D28,'Mar 2016'!$D$1:$Z$500,3,FALSE)=G28,"-","Wrong PO"),"new")</f>
        <v>new</v>
      </c>
      <c r="AN28" s="32" t="str">
        <f>IF(AK28="wrong PO",(VLOOKUP($D28,'Mar 2016'!$D$1:$Z$500,3,FALSE)),"")</f>
        <v/>
      </c>
      <c r="AO28" s="32" t="str">
        <f>IFERROR(IF(VLOOKUP($D28,'Feb 2016'!$D$1:$Z$500,3,FALSE)=G28,"-","Wrong PO"),"new")</f>
        <v>new</v>
      </c>
      <c r="AP28" s="32" t="str">
        <f>IF(AK28="wrong PO",(VLOOKUP($D28,'Feb 2016'!$D$1:$Z$500,3,FALSE)),"")</f>
        <v/>
      </c>
      <c r="AQ28" s="29" t="str">
        <f>IFERROR(IF(VLOOKUP($D28,'Jan 2016'!$D$1:$Z$500,3,FALSE)=G28,"-","Wrong PO"),"new")</f>
        <v>new</v>
      </c>
      <c r="AR28" s="32" t="str">
        <f>IF(AQ28="wrong PO",(VLOOKUP($D28,'Jan 2016'!$D$1:$Z$500,3,FALSE)),"")</f>
        <v/>
      </c>
      <c r="AS28" s="29" t="str">
        <f>IFERROR(IF(VLOOKUP($D28,'Dec 2015'!$D$1:$Z$500,3,FALSE)=G28,"-","Wrong PO"),"new")</f>
        <v>new</v>
      </c>
      <c r="AT28" s="32" t="str">
        <f>IF(AS28="wrong PO",(VLOOKUP($D28,'Dec 2015'!$D$1:$Z$500,3,FALSE)),"")</f>
        <v/>
      </c>
      <c r="AU28" s="29" t="str">
        <f>IFERROR(IF(VLOOKUP($D28,'Nov 2015'!$D$1:$Z$500,3,FALSE)=G28,"-","Wrong PO"),"new")</f>
        <v>new</v>
      </c>
      <c r="AV28" s="32" t="str">
        <f>IF(AU28="wrong PO",(VLOOKUP($D28,'Nov 2015'!$D$1:$Z$500,3,FALSE)),"")</f>
        <v/>
      </c>
      <c r="AW28" s="29" t="str">
        <f>IFERROR(IF(VLOOKUP($D28,'Oct 2015'!$D$1:$Z$500,3,FALSE)=G28,"-","Wrong PO"),"new")</f>
        <v>new</v>
      </c>
      <c r="AX28" s="32" t="str">
        <f>IF(AW28="wrong PO",(VLOOKUP($D28,'Oct 2015'!$D$1:$Z$500,3,FALSE)),"")</f>
        <v/>
      </c>
      <c r="AY28" s="29" t="str">
        <f>IFERROR(IF(VLOOKUP($D28,'Sep 2015'!$D$1:$Z$500,3,FALSE)=G28,"-","Wrong PO"),"new")</f>
        <v>new</v>
      </c>
      <c r="AZ28" s="32" t="str">
        <f>IF(AY28="wrong PO",(VLOOKUP($D28,'Sep 2015'!$D$1:$Z$500,3,FALSE)),"")</f>
        <v/>
      </c>
    </row>
    <row r="29" spans="1:52">
      <c r="A29" s="2" t="s">
        <v>841</v>
      </c>
      <c r="B29" s="2" t="s">
        <v>510</v>
      </c>
      <c r="C29" s="2" t="s">
        <v>729</v>
      </c>
      <c r="D29" s="2" t="s">
        <v>351</v>
      </c>
      <c r="E29" s="2" t="s">
        <v>730</v>
      </c>
      <c r="F29" s="2">
        <v>42501</v>
      </c>
      <c r="G29" s="21" t="s">
        <v>94</v>
      </c>
      <c r="H29" s="11" t="s">
        <v>2109</v>
      </c>
      <c r="I29" s="2" t="s">
        <v>94</v>
      </c>
      <c r="J29" s="2" t="s">
        <v>731</v>
      </c>
      <c r="K29" s="2" t="s">
        <v>394</v>
      </c>
      <c r="L29" s="2" t="s">
        <v>31</v>
      </c>
      <c r="M29" s="2" t="s">
        <v>382</v>
      </c>
      <c r="N29" s="4">
        <v>18028</v>
      </c>
      <c r="O29" s="4">
        <v>18032</v>
      </c>
      <c r="P29" s="4">
        <v>4</v>
      </c>
      <c r="Q29" s="5">
        <v>0.11</v>
      </c>
      <c r="R29" s="4">
        <v>10</v>
      </c>
      <c r="S29" s="4">
        <v>10</v>
      </c>
      <c r="T29" s="4">
        <v>0</v>
      </c>
      <c r="U29" s="5">
        <v>0</v>
      </c>
      <c r="V29" s="5">
        <v>0</v>
      </c>
      <c r="W29" s="14">
        <v>0.11</v>
      </c>
      <c r="X29" s="14">
        <v>0</v>
      </c>
      <c r="Y29" s="14">
        <v>0.11</v>
      </c>
      <c r="Z29" s="4">
        <v>24580</v>
      </c>
      <c r="AA29" s="49" t="str">
        <f>IFERROR(IF(VLOOKUP($D29,'Year-To-Date'!$E$1:$E$322,1,FALSE)=D29,"--","Find"),"Find")</f>
        <v>--</v>
      </c>
      <c r="AB29" s="49" t="str">
        <f>IFERROR(IFERROR(VLOOKUP($D29,'Asset Group  All Assets'!$B$1:$C$500,2,FALSE),(VLOOKUP($D29,'Missing-WSU-POs'!$B$1:$D$500,3,FALSE))),"?")</f>
        <v>Needed</v>
      </c>
      <c r="AC29" s="31" t="str">
        <f t="shared" si="0"/>
        <v/>
      </c>
      <c r="AD29" s="31" t="str">
        <f t="shared" si="1"/>
        <v>Wrong PO</v>
      </c>
      <c r="AE29" s="29" t="str">
        <f>IFERROR(IF(VLOOKUP($D29,'Org July 2016 '!$D$1:$Z$500,3,FALSE)=G29,"-","Wrong PO"),"new")</f>
        <v>-</v>
      </c>
      <c r="AF29" s="32" t="str">
        <f>IF(AE29="wrong PO",(VLOOKUP($D29,'Org July 2016 '!$D$1:$Z$500,3,FALSE)),"")</f>
        <v/>
      </c>
      <c r="AG29" s="29" t="str">
        <f>IFERROR(IF(VLOOKUP($D29,'Org June 2016 '!$D$1:$Z$500,3,FALSE)=G29,"-","Wrong PO"),"new")</f>
        <v>-</v>
      </c>
      <c r="AH29" s="32" t="str">
        <f>IF(AG29="wrong PO",(VLOOKUP($D29,'Org June 2016 '!$D$1:$Z$500,3,FALSE)),"")</f>
        <v/>
      </c>
      <c r="AI29" s="29" t="str">
        <f>IFERROR(IF(VLOOKUP($D29,'May 2016'!D28:Z527,3,FALSE)=G29,"-","Wrong PO"),"new")</f>
        <v>-</v>
      </c>
      <c r="AJ29" s="32" t="str">
        <f>IF(AI29="wrong PO",(VLOOKUP($D29,'May 2016'!D28:Z527,3,FALSE)),"")</f>
        <v/>
      </c>
      <c r="AK29" s="29" t="str">
        <f>IFERROR(IF(VLOOKUP($D29,'Apr 2016'!$D$1:$Z$500,3,FALSE)=G29,"-","Wrong PO"),"new")</f>
        <v>new</v>
      </c>
      <c r="AL29" s="32" t="str">
        <f>IF(AK29="wrong PO",(VLOOKUP($D29,'Apr 2016'!$D$1:$Z$500,3,FALSE)),"")</f>
        <v/>
      </c>
      <c r="AM29" s="32" t="str">
        <f>IFERROR(IF(VLOOKUP($D29,'Mar 2016'!$D$1:$Z$500,3,FALSE)=G29,"-","Wrong PO"),"new")</f>
        <v>new</v>
      </c>
      <c r="AN29" s="32" t="str">
        <f>IF(AK29="wrong PO",(VLOOKUP($D29,'Mar 2016'!$D$1:$Z$500,3,FALSE)),"")</f>
        <v/>
      </c>
      <c r="AO29" s="32" t="str">
        <f>IFERROR(IF(VLOOKUP($D29,'Feb 2016'!$D$1:$Z$500,3,FALSE)=G29,"-","Wrong PO"),"new")</f>
        <v>new</v>
      </c>
      <c r="AP29" s="32" t="str">
        <f>IF(AK29="wrong PO",(VLOOKUP($D29,'Feb 2016'!$D$1:$Z$500,3,FALSE)),"")</f>
        <v/>
      </c>
      <c r="AQ29" s="29" t="str">
        <f>IFERROR(IF(VLOOKUP($D29,'Jan 2016'!$D$1:$Z$500,3,FALSE)=G29,"-","Wrong PO"),"new")</f>
        <v>new</v>
      </c>
      <c r="AR29" s="32" t="str">
        <f>IF(AQ29="wrong PO",(VLOOKUP($D29,'Jan 2016'!$D$1:$Z$500,3,FALSE)),"")</f>
        <v/>
      </c>
      <c r="AS29" s="29" t="str">
        <f>IFERROR(IF(VLOOKUP($D29,'Dec 2015'!$D$1:$Z$500,3,FALSE)=G29,"-","Wrong PO"),"new")</f>
        <v>new</v>
      </c>
      <c r="AT29" s="32" t="str">
        <f>IF(AS29="wrong PO",(VLOOKUP($D29,'Dec 2015'!$D$1:$Z$500,3,FALSE)),"")</f>
        <v/>
      </c>
      <c r="AU29" s="29" t="str">
        <f>IFERROR(IF(VLOOKUP($D29,'Nov 2015'!$D$1:$Z$500,3,FALSE)=G29,"-","Wrong PO"),"new")</f>
        <v>new</v>
      </c>
      <c r="AV29" s="32" t="str">
        <f>IF(AU29="wrong PO",(VLOOKUP($D29,'Nov 2015'!$D$1:$Z$500,3,FALSE)),"")</f>
        <v/>
      </c>
      <c r="AW29" s="29" t="str">
        <f>IFERROR(IF(VLOOKUP($D29,'Oct 2015'!$D$1:$Z$500,3,FALSE)=G29,"-","Wrong PO"),"new")</f>
        <v>new</v>
      </c>
      <c r="AX29" s="32" t="str">
        <f>IF(AW29="wrong PO",(VLOOKUP($D29,'Oct 2015'!$D$1:$Z$500,3,FALSE)),"")</f>
        <v/>
      </c>
      <c r="AY29" s="29" t="str">
        <f>IFERROR(IF(VLOOKUP($D29,'Sep 2015'!$D$1:$Z$500,3,FALSE)=G29,"-","Wrong PO"),"new")</f>
        <v>new</v>
      </c>
      <c r="AZ29" s="32" t="str">
        <f>IF(AY29="wrong PO",(VLOOKUP($D29,'Sep 2015'!$D$1:$Z$500,3,FALSE)),"")</f>
        <v/>
      </c>
    </row>
    <row r="30" spans="1:52">
      <c r="A30" s="2" t="s">
        <v>841</v>
      </c>
      <c r="B30" s="2" t="s">
        <v>510</v>
      </c>
      <c r="C30" s="2" t="s">
        <v>25</v>
      </c>
      <c r="D30" s="2" t="s">
        <v>125</v>
      </c>
      <c r="E30" s="2" t="s">
        <v>566</v>
      </c>
      <c r="F30" s="2">
        <v>42360</v>
      </c>
      <c r="G30" s="21" t="s">
        <v>2111</v>
      </c>
      <c r="H30" s="11" t="s">
        <v>2110</v>
      </c>
      <c r="I30" s="2" t="s">
        <v>39</v>
      </c>
      <c r="J30" s="2" t="s">
        <v>567</v>
      </c>
      <c r="K30" s="2" t="s">
        <v>30</v>
      </c>
      <c r="L30" s="2" t="s">
        <v>31</v>
      </c>
      <c r="M30" s="2" t="s">
        <v>41</v>
      </c>
      <c r="N30" s="4">
        <v>22102</v>
      </c>
      <c r="O30" s="4">
        <v>25339</v>
      </c>
      <c r="P30" s="4">
        <v>3237</v>
      </c>
      <c r="Q30" s="5">
        <v>54.705300000000001</v>
      </c>
      <c r="R30" s="4">
        <v>0</v>
      </c>
      <c r="S30" s="4">
        <v>0</v>
      </c>
      <c r="T30" s="4">
        <v>0</v>
      </c>
      <c r="U30" s="5">
        <v>0</v>
      </c>
      <c r="V30" s="5">
        <v>0</v>
      </c>
      <c r="W30" s="14">
        <v>54.71</v>
      </c>
      <c r="X30" s="14">
        <v>0</v>
      </c>
      <c r="Y30" s="14">
        <v>54.71</v>
      </c>
      <c r="Z30" s="4">
        <v>24580</v>
      </c>
      <c r="AA30" s="49" t="str">
        <f>IFERROR(IF(VLOOKUP($D30,'Year-To-Date'!$E$1:$E$322,1,FALSE)=D30,"--","Find"),"Find")</f>
        <v>--</v>
      </c>
      <c r="AB30" s="49" t="str">
        <f>IFERROR(IFERROR(VLOOKUP($D30,'Asset Group  All Assets'!$B$1:$C$500,2,FALSE),(VLOOKUP($D30,'Missing-WSU-POs'!$B$1:$D$500,3,FALSE))),"?")</f>
        <v>76358290-Sent email to Lavinia regarding progress on requisition approval.</v>
      </c>
      <c r="AC30" s="31" t="str">
        <f t="shared" si="0"/>
        <v>76358290</v>
      </c>
      <c r="AD30" s="31" t="str">
        <f t="shared" si="1"/>
        <v>Wrong PO</v>
      </c>
      <c r="AE30" s="29" t="str">
        <f>IFERROR(IF(VLOOKUP($D30,'Org July 2016 '!$D$1:$Z$500,3,FALSE)=G30,"-","Wrong PO"),"new")</f>
        <v>Wrong PO</v>
      </c>
      <c r="AF30" s="32">
        <f>IF(AE30="wrong PO",(VLOOKUP($D30,'Org July 2016 '!$D$1:$Z$500,3,FALSE)),"")</f>
        <v>0</v>
      </c>
      <c r="AG30" s="29" t="str">
        <f>IFERROR(IF(VLOOKUP($D30,'Org June 2016 '!$D$1:$Z$500,3,FALSE)=G30,"-","Wrong PO"),"new")</f>
        <v>Wrong PO</v>
      </c>
      <c r="AH30" s="32">
        <f>IF(AG30="wrong PO",(VLOOKUP($D30,'Org June 2016 '!$D$1:$Z$500,3,FALSE)),"")</f>
        <v>0</v>
      </c>
      <c r="AI30" s="29" t="str">
        <f>IFERROR(IF(VLOOKUP($D30,'May 2016'!D29:Z528,3,FALSE)=G30,"-","Wrong PO"),"new")</f>
        <v>Wrong PO</v>
      </c>
      <c r="AJ30" s="32">
        <f>IF(AI30="wrong PO",(VLOOKUP($D30,'May 2016'!D29:Z528,3,FALSE)),"")</f>
        <v>0</v>
      </c>
      <c r="AK30" s="29" t="str">
        <f>IFERROR(IF(VLOOKUP($D30,'Apr 2016'!$D$1:$Z$500,3,FALSE)=G30,"-","Wrong PO"),"new")</f>
        <v>Wrong PO</v>
      </c>
      <c r="AL30" s="32">
        <f>IF(AK30="wrong PO",(VLOOKUP($D30,'Apr 2016'!$D$1:$Z$500,3,FALSE)),"")</f>
        <v>0</v>
      </c>
      <c r="AM30" s="32" t="str">
        <f>IFERROR(IF(VLOOKUP($D30,'Mar 2016'!$D$1:$Z$500,3,FALSE)=G30,"-","Wrong PO"),"new")</f>
        <v>Wrong PO</v>
      </c>
      <c r="AN30" s="32">
        <f>IF(AK30="wrong PO",(VLOOKUP($D30,'Mar 2016'!$D$1:$Z$500,3,FALSE)),"")</f>
        <v>0</v>
      </c>
      <c r="AO30" s="32" t="str">
        <f>IFERROR(IF(VLOOKUP($D30,'Feb 2016'!$D$1:$Z$500,3,FALSE)=G30,"-","Wrong PO"),"new")</f>
        <v>Wrong PO</v>
      </c>
      <c r="AP30" s="32">
        <f>IF(AK30="wrong PO",(VLOOKUP($D30,'Feb 2016'!$D$1:$Z$500,3,FALSE)),"")</f>
        <v>0</v>
      </c>
      <c r="AQ30" s="29" t="str">
        <f>IFERROR(IF(VLOOKUP($D30,'Jan 2016'!$D$1:$Z$500,3,FALSE)=G30,"-","Wrong PO"),"new")</f>
        <v>Wrong PO</v>
      </c>
      <c r="AR30" s="32">
        <f>IF(AQ30="wrong PO",(VLOOKUP($D30,'Jan 2016'!$D$1:$Z$500,3,FALSE)),"")</f>
        <v>0</v>
      </c>
      <c r="AS30" s="29" t="str">
        <f>IFERROR(IF(VLOOKUP($D30,'Dec 2015'!$D$1:$Z$500,3,FALSE)=G30,"-","Wrong PO"),"new")</f>
        <v>new</v>
      </c>
      <c r="AT30" s="32" t="str">
        <f>IF(AS30="wrong PO",(VLOOKUP($D30,'Dec 2015'!$D$1:$Z$500,3,FALSE)),"")</f>
        <v/>
      </c>
      <c r="AU30" s="29" t="str">
        <f>IFERROR(IF(VLOOKUP($D30,'Nov 2015'!$D$1:$Z$500,3,FALSE)=G30,"-","Wrong PO"),"new")</f>
        <v>new</v>
      </c>
      <c r="AV30" s="32" t="str">
        <f>IF(AU30="wrong PO",(VLOOKUP($D30,'Nov 2015'!$D$1:$Z$500,3,FALSE)),"")</f>
        <v/>
      </c>
      <c r="AW30" s="29" t="str">
        <f>IFERROR(IF(VLOOKUP($D30,'Oct 2015'!$D$1:$Z$500,3,FALSE)=G30,"-","Wrong PO"),"new")</f>
        <v>new</v>
      </c>
      <c r="AX30" s="32" t="str">
        <f>IF(AW30="wrong PO",(VLOOKUP($D30,'Oct 2015'!$D$1:$Z$500,3,FALSE)),"")</f>
        <v/>
      </c>
      <c r="AY30" s="29" t="str">
        <f>IFERROR(IF(VLOOKUP($D30,'Sep 2015'!$D$1:$Z$500,3,FALSE)=G30,"-","Wrong PO"),"new")</f>
        <v>new</v>
      </c>
      <c r="AZ30" s="32" t="str">
        <f>IF(AY30="wrong PO",(VLOOKUP($D30,'Sep 2015'!$D$1:$Z$500,3,FALSE)),"")</f>
        <v/>
      </c>
    </row>
    <row r="31" spans="1:52">
      <c r="A31" s="2" t="s">
        <v>841</v>
      </c>
      <c r="B31" s="2" t="s">
        <v>510</v>
      </c>
      <c r="C31" s="2" t="s">
        <v>76</v>
      </c>
      <c r="D31" s="2" t="s">
        <v>82</v>
      </c>
      <c r="E31" s="2" t="s">
        <v>83</v>
      </c>
      <c r="F31" s="2">
        <v>42192</v>
      </c>
      <c r="G31" s="21" t="s">
        <v>300</v>
      </c>
      <c r="H31" s="11" t="s">
        <v>2108</v>
      </c>
      <c r="I31" s="2" t="s">
        <v>28</v>
      </c>
      <c r="J31" s="2" t="s">
        <v>84</v>
      </c>
      <c r="K31" s="2" t="s">
        <v>30</v>
      </c>
      <c r="L31" s="2" t="s">
        <v>31</v>
      </c>
      <c r="M31" s="2" t="s">
        <v>32</v>
      </c>
      <c r="N31" s="4">
        <v>14067</v>
      </c>
      <c r="O31" s="4">
        <v>16217</v>
      </c>
      <c r="P31" s="4">
        <v>2150</v>
      </c>
      <c r="Q31" s="5">
        <v>36.335000000000001</v>
      </c>
      <c r="R31" s="4">
        <v>36375</v>
      </c>
      <c r="S31" s="4">
        <v>42141</v>
      </c>
      <c r="T31" s="4">
        <v>5766</v>
      </c>
      <c r="U31" s="5">
        <v>344.80680000000001</v>
      </c>
      <c r="V31" s="5">
        <v>0</v>
      </c>
      <c r="W31" s="14">
        <v>381.15</v>
      </c>
      <c r="X31" s="14">
        <v>0</v>
      </c>
      <c r="Y31" s="14">
        <v>381.15</v>
      </c>
      <c r="Z31" s="4">
        <v>24580</v>
      </c>
      <c r="AA31" s="49" t="str">
        <f>IFERROR(IF(VLOOKUP($D31,'Year-To-Date'!$E$1:$E$322,1,FALSE)=D31,"--","Find"),"Find")</f>
        <v>--</v>
      </c>
      <c r="AB31" s="49" t="str">
        <f>IFERROR(IFERROR(VLOOKUP($D31,'Asset Group  All Assets'!$B$1:$C$500,2,FALSE),(VLOOKUP($D31,'Missing-WSU-POs'!$B$1:$D$500,3,FALSE))),"?")</f>
        <v>P0732491</v>
      </c>
      <c r="AC31" s="31" t="str">
        <f t="shared" si="0"/>
        <v>P0732491</v>
      </c>
      <c r="AD31" s="31" t="str">
        <f t="shared" si="1"/>
        <v/>
      </c>
      <c r="AE31" s="29" t="str">
        <f>IFERROR(IF(VLOOKUP($D31,'Org July 2016 '!$D$1:$Z$500,3,FALSE)=G31,"-","Wrong PO"),"new")</f>
        <v>Wrong PO</v>
      </c>
      <c r="AF31" s="32">
        <f>IF(AE31="wrong PO",(VLOOKUP($D31,'Org July 2016 '!$D$1:$Z$500,3,FALSE)),"")</f>
        <v>0</v>
      </c>
      <c r="AG31" s="29" t="str">
        <f>IFERROR(IF(VLOOKUP($D31,'Org June 2016 '!$D$1:$Z$500,3,FALSE)=G31,"-","Wrong PO"),"new")</f>
        <v>Wrong PO</v>
      </c>
      <c r="AH31" s="32">
        <f>IF(AG31="wrong PO",(VLOOKUP($D31,'Org June 2016 '!$D$1:$Z$500,3,FALSE)),"")</f>
        <v>0</v>
      </c>
      <c r="AI31" s="29" t="str">
        <f>IFERROR(IF(VLOOKUP($D31,'May 2016'!D30:Z529,3,FALSE)=G31,"-","Wrong PO"),"new")</f>
        <v>new</v>
      </c>
      <c r="AJ31" s="32" t="str">
        <f>IF(AI31="wrong PO",(VLOOKUP($D31,'May 2016'!D30:Z529,3,FALSE)),"")</f>
        <v/>
      </c>
      <c r="AK31" s="29" t="str">
        <f>IFERROR(IF(VLOOKUP($D31,'Apr 2016'!$D$1:$Z$500,3,FALSE)=G31,"-","Wrong PO"),"new")</f>
        <v>-</v>
      </c>
      <c r="AL31" s="32" t="str">
        <f>IF(AK31="wrong PO",(VLOOKUP($D31,'Apr 2016'!$D$1:$Z$500,3,FALSE)),"")</f>
        <v/>
      </c>
      <c r="AM31" s="32" t="str">
        <f>IFERROR(IF(VLOOKUP($D31,'Mar 2016'!$D$1:$Z$500,3,FALSE)=G31,"-","Wrong PO"),"new")</f>
        <v>-</v>
      </c>
      <c r="AN31" s="32" t="str">
        <f>IF(AK31="wrong PO",(VLOOKUP($D31,'Mar 2016'!$D$1:$Z$500,3,FALSE)),"")</f>
        <v/>
      </c>
      <c r="AO31" s="32" t="str">
        <f>IFERROR(IF(VLOOKUP($D31,'Feb 2016'!$D$1:$Z$500,3,FALSE)=G31,"-","Wrong PO"),"new")</f>
        <v>-</v>
      </c>
      <c r="AP31" s="32" t="str">
        <f>IF(AK31="wrong PO",(VLOOKUP($D31,'Feb 2016'!$D$1:$Z$500,3,FALSE)),"")</f>
        <v/>
      </c>
      <c r="AQ31" s="29" t="str">
        <f>IFERROR(IF(VLOOKUP($D31,'Jan 2016'!$D$1:$Z$500,3,FALSE)=G31,"-","Wrong PO"),"new")</f>
        <v>-</v>
      </c>
      <c r="AR31" s="32" t="str">
        <f>IF(AQ31="wrong PO",(VLOOKUP($D31,'Jan 2016'!$D$1:$Z$500,3,FALSE)),"")</f>
        <v/>
      </c>
      <c r="AS31" s="29" t="str">
        <f>IFERROR(IF(VLOOKUP($D31,'Dec 2015'!$D$1:$Z$500,3,FALSE)=G31,"-","Wrong PO"),"new")</f>
        <v>-</v>
      </c>
      <c r="AT31" s="32" t="str">
        <f>IF(AS31="wrong PO",(VLOOKUP($D31,'Dec 2015'!$D$1:$Z$500,3,FALSE)),"")</f>
        <v/>
      </c>
      <c r="AU31" s="29" t="str">
        <f>IFERROR(IF(VLOOKUP($D31,'Nov 2015'!$D$1:$Z$500,3,FALSE)=G31,"-","Wrong PO"),"new")</f>
        <v>-</v>
      </c>
      <c r="AV31" s="32" t="str">
        <f>IF(AU31="wrong PO",(VLOOKUP($D31,'Nov 2015'!$D$1:$Z$500,3,FALSE)),"")</f>
        <v/>
      </c>
      <c r="AW31" s="29" t="str">
        <f>IFERROR(IF(VLOOKUP($D31,'Oct 2015'!$D$1:$Z$500,3,FALSE)=G31,"-","Wrong PO"),"new")</f>
        <v>-</v>
      </c>
      <c r="AX31" s="32" t="str">
        <f>IF(AW31="wrong PO",(VLOOKUP($D31,'Oct 2015'!$D$1:$Z$500,3,FALSE)),"")</f>
        <v/>
      </c>
      <c r="AY31" s="29" t="str">
        <f>IFERROR(IF(VLOOKUP($D31,'Sep 2015'!$D$1:$Z$500,3,FALSE)=G31,"-","Wrong PO"),"new")</f>
        <v>-</v>
      </c>
      <c r="AZ31" s="32" t="str">
        <f>IF(AY31="wrong PO",(VLOOKUP($D31,'Sep 2015'!$D$1:$Z$500,3,FALSE)),"")</f>
        <v/>
      </c>
    </row>
    <row r="32" spans="1:52">
      <c r="A32" s="2" t="s">
        <v>841</v>
      </c>
      <c r="B32" s="2" t="s">
        <v>510</v>
      </c>
      <c r="C32" s="2" t="s">
        <v>25</v>
      </c>
      <c r="D32" s="2" t="s">
        <v>110</v>
      </c>
      <c r="E32" s="2" t="s">
        <v>375</v>
      </c>
      <c r="F32" s="2">
        <v>42227</v>
      </c>
      <c r="G32" s="21" t="s">
        <v>111</v>
      </c>
      <c r="H32" s="11" t="s">
        <v>2107</v>
      </c>
      <c r="I32" s="2" t="s">
        <v>39</v>
      </c>
      <c r="J32" s="2" t="s">
        <v>377</v>
      </c>
      <c r="K32" s="2" t="s">
        <v>30</v>
      </c>
      <c r="L32" s="2" t="s">
        <v>31</v>
      </c>
      <c r="M32" s="2" t="s">
        <v>378</v>
      </c>
      <c r="N32" s="4">
        <v>54850</v>
      </c>
      <c r="O32" s="4">
        <v>56275</v>
      </c>
      <c r="P32" s="4">
        <v>1425</v>
      </c>
      <c r="Q32" s="5">
        <v>24.0825</v>
      </c>
      <c r="R32" s="4">
        <v>0</v>
      </c>
      <c r="S32" s="4">
        <v>0</v>
      </c>
      <c r="T32" s="4">
        <v>0</v>
      </c>
      <c r="U32" s="5">
        <v>0</v>
      </c>
      <c r="V32" s="5">
        <v>0</v>
      </c>
      <c r="W32" s="14">
        <v>24.08</v>
      </c>
      <c r="X32" s="14">
        <v>0</v>
      </c>
      <c r="Y32" s="14">
        <v>24.08</v>
      </c>
      <c r="Z32" s="4">
        <v>24580</v>
      </c>
      <c r="AA32" s="49" t="str">
        <f>IFERROR(IF(VLOOKUP($D32,'Year-To-Date'!$E$1:$E$322,1,FALSE)=D32,"--","Find"),"Find")</f>
        <v>--</v>
      </c>
      <c r="AB32" s="49" t="str">
        <f>IFERROR(IFERROR(VLOOKUP($D32,'Asset Group  All Assets'!$B$1:$C$500,2,FALSE),(VLOOKUP($D32,'Missing-WSU-POs'!$B$1:$D$500,3,FALSE))),"?")</f>
        <v>P0734753</v>
      </c>
      <c r="AC32" s="31" t="str">
        <f t="shared" si="0"/>
        <v>P0734753</v>
      </c>
      <c r="AD32" s="31" t="str">
        <f>IF(AB32=AC32,"","Wrong PO")</f>
        <v/>
      </c>
      <c r="AE32" s="29" t="str">
        <f>IFERROR(IF(VLOOKUP($D32,'Org July 2016 '!$D$1:$Z$500,3,FALSE)=G32,"-","Wrong PO"),"new")</f>
        <v>Wrong PO</v>
      </c>
      <c r="AF32" s="32">
        <f>IF(AE32="wrong PO",(VLOOKUP($D32,'Org July 2016 '!$D$1:$Z$500,3,FALSE)),"")</f>
        <v>0</v>
      </c>
      <c r="AG32" s="29" t="str">
        <f>IFERROR(IF(VLOOKUP($D32,'Org June 2016 '!$D$1:$Z$500,3,FALSE)=G32,"-","Wrong PO"),"new")</f>
        <v>Wrong PO</v>
      </c>
      <c r="AH32" s="32">
        <f>IF(AG32="wrong PO",(VLOOKUP($D32,'Org June 2016 '!$D$1:$Z$500,3,FALSE)),"")</f>
        <v>0</v>
      </c>
      <c r="AI32" s="29" t="str">
        <f>IFERROR(IF(VLOOKUP($D32,'May 2016'!D31:Z530,3,FALSE)=G32,"-","Wrong PO"),"new")</f>
        <v>new</v>
      </c>
      <c r="AJ32" s="32" t="str">
        <f>IF(AI32="wrong PO",(VLOOKUP($D32,'May 2016'!D31:Z530,3,FALSE)),"")</f>
        <v/>
      </c>
      <c r="AK32" s="29" t="str">
        <f>IFERROR(IF(VLOOKUP($D32,'Apr 2016'!$D$1:$Z$500,3,FALSE)=G32,"-","Wrong PO"),"new")</f>
        <v>-</v>
      </c>
      <c r="AL32" s="32" t="str">
        <f>IF(AK32="wrong PO",(VLOOKUP($D32,'Apr 2016'!$D$1:$Z$500,3,FALSE)),"")</f>
        <v/>
      </c>
      <c r="AM32" s="32" t="str">
        <f>IFERROR(IF(VLOOKUP($D32,'Mar 2016'!$D$1:$Z$500,3,FALSE)=G32,"-","Wrong PO"),"new")</f>
        <v>-</v>
      </c>
      <c r="AN32" s="32" t="str">
        <f>IF(AK32="wrong PO",(VLOOKUP($D32,'Mar 2016'!$D$1:$Z$500,3,FALSE)),"")</f>
        <v/>
      </c>
      <c r="AO32" s="32" t="str">
        <f>IFERROR(IF(VLOOKUP($D32,'Feb 2016'!$D$1:$Z$500,3,FALSE)=G32,"-","Wrong PO"),"new")</f>
        <v>-</v>
      </c>
      <c r="AP32" s="32" t="str">
        <f>IF(AK32="wrong PO",(VLOOKUP($D32,'Feb 2016'!$D$1:$Z$500,3,FALSE)),"")</f>
        <v/>
      </c>
      <c r="AQ32" s="29" t="str">
        <f>IFERROR(IF(VLOOKUP($D32,'Jan 2016'!$D$1:$Z$500,3,FALSE)=G32,"-","Wrong PO"),"new")</f>
        <v>-</v>
      </c>
      <c r="AR32" s="32" t="str">
        <f>IF(AQ32="wrong PO",(VLOOKUP($D32,'Jan 2016'!$D$1:$Z$500,3,FALSE)),"")</f>
        <v/>
      </c>
      <c r="AS32" s="29" t="str">
        <f>IFERROR(IF(VLOOKUP($D32,'Dec 2015'!$D$1:$Z$500,3,FALSE)=G32,"-","Wrong PO"),"new")</f>
        <v>-</v>
      </c>
      <c r="AT32" s="32" t="str">
        <f>IF(AS32="wrong PO",(VLOOKUP($D32,'Dec 2015'!$D$1:$Z$500,3,FALSE)),"")</f>
        <v/>
      </c>
      <c r="AU32" s="29" t="str">
        <f>IFERROR(IF(VLOOKUP($D32,'Nov 2015'!$D$1:$Z$500,3,FALSE)=G32,"-","Wrong PO"),"new")</f>
        <v>-</v>
      </c>
      <c r="AV32" s="32" t="str">
        <f>IF(AU32="wrong PO",(VLOOKUP($D32,'Nov 2015'!$D$1:$Z$500,3,FALSE)),"")</f>
        <v/>
      </c>
      <c r="AW32" s="29" t="str">
        <f>IFERROR(IF(VLOOKUP($D32,'Oct 2015'!$D$1:$Z$500,3,FALSE)=G32,"-","Wrong PO"),"new")</f>
        <v>-</v>
      </c>
      <c r="AX32" s="32" t="str">
        <f>IF(AW32="wrong PO",(VLOOKUP($D32,'Oct 2015'!$D$1:$Z$500,3,FALSE)),"")</f>
        <v/>
      </c>
      <c r="AY32" s="29" t="str">
        <f>IFERROR(IF(VLOOKUP($D32,'Sep 2015'!$D$1:$Z$500,3,FALSE)=G32,"-","Wrong PO"),"new")</f>
        <v>new</v>
      </c>
      <c r="AZ32" s="32" t="str">
        <f>IF(AY32="wrong PO",(VLOOKUP($D32,'Sep 2015'!$D$1:$Z$500,3,FALSE)),"")</f>
        <v/>
      </c>
    </row>
    <row r="33" spans="1:52">
      <c r="A33" s="2" t="s">
        <v>841</v>
      </c>
      <c r="B33" s="2" t="s">
        <v>510</v>
      </c>
      <c r="C33" s="2" t="s">
        <v>25</v>
      </c>
      <c r="D33" s="2" t="s">
        <v>106</v>
      </c>
      <c r="E33" s="2" t="s">
        <v>379</v>
      </c>
      <c r="F33" s="2">
        <v>42234</v>
      </c>
      <c r="G33" s="21" t="s">
        <v>107</v>
      </c>
      <c r="H33" s="11" t="s">
        <v>2106</v>
      </c>
      <c r="I33" s="2" t="s">
        <v>39</v>
      </c>
      <c r="J33" s="2" t="s">
        <v>619</v>
      </c>
      <c r="K33" s="2" t="s">
        <v>30</v>
      </c>
      <c r="L33" s="2" t="s">
        <v>31</v>
      </c>
      <c r="M33" s="2" t="s">
        <v>378</v>
      </c>
      <c r="N33" s="4">
        <v>37588</v>
      </c>
      <c r="O33" s="4">
        <v>38899</v>
      </c>
      <c r="P33" s="4">
        <v>1311</v>
      </c>
      <c r="Q33" s="5">
        <v>22.155899999999999</v>
      </c>
      <c r="R33" s="4">
        <v>0</v>
      </c>
      <c r="S33" s="4">
        <v>0</v>
      </c>
      <c r="T33" s="4">
        <v>0</v>
      </c>
      <c r="U33" s="5">
        <v>0</v>
      </c>
      <c r="V33" s="5">
        <v>0</v>
      </c>
      <c r="W33" s="14">
        <v>22.16</v>
      </c>
      <c r="X33" s="14">
        <v>0</v>
      </c>
      <c r="Y33" s="14">
        <v>22.16</v>
      </c>
      <c r="Z33" s="4">
        <v>24580</v>
      </c>
      <c r="AA33" s="49" t="str">
        <f>IFERROR(IF(VLOOKUP($D33,'Year-To-Date'!$E$1:$E$322,1,FALSE)=D33,"--","Find"),"Find")</f>
        <v>--</v>
      </c>
      <c r="AB33" s="49" t="str">
        <f>IFERROR(IFERROR(VLOOKUP($D33,'Asset Group  All Assets'!$B$1:$C$500,2,FALSE),(VLOOKUP($D33,'Missing-WSU-POs'!$B$1:$D$500,3,FALSE))),"?")</f>
        <v>P0736236</v>
      </c>
      <c r="AC33" s="31" t="str">
        <f t="shared" si="0"/>
        <v>P0736236</v>
      </c>
      <c r="AD33" s="31" t="str">
        <f t="shared" ref="AD33:AD96" si="2">IF(AB33=AC33,"","Wrong PO")</f>
        <v/>
      </c>
      <c r="AE33" s="29" t="str">
        <f>IFERROR(IF(VLOOKUP($D33,'Org July 2016 '!$D$1:$Z$500,3,FALSE)=G33,"-","Wrong PO"),"new")</f>
        <v>Wrong PO</v>
      </c>
      <c r="AF33" s="32">
        <f>IF(AE33="wrong PO",(VLOOKUP($D33,'Org July 2016 '!$D$1:$Z$500,3,FALSE)),"")</f>
        <v>0</v>
      </c>
      <c r="AG33" s="29" t="str">
        <f>IFERROR(IF(VLOOKUP($D33,'Org June 2016 '!$D$1:$Z$500,3,FALSE)=G33,"-","Wrong PO"),"new")</f>
        <v>Wrong PO</v>
      </c>
      <c r="AH33" s="32">
        <f>IF(AG33="wrong PO",(VLOOKUP($D33,'Org June 2016 '!$D$1:$Z$500,3,FALSE)),"")</f>
        <v>0</v>
      </c>
      <c r="AI33" s="29" t="str">
        <f>IFERROR(IF(VLOOKUP($D33,'May 2016'!D32:Z531,3,FALSE)=G33,"-","Wrong PO"),"new")</f>
        <v>new</v>
      </c>
      <c r="AJ33" s="32" t="str">
        <f>IF(AI33="wrong PO",(VLOOKUP($D33,'May 2016'!D32:Z531,3,FALSE)),"")</f>
        <v/>
      </c>
      <c r="AK33" s="29" t="str">
        <f>IFERROR(IF(VLOOKUP($D33,'Apr 2016'!$D$1:$Z$500,3,FALSE)=G33,"-","Wrong PO"),"new")</f>
        <v>-</v>
      </c>
      <c r="AL33" s="32" t="str">
        <f>IF(AK33="wrong PO",(VLOOKUP($D33,'Apr 2016'!$D$1:$Z$500,3,FALSE)),"")</f>
        <v/>
      </c>
      <c r="AM33" s="32" t="str">
        <f>IFERROR(IF(VLOOKUP($D33,'Mar 2016'!$D$1:$Z$500,3,FALSE)=G33,"-","Wrong PO"),"new")</f>
        <v>-</v>
      </c>
      <c r="AN33" s="32" t="str">
        <f>IF(AK33="wrong PO",(VLOOKUP($D33,'Mar 2016'!$D$1:$Z$500,3,FALSE)),"")</f>
        <v/>
      </c>
      <c r="AO33" s="32" t="str">
        <f>IFERROR(IF(VLOOKUP($D33,'Feb 2016'!$D$1:$Z$500,3,FALSE)=G33,"-","Wrong PO"),"new")</f>
        <v>-</v>
      </c>
      <c r="AP33" s="32" t="str">
        <f>IF(AK33="wrong PO",(VLOOKUP($D33,'Feb 2016'!$D$1:$Z$500,3,FALSE)),"")</f>
        <v/>
      </c>
      <c r="AQ33" s="29" t="str">
        <f>IFERROR(IF(VLOOKUP($D33,'Jan 2016'!$D$1:$Z$500,3,FALSE)=G33,"-","Wrong PO"),"new")</f>
        <v>-</v>
      </c>
      <c r="AR33" s="32" t="str">
        <f>IF(AQ33="wrong PO",(VLOOKUP($D33,'Jan 2016'!$D$1:$Z$500,3,FALSE)),"")</f>
        <v/>
      </c>
      <c r="AS33" s="29" t="str">
        <f>IFERROR(IF(VLOOKUP($D33,'Dec 2015'!$D$1:$Z$500,3,FALSE)=G33,"-","Wrong PO"),"new")</f>
        <v>-</v>
      </c>
      <c r="AT33" s="32" t="str">
        <f>IF(AS33="wrong PO",(VLOOKUP($D33,'Dec 2015'!$D$1:$Z$500,3,FALSE)),"")</f>
        <v/>
      </c>
      <c r="AU33" s="29" t="str">
        <f>IFERROR(IF(VLOOKUP($D33,'Nov 2015'!$D$1:$Z$500,3,FALSE)=G33,"-","Wrong PO"),"new")</f>
        <v>-</v>
      </c>
      <c r="AV33" s="32" t="str">
        <f>IF(AU33="wrong PO",(VLOOKUP($D33,'Nov 2015'!$D$1:$Z$500,3,FALSE)),"")</f>
        <v/>
      </c>
      <c r="AW33" s="29" t="str">
        <f>IFERROR(IF(VLOOKUP($D33,'Oct 2015'!$D$1:$Z$500,3,FALSE)=G33,"-","Wrong PO"),"new")</f>
        <v>-</v>
      </c>
      <c r="AX33" s="32" t="str">
        <f>IF(AW33="wrong PO",(VLOOKUP($D33,'Oct 2015'!$D$1:$Z$500,3,FALSE)),"")</f>
        <v/>
      </c>
      <c r="AY33" s="29" t="str">
        <f>IFERROR(IF(VLOOKUP($D33,'Sep 2015'!$D$1:$Z$500,3,FALSE)=G33,"-","Wrong PO"),"new")</f>
        <v>new</v>
      </c>
      <c r="AZ33" s="32" t="str">
        <f>IF(AY33="wrong PO",(VLOOKUP($D33,'Sep 2015'!$D$1:$Z$500,3,FALSE)),"")</f>
        <v/>
      </c>
    </row>
    <row r="34" spans="1:52">
      <c r="A34" s="2" t="s">
        <v>841</v>
      </c>
      <c r="B34" s="2" t="s">
        <v>510</v>
      </c>
      <c r="C34" s="2" t="s">
        <v>56</v>
      </c>
      <c r="D34" s="2" t="s">
        <v>61</v>
      </c>
      <c r="E34" s="2" t="s">
        <v>62</v>
      </c>
      <c r="F34" s="2">
        <v>42205</v>
      </c>
      <c r="G34" s="21" t="s">
        <v>208</v>
      </c>
      <c r="H34" s="11" t="s">
        <v>2105</v>
      </c>
      <c r="I34" s="2" t="s">
        <v>28</v>
      </c>
      <c r="J34" s="2" t="s">
        <v>63</v>
      </c>
      <c r="K34" s="2" t="s">
        <v>30</v>
      </c>
      <c r="L34" s="2" t="s">
        <v>31</v>
      </c>
      <c r="M34" s="2" t="s">
        <v>41</v>
      </c>
      <c r="N34" s="4">
        <v>10286</v>
      </c>
      <c r="O34" s="4">
        <v>11153</v>
      </c>
      <c r="P34" s="4">
        <v>867</v>
      </c>
      <c r="Q34" s="14">
        <v>14.6523</v>
      </c>
      <c r="R34" s="4">
        <v>0</v>
      </c>
      <c r="S34" s="4">
        <v>0</v>
      </c>
      <c r="T34" s="4">
        <v>0</v>
      </c>
      <c r="U34" s="5">
        <v>0</v>
      </c>
      <c r="V34" s="5">
        <v>0</v>
      </c>
      <c r="W34" s="14">
        <v>14.65</v>
      </c>
      <c r="X34" s="14">
        <v>0</v>
      </c>
      <c r="Y34" s="14">
        <v>14.65</v>
      </c>
      <c r="Z34" s="4">
        <v>24580</v>
      </c>
      <c r="AA34" s="49" t="str">
        <f>IFERROR(IF(VLOOKUP($D34,'Year-To-Date'!$E$1:$E$322,1,FALSE)=D34,"--","Find"),"Find")</f>
        <v>--</v>
      </c>
      <c r="AB34" s="49" t="str">
        <f>IFERROR(IFERROR(VLOOKUP($D34,'Asset Group  All Assets'!$B$1:$C$500,2,FALSE),(VLOOKUP($D34,'Missing-WSU-POs'!$B$1:$D$500,3,FALSE))),"?")</f>
        <v>P0736281</v>
      </c>
      <c r="AC34" s="31" t="str">
        <f t="shared" si="0"/>
        <v>P0736281</v>
      </c>
      <c r="AD34" s="31" t="str">
        <f t="shared" si="2"/>
        <v/>
      </c>
      <c r="AE34" s="29" t="str">
        <f>IFERROR(IF(VLOOKUP($D34,'Org July 2016 '!$D$1:$Z$500,3,FALSE)=G34,"-","Wrong PO"),"new")</f>
        <v>Wrong PO</v>
      </c>
      <c r="AF34" s="32">
        <f>IF(AE34="wrong PO",(VLOOKUP($D34,'Org July 2016 '!$D$1:$Z$500,3,FALSE)),"")</f>
        <v>0</v>
      </c>
      <c r="AG34" s="29" t="str">
        <f>IFERROR(IF(VLOOKUP($D34,'Org June 2016 '!$D$1:$Z$500,3,FALSE)=G34,"-","Wrong PO"),"new")</f>
        <v>Wrong PO</v>
      </c>
      <c r="AH34" s="32">
        <f>IF(AG34="wrong PO",(VLOOKUP($D34,'Org June 2016 '!$D$1:$Z$500,3,FALSE)),"")</f>
        <v>0</v>
      </c>
      <c r="AI34" s="29" t="str">
        <f>IFERROR(IF(VLOOKUP($D34,'May 2016'!D33:Z532,3,FALSE)=G34,"-","Wrong PO"),"new")</f>
        <v>new</v>
      </c>
      <c r="AJ34" s="32" t="str">
        <f>IF(AI34="wrong PO",(VLOOKUP($D34,'May 2016'!D33:Z532,3,FALSE)),"")</f>
        <v/>
      </c>
      <c r="AK34" s="29" t="str">
        <f>IFERROR(IF(VLOOKUP($D34,'Apr 2016'!$D$1:$Z$500,3,FALSE)=G34,"-","Wrong PO"),"new")</f>
        <v>-</v>
      </c>
      <c r="AL34" s="32" t="str">
        <f>IF(AK34="wrong PO",(VLOOKUP($D34,'Apr 2016'!$D$1:$Z$500,3,FALSE)),"")</f>
        <v/>
      </c>
      <c r="AM34" s="32" t="str">
        <f>IFERROR(IF(VLOOKUP($D34,'Mar 2016'!$D$1:$Z$500,3,FALSE)=G34,"-","Wrong PO"),"new")</f>
        <v>-</v>
      </c>
      <c r="AN34" s="32" t="str">
        <f>IF(AK34="wrong PO",(VLOOKUP($D34,'Mar 2016'!$D$1:$Z$500,3,FALSE)),"")</f>
        <v/>
      </c>
      <c r="AO34" s="32" t="str">
        <f>IFERROR(IF(VLOOKUP($D34,'Feb 2016'!$D$1:$Z$500,3,FALSE)=G34,"-","Wrong PO"),"new")</f>
        <v>-</v>
      </c>
      <c r="AP34" s="32" t="str">
        <f>IF(AK34="wrong PO",(VLOOKUP($D34,'Feb 2016'!$D$1:$Z$500,3,FALSE)),"")</f>
        <v/>
      </c>
      <c r="AQ34" s="29" t="str">
        <f>IFERROR(IF(VLOOKUP($D34,'Jan 2016'!$D$1:$Z$500,3,FALSE)=G34,"-","Wrong PO"),"new")</f>
        <v>-</v>
      </c>
      <c r="AR34" s="32" t="str">
        <f>IF(AQ34="wrong PO",(VLOOKUP($D34,'Jan 2016'!$D$1:$Z$500,3,FALSE)),"")</f>
        <v/>
      </c>
      <c r="AS34" s="29" t="str">
        <f>IFERROR(IF(VLOOKUP($D34,'Dec 2015'!$D$1:$Z$500,3,FALSE)=G34,"-","Wrong PO"),"new")</f>
        <v>-</v>
      </c>
      <c r="AT34" s="32" t="str">
        <f>IF(AS34="wrong PO",(VLOOKUP($D34,'Dec 2015'!$D$1:$Z$500,3,FALSE)),"")</f>
        <v/>
      </c>
      <c r="AU34" s="29" t="str">
        <f>IFERROR(IF(VLOOKUP($D34,'Nov 2015'!$D$1:$Z$500,3,FALSE)=G34,"-","Wrong PO"),"new")</f>
        <v>-</v>
      </c>
      <c r="AV34" s="32" t="str">
        <f>IF(AU34="wrong PO",(VLOOKUP($D34,'Nov 2015'!$D$1:$Z$500,3,FALSE)),"")</f>
        <v/>
      </c>
      <c r="AW34" s="29" t="str">
        <f>IFERROR(IF(VLOOKUP($D34,'Oct 2015'!$D$1:$Z$500,3,FALSE)=G34,"-","Wrong PO"),"new")</f>
        <v>-</v>
      </c>
      <c r="AX34" s="32" t="str">
        <f>IF(AW34="wrong PO",(VLOOKUP($D34,'Oct 2015'!$D$1:$Z$500,3,FALSE)),"")</f>
        <v/>
      </c>
      <c r="AY34" s="29" t="str">
        <f>IFERROR(IF(VLOOKUP($D34,'Sep 2015'!$D$1:$Z$500,3,FALSE)=G34,"-","Wrong PO"),"new")</f>
        <v>-</v>
      </c>
      <c r="AZ34" s="32" t="str">
        <f>IF(AY34="wrong PO",(VLOOKUP($D34,'Sep 2015'!$D$1:$Z$500,3,FALSE)),"")</f>
        <v/>
      </c>
    </row>
    <row r="35" spans="1:52">
      <c r="A35" s="2" t="s">
        <v>841</v>
      </c>
      <c r="B35" s="2" t="s">
        <v>510</v>
      </c>
      <c r="C35" s="2" t="s">
        <v>56</v>
      </c>
      <c r="D35" s="2" t="s">
        <v>65</v>
      </c>
      <c r="E35" s="2" t="s">
        <v>62</v>
      </c>
      <c r="F35" s="2">
        <v>42205</v>
      </c>
      <c r="G35" s="21" t="s">
        <v>208</v>
      </c>
      <c r="H35" s="11" t="s">
        <v>2105</v>
      </c>
      <c r="I35" s="2" t="s">
        <v>28</v>
      </c>
      <c r="J35" s="2" t="s">
        <v>63</v>
      </c>
      <c r="K35" s="2" t="s">
        <v>30</v>
      </c>
      <c r="L35" s="2" t="s">
        <v>31</v>
      </c>
      <c r="M35" s="2" t="s">
        <v>41</v>
      </c>
      <c r="N35" s="4">
        <v>47501</v>
      </c>
      <c r="O35" s="4">
        <v>52041</v>
      </c>
      <c r="P35" s="4">
        <v>4540</v>
      </c>
      <c r="Q35" s="5">
        <v>76.725999999999999</v>
      </c>
      <c r="R35" s="4">
        <v>0</v>
      </c>
      <c r="S35" s="4">
        <v>0</v>
      </c>
      <c r="T35" s="4">
        <v>0</v>
      </c>
      <c r="U35" s="5">
        <v>0</v>
      </c>
      <c r="V35" s="5">
        <v>0</v>
      </c>
      <c r="W35" s="14">
        <v>76.73</v>
      </c>
      <c r="X35" s="14">
        <v>0</v>
      </c>
      <c r="Y35" s="14">
        <v>76.73</v>
      </c>
      <c r="Z35" s="4">
        <v>24580</v>
      </c>
      <c r="AA35" s="49" t="str">
        <f>IFERROR(IF(VLOOKUP($D35,'Year-To-Date'!$E$1:$E$322,1,FALSE)=D35,"--","Find"),"Find")</f>
        <v>--</v>
      </c>
      <c r="AB35" s="49" t="str">
        <f>IFERROR(IFERROR(VLOOKUP($D35,'Asset Group  All Assets'!$B$1:$C$500,2,FALSE),(VLOOKUP($D35,'Missing-WSU-POs'!$B$1:$D$500,3,FALSE))),"?")</f>
        <v>P0736281</v>
      </c>
      <c r="AC35" s="31" t="str">
        <f t="shared" si="0"/>
        <v>P0736281</v>
      </c>
      <c r="AD35" s="31" t="str">
        <f t="shared" si="2"/>
        <v/>
      </c>
      <c r="AE35" s="29" t="str">
        <f>IFERROR(IF(VLOOKUP($D35,'Org July 2016 '!$D$1:$Z$500,3,FALSE)=G35,"-","Wrong PO"),"new")</f>
        <v>Wrong PO</v>
      </c>
      <c r="AF35" s="32">
        <f>IF(AE35="wrong PO",(VLOOKUP($D35,'Org July 2016 '!$D$1:$Z$500,3,FALSE)),"")</f>
        <v>0</v>
      </c>
      <c r="AG35" s="29" t="str">
        <f>IFERROR(IF(VLOOKUP($D35,'Org June 2016 '!$D$1:$Z$500,3,FALSE)=G35,"-","Wrong PO"),"new")</f>
        <v>Wrong PO</v>
      </c>
      <c r="AH35" s="32">
        <f>IF(AG35="wrong PO",(VLOOKUP($D35,'Org June 2016 '!$D$1:$Z$500,3,FALSE)),"")</f>
        <v>0</v>
      </c>
      <c r="AI35" s="29" t="str">
        <f>IFERROR(IF(VLOOKUP($D35,'May 2016'!D34:Z533,3,FALSE)=G35,"-","Wrong PO"),"new")</f>
        <v>new</v>
      </c>
      <c r="AJ35" s="32" t="str">
        <f>IF(AI35="wrong PO",(VLOOKUP($D35,'May 2016'!D34:Z533,3,FALSE)),"")</f>
        <v/>
      </c>
      <c r="AK35" s="29" t="str">
        <f>IFERROR(IF(VLOOKUP($D35,'Apr 2016'!$D$1:$Z$500,3,FALSE)=G35,"-","Wrong PO"),"new")</f>
        <v>-</v>
      </c>
      <c r="AL35" s="32" t="str">
        <f>IF(AK35="wrong PO",(VLOOKUP($D35,'Apr 2016'!$D$1:$Z$500,3,FALSE)),"")</f>
        <v/>
      </c>
      <c r="AM35" s="32" t="str">
        <f>IFERROR(IF(VLOOKUP($D35,'Mar 2016'!$D$1:$Z$500,3,FALSE)=G35,"-","Wrong PO"),"new")</f>
        <v>-</v>
      </c>
      <c r="AN35" s="32" t="str">
        <f>IF(AK35="wrong PO",(VLOOKUP($D35,'Mar 2016'!$D$1:$Z$500,3,FALSE)),"")</f>
        <v/>
      </c>
      <c r="AO35" s="32" t="str">
        <f>IFERROR(IF(VLOOKUP($D35,'Feb 2016'!$D$1:$Z$500,3,FALSE)=G35,"-","Wrong PO"),"new")</f>
        <v>-</v>
      </c>
      <c r="AP35" s="32" t="str">
        <f>IF(AK35="wrong PO",(VLOOKUP($D35,'Feb 2016'!$D$1:$Z$500,3,FALSE)),"")</f>
        <v/>
      </c>
      <c r="AQ35" s="29" t="str">
        <f>IFERROR(IF(VLOOKUP($D35,'Jan 2016'!$D$1:$Z$500,3,FALSE)=G35,"-","Wrong PO"),"new")</f>
        <v>-</v>
      </c>
      <c r="AR35" s="32" t="str">
        <f>IF(AQ35="wrong PO",(VLOOKUP($D35,'Jan 2016'!$D$1:$Z$500,3,FALSE)),"")</f>
        <v/>
      </c>
      <c r="AS35" s="29" t="str">
        <f>IFERROR(IF(VLOOKUP($D35,'Dec 2015'!$D$1:$Z$500,3,FALSE)=G35,"-","Wrong PO"),"new")</f>
        <v>-</v>
      </c>
      <c r="AT35" s="32" t="str">
        <f>IF(AS35="wrong PO",(VLOOKUP($D35,'Dec 2015'!$D$1:$Z$500,3,FALSE)),"")</f>
        <v/>
      </c>
      <c r="AU35" s="29" t="str">
        <f>IFERROR(IF(VLOOKUP($D35,'Nov 2015'!$D$1:$Z$500,3,FALSE)=G35,"-","Wrong PO"),"new")</f>
        <v>-</v>
      </c>
      <c r="AV35" s="32" t="str">
        <f>IF(AU35="wrong PO",(VLOOKUP($D35,'Nov 2015'!$D$1:$Z$500,3,FALSE)),"")</f>
        <v/>
      </c>
      <c r="AW35" s="29" t="str">
        <f>IFERROR(IF(VLOOKUP($D35,'Oct 2015'!$D$1:$Z$500,3,FALSE)=G35,"-","Wrong PO"),"new")</f>
        <v>-</v>
      </c>
      <c r="AX35" s="32" t="str">
        <f>IF(AW35="wrong PO",(VLOOKUP($D35,'Oct 2015'!$D$1:$Z$500,3,FALSE)),"")</f>
        <v/>
      </c>
      <c r="AY35" s="29" t="str">
        <f>IFERROR(IF(VLOOKUP($D35,'Sep 2015'!$D$1:$Z$500,3,FALSE)=G35,"-","Wrong PO"),"new")</f>
        <v>-</v>
      </c>
      <c r="AZ35" s="32" t="str">
        <f>IF(AY35="wrong PO",(VLOOKUP($D35,'Sep 2015'!$D$1:$Z$500,3,FALSE)),"")</f>
        <v/>
      </c>
    </row>
    <row r="36" spans="1:52">
      <c r="A36" s="2" t="s">
        <v>841</v>
      </c>
      <c r="B36" s="2" t="s">
        <v>510</v>
      </c>
      <c r="C36" s="2" t="s">
        <v>76</v>
      </c>
      <c r="D36" s="2" t="s">
        <v>81</v>
      </c>
      <c r="E36" s="2" t="s">
        <v>62</v>
      </c>
      <c r="F36" s="2">
        <v>42205</v>
      </c>
      <c r="G36" s="21" t="s">
        <v>208</v>
      </c>
      <c r="H36" s="11" t="s">
        <v>2105</v>
      </c>
      <c r="I36" s="2" t="s">
        <v>28</v>
      </c>
      <c r="J36" s="2" t="s">
        <v>63</v>
      </c>
      <c r="K36" s="2" t="s">
        <v>30</v>
      </c>
      <c r="L36" s="2" t="s">
        <v>31</v>
      </c>
      <c r="M36" s="2" t="s">
        <v>41</v>
      </c>
      <c r="N36" s="4">
        <v>82803</v>
      </c>
      <c r="O36" s="4">
        <v>88287</v>
      </c>
      <c r="P36" s="4">
        <v>5484</v>
      </c>
      <c r="Q36" s="5">
        <v>92.679599999999994</v>
      </c>
      <c r="R36" s="4">
        <v>7316</v>
      </c>
      <c r="S36" s="4">
        <v>7813</v>
      </c>
      <c r="T36" s="4">
        <v>497</v>
      </c>
      <c r="U36" s="5">
        <v>29.720600000000001</v>
      </c>
      <c r="V36" s="5">
        <v>0</v>
      </c>
      <c r="W36" s="14">
        <v>122.4</v>
      </c>
      <c r="X36" s="14">
        <v>0</v>
      </c>
      <c r="Y36" s="14">
        <v>122.4</v>
      </c>
      <c r="Z36" s="4">
        <v>24580</v>
      </c>
      <c r="AA36" s="49" t="str">
        <f>IFERROR(IF(VLOOKUP($D36,'Year-To-Date'!$E$1:$E$322,1,FALSE)=D36,"--","Find"),"Find")</f>
        <v>--</v>
      </c>
      <c r="AB36" s="49" t="str">
        <f>IFERROR(IFERROR(VLOOKUP($D36,'Asset Group  All Assets'!$B$1:$C$500,2,FALSE),(VLOOKUP($D36,'Missing-WSU-POs'!$B$1:$D$500,3,FALSE))),"?")</f>
        <v>P0736281</v>
      </c>
      <c r="AC36" s="31" t="str">
        <f t="shared" si="0"/>
        <v>P0736281</v>
      </c>
      <c r="AD36" s="31" t="str">
        <f t="shared" si="2"/>
        <v/>
      </c>
      <c r="AE36" s="29" t="str">
        <f>IFERROR(IF(VLOOKUP($D36,'Org July 2016 '!$D$1:$Z$500,3,FALSE)=G36,"-","Wrong PO"),"new")</f>
        <v>Wrong PO</v>
      </c>
      <c r="AF36" s="32">
        <f>IF(AE36="wrong PO",(VLOOKUP($D36,'Org July 2016 '!$D$1:$Z$500,3,FALSE)),"")</f>
        <v>0</v>
      </c>
      <c r="AG36" s="29" t="str">
        <f>IFERROR(IF(VLOOKUP($D36,'Org June 2016 '!$D$1:$Z$500,3,FALSE)=G36,"-","Wrong PO"),"new")</f>
        <v>Wrong PO</v>
      </c>
      <c r="AH36" s="32">
        <f>IF(AG36="wrong PO",(VLOOKUP($D36,'Org June 2016 '!$D$1:$Z$500,3,FALSE)),"")</f>
        <v>0</v>
      </c>
      <c r="AI36" s="29" t="str">
        <f>IFERROR(IF(VLOOKUP($D36,'May 2016'!D35:Z534,3,FALSE)=G36,"-","Wrong PO"),"new")</f>
        <v>new</v>
      </c>
      <c r="AJ36" s="32" t="str">
        <f>IF(AI36="wrong PO",(VLOOKUP($D36,'May 2016'!D35:Z534,3,FALSE)),"")</f>
        <v/>
      </c>
      <c r="AK36" s="29" t="str">
        <f>IFERROR(IF(VLOOKUP($D36,'Apr 2016'!$D$1:$Z$500,3,FALSE)=G36,"-","Wrong PO"),"new")</f>
        <v>-</v>
      </c>
      <c r="AL36" s="32" t="str">
        <f>IF(AK36="wrong PO",(VLOOKUP($D36,'Apr 2016'!$D$1:$Z$500,3,FALSE)),"")</f>
        <v/>
      </c>
      <c r="AM36" s="32" t="str">
        <f>IFERROR(IF(VLOOKUP($D36,'Mar 2016'!$D$1:$Z$500,3,FALSE)=G36,"-","Wrong PO"),"new")</f>
        <v>-</v>
      </c>
      <c r="AN36" s="32" t="str">
        <f>IF(AK36="wrong PO",(VLOOKUP($D36,'Mar 2016'!$D$1:$Z$500,3,FALSE)),"")</f>
        <v/>
      </c>
      <c r="AO36" s="32" t="str">
        <f>IFERROR(IF(VLOOKUP($D36,'Feb 2016'!$D$1:$Z$500,3,FALSE)=G36,"-","Wrong PO"),"new")</f>
        <v>-</v>
      </c>
      <c r="AP36" s="32" t="str">
        <f>IF(AK36="wrong PO",(VLOOKUP($D36,'Feb 2016'!$D$1:$Z$500,3,FALSE)),"")</f>
        <v/>
      </c>
      <c r="AQ36" s="29" t="str">
        <f>IFERROR(IF(VLOOKUP($D36,'Jan 2016'!$D$1:$Z$500,3,FALSE)=G36,"-","Wrong PO"),"new")</f>
        <v>-</v>
      </c>
      <c r="AR36" s="32" t="str">
        <f>IF(AQ36="wrong PO",(VLOOKUP($D36,'Jan 2016'!$D$1:$Z$500,3,FALSE)),"")</f>
        <v/>
      </c>
      <c r="AS36" s="29" t="str">
        <f>IFERROR(IF(VLOOKUP($D36,'Dec 2015'!$D$1:$Z$500,3,FALSE)=G36,"-","Wrong PO"),"new")</f>
        <v>-</v>
      </c>
      <c r="AT36" s="32" t="str">
        <f>IF(AS36="wrong PO",(VLOOKUP($D36,'Dec 2015'!$D$1:$Z$500,3,FALSE)),"")</f>
        <v/>
      </c>
      <c r="AU36" s="29" t="str">
        <f>IFERROR(IF(VLOOKUP($D36,'Nov 2015'!$D$1:$Z$500,3,FALSE)=G36,"-","Wrong PO"),"new")</f>
        <v>-</v>
      </c>
      <c r="AV36" s="32" t="str">
        <f>IF(AU36="wrong PO",(VLOOKUP($D36,'Nov 2015'!$D$1:$Z$500,3,FALSE)),"")</f>
        <v/>
      </c>
      <c r="AW36" s="29" t="str">
        <f>IFERROR(IF(VLOOKUP($D36,'Oct 2015'!$D$1:$Z$500,3,FALSE)=G36,"-","Wrong PO"),"new")</f>
        <v>-</v>
      </c>
      <c r="AX36" s="32" t="str">
        <f>IF(AW36="wrong PO",(VLOOKUP($D36,'Oct 2015'!$D$1:$Z$500,3,FALSE)),"")</f>
        <v/>
      </c>
      <c r="AY36" s="29" t="str">
        <f>IFERROR(IF(VLOOKUP($D36,'Sep 2015'!$D$1:$Z$500,3,FALSE)=G36,"-","Wrong PO"),"new")</f>
        <v>-</v>
      </c>
      <c r="AZ36" s="32" t="str">
        <f>IF(AY36="wrong PO",(VLOOKUP($D36,'Sep 2015'!$D$1:$Z$500,3,FALSE)),"")</f>
        <v/>
      </c>
    </row>
    <row r="37" spans="1:52">
      <c r="A37" s="2" t="s">
        <v>841</v>
      </c>
      <c r="B37" s="2" t="s">
        <v>510</v>
      </c>
      <c r="C37" s="2" t="s">
        <v>69</v>
      </c>
      <c r="D37" s="2" t="s">
        <v>257</v>
      </c>
      <c r="E37" s="2" t="s">
        <v>384</v>
      </c>
      <c r="F37" s="2">
        <v>42235</v>
      </c>
      <c r="G37" s="21" t="s">
        <v>258</v>
      </c>
      <c r="H37" s="11" t="s">
        <v>2104</v>
      </c>
      <c r="I37" s="2" t="s">
        <v>39</v>
      </c>
      <c r="J37" s="2" t="s">
        <v>386</v>
      </c>
      <c r="K37" s="2" t="s">
        <v>30</v>
      </c>
      <c r="L37" s="2" t="s">
        <v>31</v>
      </c>
      <c r="M37" s="2" t="s">
        <v>41</v>
      </c>
      <c r="N37" s="4">
        <v>5958</v>
      </c>
      <c r="O37" s="4">
        <v>8021</v>
      </c>
      <c r="P37" s="4">
        <v>2063</v>
      </c>
      <c r="Q37" s="5">
        <v>34.864699999999999</v>
      </c>
      <c r="R37" s="4">
        <v>3727</v>
      </c>
      <c r="S37" s="4">
        <v>4637</v>
      </c>
      <c r="T37" s="4">
        <v>910</v>
      </c>
      <c r="U37" s="5">
        <v>54.417999999999999</v>
      </c>
      <c r="V37" s="5">
        <v>0</v>
      </c>
      <c r="W37" s="14">
        <v>89.28</v>
      </c>
      <c r="X37" s="14">
        <v>0</v>
      </c>
      <c r="Y37" s="14">
        <v>89.28</v>
      </c>
      <c r="Z37" s="4">
        <v>24580</v>
      </c>
      <c r="AA37" s="49" t="str">
        <f>IFERROR(IF(VLOOKUP($D37,'Year-To-Date'!$E$1:$E$322,1,FALSE)=D37,"--","Find"),"Find")</f>
        <v>--</v>
      </c>
      <c r="AB37" s="49" t="str">
        <f>IFERROR(IFERROR(VLOOKUP($D37,'Asset Group  All Assets'!$B$1:$C$500,2,FALSE),(VLOOKUP($D37,'Missing-WSU-POs'!$B$1:$D$500,3,FALSE))),"?")</f>
        <v>P0738639</v>
      </c>
      <c r="AC37" s="31" t="str">
        <f t="shared" si="0"/>
        <v>P0738639</v>
      </c>
      <c r="AD37" s="31" t="str">
        <f t="shared" si="2"/>
        <v/>
      </c>
      <c r="AE37" s="29" t="str">
        <f>IFERROR(IF(VLOOKUP($D37,'Org July 2016 '!$D$1:$Z$500,3,FALSE)=G37,"-","Wrong PO"),"new")</f>
        <v>Wrong PO</v>
      </c>
      <c r="AF37" s="32">
        <f>IF(AE37="wrong PO",(VLOOKUP($D37,'Org July 2016 '!$D$1:$Z$500,3,FALSE)),"")</f>
        <v>0</v>
      </c>
      <c r="AG37" s="29" t="str">
        <f>IFERROR(IF(VLOOKUP($D37,'Org June 2016 '!$D$1:$Z$500,3,FALSE)=G37,"-","Wrong PO"),"new")</f>
        <v>Wrong PO</v>
      </c>
      <c r="AH37" s="32">
        <f>IF(AG37="wrong PO",(VLOOKUP($D37,'Org June 2016 '!$D$1:$Z$500,3,FALSE)),"")</f>
        <v>0</v>
      </c>
      <c r="AI37" s="29" t="str">
        <f>IFERROR(IF(VLOOKUP($D37,'May 2016'!D36:Z535,3,FALSE)=G37,"-","Wrong PO"),"new")</f>
        <v>new</v>
      </c>
      <c r="AJ37" s="32" t="str">
        <f>IF(AI37="wrong PO",(VLOOKUP($D37,'May 2016'!D36:Z535,3,FALSE)),"")</f>
        <v/>
      </c>
      <c r="AK37" s="29" t="str">
        <f>IFERROR(IF(VLOOKUP($D37,'Apr 2016'!$D$1:$Z$500,3,FALSE)=G37,"-","Wrong PO"),"new")</f>
        <v>-</v>
      </c>
      <c r="AL37" s="32" t="str">
        <f>IF(AK37="wrong PO",(VLOOKUP($D37,'Apr 2016'!$D$1:$Z$500,3,FALSE)),"")</f>
        <v/>
      </c>
      <c r="AM37" s="32" t="str">
        <f>IFERROR(IF(VLOOKUP($D37,'Mar 2016'!$D$1:$Z$500,3,FALSE)=G37,"-","Wrong PO"),"new")</f>
        <v>-</v>
      </c>
      <c r="AN37" s="32" t="str">
        <f>IF(AK37="wrong PO",(VLOOKUP($D37,'Mar 2016'!$D$1:$Z$500,3,FALSE)),"")</f>
        <v/>
      </c>
      <c r="AO37" s="32" t="str">
        <f>IFERROR(IF(VLOOKUP($D37,'Feb 2016'!$D$1:$Z$500,3,FALSE)=G37,"-","Wrong PO"),"new")</f>
        <v>-</v>
      </c>
      <c r="AP37" s="32" t="str">
        <f>IF(AK37="wrong PO",(VLOOKUP($D37,'Feb 2016'!$D$1:$Z$500,3,FALSE)),"")</f>
        <v/>
      </c>
      <c r="AQ37" s="29" t="str">
        <f>IFERROR(IF(VLOOKUP($D37,'Jan 2016'!$D$1:$Z$500,3,FALSE)=G37,"-","Wrong PO"),"new")</f>
        <v>-</v>
      </c>
      <c r="AR37" s="32" t="str">
        <f>IF(AQ37="wrong PO",(VLOOKUP($D37,'Jan 2016'!$D$1:$Z$500,3,FALSE)),"")</f>
        <v/>
      </c>
      <c r="AS37" s="29" t="str">
        <f>IFERROR(IF(VLOOKUP($D37,'Dec 2015'!$D$1:$Z$500,3,FALSE)=G37,"-","Wrong PO"),"new")</f>
        <v>-</v>
      </c>
      <c r="AT37" s="32" t="str">
        <f>IF(AS37="wrong PO",(VLOOKUP($D37,'Dec 2015'!$D$1:$Z$500,3,FALSE)),"")</f>
        <v/>
      </c>
      <c r="AU37" s="29" t="str">
        <f>IFERROR(IF(VLOOKUP($D37,'Nov 2015'!$D$1:$Z$500,3,FALSE)=G37,"-","Wrong PO"),"new")</f>
        <v>-</v>
      </c>
      <c r="AV37" s="32" t="str">
        <f>IF(AU37="wrong PO",(VLOOKUP($D37,'Nov 2015'!$D$1:$Z$500,3,FALSE)),"")</f>
        <v/>
      </c>
      <c r="AW37" s="29" t="str">
        <f>IFERROR(IF(VLOOKUP($D37,'Oct 2015'!$D$1:$Z$500,3,FALSE)=G37,"-","Wrong PO"),"new")</f>
        <v>-</v>
      </c>
      <c r="AX37" s="32" t="str">
        <f>IF(AW37="wrong PO",(VLOOKUP($D37,'Oct 2015'!$D$1:$Z$500,3,FALSE)),"")</f>
        <v/>
      </c>
      <c r="AY37" s="29" t="str">
        <f>IFERROR(IF(VLOOKUP($D37,'Sep 2015'!$D$1:$Z$500,3,FALSE)=G37,"-","Wrong PO"),"new")</f>
        <v>new</v>
      </c>
      <c r="AZ37" s="32" t="str">
        <f>IF(AY37="wrong PO",(VLOOKUP($D37,'Sep 2015'!$D$1:$Z$500,3,FALSE)),"")</f>
        <v/>
      </c>
    </row>
    <row r="38" spans="1:52">
      <c r="A38" s="2" t="s">
        <v>841</v>
      </c>
      <c r="B38" s="2" t="s">
        <v>510</v>
      </c>
      <c r="C38" s="2" t="s">
        <v>479</v>
      </c>
      <c r="D38" s="2" t="s">
        <v>98</v>
      </c>
      <c r="E38" s="2" t="s">
        <v>583</v>
      </c>
      <c r="F38" s="2">
        <v>42424</v>
      </c>
      <c r="G38" s="21" t="s">
        <v>99</v>
      </c>
      <c r="H38" s="11" t="s">
        <v>2103</v>
      </c>
      <c r="I38" s="2" t="s">
        <v>748</v>
      </c>
      <c r="J38" s="2" t="s">
        <v>585</v>
      </c>
      <c r="K38" s="2" t="s">
        <v>586</v>
      </c>
      <c r="L38" s="2" t="s">
        <v>31</v>
      </c>
      <c r="M38" s="2" t="s">
        <v>587</v>
      </c>
      <c r="N38" s="4">
        <v>48568</v>
      </c>
      <c r="O38" s="4">
        <v>49022</v>
      </c>
      <c r="P38" s="4">
        <v>454</v>
      </c>
      <c r="Q38" s="5">
        <v>7.6726000000000001</v>
      </c>
      <c r="R38" s="4">
        <v>0</v>
      </c>
      <c r="S38" s="4">
        <v>0</v>
      </c>
      <c r="T38" s="4">
        <v>0</v>
      </c>
      <c r="U38" s="5">
        <v>0</v>
      </c>
      <c r="V38" s="5">
        <v>0</v>
      </c>
      <c r="W38" s="14">
        <v>7.67</v>
      </c>
      <c r="X38" s="14">
        <v>0</v>
      </c>
      <c r="Y38" s="14">
        <v>7.67</v>
      </c>
      <c r="Z38" s="4">
        <v>24580</v>
      </c>
      <c r="AA38" s="49" t="str">
        <f>IFERROR(IF(VLOOKUP($D38,'Year-To-Date'!$E$1:$E$322,1,FALSE)=D38,"--","Find"),"Find")</f>
        <v>--</v>
      </c>
      <c r="AB38" s="49" t="str">
        <f>IFERROR(IFERROR(VLOOKUP($D38,'Asset Group  All Assets'!$B$1:$C$500,2,FALSE),(VLOOKUP($D38,'Missing-WSU-POs'!$B$1:$D$500,3,FALSE))),"?")</f>
        <v>P0739143</v>
      </c>
      <c r="AC38" s="31" t="str">
        <f t="shared" si="0"/>
        <v>P0739143</v>
      </c>
      <c r="AD38" s="31" t="str">
        <f t="shared" si="2"/>
        <v/>
      </c>
      <c r="AE38" s="29" t="str">
        <f>IFERROR(IF(VLOOKUP($D38,'Org July 2016 '!$D$1:$Z$500,3,FALSE)=G38,"-","Wrong PO"),"new")</f>
        <v>Wrong PO</v>
      </c>
      <c r="AF38" s="32">
        <f>IF(AE38="wrong PO",(VLOOKUP($D38,'Org July 2016 '!$D$1:$Z$500,3,FALSE)),"")</f>
        <v>0</v>
      </c>
      <c r="AG38" s="29" t="str">
        <f>IFERROR(IF(VLOOKUP($D38,'Org June 2016 '!$D$1:$Z$500,3,FALSE)=G38,"-","Wrong PO"),"new")</f>
        <v>Wrong PO</v>
      </c>
      <c r="AH38" s="32">
        <f>IF(AG38="wrong PO",(VLOOKUP($D38,'Org June 2016 '!$D$1:$Z$500,3,FALSE)),"")</f>
        <v>0</v>
      </c>
      <c r="AI38" s="29" t="str">
        <f>IFERROR(IF(VLOOKUP($D38,'May 2016'!D37:Z536,3,FALSE)=G38,"-","Wrong PO"),"new")</f>
        <v>new</v>
      </c>
      <c r="AJ38" s="32" t="str">
        <f>IF(AI38="wrong PO",(VLOOKUP($D38,'May 2016'!D37:Z536,3,FALSE)),"")</f>
        <v/>
      </c>
      <c r="AK38" s="29" t="str">
        <f>IFERROR(IF(VLOOKUP($D38,'Apr 2016'!$D$1:$Z$500,3,FALSE)=G38,"-","Wrong PO"),"new")</f>
        <v>-</v>
      </c>
      <c r="AL38" s="32" t="str">
        <f>IF(AK38="wrong PO",(VLOOKUP($D38,'Apr 2016'!$D$1:$Z$500,3,FALSE)),"")</f>
        <v/>
      </c>
      <c r="AM38" s="32" t="str">
        <f>IFERROR(IF(VLOOKUP($D38,'Mar 2016'!$D$1:$Z$500,3,FALSE)=G38,"-","Wrong PO"),"new")</f>
        <v>-</v>
      </c>
      <c r="AN38" s="32" t="str">
        <f>IF(AK38="wrong PO",(VLOOKUP($D38,'Mar 2016'!$D$1:$Z$500,3,FALSE)),"")</f>
        <v/>
      </c>
      <c r="AO38" s="32" t="str">
        <f>IFERROR(IF(VLOOKUP($D38,'Feb 2016'!$D$1:$Z$500,3,FALSE)=G38,"-","Wrong PO"),"new")</f>
        <v>new</v>
      </c>
      <c r="AP38" s="32" t="str">
        <f>IF(AK38="wrong PO",(VLOOKUP($D38,'Feb 2016'!$D$1:$Z$500,3,FALSE)),"")</f>
        <v/>
      </c>
      <c r="AQ38" s="29" t="str">
        <f>IFERROR(IF(VLOOKUP($D38,'Jan 2016'!$D$1:$Z$500,3,FALSE)=G38,"-","Wrong PO"),"new")</f>
        <v>new</v>
      </c>
      <c r="AR38" s="32" t="str">
        <f>IF(AQ38="wrong PO",(VLOOKUP($D38,'Jan 2016'!$D$1:$Z$500,3,FALSE)),"")</f>
        <v/>
      </c>
      <c r="AS38" s="29" t="str">
        <f>IFERROR(IF(VLOOKUP($D38,'Dec 2015'!$D$1:$Z$500,3,FALSE)=G38,"-","Wrong PO"),"new")</f>
        <v>new</v>
      </c>
      <c r="AT38" s="32" t="str">
        <f>IF(AS38="wrong PO",(VLOOKUP($D38,'Dec 2015'!$D$1:$Z$500,3,FALSE)),"")</f>
        <v/>
      </c>
      <c r="AU38" s="29" t="str">
        <f>IFERROR(IF(VLOOKUP($D38,'Nov 2015'!$D$1:$Z$500,3,FALSE)=G38,"-","Wrong PO"),"new")</f>
        <v>new</v>
      </c>
      <c r="AV38" s="32" t="str">
        <f>IF(AU38="wrong PO",(VLOOKUP($D38,'Nov 2015'!$D$1:$Z$500,3,FALSE)),"")</f>
        <v/>
      </c>
      <c r="AW38" s="29" t="str">
        <f>IFERROR(IF(VLOOKUP($D38,'Oct 2015'!$D$1:$Z$500,3,FALSE)=G38,"-","Wrong PO"),"new")</f>
        <v>new</v>
      </c>
      <c r="AX38" s="32" t="str">
        <f>IF(AW38="wrong PO",(VLOOKUP($D38,'Oct 2015'!$D$1:$Z$500,3,FALSE)),"")</f>
        <v/>
      </c>
      <c r="AY38" s="29" t="str">
        <f>IFERROR(IF(VLOOKUP($D38,'Sep 2015'!$D$1:$Z$500,3,FALSE)=G38,"-","Wrong PO"),"new")</f>
        <v>new</v>
      </c>
      <c r="AZ38" s="32" t="str">
        <f>IF(AY38="wrong PO",(VLOOKUP($D38,'Sep 2015'!$D$1:$Z$500,3,FALSE)),"")</f>
        <v/>
      </c>
    </row>
    <row r="39" spans="1:52">
      <c r="A39" s="2" t="s">
        <v>841</v>
      </c>
      <c r="B39" s="2" t="s">
        <v>510</v>
      </c>
      <c r="C39" s="2" t="s">
        <v>479</v>
      </c>
      <c r="D39" s="2" t="s">
        <v>102</v>
      </c>
      <c r="E39" s="2" t="s">
        <v>583</v>
      </c>
      <c r="F39" s="2">
        <v>42424</v>
      </c>
      <c r="G39" s="21" t="s">
        <v>103</v>
      </c>
      <c r="H39" s="11" t="s">
        <v>2102</v>
      </c>
      <c r="I39" s="2" t="s">
        <v>748</v>
      </c>
      <c r="J39" s="2" t="s">
        <v>589</v>
      </c>
      <c r="K39" s="2" t="s">
        <v>586</v>
      </c>
      <c r="L39" s="2" t="s">
        <v>31</v>
      </c>
      <c r="M39" s="2" t="s">
        <v>587</v>
      </c>
      <c r="N39" s="4">
        <v>66771</v>
      </c>
      <c r="O39" s="4">
        <v>66835</v>
      </c>
      <c r="P39" s="4">
        <v>64</v>
      </c>
      <c r="Q39" s="5">
        <v>1.0815999999999999</v>
      </c>
      <c r="R39" s="4">
        <v>0</v>
      </c>
      <c r="S39" s="4">
        <v>0</v>
      </c>
      <c r="T39" s="4">
        <v>0</v>
      </c>
      <c r="U39" s="5">
        <v>0</v>
      </c>
      <c r="V39" s="5">
        <v>0</v>
      </c>
      <c r="W39" s="14">
        <v>1.08</v>
      </c>
      <c r="X39" s="14">
        <v>0</v>
      </c>
      <c r="Y39" s="14">
        <v>1.08</v>
      </c>
      <c r="Z39" s="4">
        <v>24580</v>
      </c>
      <c r="AA39" s="49" t="str">
        <f>IFERROR(IF(VLOOKUP($D39,'Year-To-Date'!$E$1:$E$322,1,FALSE)=D39,"--","Find"),"Find")</f>
        <v>--</v>
      </c>
      <c r="AB39" s="49" t="str">
        <f>IFERROR(IFERROR(VLOOKUP($D39,'Asset Group  All Assets'!$B$1:$C$500,2,FALSE),(VLOOKUP($D39,'Missing-WSU-POs'!$B$1:$D$500,3,FALSE))),"?")</f>
        <v>P0739162</v>
      </c>
      <c r="AC39" s="31" t="str">
        <f t="shared" si="0"/>
        <v>P0739162</v>
      </c>
      <c r="AD39" s="31" t="str">
        <f t="shared" si="2"/>
        <v/>
      </c>
      <c r="AE39" s="29" t="str">
        <f>IFERROR(IF(VLOOKUP($D39,'Org July 2016 '!$D$1:$Z$500,3,FALSE)=G39,"-","Wrong PO"),"new")</f>
        <v>Wrong PO</v>
      </c>
      <c r="AF39" s="32">
        <f>IF(AE39="wrong PO",(VLOOKUP($D39,'Org July 2016 '!$D$1:$Z$500,3,FALSE)),"")</f>
        <v>0</v>
      </c>
      <c r="AG39" s="29" t="str">
        <f>IFERROR(IF(VLOOKUP($D39,'Org June 2016 '!$D$1:$Z$500,3,FALSE)=G39,"-","Wrong PO"),"new")</f>
        <v>Wrong PO</v>
      </c>
      <c r="AH39" s="32">
        <f>IF(AG39="wrong PO",(VLOOKUP($D39,'Org June 2016 '!$D$1:$Z$500,3,FALSE)),"")</f>
        <v>0</v>
      </c>
      <c r="AI39" s="29" t="str">
        <f>IFERROR(IF(VLOOKUP($D39,'May 2016'!D38:Z537,3,FALSE)=G39,"-","Wrong PO"),"new")</f>
        <v>new</v>
      </c>
      <c r="AJ39" s="32" t="str">
        <f>IF(AI39="wrong PO",(VLOOKUP($D39,'May 2016'!D38:Z537,3,FALSE)),"")</f>
        <v/>
      </c>
      <c r="AK39" s="29" t="str">
        <f>IFERROR(IF(VLOOKUP($D39,'Apr 2016'!$D$1:$Z$500,3,FALSE)=G39,"-","Wrong PO"),"new")</f>
        <v>-</v>
      </c>
      <c r="AL39" s="32" t="str">
        <f>IF(AK39="wrong PO",(VLOOKUP($D39,'Apr 2016'!$D$1:$Z$500,3,FALSE)),"")</f>
        <v/>
      </c>
      <c r="AM39" s="32" t="str">
        <f>IFERROR(IF(VLOOKUP($D39,'Mar 2016'!$D$1:$Z$500,3,FALSE)=G39,"-","Wrong PO"),"new")</f>
        <v>-</v>
      </c>
      <c r="AN39" s="32" t="str">
        <f>IF(AK39="wrong PO",(VLOOKUP($D39,'Mar 2016'!$D$1:$Z$500,3,FALSE)),"")</f>
        <v/>
      </c>
      <c r="AO39" s="32" t="str">
        <f>IFERROR(IF(VLOOKUP($D39,'Feb 2016'!$D$1:$Z$500,3,FALSE)=G39,"-","Wrong PO"),"new")</f>
        <v>new</v>
      </c>
      <c r="AP39" s="32" t="str">
        <f>IF(AK39="wrong PO",(VLOOKUP($D39,'Feb 2016'!$D$1:$Z$500,3,FALSE)),"")</f>
        <v/>
      </c>
      <c r="AQ39" s="29" t="str">
        <f>IFERROR(IF(VLOOKUP($D39,'Jan 2016'!$D$1:$Z$500,3,FALSE)=G39,"-","Wrong PO"),"new")</f>
        <v>new</v>
      </c>
      <c r="AR39" s="32" t="str">
        <f>IF(AQ39="wrong PO",(VLOOKUP($D39,'Jan 2016'!$D$1:$Z$500,3,FALSE)),"")</f>
        <v/>
      </c>
      <c r="AS39" s="29" t="str">
        <f>IFERROR(IF(VLOOKUP($D39,'Dec 2015'!$D$1:$Z$500,3,FALSE)=G39,"-","Wrong PO"),"new")</f>
        <v>new</v>
      </c>
      <c r="AT39" s="32" t="str">
        <f>IF(AS39="wrong PO",(VLOOKUP($D39,'Dec 2015'!$D$1:$Z$500,3,FALSE)),"")</f>
        <v/>
      </c>
      <c r="AU39" s="29" t="str">
        <f>IFERROR(IF(VLOOKUP($D39,'Nov 2015'!$D$1:$Z$500,3,FALSE)=G39,"-","Wrong PO"),"new")</f>
        <v>new</v>
      </c>
      <c r="AV39" s="32" t="str">
        <f>IF(AU39="wrong PO",(VLOOKUP($D39,'Nov 2015'!$D$1:$Z$500,3,FALSE)),"")</f>
        <v/>
      </c>
      <c r="AW39" s="29" t="str">
        <f>IFERROR(IF(VLOOKUP($D39,'Oct 2015'!$D$1:$Z$500,3,FALSE)=G39,"-","Wrong PO"),"new")</f>
        <v>new</v>
      </c>
      <c r="AX39" s="32" t="str">
        <f>IF(AW39="wrong PO",(VLOOKUP($D39,'Oct 2015'!$D$1:$Z$500,3,FALSE)),"")</f>
        <v/>
      </c>
      <c r="AY39" s="29" t="str">
        <f>IFERROR(IF(VLOOKUP($D39,'Sep 2015'!$D$1:$Z$500,3,FALSE)=G39,"-","Wrong PO"),"new")</f>
        <v>new</v>
      </c>
      <c r="AZ39" s="32" t="str">
        <f>IF(AY39="wrong PO",(VLOOKUP($D39,'Sep 2015'!$D$1:$Z$500,3,FALSE)),"")</f>
        <v/>
      </c>
    </row>
    <row r="40" spans="1:52">
      <c r="A40" s="2" t="s">
        <v>841</v>
      </c>
      <c r="B40" s="2" t="s">
        <v>510</v>
      </c>
      <c r="C40" s="2" t="s">
        <v>56</v>
      </c>
      <c r="D40" s="2" t="s">
        <v>210</v>
      </c>
      <c r="E40" s="2" t="s">
        <v>387</v>
      </c>
      <c r="F40" s="2">
        <v>42262</v>
      </c>
      <c r="G40" s="21" t="s">
        <v>211</v>
      </c>
      <c r="H40" s="11" t="s">
        <v>2101</v>
      </c>
      <c r="I40" s="2" t="s">
        <v>39</v>
      </c>
      <c r="J40" s="2" t="s">
        <v>389</v>
      </c>
      <c r="K40" s="2" t="s">
        <v>30</v>
      </c>
      <c r="L40" s="2" t="s">
        <v>31</v>
      </c>
      <c r="M40" s="2" t="s">
        <v>32</v>
      </c>
      <c r="N40" s="4">
        <v>49682</v>
      </c>
      <c r="O40" s="4">
        <v>53531</v>
      </c>
      <c r="P40" s="4">
        <v>3849</v>
      </c>
      <c r="Q40" s="5">
        <v>65.048100000000005</v>
      </c>
      <c r="R40" s="4">
        <v>0</v>
      </c>
      <c r="S40" s="4">
        <v>0</v>
      </c>
      <c r="T40" s="4">
        <v>0</v>
      </c>
      <c r="U40" s="5">
        <v>0</v>
      </c>
      <c r="V40" s="5">
        <v>0</v>
      </c>
      <c r="W40" s="14">
        <v>65.05</v>
      </c>
      <c r="X40" s="14">
        <v>0</v>
      </c>
      <c r="Y40" s="14">
        <v>65.05</v>
      </c>
      <c r="Z40" s="4">
        <v>24580</v>
      </c>
      <c r="AA40" s="49" t="str">
        <f>IFERROR(IF(VLOOKUP($D40,'Year-To-Date'!$E$1:$E$322,1,FALSE)=D40,"--","Find"),"Find")</f>
        <v>--</v>
      </c>
      <c r="AB40" s="49" t="str">
        <f>IFERROR(IFERROR(VLOOKUP($D40,'Asset Group  All Assets'!$B$1:$C$500,2,FALSE),(VLOOKUP($D40,'Missing-WSU-POs'!$B$1:$D$500,3,FALSE))),"?")</f>
        <v>P0739206</v>
      </c>
      <c r="AC40" s="31" t="str">
        <f t="shared" si="0"/>
        <v>P0739206</v>
      </c>
      <c r="AD40" s="31" t="str">
        <f t="shared" si="2"/>
        <v/>
      </c>
      <c r="AE40" s="29" t="str">
        <f>IFERROR(IF(VLOOKUP($D40,'Org July 2016 '!$D$1:$Z$500,3,FALSE)=G40,"-","Wrong PO"),"new")</f>
        <v>Wrong PO</v>
      </c>
      <c r="AF40" s="32">
        <f>IF(AE40="wrong PO",(VLOOKUP($D40,'Org July 2016 '!$D$1:$Z$500,3,FALSE)),"")</f>
        <v>0</v>
      </c>
      <c r="AG40" s="29" t="str">
        <f>IFERROR(IF(VLOOKUP($D40,'Org June 2016 '!$D$1:$Z$500,3,FALSE)=G40,"-","Wrong PO"),"new")</f>
        <v>Wrong PO</v>
      </c>
      <c r="AH40" s="32">
        <f>IF(AG40="wrong PO",(VLOOKUP($D40,'Org June 2016 '!$D$1:$Z$500,3,FALSE)),"")</f>
        <v>0</v>
      </c>
      <c r="AI40" s="29" t="str">
        <f>IFERROR(IF(VLOOKUP($D40,'May 2016'!D39:Z538,3,FALSE)=G40,"-","Wrong PO"),"new")</f>
        <v>new</v>
      </c>
      <c r="AJ40" s="32" t="str">
        <f>IF(AI40="wrong PO",(VLOOKUP($D40,'May 2016'!D39:Z538,3,FALSE)),"")</f>
        <v/>
      </c>
      <c r="AK40" s="29" t="str">
        <f>IFERROR(IF(VLOOKUP($D40,'Apr 2016'!$D$1:$Z$500,3,FALSE)=G40,"-","Wrong PO"),"new")</f>
        <v>-</v>
      </c>
      <c r="AL40" s="32" t="str">
        <f>IF(AK40="wrong PO",(VLOOKUP($D40,'Apr 2016'!$D$1:$Z$500,3,FALSE)),"")</f>
        <v/>
      </c>
      <c r="AM40" s="32" t="str">
        <f>IFERROR(IF(VLOOKUP($D40,'Mar 2016'!$D$1:$Z$500,3,FALSE)=G40,"-","Wrong PO"),"new")</f>
        <v>-</v>
      </c>
      <c r="AN40" s="32" t="str">
        <f>IF(AK40="wrong PO",(VLOOKUP($D40,'Mar 2016'!$D$1:$Z$500,3,FALSE)),"")</f>
        <v/>
      </c>
      <c r="AO40" s="32" t="str">
        <f>IFERROR(IF(VLOOKUP($D40,'Feb 2016'!$D$1:$Z$500,3,FALSE)=G40,"-","Wrong PO"),"new")</f>
        <v>-</v>
      </c>
      <c r="AP40" s="32" t="str">
        <f>IF(AK40="wrong PO",(VLOOKUP($D40,'Feb 2016'!$D$1:$Z$500,3,FALSE)),"")</f>
        <v/>
      </c>
      <c r="AQ40" s="29" t="str">
        <f>IFERROR(IF(VLOOKUP($D40,'Jan 2016'!$D$1:$Z$500,3,FALSE)=G40,"-","Wrong PO"),"new")</f>
        <v>-</v>
      </c>
      <c r="AR40" s="32" t="str">
        <f>IF(AQ40="wrong PO",(VLOOKUP($D40,'Jan 2016'!$D$1:$Z$500,3,FALSE)),"")</f>
        <v/>
      </c>
      <c r="AS40" s="29" t="str">
        <f>IFERROR(IF(VLOOKUP($D40,'Dec 2015'!$D$1:$Z$500,3,FALSE)=G40,"-","Wrong PO"),"new")</f>
        <v>-</v>
      </c>
      <c r="AT40" s="32" t="str">
        <f>IF(AS40="wrong PO",(VLOOKUP($D40,'Dec 2015'!$D$1:$Z$500,3,FALSE)),"")</f>
        <v/>
      </c>
      <c r="AU40" s="29" t="str">
        <f>IFERROR(IF(VLOOKUP($D40,'Nov 2015'!$D$1:$Z$500,3,FALSE)=G40,"-","Wrong PO"),"new")</f>
        <v>-</v>
      </c>
      <c r="AV40" s="32" t="str">
        <f>IF(AU40="wrong PO",(VLOOKUP($D40,'Nov 2015'!$D$1:$Z$500,3,FALSE)),"")</f>
        <v/>
      </c>
      <c r="AW40" s="29" t="str">
        <f>IFERROR(IF(VLOOKUP($D40,'Oct 2015'!$D$1:$Z$500,3,FALSE)=G40,"-","Wrong PO"),"new")</f>
        <v>-</v>
      </c>
      <c r="AX40" s="32" t="str">
        <f>IF(AW40="wrong PO",(VLOOKUP($D40,'Oct 2015'!$D$1:$Z$500,3,FALSE)),"")</f>
        <v/>
      </c>
      <c r="AY40" s="29" t="str">
        <f>IFERROR(IF(VLOOKUP($D40,'Sep 2015'!$D$1:$Z$500,3,FALSE)=G40,"-","Wrong PO"),"new")</f>
        <v>new</v>
      </c>
      <c r="AZ40" s="32" t="str">
        <f>IF(AY40="wrong PO",(VLOOKUP($D40,'Sep 2015'!$D$1:$Z$500,3,FALSE)),"")</f>
        <v/>
      </c>
    </row>
    <row r="41" spans="1:52">
      <c r="A41" s="2" t="s">
        <v>841</v>
      </c>
      <c r="B41" s="2" t="s">
        <v>510</v>
      </c>
      <c r="C41" s="2" t="s">
        <v>453</v>
      </c>
      <c r="D41" s="2" t="s">
        <v>233</v>
      </c>
      <c r="E41" s="2" t="s">
        <v>387</v>
      </c>
      <c r="F41" s="2">
        <v>42269</v>
      </c>
      <c r="G41" s="21" t="s">
        <v>211</v>
      </c>
      <c r="H41" s="11" t="s">
        <v>2101</v>
      </c>
      <c r="I41" s="2" t="s">
        <v>94</v>
      </c>
      <c r="J41" s="2" t="s">
        <v>454</v>
      </c>
      <c r="K41" s="2" t="s">
        <v>394</v>
      </c>
      <c r="L41" s="2" t="s">
        <v>31</v>
      </c>
      <c r="M41" s="2" t="s">
        <v>382</v>
      </c>
      <c r="N41" s="4">
        <v>6889</v>
      </c>
      <c r="O41" s="4">
        <v>7538</v>
      </c>
      <c r="P41" s="4">
        <v>649</v>
      </c>
      <c r="Q41" s="5">
        <v>17.8475</v>
      </c>
      <c r="R41" s="4">
        <v>6044</v>
      </c>
      <c r="S41" s="4">
        <v>6724</v>
      </c>
      <c r="T41" s="4">
        <v>680</v>
      </c>
      <c r="U41" s="5">
        <v>56.1</v>
      </c>
      <c r="V41" s="5">
        <v>0</v>
      </c>
      <c r="W41" s="14">
        <v>73.95</v>
      </c>
      <c r="X41" s="14">
        <v>0</v>
      </c>
      <c r="Y41" s="14">
        <v>73.95</v>
      </c>
      <c r="Z41" s="4">
        <v>24580</v>
      </c>
      <c r="AA41" s="49" t="str">
        <f>IFERROR(IF(VLOOKUP($D41,'Year-To-Date'!$E$1:$E$322,1,FALSE)=D41,"--","Find"),"Find")</f>
        <v>--</v>
      </c>
      <c r="AB41" s="49" t="str">
        <f>IFERROR(IFERROR(VLOOKUP($D41,'Asset Group  All Assets'!$B$1:$C$500,2,FALSE),(VLOOKUP($D41,'Missing-WSU-POs'!$B$1:$D$500,3,FALSE))),"?")</f>
        <v>P0739206</v>
      </c>
      <c r="AC41" s="31" t="str">
        <f t="shared" si="0"/>
        <v>P0739206</v>
      </c>
      <c r="AD41" s="31" t="str">
        <f t="shared" si="2"/>
        <v/>
      </c>
      <c r="AE41" s="29" t="str">
        <f>IFERROR(IF(VLOOKUP($D41,'Org July 2016 '!$D$1:$Z$500,3,FALSE)=G41,"-","Wrong PO"),"new")</f>
        <v>Wrong PO</v>
      </c>
      <c r="AF41" s="32">
        <f>IF(AE41="wrong PO",(VLOOKUP($D41,'Org July 2016 '!$D$1:$Z$500,3,FALSE)),"")</f>
        <v>0</v>
      </c>
      <c r="AG41" s="29" t="str">
        <f>IFERROR(IF(VLOOKUP($D41,'Org June 2016 '!$D$1:$Z$500,3,FALSE)=G41,"-","Wrong PO"),"new")</f>
        <v>Wrong PO</v>
      </c>
      <c r="AH41" s="32">
        <f>IF(AG41="wrong PO",(VLOOKUP($D41,'Org June 2016 '!$D$1:$Z$500,3,FALSE)),"")</f>
        <v>0</v>
      </c>
      <c r="AI41" s="29" t="str">
        <f>IFERROR(IF(VLOOKUP($D41,'May 2016'!D40:Z539,3,FALSE)=G41,"-","Wrong PO"),"new")</f>
        <v>new</v>
      </c>
      <c r="AJ41" s="32" t="str">
        <f>IF(AI41="wrong PO",(VLOOKUP($D41,'May 2016'!D40:Z539,3,FALSE)),"")</f>
        <v/>
      </c>
      <c r="AK41" s="29" t="str">
        <f>IFERROR(IF(VLOOKUP($D41,'Apr 2016'!$D$1:$Z$500,3,FALSE)=G41,"-","Wrong PO"),"new")</f>
        <v>-</v>
      </c>
      <c r="AL41" s="32" t="str">
        <f>IF(AK41="wrong PO",(VLOOKUP($D41,'Apr 2016'!$D$1:$Z$500,3,FALSE)),"")</f>
        <v/>
      </c>
      <c r="AM41" s="32" t="str">
        <f>IFERROR(IF(VLOOKUP($D41,'Mar 2016'!$D$1:$Z$500,3,FALSE)=G41,"-","Wrong PO"),"new")</f>
        <v>-</v>
      </c>
      <c r="AN41" s="32" t="str">
        <f>IF(AK41="wrong PO",(VLOOKUP($D41,'Mar 2016'!$D$1:$Z$500,3,FALSE)),"")</f>
        <v/>
      </c>
      <c r="AO41" s="32" t="str">
        <f>IFERROR(IF(VLOOKUP($D41,'Feb 2016'!$D$1:$Z$500,3,FALSE)=G41,"-","Wrong PO"),"new")</f>
        <v>-</v>
      </c>
      <c r="AP41" s="32" t="str">
        <f>IF(AK41="wrong PO",(VLOOKUP($D41,'Feb 2016'!$D$1:$Z$500,3,FALSE)),"")</f>
        <v/>
      </c>
      <c r="AQ41" s="29" t="str">
        <f>IFERROR(IF(VLOOKUP($D41,'Jan 2016'!$D$1:$Z$500,3,FALSE)=G41,"-","Wrong PO"),"new")</f>
        <v>-</v>
      </c>
      <c r="AR41" s="32" t="str">
        <f>IF(AQ41="wrong PO",(VLOOKUP($D41,'Jan 2016'!$D$1:$Z$500,3,FALSE)),"")</f>
        <v/>
      </c>
      <c r="AS41" s="29" t="str">
        <f>IFERROR(IF(VLOOKUP($D41,'Dec 2015'!$D$1:$Z$500,3,FALSE)=G41,"-","Wrong PO"),"new")</f>
        <v>new</v>
      </c>
      <c r="AT41" s="32" t="str">
        <f>IF(AS41="wrong PO",(VLOOKUP($D41,'Dec 2015'!$D$1:$Z$500,3,FALSE)),"")</f>
        <v/>
      </c>
      <c r="AU41" s="29" t="str">
        <f>IFERROR(IF(VLOOKUP($D41,'Nov 2015'!$D$1:$Z$500,3,FALSE)=G41,"-","Wrong PO"),"new")</f>
        <v>-</v>
      </c>
      <c r="AV41" s="32" t="str">
        <f>IF(AU41="wrong PO",(VLOOKUP($D41,'Nov 2015'!$D$1:$Z$500,3,FALSE)),"")</f>
        <v/>
      </c>
      <c r="AW41" s="29" t="str">
        <f>IFERROR(IF(VLOOKUP($D41,'Oct 2015'!$D$1:$Z$500,3,FALSE)=G41,"-","Wrong PO"),"new")</f>
        <v>new</v>
      </c>
      <c r="AX41" s="32" t="str">
        <f>IF(AW41="wrong PO",(VLOOKUP($D41,'Oct 2015'!$D$1:$Z$500,3,FALSE)),"")</f>
        <v/>
      </c>
      <c r="AY41" s="29" t="str">
        <f>IFERROR(IF(VLOOKUP($D41,'Sep 2015'!$D$1:$Z$500,3,FALSE)=G41,"-","Wrong PO"),"new")</f>
        <v>new</v>
      </c>
      <c r="AZ41" s="32" t="str">
        <f>IF(AY41="wrong PO",(VLOOKUP($D41,'Sep 2015'!$D$1:$Z$500,3,FALSE)),"")</f>
        <v/>
      </c>
    </row>
    <row r="42" spans="1:52">
      <c r="A42" s="2" t="s">
        <v>841</v>
      </c>
      <c r="B42" s="2" t="s">
        <v>510</v>
      </c>
      <c r="C42" s="2" t="s">
        <v>25</v>
      </c>
      <c r="D42" s="2" t="s">
        <v>37</v>
      </c>
      <c r="E42" s="2" t="s">
        <v>38</v>
      </c>
      <c r="F42" s="2">
        <v>42220</v>
      </c>
      <c r="G42" s="21" t="s">
        <v>848</v>
      </c>
      <c r="H42" s="11" t="s">
        <v>2100</v>
      </c>
      <c r="I42" s="2" t="s">
        <v>39</v>
      </c>
      <c r="J42" s="2" t="s">
        <v>40</v>
      </c>
      <c r="K42" s="2" t="s">
        <v>30</v>
      </c>
      <c r="L42" s="2" t="s">
        <v>31</v>
      </c>
      <c r="M42" s="2" t="s">
        <v>378</v>
      </c>
      <c r="N42" s="4">
        <v>57624</v>
      </c>
      <c r="O42" s="4">
        <v>61867</v>
      </c>
      <c r="P42" s="4">
        <v>4243</v>
      </c>
      <c r="Q42" s="5">
        <v>71.706699999999998</v>
      </c>
      <c r="R42" s="4">
        <v>0</v>
      </c>
      <c r="S42" s="4">
        <v>0</v>
      </c>
      <c r="T42" s="4">
        <v>0</v>
      </c>
      <c r="U42" s="5">
        <v>0</v>
      </c>
      <c r="V42" s="5">
        <v>0</v>
      </c>
      <c r="W42" s="14">
        <v>71.709999999999994</v>
      </c>
      <c r="X42" s="14">
        <v>0</v>
      </c>
      <c r="Y42" s="14">
        <v>71.709999999999994</v>
      </c>
      <c r="Z42" s="4">
        <v>24580</v>
      </c>
      <c r="AA42" s="49" t="str">
        <f>IFERROR(IF(VLOOKUP($D42,'Year-To-Date'!$E$1:$E$322,1,FALSE)=D42,"--","Find"),"Find")</f>
        <v>--</v>
      </c>
      <c r="AB42" s="49" t="str">
        <f>IFERROR(IFERROR(VLOOKUP($D42,'Asset Group  All Assets'!$B$1:$C$500,2,FALSE),(VLOOKUP($D42,'Missing-WSU-POs'!$B$1:$D$500,3,FALSE))),"?")</f>
        <v>P0739928 </v>
      </c>
      <c r="AC42" s="31" t="str">
        <f t="shared" si="0"/>
        <v>P0739928</v>
      </c>
      <c r="AD42" s="31" t="str">
        <f t="shared" si="2"/>
        <v>Wrong PO</v>
      </c>
      <c r="AE42" s="29" t="str">
        <f>IFERROR(IF(VLOOKUP($D42,'Org July 2016 '!$D$1:$Z$500,3,FALSE)=G42,"-","Wrong PO"),"new")</f>
        <v>Wrong PO</v>
      </c>
      <c r="AF42" s="32">
        <f>IF(AE42="wrong PO",(VLOOKUP($D42,'Org July 2016 '!$D$1:$Z$500,3,FALSE)),"")</f>
        <v>0</v>
      </c>
      <c r="AG42" s="29" t="str">
        <f>IFERROR(IF(VLOOKUP($D42,'Org June 2016 '!$D$1:$Z$500,3,FALSE)=G42,"-","Wrong PO"),"new")</f>
        <v>Wrong PO</v>
      </c>
      <c r="AH42" s="32">
        <f>IF(AG42="wrong PO",(VLOOKUP($D42,'Org June 2016 '!$D$1:$Z$500,3,FALSE)),"")</f>
        <v>0</v>
      </c>
      <c r="AI42" s="29" t="str">
        <f>IFERROR(IF(VLOOKUP($D42,'May 2016'!D41:Z540,3,FALSE)=G42,"-","Wrong PO"),"new")</f>
        <v>new</v>
      </c>
      <c r="AJ42" s="32" t="str">
        <f>IF(AI42="wrong PO",(VLOOKUP($D42,'May 2016'!D41:Z540,3,FALSE)),"")</f>
        <v/>
      </c>
      <c r="AK42" s="29" t="str">
        <f>IFERROR(IF(VLOOKUP($D42,'Apr 2016'!$D$1:$Z$500,3,FALSE)=G42,"-","Wrong PO"),"new")</f>
        <v>Wrong PO</v>
      </c>
      <c r="AL42" s="32" t="str">
        <f>IF(AK42="wrong PO",(VLOOKUP($D42,'Apr 2016'!$D$1:$Z$500,3,FALSE)),"")</f>
        <v>P0739928 </v>
      </c>
      <c r="AM42" s="32" t="str">
        <f>IFERROR(IF(VLOOKUP($D42,'Mar 2016'!$D$1:$Z$500,3,FALSE)=G42,"-","Wrong PO"),"new")</f>
        <v>Wrong PO</v>
      </c>
      <c r="AN42" s="32" t="str">
        <f>IF(AK42="wrong PO",(VLOOKUP($D42,'Mar 2016'!$D$1:$Z$500,3,FALSE)),"")</f>
        <v>P0739928 </v>
      </c>
      <c r="AO42" s="32" t="str">
        <f>IFERROR(IF(VLOOKUP($D42,'Feb 2016'!$D$1:$Z$500,3,FALSE)=G42,"-","Wrong PO"),"new")</f>
        <v>Wrong PO</v>
      </c>
      <c r="AP42" s="32" t="str">
        <f>IF(AK42="wrong PO",(VLOOKUP($D42,'Feb 2016'!$D$1:$Z$500,3,FALSE)),"")</f>
        <v>P0739928 </v>
      </c>
      <c r="AQ42" s="29" t="str">
        <f>IFERROR(IF(VLOOKUP($D42,'Jan 2016'!$D$1:$Z$500,3,FALSE)=G42,"-","Wrong PO"),"new")</f>
        <v>Wrong PO</v>
      </c>
      <c r="AR42" s="32" t="str">
        <f>IF(AQ42="wrong PO",(VLOOKUP($D42,'Jan 2016'!$D$1:$Z$500,3,FALSE)),"")</f>
        <v>P0739928 </v>
      </c>
      <c r="AS42" s="29" t="str">
        <f>IFERROR(IF(VLOOKUP($D42,'Dec 2015'!$D$1:$Z$500,3,FALSE)=G42,"-","Wrong PO"),"new")</f>
        <v>Wrong PO</v>
      </c>
      <c r="AT42" s="32" t="str">
        <f>IF(AS42="wrong PO",(VLOOKUP($D42,'Dec 2015'!$D$1:$Z$500,3,FALSE)),"")</f>
        <v>P0739928 </v>
      </c>
      <c r="AU42" s="29" t="str">
        <f>IFERROR(IF(VLOOKUP($D42,'Nov 2015'!$D$1:$Z$500,3,FALSE)=G42,"-","Wrong PO"),"new")</f>
        <v>Wrong PO</v>
      </c>
      <c r="AV42" s="32" t="str">
        <f>IF(AU42="wrong PO",(VLOOKUP($D42,'Nov 2015'!$D$1:$Z$500,3,FALSE)),"")</f>
        <v>P0739928 </v>
      </c>
      <c r="AW42" s="29" t="str">
        <f>IFERROR(IF(VLOOKUP($D42,'Oct 2015'!$D$1:$Z$500,3,FALSE)=G42,"-","Wrong PO"),"new")</f>
        <v>Wrong PO</v>
      </c>
      <c r="AX42" s="32" t="str">
        <f>IF(AW42="wrong PO",(VLOOKUP($D42,'Oct 2015'!$D$1:$Z$500,3,FALSE)),"")</f>
        <v>P0739928 </v>
      </c>
      <c r="AY42" s="29" t="str">
        <f>IFERROR(IF(VLOOKUP($D42,'Sep 2015'!$D$1:$Z$500,3,FALSE)=G42,"-","Wrong PO"),"new")</f>
        <v>Wrong PO</v>
      </c>
      <c r="AZ42" s="32" t="str">
        <f>IF(AY42="wrong PO",(VLOOKUP($D42,'Sep 2015'!$D$1:$Z$500,3,FALSE)),"")</f>
        <v>P0739928 </v>
      </c>
    </row>
    <row r="43" spans="1:52">
      <c r="A43" s="2" t="s">
        <v>841</v>
      </c>
      <c r="B43" s="2" t="s">
        <v>510</v>
      </c>
      <c r="C43" s="2" t="s">
        <v>25</v>
      </c>
      <c r="D43" s="2" t="s">
        <v>96</v>
      </c>
      <c r="E43" s="2" t="s">
        <v>592</v>
      </c>
      <c r="F43" s="2">
        <v>42424</v>
      </c>
      <c r="G43" s="21" t="s">
        <v>97</v>
      </c>
      <c r="H43" s="11" t="s">
        <v>2099</v>
      </c>
      <c r="I43" s="2" t="s">
        <v>749</v>
      </c>
      <c r="J43" s="2" t="s">
        <v>594</v>
      </c>
      <c r="K43" s="2" t="s">
        <v>394</v>
      </c>
      <c r="L43" s="2" t="s">
        <v>31</v>
      </c>
      <c r="M43" s="2" t="s">
        <v>382</v>
      </c>
      <c r="N43" s="4">
        <v>177427</v>
      </c>
      <c r="O43" s="4">
        <v>185338</v>
      </c>
      <c r="P43" s="4">
        <v>7911</v>
      </c>
      <c r="Q43" s="5">
        <v>133.69589999999999</v>
      </c>
      <c r="R43" s="4">
        <v>0</v>
      </c>
      <c r="S43" s="4">
        <v>0</v>
      </c>
      <c r="T43" s="4">
        <v>0</v>
      </c>
      <c r="U43" s="5">
        <v>0</v>
      </c>
      <c r="V43" s="5">
        <v>0</v>
      </c>
      <c r="W43" s="14">
        <v>133.69999999999999</v>
      </c>
      <c r="X43" s="14">
        <v>0</v>
      </c>
      <c r="Y43" s="14">
        <v>133.69999999999999</v>
      </c>
      <c r="Z43" s="4">
        <v>24580</v>
      </c>
      <c r="AA43" s="49" t="str">
        <f>IFERROR(IF(VLOOKUP($D43,'Year-To-Date'!$E$1:$E$322,1,FALSE)=D43,"--","Find"),"Find")</f>
        <v>--</v>
      </c>
      <c r="AB43" s="49" t="str">
        <f>IFERROR(IFERROR(VLOOKUP($D43,'Asset Group  All Assets'!$B$1:$C$500,2,FALSE),(VLOOKUP($D43,'Missing-WSU-POs'!$B$1:$D$500,3,FALSE))),"?")</f>
        <v>P0741782</v>
      </c>
      <c r="AC43" s="31" t="str">
        <f t="shared" si="0"/>
        <v>P0741782</v>
      </c>
      <c r="AD43" s="31" t="str">
        <f t="shared" si="2"/>
        <v/>
      </c>
      <c r="AE43" s="29" t="str">
        <f>IFERROR(IF(VLOOKUP($D43,'Org July 2016 '!$D$1:$Z$500,3,FALSE)=G43,"-","Wrong PO"),"new")</f>
        <v>Wrong PO</v>
      </c>
      <c r="AF43" s="32">
        <f>IF(AE43="wrong PO",(VLOOKUP($D43,'Org July 2016 '!$D$1:$Z$500,3,FALSE)),"")</f>
        <v>0</v>
      </c>
      <c r="AG43" s="29" t="str">
        <f>IFERROR(IF(VLOOKUP($D43,'Org June 2016 '!$D$1:$Z$500,3,FALSE)=G43,"-","Wrong PO"),"new")</f>
        <v>Wrong PO</v>
      </c>
      <c r="AH43" s="32">
        <f>IF(AG43="wrong PO",(VLOOKUP($D43,'Org June 2016 '!$D$1:$Z$500,3,FALSE)),"")</f>
        <v>0</v>
      </c>
      <c r="AI43" s="29" t="str">
        <f>IFERROR(IF(VLOOKUP($D43,'May 2016'!D42:Z541,3,FALSE)=G43,"-","Wrong PO"),"new")</f>
        <v>new</v>
      </c>
      <c r="AJ43" s="32" t="str">
        <f>IF(AI43="wrong PO",(VLOOKUP($D43,'May 2016'!D42:Z541,3,FALSE)),"")</f>
        <v/>
      </c>
      <c r="AK43" s="29" t="str">
        <f>IFERROR(IF(VLOOKUP($D43,'Apr 2016'!$D$1:$Z$500,3,FALSE)=G43,"-","Wrong PO"),"new")</f>
        <v>-</v>
      </c>
      <c r="AL43" s="32" t="str">
        <f>IF(AK43="wrong PO",(VLOOKUP($D43,'Apr 2016'!$D$1:$Z$500,3,FALSE)),"")</f>
        <v/>
      </c>
      <c r="AM43" s="32" t="str">
        <f>IFERROR(IF(VLOOKUP($D43,'Mar 2016'!$D$1:$Z$500,3,FALSE)=G43,"-","Wrong PO"),"new")</f>
        <v>-</v>
      </c>
      <c r="AN43" s="32" t="str">
        <f>IF(AK43="wrong PO",(VLOOKUP($D43,'Mar 2016'!$D$1:$Z$500,3,FALSE)),"")</f>
        <v/>
      </c>
      <c r="AO43" s="32" t="str">
        <f>IFERROR(IF(VLOOKUP($D43,'Feb 2016'!$D$1:$Z$500,3,FALSE)=G43,"-","Wrong PO"),"new")</f>
        <v>new</v>
      </c>
      <c r="AP43" s="32" t="str">
        <f>IF(AK43="wrong PO",(VLOOKUP($D43,'Feb 2016'!$D$1:$Z$500,3,FALSE)),"")</f>
        <v/>
      </c>
      <c r="AQ43" s="29" t="str">
        <f>IFERROR(IF(VLOOKUP($D43,'Jan 2016'!$D$1:$Z$500,3,FALSE)=G43,"-","Wrong PO"),"new")</f>
        <v>new</v>
      </c>
      <c r="AR43" s="32" t="str">
        <f>IF(AQ43="wrong PO",(VLOOKUP($D43,'Jan 2016'!$D$1:$Z$500,3,FALSE)),"")</f>
        <v/>
      </c>
      <c r="AS43" s="29" t="str">
        <f>IFERROR(IF(VLOOKUP($D43,'Dec 2015'!$D$1:$Z$500,3,FALSE)=G43,"-","Wrong PO"),"new")</f>
        <v>new</v>
      </c>
      <c r="AT43" s="32" t="str">
        <f>IF(AS43="wrong PO",(VLOOKUP($D43,'Dec 2015'!$D$1:$Z$500,3,FALSE)),"")</f>
        <v/>
      </c>
      <c r="AU43" s="29" t="str">
        <f>IFERROR(IF(VLOOKUP($D43,'Nov 2015'!$D$1:$Z$500,3,FALSE)=G43,"-","Wrong PO"),"new")</f>
        <v>new</v>
      </c>
      <c r="AV43" s="32" t="str">
        <f>IF(AU43="wrong PO",(VLOOKUP($D43,'Nov 2015'!$D$1:$Z$500,3,FALSE)),"")</f>
        <v/>
      </c>
      <c r="AW43" s="29" t="str">
        <f>IFERROR(IF(VLOOKUP($D43,'Oct 2015'!$D$1:$Z$500,3,FALSE)=G43,"-","Wrong PO"),"new")</f>
        <v>new</v>
      </c>
      <c r="AX43" s="32" t="str">
        <f>IF(AW43="wrong PO",(VLOOKUP($D43,'Oct 2015'!$D$1:$Z$500,3,FALSE)),"")</f>
        <v/>
      </c>
      <c r="AY43" s="29" t="str">
        <f>IFERROR(IF(VLOOKUP($D43,'Sep 2015'!$D$1:$Z$500,3,FALSE)=G43,"-","Wrong PO"),"new")</f>
        <v>new</v>
      </c>
      <c r="AZ43" s="32" t="str">
        <f>IF(AY43="wrong PO",(VLOOKUP($D43,'Sep 2015'!$D$1:$Z$500,3,FALSE)),"")</f>
        <v/>
      </c>
    </row>
    <row r="44" spans="1:52">
      <c r="A44" s="2" t="s">
        <v>841</v>
      </c>
      <c r="B44" s="2" t="s">
        <v>510</v>
      </c>
      <c r="C44" s="2" t="s">
        <v>25</v>
      </c>
      <c r="D44" s="2" t="s">
        <v>115</v>
      </c>
      <c r="E44" s="2" t="s">
        <v>371</v>
      </c>
      <c r="F44" s="2">
        <v>42198</v>
      </c>
      <c r="G44" s="21" t="s">
        <v>116</v>
      </c>
      <c r="H44" s="11" t="s">
        <v>2098</v>
      </c>
      <c r="I44" s="2" t="s">
        <v>28</v>
      </c>
      <c r="J44" s="2" t="s">
        <v>373</v>
      </c>
      <c r="K44" s="2" t="s">
        <v>30</v>
      </c>
      <c r="L44" s="2" t="s">
        <v>31</v>
      </c>
      <c r="M44" s="2" t="s">
        <v>32</v>
      </c>
      <c r="N44" s="4">
        <v>852</v>
      </c>
      <c r="O44" s="4">
        <v>857</v>
      </c>
      <c r="P44" s="4">
        <v>5</v>
      </c>
      <c r="Q44" s="5">
        <v>8.4500000000000006E-2</v>
      </c>
      <c r="R44" s="4">
        <v>0</v>
      </c>
      <c r="S44" s="4">
        <v>0</v>
      </c>
      <c r="T44" s="4">
        <v>0</v>
      </c>
      <c r="U44" s="5">
        <v>0</v>
      </c>
      <c r="V44" s="5">
        <v>0</v>
      </c>
      <c r="W44" s="14">
        <v>0.08</v>
      </c>
      <c r="X44" s="14">
        <v>0</v>
      </c>
      <c r="Y44" s="14">
        <v>0.08</v>
      </c>
      <c r="Z44" s="4">
        <v>24580</v>
      </c>
      <c r="AA44" s="49" t="str">
        <f>IFERROR(IF(VLOOKUP($D44,'Year-To-Date'!$E$1:$E$322,1,FALSE)=D44,"--","Find"),"Find")</f>
        <v>--</v>
      </c>
      <c r="AB44" s="49" t="str">
        <f>IFERROR(IFERROR(VLOOKUP($D44,'Asset Group  All Assets'!$B$1:$C$500,2,FALSE),(VLOOKUP($D44,'Missing-WSU-POs'!$B$1:$D$500,3,FALSE))),"?")</f>
        <v>P0742067</v>
      </c>
      <c r="AC44" s="31" t="str">
        <f t="shared" si="0"/>
        <v>P0742067</v>
      </c>
      <c r="AD44" s="31" t="str">
        <f t="shared" si="2"/>
        <v/>
      </c>
      <c r="AE44" s="29" t="str">
        <f>IFERROR(IF(VLOOKUP($D44,'Org July 2016 '!$D$1:$Z$500,3,FALSE)=G44,"-","Wrong PO"),"new")</f>
        <v>Wrong PO</v>
      </c>
      <c r="AF44" s="32">
        <f>IF(AE44="wrong PO",(VLOOKUP($D44,'Org July 2016 '!$D$1:$Z$500,3,FALSE)),"")</f>
        <v>0</v>
      </c>
      <c r="AG44" s="29" t="str">
        <f>IFERROR(IF(VLOOKUP($D44,'Org June 2016 '!$D$1:$Z$500,3,FALSE)=G44,"-","Wrong PO"),"new")</f>
        <v>Wrong PO</v>
      </c>
      <c r="AH44" s="32">
        <f>IF(AG44="wrong PO",(VLOOKUP($D44,'Org June 2016 '!$D$1:$Z$500,3,FALSE)),"")</f>
        <v>0</v>
      </c>
      <c r="AI44" s="29" t="str">
        <f>IFERROR(IF(VLOOKUP($D44,'May 2016'!D43:Z542,3,FALSE)=G44,"-","Wrong PO"),"new")</f>
        <v>new</v>
      </c>
      <c r="AJ44" s="32" t="str">
        <f>IF(AI44="wrong PO",(VLOOKUP($D44,'May 2016'!D43:Z542,3,FALSE)),"")</f>
        <v/>
      </c>
      <c r="AK44" s="29" t="str">
        <f>IFERROR(IF(VLOOKUP($D44,'Apr 2016'!$D$1:$Z$500,3,FALSE)=G44,"-","Wrong PO"),"new")</f>
        <v>-</v>
      </c>
      <c r="AL44" s="32" t="str">
        <f>IF(AK44="wrong PO",(VLOOKUP($D44,'Apr 2016'!$D$1:$Z$500,3,FALSE)),"")</f>
        <v/>
      </c>
      <c r="AM44" s="32" t="str">
        <f>IFERROR(IF(VLOOKUP($D44,'Mar 2016'!$D$1:$Z$500,3,FALSE)=G44,"-","Wrong PO"),"new")</f>
        <v>-</v>
      </c>
      <c r="AN44" s="32" t="str">
        <f>IF(AK44="wrong PO",(VLOOKUP($D44,'Mar 2016'!$D$1:$Z$500,3,FALSE)),"")</f>
        <v/>
      </c>
      <c r="AO44" s="32" t="str">
        <f>IFERROR(IF(VLOOKUP($D44,'Feb 2016'!$D$1:$Z$500,3,FALSE)=G44,"-","Wrong PO"),"new")</f>
        <v>-</v>
      </c>
      <c r="AP44" s="32" t="str">
        <f>IF(AK44="wrong PO",(VLOOKUP($D44,'Feb 2016'!$D$1:$Z$500,3,FALSE)),"")</f>
        <v/>
      </c>
      <c r="AQ44" s="29" t="str">
        <f>IFERROR(IF(VLOOKUP($D44,'Jan 2016'!$D$1:$Z$500,3,FALSE)=G44,"-","Wrong PO"),"new")</f>
        <v>-</v>
      </c>
      <c r="AR44" s="32" t="str">
        <f>IF(AQ44="wrong PO",(VLOOKUP($D44,'Jan 2016'!$D$1:$Z$500,3,FALSE)),"")</f>
        <v/>
      </c>
      <c r="AS44" s="29" t="str">
        <f>IFERROR(IF(VLOOKUP($D44,'Dec 2015'!$D$1:$Z$500,3,FALSE)=G44,"-","Wrong PO"),"new")</f>
        <v>-</v>
      </c>
      <c r="AT44" s="32" t="str">
        <f>IF(AS44="wrong PO",(VLOOKUP($D44,'Dec 2015'!$D$1:$Z$500,3,FALSE)),"")</f>
        <v/>
      </c>
      <c r="AU44" s="29" t="str">
        <f>IFERROR(IF(VLOOKUP($D44,'Nov 2015'!$D$1:$Z$500,3,FALSE)=G44,"-","Wrong PO"),"new")</f>
        <v>-</v>
      </c>
      <c r="AV44" s="32" t="str">
        <f>IF(AU44="wrong PO",(VLOOKUP($D44,'Nov 2015'!$D$1:$Z$500,3,FALSE)),"")</f>
        <v/>
      </c>
      <c r="AW44" s="29" t="str">
        <f>IFERROR(IF(VLOOKUP($D44,'Oct 2015'!$D$1:$Z$500,3,FALSE)=G44,"-","Wrong PO"),"new")</f>
        <v>-</v>
      </c>
      <c r="AX44" s="32" t="str">
        <f>IF(AW44="wrong PO",(VLOOKUP($D44,'Oct 2015'!$D$1:$Z$500,3,FALSE)),"")</f>
        <v/>
      </c>
      <c r="AY44" s="29" t="str">
        <f>IFERROR(IF(VLOOKUP($D44,'Sep 2015'!$D$1:$Z$500,3,FALSE)=G44,"-","Wrong PO"),"new")</f>
        <v>new</v>
      </c>
      <c r="AZ44" s="32" t="str">
        <f>IF(AY44="wrong PO",(VLOOKUP($D44,'Sep 2015'!$D$1:$Z$500,3,FALSE)),"")</f>
        <v/>
      </c>
    </row>
    <row r="45" spans="1:52">
      <c r="A45" s="2" t="s">
        <v>841</v>
      </c>
      <c r="B45" s="2" t="s">
        <v>510</v>
      </c>
      <c r="C45" s="2" t="s">
        <v>69</v>
      </c>
      <c r="D45" s="2" t="s">
        <v>255</v>
      </c>
      <c r="E45" s="2" t="s">
        <v>371</v>
      </c>
      <c r="F45" s="2">
        <v>42199</v>
      </c>
      <c r="G45" s="21" t="s">
        <v>116</v>
      </c>
      <c r="H45" s="11" t="s">
        <v>2098</v>
      </c>
      <c r="I45" s="2" t="s">
        <v>28</v>
      </c>
      <c r="J45" s="2" t="s">
        <v>373</v>
      </c>
      <c r="K45" s="2" t="s">
        <v>30</v>
      </c>
      <c r="L45" s="2" t="s">
        <v>31</v>
      </c>
      <c r="M45" s="2" t="s">
        <v>32</v>
      </c>
      <c r="N45" s="4">
        <v>3699</v>
      </c>
      <c r="O45" s="4">
        <v>3986</v>
      </c>
      <c r="P45" s="4">
        <v>287</v>
      </c>
      <c r="Q45" s="5">
        <v>4.8502999999999998</v>
      </c>
      <c r="R45" s="4">
        <v>7189</v>
      </c>
      <c r="S45" s="4">
        <v>7801</v>
      </c>
      <c r="T45" s="4">
        <v>612</v>
      </c>
      <c r="U45" s="5">
        <v>36.5976</v>
      </c>
      <c r="V45" s="5">
        <v>0</v>
      </c>
      <c r="W45" s="14">
        <v>41.45</v>
      </c>
      <c r="X45" s="14">
        <v>0</v>
      </c>
      <c r="Y45" s="14">
        <v>41.45</v>
      </c>
      <c r="Z45" s="4">
        <v>24580</v>
      </c>
      <c r="AA45" s="49" t="str">
        <f>IFERROR(IF(VLOOKUP($D45,'Year-To-Date'!$E$1:$E$322,1,FALSE)=D45,"--","Find"),"Find")</f>
        <v>--</v>
      </c>
      <c r="AB45" s="49" t="str">
        <f>IFERROR(IFERROR(VLOOKUP($D45,'Asset Group  All Assets'!$B$1:$C$500,2,FALSE),(VLOOKUP($D45,'Missing-WSU-POs'!$B$1:$D$500,3,FALSE))),"?")</f>
        <v>P0742067</v>
      </c>
      <c r="AC45" s="31" t="str">
        <f t="shared" si="0"/>
        <v>P0742067</v>
      </c>
      <c r="AD45" s="31" t="str">
        <f t="shared" si="2"/>
        <v/>
      </c>
      <c r="AE45" s="29" t="str">
        <f>IFERROR(IF(VLOOKUP($D45,'Org July 2016 '!$D$1:$Z$500,3,FALSE)=G45,"-","Wrong PO"),"new")</f>
        <v>Wrong PO</v>
      </c>
      <c r="AF45" s="32">
        <f>IF(AE45="wrong PO",(VLOOKUP($D45,'Org July 2016 '!$D$1:$Z$500,3,FALSE)),"")</f>
        <v>0</v>
      </c>
      <c r="AG45" s="29" t="str">
        <f>IFERROR(IF(VLOOKUP($D45,'Org June 2016 '!$D$1:$Z$500,3,FALSE)=G45,"-","Wrong PO"),"new")</f>
        <v>Wrong PO</v>
      </c>
      <c r="AH45" s="32">
        <f>IF(AG45="wrong PO",(VLOOKUP($D45,'Org June 2016 '!$D$1:$Z$500,3,FALSE)),"")</f>
        <v>0</v>
      </c>
      <c r="AI45" s="29" t="str">
        <f>IFERROR(IF(VLOOKUP($D45,'May 2016'!D44:Z543,3,FALSE)=G45,"-","Wrong PO"),"new")</f>
        <v>new</v>
      </c>
      <c r="AJ45" s="32" t="str">
        <f>IF(AI45="wrong PO",(VLOOKUP($D45,'May 2016'!D44:Z543,3,FALSE)),"")</f>
        <v/>
      </c>
      <c r="AK45" s="29" t="str">
        <f>IFERROR(IF(VLOOKUP($D45,'Apr 2016'!$D$1:$Z$500,3,FALSE)=G45,"-","Wrong PO"),"new")</f>
        <v>-</v>
      </c>
      <c r="AL45" s="32" t="str">
        <f>IF(AK45="wrong PO",(VLOOKUP($D45,'Apr 2016'!$D$1:$Z$500,3,FALSE)),"")</f>
        <v/>
      </c>
      <c r="AM45" s="32" t="str">
        <f>IFERROR(IF(VLOOKUP($D45,'Mar 2016'!$D$1:$Z$500,3,FALSE)=G45,"-","Wrong PO"),"new")</f>
        <v>-</v>
      </c>
      <c r="AN45" s="32" t="str">
        <f>IF(AK45="wrong PO",(VLOOKUP($D45,'Mar 2016'!$D$1:$Z$500,3,FALSE)),"")</f>
        <v/>
      </c>
      <c r="AO45" s="32" t="str">
        <f>IFERROR(IF(VLOOKUP($D45,'Feb 2016'!$D$1:$Z$500,3,FALSE)=G45,"-","Wrong PO"),"new")</f>
        <v>-</v>
      </c>
      <c r="AP45" s="32" t="str">
        <f>IF(AK45="wrong PO",(VLOOKUP($D45,'Feb 2016'!$D$1:$Z$500,3,FALSE)),"")</f>
        <v/>
      </c>
      <c r="AQ45" s="29" t="str">
        <f>IFERROR(IF(VLOOKUP($D45,'Jan 2016'!$D$1:$Z$500,3,FALSE)=G45,"-","Wrong PO"),"new")</f>
        <v>-</v>
      </c>
      <c r="AR45" s="32" t="str">
        <f>IF(AQ45="wrong PO",(VLOOKUP($D45,'Jan 2016'!$D$1:$Z$500,3,FALSE)),"")</f>
        <v/>
      </c>
      <c r="AS45" s="29" t="str">
        <f>IFERROR(IF(VLOOKUP($D45,'Dec 2015'!$D$1:$Z$500,3,FALSE)=G45,"-","Wrong PO"),"new")</f>
        <v>-</v>
      </c>
      <c r="AT45" s="32" t="str">
        <f>IF(AS45="wrong PO",(VLOOKUP($D45,'Dec 2015'!$D$1:$Z$500,3,FALSE)),"")</f>
        <v/>
      </c>
      <c r="AU45" s="29" t="str">
        <f>IFERROR(IF(VLOOKUP($D45,'Nov 2015'!$D$1:$Z$500,3,FALSE)=G45,"-","Wrong PO"),"new")</f>
        <v>-</v>
      </c>
      <c r="AV45" s="32" t="str">
        <f>IF(AU45="wrong PO",(VLOOKUP($D45,'Nov 2015'!$D$1:$Z$500,3,FALSE)),"")</f>
        <v/>
      </c>
      <c r="AW45" s="29" t="str">
        <f>IFERROR(IF(VLOOKUP($D45,'Oct 2015'!$D$1:$Z$500,3,FALSE)=G45,"-","Wrong PO"),"new")</f>
        <v>-</v>
      </c>
      <c r="AX45" s="32" t="str">
        <f>IF(AW45="wrong PO",(VLOOKUP($D45,'Oct 2015'!$D$1:$Z$500,3,FALSE)),"")</f>
        <v/>
      </c>
      <c r="AY45" s="29" t="str">
        <f>IFERROR(IF(VLOOKUP($D45,'Sep 2015'!$D$1:$Z$500,3,FALSE)=G45,"-","Wrong PO"),"new")</f>
        <v>new</v>
      </c>
      <c r="AZ45" s="32" t="str">
        <f>IF(AY45="wrong PO",(VLOOKUP($D45,'Sep 2015'!$D$1:$Z$500,3,FALSE)),"")</f>
        <v/>
      </c>
    </row>
    <row r="46" spans="1:52">
      <c r="A46" s="2" t="s">
        <v>841</v>
      </c>
      <c r="B46" s="2" t="s">
        <v>510</v>
      </c>
      <c r="C46" s="2" t="s">
        <v>76</v>
      </c>
      <c r="D46" s="2" t="s">
        <v>304</v>
      </c>
      <c r="E46" s="2" t="s">
        <v>371</v>
      </c>
      <c r="F46" s="2">
        <v>42198</v>
      </c>
      <c r="G46" s="21" t="s">
        <v>116</v>
      </c>
      <c r="H46" s="11" t="s">
        <v>2098</v>
      </c>
      <c r="I46" s="2" t="s">
        <v>28</v>
      </c>
      <c r="J46" s="2" t="s">
        <v>373</v>
      </c>
      <c r="K46" s="2" t="s">
        <v>30</v>
      </c>
      <c r="L46" s="2" t="s">
        <v>31</v>
      </c>
      <c r="M46" s="2" t="s">
        <v>32</v>
      </c>
      <c r="N46" s="4">
        <v>39956</v>
      </c>
      <c r="O46" s="4">
        <v>44990</v>
      </c>
      <c r="P46" s="4">
        <v>5034</v>
      </c>
      <c r="Q46" s="5">
        <v>85.074600000000004</v>
      </c>
      <c r="R46" s="4">
        <v>35541</v>
      </c>
      <c r="S46" s="4">
        <v>39526</v>
      </c>
      <c r="T46" s="4">
        <v>3985</v>
      </c>
      <c r="U46" s="5">
        <v>238.303</v>
      </c>
      <c r="V46" s="5">
        <v>0</v>
      </c>
      <c r="W46" s="14">
        <v>323.37</v>
      </c>
      <c r="X46" s="14">
        <v>0</v>
      </c>
      <c r="Y46" s="14">
        <v>323.37</v>
      </c>
      <c r="Z46" s="4">
        <v>24580</v>
      </c>
      <c r="AA46" s="49" t="str">
        <f>IFERROR(IF(VLOOKUP($D46,'Year-To-Date'!$E$1:$E$322,1,FALSE)=D46,"--","Find"),"Find")</f>
        <v>--</v>
      </c>
      <c r="AB46" s="49" t="str">
        <f>IFERROR(IFERROR(VLOOKUP($D46,'Asset Group  All Assets'!$B$1:$C$500,2,FALSE),(VLOOKUP($D46,'Missing-WSU-POs'!$B$1:$D$500,3,FALSE))),"?")</f>
        <v>P0742067</v>
      </c>
      <c r="AC46" s="31" t="str">
        <f t="shared" si="0"/>
        <v>P0742067</v>
      </c>
      <c r="AD46" s="31" t="str">
        <f t="shared" si="2"/>
        <v/>
      </c>
      <c r="AE46" s="29" t="str">
        <f>IFERROR(IF(VLOOKUP($D46,'Org July 2016 '!$D$1:$Z$500,3,FALSE)=G46,"-","Wrong PO"),"new")</f>
        <v>Wrong PO</v>
      </c>
      <c r="AF46" s="32">
        <f>IF(AE46="wrong PO",(VLOOKUP($D46,'Org July 2016 '!$D$1:$Z$500,3,FALSE)),"")</f>
        <v>0</v>
      </c>
      <c r="AG46" s="29" t="str">
        <f>IFERROR(IF(VLOOKUP($D46,'Org June 2016 '!$D$1:$Z$500,3,FALSE)=G46,"-","Wrong PO"),"new")</f>
        <v>Wrong PO</v>
      </c>
      <c r="AH46" s="32">
        <f>IF(AG46="wrong PO",(VLOOKUP($D46,'Org June 2016 '!$D$1:$Z$500,3,FALSE)),"")</f>
        <v>0</v>
      </c>
      <c r="AI46" s="29" t="str">
        <f>IFERROR(IF(VLOOKUP($D46,'May 2016'!D45:Z544,3,FALSE)=G46,"-","Wrong PO"),"new")</f>
        <v>new</v>
      </c>
      <c r="AJ46" s="32" t="str">
        <f>IF(AI46="wrong PO",(VLOOKUP($D46,'May 2016'!D45:Z544,3,FALSE)),"")</f>
        <v/>
      </c>
      <c r="AK46" s="29" t="str">
        <f>IFERROR(IF(VLOOKUP($D46,'Apr 2016'!$D$1:$Z$500,3,FALSE)=G46,"-","Wrong PO"),"new")</f>
        <v>-</v>
      </c>
      <c r="AL46" s="32" t="str">
        <f>IF(AK46="wrong PO",(VLOOKUP($D46,'Apr 2016'!$D$1:$Z$500,3,FALSE)),"")</f>
        <v/>
      </c>
      <c r="AM46" s="32" t="str">
        <f>IFERROR(IF(VLOOKUP($D46,'Mar 2016'!$D$1:$Z$500,3,FALSE)=G46,"-","Wrong PO"),"new")</f>
        <v>-</v>
      </c>
      <c r="AN46" s="32" t="str">
        <f>IF(AK46="wrong PO",(VLOOKUP($D46,'Mar 2016'!$D$1:$Z$500,3,FALSE)),"")</f>
        <v/>
      </c>
      <c r="AO46" s="32" t="str">
        <f>IFERROR(IF(VLOOKUP($D46,'Feb 2016'!$D$1:$Z$500,3,FALSE)=G46,"-","Wrong PO"),"new")</f>
        <v>-</v>
      </c>
      <c r="AP46" s="32" t="str">
        <f>IF(AK46="wrong PO",(VLOOKUP($D46,'Feb 2016'!$D$1:$Z$500,3,FALSE)),"")</f>
        <v/>
      </c>
      <c r="AQ46" s="29" t="str">
        <f>IFERROR(IF(VLOOKUP($D46,'Jan 2016'!$D$1:$Z$500,3,FALSE)=G46,"-","Wrong PO"),"new")</f>
        <v>-</v>
      </c>
      <c r="AR46" s="32" t="str">
        <f>IF(AQ46="wrong PO",(VLOOKUP($D46,'Jan 2016'!$D$1:$Z$500,3,FALSE)),"")</f>
        <v/>
      </c>
      <c r="AS46" s="29" t="str">
        <f>IFERROR(IF(VLOOKUP($D46,'Dec 2015'!$D$1:$Z$500,3,FALSE)=G46,"-","Wrong PO"),"new")</f>
        <v>-</v>
      </c>
      <c r="AT46" s="32" t="str">
        <f>IF(AS46="wrong PO",(VLOOKUP($D46,'Dec 2015'!$D$1:$Z$500,3,FALSE)),"")</f>
        <v/>
      </c>
      <c r="AU46" s="29" t="str">
        <f>IFERROR(IF(VLOOKUP($D46,'Nov 2015'!$D$1:$Z$500,3,FALSE)=G46,"-","Wrong PO"),"new")</f>
        <v>-</v>
      </c>
      <c r="AV46" s="32" t="str">
        <f>IF(AU46="wrong PO",(VLOOKUP($D46,'Nov 2015'!$D$1:$Z$500,3,FALSE)),"")</f>
        <v/>
      </c>
      <c r="AW46" s="29" t="str">
        <f>IFERROR(IF(VLOOKUP($D46,'Oct 2015'!$D$1:$Z$500,3,FALSE)=G46,"-","Wrong PO"),"new")</f>
        <v>-</v>
      </c>
      <c r="AX46" s="32" t="str">
        <f>IF(AW46="wrong PO",(VLOOKUP($D46,'Oct 2015'!$D$1:$Z$500,3,FALSE)),"")</f>
        <v/>
      </c>
      <c r="AY46" s="29" t="str">
        <f>IFERROR(IF(VLOOKUP($D46,'Sep 2015'!$D$1:$Z$500,3,FALSE)=G46,"-","Wrong PO"),"new")</f>
        <v>new</v>
      </c>
      <c r="AZ46" s="32" t="str">
        <f>IF(AY46="wrong PO",(VLOOKUP($D46,'Sep 2015'!$D$1:$Z$500,3,FALSE)),"")</f>
        <v/>
      </c>
    </row>
    <row r="47" spans="1:52">
      <c r="A47" s="2" t="s">
        <v>841</v>
      </c>
      <c r="B47" s="2" t="s">
        <v>510</v>
      </c>
      <c r="C47" s="2" t="s">
        <v>76</v>
      </c>
      <c r="D47" s="2" t="s">
        <v>303</v>
      </c>
      <c r="E47" s="2" t="s">
        <v>371</v>
      </c>
      <c r="F47" s="2">
        <v>42199</v>
      </c>
      <c r="G47" s="21" t="s">
        <v>116</v>
      </c>
      <c r="H47" s="11" t="s">
        <v>2098</v>
      </c>
      <c r="I47" s="2" t="s">
        <v>28</v>
      </c>
      <c r="J47" s="2" t="s">
        <v>373</v>
      </c>
      <c r="K47" s="2" t="s">
        <v>30</v>
      </c>
      <c r="L47" s="2" t="s">
        <v>31</v>
      </c>
      <c r="M47" s="2" t="s">
        <v>32</v>
      </c>
      <c r="N47" s="4">
        <v>71444</v>
      </c>
      <c r="O47" s="4">
        <v>79489</v>
      </c>
      <c r="P47" s="4">
        <v>8045</v>
      </c>
      <c r="Q47" s="5">
        <v>135.9605</v>
      </c>
      <c r="R47" s="4">
        <v>43881</v>
      </c>
      <c r="S47" s="4">
        <v>50697</v>
      </c>
      <c r="T47" s="4">
        <v>6816</v>
      </c>
      <c r="U47" s="5">
        <v>407.59679999999997</v>
      </c>
      <c r="V47" s="5">
        <v>0</v>
      </c>
      <c r="W47" s="14">
        <v>543.55999999999995</v>
      </c>
      <c r="X47" s="14">
        <v>0</v>
      </c>
      <c r="Y47" s="14">
        <v>543.55999999999995</v>
      </c>
      <c r="Z47" s="4">
        <v>24580</v>
      </c>
      <c r="AA47" s="49" t="str">
        <f>IFERROR(IF(VLOOKUP($D47,'Year-To-Date'!$E$1:$E$322,1,FALSE)=D47,"--","Find"),"Find")</f>
        <v>--</v>
      </c>
      <c r="AB47" s="49" t="str">
        <f>IFERROR(IFERROR(VLOOKUP($D47,'Asset Group  All Assets'!$B$1:$C$500,2,FALSE),(VLOOKUP($D47,'Missing-WSU-POs'!$B$1:$D$500,3,FALSE))),"?")</f>
        <v>P0742067</v>
      </c>
      <c r="AC47" s="31" t="str">
        <f t="shared" si="0"/>
        <v>P0742067</v>
      </c>
      <c r="AD47" s="31" t="str">
        <f t="shared" si="2"/>
        <v/>
      </c>
      <c r="AE47" s="29" t="str">
        <f>IFERROR(IF(VLOOKUP($D47,'Org July 2016 '!$D$1:$Z$500,3,FALSE)=G47,"-","Wrong PO"),"new")</f>
        <v>Wrong PO</v>
      </c>
      <c r="AF47" s="32">
        <f>IF(AE47="wrong PO",(VLOOKUP($D47,'Org July 2016 '!$D$1:$Z$500,3,FALSE)),"")</f>
        <v>0</v>
      </c>
      <c r="AG47" s="29" t="str">
        <f>IFERROR(IF(VLOOKUP($D47,'Org June 2016 '!$D$1:$Z$500,3,FALSE)=G47,"-","Wrong PO"),"new")</f>
        <v>Wrong PO</v>
      </c>
      <c r="AH47" s="32">
        <f>IF(AG47="wrong PO",(VLOOKUP($D47,'Org June 2016 '!$D$1:$Z$500,3,FALSE)),"")</f>
        <v>0</v>
      </c>
      <c r="AI47" s="29" t="str">
        <f>IFERROR(IF(VLOOKUP($D47,'May 2016'!D46:Z545,3,FALSE)=G47,"-","Wrong PO"),"new")</f>
        <v>new</v>
      </c>
      <c r="AJ47" s="32" t="str">
        <f>IF(AI47="wrong PO",(VLOOKUP($D47,'May 2016'!D46:Z545,3,FALSE)),"")</f>
        <v/>
      </c>
      <c r="AK47" s="29" t="str">
        <f>IFERROR(IF(VLOOKUP($D47,'Apr 2016'!$D$1:$Z$500,3,FALSE)=G47,"-","Wrong PO"),"new")</f>
        <v>-</v>
      </c>
      <c r="AL47" s="32" t="str">
        <f>IF(AK47="wrong PO",(VLOOKUP($D47,'Apr 2016'!$D$1:$Z$500,3,FALSE)),"")</f>
        <v/>
      </c>
      <c r="AM47" s="32" t="str">
        <f>IFERROR(IF(VLOOKUP($D47,'Mar 2016'!$D$1:$Z$500,3,FALSE)=G47,"-","Wrong PO"),"new")</f>
        <v>-</v>
      </c>
      <c r="AN47" s="32" t="str">
        <f>IF(AK47="wrong PO",(VLOOKUP($D47,'Mar 2016'!$D$1:$Z$500,3,FALSE)),"")</f>
        <v/>
      </c>
      <c r="AO47" s="32" t="str">
        <f>IFERROR(IF(VLOOKUP($D47,'Feb 2016'!$D$1:$Z$500,3,FALSE)=G47,"-","Wrong PO"),"new")</f>
        <v>-</v>
      </c>
      <c r="AP47" s="32" t="str">
        <f>IF(AK47="wrong PO",(VLOOKUP($D47,'Feb 2016'!$D$1:$Z$500,3,FALSE)),"")</f>
        <v/>
      </c>
      <c r="AQ47" s="29" t="str">
        <f>IFERROR(IF(VLOOKUP($D47,'Jan 2016'!$D$1:$Z$500,3,FALSE)=G47,"-","Wrong PO"),"new")</f>
        <v>-</v>
      </c>
      <c r="AR47" s="32" t="str">
        <f>IF(AQ47="wrong PO",(VLOOKUP($D47,'Jan 2016'!$D$1:$Z$500,3,FALSE)),"")</f>
        <v/>
      </c>
      <c r="AS47" s="29" t="str">
        <f>IFERROR(IF(VLOOKUP($D47,'Dec 2015'!$D$1:$Z$500,3,FALSE)=G47,"-","Wrong PO"),"new")</f>
        <v>-</v>
      </c>
      <c r="AT47" s="32" t="str">
        <f>IF(AS47="wrong PO",(VLOOKUP($D47,'Dec 2015'!$D$1:$Z$500,3,FALSE)),"")</f>
        <v/>
      </c>
      <c r="AU47" s="29" t="str">
        <f>IFERROR(IF(VLOOKUP($D47,'Nov 2015'!$D$1:$Z$500,3,FALSE)=G47,"-","Wrong PO"),"new")</f>
        <v>-</v>
      </c>
      <c r="AV47" s="32" t="str">
        <f>IF(AU47="wrong PO",(VLOOKUP($D47,'Nov 2015'!$D$1:$Z$500,3,FALSE)),"")</f>
        <v/>
      </c>
      <c r="AW47" s="29" t="str">
        <f>IFERROR(IF(VLOOKUP($D47,'Oct 2015'!$D$1:$Z$500,3,FALSE)=G47,"-","Wrong PO"),"new")</f>
        <v>-</v>
      </c>
      <c r="AX47" s="32" t="str">
        <f>IF(AW47="wrong PO",(VLOOKUP($D47,'Oct 2015'!$D$1:$Z$500,3,FALSE)),"")</f>
        <v/>
      </c>
      <c r="AY47" s="29" t="str">
        <f>IFERROR(IF(VLOOKUP($D47,'Sep 2015'!$D$1:$Z$500,3,FALSE)=G47,"-","Wrong PO"),"new")</f>
        <v>new</v>
      </c>
      <c r="AZ47" s="32" t="str">
        <f>IF(AY47="wrong PO",(VLOOKUP($D47,'Sep 2015'!$D$1:$Z$500,3,FALSE)),"")</f>
        <v/>
      </c>
    </row>
    <row r="48" spans="1:52">
      <c r="A48" s="2" t="s">
        <v>841</v>
      </c>
      <c r="B48" s="2" t="s">
        <v>510</v>
      </c>
      <c r="C48" s="2" t="s">
        <v>69</v>
      </c>
      <c r="D48" s="2" t="s">
        <v>256</v>
      </c>
      <c r="E48" s="2" t="s">
        <v>371</v>
      </c>
      <c r="F48" s="2">
        <v>42199</v>
      </c>
      <c r="G48" s="21" t="s">
        <v>116</v>
      </c>
      <c r="H48" s="11" t="s">
        <v>2098</v>
      </c>
      <c r="I48" s="2" t="s">
        <v>28</v>
      </c>
      <c r="J48" s="2" t="s">
        <v>373</v>
      </c>
      <c r="K48" s="2" t="s">
        <v>30</v>
      </c>
      <c r="L48" s="2" t="s">
        <v>31</v>
      </c>
      <c r="M48" s="2" t="s">
        <v>32</v>
      </c>
      <c r="N48" s="4">
        <v>611</v>
      </c>
      <c r="O48" s="4">
        <v>674</v>
      </c>
      <c r="P48" s="4">
        <v>63</v>
      </c>
      <c r="Q48" s="5">
        <v>1.0647</v>
      </c>
      <c r="R48" s="4">
        <v>1944</v>
      </c>
      <c r="S48" s="4">
        <v>2071</v>
      </c>
      <c r="T48" s="4">
        <v>127</v>
      </c>
      <c r="U48" s="5">
        <v>7.5945999999999998</v>
      </c>
      <c r="V48" s="5">
        <v>0</v>
      </c>
      <c r="W48" s="14">
        <v>8.65</v>
      </c>
      <c r="X48" s="14">
        <v>0</v>
      </c>
      <c r="Y48" s="14">
        <v>8.65</v>
      </c>
      <c r="Z48" s="4">
        <v>24580</v>
      </c>
      <c r="AA48" s="49" t="str">
        <f>IFERROR(IF(VLOOKUP($D48,'Year-To-Date'!$E$1:$E$322,1,FALSE)=D48,"--","Find"),"Find")</f>
        <v>--</v>
      </c>
      <c r="AB48" s="49" t="str">
        <f>IFERROR(IFERROR(VLOOKUP($D48,'Asset Group  All Assets'!$B$1:$C$500,2,FALSE),(VLOOKUP($D48,'Missing-WSU-POs'!$B$1:$D$500,3,FALSE))),"?")</f>
        <v>P0742067</v>
      </c>
      <c r="AC48" s="31" t="str">
        <f t="shared" si="0"/>
        <v>P0742067</v>
      </c>
      <c r="AD48" s="31" t="str">
        <f t="shared" si="2"/>
        <v/>
      </c>
      <c r="AE48" s="29" t="str">
        <f>IFERROR(IF(VLOOKUP($D48,'Org July 2016 '!$D$1:$Z$500,3,FALSE)=G48,"-","Wrong PO"),"new")</f>
        <v>Wrong PO</v>
      </c>
      <c r="AF48" s="32">
        <f>IF(AE48="wrong PO",(VLOOKUP($D48,'Org July 2016 '!$D$1:$Z$500,3,FALSE)),"")</f>
        <v>0</v>
      </c>
      <c r="AG48" s="29" t="str">
        <f>IFERROR(IF(VLOOKUP($D48,'Org June 2016 '!$D$1:$Z$500,3,FALSE)=G48,"-","Wrong PO"),"new")</f>
        <v>Wrong PO</v>
      </c>
      <c r="AH48" s="32">
        <f>IF(AG48="wrong PO",(VLOOKUP($D48,'Org June 2016 '!$D$1:$Z$500,3,FALSE)),"")</f>
        <v>0</v>
      </c>
      <c r="AI48" s="29" t="str">
        <f>IFERROR(IF(VLOOKUP($D48,'May 2016'!D47:Z546,3,FALSE)=G48,"-","Wrong PO"),"new")</f>
        <v>new</v>
      </c>
      <c r="AJ48" s="32" t="str">
        <f>IF(AI48="wrong PO",(VLOOKUP($D48,'May 2016'!D47:Z546,3,FALSE)),"")</f>
        <v/>
      </c>
      <c r="AK48" s="29" t="str">
        <f>IFERROR(IF(VLOOKUP($D48,'Apr 2016'!$D$1:$Z$500,3,FALSE)=G48,"-","Wrong PO"),"new")</f>
        <v>-</v>
      </c>
      <c r="AL48" s="32" t="str">
        <f>IF(AK48="wrong PO",(VLOOKUP($D48,'Apr 2016'!$D$1:$Z$500,3,FALSE)),"")</f>
        <v/>
      </c>
      <c r="AM48" s="32" t="str">
        <f>IFERROR(IF(VLOOKUP($D48,'Mar 2016'!$D$1:$Z$500,3,FALSE)=G48,"-","Wrong PO"),"new")</f>
        <v>-</v>
      </c>
      <c r="AN48" s="32" t="str">
        <f>IF(AK48="wrong PO",(VLOOKUP($D48,'Mar 2016'!$D$1:$Z$500,3,FALSE)),"")</f>
        <v/>
      </c>
      <c r="AO48" s="32" t="str">
        <f>IFERROR(IF(VLOOKUP($D48,'Feb 2016'!$D$1:$Z$500,3,FALSE)=G48,"-","Wrong PO"),"new")</f>
        <v>-</v>
      </c>
      <c r="AP48" s="32" t="str">
        <f>IF(AK48="wrong PO",(VLOOKUP($D48,'Feb 2016'!$D$1:$Z$500,3,FALSE)),"")</f>
        <v/>
      </c>
      <c r="AQ48" s="29" t="str">
        <f>IFERROR(IF(VLOOKUP($D48,'Jan 2016'!$D$1:$Z$500,3,FALSE)=G48,"-","Wrong PO"),"new")</f>
        <v>-</v>
      </c>
      <c r="AR48" s="32" t="str">
        <f>IF(AQ48="wrong PO",(VLOOKUP($D48,'Jan 2016'!$D$1:$Z$500,3,FALSE)),"")</f>
        <v/>
      </c>
      <c r="AS48" s="29" t="str">
        <f>IFERROR(IF(VLOOKUP($D48,'Dec 2015'!$D$1:$Z$500,3,FALSE)=G48,"-","Wrong PO"),"new")</f>
        <v>-</v>
      </c>
      <c r="AT48" s="32" t="str">
        <f>IF(AS48="wrong PO",(VLOOKUP($D48,'Dec 2015'!$D$1:$Z$500,3,FALSE)),"")</f>
        <v/>
      </c>
      <c r="AU48" s="29" t="str">
        <f>IFERROR(IF(VLOOKUP($D48,'Nov 2015'!$D$1:$Z$500,3,FALSE)=G48,"-","Wrong PO"),"new")</f>
        <v>-</v>
      </c>
      <c r="AV48" s="32" t="str">
        <f>IF(AU48="wrong PO",(VLOOKUP($D48,'Nov 2015'!$D$1:$Z$500,3,FALSE)),"")</f>
        <v/>
      </c>
      <c r="AW48" s="29" t="str">
        <f>IFERROR(IF(VLOOKUP($D48,'Oct 2015'!$D$1:$Z$500,3,FALSE)=G48,"-","Wrong PO"),"new")</f>
        <v>-</v>
      </c>
      <c r="AX48" s="32" t="str">
        <f>IF(AW48="wrong PO",(VLOOKUP($D48,'Oct 2015'!$D$1:$Z$500,3,FALSE)),"")</f>
        <v/>
      </c>
      <c r="AY48" s="29" t="str">
        <f>IFERROR(IF(VLOOKUP($D48,'Sep 2015'!$D$1:$Z$500,3,FALSE)=G48,"-","Wrong PO"),"new")</f>
        <v>new</v>
      </c>
      <c r="AZ48" s="32" t="str">
        <f>IF(AY48="wrong PO",(VLOOKUP($D48,'Sep 2015'!$D$1:$Z$500,3,FALSE)),"")</f>
        <v/>
      </c>
    </row>
    <row r="49" spans="1:52">
      <c r="A49" s="2" t="s">
        <v>841</v>
      </c>
      <c r="B49" s="2" t="s">
        <v>510</v>
      </c>
      <c r="C49" s="2" t="s">
        <v>76</v>
      </c>
      <c r="D49" s="2" t="s">
        <v>301</v>
      </c>
      <c r="E49" s="2" t="s">
        <v>371</v>
      </c>
      <c r="F49" s="2">
        <v>42199</v>
      </c>
      <c r="G49" s="21" t="s">
        <v>116</v>
      </c>
      <c r="H49" s="11" t="s">
        <v>2098</v>
      </c>
      <c r="I49" s="2" t="s">
        <v>28</v>
      </c>
      <c r="J49" s="2" t="s">
        <v>373</v>
      </c>
      <c r="K49" s="2" t="s">
        <v>30</v>
      </c>
      <c r="L49" s="2" t="s">
        <v>31</v>
      </c>
      <c r="M49" s="2" t="s">
        <v>32</v>
      </c>
      <c r="N49" s="4">
        <v>9004</v>
      </c>
      <c r="O49" s="4">
        <v>10396</v>
      </c>
      <c r="P49" s="4">
        <v>1392</v>
      </c>
      <c r="Q49" s="5">
        <v>23.524799999999999</v>
      </c>
      <c r="R49" s="4">
        <v>5655</v>
      </c>
      <c r="S49" s="4">
        <v>6372</v>
      </c>
      <c r="T49" s="4">
        <v>717</v>
      </c>
      <c r="U49" s="5">
        <v>42.876600000000003</v>
      </c>
      <c r="V49" s="5">
        <v>0</v>
      </c>
      <c r="W49" s="14">
        <v>66.400000000000006</v>
      </c>
      <c r="X49" s="14">
        <v>0</v>
      </c>
      <c r="Y49" s="14">
        <v>66.400000000000006</v>
      </c>
      <c r="Z49" s="4">
        <v>24580</v>
      </c>
      <c r="AA49" s="49" t="str">
        <f>IFERROR(IF(VLOOKUP($D49,'Year-To-Date'!$E$1:$E$322,1,FALSE)=D49,"--","Find"),"Find")</f>
        <v>--</v>
      </c>
      <c r="AB49" s="49" t="str">
        <f>IFERROR(IFERROR(VLOOKUP($D49,'Asset Group  All Assets'!$B$1:$C$500,2,FALSE),(VLOOKUP($D49,'Missing-WSU-POs'!$B$1:$D$500,3,FALSE))),"?")</f>
        <v>P0742067</v>
      </c>
      <c r="AC49" s="31" t="str">
        <f t="shared" si="0"/>
        <v>P0742067</v>
      </c>
      <c r="AD49" s="31" t="str">
        <f t="shared" si="2"/>
        <v/>
      </c>
      <c r="AE49" s="29" t="str">
        <f>IFERROR(IF(VLOOKUP($D49,'Org July 2016 '!$D$1:$Z$500,3,FALSE)=G49,"-","Wrong PO"),"new")</f>
        <v>Wrong PO</v>
      </c>
      <c r="AF49" s="32">
        <f>IF(AE49="wrong PO",(VLOOKUP($D49,'Org July 2016 '!$D$1:$Z$500,3,FALSE)),"")</f>
        <v>0</v>
      </c>
      <c r="AG49" s="29" t="str">
        <f>IFERROR(IF(VLOOKUP($D49,'Org June 2016 '!$D$1:$Z$500,3,FALSE)=G49,"-","Wrong PO"),"new")</f>
        <v>Wrong PO</v>
      </c>
      <c r="AH49" s="32">
        <f>IF(AG49="wrong PO",(VLOOKUP($D49,'Org June 2016 '!$D$1:$Z$500,3,FALSE)),"")</f>
        <v>0</v>
      </c>
      <c r="AI49" s="29" t="str">
        <f>IFERROR(IF(VLOOKUP($D49,'May 2016'!D48:Z547,3,FALSE)=G49,"-","Wrong PO"),"new")</f>
        <v>new</v>
      </c>
      <c r="AJ49" s="32" t="str">
        <f>IF(AI49="wrong PO",(VLOOKUP($D49,'May 2016'!D48:Z547,3,FALSE)),"")</f>
        <v/>
      </c>
      <c r="AK49" s="29" t="str">
        <f>IFERROR(IF(VLOOKUP($D49,'Apr 2016'!$D$1:$Z$500,3,FALSE)=G49,"-","Wrong PO"),"new")</f>
        <v>-</v>
      </c>
      <c r="AL49" s="32" t="str">
        <f>IF(AK49="wrong PO",(VLOOKUP($D49,'Apr 2016'!$D$1:$Z$500,3,FALSE)),"")</f>
        <v/>
      </c>
      <c r="AM49" s="32" t="str">
        <f>IFERROR(IF(VLOOKUP($D49,'Mar 2016'!$D$1:$Z$500,3,FALSE)=G49,"-","Wrong PO"),"new")</f>
        <v>-</v>
      </c>
      <c r="AN49" s="32" t="str">
        <f>IF(AK49="wrong PO",(VLOOKUP($D49,'Mar 2016'!$D$1:$Z$500,3,FALSE)),"")</f>
        <v/>
      </c>
      <c r="AO49" s="32" t="str">
        <f>IFERROR(IF(VLOOKUP($D49,'Feb 2016'!$D$1:$Z$500,3,FALSE)=G49,"-","Wrong PO"),"new")</f>
        <v>-</v>
      </c>
      <c r="AP49" s="32" t="str">
        <f>IF(AK49="wrong PO",(VLOOKUP($D49,'Feb 2016'!$D$1:$Z$500,3,FALSE)),"")</f>
        <v/>
      </c>
      <c r="AQ49" s="29" t="str">
        <f>IFERROR(IF(VLOOKUP($D49,'Jan 2016'!$D$1:$Z$500,3,FALSE)=G49,"-","Wrong PO"),"new")</f>
        <v>-</v>
      </c>
      <c r="AR49" s="32" t="str">
        <f>IF(AQ49="wrong PO",(VLOOKUP($D49,'Jan 2016'!$D$1:$Z$500,3,FALSE)),"")</f>
        <v/>
      </c>
      <c r="AS49" s="29" t="str">
        <f>IFERROR(IF(VLOOKUP($D49,'Dec 2015'!$D$1:$Z$500,3,FALSE)=G49,"-","Wrong PO"),"new")</f>
        <v>-</v>
      </c>
      <c r="AT49" s="32" t="str">
        <f>IF(AS49="wrong PO",(VLOOKUP($D49,'Dec 2015'!$D$1:$Z$500,3,FALSE)),"")</f>
        <v/>
      </c>
      <c r="AU49" s="29" t="str">
        <f>IFERROR(IF(VLOOKUP($D49,'Nov 2015'!$D$1:$Z$500,3,FALSE)=G49,"-","Wrong PO"),"new")</f>
        <v>-</v>
      </c>
      <c r="AV49" s="32" t="str">
        <f>IF(AU49="wrong PO",(VLOOKUP($D49,'Nov 2015'!$D$1:$Z$500,3,FALSE)),"")</f>
        <v/>
      </c>
      <c r="AW49" s="29" t="str">
        <f>IFERROR(IF(VLOOKUP($D49,'Oct 2015'!$D$1:$Z$500,3,FALSE)=G49,"-","Wrong PO"),"new")</f>
        <v>-</v>
      </c>
      <c r="AX49" s="32" t="str">
        <f>IF(AW49="wrong PO",(VLOOKUP($D49,'Oct 2015'!$D$1:$Z$500,3,FALSE)),"")</f>
        <v/>
      </c>
      <c r="AY49" s="29" t="str">
        <f>IFERROR(IF(VLOOKUP($D49,'Sep 2015'!$D$1:$Z$500,3,FALSE)=G49,"-","Wrong PO"),"new")</f>
        <v>new</v>
      </c>
      <c r="AZ49" s="32" t="str">
        <f>IF(AY49="wrong PO",(VLOOKUP($D49,'Sep 2015'!$D$1:$Z$500,3,FALSE)),"")</f>
        <v/>
      </c>
    </row>
    <row r="50" spans="1:52">
      <c r="A50" s="2" t="s">
        <v>841</v>
      </c>
      <c r="B50" s="2" t="s">
        <v>510</v>
      </c>
      <c r="C50" s="2" t="s">
        <v>370</v>
      </c>
      <c r="D50" s="2" t="s">
        <v>237</v>
      </c>
      <c r="E50" s="2" t="s">
        <v>371</v>
      </c>
      <c r="F50" s="2">
        <v>42199</v>
      </c>
      <c r="G50" s="21" t="s">
        <v>238</v>
      </c>
      <c r="H50" s="11" t="s">
        <v>2097</v>
      </c>
      <c r="I50" s="2" t="s">
        <v>28</v>
      </c>
      <c r="J50" s="2" t="s">
        <v>373</v>
      </c>
      <c r="K50" s="2" t="s">
        <v>30</v>
      </c>
      <c r="L50" s="2" t="s">
        <v>31</v>
      </c>
      <c r="M50" s="2" t="s">
        <v>32</v>
      </c>
      <c r="N50" s="4">
        <v>23512</v>
      </c>
      <c r="O50" s="4">
        <v>24234</v>
      </c>
      <c r="P50" s="4">
        <v>722</v>
      </c>
      <c r="Q50" s="5">
        <v>12.2018</v>
      </c>
      <c r="R50" s="4">
        <v>0</v>
      </c>
      <c r="S50" s="4">
        <v>0</v>
      </c>
      <c r="T50" s="4">
        <v>0</v>
      </c>
      <c r="U50" s="5">
        <v>0</v>
      </c>
      <c r="V50" s="5">
        <v>0</v>
      </c>
      <c r="W50" s="14">
        <v>12.2</v>
      </c>
      <c r="X50" s="14">
        <v>0</v>
      </c>
      <c r="Y50" s="14">
        <v>12.2</v>
      </c>
      <c r="Z50" s="4">
        <v>24580</v>
      </c>
      <c r="AA50" s="49" t="str">
        <f>IFERROR(IF(VLOOKUP($D50,'Year-To-Date'!$E$1:$E$322,1,FALSE)=D50,"--","Find"),"Find")</f>
        <v>--</v>
      </c>
      <c r="AB50" s="49" t="str">
        <f>IFERROR(IFERROR(VLOOKUP($D50,'Asset Group  All Assets'!$B$1:$C$500,2,FALSE),(VLOOKUP($D50,'Missing-WSU-POs'!$B$1:$D$500,3,FALSE))),"?")</f>
        <v>P0742456</v>
      </c>
      <c r="AC50" s="31" t="str">
        <f t="shared" si="0"/>
        <v>P0742456</v>
      </c>
      <c r="AD50" s="31" t="str">
        <f t="shared" si="2"/>
        <v/>
      </c>
      <c r="AE50" s="29" t="str">
        <f>IFERROR(IF(VLOOKUP($D50,'Org July 2016 '!$D$1:$Z$500,3,FALSE)=G50,"-","Wrong PO"),"new")</f>
        <v>Wrong PO</v>
      </c>
      <c r="AF50" s="32">
        <f>IF(AE50="wrong PO",(VLOOKUP($D50,'Org July 2016 '!$D$1:$Z$500,3,FALSE)),"")</f>
        <v>0</v>
      </c>
      <c r="AG50" s="29" t="str">
        <f>IFERROR(IF(VLOOKUP($D50,'Org June 2016 '!$D$1:$Z$500,3,FALSE)=G50,"-","Wrong PO"),"new")</f>
        <v>Wrong PO</v>
      </c>
      <c r="AH50" s="32">
        <f>IF(AG50="wrong PO",(VLOOKUP($D50,'Org June 2016 '!$D$1:$Z$500,3,FALSE)),"")</f>
        <v>0</v>
      </c>
      <c r="AI50" s="29" t="str">
        <f>IFERROR(IF(VLOOKUP($D50,'May 2016'!D49:Z548,3,FALSE)=G50,"-","Wrong PO"),"new")</f>
        <v>new</v>
      </c>
      <c r="AJ50" s="32" t="str">
        <f>IF(AI50="wrong PO",(VLOOKUP($D50,'May 2016'!D49:Z548,3,FALSE)),"")</f>
        <v/>
      </c>
      <c r="AK50" s="29" t="str">
        <f>IFERROR(IF(VLOOKUP($D50,'Apr 2016'!$D$1:$Z$500,3,FALSE)=G50,"-","Wrong PO"),"new")</f>
        <v>-</v>
      </c>
      <c r="AL50" s="32" t="str">
        <f>IF(AK50="wrong PO",(VLOOKUP($D50,'Apr 2016'!$D$1:$Z$500,3,FALSE)),"")</f>
        <v/>
      </c>
      <c r="AM50" s="32" t="str">
        <f>IFERROR(IF(VLOOKUP($D50,'Mar 2016'!$D$1:$Z$500,3,FALSE)=G50,"-","Wrong PO"),"new")</f>
        <v>-</v>
      </c>
      <c r="AN50" s="32" t="str">
        <f>IF(AK50="wrong PO",(VLOOKUP($D50,'Mar 2016'!$D$1:$Z$500,3,FALSE)),"")</f>
        <v/>
      </c>
      <c r="AO50" s="32" t="str">
        <f>IFERROR(IF(VLOOKUP($D50,'Feb 2016'!$D$1:$Z$500,3,FALSE)=G50,"-","Wrong PO"),"new")</f>
        <v>-</v>
      </c>
      <c r="AP50" s="32" t="str">
        <f>IF(AK50="wrong PO",(VLOOKUP($D50,'Feb 2016'!$D$1:$Z$500,3,FALSE)),"")</f>
        <v/>
      </c>
      <c r="AQ50" s="29" t="str">
        <f>IFERROR(IF(VLOOKUP($D50,'Jan 2016'!$D$1:$Z$500,3,FALSE)=G50,"-","Wrong PO"),"new")</f>
        <v>-</v>
      </c>
      <c r="AR50" s="32" t="str">
        <f>IF(AQ50="wrong PO",(VLOOKUP($D50,'Jan 2016'!$D$1:$Z$500,3,FALSE)),"")</f>
        <v/>
      </c>
      <c r="AS50" s="29" t="str">
        <f>IFERROR(IF(VLOOKUP($D50,'Dec 2015'!$D$1:$Z$500,3,FALSE)=G50,"-","Wrong PO"),"new")</f>
        <v>-</v>
      </c>
      <c r="AT50" s="32" t="str">
        <f>IF(AS50="wrong PO",(VLOOKUP($D50,'Dec 2015'!$D$1:$Z$500,3,FALSE)),"")</f>
        <v/>
      </c>
      <c r="AU50" s="29" t="str">
        <f>IFERROR(IF(VLOOKUP($D50,'Nov 2015'!$D$1:$Z$500,3,FALSE)=G50,"-","Wrong PO"),"new")</f>
        <v>-</v>
      </c>
      <c r="AV50" s="32" t="str">
        <f>IF(AU50="wrong PO",(VLOOKUP($D50,'Nov 2015'!$D$1:$Z$500,3,FALSE)),"")</f>
        <v/>
      </c>
      <c r="AW50" s="29" t="str">
        <f>IFERROR(IF(VLOOKUP($D50,'Oct 2015'!$D$1:$Z$500,3,FALSE)=G50,"-","Wrong PO"),"new")</f>
        <v>-</v>
      </c>
      <c r="AX50" s="32" t="str">
        <f>IF(AW50="wrong PO",(VLOOKUP($D50,'Oct 2015'!$D$1:$Z$500,3,FALSE)),"")</f>
        <v/>
      </c>
      <c r="AY50" s="29" t="str">
        <f>IFERROR(IF(VLOOKUP($D50,'Sep 2015'!$D$1:$Z$500,3,FALSE)=G50,"-","Wrong PO"),"new")</f>
        <v>new</v>
      </c>
      <c r="AZ50" s="32" t="str">
        <f>IF(AY50="wrong PO",(VLOOKUP($D50,'Sep 2015'!$D$1:$Z$500,3,FALSE)),"")</f>
        <v/>
      </c>
    </row>
    <row r="51" spans="1:52">
      <c r="A51" s="2" t="s">
        <v>841</v>
      </c>
      <c r="B51" s="2" t="s">
        <v>510</v>
      </c>
      <c r="C51" s="2" t="s">
        <v>76</v>
      </c>
      <c r="D51" s="2" t="s">
        <v>90</v>
      </c>
      <c r="E51" s="2" t="s">
        <v>50</v>
      </c>
      <c r="F51" s="2">
        <v>42215</v>
      </c>
      <c r="G51" s="21" t="s">
        <v>152</v>
      </c>
      <c r="H51" s="11" t="s">
        <v>2096</v>
      </c>
      <c r="I51" s="2" t="s">
        <v>28</v>
      </c>
      <c r="J51" s="2" t="s">
        <v>51</v>
      </c>
      <c r="K51" s="2" t="s">
        <v>30</v>
      </c>
      <c r="L51" s="2" t="s">
        <v>31</v>
      </c>
      <c r="M51" s="2" t="s">
        <v>32</v>
      </c>
      <c r="N51" s="4">
        <v>95499</v>
      </c>
      <c r="O51" s="4">
        <v>99412</v>
      </c>
      <c r="P51" s="4">
        <v>3913</v>
      </c>
      <c r="Q51" s="5">
        <v>66.1297</v>
      </c>
      <c r="R51" s="4">
        <v>24633</v>
      </c>
      <c r="S51" s="4">
        <v>25592</v>
      </c>
      <c r="T51" s="4">
        <v>959</v>
      </c>
      <c r="U51" s="5">
        <v>57.348199999999999</v>
      </c>
      <c r="V51" s="5">
        <v>0</v>
      </c>
      <c r="W51" s="14">
        <v>123.48</v>
      </c>
      <c r="X51" s="14">
        <v>0</v>
      </c>
      <c r="Y51" s="14">
        <v>123.48</v>
      </c>
      <c r="Z51" s="4">
        <v>24580</v>
      </c>
      <c r="AA51" s="49" t="str">
        <f>IFERROR(IF(VLOOKUP($D51,'Year-To-Date'!$E$1:$E$322,1,FALSE)=D51,"--","Find"),"Find")</f>
        <v>--</v>
      </c>
      <c r="AB51" s="49" t="str">
        <f>IFERROR(IFERROR(VLOOKUP($D51,'Asset Group  All Assets'!$B$1:$C$500,2,FALSE),(VLOOKUP($D51,'Missing-WSU-POs'!$B$1:$D$500,3,FALSE))),"?")</f>
        <v>P0742695</v>
      </c>
      <c r="AC51" s="31" t="str">
        <f t="shared" si="0"/>
        <v>P0742695</v>
      </c>
      <c r="AD51" s="31" t="str">
        <f t="shared" si="2"/>
        <v/>
      </c>
      <c r="AE51" s="29" t="str">
        <f>IFERROR(IF(VLOOKUP($D51,'Org July 2016 '!$D$1:$Z$500,3,FALSE)=G51,"-","Wrong PO"),"new")</f>
        <v>Wrong PO</v>
      </c>
      <c r="AF51" s="32">
        <f>IF(AE51="wrong PO",(VLOOKUP($D51,'Org July 2016 '!$D$1:$Z$500,3,FALSE)),"")</f>
        <v>0</v>
      </c>
      <c r="AG51" s="29" t="str">
        <f>IFERROR(IF(VLOOKUP($D51,'Org June 2016 '!$D$1:$Z$500,3,FALSE)=G51,"-","Wrong PO"),"new")</f>
        <v>Wrong PO</v>
      </c>
      <c r="AH51" s="32">
        <f>IF(AG51="wrong PO",(VLOOKUP($D51,'Org June 2016 '!$D$1:$Z$500,3,FALSE)),"")</f>
        <v>0</v>
      </c>
      <c r="AI51" s="29" t="str">
        <f>IFERROR(IF(VLOOKUP($D51,'May 2016'!D50:Z549,3,FALSE)=G51,"-","Wrong PO"),"new")</f>
        <v>new</v>
      </c>
      <c r="AJ51" s="32" t="str">
        <f>IF(AI51="wrong PO",(VLOOKUP($D51,'May 2016'!D50:Z549,3,FALSE)),"")</f>
        <v/>
      </c>
      <c r="AK51" s="29" t="str">
        <f>IFERROR(IF(VLOOKUP($D51,'Apr 2016'!$D$1:$Z$500,3,FALSE)=G51,"-","Wrong PO"),"new")</f>
        <v>-</v>
      </c>
      <c r="AL51" s="32" t="str">
        <f>IF(AK51="wrong PO",(VLOOKUP($D51,'Apr 2016'!$D$1:$Z$500,3,FALSE)),"")</f>
        <v/>
      </c>
      <c r="AM51" s="32" t="str">
        <f>IFERROR(IF(VLOOKUP($D51,'Mar 2016'!$D$1:$Z$500,3,FALSE)=G51,"-","Wrong PO"),"new")</f>
        <v>-</v>
      </c>
      <c r="AN51" s="32" t="str">
        <f>IF(AK51="wrong PO",(VLOOKUP($D51,'Mar 2016'!$D$1:$Z$500,3,FALSE)),"")</f>
        <v/>
      </c>
      <c r="AO51" s="32" t="str">
        <f>IFERROR(IF(VLOOKUP($D51,'Feb 2016'!$D$1:$Z$500,3,FALSE)=G51,"-","Wrong PO"),"new")</f>
        <v>-</v>
      </c>
      <c r="AP51" s="32" t="str">
        <f>IF(AK51="wrong PO",(VLOOKUP($D51,'Feb 2016'!$D$1:$Z$500,3,FALSE)),"")</f>
        <v/>
      </c>
      <c r="AQ51" s="29" t="str">
        <f>IFERROR(IF(VLOOKUP($D51,'Jan 2016'!$D$1:$Z$500,3,FALSE)=G51,"-","Wrong PO"),"new")</f>
        <v>-</v>
      </c>
      <c r="AR51" s="32" t="str">
        <f>IF(AQ51="wrong PO",(VLOOKUP($D51,'Jan 2016'!$D$1:$Z$500,3,FALSE)),"")</f>
        <v/>
      </c>
      <c r="AS51" s="29" t="str">
        <f>IFERROR(IF(VLOOKUP($D51,'Dec 2015'!$D$1:$Z$500,3,FALSE)=G51,"-","Wrong PO"),"new")</f>
        <v>-</v>
      </c>
      <c r="AT51" s="32" t="str">
        <f>IF(AS51="wrong PO",(VLOOKUP($D51,'Dec 2015'!$D$1:$Z$500,3,FALSE)),"")</f>
        <v/>
      </c>
      <c r="AU51" s="29" t="str">
        <f>IFERROR(IF(VLOOKUP($D51,'Nov 2015'!$D$1:$Z$500,3,FALSE)=G51,"-","Wrong PO"),"new")</f>
        <v>-</v>
      </c>
      <c r="AV51" s="32" t="str">
        <f>IF(AU51="wrong PO",(VLOOKUP($D51,'Nov 2015'!$D$1:$Z$500,3,FALSE)),"")</f>
        <v/>
      </c>
      <c r="AW51" s="29" t="str">
        <f>IFERROR(IF(VLOOKUP($D51,'Oct 2015'!$D$1:$Z$500,3,FALSE)=G51,"-","Wrong PO"),"new")</f>
        <v>-</v>
      </c>
      <c r="AX51" s="32" t="str">
        <f>IF(AW51="wrong PO",(VLOOKUP($D51,'Oct 2015'!$D$1:$Z$500,3,FALSE)),"")</f>
        <v/>
      </c>
      <c r="AY51" s="29" t="str">
        <f>IFERROR(IF(VLOOKUP($D51,'Sep 2015'!$D$1:$Z$500,3,FALSE)=G51,"-","Wrong PO"),"new")</f>
        <v>-</v>
      </c>
      <c r="AZ51" s="32" t="str">
        <f>IF(AY51="wrong PO",(VLOOKUP($D51,'Sep 2015'!$D$1:$Z$500,3,FALSE)),"")</f>
        <v/>
      </c>
    </row>
    <row r="52" spans="1:52">
      <c r="A52" s="2" t="s">
        <v>841</v>
      </c>
      <c r="B52" s="2" t="s">
        <v>510</v>
      </c>
      <c r="C52" s="2" t="s">
        <v>56</v>
      </c>
      <c r="D52" s="2" t="s">
        <v>58</v>
      </c>
      <c r="E52" s="2" t="s">
        <v>50</v>
      </c>
      <c r="F52" s="2">
        <v>42214</v>
      </c>
      <c r="G52" s="21" t="s">
        <v>152</v>
      </c>
      <c r="H52" s="11" t="s">
        <v>2096</v>
      </c>
      <c r="I52" s="2" t="s">
        <v>28</v>
      </c>
      <c r="J52" s="2" t="s">
        <v>51</v>
      </c>
      <c r="K52" s="2" t="s">
        <v>30</v>
      </c>
      <c r="L52" s="2" t="s">
        <v>31</v>
      </c>
      <c r="M52" s="2" t="s">
        <v>32</v>
      </c>
      <c r="N52" s="4">
        <v>19396</v>
      </c>
      <c r="O52" s="4">
        <v>20092</v>
      </c>
      <c r="P52" s="4">
        <v>696</v>
      </c>
      <c r="Q52" s="5">
        <v>11.7624</v>
      </c>
      <c r="R52" s="4">
        <v>0</v>
      </c>
      <c r="S52" s="4">
        <v>0</v>
      </c>
      <c r="T52" s="4">
        <v>0</v>
      </c>
      <c r="U52" s="5">
        <v>0</v>
      </c>
      <c r="V52" s="5">
        <v>0</v>
      </c>
      <c r="W52" s="14">
        <v>11.76</v>
      </c>
      <c r="X52" s="14">
        <v>0</v>
      </c>
      <c r="Y52" s="14">
        <v>11.76</v>
      </c>
      <c r="Z52" s="4">
        <v>24580</v>
      </c>
      <c r="AA52" s="49" t="str">
        <f>IFERROR(IF(VLOOKUP($D52,'Year-To-Date'!$E$1:$E$322,1,FALSE)=D52,"--","Find"),"Find")</f>
        <v>--</v>
      </c>
      <c r="AB52" s="49" t="str">
        <f>IFERROR(IFERROR(VLOOKUP($D52,'Asset Group  All Assets'!$B$1:$C$500,2,FALSE),(VLOOKUP($D52,'Missing-WSU-POs'!$B$1:$D$500,3,FALSE))),"?")</f>
        <v>P0742695</v>
      </c>
      <c r="AC52" s="31" t="str">
        <f t="shared" si="0"/>
        <v>P0742695</v>
      </c>
      <c r="AD52" s="31" t="str">
        <f t="shared" si="2"/>
        <v/>
      </c>
      <c r="AE52" s="29" t="str">
        <f>IFERROR(IF(VLOOKUP($D52,'Org July 2016 '!$D$1:$Z$500,3,FALSE)=G52,"-","Wrong PO"),"new")</f>
        <v>Wrong PO</v>
      </c>
      <c r="AF52" s="32">
        <f>IF(AE52="wrong PO",(VLOOKUP($D52,'Org July 2016 '!$D$1:$Z$500,3,FALSE)),"")</f>
        <v>0</v>
      </c>
      <c r="AG52" s="29" t="str">
        <f>IFERROR(IF(VLOOKUP($D52,'Org June 2016 '!$D$1:$Z$500,3,FALSE)=G52,"-","Wrong PO"),"new")</f>
        <v>Wrong PO</v>
      </c>
      <c r="AH52" s="32">
        <f>IF(AG52="wrong PO",(VLOOKUP($D52,'Org June 2016 '!$D$1:$Z$500,3,FALSE)),"")</f>
        <v>0</v>
      </c>
      <c r="AI52" s="29" t="str">
        <f>IFERROR(IF(VLOOKUP($D52,'May 2016'!D51:Z550,3,FALSE)=G52,"-","Wrong PO"),"new")</f>
        <v>new</v>
      </c>
      <c r="AJ52" s="32" t="str">
        <f>IF(AI52="wrong PO",(VLOOKUP($D52,'May 2016'!D51:Z550,3,FALSE)),"")</f>
        <v/>
      </c>
      <c r="AK52" s="29" t="str">
        <f>IFERROR(IF(VLOOKUP($D52,'Apr 2016'!$D$1:$Z$500,3,FALSE)=G52,"-","Wrong PO"),"new")</f>
        <v>-</v>
      </c>
      <c r="AL52" s="32" t="str">
        <f>IF(AK52="wrong PO",(VLOOKUP($D52,'Apr 2016'!$D$1:$Z$500,3,FALSE)),"")</f>
        <v/>
      </c>
      <c r="AM52" s="32" t="str">
        <f>IFERROR(IF(VLOOKUP($D52,'Mar 2016'!$D$1:$Z$500,3,FALSE)=G52,"-","Wrong PO"),"new")</f>
        <v>-</v>
      </c>
      <c r="AN52" s="32" t="str">
        <f>IF(AK52="wrong PO",(VLOOKUP($D52,'Mar 2016'!$D$1:$Z$500,3,FALSE)),"")</f>
        <v/>
      </c>
      <c r="AO52" s="32" t="str">
        <f>IFERROR(IF(VLOOKUP($D52,'Feb 2016'!$D$1:$Z$500,3,FALSE)=G52,"-","Wrong PO"),"new")</f>
        <v>-</v>
      </c>
      <c r="AP52" s="32" t="str">
        <f>IF(AK52="wrong PO",(VLOOKUP($D52,'Feb 2016'!$D$1:$Z$500,3,FALSE)),"")</f>
        <v/>
      </c>
      <c r="AQ52" s="29" t="str">
        <f>IFERROR(IF(VLOOKUP($D52,'Jan 2016'!$D$1:$Z$500,3,FALSE)=G52,"-","Wrong PO"),"new")</f>
        <v>-</v>
      </c>
      <c r="AR52" s="32" t="str">
        <f>IF(AQ52="wrong PO",(VLOOKUP($D52,'Jan 2016'!$D$1:$Z$500,3,FALSE)),"")</f>
        <v/>
      </c>
      <c r="AS52" s="29" t="str">
        <f>IFERROR(IF(VLOOKUP($D52,'Dec 2015'!$D$1:$Z$500,3,FALSE)=G52,"-","Wrong PO"),"new")</f>
        <v>-</v>
      </c>
      <c r="AT52" s="32" t="str">
        <f>IF(AS52="wrong PO",(VLOOKUP($D52,'Dec 2015'!$D$1:$Z$500,3,FALSE)),"")</f>
        <v/>
      </c>
      <c r="AU52" s="29" t="str">
        <f>IFERROR(IF(VLOOKUP($D52,'Nov 2015'!$D$1:$Z$500,3,FALSE)=G52,"-","Wrong PO"),"new")</f>
        <v>-</v>
      </c>
      <c r="AV52" s="32" t="str">
        <f>IF(AU52="wrong PO",(VLOOKUP($D52,'Nov 2015'!$D$1:$Z$500,3,FALSE)),"")</f>
        <v/>
      </c>
      <c r="AW52" s="29" t="str">
        <f>IFERROR(IF(VLOOKUP($D52,'Oct 2015'!$D$1:$Z$500,3,FALSE)=G52,"-","Wrong PO"),"new")</f>
        <v>-</v>
      </c>
      <c r="AX52" s="32" t="str">
        <f>IF(AW52="wrong PO",(VLOOKUP($D52,'Oct 2015'!$D$1:$Z$500,3,FALSE)),"")</f>
        <v/>
      </c>
      <c r="AY52" s="29" t="str">
        <f>IFERROR(IF(VLOOKUP($D52,'Sep 2015'!$D$1:$Z$500,3,FALSE)=G52,"-","Wrong PO"),"new")</f>
        <v>-</v>
      </c>
      <c r="AZ52" s="32" t="str">
        <f>IF(AY52="wrong PO",(VLOOKUP($D52,'Sep 2015'!$D$1:$Z$500,3,FALSE)),"")</f>
        <v/>
      </c>
    </row>
    <row r="53" spans="1:52">
      <c r="A53" s="2" t="s">
        <v>841</v>
      </c>
      <c r="B53" s="2" t="s">
        <v>510</v>
      </c>
      <c r="C53" s="2" t="s">
        <v>76</v>
      </c>
      <c r="D53" s="2" t="s">
        <v>85</v>
      </c>
      <c r="E53" s="2" t="s">
        <v>50</v>
      </c>
      <c r="F53" s="2">
        <v>42193</v>
      </c>
      <c r="G53" s="21" t="s">
        <v>152</v>
      </c>
      <c r="H53" s="11" t="s">
        <v>2096</v>
      </c>
      <c r="I53" s="2" t="s">
        <v>28</v>
      </c>
      <c r="J53" s="2" t="s">
        <v>51</v>
      </c>
      <c r="K53" s="2" t="s">
        <v>30</v>
      </c>
      <c r="L53" s="2" t="s">
        <v>31</v>
      </c>
      <c r="M53" s="2" t="s">
        <v>32</v>
      </c>
      <c r="N53" s="4">
        <v>83195</v>
      </c>
      <c r="O53" s="4">
        <v>85613</v>
      </c>
      <c r="P53" s="4">
        <v>2418</v>
      </c>
      <c r="Q53" s="5">
        <v>40.864199999999997</v>
      </c>
      <c r="R53" s="4">
        <v>34588</v>
      </c>
      <c r="S53" s="4">
        <v>35685</v>
      </c>
      <c r="T53" s="4">
        <v>1097</v>
      </c>
      <c r="U53" s="5">
        <v>65.6006</v>
      </c>
      <c r="V53" s="5">
        <v>0</v>
      </c>
      <c r="W53" s="14">
        <v>106.46</v>
      </c>
      <c r="X53" s="14">
        <v>0</v>
      </c>
      <c r="Y53" s="14">
        <v>106.46</v>
      </c>
      <c r="Z53" s="4">
        <v>24580</v>
      </c>
      <c r="AA53" s="49" t="str">
        <f>IFERROR(IF(VLOOKUP($D53,'Year-To-Date'!$E$1:$E$322,1,FALSE)=D53,"--","Find"),"Find")</f>
        <v>--</v>
      </c>
      <c r="AB53" s="49" t="str">
        <f>IFERROR(IFERROR(VLOOKUP($D53,'Asset Group  All Assets'!$B$1:$C$500,2,FALSE),(VLOOKUP($D53,'Missing-WSU-POs'!$B$1:$D$500,3,FALSE))),"?")</f>
        <v>P0742695</v>
      </c>
      <c r="AC53" s="31" t="str">
        <f t="shared" si="0"/>
        <v>P0742695</v>
      </c>
      <c r="AD53" s="31" t="str">
        <f t="shared" si="2"/>
        <v/>
      </c>
      <c r="AE53" s="29" t="str">
        <f>IFERROR(IF(VLOOKUP($D53,'Org July 2016 '!$D$1:$Z$500,3,FALSE)=G53,"-","Wrong PO"),"new")</f>
        <v>Wrong PO</v>
      </c>
      <c r="AF53" s="32">
        <f>IF(AE53="wrong PO",(VLOOKUP($D53,'Org July 2016 '!$D$1:$Z$500,3,FALSE)),"")</f>
        <v>0</v>
      </c>
      <c r="AG53" s="29" t="str">
        <f>IFERROR(IF(VLOOKUP($D53,'Org June 2016 '!$D$1:$Z$500,3,FALSE)=G53,"-","Wrong PO"),"new")</f>
        <v>Wrong PO</v>
      </c>
      <c r="AH53" s="32">
        <f>IF(AG53="wrong PO",(VLOOKUP($D53,'Org June 2016 '!$D$1:$Z$500,3,FALSE)),"")</f>
        <v>0</v>
      </c>
      <c r="AI53" s="29" t="str">
        <f>IFERROR(IF(VLOOKUP($D53,'May 2016'!D52:Z551,3,FALSE)=G53,"-","Wrong PO"),"new")</f>
        <v>new</v>
      </c>
      <c r="AJ53" s="32" t="str">
        <f>IF(AI53="wrong PO",(VLOOKUP($D53,'May 2016'!D52:Z551,3,FALSE)),"")</f>
        <v/>
      </c>
      <c r="AK53" s="29" t="str">
        <f>IFERROR(IF(VLOOKUP($D53,'Apr 2016'!$D$1:$Z$500,3,FALSE)=G53,"-","Wrong PO"),"new")</f>
        <v>-</v>
      </c>
      <c r="AL53" s="32" t="str">
        <f>IF(AK53="wrong PO",(VLOOKUP($D53,'Apr 2016'!$D$1:$Z$500,3,FALSE)),"")</f>
        <v/>
      </c>
      <c r="AM53" s="32" t="str">
        <f>IFERROR(IF(VLOOKUP($D53,'Mar 2016'!$D$1:$Z$500,3,FALSE)=G53,"-","Wrong PO"),"new")</f>
        <v>-</v>
      </c>
      <c r="AN53" s="32" t="str">
        <f>IF(AK53="wrong PO",(VLOOKUP($D53,'Mar 2016'!$D$1:$Z$500,3,FALSE)),"")</f>
        <v/>
      </c>
      <c r="AO53" s="32" t="str">
        <f>IFERROR(IF(VLOOKUP($D53,'Feb 2016'!$D$1:$Z$500,3,FALSE)=G53,"-","Wrong PO"),"new")</f>
        <v>-</v>
      </c>
      <c r="AP53" s="32" t="str">
        <f>IF(AK53="wrong PO",(VLOOKUP($D53,'Feb 2016'!$D$1:$Z$500,3,FALSE)),"")</f>
        <v/>
      </c>
      <c r="AQ53" s="29" t="str">
        <f>IFERROR(IF(VLOOKUP($D53,'Jan 2016'!$D$1:$Z$500,3,FALSE)=G53,"-","Wrong PO"),"new")</f>
        <v>-</v>
      </c>
      <c r="AR53" s="32" t="str">
        <f>IF(AQ53="wrong PO",(VLOOKUP($D53,'Jan 2016'!$D$1:$Z$500,3,FALSE)),"")</f>
        <v/>
      </c>
      <c r="AS53" s="29" t="str">
        <f>IFERROR(IF(VLOOKUP($D53,'Dec 2015'!$D$1:$Z$500,3,FALSE)=G53,"-","Wrong PO"),"new")</f>
        <v>-</v>
      </c>
      <c r="AT53" s="32" t="str">
        <f>IF(AS53="wrong PO",(VLOOKUP($D53,'Dec 2015'!$D$1:$Z$500,3,FALSE)),"")</f>
        <v/>
      </c>
      <c r="AU53" s="29" t="str">
        <f>IFERROR(IF(VLOOKUP($D53,'Nov 2015'!$D$1:$Z$500,3,FALSE)=G53,"-","Wrong PO"),"new")</f>
        <v>-</v>
      </c>
      <c r="AV53" s="32" t="str">
        <f>IF(AU53="wrong PO",(VLOOKUP($D53,'Nov 2015'!$D$1:$Z$500,3,FALSE)),"")</f>
        <v/>
      </c>
      <c r="AW53" s="29" t="str">
        <f>IFERROR(IF(VLOOKUP($D53,'Oct 2015'!$D$1:$Z$500,3,FALSE)=G53,"-","Wrong PO"),"new")</f>
        <v>-</v>
      </c>
      <c r="AX53" s="32" t="str">
        <f>IF(AW53="wrong PO",(VLOOKUP($D53,'Oct 2015'!$D$1:$Z$500,3,FALSE)),"")</f>
        <v/>
      </c>
      <c r="AY53" s="29" t="str">
        <f>IFERROR(IF(VLOOKUP($D53,'Sep 2015'!$D$1:$Z$500,3,FALSE)=G53,"-","Wrong PO"),"new")</f>
        <v>-</v>
      </c>
      <c r="AZ53" s="32" t="str">
        <f>IF(AY53="wrong PO",(VLOOKUP($D53,'Sep 2015'!$D$1:$Z$500,3,FALSE)),"")</f>
        <v/>
      </c>
    </row>
    <row r="54" spans="1:52">
      <c r="A54" s="2" t="s">
        <v>841</v>
      </c>
      <c r="B54" s="2" t="s">
        <v>510</v>
      </c>
      <c r="C54" s="2" t="s">
        <v>48</v>
      </c>
      <c r="D54" s="2" t="s">
        <v>49</v>
      </c>
      <c r="E54" s="2" t="s">
        <v>50</v>
      </c>
      <c r="F54" s="2">
        <v>42215</v>
      </c>
      <c r="G54" s="21" t="s">
        <v>152</v>
      </c>
      <c r="H54" s="11" t="s">
        <v>2096</v>
      </c>
      <c r="I54" s="2" t="s">
        <v>28</v>
      </c>
      <c r="J54" s="2" t="s">
        <v>51</v>
      </c>
      <c r="K54" s="2" t="s">
        <v>30</v>
      </c>
      <c r="L54" s="2" t="s">
        <v>31</v>
      </c>
      <c r="M54" s="2" t="s">
        <v>32</v>
      </c>
      <c r="N54" s="4">
        <v>53078</v>
      </c>
      <c r="O54" s="4">
        <v>54849</v>
      </c>
      <c r="P54" s="4">
        <v>1771</v>
      </c>
      <c r="Q54" s="5">
        <v>29.9299</v>
      </c>
      <c r="R54" s="4">
        <v>1</v>
      </c>
      <c r="S54" s="4">
        <v>1</v>
      </c>
      <c r="T54" s="4">
        <v>0</v>
      </c>
      <c r="U54" s="5">
        <v>0</v>
      </c>
      <c r="V54" s="5">
        <v>0</v>
      </c>
      <c r="W54" s="14">
        <v>29.93</v>
      </c>
      <c r="X54" s="14">
        <v>0</v>
      </c>
      <c r="Y54" s="14">
        <v>29.93</v>
      </c>
      <c r="Z54" s="4">
        <v>24580</v>
      </c>
      <c r="AA54" s="49" t="str">
        <f>IFERROR(IF(VLOOKUP($D54,'Year-To-Date'!$E$1:$E$322,1,FALSE)=D54,"--","Find"),"Find")</f>
        <v>--</v>
      </c>
      <c r="AB54" s="49" t="str">
        <f>IFERROR(IFERROR(VLOOKUP($D54,'Asset Group  All Assets'!$B$1:$C$500,2,FALSE),(VLOOKUP($D54,'Missing-WSU-POs'!$B$1:$D$500,3,FALSE))),"?")</f>
        <v>P0742695</v>
      </c>
      <c r="AC54" s="31" t="str">
        <f t="shared" si="0"/>
        <v>P0742695</v>
      </c>
      <c r="AD54" s="31" t="str">
        <f t="shared" si="2"/>
        <v/>
      </c>
      <c r="AE54" s="29" t="str">
        <f>IFERROR(IF(VLOOKUP($D54,'Org July 2016 '!$D$1:$Z$500,3,FALSE)=G54,"-","Wrong PO"),"new")</f>
        <v>Wrong PO</v>
      </c>
      <c r="AF54" s="32">
        <f>IF(AE54="wrong PO",(VLOOKUP($D54,'Org July 2016 '!$D$1:$Z$500,3,FALSE)),"")</f>
        <v>0</v>
      </c>
      <c r="AG54" s="29" t="str">
        <f>IFERROR(IF(VLOOKUP($D54,'Org June 2016 '!$D$1:$Z$500,3,FALSE)=G54,"-","Wrong PO"),"new")</f>
        <v>Wrong PO</v>
      </c>
      <c r="AH54" s="32">
        <f>IF(AG54="wrong PO",(VLOOKUP($D54,'Org June 2016 '!$D$1:$Z$500,3,FALSE)),"")</f>
        <v>0</v>
      </c>
      <c r="AI54" s="29" t="str">
        <f>IFERROR(IF(VLOOKUP($D54,'May 2016'!D53:Z552,3,FALSE)=G54,"-","Wrong PO"),"new")</f>
        <v>new</v>
      </c>
      <c r="AJ54" s="32" t="str">
        <f>IF(AI54="wrong PO",(VLOOKUP($D54,'May 2016'!D53:Z552,3,FALSE)),"")</f>
        <v/>
      </c>
      <c r="AK54" s="29" t="str">
        <f>IFERROR(IF(VLOOKUP($D54,'Apr 2016'!$D$1:$Z$500,3,FALSE)=G54,"-","Wrong PO"),"new")</f>
        <v>-</v>
      </c>
      <c r="AL54" s="32" t="str">
        <f>IF(AK54="wrong PO",(VLOOKUP($D54,'Apr 2016'!$D$1:$Z$500,3,FALSE)),"")</f>
        <v/>
      </c>
      <c r="AM54" s="32" t="str">
        <f>IFERROR(IF(VLOOKUP($D54,'Mar 2016'!$D$1:$Z$500,3,FALSE)=G54,"-","Wrong PO"),"new")</f>
        <v>-</v>
      </c>
      <c r="AN54" s="32" t="str">
        <f>IF(AK54="wrong PO",(VLOOKUP($D54,'Mar 2016'!$D$1:$Z$500,3,FALSE)),"")</f>
        <v/>
      </c>
      <c r="AO54" s="32" t="str">
        <f>IFERROR(IF(VLOOKUP($D54,'Feb 2016'!$D$1:$Z$500,3,FALSE)=G54,"-","Wrong PO"),"new")</f>
        <v>-</v>
      </c>
      <c r="AP54" s="32" t="str">
        <f>IF(AK54="wrong PO",(VLOOKUP($D54,'Feb 2016'!$D$1:$Z$500,3,FALSE)),"")</f>
        <v/>
      </c>
      <c r="AQ54" s="29" t="str">
        <f>IFERROR(IF(VLOOKUP($D54,'Jan 2016'!$D$1:$Z$500,3,FALSE)=G54,"-","Wrong PO"),"new")</f>
        <v>-</v>
      </c>
      <c r="AR54" s="32" t="str">
        <f>IF(AQ54="wrong PO",(VLOOKUP($D54,'Jan 2016'!$D$1:$Z$500,3,FALSE)),"")</f>
        <v/>
      </c>
      <c r="AS54" s="29" t="str">
        <f>IFERROR(IF(VLOOKUP($D54,'Dec 2015'!$D$1:$Z$500,3,FALSE)=G54,"-","Wrong PO"),"new")</f>
        <v>-</v>
      </c>
      <c r="AT54" s="32" t="str">
        <f>IF(AS54="wrong PO",(VLOOKUP($D54,'Dec 2015'!$D$1:$Z$500,3,FALSE)),"")</f>
        <v/>
      </c>
      <c r="AU54" s="29" t="str">
        <f>IFERROR(IF(VLOOKUP($D54,'Nov 2015'!$D$1:$Z$500,3,FALSE)=G54,"-","Wrong PO"),"new")</f>
        <v>-</v>
      </c>
      <c r="AV54" s="32" t="str">
        <f>IF(AU54="wrong PO",(VLOOKUP($D54,'Nov 2015'!$D$1:$Z$500,3,FALSE)),"")</f>
        <v/>
      </c>
      <c r="AW54" s="29" t="str">
        <f>IFERROR(IF(VLOOKUP($D54,'Oct 2015'!$D$1:$Z$500,3,FALSE)=G54,"-","Wrong PO"),"new")</f>
        <v>-</v>
      </c>
      <c r="AX54" s="32" t="str">
        <f>IF(AW54="wrong PO",(VLOOKUP($D54,'Oct 2015'!$D$1:$Z$500,3,FALSE)),"")</f>
        <v/>
      </c>
      <c r="AY54" s="29" t="str">
        <f>IFERROR(IF(VLOOKUP($D54,'Sep 2015'!$D$1:$Z$500,3,FALSE)=G54,"-","Wrong PO"),"new")</f>
        <v>-</v>
      </c>
      <c r="AZ54" s="32" t="str">
        <f>IF(AY54="wrong PO",(VLOOKUP($D54,'Sep 2015'!$D$1:$Z$500,3,FALSE)),"")</f>
        <v/>
      </c>
    </row>
    <row r="55" spans="1:52">
      <c r="A55" s="2" t="s">
        <v>841</v>
      </c>
      <c r="B55" s="2" t="s">
        <v>510</v>
      </c>
      <c r="C55" s="2" t="s">
        <v>48</v>
      </c>
      <c r="D55" s="2" t="s">
        <v>53</v>
      </c>
      <c r="E55" s="2" t="s">
        <v>50</v>
      </c>
      <c r="F55" s="2">
        <v>42214</v>
      </c>
      <c r="G55" s="21" t="s">
        <v>152</v>
      </c>
      <c r="H55" s="11" t="s">
        <v>2096</v>
      </c>
      <c r="I55" s="2" t="s">
        <v>28</v>
      </c>
      <c r="J55" s="2" t="s">
        <v>51</v>
      </c>
      <c r="K55" s="2" t="s">
        <v>30</v>
      </c>
      <c r="L55" s="2" t="s">
        <v>31</v>
      </c>
      <c r="M55" s="2" t="s">
        <v>32</v>
      </c>
      <c r="N55" s="4">
        <v>15439</v>
      </c>
      <c r="O55" s="4">
        <v>16806</v>
      </c>
      <c r="P55" s="4">
        <v>1367</v>
      </c>
      <c r="Q55" s="14">
        <v>23.1023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23.1</v>
      </c>
      <c r="X55" s="14">
        <v>0</v>
      </c>
      <c r="Y55" s="14">
        <v>23.1</v>
      </c>
      <c r="Z55" s="4">
        <v>24580</v>
      </c>
      <c r="AA55" s="49" t="str">
        <f>IFERROR(IF(VLOOKUP($D55,'Year-To-Date'!$E$1:$E$322,1,FALSE)=D55,"--","Find"),"Find")</f>
        <v>--</v>
      </c>
      <c r="AB55" s="49" t="str">
        <f>IFERROR(IFERROR(VLOOKUP($D55,'Asset Group  All Assets'!$B$1:$C$500,2,FALSE),(VLOOKUP($D55,'Missing-WSU-POs'!$B$1:$D$500,3,FALSE))),"?")</f>
        <v>P0742695</v>
      </c>
      <c r="AC55" s="31" t="str">
        <f t="shared" si="0"/>
        <v>P0742695</v>
      </c>
      <c r="AD55" s="31" t="str">
        <f t="shared" si="2"/>
        <v/>
      </c>
      <c r="AE55" s="29" t="str">
        <f>IFERROR(IF(VLOOKUP($D55,'Org July 2016 '!$D$1:$Z$500,3,FALSE)=G55,"-","Wrong PO"),"new")</f>
        <v>Wrong PO</v>
      </c>
      <c r="AF55" s="32">
        <f>IF(AE55="wrong PO",(VLOOKUP($D55,'Org July 2016 '!$D$1:$Z$500,3,FALSE)),"")</f>
        <v>0</v>
      </c>
      <c r="AG55" s="29" t="str">
        <f>IFERROR(IF(VLOOKUP($D55,'Org June 2016 '!$D$1:$Z$500,3,FALSE)=G55,"-","Wrong PO"),"new")</f>
        <v>Wrong PO</v>
      </c>
      <c r="AH55" s="32">
        <f>IF(AG55="wrong PO",(VLOOKUP($D55,'Org June 2016 '!$D$1:$Z$500,3,FALSE)),"")</f>
        <v>0</v>
      </c>
      <c r="AI55" s="29" t="str">
        <f>IFERROR(IF(VLOOKUP($D55,'May 2016'!D54:Z553,3,FALSE)=G55,"-","Wrong PO"),"new")</f>
        <v>new</v>
      </c>
      <c r="AJ55" s="32" t="str">
        <f>IF(AI55="wrong PO",(VLOOKUP($D55,'May 2016'!D54:Z553,3,FALSE)),"")</f>
        <v/>
      </c>
      <c r="AK55" s="29" t="str">
        <f>IFERROR(IF(VLOOKUP($D55,'Apr 2016'!$D$1:$Z$500,3,FALSE)=G55,"-","Wrong PO"),"new")</f>
        <v>-</v>
      </c>
      <c r="AL55" s="32" t="str">
        <f>IF(AK55="wrong PO",(VLOOKUP($D55,'Apr 2016'!$D$1:$Z$500,3,FALSE)),"")</f>
        <v/>
      </c>
      <c r="AM55" s="32" t="str">
        <f>IFERROR(IF(VLOOKUP($D55,'Mar 2016'!$D$1:$Z$500,3,FALSE)=G55,"-","Wrong PO"),"new")</f>
        <v>-</v>
      </c>
      <c r="AN55" s="32" t="str">
        <f>IF(AK55="wrong PO",(VLOOKUP($D55,'Mar 2016'!$D$1:$Z$500,3,FALSE)),"")</f>
        <v/>
      </c>
      <c r="AO55" s="32" t="str">
        <f>IFERROR(IF(VLOOKUP($D55,'Feb 2016'!$D$1:$Z$500,3,FALSE)=G55,"-","Wrong PO"),"new")</f>
        <v>-</v>
      </c>
      <c r="AP55" s="32" t="str">
        <f>IF(AK55="wrong PO",(VLOOKUP($D55,'Feb 2016'!$D$1:$Z$500,3,FALSE)),"")</f>
        <v/>
      </c>
      <c r="AQ55" s="29" t="str">
        <f>IFERROR(IF(VLOOKUP($D55,'Jan 2016'!$D$1:$Z$500,3,FALSE)=G55,"-","Wrong PO"),"new")</f>
        <v>-</v>
      </c>
      <c r="AR55" s="32" t="str">
        <f>IF(AQ55="wrong PO",(VLOOKUP($D55,'Jan 2016'!$D$1:$Z$500,3,FALSE)),"")</f>
        <v/>
      </c>
      <c r="AS55" s="29" t="str">
        <f>IFERROR(IF(VLOOKUP($D55,'Dec 2015'!$D$1:$Z$500,3,FALSE)=G55,"-","Wrong PO"),"new")</f>
        <v>-</v>
      </c>
      <c r="AT55" s="32" t="str">
        <f>IF(AS55="wrong PO",(VLOOKUP($D55,'Dec 2015'!$D$1:$Z$500,3,FALSE)),"")</f>
        <v/>
      </c>
      <c r="AU55" s="29" t="str">
        <f>IFERROR(IF(VLOOKUP($D55,'Nov 2015'!$D$1:$Z$500,3,FALSE)=G55,"-","Wrong PO"),"new")</f>
        <v>-</v>
      </c>
      <c r="AV55" s="32" t="str">
        <f>IF(AU55="wrong PO",(VLOOKUP($D55,'Nov 2015'!$D$1:$Z$500,3,FALSE)),"")</f>
        <v/>
      </c>
      <c r="AW55" s="29" t="str">
        <f>IFERROR(IF(VLOOKUP($D55,'Oct 2015'!$D$1:$Z$500,3,FALSE)=G55,"-","Wrong PO"),"new")</f>
        <v>-</v>
      </c>
      <c r="AX55" s="32" t="str">
        <f>IF(AW55="wrong PO",(VLOOKUP($D55,'Oct 2015'!$D$1:$Z$500,3,FALSE)),"")</f>
        <v/>
      </c>
      <c r="AY55" s="29" t="str">
        <f>IFERROR(IF(VLOOKUP($D55,'Sep 2015'!$D$1:$Z$500,3,FALSE)=G55,"-","Wrong PO"),"new")</f>
        <v>-</v>
      </c>
      <c r="AZ55" s="32" t="str">
        <f>IF(AY55="wrong PO",(VLOOKUP($D55,'Sep 2015'!$D$1:$Z$500,3,FALSE)),"")</f>
        <v/>
      </c>
    </row>
    <row r="56" spans="1:52">
      <c r="A56" s="2" t="s">
        <v>841</v>
      </c>
      <c r="B56" s="2" t="s">
        <v>510</v>
      </c>
      <c r="C56" s="2" t="s">
        <v>48</v>
      </c>
      <c r="D56" s="2" t="s">
        <v>54</v>
      </c>
      <c r="E56" s="2" t="s">
        <v>50</v>
      </c>
      <c r="F56" s="2">
        <v>42214</v>
      </c>
      <c r="G56" s="21" t="s">
        <v>152</v>
      </c>
      <c r="H56" s="11" t="s">
        <v>2096</v>
      </c>
      <c r="I56" s="2" t="s">
        <v>28</v>
      </c>
      <c r="J56" s="2" t="s">
        <v>51</v>
      </c>
      <c r="K56" s="2" t="s">
        <v>30</v>
      </c>
      <c r="L56" s="2" t="s">
        <v>31</v>
      </c>
      <c r="M56" s="2" t="s">
        <v>32</v>
      </c>
      <c r="N56" s="4">
        <v>7931</v>
      </c>
      <c r="O56" s="4">
        <v>8757</v>
      </c>
      <c r="P56" s="4">
        <v>826</v>
      </c>
      <c r="Q56" s="5">
        <v>13.9594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13.96</v>
      </c>
      <c r="X56" s="14">
        <v>0</v>
      </c>
      <c r="Y56" s="14">
        <v>13.96</v>
      </c>
      <c r="Z56" s="4">
        <v>24580</v>
      </c>
      <c r="AA56" s="49" t="str">
        <f>IFERROR(IF(VLOOKUP($D56,'Year-To-Date'!$E$1:$E$322,1,FALSE)=D56,"--","Find"),"Find")</f>
        <v>--</v>
      </c>
      <c r="AB56" s="49" t="str">
        <f>IFERROR(IFERROR(VLOOKUP($D56,'Asset Group  All Assets'!$B$1:$C$500,2,FALSE),(VLOOKUP($D56,'Missing-WSU-POs'!$B$1:$D$500,3,FALSE))),"?")</f>
        <v>P0742695</v>
      </c>
      <c r="AC56" s="31" t="str">
        <f t="shared" si="0"/>
        <v>P0742695</v>
      </c>
      <c r="AD56" s="31" t="str">
        <f t="shared" si="2"/>
        <v/>
      </c>
      <c r="AE56" s="29" t="str">
        <f>IFERROR(IF(VLOOKUP($D56,'Org July 2016 '!$D$1:$Z$500,3,FALSE)=G56,"-","Wrong PO"),"new")</f>
        <v>Wrong PO</v>
      </c>
      <c r="AF56" s="32">
        <f>IF(AE56="wrong PO",(VLOOKUP($D56,'Org July 2016 '!$D$1:$Z$500,3,FALSE)),"")</f>
        <v>0</v>
      </c>
      <c r="AG56" s="29" t="str">
        <f>IFERROR(IF(VLOOKUP($D56,'Org June 2016 '!$D$1:$Z$500,3,FALSE)=G56,"-","Wrong PO"),"new")</f>
        <v>Wrong PO</v>
      </c>
      <c r="AH56" s="32">
        <f>IF(AG56="wrong PO",(VLOOKUP($D56,'Org June 2016 '!$D$1:$Z$500,3,FALSE)),"")</f>
        <v>0</v>
      </c>
      <c r="AI56" s="29" t="str">
        <f>IFERROR(IF(VLOOKUP($D56,'May 2016'!D55:Z554,3,FALSE)=G56,"-","Wrong PO"),"new")</f>
        <v>new</v>
      </c>
      <c r="AJ56" s="32" t="str">
        <f>IF(AI56="wrong PO",(VLOOKUP($D56,'May 2016'!D55:Z554,3,FALSE)),"")</f>
        <v/>
      </c>
      <c r="AK56" s="29" t="str">
        <f>IFERROR(IF(VLOOKUP($D56,'Apr 2016'!$D$1:$Z$500,3,FALSE)=G56,"-","Wrong PO"),"new")</f>
        <v>-</v>
      </c>
      <c r="AL56" s="32" t="str">
        <f>IF(AK56="wrong PO",(VLOOKUP($D56,'Apr 2016'!$D$1:$Z$500,3,FALSE)),"")</f>
        <v/>
      </c>
      <c r="AM56" s="32" t="str">
        <f>IFERROR(IF(VLOOKUP($D56,'Mar 2016'!$D$1:$Z$500,3,FALSE)=G56,"-","Wrong PO"),"new")</f>
        <v>-</v>
      </c>
      <c r="AN56" s="32" t="str">
        <f>IF(AK56="wrong PO",(VLOOKUP($D56,'Mar 2016'!$D$1:$Z$500,3,FALSE)),"")</f>
        <v/>
      </c>
      <c r="AO56" s="32" t="str">
        <f>IFERROR(IF(VLOOKUP($D56,'Feb 2016'!$D$1:$Z$500,3,FALSE)=G56,"-","Wrong PO"),"new")</f>
        <v>-</v>
      </c>
      <c r="AP56" s="32" t="str">
        <f>IF(AK56="wrong PO",(VLOOKUP($D56,'Feb 2016'!$D$1:$Z$500,3,FALSE)),"")</f>
        <v/>
      </c>
      <c r="AQ56" s="29" t="str">
        <f>IFERROR(IF(VLOOKUP($D56,'Jan 2016'!$D$1:$Z$500,3,FALSE)=G56,"-","Wrong PO"),"new")</f>
        <v>-</v>
      </c>
      <c r="AR56" s="32" t="str">
        <f>IF(AQ56="wrong PO",(VLOOKUP($D56,'Jan 2016'!$D$1:$Z$500,3,FALSE)),"")</f>
        <v/>
      </c>
      <c r="AS56" s="29" t="str">
        <f>IFERROR(IF(VLOOKUP($D56,'Dec 2015'!$D$1:$Z$500,3,FALSE)=G56,"-","Wrong PO"),"new")</f>
        <v>-</v>
      </c>
      <c r="AT56" s="32" t="str">
        <f>IF(AS56="wrong PO",(VLOOKUP($D56,'Dec 2015'!$D$1:$Z$500,3,FALSE)),"")</f>
        <v/>
      </c>
      <c r="AU56" s="29" t="str">
        <f>IFERROR(IF(VLOOKUP($D56,'Nov 2015'!$D$1:$Z$500,3,FALSE)=G56,"-","Wrong PO"),"new")</f>
        <v>-</v>
      </c>
      <c r="AV56" s="32" t="str">
        <f>IF(AU56="wrong PO",(VLOOKUP($D56,'Nov 2015'!$D$1:$Z$500,3,FALSE)),"")</f>
        <v/>
      </c>
      <c r="AW56" s="29" t="str">
        <f>IFERROR(IF(VLOOKUP($D56,'Oct 2015'!$D$1:$Z$500,3,FALSE)=G56,"-","Wrong PO"),"new")</f>
        <v>-</v>
      </c>
      <c r="AX56" s="32" t="str">
        <f>IF(AW56="wrong PO",(VLOOKUP($D56,'Oct 2015'!$D$1:$Z$500,3,FALSE)),"")</f>
        <v/>
      </c>
      <c r="AY56" s="29" t="str">
        <f>IFERROR(IF(VLOOKUP($D56,'Sep 2015'!$D$1:$Z$500,3,FALSE)=G56,"-","Wrong PO"),"new")</f>
        <v>-</v>
      </c>
      <c r="AZ56" s="32" t="str">
        <f>IF(AY56="wrong PO",(VLOOKUP($D56,'Sep 2015'!$D$1:$Z$500,3,FALSE)),"")</f>
        <v/>
      </c>
    </row>
    <row r="57" spans="1:52">
      <c r="A57" s="2" t="s">
        <v>841</v>
      </c>
      <c r="B57" s="2" t="s">
        <v>510</v>
      </c>
      <c r="C57" s="2" t="s">
        <v>69</v>
      </c>
      <c r="D57" s="2" t="s">
        <v>242</v>
      </c>
      <c r="E57" s="2" t="s">
        <v>50</v>
      </c>
      <c r="F57" s="2">
        <v>42389</v>
      </c>
      <c r="G57" s="21" t="s">
        <v>152</v>
      </c>
      <c r="H57" s="11" t="s">
        <v>2096</v>
      </c>
      <c r="I57" s="2" t="s">
        <v>39</v>
      </c>
      <c r="J57" s="2" t="s">
        <v>51</v>
      </c>
      <c r="K57" s="2" t="s">
        <v>30</v>
      </c>
      <c r="L57" s="2" t="s">
        <v>31</v>
      </c>
      <c r="M57" s="2" t="s">
        <v>32</v>
      </c>
      <c r="N57" s="4">
        <v>14315</v>
      </c>
      <c r="O57" s="4">
        <v>14624</v>
      </c>
      <c r="P57" s="4">
        <v>309</v>
      </c>
      <c r="Q57" s="5">
        <v>5.2221000000000002</v>
      </c>
      <c r="R57" s="4">
        <v>397</v>
      </c>
      <c r="S57" s="4">
        <v>413</v>
      </c>
      <c r="T57" s="4">
        <v>16</v>
      </c>
      <c r="U57" s="5">
        <v>0.95679999999999998</v>
      </c>
      <c r="V57" s="5">
        <v>0</v>
      </c>
      <c r="W57" s="14">
        <v>6.18</v>
      </c>
      <c r="X57" s="14">
        <v>0</v>
      </c>
      <c r="Y57" s="14">
        <v>6.18</v>
      </c>
      <c r="Z57" s="4">
        <v>24580</v>
      </c>
      <c r="AA57" s="49" t="str">
        <f>IFERROR(IF(VLOOKUP($D57,'Year-To-Date'!$E$1:$E$322,1,FALSE)=D57,"--","Find"),"Find")</f>
        <v>--</v>
      </c>
      <c r="AB57" s="49" t="str">
        <f>IFERROR(IFERROR(VLOOKUP($D57,'Asset Group  All Assets'!$B$1:$C$500,2,FALSE),(VLOOKUP($D57,'Missing-WSU-POs'!$B$1:$D$500,3,FALSE))),"?")</f>
        <v>P0742695</v>
      </c>
      <c r="AC57" s="31" t="str">
        <f t="shared" si="0"/>
        <v>P0742695</v>
      </c>
      <c r="AD57" s="31" t="str">
        <f t="shared" si="2"/>
        <v/>
      </c>
      <c r="AE57" s="29" t="str">
        <f>IFERROR(IF(VLOOKUP($D57,'Org July 2016 '!$D$1:$Z$500,3,FALSE)=G57,"-","Wrong PO"),"new")</f>
        <v>Wrong PO</v>
      </c>
      <c r="AF57" s="32">
        <f>IF(AE57="wrong PO",(VLOOKUP($D57,'Org July 2016 '!$D$1:$Z$500,3,FALSE)),"")</f>
        <v>0</v>
      </c>
      <c r="AG57" s="29" t="str">
        <f>IFERROR(IF(VLOOKUP($D57,'Org June 2016 '!$D$1:$Z$500,3,FALSE)=G57,"-","Wrong PO"),"new")</f>
        <v>Wrong PO</v>
      </c>
      <c r="AH57" s="32">
        <f>IF(AG57="wrong PO",(VLOOKUP($D57,'Org June 2016 '!$D$1:$Z$500,3,FALSE)),"")</f>
        <v>0</v>
      </c>
      <c r="AI57" s="29" t="str">
        <f>IFERROR(IF(VLOOKUP($D57,'May 2016'!D56:Z555,3,FALSE)=G57,"-","Wrong PO"),"new")</f>
        <v>new</v>
      </c>
      <c r="AJ57" s="32" t="str">
        <f>IF(AI57="wrong PO",(VLOOKUP($D57,'May 2016'!D56:Z555,3,FALSE)),"")</f>
        <v/>
      </c>
      <c r="AK57" s="29" t="str">
        <f>IFERROR(IF(VLOOKUP($D57,'Apr 2016'!$D$1:$Z$500,3,FALSE)=G57,"-","Wrong PO"),"new")</f>
        <v>-</v>
      </c>
      <c r="AL57" s="32" t="str">
        <f>IF(AK57="wrong PO",(VLOOKUP($D57,'Apr 2016'!$D$1:$Z$500,3,FALSE)),"")</f>
        <v/>
      </c>
      <c r="AM57" s="32" t="str">
        <f>IFERROR(IF(VLOOKUP($D57,'Mar 2016'!$D$1:$Z$500,3,FALSE)=G57,"-","Wrong PO"),"new")</f>
        <v>-</v>
      </c>
      <c r="AN57" s="32" t="str">
        <f>IF(AK57="wrong PO",(VLOOKUP($D57,'Mar 2016'!$D$1:$Z$500,3,FALSE)),"")</f>
        <v/>
      </c>
      <c r="AO57" s="32" t="str">
        <f>IFERROR(IF(VLOOKUP($D57,'Feb 2016'!$D$1:$Z$500,3,FALSE)=G57,"-","Wrong PO"),"new")</f>
        <v>-</v>
      </c>
      <c r="AP57" s="32" t="str">
        <f>IF(AK57="wrong PO",(VLOOKUP($D57,'Feb 2016'!$D$1:$Z$500,3,FALSE)),"")</f>
        <v/>
      </c>
      <c r="AQ57" s="29" t="str">
        <f>IFERROR(IF(VLOOKUP($D57,'Jan 2016'!$D$1:$Z$500,3,FALSE)=G57,"-","Wrong PO"),"new")</f>
        <v>new</v>
      </c>
      <c r="AR57" s="32" t="str">
        <f>IF(AQ57="wrong PO",(VLOOKUP($D57,'Jan 2016'!$D$1:$Z$500,3,FALSE)),"")</f>
        <v/>
      </c>
      <c r="AS57" s="29" t="str">
        <f>IFERROR(IF(VLOOKUP($D57,'Dec 2015'!$D$1:$Z$500,3,FALSE)=G57,"-","Wrong PO"),"new")</f>
        <v>new</v>
      </c>
      <c r="AT57" s="32" t="str">
        <f>IF(AS57="wrong PO",(VLOOKUP($D57,'Dec 2015'!$D$1:$Z$500,3,FALSE)),"")</f>
        <v/>
      </c>
      <c r="AU57" s="29" t="str">
        <f>IFERROR(IF(VLOOKUP($D57,'Nov 2015'!$D$1:$Z$500,3,FALSE)=G57,"-","Wrong PO"),"new")</f>
        <v>new</v>
      </c>
      <c r="AV57" s="32" t="str">
        <f>IF(AU57="wrong PO",(VLOOKUP($D57,'Nov 2015'!$D$1:$Z$500,3,FALSE)),"")</f>
        <v/>
      </c>
      <c r="AW57" s="29" t="str">
        <f>IFERROR(IF(VLOOKUP($D57,'Oct 2015'!$D$1:$Z$500,3,FALSE)=G57,"-","Wrong PO"),"new")</f>
        <v>new</v>
      </c>
      <c r="AX57" s="32" t="str">
        <f>IF(AW57="wrong PO",(VLOOKUP($D57,'Oct 2015'!$D$1:$Z$500,3,FALSE)),"")</f>
        <v/>
      </c>
      <c r="AY57" s="29" t="str">
        <f>IFERROR(IF(VLOOKUP($D57,'Sep 2015'!$D$1:$Z$500,3,FALSE)=G57,"-","Wrong PO"),"new")</f>
        <v>new</v>
      </c>
      <c r="AZ57" s="32" t="str">
        <f>IF(AY57="wrong PO",(VLOOKUP($D57,'Sep 2015'!$D$1:$Z$500,3,FALSE)),"")</f>
        <v/>
      </c>
    </row>
    <row r="58" spans="1:52">
      <c r="A58" s="2" t="s">
        <v>841</v>
      </c>
      <c r="B58" s="2" t="s">
        <v>510</v>
      </c>
      <c r="C58" s="2" t="s">
        <v>48</v>
      </c>
      <c r="D58" s="2" t="s">
        <v>55</v>
      </c>
      <c r="E58" s="2" t="s">
        <v>50</v>
      </c>
      <c r="F58" s="2">
        <v>42215</v>
      </c>
      <c r="G58" s="21" t="s">
        <v>152</v>
      </c>
      <c r="H58" s="11" t="s">
        <v>2096</v>
      </c>
      <c r="I58" s="2" t="s">
        <v>28</v>
      </c>
      <c r="J58" s="2" t="s">
        <v>51</v>
      </c>
      <c r="K58" s="2" t="s">
        <v>30</v>
      </c>
      <c r="L58" s="2" t="s">
        <v>31</v>
      </c>
      <c r="M58" s="2" t="s">
        <v>32</v>
      </c>
      <c r="N58" s="4">
        <v>59</v>
      </c>
      <c r="O58" s="4">
        <v>156</v>
      </c>
      <c r="P58" s="4">
        <v>97</v>
      </c>
      <c r="Q58" s="5">
        <v>1.6393</v>
      </c>
      <c r="R58" s="4">
        <v>1</v>
      </c>
      <c r="S58" s="4">
        <v>1</v>
      </c>
      <c r="T58" s="4">
        <v>0</v>
      </c>
      <c r="U58" s="5">
        <v>0</v>
      </c>
      <c r="V58" s="5">
        <v>0</v>
      </c>
      <c r="W58" s="14">
        <v>1.64</v>
      </c>
      <c r="X58" s="14">
        <v>0</v>
      </c>
      <c r="Y58" s="14">
        <v>1.64</v>
      </c>
      <c r="Z58" s="4">
        <v>24580</v>
      </c>
      <c r="AA58" s="49" t="str">
        <f>IFERROR(IF(VLOOKUP($D58,'Year-To-Date'!$E$1:$E$322,1,FALSE)=D58,"--","Find"),"Find")</f>
        <v>--</v>
      </c>
      <c r="AB58" s="49" t="str">
        <f>IFERROR(IFERROR(VLOOKUP($D58,'Asset Group  All Assets'!$B$1:$C$500,2,FALSE),(VLOOKUP($D58,'Missing-WSU-POs'!$B$1:$D$500,3,FALSE))),"?")</f>
        <v>P0742695</v>
      </c>
      <c r="AC58" s="31" t="str">
        <f t="shared" si="0"/>
        <v>P0742695</v>
      </c>
      <c r="AD58" s="31" t="str">
        <f t="shared" si="2"/>
        <v/>
      </c>
      <c r="AE58" s="29" t="str">
        <f>IFERROR(IF(VLOOKUP($D58,'Org July 2016 '!$D$1:$Z$500,3,FALSE)=G58,"-","Wrong PO"),"new")</f>
        <v>Wrong PO</v>
      </c>
      <c r="AF58" s="32">
        <f>IF(AE58="wrong PO",(VLOOKUP($D58,'Org July 2016 '!$D$1:$Z$500,3,FALSE)),"")</f>
        <v>0</v>
      </c>
      <c r="AG58" s="29" t="str">
        <f>IFERROR(IF(VLOOKUP($D58,'Org June 2016 '!$D$1:$Z$500,3,FALSE)=G58,"-","Wrong PO"),"new")</f>
        <v>Wrong PO</v>
      </c>
      <c r="AH58" s="32">
        <f>IF(AG58="wrong PO",(VLOOKUP($D58,'Org June 2016 '!$D$1:$Z$500,3,FALSE)),"")</f>
        <v>0</v>
      </c>
      <c r="AI58" s="29" t="str">
        <f>IFERROR(IF(VLOOKUP($D58,'May 2016'!D57:Z556,3,FALSE)=G58,"-","Wrong PO"),"new")</f>
        <v>new</v>
      </c>
      <c r="AJ58" s="32" t="str">
        <f>IF(AI58="wrong PO",(VLOOKUP($D58,'May 2016'!D57:Z556,3,FALSE)),"")</f>
        <v/>
      </c>
      <c r="AK58" s="29" t="str">
        <f>IFERROR(IF(VLOOKUP($D58,'Apr 2016'!$D$1:$Z$500,3,FALSE)=G58,"-","Wrong PO"),"new")</f>
        <v>new</v>
      </c>
      <c r="AL58" s="32" t="str">
        <f>IF(AK58="wrong PO",(VLOOKUP($D58,'Apr 2016'!$D$1:$Z$500,3,FALSE)),"")</f>
        <v/>
      </c>
      <c r="AM58" s="32" t="str">
        <f>IFERROR(IF(VLOOKUP($D58,'Mar 2016'!$D$1:$Z$500,3,FALSE)=G58,"-","Wrong PO"),"new")</f>
        <v>-</v>
      </c>
      <c r="AN58" s="32" t="str">
        <f>IF(AK58="wrong PO",(VLOOKUP($D58,'Mar 2016'!$D$1:$Z$500,3,FALSE)),"")</f>
        <v/>
      </c>
      <c r="AO58" s="32" t="str">
        <f>IFERROR(IF(VLOOKUP($D58,'Feb 2016'!$D$1:$Z$500,3,FALSE)=G58,"-","Wrong PO"),"new")</f>
        <v>-</v>
      </c>
      <c r="AP58" s="32" t="str">
        <f>IF(AK58="wrong PO",(VLOOKUP($D58,'Feb 2016'!$D$1:$Z$500,3,FALSE)),"")</f>
        <v/>
      </c>
      <c r="AQ58" s="29" t="str">
        <f>IFERROR(IF(VLOOKUP($D58,'Jan 2016'!$D$1:$Z$500,3,FALSE)=G58,"-","Wrong PO"),"new")</f>
        <v>-</v>
      </c>
      <c r="AR58" s="32" t="str">
        <f>IF(AQ58="wrong PO",(VLOOKUP($D58,'Jan 2016'!$D$1:$Z$500,3,FALSE)),"")</f>
        <v/>
      </c>
      <c r="AS58" s="29" t="str">
        <f>IFERROR(IF(VLOOKUP($D58,'Dec 2015'!$D$1:$Z$500,3,FALSE)=G58,"-","Wrong PO"),"new")</f>
        <v>-</v>
      </c>
      <c r="AT58" s="32" t="str">
        <f>IF(AS58="wrong PO",(VLOOKUP($D58,'Dec 2015'!$D$1:$Z$500,3,FALSE)),"")</f>
        <v/>
      </c>
      <c r="AU58" s="29" t="str">
        <f>IFERROR(IF(VLOOKUP($D58,'Nov 2015'!$D$1:$Z$500,3,FALSE)=G58,"-","Wrong PO"),"new")</f>
        <v>-</v>
      </c>
      <c r="AV58" s="32" t="str">
        <f>IF(AU58="wrong PO",(VLOOKUP($D58,'Nov 2015'!$D$1:$Z$500,3,FALSE)),"")</f>
        <v/>
      </c>
      <c r="AW58" s="29" t="str">
        <f>IFERROR(IF(VLOOKUP($D58,'Oct 2015'!$D$1:$Z$500,3,FALSE)=G58,"-","Wrong PO"),"new")</f>
        <v>-</v>
      </c>
      <c r="AX58" s="32" t="str">
        <f>IF(AW58="wrong PO",(VLOOKUP($D58,'Oct 2015'!$D$1:$Z$500,3,FALSE)),"")</f>
        <v/>
      </c>
      <c r="AY58" s="29" t="str">
        <f>IFERROR(IF(VLOOKUP($D58,'Sep 2015'!$D$1:$Z$500,3,FALSE)=G58,"-","Wrong PO"),"new")</f>
        <v>-</v>
      </c>
      <c r="AZ58" s="32" t="str">
        <f>IF(AY58="wrong PO",(VLOOKUP($D58,'Sep 2015'!$D$1:$Z$500,3,FALSE)),"")</f>
        <v/>
      </c>
    </row>
    <row r="59" spans="1:52">
      <c r="A59" s="2" t="s">
        <v>841</v>
      </c>
      <c r="B59" s="2" t="s">
        <v>510</v>
      </c>
      <c r="C59" s="2" t="s">
        <v>56</v>
      </c>
      <c r="D59" s="2" t="s">
        <v>57</v>
      </c>
      <c r="E59" s="2" t="s">
        <v>50</v>
      </c>
      <c r="F59" s="2">
        <v>42214</v>
      </c>
      <c r="G59" s="21" t="s">
        <v>152</v>
      </c>
      <c r="H59" s="11" t="s">
        <v>2096</v>
      </c>
      <c r="I59" s="2" t="s">
        <v>28</v>
      </c>
      <c r="J59" s="2" t="s">
        <v>51</v>
      </c>
      <c r="K59" s="2" t="s">
        <v>30</v>
      </c>
      <c r="L59" s="2" t="s">
        <v>31</v>
      </c>
      <c r="M59" s="2" t="s">
        <v>32</v>
      </c>
      <c r="N59" s="4">
        <v>69324</v>
      </c>
      <c r="O59" s="4">
        <v>72486</v>
      </c>
      <c r="P59" s="4">
        <v>3162</v>
      </c>
      <c r="Q59" s="5">
        <v>53.437800000000003</v>
      </c>
      <c r="R59" s="4">
        <v>0</v>
      </c>
      <c r="S59" s="4">
        <v>0</v>
      </c>
      <c r="T59" s="4">
        <v>0</v>
      </c>
      <c r="U59" s="5">
        <v>0</v>
      </c>
      <c r="V59" s="5">
        <v>0</v>
      </c>
      <c r="W59" s="14">
        <v>53.44</v>
      </c>
      <c r="X59" s="14">
        <v>0</v>
      </c>
      <c r="Y59" s="14">
        <v>53.44</v>
      </c>
      <c r="Z59" s="4">
        <v>24580</v>
      </c>
      <c r="AA59" s="49" t="str">
        <f>IFERROR(IF(VLOOKUP($D59,'Year-To-Date'!$E$1:$E$322,1,FALSE)=D59,"--","Find"),"Find")</f>
        <v>--</v>
      </c>
      <c r="AB59" s="49" t="str">
        <f>IFERROR(IFERROR(VLOOKUP($D59,'Asset Group  All Assets'!$B$1:$C$500,2,FALSE),(VLOOKUP($D59,'Missing-WSU-POs'!$B$1:$D$500,3,FALSE))),"?")</f>
        <v>P0742695</v>
      </c>
      <c r="AC59" s="31" t="str">
        <f t="shared" si="0"/>
        <v>P0742695</v>
      </c>
      <c r="AD59" s="31" t="str">
        <f t="shared" si="2"/>
        <v/>
      </c>
      <c r="AE59" s="29" t="str">
        <f>IFERROR(IF(VLOOKUP($D59,'Org July 2016 '!$D$1:$Z$500,3,FALSE)=G59,"-","Wrong PO"),"new")</f>
        <v>Wrong PO</v>
      </c>
      <c r="AF59" s="32">
        <f>IF(AE59="wrong PO",(VLOOKUP($D59,'Org July 2016 '!$D$1:$Z$500,3,FALSE)),"")</f>
        <v>0</v>
      </c>
      <c r="AG59" s="29" t="str">
        <f>IFERROR(IF(VLOOKUP($D59,'Org June 2016 '!$D$1:$Z$500,3,FALSE)=G59,"-","Wrong PO"),"new")</f>
        <v>Wrong PO</v>
      </c>
      <c r="AH59" s="32">
        <f>IF(AG59="wrong PO",(VLOOKUP($D59,'Org June 2016 '!$D$1:$Z$500,3,FALSE)),"")</f>
        <v>0</v>
      </c>
      <c r="AI59" s="29" t="str">
        <f>IFERROR(IF(VLOOKUP($D59,'May 2016'!D58:Z557,3,FALSE)=G59,"-","Wrong PO"),"new")</f>
        <v>new</v>
      </c>
      <c r="AJ59" s="32" t="str">
        <f>IF(AI59="wrong PO",(VLOOKUP($D59,'May 2016'!D58:Z557,3,FALSE)),"")</f>
        <v/>
      </c>
      <c r="AK59" s="29" t="str">
        <f>IFERROR(IF(VLOOKUP($D59,'Apr 2016'!$D$1:$Z$500,3,FALSE)=G59,"-","Wrong PO"),"new")</f>
        <v>-</v>
      </c>
      <c r="AL59" s="32" t="str">
        <f>IF(AK59="wrong PO",(VLOOKUP($D59,'Apr 2016'!$D$1:$Z$500,3,FALSE)),"")</f>
        <v/>
      </c>
      <c r="AM59" s="32" t="str">
        <f>IFERROR(IF(VLOOKUP($D59,'Mar 2016'!$D$1:$Z$500,3,FALSE)=G59,"-","Wrong PO"),"new")</f>
        <v>-</v>
      </c>
      <c r="AN59" s="32" t="str">
        <f>IF(AK59="wrong PO",(VLOOKUP($D59,'Mar 2016'!$D$1:$Z$500,3,FALSE)),"")</f>
        <v/>
      </c>
      <c r="AO59" s="32" t="str">
        <f>IFERROR(IF(VLOOKUP($D59,'Feb 2016'!$D$1:$Z$500,3,FALSE)=G59,"-","Wrong PO"),"new")</f>
        <v>-</v>
      </c>
      <c r="AP59" s="32" t="str">
        <f>IF(AK59="wrong PO",(VLOOKUP($D59,'Feb 2016'!$D$1:$Z$500,3,FALSE)),"")</f>
        <v/>
      </c>
      <c r="AQ59" s="29" t="str">
        <f>IFERROR(IF(VLOOKUP($D59,'Jan 2016'!$D$1:$Z$500,3,FALSE)=G59,"-","Wrong PO"),"new")</f>
        <v>-</v>
      </c>
      <c r="AR59" s="32" t="str">
        <f>IF(AQ59="wrong PO",(VLOOKUP($D59,'Jan 2016'!$D$1:$Z$500,3,FALSE)),"")</f>
        <v/>
      </c>
      <c r="AS59" s="29" t="str">
        <f>IFERROR(IF(VLOOKUP($D59,'Dec 2015'!$D$1:$Z$500,3,FALSE)=G59,"-","Wrong PO"),"new")</f>
        <v>-</v>
      </c>
      <c r="AT59" s="32" t="str">
        <f>IF(AS59="wrong PO",(VLOOKUP($D59,'Dec 2015'!$D$1:$Z$500,3,FALSE)),"")</f>
        <v/>
      </c>
      <c r="AU59" s="29" t="str">
        <f>IFERROR(IF(VLOOKUP($D59,'Nov 2015'!$D$1:$Z$500,3,FALSE)=G59,"-","Wrong PO"),"new")</f>
        <v>-</v>
      </c>
      <c r="AV59" s="32" t="str">
        <f>IF(AU59="wrong PO",(VLOOKUP($D59,'Nov 2015'!$D$1:$Z$500,3,FALSE)),"")</f>
        <v/>
      </c>
      <c r="AW59" s="29" t="str">
        <f>IFERROR(IF(VLOOKUP($D59,'Oct 2015'!$D$1:$Z$500,3,FALSE)=G59,"-","Wrong PO"),"new")</f>
        <v>-</v>
      </c>
      <c r="AX59" s="32" t="str">
        <f>IF(AW59="wrong PO",(VLOOKUP($D59,'Oct 2015'!$D$1:$Z$500,3,FALSE)),"")</f>
        <v/>
      </c>
      <c r="AY59" s="29" t="str">
        <f>IFERROR(IF(VLOOKUP($D59,'Sep 2015'!$D$1:$Z$500,3,FALSE)=G59,"-","Wrong PO"),"new")</f>
        <v>-</v>
      </c>
      <c r="AZ59" s="32" t="str">
        <f>IF(AY59="wrong PO",(VLOOKUP($D59,'Sep 2015'!$D$1:$Z$500,3,FALSE)),"")</f>
        <v/>
      </c>
    </row>
    <row r="60" spans="1:52">
      <c r="A60" s="2" t="s">
        <v>841</v>
      </c>
      <c r="B60" s="2" t="s">
        <v>510</v>
      </c>
      <c r="C60" s="2" t="s">
        <v>56</v>
      </c>
      <c r="D60" s="2" t="s">
        <v>59</v>
      </c>
      <c r="E60" s="2" t="s">
        <v>50</v>
      </c>
      <c r="F60" s="2">
        <v>42215</v>
      </c>
      <c r="G60" s="21" t="s">
        <v>152</v>
      </c>
      <c r="H60" s="11" t="s">
        <v>2096</v>
      </c>
      <c r="I60" s="2" t="s">
        <v>28</v>
      </c>
      <c r="J60" s="2" t="s">
        <v>51</v>
      </c>
      <c r="K60" s="2" t="s">
        <v>30</v>
      </c>
      <c r="L60" s="2" t="s">
        <v>31</v>
      </c>
      <c r="M60" s="2" t="s">
        <v>32</v>
      </c>
      <c r="N60" s="4">
        <v>16824</v>
      </c>
      <c r="O60" s="4">
        <v>24790</v>
      </c>
      <c r="P60" s="4">
        <v>7966</v>
      </c>
      <c r="Q60" s="5">
        <v>134.62540000000001</v>
      </c>
      <c r="R60" s="4">
        <v>2</v>
      </c>
      <c r="S60" s="4">
        <v>2</v>
      </c>
      <c r="T60" s="4">
        <v>0</v>
      </c>
      <c r="U60" s="5">
        <v>0</v>
      </c>
      <c r="V60" s="5">
        <v>0</v>
      </c>
      <c r="W60" s="14">
        <v>134.63</v>
      </c>
      <c r="X60" s="14">
        <v>0</v>
      </c>
      <c r="Y60" s="14">
        <v>134.63</v>
      </c>
      <c r="Z60" s="4">
        <v>24580</v>
      </c>
      <c r="AA60" s="49" t="str">
        <f>IFERROR(IF(VLOOKUP($D60,'Year-To-Date'!$E$1:$E$322,1,FALSE)=D60,"--","Find"),"Find")</f>
        <v>--</v>
      </c>
      <c r="AB60" s="49" t="str">
        <f>IFERROR(IFERROR(VLOOKUP($D60,'Asset Group  All Assets'!$B$1:$C$500,2,FALSE),(VLOOKUP($D60,'Missing-WSU-POs'!$B$1:$D$500,3,FALSE))),"?")</f>
        <v>P0742695</v>
      </c>
      <c r="AC60" s="31" t="str">
        <f t="shared" si="0"/>
        <v>P0742695</v>
      </c>
      <c r="AD60" s="31" t="str">
        <f t="shared" si="2"/>
        <v/>
      </c>
      <c r="AE60" s="29" t="str">
        <f>IFERROR(IF(VLOOKUP($D60,'Org July 2016 '!$D$1:$Z$500,3,FALSE)=G60,"-","Wrong PO"),"new")</f>
        <v>Wrong PO</v>
      </c>
      <c r="AF60" s="32">
        <f>IF(AE60="wrong PO",(VLOOKUP($D60,'Org July 2016 '!$D$1:$Z$500,3,FALSE)),"")</f>
        <v>0</v>
      </c>
      <c r="AG60" s="29" t="str">
        <f>IFERROR(IF(VLOOKUP($D60,'Org June 2016 '!$D$1:$Z$500,3,FALSE)=G60,"-","Wrong PO"),"new")</f>
        <v>Wrong PO</v>
      </c>
      <c r="AH60" s="32">
        <f>IF(AG60="wrong PO",(VLOOKUP($D60,'Org June 2016 '!$D$1:$Z$500,3,FALSE)),"")</f>
        <v>0</v>
      </c>
      <c r="AI60" s="29" t="str">
        <f>IFERROR(IF(VLOOKUP($D60,'May 2016'!D59:Z558,3,FALSE)=G60,"-","Wrong PO"),"new")</f>
        <v>new</v>
      </c>
      <c r="AJ60" s="32" t="str">
        <f>IF(AI60="wrong PO",(VLOOKUP($D60,'May 2016'!D59:Z558,3,FALSE)),"")</f>
        <v/>
      </c>
      <c r="AK60" s="29" t="str">
        <f>IFERROR(IF(VLOOKUP($D60,'Apr 2016'!$D$1:$Z$500,3,FALSE)=G60,"-","Wrong PO"),"new")</f>
        <v>-</v>
      </c>
      <c r="AL60" s="32" t="str">
        <f>IF(AK60="wrong PO",(VLOOKUP($D60,'Apr 2016'!$D$1:$Z$500,3,FALSE)),"")</f>
        <v/>
      </c>
      <c r="AM60" s="32" t="str">
        <f>IFERROR(IF(VLOOKUP($D60,'Mar 2016'!$D$1:$Z$500,3,FALSE)=G60,"-","Wrong PO"),"new")</f>
        <v>-</v>
      </c>
      <c r="AN60" s="32" t="str">
        <f>IF(AK60="wrong PO",(VLOOKUP($D60,'Mar 2016'!$D$1:$Z$500,3,FALSE)),"")</f>
        <v/>
      </c>
      <c r="AO60" s="32" t="str">
        <f>IFERROR(IF(VLOOKUP($D60,'Feb 2016'!$D$1:$Z$500,3,FALSE)=G60,"-","Wrong PO"),"new")</f>
        <v>-</v>
      </c>
      <c r="AP60" s="32" t="str">
        <f>IF(AK60="wrong PO",(VLOOKUP($D60,'Feb 2016'!$D$1:$Z$500,3,FALSE)),"")</f>
        <v/>
      </c>
      <c r="AQ60" s="29" t="str">
        <f>IFERROR(IF(VLOOKUP($D60,'Jan 2016'!$D$1:$Z$500,3,FALSE)=G60,"-","Wrong PO"),"new")</f>
        <v>-</v>
      </c>
      <c r="AR60" s="32" t="str">
        <f>IF(AQ60="wrong PO",(VLOOKUP($D60,'Jan 2016'!$D$1:$Z$500,3,FALSE)),"")</f>
        <v/>
      </c>
      <c r="AS60" s="29" t="str">
        <f>IFERROR(IF(VLOOKUP($D60,'Dec 2015'!$D$1:$Z$500,3,FALSE)=G60,"-","Wrong PO"),"new")</f>
        <v>-</v>
      </c>
      <c r="AT60" s="32" t="str">
        <f>IF(AS60="wrong PO",(VLOOKUP($D60,'Dec 2015'!$D$1:$Z$500,3,FALSE)),"")</f>
        <v/>
      </c>
      <c r="AU60" s="29" t="str">
        <f>IFERROR(IF(VLOOKUP($D60,'Nov 2015'!$D$1:$Z$500,3,FALSE)=G60,"-","Wrong PO"),"new")</f>
        <v>-</v>
      </c>
      <c r="AV60" s="32" t="str">
        <f>IF(AU60="wrong PO",(VLOOKUP($D60,'Nov 2015'!$D$1:$Z$500,3,FALSE)),"")</f>
        <v/>
      </c>
      <c r="AW60" s="29" t="str">
        <f>IFERROR(IF(VLOOKUP($D60,'Oct 2015'!$D$1:$Z$500,3,FALSE)=G60,"-","Wrong PO"),"new")</f>
        <v>-</v>
      </c>
      <c r="AX60" s="32" t="str">
        <f>IF(AW60="wrong PO",(VLOOKUP($D60,'Oct 2015'!$D$1:$Z$500,3,FALSE)),"")</f>
        <v/>
      </c>
      <c r="AY60" s="29" t="str">
        <f>IFERROR(IF(VLOOKUP($D60,'Sep 2015'!$D$1:$Z$500,3,FALSE)=G60,"-","Wrong PO"),"new")</f>
        <v>-</v>
      </c>
      <c r="AZ60" s="32" t="str">
        <f>IF(AY60="wrong PO",(VLOOKUP($D60,'Sep 2015'!$D$1:$Z$500,3,FALSE)),"")</f>
        <v/>
      </c>
    </row>
    <row r="61" spans="1:52">
      <c r="A61" s="2" t="s">
        <v>841</v>
      </c>
      <c r="B61" s="2" t="s">
        <v>510</v>
      </c>
      <c r="C61" s="2" t="s">
        <v>395</v>
      </c>
      <c r="D61" s="2" t="s">
        <v>198</v>
      </c>
      <c r="E61" s="2" t="s">
        <v>50</v>
      </c>
      <c r="F61" s="2">
        <v>42389</v>
      </c>
      <c r="G61" s="21" t="s">
        <v>152</v>
      </c>
      <c r="H61" s="11" t="s">
        <v>2096</v>
      </c>
      <c r="I61" s="2" t="s">
        <v>39</v>
      </c>
      <c r="J61" s="2" t="s">
        <v>51</v>
      </c>
      <c r="K61" s="2" t="s">
        <v>30</v>
      </c>
      <c r="L61" s="2" t="s">
        <v>31</v>
      </c>
      <c r="M61" s="2" t="s">
        <v>32</v>
      </c>
      <c r="N61" s="4">
        <v>6748</v>
      </c>
      <c r="O61" s="4">
        <v>7658</v>
      </c>
      <c r="P61" s="4">
        <v>910</v>
      </c>
      <c r="Q61" s="5">
        <v>15.379</v>
      </c>
      <c r="R61" s="4">
        <v>2941</v>
      </c>
      <c r="S61" s="4">
        <v>3738</v>
      </c>
      <c r="T61" s="4">
        <v>797</v>
      </c>
      <c r="U61" s="5">
        <v>47.660600000000002</v>
      </c>
      <c r="V61" s="5">
        <v>0</v>
      </c>
      <c r="W61" s="14">
        <v>63.04</v>
      </c>
      <c r="X61" s="14">
        <v>0</v>
      </c>
      <c r="Y61" s="14">
        <v>63.04</v>
      </c>
      <c r="Z61" s="4">
        <v>24580</v>
      </c>
      <c r="AA61" s="49" t="str">
        <f>IFERROR(IF(VLOOKUP($D61,'Year-To-Date'!$E$1:$E$322,1,FALSE)=D61,"--","Find"),"Find")</f>
        <v>--</v>
      </c>
      <c r="AB61" s="49" t="str">
        <f>IFERROR(IFERROR(VLOOKUP($D61,'Asset Group  All Assets'!$B$1:$C$500,2,FALSE),(VLOOKUP($D61,'Missing-WSU-POs'!$B$1:$D$500,3,FALSE))),"?")</f>
        <v>P0742695</v>
      </c>
      <c r="AC61" s="31" t="str">
        <f t="shared" si="0"/>
        <v>P0742695</v>
      </c>
      <c r="AD61" s="31" t="str">
        <f t="shared" si="2"/>
        <v/>
      </c>
      <c r="AE61" s="29" t="str">
        <f>IFERROR(IF(VLOOKUP($D61,'Org July 2016 '!$D$1:$Z$500,3,FALSE)=G61,"-","Wrong PO"),"new")</f>
        <v>Wrong PO</v>
      </c>
      <c r="AF61" s="32">
        <f>IF(AE61="wrong PO",(VLOOKUP($D61,'Org July 2016 '!$D$1:$Z$500,3,FALSE)),"")</f>
        <v>0</v>
      </c>
      <c r="AG61" s="29" t="str">
        <f>IFERROR(IF(VLOOKUP($D61,'Org June 2016 '!$D$1:$Z$500,3,FALSE)=G61,"-","Wrong PO"),"new")</f>
        <v>Wrong PO</v>
      </c>
      <c r="AH61" s="32">
        <f>IF(AG61="wrong PO",(VLOOKUP($D61,'Org June 2016 '!$D$1:$Z$500,3,FALSE)),"")</f>
        <v>0</v>
      </c>
      <c r="AI61" s="29" t="str">
        <f>IFERROR(IF(VLOOKUP($D61,'May 2016'!D60:Z559,3,FALSE)=G61,"-","Wrong PO"),"new")</f>
        <v>new</v>
      </c>
      <c r="AJ61" s="32" t="str">
        <f>IF(AI61="wrong PO",(VLOOKUP($D61,'May 2016'!D60:Z559,3,FALSE)),"")</f>
        <v/>
      </c>
      <c r="AK61" s="29" t="str">
        <f>IFERROR(IF(VLOOKUP($D61,'Apr 2016'!$D$1:$Z$500,3,FALSE)=G61,"-","Wrong PO"),"new")</f>
        <v>-</v>
      </c>
      <c r="AL61" s="32" t="str">
        <f>IF(AK61="wrong PO",(VLOOKUP($D61,'Apr 2016'!$D$1:$Z$500,3,FALSE)),"")</f>
        <v/>
      </c>
      <c r="AM61" s="32" t="str">
        <f>IFERROR(IF(VLOOKUP($D61,'Mar 2016'!$D$1:$Z$500,3,FALSE)=G61,"-","Wrong PO"),"new")</f>
        <v>-</v>
      </c>
      <c r="AN61" s="32" t="str">
        <f>IF(AK61="wrong PO",(VLOOKUP($D61,'Mar 2016'!$D$1:$Z$500,3,FALSE)),"")</f>
        <v/>
      </c>
      <c r="AO61" s="32" t="str">
        <f>IFERROR(IF(VLOOKUP($D61,'Feb 2016'!$D$1:$Z$500,3,FALSE)=G61,"-","Wrong PO"),"new")</f>
        <v>-</v>
      </c>
      <c r="AP61" s="32" t="str">
        <f>IF(AK61="wrong PO",(VLOOKUP($D61,'Feb 2016'!$D$1:$Z$500,3,FALSE)),"")</f>
        <v/>
      </c>
      <c r="AQ61" s="29" t="str">
        <f>IFERROR(IF(VLOOKUP($D61,'Jan 2016'!$D$1:$Z$500,3,FALSE)=G61,"-","Wrong PO"),"new")</f>
        <v>new</v>
      </c>
      <c r="AR61" s="32" t="str">
        <f>IF(AQ61="wrong PO",(VLOOKUP($D61,'Jan 2016'!$D$1:$Z$500,3,FALSE)),"")</f>
        <v/>
      </c>
      <c r="AS61" s="29" t="str">
        <f>IFERROR(IF(VLOOKUP($D61,'Dec 2015'!$D$1:$Z$500,3,FALSE)=G61,"-","Wrong PO"),"new")</f>
        <v>new</v>
      </c>
      <c r="AT61" s="32" t="str">
        <f>IF(AS61="wrong PO",(VLOOKUP($D61,'Dec 2015'!$D$1:$Z$500,3,FALSE)),"")</f>
        <v/>
      </c>
      <c r="AU61" s="29" t="str">
        <f>IFERROR(IF(VLOOKUP($D61,'Nov 2015'!$D$1:$Z$500,3,FALSE)=G61,"-","Wrong PO"),"new")</f>
        <v>new</v>
      </c>
      <c r="AV61" s="32" t="str">
        <f>IF(AU61="wrong PO",(VLOOKUP($D61,'Nov 2015'!$D$1:$Z$500,3,FALSE)),"")</f>
        <v/>
      </c>
      <c r="AW61" s="29" t="str">
        <f>IFERROR(IF(VLOOKUP($D61,'Oct 2015'!$D$1:$Z$500,3,FALSE)=G61,"-","Wrong PO"),"new")</f>
        <v>new</v>
      </c>
      <c r="AX61" s="32" t="str">
        <f>IF(AW61="wrong PO",(VLOOKUP($D61,'Oct 2015'!$D$1:$Z$500,3,FALSE)),"")</f>
        <v/>
      </c>
      <c r="AY61" s="29" t="str">
        <f>IFERROR(IF(VLOOKUP($D61,'Sep 2015'!$D$1:$Z$500,3,FALSE)=G61,"-","Wrong PO"),"new")</f>
        <v>new</v>
      </c>
      <c r="AZ61" s="32" t="str">
        <f>IF(AY61="wrong PO",(VLOOKUP($D61,'Sep 2015'!$D$1:$Z$500,3,FALSE)),"")</f>
        <v/>
      </c>
    </row>
    <row r="62" spans="1:52">
      <c r="A62" s="2" t="s">
        <v>841</v>
      </c>
      <c r="B62" s="2" t="s">
        <v>510</v>
      </c>
      <c r="C62" s="2" t="s">
        <v>76</v>
      </c>
      <c r="D62" s="2" t="s">
        <v>86</v>
      </c>
      <c r="E62" s="2" t="s">
        <v>72</v>
      </c>
      <c r="F62" s="2">
        <v>42194</v>
      </c>
      <c r="G62" s="21" t="s">
        <v>152</v>
      </c>
      <c r="H62" s="11" t="s">
        <v>2096</v>
      </c>
      <c r="I62" s="2" t="s">
        <v>28</v>
      </c>
      <c r="J62" s="2" t="s">
        <v>73</v>
      </c>
      <c r="K62" s="2" t="s">
        <v>30</v>
      </c>
      <c r="L62" s="2" t="s">
        <v>31</v>
      </c>
      <c r="M62" s="2" t="s">
        <v>32</v>
      </c>
      <c r="N62" s="4">
        <v>197781</v>
      </c>
      <c r="O62" s="4">
        <v>205759</v>
      </c>
      <c r="P62" s="4">
        <v>7978</v>
      </c>
      <c r="Q62" s="5">
        <v>134.82820000000001</v>
      </c>
      <c r="R62" s="4">
        <v>67079</v>
      </c>
      <c r="S62" s="4">
        <v>70359</v>
      </c>
      <c r="T62" s="4">
        <v>3280</v>
      </c>
      <c r="U62" s="5">
        <v>196.14400000000001</v>
      </c>
      <c r="V62" s="5">
        <v>0</v>
      </c>
      <c r="W62" s="14">
        <v>330.97</v>
      </c>
      <c r="X62" s="14">
        <v>0</v>
      </c>
      <c r="Y62" s="14">
        <v>330.97</v>
      </c>
      <c r="Z62" s="4">
        <v>24580</v>
      </c>
      <c r="AA62" s="49" t="str">
        <f>IFERROR(IF(VLOOKUP($D62,'Year-To-Date'!$E$1:$E$322,1,FALSE)=D62,"--","Find"),"Find")</f>
        <v>--</v>
      </c>
      <c r="AB62" s="49" t="str">
        <f>IFERROR(IFERROR(VLOOKUP($D62,'Asset Group  All Assets'!$B$1:$C$500,2,FALSE),(VLOOKUP($D62,'Missing-WSU-POs'!$B$1:$D$500,3,FALSE))),"?")</f>
        <v>P0742695</v>
      </c>
      <c r="AC62" s="31" t="str">
        <f t="shared" si="0"/>
        <v>P0742695</v>
      </c>
      <c r="AD62" s="31" t="str">
        <f t="shared" si="2"/>
        <v/>
      </c>
      <c r="AE62" s="29" t="str">
        <f>IFERROR(IF(VLOOKUP($D62,'Org July 2016 '!$D$1:$Z$500,3,FALSE)=G62,"-","Wrong PO"),"new")</f>
        <v>Wrong PO</v>
      </c>
      <c r="AF62" s="32">
        <f>IF(AE62="wrong PO",(VLOOKUP($D62,'Org July 2016 '!$D$1:$Z$500,3,FALSE)),"")</f>
        <v>0</v>
      </c>
      <c r="AG62" s="29" t="str">
        <f>IFERROR(IF(VLOOKUP($D62,'Org June 2016 '!$D$1:$Z$500,3,FALSE)=G62,"-","Wrong PO"),"new")</f>
        <v>Wrong PO</v>
      </c>
      <c r="AH62" s="32">
        <f>IF(AG62="wrong PO",(VLOOKUP($D62,'Org June 2016 '!$D$1:$Z$500,3,FALSE)),"")</f>
        <v>0</v>
      </c>
      <c r="AI62" s="29" t="str">
        <f>IFERROR(IF(VLOOKUP($D62,'May 2016'!D61:Z560,3,FALSE)=G62,"-","Wrong PO"),"new")</f>
        <v>new</v>
      </c>
      <c r="AJ62" s="32" t="str">
        <f>IF(AI62="wrong PO",(VLOOKUP($D62,'May 2016'!D61:Z560,3,FALSE)),"")</f>
        <v/>
      </c>
      <c r="AK62" s="29" t="str">
        <f>IFERROR(IF(VLOOKUP($D62,'Apr 2016'!$D$1:$Z$500,3,FALSE)=G62,"-","Wrong PO"),"new")</f>
        <v>-</v>
      </c>
      <c r="AL62" s="32" t="str">
        <f>IF(AK62="wrong PO",(VLOOKUP($D62,'Apr 2016'!$D$1:$Z$500,3,FALSE)),"")</f>
        <v/>
      </c>
      <c r="AM62" s="32" t="str">
        <f>IFERROR(IF(VLOOKUP($D62,'Mar 2016'!$D$1:$Z$500,3,FALSE)=G62,"-","Wrong PO"),"new")</f>
        <v>-</v>
      </c>
      <c r="AN62" s="32" t="str">
        <f>IF(AK62="wrong PO",(VLOOKUP($D62,'Mar 2016'!$D$1:$Z$500,3,FALSE)),"")</f>
        <v/>
      </c>
      <c r="AO62" s="32" t="str">
        <f>IFERROR(IF(VLOOKUP($D62,'Feb 2016'!$D$1:$Z$500,3,FALSE)=G62,"-","Wrong PO"),"new")</f>
        <v>-</v>
      </c>
      <c r="AP62" s="32" t="str">
        <f>IF(AK62="wrong PO",(VLOOKUP($D62,'Feb 2016'!$D$1:$Z$500,3,FALSE)),"")</f>
        <v/>
      </c>
      <c r="AQ62" s="29" t="str">
        <f>IFERROR(IF(VLOOKUP($D62,'Jan 2016'!$D$1:$Z$500,3,FALSE)=G62,"-","Wrong PO"),"new")</f>
        <v>-</v>
      </c>
      <c r="AR62" s="32" t="str">
        <f>IF(AQ62="wrong PO",(VLOOKUP($D62,'Jan 2016'!$D$1:$Z$500,3,FALSE)),"")</f>
        <v/>
      </c>
      <c r="AS62" s="29" t="str">
        <f>IFERROR(IF(VLOOKUP($D62,'Dec 2015'!$D$1:$Z$500,3,FALSE)=G62,"-","Wrong PO"),"new")</f>
        <v>-</v>
      </c>
      <c r="AT62" s="32" t="str">
        <f>IF(AS62="wrong PO",(VLOOKUP($D62,'Dec 2015'!$D$1:$Z$500,3,FALSE)),"")</f>
        <v/>
      </c>
      <c r="AU62" s="29" t="str">
        <f>IFERROR(IF(VLOOKUP($D62,'Nov 2015'!$D$1:$Z$500,3,FALSE)=G62,"-","Wrong PO"),"new")</f>
        <v>-</v>
      </c>
      <c r="AV62" s="32" t="str">
        <f>IF(AU62="wrong PO",(VLOOKUP($D62,'Nov 2015'!$D$1:$Z$500,3,FALSE)),"")</f>
        <v/>
      </c>
      <c r="AW62" s="29" t="str">
        <f>IFERROR(IF(VLOOKUP($D62,'Oct 2015'!$D$1:$Z$500,3,FALSE)=G62,"-","Wrong PO"),"new")</f>
        <v>-</v>
      </c>
      <c r="AX62" s="32" t="str">
        <f>IF(AW62="wrong PO",(VLOOKUP($D62,'Oct 2015'!$D$1:$Z$500,3,FALSE)),"")</f>
        <v/>
      </c>
      <c r="AY62" s="29" t="str">
        <f>IFERROR(IF(VLOOKUP($D62,'Sep 2015'!$D$1:$Z$500,3,FALSE)=G62,"-","Wrong PO"),"new")</f>
        <v>-</v>
      </c>
      <c r="AZ62" s="32" t="str">
        <f>IF(AY62="wrong PO",(VLOOKUP($D62,'Sep 2015'!$D$1:$Z$500,3,FALSE)),"")</f>
        <v/>
      </c>
    </row>
    <row r="63" spans="1:52" s="24" customFormat="1">
      <c r="A63" s="12" t="s">
        <v>841</v>
      </c>
      <c r="B63" s="12" t="s">
        <v>510</v>
      </c>
      <c r="C63" s="18" t="s">
        <v>69</v>
      </c>
      <c r="D63" s="12" t="s">
        <v>71</v>
      </c>
      <c r="E63" s="12" t="s">
        <v>72</v>
      </c>
      <c r="F63" s="12">
        <v>42194</v>
      </c>
      <c r="G63" s="23" t="s">
        <v>152</v>
      </c>
      <c r="H63" s="13" t="s">
        <v>2096</v>
      </c>
      <c r="I63" s="12" t="s">
        <v>28</v>
      </c>
      <c r="J63" s="12" t="s">
        <v>73</v>
      </c>
      <c r="K63" s="12" t="s">
        <v>30</v>
      </c>
      <c r="L63" s="12" t="s">
        <v>31</v>
      </c>
      <c r="M63" s="12" t="s">
        <v>32</v>
      </c>
      <c r="N63" s="16">
        <v>12598</v>
      </c>
      <c r="O63" s="16">
        <v>13869</v>
      </c>
      <c r="P63" s="16">
        <v>1271</v>
      </c>
      <c r="Q63" s="17">
        <v>21.479900000000001</v>
      </c>
      <c r="R63" s="16">
        <v>7860</v>
      </c>
      <c r="S63" s="16">
        <v>8274</v>
      </c>
      <c r="T63" s="16">
        <v>414</v>
      </c>
      <c r="U63" s="17">
        <v>24.757200000000001</v>
      </c>
      <c r="V63" s="17">
        <v>0</v>
      </c>
      <c r="W63" s="17">
        <v>46.24</v>
      </c>
      <c r="X63" s="17">
        <v>0</v>
      </c>
      <c r="Y63" s="17">
        <v>46.24</v>
      </c>
      <c r="Z63" s="16">
        <v>24580</v>
      </c>
      <c r="AA63" s="49" t="str">
        <f>IFERROR(IF(VLOOKUP($D63,'Year-To-Date'!$E$1:$E$322,1,FALSE)=D63,"--","Find"),"Find")</f>
        <v>--</v>
      </c>
      <c r="AB63" s="49" t="str">
        <f>IFERROR(IFERROR(VLOOKUP($D63,'Asset Group  All Assets'!$B$1:$C$500,2,FALSE),(VLOOKUP($D63,'Missing-WSU-POs'!$B$1:$D$500,3,FALSE))),"?")</f>
        <v>P0742695</v>
      </c>
      <c r="AC63" s="31" t="str">
        <f t="shared" si="0"/>
        <v>P0742695</v>
      </c>
      <c r="AD63" s="31" t="str">
        <f t="shared" si="2"/>
        <v/>
      </c>
      <c r="AE63" s="29" t="str">
        <f>IFERROR(IF(VLOOKUP($D63,'Org July 2016 '!$D$1:$Z$500,3,FALSE)=G63,"-","Wrong PO"),"new")</f>
        <v>Wrong PO</v>
      </c>
      <c r="AF63" s="32">
        <f>IF(AE63="wrong PO",(VLOOKUP($D63,'Org July 2016 '!$D$1:$Z$500,3,FALSE)),"")</f>
        <v>0</v>
      </c>
      <c r="AG63" s="29" t="str">
        <f>IFERROR(IF(VLOOKUP($D63,'Org June 2016 '!$D$1:$Z$500,3,FALSE)=G63,"-","Wrong PO"),"new")</f>
        <v>Wrong PO</v>
      </c>
      <c r="AH63" s="32">
        <f>IF(AG63="wrong PO",(VLOOKUP($D63,'Org June 2016 '!$D$1:$Z$500,3,FALSE)),"")</f>
        <v>0</v>
      </c>
      <c r="AI63" s="29" t="str">
        <f>IFERROR(IF(VLOOKUP($D63,'May 2016'!D62:Z561,3,FALSE)=G63,"-","Wrong PO"),"new")</f>
        <v>new</v>
      </c>
      <c r="AJ63" s="32" t="str">
        <f>IF(AI63="wrong PO",(VLOOKUP($D63,'May 2016'!D62:Z561,3,FALSE)),"")</f>
        <v/>
      </c>
      <c r="AK63" s="29" t="str">
        <f>IFERROR(IF(VLOOKUP($D63,'Apr 2016'!$D$1:$Z$500,3,FALSE)=G63,"-","Wrong PO"),"new")</f>
        <v>-</v>
      </c>
      <c r="AL63" s="32" t="str">
        <f>IF(AK63="wrong PO",(VLOOKUP($D63,'Apr 2016'!$D$1:$Z$500,3,FALSE)),"")</f>
        <v/>
      </c>
      <c r="AM63" s="32" t="str">
        <f>IFERROR(IF(VLOOKUP($D63,'Mar 2016'!$D$1:$Z$500,3,FALSE)=G63,"-","Wrong PO"),"new")</f>
        <v>-</v>
      </c>
      <c r="AN63" s="32" t="str">
        <f>IF(AK63="wrong PO",(VLOOKUP($D63,'Mar 2016'!$D$1:$Z$500,3,FALSE)),"")</f>
        <v/>
      </c>
      <c r="AO63" s="32" t="str">
        <f>IFERROR(IF(VLOOKUP($D63,'Feb 2016'!$D$1:$Z$500,3,FALSE)=G63,"-","Wrong PO"),"new")</f>
        <v>-</v>
      </c>
      <c r="AP63" s="32" t="str">
        <f>IF(AK63="wrong PO",(VLOOKUP($D63,'Feb 2016'!$D$1:$Z$500,3,FALSE)),"")</f>
        <v/>
      </c>
      <c r="AQ63" s="29" t="str">
        <f>IFERROR(IF(VLOOKUP($D63,'Jan 2016'!$D$1:$Z$500,3,FALSE)=G63,"-","Wrong PO"),"new")</f>
        <v>-</v>
      </c>
      <c r="AR63" s="32" t="str">
        <f>IF(AQ63="wrong PO",(VLOOKUP($D63,'Jan 2016'!$D$1:$Z$500,3,FALSE)),"")</f>
        <v/>
      </c>
      <c r="AS63" s="29" t="str">
        <f>IFERROR(IF(VLOOKUP($D63,'Dec 2015'!$D$1:$Z$500,3,FALSE)=G63,"-","Wrong PO"),"new")</f>
        <v>-</v>
      </c>
      <c r="AT63" s="32" t="str">
        <f>IF(AS63="wrong PO",(VLOOKUP($D63,'Dec 2015'!$D$1:$Z$500,3,FALSE)),"")</f>
        <v/>
      </c>
      <c r="AU63" s="29" t="str">
        <f>IFERROR(IF(VLOOKUP($D63,'Nov 2015'!$D$1:$Z$500,3,FALSE)=G63,"-","Wrong PO"),"new")</f>
        <v>-</v>
      </c>
      <c r="AV63" s="32" t="str">
        <f>IF(AU63="wrong PO",(VLOOKUP($D63,'Nov 2015'!$D$1:$Z$500,3,FALSE)),"")</f>
        <v/>
      </c>
      <c r="AW63" s="29" t="str">
        <f>IFERROR(IF(VLOOKUP($D63,'Oct 2015'!$D$1:$Z$500,3,FALSE)=G63,"-","Wrong PO"),"new")</f>
        <v>-</v>
      </c>
      <c r="AX63" s="32" t="str">
        <f>IF(AW63="wrong PO",(VLOOKUP($D63,'Oct 2015'!$D$1:$Z$500,3,FALSE)),"")</f>
        <v/>
      </c>
      <c r="AY63" s="29" t="str">
        <f>IFERROR(IF(VLOOKUP($D63,'Sep 2015'!$D$1:$Z$500,3,FALSE)=G63,"-","Wrong PO"),"new")</f>
        <v>-</v>
      </c>
      <c r="AZ63" s="32" t="str">
        <f>IF(AY63="wrong PO",(VLOOKUP($D63,'Sep 2015'!$D$1:$Z$500,3,FALSE)),"")</f>
        <v/>
      </c>
    </row>
    <row r="64" spans="1:52">
      <c r="A64" s="2" t="s">
        <v>841</v>
      </c>
      <c r="B64" s="2" t="s">
        <v>510</v>
      </c>
      <c r="C64" s="2" t="s">
        <v>76</v>
      </c>
      <c r="D64" s="2" t="s">
        <v>89</v>
      </c>
      <c r="E64" s="2" t="s">
        <v>50</v>
      </c>
      <c r="F64" s="2">
        <v>42214</v>
      </c>
      <c r="G64" s="21" t="s">
        <v>152</v>
      </c>
      <c r="H64" s="11" t="s">
        <v>2096</v>
      </c>
      <c r="I64" s="2" t="s">
        <v>28</v>
      </c>
      <c r="J64" s="2" t="s">
        <v>51</v>
      </c>
      <c r="K64" s="2" t="s">
        <v>30</v>
      </c>
      <c r="L64" s="2" t="s">
        <v>31</v>
      </c>
      <c r="M64" s="2" t="s">
        <v>32</v>
      </c>
      <c r="N64" s="4">
        <v>44986</v>
      </c>
      <c r="O64" s="4">
        <v>47962</v>
      </c>
      <c r="P64" s="4">
        <v>2976</v>
      </c>
      <c r="Q64" s="5">
        <v>50.294400000000003</v>
      </c>
      <c r="R64" s="4">
        <v>14646</v>
      </c>
      <c r="S64" s="4">
        <v>15344</v>
      </c>
      <c r="T64" s="4">
        <v>698</v>
      </c>
      <c r="U64" s="5">
        <v>41.740400000000001</v>
      </c>
      <c r="V64" s="5">
        <v>0</v>
      </c>
      <c r="W64" s="14">
        <v>92.03</v>
      </c>
      <c r="X64" s="14">
        <v>0</v>
      </c>
      <c r="Y64" s="14">
        <v>92.03</v>
      </c>
      <c r="Z64" s="4">
        <v>24580</v>
      </c>
      <c r="AA64" s="49" t="str">
        <f>IFERROR(IF(VLOOKUP($D64,'Year-To-Date'!$E$1:$E$322,1,FALSE)=D64,"--","Find"),"Find")</f>
        <v>--</v>
      </c>
      <c r="AB64" s="49" t="str">
        <f>IFERROR(IFERROR(VLOOKUP($D64,'Asset Group  All Assets'!$B$1:$C$500,2,FALSE),(VLOOKUP($D64,'Missing-WSU-POs'!$B$1:$D$500,3,FALSE))),"?")</f>
        <v>P0742695</v>
      </c>
      <c r="AC64" s="31" t="str">
        <f t="shared" si="0"/>
        <v>P0742695</v>
      </c>
      <c r="AD64" s="31" t="str">
        <f t="shared" si="2"/>
        <v/>
      </c>
      <c r="AE64" s="29" t="str">
        <f>IFERROR(IF(VLOOKUP($D64,'Org July 2016 '!$D$1:$Z$500,3,FALSE)=G64,"-","Wrong PO"),"new")</f>
        <v>Wrong PO</v>
      </c>
      <c r="AF64" s="32">
        <f>IF(AE64="wrong PO",(VLOOKUP($D64,'Org July 2016 '!$D$1:$Z$500,3,FALSE)),"")</f>
        <v>0</v>
      </c>
      <c r="AG64" s="29" t="str">
        <f>IFERROR(IF(VLOOKUP($D64,'Org June 2016 '!$D$1:$Z$500,3,FALSE)=G64,"-","Wrong PO"),"new")</f>
        <v>Wrong PO</v>
      </c>
      <c r="AH64" s="32">
        <f>IF(AG64="wrong PO",(VLOOKUP($D64,'Org June 2016 '!$D$1:$Z$500,3,FALSE)),"")</f>
        <v>0</v>
      </c>
      <c r="AI64" s="29" t="str">
        <f>IFERROR(IF(VLOOKUP($D64,'May 2016'!D63:Z562,3,FALSE)=G64,"-","Wrong PO"),"new")</f>
        <v>new</v>
      </c>
      <c r="AJ64" s="32" t="str">
        <f>IF(AI64="wrong PO",(VLOOKUP($D64,'May 2016'!D63:Z562,3,FALSE)),"")</f>
        <v/>
      </c>
      <c r="AK64" s="29" t="str">
        <f>IFERROR(IF(VLOOKUP($D64,'Apr 2016'!$D$1:$Z$500,3,FALSE)=G64,"-","Wrong PO"),"new")</f>
        <v>-</v>
      </c>
      <c r="AL64" s="32" t="str">
        <f>IF(AK64="wrong PO",(VLOOKUP($D64,'Apr 2016'!$D$1:$Z$500,3,FALSE)),"")</f>
        <v/>
      </c>
      <c r="AM64" s="32" t="str">
        <f>IFERROR(IF(VLOOKUP($D64,'Mar 2016'!$D$1:$Z$500,3,FALSE)=G64,"-","Wrong PO"),"new")</f>
        <v>-</v>
      </c>
      <c r="AN64" s="32" t="str">
        <f>IF(AK64="wrong PO",(VLOOKUP($D64,'Mar 2016'!$D$1:$Z$500,3,FALSE)),"")</f>
        <v/>
      </c>
      <c r="AO64" s="32" t="str">
        <f>IFERROR(IF(VLOOKUP($D64,'Feb 2016'!$D$1:$Z$500,3,FALSE)=G64,"-","Wrong PO"),"new")</f>
        <v>-</v>
      </c>
      <c r="AP64" s="32" t="str">
        <f>IF(AK64="wrong PO",(VLOOKUP($D64,'Feb 2016'!$D$1:$Z$500,3,FALSE)),"")</f>
        <v/>
      </c>
      <c r="AQ64" s="29" t="str">
        <f>IFERROR(IF(VLOOKUP($D64,'Jan 2016'!$D$1:$Z$500,3,FALSE)=G64,"-","Wrong PO"),"new")</f>
        <v>-</v>
      </c>
      <c r="AR64" s="32" t="str">
        <f>IF(AQ64="wrong PO",(VLOOKUP($D64,'Jan 2016'!$D$1:$Z$500,3,FALSE)),"")</f>
        <v/>
      </c>
      <c r="AS64" s="29" t="str">
        <f>IFERROR(IF(VLOOKUP($D64,'Dec 2015'!$D$1:$Z$500,3,FALSE)=G64,"-","Wrong PO"),"new")</f>
        <v>-</v>
      </c>
      <c r="AT64" s="32" t="str">
        <f>IF(AS64="wrong PO",(VLOOKUP($D64,'Dec 2015'!$D$1:$Z$500,3,FALSE)),"")</f>
        <v/>
      </c>
      <c r="AU64" s="29" t="str">
        <f>IFERROR(IF(VLOOKUP($D64,'Nov 2015'!$D$1:$Z$500,3,FALSE)=G64,"-","Wrong PO"),"new")</f>
        <v>-</v>
      </c>
      <c r="AV64" s="32" t="str">
        <f>IF(AU64="wrong PO",(VLOOKUP($D64,'Nov 2015'!$D$1:$Z$500,3,FALSE)),"")</f>
        <v/>
      </c>
      <c r="AW64" s="29" t="str">
        <f>IFERROR(IF(VLOOKUP($D64,'Oct 2015'!$D$1:$Z$500,3,FALSE)=G64,"-","Wrong PO"),"new")</f>
        <v>-</v>
      </c>
      <c r="AX64" s="32" t="str">
        <f>IF(AW64="wrong PO",(VLOOKUP($D64,'Oct 2015'!$D$1:$Z$500,3,FALSE)),"")</f>
        <v/>
      </c>
      <c r="AY64" s="29" t="str">
        <f>IFERROR(IF(VLOOKUP($D64,'Sep 2015'!$D$1:$Z$500,3,FALSE)=G64,"-","Wrong PO"),"new")</f>
        <v>-</v>
      </c>
      <c r="AZ64" s="32" t="str">
        <f>IF(AY64="wrong PO",(VLOOKUP($D64,'Sep 2015'!$D$1:$Z$500,3,FALSE)),"")</f>
        <v/>
      </c>
    </row>
    <row r="65" spans="1:52">
      <c r="A65" s="2" t="s">
        <v>841</v>
      </c>
      <c r="B65" s="2" t="s">
        <v>510</v>
      </c>
      <c r="C65" s="2" t="s">
        <v>56</v>
      </c>
      <c r="D65" s="2" t="s">
        <v>207</v>
      </c>
      <c r="E65" s="2" t="s">
        <v>371</v>
      </c>
      <c r="F65" s="2">
        <v>42198</v>
      </c>
      <c r="G65" s="21" t="s">
        <v>194</v>
      </c>
      <c r="H65" s="11" t="s">
        <v>2095</v>
      </c>
      <c r="I65" s="2" t="s">
        <v>28</v>
      </c>
      <c r="J65" s="2" t="s">
        <v>373</v>
      </c>
      <c r="K65" s="2" t="s">
        <v>30</v>
      </c>
      <c r="L65" s="2" t="s">
        <v>31</v>
      </c>
      <c r="M65" s="2" t="s">
        <v>32</v>
      </c>
      <c r="N65" s="4">
        <v>1694</v>
      </c>
      <c r="O65" s="4">
        <v>1963</v>
      </c>
      <c r="P65" s="4">
        <v>269</v>
      </c>
      <c r="Q65" s="5">
        <v>4.5461</v>
      </c>
      <c r="R65" s="4">
        <v>0</v>
      </c>
      <c r="S65" s="4">
        <v>0</v>
      </c>
      <c r="T65" s="4">
        <v>0</v>
      </c>
      <c r="U65" s="5">
        <v>0</v>
      </c>
      <c r="V65" s="5">
        <v>0</v>
      </c>
      <c r="W65" s="14">
        <v>4.55</v>
      </c>
      <c r="X65" s="14">
        <v>0</v>
      </c>
      <c r="Y65" s="14">
        <v>4.55</v>
      </c>
      <c r="Z65" s="4">
        <v>24580</v>
      </c>
      <c r="AA65" s="49" t="str">
        <f>IFERROR(IF(VLOOKUP($D65,'Year-To-Date'!$E$1:$E$322,1,FALSE)=D65,"--","Find"),"Find")</f>
        <v>--</v>
      </c>
      <c r="AB65" s="49" t="str">
        <f>IFERROR(IFERROR(VLOOKUP($D65,'Asset Group  All Assets'!$B$1:$C$500,2,FALSE),(VLOOKUP($D65,'Missing-WSU-POs'!$B$1:$D$500,3,FALSE))),"?")</f>
        <v>P0742931</v>
      </c>
      <c r="AC65" s="31" t="str">
        <f t="shared" si="0"/>
        <v>P0742931</v>
      </c>
      <c r="AD65" s="31" t="str">
        <f t="shared" si="2"/>
        <v/>
      </c>
      <c r="AE65" s="29" t="str">
        <f>IFERROR(IF(VLOOKUP($D65,'Org July 2016 '!$D$1:$Z$500,3,FALSE)=G65,"-","Wrong PO"),"new")</f>
        <v>Wrong PO</v>
      </c>
      <c r="AF65" s="32">
        <f>IF(AE65="wrong PO",(VLOOKUP($D65,'Org July 2016 '!$D$1:$Z$500,3,FALSE)),"")</f>
        <v>0</v>
      </c>
      <c r="AG65" s="29" t="str">
        <f>IFERROR(IF(VLOOKUP($D65,'Org June 2016 '!$D$1:$Z$500,3,FALSE)=G65,"-","Wrong PO"),"new")</f>
        <v>Wrong PO</v>
      </c>
      <c r="AH65" s="32">
        <f>IF(AG65="wrong PO",(VLOOKUP($D65,'Org June 2016 '!$D$1:$Z$500,3,FALSE)),"")</f>
        <v>0</v>
      </c>
      <c r="AI65" s="29" t="str">
        <f>IFERROR(IF(VLOOKUP($D65,'May 2016'!D64:Z563,3,FALSE)=G65,"-","Wrong PO"),"new")</f>
        <v>new</v>
      </c>
      <c r="AJ65" s="32" t="str">
        <f>IF(AI65="wrong PO",(VLOOKUP($D65,'May 2016'!D64:Z563,3,FALSE)),"")</f>
        <v/>
      </c>
      <c r="AK65" s="29" t="str">
        <f>IFERROR(IF(VLOOKUP($D65,'Apr 2016'!$D$1:$Z$500,3,FALSE)=G65,"-","Wrong PO"),"new")</f>
        <v>-</v>
      </c>
      <c r="AL65" s="32" t="str">
        <f>IF(AK65="wrong PO",(VLOOKUP($D65,'Apr 2016'!$D$1:$Z$500,3,FALSE)),"")</f>
        <v/>
      </c>
      <c r="AM65" s="32" t="str">
        <f>IFERROR(IF(VLOOKUP($D65,'Mar 2016'!$D$1:$Z$500,3,FALSE)=G65,"-","Wrong PO"),"new")</f>
        <v>-</v>
      </c>
      <c r="AN65" s="32" t="str">
        <f>IF(AK65="wrong PO",(VLOOKUP($D65,'Mar 2016'!$D$1:$Z$500,3,FALSE)),"")</f>
        <v/>
      </c>
      <c r="AO65" s="32" t="str">
        <f>IFERROR(IF(VLOOKUP($D65,'Feb 2016'!$D$1:$Z$500,3,FALSE)=G65,"-","Wrong PO"),"new")</f>
        <v>-</v>
      </c>
      <c r="AP65" s="32" t="str">
        <f>IF(AK65="wrong PO",(VLOOKUP($D65,'Feb 2016'!$D$1:$Z$500,3,FALSE)),"")</f>
        <v/>
      </c>
      <c r="AQ65" s="29" t="str">
        <f>IFERROR(IF(VLOOKUP($D65,'Jan 2016'!$D$1:$Z$500,3,FALSE)=G65,"-","Wrong PO"),"new")</f>
        <v>-</v>
      </c>
      <c r="AR65" s="32" t="str">
        <f>IF(AQ65="wrong PO",(VLOOKUP($D65,'Jan 2016'!$D$1:$Z$500,3,FALSE)),"")</f>
        <v/>
      </c>
      <c r="AS65" s="29" t="str">
        <f>IFERROR(IF(VLOOKUP($D65,'Dec 2015'!$D$1:$Z$500,3,FALSE)=G65,"-","Wrong PO"),"new")</f>
        <v>-</v>
      </c>
      <c r="AT65" s="32" t="str">
        <f>IF(AS65="wrong PO",(VLOOKUP($D65,'Dec 2015'!$D$1:$Z$500,3,FALSE)),"")</f>
        <v/>
      </c>
      <c r="AU65" s="29" t="str">
        <f>IFERROR(IF(VLOOKUP($D65,'Nov 2015'!$D$1:$Z$500,3,FALSE)=G65,"-","Wrong PO"),"new")</f>
        <v>-</v>
      </c>
      <c r="AV65" s="32" t="str">
        <f>IF(AU65="wrong PO",(VLOOKUP($D65,'Nov 2015'!$D$1:$Z$500,3,FALSE)),"")</f>
        <v/>
      </c>
      <c r="AW65" s="29" t="str">
        <f>IFERROR(IF(VLOOKUP($D65,'Oct 2015'!$D$1:$Z$500,3,FALSE)=G65,"-","Wrong PO"),"new")</f>
        <v>-</v>
      </c>
      <c r="AX65" s="32" t="str">
        <f>IF(AW65="wrong PO",(VLOOKUP($D65,'Oct 2015'!$D$1:$Z$500,3,FALSE)),"")</f>
        <v/>
      </c>
      <c r="AY65" s="29" t="str">
        <f>IFERROR(IF(VLOOKUP($D65,'Sep 2015'!$D$1:$Z$500,3,FALSE)=G65,"-","Wrong PO"),"new")</f>
        <v>new</v>
      </c>
      <c r="AZ65" s="32" t="str">
        <f>IF(AY65="wrong PO",(VLOOKUP($D65,'Sep 2015'!$D$1:$Z$500,3,FALSE)),"")</f>
        <v/>
      </c>
    </row>
    <row r="66" spans="1:52">
      <c r="A66" s="2" t="s">
        <v>841</v>
      </c>
      <c r="B66" s="2" t="s">
        <v>510</v>
      </c>
      <c r="C66" s="2" t="s">
        <v>395</v>
      </c>
      <c r="D66" s="2" t="s">
        <v>193</v>
      </c>
      <c r="E66" s="2" t="s">
        <v>371</v>
      </c>
      <c r="F66" s="2">
        <v>42198</v>
      </c>
      <c r="G66" s="21" t="s">
        <v>194</v>
      </c>
      <c r="H66" s="11" t="s">
        <v>2095</v>
      </c>
      <c r="I66" s="2" t="s">
        <v>28</v>
      </c>
      <c r="J66" s="2" t="s">
        <v>373</v>
      </c>
      <c r="K66" s="2" t="s">
        <v>30</v>
      </c>
      <c r="L66" s="2" t="s">
        <v>31</v>
      </c>
      <c r="M66" s="2" t="s">
        <v>32</v>
      </c>
      <c r="N66" s="4">
        <v>968</v>
      </c>
      <c r="O66" s="4">
        <v>979</v>
      </c>
      <c r="P66" s="4">
        <v>11</v>
      </c>
      <c r="Q66" s="5">
        <v>0.18590000000000001</v>
      </c>
      <c r="R66" s="4">
        <v>1889</v>
      </c>
      <c r="S66" s="4">
        <v>1927</v>
      </c>
      <c r="T66" s="4">
        <v>38</v>
      </c>
      <c r="U66" s="5">
        <v>2.2724000000000002</v>
      </c>
      <c r="V66" s="5">
        <v>0</v>
      </c>
      <c r="W66" s="14">
        <v>2.46</v>
      </c>
      <c r="X66" s="14">
        <v>0</v>
      </c>
      <c r="Y66" s="14">
        <v>2.46</v>
      </c>
      <c r="Z66" s="4">
        <v>24580</v>
      </c>
      <c r="AA66" s="49" t="str">
        <f>IFERROR(IF(VLOOKUP($D66,'Year-To-Date'!$E$1:$E$322,1,FALSE)=D66,"--","Find"),"Find")</f>
        <v>--</v>
      </c>
      <c r="AB66" s="49" t="str">
        <f>IFERROR(IFERROR(VLOOKUP($D66,'Asset Group  All Assets'!$B$1:$C$500,2,FALSE),(VLOOKUP($D66,'Missing-WSU-POs'!$B$1:$D$500,3,FALSE))),"?")</f>
        <v>P0742931</v>
      </c>
      <c r="AC66" s="31" t="str">
        <f t="shared" ref="AC66:AC129" si="3">IF(G66="","",G66)</f>
        <v>P0742931</v>
      </c>
      <c r="AD66" s="31" t="str">
        <f t="shared" si="2"/>
        <v/>
      </c>
      <c r="AE66" s="29" t="str">
        <f>IFERROR(IF(VLOOKUP($D66,'Org July 2016 '!$D$1:$Z$500,3,FALSE)=G66,"-","Wrong PO"),"new")</f>
        <v>Wrong PO</v>
      </c>
      <c r="AF66" s="32">
        <f>IF(AE66="wrong PO",(VLOOKUP($D66,'Org July 2016 '!$D$1:$Z$500,3,FALSE)),"")</f>
        <v>0</v>
      </c>
      <c r="AG66" s="29" t="str">
        <f>IFERROR(IF(VLOOKUP($D66,'Org June 2016 '!$D$1:$Z$500,3,FALSE)=G66,"-","Wrong PO"),"new")</f>
        <v>Wrong PO</v>
      </c>
      <c r="AH66" s="32">
        <f>IF(AG66="wrong PO",(VLOOKUP($D66,'Org June 2016 '!$D$1:$Z$500,3,FALSE)),"")</f>
        <v>0</v>
      </c>
      <c r="AI66" s="29" t="str">
        <f>IFERROR(IF(VLOOKUP($D66,'May 2016'!D65:Z564,3,FALSE)=G66,"-","Wrong PO"),"new")</f>
        <v>new</v>
      </c>
      <c r="AJ66" s="32" t="str">
        <f>IF(AI66="wrong PO",(VLOOKUP($D66,'May 2016'!D65:Z564,3,FALSE)),"")</f>
        <v/>
      </c>
      <c r="AK66" s="29" t="str">
        <f>IFERROR(IF(VLOOKUP($D66,'Apr 2016'!$D$1:$Z$500,3,FALSE)=G66,"-","Wrong PO"),"new")</f>
        <v>new</v>
      </c>
      <c r="AL66" s="32" t="str">
        <f>IF(AK66="wrong PO",(VLOOKUP($D66,'Apr 2016'!$D$1:$Z$500,3,FALSE)),"")</f>
        <v/>
      </c>
      <c r="AM66" s="32" t="str">
        <f>IFERROR(IF(VLOOKUP($D66,'Mar 2016'!$D$1:$Z$500,3,FALSE)=G66,"-","Wrong PO"),"new")</f>
        <v>-</v>
      </c>
      <c r="AN66" s="32" t="str">
        <f>IF(AK66="wrong PO",(VLOOKUP($D66,'Mar 2016'!$D$1:$Z$500,3,FALSE)),"")</f>
        <v/>
      </c>
      <c r="AO66" s="32" t="str">
        <f>IFERROR(IF(VLOOKUP($D66,'Feb 2016'!$D$1:$Z$500,3,FALSE)=G66,"-","Wrong PO"),"new")</f>
        <v>new</v>
      </c>
      <c r="AP66" s="32" t="str">
        <f>IF(AK66="wrong PO",(VLOOKUP($D66,'Feb 2016'!$D$1:$Z$500,3,FALSE)),"")</f>
        <v/>
      </c>
      <c r="AQ66" s="29" t="str">
        <f>IFERROR(IF(VLOOKUP($D66,'Jan 2016'!$D$1:$Z$500,3,FALSE)=G66,"-","Wrong PO"),"new")</f>
        <v>-</v>
      </c>
      <c r="AR66" s="32" t="str">
        <f>IF(AQ66="wrong PO",(VLOOKUP($D66,'Jan 2016'!$D$1:$Z$500,3,FALSE)),"")</f>
        <v/>
      </c>
      <c r="AS66" s="29" t="str">
        <f>IFERROR(IF(VLOOKUP($D66,'Dec 2015'!$D$1:$Z$500,3,FALSE)=G66,"-","Wrong PO"),"new")</f>
        <v>new</v>
      </c>
      <c r="AT66" s="32" t="str">
        <f>IF(AS66="wrong PO",(VLOOKUP($D66,'Dec 2015'!$D$1:$Z$500,3,FALSE)),"")</f>
        <v/>
      </c>
      <c r="AU66" s="29" t="str">
        <f>IFERROR(IF(VLOOKUP($D66,'Nov 2015'!$D$1:$Z$500,3,FALSE)=G66,"-","Wrong PO"),"new")</f>
        <v>-</v>
      </c>
      <c r="AV66" s="32" t="str">
        <f>IF(AU66="wrong PO",(VLOOKUP($D66,'Nov 2015'!$D$1:$Z$500,3,FALSE)),"")</f>
        <v/>
      </c>
      <c r="AW66" s="29" t="str">
        <f>IFERROR(IF(VLOOKUP($D66,'Oct 2015'!$D$1:$Z$500,3,FALSE)=G66,"-","Wrong PO"),"new")</f>
        <v>-</v>
      </c>
      <c r="AX66" s="32" t="str">
        <f>IF(AW66="wrong PO",(VLOOKUP($D66,'Oct 2015'!$D$1:$Z$500,3,FALSE)),"")</f>
        <v/>
      </c>
      <c r="AY66" s="29" t="str">
        <f>IFERROR(IF(VLOOKUP($D66,'Sep 2015'!$D$1:$Z$500,3,FALSE)=G66,"-","Wrong PO"),"new")</f>
        <v>new</v>
      </c>
      <c r="AZ66" s="32" t="str">
        <f>IF(AY66="wrong PO",(VLOOKUP($D66,'Sep 2015'!$D$1:$Z$500,3,FALSE)),"")</f>
        <v/>
      </c>
    </row>
    <row r="67" spans="1:52">
      <c r="A67" s="2" t="s">
        <v>841</v>
      </c>
      <c r="B67" s="2" t="s">
        <v>510</v>
      </c>
      <c r="C67" s="2" t="s">
        <v>56</v>
      </c>
      <c r="D67" s="2" t="s">
        <v>215</v>
      </c>
      <c r="E67" s="2" t="s">
        <v>371</v>
      </c>
      <c r="F67" s="2">
        <v>42401</v>
      </c>
      <c r="G67" s="21" t="s">
        <v>216</v>
      </c>
      <c r="H67" s="11" t="s">
        <v>2094</v>
      </c>
      <c r="I67" s="2" t="s">
        <v>94</v>
      </c>
      <c r="J67" s="2" t="s">
        <v>373</v>
      </c>
      <c r="K67" s="2" t="s">
        <v>30</v>
      </c>
      <c r="L67" s="2" t="s">
        <v>31</v>
      </c>
      <c r="M67" s="2" t="s">
        <v>32</v>
      </c>
      <c r="N67" s="4">
        <v>272</v>
      </c>
      <c r="O67" s="4">
        <v>354</v>
      </c>
      <c r="P67" s="4">
        <v>82</v>
      </c>
      <c r="Q67" s="5">
        <v>1.3857999999999999</v>
      </c>
      <c r="R67" s="4">
        <v>0</v>
      </c>
      <c r="S67" s="4">
        <v>0</v>
      </c>
      <c r="T67" s="4">
        <v>0</v>
      </c>
      <c r="U67" s="5">
        <v>0</v>
      </c>
      <c r="V67" s="5">
        <v>0</v>
      </c>
      <c r="W67" s="14">
        <v>1.39</v>
      </c>
      <c r="X67" s="14">
        <v>0</v>
      </c>
      <c r="Y67" s="14">
        <v>1.39</v>
      </c>
      <c r="Z67" s="4">
        <v>24580</v>
      </c>
      <c r="AA67" s="49" t="str">
        <f>IFERROR(IF(VLOOKUP($D67,'Year-To-Date'!$E$1:$E$322,1,FALSE)=D67,"--","Find"),"Find")</f>
        <v>--</v>
      </c>
      <c r="AB67" s="49" t="str">
        <f>IFERROR(IFERROR(VLOOKUP($D67,'Asset Group  All Assets'!$B$1:$C$500,2,FALSE),(VLOOKUP($D67,'Missing-WSU-POs'!$B$1:$D$500,3,FALSE))),"?")</f>
        <v>?</v>
      </c>
      <c r="AC67" s="31" t="str">
        <f t="shared" si="3"/>
        <v>P0742933</v>
      </c>
      <c r="AD67" s="31" t="str">
        <f t="shared" si="2"/>
        <v>Wrong PO</v>
      </c>
      <c r="AE67" s="29" t="str">
        <f>IFERROR(IF(VLOOKUP($D67,'Org July 2016 '!$D$1:$Z$500,3,FALSE)=G67,"-","Wrong PO"),"new")</f>
        <v>Wrong PO</v>
      </c>
      <c r="AF67" s="32">
        <f>IF(AE67="wrong PO",(VLOOKUP($D67,'Org July 2016 '!$D$1:$Z$500,3,FALSE)),"")</f>
        <v>0</v>
      </c>
      <c r="AG67" s="29" t="str">
        <f>IFERROR(IF(VLOOKUP($D67,'Org June 2016 '!$D$1:$Z$500,3,FALSE)=G67,"-","Wrong PO"),"new")</f>
        <v>Wrong PO</v>
      </c>
      <c r="AH67" s="32">
        <f>IF(AG67="wrong PO",(VLOOKUP($D67,'Org June 2016 '!$D$1:$Z$500,3,FALSE)),"")</f>
        <v>0</v>
      </c>
      <c r="AI67" s="29" t="str">
        <f>IFERROR(IF(VLOOKUP($D67,'May 2016'!D66:Z565,3,FALSE)=G67,"-","Wrong PO"),"new")</f>
        <v>new</v>
      </c>
      <c r="AJ67" s="32" t="str">
        <f>IF(AI67="wrong PO",(VLOOKUP($D67,'May 2016'!D66:Z565,3,FALSE)),"")</f>
        <v/>
      </c>
      <c r="AK67" s="29" t="str">
        <f>IFERROR(IF(VLOOKUP($D67,'Apr 2016'!$D$1:$Z$500,3,FALSE)=G67,"-","Wrong PO"),"new")</f>
        <v>new</v>
      </c>
      <c r="AL67" s="32" t="str">
        <f>IF(AK67="wrong PO",(VLOOKUP($D67,'Apr 2016'!$D$1:$Z$500,3,FALSE)),"")</f>
        <v/>
      </c>
      <c r="AM67" s="32" t="str">
        <f>IFERROR(IF(VLOOKUP($D67,'Mar 2016'!$D$1:$Z$500,3,FALSE)=G67,"-","Wrong PO"),"new")</f>
        <v>-</v>
      </c>
      <c r="AN67" s="32" t="str">
        <f>IF(AK67="wrong PO",(VLOOKUP($D67,'Mar 2016'!$D$1:$Z$500,3,FALSE)),"")</f>
        <v/>
      </c>
      <c r="AO67" s="32" t="str">
        <f>IFERROR(IF(VLOOKUP($D67,'Feb 2016'!$D$1:$Z$500,3,FALSE)=G67,"-","Wrong PO"),"new")</f>
        <v>-</v>
      </c>
      <c r="AP67" s="32" t="str">
        <f>IF(AK67="wrong PO",(VLOOKUP($D67,'Feb 2016'!$D$1:$Z$500,3,FALSE)),"")</f>
        <v/>
      </c>
      <c r="AQ67" s="29" t="str">
        <f>IFERROR(IF(VLOOKUP($D67,'Jan 2016'!$D$1:$Z$500,3,FALSE)=G67,"-","Wrong PO"),"new")</f>
        <v>new</v>
      </c>
      <c r="AR67" s="32" t="str">
        <f>IF(AQ67="wrong PO",(VLOOKUP($D67,'Jan 2016'!$D$1:$Z$500,3,FALSE)),"")</f>
        <v/>
      </c>
      <c r="AS67" s="29" t="str">
        <f>IFERROR(IF(VLOOKUP($D67,'Dec 2015'!$D$1:$Z$500,3,FALSE)=G67,"-","Wrong PO"),"new")</f>
        <v>new</v>
      </c>
      <c r="AT67" s="32" t="str">
        <f>IF(AS67="wrong PO",(VLOOKUP($D67,'Dec 2015'!$D$1:$Z$500,3,FALSE)),"")</f>
        <v/>
      </c>
      <c r="AU67" s="29" t="str">
        <f>IFERROR(IF(VLOOKUP($D67,'Nov 2015'!$D$1:$Z$500,3,FALSE)=G67,"-","Wrong PO"),"new")</f>
        <v>new</v>
      </c>
      <c r="AV67" s="32" t="str">
        <f>IF(AU67="wrong PO",(VLOOKUP($D67,'Nov 2015'!$D$1:$Z$500,3,FALSE)),"")</f>
        <v/>
      </c>
      <c r="AW67" s="29" t="str">
        <f>IFERROR(IF(VLOOKUP($D67,'Oct 2015'!$D$1:$Z$500,3,FALSE)=G67,"-","Wrong PO"),"new")</f>
        <v>new</v>
      </c>
      <c r="AX67" s="32" t="str">
        <f>IF(AW67="wrong PO",(VLOOKUP($D67,'Oct 2015'!$D$1:$Z$500,3,FALSE)),"")</f>
        <v/>
      </c>
      <c r="AY67" s="29" t="str">
        <f>IFERROR(IF(VLOOKUP($D67,'Sep 2015'!$D$1:$Z$500,3,FALSE)=G67,"-","Wrong PO"),"new")</f>
        <v>new</v>
      </c>
      <c r="AZ67" s="32" t="str">
        <f>IF(AY67="wrong PO",(VLOOKUP($D67,'Sep 2015'!$D$1:$Z$500,3,FALSE)),"")</f>
        <v/>
      </c>
    </row>
    <row r="68" spans="1:52">
      <c r="A68" s="2" t="s">
        <v>841</v>
      </c>
      <c r="B68" s="2" t="s">
        <v>510</v>
      </c>
      <c r="C68" s="2" t="s">
        <v>76</v>
      </c>
      <c r="D68" s="2" t="s">
        <v>302</v>
      </c>
      <c r="E68" s="2" t="s">
        <v>371</v>
      </c>
      <c r="F68" s="2">
        <v>42199</v>
      </c>
      <c r="G68" s="21" t="s">
        <v>154</v>
      </c>
      <c r="H68" s="11" t="s">
        <v>2093</v>
      </c>
      <c r="I68" s="2" t="s">
        <v>28</v>
      </c>
      <c r="J68" s="2" t="s">
        <v>373</v>
      </c>
      <c r="K68" s="2" t="s">
        <v>30</v>
      </c>
      <c r="L68" s="2" t="s">
        <v>31</v>
      </c>
      <c r="M68" s="2" t="s">
        <v>32</v>
      </c>
      <c r="N68" s="4">
        <v>143</v>
      </c>
      <c r="O68" s="4">
        <v>145</v>
      </c>
      <c r="P68" s="4">
        <v>2</v>
      </c>
      <c r="Q68" s="5">
        <v>3.3799999999999997E-2</v>
      </c>
      <c r="R68" s="4">
        <v>33</v>
      </c>
      <c r="S68" s="4">
        <v>33</v>
      </c>
      <c r="T68" s="4">
        <v>0</v>
      </c>
      <c r="U68" s="5">
        <v>0</v>
      </c>
      <c r="V68" s="5">
        <v>0</v>
      </c>
      <c r="W68" s="14">
        <v>0.03</v>
      </c>
      <c r="X68" s="14">
        <v>0</v>
      </c>
      <c r="Y68" s="14">
        <v>0.03</v>
      </c>
      <c r="Z68" s="4">
        <v>24580</v>
      </c>
      <c r="AA68" s="49" t="str">
        <f>IFERROR(IF(VLOOKUP($D68,'Year-To-Date'!$E$1:$E$322,1,FALSE)=D68,"--","Find"),"Find")</f>
        <v>--</v>
      </c>
      <c r="AB68" s="49" t="str">
        <f>IFERROR(IFERROR(VLOOKUP($D68,'Asset Group  All Assets'!$B$1:$C$500,2,FALSE),(VLOOKUP($D68,'Missing-WSU-POs'!$B$1:$D$500,3,FALSE))),"?")</f>
        <v>P0743508</v>
      </c>
      <c r="AC68" s="31" t="str">
        <f t="shared" si="3"/>
        <v>P0743508</v>
      </c>
      <c r="AD68" s="31" t="str">
        <f t="shared" si="2"/>
        <v/>
      </c>
      <c r="AE68" s="29" t="str">
        <f>IFERROR(IF(VLOOKUP($D68,'Org July 2016 '!$D$1:$Z$500,3,FALSE)=G68,"-","Wrong PO"),"new")</f>
        <v>Wrong PO</v>
      </c>
      <c r="AF68" s="32">
        <f>IF(AE68="wrong PO",(VLOOKUP($D68,'Org July 2016 '!$D$1:$Z$500,3,FALSE)),"")</f>
        <v>0</v>
      </c>
      <c r="AG68" s="29" t="str">
        <f>IFERROR(IF(VLOOKUP($D68,'Org June 2016 '!$D$1:$Z$500,3,FALSE)=G68,"-","Wrong PO"),"new")</f>
        <v>Wrong PO</v>
      </c>
      <c r="AH68" s="32">
        <f>IF(AG68="wrong PO",(VLOOKUP($D68,'Org June 2016 '!$D$1:$Z$500,3,FALSE)),"")</f>
        <v>0</v>
      </c>
      <c r="AI68" s="29" t="str">
        <f>IFERROR(IF(VLOOKUP($D68,'May 2016'!D67:Z566,3,FALSE)=G68,"-","Wrong PO"),"new")</f>
        <v>new</v>
      </c>
      <c r="AJ68" s="32" t="str">
        <f>IF(AI68="wrong PO",(VLOOKUP($D68,'May 2016'!D67:Z566,3,FALSE)),"")</f>
        <v/>
      </c>
      <c r="AK68" s="29" t="str">
        <f>IFERROR(IF(VLOOKUP($D68,'Apr 2016'!$D$1:$Z$500,3,FALSE)=G68,"-","Wrong PO"),"new")</f>
        <v>-</v>
      </c>
      <c r="AL68" s="32" t="str">
        <f>IF(AK68="wrong PO",(VLOOKUP($D68,'Apr 2016'!$D$1:$Z$500,3,FALSE)),"")</f>
        <v/>
      </c>
      <c r="AM68" s="32" t="str">
        <f>IFERROR(IF(VLOOKUP($D68,'Mar 2016'!$D$1:$Z$500,3,FALSE)=G68,"-","Wrong PO"),"new")</f>
        <v>-</v>
      </c>
      <c r="AN68" s="32" t="str">
        <f>IF(AK68="wrong PO",(VLOOKUP($D68,'Mar 2016'!$D$1:$Z$500,3,FALSE)),"")</f>
        <v/>
      </c>
      <c r="AO68" s="32" t="str">
        <f>IFERROR(IF(VLOOKUP($D68,'Feb 2016'!$D$1:$Z$500,3,FALSE)=G68,"-","Wrong PO"),"new")</f>
        <v>-</v>
      </c>
      <c r="AP68" s="32" t="str">
        <f>IF(AK68="wrong PO",(VLOOKUP($D68,'Feb 2016'!$D$1:$Z$500,3,FALSE)),"")</f>
        <v/>
      </c>
      <c r="AQ68" s="29" t="str">
        <f>IFERROR(IF(VLOOKUP($D68,'Jan 2016'!$D$1:$Z$500,3,FALSE)=G68,"-","Wrong PO"),"new")</f>
        <v>-</v>
      </c>
      <c r="AR68" s="32" t="str">
        <f>IF(AQ68="wrong PO",(VLOOKUP($D68,'Jan 2016'!$D$1:$Z$500,3,FALSE)),"")</f>
        <v/>
      </c>
      <c r="AS68" s="29" t="str">
        <f>IFERROR(IF(VLOOKUP($D68,'Dec 2015'!$D$1:$Z$500,3,FALSE)=G68,"-","Wrong PO"),"new")</f>
        <v>-</v>
      </c>
      <c r="AT68" s="32" t="str">
        <f>IF(AS68="wrong PO",(VLOOKUP($D68,'Dec 2015'!$D$1:$Z$500,3,FALSE)),"")</f>
        <v/>
      </c>
      <c r="AU68" s="29" t="str">
        <f>IFERROR(IF(VLOOKUP($D68,'Nov 2015'!$D$1:$Z$500,3,FALSE)=G68,"-","Wrong PO"),"new")</f>
        <v>-</v>
      </c>
      <c r="AV68" s="32" t="str">
        <f>IF(AU68="wrong PO",(VLOOKUP($D68,'Nov 2015'!$D$1:$Z$500,3,FALSE)),"")</f>
        <v/>
      </c>
      <c r="AW68" s="29" t="str">
        <f>IFERROR(IF(VLOOKUP($D68,'Oct 2015'!$D$1:$Z$500,3,FALSE)=G68,"-","Wrong PO"),"new")</f>
        <v>-</v>
      </c>
      <c r="AX68" s="32" t="str">
        <f>IF(AW68="wrong PO",(VLOOKUP($D68,'Oct 2015'!$D$1:$Z$500,3,FALSE)),"")</f>
        <v/>
      </c>
      <c r="AY68" s="29" t="str">
        <f>IFERROR(IF(VLOOKUP($D68,'Sep 2015'!$D$1:$Z$500,3,FALSE)=G68,"-","Wrong PO"),"new")</f>
        <v>new</v>
      </c>
      <c r="AZ68" s="32" t="str">
        <f>IF(AY68="wrong PO",(VLOOKUP($D68,'Sep 2015'!$D$1:$Z$500,3,FALSE)),"")</f>
        <v/>
      </c>
    </row>
    <row r="69" spans="1:52">
      <c r="A69" s="2" t="s">
        <v>841</v>
      </c>
      <c r="B69" s="2" t="s">
        <v>510</v>
      </c>
      <c r="C69" s="2" t="s">
        <v>370</v>
      </c>
      <c r="D69" s="2" t="s">
        <v>236</v>
      </c>
      <c r="E69" s="2" t="s">
        <v>371</v>
      </c>
      <c r="F69" s="2">
        <v>42198</v>
      </c>
      <c r="G69" s="21" t="s">
        <v>154</v>
      </c>
      <c r="H69" s="11" t="s">
        <v>2093</v>
      </c>
      <c r="I69" s="2" t="s">
        <v>28</v>
      </c>
      <c r="J69" s="2" t="s">
        <v>373</v>
      </c>
      <c r="K69" s="2" t="s">
        <v>30</v>
      </c>
      <c r="L69" s="2" t="s">
        <v>31</v>
      </c>
      <c r="M69" s="2" t="s">
        <v>32</v>
      </c>
      <c r="N69" s="4">
        <v>177</v>
      </c>
      <c r="O69" s="4">
        <v>277</v>
      </c>
      <c r="P69" s="4">
        <v>100</v>
      </c>
      <c r="Q69" s="5">
        <v>1.69</v>
      </c>
      <c r="R69" s="4">
        <v>0</v>
      </c>
      <c r="S69" s="4">
        <v>0</v>
      </c>
      <c r="T69" s="4">
        <v>0</v>
      </c>
      <c r="U69" s="5">
        <v>0</v>
      </c>
      <c r="V69" s="5">
        <v>0</v>
      </c>
      <c r="W69" s="14">
        <v>1.69</v>
      </c>
      <c r="X69" s="14">
        <v>0</v>
      </c>
      <c r="Y69" s="14">
        <v>1.69</v>
      </c>
      <c r="Z69" s="4">
        <v>24580</v>
      </c>
      <c r="AA69" s="49" t="str">
        <f>IFERROR(IF(VLOOKUP($D69,'Year-To-Date'!$E$1:$E$322,1,FALSE)=D69,"--","Find"),"Find")</f>
        <v>--</v>
      </c>
      <c r="AB69" s="49" t="str">
        <f>IFERROR(IFERROR(VLOOKUP($D69,'Asset Group  All Assets'!$B$1:$C$500,2,FALSE),(VLOOKUP($D69,'Missing-WSU-POs'!$B$1:$D$500,3,FALSE))),"?")</f>
        <v>P0743508</v>
      </c>
      <c r="AC69" s="31" t="str">
        <f t="shared" si="3"/>
        <v>P0743508</v>
      </c>
      <c r="AD69" s="31" t="str">
        <f t="shared" si="2"/>
        <v/>
      </c>
      <c r="AE69" s="29" t="str">
        <f>IFERROR(IF(VLOOKUP($D69,'Org July 2016 '!$D$1:$Z$500,3,FALSE)=G69,"-","Wrong PO"),"new")</f>
        <v>Wrong PO</v>
      </c>
      <c r="AF69" s="32">
        <f>IF(AE69="wrong PO",(VLOOKUP($D69,'Org July 2016 '!$D$1:$Z$500,3,FALSE)),"")</f>
        <v>0</v>
      </c>
      <c r="AG69" s="29" t="str">
        <f>IFERROR(IF(VLOOKUP($D69,'Org June 2016 '!$D$1:$Z$500,3,FALSE)=G69,"-","Wrong PO"),"new")</f>
        <v>Wrong PO</v>
      </c>
      <c r="AH69" s="32">
        <f>IF(AG69="wrong PO",(VLOOKUP($D69,'Org June 2016 '!$D$1:$Z$500,3,FALSE)),"")</f>
        <v>0</v>
      </c>
      <c r="AI69" s="29" t="str">
        <f>IFERROR(IF(VLOOKUP($D69,'May 2016'!D68:Z567,3,FALSE)=G69,"-","Wrong PO"),"new")</f>
        <v>new</v>
      </c>
      <c r="AJ69" s="32" t="str">
        <f>IF(AI69="wrong PO",(VLOOKUP($D69,'May 2016'!D68:Z567,3,FALSE)),"")</f>
        <v/>
      </c>
      <c r="AK69" s="29" t="str">
        <f>IFERROR(IF(VLOOKUP($D69,'Apr 2016'!$D$1:$Z$500,3,FALSE)=G69,"-","Wrong PO"),"new")</f>
        <v>new</v>
      </c>
      <c r="AL69" s="32" t="str">
        <f>IF(AK69="wrong PO",(VLOOKUP($D69,'Apr 2016'!$D$1:$Z$500,3,FALSE)),"")</f>
        <v/>
      </c>
      <c r="AM69" s="32" t="str">
        <f>IFERROR(IF(VLOOKUP($D69,'Mar 2016'!$D$1:$Z$500,3,FALSE)=G69,"-","Wrong PO"),"new")</f>
        <v>-</v>
      </c>
      <c r="AN69" s="32" t="str">
        <f>IF(AK69="wrong PO",(VLOOKUP($D69,'Mar 2016'!$D$1:$Z$500,3,FALSE)),"")</f>
        <v/>
      </c>
      <c r="AO69" s="32" t="str">
        <f>IFERROR(IF(VLOOKUP($D69,'Feb 2016'!$D$1:$Z$500,3,FALSE)=G69,"-","Wrong PO"),"new")</f>
        <v>-</v>
      </c>
      <c r="AP69" s="32" t="str">
        <f>IF(AK69="wrong PO",(VLOOKUP($D69,'Feb 2016'!$D$1:$Z$500,3,FALSE)),"")</f>
        <v/>
      </c>
      <c r="AQ69" s="29" t="str">
        <f>IFERROR(IF(VLOOKUP($D69,'Jan 2016'!$D$1:$Z$500,3,FALSE)=G69,"-","Wrong PO"),"new")</f>
        <v>-</v>
      </c>
      <c r="AR69" s="32" t="str">
        <f>IF(AQ69="wrong PO",(VLOOKUP($D69,'Jan 2016'!$D$1:$Z$500,3,FALSE)),"")</f>
        <v/>
      </c>
      <c r="AS69" s="29" t="str">
        <f>IFERROR(IF(VLOOKUP($D69,'Dec 2015'!$D$1:$Z$500,3,FALSE)=G69,"-","Wrong PO"),"new")</f>
        <v>-</v>
      </c>
      <c r="AT69" s="32" t="str">
        <f>IF(AS69="wrong PO",(VLOOKUP($D69,'Dec 2015'!$D$1:$Z$500,3,FALSE)),"")</f>
        <v/>
      </c>
      <c r="AU69" s="29" t="str">
        <f>IFERROR(IF(VLOOKUP($D69,'Nov 2015'!$D$1:$Z$500,3,FALSE)=G69,"-","Wrong PO"),"new")</f>
        <v>-</v>
      </c>
      <c r="AV69" s="32" t="str">
        <f>IF(AU69="wrong PO",(VLOOKUP($D69,'Nov 2015'!$D$1:$Z$500,3,FALSE)),"")</f>
        <v/>
      </c>
      <c r="AW69" s="29" t="str">
        <f>IFERROR(IF(VLOOKUP($D69,'Oct 2015'!$D$1:$Z$500,3,FALSE)=G69,"-","Wrong PO"),"new")</f>
        <v>-</v>
      </c>
      <c r="AX69" s="32" t="str">
        <f>IF(AW69="wrong PO",(VLOOKUP($D69,'Oct 2015'!$D$1:$Z$500,3,FALSE)),"")</f>
        <v/>
      </c>
      <c r="AY69" s="29" t="str">
        <f>IFERROR(IF(VLOOKUP($D69,'Sep 2015'!$D$1:$Z$500,3,FALSE)=G69,"-","Wrong PO"),"new")</f>
        <v>new</v>
      </c>
      <c r="AZ69" s="32" t="str">
        <f>IF(AY69="wrong PO",(VLOOKUP($D69,'Sep 2015'!$D$1:$Z$500,3,FALSE)),"")</f>
        <v/>
      </c>
    </row>
    <row r="70" spans="1:52">
      <c r="A70" s="2" t="s">
        <v>841</v>
      </c>
      <c r="B70" s="2" t="s">
        <v>510</v>
      </c>
      <c r="C70" s="2" t="s">
        <v>69</v>
      </c>
      <c r="D70" s="2" t="s">
        <v>259</v>
      </c>
      <c r="E70" s="2" t="s">
        <v>371</v>
      </c>
      <c r="F70" s="2">
        <v>42198</v>
      </c>
      <c r="G70" s="21" t="s">
        <v>154</v>
      </c>
      <c r="H70" s="11" t="s">
        <v>2093</v>
      </c>
      <c r="I70" s="2" t="s">
        <v>28</v>
      </c>
      <c r="J70" s="2" t="s">
        <v>373</v>
      </c>
      <c r="K70" s="2" t="s">
        <v>30</v>
      </c>
      <c r="L70" s="2" t="s">
        <v>31</v>
      </c>
      <c r="M70" s="2" t="s">
        <v>32</v>
      </c>
      <c r="N70" s="4">
        <v>5376</v>
      </c>
      <c r="O70" s="4">
        <v>6218</v>
      </c>
      <c r="P70" s="4">
        <v>842</v>
      </c>
      <c r="Q70" s="5">
        <v>14.229799999999999</v>
      </c>
      <c r="R70" s="4">
        <v>3364</v>
      </c>
      <c r="S70" s="4">
        <v>3889</v>
      </c>
      <c r="T70" s="4">
        <v>525</v>
      </c>
      <c r="U70" s="5">
        <v>31.395</v>
      </c>
      <c r="V70" s="5">
        <v>0</v>
      </c>
      <c r="W70" s="14">
        <v>45.63</v>
      </c>
      <c r="X70" s="14">
        <v>0</v>
      </c>
      <c r="Y70" s="14">
        <v>45.63</v>
      </c>
      <c r="Z70" s="4">
        <v>24580</v>
      </c>
      <c r="AA70" s="49" t="str">
        <f>IFERROR(IF(VLOOKUP($D70,'Year-To-Date'!$E$1:$E$322,1,FALSE)=D70,"--","Find"),"Find")</f>
        <v>--</v>
      </c>
      <c r="AB70" s="49" t="str">
        <f>IFERROR(IFERROR(VLOOKUP($D70,'Asset Group  All Assets'!$B$1:$C$500,2,FALSE),(VLOOKUP($D70,'Missing-WSU-POs'!$B$1:$D$500,3,FALSE))),"?")</f>
        <v>P0743508</v>
      </c>
      <c r="AC70" s="31" t="str">
        <f t="shared" si="3"/>
        <v>P0743508</v>
      </c>
      <c r="AD70" s="31" t="str">
        <f t="shared" si="2"/>
        <v/>
      </c>
      <c r="AE70" s="29" t="str">
        <f>IFERROR(IF(VLOOKUP($D70,'Org July 2016 '!$D$1:$Z$500,3,FALSE)=G70,"-","Wrong PO"),"new")</f>
        <v>Wrong PO</v>
      </c>
      <c r="AF70" s="32">
        <f>IF(AE70="wrong PO",(VLOOKUP($D70,'Org July 2016 '!$D$1:$Z$500,3,FALSE)),"")</f>
        <v>0</v>
      </c>
      <c r="AG70" s="29" t="str">
        <f>IFERROR(IF(VLOOKUP($D70,'Org June 2016 '!$D$1:$Z$500,3,FALSE)=G70,"-","Wrong PO"),"new")</f>
        <v>Wrong PO</v>
      </c>
      <c r="AH70" s="32">
        <f>IF(AG70="wrong PO",(VLOOKUP($D70,'Org June 2016 '!$D$1:$Z$500,3,FALSE)),"")</f>
        <v>0</v>
      </c>
      <c r="AI70" s="29" t="str">
        <f>IFERROR(IF(VLOOKUP($D70,'May 2016'!D69:Z568,3,FALSE)=G70,"-","Wrong PO"),"new")</f>
        <v>new</v>
      </c>
      <c r="AJ70" s="32" t="str">
        <f>IF(AI70="wrong PO",(VLOOKUP($D70,'May 2016'!D69:Z568,3,FALSE)),"")</f>
        <v/>
      </c>
      <c r="AK70" s="29" t="str">
        <f>IFERROR(IF(VLOOKUP($D70,'Apr 2016'!$D$1:$Z$500,3,FALSE)=G70,"-","Wrong PO"),"new")</f>
        <v>-</v>
      </c>
      <c r="AL70" s="32" t="str">
        <f>IF(AK70="wrong PO",(VLOOKUP($D70,'Apr 2016'!$D$1:$Z$500,3,FALSE)),"")</f>
        <v/>
      </c>
      <c r="AM70" s="32" t="str">
        <f>IFERROR(IF(VLOOKUP($D70,'Mar 2016'!$D$1:$Z$500,3,FALSE)=G70,"-","Wrong PO"),"new")</f>
        <v>-</v>
      </c>
      <c r="AN70" s="32" t="str">
        <f>IF(AK70="wrong PO",(VLOOKUP($D70,'Mar 2016'!$D$1:$Z$500,3,FALSE)),"")</f>
        <v/>
      </c>
      <c r="AO70" s="32" t="str">
        <f>IFERROR(IF(VLOOKUP($D70,'Feb 2016'!$D$1:$Z$500,3,FALSE)=G70,"-","Wrong PO"),"new")</f>
        <v>-</v>
      </c>
      <c r="AP70" s="32" t="str">
        <f>IF(AK70="wrong PO",(VLOOKUP($D70,'Feb 2016'!$D$1:$Z$500,3,FALSE)),"")</f>
        <v/>
      </c>
      <c r="AQ70" s="29" t="str">
        <f>IFERROR(IF(VLOOKUP($D70,'Jan 2016'!$D$1:$Z$500,3,FALSE)=G70,"-","Wrong PO"),"new")</f>
        <v>-</v>
      </c>
      <c r="AR70" s="32" t="str">
        <f>IF(AQ70="wrong PO",(VLOOKUP($D70,'Jan 2016'!$D$1:$Z$500,3,FALSE)),"")</f>
        <v/>
      </c>
      <c r="AS70" s="29" t="str">
        <f>IFERROR(IF(VLOOKUP($D70,'Dec 2015'!$D$1:$Z$500,3,FALSE)=G70,"-","Wrong PO"),"new")</f>
        <v>-</v>
      </c>
      <c r="AT70" s="32" t="str">
        <f>IF(AS70="wrong PO",(VLOOKUP($D70,'Dec 2015'!$D$1:$Z$500,3,FALSE)),"")</f>
        <v/>
      </c>
      <c r="AU70" s="29" t="str">
        <f>IFERROR(IF(VLOOKUP($D70,'Nov 2015'!$D$1:$Z$500,3,FALSE)=G70,"-","Wrong PO"),"new")</f>
        <v>-</v>
      </c>
      <c r="AV70" s="32" t="str">
        <f>IF(AU70="wrong PO",(VLOOKUP($D70,'Nov 2015'!$D$1:$Z$500,3,FALSE)),"")</f>
        <v/>
      </c>
      <c r="AW70" s="29" t="str">
        <f>IFERROR(IF(VLOOKUP($D70,'Oct 2015'!$D$1:$Z$500,3,FALSE)=G70,"-","Wrong PO"),"new")</f>
        <v>-</v>
      </c>
      <c r="AX70" s="32" t="str">
        <f>IF(AW70="wrong PO",(VLOOKUP($D70,'Oct 2015'!$D$1:$Z$500,3,FALSE)),"")</f>
        <v/>
      </c>
      <c r="AY70" s="29" t="str">
        <f>IFERROR(IF(VLOOKUP($D70,'Sep 2015'!$D$1:$Z$500,3,FALSE)=G70,"-","Wrong PO"),"new")</f>
        <v>new</v>
      </c>
      <c r="AZ70" s="32" t="str">
        <f>IF(AY70="wrong PO",(VLOOKUP($D70,'Sep 2015'!$D$1:$Z$500,3,FALSE)),"")</f>
        <v/>
      </c>
    </row>
    <row r="71" spans="1:52">
      <c r="A71" s="2" t="s">
        <v>841</v>
      </c>
      <c r="B71" s="2" t="s">
        <v>510</v>
      </c>
      <c r="C71" s="2" t="s">
        <v>419</v>
      </c>
      <c r="D71" s="2" t="s">
        <v>200</v>
      </c>
      <c r="E71" s="2" t="s">
        <v>603</v>
      </c>
      <c r="F71" s="2">
        <v>42424</v>
      </c>
      <c r="G71" s="21" t="s">
        <v>201</v>
      </c>
      <c r="H71" s="11" t="s">
        <v>2092</v>
      </c>
      <c r="I71" s="2" t="s">
        <v>772</v>
      </c>
      <c r="J71" s="2" t="s">
        <v>605</v>
      </c>
      <c r="K71" s="2" t="s">
        <v>394</v>
      </c>
      <c r="L71" s="2" t="s">
        <v>31</v>
      </c>
      <c r="M71" s="2" t="s">
        <v>378</v>
      </c>
      <c r="N71" s="4">
        <v>62847</v>
      </c>
      <c r="O71" s="4">
        <v>70138</v>
      </c>
      <c r="P71" s="4">
        <v>7291</v>
      </c>
      <c r="Q71" s="5">
        <v>35.725900000000003</v>
      </c>
      <c r="R71" s="4">
        <v>0</v>
      </c>
      <c r="S71" s="4">
        <v>0</v>
      </c>
      <c r="T71" s="4">
        <v>0</v>
      </c>
      <c r="U71" s="5">
        <v>0</v>
      </c>
      <c r="V71" s="5">
        <v>0</v>
      </c>
      <c r="W71" s="14">
        <v>35.729999999999997</v>
      </c>
      <c r="X71" s="14">
        <v>0</v>
      </c>
      <c r="Y71" s="14">
        <v>35.729999999999997</v>
      </c>
      <c r="Z71" s="4">
        <v>24580</v>
      </c>
      <c r="AA71" s="49" t="str">
        <f>IFERROR(IF(VLOOKUP($D71,'Year-To-Date'!$E$1:$E$322,1,FALSE)=D71,"--","Find"),"Find")</f>
        <v>--</v>
      </c>
      <c r="AB71" s="49" t="str">
        <f>IFERROR(IFERROR(VLOOKUP($D71,'Asset Group  All Assets'!$B$1:$C$500,2,FALSE),(VLOOKUP($D71,'Missing-WSU-POs'!$B$1:$D$500,3,FALSE))),"?")</f>
        <v>P0744898</v>
      </c>
      <c r="AC71" s="31" t="str">
        <f t="shared" si="3"/>
        <v>P0744898</v>
      </c>
      <c r="AD71" s="31" t="str">
        <f t="shared" si="2"/>
        <v/>
      </c>
      <c r="AE71" s="29" t="str">
        <f>IFERROR(IF(VLOOKUP($D71,'Org July 2016 '!$D$1:$Z$500,3,FALSE)=G71,"-","Wrong PO"),"new")</f>
        <v>Wrong PO</v>
      </c>
      <c r="AF71" s="32">
        <f>IF(AE71="wrong PO",(VLOOKUP($D71,'Org July 2016 '!$D$1:$Z$500,3,FALSE)),"")</f>
        <v>0</v>
      </c>
      <c r="AG71" s="29" t="str">
        <f>IFERROR(IF(VLOOKUP($D71,'Org June 2016 '!$D$1:$Z$500,3,FALSE)=G71,"-","Wrong PO"),"new")</f>
        <v>Wrong PO</v>
      </c>
      <c r="AH71" s="32">
        <f>IF(AG71="wrong PO",(VLOOKUP($D71,'Org June 2016 '!$D$1:$Z$500,3,FALSE)),"")</f>
        <v>0</v>
      </c>
      <c r="AI71" s="29" t="str">
        <f>IFERROR(IF(VLOOKUP($D71,'May 2016'!D70:Z569,3,FALSE)=G71,"-","Wrong PO"),"new")</f>
        <v>new</v>
      </c>
      <c r="AJ71" s="32" t="str">
        <f>IF(AI71="wrong PO",(VLOOKUP($D71,'May 2016'!D70:Z569,3,FALSE)),"")</f>
        <v/>
      </c>
      <c r="AK71" s="29" t="str">
        <f>IFERROR(IF(VLOOKUP($D71,'Apr 2016'!$D$1:$Z$500,3,FALSE)=G71,"-","Wrong PO"),"new")</f>
        <v>-</v>
      </c>
      <c r="AL71" s="32" t="str">
        <f>IF(AK71="wrong PO",(VLOOKUP($D71,'Apr 2016'!$D$1:$Z$500,3,FALSE)),"")</f>
        <v/>
      </c>
      <c r="AM71" s="32" t="str">
        <f>IFERROR(IF(VLOOKUP($D71,'Mar 2016'!$D$1:$Z$500,3,FALSE)=G71,"-","Wrong PO"),"new")</f>
        <v>-</v>
      </c>
      <c r="AN71" s="32" t="str">
        <f>IF(AK71="wrong PO",(VLOOKUP($D71,'Mar 2016'!$D$1:$Z$500,3,FALSE)),"")</f>
        <v/>
      </c>
      <c r="AO71" s="32" t="str">
        <f>IFERROR(IF(VLOOKUP($D71,'Feb 2016'!$D$1:$Z$500,3,FALSE)=G71,"-","Wrong PO"),"new")</f>
        <v>new</v>
      </c>
      <c r="AP71" s="32" t="str">
        <f>IF(AK71="wrong PO",(VLOOKUP($D71,'Feb 2016'!$D$1:$Z$500,3,FALSE)),"")</f>
        <v/>
      </c>
      <c r="AQ71" s="29" t="str">
        <f>IFERROR(IF(VLOOKUP($D71,'Jan 2016'!$D$1:$Z$500,3,FALSE)=G71,"-","Wrong PO"),"new")</f>
        <v>new</v>
      </c>
      <c r="AR71" s="32" t="str">
        <f>IF(AQ71="wrong PO",(VLOOKUP($D71,'Jan 2016'!$D$1:$Z$500,3,FALSE)),"")</f>
        <v/>
      </c>
      <c r="AS71" s="29" t="str">
        <f>IFERROR(IF(VLOOKUP($D71,'Dec 2015'!$D$1:$Z$500,3,FALSE)=G71,"-","Wrong PO"),"new")</f>
        <v>new</v>
      </c>
      <c r="AT71" s="32" t="str">
        <f>IF(AS71="wrong PO",(VLOOKUP($D71,'Dec 2015'!$D$1:$Z$500,3,FALSE)),"")</f>
        <v/>
      </c>
      <c r="AU71" s="29" t="str">
        <f>IFERROR(IF(VLOOKUP($D71,'Nov 2015'!$D$1:$Z$500,3,FALSE)=G71,"-","Wrong PO"),"new")</f>
        <v>new</v>
      </c>
      <c r="AV71" s="32" t="str">
        <f>IF(AU71="wrong PO",(VLOOKUP($D71,'Nov 2015'!$D$1:$Z$500,3,FALSE)),"")</f>
        <v/>
      </c>
      <c r="AW71" s="29" t="str">
        <f>IFERROR(IF(VLOOKUP($D71,'Oct 2015'!$D$1:$Z$500,3,FALSE)=G71,"-","Wrong PO"),"new")</f>
        <v>new</v>
      </c>
      <c r="AX71" s="32" t="str">
        <f>IF(AW71="wrong PO",(VLOOKUP($D71,'Oct 2015'!$D$1:$Z$500,3,FALSE)),"")</f>
        <v/>
      </c>
      <c r="AY71" s="29" t="str">
        <f>IFERROR(IF(VLOOKUP($D71,'Sep 2015'!$D$1:$Z$500,3,FALSE)=G71,"-","Wrong PO"),"new")</f>
        <v>new</v>
      </c>
      <c r="AZ71" s="32" t="str">
        <f>IF(AY71="wrong PO",(VLOOKUP($D71,'Sep 2015'!$D$1:$Z$500,3,FALSE)),"")</f>
        <v/>
      </c>
    </row>
    <row r="72" spans="1:52">
      <c r="A72" s="2" t="s">
        <v>841</v>
      </c>
      <c r="B72" s="2" t="s">
        <v>510</v>
      </c>
      <c r="C72" s="2" t="s">
        <v>69</v>
      </c>
      <c r="D72" s="2" t="s">
        <v>264</v>
      </c>
      <c r="E72" s="2" t="s">
        <v>400</v>
      </c>
      <c r="F72" s="2">
        <v>42248</v>
      </c>
      <c r="G72" s="21" t="s">
        <v>156</v>
      </c>
      <c r="H72" s="11" t="s">
        <v>2091</v>
      </c>
      <c r="I72" s="2" t="s">
        <v>39</v>
      </c>
      <c r="J72" s="2" t="s">
        <v>402</v>
      </c>
      <c r="K72" s="2" t="s">
        <v>30</v>
      </c>
      <c r="L72" s="2" t="s">
        <v>31</v>
      </c>
      <c r="M72" s="2" t="s">
        <v>41</v>
      </c>
      <c r="N72" s="4">
        <v>3940</v>
      </c>
      <c r="O72" s="4">
        <v>4263</v>
      </c>
      <c r="P72" s="4">
        <v>323</v>
      </c>
      <c r="Q72" s="5">
        <v>5.4587000000000003</v>
      </c>
      <c r="R72" s="4">
        <v>3854</v>
      </c>
      <c r="S72" s="4">
        <v>4014</v>
      </c>
      <c r="T72" s="4">
        <v>160</v>
      </c>
      <c r="U72" s="5">
        <v>9.5679999999999996</v>
      </c>
      <c r="V72" s="5">
        <v>0</v>
      </c>
      <c r="W72" s="14">
        <v>15.03</v>
      </c>
      <c r="X72" s="14">
        <v>0</v>
      </c>
      <c r="Y72" s="14">
        <v>15.03</v>
      </c>
      <c r="Z72" s="4">
        <v>24580</v>
      </c>
      <c r="AA72" s="49" t="str">
        <f>IFERROR(IF(VLOOKUP($D72,'Year-To-Date'!$E$1:$E$322,1,FALSE)=D72,"--","Find"),"Find")</f>
        <v>--</v>
      </c>
      <c r="AB72" s="49" t="str">
        <f>IFERROR(IFERROR(VLOOKUP($D72,'Asset Group  All Assets'!$B$1:$C$500,2,FALSE),(VLOOKUP($D72,'Missing-WSU-POs'!$B$1:$D$500,3,FALSE))),"?")</f>
        <v>P0745373</v>
      </c>
      <c r="AC72" s="31" t="str">
        <f t="shared" si="3"/>
        <v>P0745373</v>
      </c>
      <c r="AD72" s="31" t="str">
        <f t="shared" si="2"/>
        <v/>
      </c>
      <c r="AE72" s="29" t="str">
        <f>IFERROR(IF(VLOOKUP($D72,'Org July 2016 '!$D$1:$Z$500,3,FALSE)=G72,"-","Wrong PO"),"new")</f>
        <v>Wrong PO</v>
      </c>
      <c r="AF72" s="32">
        <f>IF(AE72="wrong PO",(VLOOKUP($D72,'Org July 2016 '!$D$1:$Z$500,3,FALSE)),"")</f>
        <v>0</v>
      </c>
      <c r="AG72" s="29" t="str">
        <f>IFERROR(IF(VLOOKUP($D72,'Org June 2016 '!$D$1:$Z$500,3,FALSE)=G72,"-","Wrong PO"),"new")</f>
        <v>Wrong PO</v>
      </c>
      <c r="AH72" s="32">
        <f>IF(AG72="wrong PO",(VLOOKUP($D72,'Org June 2016 '!$D$1:$Z$500,3,FALSE)),"")</f>
        <v>0</v>
      </c>
      <c r="AI72" s="29" t="str">
        <f>IFERROR(IF(VLOOKUP($D72,'May 2016'!D71:Z570,3,FALSE)=G72,"-","Wrong PO"),"new")</f>
        <v>new</v>
      </c>
      <c r="AJ72" s="32" t="str">
        <f>IF(AI72="wrong PO",(VLOOKUP($D72,'May 2016'!D71:Z570,3,FALSE)),"")</f>
        <v/>
      </c>
      <c r="AK72" s="29" t="str">
        <f>IFERROR(IF(VLOOKUP($D72,'Apr 2016'!$D$1:$Z$500,3,FALSE)=G72,"-","Wrong PO"),"new")</f>
        <v>-</v>
      </c>
      <c r="AL72" s="32" t="str">
        <f>IF(AK72="wrong PO",(VLOOKUP($D72,'Apr 2016'!$D$1:$Z$500,3,FALSE)),"")</f>
        <v/>
      </c>
      <c r="AM72" s="32" t="str">
        <f>IFERROR(IF(VLOOKUP($D72,'Mar 2016'!$D$1:$Z$500,3,FALSE)=G72,"-","Wrong PO"),"new")</f>
        <v>-</v>
      </c>
      <c r="AN72" s="32" t="str">
        <f>IF(AK72="wrong PO",(VLOOKUP($D72,'Mar 2016'!$D$1:$Z$500,3,FALSE)),"")</f>
        <v/>
      </c>
      <c r="AO72" s="32" t="str">
        <f>IFERROR(IF(VLOOKUP($D72,'Feb 2016'!$D$1:$Z$500,3,FALSE)=G72,"-","Wrong PO"),"new")</f>
        <v>-</v>
      </c>
      <c r="AP72" s="32" t="str">
        <f>IF(AK72="wrong PO",(VLOOKUP($D72,'Feb 2016'!$D$1:$Z$500,3,FALSE)),"")</f>
        <v/>
      </c>
      <c r="AQ72" s="29" t="str">
        <f>IFERROR(IF(VLOOKUP($D72,'Jan 2016'!$D$1:$Z$500,3,FALSE)=G72,"-","Wrong PO"),"new")</f>
        <v>-</v>
      </c>
      <c r="AR72" s="32" t="str">
        <f>IF(AQ72="wrong PO",(VLOOKUP($D72,'Jan 2016'!$D$1:$Z$500,3,FALSE)),"")</f>
        <v/>
      </c>
      <c r="AS72" s="29" t="str">
        <f>IFERROR(IF(VLOOKUP($D72,'Dec 2015'!$D$1:$Z$500,3,FALSE)=G72,"-","Wrong PO"),"new")</f>
        <v>-</v>
      </c>
      <c r="AT72" s="32" t="str">
        <f>IF(AS72="wrong PO",(VLOOKUP($D72,'Dec 2015'!$D$1:$Z$500,3,FALSE)),"")</f>
        <v/>
      </c>
      <c r="AU72" s="29" t="str">
        <f>IFERROR(IF(VLOOKUP($D72,'Nov 2015'!$D$1:$Z$500,3,FALSE)=G72,"-","Wrong PO"),"new")</f>
        <v>-</v>
      </c>
      <c r="AV72" s="32" t="str">
        <f>IF(AU72="wrong PO",(VLOOKUP($D72,'Nov 2015'!$D$1:$Z$500,3,FALSE)),"")</f>
        <v/>
      </c>
      <c r="AW72" s="29" t="str">
        <f>IFERROR(IF(VLOOKUP($D72,'Oct 2015'!$D$1:$Z$500,3,FALSE)=G72,"-","Wrong PO"),"new")</f>
        <v>-</v>
      </c>
      <c r="AX72" s="32" t="str">
        <f>IF(AW72="wrong PO",(VLOOKUP($D72,'Oct 2015'!$D$1:$Z$500,3,FALSE)),"")</f>
        <v/>
      </c>
      <c r="AY72" s="29" t="str">
        <f>IFERROR(IF(VLOOKUP($D72,'Sep 2015'!$D$1:$Z$500,3,FALSE)=G72,"-","Wrong PO"),"new")</f>
        <v>new</v>
      </c>
      <c r="AZ72" s="32" t="str">
        <f>IF(AY72="wrong PO",(VLOOKUP($D72,'Sep 2015'!$D$1:$Z$500,3,FALSE)),"")</f>
        <v/>
      </c>
    </row>
    <row r="73" spans="1:52">
      <c r="A73" s="2" t="s">
        <v>841</v>
      </c>
      <c r="B73" s="2" t="s">
        <v>510</v>
      </c>
      <c r="C73" s="2" t="s">
        <v>48</v>
      </c>
      <c r="D73" s="2" t="s">
        <v>155</v>
      </c>
      <c r="E73" s="2" t="s">
        <v>400</v>
      </c>
      <c r="F73" s="2">
        <v>42248</v>
      </c>
      <c r="G73" s="21" t="s">
        <v>156</v>
      </c>
      <c r="H73" s="11" t="s">
        <v>2091</v>
      </c>
      <c r="I73" s="2" t="s">
        <v>39</v>
      </c>
      <c r="J73" s="2" t="s">
        <v>402</v>
      </c>
      <c r="K73" s="2" t="s">
        <v>30</v>
      </c>
      <c r="L73" s="2" t="s">
        <v>31</v>
      </c>
      <c r="M73" s="2" t="s">
        <v>41</v>
      </c>
      <c r="N73" s="4">
        <v>583</v>
      </c>
      <c r="O73" s="4">
        <v>687</v>
      </c>
      <c r="P73" s="4">
        <v>104</v>
      </c>
      <c r="Q73" s="5">
        <v>1.7576000000000001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1.76</v>
      </c>
      <c r="X73" s="14">
        <v>0</v>
      </c>
      <c r="Y73" s="14">
        <v>1.76</v>
      </c>
      <c r="Z73" s="4">
        <v>24580</v>
      </c>
      <c r="AA73" s="49" t="str">
        <f>IFERROR(IF(VLOOKUP($D73,'Year-To-Date'!$E$1:$E$322,1,FALSE)=D73,"--","Find"),"Find")</f>
        <v>--</v>
      </c>
      <c r="AB73" s="49" t="str">
        <f>IFERROR(IFERROR(VLOOKUP($D73,'Asset Group  All Assets'!$B$1:$C$500,2,FALSE),(VLOOKUP($D73,'Missing-WSU-POs'!$B$1:$D$500,3,FALSE))),"?")</f>
        <v>P0745373</v>
      </c>
      <c r="AC73" s="31" t="str">
        <f t="shared" si="3"/>
        <v>P0745373</v>
      </c>
      <c r="AD73" s="31" t="str">
        <f t="shared" si="2"/>
        <v/>
      </c>
      <c r="AE73" s="29" t="str">
        <f>IFERROR(IF(VLOOKUP($D73,'Org July 2016 '!$D$1:$Z$500,3,FALSE)=G73,"-","Wrong PO"),"new")</f>
        <v>Wrong PO</v>
      </c>
      <c r="AF73" s="32">
        <f>IF(AE73="wrong PO",(VLOOKUP($D73,'Org July 2016 '!$D$1:$Z$500,3,FALSE)),"")</f>
        <v>0</v>
      </c>
      <c r="AG73" s="29" t="str">
        <f>IFERROR(IF(VLOOKUP($D73,'Org June 2016 '!$D$1:$Z$500,3,FALSE)=G73,"-","Wrong PO"),"new")</f>
        <v>Wrong PO</v>
      </c>
      <c r="AH73" s="32">
        <f>IF(AG73="wrong PO",(VLOOKUP($D73,'Org June 2016 '!$D$1:$Z$500,3,FALSE)),"")</f>
        <v>0</v>
      </c>
      <c r="AI73" s="29" t="str">
        <f>IFERROR(IF(VLOOKUP($D73,'May 2016'!D72:Z571,3,FALSE)=G73,"-","Wrong PO"),"new")</f>
        <v>new</v>
      </c>
      <c r="AJ73" s="32" t="str">
        <f>IF(AI73="wrong PO",(VLOOKUP($D73,'May 2016'!D72:Z571,3,FALSE)),"")</f>
        <v/>
      </c>
      <c r="AK73" s="29" t="str">
        <f>IFERROR(IF(VLOOKUP($D73,'Apr 2016'!$D$1:$Z$500,3,FALSE)=G73,"-","Wrong PO"),"new")</f>
        <v>-</v>
      </c>
      <c r="AL73" s="32" t="str">
        <f>IF(AK73="wrong PO",(VLOOKUP($D73,'Apr 2016'!$D$1:$Z$500,3,FALSE)),"")</f>
        <v/>
      </c>
      <c r="AM73" s="32" t="str">
        <f>IFERROR(IF(VLOOKUP($D73,'Mar 2016'!$D$1:$Z$500,3,FALSE)=G73,"-","Wrong PO"),"new")</f>
        <v>-</v>
      </c>
      <c r="AN73" s="32" t="str">
        <f>IF(AK73="wrong PO",(VLOOKUP($D73,'Mar 2016'!$D$1:$Z$500,3,FALSE)),"")</f>
        <v/>
      </c>
      <c r="AO73" s="32" t="str">
        <f>IFERROR(IF(VLOOKUP($D73,'Feb 2016'!$D$1:$Z$500,3,FALSE)=G73,"-","Wrong PO"),"new")</f>
        <v>-</v>
      </c>
      <c r="AP73" s="32" t="str">
        <f>IF(AK73="wrong PO",(VLOOKUP($D73,'Feb 2016'!$D$1:$Z$500,3,FALSE)),"")</f>
        <v/>
      </c>
      <c r="AQ73" s="29" t="str">
        <f>IFERROR(IF(VLOOKUP($D73,'Jan 2016'!$D$1:$Z$500,3,FALSE)=G73,"-","Wrong PO"),"new")</f>
        <v>-</v>
      </c>
      <c r="AR73" s="32" t="str">
        <f>IF(AQ73="wrong PO",(VLOOKUP($D73,'Jan 2016'!$D$1:$Z$500,3,FALSE)),"")</f>
        <v/>
      </c>
      <c r="AS73" s="29" t="str">
        <f>IFERROR(IF(VLOOKUP($D73,'Dec 2015'!$D$1:$Z$500,3,FALSE)=G73,"-","Wrong PO"),"new")</f>
        <v>-</v>
      </c>
      <c r="AT73" s="32" t="str">
        <f>IF(AS73="wrong PO",(VLOOKUP($D73,'Dec 2015'!$D$1:$Z$500,3,FALSE)),"")</f>
        <v/>
      </c>
      <c r="AU73" s="29" t="str">
        <f>IFERROR(IF(VLOOKUP($D73,'Nov 2015'!$D$1:$Z$500,3,FALSE)=G73,"-","Wrong PO"),"new")</f>
        <v>-</v>
      </c>
      <c r="AV73" s="32" t="str">
        <f>IF(AU73="wrong PO",(VLOOKUP($D73,'Nov 2015'!$D$1:$Z$500,3,FALSE)),"")</f>
        <v/>
      </c>
      <c r="AW73" s="29" t="str">
        <f>IFERROR(IF(VLOOKUP($D73,'Oct 2015'!$D$1:$Z$500,3,FALSE)=G73,"-","Wrong PO"),"new")</f>
        <v>-</v>
      </c>
      <c r="AX73" s="32" t="str">
        <f>IF(AW73="wrong PO",(VLOOKUP($D73,'Oct 2015'!$D$1:$Z$500,3,FALSE)),"")</f>
        <v/>
      </c>
      <c r="AY73" s="29" t="str">
        <f>IFERROR(IF(VLOOKUP($D73,'Sep 2015'!$D$1:$Z$500,3,FALSE)=G73,"-","Wrong PO"),"new")</f>
        <v>new</v>
      </c>
      <c r="AZ73" s="32" t="str">
        <f>IF(AY73="wrong PO",(VLOOKUP($D73,'Sep 2015'!$D$1:$Z$500,3,FALSE)),"")</f>
        <v/>
      </c>
    </row>
    <row r="74" spans="1:52">
      <c r="A74" s="2" t="s">
        <v>841</v>
      </c>
      <c r="B74" s="2" t="s">
        <v>510</v>
      </c>
      <c r="C74" s="2" t="s">
        <v>76</v>
      </c>
      <c r="D74" s="2" t="s">
        <v>78</v>
      </c>
      <c r="E74" s="2" t="s">
        <v>67</v>
      </c>
      <c r="F74" s="2">
        <v>42192</v>
      </c>
      <c r="G74" s="21" t="s">
        <v>298</v>
      </c>
      <c r="H74" s="11" t="s">
        <v>2090</v>
      </c>
      <c r="I74" s="2" t="s">
        <v>28</v>
      </c>
      <c r="J74" s="2" t="s">
        <v>68</v>
      </c>
      <c r="K74" s="2" t="s">
        <v>30</v>
      </c>
      <c r="L74" s="2" t="s">
        <v>31</v>
      </c>
      <c r="M74" s="2" t="s">
        <v>32</v>
      </c>
      <c r="N74" s="4">
        <v>69670</v>
      </c>
      <c r="O74" s="4">
        <v>74594</v>
      </c>
      <c r="P74" s="4">
        <v>4924</v>
      </c>
      <c r="Q74" s="5">
        <v>83.215599999999995</v>
      </c>
      <c r="R74" s="4">
        <v>33194</v>
      </c>
      <c r="S74" s="4">
        <v>35705</v>
      </c>
      <c r="T74" s="4">
        <v>2511</v>
      </c>
      <c r="U74" s="5">
        <v>150.15780000000001</v>
      </c>
      <c r="V74" s="5">
        <v>0</v>
      </c>
      <c r="W74" s="14">
        <v>233.38</v>
      </c>
      <c r="X74" s="14">
        <v>0</v>
      </c>
      <c r="Y74" s="14">
        <v>233.38</v>
      </c>
      <c r="Z74" s="4">
        <v>24580</v>
      </c>
      <c r="AA74" s="49" t="str">
        <f>IFERROR(IF(VLOOKUP($D74,'Year-To-Date'!$E$1:$E$322,1,FALSE)=D74,"--","Find"),"Find")</f>
        <v>--</v>
      </c>
      <c r="AB74" s="49" t="str">
        <f>IFERROR(IFERROR(VLOOKUP($D74,'Asset Group  All Assets'!$B$1:$C$500,2,FALSE),(VLOOKUP($D74,'Missing-WSU-POs'!$B$1:$D$500,3,FALSE))),"?")</f>
        <v>P0747726</v>
      </c>
      <c r="AC74" s="31" t="str">
        <f t="shared" si="3"/>
        <v>P0747726</v>
      </c>
      <c r="AD74" s="31" t="str">
        <f t="shared" si="2"/>
        <v/>
      </c>
      <c r="AE74" s="29" t="str">
        <f>IFERROR(IF(VLOOKUP($D74,'Org July 2016 '!$D$1:$Z$500,3,FALSE)=G74,"-","Wrong PO"),"new")</f>
        <v>Wrong PO</v>
      </c>
      <c r="AF74" s="32">
        <f>IF(AE74="wrong PO",(VLOOKUP($D74,'Org July 2016 '!$D$1:$Z$500,3,FALSE)),"")</f>
        <v>0</v>
      </c>
      <c r="AG74" s="29" t="str">
        <f>IFERROR(IF(VLOOKUP($D74,'Org June 2016 '!$D$1:$Z$500,3,FALSE)=G74,"-","Wrong PO"),"new")</f>
        <v>Wrong PO</v>
      </c>
      <c r="AH74" s="32">
        <f>IF(AG74="wrong PO",(VLOOKUP($D74,'Org June 2016 '!$D$1:$Z$500,3,FALSE)),"")</f>
        <v>0</v>
      </c>
      <c r="AI74" s="29" t="str">
        <f>IFERROR(IF(VLOOKUP($D74,'May 2016'!D73:Z572,3,FALSE)=G74,"-","Wrong PO"),"new")</f>
        <v>new</v>
      </c>
      <c r="AJ74" s="32" t="str">
        <f>IF(AI74="wrong PO",(VLOOKUP($D74,'May 2016'!D73:Z572,3,FALSE)),"")</f>
        <v/>
      </c>
      <c r="AK74" s="29" t="str">
        <f>IFERROR(IF(VLOOKUP($D74,'Apr 2016'!$D$1:$Z$500,3,FALSE)=G74,"-","Wrong PO"),"new")</f>
        <v>-</v>
      </c>
      <c r="AL74" s="32" t="str">
        <f>IF(AK74="wrong PO",(VLOOKUP($D74,'Apr 2016'!$D$1:$Z$500,3,FALSE)),"")</f>
        <v/>
      </c>
      <c r="AM74" s="32" t="str">
        <f>IFERROR(IF(VLOOKUP($D74,'Mar 2016'!$D$1:$Z$500,3,FALSE)=G74,"-","Wrong PO"),"new")</f>
        <v>-</v>
      </c>
      <c r="AN74" s="32" t="str">
        <f>IF(AK74="wrong PO",(VLOOKUP($D74,'Mar 2016'!$D$1:$Z$500,3,FALSE)),"")</f>
        <v/>
      </c>
      <c r="AO74" s="32" t="str">
        <f>IFERROR(IF(VLOOKUP($D74,'Feb 2016'!$D$1:$Z$500,3,FALSE)=G74,"-","Wrong PO"),"new")</f>
        <v>-</v>
      </c>
      <c r="AP74" s="32" t="str">
        <f>IF(AK74="wrong PO",(VLOOKUP($D74,'Feb 2016'!$D$1:$Z$500,3,FALSE)),"")</f>
        <v/>
      </c>
      <c r="AQ74" s="29" t="str">
        <f>IFERROR(IF(VLOOKUP($D74,'Jan 2016'!$D$1:$Z$500,3,FALSE)=G74,"-","Wrong PO"),"new")</f>
        <v>-</v>
      </c>
      <c r="AR74" s="32" t="str">
        <f>IF(AQ74="wrong PO",(VLOOKUP($D74,'Jan 2016'!$D$1:$Z$500,3,FALSE)),"")</f>
        <v/>
      </c>
      <c r="AS74" s="29" t="str">
        <f>IFERROR(IF(VLOOKUP($D74,'Dec 2015'!$D$1:$Z$500,3,FALSE)=G74,"-","Wrong PO"),"new")</f>
        <v>-</v>
      </c>
      <c r="AT74" s="32" t="str">
        <f>IF(AS74="wrong PO",(VLOOKUP($D74,'Dec 2015'!$D$1:$Z$500,3,FALSE)),"")</f>
        <v/>
      </c>
      <c r="AU74" s="29" t="str">
        <f>IFERROR(IF(VLOOKUP($D74,'Nov 2015'!$D$1:$Z$500,3,FALSE)=G74,"-","Wrong PO"),"new")</f>
        <v>-</v>
      </c>
      <c r="AV74" s="32" t="str">
        <f>IF(AU74="wrong PO",(VLOOKUP($D74,'Nov 2015'!$D$1:$Z$500,3,FALSE)),"")</f>
        <v/>
      </c>
      <c r="AW74" s="29" t="str">
        <f>IFERROR(IF(VLOOKUP($D74,'Oct 2015'!$D$1:$Z$500,3,FALSE)=G74,"-","Wrong PO"),"new")</f>
        <v>-</v>
      </c>
      <c r="AX74" s="32" t="str">
        <f>IF(AW74="wrong PO",(VLOOKUP($D74,'Oct 2015'!$D$1:$Z$500,3,FALSE)),"")</f>
        <v/>
      </c>
      <c r="AY74" s="29" t="str">
        <f>IFERROR(IF(VLOOKUP($D74,'Sep 2015'!$D$1:$Z$500,3,FALSE)=G74,"-","Wrong PO"),"new")</f>
        <v>-</v>
      </c>
      <c r="AZ74" s="32" t="str">
        <f>IF(AY74="wrong PO",(VLOOKUP($D74,'Sep 2015'!$D$1:$Z$500,3,FALSE)),"")</f>
        <v/>
      </c>
    </row>
    <row r="75" spans="1:52">
      <c r="A75" s="2" t="s">
        <v>841</v>
      </c>
      <c r="B75" s="2" t="s">
        <v>510</v>
      </c>
      <c r="C75" s="2" t="s">
        <v>395</v>
      </c>
      <c r="D75" s="2" t="s">
        <v>486</v>
      </c>
      <c r="E75" s="2" t="s">
        <v>421</v>
      </c>
      <c r="F75" s="2">
        <v>42158</v>
      </c>
      <c r="G75" s="21" t="s">
        <v>133</v>
      </c>
      <c r="H75" s="11" t="s">
        <v>2089</v>
      </c>
      <c r="I75" s="2" t="s">
        <v>28</v>
      </c>
      <c r="J75" s="2" t="s">
        <v>423</v>
      </c>
      <c r="K75" s="2" t="s">
        <v>30</v>
      </c>
      <c r="L75" s="2" t="s">
        <v>31</v>
      </c>
      <c r="M75" s="2" t="s">
        <v>32</v>
      </c>
      <c r="N75" s="4">
        <v>4702</v>
      </c>
      <c r="O75" s="4">
        <v>5334</v>
      </c>
      <c r="P75" s="4">
        <v>632</v>
      </c>
      <c r="Q75" s="5">
        <v>10.6808</v>
      </c>
      <c r="R75" s="4">
        <v>9364</v>
      </c>
      <c r="S75" s="4">
        <v>10600</v>
      </c>
      <c r="T75" s="4">
        <v>1236</v>
      </c>
      <c r="U75" s="5">
        <v>222.48</v>
      </c>
      <c r="V75" s="5">
        <v>0</v>
      </c>
      <c r="W75" s="14">
        <v>233.16</v>
      </c>
      <c r="X75" s="14">
        <v>0</v>
      </c>
      <c r="Y75" s="14">
        <v>233.16</v>
      </c>
      <c r="Z75" s="4">
        <v>24580</v>
      </c>
      <c r="AA75" s="49" t="str">
        <f>IFERROR(IF(VLOOKUP($D75,'Year-To-Date'!$E$1:$E$322,1,FALSE)=D75,"--","Find"),"Find")</f>
        <v>--</v>
      </c>
      <c r="AB75" s="49" t="str">
        <f>IFERROR(IFERROR(VLOOKUP($D75,'Asset Group  All Assets'!$B$1:$C$500,2,FALSE),(VLOOKUP($D75,'Missing-WSU-POs'!$B$1:$D$500,3,FALSE))),"?")</f>
        <v>P0751628</v>
      </c>
      <c r="AC75" s="31" t="str">
        <f t="shared" si="3"/>
        <v>P0751628</v>
      </c>
      <c r="AD75" s="31" t="str">
        <f t="shared" si="2"/>
        <v/>
      </c>
      <c r="AE75" s="29" t="str">
        <f>IFERROR(IF(VLOOKUP($D75,'Org July 2016 '!$D$1:$Z$500,3,FALSE)=G75,"-","Wrong PO"),"new")</f>
        <v>new</v>
      </c>
      <c r="AF75" s="32" t="str">
        <f>IF(AE75="wrong PO",(VLOOKUP($D75,'Org July 2016 '!$D$1:$Z$500,3,FALSE)),"")</f>
        <v/>
      </c>
      <c r="AG75" s="29" t="str">
        <f>IFERROR(IF(VLOOKUP($D75,'Org June 2016 '!$D$1:$Z$500,3,FALSE)=G75,"-","Wrong PO"),"new")</f>
        <v>new</v>
      </c>
      <c r="AH75" s="32" t="str">
        <f>IF(AG75="wrong PO",(VLOOKUP($D75,'Org June 2016 '!$D$1:$Z$500,3,FALSE)),"")</f>
        <v/>
      </c>
      <c r="AI75" s="29" t="str">
        <f>IFERROR(IF(VLOOKUP($D75,'May 2016'!D74:Z573,3,FALSE)=G75,"-","Wrong PO"),"new")</f>
        <v>new</v>
      </c>
      <c r="AJ75" s="32" t="str">
        <f>IF(AI75="wrong PO",(VLOOKUP($D75,'May 2016'!D74:Z573,3,FALSE)),"")</f>
        <v/>
      </c>
      <c r="AK75" s="29" t="str">
        <f>IFERROR(IF(VLOOKUP($D75,'Apr 2016'!$D$1:$Z$500,3,FALSE)=G75,"-","Wrong PO"),"new")</f>
        <v>-</v>
      </c>
      <c r="AL75" s="32" t="str">
        <f>IF(AK75="wrong PO",(VLOOKUP($D75,'Apr 2016'!$D$1:$Z$500,3,FALSE)),"")</f>
        <v/>
      </c>
      <c r="AM75" s="32" t="str">
        <f>IFERROR(IF(VLOOKUP($D75,'Mar 2016'!$D$1:$Z$500,3,FALSE)=G75,"-","Wrong PO"),"new")</f>
        <v>-</v>
      </c>
      <c r="AN75" s="32" t="str">
        <f>IF(AK75="wrong PO",(VLOOKUP($D75,'Mar 2016'!$D$1:$Z$500,3,FALSE)),"")</f>
        <v/>
      </c>
      <c r="AO75" s="32" t="str">
        <f>IFERROR(IF(VLOOKUP($D75,'Feb 2016'!$D$1:$Z$500,3,FALSE)=G75,"-","Wrong PO"),"new")</f>
        <v>-</v>
      </c>
      <c r="AP75" s="32" t="str">
        <f>IF(AK75="wrong PO",(VLOOKUP($D75,'Feb 2016'!$D$1:$Z$500,3,FALSE)),"")</f>
        <v/>
      </c>
      <c r="AQ75" s="29" t="str">
        <f>IFERROR(IF(VLOOKUP($D75,'Jan 2016'!$D$1:$Z$500,3,FALSE)=G75,"-","Wrong PO"),"new")</f>
        <v>Wrong PO</v>
      </c>
      <c r="AR75" s="32" t="str">
        <f>IF(AQ75="wrong PO",(VLOOKUP($D75,'Jan 2016'!$D$1:$Z$500,3,FALSE)),"")</f>
        <v>P0765965</v>
      </c>
      <c r="AS75" s="29" t="str">
        <f>IFERROR(IF(VLOOKUP($D75,'Dec 2015'!$D$1:$Z$500,3,FALSE)=G75,"-","Wrong PO"),"new")</f>
        <v>new</v>
      </c>
      <c r="AT75" s="32" t="str">
        <f>IF(AS75="wrong PO",(VLOOKUP($D75,'Dec 2015'!$D$1:$Z$500,3,FALSE)),"")</f>
        <v/>
      </c>
      <c r="AU75" s="29" t="str">
        <f>IFERROR(IF(VLOOKUP($D75,'Nov 2015'!$D$1:$Z$500,3,FALSE)=G75,"-","Wrong PO"),"new")</f>
        <v>Wrong PO</v>
      </c>
      <c r="AV75" s="32">
        <f>IF(AU75="wrong PO",(VLOOKUP($D75,'Nov 2015'!$D$1:$Z$500,3,FALSE)),"")</f>
        <v>0</v>
      </c>
      <c r="AW75" s="29" t="str">
        <f>IFERROR(IF(VLOOKUP($D75,'Oct 2015'!$D$1:$Z$500,3,FALSE)=G75,"-","Wrong PO"),"new")</f>
        <v>new</v>
      </c>
      <c r="AX75" s="32" t="str">
        <f>IF(AW75="wrong PO",(VLOOKUP($D75,'Oct 2015'!$D$1:$Z$500,3,FALSE)),"")</f>
        <v/>
      </c>
      <c r="AY75" s="29" t="str">
        <f>IFERROR(IF(VLOOKUP($D75,'Sep 2015'!$D$1:$Z$500,3,FALSE)=G75,"-","Wrong PO"),"new")</f>
        <v>new</v>
      </c>
      <c r="AZ75" s="32" t="str">
        <f>IF(AY75="wrong PO",(VLOOKUP($D75,'Sep 2015'!$D$1:$Z$500,3,FALSE)),"")</f>
        <v/>
      </c>
    </row>
    <row r="76" spans="1:52">
      <c r="A76" s="2" t="s">
        <v>841</v>
      </c>
      <c r="B76" s="2" t="s">
        <v>510</v>
      </c>
      <c r="C76" s="2" t="s">
        <v>25</v>
      </c>
      <c r="D76" s="2" t="s">
        <v>132</v>
      </c>
      <c r="E76" s="2" t="s">
        <v>527</v>
      </c>
      <c r="F76" s="2">
        <v>42389</v>
      </c>
      <c r="G76" s="21" t="s">
        <v>133</v>
      </c>
      <c r="H76" s="11" t="s">
        <v>2089</v>
      </c>
      <c r="I76" s="2" t="s">
        <v>39</v>
      </c>
      <c r="J76" s="2" t="s">
        <v>528</v>
      </c>
      <c r="K76" s="2" t="s">
        <v>30</v>
      </c>
      <c r="L76" s="2" t="s">
        <v>31</v>
      </c>
      <c r="M76" s="2" t="s">
        <v>32</v>
      </c>
      <c r="N76" s="4">
        <v>17438</v>
      </c>
      <c r="O76" s="4">
        <v>19327</v>
      </c>
      <c r="P76" s="4">
        <v>1889</v>
      </c>
      <c r="Q76" s="5">
        <v>31.924099999999999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31.92</v>
      </c>
      <c r="X76" s="14">
        <v>0</v>
      </c>
      <c r="Y76" s="14">
        <v>31.92</v>
      </c>
      <c r="Z76" s="4">
        <v>24580</v>
      </c>
      <c r="AA76" s="49" t="str">
        <f>IFERROR(IF(VLOOKUP($D76,'Year-To-Date'!$E$1:$E$322,1,FALSE)=D76,"--","Find"),"Find")</f>
        <v>--</v>
      </c>
      <c r="AB76" s="49" t="str">
        <f>IFERROR(IFERROR(VLOOKUP($D76,'Asset Group  All Assets'!$B$1:$C$500,2,FALSE),(VLOOKUP($D76,'Missing-WSU-POs'!$B$1:$D$500,3,FALSE))),"?")</f>
        <v>P0751628</v>
      </c>
      <c r="AC76" s="31" t="str">
        <f t="shared" si="3"/>
        <v>P0751628</v>
      </c>
      <c r="AD76" s="31" t="str">
        <f t="shared" si="2"/>
        <v/>
      </c>
      <c r="AE76" s="29" t="str">
        <f>IFERROR(IF(VLOOKUP($D76,'Org July 2016 '!$D$1:$Z$500,3,FALSE)=G76,"-","Wrong PO"),"new")</f>
        <v>Wrong PO</v>
      </c>
      <c r="AF76" s="32">
        <f>IF(AE76="wrong PO",(VLOOKUP($D76,'Org July 2016 '!$D$1:$Z$500,3,FALSE)),"")</f>
        <v>0</v>
      </c>
      <c r="AG76" s="29" t="str">
        <f>IFERROR(IF(VLOOKUP($D76,'Org June 2016 '!$D$1:$Z$500,3,FALSE)=G76,"-","Wrong PO"),"new")</f>
        <v>Wrong PO</v>
      </c>
      <c r="AH76" s="32">
        <f>IF(AG76="wrong PO",(VLOOKUP($D76,'Org June 2016 '!$D$1:$Z$500,3,FALSE)),"")</f>
        <v>0</v>
      </c>
      <c r="AI76" s="29" t="str">
        <f>IFERROR(IF(VLOOKUP($D76,'May 2016'!D75:Z574,3,FALSE)=G76,"-","Wrong PO"),"new")</f>
        <v>new</v>
      </c>
      <c r="AJ76" s="32" t="str">
        <f>IF(AI76="wrong PO",(VLOOKUP($D76,'May 2016'!D75:Z574,3,FALSE)),"")</f>
        <v/>
      </c>
      <c r="AK76" s="29" t="str">
        <f>IFERROR(IF(VLOOKUP($D76,'Apr 2016'!$D$1:$Z$500,3,FALSE)=G76,"-","Wrong PO"),"new")</f>
        <v>-</v>
      </c>
      <c r="AL76" s="32" t="str">
        <f>IF(AK76="wrong PO",(VLOOKUP($D76,'Apr 2016'!$D$1:$Z$500,3,FALSE)),"")</f>
        <v/>
      </c>
      <c r="AM76" s="32" t="str">
        <f>IFERROR(IF(VLOOKUP($D76,'Mar 2016'!$D$1:$Z$500,3,FALSE)=G76,"-","Wrong PO"),"new")</f>
        <v>-</v>
      </c>
      <c r="AN76" s="32" t="str">
        <f>IF(AK76="wrong PO",(VLOOKUP($D76,'Mar 2016'!$D$1:$Z$500,3,FALSE)),"")</f>
        <v/>
      </c>
      <c r="AO76" s="32" t="str">
        <f>IFERROR(IF(VLOOKUP($D76,'Feb 2016'!$D$1:$Z$500,3,FALSE)=G76,"-","Wrong PO"),"new")</f>
        <v>-</v>
      </c>
      <c r="AP76" s="32" t="str">
        <f>IF(AK76="wrong PO",(VLOOKUP($D76,'Feb 2016'!$D$1:$Z$500,3,FALSE)),"")</f>
        <v/>
      </c>
      <c r="AQ76" s="29" t="str">
        <f>IFERROR(IF(VLOOKUP($D76,'Jan 2016'!$D$1:$Z$500,3,FALSE)=G76,"-","Wrong PO"),"new")</f>
        <v>-</v>
      </c>
      <c r="AR76" s="32" t="str">
        <f>IF(AQ76="wrong PO",(VLOOKUP($D76,'Jan 2016'!$D$1:$Z$500,3,FALSE)),"")</f>
        <v/>
      </c>
      <c r="AS76" s="29" t="str">
        <f>IFERROR(IF(VLOOKUP($D76,'Dec 2015'!$D$1:$Z$500,3,FALSE)=G76,"-","Wrong PO"),"new")</f>
        <v>new</v>
      </c>
      <c r="AT76" s="32" t="str">
        <f>IF(AS76="wrong PO",(VLOOKUP($D76,'Dec 2015'!$D$1:$Z$500,3,FALSE)),"")</f>
        <v/>
      </c>
      <c r="AU76" s="29" t="str">
        <f>IFERROR(IF(VLOOKUP($D76,'Nov 2015'!$D$1:$Z$500,3,FALSE)=G76,"-","Wrong PO"),"new")</f>
        <v>new</v>
      </c>
      <c r="AV76" s="32" t="str">
        <f>IF(AU76="wrong PO",(VLOOKUP($D76,'Nov 2015'!$D$1:$Z$500,3,FALSE)),"")</f>
        <v/>
      </c>
      <c r="AW76" s="29" t="str">
        <f>IFERROR(IF(VLOOKUP($D76,'Oct 2015'!$D$1:$Z$500,3,FALSE)=G76,"-","Wrong PO"),"new")</f>
        <v>new</v>
      </c>
      <c r="AX76" s="32" t="str">
        <f>IF(AW76="wrong PO",(VLOOKUP($D76,'Oct 2015'!$D$1:$Z$500,3,FALSE)),"")</f>
        <v/>
      </c>
      <c r="AY76" s="29" t="str">
        <f>IFERROR(IF(VLOOKUP($D76,'Sep 2015'!$D$1:$Z$500,3,FALSE)=G76,"-","Wrong PO"),"new")</f>
        <v>new</v>
      </c>
      <c r="AZ76" s="32" t="str">
        <f>IF(AY76="wrong PO",(VLOOKUP($D76,'Sep 2015'!$D$1:$Z$500,3,FALSE)),"")</f>
        <v/>
      </c>
    </row>
    <row r="77" spans="1:52">
      <c r="A77" s="2" t="s">
        <v>841</v>
      </c>
      <c r="B77" s="2" t="s">
        <v>510</v>
      </c>
      <c r="C77" s="2" t="s">
        <v>25</v>
      </c>
      <c r="D77" s="2" t="s">
        <v>42</v>
      </c>
      <c r="E77" s="2" t="s">
        <v>43</v>
      </c>
      <c r="F77" s="2">
        <v>42181</v>
      </c>
      <c r="G77" s="21" t="s">
        <v>114</v>
      </c>
      <c r="H77" s="11" t="s">
        <v>2088</v>
      </c>
      <c r="I77" s="2" t="s">
        <v>28</v>
      </c>
      <c r="J77" s="2" t="s">
        <v>44</v>
      </c>
      <c r="K77" s="2" t="s">
        <v>30</v>
      </c>
      <c r="L77" s="2" t="s">
        <v>31</v>
      </c>
      <c r="M77" s="2" t="s">
        <v>32</v>
      </c>
      <c r="N77" s="4">
        <v>19472</v>
      </c>
      <c r="O77" s="4">
        <v>20638</v>
      </c>
      <c r="P77" s="4">
        <v>1166</v>
      </c>
      <c r="Q77" s="5">
        <v>19.705400000000001</v>
      </c>
      <c r="R77" s="4">
        <v>0</v>
      </c>
      <c r="S77" s="4">
        <v>0</v>
      </c>
      <c r="T77" s="4">
        <v>0</v>
      </c>
      <c r="U77" s="5">
        <v>0</v>
      </c>
      <c r="V77" s="5">
        <v>0</v>
      </c>
      <c r="W77" s="14">
        <v>19.71</v>
      </c>
      <c r="X77" s="14">
        <v>0</v>
      </c>
      <c r="Y77" s="14">
        <v>19.71</v>
      </c>
      <c r="Z77" s="4">
        <v>24580</v>
      </c>
      <c r="AA77" s="49" t="str">
        <f>IFERROR(IF(VLOOKUP($D77,'Year-To-Date'!$E$1:$E$322,1,FALSE)=D77,"--","Find"),"Find")</f>
        <v>--</v>
      </c>
      <c r="AB77" s="49" t="str">
        <f>IFERROR(IFERROR(VLOOKUP($D77,'Asset Group  All Assets'!$B$1:$C$500,2,FALSE),(VLOOKUP($D77,'Missing-WSU-POs'!$B$1:$D$500,3,FALSE))),"?")</f>
        <v>P0752725</v>
      </c>
      <c r="AC77" s="31" t="str">
        <f t="shared" si="3"/>
        <v>P0752725</v>
      </c>
      <c r="AD77" s="31" t="str">
        <f t="shared" si="2"/>
        <v/>
      </c>
      <c r="AE77" s="29" t="str">
        <f>IFERROR(IF(VLOOKUP($D77,'Org July 2016 '!$D$1:$Z$500,3,FALSE)=G77,"-","Wrong PO"),"new")</f>
        <v>Wrong PO</v>
      </c>
      <c r="AF77" s="32">
        <f>IF(AE77="wrong PO",(VLOOKUP($D77,'Org July 2016 '!$D$1:$Z$500,3,FALSE)),"")</f>
        <v>0</v>
      </c>
      <c r="AG77" s="29" t="str">
        <f>IFERROR(IF(VLOOKUP($D77,'Org June 2016 '!$D$1:$Z$500,3,FALSE)=G77,"-","Wrong PO"),"new")</f>
        <v>Wrong PO</v>
      </c>
      <c r="AH77" s="32">
        <f>IF(AG77="wrong PO",(VLOOKUP($D77,'Org June 2016 '!$D$1:$Z$500,3,FALSE)),"")</f>
        <v>0</v>
      </c>
      <c r="AI77" s="29" t="str">
        <f>IFERROR(IF(VLOOKUP($D77,'May 2016'!D76:Z575,3,FALSE)=G77,"-","Wrong PO"),"new")</f>
        <v>new</v>
      </c>
      <c r="AJ77" s="32" t="str">
        <f>IF(AI77="wrong PO",(VLOOKUP($D77,'May 2016'!D76:Z575,3,FALSE)),"")</f>
        <v/>
      </c>
      <c r="AK77" s="29" t="str">
        <f>IFERROR(IF(VLOOKUP($D77,'Apr 2016'!$D$1:$Z$500,3,FALSE)=G77,"-","Wrong PO"),"new")</f>
        <v>new</v>
      </c>
      <c r="AL77" s="32" t="str">
        <f>IF(AK77="wrong PO",(VLOOKUP($D77,'Apr 2016'!$D$1:$Z$500,3,FALSE)),"")</f>
        <v/>
      </c>
      <c r="AM77" s="32" t="str">
        <f>IFERROR(IF(VLOOKUP($D77,'Mar 2016'!$D$1:$Z$500,3,FALSE)=G77,"-","Wrong PO"),"new")</f>
        <v>-</v>
      </c>
      <c r="AN77" s="32" t="str">
        <f>IF(AK77="wrong PO",(VLOOKUP($D77,'Mar 2016'!$D$1:$Z$500,3,FALSE)),"")</f>
        <v/>
      </c>
      <c r="AO77" s="32" t="str">
        <f>IFERROR(IF(VLOOKUP($D77,'Feb 2016'!$D$1:$Z$500,3,FALSE)=G77,"-","Wrong PO"),"new")</f>
        <v>-</v>
      </c>
      <c r="AP77" s="32" t="str">
        <f>IF(AK77="wrong PO",(VLOOKUP($D77,'Feb 2016'!$D$1:$Z$500,3,FALSE)),"")</f>
        <v/>
      </c>
      <c r="AQ77" s="29" t="str">
        <f>IFERROR(IF(VLOOKUP($D77,'Jan 2016'!$D$1:$Z$500,3,FALSE)=G77,"-","Wrong PO"),"new")</f>
        <v>-</v>
      </c>
      <c r="AR77" s="32" t="str">
        <f>IF(AQ77="wrong PO",(VLOOKUP($D77,'Jan 2016'!$D$1:$Z$500,3,FALSE)),"")</f>
        <v/>
      </c>
      <c r="AS77" s="29" t="str">
        <f>IFERROR(IF(VLOOKUP($D77,'Dec 2015'!$D$1:$Z$500,3,FALSE)=G77,"-","Wrong PO"),"new")</f>
        <v>-</v>
      </c>
      <c r="AT77" s="32" t="str">
        <f>IF(AS77="wrong PO",(VLOOKUP($D77,'Dec 2015'!$D$1:$Z$500,3,FALSE)),"")</f>
        <v/>
      </c>
      <c r="AU77" s="29" t="str">
        <f>IFERROR(IF(VLOOKUP($D77,'Nov 2015'!$D$1:$Z$500,3,FALSE)=G77,"-","Wrong PO"),"new")</f>
        <v>-</v>
      </c>
      <c r="AV77" s="32" t="str">
        <f>IF(AU77="wrong PO",(VLOOKUP($D77,'Nov 2015'!$D$1:$Z$500,3,FALSE)),"")</f>
        <v/>
      </c>
      <c r="AW77" s="29" t="str">
        <f>IFERROR(IF(VLOOKUP($D77,'Oct 2015'!$D$1:$Z$500,3,FALSE)=G77,"-","Wrong PO"),"new")</f>
        <v>-</v>
      </c>
      <c r="AX77" s="32" t="str">
        <f>IF(AW77="wrong PO",(VLOOKUP($D77,'Oct 2015'!$D$1:$Z$500,3,FALSE)),"")</f>
        <v/>
      </c>
      <c r="AY77" s="29" t="str">
        <f>IFERROR(IF(VLOOKUP($D77,'Sep 2015'!$D$1:$Z$500,3,FALSE)=G77,"-","Wrong PO"),"new")</f>
        <v>-</v>
      </c>
      <c r="AZ77" s="32" t="str">
        <f>IF(AY77="wrong PO",(VLOOKUP($D77,'Sep 2015'!$D$1:$Z$500,3,FALSE)),"")</f>
        <v/>
      </c>
    </row>
    <row r="78" spans="1:52">
      <c r="A78" s="2" t="s">
        <v>841</v>
      </c>
      <c r="B78" s="2" t="s">
        <v>510</v>
      </c>
      <c r="C78" s="2" t="s">
        <v>76</v>
      </c>
      <c r="D78" s="2" t="s">
        <v>339</v>
      </c>
      <c r="E78" s="2" t="s">
        <v>610</v>
      </c>
      <c r="F78" s="2">
        <v>42425</v>
      </c>
      <c r="G78" s="21" t="s">
        <v>340</v>
      </c>
      <c r="H78" s="11" t="s">
        <v>2087</v>
      </c>
      <c r="I78" s="2" t="s">
        <v>39</v>
      </c>
      <c r="J78" s="2" t="s">
        <v>612</v>
      </c>
      <c r="K78" s="2" t="s">
        <v>30</v>
      </c>
      <c r="L78" s="2" t="s">
        <v>31</v>
      </c>
      <c r="M78" s="2" t="s">
        <v>32</v>
      </c>
      <c r="N78" s="4">
        <v>19490</v>
      </c>
      <c r="O78" s="4">
        <v>24445</v>
      </c>
      <c r="P78" s="4">
        <v>4955</v>
      </c>
      <c r="Q78" s="5">
        <v>83.739500000000007</v>
      </c>
      <c r="R78" s="4">
        <v>3073</v>
      </c>
      <c r="S78" s="4">
        <v>4005</v>
      </c>
      <c r="T78" s="4">
        <v>932</v>
      </c>
      <c r="U78" s="5">
        <v>55.733600000000003</v>
      </c>
      <c r="V78" s="5">
        <v>0</v>
      </c>
      <c r="W78" s="14">
        <v>139.47</v>
      </c>
      <c r="X78" s="14">
        <v>0</v>
      </c>
      <c r="Y78" s="14">
        <v>139.47</v>
      </c>
      <c r="Z78" s="4">
        <v>24580</v>
      </c>
      <c r="AA78" s="49" t="str">
        <f>IFERROR(IF(VLOOKUP($D78,'Year-To-Date'!$E$1:$E$322,1,FALSE)=D78,"--","Find"),"Find")</f>
        <v>--</v>
      </c>
      <c r="AB78" s="49" t="str">
        <f>IFERROR(IFERROR(VLOOKUP($D78,'Asset Group  All Assets'!$B$1:$C$500,2,FALSE),(VLOOKUP($D78,'Missing-WSU-POs'!$B$1:$D$500,3,FALSE))),"?")</f>
        <v>P0756010</v>
      </c>
      <c r="AC78" s="31" t="str">
        <f t="shared" si="3"/>
        <v>P0756010</v>
      </c>
      <c r="AD78" s="31" t="str">
        <f t="shared" si="2"/>
        <v/>
      </c>
      <c r="AE78" s="29" t="str">
        <f>IFERROR(IF(VLOOKUP($D78,'Org July 2016 '!$D$1:$Z$500,3,FALSE)=G78,"-","Wrong PO"),"new")</f>
        <v>Wrong PO</v>
      </c>
      <c r="AF78" s="32">
        <f>IF(AE78="wrong PO",(VLOOKUP($D78,'Org July 2016 '!$D$1:$Z$500,3,FALSE)),"")</f>
        <v>0</v>
      </c>
      <c r="AG78" s="29" t="str">
        <f>IFERROR(IF(VLOOKUP($D78,'Org June 2016 '!$D$1:$Z$500,3,FALSE)=G78,"-","Wrong PO"),"new")</f>
        <v>Wrong PO</v>
      </c>
      <c r="AH78" s="32">
        <f>IF(AG78="wrong PO",(VLOOKUP($D78,'Org June 2016 '!$D$1:$Z$500,3,FALSE)),"")</f>
        <v>0</v>
      </c>
      <c r="AI78" s="29" t="str">
        <f>IFERROR(IF(VLOOKUP($D78,'May 2016'!D77:Z576,3,FALSE)=G78,"-","Wrong PO"),"new")</f>
        <v>new</v>
      </c>
      <c r="AJ78" s="32" t="str">
        <f>IF(AI78="wrong PO",(VLOOKUP($D78,'May 2016'!D77:Z576,3,FALSE)),"")</f>
        <v/>
      </c>
      <c r="AK78" s="29" t="str">
        <f>IFERROR(IF(VLOOKUP($D78,'Apr 2016'!$D$1:$Z$500,3,FALSE)=G78,"-","Wrong PO"),"new")</f>
        <v>-</v>
      </c>
      <c r="AL78" s="32" t="str">
        <f>IF(AK78="wrong PO",(VLOOKUP($D78,'Apr 2016'!$D$1:$Z$500,3,FALSE)),"")</f>
        <v/>
      </c>
      <c r="AM78" s="32" t="str">
        <f>IFERROR(IF(VLOOKUP($D78,'Mar 2016'!$D$1:$Z$500,3,FALSE)=G78,"-","Wrong PO"),"new")</f>
        <v>-</v>
      </c>
      <c r="AN78" s="32" t="str">
        <f>IF(AK78="wrong PO",(VLOOKUP($D78,'Mar 2016'!$D$1:$Z$500,3,FALSE)),"")</f>
        <v/>
      </c>
      <c r="AO78" s="32" t="str">
        <f>IFERROR(IF(VLOOKUP($D78,'Feb 2016'!$D$1:$Z$500,3,FALSE)=G78,"-","Wrong PO"),"new")</f>
        <v>new</v>
      </c>
      <c r="AP78" s="32" t="str">
        <f>IF(AK78="wrong PO",(VLOOKUP($D78,'Feb 2016'!$D$1:$Z$500,3,FALSE)),"")</f>
        <v/>
      </c>
      <c r="AQ78" s="29" t="str">
        <f>IFERROR(IF(VLOOKUP($D78,'Jan 2016'!$D$1:$Z$500,3,FALSE)=G78,"-","Wrong PO"),"new")</f>
        <v>new</v>
      </c>
      <c r="AR78" s="32" t="str">
        <f>IF(AQ78="wrong PO",(VLOOKUP($D78,'Jan 2016'!$D$1:$Z$500,3,FALSE)),"")</f>
        <v/>
      </c>
      <c r="AS78" s="29" t="str">
        <f>IFERROR(IF(VLOOKUP($D78,'Dec 2015'!$D$1:$Z$500,3,FALSE)=G78,"-","Wrong PO"),"new")</f>
        <v>new</v>
      </c>
      <c r="AT78" s="32" t="str">
        <f>IF(AS78="wrong PO",(VLOOKUP($D78,'Dec 2015'!$D$1:$Z$500,3,FALSE)),"")</f>
        <v/>
      </c>
      <c r="AU78" s="29" t="str">
        <f>IFERROR(IF(VLOOKUP($D78,'Nov 2015'!$D$1:$Z$500,3,FALSE)=G78,"-","Wrong PO"),"new")</f>
        <v>new</v>
      </c>
      <c r="AV78" s="32" t="str">
        <f>IF(AU78="wrong PO",(VLOOKUP($D78,'Nov 2015'!$D$1:$Z$500,3,FALSE)),"")</f>
        <v/>
      </c>
      <c r="AW78" s="29" t="str">
        <f>IFERROR(IF(VLOOKUP($D78,'Oct 2015'!$D$1:$Z$500,3,FALSE)=G78,"-","Wrong PO"),"new")</f>
        <v>new</v>
      </c>
      <c r="AX78" s="32" t="str">
        <f>IF(AW78="wrong PO",(VLOOKUP($D78,'Oct 2015'!$D$1:$Z$500,3,FALSE)),"")</f>
        <v/>
      </c>
      <c r="AY78" s="29" t="str">
        <f>IFERROR(IF(VLOOKUP($D78,'Sep 2015'!$D$1:$Z$500,3,FALSE)=G78,"-","Wrong PO"),"new")</f>
        <v>new</v>
      </c>
      <c r="AZ78" s="32" t="str">
        <f>IF(AY78="wrong PO",(VLOOKUP($D78,'Sep 2015'!$D$1:$Z$500,3,FALSE)),"")</f>
        <v/>
      </c>
    </row>
    <row r="79" spans="1:52">
      <c r="A79" s="2" t="s">
        <v>841</v>
      </c>
      <c r="B79" s="2" t="s">
        <v>510</v>
      </c>
      <c r="C79" s="2" t="s">
        <v>807</v>
      </c>
      <c r="D79" s="2" t="s">
        <v>501</v>
      </c>
      <c r="E79" s="2" t="s">
        <v>405</v>
      </c>
      <c r="F79" s="2">
        <v>42306</v>
      </c>
      <c r="G79" s="21" t="s">
        <v>101</v>
      </c>
      <c r="H79" s="11" t="s">
        <v>2085</v>
      </c>
      <c r="I79" s="2" t="s">
        <v>437</v>
      </c>
      <c r="J79" s="2" t="s">
        <v>407</v>
      </c>
      <c r="K79" s="2" t="s">
        <v>30</v>
      </c>
      <c r="L79" s="2" t="s">
        <v>31</v>
      </c>
      <c r="M79" s="2" t="s">
        <v>378</v>
      </c>
      <c r="N79" s="4">
        <v>164379</v>
      </c>
      <c r="O79" s="4">
        <v>168281</v>
      </c>
      <c r="P79" s="4">
        <v>3902</v>
      </c>
      <c r="Q79" s="5">
        <v>65.943799999999996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65.94</v>
      </c>
      <c r="X79" s="14">
        <v>0</v>
      </c>
      <c r="Y79" s="14">
        <v>65.94</v>
      </c>
      <c r="Z79" s="4">
        <v>24580</v>
      </c>
      <c r="AA79" s="49" t="str">
        <f>IFERROR(IF(VLOOKUP($D79,'Year-To-Date'!$E$1:$E$322,1,FALSE)=D79,"--","Find"),"Find")</f>
        <v>--</v>
      </c>
      <c r="AB79" s="49" t="str">
        <f>IFERROR(IFERROR(VLOOKUP($D79,'Asset Group  All Assets'!$B$1:$C$500,2,FALSE),(VLOOKUP($D79,'Missing-WSU-POs'!$B$1:$D$500,3,FALSE))),"?")</f>
        <v xml:space="preserve">P0760857 </v>
      </c>
      <c r="AC79" s="31" t="str">
        <f t="shared" si="3"/>
        <v>P0760857</v>
      </c>
      <c r="AD79" s="31" t="str">
        <f t="shared" si="2"/>
        <v>Wrong PO</v>
      </c>
      <c r="AE79" s="29" t="str">
        <f>IFERROR(IF(VLOOKUP($D79,'Org July 2016 '!$D$1:$Z$500,3,FALSE)=G79,"-","Wrong PO"),"new")</f>
        <v>new</v>
      </c>
      <c r="AF79" s="32" t="str">
        <f>IF(AE79="wrong PO",(VLOOKUP($D79,'Org July 2016 '!$D$1:$Z$500,3,FALSE)),"")</f>
        <v/>
      </c>
      <c r="AG79" s="29" t="str">
        <f>IFERROR(IF(VLOOKUP($D79,'Org June 2016 '!$D$1:$Z$500,3,FALSE)=G79,"-","Wrong PO"),"new")</f>
        <v>new</v>
      </c>
      <c r="AH79" s="32" t="str">
        <f>IF(AG79="wrong PO",(VLOOKUP($D79,'Org June 2016 '!$D$1:$Z$500,3,FALSE)),"")</f>
        <v/>
      </c>
      <c r="AI79" s="29" t="str">
        <f>IFERROR(IF(VLOOKUP($D79,'May 2016'!D78:Z577,3,FALSE)=G79,"-","Wrong PO"),"new")</f>
        <v>new</v>
      </c>
      <c r="AJ79" s="32" t="str">
        <f>IF(AI79="wrong PO",(VLOOKUP($D79,'May 2016'!D78:Z577,3,FALSE)),"")</f>
        <v/>
      </c>
      <c r="AK79" s="29" t="str">
        <f>IFERROR(IF(VLOOKUP($D79,'Apr 2016'!$D$1:$Z$500,3,FALSE)=G79,"-","Wrong PO"),"new")</f>
        <v>-</v>
      </c>
      <c r="AL79" s="32" t="str">
        <f>IF(AK79="wrong PO",(VLOOKUP($D79,'Apr 2016'!$D$1:$Z$500,3,FALSE)),"")</f>
        <v/>
      </c>
      <c r="AM79" s="32" t="str">
        <f>IFERROR(IF(VLOOKUP($D79,'Mar 2016'!$D$1:$Z$500,3,FALSE)=G79,"-","Wrong PO"),"new")</f>
        <v>-</v>
      </c>
      <c r="AN79" s="32" t="str">
        <f>IF(AK79="wrong PO",(VLOOKUP($D79,'Mar 2016'!$D$1:$Z$500,3,FALSE)),"")</f>
        <v/>
      </c>
      <c r="AO79" s="32" t="str">
        <f>IFERROR(IF(VLOOKUP($D79,'Feb 2016'!$D$1:$Z$500,3,FALSE)=G79,"-","Wrong PO"),"new")</f>
        <v>-</v>
      </c>
      <c r="AP79" s="32" t="str">
        <f>IF(AK79="wrong PO",(VLOOKUP($D79,'Feb 2016'!$D$1:$Z$500,3,FALSE)),"")</f>
        <v/>
      </c>
      <c r="AQ79" s="29" t="str">
        <f>IFERROR(IF(VLOOKUP($D79,'Jan 2016'!$D$1:$Z$500,3,FALSE)=G79,"-","Wrong PO"),"new")</f>
        <v>-</v>
      </c>
      <c r="AR79" s="32" t="str">
        <f>IF(AQ79="wrong PO",(VLOOKUP($D79,'Jan 2016'!$D$1:$Z$500,3,FALSE)),"")</f>
        <v/>
      </c>
      <c r="AS79" s="29" t="str">
        <f>IFERROR(IF(VLOOKUP($D79,'Dec 2015'!$D$1:$Z$500,3,FALSE)=G79,"-","Wrong PO"),"new")</f>
        <v>-</v>
      </c>
      <c r="AT79" s="32" t="str">
        <f>IF(AS79="wrong PO",(VLOOKUP($D79,'Dec 2015'!$D$1:$Z$500,3,FALSE)),"")</f>
        <v/>
      </c>
      <c r="AU79" s="29" t="str">
        <f>IFERROR(IF(VLOOKUP($D79,'Nov 2015'!$D$1:$Z$500,3,FALSE)=G79,"-","Wrong PO"),"new")</f>
        <v>new</v>
      </c>
      <c r="AV79" s="32" t="str">
        <f>IF(AU79="wrong PO",(VLOOKUP($D79,'Nov 2015'!$D$1:$Z$500,3,FALSE)),"")</f>
        <v/>
      </c>
      <c r="AW79" s="29" t="str">
        <f>IFERROR(IF(VLOOKUP($D79,'Oct 2015'!$D$1:$Z$500,3,FALSE)=G79,"-","Wrong PO"),"new")</f>
        <v>new</v>
      </c>
      <c r="AX79" s="32" t="str">
        <f>IF(AW79="wrong PO",(VLOOKUP($D79,'Oct 2015'!$D$1:$Z$500,3,FALSE)),"")</f>
        <v/>
      </c>
      <c r="AY79" s="29" t="str">
        <f>IFERROR(IF(VLOOKUP($D79,'Sep 2015'!$D$1:$Z$500,3,FALSE)=G79,"-","Wrong PO"),"new")</f>
        <v>new</v>
      </c>
      <c r="AZ79" s="32" t="str">
        <f>IF(AY79="wrong PO",(VLOOKUP($D79,'Sep 2015'!$D$1:$Z$500,3,FALSE)),"")</f>
        <v/>
      </c>
    </row>
    <row r="80" spans="1:52">
      <c r="A80" s="2" t="s">
        <v>841</v>
      </c>
      <c r="B80" s="2" t="s">
        <v>510</v>
      </c>
      <c r="C80" s="2" t="s">
        <v>25</v>
      </c>
      <c r="D80" s="2" t="s">
        <v>100</v>
      </c>
      <c r="E80" s="2" t="s">
        <v>782</v>
      </c>
      <c r="F80" s="2">
        <v>42283</v>
      </c>
      <c r="G80" s="21" t="s">
        <v>101</v>
      </c>
      <c r="H80" s="11" t="s">
        <v>2086</v>
      </c>
      <c r="I80" s="2" t="s">
        <v>39</v>
      </c>
      <c r="J80" s="2" t="s">
        <v>783</v>
      </c>
      <c r="K80" s="2" t="s">
        <v>30</v>
      </c>
      <c r="L80" s="2" t="s">
        <v>31</v>
      </c>
      <c r="M80" s="2" t="s">
        <v>378</v>
      </c>
      <c r="N80" s="4">
        <v>10673</v>
      </c>
      <c r="O80" s="4">
        <v>28399</v>
      </c>
      <c r="P80" s="4">
        <v>17726</v>
      </c>
      <c r="Q80" s="5">
        <v>299.56939999999997</v>
      </c>
      <c r="R80" s="4">
        <v>0</v>
      </c>
      <c r="S80" s="4">
        <v>0</v>
      </c>
      <c r="T80" s="4">
        <v>0</v>
      </c>
      <c r="U80" s="5">
        <v>0</v>
      </c>
      <c r="V80" s="5">
        <v>0</v>
      </c>
      <c r="W80" s="14">
        <v>299.57</v>
      </c>
      <c r="X80" s="14">
        <v>0</v>
      </c>
      <c r="Y80" s="14">
        <v>299.57</v>
      </c>
      <c r="Z80" s="4">
        <v>24580</v>
      </c>
      <c r="AA80" s="49" t="str">
        <f>IFERROR(IF(VLOOKUP($D80,'Year-To-Date'!$E$1:$E$322,1,FALSE)=D80,"--","Find"),"Find")</f>
        <v>--</v>
      </c>
      <c r="AB80" s="49" t="str">
        <f>IFERROR(IFERROR(VLOOKUP($D80,'Asset Group  All Assets'!$B$1:$C$500,2,FALSE),(VLOOKUP($D80,'Missing-WSU-POs'!$B$1:$D$500,3,FALSE))),"?")</f>
        <v xml:space="preserve">6/21/16-Email from Mary Rose Forsyth. This machine was a demo not in good condition and any copies made during the training were not the Dept.'s responsibility.  Received replacement device.  </v>
      </c>
      <c r="AC80" s="31" t="str">
        <f t="shared" si="3"/>
        <v>P0760857</v>
      </c>
      <c r="AD80" s="31" t="str">
        <f t="shared" si="2"/>
        <v>Wrong PO</v>
      </c>
      <c r="AE80" s="29" t="str">
        <f>IFERROR(IF(VLOOKUP($D80,'Org July 2016 '!$D$1:$Z$500,3,FALSE)=G80,"-","Wrong PO"),"new")</f>
        <v>Wrong PO</v>
      </c>
      <c r="AF80" s="32">
        <f>IF(AE80="wrong PO",(VLOOKUP($D80,'Org July 2016 '!$D$1:$Z$500,3,FALSE)),"")</f>
        <v>0</v>
      </c>
      <c r="AG80" s="29" t="str">
        <f>IFERROR(IF(VLOOKUP($D80,'Org June 2016 '!$D$1:$Z$500,3,FALSE)=G80,"-","Wrong PO"),"new")</f>
        <v>Wrong PO</v>
      </c>
      <c r="AH80" s="32">
        <f>IF(AG80="wrong PO",(VLOOKUP($D80,'Org June 2016 '!$D$1:$Z$500,3,FALSE)),"")</f>
        <v>0</v>
      </c>
      <c r="AI80" s="29" t="str">
        <f>IFERROR(IF(VLOOKUP($D80,'May 2016'!D79:Z578,3,FALSE)=G80,"-","Wrong PO"),"new")</f>
        <v>new</v>
      </c>
      <c r="AJ80" s="32" t="str">
        <f>IF(AI80="wrong PO",(VLOOKUP($D80,'May 2016'!D79:Z578,3,FALSE)),"")</f>
        <v/>
      </c>
      <c r="AK80" s="29" t="str">
        <f>IFERROR(IF(VLOOKUP($D80,'Apr 2016'!$D$1:$Z$500,3,FALSE)=G80,"-","Wrong PO"),"new")</f>
        <v>new</v>
      </c>
      <c r="AL80" s="32" t="str">
        <f>IF(AK80="wrong PO",(VLOOKUP($D80,'Apr 2016'!$D$1:$Z$500,3,FALSE)),"")</f>
        <v/>
      </c>
      <c r="AM80" s="32" t="str">
        <f>IFERROR(IF(VLOOKUP($D80,'Mar 2016'!$D$1:$Z$500,3,FALSE)=G80,"-","Wrong PO"),"new")</f>
        <v>-</v>
      </c>
      <c r="AN80" s="32" t="str">
        <f>IF(AK80="wrong PO",(VLOOKUP($D80,'Mar 2016'!$D$1:$Z$500,3,FALSE)),"")</f>
        <v/>
      </c>
      <c r="AO80" s="32" t="str">
        <f>IFERROR(IF(VLOOKUP($D80,'Feb 2016'!$D$1:$Z$500,3,FALSE)=G80,"-","Wrong PO"),"new")</f>
        <v>-</v>
      </c>
      <c r="AP80" s="32" t="str">
        <f>IF(AK80="wrong PO",(VLOOKUP($D80,'Feb 2016'!$D$1:$Z$500,3,FALSE)),"")</f>
        <v/>
      </c>
      <c r="AQ80" s="29" t="str">
        <f>IFERROR(IF(VLOOKUP($D80,'Jan 2016'!$D$1:$Z$500,3,FALSE)=G80,"-","Wrong PO"),"new")</f>
        <v>-</v>
      </c>
      <c r="AR80" s="32" t="str">
        <f>IF(AQ80="wrong PO",(VLOOKUP($D80,'Jan 2016'!$D$1:$Z$500,3,FALSE)),"")</f>
        <v/>
      </c>
      <c r="AS80" s="29" t="str">
        <f>IFERROR(IF(VLOOKUP($D80,'Dec 2015'!$D$1:$Z$500,3,FALSE)=G80,"-","Wrong PO"),"new")</f>
        <v>new</v>
      </c>
      <c r="AT80" s="32" t="str">
        <f>IF(AS80="wrong PO",(VLOOKUP($D80,'Dec 2015'!$D$1:$Z$500,3,FALSE)),"")</f>
        <v/>
      </c>
      <c r="AU80" s="29" t="str">
        <f>IFERROR(IF(VLOOKUP($D80,'Nov 2015'!$D$1:$Z$500,3,FALSE)=G80,"-","Wrong PO"),"new")</f>
        <v>-</v>
      </c>
      <c r="AV80" s="32" t="str">
        <f>IF(AU80="wrong PO",(VLOOKUP($D80,'Nov 2015'!$D$1:$Z$500,3,FALSE)),"")</f>
        <v/>
      </c>
      <c r="AW80" s="29" t="str">
        <f>IFERROR(IF(VLOOKUP($D80,'Oct 2015'!$D$1:$Z$500,3,FALSE)=G80,"-","Wrong PO"),"new")</f>
        <v>-</v>
      </c>
      <c r="AX80" s="32" t="str">
        <f>IF(AW80="wrong PO",(VLOOKUP($D80,'Oct 2015'!$D$1:$Z$500,3,FALSE)),"")</f>
        <v/>
      </c>
      <c r="AY80" s="29" t="str">
        <f>IFERROR(IF(VLOOKUP($D80,'Sep 2015'!$D$1:$Z$500,3,FALSE)=G80,"-","Wrong PO"),"new")</f>
        <v>new</v>
      </c>
      <c r="AZ80" s="32" t="str">
        <f>IF(AY80="wrong PO",(VLOOKUP($D80,'Sep 2015'!$D$1:$Z$500,3,FALSE)),"")</f>
        <v/>
      </c>
    </row>
    <row r="81" spans="1:52">
      <c r="A81" s="2" t="s">
        <v>841</v>
      </c>
      <c r="B81" s="2" t="s">
        <v>510</v>
      </c>
      <c r="C81" s="2" t="s">
        <v>25</v>
      </c>
      <c r="D81" s="2" t="s">
        <v>117</v>
      </c>
      <c r="E81" s="2" t="s">
        <v>83</v>
      </c>
      <c r="F81" s="2">
        <v>42390</v>
      </c>
      <c r="G81" s="21" t="s">
        <v>118</v>
      </c>
      <c r="H81" s="11" t="s">
        <v>2084</v>
      </c>
      <c r="I81" s="2" t="s">
        <v>39</v>
      </c>
      <c r="J81" s="2" t="s">
        <v>84</v>
      </c>
      <c r="K81" s="2" t="s">
        <v>30</v>
      </c>
      <c r="L81" s="2" t="s">
        <v>31</v>
      </c>
      <c r="M81" s="2" t="s">
        <v>32</v>
      </c>
      <c r="N81" s="4">
        <v>12110</v>
      </c>
      <c r="O81" s="4">
        <v>20588</v>
      </c>
      <c r="P81" s="4">
        <v>8478</v>
      </c>
      <c r="Q81" s="5">
        <v>143.2782</v>
      </c>
      <c r="R81" s="4">
        <v>0</v>
      </c>
      <c r="S81" s="4">
        <v>0</v>
      </c>
      <c r="T81" s="4">
        <v>0</v>
      </c>
      <c r="U81" s="5">
        <v>0</v>
      </c>
      <c r="V81" s="5">
        <v>0</v>
      </c>
      <c r="W81" s="14">
        <v>143.28</v>
      </c>
      <c r="X81" s="14">
        <v>0</v>
      </c>
      <c r="Y81" s="14">
        <v>143.28</v>
      </c>
      <c r="Z81" s="4">
        <v>24580</v>
      </c>
      <c r="AA81" s="49" t="str">
        <f>IFERROR(IF(VLOOKUP($D81,'Year-To-Date'!$E$1:$E$322,1,FALSE)=D81,"--","Find"),"Find")</f>
        <v>--</v>
      </c>
      <c r="AB81" s="49" t="str">
        <f>IFERROR(IFERROR(VLOOKUP($D81,'Asset Group  All Assets'!$B$1:$C$500,2,FALSE),(VLOOKUP($D81,'Missing-WSU-POs'!$B$1:$D$500,3,FALSE))),"?")</f>
        <v>P0764261</v>
      </c>
      <c r="AC81" s="31" t="str">
        <f t="shared" si="3"/>
        <v>P0764261</v>
      </c>
      <c r="AD81" s="31" t="str">
        <f t="shared" si="2"/>
        <v/>
      </c>
      <c r="AE81" s="29" t="str">
        <f>IFERROR(IF(VLOOKUP($D81,'Org July 2016 '!$D$1:$Z$500,3,FALSE)=G81,"-","Wrong PO"),"new")</f>
        <v>Wrong PO</v>
      </c>
      <c r="AF81" s="32">
        <f>IF(AE81="wrong PO",(VLOOKUP($D81,'Org July 2016 '!$D$1:$Z$500,3,FALSE)),"")</f>
        <v>0</v>
      </c>
      <c r="AG81" s="29" t="str">
        <f>IFERROR(IF(VLOOKUP($D81,'Org June 2016 '!$D$1:$Z$500,3,FALSE)=G81,"-","Wrong PO"),"new")</f>
        <v>Wrong PO</v>
      </c>
      <c r="AH81" s="32">
        <f>IF(AG81="wrong PO",(VLOOKUP($D81,'Org June 2016 '!$D$1:$Z$500,3,FALSE)),"")</f>
        <v>0</v>
      </c>
      <c r="AI81" s="29" t="str">
        <f>IFERROR(IF(VLOOKUP($D81,'May 2016'!D80:Z579,3,FALSE)=G81,"-","Wrong PO"),"new")</f>
        <v>new</v>
      </c>
      <c r="AJ81" s="32" t="str">
        <f>IF(AI81="wrong PO",(VLOOKUP($D81,'May 2016'!D80:Z579,3,FALSE)),"")</f>
        <v/>
      </c>
      <c r="AK81" s="29" t="str">
        <f>IFERROR(IF(VLOOKUP($D81,'Apr 2016'!$D$1:$Z$500,3,FALSE)=G81,"-","Wrong PO"),"new")</f>
        <v>-</v>
      </c>
      <c r="AL81" s="32" t="str">
        <f>IF(AK81="wrong PO",(VLOOKUP($D81,'Apr 2016'!$D$1:$Z$500,3,FALSE)),"")</f>
        <v/>
      </c>
      <c r="AM81" s="32" t="str">
        <f>IFERROR(IF(VLOOKUP($D81,'Mar 2016'!$D$1:$Z$500,3,FALSE)=G81,"-","Wrong PO"),"new")</f>
        <v>-</v>
      </c>
      <c r="AN81" s="32" t="str">
        <f>IF(AK81="wrong PO",(VLOOKUP($D81,'Mar 2016'!$D$1:$Z$500,3,FALSE)),"")</f>
        <v/>
      </c>
      <c r="AO81" s="32" t="str">
        <f>IFERROR(IF(VLOOKUP($D81,'Feb 2016'!$D$1:$Z$500,3,FALSE)=G81,"-","Wrong PO"),"new")</f>
        <v>-</v>
      </c>
      <c r="AP81" s="32" t="str">
        <f>IF(AK81="wrong PO",(VLOOKUP($D81,'Feb 2016'!$D$1:$Z$500,3,FALSE)),"")</f>
        <v/>
      </c>
      <c r="AQ81" s="29" t="str">
        <f>IFERROR(IF(VLOOKUP($D81,'Jan 2016'!$D$1:$Z$500,3,FALSE)=G81,"-","Wrong PO"),"new")</f>
        <v>-</v>
      </c>
      <c r="AR81" s="32" t="str">
        <f>IF(AQ81="wrong PO",(VLOOKUP($D81,'Jan 2016'!$D$1:$Z$500,3,FALSE)),"")</f>
        <v/>
      </c>
      <c r="AS81" s="29" t="str">
        <f>IFERROR(IF(VLOOKUP($D81,'Dec 2015'!$D$1:$Z$500,3,FALSE)=G81,"-","Wrong PO"),"new")</f>
        <v>new</v>
      </c>
      <c r="AT81" s="32" t="str">
        <f>IF(AS81="wrong PO",(VLOOKUP($D81,'Dec 2015'!$D$1:$Z$500,3,FALSE)),"")</f>
        <v/>
      </c>
      <c r="AU81" s="29" t="str">
        <f>IFERROR(IF(VLOOKUP($D81,'Nov 2015'!$D$1:$Z$500,3,FALSE)=G81,"-","Wrong PO"),"new")</f>
        <v>new</v>
      </c>
      <c r="AV81" s="32" t="str">
        <f>IF(AU81="wrong PO",(VLOOKUP($D81,'Nov 2015'!$D$1:$Z$500,3,FALSE)),"")</f>
        <v/>
      </c>
      <c r="AW81" s="29" t="str">
        <f>IFERROR(IF(VLOOKUP($D81,'Oct 2015'!$D$1:$Z$500,3,FALSE)=G81,"-","Wrong PO"),"new")</f>
        <v>new</v>
      </c>
      <c r="AX81" s="32" t="str">
        <f>IF(AW81="wrong PO",(VLOOKUP($D81,'Oct 2015'!$D$1:$Z$500,3,FALSE)),"")</f>
        <v/>
      </c>
      <c r="AY81" s="29" t="str">
        <f>IFERROR(IF(VLOOKUP($D81,'Sep 2015'!$D$1:$Z$500,3,FALSE)=G81,"-","Wrong PO"),"new")</f>
        <v>new</v>
      </c>
      <c r="AZ81" s="32" t="str">
        <f>IF(AY81="wrong PO",(VLOOKUP($D81,'Sep 2015'!$D$1:$Z$500,3,FALSE)),"")</f>
        <v/>
      </c>
    </row>
    <row r="82" spans="1:52">
      <c r="A82" s="2" t="s">
        <v>841</v>
      </c>
      <c r="B82" s="2" t="s">
        <v>510</v>
      </c>
      <c r="C82" s="2" t="s">
        <v>69</v>
      </c>
      <c r="D82" s="2" t="s">
        <v>270</v>
      </c>
      <c r="E82" s="2" t="s">
        <v>775</v>
      </c>
      <c r="F82" s="2">
        <v>42524</v>
      </c>
      <c r="G82" s="21" t="s">
        <v>192</v>
      </c>
      <c r="H82" s="11" t="s">
        <v>2083</v>
      </c>
      <c r="I82" s="2" t="s">
        <v>39</v>
      </c>
      <c r="J82" s="2" t="s">
        <v>776</v>
      </c>
      <c r="K82" s="2" t="s">
        <v>30</v>
      </c>
      <c r="L82" s="2" t="s">
        <v>31</v>
      </c>
      <c r="M82" s="2" t="s">
        <v>41</v>
      </c>
      <c r="N82" s="4">
        <v>1551</v>
      </c>
      <c r="O82" s="4">
        <v>2533</v>
      </c>
      <c r="P82" s="4">
        <v>982</v>
      </c>
      <c r="Q82" s="5">
        <v>16.595800000000001</v>
      </c>
      <c r="R82" s="4">
        <v>557</v>
      </c>
      <c r="S82" s="4">
        <v>1315</v>
      </c>
      <c r="T82" s="4">
        <v>758</v>
      </c>
      <c r="U82" s="5">
        <v>45.328400000000002</v>
      </c>
      <c r="V82" s="5">
        <v>0</v>
      </c>
      <c r="W82" s="14">
        <v>61.93</v>
      </c>
      <c r="X82" s="14">
        <v>0</v>
      </c>
      <c r="Y82" s="14">
        <v>61.93</v>
      </c>
      <c r="Z82" s="4">
        <v>24580</v>
      </c>
      <c r="AA82" s="49" t="str">
        <f>IFERROR(IF(VLOOKUP($D82,'Year-To-Date'!$E$1:$E$322,1,FALSE)=D82,"--","Find"),"Find")</f>
        <v>--</v>
      </c>
      <c r="AB82" s="49" t="str">
        <f>IFERROR(IFERROR(VLOOKUP($D82,'Asset Group  All Assets'!$B$1:$C$500,2,FALSE),(VLOOKUP($D82,'Missing-WSU-POs'!$B$1:$D$500,3,FALSE))),"?")</f>
        <v>P0765965</v>
      </c>
      <c r="AC82" s="31" t="str">
        <f t="shared" si="3"/>
        <v>P0765965</v>
      </c>
      <c r="AD82" s="31" t="str">
        <f t="shared" si="2"/>
        <v/>
      </c>
      <c r="AE82" s="29" t="str">
        <f>IFERROR(IF(VLOOKUP($D82,'Org July 2016 '!$D$1:$Z$500,3,FALSE)=G82,"-","Wrong PO"),"new")</f>
        <v>Wrong PO</v>
      </c>
      <c r="AF82" s="32">
        <f>IF(AE82="wrong PO",(VLOOKUP($D82,'Org July 2016 '!$D$1:$Z$500,3,FALSE)),"")</f>
        <v>0</v>
      </c>
      <c r="AG82" s="29" t="str">
        <f>IFERROR(IF(VLOOKUP($D82,'Org June 2016 '!$D$1:$Z$500,3,FALSE)=G82,"-","Wrong PO"),"new")</f>
        <v>Wrong PO</v>
      </c>
      <c r="AH82" s="32">
        <f>IF(AG82="wrong PO",(VLOOKUP($D82,'Org June 2016 '!$D$1:$Z$500,3,FALSE)),"")</f>
        <v>0</v>
      </c>
      <c r="AI82" s="29" t="str">
        <f>IFERROR(IF(VLOOKUP($D82,'May 2016'!D81:Z580,3,FALSE)=G82,"-","Wrong PO"),"new")</f>
        <v>new</v>
      </c>
      <c r="AJ82" s="32" t="str">
        <f>IF(AI82="wrong PO",(VLOOKUP($D82,'May 2016'!D81:Z580,3,FALSE)),"")</f>
        <v/>
      </c>
      <c r="AK82" s="29" t="str">
        <f>IFERROR(IF(VLOOKUP($D82,'Apr 2016'!$D$1:$Z$500,3,FALSE)=G82,"-","Wrong PO"),"new")</f>
        <v>new</v>
      </c>
      <c r="AL82" s="32" t="str">
        <f>IF(AK82="wrong PO",(VLOOKUP($D82,'Apr 2016'!$D$1:$Z$500,3,FALSE)),"")</f>
        <v/>
      </c>
      <c r="AM82" s="32" t="str">
        <f>IFERROR(IF(VLOOKUP($D82,'Mar 2016'!$D$1:$Z$500,3,FALSE)=G82,"-","Wrong PO"),"new")</f>
        <v>new</v>
      </c>
      <c r="AN82" s="32" t="str">
        <f>IF(AK82="wrong PO",(VLOOKUP($D82,'Mar 2016'!$D$1:$Z$500,3,FALSE)),"")</f>
        <v/>
      </c>
      <c r="AO82" s="32" t="str">
        <f>IFERROR(IF(VLOOKUP($D82,'Feb 2016'!$D$1:$Z$500,3,FALSE)=G82,"-","Wrong PO"),"new")</f>
        <v>new</v>
      </c>
      <c r="AP82" s="32" t="str">
        <f>IF(AK82="wrong PO",(VLOOKUP($D82,'Feb 2016'!$D$1:$Z$500,3,FALSE)),"")</f>
        <v/>
      </c>
      <c r="AQ82" s="29" t="str">
        <f>IFERROR(IF(VLOOKUP($D82,'Jan 2016'!$D$1:$Z$500,3,FALSE)=G82,"-","Wrong PO"),"new")</f>
        <v>new</v>
      </c>
      <c r="AR82" s="32" t="str">
        <f>IF(AQ82="wrong PO",(VLOOKUP($D82,'Jan 2016'!$D$1:$Z$500,3,FALSE)),"")</f>
        <v/>
      </c>
      <c r="AS82" s="29" t="str">
        <f>IFERROR(IF(VLOOKUP($D82,'Dec 2015'!$D$1:$Z$500,3,FALSE)=G82,"-","Wrong PO"),"new")</f>
        <v>new</v>
      </c>
      <c r="AT82" s="32" t="str">
        <f>IF(AS82="wrong PO",(VLOOKUP($D82,'Dec 2015'!$D$1:$Z$500,3,FALSE)),"")</f>
        <v/>
      </c>
      <c r="AU82" s="29" t="str">
        <f>IFERROR(IF(VLOOKUP($D82,'Nov 2015'!$D$1:$Z$500,3,FALSE)=G82,"-","Wrong PO"),"new")</f>
        <v>new</v>
      </c>
      <c r="AV82" s="32" t="str">
        <f>IF(AU82="wrong PO",(VLOOKUP($D82,'Nov 2015'!$D$1:$Z$500,3,FALSE)),"")</f>
        <v/>
      </c>
      <c r="AW82" s="29" t="str">
        <f>IFERROR(IF(VLOOKUP($D82,'Oct 2015'!$D$1:$Z$500,3,FALSE)=G82,"-","Wrong PO"),"new")</f>
        <v>new</v>
      </c>
      <c r="AX82" s="32" t="str">
        <f>IF(AW82="wrong PO",(VLOOKUP($D82,'Oct 2015'!$D$1:$Z$500,3,FALSE)),"")</f>
        <v/>
      </c>
      <c r="AY82" s="29" t="str">
        <f>IFERROR(IF(VLOOKUP($D82,'Sep 2015'!$D$1:$Z$500,3,FALSE)=G82,"-","Wrong PO"),"new")</f>
        <v>new</v>
      </c>
      <c r="AZ82" s="32" t="str">
        <f>IF(AY82="wrong PO",(VLOOKUP($D82,'Sep 2015'!$D$1:$Z$500,3,FALSE)),"")</f>
        <v/>
      </c>
    </row>
    <row r="83" spans="1:52">
      <c r="A83" s="2" t="s">
        <v>841</v>
      </c>
      <c r="B83" s="2" t="s">
        <v>510</v>
      </c>
      <c r="C83" s="2" t="s">
        <v>48</v>
      </c>
      <c r="D83" s="2" t="s">
        <v>191</v>
      </c>
      <c r="E83" s="2" t="s">
        <v>775</v>
      </c>
      <c r="F83" s="2">
        <v>42524</v>
      </c>
      <c r="G83" s="21" t="s">
        <v>192</v>
      </c>
      <c r="H83" s="11" t="s">
        <v>2083</v>
      </c>
      <c r="I83" s="2" t="s">
        <v>39</v>
      </c>
      <c r="J83" s="2" t="s">
        <v>776</v>
      </c>
      <c r="K83" s="2" t="s">
        <v>30</v>
      </c>
      <c r="L83" s="2" t="s">
        <v>31</v>
      </c>
      <c r="M83" s="2" t="s">
        <v>41</v>
      </c>
      <c r="N83" s="4">
        <v>1816</v>
      </c>
      <c r="O83" s="4">
        <v>3419</v>
      </c>
      <c r="P83" s="4">
        <v>1603</v>
      </c>
      <c r="Q83" s="5">
        <v>27.090699999999998</v>
      </c>
      <c r="R83" s="4">
        <v>1</v>
      </c>
      <c r="S83" s="4">
        <v>1</v>
      </c>
      <c r="T83" s="4">
        <v>0</v>
      </c>
      <c r="U83" s="5">
        <v>0</v>
      </c>
      <c r="V83" s="5">
        <v>0</v>
      </c>
      <c r="W83" s="14">
        <v>27.09</v>
      </c>
      <c r="X83" s="14">
        <v>0</v>
      </c>
      <c r="Y83" s="14">
        <v>27.09</v>
      </c>
      <c r="Z83" s="4">
        <v>24580</v>
      </c>
      <c r="AA83" s="49" t="str">
        <f>IFERROR(IF(VLOOKUP($D83,'Year-To-Date'!$E$1:$E$322,1,FALSE)=D83,"--","Find"),"Find")</f>
        <v>--</v>
      </c>
      <c r="AB83" s="49" t="str">
        <f>IFERROR(IFERROR(VLOOKUP($D83,'Asset Group  All Assets'!$B$1:$C$500,2,FALSE),(VLOOKUP($D83,'Missing-WSU-POs'!$B$1:$D$500,3,FALSE))),"?")</f>
        <v>P0765965</v>
      </c>
      <c r="AC83" s="31" t="str">
        <f t="shared" si="3"/>
        <v>P0765965</v>
      </c>
      <c r="AD83" s="31" t="str">
        <f t="shared" si="2"/>
        <v/>
      </c>
      <c r="AE83" s="29" t="str">
        <f>IFERROR(IF(VLOOKUP($D83,'Org July 2016 '!$D$1:$Z$500,3,FALSE)=G83,"-","Wrong PO"),"new")</f>
        <v>Wrong PO</v>
      </c>
      <c r="AF83" s="32">
        <f>IF(AE83="wrong PO",(VLOOKUP($D83,'Org July 2016 '!$D$1:$Z$500,3,FALSE)),"")</f>
        <v>0</v>
      </c>
      <c r="AG83" s="29" t="str">
        <f>IFERROR(IF(VLOOKUP($D83,'Org June 2016 '!$D$1:$Z$500,3,FALSE)=G83,"-","Wrong PO"),"new")</f>
        <v>Wrong PO</v>
      </c>
      <c r="AH83" s="32">
        <f>IF(AG83="wrong PO",(VLOOKUP($D83,'Org June 2016 '!$D$1:$Z$500,3,FALSE)),"")</f>
        <v>0</v>
      </c>
      <c r="AI83" s="29" t="str">
        <f>IFERROR(IF(VLOOKUP($D83,'May 2016'!D82:Z581,3,FALSE)=G83,"-","Wrong PO"),"new")</f>
        <v>new</v>
      </c>
      <c r="AJ83" s="32" t="str">
        <f>IF(AI83="wrong PO",(VLOOKUP($D83,'May 2016'!D82:Z581,3,FALSE)),"")</f>
        <v/>
      </c>
      <c r="AK83" s="29" t="str">
        <f>IFERROR(IF(VLOOKUP($D83,'Apr 2016'!$D$1:$Z$500,3,FALSE)=G83,"-","Wrong PO"),"new")</f>
        <v>new</v>
      </c>
      <c r="AL83" s="32" t="str">
        <f>IF(AK83="wrong PO",(VLOOKUP($D83,'Apr 2016'!$D$1:$Z$500,3,FALSE)),"")</f>
        <v/>
      </c>
      <c r="AM83" s="32" t="str">
        <f>IFERROR(IF(VLOOKUP($D83,'Mar 2016'!$D$1:$Z$500,3,FALSE)=G83,"-","Wrong PO"),"new")</f>
        <v>new</v>
      </c>
      <c r="AN83" s="32" t="str">
        <f>IF(AK83="wrong PO",(VLOOKUP($D83,'Mar 2016'!$D$1:$Z$500,3,FALSE)),"")</f>
        <v/>
      </c>
      <c r="AO83" s="32" t="str">
        <f>IFERROR(IF(VLOOKUP($D83,'Feb 2016'!$D$1:$Z$500,3,FALSE)=G83,"-","Wrong PO"),"new")</f>
        <v>new</v>
      </c>
      <c r="AP83" s="32" t="str">
        <f>IF(AK83="wrong PO",(VLOOKUP($D83,'Feb 2016'!$D$1:$Z$500,3,FALSE)),"")</f>
        <v/>
      </c>
      <c r="AQ83" s="29" t="str">
        <f>IFERROR(IF(VLOOKUP($D83,'Jan 2016'!$D$1:$Z$500,3,FALSE)=G83,"-","Wrong PO"),"new")</f>
        <v>new</v>
      </c>
      <c r="AR83" s="32" t="str">
        <f>IF(AQ83="wrong PO",(VLOOKUP($D83,'Jan 2016'!$D$1:$Z$500,3,FALSE)),"")</f>
        <v/>
      </c>
      <c r="AS83" s="29" t="str">
        <f>IFERROR(IF(VLOOKUP($D83,'Dec 2015'!$D$1:$Z$500,3,FALSE)=G83,"-","Wrong PO"),"new")</f>
        <v>new</v>
      </c>
      <c r="AT83" s="32" t="str">
        <f>IF(AS83="wrong PO",(VLOOKUP($D83,'Dec 2015'!$D$1:$Z$500,3,FALSE)),"")</f>
        <v/>
      </c>
      <c r="AU83" s="29" t="str">
        <f>IFERROR(IF(VLOOKUP($D83,'Nov 2015'!$D$1:$Z$500,3,FALSE)=G83,"-","Wrong PO"),"new")</f>
        <v>new</v>
      </c>
      <c r="AV83" s="32" t="str">
        <f>IF(AU83="wrong PO",(VLOOKUP($D83,'Nov 2015'!$D$1:$Z$500,3,FALSE)),"")</f>
        <v/>
      </c>
      <c r="AW83" s="29" t="str">
        <f>IFERROR(IF(VLOOKUP($D83,'Oct 2015'!$D$1:$Z$500,3,FALSE)=G83,"-","Wrong PO"),"new")</f>
        <v>new</v>
      </c>
      <c r="AX83" s="32" t="str">
        <f>IF(AW83="wrong PO",(VLOOKUP($D83,'Oct 2015'!$D$1:$Z$500,3,FALSE)),"")</f>
        <v/>
      </c>
      <c r="AY83" s="29" t="str">
        <f>IFERROR(IF(VLOOKUP($D83,'Sep 2015'!$D$1:$Z$500,3,FALSE)=G83,"-","Wrong PO"),"new")</f>
        <v>new</v>
      </c>
      <c r="AZ83" s="32" t="str">
        <f>IF(AY83="wrong PO",(VLOOKUP($D83,'Sep 2015'!$D$1:$Z$500,3,FALSE)),"")</f>
        <v/>
      </c>
    </row>
    <row r="84" spans="1:52">
      <c r="A84" s="2" t="s">
        <v>841</v>
      </c>
      <c r="B84" s="2" t="s">
        <v>510</v>
      </c>
      <c r="C84" s="2" t="s">
        <v>25</v>
      </c>
      <c r="D84" s="2" t="s">
        <v>128</v>
      </c>
      <c r="E84" s="2" t="s">
        <v>83</v>
      </c>
      <c r="F84" s="2">
        <v>42390</v>
      </c>
      <c r="G84" s="21" t="s">
        <v>129</v>
      </c>
      <c r="H84" s="11" t="s">
        <v>2082</v>
      </c>
      <c r="I84" s="2" t="s">
        <v>39</v>
      </c>
      <c r="J84" s="2" t="s">
        <v>84</v>
      </c>
      <c r="K84" s="2" t="s">
        <v>30</v>
      </c>
      <c r="L84" s="2" t="s">
        <v>31</v>
      </c>
      <c r="M84" s="2" t="s">
        <v>32</v>
      </c>
      <c r="N84" s="4">
        <v>32191</v>
      </c>
      <c r="O84" s="4">
        <v>37823</v>
      </c>
      <c r="P84" s="4">
        <v>5632</v>
      </c>
      <c r="Q84" s="5">
        <v>95.180800000000005</v>
      </c>
      <c r="R84" s="4">
        <v>0</v>
      </c>
      <c r="S84" s="4">
        <v>0</v>
      </c>
      <c r="T84" s="4">
        <v>0</v>
      </c>
      <c r="U84" s="5">
        <v>0</v>
      </c>
      <c r="V84" s="5">
        <v>0</v>
      </c>
      <c r="W84" s="14">
        <v>95.18</v>
      </c>
      <c r="X84" s="14">
        <v>0</v>
      </c>
      <c r="Y84" s="14">
        <v>95.18</v>
      </c>
      <c r="Z84" s="4">
        <v>24580</v>
      </c>
      <c r="AA84" s="49" t="str">
        <f>IFERROR(IF(VLOOKUP($D84,'Year-To-Date'!$E$1:$E$322,1,FALSE)=D84,"--","Find"),"Find")</f>
        <v>--</v>
      </c>
      <c r="AB84" s="49" t="str">
        <f>IFERROR(IFERROR(VLOOKUP($D84,'Asset Group  All Assets'!$B$1:$C$500,2,FALSE),(VLOOKUP($D84,'Missing-WSU-POs'!$B$1:$D$500,3,FALSE))),"?")</f>
        <v>P0766606</v>
      </c>
      <c r="AC84" s="31" t="str">
        <f t="shared" si="3"/>
        <v>P0766606</v>
      </c>
      <c r="AD84" s="31" t="str">
        <f t="shared" si="2"/>
        <v/>
      </c>
      <c r="AE84" s="29" t="str">
        <f>IFERROR(IF(VLOOKUP($D84,'Org July 2016 '!$D$1:$Z$500,3,FALSE)=G84,"-","Wrong PO"),"new")</f>
        <v>Wrong PO</v>
      </c>
      <c r="AF84" s="32">
        <f>IF(AE84="wrong PO",(VLOOKUP($D84,'Org July 2016 '!$D$1:$Z$500,3,FALSE)),"")</f>
        <v>0</v>
      </c>
      <c r="AG84" s="29" t="str">
        <f>IFERROR(IF(VLOOKUP($D84,'Org June 2016 '!$D$1:$Z$500,3,FALSE)=G84,"-","Wrong PO"),"new")</f>
        <v>Wrong PO</v>
      </c>
      <c r="AH84" s="32">
        <f>IF(AG84="wrong PO",(VLOOKUP($D84,'Org June 2016 '!$D$1:$Z$500,3,FALSE)),"")</f>
        <v>0</v>
      </c>
      <c r="AI84" s="29" t="str">
        <f>IFERROR(IF(VLOOKUP($D84,'May 2016'!D83:Z582,3,FALSE)=G84,"-","Wrong PO"),"new")</f>
        <v>new</v>
      </c>
      <c r="AJ84" s="32" t="str">
        <f>IF(AI84="wrong PO",(VLOOKUP($D84,'May 2016'!D83:Z582,3,FALSE)),"")</f>
        <v/>
      </c>
      <c r="AK84" s="29" t="str">
        <f>IFERROR(IF(VLOOKUP($D84,'Apr 2016'!$D$1:$Z$500,3,FALSE)=G84,"-","Wrong PO"),"new")</f>
        <v>-</v>
      </c>
      <c r="AL84" s="32" t="str">
        <f>IF(AK84="wrong PO",(VLOOKUP($D84,'Apr 2016'!$D$1:$Z$500,3,FALSE)),"")</f>
        <v/>
      </c>
      <c r="AM84" s="32" t="str">
        <f>IFERROR(IF(VLOOKUP($D84,'Mar 2016'!$D$1:$Z$500,3,FALSE)=G84,"-","Wrong PO"),"new")</f>
        <v>-</v>
      </c>
      <c r="AN84" s="32" t="str">
        <f>IF(AK84="wrong PO",(VLOOKUP($D84,'Mar 2016'!$D$1:$Z$500,3,FALSE)),"")</f>
        <v/>
      </c>
      <c r="AO84" s="32" t="str">
        <f>IFERROR(IF(VLOOKUP($D84,'Feb 2016'!$D$1:$Z$500,3,FALSE)=G84,"-","Wrong PO"),"new")</f>
        <v>-</v>
      </c>
      <c r="AP84" s="32" t="str">
        <f>IF(AK84="wrong PO",(VLOOKUP($D84,'Feb 2016'!$D$1:$Z$500,3,FALSE)),"")</f>
        <v/>
      </c>
      <c r="AQ84" s="29" t="str">
        <f>IFERROR(IF(VLOOKUP($D84,'Jan 2016'!$D$1:$Z$500,3,FALSE)=G84,"-","Wrong PO"),"new")</f>
        <v>new</v>
      </c>
      <c r="AR84" s="32" t="str">
        <f>IF(AQ84="wrong PO",(VLOOKUP($D84,'Jan 2016'!$D$1:$Z$500,3,FALSE)),"")</f>
        <v/>
      </c>
      <c r="AS84" s="29" t="str">
        <f>IFERROR(IF(VLOOKUP($D84,'Dec 2015'!$D$1:$Z$500,3,FALSE)=G84,"-","Wrong PO"),"new")</f>
        <v>new</v>
      </c>
      <c r="AT84" s="32" t="str">
        <f>IF(AS84="wrong PO",(VLOOKUP($D84,'Dec 2015'!$D$1:$Z$500,3,FALSE)),"")</f>
        <v/>
      </c>
      <c r="AU84" s="29" t="str">
        <f>IFERROR(IF(VLOOKUP($D84,'Nov 2015'!$D$1:$Z$500,3,FALSE)=G84,"-","Wrong PO"),"new")</f>
        <v>new</v>
      </c>
      <c r="AV84" s="32" t="str">
        <f>IF(AU84="wrong PO",(VLOOKUP($D84,'Nov 2015'!$D$1:$Z$500,3,FALSE)),"")</f>
        <v/>
      </c>
      <c r="AW84" s="29" t="str">
        <f>IFERROR(IF(VLOOKUP($D84,'Oct 2015'!$D$1:$Z$500,3,FALSE)=G84,"-","Wrong PO"),"new")</f>
        <v>new</v>
      </c>
      <c r="AX84" s="32" t="str">
        <f>IF(AW84="wrong PO",(VLOOKUP($D84,'Oct 2015'!$D$1:$Z$500,3,FALSE)),"")</f>
        <v/>
      </c>
      <c r="AY84" s="29" t="str">
        <f>IFERROR(IF(VLOOKUP($D84,'Sep 2015'!$D$1:$Z$500,3,FALSE)=G84,"-","Wrong PO"),"new")</f>
        <v>new</v>
      </c>
      <c r="AZ84" s="32" t="str">
        <f>IF(AY84="wrong PO",(VLOOKUP($D84,'Sep 2015'!$D$1:$Z$500,3,FALSE)),"")</f>
        <v/>
      </c>
    </row>
    <row r="85" spans="1:52">
      <c r="A85" s="2" t="s">
        <v>841</v>
      </c>
      <c r="B85" s="2" t="s">
        <v>510</v>
      </c>
      <c r="C85" s="2" t="s">
        <v>76</v>
      </c>
      <c r="D85" s="2" t="s">
        <v>307</v>
      </c>
      <c r="E85" s="2" t="s">
        <v>27</v>
      </c>
      <c r="F85" s="2">
        <v>42248</v>
      </c>
      <c r="G85" s="21" t="s">
        <v>308</v>
      </c>
      <c r="H85" s="11" t="s">
        <v>2081</v>
      </c>
      <c r="I85" s="2" t="s">
        <v>39</v>
      </c>
      <c r="J85" s="2" t="s">
        <v>29</v>
      </c>
      <c r="K85" s="2" t="s">
        <v>30</v>
      </c>
      <c r="L85" s="2" t="s">
        <v>31</v>
      </c>
      <c r="M85" s="2" t="s">
        <v>32</v>
      </c>
      <c r="N85" s="4">
        <v>22474</v>
      </c>
      <c r="O85" s="4">
        <v>24262</v>
      </c>
      <c r="P85" s="4">
        <v>1788</v>
      </c>
      <c r="Q85" s="5">
        <v>30.217199999999998</v>
      </c>
      <c r="R85" s="4">
        <v>7109</v>
      </c>
      <c r="S85" s="4">
        <v>10240</v>
      </c>
      <c r="T85" s="4">
        <v>3131</v>
      </c>
      <c r="U85" s="5">
        <v>187.2338</v>
      </c>
      <c r="V85" s="5">
        <v>0</v>
      </c>
      <c r="W85" s="14">
        <v>217.45</v>
      </c>
      <c r="X85" s="14">
        <v>0</v>
      </c>
      <c r="Y85" s="14">
        <v>217.45</v>
      </c>
      <c r="Z85" s="4">
        <v>24580</v>
      </c>
      <c r="AA85" s="49" t="str">
        <f>IFERROR(IF(VLOOKUP($D85,'Year-To-Date'!$E$1:$E$322,1,FALSE)=D85,"--","Find"),"Find")</f>
        <v>--</v>
      </c>
      <c r="AB85" s="49" t="str">
        <f>IFERROR(IFERROR(VLOOKUP($D85,'Asset Group  All Assets'!$B$1:$C$500,2,FALSE),(VLOOKUP($D85,'Missing-WSU-POs'!$B$1:$D$500,3,FALSE))),"?")</f>
        <v>P0766749</v>
      </c>
      <c r="AC85" s="31" t="str">
        <f t="shared" si="3"/>
        <v>P0766749</v>
      </c>
      <c r="AD85" s="31" t="str">
        <f t="shared" si="2"/>
        <v/>
      </c>
      <c r="AE85" s="29" t="str">
        <f>IFERROR(IF(VLOOKUP($D85,'Org July 2016 '!$D$1:$Z$500,3,FALSE)=G85,"-","Wrong PO"),"new")</f>
        <v>Wrong PO</v>
      </c>
      <c r="AF85" s="32">
        <f>IF(AE85="wrong PO",(VLOOKUP($D85,'Org July 2016 '!$D$1:$Z$500,3,FALSE)),"")</f>
        <v>0</v>
      </c>
      <c r="AG85" s="29" t="str">
        <f>IFERROR(IF(VLOOKUP($D85,'Org June 2016 '!$D$1:$Z$500,3,FALSE)=G85,"-","Wrong PO"),"new")</f>
        <v>Wrong PO</v>
      </c>
      <c r="AH85" s="32">
        <f>IF(AG85="wrong PO",(VLOOKUP($D85,'Org June 2016 '!$D$1:$Z$500,3,FALSE)),"")</f>
        <v>0</v>
      </c>
      <c r="AI85" s="29" t="str">
        <f>IFERROR(IF(VLOOKUP($D85,'May 2016'!D84:Z583,3,FALSE)=G85,"-","Wrong PO"),"new")</f>
        <v>new</v>
      </c>
      <c r="AJ85" s="32" t="str">
        <f>IF(AI85="wrong PO",(VLOOKUP($D85,'May 2016'!D84:Z583,3,FALSE)),"")</f>
        <v/>
      </c>
      <c r="AK85" s="29" t="str">
        <f>IFERROR(IF(VLOOKUP($D85,'Apr 2016'!$D$1:$Z$500,3,FALSE)=G85,"-","Wrong PO"),"new")</f>
        <v>-</v>
      </c>
      <c r="AL85" s="32" t="str">
        <f>IF(AK85="wrong PO",(VLOOKUP($D85,'Apr 2016'!$D$1:$Z$500,3,FALSE)),"")</f>
        <v/>
      </c>
      <c r="AM85" s="32" t="str">
        <f>IFERROR(IF(VLOOKUP($D85,'Mar 2016'!$D$1:$Z$500,3,FALSE)=G85,"-","Wrong PO"),"new")</f>
        <v>-</v>
      </c>
      <c r="AN85" s="32" t="str">
        <f>IF(AK85="wrong PO",(VLOOKUP($D85,'Mar 2016'!$D$1:$Z$500,3,FALSE)),"")</f>
        <v/>
      </c>
      <c r="AO85" s="32" t="str">
        <f>IFERROR(IF(VLOOKUP($D85,'Feb 2016'!$D$1:$Z$500,3,FALSE)=G85,"-","Wrong PO"),"new")</f>
        <v>-</v>
      </c>
      <c r="AP85" s="32" t="str">
        <f>IF(AK85="wrong PO",(VLOOKUP($D85,'Feb 2016'!$D$1:$Z$500,3,FALSE)),"")</f>
        <v/>
      </c>
      <c r="AQ85" s="29" t="str">
        <f>IFERROR(IF(VLOOKUP($D85,'Jan 2016'!$D$1:$Z$500,3,FALSE)=G85,"-","Wrong PO"),"new")</f>
        <v>-</v>
      </c>
      <c r="AR85" s="32" t="str">
        <f>IF(AQ85="wrong PO",(VLOOKUP($D85,'Jan 2016'!$D$1:$Z$500,3,FALSE)),"")</f>
        <v/>
      </c>
      <c r="AS85" s="29" t="str">
        <f>IFERROR(IF(VLOOKUP($D85,'Dec 2015'!$D$1:$Z$500,3,FALSE)=G85,"-","Wrong PO"),"new")</f>
        <v>-</v>
      </c>
      <c r="AT85" s="32" t="str">
        <f>IF(AS85="wrong PO",(VLOOKUP($D85,'Dec 2015'!$D$1:$Z$500,3,FALSE)),"")</f>
        <v/>
      </c>
      <c r="AU85" s="29" t="str">
        <f>IFERROR(IF(VLOOKUP($D85,'Nov 2015'!$D$1:$Z$500,3,FALSE)=G85,"-","Wrong PO"),"new")</f>
        <v>-</v>
      </c>
      <c r="AV85" s="32" t="str">
        <f>IF(AU85="wrong PO",(VLOOKUP($D85,'Nov 2015'!$D$1:$Z$500,3,FALSE)),"")</f>
        <v/>
      </c>
      <c r="AW85" s="29" t="str">
        <f>IFERROR(IF(VLOOKUP($D85,'Oct 2015'!$D$1:$Z$500,3,FALSE)=G85,"-","Wrong PO"),"new")</f>
        <v>-</v>
      </c>
      <c r="AX85" s="32" t="str">
        <f>IF(AW85="wrong PO",(VLOOKUP($D85,'Oct 2015'!$D$1:$Z$500,3,FALSE)),"")</f>
        <v/>
      </c>
      <c r="AY85" s="29" t="str">
        <f>IFERROR(IF(VLOOKUP($D85,'Sep 2015'!$D$1:$Z$500,3,FALSE)=G85,"-","Wrong PO"),"new")</f>
        <v>new</v>
      </c>
      <c r="AZ85" s="32" t="str">
        <f>IF(AY85="wrong PO",(VLOOKUP($D85,'Sep 2015'!$D$1:$Z$500,3,FALSE)),"")</f>
        <v/>
      </c>
    </row>
    <row r="86" spans="1:52">
      <c r="A86" s="2" t="s">
        <v>841</v>
      </c>
      <c r="B86" s="2" t="s">
        <v>510</v>
      </c>
      <c r="C86" s="2" t="s">
        <v>69</v>
      </c>
      <c r="D86" s="2" t="s">
        <v>271</v>
      </c>
      <c r="E86" s="2" t="s">
        <v>504</v>
      </c>
      <c r="F86" s="2">
        <v>42501</v>
      </c>
      <c r="G86" s="21" t="s">
        <v>272</v>
      </c>
      <c r="H86" s="11" t="s">
        <v>2080</v>
      </c>
      <c r="I86" s="2" t="s">
        <v>685</v>
      </c>
      <c r="J86" s="2" t="s">
        <v>381</v>
      </c>
      <c r="K86" s="2" t="s">
        <v>30</v>
      </c>
      <c r="L86" s="2" t="s">
        <v>31</v>
      </c>
      <c r="M86" s="2" t="s">
        <v>32</v>
      </c>
      <c r="N86" s="4">
        <v>19</v>
      </c>
      <c r="O86" s="4">
        <v>20</v>
      </c>
      <c r="P86" s="4">
        <v>1</v>
      </c>
      <c r="Q86" s="5">
        <v>1.6899999999999998E-2</v>
      </c>
      <c r="R86" s="4">
        <v>33</v>
      </c>
      <c r="S86" s="4">
        <v>39</v>
      </c>
      <c r="T86" s="4">
        <v>6</v>
      </c>
      <c r="U86" s="5">
        <v>0.35880000000000001</v>
      </c>
      <c r="V86" s="5">
        <v>0</v>
      </c>
      <c r="W86" s="14">
        <v>0.38</v>
      </c>
      <c r="X86" s="14">
        <v>0</v>
      </c>
      <c r="Y86" s="14">
        <v>0.38</v>
      </c>
      <c r="Z86" s="4">
        <v>24580</v>
      </c>
      <c r="AA86" s="49" t="str">
        <f>IFERROR(IF(VLOOKUP($D86,'Year-To-Date'!$E$1:$E$322,1,FALSE)=D86,"--","Find"),"Find")</f>
        <v>--</v>
      </c>
      <c r="AB86" s="49" t="str">
        <f>IFERROR(IFERROR(VLOOKUP($D86,'Asset Group  All Assets'!$B$1:$C$500,2,FALSE),(VLOOKUP($D86,'Missing-WSU-POs'!$B$1:$D$500,3,FALSE))),"?")</f>
        <v>P0767801</v>
      </c>
      <c r="AC86" s="31" t="str">
        <f t="shared" si="3"/>
        <v>P0767801</v>
      </c>
      <c r="AD86" s="31" t="str">
        <f t="shared" si="2"/>
        <v/>
      </c>
      <c r="AE86" s="29" t="str">
        <f>IFERROR(IF(VLOOKUP($D86,'Org July 2016 '!$D$1:$Z$500,3,FALSE)=G86,"-","Wrong PO"),"new")</f>
        <v>Wrong PO</v>
      </c>
      <c r="AF86" s="32">
        <f>IF(AE86="wrong PO",(VLOOKUP($D86,'Org July 2016 '!$D$1:$Z$500,3,FALSE)),"")</f>
        <v>0</v>
      </c>
      <c r="AG86" s="29" t="str">
        <f>IFERROR(IF(VLOOKUP($D86,'Org June 2016 '!$D$1:$Z$500,3,FALSE)=G86,"-","Wrong PO"),"new")</f>
        <v>Wrong PO</v>
      </c>
      <c r="AH86" s="32">
        <f>IF(AG86="wrong PO",(VLOOKUP($D86,'Org June 2016 '!$D$1:$Z$500,3,FALSE)),"")</f>
        <v>0</v>
      </c>
      <c r="AI86" s="29" t="str">
        <f>IFERROR(IF(VLOOKUP($D86,'May 2016'!D85:Z584,3,FALSE)=G86,"-","Wrong PO"),"new")</f>
        <v>new</v>
      </c>
      <c r="AJ86" s="32" t="str">
        <f>IF(AI86="wrong PO",(VLOOKUP($D86,'May 2016'!D85:Z584,3,FALSE)),"")</f>
        <v/>
      </c>
      <c r="AK86" s="29" t="str">
        <f>IFERROR(IF(VLOOKUP($D86,'Apr 2016'!$D$1:$Z$500,3,FALSE)=G86,"-","Wrong PO"),"new")</f>
        <v>new</v>
      </c>
      <c r="AL86" s="32" t="str">
        <f>IF(AK86="wrong PO",(VLOOKUP($D86,'Apr 2016'!$D$1:$Z$500,3,FALSE)),"")</f>
        <v/>
      </c>
      <c r="AM86" s="32" t="str">
        <f>IFERROR(IF(VLOOKUP($D86,'Mar 2016'!$D$1:$Z$500,3,FALSE)=G86,"-","Wrong PO"),"new")</f>
        <v>new</v>
      </c>
      <c r="AN86" s="32" t="str">
        <f>IF(AK86="wrong PO",(VLOOKUP($D86,'Mar 2016'!$D$1:$Z$500,3,FALSE)),"")</f>
        <v/>
      </c>
      <c r="AO86" s="32" t="str">
        <f>IFERROR(IF(VLOOKUP($D86,'Feb 2016'!$D$1:$Z$500,3,FALSE)=G86,"-","Wrong PO"),"new")</f>
        <v>new</v>
      </c>
      <c r="AP86" s="32" t="str">
        <f>IF(AK86="wrong PO",(VLOOKUP($D86,'Feb 2016'!$D$1:$Z$500,3,FALSE)),"")</f>
        <v/>
      </c>
      <c r="AQ86" s="29" t="str">
        <f>IFERROR(IF(VLOOKUP($D86,'Jan 2016'!$D$1:$Z$500,3,FALSE)=G86,"-","Wrong PO"),"new")</f>
        <v>new</v>
      </c>
      <c r="AR86" s="32" t="str">
        <f>IF(AQ86="wrong PO",(VLOOKUP($D86,'Jan 2016'!$D$1:$Z$500,3,FALSE)),"")</f>
        <v/>
      </c>
      <c r="AS86" s="29" t="str">
        <f>IFERROR(IF(VLOOKUP($D86,'Dec 2015'!$D$1:$Z$500,3,FALSE)=G86,"-","Wrong PO"),"new")</f>
        <v>new</v>
      </c>
      <c r="AT86" s="32" t="str">
        <f>IF(AS86="wrong PO",(VLOOKUP($D86,'Dec 2015'!$D$1:$Z$500,3,FALSE)),"")</f>
        <v/>
      </c>
      <c r="AU86" s="29" t="str">
        <f>IFERROR(IF(VLOOKUP($D86,'Nov 2015'!$D$1:$Z$500,3,FALSE)=G86,"-","Wrong PO"),"new")</f>
        <v>new</v>
      </c>
      <c r="AV86" s="32" t="str">
        <f>IF(AU86="wrong PO",(VLOOKUP($D86,'Nov 2015'!$D$1:$Z$500,3,FALSE)),"")</f>
        <v/>
      </c>
      <c r="AW86" s="29" t="str">
        <f>IFERROR(IF(VLOOKUP($D86,'Oct 2015'!$D$1:$Z$500,3,FALSE)=G86,"-","Wrong PO"),"new")</f>
        <v>new</v>
      </c>
      <c r="AX86" s="32" t="str">
        <f>IF(AW86="wrong PO",(VLOOKUP($D86,'Oct 2015'!$D$1:$Z$500,3,FALSE)),"")</f>
        <v/>
      </c>
      <c r="AY86" s="29" t="str">
        <f>IFERROR(IF(VLOOKUP($D86,'Sep 2015'!$D$1:$Z$500,3,FALSE)=G86,"-","Wrong PO"),"new")</f>
        <v>new</v>
      </c>
      <c r="AZ86" s="32" t="str">
        <f>IF(AY86="wrong PO",(VLOOKUP($D86,'Sep 2015'!$D$1:$Z$500,3,FALSE)),"")</f>
        <v/>
      </c>
    </row>
    <row r="87" spans="1:52">
      <c r="A87" s="2" t="s">
        <v>841</v>
      </c>
      <c r="B87" s="2" t="s">
        <v>510</v>
      </c>
      <c r="C87" s="2" t="s">
        <v>76</v>
      </c>
      <c r="D87" s="2" t="s">
        <v>336</v>
      </c>
      <c r="E87" s="2" t="s">
        <v>617</v>
      </c>
      <c r="F87" s="2">
        <v>42450</v>
      </c>
      <c r="G87" s="21" t="s">
        <v>138</v>
      </c>
      <c r="H87" s="11" t="s">
        <v>2079</v>
      </c>
      <c r="I87" s="2" t="s">
        <v>39</v>
      </c>
      <c r="J87" s="2" t="s">
        <v>619</v>
      </c>
      <c r="K87" s="2" t="s">
        <v>30</v>
      </c>
      <c r="L87" s="2" t="s">
        <v>31</v>
      </c>
      <c r="M87" s="2" t="s">
        <v>378</v>
      </c>
      <c r="N87" s="4">
        <v>24452</v>
      </c>
      <c r="O87" s="4">
        <v>26764</v>
      </c>
      <c r="P87" s="4">
        <v>2312</v>
      </c>
      <c r="Q87" s="5">
        <v>39.072800000000001</v>
      </c>
      <c r="R87" s="4">
        <v>4784</v>
      </c>
      <c r="S87" s="4">
        <v>7292</v>
      </c>
      <c r="T87" s="4">
        <v>2508</v>
      </c>
      <c r="U87" s="5">
        <v>149.97839999999999</v>
      </c>
      <c r="V87" s="5">
        <v>0</v>
      </c>
      <c r="W87" s="14">
        <v>189.05</v>
      </c>
      <c r="X87" s="14">
        <v>0</v>
      </c>
      <c r="Y87" s="14">
        <v>189.05</v>
      </c>
      <c r="Z87" s="4">
        <v>24580</v>
      </c>
      <c r="AA87" s="49" t="str">
        <f>IFERROR(IF(VLOOKUP($D87,'Year-To-Date'!$E$1:$E$322,1,FALSE)=D87,"--","Find"),"Find")</f>
        <v>--</v>
      </c>
      <c r="AB87" s="49" t="str">
        <f>IFERROR(IFERROR(VLOOKUP($D87,'Asset Group  All Assets'!$B$1:$C$500,2,FALSE),(VLOOKUP($D87,'Missing-WSU-POs'!$B$1:$D$500,3,FALSE))),"?")</f>
        <v>P0768367</v>
      </c>
      <c r="AC87" s="31" t="str">
        <f t="shared" si="3"/>
        <v>P0768367</v>
      </c>
      <c r="AD87" s="31" t="str">
        <f t="shared" si="2"/>
        <v/>
      </c>
      <c r="AE87" s="29" t="str">
        <f>IFERROR(IF(VLOOKUP($D87,'Org July 2016 '!$D$1:$Z$500,3,FALSE)=G87,"-","Wrong PO"),"new")</f>
        <v>Wrong PO</v>
      </c>
      <c r="AF87" s="32">
        <f>IF(AE87="wrong PO",(VLOOKUP($D87,'Org July 2016 '!$D$1:$Z$500,3,FALSE)),"")</f>
        <v>0</v>
      </c>
      <c r="AG87" s="29" t="str">
        <f>IFERROR(IF(VLOOKUP($D87,'Org June 2016 '!$D$1:$Z$500,3,FALSE)=G87,"-","Wrong PO"),"new")</f>
        <v>Wrong PO</v>
      </c>
      <c r="AH87" s="32">
        <f>IF(AG87="wrong PO",(VLOOKUP($D87,'Org June 2016 '!$D$1:$Z$500,3,FALSE)),"")</f>
        <v>0</v>
      </c>
      <c r="AI87" s="29" t="str">
        <f>IFERROR(IF(VLOOKUP($D87,'May 2016'!D86:Z585,3,FALSE)=G87,"-","Wrong PO"),"new")</f>
        <v>new</v>
      </c>
      <c r="AJ87" s="32" t="str">
        <f>IF(AI87="wrong PO",(VLOOKUP($D87,'May 2016'!D86:Z585,3,FALSE)),"")</f>
        <v/>
      </c>
      <c r="AK87" s="29" t="str">
        <f>IFERROR(IF(VLOOKUP($D87,'Apr 2016'!$D$1:$Z$500,3,FALSE)=G87,"-","Wrong PO"),"new")</f>
        <v>-</v>
      </c>
      <c r="AL87" s="32" t="str">
        <f>IF(AK87="wrong PO",(VLOOKUP($D87,'Apr 2016'!$D$1:$Z$500,3,FALSE)),"")</f>
        <v/>
      </c>
      <c r="AM87" s="32" t="str">
        <f>IFERROR(IF(VLOOKUP($D87,'Mar 2016'!$D$1:$Z$500,3,FALSE)=G87,"-","Wrong PO"),"new")</f>
        <v>-</v>
      </c>
      <c r="AN87" s="32" t="str">
        <f>IF(AK87="wrong PO",(VLOOKUP($D87,'Mar 2016'!$D$1:$Z$500,3,FALSE)),"")</f>
        <v/>
      </c>
      <c r="AO87" s="32" t="str">
        <f>IFERROR(IF(VLOOKUP($D87,'Feb 2016'!$D$1:$Z$500,3,FALSE)=G87,"-","Wrong PO"),"new")</f>
        <v>new</v>
      </c>
      <c r="AP87" s="32" t="str">
        <f>IF(AK87="wrong PO",(VLOOKUP($D87,'Feb 2016'!$D$1:$Z$500,3,FALSE)),"")</f>
        <v/>
      </c>
      <c r="AQ87" s="29" t="str">
        <f>IFERROR(IF(VLOOKUP($D87,'Jan 2016'!$D$1:$Z$500,3,FALSE)=G87,"-","Wrong PO"),"new")</f>
        <v>new</v>
      </c>
      <c r="AR87" s="32" t="str">
        <f>IF(AQ87="wrong PO",(VLOOKUP($D87,'Jan 2016'!$D$1:$Z$500,3,FALSE)),"")</f>
        <v/>
      </c>
      <c r="AS87" s="29" t="str">
        <f>IFERROR(IF(VLOOKUP($D87,'Dec 2015'!$D$1:$Z$500,3,FALSE)=G87,"-","Wrong PO"),"new")</f>
        <v>new</v>
      </c>
      <c r="AT87" s="32" t="str">
        <f>IF(AS87="wrong PO",(VLOOKUP($D87,'Dec 2015'!$D$1:$Z$500,3,FALSE)),"")</f>
        <v/>
      </c>
      <c r="AU87" s="29" t="str">
        <f>IFERROR(IF(VLOOKUP($D87,'Nov 2015'!$D$1:$Z$500,3,FALSE)=G87,"-","Wrong PO"),"new")</f>
        <v>new</v>
      </c>
      <c r="AV87" s="32" t="str">
        <f>IF(AU87="wrong PO",(VLOOKUP($D87,'Nov 2015'!$D$1:$Z$500,3,FALSE)),"")</f>
        <v/>
      </c>
      <c r="AW87" s="29" t="str">
        <f>IFERROR(IF(VLOOKUP($D87,'Oct 2015'!$D$1:$Z$500,3,FALSE)=G87,"-","Wrong PO"),"new")</f>
        <v>new</v>
      </c>
      <c r="AX87" s="32" t="str">
        <f>IF(AW87="wrong PO",(VLOOKUP($D87,'Oct 2015'!$D$1:$Z$500,3,FALSE)),"")</f>
        <v/>
      </c>
      <c r="AY87" s="29" t="str">
        <f>IFERROR(IF(VLOOKUP($D87,'Sep 2015'!$D$1:$Z$500,3,FALSE)=G87,"-","Wrong PO"),"new")</f>
        <v>new</v>
      </c>
      <c r="AZ87" s="32" t="str">
        <f>IF(AY87="wrong PO",(VLOOKUP($D87,'Sep 2015'!$D$1:$Z$500,3,FALSE)),"")</f>
        <v/>
      </c>
    </row>
    <row r="88" spans="1:52">
      <c r="A88" s="2" t="s">
        <v>841</v>
      </c>
      <c r="B88" s="2" t="s">
        <v>510</v>
      </c>
      <c r="C88" s="2" t="s">
        <v>25</v>
      </c>
      <c r="D88" s="2" t="s">
        <v>137</v>
      </c>
      <c r="E88" s="2" t="s">
        <v>617</v>
      </c>
      <c r="F88" s="2">
        <v>42450</v>
      </c>
      <c r="G88" s="21" t="s">
        <v>138</v>
      </c>
      <c r="H88" s="11" t="s">
        <v>2079</v>
      </c>
      <c r="I88" s="2" t="s">
        <v>39</v>
      </c>
      <c r="J88" s="2" t="s">
        <v>619</v>
      </c>
      <c r="K88" s="2" t="s">
        <v>30</v>
      </c>
      <c r="L88" s="2" t="s">
        <v>31</v>
      </c>
      <c r="M88" s="2" t="s">
        <v>378</v>
      </c>
      <c r="N88" s="4">
        <v>23474</v>
      </c>
      <c r="O88" s="4">
        <v>24025</v>
      </c>
      <c r="P88" s="4">
        <v>551</v>
      </c>
      <c r="Q88" s="5">
        <v>9.3118999999999996</v>
      </c>
      <c r="R88" s="4">
        <v>0</v>
      </c>
      <c r="S88" s="4">
        <v>0</v>
      </c>
      <c r="T88" s="4">
        <v>0</v>
      </c>
      <c r="U88" s="5">
        <v>0</v>
      </c>
      <c r="V88" s="5">
        <v>0</v>
      </c>
      <c r="W88" s="14">
        <v>9.31</v>
      </c>
      <c r="X88" s="14">
        <v>0</v>
      </c>
      <c r="Y88" s="14">
        <v>9.31</v>
      </c>
      <c r="Z88" s="4">
        <v>24580</v>
      </c>
      <c r="AA88" s="49" t="str">
        <f>IFERROR(IF(VLOOKUP($D88,'Year-To-Date'!$E$1:$E$322,1,FALSE)=D88,"--","Find"),"Find")</f>
        <v>--</v>
      </c>
      <c r="AB88" s="49" t="str">
        <f>IFERROR(IFERROR(VLOOKUP($D88,'Asset Group  All Assets'!$B$1:$C$500,2,FALSE),(VLOOKUP($D88,'Missing-WSU-POs'!$B$1:$D$500,3,FALSE))),"?")</f>
        <v>P0768367</v>
      </c>
      <c r="AC88" s="31" t="str">
        <f t="shared" si="3"/>
        <v>P0768367</v>
      </c>
      <c r="AD88" s="31" t="str">
        <f t="shared" si="2"/>
        <v/>
      </c>
      <c r="AE88" s="29" t="str">
        <f>IFERROR(IF(VLOOKUP($D88,'Org July 2016 '!$D$1:$Z$500,3,FALSE)=G88,"-","Wrong PO"),"new")</f>
        <v>Wrong PO</v>
      </c>
      <c r="AF88" s="32">
        <f>IF(AE88="wrong PO",(VLOOKUP($D88,'Org July 2016 '!$D$1:$Z$500,3,FALSE)),"")</f>
        <v>0</v>
      </c>
      <c r="AG88" s="29" t="str">
        <f>IFERROR(IF(VLOOKUP($D88,'Org June 2016 '!$D$1:$Z$500,3,FALSE)=G88,"-","Wrong PO"),"new")</f>
        <v>Wrong PO</v>
      </c>
      <c r="AH88" s="32">
        <f>IF(AG88="wrong PO",(VLOOKUP($D88,'Org June 2016 '!$D$1:$Z$500,3,FALSE)),"")</f>
        <v>0</v>
      </c>
      <c r="AI88" s="29" t="str">
        <f>IFERROR(IF(VLOOKUP($D88,'May 2016'!D87:Z586,3,FALSE)=G88,"-","Wrong PO"),"new")</f>
        <v>new</v>
      </c>
      <c r="AJ88" s="32" t="str">
        <f>IF(AI88="wrong PO",(VLOOKUP($D88,'May 2016'!D87:Z586,3,FALSE)),"")</f>
        <v/>
      </c>
      <c r="AK88" s="29" t="str">
        <f>IFERROR(IF(VLOOKUP($D88,'Apr 2016'!$D$1:$Z$500,3,FALSE)=G88,"-","Wrong PO"),"new")</f>
        <v>-</v>
      </c>
      <c r="AL88" s="32" t="str">
        <f>IF(AK88="wrong PO",(VLOOKUP($D88,'Apr 2016'!$D$1:$Z$500,3,FALSE)),"")</f>
        <v/>
      </c>
      <c r="AM88" s="32" t="str">
        <f>IFERROR(IF(VLOOKUP($D88,'Mar 2016'!$D$1:$Z$500,3,FALSE)=G88,"-","Wrong PO"),"new")</f>
        <v>-</v>
      </c>
      <c r="AN88" s="32" t="str">
        <f>IF(AK88="wrong PO",(VLOOKUP($D88,'Mar 2016'!$D$1:$Z$500,3,FALSE)),"")</f>
        <v/>
      </c>
      <c r="AO88" s="32" t="str">
        <f>IFERROR(IF(VLOOKUP($D88,'Feb 2016'!$D$1:$Z$500,3,FALSE)=G88,"-","Wrong PO"),"new")</f>
        <v>new</v>
      </c>
      <c r="AP88" s="32" t="str">
        <f>IF(AK88="wrong PO",(VLOOKUP($D88,'Feb 2016'!$D$1:$Z$500,3,FALSE)),"")</f>
        <v/>
      </c>
      <c r="AQ88" s="29" t="str">
        <f>IFERROR(IF(VLOOKUP($D88,'Jan 2016'!$D$1:$Z$500,3,FALSE)=G88,"-","Wrong PO"),"new")</f>
        <v>new</v>
      </c>
      <c r="AR88" s="32" t="str">
        <f>IF(AQ88="wrong PO",(VLOOKUP($D88,'Jan 2016'!$D$1:$Z$500,3,FALSE)),"")</f>
        <v/>
      </c>
      <c r="AS88" s="29" t="str">
        <f>IFERROR(IF(VLOOKUP($D88,'Dec 2015'!$D$1:$Z$500,3,FALSE)=G88,"-","Wrong PO"),"new")</f>
        <v>new</v>
      </c>
      <c r="AT88" s="32" t="str">
        <f>IF(AS88="wrong PO",(VLOOKUP($D88,'Dec 2015'!$D$1:$Z$500,3,FALSE)),"")</f>
        <v/>
      </c>
      <c r="AU88" s="29" t="str">
        <f>IFERROR(IF(VLOOKUP($D88,'Nov 2015'!$D$1:$Z$500,3,FALSE)=G88,"-","Wrong PO"),"new")</f>
        <v>new</v>
      </c>
      <c r="AV88" s="32" t="str">
        <f>IF(AU88="wrong PO",(VLOOKUP($D88,'Nov 2015'!$D$1:$Z$500,3,FALSE)),"")</f>
        <v/>
      </c>
      <c r="AW88" s="29" t="str">
        <f>IFERROR(IF(VLOOKUP($D88,'Oct 2015'!$D$1:$Z$500,3,FALSE)=G88,"-","Wrong PO"),"new")</f>
        <v>new</v>
      </c>
      <c r="AX88" s="32" t="str">
        <f>IF(AW88="wrong PO",(VLOOKUP($D88,'Oct 2015'!$D$1:$Z$500,3,FALSE)),"")</f>
        <v/>
      </c>
      <c r="AY88" s="29" t="str">
        <f>IFERROR(IF(VLOOKUP($D88,'Sep 2015'!$D$1:$Z$500,3,FALSE)=G88,"-","Wrong PO"),"new")</f>
        <v>new</v>
      </c>
      <c r="AZ88" s="32" t="str">
        <f>IF(AY88="wrong PO",(VLOOKUP($D88,'Sep 2015'!$D$1:$Z$500,3,FALSE)),"")</f>
        <v/>
      </c>
    </row>
    <row r="89" spans="1:52">
      <c r="A89" s="2" t="s">
        <v>841</v>
      </c>
      <c r="B89" s="2" t="s">
        <v>510</v>
      </c>
      <c r="C89" s="2" t="s">
        <v>76</v>
      </c>
      <c r="D89" s="2" t="s">
        <v>328</v>
      </c>
      <c r="E89" s="2" t="s">
        <v>532</v>
      </c>
      <c r="F89" s="2">
        <v>42375</v>
      </c>
      <c r="G89" s="21" t="s">
        <v>186</v>
      </c>
      <c r="H89" s="11" t="s">
        <v>2078</v>
      </c>
      <c r="I89" s="2" t="s">
        <v>39</v>
      </c>
      <c r="J89" s="2" t="s">
        <v>29</v>
      </c>
      <c r="K89" s="2" t="s">
        <v>30</v>
      </c>
      <c r="L89" s="2" t="s">
        <v>31</v>
      </c>
      <c r="M89" s="2" t="s">
        <v>32</v>
      </c>
      <c r="N89" s="4">
        <v>8448</v>
      </c>
      <c r="O89" s="4">
        <v>9257</v>
      </c>
      <c r="P89" s="4">
        <v>809</v>
      </c>
      <c r="Q89" s="5">
        <v>13.6721</v>
      </c>
      <c r="R89" s="4">
        <v>12208</v>
      </c>
      <c r="S89" s="4">
        <v>14273</v>
      </c>
      <c r="T89" s="4">
        <v>2065</v>
      </c>
      <c r="U89" s="5">
        <v>123.48699999999999</v>
      </c>
      <c r="V89" s="5">
        <v>0</v>
      </c>
      <c r="W89" s="14">
        <v>137.16</v>
      </c>
      <c r="X89" s="14">
        <v>0</v>
      </c>
      <c r="Y89" s="14">
        <v>137.16</v>
      </c>
      <c r="Z89" s="4">
        <v>24580</v>
      </c>
      <c r="AA89" s="49" t="str">
        <f>IFERROR(IF(VLOOKUP($D89,'Year-To-Date'!$E$1:$E$322,1,FALSE)=D89,"--","Find"),"Find")</f>
        <v>--</v>
      </c>
      <c r="AB89" s="49" t="str">
        <f>IFERROR(IFERROR(VLOOKUP($D89,'Asset Group  All Assets'!$B$1:$C$500,2,FALSE),(VLOOKUP($D89,'Missing-WSU-POs'!$B$1:$D$500,3,FALSE))),"?")</f>
        <v>P0770262</v>
      </c>
      <c r="AC89" s="31" t="str">
        <f t="shared" si="3"/>
        <v>P0770262</v>
      </c>
      <c r="AD89" s="31" t="str">
        <f t="shared" si="2"/>
        <v/>
      </c>
      <c r="AE89" s="29" t="str">
        <f>IFERROR(IF(VLOOKUP($D89,'Org July 2016 '!$D$1:$Z$500,3,FALSE)=G89,"-","Wrong PO"),"new")</f>
        <v>Wrong PO</v>
      </c>
      <c r="AF89" s="32">
        <f>IF(AE89="wrong PO",(VLOOKUP($D89,'Org July 2016 '!$D$1:$Z$500,3,FALSE)),"")</f>
        <v>0</v>
      </c>
      <c r="AG89" s="29" t="str">
        <f>IFERROR(IF(VLOOKUP($D89,'Org June 2016 '!$D$1:$Z$500,3,FALSE)=G89,"-","Wrong PO"),"new")</f>
        <v>Wrong PO</v>
      </c>
      <c r="AH89" s="32">
        <f>IF(AG89="wrong PO",(VLOOKUP($D89,'Org June 2016 '!$D$1:$Z$500,3,FALSE)),"")</f>
        <v>0</v>
      </c>
      <c r="AI89" s="29" t="str">
        <f>IFERROR(IF(VLOOKUP($D89,'May 2016'!D88:Z587,3,FALSE)=G89,"-","Wrong PO"),"new")</f>
        <v>new</v>
      </c>
      <c r="AJ89" s="32" t="str">
        <f>IF(AI89="wrong PO",(VLOOKUP($D89,'May 2016'!D88:Z587,3,FALSE)),"")</f>
        <v/>
      </c>
      <c r="AK89" s="29" t="str">
        <f>IFERROR(IF(VLOOKUP($D89,'Apr 2016'!$D$1:$Z$500,3,FALSE)=G89,"-","Wrong PO"),"new")</f>
        <v>-</v>
      </c>
      <c r="AL89" s="32" t="str">
        <f>IF(AK89="wrong PO",(VLOOKUP($D89,'Apr 2016'!$D$1:$Z$500,3,FALSE)),"")</f>
        <v/>
      </c>
      <c r="AM89" s="32" t="str">
        <f>IFERROR(IF(VLOOKUP($D89,'Mar 2016'!$D$1:$Z$500,3,FALSE)=G89,"-","Wrong PO"),"new")</f>
        <v>-</v>
      </c>
      <c r="AN89" s="32" t="str">
        <f>IF(AK89="wrong PO",(VLOOKUP($D89,'Mar 2016'!$D$1:$Z$500,3,FALSE)),"")</f>
        <v/>
      </c>
      <c r="AO89" s="32" t="str">
        <f>IFERROR(IF(VLOOKUP($D89,'Feb 2016'!$D$1:$Z$500,3,FALSE)=G89,"-","Wrong PO"),"new")</f>
        <v>-</v>
      </c>
      <c r="AP89" s="32" t="str">
        <f>IF(AK89="wrong PO",(VLOOKUP($D89,'Feb 2016'!$D$1:$Z$500,3,FALSE)),"")</f>
        <v/>
      </c>
      <c r="AQ89" s="29" t="str">
        <f>IFERROR(IF(VLOOKUP($D89,'Jan 2016'!$D$1:$Z$500,3,FALSE)=G89,"-","Wrong PO"),"new")</f>
        <v>-</v>
      </c>
      <c r="AR89" s="32" t="str">
        <f>IF(AQ89="wrong PO",(VLOOKUP($D89,'Jan 2016'!$D$1:$Z$500,3,FALSE)),"")</f>
        <v/>
      </c>
      <c r="AS89" s="29" t="str">
        <f>IFERROR(IF(VLOOKUP($D89,'Dec 2015'!$D$1:$Z$500,3,FALSE)=G89,"-","Wrong PO"),"new")</f>
        <v>new</v>
      </c>
      <c r="AT89" s="32" t="str">
        <f>IF(AS89="wrong PO",(VLOOKUP($D89,'Dec 2015'!$D$1:$Z$500,3,FALSE)),"")</f>
        <v/>
      </c>
      <c r="AU89" s="29" t="str">
        <f>IFERROR(IF(VLOOKUP($D89,'Nov 2015'!$D$1:$Z$500,3,FALSE)=G89,"-","Wrong PO"),"new")</f>
        <v>new</v>
      </c>
      <c r="AV89" s="32" t="str">
        <f>IF(AU89="wrong PO",(VLOOKUP($D89,'Nov 2015'!$D$1:$Z$500,3,FALSE)),"")</f>
        <v/>
      </c>
      <c r="AW89" s="29" t="str">
        <f>IFERROR(IF(VLOOKUP($D89,'Oct 2015'!$D$1:$Z$500,3,FALSE)=G89,"-","Wrong PO"),"new")</f>
        <v>new</v>
      </c>
      <c r="AX89" s="32" t="str">
        <f>IF(AW89="wrong PO",(VLOOKUP($D89,'Oct 2015'!$D$1:$Z$500,3,FALSE)),"")</f>
        <v/>
      </c>
      <c r="AY89" s="29" t="str">
        <f>IFERROR(IF(VLOOKUP($D89,'Sep 2015'!$D$1:$Z$500,3,FALSE)=G89,"-","Wrong PO"),"new")</f>
        <v>new</v>
      </c>
      <c r="AZ89" s="32" t="str">
        <f>IF(AY89="wrong PO",(VLOOKUP($D89,'Sep 2015'!$D$1:$Z$500,3,FALSE)),"")</f>
        <v/>
      </c>
    </row>
    <row r="90" spans="1:52">
      <c r="A90" s="2" t="s">
        <v>841</v>
      </c>
      <c r="B90" s="2" t="s">
        <v>510</v>
      </c>
      <c r="C90" s="2" t="s">
        <v>48</v>
      </c>
      <c r="D90" s="2" t="s">
        <v>185</v>
      </c>
      <c r="E90" s="2" t="s">
        <v>532</v>
      </c>
      <c r="F90" s="2">
        <v>42375</v>
      </c>
      <c r="G90" s="21" t="s">
        <v>186</v>
      </c>
      <c r="H90" s="11" t="s">
        <v>2078</v>
      </c>
      <c r="I90" s="2" t="s">
        <v>39</v>
      </c>
      <c r="J90" s="2" t="s">
        <v>29</v>
      </c>
      <c r="K90" s="2" t="s">
        <v>30</v>
      </c>
      <c r="L90" s="2" t="s">
        <v>31</v>
      </c>
      <c r="M90" s="2" t="s">
        <v>32</v>
      </c>
      <c r="N90" s="4">
        <v>672</v>
      </c>
      <c r="O90" s="4">
        <v>689</v>
      </c>
      <c r="P90" s="4">
        <v>17</v>
      </c>
      <c r="Q90" s="5">
        <v>0.2873</v>
      </c>
      <c r="R90" s="4">
        <v>0</v>
      </c>
      <c r="S90" s="4">
        <v>0</v>
      </c>
      <c r="T90" s="4">
        <v>0</v>
      </c>
      <c r="U90" s="5">
        <v>0</v>
      </c>
      <c r="V90" s="5">
        <v>0</v>
      </c>
      <c r="W90" s="14">
        <v>0.28999999999999998</v>
      </c>
      <c r="X90" s="14">
        <v>0</v>
      </c>
      <c r="Y90" s="14">
        <v>0.28999999999999998</v>
      </c>
      <c r="Z90" s="4">
        <v>24580</v>
      </c>
      <c r="AA90" s="49" t="str">
        <f>IFERROR(IF(VLOOKUP($D90,'Year-To-Date'!$E$1:$E$322,1,FALSE)=D90,"--","Find"),"Find")</f>
        <v>--</v>
      </c>
      <c r="AB90" s="49" t="str">
        <f>IFERROR(IFERROR(VLOOKUP($D90,'Asset Group  All Assets'!$B$1:$C$500,2,FALSE),(VLOOKUP($D90,'Missing-WSU-POs'!$B$1:$D$500,3,FALSE))),"?")</f>
        <v>P0770262</v>
      </c>
      <c r="AC90" s="31" t="str">
        <f t="shared" si="3"/>
        <v>P0770262</v>
      </c>
      <c r="AD90" s="31" t="str">
        <f t="shared" si="2"/>
        <v/>
      </c>
      <c r="AE90" s="29" t="str">
        <f>IFERROR(IF(VLOOKUP($D90,'Org July 2016 '!$D$1:$Z$500,3,FALSE)=G90,"-","Wrong PO"),"new")</f>
        <v>Wrong PO</v>
      </c>
      <c r="AF90" s="32">
        <f>IF(AE90="wrong PO",(VLOOKUP($D90,'Org July 2016 '!$D$1:$Z$500,3,FALSE)),"")</f>
        <v>0</v>
      </c>
      <c r="AG90" s="29" t="str">
        <f>IFERROR(IF(VLOOKUP($D90,'Org June 2016 '!$D$1:$Z$500,3,FALSE)=G90,"-","Wrong PO"),"new")</f>
        <v>Wrong PO</v>
      </c>
      <c r="AH90" s="32">
        <f>IF(AG90="wrong PO",(VLOOKUP($D90,'Org June 2016 '!$D$1:$Z$500,3,FALSE)),"")</f>
        <v>0</v>
      </c>
      <c r="AI90" s="29" t="str">
        <f>IFERROR(IF(VLOOKUP($D90,'May 2016'!D89:Z588,3,FALSE)=G90,"-","Wrong PO"),"new")</f>
        <v>new</v>
      </c>
      <c r="AJ90" s="32" t="str">
        <f>IF(AI90="wrong PO",(VLOOKUP($D90,'May 2016'!D89:Z588,3,FALSE)),"")</f>
        <v/>
      </c>
      <c r="AK90" s="29" t="str">
        <f>IFERROR(IF(VLOOKUP($D90,'Apr 2016'!$D$1:$Z$500,3,FALSE)=G90,"-","Wrong PO"),"new")</f>
        <v>-</v>
      </c>
      <c r="AL90" s="32" t="str">
        <f>IF(AK90="wrong PO",(VLOOKUP($D90,'Apr 2016'!$D$1:$Z$500,3,FALSE)),"")</f>
        <v/>
      </c>
      <c r="AM90" s="32" t="str">
        <f>IFERROR(IF(VLOOKUP($D90,'Mar 2016'!$D$1:$Z$500,3,FALSE)=G90,"-","Wrong PO"),"new")</f>
        <v>-</v>
      </c>
      <c r="AN90" s="32" t="str">
        <f>IF(AK90="wrong PO",(VLOOKUP($D90,'Mar 2016'!$D$1:$Z$500,3,FALSE)),"")</f>
        <v/>
      </c>
      <c r="AO90" s="32" t="str">
        <f>IFERROR(IF(VLOOKUP($D90,'Feb 2016'!$D$1:$Z$500,3,FALSE)=G90,"-","Wrong PO"),"new")</f>
        <v>-</v>
      </c>
      <c r="AP90" s="32" t="str">
        <f>IF(AK90="wrong PO",(VLOOKUP($D90,'Feb 2016'!$D$1:$Z$500,3,FALSE)),"")</f>
        <v/>
      </c>
      <c r="AQ90" s="29" t="str">
        <f>IFERROR(IF(VLOOKUP($D90,'Jan 2016'!$D$1:$Z$500,3,FALSE)=G90,"-","Wrong PO"),"new")</f>
        <v>-</v>
      </c>
      <c r="AR90" s="32" t="str">
        <f>IF(AQ90="wrong PO",(VLOOKUP($D90,'Jan 2016'!$D$1:$Z$500,3,FALSE)),"")</f>
        <v/>
      </c>
      <c r="AS90" s="29" t="str">
        <f>IFERROR(IF(VLOOKUP($D90,'Dec 2015'!$D$1:$Z$500,3,FALSE)=G90,"-","Wrong PO"),"new")</f>
        <v>new</v>
      </c>
      <c r="AT90" s="32" t="str">
        <f>IF(AS90="wrong PO",(VLOOKUP($D90,'Dec 2015'!$D$1:$Z$500,3,FALSE)),"")</f>
        <v/>
      </c>
      <c r="AU90" s="29" t="str">
        <f>IFERROR(IF(VLOOKUP($D90,'Nov 2015'!$D$1:$Z$500,3,FALSE)=G90,"-","Wrong PO"),"new")</f>
        <v>new</v>
      </c>
      <c r="AV90" s="32" t="str">
        <f>IF(AU90="wrong PO",(VLOOKUP($D90,'Nov 2015'!$D$1:$Z$500,3,FALSE)),"")</f>
        <v/>
      </c>
      <c r="AW90" s="29" t="str">
        <f>IFERROR(IF(VLOOKUP($D90,'Oct 2015'!$D$1:$Z$500,3,FALSE)=G90,"-","Wrong PO"),"new")</f>
        <v>new</v>
      </c>
      <c r="AX90" s="32" t="str">
        <f>IF(AW90="wrong PO",(VLOOKUP($D90,'Oct 2015'!$D$1:$Z$500,3,FALSE)),"")</f>
        <v/>
      </c>
      <c r="AY90" s="29" t="str">
        <f>IFERROR(IF(VLOOKUP($D90,'Sep 2015'!$D$1:$Z$500,3,FALSE)=G90,"-","Wrong PO"),"new")</f>
        <v>new</v>
      </c>
      <c r="AZ90" s="32" t="str">
        <f>IF(AY90="wrong PO",(VLOOKUP($D90,'Sep 2015'!$D$1:$Z$500,3,FALSE)),"")</f>
        <v/>
      </c>
    </row>
    <row r="91" spans="1:52">
      <c r="A91" s="2" t="s">
        <v>841</v>
      </c>
      <c r="B91" s="2" t="s">
        <v>510</v>
      </c>
      <c r="C91" s="2" t="s">
        <v>69</v>
      </c>
      <c r="D91" s="2" t="s">
        <v>268</v>
      </c>
      <c r="E91" s="2" t="s">
        <v>621</v>
      </c>
      <c r="F91" s="2">
        <v>42376</v>
      </c>
      <c r="G91" s="21" t="s">
        <v>269</v>
      </c>
      <c r="H91" s="11" t="s">
        <v>2077</v>
      </c>
      <c r="I91" s="2" t="s">
        <v>39</v>
      </c>
      <c r="J91" s="2" t="s">
        <v>623</v>
      </c>
      <c r="K91" s="2" t="s">
        <v>30</v>
      </c>
      <c r="L91" s="2" t="s">
        <v>31</v>
      </c>
      <c r="M91" s="2" t="s">
        <v>32</v>
      </c>
      <c r="N91" s="4">
        <v>3239</v>
      </c>
      <c r="O91" s="4">
        <v>3607</v>
      </c>
      <c r="P91" s="4">
        <v>368</v>
      </c>
      <c r="Q91" s="5">
        <v>6.2191999999999998</v>
      </c>
      <c r="R91" s="4">
        <v>6574</v>
      </c>
      <c r="S91" s="4">
        <v>7357</v>
      </c>
      <c r="T91" s="4">
        <v>783</v>
      </c>
      <c r="U91" s="5">
        <v>46.823399999999999</v>
      </c>
      <c r="V91" s="5">
        <v>0</v>
      </c>
      <c r="W91" s="14">
        <v>53.04</v>
      </c>
      <c r="X91" s="14">
        <v>0</v>
      </c>
      <c r="Y91" s="14">
        <v>53.04</v>
      </c>
      <c r="Z91" s="4">
        <v>24580</v>
      </c>
      <c r="AA91" s="49" t="str">
        <f>IFERROR(IF(VLOOKUP($D91,'Year-To-Date'!$E$1:$E$322,1,FALSE)=D91,"--","Find"),"Find")</f>
        <v>--</v>
      </c>
      <c r="AB91" s="49" t="str">
        <f>IFERROR(IFERROR(VLOOKUP($D91,'Asset Group  All Assets'!$B$1:$C$500,2,FALSE),(VLOOKUP($D91,'Missing-WSU-POs'!$B$1:$D$500,3,FALSE))),"?")</f>
        <v>P0770460</v>
      </c>
      <c r="AC91" s="31" t="str">
        <f t="shared" si="3"/>
        <v>P0770460</v>
      </c>
      <c r="AD91" s="31" t="str">
        <f t="shared" si="2"/>
        <v/>
      </c>
      <c r="AE91" s="29" t="str">
        <f>IFERROR(IF(VLOOKUP($D91,'Org July 2016 '!$D$1:$Z$500,3,FALSE)=G91,"-","Wrong PO"),"new")</f>
        <v>Wrong PO</v>
      </c>
      <c r="AF91" s="32">
        <f>IF(AE91="wrong PO",(VLOOKUP($D91,'Org July 2016 '!$D$1:$Z$500,3,FALSE)),"")</f>
        <v>0</v>
      </c>
      <c r="AG91" s="29" t="str">
        <f>IFERROR(IF(VLOOKUP($D91,'Org June 2016 '!$D$1:$Z$500,3,FALSE)=G91,"-","Wrong PO"),"new")</f>
        <v>Wrong PO</v>
      </c>
      <c r="AH91" s="32">
        <f>IF(AG91="wrong PO",(VLOOKUP($D91,'Org June 2016 '!$D$1:$Z$500,3,FALSE)),"")</f>
        <v>0</v>
      </c>
      <c r="AI91" s="29" t="str">
        <f>IFERROR(IF(VLOOKUP($D91,'May 2016'!D90:Z589,3,FALSE)=G91,"-","Wrong PO"),"new")</f>
        <v>new</v>
      </c>
      <c r="AJ91" s="32" t="str">
        <f>IF(AI91="wrong PO",(VLOOKUP($D91,'May 2016'!D90:Z589,3,FALSE)),"")</f>
        <v/>
      </c>
      <c r="AK91" s="29" t="str">
        <f>IFERROR(IF(VLOOKUP($D91,'Apr 2016'!$D$1:$Z$500,3,FALSE)=G91,"-","Wrong PO"),"new")</f>
        <v>-</v>
      </c>
      <c r="AL91" s="32" t="str">
        <f>IF(AK91="wrong PO",(VLOOKUP($D91,'Apr 2016'!$D$1:$Z$500,3,FALSE)),"")</f>
        <v/>
      </c>
      <c r="AM91" s="32" t="str">
        <f>IFERROR(IF(VLOOKUP($D91,'Mar 2016'!$D$1:$Z$500,3,FALSE)=G91,"-","Wrong PO"),"new")</f>
        <v>-</v>
      </c>
      <c r="AN91" s="32" t="str">
        <f>IF(AK91="wrong PO",(VLOOKUP($D91,'Mar 2016'!$D$1:$Z$500,3,FALSE)),"")</f>
        <v/>
      </c>
      <c r="AO91" s="32" t="str">
        <f>IFERROR(IF(VLOOKUP($D91,'Feb 2016'!$D$1:$Z$500,3,FALSE)=G91,"-","Wrong PO"),"new")</f>
        <v>-</v>
      </c>
      <c r="AP91" s="32" t="str">
        <f>IF(AK91="wrong PO",(VLOOKUP($D91,'Feb 2016'!$D$1:$Z$500,3,FALSE)),"")</f>
        <v/>
      </c>
      <c r="AQ91" s="29" t="str">
        <f>IFERROR(IF(VLOOKUP($D91,'Jan 2016'!$D$1:$Z$500,3,FALSE)=G91,"-","Wrong PO"),"new")</f>
        <v>new</v>
      </c>
      <c r="AR91" s="32" t="str">
        <f>IF(AQ91="wrong PO",(VLOOKUP($D91,'Jan 2016'!$D$1:$Z$500,3,FALSE)),"")</f>
        <v/>
      </c>
      <c r="AS91" s="29" t="str">
        <f>IFERROR(IF(VLOOKUP($D91,'Dec 2015'!$D$1:$Z$500,3,FALSE)=G91,"-","Wrong PO"),"new")</f>
        <v>new</v>
      </c>
      <c r="AT91" s="32" t="str">
        <f>IF(AS91="wrong PO",(VLOOKUP($D91,'Dec 2015'!$D$1:$Z$500,3,FALSE)),"")</f>
        <v/>
      </c>
      <c r="AU91" s="29" t="str">
        <f>IFERROR(IF(VLOOKUP($D91,'Nov 2015'!$D$1:$Z$500,3,FALSE)=G91,"-","Wrong PO"),"new")</f>
        <v>new</v>
      </c>
      <c r="AV91" s="32" t="str">
        <f>IF(AU91="wrong PO",(VLOOKUP($D91,'Nov 2015'!$D$1:$Z$500,3,FALSE)),"")</f>
        <v/>
      </c>
      <c r="AW91" s="29" t="str">
        <f>IFERROR(IF(VLOOKUP($D91,'Oct 2015'!$D$1:$Z$500,3,FALSE)=G91,"-","Wrong PO"),"new")</f>
        <v>new</v>
      </c>
      <c r="AX91" s="32" t="str">
        <f>IF(AW91="wrong PO",(VLOOKUP($D91,'Oct 2015'!$D$1:$Z$500,3,FALSE)),"")</f>
        <v/>
      </c>
      <c r="AY91" s="29" t="str">
        <f>IFERROR(IF(VLOOKUP($D91,'Sep 2015'!$D$1:$Z$500,3,FALSE)=G91,"-","Wrong PO"),"new")</f>
        <v>new</v>
      </c>
      <c r="AZ91" s="32" t="str">
        <f>IF(AY91="wrong PO",(VLOOKUP($D91,'Sep 2015'!$D$1:$Z$500,3,FALSE)),"")</f>
        <v/>
      </c>
    </row>
    <row r="92" spans="1:52">
      <c r="A92" s="2" t="s">
        <v>841</v>
      </c>
      <c r="B92" s="2" t="s">
        <v>510</v>
      </c>
      <c r="C92" s="2" t="s">
        <v>25</v>
      </c>
      <c r="D92" s="2" t="s">
        <v>123</v>
      </c>
      <c r="E92" s="2" t="s">
        <v>409</v>
      </c>
      <c r="F92" s="2">
        <v>42290</v>
      </c>
      <c r="G92" s="21" t="s">
        <v>124</v>
      </c>
      <c r="H92" s="11" t="s">
        <v>2076</v>
      </c>
      <c r="I92" s="2" t="s">
        <v>39</v>
      </c>
      <c r="J92" s="2" t="s">
        <v>411</v>
      </c>
      <c r="K92" s="2" t="s">
        <v>30</v>
      </c>
      <c r="L92" s="2" t="s">
        <v>31</v>
      </c>
      <c r="M92" s="2" t="s">
        <v>32</v>
      </c>
      <c r="N92" s="4">
        <v>4872</v>
      </c>
      <c r="O92" s="4">
        <v>5322</v>
      </c>
      <c r="P92" s="4">
        <v>450</v>
      </c>
      <c r="Q92" s="5">
        <v>7.6050000000000004</v>
      </c>
      <c r="R92" s="4">
        <v>0</v>
      </c>
      <c r="S92" s="4">
        <v>0</v>
      </c>
      <c r="T92" s="4">
        <v>0</v>
      </c>
      <c r="U92" s="5">
        <v>0</v>
      </c>
      <c r="V92" s="5">
        <v>0</v>
      </c>
      <c r="W92" s="14">
        <v>7.61</v>
      </c>
      <c r="X92" s="14">
        <v>0</v>
      </c>
      <c r="Y92" s="14">
        <v>7.61</v>
      </c>
      <c r="Z92" s="4">
        <v>24580</v>
      </c>
      <c r="AA92" s="49" t="str">
        <f>IFERROR(IF(VLOOKUP($D92,'Year-To-Date'!$E$1:$E$322,1,FALSE)=D92,"--","Find"),"Find")</f>
        <v>--</v>
      </c>
      <c r="AB92" s="49" t="str">
        <f>IFERROR(IFERROR(VLOOKUP($D92,'Asset Group  All Assets'!$B$1:$C$500,2,FALSE),(VLOOKUP($D92,'Missing-WSU-POs'!$B$1:$D$500,3,FALSE))),"?")</f>
        <v>P0770462</v>
      </c>
      <c r="AC92" s="31" t="str">
        <f t="shared" si="3"/>
        <v>P0770462</v>
      </c>
      <c r="AD92" s="31" t="str">
        <f t="shared" si="2"/>
        <v/>
      </c>
      <c r="AE92" s="29" t="str">
        <f>IFERROR(IF(VLOOKUP($D92,'Org July 2016 '!$D$1:$Z$500,3,FALSE)=G92,"-","Wrong PO"),"new")</f>
        <v>Wrong PO</v>
      </c>
      <c r="AF92" s="32">
        <f>IF(AE92="wrong PO",(VLOOKUP($D92,'Org July 2016 '!$D$1:$Z$500,3,FALSE)),"")</f>
        <v>0</v>
      </c>
      <c r="AG92" s="29" t="str">
        <f>IFERROR(IF(VLOOKUP($D92,'Org June 2016 '!$D$1:$Z$500,3,FALSE)=G92,"-","Wrong PO"),"new")</f>
        <v>Wrong PO</v>
      </c>
      <c r="AH92" s="32">
        <f>IF(AG92="wrong PO",(VLOOKUP($D92,'Org June 2016 '!$D$1:$Z$500,3,FALSE)),"")</f>
        <v>0</v>
      </c>
      <c r="AI92" s="29" t="str">
        <f>IFERROR(IF(VLOOKUP($D92,'May 2016'!D91:Z590,3,FALSE)=G92,"-","Wrong PO"),"new")</f>
        <v>new</v>
      </c>
      <c r="AJ92" s="32" t="str">
        <f>IF(AI92="wrong PO",(VLOOKUP($D92,'May 2016'!D91:Z590,3,FALSE)),"")</f>
        <v/>
      </c>
      <c r="AK92" s="29" t="str">
        <f>IFERROR(IF(VLOOKUP($D92,'Apr 2016'!$D$1:$Z$500,3,FALSE)=G92,"-","Wrong PO"),"new")</f>
        <v>-</v>
      </c>
      <c r="AL92" s="32" t="str">
        <f>IF(AK92="wrong PO",(VLOOKUP($D92,'Apr 2016'!$D$1:$Z$500,3,FALSE)),"")</f>
        <v/>
      </c>
      <c r="AM92" s="32" t="str">
        <f>IFERROR(IF(VLOOKUP($D92,'Mar 2016'!$D$1:$Z$500,3,FALSE)=G92,"-","Wrong PO"),"new")</f>
        <v>-</v>
      </c>
      <c r="AN92" s="32" t="str">
        <f>IF(AK92="wrong PO",(VLOOKUP($D92,'Mar 2016'!$D$1:$Z$500,3,FALSE)),"")</f>
        <v/>
      </c>
      <c r="AO92" s="32" t="str">
        <f>IFERROR(IF(VLOOKUP($D92,'Feb 2016'!$D$1:$Z$500,3,FALSE)=G92,"-","Wrong PO"),"new")</f>
        <v>-</v>
      </c>
      <c r="AP92" s="32" t="str">
        <f>IF(AK92="wrong PO",(VLOOKUP($D92,'Feb 2016'!$D$1:$Z$500,3,FALSE)),"")</f>
        <v/>
      </c>
      <c r="AQ92" s="29" t="str">
        <f>IFERROR(IF(VLOOKUP($D92,'Jan 2016'!$D$1:$Z$500,3,FALSE)=G92,"-","Wrong PO"),"new")</f>
        <v>-</v>
      </c>
      <c r="AR92" s="32" t="str">
        <f>IF(AQ92="wrong PO",(VLOOKUP($D92,'Jan 2016'!$D$1:$Z$500,3,FALSE)),"")</f>
        <v/>
      </c>
      <c r="AS92" s="29" t="str">
        <f>IFERROR(IF(VLOOKUP($D92,'Dec 2015'!$D$1:$Z$500,3,FALSE)=G92,"-","Wrong PO"),"new")</f>
        <v>-</v>
      </c>
      <c r="AT92" s="32" t="str">
        <f>IF(AS92="wrong PO",(VLOOKUP($D92,'Dec 2015'!$D$1:$Z$500,3,FALSE)),"")</f>
        <v/>
      </c>
      <c r="AU92" s="29" t="str">
        <f>IFERROR(IF(VLOOKUP($D92,'Nov 2015'!$D$1:$Z$500,3,FALSE)=G92,"-","Wrong PO"),"new")</f>
        <v>-</v>
      </c>
      <c r="AV92" s="32" t="str">
        <f>IF(AU92="wrong PO",(VLOOKUP($D92,'Nov 2015'!$D$1:$Z$500,3,FALSE)),"")</f>
        <v/>
      </c>
      <c r="AW92" s="29" t="str">
        <f>IFERROR(IF(VLOOKUP($D92,'Oct 2015'!$D$1:$Z$500,3,FALSE)=G92,"-","Wrong PO"),"new")</f>
        <v>-</v>
      </c>
      <c r="AX92" s="32" t="str">
        <f>IF(AW92="wrong PO",(VLOOKUP($D92,'Oct 2015'!$D$1:$Z$500,3,FALSE)),"")</f>
        <v/>
      </c>
      <c r="AY92" s="29" t="str">
        <f>IFERROR(IF(VLOOKUP($D92,'Sep 2015'!$D$1:$Z$500,3,FALSE)=G92,"-","Wrong PO"),"new")</f>
        <v>new</v>
      </c>
      <c r="AZ92" s="32" t="str">
        <f>IF(AY92="wrong PO",(VLOOKUP($D92,'Sep 2015'!$D$1:$Z$500,3,FALSE)),"")</f>
        <v/>
      </c>
    </row>
    <row r="93" spans="1:52">
      <c r="A93" s="2" t="s">
        <v>841</v>
      </c>
      <c r="B93" s="2" t="s">
        <v>510</v>
      </c>
      <c r="C93" s="2" t="s">
        <v>56</v>
      </c>
      <c r="D93" s="2" t="s">
        <v>214</v>
      </c>
      <c r="E93" s="2" t="s">
        <v>409</v>
      </c>
      <c r="F93" s="2">
        <v>42290</v>
      </c>
      <c r="G93" s="21" t="s">
        <v>124</v>
      </c>
      <c r="H93" s="11" t="s">
        <v>2076</v>
      </c>
      <c r="I93" s="2" t="s">
        <v>39</v>
      </c>
      <c r="J93" s="2" t="s">
        <v>411</v>
      </c>
      <c r="K93" s="2" t="s">
        <v>30</v>
      </c>
      <c r="L93" s="2" t="s">
        <v>31</v>
      </c>
      <c r="M93" s="2" t="s">
        <v>32</v>
      </c>
      <c r="N93" s="4">
        <v>1588</v>
      </c>
      <c r="O93" s="4">
        <v>2058</v>
      </c>
      <c r="P93" s="4">
        <v>470</v>
      </c>
      <c r="Q93" s="5">
        <v>7.9429999999999996</v>
      </c>
      <c r="R93" s="4">
        <v>0</v>
      </c>
      <c r="S93" s="4">
        <v>0</v>
      </c>
      <c r="T93" s="4">
        <v>0</v>
      </c>
      <c r="U93" s="5">
        <v>0</v>
      </c>
      <c r="V93" s="5">
        <v>0</v>
      </c>
      <c r="W93" s="14">
        <v>7.94</v>
      </c>
      <c r="X93" s="14">
        <v>0</v>
      </c>
      <c r="Y93" s="14">
        <v>7.94</v>
      </c>
      <c r="Z93" s="4">
        <v>24580</v>
      </c>
      <c r="AA93" s="49" t="str">
        <f>IFERROR(IF(VLOOKUP($D93,'Year-To-Date'!$E$1:$E$322,1,FALSE)=D93,"--","Find"),"Find")</f>
        <v>--</v>
      </c>
      <c r="AB93" s="49" t="str">
        <f>IFERROR(IFERROR(VLOOKUP($D93,'Asset Group  All Assets'!$B$1:$C$500,2,FALSE),(VLOOKUP($D93,'Missing-WSU-POs'!$B$1:$D$500,3,FALSE))),"?")</f>
        <v>P0770462</v>
      </c>
      <c r="AC93" s="31" t="str">
        <f t="shared" si="3"/>
        <v>P0770462</v>
      </c>
      <c r="AD93" s="31" t="str">
        <f t="shared" si="2"/>
        <v/>
      </c>
      <c r="AE93" s="29" t="str">
        <f>IFERROR(IF(VLOOKUP($D93,'Org July 2016 '!$D$1:$Z$500,3,FALSE)=G93,"-","Wrong PO"),"new")</f>
        <v>Wrong PO</v>
      </c>
      <c r="AF93" s="32">
        <f>IF(AE93="wrong PO",(VLOOKUP($D93,'Org July 2016 '!$D$1:$Z$500,3,FALSE)),"")</f>
        <v>0</v>
      </c>
      <c r="AG93" s="29" t="str">
        <f>IFERROR(IF(VLOOKUP($D93,'Org June 2016 '!$D$1:$Z$500,3,FALSE)=G93,"-","Wrong PO"),"new")</f>
        <v>Wrong PO</v>
      </c>
      <c r="AH93" s="32">
        <f>IF(AG93="wrong PO",(VLOOKUP($D93,'Org June 2016 '!$D$1:$Z$500,3,FALSE)),"")</f>
        <v>0</v>
      </c>
      <c r="AI93" s="29" t="str">
        <f>IFERROR(IF(VLOOKUP($D93,'May 2016'!D92:Z591,3,FALSE)=G93,"-","Wrong PO"),"new")</f>
        <v>new</v>
      </c>
      <c r="AJ93" s="32" t="str">
        <f>IF(AI93="wrong PO",(VLOOKUP($D93,'May 2016'!D92:Z591,3,FALSE)),"")</f>
        <v/>
      </c>
      <c r="AK93" s="29" t="str">
        <f>IFERROR(IF(VLOOKUP($D93,'Apr 2016'!$D$1:$Z$500,3,FALSE)=G93,"-","Wrong PO"),"new")</f>
        <v>-</v>
      </c>
      <c r="AL93" s="32" t="str">
        <f>IF(AK93="wrong PO",(VLOOKUP($D93,'Apr 2016'!$D$1:$Z$500,3,FALSE)),"")</f>
        <v/>
      </c>
      <c r="AM93" s="32" t="str">
        <f>IFERROR(IF(VLOOKUP($D93,'Mar 2016'!$D$1:$Z$500,3,FALSE)=G93,"-","Wrong PO"),"new")</f>
        <v>-</v>
      </c>
      <c r="AN93" s="32" t="str">
        <f>IF(AK93="wrong PO",(VLOOKUP($D93,'Mar 2016'!$D$1:$Z$500,3,FALSE)),"")</f>
        <v/>
      </c>
      <c r="AO93" s="32" t="str">
        <f>IFERROR(IF(VLOOKUP($D93,'Feb 2016'!$D$1:$Z$500,3,FALSE)=G93,"-","Wrong PO"),"new")</f>
        <v>-</v>
      </c>
      <c r="AP93" s="32" t="str">
        <f>IF(AK93="wrong PO",(VLOOKUP($D93,'Feb 2016'!$D$1:$Z$500,3,FALSE)),"")</f>
        <v/>
      </c>
      <c r="AQ93" s="29" t="str">
        <f>IFERROR(IF(VLOOKUP($D93,'Jan 2016'!$D$1:$Z$500,3,FALSE)=G93,"-","Wrong PO"),"new")</f>
        <v>-</v>
      </c>
      <c r="AR93" s="32" t="str">
        <f>IF(AQ93="wrong PO",(VLOOKUP($D93,'Jan 2016'!$D$1:$Z$500,3,FALSE)),"")</f>
        <v/>
      </c>
      <c r="AS93" s="29" t="str">
        <f>IFERROR(IF(VLOOKUP($D93,'Dec 2015'!$D$1:$Z$500,3,FALSE)=G93,"-","Wrong PO"),"new")</f>
        <v>-</v>
      </c>
      <c r="AT93" s="32" t="str">
        <f>IF(AS93="wrong PO",(VLOOKUP($D93,'Dec 2015'!$D$1:$Z$500,3,FALSE)),"")</f>
        <v/>
      </c>
      <c r="AU93" s="29" t="str">
        <f>IFERROR(IF(VLOOKUP($D93,'Nov 2015'!$D$1:$Z$500,3,FALSE)=G93,"-","Wrong PO"),"new")</f>
        <v>-</v>
      </c>
      <c r="AV93" s="32" t="str">
        <f>IF(AU93="wrong PO",(VLOOKUP($D93,'Nov 2015'!$D$1:$Z$500,3,FALSE)),"")</f>
        <v/>
      </c>
      <c r="AW93" s="29" t="str">
        <f>IFERROR(IF(VLOOKUP($D93,'Oct 2015'!$D$1:$Z$500,3,FALSE)=G93,"-","Wrong PO"),"new")</f>
        <v>-</v>
      </c>
      <c r="AX93" s="32" t="str">
        <f>IF(AW93="wrong PO",(VLOOKUP($D93,'Oct 2015'!$D$1:$Z$500,3,FALSE)),"")</f>
        <v/>
      </c>
      <c r="AY93" s="29" t="str">
        <f>IFERROR(IF(VLOOKUP($D93,'Sep 2015'!$D$1:$Z$500,3,FALSE)=G93,"-","Wrong PO"),"new")</f>
        <v>new</v>
      </c>
      <c r="AZ93" s="32" t="str">
        <f>IF(AY93="wrong PO",(VLOOKUP($D93,'Sep 2015'!$D$1:$Z$500,3,FALSE)),"")</f>
        <v/>
      </c>
    </row>
    <row r="94" spans="1:52">
      <c r="A94" s="2" t="s">
        <v>841</v>
      </c>
      <c r="B94" s="2" t="s">
        <v>510</v>
      </c>
      <c r="C94" s="2" t="s">
        <v>76</v>
      </c>
      <c r="D94" s="2" t="s">
        <v>305</v>
      </c>
      <c r="E94" s="2" t="s">
        <v>412</v>
      </c>
      <c r="F94" s="2">
        <v>42192</v>
      </c>
      <c r="G94" s="21" t="s">
        <v>306</v>
      </c>
      <c r="H94" s="11" t="s">
        <v>2075</v>
      </c>
      <c r="I94" s="2" t="s">
        <v>28</v>
      </c>
      <c r="J94" s="2" t="s">
        <v>414</v>
      </c>
      <c r="K94" s="2" t="s">
        <v>30</v>
      </c>
      <c r="L94" s="2" t="s">
        <v>31</v>
      </c>
      <c r="M94" s="2" t="s">
        <v>41</v>
      </c>
      <c r="N94" s="4">
        <v>10704</v>
      </c>
      <c r="O94" s="4">
        <v>11498</v>
      </c>
      <c r="P94" s="4">
        <v>794</v>
      </c>
      <c r="Q94" s="5">
        <v>13.4186</v>
      </c>
      <c r="R94" s="4">
        <v>14314</v>
      </c>
      <c r="S94" s="4">
        <v>16624</v>
      </c>
      <c r="T94" s="4">
        <v>2310</v>
      </c>
      <c r="U94" s="5">
        <v>138.13800000000001</v>
      </c>
      <c r="V94" s="5">
        <v>0</v>
      </c>
      <c r="W94" s="14">
        <v>151.56</v>
      </c>
      <c r="X94" s="14">
        <v>0</v>
      </c>
      <c r="Y94" s="14">
        <v>151.56</v>
      </c>
      <c r="Z94" s="4">
        <v>24580</v>
      </c>
      <c r="AA94" s="49" t="str">
        <f>IFERROR(IF(VLOOKUP($D94,'Year-To-Date'!$E$1:$E$322,1,FALSE)=D94,"--","Find"),"Find")</f>
        <v>--</v>
      </c>
      <c r="AB94" s="49" t="str">
        <f>IFERROR(IFERROR(VLOOKUP($D94,'Asset Group  All Assets'!$B$1:$C$500,2,FALSE),(VLOOKUP($D94,'Missing-WSU-POs'!$B$1:$D$500,3,FALSE))),"?")</f>
        <v>P0770472</v>
      </c>
      <c r="AC94" s="31" t="str">
        <f t="shared" si="3"/>
        <v>P0770472</v>
      </c>
      <c r="AD94" s="31" t="str">
        <f t="shared" si="2"/>
        <v/>
      </c>
      <c r="AE94" s="29" t="str">
        <f>IFERROR(IF(VLOOKUP($D94,'Org July 2016 '!$D$1:$Z$500,3,FALSE)=G94,"-","Wrong PO"),"new")</f>
        <v>Wrong PO</v>
      </c>
      <c r="AF94" s="32">
        <f>IF(AE94="wrong PO",(VLOOKUP($D94,'Org July 2016 '!$D$1:$Z$500,3,FALSE)),"")</f>
        <v>0</v>
      </c>
      <c r="AG94" s="29" t="str">
        <f>IFERROR(IF(VLOOKUP($D94,'Org June 2016 '!$D$1:$Z$500,3,FALSE)=G94,"-","Wrong PO"),"new")</f>
        <v>Wrong PO</v>
      </c>
      <c r="AH94" s="32">
        <f>IF(AG94="wrong PO",(VLOOKUP($D94,'Org June 2016 '!$D$1:$Z$500,3,FALSE)),"")</f>
        <v>0</v>
      </c>
      <c r="AI94" s="29" t="str">
        <f>IFERROR(IF(VLOOKUP($D94,'May 2016'!D93:Z592,3,FALSE)=G94,"-","Wrong PO"),"new")</f>
        <v>new</v>
      </c>
      <c r="AJ94" s="32" t="str">
        <f>IF(AI94="wrong PO",(VLOOKUP($D94,'May 2016'!D93:Z592,3,FALSE)),"")</f>
        <v/>
      </c>
      <c r="AK94" s="29" t="str">
        <f>IFERROR(IF(VLOOKUP($D94,'Apr 2016'!$D$1:$Z$500,3,FALSE)=G94,"-","Wrong PO"),"new")</f>
        <v>-</v>
      </c>
      <c r="AL94" s="32" t="str">
        <f>IF(AK94="wrong PO",(VLOOKUP($D94,'Apr 2016'!$D$1:$Z$500,3,FALSE)),"")</f>
        <v/>
      </c>
      <c r="AM94" s="32" t="str">
        <f>IFERROR(IF(VLOOKUP($D94,'Mar 2016'!$D$1:$Z$500,3,FALSE)=G94,"-","Wrong PO"),"new")</f>
        <v>-</v>
      </c>
      <c r="AN94" s="32" t="str">
        <f>IF(AK94="wrong PO",(VLOOKUP($D94,'Mar 2016'!$D$1:$Z$500,3,FALSE)),"")</f>
        <v/>
      </c>
      <c r="AO94" s="32" t="str">
        <f>IFERROR(IF(VLOOKUP($D94,'Feb 2016'!$D$1:$Z$500,3,FALSE)=G94,"-","Wrong PO"),"new")</f>
        <v>-</v>
      </c>
      <c r="AP94" s="32" t="str">
        <f>IF(AK94="wrong PO",(VLOOKUP($D94,'Feb 2016'!$D$1:$Z$500,3,FALSE)),"")</f>
        <v/>
      </c>
      <c r="AQ94" s="29" t="str">
        <f>IFERROR(IF(VLOOKUP($D94,'Jan 2016'!$D$1:$Z$500,3,FALSE)=G94,"-","Wrong PO"),"new")</f>
        <v>-</v>
      </c>
      <c r="AR94" s="32" t="str">
        <f>IF(AQ94="wrong PO",(VLOOKUP($D94,'Jan 2016'!$D$1:$Z$500,3,FALSE)),"")</f>
        <v/>
      </c>
      <c r="AS94" s="29" t="str">
        <f>IFERROR(IF(VLOOKUP($D94,'Dec 2015'!$D$1:$Z$500,3,FALSE)=G94,"-","Wrong PO"),"new")</f>
        <v>-</v>
      </c>
      <c r="AT94" s="32" t="str">
        <f>IF(AS94="wrong PO",(VLOOKUP($D94,'Dec 2015'!$D$1:$Z$500,3,FALSE)),"")</f>
        <v/>
      </c>
      <c r="AU94" s="29" t="str">
        <f>IFERROR(IF(VLOOKUP($D94,'Nov 2015'!$D$1:$Z$500,3,FALSE)=G94,"-","Wrong PO"),"new")</f>
        <v>-</v>
      </c>
      <c r="AV94" s="32" t="str">
        <f>IF(AU94="wrong PO",(VLOOKUP($D94,'Nov 2015'!$D$1:$Z$500,3,FALSE)),"")</f>
        <v/>
      </c>
      <c r="AW94" s="29" t="str">
        <f>IFERROR(IF(VLOOKUP($D94,'Oct 2015'!$D$1:$Z$500,3,FALSE)=G94,"-","Wrong PO"),"new")</f>
        <v>-</v>
      </c>
      <c r="AX94" s="32" t="str">
        <f>IF(AW94="wrong PO",(VLOOKUP($D94,'Oct 2015'!$D$1:$Z$500,3,FALSE)),"")</f>
        <v/>
      </c>
      <c r="AY94" s="29" t="str">
        <f>IFERROR(IF(VLOOKUP($D94,'Sep 2015'!$D$1:$Z$500,3,FALSE)=G94,"-","Wrong PO"),"new")</f>
        <v>new</v>
      </c>
      <c r="AZ94" s="32" t="str">
        <f>IF(AY94="wrong PO",(VLOOKUP($D94,'Sep 2015'!$D$1:$Z$500,3,FALSE)),"")</f>
        <v/>
      </c>
    </row>
    <row r="95" spans="1:52">
      <c r="A95" s="2" t="s">
        <v>841</v>
      </c>
      <c r="B95" s="2" t="s">
        <v>510</v>
      </c>
      <c r="C95" s="2" t="s">
        <v>76</v>
      </c>
      <c r="D95" s="2" t="s">
        <v>329</v>
      </c>
      <c r="E95" s="2" t="s">
        <v>535</v>
      </c>
      <c r="F95" s="2">
        <v>42376</v>
      </c>
      <c r="G95" s="21" t="s">
        <v>330</v>
      </c>
      <c r="H95" s="11" t="s">
        <v>2074</v>
      </c>
      <c r="I95" s="2" t="s">
        <v>39</v>
      </c>
      <c r="J95" s="2" t="s">
        <v>536</v>
      </c>
      <c r="K95" s="2" t="s">
        <v>30</v>
      </c>
      <c r="L95" s="2" t="s">
        <v>31</v>
      </c>
      <c r="M95" s="2" t="s">
        <v>41</v>
      </c>
      <c r="N95" s="4">
        <v>934</v>
      </c>
      <c r="O95" s="4">
        <v>1285</v>
      </c>
      <c r="P95" s="4">
        <v>351</v>
      </c>
      <c r="Q95" s="5">
        <v>5.9318999999999997</v>
      </c>
      <c r="R95" s="4">
        <v>3242</v>
      </c>
      <c r="S95" s="4">
        <v>3989</v>
      </c>
      <c r="T95" s="4">
        <v>747</v>
      </c>
      <c r="U95" s="5">
        <v>44.6706</v>
      </c>
      <c r="V95" s="5">
        <v>0</v>
      </c>
      <c r="W95" s="14">
        <v>50.6</v>
      </c>
      <c r="X95" s="14">
        <v>0</v>
      </c>
      <c r="Y95" s="14">
        <v>50.6</v>
      </c>
      <c r="Z95" s="4">
        <v>24580</v>
      </c>
      <c r="AA95" s="49" t="str">
        <f>IFERROR(IF(VLOOKUP($D95,'Year-To-Date'!$E$1:$E$322,1,FALSE)=D95,"--","Find"),"Find")</f>
        <v>--</v>
      </c>
      <c r="AB95" s="49" t="str">
        <f>IFERROR(IFERROR(VLOOKUP($D95,'Asset Group  All Assets'!$B$1:$C$500,2,FALSE),(VLOOKUP($D95,'Missing-WSU-POs'!$B$1:$D$500,3,FALSE))),"?")</f>
        <v>P0770490</v>
      </c>
      <c r="AC95" s="31" t="str">
        <f t="shared" si="3"/>
        <v>P0770490</v>
      </c>
      <c r="AD95" s="31" t="str">
        <f t="shared" si="2"/>
        <v/>
      </c>
      <c r="AE95" s="29" t="str">
        <f>IFERROR(IF(VLOOKUP($D95,'Org July 2016 '!$D$1:$Z$500,3,FALSE)=G95,"-","Wrong PO"),"new")</f>
        <v>Wrong PO</v>
      </c>
      <c r="AF95" s="32">
        <f>IF(AE95="wrong PO",(VLOOKUP($D95,'Org July 2016 '!$D$1:$Z$500,3,FALSE)),"")</f>
        <v>0</v>
      </c>
      <c r="AG95" s="29" t="str">
        <f>IFERROR(IF(VLOOKUP($D95,'Org June 2016 '!$D$1:$Z$500,3,FALSE)=G95,"-","Wrong PO"),"new")</f>
        <v>Wrong PO</v>
      </c>
      <c r="AH95" s="32">
        <f>IF(AG95="wrong PO",(VLOOKUP($D95,'Org June 2016 '!$D$1:$Z$500,3,FALSE)),"")</f>
        <v>0</v>
      </c>
      <c r="AI95" s="29" t="str">
        <f>IFERROR(IF(VLOOKUP($D95,'May 2016'!D94:Z593,3,FALSE)=G95,"-","Wrong PO"),"new")</f>
        <v>new</v>
      </c>
      <c r="AJ95" s="32" t="str">
        <f>IF(AI95="wrong PO",(VLOOKUP($D95,'May 2016'!D94:Z593,3,FALSE)),"")</f>
        <v/>
      </c>
      <c r="AK95" s="29" t="str">
        <f>IFERROR(IF(VLOOKUP($D95,'Apr 2016'!$D$1:$Z$500,3,FALSE)=G95,"-","Wrong PO"),"new")</f>
        <v>-</v>
      </c>
      <c r="AL95" s="32" t="str">
        <f>IF(AK95="wrong PO",(VLOOKUP($D95,'Apr 2016'!$D$1:$Z$500,3,FALSE)),"")</f>
        <v/>
      </c>
      <c r="AM95" s="32" t="str">
        <f>IFERROR(IF(VLOOKUP($D95,'Mar 2016'!$D$1:$Z$500,3,FALSE)=G95,"-","Wrong PO"),"new")</f>
        <v>-</v>
      </c>
      <c r="AN95" s="32" t="str">
        <f>IF(AK95="wrong PO",(VLOOKUP($D95,'Mar 2016'!$D$1:$Z$500,3,FALSE)),"")</f>
        <v/>
      </c>
      <c r="AO95" s="32" t="str">
        <f>IFERROR(IF(VLOOKUP($D95,'Feb 2016'!$D$1:$Z$500,3,FALSE)=G95,"-","Wrong PO"),"new")</f>
        <v>-</v>
      </c>
      <c r="AP95" s="32" t="str">
        <f>IF(AK95="wrong PO",(VLOOKUP($D95,'Feb 2016'!$D$1:$Z$500,3,FALSE)),"")</f>
        <v/>
      </c>
      <c r="AQ95" s="29" t="str">
        <f>IFERROR(IF(VLOOKUP($D95,'Jan 2016'!$D$1:$Z$500,3,FALSE)=G95,"-","Wrong PO"),"new")</f>
        <v>-</v>
      </c>
      <c r="AR95" s="32" t="str">
        <f>IF(AQ95="wrong PO",(VLOOKUP($D95,'Jan 2016'!$D$1:$Z$500,3,FALSE)),"")</f>
        <v/>
      </c>
      <c r="AS95" s="29" t="str">
        <f>IFERROR(IF(VLOOKUP($D95,'Dec 2015'!$D$1:$Z$500,3,FALSE)=G95,"-","Wrong PO"),"new")</f>
        <v>new</v>
      </c>
      <c r="AT95" s="32" t="str">
        <f>IF(AS95="wrong PO",(VLOOKUP($D95,'Dec 2015'!$D$1:$Z$500,3,FALSE)),"")</f>
        <v/>
      </c>
      <c r="AU95" s="29" t="str">
        <f>IFERROR(IF(VLOOKUP($D95,'Nov 2015'!$D$1:$Z$500,3,FALSE)=G95,"-","Wrong PO"),"new")</f>
        <v>new</v>
      </c>
      <c r="AV95" s="32" t="str">
        <f>IF(AU95="wrong PO",(VLOOKUP($D95,'Nov 2015'!$D$1:$Z$500,3,FALSE)),"")</f>
        <v/>
      </c>
      <c r="AW95" s="29" t="str">
        <f>IFERROR(IF(VLOOKUP($D95,'Oct 2015'!$D$1:$Z$500,3,FALSE)=G95,"-","Wrong PO"),"new")</f>
        <v>new</v>
      </c>
      <c r="AX95" s="32" t="str">
        <f>IF(AW95="wrong PO",(VLOOKUP($D95,'Oct 2015'!$D$1:$Z$500,3,FALSE)),"")</f>
        <v/>
      </c>
      <c r="AY95" s="29" t="str">
        <f>IFERROR(IF(VLOOKUP($D95,'Sep 2015'!$D$1:$Z$500,3,FALSE)=G95,"-","Wrong PO"),"new")</f>
        <v>new</v>
      </c>
      <c r="AZ95" s="32" t="str">
        <f>IF(AY95="wrong PO",(VLOOKUP($D95,'Sep 2015'!$D$1:$Z$500,3,FALSE)),"")</f>
        <v/>
      </c>
    </row>
    <row r="96" spans="1:52">
      <c r="A96" s="2" t="s">
        <v>841</v>
      </c>
      <c r="B96" s="2" t="s">
        <v>510</v>
      </c>
      <c r="C96" s="2" t="s">
        <v>76</v>
      </c>
      <c r="D96" s="2" t="s">
        <v>331</v>
      </c>
      <c r="E96" s="2" t="s">
        <v>535</v>
      </c>
      <c r="F96" s="2">
        <v>42376</v>
      </c>
      <c r="G96" s="21" t="s">
        <v>332</v>
      </c>
      <c r="H96" s="11" t="s">
        <v>2073</v>
      </c>
      <c r="I96" s="2" t="s">
        <v>39</v>
      </c>
      <c r="J96" s="2" t="s">
        <v>536</v>
      </c>
      <c r="K96" s="2" t="s">
        <v>30</v>
      </c>
      <c r="L96" s="2" t="s">
        <v>31</v>
      </c>
      <c r="M96" s="2" t="s">
        <v>41</v>
      </c>
      <c r="N96" s="4">
        <v>25478</v>
      </c>
      <c r="O96" s="4">
        <v>30292</v>
      </c>
      <c r="P96" s="4">
        <v>4814</v>
      </c>
      <c r="Q96" s="5">
        <v>81.3566</v>
      </c>
      <c r="R96" s="4">
        <v>3113</v>
      </c>
      <c r="S96" s="4">
        <v>3419</v>
      </c>
      <c r="T96" s="4">
        <v>306</v>
      </c>
      <c r="U96" s="5">
        <v>18.2988</v>
      </c>
      <c r="V96" s="5">
        <v>0</v>
      </c>
      <c r="W96" s="14">
        <v>99.66</v>
      </c>
      <c r="X96" s="14">
        <v>0</v>
      </c>
      <c r="Y96" s="14">
        <v>99.66</v>
      </c>
      <c r="Z96" s="4">
        <v>24580</v>
      </c>
      <c r="AA96" s="49" t="str">
        <f>IFERROR(IF(VLOOKUP($D96,'Year-To-Date'!$E$1:$E$322,1,FALSE)=D96,"--","Find"),"Find")</f>
        <v>--</v>
      </c>
      <c r="AB96" s="49" t="str">
        <f>IFERROR(IFERROR(VLOOKUP($D96,'Asset Group  All Assets'!$B$1:$C$500,2,FALSE),(VLOOKUP($D96,'Missing-WSU-POs'!$B$1:$D$500,3,FALSE))),"?")</f>
        <v>P0770509</v>
      </c>
      <c r="AC96" s="31" t="str">
        <f t="shared" si="3"/>
        <v>P0770509</v>
      </c>
      <c r="AD96" s="31" t="str">
        <f t="shared" si="2"/>
        <v/>
      </c>
      <c r="AE96" s="29" t="str">
        <f>IFERROR(IF(VLOOKUP($D96,'Org July 2016 '!$D$1:$Z$500,3,FALSE)=G96,"-","Wrong PO"),"new")</f>
        <v>Wrong PO</v>
      </c>
      <c r="AF96" s="32">
        <f>IF(AE96="wrong PO",(VLOOKUP($D96,'Org July 2016 '!$D$1:$Z$500,3,FALSE)),"")</f>
        <v>0</v>
      </c>
      <c r="AG96" s="29" t="str">
        <f>IFERROR(IF(VLOOKUP($D96,'Org June 2016 '!$D$1:$Z$500,3,FALSE)=G96,"-","Wrong PO"),"new")</f>
        <v>Wrong PO</v>
      </c>
      <c r="AH96" s="32">
        <f>IF(AG96="wrong PO",(VLOOKUP($D96,'Org June 2016 '!$D$1:$Z$500,3,FALSE)),"")</f>
        <v>0</v>
      </c>
      <c r="AI96" s="29" t="str">
        <f>IFERROR(IF(VLOOKUP($D96,'May 2016'!D95:Z594,3,FALSE)=G96,"-","Wrong PO"),"new")</f>
        <v>new</v>
      </c>
      <c r="AJ96" s="32" t="str">
        <f>IF(AI96="wrong PO",(VLOOKUP($D96,'May 2016'!D95:Z594,3,FALSE)),"")</f>
        <v/>
      </c>
      <c r="AK96" s="29" t="str">
        <f>IFERROR(IF(VLOOKUP($D96,'Apr 2016'!$D$1:$Z$500,3,FALSE)=G96,"-","Wrong PO"),"new")</f>
        <v>-</v>
      </c>
      <c r="AL96" s="32" t="str">
        <f>IF(AK96="wrong PO",(VLOOKUP($D96,'Apr 2016'!$D$1:$Z$500,3,FALSE)),"")</f>
        <v/>
      </c>
      <c r="AM96" s="32" t="str">
        <f>IFERROR(IF(VLOOKUP($D96,'Mar 2016'!$D$1:$Z$500,3,FALSE)=G96,"-","Wrong PO"),"new")</f>
        <v>-</v>
      </c>
      <c r="AN96" s="32" t="str">
        <f>IF(AK96="wrong PO",(VLOOKUP($D96,'Mar 2016'!$D$1:$Z$500,3,FALSE)),"")</f>
        <v/>
      </c>
      <c r="AO96" s="32" t="str">
        <f>IFERROR(IF(VLOOKUP($D96,'Feb 2016'!$D$1:$Z$500,3,FALSE)=G96,"-","Wrong PO"),"new")</f>
        <v>-</v>
      </c>
      <c r="AP96" s="32" t="str">
        <f>IF(AK96="wrong PO",(VLOOKUP($D96,'Feb 2016'!$D$1:$Z$500,3,FALSE)),"")</f>
        <v/>
      </c>
      <c r="AQ96" s="29" t="str">
        <f>IFERROR(IF(VLOOKUP($D96,'Jan 2016'!$D$1:$Z$500,3,FALSE)=G96,"-","Wrong PO"),"new")</f>
        <v>-</v>
      </c>
      <c r="AR96" s="32" t="str">
        <f>IF(AQ96="wrong PO",(VLOOKUP($D96,'Jan 2016'!$D$1:$Z$500,3,FALSE)),"")</f>
        <v/>
      </c>
      <c r="AS96" s="29" t="str">
        <f>IFERROR(IF(VLOOKUP($D96,'Dec 2015'!$D$1:$Z$500,3,FALSE)=G96,"-","Wrong PO"),"new")</f>
        <v>new</v>
      </c>
      <c r="AT96" s="32" t="str">
        <f>IF(AS96="wrong PO",(VLOOKUP($D96,'Dec 2015'!$D$1:$Z$500,3,FALSE)),"")</f>
        <v/>
      </c>
      <c r="AU96" s="29" t="str">
        <f>IFERROR(IF(VLOOKUP($D96,'Nov 2015'!$D$1:$Z$500,3,FALSE)=G96,"-","Wrong PO"),"new")</f>
        <v>new</v>
      </c>
      <c r="AV96" s="32" t="str">
        <f>IF(AU96="wrong PO",(VLOOKUP($D96,'Nov 2015'!$D$1:$Z$500,3,FALSE)),"")</f>
        <v/>
      </c>
      <c r="AW96" s="29" t="str">
        <f>IFERROR(IF(VLOOKUP($D96,'Oct 2015'!$D$1:$Z$500,3,FALSE)=G96,"-","Wrong PO"),"new")</f>
        <v>new</v>
      </c>
      <c r="AX96" s="32" t="str">
        <f>IF(AW96="wrong PO",(VLOOKUP($D96,'Oct 2015'!$D$1:$Z$500,3,FALSE)),"")</f>
        <v/>
      </c>
      <c r="AY96" s="29" t="str">
        <f>IFERROR(IF(VLOOKUP($D96,'Sep 2015'!$D$1:$Z$500,3,FALSE)=G96,"-","Wrong PO"),"new")</f>
        <v>new</v>
      </c>
      <c r="AZ96" s="32" t="str">
        <f>IF(AY96="wrong PO",(VLOOKUP($D96,'Sep 2015'!$D$1:$Z$500,3,FALSE)),"")</f>
        <v/>
      </c>
    </row>
    <row r="97" spans="1:52">
      <c r="A97" s="2" t="s">
        <v>841</v>
      </c>
      <c r="B97" s="2" t="s">
        <v>510</v>
      </c>
      <c r="C97" s="2" t="s">
        <v>76</v>
      </c>
      <c r="D97" s="2" t="s">
        <v>297</v>
      </c>
      <c r="E97" s="2" t="s">
        <v>415</v>
      </c>
      <c r="F97" s="2">
        <v>42269</v>
      </c>
      <c r="G97" s="21" t="s">
        <v>164</v>
      </c>
      <c r="H97" s="11" t="s">
        <v>2072</v>
      </c>
      <c r="I97" s="2" t="s">
        <v>39</v>
      </c>
      <c r="J97" s="2" t="s">
        <v>417</v>
      </c>
      <c r="K97" s="2" t="s">
        <v>30</v>
      </c>
      <c r="L97" s="2" t="s">
        <v>31</v>
      </c>
      <c r="M97" s="2" t="s">
        <v>32</v>
      </c>
      <c r="N97" s="4">
        <v>21825</v>
      </c>
      <c r="O97" s="4">
        <v>23367</v>
      </c>
      <c r="P97" s="4">
        <v>1542</v>
      </c>
      <c r="Q97" s="5">
        <v>26.059799999999999</v>
      </c>
      <c r="R97" s="4">
        <v>6320</v>
      </c>
      <c r="S97" s="4">
        <v>6841</v>
      </c>
      <c r="T97" s="4">
        <v>521</v>
      </c>
      <c r="U97" s="5">
        <v>31.155799999999999</v>
      </c>
      <c r="V97" s="5">
        <v>0</v>
      </c>
      <c r="W97" s="14">
        <v>57.22</v>
      </c>
      <c r="X97" s="14">
        <v>0</v>
      </c>
      <c r="Y97" s="14">
        <v>57.22</v>
      </c>
      <c r="Z97" s="4">
        <v>24580</v>
      </c>
      <c r="AA97" s="49" t="str">
        <f>IFERROR(IF(VLOOKUP($D97,'Year-To-Date'!$E$1:$E$322,1,FALSE)=D97,"--","Find"),"Find")</f>
        <v>--</v>
      </c>
      <c r="AB97" s="49" t="str">
        <f>IFERROR(IFERROR(VLOOKUP($D97,'Asset Group  All Assets'!$B$1:$C$500,2,FALSE),(VLOOKUP($D97,'Missing-WSU-POs'!$B$1:$D$500,3,FALSE))),"?")</f>
        <v>P0770568</v>
      </c>
      <c r="AC97" s="31" t="str">
        <f t="shared" si="3"/>
        <v>P0770568</v>
      </c>
      <c r="AD97" s="31" t="str">
        <f t="shared" ref="AD97:AD160" si="4">IF(AB97=AC97,"","Wrong PO")</f>
        <v/>
      </c>
      <c r="AE97" s="29" t="str">
        <f>IFERROR(IF(VLOOKUP($D97,'Org July 2016 '!$D$1:$Z$500,3,FALSE)=G97,"-","Wrong PO"),"new")</f>
        <v>Wrong PO</v>
      </c>
      <c r="AF97" s="32">
        <f>IF(AE97="wrong PO",(VLOOKUP($D97,'Org July 2016 '!$D$1:$Z$500,3,FALSE)),"")</f>
        <v>0</v>
      </c>
      <c r="AG97" s="29" t="str">
        <f>IFERROR(IF(VLOOKUP($D97,'Org June 2016 '!$D$1:$Z$500,3,FALSE)=G97,"-","Wrong PO"),"new")</f>
        <v>Wrong PO</v>
      </c>
      <c r="AH97" s="32">
        <f>IF(AG97="wrong PO",(VLOOKUP($D97,'Org June 2016 '!$D$1:$Z$500,3,FALSE)),"")</f>
        <v>0</v>
      </c>
      <c r="AI97" s="29" t="str">
        <f>IFERROR(IF(VLOOKUP($D97,'May 2016'!D96:Z595,3,FALSE)=G97,"-","Wrong PO"),"new")</f>
        <v>new</v>
      </c>
      <c r="AJ97" s="32" t="str">
        <f>IF(AI97="wrong PO",(VLOOKUP($D97,'May 2016'!D96:Z595,3,FALSE)),"")</f>
        <v/>
      </c>
      <c r="AK97" s="29" t="str">
        <f>IFERROR(IF(VLOOKUP($D97,'Apr 2016'!$D$1:$Z$500,3,FALSE)=G97,"-","Wrong PO"),"new")</f>
        <v>-</v>
      </c>
      <c r="AL97" s="32" t="str">
        <f>IF(AK97="wrong PO",(VLOOKUP($D97,'Apr 2016'!$D$1:$Z$500,3,FALSE)),"")</f>
        <v/>
      </c>
      <c r="AM97" s="32" t="str">
        <f>IFERROR(IF(VLOOKUP($D97,'Mar 2016'!$D$1:$Z$500,3,FALSE)=G97,"-","Wrong PO"),"new")</f>
        <v>-</v>
      </c>
      <c r="AN97" s="32" t="str">
        <f>IF(AK97="wrong PO",(VLOOKUP($D97,'Mar 2016'!$D$1:$Z$500,3,FALSE)),"")</f>
        <v/>
      </c>
      <c r="AO97" s="32" t="str">
        <f>IFERROR(IF(VLOOKUP($D97,'Feb 2016'!$D$1:$Z$500,3,FALSE)=G97,"-","Wrong PO"),"new")</f>
        <v>-</v>
      </c>
      <c r="AP97" s="32" t="str">
        <f>IF(AK97="wrong PO",(VLOOKUP($D97,'Feb 2016'!$D$1:$Z$500,3,FALSE)),"")</f>
        <v/>
      </c>
      <c r="AQ97" s="29" t="str">
        <f>IFERROR(IF(VLOOKUP($D97,'Jan 2016'!$D$1:$Z$500,3,FALSE)=G97,"-","Wrong PO"),"new")</f>
        <v>-</v>
      </c>
      <c r="AR97" s="32" t="str">
        <f>IF(AQ97="wrong PO",(VLOOKUP($D97,'Jan 2016'!$D$1:$Z$500,3,FALSE)),"")</f>
        <v/>
      </c>
      <c r="AS97" s="29" t="str">
        <f>IFERROR(IF(VLOOKUP($D97,'Dec 2015'!$D$1:$Z$500,3,FALSE)=G97,"-","Wrong PO"),"new")</f>
        <v>-</v>
      </c>
      <c r="AT97" s="32" t="str">
        <f>IF(AS97="wrong PO",(VLOOKUP($D97,'Dec 2015'!$D$1:$Z$500,3,FALSE)),"")</f>
        <v/>
      </c>
      <c r="AU97" s="29" t="str">
        <f>IFERROR(IF(VLOOKUP($D97,'Nov 2015'!$D$1:$Z$500,3,FALSE)=G97,"-","Wrong PO"),"new")</f>
        <v>-</v>
      </c>
      <c r="AV97" s="32" t="str">
        <f>IF(AU97="wrong PO",(VLOOKUP($D97,'Nov 2015'!$D$1:$Z$500,3,FALSE)),"")</f>
        <v/>
      </c>
      <c r="AW97" s="29" t="str">
        <f>IFERROR(IF(VLOOKUP($D97,'Oct 2015'!$D$1:$Z$500,3,FALSE)=G97,"-","Wrong PO"),"new")</f>
        <v>-</v>
      </c>
      <c r="AX97" s="32" t="str">
        <f>IF(AW97="wrong PO",(VLOOKUP($D97,'Oct 2015'!$D$1:$Z$500,3,FALSE)),"")</f>
        <v/>
      </c>
      <c r="AY97" s="29" t="str">
        <f>IFERROR(IF(VLOOKUP($D97,'Sep 2015'!$D$1:$Z$500,3,FALSE)=G97,"-","Wrong PO"),"new")</f>
        <v>new</v>
      </c>
      <c r="AZ97" s="32" t="str">
        <f>IF(AY97="wrong PO",(VLOOKUP($D97,'Sep 2015'!$D$1:$Z$500,3,FALSE)),"")</f>
        <v/>
      </c>
    </row>
    <row r="98" spans="1:52">
      <c r="A98" s="2" t="s">
        <v>841</v>
      </c>
      <c r="B98" s="2" t="s">
        <v>510</v>
      </c>
      <c r="C98" s="2" t="s">
        <v>76</v>
      </c>
      <c r="D98" s="2" t="s">
        <v>346</v>
      </c>
      <c r="E98" s="2" t="s">
        <v>496</v>
      </c>
      <c r="F98" s="2">
        <v>42425</v>
      </c>
      <c r="G98" s="21" t="s">
        <v>347</v>
      </c>
      <c r="H98" s="11" t="s">
        <v>2071</v>
      </c>
      <c r="I98" s="2" t="s">
        <v>39</v>
      </c>
      <c r="J98" s="2" t="s">
        <v>389</v>
      </c>
      <c r="K98" s="2" t="s">
        <v>30</v>
      </c>
      <c r="L98" s="2" t="s">
        <v>31</v>
      </c>
      <c r="M98" s="2" t="s">
        <v>32</v>
      </c>
      <c r="N98" s="4">
        <v>16979</v>
      </c>
      <c r="O98" s="4">
        <v>17655</v>
      </c>
      <c r="P98" s="4">
        <v>676</v>
      </c>
      <c r="Q98" s="5">
        <v>11.4244</v>
      </c>
      <c r="R98" s="4">
        <v>1014</v>
      </c>
      <c r="S98" s="4">
        <v>1393</v>
      </c>
      <c r="T98" s="4">
        <v>379</v>
      </c>
      <c r="U98" s="5">
        <v>22.664200000000001</v>
      </c>
      <c r="V98" s="5">
        <v>0</v>
      </c>
      <c r="W98" s="14">
        <v>34.08</v>
      </c>
      <c r="X98" s="14">
        <v>0</v>
      </c>
      <c r="Y98" s="14">
        <v>34.08</v>
      </c>
      <c r="Z98" s="4">
        <v>24580</v>
      </c>
      <c r="AA98" s="49" t="str">
        <f>IFERROR(IF(VLOOKUP($D98,'Year-To-Date'!$E$1:$E$322,1,FALSE)=D98,"--","Find"),"Find")</f>
        <v>--</v>
      </c>
      <c r="AB98" s="49" t="str">
        <f>IFERROR(IFERROR(VLOOKUP($D98,'Asset Group  All Assets'!$B$1:$C$500,2,FALSE),(VLOOKUP($D98,'Missing-WSU-POs'!$B$1:$D$500,3,FALSE))),"?")</f>
        <v>P0770593</v>
      </c>
      <c r="AC98" s="31" t="str">
        <f t="shared" si="3"/>
        <v>P0770593</v>
      </c>
      <c r="AD98" s="31" t="str">
        <f t="shared" si="4"/>
        <v/>
      </c>
      <c r="AE98" s="29" t="str">
        <f>IFERROR(IF(VLOOKUP($D98,'Org July 2016 '!$D$1:$Z$500,3,FALSE)=G98,"-","Wrong PO"),"new")</f>
        <v>Wrong PO</v>
      </c>
      <c r="AF98" s="32">
        <f>IF(AE98="wrong PO",(VLOOKUP($D98,'Org July 2016 '!$D$1:$Z$500,3,FALSE)),"")</f>
        <v>0</v>
      </c>
      <c r="AG98" s="29" t="str">
        <f>IFERROR(IF(VLOOKUP($D98,'Org June 2016 '!$D$1:$Z$500,3,FALSE)=G98,"-","Wrong PO"),"new")</f>
        <v>Wrong PO</v>
      </c>
      <c r="AH98" s="32">
        <f>IF(AG98="wrong PO",(VLOOKUP($D98,'Org June 2016 '!$D$1:$Z$500,3,FALSE)),"")</f>
        <v>0</v>
      </c>
      <c r="AI98" s="29" t="str">
        <f>IFERROR(IF(VLOOKUP($D98,'May 2016'!D97:Z596,3,FALSE)=G98,"-","Wrong PO"),"new")</f>
        <v>new</v>
      </c>
      <c r="AJ98" s="32" t="str">
        <f>IF(AI98="wrong PO",(VLOOKUP($D98,'May 2016'!D97:Z596,3,FALSE)),"")</f>
        <v/>
      </c>
      <c r="AK98" s="29" t="str">
        <f>IFERROR(IF(VLOOKUP($D98,'Apr 2016'!$D$1:$Z$500,3,FALSE)=G98,"-","Wrong PO"),"new")</f>
        <v>-</v>
      </c>
      <c r="AL98" s="32" t="str">
        <f>IF(AK98="wrong PO",(VLOOKUP($D98,'Apr 2016'!$D$1:$Z$500,3,FALSE)),"")</f>
        <v/>
      </c>
      <c r="AM98" s="32" t="str">
        <f>IFERROR(IF(VLOOKUP($D98,'Mar 2016'!$D$1:$Z$500,3,FALSE)=G98,"-","Wrong PO"),"new")</f>
        <v>-</v>
      </c>
      <c r="AN98" s="32" t="str">
        <f>IF(AK98="wrong PO",(VLOOKUP($D98,'Mar 2016'!$D$1:$Z$500,3,FALSE)),"")</f>
        <v/>
      </c>
      <c r="AO98" s="32" t="str">
        <f>IFERROR(IF(VLOOKUP($D98,'Feb 2016'!$D$1:$Z$500,3,FALSE)=G98,"-","Wrong PO"),"new")</f>
        <v>new</v>
      </c>
      <c r="AP98" s="32" t="str">
        <f>IF(AK98="wrong PO",(VLOOKUP($D98,'Feb 2016'!$D$1:$Z$500,3,FALSE)),"")</f>
        <v/>
      </c>
      <c r="AQ98" s="29" t="str">
        <f>IFERROR(IF(VLOOKUP($D98,'Jan 2016'!$D$1:$Z$500,3,FALSE)=G98,"-","Wrong PO"),"new")</f>
        <v>new</v>
      </c>
      <c r="AR98" s="32" t="str">
        <f>IF(AQ98="wrong PO",(VLOOKUP($D98,'Jan 2016'!$D$1:$Z$500,3,FALSE)),"")</f>
        <v/>
      </c>
      <c r="AS98" s="29" t="str">
        <f>IFERROR(IF(VLOOKUP($D98,'Dec 2015'!$D$1:$Z$500,3,FALSE)=G98,"-","Wrong PO"),"new")</f>
        <v>new</v>
      </c>
      <c r="AT98" s="32" t="str">
        <f>IF(AS98="wrong PO",(VLOOKUP($D98,'Dec 2015'!$D$1:$Z$500,3,FALSE)),"")</f>
        <v/>
      </c>
      <c r="AU98" s="29" t="str">
        <f>IFERROR(IF(VLOOKUP($D98,'Nov 2015'!$D$1:$Z$500,3,FALSE)=G98,"-","Wrong PO"),"new")</f>
        <v>new</v>
      </c>
      <c r="AV98" s="32" t="str">
        <f>IF(AU98="wrong PO",(VLOOKUP($D98,'Nov 2015'!$D$1:$Z$500,3,FALSE)),"")</f>
        <v/>
      </c>
      <c r="AW98" s="29" t="str">
        <f>IFERROR(IF(VLOOKUP($D98,'Oct 2015'!$D$1:$Z$500,3,FALSE)=G98,"-","Wrong PO"),"new")</f>
        <v>new</v>
      </c>
      <c r="AX98" s="32" t="str">
        <f>IF(AW98="wrong PO",(VLOOKUP($D98,'Oct 2015'!$D$1:$Z$500,3,FALSE)),"")</f>
        <v/>
      </c>
      <c r="AY98" s="29" t="str">
        <f>IFERROR(IF(VLOOKUP($D98,'Sep 2015'!$D$1:$Z$500,3,FALSE)=G98,"-","Wrong PO"),"new")</f>
        <v>new</v>
      </c>
      <c r="AZ98" s="32" t="str">
        <f>IF(AY98="wrong PO",(VLOOKUP($D98,'Sep 2015'!$D$1:$Z$500,3,FALSE)),"")</f>
        <v/>
      </c>
    </row>
    <row r="99" spans="1:52">
      <c r="A99" s="2" t="s">
        <v>841</v>
      </c>
      <c r="B99" s="2" t="s">
        <v>510</v>
      </c>
      <c r="C99" s="2" t="s">
        <v>48</v>
      </c>
      <c r="D99" s="2" t="s">
        <v>181</v>
      </c>
      <c r="E99" s="2" t="s">
        <v>532</v>
      </c>
      <c r="F99" s="2">
        <v>42374</v>
      </c>
      <c r="G99" s="21" t="s">
        <v>182</v>
      </c>
      <c r="H99" s="11" t="s">
        <v>2070</v>
      </c>
      <c r="I99" s="2" t="s">
        <v>39</v>
      </c>
      <c r="J99" s="2" t="s">
        <v>29</v>
      </c>
      <c r="K99" s="2" t="s">
        <v>30</v>
      </c>
      <c r="L99" s="2" t="s">
        <v>31</v>
      </c>
      <c r="M99" s="2" t="s">
        <v>32</v>
      </c>
      <c r="N99" s="4">
        <v>1367</v>
      </c>
      <c r="O99" s="4">
        <v>1564</v>
      </c>
      <c r="P99" s="4">
        <v>197</v>
      </c>
      <c r="Q99" s="5">
        <v>3.3292999999999999</v>
      </c>
      <c r="R99" s="4">
        <v>0</v>
      </c>
      <c r="S99" s="4">
        <v>0</v>
      </c>
      <c r="T99" s="4">
        <v>0</v>
      </c>
      <c r="U99" s="5">
        <v>0</v>
      </c>
      <c r="V99" s="5">
        <v>0</v>
      </c>
      <c r="W99" s="14">
        <v>3.33</v>
      </c>
      <c r="X99" s="14">
        <v>0</v>
      </c>
      <c r="Y99" s="14">
        <v>3.33</v>
      </c>
      <c r="Z99" s="4">
        <v>24580</v>
      </c>
      <c r="AA99" s="49" t="str">
        <f>IFERROR(IF(VLOOKUP($D99,'Year-To-Date'!$E$1:$E$322,1,FALSE)=D99,"--","Find"),"Find")</f>
        <v>--</v>
      </c>
      <c r="AB99" s="49" t="str">
        <f>IFERROR(IFERROR(VLOOKUP($D99,'Asset Group  All Assets'!$B$1:$C$500,2,FALSE),(VLOOKUP($D99,'Missing-WSU-POs'!$B$1:$D$500,3,FALSE))),"?")</f>
        <v>P0770668</v>
      </c>
      <c r="AC99" s="31" t="str">
        <f t="shared" si="3"/>
        <v>P0770668</v>
      </c>
      <c r="AD99" s="31" t="str">
        <f t="shared" si="4"/>
        <v/>
      </c>
      <c r="AE99" s="29" t="str">
        <f>IFERROR(IF(VLOOKUP($D99,'Org July 2016 '!$D$1:$Z$500,3,FALSE)=G99,"-","Wrong PO"),"new")</f>
        <v>Wrong PO</v>
      </c>
      <c r="AF99" s="32">
        <f>IF(AE99="wrong PO",(VLOOKUP($D99,'Org July 2016 '!$D$1:$Z$500,3,FALSE)),"")</f>
        <v>0</v>
      </c>
      <c r="AG99" s="29" t="str">
        <f>IFERROR(IF(VLOOKUP($D99,'Org June 2016 '!$D$1:$Z$500,3,FALSE)=G99,"-","Wrong PO"),"new")</f>
        <v>Wrong PO</v>
      </c>
      <c r="AH99" s="32">
        <f>IF(AG99="wrong PO",(VLOOKUP($D99,'Org June 2016 '!$D$1:$Z$500,3,FALSE)),"")</f>
        <v>0</v>
      </c>
      <c r="AI99" s="29" t="str">
        <f>IFERROR(IF(VLOOKUP($D99,'May 2016'!D98:Z597,3,FALSE)=G99,"-","Wrong PO"),"new")</f>
        <v>new</v>
      </c>
      <c r="AJ99" s="32" t="str">
        <f>IF(AI99="wrong PO",(VLOOKUP($D99,'May 2016'!D98:Z597,3,FALSE)),"")</f>
        <v/>
      </c>
      <c r="AK99" s="29" t="str">
        <f>IFERROR(IF(VLOOKUP($D99,'Apr 2016'!$D$1:$Z$500,3,FALSE)=G99,"-","Wrong PO"),"new")</f>
        <v>-</v>
      </c>
      <c r="AL99" s="32" t="str">
        <f>IF(AK99="wrong PO",(VLOOKUP($D99,'Apr 2016'!$D$1:$Z$500,3,FALSE)),"")</f>
        <v/>
      </c>
      <c r="AM99" s="32" t="str">
        <f>IFERROR(IF(VLOOKUP($D99,'Mar 2016'!$D$1:$Z$500,3,FALSE)=G99,"-","Wrong PO"),"new")</f>
        <v>-</v>
      </c>
      <c r="AN99" s="32" t="str">
        <f>IF(AK99="wrong PO",(VLOOKUP($D99,'Mar 2016'!$D$1:$Z$500,3,FALSE)),"")</f>
        <v/>
      </c>
      <c r="AO99" s="32" t="str">
        <f>IFERROR(IF(VLOOKUP($D99,'Feb 2016'!$D$1:$Z$500,3,FALSE)=G99,"-","Wrong PO"),"new")</f>
        <v>-</v>
      </c>
      <c r="AP99" s="32" t="str">
        <f>IF(AK99="wrong PO",(VLOOKUP($D99,'Feb 2016'!$D$1:$Z$500,3,FALSE)),"")</f>
        <v/>
      </c>
      <c r="AQ99" s="29" t="str">
        <f>IFERROR(IF(VLOOKUP($D99,'Jan 2016'!$D$1:$Z$500,3,FALSE)=G99,"-","Wrong PO"),"new")</f>
        <v>-</v>
      </c>
      <c r="AR99" s="32" t="str">
        <f>IF(AQ99="wrong PO",(VLOOKUP($D99,'Jan 2016'!$D$1:$Z$500,3,FALSE)),"")</f>
        <v/>
      </c>
      <c r="AS99" s="29" t="str">
        <f>IFERROR(IF(VLOOKUP($D99,'Dec 2015'!$D$1:$Z$500,3,FALSE)=G99,"-","Wrong PO"),"new")</f>
        <v>new</v>
      </c>
      <c r="AT99" s="32" t="str">
        <f>IF(AS99="wrong PO",(VLOOKUP($D99,'Dec 2015'!$D$1:$Z$500,3,FALSE)),"")</f>
        <v/>
      </c>
      <c r="AU99" s="29" t="str">
        <f>IFERROR(IF(VLOOKUP($D99,'Nov 2015'!$D$1:$Z$500,3,FALSE)=G99,"-","Wrong PO"),"new")</f>
        <v>new</v>
      </c>
      <c r="AV99" s="32" t="str">
        <f>IF(AU99="wrong PO",(VLOOKUP($D99,'Nov 2015'!$D$1:$Z$500,3,FALSE)),"")</f>
        <v/>
      </c>
      <c r="AW99" s="29" t="str">
        <f>IFERROR(IF(VLOOKUP($D99,'Oct 2015'!$D$1:$Z$500,3,FALSE)=G99,"-","Wrong PO"),"new")</f>
        <v>new</v>
      </c>
      <c r="AX99" s="32" t="str">
        <f>IF(AW99="wrong PO",(VLOOKUP($D99,'Oct 2015'!$D$1:$Z$500,3,FALSE)),"")</f>
        <v/>
      </c>
      <c r="AY99" s="29" t="str">
        <f>IFERROR(IF(VLOOKUP($D99,'Sep 2015'!$D$1:$Z$500,3,FALSE)=G99,"-","Wrong PO"),"new")</f>
        <v>new</v>
      </c>
      <c r="AZ99" s="32" t="str">
        <f>IF(AY99="wrong PO",(VLOOKUP($D99,'Sep 2015'!$D$1:$Z$500,3,FALSE)),"")</f>
        <v/>
      </c>
    </row>
    <row r="100" spans="1:52">
      <c r="A100" s="2" t="s">
        <v>841</v>
      </c>
      <c r="B100" s="2" t="s">
        <v>510</v>
      </c>
      <c r="C100" s="2" t="s">
        <v>69</v>
      </c>
      <c r="D100" s="2" t="s">
        <v>266</v>
      </c>
      <c r="E100" s="2" t="s">
        <v>532</v>
      </c>
      <c r="F100" s="2">
        <v>42376</v>
      </c>
      <c r="G100" s="21" t="s">
        <v>182</v>
      </c>
      <c r="H100" s="11" t="s">
        <v>2070</v>
      </c>
      <c r="I100" s="2" t="s">
        <v>39</v>
      </c>
      <c r="J100" s="2" t="s">
        <v>29</v>
      </c>
      <c r="K100" s="2" t="s">
        <v>30</v>
      </c>
      <c r="L100" s="2" t="s">
        <v>31</v>
      </c>
      <c r="M100" s="2" t="s">
        <v>32</v>
      </c>
      <c r="N100" s="4">
        <v>1543</v>
      </c>
      <c r="O100" s="4">
        <v>1620</v>
      </c>
      <c r="P100" s="4">
        <v>77</v>
      </c>
      <c r="Q100" s="5">
        <v>1.3012999999999999</v>
      </c>
      <c r="R100" s="4">
        <v>783</v>
      </c>
      <c r="S100" s="4">
        <v>1084</v>
      </c>
      <c r="T100" s="4">
        <v>301</v>
      </c>
      <c r="U100" s="5">
        <v>17.9998</v>
      </c>
      <c r="V100" s="5">
        <v>0</v>
      </c>
      <c r="W100" s="14">
        <v>19.3</v>
      </c>
      <c r="X100" s="14">
        <v>0</v>
      </c>
      <c r="Y100" s="14">
        <v>19.3</v>
      </c>
      <c r="Z100" s="4">
        <v>24580</v>
      </c>
      <c r="AA100" s="49" t="str">
        <f>IFERROR(IF(VLOOKUP($D100,'Year-To-Date'!$E$1:$E$322,1,FALSE)=D100,"--","Find"),"Find")</f>
        <v>--</v>
      </c>
      <c r="AB100" s="49" t="str">
        <f>IFERROR(IFERROR(VLOOKUP($D100,'Asset Group  All Assets'!$B$1:$C$500,2,FALSE),(VLOOKUP($D100,'Missing-WSU-POs'!$B$1:$D$500,3,FALSE))),"?")</f>
        <v>P0770668</v>
      </c>
      <c r="AC100" s="31" t="str">
        <f t="shared" si="3"/>
        <v>P0770668</v>
      </c>
      <c r="AD100" s="31" t="str">
        <f t="shared" si="4"/>
        <v/>
      </c>
      <c r="AE100" s="29" t="str">
        <f>IFERROR(IF(VLOOKUP($D100,'Org July 2016 '!$D$1:$Z$500,3,FALSE)=G100,"-","Wrong PO"),"new")</f>
        <v>Wrong PO</v>
      </c>
      <c r="AF100" s="32">
        <f>IF(AE100="wrong PO",(VLOOKUP($D100,'Org July 2016 '!$D$1:$Z$500,3,FALSE)),"")</f>
        <v>0</v>
      </c>
      <c r="AG100" s="29" t="str">
        <f>IFERROR(IF(VLOOKUP($D100,'Org June 2016 '!$D$1:$Z$500,3,FALSE)=G100,"-","Wrong PO"),"new")</f>
        <v>Wrong PO</v>
      </c>
      <c r="AH100" s="32">
        <f>IF(AG100="wrong PO",(VLOOKUP($D100,'Org June 2016 '!$D$1:$Z$500,3,FALSE)),"")</f>
        <v>0</v>
      </c>
      <c r="AI100" s="29" t="str">
        <f>IFERROR(IF(VLOOKUP($D100,'May 2016'!D99:Z598,3,FALSE)=G100,"-","Wrong PO"),"new")</f>
        <v>new</v>
      </c>
      <c r="AJ100" s="32" t="str">
        <f>IF(AI100="wrong PO",(VLOOKUP($D100,'May 2016'!D99:Z598,3,FALSE)),"")</f>
        <v/>
      </c>
      <c r="AK100" s="29" t="str">
        <f>IFERROR(IF(VLOOKUP($D100,'Apr 2016'!$D$1:$Z$500,3,FALSE)=G100,"-","Wrong PO"),"new")</f>
        <v>-</v>
      </c>
      <c r="AL100" s="32" t="str">
        <f>IF(AK100="wrong PO",(VLOOKUP($D100,'Apr 2016'!$D$1:$Z$500,3,FALSE)),"")</f>
        <v/>
      </c>
      <c r="AM100" s="32" t="str">
        <f>IFERROR(IF(VLOOKUP($D100,'Mar 2016'!$D$1:$Z$500,3,FALSE)=G100,"-","Wrong PO"),"new")</f>
        <v>-</v>
      </c>
      <c r="AN100" s="32" t="str">
        <f>IF(AK100="wrong PO",(VLOOKUP($D100,'Mar 2016'!$D$1:$Z$500,3,FALSE)),"")</f>
        <v/>
      </c>
      <c r="AO100" s="32" t="str">
        <f>IFERROR(IF(VLOOKUP($D100,'Feb 2016'!$D$1:$Z$500,3,FALSE)=G100,"-","Wrong PO"),"new")</f>
        <v>-</v>
      </c>
      <c r="AP100" s="32" t="str">
        <f>IF(AK100="wrong PO",(VLOOKUP($D100,'Feb 2016'!$D$1:$Z$500,3,FALSE)),"")</f>
        <v/>
      </c>
      <c r="AQ100" s="29" t="str">
        <f>IFERROR(IF(VLOOKUP($D100,'Jan 2016'!$D$1:$Z$500,3,FALSE)=G100,"-","Wrong PO"),"new")</f>
        <v>new</v>
      </c>
      <c r="AR100" s="32" t="str">
        <f>IF(AQ100="wrong PO",(VLOOKUP($D100,'Jan 2016'!$D$1:$Z$500,3,FALSE)),"")</f>
        <v/>
      </c>
      <c r="AS100" s="29" t="str">
        <f>IFERROR(IF(VLOOKUP($D100,'Dec 2015'!$D$1:$Z$500,3,FALSE)=G100,"-","Wrong PO"),"new")</f>
        <v>new</v>
      </c>
      <c r="AT100" s="32" t="str">
        <f>IF(AS100="wrong PO",(VLOOKUP($D100,'Dec 2015'!$D$1:$Z$500,3,FALSE)),"")</f>
        <v/>
      </c>
      <c r="AU100" s="29" t="str">
        <f>IFERROR(IF(VLOOKUP($D100,'Nov 2015'!$D$1:$Z$500,3,FALSE)=G100,"-","Wrong PO"),"new")</f>
        <v>new</v>
      </c>
      <c r="AV100" s="32" t="str">
        <f>IF(AU100="wrong PO",(VLOOKUP($D100,'Nov 2015'!$D$1:$Z$500,3,FALSE)),"")</f>
        <v/>
      </c>
      <c r="AW100" s="29" t="str">
        <f>IFERROR(IF(VLOOKUP($D100,'Oct 2015'!$D$1:$Z$500,3,FALSE)=G100,"-","Wrong PO"),"new")</f>
        <v>new</v>
      </c>
      <c r="AX100" s="32" t="str">
        <f>IF(AW100="wrong PO",(VLOOKUP($D100,'Oct 2015'!$D$1:$Z$500,3,FALSE)),"")</f>
        <v/>
      </c>
      <c r="AY100" s="29" t="str">
        <f>IFERROR(IF(VLOOKUP($D100,'Sep 2015'!$D$1:$Z$500,3,FALSE)=G100,"-","Wrong PO"),"new")</f>
        <v>new</v>
      </c>
      <c r="AZ100" s="32" t="str">
        <f>IF(AY100="wrong PO",(VLOOKUP($D100,'Sep 2015'!$D$1:$Z$500,3,FALSE)),"")</f>
        <v/>
      </c>
    </row>
    <row r="101" spans="1:52">
      <c r="A101" s="2" t="s">
        <v>841</v>
      </c>
      <c r="B101" s="2" t="s">
        <v>510</v>
      </c>
      <c r="C101" s="2" t="s">
        <v>395</v>
      </c>
      <c r="D101" s="2" t="s">
        <v>195</v>
      </c>
      <c r="E101" s="2" t="s">
        <v>532</v>
      </c>
      <c r="F101" s="2">
        <v>42375</v>
      </c>
      <c r="G101" s="21" t="s">
        <v>196</v>
      </c>
      <c r="H101" s="11" t="s">
        <v>2069</v>
      </c>
      <c r="I101" s="2" t="s">
        <v>39</v>
      </c>
      <c r="J101" s="2" t="s">
        <v>29</v>
      </c>
      <c r="K101" s="2" t="s">
        <v>30</v>
      </c>
      <c r="L101" s="2" t="s">
        <v>31</v>
      </c>
      <c r="M101" s="2" t="s">
        <v>32</v>
      </c>
      <c r="N101" s="4">
        <v>3894</v>
      </c>
      <c r="O101" s="4">
        <v>4158</v>
      </c>
      <c r="P101" s="4">
        <v>264</v>
      </c>
      <c r="Q101" s="5">
        <v>4.4615999999999998</v>
      </c>
      <c r="R101" s="4">
        <v>5427</v>
      </c>
      <c r="S101" s="4">
        <v>6376</v>
      </c>
      <c r="T101" s="4">
        <v>949</v>
      </c>
      <c r="U101" s="5">
        <v>56.7502</v>
      </c>
      <c r="V101" s="5">
        <v>0</v>
      </c>
      <c r="W101" s="14">
        <v>61.21</v>
      </c>
      <c r="X101" s="14">
        <v>0</v>
      </c>
      <c r="Y101" s="14">
        <v>61.21</v>
      </c>
      <c r="Z101" s="4">
        <v>24580</v>
      </c>
      <c r="AA101" s="49" t="str">
        <f>IFERROR(IF(VLOOKUP($D101,'Year-To-Date'!$E$1:$E$322,1,FALSE)=D101,"--","Find"),"Find")</f>
        <v>--</v>
      </c>
      <c r="AB101" s="49" t="str">
        <f>IFERROR(IFERROR(VLOOKUP($D101,'Asset Group  All Assets'!$B$1:$C$500,2,FALSE),(VLOOKUP($D101,'Missing-WSU-POs'!$B$1:$D$500,3,FALSE))),"?")</f>
        <v>P0770671</v>
      </c>
      <c r="AC101" s="31" t="str">
        <f t="shared" si="3"/>
        <v>P0770671</v>
      </c>
      <c r="AD101" s="31" t="str">
        <f t="shared" si="4"/>
        <v/>
      </c>
      <c r="AE101" s="29" t="str">
        <f>IFERROR(IF(VLOOKUP($D101,'Org July 2016 '!$D$1:$Z$500,3,FALSE)=G101,"-","Wrong PO"),"new")</f>
        <v>Wrong PO</v>
      </c>
      <c r="AF101" s="32">
        <f>IF(AE101="wrong PO",(VLOOKUP($D101,'Org July 2016 '!$D$1:$Z$500,3,FALSE)),"")</f>
        <v>0</v>
      </c>
      <c r="AG101" s="29" t="str">
        <f>IFERROR(IF(VLOOKUP($D101,'Org June 2016 '!$D$1:$Z$500,3,FALSE)=G101,"-","Wrong PO"),"new")</f>
        <v>Wrong PO</v>
      </c>
      <c r="AH101" s="32">
        <f>IF(AG101="wrong PO",(VLOOKUP($D101,'Org June 2016 '!$D$1:$Z$500,3,FALSE)),"")</f>
        <v>0</v>
      </c>
      <c r="AI101" s="29" t="str">
        <f>IFERROR(IF(VLOOKUP($D101,'May 2016'!D100:Z599,3,FALSE)=G101,"-","Wrong PO"),"new")</f>
        <v>new</v>
      </c>
      <c r="AJ101" s="32" t="str">
        <f>IF(AI101="wrong PO",(VLOOKUP($D101,'May 2016'!D100:Z599,3,FALSE)),"")</f>
        <v/>
      </c>
      <c r="AK101" s="29" t="str">
        <f>IFERROR(IF(VLOOKUP($D101,'Apr 2016'!$D$1:$Z$500,3,FALSE)=G101,"-","Wrong PO"),"new")</f>
        <v>-</v>
      </c>
      <c r="AL101" s="32" t="str">
        <f>IF(AK101="wrong PO",(VLOOKUP($D101,'Apr 2016'!$D$1:$Z$500,3,FALSE)),"")</f>
        <v/>
      </c>
      <c r="AM101" s="32" t="str">
        <f>IFERROR(IF(VLOOKUP($D101,'Mar 2016'!$D$1:$Z$500,3,FALSE)=G101,"-","Wrong PO"),"new")</f>
        <v>-</v>
      </c>
      <c r="AN101" s="32" t="str">
        <f>IF(AK101="wrong PO",(VLOOKUP($D101,'Mar 2016'!$D$1:$Z$500,3,FALSE)),"")</f>
        <v/>
      </c>
      <c r="AO101" s="32" t="str">
        <f>IFERROR(IF(VLOOKUP($D101,'Feb 2016'!$D$1:$Z$500,3,FALSE)=G101,"-","Wrong PO"),"new")</f>
        <v>new</v>
      </c>
      <c r="AP101" s="32" t="str">
        <f>IF(AK101="wrong PO",(VLOOKUP($D101,'Feb 2016'!$D$1:$Z$500,3,FALSE)),"")</f>
        <v/>
      </c>
      <c r="AQ101" s="29" t="str">
        <f>IFERROR(IF(VLOOKUP($D101,'Jan 2016'!$D$1:$Z$500,3,FALSE)=G101,"-","Wrong PO"),"new")</f>
        <v>new</v>
      </c>
      <c r="AR101" s="32" t="str">
        <f>IF(AQ101="wrong PO",(VLOOKUP($D101,'Jan 2016'!$D$1:$Z$500,3,FALSE)),"")</f>
        <v/>
      </c>
      <c r="AS101" s="29" t="str">
        <f>IFERROR(IF(VLOOKUP($D101,'Dec 2015'!$D$1:$Z$500,3,FALSE)=G101,"-","Wrong PO"),"new")</f>
        <v>new</v>
      </c>
      <c r="AT101" s="32" t="str">
        <f>IF(AS101="wrong PO",(VLOOKUP($D101,'Dec 2015'!$D$1:$Z$500,3,FALSE)),"")</f>
        <v/>
      </c>
      <c r="AU101" s="29" t="str">
        <f>IFERROR(IF(VLOOKUP($D101,'Nov 2015'!$D$1:$Z$500,3,FALSE)=G101,"-","Wrong PO"),"new")</f>
        <v>new</v>
      </c>
      <c r="AV101" s="32" t="str">
        <f>IF(AU101="wrong PO",(VLOOKUP($D101,'Nov 2015'!$D$1:$Z$500,3,FALSE)),"")</f>
        <v/>
      </c>
      <c r="AW101" s="29" t="str">
        <f>IFERROR(IF(VLOOKUP($D101,'Oct 2015'!$D$1:$Z$500,3,FALSE)=G101,"-","Wrong PO"),"new")</f>
        <v>new</v>
      </c>
      <c r="AX101" s="32" t="str">
        <f>IF(AW101="wrong PO",(VLOOKUP($D101,'Oct 2015'!$D$1:$Z$500,3,FALSE)),"")</f>
        <v/>
      </c>
      <c r="AY101" s="29" t="str">
        <f>IFERROR(IF(VLOOKUP($D101,'Sep 2015'!$D$1:$Z$500,3,FALSE)=G101,"-","Wrong PO"),"new")</f>
        <v>new</v>
      </c>
      <c r="AZ101" s="32" t="str">
        <f>IF(AY101="wrong PO",(VLOOKUP($D101,'Sep 2015'!$D$1:$Z$500,3,FALSE)),"")</f>
        <v/>
      </c>
    </row>
    <row r="102" spans="1:52">
      <c r="A102" s="2" t="s">
        <v>841</v>
      </c>
      <c r="B102" s="2" t="s">
        <v>510</v>
      </c>
      <c r="C102" s="2" t="s">
        <v>76</v>
      </c>
      <c r="D102" s="2" t="s">
        <v>337</v>
      </c>
      <c r="E102" s="2" t="s">
        <v>532</v>
      </c>
      <c r="F102" s="2">
        <v>42404</v>
      </c>
      <c r="G102" s="21" t="s">
        <v>196</v>
      </c>
      <c r="H102" s="11" t="s">
        <v>2069</v>
      </c>
      <c r="I102" s="2" t="s">
        <v>39</v>
      </c>
      <c r="J102" s="2" t="s">
        <v>29</v>
      </c>
      <c r="K102" s="2" t="s">
        <v>30</v>
      </c>
      <c r="L102" s="2" t="s">
        <v>31</v>
      </c>
      <c r="M102" s="2" t="s">
        <v>32</v>
      </c>
      <c r="N102" s="4">
        <v>18636</v>
      </c>
      <c r="O102" s="4">
        <v>20720</v>
      </c>
      <c r="P102" s="4">
        <v>2084</v>
      </c>
      <c r="Q102" s="5">
        <v>35.2196</v>
      </c>
      <c r="R102" s="4">
        <v>15709</v>
      </c>
      <c r="S102" s="4">
        <v>16157</v>
      </c>
      <c r="T102" s="4">
        <v>448</v>
      </c>
      <c r="U102" s="5">
        <v>26.790400000000002</v>
      </c>
      <c r="V102" s="5">
        <v>0</v>
      </c>
      <c r="W102" s="14">
        <v>62.01</v>
      </c>
      <c r="X102" s="14">
        <v>0</v>
      </c>
      <c r="Y102" s="14">
        <v>62.01</v>
      </c>
      <c r="Z102" s="4">
        <v>24580</v>
      </c>
      <c r="AA102" s="49" t="str">
        <f>IFERROR(IF(VLOOKUP($D102,'Year-To-Date'!$E$1:$E$322,1,FALSE)=D102,"--","Find"),"Find")</f>
        <v>--</v>
      </c>
      <c r="AB102" s="49" t="str">
        <f>IFERROR(IFERROR(VLOOKUP($D102,'Asset Group  All Assets'!$B$1:$C$500,2,FALSE),(VLOOKUP($D102,'Missing-WSU-POs'!$B$1:$D$500,3,FALSE))),"?")</f>
        <v>P0770671</v>
      </c>
      <c r="AC102" s="31" t="str">
        <f t="shared" si="3"/>
        <v>P0770671</v>
      </c>
      <c r="AD102" s="31" t="str">
        <f t="shared" si="4"/>
        <v/>
      </c>
      <c r="AE102" s="29" t="str">
        <f>IFERROR(IF(VLOOKUP($D102,'Org July 2016 '!$D$1:$Z$500,3,FALSE)=G102,"-","Wrong PO"),"new")</f>
        <v>Wrong PO</v>
      </c>
      <c r="AF102" s="32">
        <f>IF(AE102="wrong PO",(VLOOKUP($D102,'Org July 2016 '!$D$1:$Z$500,3,FALSE)),"")</f>
        <v>0</v>
      </c>
      <c r="AG102" s="29" t="str">
        <f>IFERROR(IF(VLOOKUP($D102,'Org June 2016 '!$D$1:$Z$500,3,FALSE)=G102,"-","Wrong PO"),"new")</f>
        <v>Wrong PO</v>
      </c>
      <c r="AH102" s="32">
        <f>IF(AG102="wrong PO",(VLOOKUP($D102,'Org June 2016 '!$D$1:$Z$500,3,FALSE)),"")</f>
        <v>0</v>
      </c>
      <c r="AI102" s="29" t="str">
        <f>IFERROR(IF(VLOOKUP($D102,'May 2016'!D101:Z600,3,FALSE)=G102,"-","Wrong PO"),"new")</f>
        <v>new</v>
      </c>
      <c r="AJ102" s="32" t="str">
        <f>IF(AI102="wrong PO",(VLOOKUP($D102,'May 2016'!D101:Z600,3,FALSE)),"")</f>
        <v/>
      </c>
      <c r="AK102" s="29" t="str">
        <f>IFERROR(IF(VLOOKUP($D102,'Apr 2016'!$D$1:$Z$500,3,FALSE)=G102,"-","Wrong PO"),"new")</f>
        <v>-</v>
      </c>
      <c r="AL102" s="32" t="str">
        <f>IF(AK102="wrong PO",(VLOOKUP($D102,'Apr 2016'!$D$1:$Z$500,3,FALSE)),"")</f>
        <v/>
      </c>
      <c r="AM102" s="32" t="str">
        <f>IFERROR(IF(VLOOKUP($D102,'Mar 2016'!$D$1:$Z$500,3,FALSE)=G102,"-","Wrong PO"),"new")</f>
        <v>-</v>
      </c>
      <c r="AN102" s="32" t="str">
        <f>IF(AK102="wrong PO",(VLOOKUP($D102,'Mar 2016'!$D$1:$Z$500,3,FALSE)),"")</f>
        <v/>
      </c>
      <c r="AO102" s="32" t="str">
        <f>IFERROR(IF(VLOOKUP($D102,'Feb 2016'!$D$1:$Z$500,3,FALSE)=G102,"-","Wrong PO"),"new")</f>
        <v>-</v>
      </c>
      <c r="AP102" s="32" t="str">
        <f>IF(AK102="wrong PO",(VLOOKUP($D102,'Feb 2016'!$D$1:$Z$500,3,FALSE)),"")</f>
        <v/>
      </c>
      <c r="AQ102" s="29" t="str">
        <f>IFERROR(IF(VLOOKUP($D102,'Jan 2016'!$D$1:$Z$500,3,FALSE)=G102,"-","Wrong PO"),"new")</f>
        <v>new</v>
      </c>
      <c r="AR102" s="32" t="str">
        <f>IF(AQ102="wrong PO",(VLOOKUP($D102,'Jan 2016'!$D$1:$Z$500,3,FALSE)),"")</f>
        <v/>
      </c>
      <c r="AS102" s="29" t="str">
        <f>IFERROR(IF(VLOOKUP($D102,'Dec 2015'!$D$1:$Z$500,3,FALSE)=G102,"-","Wrong PO"),"new")</f>
        <v>new</v>
      </c>
      <c r="AT102" s="32" t="str">
        <f>IF(AS102="wrong PO",(VLOOKUP($D102,'Dec 2015'!$D$1:$Z$500,3,FALSE)),"")</f>
        <v/>
      </c>
      <c r="AU102" s="29" t="str">
        <f>IFERROR(IF(VLOOKUP($D102,'Nov 2015'!$D$1:$Z$500,3,FALSE)=G102,"-","Wrong PO"),"new")</f>
        <v>new</v>
      </c>
      <c r="AV102" s="32" t="str">
        <f>IF(AU102="wrong PO",(VLOOKUP($D102,'Nov 2015'!$D$1:$Z$500,3,FALSE)),"")</f>
        <v/>
      </c>
      <c r="AW102" s="29" t="str">
        <f>IFERROR(IF(VLOOKUP($D102,'Oct 2015'!$D$1:$Z$500,3,FALSE)=G102,"-","Wrong PO"),"new")</f>
        <v>new</v>
      </c>
      <c r="AX102" s="32" t="str">
        <f>IF(AW102="wrong PO",(VLOOKUP($D102,'Oct 2015'!$D$1:$Z$500,3,FALSE)),"")</f>
        <v/>
      </c>
      <c r="AY102" s="29" t="str">
        <f>IFERROR(IF(VLOOKUP($D102,'Sep 2015'!$D$1:$Z$500,3,FALSE)=G102,"-","Wrong PO"),"new")</f>
        <v>new</v>
      </c>
      <c r="AZ102" s="32" t="str">
        <f>IF(AY102="wrong PO",(VLOOKUP($D102,'Sep 2015'!$D$1:$Z$500,3,FALSE)),"")</f>
        <v/>
      </c>
    </row>
    <row r="103" spans="1:52">
      <c r="A103" s="2" t="s">
        <v>841</v>
      </c>
      <c r="B103" s="2" t="s">
        <v>510</v>
      </c>
      <c r="C103" s="2" t="s">
        <v>76</v>
      </c>
      <c r="D103" s="2" t="s">
        <v>338</v>
      </c>
      <c r="E103" s="2" t="s">
        <v>532</v>
      </c>
      <c r="F103" s="2">
        <v>42374</v>
      </c>
      <c r="G103" s="21" t="s">
        <v>131</v>
      </c>
      <c r="H103" s="11" t="s">
        <v>2068</v>
      </c>
      <c r="I103" s="2" t="s">
        <v>39</v>
      </c>
      <c r="J103" s="2" t="s">
        <v>29</v>
      </c>
      <c r="K103" s="2" t="s">
        <v>30</v>
      </c>
      <c r="L103" s="2" t="s">
        <v>31</v>
      </c>
      <c r="M103" s="2" t="s">
        <v>32</v>
      </c>
      <c r="N103" s="4">
        <v>17583</v>
      </c>
      <c r="O103" s="4">
        <v>21068</v>
      </c>
      <c r="P103" s="4">
        <v>3485</v>
      </c>
      <c r="Q103" s="5">
        <v>58.896500000000003</v>
      </c>
      <c r="R103" s="4">
        <v>3395</v>
      </c>
      <c r="S103" s="4">
        <v>4027</v>
      </c>
      <c r="T103" s="4">
        <v>632</v>
      </c>
      <c r="U103" s="5">
        <v>37.793599999999998</v>
      </c>
      <c r="V103" s="5">
        <v>0</v>
      </c>
      <c r="W103" s="14">
        <v>96.69</v>
      </c>
      <c r="X103" s="14">
        <v>0</v>
      </c>
      <c r="Y103" s="14">
        <v>96.69</v>
      </c>
      <c r="Z103" s="4">
        <v>24580</v>
      </c>
      <c r="AA103" s="49" t="str">
        <f>IFERROR(IF(VLOOKUP($D103,'Year-To-Date'!$E$1:$E$322,1,FALSE)=D103,"--","Find"),"Find")</f>
        <v>--</v>
      </c>
      <c r="AB103" s="49" t="str">
        <f>IFERROR(IFERROR(VLOOKUP($D103,'Asset Group  All Assets'!$B$1:$C$500,2,FALSE),(VLOOKUP($D103,'Missing-WSU-POs'!$B$1:$D$500,3,FALSE))),"?")</f>
        <v>P0770679</v>
      </c>
      <c r="AC103" s="31" t="str">
        <f t="shared" si="3"/>
        <v>P0770679</v>
      </c>
      <c r="AD103" s="31" t="str">
        <f t="shared" si="4"/>
        <v/>
      </c>
      <c r="AE103" s="29" t="str">
        <f>IFERROR(IF(VLOOKUP($D103,'Org July 2016 '!$D$1:$Z$500,3,FALSE)=G103,"-","Wrong PO"),"new")</f>
        <v>Wrong PO</v>
      </c>
      <c r="AF103" s="32">
        <f>IF(AE103="wrong PO",(VLOOKUP($D103,'Org July 2016 '!$D$1:$Z$500,3,FALSE)),"")</f>
        <v>0</v>
      </c>
      <c r="AG103" s="29" t="str">
        <f>IFERROR(IF(VLOOKUP($D103,'Org June 2016 '!$D$1:$Z$500,3,FALSE)=G103,"-","Wrong PO"),"new")</f>
        <v>Wrong PO</v>
      </c>
      <c r="AH103" s="32">
        <f>IF(AG103="wrong PO",(VLOOKUP($D103,'Org June 2016 '!$D$1:$Z$500,3,FALSE)),"")</f>
        <v>0</v>
      </c>
      <c r="AI103" s="29" t="str">
        <f>IFERROR(IF(VLOOKUP($D103,'May 2016'!D102:Z601,3,FALSE)=G103,"-","Wrong PO"),"new")</f>
        <v>new</v>
      </c>
      <c r="AJ103" s="32" t="str">
        <f>IF(AI103="wrong PO",(VLOOKUP($D103,'May 2016'!D102:Z601,3,FALSE)),"")</f>
        <v/>
      </c>
      <c r="AK103" s="29" t="str">
        <f>IFERROR(IF(VLOOKUP($D103,'Apr 2016'!$D$1:$Z$500,3,FALSE)=G103,"-","Wrong PO"),"new")</f>
        <v>-</v>
      </c>
      <c r="AL103" s="32" t="str">
        <f>IF(AK103="wrong PO",(VLOOKUP($D103,'Apr 2016'!$D$1:$Z$500,3,FALSE)),"")</f>
        <v/>
      </c>
      <c r="AM103" s="32" t="str">
        <f>IFERROR(IF(VLOOKUP($D103,'Mar 2016'!$D$1:$Z$500,3,FALSE)=G103,"-","Wrong PO"),"new")</f>
        <v>-</v>
      </c>
      <c r="AN103" s="32" t="str">
        <f>IF(AK103="wrong PO",(VLOOKUP($D103,'Mar 2016'!$D$1:$Z$500,3,FALSE)),"")</f>
        <v/>
      </c>
      <c r="AO103" s="32" t="str">
        <f>IFERROR(IF(VLOOKUP($D103,'Feb 2016'!$D$1:$Z$500,3,FALSE)=G103,"-","Wrong PO"),"new")</f>
        <v>-</v>
      </c>
      <c r="AP103" s="32" t="str">
        <f>IF(AK103="wrong PO",(VLOOKUP($D103,'Feb 2016'!$D$1:$Z$500,3,FALSE)),"")</f>
        <v/>
      </c>
      <c r="AQ103" s="29" t="str">
        <f>IFERROR(IF(VLOOKUP($D103,'Jan 2016'!$D$1:$Z$500,3,FALSE)=G103,"-","Wrong PO"),"new")</f>
        <v>-</v>
      </c>
      <c r="AR103" s="32" t="str">
        <f>IF(AQ103="wrong PO",(VLOOKUP($D103,'Jan 2016'!$D$1:$Z$500,3,FALSE)),"")</f>
        <v/>
      </c>
      <c r="AS103" s="29" t="str">
        <f>IFERROR(IF(VLOOKUP($D103,'Dec 2015'!$D$1:$Z$500,3,FALSE)=G103,"-","Wrong PO"),"new")</f>
        <v>new</v>
      </c>
      <c r="AT103" s="32" t="str">
        <f>IF(AS103="wrong PO",(VLOOKUP($D103,'Dec 2015'!$D$1:$Z$500,3,FALSE)),"")</f>
        <v/>
      </c>
      <c r="AU103" s="29" t="str">
        <f>IFERROR(IF(VLOOKUP($D103,'Nov 2015'!$D$1:$Z$500,3,FALSE)=G103,"-","Wrong PO"),"new")</f>
        <v>new</v>
      </c>
      <c r="AV103" s="32" t="str">
        <f>IF(AU103="wrong PO",(VLOOKUP($D103,'Nov 2015'!$D$1:$Z$500,3,FALSE)),"")</f>
        <v/>
      </c>
      <c r="AW103" s="29" t="str">
        <f>IFERROR(IF(VLOOKUP($D103,'Oct 2015'!$D$1:$Z$500,3,FALSE)=G103,"-","Wrong PO"),"new")</f>
        <v>new</v>
      </c>
      <c r="AX103" s="32" t="str">
        <f>IF(AW103="wrong PO",(VLOOKUP($D103,'Oct 2015'!$D$1:$Z$500,3,FALSE)),"")</f>
        <v/>
      </c>
      <c r="AY103" s="29" t="str">
        <f>IFERROR(IF(VLOOKUP($D103,'Sep 2015'!$D$1:$Z$500,3,FALSE)=G103,"-","Wrong PO"),"new")</f>
        <v>new</v>
      </c>
      <c r="AZ103" s="32" t="str">
        <f>IF(AY103="wrong PO",(VLOOKUP($D103,'Sep 2015'!$D$1:$Z$500,3,FALSE)),"")</f>
        <v/>
      </c>
    </row>
    <row r="104" spans="1:52">
      <c r="A104" s="2" t="s">
        <v>841</v>
      </c>
      <c r="B104" s="2" t="s">
        <v>510</v>
      </c>
      <c r="C104" s="2" t="s">
        <v>48</v>
      </c>
      <c r="D104" s="2" t="s">
        <v>179</v>
      </c>
      <c r="E104" s="2" t="s">
        <v>532</v>
      </c>
      <c r="F104" s="2">
        <v>42374</v>
      </c>
      <c r="G104" s="21" t="s">
        <v>131</v>
      </c>
      <c r="H104" s="11" t="s">
        <v>2068</v>
      </c>
      <c r="I104" s="2" t="s">
        <v>39</v>
      </c>
      <c r="J104" s="2" t="s">
        <v>29</v>
      </c>
      <c r="K104" s="2" t="s">
        <v>30</v>
      </c>
      <c r="L104" s="2" t="s">
        <v>31</v>
      </c>
      <c r="M104" s="2" t="s">
        <v>32</v>
      </c>
      <c r="N104" s="4">
        <v>60</v>
      </c>
      <c r="O104" s="4">
        <v>66</v>
      </c>
      <c r="P104" s="4">
        <v>6</v>
      </c>
      <c r="Q104" s="5">
        <v>0.1014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0.1</v>
      </c>
      <c r="X104" s="14">
        <v>0</v>
      </c>
      <c r="Y104" s="14">
        <v>0.1</v>
      </c>
      <c r="Z104" s="4">
        <v>24580</v>
      </c>
      <c r="AA104" s="49" t="str">
        <f>IFERROR(IF(VLOOKUP($D104,'Year-To-Date'!$E$1:$E$322,1,FALSE)=D104,"--","Find"),"Find")</f>
        <v>--</v>
      </c>
      <c r="AB104" s="49" t="str">
        <f>IFERROR(IFERROR(VLOOKUP($D104,'Asset Group  All Assets'!$B$1:$C$500,2,FALSE),(VLOOKUP($D104,'Missing-WSU-POs'!$B$1:$D$500,3,FALSE))),"?")</f>
        <v>P0770679</v>
      </c>
      <c r="AC104" s="31" t="str">
        <f t="shared" si="3"/>
        <v>P0770679</v>
      </c>
      <c r="AD104" s="31" t="str">
        <f t="shared" si="4"/>
        <v/>
      </c>
      <c r="AE104" s="29" t="str">
        <f>IFERROR(IF(VLOOKUP($D104,'Org July 2016 '!$D$1:$Z$500,3,FALSE)=G104,"-","Wrong PO"),"new")</f>
        <v>Wrong PO</v>
      </c>
      <c r="AF104" s="32">
        <f>IF(AE104="wrong PO",(VLOOKUP($D104,'Org July 2016 '!$D$1:$Z$500,3,FALSE)),"")</f>
        <v>0</v>
      </c>
      <c r="AG104" s="29" t="str">
        <f>IFERROR(IF(VLOOKUP($D104,'Org June 2016 '!$D$1:$Z$500,3,FALSE)=G104,"-","Wrong PO"),"new")</f>
        <v>Wrong PO</v>
      </c>
      <c r="AH104" s="32">
        <f>IF(AG104="wrong PO",(VLOOKUP($D104,'Org June 2016 '!$D$1:$Z$500,3,FALSE)),"")</f>
        <v>0</v>
      </c>
      <c r="AI104" s="29" t="str">
        <f>IFERROR(IF(VLOOKUP($D104,'May 2016'!D103:Z602,3,FALSE)=G104,"-","Wrong PO"),"new")</f>
        <v>new</v>
      </c>
      <c r="AJ104" s="32" t="str">
        <f>IF(AI104="wrong PO",(VLOOKUP($D104,'May 2016'!D103:Z602,3,FALSE)),"")</f>
        <v/>
      </c>
      <c r="AK104" s="29" t="str">
        <f>IFERROR(IF(VLOOKUP($D104,'Apr 2016'!$D$1:$Z$500,3,FALSE)=G104,"-","Wrong PO"),"new")</f>
        <v>new</v>
      </c>
      <c r="AL104" s="32" t="str">
        <f>IF(AK104="wrong PO",(VLOOKUP($D104,'Apr 2016'!$D$1:$Z$500,3,FALSE)),"")</f>
        <v/>
      </c>
      <c r="AM104" s="32" t="str">
        <f>IFERROR(IF(VLOOKUP($D104,'Mar 2016'!$D$1:$Z$500,3,FALSE)=G104,"-","Wrong PO"),"new")</f>
        <v>-</v>
      </c>
      <c r="AN104" s="32" t="str">
        <f>IF(AK104="wrong PO",(VLOOKUP($D104,'Mar 2016'!$D$1:$Z$500,3,FALSE)),"")</f>
        <v/>
      </c>
      <c r="AO104" s="32" t="str">
        <f>IFERROR(IF(VLOOKUP($D104,'Feb 2016'!$D$1:$Z$500,3,FALSE)=G104,"-","Wrong PO"),"new")</f>
        <v>-</v>
      </c>
      <c r="AP104" s="32" t="str">
        <f>IF(AK104="wrong PO",(VLOOKUP($D104,'Feb 2016'!$D$1:$Z$500,3,FALSE)),"")</f>
        <v/>
      </c>
      <c r="AQ104" s="29" t="str">
        <f>IFERROR(IF(VLOOKUP($D104,'Jan 2016'!$D$1:$Z$500,3,FALSE)=G104,"-","Wrong PO"),"new")</f>
        <v>-</v>
      </c>
      <c r="AR104" s="32" t="str">
        <f>IF(AQ104="wrong PO",(VLOOKUP($D104,'Jan 2016'!$D$1:$Z$500,3,FALSE)),"")</f>
        <v/>
      </c>
      <c r="AS104" s="29" t="str">
        <f>IFERROR(IF(VLOOKUP($D104,'Dec 2015'!$D$1:$Z$500,3,FALSE)=G104,"-","Wrong PO"),"new")</f>
        <v>new</v>
      </c>
      <c r="AT104" s="32" t="str">
        <f>IF(AS104="wrong PO",(VLOOKUP($D104,'Dec 2015'!$D$1:$Z$500,3,FALSE)),"")</f>
        <v/>
      </c>
      <c r="AU104" s="29" t="str">
        <f>IFERROR(IF(VLOOKUP($D104,'Nov 2015'!$D$1:$Z$500,3,FALSE)=G104,"-","Wrong PO"),"new")</f>
        <v>new</v>
      </c>
      <c r="AV104" s="32" t="str">
        <f>IF(AU104="wrong PO",(VLOOKUP($D104,'Nov 2015'!$D$1:$Z$500,3,FALSE)),"")</f>
        <v/>
      </c>
      <c r="AW104" s="29" t="str">
        <f>IFERROR(IF(VLOOKUP($D104,'Oct 2015'!$D$1:$Z$500,3,FALSE)=G104,"-","Wrong PO"),"new")</f>
        <v>new</v>
      </c>
      <c r="AX104" s="32" t="str">
        <f>IF(AW104="wrong PO",(VLOOKUP($D104,'Oct 2015'!$D$1:$Z$500,3,FALSE)),"")</f>
        <v/>
      </c>
      <c r="AY104" s="29" t="str">
        <f>IFERROR(IF(VLOOKUP($D104,'Sep 2015'!$D$1:$Z$500,3,FALSE)=G104,"-","Wrong PO"),"new")</f>
        <v>new</v>
      </c>
      <c r="AZ104" s="32" t="str">
        <f>IF(AY104="wrong PO",(VLOOKUP($D104,'Sep 2015'!$D$1:$Z$500,3,FALSE)),"")</f>
        <v/>
      </c>
    </row>
    <row r="105" spans="1:52">
      <c r="A105" s="2" t="s">
        <v>841</v>
      </c>
      <c r="B105" s="2" t="s">
        <v>510</v>
      </c>
      <c r="C105" s="2" t="s">
        <v>472</v>
      </c>
      <c r="D105" s="2" t="s">
        <v>276</v>
      </c>
      <c r="E105" s="2" t="s">
        <v>539</v>
      </c>
      <c r="F105" s="2">
        <v>42158</v>
      </c>
      <c r="G105" s="21" t="s">
        <v>131</v>
      </c>
      <c r="H105" s="11" t="s">
        <v>2068</v>
      </c>
      <c r="I105" s="2" t="s">
        <v>28</v>
      </c>
      <c r="J105" s="2" t="s">
        <v>29</v>
      </c>
      <c r="K105" s="2" t="s">
        <v>30</v>
      </c>
      <c r="L105" s="2" t="s">
        <v>31</v>
      </c>
      <c r="M105" s="2" t="s">
        <v>382</v>
      </c>
      <c r="N105" s="4">
        <v>31726</v>
      </c>
      <c r="O105" s="4">
        <v>36555</v>
      </c>
      <c r="P105" s="4">
        <v>4829</v>
      </c>
      <c r="Q105" s="5">
        <v>81.610100000000003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81.61</v>
      </c>
      <c r="X105" s="14">
        <v>0</v>
      </c>
      <c r="Y105" s="14">
        <v>81.61</v>
      </c>
      <c r="Z105" s="4">
        <v>24580</v>
      </c>
      <c r="AA105" s="49" t="str">
        <f>IFERROR(IF(VLOOKUP($D105,'Year-To-Date'!$E$1:$E$322,1,FALSE)=D105,"--","Find"),"Find")</f>
        <v>--</v>
      </c>
      <c r="AB105" s="49" t="str">
        <f>IFERROR(IFERROR(VLOOKUP($D105,'Asset Group  All Assets'!$B$1:$C$500,2,FALSE),(VLOOKUP($D105,'Missing-WSU-POs'!$B$1:$D$500,3,FALSE))),"?")</f>
        <v>P0770679</v>
      </c>
      <c r="AC105" s="31" t="str">
        <f t="shared" si="3"/>
        <v>P0770679</v>
      </c>
      <c r="AD105" s="31" t="str">
        <f t="shared" si="4"/>
        <v/>
      </c>
      <c r="AE105" s="29" t="str">
        <f>IFERROR(IF(VLOOKUP($D105,'Org July 2016 '!$D$1:$Z$500,3,FALSE)=G105,"-","Wrong PO"),"new")</f>
        <v>Wrong PO</v>
      </c>
      <c r="AF105" s="32">
        <f>IF(AE105="wrong PO",(VLOOKUP($D105,'Org July 2016 '!$D$1:$Z$500,3,FALSE)),"")</f>
        <v>0</v>
      </c>
      <c r="AG105" s="29" t="str">
        <f>IFERROR(IF(VLOOKUP($D105,'Org June 2016 '!$D$1:$Z$500,3,FALSE)=G105,"-","Wrong PO"),"new")</f>
        <v>Wrong PO</v>
      </c>
      <c r="AH105" s="32">
        <f>IF(AG105="wrong PO",(VLOOKUP($D105,'Org June 2016 '!$D$1:$Z$500,3,FALSE)),"")</f>
        <v>0</v>
      </c>
      <c r="AI105" s="29" t="str">
        <f>IFERROR(IF(VLOOKUP($D105,'May 2016'!D104:Z603,3,FALSE)=G105,"-","Wrong PO"),"new")</f>
        <v>new</v>
      </c>
      <c r="AJ105" s="32" t="str">
        <f>IF(AI105="wrong PO",(VLOOKUP($D105,'May 2016'!D104:Z603,3,FALSE)),"")</f>
        <v/>
      </c>
      <c r="AK105" s="29" t="str">
        <f>IFERROR(IF(VLOOKUP($D105,'Apr 2016'!$D$1:$Z$500,3,FALSE)=G105,"-","Wrong PO"),"new")</f>
        <v>-</v>
      </c>
      <c r="AL105" s="32" t="str">
        <f>IF(AK105="wrong PO",(VLOOKUP($D105,'Apr 2016'!$D$1:$Z$500,3,FALSE)),"")</f>
        <v/>
      </c>
      <c r="AM105" s="32" t="str">
        <f>IFERROR(IF(VLOOKUP($D105,'Mar 2016'!$D$1:$Z$500,3,FALSE)=G105,"-","Wrong PO"),"new")</f>
        <v>-</v>
      </c>
      <c r="AN105" s="32" t="str">
        <f>IF(AK105="wrong PO",(VLOOKUP($D105,'Mar 2016'!$D$1:$Z$500,3,FALSE)),"")</f>
        <v/>
      </c>
      <c r="AO105" s="32" t="str">
        <f>IFERROR(IF(VLOOKUP($D105,'Feb 2016'!$D$1:$Z$500,3,FALSE)=G105,"-","Wrong PO"),"new")</f>
        <v>-</v>
      </c>
      <c r="AP105" s="32" t="str">
        <f>IF(AK105="wrong PO",(VLOOKUP($D105,'Feb 2016'!$D$1:$Z$500,3,FALSE)),"")</f>
        <v/>
      </c>
      <c r="AQ105" s="29" t="str">
        <f>IFERROR(IF(VLOOKUP($D105,'Jan 2016'!$D$1:$Z$500,3,FALSE)=G105,"-","Wrong PO"),"new")</f>
        <v>-</v>
      </c>
      <c r="AR105" s="32" t="str">
        <f>IF(AQ105="wrong PO",(VLOOKUP($D105,'Jan 2016'!$D$1:$Z$500,3,FALSE)),"")</f>
        <v/>
      </c>
      <c r="AS105" s="29" t="str">
        <f>IFERROR(IF(VLOOKUP($D105,'Dec 2015'!$D$1:$Z$500,3,FALSE)=G105,"-","Wrong PO"),"new")</f>
        <v>new</v>
      </c>
      <c r="AT105" s="32" t="str">
        <f>IF(AS105="wrong PO",(VLOOKUP($D105,'Dec 2015'!$D$1:$Z$500,3,FALSE)),"")</f>
        <v/>
      </c>
      <c r="AU105" s="29" t="str">
        <f>IFERROR(IF(VLOOKUP($D105,'Nov 2015'!$D$1:$Z$500,3,FALSE)=G105,"-","Wrong PO"),"new")</f>
        <v>-</v>
      </c>
      <c r="AV105" s="32" t="str">
        <f>IF(AU105="wrong PO",(VLOOKUP($D105,'Nov 2015'!$D$1:$Z$500,3,FALSE)),"")</f>
        <v/>
      </c>
      <c r="AW105" s="29" t="str">
        <f>IFERROR(IF(VLOOKUP($D105,'Oct 2015'!$D$1:$Z$500,3,FALSE)=G105,"-","Wrong PO"),"new")</f>
        <v>new</v>
      </c>
      <c r="AX105" s="32" t="str">
        <f>IF(AW105="wrong PO",(VLOOKUP($D105,'Oct 2015'!$D$1:$Z$500,3,FALSE)),"")</f>
        <v/>
      </c>
      <c r="AY105" s="29" t="str">
        <f>IFERROR(IF(VLOOKUP($D105,'Sep 2015'!$D$1:$Z$500,3,FALSE)=G105,"-","Wrong PO"),"new")</f>
        <v>new</v>
      </c>
      <c r="AZ105" s="32" t="str">
        <f>IF(AY105="wrong PO",(VLOOKUP($D105,'Sep 2015'!$D$1:$Z$500,3,FALSE)),"")</f>
        <v/>
      </c>
    </row>
    <row r="106" spans="1:52">
      <c r="A106" s="2" t="s">
        <v>841</v>
      </c>
      <c r="B106" s="2" t="s">
        <v>510</v>
      </c>
      <c r="C106" s="2" t="s">
        <v>48</v>
      </c>
      <c r="D106" s="2" t="s">
        <v>180</v>
      </c>
      <c r="E106" s="2" t="s">
        <v>532</v>
      </c>
      <c r="F106" s="2">
        <v>42374</v>
      </c>
      <c r="G106" s="21" t="s">
        <v>131</v>
      </c>
      <c r="H106" s="11" t="s">
        <v>2068</v>
      </c>
      <c r="I106" s="2" t="s">
        <v>39</v>
      </c>
      <c r="J106" s="2" t="s">
        <v>29</v>
      </c>
      <c r="K106" s="2" t="s">
        <v>30</v>
      </c>
      <c r="L106" s="2" t="s">
        <v>31</v>
      </c>
      <c r="M106" s="2" t="s">
        <v>32</v>
      </c>
      <c r="N106" s="4">
        <v>7949</v>
      </c>
      <c r="O106" s="4">
        <v>9757</v>
      </c>
      <c r="P106" s="4">
        <v>1808</v>
      </c>
      <c r="Q106" s="5">
        <v>30.555199999999999</v>
      </c>
      <c r="R106" s="4">
        <v>0</v>
      </c>
      <c r="S106" s="4">
        <v>0</v>
      </c>
      <c r="T106" s="4">
        <v>0</v>
      </c>
      <c r="U106" s="5">
        <v>0</v>
      </c>
      <c r="V106" s="5">
        <v>0</v>
      </c>
      <c r="W106" s="14">
        <v>30.56</v>
      </c>
      <c r="X106" s="14">
        <v>0</v>
      </c>
      <c r="Y106" s="14">
        <v>30.56</v>
      </c>
      <c r="Z106" s="4">
        <v>24580</v>
      </c>
      <c r="AA106" s="49" t="str">
        <f>IFERROR(IF(VLOOKUP($D106,'Year-To-Date'!$E$1:$E$322,1,FALSE)=D106,"--","Find"),"Find")</f>
        <v>--</v>
      </c>
      <c r="AB106" s="49" t="str">
        <f>IFERROR(IFERROR(VLOOKUP($D106,'Asset Group  All Assets'!$B$1:$C$500,2,FALSE),(VLOOKUP($D106,'Missing-WSU-POs'!$B$1:$D$500,3,FALSE))),"?")</f>
        <v>P0770679</v>
      </c>
      <c r="AC106" s="31" t="str">
        <f t="shared" si="3"/>
        <v>P0770679</v>
      </c>
      <c r="AD106" s="31" t="str">
        <f t="shared" si="4"/>
        <v/>
      </c>
      <c r="AE106" s="29" t="str">
        <f>IFERROR(IF(VLOOKUP($D106,'Org July 2016 '!$D$1:$Z$500,3,FALSE)=G106,"-","Wrong PO"),"new")</f>
        <v>Wrong PO</v>
      </c>
      <c r="AF106" s="32">
        <f>IF(AE106="wrong PO",(VLOOKUP($D106,'Org July 2016 '!$D$1:$Z$500,3,FALSE)),"")</f>
        <v>0</v>
      </c>
      <c r="AG106" s="29" t="str">
        <f>IFERROR(IF(VLOOKUP($D106,'Org June 2016 '!$D$1:$Z$500,3,FALSE)=G106,"-","Wrong PO"),"new")</f>
        <v>Wrong PO</v>
      </c>
      <c r="AH106" s="32">
        <f>IF(AG106="wrong PO",(VLOOKUP($D106,'Org June 2016 '!$D$1:$Z$500,3,FALSE)),"")</f>
        <v>0</v>
      </c>
      <c r="AI106" s="29" t="str">
        <f>IFERROR(IF(VLOOKUP($D106,'May 2016'!D105:Z604,3,FALSE)=G106,"-","Wrong PO"),"new")</f>
        <v>new</v>
      </c>
      <c r="AJ106" s="32" t="str">
        <f>IF(AI106="wrong PO",(VLOOKUP($D106,'May 2016'!D105:Z604,3,FALSE)),"")</f>
        <v/>
      </c>
      <c r="AK106" s="29" t="str">
        <f>IFERROR(IF(VLOOKUP($D106,'Apr 2016'!$D$1:$Z$500,3,FALSE)=G106,"-","Wrong PO"),"new")</f>
        <v>-</v>
      </c>
      <c r="AL106" s="32" t="str">
        <f>IF(AK106="wrong PO",(VLOOKUP($D106,'Apr 2016'!$D$1:$Z$500,3,FALSE)),"")</f>
        <v/>
      </c>
      <c r="AM106" s="32" t="str">
        <f>IFERROR(IF(VLOOKUP($D106,'Mar 2016'!$D$1:$Z$500,3,FALSE)=G106,"-","Wrong PO"),"new")</f>
        <v>-</v>
      </c>
      <c r="AN106" s="32" t="str">
        <f>IF(AK106="wrong PO",(VLOOKUP($D106,'Mar 2016'!$D$1:$Z$500,3,FALSE)),"")</f>
        <v/>
      </c>
      <c r="AO106" s="32" t="str">
        <f>IFERROR(IF(VLOOKUP($D106,'Feb 2016'!$D$1:$Z$500,3,FALSE)=G106,"-","Wrong PO"),"new")</f>
        <v>-</v>
      </c>
      <c r="AP106" s="32" t="str">
        <f>IF(AK106="wrong PO",(VLOOKUP($D106,'Feb 2016'!$D$1:$Z$500,3,FALSE)),"")</f>
        <v/>
      </c>
      <c r="AQ106" s="29" t="str">
        <f>IFERROR(IF(VLOOKUP($D106,'Jan 2016'!$D$1:$Z$500,3,FALSE)=G106,"-","Wrong PO"),"new")</f>
        <v>-</v>
      </c>
      <c r="AR106" s="32" t="str">
        <f>IF(AQ106="wrong PO",(VLOOKUP($D106,'Jan 2016'!$D$1:$Z$500,3,FALSE)),"")</f>
        <v/>
      </c>
      <c r="AS106" s="29" t="str">
        <f>IFERROR(IF(VLOOKUP($D106,'Dec 2015'!$D$1:$Z$500,3,FALSE)=G106,"-","Wrong PO"),"new")</f>
        <v>new</v>
      </c>
      <c r="AT106" s="32" t="str">
        <f>IF(AS106="wrong PO",(VLOOKUP($D106,'Dec 2015'!$D$1:$Z$500,3,FALSE)),"")</f>
        <v/>
      </c>
      <c r="AU106" s="29" t="str">
        <f>IFERROR(IF(VLOOKUP($D106,'Nov 2015'!$D$1:$Z$500,3,FALSE)=G106,"-","Wrong PO"),"new")</f>
        <v>new</v>
      </c>
      <c r="AV106" s="32" t="str">
        <f>IF(AU106="wrong PO",(VLOOKUP($D106,'Nov 2015'!$D$1:$Z$500,3,FALSE)),"")</f>
        <v/>
      </c>
      <c r="AW106" s="29" t="str">
        <f>IFERROR(IF(VLOOKUP($D106,'Oct 2015'!$D$1:$Z$500,3,FALSE)=G106,"-","Wrong PO"),"new")</f>
        <v>new</v>
      </c>
      <c r="AX106" s="32" t="str">
        <f>IF(AW106="wrong PO",(VLOOKUP($D106,'Oct 2015'!$D$1:$Z$500,3,FALSE)),"")</f>
        <v/>
      </c>
      <c r="AY106" s="29" t="str">
        <f>IFERROR(IF(VLOOKUP($D106,'Sep 2015'!$D$1:$Z$500,3,FALSE)=G106,"-","Wrong PO"),"new")</f>
        <v>new</v>
      </c>
      <c r="AZ106" s="32" t="str">
        <f>IF(AY106="wrong PO",(VLOOKUP($D106,'Sep 2015'!$D$1:$Z$500,3,FALSE)),"")</f>
        <v/>
      </c>
    </row>
    <row r="107" spans="1:52">
      <c r="A107" s="2" t="s">
        <v>841</v>
      </c>
      <c r="B107" s="2" t="s">
        <v>510</v>
      </c>
      <c r="C107" s="2" t="s">
        <v>48</v>
      </c>
      <c r="D107" s="2" t="s">
        <v>183</v>
      </c>
      <c r="E107" s="2" t="s">
        <v>532</v>
      </c>
      <c r="F107" s="2">
        <v>42374</v>
      </c>
      <c r="G107" s="21" t="s">
        <v>131</v>
      </c>
      <c r="H107" s="11" t="s">
        <v>2068</v>
      </c>
      <c r="I107" s="2" t="s">
        <v>39</v>
      </c>
      <c r="J107" s="2" t="s">
        <v>29</v>
      </c>
      <c r="K107" s="2" t="s">
        <v>30</v>
      </c>
      <c r="L107" s="2" t="s">
        <v>31</v>
      </c>
      <c r="M107" s="2" t="s">
        <v>32</v>
      </c>
      <c r="N107" s="4">
        <v>9576</v>
      </c>
      <c r="O107" s="4">
        <v>12304</v>
      </c>
      <c r="P107" s="4">
        <v>2728</v>
      </c>
      <c r="Q107" s="5">
        <v>46.103200000000001</v>
      </c>
      <c r="R107" s="4">
        <v>0</v>
      </c>
      <c r="S107" s="4">
        <v>0</v>
      </c>
      <c r="T107" s="4">
        <v>0</v>
      </c>
      <c r="U107" s="5">
        <v>0</v>
      </c>
      <c r="V107" s="5">
        <v>0</v>
      </c>
      <c r="W107" s="14">
        <v>46.1</v>
      </c>
      <c r="X107" s="14">
        <v>0</v>
      </c>
      <c r="Y107" s="14">
        <v>46.1</v>
      </c>
      <c r="Z107" s="4">
        <v>24580</v>
      </c>
      <c r="AA107" s="49" t="str">
        <f>IFERROR(IF(VLOOKUP($D107,'Year-To-Date'!$E$1:$E$322,1,FALSE)=D107,"--","Find"),"Find")</f>
        <v>--</v>
      </c>
      <c r="AB107" s="49" t="str">
        <f>IFERROR(IFERROR(VLOOKUP($D107,'Asset Group  All Assets'!$B$1:$C$500,2,FALSE),(VLOOKUP($D107,'Missing-WSU-POs'!$B$1:$D$500,3,FALSE))),"?")</f>
        <v>P0770679</v>
      </c>
      <c r="AC107" s="31" t="str">
        <f t="shared" si="3"/>
        <v>P0770679</v>
      </c>
      <c r="AD107" s="31" t="str">
        <f t="shared" si="4"/>
        <v/>
      </c>
      <c r="AE107" s="29" t="str">
        <f>IFERROR(IF(VLOOKUP($D107,'Org July 2016 '!$D$1:$Z$500,3,FALSE)=G107,"-","Wrong PO"),"new")</f>
        <v>Wrong PO</v>
      </c>
      <c r="AF107" s="32">
        <f>IF(AE107="wrong PO",(VLOOKUP($D107,'Org July 2016 '!$D$1:$Z$500,3,FALSE)),"")</f>
        <v>0</v>
      </c>
      <c r="AG107" s="29" t="str">
        <f>IFERROR(IF(VLOOKUP($D107,'Org June 2016 '!$D$1:$Z$500,3,FALSE)=G107,"-","Wrong PO"),"new")</f>
        <v>Wrong PO</v>
      </c>
      <c r="AH107" s="32">
        <f>IF(AG107="wrong PO",(VLOOKUP($D107,'Org June 2016 '!$D$1:$Z$500,3,FALSE)),"")</f>
        <v>0</v>
      </c>
      <c r="AI107" s="29" t="str">
        <f>IFERROR(IF(VLOOKUP($D107,'May 2016'!D106:Z605,3,FALSE)=G107,"-","Wrong PO"),"new")</f>
        <v>new</v>
      </c>
      <c r="AJ107" s="32" t="str">
        <f>IF(AI107="wrong PO",(VLOOKUP($D107,'May 2016'!D106:Z605,3,FALSE)),"")</f>
        <v/>
      </c>
      <c r="AK107" s="29" t="str">
        <f>IFERROR(IF(VLOOKUP($D107,'Apr 2016'!$D$1:$Z$500,3,FALSE)=G107,"-","Wrong PO"),"new")</f>
        <v>-</v>
      </c>
      <c r="AL107" s="32" t="str">
        <f>IF(AK107="wrong PO",(VLOOKUP($D107,'Apr 2016'!$D$1:$Z$500,3,FALSE)),"")</f>
        <v/>
      </c>
      <c r="AM107" s="32" t="str">
        <f>IFERROR(IF(VLOOKUP($D107,'Mar 2016'!$D$1:$Z$500,3,FALSE)=G107,"-","Wrong PO"),"new")</f>
        <v>-</v>
      </c>
      <c r="AN107" s="32" t="str">
        <f>IF(AK107="wrong PO",(VLOOKUP($D107,'Mar 2016'!$D$1:$Z$500,3,FALSE)),"")</f>
        <v/>
      </c>
      <c r="AO107" s="32" t="str">
        <f>IFERROR(IF(VLOOKUP($D107,'Feb 2016'!$D$1:$Z$500,3,FALSE)=G107,"-","Wrong PO"),"new")</f>
        <v>-</v>
      </c>
      <c r="AP107" s="32" t="str">
        <f>IF(AK107="wrong PO",(VLOOKUP($D107,'Feb 2016'!$D$1:$Z$500,3,FALSE)),"")</f>
        <v/>
      </c>
      <c r="AQ107" s="29" t="str">
        <f>IFERROR(IF(VLOOKUP($D107,'Jan 2016'!$D$1:$Z$500,3,FALSE)=G107,"-","Wrong PO"),"new")</f>
        <v>-</v>
      </c>
      <c r="AR107" s="32" t="str">
        <f>IF(AQ107="wrong PO",(VLOOKUP($D107,'Jan 2016'!$D$1:$Z$500,3,FALSE)),"")</f>
        <v/>
      </c>
      <c r="AS107" s="29" t="str">
        <f>IFERROR(IF(VLOOKUP($D107,'Dec 2015'!$D$1:$Z$500,3,FALSE)=G107,"-","Wrong PO"),"new")</f>
        <v>new</v>
      </c>
      <c r="AT107" s="32" t="str">
        <f>IF(AS107="wrong PO",(VLOOKUP($D107,'Dec 2015'!$D$1:$Z$500,3,FALSE)),"")</f>
        <v/>
      </c>
      <c r="AU107" s="29" t="str">
        <f>IFERROR(IF(VLOOKUP($D107,'Nov 2015'!$D$1:$Z$500,3,FALSE)=G107,"-","Wrong PO"),"new")</f>
        <v>new</v>
      </c>
      <c r="AV107" s="32" t="str">
        <f>IF(AU107="wrong PO",(VLOOKUP($D107,'Nov 2015'!$D$1:$Z$500,3,FALSE)),"")</f>
        <v/>
      </c>
      <c r="AW107" s="29" t="str">
        <f>IFERROR(IF(VLOOKUP($D107,'Oct 2015'!$D$1:$Z$500,3,FALSE)=G107,"-","Wrong PO"),"new")</f>
        <v>new</v>
      </c>
      <c r="AX107" s="32" t="str">
        <f>IF(AW107="wrong PO",(VLOOKUP($D107,'Oct 2015'!$D$1:$Z$500,3,FALSE)),"")</f>
        <v/>
      </c>
      <c r="AY107" s="29" t="str">
        <f>IFERROR(IF(VLOOKUP($D107,'Sep 2015'!$D$1:$Z$500,3,FALSE)=G107,"-","Wrong PO"),"new")</f>
        <v>new</v>
      </c>
      <c r="AZ107" s="32" t="str">
        <f>IF(AY107="wrong PO",(VLOOKUP($D107,'Sep 2015'!$D$1:$Z$500,3,FALSE)),"")</f>
        <v/>
      </c>
    </row>
    <row r="108" spans="1:52">
      <c r="A108" s="2" t="s">
        <v>841</v>
      </c>
      <c r="B108" s="2" t="s">
        <v>510</v>
      </c>
      <c r="C108" s="2" t="s">
        <v>48</v>
      </c>
      <c r="D108" s="2" t="s">
        <v>184</v>
      </c>
      <c r="E108" s="2" t="s">
        <v>532</v>
      </c>
      <c r="F108" s="2">
        <v>42374</v>
      </c>
      <c r="G108" s="21" t="s">
        <v>131</v>
      </c>
      <c r="H108" s="11" t="s">
        <v>2068</v>
      </c>
      <c r="I108" s="2" t="s">
        <v>39</v>
      </c>
      <c r="J108" s="2" t="s">
        <v>29</v>
      </c>
      <c r="K108" s="2" t="s">
        <v>30</v>
      </c>
      <c r="L108" s="2" t="s">
        <v>31</v>
      </c>
      <c r="M108" s="2" t="s">
        <v>32</v>
      </c>
      <c r="N108" s="4">
        <v>13296</v>
      </c>
      <c r="O108" s="4">
        <v>15562</v>
      </c>
      <c r="P108" s="4">
        <v>2266</v>
      </c>
      <c r="Q108" s="5">
        <v>38.295400000000001</v>
      </c>
      <c r="R108" s="4">
        <v>0</v>
      </c>
      <c r="S108" s="4">
        <v>0</v>
      </c>
      <c r="T108" s="4">
        <v>0</v>
      </c>
      <c r="U108" s="5">
        <v>0</v>
      </c>
      <c r="V108" s="5">
        <v>0</v>
      </c>
      <c r="W108" s="14">
        <v>38.299999999999997</v>
      </c>
      <c r="X108" s="14">
        <v>0</v>
      </c>
      <c r="Y108" s="14">
        <v>38.299999999999997</v>
      </c>
      <c r="Z108" s="4">
        <v>24580</v>
      </c>
      <c r="AA108" s="49" t="str">
        <f>IFERROR(IF(VLOOKUP($D108,'Year-To-Date'!$E$1:$E$322,1,FALSE)=D108,"--","Find"),"Find")</f>
        <v>--</v>
      </c>
      <c r="AB108" s="49" t="str">
        <f>IFERROR(IFERROR(VLOOKUP($D108,'Asset Group  All Assets'!$B$1:$C$500,2,FALSE),(VLOOKUP($D108,'Missing-WSU-POs'!$B$1:$D$500,3,FALSE))),"?")</f>
        <v>P0770679</v>
      </c>
      <c r="AC108" s="31" t="str">
        <f t="shared" si="3"/>
        <v>P0770679</v>
      </c>
      <c r="AD108" s="31" t="str">
        <f t="shared" si="4"/>
        <v/>
      </c>
      <c r="AE108" s="29" t="str">
        <f>IFERROR(IF(VLOOKUP($D108,'Org July 2016 '!$D$1:$Z$500,3,FALSE)=G108,"-","Wrong PO"),"new")</f>
        <v>Wrong PO</v>
      </c>
      <c r="AF108" s="32">
        <f>IF(AE108="wrong PO",(VLOOKUP($D108,'Org July 2016 '!$D$1:$Z$500,3,FALSE)),"")</f>
        <v>0</v>
      </c>
      <c r="AG108" s="29" t="str">
        <f>IFERROR(IF(VLOOKUP($D108,'Org June 2016 '!$D$1:$Z$500,3,FALSE)=G108,"-","Wrong PO"),"new")</f>
        <v>Wrong PO</v>
      </c>
      <c r="AH108" s="32">
        <f>IF(AG108="wrong PO",(VLOOKUP($D108,'Org June 2016 '!$D$1:$Z$500,3,FALSE)),"")</f>
        <v>0</v>
      </c>
      <c r="AI108" s="29" t="str">
        <f>IFERROR(IF(VLOOKUP($D108,'May 2016'!D107:Z606,3,FALSE)=G108,"-","Wrong PO"),"new")</f>
        <v>new</v>
      </c>
      <c r="AJ108" s="32" t="str">
        <f>IF(AI108="wrong PO",(VLOOKUP($D108,'May 2016'!D107:Z606,3,FALSE)),"")</f>
        <v/>
      </c>
      <c r="AK108" s="29" t="str">
        <f>IFERROR(IF(VLOOKUP($D108,'Apr 2016'!$D$1:$Z$500,3,FALSE)=G108,"-","Wrong PO"),"new")</f>
        <v>-</v>
      </c>
      <c r="AL108" s="32" t="str">
        <f>IF(AK108="wrong PO",(VLOOKUP($D108,'Apr 2016'!$D$1:$Z$500,3,FALSE)),"")</f>
        <v/>
      </c>
      <c r="AM108" s="32" t="str">
        <f>IFERROR(IF(VLOOKUP($D108,'Mar 2016'!$D$1:$Z$500,3,FALSE)=G108,"-","Wrong PO"),"new")</f>
        <v>-</v>
      </c>
      <c r="AN108" s="32" t="str">
        <f>IF(AK108="wrong PO",(VLOOKUP($D108,'Mar 2016'!$D$1:$Z$500,3,FALSE)),"")</f>
        <v/>
      </c>
      <c r="AO108" s="32" t="str">
        <f>IFERROR(IF(VLOOKUP($D108,'Feb 2016'!$D$1:$Z$500,3,FALSE)=G108,"-","Wrong PO"),"new")</f>
        <v>-</v>
      </c>
      <c r="AP108" s="32" t="str">
        <f>IF(AK108="wrong PO",(VLOOKUP($D108,'Feb 2016'!$D$1:$Z$500,3,FALSE)),"")</f>
        <v/>
      </c>
      <c r="AQ108" s="29" t="str">
        <f>IFERROR(IF(VLOOKUP($D108,'Jan 2016'!$D$1:$Z$500,3,FALSE)=G108,"-","Wrong PO"),"new")</f>
        <v>-</v>
      </c>
      <c r="AR108" s="32" t="str">
        <f>IF(AQ108="wrong PO",(VLOOKUP($D108,'Jan 2016'!$D$1:$Z$500,3,FALSE)),"")</f>
        <v/>
      </c>
      <c r="AS108" s="29" t="str">
        <f>IFERROR(IF(VLOOKUP($D108,'Dec 2015'!$D$1:$Z$500,3,FALSE)=G108,"-","Wrong PO"),"new")</f>
        <v>new</v>
      </c>
      <c r="AT108" s="32" t="str">
        <f>IF(AS108="wrong PO",(VLOOKUP($D108,'Dec 2015'!$D$1:$Z$500,3,FALSE)),"")</f>
        <v/>
      </c>
      <c r="AU108" s="29" t="str">
        <f>IFERROR(IF(VLOOKUP($D108,'Nov 2015'!$D$1:$Z$500,3,FALSE)=G108,"-","Wrong PO"),"new")</f>
        <v>new</v>
      </c>
      <c r="AV108" s="32" t="str">
        <f>IF(AU108="wrong PO",(VLOOKUP($D108,'Nov 2015'!$D$1:$Z$500,3,FALSE)),"")</f>
        <v/>
      </c>
      <c r="AW108" s="29" t="str">
        <f>IFERROR(IF(VLOOKUP($D108,'Oct 2015'!$D$1:$Z$500,3,FALSE)=G108,"-","Wrong PO"),"new")</f>
        <v>new</v>
      </c>
      <c r="AX108" s="32" t="str">
        <f>IF(AW108="wrong PO",(VLOOKUP($D108,'Oct 2015'!$D$1:$Z$500,3,FALSE)),"")</f>
        <v/>
      </c>
      <c r="AY108" s="29" t="str">
        <f>IFERROR(IF(VLOOKUP($D108,'Sep 2015'!$D$1:$Z$500,3,FALSE)=G108,"-","Wrong PO"),"new")</f>
        <v>new</v>
      </c>
      <c r="AZ108" s="32" t="str">
        <f>IF(AY108="wrong PO",(VLOOKUP($D108,'Sep 2015'!$D$1:$Z$500,3,FALSE)),"")</f>
        <v/>
      </c>
    </row>
    <row r="109" spans="1:52">
      <c r="A109" s="2" t="s">
        <v>841</v>
      </c>
      <c r="B109" s="2" t="s">
        <v>510</v>
      </c>
      <c r="C109" s="2" t="s">
        <v>370</v>
      </c>
      <c r="D109" s="2" t="s">
        <v>235</v>
      </c>
      <c r="E109" s="2" t="s">
        <v>371</v>
      </c>
      <c r="F109" s="2">
        <v>42198</v>
      </c>
      <c r="G109" s="21" t="s">
        <v>131</v>
      </c>
      <c r="H109" s="11" t="s">
        <v>2068</v>
      </c>
      <c r="I109" s="2" t="s">
        <v>28</v>
      </c>
      <c r="J109" s="2" t="s">
        <v>373</v>
      </c>
      <c r="K109" s="2" t="s">
        <v>30</v>
      </c>
      <c r="L109" s="2" t="s">
        <v>31</v>
      </c>
      <c r="M109" s="2" t="s">
        <v>32</v>
      </c>
      <c r="N109" s="4">
        <v>12192</v>
      </c>
      <c r="O109" s="4">
        <v>15228</v>
      </c>
      <c r="P109" s="4">
        <v>3036</v>
      </c>
      <c r="Q109" s="5">
        <v>51.308399999999999</v>
      </c>
      <c r="R109" s="4">
        <v>0</v>
      </c>
      <c r="S109" s="4">
        <v>0</v>
      </c>
      <c r="T109" s="4">
        <v>0</v>
      </c>
      <c r="U109" s="5">
        <v>0</v>
      </c>
      <c r="V109" s="5">
        <v>0</v>
      </c>
      <c r="W109" s="14">
        <v>51.31</v>
      </c>
      <c r="X109" s="14">
        <v>0</v>
      </c>
      <c r="Y109" s="14">
        <v>51.31</v>
      </c>
      <c r="Z109" s="4">
        <v>24580</v>
      </c>
      <c r="AA109" s="49" t="str">
        <f>IFERROR(IF(VLOOKUP($D109,'Year-To-Date'!$E$1:$E$322,1,FALSE)=D109,"--","Find"),"Find")</f>
        <v>--</v>
      </c>
      <c r="AB109" s="49" t="str">
        <f>IFERROR(IFERROR(VLOOKUP($D109,'Asset Group  All Assets'!$B$1:$C$500,2,FALSE),(VLOOKUP($D109,'Missing-WSU-POs'!$B$1:$D$500,3,FALSE))),"?")</f>
        <v>P0770679</v>
      </c>
      <c r="AC109" s="31" t="str">
        <f t="shared" si="3"/>
        <v>P0770679</v>
      </c>
      <c r="AD109" s="31" t="str">
        <f t="shared" si="4"/>
        <v/>
      </c>
      <c r="AE109" s="29" t="str">
        <f>IFERROR(IF(VLOOKUP($D109,'Org July 2016 '!$D$1:$Z$500,3,FALSE)=G109,"-","Wrong PO"),"new")</f>
        <v>Wrong PO</v>
      </c>
      <c r="AF109" s="32">
        <f>IF(AE109="wrong PO",(VLOOKUP($D109,'Org July 2016 '!$D$1:$Z$500,3,FALSE)),"")</f>
        <v>0</v>
      </c>
      <c r="AG109" s="29" t="str">
        <f>IFERROR(IF(VLOOKUP($D109,'Org June 2016 '!$D$1:$Z$500,3,FALSE)=G109,"-","Wrong PO"),"new")</f>
        <v>Wrong PO</v>
      </c>
      <c r="AH109" s="32">
        <f>IF(AG109="wrong PO",(VLOOKUP($D109,'Org June 2016 '!$D$1:$Z$500,3,FALSE)),"")</f>
        <v>0</v>
      </c>
      <c r="AI109" s="29" t="str">
        <f>IFERROR(IF(VLOOKUP($D109,'May 2016'!D108:Z607,3,FALSE)=G109,"-","Wrong PO"),"new")</f>
        <v>new</v>
      </c>
      <c r="AJ109" s="32" t="str">
        <f>IF(AI109="wrong PO",(VLOOKUP($D109,'May 2016'!D108:Z607,3,FALSE)),"")</f>
        <v/>
      </c>
      <c r="AK109" s="29" t="str">
        <f>IFERROR(IF(VLOOKUP($D109,'Apr 2016'!$D$1:$Z$500,3,FALSE)=G109,"-","Wrong PO"),"new")</f>
        <v>-</v>
      </c>
      <c r="AL109" s="32" t="str">
        <f>IF(AK109="wrong PO",(VLOOKUP($D109,'Apr 2016'!$D$1:$Z$500,3,FALSE)),"")</f>
        <v/>
      </c>
      <c r="AM109" s="32" t="str">
        <f>IFERROR(IF(VLOOKUP($D109,'Mar 2016'!$D$1:$Z$500,3,FALSE)=G109,"-","Wrong PO"),"new")</f>
        <v>-</v>
      </c>
      <c r="AN109" s="32" t="str">
        <f>IF(AK109="wrong PO",(VLOOKUP($D109,'Mar 2016'!$D$1:$Z$500,3,FALSE)),"")</f>
        <v/>
      </c>
      <c r="AO109" s="32" t="str">
        <f>IFERROR(IF(VLOOKUP($D109,'Feb 2016'!$D$1:$Z$500,3,FALSE)=G109,"-","Wrong PO"),"new")</f>
        <v>-</v>
      </c>
      <c r="AP109" s="32" t="str">
        <f>IF(AK109="wrong PO",(VLOOKUP($D109,'Feb 2016'!$D$1:$Z$500,3,FALSE)),"")</f>
        <v/>
      </c>
      <c r="AQ109" s="29" t="str">
        <f>IFERROR(IF(VLOOKUP($D109,'Jan 2016'!$D$1:$Z$500,3,FALSE)=G109,"-","Wrong PO"),"new")</f>
        <v>-</v>
      </c>
      <c r="AR109" s="32" t="str">
        <f>IF(AQ109="wrong PO",(VLOOKUP($D109,'Jan 2016'!$D$1:$Z$500,3,FALSE)),"")</f>
        <v/>
      </c>
      <c r="AS109" s="29" t="str">
        <f>IFERROR(IF(VLOOKUP($D109,'Dec 2015'!$D$1:$Z$500,3,FALSE)=G109,"-","Wrong PO"),"new")</f>
        <v>new</v>
      </c>
      <c r="AT109" s="32" t="str">
        <f>IF(AS109="wrong PO",(VLOOKUP($D109,'Dec 2015'!$D$1:$Z$500,3,FALSE)),"")</f>
        <v/>
      </c>
      <c r="AU109" s="29" t="str">
        <f>IFERROR(IF(VLOOKUP($D109,'Nov 2015'!$D$1:$Z$500,3,FALSE)=G109,"-","Wrong PO"),"new")</f>
        <v>-</v>
      </c>
      <c r="AV109" s="32" t="str">
        <f>IF(AU109="wrong PO",(VLOOKUP($D109,'Nov 2015'!$D$1:$Z$500,3,FALSE)),"")</f>
        <v/>
      </c>
      <c r="AW109" s="29" t="str">
        <f>IFERROR(IF(VLOOKUP($D109,'Oct 2015'!$D$1:$Z$500,3,FALSE)=G109,"-","Wrong PO"),"new")</f>
        <v>-</v>
      </c>
      <c r="AX109" s="32" t="str">
        <f>IF(AW109="wrong PO",(VLOOKUP($D109,'Oct 2015'!$D$1:$Z$500,3,FALSE)),"")</f>
        <v/>
      </c>
      <c r="AY109" s="29" t="str">
        <f>IFERROR(IF(VLOOKUP($D109,'Sep 2015'!$D$1:$Z$500,3,FALSE)=G109,"-","Wrong PO"),"new")</f>
        <v>new</v>
      </c>
      <c r="AZ109" s="32" t="str">
        <f>IF(AY109="wrong PO",(VLOOKUP($D109,'Sep 2015'!$D$1:$Z$500,3,FALSE)),"")</f>
        <v/>
      </c>
    </row>
    <row r="110" spans="1:52">
      <c r="A110" s="2" t="s">
        <v>841</v>
      </c>
      <c r="B110" s="2" t="s">
        <v>510</v>
      </c>
      <c r="C110" s="2" t="s">
        <v>25</v>
      </c>
      <c r="D110" s="2" t="s">
        <v>130</v>
      </c>
      <c r="E110" s="2" t="s">
        <v>532</v>
      </c>
      <c r="F110" s="2">
        <v>42374</v>
      </c>
      <c r="G110" s="21" t="s">
        <v>131</v>
      </c>
      <c r="H110" s="11" t="s">
        <v>2068</v>
      </c>
      <c r="I110" s="2" t="s">
        <v>39</v>
      </c>
      <c r="J110" s="2" t="s">
        <v>29</v>
      </c>
      <c r="K110" s="2" t="s">
        <v>30</v>
      </c>
      <c r="L110" s="2" t="s">
        <v>31</v>
      </c>
      <c r="M110" s="2" t="s">
        <v>32</v>
      </c>
      <c r="N110" s="4">
        <v>31974</v>
      </c>
      <c r="O110" s="4">
        <v>36342</v>
      </c>
      <c r="P110" s="4">
        <v>4368</v>
      </c>
      <c r="Q110" s="5">
        <v>73.819199999999995</v>
      </c>
      <c r="R110" s="4">
        <v>0</v>
      </c>
      <c r="S110" s="4">
        <v>0</v>
      </c>
      <c r="T110" s="4">
        <v>0</v>
      </c>
      <c r="U110" s="5">
        <v>0</v>
      </c>
      <c r="V110" s="5">
        <v>0</v>
      </c>
      <c r="W110" s="14">
        <v>73.819999999999993</v>
      </c>
      <c r="X110" s="14">
        <v>0</v>
      </c>
      <c r="Y110" s="14">
        <v>73.819999999999993</v>
      </c>
      <c r="Z110" s="4">
        <v>24580</v>
      </c>
      <c r="AA110" s="49" t="str">
        <f>IFERROR(IF(VLOOKUP($D110,'Year-To-Date'!$E$1:$E$322,1,FALSE)=D110,"--","Find"),"Find")</f>
        <v>--</v>
      </c>
      <c r="AB110" s="49" t="str">
        <f>IFERROR(IFERROR(VLOOKUP($D110,'Asset Group  All Assets'!$B$1:$C$500,2,FALSE),(VLOOKUP($D110,'Missing-WSU-POs'!$B$1:$D$500,3,FALSE))),"?")</f>
        <v>P0770679</v>
      </c>
      <c r="AC110" s="31" t="str">
        <f t="shared" si="3"/>
        <v>P0770679</v>
      </c>
      <c r="AD110" s="31" t="str">
        <f t="shared" si="4"/>
        <v/>
      </c>
      <c r="AE110" s="29" t="str">
        <f>IFERROR(IF(VLOOKUP($D110,'Org July 2016 '!$D$1:$Z$500,3,FALSE)=G110,"-","Wrong PO"),"new")</f>
        <v>Wrong PO</v>
      </c>
      <c r="AF110" s="32">
        <f>IF(AE110="wrong PO",(VLOOKUP($D110,'Org July 2016 '!$D$1:$Z$500,3,FALSE)),"")</f>
        <v>0</v>
      </c>
      <c r="AG110" s="29" t="str">
        <f>IFERROR(IF(VLOOKUP($D110,'Org June 2016 '!$D$1:$Z$500,3,FALSE)=G110,"-","Wrong PO"),"new")</f>
        <v>Wrong PO</v>
      </c>
      <c r="AH110" s="32">
        <f>IF(AG110="wrong PO",(VLOOKUP($D110,'Org June 2016 '!$D$1:$Z$500,3,FALSE)),"")</f>
        <v>0</v>
      </c>
      <c r="AI110" s="29" t="str">
        <f>IFERROR(IF(VLOOKUP($D110,'May 2016'!D109:Z608,3,FALSE)=G110,"-","Wrong PO"),"new")</f>
        <v>new</v>
      </c>
      <c r="AJ110" s="32" t="str">
        <f>IF(AI110="wrong PO",(VLOOKUP($D110,'May 2016'!D109:Z608,3,FALSE)),"")</f>
        <v/>
      </c>
      <c r="AK110" s="29" t="str">
        <f>IFERROR(IF(VLOOKUP($D110,'Apr 2016'!$D$1:$Z$500,3,FALSE)=G110,"-","Wrong PO"),"new")</f>
        <v>-</v>
      </c>
      <c r="AL110" s="32" t="str">
        <f>IF(AK110="wrong PO",(VLOOKUP($D110,'Apr 2016'!$D$1:$Z$500,3,FALSE)),"")</f>
        <v/>
      </c>
      <c r="AM110" s="32" t="str">
        <f>IFERROR(IF(VLOOKUP($D110,'Mar 2016'!$D$1:$Z$500,3,FALSE)=G110,"-","Wrong PO"),"new")</f>
        <v>-</v>
      </c>
      <c r="AN110" s="32" t="str">
        <f>IF(AK110="wrong PO",(VLOOKUP($D110,'Mar 2016'!$D$1:$Z$500,3,FALSE)),"")</f>
        <v/>
      </c>
      <c r="AO110" s="32" t="str">
        <f>IFERROR(IF(VLOOKUP($D110,'Feb 2016'!$D$1:$Z$500,3,FALSE)=G110,"-","Wrong PO"),"new")</f>
        <v>-</v>
      </c>
      <c r="AP110" s="32" t="str">
        <f>IF(AK110="wrong PO",(VLOOKUP($D110,'Feb 2016'!$D$1:$Z$500,3,FALSE)),"")</f>
        <v/>
      </c>
      <c r="AQ110" s="29" t="str">
        <f>IFERROR(IF(VLOOKUP($D110,'Jan 2016'!$D$1:$Z$500,3,FALSE)=G110,"-","Wrong PO"),"new")</f>
        <v>-</v>
      </c>
      <c r="AR110" s="32" t="str">
        <f>IF(AQ110="wrong PO",(VLOOKUP($D110,'Jan 2016'!$D$1:$Z$500,3,FALSE)),"")</f>
        <v/>
      </c>
      <c r="AS110" s="29" t="str">
        <f>IFERROR(IF(VLOOKUP($D110,'Dec 2015'!$D$1:$Z$500,3,FALSE)=G110,"-","Wrong PO"),"new")</f>
        <v>new</v>
      </c>
      <c r="AT110" s="32" t="str">
        <f>IF(AS110="wrong PO",(VLOOKUP($D110,'Dec 2015'!$D$1:$Z$500,3,FALSE)),"")</f>
        <v/>
      </c>
      <c r="AU110" s="29" t="str">
        <f>IFERROR(IF(VLOOKUP($D110,'Nov 2015'!$D$1:$Z$500,3,FALSE)=G110,"-","Wrong PO"),"new")</f>
        <v>new</v>
      </c>
      <c r="AV110" s="32" t="str">
        <f>IF(AU110="wrong PO",(VLOOKUP($D110,'Nov 2015'!$D$1:$Z$500,3,FALSE)),"")</f>
        <v/>
      </c>
      <c r="AW110" s="29" t="str">
        <f>IFERROR(IF(VLOOKUP($D110,'Oct 2015'!$D$1:$Z$500,3,FALSE)=G110,"-","Wrong PO"),"new")</f>
        <v>new</v>
      </c>
      <c r="AX110" s="32" t="str">
        <f>IF(AW110="wrong PO",(VLOOKUP($D110,'Oct 2015'!$D$1:$Z$500,3,FALSE)),"")</f>
        <v/>
      </c>
      <c r="AY110" s="29" t="str">
        <f>IFERROR(IF(VLOOKUP($D110,'Sep 2015'!$D$1:$Z$500,3,FALSE)=G110,"-","Wrong PO"),"new")</f>
        <v>new</v>
      </c>
      <c r="AZ110" s="32" t="str">
        <f>IF(AY110="wrong PO",(VLOOKUP($D110,'Sep 2015'!$D$1:$Z$500,3,FALSE)),"")</f>
        <v/>
      </c>
    </row>
    <row r="111" spans="1:52">
      <c r="A111" s="2" t="s">
        <v>841</v>
      </c>
      <c r="B111" s="2" t="s">
        <v>510</v>
      </c>
      <c r="C111" s="2" t="s">
        <v>25</v>
      </c>
      <c r="D111" s="2" t="s">
        <v>134</v>
      </c>
      <c r="E111" s="2" t="s">
        <v>504</v>
      </c>
      <c r="F111" s="2">
        <v>42444</v>
      </c>
      <c r="G111" s="21" t="s">
        <v>135</v>
      </c>
      <c r="H111" s="11" t="s">
        <v>2067</v>
      </c>
      <c r="I111" s="2" t="s">
        <v>39</v>
      </c>
      <c r="J111" s="2" t="s">
        <v>381</v>
      </c>
      <c r="K111" s="2" t="s">
        <v>30</v>
      </c>
      <c r="L111" s="2" t="s">
        <v>31</v>
      </c>
      <c r="M111" s="2" t="s">
        <v>32</v>
      </c>
      <c r="N111" s="4">
        <v>16</v>
      </c>
      <c r="O111" s="4">
        <v>78706</v>
      </c>
      <c r="P111" s="4">
        <v>78690</v>
      </c>
      <c r="Q111" s="5">
        <v>1329.8610000000001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1329.86</v>
      </c>
      <c r="X111" s="14">
        <v>0</v>
      </c>
      <c r="Y111" s="14">
        <v>1329.86</v>
      </c>
      <c r="Z111" s="4">
        <v>24580</v>
      </c>
      <c r="AA111" s="49" t="str">
        <f>IFERROR(IF(VLOOKUP($D111,'Year-To-Date'!$E$1:$E$322,1,FALSE)=D111,"--","Find"),"Find")</f>
        <v>--</v>
      </c>
      <c r="AB111" s="49" t="str">
        <f>IFERROR(IFERROR(VLOOKUP($D111,'Asset Group  All Assets'!$B$1:$C$500,2,FALSE),(VLOOKUP($D111,'Missing-WSU-POs'!$B$1:$D$500,3,FALSE))),"?")</f>
        <v>P0770683</v>
      </c>
      <c r="AC111" s="31" t="str">
        <f t="shared" si="3"/>
        <v>P0770683</v>
      </c>
      <c r="AD111" s="31" t="str">
        <f t="shared" si="4"/>
        <v/>
      </c>
      <c r="AE111" s="29" t="str">
        <f>IFERROR(IF(VLOOKUP($D111,'Org July 2016 '!$D$1:$Z$500,3,FALSE)=G111,"-","Wrong PO"),"new")</f>
        <v>Wrong PO</v>
      </c>
      <c r="AF111" s="32">
        <f>IF(AE111="wrong PO",(VLOOKUP($D111,'Org July 2016 '!$D$1:$Z$500,3,FALSE)),"")</f>
        <v>0</v>
      </c>
      <c r="AG111" s="29" t="str">
        <f>IFERROR(IF(VLOOKUP($D111,'Org June 2016 '!$D$1:$Z$500,3,FALSE)=G111,"-","Wrong PO"),"new")</f>
        <v>Wrong PO</v>
      </c>
      <c r="AH111" s="32">
        <f>IF(AG111="wrong PO",(VLOOKUP($D111,'Org June 2016 '!$D$1:$Z$500,3,FALSE)),"")</f>
        <v>0</v>
      </c>
      <c r="AI111" s="29" t="str">
        <f>IFERROR(IF(VLOOKUP($D111,'May 2016'!D110:Z609,3,FALSE)=G111,"-","Wrong PO"),"new")</f>
        <v>new</v>
      </c>
      <c r="AJ111" s="32" t="str">
        <f>IF(AI111="wrong PO",(VLOOKUP($D111,'May 2016'!D110:Z609,3,FALSE)),"")</f>
        <v/>
      </c>
      <c r="AK111" s="29" t="str">
        <f>IFERROR(IF(VLOOKUP($D111,'Apr 2016'!$D$1:$Z$500,3,FALSE)=G111,"-","Wrong PO"),"new")</f>
        <v>new</v>
      </c>
      <c r="AL111" s="32" t="str">
        <f>IF(AK111="wrong PO",(VLOOKUP($D111,'Apr 2016'!$D$1:$Z$500,3,FALSE)),"")</f>
        <v/>
      </c>
      <c r="AM111" s="32" t="str">
        <f>IFERROR(IF(VLOOKUP($D111,'Mar 2016'!$D$1:$Z$500,3,FALSE)=G111,"-","Wrong PO"),"new")</f>
        <v>-</v>
      </c>
      <c r="AN111" s="32" t="str">
        <f>IF(AK111="wrong PO",(VLOOKUP($D111,'Mar 2016'!$D$1:$Z$500,3,FALSE)),"")</f>
        <v/>
      </c>
      <c r="AO111" s="32" t="str">
        <f>IFERROR(IF(VLOOKUP($D111,'Feb 2016'!$D$1:$Z$500,3,FALSE)=G111,"-","Wrong PO"),"new")</f>
        <v>new</v>
      </c>
      <c r="AP111" s="32" t="str">
        <f>IF(AK111="wrong PO",(VLOOKUP($D111,'Feb 2016'!$D$1:$Z$500,3,FALSE)),"")</f>
        <v/>
      </c>
      <c r="AQ111" s="29" t="str">
        <f>IFERROR(IF(VLOOKUP($D111,'Jan 2016'!$D$1:$Z$500,3,FALSE)=G111,"-","Wrong PO"),"new")</f>
        <v>new</v>
      </c>
      <c r="AR111" s="32" t="str">
        <f>IF(AQ111="wrong PO",(VLOOKUP($D111,'Jan 2016'!$D$1:$Z$500,3,FALSE)),"")</f>
        <v/>
      </c>
      <c r="AS111" s="29" t="str">
        <f>IFERROR(IF(VLOOKUP($D111,'Dec 2015'!$D$1:$Z$500,3,FALSE)=G111,"-","Wrong PO"),"new")</f>
        <v>new</v>
      </c>
      <c r="AT111" s="32" t="str">
        <f>IF(AS111="wrong PO",(VLOOKUP($D111,'Dec 2015'!$D$1:$Z$500,3,FALSE)),"")</f>
        <v/>
      </c>
      <c r="AU111" s="29" t="str">
        <f>IFERROR(IF(VLOOKUP($D111,'Nov 2015'!$D$1:$Z$500,3,FALSE)=G111,"-","Wrong PO"),"new")</f>
        <v>new</v>
      </c>
      <c r="AV111" s="32" t="str">
        <f>IF(AU111="wrong PO",(VLOOKUP($D111,'Nov 2015'!$D$1:$Z$500,3,FALSE)),"")</f>
        <v/>
      </c>
      <c r="AW111" s="29" t="str">
        <f>IFERROR(IF(VLOOKUP($D111,'Oct 2015'!$D$1:$Z$500,3,FALSE)=G111,"-","Wrong PO"),"new")</f>
        <v>new</v>
      </c>
      <c r="AX111" s="32" t="str">
        <f>IF(AW111="wrong PO",(VLOOKUP($D111,'Oct 2015'!$D$1:$Z$500,3,FALSE)),"")</f>
        <v/>
      </c>
      <c r="AY111" s="29" t="str">
        <f>IFERROR(IF(VLOOKUP($D111,'Sep 2015'!$D$1:$Z$500,3,FALSE)=G111,"-","Wrong PO"),"new")</f>
        <v>new</v>
      </c>
      <c r="AZ111" s="32" t="str">
        <f>IF(AY111="wrong PO",(VLOOKUP($D111,'Sep 2015'!$D$1:$Z$500,3,FALSE)),"")</f>
        <v/>
      </c>
    </row>
    <row r="112" spans="1:52">
      <c r="A112" s="2" t="s">
        <v>841</v>
      </c>
      <c r="B112" s="2" t="s">
        <v>510</v>
      </c>
      <c r="C112" s="2" t="s">
        <v>25</v>
      </c>
      <c r="D112" s="2" t="s">
        <v>139</v>
      </c>
      <c r="E112" s="2" t="s">
        <v>504</v>
      </c>
      <c r="F112" s="2">
        <v>42444</v>
      </c>
      <c r="G112" s="21" t="s">
        <v>135</v>
      </c>
      <c r="H112" s="11" t="s">
        <v>2067</v>
      </c>
      <c r="I112" s="2" t="s">
        <v>39</v>
      </c>
      <c r="J112" s="2" t="s">
        <v>381</v>
      </c>
      <c r="K112" s="2" t="s">
        <v>30</v>
      </c>
      <c r="L112" s="2" t="s">
        <v>31</v>
      </c>
      <c r="M112" s="2" t="s">
        <v>32</v>
      </c>
      <c r="N112" s="4">
        <v>20</v>
      </c>
      <c r="O112" s="4">
        <v>151981</v>
      </c>
      <c r="P112" s="4">
        <v>151961</v>
      </c>
      <c r="Q112" s="5">
        <v>2568.1408999999999</v>
      </c>
      <c r="R112" s="4">
        <v>0</v>
      </c>
      <c r="S112" s="4">
        <v>0</v>
      </c>
      <c r="T112" s="4">
        <v>0</v>
      </c>
      <c r="U112" s="5">
        <v>0</v>
      </c>
      <c r="V112" s="5">
        <v>0</v>
      </c>
      <c r="W112" s="14">
        <v>2568.14</v>
      </c>
      <c r="X112" s="14">
        <v>0</v>
      </c>
      <c r="Y112" s="14">
        <v>2568.14</v>
      </c>
      <c r="Z112" s="4">
        <v>24580</v>
      </c>
      <c r="AA112" s="49" t="str">
        <f>IFERROR(IF(VLOOKUP($D112,'Year-To-Date'!$E$1:$E$322,1,FALSE)=D112,"--","Find"),"Find")</f>
        <v>--</v>
      </c>
      <c r="AB112" s="49" t="str">
        <f>IFERROR(IFERROR(VLOOKUP($D112,'Asset Group  All Assets'!$B$1:$C$500,2,FALSE),(VLOOKUP($D112,'Missing-WSU-POs'!$B$1:$D$500,3,FALSE))),"?")</f>
        <v>P0770683</v>
      </c>
      <c r="AC112" s="31" t="str">
        <f t="shared" si="3"/>
        <v>P0770683</v>
      </c>
      <c r="AD112" s="31" t="str">
        <f t="shared" si="4"/>
        <v/>
      </c>
      <c r="AE112" s="29" t="str">
        <f>IFERROR(IF(VLOOKUP($D112,'Org July 2016 '!$D$1:$Z$500,3,FALSE)=G112,"-","Wrong PO"),"new")</f>
        <v>Wrong PO</v>
      </c>
      <c r="AF112" s="32">
        <f>IF(AE112="wrong PO",(VLOOKUP($D112,'Org July 2016 '!$D$1:$Z$500,3,FALSE)),"")</f>
        <v>0</v>
      </c>
      <c r="AG112" s="29" t="str">
        <f>IFERROR(IF(VLOOKUP($D112,'Org June 2016 '!$D$1:$Z$500,3,FALSE)=G112,"-","Wrong PO"),"new")</f>
        <v>Wrong PO</v>
      </c>
      <c r="AH112" s="32">
        <f>IF(AG112="wrong PO",(VLOOKUP($D112,'Org June 2016 '!$D$1:$Z$500,3,FALSE)),"")</f>
        <v>0</v>
      </c>
      <c r="AI112" s="29" t="str">
        <f>IFERROR(IF(VLOOKUP($D112,'May 2016'!D111:Z610,3,FALSE)=G112,"-","Wrong PO"),"new")</f>
        <v>new</v>
      </c>
      <c r="AJ112" s="32" t="str">
        <f>IF(AI112="wrong PO",(VLOOKUP($D112,'May 2016'!D111:Z610,3,FALSE)),"")</f>
        <v/>
      </c>
      <c r="AK112" s="29" t="str">
        <f>IFERROR(IF(VLOOKUP($D112,'Apr 2016'!$D$1:$Z$500,3,FALSE)=G112,"-","Wrong PO"),"new")</f>
        <v>new</v>
      </c>
      <c r="AL112" s="32" t="str">
        <f>IF(AK112="wrong PO",(VLOOKUP($D112,'Apr 2016'!$D$1:$Z$500,3,FALSE)),"")</f>
        <v/>
      </c>
      <c r="AM112" s="32" t="str">
        <f>IFERROR(IF(VLOOKUP($D112,'Mar 2016'!$D$1:$Z$500,3,FALSE)=G112,"-","Wrong PO"),"new")</f>
        <v>-</v>
      </c>
      <c r="AN112" s="32" t="str">
        <f>IF(AK112="wrong PO",(VLOOKUP($D112,'Mar 2016'!$D$1:$Z$500,3,FALSE)),"")</f>
        <v/>
      </c>
      <c r="AO112" s="32" t="str">
        <f>IFERROR(IF(VLOOKUP($D112,'Feb 2016'!$D$1:$Z$500,3,FALSE)=G112,"-","Wrong PO"),"new")</f>
        <v>new</v>
      </c>
      <c r="AP112" s="32" t="str">
        <f>IF(AK112="wrong PO",(VLOOKUP($D112,'Feb 2016'!$D$1:$Z$500,3,FALSE)),"")</f>
        <v/>
      </c>
      <c r="AQ112" s="29" t="str">
        <f>IFERROR(IF(VLOOKUP($D112,'Jan 2016'!$D$1:$Z$500,3,FALSE)=G112,"-","Wrong PO"),"new")</f>
        <v>new</v>
      </c>
      <c r="AR112" s="32" t="str">
        <f>IF(AQ112="wrong PO",(VLOOKUP($D112,'Jan 2016'!$D$1:$Z$500,3,FALSE)),"")</f>
        <v/>
      </c>
      <c r="AS112" s="29" t="str">
        <f>IFERROR(IF(VLOOKUP($D112,'Dec 2015'!$D$1:$Z$500,3,FALSE)=G112,"-","Wrong PO"),"new")</f>
        <v>new</v>
      </c>
      <c r="AT112" s="32" t="str">
        <f>IF(AS112="wrong PO",(VLOOKUP($D112,'Dec 2015'!$D$1:$Z$500,3,FALSE)),"")</f>
        <v/>
      </c>
      <c r="AU112" s="29" t="str">
        <f>IFERROR(IF(VLOOKUP($D112,'Nov 2015'!$D$1:$Z$500,3,FALSE)=G112,"-","Wrong PO"),"new")</f>
        <v>new</v>
      </c>
      <c r="AV112" s="32" t="str">
        <f>IF(AU112="wrong PO",(VLOOKUP($D112,'Nov 2015'!$D$1:$Z$500,3,FALSE)),"")</f>
        <v/>
      </c>
      <c r="AW112" s="29" t="str">
        <f>IFERROR(IF(VLOOKUP($D112,'Oct 2015'!$D$1:$Z$500,3,FALSE)=G112,"-","Wrong PO"),"new")</f>
        <v>new</v>
      </c>
      <c r="AX112" s="32" t="str">
        <f>IF(AW112="wrong PO",(VLOOKUP($D112,'Oct 2015'!$D$1:$Z$500,3,FALSE)),"")</f>
        <v/>
      </c>
      <c r="AY112" s="29" t="str">
        <f>IFERROR(IF(VLOOKUP($D112,'Sep 2015'!$D$1:$Z$500,3,FALSE)=G112,"-","Wrong PO"),"new")</f>
        <v>new</v>
      </c>
      <c r="AZ112" s="32" t="str">
        <f>IF(AY112="wrong PO",(VLOOKUP($D112,'Sep 2015'!$D$1:$Z$500,3,FALSE)),"")</f>
        <v/>
      </c>
    </row>
    <row r="113" spans="1:52">
      <c r="A113" s="2" t="s">
        <v>841</v>
      </c>
      <c r="B113" s="2" t="s">
        <v>510</v>
      </c>
      <c r="C113" s="2" t="s">
        <v>25</v>
      </c>
      <c r="D113" s="2" t="s">
        <v>140</v>
      </c>
      <c r="E113" s="2" t="s">
        <v>504</v>
      </c>
      <c r="F113" s="2">
        <v>42444</v>
      </c>
      <c r="G113" s="21" t="s">
        <v>135</v>
      </c>
      <c r="H113" s="11" t="s">
        <v>2067</v>
      </c>
      <c r="I113" s="2" t="s">
        <v>39</v>
      </c>
      <c r="J113" s="2" t="s">
        <v>381</v>
      </c>
      <c r="K113" s="2" t="s">
        <v>30</v>
      </c>
      <c r="L113" s="2" t="s">
        <v>31</v>
      </c>
      <c r="M113" s="2" t="s">
        <v>32</v>
      </c>
      <c r="N113" s="4">
        <v>18</v>
      </c>
      <c r="O113" s="4">
        <v>55858</v>
      </c>
      <c r="P113" s="4">
        <v>55840</v>
      </c>
      <c r="Q113" s="5">
        <v>943.69600000000003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943.7</v>
      </c>
      <c r="X113" s="14">
        <v>0</v>
      </c>
      <c r="Y113" s="14">
        <v>943.7</v>
      </c>
      <c r="Z113" s="4">
        <v>24580</v>
      </c>
      <c r="AA113" s="49" t="str">
        <f>IFERROR(IF(VLOOKUP($D113,'Year-To-Date'!$E$1:$E$322,1,FALSE)=D113,"--","Find"),"Find")</f>
        <v>--</v>
      </c>
      <c r="AB113" s="49" t="str">
        <f>IFERROR(IFERROR(VLOOKUP($D113,'Asset Group  All Assets'!$B$1:$C$500,2,FALSE),(VLOOKUP($D113,'Missing-WSU-POs'!$B$1:$D$500,3,FALSE))),"?")</f>
        <v>P0770683</v>
      </c>
      <c r="AC113" s="31" t="str">
        <f t="shared" si="3"/>
        <v>P0770683</v>
      </c>
      <c r="AD113" s="31" t="str">
        <f t="shared" si="4"/>
        <v/>
      </c>
      <c r="AE113" s="29" t="str">
        <f>IFERROR(IF(VLOOKUP($D113,'Org July 2016 '!$D$1:$Z$500,3,FALSE)=G113,"-","Wrong PO"),"new")</f>
        <v>Wrong PO</v>
      </c>
      <c r="AF113" s="32">
        <f>IF(AE113="wrong PO",(VLOOKUP($D113,'Org July 2016 '!$D$1:$Z$500,3,FALSE)),"")</f>
        <v>0</v>
      </c>
      <c r="AG113" s="29" t="str">
        <f>IFERROR(IF(VLOOKUP($D113,'Org June 2016 '!$D$1:$Z$500,3,FALSE)=G113,"-","Wrong PO"),"new")</f>
        <v>Wrong PO</v>
      </c>
      <c r="AH113" s="32">
        <f>IF(AG113="wrong PO",(VLOOKUP($D113,'Org June 2016 '!$D$1:$Z$500,3,FALSE)),"")</f>
        <v>0</v>
      </c>
      <c r="AI113" s="29" t="str">
        <f>IFERROR(IF(VLOOKUP($D113,'May 2016'!D112:Z611,3,FALSE)=G113,"-","Wrong PO"),"new")</f>
        <v>new</v>
      </c>
      <c r="AJ113" s="32" t="str">
        <f>IF(AI113="wrong PO",(VLOOKUP($D113,'May 2016'!D112:Z611,3,FALSE)),"")</f>
        <v/>
      </c>
      <c r="AK113" s="29" t="str">
        <f>IFERROR(IF(VLOOKUP($D113,'Apr 2016'!$D$1:$Z$500,3,FALSE)=G113,"-","Wrong PO"),"new")</f>
        <v>new</v>
      </c>
      <c r="AL113" s="32" t="str">
        <f>IF(AK113="wrong PO",(VLOOKUP($D113,'Apr 2016'!$D$1:$Z$500,3,FALSE)),"")</f>
        <v/>
      </c>
      <c r="AM113" s="32" t="str">
        <f>IFERROR(IF(VLOOKUP($D113,'Mar 2016'!$D$1:$Z$500,3,FALSE)=G113,"-","Wrong PO"),"new")</f>
        <v>-</v>
      </c>
      <c r="AN113" s="32" t="str">
        <f>IF(AK113="wrong PO",(VLOOKUP($D113,'Mar 2016'!$D$1:$Z$500,3,FALSE)),"")</f>
        <v/>
      </c>
      <c r="AO113" s="32" t="str">
        <f>IFERROR(IF(VLOOKUP($D113,'Feb 2016'!$D$1:$Z$500,3,FALSE)=G113,"-","Wrong PO"),"new")</f>
        <v>new</v>
      </c>
      <c r="AP113" s="32" t="str">
        <f>IF(AK113="wrong PO",(VLOOKUP($D113,'Feb 2016'!$D$1:$Z$500,3,FALSE)),"")</f>
        <v/>
      </c>
      <c r="AQ113" s="29" t="str">
        <f>IFERROR(IF(VLOOKUP($D113,'Jan 2016'!$D$1:$Z$500,3,FALSE)=G113,"-","Wrong PO"),"new")</f>
        <v>new</v>
      </c>
      <c r="AR113" s="32" t="str">
        <f>IF(AQ113="wrong PO",(VLOOKUP($D113,'Jan 2016'!$D$1:$Z$500,3,FALSE)),"")</f>
        <v/>
      </c>
      <c r="AS113" s="29" t="str">
        <f>IFERROR(IF(VLOOKUP($D113,'Dec 2015'!$D$1:$Z$500,3,FALSE)=G113,"-","Wrong PO"),"new")</f>
        <v>new</v>
      </c>
      <c r="AT113" s="32" t="str">
        <f>IF(AS113="wrong PO",(VLOOKUP($D113,'Dec 2015'!$D$1:$Z$500,3,FALSE)),"")</f>
        <v/>
      </c>
      <c r="AU113" s="29" t="str">
        <f>IFERROR(IF(VLOOKUP($D113,'Nov 2015'!$D$1:$Z$500,3,FALSE)=G113,"-","Wrong PO"),"new")</f>
        <v>new</v>
      </c>
      <c r="AV113" s="32" t="str">
        <f>IF(AU113="wrong PO",(VLOOKUP($D113,'Nov 2015'!$D$1:$Z$500,3,FALSE)),"")</f>
        <v/>
      </c>
      <c r="AW113" s="29" t="str">
        <f>IFERROR(IF(VLOOKUP($D113,'Oct 2015'!$D$1:$Z$500,3,FALSE)=G113,"-","Wrong PO"),"new")</f>
        <v>new</v>
      </c>
      <c r="AX113" s="32" t="str">
        <f>IF(AW113="wrong PO",(VLOOKUP($D113,'Oct 2015'!$D$1:$Z$500,3,FALSE)),"")</f>
        <v/>
      </c>
      <c r="AY113" s="29" t="str">
        <f>IFERROR(IF(VLOOKUP($D113,'Sep 2015'!$D$1:$Z$500,3,FALSE)=G113,"-","Wrong PO"),"new")</f>
        <v>new</v>
      </c>
      <c r="AZ113" s="32" t="str">
        <f>IF(AY113="wrong PO",(VLOOKUP($D113,'Sep 2015'!$D$1:$Z$500,3,FALSE)),"")</f>
        <v/>
      </c>
    </row>
    <row r="114" spans="1:52">
      <c r="A114" s="2" t="s">
        <v>841</v>
      </c>
      <c r="B114" s="2" t="s">
        <v>510</v>
      </c>
      <c r="C114" s="2" t="s">
        <v>48</v>
      </c>
      <c r="D114" s="2" t="s">
        <v>187</v>
      </c>
      <c r="E114" s="2" t="s">
        <v>504</v>
      </c>
      <c r="F114" s="2">
        <v>42444</v>
      </c>
      <c r="G114" s="21" t="s">
        <v>135</v>
      </c>
      <c r="H114" s="11" t="s">
        <v>2067</v>
      </c>
      <c r="I114" s="2" t="s">
        <v>39</v>
      </c>
      <c r="J114" s="2" t="s">
        <v>381</v>
      </c>
      <c r="K114" s="2" t="s">
        <v>30</v>
      </c>
      <c r="L114" s="2" t="s">
        <v>31</v>
      </c>
      <c r="M114" s="2" t="s">
        <v>32</v>
      </c>
      <c r="N114" s="4">
        <v>2</v>
      </c>
      <c r="O114" s="4">
        <v>2585</v>
      </c>
      <c r="P114" s="4">
        <v>2583</v>
      </c>
      <c r="Q114" s="5">
        <v>43.652700000000003</v>
      </c>
      <c r="R114" s="4">
        <v>0</v>
      </c>
      <c r="S114" s="4">
        <v>0</v>
      </c>
      <c r="T114" s="4">
        <v>0</v>
      </c>
      <c r="U114" s="5">
        <v>0</v>
      </c>
      <c r="V114" s="5">
        <v>0</v>
      </c>
      <c r="W114" s="14">
        <v>43.65</v>
      </c>
      <c r="X114" s="14">
        <v>0</v>
      </c>
      <c r="Y114" s="14">
        <v>43.65</v>
      </c>
      <c r="Z114" s="4">
        <v>24580</v>
      </c>
      <c r="AA114" s="49" t="str">
        <f>IFERROR(IF(VLOOKUP($D114,'Year-To-Date'!$E$1:$E$322,1,FALSE)=D114,"--","Find"),"Find")</f>
        <v>--</v>
      </c>
      <c r="AB114" s="49" t="str">
        <f>IFERROR(IFERROR(VLOOKUP($D114,'Asset Group  All Assets'!$B$1:$C$500,2,FALSE),(VLOOKUP($D114,'Missing-WSU-POs'!$B$1:$D$500,3,FALSE))),"?")</f>
        <v>P0770683</v>
      </c>
      <c r="AC114" s="31" t="str">
        <f t="shared" si="3"/>
        <v>P0770683</v>
      </c>
      <c r="AD114" s="31" t="str">
        <f t="shared" si="4"/>
        <v/>
      </c>
      <c r="AE114" s="29" t="str">
        <f>IFERROR(IF(VLOOKUP($D114,'Org July 2016 '!$D$1:$Z$500,3,FALSE)=G114,"-","Wrong PO"),"new")</f>
        <v>Wrong PO</v>
      </c>
      <c r="AF114" s="32">
        <f>IF(AE114="wrong PO",(VLOOKUP($D114,'Org July 2016 '!$D$1:$Z$500,3,FALSE)),"")</f>
        <v>0</v>
      </c>
      <c r="AG114" s="29" t="str">
        <f>IFERROR(IF(VLOOKUP($D114,'Org June 2016 '!$D$1:$Z$500,3,FALSE)=G114,"-","Wrong PO"),"new")</f>
        <v>Wrong PO</v>
      </c>
      <c r="AH114" s="32">
        <f>IF(AG114="wrong PO",(VLOOKUP($D114,'Org June 2016 '!$D$1:$Z$500,3,FALSE)),"")</f>
        <v>0</v>
      </c>
      <c r="AI114" s="29" t="str">
        <f>IFERROR(IF(VLOOKUP($D114,'May 2016'!D113:Z612,3,FALSE)=G114,"-","Wrong PO"),"new")</f>
        <v>new</v>
      </c>
      <c r="AJ114" s="32" t="str">
        <f>IF(AI114="wrong PO",(VLOOKUP($D114,'May 2016'!D113:Z612,3,FALSE)),"")</f>
        <v/>
      </c>
      <c r="AK114" s="29" t="str">
        <f>IFERROR(IF(VLOOKUP($D114,'Apr 2016'!$D$1:$Z$500,3,FALSE)=G114,"-","Wrong PO"),"new")</f>
        <v>new</v>
      </c>
      <c r="AL114" s="32" t="str">
        <f>IF(AK114="wrong PO",(VLOOKUP($D114,'Apr 2016'!$D$1:$Z$500,3,FALSE)),"")</f>
        <v/>
      </c>
      <c r="AM114" s="32" t="str">
        <f>IFERROR(IF(VLOOKUP($D114,'Mar 2016'!$D$1:$Z$500,3,FALSE)=G114,"-","Wrong PO"),"new")</f>
        <v>-</v>
      </c>
      <c r="AN114" s="32" t="str">
        <f>IF(AK114="wrong PO",(VLOOKUP($D114,'Mar 2016'!$D$1:$Z$500,3,FALSE)),"")</f>
        <v/>
      </c>
      <c r="AO114" s="32" t="str">
        <f>IFERROR(IF(VLOOKUP($D114,'Feb 2016'!$D$1:$Z$500,3,FALSE)=G114,"-","Wrong PO"),"new")</f>
        <v>new</v>
      </c>
      <c r="AP114" s="32" t="str">
        <f>IF(AK114="wrong PO",(VLOOKUP($D114,'Feb 2016'!$D$1:$Z$500,3,FALSE)),"")</f>
        <v/>
      </c>
      <c r="AQ114" s="29" t="str">
        <f>IFERROR(IF(VLOOKUP($D114,'Jan 2016'!$D$1:$Z$500,3,FALSE)=G114,"-","Wrong PO"),"new")</f>
        <v>new</v>
      </c>
      <c r="AR114" s="32" t="str">
        <f>IF(AQ114="wrong PO",(VLOOKUP($D114,'Jan 2016'!$D$1:$Z$500,3,FALSE)),"")</f>
        <v/>
      </c>
      <c r="AS114" s="29" t="str">
        <f>IFERROR(IF(VLOOKUP($D114,'Dec 2015'!$D$1:$Z$500,3,FALSE)=G114,"-","Wrong PO"),"new")</f>
        <v>new</v>
      </c>
      <c r="AT114" s="32" t="str">
        <f>IF(AS114="wrong PO",(VLOOKUP($D114,'Dec 2015'!$D$1:$Z$500,3,FALSE)),"")</f>
        <v/>
      </c>
      <c r="AU114" s="29" t="str">
        <f>IFERROR(IF(VLOOKUP($D114,'Nov 2015'!$D$1:$Z$500,3,FALSE)=G114,"-","Wrong PO"),"new")</f>
        <v>new</v>
      </c>
      <c r="AV114" s="32" t="str">
        <f>IF(AU114="wrong PO",(VLOOKUP($D114,'Nov 2015'!$D$1:$Z$500,3,FALSE)),"")</f>
        <v/>
      </c>
      <c r="AW114" s="29" t="str">
        <f>IFERROR(IF(VLOOKUP($D114,'Oct 2015'!$D$1:$Z$500,3,FALSE)=G114,"-","Wrong PO"),"new")</f>
        <v>new</v>
      </c>
      <c r="AX114" s="32" t="str">
        <f>IF(AW114="wrong PO",(VLOOKUP($D114,'Oct 2015'!$D$1:$Z$500,3,FALSE)),"")</f>
        <v/>
      </c>
      <c r="AY114" s="29" t="str">
        <f>IFERROR(IF(VLOOKUP($D114,'Sep 2015'!$D$1:$Z$500,3,FALSE)=G114,"-","Wrong PO"),"new")</f>
        <v>new</v>
      </c>
      <c r="AZ114" s="32" t="str">
        <f>IF(AY114="wrong PO",(VLOOKUP($D114,'Sep 2015'!$D$1:$Z$500,3,FALSE)),"")</f>
        <v/>
      </c>
    </row>
    <row r="115" spans="1:52">
      <c r="A115" s="2" t="s">
        <v>841</v>
      </c>
      <c r="B115" s="2" t="s">
        <v>510</v>
      </c>
      <c r="C115" s="2" t="s">
        <v>48</v>
      </c>
      <c r="D115" s="2" t="s">
        <v>188</v>
      </c>
      <c r="E115" s="2" t="s">
        <v>504</v>
      </c>
      <c r="F115" s="2">
        <v>42444</v>
      </c>
      <c r="G115" s="21" t="s">
        <v>135</v>
      </c>
      <c r="H115" s="11" t="s">
        <v>2067</v>
      </c>
      <c r="I115" s="2" t="s">
        <v>39</v>
      </c>
      <c r="J115" s="2" t="s">
        <v>381</v>
      </c>
      <c r="K115" s="2" t="s">
        <v>30</v>
      </c>
      <c r="L115" s="2" t="s">
        <v>31</v>
      </c>
      <c r="M115" s="2" t="s">
        <v>32</v>
      </c>
      <c r="N115" s="4">
        <v>2</v>
      </c>
      <c r="O115" s="4">
        <v>8846</v>
      </c>
      <c r="P115" s="4">
        <v>8844</v>
      </c>
      <c r="Q115" s="5">
        <v>149.46360000000001</v>
      </c>
      <c r="R115" s="4">
        <v>0</v>
      </c>
      <c r="S115" s="4">
        <v>0</v>
      </c>
      <c r="T115" s="4">
        <v>0</v>
      </c>
      <c r="U115" s="5">
        <v>0</v>
      </c>
      <c r="V115" s="5">
        <v>0</v>
      </c>
      <c r="W115" s="14">
        <v>149.46</v>
      </c>
      <c r="X115" s="14">
        <v>0</v>
      </c>
      <c r="Y115" s="14">
        <v>149.46</v>
      </c>
      <c r="Z115" s="4">
        <v>24580</v>
      </c>
      <c r="AA115" s="49" t="str">
        <f>IFERROR(IF(VLOOKUP($D115,'Year-To-Date'!$E$1:$E$322,1,FALSE)=D115,"--","Find"),"Find")</f>
        <v>--</v>
      </c>
      <c r="AB115" s="49" t="str">
        <f>IFERROR(IFERROR(VLOOKUP($D115,'Asset Group  All Assets'!$B$1:$C$500,2,FALSE),(VLOOKUP($D115,'Missing-WSU-POs'!$B$1:$D$500,3,FALSE))),"?")</f>
        <v>P0770683</v>
      </c>
      <c r="AC115" s="31" t="str">
        <f t="shared" si="3"/>
        <v>P0770683</v>
      </c>
      <c r="AD115" s="31" t="str">
        <f t="shared" si="4"/>
        <v/>
      </c>
      <c r="AE115" s="29" t="str">
        <f>IFERROR(IF(VLOOKUP($D115,'Org July 2016 '!$D$1:$Z$500,3,FALSE)=G115,"-","Wrong PO"),"new")</f>
        <v>Wrong PO</v>
      </c>
      <c r="AF115" s="32">
        <f>IF(AE115="wrong PO",(VLOOKUP($D115,'Org July 2016 '!$D$1:$Z$500,3,FALSE)),"")</f>
        <v>0</v>
      </c>
      <c r="AG115" s="29" t="str">
        <f>IFERROR(IF(VLOOKUP($D115,'Org June 2016 '!$D$1:$Z$500,3,FALSE)=G115,"-","Wrong PO"),"new")</f>
        <v>Wrong PO</v>
      </c>
      <c r="AH115" s="32">
        <f>IF(AG115="wrong PO",(VLOOKUP($D115,'Org June 2016 '!$D$1:$Z$500,3,FALSE)),"")</f>
        <v>0</v>
      </c>
      <c r="AI115" s="29" t="str">
        <f>IFERROR(IF(VLOOKUP($D115,'May 2016'!D114:Z613,3,FALSE)=G115,"-","Wrong PO"),"new")</f>
        <v>new</v>
      </c>
      <c r="AJ115" s="32" t="str">
        <f>IF(AI115="wrong PO",(VLOOKUP($D115,'May 2016'!D114:Z613,3,FALSE)),"")</f>
        <v/>
      </c>
      <c r="AK115" s="29" t="str">
        <f>IFERROR(IF(VLOOKUP($D115,'Apr 2016'!$D$1:$Z$500,3,FALSE)=G115,"-","Wrong PO"),"new")</f>
        <v>new</v>
      </c>
      <c r="AL115" s="32" t="str">
        <f>IF(AK115="wrong PO",(VLOOKUP($D115,'Apr 2016'!$D$1:$Z$500,3,FALSE)),"")</f>
        <v/>
      </c>
      <c r="AM115" s="32" t="str">
        <f>IFERROR(IF(VLOOKUP($D115,'Mar 2016'!$D$1:$Z$500,3,FALSE)=G115,"-","Wrong PO"),"new")</f>
        <v>-</v>
      </c>
      <c r="AN115" s="32" t="str">
        <f>IF(AK115="wrong PO",(VLOOKUP($D115,'Mar 2016'!$D$1:$Z$500,3,FALSE)),"")</f>
        <v/>
      </c>
      <c r="AO115" s="32" t="str">
        <f>IFERROR(IF(VLOOKUP($D115,'Feb 2016'!$D$1:$Z$500,3,FALSE)=G115,"-","Wrong PO"),"new")</f>
        <v>new</v>
      </c>
      <c r="AP115" s="32" t="str">
        <f>IF(AK115="wrong PO",(VLOOKUP($D115,'Feb 2016'!$D$1:$Z$500,3,FALSE)),"")</f>
        <v/>
      </c>
      <c r="AQ115" s="29" t="str">
        <f>IFERROR(IF(VLOOKUP($D115,'Jan 2016'!$D$1:$Z$500,3,FALSE)=G115,"-","Wrong PO"),"new")</f>
        <v>new</v>
      </c>
      <c r="AR115" s="32" t="str">
        <f>IF(AQ115="wrong PO",(VLOOKUP($D115,'Jan 2016'!$D$1:$Z$500,3,FALSE)),"")</f>
        <v/>
      </c>
      <c r="AS115" s="29" t="str">
        <f>IFERROR(IF(VLOOKUP($D115,'Dec 2015'!$D$1:$Z$500,3,FALSE)=G115,"-","Wrong PO"),"new")</f>
        <v>new</v>
      </c>
      <c r="AT115" s="32" t="str">
        <f>IF(AS115="wrong PO",(VLOOKUP($D115,'Dec 2015'!$D$1:$Z$500,3,FALSE)),"")</f>
        <v/>
      </c>
      <c r="AU115" s="29" t="str">
        <f>IFERROR(IF(VLOOKUP($D115,'Nov 2015'!$D$1:$Z$500,3,FALSE)=G115,"-","Wrong PO"),"new")</f>
        <v>new</v>
      </c>
      <c r="AV115" s="32" t="str">
        <f>IF(AU115="wrong PO",(VLOOKUP($D115,'Nov 2015'!$D$1:$Z$500,3,FALSE)),"")</f>
        <v/>
      </c>
      <c r="AW115" s="29" t="str">
        <f>IFERROR(IF(VLOOKUP($D115,'Oct 2015'!$D$1:$Z$500,3,FALSE)=G115,"-","Wrong PO"),"new")</f>
        <v>new</v>
      </c>
      <c r="AX115" s="32" t="str">
        <f>IF(AW115="wrong PO",(VLOOKUP($D115,'Oct 2015'!$D$1:$Z$500,3,FALSE)),"")</f>
        <v/>
      </c>
      <c r="AY115" s="29" t="str">
        <f>IFERROR(IF(VLOOKUP($D115,'Sep 2015'!$D$1:$Z$500,3,FALSE)=G115,"-","Wrong PO"),"new")</f>
        <v>new</v>
      </c>
      <c r="AZ115" s="32" t="str">
        <f>IF(AY115="wrong PO",(VLOOKUP($D115,'Sep 2015'!$D$1:$Z$500,3,FALSE)),"")</f>
        <v/>
      </c>
    </row>
    <row r="116" spans="1:52">
      <c r="A116" s="2" t="s">
        <v>841</v>
      </c>
      <c r="B116" s="2" t="s">
        <v>510</v>
      </c>
      <c r="C116" s="2" t="s">
        <v>48</v>
      </c>
      <c r="D116" s="2" t="s">
        <v>189</v>
      </c>
      <c r="E116" s="2" t="s">
        <v>504</v>
      </c>
      <c r="F116" s="2">
        <v>42444</v>
      </c>
      <c r="G116" s="21" t="s">
        <v>135</v>
      </c>
      <c r="H116" s="11" t="s">
        <v>2067</v>
      </c>
      <c r="I116" s="2" t="s">
        <v>39</v>
      </c>
      <c r="J116" s="2" t="s">
        <v>381</v>
      </c>
      <c r="K116" s="2" t="s">
        <v>30</v>
      </c>
      <c r="L116" s="2" t="s">
        <v>31</v>
      </c>
      <c r="M116" s="2" t="s">
        <v>32</v>
      </c>
      <c r="N116" s="4">
        <v>2</v>
      </c>
      <c r="O116" s="4">
        <v>14706</v>
      </c>
      <c r="P116" s="4">
        <v>14704</v>
      </c>
      <c r="Q116" s="14">
        <v>248.49760000000001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248.5</v>
      </c>
      <c r="X116" s="14">
        <v>0</v>
      </c>
      <c r="Y116" s="14">
        <v>248.5</v>
      </c>
      <c r="Z116" s="4">
        <v>24580</v>
      </c>
      <c r="AA116" s="49" t="str">
        <f>IFERROR(IF(VLOOKUP($D116,'Year-To-Date'!$E$1:$E$322,1,FALSE)=D116,"--","Find"),"Find")</f>
        <v>--</v>
      </c>
      <c r="AB116" s="49" t="str">
        <f>IFERROR(IFERROR(VLOOKUP($D116,'Asset Group  All Assets'!$B$1:$C$500,2,FALSE),(VLOOKUP($D116,'Missing-WSU-POs'!$B$1:$D$500,3,FALSE))),"?")</f>
        <v>P0770683</v>
      </c>
      <c r="AC116" s="31" t="str">
        <f t="shared" si="3"/>
        <v>P0770683</v>
      </c>
      <c r="AD116" s="31" t="str">
        <f t="shared" si="4"/>
        <v/>
      </c>
      <c r="AE116" s="29" t="str">
        <f>IFERROR(IF(VLOOKUP($D116,'Org July 2016 '!$D$1:$Z$500,3,FALSE)=G116,"-","Wrong PO"),"new")</f>
        <v>Wrong PO</v>
      </c>
      <c r="AF116" s="32">
        <f>IF(AE116="wrong PO",(VLOOKUP($D116,'Org July 2016 '!$D$1:$Z$500,3,FALSE)),"")</f>
        <v>0</v>
      </c>
      <c r="AG116" s="29" t="str">
        <f>IFERROR(IF(VLOOKUP($D116,'Org June 2016 '!$D$1:$Z$500,3,FALSE)=G116,"-","Wrong PO"),"new")</f>
        <v>Wrong PO</v>
      </c>
      <c r="AH116" s="32">
        <f>IF(AG116="wrong PO",(VLOOKUP($D116,'Org June 2016 '!$D$1:$Z$500,3,FALSE)),"")</f>
        <v>0</v>
      </c>
      <c r="AI116" s="29" t="str">
        <f>IFERROR(IF(VLOOKUP($D116,'May 2016'!D115:Z614,3,FALSE)=G116,"-","Wrong PO"),"new")</f>
        <v>new</v>
      </c>
      <c r="AJ116" s="32" t="str">
        <f>IF(AI116="wrong PO",(VLOOKUP($D116,'May 2016'!D115:Z614,3,FALSE)),"")</f>
        <v/>
      </c>
      <c r="AK116" s="29" t="str">
        <f>IFERROR(IF(VLOOKUP($D116,'Apr 2016'!$D$1:$Z$500,3,FALSE)=G116,"-","Wrong PO"),"new")</f>
        <v>new</v>
      </c>
      <c r="AL116" s="32" t="str">
        <f>IF(AK116="wrong PO",(VLOOKUP($D116,'Apr 2016'!$D$1:$Z$500,3,FALSE)),"")</f>
        <v/>
      </c>
      <c r="AM116" s="32" t="str">
        <f>IFERROR(IF(VLOOKUP($D116,'Mar 2016'!$D$1:$Z$500,3,FALSE)=G116,"-","Wrong PO"),"new")</f>
        <v>-</v>
      </c>
      <c r="AN116" s="32" t="str">
        <f>IF(AK116="wrong PO",(VLOOKUP($D116,'Mar 2016'!$D$1:$Z$500,3,FALSE)),"")</f>
        <v/>
      </c>
      <c r="AO116" s="32" t="str">
        <f>IFERROR(IF(VLOOKUP($D116,'Feb 2016'!$D$1:$Z$500,3,FALSE)=G116,"-","Wrong PO"),"new")</f>
        <v>new</v>
      </c>
      <c r="AP116" s="32" t="str">
        <f>IF(AK116="wrong PO",(VLOOKUP($D116,'Feb 2016'!$D$1:$Z$500,3,FALSE)),"")</f>
        <v/>
      </c>
      <c r="AQ116" s="29" t="str">
        <f>IFERROR(IF(VLOOKUP($D116,'Jan 2016'!$D$1:$Z$500,3,FALSE)=G116,"-","Wrong PO"),"new")</f>
        <v>new</v>
      </c>
      <c r="AR116" s="32" t="str">
        <f>IF(AQ116="wrong PO",(VLOOKUP($D116,'Jan 2016'!$D$1:$Z$500,3,FALSE)),"")</f>
        <v/>
      </c>
      <c r="AS116" s="29" t="str">
        <f>IFERROR(IF(VLOOKUP($D116,'Dec 2015'!$D$1:$Z$500,3,FALSE)=G116,"-","Wrong PO"),"new")</f>
        <v>new</v>
      </c>
      <c r="AT116" s="32" t="str">
        <f>IF(AS116="wrong PO",(VLOOKUP($D116,'Dec 2015'!$D$1:$Z$500,3,FALSE)),"")</f>
        <v/>
      </c>
      <c r="AU116" s="29" t="str">
        <f>IFERROR(IF(VLOOKUP($D116,'Nov 2015'!$D$1:$Z$500,3,FALSE)=G116,"-","Wrong PO"),"new")</f>
        <v>new</v>
      </c>
      <c r="AV116" s="32" t="str">
        <f>IF(AU116="wrong PO",(VLOOKUP($D116,'Nov 2015'!$D$1:$Z$500,3,FALSE)),"")</f>
        <v/>
      </c>
      <c r="AW116" s="29" t="str">
        <f>IFERROR(IF(VLOOKUP($D116,'Oct 2015'!$D$1:$Z$500,3,FALSE)=G116,"-","Wrong PO"),"new")</f>
        <v>new</v>
      </c>
      <c r="AX116" s="32" t="str">
        <f>IF(AW116="wrong PO",(VLOOKUP($D116,'Oct 2015'!$D$1:$Z$500,3,FALSE)),"")</f>
        <v/>
      </c>
      <c r="AY116" s="29" t="str">
        <f>IFERROR(IF(VLOOKUP($D116,'Sep 2015'!$D$1:$Z$500,3,FALSE)=G116,"-","Wrong PO"),"new")</f>
        <v>new</v>
      </c>
      <c r="AZ116" s="32" t="str">
        <f>IF(AY116="wrong PO",(VLOOKUP($D116,'Sep 2015'!$D$1:$Z$500,3,FALSE)),"")</f>
        <v/>
      </c>
    </row>
    <row r="117" spans="1:52">
      <c r="A117" s="2" t="s">
        <v>841</v>
      </c>
      <c r="B117" s="2" t="s">
        <v>510</v>
      </c>
      <c r="C117" s="2" t="s">
        <v>395</v>
      </c>
      <c r="D117" s="2" t="s">
        <v>199</v>
      </c>
      <c r="E117" s="2" t="s">
        <v>504</v>
      </c>
      <c r="F117" s="2">
        <v>42444</v>
      </c>
      <c r="G117" s="21" t="s">
        <v>135</v>
      </c>
      <c r="H117" s="11" t="s">
        <v>2067</v>
      </c>
      <c r="I117" s="2" t="s">
        <v>39</v>
      </c>
      <c r="J117" s="2" t="s">
        <v>381</v>
      </c>
      <c r="K117" s="2" t="s">
        <v>30</v>
      </c>
      <c r="L117" s="2" t="s">
        <v>31</v>
      </c>
      <c r="M117" s="2" t="s">
        <v>32</v>
      </c>
      <c r="N117" s="4">
        <v>4</v>
      </c>
      <c r="O117" s="4">
        <v>3655</v>
      </c>
      <c r="P117" s="4">
        <v>3651</v>
      </c>
      <c r="Q117" s="5">
        <v>61.701900000000002</v>
      </c>
      <c r="R117" s="4">
        <v>1</v>
      </c>
      <c r="S117" s="4">
        <v>573</v>
      </c>
      <c r="T117" s="4">
        <v>572</v>
      </c>
      <c r="U117" s="5">
        <v>34.205599999999997</v>
      </c>
      <c r="V117" s="5">
        <v>0</v>
      </c>
      <c r="W117" s="14">
        <v>95.91</v>
      </c>
      <c r="X117" s="14">
        <v>0</v>
      </c>
      <c r="Y117" s="14">
        <v>95.91</v>
      </c>
      <c r="Z117" s="4">
        <v>24580</v>
      </c>
      <c r="AA117" s="49" t="str">
        <f>IFERROR(IF(VLOOKUP($D117,'Year-To-Date'!$E$1:$E$322,1,FALSE)=D117,"--","Find"),"Find")</f>
        <v>--</v>
      </c>
      <c r="AB117" s="49" t="str">
        <f>IFERROR(IFERROR(VLOOKUP($D117,'Asset Group  All Assets'!$B$1:$C$500,2,FALSE),(VLOOKUP($D117,'Missing-WSU-POs'!$B$1:$D$500,3,FALSE))),"?")</f>
        <v>P0770683</v>
      </c>
      <c r="AC117" s="31" t="str">
        <f t="shared" si="3"/>
        <v>P0770683</v>
      </c>
      <c r="AD117" s="31" t="str">
        <f t="shared" si="4"/>
        <v/>
      </c>
      <c r="AE117" s="29" t="str">
        <f>IFERROR(IF(VLOOKUP($D117,'Org July 2016 '!$D$1:$Z$500,3,FALSE)=G117,"-","Wrong PO"),"new")</f>
        <v>Wrong PO</v>
      </c>
      <c r="AF117" s="32">
        <f>IF(AE117="wrong PO",(VLOOKUP($D117,'Org July 2016 '!$D$1:$Z$500,3,FALSE)),"")</f>
        <v>0</v>
      </c>
      <c r="AG117" s="29" t="str">
        <f>IFERROR(IF(VLOOKUP($D117,'Org June 2016 '!$D$1:$Z$500,3,FALSE)=G117,"-","Wrong PO"),"new")</f>
        <v>Wrong PO</v>
      </c>
      <c r="AH117" s="32">
        <f>IF(AG117="wrong PO",(VLOOKUP($D117,'Org June 2016 '!$D$1:$Z$500,3,FALSE)),"")</f>
        <v>0</v>
      </c>
      <c r="AI117" s="29" t="str">
        <f>IFERROR(IF(VLOOKUP($D117,'May 2016'!D116:Z615,3,FALSE)=G117,"-","Wrong PO"),"new")</f>
        <v>new</v>
      </c>
      <c r="AJ117" s="32" t="str">
        <f>IF(AI117="wrong PO",(VLOOKUP($D117,'May 2016'!D116:Z615,3,FALSE)),"")</f>
        <v/>
      </c>
      <c r="AK117" s="29" t="str">
        <f>IFERROR(IF(VLOOKUP($D117,'Apr 2016'!$D$1:$Z$500,3,FALSE)=G117,"-","Wrong PO"),"new")</f>
        <v>new</v>
      </c>
      <c r="AL117" s="32" t="str">
        <f>IF(AK117="wrong PO",(VLOOKUP($D117,'Apr 2016'!$D$1:$Z$500,3,FALSE)),"")</f>
        <v/>
      </c>
      <c r="AM117" s="32" t="str">
        <f>IFERROR(IF(VLOOKUP($D117,'Mar 2016'!$D$1:$Z$500,3,FALSE)=G117,"-","Wrong PO"),"new")</f>
        <v>new</v>
      </c>
      <c r="AN117" s="32" t="str">
        <f>IF(AK117="wrong PO",(VLOOKUP($D117,'Mar 2016'!$D$1:$Z$500,3,FALSE)),"")</f>
        <v/>
      </c>
      <c r="AO117" s="32" t="str">
        <f>IFERROR(IF(VLOOKUP($D117,'Feb 2016'!$D$1:$Z$500,3,FALSE)=G117,"-","Wrong PO"),"new")</f>
        <v>new</v>
      </c>
      <c r="AP117" s="32" t="str">
        <f>IF(AK117="wrong PO",(VLOOKUP($D117,'Feb 2016'!$D$1:$Z$500,3,FALSE)),"")</f>
        <v/>
      </c>
      <c r="AQ117" s="29" t="str">
        <f>IFERROR(IF(VLOOKUP($D117,'Jan 2016'!$D$1:$Z$500,3,FALSE)=G117,"-","Wrong PO"),"new")</f>
        <v>new</v>
      </c>
      <c r="AR117" s="32" t="str">
        <f>IF(AQ117="wrong PO",(VLOOKUP($D117,'Jan 2016'!$D$1:$Z$500,3,FALSE)),"")</f>
        <v/>
      </c>
      <c r="AS117" s="29" t="str">
        <f>IFERROR(IF(VLOOKUP($D117,'Dec 2015'!$D$1:$Z$500,3,FALSE)=G117,"-","Wrong PO"),"new")</f>
        <v>new</v>
      </c>
      <c r="AT117" s="32" t="str">
        <f>IF(AS117="wrong PO",(VLOOKUP($D117,'Dec 2015'!$D$1:$Z$500,3,FALSE)),"")</f>
        <v/>
      </c>
      <c r="AU117" s="29" t="str">
        <f>IFERROR(IF(VLOOKUP($D117,'Nov 2015'!$D$1:$Z$500,3,FALSE)=G117,"-","Wrong PO"),"new")</f>
        <v>new</v>
      </c>
      <c r="AV117" s="32" t="str">
        <f>IF(AU117="wrong PO",(VLOOKUP($D117,'Nov 2015'!$D$1:$Z$500,3,FALSE)),"")</f>
        <v/>
      </c>
      <c r="AW117" s="29" t="str">
        <f>IFERROR(IF(VLOOKUP($D117,'Oct 2015'!$D$1:$Z$500,3,FALSE)=G117,"-","Wrong PO"),"new")</f>
        <v>new</v>
      </c>
      <c r="AX117" s="32" t="str">
        <f>IF(AW117="wrong PO",(VLOOKUP($D117,'Oct 2015'!$D$1:$Z$500,3,FALSE)),"")</f>
        <v/>
      </c>
      <c r="AY117" s="29" t="str">
        <f>IFERROR(IF(VLOOKUP($D117,'Sep 2015'!$D$1:$Z$500,3,FALSE)=G117,"-","Wrong PO"),"new")</f>
        <v>new</v>
      </c>
      <c r="AZ117" s="32" t="str">
        <f>IF(AY117="wrong PO",(VLOOKUP($D117,'Sep 2015'!$D$1:$Z$500,3,FALSE)),"")</f>
        <v/>
      </c>
    </row>
    <row r="118" spans="1:52">
      <c r="A118" s="2" t="s">
        <v>841</v>
      </c>
      <c r="B118" s="2" t="s">
        <v>510</v>
      </c>
      <c r="C118" s="2" t="s">
        <v>76</v>
      </c>
      <c r="D118" s="2" t="s">
        <v>77</v>
      </c>
      <c r="E118" s="2" t="s">
        <v>34</v>
      </c>
      <c r="F118" s="2">
        <v>42174</v>
      </c>
      <c r="G118" s="21" t="s">
        <v>135</v>
      </c>
      <c r="H118" s="11" t="s">
        <v>2067</v>
      </c>
      <c r="I118" s="2" t="s">
        <v>28</v>
      </c>
      <c r="J118" s="2" t="s">
        <v>35</v>
      </c>
      <c r="K118" s="2" t="s">
        <v>30</v>
      </c>
      <c r="L118" s="2" t="s">
        <v>31</v>
      </c>
      <c r="M118" s="2" t="s">
        <v>32</v>
      </c>
      <c r="N118" s="4">
        <v>20021</v>
      </c>
      <c r="O118" s="4">
        <v>20680</v>
      </c>
      <c r="P118" s="4">
        <v>659</v>
      </c>
      <c r="Q118" s="5">
        <v>11.1371</v>
      </c>
      <c r="R118" s="4">
        <v>2083</v>
      </c>
      <c r="S118" s="4">
        <v>2271</v>
      </c>
      <c r="T118" s="4">
        <v>188</v>
      </c>
      <c r="U118" s="5">
        <v>11.2424</v>
      </c>
      <c r="V118" s="5">
        <v>0</v>
      </c>
      <c r="W118" s="14">
        <v>22.38</v>
      </c>
      <c r="X118" s="14">
        <v>0</v>
      </c>
      <c r="Y118" s="14">
        <v>22.38</v>
      </c>
      <c r="Z118" s="4">
        <v>24580</v>
      </c>
      <c r="AA118" s="49" t="str">
        <f>IFERROR(IF(VLOOKUP($D118,'Year-To-Date'!$E$1:$E$322,1,FALSE)=D118,"--","Find"),"Find")</f>
        <v>--</v>
      </c>
      <c r="AB118" s="49" t="str">
        <f>IFERROR(IFERROR(VLOOKUP($D118,'Asset Group  All Assets'!$B$1:$C$500,2,FALSE),(VLOOKUP($D118,'Missing-WSU-POs'!$B$1:$D$500,3,FALSE))),"?")</f>
        <v>P0770683</v>
      </c>
      <c r="AC118" s="31" t="str">
        <f t="shared" si="3"/>
        <v>P0770683</v>
      </c>
      <c r="AD118" s="31" t="str">
        <f t="shared" si="4"/>
        <v/>
      </c>
      <c r="AE118" s="29" t="str">
        <f>IFERROR(IF(VLOOKUP($D118,'Org July 2016 '!$D$1:$Z$500,3,FALSE)=G118,"-","Wrong PO"),"new")</f>
        <v>Wrong PO</v>
      </c>
      <c r="AF118" s="32">
        <f>IF(AE118="wrong PO",(VLOOKUP($D118,'Org July 2016 '!$D$1:$Z$500,3,FALSE)),"")</f>
        <v>0</v>
      </c>
      <c r="AG118" s="29" t="str">
        <f>IFERROR(IF(VLOOKUP($D118,'Org June 2016 '!$D$1:$Z$500,3,FALSE)=G118,"-","Wrong PO"),"new")</f>
        <v>Wrong PO</v>
      </c>
      <c r="AH118" s="32">
        <f>IF(AG118="wrong PO",(VLOOKUP($D118,'Org June 2016 '!$D$1:$Z$500,3,FALSE)),"")</f>
        <v>0</v>
      </c>
      <c r="AI118" s="29" t="str">
        <f>IFERROR(IF(VLOOKUP($D118,'May 2016'!D117:Z616,3,FALSE)=G118,"-","Wrong PO"),"new")</f>
        <v>new</v>
      </c>
      <c r="AJ118" s="32" t="str">
        <f>IF(AI118="wrong PO",(VLOOKUP($D118,'May 2016'!D117:Z616,3,FALSE)),"")</f>
        <v/>
      </c>
      <c r="AK118" s="29" t="str">
        <f>IFERROR(IF(VLOOKUP($D118,'Apr 2016'!$D$1:$Z$500,3,FALSE)=G118,"-","Wrong PO"),"new")</f>
        <v>-</v>
      </c>
      <c r="AL118" s="32" t="str">
        <f>IF(AK118="wrong PO",(VLOOKUP($D118,'Apr 2016'!$D$1:$Z$500,3,FALSE)),"")</f>
        <v/>
      </c>
      <c r="AM118" s="32" t="str">
        <f>IFERROR(IF(VLOOKUP($D118,'Mar 2016'!$D$1:$Z$500,3,FALSE)=G118,"-","Wrong PO"),"new")</f>
        <v>-</v>
      </c>
      <c r="AN118" s="32" t="str">
        <f>IF(AK118="wrong PO",(VLOOKUP($D118,'Mar 2016'!$D$1:$Z$500,3,FALSE)),"")</f>
        <v/>
      </c>
      <c r="AO118" s="32" t="str">
        <f>IFERROR(IF(VLOOKUP($D118,'Feb 2016'!$D$1:$Z$500,3,FALSE)=G118,"-","Wrong PO"),"new")</f>
        <v>-</v>
      </c>
      <c r="AP118" s="32" t="str">
        <f>IF(AK118="wrong PO",(VLOOKUP($D118,'Feb 2016'!$D$1:$Z$500,3,FALSE)),"")</f>
        <v/>
      </c>
      <c r="AQ118" s="29" t="str">
        <f>IFERROR(IF(VLOOKUP($D118,'Jan 2016'!$D$1:$Z$500,3,FALSE)=G118,"-","Wrong PO"),"new")</f>
        <v>-</v>
      </c>
      <c r="AR118" s="32" t="str">
        <f>IF(AQ118="wrong PO",(VLOOKUP($D118,'Jan 2016'!$D$1:$Z$500,3,FALSE)),"")</f>
        <v/>
      </c>
      <c r="AS118" s="29" t="str">
        <f>IFERROR(IF(VLOOKUP($D118,'Dec 2015'!$D$1:$Z$500,3,FALSE)=G118,"-","Wrong PO"),"new")</f>
        <v>-</v>
      </c>
      <c r="AT118" s="32" t="str">
        <f>IF(AS118="wrong PO",(VLOOKUP($D118,'Dec 2015'!$D$1:$Z$500,3,FALSE)),"")</f>
        <v/>
      </c>
      <c r="AU118" s="29" t="str">
        <f>IFERROR(IF(VLOOKUP($D118,'Nov 2015'!$D$1:$Z$500,3,FALSE)=G118,"-","Wrong PO"),"new")</f>
        <v>-</v>
      </c>
      <c r="AV118" s="32" t="str">
        <f>IF(AU118="wrong PO",(VLOOKUP($D118,'Nov 2015'!$D$1:$Z$500,3,FALSE)),"")</f>
        <v/>
      </c>
      <c r="AW118" s="29" t="str">
        <f>IFERROR(IF(VLOOKUP($D118,'Oct 2015'!$D$1:$Z$500,3,FALSE)=G118,"-","Wrong PO"),"new")</f>
        <v>-</v>
      </c>
      <c r="AX118" s="32" t="str">
        <f>IF(AW118="wrong PO",(VLOOKUP($D118,'Oct 2015'!$D$1:$Z$500,3,FALSE)),"")</f>
        <v/>
      </c>
      <c r="AY118" s="29" t="str">
        <f>IFERROR(IF(VLOOKUP($D118,'Sep 2015'!$D$1:$Z$500,3,FALSE)=G118,"-","Wrong PO"),"new")</f>
        <v>-</v>
      </c>
      <c r="AZ118" s="32" t="str">
        <f>IF(AY118="wrong PO",(VLOOKUP($D118,'Sep 2015'!$D$1:$Z$500,3,FALSE)),"")</f>
        <v/>
      </c>
    </row>
    <row r="119" spans="1:52">
      <c r="A119" s="2" t="s">
        <v>841</v>
      </c>
      <c r="B119" s="2" t="s">
        <v>510</v>
      </c>
      <c r="C119" s="2" t="s">
        <v>56</v>
      </c>
      <c r="D119" s="2" t="s">
        <v>217</v>
      </c>
      <c r="E119" s="2" t="s">
        <v>768</v>
      </c>
      <c r="F119" s="2">
        <v>42444</v>
      </c>
      <c r="G119" s="21" t="s">
        <v>135</v>
      </c>
      <c r="H119" s="11" t="s">
        <v>2067</v>
      </c>
      <c r="I119" s="2" t="s">
        <v>39</v>
      </c>
      <c r="J119" s="2" t="s">
        <v>769</v>
      </c>
      <c r="K119" s="2" t="s">
        <v>30</v>
      </c>
      <c r="L119" s="2" t="s">
        <v>31</v>
      </c>
      <c r="M119" s="2" t="s">
        <v>32</v>
      </c>
      <c r="N119" s="4">
        <v>5828</v>
      </c>
      <c r="O119" s="4">
        <v>7261</v>
      </c>
      <c r="P119" s="4">
        <v>1433</v>
      </c>
      <c r="Q119" s="5">
        <v>24.217700000000001</v>
      </c>
      <c r="R119" s="4">
        <v>0</v>
      </c>
      <c r="S119" s="4">
        <v>0</v>
      </c>
      <c r="T119" s="4">
        <v>0</v>
      </c>
      <c r="U119" s="5">
        <v>0</v>
      </c>
      <c r="V119" s="5">
        <v>0</v>
      </c>
      <c r="W119" s="14">
        <v>24.22</v>
      </c>
      <c r="X119" s="14">
        <v>0</v>
      </c>
      <c r="Y119" s="14">
        <v>24.22</v>
      </c>
      <c r="Z119" s="4">
        <v>24580</v>
      </c>
      <c r="AA119" s="49" t="str">
        <f>IFERROR(IF(VLOOKUP($D119,'Year-To-Date'!$E$1:$E$322,1,FALSE)=D119,"--","Find"),"Find")</f>
        <v>--</v>
      </c>
      <c r="AB119" s="49" t="str">
        <f>IFERROR(IFERROR(VLOOKUP($D119,'Asset Group  All Assets'!$B$1:$C$500,2,FALSE),(VLOOKUP($D119,'Missing-WSU-POs'!$B$1:$D$500,3,FALSE))),"?")</f>
        <v>P0770683</v>
      </c>
      <c r="AC119" s="31" t="str">
        <f t="shared" si="3"/>
        <v>P0770683</v>
      </c>
      <c r="AD119" s="31" t="str">
        <f t="shared" si="4"/>
        <v/>
      </c>
      <c r="AE119" s="29" t="str">
        <f>IFERROR(IF(VLOOKUP($D119,'Org July 2016 '!$D$1:$Z$500,3,FALSE)=G119,"-","Wrong PO"),"new")</f>
        <v>Wrong PO</v>
      </c>
      <c r="AF119" s="32">
        <f>IF(AE119="wrong PO",(VLOOKUP($D119,'Org July 2016 '!$D$1:$Z$500,3,FALSE)),"")</f>
        <v>0</v>
      </c>
      <c r="AG119" s="29" t="str">
        <f>IFERROR(IF(VLOOKUP($D119,'Org June 2016 '!$D$1:$Z$500,3,FALSE)=G119,"-","Wrong PO"),"new")</f>
        <v>Wrong PO</v>
      </c>
      <c r="AH119" s="32">
        <f>IF(AG119="wrong PO",(VLOOKUP($D119,'Org June 2016 '!$D$1:$Z$500,3,FALSE)),"")</f>
        <v>0</v>
      </c>
      <c r="AI119" s="29" t="str">
        <f>IFERROR(IF(VLOOKUP($D119,'May 2016'!D118:Z617,3,FALSE)=G119,"-","Wrong PO"),"new")</f>
        <v>new</v>
      </c>
      <c r="AJ119" s="32" t="str">
        <f>IF(AI119="wrong PO",(VLOOKUP($D119,'May 2016'!D118:Z617,3,FALSE)),"")</f>
        <v/>
      </c>
      <c r="AK119" s="29" t="str">
        <f>IFERROR(IF(VLOOKUP($D119,'Apr 2016'!$D$1:$Z$500,3,FALSE)=G119,"-","Wrong PO"),"new")</f>
        <v>new</v>
      </c>
      <c r="AL119" s="32" t="str">
        <f>IF(AK119="wrong PO",(VLOOKUP($D119,'Apr 2016'!$D$1:$Z$500,3,FALSE)),"")</f>
        <v/>
      </c>
      <c r="AM119" s="32" t="str">
        <f>IFERROR(IF(VLOOKUP($D119,'Mar 2016'!$D$1:$Z$500,3,FALSE)=G119,"-","Wrong PO"),"new")</f>
        <v>-</v>
      </c>
      <c r="AN119" s="32" t="str">
        <f>IF(AK119="wrong PO",(VLOOKUP($D119,'Mar 2016'!$D$1:$Z$500,3,FALSE)),"")</f>
        <v/>
      </c>
      <c r="AO119" s="32" t="str">
        <f>IFERROR(IF(VLOOKUP($D119,'Feb 2016'!$D$1:$Z$500,3,FALSE)=G119,"-","Wrong PO"),"new")</f>
        <v>new</v>
      </c>
      <c r="AP119" s="32" t="str">
        <f>IF(AK119="wrong PO",(VLOOKUP($D119,'Feb 2016'!$D$1:$Z$500,3,FALSE)),"")</f>
        <v/>
      </c>
      <c r="AQ119" s="29" t="str">
        <f>IFERROR(IF(VLOOKUP($D119,'Jan 2016'!$D$1:$Z$500,3,FALSE)=G119,"-","Wrong PO"),"new")</f>
        <v>new</v>
      </c>
      <c r="AR119" s="32" t="str">
        <f>IF(AQ119="wrong PO",(VLOOKUP($D119,'Jan 2016'!$D$1:$Z$500,3,FALSE)),"")</f>
        <v/>
      </c>
      <c r="AS119" s="29" t="str">
        <f>IFERROR(IF(VLOOKUP($D119,'Dec 2015'!$D$1:$Z$500,3,FALSE)=G119,"-","Wrong PO"),"new")</f>
        <v>new</v>
      </c>
      <c r="AT119" s="32" t="str">
        <f>IF(AS119="wrong PO",(VLOOKUP($D119,'Dec 2015'!$D$1:$Z$500,3,FALSE)),"")</f>
        <v/>
      </c>
      <c r="AU119" s="29" t="str">
        <f>IFERROR(IF(VLOOKUP($D119,'Nov 2015'!$D$1:$Z$500,3,FALSE)=G119,"-","Wrong PO"),"new")</f>
        <v>new</v>
      </c>
      <c r="AV119" s="32" t="str">
        <f>IF(AU119="wrong PO",(VLOOKUP($D119,'Nov 2015'!$D$1:$Z$500,3,FALSE)),"")</f>
        <v/>
      </c>
      <c r="AW119" s="29" t="str">
        <f>IFERROR(IF(VLOOKUP($D119,'Oct 2015'!$D$1:$Z$500,3,FALSE)=G119,"-","Wrong PO"),"new")</f>
        <v>new</v>
      </c>
      <c r="AX119" s="32" t="str">
        <f>IF(AW119="wrong PO",(VLOOKUP($D119,'Oct 2015'!$D$1:$Z$500,3,FALSE)),"")</f>
        <v/>
      </c>
      <c r="AY119" s="29" t="str">
        <f>IFERROR(IF(VLOOKUP($D119,'Sep 2015'!$D$1:$Z$500,3,FALSE)=G119,"-","Wrong PO"),"new")</f>
        <v>new</v>
      </c>
      <c r="AZ119" s="32" t="str">
        <f>IF(AY119="wrong PO",(VLOOKUP($D119,'Sep 2015'!$D$1:$Z$500,3,FALSE)),"")</f>
        <v/>
      </c>
    </row>
    <row r="120" spans="1:52">
      <c r="A120" s="2" t="s">
        <v>841</v>
      </c>
      <c r="B120" s="2" t="s">
        <v>510</v>
      </c>
      <c r="C120" s="2" t="s">
        <v>76</v>
      </c>
      <c r="D120" s="2" t="s">
        <v>334</v>
      </c>
      <c r="E120" s="2" t="s">
        <v>541</v>
      </c>
      <c r="F120" s="2">
        <v>42360</v>
      </c>
      <c r="G120" s="21" t="s">
        <v>135</v>
      </c>
      <c r="H120" s="11" t="s">
        <v>2067</v>
      </c>
      <c r="I120" s="2" t="s">
        <v>39</v>
      </c>
      <c r="J120" s="2" t="s">
        <v>542</v>
      </c>
      <c r="K120" s="2" t="s">
        <v>30</v>
      </c>
      <c r="L120" s="2" t="s">
        <v>31</v>
      </c>
      <c r="M120" s="2" t="s">
        <v>32</v>
      </c>
      <c r="N120" s="4">
        <v>825</v>
      </c>
      <c r="O120" s="4">
        <v>839</v>
      </c>
      <c r="P120" s="4">
        <v>14</v>
      </c>
      <c r="Q120" s="5">
        <v>0.2366</v>
      </c>
      <c r="R120" s="4">
        <v>1761</v>
      </c>
      <c r="S120" s="4">
        <v>1761</v>
      </c>
      <c r="T120" s="4">
        <v>0</v>
      </c>
      <c r="U120" s="5">
        <v>0</v>
      </c>
      <c r="V120" s="5">
        <v>0</v>
      </c>
      <c r="W120" s="14">
        <v>0.24</v>
      </c>
      <c r="X120" s="14">
        <v>0</v>
      </c>
      <c r="Y120" s="14">
        <v>0.24</v>
      </c>
      <c r="Z120" s="4">
        <v>24580</v>
      </c>
      <c r="AA120" s="49" t="str">
        <f>IFERROR(IF(VLOOKUP($D120,'Year-To-Date'!$E$1:$E$322,1,FALSE)=D120,"--","Find"),"Find")</f>
        <v>--</v>
      </c>
      <c r="AB120" s="49" t="str">
        <f>IFERROR(IFERROR(VLOOKUP($D120,'Asset Group  All Assets'!$B$1:$C$500,2,FALSE),(VLOOKUP($D120,'Missing-WSU-POs'!$B$1:$D$500,3,FALSE))),"?")</f>
        <v>P0770683</v>
      </c>
      <c r="AC120" s="31" t="str">
        <f t="shared" si="3"/>
        <v>P0770683</v>
      </c>
      <c r="AD120" s="31" t="str">
        <f t="shared" si="4"/>
        <v/>
      </c>
      <c r="AE120" s="29" t="str">
        <f>IFERROR(IF(VLOOKUP($D120,'Org July 2016 '!$D$1:$Z$500,3,FALSE)=G120,"-","Wrong PO"),"new")</f>
        <v>Wrong PO</v>
      </c>
      <c r="AF120" s="32">
        <f>IF(AE120="wrong PO",(VLOOKUP($D120,'Org July 2016 '!$D$1:$Z$500,3,FALSE)),"")</f>
        <v>0</v>
      </c>
      <c r="AG120" s="29" t="str">
        <f>IFERROR(IF(VLOOKUP($D120,'Org June 2016 '!$D$1:$Z$500,3,FALSE)=G120,"-","Wrong PO"),"new")</f>
        <v>Wrong PO</v>
      </c>
      <c r="AH120" s="32">
        <f>IF(AG120="wrong PO",(VLOOKUP($D120,'Org June 2016 '!$D$1:$Z$500,3,FALSE)),"")</f>
        <v>0</v>
      </c>
      <c r="AI120" s="29" t="str">
        <f>IFERROR(IF(VLOOKUP($D120,'May 2016'!D119:Z618,3,FALSE)=G120,"-","Wrong PO"),"new")</f>
        <v>new</v>
      </c>
      <c r="AJ120" s="32" t="str">
        <f>IF(AI120="wrong PO",(VLOOKUP($D120,'May 2016'!D119:Z618,3,FALSE)),"")</f>
        <v/>
      </c>
      <c r="AK120" s="29" t="str">
        <f>IFERROR(IF(VLOOKUP($D120,'Apr 2016'!$D$1:$Z$500,3,FALSE)=G120,"-","Wrong PO"),"new")</f>
        <v>-</v>
      </c>
      <c r="AL120" s="32" t="str">
        <f>IF(AK120="wrong PO",(VLOOKUP($D120,'Apr 2016'!$D$1:$Z$500,3,FALSE)),"")</f>
        <v/>
      </c>
      <c r="AM120" s="32" t="str">
        <f>IFERROR(IF(VLOOKUP($D120,'Mar 2016'!$D$1:$Z$500,3,FALSE)=G120,"-","Wrong PO"),"new")</f>
        <v>-</v>
      </c>
      <c r="AN120" s="32" t="str">
        <f>IF(AK120="wrong PO",(VLOOKUP($D120,'Mar 2016'!$D$1:$Z$500,3,FALSE)),"")</f>
        <v/>
      </c>
      <c r="AO120" s="32" t="str">
        <f>IFERROR(IF(VLOOKUP($D120,'Feb 2016'!$D$1:$Z$500,3,FALSE)=G120,"-","Wrong PO"),"new")</f>
        <v>-</v>
      </c>
      <c r="AP120" s="32" t="str">
        <f>IF(AK120="wrong PO",(VLOOKUP($D120,'Feb 2016'!$D$1:$Z$500,3,FALSE)),"")</f>
        <v/>
      </c>
      <c r="AQ120" s="29" t="str">
        <f>IFERROR(IF(VLOOKUP($D120,'Jan 2016'!$D$1:$Z$500,3,FALSE)=G120,"-","Wrong PO"),"new")</f>
        <v>-</v>
      </c>
      <c r="AR120" s="32" t="str">
        <f>IF(AQ120="wrong PO",(VLOOKUP($D120,'Jan 2016'!$D$1:$Z$500,3,FALSE)),"")</f>
        <v/>
      </c>
      <c r="AS120" s="29" t="str">
        <f>IFERROR(IF(VLOOKUP($D120,'Dec 2015'!$D$1:$Z$500,3,FALSE)=G120,"-","Wrong PO"),"new")</f>
        <v>new</v>
      </c>
      <c r="AT120" s="32" t="str">
        <f>IF(AS120="wrong PO",(VLOOKUP($D120,'Dec 2015'!$D$1:$Z$500,3,FALSE)),"")</f>
        <v/>
      </c>
      <c r="AU120" s="29" t="str">
        <f>IFERROR(IF(VLOOKUP($D120,'Nov 2015'!$D$1:$Z$500,3,FALSE)=G120,"-","Wrong PO"),"new")</f>
        <v>new</v>
      </c>
      <c r="AV120" s="32" t="str">
        <f>IF(AU120="wrong PO",(VLOOKUP($D120,'Nov 2015'!$D$1:$Z$500,3,FALSE)),"")</f>
        <v/>
      </c>
      <c r="AW120" s="29" t="str">
        <f>IFERROR(IF(VLOOKUP($D120,'Oct 2015'!$D$1:$Z$500,3,FALSE)=G120,"-","Wrong PO"),"new")</f>
        <v>new</v>
      </c>
      <c r="AX120" s="32" t="str">
        <f>IF(AW120="wrong PO",(VLOOKUP($D120,'Oct 2015'!$D$1:$Z$500,3,FALSE)),"")</f>
        <v/>
      </c>
      <c r="AY120" s="29" t="str">
        <f>IFERROR(IF(VLOOKUP($D120,'Sep 2015'!$D$1:$Z$500,3,FALSE)=G120,"-","Wrong PO"),"new")</f>
        <v>new</v>
      </c>
      <c r="AZ120" s="32" t="str">
        <f>IF(AY120="wrong PO",(VLOOKUP($D120,'Sep 2015'!$D$1:$Z$500,3,FALSE)),"")</f>
        <v/>
      </c>
    </row>
    <row r="121" spans="1:52">
      <c r="A121" s="2" t="s">
        <v>841</v>
      </c>
      <c r="B121" s="2" t="s">
        <v>510</v>
      </c>
      <c r="C121" s="2" t="s">
        <v>76</v>
      </c>
      <c r="D121" s="2" t="s">
        <v>342</v>
      </c>
      <c r="E121" s="2" t="s">
        <v>543</v>
      </c>
      <c r="F121" s="2">
        <v>42382</v>
      </c>
      <c r="G121" s="21" t="s">
        <v>343</v>
      </c>
      <c r="H121" s="11" t="s">
        <v>2066</v>
      </c>
      <c r="I121" s="2" t="s">
        <v>39</v>
      </c>
      <c r="J121" s="2" t="s">
        <v>544</v>
      </c>
      <c r="K121" s="2" t="s">
        <v>30</v>
      </c>
      <c r="L121" s="2" t="s">
        <v>31</v>
      </c>
      <c r="M121" s="2" t="s">
        <v>32</v>
      </c>
      <c r="N121" s="4">
        <v>24894</v>
      </c>
      <c r="O121" s="4">
        <v>27335</v>
      </c>
      <c r="P121" s="4">
        <v>2441</v>
      </c>
      <c r="Q121" s="5">
        <v>41.252899999999997</v>
      </c>
      <c r="R121" s="4">
        <v>15838</v>
      </c>
      <c r="S121" s="4">
        <v>17137</v>
      </c>
      <c r="T121" s="4">
        <v>1299</v>
      </c>
      <c r="U121" s="5">
        <v>77.680199999999999</v>
      </c>
      <c r="V121" s="5">
        <v>0</v>
      </c>
      <c r="W121" s="14">
        <v>118.93</v>
      </c>
      <c r="X121" s="14">
        <v>0</v>
      </c>
      <c r="Y121" s="14">
        <v>118.93</v>
      </c>
      <c r="Z121" s="4">
        <v>24580</v>
      </c>
      <c r="AA121" s="49" t="str">
        <f>IFERROR(IF(VLOOKUP($D121,'Year-To-Date'!$E$1:$E$322,1,FALSE)=D121,"--","Find"),"Find")</f>
        <v>--</v>
      </c>
      <c r="AB121" s="49" t="str">
        <f>IFERROR(IFERROR(VLOOKUP($D121,'Asset Group  All Assets'!$B$1:$C$500,2,FALSE),(VLOOKUP($D121,'Missing-WSU-POs'!$B$1:$D$500,3,FALSE))),"?")</f>
        <v>P0771212</v>
      </c>
      <c r="AC121" s="31" t="str">
        <f t="shared" si="3"/>
        <v>P0771212</v>
      </c>
      <c r="AD121" s="31" t="str">
        <f t="shared" si="4"/>
        <v/>
      </c>
      <c r="AE121" s="29" t="str">
        <f>IFERROR(IF(VLOOKUP($D121,'Org July 2016 '!$D$1:$Z$500,3,FALSE)=G121,"-","Wrong PO"),"new")</f>
        <v>Wrong PO</v>
      </c>
      <c r="AF121" s="32">
        <f>IF(AE121="wrong PO",(VLOOKUP($D121,'Org July 2016 '!$D$1:$Z$500,3,FALSE)),"")</f>
        <v>0</v>
      </c>
      <c r="AG121" s="29" t="str">
        <f>IFERROR(IF(VLOOKUP($D121,'Org June 2016 '!$D$1:$Z$500,3,FALSE)=G121,"-","Wrong PO"),"new")</f>
        <v>Wrong PO</v>
      </c>
      <c r="AH121" s="32">
        <f>IF(AG121="wrong PO",(VLOOKUP($D121,'Org June 2016 '!$D$1:$Z$500,3,FALSE)),"")</f>
        <v>0</v>
      </c>
      <c r="AI121" s="29" t="str">
        <f>IFERROR(IF(VLOOKUP($D121,'May 2016'!D120:Z619,3,FALSE)=G121,"-","Wrong PO"),"new")</f>
        <v>new</v>
      </c>
      <c r="AJ121" s="32" t="str">
        <f>IF(AI121="wrong PO",(VLOOKUP($D121,'May 2016'!D120:Z619,3,FALSE)),"")</f>
        <v/>
      </c>
      <c r="AK121" s="29" t="str">
        <f>IFERROR(IF(VLOOKUP($D121,'Apr 2016'!$D$1:$Z$500,3,FALSE)=G121,"-","Wrong PO"),"new")</f>
        <v>-</v>
      </c>
      <c r="AL121" s="32" t="str">
        <f>IF(AK121="wrong PO",(VLOOKUP($D121,'Apr 2016'!$D$1:$Z$500,3,FALSE)),"")</f>
        <v/>
      </c>
      <c r="AM121" s="32" t="str">
        <f>IFERROR(IF(VLOOKUP($D121,'Mar 2016'!$D$1:$Z$500,3,FALSE)=G121,"-","Wrong PO"),"new")</f>
        <v>-</v>
      </c>
      <c r="AN121" s="32" t="str">
        <f>IF(AK121="wrong PO",(VLOOKUP($D121,'Mar 2016'!$D$1:$Z$500,3,FALSE)),"")</f>
        <v/>
      </c>
      <c r="AO121" s="32" t="str">
        <f>IFERROR(IF(VLOOKUP($D121,'Feb 2016'!$D$1:$Z$500,3,FALSE)=G121,"-","Wrong PO"),"new")</f>
        <v>-</v>
      </c>
      <c r="AP121" s="32" t="str">
        <f>IF(AK121="wrong PO",(VLOOKUP($D121,'Feb 2016'!$D$1:$Z$500,3,FALSE)),"")</f>
        <v/>
      </c>
      <c r="AQ121" s="29" t="str">
        <f>IFERROR(IF(VLOOKUP($D121,'Jan 2016'!$D$1:$Z$500,3,FALSE)=G121,"-","Wrong PO"),"new")</f>
        <v>-</v>
      </c>
      <c r="AR121" s="32" t="str">
        <f>IF(AQ121="wrong PO",(VLOOKUP($D121,'Jan 2016'!$D$1:$Z$500,3,FALSE)),"")</f>
        <v/>
      </c>
      <c r="AS121" s="29" t="str">
        <f>IFERROR(IF(VLOOKUP($D121,'Dec 2015'!$D$1:$Z$500,3,FALSE)=G121,"-","Wrong PO"),"new")</f>
        <v>new</v>
      </c>
      <c r="AT121" s="32" t="str">
        <f>IF(AS121="wrong PO",(VLOOKUP($D121,'Dec 2015'!$D$1:$Z$500,3,FALSE)),"")</f>
        <v/>
      </c>
      <c r="AU121" s="29" t="str">
        <f>IFERROR(IF(VLOOKUP($D121,'Nov 2015'!$D$1:$Z$500,3,FALSE)=G121,"-","Wrong PO"),"new")</f>
        <v>new</v>
      </c>
      <c r="AV121" s="32" t="str">
        <f>IF(AU121="wrong PO",(VLOOKUP($D121,'Nov 2015'!$D$1:$Z$500,3,FALSE)),"")</f>
        <v/>
      </c>
      <c r="AW121" s="29" t="str">
        <f>IFERROR(IF(VLOOKUP($D121,'Oct 2015'!$D$1:$Z$500,3,FALSE)=G121,"-","Wrong PO"),"new")</f>
        <v>new</v>
      </c>
      <c r="AX121" s="32" t="str">
        <f>IF(AW121="wrong PO",(VLOOKUP($D121,'Oct 2015'!$D$1:$Z$500,3,FALSE)),"")</f>
        <v/>
      </c>
      <c r="AY121" s="29" t="str">
        <f>IFERROR(IF(VLOOKUP($D121,'Sep 2015'!$D$1:$Z$500,3,FALSE)=G121,"-","Wrong PO"),"new")</f>
        <v>new</v>
      </c>
      <c r="AZ121" s="32" t="str">
        <f>IF(AY121="wrong PO",(VLOOKUP($D121,'Sep 2015'!$D$1:$Z$500,3,FALSE)),"")</f>
        <v/>
      </c>
    </row>
    <row r="122" spans="1:52">
      <c r="A122" s="2" t="s">
        <v>841</v>
      </c>
      <c r="B122" s="2" t="s">
        <v>510</v>
      </c>
      <c r="C122" s="2" t="s">
        <v>76</v>
      </c>
      <c r="D122" s="2" t="s">
        <v>314</v>
      </c>
      <c r="E122" s="2" t="s">
        <v>474</v>
      </c>
      <c r="F122" s="2">
        <v>42326</v>
      </c>
      <c r="G122" s="21" t="s">
        <v>315</v>
      </c>
      <c r="H122" s="11" t="s">
        <v>2065</v>
      </c>
      <c r="I122" s="2" t="s">
        <v>39</v>
      </c>
      <c r="J122" s="2" t="s">
        <v>544</v>
      </c>
      <c r="K122" s="2" t="s">
        <v>30</v>
      </c>
      <c r="L122" s="2" t="s">
        <v>31</v>
      </c>
      <c r="M122" s="2" t="s">
        <v>382</v>
      </c>
      <c r="N122" s="4">
        <v>43127</v>
      </c>
      <c r="O122" s="4">
        <v>46546</v>
      </c>
      <c r="P122" s="4">
        <v>3419</v>
      </c>
      <c r="Q122" s="5">
        <v>57.781100000000002</v>
      </c>
      <c r="R122" s="4">
        <v>26202</v>
      </c>
      <c r="S122" s="4">
        <v>28881</v>
      </c>
      <c r="T122" s="4">
        <v>2679</v>
      </c>
      <c r="U122" s="5">
        <v>160.20419999999999</v>
      </c>
      <c r="V122" s="5">
        <v>0</v>
      </c>
      <c r="W122" s="14">
        <v>217.98</v>
      </c>
      <c r="X122" s="14">
        <v>0</v>
      </c>
      <c r="Y122" s="14">
        <v>217.98</v>
      </c>
      <c r="Z122" s="4">
        <v>24580</v>
      </c>
      <c r="AA122" s="49" t="str">
        <f>IFERROR(IF(VLOOKUP($D122,'Year-To-Date'!$E$1:$E$322,1,FALSE)=D122,"--","Find"),"Find")</f>
        <v>--</v>
      </c>
      <c r="AB122" s="49" t="str">
        <f>IFERROR(IFERROR(VLOOKUP($D122,'Asset Group  All Assets'!$B$1:$C$500,2,FALSE),(VLOOKUP($D122,'Missing-WSU-POs'!$B$1:$D$500,3,FALSE))),"?")</f>
        <v>P0771216</v>
      </c>
      <c r="AC122" s="31" t="str">
        <f t="shared" si="3"/>
        <v>P0771216</v>
      </c>
      <c r="AD122" s="31" t="str">
        <f t="shared" si="4"/>
        <v/>
      </c>
      <c r="AE122" s="29" t="str">
        <f>IFERROR(IF(VLOOKUP($D122,'Org July 2016 '!$D$1:$Z$500,3,FALSE)=G122,"-","Wrong PO"),"new")</f>
        <v>Wrong PO</v>
      </c>
      <c r="AF122" s="32">
        <f>IF(AE122="wrong PO",(VLOOKUP($D122,'Org July 2016 '!$D$1:$Z$500,3,FALSE)),"")</f>
        <v>0</v>
      </c>
      <c r="AG122" s="29" t="str">
        <f>IFERROR(IF(VLOOKUP($D122,'Org June 2016 '!$D$1:$Z$500,3,FALSE)=G122,"-","Wrong PO"),"new")</f>
        <v>Wrong PO</v>
      </c>
      <c r="AH122" s="32">
        <f>IF(AG122="wrong PO",(VLOOKUP($D122,'Org June 2016 '!$D$1:$Z$500,3,FALSE)),"")</f>
        <v>0</v>
      </c>
      <c r="AI122" s="29" t="str">
        <f>IFERROR(IF(VLOOKUP($D122,'May 2016'!D121:Z620,3,FALSE)=G122,"-","Wrong PO"),"new")</f>
        <v>new</v>
      </c>
      <c r="AJ122" s="32" t="str">
        <f>IF(AI122="wrong PO",(VLOOKUP($D122,'May 2016'!D121:Z620,3,FALSE)),"")</f>
        <v/>
      </c>
      <c r="AK122" s="29" t="str">
        <f>IFERROR(IF(VLOOKUP($D122,'Apr 2016'!$D$1:$Z$500,3,FALSE)=G122,"-","Wrong PO"),"new")</f>
        <v>-</v>
      </c>
      <c r="AL122" s="32" t="str">
        <f>IF(AK122="wrong PO",(VLOOKUP($D122,'Apr 2016'!$D$1:$Z$500,3,FALSE)),"")</f>
        <v/>
      </c>
      <c r="AM122" s="32" t="str">
        <f>IFERROR(IF(VLOOKUP($D122,'Mar 2016'!$D$1:$Z$500,3,FALSE)=G122,"-","Wrong PO"),"new")</f>
        <v>-</v>
      </c>
      <c r="AN122" s="32" t="str">
        <f>IF(AK122="wrong PO",(VLOOKUP($D122,'Mar 2016'!$D$1:$Z$500,3,FALSE)),"")</f>
        <v/>
      </c>
      <c r="AO122" s="32" t="str">
        <f>IFERROR(IF(VLOOKUP($D122,'Feb 2016'!$D$1:$Z$500,3,FALSE)=G122,"-","Wrong PO"),"new")</f>
        <v>-</v>
      </c>
      <c r="AP122" s="32" t="str">
        <f>IF(AK122="wrong PO",(VLOOKUP($D122,'Feb 2016'!$D$1:$Z$500,3,FALSE)),"")</f>
        <v/>
      </c>
      <c r="AQ122" s="29" t="str">
        <f>IFERROR(IF(VLOOKUP($D122,'Jan 2016'!$D$1:$Z$500,3,FALSE)=G122,"-","Wrong PO"),"new")</f>
        <v>-</v>
      </c>
      <c r="AR122" s="32" t="str">
        <f>IF(AQ122="wrong PO",(VLOOKUP($D122,'Jan 2016'!$D$1:$Z$500,3,FALSE)),"")</f>
        <v/>
      </c>
      <c r="AS122" s="29" t="str">
        <f>IFERROR(IF(VLOOKUP($D122,'Dec 2015'!$D$1:$Z$500,3,FALSE)=G122,"-","Wrong PO"),"new")</f>
        <v>-</v>
      </c>
      <c r="AT122" s="32" t="str">
        <f>IF(AS122="wrong PO",(VLOOKUP($D122,'Dec 2015'!$D$1:$Z$500,3,FALSE)),"")</f>
        <v/>
      </c>
      <c r="AU122" s="29" t="str">
        <f>IFERROR(IF(VLOOKUP($D122,'Nov 2015'!$D$1:$Z$500,3,FALSE)=G122,"-","Wrong PO"),"new")</f>
        <v>-</v>
      </c>
      <c r="AV122" s="32" t="str">
        <f>IF(AU122="wrong PO",(VLOOKUP($D122,'Nov 2015'!$D$1:$Z$500,3,FALSE)),"")</f>
        <v/>
      </c>
      <c r="AW122" s="29" t="str">
        <f>IFERROR(IF(VLOOKUP($D122,'Oct 2015'!$D$1:$Z$500,3,FALSE)=G122,"-","Wrong PO"),"new")</f>
        <v>new</v>
      </c>
      <c r="AX122" s="32" t="str">
        <f>IF(AW122="wrong PO",(VLOOKUP($D122,'Oct 2015'!$D$1:$Z$500,3,FALSE)),"")</f>
        <v/>
      </c>
      <c r="AY122" s="29" t="str">
        <f>IFERROR(IF(VLOOKUP($D122,'Sep 2015'!$D$1:$Z$500,3,FALSE)=G122,"-","Wrong PO"),"new")</f>
        <v>new</v>
      </c>
      <c r="AZ122" s="32" t="str">
        <f>IF(AY122="wrong PO",(VLOOKUP($D122,'Sep 2015'!$D$1:$Z$500,3,FALSE)),"")</f>
        <v/>
      </c>
    </row>
    <row r="123" spans="1:52">
      <c r="A123" s="2" t="s">
        <v>841</v>
      </c>
      <c r="B123" s="2" t="s">
        <v>510</v>
      </c>
      <c r="C123" s="2" t="s">
        <v>76</v>
      </c>
      <c r="D123" s="2" t="s">
        <v>287</v>
      </c>
      <c r="E123" s="2" t="s">
        <v>474</v>
      </c>
      <c r="F123" s="2">
        <v>42487</v>
      </c>
      <c r="G123" s="21" t="s">
        <v>288</v>
      </c>
      <c r="H123" s="11" t="s">
        <v>2064</v>
      </c>
      <c r="I123" s="2" t="s">
        <v>685</v>
      </c>
      <c r="J123" s="2" t="s">
        <v>544</v>
      </c>
      <c r="K123" s="2" t="s">
        <v>30</v>
      </c>
      <c r="L123" s="2" t="s">
        <v>31</v>
      </c>
      <c r="M123" s="2" t="s">
        <v>32</v>
      </c>
      <c r="N123" s="4">
        <v>2845</v>
      </c>
      <c r="O123" s="4">
        <v>4697</v>
      </c>
      <c r="P123" s="4">
        <v>1852</v>
      </c>
      <c r="Q123" s="5">
        <v>31.2988</v>
      </c>
      <c r="R123" s="4">
        <v>2839</v>
      </c>
      <c r="S123" s="4">
        <v>3884</v>
      </c>
      <c r="T123" s="4">
        <v>1045</v>
      </c>
      <c r="U123" s="5">
        <v>62.491</v>
      </c>
      <c r="V123" s="5">
        <v>0</v>
      </c>
      <c r="W123" s="14">
        <v>93.79</v>
      </c>
      <c r="X123" s="14">
        <v>0</v>
      </c>
      <c r="Y123" s="14">
        <v>93.79</v>
      </c>
      <c r="Z123" s="4">
        <v>24580</v>
      </c>
      <c r="AA123" s="49" t="str">
        <f>IFERROR(IF(VLOOKUP($D123,'Year-To-Date'!$E$1:$E$322,1,FALSE)=D123,"--","Find"),"Find")</f>
        <v>--</v>
      </c>
      <c r="AB123" s="49" t="str">
        <f>IFERROR(IFERROR(VLOOKUP($D123,'Asset Group  All Assets'!$B$1:$C$500,2,FALSE),(VLOOKUP($D123,'Missing-WSU-POs'!$B$1:$D$500,3,FALSE))),"?")</f>
        <v>P0771218</v>
      </c>
      <c r="AC123" s="31" t="str">
        <f t="shared" si="3"/>
        <v>P0771218</v>
      </c>
      <c r="AD123" s="31" t="str">
        <f t="shared" si="4"/>
        <v/>
      </c>
      <c r="AE123" s="29" t="str">
        <f>IFERROR(IF(VLOOKUP($D123,'Org July 2016 '!$D$1:$Z$500,3,FALSE)=G123,"-","Wrong PO"),"new")</f>
        <v>Wrong PO</v>
      </c>
      <c r="AF123" s="32">
        <f>IF(AE123="wrong PO",(VLOOKUP($D123,'Org July 2016 '!$D$1:$Z$500,3,FALSE)),"")</f>
        <v>0</v>
      </c>
      <c r="AG123" s="29" t="str">
        <f>IFERROR(IF(VLOOKUP($D123,'Org June 2016 '!$D$1:$Z$500,3,FALSE)=G123,"-","Wrong PO"),"new")</f>
        <v>Wrong PO</v>
      </c>
      <c r="AH123" s="32">
        <f>IF(AG123="wrong PO",(VLOOKUP($D123,'Org June 2016 '!$D$1:$Z$500,3,FALSE)),"")</f>
        <v>0</v>
      </c>
      <c r="AI123" s="29" t="str">
        <f>IFERROR(IF(VLOOKUP($D123,'May 2016'!D122:Z621,3,FALSE)=G123,"-","Wrong PO"),"new")</f>
        <v>new</v>
      </c>
      <c r="AJ123" s="32" t="str">
        <f>IF(AI123="wrong PO",(VLOOKUP($D123,'May 2016'!D122:Z621,3,FALSE)),"")</f>
        <v/>
      </c>
      <c r="AK123" s="29" t="str">
        <f>IFERROR(IF(VLOOKUP($D123,'Apr 2016'!$D$1:$Z$500,3,FALSE)=G123,"-","Wrong PO"),"new")</f>
        <v>new</v>
      </c>
      <c r="AL123" s="32" t="str">
        <f>IF(AK123="wrong PO",(VLOOKUP($D123,'Apr 2016'!$D$1:$Z$500,3,FALSE)),"")</f>
        <v/>
      </c>
      <c r="AM123" s="32" t="str">
        <f>IFERROR(IF(VLOOKUP($D123,'Mar 2016'!$D$1:$Z$500,3,FALSE)=G123,"-","Wrong PO"),"new")</f>
        <v>new</v>
      </c>
      <c r="AN123" s="32" t="str">
        <f>IF(AK123="wrong PO",(VLOOKUP($D123,'Mar 2016'!$D$1:$Z$500,3,FALSE)),"")</f>
        <v/>
      </c>
      <c r="AO123" s="32" t="str">
        <f>IFERROR(IF(VLOOKUP($D123,'Feb 2016'!$D$1:$Z$500,3,FALSE)=G123,"-","Wrong PO"),"new")</f>
        <v>new</v>
      </c>
      <c r="AP123" s="32" t="str">
        <f>IF(AK123="wrong PO",(VLOOKUP($D123,'Feb 2016'!$D$1:$Z$500,3,FALSE)),"")</f>
        <v/>
      </c>
      <c r="AQ123" s="29" t="str">
        <f>IFERROR(IF(VLOOKUP($D123,'Jan 2016'!$D$1:$Z$500,3,FALSE)=G123,"-","Wrong PO"),"new")</f>
        <v>new</v>
      </c>
      <c r="AR123" s="32" t="str">
        <f>IF(AQ123="wrong PO",(VLOOKUP($D123,'Jan 2016'!$D$1:$Z$500,3,FALSE)),"")</f>
        <v/>
      </c>
      <c r="AS123" s="29" t="str">
        <f>IFERROR(IF(VLOOKUP($D123,'Dec 2015'!$D$1:$Z$500,3,FALSE)=G123,"-","Wrong PO"),"new")</f>
        <v>new</v>
      </c>
      <c r="AT123" s="32" t="str">
        <f>IF(AS123="wrong PO",(VLOOKUP($D123,'Dec 2015'!$D$1:$Z$500,3,FALSE)),"")</f>
        <v/>
      </c>
      <c r="AU123" s="29" t="str">
        <f>IFERROR(IF(VLOOKUP($D123,'Nov 2015'!$D$1:$Z$500,3,FALSE)=G123,"-","Wrong PO"),"new")</f>
        <v>new</v>
      </c>
      <c r="AV123" s="32" t="str">
        <f>IF(AU123="wrong PO",(VLOOKUP($D123,'Nov 2015'!$D$1:$Z$500,3,FALSE)),"")</f>
        <v/>
      </c>
      <c r="AW123" s="29" t="str">
        <f>IFERROR(IF(VLOOKUP($D123,'Oct 2015'!$D$1:$Z$500,3,FALSE)=G123,"-","Wrong PO"),"new")</f>
        <v>new</v>
      </c>
      <c r="AX123" s="32" t="str">
        <f>IF(AW123="wrong PO",(VLOOKUP($D123,'Oct 2015'!$D$1:$Z$500,3,FALSE)),"")</f>
        <v/>
      </c>
      <c r="AY123" s="29" t="str">
        <f>IFERROR(IF(VLOOKUP($D123,'Sep 2015'!$D$1:$Z$500,3,FALSE)=G123,"-","Wrong PO"),"new")</f>
        <v>new</v>
      </c>
      <c r="AZ123" s="32" t="str">
        <f>IF(AY123="wrong PO",(VLOOKUP($D123,'Sep 2015'!$D$1:$Z$500,3,FALSE)),"")</f>
        <v/>
      </c>
    </row>
    <row r="124" spans="1:52">
      <c r="A124" s="2" t="s">
        <v>841</v>
      </c>
      <c r="B124" s="2" t="s">
        <v>510</v>
      </c>
      <c r="C124" s="2" t="s">
        <v>638</v>
      </c>
      <c r="D124" s="2" t="s">
        <v>278</v>
      </c>
      <c r="E124" s="2" t="s">
        <v>27</v>
      </c>
      <c r="F124" s="2">
        <v>42410</v>
      </c>
      <c r="G124" s="21" t="s">
        <v>228</v>
      </c>
      <c r="H124" s="11" t="s">
        <v>2063</v>
      </c>
      <c r="I124" s="2" t="s">
        <v>94</v>
      </c>
      <c r="J124" s="2" t="s">
        <v>577</v>
      </c>
      <c r="K124" s="2" t="s">
        <v>394</v>
      </c>
      <c r="L124" s="2" t="s">
        <v>31</v>
      </c>
      <c r="M124" s="2" t="s">
        <v>382</v>
      </c>
      <c r="N124" s="4">
        <v>119026</v>
      </c>
      <c r="O124" s="4">
        <v>119191</v>
      </c>
      <c r="P124" s="4">
        <v>165</v>
      </c>
      <c r="Q124" s="5">
        <v>4.5374999999999996</v>
      </c>
      <c r="R124" s="4">
        <v>0</v>
      </c>
      <c r="S124" s="4">
        <v>0</v>
      </c>
      <c r="T124" s="4">
        <v>0</v>
      </c>
      <c r="U124" s="5">
        <v>0</v>
      </c>
      <c r="V124" s="5">
        <v>0</v>
      </c>
      <c r="W124" s="14">
        <v>4.54</v>
      </c>
      <c r="X124" s="14">
        <v>0</v>
      </c>
      <c r="Y124" s="14">
        <v>4.54</v>
      </c>
      <c r="Z124" s="4">
        <v>24580</v>
      </c>
      <c r="AA124" s="49" t="str">
        <f>IFERROR(IF(VLOOKUP($D124,'Year-To-Date'!$E$1:$E$322,1,FALSE)=D124,"--","Find"),"Find")</f>
        <v>--</v>
      </c>
      <c r="AB124" s="49" t="str">
        <f>IFERROR(IFERROR(VLOOKUP($D124,'Asset Group  All Assets'!$B$1:$C$500,2,FALSE),(VLOOKUP($D124,'Missing-WSU-POs'!$B$1:$D$500,3,FALSE))),"?")</f>
        <v>P0771291</v>
      </c>
      <c r="AC124" s="31" t="str">
        <f t="shared" si="3"/>
        <v>P0771291</v>
      </c>
      <c r="AD124" s="31" t="str">
        <f t="shared" si="4"/>
        <v/>
      </c>
      <c r="AE124" s="29" t="str">
        <f>IFERROR(IF(VLOOKUP($D124,'Org July 2016 '!$D$1:$Z$500,3,FALSE)=G124,"-","Wrong PO"),"new")</f>
        <v>Wrong PO</v>
      </c>
      <c r="AF124" s="32">
        <f>IF(AE124="wrong PO",(VLOOKUP($D124,'Org July 2016 '!$D$1:$Z$500,3,FALSE)),"")</f>
        <v>0</v>
      </c>
      <c r="AG124" s="29" t="str">
        <f>IFERROR(IF(VLOOKUP($D124,'Org June 2016 '!$D$1:$Z$500,3,FALSE)=G124,"-","Wrong PO"),"new")</f>
        <v>Wrong PO</v>
      </c>
      <c r="AH124" s="32">
        <f>IF(AG124="wrong PO",(VLOOKUP($D124,'Org June 2016 '!$D$1:$Z$500,3,FALSE)),"")</f>
        <v>0</v>
      </c>
      <c r="AI124" s="29" t="str">
        <f>IFERROR(IF(VLOOKUP($D124,'May 2016'!D123:Z622,3,FALSE)=G124,"-","Wrong PO"),"new")</f>
        <v>new</v>
      </c>
      <c r="AJ124" s="32" t="str">
        <f>IF(AI124="wrong PO",(VLOOKUP($D124,'May 2016'!D123:Z622,3,FALSE)),"")</f>
        <v/>
      </c>
      <c r="AK124" s="29" t="str">
        <f>IFERROR(IF(VLOOKUP($D124,'Apr 2016'!$D$1:$Z$500,3,FALSE)=G124,"-","Wrong PO"),"new")</f>
        <v>-</v>
      </c>
      <c r="AL124" s="32" t="str">
        <f>IF(AK124="wrong PO",(VLOOKUP($D124,'Apr 2016'!$D$1:$Z$500,3,FALSE)),"")</f>
        <v/>
      </c>
      <c r="AM124" s="32" t="str">
        <f>IFERROR(IF(VLOOKUP($D124,'Mar 2016'!$D$1:$Z$500,3,FALSE)=G124,"-","Wrong PO"),"new")</f>
        <v>-</v>
      </c>
      <c r="AN124" s="32" t="str">
        <f>IF(AK124="wrong PO",(VLOOKUP($D124,'Mar 2016'!$D$1:$Z$500,3,FALSE)),"")</f>
        <v/>
      </c>
      <c r="AO124" s="32" t="str">
        <f>IFERROR(IF(VLOOKUP($D124,'Feb 2016'!$D$1:$Z$500,3,FALSE)=G124,"-","Wrong PO"),"new")</f>
        <v>-</v>
      </c>
      <c r="AP124" s="32" t="str">
        <f>IF(AK124="wrong PO",(VLOOKUP($D124,'Feb 2016'!$D$1:$Z$500,3,FALSE)),"")</f>
        <v/>
      </c>
      <c r="AQ124" s="29" t="str">
        <f>IFERROR(IF(VLOOKUP($D124,'Jan 2016'!$D$1:$Z$500,3,FALSE)=G124,"-","Wrong PO"),"new")</f>
        <v>new</v>
      </c>
      <c r="AR124" s="32" t="str">
        <f>IF(AQ124="wrong PO",(VLOOKUP($D124,'Jan 2016'!$D$1:$Z$500,3,FALSE)),"")</f>
        <v/>
      </c>
      <c r="AS124" s="29" t="str">
        <f>IFERROR(IF(VLOOKUP($D124,'Dec 2015'!$D$1:$Z$500,3,FALSE)=G124,"-","Wrong PO"),"new")</f>
        <v>new</v>
      </c>
      <c r="AT124" s="32" t="str">
        <f>IF(AS124="wrong PO",(VLOOKUP($D124,'Dec 2015'!$D$1:$Z$500,3,FALSE)),"")</f>
        <v/>
      </c>
      <c r="AU124" s="29" t="str">
        <f>IFERROR(IF(VLOOKUP($D124,'Nov 2015'!$D$1:$Z$500,3,FALSE)=G124,"-","Wrong PO"),"new")</f>
        <v>new</v>
      </c>
      <c r="AV124" s="32" t="str">
        <f>IF(AU124="wrong PO",(VLOOKUP($D124,'Nov 2015'!$D$1:$Z$500,3,FALSE)),"")</f>
        <v/>
      </c>
      <c r="AW124" s="29" t="str">
        <f>IFERROR(IF(VLOOKUP($D124,'Oct 2015'!$D$1:$Z$500,3,FALSE)=G124,"-","Wrong PO"),"new")</f>
        <v>new</v>
      </c>
      <c r="AX124" s="32" t="str">
        <f>IF(AW124="wrong PO",(VLOOKUP($D124,'Oct 2015'!$D$1:$Z$500,3,FALSE)),"")</f>
        <v/>
      </c>
      <c r="AY124" s="29" t="str">
        <f>IFERROR(IF(VLOOKUP($D124,'Sep 2015'!$D$1:$Z$500,3,FALSE)=G124,"-","Wrong PO"),"new")</f>
        <v>new</v>
      </c>
      <c r="AZ124" s="32" t="str">
        <f>IF(AY124="wrong PO",(VLOOKUP($D124,'Sep 2015'!$D$1:$Z$500,3,FALSE)),"")</f>
        <v/>
      </c>
    </row>
    <row r="125" spans="1:52">
      <c r="A125" s="2" t="s">
        <v>841</v>
      </c>
      <c r="B125" s="2" t="s">
        <v>510</v>
      </c>
      <c r="C125" s="2" t="s">
        <v>636</v>
      </c>
      <c r="D125" s="2" t="s">
        <v>227</v>
      </c>
      <c r="E125" s="2" t="s">
        <v>27</v>
      </c>
      <c r="F125" s="2">
        <v>42404</v>
      </c>
      <c r="G125" s="21" t="s">
        <v>228</v>
      </c>
      <c r="H125" s="11" t="s">
        <v>2063</v>
      </c>
      <c r="I125" s="2" t="s">
        <v>94</v>
      </c>
      <c r="J125" s="2" t="s">
        <v>577</v>
      </c>
      <c r="K125" s="2" t="s">
        <v>394</v>
      </c>
      <c r="L125" s="2" t="s">
        <v>31</v>
      </c>
      <c r="M125" s="2" t="s">
        <v>382</v>
      </c>
      <c r="N125" s="4">
        <v>13627</v>
      </c>
      <c r="O125" s="4">
        <v>13640</v>
      </c>
      <c r="P125" s="4">
        <v>13</v>
      </c>
      <c r="Q125" s="5">
        <v>0.35749999999999998</v>
      </c>
      <c r="R125" s="4">
        <v>16909</v>
      </c>
      <c r="S125" s="4">
        <v>16972</v>
      </c>
      <c r="T125" s="4">
        <v>63</v>
      </c>
      <c r="U125" s="5">
        <v>5.1974999999999998</v>
      </c>
      <c r="V125" s="5">
        <v>0</v>
      </c>
      <c r="W125" s="14">
        <v>5.56</v>
      </c>
      <c r="X125" s="14">
        <v>0</v>
      </c>
      <c r="Y125" s="14">
        <v>5.56</v>
      </c>
      <c r="Z125" s="4">
        <v>24580</v>
      </c>
      <c r="AA125" s="49" t="str">
        <f>IFERROR(IF(VLOOKUP($D125,'Year-To-Date'!$E$1:$E$322,1,FALSE)=D125,"--","Find"),"Find")</f>
        <v>--</v>
      </c>
      <c r="AB125" s="49" t="str">
        <f>IFERROR(IFERROR(VLOOKUP($D125,'Asset Group  All Assets'!$B$1:$C$500,2,FALSE),(VLOOKUP($D125,'Missing-WSU-POs'!$B$1:$D$500,3,FALSE))),"?")</f>
        <v>P0771291</v>
      </c>
      <c r="AC125" s="31" t="str">
        <f t="shared" si="3"/>
        <v>P0771291</v>
      </c>
      <c r="AD125" s="31" t="str">
        <f t="shared" si="4"/>
        <v/>
      </c>
      <c r="AE125" s="29" t="str">
        <f>IFERROR(IF(VLOOKUP($D125,'Org July 2016 '!$D$1:$Z$500,3,FALSE)=G125,"-","Wrong PO"),"new")</f>
        <v>Wrong PO</v>
      </c>
      <c r="AF125" s="32">
        <f>IF(AE125="wrong PO",(VLOOKUP($D125,'Org July 2016 '!$D$1:$Z$500,3,FALSE)),"")</f>
        <v>0</v>
      </c>
      <c r="AG125" s="29" t="str">
        <f>IFERROR(IF(VLOOKUP($D125,'Org June 2016 '!$D$1:$Z$500,3,FALSE)=G125,"-","Wrong PO"),"new")</f>
        <v>Wrong PO</v>
      </c>
      <c r="AH125" s="32">
        <f>IF(AG125="wrong PO",(VLOOKUP($D125,'Org June 2016 '!$D$1:$Z$500,3,FALSE)),"")</f>
        <v>0</v>
      </c>
      <c r="AI125" s="29" t="str">
        <f>IFERROR(IF(VLOOKUP($D125,'May 2016'!D124:Z623,3,FALSE)=G125,"-","Wrong PO"),"new")</f>
        <v>new</v>
      </c>
      <c r="AJ125" s="32" t="str">
        <f>IF(AI125="wrong PO",(VLOOKUP($D125,'May 2016'!D124:Z623,3,FALSE)),"")</f>
        <v/>
      </c>
      <c r="AK125" s="29" t="str">
        <f>IFERROR(IF(VLOOKUP($D125,'Apr 2016'!$D$1:$Z$500,3,FALSE)=G125,"-","Wrong PO"),"new")</f>
        <v>-</v>
      </c>
      <c r="AL125" s="32" t="str">
        <f>IF(AK125="wrong PO",(VLOOKUP($D125,'Apr 2016'!$D$1:$Z$500,3,FALSE)),"")</f>
        <v/>
      </c>
      <c r="AM125" s="32" t="str">
        <f>IFERROR(IF(VLOOKUP($D125,'Mar 2016'!$D$1:$Z$500,3,FALSE)=G125,"-","Wrong PO"),"new")</f>
        <v>-</v>
      </c>
      <c r="AN125" s="32" t="str">
        <f>IF(AK125="wrong PO",(VLOOKUP($D125,'Mar 2016'!$D$1:$Z$500,3,FALSE)),"")</f>
        <v/>
      </c>
      <c r="AO125" s="32" t="str">
        <f>IFERROR(IF(VLOOKUP($D125,'Feb 2016'!$D$1:$Z$500,3,FALSE)=G125,"-","Wrong PO"),"new")</f>
        <v>-</v>
      </c>
      <c r="AP125" s="32" t="str">
        <f>IF(AK125="wrong PO",(VLOOKUP($D125,'Feb 2016'!$D$1:$Z$500,3,FALSE)),"")</f>
        <v/>
      </c>
      <c r="AQ125" s="29" t="str">
        <f>IFERROR(IF(VLOOKUP($D125,'Jan 2016'!$D$1:$Z$500,3,FALSE)=G125,"-","Wrong PO"),"new")</f>
        <v>new</v>
      </c>
      <c r="AR125" s="32" t="str">
        <f>IF(AQ125="wrong PO",(VLOOKUP($D125,'Jan 2016'!$D$1:$Z$500,3,FALSE)),"")</f>
        <v/>
      </c>
      <c r="AS125" s="29" t="str">
        <f>IFERROR(IF(VLOOKUP($D125,'Dec 2015'!$D$1:$Z$500,3,FALSE)=G125,"-","Wrong PO"),"new")</f>
        <v>new</v>
      </c>
      <c r="AT125" s="32" t="str">
        <f>IF(AS125="wrong PO",(VLOOKUP($D125,'Dec 2015'!$D$1:$Z$500,3,FALSE)),"")</f>
        <v/>
      </c>
      <c r="AU125" s="29" t="str">
        <f>IFERROR(IF(VLOOKUP($D125,'Nov 2015'!$D$1:$Z$500,3,FALSE)=G125,"-","Wrong PO"),"new")</f>
        <v>new</v>
      </c>
      <c r="AV125" s="32" t="str">
        <f>IF(AU125="wrong PO",(VLOOKUP($D125,'Nov 2015'!$D$1:$Z$500,3,FALSE)),"")</f>
        <v/>
      </c>
      <c r="AW125" s="29" t="str">
        <f>IFERROR(IF(VLOOKUP($D125,'Oct 2015'!$D$1:$Z$500,3,FALSE)=G125,"-","Wrong PO"),"new")</f>
        <v>new</v>
      </c>
      <c r="AX125" s="32" t="str">
        <f>IF(AW125="wrong PO",(VLOOKUP($D125,'Oct 2015'!$D$1:$Z$500,3,FALSE)),"")</f>
        <v/>
      </c>
      <c r="AY125" s="29" t="str">
        <f>IFERROR(IF(VLOOKUP($D125,'Sep 2015'!$D$1:$Z$500,3,FALSE)=G125,"-","Wrong PO"),"new")</f>
        <v>new</v>
      </c>
      <c r="AZ125" s="32" t="str">
        <f>IF(AY125="wrong PO",(VLOOKUP($D125,'Sep 2015'!$D$1:$Z$500,3,FALSE)),"")</f>
        <v/>
      </c>
    </row>
    <row r="126" spans="1:52">
      <c r="A126" s="2" t="s">
        <v>841</v>
      </c>
      <c r="B126" s="2" t="s">
        <v>510</v>
      </c>
      <c r="C126" s="2" t="s">
        <v>76</v>
      </c>
      <c r="D126" s="2" t="s">
        <v>344</v>
      </c>
      <c r="E126" s="2" t="s">
        <v>639</v>
      </c>
      <c r="F126" s="2">
        <v>42425</v>
      </c>
      <c r="G126" s="21" t="s">
        <v>345</v>
      </c>
      <c r="H126" s="11" t="s">
        <v>2062</v>
      </c>
      <c r="I126" s="2" t="s">
        <v>39</v>
      </c>
      <c r="J126" s="2" t="s">
        <v>567</v>
      </c>
      <c r="K126" s="2" t="s">
        <v>30</v>
      </c>
      <c r="L126" s="2" t="s">
        <v>31</v>
      </c>
      <c r="M126" s="2" t="s">
        <v>41</v>
      </c>
      <c r="N126" s="4">
        <v>15168</v>
      </c>
      <c r="O126" s="4">
        <v>19456</v>
      </c>
      <c r="P126" s="4">
        <v>4288</v>
      </c>
      <c r="Q126" s="5">
        <v>72.467200000000005</v>
      </c>
      <c r="R126" s="4">
        <v>371</v>
      </c>
      <c r="S126" s="4">
        <v>672</v>
      </c>
      <c r="T126" s="4">
        <v>301</v>
      </c>
      <c r="U126" s="5">
        <v>17.9998</v>
      </c>
      <c r="V126" s="5">
        <v>0</v>
      </c>
      <c r="W126" s="14">
        <v>90.47</v>
      </c>
      <c r="X126" s="14">
        <v>0</v>
      </c>
      <c r="Y126" s="14">
        <v>90.47</v>
      </c>
      <c r="Z126" s="4">
        <v>24580</v>
      </c>
      <c r="AA126" s="49" t="str">
        <f>IFERROR(IF(VLOOKUP($D126,'Year-To-Date'!$E$1:$E$322,1,FALSE)=D126,"--","Find"),"Find")</f>
        <v>--</v>
      </c>
      <c r="AB126" s="49" t="str">
        <f>IFERROR(IFERROR(VLOOKUP($D126,'Asset Group  All Assets'!$B$1:$C$500,2,FALSE),(VLOOKUP($D126,'Missing-WSU-POs'!$B$1:$D$500,3,FALSE))),"?")</f>
        <v>P0771295</v>
      </c>
      <c r="AC126" s="31" t="str">
        <f t="shared" si="3"/>
        <v>P0771295</v>
      </c>
      <c r="AD126" s="31" t="str">
        <f t="shared" si="4"/>
        <v/>
      </c>
      <c r="AE126" s="29" t="str">
        <f>IFERROR(IF(VLOOKUP($D126,'Org July 2016 '!$D$1:$Z$500,3,FALSE)=G126,"-","Wrong PO"),"new")</f>
        <v>Wrong PO</v>
      </c>
      <c r="AF126" s="32">
        <f>IF(AE126="wrong PO",(VLOOKUP($D126,'Org July 2016 '!$D$1:$Z$500,3,FALSE)),"")</f>
        <v>0</v>
      </c>
      <c r="AG126" s="29" t="str">
        <f>IFERROR(IF(VLOOKUP($D126,'Org June 2016 '!$D$1:$Z$500,3,FALSE)=G126,"-","Wrong PO"),"new")</f>
        <v>Wrong PO</v>
      </c>
      <c r="AH126" s="32">
        <f>IF(AG126="wrong PO",(VLOOKUP($D126,'Org June 2016 '!$D$1:$Z$500,3,FALSE)),"")</f>
        <v>0</v>
      </c>
      <c r="AI126" s="29" t="str">
        <f>IFERROR(IF(VLOOKUP($D126,'May 2016'!D125:Z624,3,FALSE)=G126,"-","Wrong PO"),"new")</f>
        <v>new</v>
      </c>
      <c r="AJ126" s="32" t="str">
        <f>IF(AI126="wrong PO",(VLOOKUP($D126,'May 2016'!D125:Z624,3,FALSE)),"")</f>
        <v/>
      </c>
      <c r="AK126" s="29" t="str">
        <f>IFERROR(IF(VLOOKUP($D126,'Apr 2016'!$D$1:$Z$500,3,FALSE)=G126,"-","Wrong PO"),"new")</f>
        <v>-</v>
      </c>
      <c r="AL126" s="32" t="str">
        <f>IF(AK126="wrong PO",(VLOOKUP($D126,'Apr 2016'!$D$1:$Z$500,3,FALSE)),"")</f>
        <v/>
      </c>
      <c r="AM126" s="32" t="str">
        <f>IFERROR(IF(VLOOKUP($D126,'Mar 2016'!$D$1:$Z$500,3,FALSE)=G126,"-","Wrong PO"),"new")</f>
        <v>-</v>
      </c>
      <c r="AN126" s="32" t="str">
        <f>IF(AK126="wrong PO",(VLOOKUP($D126,'Mar 2016'!$D$1:$Z$500,3,FALSE)),"")</f>
        <v/>
      </c>
      <c r="AO126" s="32" t="str">
        <f>IFERROR(IF(VLOOKUP($D126,'Feb 2016'!$D$1:$Z$500,3,FALSE)=G126,"-","Wrong PO"),"new")</f>
        <v>new</v>
      </c>
      <c r="AP126" s="32" t="str">
        <f>IF(AK126="wrong PO",(VLOOKUP($D126,'Feb 2016'!$D$1:$Z$500,3,FALSE)),"")</f>
        <v/>
      </c>
      <c r="AQ126" s="29" t="str">
        <f>IFERROR(IF(VLOOKUP($D126,'Jan 2016'!$D$1:$Z$500,3,FALSE)=G126,"-","Wrong PO"),"new")</f>
        <v>new</v>
      </c>
      <c r="AR126" s="32" t="str">
        <f>IF(AQ126="wrong PO",(VLOOKUP($D126,'Jan 2016'!$D$1:$Z$500,3,FALSE)),"")</f>
        <v/>
      </c>
      <c r="AS126" s="29" t="str">
        <f>IFERROR(IF(VLOOKUP($D126,'Dec 2015'!$D$1:$Z$500,3,FALSE)=G126,"-","Wrong PO"),"new")</f>
        <v>new</v>
      </c>
      <c r="AT126" s="32" t="str">
        <f>IF(AS126="wrong PO",(VLOOKUP($D126,'Dec 2015'!$D$1:$Z$500,3,FALSE)),"")</f>
        <v/>
      </c>
      <c r="AU126" s="29" t="str">
        <f>IFERROR(IF(VLOOKUP($D126,'Nov 2015'!$D$1:$Z$500,3,FALSE)=G126,"-","Wrong PO"),"new")</f>
        <v>new</v>
      </c>
      <c r="AV126" s="32" t="str">
        <f>IF(AU126="wrong PO",(VLOOKUP($D126,'Nov 2015'!$D$1:$Z$500,3,FALSE)),"")</f>
        <v/>
      </c>
      <c r="AW126" s="29" t="str">
        <f>IFERROR(IF(VLOOKUP($D126,'Oct 2015'!$D$1:$Z$500,3,FALSE)=G126,"-","Wrong PO"),"new")</f>
        <v>new</v>
      </c>
      <c r="AX126" s="32" t="str">
        <f>IF(AW126="wrong PO",(VLOOKUP($D126,'Oct 2015'!$D$1:$Z$500,3,FALSE)),"")</f>
        <v/>
      </c>
      <c r="AY126" s="29" t="str">
        <f>IFERROR(IF(VLOOKUP($D126,'Sep 2015'!$D$1:$Z$500,3,FALSE)=G126,"-","Wrong PO"),"new")</f>
        <v>new</v>
      </c>
      <c r="AZ126" s="32" t="str">
        <f>IF(AY126="wrong PO",(VLOOKUP($D126,'Sep 2015'!$D$1:$Z$500,3,FALSE)),"")</f>
        <v/>
      </c>
    </row>
    <row r="127" spans="1:52">
      <c r="A127" s="2" t="s">
        <v>841</v>
      </c>
      <c r="B127" s="2" t="s">
        <v>510</v>
      </c>
      <c r="C127" s="2" t="s">
        <v>779</v>
      </c>
      <c r="D127" s="2" t="s">
        <v>323</v>
      </c>
      <c r="E127" s="2" t="s">
        <v>532</v>
      </c>
      <c r="F127" s="2">
        <v>42359</v>
      </c>
      <c r="G127" s="21" t="s">
        <v>324</v>
      </c>
      <c r="H127" s="11" t="s">
        <v>2061</v>
      </c>
      <c r="I127" s="2" t="s">
        <v>437</v>
      </c>
      <c r="J127" s="2" t="s">
        <v>29</v>
      </c>
      <c r="K127" s="2" t="s">
        <v>30</v>
      </c>
      <c r="L127" s="2" t="s">
        <v>31</v>
      </c>
      <c r="M127" s="2" t="s">
        <v>382</v>
      </c>
      <c r="N127" s="4">
        <v>15398</v>
      </c>
      <c r="O127" s="4">
        <v>16909</v>
      </c>
      <c r="P127" s="4">
        <v>1511</v>
      </c>
      <c r="Q127" s="5">
        <v>25.535900000000002</v>
      </c>
      <c r="R127" s="4">
        <v>5473</v>
      </c>
      <c r="S127" s="4">
        <v>6045</v>
      </c>
      <c r="T127" s="4">
        <v>572</v>
      </c>
      <c r="U127" s="5">
        <v>34.205599999999997</v>
      </c>
      <c r="V127" s="5">
        <v>0</v>
      </c>
      <c r="W127" s="14">
        <v>59.75</v>
      </c>
      <c r="X127" s="14">
        <v>0</v>
      </c>
      <c r="Y127" s="14">
        <v>59.75</v>
      </c>
      <c r="Z127" s="4">
        <v>24580</v>
      </c>
      <c r="AA127" s="49" t="str">
        <f>IFERROR(IF(VLOOKUP($D127,'Year-To-Date'!$E$1:$E$322,1,FALSE)=D127,"--","Find"),"Find")</f>
        <v>--</v>
      </c>
      <c r="AB127" s="49" t="str">
        <f>IFERROR(IFERROR(VLOOKUP($D127,'Asset Group  All Assets'!$B$1:$C$500,2,FALSE),(VLOOKUP($D127,'Missing-WSU-POs'!$B$1:$D$500,3,FALSE))),"?")</f>
        <v>P0771326</v>
      </c>
      <c r="AC127" s="31" t="str">
        <f t="shared" si="3"/>
        <v>P0771326</v>
      </c>
      <c r="AD127" s="31" t="str">
        <f t="shared" si="4"/>
        <v/>
      </c>
      <c r="AE127" s="29" t="str">
        <f>IFERROR(IF(VLOOKUP($D127,'Org July 2016 '!$D$1:$Z$500,3,FALSE)=G127,"-","Wrong PO"),"new")</f>
        <v>Wrong PO</v>
      </c>
      <c r="AF127" s="32">
        <f>IF(AE127="wrong PO",(VLOOKUP($D127,'Org July 2016 '!$D$1:$Z$500,3,FALSE)),"")</f>
        <v>0</v>
      </c>
      <c r="AG127" s="29" t="str">
        <f>IFERROR(IF(VLOOKUP($D127,'Org June 2016 '!$D$1:$Z$500,3,FALSE)=G127,"-","Wrong PO"),"new")</f>
        <v>Wrong PO</v>
      </c>
      <c r="AH127" s="32">
        <f>IF(AG127="wrong PO",(VLOOKUP($D127,'Org June 2016 '!$D$1:$Z$500,3,FALSE)),"")</f>
        <v>0</v>
      </c>
      <c r="AI127" s="29" t="str">
        <f>IFERROR(IF(VLOOKUP($D127,'May 2016'!D126:Z625,3,FALSE)=G127,"-","Wrong PO"),"new")</f>
        <v>new</v>
      </c>
      <c r="AJ127" s="32" t="str">
        <f>IF(AI127="wrong PO",(VLOOKUP($D127,'May 2016'!D126:Z625,3,FALSE)),"")</f>
        <v/>
      </c>
      <c r="AK127" s="29" t="str">
        <f>IFERROR(IF(VLOOKUP($D127,'Apr 2016'!$D$1:$Z$500,3,FALSE)=G127,"-","Wrong PO"),"new")</f>
        <v>-</v>
      </c>
      <c r="AL127" s="32" t="str">
        <f>IF(AK127="wrong PO",(VLOOKUP($D127,'Apr 2016'!$D$1:$Z$500,3,FALSE)),"")</f>
        <v/>
      </c>
      <c r="AM127" s="32" t="str">
        <f>IFERROR(IF(VLOOKUP($D127,'Mar 2016'!$D$1:$Z$500,3,FALSE)=G127,"-","Wrong PO"),"new")</f>
        <v>-</v>
      </c>
      <c r="AN127" s="32" t="str">
        <f>IF(AK127="wrong PO",(VLOOKUP($D127,'Mar 2016'!$D$1:$Z$500,3,FALSE)),"")</f>
        <v/>
      </c>
      <c r="AO127" s="32" t="str">
        <f>IFERROR(IF(VLOOKUP($D127,'Feb 2016'!$D$1:$Z$500,3,FALSE)=G127,"-","Wrong PO"),"new")</f>
        <v>-</v>
      </c>
      <c r="AP127" s="32" t="str">
        <f>IF(AK127="wrong PO",(VLOOKUP($D127,'Feb 2016'!$D$1:$Z$500,3,FALSE)),"")</f>
        <v/>
      </c>
      <c r="AQ127" s="29" t="str">
        <f>IFERROR(IF(VLOOKUP($D127,'Jan 2016'!$D$1:$Z$500,3,FALSE)=G127,"-","Wrong PO"),"new")</f>
        <v>-</v>
      </c>
      <c r="AR127" s="32" t="str">
        <f>IF(AQ127="wrong PO",(VLOOKUP($D127,'Jan 2016'!$D$1:$Z$500,3,FALSE)),"")</f>
        <v/>
      </c>
      <c r="AS127" s="29" t="str">
        <f>IFERROR(IF(VLOOKUP($D127,'Dec 2015'!$D$1:$Z$500,3,FALSE)=G127,"-","Wrong PO"),"new")</f>
        <v>new</v>
      </c>
      <c r="AT127" s="32" t="str">
        <f>IF(AS127="wrong PO",(VLOOKUP($D127,'Dec 2015'!$D$1:$Z$500,3,FALSE)),"")</f>
        <v/>
      </c>
      <c r="AU127" s="29" t="str">
        <f>IFERROR(IF(VLOOKUP($D127,'Nov 2015'!$D$1:$Z$500,3,FALSE)=G127,"-","Wrong PO"),"new")</f>
        <v>new</v>
      </c>
      <c r="AV127" s="32" t="str">
        <f>IF(AU127="wrong PO",(VLOOKUP($D127,'Nov 2015'!$D$1:$Z$500,3,FALSE)),"")</f>
        <v/>
      </c>
      <c r="AW127" s="29" t="str">
        <f>IFERROR(IF(VLOOKUP($D127,'Oct 2015'!$D$1:$Z$500,3,FALSE)=G127,"-","Wrong PO"),"new")</f>
        <v>new</v>
      </c>
      <c r="AX127" s="32" t="str">
        <f>IF(AW127="wrong PO",(VLOOKUP($D127,'Oct 2015'!$D$1:$Z$500,3,FALSE)),"")</f>
        <v/>
      </c>
      <c r="AY127" s="29" t="str">
        <f>IFERROR(IF(VLOOKUP($D127,'Sep 2015'!$D$1:$Z$500,3,FALSE)=G127,"-","Wrong PO"),"new")</f>
        <v>new</v>
      </c>
      <c r="AZ127" s="32" t="str">
        <f>IF(AY127="wrong PO",(VLOOKUP($D127,'Sep 2015'!$D$1:$Z$500,3,FALSE)),"")</f>
        <v/>
      </c>
    </row>
    <row r="128" spans="1:52">
      <c r="A128" s="2" t="s">
        <v>841</v>
      </c>
      <c r="B128" s="2" t="s">
        <v>510</v>
      </c>
      <c r="C128" s="2" t="s">
        <v>779</v>
      </c>
      <c r="D128" s="2" t="s">
        <v>325</v>
      </c>
      <c r="E128" s="2" t="s">
        <v>532</v>
      </c>
      <c r="F128" s="2">
        <v>42359</v>
      </c>
      <c r="G128" s="21" t="s">
        <v>324</v>
      </c>
      <c r="H128" s="11" t="s">
        <v>2061</v>
      </c>
      <c r="I128" s="2" t="s">
        <v>437</v>
      </c>
      <c r="J128" s="2" t="s">
        <v>29</v>
      </c>
      <c r="K128" s="2" t="s">
        <v>30</v>
      </c>
      <c r="L128" s="2" t="s">
        <v>31</v>
      </c>
      <c r="M128" s="2" t="s">
        <v>382</v>
      </c>
      <c r="N128" s="4">
        <v>6390</v>
      </c>
      <c r="O128" s="4">
        <v>7308</v>
      </c>
      <c r="P128" s="4">
        <v>918</v>
      </c>
      <c r="Q128" s="5">
        <v>15.514200000000001</v>
      </c>
      <c r="R128" s="4">
        <v>8548</v>
      </c>
      <c r="S128" s="4">
        <v>9463</v>
      </c>
      <c r="T128" s="4">
        <v>915</v>
      </c>
      <c r="U128" s="5">
        <v>54.716999999999999</v>
      </c>
      <c r="V128" s="5">
        <v>0</v>
      </c>
      <c r="W128" s="14">
        <v>70.23</v>
      </c>
      <c r="X128" s="14">
        <v>0</v>
      </c>
      <c r="Y128" s="14">
        <v>70.23</v>
      </c>
      <c r="Z128" s="4">
        <v>24580</v>
      </c>
      <c r="AA128" s="49" t="str">
        <f>IFERROR(IF(VLOOKUP($D128,'Year-To-Date'!$E$1:$E$322,1,FALSE)=D128,"--","Find"),"Find")</f>
        <v>--</v>
      </c>
      <c r="AB128" s="49" t="str">
        <f>IFERROR(IFERROR(VLOOKUP($D128,'Asset Group  All Assets'!$B$1:$C$500,2,FALSE),(VLOOKUP($D128,'Missing-WSU-POs'!$B$1:$D$500,3,FALSE))),"?")</f>
        <v>P0771326</v>
      </c>
      <c r="AC128" s="31" t="str">
        <f t="shared" si="3"/>
        <v>P0771326</v>
      </c>
      <c r="AD128" s="31" t="str">
        <f t="shared" si="4"/>
        <v/>
      </c>
      <c r="AE128" s="29" t="str">
        <f>IFERROR(IF(VLOOKUP($D128,'Org July 2016 '!$D$1:$Z$500,3,FALSE)=G128,"-","Wrong PO"),"new")</f>
        <v>Wrong PO</v>
      </c>
      <c r="AF128" s="32">
        <f>IF(AE128="wrong PO",(VLOOKUP($D128,'Org July 2016 '!$D$1:$Z$500,3,FALSE)),"")</f>
        <v>0</v>
      </c>
      <c r="AG128" s="29" t="str">
        <f>IFERROR(IF(VLOOKUP($D128,'Org June 2016 '!$D$1:$Z$500,3,FALSE)=G128,"-","Wrong PO"),"new")</f>
        <v>Wrong PO</v>
      </c>
      <c r="AH128" s="32">
        <f>IF(AG128="wrong PO",(VLOOKUP($D128,'Org June 2016 '!$D$1:$Z$500,3,FALSE)),"")</f>
        <v>0</v>
      </c>
      <c r="AI128" s="29" t="str">
        <f>IFERROR(IF(VLOOKUP($D128,'May 2016'!D127:Z626,3,FALSE)=G128,"-","Wrong PO"),"new")</f>
        <v>new</v>
      </c>
      <c r="AJ128" s="32" t="str">
        <f>IF(AI128="wrong PO",(VLOOKUP($D128,'May 2016'!D127:Z626,3,FALSE)),"")</f>
        <v/>
      </c>
      <c r="AK128" s="29" t="str">
        <f>IFERROR(IF(VLOOKUP($D128,'Apr 2016'!$D$1:$Z$500,3,FALSE)=G128,"-","Wrong PO"),"new")</f>
        <v>-</v>
      </c>
      <c r="AL128" s="32" t="str">
        <f>IF(AK128="wrong PO",(VLOOKUP($D128,'Apr 2016'!$D$1:$Z$500,3,FALSE)),"")</f>
        <v/>
      </c>
      <c r="AM128" s="32" t="str">
        <f>IFERROR(IF(VLOOKUP($D128,'Mar 2016'!$D$1:$Z$500,3,FALSE)=G128,"-","Wrong PO"),"new")</f>
        <v>-</v>
      </c>
      <c r="AN128" s="32" t="str">
        <f>IF(AK128="wrong PO",(VLOOKUP($D128,'Mar 2016'!$D$1:$Z$500,3,FALSE)),"")</f>
        <v/>
      </c>
      <c r="AO128" s="32" t="str">
        <f>IFERROR(IF(VLOOKUP($D128,'Feb 2016'!$D$1:$Z$500,3,FALSE)=G128,"-","Wrong PO"),"new")</f>
        <v>-</v>
      </c>
      <c r="AP128" s="32" t="str">
        <f>IF(AK128="wrong PO",(VLOOKUP($D128,'Feb 2016'!$D$1:$Z$500,3,FALSE)),"")</f>
        <v/>
      </c>
      <c r="AQ128" s="29" t="str">
        <f>IFERROR(IF(VLOOKUP($D128,'Jan 2016'!$D$1:$Z$500,3,FALSE)=G128,"-","Wrong PO"),"new")</f>
        <v>-</v>
      </c>
      <c r="AR128" s="32" t="str">
        <f>IF(AQ128="wrong PO",(VLOOKUP($D128,'Jan 2016'!$D$1:$Z$500,3,FALSE)),"")</f>
        <v/>
      </c>
      <c r="AS128" s="29" t="str">
        <f>IFERROR(IF(VLOOKUP($D128,'Dec 2015'!$D$1:$Z$500,3,FALSE)=G128,"-","Wrong PO"),"new")</f>
        <v>new</v>
      </c>
      <c r="AT128" s="32" t="str">
        <f>IF(AS128="wrong PO",(VLOOKUP($D128,'Dec 2015'!$D$1:$Z$500,3,FALSE)),"")</f>
        <v/>
      </c>
      <c r="AU128" s="29" t="str">
        <f>IFERROR(IF(VLOOKUP($D128,'Nov 2015'!$D$1:$Z$500,3,FALSE)=G128,"-","Wrong PO"),"new")</f>
        <v>new</v>
      </c>
      <c r="AV128" s="32" t="str">
        <f>IF(AU128="wrong PO",(VLOOKUP($D128,'Nov 2015'!$D$1:$Z$500,3,FALSE)),"")</f>
        <v/>
      </c>
      <c r="AW128" s="29" t="str">
        <f>IFERROR(IF(VLOOKUP($D128,'Oct 2015'!$D$1:$Z$500,3,FALSE)=G128,"-","Wrong PO"),"new")</f>
        <v>new</v>
      </c>
      <c r="AX128" s="32" t="str">
        <f>IF(AW128="wrong PO",(VLOOKUP($D128,'Oct 2015'!$D$1:$Z$500,3,FALSE)),"")</f>
        <v/>
      </c>
      <c r="AY128" s="29" t="str">
        <f>IFERROR(IF(VLOOKUP($D128,'Sep 2015'!$D$1:$Z$500,3,FALSE)=G128,"-","Wrong PO"),"new")</f>
        <v>new</v>
      </c>
      <c r="AZ128" s="32" t="str">
        <f>IF(AY128="wrong PO",(VLOOKUP($D128,'Sep 2015'!$D$1:$Z$500,3,FALSE)),"")</f>
        <v/>
      </c>
    </row>
    <row r="129" spans="1:52">
      <c r="A129" s="2" t="s">
        <v>841</v>
      </c>
      <c r="B129" s="2" t="s">
        <v>510</v>
      </c>
      <c r="C129" s="2" t="s">
        <v>76</v>
      </c>
      <c r="D129" s="2" t="s">
        <v>327</v>
      </c>
      <c r="E129" s="2" t="s">
        <v>547</v>
      </c>
      <c r="F129" s="2">
        <v>42388</v>
      </c>
      <c r="G129" s="21" t="s">
        <v>127</v>
      </c>
      <c r="H129" s="11" t="s">
        <v>2060</v>
      </c>
      <c r="I129" s="2" t="s">
        <v>39</v>
      </c>
      <c r="J129" s="2" t="s">
        <v>548</v>
      </c>
      <c r="K129" s="2" t="s">
        <v>30</v>
      </c>
      <c r="L129" s="2" t="s">
        <v>31</v>
      </c>
      <c r="M129" s="2" t="s">
        <v>32</v>
      </c>
      <c r="N129" s="4">
        <v>41758</v>
      </c>
      <c r="O129" s="4">
        <v>56035</v>
      </c>
      <c r="P129" s="4">
        <v>14277</v>
      </c>
      <c r="Q129" s="5">
        <v>241.28129999999999</v>
      </c>
      <c r="R129" s="4">
        <v>8699</v>
      </c>
      <c r="S129" s="4">
        <v>8977</v>
      </c>
      <c r="T129" s="4">
        <v>278</v>
      </c>
      <c r="U129" s="5">
        <v>16.624400000000001</v>
      </c>
      <c r="V129" s="5">
        <v>0</v>
      </c>
      <c r="W129" s="14">
        <v>257.89999999999998</v>
      </c>
      <c r="X129" s="14">
        <v>0</v>
      </c>
      <c r="Y129" s="14">
        <v>257.89999999999998</v>
      </c>
      <c r="Z129" s="4">
        <v>24580</v>
      </c>
      <c r="AA129" s="49" t="str">
        <f>IFERROR(IF(VLOOKUP($D129,'Year-To-Date'!$E$1:$E$322,1,FALSE)=D129,"--","Find"),"Find")</f>
        <v>--</v>
      </c>
      <c r="AB129" s="49" t="str">
        <f>IFERROR(IFERROR(VLOOKUP($D129,'Asset Group  All Assets'!$B$1:$C$500,2,FALSE),(VLOOKUP($D129,'Missing-WSU-POs'!$B$1:$D$500,3,FALSE))),"?")</f>
        <v>P0771368</v>
      </c>
      <c r="AC129" s="31" t="str">
        <f t="shared" si="3"/>
        <v>P0771368</v>
      </c>
      <c r="AD129" s="31" t="str">
        <f t="shared" si="4"/>
        <v/>
      </c>
      <c r="AE129" s="29" t="str">
        <f>IFERROR(IF(VLOOKUP($D129,'Org July 2016 '!$D$1:$Z$500,3,FALSE)=G129,"-","Wrong PO"),"new")</f>
        <v>Wrong PO</v>
      </c>
      <c r="AF129" s="32">
        <f>IF(AE129="wrong PO",(VLOOKUP($D129,'Org July 2016 '!$D$1:$Z$500,3,FALSE)),"")</f>
        <v>0</v>
      </c>
      <c r="AG129" s="29" t="str">
        <f>IFERROR(IF(VLOOKUP($D129,'Org June 2016 '!$D$1:$Z$500,3,FALSE)=G129,"-","Wrong PO"),"new")</f>
        <v>Wrong PO</v>
      </c>
      <c r="AH129" s="32">
        <f>IF(AG129="wrong PO",(VLOOKUP($D129,'Org June 2016 '!$D$1:$Z$500,3,FALSE)),"")</f>
        <v>0</v>
      </c>
      <c r="AI129" s="29" t="str">
        <f>IFERROR(IF(VLOOKUP($D129,'May 2016'!D128:Z627,3,FALSE)=G129,"-","Wrong PO"),"new")</f>
        <v>new</v>
      </c>
      <c r="AJ129" s="32" t="str">
        <f>IF(AI129="wrong PO",(VLOOKUP($D129,'May 2016'!D128:Z627,3,FALSE)),"")</f>
        <v/>
      </c>
      <c r="AK129" s="29" t="str">
        <f>IFERROR(IF(VLOOKUP($D129,'Apr 2016'!$D$1:$Z$500,3,FALSE)=G129,"-","Wrong PO"),"new")</f>
        <v>-</v>
      </c>
      <c r="AL129" s="32" t="str">
        <f>IF(AK129="wrong PO",(VLOOKUP($D129,'Apr 2016'!$D$1:$Z$500,3,FALSE)),"")</f>
        <v/>
      </c>
      <c r="AM129" s="32" t="str">
        <f>IFERROR(IF(VLOOKUP($D129,'Mar 2016'!$D$1:$Z$500,3,FALSE)=G129,"-","Wrong PO"),"new")</f>
        <v>-</v>
      </c>
      <c r="AN129" s="32" t="str">
        <f>IF(AK129="wrong PO",(VLOOKUP($D129,'Mar 2016'!$D$1:$Z$500,3,FALSE)),"")</f>
        <v/>
      </c>
      <c r="AO129" s="32" t="str">
        <f>IFERROR(IF(VLOOKUP($D129,'Feb 2016'!$D$1:$Z$500,3,FALSE)=G129,"-","Wrong PO"),"new")</f>
        <v>-</v>
      </c>
      <c r="AP129" s="32" t="str">
        <f>IF(AK129="wrong PO",(VLOOKUP($D129,'Feb 2016'!$D$1:$Z$500,3,FALSE)),"")</f>
        <v/>
      </c>
      <c r="AQ129" s="29" t="str">
        <f>IFERROR(IF(VLOOKUP($D129,'Jan 2016'!$D$1:$Z$500,3,FALSE)=G129,"-","Wrong PO"),"new")</f>
        <v>-</v>
      </c>
      <c r="AR129" s="32" t="str">
        <f>IF(AQ129="wrong PO",(VLOOKUP($D129,'Jan 2016'!$D$1:$Z$500,3,FALSE)),"")</f>
        <v/>
      </c>
      <c r="AS129" s="29" t="str">
        <f>IFERROR(IF(VLOOKUP($D129,'Dec 2015'!$D$1:$Z$500,3,FALSE)=G129,"-","Wrong PO"),"new")</f>
        <v>new</v>
      </c>
      <c r="AT129" s="32" t="str">
        <f>IF(AS129="wrong PO",(VLOOKUP($D129,'Dec 2015'!$D$1:$Z$500,3,FALSE)),"")</f>
        <v/>
      </c>
      <c r="AU129" s="29" t="str">
        <f>IFERROR(IF(VLOOKUP($D129,'Nov 2015'!$D$1:$Z$500,3,FALSE)=G129,"-","Wrong PO"),"new")</f>
        <v>new</v>
      </c>
      <c r="AV129" s="32" t="str">
        <f>IF(AU129="wrong PO",(VLOOKUP($D129,'Nov 2015'!$D$1:$Z$500,3,FALSE)),"")</f>
        <v/>
      </c>
      <c r="AW129" s="29" t="str">
        <f>IFERROR(IF(VLOOKUP($D129,'Oct 2015'!$D$1:$Z$500,3,FALSE)=G129,"-","Wrong PO"),"new")</f>
        <v>new</v>
      </c>
      <c r="AX129" s="32" t="str">
        <f>IF(AW129="wrong PO",(VLOOKUP($D129,'Oct 2015'!$D$1:$Z$500,3,FALSE)),"")</f>
        <v/>
      </c>
      <c r="AY129" s="29" t="str">
        <f>IFERROR(IF(VLOOKUP($D129,'Sep 2015'!$D$1:$Z$500,3,FALSE)=G129,"-","Wrong PO"),"new")</f>
        <v>new</v>
      </c>
      <c r="AZ129" s="32" t="str">
        <f>IF(AY129="wrong PO",(VLOOKUP($D129,'Sep 2015'!$D$1:$Z$500,3,FALSE)),"")</f>
        <v/>
      </c>
    </row>
    <row r="130" spans="1:52">
      <c r="A130" s="2" t="s">
        <v>841</v>
      </c>
      <c r="B130" s="2" t="s">
        <v>510</v>
      </c>
      <c r="C130" s="2" t="s">
        <v>69</v>
      </c>
      <c r="D130" s="2" t="s">
        <v>243</v>
      </c>
      <c r="E130" s="2" t="s">
        <v>547</v>
      </c>
      <c r="F130" s="2">
        <v>42389</v>
      </c>
      <c r="G130" s="21" t="s">
        <v>127</v>
      </c>
      <c r="H130" s="11" t="s">
        <v>2060</v>
      </c>
      <c r="I130" s="2" t="s">
        <v>39</v>
      </c>
      <c r="J130" s="2" t="s">
        <v>548</v>
      </c>
      <c r="K130" s="2" t="s">
        <v>30</v>
      </c>
      <c r="L130" s="2" t="s">
        <v>31</v>
      </c>
      <c r="M130" s="2" t="s">
        <v>32</v>
      </c>
      <c r="N130" s="4">
        <v>405</v>
      </c>
      <c r="O130" s="4">
        <v>408</v>
      </c>
      <c r="P130" s="4">
        <v>3</v>
      </c>
      <c r="Q130" s="5">
        <v>5.0700000000000002E-2</v>
      </c>
      <c r="R130" s="4">
        <v>1423</v>
      </c>
      <c r="S130" s="4">
        <v>1556</v>
      </c>
      <c r="T130" s="4">
        <v>133</v>
      </c>
      <c r="U130" s="5">
        <v>7.9534000000000002</v>
      </c>
      <c r="V130" s="5">
        <v>0</v>
      </c>
      <c r="W130" s="14">
        <v>8</v>
      </c>
      <c r="X130" s="14">
        <v>0</v>
      </c>
      <c r="Y130" s="14">
        <v>8</v>
      </c>
      <c r="Z130" s="4">
        <v>24580</v>
      </c>
      <c r="AA130" s="49" t="str">
        <f>IFERROR(IF(VLOOKUP($D130,'Year-To-Date'!$E$1:$E$322,1,FALSE)=D130,"--","Find"),"Find")</f>
        <v>--</v>
      </c>
      <c r="AB130" s="49" t="str">
        <f>IFERROR(IFERROR(VLOOKUP($D130,'Asset Group  All Assets'!$B$1:$C$500,2,FALSE),(VLOOKUP($D130,'Missing-WSU-POs'!$B$1:$D$500,3,FALSE))),"?")</f>
        <v>P0771368</v>
      </c>
      <c r="AC130" s="31" t="str">
        <f t="shared" ref="AC130:AC193" si="5">IF(G130="","",G130)</f>
        <v>P0771368</v>
      </c>
      <c r="AD130" s="31" t="str">
        <f t="shared" si="4"/>
        <v/>
      </c>
      <c r="AE130" s="29" t="str">
        <f>IFERROR(IF(VLOOKUP($D130,'Org July 2016 '!$D$1:$Z$500,3,FALSE)=G130,"-","Wrong PO"),"new")</f>
        <v>Wrong PO</v>
      </c>
      <c r="AF130" s="32">
        <f>IF(AE130="wrong PO",(VLOOKUP($D130,'Org July 2016 '!$D$1:$Z$500,3,FALSE)),"")</f>
        <v>0</v>
      </c>
      <c r="AG130" s="29" t="str">
        <f>IFERROR(IF(VLOOKUP($D130,'Org June 2016 '!$D$1:$Z$500,3,FALSE)=G130,"-","Wrong PO"),"new")</f>
        <v>Wrong PO</v>
      </c>
      <c r="AH130" s="32">
        <f>IF(AG130="wrong PO",(VLOOKUP($D130,'Org June 2016 '!$D$1:$Z$500,3,FALSE)),"")</f>
        <v>0</v>
      </c>
      <c r="AI130" s="29" t="str">
        <f>IFERROR(IF(VLOOKUP($D130,'May 2016'!D129:Z628,3,FALSE)=G130,"-","Wrong PO"),"new")</f>
        <v>new</v>
      </c>
      <c r="AJ130" s="32" t="str">
        <f>IF(AI130="wrong PO",(VLOOKUP($D130,'May 2016'!D129:Z628,3,FALSE)),"")</f>
        <v/>
      </c>
      <c r="AK130" s="29" t="str">
        <f>IFERROR(IF(VLOOKUP($D130,'Apr 2016'!$D$1:$Z$500,3,FALSE)=G130,"-","Wrong PO"),"new")</f>
        <v>-</v>
      </c>
      <c r="AL130" s="32" t="str">
        <f>IF(AK130="wrong PO",(VLOOKUP($D130,'Apr 2016'!$D$1:$Z$500,3,FALSE)),"")</f>
        <v/>
      </c>
      <c r="AM130" s="32" t="str">
        <f>IFERROR(IF(VLOOKUP($D130,'Mar 2016'!$D$1:$Z$500,3,FALSE)=G130,"-","Wrong PO"),"new")</f>
        <v>-</v>
      </c>
      <c r="AN130" s="32" t="str">
        <f>IF(AK130="wrong PO",(VLOOKUP($D130,'Mar 2016'!$D$1:$Z$500,3,FALSE)),"")</f>
        <v/>
      </c>
      <c r="AO130" s="32" t="str">
        <f>IFERROR(IF(VLOOKUP($D130,'Feb 2016'!$D$1:$Z$500,3,FALSE)=G130,"-","Wrong PO"),"new")</f>
        <v>-</v>
      </c>
      <c r="AP130" s="32" t="str">
        <f>IF(AK130="wrong PO",(VLOOKUP($D130,'Feb 2016'!$D$1:$Z$500,3,FALSE)),"")</f>
        <v/>
      </c>
      <c r="AQ130" s="29" t="str">
        <f>IFERROR(IF(VLOOKUP($D130,'Jan 2016'!$D$1:$Z$500,3,FALSE)=G130,"-","Wrong PO"),"new")</f>
        <v>-</v>
      </c>
      <c r="AR130" s="32" t="str">
        <f>IF(AQ130="wrong PO",(VLOOKUP($D130,'Jan 2016'!$D$1:$Z$500,3,FALSE)),"")</f>
        <v/>
      </c>
      <c r="AS130" s="29" t="str">
        <f>IFERROR(IF(VLOOKUP($D130,'Dec 2015'!$D$1:$Z$500,3,FALSE)=G130,"-","Wrong PO"),"new")</f>
        <v>new</v>
      </c>
      <c r="AT130" s="32" t="str">
        <f>IF(AS130="wrong PO",(VLOOKUP($D130,'Dec 2015'!$D$1:$Z$500,3,FALSE)),"")</f>
        <v/>
      </c>
      <c r="AU130" s="29" t="str">
        <f>IFERROR(IF(VLOOKUP($D130,'Nov 2015'!$D$1:$Z$500,3,FALSE)=G130,"-","Wrong PO"),"new")</f>
        <v>new</v>
      </c>
      <c r="AV130" s="32" t="str">
        <f>IF(AU130="wrong PO",(VLOOKUP($D130,'Nov 2015'!$D$1:$Z$500,3,FALSE)),"")</f>
        <v/>
      </c>
      <c r="AW130" s="29" t="str">
        <f>IFERROR(IF(VLOOKUP($D130,'Oct 2015'!$D$1:$Z$500,3,FALSE)=G130,"-","Wrong PO"),"new")</f>
        <v>new</v>
      </c>
      <c r="AX130" s="32" t="str">
        <f>IF(AW130="wrong PO",(VLOOKUP($D130,'Oct 2015'!$D$1:$Z$500,3,FALSE)),"")</f>
        <v/>
      </c>
      <c r="AY130" s="29" t="str">
        <f>IFERROR(IF(VLOOKUP($D130,'Sep 2015'!$D$1:$Z$500,3,FALSE)=G130,"-","Wrong PO"),"new")</f>
        <v>new</v>
      </c>
      <c r="AZ130" s="32" t="str">
        <f>IF(AY130="wrong PO",(VLOOKUP($D130,'Sep 2015'!$D$1:$Z$500,3,FALSE)),"")</f>
        <v/>
      </c>
    </row>
    <row r="131" spans="1:52">
      <c r="A131" s="2" t="s">
        <v>841</v>
      </c>
      <c r="B131" s="2" t="s">
        <v>510</v>
      </c>
      <c r="C131" s="2" t="s">
        <v>765</v>
      </c>
      <c r="D131" s="2" t="s">
        <v>224</v>
      </c>
      <c r="E131" s="2" t="s">
        <v>547</v>
      </c>
      <c r="F131" s="2">
        <v>42410</v>
      </c>
      <c r="G131" s="21" t="s">
        <v>127</v>
      </c>
      <c r="H131" s="11" t="s">
        <v>2060</v>
      </c>
      <c r="I131" s="2" t="s">
        <v>94</v>
      </c>
      <c r="J131" s="2" t="s">
        <v>757</v>
      </c>
      <c r="K131" s="2" t="s">
        <v>394</v>
      </c>
      <c r="L131" s="2" t="s">
        <v>31</v>
      </c>
      <c r="M131" s="2" t="s">
        <v>382</v>
      </c>
      <c r="N131" s="4">
        <v>10718</v>
      </c>
      <c r="O131" s="4">
        <v>10915</v>
      </c>
      <c r="P131" s="4">
        <v>197</v>
      </c>
      <c r="Q131" s="5">
        <v>5.4175000000000004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5.42</v>
      </c>
      <c r="X131" s="14">
        <v>0</v>
      </c>
      <c r="Y131" s="14">
        <v>5.42</v>
      </c>
      <c r="Z131" s="4">
        <v>24580</v>
      </c>
      <c r="AA131" s="49" t="str">
        <f>IFERROR(IF(VLOOKUP($D131,'Year-To-Date'!$E$1:$E$322,1,FALSE)=D131,"--","Find"),"Find")</f>
        <v>--</v>
      </c>
      <c r="AB131" s="49" t="str">
        <f>IFERROR(IFERROR(VLOOKUP($D131,'Asset Group  All Assets'!$B$1:$C$500,2,FALSE),(VLOOKUP($D131,'Missing-WSU-POs'!$B$1:$D$500,3,FALSE))),"?")</f>
        <v>P0771368</v>
      </c>
      <c r="AC131" s="31" t="str">
        <f t="shared" si="5"/>
        <v>P0771368</v>
      </c>
      <c r="AD131" s="31" t="str">
        <f t="shared" si="4"/>
        <v/>
      </c>
      <c r="AE131" s="29" t="str">
        <f>IFERROR(IF(VLOOKUP($D131,'Org July 2016 '!$D$1:$Z$500,3,FALSE)=G131,"-","Wrong PO"),"new")</f>
        <v>Wrong PO</v>
      </c>
      <c r="AF131" s="32">
        <f>IF(AE131="wrong PO",(VLOOKUP($D131,'Org July 2016 '!$D$1:$Z$500,3,FALSE)),"")</f>
        <v>0</v>
      </c>
      <c r="AG131" s="29" t="str">
        <f>IFERROR(IF(VLOOKUP($D131,'Org June 2016 '!$D$1:$Z$500,3,FALSE)=G131,"-","Wrong PO"),"new")</f>
        <v>Wrong PO</v>
      </c>
      <c r="AH131" s="32">
        <f>IF(AG131="wrong PO",(VLOOKUP($D131,'Org June 2016 '!$D$1:$Z$500,3,FALSE)),"")</f>
        <v>0</v>
      </c>
      <c r="AI131" s="29" t="str">
        <f>IFERROR(IF(VLOOKUP($D131,'May 2016'!D130:Z629,3,FALSE)=G131,"-","Wrong PO"),"new")</f>
        <v>new</v>
      </c>
      <c r="AJ131" s="32" t="str">
        <f>IF(AI131="wrong PO",(VLOOKUP($D131,'May 2016'!D130:Z629,3,FALSE)),"")</f>
        <v/>
      </c>
      <c r="AK131" s="29" t="str">
        <f>IFERROR(IF(VLOOKUP($D131,'Apr 2016'!$D$1:$Z$500,3,FALSE)=G131,"-","Wrong PO"),"new")</f>
        <v>new</v>
      </c>
      <c r="AL131" s="32" t="str">
        <f>IF(AK131="wrong PO",(VLOOKUP($D131,'Apr 2016'!$D$1:$Z$500,3,FALSE)),"")</f>
        <v/>
      </c>
      <c r="AM131" s="32" t="str">
        <f>IFERROR(IF(VLOOKUP($D131,'Mar 2016'!$D$1:$Z$500,3,FALSE)=G131,"-","Wrong PO"),"new")</f>
        <v>-</v>
      </c>
      <c r="AN131" s="32" t="str">
        <f>IF(AK131="wrong PO",(VLOOKUP($D131,'Mar 2016'!$D$1:$Z$500,3,FALSE)),"")</f>
        <v/>
      </c>
      <c r="AO131" s="32" t="str">
        <f>IFERROR(IF(VLOOKUP($D131,'Feb 2016'!$D$1:$Z$500,3,FALSE)=G131,"-","Wrong PO"),"new")</f>
        <v>new</v>
      </c>
      <c r="AP131" s="32" t="str">
        <f>IF(AK131="wrong PO",(VLOOKUP($D131,'Feb 2016'!$D$1:$Z$500,3,FALSE)),"")</f>
        <v/>
      </c>
      <c r="AQ131" s="29" t="str">
        <f>IFERROR(IF(VLOOKUP($D131,'Jan 2016'!$D$1:$Z$500,3,FALSE)=G131,"-","Wrong PO"),"new")</f>
        <v>new</v>
      </c>
      <c r="AR131" s="32" t="str">
        <f>IF(AQ131="wrong PO",(VLOOKUP($D131,'Jan 2016'!$D$1:$Z$500,3,FALSE)),"")</f>
        <v/>
      </c>
      <c r="AS131" s="29" t="str">
        <f>IFERROR(IF(VLOOKUP($D131,'Dec 2015'!$D$1:$Z$500,3,FALSE)=G131,"-","Wrong PO"),"new")</f>
        <v>new</v>
      </c>
      <c r="AT131" s="32" t="str">
        <f>IF(AS131="wrong PO",(VLOOKUP($D131,'Dec 2015'!$D$1:$Z$500,3,FALSE)),"")</f>
        <v/>
      </c>
      <c r="AU131" s="29" t="str">
        <f>IFERROR(IF(VLOOKUP($D131,'Nov 2015'!$D$1:$Z$500,3,FALSE)=G131,"-","Wrong PO"),"new")</f>
        <v>new</v>
      </c>
      <c r="AV131" s="32" t="str">
        <f>IF(AU131="wrong PO",(VLOOKUP($D131,'Nov 2015'!$D$1:$Z$500,3,FALSE)),"")</f>
        <v/>
      </c>
      <c r="AW131" s="29" t="str">
        <f>IFERROR(IF(VLOOKUP($D131,'Oct 2015'!$D$1:$Z$500,3,FALSE)=G131,"-","Wrong PO"),"new")</f>
        <v>new</v>
      </c>
      <c r="AX131" s="32" t="str">
        <f>IF(AW131="wrong PO",(VLOOKUP($D131,'Oct 2015'!$D$1:$Z$500,3,FALSE)),"")</f>
        <v/>
      </c>
      <c r="AY131" s="29" t="str">
        <f>IFERROR(IF(VLOOKUP($D131,'Sep 2015'!$D$1:$Z$500,3,FALSE)=G131,"-","Wrong PO"),"new")</f>
        <v>new</v>
      </c>
      <c r="AZ131" s="32" t="str">
        <f>IF(AY131="wrong PO",(VLOOKUP($D131,'Sep 2015'!$D$1:$Z$500,3,FALSE)),"")</f>
        <v/>
      </c>
    </row>
    <row r="132" spans="1:52">
      <c r="A132" s="2" t="s">
        <v>841</v>
      </c>
      <c r="B132" s="2" t="s">
        <v>510</v>
      </c>
      <c r="C132" s="2" t="s">
        <v>643</v>
      </c>
      <c r="D132" s="2" t="s">
        <v>231</v>
      </c>
      <c r="E132" s="2" t="s">
        <v>549</v>
      </c>
      <c r="F132" s="2">
        <v>42410</v>
      </c>
      <c r="G132" s="21" t="s">
        <v>127</v>
      </c>
      <c r="H132" s="11" t="s">
        <v>2060</v>
      </c>
      <c r="I132" s="2" t="s">
        <v>94</v>
      </c>
      <c r="J132" s="2" t="s">
        <v>644</v>
      </c>
      <c r="K132" s="2" t="s">
        <v>394</v>
      </c>
      <c r="L132" s="2" t="s">
        <v>31</v>
      </c>
      <c r="M132" s="2" t="s">
        <v>382</v>
      </c>
      <c r="N132" s="4">
        <v>77752</v>
      </c>
      <c r="O132" s="4">
        <v>77868</v>
      </c>
      <c r="P132" s="4">
        <v>116</v>
      </c>
      <c r="Q132" s="5">
        <v>3.19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3.19</v>
      </c>
      <c r="X132" s="14">
        <v>0</v>
      </c>
      <c r="Y132" s="14">
        <v>3.19</v>
      </c>
      <c r="Z132" s="4">
        <v>24580</v>
      </c>
      <c r="AA132" s="49" t="str">
        <f>IFERROR(IF(VLOOKUP($D132,'Year-To-Date'!$E$1:$E$322,1,FALSE)=D132,"--","Find"),"Find")</f>
        <v>--</v>
      </c>
      <c r="AB132" s="49" t="str">
        <f>IFERROR(IFERROR(VLOOKUP($D132,'Asset Group  All Assets'!$B$1:$C$500,2,FALSE),(VLOOKUP($D132,'Missing-WSU-POs'!$B$1:$D$500,3,FALSE))),"?")</f>
        <v>P0771368</v>
      </c>
      <c r="AC132" s="31" t="str">
        <f t="shared" si="5"/>
        <v>P0771368</v>
      </c>
      <c r="AD132" s="31" t="str">
        <f t="shared" si="4"/>
        <v/>
      </c>
      <c r="AE132" s="29" t="str">
        <f>IFERROR(IF(VLOOKUP($D132,'Org July 2016 '!$D$1:$Z$500,3,FALSE)=G132,"-","Wrong PO"),"new")</f>
        <v>Wrong PO</v>
      </c>
      <c r="AF132" s="32">
        <f>IF(AE132="wrong PO",(VLOOKUP($D132,'Org July 2016 '!$D$1:$Z$500,3,FALSE)),"")</f>
        <v>0</v>
      </c>
      <c r="AG132" s="29" t="str">
        <f>IFERROR(IF(VLOOKUP($D132,'Org June 2016 '!$D$1:$Z$500,3,FALSE)=G132,"-","Wrong PO"),"new")</f>
        <v>Wrong PO</v>
      </c>
      <c r="AH132" s="32">
        <f>IF(AG132="wrong PO",(VLOOKUP($D132,'Org June 2016 '!$D$1:$Z$500,3,FALSE)),"")</f>
        <v>0</v>
      </c>
      <c r="AI132" s="29" t="str">
        <f>IFERROR(IF(VLOOKUP($D132,'May 2016'!D131:Z630,3,FALSE)=G132,"-","Wrong PO"),"new")</f>
        <v>new</v>
      </c>
      <c r="AJ132" s="32" t="str">
        <f>IF(AI132="wrong PO",(VLOOKUP($D132,'May 2016'!D131:Z630,3,FALSE)),"")</f>
        <v/>
      </c>
      <c r="AK132" s="29" t="str">
        <f>IFERROR(IF(VLOOKUP($D132,'Apr 2016'!$D$1:$Z$500,3,FALSE)=G132,"-","Wrong PO"),"new")</f>
        <v>-</v>
      </c>
      <c r="AL132" s="32" t="str">
        <f>IF(AK132="wrong PO",(VLOOKUP($D132,'Apr 2016'!$D$1:$Z$500,3,FALSE)),"")</f>
        <v/>
      </c>
      <c r="AM132" s="32" t="str">
        <f>IFERROR(IF(VLOOKUP($D132,'Mar 2016'!$D$1:$Z$500,3,FALSE)=G132,"-","Wrong PO"),"new")</f>
        <v>-</v>
      </c>
      <c r="AN132" s="32" t="str">
        <f>IF(AK132="wrong PO",(VLOOKUP($D132,'Mar 2016'!$D$1:$Z$500,3,FALSE)),"")</f>
        <v/>
      </c>
      <c r="AO132" s="32" t="str">
        <f>IFERROR(IF(VLOOKUP($D132,'Feb 2016'!$D$1:$Z$500,3,FALSE)=G132,"-","Wrong PO"),"new")</f>
        <v>new</v>
      </c>
      <c r="AP132" s="32" t="str">
        <f>IF(AK132="wrong PO",(VLOOKUP($D132,'Feb 2016'!$D$1:$Z$500,3,FALSE)),"")</f>
        <v/>
      </c>
      <c r="AQ132" s="29" t="str">
        <f>IFERROR(IF(VLOOKUP($D132,'Jan 2016'!$D$1:$Z$500,3,FALSE)=G132,"-","Wrong PO"),"new")</f>
        <v>new</v>
      </c>
      <c r="AR132" s="32" t="str">
        <f>IF(AQ132="wrong PO",(VLOOKUP($D132,'Jan 2016'!$D$1:$Z$500,3,FALSE)),"")</f>
        <v/>
      </c>
      <c r="AS132" s="29" t="str">
        <f>IFERROR(IF(VLOOKUP($D132,'Dec 2015'!$D$1:$Z$500,3,FALSE)=G132,"-","Wrong PO"),"new")</f>
        <v>new</v>
      </c>
      <c r="AT132" s="32" t="str">
        <f>IF(AS132="wrong PO",(VLOOKUP($D132,'Dec 2015'!$D$1:$Z$500,3,FALSE)),"")</f>
        <v/>
      </c>
      <c r="AU132" s="29" t="str">
        <f>IFERROR(IF(VLOOKUP($D132,'Nov 2015'!$D$1:$Z$500,3,FALSE)=G132,"-","Wrong PO"),"new")</f>
        <v>new</v>
      </c>
      <c r="AV132" s="32" t="str">
        <f>IF(AU132="wrong PO",(VLOOKUP($D132,'Nov 2015'!$D$1:$Z$500,3,FALSE)),"")</f>
        <v/>
      </c>
      <c r="AW132" s="29" t="str">
        <f>IFERROR(IF(VLOOKUP($D132,'Oct 2015'!$D$1:$Z$500,3,FALSE)=G132,"-","Wrong PO"),"new")</f>
        <v>new</v>
      </c>
      <c r="AX132" s="32" t="str">
        <f>IF(AW132="wrong PO",(VLOOKUP($D132,'Oct 2015'!$D$1:$Z$500,3,FALSE)),"")</f>
        <v/>
      </c>
      <c r="AY132" s="29" t="str">
        <f>IFERROR(IF(VLOOKUP($D132,'Sep 2015'!$D$1:$Z$500,3,FALSE)=G132,"-","Wrong PO"),"new")</f>
        <v>new</v>
      </c>
      <c r="AZ132" s="32" t="str">
        <f>IF(AY132="wrong PO",(VLOOKUP($D132,'Sep 2015'!$D$1:$Z$500,3,FALSE)),"")</f>
        <v/>
      </c>
    </row>
    <row r="133" spans="1:52">
      <c r="A133" s="2" t="s">
        <v>841</v>
      </c>
      <c r="B133" s="2" t="s">
        <v>510</v>
      </c>
      <c r="C133" s="2" t="s">
        <v>25</v>
      </c>
      <c r="D133" s="2" t="s">
        <v>126</v>
      </c>
      <c r="E133" s="2" t="s">
        <v>547</v>
      </c>
      <c r="F133" s="2">
        <v>42389</v>
      </c>
      <c r="G133" s="21" t="s">
        <v>127</v>
      </c>
      <c r="H133" s="11" t="s">
        <v>2060</v>
      </c>
      <c r="I133" s="2" t="s">
        <v>39</v>
      </c>
      <c r="J133" s="2" t="s">
        <v>548</v>
      </c>
      <c r="K133" s="2" t="s">
        <v>30</v>
      </c>
      <c r="L133" s="2" t="s">
        <v>31</v>
      </c>
      <c r="M133" s="2" t="s">
        <v>32</v>
      </c>
      <c r="N133" s="4">
        <v>17028</v>
      </c>
      <c r="O133" s="4">
        <v>20487</v>
      </c>
      <c r="P133" s="4">
        <v>3459</v>
      </c>
      <c r="Q133" s="5">
        <v>58.457099999999997</v>
      </c>
      <c r="R133" s="4">
        <v>7</v>
      </c>
      <c r="S133" s="4">
        <v>7</v>
      </c>
      <c r="T133" s="4">
        <v>0</v>
      </c>
      <c r="U133" s="5">
        <v>0</v>
      </c>
      <c r="V133" s="5">
        <v>0</v>
      </c>
      <c r="W133" s="14">
        <v>58.46</v>
      </c>
      <c r="X133" s="14">
        <v>0</v>
      </c>
      <c r="Y133" s="14">
        <v>58.46</v>
      </c>
      <c r="Z133" s="4">
        <v>24580</v>
      </c>
      <c r="AA133" s="49" t="str">
        <f>IFERROR(IF(VLOOKUP($D133,'Year-To-Date'!$E$1:$E$322,1,FALSE)=D133,"--","Find"),"Find")</f>
        <v>--</v>
      </c>
      <c r="AB133" s="49" t="str">
        <f>IFERROR(IFERROR(VLOOKUP($D133,'Asset Group  All Assets'!$B$1:$C$500,2,FALSE),(VLOOKUP($D133,'Missing-WSU-POs'!$B$1:$D$500,3,FALSE))),"?")</f>
        <v>P0771368</v>
      </c>
      <c r="AC133" s="31" t="str">
        <f t="shared" si="5"/>
        <v>P0771368</v>
      </c>
      <c r="AD133" s="31" t="str">
        <f t="shared" si="4"/>
        <v/>
      </c>
      <c r="AE133" s="29" t="str">
        <f>IFERROR(IF(VLOOKUP($D133,'Org July 2016 '!$D$1:$Z$500,3,FALSE)=G133,"-","Wrong PO"),"new")</f>
        <v>Wrong PO</v>
      </c>
      <c r="AF133" s="32">
        <f>IF(AE133="wrong PO",(VLOOKUP($D133,'Org July 2016 '!$D$1:$Z$500,3,FALSE)),"")</f>
        <v>0</v>
      </c>
      <c r="AG133" s="29" t="str">
        <f>IFERROR(IF(VLOOKUP($D133,'Org June 2016 '!$D$1:$Z$500,3,FALSE)=G133,"-","Wrong PO"),"new")</f>
        <v>Wrong PO</v>
      </c>
      <c r="AH133" s="32">
        <f>IF(AG133="wrong PO",(VLOOKUP($D133,'Org June 2016 '!$D$1:$Z$500,3,FALSE)),"")</f>
        <v>0</v>
      </c>
      <c r="AI133" s="29" t="str">
        <f>IFERROR(IF(VLOOKUP($D133,'May 2016'!D132:Z631,3,FALSE)=G133,"-","Wrong PO"),"new")</f>
        <v>new</v>
      </c>
      <c r="AJ133" s="32" t="str">
        <f>IF(AI133="wrong PO",(VLOOKUP($D133,'May 2016'!D132:Z631,3,FALSE)),"")</f>
        <v/>
      </c>
      <c r="AK133" s="29" t="str">
        <f>IFERROR(IF(VLOOKUP($D133,'Apr 2016'!$D$1:$Z$500,3,FALSE)=G133,"-","Wrong PO"),"new")</f>
        <v>-</v>
      </c>
      <c r="AL133" s="32" t="str">
        <f>IF(AK133="wrong PO",(VLOOKUP($D133,'Apr 2016'!$D$1:$Z$500,3,FALSE)),"")</f>
        <v/>
      </c>
      <c r="AM133" s="32" t="str">
        <f>IFERROR(IF(VLOOKUP($D133,'Mar 2016'!$D$1:$Z$500,3,FALSE)=G133,"-","Wrong PO"),"new")</f>
        <v>-</v>
      </c>
      <c r="AN133" s="32" t="str">
        <f>IF(AK133="wrong PO",(VLOOKUP($D133,'Mar 2016'!$D$1:$Z$500,3,FALSE)),"")</f>
        <v/>
      </c>
      <c r="AO133" s="32" t="str">
        <f>IFERROR(IF(VLOOKUP($D133,'Feb 2016'!$D$1:$Z$500,3,FALSE)=G133,"-","Wrong PO"),"new")</f>
        <v>-</v>
      </c>
      <c r="AP133" s="32" t="str">
        <f>IF(AK133="wrong PO",(VLOOKUP($D133,'Feb 2016'!$D$1:$Z$500,3,FALSE)),"")</f>
        <v/>
      </c>
      <c r="AQ133" s="29" t="str">
        <f>IFERROR(IF(VLOOKUP($D133,'Jan 2016'!$D$1:$Z$500,3,FALSE)=G133,"-","Wrong PO"),"new")</f>
        <v>-</v>
      </c>
      <c r="AR133" s="32" t="str">
        <f>IF(AQ133="wrong PO",(VLOOKUP($D133,'Jan 2016'!$D$1:$Z$500,3,FALSE)),"")</f>
        <v/>
      </c>
      <c r="AS133" s="29" t="str">
        <f>IFERROR(IF(VLOOKUP($D133,'Dec 2015'!$D$1:$Z$500,3,FALSE)=G133,"-","Wrong PO"),"new")</f>
        <v>new</v>
      </c>
      <c r="AT133" s="32" t="str">
        <f>IF(AS133="wrong PO",(VLOOKUP($D133,'Dec 2015'!$D$1:$Z$500,3,FALSE)),"")</f>
        <v/>
      </c>
      <c r="AU133" s="29" t="str">
        <f>IFERROR(IF(VLOOKUP($D133,'Nov 2015'!$D$1:$Z$500,3,FALSE)=G133,"-","Wrong PO"),"new")</f>
        <v>new</v>
      </c>
      <c r="AV133" s="32" t="str">
        <f>IF(AU133="wrong PO",(VLOOKUP($D133,'Nov 2015'!$D$1:$Z$500,3,FALSE)),"")</f>
        <v/>
      </c>
      <c r="AW133" s="29" t="str">
        <f>IFERROR(IF(VLOOKUP($D133,'Oct 2015'!$D$1:$Z$500,3,FALSE)=G133,"-","Wrong PO"),"new")</f>
        <v>new</v>
      </c>
      <c r="AX133" s="32" t="str">
        <f>IF(AW133="wrong PO",(VLOOKUP($D133,'Oct 2015'!$D$1:$Z$500,3,FALSE)),"")</f>
        <v/>
      </c>
      <c r="AY133" s="29" t="str">
        <f>IFERROR(IF(VLOOKUP($D133,'Sep 2015'!$D$1:$Z$500,3,FALSE)=G133,"-","Wrong PO"),"new")</f>
        <v>new</v>
      </c>
      <c r="AZ133" s="32" t="str">
        <f>IF(AY133="wrong PO",(VLOOKUP($D133,'Sep 2015'!$D$1:$Z$500,3,FALSE)),"")</f>
        <v/>
      </c>
    </row>
    <row r="134" spans="1:52">
      <c r="A134" s="2" t="s">
        <v>841</v>
      </c>
      <c r="B134" s="2" t="s">
        <v>510</v>
      </c>
      <c r="C134" s="2" t="s">
        <v>756</v>
      </c>
      <c r="D134" s="2" t="s">
        <v>279</v>
      </c>
      <c r="E134" s="2" t="s">
        <v>547</v>
      </c>
      <c r="F134" s="2">
        <v>42408</v>
      </c>
      <c r="G134" s="21" t="s">
        <v>127</v>
      </c>
      <c r="H134" s="11" t="s">
        <v>2060</v>
      </c>
      <c r="I134" s="2" t="s">
        <v>94</v>
      </c>
      <c r="J134" s="2" t="s">
        <v>757</v>
      </c>
      <c r="K134" s="2" t="s">
        <v>394</v>
      </c>
      <c r="L134" s="2" t="s">
        <v>31</v>
      </c>
      <c r="M134" s="2" t="s">
        <v>382</v>
      </c>
      <c r="N134" s="4">
        <v>86729</v>
      </c>
      <c r="O134" s="4">
        <v>86749</v>
      </c>
      <c r="P134" s="4">
        <v>20</v>
      </c>
      <c r="Q134" s="5">
        <v>0.55000000000000004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0.55000000000000004</v>
      </c>
      <c r="X134" s="14">
        <v>0</v>
      </c>
      <c r="Y134" s="14">
        <v>0.55000000000000004</v>
      </c>
      <c r="Z134" s="4">
        <v>24580</v>
      </c>
      <c r="AA134" s="49" t="str">
        <f>IFERROR(IF(VLOOKUP($D134,'Year-To-Date'!$E$1:$E$322,1,FALSE)=D134,"--","Find"),"Find")</f>
        <v>--</v>
      </c>
      <c r="AB134" s="49" t="str">
        <f>IFERROR(IFERROR(VLOOKUP($D134,'Asset Group  All Assets'!$B$1:$C$500,2,FALSE),(VLOOKUP($D134,'Missing-WSU-POs'!$B$1:$D$500,3,FALSE))),"?")</f>
        <v>P0771368</v>
      </c>
      <c r="AC134" s="31" t="str">
        <f t="shared" si="5"/>
        <v>P0771368</v>
      </c>
      <c r="AD134" s="31" t="str">
        <f t="shared" si="4"/>
        <v/>
      </c>
      <c r="AE134" s="29" t="str">
        <f>IFERROR(IF(VLOOKUP($D134,'Org July 2016 '!$D$1:$Z$500,3,FALSE)=G134,"-","Wrong PO"),"new")</f>
        <v>Wrong PO</v>
      </c>
      <c r="AF134" s="32">
        <f>IF(AE134="wrong PO",(VLOOKUP($D134,'Org July 2016 '!$D$1:$Z$500,3,FALSE)),"")</f>
        <v>0</v>
      </c>
      <c r="AG134" s="29" t="str">
        <f>IFERROR(IF(VLOOKUP($D134,'Org June 2016 '!$D$1:$Z$500,3,FALSE)=G134,"-","Wrong PO"),"new")</f>
        <v>Wrong PO</v>
      </c>
      <c r="AH134" s="32">
        <f>IF(AG134="wrong PO",(VLOOKUP($D134,'Org June 2016 '!$D$1:$Z$500,3,FALSE)),"")</f>
        <v>0</v>
      </c>
      <c r="AI134" s="29" t="str">
        <f>IFERROR(IF(VLOOKUP($D134,'May 2016'!D133:Z632,3,FALSE)=G134,"-","Wrong PO"),"new")</f>
        <v>new</v>
      </c>
      <c r="AJ134" s="32" t="str">
        <f>IF(AI134="wrong PO",(VLOOKUP($D134,'May 2016'!D133:Z632,3,FALSE)),"")</f>
        <v/>
      </c>
      <c r="AK134" s="29" t="str">
        <f>IFERROR(IF(VLOOKUP($D134,'Apr 2016'!$D$1:$Z$500,3,FALSE)=G134,"-","Wrong PO"),"new")</f>
        <v>new</v>
      </c>
      <c r="AL134" s="32" t="str">
        <f>IF(AK134="wrong PO",(VLOOKUP($D134,'Apr 2016'!$D$1:$Z$500,3,FALSE)),"")</f>
        <v/>
      </c>
      <c r="AM134" s="32" t="str">
        <f>IFERROR(IF(VLOOKUP($D134,'Mar 2016'!$D$1:$Z$500,3,FALSE)=G134,"-","Wrong PO"),"new")</f>
        <v>-</v>
      </c>
      <c r="AN134" s="32" t="str">
        <f>IF(AK134="wrong PO",(VLOOKUP($D134,'Mar 2016'!$D$1:$Z$500,3,FALSE)),"")</f>
        <v/>
      </c>
      <c r="AO134" s="32" t="str">
        <f>IFERROR(IF(VLOOKUP($D134,'Feb 2016'!$D$1:$Z$500,3,FALSE)=G134,"-","Wrong PO"),"new")</f>
        <v>new</v>
      </c>
      <c r="AP134" s="32" t="str">
        <f>IF(AK134="wrong PO",(VLOOKUP($D134,'Feb 2016'!$D$1:$Z$500,3,FALSE)),"")</f>
        <v/>
      </c>
      <c r="AQ134" s="29" t="str">
        <f>IFERROR(IF(VLOOKUP($D134,'Jan 2016'!$D$1:$Z$500,3,FALSE)=G134,"-","Wrong PO"),"new")</f>
        <v>new</v>
      </c>
      <c r="AR134" s="32" t="str">
        <f>IF(AQ134="wrong PO",(VLOOKUP($D134,'Jan 2016'!$D$1:$Z$500,3,FALSE)),"")</f>
        <v/>
      </c>
      <c r="AS134" s="29" t="str">
        <f>IFERROR(IF(VLOOKUP($D134,'Dec 2015'!$D$1:$Z$500,3,FALSE)=G134,"-","Wrong PO"),"new")</f>
        <v>new</v>
      </c>
      <c r="AT134" s="32" t="str">
        <f>IF(AS134="wrong PO",(VLOOKUP($D134,'Dec 2015'!$D$1:$Z$500,3,FALSE)),"")</f>
        <v/>
      </c>
      <c r="AU134" s="29" t="str">
        <f>IFERROR(IF(VLOOKUP($D134,'Nov 2015'!$D$1:$Z$500,3,FALSE)=G134,"-","Wrong PO"),"new")</f>
        <v>new</v>
      </c>
      <c r="AV134" s="32" t="str">
        <f>IF(AU134="wrong PO",(VLOOKUP($D134,'Nov 2015'!$D$1:$Z$500,3,FALSE)),"")</f>
        <v/>
      </c>
      <c r="AW134" s="29" t="str">
        <f>IFERROR(IF(VLOOKUP($D134,'Oct 2015'!$D$1:$Z$500,3,FALSE)=G134,"-","Wrong PO"),"new")</f>
        <v>new</v>
      </c>
      <c r="AX134" s="32" t="str">
        <f>IF(AW134="wrong PO",(VLOOKUP($D134,'Oct 2015'!$D$1:$Z$500,3,FALSE)),"")</f>
        <v/>
      </c>
      <c r="AY134" s="29" t="str">
        <f>IFERROR(IF(VLOOKUP($D134,'Sep 2015'!$D$1:$Z$500,3,FALSE)=G134,"-","Wrong PO"),"new")</f>
        <v>new</v>
      </c>
      <c r="AZ134" s="32" t="str">
        <f>IF(AY134="wrong PO",(VLOOKUP($D134,'Sep 2015'!$D$1:$Z$500,3,FALSE)),"")</f>
        <v/>
      </c>
    </row>
    <row r="135" spans="1:52">
      <c r="A135" s="2" t="s">
        <v>841</v>
      </c>
      <c r="B135" s="2" t="s">
        <v>510</v>
      </c>
      <c r="C135" s="2" t="s">
        <v>48</v>
      </c>
      <c r="D135" s="2" t="s">
        <v>178</v>
      </c>
      <c r="E135" s="2" t="s">
        <v>547</v>
      </c>
      <c r="F135" s="2">
        <v>42388</v>
      </c>
      <c r="G135" s="21" t="s">
        <v>127</v>
      </c>
      <c r="H135" s="11" t="s">
        <v>2060</v>
      </c>
      <c r="I135" s="2" t="s">
        <v>39</v>
      </c>
      <c r="J135" s="2" t="s">
        <v>548</v>
      </c>
      <c r="K135" s="2" t="s">
        <v>30</v>
      </c>
      <c r="L135" s="2" t="s">
        <v>31</v>
      </c>
      <c r="M135" s="2" t="s">
        <v>32</v>
      </c>
      <c r="N135" s="4">
        <v>18728</v>
      </c>
      <c r="O135" s="4">
        <v>21776</v>
      </c>
      <c r="P135" s="4">
        <v>3048</v>
      </c>
      <c r="Q135" s="5">
        <v>51.511200000000002</v>
      </c>
      <c r="R135" s="4">
        <v>0</v>
      </c>
      <c r="S135" s="4">
        <v>0</v>
      </c>
      <c r="T135" s="4">
        <v>0</v>
      </c>
      <c r="U135" s="5">
        <v>0</v>
      </c>
      <c r="V135" s="5">
        <v>0</v>
      </c>
      <c r="W135" s="14">
        <v>51.51</v>
      </c>
      <c r="X135" s="14">
        <v>0</v>
      </c>
      <c r="Y135" s="14">
        <v>51.51</v>
      </c>
      <c r="Z135" s="4">
        <v>24580</v>
      </c>
      <c r="AA135" s="49" t="str">
        <f>IFERROR(IF(VLOOKUP($D135,'Year-To-Date'!$E$1:$E$322,1,FALSE)=D135,"--","Find"),"Find")</f>
        <v>--</v>
      </c>
      <c r="AB135" s="49" t="str">
        <f>IFERROR(IFERROR(VLOOKUP($D135,'Asset Group  All Assets'!$B$1:$C$500,2,FALSE),(VLOOKUP($D135,'Missing-WSU-POs'!$B$1:$D$500,3,FALSE))),"?")</f>
        <v>P0771368</v>
      </c>
      <c r="AC135" s="31" t="str">
        <f t="shared" si="5"/>
        <v>P0771368</v>
      </c>
      <c r="AD135" s="31" t="str">
        <f t="shared" si="4"/>
        <v/>
      </c>
      <c r="AE135" s="29" t="str">
        <f>IFERROR(IF(VLOOKUP($D135,'Org July 2016 '!$D$1:$Z$500,3,FALSE)=G135,"-","Wrong PO"),"new")</f>
        <v>Wrong PO</v>
      </c>
      <c r="AF135" s="32">
        <f>IF(AE135="wrong PO",(VLOOKUP($D135,'Org July 2016 '!$D$1:$Z$500,3,FALSE)),"")</f>
        <v>0</v>
      </c>
      <c r="AG135" s="29" t="str">
        <f>IFERROR(IF(VLOOKUP($D135,'Org June 2016 '!$D$1:$Z$500,3,FALSE)=G135,"-","Wrong PO"),"new")</f>
        <v>Wrong PO</v>
      </c>
      <c r="AH135" s="32">
        <f>IF(AG135="wrong PO",(VLOOKUP($D135,'Org June 2016 '!$D$1:$Z$500,3,FALSE)),"")</f>
        <v>0</v>
      </c>
      <c r="AI135" s="29" t="str">
        <f>IFERROR(IF(VLOOKUP($D135,'May 2016'!D134:Z633,3,FALSE)=G135,"-","Wrong PO"),"new")</f>
        <v>new</v>
      </c>
      <c r="AJ135" s="32" t="str">
        <f>IF(AI135="wrong PO",(VLOOKUP($D135,'May 2016'!D134:Z633,3,FALSE)),"")</f>
        <v/>
      </c>
      <c r="AK135" s="29" t="str">
        <f>IFERROR(IF(VLOOKUP($D135,'Apr 2016'!$D$1:$Z$500,3,FALSE)=G135,"-","Wrong PO"),"new")</f>
        <v>-</v>
      </c>
      <c r="AL135" s="32" t="str">
        <f>IF(AK135="wrong PO",(VLOOKUP($D135,'Apr 2016'!$D$1:$Z$500,3,FALSE)),"")</f>
        <v/>
      </c>
      <c r="AM135" s="32" t="str">
        <f>IFERROR(IF(VLOOKUP($D135,'Mar 2016'!$D$1:$Z$500,3,FALSE)=G135,"-","Wrong PO"),"new")</f>
        <v>-</v>
      </c>
      <c r="AN135" s="32" t="str">
        <f>IF(AK135="wrong PO",(VLOOKUP($D135,'Mar 2016'!$D$1:$Z$500,3,FALSE)),"")</f>
        <v/>
      </c>
      <c r="AO135" s="32" t="str">
        <f>IFERROR(IF(VLOOKUP($D135,'Feb 2016'!$D$1:$Z$500,3,FALSE)=G135,"-","Wrong PO"),"new")</f>
        <v>-</v>
      </c>
      <c r="AP135" s="32" t="str">
        <f>IF(AK135="wrong PO",(VLOOKUP($D135,'Feb 2016'!$D$1:$Z$500,3,FALSE)),"")</f>
        <v/>
      </c>
      <c r="AQ135" s="29" t="str">
        <f>IFERROR(IF(VLOOKUP($D135,'Jan 2016'!$D$1:$Z$500,3,FALSE)=G135,"-","Wrong PO"),"new")</f>
        <v>-</v>
      </c>
      <c r="AR135" s="32" t="str">
        <f>IF(AQ135="wrong PO",(VLOOKUP($D135,'Jan 2016'!$D$1:$Z$500,3,FALSE)),"")</f>
        <v/>
      </c>
      <c r="AS135" s="29" t="str">
        <f>IFERROR(IF(VLOOKUP($D135,'Dec 2015'!$D$1:$Z$500,3,FALSE)=G135,"-","Wrong PO"),"new")</f>
        <v>new</v>
      </c>
      <c r="AT135" s="32" t="str">
        <f>IF(AS135="wrong PO",(VLOOKUP($D135,'Dec 2015'!$D$1:$Z$500,3,FALSE)),"")</f>
        <v/>
      </c>
      <c r="AU135" s="29" t="str">
        <f>IFERROR(IF(VLOOKUP($D135,'Nov 2015'!$D$1:$Z$500,3,FALSE)=G135,"-","Wrong PO"),"new")</f>
        <v>new</v>
      </c>
      <c r="AV135" s="32" t="str">
        <f>IF(AU135="wrong PO",(VLOOKUP($D135,'Nov 2015'!$D$1:$Z$500,3,FALSE)),"")</f>
        <v/>
      </c>
      <c r="AW135" s="29" t="str">
        <f>IFERROR(IF(VLOOKUP($D135,'Oct 2015'!$D$1:$Z$500,3,FALSE)=G135,"-","Wrong PO"),"new")</f>
        <v>new</v>
      </c>
      <c r="AX135" s="32" t="str">
        <f>IF(AW135="wrong PO",(VLOOKUP($D135,'Oct 2015'!$D$1:$Z$500,3,FALSE)),"")</f>
        <v/>
      </c>
      <c r="AY135" s="29" t="str">
        <f>IFERROR(IF(VLOOKUP($D135,'Sep 2015'!$D$1:$Z$500,3,FALSE)=G135,"-","Wrong PO"),"new")</f>
        <v>new</v>
      </c>
      <c r="AZ135" s="32" t="str">
        <f>IF(AY135="wrong PO",(VLOOKUP($D135,'Sep 2015'!$D$1:$Z$500,3,FALSE)),"")</f>
        <v/>
      </c>
    </row>
    <row r="136" spans="1:52">
      <c r="A136" s="2" t="s">
        <v>841</v>
      </c>
      <c r="B136" s="2" t="s">
        <v>510</v>
      </c>
      <c r="C136" s="2" t="s">
        <v>69</v>
      </c>
      <c r="D136" s="2" t="s">
        <v>249</v>
      </c>
      <c r="E136" s="2" t="s">
        <v>549</v>
      </c>
      <c r="F136" s="2">
        <v>42391</v>
      </c>
      <c r="G136" s="21" t="s">
        <v>127</v>
      </c>
      <c r="H136" s="11" t="s">
        <v>2060</v>
      </c>
      <c r="I136" s="2" t="s">
        <v>39</v>
      </c>
      <c r="J136" s="2" t="s">
        <v>550</v>
      </c>
      <c r="K136" s="2" t="s">
        <v>30</v>
      </c>
      <c r="L136" s="2" t="s">
        <v>31</v>
      </c>
      <c r="M136" s="2" t="s">
        <v>32</v>
      </c>
      <c r="N136" s="4">
        <v>11</v>
      </c>
      <c r="O136" s="4">
        <v>15</v>
      </c>
      <c r="P136" s="4">
        <v>4</v>
      </c>
      <c r="Q136" s="5">
        <v>6.7599999999999993E-2</v>
      </c>
      <c r="R136" s="4">
        <v>13</v>
      </c>
      <c r="S136" s="4">
        <v>13</v>
      </c>
      <c r="T136" s="4">
        <v>0</v>
      </c>
      <c r="U136" s="5">
        <v>0</v>
      </c>
      <c r="V136" s="5">
        <v>0</v>
      </c>
      <c r="W136" s="14">
        <v>7.0000000000000007E-2</v>
      </c>
      <c r="X136" s="14">
        <v>0</v>
      </c>
      <c r="Y136" s="14">
        <v>7.0000000000000007E-2</v>
      </c>
      <c r="Z136" s="4">
        <v>24580</v>
      </c>
      <c r="AA136" s="49" t="str">
        <f>IFERROR(IF(VLOOKUP($D136,'Year-To-Date'!$E$1:$E$322,1,FALSE)=D136,"--","Find"),"Find")</f>
        <v>--</v>
      </c>
      <c r="AB136" s="49" t="str">
        <f>IFERROR(IFERROR(VLOOKUP($D136,'Asset Group  All Assets'!$B$1:$C$500,2,FALSE),(VLOOKUP($D136,'Missing-WSU-POs'!$B$1:$D$500,3,FALSE))),"?")</f>
        <v>P0771368</v>
      </c>
      <c r="AC136" s="31" t="str">
        <f t="shared" si="5"/>
        <v>P0771368</v>
      </c>
      <c r="AD136" s="31" t="str">
        <f t="shared" si="4"/>
        <v/>
      </c>
      <c r="AE136" s="29" t="str">
        <f>IFERROR(IF(VLOOKUP($D136,'Org July 2016 '!$D$1:$Z$500,3,FALSE)=G136,"-","Wrong PO"),"new")</f>
        <v>Wrong PO</v>
      </c>
      <c r="AF136" s="32">
        <f>IF(AE136="wrong PO",(VLOOKUP($D136,'Org July 2016 '!$D$1:$Z$500,3,FALSE)),"")</f>
        <v>0</v>
      </c>
      <c r="AG136" s="29" t="str">
        <f>IFERROR(IF(VLOOKUP($D136,'Org June 2016 '!$D$1:$Z$500,3,FALSE)=G136,"-","Wrong PO"),"new")</f>
        <v>Wrong PO</v>
      </c>
      <c r="AH136" s="32">
        <f>IF(AG136="wrong PO",(VLOOKUP($D136,'Org June 2016 '!$D$1:$Z$500,3,FALSE)),"")</f>
        <v>0</v>
      </c>
      <c r="AI136" s="29" t="str">
        <f>IFERROR(IF(VLOOKUP($D136,'May 2016'!D135:Z634,3,FALSE)=G136,"-","Wrong PO"),"new")</f>
        <v>new</v>
      </c>
      <c r="AJ136" s="32" t="str">
        <f>IF(AI136="wrong PO",(VLOOKUP($D136,'May 2016'!D135:Z634,3,FALSE)),"")</f>
        <v/>
      </c>
      <c r="AK136" s="29" t="str">
        <f>IFERROR(IF(VLOOKUP($D136,'Apr 2016'!$D$1:$Z$500,3,FALSE)=G136,"-","Wrong PO"),"new")</f>
        <v>-</v>
      </c>
      <c r="AL136" s="32" t="str">
        <f>IF(AK136="wrong PO",(VLOOKUP($D136,'Apr 2016'!$D$1:$Z$500,3,FALSE)),"")</f>
        <v/>
      </c>
      <c r="AM136" s="32" t="str">
        <f>IFERROR(IF(VLOOKUP($D136,'Mar 2016'!$D$1:$Z$500,3,FALSE)=G136,"-","Wrong PO"),"new")</f>
        <v>-</v>
      </c>
      <c r="AN136" s="32" t="str">
        <f>IF(AK136="wrong PO",(VLOOKUP($D136,'Mar 2016'!$D$1:$Z$500,3,FALSE)),"")</f>
        <v/>
      </c>
      <c r="AO136" s="32" t="str">
        <f>IFERROR(IF(VLOOKUP($D136,'Feb 2016'!$D$1:$Z$500,3,FALSE)=G136,"-","Wrong PO"),"new")</f>
        <v>-</v>
      </c>
      <c r="AP136" s="32" t="str">
        <f>IF(AK136="wrong PO",(VLOOKUP($D136,'Feb 2016'!$D$1:$Z$500,3,FALSE)),"")</f>
        <v/>
      </c>
      <c r="AQ136" s="29" t="str">
        <f>IFERROR(IF(VLOOKUP($D136,'Jan 2016'!$D$1:$Z$500,3,FALSE)=G136,"-","Wrong PO"),"new")</f>
        <v>-</v>
      </c>
      <c r="AR136" s="32" t="str">
        <f>IF(AQ136="wrong PO",(VLOOKUP($D136,'Jan 2016'!$D$1:$Z$500,3,FALSE)),"")</f>
        <v/>
      </c>
      <c r="AS136" s="29" t="str">
        <f>IFERROR(IF(VLOOKUP($D136,'Dec 2015'!$D$1:$Z$500,3,FALSE)=G136,"-","Wrong PO"),"new")</f>
        <v>new</v>
      </c>
      <c r="AT136" s="32" t="str">
        <f>IF(AS136="wrong PO",(VLOOKUP($D136,'Dec 2015'!$D$1:$Z$500,3,FALSE)),"")</f>
        <v/>
      </c>
      <c r="AU136" s="29" t="str">
        <f>IFERROR(IF(VLOOKUP($D136,'Nov 2015'!$D$1:$Z$500,3,FALSE)=G136,"-","Wrong PO"),"new")</f>
        <v>new</v>
      </c>
      <c r="AV136" s="32" t="str">
        <f>IF(AU136="wrong PO",(VLOOKUP($D136,'Nov 2015'!$D$1:$Z$500,3,FALSE)),"")</f>
        <v/>
      </c>
      <c r="AW136" s="29" t="str">
        <f>IFERROR(IF(VLOOKUP($D136,'Oct 2015'!$D$1:$Z$500,3,FALSE)=G136,"-","Wrong PO"),"new")</f>
        <v>new</v>
      </c>
      <c r="AX136" s="32" t="str">
        <f>IF(AW136="wrong PO",(VLOOKUP($D136,'Oct 2015'!$D$1:$Z$500,3,FALSE)),"")</f>
        <v/>
      </c>
      <c r="AY136" s="29" t="str">
        <f>IFERROR(IF(VLOOKUP($D136,'Sep 2015'!$D$1:$Z$500,3,FALSE)=G136,"-","Wrong PO"),"new")</f>
        <v>new</v>
      </c>
      <c r="AZ136" s="32" t="str">
        <f>IF(AY136="wrong PO",(VLOOKUP($D136,'Sep 2015'!$D$1:$Z$500,3,FALSE)),"")</f>
        <v/>
      </c>
    </row>
    <row r="137" spans="1:52">
      <c r="A137" s="2" t="s">
        <v>841</v>
      </c>
      <c r="B137" s="2" t="s">
        <v>510</v>
      </c>
      <c r="C137" s="2" t="s">
        <v>69</v>
      </c>
      <c r="D137" s="2" t="s">
        <v>250</v>
      </c>
      <c r="E137" s="2" t="s">
        <v>547</v>
      </c>
      <c r="F137" s="2">
        <v>42389</v>
      </c>
      <c r="G137" s="21" t="s">
        <v>127</v>
      </c>
      <c r="H137" s="11" t="s">
        <v>2060</v>
      </c>
      <c r="I137" s="2" t="s">
        <v>39</v>
      </c>
      <c r="J137" s="2" t="s">
        <v>548</v>
      </c>
      <c r="K137" s="2" t="s">
        <v>30</v>
      </c>
      <c r="L137" s="2" t="s">
        <v>31</v>
      </c>
      <c r="M137" s="2" t="s">
        <v>32</v>
      </c>
      <c r="N137" s="4">
        <v>628</v>
      </c>
      <c r="O137" s="4">
        <v>631</v>
      </c>
      <c r="P137" s="4">
        <v>3</v>
      </c>
      <c r="Q137" s="5">
        <v>5.0700000000000002E-2</v>
      </c>
      <c r="R137" s="4">
        <v>176</v>
      </c>
      <c r="S137" s="4">
        <v>178</v>
      </c>
      <c r="T137" s="4">
        <v>2</v>
      </c>
      <c r="U137" s="5">
        <v>0.1196</v>
      </c>
      <c r="V137" s="5">
        <v>0</v>
      </c>
      <c r="W137" s="14">
        <v>0.17</v>
      </c>
      <c r="X137" s="14">
        <v>0</v>
      </c>
      <c r="Y137" s="14">
        <v>0.17</v>
      </c>
      <c r="Z137" s="4">
        <v>24580</v>
      </c>
      <c r="AA137" s="49" t="str">
        <f>IFERROR(IF(VLOOKUP($D137,'Year-To-Date'!$E$1:$E$322,1,FALSE)=D137,"--","Find"),"Find")</f>
        <v>--</v>
      </c>
      <c r="AB137" s="49" t="str">
        <f>IFERROR(IFERROR(VLOOKUP($D137,'Asset Group  All Assets'!$B$1:$C$500,2,FALSE),(VLOOKUP($D137,'Missing-WSU-POs'!$B$1:$D$500,3,FALSE))),"?")</f>
        <v>P0771368</v>
      </c>
      <c r="AC137" s="31" t="str">
        <f t="shared" si="5"/>
        <v>P0771368</v>
      </c>
      <c r="AD137" s="31" t="str">
        <f t="shared" si="4"/>
        <v/>
      </c>
      <c r="AE137" s="29" t="str">
        <f>IFERROR(IF(VLOOKUP($D137,'Org July 2016 '!$D$1:$Z$500,3,FALSE)=G137,"-","Wrong PO"),"new")</f>
        <v>Wrong PO</v>
      </c>
      <c r="AF137" s="32">
        <f>IF(AE137="wrong PO",(VLOOKUP($D137,'Org July 2016 '!$D$1:$Z$500,3,FALSE)),"")</f>
        <v>0</v>
      </c>
      <c r="AG137" s="29" t="str">
        <f>IFERROR(IF(VLOOKUP($D137,'Org June 2016 '!$D$1:$Z$500,3,FALSE)=G137,"-","Wrong PO"),"new")</f>
        <v>Wrong PO</v>
      </c>
      <c r="AH137" s="32">
        <f>IF(AG137="wrong PO",(VLOOKUP($D137,'Org June 2016 '!$D$1:$Z$500,3,FALSE)),"")</f>
        <v>0</v>
      </c>
      <c r="AI137" s="29" t="str">
        <f>IFERROR(IF(VLOOKUP($D137,'May 2016'!D136:Z635,3,FALSE)=G137,"-","Wrong PO"),"new")</f>
        <v>new</v>
      </c>
      <c r="AJ137" s="32" t="str">
        <f>IF(AI137="wrong PO",(VLOOKUP($D137,'May 2016'!D136:Z635,3,FALSE)),"")</f>
        <v/>
      </c>
      <c r="AK137" s="29" t="str">
        <f>IFERROR(IF(VLOOKUP($D137,'Apr 2016'!$D$1:$Z$500,3,FALSE)=G137,"-","Wrong PO"),"new")</f>
        <v>-</v>
      </c>
      <c r="AL137" s="32" t="str">
        <f>IF(AK137="wrong PO",(VLOOKUP($D137,'Apr 2016'!$D$1:$Z$500,3,FALSE)),"")</f>
        <v/>
      </c>
      <c r="AM137" s="32" t="str">
        <f>IFERROR(IF(VLOOKUP($D137,'Mar 2016'!$D$1:$Z$500,3,FALSE)=G137,"-","Wrong PO"),"new")</f>
        <v>-</v>
      </c>
      <c r="AN137" s="32" t="str">
        <f>IF(AK137="wrong PO",(VLOOKUP($D137,'Mar 2016'!$D$1:$Z$500,3,FALSE)),"")</f>
        <v/>
      </c>
      <c r="AO137" s="32" t="str">
        <f>IFERROR(IF(VLOOKUP($D137,'Feb 2016'!$D$1:$Z$500,3,FALSE)=G137,"-","Wrong PO"),"new")</f>
        <v>-</v>
      </c>
      <c r="AP137" s="32" t="str">
        <f>IF(AK137="wrong PO",(VLOOKUP($D137,'Feb 2016'!$D$1:$Z$500,3,FALSE)),"")</f>
        <v/>
      </c>
      <c r="AQ137" s="29" t="str">
        <f>IFERROR(IF(VLOOKUP($D137,'Jan 2016'!$D$1:$Z$500,3,FALSE)=G137,"-","Wrong PO"),"new")</f>
        <v>-</v>
      </c>
      <c r="AR137" s="32" t="str">
        <f>IF(AQ137="wrong PO",(VLOOKUP($D137,'Jan 2016'!$D$1:$Z$500,3,FALSE)),"")</f>
        <v/>
      </c>
      <c r="AS137" s="29" t="str">
        <f>IFERROR(IF(VLOOKUP($D137,'Dec 2015'!$D$1:$Z$500,3,FALSE)=G137,"-","Wrong PO"),"new")</f>
        <v>new</v>
      </c>
      <c r="AT137" s="32" t="str">
        <f>IF(AS137="wrong PO",(VLOOKUP($D137,'Dec 2015'!$D$1:$Z$500,3,FALSE)),"")</f>
        <v/>
      </c>
      <c r="AU137" s="29" t="str">
        <f>IFERROR(IF(VLOOKUP($D137,'Nov 2015'!$D$1:$Z$500,3,FALSE)=G137,"-","Wrong PO"),"new")</f>
        <v>new</v>
      </c>
      <c r="AV137" s="32" t="str">
        <f>IF(AU137="wrong PO",(VLOOKUP($D137,'Nov 2015'!$D$1:$Z$500,3,FALSE)),"")</f>
        <v/>
      </c>
      <c r="AW137" s="29" t="str">
        <f>IFERROR(IF(VLOOKUP($D137,'Oct 2015'!$D$1:$Z$500,3,FALSE)=G137,"-","Wrong PO"),"new")</f>
        <v>new</v>
      </c>
      <c r="AX137" s="32" t="str">
        <f>IF(AW137="wrong PO",(VLOOKUP($D137,'Oct 2015'!$D$1:$Z$500,3,FALSE)),"")</f>
        <v/>
      </c>
      <c r="AY137" s="29" t="str">
        <f>IFERROR(IF(VLOOKUP($D137,'Sep 2015'!$D$1:$Z$500,3,FALSE)=G137,"-","Wrong PO"),"new")</f>
        <v>new</v>
      </c>
      <c r="AZ137" s="32" t="str">
        <f>IF(AY137="wrong PO",(VLOOKUP($D137,'Sep 2015'!$D$1:$Z$500,3,FALSE)),"")</f>
        <v/>
      </c>
    </row>
    <row r="138" spans="1:52">
      <c r="A138" s="2" t="s">
        <v>841</v>
      </c>
      <c r="B138" s="2" t="s">
        <v>510</v>
      </c>
      <c r="C138" s="2" t="s">
        <v>395</v>
      </c>
      <c r="D138" s="2" t="s">
        <v>197</v>
      </c>
      <c r="E138" s="2" t="s">
        <v>547</v>
      </c>
      <c r="F138" s="2">
        <v>42389</v>
      </c>
      <c r="G138" s="21" t="s">
        <v>127</v>
      </c>
      <c r="H138" s="11" t="s">
        <v>2060</v>
      </c>
      <c r="I138" s="2" t="s">
        <v>39</v>
      </c>
      <c r="J138" s="2" t="s">
        <v>548</v>
      </c>
      <c r="K138" s="2" t="s">
        <v>30</v>
      </c>
      <c r="L138" s="2" t="s">
        <v>31</v>
      </c>
      <c r="M138" s="2" t="s">
        <v>32</v>
      </c>
      <c r="N138" s="4">
        <v>1904</v>
      </c>
      <c r="O138" s="4">
        <v>1959</v>
      </c>
      <c r="P138" s="4">
        <v>55</v>
      </c>
      <c r="Q138" s="5">
        <v>0.92949999999999999</v>
      </c>
      <c r="R138" s="4">
        <v>3558</v>
      </c>
      <c r="S138" s="4">
        <v>3761</v>
      </c>
      <c r="T138" s="4">
        <v>203</v>
      </c>
      <c r="U138" s="5">
        <v>12.1394</v>
      </c>
      <c r="V138" s="5">
        <v>0</v>
      </c>
      <c r="W138" s="14">
        <v>13.07</v>
      </c>
      <c r="X138" s="14">
        <v>0</v>
      </c>
      <c r="Y138" s="14">
        <v>13.07</v>
      </c>
      <c r="Z138" s="4">
        <v>24580</v>
      </c>
      <c r="AA138" s="49" t="str">
        <f>IFERROR(IF(VLOOKUP($D138,'Year-To-Date'!$E$1:$E$322,1,FALSE)=D138,"--","Find"),"Find")</f>
        <v>--</v>
      </c>
      <c r="AB138" s="49" t="str">
        <f>IFERROR(IFERROR(VLOOKUP($D138,'Asset Group  All Assets'!$B$1:$C$500,2,FALSE),(VLOOKUP($D138,'Missing-WSU-POs'!$B$1:$D$500,3,FALSE))),"?")</f>
        <v>P0771368</v>
      </c>
      <c r="AC138" s="31" t="str">
        <f t="shared" si="5"/>
        <v>P0771368</v>
      </c>
      <c r="AD138" s="31" t="str">
        <f t="shared" si="4"/>
        <v/>
      </c>
      <c r="AE138" s="29" t="str">
        <f>IFERROR(IF(VLOOKUP($D138,'Org July 2016 '!$D$1:$Z$500,3,FALSE)=G138,"-","Wrong PO"),"new")</f>
        <v>Wrong PO</v>
      </c>
      <c r="AF138" s="32">
        <f>IF(AE138="wrong PO",(VLOOKUP($D138,'Org July 2016 '!$D$1:$Z$500,3,FALSE)),"")</f>
        <v>0</v>
      </c>
      <c r="AG138" s="29" t="str">
        <f>IFERROR(IF(VLOOKUP($D138,'Org June 2016 '!$D$1:$Z$500,3,FALSE)=G138,"-","Wrong PO"),"new")</f>
        <v>Wrong PO</v>
      </c>
      <c r="AH138" s="32">
        <f>IF(AG138="wrong PO",(VLOOKUP($D138,'Org June 2016 '!$D$1:$Z$500,3,FALSE)),"")</f>
        <v>0</v>
      </c>
      <c r="AI138" s="29" t="str">
        <f>IFERROR(IF(VLOOKUP($D138,'May 2016'!D137:Z636,3,FALSE)=G138,"-","Wrong PO"),"new")</f>
        <v>new</v>
      </c>
      <c r="AJ138" s="32" t="str">
        <f>IF(AI138="wrong PO",(VLOOKUP($D138,'May 2016'!D137:Z636,3,FALSE)),"")</f>
        <v/>
      </c>
      <c r="AK138" s="29" t="str">
        <f>IFERROR(IF(VLOOKUP($D138,'Apr 2016'!$D$1:$Z$500,3,FALSE)=G138,"-","Wrong PO"),"new")</f>
        <v>-</v>
      </c>
      <c r="AL138" s="32" t="str">
        <f>IF(AK138="wrong PO",(VLOOKUP($D138,'Apr 2016'!$D$1:$Z$500,3,FALSE)),"")</f>
        <v/>
      </c>
      <c r="AM138" s="32" t="str">
        <f>IFERROR(IF(VLOOKUP($D138,'Mar 2016'!$D$1:$Z$500,3,FALSE)=G138,"-","Wrong PO"),"new")</f>
        <v>-</v>
      </c>
      <c r="AN138" s="32" t="str">
        <f>IF(AK138="wrong PO",(VLOOKUP($D138,'Mar 2016'!$D$1:$Z$500,3,FALSE)),"")</f>
        <v/>
      </c>
      <c r="AO138" s="32" t="str">
        <f>IFERROR(IF(VLOOKUP($D138,'Feb 2016'!$D$1:$Z$500,3,FALSE)=G138,"-","Wrong PO"),"new")</f>
        <v>-</v>
      </c>
      <c r="AP138" s="32" t="str">
        <f>IF(AK138="wrong PO",(VLOOKUP($D138,'Feb 2016'!$D$1:$Z$500,3,FALSE)),"")</f>
        <v/>
      </c>
      <c r="AQ138" s="29" t="str">
        <f>IFERROR(IF(VLOOKUP($D138,'Jan 2016'!$D$1:$Z$500,3,FALSE)=G138,"-","Wrong PO"),"new")</f>
        <v>new</v>
      </c>
      <c r="AR138" s="32" t="str">
        <f>IF(AQ138="wrong PO",(VLOOKUP($D138,'Jan 2016'!$D$1:$Z$500,3,FALSE)),"")</f>
        <v/>
      </c>
      <c r="AS138" s="29" t="str">
        <f>IFERROR(IF(VLOOKUP($D138,'Dec 2015'!$D$1:$Z$500,3,FALSE)=G138,"-","Wrong PO"),"new")</f>
        <v>new</v>
      </c>
      <c r="AT138" s="32" t="str">
        <f>IF(AS138="wrong PO",(VLOOKUP($D138,'Dec 2015'!$D$1:$Z$500,3,FALSE)),"")</f>
        <v/>
      </c>
      <c r="AU138" s="29" t="str">
        <f>IFERROR(IF(VLOOKUP($D138,'Nov 2015'!$D$1:$Z$500,3,FALSE)=G138,"-","Wrong PO"),"new")</f>
        <v>new</v>
      </c>
      <c r="AV138" s="32" t="str">
        <f>IF(AU138="wrong PO",(VLOOKUP($D138,'Nov 2015'!$D$1:$Z$500,3,FALSE)),"")</f>
        <v/>
      </c>
      <c r="AW138" s="29" t="str">
        <f>IFERROR(IF(VLOOKUP($D138,'Oct 2015'!$D$1:$Z$500,3,FALSE)=G138,"-","Wrong PO"),"new")</f>
        <v>new</v>
      </c>
      <c r="AX138" s="32" t="str">
        <f>IF(AW138="wrong PO",(VLOOKUP($D138,'Oct 2015'!$D$1:$Z$500,3,FALSE)),"")</f>
        <v/>
      </c>
      <c r="AY138" s="29" t="str">
        <f>IFERROR(IF(VLOOKUP($D138,'Sep 2015'!$D$1:$Z$500,3,FALSE)=G138,"-","Wrong PO"),"new")</f>
        <v>new</v>
      </c>
      <c r="AZ138" s="32" t="str">
        <f>IF(AY138="wrong PO",(VLOOKUP($D138,'Sep 2015'!$D$1:$Z$500,3,FALSE)),"")</f>
        <v/>
      </c>
    </row>
    <row r="139" spans="1:52">
      <c r="A139" s="2" t="s">
        <v>841</v>
      </c>
      <c r="B139" s="2" t="s">
        <v>510</v>
      </c>
      <c r="C139" s="2" t="s">
        <v>69</v>
      </c>
      <c r="D139" s="2" t="s">
        <v>251</v>
      </c>
      <c r="E139" s="2" t="s">
        <v>547</v>
      </c>
      <c r="F139" s="2">
        <v>42389</v>
      </c>
      <c r="G139" s="21" t="s">
        <v>127</v>
      </c>
      <c r="H139" s="11" t="s">
        <v>2060</v>
      </c>
      <c r="I139" s="2" t="s">
        <v>39</v>
      </c>
      <c r="J139" s="2" t="s">
        <v>548</v>
      </c>
      <c r="K139" s="2" t="s">
        <v>30</v>
      </c>
      <c r="L139" s="2" t="s">
        <v>31</v>
      </c>
      <c r="M139" s="2" t="s">
        <v>32</v>
      </c>
      <c r="N139" s="4">
        <v>241</v>
      </c>
      <c r="O139" s="4">
        <v>242</v>
      </c>
      <c r="P139" s="4">
        <v>1</v>
      </c>
      <c r="Q139" s="5">
        <v>1.6899999999999998E-2</v>
      </c>
      <c r="R139" s="4">
        <v>129</v>
      </c>
      <c r="S139" s="4">
        <v>140</v>
      </c>
      <c r="T139" s="4">
        <v>11</v>
      </c>
      <c r="U139" s="5">
        <v>0.65780000000000005</v>
      </c>
      <c r="V139" s="5">
        <v>0</v>
      </c>
      <c r="W139" s="14">
        <v>0.68</v>
      </c>
      <c r="X139" s="14">
        <v>0</v>
      </c>
      <c r="Y139" s="14">
        <v>0.68</v>
      </c>
      <c r="Z139" s="4">
        <v>24580</v>
      </c>
      <c r="AA139" s="49" t="str">
        <f>IFERROR(IF(VLOOKUP($D139,'Year-To-Date'!$E$1:$E$322,1,FALSE)=D139,"--","Find"),"Find")</f>
        <v>--</v>
      </c>
      <c r="AB139" s="49" t="str">
        <f>IFERROR(IFERROR(VLOOKUP($D139,'Asset Group  All Assets'!$B$1:$C$500,2,FALSE),(VLOOKUP($D139,'Missing-WSU-POs'!$B$1:$D$500,3,FALSE))),"?")</f>
        <v>P0771368</v>
      </c>
      <c r="AC139" s="31" t="str">
        <f t="shared" si="5"/>
        <v>P0771368</v>
      </c>
      <c r="AD139" s="31" t="str">
        <f t="shared" si="4"/>
        <v/>
      </c>
      <c r="AE139" s="29" t="str">
        <f>IFERROR(IF(VLOOKUP($D139,'Org July 2016 '!$D$1:$Z$500,3,FALSE)=G139,"-","Wrong PO"),"new")</f>
        <v>Wrong PO</v>
      </c>
      <c r="AF139" s="32">
        <f>IF(AE139="wrong PO",(VLOOKUP($D139,'Org July 2016 '!$D$1:$Z$500,3,FALSE)),"")</f>
        <v>0</v>
      </c>
      <c r="AG139" s="29" t="str">
        <f>IFERROR(IF(VLOOKUP($D139,'Org June 2016 '!$D$1:$Z$500,3,FALSE)=G139,"-","Wrong PO"),"new")</f>
        <v>Wrong PO</v>
      </c>
      <c r="AH139" s="32">
        <f>IF(AG139="wrong PO",(VLOOKUP($D139,'Org June 2016 '!$D$1:$Z$500,3,FALSE)),"")</f>
        <v>0</v>
      </c>
      <c r="AI139" s="29" t="str">
        <f>IFERROR(IF(VLOOKUP($D139,'May 2016'!D138:Z637,3,FALSE)=G139,"-","Wrong PO"),"new")</f>
        <v>new</v>
      </c>
      <c r="AJ139" s="32" t="str">
        <f>IF(AI139="wrong PO",(VLOOKUP($D139,'May 2016'!D138:Z637,3,FALSE)),"")</f>
        <v/>
      </c>
      <c r="AK139" s="29" t="str">
        <f>IFERROR(IF(VLOOKUP($D139,'Apr 2016'!$D$1:$Z$500,3,FALSE)=G139,"-","Wrong PO"),"new")</f>
        <v>-</v>
      </c>
      <c r="AL139" s="32" t="str">
        <f>IF(AK139="wrong PO",(VLOOKUP($D139,'Apr 2016'!$D$1:$Z$500,3,FALSE)),"")</f>
        <v/>
      </c>
      <c r="AM139" s="32" t="str">
        <f>IFERROR(IF(VLOOKUP($D139,'Mar 2016'!$D$1:$Z$500,3,FALSE)=G139,"-","Wrong PO"),"new")</f>
        <v>-</v>
      </c>
      <c r="AN139" s="32" t="str">
        <f>IF(AK139="wrong PO",(VLOOKUP($D139,'Mar 2016'!$D$1:$Z$500,3,FALSE)),"")</f>
        <v/>
      </c>
      <c r="AO139" s="32" t="str">
        <f>IFERROR(IF(VLOOKUP($D139,'Feb 2016'!$D$1:$Z$500,3,FALSE)=G139,"-","Wrong PO"),"new")</f>
        <v>-</v>
      </c>
      <c r="AP139" s="32" t="str">
        <f>IF(AK139="wrong PO",(VLOOKUP($D139,'Feb 2016'!$D$1:$Z$500,3,FALSE)),"")</f>
        <v/>
      </c>
      <c r="AQ139" s="29" t="str">
        <f>IFERROR(IF(VLOOKUP($D139,'Jan 2016'!$D$1:$Z$500,3,FALSE)=G139,"-","Wrong PO"),"new")</f>
        <v>-</v>
      </c>
      <c r="AR139" s="32" t="str">
        <f>IF(AQ139="wrong PO",(VLOOKUP($D139,'Jan 2016'!$D$1:$Z$500,3,FALSE)),"")</f>
        <v/>
      </c>
      <c r="AS139" s="29" t="str">
        <f>IFERROR(IF(VLOOKUP($D139,'Dec 2015'!$D$1:$Z$500,3,FALSE)=G139,"-","Wrong PO"),"new")</f>
        <v>new</v>
      </c>
      <c r="AT139" s="32" t="str">
        <f>IF(AS139="wrong PO",(VLOOKUP($D139,'Dec 2015'!$D$1:$Z$500,3,FALSE)),"")</f>
        <v/>
      </c>
      <c r="AU139" s="29" t="str">
        <f>IFERROR(IF(VLOOKUP($D139,'Nov 2015'!$D$1:$Z$500,3,FALSE)=G139,"-","Wrong PO"),"new")</f>
        <v>new</v>
      </c>
      <c r="AV139" s="32" t="str">
        <f>IF(AU139="wrong PO",(VLOOKUP($D139,'Nov 2015'!$D$1:$Z$500,3,FALSE)),"")</f>
        <v/>
      </c>
      <c r="AW139" s="29" t="str">
        <f>IFERROR(IF(VLOOKUP($D139,'Oct 2015'!$D$1:$Z$500,3,FALSE)=G139,"-","Wrong PO"),"new")</f>
        <v>new</v>
      </c>
      <c r="AX139" s="32" t="str">
        <f>IF(AW139="wrong PO",(VLOOKUP($D139,'Oct 2015'!$D$1:$Z$500,3,FALSE)),"")</f>
        <v/>
      </c>
      <c r="AY139" s="29" t="str">
        <f>IFERROR(IF(VLOOKUP($D139,'Sep 2015'!$D$1:$Z$500,3,FALSE)=G139,"-","Wrong PO"),"new")</f>
        <v>new</v>
      </c>
      <c r="AZ139" s="32" t="str">
        <f>IF(AY139="wrong PO",(VLOOKUP($D139,'Sep 2015'!$D$1:$Z$500,3,FALSE)),"")</f>
        <v/>
      </c>
    </row>
    <row r="140" spans="1:52">
      <c r="A140" s="2" t="s">
        <v>841</v>
      </c>
      <c r="B140" s="2" t="s">
        <v>510</v>
      </c>
      <c r="C140" s="2" t="s">
        <v>48</v>
      </c>
      <c r="D140" s="2" t="s">
        <v>174</v>
      </c>
      <c r="E140" s="2" t="s">
        <v>547</v>
      </c>
      <c r="F140" s="2">
        <v>42389</v>
      </c>
      <c r="G140" s="21" t="s">
        <v>127</v>
      </c>
      <c r="H140" s="11" t="s">
        <v>2060</v>
      </c>
      <c r="I140" s="2" t="s">
        <v>39</v>
      </c>
      <c r="J140" s="2" t="s">
        <v>548</v>
      </c>
      <c r="K140" s="2" t="s">
        <v>30</v>
      </c>
      <c r="L140" s="2" t="s">
        <v>31</v>
      </c>
      <c r="M140" s="2" t="s">
        <v>32</v>
      </c>
      <c r="N140" s="4">
        <v>1665</v>
      </c>
      <c r="O140" s="4">
        <v>2140</v>
      </c>
      <c r="P140" s="4">
        <v>475</v>
      </c>
      <c r="Q140" s="5">
        <v>8.0274999999999999</v>
      </c>
      <c r="R140" s="4">
        <v>0</v>
      </c>
      <c r="S140" s="4">
        <v>0</v>
      </c>
      <c r="T140" s="4">
        <v>0</v>
      </c>
      <c r="U140" s="5">
        <v>0</v>
      </c>
      <c r="V140" s="5">
        <v>0</v>
      </c>
      <c r="W140" s="14">
        <v>8.0299999999999994</v>
      </c>
      <c r="X140" s="14">
        <v>0</v>
      </c>
      <c r="Y140" s="14">
        <v>8.0299999999999994</v>
      </c>
      <c r="Z140" s="4">
        <v>24580</v>
      </c>
      <c r="AA140" s="49" t="str">
        <f>IFERROR(IF(VLOOKUP($D140,'Year-To-Date'!$E$1:$E$322,1,FALSE)=D140,"--","Find"),"Find")</f>
        <v>--</v>
      </c>
      <c r="AB140" s="49" t="str">
        <f>IFERROR(IFERROR(VLOOKUP($D140,'Asset Group  All Assets'!$B$1:$C$500,2,FALSE),(VLOOKUP($D140,'Missing-WSU-POs'!$B$1:$D$500,3,FALSE))),"?")</f>
        <v>P0771368</v>
      </c>
      <c r="AC140" s="31" t="str">
        <f t="shared" si="5"/>
        <v>P0771368</v>
      </c>
      <c r="AD140" s="31" t="str">
        <f t="shared" si="4"/>
        <v/>
      </c>
      <c r="AE140" s="29" t="str">
        <f>IFERROR(IF(VLOOKUP($D140,'Org July 2016 '!$D$1:$Z$500,3,FALSE)=G140,"-","Wrong PO"),"new")</f>
        <v>Wrong PO</v>
      </c>
      <c r="AF140" s="32">
        <f>IF(AE140="wrong PO",(VLOOKUP($D140,'Org July 2016 '!$D$1:$Z$500,3,FALSE)),"")</f>
        <v>0</v>
      </c>
      <c r="AG140" s="29" t="str">
        <f>IFERROR(IF(VLOOKUP($D140,'Org June 2016 '!$D$1:$Z$500,3,FALSE)=G140,"-","Wrong PO"),"new")</f>
        <v>Wrong PO</v>
      </c>
      <c r="AH140" s="32">
        <f>IF(AG140="wrong PO",(VLOOKUP($D140,'Org June 2016 '!$D$1:$Z$500,3,FALSE)),"")</f>
        <v>0</v>
      </c>
      <c r="AI140" s="29" t="str">
        <f>IFERROR(IF(VLOOKUP($D140,'May 2016'!D139:Z638,3,FALSE)=G140,"-","Wrong PO"),"new")</f>
        <v>new</v>
      </c>
      <c r="AJ140" s="32" t="str">
        <f>IF(AI140="wrong PO",(VLOOKUP($D140,'May 2016'!D139:Z638,3,FALSE)),"")</f>
        <v/>
      </c>
      <c r="AK140" s="29" t="str">
        <f>IFERROR(IF(VLOOKUP($D140,'Apr 2016'!$D$1:$Z$500,3,FALSE)=G140,"-","Wrong PO"),"new")</f>
        <v>-</v>
      </c>
      <c r="AL140" s="32" t="str">
        <f>IF(AK140="wrong PO",(VLOOKUP($D140,'Apr 2016'!$D$1:$Z$500,3,FALSE)),"")</f>
        <v/>
      </c>
      <c r="AM140" s="32" t="str">
        <f>IFERROR(IF(VLOOKUP($D140,'Mar 2016'!$D$1:$Z$500,3,FALSE)=G140,"-","Wrong PO"),"new")</f>
        <v>-</v>
      </c>
      <c r="AN140" s="32" t="str">
        <f>IF(AK140="wrong PO",(VLOOKUP($D140,'Mar 2016'!$D$1:$Z$500,3,FALSE)),"")</f>
        <v/>
      </c>
      <c r="AO140" s="32" t="str">
        <f>IFERROR(IF(VLOOKUP($D140,'Feb 2016'!$D$1:$Z$500,3,FALSE)=G140,"-","Wrong PO"),"new")</f>
        <v>-</v>
      </c>
      <c r="AP140" s="32" t="str">
        <f>IF(AK140="wrong PO",(VLOOKUP($D140,'Feb 2016'!$D$1:$Z$500,3,FALSE)),"")</f>
        <v/>
      </c>
      <c r="AQ140" s="29" t="str">
        <f>IFERROR(IF(VLOOKUP($D140,'Jan 2016'!$D$1:$Z$500,3,FALSE)=G140,"-","Wrong PO"),"new")</f>
        <v>-</v>
      </c>
      <c r="AR140" s="32" t="str">
        <f>IF(AQ140="wrong PO",(VLOOKUP($D140,'Jan 2016'!$D$1:$Z$500,3,FALSE)),"")</f>
        <v/>
      </c>
      <c r="AS140" s="29" t="str">
        <f>IFERROR(IF(VLOOKUP($D140,'Dec 2015'!$D$1:$Z$500,3,FALSE)=G140,"-","Wrong PO"),"new")</f>
        <v>new</v>
      </c>
      <c r="AT140" s="32" t="str">
        <f>IF(AS140="wrong PO",(VLOOKUP($D140,'Dec 2015'!$D$1:$Z$500,3,FALSE)),"")</f>
        <v/>
      </c>
      <c r="AU140" s="29" t="str">
        <f>IFERROR(IF(VLOOKUP($D140,'Nov 2015'!$D$1:$Z$500,3,FALSE)=G140,"-","Wrong PO"),"new")</f>
        <v>new</v>
      </c>
      <c r="AV140" s="32" t="str">
        <f>IF(AU140="wrong PO",(VLOOKUP($D140,'Nov 2015'!$D$1:$Z$500,3,FALSE)),"")</f>
        <v/>
      </c>
      <c r="AW140" s="29" t="str">
        <f>IFERROR(IF(VLOOKUP($D140,'Oct 2015'!$D$1:$Z$500,3,FALSE)=G140,"-","Wrong PO"),"new")</f>
        <v>new</v>
      </c>
      <c r="AX140" s="32" t="str">
        <f>IF(AW140="wrong PO",(VLOOKUP($D140,'Oct 2015'!$D$1:$Z$500,3,FALSE)),"")</f>
        <v/>
      </c>
      <c r="AY140" s="29" t="str">
        <f>IFERROR(IF(VLOOKUP($D140,'Sep 2015'!$D$1:$Z$500,3,FALSE)=G140,"-","Wrong PO"),"new")</f>
        <v>new</v>
      </c>
      <c r="AZ140" s="32" t="str">
        <f>IF(AY140="wrong PO",(VLOOKUP($D140,'Sep 2015'!$D$1:$Z$500,3,FALSE)),"")</f>
        <v/>
      </c>
    </row>
    <row r="141" spans="1:52">
      <c r="A141" s="2" t="s">
        <v>841</v>
      </c>
      <c r="B141" s="2" t="s">
        <v>510</v>
      </c>
      <c r="C141" s="2" t="s">
        <v>48</v>
      </c>
      <c r="D141" s="2" t="s">
        <v>176</v>
      </c>
      <c r="E141" s="2" t="s">
        <v>547</v>
      </c>
      <c r="F141" s="2">
        <v>42389</v>
      </c>
      <c r="G141" s="21" t="s">
        <v>127</v>
      </c>
      <c r="H141" s="11" t="s">
        <v>2060</v>
      </c>
      <c r="I141" s="2" t="s">
        <v>39</v>
      </c>
      <c r="J141" s="2" t="s">
        <v>548</v>
      </c>
      <c r="K141" s="2" t="s">
        <v>30</v>
      </c>
      <c r="L141" s="2" t="s">
        <v>31</v>
      </c>
      <c r="M141" s="2" t="s">
        <v>32</v>
      </c>
      <c r="N141" s="4">
        <v>2754</v>
      </c>
      <c r="O141" s="4">
        <v>2916</v>
      </c>
      <c r="P141" s="4">
        <v>162</v>
      </c>
      <c r="Q141" s="5">
        <v>2.7378</v>
      </c>
      <c r="R141" s="4">
        <v>0</v>
      </c>
      <c r="S141" s="4">
        <v>0</v>
      </c>
      <c r="T141" s="4">
        <v>0</v>
      </c>
      <c r="U141" s="5">
        <v>0</v>
      </c>
      <c r="V141" s="5">
        <v>0</v>
      </c>
      <c r="W141" s="14">
        <v>2.74</v>
      </c>
      <c r="X141" s="14">
        <v>0</v>
      </c>
      <c r="Y141" s="14">
        <v>2.74</v>
      </c>
      <c r="Z141" s="4">
        <v>24580</v>
      </c>
      <c r="AA141" s="49" t="str">
        <f>IFERROR(IF(VLOOKUP($D141,'Year-To-Date'!$E$1:$E$322,1,FALSE)=D141,"--","Find"),"Find")</f>
        <v>--</v>
      </c>
      <c r="AB141" s="49" t="str">
        <f>IFERROR(IFERROR(VLOOKUP($D141,'Asset Group  All Assets'!$B$1:$C$500,2,FALSE),(VLOOKUP($D141,'Missing-WSU-POs'!$B$1:$D$500,3,FALSE))),"?")</f>
        <v>P0771368</v>
      </c>
      <c r="AC141" s="31" t="str">
        <f t="shared" si="5"/>
        <v>P0771368</v>
      </c>
      <c r="AD141" s="31" t="str">
        <f t="shared" si="4"/>
        <v/>
      </c>
      <c r="AE141" s="29" t="str">
        <f>IFERROR(IF(VLOOKUP($D141,'Org July 2016 '!$D$1:$Z$500,3,FALSE)=G141,"-","Wrong PO"),"new")</f>
        <v>Wrong PO</v>
      </c>
      <c r="AF141" s="32">
        <f>IF(AE141="wrong PO",(VLOOKUP($D141,'Org July 2016 '!$D$1:$Z$500,3,FALSE)),"")</f>
        <v>0</v>
      </c>
      <c r="AG141" s="29" t="str">
        <f>IFERROR(IF(VLOOKUP($D141,'Org June 2016 '!$D$1:$Z$500,3,FALSE)=G141,"-","Wrong PO"),"new")</f>
        <v>Wrong PO</v>
      </c>
      <c r="AH141" s="32">
        <f>IF(AG141="wrong PO",(VLOOKUP($D141,'Org June 2016 '!$D$1:$Z$500,3,FALSE)),"")</f>
        <v>0</v>
      </c>
      <c r="AI141" s="29" t="str">
        <f>IFERROR(IF(VLOOKUP($D141,'May 2016'!D140:Z639,3,FALSE)=G141,"-","Wrong PO"),"new")</f>
        <v>new</v>
      </c>
      <c r="AJ141" s="32" t="str">
        <f>IF(AI141="wrong PO",(VLOOKUP($D141,'May 2016'!D140:Z639,3,FALSE)),"")</f>
        <v/>
      </c>
      <c r="AK141" s="29" t="str">
        <f>IFERROR(IF(VLOOKUP($D141,'Apr 2016'!$D$1:$Z$500,3,FALSE)=G141,"-","Wrong PO"),"new")</f>
        <v>-</v>
      </c>
      <c r="AL141" s="32" t="str">
        <f>IF(AK141="wrong PO",(VLOOKUP($D141,'Apr 2016'!$D$1:$Z$500,3,FALSE)),"")</f>
        <v/>
      </c>
      <c r="AM141" s="32" t="str">
        <f>IFERROR(IF(VLOOKUP($D141,'Mar 2016'!$D$1:$Z$500,3,FALSE)=G141,"-","Wrong PO"),"new")</f>
        <v>-</v>
      </c>
      <c r="AN141" s="32" t="str">
        <f>IF(AK141="wrong PO",(VLOOKUP($D141,'Mar 2016'!$D$1:$Z$500,3,FALSE)),"")</f>
        <v/>
      </c>
      <c r="AO141" s="32" t="str">
        <f>IFERROR(IF(VLOOKUP($D141,'Feb 2016'!$D$1:$Z$500,3,FALSE)=G141,"-","Wrong PO"),"new")</f>
        <v>-</v>
      </c>
      <c r="AP141" s="32" t="str">
        <f>IF(AK141="wrong PO",(VLOOKUP($D141,'Feb 2016'!$D$1:$Z$500,3,FALSE)),"")</f>
        <v/>
      </c>
      <c r="AQ141" s="29" t="str">
        <f>IFERROR(IF(VLOOKUP($D141,'Jan 2016'!$D$1:$Z$500,3,FALSE)=G141,"-","Wrong PO"),"new")</f>
        <v>-</v>
      </c>
      <c r="AR141" s="32" t="str">
        <f>IF(AQ141="wrong PO",(VLOOKUP($D141,'Jan 2016'!$D$1:$Z$500,3,FALSE)),"")</f>
        <v/>
      </c>
      <c r="AS141" s="29" t="str">
        <f>IFERROR(IF(VLOOKUP($D141,'Dec 2015'!$D$1:$Z$500,3,FALSE)=G141,"-","Wrong PO"),"new")</f>
        <v>new</v>
      </c>
      <c r="AT141" s="32" t="str">
        <f>IF(AS141="wrong PO",(VLOOKUP($D141,'Dec 2015'!$D$1:$Z$500,3,FALSE)),"")</f>
        <v/>
      </c>
      <c r="AU141" s="29" t="str">
        <f>IFERROR(IF(VLOOKUP($D141,'Nov 2015'!$D$1:$Z$500,3,FALSE)=G141,"-","Wrong PO"),"new")</f>
        <v>new</v>
      </c>
      <c r="AV141" s="32" t="str">
        <f>IF(AU141="wrong PO",(VLOOKUP($D141,'Nov 2015'!$D$1:$Z$500,3,FALSE)),"")</f>
        <v/>
      </c>
      <c r="AW141" s="29" t="str">
        <f>IFERROR(IF(VLOOKUP($D141,'Oct 2015'!$D$1:$Z$500,3,FALSE)=G141,"-","Wrong PO"),"new")</f>
        <v>new</v>
      </c>
      <c r="AX141" s="32" t="str">
        <f>IF(AW141="wrong PO",(VLOOKUP($D141,'Oct 2015'!$D$1:$Z$500,3,FALSE)),"")</f>
        <v/>
      </c>
      <c r="AY141" s="29" t="str">
        <f>IFERROR(IF(VLOOKUP($D141,'Sep 2015'!$D$1:$Z$500,3,FALSE)=G141,"-","Wrong PO"),"new")</f>
        <v>new</v>
      </c>
      <c r="AZ141" s="32" t="str">
        <f>IF(AY141="wrong PO",(VLOOKUP($D141,'Sep 2015'!$D$1:$Z$500,3,FALSE)),"")</f>
        <v/>
      </c>
    </row>
    <row r="142" spans="1:52">
      <c r="A142" s="2" t="s">
        <v>841</v>
      </c>
      <c r="B142" s="2" t="s">
        <v>510</v>
      </c>
      <c r="C142" s="2" t="s">
        <v>76</v>
      </c>
      <c r="D142" s="2" t="s">
        <v>87</v>
      </c>
      <c r="E142" s="2" t="s">
        <v>34</v>
      </c>
      <c r="F142" s="2">
        <v>42207</v>
      </c>
      <c r="G142" s="21" t="s">
        <v>108</v>
      </c>
      <c r="H142" s="11" t="s">
        <v>2059</v>
      </c>
      <c r="I142" s="2" t="s">
        <v>28</v>
      </c>
      <c r="J142" s="2" t="s">
        <v>35</v>
      </c>
      <c r="K142" s="2" t="s">
        <v>30</v>
      </c>
      <c r="L142" s="2" t="s">
        <v>31</v>
      </c>
      <c r="M142" s="2" t="s">
        <v>32</v>
      </c>
      <c r="N142" s="4">
        <v>207255</v>
      </c>
      <c r="O142" s="4">
        <v>213481</v>
      </c>
      <c r="P142" s="4">
        <v>6226</v>
      </c>
      <c r="Q142" s="5">
        <v>105.21939999999999</v>
      </c>
      <c r="R142" s="4">
        <v>47577</v>
      </c>
      <c r="S142" s="4">
        <v>48168</v>
      </c>
      <c r="T142" s="4">
        <v>591</v>
      </c>
      <c r="U142" s="5">
        <v>35.341799999999999</v>
      </c>
      <c r="V142" s="5">
        <v>0</v>
      </c>
      <c r="W142" s="14">
        <v>140.56</v>
      </c>
      <c r="X142" s="14">
        <v>0</v>
      </c>
      <c r="Y142" s="14">
        <v>140.56</v>
      </c>
      <c r="Z142" s="4">
        <v>24580</v>
      </c>
      <c r="AA142" s="49" t="str">
        <f>IFERROR(IF(VLOOKUP($D142,'Year-To-Date'!$E$1:$E$322,1,FALSE)=D142,"--","Find"),"Find")</f>
        <v>--</v>
      </c>
      <c r="AB142" s="49" t="str">
        <f>IFERROR(IFERROR(VLOOKUP($D142,'Asset Group  All Assets'!$B$1:$C$500,2,FALSE),(VLOOKUP($D142,'Missing-WSU-POs'!$B$1:$D$500,3,FALSE))),"?")</f>
        <v>P0771686</v>
      </c>
      <c r="AC142" s="31" t="str">
        <f t="shared" si="5"/>
        <v>P0771686</v>
      </c>
      <c r="AD142" s="31" t="str">
        <f t="shared" si="4"/>
        <v/>
      </c>
      <c r="AE142" s="29" t="str">
        <f>IFERROR(IF(VLOOKUP($D142,'Org July 2016 '!$D$1:$Z$500,3,FALSE)=G142,"-","Wrong PO"),"new")</f>
        <v>Wrong PO</v>
      </c>
      <c r="AF142" s="32">
        <f>IF(AE142="wrong PO",(VLOOKUP($D142,'Org July 2016 '!$D$1:$Z$500,3,FALSE)),"")</f>
        <v>0</v>
      </c>
      <c r="AG142" s="29" t="str">
        <f>IFERROR(IF(VLOOKUP($D142,'Org June 2016 '!$D$1:$Z$500,3,FALSE)=G142,"-","Wrong PO"),"new")</f>
        <v>Wrong PO</v>
      </c>
      <c r="AH142" s="32">
        <f>IF(AG142="wrong PO",(VLOOKUP($D142,'Org June 2016 '!$D$1:$Z$500,3,FALSE)),"")</f>
        <v>0</v>
      </c>
      <c r="AI142" s="29" t="str">
        <f>IFERROR(IF(VLOOKUP($D142,'May 2016'!D141:Z640,3,FALSE)=G142,"-","Wrong PO"),"new")</f>
        <v>new</v>
      </c>
      <c r="AJ142" s="32" t="str">
        <f>IF(AI142="wrong PO",(VLOOKUP($D142,'May 2016'!D141:Z640,3,FALSE)),"")</f>
        <v/>
      </c>
      <c r="AK142" s="29" t="str">
        <f>IFERROR(IF(VLOOKUP($D142,'Apr 2016'!$D$1:$Z$500,3,FALSE)=G142,"-","Wrong PO"),"new")</f>
        <v>-</v>
      </c>
      <c r="AL142" s="32" t="str">
        <f>IF(AK142="wrong PO",(VLOOKUP($D142,'Apr 2016'!$D$1:$Z$500,3,FALSE)),"")</f>
        <v/>
      </c>
      <c r="AM142" s="32" t="str">
        <f>IFERROR(IF(VLOOKUP($D142,'Mar 2016'!$D$1:$Z$500,3,FALSE)=G142,"-","Wrong PO"),"new")</f>
        <v>-</v>
      </c>
      <c r="AN142" s="32" t="str">
        <f>IF(AK142="wrong PO",(VLOOKUP($D142,'Mar 2016'!$D$1:$Z$500,3,FALSE)),"")</f>
        <v/>
      </c>
      <c r="AO142" s="32" t="str">
        <f>IFERROR(IF(VLOOKUP($D142,'Feb 2016'!$D$1:$Z$500,3,FALSE)=G142,"-","Wrong PO"),"new")</f>
        <v>-</v>
      </c>
      <c r="AP142" s="32" t="str">
        <f>IF(AK142="wrong PO",(VLOOKUP($D142,'Feb 2016'!$D$1:$Z$500,3,FALSE)),"")</f>
        <v/>
      </c>
      <c r="AQ142" s="29" t="str">
        <f>IFERROR(IF(VLOOKUP($D142,'Jan 2016'!$D$1:$Z$500,3,FALSE)=G142,"-","Wrong PO"),"new")</f>
        <v>-</v>
      </c>
      <c r="AR142" s="32" t="str">
        <f>IF(AQ142="wrong PO",(VLOOKUP($D142,'Jan 2016'!$D$1:$Z$500,3,FALSE)),"")</f>
        <v/>
      </c>
      <c r="AS142" s="29" t="str">
        <f>IFERROR(IF(VLOOKUP($D142,'Dec 2015'!$D$1:$Z$500,3,FALSE)=G142,"-","Wrong PO"),"new")</f>
        <v>-</v>
      </c>
      <c r="AT142" s="32" t="str">
        <f>IF(AS142="wrong PO",(VLOOKUP($D142,'Dec 2015'!$D$1:$Z$500,3,FALSE)),"")</f>
        <v/>
      </c>
      <c r="AU142" s="29" t="str">
        <f>IFERROR(IF(VLOOKUP($D142,'Nov 2015'!$D$1:$Z$500,3,FALSE)=G142,"-","Wrong PO"),"new")</f>
        <v>-</v>
      </c>
      <c r="AV142" s="32" t="str">
        <f>IF(AU142="wrong PO",(VLOOKUP($D142,'Nov 2015'!$D$1:$Z$500,3,FALSE)),"")</f>
        <v/>
      </c>
      <c r="AW142" s="29" t="str">
        <f>IFERROR(IF(VLOOKUP($D142,'Oct 2015'!$D$1:$Z$500,3,FALSE)=G142,"-","Wrong PO"),"new")</f>
        <v>-</v>
      </c>
      <c r="AX142" s="32" t="str">
        <f>IF(AW142="wrong PO",(VLOOKUP($D142,'Oct 2015'!$D$1:$Z$500,3,FALSE)),"")</f>
        <v/>
      </c>
      <c r="AY142" s="29" t="str">
        <f>IFERROR(IF(VLOOKUP($D142,'Sep 2015'!$D$1:$Z$500,3,FALSE)=G142,"-","Wrong PO"),"new")</f>
        <v>-</v>
      </c>
      <c r="AZ142" s="32" t="str">
        <f>IF(AY142="wrong PO",(VLOOKUP($D142,'Sep 2015'!$D$1:$Z$500,3,FALSE)),"")</f>
        <v/>
      </c>
    </row>
    <row r="143" spans="1:52">
      <c r="A143" s="2" t="s">
        <v>841</v>
      </c>
      <c r="B143" s="2" t="s">
        <v>510</v>
      </c>
      <c r="C143" s="2" t="s">
        <v>76</v>
      </c>
      <c r="D143" s="2" t="s">
        <v>299</v>
      </c>
      <c r="E143" s="2" t="s">
        <v>34</v>
      </c>
      <c r="F143" s="2">
        <v>42184</v>
      </c>
      <c r="G143" s="21" t="s">
        <v>108</v>
      </c>
      <c r="H143" s="11" t="s">
        <v>2059</v>
      </c>
      <c r="I143" s="2" t="s">
        <v>28</v>
      </c>
      <c r="J143" s="2" t="s">
        <v>35</v>
      </c>
      <c r="K143" s="2" t="s">
        <v>30</v>
      </c>
      <c r="L143" s="2" t="s">
        <v>31</v>
      </c>
      <c r="M143" s="2" t="s">
        <v>32</v>
      </c>
      <c r="N143" s="4">
        <v>4251</v>
      </c>
      <c r="O143" s="4">
        <v>4421</v>
      </c>
      <c r="P143" s="4">
        <v>170</v>
      </c>
      <c r="Q143" s="5">
        <v>2.8730000000000002</v>
      </c>
      <c r="R143" s="4">
        <v>916</v>
      </c>
      <c r="S143" s="4">
        <v>1004</v>
      </c>
      <c r="T143" s="4">
        <v>88</v>
      </c>
      <c r="U143" s="5">
        <v>5.2624000000000004</v>
      </c>
      <c r="V143" s="5">
        <v>0</v>
      </c>
      <c r="W143" s="14">
        <v>8.1300000000000008</v>
      </c>
      <c r="X143" s="14">
        <v>0</v>
      </c>
      <c r="Y143" s="14">
        <v>8.1300000000000008</v>
      </c>
      <c r="Z143" s="4">
        <v>24580</v>
      </c>
      <c r="AA143" s="49" t="str">
        <f>IFERROR(IF(VLOOKUP($D143,'Year-To-Date'!$E$1:$E$322,1,FALSE)=D143,"--","Find"),"Find")</f>
        <v>--</v>
      </c>
      <c r="AB143" s="49" t="str">
        <f>IFERROR(IFERROR(VLOOKUP($D143,'Asset Group  All Assets'!$B$1:$C$500,2,FALSE),(VLOOKUP($D143,'Missing-WSU-POs'!$B$1:$D$500,3,FALSE))),"?")</f>
        <v>P0771686</v>
      </c>
      <c r="AC143" s="31" t="str">
        <f t="shared" si="5"/>
        <v>P0771686</v>
      </c>
      <c r="AD143" s="31" t="str">
        <f t="shared" si="4"/>
        <v/>
      </c>
      <c r="AE143" s="29" t="str">
        <f>IFERROR(IF(VLOOKUP($D143,'Org July 2016 '!$D$1:$Z$500,3,FALSE)=G143,"-","Wrong PO"),"new")</f>
        <v>Wrong PO</v>
      </c>
      <c r="AF143" s="32">
        <f>IF(AE143="wrong PO",(VLOOKUP($D143,'Org July 2016 '!$D$1:$Z$500,3,FALSE)),"")</f>
        <v>0</v>
      </c>
      <c r="AG143" s="29" t="str">
        <f>IFERROR(IF(VLOOKUP($D143,'Org June 2016 '!$D$1:$Z$500,3,FALSE)=G143,"-","Wrong PO"),"new")</f>
        <v>Wrong PO</v>
      </c>
      <c r="AH143" s="32">
        <f>IF(AG143="wrong PO",(VLOOKUP($D143,'Org June 2016 '!$D$1:$Z$500,3,FALSE)),"")</f>
        <v>0</v>
      </c>
      <c r="AI143" s="29" t="str">
        <f>IFERROR(IF(VLOOKUP($D143,'May 2016'!D142:Z641,3,FALSE)=G143,"-","Wrong PO"),"new")</f>
        <v>new</v>
      </c>
      <c r="AJ143" s="32" t="str">
        <f>IF(AI143="wrong PO",(VLOOKUP($D143,'May 2016'!D142:Z641,3,FALSE)),"")</f>
        <v/>
      </c>
      <c r="AK143" s="29" t="str">
        <f>IFERROR(IF(VLOOKUP($D143,'Apr 2016'!$D$1:$Z$500,3,FALSE)=G143,"-","Wrong PO"),"new")</f>
        <v>-</v>
      </c>
      <c r="AL143" s="32" t="str">
        <f>IF(AK143="wrong PO",(VLOOKUP($D143,'Apr 2016'!$D$1:$Z$500,3,FALSE)),"")</f>
        <v/>
      </c>
      <c r="AM143" s="32" t="str">
        <f>IFERROR(IF(VLOOKUP($D143,'Mar 2016'!$D$1:$Z$500,3,FALSE)=G143,"-","Wrong PO"),"new")</f>
        <v>-</v>
      </c>
      <c r="AN143" s="32" t="str">
        <f>IF(AK143="wrong PO",(VLOOKUP($D143,'Mar 2016'!$D$1:$Z$500,3,FALSE)),"")</f>
        <v/>
      </c>
      <c r="AO143" s="32" t="str">
        <f>IFERROR(IF(VLOOKUP($D143,'Feb 2016'!$D$1:$Z$500,3,FALSE)=G143,"-","Wrong PO"),"new")</f>
        <v>-</v>
      </c>
      <c r="AP143" s="32" t="str">
        <f>IF(AK143="wrong PO",(VLOOKUP($D143,'Feb 2016'!$D$1:$Z$500,3,FALSE)),"")</f>
        <v/>
      </c>
      <c r="AQ143" s="29" t="str">
        <f>IFERROR(IF(VLOOKUP($D143,'Jan 2016'!$D$1:$Z$500,3,FALSE)=G143,"-","Wrong PO"),"new")</f>
        <v>-</v>
      </c>
      <c r="AR143" s="32" t="str">
        <f>IF(AQ143="wrong PO",(VLOOKUP($D143,'Jan 2016'!$D$1:$Z$500,3,FALSE)),"")</f>
        <v/>
      </c>
      <c r="AS143" s="29" t="str">
        <f>IFERROR(IF(VLOOKUP($D143,'Dec 2015'!$D$1:$Z$500,3,FALSE)=G143,"-","Wrong PO"),"new")</f>
        <v>-</v>
      </c>
      <c r="AT143" s="32" t="str">
        <f>IF(AS143="wrong PO",(VLOOKUP($D143,'Dec 2015'!$D$1:$Z$500,3,FALSE)),"")</f>
        <v/>
      </c>
      <c r="AU143" s="29" t="str">
        <f>IFERROR(IF(VLOOKUP($D143,'Nov 2015'!$D$1:$Z$500,3,FALSE)=G143,"-","Wrong PO"),"new")</f>
        <v>-</v>
      </c>
      <c r="AV143" s="32" t="str">
        <f>IF(AU143="wrong PO",(VLOOKUP($D143,'Nov 2015'!$D$1:$Z$500,3,FALSE)),"")</f>
        <v/>
      </c>
      <c r="AW143" s="29" t="str">
        <f>IFERROR(IF(VLOOKUP($D143,'Oct 2015'!$D$1:$Z$500,3,FALSE)=G143,"-","Wrong PO"),"new")</f>
        <v>-</v>
      </c>
      <c r="AX143" s="32" t="str">
        <f>IF(AW143="wrong PO",(VLOOKUP($D143,'Oct 2015'!$D$1:$Z$500,3,FALSE)),"")</f>
        <v/>
      </c>
      <c r="AY143" s="29" t="str">
        <f>IFERROR(IF(VLOOKUP($D143,'Sep 2015'!$D$1:$Z$500,3,FALSE)=G143,"-","Wrong PO"),"new")</f>
        <v>new</v>
      </c>
      <c r="AZ143" s="32" t="str">
        <f>IF(AY143="wrong PO",(VLOOKUP($D143,'Sep 2015'!$D$1:$Z$500,3,FALSE)),"")</f>
        <v/>
      </c>
    </row>
    <row r="144" spans="1:52">
      <c r="A144" s="2" t="s">
        <v>841</v>
      </c>
      <c r="B144" s="2" t="s">
        <v>510</v>
      </c>
      <c r="C144" s="2" t="s">
        <v>69</v>
      </c>
      <c r="D144" s="2" t="s">
        <v>74</v>
      </c>
      <c r="E144" s="2" t="s">
        <v>46</v>
      </c>
      <c r="F144" s="2">
        <v>42208</v>
      </c>
      <c r="G144" s="21" t="s">
        <v>108</v>
      </c>
      <c r="H144" s="11" t="s">
        <v>2059</v>
      </c>
      <c r="I144" s="2" t="s">
        <v>28</v>
      </c>
      <c r="J144" s="2" t="s">
        <v>47</v>
      </c>
      <c r="K144" s="2" t="s">
        <v>30</v>
      </c>
      <c r="L144" s="2" t="s">
        <v>31</v>
      </c>
      <c r="M144" s="2" t="s">
        <v>32</v>
      </c>
      <c r="N144" s="4">
        <v>144</v>
      </c>
      <c r="O144" s="4">
        <v>146</v>
      </c>
      <c r="P144" s="4">
        <v>2</v>
      </c>
      <c r="Q144" s="5">
        <v>3.3799999999999997E-2</v>
      </c>
      <c r="R144" s="4">
        <v>384</v>
      </c>
      <c r="S144" s="4">
        <v>384</v>
      </c>
      <c r="T144" s="4">
        <v>0</v>
      </c>
      <c r="U144" s="5">
        <v>0</v>
      </c>
      <c r="V144" s="5">
        <v>0</v>
      </c>
      <c r="W144" s="14">
        <v>0.03</v>
      </c>
      <c r="X144" s="14">
        <v>0</v>
      </c>
      <c r="Y144" s="14">
        <v>0.03</v>
      </c>
      <c r="Z144" s="4">
        <v>24580</v>
      </c>
      <c r="AA144" s="49" t="str">
        <f>IFERROR(IF(VLOOKUP($D144,'Year-To-Date'!$E$1:$E$322,1,FALSE)=D144,"--","Find"),"Find")</f>
        <v>--</v>
      </c>
      <c r="AB144" s="49" t="str">
        <f>IFERROR(IFERROR(VLOOKUP($D144,'Asset Group  All Assets'!$B$1:$C$500,2,FALSE),(VLOOKUP($D144,'Missing-WSU-POs'!$B$1:$D$500,3,FALSE))),"?")</f>
        <v>P0771686</v>
      </c>
      <c r="AC144" s="31" t="str">
        <f t="shared" si="5"/>
        <v>P0771686</v>
      </c>
      <c r="AD144" s="31" t="str">
        <f t="shared" si="4"/>
        <v/>
      </c>
      <c r="AE144" s="29" t="str">
        <f>IFERROR(IF(VLOOKUP($D144,'Org July 2016 '!$D$1:$Z$500,3,FALSE)=G144,"-","Wrong PO"),"new")</f>
        <v>Wrong PO</v>
      </c>
      <c r="AF144" s="32">
        <f>IF(AE144="wrong PO",(VLOOKUP($D144,'Org July 2016 '!$D$1:$Z$500,3,FALSE)),"")</f>
        <v>0</v>
      </c>
      <c r="AG144" s="29" t="str">
        <f>IFERROR(IF(VLOOKUP($D144,'Org June 2016 '!$D$1:$Z$500,3,FALSE)=G144,"-","Wrong PO"),"new")</f>
        <v>Wrong PO</v>
      </c>
      <c r="AH144" s="32">
        <f>IF(AG144="wrong PO",(VLOOKUP($D144,'Org June 2016 '!$D$1:$Z$500,3,FALSE)),"")</f>
        <v>0</v>
      </c>
      <c r="AI144" s="29" t="str">
        <f>IFERROR(IF(VLOOKUP($D144,'May 2016'!D143:Z642,3,FALSE)=G144,"-","Wrong PO"),"new")</f>
        <v>new</v>
      </c>
      <c r="AJ144" s="32" t="str">
        <f>IF(AI144="wrong PO",(VLOOKUP($D144,'May 2016'!D143:Z642,3,FALSE)),"")</f>
        <v/>
      </c>
      <c r="AK144" s="29" t="str">
        <f>IFERROR(IF(VLOOKUP($D144,'Apr 2016'!$D$1:$Z$500,3,FALSE)=G144,"-","Wrong PO"),"new")</f>
        <v>-</v>
      </c>
      <c r="AL144" s="32" t="str">
        <f>IF(AK144="wrong PO",(VLOOKUP($D144,'Apr 2016'!$D$1:$Z$500,3,FALSE)),"")</f>
        <v/>
      </c>
      <c r="AM144" s="32" t="str">
        <f>IFERROR(IF(VLOOKUP($D144,'Mar 2016'!$D$1:$Z$500,3,FALSE)=G144,"-","Wrong PO"),"new")</f>
        <v>-</v>
      </c>
      <c r="AN144" s="32" t="str">
        <f>IF(AK144="wrong PO",(VLOOKUP($D144,'Mar 2016'!$D$1:$Z$500,3,FALSE)),"")</f>
        <v/>
      </c>
      <c r="AO144" s="32" t="str">
        <f>IFERROR(IF(VLOOKUP($D144,'Feb 2016'!$D$1:$Z$500,3,FALSE)=G144,"-","Wrong PO"),"new")</f>
        <v>-</v>
      </c>
      <c r="AP144" s="32" t="str">
        <f>IF(AK144="wrong PO",(VLOOKUP($D144,'Feb 2016'!$D$1:$Z$500,3,FALSE)),"")</f>
        <v/>
      </c>
      <c r="AQ144" s="29" t="str">
        <f>IFERROR(IF(VLOOKUP($D144,'Jan 2016'!$D$1:$Z$500,3,FALSE)=G144,"-","Wrong PO"),"new")</f>
        <v>-</v>
      </c>
      <c r="AR144" s="32" t="str">
        <f>IF(AQ144="wrong PO",(VLOOKUP($D144,'Jan 2016'!$D$1:$Z$500,3,FALSE)),"")</f>
        <v/>
      </c>
      <c r="AS144" s="29" t="str">
        <f>IFERROR(IF(VLOOKUP($D144,'Dec 2015'!$D$1:$Z$500,3,FALSE)=G144,"-","Wrong PO"),"new")</f>
        <v>-</v>
      </c>
      <c r="AT144" s="32" t="str">
        <f>IF(AS144="wrong PO",(VLOOKUP($D144,'Dec 2015'!$D$1:$Z$500,3,FALSE)),"")</f>
        <v/>
      </c>
      <c r="AU144" s="29" t="str">
        <f>IFERROR(IF(VLOOKUP($D144,'Nov 2015'!$D$1:$Z$500,3,FALSE)=G144,"-","Wrong PO"),"new")</f>
        <v>-</v>
      </c>
      <c r="AV144" s="32" t="str">
        <f>IF(AU144="wrong PO",(VLOOKUP($D144,'Nov 2015'!$D$1:$Z$500,3,FALSE)),"")</f>
        <v/>
      </c>
      <c r="AW144" s="29" t="str">
        <f>IFERROR(IF(VLOOKUP($D144,'Oct 2015'!$D$1:$Z$500,3,FALSE)=G144,"-","Wrong PO"),"new")</f>
        <v>-</v>
      </c>
      <c r="AX144" s="32" t="str">
        <f>IF(AW144="wrong PO",(VLOOKUP($D144,'Oct 2015'!$D$1:$Z$500,3,FALSE)),"")</f>
        <v/>
      </c>
      <c r="AY144" s="29" t="str">
        <f>IFERROR(IF(VLOOKUP($D144,'Sep 2015'!$D$1:$Z$500,3,FALSE)=G144,"-","Wrong PO"),"new")</f>
        <v>-</v>
      </c>
      <c r="AZ144" s="32" t="str">
        <f>IF(AY144="wrong PO",(VLOOKUP($D144,'Sep 2015'!$D$1:$Z$500,3,FALSE)),"")</f>
        <v/>
      </c>
    </row>
    <row r="145" spans="1:52">
      <c r="A145" s="2" t="s">
        <v>841</v>
      </c>
      <c r="B145" s="2" t="s">
        <v>510</v>
      </c>
      <c r="C145" s="2" t="s">
        <v>76</v>
      </c>
      <c r="D145" s="2" t="s">
        <v>80</v>
      </c>
      <c r="E145" s="2" t="s">
        <v>34</v>
      </c>
      <c r="F145" s="2">
        <v>42184</v>
      </c>
      <c r="G145" s="21" t="s">
        <v>108</v>
      </c>
      <c r="H145" s="11" t="s">
        <v>2059</v>
      </c>
      <c r="I145" s="2" t="s">
        <v>28</v>
      </c>
      <c r="J145" s="2" t="s">
        <v>35</v>
      </c>
      <c r="K145" s="2" t="s">
        <v>30</v>
      </c>
      <c r="L145" s="2" t="s">
        <v>31</v>
      </c>
      <c r="M145" s="2" t="s">
        <v>32</v>
      </c>
      <c r="N145" s="4">
        <v>43781</v>
      </c>
      <c r="O145" s="4">
        <v>46411</v>
      </c>
      <c r="P145" s="4">
        <v>2630</v>
      </c>
      <c r="Q145" s="5">
        <v>44.447000000000003</v>
      </c>
      <c r="R145" s="4">
        <v>12309</v>
      </c>
      <c r="S145" s="4">
        <v>13150</v>
      </c>
      <c r="T145" s="4">
        <v>841</v>
      </c>
      <c r="U145" s="5">
        <v>50.291800000000002</v>
      </c>
      <c r="V145" s="5">
        <v>0</v>
      </c>
      <c r="W145" s="14">
        <v>94.74</v>
      </c>
      <c r="X145" s="14">
        <v>0</v>
      </c>
      <c r="Y145" s="14">
        <v>94.74</v>
      </c>
      <c r="Z145" s="4">
        <v>24580</v>
      </c>
      <c r="AA145" s="49" t="str">
        <f>IFERROR(IF(VLOOKUP($D145,'Year-To-Date'!$E$1:$E$322,1,FALSE)=D145,"--","Find"),"Find")</f>
        <v>--</v>
      </c>
      <c r="AB145" s="49" t="str">
        <f>IFERROR(IFERROR(VLOOKUP($D145,'Asset Group  All Assets'!$B$1:$C$500,2,FALSE),(VLOOKUP($D145,'Missing-WSU-POs'!$B$1:$D$500,3,FALSE))),"?")</f>
        <v>P0771686</v>
      </c>
      <c r="AC145" s="31" t="str">
        <f t="shared" si="5"/>
        <v>P0771686</v>
      </c>
      <c r="AD145" s="31" t="str">
        <f t="shared" si="4"/>
        <v/>
      </c>
      <c r="AE145" s="29" t="str">
        <f>IFERROR(IF(VLOOKUP($D145,'Org July 2016 '!$D$1:$Z$500,3,FALSE)=G145,"-","Wrong PO"),"new")</f>
        <v>Wrong PO</v>
      </c>
      <c r="AF145" s="32">
        <f>IF(AE145="wrong PO",(VLOOKUP($D145,'Org July 2016 '!$D$1:$Z$500,3,FALSE)),"")</f>
        <v>0</v>
      </c>
      <c r="AG145" s="29" t="str">
        <f>IFERROR(IF(VLOOKUP($D145,'Org June 2016 '!$D$1:$Z$500,3,FALSE)=G145,"-","Wrong PO"),"new")</f>
        <v>Wrong PO</v>
      </c>
      <c r="AH145" s="32">
        <f>IF(AG145="wrong PO",(VLOOKUP($D145,'Org June 2016 '!$D$1:$Z$500,3,FALSE)),"")</f>
        <v>0</v>
      </c>
      <c r="AI145" s="29" t="str">
        <f>IFERROR(IF(VLOOKUP($D145,'May 2016'!D144:Z643,3,FALSE)=G145,"-","Wrong PO"),"new")</f>
        <v>new</v>
      </c>
      <c r="AJ145" s="32" t="str">
        <f>IF(AI145="wrong PO",(VLOOKUP($D145,'May 2016'!D144:Z643,3,FALSE)),"")</f>
        <v/>
      </c>
      <c r="AK145" s="29" t="str">
        <f>IFERROR(IF(VLOOKUP($D145,'Apr 2016'!$D$1:$Z$500,3,FALSE)=G145,"-","Wrong PO"),"new")</f>
        <v>-</v>
      </c>
      <c r="AL145" s="32" t="str">
        <f>IF(AK145="wrong PO",(VLOOKUP($D145,'Apr 2016'!$D$1:$Z$500,3,FALSE)),"")</f>
        <v/>
      </c>
      <c r="AM145" s="32" t="str">
        <f>IFERROR(IF(VLOOKUP($D145,'Mar 2016'!$D$1:$Z$500,3,FALSE)=G145,"-","Wrong PO"),"new")</f>
        <v>-</v>
      </c>
      <c r="AN145" s="32" t="str">
        <f>IF(AK145="wrong PO",(VLOOKUP($D145,'Mar 2016'!$D$1:$Z$500,3,FALSE)),"")</f>
        <v/>
      </c>
      <c r="AO145" s="32" t="str">
        <f>IFERROR(IF(VLOOKUP($D145,'Feb 2016'!$D$1:$Z$500,3,FALSE)=G145,"-","Wrong PO"),"new")</f>
        <v>-</v>
      </c>
      <c r="AP145" s="32" t="str">
        <f>IF(AK145="wrong PO",(VLOOKUP($D145,'Feb 2016'!$D$1:$Z$500,3,FALSE)),"")</f>
        <v/>
      </c>
      <c r="AQ145" s="29" t="str">
        <f>IFERROR(IF(VLOOKUP($D145,'Jan 2016'!$D$1:$Z$500,3,FALSE)=G145,"-","Wrong PO"),"new")</f>
        <v>-</v>
      </c>
      <c r="AR145" s="32" t="str">
        <f>IF(AQ145="wrong PO",(VLOOKUP($D145,'Jan 2016'!$D$1:$Z$500,3,FALSE)),"")</f>
        <v/>
      </c>
      <c r="AS145" s="29" t="str">
        <f>IFERROR(IF(VLOOKUP($D145,'Dec 2015'!$D$1:$Z$500,3,FALSE)=G145,"-","Wrong PO"),"new")</f>
        <v>-</v>
      </c>
      <c r="AT145" s="32" t="str">
        <f>IF(AS145="wrong PO",(VLOOKUP($D145,'Dec 2015'!$D$1:$Z$500,3,FALSE)),"")</f>
        <v/>
      </c>
      <c r="AU145" s="29" t="str">
        <f>IFERROR(IF(VLOOKUP($D145,'Nov 2015'!$D$1:$Z$500,3,FALSE)=G145,"-","Wrong PO"),"new")</f>
        <v>-</v>
      </c>
      <c r="AV145" s="32" t="str">
        <f>IF(AU145="wrong PO",(VLOOKUP($D145,'Nov 2015'!$D$1:$Z$500,3,FALSE)),"")</f>
        <v/>
      </c>
      <c r="AW145" s="29" t="str">
        <f>IFERROR(IF(VLOOKUP($D145,'Oct 2015'!$D$1:$Z$500,3,FALSE)=G145,"-","Wrong PO"),"new")</f>
        <v>-</v>
      </c>
      <c r="AX145" s="32" t="str">
        <f>IF(AW145="wrong PO",(VLOOKUP($D145,'Oct 2015'!$D$1:$Z$500,3,FALSE)),"")</f>
        <v/>
      </c>
      <c r="AY145" s="29" t="str">
        <f>IFERROR(IF(VLOOKUP($D145,'Sep 2015'!$D$1:$Z$500,3,FALSE)=G145,"-","Wrong PO"),"new")</f>
        <v>-</v>
      </c>
      <c r="AZ145" s="32" t="str">
        <f>IF(AY145="wrong PO",(VLOOKUP($D145,'Sep 2015'!$D$1:$Z$500,3,FALSE)),"")</f>
        <v/>
      </c>
    </row>
    <row r="146" spans="1:52">
      <c r="A146" s="2" t="s">
        <v>841</v>
      </c>
      <c r="B146" s="2" t="s">
        <v>510</v>
      </c>
      <c r="C146" s="2" t="s">
        <v>25</v>
      </c>
      <c r="D146" s="2" t="s">
        <v>45</v>
      </c>
      <c r="E146" s="2" t="s">
        <v>46</v>
      </c>
      <c r="F146" s="2">
        <v>42208</v>
      </c>
      <c r="G146" s="21" t="s">
        <v>108</v>
      </c>
      <c r="H146" s="11" t="s">
        <v>2059</v>
      </c>
      <c r="I146" s="2" t="s">
        <v>28</v>
      </c>
      <c r="J146" s="2" t="s">
        <v>47</v>
      </c>
      <c r="K146" s="2" t="s">
        <v>30</v>
      </c>
      <c r="L146" s="2" t="s">
        <v>31</v>
      </c>
      <c r="M146" s="2" t="s">
        <v>32</v>
      </c>
      <c r="N146" s="4">
        <v>206509</v>
      </c>
      <c r="O146" s="4">
        <v>215689</v>
      </c>
      <c r="P146" s="4">
        <v>9180</v>
      </c>
      <c r="Q146" s="5">
        <v>155.142</v>
      </c>
      <c r="R146" s="4">
        <v>0</v>
      </c>
      <c r="S146" s="4">
        <v>0</v>
      </c>
      <c r="T146" s="4">
        <v>0</v>
      </c>
      <c r="U146" s="5">
        <v>0</v>
      </c>
      <c r="V146" s="5">
        <v>0</v>
      </c>
      <c r="W146" s="14">
        <v>155.13999999999999</v>
      </c>
      <c r="X146" s="14">
        <v>0</v>
      </c>
      <c r="Y146" s="14">
        <v>155.13999999999999</v>
      </c>
      <c r="Z146" s="4">
        <v>24580</v>
      </c>
      <c r="AA146" s="49" t="str">
        <f>IFERROR(IF(VLOOKUP($D146,'Year-To-Date'!$E$1:$E$322,1,FALSE)=D146,"--","Find"),"Find")</f>
        <v>--</v>
      </c>
      <c r="AB146" s="49" t="str">
        <f>IFERROR(IFERROR(VLOOKUP($D146,'Asset Group  All Assets'!$B$1:$C$500,2,FALSE),(VLOOKUP($D146,'Missing-WSU-POs'!$B$1:$D$500,3,FALSE))),"?")</f>
        <v>P0771686</v>
      </c>
      <c r="AC146" s="31" t="str">
        <f t="shared" si="5"/>
        <v>P0771686</v>
      </c>
      <c r="AD146" s="31" t="str">
        <f t="shared" si="4"/>
        <v/>
      </c>
      <c r="AE146" s="29" t="str">
        <f>IFERROR(IF(VLOOKUP($D146,'Org July 2016 '!$D$1:$Z$500,3,FALSE)=G146,"-","Wrong PO"),"new")</f>
        <v>Wrong PO</v>
      </c>
      <c r="AF146" s="32">
        <f>IF(AE146="wrong PO",(VLOOKUP($D146,'Org July 2016 '!$D$1:$Z$500,3,FALSE)),"")</f>
        <v>0</v>
      </c>
      <c r="AG146" s="29" t="str">
        <f>IFERROR(IF(VLOOKUP($D146,'Org June 2016 '!$D$1:$Z$500,3,FALSE)=G146,"-","Wrong PO"),"new")</f>
        <v>Wrong PO</v>
      </c>
      <c r="AH146" s="32">
        <f>IF(AG146="wrong PO",(VLOOKUP($D146,'Org June 2016 '!$D$1:$Z$500,3,FALSE)),"")</f>
        <v>0</v>
      </c>
      <c r="AI146" s="29" t="str">
        <f>IFERROR(IF(VLOOKUP($D146,'May 2016'!D145:Z644,3,FALSE)=G146,"-","Wrong PO"),"new")</f>
        <v>new</v>
      </c>
      <c r="AJ146" s="32" t="str">
        <f>IF(AI146="wrong PO",(VLOOKUP($D146,'May 2016'!D145:Z644,3,FALSE)),"")</f>
        <v/>
      </c>
      <c r="AK146" s="29" t="str">
        <f>IFERROR(IF(VLOOKUP($D146,'Apr 2016'!$D$1:$Z$500,3,FALSE)=G146,"-","Wrong PO"),"new")</f>
        <v>-</v>
      </c>
      <c r="AL146" s="32" t="str">
        <f>IF(AK146="wrong PO",(VLOOKUP($D146,'Apr 2016'!$D$1:$Z$500,3,FALSE)),"")</f>
        <v/>
      </c>
      <c r="AM146" s="32" t="str">
        <f>IFERROR(IF(VLOOKUP($D146,'Mar 2016'!$D$1:$Z$500,3,FALSE)=G146,"-","Wrong PO"),"new")</f>
        <v>-</v>
      </c>
      <c r="AN146" s="32" t="str">
        <f>IF(AK146="wrong PO",(VLOOKUP($D146,'Mar 2016'!$D$1:$Z$500,3,FALSE)),"")</f>
        <v/>
      </c>
      <c r="AO146" s="32" t="str">
        <f>IFERROR(IF(VLOOKUP($D146,'Feb 2016'!$D$1:$Z$500,3,FALSE)=G146,"-","Wrong PO"),"new")</f>
        <v>-</v>
      </c>
      <c r="AP146" s="32" t="str">
        <f>IF(AK146="wrong PO",(VLOOKUP($D146,'Feb 2016'!$D$1:$Z$500,3,FALSE)),"")</f>
        <v/>
      </c>
      <c r="AQ146" s="29" t="str">
        <f>IFERROR(IF(VLOOKUP($D146,'Jan 2016'!$D$1:$Z$500,3,FALSE)=G146,"-","Wrong PO"),"new")</f>
        <v>-</v>
      </c>
      <c r="AR146" s="32" t="str">
        <f>IF(AQ146="wrong PO",(VLOOKUP($D146,'Jan 2016'!$D$1:$Z$500,3,FALSE)),"")</f>
        <v/>
      </c>
      <c r="AS146" s="29" t="str">
        <f>IFERROR(IF(VLOOKUP($D146,'Dec 2015'!$D$1:$Z$500,3,FALSE)=G146,"-","Wrong PO"),"new")</f>
        <v>-</v>
      </c>
      <c r="AT146" s="32" t="str">
        <f>IF(AS146="wrong PO",(VLOOKUP($D146,'Dec 2015'!$D$1:$Z$500,3,FALSE)),"")</f>
        <v/>
      </c>
      <c r="AU146" s="29" t="str">
        <f>IFERROR(IF(VLOOKUP($D146,'Nov 2015'!$D$1:$Z$500,3,FALSE)=G146,"-","Wrong PO"),"new")</f>
        <v>-</v>
      </c>
      <c r="AV146" s="32" t="str">
        <f>IF(AU146="wrong PO",(VLOOKUP($D146,'Nov 2015'!$D$1:$Z$500,3,FALSE)),"")</f>
        <v/>
      </c>
      <c r="AW146" s="29" t="str">
        <f>IFERROR(IF(VLOOKUP($D146,'Oct 2015'!$D$1:$Z$500,3,FALSE)=G146,"-","Wrong PO"),"new")</f>
        <v>-</v>
      </c>
      <c r="AX146" s="32" t="str">
        <f>IF(AW146="wrong PO",(VLOOKUP($D146,'Oct 2015'!$D$1:$Z$500,3,FALSE)),"")</f>
        <v/>
      </c>
      <c r="AY146" s="29" t="str">
        <f>IFERROR(IF(VLOOKUP($D146,'Sep 2015'!$D$1:$Z$500,3,FALSE)=G146,"-","Wrong PO"),"new")</f>
        <v>-</v>
      </c>
      <c r="AZ146" s="32" t="str">
        <f>IF(AY146="wrong PO",(VLOOKUP($D146,'Sep 2015'!$D$1:$Z$500,3,FALSE)),"")</f>
        <v/>
      </c>
    </row>
    <row r="147" spans="1:52">
      <c r="A147" s="2" t="s">
        <v>841</v>
      </c>
      <c r="B147" s="2" t="s">
        <v>510</v>
      </c>
      <c r="C147" s="2" t="s">
        <v>25</v>
      </c>
      <c r="D147" s="2" t="s">
        <v>356</v>
      </c>
      <c r="E147" s="2" t="s">
        <v>34</v>
      </c>
      <c r="F147" s="2">
        <v>42258</v>
      </c>
      <c r="G147" s="21" t="s">
        <v>108</v>
      </c>
      <c r="H147" s="11" t="s">
        <v>2059</v>
      </c>
      <c r="I147" s="2" t="s">
        <v>94</v>
      </c>
      <c r="J147" s="2" t="s">
        <v>35</v>
      </c>
      <c r="K147" s="2" t="s">
        <v>30</v>
      </c>
      <c r="L147" s="2" t="s">
        <v>31</v>
      </c>
      <c r="M147" s="2" t="s">
        <v>32</v>
      </c>
      <c r="N147" s="4">
        <v>100583</v>
      </c>
      <c r="O147" s="4">
        <v>113889</v>
      </c>
      <c r="P147" s="4">
        <v>13306</v>
      </c>
      <c r="Q147" s="5">
        <v>224.87139999999999</v>
      </c>
      <c r="R147" s="4">
        <v>0</v>
      </c>
      <c r="S147" s="4">
        <v>0</v>
      </c>
      <c r="T147" s="4">
        <v>0</v>
      </c>
      <c r="U147" s="5">
        <v>0</v>
      </c>
      <c r="V147" s="5">
        <v>0</v>
      </c>
      <c r="W147" s="14">
        <v>224.87</v>
      </c>
      <c r="X147" s="14">
        <v>0</v>
      </c>
      <c r="Y147" s="14">
        <v>224.87</v>
      </c>
      <c r="Z147" s="4">
        <v>24580</v>
      </c>
      <c r="AA147" s="49" t="str">
        <f>IFERROR(IF(VLOOKUP($D147,'Year-To-Date'!$E$1:$E$322,1,FALSE)=D147,"--","Find"),"Find")</f>
        <v>--</v>
      </c>
      <c r="AB147" s="49" t="str">
        <f>IFERROR(IFERROR(VLOOKUP($D147,'Asset Group  All Assets'!$B$1:$C$500,2,FALSE),(VLOOKUP($D147,'Missing-WSU-POs'!$B$1:$D$500,3,FALSE))),"?")</f>
        <v>P0771686</v>
      </c>
      <c r="AC147" s="31" t="str">
        <f t="shared" si="5"/>
        <v>P0771686</v>
      </c>
      <c r="AD147" s="31" t="str">
        <f t="shared" si="4"/>
        <v/>
      </c>
      <c r="AE147" s="29" t="str">
        <f>IFERROR(IF(VLOOKUP($D147,'Org July 2016 '!$D$1:$Z$500,3,FALSE)=G147,"-","Wrong PO"),"new")</f>
        <v>new</v>
      </c>
      <c r="AF147" s="32" t="str">
        <f>IF(AE147="wrong PO",(VLOOKUP($D147,'Org July 2016 '!$D$1:$Z$500,3,FALSE)),"")</f>
        <v/>
      </c>
      <c r="AG147" s="29" t="str">
        <f>IFERROR(IF(VLOOKUP($D147,'Org June 2016 '!$D$1:$Z$500,3,FALSE)=G147,"-","Wrong PO"),"new")</f>
        <v>new</v>
      </c>
      <c r="AH147" s="32" t="str">
        <f>IF(AG147="wrong PO",(VLOOKUP($D147,'Org June 2016 '!$D$1:$Z$500,3,FALSE)),"")</f>
        <v/>
      </c>
      <c r="AI147" s="29" t="str">
        <f>IFERROR(IF(VLOOKUP($D147,'May 2016'!D146:Z645,3,FALSE)=G147,"-","Wrong PO"),"new")</f>
        <v>new</v>
      </c>
      <c r="AJ147" s="32" t="str">
        <f>IF(AI147="wrong PO",(VLOOKUP($D147,'May 2016'!D146:Z645,3,FALSE)),"")</f>
        <v/>
      </c>
      <c r="AK147" s="29" t="str">
        <f>IFERROR(IF(VLOOKUP($D147,'Apr 2016'!$D$1:$Z$500,3,FALSE)=G147,"-","Wrong PO"),"new")</f>
        <v>-</v>
      </c>
      <c r="AL147" s="32" t="str">
        <f>IF(AK147="wrong PO",(VLOOKUP($D147,'Apr 2016'!$D$1:$Z$500,3,FALSE)),"")</f>
        <v/>
      </c>
      <c r="AM147" s="32" t="str">
        <f>IFERROR(IF(VLOOKUP($D147,'Mar 2016'!$D$1:$Z$500,3,FALSE)=G147,"-","Wrong PO"),"new")</f>
        <v>-</v>
      </c>
      <c r="AN147" s="32" t="str">
        <f>IF(AK147="wrong PO",(VLOOKUP($D147,'Mar 2016'!$D$1:$Z$500,3,FALSE)),"")</f>
        <v/>
      </c>
      <c r="AO147" s="32" t="str">
        <f>IFERROR(IF(VLOOKUP($D147,'Feb 2016'!$D$1:$Z$500,3,FALSE)=G147,"-","Wrong PO"),"new")</f>
        <v>-</v>
      </c>
      <c r="AP147" s="32" t="str">
        <f>IF(AK147="wrong PO",(VLOOKUP($D147,'Feb 2016'!$D$1:$Z$500,3,FALSE)),"")</f>
        <v/>
      </c>
      <c r="AQ147" s="29" t="str">
        <f>IFERROR(IF(VLOOKUP($D147,'Jan 2016'!$D$1:$Z$500,3,FALSE)=G147,"-","Wrong PO"),"new")</f>
        <v>-</v>
      </c>
      <c r="AR147" s="32" t="str">
        <f>IF(AQ147="wrong PO",(VLOOKUP($D147,'Jan 2016'!$D$1:$Z$500,3,FALSE)),"")</f>
        <v/>
      </c>
      <c r="AS147" s="29" t="str">
        <f>IFERROR(IF(VLOOKUP($D147,'Dec 2015'!$D$1:$Z$500,3,FALSE)=G147,"-","Wrong PO"),"new")</f>
        <v>new</v>
      </c>
      <c r="AT147" s="32" t="str">
        <f>IF(AS147="wrong PO",(VLOOKUP($D147,'Dec 2015'!$D$1:$Z$500,3,FALSE)),"")</f>
        <v/>
      </c>
      <c r="AU147" s="29" t="str">
        <f>IFERROR(IF(VLOOKUP($D147,'Nov 2015'!$D$1:$Z$500,3,FALSE)=G147,"-","Wrong PO"),"new")</f>
        <v>Wrong PO</v>
      </c>
      <c r="AV147" s="32">
        <f>IF(AU147="wrong PO",(VLOOKUP($D147,'Nov 2015'!$D$1:$Z$500,3,FALSE)),"")</f>
        <v>0</v>
      </c>
      <c r="AW147" s="29" t="str">
        <f>IFERROR(IF(VLOOKUP($D147,'Oct 2015'!$D$1:$Z$500,3,FALSE)=G147,"-","Wrong PO"),"new")</f>
        <v>new</v>
      </c>
      <c r="AX147" s="32" t="str">
        <f>IF(AW147="wrong PO",(VLOOKUP($D147,'Oct 2015'!$D$1:$Z$500,3,FALSE)),"")</f>
        <v/>
      </c>
      <c r="AY147" s="29" t="str">
        <f>IFERROR(IF(VLOOKUP($D147,'Sep 2015'!$D$1:$Z$500,3,FALSE)=G147,"-","Wrong PO"),"new")</f>
        <v>Wrong PO</v>
      </c>
      <c r="AZ147" s="32" t="str">
        <f>IF(AY147="wrong PO",(VLOOKUP($D147,'Sep 2015'!$D$1:$Z$500,3,FALSE)),"")</f>
        <v>P0772275</v>
      </c>
    </row>
    <row r="148" spans="1:52">
      <c r="A148" s="2" t="s">
        <v>841</v>
      </c>
      <c r="B148" s="2" t="s">
        <v>510</v>
      </c>
      <c r="C148" s="2" t="s">
        <v>25</v>
      </c>
      <c r="D148" s="2" t="s">
        <v>33</v>
      </c>
      <c r="E148" s="2" t="s">
        <v>34</v>
      </c>
      <c r="F148" s="2">
        <v>42207</v>
      </c>
      <c r="G148" s="21" t="s">
        <v>108</v>
      </c>
      <c r="H148" s="11" t="s">
        <v>2059</v>
      </c>
      <c r="I148" s="2" t="s">
        <v>28</v>
      </c>
      <c r="J148" s="2" t="s">
        <v>35</v>
      </c>
      <c r="K148" s="2" t="s">
        <v>30</v>
      </c>
      <c r="L148" s="2" t="s">
        <v>31</v>
      </c>
      <c r="M148" s="2" t="s">
        <v>382</v>
      </c>
      <c r="N148" s="4">
        <v>147891</v>
      </c>
      <c r="O148" s="4">
        <v>159485</v>
      </c>
      <c r="P148" s="4">
        <v>11594</v>
      </c>
      <c r="Q148" s="5">
        <v>195.93860000000001</v>
      </c>
      <c r="R148" s="4">
        <v>0</v>
      </c>
      <c r="S148" s="4">
        <v>0</v>
      </c>
      <c r="T148" s="4">
        <v>0</v>
      </c>
      <c r="U148" s="5">
        <v>0</v>
      </c>
      <c r="V148" s="5">
        <v>0</v>
      </c>
      <c r="W148" s="14">
        <v>195.94</v>
      </c>
      <c r="X148" s="14">
        <v>0</v>
      </c>
      <c r="Y148" s="14">
        <v>195.94</v>
      </c>
      <c r="Z148" s="4">
        <v>24580</v>
      </c>
      <c r="AA148" s="49" t="str">
        <f>IFERROR(IF(VLOOKUP($D148,'Year-To-Date'!$E$1:$E$322,1,FALSE)=D148,"--","Find"),"Find")</f>
        <v>--</v>
      </c>
      <c r="AB148" s="49" t="str">
        <f>IFERROR(IFERROR(VLOOKUP($D148,'Asset Group  All Assets'!$B$1:$C$500,2,FALSE),(VLOOKUP($D148,'Missing-WSU-POs'!$B$1:$D$500,3,FALSE))),"?")</f>
        <v>P0771686</v>
      </c>
      <c r="AC148" s="31" t="str">
        <f t="shared" si="5"/>
        <v>P0771686</v>
      </c>
      <c r="AD148" s="31" t="str">
        <f t="shared" si="4"/>
        <v/>
      </c>
      <c r="AE148" s="29" t="str">
        <f>IFERROR(IF(VLOOKUP($D148,'Org July 2016 '!$D$1:$Z$500,3,FALSE)=G148,"-","Wrong PO"),"new")</f>
        <v>Wrong PO</v>
      </c>
      <c r="AF148" s="32">
        <f>IF(AE148="wrong PO",(VLOOKUP($D148,'Org July 2016 '!$D$1:$Z$500,3,FALSE)),"")</f>
        <v>0</v>
      </c>
      <c r="AG148" s="29" t="str">
        <f>IFERROR(IF(VLOOKUP($D148,'Org June 2016 '!$D$1:$Z$500,3,FALSE)=G148,"-","Wrong PO"),"new")</f>
        <v>Wrong PO</v>
      </c>
      <c r="AH148" s="32">
        <f>IF(AG148="wrong PO",(VLOOKUP($D148,'Org June 2016 '!$D$1:$Z$500,3,FALSE)),"")</f>
        <v>0</v>
      </c>
      <c r="AI148" s="29" t="str">
        <f>IFERROR(IF(VLOOKUP($D148,'May 2016'!D147:Z646,3,FALSE)=G148,"-","Wrong PO"),"new")</f>
        <v>new</v>
      </c>
      <c r="AJ148" s="32" t="str">
        <f>IF(AI148="wrong PO",(VLOOKUP($D148,'May 2016'!D147:Z646,3,FALSE)),"")</f>
        <v/>
      </c>
      <c r="AK148" s="29" t="str">
        <f>IFERROR(IF(VLOOKUP($D148,'Apr 2016'!$D$1:$Z$500,3,FALSE)=G148,"-","Wrong PO"),"new")</f>
        <v>-</v>
      </c>
      <c r="AL148" s="32" t="str">
        <f>IF(AK148="wrong PO",(VLOOKUP($D148,'Apr 2016'!$D$1:$Z$500,3,FALSE)),"")</f>
        <v/>
      </c>
      <c r="AM148" s="32" t="str">
        <f>IFERROR(IF(VLOOKUP($D148,'Mar 2016'!$D$1:$Z$500,3,FALSE)=G148,"-","Wrong PO"),"new")</f>
        <v>-</v>
      </c>
      <c r="AN148" s="32" t="str">
        <f>IF(AK148="wrong PO",(VLOOKUP($D148,'Mar 2016'!$D$1:$Z$500,3,FALSE)),"")</f>
        <v/>
      </c>
      <c r="AO148" s="32" t="str">
        <f>IFERROR(IF(VLOOKUP($D148,'Feb 2016'!$D$1:$Z$500,3,FALSE)=G148,"-","Wrong PO"),"new")</f>
        <v>-</v>
      </c>
      <c r="AP148" s="32" t="str">
        <f>IF(AK148="wrong PO",(VLOOKUP($D148,'Feb 2016'!$D$1:$Z$500,3,FALSE)),"")</f>
        <v/>
      </c>
      <c r="AQ148" s="29" t="str">
        <f>IFERROR(IF(VLOOKUP($D148,'Jan 2016'!$D$1:$Z$500,3,FALSE)=G148,"-","Wrong PO"),"new")</f>
        <v>-</v>
      </c>
      <c r="AR148" s="32" t="str">
        <f>IF(AQ148="wrong PO",(VLOOKUP($D148,'Jan 2016'!$D$1:$Z$500,3,FALSE)),"")</f>
        <v/>
      </c>
      <c r="AS148" s="29" t="str">
        <f>IFERROR(IF(VLOOKUP($D148,'Dec 2015'!$D$1:$Z$500,3,FALSE)=G148,"-","Wrong PO"),"new")</f>
        <v>-</v>
      </c>
      <c r="AT148" s="32" t="str">
        <f>IF(AS148="wrong PO",(VLOOKUP($D148,'Dec 2015'!$D$1:$Z$500,3,FALSE)),"")</f>
        <v/>
      </c>
      <c r="AU148" s="29" t="str">
        <f>IFERROR(IF(VLOOKUP($D148,'Nov 2015'!$D$1:$Z$500,3,FALSE)=G148,"-","Wrong PO"),"new")</f>
        <v>-</v>
      </c>
      <c r="AV148" s="32" t="str">
        <f>IF(AU148="wrong PO",(VLOOKUP($D148,'Nov 2015'!$D$1:$Z$500,3,FALSE)),"")</f>
        <v/>
      </c>
      <c r="AW148" s="29" t="str">
        <f>IFERROR(IF(VLOOKUP($D148,'Oct 2015'!$D$1:$Z$500,3,FALSE)=G148,"-","Wrong PO"),"new")</f>
        <v>-</v>
      </c>
      <c r="AX148" s="32" t="str">
        <f>IF(AW148="wrong PO",(VLOOKUP($D148,'Oct 2015'!$D$1:$Z$500,3,FALSE)),"")</f>
        <v/>
      </c>
      <c r="AY148" s="29" t="str">
        <f>IFERROR(IF(VLOOKUP($D148,'Sep 2015'!$D$1:$Z$500,3,FALSE)=G148,"-","Wrong PO"),"new")</f>
        <v>-</v>
      </c>
      <c r="AZ148" s="32" t="str">
        <f>IF(AY148="wrong PO",(VLOOKUP($D148,'Sep 2015'!$D$1:$Z$500,3,FALSE)),"")</f>
        <v/>
      </c>
    </row>
    <row r="149" spans="1:52">
      <c r="A149" s="2" t="s">
        <v>841</v>
      </c>
      <c r="B149" s="2" t="s">
        <v>510</v>
      </c>
      <c r="C149" s="2" t="s">
        <v>25</v>
      </c>
      <c r="D149" s="2" t="s">
        <v>36</v>
      </c>
      <c r="E149" s="2" t="s">
        <v>34</v>
      </c>
      <c r="F149" s="2">
        <v>42207</v>
      </c>
      <c r="G149" s="21" t="s">
        <v>108</v>
      </c>
      <c r="H149" s="11" t="s">
        <v>2059</v>
      </c>
      <c r="I149" s="2" t="s">
        <v>28</v>
      </c>
      <c r="J149" s="2" t="s">
        <v>35</v>
      </c>
      <c r="K149" s="2" t="s">
        <v>30</v>
      </c>
      <c r="L149" s="2" t="s">
        <v>31</v>
      </c>
      <c r="M149" s="2" t="s">
        <v>382</v>
      </c>
      <c r="N149" s="4">
        <v>152620</v>
      </c>
      <c r="O149" s="4">
        <v>160586</v>
      </c>
      <c r="P149" s="4">
        <v>7966</v>
      </c>
      <c r="Q149" s="5">
        <v>134.62540000000001</v>
      </c>
      <c r="R149" s="4">
        <v>0</v>
      </c>
      <c r="S149" s="4">
        <v>0</v>
      </c>
      <c r="T149" s="4">
        <v>0</v>
      </c>
      <c r="U149" s="5">
        <v>0</v>
      </c>
      <c r="V149" s="5">
        <v>0</v>
      </c>
      <c r="W149" s="14">
        <v>134.63</v>
      </c>
      <c r="X149" s="14">
        <v>0</v>
      </c>
      <c r="Y149" s="14">
        <v>134.63</v>
      </c>
      <c r="Z149" s="4">
        <v>24580</v>
      </c>
      <c r="AA149" s="49" t="str">
        <f>IFERROR(IF(VLOOKUP($D149,'Year-To-Date'!$E$1:$E$322,1,FALSE)=D149,"--","Find"),"Find")</f>
        <v>--</v>
      </c>
      <c r="AB149" s="49" t="str">
        <f>IFERROR(IFERROR(VLOOKUP($D149,'Asset Group  All Assets'!$B$1:$C$500,2,FALSE),(VLOOKUP($D149,'Missing-WSU-POs'!$B$1:$D$500,3,FALSE))),"?")</f>
        <v>P0771686</v>
      </c>
      <c r="AC149" s="31" t="str">
        <f t="shared" si="5"/>
        <v>P0771686</v>
      </c>
      <c r="AD149" s="31" t="str">
        <f t="shared" si="4"/>
        <v/>
      </c>
      <c r="AE149" s="29" t="str">
        <f>IFERROR(IF(VLOOKUP($D149,'Org July 2016 '!$D$1:$Z$500,3,FALSE)=G149,"-","Wrong PO"),"new")</f>
        <v>Wrong PO</v>
      </c>
      <c r="AF149" s="32">
        <f>IF(AE149="wrong PO",(VLOOKUP($D149,'Org July 2016 '!$D$1:$Z$500,3,FALSE)),"")</f>
        <v>0</v>
      </c>
      <c r="AG149" s="29" t="str">
        <f>IFERROR(IF(VLOOKUP($D149,'Org June 2016 '!$D$1:$Z$500,3,FALSE)=G149,"-","Wrong PO"),"new")</f>
        <v>Wrong PO</v>
      </c>
      <c r="AH149" s="32">
        <f>IF(AG149="wrong PO",(VLOOKUP($D149,'Org June 2016 '!$D$1:$Z$500,3,FALSE)),"")</f>
        <v>0</v>
      </c>
      <c r="AI149" s="29" t="str">
        <f>IFERROR(IF(VLOOKUP($D149,'May 2016'!D148:Z647,3,FALSE)=G149,"-","Wrong PO"),"new")</f>
        <v>new</v>
      </c>
      <c r="AJ149" s="32" t="str">
        <f>IF(AI149="wrong PO",(VLOOKUP($D149,'May 2016'!D148:Z647,3,FALSE)),"")</f>
        <v/>
      </c>
      <c r="AK149" s="29" t="str">
        <f>IFERROR(IF(VLOOKUP($D149,'Apr 2016'!$D$1:$Z$500,3,FALSE)=G149,"-","Wrong PO"),"new")</f>
        <v>-</v>
      </c>
      <c r="AL149" s="32" t="str">
        <f>IF(AK149="wrong PO",(VLOOKUP($D149,'Apr 2016'!$D$1:$Z$500,3,FALSE)),"")</f>
        <v/>
      </c>
      <c r="AM149" s="32" t="str">
        <f>IFERROR(IF(VLOOKUP($D149,'Mar 2016'!$D$1:$Z$500,3,FALSE)=G149,"-","Wrong PO"),"new")</f>
        <v>-</v>
      </c>
      <c r="AN149" s="32" t="str">
        <f>IF(AK149="wrong PO",(VLOOKUP($D149,'Mar 2016'!$D$1:$Z$500,3,FALSE)),"")</f>
        <v/>
      </c>
      <c r="AO149" s="32" t="str">
        <f>IFERROR(IF(VLOOKUP($D149,'Feb 2016'!$D$1:$Z$500,3,FALSE)=G149,"-","Wrong PO"),"new")</f>
        <v>-</v>
      </c>
      <c r="AP149" s="32" t="str">
        <f>IF(AK149="wrong PO",(VLOOKUP($D149,'Feb 2016'!$D$1:$Z$500,3,FALSE)),"")</f>
        <v/>
      </c>
      <c r="AQ149" s="29" t="str">
        <f>IFERROR(IF(VLOOKUP($D149,'Jan 2016'!$D$1:$Z$500,3,FALSE)=G149,"-","Wrong PO"),"new")</f>
        <v>-</v>
      </c>
      <c r="AR149" s="32" t="str">
        <f>IF(AQ149="wrong PO",(VLOOKUP($D149,'Jan 2016'!$D$1:$Z$500,3,FALSE)),"")</f>
        <v/>
      </c>
      <c r="AS149" s="29" t="str">
        <f>IFERROR(IF(VLOOKUP($D149,'Dec 2015'!$D$1:$Z$500,3,FALSE)=G149,"-","Wrong PO"),"new")</f>
        <v>-</v>
      </c>
      <c r="AT149" s="32" t="str">
        <f>IF(AS149="wrong PO",(VLOOKUP($D149,'Dec 2015'!$D$1:$Z$500,3,FALSE)),"")</f>
        <v/>
      </c>
      <c r="AU149" s="29" t="str">
        <f>IFERROR(IF(VLOOKUP($D149,'Nov 2015'!$D$1:$Z$500,3,FALSE)=G149,"-","Wrong PO"),"new")</f>
        <v>-</v>
      </c>
      <c r="AV149" s="32" t="str">
        <f>IF(AU149="wrong PO",(VLOOKUP($D149,'Nov 2015'!$D$1:$Z$500,3,FALSE)),"")</f>
        <v/>
      </c>
      <c r="AW149" s="29" t="str">
        <f>IFERROR(IF(VLOOKUP($D149,'Oct 2015'!$D$1:$Z$500,3,FALSE)=G149,"-","Wrong PO"),"new")</f>
        <v>-</v>
      </c>
      <c r="AX149" s="32" t="str">
        <f>IF(AW149="wrong PO",(VLOOKUP($D149,'Oct 2015'!$D$1:$Z$500,3,FALSE)),"")</f>
        <v/>
      </c>
      <c r="AY149" s="29" t="str">
        <f>IFERROR(IF(VLOOKUP($D149,'Sep 2015'!$D$1:$Z$500,3,FALSE)=G149,"-","Wrong PO"),"new")</f>
        <v>-</v>
      </c>
      <c r="AZ149" s="32" t="str">
        <f>IF(AY149="wrong PO",(VLOOKUP($D149,'Sep 2015'!$D$1:$Z$500,3,FALSE)),"")</f>
        <v/>
      </c>
    </row>
    <row r="150" spans="1:52">
      <c r="A150" s="2" t="s">
        <v>841</v>
      </c>
      <c r="B150" s="2" t="s">
        <v>510</v>
      </c>
      <c r="C150" s="2" t="s">
        <v>56</v>
      </c>
      <c r="D150" s="2" t="s">
        <v>60</v>
      </c>
      <c r="E150" s="2" t="s">
        <v>46</v>
      </c>
      <c r="F150" s="2">
        <v>42208</v>
      </c>
      <c r="G150" s="21" t="s">
        <v>108</v>
      </c>
      <c r="H150" s="11" t="s">
        <v>2059</v>
      </c>
      <c r="I150" s="2" t="s">
        <v>28</v>
      </c>
      <c r="J150" s="2" t="s">
        <v>47</v>
      </c>
      <c r="K150" s="2" t="s">
        <v>30</v>
      </c>
      <c r="L150" s="2" t="s">
        <v>31</v>
      </c>
      <c r="M150" s="2" t="s">
        <v>32</v>
      </c>
      <c r="N150" s="4">
        <v>1244</v>
      </c>
      <c r="O150" s="4">
        <v>1420</v>
      </c>
      <c r="P150" s="4">
        <v>176</v>
      </c>
      <c r="Q150" s="5">
        <v>2.9744000000000002</v>
      </c>
      <c r="R150" s="4">
        <v>0</v>
      </c>
      <c r="S150" s="4">
        <v>0</v>
      </c>
      <c r="T150" s="4">
        <v>0</v>
      </c>
      <c r="U150" s="5">
        <v>0</v>
      </c>
      <c r="V150" s="5">
        <v>0</v>
      </c>
      <c r="W150" s="14">
        <v>2.97</v>
      </c>
      <c r="X150" s="14">
        <v>0</v>
      </c>
      <c r="Y150" s="14">
        <v>2.97</v>
      </c>
      <c r="Z150" s="4">
        <v>24580</v>
      </c>
      <c r="AA150" s="49" t="str">
        <f>IFERROR(IF(VLOOKUP($D150,'Year-To-Date'!$E$1:$E$322,1,FALSE)=D150,"--","Find"),"Find")</f>
        <v>--</v>
      </c>
      <c r="AB150" s="49" t="str">
        <f>IFERROR(IFERROR(VLOOKUP($D150,'Asset Group  All Assets'!$B$1:$C$500,2,FALSE),(VLOOKUP($D150,'Missing-WSU-POs'!$B$1:$D$500,3,FALSE))),"?")</f>
        <v>P0771686</v>
      </c>
      <c r="AC150" s="31" t="str">
        <f t="shared" si="5"/>
        <v>P0771686</v>
      </c>
      <c r="AD150" s="31" t="str">
        <f t="shared" si="4"/>
        <v/>
      </c>
      <c r="AE150" s="29" t="str">
        <f>IFERROR(IF(VLOOKUP($D150,'Org July 2016 '!$D$1:$Z$500,3,FALSE)=G150,"-","Wrong PO"),"new")</f>
        <v>Wrong PO</v>
      </c>
      <c r="AF150" s="32">
        <f>IF(AE150="wrong PO",(VLOOKUP($D150,'Org July 2016 '!$D$1:$Z$500,3,FALSE)),"")</f>
        <v>0</v>
      </c>
      <c r="AG150" s="29" t="str">
        <f>IFERROR(IF(VLOOKUP($D150,'Org June 2016 '!$D$1:$Z$500,3,FALSE)=G150,"-","Wrong PO"),"new")</f>
        <v>Wrong PO</v>
      </c>
      <c r="AH150" s="32">
        <f>IF(AG150="wrong PO",(VLOOKUP($D150,'Org June 2016 '!$D$1:$Z$500,3,FALSE)),"")</f>
        <v>0</v>
      </c>
      <c r="AI150" s="29" t="str">
        <f>IFERROR(IF(VLOOKUP($D150,'May 2016'!D149:Z648,3,FALSE)=G150,"-","Wrong PO"),"new")</f>
        <v>new</v>
      </c>
      <c r="AJ150" s="32" t="str">
        <f>IF(AI150="wrong PO",(VLOOKUP($D150,'May 2016'!D149:Z648,3,FALSE)),"")</f>
        <v/>
      </c>
      <c r="AK150" s="29" t="str">
        <f>IFERROR(IF(VLOOKUP($D150,'Apr 2016'!$D$1:$Z$500,3,FALSE)=G150,"-","Wrong PO"),"new")</f>
        <v>-</v>
      </c>
      <c r="AL150" s="32" t="str">
        <f>IF(AK150="wrong PO",(VLOOKUP($D150,'Apr 2016'!$D$1:$Z$500,3,FALSE)),"")</f>
        <v/>
      </c>
      <c r="AM150" s="32" t="str">
        <f>IFERROR(IF(VLOOKUP($D150,'Mar 2016'!$D$1:$Z$500,3,FALSE)=G150,"-","Wrong PO"),"new")</f>
        <v>-</v>
      </c>
      <c r="AN150" s="32" t="str">
        <f>IF(AK150="wrong PO",(VLOOKUP($D150,'Mar 2016'!$D$1:$Z$500,3,FALSE)),"")</f>
        <v/>
      </c>
      <c r="AO150" s="32" t="str">
        <f>IFERROR(IF(VLOOKUP($D150,'Feb 2016'!$D$1:$Z$500,3,FALSE)=G150,"-","Wrong PO"),"new")</f>
        <v>-</v>
      </c>
      <c r="AP150" s="32" t="str">
        <f>IF(AK150="wrong PO",(VLOOKUP($D150,'Feb 2016'!$D$1:$Z$500,3,FALSE)),"")</f>
        <v/>
      </c>
      <c r="AQ150" s="29" t="str">
        <f>IFERROR(IF(VLOOKUP($D150,'Jan 2016'!$D$1:$Z$500,3,FALSE)=G150,"-","Wrong PO"),"new")</f>
        <v>-</v>
      </c>
      <c r="AR150" s="32" t="str">
        <f>IF(AQ150="wrong PO",(VLOOKUP($D150,'Jan 2016'!$D$1:$Z$500,3,FALSE)),"")</f>
        <v/>
      </c>
      <c r="AS150" s="29" t="str">
        <f>IFERROR(IF(VLOOKUP($D150,'Dec 2015'!$D$1:$Z$500,3,FALSE)=G150,"-","Wrong PO"),"new")</f>
        <v>-</v>
      </c>
      <c r="AT150" s="32" t="str">
        <f>IF(AS150="wrong PO",(VLOOKUP($D150,'Dec 2015'!$D$1:$Z$500,3,FALSE)),"")</f>
        <v/>
      </c>
      <c r="AU150" s="29" t="str">
        <f>IFERROR(IF(VLOOKUP($D150,'Nov 2015'!$D$1:$Z$500,3,FALSE)=G150,"-","Wrong PO"),"new")</f>
        <v>-</v>
      </c>
      <c r="AV150" s="32" t="str">
        <f>IF(AU150="wrong PO",(VLOOKUP($D150,'Nov 2015'!$D$1:$Z$500,3,FALSE)),"")</f>
        <v/>
      </c>
      <c r="AW150" s="29" t="str">
        <f>IFERROR(IF(VLOOKUP($D150,'Oct 2015'!$D$1:$Z$500,3,FALSE)=G150,"-","Wrong PO"),"new")</f>
        <v>-</v>
      </c>
      <c r="AX150" s="32" t="str">
        <f>IF(AW150="wrong PO",(VLOOKUP($D150,'Oct 2015'!$D$1:$Z$500,3,FALSE)),"")</f>
        <v/>
      </c>
      <c r="AY150" s="29" t="str">
        <f>IFERROR(IF(VLOOKUP($D150,'Sep 2015'!$D$1:$Z$500,3,FALSE)=G150,"-","Wrong PO"),"new")</f>
        <v>-</v>
      </c>
      <c r="AZ150" s="32" t="str">
        <f>IF(AY150="wrong PO",(VLOOKUP($D150,'Sep 2015'!$D$1:$Z$500,3,FALSE)),"")</f>
        <v/>
      </c>
    </row>
    <row r="151" spans="1:52">
      <c r="A151" s="2" t="s">
        <v>841</v>
      </c>
      <c r="B151" s="2" t="s">
        <v>510</v>
      </c>
      <c r="C151" s="2" t="s">
        <v>56</v>
      </c>
      <c r="D151" s="2" t="s">
        <v>64</v>
      </c>
      <c r="E151" s="2" t="s">
        <v>46</v>
      </c>
      <c r="F151" s="2">
        <v>42208</v>
      </c>
      <c r="G151" s="21" t="s">
        <v>108</v>
      </c>
      <c r="H151" s="11" t="s">
        <v>2059</v>
      </c>
      <c r="I151" s="2" t="s">
        <v>28</v>
      </c>
      <c r="J151" s="2" t="s">
        <v>47</v>
      </c>
      <c r="K151" s="2" t="s">
        <v>30</v>
      </c>
      <c r="L151" s="2" t="s">
        <v>31</v>
      </c>
      <c r="M151" s="2" t="s">
        <v>32</v>
      </c>
      <c r="N151" s="4">
        <v>48483</v>
      </c>
      <c r="O151" s="4">
        <v>57716</v>
      </c>
      <c r="P151" s="4">
        <v>9233</v>
      </c>
      <c r="Q151" s="5">
        <v>156.0377</v>
      </c>
      <c r="R151" s="4">
        <v>0</v>
      </c>
      <c r="S151" s="4">
        <v>0</v>
      </c>
      <c r="T151" s="4">
        <v>0</v>
      </c>
      <c r="U151" s="5">
        <v>0</v>
      </c>
      <c r="V151" s="5">
        <v>0</v>
      </c>
      <c r="W151" s="14">
        <v>156.04</v>
      </c>
      <c r="X151" s="14">
        <v>0</v>
      </c>
      <c r="Y151" s="14">
        <v>156.04</v>
      </c>
      <c r="Z151" s="4">
        <v>24580</v>
      </c>
      <c r="AA151" s="49" t="str">
        <f>IFERROR(IF(VLOOKUP($D151,'Year-To-Date'!$E$1:$E$322,1,FALSE)=D151,"--","Find"),"Find")</f>
        <v>--</v>
      </c>
      <c r="AB151" s="49" t="str">
        <f>IFERROR(IFERROR(VLOOKUP($D151,'Asset Group  All Assets'!$B$1:$C$500,2,FALSE),(VLOOKUP($D151,'Missing-WSU-POs'!$B$1:$D$500,3,FALSE))),"?")</f>
        <v>P0771686</v>
      </c>
      <c r="AC151" s="31" t="str">
        <f t="shared" si="5"/>
        <v>P0771686</v>
      </c>
      <c r="AD151" s="31" t="str">
        <f t="shared" si="4"/>
        <v/>
      </c>
      <c r="AE151" s="29" t="str">
        <f>IFERROR(IF(VLOOKUP($D151,'Org July 2016 '!$D$1:$Z$500,3,FALSE)=G151,"-","Wrong PO"),"new")</f>
        <v>Wrong PO</v>
      </c>
      <c r="AF151" s="32">
        <f>IF(AE151="wrong PO",(VLOOKUP($D151,'Org July 2016 '!$D$1:$Z$500,3,FALSE)),"")</f>
        <v>0</v>
      </c>
      <c r="AG151" s="29" t="str">
        <f>IFERROR(IF(VLOOKUP($D151,'Org June 2016 '!$D$1:$Z$500,3,FALSE)=G151,"-","Wrong PO"),"new")</f>
        <v>Wrong PO</v>
      </c>
      <c r="AH151" s="32">
        <f>IF(AG151="wrong PO",(VLOOKUP($D151,'Org June 2016 '!$D$1:$Z$500,3,FALSE)),"")</f>
        <v>0</v>
      </c>
      <c r="AI151" s="29" t="str">
        <f>IFERROR(IF(VLOOKUP($D151,'May 2016'!D150:Z649,3,FALSE)=G151,"-","Wrong PO"),"new")</f>
        <v>new</v>
      </c>
      <c r="AJ151" s="32" t="str">
        <f>IF(AI151="wrong PO",(VLOOKUP($D151,'May 2016'!D150:Z649,3,FALSE)),"")</f>
        <v/>
      </c>
      <c r="AK151" s="29" t="str">
        <f>IFERROR(IF(VLOOKUP($D151,'Apr 2016'!$D$1:$Z$500,3,FALSE)=G151,"-","Wrong PO"),"new")</f>
        <v>-</v>
      </c>
      <c r="AL151" s="32" t="str">
        <f>IF(AK151="wrong PO",(VLOOKUP($D151,'Apr 2016'!$D$1:$Z$500,3,FALSE)),"")</f>
        <v/>
      </c>
      <c r="AM151" s="32" t="str">
        <f>IFERROR(IF(VLOOKUP($D151,'Mar 2016'!$D$1:$Z$500,3,FALSE)=G151,"-","Wrong PO"),"new")</f>
        <v>-</v>
      </c>
      <c r="AN151" s="32" t="str">
        <f>IF(AK151="wrong PO",(VLOOKUP($D151,'Mar 2016'!$D$1:$Z$500,3,FALSE)),"")</f>
        <v/>
      </c>
      <c r="AO151" s="32" t="str">
        <f>IFERROR(IF(VLOOKUP($D151,'Feb 2016'!$D$1:$Z$500,3,FALSE)=G151,"-","Wrong PO"),"new")</f>
        <v>-</v>
      </c>
      <c r="AP151" s="32" t="str">
        <f>IF(AK151="wrong PO",(VLOOKUP($D151,'Feb 2016'!$D$1:$Z$500,3,FALSE)),"")</f>
        <v/>
      </c>
      <c r="AQ151" s="29" t="str">
        <f>IFERROR(IF(VLOOKUP($D151,'Jan 2016'!$D$1:$Z$500,3,FALSE)=G151,"-","Wrong PO"),"new")</f>
        <v>-</v>
      </c>
      <c r="AR151" s="32" t="str">
        <f>IF(AQ151="wrong PO",(VLOOKUP($D151,'Jan 2016'!$D$1:$Z$500,3,FALSE)),"")</f>
        <v/>
      </c>
      <c r="AS151" s="29" t="str">
        <f>IFERROR(IF(VLOOKUP($D151,'Dec 2015'!$D$1:$Z$500,3,FALSE)=G151,"-","Wrong PO"),"new")</f>
        <v>-</v>
      </c>
      <c r="AT151" s="32" t="str">
        <f>IF(AS151="wrong PO",(VLOOKUP($D151,'Dec 2015'!$D$1:$Z$500,3,FALSE)),"")</f>
        <v/>
      </c>
      <c r="AU151" s="29" t="str">
        <f>IFERROR(IF(VLOOKUP($D151,'Nov 2015'!$D$1:$Z$500,3,FALSE)=G151,"-","Wrong PO"),"new")</f>
        <v>-</v>
      </c>
      <c r="AV151" s="32" t="str">
        <f>IF(AU151="wrong PO",(VLOOKUP($D151,'Nov 2015'!$D$1:$Z$500,3,FALSE)),"")</f>
        <v/>
      </c>
      <c r="AW151" s="29" t="str">
        <f>IFERROR(IF(VLOOKUP($D151,'Oct 2015'!$D$1:$Z$500,3,FALSE)=G151,"-","Wrong PO"),"new")</f>
        <v>-</v>
      </c>
      <c r="AX151" s="32" t="str">
        <f>IF(AW151="wrong PO",(VLOOKUP($D151,'Oct 2015'!$D$1:$Z$500,3,FALSE)),"")</f>
        <v/>
      </c>
      <c r="AY151" s="29" t="str">
        <f>IFERROR(IF(VLOOKUP($D151,'Sep 2015'!$D$1:$Z$500,3,FALSE)=G151,"-","Wrong PO"),"new")</f>
        <v>-</v>
      </c>
      <c r="AZ151" s="32" t="str">
        <f>IF(AY151="wrong PO",(VLOOKUP($D151,'Sep 2015'!$D$1:$Z$500,3,FALSE)),"")</f>
        <v/>
      </c>
    </row>
    <row r="152" spans="1:52">
      <c r="A152" s="2" t="s">
        <v>841</v>
      </c>
      <c r="B152" s="2" t="s">
        <v>510</v>
      </c>
      <c r="C152" s="2" t="s">
        <v>48</v>
      </c>
      <c r="D152" s="2" t="s">
        <v>52</v>
      </c>
      <c r="E152" s="2" t="s">
        <v>46</v>
      </c>
      <c r="F152" s="2">
        <v>42184</v>
      </c>
      <c r="G152" s="21" t="s">
        <v>108</v>
      </c>
      <c r="H152" s="11" t="s">
        <v>2059</v>
      </c>
      <c r="I152" s="2" t="s">
        <v>28</v>
      </c>
      <c r="J152" s="2" t="s">
        <v>47</v>
      </c>
      <c r="K152" s="2" t="s">
        <v>30</v>
      </c>
      <c r="L152" s="2" t="s">
        <v>31</v>
      </c>
      <c r="M152" s="2" t="s">
        <v>32</v>
      </c>
      <c r="N152" s="4">
        <v>1928</v>
      </c>
      <c r="O152" s="4">
        <v>2003</v>
      </c>
      <c r="P152" s="4">
        <v>75</v>
      </c>
      <c r="Q152" s="5">
        <v>1.2675000000000001</v>
      </c>
      <c r="R152" s="4">
        <v>0</v>
      </c>
      <c r="S152" s="4">
        <v>0</v>
      </c>
      <c r="T152" s="4">
        <v>0</v>
      </c>
      <c r="U152" s="5">
        <v>0</v>
      </c>
      <c r="V152" s="5">
        <v>0</v>
      </c>
      <c r="W152" s="14">
        <v>1.27</v>
      </c>
      <c r="X152" s="14">
        <v>0</v>
      </c>
      <c r="Y152" s="14">
        <v>1.27</v>
      </c>
      <c r="Z152" s="4">
        <v>24580</v>
      </c>
      <c r="AA152" s="49" t="str">
        <f>IFERROR(IF(VLOOKUP($D152,'Year-To-Date'!$E$1:$E$322,1,FALSE)=D152,"--","Find"),"Find")</f>
        <v>--</v>
      </c>
      <c r="AB152" s="49" t="str">
        <f>IFERROR(IFERROR(VLOOKUP($D152,'Asset Group  All Assets'!$B$1:$C$500,2,FALSE),(VLOOKUP($D152,'Missing-WSU-POs'!$B$1:$D$500,3,FALSE))),"?")</f>
        <v>P0771686</v>
      </c>
      <c r="AC152" s="31" t="str">
        <f t="shared" si="5"/>
        <v>P0771686</v>
      </c>
      <c r="AD152" s="31" t="str">
        <f t="shared" si="4"/>
        <v/>
      </c>
      <c r="AE152" s="29" t="str">
        <f>IFERROR(IF(VLOOKUP($D152,'Org July 2016 '!$D$1:$Z$500,3,FALSE)=G152,"-","Wrong PO"),"new")</f>
        <v>Wrong PO</v>
      </c>
      <c r="AF152" s="32">
        <f>IF(AE152="wrong PO",(VLOOKUP($D152,'Org July 2016 '!$D$1:$Z$500,3,FALSE)),"")</f>
        <v>0</v>
      </c>
      <c r="AG152" s="29" t="str">
        <f>IFERROR(IF(VLOOKUP($D152,'Org June 2016 '!$D$1:$Z$500,3,FALSE)=G152,"-","Wrong PO"),"new")</f>
        <v>Wrong PO</v>
      </c>
      <c r="AH152" s="32">
        <f>IF(AG152="wrong PO",(VLOOKUP($D152,'Org June 2016 '!$D$1:$Z$500,3,FALSE)),"")</f>
        <v>0</v>
      </c>
      <c r="AI152" s="29" t="str">
        <f>IFERROR(IF(VLOOKUP($D152,'May 2016'!D151:Z650,3,FALSE)=G152,"-","Wrong PO"),"new")</f>
        <v>new</v>
      </c>
      <c r="AJ152" s="32" t="str">
        <f>IF(AI152="wrong PO",(VLOOKUP($D152,'May 2016'!D151:Z650,3,FALSE)),"")</f>
        <v/>
      </c>
      <c r="AK152" s="29" t="str">
        <f>IFERROR(IF(VLOOKUP($D152,'Apr 2016'!$D$1:$Z$500,3,FALSE)=G152,"-","Wrong PO"),"new")</f>
        <v>-</v>
      </c>
      <c r="AL152" s="32" t="str">
        <f>IF(AK152="wrong PO",(VLOOKUP($D152,'Apr 2016'!$D$1:$Z$500,3,FALSE)),"")</f>
        <v/>
      </c>
      <c r="AM152" s="32" t="str">
        <f>IFERROR(IF(VLOOKUP($D152,'Mar 2016'!$D$1:$Z$500,3,FALSE)=G152,"-","Wrong PO"),"new")</f>
        <v>-</v>
      </c>
      <c r="AN152" s="32" t="str">
        <f>IF(AK152="wrong PO",(VLOOKUP($D152,'Mar 2016'!$D$1:$Z$500,3,FALSE)),"")</f>
        <v/>
      </c>
      <c r="AO152" s="32" t="str">
        <f>IFERROR(IF(VLOOKUP($D152,'Feb 2016'!$D$1:$Z$500,3,FALSE)=G152,"-","Wrong PO"),"new")</f>
        <v>-</v>
      </c>
      <c r="AP152" s="32" t="str">
        <f>IF(AK152="wrong PO",(VLOOKUP($D152,'Feb 2016'!$D$1:$Z$500,3,FALSE)),"")</f>
        <v/>
      </c>
      <c r="AQ152" s="29" t="str">
        <f>IFERROR(IF(VLOOKUP($D152,'Jan 2016'!$D$1:$Z$500,3,FALSE)=G152,"-","Wrong PO"),"new")</f>
        <v>-</v>
      </c>
      <c r="AR152" s="32" t="str">
        <f>IF(AQ152="wrong PO",(VLOOKUP($D152,'Jan 2016'!$D$1:$Z$500,3,FALSE)),"")</f>
        <v/>
      </c>
      <c r="AS152" s="29" t="str">
        <f>IFERROR(IF(VLOOKUP($D152,'Dec 2015'!$D$1:$Z$500,3,FALSE)=G152,"-","Wrong PO"),"new")</f>
        <v>-</v>
      </c>
      <c r="AT152" s="32" t="str">
        <f>IF(AS152="wrong PO",(VLOOKUP($D152,'Dec 2015'!$D$1:$Z$500,3,FALSE)),"")</f>
        <v/>
      </c>
      <c r="AU152" s="29" t="str">
        <f>IFERROR(IF(VLOOKUP($D152,'Nov 2015'!$D$1:$Z$500,3,FALSE)=G152,"-","Wrong PO"),"new")</f>
        <v>-</v>
      </c>
      <c r="AV152" s="32" t="str">
        <f>IF(AU152="wrong PO",(VLOOKUP($D152,'Nov 2015'!$D$1:$Z$500,3,FALSE)),"")</f>
        <v/>
      </c>
      <c r="AW152" s="29" t="str">
        <f>IFERROR(IF(VLOOKUP($D152,'Oct 2015'!$D$1:$Z$500,3,FALSE)=G152,"-","Wrong PO"),"new")</f>
        <v>-</v>
      </c>
      <c r="AX152" s="32" t="str">
        <f>IF(AW152="wrong PO",(VLOOKUP($D152,'Oct 2015'!$D$1:$Z$500,3,FALSE)),"")</f>
        <v/>
      </c>
      <c r="AY152" s="29" t="str">
        <f>IFERROR(IF(VLOOKUP($D152,'Sep 2015'!$D$1:$Z$500,3,FALSE)=G152,"-","Wrong PO"),"new")</f>
        <v>-</v>
      </c>
      <c r="AZ152" s="32" t="str">
        <f>IF(AY152="wrong PO",(VLOOKUP($D152,'Sep 2015'!$D$1:$Z$500,3,FALSE)),"")</f>
        <v/>
      </c>
    </row>
    <row r="153" spans="1:52">
      <c r="A153" s="2" t="s">
        <v>841</v>
      </c>
      <c r="B153" s="2" t="s">
        <v>510</v>
      </c>
      <c r="C153" s="2" t="s">
        <v>76</v>
      </c>
      <c r="D153" s="2" t="s">
        <v>88</v>
      </c>
      <c r="E153" s="2" t="s">
        <v>34</v>
      </c>
      <c r="F153" s="2">
        <v>42207</v>
      </c>
      <c r="G153" s="21" t="s">
        <v>108</v>
      </c>
      <c r="H153" s="11" t="s">
        <v>2059</v>
      </c>
      <c r="I153" s="2" t="s">
        <v>28</v>
      </c>
      <c r="J153" s="2" t="s">
        <v>35</v>
      </c>
      <c r="K153" s="2" t="s">
        <v>30</v>
      </c>
      <c r="L153" s="2" t="s">
        <v>31</v>
      </c>
      <c r="M153" s="2" t="s">
        <v>32</v>
      </c>
      <c r="N153" s="4">
        <v>36983</v>
      </c>
      <c r="O153" s="4">
        <v>39107</v>
      </c>
      <c r="P153" s="4">
        <v>2124</v>
      </c>
      <c r="Q153" s="5">
        <v>35.895600000000002</v>
      </c>
      <c r="R153" s="4">
        <v>46789</v>
      </c>
      <c r="S153" s="4">
        <v>50136</v>
      </c>
      <c r="T153" s="4">
        <v>3347</v>
      </c>
      <c r="U153" s="5">
        <v>200.1506</v>
      </c>
      <c r="V153" s="5">
        <v>0</v>
      </c>
      <c r="W153" s="14">
        <v>236.05</v>
      </c>
      <c r="X153" s="14">
        <v>0</v>
      </c>
      <c r="Y153" s="14">
        <v>236.05</v>
      </c>
      <c r="Z153" s="4">
        <v>24580</v>
      </c>
      <c r="AA153" s="49" t="str">
        <f>IFERROR(IF(VLOOKUP($D153,'Year-To-Date'!$E$1:$E$322,1,FALSE)=D153,"--","Find"),"Find")</f>
        <v>--</v>
      </c>
      <c r="AB153" s="49" t="str">
        <f>IFERROR(IFERROR(VLOOKUP($D153,'Asset Group  All Assets'!$B$1:$C$500,2,FALSE),(VLOOKUP($D153,'Missing-WSU-POs'!$B$1:$D$500,3,FALSE))),"?")</f>
        <v>P0771686</v>
      </c>
      <c r="AC153" s="31" t="str">
        <f t="shared" si="5"/>
        <v>P0771686</v>
      </c>
      <c r="AD153" s="31" t="str">
        <f t="shared" si="4"/>
        <v/>
      </c>
      <c r="AE153" s="29" t="str">
        <f>IFERROR(IF(VLOOKUP($D153,'Org July 2016 '!$D$1:$Z$500,3,FALSE)=G153,"-","Wrong PO"),"new")</f>
        <v>Wrong PO</v>
      </c>
      <c r="AF153" s="32">
        <f>IF(AE153="wrong PO",(VLOOKUP($D153,'Org July 2016 '!$D$1:$Z$500,3,FALSE)),"")</f>
        <v>0</v>
      </c>
      <c r="AG153" s="29" t="str">
        <f>IFERROR(IF(VLOOKUP($D153,'Org June 2016 '!$D$1:$Z$500,3,FALSE)=G153,"-","Wrong PO"),"new")</f>
        <v>Wrong PO</v>
      </c>
      <c r="AH153" s="32">
        <f>IF(AG153="wrong PO",(VLOOKUP($D153,'Org June 2016 '!$D$1:$Z$500,3,FALSE)),"")</f>
        <v>0</v>
      </c>
      <c r="AI153" s="29" t="str">
        <f>IFERROR(IF(VLOOKUP($D153,'May 2016'!D152:Z651,3,FALSE)=G153,"-","Wrong PO"),"new")</f>
        <v>new</v>
      </c>
      <c r="AJ153" s="32" t="str">
        <f>IF(AI153="wrong PO",(VLOOKUP($D153,'May 2016'!D152:Z651,3,FALSE)),"")</f>
        <v/>
      </c>
      <c r="AK153" s="29" t="str">
        <f>IFERROR(IF(VLOOKUP($D153,'Apr 2016'!$D$1:$Z$500,3,FALSE)=G153,"-","Wrong PO"),"new")</f>
        <v>-</v>
      </c>
      <c r="AL153" s="32" t="str">
        <f>IF(AK153="wrong PO",(VLOOKUP($D153,'Apr 2016'!$D$1:$Z$500,3,FALSE)),"")</f>
        <v/>
      </c>
      <c r="AM153" s="32" t="str">
        <f>IFERROR(IF(VLOOKUP($D153,'Mar 2016'!$D$1:$Z$500,3,FALSE)=G153,"-","Wrong PO"),"new")</f>
        <v>-</v>
      </c>
      <c r="AN153" s="32" t="str">
        <f>IF(AK153="wrong PO",(VLOOKUP($D153,'Mar 2016'!$D$1:$Z$500,3,FALSE)),"")</f>
        <v/>
      </c>
      <c r="AO153" s="32" t="str">
        <f>IFERROR(IF(VLOOKUP($D153,'Feb 2016'!$D$1:$Z$500,3,FALSE)=G153,"-","Wrong PO"),"new")</f>
        <v>-</v>
      </c>
      <c r="AP153" s="32" t="str">
        <f>IF(AK153="wrong PO",(VLOOKUP($D153,'Feb 2016'!$D$1:$Z$500,3,FALSE)),"")</f>
        <v/>
      </c>
      <c r="AQ153" s="29" t="str">
        <f>IFERROR(IF(VLOOKUP($D153,'Jan 2016'!$D$1:$Z$500,3,FALSE)=G153,"-","Wrong PO"),"new")</f>
        <v>-</v>
      </c>
      <c r="AR153" s="32" t="str">
        <f>IF(AQ153="wrong PO",(VLOOKUP($D153,'Jan 2016'!$D$1:$Z$500,3,FALSE)),"")</f>
        <v/>
      </c>
      <c r="AS153" s="29" t="str">
        <f>IFERROR(IF(VLOOKUP($D153,'Dec 2015'!$D$1:$Z$500,3,FALSE)=G153,"-","Wrong PO"),"new")</f>
        <v>-</v>
      </c>
      <c r="AT153" s="32" t="str">
        <f>IF(AS153="wrong PO",(VLOOKUP($D153,'Dec 2015'!$D$1:$Z$500,3,FALSE)),"")</f>
        <v/>
      </c>
      <c r="AU153" s="29" t="str">
        <f>IFERROR(IF(VLOOKUP($D153,'Nov 2015'!$D$1:$Z$500,3,FALSE)=G153,"-","Wrong PO"),"new")</f>
        <v>-</v>
      </c>
      <c r="AV153" s="32" t="str">
        <f>IF(AU153="wrong PO",(VLOOKUP($D153,'Nov 2015'!$D$1:$Z$500,3,FALSE)),"")</f>
        <v/>
      </c>
      <c r="AW153" s="29" t="str">
        <f>IFERROR(IF(VLOOKUP($D153,'Oct 2015'!$D$1:$Z$500,3,FALSE)=G153,"-","Wrong PO"),"new")</f>
        <v>-</v>
      </c>
      <c r="AX153" s="32" t="str">
        <f>IF(AW153="wrong PO",(VLOOKUP($D153,'Oct 2015'!$D$1:$Z$500,3,FALSE)),"")</f>
        <v/>
      </c>
      <c r="AY153" s="29" t="str">
        <f>IFERROR(IF(VLOOKUP($D153,'Sep 2015'!$D$1:$Z$500,3,FALSE)=G153,"-","Wrong PO"),"new")</f>
        <v>-</v>
      </c>
      <c r="AZ153" s="32" t="str">
        <f>IF(AY153="wrong PO",(VLOOKUP($D153,'Sep 2015'!$D$1:$Z$500,3,FALSE)),"")</f>
        <v/>
      </c>
    </row>
    <row r="154" spans="1:52">
      <c r="A154" s="2" t="s">
        <v>841</v>
      </c>
      <c r="B154" s="2" t="s">
        <v>510</v>
      </c>
      <c r="C154" s="2" t="s">
        <v>69</v>
      </c>
      <c r="D154" s="2" t="s">
        <v>70</v>
      </c>
      <c r="E154" s="2" t="s">
        <v>34</v>
      </c>
      <c r="F154" s="2">
        <v>42184</v>
      </c>
      <c r="G154" s="21" t="s">
        <v>108</v>
      </c>
      <c r="H154" s="11" t="s">
        <v>2059</v>
      </c>
      <c r="I154" s="2" t="s">
        <v>28</v>
      </c>
      <c r="J154" s="2" t="s">
        <v>35</v>
      </c>
      <c r="K154" s="2" t="s">
        <v>30</v>
      </c>
      <c r="L154" s="2" t="s">
        <v>31</v>
      </c>
      <c r="M154" s="2" t="s">
        <v>32</v>
      </c>
      <c r="N154" s="4">
        <v>2980</v>
      </c>
      <c r="O154" s="4">
        <v>3051</v>
      </c>
      <c r="P154" s="4">
        <v>71</v>
      </c>
      <c r="Q154" s="5">
        <v>1.1999</v>
      </c>
      <c r="R154" s="4">
        <v>1915</v>
      </c>
      <c r="S154" s="4">
        <v>1945</v>
      </c>
      <c r="T154" s="4">
        <v>30</v>
      </c>
      <c r="U154" s="5">
        <v>1.794</v>
      </c>
      <c r="V154" s="5">
        <v>0</v>
      </c>
      <c r="W154" s="14">
        <v>2.99</v>
      </c>
      <c r="X154" s="14">
        <v>0</v>
      </c>
      <c r="Y154" s="14">
        <v>2.99</v>
      </c>
      <c r="Z154" s="4">
        <v>24580</v>
      </c>
      <c r="AA154" s="49" t="str">
        <f>IFERROR(IF(VLOOKUP($D154,'Year-To-Date'!$E$1:$E$322,1,FALSE)=D154,"--","Find"),"Find")</f>
        <v>--</v>
      </c>
      <c r="AB154" s="49" t="str">
        <f>IFERROR(IFERROR(VLOOKUP($D154,'Asset Group  All Assets'!$B$1:$C$500,2,FALSE),(VLOOKUP($D154,'Missing-WSU-POs'!$B$1:$D$500,3,FALSE))),"?")</f>
        <v>P0771686</v>
      </c>
      <c r="AC154" s="31" t="str">
        <f t="shared" si="5"/>
        <v>P0771686</v>
      </c>
      <c r="AD154" s="31" t="str">
        <f t="shared" si="4"/>
        <v/>
      </c>
      <c r="AE154" s="29" t="str">
        <f>IFERROR(IF(VLOOKUP($D154,'Org July 2016 '!$D$1:$Z$500,3,FALSE)=G154,"-","Wrong PO"),"new")</f>
        <v>Wrong PO</v>
      </c>
      <c r="AF154" s="32">
        <f>IF(AE154="wrong PO",(VLOOKUP($D154,'Org July 2016 '!$D$1:$Z$500,3,FALSE)),"")</f>
        <v>0</v>
      </c>
      <c r="AG154" s="29" t="str">
        <f>IFERROR(IF(VLOOKUP($D154,'Org June 2016 '!$D$1:$Z$500,3,FALSE)=G154,"-","Wrong PO"),"new")</f>
        <v>Wrong PO</v>
      </c>
      <c r="AH154" s="32">
        <f>IF(AG154="wrong PO",(VLOOKUP($D154,'Org June 2016 '!$D$1:$Z$500,3,FALSE)),"")</f>
        <v>0</v>
      </c>
      <c r="AI154" s="29" t="str">
        <f>IFERROR(IF(VLOOKUP($D154,'May 2016'!D153:Z652,3,FALSE)=G154,"-","Wrong PO"),"new")</f>
        <v>new</v>
      </c>
      <c r="AJ154" s="32" t="str">
        <f>IF(AI154="wrong PO",(VLOOKUP($D154,'May 2016'!D153:Z652,3,FALSE)),"")</f>
        <v/>
      </c>
      <c r="AK154" s="29" t="str">
        <f>IFERROR(IF(VLOOKUP($D154,'Apr 2016'!$D$1:$Z$500,3,FALSE)=G154,"-","Wrong PO"),"new")</f>
        <v>-</v>
      </c>
      <c r="AL154" s="32" t="str">
        <f>IF(AK154="wrong PO",(VLOOKUP($D154,'Apr 2016'!$D$1:$Z$500,3,FALSE)),"")</f>
        <v/>
      </c>
      <c r="AM154" s="32" t="str">
        <f>IFERROR(IF(VLOOKUP($D154,'Mar 2016'!$D$1:$Z$500,3,FALSE)=G154,"-","Wrong PO"),"new")</f>
        <v>-</v>
      </c>
      <c r="AN154" s="32" t="str">
        <f>IF(AK154="wrong PO",(VLOOKUP($D154,'Mar 2016'!$D$1:$Z$500,3,FALSE)),"")</f>
        <v/>
      </c>
      <c r="AO154" s="32" t="str">
        <f>IFERROR(IF(VLOOKUP($D154,'Feb 2016'!$D$1:$Z$500,3,FALSE)=G154,"-","Wrong PO"),"new")</f>
        <v>-</v>
      </c>
      <c r="AP154" s="32" t="str">
        <f>IF(AK154="wrong PO",(VLOOKUP($D154,'Feb 2016'!$D$1:$Z$500,3,FALSE)),"")</f>
        <v/>
      </c>
      <c r="AQ154" s="29" t="str">
        <f>IFERROR(IF(VLOOKUP($D154,'Jan 2016'!$D$1:$Z$500,3,FALSE)=G154,"-","Wrong PO"),"new")</f>
        <v>-</v>
      </c>
      <c r="AR154" s="32" t="str">
        <f>IF(AQ154="wrong PO",(VLOOKUP($D154,'Jan 2016'!$D$1:$Z$500,3,FALSE)),"")</f>
        <v/>
      </c>
      <c r="AS154" s="29" t="str">
        <f>IFERROR(IF(VLOOKUP($D154,'Dec 2015'!$D$1:$Z$500,3,FALSE)=G154,"-","Wrong PO"),"new")</f>
        <v>-</v>
      </c>
      <c r="AT154" s="32" t="str">
        <f>IF(AS154="wrong PO",(VLOOKUP($D154,'Dec 2015'!$D$1:$Z$500,3,FALSE)),"")</f>
        <v/>
      </c>
      <c r="AU154" s="29" t="str">
        <f>IFERROR(IF(VLOOKUP($D154,'Nov 2015'!$D$1:$Z$500,3,FALSE)=G154,"-","Wrong PO"),"new")</f>
        <v>-</v>
      </c>
      <c r="AV154" s="32" t="str">
        <f>IF(AU154="wrong PO",(VLOOKUP($D154,'Nov 2015'!$D$1:$Z$500,3,FALSE)),"")</f>
        <v/>
      </c>
      <c r="AW154" s="29" t="str">
        <f>IFERROR(IF(VLOOKUP($D154,'Oct 2015'!$D$1:$Z$500,3,FALSE)=G154,"-","Wrong PO"),"new")</f>
        <v>-</v>
      </c>
      <c r="AX154" s="32" t="str">
        <f>IF(AW154="wrong PO",(VLOOKUP($D154,'Oct 2015'!$D$1:$Z$500,3,FALSE)),"")</f>
        <v/>
      </c>
      <c r="AY154" s="29" t="str">
        <f>IFERROR(IF(VLOOKUP($D154,'Sep 2015'!$D$1:$Z$500,3,FALSE)=G154,"-","Wrong PO"),"new")</f>
        <v>-</v>
      </c>
      <c r="AZ154" s="32" t="str">
        <f>IF(AY154="wrong PO",(VLOOKUP($D154,'Sep 2015'!$D$1:$Z$500,3,FALSE)),"")</f>
        <v/>
      </c>
    </row>
    <row r="155" spans="1:52">
      <c r="A155" s="2" t="s">
        <v>841</v>
      </c>
      <c r="B155" s="2" t="s">
        <v>510</v>
      </c>
      <c r="C155" s="2" t="s">
        <v>69</v>
      </c>
      <c r="D155" s="2" t="s">
        <v>75</v>
      </c>
      <c r="E155" s="2" t="s">
        <v>34</v>
      </c>
      <c r="F155" s="2">
        <v>42207</v>
      </c>
      <c r="G155" s="21" t="s">
        <v>108</v>
      </c>
      <c r="H155" s="11" t="s">
        <v>2059</v>
      </c>
      <c r="I155" s="2" t="s">
        <v>28</v>
      </c>
      <c r="J155" s="2" t="s">
        <v>35</v>
      </c>
      <c r="K155" s="2" t="s">
        <v>30</v>
      </c>
      <c r="L155" s="2" t="s">
        <v>31</v>
      </c>
      <c r="M155" s="2" t="s">
        <v>32</v>
      </c>
      <c r="N155" s="4">
        <v>12686</v>
      </c>
      <c r="O155" s="4">
        <v>13297</v>
      </c>
      <c r="P155" s="4">
        <v>611</v>
      </c>
      <c r="Q155" s="5">
        <v>10.325900000000001</v>
      </c>
      <c r="R155" s="4">
        <v>17734</v>
      </c>
      <c r="S155" s="4">
        <v>18493</v>
      </c>
      <c r="T155" s="4">
        <v>759</v>
      </c>
      <c r="U155" s="5">
        <v>45.388199999999998</v>
      </c>
      <c r="V155" s="5">
        <v>0</v>
      </c>
      <c r="W155" s="14">
        <v>55.72</v>
      </c>
      <c r="X155" s="14">
        <v>0</v>
      </c>
      <c r="Y155" s="14">
        <v>55.72</v>
      </c>
      <c r="Z155" s="4">
        <v>24580</v>
      </c>
      <c r="AA155" s="49" t="str">
        <f>IFERROR(IF(VLOOKUP($D155,'Year-To-Date'!$E$1:$E$322,1,FALSE)=D155,"--","Find"),"Find")</f>
        <v>--</v>
      </c>
      <c r="AB155" s="49" t="str">
        <f>IFERROR(IFERROR(VLOOKUP($D155,'Asset Group  All Assets'!$B$1:$C$500,2,FALSE),(VLOOKUP($D155,'Missing-WSU-POs'!$B$1:$D$500,3,FALSE))),"?")</f>
        <v>P0771686</v>
      </c>
      <c r="AC155" s="31" t="str">
        <f t="shared" si="5"/>
        <v>P0771686</v>
      </c>
      <c r="AD155" s="31" t="str">
        <f t="shared" si="4"/>
        <v/>
      </c>
      <c r="AE155" s="29" t="str">
        <f>IFERROR(IF(VLOOKUP($D155,'Org July 2016 '!$D$1:$Z$500,3,FALSE)=G155,"-","Wrong PO"),"new")</f>
        <v>Wrong PO</v>
      </c>
      <c r="AF155" s="32">
        <f>IF(AE155="wrong PO",(VLOOKUP($D155,'Org July 2016 '!$D$1:$Z$500,3,FALSE)),"")</f>
        <v>0</v>
      </c>
      <c r="AG155" s="29" t="str">
        <f>IFERROR(IF(VLOOKUP($D155,'Org June 2016 '!$D$1:$Z$500,3,FALSE)=G155,"-","Wrong PO"),"new")</f>
        <v>Wrong PO</v>
      </c>
      <c r="AH155" s="32">
        <f>IF(AG155="wrong PO",(VLOOKUP($D155,'Org June 2016 '!$D$1:$Z$500,3,FALSE)),"")</f>
        <v>0</v>
      </c>
      <c r="AI155" s="29" t="str">
        <f>IFERROR(IF(VLOOKUP($D155,'May 2016'!D154:Z653,3,FALSE)=G155,"-","Wrong PO"),"new")</f>
        <v>new</v>
      </c>
      <c r="AJ155" s="32" t="str">
        <f>IF(AI155="wrong PO",(VLOOKUP($D155,'May 2016'!D154:Z653,3,FALSE)),"")</f>
        <v/>
      </c>
      <c r="AK155" s="29" t="str">
        <f>IFERROR(IF(VLOOKUP($D155,'Apr 2016'!$D$1:$Z$500,3,FALSE)=G155,"-","Wrong PO"),"new")</f>
        <v>-</v>
      </c>
      <c r="AL155" s="32" t="str">
        <f>IF(AK155="wrong PO",(VLOOKUP($D155,'Apr 2016'!$D$1:$Z$500,3,FALSE)),"")</f>
        <v/>
      </c>
      <c r="AM155" s="32" t="str">
        <f>IFERROR(IF(VLOOKUP($D155,'Mar 2016'!$D$1:$Z$500,3,FALSE)=G155,"-","Wrong PO"),"new")</f>
        <v>-</v>
      </c>
      <c r="AN155" s="32" t="str">
        <f>IF(AK155="wrong PO",(VLOOKUP($D155,'Mar 2016'!$D$1:$Z$500,3,FALSE)),"")</f>
        <v/>
      </c>
      <c r="AO155" s="32" t="str">
        <f>IFERROR(IF(VLOOKUP($D155,'Feb 2016'!$D$1:$Z$500,3,FALSE)=G155,"-","Wrong PO"),"new")</f>
        <v>-</v>
      </c>
      <c r="AP155" s="32" t="str">
        <f>IF(AK155="wrong PO",(VLOOKUP($D155,'Feb 2016'!$D$1:$Z$500,3,FALSE)),"")</f>
        <v/>
      </c>
      <c r="AQ155" s="29" t="str">
        <f>IFERROR(IF(VLOOKUP($D155,'Jan 2016'!$D$1:$Z$500,3,FALSE)=G155,"-","Wrong PO"),"new")</f>
        <v>-</v>
      </c>
      <c r="AR155" s="32" t="str">
        <f>IF(AQ155="wrong PO",(VLOOKUP($D155,'Jan 2016'!$D$1:$Z$500,3,FALSE)),"")</f>
        <v/>
      </c>
      <c r="AS155" s="29" t="str">
        <f>IFERROR(IF(VLOOKUP($D155,'Dec 2015'!$D$1:$Z$500,3,FALSE)=G155,"-","Wrong PO"),"new")</f>
        <v>-</v>
      </c>
      <c r="AT155" s="32" t="str">
        <f>IF(AS155="wrong PO",(VLOOKUP($D155,'Dec 2015'!$D$1:$Z$500,3,FALSE)),"")</f>
        <v/>
      </c>
      <c r="AU155" s="29" t="str">
        <f>IFERROR(IF(VLOOKUP($D155,'Nov 2015'!$D$1:$Z$500,3,FALSE)=G155,"-","Wrong PO"),"new")</f>
        <v>-</v>
      </c>
      <c r="AV155" s="32" t="str">
        <f>IF(AU155="wrong PO",(VLOOKUP($D155,'Nov 2015'!$D$1:$Z$500,3,FALSE)),"")</f>
        <v/>
      </c>
      <c r="AW155" s="29" t="str">
        <f>IFERROR(IF(VLOOKUP($D155,'Oct 2015'!$D$1:$Z$500,3,FALSE)=G155,"-","Wrong PO"),"new")</f>
        <v>-</v>
      </c>
      <c r="AX155" s="32" t="str">
        <f>IF(AW155="wrong PO",(VLOOKUP($D155,'Oct 2015'!$D$1:$Z$500,3,FALSE)),"")</f>
        <v/>
      </c>
      <c r="AY155" s="29" t="str">
        <f>IFERROR(IF(VLOOKUP($D155,'Sep 2015'!$D$1:$Z$500,3,FALSE)=G155,"-","Wrong PO"),"new")</f>
        <v>-</v>
      </c>
      <c r="AZ155" s="32" t="str">
        <f>IF(AY155="wrong PO",(VLOOKUP($D155,'Sep 2015'!$D$1:$Z$500,3,FALSE)),"")</f>
        <v/>
      </c>
    </row>
    <row r="156" spans="1:52">
      <c r="A156" s="2" t="s">
        <v>841</v>
      </c>
      <c r="B156" s="2" t="s">
        <v>510</v>
      </c>
      <c r="C156" s="2" t="s">
        <v>69</v>
      </c>
      <c r="D156" s="2" t="s">
        <v>253</v>
      </c>
      <c r="E156" s="2" t="s">
        <v>371</v>
      </c>
      <c r="F156" s="2">
        <v>42198</v>
      </c>
      <c r="G156" s="21" t="s">
        <v>254</v>
      </c>
      <c r="H156" s="11" t="s">
        <v>2058</v>
      </c>
      <c r="I156" s="2" t="s">
        <v>28</v>
      </c>
      <c r="J156" s="2" t="s">
        <v>373</v>
      </c>
      <c r="K156" s="2" t="s">
        <v>30</v>
      </c>
      <c r="L156" s="2" t="s">
        <v>31</v>
      </c>
      <c r="M156" s="2" t="s">
        <v>32</v>
      </c>
      <c r="N156" s="4">
        <v>677</v>
      </c>
      <c r="O156" s="4">
        <v>713</v>
      </c>
      <c r="P156" s="4">
        <v>36</v>
      </c>
      <c r="Q156" s="5">
        <v>0.60840000000000005</v>
      </c>
      <c r="R156" s="4">
        <v>1770</v>
      </c>
      <c r="S156" s="4">
        <v>1850</v>
      </c>
      <c r="T156" s="4">
        <v>80</v>
      </c>
      <c r="U156" s="5">
        <v>4.7839999999999998</v>
      </c>
      <c r="V156" s="5">
        <v>0</v>
      </c>
      <c r="W156" s="14">
        <v>5.39</v>
      </c>
      <c r="X156" s="14">
        <v>0</v>
      </c>
      <c r="Y156" s="14">
        <v>5.39</v>
      </c>
      <c r="Z156" s="4">
        <v>24580</v>
      </c>
      <c r="AA156" s="49" t="str">
        <f>IFERROR(IF(VLOOKUP($D156,'Year-To-Date'!$E$1:$E$322,1,FALSE)=D156,"--","Find"),"Find")</f>
        <v>--</v>
      </c>
      <c r="AB156" s="49" t="str">
        <f>IFERROR(IFERROR(VLOOKUP($D156,'Asset Group  All Assets'!$B$1:$C$500,2,FALSE),(VLOOKUP($D156,'Missing-WSU-POs'!$B$1:$D$500,3,FALSE))),"?")</f>
        <v>P0771783</v>
      </c>
      <c r="AC156" s="31" t="str">
        <f t="shared" si="5"/>
        <v>P0771783</v>
      </c>
      <c r="AD156" s="31" t="str">
        <f t="shared" si="4"/>
        <v/>
      </c>
      <c r="AE156" s="29" t="str">
        <f>IFERROR(IF(VLOOKUP($D156,'Org July 2016 '!$D$1:$Z$500,3,FALSE)=G156,"-","Wrong PO"),"new")</f>
        <v>Wrong PO</v>
      </c>
      <c r="AF156" s="32">
        <f>IF(AE156="wrong PO",(VLOOKUP($D156,'Org July 2016 '!$D$1:$Z$500,3,FALSE)),"")</f>
        <v>0</v>
      </c>
      <c r="AG156" s="29" t="str">
        <f>IFERROR(IF(VLOOKUP($D156,'Org June 2016 '!$D$1:$Z$500,3,FALSE)=G156,"-","Wrong PO"),"new")</f>
        <v>Wrong PO</v>
      </c>
      <c r="AH156" s="32">
        <f>IF(AG156="wrong PO",(VLOOKUP($D156,'Org June 2016 '!$D$1:$Z$500,3,FALSE)),"")</f>
        <v>0</v>
      </c>
      <c r="AI156" s="29" t="str">
        <f>IFERROR(IF(VLOOKUP($D156,'May 2016'!D155:Z654,3,FALSE)=G156,"-","Wrong PO"),"new")</f>
        <v>new</v>
      </c>
      <c r="AJ156" s="32" t="str">
        <f>IF(AI156="wrong PO",(VLOOKUP($D156,'May 2016'!D155:Z654,3,FALSE)),"")</f>
        <v/>
      </c>
      <c r="AK156" s="29" t="str">
        <f>IFERROR(IF(VLOOKUP($D156,'Apr 2016'!$D$1:$Z$500,3,FALSE)=G156,"-","Wrong PO"),"new")</f>
        <v>-</v>
      </c>
      <c r="AL156" s="32" t="str">
        <f>IF(AK156="wrong PO",(VLOOKUP($D156,'Apr 2016'!$D$1:$Z$500,3,FALSE)),"")</f>
        <v/>
      </c>
      <c r="AM156" s="32" t="str">
        <f>IFERROR(IF(VLOOKUP($D156,'Mar 2016'!$D$1:$Z$500,3,FALSE)=G156,"-","Wrong PO"),"new")</f>
        <v>-</v>
      </c>
      <c r="AN156" s="32" t="str">
        <f>IF(AK156="wrong PO",(VLOOKUP($D156,'Mar 2016'!$D$1:$Z$500,3,FALSE)),"")</f>
        <v/>
      </c>
      <c r="AO156" s="32" t="str">
        <f>IFERROR(IF(VLOOKUP($D156,'Feb 2016'!$D$1:$Z$500,3,FALSE)=G156,"-","Wrong PO"),"new")</f>
        <v>-</v>
      </c>
      <c r="AP156" s="32" t="str">
        <f>IF(AK156="wrong PO",(VLOOKUP($D156,'Feb 2016'!$D$1:$Z$500,3,FALSE)),"")</f>
        <v/>
      </c>
      <c r="AQ156" s="29" t="str">
        <f>IFERROR(IF(VLOOKUP($D156,'Jan 2016'!$D$1:$Z$500,3,FALSE)=G156,"-","Wrong PO"),"new")</f>
        <v>-</v>
      </c>
      <c r="AR156" s="32" t="str">
        <f>IF(AQ156="wrong PO",(VLOOKUP($D156,'Jan 2016'!$D$1:$Z$500,3,FALSE)),"")</f>
        <v/>
      </c>
      <c r="AS156" s="29" t="str">
        <f>IFERROR(IF(VLOOKUP($D156,'Dec 2015'!$D$1:$Z$500,3,FALSE)=G156,"-","Wrong PO"),"new")</f>
        <v>-</v>
      </c>
      <c r="AT156" s="32" t="str">
        <f>IF(AS156="wrong PO",(VLOOKUP($D156,'Dec 2015'!$D$1:$Z$500,3,FALSE)),"")</f>
        <v/>
      </c>
      <c r="AU156" s="29" t="str">
        <f>IFERROR(IF(VLOOKUP($D156,'Nov 2015'!$D$1:$Z$500,3,FALSE)=G156,"-","Wrong PO"),"new")</f>
        <v>-</v>
      </c>
      <c r="AV156" s="32" t="str">
        <f>IF(AU156="wrong PO",(VLOOKUP($D156,'Nov 2015'!$D$1:$Z$500,3,FALSE)),"")</f>
        <v/>
      </c>
      <c r="AW156" s="29" t="str">
        <f>IFERROR(IF(VLOOKUP($D156,'Oct 2015'!$D$1:$Z$500,3,FALSE)=G156,"-","Wrong PO"),"new")</f>
        <v>-</v>
      </c>
      <c r="AX156" s="32" t="str">
        <f>IF(AW156="wrong PO",(VLOOKUP($D156,'Oct 2015'!$D$1:$Z$500,3,FALSE)),"")</f>
        <v/>
      </c>
      <c r="AY156" s="29" t="str">
        <f>IFERROR(IF(VLOOKUP($D156,'Sep 2015'!$D$1:$Z$500,3,FALSE)=G156,"-","Wrong PO"),"new")</f>
        <v>new</v>
      </c>
      <c r="AZ156" s="32" t="str">
        <f>IF(AY156="wrong PO",(VLOOKUP($D156,'Sep 2015'!$D$1:$Z$500,3,FALSE)),"")</f>
        <v/>
      </c>
    </row>
    <row r="157" spans="1:52">
      <c r="A157" s="2" t="s">
        <v>841</v>
      </c>
      <c r="B157" s="2" t="s">
        <v>510</v>
      </c>
      <c r="C157" s="2" t="s">
        <v>76</v>
      </c>
      <c r="D157" s="2" t="s">
        <v>319</v>
      </c>
      <c r="E157" s="2" t="s">
        <v>502</v>
      </c>
      <c r="F157" s="2">
        <v>42321</v>
      </c>
      <c r="G157" s="21" t="s">
        <v>320</v>
      </c>
      <c r="H157" s="11" t="s">
        <v>2057</v>
      </c>
      <c r="I157" s="2" t="s">
        <v>39</v>
      </c>
      <c r="J157" s="2" t="s">
        <v>377</v>
      </c>
      <c r="K157" s="2" t="s">
        <v>30</v>
      </c>
      <c r="L157" s="2" t="s">
        <v>31</v>
      </c>
      <c r="M157" s="2" t="s">
        <v>41</v>
      </c>
      <c r="N157" s="4">
        <v>11204</v>
      </c>
      <c r="O157" s="4">
        <v>11585</v>
      </c>
      <c r="P157" s="4">
        <v>381</v>
      </c>
      <c r="Q157" s="5">
        <v>6.4389000000000003</v>
      </c>
      <c r="R157" s="4">
        <v>6000</v>
      </c>
      <c r="S157" s="4">
        <v>6469</v>
      </c>
      <c r="T157" s="4">
        <v>469</v>
      </c>
      <c r="U157" s="5">
        <v>28.046199999999999</v>
      </c>
      <c r="V157" s="5">
        <v>0</v>
      </c>
      <c r="W157" s="14">
        <v>34.49</v>
      </c>
      <c r="X157" s="14">
        <v>0</v>
      </c>
      <c r="Y157" s="14">
        <v>34.49</v>
      </c>
      <c r="Z157" s="4">
        <v>24580</v>
      </c>
      <c r="AA157" s="49" t="str">
        <f>IFERROR(IF(VLOOKUP($D157,'Year-To-Date'!$E$1:$E$322,1,FALSE)=D157,"--","Find"),"Find")</f>
        <v>--</v>
      </c>
      <c r="AB157" s="49" t="str">
        <f>IFERROR(IFERROR(VLOOKUP($D157,'Asset Group  All Assets'!$B$1:$C$500,2,FALSE),(VLOOKUP($D157,'Missing-WSU-POs'!$B$1:$D$500,3,FALSE))),"?")</f>
        <v>P0771790</v>
      </c>
      <c r="AC157" s="31" t="str">
        <f t="shared" si="5"/>
        <v>P0771790</v>
      </c>
      <c r="AD157" s="31" t="str">
        <f t="shared" si="4"/>
        <v/>
      </c>
      <c r="AE157" s="29" t="str">
        <f>IFERROR(IF(VLOOKUP($D157,'Org July 2016 '!$D$1:$Z$500,3,FALSE)=G157,"-","Wrong PO"),"new")</f>
        <v>Wrong PO</v>
      </c>
      <c r="AF157" s="32">
        <f>IF(AE157="wrong PO",(VLOOKUP($D157,'Org July 2016 '!$D$1:$Z$500,3,FALSE)),"")</f>
        <v>0</v>
      </c>
      <c r="AG157" s="29" t="str">
        <f>IFERROR(IF(VLOOKUP($D157,'Org June 2016 '!$D$1:$Z$500,3,FALSE)=G157,"-","Wrong PO"),"new")</f>
        <v>Wrong PO</v>
      </c>
      <c r="AH157" s="32">
        <f>IF(AG157="wrong PO",(VLOOKUP($D157,'Org June 2016 '!$D$1:$Z$500,3,FALSE)),"")</f>
        <v>0</v>
      </c>
      <c r="AI157" s="29" t="str">
        <f>IFERROR(IF(VLOOKUP($D157,'May 2016'!D156:Z655,3,FALSE)=G157,"-","Wrong PO"),"new")</f>
        <v>new</v>
      </c>
      <c r="AJ157" s="32" t="str">
        <f>IF(AI157="wrong PO",(VLOOKUP($D157,'May 2016'!D156:Z655,3,FALSE)),"")</f>
        <v/>
      </c>
      <c r="AK157" s="29" t="str">
        <f>IFERROR(IF(VLOOKUP($D157,'Apr 2016'!$D$1:$Z$500,3,FALSE)=G157,"-","Wrong PO"),"new")</f>
        <v>-</v>
      </c>
      <c r="AL157" s="32" t="str">
        <f>IF(AK157="wrong PO",(VLOOKUP($D157,'Apr 2016'!$D$1:$Z$500,3,FALSE)),"")</f>
        <v/>
      </c>
      <c r="AM157" s="32" t="str">
        <f>IFERROR(IF(VLOOKUP($D157,'Mar 2016'!$D$1:$Z$500,3,FALSE)=G157,"-","Wrong PO"),"new")</f>
        <v>-</v>
      </c>
      <c r="AN157" s="32" t="str">
        <f>IF(AK157="wrong PO",(VLOOKUP($D157,'Mar 2016'!$D$1:$Z$500,3,FALSE)),"")</f>
        <v/>
      </c>
      <c r="AO157" s="32" t="str">
        <f>IFERROR(IF(VLOOKUP($D157,'Feb 2016'!$D$1:$Z$500,3,FALSE)=G157,"-","Wrong PO"),"new")</f>
        <v>-</v>
      </c>
      <c r="AP157" s="32" t="str">
        <f>IF(AK157="wrong PO",(VLOOKUP($D157,'Feb 2016'!$D$1:$Z$500,3,FALSE)),"")</f>
        <v/>
      </c>
      <c r="AQ157" s="29" t="str">
        <f>IFERROR(IF(VLOOKUP($D157,'Jan 2016'!$D$1:$Z$500,3,FALSE)=G157,"-","Wrong PO"),"new")</f>
        <v>-</v>
      </c>
      <c r="AR157" s="32" t="str">
        <f>IF(AQ157="wrong PO",(VLOOKUP($D157,'Jan 2016'!$D$1:$Z$500,3,FALSE)),"")</f>
        <v/>
      </c>
      <c r="AS157" s="29" t="str">
        <f>IFERROR(IF(VLOOKUP($D157,'Dec 2015'!$D$1:$Z$500,3,FALSE)=G157,"-","Wrong PO"),"new")</f>
        <v>-</v>
      </c>
      <c r="AT157" s="32" t="str">
        <f>IF(AS157="wrong PO",(VLOOKUP($D157,'Dec 2015'!$D$1:$Z$500,3,FALSE)),"")</f>
        <v/>
      </c>
      <c r="AU157" s="29" t="str">
        <f>IFERROR(IF(VLOOKUP($D157,'Nov 2015'!$D$1:$Z$500,3,FALSE)=G157,"-","Wrong PO"),"new")</f>
        <v>new</v>
      </c>
      <c r="AV157" s="32" t="str">
        <f>IF(AU157="wrong PO",(VLOOKUP($D157,'Nov 2015'!$D$1:$Z$500,3,FALSE)),"")</f>
        <v/>
      </c>
      <c r="AW157" s="29" t="str">
        <f>IFERROR(IF(VLOOKUP($D157,'Oct 2015'!$D$1:$Z$500,3,FALSE)=G157,"-","Wrong PO"),"new")</f>
        <v>new</v>
      </c>
      <c r="AX157" s="32" t="str">
        <f>IF(AW157="wrong PO",(VLOOKUP($D157,'Oct 2015'!$D$1:$Z$500,3,FALSE)),"")</f>
        <v/>
      </c>
      <c r="AY157" s="29" t="str">
        <f>IFERROR(IF(VLOOKUP($D157,'Sep 2015'!$D$1:$Z$500,3,FALSE)=G157,"-","Wrong PO"),"new")</f>
        <v>new</v>
      </c>
      <c r="AZ157" s="32" t="str">
        <f>IF(AY157="wrong PO",(VLOOKUP($D157,'Sep 2015'!$D$1:$Z$500,3,FALSE)),"")</f>
        <v/>
      </c>
    </row>
    <row r="158" spans="1:52">
      <c r="A158" s="2" t="s">
        <v>841</v>
      </c>
      <c r="B158" s="2" t="s">
        <v>510</v>
      </c>
      <c r="C158" s="2" t="s">
        <v>56</v>
      </c>
      <c r="D158" s="2" t="s">
        <v>204</v>
      </c>
      <c r="E158" s="2" t="s">
        <v>371</v>
      </c>
      <c r="F158" s="2">
        <v>42198</v>
      </c>
      <c r="G158" s="21" t="s">
        <v>205</v>
      </c>
      <c r="H158" s="11" t="s">
        <v>2056</v>
      </c>
      <c r="I158" s="2" t="s">
        <v>28</v>
      </c>
      <c r="J158" s="2" t="s">
        <v>373</v>
      </c>
      <c r="K158" s="2" t="s">
        <v>30</v>
      </c>
      <c r="L158" s="2" t="s">
        <v>31</v>
      </c>
      <c r="M158" s="2" t="s">
        <v>32</v>
      </c>
      <c r="N158" s="4">
        <v>4268</v>
      </c>
      <c r="O158" s="4">
        <v>4285</v>
      </c>
      <c r="P158" s="4">
        <v>17</v>
      </c>
      <c r="Q158" s="5">
        <v>0.2873</v>
      </c>
      <c r="R158" s="4">
        <v>0</v>
      </c>
      <c r="S158" s="4">
        <v>0</v>
      </c>
      <c r="T158" s="4">
        <v>0</v>
      </c>
      <c r="U158" s="5">
        <v>0</v>
      </c>
      <c r="V158" s="5">
        <v>0</v>
      </c>
      <c r="W158" s="14">
        <v>0.28999999999999998</v>
      </c>
      <c r="X158" s="14">
        <v>0</v>
      </c>
      <c r="Y158" s="14">
        <v>0.28999999999999998</v>
      </c>
      <c r="Z158" s="4">
        <v>24580</v>
      </c>
      <c r="AA158" s="49" t="str">
        <f>IFERROR(IF(VLOOKUP($D158,'Year-To-Date'!$E$1:$E$322,1,FALSE)=D158,"--","Find"),"Find")</f>
        <v>--</v>
      </c>
      <c r="AB158" s="49" t="str">
        <f>IFERROR(IFERROR(VLOOKUP($D158,'Asset Group  All Assets'!$B$1:$C$500,2,FALSE),(VLOOKUP($D158,'Missing-WSU-POs'!$B$1:$D$500,3,FALSE))),"?")</f>
        <v>P0771792</v>
      </c>
      <c r="AC158" s="31" t="str">
        <f t="shared" si="5"/>
        <v>P0771792</v>
      </c>
      <c r="AD158" s="31" t="str">
        <f t="shared" si="4"/>
        <v/>
      </c>
      <c r="AE158" s="29" t="str">
        <f>IFERROR(IF(VLOOKUP($D158,'Org July 2016 '!$D$1:$Z$500,3,FALSE)=G158,"-","Wrong PO"),"new")</f>
        <v>Wrong PO</v>
      </c>
      <c r="AF158" s="32">
        <f>IF(AE158="wrong PO",(VLOOKUP($D158,'Org July 2016 '!$D$1:$Z$500,3,FALSE)),"")</f>
        <v>0</v>
      </c>
      <c r="AG158" s="29" t="str">
        <f>IFERROR(IF(VLOOKUP($D158,'Org June 2016 '!$D$1:$Z$500,3,FALSE)=G158,"-","Wrong PO"),"new")</f>
        <v>Wrong PO</v>
      </c>
      <c r="AH158" s="32">
        <f>IF(AG158="wrong PO",(VLOOKUP($D158,'Org June 2016 '!$D$1:$Z$500,3,FALSE)),"")</f>
        <v>0</v>
      </c>
      <c r="AI158" s="29" t="str">
        <f>IFERROR(IF(VLOOKUP($D158,'May 2016'!D157:Z656,3,FALSE)=G158,"-","Wrong PO"),"new")</f>
        <v>new</v>
      </c>
      <c r="AJ158" s="32" t="str">
        <f>IF(AI158="wrong PO",(VLOOKUP($D158,'May 2016'!D157:Z656,3,FALSE)),"")</f>
        <v/>
      </c>
      <c r="AK158" s="29" t="str">
        <f>IFERROR(IF(VLOOKUP($D158,'Apr 2016'!$D$1:$Z$500,3,FALSE)=G158,"-","Wrong PO"),"new")</f>
        <v>-</v>
      </c>
      <c r="AL158" s="32" t="str">
        <f>IF(AK158="wrong PO",(VLOOKUP($D158,'Apr 2016'!$D$1:$Z$500,3,FALSE)),"")</f>
        <v/>
      </c>
      <c r="AM158" s="32" t="str">
        <f>IFERROR(IF(VLOOKUP($D158,'Mar 2016'!$D$1:$Z$500,3,FALSE)=G158,"-","Wrong PO"),"new")</f>
        <v>-</v>
      </c>
      <c r="AN158" s="32" t="str">
        <f>IF(AK158="wrong PO",(VLOOKUP($D158,'Mar 2016'!$D$1:$Z$500,3,FALSE)),"")</f>
        <v/>
      </c>
      <c r="AO158" s="32" t="str">
        <f>IFERROR(IF(VLOOKUP($D158,'Feb 2016'!$D$1:$Z$500,3,FALSE)=G158,"-","Wrong PO"),"new")</f>
        <v>new</v>
      </c>
      <c r="AP158" s="32" t="str">
        <f>IF(AK158="wrong PO",(VLOOKUP($D158,'Feb 2016'!$D$1:$Z$500,3,FALSE)),"")</f>
        <v/>
      </c>
      <c r="AQ158" s="29" t="str">
        <f>IFERROR(IF(VLOOKUP($D158,'Jan 2016'!$D$1:$Z$500,3,FALSE)=G158,"-","Wrong PO"),"new")</f>
        <v>-</v>
      </c>
      <c r="AR158" s="32" t="str">
        <f>IF(AQ158="wrong PO",(VLOOKUP($D158,'Jan 2016'!$D$1:$Z$500,3,FALSE)),"")</f>
        <v/>
      </c>
      <c r="AS158" s="29" t="str">
        <f>IFERROR(IF(VLOOKUP($D158,'Dec 2015'!$D$1:$Z$500,3,FALSE)=G158,"-","Wrong PO"),"new")</f>
        <v>-</v>
      </c>
      <c r="AT158" s="32" t="str">
        <f>IF(AS158="wrong PO",(VLOOKUP($D158,'Dec 2015'!$D$1:$Z$500,3,FALSE)),"")</f>
        <v/>
      </c>
      <c r="AU158" s="29" t="str">
        <f>IFERROR(IF(VLOOKUP($D158,'Nov 2015'!$D$1:$Z$500,3,FALSE)=G158,"-","Wrong PO"),"new")</f>
        <v>-</v>
      </c>
      <c r="AV158" s="32" t="str">
        <f>IF(AU158="wrong PO",(VLOOKUP($D158,'Nov 2015'!$D$1:$Z$500,3,FALSE)),"")</f>
        <v/>
      </c>
      <c r="AW158" s="29" t="str">
        <f>IFERROR(IF(VLOOKUP($D158,'Oct 2015'!$D$1:$Z$500,3,FALSE)=G158,"-","Wrong PO"),"new")</f>
        <v>-</v>
      </c>
      <c r="AX158" s="32" t="str">
        <f>IF(AW158="wrong PO",(VLOOKUP($D158,'Oct 2015'!$D$1:$Z$500,3,FALSE)),"")</f>
        <v/>
      </c>
      <c r="AY158" s="29" t="str">
        <f>IFERROR(IF(VLOOKUP($D158,'Sep 2015'!$D$1:$Z$500,3,FALSE)=G158,"-","Wrong PO"),"new")</f>
        <v>new</v>
      </c>
      <c r="AZ158" s="32" t="str">
        <f>IF(AY158="wrong PO",(VLOOKUP($D158,'Sep 2015'!$D$1:$Z$500,3,FALSE)),"")</f>
        <v/>
      </c>
    </row>
    <row r="159" spans="1:52">
      <c r="A159" s="2" t="s">
        <v>841</v>
      </c>
      <c r="B159" s="2" t="s">
        <v>510</v>
      </c>
      <c r="C159" s="2" t="s">
        <v>56</v>
      </c>
      <c r="D159" s="2" t="s">
        <v>209</v>
      </c>
      <c r="E159" s="2" t="s">
        <v>549</v>
      </c>
      <c r="F159" s="2">
        <v>42391</v>
      </c>
      <c r="G159" s="21" t="s">
        <v>170</v>
      </c>
      <c r="H159" s="11" t="s">
        <v>2055</v>
      </c>
      <c r="I159" s="2" t="s">
        <v>39</v>
      </c>
      <c r="J159" s="2" t="s">
        <v>550</v>
      </c>
      <c r="K159" s="2" t="s">
        <v>30</v>
      </c>
      <c r="L159" s="2" t="s">
        <v>31</v>
      </c>
      <c r="M159" s="2" t="s">
        <v>32</v>
      </c>
      <c r="N159" s="4">
        <v>820</v>
      </c>
      <c r="O159" s="4">
        <v>7392</v>
      </c>
      <c r="P159" s="4">
        <v>6572</v>
      </c>
      <c r="Q159" s="5">
        <v>111.0668</v>
      </c>
      <c r="R159" s="4">
        <v>0</v>
      </c>
      <c r="S159" s="4">
        <v>0</v>
      </c>
      <c r="T159" s="4">
        <v>0</v>
      </c>
      <c r="U159" s="5">
        <v>0</v>
      </c>
      <c r="V159" s="5">
        <v>0</v>
      </c>
      <c r="W159" s="14">
        <v>111.07</v>
      </c>
      <c r="X159" s="14">
        <v>0</v>
      </c>
      <c r="Y159" s="14">
        <v>111.07</v>
      </c>
      <c r="Z159" s="4">
        <v>24580</v>
      </c>
      <c r="AA159" s="49" t="str">
        <f>IFERROR(IF(VLOOKUP($D159,'Year-To-Date'!$E$1:$E$322,1,FALSE)=D159,"--","Find"),"Find")</f>
        <v>--</v>
      </c>
      <c r="AB159" s="49" t="str">
        <f>IFERROR(IFERROR(VLOOKUP($D159,'Asset Group  All Assets'!$B$1:$C$500,2,FALSE),(VLOOKUP($D159,'Missing-WSU-POs'!$B$1:$D$500,3,FALSE))),"?")</f>
        <v>P0771802</v>
      </c>
      <c r="AC159" s="31" t="str">
        <f t="shared" si="5"/>
        <v>P0771802</v>
      </c>
      <c r="AD159" s="31" t="str">
        <f t="shared" si="4"/>
        <v/>
      </c>
      <c r="AE159" s="29" t="str">
        <f>IFERROR(IF(VLOOKUP($D159,'Org July 2016 '!$D$1:$Z$500,3,FALSE)=G159,"-","Wrong PO"),"new")</f>
        <v>Wrong PO</v>
      </c>
      <c r="AF159" s="32">
        <f>IF(AE159="wrong PO",(VLOOKUP($D159,'Org July 2016 '!$D$1:$Z$500,3,FALSE)),"")</f>
        <v>0</v>
      </c>
      <c r="AG159" s="29" t="str">
        <f>IFERROR(IF(VLOOKUP($D159,'Org June 2016 '!$D$1:$Z$500,3,FALSE)=G159,"-","Wrong PO"),"new")</f>
        <v>Wrong PO</v>
      </c>
      <c r="AH159" s="32">
        <f>IF(AG159="wrong PO",(VLOOKUP($D159,'Org June 2016 '!$D$1:$Z$500,3,FALSE)),"")</f>
        <v>0</v>
      </c>
      <c r="AI159" s="29" t="str">
        <f>IFERROR(IF(VLOOKUP($D159,'May 2016'!D158:Z657,3,FALSE)=G159,"-","Wrong PO"),"new")</f>
        <v>new</v>
      </c>
      <c r="AJ159" s="32" t="str">
        <f>IF(AI159="wrong PO",(VLOOKUP($D159,'May 2016'!D158:Z657,3,FALSE)),"")</f>
        <v/>
      </c>
      <c r="AK159" s="29" t="str">
        <f>IFERROR(IF(VLOOKUP($D159,'Apr 2016'!$D$1:$Z$500,3,FALSE)=G159,"-","Wrong PO"),"new")</f>
        <v>new</v>
      </c>
      <c r="AL159" s="32" t="str">
        <f>IF(AK159="wrong PO",(VLOOKUP($D159,'Apr 2016'!$D$1:$Z$500,3,FALSE)),"")</f>
        <v/>
      </c>
      <c r="AM159" s="32" t="str">
        <f>IFERROR(IF(VLOOKUP($D159,'Mar 2016'!$D$1:$Z$500,3,FALSE)=G159,"-","Wrong PO"),"new")</f>
        <v>-</v>
      </c>
      <c r="AN159" s="32" t="str">
        <f>IF(AK159="wrong PO",(VLOOKUP($D159,'Mar 2016'!$D$1:$Z$500,3,FALSE)),"")</f>
        <v/>
      </c>
      <c r="AO159" s="32" t="str">
        <f>IFERROR(IF(VLOOKUP($D159,'Feb 2016'!$D$1:$Z$500,3,FALSE)=G159,"-","Wrong PO"),"new")</f>
        <v>-</v>
      </c>
      <c r="AP159" s="32" t="str">
        <f>IF(AK159="wrong PO",(VLOOKUP($D159,'Feb 2016'!$D$1:$Z$500,3,FALSE)),"")</f>
        <v/>
      </c>
      <c r="AQ159" s="29" t="str">
        <f>IFERROR(IF(VLOOKUP($D159,'Jan 2016'!$D$1:$Z$500,3,FALSE)=G159,"-","Wrong PO"),"new")</f>
        <v>-</v>
      </c>
      <c r="AR159" s="32" t="str">
        <f>IF(AQ159="wrong PO",(VLOOKUP($D159,'Jan 2016'!$D$1:$Z$500,3,FALSE)),"")</f>
        <v/>
      </c>
      <c r="AS159" s="29" t="str">
        <f>IFERROR(IF(VLOOKUP($D159,'Dec 2015'!$D$1:$Z$500,3,FALSE)=G159,"-","Wrong PO"),"new")</f>
        <v>new</v>
      </c>
      <c r="AT159" s="32" t="str">
        <f>IF(AS159="wrong PO",(VLOOKUP($D159,'Dec 2015'!$D$1:$Z$500,3,FALSE)),"")</f>
        <v/>
      </c>
      <c r="AU159" s="29" t="str">
        <f>IFERROR(IF(VLOOKUP($D159,'Nov 2015'!$D$1:$Z$500,3,FALSE)=G159,"-","Wrong PO"),"new")</f>
        <v>new</v>
      </c>
      <c r="AV159" s="32" t="str">
        <f>IF(AU159="wrong PO",(VLOOKUP($D159,'Nov 2015'!$D$1:$Z$500,3,FALSE)),"")</f>
        <v/>
      </c>
      <c r="AW159" s="29" t="str">
        <f>IFERROR(IF(VLOOKUP($D159,'Oct 2015'!$D$1:$Z$500,3,FALSE)=G159,"-","Wrong PO"),"new")</f>
        <v>new</v>
      </c>
      <c r="AX159" s="32" t="str">
        <f>IF(AW159="wrong PO",(VLOOKUP($D159,'Oct 2015'!$D$1:$Z$500,3,FALSE)),"")</f>
        <v/>
      </c>
      <c r="AY159" s="29" t="str">
        <f>IFERROR(IF(VLOOKUP($D159,'Sep 2015'!$D$1:$Z$500,3,FALSE)=G159,"-","Wrong PO"),"new")</f>
        <v>new</v>
      </c>
      <c r="AZ159" s="32" t="str">
        <f>IF(AY159="wrong PO",(VLOOKUP($D159,'Sep 2015'!$D$1:$Z$500,3,FALSE)),"")</f>
        <v/>
      </c>
    </row>
    <row r="160" spans="1:52">
      <c r="A160" s="2" t="s">
        <v>841</v>
      </c>
      <c r="B160" s="2" t="s">
        <v>510</v>
      </c>
      <c r="C160" s="2" t="s">
        <v>48</v>
      </c>
      <c r="D160" s="2" t="s">
        <v>169</v>
      </c>
      <c r="E160" s="2" t="s">
        <v>555</v>
      </c>
      <c r="F160" s="2">
        <v>42390</v>
      </c>
      <c r="G160" s="21" t="s">
        <v>170</v>
      </c>
      <c r="H160" s="11" t="s">
        <v>2055</v>
      </c>
      <c r="I160" s="2" t="s">
        <v>39</v>
      </c>
      <c r="J160" s="2" t="s">
        <v>556</v>
      </c>
      <c r="K160" s="2" t="s">
        <v>30</v>
      </c>
      <c r="L160" s="2" t="s">
        <v>31</v>
      </c>
      <c r="M160" s="2" t="s">
        <v>32</v>
      </c>
      <c r="N160" s="4">
        <v>5136</v>
      </c>
      <c r="O160" s="4">
        <v>5812</v>
      </c>
      <c r="P160" s="4">
        <v>676</v>
      </c>
      <c r="Q160" s="5">
        <v>11.4244</v>
      </c>
      <c r="R160" s="4">
        <v>0</v>
      </c>
      <c r="S160" s="4">
        <v>0</v>
      </c>
      <c r="T160" s="4">
        <v>0</v>
      </c>
      <c r="U160" s="5">
        <v>0</v>
      </c>
      <c r="V160" s="5">
        <v>0</v>
      </c>
      <c r="W160" s="14">
        <v>11.42</v>
      </c>
      <c r="X160" s="14">
        <v>0</v>
      </c>
      <c r="Y160" s="14">
        <v>11.42</v>
      </c>
      <c r="Z160" s="4">
        <v>24580</v>
      </c>
      <c r="AA160" s="49" t="str">
        <f>IFERROR(IF(VLOOKUP($D160,'Year-To-Date'!$E$1:$E$322,1,FALSE)=D160,"--","Find"),"Find")</f>
        <v>--</v>
      </c>
      <c r="AB160" s="49" t="str">
        <f>IFERROR(IFERROR(VLOOKUP($D160,'Asset Group  All Assets'!$B$1:$C$500,2,FALSE),(VLOOKUP($D160,'Missing-WSU-POs'!$B$1:$D$500,3,FALSE))),"?")</f>
        <v>P0771802</v>
      </c>
      <c r="AC160" s="31" t="str">
        <f t="shared" si="5"/>
        <v>P0771802</v>
      </c>
      <c r="AD160" s="31" t="str">
        <f t="shared" si="4"/>
        <v/>
      </c>
      <c r="AE160" s="29" t="str">
        <f>IFERROR(IF(VLOOKUP($D160,'Org July 2016 '!$D$1:$Z$500,3,FALSE)=G160,"-","Wrong PO"),"new")</f>
        <v>Wrong PO</v>
      </c>
      <c r="AF160" s="32">
        <f>IF(AE160="wrong PO",(VLOOKUP($D160,'Org July 2016 '!$D$1:$Z$500,3,FALSE)),"")</f>
        <v>0</v>
      </c>
      <c r="AG160" s="29" t="str">
        <f>IFERROR(IF(VLOOKUP($D160,'Org June 2016 '!$D$1:$Z$500,3,FALSE)=G160,"-","Wrong PO"),"new")</f>
        <v>Wrong PO</v>
      </c>
      <c r="AH160" s="32">
        <f>IF(AG160="wrong PO",(VLOOKUP($D160,'Org June 2016 '!$D$1:$Z$500,3,FALSE)),"")</f>
        <v>0</v>
      </c>
      <c r="AI160" s="29" t="str">
        <f>IFERROR(IF(VLOOKUP($D160,'May 2016'!D159:Z658,3,FALSE)=G160,"-","Wrong PO"),"new")</f>
        <v>new</v>
      </c>
      <c r="AJ160" s="32" t="str">
        <f>IF(AI160="wrong PO",(VLOOKUP($D160,'May 2016'!D159:Z658,3,FALSE)),"")</f>
        <v/>
      </c>
      <c r="AK160" s="29" t="str">
        <f>IFERROR(IF(VLOOKUP($D160,'Apr 2016'!$D$1:$Z$500,3,FALSE)=G160,"-","Wrong PO"),"new")</f>
        <v>-</v>
      </c>
      <c r="AL160" s="32" t="str">
        <f>IF(AK160="wrong PO",(VLOOKUP($D160,'Apr 2016'!$D$1:$Z$500,3,FALSE)),"")</f>
        <v/>
      </c>
      <c r="AM160" s="32" t="str">
        <f>IFERROR(IF(VLOOKUP($D160,'Mar 2016'!$D$1:$Z$500,3,FALSE)=G160,"-","Wrong PO"),"new")</f>
        <v>-</v>
      </c>
      <c r="AN160" s="32" t="str">
        <f>IF(AK160="wrong PO",(VLOOKUP($D160,'Mar 2016'!$D$1:$Z$500,3,FALSE)),"")</f>
        <v/>
      </c>
      <c r="AO160" s="32" t="str">
        <f>IFERROR(IF(VLOOKUP($D160,'Feb 2016'!$D$1:$Z$500,3,FALSE)=G160,"-","Wrong PO"),"new")</f>
        <v>-</v>
      </c>
      <c r="AP160" s="32" t="str">
        <f>IF(AK160="wrong PO",(VLOOKUP($D160,'Feb 2016'!$D$1:$Z$500,3,FALSE)),"")</f>
        <v/>
      </c>
      <c r="AQ160" s="29" t="str">
        <f>IFERROR(IF(VLOOKUP($D160,'Jan 2016'!$D$1:$Z$500,3,FALSE)=G160,"-","Wrong PO"),"new")</f>
        <v>-</v>
      </c>
      <c r="AR160" s="32" t="str">
        <f>IF(AQ160="wrong PO",(VLOOKUP($D160,'Jan 2016'!$D$1:$Z$500,3,FALSE)),"")</f>
        <v/>
      </c>
      <c r="AS160" s="29" t="str">
        <f>IFERROR(IF(VLOOKUP($D160,'Dec 2015'!$D$1:$Z$500,3,FALSE)=G160,"-","Wrong PO"),"new")</f>
        <v>new</v>
      </c>
      <c r="AT160" s="32" t="str">
        <f>IF(AS160="wrong PO",(VLOOKUP($D160,'Dec 2015'!$D$1:$Z$500,3,FALSE)),"")</f>
        <v/>
      </c>
      <c r="AU160" s="29" t="str">
        <f>IFERROR(IF(VLOOKUP($D160,'Nov 2015'!$D$1:$Z$500,3,FALSE)=G160,"-","Wrong PO"),"new")</f>
        <v>new</v>
      </c>
      <c r="AV160" s="32" t="str">
        <f>IF(AU160="wrong PO",(VLOOKUP($D160,'Nov 2015'!$D$1:$Z$500,3,FALSE)),"")</f>
        <v/>
      </c>
      <c r="AW160" s="29" t="str">
        <f>IFERROR(IF(VLOOKUP($D160,'Oct 2015'!$D$1:$Z$500,3,FALSE)=G160,"-","Wrong PO"),"new")</f>
        <v>new</v>
      </c>
      <c r="AX160" s="32" t="str">
        <f>IF(AW160="wrong PO",(VLOOKUP($D160,'Oct 2015'!$D$1:$Z$500,3,FALSE)),"")</f>
        <v/>
      </c>
      <c r="AY160" s="29" t="str">
        <f>IFERROR(IF(VLOOKUP($D160,'Sep 2015'!$D$1:$Z$500,3,FALSE)=G160,"-","Wrong PO"),"new")</f>
        <v>new</v>
      </c>
      <c r="AZ160" s="32" t="str">
        <f>IF(AY160="wrong PO",(VLOOKUP($D160,'Sep 2015'!$D$1:$Z$500,3,FALSE)),"")</f>
        <v/>
      </c>
    </row>
    <row r="161" spans="1:52">
      <c r="A161" s="2" t="s">
        <v>841</v>
      </c>
      <c r="B161" s="2" t="s">
        <v>510</v>
      </c>
      <c r="C161" s="2" t="s">
        <v>76</v>
      </c>
      <c r="D161" s="2" t="s">
        <v>326</v>
      </c>
      <c r="E161" s="2" t="s">
        <v>547</v>
      </c>
      <c r="F161" s="2">
        <v>42388</v>
      </c>
      <c r="G161" s="21" t="s">
        <v>170</v>
      </c>
      <c r="H161" s="11" t="s">
        <v>2055</v>
      </c>
      <c r="I161" s="2" t="s">
        <v>39</v>
      </c>
      <c r="J161" s="2" t="s">
        <v>548</v>
      </c>
      <c r="K161" s="2" t="s">
        <v>30</v>
      </c>
      <c r="L161" s="2" t="s">
        <v>31</v>
      </c>
      <c r="M161" s="2" t="s">
        <v>32</v>
      </c>
      <c r="N161" s="4">
        <v>26043</v>
      </c>
      <c r="O161" s="4">
        <v>26093</v>
      </c>
      <c r="P161" s="4">
        <v>50</v>
      </c>
      <c r="Q161" s="5">
        <v>0.84499999999999997</v>
      </c>
      <c r="R161" s="4">
        <v>7487</v>
      </c>
      <c r="S161" s="4">
        <v>7742</v>
      </c>
      <c r="T161" s="4">
        <v>255</v>
      </c>
      <c r="U161" s="5">
        <v>15.249000000000001</v>
      </c>
      <c r="V161" s="5">
        <v>0</v>
      </c>
      <c r="W161" s="14">
        <v>16.100000000000001</v>
      </c>
      <c r="X161" s="14">
        <v>0</v>
      </c>
      <c r="Y161" s="14">
        <v>16.100000000000001</v>
      </c>
      <c r="Z161" s="4">
        <v>24580</v>
      </c>
      <c r="AA161" s="49" t="str">
        <f>IFERROR(IF(VLOOKUP($D161,'Year-To-Date'!$E$1:$E$322,1,FALSE)=D161,"--","Find"),"Find")</f>
        <v>--</v>
      </c>
      <c r="AB161" s="49" t="str">
        <f>IFERROR(IFERROR(VLOOKUP($D161,'Asset Group  All Assets'!$B$1:$C$500,2,FALSE),(VLOOKUP($D161,'Missing-WSU-POs'!$B$1:$D$500,3,FALSE))),"?")</f>
        <v>P0771802</v>
      </c>
      <c r="AC161" s="31" t="str">
        <f t="shared" si="5"/>
        <v>P0771802</v>
      </c>
      <c r="AD161" s="31" t="str">
        <f t="shared" ref="AD161:AD224" si="6">IF(AB161=AC161,"","Wrong PO")</f>
        <v/>
      </c>
      <c r="AE161" s="29" t="str">
        <f>IFERROR(IF(VLOOKUP($D161,'Org July 2016 '!$D$1:$Z$500,3,FALSE)=G161,"-","Wrong PO"),"new")</f>
        <v>Wrong PO</v>
      </c>
      <c r="AF161" s="32">
        <f>IF(AE161="wrong PO",(VLOOKUP($D161,'Org July 2016 '!$D$1:$Z$500,3,FALSE)),"")</f>
        <v>0</v>
      </c>
      <c r="AG161" s="29" t="str">
        <f>IFERROR(IF(VLOOKUP($D161,'Org June 2016 '!$D$1:$Z$500,3,FALSE)=G161,"-","Wrong PO"),"new")</f>
        <v>Wrong PO</v>
      </c>
      <c r="AH161" s="32">
        <f>IF(AG161="wrong PO",(VLOOKUP($D161,'Org June 2016 '!$D$1:$Z$500,3,FALSE)),"")</f>
        <v>0</v>
      </c>
      <c r="AI161" s="29" t="str">
        <f>IFERROR(IF(VLOOKUP($D161,'May 2016'!D160:Z659,3,FALSE)=G161,"-","Wrong PO"),"new")</f>
        <v>new</v>
      </c>
      <c r="AJ161" s="32" t="str">
        <f>IF(AI161="wrong PO",(VLOOKUP($D161,'May 2016'!D160:Z659,3,FALSE)),"")</f>
        <v/>
      </c>
      <c r="AK161" s="29" t="str">
        <f>IFERROR(IF(VLOOKUP($D161,'Apr 2016'!$D$1:$Z$500,3,FALSE)=G161,"-","Wrong PO"),"new")</f>
        <v>-</v>
      </c>
      <c r="AL161" s="32" t="str">
        <f>IF(AK161="wrong PO",(VLOOKUP($D161,'Apr 2016'!$D$1:$Z$500,3,FALSE)),"")</f>
        <v/>
      </c>
      <c r="AM161" s="32" t="str">
        <f>IFERROR(IF(VLOOKUP($D161,'Mar 2016'!$D$1:$Z$500,3,FALSE)=G161,"-","Wrong PO"),"new")</f>
        <v>-</v>
      </c>
      <c r="AN161" s="32" t="str">
        <f>IF(AK161="wrong PO",(VLOOKUP($D161,'Mar 2016'!$D$1:$Z$500,3,FALSE)),"")</f>
        <v/>
      </c>
      <c r="AO161" s="32" t="str">
        <f>IFERROR(IF(VLOOKUP($D161,'Feb 2016'!$D$1:$Z$500,3,FALSE)=G161,"-","Wrong PO"),"new")</f>
        <v>-</v>
      </c>
      <c r="AP161" s="32" t="str">
        <f>IF(AK161="wrong PO",(VLOOKUP($D161,'Feb 2016'!$D$1:$Z$500,3,FALSE)),"")</f>
        <v/>
      </c>
      <c r="AQ161" s="29" t="str">
        <f>IFERROR(IF(VLOOKUP($D161,'Jan 2016'!$D$1:$Z$500,3,FALSE)=G161,"-","Wrong PO"),"new")</f>
        <v>-</v>
      </c>
      <c r="AR161" s="32" t="str">
        <f>IF(AQ161="wrong PO",(VLOOKUP($D161,'Jan 2016'!$D$1:$Z$500,3,FALSE)),"")</f>
        <v/>
      </c>
      <c r="AS161" s="29" t="str">
        <f>IFERROR(IF(VLOOKUP($D161,'Dec 2015'!$D$1:$Z$500,3,FALSE)=G161,"-","Wrong PO"),"new")</f>
        <v>new</v>
      </c>
      <c r="AT161" s="32" t="str">
        <f>IF(AS161="wrong PO",(VLOOKUP($D161,'Dec 2015'!$D$1:$Z$500,3,FALSE)),"")</f>
        <v/>
      </c>
      <c r="AU161" s="29" t="str">
        <f>IFERROR(IF(VLOOKUP($D161,'Nov 2015'!$D$1:$Z$500,3,FALSE)=G161,"-","Wrong PO"),"new")</f>
        <v>new</v>
      </c>
      <c r="AV161" s="32" t="str">
        <f>IF(AU161="wrong PO",(VLOOKUP($D161,'Nov 2015'!$D$1:$Z$500,3,FALSE)),"")</f>
        <v/>
      </c>
      <c r="AW161" s="29" t="str">
        <f>IFERROR(IF(VLOOKUP($D161,'Oct 2015'!$D$1:$Z$500,3,FALSE)=G161,"-","Wrong PO"),"new")</f>
        <v>new</v>
      </c>
      <c r="AX161" s="32" t="str">
        <f>IF(AW161="wrong PO",(VLOOKUP($D161,'Oct 2015'!$D$1:$Z$500,3,FALSE)),"")</f>
        <v/>
      </c>
      <c r="AY161" s="29" t="str">
        <f>IFERROR(IF(VLOOKUP($D161,'Sep 2015'!$D$1:$Z$500,3,FALSE)=G161,"-","Wrong PO"),"new")</f>
        <v>new</v>
      </c>
      <c r="AZ161" s="32" t="str">
        <f>IF(AY161="wrong PO",(VLOOKUP($D161,'Sep 2015'!$D$1:$Z$500,3,FALSE)),"")</f>
        <v/>
      </c>
    </row>
    <row r="162" spans="1:52">
      <c r="A162" s="2" t="s">
        <v>841</v>
      </c>
      <c r="B162" s="2" t="s">
        <v>510</v>
      </c>
      <c r="C162" s="2" t="s">
        <v>48</v>
      </c>
      <c r="D162" s="2" t="s">
        <v>175</v>
      </c>
      <c r="E162" s="2" t="s">
        <v>555</v>
      </c>
      <c r="F162" s="2">
        <v>42390</v>
      </c>
      <c r="G162" s="21" t="s">
        <v>170</v>
      </c>
      <c r="H162" s="11" t="s">
        <v>2055</v>
      </c>
      <c r="I162" s="2" t="s">
        <v>39</v>
      </c>
      <c r="J162" s="2" t="s">
        <v>556</v>
      </c>
      <c r="K162" s="2" t="s">
        <v>30</v>
      </c>
      <c r="L162" s="2" t="s">
        <v>31</v>
      </c>
      <c r="M162" s="2" t="s">
        <v>32</v>
      </c>
      <c r="N162" s="4">
        <v>1191</v>
      </c>
      <c r="O162" s="4">
        <v>1449</v>
      </c>
      <c r="P162" s="4">
        <v>258</v>
      </c>
      <c r="Q162" s="5">
        <v>4.3601999999999999</v>
      </c>
      <c r="R162" s="4">
        <v>0</v>
      </c>
      <c r="S162" s="4">
        <v>0</v>
      </c>
      <c r="T162" s="4">
        <v>0</v>
      </c>
      <c r="U162" s="5">
        <v>0</v>
      </c>
      <c r="V162" s="5">
        <v>0</v>
      </c>
      <c r="W162" s="14">
        <v>4.3600000000000003</v>
      </c>
      <c r="X162" s="14">
        <v>0</v>
      </c>
      <c r="Y162" s="14">
        <v>4.3600000000000003</v>
      </c>
      <c r="Z162" s="4">
        <v>24580</v>
      </c>
      <c r="AA162" s="49" t="str">
        <f>IFERROR(IF(VLOOKUP($D162,'Year-To-Date'!$E$1:$E$322,1,FALSE)=D162,"--","Find"),"Find")</f>
        <v>--</v>
      </c>
      <c r="AB162" s="49" t="str">
        <f>IFERROR(IFERROR(VLOOKUP($D162,'Asset Group  All Assets'!$B$1:$C$500,2,FALSE),(VLOOKUP($D162,'Missing-WSU-POs'!$B$1:$D$500,3,FALSE))),"?")</f>
        <v>P0771802</v>
      </c>
      <c r="AC162" s="31" t="str">
        <f t="shared" si="5"/>
        <v>P0771802</v>
      </c>
      <c r="AD162" s="31" t="str">
        <f t="shared" si="6"/>
        <v/>
      </c>
      <c r="AE162" s="29" t="str">
        <f>IFERROR(IF(VLOOKUP($D162,'Org July 2016 '!$D$1:$Z$500,3,FALSE)=G162,"-","Wrong PO"),"new")</f>
        <v>Wrong PO</v>
      </c>
      <c r="AF162" s="32">
        <f>IF(AE162="wrong PO",(VLOOKUP($D162,'Org July 2016 '!$D$1:$Z$500,3,FALSE)),"")</f>
        <v>0</v>
      </c>
      <c r="AG162" s="29" t="str">
        <f>IFERROR(IF(VLOOKUP($D162,'Org June 2016 '!$D$1:$Z$500,3,FALSE)=G162,"-","Wrong PO"),"new")</f>
        <v>Wrong PO</v>
      </c>
      <c r="AH162" s="32">
        <f>IF(AG162="wrong PO",(VLOOKUP($D162,'Org June 2016 '!$D$1:$Z$500,3,FALSE)),"")</f>
        <v>0</v>
      </c>
      <c r="AI162" s="29" t="str">
        <f>IFERROR(IF(VLOOKUP($D162,'May 2016'!D161:Z660,3,FALSE)=G162,"-","Wrong PO"),"new")</f>
        <v>new</v>
      </c>
      <c r="AJ162" s="32" t="str">
        <f>IF(AI162="wrong PO",(VLOOKUP($D162,'May 2016'!D161:Z660,3,FALSE)),"")</f>
        <v/>
      </c>
      <c r="AK162" s="29" t="str">
        <f>IFERROR(IF(VLOOKUP($D162,'Apr 2016'!$D$1:$Z$500,3,FALSE)=G162,"-","Wrong PO"),"new")</f>
        <v>-</v>
      </c>
      <c r="AL162" s="32" t="str">
        <f>IF(AK162="wrong PO",(VLOOKUP($D162,'Apr 2016'!$D$1:$Z$500,3,FALSE)),"")</f>
        <v/>
      </c>
      <c r="AM162" s="32" t="str">
        <f>IFERROR(IF(VLOOKUP($D162,'Mar 2016'!$D$1:$Z$500,3,FALSE)=G162,"-","Wrong PO"),"new")</f>
        <v>-</v>
      </c>
      <c r="AN162" s="32" t="str">
        <f>IF(AK162="wrong PO",(VLOOKUP($D162,'Mar 2016'!$D$1:$Z$500,3,FALSE)),"")</f>
        <v/>
      </c>
      <c r="AO162" s="32" t="str">
        <f>IFERROR(IF(VLOOKUP($D162,'Feb 2016'!$D$1:$Z$500,3,FALSE)=G162,"-","Wrong PO"),"new")</f>
        <v>-</v>
      </c>
      <c r="AP162" s="32" t="str">
        <f>IF(AK162="wrong PO",(VLOOKUP($D162,'Feb 2016'!$D$1:$Z$500,3,FALSE)),"")</f>
        <v/>
      </c>
      <c r="AQ162" s="29" t="str">
        <f>IFERROR(IF(VLOOKUP($D162,'Jan 2016'!$D$1:$Z$500,3,FALSE)=G162,"-","Wrong PO"),"new")</f>
        <v>-</v>
      </c>
      <c r="AR162" s="32" t="str">
        <f>IF(AQ162="wrong PO",(VLOOKUP($D162,'Jan 2016'!$D$1:$Z$500,3,FALSE)),"")</f>
        <v/>
      </c>
      <c r="AS162" s="29" t="str">
        <f>IFERROR(IF(VLOOKUP($D162,'Dec 2015'!$D$1:$Z$500,3,FALSE)=G162,"-","Wrong PO"),"new")</f>
        <v>new</v>
      </c>
      <c r="AT162" s="32" t="str">
        <f>IF(AS162="wrong PO",(VLOOKUP($D162,'Dec 2015'!$D$1:$Z$500,3,FALSE)),"")</f>
        <v/>
      </c>
      <c r="AU162" s="29" t="str">
        <f>IFERROR(IF(VLOOKUP($D162,'Nov 2015'!$D$1:$Z$500,3,FALSE)=G162,"-","Wrong PO"),"new")</f>
        <v>new</v>
      </c>
      <c r="AV162" s="32" t="str">
        <f>IF(AU162="wrong PO",(VLOOKUP($D162,'Nov 2015'!$D$1:$Z$500,3,FALSE)),"")</f>
        <v/>
      </c>
      <c r="AW162" s="29" t="str">
        <f>IFERROR(IF(VLOOKUP($D162,'Oct 2015'!$D$1:$Z$500,3,FALSE)=G162,"-","Wrong PO"),"new")</f>
        <v>new</v>
      </c>
      <c r="AX162" s="32" t="str">
        <f>IF(AW162="wrong PO",(VLOOKUP($D162,'Oct 2015'!$D$1:$Z$500,3,FALSE)),"")</f>
        <v/>
      </c>
      <c r="AY162" s="29" t="str">
        <f>IFERROR(IF(VLOOKUP($D162,'Sep 2015'!$D$1:$Z$500,3,FALSE)=G162,"-","Wrong PO"),"new")</f>
        <v>new</v>
      </c>
      <c r="AZ162" s="32" t="str">
        <f>IF(AY162="wrong PO",(VLOOKUP($D162,'Sep 2015'!$D$1:$Z$500,3,FALSE)),"")</f>
        <v/>
      </c>
    </row>
    <row r="163" spans="1:52">
      <c r="A163" s="2" t="s">
        <v>841</v>
      </c>
      <c r="B163" s="2" t="s">
        <v>510</v>
      </c>
      <c r="C163" s="2" t="s">
        <v>69</v>
      </c>
      <c r="D163" s="2" t="s">
        <v>244</v>
      </c>
      <c r="E163" s="2" t="s">
        <v>547</v>
      </c>
      <c r="F163" s="2">
        <v>42391</v>
      </c>
      <c r="G163" s="21" t="s">
        <v>170</v>
      </c>
      <c r="H163" s="11" t="s">
        <v>2055</v>
      </c>
      <c r="I163" s="2" t="s">
        <v>39</v>
      </c>
      <c r="J163" s="2" t="s">
        <v>548</v>
      </c>
      <c r="K163" s="2" t="s">
        <v>30</v>
      </c>
      <c r="L163" s="2" t="s">
        <v>31</v>
      </c>
      <c r="M163" s="2" t="s">
        <v>32</v>
      </c>
      <c r="N163" s="4">
        <v>153</v>
      </c>
      <c r="O163" s="4">
        <v>730</v>
      </c>
      <c r="P163" s="4">
        <v>577</v>
      </c>
      <c r="Q163" s="5">
        <v>9.7513000000000005</v>
      </c>
      <c r="R163" s="4">
        <v>1009</v>
      </c>
      <c r="S163" s="4">
        <v>1044</v>
      </c>
      <c r="T163" s="4">
        <v>35</v>
      </c>
      <c r="U163" s="5">
        <v>2.093</v>
      </c>
      <c r="V163" s="5">
        <v>0</v>
      </c>
      <c r="W163" s="14">
        <v>11.84</v>
      </c>
      <c r="X163" s="14">
        <v>0</v>
      </c>
      <c r="Y163" s="14">
        <v>11.84</v>
      </c>
      <c r="Z163" s="4">
        <v>24580</v>
      </c>
      <c r="AA163" s="49" t="str">
        <f>IFERROR(IF(VLOOKUP($D163,'Year-To-Date'!$E$1:$E$322,1,FALSE)=D163,"--","Find"),"Find")</f>
        <v>--</v>
      </c>
      <c r="AB163" s="49" t="str">
        <f>IFERROR(IFERROR(VLOOKUP($D163,'Asset Group  All Assets'!$B$1:$C$500,2,FALSE),(VLOOKUP($D163,'Missing-WSU-POs'!$B$1:$D$500,3,FALSE))),"?")</f>
        <v>P0771802</v>
      </c>
      <c r="AC163" s="31" t="str">
        <f t="shared" si="5"/>
        <v>P0771802</v>
      </c>
      <c r="AD163" s="31" t="str">
        <f t="shared" si="6"/>
        <v/>
      </c>
      <c r="AE163" s="29" t="str">
        <f>IFERROR(IF(VLOOKUP($D163,'Org July 2016 '!$D$1:$Z$500,3,FALSE)=G163,"-","Wrong PO"),"new")</f>
        <v>Wrong PO</v>
      </c>
      <c r="AF163" s="32">
        <f>IF(AE163="wrong PO",(VLOOKUP($D163,'Org July 2016 '!$D$1:$Z$500,3,FALSE)),"")</f>
        <v>0</v>
      </c>
      <c r="AG163" s="29" t="str">
        <f>IFERROR(IF(VLOOKUP($D163,'Org June 2016 '!$D$1:$Z$500,3,FALSE)=G163,"-","Wrong PO"),"new")</f>
        <v>Wrong PO</v>
      </c>
      <c r="AH163" s="32">
        <f>IF(AG163="wrong PO",(VLOOKUP($D163,'Org June 2016 '!$D$1:$Z$500,3,FALSE)),"")</f>
        <v>0</v>
      </c>
      <c r="AI163" s="29" t="str">
        <f>IFERROR(IF(VLOOKUP($D163,'May 2016'!D162:Z661,3,FALSE)=G163,"-","Wrong PO"),"new")</f>
        <v>new</v>
      </c>
      <c r="AJ163" s="32" t="str">
        <f>IF(AI163="wrong PO",(VLOOKUP($D163,'May 2016'!D162:Z661,3,FALSE)),"")</f>
        <v/>
      </c>
      <c r="AK163" s="29" t="str">
        <f>IFERROR(IF(VLOOKUP($D163,'Apr 2016'!$D$1:$Z$500,3,FALSE)=G163,"-","Wrong PO"),"new")</f>
        <v>-</v>
      </c>
      <c r="AL163" s="32" t="str">
        <f>IF(AK163="wrong PO",(VLOOKUP($D163,'Apr 2016'!$D$1:$Z$500,3,FALSE)),"")</f>
        <v/>
      </c>
      <c r="AM163" s="32" t="str">
        <f>IFERROR(IF(VLOOKUP($D163,'Mar 2016'!$D$1:$Z$500,3,FALSE)=G163,"-","Wrong PO"),"new")</f>
        <v>-</v>
      </c>
      <c r="AN163" s="32" t="str">
        <f>IF(AK163="wrong PO",(VLOOKUP($D163,'Mar 2016'!$D$1:$Z$500,3,FALSE)),"")</f>
        <v/>
      </c>
      <c r="AO163" s="32" t="str">
        <f>IFERROR(IF(VLOOKUP($D163,'Feb 2016'!$D$1:$Z$500,3,FALSE)=G163,"-","Wrong PO"),"new")</f>
        <v>-</v>
      </c>
      <c r="AP163" s="32" t="str">
        <f>IF(AK163="wrong PO",(VLOOKUP($D163,'Feb 2016'!$D$1:$Z$500,3,FALSE)),"")</f>
        <v/>
      </c>
      <c r="AQ163" s="29" t="str">
        <f>IFERROR(IF(VLOOKUP($D163,'Jan 2016'!$D$1:$Z$500,3,FALSE)=G163,"-","Wrong PO"),"new")</f>
        <v>-</v>
      </c>
      <c r="AR163" s="32" t="str">
        <f>IF(AQ163="wrong PO",(VLOOKUP($D163,'Jan 2016'!$D$1:$Z$500,3,FALSE)),"")</f>
        <v/>
      </c>
      <c r="AS163" s="29" t="str">
        <f>IFERROR(IF(VLOOKUP($D163,'Dec 2015'!$D$1:$Z$500,3,FALSE)=G163,"-","Wrong PO"),"new")</f>
        <v>new</v>
      </c>
      <c r="AT163" s="32" t="str">
        <f>IF(AS163="wrong PO",(VLOOKUP($D163,'Dec 2015'!$D$1:$Z$500,3,FALSE)),"")</f>
        <v/>
      </c>
      <c r="AU163" s="29" t="str">
        <f>IFERROR(IF(VLOOKUP($D163,'Nov 2015'!$D$1:$Z$500,3,FALSE)=G163,"-","Wrong PO"),"new")</f>
        <v>new</v>
      </c>
      <c r="AV163" s="32" t="str">
        <f>IF(AU163="wrong PO",(VLOOKUP($D163,'Nov 2015'!$D$1:$Z$500,3,FALSE)),"")</f>
        <v/>
      </c>
      <c r="AW163" s="29" t="str">
        <f>IFERROR(IF(VLOOKUP($D163,'Oct 2015'!$D$1:$Z$500,3,FALSE)=G163,"-","Wrong PO"),"new")</f>
        <v>new</v>
      </c>
      <c r="AX163" s="32" t="str">
        <f>IF(AW163="wrong PO",(VLOOKUP($D163,'Oct 2015'!$D$1:$Z$500,3,FALSE)),"")</f>
        <v/>
      </c>
      <c r="AY163" s="29" t="str">
        <f>IFERROR(IF(VLOOKUP($D163,'Sep 2015'!$D$1:$Z$500,3,FALSE)=G163,"-","Wrong PO"),"new")</f>
        <v>new</v>
      </c>
      <c r="AZ163" s="32" t="str">
        <f>IF(AY163="wrong PO",(VLOOKUP($D163,'Sep 2015'!$D$1:$Z$500,3,FALSE)),"")</f>
        <v/>
      </c>
    </row>
    <row r="164" spans="1:52">
      <c r="A164" s="2" t="s">
        <v>841</v>
      </c>
      <c r="B164" s="2" t="s">
        <v>510</v>
      </c>
      <c r="C164" s="2" t="s">
        <v>69</v>
      </c>
      <c r="D164" s="2" t="s">
        <v>247</v>
      </c>
      <c r="E164" s="2" t="s">
        <v>547</v>
      </c>
      <c r="F164" s="2">
        <v>42388</v>
      </c>
      <c r="G164" s="21" t="s">
        <v>170</v>
      </c>
      <c r="H164" s="11" t="s">
        <v>2055</v>
      </c>
      <c r="I164" s="2" t="s">
        <v>39</v>
      </c>
      <c r="J164" s="2" t="s">
        <v>548</v>
      </c>
      <c r="K164" s="2" t="s">
        <v>30</v>
      </c>
      <c r="L164" s="2" t="s">
        <v>31</v>
      </c>
      <c r="M164" s="2" t="s">
        <v>32</v>
      </c>
      <c r="N164" s="4">
        <v>670</v>
      </c>
      <c r="O164" s="4">
        <v>672</v>
      </c>
      <c r="P164" s="4">
        <v>2</v>
      </c>
      <c r="Q164" s="5">
        <v>3.3799999999999997E-2</v>
      </c>
      <c r="R164" s="4">
        <v>442</v>
      </c>
      <c r="S164" s="4">
        <v>442</v>
      </c>
      <c r="T164" s="4">
        <v>0</v>
      </c>
      <c r="U164" s="5">
        <v>0</v>
      </c>
      <c r="V164" s="5">
        <v>0</v>
      </c>
      <c r="W164" s="14">
        <v>0.03</v>
      </c>
      <c r="X164" s="14">
        <v>0</v>
      </c>
      <c r="Y164" s="14">
        <v>0.03</v>
      </c>
      <c r="Z164" s="4">
        <v>24580</v>
      </c>
      <c r="AA164" s="49" t="str">
        <f>IFERROR(IF(VLOOKUP($D164,'Year-To-Date'!$E$1:$E$322,1,FALSE)=D164,"--","Find"),"Find")</f>
        <v>--</v>
      </c>
      <c r="AB164" s="49" t="str">
        <f>IFERROR(IFERROR(VLOOKUP($D164,'Asset Group  All Assets'!$B$1:$C$500,2,FALSE),(VLOOKUP($D164,'Missing-WSU-POs'!$B$1:$D$500,3,FALSE))),"?")</f>
        <v>P0771802</v>
      </c>
      <c r="AC164" s="31" t="str">
        <f t="shared" si="5"/>
        <v>P0771802</v>
      </c>
      <c r="AD164" s="31" t="str">
        <f t="shared" si="6"/>
        <v/>
      </c>
      <c r="AE164" s="29" t="str">
        <f>IFERROR(IF(VLOOKUP($D164,'Org July 2016 '!$D$1:$Z$500,3,FALSE)=G164,"-","Wrong PO"),"new")</f>
        <v>Wrong PO</v>
      </c>
      <c r="AF164" s="32">
        <f>IF(AE164="wrong PO",(VLOOKUP($D164,'Org July 2016 '!$D$1:$Z$500,3,FALSE)),"")</f>
        <v>0</v>
      </c>
      <c r="AG164" s="29" t="str">
        <f>IFERROR(IF(VLOOKUP($D164,'Org June 2016 '!$D$1:$Z$500,3,FALSE)=G164,"-","Wrong PO"),"new")</f>
        <v>Wrong PO</v>
      </c>
      <c r="AH164" s="32">
        <f>IF(AG164="wrong PO",(VLOOKUP($D164,'Org June 2016 '!$D$1:$Z$500,3,FALSE)),"")</f>
        <v>0</v>
      </c>
      <c r="AI164" s="29" t="str">
        <f>IFERROR(IF(VLOOKUP($D164,'May 2016'!D163:Z662,3,FALSE)=G164,"-","Wrong PO"),"new")</f>
        <v>new</v>
      </c>
      <c r="AJ164" s="32" t="str">
        <f>IF(AI164="wrong PO",(VLOOKUP($D164,'May 2016'!D163:Z662,3,FALSE)),"")</f>
        <v/>
      </c>
      <c r="AK164" s="29" t="str">
        <f>IFERROR(IF(VLOOKUP($D164,'Apr 2016'!$D$1:$Z$500,3,FALSE)=G164,"-","Wrong PO"),"new")</f>
        <v>-</v>
      </c>
      <c r="AL164" s="32" t="str">
        <f>IF(AK164="wrong PO",(VLOOKUP($D164,'Apr 2016'!$D$1:$Z$500,3,FALSE)),"")</f>
        <v/>
      </c>
      <c r="AM164" s="32" t="str">
        <f>IFERROR(IF(VLOOKUP($D164,'Mar 2016'!$D$1:$Z$500,3,FALSE)=G164,"-","Wrong PO"),"new")</f>
        <v>-</v>
      </c>
      <c r="AN164" s="32" t="str">
        <f>IF(AK164="wrong PO",(VLOOKUP($D164,'Mar 2016'!$D$1:$Z$500,3,FALSE)),"")</f>
        <v/>
      </c>
      <c r="AO164" s="32" t="str">
        <f>IFERROR(IF(VLOOKUP($D164,'Feb 2016'!$D$1:$Z$500,3,FALSE)=G164,"-","Wrong PO"),"new")</f>
        <v>-</v>
      </c>
      <c r="AP164" s="32" t="str">
        <f>IF(AK164="wrong PO",(VLOOKUP($D164,'Feb 2016'!$D$1:$Z$500,3,FALSE)),"")</f>
        <v/>
      </c>
      <c r="AQ164" s="29" t="str">
        <f>IFERROR(IF(VLOOKUP($D164,'Jan 2016'!$D$1:$Z$500,3,FALSE)=G164,"-","Wrong PO"),"new")</f>
        <v>-</v>
      </c>
      <c r="AR164" s="32" t="str">
        <f>IF(AQ164="wrong PO",(VLOOKUP($D164,'Jan 2016'!$D$1:$Z$500,3,FALSE)),"")</f>
        <v/>
      </c>
      <c r="AS164" s="29" t="str">
        <f>IFERROR(IF(VLOOKUP($D164,'Dec 2015'!$D$1:$Z$500,3,FALSE)=G164,"-","Wrong PO"),"new")</f>
        <v>new</v>
      </c>
      <c r="AT164" s="32" t="str">
        <f>IF(AS164="wrong PO",(VLOOKUP($D164,'Dec 2015'!$D$1:$Z$500,3,FALSE)),"")</f>
        <v/>
      </c>
      <c r="AU164" s="29" t="str">
        <f>IFERROR(IF(VLOOKUP($D164,'Nov 2015'!$D$1:$Z$500,3,FALSE)=G164,"-","Wrong PO"),"new")</f>
        <v>new</v>
      </c>
      <c r="AV164" s="32" t="str">
        <f>IF(AU164="wrong PO",(VLOOKUP($D164,'Nov 2015'!$D$1:$Z$500,3,FALSE)),"")</f>
        <v/>
      </c>
      <c r="AW164" s="29" t="str">
        <f>IFERROR(IF(VLOOKUP($D164,'Oct 2015'!$D$1:$Z$500,3,FALSE)=G164,"-","Wrong PO"),"new")</f>
        <v>new</v>
      </c>
      <c r="AX164" s="32" t="str">
        <f>IF(AW164="wrong PO",(VLOOKUP($D164,'Oct 2015'!$D$1:$Z$500,3,FALSE)),"")</f>
        <v/>
      </c>
      <c r="AY164" s="29" t="str">
        <f>IFERROR(IF(VLOOKUP($D164,'Sep 2015'!$D$1:$Z$500,3,FALSE)=G164,"-","Wrong PO"),"new")</f>
        <v>new</v>
      </c>
      <c r="AZ164" s="32" t="str">
        <f>IF(AY164="wrong PO",(VLOOKUP($D164,'Sep 2015'!$D$1:$Z$500,3,FALSE)),"")</f>
        <v/>
      </c>
    </row>
    <row r="165" spans="1:52">
      <c r="A165" s="2" t="s">
        <v>841</v>
      </c>
      <c r="B165" s="2" t="s">
        <v>510</v>
      </c>
      <c r="C165" s="2" t="s">
        <v>69</v>
      </c>
      <c r="D165" s="2" t="s">
        <v>248</v>
      </c>
      <c r="E165" s="2" t="s">
        <v>549</v>
      </c>
      <c r="F165" s="2">
        <v>42391</v>
      </c>
      <c r="G165" s="21" t="s">
        <v>170</v>
      </c>
      <c r="H165" s="11" t="s">
        <v>2055</v>
      </c>
      <c r="I165" s="2" t="s">
        <v>39</v>
      </c>
      <c r="J165" s="2" t="s">
        <v>550</v>
      </c>
      <c r="K165" s="2" t="s">
        <v>30</v>
      </c>
      <c r="L165" s="2" t="s">
        <v>31</v>
      </c>
      <c r="M165" s="2" t="s">
        <v>32</v>
      </c>
      <c r="N165" s="4">
        <v>1797</v>
      </c>
      <c r="O165" s="4">
        <v>1827</v>
      </c>
      <c r="P165" s="4">
        <v>30</v>
      </c>
      <c r="Q165" s="14">
        <v>0.50700000000000001</v>
      </c>
      <c r="R165" s="4">
        <v>231</v>
      </c>
      <c r="S165" s="4">
        <v>241</v>
      </c>
      <c r="T165" s="4">
        <v>10</v>
      </c>
      <c r="U165" s="5">
        <v>0.59799999999999998</v>
      </c>
      <c r="V165" s="5">
        <v>0</v>
      </c>
      <c r="W165" s="14">
        <v>1.1100000000000001</v>
      </c>
      <c r="X165" s="14">
        <v>0</v>
      </c>
      <c r="Y165" s="14">
        <v>1.1100000000000001</v>
      </c>
      <c r="Z165" s="4">
        <v>24580</v>
      </c>
      <c r="AA165" s="49" t="str">
        <f>IFERROR(IF(VLOOKUP($D165,'Year-To-Date'!$E$1:$E$322,1,FALSE)=D165,"--","Find"),"Find")</f>
        <v>--</v>
      </c>
      <c r="AB165" s="49" t="str">
        <f>IFERROR(IFERROR(VLOOKUP($D165,'Asset Group  All Assets'!$B$1:$C$500,2,FALSE),(VLOOKUP($D165,'Missing-WSU-POs'!$B$1:$D$500,3,FALSE))),"?")</f>
        <v>P0771802</v>
      </c>
      <c r="AC165" s="31" t="str">
        <f t="shared" si="5"/>
        <v>P0771802</v>
      </c>
      <c r="AD165" s="31" t="str">
        <f t="shared" si="6"/>
        <v/>
      </c>
      <c r="AE165" s="29" t="str">
        <f>IFERROR(IF(VLOOKUP($D165,'Org July 2016 '!$D$1:$Z$500,3,FALSE)=G165,"-","Wrong PO"),"new")</f>
        <v>Wrong PO</v>
      </c>
      <c r="AF165" s="32">
        <f>IF(AE165="wrong PO",(VLOOKUP($D165,'Org July 2016 '!$D$1:$Z$500,3,FALSE)),"")</f>
        <v>0</v>
      </c>
      <c r="AG165" s="29" t="str">
        <f>IFERROR(IF(VLOOKUP($D165,'Org June 2016 '!$D$1:$Z$500,3,FALSE)=G165,"-","Wrong PO"),"new")</f>
        <v>Wrong PO</v>
      </c>
      <c r="AH165" s="32">
        <f>IF(AG165="wrong PO",(VLOOKUP($D165,'Org June 2016 '!$D$1:$Z$500,3,FALSE)),"")</f>
        <v>0</v>
      </c>
      <c r="AI165" s="29" t="str">
        <f>IFERROR(IF(VLOOKUP($D165,'May 2016'!D164:Z663,3,FALSE)=G165,"-","Wrong PO"),"new")</f>
        <v>new</v>
      </c>
      <c r="AJ165" s="32" t="str">
        <f>IF(AI165="wrong PO",(VLOOKUP($D165,'May 2016'!D164:Z663,3,FALSE)),"")</f>
        <v/>
      </c>
      <c r="AK165" s="29" t="str">
        <f>IFERROR(IF(VLOOKUP($D165,'Apr 2016'!$D$1:$Z$500,3,FALSE)=G165,"-","Wrong PO"),"new")</f>
        <v>-</v>
      </c>
      <c r="AL165" s="32" t="str">
        <f>IF(AK165="wrong PO",(VLOOKUP($D165,'Apr 2016'!$D$1:$Z$500,3,FALSE)),"")</f>
        <v/>
      </c>
      <c r="AM165" s="32" t="str">
        <f>IFERROR(IF(VLOOKUP($D165,'Mar 2016'!$D$1:$Z$500,3,FALSE)=G165,"-","Wrong PO"),"new")</f>
        <v>-</v>
      </c>
      <c r="AN165" s="32" t="str">
        <f>IF(AK165="wrong PO",(VLOOKUP($D165,'Mar 2016'!$D$1:$Z$500,3,FALSE)),"")</f>
        <v/>
      </c>
      <c r="AO165" s="32" t="str">
        <f>IFERROR(IF(VLOOKUP($D165,'Feb 2016'!$D$1:$Z$500,3,FALSE)=G165,"-","Wrong PO"),"new")</f>
        <v>-</v>
      </c>
      <c r="AP165" s="32" t="str">
        <f>IF(AK165="wrong PO",(VLOOKUP($D165,'Feb 2016'!$D$1:$Z$500,3,FALSE)),"")</f>
        <v/>
      </c>
      <c r="AQ165" s="29" t="str">
        <f>IFERROR(IF(VLOOKUP($D165,'Jan 2016'!$D$1:$Z$500,3,FALSE)=G165,"-","Wrong PO"),"new")</f>
        <v>-</v>
      </c>
      <c r="AR165" s="32" t="str">
        <f>IF(AQ165="wrong PO",(VLOOKUP($D165,'Jan 2016'!$D$1:$Z$500,3,FALSE)),"")</f>
        <v/>
      </c>
      <c r="AS165" s="29" t="str">
        <f>IFERROR(IF(VLOOKUP($D165,'Dec 2015'!$D$1:$Z$500,3,FALSE)=G165,"-","Wrong PO"),"new")</f>
        <v>new</v>
      </c>
      <c r="AT165" s="32" t="str">
        <f>IF(AS165="wrong PO",(VLOOKUP($D165,'Dec 2015'!$D$1:$Z$500,3,FALSE)),"")</f>
        <v/>
      </c>
      <c r="AU165" s="29" t="str">
        <f>IFERROR(IF(VLOOKUP($D165,'Nov 2015'!$D$1:$Z$500,3,FALSE)=G165,"-","Wrong PO"),"new")</f>
        <v>new</v>
      </c>
      <c r="AV165" s="32" t="str">
        <f>IF(AU165="wrong PO",(VLOOKUP($D165,'Nov 2015'!$D$1:$Z$500,3,FALSE)),"")</f>
        <v/>
      </c>
      <c r="AW165" s="29" t="str">
        <f>IFERROR(IF(VLOOKUP($D165,'Oct 2015'!$D$1:$Z$500,3,FALSE)=G165,"-","Wrong PO"),"new")</f>
        <v>new</v>
      </c>
      <c r="AX165" s="32" t="str">
        <f>IF(AW165="wrong PO",(VLOOKUP($D165,'Oct 2015'!$D$1:$Z$500,3,FALSE)),"")</f>
        <v/>
      </c>
      <c r="AY165" s="29" t="str">
        <f>IFERROR(IF(VLOOKUP($D165,'Sep 2015'!$D$1:$Z$500,3,FALSE)=G165,"-","Wrong PO"),"new")</f>
        <v>new</v>
      </c>
      <c r="AZ165" s="32" t="str">
        <f>IF(AY165="wrong PO",(VLOOKUP($D165,'Sep 2015'!$D$1:$Z$500,3,FALSE)),"")</f>
        <v/>
      </c>
    </row>
    <row r="166" spans="1:52">
      <c r="A166" s="2" t="s">
        <v>841</v>
      </c>
      <c r="B166" s="2" t="s">
        <v>510</v>
      </c>
      <c r="C166" s="2" t="s">
        <v>48</v>
      </c>
      <c r="D166" s="2" t="s">
        <v>177</v>
      </c>
      <c r="E166" s="2" t="s">
        <v>555</v>
      </c>
      <c r="F166" s="2">
        <v>42390</v>
      </c>
      <c r="G166" s="21" t="s">
        <v>170</v>
      </c>
      <c r="H166" s="11" t="s">
        <v>2055</v>
      </c>
      <c r="I166" s="2" t="s">
        <v>39</v>
      </c>
      <c r="J166" s="2" t="s">
        <v>556</v>
      </c>
      <c r="K166" s="2" t="s">
        <v>30</v>
      </c>
      <c r="L166" s="2" t="s">
        <v>31</v>
      </c>
      <c r="M166" s="2" t="s">
        <v>32</v>
      </c>
      <c r="N166" s="4">
        <v>4841</v>
      </c>
      <c r="O166" s="4">
        <v>5095</v>
      </c>
      <c r="P166" s="4">
        <v>254</v>
      </c>
      <c r="Q166" s="5">
        <v>4.2926000000000002</v>
      </c>
      <c r="R166" s="4">
        <v>0</v>
      </c>
      <c r="S166" s="4">
        <v>0</v>
      </c>
      <c r="T166" s="4">
        <v>0</v>
      </c>
      <c r="U166" s="5">
        <v>0</v>
      </c>
      <c r="V166" s="5">
        <v>0</v>
      </c>
      <c r="W166" s="14">
        <v>4.29</v>
      </c>
      <c r="X166" s="14">
        <v>0</v>
      </c>
      <c r="Y166" s="14">
        <v>4.29</v>
      </c>
      <c r="Z166" s="4">
        <v>24580</v>
      </c>
      <c r="AA166" s="49" t="str">
        <f>IFERROR(IF(VLOOKUP($D166,'Year-To-Date'!$E$1:$E$322,1,FALSE)=D166,"--","Find"),"Find")</f>
        <v>--</v>
      </c>
      <c r="AB166" s="49" t="str">
        <f>IFERROR(IFERROR(VLOOKUP($D166,'Asset Group  All Assets'!$B$1:$C$500,2,FALSE),(VLOOKUP($D166,'Missing-WSU-POs'!$B$1:$D$500,3,FALSE))),"?")</f>
        <v>P0771802</v>
      </c>
      <c r="AC166" s="31" t="str">
        <f t="shared" si="5"/>
        <v>P0771802</v>
      </c>
      <c r="AD166" s="31" t="str">
        <f t="shared" si="6"/>
        <v/>
      </c>
      <c r="AE166" s="29" t="str">
        <f>IFERROR(IF(VLOOKUP($D166,'Org July 2016 '!$D$1:$Z$500,3,FALSE)=G166,"-","Wrong PO"),"new")</f>
        <v>Wrong PO</v>
      </c>
      <c r="AF166" s="32">
        <f>IF(AE166="wrong PO",(VLOOKUP($D166,'Org July 2016 '!$D$1:$Z$500,3,FALSE)),"")</f>
        <v>0</v>
      </c>
      <c r="AG166" s="29" t="str">
        <f>IFERROR(IF(VLOOKUP($D166,'Org June 2016 '!$D$1:$Z$500,3,FALSE)=G166,"-","Wrong PO"),"new")</f>
        <v>Wrong PO</v>
      </c>
      <c r="AH166" s="32">
        <f>IF(AG166="wrong PO",(VLOOKUP($D166,'Org June 2016 '!$D$1:$Z$500,3,FALSE)),"")</f>
        <v>0</v>
      </c>
      <c r="AI166" s="29" t="str">
        <f>IFERROR(IF(VLOOKUP($D166,'May 2016'!D165:Z664,3,FALSE)=G166,"-","Wrong PO"),"new")</f>
        <v>new</v>
      </c>
      <c r="AJ166" s="32" t="str">
        <f>IF(AI166="wrong PO",(VLOOKUP($D166,'May 2016'!D165:Z664,3,FALSE)),"")</f>
        <v/>
      </c>
      <c r="AK166" s="29" t="str">
        <f>IFERROR(IF(VLOOKUP($D166,'Apr 2016'!$D$1:$Z$500,3,FALSE)=G166,"-","Wrong PO"),"new")</f>
        <v>-</v>
      </c>
      <c r="AL166" s="32" t="str">
        <f>IF(AK166="wrong PO",(VLOOKUP($D166,'Apr 2016'!$D$1:$Z$500,3,FALSE)),"")</f>
        <v/>
      </c>
      <c r="AM166" s="32" t="str">
        <f>IFERROR(IF(VLOOKUP($D166,'Mar 2016'!$D$1:$Z$500,3,FALSE)=G166,"-","Wrong PO"),"new")</f>
        <v>-</v>
      </c>
      <c r="AN166" s="32" t="str">
        <f>IF(AK166="wrong PO",(VLOOKUP($D166,'Mar 2016'!$D$1:$Z$500,3,FALSE)),"")</f>
        <v/>
      </c>
      <c r="AO166" s="32" t="str">
        <f>IFERROR(IF(VLOOKUP($D166,'Feb 2016'!$D$1:$Z$500,3,FALSE)=G166,"-","Wrong PO"),"new")</f>
        <v>-</v>
      </c>
      <c r="AP166" s="32" t="str">
        <f>IF(AK166="wrong PO",(VLOOKUP($D166,'Feb 2016'!$D$1:$Z$500,3,FALSE)),"")</f>
        <v/>
      </c>
      <c r="AQ166" s="29" t="str">
        <f>IFERROR(IF(VLOOKUP($D166,'Jan 2016'!$D$1:$Z$500,3,FALSE)=G166,"-","Wrong PO"),"new")</f>
        <v>-</v>
      </c>
      <c r="AR166" s="32" t="str">
        <f>IF(AQ166="wrong PO",(VLOOKUP($D166,'Jan 2016'!$D$1:$Z$500,3,FALSE)),"")</f>
        <v/>
      </c>
      <c r="AS166" s="29" t="str">
        <f>IFERROR(IF(VLOOKUP($D166,'Dec 2015'!$D$1:$Z$500,3,FALSE)=G166,"-","Wrong PO"),"new")</f>
        <v>new</v>
      </c>
      <c r="AT166" s="32" t="str">
        <f>IF(AS166="wrong PO",(VLOOKUP($D166,'Dec 2015'!$D$1:$Z$500,3,FALSE)),"")</f>
        <v/>
      </c>
      <c r="AU166" s="29" t="str">
        <f>IFERROR(IF(VLOOKUP($D166,'Nov 2015'!$D$1:$Z$500,3,FALSE)=G166,"-","Wrong PO"),"new")</f>
        <v>new</v>
      </c>
      <c r="AV166" s="32" t="str">
        <f>IF(AU166="wrong PO",(VLOOKUP($D166,'Nov 2015'!$D$1:$Z$500,3,FALSE)),"")</f>
        <v/>
      </c>
      <c r="AW166" s="29" t="str">
        <f>IFERROR(IF(VLOOKUP($D166,'Oct 2015'!$D$1:$Z$500,3,FALSE)=G166,"-","Wrong PO"),"new")</f>
        <v>new</v>
      </c>
      <c r="AX166" s="32" t="str">
        <f>IF(AW166="wrong PO",(VLOOKUP($D166,'Oct 2015'!$D$1:$Z$500,3,FALSE)),"")</f>
        <v/>
      </c>
      <c r="AY166" s="29" t="str">
        <f>IFERROR(IF(VLOOKUP($D166,'Sep 2015'!$D$1:$Z$500,3,FALSE)=G166,"-","Wrong PO"),"new")</f>
        <v>new</v>
      </c>
      <c r="AZ166" s="32" t="str">
        <f>IF(AY166="wrong PO",(VLOOKUP($D166,'Sep 2015'!$D$1:$Z$500,3,FALSE)),"")</f>
        <v/>
      </c>
    </row>
    <row r="167" spans="1:52">
      <c r="A167" s="2" t="s">
        <v>841</v>
      </c>
      <c r="B167" s="2" t="s">
        <v>510</v>
      </c>
      <c r="C167" s="2" t="s">
        <v>69</v>
      </c>
      <c r="D167" s="2" t="s">
        <v>245</v>
      </c>
      <c r="E167" s="2" t="s">
        <v>547</v>
      </c>
      <c r="F167" s="2">
        <v>42391</v>
      </c>
      <c r="G167" s="21" t="s">
        <v>170</v>
      </c>
      <c r="H167" s="11" t="s">
        <v>2055</v>
      </c>
      <c r="I167" s="2" t="s">
        <v>39</v>
      </c>
      <c r="J167" s="2" t="s">
        <v>548</v>
      </c>
      <c r="K167" s="2" t="s">
        <v>30</v>
      </c>
      <c r="L167" s="2" t="s">
        <v>31</v>
      </c>
      <c r="M167" s="2" t="s">
        <v>32</v>
      </c>
      <c r="N167" s="4">
        <v>10291</v>
      </c>
      <c r="O167" s="4">
        <v>11723</v>
      </c>
      <c r="P167" s="4">
        <v>1432</v>
      </c>
      <c r="Q167" s="5">
        <v>24.200800000000001</v>
      </c>
      <c r="R167" s="4">
        <v>2865</v>
      </c>
      <c r="S167" s="4">
        <v>3090</v>
      </c>
      <c r="T167" s="4">
        <v>225</v>
      </c>
      <c r="U167" s="5">
        <v>13.455</v>
      </c>
      <c r="V167" s="5">
        <v>0</v>
      </c>
      <c r="W167" s="14">
        <v>37.659999999999997</v>
      </c>
      <c r="X167" s="14">
        <v>0</v>
      </c>
      <c r="Y167" s="14">
        <v>37.659999999999997</v>
      </c>
      <c r="Z167" s="4">
        <v>24580</v>
      </c>
      <c r="AA167" s="49" t="str">
        <f>IFERROR(IF(VLOOKUP($D167,'Year-To-Date'!$E$1:$E$322,1,FALSE)=D167,"--","Find"),"Find")</f>
        <v>--</v>
      </c>
      <c r="AB167" s="49" t="str">
        <f>IFERROR(IFERROR(VLOOKUP($D167,'Asset Group  All Assets'!$B$1:$C$500,2,FALSE),(VLOOKUP($D167,'Missing-WSU-POs'!$B$1:$D$500,3,FALSE))),"?")</f>
        <v>P0771802</v>
      </c>
      <c r="AC167" s="31" t="str">
        <f t="shared" si="5"/>
        <v>P0771802</v>
      </c>
      <c r="AD167" s="31" t="str">
        <f t="shared" si="6"/>
        <v/>
      </c>
      <c r="AE167" s="29" t="str">
        <f>IFERROR(IF(VLOOKUP($D167,'Org July 2016 '!$D$1:$Z$500,3,FALSE)=G167,"-","Wrong PO"),"new")</f>
        <v>Wrong PO</v>
      </c>
      <c r="AF167" s="32">
        <f>IF(AE167="wrong PO",(VLOOKUP($D167,'Org July 2016 '!$D$1:$Z$500,3,FALSE)),"")</f>
        <v>0</v>
      </c>
      <c r="AG167" s="29" t="str">
        <f>IFERROR(IF(VLOOKUP($D167,'Org June 2016 '!$D$1:$Z$500,3,FALSE)=G167,"-","Wrong PO"),"new")</f>
        <v>Wrong PO</v>
      </c>
      <c r="AH167" s="32">
        <f>IF(AG167="wrong PO",(VLOOKUP($D167,'Org June 2016 '!$D$1:$Z$500,3,FALSE)),"")</f>
        <v>0</v>
      </c>
      <c r="AI167" s="29" t="str">
        <f>IFERROR(IF(VLOOKUP($D167,'May 2016'!D166:Z665,3,FALSE)=G167,"-","Wrong PO"),"new")</f>
        <v>new</v>
      </c>
      <c r="AJ167" s="32" t="str">
        <f>IF(AI167="wrong PO",(VLOOKUP($D167,'May 2016'!D166:Z665,3,FALSE)),"")</f>
        <v/>
      </c>
      <c r="AK167" s="29" t="str">
        <f>IFERROR(IF(VLOOKUP($D167,'Apr 2016'!$D$1:$Z$500,3,FALSE)=G167,"-","Wrong PO"),"new")</f>
        <v>-</v>
      </c>
      <c r="AL167" s="32" t="str">
        <f>IF(AK167="wrong PO",(VLOOKUP($D167,'Apr 2016'!$D$1:$Z$500,3,FALSE)),"")</f>
        <v/>
      </c>
      <c r="AM167" s="32" t="str">
        <f>IFERROR(IF(VLOOKUP($D167,'Mar 2016'!$D$1:$Z$500,3,FALSE)=G167,"-","Wrong PO"),"new")</f>
        <v>-</v>
      </c>
      <c r="AN167" s="32" t="str">
        <f>IF(AK167="wrong PO",(VLOOKUP($D167,'Mar 2016'!$D$1:$Z$500,3,FALSE)),"")</f>
        <v/>
      </c>
      <c r="AO167" s="32" t="str">
        <f>IFERROR(IF(VLOOKUP($D167,'Feb 2016'!$D$1:$Z$500,3,FALSE)=G167,"-","Wrong PO"),"new")</f>
        <v>-</v>
      </c>
      <c r="AP167" s="32" t="str">
        <f>IF(AK167="wrong PO",(VLOOKUP($D167,'Feb 2016'!$D$1:$Z$500,3,FALSE)),"")</f>
        <v/>
      </c>
      <c r="AQ167" s="29" t="str">
        <f>IFERROR(IF(VLOOKUP($D167,'Jan 2016'!$D$1:$Z$500,3,FALSE)=G167,"-","Wrong PO"),"new")</f>
        <v>-</v>
      </c>
      <c r="AR167" s="32" t="str">
        <f>IF(AQ167="wrong PO",(VLOOKUP($D167,'Jan 2016'!$D$1:$Z$500,3,FALSE)),"")</f>
        <v/>
      </c>
      <c r="AS167" s="29" t="str">
        <f>IFERROR(IF(VLOOKUP($D167,'Dec 2015'!$D$1:$Z$500,3,FALSE)=G167,"-","Wrong PO"),"new")</f>
        <v>new</v>
      </c>
      <c r="AT167" s="32" t="str">
        <f>IF(AS167="wrong PO",(VLOOKUP($D167,'Dec 2015'!$D$1:$Z$500,3,FALSE)),"")</f>
        <v/>
      </c>
      <c r="AU167" s="29" t="str">
        <f>IFERROR(IF(VLOOKUP($D167,'Nov 2015'!$D$1:$Z$500,3,FALSE)=G167,"-","Wrong PO"),"new")</f>
        <v>new</v>
      </c>
      <c r="AV167" s="32" t="str">
        <f>IF(AU167="wrong PO",(VLOOKUP($D167,'Nov 2015'!$D$1:$Z$500,3,FALSE)),"")</f>
        <v/>
      </c>
      <c r="AW167" s="29" t="str">
        <f>IFERROR(IF(VLOOKUP($D167,'Oct 2015'!$D$1:$Z$500,3,FALSE)=G167,"-","Wrong PO"),"new")</f>
        <v>new</v>
      </c>
      <c r="AX167" s="32" t="str">
        <f>IF(AW167="wrong PO",(VLOOKUP($D167,'Oct 2015'!$D$1:$Z$500,3,FALSE)),"")</f>
        <v/>
      </c>
      <c r="AY167" s="29" t="str">
        <f>IFERROR(IF(VLOOKUP($D167,'Sep 2015'!$D$1:$Z$500,3,FALSE)=G167,"-","Wrong PO"),"new")</f>
        <v>new</v>
      </c>
      <c r="AZ167" s="32" t="str">
        <f>IF(AY167="wrong PO",(VLOOKUP($D167,'Sep 2015'!$D$1:$Z$500,3,FALSE)),"")</f>
        <v/>
      </c>
    </row>
    <row r="168" spans="1:52">
      <c r="A168" s="2" t="s">
        <v>841</v>
      </c>
      <c r="B168" s="2" t="s">
        <v>510</v>
      </c>
      <c r="C168" s="2" t="s">
        <v>48</v>
      </c>
      <c r="D168" s="2" t="s">
        <v>171</v>
      </c>
      <c r="E168" s="2" t="s">
        <v>555</v>
      </c>
      <c r="F168" s="2">
        <v>42390</v>
      </c>
      <c r="G168" s="21" t="s">
        <v>170</v>
      </c>
      <c r="H168" s="11" t="s">
        <v>2055</v>
      </c>
      <c r="I168" s="2" t="s">
        <v>39</v>
      </c>
      <c r="J168" s="2" t="s">
        <v>556</v>
      </c>
      <c r="K168" s="2" t="s">
        <v>30</v>
      </c>
      <c r="L168" s="2" t="s">
        <v>31</v>
      </c>
      <c r="M168" s="2" t="s">
        <v>32</v>
      </c>
      <c r="N168" s="4">
        <v>3347</v>
      </c>
      <c r="O168" s="4">
        <v>3766</v>
      </c>
      <c r="P168" s="4">
        <v>419</v>
      </c>
      <c r="Q168" s="5">
        <v>7.0811000000000002</v>
      </c>
      <c r="R168" s="4">
        <v>0</v>
      </c>
      <c r="S168" s="4">
        <v>0</v>
      </c>
      <c r="T168" s="4">
        <v>0</v>
      </c>
      <c r="U168" s="5">
        <v>0</v>
      </c>
      <c r="V168" s="5">
        <v>0</v>
      </c>
      <c r="W168" s="14">
        <v>7.08</v>
      </c>
      <c r="X168" s="14">
        <v>0</v>
      </c>
      <c r="Y168" s="14">
        <v>7.08</v>
      </c>
      <c r="Z168" s="4">
        <v>24580</v>
      </c>
      <c r="AA168" s="49" t="str">
        <f>IFERROR(IF(VLOOKUP($D168,'Year-To-Date'!$E$1:$E$322,1,FALSE)=D168,"--","Find"),"Find")</f>
        <v>--</v>
      </c>
      <c r="AB168" s="49" t="str">
        <f>IFERROR(IFERROR(VLOOKUP($D168,'Asset Group  All Assets'!$B$1:$C$500,2,FALSE),(VLOOKUP($D168,'Missing-WSU-POs'!$B$1:$D$500,3,FALSE))),"?")</f>
        <v>P0771802</v>
      </c>
      <c r="AC168" s="31" t="str">
        <f t="shared" si="5"/>
        <v>P0771802</v>
      </c>
      <c r="AD168" s="31" t="str">
        <f t="shared" si="6"/>
        <v/>
      </c>
      <c r="AE168" s="29" t="str">
        <f>IFERROR(IF(VLOOKUP($D168,'Org July 2016 '!$D$1:$Z$500,3,FALSE)=G168,"-","Wrong PO"),"new")</f>
        <v>Wrong PO</v>
      </c>
      <c r="AF168" s="32">
        <f>IF(AE168="wrong PO",(VLOOKUP($D168,'Org July 2016 '!$D$1:$Z$500,3,FALSE)),"")</f>
        <v>0</v>
      </c>
      <c r="AG168" s="29" t="str">
        <f>IFERROR(IF(VLOOKUP($D168,'Org June 2016 '!$D$1:$Z$500,3,FALSE)=G168,"-","Wrong PO"),"new")</f>
        <v>Wrong PO</v>
      </c>
      <c r="AH168" s="32">
        <f>IF(AG168="wrong PO",(VLOOKUP($D168,'Org June 2016 '!$D$1:$Z$500,3,FALSE)),"")</f>
        <v>0</v>
      </c>
      <c r="AI168" s="29" t="str">
        <f>IFERROR(IF(VLOOKUP($D168,'May 2016'!D167:Z666,3,FALSE)=G168,"-","Wrong PO"),"new")</f>
        <v>new</v>
      </c>
      <c r="AJ168" s="32" t="str">
        <f>IF(AI168="wrong PO",(VLOOKUP($D168,'May 2016'!D167:Z666,3,FALSE)),"")</f>
        <v/>
      </c>
      <c r="AK168" s="29" t="str">
        <f>IFERROR(IF(VLOOKUP($D168,'Apr 2016'!$D$1:$Z$500,3,FALSE)=G168,"-","Wrong PO"),"new")</f>
        <v>-</v>
      </c>
      <c r="AL168" s="32" t="str">
        <f>IF(AK168="wrong PO",(VLOOKUP($D168,'Apr 2016'!$D$1:$Z$500,3,FALSE)),"")</f>
        <v/>
      </c>
      <c r="AM168" s="32" t="str">
        <f>IFERROR(IF(VLOOKUP($D168,'Mar 2016'!$D$1:$Z$500,3,FALSE)=G168,"-","Wrong PO"),"new")</f>
        <v>-</v>
      </c>
      <c r="AN168" s="32" t="str">
        <f>IF(AK168="wrong PO",(VLOOKUP($D168,'Mar 2016'!$D$1:$Z$500,3,FALSE)),"")</f>
        <v/>
      </c>
      <c r="AO168" s="32" t="str">
        <f>IFERROR(IF(VLOOKUP($D168,'Feb 2016'!$D$1:$Z$500,3,FALSE)=G168,"-","Wrong PO"),"new")</f>
        <v>-</v>
      </c>
      <c r="AP168" s="32" t="str">
        <f>IF(AK168="wrong PO",(VLOOKUP($D168,'Feb 2016'!$D$1:$Z$500,3,FALSE)),"")</f>
        <v/>
      </c>
      <c r="AQ168" s="29" t="str">
        <f>IFERROR(IF(VLOOKUP($D168,'Jan 2016'!$D$1:$Z$500,3,FALSE)=G168,"-","Wrong PO"),"new")</f>
        <v>-</v>
      </c>
      <c r="AR168" s="32" t="str">
        <f>IF(AQ168="wrong PO",(VLOOKUP($D168,'Jan 2016'!$D$1:$Z$500,3,FALSE)),"")</f>
        <v/>
      </c>
      <c r="AS168" s="29" t="str">
        <f>IFERROR(IF(VLOOKUP($D168,'Dec 2015'!$D$1:$Z$500,3,FALSE)=G168,"-","Wrong PO"),"new")</f>
        <v>new</v>
      </c>
      <c r="AT168" s="32" t="str">
        <f>IF(AS168="wrong PO",(VLOOKUP($D168,'Dec 2015'!$D$1:$Z$500,3,FALSE)),"")</f>
        <v/>
      </c>
      <c r="AU168" s="29" t="str">
        <f>IFERROR(IF(VLOOKUP($D168,'Nov 2015'!$D$1:$Z$500,3,FALSE)=G168,"-","Wrong PO"),"new")</f>
        <v>new</v>
      </c>
      <c r="AV168" s="32" t="str">
        <f>IF(AU168="wrong PO",(VLOOKUP($D168,'Nov 2015'!$D$1:$Z$500,3,FALSE)),"")</f>
        <v/>
      </c>
      <c r="AW168" s="29" t="str">
        <f>IFERROR(IF(VLOOKUP($D168,'Oct 2015'!$D$1:$Z$500,3,FALSE)=G168,"-","Wrong PO"),"new")</f>
        <v>new</v>
      </c>
      <c r="AX168" s="32" t="str">
        <f>IF(AW168="wrong PO",(VLOOKUP($D168,'Oct 2015'!$D$1:$Z$500,3,FALSE)),"")</f>
        <v/>
      </c>
      <c r="AY168" s="29" t="str">
        <f>IFERROR(IF(VLOOKUP($D168,'Sep 2015'!$D$1:$Z$500,3,FALSE)=G168,"-","Wrong PO"),"new")</f>
        <v>new</v>
      </c>
      <c r="AZ168" s="32" t="str">
        <f>IF(AY168="wrong PO",(VLOOKUP($D168,'Sep 2015'!$D$1:$Z$500,3,FALSE)),"")</f>
        <v/>
      </c>
    </row>
    <row r="169" spans="1:52">
      <c r="A169" s="2" t="s">
        <v>841</v>
      </c>
      <c r="B169" s="2" t="s">
        <v>510</v>
      </c>
      <c r="C169" s="2" t="s">
        <v>48</v>
      </c>
      <c r="D169" s="2" t="s">
        <v>173</v>
      </c>
      <c r="E169" s="2" t="s">
        <v>549</v>
      </c>
      <c r="F169" s="2">
        <v>42405</v>
      </c>
      <c r="G169" s="21" t="s">
        <v>170</v>
      </c>
      <c r="H169" s="11" t="s">
        <v>2055</v>
      </c>
      <c r="I169" s="2" t="s">
        <v>39</v>
      </c>
      <c r="J169" s="2" t="s">
        <v>550</v>
      </c>
      <c r="K169" s="2" t="s">
        <v>30</v>
      </c>
      <c r="L169" s="2" t="s">
        <v>31</v>
      </c>
      <c r="M169" s="2" t="s">
        <v>32</v>
      </c>
      <c r="N169" s="4">
        <v>677</v>
      </c>
      <c r="O169" s="4">
        <v>809</v>
      </c>
      <c r="P169" s="4">
        <v>132</v>
      </c>
      <c r="Q169" s="5">
        <v>2.2307999999999999</v>
      </c>
      <c r="R169" s="4">
        <v>13</v>
      </c>
      <c r="S169" s="4">
        <v>13</v>
      </c>
      <c r="T169" s="4">
        <v>0</v>
      </c>
      <c r="U169" s="5">
        <v>0</v>
      </c>
      <c r="V169" s="5">
        <v>0</v>
      </c>
      <c r="W169" s="14">
        <v>2.23</v>
      </c>
      <c r="X169" s="14">
        <v>0</v>
      </c>
      <c r="Y169" s="14">
        <v>2.23</v>
      </c>
      <c r="Z169" s="4">
        <v>24580</v>
      </c>
      <c r="AA169" s="49" t="str">
        <f>IFERROR(IF(VLOOKUP($D169,'Year-To-Date'!$E$1:$E$322,1,FALSE)=D169,"--","Find"),"Find")</f>
        <v>--</v>
      </c>
      <c r="AB169" s="49" t="str">
        <f>IFERROR(IFERROR(VLOOKUP($D169,'Asset Group  All Assets'!$B$1:$C$500,2,FALSE),(VLOOKUP($D169,'Missing-WSU-POs'!$B$1:$D$500,3,FALSE))),"?")</f>
        <v>P0771802</v>
      </c>
      <c r="AC169" s="31" t="str">
        <f t="shared" si="5"/>
        <v>P0771802</v>
      </c>
      <c r="AD169" s="31" t="str">
        <f t="shared" si="6"/>
        <v/>
      </c>
      <c r="AE169" s="29" t="str">
        <f>IFERROR(IF(VLOOKUP($D169,'Org July 2016 '!$D$1:$Z$500,3,FALSE)=G169,"-","Wrong PO"),"new")</f>
        <v>Wrong PO</v>
      </c>
      <c r="AF169" s="32">
        <f>IF(AE169="wrong PO",(VLOOKUP($D169,'Org July 2016 '!$D$1:$Z$500,3,FALSE)),"")</f>
        <v>0</v>
      </c>
      <c r="AG169" s="29" t="str">
        <f>IFERROR(IF(VLOOKUP($D169,'Org June 2016 '!$D$1:$Z$500,3,FALSE)=G169,"-","Wrong PO"),"new")</f>
        <v>Wrong PO</v>
      </c>
      <c r="AH169" s="32">
        <f>IF(AG169="wrong PO",(VLOOKUP($D169,'Org June 2016 '!$D$1:$Z$500,3,FALSE)),"")</f>
        <v>0</v>
      </c>
      <c r="AI169" s="29" t="str">
        <f>IFERROR(IF(VLOOKUP($D169,'May 2016'!D168:Z667,3,FALSE)=G169,"-","Wrong PO"),"new")</f>
        <v>new</v>
      </c>
      <c r="AJ169" s="32" t="str">
        <f>IF(AI169="wrong PO",(VLOOKUP($D169,'May 2016'!D168:Z667,3,FALSE)),"")</f>
        <v/>
      </c>
      <c r="AK169" s="29" t="str">
        <f>IFERROR(IF(VLOOKUP($D169,'Apr 2016'!$D$1:$Z$500,3,FALSE)=G169,"-","Wrong PO"),"new")</f>
        <v>-</v>
      </c>
      <c r="AL169" s="32" t="str">
        <f>IF(AK169="wrong PO",(VLOOKUP($D169,'Apr 2016'!$D$1:$Z$500,3,FALSE)),"")</f>
        <v/>
      </c>
      <c r="AM169" s="32" t="str">
        <f>IFERROR(IF(VLOOKUP($D169,'Mar 2016'!$D$1:$Z$500,3,FALSE)=G169,"-","Wrong PO"),"new")</f>
        <v>-</v>
      </c>
      <c r="AN169" s="32" t="str">
        <f>IF(AK169="wrong PO",(VLOOKUP($D169,'Mar 2016'!$D$1:$Z$500,3,FALSE)),"")</f>
        <v/>
      </c>
      <c r="AO169" s="32" t="str">
        <f>IFERROR(IF(VLOOKUP($D169,'Feb 2016'!$D$1:$Z$500,3,FALSE)=G169,"-","Wrong PO"),"new")</f>
        <v>-</v>
      </c>
      <c r="AP169" s="32" t="str">
        <f>IF(AK169="wrong PO",(VLOOKUP($D169,'Feb 2016'!$D$1:$Z$500,3,FALSE)),"")</f>
        <v/>
      </c>
      <c r="AQ169" s="29" t="str">
        <f>IFERROR(IF(VLOOKUP($D169,'Jan 2016'!$D$1:$Z$500,3,FALSE)=G169,"-","Wrong PO"),"new")</f>
        <v>new</v>
      </c>
      <c r="AR169" s="32" t="str">
        <f>IF(AQ169="wrong PO",(VLOOKUP($D169,'Jan 2016'!$D$1:$Z$500,3,FALSE)),"")</f>
        <v/>
      </c>
      <c r="AS169" s="29" t="str">
        <f>IFERROR(IF(VLOOKUP($D169,'Dec 2015'!$D$1:$Z$500,3,FALSE)=G169,"-","Wrong PO"),"new")</f>
        <v>new</v>
      </c>
      <c r="AT169" s="32" t="str">
        <f>IF(AS169="wrong PO",(VLOOKUP($D169,'Dec 2015'!$D$1:$Z$500,3,FALSE)),"")</f>
        <v/>
      </c>
      <c r="AU169" s="29" t="str">
        <f>IFERROR(IF(VLOOKUP($D169,'Nov 2015'!$D$1:$Z$500,3,FALSE)=G169,"-","Wrong PO"),"new")</f>
        <v>new</v>
      </c>
      <c r="AV169" s="32" t="str">
        <f>IF(AU169="wrong PO",(VLOOKUP($D169,'Nov 2015'!$D$1:$Z$500,3,FALSE)),"")</f>
        <v/>
      </c>
      <c r="AW169" s="29" t="str">
        <f>IFERROR(IF(VLOOKUP($D169,'Oct 2015'!$D$1:$Z$500,3,FALSE)=G169,"-","Wrong PO"),"new")</f>
        <v>new</v>
      </c>
      <c r="AX169" s="32" t="str">
        <f>IF(AW169="wrong PO",(VLOOKUP($D169,'Oct 2015'!$D$1:$Z$500,3,FALSE)),"")</f>
        <v/>
      </c>
      <c r="AY169" s="29" t="str">
        <f>IFERROR(IF(VLOOKUP($D169,'Sep 2015'!$D$1:$Z$500,3,FALSE)=G169,"-","Wrong PO"),"new")</f>
        <v>new</v>
      </c>
      <c r="AZ169" s="32" t="str">
        <f>IF(AY169="wrong PO",(VLOOKUP($D169,'Sep 2015'!$D$1:$Z$500,3,FALSE)),"")</f>
        <v/>
      </c>
    </row>
    <row r="170" spans="1:52">
      <c r="A170" s="2" t="s">
        <v>841</v>
      </c>
      <c r="B170" s="2" t="s">
        <v>510</v>
      </c>
      <c r="C170" s="2" t="s">
        <v>76</v>
      </c>
      <c r="D170" s="2" t="s">
        <v>341</v>
      </c>
      <c r="E170" s="2" t="s">
        <v>555</v>
      </c>
      <c r="F170" s="2">
        <v>42390</v>
      </c>
      <c r="G170" s="21" t="s">
        <v>170</v>
      </c>
      <c r="H170" s="11" t="s">
        <v>2055</v>
      </c>
      <c r="I170" s="2" t="s">
        <v>39</v>
      </c>
      <c r="J170" s="2" t="s">
        <v>556</v>
      </c>
      <c r="K170" s="2" t="s">
        <v>30</v>
      </c>
      <c r="L170" s="2" t="s">
        <v>31</v>
      </c>
      <c r="M170" s="2" t="s">
        <v>32</v>
      </c>
      <c r="N170" s="4">
        <v>33225</v>
      </c>
      <c r="O170" s="4">
        <v>36585</v>
      </c>
      <c r="P170" s="4">
        <v>3360</v>
      </c>
      <c r="Q170" s="5">
        <v>56.783999999999999</v>
      </c>
      <c r="R170" s="4">
        <v>22843</v>
      </c>
      <c r="S170" s="4">
        <v>23327</v>
      </c>
      <c r="T170" s="4">
        <v>484</v>
      </c>
      <c r="U170" s="5">
        <v>28.943200000000001</v>
      </c>
      <c r="V170" s="5">
        <v>0</v>
      </c>
      <c r="W170" s="14">
        <v>85.72</v>
      </c>
      <c r="X170" s="14">
        <v>0</v>
      </c>
      <c r="Y170" s="14">
        <v>85.72</v>
      </c>
      <c r="Z170" s="4">
        <v>24580</v>
      </c>
      <c r="AA170" s="49" t="str">
        <f>IFERROR(IF(VLOOKUP($D170,'Year-To-Date'!$E$1:$E$322,1,FALSE)=D170,"--","Find"),"Find")</f>
        <v>--</v>
      </c>
      <c r="AB170" s="49" t="str">
        <f>IFERROR(IFERROR(VLOOKUP($D170,'Asset Group  All Assets'!$B$1:$C$500,2,FALSE),(VLOOKUP($D170,'Missing-WSU-POs'!$B$1:$D$500,3,FALSE))),"?")</f>
        <v>P0771802</v>
      </c>
      <c r="AC170" s="31" t="str">
        <f t="shared" si="5"/>
        <v>P0771802</v>
      </c>
      <c r="AD170" s="31" t="str">
        <f t="shared" si="6"/>
        <v/>
      </c>
      <c r="AE170" s="29" t="str">
        <f>IFERROR(IF(VLOOKUP($D170,'Org July 2016 '!$D$1:$Z$500,3,FALSE)=G170,"-","Wrong PO"),"new")</f>
        <v>Wrong PO</v>
      </c>
      <c r="AF170" s="32">
        <f>IF(AE170="wrong PO",(VLOOKUP($D170,'Org July 2016 '!$D$1:$Z$500,3,FALSE)),"")</f>
        <v>0</v>
      </c>
      <c r="AG170" s="29" t="str">
        <f>IFERROR(IF(VLOOKUP($D170,'Org June 2016 '!$D$1:$Z$500,3,FALSE)=G170,"-","Wrong PO"),"new")</f>
        <v>Wrong PO</v>
      </c>
      <c r="AH170" s="32">
        <f>IF(AG170="wrong PO",(VLOOKUP($D170,'Org June 2016 '!$D$1:$Z$500,3,FALSE)),"")</f>
        <v>0</v>
      </c>
      <c r="AI170" s="29" t="str">
        <f>IFERROR(IF(VLOOKUP($D170,'May 2016'!D169:Z668,3,FALSE)=G170,"-","Wrong PO"),"new")</f>
        <v>new</v>
      </c>
      <c r="AJ170" s="32" t="str">
        <f>IF(AI170="wrong PO",(VLOOKUP($D170,'May 2016'!D169:Z668,3,FALSE)),"")</f>
        <v/>
      </c>
      <c r="AK170" s="29" t="str">
        <f>IFERROR(IF(VLOOKUP($D170,'Apr 2016'!$D$1:$Z$500,3,FALSE)=G170,"-","Wrong PO"),"new")</f>
        <v>-</v>
      </c>
      <c r="AL170" s="32" t="str">
        <f>IF(AK170="wrong PO",(VLOOKUP($D170,'Apr 2016'!$D$1:$Z$500,3,FALSE)),"")</f>
        <v/>
      </c>
      <c r="AM170" s="32" t="str">
        <f>IFERROR(IF(VLOOKUP($D170,'Mar 2016'!$D$1:$Z$500,3,FALSE)=G170,"-","Wrong PO"),"new")</f>
        <v>-</v>
      </c>
      <c r="AN170" s="32" t="str">
        <f>IF(AK170="wrong PO",(VLOOKUP($D170,'Mar 2016'!$D$1:$Z$500,3,FALSE)),"")</f>
        <v/>
      </c>
      <c r="AO170" s="32" t="str">
        <f>IFERROR(IF(VLOOKUP($D170,'Feb 2016'!$D$1:$Z$500,3,FALSE)=G170,"-","Wrong PO"),"new")</f>
        <v>-</v>
      </c>
      <c r="AP170" s="32" t="str">
        <f>IF(AK170="wrong PO",(VLOOKUP($D170,'Feb 2016'!$D$1:$Z$500,3,FALSE)),"")</f>
        <v/>
      </c>
      <c r="AQ170" s="29" t="str">
        <f>IFERROR(IF(VLOOKUP($D170,'Jan 2016'!$D$1:$Z$500,3,FALSE)=G170,"-","Wrong PO"),"new")</f>
        <v>-</v>
      </c>
      <c r="AR170" s="32" t="str">
        <f>IF(AQ170="wrong PO",(VLOOKUP($D170,'Jan 2016'!$D$1:$Z$500,3,FALSE)),"")</f>
        <v/>
      </c>
      <c r="AS170" s="29" t="str">
        <f>IFERROR(IF(VLOOKUP($D170,'Dec 2015'!$D$1:$Z$500,3,FALSE)=G170,"-","Wrong PO"),"new")</f>
        <v>new</v>
      </c>
      <c r="AT170" s="32" t="str">
        <f>IF(AS170="wrong PO",(VLOOKUP($D170,'Dec 2015'!$D$1:$Z$500,3,FALSE)),"")</f>
        <v/>
      </c>
      <c r="AU170" s="29" t="str">
        <f>IFERROR(IF(VLOOKUP($D170,'Nov 2015'!$D$1:$Z$500,3,FALSE)=G170,"-","Wrong PO"),"new")</f>
        <v>new</v>
      </c>
      <c r="AV170" s="32" t="str">
        <f>IF(AU170="wrong PO",(VLOOKUP($D170,'Nov 2015'!$D$1:$Z$500,3,FALSE)),"")</f>
        <v/>
      </c>
      <c r="AW170" s="29" t="str">
        <f>IFERROR(IF(VLOOKUP($D170,'Oct 2015'!$D$1:$Z$500,3,FALSE)=G170,"-","Wrong PO"),"new")</f>
        <v>new</v>
      </c>
      <c r="AX170" s="32" t="str">
        <f>IF(AW170="wrong PO",(VLOOKUP($D170,'Oct 2015'!$D$1:$Z$500,3,FALSE)),"")</f>
        <v/>
      </c>
      <c r="AY170" s="29" t="str">
        <f>IFERROR(IF(VLOOKUP($D170,'Sep 2015'!$D$1:$Z$500,3,FALSE)=G170,"-","Wrong PO"),"new")</f>
        <v>new</v>
      </c>
      <c r="AZ170" s="32" t="str">
        <f>IF(AY170="wrong PO",(VLOOKUP($D170,'Sep 2015'!$D$1:$Z$500,3,FALSE)),"")</f>
        <v/>
      </c>
    </row>
    <row r="171" spans="1:52">
      <c r="A171" s="2" t="s">
        <v>841</v>
      </c>
      <c r="B171" s="2" t="s">
        <v>510</v>
      </c>
      <c r="C171" s="2" t="s">
        <v>69</v>
      </c>
      <c r="D171" s="2" t="s">
        <v>252</v>
      </c>
      <c r="E171" s="2" t="s">
        <v>547</v>
      </c>
      <c r="F171" s="2">
        <v>42388</v>
      </c>
      <c r="G171" s="21" t="s">
        <v>170</v>
      </c>
      <c r="H171" s="11" t="s">
        <v>2055</v>
      </c>
      <c r="I171" s="2" t="s">
        <v>39</v>
      </c>
      <c r="J171" s="2" t="s">
        <v>548</v>
      </c>
      <c r="K171" s="2" t="s">
        <v>30</v>
      </c>
      <c r="L171" s="2" t="s">
        <v>31</v>
      </c>
      <c r="M171" s="2" t="s">
        <v>32</v>
      </c>
      <c r="N171" s="4">
        <v>632</v>
      </c>
      <c r="O171" s="4">
        <v>638</v>
      </c>
      <c r="P171" s="4">
        <v>6</v>
      </c>
      <c r="Q171" s="5">
        <v>0.1014</v>
      </c>
      <c r="R171" s="4">
        <v>619</v>
      </c>
      <c r="S171" s="4">
        <v>621</v>
      </c>
      <c r="T171" s="4">
        <v>2</v>
      </c>
      <c r="U171" s="5">
        <v>0.1196</v>
      </c>
      <c r="V171" s="5">
        <v>0</v>
      </c>
      <c r="W171" s="14">
        <v>0.22</v>
      </c>
      <c r="X171" s="14">
        <v>0</v>
      </c>
      <c r="Y171" s="14">
        <v>0.22</v>
      </c>
      <c r="Z171" s="4">
        <v>24580</v>
      </c>
      <c r="AA171" s="49" t="str">
        <f>IFERROR(IF(VLOOKUP($D171,'Year-To-Date'!$E$1:$E$322,1,FALSE)=D171,"--","Find"),"Find")</f>
        <v>--</v>
      </c>
      <c r="AB171" s="49" t="str">
        <f>IFERROR(IFERROR(VLOOKUP($D171,'Asset Group  All Assets'!$B$1:$C$500,2,FALSE),(VLOOKUP($D171,'Missing-WSU-POs'!$B$1:$D$500,3,FALSE))),"?")</f>
        <v>P0771802</v>
      </c>
      <c r="AC171" s="31" t="str">
        <f t="shared" si="5"/>
        <v>P0771802</v>
      </c>
      <c r="AD171" s="31" t="str">
        <f t="shared" si="6"/>
        <v/>
      </c>
      <c r="AE171" s="29" t="str">
        <f>IFERROR(IF(VLOOKUP($D171,'Org July 2016 '!$D$1:$Z$500,3,FALSE)=G171,"-","Wrong PO"),"new")</f>
        <v>Wrong PO</v>
      </c>
      <c r="AF171" s="32">
        <f>IF(AE171="wrong PO",(VLOOKUP($D171,'Org July 2016 '!$D$1:$Z$500,3,FALSE)),"")</f>
        <v>0</v>
      </c>
      <c r="AG171" s="29" t="str">
        <f>IFERROR(IF(VLOOKUP($D171,'Org June 2016 '!$D$1:$Z$500,3,FALSE)=G171,"-","Wrong PO"),"new")</f>
        <v>Wrong PO</v>
      </c>
      <c r="AH171" s="32">
        <f>IF(AG171="wrong PO",(VLOOKUP($D171,'Org June 2016 '!$D$1:$Z$500,3,FALSE)),"")</f>
        <v>0</v>
      </c>
      <c r="AI171" s="29" t="str">
        <f>IFERROR(IF(VLOOKUP($D171,'May 2016'!D170:Z669,3,FALSE)=G171,"-","Wrong PO"),"new")</f>
        <v>new</v>
      </c>
      <c r="AJ171" s="32" t="str">
        <f>IF(AI171="wrong PO",(VLOOKUP($D171,'May 2016'!D170:Z669,3,FALSE)),"")</f>
        <v/>
      </c>
      <c r="AK171" s="29" t="str">
        <f>IFERROR(IF(VLOOKUP($D171,'Apr 2016'!$D$1:$Z$500,3,FALSE)=G171,"-","Wrong PO"),"new")</f>
        <v>-</v>
      </c>
      <c r="AL171" s="32" t="str">
        <f>IF(AK171="wrong PO",(VLOOKUP($D171,'Apr 2016'!$D$1:$Z$500,3,FALSE)),"")</f>
        <v/>
      </c>
      <c r="AM171" s="32" t="str">
        <f>IFERROR(IF(VLOOKUP($D171,'Mar 2016'!$D$1:$Z$500,3,FALSE)=G171,"-","Wrong PO"),"new")</f>
        <v>-</v>
      </c>
      <c r="AN171" s="32" t="str">
        <f>IF(AK171="wrong PO",(VLOOKUP($D171,'Mar 2016'!$D$1:$Z$500,3,FALSE)),"")</f>
        <v/>
      </c>
      <c r="AO171" s="32" t="str">
        <f>IFERROR(IF(VLOOKUP($D171,'Feb 2016'!$D$1:$Z$500,3,FALSE)=G171,"-","Wrong PO"),"new")</f>
        <v>-</v>
      </c>
      <c r="AP171" s="32" t="str">
        <f>IF(AK171="wrong PO",(VLOOKUP($D171,'Feb 2016'!$D$1:$Z$500,3,FALSE)),"")</f>
        <v/>
      </c>
      <c r="AQ171" s="29" t="str">
        <f>IFERROR(IF(VLOOKUP($D171,'Jan 2016'!$D$1:$Z$500,3,FALSE)=G171,"-","Wrong PO"),"new")</f>
        <v>-</v>
      </c>
      <c r="AR171" s="32" t="str">
        <f>IF(AQ171="wrong PO",(VLOOKUP($D171,'Jan 2016'!$D$1:$Z$500,3,FALSE)),"")</f>
        <v/>
      </c>
      <c r="AS171" s="29" t="str">
        <f>IFERROR(IF(VLOOKUP($D171,'Dec 2015'!$D$1:$Z$500,3,FALSE)=G171,"-","Wrong PO"),"new")</f>
        <v>new</v>
      </c>
      <c r="AT171" s="32" t="str">
        <f>IF(AS171="wrong PO",(VLOOKUP($D171,'Dec 2015'!$D$1:$Z$500,3,FALSE)),"")</f>
        <v/>
      </c>
      <c r="AU171" s="29" t="str">
        <f>IFERROR(IF(VLOOKUP($D171,'Nov 2015'!$D$1:$Z$500,3,FALSE)=G171,"-","Wrong PO"),"new")</f>
        <v>new</v>
      </c>
      <c r="AV171" s="32" t="str">
        <f>IF(AU171="wrong PO",(VLOOKUP($D171,'Nov 2015'!$D$1:$Z$500,3,FALSE)),"")</f>
        <v/>
      </c>
      <c r="AW171" s="29" t="str">
        <f>IFERROR(IF(VLOOKUP($D171,'Oct 2015'!$D$1:$Z$500,3,FALSE)=G171,"-","Wrong PO"),"new")</f>
        <v>new</v>
      </c>
      <c r="AX171" s="32" t="str">
        <f>IF(AW171="wrong PO",(VLOOKUP($D171,'Oct 2015'!$D$1:$Z$500,3,FALSE)),"")</f>
        <v/>
      </c>
      <c r="AY171" s="29" t="str">
        <f>IFERROR(IF(VLOOKUP($D171,'Sep 2015'!$D$1:$Z$500,3,FALSE)=G171,"-","Wrong PO"),"new")</f>
        <v>new</v>
      </c>
      <c r="AZ171" s="32" t="str">
        <f>IF(AY171="wrong PO",(VLOOKUP($D171,'Sep 2015'!$D$1:$Z$500,3,FALSE)),"")</f>
        <v/>
      </c>
    </row>
    <row r="172" spans="1:52">
      <c r="A172" s="2" t="s">
        <v>841</v>
      </c>
      <c r="B172" s="2" t="s">
        <v>510</v>
      </c>
      <c r="C172" s="2" t="s">
        <v>56</v>
      </c>
      <c r="D172" s="2" t="s">
        <v>203</v>
      </c>
      <c r="E172" s="2" t="s">
        <v>433</v>
      </c>
      <c r="F172" s="2">
        <v>42158</v>
      </c>
      <c r="G172" s="21" t="s">
        <v>105</v>
      </c>
      <c r="H172" s="11" t="s">
        <v>2054</v>
      </c>
      <c r="I172" s="2" t="s">
        <v>28</v>
      </c>
      <c r="J172" s="2" t="s">
        <v>434</v>
      </c>
      <c r="K172" s="2" t="s">
        <v>30</v>
      </c>
      <c r="L172" s="2" t="s">
        <v>31</v>
      </c>
      <c r="M172" s="2" t="s">
        <v>378</v>
      </c>
      <c r="N172" s="4">
        <v>27442</v>
      </c>
      <c r="O172" s="4">
        <v>28036</v>
      </c>
      <c r="P172" s="4">
        <v>594</v>
      </c>
      <c r="Q172" s="5">
        <v>10.038600000000001</v>
      </c>
      <c r="R172" s="4">
        <v>0</v>
      </c>
      <c r="S172" s="4">
        <v>0</v>
      </c>
      <c r="T172" s="4">
        <v>0</v>
      </c>
      <c r="U172" s="5">
        <v>0</v>
      </c>
      <c r="V172" s="5">
        <v>0</v>
      </c>
      <c r="W172" s="14">
        <v>10.039999999999999</v>
      </c>
      <c r="X172" s="14">
        <v>0</v>
      </c>
      <c r="Y172" s="14">
        <v>10.039999999999999</v>
      </c>
      <c r="Z172" s="4">
        <v>24580</v>
      </c>
      <c r="AA172" s="49" t="str">
        <f>IFERROR(IF(VLOOKUP($D172,'Year-To-Date'!$E$1:$E$322,1,FALSE)=D172,"--","Find"),"Find")</f>
        <v>--</v>
      </c>
      <c r="AB172" s="49" t="str">
        <f>IFERROR(IFERROR(VLOOKUP($D172,'Asset Group  All Assets'!$B$1:$C$500,2,FALSE),(VLOOKUP($D172,'Missing-WSU-POs'!$B$1:$D$500,3,FALSE))),"?")</f>
        <v>P0772275</v>
      </c>
      <c r="AC172" s="31" t="str">
        <f t="shared" si="5"/>
        <v>P0772275</v>
      </c>
      <c r="AD172" s="31" t="str">
        <f t="shared" si="6"/>
        <v/>
      </c>
      <c r="AE172" s="29" t="str">
        <f>IFERROR(IF(VLOOKUP($D172,'Org July 2016 '!$D$1:$Z$500,3,FALSE)=G172,"-","Wrong PO"),"new")</f>
        <v>Wrong PO</v>
      </c>
      <c r="AF172" s="32">
        <f>IF(AE172="wrong PO",(VLOOKUP($D172,'Org July 2016 '!$D$1:$Z$500,3,FALSE)),"")</f>
        <v>0</v>
      </c>
      <c r="AG172" s="29" t="str">
        <f>IFERROR(IF(VLOOKUP($D172,'Org June 2016 '!$D$1:$Z$500,3,FALSE)=G172,"-","Wrong PO"),"new")</f>
        <v>Wrong PO</v>
      </c>
      <c r="AH172" s="32">
        <f>IF(AG172="wrong PO",(VLOOKUP($D172,'Org June 2016 '!$D$1:$Z$500,3,FALSE)),"")</f>
        <v>0</v>
      </c>
      <c r="AI172" s="29" t="str">
        <f>IFERROR(IF(VLOOKUP($D172,'May 2016'!D171:Z670,3,FALSE)=G172,"-","Wrong PO"),"new")</f>
        <v>new</v>
      </c>
      <c r="AJ172" s="32" t="str">
        <f>IF(AI172="wrong PO",(VLOOKUP($D172,'May 2016'!D171:Z670,3,FALSE)),"")</f>
        <v/>
      </c>
      <c r="AK172" s="29" t="str">
        <f>IFERROR(IF(VLOOKUP($D172,'Apr 2016'!$D$1:$Z$500,3,FALSE)=G172,"-","Wrong PO"),"new")</f>
        <v>-</v>
      </c>
      <c r="AL172" s="32" t="str">
        <f>IF(AK172="wrong PO",(VLOOKUP($D172,'Apr 2016'!$D$1:$Z$500,3,FALSE)),"")</f>
        <v/>
      </c>
      <c r="AM172" s="32" t="str">
        <f>IFERROR(IF(VLOOKUP($D172,'Mar 2016'!$D$1:$Z$500,3,FALSE)=G172,"-","Wrong PO"),"new")</f>
        <v>-</v>
      </c>
      <c r="AN172" s="32" t="str">
        <f>IF(AK172="wrong PO",(VLOOKUP($D172,'Mar 2016'!$D$1:$Z$500,3,FALSE)),"")</f>
        <v/>
      </c>
      <c r="AO172" s="32" t="str">
        <f>IFERROR(IF(VLOOKUP($D172,'Feb 2016'!$D$1:$Z$500,3,FALSE)=G172,"-","Wrong PO"),"new")</f>
        <v>-</v>
      </c>
      <c r="AP172" s="32" t="str">
        <f>IF(AK172="wrong PO",(VLOOKUP($D172,'Feb 2016'!$D$1:$Z$500,3,FALSE)),"")</f>
        <v/>
      </c>
      <c r="AQ172" s="29" t="str">
        <f>IFERROR(IF(VLOOKUP($D172,'Jan 2016'!$D$1:$Z$500,3,FALSE)=G172,"-","Wrong PO"),"new")</f>
        <v>-</v>
      </c>
      <c r="AR172" s="32" t="str">
        <f>IF(AQ172="wrong PO",(VLOOKUP($D172,'Jan 2016'!$D$1:$Z$500,3,FALSE)),"")</f>
        <v/>
      </c>
      <c r="AS172" s="29" t="str">
        <f>IFERROR(IF(VLOOKUP($D172,'Dec 2015'!$D$1:$Z$500,3,FALSE)=G172,"-","Wrong PO"),"new")</f>
        <v>-</v>
      </c>
      <c r="AT172" s="32" t="str">
        <f>IF(AS172="wrong PO",(VLOOKUP($D172,'Dec 2015'!$D$1:$Z$500,3,FALSE)),"")</f>
        <v/>
      </c>
      <c r="AU172" s="29" t="str">
        <f>IFERROR(IF(VLOOKUP($D172,'Nov 2015'!$D$1:$Z$500,3,FALSE)=G172,"-","Wrong PO"),"new")</f>
        <v>-</v>
      </c>
      <c r="AV172" s="32" t="str">
        <f>IF(AU172="wrong PO",(VLOOKUP($D172,'Nov 2015'!$D$1:$Z$500,3,FALSE)),"")</f>
        <v/>
      </c>
      <c r="AW172" s="29" t="str">
        <f>IFERROR(IF(VLOOKUP($D172,'Oct 2015'!$D$1:$Z$500,3,FALSE)=G172,"-","Wrong PO"),"new")</f>
        <v>-</v>
      </c>
      <c r="AX172" s="32" t="str">
        <f>IF(AW172="wrong PO",(VLOOKUP($D172,'Oct 2015'!$D$1:$Z$500,3,FALSE)),"")</f>
        <v/>
      </c>
      <c r="AY172" s="29" t="str">
        <f>IFERROR(IF(VLOOKUP($D172,'Sep 2015'!$D$1:$Z$500,3,FALSE)=G172,"-","Wrong PO"),"new")</f>
        <v>new</v>
      </c>
      <c r="AZ172" s="32" t="str">
        <f>IF(AY172="wrong PO",(VLOOKUP($D172,'Sep 2015'!$D$1:$Z$500,3,FALSE)),"")</f>
        <v/>
      </c>
    </row>
    <row r="173" spans="1:52">
      <c r="A173" s="2" t="s">
        <v>841</v>
      </c>
      <c r="B173" s="2" t="s">
        <v>510</v>
      </c>
      <c r="C173" s="2" t="s">
        <v>76</v>
      </c>
      <c r="D173" s="2" t="s">
        <v>310</v>
      </c>
      <c r="E173" s="2" t="s">
        <v>27</v>
      </c>
      <c r="F173" s="2">
        <v>42255</v>
      </c>
      <c r="G173" s="21" t="s">
        <v>105</v>
      </c>
      <c r="H173" s="11" t="s">
        <v>2054</v>
      </c>
      <c r="I173" s="2" t="s">
        <v>39</v>
      </c>
      <c r="J173" s="2" t="s">
        <v>29</v>
      </c>
      <c r="K173" s="2" t="s">
        <v>30</v>
      </c>
      <c r="L173" s="2" t="s">
        <v>31</v>
      </c>
      <c r="M173" s="2" t="s">
        <v>32</v>
      </c>
      <c r="N173" s="4">
        <v>92196</v>
      </c>
      <c r="O173" s="4">
        <v>99488</v>
      </c>
      <c r="P173" s="4">
        <v>7292</v>
      </c>
      <c r="Q173" s="14">
        <v>123.23480000000001</v>
      </c>
      <c r="R173" s="4">
        <v>17666</v>
      </c>
      <c r="S173" s="4">
        <v>19491</v>
      </c>
      <c r="T173" s="4">
        <v>1825</v>
      </c>
      <c r="U173" s="5">
        <v>109.13500000000001</v>
      </c>
      <c r="V173" s="5">
        <v>0</v>
      </c>
      <c r="W173" s="14">
        <v>232.37</v>
      </c>
      <c r="X173" s="14">
        <v>0</v>
      </c>
      <c r="Y173" s="14">
        <v>232.37</v>
      </c>
      <c r="Z173" s="4">
        <v>24580</v>
      </c>
      <c r="AA173" s="49" t="str">
        <f>IFERROR(IF(VLOOKUP($D173,'Year-To-Date'!$E$1:$E$322,1,FALSE)=D173,"--","Find"),"Find")</f>
        <v>--</v>
      </c>
      <c r="AB173" s="49" t="str">
        <f>IFERROR(IFERROR(VLOOKUP($D173,'Asset Group  All Assets'!$B$1:$C$500,2,FALSE),(VLOOKUP($D173,'Missing-WSU-POs'!$B$1:$D$500,3,FALSE))),"?")</f>
        <v>P0772275</v>
      </c>
      <c r="AC173" s="31" t="str">
        <f t="shared" si="5"/>
        <v>P0772275</v>
      </c>
      <c r="AD173" s="31" t="str">
        <f t="shared" si="6"/>
        <v/>
      </c>
      <c r="AE173" s="29" t="str">
        <f>IFERROR(IF(VLOOKUP($D173,'Org July 2016 '!$D$1:$Z$500,3,FALSE)=G173,"-","Wrong PO"),"new")</f>
        <v>Wrong PO</v>
      </c>
      <c r="AF173" s="32">
        <f>IF(AE173="wrong PO",(VLOOKUP($D173,'Org July 2016 '!$D$1:$Z$500,3,FALSE)),"")</f>
        <v>0</v>
      </c>
      <c r="AG173" s="29" t="str">
        <f>IFERROR(IF(VLOOKUP($D173,'Org June 2016 '!$D$1:$Z$500,3,FALSE)=G173,"-","Wrong PO"),"new")</f>
        <v>Wrong PO</v>
      </c>
      <c r="AH173" s="32">
        <f>IF(AG173="wrong PO",(VLOOKUP($D173,'Org June 2016 '!$D$1:$Z$500,3,FALSE)),"")</f>
        <v>0</v>
      </c>
      <c r="AI173" s="29" t="str">
        <f>IFERROR(IF(VLOOKUP($D173,'May 2016'!D172:Z671,3,FALSE)=G173,"-","Wrong PO"),"new")</f>
        <v>new</v>
      </c>
      <c r="AJ173" s="32" t="str">
        <f>IF(AI173="wrong PO",(VLOOKUP($D173,'May 2016'!D172:Z671,3,FALSE)),"")</f>
        <v/>
      </c>
      <c r="AK173" s="29" t="str">
        <f>IFERROR(IF(VLOOKUP($D173,'Apr 2016'!$D$1:$Z$500,3,FALSE)=G173,"-","Wrong PO"),"new")</f>
        <v>-</v>
      </c>
      <c r="AL173" s="32" t="str">
        <f>IF(AK173="wrong PO",(VLOOKUP($D173,'Apr 2016'!$D$1:$Z$500,3,FALSE)),"")</f>
        <v/>
      </c>
      <c r="AM173" s="32" t="str">
        <f>IFERROR(IF(VLOOKUP($D173,'Mar 2016'!$D$1:$Z$500,3,FALSE)=G173,"-","Wrong PO"),"new")</f>
        <v>-</v>
      </c>
      <c r="AN173" s="32" t="str">
        <f>IF(AK173="wrong PO",(VLOOKUP($D173,'Mar 2016'!$D$1:$Z$500,3,FALSE)),"")</f>
        <v/>
      </c>
      <c r="AO173" s="32" t="str">
        <f>IFERROR(IF(VLOOKUP($D173,'Feb 2016'!$D$1:$Z$500,3,FALSE)=G173,"-","Wrong PO"),"new")</f>
        <v>-</v>
      </c>
      <c r="AP173" s="32" t="str">
        <f>IF(AK173="wrong PO",(VLOOKUP($D173,'Feb 2016'!$D$1:$Z$500,3,FALSE)),"")</f>
        <v/>
      </c>
      <c r="AQ173" s="29" t="str">
        <f>IFERROR(IF(VLOOKUP($D173,'Jan 2016'!$D$1:$Z$500,3,FALSE)=G173,"-","Wrong PO"),"new")</f>
        <v>-</v>
      </c>
      <c r="AR173" s="32" t="str">
        <f>IF(AQ173="wrong PO",(VLOOKUP($D173,'Jan 2016'!$D$1:$Z$500,3,FALSE)),"")</f>
        <v/>
      </c>
      <c r="AS173" s="29" t="str">
        <f>IFERROR(IF(VLOOKUP($D173,'Dec 2015'!$D$1:$Z$500,3,FALSE)=G173,"-","Wrong PO"),"new")</f>
        <v>-</v>
      </c>
      <c r="AT173" s="32" t="str">
        <f>IF(AS173="wrong PO",(VLOOKUP($D173,'Dec 2015'!$D$1:$Z$500,3,FALSE)),"")</f>
        <v/>
      </c>
      <c r="AU173" s="29" t="str">
        <f>IFERROR(IF(VLOOKUP($D173,'Nov 2015'!$D$1:$Z$500,3,FALSE)=G173,"-","Wrong PO"),"new")</f>
        <v>-</v>
      </c>
      <c r="AV173" s="32" t="str">
        <f>IF(AU173="wrong PO",(VLOOKUP($D173,'Nov 2015'!$D$1:$Z$500,3,FALSE)),"")</f>
        <v/>
      </c>
      <c r="AW173" s="29" t="str">
        <f>IFERROR(IF(VLOOKUP($D173,'Oct 2015'!$D$1:$Z$500,3,FALSE)=G173,"-","Wrong PO"),"new")</f>
        <v>new</v>
      </c>
      <c r="AX173" s="32" t="str">
        <f>IF(AW173="wrong PO",(VLOOKUP($D173,'Oct 2015'!$D$1:$Z$500,3,FALSE)),"")</f>
        <v/>
      </c>
      <c r="AY173" s="29" t="str">
        <f>IFERROR(IF(VLOOKUP($D173,'Sep 2015'!$D$1:$Z$500,3,FALSE)=G173,"-","Wrong PO"),"new")</f>
        <v>new</v>
      </c>
      <c r="AZ173" s="32" t="str">
        <f>IF(AY173="wrong PO",(VLOOKUP($D173,'Sep 2015'!$D$1:$Z$500,3,FALSE)),"")</f>
        <v/>
      </c>
    </row>
    <row r="174" spans="1:52">
      <c r="A174" s="2" t="s">
        <v>841</v>
      </c>
      <c r="B174" s="2" t="s">
        <v>510</v>
      </c>
      <c r="C174" s="2" t="s">
        <v>76</v>
      </c>
      <c r="D174" s="2" t="s">
        <v>311</v>
      </c>
      <c r="E174" s="2" t="s">
        <v>427</v>
      </c>
      <c r="F174" s="2">
        <v>42257</v>
      </c>
      <c r="G174" s="21" t="s">
        <v>105</v>
      </c>
      <c r="H174" s="11" t="s">
        <v>2054</v>
      </c>
      <c r="I174" s="2" t="s">
        <v>39</v>
      </c>
      <c r="J174" s="2" t="s">
        <v>429</v>
      </c>
      <c r="K174" s="2" t="s">
        <v>30</v>
      </c>
      <c r="L174" s="2" t="s">
        <v>31</v>
      </c>
      <c r="M174" s="2" t="s">
        <v>32</v>
      </c>
      <c r="N174" s="4">
        <v>79858</v>
      </c>
      <c r="O174" s="4">
        <v>85948</v>
      </c>
      <c r="P174" s="4">
        <v>6090</v>
      </c>
      <c r="Q174" s="5">
        <v>102.92100000000001</v>
      </c>
      <c r="R174" s="4">
        <v>15908</v>
      </c>
      <c r="S174" s="4">
        <v>19564</v>
      </c>
      <c r="T174" s="4">
        <v>3656</v>
      </c>
      <c r="U174" s="5">
        <v>218.62880000000001</v>
      </c>
      <c r="V174" s="5">
        <v>0</v>
      </c>
      <c r="W174" s="14">
        <v>321.55</v>
      </c>
      <c r="X174" s="14">
        <v>0</v>
      </c>
      <c r="Y174" s="14">
        <v>321.55</v>
      </c>
      <c r="Z174" s="4">
        <v>24580</v>
      </c>
      <c r="AA174" s="49" t="str">
        <f>IFERROR(IF(VLOOKUP($D174,'Year-To-Date'!$E$1:$E$322,1,FALSE)=D174,"--","Find"),"Find")</f>
        <v>--</v>
      </c>
      <c r="AB174" s="49" t="str">
        <f>IFERROR(IFERROR(VLOOKUP($D174,'Asset Group  All Assets'!$B$1:$C$500,2,FALSE),(VLOOKUP($D174,'Missing-WSU-POs'!$B$1:$D$500,3,FALSE))),"?")</f>
        <v>P0772275</v>
      </c>
      <c r="AC174" s="31" t="str">
        <f t="shared" si="5"/>
        <v>P0772275</v>
      </c>
      <c r="AD174" s="31" t="str">
        <f t="shared" si="6"/>
        <v/>
      </c>
      <c r="AE174" s="29" t="str">
        <f>IFERROR(IF(VLOOKUP($D174,'Org July 2016 '!$D$1:$Z$500,3,FALSE)=G174,"-","Wrong PO"),"new")</f>
        <v>Wrong PO</v>
      </c>
      <c r="AF174" s="32">
        <f>IF(AE174="wrong PO",(VLOOKUP($D174,'Org July 2016 '!$D$1:$Z$500,3,FALSE)),"")</f>
        <v>0</v>
      </c>
      <c r="AG174" s="29" t="str">
        <f>IFERROR(IF(VLOOKUP($D174,'Org June 2016 '!$D$1:$Z$500,3,FALSE)=G174,"-","Wrong PO"),"new")</f>
        <v>Wrong PO</v>
      </c>
      <c r="AH174" s="32">
        <f>IF(AG174="wrong PO",(VLOOKUP($D174,'Org June 2016 '!$D$1:$Z$500,3,FALSE)),"")</f>
        <v>0</v>
      </c>
      <c r="AI174" s="29" t="str">
        <f>IFERROR(IF(VLOOKUP($D174,'May 2016'!D173:Z672,3,FALSE)=G174,"-","Wrong PO"),"new")</f>
        <v>new</v>
      </c>
      <c r="AJ174" s="32" t="str">
        <f>IF(AI174="wrong PO",(VLOOKUP($D174,'May 2016'!D173:Z672,3,FALSE)),"")</f>
        <v/>
      </c>
      <c r="AK174" s="29" t="str">
        <f>IFERROR(IF(VLOOKUP($D174,'Apr 2016'!$D$1:$Z$500,3,FALSE)=G174,"-","Wrong PO"),"new")</f>
        <v>-</v>
      </c>
      <c r="AL174" s="32" t="str">
        <f>IF(AK174="wrong PO",(VLOOKUP($D174,'Apr 2016'!$D$1:$Z$500,3,FALSE)),"")</f>
        <v/>
      </c>
      <c r="AM174" s="32" t="str">
        <f>IFERROR(IF(VLOOKUP($D174,'Mar 2016'!$D$1:$Z$500,3,FALSE)=G174,"-","Wrong PO"),"new")</f>
        <v>-</v>
      </c>
      <c r="AN174" s="32" t="str">
        <f>IF(AK174="wrong PO",(VLOOKUP($D174,'Mar 2016'!$D$1:$Z$500,3,FALSE)),"")</f>
        <v/>
      </c>
      <c r="AO174" s="32" t="str">
        <f>IFERROR(IF(VLOOKUP($D174,'Feb 2016'!$D$1:$Z$500,3,FALSE)=G174,"-","Wrong PO"),"new")</f>
        <v>-</v>
      </c>
      <c r="AP174" s="32" t="str">
        <f>IF(AK174="wrong PO",(VLOOKUP($D174,'Feb 2016'!$D$1:$Z$500,3,FALSE)),"")</f>
        <v/>
      </c>
      <c r="AQ174" s="29" t="str">
        <f>IFERROR(IF(VLOOKUP($D174,'Jan 2016'!$D$1:$Z$500,3,FALSE)=G174,"-","Wrong PO"),"new")</f>
        <v>-</v>
      </c>
      <c r="AR174" s="32" t="str">
        <f>IF(AQ174="wrong PO",(VLOOKUP($D174,'Jan 2016'!$D$1:$Z$500,3,FALSE)),"")</f>
        <v/>
      </c>
      <c r="AS174" s="29" t="str">
        <f>IFERROR(IF(VLOOKUP($D174,'Dec 2015'!$D$1:$Z$500,3,FALSE)=G174,"-","Wrong PO"),"new")</f>
        <v>-</v>
      </c>
      <c r="AT174" s="32" t="str">
        <f>IF(AS174="wrong PO",(VLOOKUP($D174,'Dec 2015'!$D$1:$Z$500,3,FALSE)),"")</f>
        <v/>
      </c>
      <c r="AU174" s="29" t="str">
        <f>IFERROR(IF(VLOOKUP($D174,'Nov 2015'!$D$1:$Z$500,3,FALSE)=G174,"-","Wrong PO"),"new")</f>
        <v>-</v>
      </c>
      <c r="AV174" s="32" t="str">
        <f>IF(AU174="wrong PO",(VLOOKUP($D174,'Nov 2015'!$D$1:$Z$500,3,FALSE)),"")</f>
        <v/>
      </c>
      <c r="AW174" s="29" t="str">
        <f>IFERROR(IF(VLOOKUP($D174,'Oct 2015'!$D$1:$Z$500,3,FALSE)=G174,"-","Wrong PO"),"new")</f>
        <v>-</v>
      </c>
      <c r="AX174" s="32" t="str">
        <f>IF(AW174="wrong PO",(VLOOKUP($D174,'Oct 2015'!$D$1:$Z$500,3,FALSE)),"")</f>
        <v/>
      </c>
      <c r="AY174" s="29" t="str">
        <f>IFERROR(IF(VLOOKUP($D174,'Sep 2015'!$D$1:$Z$500,3,FALSE)=G174,"-","Wrong PO"),"new")</f>
        <v>new</v>
      </c>
      <c r="AZ174" s="32" t="str">
        <f>IF(AY174="wrong PO",(VLOOKUP($D174,'Sep 2015'!$D$1:$Z$500,3,FALSE)),"")</f>
        <v/>
      </c>
    </row>
    <row r="175" spans="1:52">
      <c r="A175" s="2" t="s">
        <v>841</v>
      </c>
      <c r="B175" s="2" t="s">
        <v>510</v>
      </c>
      <c r="C175" s="2" t="s">
        <v>76</v>
      </c>
      <c r="D175" s="2" t="s">
        <v>309</v>
      </c>
      <c r="E175" s="2" t="s">
        <v>482</v>
      </c>
      <c r="F175" s="2">
        <v>42256</v>
      </c>
      <c r="G175" s="21" t="s">
        <v>105</v>
      </c>
      <c r="H175" s="11" t="s">
        <v>2054</v>
      </c>
      <c r="I175" s="2" t="s">
        <v>39</v>
      </c>
      <c r="J175" s="2" t="s">
        <v>434</v>
      </c>
      <c r="K175" s="2" t="s">
        <v>30</v>
      </c>
      <c r="L175" s="2" t="s">
        <v>31</v>
      </c>
      <c r="M175" s="2" t="s">
        <v>41</v>
      </c>
      <c r="N175" s="4">
        <v>131771</v>
      </c>
      <c r="O175" s="4">
        <v>138209</v>
      </c>
      <c r="P175" s="4">
        <v>6438</v>
      </c>
      <c r="Q175" s="5">
        <v>108.8022</v>
      </c>
      <c r="R175" s="4">
        <v>28513</v>
      </c>
      <c r="S175" s="4">
        <v>30807</v>
      </c>
      <c r="T175" s="4">
        <v>2294</v>
      </c>
      <c r="U175" s="5">
        <v>137.18119999999999</v>
      </c>
      <c r="V175" s="5">
        <v>0</v>
      </c>
      <c r="W175" s="14">
        <v>245.98</v>
      </c>
      <c r="X175" s="14">
        <v>0</v>
      </c>
      <c r="Y175" s="14">
        <v>245.98</v>
      </c>
      <c r="Z175" s="4">
        <v>24580</v>
      </c>
      <c r="AA175" s="49" t="str">
        <f>IFERROR(IF(VLOOKUP($D175,'Year-To-Date'!$E$1:$E$322,1,FALSE)=D175,"--","Find"),"Find")</f>
        <v>--</v>
      </c>
      <c r="AB175" s="49" t="str">
        <f>IFERROR(IFERROR(VLOOKUP($D175,'Asset Group  All Assets'!$B$1:$C$500,2,FALSE),(VLOOKUP($D175,'Missing-WSU-POs'!$B$1:$D$500,3,FALSE))),"?")</f>
        <v>P0772275</v>
      </c>
      <c r="AC175" s="31" t="str">
        <f t="shared" si="5"/>
        <v>P0772275</v>
      </c>
      <c r="AD175" s="31" t="str">
        <f t="shared" si="6"/>
        <v/>
      </c>
      <c r="AE175" s="29" t="str">
        <f>IFERROR(IF(VLOOKUP($D175,'Org July 2016 '!$D$1:$Z$500,3,FALSE)=G175,"-","Wrong PO"),"new")</f>
        <v>Wrong PO</v>
      </c>
      <c r="AF175" s="32">
        <f>IF(AE175="wrong PO",(VLOOKUP($D175,'Org July 2016 '!$D$1:$Z$500,3,FALSE)),"")</f>
        <v>0</v>
      </c>
      <c r="AG175" s="29" t="str">
        <f>IFERROR(IF(VLOOKUP($D175,'Org June 2016 '!$D$1:$Z$500,3,FALSE)=G175,"-","Wrong PO"),"new")</f>
        <v>Wrong PO</v>
      </c>
      <c r="AH175" s="32">
        <f>IF(AG175="wrong PO",(VLOOKUP($D175,'Org June 2016 '!$D$1:$Z$500,3,FALSE)),"")</f>
        <v>0</v>
      </c>
      <c r="AI175" s="29" t="str">
        <f>IFERROR(IF(VLOOKUP($D175,'May 2016'!D174:Z673,3,FALSE)=G175,"-","Wrong PO"),"new")</f>
        <v>new</v>
      </c>
      <c r="AJ175" s="32" t="str">
        <f>IF(AI175="wrong PO",(VLOOKUP($D175,'May 2016'!D174:Z673,3,FALSE)),"")</f>
        <v/>
      </c>
      <c r="AK175" s="29" t="str">
        <f>IFERROR(IF(VLOOKUP($D175,'Apr 2016'!$D$1:$Z$500,3,FALSE)=G175,"-","Wrong PO"),"new")</f>
        <v>-</v>
      </c>
      <c r="AL175" s="32" t="str">
        <f>IF(AK175="wrong PO",(VLOOKUP($D175,'Apr 2016'!$D$1:$Z$500,3,FALSE)),"")</f>
        <v/>
      </c>
      <c r="AM175" s="32" t="str">
        <f>IFERROR(IF(VLOOKUP($D175,'Mar 2016'!$D$1:$Z$500,3,FALSE)=G175,"-","Wrong PO"),"new")</f>
        <v>-</v>
      </c>
      <c r="AN175" s="32" t="str">
        <f>IF(AK175="wrong PO",(VLOOKUP($D175,'Mar 2016'!$D$1:$Z$500,3,FALSE)),"")</f>
        <v/>
      </c>
      <c r="AO175" s="32" t="str">
        <f>IFERROR(IF(VLOOKUP($D175,'Feb 2016'!$D$1:$Z$500,3,FALSE)=G175,"-","Wrong PO"),"new")</f>
        <v>-</v>
      </c>
      <c r="AP175" s="32" t="str">
        <f>IF(AK175="wrong PO",(VLOOKUP($D175,'Feb 2016'!$D$1:$Z$500,3,FALSE)),"")</f>
        <v/>
      </c>
      <c r="AQ175" s="29" t="str">
        <f>IFERROR(IF(VLOOKUP($D175,'Jan 2016'!$D$1:$Z$500,3,FALSE)=G175,"-","Wrong PO"),"new")</f>
        <v>-</v>
      </c>
      <c r="AR175" s="32" t="str">
        <f>IF(AQ175="wrong PO",(VLOOKUP($D175,'Jan 2016'!$D$1:$Z$500,3,FALSE)),"")</f>
        <v/>
      </c>
      <c r="AS175" s="29" t="str">
        <f>IFERROR(IF(VLOOKUP($D175,'Dec 2015'!$D$1:$Z$500,3,FALSE)=G175,"-","Wrong PO"),"new")</f>
        <v>-</v>
      </c>
      <c r="AT175" s="32" t="str">
        <f>IF(AS175="wrong PO",(VLOOKUP($D175,'Dec 2015'!$D$1:$Z$500,3,FALSE)),"")</f>
        <v/>
      </c>
      <c r="AU175" s="29" t="str">
        <f>IFERROR(IF(VLOOKUP($D175,'Nov 2015'!$D$1:$Z$500,3,FALSE)=G175,"-","Wrong PO"),"new")</f>
        <v>-</v>
      </c>
      <c r="AV175" s="32" t="str">
        <f>IF(AU175="wrong PO",(VLOOKUP($D175,'Nov 2015'!$D$1:$Z$500,3,FALSE)),"")</f>
        <v/>
      </c>
      <c r="AW175" s="29" t="str">
        <f>IFERROR(IF(VLOOKUP($D175,'Oct 2015'!$D$1:$Z$500,3,FALSE)=G175,"-","Wrong PO"),"new")</f>
        <v>new</v>
      </c>
      <c r="AX175" s="32" t="str">
        <f>IF(AW175="wrong PO",(VLOOKUP($D175,'Oct 2015'!$D$1:$Z$500,3,FALSE)),"")</f>
        <v/>
      </c>
      <c r="AY175" s="29" t="str">
        <f>IFERROR(IF(VLOOKUP($D175,'Sep 2015'!$D$1:$Z$500,3,FALSE)=G175,"-","Wrong PO"),"new")</f>
        <v>new</v>
      </c>
      <c r="AZ175" s="32" t="str">
        <f>IF(AY175="wrong PO",(VLOOKUP($D175,'Sep 2015'!$D$1:$Z$500,3,FALSE)),"")</f>
        <v/>
      </c>
    </row>
    <row r="176" spans="1:52">
      <c r="A176" s="2" t="s">
        <v>841</v>
      </c>
      <c r="B176" s="2" t="s">
        <v>510</v>
      </c>
      <c r="C176" s="2" t="s">
        <v>76</v>
      </c>
      <c r="D176" s="2" t="s">
        <v>312</v>
      </c>
      <c r="E176" s="2" t="s">
        <v>427</v>
      </c>
      <c r="F176" s="2">
        <v>42257</v>
      </c>
      <c r="G176" s="21" t="s">
        <v>105</v>
      </c>
      <c r="H176" s="11" t="s">
        <v>2054</v>
      </c>
      <c r="I176" s="2" t="s">
        <v>39</v>
      </c>
      <c r="J176" s="2" t="s">
        <v>429</v>
      </c>
      <c r="K176" s="2" t="s">
        <v>30</v>
      </c>
      <c r="L176" s="2" t="s">
        <v>31</v>
      </c>
      <c r="M176" s="2" t="s">
        <v>32</v>
      </c>
      <c r="N176" s="4">
        <v>214008</v>
      </c>
      <c r="O176" s="4">
        <v>230337</v>
      </c>
      <c r="P176" s="4">
        <v>16329</v>
      </c>
      <c r="Q176" s="5">
        <v>275.96010000000001</v>
      </c>
      <c r="R176" s="4">
        <v>44280</v>
      </c>
      <c r="S176" s="4">
        <v>50912</v>
      </c>
      <c r="T176" s="4">
        <v>6632</v>
      </c>
      <c r="U176" s="5">
        <v>396.59359999999998</v>
      </c>
      <c r="V176" s="5">
        <v>0</v>
      </c>
      <c r="W176" s="14">
        <v>672.55</v>
      </c>
      <c r="X176" s="14">
        <v>0</v>
      </c>
      <c r="Y176" s="14">
        <v>672.55</v>
      </c>
      <c r="Z176" s="4">
        <v>24580</v>
      </c>
      <c r="AA176" s="49" t="str">
        <f>IFERROR(IF(VLOOKUP($D176,'Year-To-Date'!$E$1:$E$322,1,FALSE)=D176,"--","Find"),"Find")</f>
        <v>--</v>
      </c>
      <c r="AB176" s="49" t="str">
        <f>IFERROR(IFERROR(VLOOKUP($D176,'Asset Group  All Assets'!$B$1:$C$500,2,FALSE),(VLOOKUP($D176,'Missing-WSU-POs'!$B$1:$D$500,3,FALSE))),"?")</f>
        <v>P0772275</v>
      </c>
      <c r="AC176" s="31" t="str">
        <f t="shared" si="5"/>
        <v>P0772275</v>
      </c>
      <c r="AD176" s="31" t="str">
        <f t="shared" si="6"/>
        <v/>
      </c>
      <c r="AE176" s="29" t="str">
        <f>IFERROR(IF(VLOOKUP($D176,'Org July 2016 '!$D$1:$Z$500,3,FALSE)=G176,"-","Wrong PO"),"new")</f>
        <v>Wrong PO</v>
      </c>
      <c r="AF176" s="32">
        <f>IF(AE176="wrong PO",(VLOOKUP($D176,'Org July 2016 '!$D$1:$Z$500,3,FALSE)),"")</f>
        <v>0</v>
      </c>
      <c r="AG176" s="29" t="str">
        <f>IFERROR(IF(VLOOKUP($D176,'Org June 2016 '!$D$1:$Z$500,3,FALSE)=G176,"-","Wrong PO"),"new")</f>
        <v>Wrong PO</v>
      </c>
      <c r="AH176" s="32">
        <f>IF(AG176="wrong PO",(VLOOKUP($D176,'Org June 2016 '!$D$1:$Z$500,3,FALSE)),"")</f>
        <v>0</v>
      </c>
      <c r="AI176" s="29" t="str">
        <f>IFERROR(IF(VLOOKUP($D176,'May 2016'!D175:Z674,3,FALSE)=G176,"-","Wrong PO"),"new")</f>
        <v>new</v>
      </c>
      <c r="AJ176" s="32" t="str">
        <f>IF(AI176="wrong PO",(VLOOKUP($D176,'May 2016'!D175:Z674,3,FALSE)),"")</f>
        <v/>
      </c>
      <c r="AK176" s="29" t="str">
        <f>IFERROR(IF(VLOOKUP($D176,'Apr 2016'!$D$1:$Z$500,3,FALSE)=G176,"-","Wrong PO"),"new")</f>
        <v>-</v>
      </c>
      <c r="AL176" s="32" t="str">
        <f>IF(AK176="wrong PO",(VLOOKUP($D176,'Apr 2016'!$D$1:$Z$500,3,FALSE)),"")</f>
        <v/>
      </c>
      <c r="AM176" s="32" t="str">
        <f>IFERROR(IF(VLOOKUP($D176,'Mar 2016'!$D$1:$Z$500,3,FALSE)=G176,"-","Wrong PO"),"new")</f>
        <v>-</v>
      </c>
      <c r="AN176" s="32" t="str">
        <f>IF(AK176="wrong PO",(VLOOKUP($D176,'Mar 2016'!$D$1:$Z$500,3,FALSE)),"")</f>
        <v/>
      </c>
      <c r="AO176" s="32" t="str">
        <f>IFERROR(IF(VLOOKUP($D176,'Feb 2016'!$D$1:$Z$500,3,FALSE)=G176,"-","Wrong PO"),"new")</f>
        <v>-</v>
      </c>
      <c r="AP176" s="32" t="str">
        <f>IF(AK176="wrong PO",(VLOOKUP($D176,'Feb 2016'!$D$1:$Z$500,3,FALSE)),"")</f>
        <v/>
      </c>
      <c r="AQ176" s="29" t="str">
        <f>IFERROR(IF(VLOOKUP($D176,'Jan 2016'!$D$1:$Z$500,3,FALSE)=G176,"-","Wrong PO"),"new")</f>
        <v>-</v>
      </c>
      <c r="AR176" s="32" t="str">
        <f>IF(AQ176="wrong PO",(VLOOKUP($D176,'Jan 2016'!$D$1:$Z$500,3,FALSE)),"")</f>
        <v/>
      </c>
      <c r="AS176" s="29" t="str">
        <f>IFERROR(IF(VLOOKUP($D176,'Dec 2015'!$D$1:$Z$500,3,FALSE)=G176,"-","Wrong PO"),"new")</f>
        <v>-</v>
      </c>
      <c r="AT176" s="32" t="str">
        <f>IF(AS176="wrong PO",(VLOOKUP($D176,'Dec 2015'!$D$1:$Z$500,3,FALSE)),"")</f>
        <v/>
      </c>
      <c r="AU176" s="29" t="str">
        <f>IFERROR(IF(VLOOKUP($D176,'Nov 2015'!$D$1:$Z$500,3,FALSE)=G176,"-","Wrong PO"),"new")</f>
        <v>-</v>
      </c>
      <c r="AV176" s="32" t="str">
        <f>IF(AU176="wrong PO",(VLOOKUP($D176,'Nov 2015'!$D$1:$Z$500,3,FALSE)),"")</f>
        <v/>
      </c>
      <c r="AW176" s="29" t="str">
        <f>IFERROR(IF(VLOOKUP($D176,'Oct 2015'!$D$1:$Z$500,3,FALSE)=G176,"-","Wrong PO"),"new")</f>
        <v>-</v>
      </c>
      <c r="AX176" s="32" t="str">
        <f>IF(AW176="wrong PO",(VLOOKUP($D176,'Oct 2015'!$D$1:$Z$500,3,FALSE)),"")</f>
        <v/>
      </c>
      <c r="AY176" s="29" t="str">
        <f>IFERROR(IF(VLOOKUP($D176,'Sep 2015'!$D$1:$Z$500,3,FALSE)=G176,"-","Wrong PO"),"new")</f>
        <v>new</v>
      </c>
      <c r="AZ176" s="32" t="str">
        <f>IF(AY176="wrong PO",(VLOOKUP($D176,'Sep 2015'!$D$1:$Z$500,3,FALSE)),"")</f>
        <v/>
      </c>
    </row>
    <row r="177" spans="1:52">
      <c r="A177" s="2" t="s">
        <v>841</v>
      </c>
      <c r="B177" s="2" t="s">
        <v>510</v>
      </c>
      <c r="C177" s="2" t="s">
        <v>56</v>
      </c>
      <c r="D177" s="2" t="s">
        <v>212</v>
      </c>
      <c r="E177" s="2" t="s">
        <v>27</v>
      </c>
      <c r="F177" s="2">
        <v>42255</v>
      </c>
      <c r="G177" s="21" t="s">
        <v>105</v>
      </c>
      <c r="H177" s="11" t="s">
        <v>2054</v>
      </c>
      <c r="I177" s="2" t="s">
        <v>39</v>
      </c>
      <c r="J177" s="2" t="s">
        <v>29</v>
      </c>
      <c r="K177" s="2" t="s">
        <v>30</v>
      </c>
      <c r="L177" s="2" t="s">
        <v>31</v>
      </c>
      <c r="M177" s="2" t="s">
        <v>32</v>
      </c>
      <c r="N177" s="4">
        <v>25003</v>
      </c>
      <c r="O177" s="4">
        <v>25584</v>
      </c>
      <c r="P177" s="4">
        <v>581</v>
      </c>
      <c r="Q177" s="5">
        <v>9.8188999999999993</v>
      </c>
      <c r="R177" s="4">
        <v>0</v>
      </c>
      <c r="S177" s="4">
        <v>0</v>
      </c>
      <c r="T177" s="4">
        <v>0</v>
      </c>
      <c r="U177" s="5">
        <v>0</v>
      </c>
      <c r="V177" s="5">
        <v>0</v>
      </c>
      <c r="W177" s="14">
        <v>9.82</v>
      </c>
      <c r="X177" s="14">
        <v>0</v>
      </c>
      <c r="Y177" s="14">
        <v>9.82</v>
      </c>
      <c r="Z177" s="4">
        <v>24580</v>
      </c>
      <c r="AA177" s="49" t="str">
        <f>IFERROR(IF(VLOOKUP($D177,'Year-To-Date'!$E$1:$E$322,1,FALSE)=D177,"--","Find"),"Find")</f>
        <v>--</v>
      </c>
      <c r="AB177" s="49" t="str">
        <f>IFERROR(IFERROR(VLOOKUP($D177,'Asset Group  All Assets'!$B$1:$C$500,2,FALSE),(VLOOKUP($D177,'Missing-WSU-POs'!$B$1:$D$500,3,FALSE))),"?")</f>
        <v>P0772275</v>
      </c>
      <c r="AC177" s="31" t="str">
        <f t="shared" si="5"/>
        <v>P0772275</v>
      </c>
      <c r="AD177" s="31" t="str">
        <f t="shared" si="6"/>
        <v/>
      </c>
      <c r="AE177" s="29" t="str">
        <f>IFERROR(IF(VLOOKUP($D177,'Org July 2016 '!$D$1:$Z$500,3,FALSE)=G177,"-","Wrong PO"),"new")</f>
        <v>Wrong PO</v>
      </c>
      <c r="AF177" s="32">
        <f>IF(AE177="wrong PO",(VLOOKUP($D177,'Org July 2016 '!$D$1:$Z$500,3,FALSE)),"")</f>
        <v>0</v>
      </c>
      <c r="AG177" s="29" t="str">
        <f>IFERROR(IF(VLOOKUP($D177,'Org June 2016 '!$D$1:$Z$500,3,FALSE)=G177,"-","Wrong PO"),"new")</f>
        <v>Wrong PO</v>
      </c>
      <c r="AH177" s="32">
        <f>IF(AG177="wrong PO",(VLOOKUP($D177,'Org June 2016 '!$D$1:$Z$500,3,FALSE)),"")</f>
        <v>0</v>
      </c>
      <c r="AI177" s="29" t="str">
        <f>IFERROR(IF(VLOOKUP($D177,'May 2016'!D176:Z675,3,FALSE)=G177,"-","Wrong PO"),"new")</f>
        <v>new</v>
      </c>
      <c r="AJ177" s="32" t="str">
        <f>IF(AI177="wrong PO",(VLOOKUP($D177,'May 2016'!D176:Z675,3,FALSE)),"")</f>
        <v/>
      </c>
      <c r="AK177" s="29" t="str">
        <f>IFERROR(IF(VLOOKUP($D177,'Apr 2016'!$D$1:$Z$500,3,FALSE)=G177,"-","Wrong PO"),"new")</f>
        <v>-</v>
      </c>
      <c r="AL177" s="32" t="str">
        <f>IF(AK177="wrong PO",(VLOOKUP($D177,'Apr 2016'!$D$1:$Z$500,3,FALSE)),"")</f>
        <v/>
      </c>
      <c r="AM177" s="32" t="str">
        <f>IFERROR(IF(VLOOKUP($D177,'Mar 2016'!$D$1:$Z$500,3,FALSE)=G177,"-","Wrong PO"),"new")</f>
        <v>-</v>
      </c>
      <c r="AN177" s="32" t="str">
        <f>IF(AK177="wrong PO",(VLOOKUP($D177,'Mar 2016'!$D$1:$Z$500,3,FALSE)),"")</f>
        <v/>
      </c>
      <c r="AO177" s="32" t="str">
        <f>IFERROR(IF(VLOOKUP($D177,'Feb 2016'!$D$1:$Z$500,3,FALSE)=G177,"-","Wrong PO"),"new")</f>
        <v>-</v>
      </c>
      <c r="AP177" s="32" t="str">
        <f>IF(AK177="wrong PO",(VLOOKUP($D177,'Feb 2016'!$D$1:$Z$500,3,FALSE)),"")</f>
        <v/>
      </c>
      <c r="AQ177" s="29" t="str">
        <f>IFERROR(IF(VLOOKUP($D177,'Jan 2016'!$D$1:$Z$500,3,FALSE)=G177,"-","Wrong PO"),"new")</f>
        <v>-</v>
      </c>
      <c r="AR177" s="32" t="str">
        <f>IF(AQ177="wrong PO",(VLOOKUP($D177,'Jan 2016'!$D$1:$Z$500,3,FALSE)),"")</f>
        <v/>
      </c>
      <c r="AS177" s="29" t="str">
        <f>IFERROR(IF(VLOOKUP($D177,'Dec 2015'!$D$1:$Z$500,3,FALSE)=G177,"-","Wrong PO"),"new")</f>
        <v>-</v>
      </c>
      <c r="AT177" s="32" t="str">
        <f>IF(AS177="wrong PO",(VLOOKUP($D177,'Dec 2015'!$D$1:$Z$500,3,FALSE)),"")</f>
        <v/>
      </c>
      <c r="AU177" s="29" t="str">
        <f>IFERROR(IF(VLOOKUP($D177,'Nov 2015'!$D$1:$Z$500,3,FALSE)=G177,"-","Wrong PO"),"new")</f>
        <v>-</v>
      </c>
      <c r="AV177" s="32" t="str">
        <f>IF(AU177="wrong PO",(VLOOKUP($D177,'Nov 2015'!$D$1:$Z$500,3,FALSE)),"")</f>
        <v/>
      </c>
      <c r="AW177" s="29" t="str">
        <f>IFERROR(IF(VLOOKUP($D177,'Oct 2015'!$D$1:$Z$500,3,FALSE)=G177,"-","Wrong PO"),"new")</f>
        <v>-</v>
      </c>
      <c r="AX177" s="32" t="str">
        <f>IF(AW177="wrong PO",(VLOOKUP($D177,'Oct 2015'!$D$1:$Z$500,3,FALSE)),"")</f>
        <v/>
      </c>
      <c r="AY177" s="29" t="str">
        <f>IFERROR(IF(VLOOKUP($D177,'Sep 2015'!$D$1:$Z$500,3,FALSE)=G177,"-","Wrong PO"),"new")</f>
        <v>new</v>
      </c>
      <c r="AZ177" s="32" t="str">
        <f>IF(AY177="wrong PO",(VLOOKUP($D177,'Sep 2015'!$D$1:$Z$500,3,FALSE)),"")</f>
        <v/>
      </c>
    </row>
    <row r="178" spans="1:52">
      <c r="A178" s="2" t="s">
        <v>841</v>
      </c>
      <c r="B178" s="2" t="s">
        <v>510</v>
      </c>
      <c r="C178" s="2" t="s">
        <v>76</v>
      </c>
      <c r="D178" s="2" t="s">
        <v>313</v>
      </c>
      <c r="E178" s="2" t="s">
        <v>427</v>
      </c>
      <c r="F178" s="2">
        <v>42257</v>
      </c>
      <c r="G178" s="21" t="s">
        <v>105</v>
      </c>
      <c r="H178" s="11" t="s">
        <v>2054</v>
      </c>
      <c r="I178" s="2" t="s">
        <v>39</v>
      </c>
      <c r="J178" s="2" t="s">
        <v>429</v>
      </c>
      <c r="K178" s="2" t="s">
        <v>30</v>
      </c>
      <c r="L178" s="2" t="s">
        <v>31</v>
      </c>
      <c r="M178" s="2" t="s">
        <v>32</v>
      </c>
      <c r="N178" s="4">
        <v>116334</v>
      </c>
      <c r="O178" s="4">
        <v>123314</v>
      </c>
      <c r="P178" s="4">
        <v>6980</v>
      </c>
      <c r="Q178" s="5">
        <v>117.962</v>
      </c>
      <c r="R178" s="4">
        <v>21591</v>
      </c>
      <c r="S178" s="4">
        <v>24716</v>
      </c>
      <c r="T178" s="4">
        <v>3125</v>
      </c>
      <c r="U178" s="5">
        <v>186.875</v>
      </c>
      <c r="V178" s="5">
        <v>0</v>
      </c>
      <c r="W178" s="14">
        <v>304.83999999999997</v>
      </c>
      <c r="X178" s="14">
        <v>0</v>
      </c>
      <c r="Y178" s="14">
        <v>304.83999999999997</v>
      </c>
      <c r="Z178" s="4">
        <v>24580</v>
      </c>
      <c r="AA178" s="49" t="str">
        <f>IFERROR(IF(VLOOKUP($D178,'Year-To-Date'!$E$1:$E$322,1,FALSE)=D178,"--","Find"),"Find")</f>
        <v>--</v>
      </c>
      <c r="AB178" s="49" t="str">
        <f>IFERROR(IFERROR(VLOOKUP($D178,'Asset Group  All Assets'!$B$1:$C$500,2,FALSE),(VLOOKUP($D178,'Missing-WSU-POs'!$B$1:$D$500,3,FALSE))),"?")</f>
        <v>P0772275</v>
      </c>
      <c r="AC178" s="31" t="str">
        <f t="shared" si="5"/>
        <v>P0772275</v>
      </c>
      <c r="AD178" s="31" t="str">
        <f t="shared" si="6"/>
        <v/>
      </c>
      <c r="AE178" s="29" t="str">
        <f>IFERROR(IF(VLOOKUP($D178,'Org July 2016 '!$D$1:$Z$500,3,FALSE)=G178,"-","Wrong PO"),"new")</f>
        <v>Wrong PO</v>
      </c>
      <c r="AF178" s="32">
        <f>IF(AE178="wrong PO",(VLOOKUP($D178,'Org July 2016 '!$D$1:$Z$500,3,FALSE)),"")</f>
        <v>0</v>
      </c>
      <c r="AG178" s="29" t="str">
        <f>IFERROR(IF(VLOOKUP($D178,'Org June 2016 '!$D$1:$Z$500,3,FALSE)=G178,"-","Wrong PO"),"new")</f>
        <v>Wrong PO</v>
      </c>
      <c r="AH178" s="32">
        <f>IF(AG178="wrong PO",(VLOOKUP($D178,'Org June 2016 '!$D$1:$Z$500,3,FALSE)),"")</f>
        <v>0</v>
      </c>
      <c r="AI178" s="29" t="str">
        <f>IFERROR(IF(VLOOKUP($D178,'May 2016'!D177:Z676,3,FALSE)=G178,"-","Wrong PO"),"new")</f>
        <v>new</v>
      </c>
      <c r="AJ178" s="32" t="str">
        <f>IF(AI178="wrong PO",(VLOOKUP($D178,'May 2016'!D177:Z676,3,FALSE)),"")</f>
        <v/>
      </c>
      <c r="AK178" s="29" t="str">
        <f>IFERROR(IF(VLOOKUP($D178,'Apr 2016'!$D$1:$Z$500,3,FALSE)=G178,"-","Wrong PO"),"new")</f>
        <v>-</v>
      </c>
      <c r="AL178" s="32" t="str">
        <f>IF(AK178="wrong PO",(VLOOKUP($D178,'Apr 2016'!$D$1:$Z$500,3,FALSE)),"")</f>
        <v/>
      </c>
      <c r="AM178" s="32" t="str">
        <f>IFERROR(IF(VLOOKUP($D178,'Mar 2016'!$D$1:$Z$500,3,FALSE)=G178,"-","Wrong PO"),"new")</f>
        <v>-</v>
      </c>
      <c r="AN178" s="32" t="str">
        <f>IF(AK178="wrong PO",(VLOOKUP($D178,'Mar 2016'!$D$1:$Z$500,3,FALSE)),"")</f>
        <v/>
      </c>
      <c r="AO178" s="32" t="str">
        <f>IFERROR(IF(VLOOKUP($D178,'Feb 2016'!$D$1:$Z$500,3,FALSE)=G178,"-","Wrong PO"),"new")</f>
        <v>-</v>
      </c>
      <c r="AP178" s="32" t="str">
        <f>IF(AK178="wrong PO",(VLOOKUP($D178,'Feb 2016'!$D$1:$Z$500,3,FALSE)),"")</f>
        <v/>
      </c>
      <c r="AQ178" s="29" t="str">
        <f>IFERROR(IF(VLOOKUP($D178,'Jan 2016'!$D$1:$Z$500,3,FALSE)=G178,"-","Wrong PO"),"new")</f>
        <v>-</v>
      </c>
      <c r="AR178" s="32" t="str">
        <f>IF(AQ178="wrong PO",(VLOOKUP($D178,'Jan 2016'!$D$1:$Z$500,3,FALSE)),"")</f>
        <v/>
      </c>
      <c r="AS178" s="29" t="str">
        <f>IFERROR(IF(VLOOKUP($D178,'Dec 2015'!$D$1:$Z$500,3,FALSE)=G178,"-","Wrong PO"),"new")</f>
        <v>-</v>
      </c>
      <c r="AT178" s="32" t="str">
        <f>IF(AS178="wrong PO",(VLOOKUP($D178,'Dec 2015'!$D$1:$Z$500,3,FALSE)),"")</f>
        <v/>
      </c>
      <c r="AU178" s="29" t="str">
        <f>IFERROR(IF(VLOOKUP($D178,'Nov 2015'!$D$1:$Z$500,3,FALSE)=G178,"-","Wrong PO"),"new")</f>
        <v>-</v>
      </c>
      <c r="AV178" s="32" t="str">
        <f>IF(AU178="wrong PO",(VLOOKUP($D178,'Nov 2015'!$D$1:$Z$500,3,FALSE)),"")</f>
        <v/>
      </c>
      <c r="AW178" s="29" t="str">
        <f>IFERROR(IF(VLOOKUP($D178,'Oct 2015'!$D$1:$Z$500,3,FALSE)=G178,"-","Wrong PO"),"new")</f>
        <v>-</v>
      </c>
      <c r="AX178" s="32" t="str">
        <f>IF(AW178="wrong PO",(VLOOKUP($D178,'Oct 2015'!$D$1:$Z$500,3,FALSE)),"")</f>
        <v/>
      </c>
      <c r="AY178" s="29" t="str">
        <f>IFERROR(IF(VLOOKUP($D178,'Sep 2015'!$D$1:$Z$500,3,FALSE)=G178,"-","Wrong PO"),"new")</f>
        <v>new</v>
      </c>
      <c r="AZ178" s="32" t="str">
        <f>IF(AY178="wrong PO",(VLOOKUP($D178,'Sep 2015'!$D$1:$Z$500,3,FALSE)),"")</f>
        <v/>
      </c>
    </row>
    <row r="179" spans="1:52">
      <c r="A179" s="2" t="s">
        <v>841</v>
      </c>
      <c r="B179" s="2" t="s">
        <v>510</v>
      </c>
      <c r="C179" s="2" t="s">
        <v>69</v>
      </c>
      <c r="D179" s="2" t="s">
        <v>261</v>
      </c>
      <c r="E179" s="2" t="s">
        <v>439</v>
      </c>
      <c r="F179" s="2">
        <v>42256</v>
      </c>
      <c r="G179" s="21" t="s">
        <v>105</v>
      </c>
      <c r="H179" s="11" t="s">
        <v>2054</v>
      </c>
      <c r="I179" s="2" t="s">
        <v>39</v>
      </c>
      <c r="J179" s="2" t="s">
        <v>440</v>
      </c>
      <c r="K179" s="2" t="s">
        <v>30</v>
      </c>
      <c r="L179" s="2" t="s">
        <v>31</v>
      </c>
      <c r="M179" s="2" t="s">
        <v>41</v>
      </c>
      <c r="N179" s="4">
        <v>3056</v>
      </c>
      <c r="O179" s="4">
        <v>3639</v>
      </c>
      <c r="P179" s="4">
        <v>583</v>
      </c>
      <c r="Q179" s="5">
        <v>9.8527000000000005</v>
      </c>
      <c r="R179" s="4">
        <v>1185</v>
      </c>
      <c r="S179" s="4">
        <v>1886</v>
      </c>
      <c r="T179" s="4">
        <v>701</v>
      </c>
      <c r="U179" s="5">
        <v>41.919800000000002</v>
      </c>
      <c r="V179" s="5">
        <v>0</v>
      </c>
      <c r="W179" s="14">
        <v>51.77</v>
      </c>
      <c r="X179" s="14">
        <v>0</v>
      </c>
      <c r="Y179" s="14">
        <v>51.77</v>
      </c>
      <c r="Z179" s="4">
        <v>24580</v>
      </c>
      <c r="AA179" s="49" t="str">
        <f>IFERROR(IF(VLOOKUP($D179,'Year-To-Date'!$E$1:$E$322,1,FALSE)=D179,"--","Find"),"Find")</f>
        <v>--</v>
      </c>
      <c r="AB179" s="49" t="str">
        <f>IFERROR(IFERROR(VLOOKUP($D179,'Asset Group  All Assets'!$B$1:$C$500,2,FALSE),(VLOOKUP($D179,'Missing-WSU-POs'!$B$1:$D$500,3,FALSE))),"?")</f>
        <v>P0772275</v>
      </c>
      <c r="AC179" s="31" t="str">
        <f t="shared" si="5"/>
        <v>P0772275</v>
      </c>
      <c r="AD179" s="31" t="str">
        <f t="shared" si="6"/>
        <v/>
      </c>
      <c r="AE179" s="29" t="str">
        <f>IFERROR(IF(VLOOKUP($D179,'Org July 2016 '!$D$1:$Z$500,3,FALSE)=G179,"-","Wrong PO"),"new")</f>
        <v>Wrong PO</v>
      </c>
      <c r="AF179" s="32">
        <f>IF(AE179="wrong PO",(VLOOKUP($D179,'Org July 2016 '!$D$1:$Z$500,3,FALSE)),"")</f>
        <v>0</v>
      </c>
      <c r="AG179" s="29" t="str">
        <f>IFERROR(IF(VLOOKUP($D179,'Org June 2016 '!$D$1:$Z$500,3,FALSE)=G179,"-","Wrong PO"),"new")</f>
        <v>Wrong PO</v>
      </c>
      <c r="AH179" s="32">
        <f>IF(AG179="wrong PO",(VLOOKUP($D179,'Org June 2016 '!$D$1:$Z$500,3,FALSE)),"")</f>
        <v>0</v>
      </c>
      <c r="AI179" s="29" t="str">
        <f>IFERROR(IF(VLOOKUP($D179,'May 2016'!D178:Z677,3,FALSE)=G179,"-","Wrong PO"),"new")</f>
        <v>new</v>
      </c>
      <c r="AJ179" s="32" t="str">
        <f>IF(AI179="wrong PO",(VLOOKUP($D179,'May 2016'!D178:Z677,3,FALSE)),"")</f>
        <v/>
      </c>
      <c r="AK179" s="29" t="str">
        <f>IFERROR(IF(VLOOKUP($D179,'Apr 2016'!$D$1:$Z$500,3,FALSE)=G179,"-","Wrong PO"),"new")</f>
        <v>-</v>
      </c>
      <c r="AL179" s="32" t="str">
        <f>IF(AK179="wrong PO",(VLOOKUP($D179,'Apr 2016'!$D$1:$Z$500,3,FALSE)),"")</f>
        <v/>
      </c>
      <c r="AM179" s="32" t="str">
        <f>IFERROR(IF(VLOOKUP($D179,'Mar 2016'!$D$1:$Z$500,3,FALSE)=G179,"-","Wrong PO"),"new")</f>
        <v>-</v>
      </c>
      <c r="AN179" s="32" t="str">
        <f>IF(AK179="wrong PO",(VLOOKUP($D179,'Mar 2016'!$D$1:$Z$500,3,FALSE)),"")</f>
        <v/>
      </c>
      <c r="AO179" s="32" t="str">
        <f>IFERROR(IF(VLOOKUP($D179,'Feb 2016'!$D$1:$Z$500,3,FALSE)=G179,"-","Wrong PO"),"new")</f>
        <v>-</v>
      </c>
      <c r="AP179" s="32" t="str">
        <f>IF(AK179="wrong PO",(VLOOKUP($D179,'Feb 2016'!$D$1:$Z$500,3,FALSE)),"")</f>
        <v/>
      </c>
      <c r="AQ179" s="29" t="str">
        <f>IFERROR(IF(VLOOKUP($D179,'Jan 2016'!$D$1:$Z$500,3,FALSE)=G179,"-","Wrong PO"),"new")</f>
        <v>-</v>
      </c>
      <c r="AR179" s="32" t="str">
        <f>IF(AQ179="wrong PO",(VLOOKUP($D179,'Jan 2016'!$D$1:$Z$500,3,FALSE)),"")</f>
        <v/>
      </c>
      <c r="AS179" s="29" t="str">
        <f>IFERROR(IF(VLOOKUP($D179,'Dec 2015'!$D$1:$Z$500,3,FALSE)=G179,"-","Wrong PO"),"new")</f>
        <v>-</v>
      </c>
      <c r="AT179" s="32" t="str">
        <f>IF(AS179="wrong PO",(VLOOKUP($D179,'Dec 2015'!$D$1:$Z$500,3,FALSE)),"")</f>
        <v/>
      </c>
      <c r="AU179" s="29" t="str">
        <f>IFERROR(IF(VLOOKUP($D179,'Nov 2015'!$D$1:$Z$500,3,FALSE)=G179,"-","Wrong PO"),"new")</f>
        <v>-</v>
      </c>
      <c r="AV179" s="32" t="str">
        <f>IF(AU179="wrong PO",(VLOOKUP($D179,'Nov 2015'!$D$1:$Z$500,3,FALSE)),"")</f>
        <v/>
      </c>
      <c r="AW179" s="29" t="str">
        <f>IFERROR(IF(VLOOKUP($D179,'Oct 2015'!$D$1:$Z$500,3,FALSE)=G179,"-","Wrong PO"),"new")</f>
        <v>-</v>
      </c>
      <c r="AX179" s="32" t="str">
        <f>IF(AW179="wrong PO",(VLOOKUP($D179,'Oct 2015'!$D$1:$Z$500,3,FALSE)),"")</f>
        <v/>
      </c>
      <c r="AY179" s="29" t="str">
        <f>IFERROR(IF(VLOOKUP($D179,'Sep 2015'!$D$1:$Z$500,3,FALSE)=G179,"-","Wrong PO"),"new")</f>
        <v>new</v>
      </c>
      <c r="AZ179" s="32" t="str">
        <f>IF(AY179="wrong PO",(VLOOKUP($D179,'Sep 2015'!$D$1:$Z$500,3,FALSE)),"")</f>
        <v/>
      </c>
    </row>
    <row r="180" spans="1:52">
      <c r="A180" s="2" t="s">
        <v>841</v>
      </c>
      <c r="B180" s="2" t="s">
        <v>510</v>
      </c>
      <c r="C180" s="2" t="s">
        <v>503</v>
      </c>
      <c r="D180" s="2" t="s">
        <v>808</v>
      </c>
      <c r="E180" s="2" t="s">
        <v>427</v>
      </c>
      <c r="F180" s="2">
        <v>42257</v>
      </c>
      <c r="G180" s="21" t="s">
        <v>105</v>
      </c>
      <c r="H180" s="11" t="s">
        <v>2054</v>
      </c>
      <c r="I180" s="2" t="s">
        <v>437</v>
      </c>
      <c r="J180" s="2" t="s">
        <v>429</v>
      </c>
      <c r="K180" s="2" t="s">
        <v>30</v>
      </c>
      <c r="L180" s="2" t="s">
        <v>31</v>
      </c>
      <c r="M180" s="2" t="s">
        <v>382</v>
      </c>
      <c r="N180" s="4">
        <v>358</v>
      </c>
      <c r="O180" s="4">
        <v>454</v>
      </c>
      <c r="P180" s="4">
        <v>96</v>
      </c>
      <c r="Q180" s="5">
        <v>8.9280000000000008</v>
      </c>
      <c r="R180" s="4">
        <v>0</v>
      </c>
      <c r="S180" s="4">
        <v>0</v>
      </c>
      <c r="T180" s="4">
        <v>0</v>
      </c>
      <c r="U180" s="5">
        <v>0</v>
      </c>
      <c r="V180" s="5">
        <v>0</v>
      </c>
      <c r="W180" s="14">
        <v>8.93</v>
      </c>
      <c r="X180" s="14">
        <v>0</v>
      </c>
      <c r="Y180" s="14">
        <v>8.93</v>
      </c>
      <c r="Z180" s="4">
        <v>24580</v>
      </c>
      <c r="AA180" s="49" t="str">
        <f>IFERROR(IF(VLOOKUP($D180,'Year-To-Date'!$E$1:$E$322,1,FALSE)=D180,"--","Find"),"Find")</f>
        <v>--</v>
      </c>
      <c r="AB180" s="49" t="str">
        <f>IFERROR(IFERROR(VLOOKUP($D180,'Asset Group  All Assets'!$B$1:$C$500,2,FALSE),(VLOOKUP($D180,'Missing-WSU-POs'!$B$1:$D$500,3,FALSE))),"?")</f>
        <v>P0772275</v>
      </c>
      <c r="AC180" s="31" t="str">
        <f t="shared" si="5"/>
        <v>P0772275</v>
      </c>
      <c r="AD180" s="31" t="str">
        <f t="shared" si="6"/>
        <v/>
      </c>
      <c r="AE180" s="29" t="str">
        <f>IFERROR(IF(VLOOKUP($D180,'Org July 2016 '!$D$1:$Z$500,3,FALSE)=G180,"-","Wrong PO"),"new")</f>
        <v>new</v>
      </c>
      <c r="AF180" s="32" t="str">
        <f>IF(AE180="wrong PO",(VLOOKUP($D180,'Org July 2016 '!$D$1:$Z$500,3,FALSE)),"")</f>
        <v/>
      </c>
      <c r="AG180" s="29" t="str">
        <f>IFERROR(IF(VLOOKUP($D180,'Org June 2016 '!$D$1:$Z$500,3,FALSE)=G180,"-","Wrong PO"),"new")</f>
        <v>new</v>
      </c>
      <c r="AH180" s="32" t="str">
        <f>IF(AG180="wrong PO",(VLOOKUP($D180,'Org June 2016 '!$D$1:$Z$500,3,FALSE)),"")</f>
        <v/>
      </c>
      <c r="AI180" s="29" t="str">
        <f>IFERROR(IF(VLOOKUP($D180,'May 2016'!D179:Z678,3,FALSE)=G180,"-","Wrong PO"),"new")</f>
        <v>new</v>
      </c>
      <c r="AJ180" s="32" t="str">
        <f>IF(AI180="wrong PO",(VLOOKUP($D180,'May 2016'!D179:Z678,3,FALSE)),"")</f>
        <v/>
      </c>
      <c r="AK180" s="29" t="str">
        <f>IFERROR(IF(VLOOKUP($D180,'Apr 2016'!$D$1:$Z$500,3,FALSE)=G180,"-","Wrong PO"),"new")</f>
        <v>new</v>
      </c>
      <c r="AL180" s="32" t="str">
        <f>IF(AK180="wrong PO",(VLOOKUP($D180,'Apr 2016'!$D$1:$Z$500,3,FALSE)),"")</f>
        <v/>
      </c>
      <c r="AM180" s="32" t="str">
        <f>IFERROR(IF(VLOOKUP($D180,'Mar 2016'!$D$1:$Z$500,3,FALSE)=G180,"-","Wrong PO"),"new")</f>
        <v>new</v>
      </c>
      <c r="AN180" s="32" t="str">
        <f>IF(AK180="wrong PO",(VLOOKUP($D180,'Mar 2016'!$D$1:$Z$500,3,FALSE)),"")</f>
        <v/>
      </c>
      <c r="AO180" s="32" t="str">
        <f>IFERROR(IF(VLOOKUP($D180,'Feb 2016'!$D$1:$Z$500,3,FALSE)=G180,"-","Wrong PO"),"new")</f>
        <v>new</v>
      </c>
      <c r="AP180" s="32" t="str">
        <f>IF(AK180="wrong PO",(VLOOKUP($D180,'Feb 2016'!$D$1:$Z$500,3,FALSE)),"")</f>
        <v/>
      </c>
      <c r="AQ180" s="29" t="str">
        <f>IFERROR(IF(VLOOKUP($D180,'Jan 2016'!$D$1:$Z$500,3,FALSE)=G180,"-","Wrong PO"),"new")</f>
        <v>new</v>
      </c>
      <c r="AR180" s="32" t="str">
        <f>IF(AQ180="wrong PO",(VLOOKUP($D180,'Jan 2016'!$D$1:$Z$500,3,FALSE)),"")</f>
        <v/>
      </c>
      <c r="AS180" s="29" t="str">
        <f>IFERROR(IF(VLOOKUP($D180,'Dec 2015'!$D$1:$Z$500,3,FALSE)=G180,"-","Wrong PO"),"new")</f>
        <v>new</v>
      </c>
      <c r="AT180" s="32" t="str">
        <f>IF(AS180="wrong PO",(VLOOKUP($D180,'Dec 2015'!$D$1:$Z$500,3,FALSE)),"")</f>
        <v/>
      </c>
      <c r="AU180" s="29" t="str">
        <f>IFERROR(IF(VLOOKUP($D180,'Nov 2015'!$D$1:$Z$500,3,FALSE)=G180,"-","Wrong PO"),"new")</f>
        <v>new</v>
      </c>
      <c r="AV180" s="32" t="str">
        <f>IF(AU180="wrong PO",(VLOOKUP($D180,'Nov 2015'!$D$1:$Z$500,3,FALSE)),"")</f>
        <v/>
      </c>
      <c r="AW180" s="29" t="str">
        <f>IFERROR(IF(VLOOKUP($D180,'Oct 2015'!$D$1:$Z$500,3,FALSE)=G180,"-","Wrong PO"),"new")</f>
        <v>new</v>
      </c>
      <c r="AX180" s="32" t="str">
        <f>IF(AW180="wrong PO",(VLOOKUP($D180,'Oct 2015'!$D$1:$Z$500,3,FALSE)),"")</f>
        <v/>
      </c>
      <c r="AY180" s="29" t="str">
        <f>IFERROR(IF(VLOOKUP($D180,'Sep 2015'!$D$1:$Z$500,3,FALSE)=G180,"-","Wrong PO"),"new")</f>
        <v>new</v>
      </c>
      <c r="AZ180" s="32" t="str">
        <f>IF(AY180="wrong PO",(VLOOKUP($D180,'Sep 2015'!$D$1:$Z$500,3,FALSE)),"")</f>
        <v/>
      </c>
    </row>
    <row r="181" spans="1:52">
      <c r="A181" s="2" t="s">
        <v>841</v>
      </c>
      <c r="B181" s="2" t="s">
        <v>510</v>
      </c>
      <c r="C181" s="2" t="s">
        <v>25</v>
      </c>
      <c r="D181" s="2" t="s">
        <v>119</v>
      </c>
      <c r="E181" s="2" t="s">
        <v>436</v>
      </c>
      <c r="F181" s="2">
        <v>42256</v>
      </c>
      <c r="G181" s="21" t="s">
        <v>105</v>
      </c>
      <c r="H181" s="11" t="s">
        <v>2054</v>
      </c>
      <c r="I181" s="2" t="s">
        <v>39</v>
      </c>
      <c r="J181" s="2" t="s">
        <v>438</v>
      </c>
      <c r="K181" s="2" t="s">
        <v>30</v>
      </c>
      <c r="L181" s="2" t="s">
        <v>31</v>
      </c>
      <c r="M181" s="2" t="s">
        <v>41</v>
      </c>
      <c r="N181" s="4">
        <v>19814</v>
      </c>
      <c r="O181" s="4">
        <v>21970</v>
      </c>
      <c r="P181" s="4">
        <v>2156</v>
      </c>
      <c r="Q181" s="5">
        <v>36.436399999999999</v>
      </c>
      <c r="R181" s="4">
        <v>0</v>
      </c>
      <c r="S181" s="4">
        <v>0</v>
      </c>
      <c r="T181" s="4">
        <v>0</v>
      </c>
      <c r="U181" s="5">
        <v>0</v>
      </c>
      <c r="V181" s="5">
        <v>0</v>
      </c>
      <c r="W181" s="14">
        <v>36.44</v>
      </c>
      <c r="X181" s="14">
        <v>0</v>
      </c>
      <c r="Y181" s="14">
        <v>36.44</v>
      </c>
      <c r="Z181" s="4">
        <v>24580</v>
      </c>
      <c r="AA181" s="49" t="str">
        <f>IFERROR(IF(VLOOKUP($D181,'Year-To-Date'!$E$1:$E$322,1,FALSE)=D181,"--","Find"),"Find")</f>
        <v>--</v>
      </c>
      <c r="AB181" s="49" t="str">
        <f>IFERROR(IFERROR(VLOOKUP($D181,'Asset Group  All Assets'!$B$1:$C$500,2,FALSE),(VLOOKUP($D181,'Missing-WSU-POs'!$B$1:$D$500,3,FALSE))),"?")</f>
        <v>P0772275</v>
      </c>
      <c r="AC181" s="31" t="str">
        <f t="shared" si="5"/>
        <v>P0772275</v>
      </c>
      <c r="AD181" s="31" t="str">
        <f t="shared" si="6"/>
        <v/>
      </c>
      <c r="AE181" s="29" t="str">
        <f>IFERROR(IF(VLOOKUP($D181,'Org July 2016 '!$D$1:$Z$500,3,FALSE)=G181,"-","Wrong PO"),"new")</f>
        <v>Wrong PO</v>
      </c>
      <c r="AF181" s="32">
        <f>IF(AE181="wrong PO",(VLOOKUP($D181,'Org July 2016 '!$D$1:$Z$500,3,FALSE)),"")</f>
        <v>0</v>
      </c>
      <c r="AG181" s="29" t="str">
        <f>IFERROR(IF(VLOOKUP($D181,'Org June 2016 '!$D$1:$Z$500,3,FALSE)=G181,"-","Wrong PO"),"new")</f>
        <v>Wrong PO</v>
      </c>
      <c r="AH181" s="32">
        <f>IF(AG181="wrong PO",(VLOOKUP($D181,'Org June 2016 '!$D$1:$Z$500,3,FALSE)),"")</f>
        <v>0</v>
      </c>
      <c r="AI181" s="29" t="str">
        <f>IFERROR(IF(VLOOKUP($D181,'May 2016'!D180:Z679,3,FALSE)=G181,"-","Wrong PO"),"new")</f>
        <v>new</v>
      </c>
      <c r="AJ181" s="32" t="str">
        <f>IF(AI181="wrong PO",(VLOOKUP($D181,'May 2016'!D180:Z679,3,FALSE)),"")</f>
        <v/>
      </c>
      <c r="AK181" s="29" t="str">
        <f>IFERROR(IF(VLOOKUP($D181,'Apr 2016'!$D$1:$Z$500,3,FALSE)=G181,"-","Wrong PO"),"new")</f>
        <v>-</v>
      </c>
      <c r="AL181" s="32" t="str">
        <f>IF(AK181="wrong PO",(VLOOKUP($D181,'Apr 2016'!$D$1:$Z$500,3,FALSE)),"")</f>
        <v/>
      </c>
      <c r="AM181" s="32" t="str">
        <f>IFERROR(IF(VLOOKUP($D181,'Mar 2016'!$D$1:$Z$500,3,FALSE)=G181,"-","Wrong PO"),"new")</f>
        <v>-</v>
      </c>
      <c r="AN181" s="32" t="str">
        <f>IF(AK181="wrong PO",(VLOOKUP($D181,'Mar 2016'!$D$1:$Z$500,3,FALSE)),"")</f>
        <v/>
      </c>
      <c r="AO181" s="32" t="str">
        <f>IFERROR(IF(VLOOKUP($D181,'Feb 2016'!$D$1:$Z$500,3,FALSE)=G181,"-","Wrong PO"),"new")</f>
        <v>-</v>
      </c>
      <c r="AP181" s="32" t="str">
        <f>IF(AK181="wrong PO",(VLOOKUP($D181,'Feb 2016'!$D$1:$Z$500,3,FALSE)),"")</f>
        <v/>
      </c>
      <c r="AQ181" s="29" t="str">
        <f>IFERROR(IF(VLOOKUP($D181,'Jan 2016'!$D$1:$Z$500,3,FALSE)=G181,"-","Wrong PO"),"new")</f>
        <v>-</v>
      </c>
      <c r="AR181" s="32" t="str">
        <f>IF(AQ181="wrong PO",(VLOOKUP($D181,'Jan 2016'!$D$1:$Z$500,3,FALSE)),"")</f>
        <v/>
      </c>
      <c r="AS181" s="29" t="str">
        <f>IFERROR(IF(VLOOKUP($D181,'Dec 2015'!$D$1:$Z$500,3,FALSE)=G181,"-","Wrong PO"),"new")</f>
        <v>-</v>
      </c>
      <c r="AT181" s="32" t="str">
        <f>IF(AS181="wrong PO",(VLOOKUP($D181,'Dec 2015'!$D$1:$Z$500,3,FALSE)),"")</f>
        <v/>
      </c>
      <c r="AU181" s="29" t="str">
        <f>IFERROR(IF(VLOOKUP($D181,'Nov 2015'!$D$1:$Z$500,3,FALSE)=G181,"-","Wrong PO"),"new")</f>
        <v>-</v>
      </c>
      <c r="AV181" s="32" t="str">
        <f>IF(AU181="wrong PO",(VLOOKUP($D181,'Nov 2015'!$D$1:$Z$500,3,FALSE)),"")</f>
        <v/>
      </c>
      <c r="AW181" s="29" t="str">
        <f>IFERROR(IF(VLOOKUP($D181,'Oct 2015'!$D$1:$Z$500,3,FALSE)=G181,"-","Wrong PO"),"new")</f>
        <v>new</v>
      </c>
      <c r="AX181" s="32" t="str">
        <f>IF(AW181="wrong PO",(VLOOKUP($D181,'Oct 2015'!$D$1:$Z$500,3,FALSE)),"")</f>
        <v/>
      </c>
      <c r="AY181" s="29" t="str">
        <f>IFERROR(IF(VLOOKUP($D181,'Sep 2015'!$D$1:$Z$500,3,FALSE)=G181,"-","Wrong PO"),"new")</f>
        <v>new</v>
      </c>
      <c r="AZ181" s="32" t="str">
        <f>IF(AY181="wrong PO",(VLOOKUP($D181,'Sep 2015'!$D$1:$Z$500,3,FALSE)),"")</f>
        <v/>
      </c>
    </row>
    <row r="182" spans="1:52">
      <c r="A182" s="2" t="s">
        <v>841</v>
      </c>
      <c r="B182" s="2" t="s">
        <v>510</v>
      </c>
      <c r="C182" s="2" t="s">
        <v>56</v>
      </c>
      <c r="D182" s="2" t="s">
        <v>213</v>
      </c>
      <c r="E182" s="2" t="s">
        <v>427</v>
      </c>
      <c r="F182" s="2">
        <v>42257</v>
      </c>
      <c r="G182" s="21" t="s">
        <v>105</v>
      </c>
      <c r="H182" s="11" t="s">
        <v>2054</v>
      </c>
      <c r="I182" s="2" t="s">
        <v>39</v>
      </c>
      <c r="J182" s="2" t="s">
        <v>429</v>
      </c>
      <c r="K182" s="2" t="s">
        <v>30</v>
      </c>
      <c r="L182" s="2" t="s">
        <v>31</v>
      </c>
      <c r="M182" s="2" t="s">
        <v>32</v>
      </c>
      <c r="N182" s="4">
        <v>21232</v>
      </c>
      <c r="O182" s="4">
        <v>21490</v>
      </c>
      <c r="P182" s="4">
        <v>258</v>
      </c>
      <c r="Q182" s="5">
        <v>4.3601999999999999</v>
      </c>
      <c r="R182" s="4">
        <v>0</v>
      </c>
      <c r="S182" s="4">
        <v>0</v>
      </c>
      <c r="T182" s="4">
        <v>0</v>
      </c>
      <c r="U182" s="5">
        <v>0</v>
      </c>
      <c r="V182" s="5">
        <v>0</v>
      </c>
      <c r="W182" s="14">
        <v>4.3600000000000003</v>
      </c>
      <c r="X182" s="14">
        <v>0</v>
      </c>
      <c r="Y182" s="14">
        <v>4.3600000000000003</v>
      </c>
      <c r="Z182" s="4">
        <v>24580</v>
      </c>
      <c r="AA182" s="49" t="str">
        <f>IFERROR(IF(VLOOKUP($D182,'Year-To-Date'!$E$1:$E$322,1,FALSE)=D182,"--","Find"),"Find")</f>
        <v>--</v>
      </c>
      <c r="AB182" s="49" t="str">
        <f>IFERROR(IFERROR(VLOOKUP($D182,'Asset Group  All Assets'!$B$1:$C$500,2,FALSE),(VLOOKUP($D182,'Missing-WSU-POs'!$B$1:$D$500,3,FALSE))),"?")</f>
        <v>P0772275</v>
      </c>
      <c r="AC182" s="31" t="str">
        <f t="shared" si="5"/>
        <v>P0772275</v>
      </c>
      <c r="AD182" s="31" t="str">
        <f t="shared" si="6"/>
        <v/>
      </c>
      <c r="AE182" s="29" t="str">
        <f>IFERROR(IF(VLOOKUP($D182,'Org July 2016 '!$D$1:$Z$500,3,FALSE)=G182,"-","Wrong PO"),"new")</f>
        <v>Wrong PO</v>
      </c>
      <c r="AF182" s="32">
        <f>IF(AE182="wrong PO",(VLOOKUP($D182,'Org July 2016 '!$D$1:$Z$500,3,FALSE)),"")</f>
        <v>0</v>
      </c>
      <c r="AG182" s="29" t="str">
        <f>IFERROR(IF(VLOOKUP($D182,'Org June 2016 '!$D$1:$Z$500,3,FALSE)=G182,"-","Wrong PO"),"new")</f>
        <v>Wrong PO</v>
      </c>
      <c r="AH182" s="32">
        <f>IF(AG182="wrong PO",(VLOOKUP($D182,'Org June 2016 '!$D$1:$Z$500,3,FALSE)),"")</f>
        <v>0</v>
      </c>
      <c r="AI182" s="29" t="str">
        <f>IFERROR(IF(VLOOKUP($D182,'May 2016'!D181:Z680,3,FALSE)=G182,"-","Wrong PO"),"new")</f>
        <v>new</v>
      </c>
      <c r="AJ182" s="32" t="str">
        <f>IF(AI182="wrong PO",(VLOOKUP($D182,'May 2016'!D181:Z680,3,FALSE)),"")</f>
        <v/>
      </c>
      <c r="AK182" s="29" t="str">
        <f>IFERROR(IF(VLOOKUP($D182,'Apr 2016'!$D$1:$Z$500,3,FALSE)=G182,"-","Wrong PO"),"new")</f>
        <v>-</v>
      </c>
      <c r="AL182" s="32" t="str">
        <f>IF(AK182="wrong PO",(VLOOKUP($D182,'Apr 2016'!$D$1:$Z$500,3,FALSE)),"")</f>
        <v/>
      </c>
      <c r="AM182" s="32" t="str">
        <f>IFERROR(IF(VLOOKUP($D182,'Mar 2016'!$D$1:$Z$500,3,FALSE)=G182,"-","Wrong PO"),"new")</f>
        <v>-</v>
      </c>
      <c r="AN182" s="32" t="str">
        <f>IF(AK182="wrong PO",(VLOOKUP($D182,'Mar 2016'!$D$1:$Z$500,3,FALSE)),"")</f>
        <v/>
      </c>
      <c r="AO182" s="32" t="str">
        <f>IFERROR(IF(VLOOKUP($D182,'Feb 2016'!$D$1:$Z$500,3,FALSE)=G182,"-","Wrong PO"),"new")</f>
        <v>-</v>
      </c>
      <c r="AP182" s="32" t="str">
        <f>IF(AK182="wrong PO",(VLOOKUP($D182,'Feb 2016'!$D$1:$Z$500,3,FALSE)),"")</f>
        <v/>
      </c>
      <c r="AQ182" s="29" t="str">
        <f>IFERROR(IF(VLOOKUP($D182,'Jan 2016'!$D$1:$Z$500,3,FALSE)=G182,"-","Wrong PO"),"new")</f>
        <v>-</v>
      </c>
      <c r="AR182" s="32" t="str">
        <f>IF(AQ182="wrong PO",(VLOOKUP($D182,'Jan 2016'!$D$1:$Z$500,3,FALSE)),"")</f>
        <v/>
      </c>
      <c r="AS182" s="29" t="str">
        <f>IFERROR(IF(VLOOKUP($D182,'Dec 2015'!$D$1:$Z$500,3,FALSE)=G182,"-","Wrong PO"),"new")</f>
        <v>-</v>
      </c>
      <c r="AT182" s="32" t="str">
        <f>IF(AS182="wrong PO",(VLOOKUP($D182,'Dec 2015'!$D$1:$Z$500,3,FALSE)),"")</f>
        <v/>
      </c>
      <c r="AU182" s="29" t="str">
        <f>IFERROR(IF(VLOOKUP($D182,'Nov 2015'!$D$1:$Z$500,3,FALSE)=G182,"-","Wrong PO"),"new")</f>
        <v>-</v>
      </c>
      <c r="AV182" s="32" t="str">
        <f>IF(AU182="wrong PO",(VLOOKUP($D182,'Nov 2015'!$D$1:$Z$500,3,FALSE)),"")</f>
        <v/>
      </c>
      <c r="AW182" s="29" t="str">
        <f>IFERROR(IF(VLOOKUP($D182,'Oct 2015'!$D$1:$Z$500,3,FALSE)=G182,"-","Wrong PO"),"new")</f>
        <v>new</v>
      </c>
      <c r="AX182" s="32" t="str">
        <f>IF(AW182="wrong PO",(VLOOKUP($D182,'Oct 2015'!$D$1:$Z$500,3,FALSE)),"")</f>
        <v/>
      </c>
      <c r="AY182" s="29" t="str">
        <f>IFERROR(IF(VLOOKUP($D182,'Sep 2015'!$D$1:$Z$500,3,FALSE)=G182,"-","Wrong PO"),"new")</f>
        <v>new</v>
      </c>
      <c r="AZ182" s="32" t="str">
        <f>IF(AY182="wrong PO",(VLOOKUP($D182,'Sep 2015'!$D$1:$Z$500,3,FALSE)),"")</f>
        <v/>
      </c>
    </row>
    <row r="183" spans="1:52">
      <c r="A183" s="2" t="s">
        <v>841</v>
      </c>
      <c r="B183" s="2" t="s">
        <v>510</v>
      </c>
      <c r="C183" s="2" t="s">
        <v>48</v>
      </c>
      <c r="D183" s="2" t="s">
        <v>157</v>
      </c>
      <c r="E183" s="2" t="s">
        <v>427</v>
      </c>
      <c r="F183" s="2">
        <v>42257</v>
      </c>
      <c r="G183" s="21" t="s">
        <v>105</v>
      </c>
      <c r="H183" s="11" t="s">
        <v>2054</v>
      </c>
      <c r="I183" s="2" t="s">
        <v>39</v>
      </c>
      <c r="J183" s="2" t="s">
        <v>429</v>
      </c>
      <c r="K183" s="2" t="s">
        <v>30</v>
      </c>
      <c r="L183" s="2" t="s">
        <v>31</v>
      </c>
      <c r="M183" s="2" t="s">
        <v>32</v>
      </c>
      <c r="N183" s="4">
        <v>4127</v>
      </c>
      <c r="O183" s="4">
        <v>4821</v>
      </c>
      <c r="P183" s="4">
        <v>694</v>
      </c>
      <c r="Q183" s="5">
        <v>11.7286</v>
      </c>
      <c r="R183" s="4">
        <v>0</v>
      </c>
      <c r="S183" s="4">
        <v>0</v>
      </c>
      <c r="T183" s="4">
        <v>0</v>
      </c>
      <c r="U183" s="5">
        <v>0</v>
      </c>
      <c r="V183" s="5">
        <v>0</v>
      </c>
      <c r="W183" s="14">
        <v>11.73</v>
      </c>
      <c r="X183" s="14">
        <v>0</v>
      </c>
      <c r="Y183" s="14">
        <v>11.73</v>
      </c>
      <c r="Z183" s="4">
        <v>24580</v>
      </c>
      <c r="AA183" s="49" t="str">
        <f>IFERROR(IF(VLOOKUP($D183,'Year-To-Date'!$E$1:$E$322,1,FALSE)=D183,"--","Find"),"Find")</f>
        <v>--</v>
      </c>
      <c r="AB183" s="49" t="str">
        <f>IFERROR(IFERROR(VLOOKUP($D183,'Asset Group  All Assets'!$B$1:$C$500,2,FALSE),(VLOOKUP($D183,'Missing-WSU-POs'!$B$1:$D$500,3,FALSE))),"?")</f>
        <v>P0772275</v>
      </c>
      <c r="AC183" s="31" t="str">
        <f t="shared" si="5"/>
        <v>P0772275</v>
      </c>
      <c r="AD183" s="31" t="str">
        <f t="shared" si="6"/>
        <v/>
      </c>
      <c r="AE183" s="29" t="str">
        <f>IFERROR(IF(VLOOKUP($D183,'Org July 2016 '!$D$1:$Z$500,3,FALSE)=G183,"-","Wrong PO"),"new")</f>
        <v>Wrong PO</v>
      </c>
      <c r="AF183" s="32">
        <f>IF(AE183="wrong PO",(VLOOKUP($D183,'Org July 2016 '!$D$1:$Z$500,3,FALSE)),"")</f>
        <v>0</v>
      </c>
      <c r="AG183" s="29" t="str">
        <f>IFERROR(IF(VLOOKUP($D183,'Org June 2016 '!$D$1:$Z$500,3,FALSE)=G183,"-","Wrong PO"),"new")</f>
        <v>Wrong PO</v>
      </c>
      <c r="AH183" s="32">
        <f>IF(AG183="wrong PO",(VLOOKUP($D183,'Org June 2016 '!$D$1:$Z$500,3,FALSE)),"")</f>
        <v>0</v>
      </c>
      <c r="AI183" s="29" t="str">
        <f>IFERROR(IF(VLOOKUP($D183,'May 2016'!D182:Z681,3,FALSE)=G183,"-","Wrong PO"),"new")</f>
        <v>new</v>
      </c>
      <c r="AJ183" s="32" t="str">
        <f>IF(AI183="wrong PO",(VLOOKUP($D183,'May 2016'!D182:Z681,3,FALSE)),"")</f>
        <v/>
      </c>
      <c r="AK183" s="29" t="str">
        <f>IFERROR(IF(VLOOKUP($D183,'Apr 2016'!$D$1:$Z$500,3,FALSE)=G183,"-","Wrong PO"),"new")</f>
        <v>-</v>
      </c>
      <c r="AL183" s="32" t="str">
        <f>IF(AK183="wrong PO",(VLOOKUP($D183,'Apr 2016'!$D$1:$Z$500,3,FALSE)),"")</f>
        <v/>
      </c>
      <c r="AM183" s="32" t="str">
        <f>IFERROR(IF(VLOOKUP($D183,'Mar 2016'!$D$1:$Z$500,3,FALSE)=G183,"-","Wrong PO"),"new")</f>
        <v>-</v>
      </c>
      <c r="AN183" s="32" t="str">
        <f>IF(AK183="wrong PO",(VLOOKUP($D183,'Mar 2016'!$D$1:$Z$500,3,FALSE)),"")</f>
        <v/>
      </c>
      <c r="AO183" s="32" t="str">
        <f>IFERROR(IF(VLOOKUP($D183,'Feb 2016'!$D$1:$Z$500,3,FALSE)=G183,"-","Wrong PO"),"new")</f>
        <v>-</v>
      </c>
      <c r="AP183" s="32" t="str">
        <f>IF(AK183="wrong PO",(VLOOKUP($D183,'Feb 2016'!$D$1:$Z$500,3,FALSE)),"")</f>
        <v/>
      </c>
      <c r="AQ183" s="29" t="str">
        <f>IFERROR(IF(VLOOKUP($D183,'Jan 2016'!$D$1:$Z$500,3,FALSE)=G183,"-","Wrong PO"),"new")</f>
        <v>-</v>
      </c>
      <c r="AR183" s="32" t="str">
        <f>IF(AQ183="wrong PO",(VLOOKUP($D183,'Jan 2016'!$D$1:$Z$500,3,FALSE)),"")</f>
        <v/>
      </c>
      <c r="AS183" s="29" t="str">
        <f>IFERROR(IF(VLOOKUP($D183,'Dec 2015'!$D$1:$Z$500,3,FALSE)=G183,"-","Wrong PO"),"new")</f>
        <v>-</v>
      </c>
      <c r="AT183" s="32" t="str">
        <f>IF(AS183="wrong PO",(VLOOKUP($D183,'Dec 2015'!$D$1:$Z$500,3,FALSE)),"")</f>
        <v/>
      </c>
      <c r="AU183" s="29" t="str">
        <f>IFERROR(IF(VLOOKUP($D183,'Nov 2015'!$D$1:$Z$500,3,FALSE)=G183,"-","Wrong PO"),"new")</f>
        <v>-</v>
      </c>
      <c r="AV183" s="32" t="str">
        <f>IF(AU183="wrong PO",(VLOOKUP($D183,'Nov 2015'!$D$1:$Z$500,3,FALSE)),"")</f>
        <v/>
      </c>
      <c r="AW183" s="29" t="str">
        <f>IFERROR(IF(VLOOKUP($D183,'Oct 2015'!$D$1:$Z$500,3,FALSE)=G183,"-","Wrong PO"),"new")</f>
        <v>-</v>
      </c>
      <c r="AX183" s="32" t="str">
        <f>IF(AW183="wrong PO",(VLOOKUP($D183,'Oct 2015'!$D$1:$Z$500,3,FALSE)),"")</f>
        <v/>
      </c>
      <c r="AY183" s="29" t="str">
        <f>IFERROR(IF(VLOOKUP($D183,'Sep 2015'!$D$1:$Z$500,3,FALSE)=G183,"-","Wrong PO"),"new")</f>
        <v>new</v>
      </c>
      <c r="AZ183" s="32" t="str">
        <f>IF(AY183="wrong PO",(VLOOKUP($D183,'Sep 2015'!$D$1:$Z$500,3,FALSE)),"")</f>
        <v/>
      </c>
    </row>
    <row r="184" spans="1:52">
      <c r="A184" s="2" t="s">
        <v>841</v>
      </c>
      <c r="B184" s="2" t="s">
        <v>510</v>
      </c>
      <c r="C184" s="2" t="s">
        <v>48</v>
      </c>
      <c r="D184" s="2" t="s">
        <v>158</v>
      </c>
      <c r="E184" s="2" t="s">
        <v>27</v>
      </c>
      <c r="F184" s="2">
        <v>42255</v>
      </c>
      <c r="G184" s="21" t="s">
        <v>105</v>
      </c>
      <c r="H184" s="11" t="s">
        <v>2054</v>
      </c>
      <c r="I184" s="2" t="s">
        <v>39</v>
      </c>
      <c r="J184" s="2" t="s">
        <v>29</v>
      </c>
      <c r="K184" s="2" t="s">
        <v>30</v>
      </c>
      <c r="L184" s="2" t="s">
        <v>31</v>
      </c>
      <c r="M184" s="2" t="s">
        <v>32</v>
      </c>
      <c r="N184" s="4">
        <v>17798</v>
      </c>
      <c r="O184" s="4">
        <v>18635</v>
      </c>
      <c r="P184" s="4">
        <v>837</v>
      </c>
      <c r="Q184" s="5">
        <v>14.145300000000001</v>
      </c>
      <c r="R184" s="4">
        <v>1</v>
      </c>
      <c r="S184" s="4">
        <v>1</v>
      </c>
      <c r="T184" s="4">
        <v>0</v>
      </c>
      <c r="U184" s="5">
        <v>0</v>
      </c>
      <c r="V184" s="5">
        <v>0</v>
      </c>
      <c r="W184" s="14">
        <v>14.15</v>
      </c>
      <c r="X184" s="14">
        <v>0</v>
      </c>
      <c r="Y184" s="14">
        <v>14.15</v>
      </c>
      <c r="Z184" s="4">
        <v>24580</v>
      </c>
      <c r="AA184" s="49" t="str">
        <f>IFERROR(IF(VLOOKUP($D184,'Year-To-Date'!$E$1:$E$322,1,FALSE)=D184,"--","Find"),"Find")</f>
        <v>--</v>
      </c>
      <c r="AB184" s="49" t="str">
        <f>IFERROR(IFERROR(VLOOKUP($D184,'Asset Group  All Assets'!$B$1:$C$500,2,FALSE),(VLOOKUP($D184,'Missing-WSU-POs'!$B$1:$D$500,3,FALSE))),"?")</f>
        <v>P0772275</v>
      </c>
      <c r="AC184" s="31" t="str">
        <f t="shared" si="5"/>
        <v>P0772275</v>
      </c>
      <c r="AD184" s="31" t="str">
        <f t="shared" si="6"/>
        <v/>
      </c>
      <c r="AE184" s="29" t="str">
        <f>IFERROR(IF(VLOOKUP($D184,'Org July 2016 '!$D$1:$Z$500,3,FALSE)=G184,"-","Wrong PO"),"new")</f>
        <v>Wrong PO</v>
      </c>
      <c r="AF184" s="32">
        <f>IF(AE184="wrong PO",(VLOOKUP($D184,'Org July 2016 '!$D$1:$Z$500,3,FALSE)),"")</f>
        <v>0</v>
      </c>
      <c r="AG184" s="29" t="str">
        <f>IFERROR(IF(VLOOKUP($D184,'Org June 2016 '!$D$1:$Z$500,3,FALSE)=G184,"-","Wrong PO"),"new")</f>
        <v>Wrong PO</v>
      </c>
      <c r="AH184" s="32">
        <f>IF(AG184="wrong PO",(VLOOKUP($D184,'Org June 2016 '!$D$1:$Z$500,3,FALSE)),"")</f>
        <v>0</v>
      </c>
      <c r="AI184" s="29" t="str">
        <f>IFERROR(IF(VLOOKUP($D184,'May 2016'!D183:Z682,3,FALSE)=G184,"-","Wrong PO"),"new")</f>
        <v>new</v>
      </c>
      <c r="AJ184" s="32" t="str">
        <f>IF(AI184="wrong PO",(VLOOKUP($D184,'May 2016'!D183:Z682,3,FALSE)),"")</f>
        <v/>
      </c>
      <c r="AK184" s="29" t="str">
        <f>IFERROR(IF(VLOOKUP($D184,'Apr 2016'!$D$1:$Z$500,3,FALSE)=G184,"-","Wrong PO"),"new")</f>
        <v>-</v>
      </c>
      <c r="AL184" s="32" t="str">
        <f>IF(AK184="wrong PO",(VLOOKUP($D184,'Apr 2016'!$D$1:$Z$500,3,FALSE)),"")</f>
        <v/>
      </c>
      <c r="AM184" s="32" t="str">
        <f>IFERROR(IF(VLOOKUP($D184,'Mar 2016'!$D$1:$Z$500,3,FALSE)=G184,"-","Wrong PO"),"new")</f>
        <v>-</v>
      </c>
      <c r="AN184" s="32" t="str">
        <f>IF(AK184="wrong PO",(VLOOKUP($D184,'Mar 2016'!$D$1:$Z$500,3,FALSE)),"")</f>
        <v/>
      </c>
      <c r="AO184" s="32" t="str">
        <f>IFERROR(IF(VLOOKUP($D184,'Feb 2016'!$D$1:$Z$500,3,FALSE)=G184,"-","Wrong PO"),"new")</f>
        <v>-</v>
      </c>
      <c r="AP184" s="32" t="str">
        <f>IF(AK184="wrong PO",(VLOOKUP($D184,'Feb 2016'!$D$1:$Z$500,3,FALSE)),"")</f>
        <v/>
      </c>
      <c r="AQ184" s="29" t="str">
        <f>IFERROR(IF(VLOOKUP($D184,'Jan 2016'!$D$1:$Z$500,3,FALSE)=G184,"-","Wrong PO"),"new")</f>
        <v>-</v>
      </c>
      <c r="AR184" s="32" t="str">
        <f>IF(AQ184="wrong PO",(VLOOKUP($D184,'Jan 2016'!$D$1:$Z$500,3,FALSE)),"")</f>
        <v/>
      </c>
      <c r="AS184" s="29" t="str">
        <f>IFERROR(IF(VLOOKUP($D184,'Dec 2015'!$D$1:$Z$500,3,FALSE)=G184,"-","Wrong PO"),"new")</f>
        <v>-</v>
      </c>
      <c r="AT184" s="32" t="str">
        <f>IF(AS184="wrong PO",(VLOOKUP($D184,'Dec 2015'!$D$1:$Z$500,3,FALSE)),"")</f>
        <v/>
      </c>
      <c r="AU184" s="29" t="str">
        <f>IFERROR(IF(VLOOKUP($D184,'Nov 2015'!$D$1:$Z$500,3,FALSE)=G184,"-","Wrong PO"),"new")</f>
        <v>-</v>
      </c>
      <c r="AV184" s="32" t="str">
        <f>IF(AU184="wrong PO",(VLOOKUP($D184,'Nov 2015'!$D$1:$Z$500,3,FALSE)),"")</f>
        <v/>
      </c>
      <c r="AW184" s="29" t="str">
        <f>IFERROR(IF(VLOOKUP($D184,'Oct 2015'!$D$1:$Z$500,3,FALSE)=G184,"-","Wrong PO"),"new")</f>
        <v>-</v>
      </c>
      <c r="AX184" s="32" t="str">
        <f>IF(AW184="wrong PO",(VLOOKUP($D184,'Oct 2015'!$D$1:$Z$500,3,FALSE)),"")</f>
        <v/>
      </c>
      <c r="AY184" s="29" t="str">
        <f>IFERROR(IF(VLOOKUP($D184,'Sep 2015'!$D$1:$Z$500,3,FALSE)=G184,"-","Wrong PO"),"new")</f>
        <v>new</v>
      </c>
      <c r="AZ184" s="32" t="str">
        <f>IF(AY184="wrong PO",(VLOOKUP($D184,'Sep 2015'!$D$1:$Z$500,3,FALSE)),"")</f>
        <v/>
      </c>
    </row>
    <row r="185" spans="1:52">
      <c r="A185" s="2" t="s">
        <v>841</v>
      </c>
      <c r="B185" s="2" t="s">
        <v>510</v>
      </c>
      <c r="C185" s="2" t="s">
        <v>48</v>
      </c>
      <c r="D185" s="2" t="s">
        <v>159</v>
      </c>
      <c r="E185" s="2" t="s">
        <v>27</v>
      </c>
      <c r="F185" s="2">
        <v>42255</v>
      </c>
      <c r="G185" s="21" t="s">
        <v>105</v>
      </c>
      <c r="H185" s="11" t="s">
        <v>2054</v>
      </c>
      <c r="I185" s="2" t="s">
        <v>39</v>
      </c>
      <c r="J185" s="2" t="s">
        <v>29</v>
      </c>
      <c r="K185" s="2" t="s">
        <v>30</v>
      </c>
      <c r="L185" s="2" t="s">
        <v>31</v>
      </c>
      <c r="M185" s="2" t="s">
        <v>32</v>
      </c>
      <c r="N185" s="4">
        <v>26</v>
      </c>
      <c r="O185" s="4">
        <v>29</v>
      </c>
      <c r="P185" s="4">
        <v>3</v>
      </c>
      <c r="Q185" s="5">
        <v>5.0700000000000002E-2</v>
      </c>
      <c r="R185" s="4">
        <v>1</v>
      </c>
      <c r="S185" s="4">
        <v>1</v>
      </c>
      <c r="T185" s="4">
        <v>0</v>
      </c>
      <c r="U185" s="5">
        <v>0</v>
      </c>
      <c r="V185" s="5">
        <v>0</v>
      </c>
      <c r="W185" s="14">
        <v>0.05</v>
      </c>
      <c r="X185" s="14">
        <v>0</v>
      </c>
      <c r="Y185" s="14">
        <v>0.05</v>
      </c>
      <c r="Z185" s="4">
        <v>24580</v>
      </c>
      <c r="AA185" s="49" t="str">
        <f>IFERROR(IF(VLOOKUP($D185,'Year-To-Date'!$E$1:$E$322,1,FALSE)=D185,"--","Find"),"Find")</f>
        <v>--</v>
      </c>
      <c r="AB185" s="49" t="str">
        <f>IFERROR(IFERROR(VLOOKUP($D185,'Asset Group  All Assets'!$B$1:$C$500,2,FALSE),(VLOOKUP($D185,'Missing-WSU-POs'!$B$1:$D$500,3,FALSE))),"?")</f>
        <v>P0772275</v>
      </c>
      <c r="AC185" s="31" t="str">
        <f t="shared" si="5"/>
        <v>P0772275</v>
      </c>
      <c r="AD185" s="31" t="str">
        <f t="shared" si="6"/>
        <v/>
      </c>
      <c r="AE185" s="29" t="str">
        <f>IFERROR(IF(VLOOKUP($D185,'Org July 2016 '!$D$1:$Z$500,3,FALSE)=G185,"-","Wrong PO"),"new")</f>
        <v>Wrong PO</v>
      </c>
      <c r="AF185" s="32">
        <f>IF(AE185="wrong PO",(VLOOKUP($D185,'Org July 2016 '!$D$1:$Z$500,3,FALSE)),"")</f>
        <v>0</v>
      </c>
      <c r="AG185" s="29" t="str">
        <f>IFERROR(IF(VLOOKUP($D185,'Org June 2016 '!$D$1:$Z$500,3,FALSE)=G185,"-","Wrong PO"),"new")</f>
        <v>Wrong PO</v>
      </c>
      <c r="AH185" s="32">
        <f>IF(AG185="wrong PO",(VLOOKUP($D185,'Org June 2016 '!$D$1:$Z$500,3,FALSE)),"")</f>
        <v>0</v>
      </c>
      <c r="AI185" s="29" t="str">
        <f>IFERROR(IF(VLOOKUP($D185,'May 2016'!D184:Z683,3,FALSE)=G185,"-","Wrong PO"),"new")</f>
        <v>new</v>
      </c>
      <c r="AJ185" s="32" t="str">
        <f>IF(AI185="wrong PO",(VLOOKUP($D185,'May 2016'!D184:Z683,3,FALSE)),"")</f>
        <v/>
      </c>
      <c r="AK185" s="29" t="str">
        <f>IFERROR(IF(VLOOKUP($D185,'Apr 2016'!$D$1:$Z$500,3,FALSE)=G185,"-","Wrong PO"),"new")</f>
        <v>-</v>
      </c>
      <c r="AL185" s="32" t="str">
        <f>IF(AK185="wrong PO",(VLOOKUP($D185,'Apr 2016'!$D$1:$Z$500,3,FALSE)),"")</f>
        <v/>
      </c>
      <c r="AM185" s="32" t="str">
        <f>IFERROR(IF(VLOOKUP($D185,'Mar 2016'!$D$1:$Z$500,3,FALSE)=G185,"-","Wrong PO"),"new")</f>
        <v>-</v>
      </c>
      <c r="AN185" s="32" t="str">
        <f>IF(AK185="wrong PO",(VLOOKUP($D185,'Mar 2016'!$D$1:$Z$500,3,FALSE)),"")</f>
        <v/>
      </c>
      <c r="AO185" s="32" t="str">
        <f>IFERROR(IF(VLOOKUP($D185,'Feb 2016'!$D$1:$Z$500,3,FALSE)=G185,"-","Wrong PO"),"new")</f>
        <v>-</v>
      </c>
      <c r="AP185" s="32" t="str">
        <f>IF(AK185="wrong PO",(VLOOKUP($D185,'Feb 2016'!$D$1:$Z$500,3,FALSE)),"")</f>
        <v/>
      </c>
      <c r="AQ185" s="29" t="str">
        <f>IFERROR(IF(VLOOKUP($D185,'Jan 2016'!$D$1:$Z$500,3,FALSE)=G185,"-","Wrong PO"),"new")</f>
        <v>-</v>
      </c>
      <c r="AR185" s="32" t="str">
        <f>IF(AQ185="wrong PO",(VLOOKUP($D185,'Jan 2016'!$D$1:$Z$500,3,FALSE)),"")</f>
        <v/>
      </c>
      <c r="AS185" s="29" t="str">
        <f>IFERROR(IF(VLOOKUP($D185,'Dec 2015'!$D$1:$Z$500,3,FALSE)=G185,"-","Wrong PO"),"new")</f>
        <v>new</v>
      </c>
      <c r="AT185" s="32" t="str">
        <f>IF(AS185="wrong PO",(VLOOKUP($D185,'Dec 2015'!$D$1:$Z$500,3,FALSE)),"")</f>
        <v/>
      </c>
      <c r="AU185" s="29" t="str">
        <f>IFERROR(IF(VLOOKUP($D185,'Nov 2015'!$D$1:$Z$500,3,FALSE)=G185,"-","Wrong PO"),"new")</f>
        <v>-</v>
      </c>
      <c r="AV185" s="32" t="str">
        <f>IF(AU185="wrong PO",(VLOOKUP($D185,'Nov 2015'!$D$1:$Z$500,3,FALSE)),"")</f>
        <v/>
      </c>
      <c r="AW185" s="29" t="str">
        <f>IFERROR(IF(VLOOKUP($D185,'Oct 2015'!$D$1:$Z$500,3,FALSE)=G185,"-","Wrong PO"),"new")</f>
        <v>-</v>
      </c>
      <c r="AX185" s="32" t="str">
        <f>IF(AW185="wrong PO",(VLOOKUP($D185,'Oct 2015'!$D$1:$Z$500,3,FALSE)),"")</f>
        <v/>
      </c>
      <c r="AY185" s="29" t="str">
        <f>IFERROR(IF(VLOOKUP($D185,'Sep 2015'!$D$1:$Z$500,3,FALSE)=G185,"-","Wrong PO"),"new")</f>
        <v>new</v>
      </c>
      <c r="AZ185" s="32" t="str">
        <f>IF(AY185="wrong PO",(VLOOKUP($D185,'Sep 2015'!$D$1:$Z$500,3,FALSE)),"")</f>
        <v/>
      </c>
    </row>
    <row r="186" spans="1:52">
      <c r="A186" s="2" t="s">
        <v>841</v>
      </c>
      <c r="B186" s="2" t="s">
        <v>510</v>
      </c>
      <c r="C186" s="2" t="s">
        <v>48</v>
      </c>
      <c r="D186" s="2" t="s">
        <v>160</v>
      </c>
      <c r="E186" s="2" t="s">
        <v>427</v>
      </c>
      <c r="F186" s="2">
        <v>42257</v>
      </c>
      <c r="G186" s="21" t="s">
        <v>105</v>
      </c>
      <c r="H186" s="11" t="s">
        <v>2054</v>
      </c>
      <c r="I186" s="2" t="s">
        <v>39</v>
      </c>
      <c r="J186" s="2" t="s">
        <v>429</v>
      </c>
      <c r="K186" s="2" t="s">
        <v>30</v>
      </c>
      <c r="L186" s="2" t="s">
        <v>31</v>
      </c>
      <c r="M186" s="2" t="s">
        <v>32</v>
      </c>
      <c r="N186" s="4">
        <v>3753</v>
      </c>
      <c r="O186" s="4">
        <v>4481</v>
      </c>
      <c r="P186" s="4">
        <v>728</v>
      </c>
      <c r="Q186" s="5">
        <v>12.3032</v>
      </c>
      <c r="R186" s="4">
        <v>0</v>
      </c>
      <c r="S186" s="4">
        <v>0</v>
      </c>
      <c r="T186" s="4">
        <v>0</v>
      </c>
      <c r="U186" s="5">
        <v>0</v>
      </c>
      <c r="V186" s="5">
        <v>0</v>
      </c>
      <c r="W186" s="14">
        <v>12.3</v>
      </c>
      <c r="X186" s="14">
        <v>0</v>
      </c>
      <c r="Y186" s="14">
        <v>12.3</v>
      </c>
      <c r="Z186" s="4">
        <v>24580</v>
      </c>
      <c r="AA186" s="49" t="str">
        <f>IFERROR(IF(VLOOKUP($D186,'Year-To-Date'!$E$1:$E$322,1,FALSE)=D186,"--","Find"),"Find")</f>
        <v>--</v>
      </c>
      <c r="AB186" s="49" t="str">
        <f>IFERROR(IFERROR(VLOOKUP($D186,'Asset Group  All Assets'!$B$1:$C$500,2,FALSE),(VLOOKUP($D186,'Missing-WSU-POs'!$B$1:$D$500,3,FALSE))),"?")</f>
        <v>P0772275</v>
      </c>
      <c r="AC186" s="31" t="str">
        <f t="shared" si="5"/>
        <v>P0772275</v>
      </c>
      <c r="AD186" s="31" t="str">
        <f t="shared" si="6"/>
        <v/>
      </c>
      <c r="AE186" s="29" t="str">
        <f>IFERROR(IF(VLOOKUP($D186,'Org July 2016 '!$D$1:$Z$500,3,FALSE)=G186,"-","Wrong PO"),"new")</f>
        <v>Wrong PO</v>
      </c>
      <c r="AF186" s="32">
        <f>IF(AE186="wrong PO",(VLOOKUP($D186,'Org July 2016 '!$D$1:$Z$500,3,FALSE)),"")</f>
        <v>0</v>
      </c>
      <c r="AG186" s="29" t="str">
        <f>IFERROR(IF(VLOOKUP($D186,'Org June 2016 '!$D$1:$Z$500,3,FALSE)=G186,"-","Wrong PO"),"new")</f>
        <v>Wrong PO</v>
      </c>
      <c r="AH186" s="32">
        <f>IF(AG186="wrong PO",(VLOOKUP($D186,'Org June 2016 '!$D$1:$Z$500,3,FALSE)),"")</f>
        <v>0</v>
      </c>
      <c r="AI186" s="29" t="str">
        <f>IFERROR(IF(VLOOKUP($D186,'May 2016'!D185:Z684,3,FALSE)=G186,"-","Wrong PO"),"new")</f>
        <v>new</v>
      </c>
      <c r="AJ186" s="32" t="str">
        <f>IF(AI186="wrong PO",(VLOOKUP($D186,'May 2016'!D185:Z684,3,FALSE)),"")</f>
        <v/>
      </c>
      <c r="AK186" s="29" t="str">
        <f>IFERROR(IF(VLOOKUP($D186,'Apr 2016'!$D$1:$Z$500,3,FALSE)=G186,"-","Wrong PO"),"new")</f>
        <v>-</v>
      </c>
      <c r="AL186" s="32" t="str">
        <f>IF(AK186="wrong PO",(VLOOKUP($D186,'Apr 2016'!$D$1:$Z$500,3,FALSE)),"")</f>
        <v/>
      </c>
      <c r="AM186" s="32" t="str">
        <f>IFERROR(IF(VLOOKUP($D186,'Mar 2016'!$D$1:$Z$500,3,FALSE)=G186,"-","Wrong PO"),"new")</f>
        <v>-</v>
      </c>
      <c r="AN186" s="32" t="str">
        <f>IF(AK186="wrong PO",(VLOOKUP($D186,'Mar 2016'!$D$1:$Z$500,3,FALSE)),"")</f>
        <v/>
      </c>
      <c r="AO186" s="32" t="str">
        <f>IFERROR(IF(VLOOKUP($D186,'Feb 2016'!$D$1:$Z$500,3,FALSE)=G186,"-","Wrong PO"),"new")</f>
        <v>-</v>
      </c>
      <c r="AP186" s="32" t="str">
        <f>IF(AK186="wrong PO",(VLOOKUP($D186,'Feb 2016'!$D$1:$Z$500,3,FALSE)),"")</f>
        <v/>
      </c>
      <c r="AQ186" s="29" t="str">
        <f>IFERROR(IF(VLOOKUP($D186,'Jan 2016'!$D$1:$Z$500,3,FALSE)=G186,"-","Wrong PO"),"new")</f>
        <v>-</v>
      </c>
      <c r="AR186" s="32" t="str">
        <f>IF(AQ186="wrong PO",(VLOOKUP($D186,'Jan 2016'!$D$1:$Z$500,3,FALSE)),"")</f>
        <v/>
      </c>
      <c r="AS186" s="29" t="str">
        <f>IFERROR(IF(VLOOKUP($D186,'Dec 2015'!$D$1:$Z$500,3,FALSE)=G186,"-","Wrong PO"),"new")</f>
        <v>-</v>
      </c>
      <c r="AT186" s="32" t="str">
        <f>IF(AS186="wrong PO",(VLOOKUP($D186,'Dec 2015'!$D$1:$Z$500,3,FALSE)),"")</f>
        <v/>
      </c>
      <c r="AU186" s="29" t="str">
        <f>IFERROR(IF(VLOOKUP($D186,'Nov 2015'!$D$1:$Z$500,3,FALSE)=G186,"-","Wrong PO"),"new")</f>
        <v>-</v>
      </c>
      <c r="AV186" s="32" t="str">
        <f>IF(AU186="wrong PO",(VLOOKUP($D186,'Nov 2015'!$D$1:$Z$500,3,FALSE)),"")</f>
        <v/>
      </c>
      <c r="AW186" s="29" t="str">
        <f>IFERROR(IF(VLOOKUP($D186,'Oct 2015'!$D$1:$Z$500,3,FALSE)=G186,"-","Wrong PO"),"new")</f>
        <v>new</v>
      </c>
      <c r="AX186" s="32" t="str">
        <f>IF(AW186="wrong PO",(VLOOKUP($D186,'Oct 2015'!$D$1:$Z$500,3,FALSE)),"")</f>
        <v/>
      </c>
      <c r="AY186" s="29" t="str">
        <f>IFERROR(IF(VLOOKUP($D186,'Sep 2015'!$D$1:$Z$500,3,FALSE)=G186,"-","Wrong PO"),"new")</f>
        <v>new</v>
      </c>
      <c r="AZ186" s="32" t="str">
        <f>IF(AY186="wrong PO",(VLOOKUP($D186,'Sep 2015'!$D$1:$Z$500,3,FALSE)),"")</f>
        <v/>
      </c>
    </row>
    <row r="187" spans="1:52">
      <c r="A187" s="2" t="s">
        <v>841</v>
      </c>
      <c r="B187" s="2" t="s">
        <v>510</v>
      </c>
      <c r="C187" s="2" t="s">
        <v>48</v>
      </c>
      <c r="D187" s="2" t="s">
        <v>161</v>
      </c>
      <c r="E187" s="2" t="s">
        <v>27</v>
      </c>
      <c r="F187" s="2">
        <v>42255</v>
      </c>
      <c r="G187" s="21" t="s">
        <v>105</v>
      </c>
      <c r="H187" s="11" t="s">
        <v>2054</v>
      </c>
      <c r="I187" s="2" t="s">
        <v>39</v>
      </c>
      <c r="J187" s="2" t="s">
        <v>29</v>
      </c>
      <c r="K187" s="2" t="s">
        <v>30</v>
      </c>
      <c r="L187" s="2" t="s">
        <v>31</v>
      </c>
      <c r="M187" s="2" t="s">
        <v>32</v>
      </c>
      <c r="N187" s="4">
        <v>33</v>
      </c>
      <c r="O187" s="4">
        <v>36</v>
      </c>
      <c r="P187" s="4">
        <v>3</v>
      </c>
      <c r="Q187" s="5">
        <v>5.0700000000000002E-2</v>
      </c>
      <c r="R187" s="4">
        <v>1</v>
      </c>
      <c r="S187" s="4">
        <v>1</v>
      </c>
      <c r="T187" s="4">
        <v>0</v>
      </c>
      <c r="U187" s="5">
        <v>0</v>
      </c>
      <c r="V187" s="5">
        <v>0</v>
      </c>
      <c r="W187" s="14">
        <v>0.05</v>
      </c>
      <c r="X187" s="14">
        <v>0</v>
      </c>
      <c r="Y187" s="14">
        <v>0.05</v>
      </c>
      <c r="Z187" s="4">
        <v>24580</v>
      </c>
      <c r="AA187" s="49" t="str">
        <f>IFERROR(IF(VLOOKUP($D187,'Year-To-Date'!$E$1:$E$322,1,FALSE)=D187,"--","Find"),"Find")</f>
        <v>--</v>
      </c>
      <c r="AB187" s="49" t="str">
        <f>IFERROR(IFERROR(VLOOKUP($D187,'Asset Group  All Assets'!$B$1:$C$500,2,FALSE),(VLOOKUP($D187,'Missing-WSU-POs'!$B$1:$D$500,3,FALSE))),"?")</f>
        <v>P0772275</v>
      </c>
      <c r="AC187" s="31" t="str">
        <f t="shared" si="5"/>
        <v>P0772275</v>
      </c>
      <c r="AD187" s="31" t="str">
        <f t="shared" si="6"/>
        <v/>
      </c>
      <c r="AE187" s="29" t="str">
        <f>IFERROR(IF(VLOOKUP($D187,'Org July 2016 '!$D$1:$Z$500,3,FALSE)=G187,"-","Wrong PO"),"new")</f>
        <v>Wrong PO</v>
      </c>
      <c r="AF187" s="32">
        <f>IF(AE187="wrong PO",(VLOOKUP($D187,'Org July 2016 '!$D$1:$Z$500,3,FALSE)),"")</f>
        <v>0</v>
      </c>
      <c r="AG187" s="29" t="str">
        <f>IFERROR(IF(VLOOKUP($D187,'Org June 2016 '!$D$1:$Z$500,3,FALSE)=G187,"-","Wrong PO"),"new")</f>
        <v>Wrong PO</v>
      </c>
      <c r="AH187" s="32">
        <f>IF(AG187="wrong PO",(VLOOKUP($D187,'Org June 2016 '!$D$1:$Z$500,3,FALSE)),"")</f>
        <v>0</v>
      </c>
      <c r="AI187" s="29" t="str">
        <f>IFERROR(IF(VLOOKUP($D187,'May 2016'!D186:Z685,3,FALSE)=G187,"-","Wrong PO"),"new")</f>
        <v>new</v>
      </c>
      <c r="AJ187" s="32" t="str">
        <f>IF(AI187="wrong PO",(VLOOKUP($D187,'May 2016'!D186:Z685,3,FALSE)),"")</f>
        <v/>
      </c>
      <c r="AK187" s="29" t="str">
        <f>IFERROR(IF(VLOOKUP($D187,'Apr 2016'!$D$1:$Z$500,3,FALSE)=G187,"-","Wrong PO"),"new")</f>
        <v>-</v>
      </c>
      <c r="AL187" s="32" t="str">
        <f>IF(AK187="wrong PO",(VLOOKUP($D187,'Apr 2016'!$D$1:$Z$500,3,FALSE)),"")</f>
        <v/>
      </c>
      <c r="AM187" s="32" t="str">
        <f>IFERROR(IF(VLOOKUP($D187,'Mar 2016'!$D$1:$Z$500,3,FALSE)=G187,"-","Wrong PO"),"new")</f>
        <v>-</v>
      </c>
      <c r="AN187" s="32" t="str">
        <f>IF(AK187="wrong PO",(VLOOKUP($D187,'Mar 2016'!$D$1:$Z$500,3,FALSE)),"")</f>
        <v/>
      </c>
      <c r="AO187" s="32" t="str">
        <f>IFERROR(IF(VLOOKUP($D187,'Feb 2016'!$D$1:$Z$500,3,FALSE)=G187,"-","Wrong PO"),"new")</f>
        <v>-</v>
      </c>
      <c r="AP187" s="32" t="str">
        <f>IF(AK187="wrong PO",(VLOOKUP($D187,'Feb 2016'!$D$1:$Z$500,3,FALSE)),"")</f>
        <v/>
      </c>
      <c r="AQ187" s="29" t="str">
        <f>IFERROR(IF(VLOOKUP($D187,'Jan 2016'!$D$1:$Z$500,3,FALSE)=G187,"-","Wrong PO"),"new")</f>
        <v>-</v>
      </c>
      <c r="AR187" s="32" t="str">
        <f>IF(AQ187="wrong PO",(VLOOKUP($D187,'Jan 2016'!$D$1:$Z$500,3,FALSE)),"")</f>
        <v/>
      </c>
      <c r="AS187" s="29" t="str">
        <f>IFERROR(IF(VLOOKUP($D187,'Dec 2015'!$D$1:$Z$500,3,FALSE)=G187,"-","Wrong PO"),"new")</f>
        <v>new</v>
      </c>
      <c r="AT187" s="32" t="str">
        <f>IF(AS187="wrong PO",(VLOOKUP($D187,'Dec 2015'!$D$1:$Z$500,3,FALSE)),"")</f>
        <v/>
      </c>
      <c r="AU187" s="29" t="str">
        <f>IFERROR(IF(VLOOKUP($D187,'Nov 2015'!$D$1:$Z$500,3,FALSE)=G187,"-","Wrong PO"),"new")</f>
        <v>-</v>
      </c>
      <c r="AV187" s="32" t="str">
        <f>IF(AU187="wrong PO",(VLOOKUP($D187,'Nov 2015'!$D$1:$Z$500,3,FALSE)),"")</f>
        <v/>
      </c>
      <c r="AW187" s="29" t="str">
        <f>IFERROR(IF(VLOOKUP($D187,'Oct 2015'!$D$1:$Z$500,3,FALSE)=G187,"-","Wrong PO"),"new")</f>
        <v>-</v>
      </c>
      <c r="AX187" s="32" t="str">
        <f>IF(AW187="wrong PO",(VLOOKUP($D187,'Oct 2015'!$D$1:$Z$500,3,FALSE)),"")</f>
        <v/>
      </c>
      <c r="AY187" s="29" t="str">
        <f>IFERROR(IF(VLOOKUP($D187,'Sep 2015'!$D$1:$Z$500,3,FALSE)=G187,"-","Wrong PO"),"new")</f>
        <v>new</v>
      </c>
      <c r="AZ187" s="32" t="str">
        <f>IF(AY187="wrong PO",(VLOOKUP($D187,'Sep 2015'!$D$1:$Z$500,3,FALSE)),"")</f>
        <v/>
      </c>
    </row>
    <row r="188" spans="1:52">
      <c r="A188" s="2" t="s">
        <v>841</v>
      </c>
      <c r="B188" s="2" t="s">
        <v>510</v>
      </c>
      <c r="C188" s="2" t="s">
        <v>48</v>
      </c>
      <c r="D188" s="2" t="s">
        <v>162</v>
      </c>
      <c r="E188" s="2" t="s">
        <v>427</v>
      </c>
      <c r="F188" s="2">
        <v>42257</v>
      </c>
      <c r="G188" s="21" t="s">
        <v>105</v>
      </c>
      <c r="H188" s="11" t="s">
        <v>2054</v>
      </c>
      <c r="I188" s="2" t="s">
        <v>39</v>
      </c>
      <c r="J188" s="2" t="s">
        <v>429</v>
      </c>
      <c r="K188" s="2" t="s">
        <v>30</v>
      </c>
      <c r="L188" s="2" t="s">
        <v>31</v>
      </c>
      <c r="M188" s="2" t="s">
        <v>32</v>
      </c>
      <c r="N188" s="4">
        <v>3002</v>
      </c>
      <c r="O188" s="4">
        <v>3157</v>
      </c>
      <c r="P188" s="4">
        <v>155</v>
      </c>
      <c r="Q188" s="5">
        <v>2.6194999999999999</v>
      </c>
      <c r="R188" s="4">
        <v>0</v>
      </c>
      <c r="S188" s="4">
        <v>0</v>
      </c>
      <c r="T188" s="4">
        <v>0</v>
      </c>
      <c r="U188" s="5">
        <v>0</v>
      </c>
      <c r="V188" s="5">
        <v>0</v>
      </c>
      <c r="W188" s="14">
        <v>2.62</v>
      </c>
      <c r="X188" s="14">
        <v>0</v>
      </c>
      <c r="Y188" s="14">
        <v>2.62</v>
      </c>
      <c r="Z188" s="4">
        <v>24580</v>
      </c>
      <c r="AA188" s="49" t="str">
        <f>IFERROR(IF(VLOOKUP($D188,'Year-To-Date'!$E$1:$E$322,1,FALSE)=D188,"--","Find"),"Find")</f>
        <v>--</v>
      </c>
      <c r="AB188" s="49" t="str">
        <f>IFERROR(IFERROR(VLOOKUP($D188,'Asset Group  All Assets'!$B$1:$C$500,2,FALSE),(VLOOKUP($D188,'Missing-WSU-POs'!$B$1:$D$500,3,FALSE))),"?")</f>
        <v>P0772275</v>
      </c>
      <c r="AC188" s="31" t="str">
        <f t="shared" si="5"/>
        <v>P0772275</v>
      </c>
      <c r="AD188" s="31" t="str">
        <f t="shared" si="6"/>
        <v/>
      </c>
      <c r="AE188" s="29" t="str">
        <f>IFERROR(IF(VLOOKUP($D188,'Org July 2016 '!$D$1:$Z$500,3,FALSE)=G188,"-","Wrong PO"),"new")</f>
        <v>Wrong PO</v>
      </c>
      <c r="AF188" s="32">
        <f>IF(AE188="wrong PO",(VLOOKUP($D188,'Org July 2016 '!$D$1:$Z$500,3,FALSE)),"")</f>
        <v>0</v>
      </c>
      <c r="AG188" s="29" t="str">
        <f>IFERROR(IF(VLOOKUP($D188,'Org June 2016 '!$D$1:$Z$500,3,FALSE)=G188,"-","Wrong PO"),"new")</f>
        <v>Wrong PO</v>
      </c>
      <c r="AH188" s="32">
        <f>IF(AG188="wrong PO",(VLOOKUP($D188,'Org June 2016 '!$D$1:$Z$500,3,FALSE)),"")</f>
        <v>0</v>
      </c>
      <c r="AI188" s="29" t="str">
        <f>IFERROR(IF(VLOOKUP($D188,'May 2016'!D187:Z686,3,FALSE)=G188,"-","Wrong PO"),"new")</f>
        <v>new</v>
      </c>
      <c r="AJ188" s="32" t="str">
        <f>IF(AI188="wrong PO",(VLOOKUP($D188,'May 2016'!D187:Z686,3,FALSE)),"")</f>
        <v/>
      </c>
      <c r="AK188" s="29" t="str">
        <f>IFERROR(IF(VLOOKUP($D188,'Apr 2016'!$D$1:$Z$500,3,FALSE)=G188,"-","Wrong PO"),"new")</f>
        <v>-</v>
      </c>
      <c r="AL188" s="32" t="str">
        <f>IF(AK188="wrong PO",(VLOOKUP($D188,'Apr 2016'!$D$1:$Z$500,3,FALSE)),"")</f>
        <v/>
      </c>
      <c r="AM188" s="32" t="str">
        <f>IFERROR(IF(VLOOKUP($D188,'Mar 2016'!$D$1:$Z$500,3,FALSE)=G188,"-","Wrong PO"),"new")</f>
        <v>-</v>
      </c>
      <c r="AN188" s="32" t="str">
        <f>IF(AK188="wrong PO",(VLOOKUP($D188,'Mar 2016'!$D$1:$Z$500,3,FALSE)),"")</f>
        <v/>
      </c>
      <c r="AO188" s="32" t="str">
        <f>IFERROR(IF(VLOOKUP($D188,'Feb 2016'!$D$1:$Z$500,3,FALSE)=G188,"-","Wrong PO"),"new")</f>
        <v>-</v>
      </c>
      <c r="AP188" s="32" t="str">
        <f>IF(AK188="wrong PO",(VLOOKUP($D188,'Feb 2016'!$D$1:$Z$500,3,FALSE)),"")</f>
        <v/>
      </c>
      <c r="AQ188" s="29" t="str">
        <f>IFERROR(IF(VLOOKUP($D188,'Jan 2016'!$D$1:$Z$500,3,FALSE)=G188,"-","Wrong PO"),"new")</f>
        <v>-</v>
      </c>
      <c r="AR188" s="32" t="str">
        <f>IF(AQ188="wrong PO",(VLOOKUP($D188,'Jan 2016'!$D$1:$Z$500,3,FALSE)),"")</f>
        <v/>
      </c>
      <c r="AS188" s="29" t="str">
        <f>IFERROR(IF(VLOOKUP($D188,'Dec 2015'!$D$1:$Z$500,3,FALSE)=G188,"-","Wrong PO"),"new")</f>
        <v>-</v>
      </c>
      <c r="AT188" s="32" t="str">
        <f>IF(AS188="wrong PO",(VLOOKUP($D188,'Dec 2015'!$D$1:$Z$500,3,FALSE)),"")</f>
        <v/>
      </c>
      <c r="AU188" s="29" t="str">
        <f>IFERROR(IF(VLOOKUP($D188,'Nov 2015'!$D$1:$Z$500,3,FALSE)=G188,"-","Wrong PO"),"new")</f>
        <v>-</v>
      </c>
      <c r="AV188" s="32" t="str">
        <f>IF(AU188="wrong PO",(VLOOKUP($D188,'Nov 2015'!$D$1:$Z$500,3,FALSE)),"")</f>
        <v/>
      </c>
      <c r="AW188" s="29" t="str">
        <f>IFERROR(IF(VLOOKUP($D188,'Oct 2015'!$D$1:$Z$500,3,FALSE)=G188,"-","Wrong PO"),"new")</f>
        <v>new</v>
      </c>
      <c r="AX188" s="32" t="str">
        <f>IF(AW188="wrong PO",(VLOOKUP($D188,'Oct 2015'!$D$1:$Z$500,3,FALSE)),"")</f>
        <v/>
      </c>
      <c r="AY188" s="29" t="str">
        <f>IFERROR(IF(VLOOKUP($D188,'Sep 2015'!$D$1:$Z$500,3,FALSE)=G188,"-","Wrong PO"),"new")</f>
        <v>new</v>
      </c>
      <c r="AZ188" s="32" t="str">
        <f>IF(AY188="wrong PO",(VLOOKUP($D188,'Sep 2015'!$D$1:$Z$500,3,FALSE)),"")</f>
        <v/>
      </c>
    </row>
    <row r="189" spans="1:52">
      <c r="A189" s="2" t="s">
        <v>841</v>
      </c>
      <c r="B189" s="2" t="s">
        <v>510</v>
      </c>
      <c r="C189" s="2" t="s">
        <v>479</v>
      </c>
      <c r="D189" s="2" t="s">
        <v>104</v>
      </c>
      <c r="E189" s="2" t="s">
        <v>480</v>
      </c>
      <c r="F189" s="2">
        <v>42158</v>
      </c>
      <c r="G189" s="21" t="s">
        <v>105</v>
      </c>
      <c r="H189" s="11" t="s">
        <v>2054</v>
      </c>
      <c r="I189" s="2" t="s">
        <v>28</v>
      </c>
      <c r="J189" s="2" t="s">
        <v>440</v>
      </c>
      <c r="K189" s="2" t="s">
        <v>30</v>
      </c>
      <c r="L189" s="2" t="s">
        <v>31</v>
      </c>
      <c r="M189" s="2" t="s">
        <v>378</v>
      </c>
      <c r="N189" s="4">
        <v>40884</v>
      </c>
      <c r="O189" s="4">
        <v>42774</v>
      </c>
      <c r="P189" s="4">
        <v>1890</v>
      </c>
      <c r="Q189" s="5">
        <v>31.940999999999999</v>
      </c>
      <c r="R189" s="4">
        <v>0</v>
      </c>
      <c r="S189" s="4">
        <v>0</v>
      </c>
      <c r="T189" s="4">
        <v>0</v>
      </c>
      <c r="U189" s="5">
        <v>0</v>
      </c>
      <c r="V189" s="5">
        <v>0</v>
      </c>
      <c r="W189" s="14">
        <v>31.94</v>
      </c>
      <c r="X189" s="14">
        <v>0</v>
      </c>
      <c r="Y189" s="14">
        <v>31.94</v>
      </c>
      <c r="Z189" s="4">
        <v>24580</v>
      </c>
      <c r="AA189" s="49" t="str">
        <f>IFERROR(IF(VLOOKUP($D189,'Year-To-Date'!$E$1:$E$322,1,FALSE)=D189,"--","Find"),"Find")</f>
        <v>--</v>
      </c>
      <c r="AB189" s="49" t="str">
        <f>IFERROR(IFERROR(VLOOKUP($D189,'Asset Group  All Assets'!$B$1:$C$500,2,FALSE),(VLOOKUP($D189,'Missing-WSU-POs'!$B$1:$D$500,3,FALSE))),"?")</f>
        <v>P0772275</v>
      </c>
      <c r="AC189" s="31" t="str">
        <f t="shared" si="5"/>
        <v>P0772275</v>
      </c>
      <c r="AD189" s="31" t="str">
        <f t="shared" si="6"/>
        <v/>
      </c>
      <c r="AE189" s="29" t="str">
        <f>IFERROR(IF(VLOOKUP($D189,'Org July 2016 '!$D$1:$Z$500,3,FALSE)=G189,"-","Wrong PO"),"new")</f>
        <v>Wrong PO</v>
      </c>
      <c r="AF189" s="32">
        <f>IF(AE189="wrong PO",(VLOOKUP($D189,'Org July 2016 '!$D$1:$Z$500,3,FALSE)),"")</f>
        <v>0</v>
      </c>
      <c r="AG189" s="29" t="str">
        <f>IFERROR(IF(VLOOKUP($D189,'Org June 2016 '!$D$1:$Z$500,3,FALSE)=G189,"-","Wrong PO"),"new")</f>
        <v>Wrong PO</v>
      </c>
      <c r="AH189" s="32">
        <f>IF(AG189="wrong PO",(VLOOKUP($D189,'Org June 2016 '!$D$1:$Z$500,3,FALSE)),"")</f>
        <v>0</v>
      </c>
      <c r="AI189" s="29" t="str">
        <f>IFERROR(IF(VLOOKUP($D189,'May 2016'!D188:Z687,3,FALSE)=G189,"-","Wrong PO"),"new")</f>
        <v>new</v>
      </c>
      <c r="AJ189" s="32" t="str">
        <f>IF(AI189="wrong PO",(VLOOKUP($D189,'May 2016'!D188:Z687,3,FALSE)),"")</f>
        <v/>
      </c>
      <c r="AK189" s="29" t="str">
        <f>IFERROR(IF(VLOOKUP($D189,'Apr 2016'!$D$1:$Z$500,3,FALSE)=G189,"-","Wrong PO"),"new")</f>
        <v>-</v>
      </c>
      <c r="AL189" s="32" t="str">
        <f>IF(AK189="wrong PO",(VLOOKUP($D189,'Apr 2016'!$D$1:$Z$500,3,FALSE)),"")</f>
        <v/>
      </c>
      <c r="AM189" s="32" t="str">
        <f>IFERROR(IF(VLOOKUP($D189,'Mar 2016'!$D$1:$Z$500,3,FALSE)=G189,"-","Wrong PO"),"new")</f>
        <v>-</v>
      </c>
      <c r="AN189" s="32" t="str">
        <f>IF(AK189="wrong PO",(VLOOKUP($D189,'Mar 2016'!$D$1:$Z$500,3,FALSE)),"")</f>
        <v/>
      </c>
      <c r="AO189" s="32" t="str">
        <f>IFERROR(IF(VLOOKUP($D189,'Feb 2016'!$D$1:$Z$500,3,FALSE)=G189,"-","Wrong PO"),"new")</f>
        <v>-</v>
      </c>
      <c r="AP189" s="32" t="str">
        <f>IF(AK189="wrong PO",(VLOOKUP($D189,'Feb 2016'!$D$1:$Z$500,3,FALSE)),"")</f>
        <v/>
      </c>
      <c r="AQ189" s="29" t="str">
        <f>IFERROR(IF(VLOOKUP($D189,'Jan 2016'!$D$1:$Z$500,3,FALSE)=G189,"-","Wrong PO"),"new")</f>
        <v>-</v>
      </c>
      <c r="AR189" s="32" t="str">
        <f>IF(AQ189="wrong PO",(VLOOKUP($D189,'Jan 2016'!$D$1:$Z$500,3,FALSE)),"")</f>
        <v/>
      </c>
      <c r="AS189" s="29" t="str">
        <f>IFERROR(IF(VLOOKUP($D189,'Dec 2015'!$D$1:$Z$500,3,FALSE)=G189,"-","Wrong PO"),"new")</f>
        <v>-</v>
      </c>
      <c r="AT189" s="32" t="str">
        <f>IF(AS189="wrong PO",(VLOOKUP($D189,'Dec 2015'!$D$1:$Z$500,3,FALSE)),"")</f>
        <v/>
      </c>
      <c r="AU189" s="29" t="str">
        <f>IFERROR(IF(VLOOKUP($D189,'Nov 2015'!$D$1:$Z$500,3,FALSE)=G189,"-","Wrong PO"),"new")</f>
        <v>-</v>
      </c>
      <c r="AV189" s="32" t="str">
        <f>IF(AU189="wrong PO",(VLOOKUP($D189,'Nov 2015'!$D$1:$Z$500,3,FALSE)),"")</f>
        <v/>
      </c>
      <c r="AW189" s="29" t="str">
        <f>IFERROR(IF(VLOOKUP($D189,'Oct 2015'!$D$1:$Z$500,3,FALSE)=G189,"-","Wrong PO"),"new")</f>
        <v>new</v>
      </c>
      <c r="AX189" s="32" t="str">
        <f>IF(AW189="wrong PO",(VLOOKUP($D189,'Oct 2015'!$D$1:$Z$500,3,FALSE)),"")</f>
        <v/>
      </c>
      <c r="AY189" s="29" t="str">
        <f>IFERROR(IF(VLOOKUP($D189,'Sep 2015'!$D$1:$Z$500,3,FALSE)=G189,"-","Wrong PO"),"new")</f>
        <v>new</v>
      </c>
      <c r="AZ189" s="32" t="str">
        <f>IF(AY189="wrong PO",(VLOOKUP($D189,'Sep 2015'!$D$1:$Z$500,3,FALSE)),"")</f>
        <v/>
      </c>
    </row>
    <row r="190" spans="1:52">
      <c r="A190" s="2" t="s">
        <v>841</v>
      </c>
      <c r="B190" s="2" t="s">
        <v>510</v>
      </c>
      <c r="C190" s="2" t="s">
        <v>503</v>
      </c>
      <c r="D190" s="2" t="s">
        <v>239</v>
      </c>
      <c r="E190" s="2" t="s">
        <v>436</v>
      </c>
      <c r="F190" s="2">
        <v>42256</v>
      </c>
      <c r="G190" s="21" t="s">
        <v>105</v>
      </c>
      <c r="H190" s="11" t="s">
        <v>2054</v>
      </c>
      <c r="I190" s="2" t="s">
        <v>437</v>
      </c>
      <c r="J190" s="2" t="s">
        <v>438</v>
      </c>
      <c r="K190" s="2" t="s">
        <v>30</v>
      </c>
      <c r="L190" s="2" t="s">
        <v>31</v>
      </c>
      <c r="M190" s="2" t="s">
        <v>378</v>
      </c>
      <c r="N190" s="4">
        <v>3244</v>
      </c>
      <c r="O190" s="4">
        <v>3253</v>
      </c>
      <c r="P190" s="4">
        <v>9</v>
      </c>
      <c r="Q190" s="5">
        <v>0.83699999999999997</v>
      </c>
      <c r="R190" s="4">
        <v>0</v>
      </c>
      <c r="S190" s="4">
        <v>0</v>
      </c>
      <c r="T190" s="4">
        <v>0</v>
      </c>
      <c r="U190" s="5">
        <v>0</v>
      </c>
      <c r="V190" s="5">
        <v>0</v>
      </c>
      <c r="W190" s="14">
        <v>0.84</v>
      </c>
      <c r="X190" s="14">
        <v>0</v>
      </c>
      <c r="Y190" s="14">
        <v>0.84</v>
      </c>
      <c r="Z190" s="4">
        <v>24580</v>
      </c>
      <c r="AA190" s="49" t="str">
        <f>IFERROR(IF(VLOOKUP($D190,'Year-To-Date'!$E$1:$E$322,1,FALSE)=D190,"--","Find"),"Find")</f>
        <v>--</v>
      </c>
      <c r="AB190" s="49" t="str">
        <f>IFERROR(IFERROR(VLOOKUP($D190,'Asset Group  All Assets'!$B$1:$C$500,2,FALSE),(VLOOKUP($D190,'Missing-WSU-POs'!$B$1:$D$500,3,FALSE))),"?")</f>
        <v>P0772275</v>
      </c>
      <c r="AC190" s="31" t="str">
        <f t="shared" si="5"/>
        <v>P0772275</v>
      </c>
      <c r="AD190" s="31" t="str">
        <f t="shared" si="6"/>
        <v/>
      </c>
      <c r="AE190" s="29" t="str">
        <f>IFERROR(IF(VLOOKUP($D190,'Org July 2016 '!$D$1:$Z$500,3,FALSE)=G190,"-","Wrong PO"),"new")</f>
        <v>Wrong PO</v>
      </c>
      <c r="AF190" s="32">
        <f>IF(AE190="wrong PO",(VLOOKUP($D190,'Org July 2016 '!$D$1:$Z$500,3,FALSE)),"")</f>
        <v>0</v>
      </c>
      <c r="AG190" s="29" t="str">
        <f>IFERROR(IF(VLOOKUP($D190,'Org June 2016 '!$D$1:$Z$500,3,FALSE)=G190,"-","Wrong PO"),"new")</f>
        <v>Wrong PO</v>
      </c>
      <c r="AH190" s="32">
        <f>IF(AG190="wrong PO",(VLOOKUP($D190,'Org June 2016 '!$D$1:$Z$500,3,FALSE)),"")</f>
        <v>0</v>
      </c>
      <c r="AI190" s="29" t="str">
        <f>IFERROR(IF(VLOOKUP($D190,'May 2016'!D189:Z688,3,FALSE)=G190,"-","Wrong PO"),"new")</f>
        <v>new</v>
      </c>
      <c r="AJ190" s="32" t="str">
        <f>IF(AI190="wrong PO",(VLOOKUP($D190,'May 2016'!D189:Z688,3,FALSE)),"")</f>
        <v/>
      </c>
      <c r="AK190" s="29" t="str">
        <f>IFERROR(IF(VLOOKUP($D190,'Apr 2016'!$D$1:$Z$500,3,FALSE)=G190,"-","Wrong PO"),"new")</f>
        <v>-</v>
      </c>
      <c r="AL190" s="32" t="str">
        <f>IF(AK190="wrong PO",(VLOOKUP($D190,'Apr 2016'!$D$1:$Z$500,3,FALSE)),"")</f>
        <v/>
      </c>
      <c r="AM190" s="32" t="str">
        <f>IFERROR(IF(VLOOKUP($D190,'Mar 2016'!$D$1:$Z$500,3,FALSE)=G190,"-","Wrong PO"),"new")</f>
        <v>-</v>
      </c>
      <c r="AN190" s="32" t="str">
        <f>IF(AK190="wrong PO",(VLOOKUP($D190,'Mar 2016'!$D$1:$Z$500,3,FALSE)),"")</f>
        <v/>
      </c>
      <c r="AO190" s="32" t="str">
        <f>IFERROR(IF(VLOOKUP($D190,'Feb 2016'!$D$1:$Z$500,3,FALSE)=G190,"-","Wrong PO"),"new")</f>
        <v>new</v>
      </c>
      <c r="AP190" s="32" t="str">
        <f>IF(AK190="wrong PO",(VLOOKUP($D190,'Feb 2016'!$D$1:$Z$500,3,FALSE)),"")</f>
        <v/>
      </c>
      <c r="AQ190" s="29" t="str">
        <f>IFERROR(IF(VLOOKUP($D190,'Jan 2016'!$D$1:$Z$500,3,FALSE)=G190,"-","Wrong PO"),"new")</f>
        <v>-</v>
      </c>
      <c r="AR190" s="32" t="str">
        <f>IF(AQ190="wrong PO",(VLOOKUP($D190,'Jan 2016'!$D$1:$Z$500,3,FALSE)),"")</f>
        <v/>
      </c>
      <c r="AS190" s="29" t="str">
        <f>IFERROR(IF(VLOOKUP($D190,'Dec 2015'!$D$1:$Z$500,3,FALSE)=G190,"-","Wrong PO"),"new")</f>
        <v>new</v>
      </c>
      <c r="AT190" s="32" t="str">
        <f>IF(AS190="wrong PO",(VLOOKUP($D190,'Dec 2015'!$D$1:$Z$500,3,FALSE)),"")</f>
        <v/>
      </c>
      <c r="AU190" s="29" t="str">
        <f>IFERROR(IF(VLOOKUP($D190,'Nov 2015'!$D$1:$Z$500,3,FALSE)=G190,"-","Wrong PO"),"new")</f>
        <v>new</v>
      </c>
      <c r="AV190" s="32" t="str">
        <f>IF(AU190="wrong PO",(VLOOKUP($D190,'Nov 2015'!$D$1:$Z$500,3,FALSE)),"")</f>
        <v/>
      </c>
      <c r="AW190" s="29" t="str">
        <f>IFERROR(IF(VLOOKUP($D190,'Oct 2015'!$D$1:$Z$500,3,FALSE)=G190,"-","Wrong PO"),"new")</f>
        <v>-</v>
      </c>
      <c r="AX190" s="32" t="str">
        <f>IF(AW190="wrong PO",(VLOOKUP($D190,'Oct 2015'!$D$1:$Z$500,3,FALSE)),"")</f>
        <v/>
      </c>
      <c r="AY190" s="29" t="str">
        <f>IFERROR(IF(VLOOKUP($D190,'Sep 2015'!$D$1:$Z$500,3,FALSE)=G190,"-","Wrong PO"),"new")</f>
        <v>new</v>
      </c>
      <c r="AZ190" s="32" t="str">
        <f>IF(AY190="wrong PO",(VLOOKUP($D190,'Sep 2015'!$D$1:$Z$500,3,FALSE)),"")</f>
        <v/>
      </c>
    </row>
    <row r="191" spans="1:52">
      <c r="A191" s="2" t="s">
        <v>841</v>
      </c>
      <c r="B191" s="2" t="s">
        <v>510</v>
      </c>
      <c r="C191" s="2" t="s">
        <v>69</v>
      </c>
      <c r="D191" s="2" t="s">
        <v>260</v>
      </c>
      <c r="E191" s="2" t="s">
        <v>427</v>
      </c>
      <c r="F191" s="2">
        <v>42257</v>
      </c>
      <c r="G191" s="21" t="s">
        <v>105</v>
      </c>
      <c r="H191" s="11" t="s">
        <v>2054</v>
      </c>
      <c r="I191" s="2" t="s">
        <v>39</v>
      </c>
      <c r="J191" s="2" t="s">
        <v>429</v>
      </c>
      <c r="K191" s="2" t="s">
        <v>30</v>
      </c>
      <c r="L191" s="2" t="s">
        <v>31</v>
      </c>
      <c r="M191" s="2" t="s">
        <v>32</v>
      </c>
      <c r="N191" s="4">
        <v>1624</v>
      </c>
      <c r="O191" s="4">
        <v>1909</v>
      </c>
      <c r="P191" s="4">
        <v>285</v>
      </c>
      <c r="Q191" s="5">
        <v>4.8164999999999996</v>
      </c>
      <c r="R191" s="4">
        <v>5984</v>
      </c>
      <c r="S191" s="4">
        <v>6235</v>
      </c>
      <c r="T191" s="4">
        <v>251</v>
      </c>
      <c r="U191" s="5">
        <v>15.0098</v>
      </c>
      <c r="V191" s="5">
        <v>0</v>
      </c>
      <c r="W191" s="14">
        <v>19.829999999999998</v>
      </c>
      <c r="X191" s="14">
        <v>0</v>
      </c>
      <c r="Y191" s="14">
        <v>19.829999999999998</v>
      </c>
      <c r="Z191" s="4">
        <v>24580</v>
      </c>
      <c r="AA191" s="49" t="str">
        <f>IFERROR(IF(VLOOKUP($D191,'Year-To-Date'!$E$1:$E$322,1,FALSE)=D191,"--","Find"),"Find")</f>
        <v>--</v>
      </c>
      <c r="AB191" s="49" t="str">
        <f>IFERROR(IFERROR(VLOOKUP($D191,'Asset Group  All Assets'!$B$1:$C$500,2,FALSE),(VLOOKUP($D191,'Missing-WSU-POs'!$B$1:$D$500,3,FALSE))),"?")</f>
        <v>P0772275</v>
      </c>
      <c r="AC191" s="31" t="str">
        <f t="shared" si="5"/>
        <v>P0772275</v>
      </c>
      <c r="AD191" s="31" t="str">
        <f t="shared" si="6"/>
        <v/>
      </c>
      <c r="AE191" s="29" t="str">
        <f>IFERROR(IF(VLOOKUP($D191,'Org July 2016 '!$D$1:$Z$500,3,FALSE)=G191,"-","Wrong PO"),"new")</f>
        <v>Wrong PO</v>
      </c>
      <c r="AF191" s="32">
        <f>IF(AE191="wrong PO",(VLOOKUP($D191,'Org July 2016 '!$D$1:$Z$500,3,FALSE)),"")</f>
        <v>0</v>
      </c>
      <c r="AG191" s="29" t="str">
        <f>IFERROR(IF(VLOOKUP($D191,'Org June 2016 '!$D$1:$Z$500,3,FALSE)=G191,"-","Wrong PO"),"new")</f>
        <v>Wrong PO</v>
      </c>
      <c r="AH191" s="32">
        <f>IF(AG191="wrong PO",(VLOOKUP($D191,'Org June 2016 '!$D$1:$Z$500,3,FALSE)),"")</f>
        <v>0</v>
      </c>
      <c r="AI191" s="29" t="str">
        <f>IFERROR(IF(VLOOKUP($D191,'May 2016'!D190:Z689,3,FALSE)=G191,"-","Wrong PO"),"new")</f>
        <v>new</v>
      </c>
      <c r="AJ191" s="32" t="str">
        <f>IF(AI191="wrong PO",(VLOOKUP($D191,'May 2016'!D190:Z689,3,FALSE)),"")</f>
        <v/>
      </c>
      <c r="AK191" s="29" t="str">
        <f>IFERROR(IF(VLOOKUP($D191,'Apr 2016'!$D$1:$Z$500,3,FALSE)=G191,"-","Wrong PO"),"new")</f>
        <v>-</v>
      </c>
      <c r="AL191" s="32" t="str">
        <f>IF(AK191="wrong PO",(VLOOKUP($D191,'Apr 2016'!$D$1:$Z$500,3,FALSE)),"")</f>
        <v/>
      </c>
      <c r="AM191" s="32" t="str">
        <f>IFERROR(IF(VLOOKUP($D191,'Mar 2016'!$D$1:$Z$500,3,FALSE)=G191,"-","Wrong PO"),"new")</f>
        <v>-</v>
      </c>
      <c r="AN191" s="32" t="str">
        <f>IF(AK191="wrong PO",(VLOOKUP($D191,'Mar 2016'!$D$1:$Z$500,3,FALSE)),"")</f>
        <v/>
      </c>
      <c r="AO191" s="32" t="str">
        <f>IFERROR(IF(VLOOKUP($D191,'Feb 2016'!$D$1:$Z$500,3,FALSE)=G191,"-","Wrong PO"),"new")</f>
        <v>-</v>
      </c>
      <c r="AP191" s="32" t="str">
        <f>IF(AK191="wrong PO",(VLOOKUP($D191,'Feb 2016'!$D$1:$Z$500,3,FALSE)),"")</f>
        <v/>
      </c>
      <c r="AQ191" s="29" t="str">
        <f>IFERROR(IF(VLOOKUP($D191,'Jan 2016'!$D$1:$Z$500,3,FALSE)=G191,"-","Wrong PO"),"new")</f>
        <v>-</v>
      </c>
      <c r="AR191" s="32" t="str">
        <f>IF(AQ191="wrong PO",(VLOOKUP($D191,'Jan 2016'!$D$1:$Z$500,3,FALSE)),"")</f>
        <v/>
      </c>
      <c r="AS191" s="29" t="str">
        <f>IFERROR(IF(VLOOKUP($D191,'Dec 2015'!$D$1:$Z$500,3,FALSE)=G191,"-","Wrong PO"),"new")</f>
        <v>-</v>
      </c>
      <c r="AT191" s="32" t="str">
        <f>IF(AS191="wrong PO",(VLOOKUP($D191,'Dec 2015'!$D$1:$Z$500,3,FALSE)),"")</f>
        <v/>
      </c>
      <c r="AU191" s="29" t="str">
        <f>IFERROR(IF(VLOOKUP($D191,'Nov 2015'!$D$1:$Z$500,3,FALSE)=G191,"-","Wrong PO"),"new")</f>
        <v>-</v>
      </c>
      <c r="AV191" s="32" t="str">
        <f>IF(AU191="wrong PO",(VLOOKUP($D191,'Nov 2015'!$D$1:$Z$500,3,FALSE)),"")</f>
        <v/>
      </c>
      <c r="AW191" s="29" t="str">
        <f>IFERROR(IF(VLOOKUP($D191,'Oct 2015'!$D$1:$Z$500,3,FALSE)=G191,"-","Wrong PO"),"new")</f>
        <v>-</v>
      </c>
      <c r="AX191" s="32" t="str">
        <f>IF(AW191="wrong PO",(VLOOKUP($D191,'Oct 2015'!$D$1:$Z$500,3,FALSE)),"")</f>
        <v/>
      </c>
      <c r="AY191" s="29" t="str">
        <f>IFERROR(IF(VLOOKUP($D191,'Sep 2015'!$D$1:$Z$500,3,FALSE)=G191,"-","Wrong PO"),"new")</f>
        <v>new</v>
      </c>
      <c r="AZ191" s="32" t="str">
        <f>IF(AY191="wrong PO",(VLOOKUP($D191,'Sep 2015'!$D$1:$Z$500,3,FALSE)),"")</f>
        <v/>
      </c>
    </row>
    <row r="192" spans="1:52">
      <c r="A192" s="2" t="s">
        <v>841</v>
      </c>
      <c r="B192" s="2" t="s">
        <v>510</v>
      </c>
      <c r="C192" s="2" t="s">
        <v>69</v>
      </c>
      <c r="D192" s="2" t="s">
        <v>262</v>
      </c>
      <c r="E192" s="2" t="s">
        <v>439</v>
      </c>
      <c r="F192" s="2">
        <v>42256</v>
      </c>
      <c r="G192" s="21" t="s">
        <v>105</v>
      </c>
      <c r="H192" s="11" t="s">
        <v>2054</v>
      </c>
      <c r="I192" s="2" t="s">
        <v>39</v>
      </c>
      <c r="J192" s="2" t="s">
        <v>440</v>
      </c>
      <c r="K192" s="2" t="s">
        <v>30</v>
      </c>
      <c r="L192" s="2" t="s">
        <v>31</v>
      </c>
      <c r="M192" s="2" t="s">
        <v>41</v>
      </c>
      <c r="N192" s="4">
        <v>9697</v>
      </c>
      <c r="O192" s="4">
        <v>10145</v>
      </c>
      <c r="P192" s="4">
        <v>448</v>
      </c>
      <c r="Q192" s="5">
        <v>7.5712000000000002</v>
      </c>
      <c r="R192" s="4">
        <v>16843</v>
      </c>
      <c r="S192" s="4">
        <v>17586</v>
      </c>
      <c r="T192" s="4">
        <v>743</v>
      </c>
      <c r="U192" s="5">
        <v>44.431399999999996</v>
      </c>
      <c r="V192" s="5">
        <v>0</v>
      </c>
      <c r="W192" s="14">
        <v>52</v>
      </c>
      <c r="X192" s="14">
        <v>0</v>
      </c>
      <c r="Y192" s="14">
        <v>52</v>
      </c>
      <c r="Z192" s="4">
        <v>24580</v>
      </c>
      <c r="AA192" s="49" t="str">
        <f>IFERROR(IF(VLOOKUP($D192,'Year-To-Date'!$E$1:$E$322,1,FALSE)=D192,"--","Find"),"Find")</f>
        <v>--</v>
      </c>
      <c r="AB192" s="49" t="str">
        <f>IFERROR(IFERROR(VLOOKUP($D192,'Asset Group  All Assets'!$B$1:$C$500,2,FALSE),(VLOOKUP($D192,'Missing-WSU-POs'!$B$1:$D$500,3,FALSE))),"?")</f>
        <v>P0772275</v>
      </c>
      <c r="AC192" s="31" t="str">
        <f t="shared" si="5"/>
        <v>P0772275</v>
      </c>
      <c r="AD192" s="31" t="str">
        <f t="shared" si="6"/>
        <v/>
      </c>
      <c r="AE192" s="29" t="str">
        <f>IFERROR(IF(VLOOKUP($D192,'Org July 2016 '!$D$1:$Z$500,3,FALSE)=G192,"-","Wrong PO"),"new")</f>
        <v>Wrong PO</v>
      </c>
      <c r="AF192" s="32">
        <f>IF(AE192="wrong PO",(VLOOKUP($D192,'Org July 2016 '!$D$1:$Z$500,3,FALSE)),"")</f>
        <v>0</v>
      </c>
      <c r="AG192" s="29" t="str">
        <f>IFERROR(IF(VLOOKUP($D192,'Org June 2016 '!$D$1:$Z$500,3,FALSE)=G192,"-","Wrong PO"),"new")</f>
        <v>Wrong PO</v>
      </c>
      <c r="AH192" s="32">
        <f>IF(AG192="wrong PO",(VLOOKUP($D192,'Org June 2016 '!$D$1:$Z$500,3,FALSE)),"")</f>
        <v>0</v>
      </c>
      <c r="AI192" s="29" t="str">
        <f>IFERROR(IF(VLOOKUP($D192,'May 2016'!D191:Z690,3,FALSE)=G192,"-","Wrong PO"),"new")</f>
        <v>new</v>
      </c>
      <c r="AJ192" s="32" t="str">
        <f>IF(AI192="wrong PO",(VLOOKUP($D192,'May 2016'!D191:Z690,3,FALSE)),"")</f>
        <v/>
      </c>
      <c r="AK192" s="29" t="str">
        <f>IFERROR(IF(VLOOKUP($D192,'Apr 2016'!$D$1:$Z$500,3,FALSE)=G192,"-","Wrong PO"),"new")</f>
        <v>-</v>
      </c>
      <c r="AL192" s="32" t="str">
        <f>IF(AK192="wrong PO",(VLOOKUP($D192,'Apr 2016'!$D$1:$Z$500,3,FALSE)),"")</f>
        <v/>
      </c>
      <c r="AM192" s="32" t="str">
        <f>IFERROR(IF(VLOOKUP($D192,'Mar 2016'!$D$1:$Z$500,3,FALSE)=G192,"-","Wrong PO"),"new")</f>
        <v>-</v>
      </c>
      <c r="AN192" s="32" t="str">
        <f>IF(AK192="wrong PO",(VLOOKUP($D192,'Mar 2016'!$D$1:$Z$500,3,FALSE)),"")</f>
        <v/>
      </c>
      <c r="AO192" s="32" t="str">
        <f>IFERROR(IF(VLOOKUP($D192,'Feb 2016'!$D$1:$Z$500,3,FALSE)=G192,"-","Wrong PO"),"new")</f>
        <v>-</v>
      </c>
      <c r="AP192" s="32" t="str">
        <f>IF(AK192="wrong PO",(VLOOKUP($D192,'Feb 2016'!$D$1:$Z$500,3,FALSE)),"")</f>
        <v/>
      </c>
      <c r="AQ192" s="29" t="str">
        <f>IFERROR(IF(VLOOKUP($D192,'Jan 2016'!$D$1:$Z$500,3,FALSE)=G192,"-","Wrong PO"),"new")</f>
        <v>-</v>
      </c>
      <c r="AR192" s="32" t="str">
        <f>IF(AQ192="wrong PO",(VLOOKUP($D192,'Jan 2016'!$D$1:$Z$500,3,FALSE)),"")</f>
        <v/>
      </c>
      <c r="AS192" s="29" t="str">
        <f>IFERROR(IF(VLOOKUP($D192,'Dec 2015'!$D$1:$Z$500,3,FALSE)=G192,"-","Wrong PO"),"new")</f>
        <v>-</v>
      </c>
      <c r="AT192" s="32" t="str">
        <f>IF(AS192="wrong PO",(VLOOKUP($D192,'Dec 2015'!$D$1:$Z$500,3,FALSE)),"")</f>
        <v/>
      </c>
      <c r="AU192" s="29" t="str">
        <f>IFERROR(IF(VLOOKUP($D192,'Nov 2015'!$D$1:$Z$500,3,FALSE)=G192,"-","Wrong PO"),"new")</f>
        <v>-</v>
      </c>
      <c r="AV192" s="32" t="str">
        <f>IF(AU192="wrong PO",(VLOOKUP($D192,'Nov 2015'!$D$1:$Z$500,3,FALSE)),"")</f>
        <v/>
      </c>
      <c r="AW192" s="29" t="str">
        <f>IFERROR(IF(VLOOKUP($D192,'Oct 2015'!$D$1:$Z$500,3,FALSE)=G192,"-","Wrong PO"),"new")</f>
        <v>-</v>
      </c>
      <c r="AX192" s="32" t="str">
        <f>IF(AW192="wrong PO",(VLOOKUP($D192,'Oct 2015'!$D$1:$Z$500,3,FALSE)),"")</f>
        <v/>
      </c>
      <c r="AY192" s="29" t="str">
        <f>IFERROR(IF(VLOOKUP($D192,'Sep 2015'!$D$1:$Z$500,3,FALSE)=G192,"-","Wrong PO"),"new")</f>
        <v>new</v>
      </c>
      <c r="AZ192" s="32" t="str">
        <f>IF(AY192="wrong PO",(VLOOKUP($D192,'Sep 2015'!$D$1:$Z$500,3,FALSE)),"")</f>
        <v/>
      </c>
    </row>
    <row r="193" spans="1:52">
      <c r="A193" s="2" t="s">
        <v>841</v>
      </c>
      <c r="B193" s="2" t="s">
        <v>510</v>
      </c>
      <c r="C193" s="2" t="s">
        <v>69</v>
      </c>
      <c r="D193" s="2" t="s">
        <v>263</v>
      </c>
      <c r="E193" s="2" t="s">
        <v>436</v>
      </c>
      <c r="F193" s="2">
        <v>42256</v>
      </c>
      <c r="G193" s="21" t="s">
        <v>105</v>
      </c>
      <c r="H193" s="11" t="s">
        <v>2054</v>
      </c>
      <c r="I193" s="2" t="s">
        <v>39</v>
      </c>
      <c r="J193" s="2" t="s">
        <v>438</v>
      </c>
      <c r="K193" s="2" t="s">
        <v>30</v>
      </c>
      <c r="L193" s="2" t="s">
        <v>31</v>
      </c>
      <c r="M193" s="2" t="s">
        <v>41</v>
      </c>
      <c r="N193" s="4">
        <v>2101</v>
      </c>
      <c r="O193" s="4">
        <v>2376</v>
      </c>
      <c r="P193" s="4">
        <v>275</v>
      </c>
      <c r="Q193" s="5">
        <v>4.6475</v>
      </c>
      <c r="R193" s="4">
        <v>3491</v>
      </c>
      <c r="S193" s="4">
        <v>3824</v>
      </c>
      <c r="T193" s="4">
        <v>333</v>
      </c>
      <c r="U193" s="5">
        <v>19.913399999999999</v>
      </c>
      <c r="V193" s="5">
        <v>0</v>
      </c>
      <c r="W193" s="14">
        <v>24.56</v>
      </c>
      <c r="X193" s="14">
        <v>0</v>
      </c>
      <c r="Y193" s="14">
        <v>24.56</v>
      </c>
      <c r="Z193" s="4">
        <v>24580</v>
      </c>
      <c r="AA193" s="49" t="str">
        <f>IFERROR(IF(VLOOKUP($D193,'Year-To-Date'!$E$1:$E$322,1,FALSE)=D193,"--","Find"),"Find")</f>
        <v>--</v>
      </c>
      <c r="AB193" s="49" t="str">
        <f>IFERROR(IFERROR(VLOOKUP($D193,'Asset Group  All Assets'!$B$1:$C$500,2,FALSE),(VLOOKUP($D193,'Missing-WSU-POs'!$B$1:$D$500,3,FALSE))),"?")</f>
        <v>P0772275</v>
      </c>
      <c r="AC193" s="31" t="str">
        <f t="shared" si="5"/>
        <v>P0772275</v>
      </c>
      <c r="AD193" s="31" t="str">
        <f t="shared" si="6"/>
        <v/>
      </c>
      <c r="AE193" s="29" t="str">
        <f>IFERROR(IF(VLOOKUP($D193,'Org July 2016 '!$D$1:$Z$500,3,FALSE)=G193,"-","Wrong PO"),"new")</f>
        <v>Wrong PO</v>
      </c>
      <c r="AF193" s="32">
        <f>IF(AE193="wrong PO",(VLOOKUP($D193,'Org July 2016 '!$D$1:$Z$500,3,FALSE)),"")</f>
        <v>0</v>
      </c>
      <c r="AG193" s="29" t="str">
        <f>IFERROR(IF(VLOOKUP($D193,'Org June 2016 '!$D$1:$Z$500,3,FALSE)=G193,"-","Wrong PO"),"new")</f>
        <v>Wrong PO</v>
      </c>
      <c r="AH193" s="32">
        <f>IF(AG193="wrong PO",(VLOOKUP($D193,'Org June 2016 '!$D$1:$Z$500,3,FALSE)),"")</f>
        <v>0</v>
      </c>
      <c r="AI193" s="29" t="str">
        <f>IFERROR(IF(VLOOKUP($D193,'May 2016'!D192:Z691,3,FALSE)=G193,"-","Wrong PO"),"new")</f>
        <v>new</v>
      </c>
      <c r="AJ193" s="32" t="str">
        <f>IF(AI193="wrong PO",(VLOOKUP($D193,'May 2016'!D192:Z691,3,FALSE)),"")</f>
        <v/>
      </c>
      <c r="AK193" s="29" t="str">
        <f>IFERROR(IF(VLOOKUP($D193,'Apr 2016'!$D$1:$Z$500,3,FALSE)=G193,"-","Wrong PO"),"new")</f>
        <v>-</v>
      </c>
      <c r="AL193" s="32" t="str">
        <f>IF(AK193="wrong PO",(VLOOKUP($D193,'Apr 2016'!$D$1:$Z$500,3,FALSE)),"")</f>
        <v/>
      </c>
      <c r="AM193" s="32" t="str">
        <f>IFERROR(IF(VLOOKUP($D193,'Mar 2016'!$D$1:$Z$500,3,FALSE)=G193,"-","Wrong PO"),"new")</f>
        <v>-</v>
      </c>
      <c r="AN193" s="32" t="str">
        <f>IF(AK193="wrong PO",(VLOOKUP($D193,'Mar 2016'!$D$1:$Z$500,3,FALSE)),"")</f>
        <v/>
      </c>
      <c r="AO193" s="32" t="str">
        <f>IFERROR(IF(VLOOKUP($D193,'Feb 2016'!$D$1:$Z$500,3,FALSE)=G193,"-","Wrong PO"),"new")</f>
        <v>-</v>
      </c>
      <c r="AP193" s="32" t="str">
        <f>IF(AK193="wrong PO",(VLOOKUP($D193,'Feb 2016'!$D$1:$Z$500,3,FALSE)),"")</f>
        <v/>
      </c>
      <c r="AQ193" s="29" t="str">
        <f>IFERROR(IF(VLOOKUP($D193,'Jan 2016'!$D$1:$Z$500,3,FALSE)=G193,"-","Wrong PO"),"new")</f>
        <v>-</v>
      </c>
      <c r="AR193" s="32" t="str">
        <f>IF(AQ193="wrong PO",(VLOOKUP($D193,'Jan 2016'!$D$1:$Z$500,3,FALSE)),"")</f>
        <v/>
      </c>
      <c r="AS193" s="29" t="str">
        <f>IFERROR(IF(VLOOKUP($D193,'Dec 2015'!$D$1:$Z$500,3,FALSE)=G193,"-","Wrong PO"),"new")</f>
        <v>-</v>
      </c>
      <c r="AT193" s="32" t="str">
        <f>IF(AS193="wrong PO",(VLOOKUP($D193,'Dec 2015'!$D$1:$Z$500,3,FALSE)),"")</f>
        <v/>
      </c>
      <c r="AU193" s="29" t="str">
        <f>IFERROR(IF(VLOOKUP($D193,'Nov 2015'!$D$1:$Z$500,3,FALSE)=G193,"-","Wrong PO"),"new")</f>
        <v>-</v>
      </c>
      <c r="AV193" s="32" t="str">
        <f>IF(AU193="wrong PO",(VLOOKUP($D193,'Nov 2015'!$D$1:$Z$500,3,FALSE)),"")</f>
        <v/>
      </c>
      <c r="AW193" s="29" t="str">
        <f>IFERROR(IF(VLOOKUP($D193,'Oct 2015'!$D$1:$Z$500,3,FALSE)=G193,"-","Wrong PO"),"new")</f>
        <v>-</v>
      </c>
      <c r="AX193" s="32" t="str">
        <f>IF(AW193="wrong PO",(VLOOKUP($D193,'Oct 2015'!$D$1:$Z$500,3,FALSE)),"")</f>
        <v/>
      </c>
      <c r="AY193" s="29" t="str">
        <f>IFERROR(IF(VLOOKUP($D193,'Sep 2015'!$D$1:$Z$500,3,FALSE)=G193,"-","Wrong PO"),"new")</f>
        <v>new</v>
      </c>
      <c r="AZ193" s="32" t="str">
        <f>IF(AY193="wrong PO",(VLOOKUP($D193,'Sep 2015'!$D$1:$Z$500,3,FALSE)),"")</f>
        <v/>
      </c>
    </row>
    <row r="194" spans="1:52">
      <c r="A194" s="2" t="s">
        <v>841</v>
      </c>
      <c r="B194" s="2" t="s">
        <v>510</v>
      </c>
      <c r="C194" s="2" t="s">
        <v>25</v>
      </c>
      <c r="D194" s="2" t="s">
        <v>112</v>
      </c>
      <c r="E194" s="2" t="s">
        <v>62</v>
      </c>
      <c r="F194" s="2">
        <v>42220</v>
      </c>
      <c r="G194" s="21" t="s">
        <v>113</v>
      </c>
      <c r="H194" s="11" t="s">
        <v>2053</v>
      </c>
      <c r="I194" s="2" t="s">
        <v>39</v>
      </c>
      <c r="J194" s="2" t="s">
        <v>63</v>
      </c>
      <c r="K194" s="2" t="s">
        <v>30</v>
      </c>
      <c r="L194" s="2" t="s">
        <v>31</v>
      </c>
      <c r="M194" s="2" t="s">
        <v>378</v>
      </c>
      <c r="N194" s="4">
        <v>40356</v>
      </c>
      <c r="O194" s="4">
        <v>40961</v>
      </c>
      <c r="P194" s="4">
        <v>605</v>
      </c>
      <c r="Q194" s="5">
        <v>10.224500000000001</v>
      </c>
      <c r="R194" s="4">
        <v>0</v>
      </c>
      <c r="S194" s="4">
        <v>0</v>
      </c>
      <c r="T194" s="4">
        <v>0</v>
      </c>
      <c r="U194" s="5">
        <v>0</v>
      </c>
      <c r="V194" s="5">
        <v>0</v>
      </c>
      <c r="W194" s="14">
        <v>10.220000000000001</v>
      </c>
      <c r="X194" s="14">
        <v>0</v>
      </c>
      <c r="Y194" s="14">
        <v>10.220000000000001</v>
      </c>
      <c r="Z194" s="4">
        <v>24580</v>
      </c>
      <c r="AA194" s="49" t="str">
        <f>IFERROR(IF(VLOOKUP($D194,'Year-To-Date'!$E$1:$E$322,1,FALSE)=D194,"--","Find"),"Find")</f>
        <v>--</v>
      </c>
      <c r="AB194" s="49" t="str">
        <f>IFERROR(IFERROR(VLOOKUP($D194,'Asset Group  All Assets'!$B$1:$C$500,2,FALSE),(VLOOKUP($D194,'Missing-WSU-POs'!$B$1:$D$500,3,FALSE))),"?")</f>
        <v>P0772285</v>
      </c>
      <c r="AC194" s="31" t="str">
        <f t="shared" ref="AC194:AC245" si="7">IF(G194="","",G194)</f>
        <v>P0772285</v>
      </c>
      <c r="AD194" s="31" t="str">
        <f t="shared" si="6"/>
        <v/>
      </c>
      <c r="AE194" s="29" t="str">
        <f>IFERROR(IF(VLOOKUP($D194,'Org July 2016 '!$D$1:$Z$500,3,FALSE)=G194,"-","Wrong PO"),"new")</f>
        <v>Wrong PO</v>
      </c>
      <c r="AF194" s="32">
        <f>IF(AE194="wrong PO",(VLOOKUP($D194,'Org July 2016 '!$D$1:$Z$500,3,FALSE)),"")</f>
        <v>0</v>
      </c>
      <c r="AG194" s="29" t="str">
        <f>IFERROR(IF(VLOOKUP($D194,'Org June 2016 '!$D$1:$Z$500,3,FALSE)=G194,"-","Wrong PO"),"new")</f>
        <v>Wrong PO</v>
      </c>
      <c r="AH194" s="32">
        <f>IF(AG194="wrong PO",(VLOOKUP($D194,'Org June 2016 '!$D$1:$Z$500,3,FALSE)),"")</f>
        <v>0</v>
      </c>
      <c r="AI194" s="29" t="str">
        <f>IFERROR(IF(VLOOKUP($D194,'May 2016'!D193:Z692,3,FALSE)=G194,"-","Wrong PO"),"new")</f>
        <v>new</v>
      </c>
      <c r="AJ194" s="32" t="str">
        <f>IF(AI194="wrong PO",(VLOOKUP($D194,'May 2016'!D193:Z692,3,FALSE)),"")</f>
        <v/>
      </c>
      <c r="AK194" s="29" t="str">
        <f>IFERROR(IF(VLOOKUP($D194,'Apr 2016'!$D$1:$Z$500,3,FALSE)=G194,"-","Wrong PO"),"new")</f>
        <v>-</v>
      </c>
      <c r="AL194" s="32" t="str">
        <f>IF(AK194="wrong PO",(VLOOKUP($D194,'Apr 2016'!$D$1:$Z$500,3,FALSE)),"")</f>
        <v/>
      </c>
      <c r="AM194" s="32" t="str">
        <f>IFERROR(IF(VLOOKUP($D194,'Mar 2016'!$D$1:$Z$500,3,FALSE)=G194,"-","Wrong PO"),"new")</f>
        <v>-</v>
      </c>
      <c r="AN194" s="32" t="str">
        <f>IF(AK194="wrong PO",(VLOOKUP($D194,'Mar 2016'!$D$1:$Z$500,3,FALSE)),"")</f>
        <v/>
      </c>
      <c r="AO194" s="32" t="str">
        <f>IFERROR(IF(VLOOKUP($D194,'Feb 2016'!$D$1:$Z$500,3,FALSE)=G194,"-","Wrong PO"),"new")</f>
        <v>-</v>
      </c>
      <c r="AP194" s="32" t="str">
        <f>IF(AK194="wrong PO",(VLOOKUP($D194,'Feb 2016'!$D$1:$Z$500,3,FALSE)),"")</f>
        <v/>
      </c>
      <c r="AQ194" s="29" t="str">
        <f>IFERROR(IF(VLOOKUP($D194,'Jan 2016'!$D$1:$Z$500,3,FALSE)=G194,"-","Wrong PO"),"new")</f>
        <v>-</v>
      </c>
      <c r="AR194" s="32" t="str">
        <f>IF(AQ194="wrong PO",(VLOOKUP($D194,'Jan 2016'!$D$1:$Z$500,3,FALSE)),"")</f>
        <v/>
      </c>
      <c r="AS194" s="29" t="str">
        <f>IFERROR(IF(VLOOKUP($D194,'Dec 2015'!$D$1:$Z$500,3,FALSE)=G194,"-","Wrong PO"),"new")</f>
        <v>-</v>
      </c>
      <c r="AT194" s="32" t="str">
        <f>IF(AS194="wrong PO",(VLOOKUP($D194,'Dec 2015'!$D$1:$Z$500,3,FALSE)),"")</f>
        <v/>
      </c>
      <c r="AU194" s="29" t="str">
        <f>IFERROR(IF(VLOOKUP($D194,'Nov 2015'!$D$1:$Z$500,3,FALSE)=G194,"-","Wrong PO"),"new")</f>
        <v>-</v>
      </c>
      <c r="AV194" s="32" t="str">
        <f>IF(AU194="wrong PO",(VLOOKUP($D194,'Nov 2015'!$D$1:$Z$500,3,FALSE)),"")</f>
        <v/>
      </c>
      <c r="AW194" s="29" t="str">
        <f>IFERROR(IF(VLOOKUP($D194,'Oct 2015'!$D$1:$Z$500,3,FALSE)=G194,"-","Wrong PO"),"new")</f>
        <v>-</v>
      </c>
      <c r="AX194" s="32" t="str">
        <f>IF(AW194="wrong PO",(VLOOKUP($D194,'Oct 2015'!$D$1:$Z$500,3,FALSE)),"")</f>
        <v/>
      </c>
      <c r="AY194" s="29" t="str">
        <f>IFERROR(IF(VLOOKUP($D194,'Sep 2015'!$D$1:$Z$500,3,FALSE)=G194,"-","Wrong PO"),"new")</f>
        <v>new</v>
      </c>
      <c r="AZ194" s="32" t="str">
        <f>IF(AY194="wrong PO",(VLOOKUP($D194,'Sep 2015'!$D$1:$Z$500,3,FALSE)),"")</f>
        <v/>
      </c>
    </row>
    <row r="195" spans="1:52">
      <c r="A195" s="2" t="s">
        <v>841</v>
      </c>
      <c r="B195" s="2" t="s">
        <v>510</v>
      </c>
      <c r="C195" s="2" t="s">
        <v>76</v>
      </c>
      <c r="D195" s="2" t="s">
        <v>316</v>
      </c>
      <c r="E195" s="2" t="s">
        <v>504</v>
      </c>
      <c r="F195" s="2">
        <v>42332</v>
      </c>
      <c r="G195" s="21" t="s">
        <v>317</v>
      </c>
      <c r="H195" s="11" t="s">
        <v>2052</v>
      </c>
      <c r="I195" s="2" t="s">
        <v>39</v>
      </c>
      <c r="J195" s="2" t="s">
        <v>381</v>
      </c>
      <c r="K195" s="2" t="s">
        <v>30</v>
      </c>
      <c r="L195" s="2" t="s">
        <v>31</v>
      </c>
      <c r="M195" s="2" t="s">
        <v>32</v>
      </c>
      <c r="N195" s="4">
        <v>27771</v>
      </c>
      <c r="O195" s="4">
        <v>28927</v>
      </c>
      <c r="P195" s="4">
        <v>1156</v>
      </c>
      <c r="Q195" s="5">
        <v>19.5364</v>
      </c>
      <c r="R195" s="4">
        <v>8312</v>
      </c>
      <c r="S195" s="4">
        <v>9546</v>
      </c>
      <c r="T195" s="4">
        <v>1234</v>
      </c>
      <c r="U195" s="5">
        <v>73.793199999999999</v>
      </c>
      <c r="V195" s="5">
        <v>0</v>
      </c>
      <c r="W195" s="14">
        <v>93.33</v>
      </c>
      <c r="X195" s="14">
        <v>0</v>
      </c>
      <c r="Y195" s="14">
        <v>93.33</v>
      </c>
      <c r="Z195" s="4">
        <v>24580</v>
      </c>
      <c r="AA195" s="49" t="str">
        <f>IFERROR(IF(VLOOKUP($D195,'Year-To-Date'!$E$1:$E$322,1,FALSE)=D195,"--","Find"),"Find")</f>
        <v>--</v>
      </c>
      <c r="AB195" s="49" t="str">
        <f>IFERROR(IFERROR(VLOOKUP($D195,'Asset Group  All Assets'!$B$1:$C$500,2,FALSE),(VLOOKUP($D195,'Missing-WSU-POs'!$B$1:$D$500,3,FALSE))),"?")</f>
        <v>P0773145</v>
      </c>
      <c r="AC195" s="31" t="str">
        <f t="shared" si="7"/>
        <v>P0773145</v>
      </c>
      <c r="AD195" s="31" t="str">
        <f t="shared" si="6"/>
        <v/>
      </c>
      <c r="AE195" s="29" t="str">
        <f>IFERROR(IF(VLOOKUP($D195,'Org July 2016 '!$D$1:$Z$500,3,FALSE)=G195,"-","Wrong PO"),"new")</f>
        <v>Wrong PO</v>
      </c>
      <c r="AF195" s="32">
        <f>IF(AE195="wrong PO",(VLOOKUP($D195,'Org July 2016 '!$D$1:$Z$500,3,FALSE)),"")</f>
        <v>0</v>
      </c>
      <c r="AG195" s="29" t="str">
        <f>IFERROR(IF(VLOOKUP($D195,'Org June 2016 '!$D$1:$Z$500,3,FALSE)=G195,"-","Wrong PO"),"new")</f>
        <v>Wrong PO</v>
      </c>
      <c r="AH195" s="32">
        <f>IF(AG195="wrong PO",(VLOOKUP($D195,'Org June 2016 '!$D$1:$Z$500,3,FALSE)),"")</f>
        <v>0</v>
      </c>
      <c r="AI195" s="29" t="str">
        <f>IFERROR(IF(VLOOKUP($D195,'May 2016'!D194:Z693,3,FALSE)=G195,"-","Wrong PO"),"new")</f>
        <v>new</v>
      </c>
      <c r="AJ195" s="32" t="str">
        <f>IF(AI195="wrong PO",(VLOOKUP($D195,'May 2016'!D194:Z693,3,FALSE)),"")</f>
        <v/>
      </c>
      <c r="AK195" s="29" t="str">
        <f>IFERROR(IF(VLOOKUP($D195,'Apr 2016'!$D$1:$Z$500,3,FALSE)=G195,"-","Wrong PO"),"new")</f>
        <v>-</v>
      </c>
      <c r="AL195" s="32" t="str">
        <f>IF(AK195="wrong PO",(VLOOKUP($D195,'Apr 2016'!$D$1:$Z$500,3,FALSE)),"")</f>
        <v/>
      </c>
      <c r="AM195" s="32" t="str">
        <f>IFERROR(IF(VLOOKUP($D195,'Mar 2016'!$D$1:$Z$500,3,FALSE)=G195,"-","Wrong PO"),"new")</f>
        <v>-</v>
      </c>
      <c r="AN195" s="32" t="str">
        <f>IF(AK195="wrong PO",(VLOOKUP($D195,'Mar 2016'!$D$1:$Z$500,3,FALSE)),"")</f>
        <v/>
      </c>
      <c r="AO195" s="32" t="str">
        <f>IFERROR(IF(VLOOKUP($D195,'Feb 2016'!$D$1:$Z$500,3,FALSE)=G195,"-","Wrong PO"),"new")</f>
        <v>-</v>
      </c>
      <c r="AP195" s="32" t="str">
        <f>IF(AK195="wrong PO",(VLOOKUP($D195,'Feb 2016'!$D$1:$Z$500,3,FALSE)),"")</f>
        <v/>
      </c>
      <c r="AQ195" s="29" t="str">
        <f>IFERROR(IF(VLOOKUP($D195,'Jan 2016'!$D$1:$Z$500,3,FALSE)=G195,"-","Wrong PO"),"new")</f>
        <v>-</v>
      </c>
      <c r="AR195" s="32" t="str">
        <f>IF(AQ195="wrong PO",(VLOOKUP($D195,'Jan 2016'!$D$1:$Z$500,3,FALSE)),"")</f>
        <v/>
      </c>
      <c r="AS195" s="29" t="str">
        <f>IFERROR(IF(VLOOKUP($D195,'Dec 2015'!$D$1:$Z$500,3,FALSE)=G195,"-","Wrong PO"),"new")</f>
        <v>new</v>
      </c>
      <c r="AT195" s="32" t="str">
        <f>IF(AS195="wrong PO",(VLOOKUP($D195,'Dec 2015'!$D$1:$Z$500,3,FALSE)),"")</f>
        <v/>
      </c>
      <c r="AU195" s="29" t="str">
        <f>IFERROR(IF(VLOOKUP($D195,'Nov 2015'!$D$1:$Z$500,3,FALSE)=G195,"-","Wrong PO"),"new")</f>
        <v>new</v>
      </c>
      <c r="AV195" s="32" t="str">
        <f>IF(AU195="wrong PO",(VLOOKUP($D195,'Nov 2015'!$D$1:$Z$500,3,FALSE)),"")</f>
        <v/>
      </c>
      <c r="AW195" s="29" t="str">
        <f>IFERROR(IF(VLOOKUP($D195,'Oct 2015'!$D$1:$Z$500,3,FALSE)=G195,"-","Wrong PO"),"new")</f>
        <v>new</v>
      </c>
      <c r="AX195" s="32" t="str">
        <f>IF(AW195="wrong PO",(VLOOKUP($D195,'Oct 2015'!$D$1:$Z$500,3,FALSE)),"")</f>
        <v/>
      </c>
      <c r="AY195" s="29" t="str">
        <f>IFERROR(IF(VLOOKUP($D195,'Sep 2015'!$D$1:$Z$500,3,FALSE)=G195,"-","Wrong PO"),"new")</f>
        <v>new</v>
      </c>
      <c r="AZ195" s="32" t="str">
        <f>IF(AY195="wrong PO",(VLOOKUP($D195,'Sep 2015'!$D$1:$Z$500,3,FALSE)),"")</f>
        <v/>
      </c>
    </row>
    <row r="196" spans="1:52">
      <c r="A196" s="2" t="s">
        <v>841</v>
      </c>
      <c r="B196" s="2" t="s">
        <v>510</v>
      </c>
      <c r="C196" s="2" t="s">
        <v>25</v>
      </c>
      <c r="D196" s="2" t="s">
        <v>121</v>
      </c>
      <c r="E196" s="2" t="s">
        <v>400</v>
      </c>
      <c r="F196" s="2">
        <v>42276</v>
      </c>
      <c r="G196" s="21" t="s">
        <v>122</v>
      </c>
      <c r="H196" s="11" t="s">
        <v>2050</v>
      </c>
      <c r="I196" s="2" t="s">
        <v>39</v>
      </c>
      <c r="J196" s="2" t="s">
        <v>402</v>
      </c>
      <c r="K196" s="2" t="s">
        <v>30</v>
      </c>
      <c r="L196" s="2" t="s">
        <v>31</v>
      </c>
      <c r="M196" s="2" t="s">
        <v>41</v>
      </c>
      <c r="N196" s="4">
        <v>60748</v>
      </c>
      <c r="O196" s="4">
        <v>65284</v>
      </c>
      <c r="P196" s="4">
        <v>4536</v>
      </c>
      <c r="Q196" s="5">
        <v>76.6584</v>
      </c>
      <c r="R196" s="4">
        <v>0</v>
      </c>
      <c r="S196" s="4">
        <v>0</v>
      </c>
      <c r="T196" s="4">
        <v>0</v>
      </c>
      <c r="U196" s="5">
        <v>0</v>
      </c>
      <c r="V196" s="5">
        <v>0</v>
      </c>
      <c r="W196" s="14">
        <v>76.66</v>
      </c>
      <c r="X196" s="14">
        <v>0</v>
      </c>
      <c r="Y196" s="14">
        <v>76.66</v>
      </c>
      <c r="Z196" s="4">
        <v>24580</v>
      </c>
      <c r="AA196" s="49" t="str">
        <f>IFERROR(IF(VLOOKUP($D196,'Year-To-Date'!$E$1:$E$322,1,FALSE)=D196,"--","Find"),"Find")</f>
        <v>--</v>
      </c>
      <c r="AB196" s="49" t="str">
        <f>IFERROR(IFERROR(VLOOKUP($D196,'Asset Group  All Assets'!$B$1:$C$500,2,FALSE),(VLOOKUP($D196,'Missing-WSU-POs'!$B$1:$D$500,3,FALSE))),"?")</f>
        <v>P0773788</v>
      </c>
      <c r="AC196" s="31" t="str">
        <f t="shared" si="7"/>
        <v>P0773788</v>
      </c>
      <c r="AD196" s="31" t="str">
        <f t="shared" si="6"/>
        <v/>
      </c>
      <c r="AE196" s="29" t="str">
        <f>IFERROR(IF(VLOOKUP($D196,'Org July 2016 '!$D$1:$Z$500,3,FALSE)=G196,"-","Wrong PO"),"new")</f>
        <v>Wrong PO</v>
      </c>
      <c r="AF196" s="32">
        <f>IF(AE196="wrong PO",(VLOOKUP($D196,'Org July 2016 '!$D$1:$Z$500,3,FALSE)),"")</f>
        <v>0</v>
      </c>
      <c r="AG196" s="29" t="str">
        <f>IFERROR(IF(VLOOKUP($D196,'Org June 2016 '!$D$1:$Z$500,3,FALSE)=G196,"-","Wrong PO"),"new")</f>
        <v>Wrong PO</v>
      </c>
      <c r="AH196" s="32">
        <f>IF(AG196="wrong PO",(VLOOKUP($D196,'Org June 2016 '!$D$1:$Z$500,3,FALSE)),"")</f>
        <v>0</v>
      </c>
      <c r="AI196" s="29" t="str">
        <f>IFERROR(IF(VLOOKUP($D196,'May 2016'!D195:Z694,3,FALSE)=G196,"-","Wrong PO"),"new")</f>
        <v>new</v>
      </c>
      <c r="AJ196" s="32" t="str">
        <f>IF(AI196="wrong PO",(VLOOKUP($D196,'May 2016'!D195:Z694,3,FALSE)),"")</f>
        <v/>
      </c>
      <c r="AK196" s="29" t="str">
        <f>IFERROR(IF(VLOOKUP($D196,'Apr 2016'!$D$1:$Z$500,3,FALSE)=G196,"-","Wrong PO"),"new")</f>
        <v>-</v>
      </c>
      <c r="AL196" s="32" t="str">
        <f>IF(AK196="wrong PO",(VLOOKUP($D196,'Apr 2016'!$D$1:$Z$500,3,FALSE)),"")</f>
        <v/>
      </c>
      <c r="AM196" s="32" t="str">
        <f>IFERROR(IF(VLOOKUP($D196,'Mar 2016'!$D$1:$Z$500,3,FALSE)=G196,"-","Wrong PO"),"new")</f>
        <v>-</v>
      </c>
      <c r="AN196" s="32" t="str">
        <f>IF(AK196="wrong PO",(VLOOKUP($D196,'Mar 2016'!$D$1:$Z$500,3,FALSE)),"")</f>
        <v/>
      </c>
      <c r="AO196" s="32" t="str">
        <f>IFERROR(IF(VLOOKUP($D196,'Feb 2016'!$D$1:$Z$500,3,FALSE)=G196,"-","Wrong PO"),"new")</f>
        <v>-</v>
      </c>
      <c r="AP196" s="32" t="str">
        <f>IF(AK196="wrong PO",(VLOOKUP($D196,'Feb 2016'!$D$1:$Z$500,3,FALSE)),"")</f>
        <v/>
      </c>
      <c r="AQ196" s="29" t="str">
        <f>IFERROR(IF(VLOOKUP($D196,'Jan 2016'!$D$1:$Z$500,3,FALSE)=G196,"-","Wrong PO"),"new")</f>
        <v>-</v>
      </c>
      <c r="AR196" s="32" t="str">
        <f>IF(AQ196="wrong PO",(VLOOKUP($D196,'Jan 2016'!$D$1:$Z$500,3,FALSE)),"")</f>
        <v/>
      </c>
      <c r="AS196" s="29" t="str">
        <f>IFERROR(IF(VLOOKUP($D196,'Dec 2015'!$D$1:$Z$500,3,FALSE)=G196,"-","Wrong PO"),"new")</f>
        <v>-</v>
      </c>
      <c r="AT196" s="32" t="str">
        <f>IF(AS196="wrong PO",(VLOOKUP($D196,'Dec 2015'!$D$1:$Z$500,3,FALSE)),"")</f>
        <v/>
      </c>
      <c r="AU196" s="29" t="str">
        <f>IFERROR(IF(VLOOKUP($D196,'Nov 2015'!$D$1:$Z$500,3,FALSE)=G196,"-","Wrong PO"),"new")</f>
        <v>-</v>
      </c>
      <c r="AV196" s="32" t="str">
        <f>IF(AU196="wrong PO",(VLOOKUP($D196,'Nov 2015'!$D$1:$Z$500,3,FALSE)),"")</f>
        <v/>
      </c>
      <c r="AW196" s="29" t="str">
        <f>IFERROR(IF(VLOOKUP($D196,'Oct 2015'!$D$1:$Z$500,3,FALSE)=G196,"-","Wrong PO"),"new")</f>
        <v>-</v>
      </c>
      <c r="AX196" s="32" t="str">
        <f>IF(AW196="wrong PO",(VLOOKUP($D196,'Oct 2015'!$D$1:$Z$500,3,FALSE)),"")</f>
        <v/>
      </c>
      <c r="AY196" s="29" t="str">
        <f>IFERROR(IF(VLOOKUP($D196,'Sep 2015'!$D$1:$Z$500,3,FALSE)=G196,"-","Wrong PO"),"new")</f>
        <v>new</v>
      </c>
      <c r="AZ196" s="32" t="str">
        <f>IF(AY196="wrong PO",(VLOOKUP($D196,'Sep 2015'!$D$1:$Z$500,3,FALSE)),"")</f>
        <v/>
      </c>
    </row>
    <row r="197" spans="1:52">
      <c r="A197" s="2" t="s">
        <v>841</v>
      </c>
      <c r="B197" s="2" t="s">
        <v>510</v>
      </c>
      <c r="C197" s="2" t="s">
        <v>76</v>
      </c>
      <c r="D197" s="2" t="s">
        <v>291</v>
      </c>
      <c r="E197" s="2" t="s">
        <v>617</v>
      </c>
      <c r="F197" s="2">
        <v>42524</v>
      </c>
      <c r="G197" s="21" t="s">
        <v>2051</v>
      </c>
      <c r="H197" s="11" t="s">
        <v>2049</v>
      </c>
      <c r="I197" s="2" t="s">
        <v>685</v>
      </c>
      <c r="J197" s="2" t="s">
        <v>619</v>
      </c>
      <c r="K197" s="2" t="s">
        <v>30</v>
      </c>
      <c r="L197" s="2" t="s">
        <v>31</v>
      </c>
      <c r="M197" s="2" t="s">
        <v>41</v>
      </c>
      <c r="N197" s="4">
        <v>484</v>
      </c>
      <c r="O197" s="4">
        <v>3755</v>
      </c>
      <c r="P197" s="4">
        <v>3271</v>
      </c>
      <c r="Q197" s="5">
        <v>55.279899999999998</v>
      </c>
      <c r="R197" s="4">
        <v>1143</v>
      </c>
      <c r="S197" s="4">
        <v>1473</v>
      </c>
      <c r="T197" s="4">
        <v>330</v>
      </c>
      <c r="U197" s="5">
        <v>19.734000000000002</v>
      </c>
      <c r="V197" s="5">
        <v>0</v>
      </c>
      <c r="W197" s="14">
        <v>75.010000000000005</v>
      </c>
      <c r="X197" s="14">
        <v>0</v>
      </c>
      <c r="Y197" s="14">
        <v>75.010000000000005</v>
      </c>
      <c r="Z197" s="4">
        <v>24580</v>
      </c>
      <c r="AA197" s="49" t="str">
        <f>IFERROR(IF(VLOOKUP($D197,'Year-To-Date'!$E$1:$E$322,1,FALSE)=D197,"--","Find"),"Find")</f>
        <v>--</v>
      </c>
      <c r="AB197" s="49" t="str">
        <f>IFERROR(IFERROR(VLOOKUP($D197,'Asset Group  All Assets'!$B$1:$C$500,2,FALSE),(VLOOKUP($D197,'Missing-WSU-POs'!$B$1:$D$500,3,FALSE))),"?")</f>
        <v>?</v>
      </c>
      <c r="AC197" s="31" t="str">
        <f t="shared" si="7"/>
        <v>P0774587</v>
      </c>
      <c r="AD197" s="31" t="str">
        <f t="shared" si="6"/>
        <v>Wrong PO</v>
      </c>
      <c r="AE197" s="29" t="str">
        <f>IFERROR(IF(VLOOKUP($D197,'Org July 2016 '!$D$1:$Z$500,3,FALSE)=G197,"-","Wrong PO"),"new")</f>
        <v>Wrong PO</v>
      </c>
      <c r="AF197" s="32">
        <f>IF(AE197="wrong PO",(VLOOKUP($D197,'Org July 2016 '!$D$1:$Z$500,3,FALSE)),"")</f>
        <v>0</v>
      </c>
      <c r="AG197" s="29" t="str">
        <f>IFERROR(IF(VLOOKUP($D197,'Org June 2016 '!$D$1:$Z$500,3,FALSE)=G197,"-","Wrong PO"),"new")</f>
        <v>Wrong PO</v>
      </c>
      <c r="AH197" s="32">
        <f>IF(AG197="wrong PO",(VLOOKUP($D197,'Org June 2016 '!$D$1:$Z$500,3,FALSE)),"")</f>
        <v>0</v>
      </c>
      <c r="AI197" s="29" t="str">
        <f>IFERROR(IF(VLOOKUP($D197,'May 2016'!D196:Z695,3,FALSE)=G197,"-","Wrong PO"),"new")</f>
        <v>new</v>
      </c>
      <c r="AJ197" s="32" t="str">
        <f>IF(AI197="wrong PO",(VLOOKUP($D197,'May 2016'!D196:Z695,3,FALSE)),"")</f>
        <v/>
      </c>
      <c r="AK197" s="29" t="str">
        <f>IFERROR(IF(VLOOKUP($D197,'Apr 2016'!$D$1:$Z$500,3,FALSE)=G197,"-","Wrong PO"),"new")</f>
        <v>new</v>
      </c>
      <c r="AL197" s="32" t="str">
        <f>IF(AK197="wrong PO",(VLOOKUP($D197,'Apr 2016'!$D$1:$Z$500,3,FALSE)),"")</f>
        <v/>
      </c>
      <c r="AM197" s="32" t="str">
        <f>IFERROR(IF(VLOOKUP($D197,'Mar 2016'!$D$1:$Z$500,3,FALSE)=G197,"-","Wrong PO"),"new")</f>
        <v>new</v>
      </c>
      <c r="AN197" s="32" t="str">
        <f>IF(AK197="wrong PO",(VLOOKUP($D197,'Mar 2016'!$D$1:$Z$500,3,FALSE)),"")</f>
        <v/>
      </c>
      <c r="AO197" s="32" t="str">
        <f>IFERROR(IF(VLOOKUP($D197,'Feb 2016'!$D$1:$Z$500,3,FALSE)=G197,"-","Wrong PO"),"new")</f>
        <v>new</v>
      </c>
      <c r="AP197" s="32" t="str">
        <f>IF(AK197="wrong PO",(VLOOKUP($D197,'Feb 2016'!$D$1:$Z$500,3,FALSE)),"")</f>
        <v/>
      </c>
      <c r="AQ197" s="29" t="str">
        <f>IFERROR(IF(VLOOKUP($D197,'Jan 2016'!$D$1:$Z$500,3,FALSE)=G197,"-","Wrong PO"),"new")</f>
        <v>new</v>
      </c>
      <c r="AR197" s="32" t="str">
        <f>IF(AQ197="wrong PO",(VLOOKUP($D197,'Jan 2016'!$D$1:$Z$500,3,FALSE)),"")</f>
        <v/>
      </c>
      <c r="AS197" s="29" t="str">
        <f>IFERROR(IF(VLOOKUP($D197,'Dec 2015'!$D$1:$Z$500,3,FALSE)=G197,"-","Wrong PO"),"new")</f>
        <v>new</v>
      </c>
      <c r="AT197" s="32" t="str">
        <f>IF(AS197="wrong PO",(VLOOKUP($D197,'Dec 2015'!$D$1:$Z$500,3,FALSE)),"")</f>
        <v/>
      </c>
      <c r="AU197" s="29" t="str">
        <f>IFERROR(IF(VLOOKUP($D197,'Nov 2015'!$D$1:$Z$500,3,FALSE)=G197,"-","Wrong PO"),"new")</f>
        <v>new</v>
      </c>
      <c r="AV197" s="32" t="str">
        <f>IF(AU197="wrong PO",(VLOOKUP($D197,'Nov 2015'!$D$1:$Z$500,3,FALSE)),"")</f>
        <v/>
      </c>
      <c r="AW197" s="29" t="str">
        <f>IFERROR(IF(VLOOKUP($D197,'Oct 2015'!$D$1:$Z$500,3,FALSE)=G197,"-","Wrong PO"),"new")</f>
        <v>new</v>
      </c>
      <c r="AX197" s="32" t="str">
        <f>IF(AW197="wrong PO",(VLOOKUP($D197,'Oct 2015'!$D$1:$Z$500,3,FALSE)),"")</f>
        <v/>
      </c>
      <c r="AY197" s="29" t="str">
        <f>IFERROR(IF(VLOOKUP($D197,'Sep 2015'!$D$1:$Z$500,3,FALSE)=G197,"-","Wrong PO"),"new")</f>
        <v>new</v>
      </c>
      <c r="AZ197" s="32" t="str">
        <f>IF(AY197="wrong PO",(VLOOKUP($D197,'Sep 2015'!$D$1:$Z$500,3,FALSE)),"")</f>
        <v/>
      </c>
    </row>
    <row r="198" spans="1:52">
      <c r="A198" s="2" t="s">
        <v>841</v>
      </c>
      <c r="B198" s="2" t="s">
        <v>510</v>
      </c>
      <c r="C198" s="2" t="s">
        <v>56</v>
      </c>
      <c r="D198" s="2" t="s">
        <v>66</v>
      </c>
      <c r="E198" s="2" t="s">
        <v>27</v>
      </c>
      <c r="F198" s="2">
        <v>42213</v>
      </c>
      <c r="G198" s="21" t="s">
        <v>1268</v>
      </c>
      <c r="H198" s="11" t="s">
        <v>2048</v>
      </c>
      <c r="I198" s="2" t="s">
        <v>28</v>
      </c>
      <c r="J198" s="2" t="s">
        <v>29</v>
      </c>
      <c r="K198" s="2" t="s">
        <v>30</v>
      </c>
      <c r="L198" s="2" t="s">
        <v>31</v>
      </c>
      <c r="M198" s="2" t="s">
        <v>32</v>
      </c>
      <c r="N198" s="4">
        <v>37023</v>
      </c>
      <c r="O198" s="4">
        <v>37517</v>
      </c>
      <c r="P198" s="4">
        <v>494</v>
      </c>
      <c r="Q198" s="5">
        <v>8.3485999999999994</v>
      </c>
      <c r="R198" s="4">
        <v>0</v>
      </c>
      <c r="S198" s="4">
        <v>0</v>
      </c>
      <c r="T198" s="4">
        <v>0</v>
      </c>
      <c r="U198" s="5">
        <v>0</v>
      </c>
      <c r="V198" s="5">
        <v>0</v>
      </c>
      <c r="W198" s="14">
        <v>8.35</v>
      </c>
      <c r="X198" s="14">
        <v>0</v>
      </c>
      <c r="Y198" s="14">
        <v>8.35</v>
      </c>
      <c r="Z198" s="4">
        <v>24580</v>
      </c>
      <c r="AA198" s="49" t="str">
        <f>IFERROR(IF(VLOOKUP($D198,'Year-To-Date'!$E$1:$E$322,1,FALSE)=D198,"--","Find"),"Find")</f>
        <v>--</v>
      </c>
      <c r="AB198" s="49" t="str">
        <f>IFERROR(IFERROR(VLOOKUP($D198,'Asset Group  All Assets'!$B$1:$C$500,2,FALSE),(VLOOKUP($D198,'Missing-WSU-POs'!$B$1:$D$500,3,FALSE))),"?")</f>
        <v>P0774597</v>
      </c>
      <c r="AC198" s="31" t="str">
        <f t="shared" si="7"/>
        <v>P0774597</v>
      </c>
      <c r="AD198" s="31" t="str">
        <f t="shared" si="6"/>
        <v/>
      </c>
      <c r="AE198" s="29" t="str">
        <f>IFERROR(IF(VLOOKUP($D198,'Org July 2016 '!$D$1:$Z$500,3,FALSE)=G198,"-","Wrong PO"),"new")</f>
        <v>Wrong PO</v>
      </c>
      <c r="AF198" s="32">
        <f>IF(AE198="wrong PO",(VLOOKUP($D198,'Org July 2016 '!$D$1:$Z$500,3,FALSE)),"")</f>
        <v>0</v>
      </c>
      <c r="AG198" s="29" t="str">
        <f>IFERROR(IF(VLOOKUP($D198,'Org June 2016 '!$D$1:$Z$500,3,FALSE)=G198,"-","Wrong PO"),"new")</f>
        <v>Wrong PO</v>
      </c>
      <c r="AH198" s="32">
        <f>IF(AG198="wrong PO",(VLOOKUP($D198,'Org June 2016 '!$D$1:$Z$500,3,FALSE)),"")</f>
        <v>0</v>
      </c>
      <c r="AI198" s="29" t="str">
        <f>IFERROR(IF(VLOOKUP($D198,'May 2016'!D197:Z696,3,FALSE)=G198,"-","Wrong PO"),"new")</f>
        <v>new</v>
      </c>
      <c r="AJ198" s="32" t="str">
        <f>IF(AI198="wrong PO",(VLOOKUP($D198,'May 2016'!D197:Z696,3,FALSE)),"")</f>
        <v/>
      </c>
      <c r="AK198" s="29" t="str">
        <f>IFERROR(IF(VLOOKUP($D198,'Apr 2016'!$D$1:$Z$500,3,FALSE)=G198,"-","Wrong PO"),"new")</f>
        <v>Wrong PO</v>
      </c>
      <c r="AL198" s="32">
        <f>IF(AK198="wrong PO",(VLOOKUP($D198,'Apr 2016'!$D$1:$Z$500,3,FALSE)),"")</f>
        <v>0</v>
      </c>
      <c r="AM198" s="32" t="str">
        <f>IFERROR(IF(VLOOKUP($D198,'Mar 2016'!$D$1:$Z$500,3,FALSE)=G198,"-","Wrong PO"),"new")</f>
        <v>Wrong PO</v>
      </c>
      <c r="AN198" s="32">
        <f>IF(AK198="wrong PO",(VLOOKUP($D198,'Mar 2016'!$D$1:$Z$500,3,FALSE)),"")</f>
        <v>0</v>
      </c>
      <c r="AO198" s="32" t="str">
        <f>IFERROR(IF(VLOOKUP($D198,'Feb 2016'!$D$1:$Z$500,3,FALSE)=G198,"-","Wrong PO"),"new")</f>
        <v>Wrong PO</v>
      </c>
      <c r="AP198" s="32">
        <f>IF(AK198="wrong PO",(VLOOKUP($D198,'Feb 2016'!$D$1:$Z$500,3,FALSE)),"")</f>
        <v>0</v>
      </c>
      <c r="AQ198" s="29" t="str">
        <f>IFERROR(IF(VLOOKUP($D198,'Jan 2016'!$D$1:$Z$500,3,FALSE)=G198,"-","Wrong PO"),"new")</f>
        <v>Wrong PO</v>
      </c>
      <c r="AR198" s="32">
        <f>IF(AQ198="wrong PO",(VLOOKUP($D198,'Jan 2016'!$D$1:$Z$500,3,FALSE)),"")</f>
        <v>0</v>
      </c>
      <c r="AS198" s="29" t="str">
        <f>IFERROR(IF(VLOOKUP($D198,'Dec 2015'!$D$1:$Z$500,3,FALSE)=G198,"-","Wrong PO"),"new")</f>
        <v>Wrong PO</v>
      </c>
      <c r="AT198" s="32">
        <f>IF(AS198="wrong PO",(VLOOKUP($D198,'Dec 2015'!$D$1:$Z$500,3,FALSE)),"")</f>
        <v>0</v>
      </c>
      <c r="AU198" s="29" t="str">
        <f>IFERROR(IF(VLOOKUP($D198,'Nov 2015'!$D$1:$Z$500,3,FALSE)=G198,"-","Wrong PO"),"new")</f>
        <v>Wrong PO</v>
      </c>
      <c r="AV198" s="32">
        <f>IF(AU198="wrong PO",(VLOOKUP($D198,'Nov 2015'!$D$1:$Z$500,3,FALSE)),"")</f>
        <v>0</v>
      </c>
      <c r="AW198" s="29" t="str">
        <f>IFERROR(IF(VLOOKUP($D198,'Oct 2015'!$D$1:$Z$500,3,FALSE)=G198,"-","Wrong PO"),"new")</f>
        <v>Wrong PO</v>
      </c>
      <c r="AX198" s="32">
        <f>IF(AW198="wrong PO",(VLOOKUP($D198,'Oct 2015'!$D$1:$Z$500,3,FALSE)),"")</f>
        <v>0</v>
      </c>
      <c r="AY198" s="29" t="str">
        <f>IFERROR(IF(VLOOKUP($D198,'Sep 2015'!$D$1:$Z$500,3,FALSE)=G198,"-","Wrong PO"),"new")</f>
        <v>Wrong PO</v>
      </c>
      <c r="AZ198" s="32">
        <f>IF(AY198="wrong PO",(VLOOKUP($D198,'Sep 2015'!$D$1:$Z$500,3,FALSE)),"")</f>
        <v>0</v>
      </c>
    </row>
    <row r="199" spans="1:52">
      <c r="A199" s="2" t="s">
        <v>841</v>
      </c>
      <c r="B199" s="2" t="s">
        <v>510</v>
      </c>
      <c r="C199" s="2" t="s">
        <v>25</v>
      </c>
      <c r="D199" s="2" t="s">
        <v>26</v>
      </c>
      <c r="E199" s="2" t="s">
        <v>27</v>
      </c>
      <c r="F199" s="2">
        <v>42213</v>
      </c>
      <c r="G199" s="21" t="s">
        <v>1268</v>
      </c>
      <c r="H199" s="11" t="s">
        <v>2049</v>
      </c>
      <c r="I199" s="2" t="s">
        <v>28</v>
      </c>
      <c r="J199" s="2" t="s">
        <v>29</v>
      </c>
      <c r="K199" s="2" t="s">
        <v>30</v>
      </c>
      <c r="L199" s="2" t="s">
        <v>31</v>
      </c>
      <c r="M199" s="2" t="s">
        <v>382</v>
      </c>
      <c r="N199" s="4">
        <v>386176</v>
      </c>
      <c r="O199" s="4">
        <v>397185</v>
      </c>
      <c r="P199" s="4">
        <v>11009</v>
      </c>
      <c r="Q199" s="5">
        <v>186.0521</v>
      </c>
      <c r="R199" s="4">
        <v>0</v>
      </c>
      <c r="S199" s="4">
        <v>0</v>
      </c>
      <c r="T199" s="4">
        <v>0</v>
      </c>
      <c r="U199" s="5">
        <v>0</v>
      </c>
      <c r="V199" s="5">
        <v>0</v>
      </c>
      <c r="W199" s="14">
        <v>186.05</v>
      </c>
      <c r="X199" s="14">
        <v>0</v>
      </c>
      <c r="Y199" s="14">
        <v>186.05</v>
      </c>
      <c r="Z199" s="4">
        <v>24580</v>
      </c>
      <c r="AA199" s="49" t="str">
        <f>IFERROR(IF(VLOOKUP($D199,'Year-To-Date'!$E$1:$E$322,1,FALSE)=D199,"--","Find"),"Find")</f>
        <v>--</v>
      </c>
      <c r="AB199" s="49" t="str">
        <f>IFERROR(IFERROR(VLOOKUP($D199,'Asset Group  All Assets'!$B$1:$C$500,2,FALSE),(VLOOKUP($D199,'Missing-WSU-POs'!$B$1:$D$500,3,FALSE))),"?")</f>
        <v>P0774597</v>
      </c>
      <c r="AC199" s="31" t="str">
        <f t="shared" si="7"/>
        <v>P0774597</v>
      </c>
      <c r="AD199" s="31" t="str">
        <f t="shared" si="6"/>
        <v/>
      </c>
      <c r="AE199" s="29" t="str">
        <f>IFERROR(IF(VLOOKUP($D199,'Org July 2016 '!$D$1:$Z$500,3,FALSE)=G199,"-","Wrong PO"),"new")</f>
        <v>Wrong PO</v>
      </c>
      <c r="AF199" s="32">
        <f>IF(AE199="wrong PO",(VLOOKUP($D199,'Org July 2016 '!$D$1:$Z$500,3,FALSE)),"")</f>
        <v>0</v>
      </c>
      <c r="AG199" s="29" t="str">
        <f>IFERROR(IF(VLOOKUP($D199,'Org June 2016 '!$D$1:$Z$500,3,FALSE)=G199,"-","Wrong PO"),"new")</f>
        <v>Wrong PO</v>
      </c>
      <c r="AH199" s="32">
        <f>IF(AG199="wrong PO",(VLOOKUP($D199,'Org June 2016 '!$D$1:$Z$500,3,FALSE)),"")</f>
        <v>0</v>
      </c>
      <c r="AI199" s="29" t="str">
        <f>IFERROR(IF(VLOOKUP($D199,'May 2016'!D198:Z697,3,FALSE)=G199,"-","Wrong PO"),"new")</f>
        <v>new</v>
      </c>
      <c r="AJ199" s="32" t="str">
        <f>IF(AI199="wrong PO",(VLOOKUP($D199,'May 2016'!D198:Z697,3,FALSE)),"")</f>
        <v/>
      </c>
      <c r="AK199" s="29" t="str">
        <f>IFERROR(IF(VLOOKUP($D199,'Apr 2016'!$D$1:$Z$500,3,FALSE)=G199,"-","Wrong PO"),"new")</f>
        <v>Wrong PO</v>
      </c>
      <c r="AL199" s="32">
        <f>IF(AK199="wrong PO",(VLOOKUP($D199,'Apr 2016'!$D$1:$Z$500,3,FALSE)),"")</f>
        <v>0</v>
      </c>
      <c r="AM199" s="32" t="str">
        <f>IFERROR(IF(VLOOKUP($D199,'Mar 2016'!$D$1:$Z$500,3,FALSE)=G199,"-","Wrong PO"),"new")</f>
        <v>Wrong PO</v>
      </c>
      <c r="AN199" s="32">
        <f>IF(AK199="wrong PO",(VLOOKUP($D199,'Mar 2016'!$D$1:$Z$500,3,FALSE)),"")</f>
        <v>0</v>
      </c>
      <c r="AO199" s="32" t="str">
        <f>IFERROR(IF(VLOOKUP($D199,'Feb 2016'!$D$1:$Z$500,3,FALSE)=G199,"-","Wrong PO"),"new")</f>
        <v>Wrong PO</v>
      </c>
      <c r="AP199" s="32">
        <f>IF(AK199="wrong PO",(VLOOKUP($D199,'Feb 2016'!$D$1:$Z$500,3,FALSE)),"")</f>
        <v>0</v>
      </c>
      <c r="AQ199" s="29" t="str">
        <f>IFERROR(IF(VLOOKUP($D199,'Jan 2016'!$D$1:$Z$500,3,FALSE)=G199,"-","Wrong PO"),"new")</f>
        <v>Wrong PO</v>
      </c>
      <c r="AR199" s="32">
        <f>IF(AQ199="wrong PO",(VLOOKUP($D199,'Jan 2016'!$D$1:$Z$500,3,FALSE)),"")</f>
        <v>0</v>
      </c>
      <c r="AS199" s="29" t="str">
        <f>IFERROR(IF(VLOOKUP($D199,'Dec 2015'!$D$1:$Z$500,3,FALSE)=G199,"-","Wrong PO"),"new")</f>
        <v>Wrong PO</v>
      </c>
      <c r="AT199" s="32">
        <f>IF(AS199="wrong PO",(VLOOKUP($D199,'Dec 2015'!$D$1:$Z$500,3,FALSE)),"")</f>
        <v>0</v>
      </c>
      <c r="AU199" s="29" t="str">
        <f>IFERROR(IF(VLOOKUP($D199,'Nov 2015'!$D$1:$Z$500,3,FALSE)=G199,"-","Wrong PO"),"new")</f>
        <v>Wrong PO</v>
      </c>
      <c r="AV199" s="32">
        <f>IF(AU199="wrong PO",(VLOOKUP($D199,'Nov 2015'!$D$1:$Z$500,3,FALSE)),"")</f>
        <v>0</v>
      </c>
      <c r="AW199" s="29" t="str">
        <f>IFERROR(IF(VLOOKUP($D199,'Oct 2015'!$D$1:$Z$500,3,FALSE)=G199,"-","Wrong PO"),"new")</f>
        <v>Wrong PO</v>
      </c>
      <c r="AX199" s="32">
        <f>IF(AW199="wrong PO",(VLOOKUP($D199,'Oct 2015'!$D$1:$Z$500,3,FALSE)),"")</f>
        <v>0</v>
      </c>
      <c r="AY199" s="29" t="str">
        <f>IFERROR(IF(VLOOKUP($D199,'Sep 2015'!$D$1:$Z$500,3,FALSE)=G199,"-","Wrong PO"),"new")</f>
        <v>Wrong PO</v>
      </c>
      <c r="AZ199" s="32">
        <f>IF(AY199="wrong PO",(VLOOKUP($D199,'Sep 2015'!$D$1:$Z$500,3,FALSE)),"")</f>
        <v>0</v>
      </c>
    </row>
    <row r="200" spans="1:52">
      <c r="A200" s="2" t="s">
        <v>841</v>
      </c>
      <c r="B200" s="2" t="s">
        <v>510</v>
      </c>
      <c r="C200" s="2" t="s">
        <v>69</v>
      </c>
      <c r="D200" s="2" t="s">
        <v>265</v>
      </c>
      <c r="E200" s="2" t="s">
        <v>504</v>
      </c>
      <c r="F200" s="2">
        <v>42321</v>
      </c>
      <c r="G200" s="21" t="s">
        <v>1528</v>
      </c>
      <c r="H200" s="11" t="s">
        <v>2047</v>
      </c>
      <c r="I200" s="2" t="s">
        <v>774</v>
      </c>
      <c r="J200" s="2" t="s">
        <v>381</v>
      </c>
      <c r="K200" s="2" t="s">
        <v>30</v>
      </c>
      <c r="L200" s="2" t="s">
        <v>31</v>
      </c>
      <c r="M200" s="2" t="s">
        <v>32</v>
      </c>
      <c r="N200" s="4">
        <v>11176</v>
      </c>
      <c r="O200" s="4">
        <v>12299</v>
      </c>
      <c r="P200" s="4">
        <v>1123</v>
      </c>
      <c r="Q200" s="5">
        <v>18.9787</v>
      </c>
      <c r="R200" s="4">
        <v>4156</v>
      </c>
      <c r="S200" s="4">
        <v>4568</v>
      </c>
      <c r="T200" s="4">
        <v>412</v>
      </c>
      <c r="U200" s="5">
        <v>24.637599999999999</v>
      </c>
      <c r="V200" s="5">
        <v>0</v>
      </c>
      <c r="W200" s="14">
        <v>43.62</v>
      </c>
      <c r="X200" s="14">
        <v>0</v>
      </c>
      <c r="Y200" s="14">
        <v>43.62</v>
      </c>
      <c r="Z200" s="4">
        <v>24580</v>
      </c>
      <c r="AA200" s="49" t="str">
        <f>IFERROR(IF(VLOOKUP($D200,'Year-To-Date'!$E$1:$E$322,1,FALSE)=D200,"--","Find"),"Find")</f>
        <v>--</v>
      </c>
      <c r="AB200" s="49" t="str">
        <f>IFERROR(IFERROR(VLOOKUP($D200,'Asset Group  All Assets'!$B$1:$C$500,2,FALSE),(VLOOKUP($D200,'Missing-WSU-POs'!$B$1:$D$500,3,FALSE))),"?")</f>
        <v>P0775952</v>
      </c>
      <c r="AC200" s="31" t="str">
        <f t="shared" si="7"/>
        <v>P0775952</v>
      </c>
      <c r="AD200" s="31" t="str">
        <f t="shared" si="6"/>
        <v/>
      </c>
      <c r="AE200" s="29" t="str">
        <f>IFERROR(IF(VLOOKUP($D200,'Org July 2016 '!$D$1:$Z$500,3,FALSE)=G200,"-","Wrong PO"),"new")</f>
        <v>Wrong PO</v>
      </c>
      <c r="AF200" s="32">
        <f>IF(AE200="wrong PO",(VLOOKUP($D200,'Org July 2016 '!$D$1:$Z$500,3,FALSE)),"")</f>
        <v>0</v>
      </c>
      <c r="AG200" s="29" t="str">
        <f>IFERROR(IF(VLOOKUP($D200,'Org June 2016 '!$D$1:$Z$500,3,FALSE)=G200,"-","Wrong PO"),"new")</f>
        <v>Wrong PO</v>
      </c>
      <c r="AH200" s="32">
        <f>IF(AG200="wrong PO",(VLOOKUP($D200,'Org June 2016 '!$D$1:$Z$500,3,FALSE)),"")</f>
        <v>0</v>
      </c>
      <c r="AI200" s="29" t="str">
        <f>IFERROR(IF(VLOOKUP($D200,'May 2016'!D199:Z698,3,FALSE)=G200,"-","Wrong PO"),"new")</f>
        <v>new</v>
      </c>
      <c r="AJ200" s="32" t="str">
        <f>IF(AI200="wrong PO",(VLOOKUP($D200,'May 2016'!D199:Z698,3,FALSE)),"")</f>
        <v/>
      </c>
      <c r="AK200" s="29" t="str">
        <f>IFERROR(IF(VLOOKUP($D200,'Apr 2016'!$D$1:$Z$500,3,FALSE)=G200,"-","Wrong PO"),"new")</f>
        <v>new</v>
      </c>
      <c r="AL200" s="32" t="str">
        <f>IF(AK200="wrong PO",(VLOOKUP($D200,'Apr 2016'!$D$1:$Z$500,3,FALSE)),"")</f>
        <v/>
      </c>
      <c r="AM200" s="32" t="str">
        <f>IFERROR(IF(VLOOKUP($D200,'Mar 2016'!$D$1:$Z$500,3,FALSE)=G200,"-","Wrong PO"),"new")</f>
        <v>new</v>
      </c>
      <c r="AN200" s="32" t="str">
        <f>IF(AK200="wrong PO",(VLOOKUP($D200,'Mar 2016'!$D$1:$Z$500,3,FALSE)),"")</f>
        <v/>
      </c>
      <c r="AO200" s="32" t="str">
        <f>IFERROR(IF(VLOOKUP($D200,'Feb 2016'!$D$1:$Z$500,3,FALSE)=G200,"-","Wrong PO"),"new")</f>
        <v>new</v>
      </c>
      <c r="AP200" s="32" t="str">
        <f>IF(AK200="wrong PO",(VLOOKUP($D200,'Feb 2016'!$D$1:$Z$500,3,FALSE)),"")</f>
        <v/>
      </c>
      <c r="AQ200" s="29" t="str">
        <f>IFERROR(IF(VLOOKUP($D200,'Jan 2016'!$D$1:$Z$500,3,FALSE)=G200,"-","Wrong PO"),"new")</f>
        <v>new</v>
      </c>
      <c r="AR200" s="32" t="str">
        <f>IF(AQ200="wrong PO",(VLOOKUP($D200,'Jan 2016'!$D$1:$Z$500,3,FALSE)),"")</f>
        <v/>
      </c>
      <c r="AS200" s="29" t="str">
        <f>IFERROR(IF(VLOOKUP($D200,'Dec 2015'!$D$1:$Z$500,3,FALSE)=G200,"-","Wrong PO"),"new")</f>
        <v>new</v>
      </c>
      <c r="AT200" s="32" t="str">
        <f>IF(AS200="wrong PO",(VLOOKUP($D200,'Dec 2015'!$D$1:$Z$500,3,FALSE)),"")</f>
        <v/>
      </c>
      <c r="AU200" s="29" t="str">
        <f>IFERROR(IF(VLOOKUP($D200,'Nov 2015'!$D$1:$Z$500,3,FALSE)=G200,"-","Wrong PO"),"new")</f>
        <v>new</v>
      </c>
      <c r="AV200" s="32" t="str">
        <f>IF(AU200="wrong PO",(VLOOKUP($D200,'Nov 2015'!$D$1:$Z$500,3,FALSE)),"")</f>
        <v/>
      </c>
      <c r="AW200" s="29" t="str">
        <f>IFERROR(IF(VLOOKUP($D200,'Oct 2015'!$D$1:$Z$500,3,FALSE)=G200,"-","Wrong PO"),"new")</f>
        <v>new</v>
      </c>
      <c r="AX200" s="32" t="str">
        <f>IF(AW200="wrong PO",(VLOOKUP($D200,'Oct 2015'!$D$1:$Z$500,3,FALSE)),"")</f>
        <v/>
      </c>
      <c r="AY200" s="29" t="str">
        <f>IFERROR(IF(VLOOKUP($D200,'Sep 2015'!$D$1:$Z$500,3,FALSE)=G200,"-","Wrong PO"),"new")</f>
        <v>new</v>
      </c>
      <c r="AZ200" s="32" t="str">
        <f>IF(AY200="wrong PO",(VLOOKUP($D200,'Sep 2015'!$D$1:$Z$500,3,FALSE)),"")</f>
        <v/>
      </c>
    </row>
    <row r="201" spans="1:52">
      <c r="A201" s="2" t="s">
        <v>841</v>
      </c>
      <c r="B201" s="2" t="s">
        <v>510</v>
      </c>
      <c r="C201" s="2" t="s">
        <v>56</v>
      </c>
      <c r="D201" s="2" t="s">
        <v>220</v>
      </c>
      <c r="E201" s="2" t="s">
        <v>610</v>
      </c>
      <c r="F201" s="2">
        <v>42450</v>
      </c>
      <c r="G201" s="21" t="s">
        <v>1040</v>
      </c>
      <c r="H201" s="11" t="s">
        <v>2046</v>
      </c>
      <c r="I201" s="2" t="s">
        <v>39</v>
      </c>
      <c r="J201" s="2" t="s">
        <v>612</v>
      </c>
      <c r="K201" s="2" t="s">
        <v>30</v>
      </c>
      <c r="L201" s="2" t="s">
        <v>31</v>
      </c>
      <c r="M201" s="2" t="s">
        <v>32</v>
      </c>
      <c r="N201" s="4">
        <v>7460</v>
      </c>
      <c r="O201" s="4">
        <v>10153</v>
      </c>
      <c r="P201" s="4">
        <v>2693</v>
      </c>
      <c r="Q201" s="5">
        <v>45.511699999999998</v>
      </c>
      <c r="R201" s="4">
        <v>0</v>
      </c>
      <c r="S201" s="4">
        <v>0</v>
      </c>
      <c r="T201" s="4">
        <v>0</v>
      </c>
      <c r="U201" s="5">
        <v>0</v>
      </c>
      <c r="V201" s="5">
        <v>0</v>
      </c>
      <c r="W201" s="14">
        <v>45.51</v>
      </c>
      <c r="X201" s="14">
        <v>0</v>
      </c>
      <c r="Y201" s="14">
        <v>45.51</v>
      </c>
      <c r="Z201" s="4">
        <v>24580</v>
      </c>
      <c r="AA201" s="49" t="str">
        <f>IFERROR(IF(VLOOKUP($D201,'Year-To-Date'!$E$1:$E$322,1,FALSE)=D201,"--","Find"),"Find")</f>
        <v>--</v>
      </c>
      <c r="AB201" s="49" t="str">
        <f>IFERROR(IFERROR(VLOOKUP($D201,'Asset Group  All Assets'!$B$1:$C$500,2,FALSE),(VLOOKUP($D201,'Missing-WSU-POs'!$B$1:$D$500,3,FALSE))),"?")</f>
        <v>P0776506</v>
      </c>
      <c r="AC201" s="31" t="str">
        <f t="shared" si="7"/>
        <v>P0776506</v>
      </c>
      <c r="AD201" s="31" t="str">
        <f t="shared" si="6"/>
        <v/>
      </c>
      <c r="AE201" s="29" t="str">
        <f>IFERROR(IF(VLOOKUP($D201,'Org July 2016 '!$D$1:$Z$500,3,FALSE)=G201,"-","Wrong PO"),"new")</f>
        <v>Wrong PO</v>
      </c>
      <c r="AF201" s="32">
        <f>IF(AE201="wrong PO",(VLOOKUP($D201,'Org July 2016 '!$D$1:$Z$500,3,FALSE)),"")</f>
        <v>0</v>
      </c>
      <c r="AG201" s="29" t="str">
        <f>IFERROR(IF(VLOOKUP($D201,'Org June 2016 '!$D$1:$Z$500,3,FALSE)=G201,"-","Wrong PO"),"new")</f>
        <v>Wrong PO</v>
      </c>
      <c r="AH201" s="32">
        <f>IF(AG201="wrong PO",(VLOOKUP($D201,'Org June 2016 '!$D$1:$Z$500,3,FALSE)),"")</f>
        <v>0</v>
      </c>
      <c r="AI201" s="29" t="str">
        <f>IFERROR(IF(VLOOKUP($D201,'May 2016'!D200:Z699,3,FALSE)=G201,"-","Wrong PO"),"new")</f>
        <v>new</v>
      </c>
      <c r="AJ201" s="32" t="str">
        <f>IF(AI201="wrong PO",(VLOOKUP($D201,'May 2016'!D200:Z699,3,FALSE)),"")</f>
        <v/>
      </c>
      <c r="AK201" s="29" t="str">
        <f>IFERROR(IF(VLOOKUP($D201,'Apr 2016'!$D$1:$Z$500,3,FALSE)=G201,"-","Wrong PO"),"new")</f>
        <v>Wrong PO</v>
      </c>
      <c r="AL201" s="32">
        <f>IF(AK201="wrong PO",(VLOOKUP($D201,'Apr 2016'!$D$1:$Z$500,3,FALSE)),"")</f>
        <v>0</v>
      </c>
      <c r="AM201" s="32" t="str">
        <f>IFERROR(IF(VLOOKUP($D201,'Mar 2016'!$D$1:$Z$500,3,FALSE)=G201,"-","Wrong PO"),"new")</f>
        <v>Wrong PO</v>
      </c>
      <c r="AN201" s="32">
        <f>IF(AK201="wrong PO",(VLOOKUP($D201,'Mar 2016'!$D$1:$Z$500,3,FALSE)),"")</f>
        <v>0</v>
      </c>
      <c r="AO201" s="32" t="str">
        <f>IFERROR(IF(VLOOKUP($D201,'Feb 2016'!$D$1:$Z$500,3,FALSE)=G201,"-","Wrong PO"),"new")</f>
        <v>new</v>
      </c>
      <c r="AP201" s="32" t="e">
        <f>IF(AK201="wrong PO",(VLOOKUP($D201,'Feb 2016'!$D$1:$Z$500,3,FALSE)),"")</f>
        <v>#N/A</v>
      </c>
      <c r="AQ201" s="29" t="str">
        <f>IFERROR(IF(VLOOKUP($D201,'Jan 2016'!$D$1:$Z$500,3,FALSE)=G201,"-","Wrong PO"),"new")</f>
        <v>new</v>
      </c>
      <c r="AR201" s="32" t="str">
        <f>IF(AQ201="wrong PO",(VLOOKUP($D201,'Jan 2016'!$D$1:$Z$500,3,FALSE)),"")</f>
        <v/>
      </c>
      <c r="AS201" s="29" t="str">
        <f>IFERROR(IF(VLOOKUP($D201,'Dec 2015'!$D$1:$Z$500,3,FALSE)=G201,"-","Wrong PO"),"new")</f>
        <v>new</v>
      </c>
      <c r="AT201" s="32" t="str">
        <f>IF(AS201="wrong PO",(VLOOKUP($D201,'Dec 2015'!$D$1:$Z$500,3,FALSE)),"")</f>
        <v/>
      </c>
      <c r="AU201" s="29" t="str">
        <f>IFERROR(IF(VLOOKUP($D201,'Nov 2015'!$D$1:$Z$500,3,FALSE)=G201,"-","Wrong PO"),"new")</f>
        <v>new</v>
      </c>
      <c r="AV201" s="32" t="str">
        <f>IF(AU201="wrong PO",(VLOOKUP($D201,'Nov 2015'!$D$1:$Z$500,3,FALSE)),"")</f>
        <v/>
      </c>
      <c r="AW201" s="29" t="str">
        <f>IFERROR(IF(VLOOKUP($D201,'Oct 2015'!$D$1:$Z$500,3,FALSE)=G201,"-","Wrong PO"),"new")</f>
        <v>new</v>
      </c>
      <c r="AX201" s="32" t="str">
        <f>IF(AW201="wrong PO",(VLOOKUP($D201,'Oct 2015'!$D$1:$Z$500,3,FALSE)),"")</f>
        <v/>
      </c>
      <c r="AY201" s="29" t="str">
        <f>IFERROR(IF(VLOOKUP($D201,'Sep 2015'!$D$1:$Z$500,3,FALSE)=G201,"-","Wrong PO"),"new")</f>
        <v>new</v>
      </c>
      <c r="AZ201" s="32" t="str">
        <f>IF(AY201="wrong PO",(VLOOKUP($D201,'Sep 2015'!$D$1:$Z$500,3,FALSE)),"")</f>
        <v/>
      </c>
    </row>
    <row r="202" spans="1:52">
      <c r="A202" s="2" t="s">
        <v>841</v>
      </c>
      <c r="B202" s="2" t="s">
        <v>510</v>
      </c>
      <c r="C202" s="2" t="s">
        <v>754</v>
      </c>
      <c r="D202" s="2" t="s">
        <v>281</v>
      </c>
      <c r="E202" s="2" t="s">
        <v>755</v>
      </c>
      <c r="F202" s="2">
        <v>42158</v>
      </c>
      <c r="G202" s="21" t="s">
        <v>1197</v>
      </c>
      <c r="H202" s="11" t="s">
        <v>2045</v>
      </c>
      <c r="I202" s="2" t="s">
        <v>28</v>
      </c>
      <c r="J202" s="2" t="s">
        <v>423</v>
      </c>
      <c r="K202" s="2" t="s">
        <v>30</v>
      </c>
      <c r="L202" s="2" t="s">
        <v>31</v>
      </c>
      <c r="M202" s="2" t="s">
        <v>382</v>
      </c>
      <c r="N202" s="4">
        <v>8944</v>
      </c>
      <c r="O202" s="4">
        <v>8985</v>
      </c>
      <c r="P202" s="4">
        <v>41</v>
      </c>
      <c r="Q202" s="5">
        <v>0.69289999999999996</v>
      </c>
      <c r="R202" s="4">
        <v>9245</v>
      </c>
      <c r="S202" s="4">
        <v>9358</v>
      </c>
      <c r="T202" s="4">
        <v>113</v>
      </c>
      <c r="U202" s="5">
        <v>6.7573999999999996</v>
      </c>
      <c r="V202" s="5">
        <v>0</v>
      </c>
      <c r="W202" s="14">
        <v>7.45</v>
      </c>
      <c r="X202" s="14">
        <v>0</v>
      </c>
      <c r="Y202" s="14">
        <v>7.45</v>
      </c>
      <c r="Z202" s="4">
        <v>24580</v>
      </c>
      <c r="AA202" s="49" t="str">
        <f>IFERROR(IF(VLOOKUP($D202,'Year-To-Date'!$E$1:$E$322,1,FALSE)=D202,"--","Find"),"Find")</f>
        <v>--</v>
      </c>
      <c r="AB202" s="49" t="str">
        <f>IFERROR(IFERROR(VLOOKUP($D202,'Asset Group  All Assets'!$B$1:$C$500,2,FALSE),(VLOOKUP($D202,'Missing-WSU-POs'!$B$1:$D$500,3,FALSE))),"?")</f>
        <v>P0777782</v>
      </c>
      <c r="AC202" s="31" t="str">
        <f t="shared" si="7"/>
        <v>P0777782</v>
      </c>
      <c r="AD202" s="31" t="str">
        <f t="shared" si="6"/>
        <v/>
      </c>
      <c r="AE202" s="29" t="str">
        <f>IFERROR(IF(VLOOKUP($D202,'Org July 2016 '!$D$1:$Z$500,3,FALSE)=G202,"-","Wrong PO"),"new")</f>
        <v>Wrong PO</v>
      </c>
      <c r="AF202" s="32">
        <f>IF(AE202="wrong PO",(VLOOKUP($D202,'Org July 2016 '!$D$1:$Z$500,3,FALSE)),"")</f>
        <v>0</v>
      </c>
      <c r="AG202" s="29" t="str">
        <f>IFERROR(IF(VLOOKUP($D202,'Org June 2016 '!$D$1:$Z$500,3,FALSE)=G202,"-","Wrong PO"),"new")</f>
        <v>Wrong PO</v>
      </c>
      <c r="AH202" s="32">
        <f>IF(AG202="wrong PO",(VLOOKUP($D202,'Org June 2016 '!$D$1:$Z$500,3,FALSE)),"")</f>
        <v>0</v>
      </c>
      <c r="AI202" s="29" t="str">
        <f>IFERROR(IF(VLOOKUP($D202,'May 2016'!D201:Z700,3,FALSE)=G202,"-","Wrong PO"),"new")</f>
        <v>new</v>
      </c>
      <c r="AJ202" s="32" t="str">
        <f>IF(AI202="wrong PO",(VLOOKUP($D202,'May 2016'!D201:Z700,3,FALSE)),"")</f>
        <v/>
      </c>
      <c r="AK202" s="29" t="str">
        <f>IFERROR(IF(VLOOKUP($D202,'Apr 2016'!$D$1:$Z$500,3,FALSE)=G202,"-","Wrong PO"),"new")</f>
        <v>new</v>
      </c>
      <c r="AL202" s="32" t="str">
        <f>IF(AK202="wrong PO",(VLOOKUP($D202,'Apr 2016'!$D$1:$Z$500,3,FALSE)),"")</f>
        <v/>
      </c>
      <c r="AM202" s="32" t="str">
        <f>IFERROR(IF(VLOOKUP($D202,'Mar 2016'!$D$1:$Z$500,3,FALSE)=G202,"-","Wrong PO"),"new")</f>
        <v>new</v>
      </c>
      <c r="AN202" s="32" t="str">
        <f>IF(AK202="wrong PO",(VLOOKUP($D202,'Mar 2016'!$D$1:$Z$500,3,FALSE)),"")</f>
        <v/>
      </c>
      <c r="AO202" s="32" t="str">
        <f>IFERROR(IF(VLOOKUP($D202,'Feb 2016'!$D$1:$Z$500,3,FALSE)=G202,"-","Wrong PO"),"new")</f>
        <v>new</v>
      </c>
      <c r="AP202" s="32" t="str">
        <f>IF(AK202="wrong PO",(VLOOKUP($D202,'Feb 2016'!$D$1:$Z$500,3,FALSE)),"")</f>
        <v/>
      </c>
      <c r="AQ202" s="29" t="str">
        <f>IFERROR(IF(VLOOKUP($D202,'Jan 2016'!$D$1:$Z$500,3,FALSE)=G202,"-","Wrong PO"),"new")</f>
        <v>new</v>
      </c>
      <c r="AR202" s="32" t="str">
        <f>IF(AQ202="wrong PO",(VLOOKUP($D202,'Jan 2016'!$D$1:$Z$500,3,FALSE)),"")</f>
        <v/>
      </c>
      <c r="AS202" s="29" t="str">
        <f>IFERROR(IF(VLOOKUP($D202,'Dec 2015'!$D$1:$Z$500,3,FALSE)=G202,"-","Wrong PO"),"new")</f>
        <v>new</v>
      </c>
      <c r="AT202" s="32" t="str">
        <f>IF(AS202="wrong PO",(VLOOKUP($D202,'Dec 2015'!$D$1:$Z$500,3,FALSE)),"")</f>
        <v/>
      </c>
      <c r="AU202" s="29" t="str">
        <f>IFERROR(IF(VLOOKUP($D202,'Nov 2015'!$D$1:$Z$500,3,FALSE)=G202,"-","Wrong PO"),"new")</f>
        <v>new</v>
      </c>
      <c r="AV202" s="32" t="str">
        <f>IF(AU202="wrong PO",(VLOOKUP($D202,'Nov 2015'!$D$1:$Z$500,3,FALSE)),"")</f>
        <v/>
      </c>
      <c r="AW202" s="29" t="str">
        <f>IFERROR(IF(VLOOKUP($D202,'Oct 2015'!$D$1:$Z$500,3,FALSE)=G202,"-","Wrong PO"),"new")</f>
        <v>new</v>
      </c>
      <c r="AX202" s="32" t="str">
        <f>IF(AW202="wrong PO",(VLOOKUP($D202,'Oct 2015'!$D$1:$Z$500,3,FALSE)),"")</f>
        <v/>
      </c>
      <c r="AY202" s="29" t="str">
        <f>IFERROR(IF(VLOOKUP($D202,'Sep 2015'!$D$1:$Z$500,3,FALSE)=G202,"-","Wrong PO"),"new")</f>
        <v>new</v>
      </c>
      <c r="AZ202" s="32" t="str">
        <f>IF(AY202="wrong PO",(VLOOKUP($D202,'Sep 2015'!$D$1:$Z$500,3,FALSE)),"")</f>
        <v/>
      </c>
    </row>
    <row r="203" spans="1:52">
      <c r="A203" s="2" t="s">
        <v>841</v>
      </c>
      <c r="B203" s="2" t="s">
        <v>510</v>
      </c>
      <c r="C203" s="2" t="s">
        <v>446</v>
      </c>
      <c r="D203" s="2" t="s">
        <v>296</v>
      </c>
      <c r="E203" s="2" t="s">
        <v>421</v>
      </c>
      <c r="F203" s="2">
        <v>42158</v>
      </c>
      <c r="G203" s="21" t="s">
        <v>872</v>
      </c>
      <c r="H203" s="11" t="s">
        <v>2044</v>
      </c>
      <c r="I203" s="2" t="s">
        <v>28</v>
      </c>
      <c r="J203" s="2" t="s">
        <v>423</v>
      </c>
      <c r="K203" s="2" t="s">
        <v>30</v>
      </c>
      <c r="L203" s="2" t="s">
        <v>31</v>
      </c>
      <c r="M203" s="2" t="s">
        <v>32</v>
      </c>
      <c r="N203" s="4">
        <v>14737</v>
      </c>
      <c r="O203" s="4">
        <v>15955</v>
      </c>
      <c r="P203" s="4">
        <v>1218</v>
      </c>
      <c r="Q203" s="5">
        <v>20.584199999999999</v>
      </c>
      <c r="R203" s="4">
        <v>21910</v>
      </c>
      <c r="S203" s="4">
        <v>22367</v>
      </c>
      <c r="T203" s="4">
        <v>457</v>
      </c>
      <c r="U203" s="5">
        <v>27.328600000000002</v>
      </c>
      <c r="V203" s="5">
        <v>0</v>
      </c>
      <c r="W203" s="14">
        <v>47.91</v>
      </c>
      <c r="X203" s="14">
        <v>0</v>
      </c>
      <c r="Y203" s="14">
        <v>47.91</v>
      </c>
      <c r="Z203" s="4">
        <v>24580</v>
      </c>
      <c r="AA203" s="49" t="str">
        <f>IFERROR(IF(VLOOKUP($D203,'Year-To-Date'!$E$1:$E$322,1,FALSE)=D203,"--","Find"),"Find")</f>
        <v>--</v>
      </c>
      <c r="AB203" s="49" t="str">
        <f>IFERROR(IFERROR(VLOOKUP($D203,'Asset Group  All Assets'!$B$1:$C$500,2,FALSE),(VLOOKUP($D203,'Missing-WSU-POs'!$B$1:$D$500,3,FALSE))),"?")</f>
        <v>P0779968</v>
      </c>
      <c r="AC203" s="31" t="str">
        <f t="shared" si="7"/>
        <v>P0779968</v>
      </c>
      <c r="AD203" s="31" t="str">
        <f t="shared" si="6"/>
        <v/>
      </c>
      <c r="AE203" s="29" t="str">
        <f>IFERROR(IF(VLOOKUP($D203,'Org July 2016 '!$D$1:$Z$500,3,FALSE)=G203,"-","Wrong PO"),"new")</f>
        <v>Wrong PO</v>
      </c>
      <c r="AF203" s="32">
        <f>IF(AE203="wrong PO",(VLOOKUP($D203,'Org July 2016 '!$D$1:$Z$500,3,FALSE)),"")</f>
        <v>0</v>
      </c>
      <c r="AG203" s="29" t="str">
        <f>IFERROR(IF(VLOOKUP($D203,'Org June 2016 '!$D$1:$Z$500,3,FALSE)=G203,"-","Wrong PO"),"new")</f>
        <v>Wrong PO</v>
      </c>
      <c r="AH203" s="32">
        <f>IF(AG203="wrong PO",(VLOOKUP($D203,'Org June 2016 '!$D$1:$Z$500,3,FALSE)),"")</f>
        <v>0</v>
      </c>
      <c r="AI203" s="29" t="str">
        <f>IFERROR(IF(VLOOKUP($D203,'May 2016'!D202:Z701,3,FALSE)=G203,"-","Wrong PO"),"new")</f>
        <v>new</v>
      </c>
      <c r="AJ203" s="32" t="str">
        <f>IF(AI203="wrong PO",(VLOOKUP($D203,'May 2016'!D202:Z701,3,FALSE)),"")</f>
        <v/>
      </c>
      <c r="AK203" s="29" t="str">
        <f>IFERROR(IF(VLOOKUP($D203,'Apr 2016'!$D$1:$Z$500,3,FALSE)=G203,"-","Wrong PO"),"new")</f>
        <v>Wrong PO</v>
      </c>
      <c r="AL203" s="32" t="str">
        <f>IF(AK203="wrong PO",(VLOOKUP($D203,'Apr 2016'!$D$1:$Z$500,3,FALSE)),"")</f>
        <v>75522162</v>
      </c>
      <c r="AM203" s="32" t="str">
        <f>IFERROR(IF(VLOOKUP($D203,'Mar 2016'!$D$1:$Z$500,3,FALSE)=G203,"-","Wrong PO"),"new")</f>
        <v>Wrong PO</v>
      </c>
      <c r="AN203" s="32" t="str">
        <f>IF(AK203="wrong PO",(VLOOKUP($D203,'Mar 2016'!$D$1:$Z$500,3,FALSE)),"")</f>
        <v>75522162</v>
      </c>
      <c r="AO203" s="32" t="str">
        <f>IFERROR(IF(VLOOKUP($D203,'Feb 2016'!$D$1:$Z$500,3,FALSE)=G203,"-","Wrong PO"),"new")</f>
        <v>Wrong PO</v>
      </c>
      <c r="AP203" s="32" t="str">
        <f>IF(AK203="wrong PO",(VLOOKUP($D203,'Feb 2016'!$D$1:$Z$500,3,FALSE)),"")</f>
        <v>75522162</v>
      </c>
      <c r="AQ203" s="29" t="str">
        <f>IFERROR(IF(VLOOKUP($D203,'Jan 2016'!$D$1:$Z$500,3,FALSE)=G203,"-","Wrong PO"),"new")</f>
        <v>Wrong PO</v>
      </c>
      <c r="AR203" s="32" t="str">
        <f>IF(AQ203="wrong PO",(VLOOKUP($D203,'Jan 2016'!$D$1:$Z$500,3,FALSE)),"")</f>
        <v>75522162</v>
      </c>
      <c r="AS203" s="29" t="str">
        <f>IFERROR(IF(VLOOKUP($D203,'Dec 2015'!$D$1:$Z$500,3,FALSE)=G203,"-","Wrong PO"),"new")</f>
        <v>new</v>
      </c>
      <c r="AT203" s="32" t="str">
        <f>IF(AS203="wrong PO",(VLOOKUP($D203,'Dec 2015'!$D$1:$Z$500,3,FALSE)),"")</f>
        <v/>
      </c>
      <c r="AU203" s="29" t="str">
        <f>IFERROR(IF(VLOOKUP($D203,'Nov 2015'!$D$1:$Z$500,3,FALSE)=G203,"-","Wrong PO"),"new")</f>
        <v>Wrong PO</v>
      </c>
      <c r="AV203" s="32" t="str">
        <f>IF(AU203="wrong PO",(VLOOKUP($D203,'Nov 2015'!$D$1:$Z$500,3,FALSE)),"")</f>
        <v>75522162</v>
      </c>
      <c r="AW203" s="29" t="str">
        <f>IFERROR(IF(VLOOKUP($D203,'Oct 2015'!$D$1:$Z$500,3,FALSE)=G203,"-","Wrong PO"),"new")</f>
        <v>new</v>
      </c>
      <c r="AX203" s="32" t="str">
        <f>IF(AW203="wrong PO",(VLOOKUP($D203,'Oct 2015'!$D$1:$Z$500,3,FALSE)),"")</f>
        <v/>
      </c>
      <c r="AY203" s="29" t="str">
        <f>IFERROR(IF(VLOOKUP($D203,'Sep 2015'!$D$1:$Z$500,3,FALSE)=G203,"-","Wrong PO"),"new")</f>
        <v>new</v>
      </c>
      <c r="AZ203" s="32" t="str">
        <f>IF(AY203="wrong PO",(VLOOKUP($D203,'Sep 2015'!$D$1:$Z$500,3,FALSE)),"")</f>
        <v/>
      </c>
    </row>
    <row r="204" spans="1:52">
      <c r="A204" s="2" t="s">
        <v>841</v>
      </c>
      <c r="B204" s="2" t="s">
        <v>510</v>
      </c>
      <c r="C204" s="2" t="s">
        <v>576</v>
      </c>
      <c r="D204" s="2" t="s">
        <v>349</v>
      </c>
      <c r="E204" s="2" t="s">
        <v>27</v>
      </c>
      <c r="F204" s="2">
        <v>42404</v>
      </c>
      <c r="G204" s="21" t="s">
        <v>872</v>
      </c>
      <c r="H204" s="11" t="s">
        <v>2044</v>
      </c>
      <c r="I204" s="2" t="s">
        <v>94</v>
      </c>
      <c r="J204" s="2" t="s">
        <v>577</v>
      </c>
      <c r="K204" s="2" t="s">
        <v>394</v>
      </c>
      <c r="L204" s="2" t="s">
        <v>31</v>
      </c>
      <c r="M204" s="2" t="s">
        <v>382</v>
      </c>
      <c r="N204" s="4">
        <v>225543</v>
      </c>
      <c r="O204" s="4">
        <v>225554</v>
      </c>
      <c r="P204" s="4">
        <v>11</v>
      </c>
      <c r="Q204" s="5">
        <v>0.30249999999999999</v>
      </c>
      <c r="R204" s="4">
        <v>0</v>
      </c>
      <c r="S204" s="4">
        <v>0</v>
      </c>
      <c r="T204" s="4">
        <v>0</v>
      </c>
      <c r="U204" s="5">
        <v>0</v>
      </c>
      <c r="V204" s="5">
        <v>0</v>
      </c>
      <c r="W204" s="14">
        <v>0.3</v>
      </c>
      <c r="X204" s="14">
        <v>0</v>
      </c>
      <c r="Y204" s="14">
        <v>0.3</v>
      </c>
      <c r="Z204" s="4">
        <v>24580</v>
      </c>
      <c r="AA204" s="49" t="str">
        <f>IFERROR(IF(VLOOKUP($D204,'Year-To-Date'!$E$1:$E$322,1,FALSE)=D204,"--","Find"),"Find")</f>
        <v>--</v>
      </c>
      <c r="AB204" s="49" t="str">
        <f>IFERROR(IFERROR(VLOOKUP($D204,'Asset Group  All Assets'!$B$1:$C$500,2,FALSE),(VLOOKUP($D204,'Missing-WSU-POs'!$B$1:$D$500,3,FALSE))),"?")</f>
        <v>P0779968</v>
      </c>
      <c r="AC204" s="31" t="str">
        <f t="shared" si="7"/>
        <v>P0779968</v>
      </c>
      <c r="AD204" s="31" t="str">
        <f t="shared" si="6"/>
        <v/>
      </c>
      <c r="AE204" s="29" t="str">
        <f>IFERROR(IF(VLOOKUP($D204,'Org July 2016 '!$D$1:$Z$500,3,FALSE)=G204,"-","Wrong PO"),"new")</f>
        <v>Wrong PO</v>
      </c>
      <c r="AF204" s="32">
        <f>IF(AE204="wrong PO",(VLOOKUP($D204,'Org July 2016 '!$D$1:$Z$500,3,FALSE)),"")</f>
        <v>0</v>
      </c>
      <c r="AG204" s="29" t="str">
        <f>IFERROR(IF(VLOOKUP($D204,'Org June 2016 '!$D$1:$Z$500,3,FALSE)=G204,"-","Wrong PO"),"new")</f>
        <v>Wrong PO</v>
      </c>
      <c r="AH204" s="32">
        <f>IF(AG204="wrong PO",(VLOOKUP($D204,'Org June 2016 '!$D$1:$Z$500,3,FALSE)),"")</f>
        <v>0</v>
      </c>
      <c r="AI204" s="29" t="str">
        <f>IFERROR(IF(VLOOKUP($D204,'May 2016'!D203:Z702,3,FALSE)=G204,"-","Wrong PO"),"new")</f>
        <v>new</v>
      </c>
      <c r="AJ204" s="32" t="str">
        <f>IF(AI204="wrong PO",(VLOOKUP($D204,'May 2016'!D203:Z702,3,FALSE)),"")</f>
        <v/>
      </c>
      <c r="AK204" s="29" t="str">
        <f>IFERROR(IF(VLOOKUP($D204,'Apr 2016'!$D$1:$Z$500,3,FALSE)=G204,"-","Wrong PO"),"new")</f>
        <v>Wrong PO</v>
      </c>
      <c r="AL204" s="32" t="str">
        <f>IF(AK204="wrong PO",(VLOOKUP($D204,'Apr 2016'!$D$1:$Z$500,3,FALSE)),"")</f>
        <v>75522162</v>
      </c>
      <c r="AM204" s="32" t="str">
        <f>IFERROR(IF(VLOOKUP($D204,'Mar 2016'!$D$1:$Z$500,3,FALSE)=G204,"-","Wrong PO"),"new")</f>
        <v>Wrong PO</v>
      </c>
      <c r="AN204" s="32" t="str">
        <f>IF(AK204="wrong PO",(VLOOKUP($D204,'Mar 2016'!$D$1:$Z$500,3,FALSE)),"")</f>
        <v>75522162</v>
      </c>
      <c r="AO204" s="32" t="str">
        <f>IFERROR(IF(VLOOKUP($D204,'Feb 2016'!$D$1:$Z$500,3,FALSE)=G204,"-","Wrong PO"),"new")</f>
        <v>new</v>
      </c>
      <c r="AP204" s="32" t="e">
        <f>IF(AK204="wrong PO",(VLOOKUP($D204,'Feb 2016'!$D$1:$Z$500,3,FALSE)),"")</f>
        <v>#N/A</v>
      </c>
      <c r="AQ204" s="29" t="str">
        <f>IFERROR(IF(VLOOKUP($D204,'Jan 2016'!$D$1:$Z$500,3,FALSE)=G204,"-","Wrong PO"),"new")</f>
        <v>new</v>
      </c>
      <c r="AR204" s="32" t="str">
        <f>IF(AQ204="wrong PO",(VLOOKUP($D204,'Jan 2016'!$D$1:$Z$500,3,FALSE)),"")</f>
        <v/>
      </c>
      <c r="AS204" s="29" t="str">
        <f>IFERROR(IF(VLOOKUP($D204,'Dec 2015'!$D$1:$Z$500,3,FALSE)=G204,"-","Wrong PO"),"new")</f>
        <v>new</v>
      </c>
      <c r="AT204" s="32" t="str">
        <f>IF(AS204="wrong PO",(VLOOKUP($D204,'Dec 2015'!$D$1:$Z$500,3,FALSE)),"")</f>
        <v/>
      </c>
      <c r="AU204" s="29" t="str">
        <f>IFERROR(IF(VLOOKUP($D204,'Nov 2015'!$D$1:$Z$500,3,FALSE)=G204,"-","Wrong PO"),"new")</f>
        <v>new</v>
      </c>
      <c r="AV204" s="32" t="str">
        <f>IF(AU204="wrong PO",(VLOOKUP($D204,'Nov 2015'!$D$1:$Z$500,3,FALSE)),"")</f>
        <v/>
      </c>
      <c r="AW204" s="29" t="str">
        <f>IFERROR(IF(VLOOKUP($D204,'Oct 2015'!$D$1:$Z$500,3,FALSE)=G204,"-","Wrong PO"),"new")</f>
        <v>new</v>
      </c>
      <c r="AX204" s="32" t="str">
        <f>IF(AW204="wrong PO",(VLOOKUP($D204,'Oct 2015'!$D$1:$Z$500,3,FALSE)),"")</f>
        <v/>
      </c>
      <c r="AY204" s="29" t="str">
        <f>IFERROR(IF(VLOOKUP($D204,'Sep 2015'!$D$1:$Z$500,3,FALSE)=G204,"-","Wrong PO"),"new")</f>
        <v>new</v>
      </c>
      <c r="AZ204" s="32" t="str">
        <f>IF(AY204="wrong PO",(VLOOKUP($D204,'Sep 2015'!$D$1:$Z$500,3,FALSE)),"")</f>
        <v/>
      </c>
    </row>
    <row r="205" spans="1:52">
      <c r="A205" s="2" t="s">
        <v>841</v>
      </c>
      <c r="B205" s="2" t="s">
        <v>510</v>
      </c>
      <c r="C205" s="2" t="s">
        <v>370</v>
      </c>
      <c r="D205" s="2" t="s">
        <v>234</v>
      </c>
      <c r="E205" s="2" t="s">
        <v>371</v>
      </c>
      <c r="F205" s="2">
        <v>42199</v>
      </c>
      <c r="G205" s="21" t="s">
        <v>872</v>
      </c>
      <c r="H205" s="11" t="s">
        <v>2044</v>
      </c>
      <c r="I205" s="2" t="s">
        <v>28</v>
      </c>
      <c r="J205" s="2" t="s">
        <v>373</v>
      </c>
      <c r="K205" s="2" t="s">
        <v>30</v>
      </c>
      <c r="L205" s="2" t="s">
        <v>31</v>
      </c>
      <c r="M205" s="2" t="s">
        <v>32</v>
      </c>
      <c r="N205" s="4">
        <v>21925</v>
      </c>
      <c r="O205" s="4">
        <v>23687</v>
      </c>
      <c r="P205" s="4">
        <v>1762</v>
      </c>
      <c r="Q205" s="5">
        <v>29.777799999999999</v>
      </c>
      <c r="R205" s="4">
        <v>0</v>
      </c>
      <c r="S205" s="4">
        <v>0</v>
      </c>
      <c r="T205" s="4">
        <v>0</v>
      </c>
      <c r="U205" s="5">
        <v>0</v>
      </c>
      <c r="V205" s="5">
        <v>0</v>
      </c>
      <c r="W205" s="14">
        <v>29.78</v>
      </c>
      <c r="X205" s="14">
        <v>0</v>
      </c>
      <c r="Y205" s="14">
        <v>29.78</v>
      </c>
      <c r="Z205" s="4">
        <v>24580</v>
      </c>
      <c r="AA205" s="49" t="str">
        <f>IFERROR(IF(VLOOKUP($D205,'Year-To-Date'!$E$1:$E$322,1,FALSE)=D205,"--","Find"),"Find")</f>
        <v>--</v>
      </c>
      <c r="AB205" s="49" t="str">
        <f>IFERROR(IFERROR(VLOOKUP($D205,'Asset Group  All Assets'!$B$1:$C$500,2,FALSE),(VLOOKUP($D205,'Missing-WSU-POs'!$B$1:$D$500,3,FALSE))),"?")</f>
        <v>P0779968</v>
      </c>
      <c r="AC205" s="31" t="str">
        <f t="shared" si="7"/>
        <v>P0779968</v>
      </c>
      <c r="AD205" s="31" t="str">
        <f t="shared" si="6"/>
        <v/>
      </c>
      <c r="AE205" s="29" t="str">
        <f>IFERROR(IF(VLOOKUP($D205,'Org July 2016 '!$D$1:$Z$500,3,FALSE)=G205,"-","Wrong PO"),"new")</f>
        <v>Wrong PO</v>
      </c>
      <c r="AF205" s="32">
        <f>IF(AE205="wrong PO",(VLOOKUP($D205,'Org July 2016 '!$D$1:$Z$500,3,FALSE)),"")</f>
        <v>0</v>
      </c>
      <c r="AG205" s="29" t="str">
        <f>IFERROR(IF(VLOOKUP($D205,'Org June 2016 '!$D$1:$Z$500,3,FALSE)=G205,"-","Wrong PO"),"new")</f>
        <v>Wrong PO</v>
      </c>
      <c r="AH205" s="32">
        <f>IF(AG205="wrong PO",(VLOOKUP($D205,'Org June 2016 '!$D$1:$Z$500,3,FALSE)),"")</f>
        <v>0</v>
      </c>
      <c r="AI205" s="29" t="str">
        <f>IFERROR(IF(VLOOKUP($D205,'May 2016'!D204:Z703,3,FALSE)=G205,"-","Wrong PO"),"new")</f>
        <v>new</v>
      </c>
      <c r="AJ205" s="32" t="str">
        <f>IF(AI205="wrong PO",(VLOOKUP($D205,'May 2016'!D204:Z703,3,FALSE)),"")</f>
        <v/>
      </c>
      <c r="AK205" s="29" t="str">
        <f>IFERROR(IF(VLOOKUP($D205,'Apr 2016'!$D$1:$Z$500,3,FALSE)=G205,"-","Wrong PO"),"new")</f>
        <v>Wrong PO</v>
      </c>
      <c r="AL205" s="32" t="str">
        <f>IF(AK205="wrong PO",(VLOOKUP($D205,'Apr 2016'!$D$1:$Z$500,3,FALSE)),"")</f>
        <v>75522162</v>
      </c>
      <c r="AM205" s="32" t="str">
        <f>IFERROR(IF(VLOOKUP($D205,'Mar 2016'!$D$1:$Z$500,3,FALSE)=G205,"-","Wrong PO"),"new")</f>
        <v>Wrong PO</v>
      </c>
      <c r="AN205" s="32" t="str">
        <f>IF(AK205="wrong PO",(VLOOKUP($D205,'Mar 2016'!$D$1:$Z$500,3,FALSE)),"")</f>
        <v>75522162</v>
      </c>
      <c r="AO205" s="32" t="str">
        <f>IFERROR(IF(VLOOKUP($D205,'Feb 2016'!$D$1:$Z$500,3,FALSE)=G205,"-","Wrong PO"),"new")</f>
        <v>Wrong PO</v>
      </c>
      <c r="AP205" s="32" t="str">
        <f>IF(AK205="wrong PO",(VLOOKUP($D205,'Feb 2016'!$D$1:$Z$500,3,FALSE)),"")</f>
        <v>75522162</v>
      </c>
      <c r="AQ205" s="29" t="str">
        <f>IFERROR(IF(VLOOKUP($D205,'Jan 2016'!$D$1:$Z$500,3,FALSE)=G205,"-","Wrong PO"),"new")</f>
        <v>Wrong PO</v>
      </c>
      <c r="AR205" s="32" t="str">
        <f>IF(AQ205="wrong PO",(VLOOKUP($D205,'Jan 2016'!$D$1:$Z$500,3,FALSE)),"")</f>
        <v>75522162</v>
      </c>
      <c r="AS205" s="29" t="str">
        <f>IFERROR(IF(VLOOKUP($D205,'Dec 2015'!$D$1:$Z$500,3,FALSE)=G205,"-","Wrong PO"),"new")</f>
        <v>Wrong PO</v>
      </c>
      <c r="AT205" s="32" t="str">
        <f>IF(AS205="wrong PO",(VLOOKUP($D205,'Dec 2015'!$D$1:$Z$500,3,FALSE)),"")</f>
        <v>75522162</v>
      </c>
      <c r="AU205" s="29" t="str">
        <f>IFERROR(IF(VLOOKUP($D205,'Nov 2015'!$D$1:$Z$500,3,FALSE)=G205,"-","Wrong PO"),"new")</f>
        <v>Wrong PO</v>
      </c>
      <c r="AV205" s="32" t="str">
        <f>IF(AU205="wrong PO",(VLOOKUP($D205,'Nov 2015'!$D$1:$Z$500,3,FALSE)),"")</f>
        <v>75522162</v>
      </c>
      <c r="AW205" s="29" t="str">
        <f>IFERROR(IF(VLOOKUP($D205,'Oct 2015'!$D$1:$Z$500,3,FALSE)=G205,"-","Wrong PO"),"new")</f>
        <v>Wrong PO</v>
      </c>
      <c r="AX205" s="32" t="str">
        <f>IF(AW205="wrong PO",(VLOOKUP($D205,'Oct 2015'!$D$1:$Z$500,3,FALSE)),"")</f>
        <v>75522162</v>
      </c>
      <c r="AY205" s="29" t="str">
        <f>IFERROR(IF(VLOOKUP($D205,'Sep 2015'!$D$1:$Z$500,3,FALSE)=G205,"-","Wrong PO"),"new")</f>
        <v>new</v>
      </c>
      <c r="AZ205" s="32" t="str">
        <f>IF(AY205="wrong PO",(VLOOKUP($D205,'Sep 2015'!$D$1:$Z$500,3,FALSE)),"")</f>
        <v/>
      </c>
    </row>
    <row r="206" spans="1:52">
      <c r="A206" s="2" t="s">
        <v>841</v>
      </c>
      <c r="B206" s="2" t="s">
        <v>510</v>
      </c>
      <c r="C206" s="2" t="s">
        <v>572</v>
      </c>
      <c r="D206" s="2" t="s">
        <v>229</v>
      </c>
      <c r="E206" s="2" t="s">
        <v>499</v>
      </c>
      <c r="F206" s="2">
        <v>42410</v>
      </c>
      <c r="G206" s="21" t="s">
        <v>872</v>
      </c>
      <c r="H206" s="11" t="s">
        <v>2044</v>
      </c>
      <c r="I206" s="2" t="s">
        <v>94</v>
      </c>
      <c r="J206" s="2" t="s">
        <v>573</v>
      </c>
      <c r="K206" s="2" t="s">
        <v>394</v>
      </c>
      <c r="L206" s="2" t="s">
        <v>31</v>
      </c>
      <c r="M206" s="2" t="s">
        <v>382</v>
      </c>
      <c r="N206" s="4">
        <v>93011</v>
      </c>
      <c r="O206" s="4">
        <v>93626</v>
      </c>
      <c r="P206" s="4">
        <v>615</v>
      </c>
      <c r="Q206" s="5">
        <v>16.912500000000001</v>
      </c>
      <c r="R206" s="4">
        <v>0</v>
      </c>
      <c r="S206" s="4">
        <v>0</v>
      </c>
      <c r="T206" s="4">
        <v>0</v>
      </c>
      <c r="U206" s="5">
        <v>0</v>
      </c>
      <c r="V206" s="5">
        <v>0</v>
      </c>
      <c r="W206" s="14">
        <v>16.91</v>
      </c>
      <c r="X206" s="14">
        <v>0</v>
      </c>
      <c r="Y206" s="14">
        <v>16.91</v>
      </c>
      <c r="Z206" s="4">
        <v>24580</v>
      </c>
      <c r="AA206" s="49" t="str">
        <f>IFERROR(IF(VLOOKUP($D206,'Year-To-Date'!$E$1:$E$322,1,FALSE)=D206,"--","Find"),"Find")</f>
        <v>--</v>
      </c>
      <c r="AB206" s="49" t="str">
        <f>IFERROR(IFERROR(VLOOKUP($D206,'Asset Group  All Assets'!$B$1:$C$500,2,FALSE),(VLOOKUP($D206,'Missing-WSU-POs'!$B$1:$D$500,3,FALSE))),"?")</f>
        <v>P0779968</v>
      </c>
      <c r="AC206" s="31" t="str">
        <f t="shared" si="7"/>
        <v>P0779968</v>
      </c>
      <c r="AD206" s="31" t="str">
        <f t="shared" si="6"/>
        <v/>
      </c>
      <c r="AE206" s="29" t="str">
        <f>IFERROR(IF(VLOOKUP($D206,'Org July 2016 '!$D$1:$Z$500,3,FALSE)=G206,"-","Wrong PO"),"new")</f>
        <v>Wrong PO</v>
      </c>
      <c r="AF206" s="32">
        <f>IF(AE206="wrong PO",(VLOOKUP($D206,'Org July 2016 '!$D$1:$Z$500,3,FALSE)),"")</f>
        <v>0</v>
      </c>
      <c r="AG206" s="29" t="str">
        <f>IFERROR(IF(VLOOKUP($D206,'Org June 2016 '!$D$1:$Z$500,3,FALSE)=G206,"-","Wrong PO"),"new")</f>
        <v>Wrong PO</v>
      </c>
      <c r="AH206" s="32">
        <f>IF(AG206="wrong PO",(VLOOKUP($D206,'Org June 2016 '!$D$1:$Z$500,3,FALSE)),"")</f>
        <v>0</v>
      </c>
      <c r="AI206" s="29" t="str">
        <f>IFERROR(IF(VLOOKUP($D206,'May 2016'!D205:Z704,3,FALSE)=G206,"-","Wrong PO"),"new")</f>
        <v>new</v>
      </c>
      <c r="AJ206" s="32" t="str">
        <f>IF(AI206="wrong PO",(VLOOKUP($D206,'May 2016'!D205:Z704,3,FALSE)),"")</f>
        <v/>
      </c>
      <c r="AK206" s="29" t="str">
        <f>IFERROR(IF(VLOOKUP($D206,'Apr 2016'!$D$1:$Z$500,3,FALSE)=G206,"-","Wrong PO"),"new")</f>
        <v>Wrong PO</v>
      </c>
      <c r="AL206" s="32" t="str">
        <f>IF(AK206="wrong PO",(VLOOKUP($D206,'Apr 2016'!$D$1:$Z$500,3,FALSE)),"")</f>
        <v>75522162</v>
      </c>
      <c r="AM206" s="32" t="str">
        <f>IFERROR(IF(VLOOKUP($D206,'Mar 2016'!$D$1:$Z$500,3,FALSE)=G206,"-","Wrong PO"),"new")</f>
        <v>Wrong PO</v>
      </c>
      <c r="AN206" s="32" t="str">
        <f>IF(AK206="wrong PO",(VLOOKUP($D206,'Mar 2016'!$D$1:$Z$500,3,FALSE)),"")</f>
        <v>75522162</v>
      </c>
      <c r="AO206" s="32" t="str">
        <f>IFERROR(IF(VLOOKUP($D206,'Feb 2016'!$D$1:$Z$500,3,FALSE)=G206,"-","Wrong PO"),"new")</f>
        <v>new</v>
      </c>
      <c r="AP206" s="32" t="e">
        <f>IF(AK206="wrong PO",(VLOOKUP($D206,'Feb 2016'!$D$1:$Z$500,3,FALSE)),"")</f>
        <v>#N/A</v>
      </c>
      <c r="AQ206" s="29" t="str">
        <f>IFERROR(IF(VLOOKUP($D206,'Jan 2016'!$D$1:$Z$500,3,FALSE)=G206,"-","Wrong PO"),"new")</f>
        <v>new</v>
      </c>
      <c r="AR206" s="32" t="str">
        <f>IF(AQ206="wrong PO",(VLOOKUP($D206,'Jan 2016'!$D$1:$Z$500,3,FALSE)),"")</f>
        <v/>
      </c>
      <c r="AS206" s="29" t="str">
        <f>IFERROR(IF(VLOOKUP($D206,'Dec 2015'!$D$1:$Z$500,3,FALSE)=G206,"-","Wrong PO"),"new")</f>
        <v>new</v>
      </c>
      <c r="AT206" s="32" t="str">
        <f>IF(AS206="wrong PO",(VLOOKUP($D206,'Dec 2015'!$D$1:$Z$500,3,FALSE)),"")</f>
        <v/>
      </c>
      <c r="AU206" s="29" t="str">
        <f>IFERROR(IF(VLOOKUP($D206,'Nov 2015'!$D$1:$Z$500,3,FALSE)=G206,"-","Wrong PO"),"new")</f>
        <v>new</v>
      </c>
      <c r="AV206" s="32" t="str">
        <f>IF(AU206="wrong PO",(VLOOKUP($D206,'Nov 2015'!$D$1:$Z$500,3,FALSE)),"")</f>
        <v/>
      </c>
      <c r="AW206" s="29" t="str">
        <f>IFERROR(IF(VLOOKUP($D206,'Oct 2015'!$D$1:$Z$500,3,FALSE)=G206,"-","Wrong PO"),"new")</f>
        <v>new</v>
      </c>
      <c r="AX206" s="32" t="str">
        <f>IF(AW206="wrong PO",(VLOOKUP($D206,'Oct 2015'!$D$1:$Z$500,3,FALSE)),"")</f>
        <v/>
      </c>
      <c r="AY206" s="29" t="str">
        <f>IFERROR(IF(VLOOKUP($D206,'Sep 2015'!$D$1:$Z$500,3,FALSE)=G206,"-","Wrong PO"),"new")</f>
        <v>new</v>
      </c>
      <c r="AZ206" s="32" t="str">
        <f>IF(AY206="wrong PO",(VLOOKUP($D206,'Sep 2015'!$D$1:$Z$500,3,FALSE)),"")</f>
        <v/>
      </c>
    </row>
    <row r="207" spans="1:52">
      <c r="A207" s="2" t="s">
        <v>841</v>
      </c>
      <c r="B207" s="2" t="s">
        <v>510</v>
      </c>
      <c r="C207" s="2" t="s">
        <v>574</v>
      </c>
      <c r="D207" s="2" t="s">
        <v>230</v>
      </c>
      <c r="E207" s="2" t="s">
        <v>498</v>
      </c>
      <c r="F207" s="2">
        <v>42408</v>
      </c>
      <c r="G207" s="21" t="s">
        <v>872</v>
      </c>
      <c r="H207" s="11" t="s">
        <v>2044</v>
      </c>
      <c r="I207" s="2" t="s">
        <v>94</v>
      </c>
      <c r="J207" s="2" t="s">
        <v>575</v>
      </c>
      <c r="K207" s="2" t="s">
        <v>394</v>
      </c>
      <c r="L207" s="2" t="s">
        <v>31</v>
      </c>
      <c r="M207" s="2" t="s">
        <v>382</v>
      </c>
      <c r="N207" s="4">
        <v>4245</v>
      </c>
      <c r="O207" s="4">
        <v>4259</v>
      </c>
      <c r="P207" s="4">
        <v>14</v>
      </c>
      <c r="Q207" s="5">
        <v>0.38500000000000001</v>
      </c>
      <c r="R207" s="4">
        <v>16595</v>
      </c>
      <c r="S207" s="4">
        <v>16631</v>
      </c>
      <c r="T207" s="4">
        <v>36</v>
      </c>
      <c r="U207" s="5">
        <v>2.97</v>
      </c>
      <c r="V207" s="5">
        <v>0</v>
      </c>
      <c r="W207" s="14">
        <v>3.36</v>
      </c>
      <c r="X207" s="14">
        <v>0</v>
      </c>
      <c r="Y207" s="14">
        <v>3.36</v>
      </c>
      <c r="Z207" s="4">
        <v>24580</v>
      </c>
      <c r="AA207" s="49" t="str">
        <f>IFERROR(IF(VLOOKUP($D207,'Year-To-Date'!$E$1:$E$322,1,FALSE)=D207,"--","Find"),"Find")</f>
        <v>--</v>
      </c>
      <c r="AB207" s="49" t="str">
        <f>IFERROR(IFERROR(VLOOKUP($D207,'Asset Group  All Assets'!$B$1:$C$500,2,FALSE),(VLOOKUP($D207,'Missing-WSU-POs'!$B$1:$D$500,3,FALSE))),"?")</f>
        <v>P0779968</v>
      </c>
      <c r="AC207" s="31" t="str">
        <f t="shared" si="7"/>
        <v>P0779968</v>
      </c>
      <c r="AD207" s="31" t="str">
        <f t="shared" si="6"/>
        <v/>
      </c>
      <c r="AE207" s="29" t="str">
        <f>IFERROR(IF(VLOOKUP($D207,'Org July 2016 '!$D$1:$Z$500,3,FALSE)=G207,"-","Wrong PO"),"new")</f>
        <v>Wrong PO</v>
      </c>
      <c r="AF207" s="32">
        <f>IF(AE207="wrong PO",(VLOOKUP($D207,'Org July 2016 '!$D$1:$Z$500,3,FALSE)),"")</f>
        <v>0</v>
      </c>
      <c r="AG207" s="29" t="str">
        <f>IFERROR(IF(VLOOKUP($D207,'Org June 2016 '!$D$1:$Z$500,3,FALSE)=G207,"-","Wrong PO"),"new")</f>
        <v>Wrong PO</v>
      </c>
      <c r="AH207" s="32">
        <f>IF(AG207="wrong PO",(VLOOKUP($D207,'Org June 2016 '!$D$1:$Z$500,3,FALSE)),"")</f>
        <v>0</v>
      </c>
      <c r="AI207" s="29" t="str">
        <f>IFERROR(IF(VLOOKUP($D207,'May 2016'!D206:Z705,3,FALSE)=G207,"-","Wrong PO"),"new")</f>
        <v>new</v>
      </c>
      <c r="AJ207" s="32" t="str">
        <f>IF(AI207="wrong PO",(VLOOKUP($D207,'May 2016'!D206:Z705,3,FALSE)),"")</f>
        <v/>
      </c>
      <c r="AK207" s="29" t="str">
        <f>IFERROR(IF(VLOOKUP($D207,'Apr 2016'!$D$1:$Z$500,3,FALSE)=G207,"-","Wrong PO"),"new")</f>
        <v>Wrong PO</v>
      </c>
      <c r="AL207" s="32" t="str">
        <f>IF(AK207="wrong PO",(VLOOKUP($D207,'Apr 2016'!$D$1:$Z$500,3,FALSE)),"")</f>
        <v>75522162</v>
      </c>
      <c r="AM207" s="32" t="str">
        <f>IFERROR(IF(VLOOKUP($D207,'Mar 2016'!$D$1:$Z$500,3,FALSE)=G207,"-","Wrong PO"),"new")</f>
        <v>Wrong PO</v>
      </c>
      <c r="AN207" s="32" t="str">
        <f>IF(AK207="wrong PO",(VLOOKUP($D207,'Mar 2016'!$D$1:$Z$500,3,FALSE)),"")</f>
        <v>75522162</v>
      </c>
      <c r="AO207" s="32" t="str">
        <f>IFERROR(IF(VLOOKUP($D207,'Feb 2016'!$D$1:$Z$500,3,FALSE)=G207,"-","Wrong PO"),"new")</f>
        <v>Wrong PO</v>
      </c>
      <c r="AP207" s="32" t="str">
        <f>IF(AK207="wrong PO",(VLOOKUP($D207,'Feb 2016'!$D$1:$Z$500,3,FALSE)),"")</f>
        <v>75522162</v>
      </c>
      <c r="AQ207" s="29" t="str">
        <f>IFERROR(IF(VLOOKUP($D207,'Jan 2016'!$D$1:$Z$500,3,FALSE)=G207,"-","Wrong PO"),"new")</f>
        <v>new</v>
      </c>
      <c r="AR207" s="32" t="str">
        <f>IF(AQ207="wrong PO",(VLOOKUP($D207,'Jan 2016'!$D$1:$Z$500,3,FALSE)),"")</f>
        <v/>
      </c>
      <c r="AS207" s="29" t="str">
        <f>IFERROR(IF(VLOOKUP($D207,'Dec 2015'!$D$1:$Z$500,3,FALSE)=G207,"-","Wrong PO"),"new")</f>
        <v>new</v>
      </c>
      <c r="AT207" s="32" t="str">
        <f>IF(AS207="wrong PO",(VLOOKUP($D207,'Dec 2015'!$D$1:$Z$500,3,FALSE)),"")</f>
        <v/>
      </c>
      <c r="AU207" s="29" t="str">
        <f>IFERROR(IF(VLOOKUP($D207,'Nov 2015'!$D$1:$Z$500,3,FALSE)=G207,"-","Wrong PO"),"new")</f>
        <v>new</v>
      </c>
      <c r="AV207" s="32" t="str">
        <f>IF(AU207="wrong PO",(VLOOKUP($D207,'Nov 2015'!$D$1:$Z$500,3,FALSE)),"")</f>
        <v/>
      </c>
      <c r="AW207" s="29" t="str">
        <f>IFERROR(IF(VLOOKUP($D207,'Oct 2015'!$D$1:$Z$500,3,FALSE)=G207,"-","Wrong PO"),"new")</f>
        <v>new</v>
      </c>
      <c r="AX207" s="32" t="str">
        <f>IF(AW207="wrong PO",(VLOOKUP($D207,'Oct 2015'!$D$1:$Z$500,3,FALSE)),"")</f>
        <v/>
      </c>
      <c r="AY207" s="29" t="str">
        <f>IFERROR(IF(VLOOKUP($D207,'Sep 2015'!$D$1:$Z$500,3,FALSE)=G207,"-","Wrong PO"),"new")</f>
        <v>new</v>
      </c>
      <c r="AZ207" s="32" t="str">
        <f>IF(AY207="wrong PO",(VLOOKUP($D207,'Sep 2015'!$D$1:$Z$500,3,FALSE)),"")</f>
        <v/>
      </c>
    </row>
    <row r="208" spans="1:52">
      <c r="A208" s="2" t="s">
        <v>841</v>
      </c>
      <c r="B208" s="2" t="s">
        <v>510</v>
      </c>
      <c r="C208" s="2" t="s">
        <v>76</v>
      </c>
      <c r="D208" s="2" t="s">
        <v>318</v>
      </c>
      <c r="E208" s="2" t="s">
        <v>499</v>
      </c>
      <c r="F208" s="2">
        <v>42331</v>
      </c>
      <c r="G208" s="21" t="s">
        <v>872</v>
      </c>
      <c r="H208" s="11" t="s">
        <v>2044</v>
      </c>
      <c r="I208" s="2" t="s">
        <v>39</v>
      </c>
      <c r="J208" s="2" t="s">
        <v>500</v>
      </c>
      <c r="K208" s="2" t="s">
        <v>30</v>
      </c>
      <c r="L208" s="2" t="s">
        <v>31</v>
      </c>
      <c r="M208" s="2" t="s">
        <v>32</v>
      </c>
      <c r="N208" s="4">
        <v>24276</v>
      </c>
      <c r="O208" s="4">
        <v>25753</v>
      </c>
      <c r="P208" s="4">
        <v>1477</v>
      </c>
      <c r="Q208" s="5">
        <v>24.961300000000001</v>
      </c>
      <c r="R208" s="4">
        <v>4446</v>
      </c>
      <c r="S208" s="4">
        <v>4660</v>
      </c>
      <c r="T208" s="4">
        <v>214</v>
      </c>
      <c r="U208" s="5">
        <v>12.7972</v>
      </c>
      <c r="V208" s="5">
        <v>0</v>
      </c>
      <c r="W208" s="14">
        <v>37.76</v>
      </c>
      <c r="X208" s="14">
        <v>0</v>
      </c>
      <c r="Y208" s="14">
        <v>37.76</v>
      </c>
      <c r="Z208" s="4">
        <v>24580</v>
      </c>
      <c r="AA208" s="49" t="str">
        <f>IFERROR(IF(VLOOKUP($D208,'Year-To-Date'!$E$1:$E$322,1,FALSE)=D208,"--","Find"),"Find")</f>
        <v>--</v>
      </c>
      <c r="AB208" s="49" t="str">
        <f>IFERROR(IFERROR(VLOOKUP($D208,'Asset Group  All Assets'!$B$1:$C$500,2,FALSE),(VLOOKUP($D208,'Missing-WSU-POs'!$B$1:$D$500,3,FALSE))),"?")</f>
        <v>P0779968</v>
      </c>
      <c r="AC208" s="31" t="str">
        <f t="shared" si="7"/>
        <v>P0779968</v>
      </c>
      <c r="AD208" s="31" t="str">
        <f t="shared" si="6"/>
        <v/>
      </c>
      <c r="AE208" s="29" t="str">
        <f>IFERROR(IF(VLOOKUP($D208,'Org July 2016 '!$D$1:$Z$500,3,FALSE)=G208,"-","Wrong PO"),"new")</f>
        <v>Wrong PO</v>
      </c>
      <c r="AF208" s="32">
        <f>IF(AE208="wrong PO",(VLOOKUP($D208,'Org July 2016 '!$D$1:$Z$500,3,FALSE)),"")</f>
        <v>0</v>
      </c>
      <c r="AG208" s="29" t="str">
        <f>IFERROR(IF(VLOOKUP($D208,'Org June 2016 '!$D$1:$Z$500,3,FALSE)=G208,"-","Wrong PO"),"new")</f>
        <v>Wrong PO</v>
      </c>
      <c r="AH208" s="32">
        <f>IF(AG208="wrong PO",(VLOOKUP($D208,'Org June 2016 '!$D$1:$Z$500,3,FALSE)),"")</f>
        <v>0</v>
      </c>
      <c r="AI208" s="29" t="str">
        <f>IFERROR(IF(VLOOKUP($D208,'May 2016'!D207:Z706,3,FALSE)=G208,"-","Wrong PO"),"new")</f>
        <v>new</v>
      </c>
      <c r="AJ208" s="32" t="str">
        <f>IF(AI208="wrong PO",(VLOOKUP($D208,'May 2016'!D207:Z706,3,FALSE)),"")</f>
        <v/>
      </c>
      <c r="AK208" s="29" t="str">
        <f>IFERROR(IF(VLOOKUP($D208,'Apr 2016'!$D$1:$Z$500,3,FALSE)=G208,"-","Wrong PO"),"new")</f>
        <v>Wrong PO</v>
      </c>
      <c r="AL208" s="32" t="str">
        <f>IF(AK208="wrong PO",(VLOOKUP($D208,'Apr 2016'!$D$1:$Z$500,3,FALSE)),"")</f>
        <v>75522162</v>
      </c>
      <c r="AM208" s="32" t="str">
        <f>IFERROR(IF(VLOOKUP($D208,'Mar 2016'!$D$1:$Z$500,3,FALSE)=G208,"-","Wrong PO"),"new")</f>
        <v>Wrong PO</v>
      </c>
      <c r="AN208" s="32" t="str">
        <f>IF(AK208="wrong PO",(VLOOKUP($D208,'Mar 2016'!$D$1:$Z$500,3,FALSE)),"")</f>
        <v>75522162</v>
      </c>
      <c r="AO208" s="32" t="str">
        <f>IFERROR(IF(VLOOKUP($D208,'Feb 2016'!$D$1:$Z$500,3,FALSE)=G208,"-","Wrong PO"),"new")</f>
        <v>Wrong PO</v>
      </c>
      <c r="AP208" s="32" t="str">
        <f>IF(AK208="wrong PO",(VLOOKUP($D208,'Feb 2016'!$D$1:$Z$500,3,FALSE)),"")</f>
        <v>75522162</v>
      </c>
      <c r="AQ208" s="29" t="str">
        <f>IFERROR(IF(VLOOKUP($D208,'Jan 2016'!$D$1:$Z$500,3,FALSE)=G208,"-","Wrong PO"),"new")</f>
        <v>Wrong PO</v>
      </c>
      <c r="AR208" s="32" t="str">
        <f>IF(AQ208="wrong PO",(VLOOKUP($D208,'Jan 2016'!$D$1:$Z$500,3,FALSE)),"")</f>
        <v>75522162</v>
      </c>
      <c r="AS208" s="29" t="str">
        <f>IFERROR(IF(VLOOKUP($D208,'Dec 2015'!$D$1:$Z$500,3,FALSE)=G208,"-","Wrong PO"),"new")</f>
        <v>new</v>
      </c>
      <c r="AT208" s="32" t="str">
        <f>IF(AS208="wrong PO",(VLOOKUP($D208,'Dec 2015'!$D$1:$Z$500,3,FALSE)),"")</f>
        <v/>
      </c>
      <c r="AU208" s="29" t="str">
        <f>IFERROR(IF(VLOOKUP($D208,'Nov 2015'!$D$1:$Z$500,3,FALSE)=G208,"-","Wrong PO"),"new")</f>
        <v>new</v>
      </c>
      <c r="AV208" s="32" t="str">
        <f>IF(AU208="wrong PO",(VLOOKUP($D208,'Nov 2015'!$D$1:$Z$500,3,FALSE)),"")</f>
        <v/>
      </c>
      <c r="AW208" s="29" t="str">
        <f>IFERROR(IF(VLOOKUP($D208,'Oct 2015'!$D$1:$Z$500,3,FALSE)=G208,"-","Wrong PO"),"new")</f>
        <v>new</v>
      </c>
      <c r="AX208" s="32" t="str">
        <f>IF(AW208="wrong PO",(VLOOKUP($D208,'Oct 2015'!$D$1:$Z$500,3,FALSE)),"")</f>
        <v/>
      </c>
      <c r="AY208" s="29" t="str">
        <f>IFERROR(IF(VLOOKUP($D208,'Sep 2015'!$D$1:$Z$500,3,FALSE)=G208,"-","Wrong PO"),"new")</f>
        <v>new</v>
      </c>
      <c r="AZ208" s="32" t="str">
        <f>IF(AY208="wrong PO",(VLOOKUP($D208,'Sep 2015'!$D$1:$Z$500,3,FALSE)),"")</f>
        <v/>
      </c>
    </row>
    <row r="209" spans="1:52">
      <c r="A209" s="2" t="s">
        <v>841</v>
      </c>
      <c r="B209" s="2" t="s">
        <v>510</v>
      </c>
      <c r="C209" s="2" t="s">
        <v>558</v>
      </c>
      <c r="D209" s="2" t="s">
        <v>267</v>
      </c>
      <c r="E209" s="2" t="s">
        <v>466</v>
      </c>
      <c r="F209" s="2">
        <v>42360</v>
      </c>
      <c r="G209" s="21" t="s">
        <v>872</v>
      </c>
      <c r="H209" s="11" t="s">
        <v>2044</v>
      </c>
      <c r="I209" s="2" t="s">
        <v>437</v>
      </c>
      <c r="J209" s="2" t="s">
        <v>389</v>
      </c>
      <c r="K209" s="2" t="s">
        <v>30</v>
      </c>
      <c r="L209" s="2" t="s">
        <v>31</v>
      </c>
      <c r="M209" s="2" t="s">
        <v>382</v>
      </c>
      <c r="N209" s="4">
        <v>3176</v>
      </c>
      <c r="O209" s="4">
        <v>3598</v>
      </c>
      <c r="P209" s="4">
        <v>422</v>
      </c>
      <c r="Q209" s="5">
        <v>7.1318000000000001</v>
      </c>
      <c r="R209" s="4">
        <v>963</v>
      </c>
      <c r="S209" s="4">
        <v>1047</v>
      </c>
      <c r="T209" s="4">
        <v>84</v>
      </c>
      <c r="U209" s="5">
        <v>5.0232000000000001</v>
      </c>
      <c r="V209" s="5">
        <v>0</v>
      </c>
      <c r="W209" s="14">
        <v>12.15</v>
      </c>
      <c r="X209" s="14">
        <v>0</v>
      </c>
      <c r="Y209" s="14">
        <v>12.15</v>
      </c>
      <c r="Z209" s="4">
        <v>24580</v>
      </c>
      <c r="AA209" s="49" t="str">
        <f>IFERROR(IF(VLOOKUP($D209,'Year-To-Date'!$E$1:$E$322,1,FALSE)=D209,"--","Find"),"Find")</f>
        <v>--</v>
      </c>
      <c r="AB209" s="49" t="str">
        <f>IFERROR(IFERROR(VLOOKUP($D209,'Asset Group  All Assets'!$B$1:$C$500,2,FALSE),(VLOOKUP($D209,'Missing-WSU-POs'!$B$1:$D$500,3,FALSE))),"?")</f>
        <v>P0779968</v>
      </c>
      <c r="AC209" s="31" t="str">
        <f t="shared" si="7"/>
        <v>P0779968</v>
      </c>
      <c r="AD209" s="31" t="str">
        <f t="shared" si="6"/>
        <v/>
      </c>
      <c r="AE209" s="29" t="str">
        <f>IFERROR(IF(VLOOKUP($D209,'Org July 2016 '!$D$1:$Z$500,3,FALSE)=G209,"-","Wrong PO"),"new")</f>
        <v>Wrong PO</v>
      </c>
      <c r="AF209" s="32">
        <f>IF(AE209="wrong PO",(VLOOKUP($D209,'Org July 2016 '!$D$1:$Z$500,3,FALSE)),"")</f>
        <v>0</v>
      </c>
      <c r="AG209" s="29" t="str">
        <f>IFERROR(IF(VLOOKUP($D209,'Org June 2016 '!$D$1:$Z$500,3,FALSE)=G209,"-","Wrong PO"),"new")</f>
        <v>Wrong PO</v>
      </c>
      <c r="AH209" s="32">
        <f>IF(AG209="wrong PO",(VLOOKUP($D209,'Org June 2016 '!$D$1:$Z$500,3,FALSE)),"")</f>
        <v>0</v>
      </c>
      <c r="AI209" s="29" t="str">
        <f>IFERROR(IF(VLOOKUP($D209,'May 2016'!D208:Z707,3,FALSE)=G209,"-","Wrong PO"),"new")</f>
        <v>new</v>
      </c>
      <c r="AJ209" s="32" t="str">
        <f>IF(AI209="wrong PO",(VLOOKUP($D209,'May 2016'!D208:Z707,3,FALSE)),"")</f>
        <v/>
      </c>
      <c r="AK209" s="29" t="str">
        <f>IFERROR(IF(VLOOKUP($D209,'Apr 2016'!$D$1:$Z$500,3,FALSE)=G209,"-","Wrong PO"),"new")</f>
        <v>Wrong PO</v>
      </c>
      <c r="AL209" s="32" t="str">
        <f>IF(AK209="wrong PO",(VLOOKUP($D209,'Apr 2016'!$D$1:$Z$500,3,FALSE)),"")</f>
        <v>75522162</v>
      </c>
      <c r="AM209" s="32" t="str">
        <f>IFERROR(IF(VLOOKUP($D209,'Mar 2016'!$D$1:$Z$500,3,FALSE)=G209,"-","Wrong PO"),"new")</f>
        <v>Wrong PO</v>
      </c>
      <c r="AN209" s="32" t="str">
        <f>IF(AK209="wrong PO",(VLOOKUP($D209,'Mar 2016'!$D$1:$Z$500,3,FALSE)),"")</f>
        <v>75522162</v>
      </c>
      <c r="AO209" s="32" t="str">
        <f>IFERROR(IF(VLOOKUP($D209,'Feb 2016'!$D$1:$Z$500,3,FALSE)=G209,"-","Wrong PO"),"new")</f>
        <v>Wrong PO</v>
      </c>
      <c r="AP209" s="32" t="str">
        <f>IF(AK209="wrong PO",(VLOOKUP($D209,'Feb 2016'!$D$1:$Z$500,3,FALSE)),"")</f>
        <v>75522162</v>
      </c>
      <c r="AQ209" s="29" t="str">
        <f>IFERROR(IF(VLOOKUP($D209,'Jan 2016'!$D$1:$Z$500,3,FALSE)=G209,"-","Wrong PO"),"new")</f>
        <v>Wrong PO</v>
      </c>
      <c r="AR209" s="32" t="str">
        <f>IF(AQ209="wrong PO",(VLOOKUP($D209,'Jan 2016'!$D$1:$Z$500,3,FALSE)),"")</f>
        <v>75522162</v>
      </c>
      <c r="AS209" s="29" t="str">
        <f>IFERROR(IF(VLOOKUP($D209,'Dec 2015'!$D$1:$Z$500,3,FALSE)=G209,"-","Wrong PO"),"new")</f>
        <v>new</v>
      </c>
      <c r="AT209" s="32" t="str">
        <f>IF(AS209="wrong PO",(VLOOKUP($D209,'Dec 2015'!$D$1:$Z$500,3,FALSE)),"")</f>
        <v/>
      </c>
      <c r="AU209" s="29" t="str">
        <f>IFERROR(IF(VLOOKUP($D209,'Nov 2015'!$D$1:$Z$500,3,FALSE)=G209,"-","Wrong PO"),"new")</f>
        <v>new</v>
      </c>
      <c r="AV209" s="32" t="str">
        <f>IF(AU209="wrong PO",(VLOOKUP($D209,'Nov 2015'!$D$1:$Z$500,3,FALSE)),"")</f>
        <v/>
      </c>
      <c r="AW209" s="29" t="str">
        <f>IFERROR(IF(VLOOKUP($D209,'Oct 2015'!$D$1:$Z$500,3,FALSE)=G209,"-","Wrong PO"),"new")</f>
        <v>new</v>
      </c>
      <c r="AX209" s="32" t="str">
        <f>IF(AW209="wrong PO",(VLOOKUP($D209,'Oct 2015'!$D$1:$Z$500,3,FALSE)),"")</f>
        <v/>
      </c>
      <c r="AY209" s="29" t="str">
        <f>IFERROR(IF(VLOOKUP($D209,'Sep 2015'!$D$1:$Z$500,3,FALSE)=G209,"-","Wrong PO"),"new")</f>
        <v>new</v>
      </c>
      <c r="AZ209" s="32" t="str">
        <f>IF(AY209="wrong PO",(VLOOKUP($D209,'Sep 2015'!$D$1:$Z$500,3,FALSE)),"")</f>
        <v/>
      </c>
    </row>
    <row r="210" spans="1:52">
      <c r="A210" s="2" t="s">
        <v>841</v>
      </c>
      <c r="B210" s="2" t="s">
        <v>510</v>
      </c>
      <c r="C210" s="2" t="s">
        <v>76</v>
      </c>
      <c r="D210" s="2" t="s">
        <v>321</v>
      </c>
      <c r="E210" s="2" t="s">
        <v>498</v>
      </c>
      <c r="F210" s="2">
        <v>42331</v>
      </c>
      <c r="G210" s="21" t="s">
        <v>872</v>
      </c>
      <c r="H210" s="11" t="s">
        <v>2044</v>
      </c>
      <c r="I210" s="2" t="s">
        <v>39</v>
      </c>
      <c r="J210" s="2" t="s">
        <v>431</v>
      </c>
      <c r="K210" s="2" t="s">
        <v>30</v>
      </c>
      <c r="L210" s="2" t="s">
        <v>31</v>
      </c>
      <c r="M210" s="2" t="s">
        <v>32</v>
      </c>
      <c r="N210" s="4">
        <v>13628</v>
      </c>
      <c r="O210" s="4">
        <v>15281</v>
      </c>
      <c r="P210" s="4">
        <v>1653</v>
      </c>
      <c r="Q210" s="5">
        <v>27.935700000000001</v>
      </c>
      <c r="R210" s="4">
        <v>1891</v>
      </c>
      <c r="S210" s="4">
        <v>2116</v>
      </c>
      <c r="T210" s="4">
        <v>225</v>
      </c>
      <c r="U210" s="5">
        <v>13.455</v>
      </c>
      <c r="V210" s="5">
        <v>0</v>
      </c>
      <c r="W210" s="14">
        <v>41.4</v>
      </c>
      <c r="X210" s="14">
        <v>0</v>
      </c>
      <c r="Y210" s="14">
        <v>41.4</v>
      </c>
      <c r="Z210" s="4">
        <v>24580</v>
      </c>
      <c r="AA210" s="49" t="str">
        <f>IFERROR(IF(VLOOKUP($D210,'Year-To-Date'!$E$1:$E$322,1,FALSE)=D210,"--","Find"),"Find")</f>
        <v>--</v>
      </c>
      <c r="AB210" s="49" t="str">
        <f>IFERROR(IFERROR(VLOOKUP($D210,'Asset Group  All Assets'!$B$1:$C$500,2,FALSE),(VLOOKUP($D210,'Missing-WSU-POs'!$B$1:$D$500,3,FALSE))),"?")</f>
        <v>P0779968</v>
      </c>
      <c r="AC210" s="31" t="str">
        <f t="shared" si="7"/>
        <v>P0779968</v>
      </c>
      <c r="AD210" s="31" t="str">
        <f t="shared" si="6"/>
        <v/>
      </c>
      <c r="AE210" s="29" t="str">
        <f>IFERROR(IF(VLOOKUP($D210,'Org July 2016 '!$D$1:$Z$500,3,FALSE)=G210,"-","Wrong PO"),"new")</f>
        <v>Wrong PO</v>
      </c>
      <c r="AF210" s="32">
        <f>IF(AE210="wrong PO",(VLOOKUP($D210,'Org July 2016 '!$D$1:$Z$500,3,FALSE)),"")</f>
        <v>0</v>
      </c>
      <c r="AG210" s="29" t="str">
        <f>IFERROR(IF(VLOOKUP($D210,'Org June 2016 '!$D$1:$Z$500,3,FALSE)=G210,"-","Wrong PO"),"new")</f>
        <v>Wrong PO</v>
      </c>
      <c r="AH210" s="32">
        <f>IF(AG210="wrong PO",(VLOOKUP($D210,'Org June 2016 '!$D$1:$Z$500,3,FALSE)),"")</f>
        <v>0</v>
      </c>
      <c r="AI210" s="29" t="str">
        <f>IFERROR(IF(VLOOKUP($D210,'May 2016'!D209:Z708,3,FALSE)=G210,"-","Wrong PO"),"new")</f>
        <v>new</v>
      </c>
      <c r="AJ210" s="32" t="str">
        <f>IF(AI210="wrong PO",(VLOOKUP($D210,'May 2016'!D209:Z708,3,FALSE)),"")</f>
        <v/>
      </c>
      <c r="AK210" s="29" t="str">
        <f>IFERROR(IF(VLOOKUP($D210,'Apr 2016'!$D$1:$Z$500,3,FALSE)=G210,"-","Wrong PO"),"new")</f>
        <v>Wrong PO</v>
      </c>
      <c r="AL210" s="32" t="str">
        <f>IF(AK210="wrong PO",(VLOOKUP($D210,'Apr 2016'!$D$1:$Z$500,3,FALSE)),"")</f>
        <v>75522162</v>
      </c>
      <c r="AM210" s="32" t="str">
        <f>IFERROR(IF(VLOOKUP($D210,'Mar 2016'!$D$1:$Z$500,3,FALSE)=G210,"-","Wrong PO"),"new")</f>
        <v>Wrong PO</v>
      </c>
      <c r="AN210" s="32" t="str">
        <f>IF(AK210="wrong PO",(VLOOKUP($D210,'Mar 2016'!$D$1:$Z$500,3,FALSE)),"")</f>
        <v>75522162</v>
      </c>
      <c r="AO210" s="32" t="str">
        <f>IFERROR(IF(VLOOKUP($D210,'Feb 2016'!$D$1:$Z$500,3,FALSE)=G210,"-","Wrong PO"),"new")</f>
        <v>Wrong PO</v>
      </c>
      <c r="AP210" s="32" t="str">
        <f>IF(AK210="wrong PO",(VLOOKUP($D210,'Feb 2016'!$D$1:$Z$500,3,FALSE)),"")</f>
        <v>75522162</v>
      </c>
      <c r="AQ210" s="29" t="str">
        <f>IFERROR(IF(VLOOKUP($D210,'Jan 2016'!$D$1:$Z$500,3,FALSE)=G210,"-","Wrong PO"),"new")</f>
        <v>Wrong PO</v>
      </c>
      <c r="AR210" s="32" t="str">
        <f>IF(AQ210="wrong PO",(VLOOKUP($D210,'Jan 2016'!$D$1:$Z$500,3,FALSE)),"")</f>
        <v>75522162</v>
      </c>
      <c r="AS210" s="29" t="str">
        <f>IFERROR(IF(VLOOKUP($D210,'Dec 2015'!$D$1:$Z$500,3,FALSE)=G210,"-","Wrong PO"),"new")</f>
        <v>new</v>
      </c>
      <c r="AT210" s="32" t="str">
        <f>IF(AS210="wrong PO",(VLOOKUP($D210,'Dec 2015'!$D$1:$Z$500,3,FALSE)),"")</f>
        <v/>
      </c>
      <c r="AU210" s="29" t="str">
        <f>IFERROR(IF(VLOOKUP($D210,'Nov 2015'!$D$1:$Z$500,3,FALSE)=G210,"-","Wrong PO"),"new")</f>
        <v>new</v>
      </c>
      <c r="AV210" s="32" t="str">
        <f>IF(AU210="wrong PO",(VLOOKUP($D210,'Nov 2015'!$D$1:$Z$500,3,FALSE)),"")</f>
        <v/>
      </c>
      <c r="AW210" s="29" t="str">
        <f>IFERROR(IF(VLOOKUP($D210,'Oct 2015'!$D$1:$Z$500,3,FALSE)=G210,"-","Wrong PO"),"new")</f>
        <v>new</v>
      </c>
      <c r="AX210" s="32" t="str">
        <f>IF(AW210="wrong PO",(VLOOKUP($D210,'Oct 2015'!$D$1:$Z$500,3,FALSE)),"")</f>
        <v/>
      </c>
      <c r="AY210" s="29" t="str">
        <f>IFERROR(IF(VLOOKUP($D210,'Sep 2015'!$D$1:$Z$500,3,FALSE)=G210,"-","Wrong PO"),"new")</f>
        <v>new</v>
      </c>
      <c r="AZ210" s="32" t="str">
        <f>IF(AY210="wrong PO",(VLOOKUP($D210,'Sep 2015'!$D$1:$Z$500,3,FALSE)),"")</f>
        <v/>
      </c>
    </row>
    <row r="211" spans="1:52">
      <c r="A211" s="2" t="s">
        <v>841</v>
      </c>
      <c r="B211" s="2" t="s">
        <v>510</v>
      </c>
      <c r="C211" s="2" t="s">
        <v>76</v>
      </c>
      <c r="D211" s="2" t="s">
        <v>322</v>
      </c>
      <c r="E211" s="2" t="s">
        <v>498</v>
      </c>
      <c r="F211" s="2">
        <v>42331</v>
      </c>
      <c r="G211" s="21" t="s">
        <v>872</v>
      </c>
      <c r="H211" s="11" t="s">
        <v>2044</v>
      </c>
      <c r="I211" s="2" t="s">
        <v>39</v>
      </c>
      <c r="J211" s="2" t="s">
        <v>431</v>
      </c>
      <c r="K211" s="2" t="s">
        <v>30</v>
      </c>
      <c r="L211" s="2" t="s">
        <v>31</v>
      </c>
      <c r="M211" s="2" t="s">
        <v>32</v>
      </c>
      <c r="N211" s="4">
        <v>9062</v>
      </c>
      <c r="O211" s="4">
        <v>11122</v>
      </c>
      <c r="P211" s="4">
        <v>2060</v>
      </c>
      <c r="Q211" s="5">
        <v>34.814</v>
      </c>
      <c r="R211" s="4">
        <v>2552</v>
      </c>
      <c r="S211" s="4">
        <v>3184</v>
      </c>
      <c r="T211" s="4">
        <v>632</v>
      </c>
      <c r="U211" s="5">
        <v>37.793599999999998</v>
      </c>
      <c r="V211" s="5">
        <v>0</v>
      </c>
      <c r="W211" s="14">
        <v>72.599999999999994</v>
      </c>
      <c r="X211" s="14">
        <v>0</v>
      </c>
      <c r="Y211" s="14">
        <v>72.599999999999994</v>
      </c>
      <c r="Z211" s="4">
        <v>24580</v>
      </c>
      <c r="AA211" s="49" t="str">
        <f>IFERROR(IF(VLOOKUP($D211,'Year-To-Date'!$E$1:$E$322,1,FALSE)=D211,"--","Find"),"Find")</f>
        <v>--</v>
      </c>
      <c r="AB211" s="49" t="str">
        <f>IFERROR(IFERROR(VLOOKUP($D211,'Asset Group  All Assets'!$B$1:$C$500,2,FALSE),(VLOOKUP($D211,'Missing-WSU-POs'!$B$1:$D$500,3,FALSE))),"?")</f>
        <v>P0779968</v>
      </c>
      <c r="AC211" s="31" t="str">
        <f t="shared" si="7"/>
        <v>P0779968</v>
      </c>
      <c r="AD211" s="31" t="str">
        <f t="shared" si="6"/>
        <v/>
      </c>
      <c r="AE211" s="29" t="str">
        <f>IFERROR(IF(VLOOKUP($D211,'Org July 2016 '!$D$1:$Z$500,3,FALSE)=G211,"-","Wrong PO"),"new")</f>
        <v>Wrong PO</v>
      </c>
      <c r="AF211" s="32">
        <f>IF(AE211="wrong PO",(VLOOKUP($D211,'Org July 2016 '!$D$1:$Z$500,3,FALSE)),"")</f>
        <v>0</v>
      </c>
      <c r="AG211" s="29" t="str">
        <f>IFERROR(IF(VLOOKUP($D211,'Org June 2016 '!$D$1:$Z$500,3,FALSE)=G211,"-","Wrong PO"),"new")</f>
        <v>Wrong PO</v>
      </c>
      <c r="AH211" s="32">
        <f>IF(AG211="wrong PO",(VLOOKUP($D211,'Org June 2016 '!$D$1:$Z$500,3,FALSE)),"")</f>
        <v>0</v>
      </c>
      <c r="AI211" s="29" t="str">
        <f>IFERROR(IF(VLOOKUP($D211,'May 2016'!D210:Z709,3,FALSE)=G211,"-","Wrong PO"),"new")</f>
        <v>new</v>
      </c>
      <c r="AJ211" s="32" t="str">
        <f>IF(AI211="wrong PO",(VLOOKUP($D211,'May 2016'!D210:Z709,3,FALSE)),"")</f>
        <v/>
      </c>
      <c r="AK211" s="29" t="str">
        <f>IFERROR(IF(VLOOKUP($D211,'Apr 2016'!$D$1:$Z$500,3,FALSE)=G211,"-","Wrong PO"),"new")</f>
        <v>Wrong PO</v>
      </c>
      <c r="AL211" s="32" t="str">
        <f>IF(AK211="wrong PO",(VLOOKUP($D211,'Apr 2016'!$D$1:$Z$500,3,FALSE)),"")</f>
        <v>75522162</v>
      </c>
      <c r="AM211" s="32" t="str">
        <f>IFERROR(IF(VLOOKUP($D211,'Mar 2016'!$D$1:$Z$500,3,FALSE)=G211,"-","Wrong PO"),"new")</f>
        <v>Wrong PO</v>
      </c>
      <c r="AN211" s="32" t="str">
        <f>IF(AK211="wrong PO",(VLOOKUP($D211,'Mar 2016'!$D$1:$Z$500,3,FALSE)),"")</f>
        <v>75522162</v>
      </c>
      <c r="AO211" s="32" t="str">
        <f>IFERROR(IF(VLOOKUP($D211,'Feb 2016'!$D$1:$Z$500,3,FALSE)=G211,"-","Wrong PO"),"new")</f>
        <v>Wrong PO</v>
      </c>
      <c r="AP211" s="32" t="str">
        <f>IF(AK211="wrong PO",(VLOOKUP($D211,'Feb 2016'!$D$1:$Z$500,3,FALSE)),"")</f>
        <v>75522162</v>
      </c>
      <c r="AQ211" s="29" t="str">
        <f>IFERROR(IF(VLOOKUP($D211,'Jan 2016'!$D$1:$Z$500,3,FALSE)=G211,"-","Wrong PO"),"new")</f>
        <v>Wrong PO</v>
      </c>
      <c r="AR211" s="32" t="str">
        <f>IF(AQ211="wrong PO",(VLOOKUP($D211,'Jan 2016'!$D$1:$Z$500,3,FALSE)),"")</f>
        <v>75522162</v>
      </c>
      <c r="AS211" s="29" t="str">
        <f>IFERROR(IF(VLOOKUP($D211,'Dec 2015'!$D$1:$Z$500,3,FALSE)=G211,"-","Wrong PO"),"new")</f>
        <v>new</v>
      </c>
      <c r="AT211" s="32" t="str">
        <f>IF(AS211="wrong PO",(VLOOKUP($D211,'Dec 2015'!$D$1:$Z$500,3,FALSE)),"")</f>
        <v/>
      </c>
      <c r="AU211" s="29" t="str">
        <f>IFERROR(IF(VLOOKUP($D211,'Nov 2015'!$D$1:$Z$500,3,FALSE)=G211,"-","Wrong PO"),"new")</f>
        <v>new</v>
      </c>
      <c r="AV211" s="32" t="str">
        <f>IF(AU211="wrong PO",(VLOOKUP($D211,'Nov 2015'!$D$1:$Z$500,3,FALSE)),"")</f>
        <v/>
      </c>
      <c r="AW211" s="29" t="str">
        <f>IFERROR(IF(VLOOKUP($D211,'Oct 2015'!$D$1:$Z$500,3,FALSE)=G211,"-","Wrong PO"),"new")</f>
        <v>new</v>
      </c>
      <c r="AX211" s="32" t="str">
        <f>IF(AW211="wrong PO",(VLOOKUP($D211,'Oct 2015'!$D$1:$Z$500,3,FALSE)),"")</f>
        <v/>
      </c>
      <c r="AY211" s="29" t="str">
        <f>IFERROR(IF(VLOOKUP($D211,'Sep 2015'!$D$1:$Z$500,3,FALSE)=G211,"-","Wrong PO"),"new")</f>
        <v>new</v>
      </c>
      <c r="AZ211" s="32" t="str">
        <f>IF(AY211="wrong PO",(VLOOKUP($D211,'Sep 2015'!$D$1:$Z$500,3,FALSE)),"")</f>
        <v/>
      </c>
    </row>
    <row r="212" spans="1:52">
      <c r="A212" s="2" t="s">
        <v>841</v>
      </c>
      <c r="B212" s="2" t="s">
        <v>510</v>
      </c>
      <c r="C212" s="2" t="s">
        <v>558</v>
      </c>
      <c r="D212" s="2" t="s">
        <v>559</v>
      </c>
      <c r="E212" s="2" t="s">
        <v>466</v>
      </c>
      <c r="F212" s="2">
        <v>42380</v>
      </c>
      <c r="G212" s="21" t="s">
        <v>872</v>
      </c>
      <c r="H212" s="11" t="s">
        <v>2044</v>
      </c>
      <c r="I212" s="2" t="s">
        <v>437</v>
      </c>
      <c r="J212" s="2" t="s">
        <v>431</v>
      </c>
      <c r="K212" s="2" t="s">
        <v>30</v>
      </c>
      <c r="L212" s="2" t="s">
        <v>31</v>
      </c>
      <c r="M212" s="2" t="s">
        <v>382</v>
      </c>
      <c r="N212" s="4">
        <v>1743</v>
      </c>
      <c r="O212" s="4">
        <v>2102</v>
      </c>
      <c r="P212" s="4">
        <v>359</v>
      </c>
      <c r="Q212" s="5">
        <v>6.0670999999999999</v>
      </c>
      <c r="R212" s="4">
        <v>1078</v>
      </c>
      <c r="S212" s="4">
        <v>1421</v>
      </c>
      <c r="T212" s="4">
        <v>343</v>
      </c>
      <c r="U212" s="5">
        <v>20.511399999999998</v>
      </c>
      <c r="V212" s="5">
        <v>0</v>
      </c>
      <c r="W212" s="14">
        <v>26.58</v>
      </c>
      <c r="X212" s="14">
        <v>0</v>
      </c>
      <c r="Y212" s="14">
        <v>26.58</v>
      </c>
      <c r="Z212" s="4">
        <v>24580</v>
      </c>
      <c r="AA212" s="49" t="str">
        <f>IFERROR(IF(VLOOKUP($D212,'Year-To-Date'!$E$1:$E$322,1,FALSE)=D212,"--","Find"),"Find")</f>
        <v>--</v>
      </c>
      <c r="AB212" s="49" t="str">
        <f>IFERROR(IFERROR(VLOOKUP($D212,'Asset Group  All Assets'!$B$1:$C$500,2,FALSE),(VLOOKUP($D212,'Missing-WSU-POs'!$B$1:$D$500,3,FALSE))),"?")</f>
        <v>P0779968</v>
      </c>
      <c r="AC212" s="31" t="str">
        <f t="shared" si="7"/>
        <v>P0779968</v>
      </c>
      <c r="AD212" s="31" t="str">
        <f t="shared" si="6"/>
        <v/>
      </c>
      <c r="AE212" s="29" t="str">
        <f>IFERROR(IF(VLOOKUP($D212,'Org July 2016 '!$D$1:$Z$500,3,FALSE)=G212,"-","Wrong PO"),"new")</f>
        <v>new</v>
      </c>
      <c r="AF212" s="32" t="str">
        <f>IF(AE212="wrong PO",(VLOOKUP($D212,'Org July 2016 '!$D$1:$Z$500,3,FALSE)),"")</f>
        <v/>
      </c>
      <c r="AG212" s="29" t="str">
        <f>IFERROR(IF(VLOOKUP($D212,'Org June 2016 '!$D$1:$Z$500,3,FALSE)=G212,"-","Wrong PO"),"new")</f>
        <v>new</v>
      </c>
      <c r="AH212" s="32" t="str">
        <f>IF(AG212="wrong PO",(VLOOKUP($D212,'Org June 2016 '!$D$1:$Z$500,3,FALSE)),"")</f>
        <v/>
      </c>
      <c r="AI212" s="29" t="str">
        <f>IFERROR(IF(VLOOKUP($D212,'May 2016'!D211:Z710,3,FALSE)=G212,"-","Wrong PO"),"new")</f>
        <v>new</v>
      </c>
      <c r="AJ212" s="32" t="str">
        <f>IF(AI212="wrong PO",(VLOOKUP($D212,'May 2016'!D211:Z710,3,FALSE)),"")</f>
        <v/>
      </c>
      <c r="AK212" s="29" t="str">
        <f>IFERROR(IF(VLOOKUP($D212,'Apr 2016'!$D$1:$Z$500,3,FALSE)=G212,"-","Wrong PO"),"new")</f>
        <v>Wrong PO</v>
      </c>
      <c r="AL212" s="32">
        <f>IF(AK212="wrong PO",(VLOOKUP($D212,'Apr 2016'!$D$1:$Z$500,3,FALSE)),"")</f>
        <v>75522162</v>
      </c>
      <c r="AM212" s="32" t="str">
        <f>IFERROR(IF(VLOOKUP($D212,'Mar 2016'!$D$1:$Z$500,3,FALSE)=G212,"-","Wrong PO"),"new")</f>
        <v>Wrong PO</v>
      </c>
      <c r="AN212" s="32">
        <f>IF(AK212="wrong PO",(VLOOKUP($D212,'Mar 2016'!$D$1:$Z$500,3,FALSE)),"")</f>
        <v>75522162</v>
      </c>
      <c r="AO212" s="32" t="str">
        <f>IFERROR(IF(VLOOKUP($D212,'Feb 2016'!$D$1:$Z$500,3,FALSE)=G212,"-","Wrong PO"),"new")</f>
        <v>Wrong PO</v>
      </c>
      <c r="AP212" s="32">
        <f>IF(AK212="wrong PO",(VLOOKUP($D212,'Feb 2016'!$D$1:$Z$500,3,FALSE)),"")</f>
        <v>75522162</v>
      </c>
      <c r="AQ212" s="29" t="str">
        <f>IFERROR(IF(VLOOKUP($D212,'Jan 2016'!$D$1:$Z$500,3,FALSE)=G212,"-","Wrong PO"),"new")</f>
        <v>Wrong PO</v>
      </c>
      <c r="AR212" s="32" t="str">
        <f>IF(AQ212="wrong PO",(VLOOKUP($D212,'Jan 2016'!$D$1:$Z$500,3,FALSE)),"")</f>
        <v>P0772275</v>
      </c>
      <c r="AS212" s="29" t="str">
        <f>IFERROR(IF(VLOOKUP($D212,'Dec 2015'!$D$1:$Z$500,3,FALSE)=G212,"-","Wrong PO"),"new")</f>
        <v>new</v>
      </c>
      <c r="AT212" s="32" t="str">
        <f>IF(AS212="wrong PO",(VLOOKUP($D212,'Dec 2015'!$D$1:$Z$500,3,FALSE)),"")</f>
        <v/>
      </c>
      <c r="AU212" s="29" t="str">
        <f>IFERROR(IF(VLOOKUP($D212,'Nov 2015'!$D$1:$Z$500,3,FALSE)=G212,"-","Wrong PO"),"new")</f>
        <v>new</v>
      </c>
      <c r="AV212" s="32" t="str">
        <f>IF(AU212="wrong PO",(VLOOKUP($D212,'Nov 2015'!$D$1:$Z$500,3,FALSE)),"")</f>
        <v/>
      </c>
      <c r="AW212" s="29" t="str">
        <f>IFERROR(IF(VLOOKUP($D212,'Oct 2015'!$D$1:$Z$500,3,FALSE)=G212,"-","Wrong PO"),"new")</f>
        <v>new</v>
      </c>
      <c r="AX212" s="32" t="str">
        <f>IF(AW212="wrong PO",(VLOOKUP($D212,'Oct 2015'!$D$1:$Z$500,3,FALSE)),"")</f>
        <v/>
      </c>
      <c r="AY212" s="29" t="str">
        <f>IFERROR(IF(VLOOKUP($D212,'Sep 2015'!$D$1:$Z$500,3,FALSE)=G212,"-","Wrong PO"),"new")</f>
        <v>new</v>
      </c>
      <c r="AZ212" s="32" t="str">
        <f>IF(AY212="wrong PO",(VLOOKUP($D212,'Sep 2015'!$D$1:$Z$500,3,FALSE)),"")</f>
        <v/>
      </c>
    </row>
    <row r="213" spans="1:52">
      <c r="A213" s="2" t="s">
        <v>841</v>
      </c>
      <c r="B213" s="2" t="s">
        <v>510</v>
      </c>
      <c r="C213" s="2" t="s">
        <v>48</v>
      </c>
      <c r="D213" s="2" t="s">
        <v>165</v>
      </c>
      <c r="E213" s="2" t="s">
        <v>498</v>
      </c>
      <c r="F213" s="2">
        <v>42331</v>
      </c>
      <c r="G213" s="21" t="s">
        <v>872</v>
      </c>
      <c r="H213" s="11" t="s">
        <v>2044</v>
      </c>
      <c r="I213" s="2" t="s">
        <v>39</v>
      </c>
      <c r="J213" s="2" t="s">
        <v>431</v>
      </c>
      <c r="K213" s="2" t="s">
        <v>30</v>
      </c>
      <c r="L213" s="2" t="s">
        <v>31</v>
      </c>
      <c r="M213" s="2" t="s">
        <v>32</v>
      </c>
      <c r="N213" s="4">
        <v>21101</v>
      </c>
      <c r="O213" s="4">
        <v>23531</v>
      </c>
      <c r="P213" s="4">
        <v>2430</v>
      </c>
      <c r="Q213" s="5">
        <v>41.067</v>
      </c>
      <c r="R213" s="4">
        <v>0</v>
      </c>
      <c r="S213" s="4">
        <v>0</v>
      </c>
      <c r="T213" s="4">
        <v>0</v>
      </c>
      <c r="U213" s="5">
        <v>0</v>
      </c>
      <c r="V213" s="5">
        <v>0</v>
      </c>
      <c r="W213" s="14">
        <v>41.07</v>
      </c>
      <c r="X213" s="14">
        <v>0</v>
      </c>
      <c r="Y213" s="14">
        <v>41.07</v>
      </c>
      <c r="Z213" s="4">
        <v>24580</v>
      </c>
      <c r="AA213" s="49" t="str">
        <f>IFERROR(IF(VLOOKUP($D213,'Year-To-Date'!$E$1:$E$322,1,FALSE)=D213,"--","Find"),"Find")</f>
        <v>--</v>
      </c>
      <c r="AB213" s="49" t="str">
        <f>IFERROR(IFERROR(VLOOKUP($D213,'Asset Group  All Assets'!$B$1:$C$500,2,FALSE),(VLOOKUP($D213,'Missing-WSU-POs'!$B$1:$D$500,3,FALSE))),"?")</f>
        <v>P0779968</v>
      </c>
      <c r="AC213" s="31" t="str">
        <f t="shared" si="7"/>
        <v>P0779968</v>
      </c>
      <c r="AD213" s="31" t="str">
        <f t="shared" si="6"/>
        <v/>
      </c>
      <c r="AE213" s="29" t="str">
        <f>IFERROR(IF(VLOOKUP($D213,'Org July 2016 '!$D$1:$Z$500,3,FALSE)=G213,"-","Wrong PO"),"new")</f>
        <v>Wrong PO</v>
      </c>
      <c r="AF213" s="32">
        <f>IF(AE213="wrong PO",(VLOOKUP($D213,'Org July 2016 '!$D$1:$Z$500,3,FALSE)),"")</f>
        <v>0</v>
      </c>
      <c r="AG213" s="29" t="str">
        <f>IFERROR(IF(VLOOKUP($D213,'Org June 2016 '!$D$1:$Z$500,3,FALSE)=G213,"-","Wrong PO"),"new")</f>
        <v>Wrong PO</v>
      </c>
      <c r="AH213" s="32">
        <f>IF(AG213="wrong PO",(VLOOKUP($D213,'Org June 2016 '!$D$1:$Z$500,3,FALSE)),"")</f>
        <v>0</v>
      </c>
      <c r="AI213" s="29" t="str">
        <f>IFERROR(IF(VLOOKUP($D213,'May 2016'!D212:Z711,3,FALSE)=G213,"-","Wrong PO"),"new")</f>
        <v>new</v>
      </c>
      <c r="AJ213" s="32" t="str">
        <f>IF(AI213="wrong PO",(VLOOKUP($D213,'May 2016'!D212:Z711,3,FALSE)),"")</f>
        <v/>
      </c>
      <c r="AK213" s="29" t="str">
        <f>IFERROR(IF(VLOOKUP($D213,'Apr 2016'!$D$1:$Z$500,3,FALSE)=G213,"-","Wrong PO"),"new")</f>
        <v>Wrong PO</v>
      </c>
      <c r="AL213" s="32" t="str">
        <f>IF(AK213="wrong PO",(VLOOKUP($D213,'Apr 2016'!$D$1:$Z$500,3,FALSE)),"")</f>
        <v>75522162</v>
      </c>
      <c r="AM213" s="32" t="str">
        <f>IFERROR(IF(VLOOKUP($D213,'Mar 2016'!$D$1:$Z$500,3,FALSE)=G213,"-","Wrong PO"),"new")</f>
        <v>Wrong PO</v>
      </c>
      <c r="AN213" s="32" t="str">
        <f>IF(AK213="wrong PO",(VLOOKUP($D213,'Mar 2016'!$D$1:$Z$500,3,FALSE)),"")</f>
        <v>75522162</v>
      </c>
      <c r="AO213" s="32" t="str">
        <f>IFERROR(IF(VLOOKUP($D213,'Feb 2016'!$D$1:$Z$500,3,FALSE)=G213,"-","Wrong PO"),"new")</f>
        <v>Wrong PO</v>
      </c>
      <c r="AP213" s="32" t="str">
        <f>IF(AK213="wrong PO",(VLOOKUP($D213,'Feb 2016'!$D$1:$Z$500,3,FALSE)),"")</f>
        <v>75522162</v>
      </c>
      <c r="AQ213" s="29" t="str">
        <f>IFERROR(IF(VLOOKUP($D213,'Jan 2016'!$D$1:$Z$500,3,FALSE)=G213,"-","Wrong PO"),"new")</f>
        <v>Wrong PO</v>
      </c>
      <c r="AR213" s="32" t="str">
        <f>IF(AQ213="wrong PO",(VLOOKUP($D213,'Jan 2016'!$D$1:$Z$500,3,FALSE)),"")</f>
        <v>75522162</v>
      </c>
      <c r="AS213" s="29" t="str">
        <f>IFERROR(IF(VLOOKUP($D213,'Dec 2015'!$D$1:$Z$500,3,FALSE)=G213,"-","Wrong PO"),"new")</f>
        <v>new</v>
      </c>
      <c r="AT213" s="32" t="str">
        <f>IF(AS213="wrong PO",(VLOOKUP($D213,'Dec 2015'!$D$1:$Z$500,3,FALSE)),"")</f>
        <v/>
      </c>
      <c r="AU213" s="29" t="str">
        <f>IFERROR(IF(VLOOKUP($D213,'Nov 2015'!$D$1:$Z$500,3,FALSE)=G213,"-","Wrong PO"),"new")</f>
        <v>new</v>
      </c>
      <c r="AV213" s="32" t="str">
        <f>IF(AU213="wrong PO",(VLOOKUP($D213,'Nov 2015'!$D$1:$Z$500,3,FALSE)),"")</f>
        <v/>
      </c>
      <c r="AW213" s="29" t="str">
        <f>IFERROR(IF(VLOOKUP($D213,'Oct 2015'!$D$1:$Z$500,3,FALSE)=G213,"-","Wrong PO"),"new")</f>
        <v>new</v>
      </c>
      <c r="AX213" s="32" t="str">
        <f>IF(AW213="wrong PO",(VLOOKUP($D213,'Oct 2015'!$D$1:$Z$500,3,FALSE)),"")</f>
        <v/>
      </c>
      <c r="AY213" s="29" t="str">
        <f>IFERROR(IF(VLOOKUP($D213,'Sep 2015'!$D$1:$Z$500,3,FALSE)=G213,"-","Wrong PO"),"new")</f>
        <v>new</v>
      </c>
      <c r="AZ213" s="32" t="str">
        <f>IF(AY213="wrong PO",(VLOOKUP($D213,'Sep 2015'!$D$1:$Z$500,3,FALSE)),"")</f>
        <v/>
      </c>
    </row>
    <row r="214" spans="1:52">
      <c r="A214" s="2" t="s">
        <v>841</v>
      </c>
      <c r="B214" s="2" t="s">
        <v>510</v>
      </c>
      <c r="C214" s="2" t="s">
        <v>48</v>
      </c>
      <c r="D214" s="2" t="s">
        <v>167</v>
      </c>
      <c r="E214" s="2" t="s">
        <v>498</v>
      </c>
      <c r="F214" s="2">
        <v>42331</v>
      </c>
      <c r="G214" s="21" t="s">
        <v>872</v>
      </c>
      <c r="H214" s="11" t="s">
        <v>2044</v>
      </c>
      <c r="I214" s="2" t="s">
        <v>39</v>
      </c>
      <c r="J214" s="2" t="s">
        <v>431</v>
      </c>
      <c r="K214" s="2" t="s">
        <v>30</v>
      </c>
      <c r="L214" s="2" t="s">
        <v>31</v>
      </c>
      <c r="M214" s="2" t="s">
        <v>32</v>
      </c>
      <c r="N214" s="4">
        <v>5917</v>
      </c>
      <c r="O214" s="4">
        <v>6289</v>
      </c>
      <c r="P214" s="4">
        <v>372</v>
      </c>
      <c r="Q214" s="5">
        <v>6.2868000000000004</v>
      </c>
      <c r="R214" s="4">
        <v>0</v>
      </c>
      <c r="S214" s="4">
        <v>0</v>
      </c>
      <c r="T214" s="4">
        <v>0</v>
      </c>
      <c r="U214" s="5">
        <v>0</v>
      </c>
      <c r="V214" s="5">
        <v>0</v>
      </c>
      <c r="W214" s="14">
        <v>6.29</v>
      </c>
      <c r="X214" s="14">
        <v>0</v>
      </c>
      <c r="Y214" s="14">
        <v>6.29</v>
      </c>
      <c r="Z214" s="4">
        <v>24580</v>
      </c>
      <c r="AA214" s="49" t="str">
        <f>IFERROR(IF(VLOOKUP($D214,'Year-To-Date'!$E$1:$E$322,1,FALSE)=D214,"--","Find"),"Find")</f>
        <v>--</v>
      </c>
      <c r="AB214" s="49" t="str">
        <f>IFERROR(IFERROR(VLOOKUP($D214,'Asset Group  All Assets'!$B$1:$C$500,2,FALSE),(VLOOKUP($D214,'Missing-WSU-POs'!$B$1:$D$500,3,FALSE))),"?")</f>
        <v>P0779968</v>
      </c>
      <c r="AC214" s="31" t="str">
        <f t="shared" si="7"/>
        <v>P0779968</v>
      </c>
      <c r="AD214" s="31" t="str">
        <f t="shared" si="6"/>
        <v/>
      </c>
      <c r="AE214" s="29" t="str">
        <f>IFERROR(IF(VLOOKUP($D214,'Org July 2016 '!$D$1:$Z$500,3,FALSE)=G214,"-","Wrong PO"),"new")</f>
        <v>Wrong PO</v>
      </c>
      <c r="AF214" s="32">
        <f>IF(AE214="wrong PO",(VLOOKUP($D214,'Org July 2016 '!$D$1:$Z$500,3,FALSE)),"")</f>
        <v>0</v>
      </c>
      <c r="AG214" s="29" t="str">
        <f>IFERROR(IF(VLOOKUP($D214,'Org June 2016 '!$D$1:$Z$500,3,FALSE)=G214,"-","Wrong PO"),"new")</f>
        <v>Wrong PO</v>
      </c>
      <c r="AH214" s="32">
        <f>IF(AG214="wrong PO",(VLOOKUP($D214,'Org June 2016 '!$D$1:$Z$500,3,FALSE)),"")</f>
        <v>0</v>
      </c>
      <c r="AI214" s="29" t="str">
        <f>IFERROR(IF(VLOOKUP($D214,'May 2016'!D213:Z712,3,FALSE)=G214,"-","Wrong PO"),"new")</f>
        <v>new</v>
      </c>
      <c r="AJ214" s="32" t="str">
        <f>IF(AI214="wrong PO",(VLOOKUP($D214,'May 2016'!D213:Z712,3,FALSE)),"")</f>
        <v/>
      </c>
      <c r="AK214" s="29" t="str">
        <f>IFERROR(IF(VLOOKUP($D214,'Apr 2016'!$D$1:$Z$500,3,FALSE)=G214,"-","Wrong PO"),"new")</f>
        <v>Wrong PO</v>
      </c>
      <c r="AL214" s="32" t="str">
        <f>IF(AK214="wrong PO",(VLOOKUP($D214,'Apr 2016'!$D$1:$Z$500,3,FALSE)),"")</f>
        <v>75522162</v>
      </c>
      <c r="AM214" s="32" t="str">
        <f>IFERROR(IF(VLOOKUP($D214,'Mar 2016'!$D$1:$Z$500,3,FALSE)=G214,"-","Wrong PO"),"new")</f>
        <v>Wrong PO</v>
      </c>
      <c r="AN214" s="32" t="str">
        <f>IF(AK214="wrong PO",(VLOOKUP($D214,'Mar 2016'!$D$1:$Z$500,3,FALSE)),"")</f>
        <v>75522162</v>
      </c>
      <c r="AO214" s="32" t="str">
        <f>IFERROR(IF(VLOOKUP($D214,'Feb 2016'!$D$1:$Z$500,3,FALSE)=G214,"-","Wrong PO"),"new")</f>
        <v>Wrong PO</v>
      </c>
      <c r="AP214" s="32" t="str">
        <f>IF(AK214="wrong PO",(VLOOKUP($D214,'Feb 2016'!$D$1:$Z$500,3,FALSE)),"")</f>
        <v>75522162</v>
      </c>
      <c r="AQ214" s="29" t="str">
        <f>IFERROR(IF(VLOOKUP($D214,'Jan 2016'!$D$1:$Z$500,3,FALSE)=G214,"-","Wrong PO"),"new")</f>
        <v>Wrong PO</v>
      </c>
      <c r="AR214" s="32" t="str">
        <f>IF(AQ214="wrong PO",(VLOOKUP($D214,'Jan 2016'!$D$1:$Z$500,3,FALSE)),"")</f>
        <v>75522162</v>
      </c>
      <c r="AS214" s="29" t="str">
        <f>IFERROR(IF(VLOOKUP($D214,'Dec 2015'!$D$1:$Z$500,3,FALSE)=G214,"-","Wrong PO"),"new")</f>
        <v>new</v>
      </c>
      <c r="AT214" s="32" t="str">
        <f>IF(AS214="wrong PO",(VLOOKUP($D214,'Dec 2015'!$D$1:$Z$500,3,FALSE)),"")</f>
        <v/>
      </c>
      <c r="AU214" s="29" t="str">
        <f>IFERROR(IF(VLOOKUP($D214,'Nov 2015'!$D$1:$Z$500,3,FALSE)=G214,"-","Wrong PO"),"new")</f>
        <v>new</v>
      </c>
      <c r="AV214" s="32" t="str">
        <f>IF(AU214="wrong PO",(VLOOKUP($D214,'Nov 2015'!$D$1:$Z$500,3,FALSE)),"")</f>
        <v/>
      </c>
      <c r="AW214" s="29" t="str">
        <f>IFERROR(IF(VLOOKUP($D214,'Oct 2015'!$D$1:$Z$500,3,FALSE)=G214,"-","Wrong PO"),"new")</f>
        <v>new</v>
      </c>
      <c r="AX214" s="32" t="str">
        <f>IF(AW214="wrong PO",(VLOOKUP($D214,'Oct 2015'!$D$1:$Z$500,3,FALSE)),"")</f>
        <v/>
      </c>
      <c r="AY214" s="29" t="str">
        <f>IFERROR(IF(VLOOKUP($D214,'Sep 2015'!$D$1:$Z$500,3,FALSE)=G214,"-","Wrong PO"),"new")</f>
        <v>new</v>
      </c>
      <c r="AZ214" s="32" t="str">
        <f>IF(AY214="wrong PO",(VLOOKUP($D214,'Sep 2015'!$D$1:$Z$500,3,FALSE)),"")</f>
        <v/>
      </c>
    </row>
    <row r="215" spans="1:52">
      <c r="A215" s="2" t="s">
        <v>841</v>
      </c>
      <c r="B215" s="2" t="s">
        <v>510</v>
      </c>
      <c r="C215" s="2" t="s">
        <v>760</v>
      </c>
      <c r="D215" s="2" t="s">
        <v>168</v>
      </c>
      <c r="E215" s="2" t="s">
        <v>466</v>
      </c>
      <c r="F215" s="2">
        <v>42360</v>
      </c>
      <c r="G215" s="21" t="s">
        <v>872</v>
      </c>
      <c r="H215" s="11" t="s">
        <v>2044</v>
      </c>
      <c r="I215" s="2" t="s">
        <v>437</v>
      </c>
      <c r="J215" s="2" t="s">
        <v>431</v>
      </c>
      <c r="K215" s="2" t="s">
        <v>30</v>
      </c>
      <c r="L215" s="2" t="s">
        <v>31</v>
      </c>
      <c r="M215" s="2" t="s">
        <v>382</v>
      </c>
      <c r="N215" s="4">
        <v>4448</v>
      </c>
      <c r="O215" s="4">
        <v>4766</v>
      </c>
      <c r="P215" s="4">
        <v>318</v>
      </c>
      <c r="Q215" s="5">
        <v>5.3742000000000001</v>
      </c>
      <c r="R215" s="4">
        <v>0</v>
      </c>
      <c r="S215" s="4">
        <v>0</v>
      </c>
      <c r="T215" s="4">
        <v>0</v>
      </c>
      <c r="U215" s="5">
        <v>0</v>
      </c>
      <c r="V215" s="5">
        <v>0</v>
      </c>
      <c r="W215" s="14">
        <v>5.37</v>
      </c>
      <c r="X215" s="14">
        <v>0</v>
      </c>
      <c r="Y215" s="14">
        <v>5.37</v>
      </c>
      <c r="Z215" s="4">
        <v>24580</v>
      </c>
      <c r="AA215" s="49" t="str">
        <f>IFERROR(IF(VLOOKUP($D215,'Year-To-Date'!$E$1:$E$322,1,FALSE)=D215,"--","Find"),"Find")</f>
        <v>--</v>
      </c>
      <c r="AB215" s="49" t="str">
        <f>IFERROR(IFERROR(VLOOKUP($D215,'Asset Group  All Assets'!$B$1:$C$500,2,FALSE),(VLOOKUP($D215,'Missing-WSU-POs'!$B$1:$D$500,3,FALSE))),"?")</f>
        <v>P0779968</v>
      </c>
      <c r="AC215" s="31" t="str">
        <f t="shared" si="7"/>
        <v>P0779968</v>
      </c>
      <c r="AD215" s="31" t="str">
        <f t="shared" si="6"/>
        <v/>
      </c>
      <c r="AE215" s="29" t="str">
        <f>IFERROR(IF(VLOOKUP($D215,'Org July 2016 '!$D$1:$Z$500,3,FALSE)=G215,"-","Wrong PO"),"new")</f>
        <v>Wrong PO</v>
      </c>
      <c r="AF215" s="32">
        <f>IF(AE215="wrong PO",(VLOOKUP($D215,'Org July 2016 '!$D$1:$Z$500,3,FALSE)),"")</f>
        <v>0</v>
      </c>
      <c r="AG215" s="29" t="str">
        <f>IFERROR(IF(VLOOKUP($D215,'Org June 2016 '!$D$1:$Z$500,3,FALSE)=G215,"-","Wrong PO"),"new")</f>
        <v>Wrong PO</v>
      </c>
      <c r="AH215" s="32">
        <f>IF(AG215="wrong PO",(VLOOKUP($D215,'Org June 2016 '!$D$1:$Z$500,3,FALSE)),"")</f>
        <v>0</v>
      </c>
      <c r="AI215" s="29" t="str">
        <f>IFERROR(IF(VLOOKUP($D215,'May 2016'!D214:Z713,3,FALSE)=G215,"-","Wrong PO"),"new")</f>
        <v>new</v>
      </c>
      <c r="AJ215" s="32" t="str">
        <f>IF(AI215="wrong PO",(VLOOKUP($D215,'May 2016'!D214:Z713,3,FALSE)),"")</f>
        <v/>
      </c>
      <c r="AK215" s="29" t="str">
        <f>IFERROR(IF(VLOOKUP($D215,'Apr 2016'!$D$1:$Z$500,3,FALSE)=G215,"-","Wrong PO"),"new")</f>
        <v>Wrong PO</v>
      </c>
      <c r="AL215" s="32" t="str">
        <f>IF(AK215="wrong PO",(VLOOKUP($D215,'Apr 2016'!$D$1:$Z$500,3,FALSE)),"")</f>
        <v>75522162</v>
      </c>
      <c r="AM215" s="32" t="str">
        <f>IFERROR(IF(VLOOKUP($D215,'Mar 2016'!$D$1:$Z$500,3,FALSE)=G215,"-","Wrong PO"),"new")</f>
        <v>Wrong PO</v>
      </c>
      <c r="AN215" s="32" t="str">
        <f>IF(AK215="wrong PO",(VLOOKUP($D215,'Mar 2016'!$D$1:$Z$500,3,FALSE)),"")</f>
        <v>75522162</v>
      </c>
      <c r="AO215" s="32" t="str">
        <f>IFERROR(IF(VLOOKUP($D215,'Feb 2016'!$D$1:$Z$500,3,FALSE)=G215,"-","Wrong PO"),"new")</f>
        <v>Wrong PO</v>
      </c>
      <c r="AP215" s="32" t="str">
        <f>IF(AK215="wrong PO",(VLOOKUP($D215,'Feb 2016'!$D$1:$Z$500,3,FALSE)),"")</f>
        <v>75522162</v>
      </c>
      <c r="AQ215" s="29" t="str">
        <f>IFERROR(IF(VLOOKUP($D215,'Jan 2016'!$D$1:$Z$500,3,FALSE)=G215,"-","Wrong PO"),"new")</f>
        <v>Wrong PO</v>
      </c>
      <c r="AR215" s="32" t="str">
        <f>IF(AQ215="wrong PO",(VLOOKUP($D215,'Jan 2016'!$D$1:$Z$500,3,FALSE)),"")</f>
        <v>75522162</v>
      </c>
      <c r="AS215" s="29" t="str">
        <f>IFERROR(IF(VLOOKUP($D215,'Dec 2015'!$D$1:$Z$500,3,FALSE)=G215,"-","Wrong PO"),"new")</f>
        <v>new</v>
      </c>
      <c r="AT215" s="32" t="str">
        <f>IF(AS215="wrong PO",(VLOOKUP($D215,'Dec 2015'!$D$1:$Z$500,3,FALSE)),"")</f>
        <v/>
      </c>
      <c r="AU215" s="29" t="str">
        <f>IFERROR(IF(VLOOKUP($D215,'Nov 2015'!$D$1:$Z$500,3,FALSE)=G215,"-","Wrong PO"),"new")</f>
        <v>new</v>
      </c>
      <c r="AV215" s="32" t="str">
        <f>IF(AU215="wrong PO",(VLOOKUP($D215,'Nov 2015'!$D$1:$Z$500,3,FALSE)),"")</f>
        <v/>
      </c>
      <c r="AW215" s="29" t="str">
        <f>IFERROR(IF(VLOOKUP($D215,'Oct 2015'!$D$1:$Z$500,3,FALSE)=G215,"-","Wrong PO"),"new")</f>
        <v>new</v>
      </c>
      <c r="AX215" s="32" t="str">
        <f>IF(AW215="wrong PO",(VLOOKUP($D215,'Oct 2015'!$D$1:$Z$500,3,FALSE)),"")</f>
        <v/>
      </c>
      <c r="AY215" s="29" t="str">
        <f>IFERROR(IF(VLOOKUP($D215,'Sep 2015'!$D$1:$Z$500,3,FALSE)=G215,"-","Wrong PO"),"new")</f>
        <v>new</v>
      </c>
      <c r="AZ215" s="32" t="str">
        <f>IF(AY215="wrong PO",(VLOOKUP($D215,'Sep 2015'!$D$1:$Z$500,3,FALSE)),"")</f>
        <v/>
      </c>
    </row>
    <row r="216" spans="1:52">
      <c r="A216" s="2" t="s">
        <v>841</v>
      </c>
      <c r="B216" s="2" t="s">
        <v>510</v>
      </c>
      <c r="C216" s="2" t="s">
        <v>69</v>
      </c>
      <c r="D216" s="2" t="s">
        <v>560</v>
      </c>
      <c r="E216" s="2" t="s">
        <v>561</v>
      </c>
      <c r="F216" s="2">
        <v>42359</v>
      </c>
      <c r="G216" s="21" t="s">
        <v>1015</v>
      </c>
      <c r="H216" s="11" t="s">
        <v>2295</v>
      </c>
      <c r="I216" s="2" t="s">
        <v>39</v>
      </c>
      <c r="J216" s="2" t="s">
        <v>562</v>
      </c>
      <c r="K216" s="2" t="s">
        <v>30</v>
      </c>
      <c r="L216" s="2" t="s">
        <v>31</v>
      </c>
      <c r="M216" s="2" t="s">
        <v>32</v>
      </c>
      <c r="N216" s="4">
        <v>459</v>
      </c>
      <c r="O216" s="4">
        <v>482</v>
      </c>
      <c r="P216" s="4">
        <v>23</v>
      </c>
      <c r="Q216" s="5">
        <v>0.38869999999999999</v>
      </c>
      <c r="R216" s="4">
        <v>1190</v>
      </c>
      <c r="S216" s="4">
        <v>1207</v>
      </c>
      <c r="T216" s="4">
        <v>17</v>
      </c>
      <c r="U216" s="5">
        <v>1.0165999999999999</v>
      </c>
      <c r="V216" s="5">
        <v>0</v>
      </c>
      <c r="W216" s="14">
        <v>1.41</v>
      </c>
      <c r="X216" s="14">
        <v>0</v>
      </c>
      <c r="Y216" s="14">
        <v>1.41</v>
      </c>
      <c r="Z216" s="4">
        <v>24580</v>
      </c>
      <c r="AA216" s="49" t="str">
        <f>IFERROR(IF(VLOOKUP($D216,'Year-To-Date'!$E$1:$E$322,1,FALSE)=D216,"--","Find"),"Find")</f>
        <v>--</v>
      </c>
      <c r="AB216" s="49" t="str">
        <f>IFERROR(IFERROR(VLOOKUP($D216,'Asset Group  All Assets'!$B$1:$C$500,2,FALSE),(VLOOKUP($D216,'Missing-WSU-POs'!$B$1:$D$500,3,FALSE))),"?")</f>
        <v>P0781227</v>
      </c>
      <c r="AC216" s="31" t="str">
        <f t="shared" si="7"/>
        <v>P0781227</v>
      </c>
      <c r="AD216" s="31" t="str">
        <f t="shared" si="6"/>
        <v/>
      </c>
      <c r="AE216" s="29" t="str">
        <f>IFERROR(IF(VLOOKUP($D216,'Org July 2016 '!$D$1:$Z$500,3,FALSE)=G216,"-","Wrong PO"),"new")</f>
        <v>new</v>
      </c>
      <c r="AF216" s="32" t="str">
        <f>IF(AE216="wrong PO",(VLOOKUP($D216,'Org July 2016 '!$D$1:$Z$500,3,FALSE)),"")</f>
        <v/>
      </c>
      <c r="AG216" s="29" t="str">
        <f>IFERROR(IF(VLOOKUP($D216,'Org June 2016 '!$D$1:$Z$500,3,FALSE)=G216,"-","Wrong PO"),"new")</f>
        <v>new</v>
      </c>
      <c r="AH216" s="32" t="str">
        <f>IF(AG216="wrong PO",(VLOOKUP($D216,'Org June 2016 '!$D$1:$Z$500,3,FALSE)),"")</f>
        <v/>
      </c>
      <c r="AI216" s="29" t="str">
        <f>IFERROR(IF(VLOOKUP($D216,'May 2016'!D215:Z714,3,FALSE)=G216,"-","Wrong PO"),"new")</f>
        <v>new</v>
      </c>
      <c r="AJ216" s="32" t="str">
        <f>IF(AI216="wrong PO",(VLOOKUP($D216,'May 2016'!D215:Z714,3,FALSE)),"")</f>
        <v/>
      </c>
      <c r="AK216" s="29" t="str">
        <f>IFERROR(IF(VLOOKUP($D216,'Apr 2016'!$D$1:$Z$500,3,FALSE)=G216,"-","Wrong PO"),"new")</f>
        <v>Wrong PO</v>
      </c>
      <c r="AL216" s="32">
        <f>IF(AK216="wrong PO",(VLOOKUP($D216,'Apr 2016'!$D$1:$Z$500,3,FALSE)),"")</f>
        <v>75302622</v>
      </c>
      <c r="AM216" s="32" t="str">
        <f>IFERROR(IF(VLOOKUP($D216,'Mar 2016'!$D$1:$Z$500,3,FALSE)=G216,"-","Wrong PO"),"new")</f>
        <v>Wrong PO</v>
      </c>
      <c r="AN216" s="32">
        <f>IF(AK216="wrong PO",(VLOOKUP($D216,'Mar 2016'!$D$1:$Z$500,3,FALSE)),"")</f>
        <v>75302622</v>
      </c>
      <c r="AO216" s="32" t="str">
        <f>IFERROR(IF(VLOOKUP($D216,'Feb 2016'!$D$1:$Z$500,3,FALSE)=G216,"-","Wrong PO"),"new")</f>
        <v>Wrong PO</v>
      </c>
      <c r="AP216" s="32" t="str">
        <f>IF(AK216="wrong PO",(VLOOKUP($D216,'Feb 2016'!$D$1:$Z$500,3,FALSE)),"")</f>
        <v>P0772275</v>
      </c>
      <c r="AQ216" s="29" t="str">
        <f>IFERROR(IF(VLOOKUP($D216,'Jan 2016'!$D$1:$Z$500,3,FALSE)=G216,"-","Wrong PO"),"new")</f>
        <v>Wrong PO</v>
      </c>
      <c r="AR216" s="32" t="str">
        <f>IF(AQ216="wrong PO",(VLOOKUP($D216,'Jan 2016'!$D$1:$Z$500,3,FALSE)),"")</f>
        <v>P0772275</v>
      </c>
      <c r="AS216" s="29" t="str">
        <f>IFERROR(IF(VLOOKUP($D216,'Dec 2015'!$D$1:$Z$500,3,FALSE)=G216,"-","Wrong PO"),"new")</f>
        <v>new</v>
      </c>
      <c r="AT216" s="32" t="str">
        <f>IF(AS216="wrong PO",(VLOOKUP($D216,'Dec 2015'!$D$1:$Z$500,3,FALSE)),"")</f>
        <v/>
      </c>
      <c r="AU216" s="29" t="str">
        <f>IFERROR(IF(VLOOKUP($D216,'Nov 2015'!$D$1:$Z$500,3,FALSE)=G216,"-","Wrong PO"),"new")</f>
        <v>new</v>
      </c>
      <c r="AV216" s="32" t="str">
        <f>IF(AU216="wrong PO",(VLOOKUP($D216,'Nov 2015'!$D$1:$Z$500,3,FALSE)),"")</f>
        <v/>
      </c>
      <c r="AW216" s="29" t="str">
        <f>IFERROR(IF(VLOOKUP($D216,'Oct 2015'!$D$1:$Z$500,3,FALSE)=G216,"-","Wrong PO"),"new")</f>
        <v>new</v>
      </c>
      <c r="AX216" s="32" t="str">
        <f>IF(AW216="wrong PO",(VLOOKUP($D216,'Oct 2015'!$D$1:$Z$500,3,FALSE)),"")</f>
        <v/>
      </c>
      <c r="AY216" s="29" t="str">
        <f>IFERROR(IF(VLOOKUP($D216,'Sep 2015'!$D$1:$Z$500,3,FALSE)=G216,"-","Wrong PO"),"new")</f>
        <v>new</v>
      </c>
      <c r="AZ216" s="32" t="str">
        <f>IF(AY216="wrong PO",(VLOOKUP($D216,'Sep 2015'!$D$1:$Z$500,3,FALSE)),"")</f>
        <v/>
      </c>
    </row>
    <row r="217" spans="1:52">
      <c r="A217" s="2"/>
      <c r="B217" s="2"/>
      <c r="C217" s="2"/>
      <c r="D217" s="2"/>
      <c r="E217" s="2"/>
      <c r="F217" s="2"/>
      <c r="G217" s="21"/>
      <c r="H217" s="11"/>
      <c r="I217" s="2"/>
      <c r="J217" s="2"/>
      <c r="K217" s="2"/>
      <c r="L217" s="2"/>
      <c r="M217" s="2"/>
      <c r="N217" s="4"/>
      <c r="O217" s="4"/>
      <c r="P217" s="4"/>
      <c r="Q217" s="5"/>
      <c r="R217" s="4"/>
      <c r="S217" s="4"/>
      <c r="T217" s="4"/>
      <c r="U217" s="5"/>
      <c r="V217" s="5"/>
      <c r="W217" s="14"/>
      <c r="X217" s="14"/>
      <c r="Y217" s="14"/>
      <c r="Z217" s="4"/>
      <c r="AA217" s="49" t="str">
        <f>IFERROR(IF(VLOOKUP($D217,'Year-To-Date'!$E$1:$E$322,1,FALSE)=D217,"--","Find"),"Find")</f>
        <v>Find</v>
      </c>
      <c r="AB217" s="49" t="str">
        <f>IFERROR(IFERROR(VLOOKUP($D217,'Asset Group  All Assets'!$B$1:$C$500,2,FALSE),(VLOOKUP($D217,'Missing-WSU-POs'!$B$1:$D$500,3,FALSE))),"?")</f>
        <v>?</v>
      </c>
      <c r="AC217" s="31" t="str">
        <f t="shared" si="7"/>
        <v/>
      </c>
      <c r="AD217" s="31" t="str">
        <f t="shared" si="6"/>
        <v>Wrong PO</v>
      </c>
      <c r="AE217" s="29" t="str">
        <f>IFERROR(IF(VLOOKUP($D217,'Org July 2016 '!$D$1:$Z$500,3,FALSE)=G217,"-","Wrong PO"),"new")</f>
        <v>new</v>
      </c>
      <c r="AF217" s="32" t="str">
        <f>IF(AE217="wrong PO",(VLOOKUP($D217,'Org July 2016 '!$D$1:$Z$500,3,FALSE)),"")</f>
        <v/>
      </c>
      <c r="AG217" s="29" t="str">
        <f>IFERROR(IF(VLOOKUP($D217,'Org June 2016 '!$D$1:$Z$500,3,FALSE)=G217,"-","Wrong PO"),"new")</f>
        <v>new</v>
      </c>
      <c r="AH217" s="32" t="str">
        <f>IF(AG217="wrong PO",(VLOOKUP($D217,'Org June 2016 '!$D$1:$Z$500,3,FALSE)),"")</f>
        <v/>
      </c>
      <c r="AI217" s="29" t="str">
        <f>IFERROR(IF(VLOOKUP($D217,'May 2016'!D216:Z715,3,FALSE)=G217,"-","Wrong PO"),"new")</f>
        <v>new</v>
      </c>
      <c r="AJ217" s="32" t="str">
        <f>IF(AI217="wrong PO",(VLOOKUP($D217,'May 2016'!D216:Z715,3,FALSE)),"")</f>
        <v/>
      </c>
      <c r="AK217" s="29" t="str">
        <f>IFERROR(IF(VLOOKUP($D217,'Apr 2016'!$D$1:$Z$500,3,FALSE)=G217,"-","Wrong PO"),"new")</f>
        <v>new</v>
      </c>
      <c r="AL217" s="32" t="str">
        <f>IF(AK217="wrong PO",(VLOOKUP($D217,'Apr 2016'!$D$1:$Z$500,3,FALSE)),"")</f>
        <v/>
      </c>
      <c r="AM217" s="32" t="str">
        <f>IFERROR(IF(VLOOKUP($D217,'Mar 2016'!$D$1:$Z$500,3,FALSE)=G217,"-","Wrong PO"),"new")</f>
        <v>new</v>
      </c>
      <c r="AN217" s="32" t="str">
        <f>IF(AK217="wrong PO",(VLOOKUP($D217,'Mar 2016'!$D$1:$Z$500,3,FALSE)),"")</f>
        <v/>
      </c>
      <c r="AO217" s="32" t="str">
        <f>IFERROR(IF(VLOOKUP($D217,'Feb 2016'!$D$1:$Z$500,3,FALSE)=G217,"-","Wrong PO"),"new")</f>
        <v>new</v>
      </c>
      <c r="AP217" s="32" t="str">
        <f>IF(AK217="wrong PO",(VLOOKUP($D217,'Feb 2016'!$D$1:$Z$500,3,FALSE)),"")</f>
        <v/>
      </c>
      <c r="AQ217" s="29" t="str">
        <f>IFERROR(IF(VLOOKUP($D217,'Jan 2016'!$D$1:$Z$500,3,FALSE)=G217,"-","Wrong PO"),"new")</f>
        <v>new</v>
      </c>
      <c r="AR217" s="32" t="str">
        <f>IF(AQ217="wrong PO",(VLOOKUP($D217,'Jan 2016'!$D$1:$Z$500,3,FALSE)),"")</f>
        <v/>
      </c>
      <c r="AS217" s="29" t="str">
        <f>IFERROR(IF(VLOOKUP($D217,'Dec 2015'!$D$1:$Z$500,3,FALSE)=G217,"-","Wrong PO"),"new")</f>
        <v>new</v>
      </c>
      <c r="AT217" s="32" t="str">
        <f>IF(AS217="wrong PO",(VLOOKUP($D217,'Dec 2015'!$D$1:$Z$500,3,FALSE)),"")</f>
        <v/>
      </c>
      <c r="AU217" s="29" t="str">
        <f>IFERROR(IF(VLOOKUP($D217,'Nov 2015'!$D$1:$Z$500,3,FALSE)=G217,"-","Wrong PO"),"new")</f>
        <v>new</v>
      </c>
      <c r="AV217" s="32" t="str">
        <f>IF(AU217="wrong PO",(VLOOKUP($D217,'Nov 2015'!$D$1:$Z$500,3,FALSE)),"")</f>
        <v/>
      </c>
      <c r="AW217" s="29" t="str">
        <f>IFERROR(IF(VLOOKUP($D217,'Oct 2015'!$D$1:$Z$500,3,FALSE)=G217,"-","Wrong PO"),"new")</f>
        <v>new</v>
      </c>
      <c r="AX217" s="32" t="str">
        <f>IF(AW217="wrong PO",(VLOOKUP($D217,'Oct 2015'!$D$1:$Z$500,3,FALSE)),"")</f>
        <v/>
      </c>
      <c r="AY217" s="29" t="str">
        <f>IFERROR(IF(VLOOKUP($D217,'Sep 2015'!$D$1:$Z$500,3,FALSE)=G217,"-","Wrong PO"),"new")</f>
        <v>new</v>
      </c>
      <c r="AZ217" s="32" t="str">
        <f>IF(AY217="wrong PO",(VLOOKUP($D217,'Sep 2015'!$D$1:$Z$500,3,FALSE)),"")</f>
        <v/>
      </c>
    </row>
    <row r="218" spans="1:52">
      <c r="A218" s="2"/>
      <c r="B218" s="2"/>
      <c r="C218" s="2"/>
      <c r="D218" s="2"/>
      <c r="E218" s="2"/>
      <c r="F218" s="2"/>
      <c r="G218" s="21"/>
      <c r="H218" s="11"/>
      <c r="I218" s="2"/>
      <c r="J218" s="2"/>
      <c r="K218" s="2"/>
      <c r="L218" s="2"/>
      <c r="M218" s="2"/>
      <c r="N218" s="4"/>
      <c r="O218" s="4"/>
      <c r="P218" s="4"/>
      <c r="Q218" s="5"/>
      <c r="R218" s="4"/>
      <c r="S218" s="4"/>
      <c r="T218" s="4"/>
      <c r="U218" s="5"/>
      <c r="V218" s="5"/>
      <c r="W218" s="14"/>
      <c r="X218" s="14"/>
      <c r="Y218" s="14"/>
      <c r="Z218" s="4"/>
      <c r="AA218" s="49" t="str">
        <f>IFERROR(IF(VLOOKUP($D218,'Year-To-Date'!$E$1:$E$322,1,FALSE)=D218,"--","Find"),"Find")</f>
        <v>Find</v>
      </c>
      <c r="AB218" s="49" t="str">
        <f>IFERROR(IFERROR(VLOOKUP($D218,'Asset Group  All Assets'!$B$1:$C$500,2,FALSE),(VLOOKUP($D218,'Missing-WSU-POs'!$B$1:$D$500,3,FALSE))),"?")</f>
        <v>?</v>
      </c>
      <c r="AC218" s="31" t="str">
        <f t="shared" si="7"/>
        <v/>
      </c>
      <c r="AD218" s="31" t="str">
        <f t="shared" si="6"/>
        <v>Wrong PO</v>
      </c>
      <c r="AE218" s="29" t="str">
        <f>IFERROR(IF(VLOOKUP($D218,'Org July 2016 '!$D$1:$Z$500,3,FALSE)=G218,"-","Wrong PO"),"new")</f>
        <v>new</v>
      </c>
      <c r="AF218" s="32" t="str">
        <f>IF(AE218="wrong PO",(VLOOKUP($D218,'Org July 2016 '!$D$1:$Z$500,3,FALSE)),"")</f>
        <v/>
      </c>
      <c r="AG218" s="29" t="str">
        <f>IFERROR(IF(VLOOKUP($D218,'Org June 2016 '!$D$1:$Z$500,3,FALSE)=G218,"-","Wrong PO"),"new")</f>
        <v>new</v>
      </c>
      <c r="AH218" s="32" t="str">
        <f>IF(AG218="wrong PO",(VLOOKUP($D218,'Org June 2016 '!$D$1:$Z$500,3,FALSE)),"")</f>
        <v/>
      </c>
      <c r="AI218" s="29" t="str">
        <f>IFERROR(IF(VLOOKUP($D218,'May 2016'!D217:Z716,3,FALSE)=G218,"-","Wrong PO"),"new")</f>
        <v>new</v>
      </c>
      <c r="AJ218" s="32" t="str">
        <f>IF(AI218="wrong PO",(VLOOKUP($D218,'May 2016'!D217:Z716,3,FALSE)),"")</f>
        <v/>
      </c>
      <c r="AK218" s="29" t="str">
        <f>IFERROR(IF(VLOOKUP($D218,'Apr 2016'!$D$1:$Z$500,3,FALSE)=G218,"-","Wrong PO"),"new")</f>
        <v>new</v>
      </c>
      <c r="AL218" s="32" t="str">
        <f>IF(AK218="wrong PO",(VLOOKUP($D218,'Apr 2016'!$D$1:$Z$500,3,FALSE)),"")</f>
        <v/>
      </c>
      <c r="AM218" s="32" t="str">
        <f>IFERROR(IF(VLOOKUP($D218,'Mar 2016'!$D$1:$Z$500,3,FALSE)=G218,"-","Wrong PO"),"new")</f>
        <v>new</v>
      </c>
      <c r="AN218" s="32" t="str">
        <f>IF(AK218="wrong PO",(VLOOKUP($D218,'Mar 2016'!$D$1:$Z$500,3,FALSE)),"")</f>
        <v/>
      </c>
      <c r="AO218" s="32" t="str">
        <f>IFERROR(IF(VLOOKUP($D218,'Feb 2016'!$D$1:$Z$500,3,FALSE)=G218,"-","Wrong PO"),"new")</f>
        <v>new</v>
      </c>
      <c r="AP218" s="32" t="str">
        <f>IF(AK218="wrong PO",(VLOOKUP($D218,'Feb 2016'!$D$1:$Z$500,3,FALSE)),"")</f>
        <v/>
      </c>
      <c r="AQ218" s="29" t="str">
        <f>IFERROR(IF(VLOOKUP($D218,'Jan 2016'!$D$1:$Z$500,3,FALSE)=G218,"-","Wrong PO"),"new")</f>
        <v>new</v>
      </c>
      <c r="AR218" s="32" t="str">
        <f>IF(AQ218="wrong PO",(VLOOKUP($D218,'Jan 2016'!$D$1:$Z$500,3,FALSE)),"")</f>
        <v/>
      </c>
      <c r="AS218" s="29" t="str">
        <f>IFERROR(IF(VLOOKUP($D218,'Dec 2015'!$D$1:$Z$500,3,FALSE)=G218,"-","Wrong PO"),"new")</f>
        <v>new</v>
      </c>
      <c r="AT218" s="32" t="str">
        <f>IF(AS218="wrong PO",(VLOOKUP($D218,'Dec 2015'!$D$1:$Z$500,3,FALSE)),"")</f>
        <v/>
      </c>
      <c r="AU218" s="29" t="str">
        <f>IFERROR(IF(VLOOKUP($D218,'Nov 2015'!$D$1:$Z$500,3,FALSE)=G218,"-","Wrong PO"),"new")</f>
        <v>new</v>
      </c>
      <c r="AV218" s="32" t="str">
        <f>IF(AU218="wrong PO",(VLOOKUP($D218,'Nov 2015'!$D$1:$Z$500,3,FALSE)),"")</f>
        <v/>
      </c>
      <c r="AW218" s="29" t="str">
        <f>IFERROR(IF(VLOOKUP($D218,'Oct 2015'!$D$1:$Z$500,3,FALSE)=G218,"-","Wrong PO"),"new")</f>
        <v>new</v>
      </c>
      <c r="AX218" s="32" t="str">
        <f>IF(AW218="wrong PO",(VLOOKUP($D218,'Oct 2015'!$D$1:$Z$500,3,FALSE)),"")</f>
        <v/>
      </c>
      <c r="AY218" s="29" t="str">
        <f>IFERROR(IF(VLOOKUP($D218,'Sep 2015'!$D$1:$Z$500,3,FALSE)=G218,"-","Wrong PO"),"new")</f>
        <v>new</v>
      </c>
      <c r="AZ218" s="32" t="str">
        <f>IF(AY218="wrong PO",(VLOOKUP($D218,'Sep 2015'!$D$1:$Z$500,3,FALSE)),"")</f>
        <v/>
      </c>
    </row>
    <row r="219" spans="1:52">
      <c r="A219" s="2"/>
      <c r="B219" s="2"/>
      <c r="C219" s="2"/>
      <c r="D219" s="2"/>
      <c r="E219" s="2"/>
      <c r="F219" s="2"/>
      <c r="G219" s="21"/>
      <c r="H219" s="11"/>
      <c r="I219" s="2"/>
      <c r="J219" s="2"/>
      <c r="K219" s="2"/>
      <c r="L219" s="2"/>
      <c r="M219" s="2"/>
      <c r="N219" s="4"/>
      <c r="O219" s="4"/>
      <c r="P219" s="4"/>
      <c r="Q219" s="5"/>
      <c r="R219" s="4"/>
      <c r="S219" s="4"/>
      <c r="T219" s="4"/>
      <c r="U219" s="5"/>
      <c r="V219" s="5"/>
      <c r="W219" s="14"/>
      <c r="X219" s="14"/>
      <c r="Y219" s="14"/>
      <c r="Z219" s="4"/>
      <c r="AA219" s="49" t="str">
        <f>IFERROR(IF(VLOOKUP($D219,'Year-To-Date'!$E$1:$E$322,1,FALSE)=D219,"--","Find"),"Find")</f>
        <v>Find</v>
      </c>
      <c r="AB219" s="49" t="str">
        <f>IFERROR(IFERROR(VLOOKUP($D219,'Asset Group  All Assets'!$B$1:$C$500,2,FALSE),(VLOOKUP($D219,'Missing-WSU-POs'!$B$1:$D$500,3,FALSE))),"?")</f>
        <v>?</v>
      </c>
      <c r="AC219" s="31" t="str">
        <f t="shared" si="7"/>
        <v/>
      </c>
      <c r="AD219" s="31" t="str">
        <f t="shared" si="6"/>
        <v>Wrong PO</v>
      </c>
      <c r="AE219" s="29" t="str">
        <f>IFERROR(IF(VLOOKUP($D219,'Org July 2016 '!$D$1:$Z$500,3,FALSE)=G219,"-","Wrong PO"),"new")</f>
        <v>new</v>
      </c>
      <c r="AF219" s="32" t="str">
        <f>IF(AE219="wrong PO",(VLOOKUP($D219,'Org July 2016 '!$D$1:$Z$500,3,FALSE)),"")</f>
        <v/>
      </c>
      <c r="AG219" s="29" t="str">
        <f>IFERROR(IF(VLOOKUP($D219,'Org June 2016 '!$D$1:$Z$500,3,FALSE)=G219,"-","Wrong PO"),"new")</f>
        <v>new</v>
      </c>
      <c r="AH219" s="32" t="str">
        <f>IF(AG219="wrong PO",(VLOOKUP($D219,'Org June 2016 '!$D$1:$Z$500,3,FALSE)),"")</f>
        <v/>
      </c>
      <c r="AI219" s="29" t="str">
        <f>IFERROR(IF(VLOOKUP($D219,'May 2016'!D218:Z717,3,FALSE)=G219,"-","Wrong PO"),"new")</f>
        <v>new</v>
      </c>
      <c r="AJ219" s="32" t="str">
        <f>IF(AI219="wrong PO",(VLOOKUP($D219,'May 2016'!D218:Z717,3,FALSE)),"")</f>
        <v/>
      </c>
      <c r="AK219" s="29" t="str">
        <f>IFERROR(IF(VLOOKUP($D219,'Apr 2016'!$D$1:$Z$500,3,FALSE)=G219,"-","Wrong PO"),"new")</f>
        <v>new</v>
      </c>
      <c r="AL219" s="32" t="str">
        <f>IF(AK219="wrong PO",(VLOOKUP($D219,'Apr 2016'!$D$1:$Z$500,3,FALSE)),"")</f>
        <v/>
      </c>
      <c r="AM219" s="32" t="str">
        <f>IFERROR(IF(VLOOKUP($D219,'Mar 2016'!$D$1:$Z$500,3,FALSE)=G219,"-","Wrong PO"),"new")</f>
        <v>new</v>
      </c>
      <c r="AN219" s="32" t="str">
        <f>IF(AK219="wrong PO",(VLOOKUP($D219,'Mar 2016'!$D$1:$Z$500,3,FALSE)),"")</f>
        <v/>
      </c>
      <c r="AO219" s="32" t="str">
        <f>IFERROR(IF(VLOOKUP($D219,'Feb 2016'!$D$1:$Z$500,3,FALSE)=G219,"-","Wrong PO"),"new")</f>
        <v>new</v>
      </c>
      <c r="AP219" s="32" t="str">
        <f>IF(AK219="wrong PO",(VLOOKUP($D219,'Feb 2016'!$D$1:$Z$500,3,FALSE)),"")</f>
        <v/>
      </c>
      <c r="AQ219" s="29" t="str">
        <f>IFERROR(IF(VLOOKUP($D219,'Jan 2016'!$D$1:$Z$500,3,FALSE)=G219,"-","Wrong PO"),"new")</f>
        <v>new</v>
      </c>
      <c r="AR219" s="32" t="str">
        <f>IF(AQ219="wrong PO",(VLOOKUP($D219,'Jan 2016'!$D$1:$Z$500,3,FALSE)),"")</f>
        <v/>
      </c>
      <c r="AS219" s="29" t="str">
        <f>IFERROR(IF(VLOOKUP($D219,'Dec 2015'!$D$1:$Z$500,3,FALSE)=G219,"-","Wrong PO"),"new")</f>
        <v>new</v>
      </c>
      <c r="AT219" s="32" t="str">
        <f>IF(AS219="wrong PO",(VLOOKUP($D219,'Dec 2015'!$D$1:$Z$500,3,FALSE)),"")</f>
        <v/>
      </c>
      <c r="AU219" s="29" t="str">
        <f>IFERROR(IF(VLOOKUP($D219,'Nov 2015'!$D$1:$Z$500,3,FALSE)=G219,"-","Wrong PO"),"new")</f>
        <v>new</v>
      </c>
      <c r="AV219" s="32" t="str">
        <f>IF(AU219="wrong PO",(VLOOKUP($D219,'Nov 2015'!$D$1:$Z$500,3,FALSE)),"")</f>
        <v/>
      </c>
      <c r="AW219" s="29" t="str">
        <f>IFERROR(IF(VLOOKUP($D219,'Oct 2015'!$D$1:$Z$500,3,FALSE)=G219,"-","Wrong PO"),"new")</f>
        <v>new</v>
      </c>
      <c r="AX219" s="32" t="str">
        <f>IF(AW219="wrong PO",(VLOOKUP($D219,'Oct 2015'!$D$1:$Z$500,3,FALSE)),"")</f>
        <v/>
      </c>
      <c r="AY219" s="29" t="str">
        <f>IFERROR(IF(VLOOKUP($D219,'Sep 2015'!$D$1:$Z$500,3,FALSE)=G219,"-","Wrong PO"),"new")</f>
        <v>new</v>
      </c>
      <c r="AZ219" s="32" t="str">
        <f>IF(AY219="wrong PO",(VLOOKUP($D219,'Sep 2015'!$D$1:$Z$500,3,FALSE)),"")</f>
        <v/>
      </c>
    </row>
    <row r="220" spans="1:52">
      <c r="A220" s="2"/>
      <c r="B220" s="2"/>
      <c r="C220" s="2"/>
      <c r="D220" s="2"/>
      <c r="E220" s="2"/>
      <c r="F220" s="2"/>
      <c r="G220" s="21"/>
      <c r="H220" s="11"/>
      <c r="I220" s="2"/>
      <c r="J220" s="2"/>
      <c r="K220" s="2"/>
      <c r="L220" s="2"/>
      <c r="M220" s="2"/>
      <c r="N220" s="4"/>
      <c r="O220" s="4"/>
      <c r="P220" s="4"/>
      <c r="Q220" s="5"/>
      <c r="R220" s="4"/>
      <c r="S220" s="4"/>
      <c r="T220" s="4"/>
      <c r="U220" s="5"/>
      <c r="V220" s="5"/>
      <c r="W220" s="14"/>
      <c r="X220" s="14"/>
      <c r="Y220" s="14"/>
      <c r="Z220" s="4"/>
      <c r="AA220" s="49" t="str">
        <f>IFERROR(IF(VLOOKUP($D220,'Year-To-Date'!$E$1:$E$322,1,FALSE)=D220,"--","Find"),"Find")</f>
        <v>Find</v>
      </c>
      <c r="AB220" s="49" t="str">
        <f>IFERROR(IFERROR(VLOOKUP($D220,'Asset Group  All Assets'!$B$1:$C$500,2,FALSE),(VLOOKUP($D220,'Missing-WSU-POs'!$B$1:$D$500,3,FALSE))),"?")</f>
        <v>?</v>
      </c>
      <c r="AC220" s="31" t="str">
        <f t="shared" si="7"/>
        <v/>
      </c>
      <c r="AD220" s="31" t="str">
        <f t="shared" si="6"/>
        <v>Wrong PO</v>
      </c>
      <c r="AE220" s="29" t="str">
        <f>IFERROR(IF(VLOOKUP($D220,'Org July 2016 '!$D$1:$Z$500,3,FALSE)=G220,"-","Wrong PO"),"new")</f>
        <v>new</v>
      </c>
      <c r="AF220" s="32" t="str">
        <f>IF(AE220="wrong PO",(VLOOKUP($D220,'Org July 2016 '!$D$1:$Z$500,3,FALSE)),"")</f>
        <v/>
      </c>
      <c r="AG220" s="29" t="str">
        <f>IFERROR(IF(VLOOKUP($D220,'Org June 2016 '!$D$1:$Z$500,3,FALSE)=G220,"-","Wrong PO"),"new")</f>
        <v>new</v>
      </c>
      <c r="AH220" s="32" t="str">
        <f>IF(AG220="wrong PO",(VLOOKUP($D220,'Org June 2016 '!$D$1:$Z$500,3,FALSE)),"")</f>
        <v/>
      </c>
      <c r="AI220" s="29" t="str">
        <f>IFERROR(IF(VLOOKUP($D220,'May 2016'!D219:Z718,3,FALSE)=G220,"-","Wrong PO"),"new")</f>
        <v>new</v>
      </c>
      <c r="AJ220" s="32" t="str">
        <f>IF(AI220="wrong PO",(VLOOKUP($D220,'May 2016'!D219:Z718,3,FALSE)),"")</f>
        <v/>
      </c>
      <c r="AK220" s="29" t="str">
        <f>IFERROR(IF(VLOOKUP($D220,'Apr 2016'!$D$1:$Z$500,3,FALSE)=G220,"-","Wrong PO"),"new")</f>
        <v>new</v>
      </c>
      <c r="AL220" s="32" t="str">
        <f>IF(AK220="wrong PO",(VLOOKUP($D220,'Apr 2016'!$D$1:$Z$500,3,FALSE)),"")</f>
        <v/>
      </c>
      <c r="AM220" s="32" t="str">
        <f>IFERROR(IF(VLOOKUP($D220,'Mar 2016'!$D$1:$Z$500,3,FALSE)=G220,"-","Wrong PO"),"new")</f>
        <v>new</v>
      </c>
      <c r="AN220" s="32" t="str">
        <f>IF(AK220="wrong PO",(VLOOKUP($D220,'Mar 2016'!$D$1:$Z$500,3,FALSE)),"")</f>
        <v/>
      </c>
      <c r="AO220" s="32" t="str">
        <f>IFERROR(IF(VLOOKUP($D220,'Feb 2016'!$D$1:$Z$500,3,FALSE)=G220,"-","Wrong PO"),"new")</f>
        <v>new</v>
      </c>
      <c r="AP220" s="32" t="str">
        <f>IF(AK220="wrong PO",(VLOOKUP($D220,'Feb 2016'!$D$1:$Z$500,3,FALSE)),"")</f>
        <v/>
      </c>
      <c r="AQ220" s="29" t="str">
        <f>IFERROR(IF(VLOOKUP($D220,'Jan 2016'!$D$1:$Z$500,3,FALSE)=G220,"-","Wrong PO"),"new")</f>
        <v>new</v>
      </c>
      <c r="AR220" s="32" t="str">
        <f>IF(AQ220="wrong PO",(VLOOKUP($D220,'Jan 2016'!$D$1:$Z$500,3,FALSE)),"")</f>
        <v/>
      </c>
      <c r="AS220" s="29" t="str">
        <f>IFERROR(IF(VLOOKUP($D220,'Dec 2015'!$D$1:$Z$500,3,FALSE)=G220,"-","Wrong PO"),"new")</f>
        <v>new</v>
      </c>
      <c r="AT220" s="32" t="str">
        <f>IF(AS220="wrong PO",(VLOOKUP($D220,'Dec 2015'!$D$1:$Z$500,3,FALSE)),"")</f>
        <v/>
      </c>
      <c r="AU220" s="29" t="str">
        <f>IFERROR(IF(VLOOKUP($D220,'Nov 2015'!$D$1:$Z$500,3,FALSE)=G220,"-","Wrong PO"),"new")</f>
        <v>new</v>
      </c>
      <c r="AV220" s="32" t="str">
        <f>IF(AU220="wrong PO",(VLOOKUP($D220,'Nov 2015'!$D$1:$Z$500,3,FALSE)),"")</f>
        <v/>
      </c>
      <c r="AW220" s="29" t="str">
        <f>IFERROR(IF(VLOOKUP($D220,'Oct 2015'!$D$1:$Z$500,3,FALSE)=G220,"-","Wrong PO"),"new")</f>
        <v>new</v>
      </c>
      <c r="AX220" s="32" t="str">
        <f>IF(AW220="wrong PO",(VLOOKUP($D220,'Oct 2015'!$D$1:$Z$500,3,FALSE)),"")</f>
        <v/>
      </c>
      <c r="AY220" s="29" t="str">
        <f>IFERROR(IF(VLOOKUP($D220,'Sep 2015'!$D$1:$Z$500,3,FALSE)=G220,"-","Wrong PO"),"new")</f>
        <v>new</v>
      </c>
      <c r="AZ220" s="32" t="str">
        <f>IF(AY220="wrong PO",(VLOOKUP($D220,'Sep 2015'!$D$1:$Z$500,3,FALSE)),"")</f>
        <v/>
      </c>
    </row>
    <row r="221" spans="1:52">
      <c r="A221" s="2"/>
      <c r="B221" s="2"/>
      <c r="C221" s="2"/>
      <c r="D221" s="2"/>
      <c r="E221" s="2"/>
      <c r="F221" s="2"/>
      <c r="G221" s="21"/>
      <c r="H221" s="11"/>
      <c r="I221" s="2"/>
      <c r="J221" s="2"/>
      <c r="K221" s="2"/>
      <c r="L221" s="2"/>
      <c r="M221" s="2"/>
      <c r="N221" s="4"/>
      <c r="O221" s="4"/>
      <c r="P221" s="4"/>
      <c r="Q221" s="5"/>
      <c r="R221" s="4"/>
      <c r="S221" s="4"/>
      <c r="T221" s="4"/>
      <c r="U221" s="5"/>
      <c r="V221" s="5"/>
      <c r="W221" s="14"/>
      <c r="X221" s="14"/>
      <c r="Y221" s="14"/>
      <c r="Z221" s="4"/>
      <c r="AA221" s="49" t="str">
        <f>IFERROR(IF(VLOOKUP($D221,'Year-To-Date'!$E$1:$E$322,1,FALSE)=D221,"--","Find"),"Find")</f>
        <v>Find</v>
      </c>
      <c r="AB221" s="49" t="str">
        <f>IFERROR(IFERROR(VLOOKUP($D221,'Asset Group  All Assets'!$B$1:$C$500,2,FALSE),(VLOOKUP($D221,'Missing-WSU-POs'!$B$1:$D$500,3,FALSE))),"?")</f>
        <v>?</v>
      </c>
      <c r="AC221" s="31" t="str">
        <f t="shared" si="7"/>
        <v/>
      </c>
      <c r="AD221" s="31" t="str">
        <f t="shared" si="6"/>
        <v>Wrong PO</v>
      </c>
      <c r="AE221" s="29" t="str">
        <f>IFERROR(IF(VLOOKUP($D221,'Org July 2016 '!$D$1:$Z$500,3,FALSE)=G221,"-","Wrong PO"),"new")</f>
        <v>new</v>
      </c>
      <c r="AF221" s="32" t="str">
        <f>IF(AE221="wrong PO",(VLOOKUP($D221,'Org July 2016 '!$D$1:$Z$500,3,FALSE)),"")</f>
        <v/>
      </c>
      <c r="AG221" s="29" t="str">
        <f>IFERROR(IF(VLOOKUP($D221,'Org June 2016 '!$D$1:$Z$500,3,FALSE)=G221,"-","Wrong PO"),"new")</f>
        <v>new</v>
      </c>
      <c r="AH221" s="32" t="str">
        <f>IF(AG221="wrong PO",(VLOOKUP($D221,'Org June 2016 '!$D$1:$Z$500,3,FALSE)),"")</f>
        <v/>
      </c>
      <c r="AI221" s="29" t="str">
        <f>IFERROR(IF(VLOOKUP($D221,'May 2016'!D220:Z719,3,FALSE)=G221,"-","Wrong PO"),"new")</f>
        <v>new</v>
      </c>
      <c r="AJ221" s="32" t="str">
        <f>IF(AI221="wrong PO",(VLOOKUP($D221,'May 2016'!D220:Z719,3,FALSE)),"")</f>
        <v/>
      </c>
      <c r="AK221" s="29" t="str">
        <f>IFERROR(IF(VLOOKUP($D221,'Apr 2016'!$D$1:$Z$500,3,FALSE)=G221,"-","Wrong PO"),"new")</f>
        <v>new</v>
      </c>
      <c r="AL221" s="32" t="str">
        <f>IF(AK221="wrong PO",(VLOOKUP($D221,'Apr 2016'!$D$1:$Z$500,3,FALSE)),"")</f>
        <v/>
      </c>
      <c r="AM221" s="32" t="str">
        <f>IFERROR(IF(VLOOKUP($D221,'Mar 2016'!$D$1:$Z$500,3,FALSE)=G221,"-","Wrong PO"),"new")</f>
        <v>new</v>
      </c>
      <c r="AN221" s="32" t="str">
        <f>IF(AK221="wrong PO",(VLOOKUP($D221,'Mar 2016'!$D$1:$Z$500,3,FALSE)),"")</f>
        <v/>
      </c>
      <c r="AO221" s="32" t="str">
        <f>IFERROR(IF(VLOOKUP($D221,'Feb 2016'!$D$1:$Z$500,3,FALSE)=G221,"-","Wrong PO"),"new")</f>
        <v>new</v>
      </c>
      <c r="AP221" s="32" t="str">
        <f>IF(AK221="wrong PO",(VLOOKUP($D221,'Feb 2016'!$D$1:$Z$500,3,FALSE)),"")</f>
        <v/>
      </c>
      <c r="AQ221" s="29" t="str">
        <f>IFERROR(IF(VLOOKUP($D221,'Jan 2016'!$D$1:$Z$500,3,FALSE)=G221,"-","Wrong PO"),"new")</f>
        <v>new</v>
      </c>
      <c r="AR221" s="32" t="str">
        <f>IF(AQ221="wrong PO",(VLOOKUP($D221,'Jan 2016'!$D$1:$Z$500,3,FALSE)),"")</f>
        <v/>
      </c>
      <c r="AS221" s="29" t="str">
        <f>IFERROR(IF(VLOOKUP($D221,'Dec 2015'!$D$1:$Z$500,3,FALSE)=G221,"-","Wrong PO"),"new")</f>
        <v>new</v>
      </c>
      <c r="AT221" s="32" t="str">
        <f>IF(AS221="wrong PO",(VLOOKUP($D221,'Dec 2015'!$D$1:$Z$500,3,FALSE)),"")</f>
        <v/>
      </c>
      <c r="AU221" s="29" t="str">
        <f>IFERROR(IF(VLOOKUP($D221,'Nov 2015'!$D$1:$Z$500,3,FALSE)=G221,"-","Wrong PO"),"new")</f>
        <v>new</v>
      </c>
      <c r="AV221" s="32" t="str">
        <f>IF(AU221="wrong PO",(VLOOKUP($D221,'Nov 2015'!$D$1:$Z$500,3,FALSE)),"")</f>
        <v/>
      </c>
      <c r="AW221" s="29" t="str">
        <f>IFERROR(IF(VLOOKUP($D221,'Oct 2015'!$D$1:$Z$500,3,FALSE)=G221,"-","Wrong PO"),"new")</f>
        <v>new</v>
      </c>
      <c r="AX221" s="32" t="str">
        <f>IF(AW221="wrong PO",(VLOOKUP($D221,'Oct 2015'!$D$1:$Z$500,3,FALSE)),"")</f>
        <v/>
      </c>
      <c r="AY221" s="29" t="str">
        <f>IFERROR(IF(VLOOKUP($D221,'Sep 2015'!$D$1:$Z$500,3,FALSE)=G221,"-","Wrong PO"),"new")</f>
        <v>new</v>
      </c>
      <c r="AZ221" s="32" t="str">
        <f>IF(AY221="wrong PO",(VLOOKUP($D221,'Sep 2015'!$D$1:$Z$500,3,FALSE)),"")</f>
        <v/>
      </c>
    </row>
    <row r="222" spans="1:52">
      <c r="A222" s="2"/>
      <c r="B222" s="2"/>
      <c r="C222" s="2"/>
      <c r="D222" s="2"/>
      <c r="E222" s="2"/>
      <c r="F222" s="2"/>
      <c r="G222" s="21"/>
      <c r="H222" s="11"/>
      <c r="I222" s="2"/>
      <c r="J222" s="2"/>
      <c r="K222" s="2"/>
      <c r="L222" s="2"/>
      <c r="M222" s="2"/>
      <c r="N222" s="4"/>
      <c r="O222" s="4"/>
      <c r="P222" s="4"/>
      <c r="Q222" s="5"/>
      <c r="R222" s="4"/>
      <c r="S222" s="4"/>
      <c r="T222" s="4"/>
      <c r="U222" s="5"/>
      <c r="V222" s="5"/>
      <c r="W222" s="14"/>
      <c r="X222" s="14"/>
      <c r="Y222" s="14"/>
      <c r="Z222" s="4"/>
      <c r="AA222" s="49" t="str">
        <f>IFERROR(IF(VLOOKUP($D222,'Year-To-Date'!$E$1:$E$322,1,FALSE)=D222,"--","Find"),"Find")</f>
        <v>Find</v>
      </c>
      <c r="AB222" s="49" t="str">
        <f>IFERROR(IFERROR(VLOOKUP($D222,'Asset Group  All Assets'!$B$1:$C$500,2,FALSE),(VLOOKUP($D222,'Missing-WSU-POs'!$B$1:$D$500,3,FALSE))),"?")</f>
        <v>?</v>
      </c>
      <c r="AC222" s="31" t="str">
        <f t="shared" si="7"/>
        <v/>
      </c>
      <c r="AD222" s="31" t="str">
        <f t="shared" si="6"/>
        <v>Wrong PO</v>
      </c>
      <c r="AE222" s="29" t="str">
        <f>IFERROR(IF(VLOOKUP($D222,'Org July 2016 '!$D$1:$Z$500,3,FALSE)=G222,"-","Wrong PO"),"new")</f>
        <v>new</v>
      </c>
      <c r="AF222" s="32" t="str">
        <f>IF(AE222="wrong PO",(VLOOKUP($D222,'Org July 2016 '!$D$1:$Z$500,3,FALSE)),"")</f>
        <v/>
      </c>
      <c r="AG222" s="29" t="str">
        <f>IFERROR(IF(VLOOKUP($D222,'Org June 2016 '!$D$1:$Z$500,3,FALSE)=G222,"-","Wrong PO"),"new")</f>
        <v>new</v>
      </c>
      <c r="AH222" s="32" t="str">
        <f>IF(AG222="wrong PO",(VLOOKUP($D222,'Org June 2016 '!$D$1:$Z$500,3,FALSE)),"")</f>
        <v/>
      </c>
      <c r="AI222" s="29" t="str">
        <f>IFERROR(IF(VLOOKUP($D222,'May 2016'!D221:Z720,3,FALSE)=G222,"-","Wrong PO"),"new")</f>
        <v>new</v>
      </c>
      <c r="AJ222" s="32" t="str">
        <f>IF(AI222="wrong PO",(VLOOKUP($D222,'May 2016'!D221:Z720,3,FALSE)),"")</f>
        <v/>
      </c>
      <c r="AK222" s="29" t="str">
        <f>IFERROR(IF(VLOOKUP($D222,'Apr 2016'!$D$1:$Z$500,3,FALSE)=G222,"-","Wrong PO"),"new")</f>
        <v>new</v>
      </c>
      <c r="AL222" s="32" t="str">
        <f>IF(AK222="wrong PO",(VLOOKUP($D222,'Apr 2016'!$D$1:$Z$500,3,FALSE)),"")</f>
        <v/>
      </c>
      <c r="AM222" s="32" t="str">
        <f>IFERROR(IF(VLOOKUP($D222,'Mar 2016'!$D$1:$Z$500,3,FALSE)=G222,"-","Wrong PO"),"new")</f>
        <v>new</v>
      </c>
      <c r="AN222" s="32" t="str">
        <f>IF(AK222="wrong PO",(VLOOKUP($D222,'Mar 2016'!$D$1:$Z$500,3,FALSE)),"")</f>
        <v/>
      </c>
      <c r="AO222" s="32" t="str">
        <f>IFERROR(IF(VLOOKUP($D222,'Feb 2016'!$D$1:$Z$500,3,FALSE)=G222,"-","Wrong PO"),"new")</f>
        <v>new</v>
      </c>
      <c r="AP222" s="32" t="str">
        <f>IF(AK222="wrong PO",(VLOOKUP($D222,'Feb 2016'!$D$1:$Z$500,3,FALSE)),"")</f>
        <v/>
      </c>
      <c r="AQ222" s="29" t="str">
        <f>IFERROR(IF(VLOOKUP($D222,'Jan 2016'!$D$1:$Z$500,3,FALSE)=G222,"-","Wrong PO"),"new")</f>
        <v>new</v>
      </c>
      <c r="AR222" s="32" t="str">
        <f>IF(AQ222="wrong PO",(VLOOKUP($D222,'Jan 2016'!$D$1:$Z$500,3,FALSE)),"")</f>
        <v/>
      </c>
      <c r="AS222" s="29" t="str">
        <f>IFERROR(IF(VLOOKUP($D222,'Dec 2015'!$D$1:$Z$500,3,FALSE)=G222,"-","Wrong PO"),"new")</f>
        <v>new</v>
      </c>
      <c r="AT222" s="32" t="str">
        <f>IF(AS222="wrong PO",(VLOOKUP($D222,'Dec 2015'!$D$1:$Z$500,3,FALSE)),"")</f>
        <v/>
      </c>
      <c r="AU222" s="29" t="str">
        <f>IFERROR(IF(VLOOKUP($D222,'Nov 2015'!$D$1:$Z$500,3,FALSE)=G222,"-","Wrong PO"),"new")</f>
        <v>new</v>
      </c>
      <c r="AV222" s="32" t="str">
        <f>IF(AU222="wrong PO",(VLOOKUP($D222,'Nov 2015'!$D$1:$Z$500,3,FALSE)),"")</f>
        <v/>
      </c>
      <c r="AW222" s="29" t="str">
        <f>IFERROR(IF(VLOOKUP($D222,'Oct 2015'!$D$1:$Z$500,3,FALSE)=G222,"-","Wrong PO"),"new")</f>
        <v>new</v>
      </c>
      <c r="AX222" s="32" t="str">
        <f>IF(AW222="wrong PO",(VLOOKUP($D222,'Oct 2015'!$D$1:$Z$500,3,FALSE)),"")</f>
        <v/>
      </c>
      <c r="AY222" s="29" t="str">
        <f>IFERROR(IF(VLOOKUP($D222,'Sep 2015'!$D$1:$Z$500,3,FALSE)=G222,"-","Wrong PO"),"new")</f>
        <v>new</v>
      </c>
      <c r="AZ222" s="32" t="str">
        <f>IF(AY222="wrong PO",(VLOOKUP($D222,'Sep 2015'!$D$1:$Z$500,3,FALSE)),"")</f>
        <v/>
      </c>
    </row>
    <row r="223" spans="1:52">
      <c r="A223" s="2"/>
      <c r="B223" s="2"/>
      <c r="C223" s="2"/>
      <c r="D223" s="2"/>
      <c r="E223" s="2"/>
      <c r="F223" s="2"/>
      <c r="G223" s="21"/>
      <c r="H223" s="11"/>
      <c r="I223" s="2"/>
      <c r="J223" s="2"/>
      <c r="K223" s="2"/>
      <c r="L223" s="2"/>
      <c r="M223" s="2"/>
      <c r="N223" s="4"/>
      <c r="O223" s="4"/>
      <c r="P223" s="4"/>
      <c r="Q223" s="5"/>
      <c r="R223" s="4"/>
      <c r="S223" s="4"/>
      <c r="T223" s="4"/>
      <c r="U223" s="5"/>
      <c r="V223" s="5"/>
      <c r="W223" s="14"/>
      <c r="X223" s="14"/>
      <c r="Y223" s="14"/>
      <c r="Z223" s="4"/>
      <c r="AA223" s="49" t="str">
        <f>IFERROR(IF(VLOOKUP($D223,'Year-To-Date'!$E$1:$E$322,1,FALSE)=D223,"--","Find"),"Find")</f>
        <v>Find</v>
      </c>
      <c r="AB223" s="49" t="str">
        <f>IFERROR(IFERROR(VLOOKUP($D223,'Asset Group  All Assets'!$B$1:$C$500,2,FALSE),(VLOOKUP($D223,'Missing-WSU-POs'!$B$1:$D$500,3,FALSE))),"?")</f>
        <v>?</v>
      </c>
      <c r="AC223" s="31" t="str">
        <f t="shared" si="7"/>
        <v/>
      </c>
      <c r="AD223" s="31" t="str">
        <f t="shared" si="6"/>
        <v>Wrong PO</v>
      </c>
      <c r="AE223" s="29" t="str">
        <f>IFERROR(IF(VLOOKUP($D223,'Org July 2016 '!$D$1:$Z$500,3,FALSE)=G223,"-","Wrong PO"),"new")</f>
        <v>new</v>
      </c>
      <c r="AF223" s="32" t="str">
        <f>IF(AE223="wrong PO",(VLOOKUP($D223,'Org July 2016 '!$D$1:$Z$500,3,FALSE)),"")</f>
        <v/>
      </c>
      <c r="AG223" s="29" t="str">
        <f>IFERROR(IF(VLOOKUP($D223,'Org June 2016 '!$D$1:$Z$500,3,FALSE)=G223,"-","Wrong PO"),"new")</f>
        <v>new</v>
      </c>
      <c r="AH223" s="32" t="str">
        <f>IF(AG223="wrong PO",(VLOOKUP($D223,'Org June 2016 '!$D$1:$Z$500,3,FALSE)),"")</f>
        <v/>
      </c>
      <c r="AI223" s="29" t="str">
        <f>IFERROR(IF(VLOOKUP($D223,'May 2016'!D222:Z721,3,FALSE)=G223,"-","Wrong PO"),"new")</f>
        <v>new</v>
      </c>
      <c r="AJ223" s="32" t="str">
        <f>IF(AI223="wrong PO",(VLOOKUP($D223,'May 2016'!D222:Z721,3,FALSE)),"")</f>
        <v/>
      </c>
      <c r="AK223" s="29" t="str">
        <f>IFERROR(IF(VLOOKUP($D223,'Apr 2016'!$D$1:$Z$500,3,FALSE)=G223,"-","Wrong PO"),"new")</f>
        <v>new</v>
      </c>
      <c r="AL223" s="32" t="str">
        <f>IF(AK223="wrong PO",(VLOOKUP($D223,'Apr 2016'!$D$1:$Z$500,3,FALSE)),"")</f>
        <v/>
      </c>
      <c r="AM223" s="32" t="str">
        <f>IFERROR(IF(VLOOKUP($D223,'Mar 2016'!$D$1:$Z$500,3,FALSE)=G223,"-","Wrong PO"),"new")</f>
        <v>new</v>
      </c>
      <c r="AN223" s="32" t="str">
        <f>IF(AK223="wrong PO",(VLOOKUP($D223,'Mar 2016'!$D$1:$Z$500,3,FALSE)),"")</f>
        <v/>
      </c>
      <c r="AO223" s="32" t="str">
        <f>IFERROR(IF(VLOOKUP($D223,'Feb 2016'!$D$1:$Z$500,3,FALSE)=G223,"-","Wrong PO"),"new")</f>
        <v>new</v>
      </c>
      <c r="AP223" s="32" t="str">
        <f>IF(AK223="wrong PO",(VLOOKUP($D223,'Feb 2016'!$D$1:$Z$500,3,FALSE)),"")</f>
        <v/>
      </c>
      <c r="AQ223" s="29" t="str">
        <f>IFERROR(IF(VLOOKUP($D223,'Jan 2016'!$D$1:$Z$500,3,FALSE)=G223,"-","Wrong PO"),"new")</f>
        <v>new</v>
      </c>
      <c r="AR223" s="32" t="str">
        <f>IF(AQ223="wrong PO",(VLOOKUP($D223,'Jan 2016'!$D$1:$Z$500,3,FALSE)),"")</f>
        <v/>
      </c>
      <c r="AS223" s="29" t="str">
        <f>IFERROR(IF(VLOOKUP($D223,'Dec 2015'!$D$1:$Z$500,3,FALSE)=G223,"-","Wrong PO"),"new")</f>
        <v>new</v>
      </c>
      <c r="AT223" s="32" t="str">
        <f>IF(AS223="wrong PO",(VLOOKUP($D223,'Dec 2015'!$D$1:$Z$500,3,FALSE)),"")</f>
        <v/>
      </c>
      <c r="AU223" s="29" t="str">
        <f>IFERROR(IF(VLOOKUP($D223,'Nov 2015'!$D$1:$Z$500,3,FALSE)=G223,"-","Wrong PO"),"new")</f>
        <v>new</v>
      </c>
      <c r="AV223" s="32" t="str">
        <f>IF(AU223="wrong PO",(VLOOKUP($D223,'Nov 2015'!$D$1:$Z$500,3,FALSE)),"")</f>
        <v/>
      </c>
      <c r="AW223" s="29" t="str">
        <f>IFERROR(IF(VLOOKUP($D223,'Oct 2015'!$D$1:$Z$500,3,FALSE)=G223,"-","Wrong PO"),"new")</f>
        <v>new</v>
      </c>
      <c r="AX223" s="32" t="str">
        <f>IF(AW223="wrong PO",(VLOOKUP($D223,'Oct 2015'!$D$1:$Z$500,3,FALSE)),"")</f>
        <v/>
      </c>
      <c r="AY223" s="29" t="str">
        <f>IFERROR(IF(VLOOKUP($D223,'Sep 2015'!$D$1:$Z$500,3,FALSE)=G223,"-","Wrong PO"),"new")</f>
        <v>new</v>
      </c>
      <c r="AZ223" s="32" t="str">
        <f>IF(AY223="wrong PO",(VLOOKUP($D223,'Sep 2015'!$D$1:$Z$500,3,FALSE)),"")</f>
        <v/>
      </c>
    </row>
    <row r="224" spans="1:52">
      <c r="A224" s="2"/>
      <c r="B224" s="2"/>
      <c r="C224" s="2"/>
      <c r="D224" s="2"/>
      <c r="E224" s="2"/>
      <c r="F224" s="2"/>
      <c r="G224" s="21"/>
      <c r="H224" s="11"/>
      <c r="I224" s="2"/>
      <c r="J224" s="2"/>
      <c r="K224" s="2"/>
      <c r="L224" s="2"/>
      <c r="M224" s="2"/>
      <c r="N224" s="4"/>
      <c r="O224" s="4"/>
      <c r="P224" s="4"/>
      <c r="Q224" s="5"/>
      <c r="R224" s="4"/>
      <c r="S224" s="4"/>
      <c r="T224" s="4"/>
      <c r="U224" s="5"/>
      <c r="V224" s="5"/>
      <c r="W224" s="14"/>
      <c r="X224" s="14"/>
      <c r="Y224" s="14"/>
      <c r="Z224" s="4"/>
      <c r="AA224" s="49" t="str">
        <f>IFERROR(IF(VLOOKUP($D224,'Year-To-Date'!$E$1:$E$322,1,FALSE)=D224,"--","Find"),"Find")</f>
        <v>Find</v>
      </c>
      <c r="AB224" s="49" t="str">
        <f>IFERROR(IFERROR(VLOOKUP($D224,'Asset Group  All Assets'!$B$1:$C$500,2,FALSE),(VLOOKUP($D224,'Missing-WSU-POs'!$B$1:$D$500,3,FALSE))),"?")</f>
        <v>?</v>
      </c>
      <c r="AC224" s="31" t="str">
        <f t="shared" si="7"/>
        <v/>
      </c>
      <c r="AD224" s="31" t="str">
        <f t="shared" si="6"/>
        <v>Wrong PO</v>
      </c>
      <c r="AE224" s="29" t="str">
        <f>IFERROR(IF(VLOOKUP($D224,'Org July 2016 '!$D$1:$Z$500,3,FALSE)=G224,"-","Wrong PO"),"new")</f>
        <v>new</v>
      </c>
      <c r="AF224" s="32" t="str">
        <f>IF(AE224="wrong PO",(VLOOKUP($D224,'Org July 2016 '!$D$1:$Z$500,3,FALSE)),"")</f>
        <v/>
      </c>
      <c r="AG224" s="29" t="str">
        <f>IFERROR(IF(VLOOKUP($D224,'Org June 2016 '!$D$1:$Z$500,3,FALSE)=G224,"-","Wrong PO"),"new")</f>
        <v>new</v>
      </c>
      <c r="AH224" s="32" t="str">
        <f>IF(AG224="wrong PO",(VLOOKUP($D224,'Org June 2016 '!$D$1:$Z$500,3,FALSE)),"")</f>
        <v/>
      </c>
      <c r="AI224" s="29" t="str">
        <f>IFERROR(IF(VLOOKUP($D224,'May 2016'!D223:Z722,3,FALSE)=G224,"-","Wrong PO"),"new")</f>
        <v>new</v>
      </c>
      <c r="AJ224" s="32" t="str">
        <f>IF(AI224="wrong PO",(VLOOKUP($D224,'May 2016'!D223:Z722,3,FALSE)),"")</f>
        <v/>
      </c>
      <c r="AK224" s="29" t="str">
        <f>IFERROR(IF(VLOOKUP($D224,'Apr 2016'!$D$1:$Z$500,3,FALSE)=G224,"-","Wrong PO"),"new")</f>
        <v>new</v>
      </c>
      <c r="AL224" s="32" t="str">
        <f>IF(AK224="wrong PO",(VLOOKUP($D224,'Apr 2016'!$D$1:$Z$500,3,FALSE)),"")</f>
        <v/>
      </c>
      <c r="AM224" s="32" t="str">
        <f>IFERROR(IF(VLOOKUP($D224,'Mar 2016'!$D$1:$Z$500,3,FALSE)=G224,"-","Wrong PO"),"new")</f>
        <v>new</v>
      </c>
      <c r="AN224" s="32" t="str">
        <f>IF(AK224="wrong PO",(VLOOKUP($D224,'Mar 2016'!$D$1:$Z$500,3,FALSE)),"")</f>
        <v/>
      </c>
      <c r="AO224" s="32" t="str">
        <f>IFERROR(IF(VLOOKUP($D224,'Feb 2016'!$D$1:$Z$500,3,FALSE)=G224,"-","Wrong PO"),"new")</f>
        <v>new</v>
      </c>
      <c r="AP224" s="32" t="str">
        <f>IF(AK224="wrong PO",(VLOOKUP($D224,'Feb 2016'!$D$1:$Z$500,3,FALSE)),"")</f>
        <v/>
      </c>
      <c r="AQ224" s="29" t="str">
        <f>IFERROR(IF(VLOOKUP($D224,'Jan 2016'!$D$1:$Z$500,3,FALSE)=G224,"-","Wrong PO"),"new")</f>
        <v>new</v>
      </c>
      <c r="AR224" s="32" t="str">
        <f>IF(AQ224="wrong PO",(VLOOKUP($D224,'Jan 2016'!$D$1:$Z$500,3,FALSE)),"")</f>
        <v/>
      </c>
      <c r="AS224" s="29" t="str">
        <f>IFERROR(IF(VLOOKUP($D224,'Dec 2015'!$D$1:$Z$500,3,FALSE)=G224,"-","Wrong PO"),"new")</f>
        <v>new</v>
      </c>
      <c r="AT224" s="32" t="str">
        <f>IF(AS224="wrong PO",(VLOOKUP($D224,'Dec 2015'!$D$1:$Z$500,3,FALSE)),"")</f>
        <v/>
      </c>
      <c r="AU224" s="29" t="str">
        <f>IFERROR(IF(VLOOKUP($D224,'Nov 2015'!$D$1:$Z$500,3,FALSE)=G224,"-","Wrong PO"),"new")</f>
        <v>new</v>
      </c>
      <c r="AV224" s="32" t="str">
        <f>IF(AU224="wrong PO",(VLOOKUP($D224,'Nov 2015'!$D$1:$Z$500,3,FALSE)),"")</f>
        <v/>
      </c>
      <c r="AW224" s="29" t="str">
        <f>IFERROR(IF(VLOOKUP($D224,'Oct 2015'!$D$1:$Z$500,3,FALSE)=G224,"-","Wrong PO"),"new")</f>
        <v>new</v>
      </c>
      <c r="AX224" s="32" t="str">
        <f>IF(AW224="wrong PO",(VLOOKUP($D224,'Oct 2015'!$D$1:$Z$500,3,FALSE)),"")</f>
        <v/>
      </c>
      <c r="AY224" s="29" t="str">
        <f>IFERROR(IF(VLOOKUP($D224,'Sep 2015'!$D$1:$Z$500,3,FALSE)=G224,"-","Wrong PO"),"new")</f>
        <v>new</v>
      </c>
      <c r="AZ224" s="32" t="str">
        <f>IF(AY224="wrong PO",(VLOOKUP($D224,'Sep 2015'!$D$1:$Z$500,3,FALSE)),"")</f>
        <v/>
      </c>
    </row>
    <row r="225" spans="1:52">
      <c r="A225" s="2"/>
      <c r="B225" s="2"/>
      <c r="C225" s="2"/>
      <c r="D225" s="2"/>
      <c r="E225" s="2"/>
      <c r="F225" s="2"/>
      <c r="G225" s="21"/>
      <c r="H225" s="11"/>
      <c r="I225" s="2"/>
      <c r="J225" s="2"/>
      <c r="K225" s="2"/>
      <c r="L225" s="2"/>
      <c r="M225" s="2"/>
      <c r="N225" s="4"/>
      <c r="O225" s="4"/>
      <c r="P225" s="4"/>
      <c r="Q225" s="5"/>
      <c r="R225" s="4"/>
      <c r="S225" s="4"/>
      <c r="T225" s="4"/>
      <c r="U225" s="5"/>
      <c r="V225" s="5"/>
      <c r="W225" s="14"/>
      <c r="X225" s="14"/>
      <c r="Y225" s="14"/>
      <c r="Z225" s="4"/>
      <c r="AA225" s="49" t="str">
        <f>IFERROR(IF(VLOOKUP($D225,'Year-To-Date'!$E$1:$E$322,1,FALSE)=D225,"--","Find"),"Find")</f>
        <v>Find</v>
      </c>
      <c r="AB225" s="49" t="str">
        <f>IFERROR(IFERROR(VLOOKUP($D225,'Asset Group  All Assets'!$B$1:$C$500,2,FALSE),(VLOOKUP($D225,'Missing-WSU-POs'!$B$1:$D$500,3,FALSE))),"?")</f>
        <v>?</v>
      </c>
      <c r="AC225" s="31" t="str">
        <f t="shared" si="7"/>
        <v/>
      </c>
      <c r="AD225" s="31" t="str">
        <f t="shared" ref="AD225:AD245" si="8">IF(AB225=AC225,"","Wrong PO")</f>
        <v>Wrong PO</v>
      </c>
      <c r="AE225" s="29" t="str">
        <f>IFERROR(IF(VLOOKUP($D225,'Org July 2016 '!$D$1:$Z$500,3,FALSE)=G225,"-","Wrong PO"),"new")</f>
        <v>new</v>
      </c>
      <c r="AF225" s="32" t="str">
        <f>IF(AE225="wrong PO",(VLOOKUP($D225,'Org July 2016 '!$D$1:$Z$500,3,FALSE)),"")</f>
        <v/>
      </c>
      <c r="AG225" s="29" t="str">
        <f>IFERROR(IF(VLOOKUP($D225,'Org June 2016 '!$D$1:$Z$500,3,FALSE)=G225,"-","Wrong PO"),"new")</f>
        <v>new</v>
      </c>
      <c r="AH225" s="32" t="str">
        <f>IF(AG225="wrong PO",(VLOOKUP($D225,'Org June 2016 '!$D$1:$Z$500,3,FALSE)),"")</f>
        <v/>
      </c>
      <c r="AI225" s="29" t="str">
        <f>IFERROR(IF(VLOOKUP($D225,'May 2016'!D224:Z723,3,FALSE)=G225,"-","Wrong PO"),"new")</f>
        <v>new</v>
      </c>
      <c r="AJ225" s="32" t="str">
        <f>IF(AI225="wrong PO",(VLOOKUP($D225,'May 2016'!D224:Z723,3,FALSE)),"")</f>
        <v/>
      </c>
      <c r="AK225" s="29" t="str">
        <f>IFERROR(IF(VLOOKUP($D225,'Apr 2016'!$D$1:$Z$500,3,FALSE)=G225,"-","Wrong PO"),"new")</f>
        <v>new</v>
      </c>
      <c r="AL225" s="32" t="str">
        <f>IF(AK225="wrong PO",(VLOOKUP($D225,'Apr 2016'!$D$1:$Z$500,3,FALSE)),"")</f>
        <v/>
      </c>
      <c r="AM225" s="32" t="str">
        <f>IFERROR(IF(VLOOKUP($D225,'Mar 2016'!$D$1:$Z$500,3,FALSE)=G225,"-","Wrong PO"),"new")</f>
        <v>new</v>
      </c>
      <c r="AN225" s="32" t="str">
        <f>IF(AK225="wrong PO",(VLOOKUP($D225,'Mar 2016'!$D$1:$Z$500,3,FALSE)),"")</f>
        <v/>
      </c>
      <c r="AO225" s="32" t="str">
        <f>IFERROR(IF(VLOOKUP($D225,'Feb 2016'!$D$1:$Z$500,3,FALSE)=G225,"-","Wrong PO"),"new")</f>
        <v>new</v>
      </c>
      <c r="AP225" s="32" t="str">
        <f>IF(AK225="wrong PO",(VLOOKUP($D225,'Feb 2016'!$D$1:$Z$500,3,FALSE)),"")</f>
        <v/>
      </c>
      <c r="AQ225" s="29" t="str">
        <f>IFERROR(IF(VLOOKUP($D225,'Jan 2016'!$D$1:$Z$500,3,FALSE)=G225,"-","Wrong PO"),"new")</f>
        <v>new</v>
      </c>
      <c r="AR225" s="32" t="str">
        <f>IF(AQ225="wrong PO",(VLOOKUP($D225,'Jan 2016'!$D$1:$Z$500,3,FALSE)),"")</f>
        <v/>
      </c>
      <c r="AS225" s="29" t="str">
        <f>IFERROR(IF(VLOOKUP($D225,'Dec 2015'!$D$1:$Z$500,3,FALSE)=G225,"-","Wrong PO"),"new")</f>
        <v>new</v>
      </c>
      <c r="AT225" s="32" t="str">
        <f>IF(AS225="wrong PO",(VLOOKUP($D225,'Dec 2015'!$D$1:$Z$500,3,FALSE)),"")</f>
        <v/>
      </c>
      <c r="AU225" s="29" t="str">
        <f>IFERROR(IF(VLOOKUP($D225,'Nov 2015'!$D$1:$Z$500,3,FALSE)=G225,"-","Wrong PO"),"new")</f>
        <v>new</v>
      </c>
      <c r="AV225" s="32" t="str">
        <f>IF(AU225="wrong PO",(VLOOKUP($D225,'Nov 2015'!$D$1:$Z$500,3,FALSE)),"")</f>
        <v/>
      </c>
      <c r="AW225" s="29" t="str">
        <f>IFERROR(IF(VLOOKUP($D225,'Oct 2015'!$D$1:$Z$500,3,FALSE)=G225,"-","Wrong PO"),"new")</f>
        <v>new</v>
      </c>
      <c r="AX225" s="32" t="str">
        <f>IF(AW225="wrong PO",(VLOOKUP($D225,'Oct 2015'!$D$1:$Z$500,3,FALSE)),"")</f>
        <v/>
      </c>
      <c r="AY225" s="29" t="str">
        <f>IFERROR(IF(VLOOKUP($D225,'Sep 2015'!$D$1:$Z$500,3,FALSE)=G225,"-","Wrong PO"),"new")</f>
        <v>new</v>
      </c>
      <c r="AZ225" s="32" t="str">
        <f>IF(AY225="wrong PO",(VLOOKUP($D225,'Sep 2015'!$D$1:$Z$500,3,FALSE)),"")</f>
        <v/>
      </c>
    </row>
    <row r="226" spans="1:52">
      <c r="A226" s="2"/>
      <c r="B226" s="2"/>
      <c r="C226" s="2"/>
      <c r="D226" s="2"/>
      <c r="E226" s="2"/>
      <c r="F226" s="2"/>
      <c r="G226" s="21"/>
      <c r="H226" s="11"/>
      <c r="I226" s="2"/>
      <c r="J226" s="2"/>
      <c r="K226" s="2"/>
      <c r="L226" s="2"/>
      <c r="M226" s="2"/>
      <c r="N226" s="4"/>
      <c r="O226" s="4"/>
      <c r="P226" s="4"/>
      <c r="Q226" s="5"/>
      <c r="R226" s="4"/>
      <c r="S226" s="4"/>
      <c r="T226" s="4"/>
      <c r="U226" s="5"/>
      <c r="V226" s="5"/>
      <c r="W226" s="14"/>
      <c r="X226" s="14"/>
      <c r="Y226" s="14"/>
      <c r="Z226" s="4"/>
      <c r="AA226" s="49" t="str">
        <f>IFERROR(IF(VLOOKUP($D226,'Year-To-Date'!$E$1:$E$322,1,FALSE)=D226,"--","Find"),"Find")</f>
        <v>Find</v>
      </c>
      <c r="AB226" s="49" t="str">
        <f>IFERROR(IFERROR(VLOOKUP($D226,'Asset Group  All Assets'!$B$1:$C$500,2,FALSE),(VLOOKUP($D226,'Missing-WSU-POs'!$B$1:$D$500,3,FALSE))),"?")</f>
        <v>?</v>
      </c>
      <c r="AC226" s="31" t="str">
        <f t="shared" si="7"/>
        <v/>
      </c>
      <c r="AD226" s="31" t="str">
        <f t="shared" si="8"/>
        <v>Wrong PO</v>
      </c>
      <c r="AE226" s="29" t="str">
        <f>IFERROR(IF(VLOOKUP($D226,'Org July 2016 '!$D$1:$Z$500,3,FALSE)=G226,"-","Wrong PO"),"new")</f>
        <v>new</v>
      </c>
      <c r="AF226" s="32" t="str">
        <f>IF(AE226="wrong PO",(VLOOKUP($D226,'Org July 2016 '!$D$1:$Z$500,3,FALSE)),"")</f>
        <v/>
      </c>
      <c r="AG226" s="29" t="str">
        <f>IFERROR(IF(VLOOKUP($D226,'Org June 2016 '!$D$1:$Z$500,3,FALSE)=G226,"-","Wrong PO"),"new")</f>
        <v>new</v>
      </c>
      <c r="AH226" s="32" t="str">
        <f>IF(AG226="wrong PO",(VLOOKUP($D226,'Org June 2016 '!$D$1:$Z$500,3,FALSE)),"")</f>
        <v/>
      </c>
      <c r="AI226" s="29" t="str">
        <f>IFERROR(IF(VLOOKUP($D226,'May 2016'!D225:Z724,3,FALSE)=G226,"-","Wrong PO"),"new")</f>
        <v>new</v>
      </c>
      <c r="AJ226" s="32" t="str">
        <f>IF(AI226="wrong PO",(VLOOKUP($D226,'May 2016'!D225:Z724,3,FALSE)),"")</f>
        <v/>
      </c>
      <c r="AK226" s="29" t="str">
        <f>IFERROR(IF(VLOOKUP($D226,'Apr 2016'!$D$1:$Z$500,3,FALSE)=G226,"-","Wrong PO"),"new")</f>
        <v>new</v>
      </c>
      <c r="AL226" s="32" t="str">
        <f>IF(AK226="wrong PO",(VLOOKUP($D226,'Apr 2016'!$D$1:$Z$500,3,FALSE)),"")</f>
        <v/>
      </c>
      <c r="AM226" s="32" t="str">
        <f>IFERROR(IF(VLOOKUP($D226,'Mar 2016'!$D$1:$Z$500,3,FALSE)=G226,"-","Wrong PO"),"new")</f>
        <v>new</v>
      </c>
      <c r="AN226" s="32" t="str">
        <f>IF(AK226="wrong PO",(VLOOKUP($D226,'Mar 2016'!$D$1:$Z$500,3,FALSE)),"")</f>
        <v/>
      </c>
      <c r="AO226" s="32" t="str">
        <f>IFERROR(IF(VLOOKUP($D226,'Feb 2016'!$D$1:$Z$500,3,FALSE)=G226,"-","Wrong PO"),"new")</f>
        <v>new</v>
      </c>
      <c r="AP226" s="32" t="str">
        <f>IF(AK226="wrong PO",(VLOOKUP($D226,'Feb 2016'!$D$1:$Z$500,3,FALSE)),"")</f>
        <v/>
      </c>
      <c r="AQ226" s="29" t="str">
        <f>IFERROR(IF(VLOOKUP($D226,'Jan 2016'!$D$1:$Z$500,3,FALSE)=G226,"-","Wrong PO"),"new")</f>
        <v>new</v>
      </c>
      <c r="AR226" s="32" t="str">
        <f>IF(AQ226="wrong PO",(VLOOKUP($D226,'Jan 2016'!$D$1:$Z$500,3,FALSE)),"")</f>
        <v/>
      </c>
      <c r="AS226" s="29" t="str">
        <f>IFERROR(IF(VLOOKUP($D226,'Dec 2015'!$D$1:$Z$500,3,FALSE)=G226,"-","Wrong PO"),"new")</f>
        <v>new</v>
      </c>
      <c r="AT226" s="32" t="str">
        <f>IF(AS226="wrong PO",(VLOOKUP($D226,'Dec 2015'!$D$1:$Z$500,3,FALSE)),"")</f>
        <v/>
      </c>
      <c r="AU226" s="29" t="str">
        <f>IFERROR(IF(VLOOKUP($D226,'Nov 2015'!$D$1:$Z$500,3,FALSE)=G226,"-","Wrong PO"),"new")</f>
        <v>new</v>
      </c>
      <c r="AV226" s="32" t="str">
        <f>IF(AU226="wrong PO",(VLOOKUP($D226,'Nov 2015'!$D$1:$Z$500,3,FALSE)),"")</f>
        <v/>
      </c>
      <c r="AW226" s="29" t="str">
        <f>IFERROR(IF(VLOOKUP($D226,'Oct 2015'!$D$1:$Z$500,3,FALSE)=G226,"-","Wrong PO"),"new")</f>
        <v>new</v>
      </c>
      <c r="AX226" s="32" t="str">
        <f>IF(AW226="wrong PO",(VLOOKUP($D226,'Oct 2015'!$D$1:$Z$500,3,FALSE)),"")</f>
        <v/>
      </c>
      <c r="AY226" s="29" t="str">
        <f>IFERROR(IF(VLOOKUP($D226,'Sep 2015'!$D$1:$Z$500,3,FALSE)=G226,"-","Wrong PO"),"new")</f>
        <v>new</v>
      </c>
      <c r="AZ226" s="32" t="str">
        <f>IF(AY226="wrong PO",(VLOOKUP($D226,'Sep 2015'!$D$1:$Z$500,3,FALSE)),"")</f>
        <v/>
      </c>
    </row>
    <row r="227" spans="1:52">
      <c r="A227" s="2"/>
      <c r="B227" s="2"/>
      <c r="C227" s="2"/>
      <c r="D227" s="2"/>
      <c r="E227" s="2"/>
      <c r="F227" s="2"/>
      <c r="G227" s="21"/>
      <c r="H227" s="11"/>
      <c r="I227" s="2"/>
      <c r="J227" s="2"/>
      <c r="K227" s="2"/>
      <c r="L227" s="2"/>
      <c r="M227" s="2"/>
      <c r="N227" s="4"/>
      <c r="O227" s="4"/>
      <c r="P227" s="4"/>
      <c r="Q227" s="5"/>
      <c r="R227" s="4"/>
      <c r="S227" s="4"/>
      <c r="T227" s="4"/>
      <c r="U227" s="5"/>
      <c r="V227" s="5"/>
      <c r="W227" s="14"/>
      <c r="X227" s="14"/>
      <c r="Y227" s="14"/>
      <c r="Z227" s="4"/>
      <c r="AA227" s="49" t="str">
        <f>IFERROR(IF(VLOOKUP($D227,'Year-To-Date'!$E$1:$E$322,1,FALSE)=D227,"--","Find"),"Find")</f>
        <v>Find</v>
      </c>
      <c r="AB227" s="49" t="str">
        <f>IFERROR(IFERROR(VLOOKUP($D227,'Asset Group  All Assets'!$B$1:$C$500,2,FALSE),(VLOOKUP($D227,'Missing-WSU-POs'!$B$1:$D$500,3,FALSE))),"?")</f>
        <v>?</v>
      </c>
      <c r="AC227" s="31" t="str">
        <f t="shared" si="7"/>
        <v/>
      </c>
      <c r="AD227" s="31" t="str">
        <f t="shared" si="8"/>
        <v>Wrong PO</v>
      </c>
      <c r="AE227" s="29" t="str">
        <f>IFERROR(IF(VLOOKUP($D227,'Org July 2016 '!$D$1:$Z$500,3,FALSE)=G227,"-","Wrong PO"),"new")</f>
        <v>new</v>
      </c>
      <c r="AF227" s="32" t="str">
        <f>IF(AE227="wrong PO",(VLOOKUP($D227,'Org July 2016 '!$D$1:$Z$500,3,FALSE)),"")</f>
        <v/>
      </c>
      <c r="AG227" s="29" t="str">
        <f>IFERROR(IF(VLOOKUP($D227,'Org June 2016 '!$D$1:$Z$500,3,FALSE)=G227,"-","Wrong PO"),"new")</f>
        <v>new</v>
      </c>
      <c r="AH227" s="32" t="str">
        <f>IF(AG227="wrong PO",(VLOOKUP($D227,'Org June 2016 '!$D$1:$Z$500,3,FALSE)),"")</f>
        <v/>
      </c>
      <c r="AI227" s="29" t="str">
        <f>IFERROR(IF(VLOOKUP($D227,'May 2016'!D226:Z725,3,FALSE)=G227,"-","Wrong PO"),"new")</f>
        <v>new</v>
      </c>
      <c r="AJ227" s="32" t="str">
        <f>IF(AI227="wrong PO",(VLOOKUP($D227,'May 2016'!D226:Z725,3,FALSE)),"")</f>
        <v/>
      </c>
      <c r="AK227" s="29" t="str">
        <f>IFERROR(IF(VLOOKUP($D227,'Apr 2016'!$D$1:$Z$500,3,FALSE)=G227,"-","Wrong PO"),"new")</f>
        <v>new</v>
      </c>
      <c r="AL227" s="32" t="str">
        <f>IF(AK227="wrong PO",(VLOOKUP($D227,'Apr 2016'!$D$1:$Z$500,3,FALSE)),"")</f>
        <v/>
      </c>
      <c r="AM227" s="32" t="str">
        <f>IFERROR(IF(VLOOKUP($D227,'Mar 2016'!$D$1:$Z$500,3,FALSE)=G227,"-","Wrong PO"),"new")</f>
        <v>new</v>
      </c>
      <c r="AN227" s="32" t="str">
        <f>IF(AK227="wrong PO",(VLOOKUP($D227,'Mar 2016'!$D$1:$Z$500,3,FALSE)),"")</f>
        <v/>
      </c>
      <c r="AO227" s="32" t="str">
        <f>IFERROR(IF(VLOOKUP($D227,'Feb 2016'!$D$1:$Z$500,3,FALSE)=G227,"-","Wrong PO"),"new")</f>
        <v>new</v>
      </c>
      <c r="AP227" s="32" t="str">
        <f>IF(AK227="wrong PO",(VLOOKUP($D227,'Feb 2016'!$D$1:$Z$500,3,FALSE)),"")</f>
        <v/>
      </c>
      <c r="AQ227" s="29" t="str">
        <f>IFERROR(IF(VLOOKUP($D227,'Jan 2016'!$D$1:$Z$500,3,FALSE)=G227,"-","Wrong PO"),"new")</f>
        <v>new</v>
      </c>
      <c r="AR227" s="32" t="str">
        <f>IF(AQ227="wrong PO",(VLOOKUP($D227,'Jan 2016'!$D$1:$Z$500,3,FALSE)),"")</f>
        <v/>
      </c>
      <c r="AS227" s="29" t="str">
        <f>IFERROR(IF(VLOOKUP($D227,'Dec 2015'!$D$1:$Z$500,3,FALSE)=G227,"-","Wrong PO"),"new")</f>
        <v>new</v>
      </c>
      <c r="AT227" s="32" t="str">
        <f>IF(AS227="wrong PO",(VLOOKUP($D227,'Dec 2015'!$D$1:$Z$500,3,FALSE)),"")</f>
        <v/>
      </c>
      <c r="AU227" s="29" t="str">
        <f>IFERROR(IF(VLOOKUP($D227,'Nov 2015'!$D$1:$Z$500,3,FALSE)=G227,"-","Wrong PO"),"new")</f>
        <v>new</v>
      </c>
      <c r="AV227" s="32" t="str">
        <f>IF(AU227="wrong PO",(VLOOKUP($D227,'Nov 2015'!$D$1:$Z$500,3,FALSE)),"")</f>
        <v/>
      </c>
      <c r="AW227" s="29" t="str">
        <f>IFERROR(IF(VLOOKUP($D227,'Oct 2015'!$D$1:$Z$500,3,FALSE)=G227,"-","Wrong PO"),"new")</f>
        <v>new</v>
      </c>
      <c r="AX227" s="32" t="str">
        <f>IF(AW227="wrong PO",(VLOOKUP($D227,'Oct 2015'!$D$1:$Z$500,3,FALSE)),"")</f>
        <v/>
      </c>
      <c r="AY227" s="29" t="str">
        <f>IFERROR(IF(VLOOKUP($D227,'Sep 2015'!$D$1:$Z$500,3,FALSE)=G227,"-","Wrong PO"),"new")</f>
        <v>new</v>
      </c>
      <c r="AZ227" s="32" t="str">
        <f>IF(AY227="wrong PO",(VLOOKUP($D227,'Sep 2015'!$D$1:$Z$500,3,FALSE)),"")</f>
        <v/>
      </c>
    </row>
    <row r="228" spans="1:52">
      <c r="A228" s="2"/>
      <c r="B228" s="2"/>
      <c r="C228" s="2"/>
      <c r="D228" s="2"/>
      <c r="E228" s="2"/>
      <c r="F228" s="2"/>
      <c r="G228" s="21"/>
      <c r="H228" s="11"/>
      <c r="I228" s="2"/>
      <c r="J228" s="2"/>
      <c r="K228" s="2"/>
      <c r="L228" s="2"/>
      <c r="M228" s="2"/>
      <c r="N228" s="4"/>
      <c r="O228" s="4"/>
      <c r="P228" s="4"/>
      <c r="Q228" s="5"/>
      <c r="R228" s="4"/>
      <c r="S228" s="4"/>
      <c r="T228" s="4"/>
      <c r="U228" s="5"/>
      <c r="V228" s="5"/>
      <c r="W228" s="14"/>
      <c r="X228" s="14"/>
      <c r="Y228" s="14"/>
      <c r="Z228" s="4"/>
      <c r="AA228" s="49" t="str">
        <f>IFERROR(IF(VLOOKUP($D228,'Year-To-Date'!$E$1:$E$322,1,FALSE)=D228,"--","Find"),"Find")</f>
        <v>Find</v>
      </c>
      <c r="AB228" s="49" t="str">
        <f>IFERROR(IFERROR(VLOOKUP($D228,'Asset Group  All Assets'!$B$1:$C$500,2,FALSE),(VLOOKUP($D228,'Missing-WSU-POs'!$B$1:$D$500,3,FALSE))),"?")</f>
        <v>?</v>
      </c>
      <c r="AC228" s="31" t="str">
        <f t="shared" si="7"/>
        <v/>
      </c>
      <c r="AD228" s="31" t="str">
        <f t="shared" si="8"/>
        <v>Wrong PO</v>
      </c>
      <c r="AE228" s="29" t="str">
        <f>IFERROR(IF(VLOOKUP($D228,'Org July 2016 '!$D$1:$Z$500,3,FALSE)=G228,"-","Wrong PO"),"new")</f>
        <v>new</v>
      </c>
      <c r="AF228" s="32" t="str">
        <f>IF(AE228="wrong PO",(VLOOKUP($D228,'Org July 2016 '!$D$1:$Z$500,3,FALSE)),"")</f>
        <v/>
      </c>
      <c r="AG228" s="29" t="str">
        <f>IFERROR(IF(VLOOKUP($D228,'Org June 2016 '!$D$1:$Z$500,3,FALSE)=G228,"-","Wrong PO"),"new")</f>
        <v>new</v>
      </c>
      <c r="AH228" s="32" t="str">
        <f>IF(AG228="wrong PO",(VLOOKUP($D228,'Org June 2016 '!$D$1:$Z$500,3,FALSE)),"")</f>
        <v/>
      </c>
      <c r="AI228" s="29" t="str">
        <f>IFERROR(IF(VLOOKUP($D228,'May 2016'!D227:Z726,3,FALSE)=G228,"-","Wrong PO"),"new")</f>
        <v>new</v>
      </c>
      <c r="AJ228" s="32" t="str">
        <f>IF(AI228="wrong PO",(VLOOKUP($D228,'May 2016'!D227:Z726,3,FALSE)),"")</f>
        <v/>
      </c>
      <c r="AK228" s="29" t="str">
        <f>IFERROR(IF(VLOOKUP($D228,'Apr 2016'!$D$1:$Z$500,3,FALSE)=G228,"-","Wrong PO"),"new")</f>
        <v>new</v>
      </c>
      <c r="AL228" s="32" t="str">
        <f>IF(AK228="wrong PO",(VLOOKUP($D228,'Apr 2016'!$D$1:$Z$500,3,FALSE)),"")</f>
        <v/>
      </c>
      <c r="AM228" s="32" t="str">
        <f>IFERROR(IF(VLOOKUP($D228,'Mar 2016'!$D$1:$Z$500,3,FALSE)=G228,"-","Wrong PO"),"new")</f>
        <v>new</v>
      </c>
      <c r="AN228" s="32" t="str">
        <f>IF(AK228="wrong PO",(VLOOKUP($D228,'Mar 2016'!$D$1:$Z$500,3,FALSE)),"")</f>
        <v/>
      </c>
      <c r="AO228" s="32" t="str">
        <f>IFERROR(IF(VLOOKUP($D228,'Feb 2016'!$D$1:$Z$500,3,FALSE)=G228,"-","Wrong PO"),"new")</f>
        <v>new</v>
      </c>
      <c r="AP228" s="32" t="str">
        <f>IF(AK228="wrong PO",(VLOOKUP($D228,'Feb 2016'!$D$1:$Z$500,3,FALSE)),"")</f>
        <v/>
      </c>
      <c r="AQ228" s="29" t="str">
        <f>IFERROR(IF(VLOOKUP($D228,'Jan 2016'!$D$1:$Z$500,3,FALSE)=G228,"-","Wrong PO"),"new")</f>
        <v>new</v>
      </c>
      <c r="AR228" s="32" t="str">
        <f>IF(AQ228="wrong PO",(VLOOKUP($D228,'Jan 2016'!$D$1:$Z$500,3,FALSE)),"")</f>
        <v/>
      </c>
      <c r="AS228" s="29" t="str">
        <f>IFERROR(IF(VLOOKUP($D228,'Dec 2015'!$D$1:$Z$500,3,FALSE)=G228,"-","Wrong PO"),"new")</f>
        <v>new</v>
      </c>
      <c r="AT228" s="32" t="str">
        <f>IF(AS228="wrong PO",(VLOOKUP($D228,'Dec 2015'!$D$1:$Z$500,3,FALSE)),"")</f>
        <v/>
      </c>
      <c r="AU228" s="29" t="str">
        <f>IFERROR(IF(VLOOKUP($D228,'Nov 2015'!$D$1:$Z$500,3,FALSE)=G228,"-","Wrong PO"),"new")</f>
        <v>new</v>
      </c>
      <c r="AV228" s="32" t="str">
        <f>IF(AU228="wrong PO",(VLOOKUP($D228,'Nov 2015'!$D$1:$Z$500,3,FALSE)),"")</f>
        <v/>
      </c>
      <c r="AW228" s="29" t="str">
        <f>IFERROR(IF(VLOOKUP($D228,'Oct 2015'!$D$1:$Z$500,3,FALSE)=G228,"-","Wrong PO"),"new")</f>
        <v>new</v>
      </c>
      <c r="AX228" s="32" t="str">
        <f>IF(AW228="wrong PO",(VLOOKUP($D228,'Oct 2015'!$D$1:$Z$500,3,FALSE)),"")</f>
        <v/>
      </c>
      <c r="AY228" s="29" t="str">
        <f>IFERROR(IF(VLOOKUP($D228,'Sep 2015'!$D$1:$Z$500,3,FALSE)=G228,"-","Wrong PO"),"new")</f>
        <v>new</v>
      </c>
      <c r="AZ228" s="32" t="str">
        <f>IF(AY228="wrong PO",(VLOOKUP($D228,'Sep 2015'!$D$1:$Z$500,3,FALSE)),"")</f>
        <v/>
      </c>
    </row>
    <row r="229" spans="1:52">
      <c r="A229" s="2"/>
      <c r="B229" s="2"/>
      <c r="C229" s="2"/>
      <c r="D229" s="2"/>
      <c r="E229" s="2"/>
      <c r="F229" s="2"/>
      <c r="G229" s="21"/>
      <c r="H229" s="11"/>
      <c r="I229" s="2"/>
      <c r="J229" s="2"/>
      <c r="K229" s="2"/>
      <c r="L229" s="2"/>
      <c r="M229" s="2"/>
      <c r="N229" s="4"/>
      <c r="O229" s="4"/>
      <c r="P229" s="4"/>
      <c r="Q229" s="5"/>
      <c r="R229" s="4"/>
      <c r="S229" s="4"/>
      <c r="T229" s="4"/>
      <c r="U229" s="5"/>
      <c r="V229" s="5"/>
      <c r="W229" s="14"/>
      <c r="X229" s="14"/>
      <c r="Y229" s="14"/>
      <c r="Z229" s="4"/>
      <c r="AA229" s="49" t="str">
        <f>IFERROR(IF(VLOOKUP($D229,'Year-To-Date'!$E$1:$E$322,1,FALSE)=D229,"--","Find"),"Find")</f>
        <v>Find</v>
      </c>
      <c r="AB229" s="49" t="str">
        <f>IFERROR(IFERROR(VLOOKUP($D229,'Asset Group  All Assets'!$B$1:$C$500,2,FALSE),(VLOOKUP($D229,'Missing-WSU-POs'!$B$1:$D$500,3,FALSE))),"?")</f>
        <v>?</v>
      </c>
      <c r="AC229" s="31" t="str">
        <f t="shared" si="7"/>
        <v/>
      </c>
      <c r="AD229" s="31" t="str">
        <f t="shared" si="8"/>
        <v>Wrong PO</v>
      </c>
      <c r="AE229" s="29" t="str">
        <f>IFERROR(IF(VLOOKUP($D229,'Org July 2016 '!$D$1:$Z$500,3,FALSE)=G229,"-","Wrong PO"),"new")</f>
        <v>new</v>
      </c>
      <c r="AF229" s="32" t="str">
        <f>IF(AE229="wrong PO",(VLOOKUP($D229,'Org July 2016 '!$D$1:$Z$500,3,FALSE)),"")</f>
        <v/>
      </c>
      <c r="AG229" s="29" t="str">
        <f>IFERROR(IF(VLOOKUP($D229,'Org June 2016 '!$D$1:$Z$500,3,FALSE)=G229,"-","Wrong PO"),"new")</f>
        <v>new</v>
      </c>
      <c r="AH229" s="32" t="str">
        <f>IF(AG229="wrong PO",(VLOOKUP($D229,'Org June 2016 '!$D$1:$Z$500,3,FALSE)),"")</f>
        <v/>
      </c>
      <c r="AI229" s="29" t="str">
        <f>IFERROR(IF(VLOOKUP($D229,'May 2016'!D228:Z727,3,FALSE)=G229,"-","Wrong PO"),"new")</f>
        <v>new</v>
      </c>
      <c r="AJ229" s="32" t="str">
        <f>IF(AI229="wrong PO",(VLOOKUP($D229,'May 2016'!D228:Z727,3,FALSE)),"")</f>
        <v/>
      </c>
      <c r="AK229" s="29" t="str">
        <f>IFERROR(IF(VLOOKUP($D229,'Apr 2016'!$D$1:$Z$500,3,FALSE)=G229,"-","Wrong PO"),"new")</f>
        <v>new</v>
      </c>
      <c r="AL229" s="32" t="str">
        <f>IF(AK229="wrong PO",(VLOOKUP($D229,'Apr 2016'!$D$1:$Z$500,3,FALSE)),"")</f>
        <v/>
      </c>
      <c r="AM229" s="32" t="str">
        <f>IFERROR(IF(VLOOKUP($D229,'Mar 2016'!$D$1:$Z$500,3,FALSE)=G229,"-","Wrong PO"),"new")</f>
        <v>new</v>
      </c>
      <c r="AN229" s="32" t="str">
        <f>IF(AK229="wrong PO",(VLOOKUP($D229,'Mar 2016'!$D$1:$Z$500,3,FALSE)),"")</f>
        <v/>
      </c>
      <c r="AO229" s="32" t="str">
        <f>IFERROR(IF(VLOOKUP($D229,'Feb 2016'!$D$1:$Z$500,3,FALSE)=G229,"-","Wrong PO"),"new")</f>
        <v>new</v>
      </c>
      <c r="AP229" s="32" t="str">
        <f>IF(AK229="wrong PO",(VLOOKUP($D229,'Feb 2016'!$D$1:$Z$500,3,FALSE)),"")</f>
        <v/>
      </c>
      <c r="AQ229" s="29" t="str">
        <f>IFERROR(IF(VLOOKUP($D229,'Jan 2016'!$D$1:$Z$500,3,FALSE)=G229,"-","Wrong PO"),"new")</f>
        <v>new</v>
      </c>
      <c r="AR229" s="32" t="str">
        <f>IF(AQ229="wrong PO",(VLOOKUP($D229,'Jan 2016'!$D$1:$Z$500,3,FALSE)),"")</f>
        <v/>
      </c>
      <c r="AS229" s="29" t="str">
        <f>IFERROR(IF(VLOOKUP($D229,'Dec 2015'!$D$1:$Z$500,3,FALSE)=G229,"-","Wrong PO"),"new")</f>
        <v>new</v>
      </c>
      <c r="AT229" s="32" t="str">
        <f>IF(AS229="wrong PO",(VLOOKUP($D229,'Dec 2015'!$D$1:$Z$500,3,FALSE)),"")</f>
        <v/>
      </c>
      <c r="AU229" s="29" t="str">
        <f>IFERROR(IF(VLOOKUP($D229,'Nov 2015'!$D$1:$Z$500,3,FALSE)=G229,"-","Wrong PO"),"new")</f>
        <v>new</v>
      </c>
      <c r="AV229" s="32" t="str">
        <f>IF(AU229="wrong PO",(VLOOKUP($D229,'Nov 2015'!$D$1:$Z$500,3,FALSE)),"")</f>
        <v/>
      </c>
      <c r="AW229" s="29" t="str">
        <f>IFERROR(IF(VLOOKUP($D229,'Oct 2015'!$D$1:$Z$500,3,FALSE)=G229,"-","Wrong PO"),"new")</f>
        <v>new</v>
      </c>
      <c r="AX229" s="32" t="str">
        <f>IF(AW229="wrong PO",(VLOOKUP($D229,'Oct 2015'!$D$1:$Z$500,3,FALSE)),"")</f>
        <v/>
      </c>
      <c r="AY229" s="29" t="str">
        <f>IFERROR(IF(VLOOKUP($D229,'Sep 2015'!$D$1:$Z$500,3,FALSE)=G229,"-","Wrong PO"),"new")</f>
        <v>new</v>
      </c>
      <c r="AZ229" s="32" t="str">
        <f>IF(AY229="wrong PO",(VLOOKUP($D229,'Sep 2015'!$D$1:$Z$500,3,FALSE)),"")</f>
        <v/>
      </c>
    </row>
    <row r="230" spans="1:52">
      <c r="A230" s="2"/>
      <c r="B230" s="2"/>
      <c r="C230" s="2"/>
      <c r="D230" s="2"/>
      <c r="E230" s="2"/>
      <c r="F230" s="2"/>
      <c r="G230" s="21"/>
      <c r="H230" s="11"/>
      <c r="I230" s="2"/>
      <c r="J230" s="2"/>
      <c r="K230" s="2"/>
      <c r="L230" s="2"/>
      <c r="M230" s="2"/>
      <c r="N230" s="4"/>
      <c r="O230" s="4"/>
      <c r="P230" s="4"/>
      <c r="Q230" s="5"/>
      <c r="R230" s="4"/>
      <c r="S230" s="4"/>
      <c r="T230" s="4"/>
      <c r="U230" s="5"/>
      <c r="V230" s="5"/>
      <c r="W230" s="14"/>
      <c r="X230" s="14"/>
      <c r="Y230" s="14"/>
      <c r="Z230" s="4"/>
      <c r="AA230" s="49" t="str">
        <f>IFERROR(IF(VLOOKUP($D230,'Year-To-Date'!$E$1:$E$322,1,FALSE)=D230,"--","Find"),"Find")</f>
        <v>Find</v>
      </c>
      <c r="AB230" s="49" t="str">
        <f>IFERROR(IFERROR(VLOOKUP($D230,'Asset Group  All Assets'!$B$1:$C$500,2,FALSE),(VLOOKUP($D230,'Missing-WSU-POs'!$B$1:$D$500,3,FALSE))),"?")</f>
        <v>?</v>
      </c>
      <c r="AC230" s="31" t="str">
        <f t="shared" si="7"/>
        <v/>
      </c>
      <c r="AD230" s="31" t="str">
        <f t="shared" si="8"/>
        <v>Wrong PO</v>
      </c>
      <c r="AE230" s="29" t="str">
        <f>IFERROR(IF(VLOOKUP($D230,'Org July 2016 '!$D$1:$Z$500,3,FALSE)=G230,"-","Wrong PO"),"new")</f>
        <v>new</v>
      </c>
      <c r="AF230" s="32" t="str">
        <f>IF(AE230="wrong PO",(VLOOKUP($D230,'Org July 2016 '!$D$1:$Z$500,3,FALSE)),"")</f>
        <v/>
      </c>
      <c r="AG230" s="29" t="str">
        <f>IFERROR(IF(VLOOKUP($D230,'Org June 2016 '!$D$1:$Z$500,3,FALSE)=G230,"-","Wrong PO"),"new")</f>
        <v>new</v>
      </c>
      <c r="AH230" s="32" t="str">
        <f>IF(AG230="wrong PO",(VLOOKUP($D230,'Org June 2016 '!$D$1:$Z$500,3,FALSE)),"")</f>
        <v/>
      </c>
      <c r="AI230" s="29" t="str">
        <f>IFERROR(IF(VLOOKUP($D230,'May 2016'!D229:Z728,3,FALSE)=G230,"-","Wrong PO"),"new")</f>
        <v>new</v>
      </c>
      <c r="AJ230" s="32" t="str">
        <f>IF(AI230="wrong PO",(VLOOKUP($D230,'May 2016'!D229:Z728,3,FALSE)),"")</f>
        <v/>
      </c>
      <c r="AK230" s="29" t="str">
        <f>IFERROR(IF(VLOOKUP($D230,'Apr 2016'!$D$1:$Z$500,3,FALSE)=G230,"-","Wrong PO"),"new")</f>
        <v>new</v>
      </c>
      <c r="AL230" s="32" t="str">
        <f>IF(AK230="wrong PO",(VLOOKUP($D230,'Apr 2016'!$D$1:$Z$500,3,FALSE)),"")</f>
        <v/>
      </c>
      <c r="AM230" s="32" t="str">
        <f>IFERROR(IF(VLOOKUP($D230,'Mar 2016'!$D$1:$Z$500,3,FALSE)=G230,"-","Wrong PO"),"new")</f>
        <v>new</v>
      </c>
      <c r="AN230" s="32" t="str">
        <f>IF(AK230="wrong PO",(VLOOKUP($D230,'Mar 2016'!$D$1:$Z$500,3,FALSE)),"")</f>
        <v/>
      </c>
      <c r="AO230" s="32" t="str">
        <f>IFERROR(IF(VLOOKUP($D230,'Feb 2016'!$D$1:$Z$500,3,FALSE)=G230,"-","Wrong PO"),"new")</f>
        <v>new</v>
      </c>
      <c r="AP230" s="32" t="str">
        <f>IF(AK230="wrong PO",(VLOOKUP($D230,'Feb 2016'!$D$1:$Z$500,3,FALSE)),"")</f>
        <v/>
      </c>
      <c r="AQ230" s="29" t="str">
        <f>IFERROR(IF(VLOOKUP($D230,'Jan 2016'!$D$1:$Z$500,3,FALSE)=G230,"-","Wrong PO"),"new")</f>
        <v>new</v>
      </c>
      <c r="AR230" s="32" t="str">
        <f>IF(AQ230="wrong PO",(VLOOKUP($D230,'Jan 2016'!$D$1:$Z$500,3,FALSE)),"")</f>
        <v/>
      </c>
      <c r="AS230" s="29" t="str">
        <f>IFERROR(IF(VLOOKUP($D230,'Dec 2015'!$D$1:$Z$500,3,FALSE)=G230,"-","Wrong PO"),"new")</f>
        <v>new</v>
      </c>
      <c r="AT230" s="32" t="str">
        <f>IF(AS230="wrong PO",(VLOOKUP($D230,'Dec 2015'!$D$1:$Z$500,3,FALSE)),"")</f>
        <v/>
      </c>
      <c r="AU230" s="29" t="str">
        <f>IFERROR(IF(VLOOKUP($D230,'Nov 2015'!$D$1:$Z$500,3,FALSE)=G230,"-","Wrong PO"),"new")</f>
        <v>new</v>
      </c>
      <c r="AV230" s="32" t="str">
        <f>IF(AU230="wrong PO",(VLOOKUP($D230,'Nov 2015'!$D$1:$Z$500,3,FALSE)),"")</f>
        <v/>
      </c>
      <c r="AW230" s="29" t="str">
        <f>IFERROR(IF(VLOOKUP($D230,'Oct 2015'!$D$1:$Z$500,3,FALSE)=G230,"-","Wrong PO"),"new")</f>
        <v>new</v>
      </c>
      <c r="AX230" s="32" t="str">
        <f>IF(AW230="wrong PO",(VLOOKUP($D230,'Oct 2015'!$D$1:$Z$500,3,FALSE)),"")</f>
        <v/>
      </c>
      <c r="AY230" s="29" t="str">
        <f>IFERROR(IF(VLOOKUP($D230,'Sep 2015'!$D$1:$Z$500,3,FALSE)=G230,"-","Wrong PO"),"new")</f>
        <v>new</v>
      </c>
      <c r="AZ230" s="32" t="str">
        <f>IF(AY230="wrong PO",(VLOOKUP($D230,'Sep 2015'!$D$1:$Z$500,3,FALSE)),"")</f>
        <v/>
      </c>
    </row>
    <row r="231" spans="1:52">
      <c r="A231" s="2"/>
      <c r="B231" s="2"/>
      <c r="C231" s="2"/>
      <c r="D231" s="2"/>
      <c r="E231" s="2"/>
      <c r="F231" s="2"/>
      <c r="G231" s="21"/>
      <c r="H231" s="11"/>
      <c r="I231" s="2"/>
      <c r="J231" s="2"/>
      <c r="K231" s="2"/>
      <c r="L231" s="2"/>
      <c r="M231" s="2"/>
      <c r="N231" s="4"/>
      <c r="O231" s="4"/>
      <c r="P231" s="4"/>
      <c r="Q231" s="5"/>
      <c r="R231" s="4"/>
      <c r="S231" s="4"/>
      <c r="T231" s="4"/>
      <c r="U231" s="5"/>
      <c r="V231" s="5"/>
      <c r="W231" s="14"/>
      <c r="X231" s="14"/>
      <c r="Y231" s="14"/>
      <c r="Z231" s="4"/>
      <c r="AA231" s="49" t="str">
        <f>IFERROR(IF(VLOOKUP($D231,'Year-To-Date'!$E$1:$E$322,1,FALSE)=D231,"--","Find"),"Find")</f>
        <v>Find</v>
      </c>
      <c r="AB231" s="49" t="str">
        <f>IFERROR(IFERROR(VLOOKUP($D231,'Asset Group  All Assets'!$B$1:$C$500,2,FALSE),(VLOOKUP($D231,'Missing-WSU-POs'!$B$1:$D$500,3,FALSE))),"?")</f>
        <v>?</v>
      </c>
      <c r="AC231" s="31" t="str">
        <f t="shared" si="7"/>
        <v/>
      </c>
      <c r="AD231" s="31" t="str">
        <f t="shared" si="8"/>
        <v>Wrong PO</v>
      </c>
      <c r="AE231" s="29" t="str">
        <f>IFERROR(IF(VLOOKUP($D231,'Org July 2016 '!$D$1:$Z$500,3,FALSE)=G231,"-","Wrong PO"),"new")</f>
        <v>new</v>
      </c>
      <c r="AF231" s="32" t="str">
        <f>IF(AE231="wrong PO",(VLOOKUP($D231,'Org July 2016 '!$D$1:$Z$500,3,FALSE)),"")</f>
        <v/>
      </c>
      <c r="AG231" s="29" t="str">
        <f>IFERROR(IF(VLOOKUP($D231,'Org June 2016 '!$D$1:$Z$500,3,FALSE)=G231,"-","Wrong PO"),"new")</f>
        <v>new</v>
      </c>
      <c r="AH231" s="32" t="str">
        <f>IF(AG231="wrong PO",(VLOOKUP($D231,'Org June 2016 '!$D$1:$Z$500,3,FALSE)),"")</f>
        <v/>
      </c>
      <c r="AI231" s="29" t="str">
        <f>IFERROR(IF(VLOOKUP($D231,'May 2016'!D230:Z729,3,FALSE)=G231,"-","Wrong PO"),"new")</f>
        <v>new</v>
      </c>
      <c r="AJ231" s="32" t="str">
        <f>IF(AI231="wrong PO",(VLOOKUP($D231,'May 2016'!D230:Z729,3,FALSE)),"")</f>
        <v/>
      </c>
      <c r="AK231" s="29" t="str">
        <f>IFERROR(IF(VLOOKUP($D231,'Apr 2016'!$D$1:$Z$500,3,FALSE)=G231,"-","Wrong PO"),"new")</f>
        <v>new</v>
      </c>
      <c r="AL231" s="32" t="str">
        <f>IF(AK231="wrong PO",(VLOOKUP($D231,'Apr 2016'!$D$1:$Z$500,3,FALSE)),"")</f>
        <v/>
      </c>
      <c r="AM231" s="32" t="str">
        <f>IFERROR(IF(VLOOKUP($D231,'Mar 2016'!$D$1:$Z$500,3,FALSE)=G231,"-","Wrong PO"),"new")</f>
        <v>new</v>
      </c>
      <c r="AN231" s="32" t="str">
        <f>IF(AK231="wrong PO",(VLOOKUP($D231,'Mar 2016'!$D$1:$Z$500,3,FALSE)),"")</f>
        <v/>
      </c>
      <c r="AO231" s="32" t="str">
        <f>IFERROR(IF(VLOOKUP($D231,'Feb 2016'!$D$1:$Z$500,3,FALSE)=G231,"-","Wrong PO"),"new")</f>
        <v>new</v>
      </c>
      <c r="AP231" s="32" t="str">
        <f>IF(AK231="wrong PO",(VLOOKUP($D231,'Feb 2016'!$D$1:$Z$500,3,FALSE)),"")</f>
        <v/>
      </c>
      <c r="AQ231" s="29" t="str">
        <f>IFERROR(IF(VLOOKUP($D231,'Jan 2016'!$D$1:$Z$500,3,FALSE)=G231,"-","Wrong PO"),"new")</f>
        <v>new</v>
      </c>
      <c r="AR231" s="32" t="str">
        <f>IF(AQ231="wrong PO",(VLOOKUP($D231,'Jan 2016'!$D$1:$Z$500,3,FALSE)),"")</f>
        <v/>
      </c>
      <c r="AS231" s="29" t="str">
        <f>IFERROR(IF(VLOOKUP($D231,'Dec 2015'!$D$1:$Z$500,3,FALSE)=G231,"-","Wrong PO"),"new")</f>
        <v>new</v>
      </c>
      <c r="AT231" s="32" t="str">
        <f>IF(AS231="wrong PO",(VLOOKUP($D231,'Dec 2015'!$D$1:$Z$500,3,FALSE)),"")</f>
        <v/>
      </c>
      <c r="AU231" s="29" t="str">
        <f>IFERROR(IF(VLOOKUP($D231,'Nov 2015'!$D$1:$Z$500,3,FALSE)=G231,"-","Wrong PO"),"new")</f>
        <v>new</v>
      </c>
      <c r="AV231" s="32" t="str">
        <f>IF(AU231="wrong PO",(VLOOKUP($D231,'Nov 2015'!$D$1:$Z$500,3,FALSE)),"")</f>
        <v/>
      </c>
      <c r="AW231" s="29" t="str">
        <f>IFERROR(IF(VLOOKUP($D231,'Oct 2015'!$D$1:$Z$500,3,FALSE)=G231,"-","Wrong PO"),"new")</f>
        <v>new</v>
      </c>
      <c r="AX231" s="32" t="str">
        <f>IF(AW231="wrong PO",(VLOOKUP($D231,'Oct 2015'!$D$1:$Z$500,3,FALSE)),"")</f>
        <v/>
      </c>
      <c r="AY231" s="29" t="str">
        <f>IFERROR(IF(VLOOKUP($D231,'Sep 2015'!$D$1:$Z$500,3,FALSE)=G231,"-","Wrong PO"),"new")</f>
        <v>new</v>
      </c>
      <c r="AZ231" s="32" t="str">
        <f>IF(AY231="wrong PO",(VLOOKUP($D231,'Sep 2015'!$D$1:$Z$500,3,FALSE)),"")</f>
        <v/>
      </c>
    </row>
    <row r="232" spans="1:52">
      <c r="A232" s="2"/>
      <c r="B232" s="2"/>
      <c r="C232" s="2"/>
      <c r="D232" s="2"/>
      <c r="E232" s="2"/>
      <c r="F232" s="2"/>
      <c r="G232" s="21"/>
      <c r="H232" s="11"/>
      <c r="I232" s="2"/>
      <c r="J232" s="2"/>
      <c r="K232" s="2"/>
      <c r="L232" s="2"/>
      <c r="M232" s="2"/>
      <c r="N232" s="4"/>
      <c r="O232" s="4"/>
      <c r="P232" s="4"/>
      <c r="Q232" s="5"/>
      <c r="R232" s="4"/>
      <c r="S232" s="4"/>
      <c r="T232" s="4"/>
      <c r="U232" s="5"/>
      <c r="V232" s="5"/>
      <c r="W232" s="14"/>
      <c r="X232" s="14"/>
      <c r="Y232" s="14"/>
      <c r="Z232" s="4"/>
      <c r="AA232" s="49" t="str">
        <f>IFERROR(IF(VLOOKUP($D232,'Year-To-Date'!$E$1:$E$322,1,FALSE)=D232,"--","Find"),"Find")</f>
        <v>Find</v>
      </c>
      <c r="AB232" s="49" t="str">
        <f>IFERROR(IFERROR(VLOOKUP($D232,'Asset Group  All Assets'!$B$1:$C$500,2,FALSE),(VLOOKUP($D232,'Missing-WSU-POs'!$B$1:$D$500,3,FALSE))),"?")</f>
        <v>?</v>
      </c>
      <c r="AC232" s="31" t="str">
        <f t="shared" si="7"/>
        <v/>
      </c>
      <c r="AD232" s="31" t="str">
        <f t="shared" si="8"/>
        <v>Wrong PO</v>
      </c>
      <c r="AE232" s="29" t="str">
        <f>IFERROR(IF(VLOOKUP($D232,'Org July 2016 '!$D$1:$Z$500,3,FALSE)=G232,"-","Wrong PO"),"new")</f>
        <v>new</v>
      </c>
      <c r="AF232" s="32" t="str">
        <f>IF(AE232="wrong PO",(VLOOKUP($D232,'Org July 2016 '!$D$1:$Z$500,3,FALSE)),"")</f>
        <v/>
      </c>
      <c r="AG232" s="29" t="str">
        <f>IFERROR(IF(VLOOKUP($D232,'Org June 2016 '!$D$1:$Z$500,3,FALSE)=G232,"-","Wrong PO"),"new")</f>
        <v>new</v>
      </c>
      <c r="AH232" s="32" t="str">
        <f>IF(AG232="wrong PO",(VLOOKUP($D232,'Org June 2016 '!$D$1:$Z$500,3,FALSE)),"")</f>
        <v/>
      </c>
      <c r="AI232" s="29" t="str">
        <f>IFERROR(IF(VLOOKUP($D232,'May 2016'!D231:Z730,3,FALSE)=G232,"-","Wrong PO"),"new")</f>
        <v>new</v>
      </c>
      <c r="AJ232" s="32" t="str">
        <f>IF(AI232="wrong PO",(VLOOKUP($D232,'May 2016'!D231:Z730,3,FALSE)),"")</f>
        <v/>
      </c>
      <c r="AK232" s="29" t="str">
        <f>IFERROR(IF(VLOOKUP($D232,'Apr 2016'!$D$1:$Z$500,3,FALSE)=G232,"-","Wrong PO"),"new")</f>
        <v>new</v>
      </c>
      <c r="AL232" s="32" t="str">
        <f>IF(AK232="wrong PO",(VLOOKUP($D232,'Apr 2016'!$D$1:$Z$500,3,FALSE)),"")</f>
        <v/>
      </c>
      <c r="AM232" s="32" t="str">
        <f>IFERROR(IF(VLOOKUP($D232,'Mar 2016'!$D$1:$Z$500,3,FALSE)=G232,"-","Wrong PO"),"new")</f>
        <v>new</v>
      </c>
      <c r="AN232" s="32" t="str">
        <f>IF(AK232="wrong PO",(VLOOKUP($D232,'Mar 2016'!$D$1:$Z$500,3,FALSE)),"")</f>
        <v/>
      </c>
      <c r="AO232" s="32" t="str">
        <f>IFERROR(IF(VLOOKUP($D232,'Feb 2016'!$D$1:$Z$500,3,FALSE)=G232,"-","Wrong PO"),"new")</f>
        <v>new</v>
      </c>
      <c r="AP232" s="32" t="str">
        <f>IF(AK232="wrong PO",(VLOOKUP($D232,'Feb 2016'!$D$1:$Z$500,3,FALSE)),"")</f>
        <v/>
      </c>
      <c r="AQ232" s="29" t="str">
        <f>IFERROR(IF(VLOOKUP($D232,'Jan 2016'!$D$1:$Z$500,3,FALSE)=G232,"-","Wrong PO"),"new")</f>
        <v>new</v>
      </c>
      <c r="AR232" s="32" t="str">
        <f>IF(AQ232="wrong PO",(VLOOKUP($D232,'Jan 2016'!$D$1:$Z$500,3,FALSE)),"")</f>
        <v/>
      </c>
      <c r="AS232" s="29" t="str">
        <f>IFERROR(IF(VLOOKUP($D232,'Dec 2015'!$D$1:$Z$500,3,FALSE)=G232,"-","Wrong PO"),"new")</f>
        <v>new</v>
      </c>
      <c r="AT232" s="32" t="str">
        <f>IF(AS232="wrong PO",(VLOOKUP($D232,'Dec 2015'!$D$1:$Z$500,3,FALSE)),"")</f>
        <v/>
      </c>
      <c r="AU232" s="29" t="str">
        <f>IFERROR(IF(VLOOKUP($D232,'Nov 2015'!$D$1:$Z$500,3,FALSE)=G232,"-","Wrong PO"),"new")</f>
        <v>new</v>
      </c>
      <c r="AV232" s="32" t="str">
        <f>IF(AU232="wrong PO",(VLOOKUP($D232,'Nov 2015'!$D$1:$Z$500,3,FALSE)),"")</f>
        <v/>
      </c>
      <c r="AW232" s="29" t="str">
        <f>IFERROR(IF(VLOOKUP($D232,'Oct 2015'!$D$1:$Z$500,3,FALSE)=G232,"-","Wrong PO"),"new")</f>
        <v>new</v>
      </c>
      <c r="AX232" s="32" t="str">
        <f>IF(AW232="wrong PO",(VLOOKUP($D232,'Oct 2015'!$D$1:$Z$500,3,FALSE)),"")</f>
        <v/>
      </c>
      <c r="AY232" s="29" t="str">
        <f>IFERROR(IF(VLOOKUP($D232,'Sep 2015'!$D$1:$Z$500,3,FALSE)=G232,"-","Wrong PO"),"new")</f>
        <v>new</v>
      </c>
      <c r="AZ232" s="32" t="str">
        <f>IF(AY232="wrong PO",(VLOOKUP($D232,'Sep 2015'!$D$1:$Z$500,3,FALSE)),"")</f>
        <v/>
      </c>
    </row>
    <row r="233" spans="1:52">
      <c r="A233" s="2"/>
      <c r="B233" s="2"/>
      <c r="C233" s="2"/>
      <c r="D233" s="2"/>
      <c r="E233" s="2"/>
      <c r="F233" s="2"/>
      <c r="G233" s="21"/>
      <c r="H233" s="11"/>
      <c r="I233" s="2"/>
      <c r="J233" s="2"/>
      <c r="K233" s="2"/>
      <c r="L233" s="2"/>
      <c r="M233" s="2"/>
      <c r="N233" s="4"/>
      <c r="O233" s="4"/>
      <c r="P233" s="4"/>
      <c r="Q233" s="5"/>
      <c r="R233" s="4"/>
      <c r="S233" s="4"/>
      <c r="T233" s="4"/>
      <c r="U233" s="5"/>
      <c r="V233" s="5"/>
      <c r="W233" s="14"/>
      <c r="X233" s="14"/>
      <c r="Y233" s="14"/>
      <c r="Z233" s="4"/>
      <c r="AA233" s="49" t="str">
        <f>IFERROR(IF(VLOOKUP($D233,'Year-To-Date'!$E$1:$E$322,1,FALSE)=D233,"--","Find"),"Find")</f>
        <v>Find</v>
      </c>
      <c r="AB233" s="49" t="str">
        <f>IFERROR(IFERROR(VLOOKUP($D233,'Asset Group  All Assets'!$B$1:$C$500,2,FALSE),(VLOOKUP($D233,'Missing-WSU-POs'!$B$1:$D$500,3,FALSE))),"?")</f>
        <v>?</v>
      </c>
      <c r="AC233" s="31" t="str">
        <f t="shared" si="7"/>
        <v/>
      </c>
      <c r="AD233" s="31" t="str">
        <f t="shared" si="8"/>
        <v>Wrong PO</v>
      </c>
      <c r="AE233" s="29" t="str">
        <f>IFERROR(IF(VLOOKUP($D233,'Org July 2016 '!$D$1:$Z$500,3,FALSE)=G233,"-","Wrong PO"),"new")</f>
        <v>new</v>
      </c>
      <c r="AF233" s="32" t="str">
        <f>IF(AE233="wrong PO",(VLOOKUP($D233,'Org July 2016 '!$D$1:$Z$500,3,FALSE)),"")</f>
        <v/>
      </c>
      <c r="AG233" s="29" t="str">
        <f>IFERROR(IF(VLOOKUP($D233,'Org June 2016 '!$D$1:$Z$500,3,FALSE)=G233,"-","Wrong PO"),"new")</f>
        <v>new</v>
      </c>
      <c r="AH233" s="32" t="str">
        <f>IF(AG233="wrong PO",(VLOOKUP($D233,'Org June 2016 '!$D$1:$Z$500,3,FALSE)),"")</f>
        <v/>
      </c>
      <c r="AI233" s="29" t="str">
        <f>IFERROR(IF(VLOOKUP($D233,'May 2016'!D232:Z731,3,FALSE)=G233,"-","Wrong PO"),"new")</f>
        <v>new</v>
      </c>
      <c r="AJ233" s="32" t="str">
        <f>IF(AI233="wrong PO",(VLOOKUP($D233,'May 2016'!D232:Z731,3,FALSE)),"")</f>
        <v/>
      </c>
      <c r="AK233" s="29" t="str">
        <f>IFERROR(IF(VLOOKUP($D233,'Apr 2016'!$D$1:$Z$500,3,FALSE)=G233,"-","Wrong PO"),"new")</f>
        <v>new</v>
      </c>
      <c r="AL233" s="32" t="str">
        <f>IF(AK233="wrong PO",(VLOOKUP($D233,'Apr 2016'!$D$1:$Z$500,3,FALSE)),"")</f>
        <v/>
      </c>
      <c r="AM233" s="32" t="str">
        <f>IFERROR(IF(VLOOKUP($D233,'Mar 2016'!$D$1:$Z$500,3,FALSE)=G233,"-","Wrong PO"),"new")</f>
        <v>new</v>
      </c>
      <c r="AN233" s="32" t="str">
        <f>IF(AK233="wrong PO",(VLOOKUP($D233,'Mar 2016'!$D$1:$Z$500,3,FALSE)),"")</f>
        <v/>
      </c>
      <c r="AO233" s="32" t="str">
        <f>IFERROR(IF(VLOOKUP($D233,'Feb 2016'!$D$1:$Z$500,3,FALSE)=G233,"-","Wrong PO"),"new")</f>
        <v>new</v>
      </c>
      <c r="AP233" s="32" t="str">
        <f>IF(AK233="wrong PO",(VLOOKUP($D233,'Feb 2016'!$D$1:$Z$500,3,FALSE)),"")</f>
        <v/>
      </c>
      <c r="AQ233" s="29" t="str">
        <f>IFERROR(IF(VLOOKUP($D233,'Jan 2016'!$D$1:$Z$500,3,FALSE)=G233,"-","Wrong PO"),"new")</f>
        <v>new</v>
      </c>
      <c r="AR233" s="32" t="str">
        <f>IF(AQ233="wrong PO",(VLOOKUP($D233,'Jan 2016'!$D$1:$Z$500,3,FALSE)),"")</f>
        <v/>
      </c>
      <c r="AS233" s="29" t="str">
        <f>IFERROR(IF(VLOOKUP($D233,'Dec 2015'!$D$1:$Z$500,3,FALSE)=G233,"-","Wrong PO"),"new")</f>
        <v>new</v>
      </c>
      <c r="AT233" s="32" t="str">
        <f>IF(AS233="wrong PO",(VLOOKUP($D233,'Dec 2015'!$D$1:$Z$500,3,FALSE)),"")</f>
        <v/>
      </c>
      <c r="AU233" s="29" t="str">
        <f>IFERROR(IF(VLOOKUP($D233,'Nov 2015'!$D$1:$Z$500,3,FALSE)=G233,"-","Wrong PO"),"new")</f>
        <v>new</v>
      </c>
      <c r="AV233" s="32" t="str">
        <f>IF(AU233="wrong PO",(VLOOKUP($D233,'Nov 2015'!$D$1:$Z$500,3,FALSE)),"")</f>
        <v/>
      </c>
      <c r="AW233" s="29" t="str">
        <f>IFERROR(IF(VLOOKUP($D233,'Oct 2015'!$D$1:$Z$500,3,FALSE)=G233,"-","Wrong PO"),"new")</f>
        <v>new</v>
      </c>
      <c r="AX233" s="32" t="str">
        <f>IF(AW233="wrong PO",(VLOOKUP($D233,'Oct 2015'!$D$1:$Z$500,3,FALSE)),"")</f>
        <v/>
      </c>
      <c r="AY233" s="29" t="str">
        <f>IFERROR(IF(VLOOKUP($D233,'Sep 2015'!$D$1:$Z$500,3,FALSE)=G233,"-","Wrong PO"),"new")</f>
        <v>new</v>
      </c>
      <c r="AZ233" s="32" t="str">
        <f>IF(AY233="wrong PO",(VLOOKUP($D233,'Sep 2015'!$D$1:$Z$500,3,FALSE)),"")</f>
        <v/>
      </c>
    </row>
    <row r="234" spans="1:52">
      <c r="A234" s="2"/>
      <c r="B234" s="2"/>
      <c r="C234" s="2"/>
      <c r="D234" s="2"/>
      <c r="E234" s="2"/>
      <c r="F234" s="2"/>
      <c r="G234" s="21"/>
      <c r="H234" s="11"/>
      <c r="I234" s="2"/>
      <c r="J234" s="2"/>
      <c r="K234" s="2"/>
      <c r="L234" s="2"/>
      <c r="M234" s="2"/>
      <c r="N234" s="4"/>
      <c r="O234" s="4"/>
      <c r="P234" s="4"/>
      <c r="Q234" s="5"/>
      <c r="R234" s="4"/>
      <c r="S234" s="4"/>
      <c r="T234" s="4"/>
      <c r="U234" s="5"/>
      <c r="V234" s="5"/>
      <c r="W234" s="14"/>
      <c r="X234" s="14"/>
      <c r="Y234" s="14"/>
      <c r="Z234" s="4"/>
      <c r="AA234" s="49" t="str">
        <f>IFERROR(IF(VLOOKUP($D234,'Year-To-Date'!$E$1:$E$322,1,FALSE)=D234,"--","Find"),"Find")</f>
        <v>Find</v>
      </c>
      <c r="AB234" s="49" t="str">
        <f>IFERROR(IFERROR(VLOOKUP($D234,'Asset Group  All Assets'!$B$1:$C$500,2,FALSE),(VLOOKUP($D234,'Missing-WSU-POs'!$B$1:$D$500,3,FALSE))),"?")</f>
        <v>?</v>
      </c>
      <c r="AC234" s="31" t="str">
        <f t="shared" si="7"/>
        <v/>
      </c>
      <c r="AD234" s="31" t="str">
        <f t="shared" si="8"/>
        <v>Wrong PO</v>
      </c>
      <c r="AE234" s="29" t="str">
        <f>IFERROR(IF(VLOOKUP($D234,'Org July 2016 '!$D$1:$Z$500,3,FALSE)=G234,"-","Wrong PO"),"new")</f>
        <v>new</v>
      </c>
      <c r="AF234" s="32" t="str">
        <f>IF(AE234="wrong PO",(VLOOKUP($D234,'Org July 2016 '!$D$1:$Z$500,3,FALSE)),"")</f>
        <v/>
      </c>
      <c r="AG234" s="29" t="str">
        <f>IFERROR(IF(VLOOKUP($D234,'Org June 2016 '!$D$1:$Z$500,3,FALSE)=G234,"-","Wrong PO"),"new")</f>
        <v>new</v>
      </c>
      <c r="AH234" s="32" t="str">
        <f>IF(AG234="wrong PO",(VLOOKUP($D234,'Org June 2016 '!$D$1:$Z$500,3,FALSE)),"")</f>
        <v/>
      </c>
      <c r="AI234" s="29" t="str">
        <f>IFERROR(IF(VLOOKUP($D234,'May 2016'!D233:Z732,3,FALSE)=G234,"-","Wrong PO"),"new")</f>
        <v>new</v>
      </c>
      <c r="AJ234" s="32" t="str">
        <f>IF(AI234="wrong PO",(VLOOKUP($D234,'May 2016'!D233:Z732,3,FALSE)),"")</f>
        <v/>
      </c>
      <c r="AK234" s="29" t="str">
        <f>IFERROR(IF(VLOOKUP($D234,'Apr 2016'!$D$1:$Z$500,3,FALSE)=G234,"-","Wrong PO"),"new")</f>
        <v>new</v>
      </c>
      <c r="AL234" s="32" t="str">
        <f>IF(AK234="wrong PO",(VLOOKUP($D234,'Apr 2016'!$D$1:$Z$500,3,FALSE)),"")</f>
        <v/>
      </c>
      <c r="AM234" s="32" t="str">
        <f>IFERROR(IF(VLOOKUP($D234,'Mar 2016'!$D$1:$Z$500,3,FALSE)=G234,"-","Wrong PO"),"new")</f>
        <v>new</v>
      </c>
      <c r="AN234" s="32" t="str">
        <f>IF(AK234="wrong PO",(VLOOKUP($D234,'Mar 2016'!$D$1:$Z$500,3,FALSE)),"")</f>
        <v/>
      </c>
      <c r="AO234" s="32" t="str">
        <f>IFERROR(IF(VLOOKUP($D234,'Feb 2016'!$D$1:$Z$500,3,FALSE)=G234,"-","Wrong PO"),"new")</f>
        <v>new</v>
      </c>
      <c r="AP234" s="32" t="str">
        <f>IF(AK234="wrong PO",(VLOOKUP($D234,'Feb 2016'!$D$1:$Z$500,3,FALSE)),"")</f>
        <v/>
      </c>
      <c r="AQ234" s="29" t="str">
        <f>IFERROR(IF(VLOOKUP($D234,'Jan 2016'!$D$1:$Z$500,3,FALSE)=G234,"-","Wrong PO"),"new")</f>
        <v>new</v>
      </c>
      <c r="AR234" s="32" t="str">
        <f>IF(AQ234="wrong PO",(VLOOKUP($D234,'Jan 2016'!$D$1:$Z$500,3,FALSE)),"")</f>
        <v/>
      </c>
      <c r="AS234" s="29" t="str">
        <f>IFERROR(IF(VLOOKUP($D234,'Dec 2015'!$D$1:$Z$500,3,FALSE)=G234,"-","Wrong PO"),"new")</f>
        <v>new</v>
      </c>
      <c r="AT234" s="32" t="str">
        <f>IF(AS234="wrong PO",(VLOOKUP($D234,'Dec 2015'!$D$1:$Z$500,3,FALSE)),"")</f>
        <v/>
      </c>
      <c r="AU234" s="29" t="str">
        <f>IFERROR(IF(VLOOKUP($D234,'Nov 2015'!$D$1:$Z$500,3,FALSE)=G234,"-","Wrong PO"),"new")</f>
        <v>new</v>
      </c>
      <c r="AV234" s="32" t="str">
        <f>IF(AU234="wrong PO",(VLOOKUP($D234,'Nov 2015'!$D$1:$Z$500,3,FALSE)),"")</f>
        <v/>
      </c>
      <c r="AW234" s="29" t="str">
        <f>IFERROR(IF(VLOOKUP($D234,'Oct 2015'!$D$1:$Z$500,3,FALSE)=G234,"-","Wrong PO"),"new")</f>
        <v>new</v>
      </c>
      <c r="AX234" s="32" t="str">
        <f>IF(AW234="wrong PO",(VLOOKUP($D234,'Oct 2015'!$D$1:$Z$500,3,FALSE)),"")</f>
        <v/>
      </c>
      <c r="AY234" s="29" t="str">
        <f>IFERROR(IF(VLOOKUP($D234,'Sep 2015'!$D$1:$Z$500,3,FALSE)=G234,"-","Wrong PO"),"new")</f>
        <v>new</v>
      </c>
      <c r="AZ234" s="32" t="str">
        <f>IF(AY234="wrong PO",(VLOOKUP($D234,'Sep 2015'!$D$1:$Z$500,3,FALSE)),"")</f>
        <v/>
      </c>
    </row>
    <row r="235" spans="1:52">
      <c r="A235" s="2"/>
      <c r="B235" s="2"/>
      <c r="C235" s="2"/>
      <c r="D235" s="2"/>
      <c r="E235" s="2"/>
      <c r="F235" s="2"/>
      <c r="G235" s="21"/>
      <c r="H235" s="11"/>
      <c r="I235" s="2"/>
      <c r="J235" s="2"/>
      <c r="K235" s="2"/>
      <c r="L235" s="2"/>
      <c r="M235" s="2"/>
      <c r="N235" s="4"/>
      <c r="O235" s="4"/>
      <c r="P235" s="4"/>
      <c r="Q235" s="5"/>
      <c r="R235" s="4"/>
      <c r="S235" s="4"/>
      <c r="T235" s="4"/>
      <c r="U235" s="5"/>
      <c r="V235" s="5"/>
      <c r="W235" s="14"/>
      <c r="X235" s="14"/>
      <c r="Y235" s="14"/>
      <c r="Z235" s="4"/>
      <c r="AA235" s="49" t="str">
        <f>IFERROR(IF(VLOOKUP($D235,'Year-To-Date'!$E$1:$E$322,1,FALSE)=D235,"--","Find"),"Find")</f>
        <v>Find</v>
      </c>
      <c r="AB235" s="49" t="str">
        <f>IFERROR(IFERROR(VLOOKUP($D235,'Asset Group  All Assets'!$B$1:$C$500,2,FALSE),(VLOOKUP($D235,'Missing-WSU-POs'!$B$1:$D$500,3,FALSE))),"?")</f>
        <v>?</v>
      </c>
      <c r="AC235" s="31" t="str">
        <f t="shared" si="7"/>
        <v/>
      </c>
      <c r="AD235" s="31" t="str">
        <f t="shared" si="8"/>
        <v>Wrong PO</v>
      </c>
      <c r="AE235" s="29" t="str">
        <f>IFERROR(IF(VLOOKUP($D235,'Org July 2016 '!$D$1:$Z$500,3,FALSE)=G235,"-","Wrong PO"),"new")</f>
        <v>new</v>
      </c>
      <c r="AF235" s="32" t="str">
        <f>IF(AE235="wrong PO",(VLOOKUP($D235,'Org July 2016 '!$D$1:$Z$500,3,FALSE)),"")</f>
        <v/>
      </c>
      <c r="AG235" s="29" t="str">
        <f>IFERROR(IF(VLOOKUP($D235,'Org June 2016 '!$D$1:$Z$500,3,FALSE)=G235,"-","Wrong PO"),"new")</f>
        <v>new</v>
      </c>
      <c r="AH235" s="32" t="str">
        <f>IF(AG235="wrong PO",(VLOOKUP($D235,'Org June 2016 '!$D$1:$Z$500,3,FALSE)),"")</f>
        <v/>
      </c>
      <c r="AI235" s="29" t="str">
        <f>IFERROR(IF(VLOOKUP($D235,'May 2016'!D234:Z733,3,FALSE)=G235,"-","Wrong PO"),"new")</f>
        <v>new</v>
      </c>
      <c r="AJ235" s="32" t="str">
        <f>IF(AI235="wrong PO",(VLOOKUP($D235,'May 2016'!D234:Z733,3,FALSE)),"")</f>
        <v/>
      </c>
      <c r="AK235" s="29" t="str">
        <f>IFERROR(IF(VLOOKUP($D235,'Apr 2016'!$D$1:$Z$500,3,FALSE)=G235,"-","Wrong PO"),"new")</f>
        <v>new</v>
      </c>
      <c r="AL235" s="32" t="str">
        <f>IF(AK235="wrong PO",(VLOOKUP($D235,'Apr 2016'!$D$1:$Z$500,3,FALSE)),"")</f>
        <v/>
      </c>
      <c r="AM235" s="32" t="str">
        <f>IFERROR(IF(VLOOKUP($D235,'Mar 2016'!$D$1:$Z$500,3,FALSE)=G235,"-","Wrong PO"),"new")</f>
        <v>new</v>
      </c>
      <c r="AN235" s="32" t="str">
        <f>IF(AK235="wrong PO",(VLOOKUP($D235,'Mar 2016'!$D$1:$Z$500,3,FALSE)),"")</f>
        <v/>
      </c>
      <c r="AO235" s="32" t="str">
        <f>IFERROR(IF(VLOOKUP($D235,'Feb 2016'!$D$1:$Z$500,3,FALSE)=G235,"-","Wrong PO"),"new")</f>
        <v>new</v>
      </c>
      <c r="AP235" s="32" t="str">
        <f>IF(AK235="wrong PO",(VLOOKUP($D235,'Feb 2016'!$D$1:$Z$500,3,FALSE)),"")</f>
        <v/>
      </c>
      <c r="AQ235" s="29" t="str">
        <f>IFERROR(IF(VLOOKUP($D235,'Jan 2016'!$D$1:$Z$500,3,FALSE)=G235,"-","Wrong PO"),"new")</f>
        <v>new</v>
      </c>
      <c r="AR235" s="32" t="str">
        <f>IF(AQ235="wrong PO",(VLOOKUP($D235,'Jan 2016'!$D$1:$Z$500,3,FALSE)),"")</f>
        <v/>
      </c>
      <c r="AS235" s="29" t="str">
        <f>IFERROR(IF(VLOOKUP($D235,'Dec 2015'!$D$1:$Z$500,3,FALSE)=G235,"-","Wrong PO"),"new")</f>
        <v>new</v>
      </c>
      <c r="AT235" s="32" t="str">
        <f>IF(AS235="wrong PO",(VLOOKUP($D235,'Dec 2015'!$D$1:$Z$500,3,FALSE)),"")</f>
        <v/>
      </c>
      <c r="AU235" s="29" t="str">
        <f>IFERROR(IF(VLOOKUP($D235,'Nov 2015'!$D$1:$Z$500,3,FALSE)=G235,"-","Wrong PO"),"new")</f>
        <v>new</v>
      </c>
      <c r="AV235" s="32" t="str">
        <f>IF(AU235="wrong PO",(VLOOKUP($D235,'Nov 2015'!$D$1:$Z$500,3,FALSE)),"")</f>
        <v/>
      </c>
      <c r="AW235" s="29" t="str">
        <f>IFERROR(IF(VLOOKUP($D235,'Oct 2015'!$D$1:$Z$500,3,FALSE)=G235,"-","Wrong PO"),"new")</f>
        <v>new</v>
      </c>
      <c r="AX235" s="32" t="str">
        <f>IF(AW235="wrong PO",(VLOOKUP($D235,'Oct 2015'!$D$1:$Z$500,3,FALSE)),"")</f>
        <v/>
      </c>
      <c r="AY235" s="29" t="str">
        <f>IFERROR(IF(VLOOKUP($D235,'Sep 2015'!$D$1:$Z$500,3,FALSE)=G235,"-","Wrong PO"),"new")</f>
        <v>new</v>
      </c>
      <c r="AZ235" s="32" t="str">
        <f>IF(AY235="wrong PO",(VLOOKUP($D235,'Sep 2015'!$D$1:$Z$500,3,FALSE)),"")</f>
        <v/>
      </c>
    </row>
    <row r="236" spans="1:52">
      <c r="A236" s="2"/>
      <c r="B236" s="2"/>
      <c r="C236" s="2"/>
      <c r="D236" s="2"/>
      <c r="E236" s="2"/>
      <c r="F236" s="2"/>
      <c r="G236" s="21"/>
      <c r="H236" s="11"/>
      <c r="I236" s="2"/>
      <c r="J236" s="2"/>
      <c r="K236" s="2"/>
      <c r="L236" s="2"/>
      <c r="M236" s="2"/>
      <c r="N236" s="4"/>
      <c r="O236" s="4"/>
      <c r="P236" s="4"/>
      <c r="Q236" s="5"/>
      <c r="R236" s="4"/>
      <c r="S236" s="4"/>
      <c r="T236" s="4"/>
      <c r="U236" s="5"/>
      <c r="V236" s="5"/>
      <c r="W236" s="14"/>
      <c r="X236" s="14"/>
      <c r="Y236" s="14"/>
      <c r="Z236" s="4"/>
      <c r="AA236" s="49" t="str">
        <f>IFERROR(IF(VLOOKUP($D236,'Year-To-Date'!$E$1:$E$322,1,FALSE)=D236,"--","Find"),"Find")</f>
        <v>Find</v>
      </c>
      <c r="AB236" s="49" t="str">
        <f>IFERROR(IFERROR(VLOOKUP($D236,'Asset Group  All Assets'!$B$1:$C$500,2,FALSE),(VLOOKUP($D236,'Missing-WSU-POs'!$B$1:$D$500,3,FALSE))),"?")</f>
        <v>?</v>
      </c>
      <c r="AC236" s="31" t="str">
        <f t="shared" si="7"/>
        <v/>
      </c>
      <c r="AD236" s="31" t="str">
        <f t="shared" si="8"/>
        <v>Wrong PO</v>
      </c>
      <c r="AE236" s="29" t="str">
        <f>IFERROR(IF(VLOOKUP($D236,'Org July 2016 '!$D$1:$Z$500,3,FALSE)=G236,"-","Wrong PO"),"new")</f>
        <v>new</v>
      </c>
      <c r="AF236" s="32" t="str">
        <f>IF(AE236="wrong PO",(VLOOKUP($D236,'Org July 2016 '!$D$1:$Z$500,3,FALSE)),"")</f>
        <v/>
      </c>
      <c r="AG236" s="29" t="str">
        <f>IFERROR(IF(VLOOKUP($D236,'Org June 2016 '!$D$1:$Z$500,3,FALSE)=G236,"-","Wrong PO"),"new")</f>
        <v>new</v>
      </c>
      <c r="AH236" s="32" t="str">
        <f>IF(AG236="wrong PO",(VLOOKUP($D236,'Org June 2016 '!$D$1:$Z$500,3,FALSE)),"")</f>
        <v/>
      </c>
      <c r="AI236" s="29" t="str">
        <f>IFERROR(IF(VLOOKUP($D236,'May 2016'!D235:Z734,3,FALSE)=G236,"-","Wrong PO"),"new")</f>
        <v>new</v>
      </c>
      <c r="AJ236" s="32" t="str">
        <f>IF(AI236="wrong PO",(VLOOKUP($D236,'May 2016'!D235:Z734,3,FALSE)),"")</f>
        <v/>
      </c>
      <c r="AK236" s="29" t="str">
        <f>IFERROR(IF(VLOOKUP($D236,'Apr 2016'!$D$1:$Z$500,3,FALSE)=G236,"-","Wrong PO"),"new")</f>
        <v>new</v>
      </c>
      <c r="AL236" s="32" t="str">
        <f>IF(AK236="wrong PO",(VLOOKUP($D236,'Apr 2016'!$D$1:$Z$500,3,FALSE)),"")</f>
        <v/>
      </c>
      <c r="AM236" s="32" t="str">
        <f>IFERROR(IF(VLOOKUP($D236,'Mar 2016'!$D$1:$Z$500,3,FALSE)=G236,"-","Wrong PO"),"new")</f>
        <v>new</v>
      </c>
      <c r="AN236" s="32" t="str">
        <f>IF(AK236="wrong PO",(VLOOKUP($D236,'Mar 2016'!$D$1:$Z$500,3,FALSE)),"")</f>
        <v/>
      </c>
      <c r="AO236" s="32" t="str">
        <f>IFERROR(IF(VLOOKUP($D236,'Feb 2016'!$D$1:$Z$500,3,FALSE)=G236,"-","Wrong PO"),"new")</f>
        <v>new</v>
      </c>
      <c r="AP236" s="32" t="str">
        <f>IF(AK236="wrong PO",(VLOOKUP($D236,'Feb 2016'!$D$1:$Z$500,3,FALSE)),"")</f>
        <v/>
      </c>
      <c r="AQ236" s="29" t="str">
        <f>IFERROR(IF(VLOOKUP($D236,'Jan 2016'!$D$1:$Z$500,3,FALSE)=G236,"-","Wrong PO"),"new")</f>
        <v>new</v>
      </c>
      <c r="AR236" s="32" t="str">
        <f>IF(AQ236="wrong PO",(VLOOKUP($D236,'Jan 2016'!$D$1:$Z$500,3,FALSE)),"")</f>
        <v/>
      </c>
      <c r="AS236" s="29" t="str">
        <f>IFERROR(IF(VLOOKUP($D236,'Dec 2015'!$D$1:$Z$500,3,FALSE)=G236,"-","Wrong PO"),"new")</f>
        <v>new</v>
      </c>
      <c r="AT236" s="32" t="str">
        <f>IF(AS236="wrong PO",(VLOOKUP($D236,'Dec 2015'!$D$1:$Z$500,3,FALSE)),"")</f>
        <v/>
      </c>
      <c r="AU236" s="29" t="str">
        <f>IFERROR(IF(VLOOKUP($D236,'Nov 2015'!$D$1:$Z$500,3,FALSE)=G236,"-","Wrong PO"),"new")</f>
        <v>new</v>
      </c>
      <c r="AV236" s="32" t="str">
        <f>IF(AU236="wrong PO",(VLOOKUP($D236,'Nov 2015'!$D$1:$Z$500,3,FALSE)),"")</f>
        <v/>
      </c>
      <c r="AW236" s="29" t="str">
        <f>IFERROR(IF(VLOOKUP($D236,'Oct 2015'!$D$1:$Z$500,3,FALSE)=G236,"-","Wrong PO"),"new")</f>
        <v>new</v>
      </c>
      <c r="AX236" s="32" t="str">
        <f>IF(AW236="wrong PO",(VLOOKUP($D236,'Oct 2015'!$D$1:$Z$500,3,FALSE)),"")</f>
        <v/>
      </c>
      <c r="AY236" s="29" t="str">
        <f>IFERROR(IF(VLOOKUP($D236,'Sep 2015'!$D$1:$Z$500,3,FALSE)=G236,"-","Wrong PO"),"new")</f>
        <v>new</v>
      </c>
      <c r="AZ236" s="32" t="str">
        <f>IF(AY236="wrong PO",(VLOOKUP($D236,'Sep 2015'!$D$1:$Z$500,3,FALSE)),"")</f>
        <v/>
      </c>
    </row>
    <row r="237" spans="1:52">
      <c r="A237" s="2"/>
      <c r="B237" s="2"/>
      <c r="C237" s="2"/>
      <c r="D237" s="2"/>
      <c r="E237" s="2"/>
      <c r="F237" s="2"/>
      <c r="G237" s="21"/>
      <c r="H237" s="11"/>
      <c r="I237" s="2"/>
      <c r="J237" s="2"/>
      <c r="K237" s="2"/>
      <c r="L237" s="2"/>
      <c r="M237" s="2"/>
      <c r="N237" s="4"/>
      <c r="O237" s="4"/>
      <c r="P237" s="4"/>
      <c r="Q237" s="5"/>
      <c r="R237" s="4"/>
      <c r="S237" s="4"/>
      <c r="T237" s="4"/>
      <c r="U237" s="5"/>
      <c r="V237" s="5"/>
      <c r="W237" s="14"/>
      <c r="X237" s="14"/>
      <c r="Y237" s="14"/>
      <c r="Z237" s="4"/>
      <c r="AA237" s="49" t="str">
        <f>IFERROR(IF(VLOOKUP($D237,'Year-To-Date'!$E$1:$E$322,1,FALSE)=D237,"--","Find"),"Find")</f>
        <v>Find</v>
      </c>
      <c r="AB237" s="49" t="str">
        <f>IFERROR(IFERROR(VLOOKUP($D237,'Asset Group  All Assets'!$B$1:$C$500,2,FALSE),(VLOOKUP($D237,'Missing-WSU-POs'!$B$1:$D$500,3,FALSE))),"?")</f>
        <v>?</v>
      </c>
      <c r="AC237" s="31" t="str">
        <f t="shared" si="7"/>
        <v/>
      </c>
      <c r="AD237" s="31" t="str">
        <f t="shared" si="8"/>
        <v>Wrong PO</v>
      </c>
      <c r="AE237" s="29" t="str">
        <f>IFERROR(IF(VLOOKUP($D237,'Org July 2016 '!$D$1:$Z$500,3,FALSE)=G237,"-","Wrong PO"),"new")</f>
        <v>new</v>
      </c>
      <c r="AF237" s="32" t="str">
        <f>IF(AE237="wrong PO",(VLOOKUP($D237,'Org July 2016 '!$D$1:$Z$500,3,FALSE)),"")</f>
        <v/>
      </c>
      <c r="AG237" s="29" t="str">
        <f>IFERROR(IF(VLOOKUP($D237,'Org June 2016 '!$D$1:$Z$500,3,FALSE)=G237,"-","Wrong PO"),"new")</f>
        <v>new</v>
      </c>
      <c r="AH237" s="32" t="str">
        <f>IF(AG237="wrong PO",(VLOOKUP($D237,'Org June 2016 '!$D$1:$Z$500,3,FALSE)),"")</f>
        <v/>
      </c>
      <c r="AI237" s="29" t="str">
        <f>IFERROR(IF(VLOOKUP($D237,'May 2016'!D236:Z735,3,FALSE)=G237,"-","Wrong PO"),"new")</f>
        <v>new</v>
      </c>
      <c r="AJ237" s="32" t="str">
        <f>IF(AI237="wrong PO",(VLOOKUP($D237,'May 2016'!D236:Z735,3,FALSE)),"")</f>
        <v/>
      </c>
      <c r="AK237" s="29" t="str">
        <f>IFERROR(IF(VLOOKUP($D237,'Apr 2016'!$D$1:$Z$500,3,FALSE)=G237,"-","Wrong PO"),"new")</f>
        <v>new</v>
      </c>
      <c r="AL237" s="32" t="str">
        <f>IF(AK237="wrong PO",(VLOOKUP($D237,'Apr 2016'!$D$1:$Z$500,3,FALSE)),"")</f>
        <v/>
      </c>
      <c r="AM237" s="32" t="str">
        <f>IFERROR(IF(VLOOKUP($D237,'Mar 2016'!$D$1:$Z$500,3,FALSE)=G237,"-","Wrong PO"),"new")</f>
        <v>new</v>
      </c>
      <c r="AN237" s="32" t="str">
        <f>IF(AK237="wrong PO",(VLOOKUP($D237,'Mar 2016'!$D$1:$Z$500,3,FALSE)),"")</f>
        <v/>
      </c>
      <c r="AO237" s="32" t="str">
        <f>IFERROR(IF(VLOOKUP($D237,'Feb 2016'!$D$1:$Z$500,3,FALSE)=G237,"-","Wrong PO"),"new")</f>
        <v>new</v>
      </c>
      <c r="AP237" s="32" t="str">
        <f>IF(AK237="wrong PO",(VLOOKUP($D237,'Feb 2016'!$D$1:$Z$500,3,FALSE)),"")</f>
        <v/>
      </c>
      <c r="AQ237" s="29" t="str">
        <f>IFERROR(IF(VLOOKUP($D237,'Jan 2016'!$D$1:$Z$500,3,FALSE)=G237,"-","Wrong PO"),"new")</f>
        <v>new</v>
      </c>
      <c r="AR237" s="32" t="str">
        <f>IF(AQ237="wrong PO",(VLOOKUP($D237,'Jan 2016'!$D$1:$Z$500,3,FALSE)),"")</f>
        <v/>
      </c>
      <c r="AS237" s="29" t="str">
        <f>IFERROR(IF(VLOOKUP($D237,'Dec 2015'!$D$1:$Z$500,3,FALSE)=G237,"-","Wrong PO"),"new")</f>
        <v>new</v>
      </c>
      <c r="AT237" s="32" t="str">
        <f>IF(AS237="wrong PO",(VLOOKUP($D237,'Dec 2015'!$D$1:$Z$500,3,FALSE)),"")</f>
        <v/>
      </c>
      <c r="AU237" s="29" t="str">
        <f>IFERROR(IF(VLOOKUP($D237,'Nov 2015'!$D$1:$Z$500,3,FALSE)=G237,"-","Wrong PO"),"new")</f>
        <v>new</v>
      </c>
      <c r="AV237" s="32" t="str">
        <f>IF(AU237="wrong PO",(VLOOKUP($D237,'Nov 2015'!$D$1:$Z$500,3,FALSE)),"")</f>
        <v/>
      </c>
      <c r="AW237" s="29" t="str">
        <f>IFERROR(IF(VLOOKUP($D237,'Oct 2015'!$D$1:$Z$500,3,FALSE)=G237,"-","Wrong PO"),"new")</f>
        <v>new</v>
      </c>
      <c r="AX237" s="32" t="str">
        <f>IF(AW237="wrong PO",(VLOOKUP($D237,'Oct 2015'!$D$1:$Z$500,3,FALSE)),"")</f>
        <v/>
      </c>
      <c r="AY237" s="29" t="str">
        <f>IFERROR(IF(VLOOKUP($D237,'Sep 2015'!$D$1:$Z$500,3,FALSE)=G237,"-","Wrong PO"),"new")</f>
        <v>new</v>
      </c>
      <c r="AZ237" s="32" t="str">
        <f>IF(AY237="wrong PO",(VLOOKUP($D237,'Sep 2015'!$D$1:$Z$500,3,FALSE)),"")</f>
        <v/>
      </c>
    </row>
    <row r="238" spans="1:52">
      <c r="A238" s="2"/>
      <c r="B238" s="2"/>
      <c r="C238" s="2"/>
      <c r="D238" s="2"/>
      <c r="E238" s="2"/>
      <c r="F238" s="2"/>
      <c r="G238" s="21"/>
      <c r="H238" s="11"/>
      <c r="I238" s="2"/>
      <c r="J238" s="2"/>
      <c r="K238" s="2"/>
      <c r="L238" s="2"/>
      <c r="M238" s="2"/>
      <c r="N238" s="4"/>
      <c r="O238" s="4"/>
      <c r="P238" s="4"/>
      <c r="Q238" s="5"/>
      <c r="R238" s="4"/>
      <c r="S238" s="4"/>
      <c r="T238" s="4"/>
      <c r="U238" s="5"/>
      <c r="V238" s="5"/>
      <c r="W238" s="14"/>
      <c r="X238" s="14"/>
      <c r="Y238" s="14"/>
      <c r="Z238" s="4"/>
      <c r="AA238" s="49" t="str">
        <f>IFERROR(IF(VLOOKUP($D238,'Year-To-Date'!$E$1:$E$322,1,FALSE)=D238,"--","Find"),"Find")</f>
        <v>Find</v>
      </c>
      <c r="AB238" s="49" t="str">
        <f>IFERROR(IFERROR(VLOOKUP($D238,'Asset Group  All Assets'!$B$1:$C$500,2,FALSE),(VLOOKUP($D238,'Missing-WSU-POs'!$B$1:$D$500,3,FALSE))),"?")</f>
        <v>?</v>
      </c>
      <c r="AC238" s="31" t="str">
        <f t="shared" si="7"/>
        <v/>
      </c>
      <c r="AD238" s="31" t="str">
        <f t="shared" si="8"/>
        <v>Wrong PO</v>
      </c>
      <c r="AE238" s="29" t="str">
        <f>IFERROR(IF(VLOOKUP($D238,'Org July 2016 '!$D$1:$Z$500,3,FALSE)=G238,"-","Wrong PO"),"new")</f>
        <v>new</v>
      </c>
      <c r="AF238" s="32" t="str">
        <f>IF(AE238="wrong PO",(VLOOKUP($D238,'Org July 2016 '!$D$1:$Z$500,3,FALSE)),"")</f>
        <v/>
      </c>
      <c r="AG238" s="29" t="str">
        <f>IFERROR(IF(VLOOKUP($D238,'Org June 2016 '!$D$1:$Z$500,3,FALSE)=G238,"-","Wrong PO"),"new")</f>
        <v>new</v>
      </c>
      <c r="AH238" s="32" t="str">
        <f>IF(AG238="wrong PO",(VLOOKUP($D238,'Org June 2016 '!$D$1:$Z$500,3,FALSE)),"")</f>
        <v/>
      </c>
      <c r="AI238" s="29" t="str">
        <f>IFERROR(IF(VLOOKUP($D238,'May 2016'!D237:Z736,3,FALSE)=G238,"-","Wrong PO"),"new")</f>
        <v>new</v>
      </c>
      <c r="AJ238" s="32" t="str">
        <f>IF(AI238="wrong PO",(VLOOKUP($D238,'May 2016'!D237:Z736,3,FALSE)),"")</f>
        <v/>
      </c>
      <c r="AK238" s="29" t="str">
        <f>IFERROR(IF(VLOOKUP($D238,'Apr 2016'!$D$1:$Z$500,3,FALSE)=G238,"-","Wrong PO"),"new")</f>
        <v>new</v>
      </c>
      <c r="AL238" s="32" t="str">
        <f>IF(AK238="wrong PO",(VLOOKUP($D238,'Apr 2016'!$D$1:$Z$500,3,FALSE)),"")</f>
        <v/>
      </c>
      <c r="AM238" s="32" t="str">
        <f>IFERROR(IF(VLOOKUP($D238,'Mar 2016'!$D$1:$Z$500,3,FALSE)=G238,"-","Wrong PO"),"new")</f>
        <v>new</v>
      </c>
      <c r="AN238" s="32" t="str">
        <f>IF(AK238="wrong PO",(VLOOKUP($D238,'Mar 2016'!$D$1:$Z$500,3,FALSE)),"")</f>
        <v/>
      </c>
      <c r="AO238" s="32" t="str">
        <f>IFERROR(IF(VLOOKUP($D238,'Feb 2016'!$D$1:$Z$500,3,FALSE)=G238,"-","Wrong PO"),"new")</f>
        <v>new</v>
      </c>
      <c r="AP238" s="32" t="str">
        <f>IF(AK238="wrong PO",(VLOOKUP($D238,'Feb 2016'!$D$1:$Z$500,3,FALSE)),"")</f>
        <v/>
      </c>
      <c r="AQ238" s="29" t="str">
        <f>IFERROR(IF(VLOOKUP($D238,'Jan 2016'!$D$1:$Z$500,3,FALSE)=G238,"-","Wrong PO"),"new")</f>
        <v>new</v>
      </c>
      <c r="AR238" s="32" t="str">
        <f>IF(AQ238="wrong PO",(VLOOKUP($D238,'Jan 2016'!$D$1:$Z$500,3,FALSE)),"")</f>
        <v/>
      </c>
      <c r="AS238" s="29" t="str">
        <f>IFERROR(IF(VLOOKUP($D238,'Dec 2015'!$D$1:$Z$500,3,FALSE)=G238,"-","Wrong PO"),"new")</f>
        <v>new</v>
      </c>
      <c r="AT238" s="32" t="str">
        <f>IF(AS238="wrong PO",(VLOOKUP($D238,'Dec 2015'!$D$1:$Z$500,3,FALSE)),"")</f>
        <v/>
      </c>
      <c r="AU238" s="29" t="str">
        <f>IFERROR(IF(VLOOKUP($D238,'Nov 2015'!$D$1:$Z$500,3,FALSE)=G238,"-","Wrong PO"),"new")</f>
        <v>new</v>
      </c>
      <c r="AV238" s="32" t="str">
        <f>IF(AU238="wrong PO",(VLOOKUP($D238,'Nov 2015'!$D$1:$Z$500,3,FALSE)),"")</f>
        <v/>
      </c>
      <c r="AW238" s="29" t="str">
        <f>IFERROR(IF(VLOOKUP($D238,'Oct 2015'!$D$1:$Z$500,3,FALSE)=G238,"-","Wrong PO"),"new")</f>
        <v>new</v>
      </c>
      <c r="AX238" s="32" t="str">
        <f>IF(AW238="wrong PO",(VLOOKUP($D238,'Oct 2015'!$D$1:$Z$500,3,FALSE)),"")</f>
        <v/>
      </c>
      <c r="AY238" s="29" t="str">
        <f>IFERROR(IF(VLOOKUP($D238,'Sep 2015'!$D$1:$Z$500,3,FALSE)=G238,"-","Wrong PO"),"new")</f>
        <v>new</v>
      </c>
      <c r="AZ238" s="32" t="str">
        <f>IF(AY238="wrong PO",(VLOOKUP($D238,'Sep 2015'!$D$1:$Z$500,3,FALSE)),"")</f>
        <v/>
      </c>
    </row>
    <row r="239" spans="1:52">
      <c r="A239" s="2"/>
      <c r="B239" s="2"/>
      <c r="C239" s="2"/>
      <c r="D239" s="2"/>
      <c r="E239" s="2"/>
      <c r="F239" s="2"/>
      <c r="G239" s="21"/>
      <c r="H239" s="11"/>
      <c r="I239" s="2"/>
      <c r="J239" s="2"/>
      <c r="K239" s="2"/>
      <c r="L239" s="2"/>
      <c r="M239" s="2"/>
      <c r="N239" s="4"/>
      <c r="O239" s="4"/>
      <c r="P239" s="4"/>
      <c r="Q239" s="5"/>
      <c r="R239" s="4"/>
      <c r="S239" s="4"/>
      <c r="T239" s="4"/>
      <c r="U239" s="5"/>
      <c r="V239" s="5"/>
      <c r="W239" s="14"/>
      <c r="X239" s="14"/>
      <c r="Y239" s="14"/>
      <c r="Z239" s="4"/>
      <c r="AA239" s="49" t="str">
        <f>IFERROR(IF(VLOOKUP($D239,'Year-To-Date'!$E$1:$E$322,1,FALSE)=D239,"--","Find"),"Find")</f>
        <v>Find</v>
      </c>
      <c r="AB239" s="49" t="str">
        <f>IFERROR(IFERROR(VLOOKUP($D239,'Asset Group  All Assets'!$B$1:$C$500,2,FALSE),(VLOOKUP($D239,'Missing-WSU-POs'!$B$1:$D$500,3,FALSE))),"?")</f>
        <v>?</v>
      </c>
      <c r="AC239" s="31" t="str">
        <f t="shared" si="7"/>
        <v/>
      </c>
      <c r="AD239" s="31" t="str">
        <f t="shared" si="8"/>
        <v>Wrong PO</v>
      </c>
      <c r="AE239" s="29" t="str">
        <f>IFERROR(IF(VLOOKUP($D239,'Org July 2016 '!$D$1:$Z$500,3,FALSE)=G239,"-","Wrong PO"),"new")</f>
        <v>new</v>
      </c>
      <c r="AF239" s="32" t="str">
        <f>IF(AE239="wrong PO",(VLOOKUP($D239,'Org July 2016 '!$D$1:$Z$500,3,FALSE)),"")</f>
        <v/>
      </c>
      <c r="AG239" s="29" t="str">
        <f>IFERROR(IF(VLOOKUP($D239,'Org June 2016 '!$D$1:$Z$500,3,FALSE)=G239,"-","Wrong PO"),"new")</f>
        <v>new</v>
      </c>
      <c r="AH239" s="32" t="str">
        <f>IF(AG239="wrong PO",(VLOOKUP($D239,'Org June 2016 '!$D$1:$Z$500,3,FALSE)),"")</f>
        <v/>
      </c>
      <c r="AI239" s="29" t="str">
        <f>IFERROR(IF(VLOOKUP($D239,'May 2016'!D238:Z737,3,FALSE)=G239,"-","Wrong PO"),"new")</f>
        <v>new</v>
      </c>
      <c r="AJ239" s="32" t="str">
        <f>IF(AI239="wrong PO",(VLOOKUP($D239,'May 2016'!D238:Z737,3,FALSE)),"")</f>
        <v/>
      </c>
      <c r="AK239" s="29" t="str">
        <f>IFERROR(IF(VLOOKUP($D239,'Apr 2016'!$D$1:$Z$500,3,FALSE)=G239,"-","Wrong PO"),"new")</f>
        <v>new</v>
      </c>
      <c r="AL239" s="32" t="str">
        <f>IF(AK239="wrong PO",(VLOOKUP($D239,'Apr 2016'!$D$1:$Z$500,3,FALSE)),"")</f>
        <v/>
      </c>
      <c r="AM239" s="32" t="str">
        <f>IFERROR(IF(VLOOKUP($D239,'Mar 2016'!$D$1:$Z$500,3,FALSE)=G239,"-","Wrong PO"),"new")</f>
        <v>new</v>
      </c>
      <c r="AN239" s="32" t="str">
        <f>IF(AK239="wrong PO",(VLOOKUP($D239,'Mar 2016'!$D$1:$Z$500,3,FALSE)),"")</f>
        <v/>
      </c>
      <c r="AO239" s="32" t="str">
        <f>IFERROR(IF(VLOOKUP($D239,'Feb 2016'!$D$1:$Z$500,3,FALSE)=G239,"-","Wrong PO"),"new")</f>
        <v>new</v>
      </c>
      <c r="AP239" s="32" t="str">
        <f>IF(AK239="wrong PO",(VLOOKUP($D239,'Feb 2016'!$D$1:$Z$500,3,FALSE)),"")</f>
        <v/>
      </c>
      <c r="AQ239" s="29" t="str">
        <f>IFERROR(IF(VLOOKUP($D239,'Jan 2016'!$D$1:$Z$500,3,FALSE)=G239,"-","Wrong PO"),"new")</f>
        <v>new</v>
      </c>
      <c r="AR239" s="32" t="str">
        <f>IF(AQ239="wrong PO",(VLOOKUP($D239,'Jan 2016'!$D$1:$Z$500,3,FALSE)),"")</f>
        <v/>
      </c>
      <c r="AS239" s="29" t="str">
        <f>IFERROR(IF(VLOOKUP($D239,'Dec 2015'!$D$1:$Z$500,3,FALSE)=G239,"-","Wrong PO"),"new")</f>
        <v>new</v>
      </c>
      <c r="AT239" s="32" t="str">
        <f>IF(AS239="wrong PO",(VLOOKUP($D239,'Dec 2015'!$D$1:$Z$500,3,FALSE)),"")</f>
        <v/>
      </c>
      <c r="AU239" s="29" t="str">
        <f>IFERROR(IF(VLOOKUP($D239,'Nov 2015'!$D$1:$Z$500,3,FALSE)=G239,"-","Wrong PO"),"new")</f>
        <v>new</v>
      </c>
      <c r="AV239" s="32" t="str">
        <f>IF(AU239="wrong PO",(VLOOKUP($D239,'Nov 2015'!$D$1:$Z$500,3,FALSE)),"")</f>
        <v/>
      </c>
      <c r="AW239" s="29" t="str">
        <f>IFERROR(IF(VLOOKUP($D239,'Oct 2015'!$D$1:$Z$500,3,FALSE)=G239,"-","Wrong PO"),"new")</f>
        <v>new</v>
      </c>
      <c r="AX239" s="32" t="str">
        <f>IF(AW239="wrong PO",(VLOOKUP($D239,'Oct 2015'!$D$1:$Z$500,3,FALSE)),"")</f>
        <v/>
      </c>
      <c r="AY239" s="29" t="str">
        <f>IFERROR(IF(VLOOKUP($D239,'Sep 2015'!$D$1:$Z$500,3,FALSE)=G239,"-","Wrong PO"),"new")</f>
        <v>new</v>
      </c>
      <c r="AZ239" s="32" t="str">
        <f>IF(AY239="wrong PO",(VLOOKUP($D239,'Sep 2015'!$D$1:$Z$500,3,FALSE)),"")</f>
        <v/>
      </c>
    </row>
    <row r="240" spans="1:52">
      <c r="A240" s="2"/>
      <c r="B240" s="2"/>
      <c r="C240" s="2"/>
      <c r="D240" s="2"/>
      <c r="E240" s="2"/>
      <c r="F240" s="2"/>
      <c r="G240" s="21"/>
      <c r="H240" s="11"/>
      <c r="I240" s="2"/>
      <c r="J240" s="2"/>
      <c r="K240" s="2"/>
      <c r="L240" s="2"/>
      <c r="M240" s="2"/>
      <c r="N240" s="4"/>
      <c r="O240" s="4"/>
      <c r="P240" s="4"/>
      <c r="Q240" s="5"/>
      <c r="R240" s="4"/>
      <c r="S240" s="4"/>
      <c r="T240" s="4"/>
      <c r="U240" s="5"/>
      <c r="V240" s="5"/>
      <c r="W240" s="14"/>
      <c r="X240" s="14"/>
      <c r="Y240" s="14"/>
      <c r="Z240" s="4"/>
      <c r="AA240" s="49" t="str">
        <f>IFERROR(IF(VLOOKUP($D240,'Year-To-Date'!$E$1:$E$322,1,FALSE)=D240,"--","Find"),"Find")</f>
        <v>Find</v>
      </c>
      <c r="AB240" s="49" t="str">
        <f>IFERROR(IFERROR(VLOOKUP($D240,'Asset Group  All Assets'!$B$1:$C$500,2,FALSE),(VLOOKUP($D240,'Missing-WSU-POs'!$B$1:$D$500,3,FALSE))),"?")</f>
        <v>?</v>
      </c>
      <c r="AC240" s="31" t="str">
        <f t="shared" si="7"/>
        <v/>
      </c>
      <c r="AD240" s="31" t="str">
        <f t="shared" si="8"/>
        <v>Wrong PO</v>
      </c>
      <c r="AE240" s="29" t="str">
        <f>IFERROR(IF(VLOOKUP($D240,'Org July 2016 '!$D$1:$Z$500,3,FALSE)=G240,"-","Wrong PO"),"new")</f>
        <v>new</v>
      </c>
      <c r="AF240" s="32" t="str">
        <f>IF(AE240="wrong PO",(VLOOKUP($D240,'Org July 2016 '!$D$1:$Z$500,3,FALSE)),"")</f>
        <v/>
      </c>
      <c r="AG240" s="29" t="str">
        <f>IFERROR(IF(VLOOKUP($D240,'Org June 2016 '!$D$1:$Z$500,3,FALSE)=G240,"-","Wrong PO"),"new")</f>
        <v>new</v>
      </c>
      <c r="AH240" s="32" t="str">
        <f>IF(AG240="wrong PO",(VLOOKUP($D240,'Org June 2016 '!$D$1:$Z$500,3,FALSE)),"")</f>
        <v/>
      </c>
      <c r="AI240" s="29" t="str">
        <f>IFERROR(IF(VLOOKUP($D240,'May 2016'!D239:Z738,3,FALSE)=G240,"-","Wrong PO"),"new")</f>
        <v>new</v>
      </c>
      <c r="AJ240" s="32" t="str">
        <f>IF(AI240="wrong PO",(VLOOKUP($D240,'May 2016'!D239:Z738,3,FALSE)),"")</f>
        <v/>
      </c>
      <c r="AK240" s="29" t="str">
        <f>IFERROR(IF(VLOOKUP($D240,'Apr 2016'!$D$1:$Z$500,3,FALSE)=G240,"-","Wrong PO"),"new")</f>
        <v>new</v>
      </c>
      <c r="AL240" s="32" t="str">
        <f>IF(AK240="wrong PO",(VLOOKUP($D240,'Apr 2016'!$D$1:$Z$500,3,FALSE)),"")</f>
        <v/>
      </c>
      <c r="AM240" s="32" t="str">
        <f>IFERROR(IF(VLOOKUP($D240,'Mar 2016'!$D$1:$Z$500,3,FALSE)=G240,"-","Wrong PO"),"new")</f>
        <v>new</v>
      </c>
      <c r="AN240" s="32" t="str">
        <f>IF(AK240="wrong PO",(VLOOKUP($D240,'Mar 2016'!$D$1:$Z$500,3,FALSE)),"")</f>
        <v/>
      </c>
      <c r="AO240" s="32" t="str">
        <f>IFERROR(IF(VLOOKUP($D240,'Feb 2016'!$D$1:$Z$500,3,FALSE)=G240,"-","Wrong PO"),"new")</f>
        <v>new</v>
      </c>
      <c r="AP240" s="32" t="str">
        <f>IF(AK240="wrong PO",(VLOOKUP($D240,'Feb 2016'!$D$1:$Z$500,3,FALSE)),"")</f>
        <v/>
      </c>
      <c r="AQ240" s="29" t="str">
        <f>IFERROR(IF(VLOOKUP($D240,'Jan 2016'!$D$1:$Z$500,3,FALSE)=G240,"-","Wrong PO"),"new")</f>
        <v>new</v>
      </c>
      <c r="AR240" s="32" t="str">
        <f>IF(AQ240="wrong PO",(VLOOKUP($D240,'Jan 2016'!$D$1:$Z$500,3,FALSE)),"")</f>
        <v/>
      </c>
      <c r="AS240" s="29" t="str">
        <f>IFERROR(IF(VLOOKUP($D240,'Dec 2015'!$D$1:$Z$500,3,FALSE)=G240,"-","Wrong PO"),"new")</f>
        <v>new</v>
      </c>
      <c r="AT240" s="32" t="str">
        <f>IF(AS240="wrong PO",(VLOOKUP($D240,'Dec 2015'!$D$1:$Z$500,3,FALSE)),"")</f>
        <v/>
      </c>
      <c r="AU240" s="29" t="str">
        <f>IFERROR(IF(VLOOKUP($D240,'Nov 2015'!$D$1:$Z$500,3,FALSE)=G240,"-","Wrong PO"),"new")</f>
        <v>new</v>
      </c>
      <c r="AV240" s="32" t="str">
        <f>IF(AU240="wrong PO",(VLOOKUP($D240,'Nov 2015'!$D$1:$Z$500,3,FALSE)),"")</f>
        <v/>
      </c>
      <c r="AW240" s="29" t="str">
        <f>IFERROR(IF(VLOOKUP($D240,'Oct 2015'!$D$1:$Z$500,3,FALSE)=G240,"-","Wrong PO"),"new")</f>
        <v>new</v>
      </c>
      <c r="AX240" s="32" t="str">
        <f>IF(AW240="wrong PO",(VLOOKUP($D240,'Oct 2015'!$D$1:$Z$500,3,FALSE)),"")</f>
        <v/>
      </c>
      <c r="AY240" s="29" t="str">
        <f>IFERROR(IF(VLOOKUP($D240,'Sep 2015'!$D$1:$Z$500,3,FALSE)=G240,"-","Wrong PO"),"new")</f>
        <v>new</v>
      </c>
      <c r="AZ240" s="32" t="str">
        <f>IF(AY240="wrong PO",(VLOOKUP($D240,'Sep 2015'!$D$1:$Z$500,3,FALSE)),"")</f>
        <v/>
      </c>
    </row>
    <row r="241" spans="1:52">
      <c r="A241" s="2"/>
      <c r="B241" s="2"/>
      <c r="C241" s="2"/>
      <c r="D241" s="2"/>
      <c r="E241" s="2"/>
      <c r="F241" s="2"/>
      <c r="G241" s="21"/>
      <c r="H241" s="11"/>
      <c r="I241" s="2"/>
      <c r="J241" s="2"/>
      <c r="K241" s="2"/>
      <c r="L241" s="2"/>
      <c r="M241" s="2"/>
      <c r="N241" s="4"/>
      <c r="O241" s="4"/>
      <c r="P241" s="4"/>
      <c r="Q241" s="5"/>
      <c r="R241" s="4"/>
      <c r="S241" s="4"/>
      <c r="T241" s="4"/>
      <c r="U241" s="5"/>
      <c r="V241" s="5"/>
      <c r="W241" s="14"/>
      <c r="X241" s="14"/>
      <c r="Y241" s="14"/>
      <c r="Z241" s="4"/>
      <c r="AA241" s="49" t="str">
        <f>IFERROR(IF(VLOOKUP($D241,'Year-To-Date'!$E$1:$E$322,1,FALSE)=D241,"--","Find"),"Find")</f>
        <v>Find</v>
      </c>
      <c r="AB241" s="49" t="str">
        <f>IFERROR(IFERROR(VLOOKUP($D241,'Asset Group  All Assets'!$B$1:$C$500,2,FALSE),(VLOOKUP($D241,'Missing-WSU-POs'!$B$1:$D$500,3,FALSE))),"?")</f>
        <v>?</v>
      </c>
      <c r="AC241" s="31" t="str">
        <f t="shared" si="7"/>
        <v/>
      </c>
      <c r="AD241" s="31" t="str">
        <f t="shared" si="8"/>
        <v>Wrong PO</v>
      </c>
      <c r="AE241" s="29" t="str">
        <f>IFERROR(IF(VLOOKUP($D241,'Org July 2016 '!$D$1:$Z$500,3,FALSE)=G241,"-","Wrong PO"),"new")</f>
        <v>new</v>
      </c>
      <c r="AF241" s="32" t="str">
        <f>IF(AE241="wrong PO",(VLOOKUP($D241,'Org July 2016 '!$D$1:$Z$500,3,FALSE)),"")</f>
        <v/>
      </c>
      <c r="AG241" s="29" t="str">
        <f>IFERROR(IF(VLOOKUP($D241,'Org June 2016 '!$D$1:$Z$500,3,FALSE)=G241,"-","Wrong PO"),"new")</f>
        <v>new</v>
      </c>
      <c r="AH241" s="32" t="str">
        <f>IF(AG241="wrong PO",(VLOOKUP($D241,'Org June 2016 '!$D$1:$Z$500,3,FALSE)),"")</f>
        <v/>
      </c>
      <c r="AI241" s="29" t="str">
        <f>IFERROR(IF(VLOOKUP($D241,'May 2016'!D240:Z739,3,FALSE)=G241,"-","Wrong PO"),"new")</f>
        <v>new</v>
      </c>
      <c r="AJ241" s="32" t="str">
        <f>IF(AI241="wrong PO",(VLOOKUP($D241,'May 2016'!D240:Z739,3,FALSE)),"")</f>
        <v/>
      </c>
      <c r="AK241" s="29" t="str">
        <f>IFERROR(IF(VLOOKUP($D241,'Apr 2016'!$D$1:$Z$500,3,FALSE)=G241,"-","Wrong PO"),"new")</f>
        <v>new</v>
      </c>
      <c r="AL241" s="32" t="str">
        <f>IF(AK241="wrong PO",(VLOOKUP($D241,'Apr 2016'!$D$1:$Z$500,3,FALSE)),"")</f>
        <v/>
      </c>
      <c r="AM241" s="32" t="str">
        <f>IFERROR(IF(VLOOKUP($D241,'Mar 2016'!$D$1:$Z$500,3,FALSE)=G241,"-","Wrong PO"),"new")</f>
        <v>new</v>
      </c>
      <c r="AN241" s="32" t="str">
        <f>IF(AK241="wrong PO",(VLOOKUP($D241,'Mar 2016'!$D$1:$Z$500,3,FALSE)),"")</f>
        <v/>
      </c>
      <c r="AO241" s="32" t="str">
        <f>IFERROR(IF(VLOOKUP($D241,'Feb 2016'!$D$1:$Z$500,3,FALSE)=G241,"-","Wrong PO"),"new")</f>
        <v>new</v>
      </c>
      <c r="AP241" s="32" t="str">
        <f>IF(AK241="wrong PO",(VLOOKUP($D241,'Feb 2016'!$D$1:$Z$500,3,FALSE)),"")</f>
        <v/>
      </c>
      <c r="AQ241" s="29" t="str">
        <f>IFERROR(IF(VLOOKUP($D241,'Jan 2016'!$D$1:$Z$500,3,FALSE)=G241,"-","Wrong PO"),"new")</f>
        <v>new</v>
      </c>
      <c r="AR241" s="32" t="str">
        <f>IF(AQ241="wrong PO",(VLOOKUP($D241,'Jan 2016'!$D$1:$Z$500,3,FALSE)),"")</f>
        <v/>
      </c>
      <c r="AS241" s="29" t="str">
        <f>IFERROR(IF(VLOOKUP($D241,'Dec 2015'!$D$1:$Z$500,3,FALSE)=G241,"-","Wrong PO"),"new")</f>
        <v>new</v>
      </c>
      <c r="AT241" s="32" t="str">
        <f>IF(AS241="wrong PO",(VLOOKUP($D241,'Dec 2015'!$D$1:$Z$500,3,FALSE)),"")</f>
        <v/>
      </c>
      <c r="AU241" s="29" t="str">
        <f>IFERROR(IF(VLOOKUP($D241,'Nov 2015'!$D$1:$Z$500,3,FALSE)=G241,"-","Wrong PO"),"new")</f>
        <v>new</v>
      </c>
      <c r="AV241" s="32" t="str">
        <f>IF(AU241="wrong PO",(VLOOKUP($D241,'Nov 2015'!$D$1:$Z$500,3,FALSE)),"")</f>
        <v/>
      </c>
      <c r="AW241" s="29" t="str">
        <f>IFERROR(IF(VLOOKUP($D241,'Oct 2015'!$D$1:$Z$500,3,FALSE)=G241,"-","Wrong PO"),"new")</f>
        <v>new</v>
      </c>
      <c r="AX241" s="32" t="str">
        <f>IF(AW241="wrong PO",(VLOOKUP($D241,'Oct 2015'!$D$1:$Z$500,3,FALSE)),"")</f>
        <v/>
      </c>
      <c r="AY241" s="29" t="str">
        <f>IFERROR(IF(VLOOKUP($D241,'Sep 2015'!$D$1:$Z$500,3,FALSE)=G241,"-","Wrong PO"),"new")</f>
        <v>new</v>
      </c>
      <c r="AZ241" s="32" t="str">
        <f>IF(AY241="wrong PO",(VLOOKUP($D241,'Sep 2015'!$D$1:$Z$500,3,FALSE)),"")</f>
        <v/>
      </c>
    </row>
    <row r="242" spans="1:52">
      <c r="A242" s="2"/>
      <c r="B242" s="2"/>
      <c r="C242" s="2"/>
      <c r="D242" s="2"/>
      <c r="E242" s="2"/>
      <c r="F242" s="2"/>
      <c r="G242" s="21"/>
      <c r="H242" s="11"/>
      <c r="I242" s="2"/>
      <c r="J242" s="2"/>
      <c r="K242" s="2"/>
      <c r="L242" s="2"/>
      <c r="M242" s="2"/>
      <c r="N242" s="4"/>
      <c r="O242" s="4"/>
      <c r="P242" s="4"/>
      <c r="Q242" s="5"/>
      <c r="R242" s="4"/>
      <c r="S242" s="4"/>
      <c r="T242" s="4"/>
      <c r="U242" s="5"/>
      <c r="V242" s="5"/>
      <c r="W242" s="14"/>
      <c r="X242" s="14"/>
      <c r="Y242" s="14"/>
      <c r="Z242" s="4"/>
      <c r="AA242" s="49" t="str">
        <f>IFERROR(IF(VLOOKUP($D242,'Year-To-Date'!$E$1:$E$322,1,FALSE)=D242,"--","Find"),"Find")</f>
        <v>Find</v>
      </c>
      <c r="AB242" s="49" t="str">
        <f>IFERROR(IFERROR(VLOOKUP($D242,'Asset Group  All Assets'!$B$1:$C$500,2,FALSE),(VLOOKUP($D242,'Missing-WSU-POs'!$B$1:$D$500,3,FALSE))),"?")</f>
        <v>?</v>
      </c>
      <c r="AC242" s="31" t="str">
        <f t="shared" si="7"/>
        <v/>
      </c>
      <c r="AD242" s="31" t="str">
        <f t="shared" si="8"/>
        <v>Wrong PO</v>
      </c>
      <c r="AE242" s="29" t="str">
        <f>IFERROR(IF(VLOOKUP($D242,'Org July 2016 '!$D$1:$Z$500,3,FALSE)=G242,"-","Wrong PO"),"new")</f>
        <v>new</v>
      </c>
      <c r="AF242" s="32" t="str">
        <f>IF(AE242="wrong PO",(VLOOKUP($D242,'Org July 2016 '!$D$1:$Z$500,3,FALSE)),"")</f>
        <v/>
      </c>
      <c r="AG242" s="29" t="str">
        <f>IFERROR(IF(VLOOKUP($D242,'Org June 2016 '!$D$1:$Z$500,3,FALSE)=G242,"-","Wrong PO"),"new")</f>
        <v>new</v>
      </c>
      <c r="AH242" s="32" t="str">
        <f>IF(AG242="wrong PO",(VLOOKUP($D242,'Org June 2016 '!$D$1:$Z$500,3,FALSE)),"")</f>
        <v/>
      </c>
      <c r="AI242" s="29" t="str">
        <f>IFERROR(IF(VLOOKUP($D242,'May 2016'!D241:Z740,3,FALSE)=G242,"-","Wrong PO"),"new")</f>
        <v>new</v>
      </c>
      <c r="AJ242" s="32" t="str">
        <f>IF(AI242="wrong PO",(VLOOKUP($D242,'May 2016'!D241:Z740,3,FALSE)),"")</f>
        <v/>
      </c>
      <c r="AK242" s="29" t="str">
        <f>IFERROR(IF(VLOOKUP($D242,'Apr 2016'!$D$1:$Z$500,3,FALSE)=G242,"-","Wrong PO"),"new")</f>
        <v>new</v>
      </c>
      <c r="AL242" s="32" t="str">
        <f>IF(AK242="wrong PO",(VLOOKUP($D242,'Apr 2016'!$D$1:$Z$500,3,FALSE)),"")</f>
        <v/>
      </c>
      <c r="AM242" s="32" t="str">
        <f>IFERROR(IF(VLOOKUP($D242,'Mar 2016'!$D$1:$Z$500,3,FALSE)=G242,"-","Wrong PO"),"new")</f>
        <v>new</v>
      </c>
      <c r="AN242" s="32" t="str">
        <f>IF(AK242="wrong PO",(VLOOKUP($D242,'Mar 2016'!$D$1:$Z$500,3,FALSE)),"")</f>
        <v/>
      </c>
      <c r="AO242" s="32" t="str">
        <f>IFERROR(IF(VLOOKUP($D242,'Feb 2016'!$D$1:$Z$500,3,FALSE)=G242,"-","Wrong PO"),"new")</f>
        <v>new</v>
      </c>
      <c r="AP242" s="32" t="str">
        <f>IF(AK242="wrong PO",(VLOOKUP($D242,'Feb 2016'!$D$1:$Z$500,3,FALSE)),"")</f>
        <v/>
      </c>
      <c r="AQ242" s="29" t="str">
        <f>IFERROR(IF(VLOOKUP($D242,'Jan 2016'!$D$1:$Z$500,3,FALSE)=G242,"-","Wrong PO"),"new")</f>
        <v>new</v>
      </c>
      <c r="AR242" s="32" t="str">
        <f>IF(AQ242="wrong PO",(VLOOKUP($D242,'Jan 2016'!$D$1:$Z$500,3,FALSE)),"")</f>
        <v/>
      </c>
      <c r="AS242" s="29" t="str">
        <f>IFERROR(IF(VLOOKUP($D242,'Dec 2015'!$D$1:$Z$500,3,FALSE)=G242,"-","Wrong PO"),"new")</f>
        <v>new</v>
      </c>
      <c r="AT242" s="32" t="str">
        <f>IF(AS242="wrong PO",(VLOOKUP($D242,'Dec 2015'!$D$1:$Z$500,3,FALSE)),"")</f>
        <v/>
      </c>
      <c r="AU242" s="29" t="str">
        <f>IFERROR(IF(VLOOKUP($D242,'Nov 2015'!$D$1:$Z$500,3,FALSE)=G242,"-","Wrong PO"),"new")</f>
        <v>new</v>
      </c>
      <c r="AV242" s="32" t="str">
        <f>IF(AU242="wrong PO",(VLOOKUP($D242,'Nov 2015'!$D$1:$Z$500,3,FALSE)),"")</f>
        <v/>
      </c>
      <c r="AW242" s="29" t="str">
        <f>IFERROR(IF(VLOOKUP($D242,'Oct 2015'!$D$1:$Z$500,3,FALSE)=G242,"-","Wrong PO"),"new")</f>
        <v>new</v>
      </c>
      <c r="AX242" s="32" t="str">
        <f>IF(AW242="wrong PO",(VLOOKUP($D242,'Oct 2015'!$D$1:$Z$500,3,FALSE)),"")</f>
        <v/>
      </c>
      <c r="AY242" s="29" t="str">
        <f>IFERROR(IF(VLOOKUP($D242,'Sep 2015'!$D$1:$Z$500,3,FALSE)=G242,"-","Wrong PO"),"new")</f>
        <v>new</v>
      </c>
      <c r="AZ242" s="32" t="str">
        <f>IF(AY242="wrong PO",(VLOOKUP($D242,'Sep 2015'!$D$1:$Z$500,3,FALSE)),"")</f>
        <v/>
      </c>
    </row>
    <row r="243" spans="1:52">
      <c r="A243" s="2"/>
      <c r="B243" s="2"/>
      <c r="C243" s="2"/>
      <c r="D243" s="2"/>
      <c r="E243" s="2"/>
      <c r="F243" s="2"/>
      <c r="G243" s="21"/>
      <c r="H243" s="11"/>
      <c r="I243" s="2"/>
      <c r="J243" s="2"/>
      <c r="K243" s="2"/>
      <c r="L243" s="2"/>
      <c r="M243" s="2"/>
      <c r="N243" s="4"/>
      <c r="O243" s="4"/>
      <c r="P243" s="4"/>
      <c r="Q243" s="5"/>
      <c r="R243" s="4"/>
      <c r="S243" s="4"/>
      <c r="T243" s="4"/>
      <c r="U243" s="5"/>
      <c r="V243" s="5"/>
      <c r="W243" s="14"/>
      <c r="X243" s="14"/>
      <c r="Y243" s="14"/>
      <c r="Z243" s="4"/>
      <c r="AA243" s="49" t="str">
        <f>IFERROR(IF(VLOOKUP($D243,'Year-To-Date'!$E$1:$E$322,1,FALSE)=D243,"--","Find"),"Find")</f>
        <v>Find</v>
      </c>
      <c r="AB243" s="49" t="str">
        <f>IFERROR(IFERROR(VLOOKUP($D243,'Asset Group  All Assets'!$B$1:$C$500,2,FALSE),(VLOOKUP($D243,'Missing-WSU-POs'!$B$1:$D$500,3,FALSE))),"?")</f>
        <v>?</v>
      </c>
      <c r="AC243" s="31" t="str">
        <f t="shared" si="7"/>
        <v/>
      </c>
      <c r="AD243" s="31" t="str">
        <f t="shared" si="8"/>
        <v>Wrong PO</v>
      </c>
      <c r="AE243" s="29" t="str">
        <f>IFERROR(IF(VLOOKUP($D243,'Org July 2016 '!$D$1:$Z$500,3,FALSE)=G243,"-","Wrong PO"),"new")</f>
        <v>new</v>
      </c>
      <c r="AF243" s="32" t="str">
        <f>IF(AE243="wrong PO",(VLOOKUP($D243,'Org July 2016 '!$D$1:$Z$500,3,FALSE)),"")</f>
        <v/>
      </c>
      <c r="AG243" s="29" t="str">
        <f>IFERROR(IF(VLOOKUP($D243,'Org June 2016 '!$D$1:$Z$500,3,FALSE)=G243,"-","Wrong PO"),"new")</f>
        <v>new</v>
      </c>
      <c r="AH243" s="32" t="str">
        <f>IF(AG243="wrong PO",(VLOOKUP($D243,'Org June 2016 '!$D$1:$Z$500,3,FALSE)),"")</f>
        <v/>
      </c>
      <c r="AI243" s="29" t="str">
        <f>IFERROR(IF(VLOOKUP($D243,'May 2016'!D242:Z741,3,FALSE)=G243,"-","Wrong PO"),"new")</f>
        <v>new</v>
      </c>
      <c r="AJ243" s="32" t="str">
        <f>IF(AI243="wrong PO",(VLOOKUP($D243,'May 2016'!D242:Z741,3,FALSE)),"")</f>
        <v/>
      </c>
      <c r="AK243" s="29" t="str">
        <f>IFERROR(IF(VLOOKUP($D243,'Apr 2016'!$D$1:$Z$500,3,FALSE)=G243,"-","Wrong PO"),"new")</f>
        <v>new</v>
      </c>
      <c r="AL243" s="32" t="str">
        <f>IF(AK243="wrong PO",(VLOOKUP($D243,'Apr 2016'!$D$1:$Z$500,3,FALSE)),"")</f>
        <v/>
      </c>
      <c r="AM243" s="32" t="str">
        <f>IFERROR(IF(VLOOKUP($D243,'Mar 2016'!$D$1:$Z$500,3,FALSE)=G243,"-","Wrong PO"),"new")</f>
        <v>new</v>
      </c>
      <c r="AN243" s="32" t="str">
        <f>IF(AK243="wrong PO",(VLOOKUP($D243,'Mar 2016'!$D$1:$Z$500,3,FALSE)),"")</f>
        <v/>
      </c>
      <c r="AO243" s="32" t="str">
        <f>IFERROR(IF(VLOOKUP($D243,'Feb 2016'!$D$1:$Z$500,3,FALSE)=G243,"-","Wrong PO"),"new")</f>
        <v>new</v>
      </c>
      <c r="AP243" s="32" t="str">
        <f>IF(AK243="wrong PO",(VLOOKUP($D243,'Feb 2016'!$D$1:$Z$500,3,FALSE)),"")</f>
        <v/>
      </c>
      <c r="AQ243" s="29" t="str">
        <f>IFERROR(IF(VLOOKUP($D243,'Jan 2016'!$D$1:$Z$500,3,FALSE)=G243,"-","Wrong PO"),"new")</f>
        <v>new</v>
      </c>
      <c r="AR243" s="32" t="str">
        <f>IF(AQ243="wrong PO",(VLOOKUP($D243,'Jan 2016'!$D$1:$Z$500,3,FALSE)),"")</f>
        <v/>
      </c>
      <c r="AS243" s="29" t="str">
        <f>IFERROR(IF(VLOOKUP($D243,'Dec 2015'!$D$1:$Z$500,3,FALSE)=G243,"-","Wrong PO"),"new")</f>
        <v>new</v>
      </c>
      <c r="AT243" s="32" t="str">
        <f>IF(AS243="wrong PO",(VLOOKUP($D243,'Dec 2015'!$D$1:$Z$500,3,FALSE)),"")</f>
        <v/>
      </c>
      <c r="AU243" s="29" t="str">
        <f>IFERROR(IF(VLOOKUP($D243,'Nov 2015'!$D$1:$Z$500,3,FALSE)=G243,"-","Wrong PO"),"new")</f>
        <v>new</v>
      </c>
      <c r="AV243" s="32" t="str">
        <f>IF(AU243="wrong PO",(VLOOKUP($D243,'Nov 2015'!$D$1:$Z$500,3,FALSE)),"")</f>
        <v/>
      </c>
      <c r="AW243" s="29" t="str">
        <f>IFERROR(IF(VLOOKUP($D243,'Oct 2015'!$D$1:$Z$500,3,FALSE)=G243,"-","Wrong PO"),"new")</f>
        <v>new</v>
      </c>
      <c r="AX243" s="32" t="str">
        <f>IF(AW243="wrong PO",(VLOOKUP($D243,'Oct 2015'!$D$1:$Z$500,3,FALSE)),"")</f>
        <v/>
      </c>
      <c r="AY243" s="29" t="str">
        <f>IFERROR(IF(VLOOKUP($D243,'Sep 2015'!$D$1:$Z$500,3,FALSE)=G243,"-","Wrong PO"),"new")</f>
        <v>new</v>
      </c>
      <c r="AZ243" s="32" t="str">
        <f>IF(AY243="wrong PO",(VLOOKUP($D243,'Sep 2015'!$D$1:$Z$500,3,FALSE)),"")</f>
        <v/>
      </c>
    </row>
    <row r="244" spans="1:52">
      <c r="A244" s="2"/>
      <c r="B244" s="2"/>
      <c r="C244" s="2"/>
      <c r="D244" s="2"/>
      <c r="E244" s="2"/>
      <c r="F244" s="2"/>
      <c r="G244" s="21"/>
      <c r="H244" s="11"/>
      <c r="I244" s="2"/>
      <c r="J244" s="2"/>
      <c r="K244" s="2"/>
      <c r="L244" s="2"/>
      <c r="M244" s="2"/>
      <c r="N244" s="4"/>
      <c r="O244" s="4"/>
      <c r="P244" s="4"/>
      <c r="Q244" s="5"/>
      <c r="R244" s="4"/>
      <c r="S244" s="4"/>
      <c r="T244" s="4"/>
      <c r="U244" s="5"/>
      <c r="V244" s="5"/>
      <c r="W244" s="14"/>
      <c r="X244" s="14"/>
      <c r="Y244" s="14"/>
      <c r="Z244" s="4"/>
      <c r="AA244" s="49" t="str">
        <f>IFERROR(IF(VLOOKUP($D244,'Year-To-Date'!$E$1:$E$322,1,FALSE)=D244,"--","Find"),"Find")</f>
        <v>Find</v>
      </c>
      <c r="AB244" s="49" t="str">
        <f>IFERROR(IFERROR(VLOOKUP($D244,'Asset Group  All Assets'!$B$1:$C$500,2,FALSE),(VLOOKUP($D244,'Missing-WSU-POs'!$B$1:$D$500,3,FALSE))),"?")</f>
        <v>?</v>
      </c>
      <c r="AC244" s="31" t="str">
        <f t="shared" si="7"/>
        <v/>
      </c>
      <c r="AD244" s="31" t="str">
        <f t="shared" si="8"/>
        <v>Wrong PO</v>
      </c>
      <c r="AE244" s="29" t="str">
        <f>IFERROR(IF(VLOOKUP($D244,'Org July 2016 '!$D$1:$Z$500,3,FALSE)=G244,"-","Wrong PO"),"new")</f>
        <v>new</v>
      </c>
      <c r="AF244" s="32" t="str">
        <f>IF(AE244="wrong PO",(VLOOKUP($D244,'Org July 2016 '!$D$1:$Z$500,3,FALSE)),"")</f>
        <v/>
      </c>
      <c r="AG244" s="29" t="str">
        <f>IFERROR(IF(VLOOKUP($D244,'Org June 2016 '!$D$1:$Z$500,3,FALSE)=G244,"-","Wrong PO"),"new")</f>
        <v>new</v>
      </c>
      <c r="AH244" s="32" t="str">
        <f>IF(AG244="wrong PO",(VLOOKUP($D244,'Org June 2016 '!$D$1:$Z$500,3,FALSE)),"")</f>
        <v/>
      </c>
      <c r="AI244" s="29" t="str">
        <f>IFERROR(IF(VLOOKUP($D244,'May 2016'!D243:Z742,3,FALSE)=G244,"-","Wrong PO"),"new")</f>
        <v>new</v>
      </c>
      <c r="AJ244" s="32" t="str">
        <f>IF(AI244="wrong PO",(VLOOKUP($D244,'May 2016'!D243:Z742,3,FALSE)),"")</f>
        <v/>
      </c>
      <c r="AK244" s="29" t="str">
        <f>IFERROR(IF(VLOOKUP($D244,'Apr 2016'!$D$1:$Z$500,3,FALSE)=G244,"-","Wrong PO"),"new")</f>
        <v>new</v>
      </c>
      <c r="AL244" s="32" t="str">
        <f>IF(AK244="wrong PO",(VLOOKUP($D244,'Apr 2016'!$D$1:$Z$500,3,FALSE)),"")</f>
        <v/>
      </c>
      <c r="AM244" s="32" t="str">
        <f>IFERROR(IF(VLOOKUP($D244,'Mar 2016'!$D$1:$Z$500,3,FALSE)=G244,"-","Wrong PO"),"new")</f>
        <v>new</v>
      </c>
      <c r="AN244" s="32" t="str">
        <f>IF(AK244="wrong PO",(VLOOKUP($D244,'Mar 2016'!$D$1:$Z$500,3,FALSE)),"")</f>
        <v/>
      </c>
      <c r="AO244" s="32" t="str">
        <f>IFERROR(IF(VLOOKUP($D244,'Feb 2016'!$D$1:$Z$500,3,FALSE)=G244,"-","Wrong PO"),"new")</f>
        <v>new</v>
      </c>
      <c r="AP244" s="32" t="str">
        <f>IF(AK244="wrong PO",(VLOOKUP($D244,'Feb 2016'!$D$1:$Z$500,3,FALSE)),"")</f>
        <v/>
      </c>
      <c r="AQ244" s="29" t="str">
        <f>IFERROR(IF(VLOOKUP($D244,'Jan 2016'!$D$1:$Z$500,3,FALSE)=G244,"-","Wrong PO"),"new")</f>
        <v>new</v>
      </c>
      <c r="AR244" s="32" t="str">
        <f>IF(AQ244="wrong PO",(VLOOKUP($D244,'Jan 2016'!$D$1:$Z$500,3,FALSE)),"")</f>
        <v/>
      </c>
      <c r="AS244" s="29" t="str">
        <f>IFERROR(IF(VLOOKUP($D244,'Dec 2015'!$D$1:$Z$500,3,FALSE)=G244,"-","Wrong PO"),"new")</f>
        <v>new</v>
      </c>
      <c r="AT244" s="32" t="str">
        <f>IF(AS244="wrong PO",(VLOOKUP($D244,'Dec 2015'!$D$1:$Z$500,3,FALSE)),"")</f>
        <v/>
      </c>
      <c r="AU244" s="29" t="str">
        <f>IFERROR(IF(VLOOKUP($D244,'Nov 2015'!$D$1:$Z$500,3,FALSE)=G244,"-","Wrong PO"),"new")</f>
        <v>new</v>
      </c>
      <c r="AV244" s="32" t="str">
        <f>IF(AU244="wrong PO",(VLOOKUP($D244,'Nov 2015'!$D$1:$Z$500,3,FALSE)),"")</f>
        <v/>
      </c>
      <c r="AW244" s="29" t="str">
        <f>IFERROR(IF(VLOOKUP($D244,'Oct 2015'!$D$1:$Z$500,3,FALSE)=G244,"-","Wrong PO"),"new")</f>
        <v>new</v>
      </c>
      <c r="AX244" s="32" t="str">
        <f>IF(AW244="wrong PO",(VLOOKUP($D244,'Oct 2015'!$D$1:$Z$500,3,FALSE)),"")</f>
        <v/>
      </c>
      <c r="AY244" s="29" t="str">
        <f>IFERROR(IF(VLOOKUP($D244,'Sep 2015'!$D$1:$Z$500,3,FALSE)=G244,"-","Wrong PO"),"new")</f>
        <v>new</v>
      </c>
      <c r="AZ244" s="32" t="str">
        <f>IF(AY244="wrong PO",(VLOOKUP($D244,'Sep 2015'!$D$1:$Z$500,3,FALSE)),"")</f>
        <v/>
      </c>
    </row>
    <row r="245" spans="1:52">
      <c r="A245" s="8"/>
      <c r="B245" s="2"/>
      <c r="C245" s="2"/>
      <c r="D245" s="2"/>
      <c r="E245" s="2"/>
      <c r="F245" s="2"/>
      <c r="G245" s="25"/>
      <c r="H245" s="2"/>
      <c r="I245" s="2"/>
      <c r="J245" s="2"/>
      <c r="K245" s="2"/>
      <c r="L245" s="2"/>
      <c r="M245" s="2"/>
      <c r="N245" s="4"/>
      <c r="O245" s="4"/>
      <c r="P245" s="4"/>
      <c r="Q245" s="74">
        <f>SUM(Q1:Q244)</f>
        <v>13188.462799999994</v>
      </c>
      <c r="R245" s="75"/>
      <c r="S245" s="75"/>
      <c r="T245" s="75"/>
      <c r="U245" s="74">
        <f t="shared" ref="U245:Y245" si="9">SUM(U1:U244)</f>
        <v>6129.89</v>
      </c>
      <c r="V245" s="74">
        <f t="shared" si="9"/>
        <v>0</v>
      </c>
      <c r="W245" s="74">
        <f t="shared" si="9"/>
        <v>19318.389999999992</v>
      </c>
      <c r="X245" s="74">
        <f t="shared" si="9"/>
        <v>0</v>
      </c>
      <c r="Y245" s="74">
        <f t="shared" si="9"/>
        <v>19318.389999999992</v>
      </c>
      <c r="Z245" s="4"/>
      <c r="AA245" s="49">
        <f>COUNTIF(AA1:AA244,"Find")</f>
        <v>28</v>
      </c>
      <c r="AB245" s="49" t="str">
        <f>IFERROR(IFERROR(VLOOKUP($D245,'Asset Group  All Assets'!$B$1:$C$500,2,FALSE),(VLOOKUP($D245,'Missing-WSU-POs'!$B$1:$D$500,3,FALSE))),"?")</f>
        <v>?</v>
      </c>
      <c r="AC245" t="str">
        <f t="shared" si="7"/>
        <v/>
      </c>
      <c r="AD245" t="str">
        <f t="shared" si="8"/>
        <v>Wrong PO</v>
      </c>
      <c r="AE245" s="29" t="str">
        <f>IFERROR(IF(VLOOKUP($D245,'Org July 2016 '!$D$1:$Z$500,3,FALSE)=G245,"-","Wrong PO"),"new")</f>
        <v>new</v>
      </c>
      <c r="AF245" s="29" t="str">
        <f>IF(AE245="wrong PO",(VLOOKUP($D245,'Org July 2016 '!$D$1:$Z$500,3,FALSE)),"")</f>
        <v/>
      </c>
      <c r="AG245" s="29" t="str">
        <f>IFERROR(IF(VLOOKUP($D245,'Org June 2016 '!$D$1:$Z$500,3,FALSE)=G245,"-","Wrong PO"),"new")</f>
        <v>new</v>
      </c>
      <c r="AH245" s="29" t="str">
        <f>IF(AG245="wrong PO",(VLOOKUP($D245,'Org June 2016 '!$D$1:$Z$500,3,FALSE)),"")</f>
        <v/>
      </c>
      <c r="AI245" s="29" t="str">
        <f>IFERROR(IF(VLOOKUP($D245,'May 2016'!D244:Z743,3,FALSE)=G245,"-","Wrong PO"),"new")</f>
        <v>new</v>
      </c>
      <c r="AJ245" s="29" t="str">
        <f>IF(AI245="wrong PO",(VLOOKUP($D245,'May 2016'!D244:Z743,3,FALSE)),"")</f>
        <v/>
      </c>
      <c r="AK245" s="29" t="str">
        <f>IFERROR(IF(VLOOKUP($D245,'Apr 2016'!$D$1:$Z$500,3,FALSE)=G245,"-","Wrong PO"),"new")</f>
        <v>new</v>
      </c>
      <c r="AL245" s="29" t="str">
        <f>IF(AK245="wrong PO",(VLOOKUP($D245,'Apr 2016'!$D$1:$Z$500,3,FALSE)),"")</f>
        <v/>
      </c>
      <c r="AM245" s="29" t="str">
        <f>IFERROR(IF(VLOOKUP($D245,'Mar 2016'!$D$1:$Z$500,3,FALSE)=G245,"-","Wrong PO"),"new")</f>
        <v>new</v>
      </c>
      <c r="AN245" s="29" t="str">
        <f>IF(AK245="wrong PO",(VLOOKUP($D245,'Mar 2016'!$D$1:$Z$500,3,FALSE)),"")</f>
        <v/>
      </c>
      <c r="AO245" s="29" t="str">
        <f>IFERROR(IF(VLOOKUP($D245,'Feb 2016'!$D$1:$Z$500,3,FALSE)=G245,"-","Wrong PO"),"new")</f>
        <v>new</v>
      </c>
      <c r="AP245" s="29" t="str">
        <f>IF(AK245="wrong PO",(VLOOKUP($D245,'Feb 2016'!$D$1:$Z$500,3,FALSE)),"")</f>
        <v/>
      </c>
      <c r="AQ245" s="29" t="str">
        <f>IFERROR(IF(VLOOKUP($D245,'Jan 2016'!$D$1:$Z$500,3,FALSE)=G245,"-","Wrong PO"),"new")</f>
        <v>new</v>
      </c>
      <c r="AR245" s="29" t="str">
        <f>IF(AQ245="wrong PO",(VLOOKUP($D245,'Jan 2016'!$D$1:$Z$500,3,FALSE)),"")</f>
        <v/>
      </c>
      <c r="AS245" s="29" t="str">
        <f>IFERROR(IF(VLOOKUP($D245,'Dec 2015'!$D$1:$Z$500,3,FALSE)=G245,"-","Wrong PO"),"new")</f>
        <v>new</v>
      </c>
      <c r="AT245" s="29" t="str">
        <f>IF(AS245="wrong PO",(VLOOKUP($D245,'Dec 2015'!$D$1:$Z$500,3,FALSE)),"")</f>
        <v/>
      </c>
      <c r="AU245" s="29" t="str">
        <f>IFERROR(IF(VLOOKUP($D245,'Nov 2015'!$D$1:$Z$500,3,FALSE)=G245,"-","Wrong PO"),"new")</f>
        <v>new</v>
      </c>
      <c r="AV245" s="29" t="str">
        <f>IF(AU245="wrong PO",(VLOOKUP($D245,'Nov 2015'!$D$1:$Z$500,3,FALSE)),"")</f>
        <v/>
      </c>
      <c r="AW245" s="29" t="str">
        <f>IFERROR(IF(VLOOKUP($D245,'Oct 2015'!$D$1:$Z$500,3,FALSE)=G245,"-","Wrong PO"),"new")</f>
        <v>new</v>
      </c>
      <c r="AX245" s="29" t="str">
        <f>IF(AW245="wrong PO",(VLOOKUP($D245,'Oct 2015'!$D$1:$Z$500,3,FALSE)),"")</f>
        <v/>
      </c>
      <c r="AY245" s="29" t="str">
        <f>IFERROR(IF(VLOOKUP($D245,'Sep 2015'!$D$1:$Z$500,3,FALSE)=G245,"-","Wrong PO"),"new")</f>
        <v>new</v>
      </c>
      <c r="AZ245" s="29" t="str">
        <f>IF(AY245="wrong PO",(VLOOKUP($D245,'Sep 2015'!$D$1:$Z$500,3,FALSE)),"")</f>
        <v/>
      </c>
    </row>
    <row r="246" spans="1:52">
      <c r="A246" s="6"/>
      <c r="B246" s="6"/>
      <c r="C246" s="6"/>
      <c r="D246" s="6"/>
      <c r="E246" s="6"/>
      <c r="F246" s="6"/>
      <c r="G246" s="2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50"/>
      <c r="AB246" s="50"/>
    </row>
    <row r="247" spans="1:52">
      <c r="AE247" s="30"/>
      <c r="AF247" s="30"/>
      <c r="AG247" s="30"/>
      <c r="AH247" s="30"/>
      <c r="AI247" s="30"/>
      <c r="AJ247" s="30"/>
      <c r="AK247" s="30">
        <f>COUNTIF(AK2:AK245,"wrong PO")</f>
        <v>19</v>
      </c>
      <c r="AL247" s="30"/>
      <c r="AM247" s="30"/>
      <c r="AN247" s="30"/>
      <c r="AO247" s="30"/>
      <c r="AP247" s="30"/>
      <c r="AQ247" s="30">
        <f>COUNTIF(AQ2:AQ245,"wrong PO")</f>
        <v>16</v>
      </c>
      <c r="AR247" s="30"/>
      <c r="AS247" s="30">
        <f>COUNTIF(AS2:AS245,"wrong PO")</f>
        <v>4</v>
      </c>
      <c r="AT247" s="30"/>
      <c r="AU247" s="30">
        <f>COUNTIF(AU2:AU245,"wrong PO")</f>
        <v>7</v>
      </c>
      <c r="AV247" s="30"/>
      <c r="AW247" s="30">
        <f>COUNTIF(AW2:AW245,"wrong PO")</f>
        <v>4</v>
      </c>
      <c r="AX247" s="30"/>
      <c r="AY247" s="30">
        <f>COUNTIF(AY2:AY245,"wrong PO")</f>
        <v>4</v>
      </c>
      <c r="AZ247" s="30"/>
    </row>
    <row r="248" spans="1:52">
      <c r="AE248" s="30"/>
      <c r="AF248" s="30"/>
      <c r="AG248" s="30"/>
      <c r="AH248" s="30"/>
      <c r="AI248" s="30"/>
      <c r="AJ248" s="30"/>
      <c r="AK248" s="30">
        <f>COUNTIF(AK2:AK245,"new")</f>
        <v>83</v>
      </c>
      <c r="AL248" s="30"/>
      <c r="AM248" s="30"/>
      <c r="AN248" s="30"/>
      <c r="AO248" s="30"/>
      <c r="AP248" s="30"/>
      <c r="AQ248" s="30">
        <f>COUNTIF(AQ2:AQ245,"new")</f>
        <v>101</v>
      </c>
      <c r="AR248" s="30"/>
      <c r="AS248" s="30">
        <f>COUNTIF(AS2:AS245,"new")</f>
        <v>161</v>
      </c>
      <c r="AT248" s="30"/>
      <c r="AU248" s="30">
        <f>COUNTIF(AU2:AU245,"new")</f>
        <v>153</v>
      </c>
      <c r="AV248" s="30"/>
      <c r="AW248" s="30">
        <f>COUNTIF(AW2:AW245,"new")</f>
        <v>165</v>
      </c>
      <c r="AX248" s="30"/>
      <c r="AY248" s="30">
        <f>COUNTIF(AY2:AY245,"new")</f>
        <v>209</v>
      </c>
      <c r="AZ248" s="30"/>
    </row>
    <row r="251" spans="1:52">
      <c r="AC251">
        <v>187</v>
      </c>
      <c r="AK251" s="29">
        <v>171</v>
      </c>
      <c r="AQ251" s="29">
        <v>164</v>
      </c>
      <c r="AS251" s="29">
        <v>115</v>
      </c>
      <c r="AU251" s="29">
        <v>109</v>
      </c>
      <c r="AW251" s="29">
        <v>88</v>
      </c>
      <c r="AY251" s="29">
        <v>37</v>
      </c>
    </row>
    <row r="252" spans="1:52">
      <c r="AE252" s="30"/>
      <c r="AF252" s="30"/>
      <c r="AG252" s="30"/>
      <c r="AH252" s="30"/>
      <c r="AI252" s="30"/>
      <c r="AJ252" s="30"/>
      <c r="AK252" s="30">
        <f>$AC$251-AK251</f>
        <v>16</v>
      </c>
      <c r="AL252" s="30"/>
      <c r="AM252" s="30"/>
      <c r="AN252" s="30"/>
      <c r="AO252" s="30"/>
      <c r="AP252" s="30"/>
      <c r="AQ252" s="30">
        <f t="shared" ref="AQ252:AY252" si="10">$AC$251-AQ251</f>
        <v>23</v>
      </c>
      <c r="AR252" s="30"/>
      <c r="AS252" s="30">
        <f t="shared" si="10"/>
        <v>72</v>
      </c>
      <c r="AT252" s="30"/>
      <c r="AU252" s="30">
        <f t="shared" si="10"/>
        <v>78</v>
      </c>
      <c r="AV252" s="30"/>
      <c r="AW252" s="30">
        <f t="shared" si="10"/>
        <v>99</v>
      </c>
      <c r="AX252" s="30"/>
      <c r="AY252" s="30">
        <f t="shared" si="10"/>
        <v>150</v>
      </c>
      <c r="AZ252" s="30"/>
    </row>
  </sheetData>
  <autoFilter ref="A1:Z188">
    <sortState ref="A2:AC226">
      <sortCondition ref="G2:G226"/>
      <sortCondition ref="D2:D226"/>
    </sortState>
  </autoFilter>
  <printOptions horizontalCentered="1"/>
  <pageMargins left="0.5" right="0.5" top="1" bottom="1.25" header="0.5" footer="0.5"/>
  <pageSetup paperSize="5" scale="94" orientation="landscape" r:id="rId1"/>
  <headerFooter>
    <oddHeader>&amp;L&amp;"Arial,Bold"&amp;20</oddHeader>
    <oddFooter>&amp;L&amp;8&amp;R&amp;"Arial,Regular"&amp;8&amp;P of &amp;N
Created: 08/03/2016 09:10 AM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94B"/>
  </sheetPr>
  <dimension ref="A1:AZ252"/>
  <sheetViews>
    <sheetView showGridLines="0" zoomScaleNormal="100" workbookViewId="0">
      <pane xSplit="1" ySplit="1" topLeftCell="N232" activePane="bottomRight" state="frozen"/>
      <selection pane="topRight" activeCell="B1" sqref="B1"/>
      <selection pane="bottomLeft" activeCell="A2" sqref="A2"/>
      <selection pane="bottomRight" activeCell="Y251" sqref="Y251"/>
    </sheetView>
  </sheetViews>
  <sheetFormatPr defaultRowHeight="15"/>
  <cols>
    <col min="1" max="1" width="8.5703125" customWidth="1"/>
    <col min="2" max="2" width="7.7109375" customWidth="1"/>
    <col min="3" max="3" width="16.85546875" customWidth="1"/>
    <col min="4" max="4" width="11" bestFit="1" customWidth="1"/>
    <col min="5" max="5" width="10.7109375" customWidth="1"/>
    <col min="6" max="6" width="11.42578125" style="27" bestFit="1" customWidth="1"/>
    <col min="7" max="7" width="13.140625" customWidth="1"/>
    <col min="8" max="8" width="12.140625" bestFit="1" customWidth="1"/>
    <col min="9" max="9" width="15.5703125" bestFit="1" customWidth="1"/>
    <col min="10" max="10" width="20.28515625" bestFit="1" customWidth="1"/>
    <col min="11" max="11" width="7.7109375" bestFit="1" customWidth="1"/>
    <col min="12" max="12" width="8.5703125" bestFit="1" customWidth="1"/>
    <col min="13" max="13" width="9.7109375" bestFit="1" customWidth="1"/>
    <col min="14" max="16" width="9.140625" customWidth="1"/>
    <col min="17" max="17" width="10.7109375" customWidth="1"/>
    <col min="18" max="19" width="9.140625" customWidth="1"/>
    <col min="20" max="20" width="7.5703125" bestFit="1" customWidth="1"/>
    <col min="21" max="21" width="10.7109375" customWidth="1"/>
    <col min="22" max="22" width="8.28515625" bestFit="1" customWidth="1"/>
    <col min="23" max="23" width="10.7109375" customWidth="1"/>
    <col min="24" max="24" width="5.42578125" bestFit="1" customWidth="1"/>
    <col min="25" max="25" width="10.7109375" customWidth="1"/>
    <col min="26" max="26" width="8" customWidth="1"/>
    <col min="27" max="27" width="13.42578125" style="29" customWidth="1"/>
    <col min="28" max="28" width="13.140625" style="29" customWidth="1"/>
    <col min="29" max="29" width="14.5703125" bestFit="1" customWidth="1"/>
    <col min="30" max="30" width="12.85546875" customWidth="1"/>
    <col min="31" max="52" width="9.140625" style="29"/>
  </cols>
  <sheetData>
    <row r="1" spans="1:52" ht="25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0" t="s">
        <v>568</v>
      </c>
      <c r="G1" s="19" t="s">
        <v>1878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368</v>
      </c>
      <c r="AA1" s="61" t="s">
        <v>2119</v>
      </c>
      <c r="AB1" s="28" t="s">
        <v>1770</v>
      </c>
      <c r="AC1" s="28" t="s">
        <v>855</v>
      </c>
      <c r="AD1" s="28" t="s">
        <v>1771</v>
      </c>
      <c r="AE1" s="28" t="s">
        <v>849</v>
      </c>
      <c r="AF1" s="28" t="s">
        <v>850</v>
      </c>
      <c r="AG1" s="28" t="s">
        <v>851</v>
      </c>
      <c r="AH1" s="28" t="s">
        <v>852</v>
      </c>
      <c r="AI1" s="28" t="s">
        <v>853</v>
      </c>
      <c r="AJ1" s="28" t="s">
        <v>854</v>
      </c>
      <c r="AK1" s="28" t="s">
        <v>732</v>
      </c>
      <c r="AL1" s="28" t="s">
        <v>740</v>
      </c>
      <c r="AM1" s="28" t="s">
        <v>1874</v>
      </c>
      <c r="AN1" s="28" t="s">
        <v>1875</v>
      </c>
      <c r="AO1" s="28" t="s">
        <v>1876</v>
      </c>
      <c r="AP1" s="28" t="s">
        <v>1877</v>
      </c>
      <c r="AQ1" s="28" t="s">
        <v>733</v>
      </c>
      <c r="AR1" s="28" t="s">
        <v>739</v>
      </c>
      <c r="AS1" s="28" t="s">
        <v>734</v>
      </c>
      <c r="AT1" s="28" t="s">
        <v>741</v>
      </c>
      <c r="AU1" s="28" t="s">
        <v>735</v>
      </c>
      <c r="AV1" s="28" t="s">
        <v>743</v>
      </c>
      <c r="AW1" s="28" t="s">
        <v>736</v>
      </c>
      <c r="AX1" s="28" t="s">
        <v>742</v>
      </c>
      <c r="AY1" s="28" t="s">
        <v>737</v>
      </c>
      <c r="AZ1" s="28" t="s">
        <v>856</v>
      </c>
    </row>
    <row r="2" spans="1:52">
      <c r="A2" s="2" t="s">
        <v>841</v>
      </c>
      <c r="B2" s="2" t="s">
        <v>510</v>
      </c>
      <c r="C2" s="2" t="s">
        <v>25</v>
      </c>
      <c r="D2" s="2" t="s">
        <v>125</v>
      </c>
      <c r="E2" s="2" t="s">
        <v>566</v>
      </c>
      <c r="F2" s="21" t="s">
        <v>2111</v>
      </c>
      <c r="G2" s="11" t="s">
        <v>2110</v>
      </c>
      <c r="H2" s="3">
        <v>42360</v>
      </c>
      <c r="I2" s="2" t="s">
        <v>39</v>
      </c>
      <c r="J2" s="2" t="s">
        <v>567</v>
      </c>
      <c r="K2" s="2" t="s">
        <v>30</v>
      </c>
      <c r="L2" s="2" t="s">
        <v>31</v>
      </c>
      <c r="M2" s="2" t="s">
        <v>41</v>
      </c>
      <c r="N2" s="4">
        <v>22102</v>
      </c>
      <c r="O2" s="4">
        <v>25339</v>
      </c>
      <c r="P2" s="4">
        <v>3237</v>
      </c>
      <c r="Q2" s="5">
        <v>54.71</v>
      </c>
      <c r="R2" s="4">
        <v>0</v>
      </c>
      <c r="S2" s="4">
        <v>0</v>
      </c>
      <c r="T2" s="4">
        <v>0</v>
      </c>
      <c r="U2" s="5">
        <v>0</v>
      </c>
      <c r="V2" s="5">
        <v>0</v>
      </c>
      <c r="W2" s="14">
        <v>54.71</v>
      </c>
      <c r="X2" s="14">
        <v>0</v>
      </c>
      <c r="Y2" s="14">
        <v>54.71</v>
      </c>
      <c r="Z2" s="4">
        <v>24580</v>
      </c>
      <c r="AA2" s="49" t="str">
        <f>IFERROR(IF(VLOOKUP($D2,'Year-To-Date'!$E$1:$E$322,1,FALSE)=D2,"--","Find"),"Find")</f>
        <v>--</v>
      </c>
      <c r="AB2" s="49" t="str">
        <f>IFERROR(IFERROR(VLOOKUP($D2,'Asset Group  All Assets'!$B$1:$C$500,2,FALSE),(VLOOKUP($D2,'Missing-WSU-POs'!$B$1:$D$500,3,FALSE))),"?")</f>
        <v>76358290-Sent email to Lavinia regarding progress on requisition approval.</v>
      </c>
      <c r="AC2" s="31" t="str">
        <f t="shared" ref="AC2:AC65" si="0">IF(F2="","",F2)</f>
        <v>76358290</v>
      </c>
      <c r="AD2" s="31" t="str">
        <f t="shared" ref="AD2:AD31" si="1">IF(AB2=AC2,"","Wrong PO")</f>
        <v>Wrong PO</v>
      </c>
      <c r="AE2" s="29" t="str">
        <f>IFERROR(IF(VLOOKUP($D2,'Org July 2016 '!$D$1:$Z$500,3,FALSE)=F2,"-","Wrong PO"),"new")</f>
        <v>Wrong PO</v>
      </c>
      <c r="AF2" s="32">
        <f>IF(AE2="wrong PO",(VLOOKUP($D2,'Org July 2016 '!$D$1:$Z$500,3,FALSE)),"")</f>
        <v>0</v>
      </c>
      <c r="AG2" s="29" t="str">
        <f>IFERROR(IF(VLOOKUP($D2,'Org June 2016 '!$D$1:$Z$500,3,FALSE)=F2,"-","Wrong PO"),"new")</f>
        <v>Wrong PO</v>
      </c>
      <c r="AH2" s="32">
        <f>IF(AG2="wrong PO",(VLOOKUP($D2,'Org June 2016 '!$D$1:$Z$500,3,FALSE)),"")</f>
        <v>0</v>
      </c>
      <c r="AI2" s="29" t="str">
        <f>IFERROR(IF(VLOOKUP($D2,'May 2016'!D1:Z500,3,FALSE)=F2,"-","Wrong PO"),"new")</f>
        <v>Wrong PO</v>
      </c>
      <c r="AJ2" s="32">
        <f>IF(AI2="wrong PO",(VLOOKUP($D2,'May 2016'!D1:Z500,3,FALSE)),"")</f>
        <v>0</v>
      </c>
      <c r="AK2" s="29" t="str">
        <f>IFERROR(IF(VLOOKUP($D2,'Apr 2016'!$D$1:$Z$500,3,FALSE)=F2,"-","Wrong PO"),"new")</f>
        <v>Wrong PO</v>
      </c>
      <c r="AL2" s="32">
        <f>IF(AK2="wrong PO",(VLOOKUP($D2,'Apr 2016'!$D$1:$Z$500,3,FALSE)),"")</f>
        <v>0</v>
      </c>
      <c r="AM2" s="32" t="str">
        <f>IFERROR(IF(VLOOKUP($D2,'Mar 2016'!$D$1:$Z$500,3,FALSE)=F2,"-","Wrong PO"),"new")</f>
        <v>Wrong PO</v>
      </c>
      <c r="AN2" s="32">
        <f>IF(AK2="wrong PO",(VLOOKUP($D2,'Mar 2016'!$D$1:$Z$500,3,FALSE)),"")</f>
        <v>0</v>
      </c>
      <c r="AO2" s="32" t="str">
        <f>IFERROR(IF(VLOOKUP($D2,'Feb 2016'!$D$1:$Z$500,3,FALSE)=F2,"-","Wrong PO"),"new")</f>
        <v>Wrong PO</v>
      </c>
      <c r="AP2" s="32">
        <f>IF(AK2="wrong PO",(VLOOKUP($D2,'Feb 2016'!$D$1:$Z$500,3,FALSE)),"")</f>
        <v>0</v>
      </c>
      <c r="AQ2" s="29" t="str">
        <f>IFERROR(IF(VLOOKUP($D2,'Jan 2016'!$D$1:$Z$500,3,FALSE)=F2,"-","Wrong PO"),"new")</f>
        <v>Wrong PO</v>
      </c>
      <c r="AR2" s="32">
        <f>IF(AQ2="wrong PO",(VLOOKUP($D2,'Jan 2016'!$D$1:$Z$500,3,FALSE)),"")</f>
        <v>0</v>
      </c>
      <c r="AS2" s="29" t="str">
        <f>IFERROR(IF(VLOOKUP($D2,'Dec 2015'!$D$1:$Z$500,3,FALSE)=F2,"-","Wrong PO"),"new")</f>
        <v>new</v>
      </c>
      <c r="AT2" s="32" t="str">
        <f>IF(AS2="wrong PO",(VLOOKUP($D2,'Dec 2015'!$D$1:$Z$500,3,FALSE)),"")</f>
        <v/>
      </c>
      <c r="AU2" s="29" t="str">
        <f>IFERROR(IF(VLOOKUP($D2,'Nov 2015'!$D$1:$Z$500,3,FALSE)=F2,"-","Wrong PO"),"new")</f>
        <v>new</v>
      </c>
      <c r="AV2" s="32" t="str">
        <f>IF(AU2="wrong PO",(VLOOKUP($D2,'Nov 2015'!$D$1:$Z$500,3,FALSE)),"")</f>
        <v/>
      </c>
      <c r="AW2" s="29" t="str">
        <f>IFERROR(IF(VLOOKUP($D2,'Oct 2015'!$D$1:$Z$500,3,FALSE)=F2,"-","Wrong PO"),"new")</f>
        <v>new</v>
      </c>
      <c r="AX2" s="32" t="str">
        <f>IF(AW2="wrong PO",(VLOOKUP($D2,'Oct 2015'!$D$1:$Z$500,3,FALSE)),"")</f>
        <v/>
      </c>
      <c r="AY2" s="29" t="str">
        <f>IFERROR(IF(VLOOKUP($D2,'Sep 2015'!$D$1:$Z$500,3,FALSE)=F2,"-","Wrong PO"),"new")</f>
        <v>new</v>
      </c>
      <c r="AZ2" s="32" t="str">
        <f>IF(AY2="wrong PO",(VLOOKUP($D2,'Sep 2015'!$D$1:$Z$500,3,FALSE)),"")</f>
        <v/>
      </c>
    </row>
    <row r="3" spans="1:52">
      <c r="A3" s="2" t="s">
        <v>841</v>
      </c>
      <c r="B3" s="2" t="s">
        <v>510</v>
      </c>
      <c r="C3" s="2" t="s">
        <v>781</v>
      </c>
      <c r="D3" s="2" t="s">
        <v>93</v>
      </c>
      <c r="E3" s="2" t="s">
        <v>67</v>
      </c>
      <c r="F3" s="21" t="s">
        <v>94</v>
      </c>
      <c r="G3" s="11" t="s">
        <v>2109</v>
      </c>
      <c r="H3" s="3">
        <v>42501</v>
      </c>
      <c r="I3" s="2"/>
      <c r="J3" s="2" t="s">
        <v>722</v>
      </c>
      <c r="K3" s="2" t="s">
        <v>394</v>
      </c>
      <c r="L3" s="2" t="s">
        <v>31</v>
      </c>
      <c r="M3" s="2" t="s">
        <v>382</v>
      </c>
      <c r="N3" s="4">
        <v>61</v>
      </c>
      <c r="O3" s="4">
        <v>64</v>
      </c>
      <c r="P3" s="4">
        <v>3</v>
      </c>
      <c r="Q3" s="5">
        <v>0.08</v>
      </c>
      <c r="R3" s="4">
        <v>10</v>
      </c>
      <c r="S3" s="4">
        <v>10</v>
      </c>
      <c r="T3" s="4">
        <v>0</v>
      </c>
      <c r="U3" s="5">
        <v>0</v>
      </c>
      <c r="V3" s="5">
        <v>0</v>
      </c>
      <c r="W3" s="14">
        <v>0.08</v>
      </c>
      <c r="X3" s="14">
        <v>0</v>
      </c>
      <c r="Y3" s="14">
        <v>0.08</v>
      </c>
      <c r="Z3" s="4">
        <v>24580</v>
      </c>
      <c r="AA3" s="49" t="str">
        <f>IFERROR(IF(VLOOKUP($D3,'Year-To-Date'!$E$1:$E$322,1,FALSE)=D3,"--","Find"),"Find")</f>
        <v>--</v>
      </c>
      <c r="AB3" s="49" t="str">
        <f>IFERROR(IFERROR(VLOOKUP($D3,'Asset Group  All Assets'!$B$1:$C$500,2,FALSE),(VLOOKUP($D3,'Missing-WSU-POs'!$B$1:$D$500,3,FALSE))),"?")</f>
        <v>Needed</v>
      </c>
      <c r="AC3" s="31" t="str">
        <f t="shared" si="0"/>
        <v/>
      </c>
      <c r="AD3" s="31" t="str">
        <f t="shared" si="1"/>
        <v>Wrong PO</v>
      </c>
      <c r="AE3" s="29" t="str">
        <f>IFERROR(IF(VLOOKUP($D3,'Org July 2016 '!$D$1:$Z$500,3,FALSE)=F3,"-","Wrong PO"),"new")</f>
        <v>-</v>
      </c>
      <c r="AF3" s="32" t="str">
        <f>IF(AE3="wrong PO",(VLOOKUP($D3,'Org July 2016 '!$D$1:$Z$500,3,FALSE)),"")</f>
        <v/>
      </c>
      <c r="AG3" s="29" t="str">
        <f>IFERROR(IF(VLOOKUP($D3,'Org June 2016 '!$D$1:$Z$500,3,FALSE)=F3,"-","Wrong PO"),"new")</f>
        <v>-</v>
      </c>
      <c r="AH3" s="32" t="str">
        <f>IF(AG3="wrong PO",(VLOOKUP($D3,'Org June 2016 '!$D$1:$Z$500,3,FALSE)),"")</f>
        <v/>
      </c>
      <c r="AI3" s="29" t="str">
        <f>IFERROR(IF(VLOOKUP($D3,'May 2016'!D2:Z501,3,FALSE)=F3,"-","Wrong PO"),"new")</f>
        <v>new</v>
      </c>
      <c r="AJ3" s="32" t="str">
        <f>IF(AI3="wrong PO",(VLOOKUP($D3,'May 2016'!D2:Z501,3,FALSE)),"")</f>
        <v/>
      </c>
      <c r="AK3" s="29" t="str">
        <f>IFERROR(IF(VLOOKUP($D3,'Apr 2016'!$D$1:$Z$500,3,FALSE)=F3,"-","Wrong PO"),"new")</f>
        <v>new</v>
      </c>
      <c r="AL3" s="32" t="str">
        <f>IF(AK3="wrong PO",(VLOOKUP($D3,'Apr 2016'!$D$1:$Z$500,3,FALSE)),"")</f>
        <v/>
      </c>
      <c r="AM3" s="32" t="str">
        <f>IFERROR(IF(VLOOKUP($D3,'Mar 2016'!$D$1:$Z$500,3,FALSE)=F3,"-","Wrong PO"),"new")</f>
        <v>new</v>
      </c>
      <c r="AN3" s="32" t="str">
        <f>IF(AK3="wrong PO",(VLOOKUP($D3,'Mar 2016'!$D$1:$Z$500,3,FALSE)),"")</f>
        <v/>
      </c>
      <c r="AO3" s="32" t="str">
        <f>IFERROR(IF(VLOOKUP($D3,'Feb 2016'!$D$1:$Z$500,3,FALSE)=F3,"-","Wrong PO"),"new")</f>
        <v>new</v>
      </c>
      <c r="AP3" s="32" t="str">
        <f>IF(AK3="wrong PO",(VLOOKUP($D3,'Feb 2016'!$D$1:$Z$500,3,FALSE)),"")</f>
        <v/>
      </c>
      <c r="AQ3" s="29" t="str">
        <f>IFERROR(IF(VLOOKUP($D3,'Jan 2016'!$D$1:$Z$500,3,FALSE)=F3,"-","Wrong PO"),"new")</f>
        <v>new</v>
      </c>
      <c r="AR3" s="32" t="str">
        <f>IF(AQ3="wrong PO",(VLOOKUP($D3,'Jan 2016'!$D$1:$Z$500,3,FALSE)),"")</f>
        <v/>
      </c>
      <c r="AS3" s="29" t="str">
        <f>IFERROR(IF(VLOOKUP($D3,'Dec 2015'!$D$1:$Z$500,3,FALSE)=F3,"-","Wrong PO"),"new")</f>
        <v>new</v>
      </c>
      <c r="AT3" s="32" t="str">
        <f>IF(AS3="wrong PO",(VLOOKUP($D3,'Dec 2015'!$D$1:$Z$500,3,FALSE)),"")</f>
        <v/>
      </c>
      <c r="AU3" s="29" t="str">
        <f>IFERROR(IF(VLOOKUP($D3,'Nov 2015'!$D$1:$Z$500,3,FALSE)=F3,"-","Wrong PO"),"new")</f>
        <v>new</v>
      </c>
      <c r="AV3" s="32" t="str">
        <f>IF(AU3="wrong PO",(VLOOKUP($D3,'Nov 2015'!$D$1:$Z$500,3,FALSE)),"")</f>
        <v/>
      </c>
      <c r="AW3" s="29" t="str">
        <f>IFERROR(IF(VLOOKUP($D3,'Oct 2015'!$D$1:$Z$500,3,FALSE)=F3,"-","Wrong PO"),"new")</f>
        <v>new</v>
      </c>
      <c r="AX3" s="32" t="str">
        <f>IF(AW3="wrong PO",(VLOOKUP($D3,'Oct 2015'!$D$1:$Z$500,3,FALSE)),"")</f>
        <v/>
      </c>
      <c r="AY3" s="29" t="str">
        <f>IFERROR(IF(VLOOKUP($D3,'Sep 2015'!$D$1:$Z$500,3,FALSE)=F3,"-","Wrong PO"),"new")</f>
        <v>new</v>
      </c>
      <c r="AZ3" s="32" t="str">
        <f>IF(AY3="wrong PO",(VLOOKUP($D3,'Sep 2015'!$D$1:$Z$500,3,FALSE)),"")</f>
        <v/>
      </c>
    </row>
    <row r="4" spans="1:52">
      <c r="A4" s="2" t="s">
        <v>841</v>
      </c>
      <c r="B4" s="2" t="s">
        <v>510</v>
      </c>
      <c r="C4" s="2" t="s">
        <v>781</v>
      </c>
      <c r="D4" s="2" t="s">
        <v>95</v>
      </c>
      <c r="E4" s="2" t="s">
        <v>67</v>
      </c>
      <c r="F4" s="21" t="s">
        <v>94</v>
      </c>
      <c r="G4" s="11" t="s">
        <v>2109</v>
      </c>
      <c r="H4" s="3">
        <v>42501</v>
      </c>
      <c r="I4" s="2"/>
      <c r="J4" s="2" t="s">
        <v>722</v>
      </c>
      <c r="K4" s="2" t="s">
        <v>394</v>
      </c>
      <c r="L4" s="2" t="s">
        <v>31</v>
      </c>
      <c r="M4" s="2" t="s">
        <v>382</v>
      </c>
      <c r="N4" s="4">
        <v>2319</v>
      </c>
      <c r="O4" s="4">
        <v>2321</v>
      </c>
      <c r="P4" s="4">
        <v>2</v>
      </c>
      <c r="Q4" s="5">
        <v>0.06</v>
      </c>
      <c r="R4" s="4">
        <v>10</v>
      </c>
      <c r="S4" s="4">
        <v>10</v>
      </c>
      <c r="T4" s="4">
        <v>0</v>
      </c>
      <c r="U4" s="5">
        <v>0</v>
      </c>
      <c r="V4" s="5">
        <v>0</v>
      </c>
      <c r="W4" s="14">
        <v>0.06</v>
      </c>
      <c r="X4" s="14">
        <v>0</v>
      </c>
      <c r="Y4" s="14">
        <v>0.06</v>
      </c>
      <c r="Z4" s="4">
        <v>24580</v>
      </c>
      <c r="AA4" s="49" t="str">
        <f>IFERROR(IF(VLOOKUP($D4,'Year-To-Date'!$E$1:$E$322,1,FALSE)=D4,"--","Find"),"Find")</f>
        <v>--</v>
      </c>
      <c r="AB4" s="49" t="str">
        <f>IFERROR(IFERROR(VLOOKUP($D4,'Asset Group  All Assets'!$B$1:$C$500,2,FALSE),(VLOOKUP($D4,'Missing-WSU-POs'!$B$1:$D$500,3,FALSE))),"?")</f>
        <v>Needed</v>
      </c>
      <c r="AC4" s="31" t="str">
        <f t="shared" si="0"/>
        <v/>
      </c>
      <c r="AD4" s="31" t="str">
        <f t="shared" si="1"/>
        <v>Wrong PO</v>
      </c>
      <c r="AE4" s="29" t="str">
        <f>IFERROR(IF(VLOOKUP($D4,'Org July 2016 '!$D$1:$Z$500,3,FALSE)=F4,"-","Wrong PO"),"new")</f>
        <v>-</v>
      </c>
      <c r="AF4" s="32" t="str">
        <f>IF(AE4="wrong PO",(VLOOKUP($D4,'Org July 2016 '!$D$1:$Z$500,3,FALSE)),"")</f>
        <v/>
      </c>
      <c r="AG4" s="29" t="str">
        <f>IFERROR(IF(VLOOKUP($D4,'Org June 2016 '!$D$1:$Z$500,3,FALSE)=F4,"-","Wrong PO"),"new")</f>
        <v>-</v>
      </c>
      <c r="AH4" s="32" t="str">
        <f>IF(AG4="wrong PO",(VLOOKUP($D4,'Org June 2016 '!$D$1:$Z$500,3,FALSE)),"")</f>
        <v/>
      </c>
      <c r="AI4" s="29" t="str">
        <f>IFERROR(IF(VLOOKUP($D4,'May 2016'!D3:Z502,3,FALSE)=F4,"-","Wrong PO"),"new")</f>
        <v>new</v>
      </c>
      <c r="AJ4" s="32" t="str">
        <f>IF(AI4="wrong PO",(VLOOKUP($D4,'May 2016'!D3:Z502,3,FALSE)),"")</f>
        <v/>
      </c>
      <c r="AK4" s="29" t="str">
        <f>IFERROR(IF(VLOOKUP($D4,'Apr 2016'!$D$1:$Z$500,3,FALSE)=F4,"-","Wrong PO"),"new")</f>
        <v>new</v>
      </c>
      <c r="AL4" s="32" t="str">
        <f>IF(AK4="wrong PO",(VLOOKUP($D4,'Apr 2016'!$D$1:$Z$500,3,FALSE)),"")</f>
        <v/>
      </c>
      <c r="AM4" s="32" t="str">
        <f>IFERROR(IF(VLOOKUP($D4,'Mar 2016'!$D$1:$Z$500,3,FALSE)=F4,"-","Wrong PO"),"new")</f>
        <v>new</v>
      </c>
      <c r="AN4" s="32" t="str">
        <f>IF(AK4="wrong PO",(VLOOKUP($D4,'Mar 2016'!$D$1:$Z$500,3,FALSE)),"")</f>
        <v/>
      </c>
      <c r="AO4" s="32" t="str">
        <f>IFERROR(IF(VLOOKUP($D4,'Feb 2016'!$D$1:$Z$500,3,FALSE)=F4,"-","Wrong PO"),"new")</f>
        <v>new</v>
      </c>
      <c r="AP4" s="32" t="str">
        <f>IF(AK4="wrong PO",(VLOOKUP($D4,'Feb 2016'!$D$1:$Z$500,3,FALSE)),"")</f>
        <v/>
      </c>
      <c r="AQ4" s="29" t="str">
        <f>IFERROR(IF(VLOOKUP($D4,'Jan 2016'!$D$1:$Z$500,3,FALSE)=F4,"-","Wrong PO"),"new")</f>
        <v>new</v>
      </c>
      <c r="AR4" s="32" t="str">
        <f>IF(AQ4="wrong PO",(VLOOKUP($D4,'Jan 2016'!$D$1:$Z$500,3,FALSE)),"")</f>
        <v/>
      </c>
      <c r="AS4" s="29" t="str">
        <f>IFERROR(IF(VLOOKUP($D4,'Dec 2015'!$D$1:$Z$500,3,FALSE)=F4,"-","Wrong PO"),"new")</f>
        <v>new</v>
      </c>
      <c r="AT4" s="32" t="str">
        <f>IF(AS4="wrong PO",(VLOOKUP($D4,'Dec 2015'!$D$1:$Z$500,3,FALSE)),"")</f>
        <v/>
      </c>
      <c r="AU4" s="29" t="str">
        <f>IFERROR(IF(VLOOKUP($D4,'Nov 2015'!$D$1:$Z$500,3,FALSE)=F4,"-","Wrong PO"),"new")</f>
        <v>new</v>
      </c>
      <c r="AV4" s="32" t="str">
        <f>IF(AU4="wrong PO",(VLOOKUP($D4,'Nov 2015'!$D$1:$Z$500,3,FALSE)),"")</f>
        <v/>
      </c>
      <c r="AW4" s="29" t="str">
        <f>IFERROR(IF(VLOOKUP($D4,'Oct 2015'!$D$1:$Z$500,3,FALSE)=F4,"-","Wrong PO"),"new")</f>
        <v>new</v>
      </c>
      <c r="AX4" s="32" t="str">
        <f>IF(AW4="wrong PO",(VLOOKUP($D4,'Oct 2015'!$D$1:$Z$500,3,FALSE)),"")</f>
        <v/>
      </c>
      <c r="AY4" s="29" t="str">
        <f>IFERROR(IF(VLOOKUP($D4,'Sep 2015'!$D$1:$Z$500,3,FALSE)=F4,"-","Wrong PO"),"new")</f>
        <v>new</v>
      </c>
      <c r="AZ4" s="32" t="str">
        <f>IF(AY4="wrong PO",(VLOOKUP($D4,'Sep 2015'!$D$1:$Z$500,3,FALSE)),"")</f>
        <v/>
      </c>
    </row>
    <row r="5" spans="1:52">
      <c r="A5" s="2" t="s">
        <v>841</v>
      </c>
      <c r="B5" s="2" t="s">
        <v>510</v>
      </c>
      <c r="C5" s="2" t="s">
        <v>25</v>
      </c>
      <c r="D5" s="2" t="s">
        <v>120</v>
      </c>
      <c r="E5" s="2" t="s">
        <v>439</v>
      </c>
      <c r="F5" s="21" t="s">
        <v>94</v>
      </c>
      <c r="G5" s="11" t="s">
        <v>2109</v>
      </c>
      <c r="H5" s="3">
        <v>42257</v>
      </c>
      <c r="I5" s="2" t="s">
        <v>39</v>
      </c>
      <c r="J5" s="2" t="s">
        <v>440</v>
      </c>
      <c r="K5" s="2" t="s">
        <v>30</v>
      </c>
      <c r="L5" s="2" t="s">
        <v>31</v>
      </c>
      <c r="M5" s="2" t="s">
        <v>41</v>
      </c>
      <c r="N5" s="4">
        <v>10</v>
      </c>
      <c r="O5" s="4">
        <v>10</v>
      </c>
      <c r="P5" s="4">
        <v>0</v>
      </c>
      <c r="Q5" s="5">
        <v>0</v>
      </c>
      <c r="R5" s="4">
        <v>0</v>
      </c>
      <c r="S5" s="4">
        <v>0</v>
      </c>
      <c r="T5" s="4">
        <v>0</v>
      </c>
      <c r="U5" s="5">
        <v>0</v>
      </c>
      <c r="V5" s="5">
        <v>0</v>
      </c>
      <c r="W5" s="14">
        <v>0</v>
      </c>
      <c r="X5" s="14">
        <v>0</v>
      </c>
      <c r="Y5" s="14">
        <v>0</v>
      </c>
      <c r="Z5" s="4">
        <v>24580</v>
      </c>
      <c r="AA5" s="49" t="str">
        <f>IFERROR(IF(VLOOKUP($D5,'Year-To-Date'!$E$1:$E$322,1,FALSE)=D5,"--","Find"),"Find")</f>
        <v>--</v>
      </c>
      <c r="AB5" s="49" t="str">
        <f>IFERROR(IFERROR(VLOOKUP($D5,'Asset Group  All Assets'!$B$1:$C$500,2,FALSE),(VLOOKUP($D5,'Missing-WSU-POs'!$B$1:$D$500,3,FALSE))),"?")</f>
        <v>Needed</v>
      </c>
      <c r="AC5" s="31" t="str">
        <f t="shared" si="0"/>
        <v/>
      </c>
      <c r="AD5" s="31" t="str">
        <f t="shared" si="1"/>
        <v>Wrong PO</v>
      </c>
      <c r="AE5" s="29" t="str">
        <f>IFERROR(IF(VLOOKUP($D5,'Org July 2016 '!$D$1:$Z$500,3,FALSE)=F5,"-","Wrong PO"),"new")</f>
        <v>-</v>
      </c>
      <c r="AF5" s="32" t="str">
        <f>IF(AE5="wrong PO",(VLOOKUP($D5,'Org July 2016 '!$D$1:$Z$500,3,FALSE)),"")</f>
        <v/>
      </c>
      <c r="AG5" s="29" t="str">
        <f>IFERROR(IF(VLOOKUP($D5,'Org June 2016 '!$D$1:$Z$500,3,FALSE)=F5,"-","Wrong PO"),"new")</f>
        <v>-</v>
      </c>
      <c r="AH5" s="32" t="str">
        <f>IF(AG5="wrong PO",(VLOOKUP($D5,'Org June 2016 '!$D$1:$Z$500,3,FALSE)),"")</f>
        <v/>
      </c>
      <c r="AI5" s="29" t="str">
        <f>IFERROR(IF(VLOOKUP($D5,'May 2016'!D4:Z503,3,FALSE)=F5,"-","Wrong PO"),"new")</f>
        <v>new</v>
      </c>
      <c r="AJ5" s="32" t="str">
        <f>IF(AI5="wrong PO",(VLOOKUP($D5,'May 2016'!D4:Z503,3,FALSE)),"")</f>
        <v/>
      </c>
      <c r="AK5" s="29" t="str">
        <f>IFERROR(IF(VLOOKUP($D5,'Apr 2016'!$D$1:$Z$500,3,FALSE)=F5,"-","Wrong PO"),"new")</f>
        <v>new</v>
      </c>
      <c r="AL5" s="32" t="str">
        <f>IF(AK5="wrong PO",(VLOOKUP($D5,'Apr 2016'!$D$1:$Z$500,3,FALSE)),"")</f>
        <v/>
      </c>
      <c r="AM5" s="32" t="str">
        <f>IFERROR(IF(VLOOKUP($D5,'Mar 2016'!$D$1:$Z$500,3,FALSE)=F5,"-","Wrong PO"),"new")</f>
        <v>-</v>
      </c>
      <c r="AN5" s="32" t="str">
        <f>IF(AK5="wrong PO",(VLOOKUP($D5,'Mar 2016'!$D$1:$Z$500,3,FALSE)),"")</f>
        <v/>
      </c>
      <c r="AO5" s="32" t="str">
        <f>IFERROR(IF(VLOOKUP($D5,'Feb 2016'!$D$1:$Z$500,3,FALSE)=F5,"-","Wrong PO"),"new")</f>
        <v>new</v>
      </c>
      <c r="AP5" s="32" t="str">
        <f>IF(AK5="wrong PO",(VLOOKUP($D5,'Feb 2016'!$D$1:$Z$500,3,FALSE)),"")</f>
        <v/>
      </c>
      <c r="AQ5" s="29" t="str">
        <f>IFERROR(IF(VLOOKUP($D5,'Jan 2016'!$D$1:$Z$500,3,FALSE)=F5,"-","Wrong PO"),"new")</f>
        <v>-</v>
      </c>
      <c r="AR5" s="32" t="str">
        <f>IF(AQ5="wrong PO",(VLOOKUP($D5,'Jan 2016'!$D$1:$Z$500,3,FALSE)),"")</f>
        <v/>
      </c>
      <c r="AS5" s="29" t="str">
        <f>IFERROR(IF(VLOOKUP($D5,'Dec 2015'!$D$1:$Z$500,3,FALSE)=F5,"-","Wrong PO"),"new")</f>
        <v>new</v>
      </c>
      <c r="AT5" s="32" t="str">
        <f>IF(AS5="wrong PO",(VLOOKUP($D5,'Dec 2015'!$D$1:$Z$500,3,FALSE)),"")</f>
        <v/>
      </c>
      <c r="AU5" s="29" t="str">
        <f>IFERROR(IF(VLOOKUP($D5,'Nov 2015'!$D$1:$Z$500,3,FALSE)=F5,"-","Wrong PO"),"new")</f>
        <v>-</v>
      </c>
      <c r="AV5" s="32" t="str">
        <f>IF(AU5="wrong PO",(VLOOKUP($D5,'Nov 2015'!$D$1:$Z$500,3,FALSE)),"")</f>
        <v/>
      </c>
      <c r="AW5" s="29" t="str">
        <f>IFERROR(IF(VLOOKUP($D5,'Oct 2015'!$D$1:$Z$500,3,FALSE)=F5,"-","Wrong PO"),"new")</f>
        <v>new</v>
      </c>
      <c r="AX5" s="32" t="str">
        <f>IF(AW5="wrong PO",(VLOOKUP($D5,'Oct 2015'!$D$1:$Z$500,3,FALSE)),"")</f>
        <v/>
      </c>
      <c r="AY5" s="29" t="str">
        <f>IFERROR(IF(VLOOKUP($D5,'Sep 2015'!$D$1:$Z$500,3,FALSE)=F5,"-","Wrong PO"),"new")</f>
        <v>new</v>
      </c>
      <c r="AZ5" s="32" t="str">
        <f>IF(AY5="wrong PO",(VLOOKUP($D5,'Sep 2015'!$D$1:$Z$500,3,FALSE)),"")</f>
        <v/>
      </c>
    </row>
    <row r="6" spans="1:52">
      <c r="A6" s="2" t="s">
        <v>841</v>
      </c>
      <c r="B6" s="2" t="s">
        <v>510</v>
      </c>
      <c r="C6" s="2" t="s">
        <v>25</v>
      </c>
      <c r="D6" s="2" t="s">
        <v>136</v>
      </c>
      <c r="E6" s="2" t="s">
        <v>750</v>
      </c>
      <c r="F6" s="21" t="s">
        <v>94</v>
      </c>
      <c r="G6" s="11" t="s">
        <v>2109</v>
      </c>
      <c r="H6" s="3">
        <v>42444</v>
      </c>
      <c r="I6" s="2" t="s">
        <v>39</v>
      </c>
      <c r="J6" s="2" t="s">
        <v>751</v>
      </c>
      <c r="K6" s="2" t="s">
        <v>30</v>
      </c>
      <c r="L6" s="2" t="s">
        <v>31</v>
      </c>
      <c r="M6" s="2" t="s">
        <v>32</v>
      </c>
      <c r="N6" s="4">
        <v>20</v>
      </c>
      <c r="O6" s="4">
        <v>20</v>
      </c>
      <c r="P6" s="4">
        <v>0</v>
      </c>
      <c r="Q6" s="14">
        <v>0</v>
      </c>
      <c r="R6" s="4">
        <v>0</v>
      </c>
      <c r="S6" s="4">
        <v>0</v>
      </c>
      <c r="T6" s="4">
        <v>0</v>
      </c>
      <c r="U6" s="5">
        <v>0</v>
      </c>
      <c r="V6" s="5">
        <v>0</v>
      </c>
      <c r="W6" s="14">
        <v>0</v>
      </c>
      <c r="X6" s="14">
        <v>0</v>
      </c>
      <c r="Y6" s="14">
        <v>0</v>
      </c>
      <c r="Z6" s="4">
        <v>24580</v>
      </c>
      <c r="AA6" s="49" t="str">
        <f>IFERROR(IF(VLOOKUP($D6,'Year-To-Date'!$E$1:$E$322,1,FALSE)=D6,"--","Find"),"Find")</f>
        <v>--</v>
      </c>
      <c r="AB6" s="49" t="str">
        <f>IFERROR(IFERROR(VLOOKUP($D6,'Asset Group  All Assets'!$B$1:$C$500,2,FALSE),(VLOOKUP($D6,'Missing-WSU-POs'!$B$1:$D$500,3,FALSE))),"?")</f>
        <v>Needed</v>
      </c>
      <c r="AC6" s="31" t="str">
        <f t="shared" si="0"/>
        <v/>
      </c>
      <c r="AD6" s="31" t="str">
        <f t="shared" si="1"/>
        <v>Wrong PO</v>
      </c>
      <c r="AE6" s="29" t="str">
        <f>IFERROR(IF(VLOOKUP($D6,'Org July 2016 '!$D$1:$Z$500,3,FALSE)=F6,"-","Wrong PO"),"new")</f>
        <v>-</v>
      </c>
      <c r="AF6" s="32" t="str">
        <f>IF(AE6="wrong PO",(VLOOKUP($D6,'Org July 2016 '!$D$1:$Z$500,3,FALSE)),"")</f>
        <v/>
      </c>
      <c r="AG6" s="29" t="str">
        <f>IFERROR(IF(VLOOKUP($D6,'Org June 2016 '!$D$1:$Z$500,3,FALSE)=F6,"-","Wrong PO"),"new")</f>
        <v>-</v>
      </c>
      <c r="AH6" s="32" t="str">
        <f>IF(AG6="wrong PO",(VLOOKUP($D6,'Org June 2016 '!$D$1:$Z$500,3,FALSE)),"")</f>
        <v/>
      </c>
      <c r="AI6" s="29" t="str">
        <f>IFERROR(IF(VLOOKUP($D6,'May 2016'!D5:Z504,3,FALSE)=F6,"-","Wrong PO"),"new")</f>
        <v>new</v>
      </c>
      <c r="AJ6" s="32" t="str">
        <f>IF(AI6="wrong PO",(VLOOKUP($D6,'May 2016'!D5:Z504,3,FALSE)),"")</f>
        <v/>
      </c>
      <c r="AK6" s="29" t="str">
        <f>IFERROR(IF(VLOOKUP($D6,'Apr 2016'!$D$1:$Z$500,3,FALSE)=F6,"-","Wrong PO"),"new")</f>
        <v>new</v>
      </c>
      <c r="AL6" s="32" t="str">
        <f>IF(AK6="wrong PO",(VLOOKUP($D6,'Apr 2016'!$D$1:$Z$500,3,FALSE)),"")</f>
        <v/>
      </c>
      <c r="AM6" s="32" t="str">
        <f>IFERROR(IF(VLOOKUP($D6,'Mar 2016'!$D$1:$Z$500,3,FALSE)=F6,"-","Wrong PO"),"new")</f>
        <v>-</v>
      </c>
      <c r="AN6" s="32" t="str">
        <f>IF(AK6="wrong PO",(VLOOKUP($D6,'Mar 2016'!$D$1:$Z$500,3,FALSE)),"")</f>
        <v/>
      </c>
      <c r="AO6" s="32" t="str">
        <f>IFERROR(IF(VLOOKUP($D6,'Feb 2016'!$D$1:$Z$500,3,FALSE)=F6,"-","Wrong PO"),"new")</f>
        <v>new</v>
      </c>
      <c r="AP6" s="32" t="str">
        <f>IF(AK6="wrong PO",(VLOOKUP($D6,'Feb 2016'!$D$1:$Z$500,3,FALSE)),"")</f>
        <v/>
      </c>
      <c r="AQ6" s="29" t="str">
        <f>IFERROR(IF(VLOOKUP($D6,'Jan 2016'!$D$1:$Z$500,3,FALSE)=F6,"-","Wrong PO"),"new")</f>
        <v>new</v>
      </c>
      <c r="AR6" s="32" t="str">
        <f>IF(AQ6="wrong PO",(VLOOKUP($D6,'Jan 2016'!$D$1:$Z$500,3,FALSE)),"")</f>
        <v/>
      </c>
      <c r="AS6" s="29" t="str">
        <f>IFERROR(IF(VLOOKUP($D6,'Dec 2015'!$D$1:$Z$500,3,FALSE)=F6,"-","Wrong PO"),"new")</f>
        <v>new</v>
      </c>
      <c r="AT6" s="32" t="str">
        <f>IF(AS6="wrong PO",(VLOOKUP($D6,'Dec 2015'!$D$1:$Z$500,3,FALSE)),"")</f>
        <v/>
      </c>
      <c r="AU6" s="29" t="str">
        <f>IFERROR(IF(VLOOKUP($D6,'Nov 2015'!$D$1:$Z$500,3,FALSE)=F6,"-","Wrong PO"),"new")</f>
        <v>new</v>
      </c>
      <c r="AV6" s="32" t="str">
        <f>IF(AU6="wrong PO",(VLOOKUP($D6,'Nov 2015'!$D$1:$Z$500,3,FALSE)),"")</f>
        <v/>
      </c>
      <c r="AW6" s="29" t="str">
        <f>IFERROR(IF(VLOOKUP($D6,'Oct 2015'!$D$1:$Z$500,3,FALSE)=F6,"-","Wrong PO"),"new")</f>
        <v>new</v>
      </c>
      <c r="AX6" s="32" t="str">
        <f>IF(AW6="wrong PO",(VLOOKUP($D6,'Oct 2015'!$D$1:$Z$500,3,FALSE)),"")</f>
        <v/>
      </c>
      <c r="AY6" s="29" t="str">
        <f>IFERROR(IF(VLOOKUP($D6,'Sep 2015'!$D$1:$Z$500,3,FALSE)=F6,"-","Wrong PO"),"new")</f>
        <v>new</v>
      </c>
      <c r="AZ6" s="32" t="str">
        <f>IF(AY6="wrong PO",(VLOOKUP($D6,'Sep 2015'!$D$1:$Z$500,3,FALSE)),"")</f>
        <v/>
      </c>
    </row>
    <row r="7" spans="1:52">
      <c r="A7" s="2" t="s">
        <v>841</v>
      </c>
      <c r="B7" s="2" t="s">
        <v>510</v>
      </c>
      <c r="C7" s="2" t="s">
        <v>25</v>
      </c>
      <c r="D7" s="2" t="s">
        <v>141</v>
      </c>
      <c r="E7" s="2" t="s">
        <v>67</v>
      </c>
      <c r="F7" s="21" t="s">
        <v>94</v>
      </c>
      <c r="G7" s="11" t="s">
        <v>2109</v>
      </c>
      <c r="H7" s="3">
        <v>42499</v>
      </c>
      <c r="I7" s="2" t="s">
        <v>685</v>
      </c>
      <c r="J7" s="2" t="s">
        <v>68</v>
      </c>
      <c r="K7" s="2" t="s">
        <v>30</v>
      </c>
      <c r="L7" s="2" t="s">
        <v>31</v>
      </c>
      <c r="M7" s="2" t="s">
        <v>32</v>
      </c>
      <c r="N7" s="4">
        <v>5435</v>
      </c>
      <c r="O7" s="4">
        <v>10199</v>
      </c>
      <c r="P7" s="4">
        <v>4764</v>
      </c>
      <c r="Q7" s="5">
        <v>80.510000000000005</v>
      </c>
      <c r="R7" s="4">
        <v>1</v>
      </c>
      <c r="S7" s="4">
        <v>1</v>
      </c>
      <c r="T7" s="4">
        <v>0</v>
      </c>
      <c r="U7" s="5">
        <v>0</v>
      </c>
      <c r="V7" s="5">
        <v>0</v>
      </c>
      <c r="W7" s="14">
        <v>80.510000000000005</v>
      </c>
      <c r="X7" s="14">
        <v>0</v>
      </c>
      <c r="Y7" s="14">
        <v>80.510000000000005</v>
      </c>
      <c r="Z7" s="4">
        <v>24580</v>
      </c>
      <c r="AA7" s="49" t="str">
        <f>IFERROR(IF(VLOOKUP($D7,'Year-To-Date'!$E$1:$E$322,1,FALSE)=D7,"--","Find"),"Find")</f>
        <v>--</v>
      </c>
      <c r="AB7" s="49" t="str">
        <f>IFERROR(IFERROR(VLOOKUP($D7,'Asset Group  All Assets'!$B$1:$C$500,2,FALSE),(VLOOKUP($D7,'Missing-WSU-POs'!$B$1:$D$500,3,FALSE))),"?")</f>
        <v>Needed</v>
      </c>
      <c r="AC7" s="31" t="str">
        <f t="shared" si="0"/>
        <v/>
      </c>
      <c r="AD7" s="31" t="str">
        <f t="shared" si="1"/>
        <v>Wrong PO</v>
      </c>
      <c r="AE7" s="29" t="str">
        <f>IFERROR(IF(VLOOKUP($D7,'Org July 2016 '!$D$1:$Z$500,3,FALSE)=F7,"-","Wrong PO"),"new")</f>
        <v>-</v>
      </c>
      <c r="AF7" s="32" t="str">
        <f>IF(AE7="wrong PO",(VLOOKUP($D7,'Org July 2016 '!$D$1:$Z$500,3,FALSE)),"")</f>
        <v/>
      </c>
      <c r="AG7" s="29" t="str">
        <f>IFERROR(IF(VLOOKUP($D7,'Org June 2016 '!$D$1:$Z$500,3,FALSE)=F7,"-","Wrong PO"),"new")</f>
        <v>-</v>
      </c>
      <c r="AH7" s="32" t="str">
        <f>IF(AG7="wrong PO",(VLOOKUP($D7,'Org June 2016 '!$D$1:$Z$500,3,FALSE)),"")</f>
        <v/>
      </c>
      <c r="AI7" s="29" t="str">
        <f>IFERROR(IF(VLOOKUP($D7,'May 2016'!D6:Z505,3,FALSE)=F7,"-","Wrong PO"),"new")</f>
        <v>-</v>
      </c>
      <c r="AJ7" s="32" t="str">
        <f>IF(AI7="wrong PO",(VLOOKUP($D7,'May 2016'!D6:Z505,3,FALSE)),"")</f>
        <v/>
      </c>
      <c r="AK7" s="29" t="str">
        <f>IFERROR(IF(VLOOKUP($D7,'Apr 2016'!$D$1:$Z$500,3,FALSE)=F7,"-","Wrong PO"),"new")</f>
        <v>new</v>
      </c>
      <c r="AL7" s="32" t="str">
        <f>IF(AK7="wrong PO",(VLOOKUP($D7,'Apr 2016'!$D$1:$Z$500,3,FALSE)),"")</f>
        <v/>
      </c>
      <c r="AM7" s="32" t="str">
        <f>IFERROR(IF(VLOOKUP($D7,'Mar 2016'!$D$1:$Z$500,3,FALSE)=F7,"-","Wrong PO"),"new")</f>
        <v>new</v>
      </c>
      <c r="AN7" s="32" t="str">
        <f>IF(AK7="wrong PO",(VLOOKUP($D7,'Mar 2016'!$D$1:$Z$500,3,FALSE)),"")</f>
        <v/>
      </c>
      <c r="AO7" s="32" t="str">
        <f>IFERROR(IF(VLOOKUP($D7,'Feb 2016'!$D$1:$Z$500,3,FALSE)=F7,"-","Wrong PO"),"new")</f>
        <v>new</v>
      </c>
      <c r="AP7" s="32" t="str">
        <f>IF(AK7="wrong PO",(VLOOKUP($D7,'Feb 2016'!$D$1:$Z$500,3,FALSE)),"")</f>
        <v/>
      </c>
      <c r="AQ7" s="29" t="str">
        <f>IFERROR(IF(VLOOKUP($D7,'Jan 2016'!$D$1:$Z$500,3,FALSE)=F7,"-","Wrong PO"),"new")</f>
        <v>new</v>
      </c>
      <c r="AR7" s="32" t="str">
        <f>IF(AQ7="wrong PO",(VLOOKUP($D7,'Jan 2016'!$D$1:$Z$500,3,FALSE)),"")</f>
        <v/>
      </c>
      <c r="AS7" s="29" t="str">
        <f>IFERROR(IF(VLOOKUP($D7,'Dec 2015'!$D$1:$Z$500,3,FALSE)=F7,"-","Wrong PO"),"new")</f>
        <v>new</v>
      </c>
      <c r="AT7" s="32" t="str">
        <f>IF(AS7="wrong PO",(VLOOKUP($D7,'Dec 2015'!$D$1:$Z$500,3,FALSE)),"")</f>
        <v/>
      </c>
      <c r="AU7" s="29" t="str">
        <f>IFERROR(IF(VLOOKUP($D7,'Nov 2015'!$D$1:$Z$500,3,FALSE)=F7,"-","Wrong PO"),"new")</f>
        <v>new</v>
      </c>
      <c r="AV7" s="32" t="str">
        <f>IF(AU7="wrong PO",(VLOOKUP($D7,'Nov 2015'!$D$1:$Z$500,3,FALSE)),"")</f>
        <v/>
      </c>
      <c r="AW7" s="29" t="str">
        <f>IFERROR(IF(VLOOKUP($D7,'Oct 2015'!$D$1:$Z$500,3,FALSE)=F7,"-","Wrong PO"),"new")</f>
        <v>new</v>
      </c>
      <c r="AX7" s="32" t="str">
        <f>IF(AW7="wrong PO",(VLOOKUP($D7,'Oct 2015'!$D$1:$Z$500,3,FALSE)),"")</f>
        <v/>
      </c>
      <c r="AY7" s="29" t="str">
        <f>IFERROR(IF(VLOOKUP($D7,'Sep 2015'!$D$1:$Z$500,3,FALSE)=F7,"-","Wrong PO"),"new")</f>
        <v>new</v>
      </c>
      <c r="AZ7" s="32" t="str">
        <f>IF(AY7="wrong PO",(VLOOKUP($D7,'Sep 2015'!$D$1:$Z$500,3,FALSE)),"")</f>
        <v/>
      </c>
    </row>
    <row r="8" spans="1:52">
      <c r="A8" s="2" t="s">
        <v>841</v>
      </c>
      <c r="B8" s="2" t="s">
        <v>510</v>
      </c>
      <c r="C8" s="2" t="s">
        <v>25</v>
      </c>
      <c r="D8" s="2" t="s">
        <v>142</v>
      </c>
      <c r="E8" s="2" t="s">
        <v>67</v>
      </c>
      <c r="F8" s="21" t="s">
        <v>94</v>
      </c>
      <c r="G8" s="11" t="s">
        <v>2109</v>
      </c>
      <c r="H8" s="3">
        <v>42499</v>
      </c>
      <c r="I8" s="2" t="s">
        <v>685</v>
      </c>
      <c r="J8" s="2" t="s">
        <v>68</v>
      </c>
      <c r="K8" s="2" t="s">
        <v>30</v>
      </c>
      <c r="L8" s="2" t="s">
        <v>31</v>
      </c>
      <c r="M8" s="2" t="s">
        <v>32</v>
      </c>
      <c r="N8" s="4">
        <v>1512</v>
      </c>
      <c r="O8" s="4">
        <v>2010</v>
      </c>
      <c r="P8" s="4">
        <v>498</v>
      </c>
      <c r="Q8" s="5">
        <v>8.42</v>
      </c>
      <c r="R8" s="4">
        <v>1</v>
      </c>
      <c r="S8" s="4">
        <v>1</v>
      </c>
      <c r="T8" s="4">
        <v>0</v>
      </c>
      <c r="U8" s="5">
        <v>0</v>
      </c>
      <c r="V8" s="5">
        <v>0</v>
      </c>
      <c r="W8" s="14">
        <v>8.42</v>
      </c>
      <c r="X8" s="14">
        <v>0</v>
      </c>
      <c r="Y8" s="14">
        <v>8.42</v>
      </c>
      <c r="Z8" s="4">
        <v>24580</v>
      </c>
      <c r="AA8" s="49" t="str">
        <f>IFERROR(IF(VLOOKUP($D8,'Year-To-Date'!$E$1:$E$322,1,FALSE)=D8,"--","Find"),"Find")</f>
        <v>--</v>
      </c>
      <c r="AB8" s="49" t="str">
        <f>IFERROR(IFERROR(VLOOKUP($D8,'Asset Group  All Assets'!$B$1:$C$500,2,FALSE),(VLOOKUP($D8,'Missing-WSU-POs'!$B$1:$D$500,3,FALSE))),"?")</f>
        <v>Needed</v>
      </c>
      <c r="AC8" s="31" t="str">
        <f t="shared" si="0"/>
        <v/>
      </c>
      <c r="AD8" s="31" t="str">
        <f t="shared" si="1"/>
        <v>Wrong PO</v>
      </c>
      <c r="AE8" s="29" t="str">
        <f>IFERROR(IF(VLOOKUP($D8,'Org July 2016 '!$D$1:$Z$500,3,FALSE)=F8,"-","Wrong PO"),"new")</f>
        <v>-</v>
      </c>
      <c r="AF8" s="32" t="str">
        <f>IF(AE8="wrong PO",(VLOOKUP($D8,'Org July 2016 '!$D$1:$Z$500,3,FALSE)),"")</f>
        <v/>
      </c>
      <c r="AG8" s="29" t="str">
        <f>IFERROR(IF(VLOOKUP($D8,'Org June 2016 '!$D$1:$Z$500,3,FALSE)=F8,"-","Wrong PO"),"new")</f>
        <v>-</v>
      </c>
      <c r="AH8" s="32" t="str">
        <f>IF(AG8="wrong PO",(VLOOKUP($D8,'Org June 2016 '!$D$1:$Z$500,3,FALSE)),"")</f>
        <v/>
      </c>
      <c r="AI8" s="29" t="str">
        <f>IFERROR(IF(VLOOKUP($D8,'May 2016'!D7:Z506,3,FALSE)=F8,"-","Wrong PO"),"new")</f>
        <v>-</v>
      </c>
      <c r="AJ8" s="32" t="str">
        <f>IF(AI8="wrong PO",(VLOOKUP($D8,'May 2016'!D7:Z506,3,FALSE)),"")</f>
        <v/>
      </c>
      <c r="AK8" s="29" t="str">
        <f>IFERROR(IF(VLOOKUP($D8,'Apr 2016'!$D$1:$Z$500,3,FALSE)=F8,"-","Wrong PO"),"new")</f>
        <v>new</v>
      </c>
      <c r="AL8" s="32" t="str">
        <f>IF(AK8="wrong PO",(VLOOKUP($D8,'Apr 2016'!$D$1:$Z$500,3,FALSE)),"")</f>
        <v/>
      </c>
      <c r="AM8" s="32" t="str">
        <f>IFERROR(IF(VLOOKUP($D8,'Mar 2016'!$D$1:$Z$500,3,FALSE)=F8,"-","Wrong PO"),"new")</f>
        <v>new</v>
      </c>
      <c r="AN8" s="32" t="str">
        <f>IF(AK8="wrong PO",(VLOOKUP($D8,'Mar 2016'!$D$1:$Z$500,3,FALSE)),"")</f>
        <v/>
      </c>
      <c r="AO8" s="32" t="str">
        <f>IFERROR(IF(VLOOKUP($D8,'Feb 2016'!$D$1:$Z$500,3,FALSE)=F8,"-","Wrong PO"),"new")</f>
        <v>new</v>
      </c>
      <c r="AP8" s="32" t="str">
        <f>IF(AK8="wrong PO",(VLOOKUP($D8,'Feb 2016'!$D$1:$Z$500,3,FALSE)),"")</f>
        <v/>
      </c>
      <c r="AQ8" s="29" t="str">
        <f>IFERROR(IF(VLOOKUP($D8,'Jan 2016'!$D$1:$Z$500,3,FALSE)=F8,"-","Wrong PO"),"new")</f>
        <v>new</v>
      </c>
      <c r="AR8" s="32" t="str">
        <f>IF(AQ8="wrong PO",(VLOOKUP($D8,'Jan 2016'!$D$1:$Z$500,3,FALSE)),"")</f>
        <v/>
      </c>
      <c r="AS8" s="29" t="str">
        <f>IFERROR(IF(VLOOKUP($D8,'Dec 2015'!$D$1:$Z$500,3,FALSE)=F8,"-","Wrong PO"),"new")</f>
        <v>new</v>
      </c>
      <c r="AT8" s="32" t="str">
        <f>IF(AS8="wrong PO",(VLOOKUP($D8,'Dec 2015'!$D$1:$Z$500,3,FALSE)),"")</f>
        <v/>
      </c>
      <c r="AU8" s="29" t="str">
        <f>IFERROR(IF(VLOOKUP($D8,'Nov 2015'!$D$1:$Z$500,3,FALSE)=F8,"-","Wrong PO"),"new")</f>
        <v>new</v>
      </c>
      <c r="AV8" s="32" t="str">
        <f>IF(AU8="wrong PO",(VLOOKUP($D8,'Nov 2015'!$D$1:$Z$500,3,FALSE)),"")</f>
        <v/>
      </c>
      <c r="AW8" s="29" t="str">
        <f>IFERROR(IF(VLOOKUP($D8,'Oct 2015'!$D$1:$Z$500,3,FALSE)=F8,"-","Wrong PO"),"new")</f>
        <v>new</v>
      </c>
      <c r="AX8" s="32" t="str">
        <f>IF(AW8="wrong PO",(VLOOKUP($D8,'Oct 2015'!$D$1:$Z$500,3,FALSE)),"")</f>
        <v/>
      </c>
      <c r="AY8" s="29" t="str">
        <f>IFERROR(IF(VLOOKUP($D8,'Sep 2015'!$D$1:$Z$500,3,FALSE)=F8,"-","Wrong PO"),"new")</f>
        <v>new</v>
      </c>
      <c r="AZ8" s="32" t="str">
        <f>IF(AY8="wrong PO",(VLOOKUP($D8,'Sep 2015'!$D$1:$Z$500,3,FALSE)),"")</f>
        <v/>
      </c>
    </row>
    <row r="9" spans="1:52">
      <c r="A9" s="2" t="s">
        <v>841</v>
      </c>
      <c r="B9" s="2" t="s">
        <v>510</v>
      </c>
      <c r="C9" s="2" t="s">
        <v>25</v>
      </c>
      <c r="D9" s="2" t="s">
        <v>143</v>
      </c>
      <c r="E9" s="2" t="s">
        <v>67</v>
      </c>
      <c r="F9" s="21" t="s">
        <v>94</v>
      </c>
      <c r="G9" s="11" t="s">
        <v>2109</v>
      </c>
      <c r="H9" s="3">
        <v>42499</v>
      </c>
      <c r="I9" s="2" t="s">
        <v>685</v>
      </c>
      <c r="J9" s="2" t="s">
        <v>68</v>
      </c>
      <c r="K9" s="2" t="s">
        <v>30</v>
      </c>
      <c r="L9" s="2" t="s">
        <v>31</v>
      </c>
      <c r="M9" s="2" t="s">
        <v>32</v>
      </c>
      <c r="N9" s="4">
        <v>1374</v>
      </c>
      <c r="O9" s="4">
        <v>2206</v>
      </c>
      <c r="P9" s="4">
        <v>832</v>
      </c>
      <c r="Q9" s="5">
        <v>14.06</v>
      </c>
      <c r="R9" s="4">
        <v>1</v>
      </c>
      <c r="S9" s="4">
        <v>1</v>
      </c>
      <c r="T9" s="4">
        <v>0</v>
      </c>
      <c r="U9" s="5">
        <v>0</v>
      </c>
      <c r="V9" s="5">
        <v>0</v>
      </c>
      <c r="W9" s="14">
        <v>14.06</v>
      </c>
      <c r="X9" s="14">
        <v>0</v>
      </c>
      <c r="Y9" s="14">
        <v>14.06</v>
      </c>
      <c r="Z9" s="4">
        <v>24580</v>
      </c>
      <c r="AA9" s="49" t="str">
        <f>IFERROR(IF(VLOOKUP($D9,'Year-To-Date'!$E$1:$E$322,1,FALSE)=D9,"--","Find"),"Find")</f>
        <v>--</v>
      </c>
      <c r="AB9" s="49" t="str">
        <f>IFERROR(IFERROR(VLOOKUP($D9,'Asset Group  All Assets'!$B$1:$C$500,2,FALSE),(VLOOKUP($D9,'Missing-WSU-POs'!$B$1:$D$500,3,FALSE))),"?")</f>
        <v>Needed</v>
      </c>
      <c r="AC9" s="31" t="str">
        <f t="shared" si="0"/>
        <v/>
      </c>
      <c r="AD9" s="31" t="str">
        <f t="shared" si="1"/>
        <v>Wrong PO</v>
      </c>
      <c r="AE9" s="29" t="str">
        <f>IFERROR(IF(VLOOKUP($D9,'Org July 2016 '!$D$1:$Z$500,3,FALSE)=F9,"-","Wrong PO"),"new")</f>
        <v>-</v>
      </c>
      <c r="AF9" s="32" t="str">
        <f>IF(AE9="wrong PO",(VLOOKUP($D9,'Org July 2016 '!$D$1:$Z$500,3,FALSE)),"")</f>
        <v/>
      </c>
      <c r="AG9" s="29" t="str">
        <f>IFERROR(IF(VLOOKUP($D9,'Org June 2016 '!$D$1:$Z$500,3,FALSE)=F9,"-","Wrong PO"),"new")</f>
        <v>-</v>
      </c>
      <c r="AH9" s="32" t="str">
        <f>IF(AG9="wrong PO",(VLOOKUP($D9,'Org June 2016 '!$D$1:$Z$500,3,FALSE)),"")</f>
        <v/>
      </c>
      <c r="AI9" s="29" t="str">
        <f>IFERROR(IF(VLOOKUP($D9,'May 2016'!D8:Z507,3,FALSE)=F9,"-","Wrong PO"),"new")</f>
        <v>-</v>
      </c>
      <c r="AJ9" s="32" t="str">
        <f>IF(AI9="wrong PO",(VLOOKUP($D9,'May 2016'!D8:Z507,3,FALSE)),"")</f>
        <v/>
      </c>
      <c r="AK9" s="29" t="str">
        <f>IFERROR(IF(VLOOKUP($D9,'Apr 2016'!$D$1:$Z$500,3,FALSE)=F9,"-","Wrong PO"),"new")</f>
        <v>new</v>
      </c>
      <c r="AL9" s="32" t="str">
        <f>IF(AK9="wrong PO",(VLOOKUP($D9,'Apr 2016'!$D$1:$Z$500,3,FALSE)),"")</f>
        <v/>
      </c>
      <c r="AM9" s="32" t="str">
        <f>IFERROR(IF(VLOOKUP($D9,'Mar 2016'!$D$1:$Z$500,3,FALSE)=F9,"-","Wrong PO"),"new")</f>
        <v>new</v>
      </c>
      <c r="AN9" s="32" t="str">
        <f>IF(AK9="wrong PO",(VLOOKUP($D9,'Mar 2016'!$D$1:$Z$500,3,FALSE)),"")</f>
        <v/>
      </c>
      <c r="AO9" s="32" t="str">
        <f>IFERROR(IF(VLOOKUP($D9,'Feb 2016'!$D$1:$Z$500,3,FALSE)=F9,"-","Wrong PO"),"new")</f>
        <v>new</v>
      </c>
      <c r="AP9" s="32" t="str">
        <f>IF(AK9="wrong PO",(VLOOKUP($D9,'Feb 2016'!$D$1:$Z$500,3,FALSE)),"")</f>
        <v/>
      </c>
      <c r="AQ9" s="29" t="str">
        <f>IFERROR(IF(VLOOKUP($D9,'Jan 2016'!$D$1:$Z$500,3,FALSE)=F9,"-","Wrong PO"),"new")</f>
        <v>new</v>
      </c>
      <c r="AR9" s="32" t="str">
        <f>IF(AQ9="wrong PO",(VLOOKUP($D9,'Jan 2016'!$D$1:$Z$500,3,FALSE)),"")</f>
        <v/>
      </c>
      <c r="AS9" s="29" t="str">
        <f>IFERROR(IF(VLOOKUP($D9,'Dec 2015'!$D$1:$Z$500,3,FALSE)=F9,"-","Wrong PO"),"new")</f>
        <v>new</v>
      </c>
      <c r="AT9" s="32" t="str">
        <f>IF(AS9="wrong PO",(VLOOKUP($D9,'Dec 2015'!$D$1:$Z$500,3,FALSE)),"")</f>
        <v/>
      </c>
      <c r="AU9" s="29" t="str">
        <f>IFERROR(IF(VLOOKUP($D9,'Nov 2015'!$D$1:$Z$500,3,FALSE)=F9,"-","Wrong PO"),"new")</f>
        <v>new</v>
      </c>
      <c r="AV9" s="32" t="str">
        <f>IF(AU9="wrong PO",(VLOOKUP($D9,'Nov 2015'!$D$1:$Z$500,3,FALSE)),"")</f>
        <v/>
      </c>
      <c r="AW9" s="29" t="str">
        <f>IFERROR(IF(VLOOKUP($D9,'Oct 2015'!$D$1:$Z$500,3,FALSE)=F9,"-","Wrong PO"),"new")</f>
        <v>new</v>
      </c>
      <c r="AX9" s="32" t="str">
        <f>IF(AW9="wrong PO",(VLOOKUP($D9,'Oct 2015'!$D$1:$Z$500,3,FALSE)),"")</f>
        <v/>
      </c>
      <c r="AY9" s="29" t="str">
        <f>IFERROR(IF(VLOOKUP($D9,'Sep 2015'!$D$1:$Z$500,3,FALSE)=F9,"-","Wrong PO"),"new")</f>
        <v>new</v>
      </c>
      <c r="AZ9" s="32" t="str">
        <f>IF(AY9="wrong PO",(VLOOKUP($D9,'Sep 2015'!$D$1:$Z$500,3,FALSE)),"")</f>
        <v/>
      </c>
    </row>
    <row r="10" spans="1:52">
      <c r="A10" s="2" t="s">
        <v>841</v>
      </c>
      <c r="B10" s="2" t="s">
        <v>510</v>
      </c>
      <c r="C10" s="2" t="s">
        <v>25</v>
      </c>
      <c r="D10" s="2" t="s">
        <v>144</v>
      </c>
      <c r="E10" s="2" t="s">
        <v>746</v>
      </c>
      <c r="F10" s="21" t="s">
        <v>94</v>
      </c>
      <c r="G10" s="11" t="s">
        <v>2109</v>
      </c>
      <c r="H10" s="3">
        <v>42522</v>
      </c>
      <c r="I10" s="2" t="s">
        <v>685</v>
      </c>
      <c r="J10" s="2" t="s">
        <v>747</v>
      </c>
      <c r="K10" s="2" t="s">
        <v>30</v>
      </c>
      <c r="L10" s="2" t="s">
        <v>31</v>
      </c>
      <c r="M10" s="2" t="s">
        <v>41</v>
      </c>
      <c r="N10" s="4">
        <v>21</v>
      </c>
      <c r="O10" s="4">
        <v>21</v>
      </c>
      <c r="P10" s="4">
        <v>0</v>
      </c>
      <c r="Q10" s="5">
        <v>0</v>
      </c>
      <c r="R10" s="4">
        <v>0</v>
      </c>
      <c r="S10" s="4">
        <v>0</v>
      </c>
      <c r="T10" s="4">
        <v>0</v>
      </c>
      <c r="U10" s="5">
        <v>0</v>
      </c>
      <c r="V10" s="5">
        <v>0</v>
      </c>
      <c r="W10" s="14">
        <v>0</v>
      </c>
      <c r="X10" s="14">
        <v>0</v>
      </c>
      <c r="Y10" s="14">
        <v>0</v>
      </c>
      <c r="Z10" s="4">
        <v>24580</v>
      </c>
      <c r="AA10" s="49" t="str">
        <f>IFERROR(IF(VLOOKUP($D10,'Year-To-Date'!$E$1:$E$322,1,FALSE)=D10,"--","Find"),"Find")</f>
        <v>--</v>
      </c>
      <c r="AB10" s="49" t="str">
        <f>IFERROR(IFERROR(VLOOKUP($D10,'Asset Group  All Assets'!$B$1:$C$500,2,FALSE),(VLOOKUP($D10,'Missing-WSU-POs'!$B$1:$D$500,3,FALSE))),"?")</f>
        <v>Needed</v>
      </c>
      <c r="AC10" s="31" t="str">
        <f t="shared" si="0"/>
        <v/>
      </c>
      <c r="AD10" s="31" t="str">
        <f t="shared" si="1"/>
        <v>Wrong PO</v>
      </c>
      <c r="AE10" s="29" t="str">
        <f>IFERROR(IF(VLOOKUP($D10,'Org July 2016 '!$D$1:$Z$500,3,FALSE)=F10,"-","Wrong PO"),"new")</f>
        <v>-</v>
      </c>
      <c r="AF10" s="32" t="str">
        <f>IF(AE10="wrong PO",(VLOOKUP($D10,'Org July 2016 '!$D$1:$Z$500,3,FALSE)),"")</f>
        <v/>
      </c>
      <c r="AG10" s="29" t="str">
        <f>IFERROR(IF(VLOOKUP($D10,'Org June 2016 '!$D$1:$Z$500,3,FALSE)=F10,"-","Wrong PO"),"new")</f>
        <v>-</v>
      </c>
      <c r="AH10" s="32" t="str">
        <f>IF(AG10="wrong PO",(VLOOKUP($D10,'Org June 2016 '!$D$1:$Z$500,3,FALSE)),"")</f>
        <v/>
      </c>
      <c r="AI10" s="29" t="str">
        <f>IFERROR(IF(VLOOKUP($D10,'May 2016'!D9:Z508,3,FALSE)=F10,"-","Wrong PO"),"new")</f>
        <v>new</v>
      </c>
      <c r="AJ10" s="32" t="str">
        <f>IF(AI10="wrong PO",(VLOOKUP($D10,'May 2016'!D9:Z508,3,FALSE)),"")</f>
        <v/>
      </c>
      <c r="AK10" s="29" t="str">
        <f>IFERROR(IF(VLOOKUP($D10,'Apr 2016'!$D$1:$Z$500,3,FALSE)=F10,"-","Wrong PO"),"new")</f>
        <v>new</v>
      </c>
      <c r="AL10" s="32" t="str">
        <f>IF(AK10="wrong PO",(VLOOKUP($D10,'Apr 2016'!$D$1:$Z$500,3,FALSE)),"")</f>
        <v/>
      </c>
      <c r="AM10" s="32" t="str">
        <f>IFERROR(IF(VLOOKUP($D10,'Mar 2016'!$D$1:$Z$500,3,FALSE)=F10,"-","Wrong PO"),"new")</f>
        <v>new</v>
      </c>
      <c r="AN10" s="32" t="str">
        <f>IF(AK10="wrong PO",(VLOOKUP($D10,'Mar 2016'!$D$1:$Z$500,3,FALSE)),"")</f>
        <v/>
      </c>
      <c r="AO10" s="32" t="str">
        <f>IFERROR(IF(VLOOKUP($D10,'Feb 2016'!$D$1:$Z$500,3,FALSE)=F10,"-","Wrong PO"),"new")</f>
        <v>new</v>
      </c>
      <c r="AP10" s="32" t="str">
        <f>IF(AK10="wrong PO",(VLOOKUP($D10,'Feb 2016'!$D$1:$Z$500,3,FALSE)),"")</f>
        <v/>
      </c>
      <c r="AQ10" s="29" t="str">
        <f>IFERROR(IF(VLOOKUP($D10,'Jan 2016'!$D$1:$Z$500,3,FALSE)=F10,"-","Wrong PO"),"new")</f>
        <v>new</v>
      </c>
      <c r="AR10" s="32" t="str">
        <f>IF(AQ10="wrong PO",(VLOOKUP($D10,'Jan 2016'!$D$1:$Z$500,3,FALSE)),"")</f>
        <v/>
      </c>
      <c r="AS10" s="29" t="str">
        <f>IFERROR(IF(VLOOKUP($D10,'Dec 2015'!$D$1:$Z$500,3,FALSE)=F10,"-","Wrong PO"),"new")</f>
        <v>new</v>
      </c>
      <c r="AT10" s="32" t="str">
        <f>IF(AS10="wrong PO",(VLOOKUP($D10,'Dec 2015'!$D$1:$Z$500,3,FALSE)),"")</f>
        <v/>
      </c>
      <c r="AU10" s="29" t="str">
        <f>IFERROR(IF(VLOOKUP($D10,'Nov 2015'!$D$1:$Z$500,3,FALSE)=F10,"-","Wrong PO"),"new")</f>
        <v>new</v>
      </c>
      <c r="AV10" s="32" t="str">
        <f>IF(AU10="wrong PO",(VLOOKUP($D10,'Nov 2015'!$D$1:$Z$500,3,FALSE)),"")</f>
        <v/>
      </c>
      <c r="AW10" s="29" t="str">
        <f>IFERROR(IF(VLOOKUP($D10,'Oct 2015'!$D$1:$Z$500,3,FALSE)=F10,"-","Wrong PO"),"new")</f>
        <v>new</v>
      </c>
      <c r="AX10" s="32" t="str">
        <f>IF(AW10="wrong PO",(VLOOKUP($D10,'Oct 2015'!$D$1:$Z$500,3,FALSE)),"")</f>
        <v/>
      </c>
      <c r="AY10" s="29" t="str">
        <f>IFERROR(IF(VLOOKUP($D10,'Sep 2015'!$D$1:$Z$500,3,FALSE)=F10,"-","Wrong PO"),"new")</f>
        <v>new</v>
      </c>
      <c r="AZ10" s="32" t="str">
        <f>IF(AY10="wrong PO",(VLOOKUP($D10,'Sep 2015'!$D$1:$Z$500,3,FALSE)),"")</f>
        <v/>
      </c>
    </row>
    <row r="11" spans="1:52">
      <c r="A11" s="2" t="s">
        <v>841</v>
      </c>
      <c r="B11" s="2" t="s">
        <v>510</v>
      </c>
      <c r="C11" s="2" t="s">
        <v>25</v>
      </c>
      <c r="D11" s="2" t="s">
        <v>145</v>
      </c>
      <c r="E11" s="2" t="s">
        <v>639</v>
      </c>
      <c r="F11" s="21" t="s">
        <v>94</v>
      </c>
      <c r="G11" s="11" t="s">
        <v>2109</v>
      </c>
      <c r="H11" s="3">
        <v>42524</v>
      </c>
      <c r="I11" s="2" t="s">
        <v>685</v>
      </c>
      <c r="J11" s="2" t="s">
        <v>567</v>
      </c>
      <c r="K11" s="2" t="s">
        <v>30</v>
      </c>
      <c r="L11" s="2" t="s">
        <v>31</v>
      </c>
      <c r="M11" s="2" t="s">
        <v>41</v>
      </c>
      <c r="N11" s="4">
        <v>1208</v>
      </c>
      <c r="O11" s="4">
        <v>1894</v>
      </c>
      <c r="P11" s="4">
        <v>686</v>
      </c>
      <c r="Q11" s="5">
        <v>11.59</v>
      </c>
      <c r="R11" s="4">
        <v>1</v>
      </c>
      <c r="S11" s="4">
        <v>1</v>
      </c>
      <c r="T11" s="4">
        <v>0</v>
      </c>
      <c r="U11" s="5">
        <v>0</v>
      </c>
      <c r="V11" s="5">
        <v>0</v>
      </c>
      <c r="W11" s="14">
        <v>11.59</v>
      </c>
      <c r="X11" s="14">
        <v>0</v>
      </c>
      <c r="Y11" s="14">
        <v>11.59</v>
      </c>
      <c r="Z11" s="4">
        <v>24580</v>
      </c>
      <c r="AA11" s="49" t="str">
        <f>IFERROR(IF(VLOOKUP($D11,'Year-To-Date'!$E$1:$E$322,1,FALSE)=D11,"--","Find"),"Find")</f>
        <v>--</v>
      </c>
      <c r="AB11" s="49" t="str">
        <f>IFERROR(IFERROR(VLOOKUP($D11,'Asset Group  All Assets'!$B$1:$C$500,2,FALSE),(VLOOKUP($D11,'Missing-WSU-POs'!$B$1:$D$500,3,FALSE))),"?")</f>
        <v>Needed</v>
      </c>
      <c r="AC11" s="31" t="str">
        <f t="shared" si="0"/>
        <v/>
      </c>
      <c r="AD11" s="31" t="str">
        <f t="shared" si="1"/>
        <v>Wrong PO</v>
      </c>
      <c r="AE11" s="29" t="str">
        <f>IFERROR(IF(VLOOKUP($D11,'Org July 2016 '!$D$1:$Z$500,3,FALSE)=F11,"-","Wrong PO"),"new")</f>
        <v>-</v>
      </c>
      <c r="AF11" s="32" t="str">
        <f>IF(AE11="wrong PO",(VLOOKUP($D11,'Org July 2016 '!$D$1:$Z$500,3,FALSE)),"")</f>
        <v/>
      </c>
      <c r="AG11" s="29" t="str">
        <f>IFERROR(IF(VLOOKUP($D11,'Org June 2016 '!$D$1:$Z$500,3,FALSE)=F11,"-","Wrong PO"),"new")</f>
        <v>-</v>
      </c>
      <c r="AH11" s="32" t="str">
        <f>IF(AG11="wrong PO",(VLOOKUP($D11,'Org June 2016 '!$D$1:$Z$500,3,FALSE)),"")</f>
        <v/>
      </c>
      <c r="AI11" s="29" t="str">
        <f>IFERROR(IF(VLOOKUP($D11,'May 2016'!D10:Z509,3,FALSE)=F11,"-","Wrong PO"),"new")</f>
        <v>new</v>
      </c>
      <c r="AJ11" s="32" t="str">
        <f>IF(AI11="wrong PO",(VLOOKUP($D11,'May 2016'!D10:Z509,3,FALSE)),"")</f>
        <v/>
      </c>
      <c r="AK11" s="29" t="str">
        <f>IFERROR(IF(VLOOKUP($D11,'Apr 2016'!$D$1:$Z$500,3,FALSE)=F11,"-","Wrong PO"),"new")</f>
        <v>new</v>
      </c>
      <c r="AL11" s="32" t="str">
        <f>IF(AK11="wrong PO",(VLOOKUP($D11,'Apr 2016'!$D$1:$Z$500,3,FALSE)),"")</f>
        <v/>
      </c>
      <c r="AM11" s="32" t="str">
        <f>IFERROR(IF(VLOOKUP($D11,'Mar 2016'!$D$1:$Z$500,3,FALSE)=F11,"-","Wrong PO"),"new")</f>
        <v>new</v>
      </c>
      <c r="AN11" s="32" t="str">
        <f>IF(AK11="wrong PO",(VLOOKUP($D11,'Mar 2016'!$D$1:$Z$500,3,FALSE)),"")</f>
        <v/>
      </c>
      <c r="AO11" s="32" t="str">
        <f>IFERROR(IF(VLOOKUP($D11,'Feb 2016'!$D$1:$Z$500,3,FALSE)=F11,"-","Wrong PO"),"new")</f>
        <v>new</v>
      </c>
      <c r="AP11" s="32" t="str">
        <f>IF(AK11="wrong PO",(VLOOKUP($D11,'Feb 2016'!$D$1:$Z$500,3,FALSE)),"")</f>
        <v/>
      </c>
      <c r="AQ11" s="29" t="str">
        <f>IFERROR(IF(VLOOKUP($D11,'Jan 2016'!$D$1:$Z$500,3,FALSE)=F11,"-","Wrong PO"),"new")</f>
        <v>new</v>
      </c>
      <c r="AR11" s="32" t="str">
        <f>IF(AQ11="wrong PO",(VLOOKUP($D11,'Jan 2016'!$D$1:$Z$500,3,FALSE)),"")</f>
        <v/>
      </c>
      <c r="AS11" s="29" t="str">
        <f>IFERROR(IF(VLOOKUP($D11,'Dec 2015'!$D$1:$Z$500,3,FALSE)=F11,"-","Wrong PO"),"new")</f>
        <v>new</v>
      </c>
      <c r="AT11" s="32" t="str">
        <f>IF(AS11="wrong PO",(VLOOKUP($D11,'Dec 2015'!$D$1:$Z$500,3,FALSE)),"")</f>
        <v/>
      </c>
      <c r="AU11" s="29" t="str">
        <f>IFERROR(IF(VLOOKUP($D11,'Nov 2015'!$D$1:$Z$500,3,FALSE)=F11,"-","Wrong PO"),"new")</f>
        <v>new</v>
      </c>
      <c r="AV11" s="32" t="str">
        <f>IF(AU11="wrong PO",(VLOOKUP($D11,'Nov 2015'!$D$1:$Z$500,3,FALSE)),"")</f>
        <v/>
      </c>
      <c r="AW11" s="29" t="str">
        <f>IFERROR(IF(VLOOKUP($D11,'Oct 2015'!$D$1:$Z$500,3,FALSE)=F11,"-","Wrong PO"),"new")</f>
        <v>new</v>
      </c>
      <c r="AX11" s="32" t="str">
        <f>IF(AW11="wrong PO",(VLOOKUP($D11,'Oct 2015'!$D$1:$Z$500,3,FALSE)),"")</f>
        <v/>
      </c>
      <c r="AY11" s="29" t="str">
        <f>IFERROR(IF(VLOOKUP($D11,'Sep 2015'!$D$1:$Z$500,3,FALSE)=F11,"-","Wrong PO"),"new")</f>
        <v>new</v>
      </c>
      <c r="AZ11" s="32" t="str">
        <f>IF(AY11="wrong PO",(VLOOKUP($D11,'Sep 2015'!$D$1:$Z$500,3,FALSE)),"")</f>
        <v/>
      </c>
    </row>
    <row r="12" spans="1:52">
      <c r="A12" s="2" t="s">
        <v>841</v>
      </c>
      <c r="B12" s="2" t="s">
        <v>510</v>
      </c>
      <c r="C12" s="2" t="s">
        <v>25</v>
      </c>
      <c r="D12" s="2" t="s">
        <v>146</v>
      </c>
      <c r="E12" s="2" t="s">
        <v>746</v>
      </c>
      <c r="F12" s="21" t="s">
        <v>94</v>
      </c>
      <c r="G12" s="11" t="s">
        <v>2109</v>
      </c>
      <c r="H12" s="3">
        <v>42522</v>
      </c>
      <c r="I12" s="2" t="s">
        <v>685</v>
      </c>
      <c r="J12" s="2" t="s">
        <v>747</v>
      </c>
      <c r="K12" s="2" t="s">
        <v>30</v>
      </c>
      <c r="L12" s="2" t="s">
        <v>31</v>
      </c>
      <c r="M12" s="2" t="s">
        <v>41</v>
      </c>
      <c r="N12" s="4">
        <v>4817</v>
      </c>
      <c r="O12" s="4">
        <v>8782</v>
      </c>
      <c r="P12" s="4">
        <v>3965</v>
      </c>
      <c r="Q12" s="5">
        <v>67.010000000000005</v>
      </c>
      <c r="R12" s="4">
        <v>0</v>
      </c>
      <c r="S12" s="4">
        <v>0</v>
      </c>
      <c r="T12" s="4">
        <v>0</v>
      </c>
      <c r="U12" s="5">
        <v>0</v>
      </c>
      <c r="V12" s="5">
        <v>0</v>
      </c>
      <c r="W12" s="14">
        <v>67.010000000000005</v>
      </c>
      <c r="X12" s="14">
        <v>0</v>
      </c>
      <c r="Y12" s="14">
        <v>67.010000000000005</v>
      </c>
      <c r="Z12" s="4">
        <v>24580</v>
      </c>
      <c r="AA12" s="49" t="str">
        <f>IFERROR(IF(VLOOKUP($D12,'Year-To-Date'!$E$1:$E$322,1,FALSE)=D12,"--","Find"),"Find")</f>
        <v>--</v>
      </c>
      <c r="AB12" s="49" t="str">
        <f>IFERROR(IFERROR(VLOOKUP($D12,'Asset Group  All Assets'!$B$1:$C$500,2,FALSE),(VLOOKUP($D12,'Missing-WSU-POs'!$B$1:$D$500,3,FALSE))),"?")</f>
        <v>Needed</v>
      </c>
      <c r="AC12" s="31" t="str">
        <f t="shared" si="0"/>
        <v/>
      </c>
      <c r="AD12" s="31" t="str">
        <f t="shared" si="1"/>
        <v>Wrong PO</v>
      </c>
      <c r="AE12" s="29" t="str">
        <f>IFERROR(IF(VLOOKUP($D12,'Org July 2016 '!$D$1:$Z$500,3,FALSE)=F12,"-","Wrong PO"),"new")</f>
        <v>-</v>
      </c>
      <c r="AF12" s="32" t="str">
        <f>IF(AE12="wrong PO",(VLOOKUP($D12,'Org July 2016 '!$D$1:$Z$500,3,FALSE)),"")</f>
        <v/>
      </c>
      <c r="AG12" s="29" t="str">
        <f>IFERROR(IF(VLOOKUP($D12,'Org June 2016 '!$D$1:$Z$500,3,FALSE)=F12,"-","Wrong PO"),"new")</f>
        <v>-</v>
      </c>
      <c r="AH12" s="32" t="str">
        <f>IF(AG12="wrong PO",(VLOOKUP($D12,'Org June 2016 '!$D$1:$Z$500,3,FALSE)),"")</f>
        <v/>
      </c>
      <c r="AI12" s="29" t="str">
        <f>IFERROR(IF(VLOOKUP($D12,'May 2016'!D11:Z510,3,FALSE)=F12,"-","Wrong PO"),"new")</f>
        <v>new</v>
      </c>
      <c r="AJ12" s="32" t="str">
        <f>IF(AI12="wrong PO",(VLOOKUP($D12,'May 2016'!D11:Z510,3,FALSE)),"")</f>
        <v/>
      </c>
      <c r="AK12" s="29" t="str">
        <f>IFERROR(IF(VLOOKUP($D12,'Apr 2016'!$D$1:$Z$500,3,FALSE)=F12,"-","Wrong PO"),"new")</f>
        <v>new</v>
      </c>
      <c r="AL12" s="32" t="str">
        <f>IF(AK12="wrong PO",(VLOOKUP($D12,'Apr 2016'!$D$1:$Z$500,3,FALSE)),"")</f>
        <v/>
      </c>
      <c r="AM12" s="32" t="str">
        <f>IFERROR(IF(VLOOKUP($D12,'Mar 2016'!$D$1:$Z$500,3,FALSE)=F12,"-","Wrong PO"),"new")</f>
        <v>new</v>
      </c>
      <c r="AN12" s="32" t="str">
        <f>IF(AK12="wrong PO",(VLOOKUP($D12,'Mar 2016'!$D$1:$Z$500,3,FALSE)),"")</f>
        <v/>
      </c>
      <c r="AO12" s="32" t="str">
        <f>IFERROR(IF(VLOOKUP($D12,'Feb 2016'!$D$1:$Z$500,3,FALSE)=F12,"-","Wrong PO"),"new")</f>
        <v>new</v>
      </c>
      <c r="AP12" s="32" t="str">
        <f>IF(AK12="wrong PO",(VLOOKUP($D12,'Feb 2016'!$D$1:$Z$500,3,FALSE)),"")</f>
        <v/>
      </c>
      <c r="AQ12" s="29" t="str">
        <f>IFERROR(IF(VLOOKUP($D12,'Jan 2016'!$D$1:$Z$500,3,FALSE)=F12,"-","Wrong PO"),"new")</f>
        <v>new</v>
      </c>
      <c r="AR12" s="32" t="str">
        <f>IF(AQ12="wrong PO",(VLOOKUP($D12,'Jan 2016'!$D$1:$Z$500,3,FALSE)),"")</f>
        <v/>
      </c>
      <c r="AS12" s="29" t="str">
        <f>IFERROR(IF(VLOOKUP($D12,'Dec 2015'!$D$1:$Z$500,3,FALSE)=F12,"-","Wrong PO"),"new")</f>
        <v>new</v>
      </c>
      <c r="AT12" s="32" t="str">
        <f>IF(AS12="wrong PO",(VLOOKUP($D12,'Dec 2015'!$D$1:$Z$500,3,FALSE)),"")</f>
        <v/>
      </c>
      <c r="AU12" s="29" t="str">
        <f>IFERROR(IF(VLOOKUP($D12,'Nov 2015'!$D$1:$Z$500,3,FALSE)=F12,"-","Wrong PO"),"new")</f>
        <v>new</v>
      </c>
      <c r="AV12" s="32" t="str">
        <f>IF(AU12="wrong PO",(VLOOKUP($D12,'Nov 2015'!$D$1:$Z$500,3,FALSE)),"")</f>
        <v/>
      </c>
      <c r="AW12" s="29" t="str">
        <f>IFERROR(IF(VLOOKUP($D12,'Oct 2015'!$D$1:$Z$500,3,FALSE)=F12,"-","Wrong PO"),"new")</f>
        <v>new</v>
      </c>
      <c r="AX12" s="32" t="str">
        <f>IF(AW12="wrong PO",(VLOOKUP($D12,'Oct 2015'!$D$1:$Z$500,3,FALSE)),"")</f>
        <v/>
      </c>
      <c r="AY12" s="29" t="str">
        <f>IFERROR(IF(VLOOKUP($D12,'Sep 2015'!$D$1:$Z$500,3,FALSE)=F12,"-","Wrong PO"),"new")</f>
        <v>new</v>
      </c>
      <c r="AZ12" s="32" t="str">
        <f>IF(AY12="wrong PO",(VLOOKUP($D12,'Sep 2015'!$D$1:$Z$500,3,FALSE)),"")</f>
        <v/>
      </c>
    </row>
    <row r="13" spans="1:52">
      <c r="A13" s="2" t="s">
        <v>841</v>
      </c>
      <c r="B13" s="2" t="s">
        <v>510</v>
      </c>
      <c r="C13" s="2" t="s">
        <v>25</v>
      </c>
      <c r="D13" s="2" t="s">
        <v>147</v>
      </c>
      <c r="E13" s="2" t="s">
        <v>746</v>
      </c>
      <c r="F13" s="21" t="s">
        <v>94</v>
      </c>
      <c r="G13" s="11" t="s">
        <v>2109</v>
      </c>
      <c r="H13" s="3">
        <v>42522</v>
      </c>
      <c r="I13" s="2" t="s">
        <v>685</v>
      </c>
      <c r="J13" s="2" t="s">
        <v>747</v>
      </c>
      <c r="K13" s="2" t="s">
        <v>30</v>
      </c>
      <c r="L13" s="2" t="s">
        <v>31</v>
      </c>
      <c r="M13" s="2" t="s">
        <v>41</v>
      </c>
      <c r="N13" s="4">
        <v>9189</v>
      </c>
      <c r="O13" s="4">
        <v>19112</v>
      </c>
      <c r="P13" s="4">
        <v>9923</v>
      </c>
      <c r="Q13" s="5">
        <v>167.7</v>
      </c>
      <c r="R13" s="4">
        <v>0</v>
      </c>
      <c r="S13" s="4">
        <v>0</v>
      </c>
      <c r="T13" s="4">
        <v>0</v>
      </c>
      <c r="U13" s="5">
        <v>0</v>
      </c>
      <c r="V13" s="5">
        <v>0</v>
      </c>
      <c r="W13" s="14">
        <v>167.7</v>
      </c>
      <c r="X13" s="14">
        <v>0</v>
      </c>
      <c r="Y13" s="14">
        <v>167.7</v>
      </c>
      <c r="Z13" s="4">
        <v>24580</v>
      </c>
      <c r="AA13" s="49" t="str">
        <f>IFERROR(IF(VLOOKUP($D13,'Year-To-Date'!$E$1:$E$322,1,FALSE)=D13,"--","Find"),"Find")</f>
        <v>--</v>
      </c>
      <c r="AB13" s="49" t="str">
        <f>IFERROR(IFERROR(VLOOKUP($D13,'Asset Group  All Assets'!$B$1:$C$500,2,FALSE),(VLOOKUP($D13,'Missing-WSU-POs'!$B$1:$D$500,3,FALSE))),"?")</f>
        <v>Needed</v>
      </c>
      <c r="AC13" s="31" t="str">
        <f t="shared" si="0"/>
        <v/>
      </c>
      <c r="AD13" s="31" t="str">
        <f t="shared" si="1"/>
        <v>Wrong PO</v>
      </c>
      <c r="AE13" s="29" t="str">
        <f>IFERROR(IF(VLOOKUP($D13,'Org July 2016 '!$D$1:$Z$500,3,FALSE)=F13,"-","Wrong PO"),"new")</f>
        <v>-</v>
      </c>
      <c r="AF13" s="32" t="str">
        <f>IF(AE13="wrong PO",(VLOOKUP($D13,'Org July 2016 '!$D$1:$Z$500,3,FALSE)),"")</f>
        <v/>
      </c>
      <c r="AG13" s="29" t="str">
        <f>IFERROR(IF(VLOOKUP($D13,'Org June 2016 '!$D$1:$Z$500,3,FALSE)=F13,"-","Wrong PO"),"new")</f>
        <v>-</v>
      </c>
      <c r="AH13" s="32" t="str">
        <f>IF(AG13="wrong PO",(VLOOKUP($D13,'Org June 2016 '!$D$1:$Z$500,3,FALSE)),"")</f>
        <v/>
      </c>
      <c r="AI13" s="29" t="str">
        <f>IFERROR(IF(VLOOKUP($D13,'May 2016'!D12:Z511,3,FALSE)=F13,"-","Wrong PO"),"new")</f>
        <v>new</v>
      </c>
      <c r="AJ13" s="32" t="str">
        <f>IF(AI13="wrong PO",(VLOOKUP($D13,'May 2016'!D12:Z511,3,FALSE)),"")</f>
        <v/>
      </c>
      <c r="AK13" s="29" t="str">
        <f>IFERROR(IF(VLOOKUP($D13,'Apr 2016'!$D$1:$Z$500,3,FALSE)=F13,"-","Wrong PO"),"new")</f>
        <v>new</v>
      </c>
      <c r="AL13" s="32" t="str">
        <f>IF(AK13="wrong PO",(VLOOKUP($D13,'Apr 2016'!$D$1:$Z$500,3,FALSE)),"")</f>
        <v/>
      </c>
      <c r="AM13" s="32" t="str">
        <f>IFERROR(IF(VLOOKUP($D13,'Mar 2016'!$D$1:$Z$500,3,FALSE)=F13,"-","Wrong PO"),"new")</f>
        <v>new</v>
      </c>
      <c r="AN13" s="32" t="str">
        <f>IF(AK13="wrong PO",(VLOOKUP($D13,'Mar 2016'!$D$1:$Z$500,3,FALSE)),"")</f>
        <v/>
      </c>
      <c r="AO13" s="32" t="str">
        <f>IFERROR(IF(VLOOKUP($D13,'Feb 2016'!$D$1:$Z$500,3,FALSE)=F13,"-","Wrong PO"),"new")</f>
        <v>new</v>
      </c>
      <c r="AP13" s="32" t="str">
        <f>IF(AK13="wrong PO",(VLOOKUP($D13,'Feb 2016'!$D$1:$Z$500,3,FALSE)),"")</f>
        <v/>
      </c>
      <c r="AQ13" s="29" t="str">
        <f>IFERROR(IF(VLOOKUP($D13,'Jan 2016'!$D$1:$Z$500,3,FALSE)=F13,"-","Wrong PO"),"new")</f>
        <v>new</v>
      </c>
      <c r="AR13" s="32" t="str">
        <f>IF(AQ13="wrong PO",(VLOOKUP($D13,'Jan 2016'!$D$1:$Z$500,3,FALSE)),"")</f>
        <v/>
      </c>
      <c r="AS13" s="29" t="str">
        <f>IFERROR(IF(VLOOKUP($D13,'Dec 2015'!$D$1:$Z$500,3,FALSE)=F13,"-","Wrong PO"),"new")</f>
        <v>new</v>
      </c>
      <c r="AT13" s="32" t="str">
        <f>IF(AS13="wrong PO",(VLOOKUP($D13,'Dec 2015'!$D$1:$Z$500,3,FALSE)),"")</f>
        <v/>
      </c>
      <c r="AU13" s="29" t="str">
        <f>IFERROR(IF(VLOOKUP($D13,'Nov 2015'!$D$1:$Z$500,3,FALSE)=F13,"-","Wrong PO"),"new")</f>
        <v>new</v>
      </c>
      <c r="AV13" s="32" t="str">
        <f>IF(AU13="wrong PO",(VLOOKUP($D13,'Nov 2015'!$D$1:$Z$500,3,FALSE)),"")</f>
        <v/>
      </c>
      <c r="AW13" s="29" t="str">
        <f>IFERROR(IF(VLOOKUP($D13,'Oct 2015'!$D$1:$Z$500,3,FALSE)=F13,"-","Wrong PO"),"new")</f>
        <v>new</v>
      </c>
      <c r="AX13" s="32" t="str">
        <f>IF(AW13="wrong PO",(VLOOKUP($D13,'Oct 2015'!$D$1:$Z$500,3,FALSE)),"")</f>
        <v/>
      </c>
      <c r="AY13" s="29" t="str">
        <f>IFERROR(IF(VLOOKUP($D13,'Sep 2015'!$D$1:$Z$500,3,FALSE)=F13,"-","Wrong PO"),"new")</f>
        <v>new</v>
      </c>
      <c r="AZ13" s="32" t="str">
        <f>IF(AY13="wrong PO",(VLOOKUP($D13,'Sep 2015'!$D$1:$Z$500,3,FALSE)),"")</f>
        <v/>
      </c>
    </row>
    <row r="14" spans="1:52">
      <c r="A14" s="2" t="s">
        <v>841</v>
      </c>
      <c r="B14" s="2" t="s">
        <v>510</v>
      </c>
      <c r="C14" s="2" t="s">
        <v>25</v>
      </c>
      <c r="D14" s="2" t="s">
        <v>148</v>
      </c>
      <c r="E14" s="2" t="s">
        <v>504</v>
      </c>
      <c r="F14" s="21" t="s">
        <v>94</v>
      </c>
      <c r="G14" s="11" t="s">
        <v>2109</v>
      </c>
      <c r="H14" s="3">
        <v>42501</v>
      </c>
      <c r="I14" s="2" t="s">
        <v>685</v>
      </c>
      <c r="J14" s="2" t="s">
        <v>381</v>
      </c>
      <c r="K14" s="2" t="s">
        <v>30</v>
      </c>
      <c r="L14" s="2" t="s">
        <v>31</v>
      </c>
      <c r="M14" s="2" t="s">
        <v>32</v>
      </c>
      <c r="N14" s="4">
        <v>7095</v>
      </c>
      <c r="O14" s="4">
        <v>8917</v>
      </c>
      <c r="P14" s="4">
        <v>1822</v>
      </c>
      <c r="Q14" s="5">
        <v>30.79</v>
      </c>
      <c r="R14" s="4">
        <v>1</v>
      </c>
      <c r="S14" s="4">
        <v>1</v>
      </c>
      <c r="T14" s="4">
        <v>0</v>
      </c>
      <c r="U14" s="5">
        <v>0</v>
      </c>
      <c r="V14" s="5">
        <v>0</v>
      </c>
      <c r="W14" s="14">
        <v>30.79</v>
      </c>
      <c r="X14" s="14">
        <v>0</v>
      </c>
      <c r="Y14" s="14">
        <v>30.79</v>
      </c>
      <c r="Z14" s="4">
        <v>24580</v>
      </c>
      <c r="AA14" s="49" t="str">
        <f>IFERROR(IF(VLOOKUP($D14,'Year-To-Date'!$E$1:$E$322,1,FALSE)=D14,"--","Find"),"Find")</f>
        <v>--</v>
      </c>
      <c r="AB14" s="49" t="str">
        <f>IFERROR(IFERROR(VLOOKUP($D14,'Asset Group  All Assets'!$B$1:$C$500,2,FALSE),(VLOOKUP($D14,'Missing-WSU-POs'!$B$1:$D$500,3,FALSE))),"?")</f>
        <v>Needed</v>
      </c>
      <c r="AC14" s="31" t="str">
        <f t="shared" si="0"/>
        <v/>
      </c>
      <c r="AD14" s="31" t="str">
        <f t="shared" si="1"/>
        <v>Wrong PO</v>
      </c>
      <c r="AE14" s="29" t="str">
        <f>IFERROR(IF(VLOOKUP($D14,'Org July 2016 '!$D$1:$Z$500,3,FALSE)=F14,"-","Wrong PO"),"new")</f>
        <v>-</v>
      </c>
      <c r="AF14" s="32" t="str">
        <f>IF(AE14="wrong PO",(VLOOKUP($D14,'Org July 2016 '!$D$1:$Z$500,3,FALSE)),"")</f>
        <v/>
      </c>
      <c r="AG14" s="29" t="str">
        <f>IFERROR(IF(VLOOKUP($D14,'Org June 2016 '!$D$1:$Z$500,3,FALSE)=F14,"-","Wrong PO"),"new")</f>
        <v>-</v>
      </c>
      <c r="AH14" s="32" t="str">
        <f>IF(AG14="wrong PO",(VLOOKUP($D14,'Org June 2016 '!$D$1:$Z$500,3,FALSE)),"")</f>
        <v/>
      </c>
      <c r="AI14" s="29" t="str">
        <f>IFERROR(IF(VLOOKUP($D14,'May 2016'!D13:Z512,3,FALSE)=F14,"-","Wrong PO"),"new")</f>
        <v>-</v>
      </c>
      <c r="AJ14" s="32" t="str">
        <f>IF(AI14="wrong PO",(VLOOKUP($D14,'May 2016'!D13:Z512,3,FALSE)),"")</f>
        <v/>
      </c>
      <c r="AK14" s="29" t="str">
        <f>IFERROR(IF(VLOOKUP($D14,'Apr 2016'!$D$1:$Z$500,3,FALSE)=F14,"-","Wrong PO"),"new")</f>
        <v>new</v>
      </c>
      <c r="AL14" s="32" t="str">
        <f>IF(AK14="wrong PO",(VLOOKUP($D14,'Apr 2016'!$D$1:$Z$500,3,FALSE)),"")</f>
        <v/>
      </c>
      <c r="AM14" s="32" t="str">
        <f>IFERROR(IF(VLOOKUP($D14,'Mar 2016'!$D$1:$Z$500,3,FALSE)=F14,"-","Wrong PO"),"new")</f>
        <v>new</v>
      </c>
      <c r="AN14" s="32" t="str">
        <f>IF(AK14="wrong PO",(VLOOKUP($D14,'Mar 2016'!$D$1:$Z$500,3,FALSE)),"")</f>
        <v/>
      </c>
      <c r="AO14" s="32" t="str">
        <f>IFERROR(IF(VLOOKUP($D14,'Feb 2016'!$D$1:$Z$500,3,FALSE)=F14,"-","Wrong PO"),"new")</f>
        <v>new</v>
      </c>
      <c r="AP14" s="32" t="str">
        <f>IF(AK14="wrong PO",(VLOOKUP($D14,'Feb 2016'!$D$1:$Z$500,3,FALSE)),"")</f>
        <v/>
      </c>
      <c r="AQ14" s="29" t="str">
        <f>IFERROR(IF(VLOOKUP($D14,'Jan 2016'!$D$1:$Z$500,3,FALSE)=F14,"-","Wrong PO"),"new")</f>
        <v>new</v>
      </c>
      <c r="AR14" s="32" t="str">
        <f>IF(AQ14="wrong PO",(VLOOKUP($D14,'Jan 2016'!$D$1:$Z$500,3,FALSE)),"")</f>
        <v/>
      </c>
      <c r="AS14" s="29" t="str">
        <f>IFERROR(IF(VLOOKUP($D14,'Dec 2015'!$D$1:$Z$500,3,FALSE)=F14,"-","Wrong PO"),"new")</f>
        <v>new</v>
      </c>
      <c r="AT14" s="32" t="str">
        <f>IF(AS14="wrong PO",(VLOOKUP($D14,'Dec 2015'!$D$1:$Z$500,3,FALSE)),"")</f>
        <v/>
      </c>
      <c r="AU14" s="29" t="str">
        <f>IFERROR(IF(VLOOKUP($D14,'Nov 2015'!$D$1:$Z$500,3,FALSE)=F14,"-","Wrong PO"),"new")</f>
        <v>new</v>
      </c>
      <c r="AV14" s="32" t="str">
        <f>IF(AU14="wrong PO",(VLOOKUP($D14,'Nov 2015'!$D$1:$Z$500,3,FALSE)),"")</f>
        <v/>
      </c>
      <c r="AW14" s="29" t="str">
        <f>IFERROR(IF(VLOOKUP($D14,'Oct 2015'!$D$1:$Z$500,3,FALSE)=F14,"-","Wrong PO"),"new")</f>
        <v>new</v>
      </c>
      <c r="AX14" s="32" t="str">
        <f>IF(AW14="wrong PO",(VLOOKUP($D14,'Oct 2015'!$D$1:$Z$500,3,FALSE)),"")</f>
        <v/>
      </c>
      <c r="AY14" s="29" t="str">
        <f>IFERROR(IF(VLOOKUP($D14,'Sep 2015'!$D$1:$Z$500,3,FALSE)=F14,"-","Wrong PO"),"new")</f>
        <v>new</v>
      </c>
      <c r="AZ14" s="32" t="str">
        <f>IF(AY14="wrong PO",(VLOOKUP($D14,'Sep 2015'!$D$1:$Z$500,3,FALSE)),"")</f>
        <v/>
      </c>
    </row>
    <row r="15" spans="1:52">
      <c r="A15" s="2" t="s">
        <v>841</v>
      </c>
      <c r="B15" s="2" t="s">
        <v>510</v>
      </c>
      <c r="C15" s="2" t="s">
        <v>25</v>
      </c>
      <c r="D15" s="2" t="s">
        <v>149</v>
      </c>
      <c r="E15" s="2" t="s">
        <v>746</v>
      </c>
      <c r="F15" s="21" t="s">
        <v>94</v>
      </c>
      <c r="G15" s="11" t="s">
        <v>2109</v>
      </c>
      <c r="H15" s="3">
        <v>42522</v>
      </c>
      <c r="I15" s="2" t="s">
        <v>685</v>
      </c>
      <c r="J15" s="2" t="s">
        <v>747</v>
      </c>
      <c r="K15" s="2" t="s">
        <v>30</v>
      </c>
      <c r="L15" s="2" t="s">
        <v>31</v>
      </c>
      <c r="M15" s="2" t="s">
        <v>41</v>
      </c>
      <c r="N15" s="4">
        <v>8861</v>
      </c>
      <c r="O15" s="4">
        <v>12827</v>
      </c>
      <c r="P15" s="4">
        <v>3966</v>
      </c>
      <c r="Q15" s="5">
        <v>67.03</v>
      </c>
      <c r="R15" s="4">
        <v>1</v>
      </c>
      <c r="S15" s="4">
        <v>1</v>
      </c>
      <c r="T15" s="4">
        <v>0</v>
      </c>
      <c r="U15" s="5">
        <v>0</v>
      </c>
      <c r="V15" s="5">
        <v>0</v>
      </c>
      <c r="W15" s="14">
        <v>67.03</v>
      </c>
      <c r="X15" s="14">
        <v>0</v>
      </c>
      <c r="Y15" s="14">
        <v>67.03</v>
      </c>
      <c r="Z15" s="4">
        <v>24580</v>
      </c>
      <c r="AA15" s="49" t="str">
        <f>IFERROR(IF(VLOOKUP($D15,'Year-To-Date'!$E$1:$E$322,1,FALSE)=D15,"--","Find"),"Find")</f>
        <v>--</v>
      </c>
      <c r="AB15" s="49" t="str">
        <f>IFERROR(IFERROR(VLOOKUP($D15,'Asset Group  All Assets'!$B$1:$C$500,2,FALSE),(VLOOKUP($D15,'Missing-WSU-POs'!$B$1:$D$500,3,FALSE))),"?")</f>
        <v>Needed</v>
      </c>
      <c r="AC15" s="31" t="str">
        <f t="shared" si="0"/>
        <v/>
      </c>
      <c r="AD15" s="31" t="str">
        <f t="shared" si="1"/>
        <v>Wrong PO</v>
      </c>
      <c r="AE15" s="29" t="str">
        <f>IFERROR(IF(VLOOKUP($D15,'Org July 2016 '!$D$1:$Z$500,3,FALSE)=F15,"-","Wrong PO"),"new")</f>
        <v>-</v>
      </c>
      <c r="AF15" s="32" t="str">
        <f>IF(AE15="wrong PO",(VLOOKUP($D15,'Org July 2016 '!$D$1:$Z$500,3,FALSE)),"")</f>
        <v/>
      </c>
      <c r="AG15" s="29" t="str">
        <f>IFERROR(IF(VLOOKUP($D15,'Org June 2016 '!$D$1:$Z$500,3,FALSE)=F15,"-","Wrong PO"),"new")</f>
        <v>-</v>
      </c>
      <c r="AH15" s="32" t="str">
        <f>IF(AG15="wrong PO",(VLOOKUP($D15,'Org June 2016 '!$D$1:$Z$500,3,FALSE)),"")</f>
        <v/>
      </c>
      <c r="AI15" s="29" t="str">
        <f>IFERROR(IF(VLOOKUP($D15,'May 2016'!D14:Z513,3,FALSE)=F15,"-","Wrong PO"),"new")</f>
        <v>new</v>
      </c>
      <c r="AJ15" s="32" t="str">
        <f>IF(AI15="wrong PO",(VLOOKUP($D15,'May 2016'!D14:Z513,3,FALSE)),"")</f>
        <v/>
      </c>
      <c r="AK15" s="29" t="str">
        <f>IFERROR(IF(VLOOKUP($D15,'Apr 2016'!$D$1:$Z$500,3,FALSE)=F15,"-","Wrong PO"),"new")</f>
        <v>new</v>
      </c>
      <c r="AL15" s="32" t="str">
        <f>IF(AK15="wrong PO",(VLOOKUP($D15,'Apr 2016'!$D$1:$Z$500,3,FALSE)),"")</f>
        <v/>
      </c>
      <c r="AM15" s="32" t="str">
        <f>IFERROR(IF(VLOOKUP($D15,'Mar 2016'!$D$1:$Z$500,3,FALSE)=F15,"-","Wrong PO"),"new")</f>
        <v>new</v>
      </c>
      <c r="AN15" s="32" t="str">
        <f>IF(AK15="wrong PO",(VLOOKUP($D15,'Mar 2016'!$D$1:$Z$500,3,FALSE)),"")</f>
        <v/>
      </c>
      <c r="AO15" s="32" t="str">
        <f>IFERROR(IF(VLOOKUP($D15,'Feb 2016'!$D$1:$Z$500,3,FALSE)=F15,"-","Wrong PO"),"new")</f>
        <v>new</v>
      </c>
      <c r="AP15" s="32" t="str">
        <f>IF(AK15="wrong PO",(VLOOKUP($D15,'Feb 2016'!$D$1:$Z$500,3,FALSE)),"")</f>
        <v/>
      </c>
      <c r="AQ15" s="29" t="str">
        <f>IFERROR(IF(VLOOKUP($D15,'Jan 2016'!$D$1:$Z$500,3,FALSE)=F15,"-","Wrong PO"),"new")</f>
        <v>new</v>
      </c>
      <c r="AR15" s="32" t="str">
        <f>IF(AQ15="wrong PO",(VLOOKUP($D15,'Jan 2016'!$D$1:$Z$500,3,FALSE)),"")</f>
        <v/>
      </c>
      <c r="AS15" s="29" t="str">
        <f>IFERROR(IF(VLOOKUP($D15,'Dec 2015'!$D$1:$Z$500,3,FALSE)=F15,"-","Wrong PO"),"new")</f>
        <v>new</v>
      </c>
      <c r="AT15" s="32" t="str">
        <f>IF(AS15="wrong PO",(VLOOKUP($D15,'Dec 2015'!$D$1:$Z$500,3,FALSE)),"")</f>
        <v/>
      </c>
      <c r="AU15" s="29" t="str">
        <f>IFERROR(IF(VLOOKUP($D15,'Nov 2015'!$D$1:$Z$500,3,FALSE)=F15,"-","Wrong PO"),"new")</f>
        <v>new</v>
      </c>
      <c r="AV15" s="32" t="str">
        <f>IF(AU15="wrong PO",(VLOOKUP($D15,'Nov 2015'!$D$1:$Z$500,3,FALSE)),"")</f>
        <v/>
      </c>
      <c r="AW15" s="29" t="str">
        <f>IFERROR(IF(VLOOKUP($D15,'Oct 2015'!$D$1:$Z$500,3,FALSE)=F15,"-","Wrong PO"),"new")</f>
        <v>new</v>
      </c>
      <c r="AX15" s="32" t="str">
        <f>IF(AW15="wrong PO",(VLOOKUP($D15,'Oct 2015'!$D$1:$Z$500,3,FALSE)),"")</f>
        <v/>
      </c>
      <c r="AY15" s="29" t="str">
        <f>IFERROR(IF(VLOOKUP($D15,'Sep 2015'!$D$1:$Z$500,3,FALSE)=F15,"-","Wrong PO"),"new")</f>
        <v>new</v>
      </c>
      <c r="AZ15" s="32" t="str">
        <f>IF(AY15="wrong PO",(VLOOKUP($D15,'Sep 2015'!$D$1:$Z$500,3,FALSE)),"")</f>
        <v/>
      </c>
    </row>
    <row r="16" spans="1:52">
      <c r="A16" s="2" t="s">
        <v>841</v>
      </c>
      <c r="B16" s="2" t="s">
        <v>510</v>
      </c>
      <c r="C16" s="2" t="s">
        <v>25</v>
      </c>
      <c r="D16" s="2" t="s">
        <v>150</v>
      </c>
      <c r="E16" s="2" t="s">
        <v>639</v>
      </c>
      <c r="F16" s="21" t="s">
        <v>94</v>
      </c>
      <c r="G16" s="11" t="s">
        <v>2109</v>
      </c>
      <c r="H16" s="3">
        <v>42524</v>
      </c>
      <c r="I16" s="2" t="s">
        <v>685</v>
      </c>
      <c r="J16" s="2" t="s">
        <v>567</v>
      </c>
      <c r="K16" s="2" t="s">
        <v>30</v>
      </c>
      <c r="L16" s="2" t="s">
        <v>31</v>
      </c>
      <c r="M16" s="2" t="s">
        <v>41</v>
      </c>
      <c r="N16" s="4">
        <v>1039</v>
      </c>
      <c r="O16" s="4">
        <v>10265</v>
      </c>
      <c r="P16" s="4">
        <v>9226</v>
      </c>
      <c r="Q16" s="5">
        <v>155.91999999999999</v>
      </c>
      <c r="R16" s="4">
        <v>0</v>
      </c>
      <c r="S16" s="4">
        <v>0</v>
      </c>
      <c r="T16" s="4">
        <v>0</v>
      </c>
      <c r="U16" s="5">
        <v>0</v>
      </c>
      <c r="V16" s="5">
        <v>0</v>
      </c>
      <c r="W16" s="14">
        <v>155.91999999999999</v>
      </c>
      <c r="X16" s="14">
        <v>0</v>
      </c>
      <c r="Y16" s="14">
        <v>155.91999999999999</v>
      </c>
      <c r="Z16" s="4">
        <v>24580</v>
      </c>
      <c r="AA16" s="49" t="str">
        <f>IFERROR(IF(VLOOKUP($D16,'Year-To-Date'!$E$1:$E$322,1,FALSE)=D16,"--","Find"),"Find")</f>
        <v>--</v>
      </c>
      <c r="AB16" s="49" t="str">
        <f>IFERROR(IFERROR(VLOOKUP($D16,'Asset Group  All Assets'!$B$1:$C$500,2,FALSE),(VLOOKUP($D16,'Missing-WSU-POs'!$B$1:$D$500,3,FALSE))),"?")</f>
        <v>Needed</v>
      </c>
      <c r="AC16" s="31" t="str">
        <f t="shared" si="0"/>
        <v/>
      </c>
      <c r="AD16" s="31" t="str">
        <f t="shared" si="1"/>
        <v>Wrong PO</v>
      </c>
      <c r="AE16" s="29" t="str">
        <f>IFERROR(IF(VLOOKUP($D16,'Org July 2016 '!$D$1:$Z$500,3,FALSE)=F16,"-","Wrong PO"),"new")</f>
        <v>-</v>
      </c>
      <c r="AF16" s="32" t="str">
        <f>IF(AE16="wrong PO",(VLOOKUP($D16,'Org July 2016 '!$D$1:$Z$500,3,FALSE)),"")</f>
        <v/>
      </c>
      <c r="AG16" s="29" t="str">
        <f>IFERROR(IF(VLOOKUP($D16,'Org June 2016 '!$D$1:$Z$500,3,FALSE)=F16,"-","Wrong PO"),"new")</f>
        <v>-</v>
      </c>
      <c r="AH16" s="32" t="str">
        <f>IF(AG16="wrong PO",(VLOOKUP($D16,'Org June 2016 '!$D$1:$Z$500,3,FALSE)),"")</f>
        <v/>
      </c>
      <c r="AI16" s="29" t="str">
        <f>IFERROR(IF(VLOOKUP($D16,'May 2016'!D15:Z514,3,FALSE)=F16,"-","Wrong PO"),"new")</f>
        <v>new</v>
      </c>
      <c r="AJ16" s="32" t="str">
        <f>IF(AI16="wrong PO",(VLOOKUP($D16,'May 2016'!D15:Z514,3,FALSE)),"")</f>
        <v/>
      </c>
      <c r="AK16" s="29" t="str">
        <f>IFERROR(IF(VLOOKUP($D16,'Apr 2016'!$D$1:$Z$500,3,FALSE)=F16,"-","Wrong PO"),"new")</f>
        <v>new</v>
      </c>
      <c r="AL16" s="32" t="str">
        <f>IF(AK16="wrong PO",(VLOOKUP($D16,'Apr 2016'!$D$1:$Z$500,3,FALSE)),"")</f>
        <v/>
      </c>
      <c r="AM16" s="32" t="str">
        <f>IFERROR(IF(VLOOKUP($D16,'Mar 2016'!$D$1:$Z$500,3,FALSE)=F16,"-","Wrong PO"),"new")</f>
        <v>new</v>
      </c>
      <c r="AN16" s="32" t="str">
        <f>IF(AK16="wrong PO",(VLOOKUP($D16,'Mar 2016'!$D$1:$Z$500,3,FALSE)),"")</f>
        <v/>
      </c>
      <c r="AO16" s="32" t="str">
        <f>IFERROR(IF(VLOOKUP($D16,'Feb 2016'!$D$1:$Z$500,3,FALSE)=F16,"-","Wrong PO"),"new")</f>
        <v>new</v>
      </c>
      <c r="AP16" s="32" t="str">
        <f>IF(AK16="wrong PO",(VLOOKUP($D16,'Feb 2016'!$D$1:$Z$500,3,FALSE)),"")</f>
        <v/>
      </c>
      <c r="AQ16" s="29" t="str">
        <f>IFERROR(IF(VLOOKUP($D16,'Jan 2016'!$D$1:$Z$500,3,FALSE)=F16,"-","Wrong PO"),"new")</f>
        <v>new</v>
      </c>
      <c r="AR16" s="32" t="str">
        <f>IF(AQ16="wrong PO",(VLOOKUP($D16,'Jan 2016'!$D$1:$Z$500,3,FALSE)),"")</f>
        <v/>
      </c>
      <c r="AS16" s="29" t="str">
        <f>IFERROR(IF(VLOOKUP($D16,'Dec 2015'!$D$1:$Z$500,3,FALSE)=F16,"-","Wrong PO"),"new")</f>
        <v>new</v>
      </c>
      <c r="AT16" s="32" t="str">
        <f>IF(AS16="wrong PO",(VLOOKUP($D16,'Dec 2015'!$D$1:$Z$500,3,FALSE)),"")</f>
        <v/>
      </c>
      <c r="AU16" s="29" t="str">
        <f>IFERROR(IF(VLOOKUP($D16,'Nov 2015'!$D$1:$Z$500,3,FALSE)=F16,"-","Wrong PO"),"new")</f>
        <v>new</v>
      </c>
      <c r="AV16" s="32" t="str">
        <f>IF(AU16="wrong PO",(VLOOKUP($D16,'Nov 2015'!$D$1:$Z$500,3,FALSE)),"")</f>
        <v/>
      </c>
      <c r="AW16" s="29" t="str">
        <f>IFERROR(IF(VLOOKUP($D16,'Oct 2015'!$D$1:$Z$500,3,FALSE)=F16,"-","Wrong PO"),"new")</f>
        <v>new</v>
      </c>
      <c r="AX16" s="32" t="str">
        <f>IF(AW16="wrong PO",(VLOOKUP($D16,'Oct 2015'!$D$1:$Z$500,3,FALSE)),"")</f>
        <v/>
      </c>
      <c r="AY16" s="29" t="str">
        <f>IFERROR(IF(VLOOKUP($D16,'Sep 2015'!$D$1:$Z$500,3,FALSE)=F16,"-","Wrong PO"),"new")</f>
        <v>new</v>
      </c>
      <c r="AZ16" s="32" t="str">
        <f>IF(AY16="wrong PO",(VLOOKUP($D16,'Sep 2015'!$D$1:$Z$500,3,FALSE)),"")</f>
        <v/>
      </c>
    </row>
    <row r="17" spans="1:52">
      <c r="A17" s="2" t="s">
        <v>841</v>
      </c>
      <c r="B17" s="2" t="s">
        <v>510</v>
      </c>
      <c r="C17" s="2" t="s">
        <v>25</v>
      </c>
      <c r="D17" s="2" t="s">
        <v>844</v>
      </c>
      <c r="E17" s="2" t="s">
        <v>746</v>
      </c>
      <c r="F17" s="21" t="s">
        <v>94</v>
      </c>
      <c r="G17" s="11" t="s">
        <v>2109</v>
      </c>
      <c r="H17" s="3">
        <v>42586</v>
      </c>
      <c r="I17" s="2"/>
      <c r="J17" s="2" t="s">
        <v>747</v>
      </c>
      <c r="K17" s="2" t="s">
        <v>30</v>
      </c>
      <c r="L17" s="2" t="s">
        <v>31</v>
      </c>
      <c r="M17" s="2" t="s">
        <v>41</v>
      </c>
      <c r="N17" s="4">
        <v>16</v>
      </c>
      <c r="O17" s="4">
        <v>16</v>
      </c>
      <c r="P17" s="4">
        <v>0</v>
      </c>
      <c r="Q17" s="5">
        <v>0</v>
      </c>
      <c r="R17" s="4">
        <v>0</v>
      </c>
      <c r="S17" s="4">
        <v>0</v>
      </c>
      <c r="T17" s="4">
        <v>0</v>
      </c>
      <c r="U17" s="5">
        <v>0</v>
      </c>
      <c r="V17" s="5">
        <v>0</v>
      </c>
      <c r="W17" s="14">
        <v>0</v>
      </c>
      <c r="X17" s="14">
        <v>0</v>
      </c>
      <c r="Y17" s="14">
        <v>0</v>
      </c>
      <c r="Z17" s="4">
        <v>24580</v>
      </c>
      <c r="AA17" s="49" t="str">
        <f>IFERROR(IF(VLOOKUP($D17,'Year-To-Date'!$E$1:$E$322,1,FALSE)=D17,"--","Find"),"Find")</f>
        <v>--</v>
      </c>
      <c r="AB17" s="49" t="str">
        <f>IFERROR(IFERROR(VLOOKUP($D17,'Asset Group  All Assets'!$B$1:$C$500,2,FALSE),(VLOOKUP($D17,'Missing-WSU-POs'!$B$1:$D$500,3,FALSE))),"?")</f>
        <v>Needed</v>
      </c>
      <c r="AC17" s="31" t="str">
        <f t="shared" si="0"/>
        <v/>
      </c>
      <c r="AD17" s="31" t="str">
        <f t="shared" si="1"/>
        <v>Wrong PO</v>
      </c>
      <c r="AE17" s="29" t="str">
        <f>IFERROR(IF(VLOOKUP($D17,'Org July 2016 '!$D$1:$Z$500,3,FALSE)=F17,"-","Wrong PO"),"new")</f>
        <v>new</v>
      </c>
      <c r="AF17" s="32" t="str">
        <f>IF(AE17="wrong PO",(VLOOKUP($D17,'Org July 2016 '!$D$1:$Z$500,3,FALSE)),"")</f>
        <v/>
      </c>
      <c r="AG17" s="29" t="str">
        <f>IFERROR(IF(VLOOKUP($D17,'Org June 2016 '!$D$1:$Z$500,3,FALSE)=F17,"-","Wrong PO"),"new")</f>
        <v>new</v>
      </c>
      <c r="AH17" s="32" t="str">
        <f>IF(AG17="wrong PO",(VLOOKUP($D17,'Org June 2016 '!$D$1:$Z$500,3,FALSE)),"")</f>
        <v/>
      </c>
      <c r="AI17" s="29" t="str">
        <f>IFERROR(IF(VLOOKUP($D17,'May 2016'!D16:Z515,3,FALSE)=F17,"-","Wrong PO"),"new")</f>
        <v>new</v>
      </c>
      <c r="AJ17" s="32" t="str">
        <f>IF(AI17="wrong PO",(VLOOKUP($D17,'May 2016'!D16:Z515,3,FALSE)),"")</f>
        <v/>
      </c>
      <c r="AK17" s="29" t="str">
        <f>IFERROR(IF(VLOOKUP($D17,'Apr 2016'!$D$1:$Z$500,3,FALSE)=F17,"-","Wrong PO"),"new")</f>
        <v>new</v>
      </c>
      <c r="AL17" s="32" t="str">
        <f>IF(AK17="wrong PO",(VLOOKUP($D17,'Apr 2016'!$D$1:$Z$500,3,FALSE)),"")</f>
        <v/>
      </c>
      <c r="AM17" s="32" t="str">
        <f>IFERROR(IF(VLOOKUP($D17,'Mar 2016'!$D$1:$Z$500,3,FALSE)=F17,"-","Wrong PO"),"new")</f>
        <v>new</v>
      </c>
      <c r="AN17" s="32" t="str">
        <f>IF(AK17="wrong PO",(VLOOKUP($D17,'Mar 2016'!$D$1:$Z$500,3,FALSE)),"")</f>
        <v/>
      </c>
      <c r="AO17" s="32" t="str">
        <f>IFERROR(IF(VLOOKUP($D17,'Feb 2016'!$D$1:$Z$500,3,FALSE)=F17,"-","Wrong PO"),"new")</f>
        <v>new</v>
      </c>
      <c r="AP17" s="32" t="str">
        <f>IF(AK17="wrong PO",(VLOOKUP($D17,'Feb 2016'!$D$1:$Z$500,3,FALSE)),"")</f>
        <v/>
      </c>
      <c r="AQ17" s="29" t="str">
        <f>IFERROR(IF(VLOOKUP($D17,'Jan 2016'!$D$1:$Z$500,3,FALSE)=F17,"-","Wrong PO"),"new")</f>
        <v>new</v>
      </c>
      <c r="AR17" s="32" t="str">
        <f>IF(AQ17="wrong PO",(VLOOKUP($D17,'Jan 2016'!$D$1:$Z$500,3,FALSE)),"")</f>
        <v/>
      </c>
      <c r="AS17" s="29" t="str">
        <f>IFERROR(IF(VLOOKUP($D17,'Dec 2015'!$D$1:$Z$500,3,FALSE)=F17,"-","Wrong PO"),"new")</f>
        <v>new</v>
      </c>
      <c r="AT17" s="32" t="str">
        <f>IF(AS17="wrong PO",(VLOOKUP($D17,'Dec 2015'!$D$1:$Z$500,3,FALSE)),"")</f>
        <v/>
      </c>
      <c r="AU17" s="29" t="str">
        <f>IFERROR(IF(VLOOKUP($D17,'Nov 2015'!$D$1:$Z$500,3,FALSE)=F17,"-","Wrong PO"),"new")</f>
        <v>new</v>
      </c>
      <c r="AV17" s="32" t="str">
        <f>IF(AU17="wrong PO",(VLOOKUP($D17,'Nov 2015'!$D$1:$Z$500,3,FALSE)),"")</f>
        <v/>
      </c>
      <c r="AW17" s="29" t="str">
        <f>IFERROR(IF(VLOOKUP($D17,'Oct 2015'!$D$1:$Z$500,3,FALSE)=F17,"-","Wrong PO"),"new")</f>
        <v>new</v>
      </c>
      <c r="AX17" s="32" t="str">
        <f>IF(AW17="wrong PO",(VLOOKUP($D17,'Oct 2015'!$D$1:$Z$500,3,FALSE)),"")</f>
        <v/>
      </c>
      <c r="AY17" s="29" t="str">
        <f>IFERROR(IF(VLOOKUP($D17,'Sep 2015'!$D$1:$Z$500,3,FALSE)=F17,"-","Wrong PO"),"new")</f>
        <v>new</v>
      </c>
      <c r="AZ17" s="32" t="str">
        <f>IF(AY17="wrong PO",(VLOOKUP($D17,'Sep 2015'!$D$1:$Z$500,3,FALSE)),"")</f>
        <v/>
      </c>
    </row>
    <row r="18" spans="1:52">
      <c r="A18" s="2" t="s">
        <v>841</v>
      </c>
      <c r="B18" s="2" t="s">
        <v>510</v>
      </c>
      <c r="C18" s="2" t="s">
        <v>48</v>
      </c>
      <c r="D18" s="2" t="s">
        <v>485</v>
      </c>
      <c r="E18" s="2" t="s">
        <v>421</v>
      </c>
      <c r="F18" s="21" t="s">
        <v>94</v>
      </c>
      <c r="G18" s="11" t="s">
        <v>2109</v>
      </c>
      <c r="H18" s="3">
        <v>42158</v>
      </c>
      <c r="I18" s="2" t="s">
        <v>28</v>
      </c>
      <c r="J18" s="2" t="s">
        <v>423</v>
      </c>
      <c r="K18" s="2" t="s">
        <v>30</v>
      </c>
      <c r="L18" s="2" t="s">
        <v>31</v>
      </c>
      <c r="M18" s="2" t="s">
        <v>32</v>
      </c>
      <c r="N18" s="4">
        <v>5848</v>
      </c>
      <c r="O18" s="4">
        <v>5848</v>
      </c>
      <c r="P18" s="4">
        <v>0</v>
      </c>
      <c r="Q18" s="5">
        <v>0</v>
      </c>
      <c r="R18" s="4">
        <v>0</v>
      </c>
      <c r="S18" s="4">
        <v>0</v>
      </c>
      <c r="T18" s="4">
        <v>0</v>
      </c>
      <c r="U18" s="5">
        <v>0</v>
      </c>
      <c r="V18" s="5">
        <v>0</v>
      </c>
      <c r="W18" s="14">
        <v>0</v>
      </c>
      <c r="X18" s="14">
        <v>0</v>
      </c>
      <c r="Y18" s="14">
        <v>0</v>
      </c>
      <c r="Z18" s="4">
        <v>24580</v>
      </c>
      <c r="AA18" s="49" t="str">
        <f>IFERROR(IF(VLOOKUP($D18,'Year-To-Date'!$E$1:$E$322,1,FALSE)=D18,"--","Find"),"Find")</f>
        <v>--</v>
      </c>
      <c r="AB18" s="49" t="str">
        <f>IFERROR(IFERROR(VLOOKUP($D18,'Asset Group  All Assets'!$B$1:$C$500,2,FALSE),(VLOOKUP($D18,'Missing-WSU-POs'!$B$1:$D$500,3,FALSE))),"?")</f>
        <v>In storage at C&amp;IT</v>
      </c>
      <c r="AC18" s="31" t="str">
        <f t="shared" si="0"/>
        <v/>
      </c>
      <c r="AD18" s="31" t="str">
        <f t="shared" si="1"/>
        <v>Wrong PO</v>
      </c>
      <c r="AE18" s="29" t="str">
        <f>IFERROR(IF(VLOOKUP($D18,'Org July 2016 '!$D$1:$Z$500,3,FALSE)=F18,"-","Wrong PO"),"new")</f>
        <v>new</v>
      </c>
      <c r="AF18" s="32" t="str">
        <f>IF(AE18="wrong PO",(VLOOKUP($D18,'Org July 2016 '!$D$1:$Z$500,3,FALSE)),"")</f>
        <v/>
      </c>
      <c r="AG18" s="29" t="str">
        <f>IFERROR(IF(VLOOKUP($D18,'Org June 2016 '!$D$1:$Z$500,3,FALSE)=F18,"-","Wrong PO"),"new")</f>
        <v>new</v>
      </c>
      <c r="AH18" s="32" t="str">
        <f>IF(AG18="wrong PO",(VLOOKUP($D18,'Org June 2016 '!$D$1:$Z$500,3,FALSE)),"")</f>
        <v/>
      </c>
      <c r="AI18" s="29" t="str">
        <f>IFERROR(IF(VLOOKUP($D18,'May 2016'!D17:Z516,3,FALSE)=F18,"-","Wrong PO"),"new")</f>
        <v>new</v>
      </c>
      <c r="AJ18" s="32" t="str">
        <f>IF(AI18="wrong PO",(VLOOKUP($D18,'May 2016'!D17:Z516,3,FALSE)),"")</f>
        <v/>
      </c>
      <c r="AK18" s="29" t="str">
        <f>IFERROR(IF(VLOOKUP($D18,'Apr 2016'!$D$1:$Z$500,3,FALSE)=F18,"-","Wrong PO"),"new")</f>
        <v>new</v>
      </c>
      <c r="AL18" s="32" t="str">
        <f>IF(AK18="wrong PO",(VLOOKUP($D18,'Apr 2016'!$D$1:$Z$500,3,FALSE)),"")</f>
        <v/>
      </c>
      <c r="AM18" s="32" t="str">
        <f>IFERROR(IF(VLOOKUP($D18,'Mar 2016'!$D$1:$Z$500,3,FALSE)=F18,"-","Wrong PO"),"new")</f>
        <v>Wrong PO</v>
      </c>
      <c r="AN18" s="32" t="str">
        <f>IF(AK18="wrong PO",(VLOOKUP($D18,'Mar 2016'!$D$1:$Z$500,3,FALSE)),"")</f>
        <v/>
      </c>
      <c r="AO18" s="32" t="str">
        <f>IFERROR(IF(VLOOKUP($D18,'Feb 2016'!$D$1:$Z$500,3,FALSE)=F18,"-","Wrong PO"),"new")</f>
        <v>new</v>
      </c>
      <c r="AP18" s="32" t="str">
        <f>IF(AK18="wrong PO",(VLOOKUP($D18,'Feb 2016'!$D$1:$Z$500,3,FALSE)),"")</f>
        <v/>
      </c>
      <c r="AQ18" s="29" t="str">
        <f>IFERROR(IF(VLOOKUP($D18,'Jan 2016'!$D$1:$Z$500,3,FALSE)=F18,"-","Wrong PO"),"new")</f>
        <v>Wrong PO</v>
      </c>
      <c r="AR18" s="32" t="str">
        <f>IF(AQ18="wrong PO",(VLOOKUP($D18,'Jan 2016'!$D$1:$Z$500,3,FALSE)),"")</f>
        <v>P0742695</v>
      </c>
      <c r="AS18" s="29" t="str">
        <f>IFERROR(IF(VLOOKUP($D18,'Dec 2015'!$D$1:$Z$500,3,FALSE)=F18,"-","Wrong PO"),"new")</f>
        <v>new</v>
      </c>
      <c r="AT18" s="32" t="str">
        <f>IF(AS18="wrong PO",(VLOOKUP($D18,'Dec 2015'!$D$1:$Z$500,3,FALSE)),"")</f>
        <v/>
      </c>
      <c r="AU18" s="29" t="str">
        <f>IFERROR(IF(VLOOKUP($D18,'Nov 2015'!$D$1:$Z$500,3,FALSE)=F18,"-","Wrong PO"),"new")</f>
        <v>-</v>
      </c>
      <c r="AV18" s="32" t="str">
        <f>IF(AU18="wrong PO",(VLOOKUP($D18,'Nov 2015'!$D$1:$Z$500,3,FALSE)),"")</f>
        <v/>
      </c>
      <c r="AW18" s="29" t="str">
        <f>IFERROR(IF(VLOOKUP($D18,'Oct 2015'!$D$1:$Z$500,3,FALSE)=F18,"-","Wrong PO"),"new")</f>
        <v>new</v>
      </c>
      <c r="AX18" s="32" t="str">
        <f>IF(AW18="wrong PO",(VLOOKUP($D18,'Oct 2015'!$D$1:$Z$500,3,FALSE)),"")</f>
        <v/>
      </c>
      <c r="AY18" s="29" t="str">
        <f>IFERROR(IF(VLOOKUP($D18,'Sep 2015'!$D$1:$Z$500,3,FALSE)=F18,"-","Wrong PO"),"new")</f>
        <v>new</v>
      </c>
      <c r="AZ18" s="32" t="str">
        <f>IF(AY18="wrong PO",(VLOOKUP($D18,'Sep 2015'!$D$1:$Z$500,3,FALSE)),"")</f>
        <v/>
      </c>
    </row>
    <row r="19" spans="1:52">
      <c r="A19" s="2" t="s">
        <v>841</v>
      </c>
      <c r="B19" s="2" t="s">
        <v>510</v>
      </c>
      <c r="C19" s="2" t="s">
        <v>48</v>
      </c>
      <c r="D19" s="2" t="s">
        <v>190</v>
      </c>
      <c r="E19" s="2" t="s">
        <v>746</v>
      </c>
      <c r="F19" s="21" t="s">
        <v>94</v>
      </c>
      <c r="G19" s="11" t="s">
        <v>2109</v>
      </c>
      <c r="H19" s="3">
        <v>42522</v>
      </c>
      <c r="I19" s="2" t="s">
        <v>685</v>
      </c>
      <c r="J19" s="2" t="s">
        <v>747</v>
      </c>
      <c r="K19" s="2" t="s">
        <v>30</v>
      </c>
      <c r="L19" s="2" t="s">
        <v>31</v>
      </c>
      <c r="M19" s="2" t="s">
        <v>41</v>
      </c>
      <c r="N19" s="4">
        <v>63</v>
      </c>
      <c r="O19" s="4">
        <v>137</v>
      </c>
      <c r="P19" s="4">
        <v>74</v>
      </c>
      <c r="Q19" s="14">
        <v>1.25</v>
      </c>
      <c r="R19" s="4">
        <v>1</v>
      </c>
      <c r="S19" s="4">
        <v>1</v>
      </c>
      <c r="T19" s="4">
        <v>0</v>
      </c>
      <c r="U19" s="5">
        <v>0</v>
      </c>
      <c r="V19" s="5">
        <v>0</v>
      </c>
      <c r="W19" s="14">
        <v>1.25</v>
      </c>
      <c r="X19" s="14">
        <v>0</v>
      </c>
      <c r="Y19" s="14">
        <v>1.25</v>
      </c>
      <c r="Z19" s="4">
        <v>24580</v>
      </c>
      <c r="AA19" s="49" t="str">
        <f>IFERROR(IF(VLOOKUP($D19,'Year-To-Date'!$E$1:$E$322,1,FALSE)=D19,"--","Find"),"Find")</f>
        <v>--</v>
      </c>
      <c r="AB19" s="49" t="str">
        <f>IFERROR(IFERROR(VLOOKUP($D19,'Asset Group  All Assets'!$B$1:$C$500,2,FALSE),(VLOOKUP($D19,'Missing-WSU-POs'!$B$1:$D$500,3,FALSE))),"?")</f>
        <v>Needed</v>
      </c>
      <c r="AC19" s="31" t="str">
        <f t="shared" si="0"/>
        <v/>
      </c>
      <c r="AD19" s="31" t="str">
        <f t="shared" si="1"/>
        <v>Wrong PO</v>
      </c>
      <c r="AE19" s="29" t="str">
        <f>IFERROR(IF(VLOOKUP($D19,'Org July 2016 '!$D$1:$Z$500,3,FALSE)=F19,"-","Wrong PO"),"new")</f>
        <v>-</v>
      </c>
      <c r="AF19" s="32" t="str">
        <f>IF(AE19="wrong PO",(VLOOKUP($D19,'Org July 2016 '!$D$1:$Z$500,3,FALSE)),"")</f>
        <v/>
      </c>
      <c r="AG19" s="29" t="str">
        <f>IFERROR(IF(VLOOKUP($D19,'Org June 2016 '!$D$1:$Z$500,3,FALSE)=F19,"-","Wrong PO"),"new")</f>
        <v>-</v>
      </c>
      <c r="AH19" s="32" t="str">
        <f>IF(AG19="wrong PO",(VLOOKUP($D19,'Org June 2016 '!$D$1:$Z$500,3,FALSE)),"")</f>
        <v/>
      </c>
      <c r="AI19" s="29" t="str">
        <f>IFERROR(IF(VLOOKUP($D19,'May 2016'!D18:Z517,3,FALSE)=F19,"-","Wrong PO"),"new")</f>
        <v>new</v>
      </c>
      <c r="AJ19" s="32" t="str">
        <f>IF(AI19="wrong PO",(VLOOKUP($D19,'May 2016'!D18:Z517,3,FALSE)),"")</f>
        <v/>
      </c>
      <c r="AK19" s="29" t="str">
        <f>IFERROR(IF(VLOOKUP($D19,'Apr 2016'!$D$1:$Z$500,3,FALSE)=F19,"-","Wrong PO"),"new")</f>
        <v>new</v>
      </c>
      <c r="AL19" s="32" t="str">
        <f>IF(AK19="wrong PO",(VLOOKUP($D19,'Apr 2016'!$D$1:$Z$500,3,FALSE)),"")</f>
        <v/>
      </c>
      <c r="AM19" s="32" t="str">
        <f>IFERROR(IF(VLOOKUP($D19,'Mar 2016'!$D$1:$Z$500,3,FALSE)=F19,"-","Wrong PO"),"new")</f>
        <v>new</v>
      </c>
      <c r="AN19" s="32" t="str">
        <f>IF(AK19="wrong PO",(VLOOKUP($D19,'Mar 2016'!$D$1:$Z$500,3,FALSE)),"")</f>
        <v/>
      </c>
      <c r="AO19" s="32" t="str">
        <f>IFERROR(IF(VLOOKUP($D19,'Feb 2016'!$D$1:$Z$500,3,FALSE)=F19,"-","Wrong PO"),"new")</f>
        <v>new</v>
      </c>
      <c r="AP19" s="32" t="str">
        <f>IF(AK19="wrong PO",(VLOOKUP($D19,'Feb 2016'!$D$1:$Z$500,3,FALSE)),"")</f>
        <v/>
      </c>
      <c r="AQ19" s="29" t="str">
        <f>IFERROR(IF(VLOOKUP($D19,'Jan 2016'!$D$1:$Z$500,3,FALSE)=F19,"-","Wrong PO"),"new")</f>
        <v>new</v>
      </c>
      <c r="AR19" s="32" t="str">
        <f>IF(AQ19="wrong PO",(VLOOKUP($D19,'Jan 2016'!$D$1:$Z$500,3,FALSE)),"")</f>
        <v/>
      </c>
      <c r="AS19" s="29" t="str">
        <f>IFERROR(IF(VLOOKUP($D19,'Dec 2015'!$D$1:$Z$500,3,FALSE)=F19,"-","Wrong PO"),"new")</f>
        <v>new</v>
      </c>
      <c r="AT19" s="32" t="str">
        <f>IF(AS19="wrong PO",(VLOOKUP($D19,'Dec 2015'!$D$1:$Z$500,3,FALSE)),"")</f>
        <v/>
      </c>
      <c r="AU19" s="29" t="str">
        <f>IFERROR(IF(VLOOKUP($D19,'Nov 2015'!$D$1:$Z$500,3,FALSE)=F19,"-","Wrong PO"),"new")</f>
        <v>new</v>
      </c>
      <c r="AV19" s="32" t="str">
        <f>IF(AU19="wrong PO",(VLOOKUP($D19,'Nov 2015'!$D$1:$Z$500,3,FALSE)),"")</f>
        <v/>
      </c>
      <c r="AW19" s="29" t="str">
        <f>IFERROR(IF(VLOOKUP($D19,'Oct 2015'!$D$1:$Z$500,3,FALSE)=F19,"-","Wrong PO"),"new")</f>
        <v>new</v>
      </c>
      <c r="AX19" s="32" t="str">
        <f>IF(AW19="wrong PO",(VLOOKUP($D19,'Oct 2015'!$D$1:$Z$500,3,FALSE)),"")</f>
        <v/>
      </c>
      <c r="AY19" s="29" t="str">
        <f>IFERROR(IF(VLOOKUP($D19,'Sep 2015'!$D$1:$Z$500,3,FALSE)=F19,"-","Wrong PO"),"new")</f>
        <v>new</v>
      </c>
      <c r="AZ19" s="32" t="str">
        <f>IF(AY19="wrong PO",(VLOOKUP($D19,'Sep 2015'!$D$1:$Z$500,3,FALSE)),"")</f>
        <v/>
      </c>
    </row>
    <row r="20" spans="1:52">
      <c r="A20" s="2" t="s">
        <v>841</v>
      </c>
      <c r="B20" s="2" t="s">
        <v>510</v>
      </c>
      <c r="C20" s="2" t="s">
        <v>419</v>
      </c>
      <c r="D20" s="2" t="s">
        <v>420</v>
      </c>
      <c r="E20" s="2" t="s">
        <v>421</v>
      </c>
      <c r="F20" s="21" t="s">
        <v>94</v>
      </c>
      <c r="G20" s="11" t="s">
        <v>2109</v>
      </c>
      <c r="H20" s="3">
        <v>42158</v>
      </c>
      <c r="I20" s="2" t="s">
        <v>28</v>
      </c>
      <c r="J20" s="2" t="s">
        <v>423</v>
      </c>
      <c r="K20" s="2" t="s">
        <v>30</v>
      </c>
      <c r="L20" s="2" t="s">
        <v>31</v>
      </c>
      <c r="M20" s="2" t="s">
        <v>32</v>
      </c>
      <c r="N20" s="4">
        <v>12279</v>
      </c>
      <c r="O20" s="4">
        <v>12279</v>
      </c>
      <c r="P20" s="4">
        <v>0</v>
      </c>
      <c r="Q20" s="5">
        <v>0</v>
      </c>
      <c r="R20" s="4">
        <v>0</v>
      </c>
      <c r="S20" s="4">
        <v>0</v>
      </c>
      <c r="T20" s="4">
        <v>0</v>
      </c>
      <c r="U20" s="5">
        <v>0</v>
      </c>
      <c r="V20" s="5">
        <v>0</v>
      </c>
      <c r="W20" s="14">
        <v>0</v>
      </c>
      <c r="X20" s="14">
        <v>0</v>
      </c>
      <c r="Y20" s="14">
        <v>0</v>
      </c>
      <c r="Z20" s="4">
        <v>24580</v>
      </c>
      <c r="AA20" s="49" t="str">
        <f>IFERROR(IF(VLOOKUP($D20,'Year-To-Date'!$E$1:$E$322,1,FALSE)=D20,"--","Find"),"Find")</f>
        <v>--</v>
      </c>
      <c r="AB20" s="49" t="str">
        <f>IFERROR(IFERROR(VLOOKUP($D20,'Asset Group  All Assets'!$B$1:$C$500,2,FALSE),(VLOOKUP($D20,'Missing-WSU-POs'!$B$1:$D$500,3,FALSE))),"?")</f>
        <v>In Storage at C&amp;IT</v>
      </c>
      <c r="AC20" s="31" t="str">
        <f t="shared" si="0"/>
        <v/>
      </c>
      <c r="AD20" s="31" t="str">
        <f t="shared" si="1"/>
        <v>Wrong PO</v>
      </c>
      <c r="AE20" s="29" t="str">
        <f>IFERROR(IF(VLOOKUP($D20,'Org July 2016 '!$D$1:$Z$500,3,FALSE)=F20,"-","Wrong PO"),"new")</f>
        <v>new</v>
      </c>
      <c r="AF20" s="32" t="str">
        <f>IF(AE20="wrong PO",(VLOOKUP($D20,'Org July 2016 '!$D$1:$Z$500,3,FALSE)),"")</f>
        <v/>
      </c>
      <c r="AG20" s="29" t="str">
        <f>IFERROR(IF(VLOOKUP($D20,'Org June 2016 '!$D$1:$Z$500,3,FALSE)=F20,"-","Wrong PO"),"new")</f>
        <v>new</v>
      </c>
      <c r="AH20" s="32" t="str">
        <f>IF(AG20="wrong PO",(VLOOKUP($D20,'Org June 2016 '!$D$1:$Z$500,3,FALSE)),"")</f>
        <v/>
      </c>
      <c r="AI20" s="29" t="str">
        <f>IFERROR(IF(VLOOKUP($D20,'May 2016'!D19:Z518,3,FALSE)=F20,"-","Wrong PO"),"new")</f>
        <v>new</v>
      </c>
      <c r="AJ20" s="32" t="str">
        <f>IF(AI20="wrong PO",(VLOOKUP($D20,'May 2016'!D19:Z518,3,FALSE)),"")</f>
        <v/>
      </c>
      <c r="AK20" s="29" t="str">
        <f>IFERROR(IF(VLOOKUP($D20,'Apr 2016'!$D$1:$Z$500,3,FALSE)=F20,"-","Wrong PO"),"new")</f>
        <v>new</v>
      </c>
      <c r="AL20" s="32" t="str">
        <f>IF(AK20="wrong PO",(VLOOKUP($D20,'Apr 2016'!$D$1:$Z$500,3,FALSE)),"")</f>
        <v/>
      </c>
      <c r="AM20" s="32" t="str">
        <f>IFERROR(IF(VLOOKUP($D20,'Mar 2016'!$D$1:$Z$500,3,FALSE)=F20,"-","Wrong PO"),"new")</f>
        <v>-</v>
      </c>
      <c r="AN20" s="32" t="str">
        <f>IF(AK20="wrong PO",(VLOOKUP($D20,'Mar 2016'!$D$1:$Z$500,3,FALSE)),"")</f>
        <v/>
      </c>
      <c r="AO20" s="32" t="str">
        <f>IFERROR(IF(VLOOKUP($D20,'Feb 2016'!$D$1:$Z$500,3,FALSE)=F20,"-","Wrong PO"),"new")</f>
        <v>new</v>
      </c>
      <c r="AP20" s="32" t="str">
        <f>IF(AK20="wrong PO",(VLOOKUP($D20,'Feb 2016'!$D$1:$Z$500,3,FALSE)),"")</f>
        <v/>
      </c>
      <c r="AQ20" s="29" t="str">
        <f>IFERROR(IF(VLOOKUP($D20,'Jan 2016'!$D$1:$Z$500,3,FALSE)=F20,"-","Wrong PO"),"new")</f>
        <v>-</v>
      </c>
      <c r="AR20" s="32" t="str">
        <f>IF(AQ20="wrong PO",(VLOOKUP($D20,'Jan 2016'!$D$1:$Z$500,3,FALSE)),"")</f>
        <v/>
      </c>
      <c r="AS20" s="29" t="str">
        <f>IFERROR(IF(VLOOKUP($D20,'Dec 2015'!$D$1:$Z$500,3,FALSE)=F20,"-","Wrong PO"),"new")</f>
        <v>new</v>
      </c>
      <c r="AT20" s="32" t="str">
        <f>IF(AS20="wrong PO",(VLOOKUP($D20,'Dec 2015'!$D$1:$Z$500,3,FALSE)),"")</f>
        <v/>
      </c>
      <c r="AU20" s="29" t="str">
        <f>IFERROR(IF(VLOOKUP($D20,'Nov 2015'!$D$1:$Z$500,3,FALSE)=F20,"-","Wrong PO"),"new")</f>
        <v>-</v>
      </c>
      <c r="AV20" s="32" t="str">
        <f>IF(AU20="wrong PO",(VLOOKUP($D20,'Nov 2015'!$D$1:$Z$500,3,FALSE)),"")</f>
        <v/>
      </c>
      <c r="AW20" s="29" t="str">
        <f>IFERROR(IF(VLOOKUP($D20,'Oct 2015'!$D$1:$Z$500,3,FALSE)=F20,"-","Wrong PO"),"new")</f>
        <v>Wrong PO</v>
      </c>
      <c r="AX20" s="32" t="str">
        <f>IF(AW20="wrong PO",(VLOOKUP($D20,'Oct 2015'!$D$1:$Z$500,3,FALSE)),"")</f>
        <v>P0770683</v>
      </c>
      <c r="AY20" s="29" t="str">
        <f>IFERROR(IF(VLOOKUP($D20,'Sep 2015'!$D$1:$Z$500,3,FALSE)=F20,"-","Wrong PO"),"new")</f>
        <v>new</v>
      </c>
      <c r="AZ20" s="32" t="str">
        <f>IF(AY20="wrong PO",(VLOOKUP($D20,'Sep 2015'!$D$1:$Z$500,3,FALSE)),"")</f>
        <v/>
      </c>
    </row>
    <row r="21" spans="1:52">
      <c r="A21" s="2" t="s">
        <v>841</v>
      </c>
      <c r="B21" s="2" t="s">
        <v>510</v>
      </c>
      <c r="C21" s="22" t="s">
        <v>770</v>
      </c>
      <c r="D21" s="2" t="s">
        <v>202</v>
      </c>
      <c r="E21" s="2" t="s">
        <v>715</v>
      </c>
      <c r="F21" s="21" t="s">
        <v>94</v>
      </c>
      <c r="G21" s="11" t="s">
        <v>2109</v>
      </c>
      <c r="H21" s="3">
        <v>42496</v>
      </c>
      <c r="I21" s="2" t="s">
        <v>771</v>
      </c>
      <c r="J21" s="2" t="s">
        <v>716</v>
      </c>
      <c r="K21" s="2" t="s">
        <v>717</v>
      </c>
      <c r="L21" s="2" t="s">
        <v>31</v>
      </c>
      <c r="M21" s="2" t="s">
        <v>718</v>
      </c>
      <c r="N21" s="4">
        <v>58871</v>
      </c>
      <c r="O21" s="4">
        <v>62066</v>
      </c>
      <c r="P21" s="4">
        <v>3195</v>
      </c>
      <c r="Q21" s="5">
        <v>54</v>
      </c>
      <c r="R21" s="4">
        <v>0</v>
      </c>
      <c r="S21" s="4">
        <v>0</v>
      </c>
      <c r="T21" s="4">
        <v>0</v>
      </c>
      <c r="U21" s="5">
        <v>0</v>
      </c>
      <c r="V21" s="5">
        <v>0</v>
      </c>
      <c r="W21" s="14">
        <v>54</v>
      </c>
      <c r="X21" s="14">
        <v>0</v>
      </c>
      <c r="Y21" s="14">
        <v>54</v>
      </c>
      <c r="Z21" s="4">
        <v>24580</v>
      </c>
      <c r="AA21" s="49" t="str">
        <f>IFERROR(IF(VLOOKUP($D21,'Year-To-Date'!$E$1:$E$322,1,FALSE)=D21,"--","Find"),"Find")</f>
        <v>--</v>
      </c>
      <c r="AB21" s="49" t="str">
        <f>IFERROR(IFERROR(VLOOKUP($D21,'Asset Group  All Assets'!$B$1:$C$500,2,FALSE),(VLOOKUP($D21,'Missing-WSU-POs'!$B$1:$D$500,3,FALSE))),"?")</f>
        <v>Needed</v>
      </c>
      <c r="AC21" s="31" t="str">
        <f t="shared" si="0"/>
        <v/>
      </c>
      <c r="AD21" s="31" t="str">
        <f t="shared" si="1"/>
        <v>Wrong PO</v>
      </c>
      <c r="AE21" s="29" t="str">
        <f>IFERROR(IF(VLOOKUP($D21,'Org July 2016 '!$D$1:$Z$500,3,FALSE)=F21,"-","Wrong PO"),"new")</f>
        <v>-</v>
      </c>
      <c r="AF21" s="32" t="str">
        <f>IF(AE21="wrong PO",(VLOOKUP($D21,'Org July 2016 '!$D$1:$Z$500,3,FALSE)),"")</f>
        <v/>
      </c>
      <c r="AG21" s="29" t="str">
        <f>IFERROR(IF(VLOOKUP($D21,'Org June 2016 '!$D$1:$Z$500,3,FALSE)=F21,"-","Wrong PO"),"new")</f>
        <v>-</v>
      </c>
      <c r="AH21" s="32" t="str">
        <f>IF(AG21="wrong PO",(VLOOKUP($D21,'Org June 2016 '!$D$1:$Z$500,3,FALSE)),"")</f>
        <v/>
      </c>
      <c r="AI21" s="29" t="str">
        <f>IFERROR(IF(VLOOKUP($D21,'May 2016'!D20:Z519,3,FALSE)=F21,"-","Wrong PO"),"new")</f>
        <v>-</v>
      </c>
      <c r="AJ21" s="32" t="str">
        <f>IF(AI21="wrong PO",(VLOOKUP($D21,'May 2016'!D20:Z519,3,FALSE)),"")</f>
        <v/>
      </c>
      <c r="AK21" s="29" t="str">
        <f>IFERROR(IF(VLOOKUP($D21,'Apr 2016'!$D$1:$Z$500,3,FALSE)=F21,"-","Wrong PO"),"new")</f>
        <v>new</v>
      </c>
      <c r="AL21" s="32" t="str">
        <f>IF(AK21="wrong PO",(VLOOKUP($D21,'Apr 2016'!$D$1:$Z$500,3,FALSE)),"")</f>
        <v/>
      </c>
      <c r="AM21" s="32" t="str">
        <f>IFERROR(IF(VLOOKUP($D21,'Mar 2016'!$D$1:$Z$500,3,FALSE)=F21,"-","Wrong PO"),"new")</f>
        <v>new</v>
      </c>
      <c r="AN21" s="32" t="str">
        <f>IF(AK21="wrong PO",(VLOOKUP($D21,'Mar 2016'!$D$1:$Z$500,3,FALSE)),"")</f>
        <v/>
      </c>
      <c r="AO21" s="32" t="str">
        <f>IFERROR(IF(VLOOKUP($D21,'Feb 2016'!$D$1:$Z$500,3,FALSE)=F21,"-","Wrong PO"),"new")</f>
        <v>new</v>
      </c>
      <c r="AP21" s="32" t="str">
        <f>IF(AK21="wrong PO",(VLOOKUP($D21,'Feb 2016'!$D$1:$Z$500,3,FALSE)),"")</f>
        <v/>
      </c>
      <c r="AQ21" s="29" t="str">
        <f>IFERROR(IF(VLOOKUP($D21,'Jan 2016'!$D$1:$Z$500,3,FALSE)=F21,"-","Wrong PO"),"new")</f>
        <v>new</v>
      </c>
      <c r="AR21" s="32" t="str">
        <f>IF(AQ21="wrong PO",(VLOOKUP($D21,'Jan 2016'!$D$1:$Z$500,3,FALSE)),"")</f>
        <v/>
      </c>
      <c r="AS21" s="29" t="str">
        <f>IFERROR(IF(VLOOKUP($D21,'Dec 2015'!$D$1:$Z$500,3,FALSE)=F21,"-","Wrong PO"),"new")</f>
        <v>new</v>
      </c>
      <c r="AT21" s="32" t="str">
        <f>IF(AS21="wrong PO",(VLOOKUP($D21,'Dec 2015'!$D$1:$Z$500,3,FALSE)),"")</f>
        <v/>
      </c>
      <c r="AU21" s="29" t="str">
        <f>IFERROR(IF(VLOOKUP($D21,'Nov 2015'!$D$1:$Z$500,3,FALSE)=F21,"-","Wrong PO"),"new")</f>
        <v>new</v>
      </c>
      <c r="AV21" s="32" t="str">
        <f>IF(AU21="wrong PO",(VLOOKUP($D21,'Nov 2015'!$D$1:$Z$500,3,FALSE)),"")</f>
        <v/>
      </c>
      <c r="AW21" s="29" t="str">
        <f>IFERROR(IF(VLOOKUP($D21,'Oct 2015'!$D$1:$Z$500,3,FALSE)=F21,"-","Wrong PO"),"new")</f>
        <v>new</v>
      </c>
      <c r="AX21" s="32" t="str">
        <f>IF(AW21="wrong PO",(VLOOKUP($D21,'Oct 2015'!$D$1:$Z$500,3,FALSE)),"")</f>
        <v/>
      </c>
      <c r="AY21" s="29" t="str">
        <f>IFERROR(IF(VLOOKUP($D21,'Sep 2015'!$D$1:$Z$500,3,FALSE)=F21,"-","Wrong PO"),"new")</f>
        <v>new</v>
      </c>
      <c r="AZ21" s="32" t="str">
        <f>IF(AY21="wrong PO",(VLOOKUP($D21,'Sep 2015'!$D$1:$Z$500,3,FALSE)),"")</f>
        <v/>
      </c>
    </row>
    <row r="22" spans="1:52">
      <c r="A22" s="2" t="s">
        <v>841</v>
      </c>
      <c r="B22" s="2" t="s">
        <v>510</v>
      </c>
      <c r="C22" s="2" t="s">
        <v>56</v>
      </c>
      <c r="D22" s="2" t="s">
        <v>218</v>
      </c>
      <c r="E22" s="2" t="s">
        <v>719</v>
      </c>
      <c r="F22" s="21" t="s">
        <v>94</v>
      </c>
      <c r="G22" s="11" t="s">
        <v>2109</v>
      </c>
      <c r="H22" s="3">
        <v>42444</v>
      </c>
      <c r="I22" s="2" t="s">
        <v>39</v>
      </c>
      <c r="J22" s="2" t="s">
        <v>720</v>
      </c>
      <c r="K22" s="2" t="s">
        <v>30</v>
      </c>
      <c r="L22" s="2" t="s">
        <v>31</v>
      </c>
      <c r="M22" s="2" t="s">
        <v>32</v>
      </c>
      <c r="N22" s="4">
        <v>5245</v>
      </c>
      <c r="O22" s="4">
        <v>6734</v>
      </c>
      <c r="P22" s="4">
        <v>1489</v>
      </c>
      <c r="Q22" s="14">
        <v>25.16</v>
      </c>
      <c r="R22" s="4">
        <v>0</v>
      </c>
      <c r="S22" s="4">
        <v>0</v>
      </c>
      <c r="T22" s="4">
        <v>0</v>
      </c>
      <c r="U22" s="5">
        <v>0</v>
      </c>
      <c r="V22" s="5">
        <v>0</v>
      </c>
      <c r="W22" s="14">
        <v>25.16</v>
      </c>
      <c r="X22" s="14">
        <v>0</v>
      </c>
      <c r="Y22" s="14">
        <v>25.16</v>
      </c>
      <c r="Z22" s="4">
        <v>24580</v>
      </c>
      <c r="AA22" s="49" t="str">
        <f>IFERROR(IF(VLOOKUP($D22,'Year-To-Date'!$E$1:$E$322,1,FALSE)=D22,"--","Find"),"Find")</f>
        <v>--</v>
      </c>
      <c r="AB22" s="49" t="str">
        <f>IFERROR(IFERROR(VLOOKUP($D22,'Asset Group  All Assets'!$B$1:$C$500,2,FALSE),(VLOOKUP($D22,'Missing-WSU-POs'!$B$1:$D$500,3,FALSE))),"?")</f>
        <v>Needed</v>
      </c>
      <c r="AC22" s="31" t="str">
        <f t="shared" si="0"/>
        <v/>
      </c>
      <c r="AD22" s="31" t="str">
        <f t="shared" si="1"/>
        <v>Wrong PO</v>
      </c>
      <c r="AE22" s="29" t="str">
        <f>IFERROR(IF(VLOOKUP($D22,'Org July 2016 '!$D$1:$Z$500,3,FALSE)=F22,"-","Wrong PO"),"new")</f>
        <v>-</v>
      </c>
      <c r="AF22" s="32" t="str">
        <f>IF(AE22="wrong PO",(VLOOKUP($D22,'Org July 2016 '!$D$1:$Z$500,3,FALSE)),"")</f>
        <v/>
      </c>
      <c r="AG22" s="29" t="str">
        <f>IFERROR(IF(VLOOKUP($D22,'Org June 2016 '!$D$1:$Z$500,3,FALSE)=F22,"-","Wrong PO"),"new")</f>
        <v>-</v>
      </c>
      <c r="AH22" s="32" t="str">
        <f>IF(AG22="wrong PO",(VLOOKUP($D22,'Org June 2016 '!$D$1:$Z$500,3,FALSE)),"")</f>
        <v/>
      </c>
      <c r="AI22" s="29" t="str">
        <f>IFERROR(IF(VLOOKUP($D22,'May 2016'!D21:Z520,3,FALSE)=F22,"-","Wrong PO"),"new")</f>
        <v>-</v>
      </c>
      <c r="AJ22" s="32" t="str">
        <f>IF(AI22="wrong PO",(VLOOKUP($D22,'May 2016'!D21:Z520,3,FALSE)),"")</f>
        <v/>
      </c>
      <c r="AK22" s="29" t="str">
        <f>IFERROR(IF(VLOOKUP($D22,'Apr 2016'!$D$1:$Z$500,3,FALSE)=F22,"-","Wrong PO"),"new")</f>
        <v>new</v>
      </c>
      <c r="AL22" s="32" t="str">
        <f>IF(AK22="wrong PO",(VLOOKUP($D22,'Apr 2016'!$D$1:$Z$500,3,FALSE)),"")</f>
        <v/>
      </c>
      <c r="AM22" s="32" t="str">
        <f>IFERROR(IF(VLOOKUP($D22,'Mar 2016'!$D$1:$Z$500,3,FALSE)=F22,"-","Wrong PO"),"new")</f>
        <v>-</v>
      </c>
      <c r="AN22" s="32" t="str">
        <f>IF(AK22="wrong PO",(VLOOKUP($D22,'Mar 2016'!$D$1:$Z$500,3,FALSE)),"")</f>
        <v/>
      </c>
      <c r="AO22" s="32" t="str">
        <f>IFERROR(IF(VLOOKUP($D22,'Feb 2016'!$D$1:$Z$500,3,FALSE)=F22,"-","Wrong PO"),"new")</f>
        <v>new</v>
      </c>
      <c r="AP22" s="32" t="str">
        <f>IF(AK22="wrong PO",(VLOOKUP($D22,'Feb 2016'!$D$1:$Z$500,3,FALSE)),"")</f>
        <v/>
      </c>
      <c r="AQ22" s="29" t="str">
        <f>IFERROR(IF(VLOOKUP($D22,'Jan 2016'!$D$1:$Z$500,3,FALSE)=F22,"-","Wrong PO"),"new")</f>
        <v>new</v>
      </c>
      <c r="AR22" s="32" t="str">
        <f>IF(AQ22="wrong PO",(VLOOKUP($D22,'Jan 2016'!$D$1:$Z$500,3,FALSE)),"")</f>
        <v/>
      </c>
      <c r="AS22" s="29" t="str">
        <f>IFERROR(IF(VLOOKUP($D22,'Dec 2015'!$D$1:$Z$500,3,FALSE)=F22,"-","Wrong PO"),"new")</f>
        <v>new</v>
      </c>
      <c r="AT22" s="32" t="str">
        <f>IF(AS22="wrong PO",(VLOOKUP($D22,'Dec 2015'!$D$1:$Z$500,3,FALSE)),"")</f>
        <v/>
      </c>
      <c r="AU22" s="29" t="str">
        <f>IFERROR(IF(VLOOKUP($D22,'Nov 2015'!$D$1:$Z$500,3,FALSE)=F22,"-","Wrong PO"),"new")</f>
        <v>new</v>
      </c>
      <c r="AV22" s="32" t="str">
        <f>IF(AU22="wrong PO",(VLOOKUP($D22,'Nov 2015'!$D$1:$Z$500,3,FALSE)),"")</f>
        <v/>
      </c>
      <c r="AW22" s="29" t="str">
        <f>IFERROR(IF(VLOOKUP($D22,'Oct 2015'!$D$1:$Z$500,3,FALSE)=F22,"-","Wrong PO"),"new")</f>
        <v>new</v>
      </c>
      <c r="AX22" s="32" t="str">
        <f>IF(AW22="wrong PO",(VLOOKUP($D22,'Oct 2015'!$D$1:$Z$500,3,FALSE)),"")</f>
        <v/>
      </c>
      <c r="AY22" s="29" t="str">
        <f>IFERROR(IF(VLOOKUP($D22,'Sep 2015'!$D$1:$Z$500,3,FALSE)=F22,"-","Wrong PO"),"new")</f>
        <v>new</v>
      </c>
      <c r="AZ22" s="32" t="str">
        <f>IF(AY22="wrong PO",(VLOOKUP($D22,'Sep 2015'!$D$1:$Z$500,3,FALSE)),"")</f>
        <v/>
      </c>
    </row>
    <row r="23" spans="1:52">
      <c r="A23" s="2" t="s">
        <v>841</v>
      </c>
      <c r="B23" s="2" t="s">
        <v>510</v>
      </c>
      <c r="C23" s="2" t="s">
        <v>56</v>
      </c>
      <c r="D23" s="2" t="s">
        <v>219</v>
      </c>
      <c r="E23" s="2" t="s">
        <v>750</v>
      </c>
      <c r="F23" s="21" t="s">
        <v>94</v>
      </c>
      <c r="G23" s="11" t="s">
        <v>2109</v>
      </c>
      <c r="H23" s="3">
        <v>42444</v>
      </c>
      <c r="I23" s="2" t="s">
        <v>39</v>
      </c>
      <c r="J23" s="2" t="s">
        <v>751</v>
      </c>
      <c r="K23" s="2" t="s">
        <v>30</v>
      </c>
      <c r="L23" s="2" t="s">
        <v>31</v>
      </c>
      <c r="M23" s="2" t="s">
        <v>32</v>
      </c>
      <c r="N23" s="4">
        <v>22</v>
      </c>
      <c r="O23" s="4">
        <v>22</v>
      </c>
      <c r="P23" s="4">
        <v>0</v>
      </c>
      <c r="Q23" s="14">
        <v>0</v>
      </c>
      <c r="R23" s="4">
        <v>0</v>
      </c>
      <c r="S23" s="4">
        <v>0</v>
      </c>
      <c r="T23" s="4">
        <v>0</v>
      </c>
      <c r="U23" s="5">
        <v>0</v>
      </c>
      <c r="V23" s="5">
        <v>0</v>
      </c>
      <c r="W23" s="14">
        <v>0</v>
      </c>
      <c r="X23" s="14">
        <v>0</v>
      </c>
      <c r="Y23" s="14">
        <v>0</v>
      </c>
      <c r="Z23" s="4">
        <v>24580</v>
      </c>
      <c r="AA23" s="49" t="str">
        <f>IFERROR(IF(VLOOKUP($D23,'Year-To-Date'!$E$1:$E$322,1,FALSE)=D23,"--","Find"),"Find")</f>
        <v>--</v>
      </c>
      <c r="AB23" s="49" t="str">
        <f>IFERROR(IFERROR(VLOOKUP($D23,'Asset Group  All Assets'!$B$1:$C$500,2,FALSE),(VLOOKUP($D23,'Missing-WSU-POs'!$B$1:$D$500,3,FALSE))),"?")</f>
        <v>Needed</v>
      </c>
      <c r="AC23" s="31" t="str">
        <f t="shared" si="0"/>
        <v/>
      </c>
      <c r="AD23" s="31" t="str">
        <f t="shared" si="1"/>
        <v>Wrong PO</v>
      </c>
      <c r="AE23" s="29" t="str">
        <f>IFERROR(IF(VLOOKUP($D23,'Org July 2016 '!$D$1:$Z$500,3,FALSE)=F23,"-","Wrong PO"),"new")</f>
        <v>-</v>
      </c>
      <c r="AF23" s="32" t="str">
        <f>IF(AE23="wrong PO",(VLOOKUP($D23,'Org July 2016 '!$D$1:$Z$500,3,FALSE)),"")</f>
        <v/>
      </c>
      <c r="AG23" s="29" t="str">
        <f>IFERROR(IF(VLOOKUP($D23,'Org June 2016 '!$D$1:$Z$500,3,FALSE)=F23,"-","Wrong PO"),"new")</f>
        <v>-</v>
      </c>
      <c r="AH23" s="32" t="str">
        <f>IF(AG23="wrong PO",(VLOOKUP($D23,'Org June 2016 '!$D$1:$Z$500,3,FALSE)),"")</f>
        <v/>
      </c>
      <c r="AI23" s="29" t="str">
        <f>IFERROR(IF(VLOOKUP($D23,'May 2016'!D22:Z521,3,FALSE)=F23,"-","Wrong PO"),"new")</f>
        <v>new</v>
      </c>
      <c r="AJ23" s="32" t="str">
        <f>IF(AI23="wrong PO",(VLOOKUP($D23,'May 2016'!D22:Z521,3,FALSE)),"")</f>
        <v/>
      </c>
      <c r="AK23" s="29" t="str">
        <f>IFERROR(IF(VLOOKUP($D23,'Apr 2016'!$D$1:$Z$500,3,FALSE)=F23,"-","Wrong PO"),"new")</f>
        <v>new</v>
      </c>
      <c r="AL23" s="32" t="str">
        <f>IF(AK23="wrong PO",(VLOOKUP($D23,'Apr 2016'!$D$1:$Z$500,3,FALSE)),"")</f>
        <v/>
      </c>
      <c r="AM23" s="32" t="str">
        <f>IFERROR(IF(VLOOKUP($D23,'Mar 2016'!$D$1:$Z$500,3,FALSE)=F23,"-","Wrong PO"),"new")</f>
        <v>-</v>
      </c>
      <c r="AN23" s="32" t="str">
        <f>IF(AK23="wrong PO",(VLOOKUP($D23,'Mar 2016'!$D$1:$Z$500,3,FALSE)),"")</f>
        <v/>
      </c>
      <c r="AO23" s="32" t="str">
        <f>IFERROR(IF(VLOOKUP($D23,'Feb 2016'!$D$1:$Z$500,3,FALSE)=F23,"-","Wrong PO"),"new")</f>
        <v>new</v>
      </c>
      <c r="AP23" s="32" t="str">
        <f>IF(AK23="wrong PO",(VLOOKUP($D23,'Feb 2016'!$D$1:$Z$500,3,FALSE)),"")</f>
        <v/>
      </c>
      <c r="AQ23" s="29" t="str">
        <f>IFERROR(IF(VLOOKUP($D23,'Jan 2016'!$D$1:$Z$500,3,FALSE)=F23,"-","Wrong PO"),"new")</f>
        <v>new</v>
      </c>
      <c r="AR23" s="32" t="str">
        <f>IF(AQ23="wrong PO",(VLOOKUP($D23,'Jan 2016'!$D$1:$Z$500,3,FALSE)),"")</f>
        <v/>
      </c>
      <c r="AS23" s="29" t="str">
        <f>IFERROR(IF(VLOOKUP($D23,'Dec 2015'!$D$1:$Z$500,3,FALSE)=F23,"-","Wrong PO"),"new")</f>
        <v>new</v>
      </c>
      <c r="AT23" s="32" t="str">
        <f>IF(AS23="wrong PO",(VLOOKUP($D23,'Dec 2015'!$D$1:$Z$500,3,FALSE)),"")</f>
        <v/>
      </c>
      <c r="AU23" s="29" t="str">
        <f>IFERROR(IF(VLOOKUP($D23,'Nov 2015'!$D$1:$Z$500,3,FALSE)=F23,"-","Wrong PO"),"new")</f>
        <v>new</v>
      </c>
      <c r="AV23" s="32" t="str">
        <f>IF(AU23="wrong PO",(VLOOKUP($D23,'Nov 2015'!$D$1:$Z$500,3,FALSE)),"")</f>
        <v/>
      </c>
      <c r="AW23" s="29" t="str">
        <f>IFERROR(IF(VLOOKUP($D23,'Oct 2015'!$D$1:$Z$500,3,FALSE)=F23,"-","Wrong PO"),"new")</f>
        <v>new</v>
      </c>
      <c r="AX23" s="32" t="str">
        <f>IF(AW23="wrong PO",(VLOOKUP($D23,'Oct 2015'!$D$1:$Z$500,3,FALSE)),"")</f>
        <v/>
      </c>
      <c r="AY23" s="29" t="str">
        <f>IFERROR(IF(VLOOKUP($D23,'Sep 2015'!$D$1:$Z$500,3,FALSE)=F23,"-","Wrong PO"),"new")</f>
        <v>new</v>
      </c>
      <c r="AZ23" s="32" t="str">
        <f>IF(AY23="wrong PO",(VLOOKUP($D23,'Sep 2015'!$D$1:$Z$500,3,FALSE)),"")</f>
        <v/>
      </c>
    </row>
    <row r="24" spans="1:52">
      <c r="A24" s="2" t="s">
        <v>841</v>
      </c>
      <c r="B24" s="2" t="s">
        <v>510</v>
      </c>
      <c r="C24" s="2" t="s">
        <v>56</v>
      </c>
      <c r="D24" s="2" t="s">
        <v>221</v>
      </c>
      <c r="E24" s="2" t="s">
        <v>723</v>
      </c>
      <c r="F24" s="21" t="s">
        <v>94</v>
      </c>
      <c r="G24" s="11" t="s">
        <v>2109</v>
      </c>
      <c r="H24" s="3">
        <v>42536</v>
      </c>
      <c r="I24" s="2" t="s">
        <v>39</v>
      </c>
      <c r="J24" s="2" t="s">
        <v>724</v>
      </c>
      <c r="K24" s="2" t="s">
        <v>30</v>
      </c>
      <c r="L24" s="2" t="s">
        <v>31</v>
      </c>
      <c r="M24" s="2" t="s">
        <v>41</v>
      </c>
      <c r="N24" s="4">
        <v>46</v>
      </c>
      <c r="O24" s="4">
        <v>67</v>
      </c>
      <c r="P24" s="4">
        <v>21</v>
      </c>
      <c r="Q24" s="5">
        <v>0.35</v>
      </c>
      <c r="R24" s="4">
        <v>1</v>
      </c>
      <c r="S24" s="4">
        <v>1</v>
      </c>
      <c r="T24" s="4">
        <v>0</v>
      </c>
      <c r="U24" s="5">
        <v>0</v>
      </c>
      <c r="V24" s="5">
        <v>0</v>
      </c>
      <c r="W24" s="14">
        <v>0.35</v>
      </c>
      <c r="X24" s="14">
        <v>0</v>
      </c>
      <c r="Y24" s="14">
        <v>0.35</v>
      </c>
      <c r="Z24" s="4">
        <v>24580</v>
      </c>
      <c r="AA24" s="49" t="str">
        <f>IFERROR(IF(VLOOKUP($D24,'Year-To-Date'!$E$1:$E$322,1,FALSE)=D24,"--","Find"),"Find")</f>
        <v>--</v>
      </c>
      <c r="AB24" s="49" t="str">
        <f>IFERROR(IFERROR(VLOOKUP($D24,'Asset Group  All Assets'!$B$1:$C$500,2,FALSE),(VLOOKUP($D24,'Missing-WSU-POs'!$B$1:$D$500,3,FALSE))),"?")</f>
        <v>Needed</v>
      </c>
      <c r="AC24" s="31" t="str">
        <f t="shared" si="0"/>
        <v/>
      </c>
      <c r="AD24" s="31" t="str">
        <f t="shared" si="1"/>
        <v>Wrong PO</v>
      </c>
      <c r="AE24" s="29" t="str">
        <f>IFERROR(IF(VLOOKUP($D24,'Org July 2016 '!$D$1:$Z$500,3,FALSE)=F24,"-","Wrong PO"),"new")</f>
        <v>-</v>
      </c>
      <c r="AF24" s="32" t="str">
        <f>IF(AE24="wrong PO",(VLOOKUP($D24,'Org July 2016 '!$D$1:$Z$500,3,FALSE)),"")</f>
        <v/>
      </c>
      <c r="AG24" s="29" t="str">
        <f>IFERROR(IF(VLOOKUP($D24,'Org June 2016 '!$D$1:$Z$500,3,FALSE)=F24,"-","Wrong PO"),"new")</f>
        <v>-</v>
      </c>
      <c r="AH24" s="32" t="str">
        <f>IF(AG24="wrong PO",(VLOOKUP($D24,'Org June 2016 '!$D$1:$Z$500,3,FALSE)),"")</f>
        <v/>
      </c>
      <c r="AI24" s="29" t="str">
        <f>IFERROR(IF(VLOOKUP($D24,'May 2016'!D23:Z522,3,FALSE)=F24,"-","Wrong PO"),"new")</f>
        <v>new</v>
      </c>
      <c r="AJ24" s="32" t="str">
        <f>IF(AI24="wrong PO",(VLOOKUP($D24,'May 2016'!D23:Z522,3,FALSE)),"")</f>
        <v/>
      </c>
      <c r="AK24" s="29" t="str">
        <f>IFERROR(IF(VLOOKUP($D24,'Apr 2016'!$D$1:$Z$500,3,FALSE)=F24,"-","Wrong PO"),"new")</f>
        <v>new</v>
      </c>
      <c r="AL24" s="32" t="str">
        <f>IF(AK24="wrong PO",(VLOOKUP($D24,'Apr 2016'!$D$1:$Z$500,3,FALSE)),"")</f>
        <v/>
      </c>
      <c r="AM24" s="32" t="str">
        <f>IFERROR(IF(VLOOKUP($D24,'Mar 2016'!$D$1:$Z$500,3,FALSE)=F24,"-","Wrong PO"),"new")</f>
        <v>new</v>
      </c>
      <c r="AN24" s="32" t="str">
        <f>IF(AK24="wrong PO",(VLOOKUP($D24,'Mar 2016'!$D$1:$Z$500,3,FALSE)),"")</f>
        <v/>
      </c>
      <c r="AO24" s="32" t="str">
        <f>IFERROR(IF(VLOOKUP($D24,'Feb 2016'!$D$1:$Z$500,3,FALSE)=F24,"-","Wrong PO"),"new")</f>
        <v>new</v>
      </c>
      <c r="AP24" s="32" t="str">
        <f>IF(AK24="wrong PO",(VLOOKUP($D24,'Feb 2016'!$D$1:$Z$500,3,FALSE)),"")</f>
        <v/>
      </c>
      <c r="AQ24" s="29" t="str">
        <f>IFERROR(IF(VLOOKUP($D24,'Jan 2016'!$D$1:$Z$500,3,FALSE)=F24,"-","Wrong PO"),"new")</f>
        <v>new</v>
      </c>
      <c r="AR24" s="32" t="str">
        <f>IF(AQ24="wrong PO",(VLOOKUP($D24,'Jan 2016'!$D$1:$Z$500,3,FALSE)),"")</f>
        <v/>
      </c>
      <c r="AS24" s="29" t="str">
        <f>IFERROR(IF(VLOOKUP($D24,'Dec 2015'!$D$1:$Z$500,3,FALSE)=F24,"-","Wrong PO"),"new")</f>
        <v>new</v>
      </c>
      <c r="AT24" s="32" t="str">
        <f>IF(AS24="wrong PO",(VLOOKUP($D24,'Dec 2015'!$D$1:$Z$500,3,FALSE)),"")</f>
        <v/>
      </c>
      <c r="AU24" s="29" t="str">
        <f>IFERROR(IF(VLOOKUP($D24,'Nov 2015'!$D$1:$Z$500,3,FALSE)=F24,"-","Wrong PO"),"new")</f>
        <v>new</v>
      </c>
      <c r="AV24" s="32" t="str">
        <f>IF(AU24="wrong PO",(VLOOKUP($D24,'Nov 2015'!$D$1:$Z$500,3,FALSE)),"")</f>
        <v/>
      </c>
      <c r="AW24" s="29" t="str">
        <f>IFERROR(IF(VLOOKUP($D24,'Oct 2015'!$D$1:$Z$500,3,FALSE)=F24,"-","Wrong PO"),"new")</f>
        <v>new</v>
      </c>
      <c r="AX24" s="32" t="str">
        <f>IF(AW24="wrong PO",(VLOOKUP($D24,'Oct 2015'!$D$1:$Z$500,3,FALSE)),"")</f>
        <v/>
      </c>
      <c r="AY24" s="29" t="str">
        <f>IFERROR(IF(VLOOKUP($D24,'Sep 2015'!$D$1:$Z$500,3,FALSE)=F24,"-","Wrong PO"),"new")</f>
        <v>new</v>
      </c>
      <c r="AZ24" s="32" t="str">
        <f>IF(AY24="wrong PO",(VLOOKUP($D24,'Sep 2015'!$D$1:$Z$500,3,FALSE)),"")</f>
        <v/>
      </c>
    </row>
    <row r="25" spans="1:52">
      <c r="A25" s="2" t="s">
        <v>841</v>
      </c>
      <c r="B25" s="2" t="s">
        <v>510</v>
      </c>
      <c r="C25" s="2" t="s">
        <v>56</v>
      </c>
      <c r="D25" s="2" t="s">
        <v>222</v>
      </c>
      <c r="E25" s="2" t="s">
        <v>767</v>
      </c>
      <c r="F25" s="21" t="s">
        <v>94</v>
      </c>
      <c r="G25" s="11" t="s">
        <v>2109</v>
      </c>
      <c r="H25" s="3">
        <v>42536</v>
      </c>
      <c r="I25" s="2" t="s">
        <v>39</v>
      </c>
      <c r="J25" s="2" t="s">
        <v>417</v>
      </c>
      <c r="K25" s="2" t="s">
        <v>30</v>
      </c>
      <c r="L25" s="2" t="s">
        <v>31</v>
      </c>
      <c r="M25" s="2" t="s">
        <v>32</v>
      </c>
      <c r="N25" s="4">
        <v>1644</v>
      </c>
      <c r="O25" s="4">
        <v>3531</v>
      </c>
      <c r="P25" s="4">
        <v>1887</v>
      </c>
      <c r="Q25" s="5">
        <v>31.89</v>
      </c>
      <c r="R25" s="4">
        <v>1</v>
      </c>
      <c r="S25" s="4">
        <v>1</v>
      </c>
      <c r="T25" s="4">
        <v>0</v>
      </c>
      <c r="U25" s="5">
        <v>0</v>
      </c>
      <c r="V25" s="5">
        <v>0</v>
      </c>
      <c r="W25" s="14">
        <v>31.89</v>
      </c>
      <c r="X25" s="14">
        <v>0</v>
      </c>
      <c r="Y25" s="14">
        <v>31.89</v>
      </c>
      <c r="Z25" s="4">
        <v>24580</v>
      </c>
      <c r="AA25" s="49" t="str">
        <f>IFERROR(IF(VLOOKUP($D25,'Year-To-Date'!$E$1:$E$322,1,FALSE)=D25,"--","Find"),"Find")</f>
        <v>--</v>
      </c>
      <c r="AB25" s="49" t="str">
        <f>IFERROR(IFERROR(VLOOKUP($D25,'Asset Group  All Assets'!$B$1:$C$500,2,FALSE),(VLOOKUP($D25,'Missing-WSU-POs'!$B$1:$D$500,3,FALSE))),"?")</f>
        <v>Needed</v>
      </c>
      <c r="AC25" s="31" t="str">
        <f t="shared" si="0"/>
        <v/>
      </c>
      <c r="AD25" s="31" t="str">
        <f t="shared" si="1"/>
        <v>Wrong PO</v>
      </c>
      <c r="AE25" s="29" t="str">
        <f>IFERROR(IF(VLOOKUP($D25,'Org July 2016 '!$D$1:$Z$500,3,FALSE)=F25,"-","Wrong PO"),"new")</f>
        <v>-</v>
      </c>
      <c r="AF25" s="32" t="str">
        <f>IF(AE25="wrong PO",(VLOOKUP($D25,'Org July 2016 '!$D$1:$Z$500,3,FALSE)),"")</f>
        <v/>
      </c>
      <c r="AG25" s="29" t="str">
        <f>IFERROR(IF(VLOOKUP($D25,'Org June 2016 '!$D$1:$Z$500,3,FALSE)=F25,"-","Wrong PO"),"new")</f>
        <v>-</v>
      </c>
      <c r="AH25" s="32" t="str">
        <f>IF(AG25="wrong PO",(VLOOKUP($D25,'Org June 2016 '!$D$1:$Z$500,3,FALSE)),"")</f>
        <v/>
      </c>
      <c r="AI25" s="29" t="str">
        <f>IFERROR(IF(VLOOKUP($D25,'May 2016'!D24:Z523,3,FALSE)=F25,"-","Wrong PO"),"new")</f>
        <v>new</v>
      </c>
      <c r="AJ25" s="32" t="str">
        <f>IF(AI25="wrong PO",(VLOOKUP($D25,'May 2016'!D24:Z523,3,FALSE)),"")</f>
        <v/>
      </c>
      <c r="AK25" s="29" t="str">
        <f>IFERROR(IF(VLOOKUP($D25,'Apr 2016'!$D$1:$Z$500,3,FALSE)=F25,"-","Wrong PO"),"new")</f>
        <v>new</v>
      </c>
      <c r="AL25" s="32" t="str">
        <f>IF(AK25="wrong PO",(VLOOKUP($D25,'Apr 2016'!$D$1:$Z$500,3,FALSE)),"")</f>
        <v/>
      </c>
      <c r="AM25" s="32" t="str">
        <f>IFERROR(IF(VLOOKUP($D25,'Mar 2016'!$D$1:$Z$500,3,FALSE)=F25,"-","Wrong PO"),"new")</f>
        <v>new</v>
      </c>
      <c r="AN25" s="32" t="str">
        <f>IF(AK25="wrong PO",(VLOOKUP($D25,'Mar 2016'!$D$1:$Z$500,3,FALSE)),"")</f>
        <v/>
      </c>
      <c r="AO25" s="32" t="str">
        <f>IFERROR(IF(VLOOKUP($D25,'Feb 2016'!$D$1:$Z$500,3,FALSE)=F25,"-","Wrong PO"),"new")</f>
        <v>new</v>
      </c>
      <c r="AP25" s="32" t="str">
        <f>IF(AK25="wrong PO",(VLOOKUP($D25,'Feb 2016'!$D$1:$Z$500,3,FALSE)),"")</f>
        <v/>
      </c>
      <c r="AQ25" s="29" t="str">
        <f>IFERROR(IF(VLOOKUP($D25,'Jan 2016'!$D$1:$Z$500,3,FALSE)=F25,"-","Wrong PO"),"new")</f>
        <v>new</v>
      </c>
      <c r="AR25" s="32" t="str">
        <f>IF(AQ25="wrong PO",(VLOOKUP($D25,'Jan 2016'!$D$1:$Z$500,3,FALSE)),"")</f>
        <v/>
      </c>
      <c r="AS25" s="29" t="str">
        <f>IFERROR(IF(VLOOKUP($D25,'Dec 2015'!$D$1:$Z$500,3,FALSE)=F25,"-","Wrong PO"),"new")</f>
        <v>new</v>
      </c>
      <c r="AT25" s="32" t="str">
        <f>IF(AS25="wrong PO",(VLOOKUP($D25,'Dec 2015'!$D$1:$Z$500,3,FALSE)),"")</f>
        <v/>
      </c>
      <c r="AU25" s="29" t="str">
        <f>IFERROR(IF(VLOOKUP($D25,'Nov 2015'!$D$1:$Z$500,3,FALSE)=F25,"-","Wrong PO"),"new")</f>
        <v>new</v>
      </c>
      <c r="AV25" s="32" t="str">
        <f>IF(AU25="wrong PO",(VLOOKUP($D25,'Nov 2015'!$D$1:$Z$500,3,FALSE)),"")</f>
        <v/>
      </c>
      <c r="AW25" s="29" t="str">
        <f>IFERROR(IF(VLOOKUP($D25,'Oct 2015'!$D$1:$Z$500,3,FALSE)=F25,"-","Wrong PO"),"new")</f>
        <v>new</v>
      </c>
      <c r="AX25" s="32" t="str">
        <f>IF(AW25="wrong PO",(VLOOKUP($D25,'Oct 2015'!$D$1:$Z$500,3,FALSE)),"")</f>
        <v/>
      </c>
      <c r="AY25" s="29" t="str">
        <f>IFERROR(IF(VLOOKUP($D25,'Sep 2015'!$D$1:$Z$500,3,FALSE)=F25,"-","Wrong PO"),"new")</f>
        <v>new</v>
      </c>
      <c r="AZ25" s="32" t="str">
        <f>IF(AY25="wrong PO",(VLOOKUP($D25,'Sep 2015'!$D$1:$Z$500,3,FALSE)),"")</f>
        <v/>
      </c>
    </row>
    <row r="26" spans="1:52">
      <c r="A26" s="2" t="s">
        <v>841</v>
      </c>
      <c r="B26" s="2" t="s">
        <v>510</v>
      </c>
      <c r="C26" s="2" t="s">
        <v>766</v>
      </c>
      <c r="D26" s="2" t="s">
        <v>223</v>
      </c>
      <c r="E26" s="2" t="s">
        <v>746</v>
      </c>
      <c r="F26" s="21" t="s">
        <v>94</v>
      </c>
      <c r="G26" s="11" t="s">
        <v>2109</v>
      </c>
      <c r="H26" s="3">
        <v>42526</v>
      </c>
      <c r="I26" s="2"/>
      <c r="J26" s="2" t="s">
        <v>747</v>
      </c>
      <c r="K26" s="2" t="s">
        <v>30</v>
      </c>
      <c r="L26" s="2" t="s">
        <v>31</v>
      </c>
      <c r="M26" s="2" t="s">
        <v>378</v>
      </c>
      <c r="N26" s="4">
        <v>500</v>
      </c>
      <c r="O26" s="4">
        <v>503</v>
      </c>
      <c r="P26" s="4">
        <v>3</v>
      </c>
      <c r="Q26" s="5">
        <v>0.08</v>
      </c>
      <c r="R26" s="4">
        <v>2350</v>
      </c>
      <c r="S26" s="4">
        <v>2467</v>
      </c>
      <c r="T26" s="4">
        <v>117</v>
      </c>
      <c r="U26" s="5">
        <v>9.65</v>
      </c>
      <c r="V26" s="5">
        <v>0</v>
      </c>
      <c r="W26" s="14">
        <v>9.73</v>
      </c>
      <c r="X26" s="14">
        <v>0</v>
      </c>
      <c r="Y26" s="14">
        <v>9.73</v>
      </c>
      <c r="Z26" s="4">
        <v>24580</v>
      </c>
      <c r="AA26" s="49" t="str">
        <f>IFERROR(IF(VLOOKUP($D26,'Year-To-Date'!$E$1:$E$322,1,FALSE)=D26,"--","Find"),"Find")</f>
        <v>--</v>
      </c>
      <c r="AB26" s="49" t="str">
        <f>IFERROR(IFERROR(VLOOKUP($D26,'Asset Group  All Assets'!$B$1:$C$500,2,FALSE),(VLOOKUP($D26,'Missing-WSU-POs'!$B$1:$D$500,3,FALSE))),"?")</f>
        <v>Needed</v>
      </c>
      <c r="AC26" s="31" t="str">
        <f t="shared" si="0"/>
        <v/>
      </c>
      <c r="AD26" s="31" t="str">
        <f t="shared" si="1"/>
        <v>Wrong PO</v>
      </c>
      <c r="AE26" s="29" t="str">
        <f>IFERROR(IF(VLOOKUP($D26,'Org July 2016 '!$D$1:$Z$500,3,FALSE)=F26,"-","Wrong PO"),"new")</f>
        <v>-</v>
      </c>
      <c r="AF26" s="32" t="str">
        <f>IF(AE26="wrong PO",(VLOOKUP($D26,'Org July 2016 '!$D$1:$Z$500,3,FALSE)),"")</f>
        <v/>
      </c>
      <c r="AG26" s="29" t="str">
        <f>IFERROR(IF(VLOOKUP($D26,'Org June 2016 '!$D$1:$Z$500,3,FALSE)=F26,"-","Wrong PO"),"new")</f>
        <v>-</v>
      </c>
      <c r="AH26" s="32" t="str">
        <f>IF(AG26="wrong PO",(VLOOKUP($D26,'Org June 2016 '!$D$1:$Z$500,3,FALSE)),"")</f>
        <v/>
      </c>
      <c r="AI26" s="29" t="str">
        <f>IFERROR(IF(VLOOKUP($D26,'May 2016'!D25:Z524,3,FALSE)=F26,"-","Wrong PO"),"new")</f>
        <v>new</v>
      </c>
      <c r="AJ26" s="32" t="str">
        <f>IF(AI26="wrong PO",(VLOOKUP($D26,'May 2016'!D25:Z524,3,FALSE)),"")</f>
        <v/>
      </c>
      <c r="AK26" s="29" t="str">
        <f>IFERROR(IF(VLOOKUP($D26,'Apr 2016'!$D$1:$Z$500,3,FALSE)=F26,"-","Wrong PO"),"new")</f>
        <v>new</v>
      </c>
      <c r="AL26" s="32" t="str">
        <f>IF(AK26="wrong PO",(VLOOKUP($D26,'Apr 2016'!$D$1:$Z$500,3,FALSE)),"")</f>
        <v/>
      </c>
      <c r="AM26" s="32" t="str">
        <f>IFERROR(IF(VLOOKUP($D26,'Mar 2016'!$D$1:$Z$500,3,FALSE)=F26,"-","Wrong PO"),"new")</f>
        <v>new</v>
      </c>
      <c r="AN26" s="32" t="str">
        <f>IF(AK26="wrong PO",(VLOOKUP($D26,'Mar 2016'!$D$1:$Z$500,3,FALSE)),"")</f>
        <v/>
      </c>
      <c r="AO26" s="32" t="str">
        <f>IFERROR(IF(VLOOKUP($D26,'Feb 2016'!$D$1:$Z$500,3,FALSE)=F26,"-","Wrong PO"),"new")</f>
        <v>new</v>
      </c>
      <c r="AP26" s="32" t="str">
        <f>IF(AK26="wrong PO",(VLOOKUP($D26,'Feb 2016'!$D$1:$Z$500,3,FALSE)),"")</f>
        <v/>
      </c>
      <c r="AQ26" s="29" t="str">
        <f>IFERROR(IF(VLOOKUP($D26,'Jan 2016'!$D$1:$Z$500,3,FALSE)=F26,"-","Wrong PO"),"new")</f>
        <v>new</v>
      </c>
      <c r="AR26" s="32" t="str">
        <f>IF(AQ26="wrong PO",(VLOOKUP($D26,'Jan 2016'!$D$1:$Z$500,3,FALSE)),"")</f>
        <v/>
      </c>
      <c r="AS26" s="29" t="str">
        <f>IFERROR(IF(VLOOKUP($D26,'Dec 2015'!$D$1:$Z$500,3,FALSE)=F26,"-","Wrong PO"),"new")</f>
        <v>new</v>
      </c>
      <c r="AT26" s="32" t="str">
        <f>IF(AS26="wrong PO",(VLOOKUP($D26,'Dec 2015'!$D$1:$Z$500,3,FALSE)),"")</f>
        <v/>
      </c>
      <c r="AU26" s="29" t="str">
        <f>IFERROR(IF(VLOOKUP($D26,'Nov 2015'!$D$1:$Z$500,3,FALSE)=F26,"-","Wrong PO"),"new")</f>
        <v>new</v>
      </c>
      <c r="AV26" s="32" t="str">
        <f>IF(AU26="wrong PO",(VLOOKUP($D26,'Nov 2015'!$D$1:$Z$500,3,FALSE)),"")</f>
        <v/>
      </c>
      <c r="AW26" s="29" t="str">
        <f>IFERROR(IF(VLOOKUP($D26,'Oct 2015'!$D$1:$Z$500,3,FALSE)=F26,"-","Wrong PO"),"new")</f>
        <v>new</v>
      </c>
      <c r="AX26" s="32" t="str">
        <f>IF(AW26="wrong PO",(VLOOKUP($D26,'Oct 2015'!$D$1:$Z$500,3,FALSE)),"")</f>
        <v/>
      </c>
      <c r="AY26" s="29" t="str">
        <f>IFERROR(IF(VLOOKUP($D26,'Sep 2015'!$D$1:$Z$500,3,FALSE)=F26,"-","Wrong PO"),"new")</f>
        <v>new</v>
      </c>
      <c r="AZ26" s="32" t="str">
        <f>IF(AY26="wrong PO",(VLOOKUP($D26,'Sep 2015'!$D$1:$Z$500,3,FALSE)),"")</f>
        <v/>
      </c>
    </row>
    <row r="27" spans="1:52">
      <c r="A27" s="2" t="s">
        <v>841</v>
      </c>
      <c r="B27" s="2" t="s">
        <v>510</v>
      </c>
      <c r="C27" s="2" t="s">
        <v>729</v>
      </c>
      <c r="D27" s="2" t="s">
        <v>225</v>
      </c>
      <c r="E27" s="2" t="s">
        <v>67</v>
      </c>
      <c r="F27" s="21" t="s">
        <v>94</v>
      </c>
      <c r="G27" s="11" t="s">
        <v>2109</v>
      </c>
      <c r="H27" s="3">
        <v>42501</v>
      </c>
      <c r="I27" s="2"/>
      <c r="J27" s="2" t="s">
        <v>722</v>
      </c>
      <c r="K27" s="2" t="s">
        <v>394</v>
      </c>
      <c r="L27" s="2" t="s">
        <v>31</v>
      </c>
      <c r="M27" s="2" t="s">
        <v>382</v>
      </c>
      <c r="N27" s="4">
        <v>10</v>
      </c>
      <c r="O27" s="4">
        <v>10</v>
      </c>
      <c r="P27" s="4">
        <v>0</v>
      </c>
      <c r="Q27" s="14">
        <v>0</v>
      </c>
      <c r="R27" s="4">
        <v>10</v>
      </c>
      <c r="S27" s="4">
        <v>10</v>
      </c>
      <c r="T27" s="4">
        <v>0</v>
      </c>
      <c r="U27" s="5">
        <v>0</v>
      </c>
      <c r="V27" s="5">
        <v>0</v>
      </c>
      <c r="W27" s="14">
        <v>0</v>
      </c>
      <c r="X27" s="14">
        <v>0</v>
      </c>
      <c r="Y27" s="14">
        <v>0</v>
      </c>
      <c r="Z27" s="4">
        <v>24580</v>
      </c>
      <c r="AA27" s="49" t="str">
        <f>IFERROR(IF(VLOOKUP($D27,'Year-To-Date'!$E$1:$E$322,1,FALSE)=D27,"--","Find"),"Find")</f>
        <v>--</v>
      </c>
      <c r="AB27" s="49" t="str">
        <f>IFERROR(IFERROR(VLOOKUP($D27,'Asset Group  All Assets'!$B$1:$C$500,2,FALSE),(VLOOKUP($D27,'Missing-WSU-POs'!$B$1:$D$500,3,FALSE))),"?")</f>
        <v>Needed</v>
      </c>
      <c r="AC27" s="31" t="str">
        <f t="shared" si="0"/>
        <v/>
      </c>
      <c r="AD27" s="31" t="str">
        <f t="shared" si="1"/>
        <v>Wrong PO</v>
      </c>
      <c r="AE27" s="29" t="str">
        <f>IFERROR(IF(VLOOKUP($D27,'Org July 2016 '!$D$1:$Z$500,3,FALSE)=F27,"-","Wrong PO"),"new")</f>
        <v>-</v>
      </c>
      <c r="AF27" s="32" t="str">
        <f>IF(AE27="wrong PO",(VLOOKUP($D27,'Org July 2016 '!$D$1:$Z$500,3,FALSE)),"")</f>
        <v/>
      </c>
      <c r="AG27" s="29" t="str">
        <f>IFERROR(IF(VLOOKUP($D27,'Org June 2016 '!$D$1:$Z$500,3,FALSE)=F27,"-","Wrong PO"),"new")</f>
        <v>-</v>
      </c>
      <c r="AH27" s="32" t="str">
        <f>IF(AG27="wrong PO",(VLOOKUP($D27,'Org June 2016 '!$D$1:$Z$500,3,FALSE)),"")</f>
        <v/>
      </c>
      <c r="AI27" s="29" t="str">
        <f>IFERROR(IF(VLOOKUP($D27,'May 2016'!D26:Z525,3,FALSE)=F27,"-","Wrong PO"),"new")</f>
        <v>new</v>
      </c>
      <c r="AJ27" s="32" t="str">
        <f>IF(AI27="wrong PO",(VLOOKUP($D27,'May 2016'!D26:Z525,3,FALSE)),"")</f>
        <v/>
      </c>
      <c r="AK27" s="29" t="str">
        <f>IFERROR(IF(VLOOKUP($D27,'Apr 2016'!$D$1:$Z$500,3,FALSE)=F27,"-","Wrong PO"),"new")</f>
        <v>new</v>
      </c>
      <c r="AL27" s="32" t="str">
        <f>IF(AK27="wrong PO",(VLOOKUP($D27,'Apr 2016'!$D$1:$Z$500,3,FALSE)),"")</f>
        <v/>
      </c>
      <c r="AM27" s="32" t="str">
        <f>IFERROR(IF(VLOOKUP($D27,'Mar 2016'!$D$1:$Z$500,3,FALSE)=F27,"-","Wrong PO"),"new")</f>
        <v>new</v>
      </c>
      <c r="AN27" s="32" t="str">
        <f>IF(AK27="wrong PO",(VLOOKUP($D27,'Mar 2016'!$D$1:$Z$500,3,FALSE)),"")</f>
        <v/>
      </c>
      <c r="AO27" s="32" t="str">
        <f>IFERROR(IF(VLOOKUP($D27,'Feb 2016'!$D$1:$Z$500,3,FALSE)=F27,"-","Wrong PO"),"new")</f>
        <v>new</v>
      </c>
      <c r="AP27" s="32" t="str">
        <f>IF(AK27="wrong PO",(VLOOKUP($D27,'Feb 2016'!$D$1:$Z$500,3,FALSE)),"")</f>
        <v/>
      </c>
      <c r="AQ27" s="29" t="str">
        <f>IFERROR(IF(VLOOKUP($D27,'Jan 2016'!$D$1:$Z$500,3,FALSE)=F27,"-","Wrong PO"),"new")</f>
        <v>new</v>
      </c>
      <c r="AR27" s="32" t="str">
        <f>IF(AQ27="wrong PO",(VLOOKUP($D27,'Jan 2016'!$D$1:$Z$500,3,FALSE)),"")</f>
        <v/>
      </c>
      <c r="AS27" s="29" t="str">
        <f>IFERROR(IF(VLOOKUP($D27,'Dec 2015'!$D$1:$Z$500,3,FALSE)=F27,"-","Wrong PO"),"new")</f>
        <v>new</v>
      </c>
      <c r="AT27" s="32" t="str">
        <f>IF(AS27="wrong PO",(VLOOKUP($D27,'Dec 2015'!$D$1:$Z$500,3,FALSE)),"")</f>
        <v/>
      </c>
      <c r="AU27" s="29" t="str">
        <f>IFERROR(IF(VLOOKUP($D27,'Nov 2015'!$D$1:$Z$500,3,FALSE)=F27,"-","Wrong PO"),"new")</f>
        <v>new</v>
      </c>
      <c r="AV27" s="32" t="str">
        <f>IF(AU27="wrong PO",(VLOOKUP($D27,'Nov 2015'!$D$1:$Z$500,3,FALSE)),"")</f>
        <v/>
      </c>
      <c r="AW27" s="29" t="str">
        <f>IFERROR(IF(VLOOKUP($D27,'Oct 2015'!$D$1:$Z$500,3,FALSE)=F27,"-","Wrong PO"),"new")</f>
        <v>new</v>
      </c>
      <c r="AX27" s="32" t="str">
        <f>IF(AW27="wrong PO",(VLOOKUP($D27,'Oct 2015'!$D$1:$Z$500,3,FALSE)),"")</f>
        <v/>
      </c>
      <c r="AY27" s="29" t="str">
        <f>IFERROR(IF(VLOOKUP($D27,'Sep 2015'!$D$1:$Z$500,3,FALSE)=F27,"-","Wrong PO"),"new")</f>
        <v>new</v>
      </c>
      <c r="AZ27" s="32" t="str">
        <f>IF(AY27="wrong PO",(VLOOKUP($D27,'Sep 2015'!$D$1:$Z$500,3,FALSE)),"")</f>
        <v/>
      </c>
    </row>
    <row r="28" spans="1:52">
      <c r="A28" s="2" t="s">
        <v>841</v>
      </c>
      <c r="B28" s="2" t="s">
        <v>510</v>
      </c>
      <c r="C28" s="2" t="s">
        <v>489</v>
      </c>
      <c r="D28" s="2" t="s">
        <v>226</v>
      </c>
      <c r="E28" s="2" t="s">
        <v>405</v>
      </c>
      <c r="F28" s="21" t="s">
        <v>94</v>
      </c>
      <c r="G28" s="11" t="s">
        <v>2109</v>
      </c>
      <c r="H28" s="3">
        <v>42281</v>
      </c>
      <c r="I28" s="2"/>
      <c r="J28" s="2" t="s">
        <v>407</v>
      </c>
      <c r="K28" s="2" t="s">
        <v>30</v>
      </c>
      <c r="L28" s="2" t="s">
        <v>31</v>
      </c>
      <c r="M28" s="2" t="s">
        <v>378</v>
      </c>
      <c r="N28" s="4">
        <v>18379</v>
      </c>
      <c r="O28" s="4">
        <v>18379</v>
      </c>
      <c r="P28" s="4">
        <v>0</v>
      </c>
      <c r="Q28" s="5">
        <v>0</v>
      </c>
      <c r="R28" s="4">
        <v>17837</v>
      </c>
      <c r="S28" s="4">
        <v>17837</v>
      </c>
      <c r="T28" s="4">
        <v>0</v>
      </c>
      <c r="U28" s="5">
        <v>0</v>
      </c>
      <c r="V28" s="5">
        <v>0</v>
      </c>
      <c r="W28" s="14">
        <v>0</v>
      </c>
      <c r="X28" s="14">
        <v>0</v>
      </c>
      <c r="Y28" s="14">
        <v>0</v>
      </c>
      <c r="Z28" s="4">
        <v>24580</v>
      </c>
      <c r="AA28" s="49" t="str">
        <f>IFERROR(IF(VLOOKUP($D28,'Year-To-Date'!$E$1:$E$322,1,FALSE)=D28,"--","Find"),"Find")</f>
        <v>--</v>
      </c>
      <c r="AB28" s="49" t="str">
        <f>IFERROR(IFERROR(VLOOKUP($D28,'Asset Group  All Assets'!$B$1:$C$500,2,FALSE),(VLOOKUP($D28,'Missing-WSU-POs'!$B$1:$D$500,3,FALSE))),"?")</f>
        <v>Needed</v>
      </c>
      <c r="AC28" s="31" t="str">
        <f t="shared" si="0"/>
        <v/>
      </c>
      <c r="AD28" s="31" t="str">
        <f t="shared" si="1"/>
        <v>Wrong PO</v>
      </c>
      <c r="AE28" s="29" t="str">
        <f>IFERROR(IF(VLOOKUP($D28,'Org July 2016 '!$D$1:$Z$500,3,FALSE)=F28,"-","Wrong PO"),"new")</f>
        <v>-</v>
      </c>
      <c r="AF28" s="32" t="str">
        <f>IF(AE28="wrong PO",(VLOOKUP($D28,'Org July 2016 '!$D$1:$Z$500,3,FALSE)),"")</f>
        <v/>
      </c>
      <c r="AG28" s="29" t="str">
        <f>IFERROR(IF(VLOOKUP($D28,'Org June 2016 '!$D$1:$Z$500,3,FALSE)=F28,"-","Wrong PO"),"new")</f>
        <v>-</v>
      </c>
      <c r="AH28" s="32" t="str">
        <f>IF(AG28="wrong PO",(VLOOKUP($D28,'Org June 2016 '!$D$1:$Z$500,3,FALSE)),"")</f>
        <v/>
      </c>
      <c r="AI28" s="29" t="str">
        <f>IFERROR(IF(VLOOKUP($D28,'May 2016'!D27:Z526,3,FALSE)=F28,"-","Wrong PO"),"new")</f>
        <v>new</v>
      </c>
      <c r="AJ28" s="32" t="str">
        <f>IF(AI28="wrong PO",(VLOOKUP($D28,'May 2016'!D27:Z526,3,FALSE)),"")</f>
        <v/>
      </c>
      <c r="AK28" s="29" t="str">
        <f>IFERROR(IF(VLOOKUP($D28,'Apr 2016'!$D$1:$Z$500,3,FALSE)=F28,"-","Wrong PO"),"new")</f>
        <v>new</v>
      </c>
      <c r="AL28" s="32" t="str">
        <f>IF(AK28="wrong PO",(VLOOKUP($D28,'Apr 2016'!$D$1:$Z$500,3,FALSE)),"")</f>
        <v/>
      </c>
      <c r="AM28" s="32" t="str">
        <f>IFERROR(IF(VLOOKUP($D28,'Mar 2016'!$D$1:$Z$500,3,FALSE)=F28,"-","Wrong PO"),"new")</f>
        <v>-</v>
      </c>
      <c r="AN28" s="32" t="str">
        <f>IF(AK28="wrong PO",(VLOOKUP($D28,'Mar 2016'!$D$1:$Z$500,3,FALSE)),"")</f>
        <v/>
      </c>
      <c r="AO28" s="32" t="str">
        <f>IFERROR(IF(VLOOKUP($D28,'Feb 2016'!$D$1:$Z$500,3,FALSE)=F28,"-","Wrong PO"),"new")</f>
        <v>new</v>
      </c>
      <c r="AP28" s="32" t="str">
        <f>IF(AK28="wrong PO",(VLOOKUP($D28,'Feb 2016'!$D$1:$Z$500,3,FALSE)),"")</f>
        <v/>
      </c>
      <c r="AQ28" s="29" t="str">
        <f>IFERROR(IF(VLOOKUP($D28,'Jan 2016'!$D$1:$Z$500,3,FALSE)=F28,"-","Wrong PO"),"new")</f>
        <v>-</v>
      </c>
      <c r="AR28" s="32" t="str">
        <f>IF(AQ28="wrong PO",(VLOOKUP($D28,'Jan 2016'!$D$1:$Z$500,3,FALSE)),"")</f>
        <v/>
      </c>
      <c r="AS28" s="29" t="str">
        <f>IFERROR(IF(VLOOKUP($D28,'Dec 2015'!$D$1:$Z$500,3,FALSE)=F28,"-","Wrong PO"),"new")</f>
        <v>new</v>
      </c>
      <c r="AT28" s="32" t="str">
        <f>IF(AS28="wrong PO",(VLOOKUP($D28,'Dec 2015'!$D$1:$Z$500,3,FALSE)),"")</f>
        <v/>
      </c>
      <c r="AU28" s="29" t="str">
        <f>IFERROR(IF(VLOOKUP($D28,'Nov 2015'!$D$1:$Z$500,3,FALSE)=F28,"-","Wrong PO"),"new")</f>
        <v>-</v>
      </c>
      <c r="AV28" s="32" t="str">
        <f>IF(AU28="wrong PO",(VLOOKUP($D28,'Nov 2015'!$D$1:$Z$500,3,FALSE)),"")</f>
        <v/>
      </c>
      <c r="AW28" s="29" t="str">
        <f>IFERROR(IF(VLOOKUP($D28,'Oct 2015'!$D$1:$Z$500,3,FALSE)=F28,"-","Wrong PO"),"new")</f>
        <v>new</v>
      </c>
      <c r="AX28" s="32" t="str">
        <f>IF(AW28="wrong PO",(VLOOKUP($D28,'Oct 2015'!$D$1:$Z$500,3,FALSE)),"")</f>
        <v/>
      </c>
      <c r="AY28" s="29" t="str">
        <f>IFERROR(IF(VLOOKUP($D28,'Sep 2015'!$D$1:$Z$500,3,FALSE)=F28,"-","Wrong PO"),"new")</f>
        <v>new</v>
      </c>
      <c r="AZ28" s="32" t="str">
        <f>IF(AY28="wrong PO",(VLOOKUP($D28,'Sep 2015'!$D$1:$Z$500,3,FALSE)),"")</f>
        <v/>
      </c>
    </row>
    <row r="29" spans="1:52">
      <c r="A29" s="2" t="s">
        <v>841</v>
      </c>
      <c r="B29" s="2" t="s">
        <v>510</v>
      </c>
      <c r="C29" s="2" t="s">
        <v>842</v>
      </c>
      <c r="D29" s="2" t="s">
        <v>843</v>
      </c>
      <c r="E29" s="2" t="s">
        <v>387</v>
      </c>
      <c r="F29" s="21" t="s">
        <v>94</v>
      </c>
      <c r="G29" s="11" t="s">
        <v>2109</v>
      </c>
      <c r="H29" s="3">
        <v>42584</v>
      </c>
      <c r="I29" s="2" t="s">
        <v>845</v>
      </c>
      <c r="J29" s="2" t="s">
        <v>454</v>
      </c>
      <c r="K29" s="2" t="s">
        <v>394</v>
      </c>
      <c r="L29" s="2" t="s">
        <v>31</v>
      </c>
      <c r="M29" s="2" t="s">
        <v>382</v>
      </c>
      <c r="N29" s="4">
        <v>37393</v>
      </c>
      <c r="O29" s="4">
        <v>37393</v>
      </c>
      <c r="P29" s="4">
        <v>0</v>
      </c>
      <c r="Q29" s="5">
        <v>0</v>
      </c>
      <c r="R29" s="4">
        <v>0</v>
      </c>
      <c r="S29" s="4">
        <v>0</v>
      </c>
      <c r="T29" s="4">
        <v>0</v>
      </c>
      <c r="U29" s="5">
        <v>0</v>
      </c>
      <c r="V29" s="5">
        <v>0</v>
      </c>
      <c r="W29" s="14">
        <v>0</v>
      </c>
      <c r="X29" s="14">
        <v>0</v>
      </c>
      <c r="Y29" s="14">
        <v>0</v>
      </c>
      <c r="Z29" s="4">
        <v>24580</v>
      </c>
      <c r="AA29" s="49" t="str">
        <f>IFERROR(IF(VLOOKUP($D29,'Year-To-Date'!$E$1:$E$322,1,FALSE)=D29,"--","Find"),"Find")</f>
        <v>--</v>
      </c>
      <c r="AB29" s="49" t="str">
        <f>IFERROR(IFERROR(VLOOKUP($D29,'Asset Group  All Assets'!$B$1:$C$500,2,FALSE),(VLOOKUP($D29,'Missing-WSU-POs'!$B$1:$D$500,3,FALSE))),"?")</f>
        <v>Needed</v>
      </c>
      <c r="AC29" s="31" t="str">
        <f t="shared" si="0"/>
        <v/>
      </c>
      <c r="AD29" s="31" t="str">
        <f t="shared" si="1"/>
        <v>Wrong PO</v>
      </c>
      <c r="AE29" s="29" t="str">
        <f>IFERROR(IF(VLOOKUP($D29,'Org July 2016 '!$D$1:$Z$500,3,FALSE)=F29,"-","Wrong PO"),"new")</f>
        <v>new</v>
      </c>
      <c r="AF29" s="32" t="str">
        <f>IF(AE29="wrong PO",(VLOOKUP($D29,'Org July 2016 '!$D$1:$Z$500,3,FALSE)),"")</f>
        <v/>
      </c>
      <c r="AG29" s="29" t="str">
        <f>IFERROR(IF(VLOOKUP($D29,'Org June 2016 '!$D$1:$Z$500,3,FALSE)=F29,"-","Wrong PO"),"new")</f>
        <v>new</v>
      </c>
      <c r="AH29" s="32" t="str">
        <f>IF(AG29="wrong PO",(VLOOKUP($D29,'Org June 2016 '!$D$1:$Z$500,3,FALSE)),"")</f>
        <v/>
      </c>
      <c r="AI29" s="29" t="str">
        <f>IFERROR(IF(VLOOKUP($D29,'May 2016'!D28:Z527,3,FALSE)=F29,"-","Wrong PO"),"new")</f>
        <v>new</v>
      </c>
      <c r="AJ29" s="32" t="str">
        <f>IF(AI29="wrong PO",(VLOOKUP($D29,'May 2016'!D28:Z527,3,FALSE)),"")</f>
        <v/>
      </c>
      <c r="AK29" s="29" t="str">
        <f>IFERROR(IF(VLOOKUP($D29,'Apr 2016'!$D$1:$Z$500,3,FALSE)=F29,"-","Wrong PO"),"new")</f>
        <v>new</v>
      </c>
      <c r="AL29" s="32" t="str">
        <f>IF(AK29="wrong PO",(VLOOKUP($D29,'Apr 2016'!$D$1:$Z$500,3,FALSE)),"")</f>
        <v/>
      </c>
      <c r="AM29" s="32" t="str">
        <f>IFERROR(IF(VLOOKUP($D29,'Mar 2016'!$D$1:$Z$500,3,FALSE)=F29,"-","Wrong PO"),"new")</f>
        <v>new</v>
      </c>
      <c r="AN29" s="32" t="str">
        <f>IF(AK29="wrong PO",(VLOOKUP($D29,'Mar 2016'!$D$1:$Z$500,3,FALSE)),"")</f>
        <v/>
      </c>
      <c r="AO29" s="32" t="str">
        <f>IFERROR(IF(VLOOKUP($D29,'Feb 2016'!$D$1:$Z$500,3,FALSE)=F29,"-","Wrong PO"),"new")</f>
        <v>new</v>
      </c>
      <c r="AP29" s="32" t="str">
        <f>IF(AK29="wrong PO",(VLOOKUP($D29,'Feb 2016'!$D$1:$Z$500,3,FALSE)),"")</f>
        <v/>
      </c>
      <c r="AQ29" s="29" t="str">
        <f>IFERROR(IF(VLOOKUP($D29,'Jan 2016'!$D$1:$Z$500,3,FALSE)=F29,"-","Wrong PO"),"new")</f>
        <v>new</v>
      </c>
      <c r="AR29" s="32" t="str">
        <f>IF(AQ29="wrong PO",(VLOOKUP($D29,'Jan 2016'!$D$1:$Z$500,3,FALSE)),"")</f>
        <v/>
      </c>
      <c r="AS29" s="29" t="str">
        <f>IFERROR(IF(VLOOKUP($D29,'Dec 2015'!$D$1:$Z$500,3,FALSE)=F29,"-","Wrong PO"),"new")</f>
        <v>new</v>
      </c>
      <c r="AT29" s="32" t="str">
        <f>IF(AS29="wrong PO",(VLOOKUP($D29,'Dec 2015'!$D$1:$Z$500,3,FALSE)),"")</f>
        <v/>
      </c>
      <c r="AU29" s="29" t="str">
        <f>IFERROR(IF(VLOOKUP($D29,'Nov 2015'!$D$1:$Z$500,3,FALSE)=F29,"-","Wrong PO"),"new")</f>
        <v>new</v>
      </c>
      <c r="AV29" s="32" t="str">
        <f>IF(AU29="wrong PO",(VLOOKUP($D29,'Nov 2015'!$D$1:$Z$500,3,FALSE)),"")</f>
        <v/>
      </c>
      <c r="AW29" s="29" t="str">
        <f>IFERROR(IF(VLOOKUP($D29,'Oct 2015'!$D$1:$Z$500,3,FALSE)=F29,"-","Wrong PO"),"new")</f>
        <v>new</v>
      </c>
      <c r="AX29" s="32" t="str">
        <f>IF(AW29="wrong PO",(VLOOKUP($D29,'Oct 2015'!$D$1:$Z$500,3,FALSE)),"")</f>
        <v/>
      </c>
      <c r="AY29" s="29" t="str">
        <f>IFERROR(IF(VLOOKUP($D29,'Sep 2015'!$D$1:$Z$500,3,FALSE)=F29,"-","Wrong PO"),"new")</f>
        <v>new</v>
      </c>
      <c r="AZ29" s="32" t="str">
        <f>IF(AY29="wrong PO",(VLOOKUP($D29,'Sep 2015'!$D$1:$Z$500,3,FALSE)),"")</f>
        <v/>
      </c>
    </row>
    <row r="30" spans="1:52">
      <c r="A30" s="2" t="s">
        <v>841</v>
      </c>
      <c r="B30" s="2" t="s">
        <v>510</v>
      </c>
      <c r="C30" s="2" t="s">
        <v>763</v>
      </c>
      <c r="D30" s="2" t="s">
        <v>232</v>
      </c>
      <c r="E30" s="2" t="s">
        <v>67</v>
      </c>
      <c r="F30" s="21" t="s">
        <v>94</v>
      </c>
      <c r="G30" s="11" t="s">
        <v>2109</v>
      </c>
      <c r="H30" s="3">
        <v>42501</v>
      </c>
      <c r="I30" s="2"/>
      <c r="J30" s="2" t="s">
        <v>764</v>
      </c>
      <c r="K30" s="2" t="s">
        <v>394</v>
      </c>
      <c r="L30" s="2" t="s">
        <v>31</v>
      </c>
      <c r="M30" s="2" t="s">
        <v>382</v>
      </c>
      <c r="N30" s="4">
        <v>10</v>
      </c>
      <c r="O30" s="4">
        <v>10</v>
      </c>
      <c r="P30" s="4">
        <v>0</v>
      </c>
      <c r="Q30" s="5">
        <v>0</v>
      </c>
      <c r="R30" s="4">
        <v>10</v>
      </c>
      <c r="S30" s="4">
        <v>10</v>
      </c>
      <c r="T30" s="4">
        <v>0</v>
      </c>
      <c r="U30" s="5">
        <v>0</v>
      </c>
      <c r="V30" s="5">
        <v>0</v>
      </c>
      <c r="W30" s="14">
        <v>0</v>
      </c>
      <c r="X30" s="14">
        <v>0</v>
      </c>
      <c r="Y30" s="14">
        <v>0</v>
      </c>
      <c r="Z30" s="4">
        <v>24580</v>
      </c>
      <c r="AA30" s="49" t="str">
        <f>IFERROR(IF(VLOOKUP($D30,'Year-To-Date'!$E$1:$E$322,1,FALSE)=D30,"--","Find"),"Find")</f>
        <v>--</v>
      </c>
      <c r="AB30" s="49" t="str">
        <f>IFERROR(IFERROR(VLOOKUP($D30,'Asset Group  All Assets'!$B$1:$C$500,2,FALSE),(VLOOKUP($D30,'Missing-WSU-POs'!$B$1:$D$500,3,FALSE))),"?")</f>
        <v>Needed</v>
      </c>
      <c r="AC30" s="31" t="str">
        <f t="shared" si="0"/>
        <v/>
      </c>
      <c r="AD30" s="31" t="str">
        <f t="shared" si="1"/>
        <v>Wrong PO</v>
      </c>
      <c r="AE30" s="29" t="str">
        <f>IFERROR(IF(VLOOKUP($D30,'Org July 2016 '!$D$1:$Z$500,3,FALSE)=F30,"-","Wrong PO"),"new")</f>
        <v>-</v>
      </c>
      <c r="AF30" s="32" t="str">
        <f>IF(AE30="wrong PO",(VLOOKUP($D30,'Org July 2016 '!$D$1:$Z$500,3,FALSE)),"")</f>
        <v/>
      </c>
      <c r="AG30" s="29" t="str">
        <f>IFERROR(IF(VLOOKUP($D30,'Org June 2016 '!$D$1:$Z$500,3,FALSE)=F30,"-","Wrong PO"),"new")</f>
        <v>-</v>
      </c>
      <c r="AH30" s="32" t="str">
        <f>IF(AG30="wrong PO",(VLOOKUP($D30,'Org June 2016 '!$D$1:$Z$500,3,FALSE)),"")</f>
        <v/>
      </c>
      <c r="AI30" s="29" t="str">
        <f>IFERROR(IF(VLOOKUP($D30,'May 2016'!D29:Z528,3,FALSE)=F30,"-","Wrong PO"),"new")</f>
        <v>new</v>
      </c>
      <c r="AJ30" s="32" t="str">
        <f>IF(AI30="wrong PO",(VLOOKUP($D30,'May 2016'!D29:Z528,3,FALSE)),"")</f>
        <v/>
      </c>
      <c r="AK30" s="29" t="str">
        <f>IFERROR(IF(VLOOKUP($D30,'Apr 2016'!$D$1:$Z$500,3,FALSE)=F30,"-","Wrong PO"),"new")</f>
        <v>new</v>
      </c>
      <c r="AL30" s="32" t="str">
        <f>IF(AK30="wrong PO",(VLOOKUP($D30,'Apr 2016'!$D$1:$Z$500,3,FALSE)),"")</f>
        <v/>
      </c>
      <c r="AM30" s="32" t="str">
        <f>IFERROR(IF(VLOOKUP($D30,'Mar 2016'!$D$1:$Z$500,3,FALSE)=F30,"-","Wrong PO"),"new")</f>
        <v>new</v>
      </c>
      <c r="AN30" s="32" t="str">
        <f>IF(AK30="wrong PO",(VLOOKUP($D30,'Mar 2016'!$D$1:$Z$500,3,FALSE)),"")</f>
        <v/>
      </c>
      <c r="AO30" s="32" t="str">
        <f>IFERROR(IF(VLOOKUP($D30,'Feb 2016'!$D$1:$Z$500,3,FALSE)=F30,"-","Wrong PO"),"new")</f>
        <v>new</v>
      </c>
      <c r="AP30" s="32" t="str">
        <f>IF(AK30="wrong PO",(VLOOKUP($D30,'Feb 2016'!$D$1:$Z$500,3,FALSE)),"")</f>
        <v/>
      </c>
      <c r="AQ30" s="29" t="str">
        <f>IFERROR(IF(VLOOKUP($D30,'Jan 2016'!$D$1:$Z$500,3,FALSE)=F30,"-","Wrong PO"),"new")</f>
        <v>new</v>
      </c>
      <c r="AR30" s="32" t="str">
        <f>IF(AQ30="wrong PO",(VLOOKUP($D30,'Jan 2016'!$D$1:$Z$500,3,FALSE)),"")</f>
        <v/>
      </c>
      <c r="AS30" s="29" t="str">
        <f>IFERROR(IF(VLOOKUP($D30,'Dec 2015'!$D$1:$Z$500,3,FALSE)=F30,"-","Wrong PO"),"new")</f>
        <v>new</v>
      </c>
      <c r="AT30" s="32" t="str">
        <f>IF(AS30="wrong PO",(VLOOKUP($D30,'Dec 2015'!$D$1:$Z$500,3,FALSE)),"")</f>
        <v/>
      </c>
      <c r="AU30" s="29" t="str">
        <f>IFERROR(IF(VLOOKUP($D30,'Nov 2015'!$D$1:$Z$500,3,FALSE)=F30,"-","Wrong PO"),"new")</f>
        <v>new</v>
      </c>
      <c r="AV30" s="32" t="str">
        <f>IF(AU30="wrong PO",(VLOOKUP($D30,'Nov 2015'!$D$1:$Z$500,3,FALSE)),"")</f>
        <v/>
      </c>
      <c r="AW30" s="29" t="str">
        <f>IFERROR(IF(VLOOKUP($D30,'Oct 2015'!$D$1:$Z$500,3,FALSE)=F30,"-","Wrong PO"),"new")</f>
        <v>new</v>
      </c>
      <c r="AX30" s="32" t="str">
        <f>IF(AW30="wrong PO",(VLOOKUP($D30,'Oct 2015'!$D$1:$Z$500,3,FALSE)),"")</f>
        <v/>
      </c>
      <c r="AY30" s="29" t="str">
        <f>IFERROR(IF(VLOOKUP($D30,'Sep 2015'!$D$1:$Z$500,3,FALSE)=F30,"-","Wrong PO"),"new")</f>
        <v>new</v>
      </c>
      <c r="AZ30" s="32" t="str">
        <f>IF(AY30="wrong PO",(VLOOKUP($D30,'Sep 2015'!$D$1:$Z$500,3,FALSE)),"")</f>
        <v/>
      </c>
    </row>
    <row r="31" spans="1:52">
      <c r="A31" s="2" t="s">
        <v>841</v>
      </c>
      <c r="B31" s="2" t="s">
        <v>510</v>
      </c>
      <c r="C31" s="2" t="s">
        <v>370</v>
      </c>
      <c r="D31" s="2" t="s">
        <v>490</v>
      </c>
      <c r="E31" s="2" t="s">
        <v>421</v>
      </c>
      <c r="F31" s="21" t="s">
        <v>94</v>
      </c>
      <c r="G31" s="11" t="s">
        <v>2109</v>
      </c>
      <c r="H31" s="3">
        <v>42158</v>
      </c>
      <c r="I31" s="2" t="s">
        <v>28</v>
      </c>
      <c r="J31" s="2" t="s">
        <v>423</v>
      </c>
      <c r="K31" s="2" t="s">
        <v>30</v>
      </c>
      <c r="L31" s="2" t="s">
        <v>31</v>
      </c>
      <c r="M31" s="2" t="s">
        <v>32</v>
      </c>
      <c r="N31" s="4">
        <v>2000</v>
      </c>
      <c r="O31" s="4">
        <v>2000</v>
      </c>
      <c r="P31" s="4">
        <v>0</v>
      </c>
      <c r="Q31" s="5">
        <v>0</v>
      </c>
      <c r="R31" s="4">
        <v>0</v>
      </c>
      <c r="S31" s="4">
        <v>0</v>
      </c>
      <c r="T31" s="4">
        <v>0</v>
      </c>
      <c r="U31" s="5">
        <v>0</v>
      </c>
      <c r="V31" s="5">
        <v>0</v>
      </c>
      <c r="W31" s="14">
        <v>0</v>
      </c>
      <c r="X31" s="14">
        <v>0</v>
      </c>
      <c r="Y31" s="14">
        <v>0</v>
      </c>
      <c r="Z31" s="4">
        <v>24580</v>
      </c>
      <c r="AA31" s="49" t="str">
        <f>IFERROR(IF(VLOOKUP($D31,'Year-To-Date'!$E$1:$E$322,1,FALSE)=D31,"--","Find"),"Find")</f>
        <v>--</v>
      </c>
      <c r="AB31" s="49" t="str">
        <f>IFERROR(IFERROR(VLOOKUP($D31,'Asset Group  All Assets'!$B$1:$C$500,2,FALSE),(VLOOKUP($D31,'Missing-WSU-POs'!$B$1:$D$500,3,FALSE))),"?")</f>
        <v>Needed</v>
      </c>
      <c r="AC31" s="31" t="str">
        <f t="shared" si="0"/>
        <v/>
      </c>
      <c r="AD31" s="31" t="str">
        <f t="shared" si="1"/>
        <v>Wrong PO</v>
      </c>
      <c r="AE31" s="29" t="str">
        <f>IFERROR(IF(VLOOKUP($D31,'Org July 2016 '!$D$1:$Z$500,3,FALSE)=F31,"-","Wrong PO"),"new")</f>
        <v>new</v>
      </c>
      <c r="AF31" s="32" t="str">
        <f>IF(AE31="wrong PO",(VLOOKUP($D31,'Org July 2016 '!$D$1:$Z$500,3,FALSE)),"")</f>
        <v/>
      </c>
      <c r="AG31" s="29" t="str">
        <f>IFERROR(IF(VLOOKUP($D31,'Org June 2016 '!$D$1:$Z$500,3,FALSE)=F31,"-","Wrong PO"),"new")</f>
        <v>new</v>
      </c>
      <c r="AH31" s="32" t="str">
        <f>IF(AG31="wrong PO",(VLOOKUP($D31,'Org June 2016 '!$D$1:$Z$500,3,FALSE)),"")</f>
        <v/>
      </c>
      <c r="AI31" s="29" t="str">
        <f>IFERROR(IF(VLOOKUP($D31,'May 2016'!D30:Z529,3,FALSE)=F31,"-","Wrong PO"),"new")</f>
        <v>new</v>
      </c>
      <c r="AJ31" s="32" t="str">
        <f>IF(AI31="wrong PO",(VLOOKUP($D31,'May 2016'!D30:Z529,3,FALSE)),"")</f>
        <v/>
      </c>
      <c r="AK31" s="29" t="str">
        <f>IFERROR(IF(VLOOKUP($D31,'Apr 2016'!$D$1:$Z$500,3,FALSE)=F31,"-","Wrong PO"),"new")</f>
        <v>new</v>
      </c>
      <c r="AL31" s="32" t="str">
        <f>IF(AK31="wrong PO",(VLOOKUP($D31,'Apr 2016'!$D$1:$Z$500,3,FALSE)),"")</f>
        <v/>
      </c>
      <c r="AM31" s="32" t="str">
        <f>IFERROR(IF(VLOOKUP($D31,'Mar 2016'!$D$1:$Z$500,3,FALSE)=F31,"-","Wrong PO"),"new")</f>
        <v>new</v>
      </c>
      <c r="AN31" s="32" t="str">
        <f>IF(AK31="wrong PO",(VLOOKUP($D31,'Mar 2016'!$D$1:$Z$500,3,FALSE)),"")</f>
        <v/>
      </c>
      <c r="AO31" s="32" t="str">
        <f>IFERROR(IF(VLOOKUP($D31,'Feb 2016'!$D$1:$Z$500,3,FALSE)=F31,"-","Wrong PO"),"new")</f>
        <v>new</v>
      </c>
      <c r="AP31" s="32" t="str">
        <f>IF(AK31="wrong PO",(VLOOKUP($D31,'Feb 2016'!$D$1:$Z$500,3,FALSE)),"")</f>
        <v/>
      </c>
      <c r="AQ31" s="29" t="str">
        <f>IFERROR(IF(VLOOKUP($D31,'Jan 2016'!$D$1:$Z$500,3,FALSE)=F31,"-","Wrong PO"),"new")</f>
        <v>new</v>
      </c>
      <c r="AR31" s="32" t="str">
        <f>IF(AQ31="wrong PO",(VLOOKUP($D31,'Jan 2016'!$D$1:$Z$500,3,FALSE)),"")</f>
        <v/>
      </c>
      <c r="AS31" s="29" t="str">
        <f>IFERROR(IF(VLOOKUP($D31,'Dec 2015'!$D$1:$Z$500,3,FALSE)=F31,"-","Wrong PO"),"new")</f>
        <v>new</v>
      </c>
      <c r="AT31" s="32" t="str">
        <f>IF(AS31="wrong PO",(VLOOKUP($D31,'Dec 2015'!$D$1:$Z$500,3,FALSE)),"")</f>
        <v/>
      </c>
      <c r="AU31" s="29" t="str">
        <f>IFERROR(IF(VLOOKUP($D31,'Nov 2015'!$D$1:$Z$500,3,FALSE)=F31,"-","Wrong PO"),"new")</f>
        <v>-</v>
      </c>
      <c r="AV31" s="32" t="str">
        <f>IF(AU31="wrong PO",(VLOOKUP($D31,'Nov 2015'!$D$1:$Z$500,3,FALSE)),"")</f>
        <v/>
      </c>
      <c r="AW31" s="29" t="str">
        <f>IFERROR(IF(VLOOKUP($D31,'Oct 2015'!$D$1:$Z$500,3,FALSE)=F31,"-","Wrong PO"),"new")</f>
        <v>new</v>
      </c>
      <c r="AX31" s="32" t="str">
        <f>IF(AW31="wrong PO",(VLOOKUP($D31,'Oct 2015'!$D$1:$Z$500,3,FALSE)),"")</f>
        <v/>
      </c>
      <c r="AY31" s="29" t="str">
        <f>IFERROR(IF(VLOOKUP($D31,'Sep 2015'!$D$1:$Z$500,3,FALSE)=F31,"-","Wrong PO"),"new")</f>
        <v>new</v>
      </c>
      <c r="AZ31" s="32" t="str">
        <f>IF(AY31="wrong PO",(VLOOKUP($D31,'Sep 2015'!$D$1:$Z$500,3,FALSE)),"")</f>
        <v/>
      </c>
    </row>
    <row r="32" spans="1:52">
      <c r="A32" s="2" t="s">
        <v>841</v>
      </c>
      <c r="B32" s="2" t="s">
        <v>510</v>
      </c>
      <c r="C32" s="2" t="s">
        <v>69</v>
      </c>
      <c r="D32" s="2" t="s">
        <v>273</v>
      </c>
      <c r="E32" s="2" t="s">
        <v>746</v>
      </c>
      <c r="F32" s="21" t="s">
        <v>94</v>
      </c>
      <c r="G32" s="11" t="s">
        <v>2109</v>
      </c>
      <c r="H32" s="3">
        <v>42522</v>
      </c>
      <c r="I32" s="2" t="s">
        <v>685</v>
      </c>
      <c r="J32" s="2" t="s">
        <v>747</v>
      </c>
      <c r="K32" s="2" t="s">
        <v>30</v>
      </c>
      <c r="L32" s="2" t="s">
        <v>31</v>
      </c>
      <c r="M32" s="2" t="s">
        <v>41</v>
      </c>
      <c r="N32" s="4">
        <v>118</v>
      </c>
      <c r="O32" s="4">
        <v>833</v>
      </c>
      <c r="P32" s="4">
        <v>715</v>
      </c>
      <c r="Q32" s="5">
        <v>12.08</v>
      </c>
      <c r="R32" s="4">
        <v>58</v>
      </c>
      <c r="S32" s="4">
        <v>184</v>
      </c>
      <c r="T32" s="4">
        <v>126</v>
      </c>
      <c r="U32" s="5">
        <v>7.53</v>
      </c>
      <c r="V32" s="5">
        <v>0</v>
      </c>
      <c r="W32" s="14">
        <v>19.61</v>
      </c>
      <c r="X32" s="14">
        <v>0</v>
      </c>
      <c r="Y32" s="14">
        <v>19.61</v>
      </c>
      <c r="Z32" s="4">
        <v>24580</v>
      </c>
      <c r="AA32" s="49" t="str">
        <f>IFERROR(IF(VLOOKUP($D32,'Year-To-Date'!$E$1:$E$322,1,FALSE)=D32,"--","Find"),"Find")</f>
        <v>--</v>
      </c>
      <c r="AB32" s="49" t="str">
        <f>IFERROR(IFERROR(VLOOKUP($D32,'Asset Group  All Assets'!$B$1:$C$500,2,FALSE),(VLOOKUP($D32,'Missing-WSU-POs'!$B$1:$D$500,3,FALSE))),"?")</f>
        <v>Needed</v>
      </c>
      <c r="AC32" s="31" t="str">
        <f t="shared" si="0"/>
        <v/>
      </c>
      <c r="AD32" s="31" t="str">
        <f>IF(AB32=AC32,"","Wrong PO")</f>
        <v>Wrong PO</v>
      </c>
      <c r="AE32" s="29" t="str">
        <f>IFERROR(IF(VLOOKUP($D32,'Org July 2016 '!$D$1:$Z$500,3,FALSE)=F32,"-","Wrong PO"),"new")</f>
        <v>-</v>
      </c>
      <c r="AF32" s="32" t="str">
        <f>IF(AE32="wrong PO",(VLOOKUP($D32,'Org July 2016 '!$D$1:$Z$500,3,FALSE)),"")</f>
        <v/>
      </c>
      <c r="AG32" s="29" t="str">
        <f>IFERROR(IF(VLOOKUP($D32,'Org June 2016 '!$D$1:$Z$500,3,FALSE)=F32,"-","Wrong PO"),"new")</f>
        <v>-</v>
      </c>
      <c r="AH32" s="32" t="str">
        <f>IF(AG32="wrong PO",(VLOOKUP($D32,'Org June 2016 '!$D$1:$Z$500,3,FALSE)),"")</f>
        <v/>
      </c>
      <c r="AI32" s="29" t="str">
        <f>IFERROR(IF(VLOOKUP($D32,'May 2016'!D31:Z530,3,FALSE)=F32,"-","Wrong PO"),"new")</f>
        <v>new</v>
      </c>
      <c r="AJ32" s="32" t="str">
        <f>IF(AI32="wrong PO",(VLOOKUP($D32,'May 2016'!D31:Z530,3,FALSE)),"")</f>
        <v/>
      </c>
      <c r="AK32" s="29" t="str">
        <f>IFERROR(IF(VLOOKUP($D32,'Apr 2016'!$D$1:$Z$500,3,FALSE)=F32,"-","Wrong PO"),"new")</f>
        <v>new</v>
      </c>
      <c r="AL32" s="32" t="str">
        <f>IF(AK32="wrong PO",(VLOOKUP($D32,'Apr 2016'!$D$1:$Z$500,3,FALSE)),"")</f>
        <v/>
      </c>
      <c r="AM32" s="32" t="str">
        <f>IFERROR(IF(VLOOKUP($D32,'Mar 2016'!$D$1:$Z$500,3,FALSE)=F32,"-","Wrong PO"),"new")</f>
        <v>new</v>
      </c>
      <c r="AN32" s="32" t="str">
        <f>IF(AK32="wrong PO",(VLOOKUP($D32,'Mar 2016'!$D$1:$Z$500,3,FALSE)),"")</f>
        <v/>
      </c>
      <c r="AO32" s="32" t="str">
        <f>IFERROR(IF(VLOOKUP($D32,'Feb 2016'!$D$1:$Z$500,3,FALSE)=F32,"-","Wrong PO"),"new")</f>
        <v>new</v>
      </c>
      <c r="AP32" s="32" t="str">
        <f>IF(AK32="wrong PO",(VLOOKUP($D32,'Feb 2016'!$D$1:$Z$500,3,FALSE)),"")</f>
        <v/>
      </c>
      <c r="AQ32" s="29" t="str">
        <f>IFERROR(IF(VLOOKUP($D32,'Jan 2016'!$D$1:$Z$500,3,FALSE)=F32,"-","Wrong PO"),"new")</f>
        <v>new</v>
      </c>
      <c r="AR32" s="32" t="str">
        <f>IF(AQ32="wrong PO",(VLOOKUP($D32,'Jan 2016'!$D$1:$Z$500,3,FALSE)),"")</f>
        <v/>
      </c>
      <c r="AS32" s="29" t="str">
        <f>IFERROR(IF(VLOOKUP($D32,'Dec 2015'!$D$1:$Z$500,3,FALSE)=F32,"-","Wrong PO"),"new")</f>
        <v>new</v>
      </c>
      <c r="AT32" s="32" t="str">
        <f>IF(AS32="wrong PO",(VLOOKUP($D32,'Dec 2015'!$D$1:$Z$500,3,FALSE)),"")</f>
        <v/>
      </c>
      <c r="AU32" s="29" t="str">
        <f>IFERROR(IF(VLOOKUP($D32,'Nov 2015'!$D$1:$Z$500,3,FALSE)=F32,"-","Wrong PO"),"new")</f>
        <v>new</v>
      </c>
      <c r="AV32" s="32" t="str">
        <f>IF(AU32="wrong PO",(VLOOKUP($D32,'Nov 2015'!$D$1:$Z$500,3,FALSE)),"")</f>
        <v/>
      </c>
      <c r="AW32" s="29" t="str">
        <f>IFERROR(IF(VLOOKUP($D32,'Oct 2015'!$D$1:$Z$500,3,FALSE)=F32,"-","Wrong PO"),"new")</f>
        <v>new</v>
      </c>
      <c r="AX32" s="32" t="str">
        <f>IF(AW32="wrong PO",(VLOOKUP($D32,'Oct 2015'!$D$1:$Z$500,3,FALSE)),"")</f>
        <v/>
      </c>
      <c r="AY32" s="29" t="str">
        <f>IFERROR(IF(VLOOKUP($D32,'Sep 2015'!$D$1:$Z$500,3,FALSE)=F32,"-","Wrong PO"),"new")</f>
        <v>new</v>
      </c>
      <c r="AZ32" s="32" t="str">
        <f>IF(AY32="wrong PO",(VLOOKUP($D32,'Sep 2015'!$D$1:$Z$500,3,FALSE)),"")</f>
        <v/>
      </c>
    </row>
    <row r="33" spans="1:52">
      <c r="A33" s="2" t="s">
        <v>841</v>
      </c>
      <c r="B33" s="2" t="s">
        <v>510</v>
      </c>
      <c r="C33" s="2" t="s">
        <v>721</v>
      </c>
      <c r="D33" s="2" t="s">
        <v>277</v>
      </c>
      <c r="E33" s="2" t="s">
        <v>67</v>
      </c>
      <c r="F33" s="21" t="s">
        <v>94</v>
      </c>
      <c r="G33" s="11" t="s">
        <v>2109</v>
      </c>
      <c r="H33" s="3">
        <v>42501</v>
      </c>
      <c r="I33" s="2"/>
      <c r="J33" s="2" t="s">
        <v>722</v>
      </c>
      <c r="K33" s="2" t="s">
        <v>394</v>
      </c>
      <c r="L33" s="2" t="s">
        <v>31</v>
      </c>
      <c r="M33" s="2" t="s">
        <v>382</v>
      </c>
      <c r="N33" s="4">
        <v>24649</v>
      </c>
      <c r="O33" s="4">
        <v>24649</v>
      </c>
      <c r="P33" s="4">
        <v>0</v>
      </c>
      <c r="Q33" s="5">
        <v>0</v>
      </c>
      <c r="R33" s="4">
        <v>48399</v>
      </c>
      <c r="S33" s="4">
        <v>48399</v>
      </c>
      <c r="T33" s="4">
        <v>0</v>
      </c>
      <c r="U33" s="5">
        <v>0</v>
      </c>
      <c r="V33" s="5">
        <v>0</v>
      </c>
      <c r="W33" s="14">
        <v>0</v>
      </c>
      <c r="X33" s="14">
        <v>0</v>
      </c>
      <c r="Y33" s="14">
        <v>0</v>
      </c>
      <c r="Z33" s="4">
        <v>24580</v>
      </c>
      <c r="AA33" s="49" t="str">
        <f>IFERROR(IF(VLOOKUP($D33,'Year-To-Date'!$E$1:$E$322,1,FALSE)=D33,"--","Find"),"Find")</f>
        <v>--</v>
      </c>
      <c r="AB33" s="49" t="str">
        <f>IFERROR(IFERROR(VLOOKUP($D33,'Asset Group  All Assets'!$B$1:$C$500,2,FALSE),(VLOOKUP($D33,'Missing-WSU-POs'!$B$1:$D$500,3,FALSE))),"?")</f>
        <v>Needed</v>
      </c>
      <c r="AC33" s="31" t="str">
        <f t="shared" si="0"/>
        <v/>
      </c>
      <c r="AD33" s="31" t="str">
        <f t="shared" ref="AD33:AD96" si="2">IF(AB33=AC33,"","Wrong PO")</f>
        <v>Wrong PO</v>
      </c>
      <c r="AE33" s="29" t="str">
        <f>IFERROR(IF(VLOOKUP($D33,'Org July 2016 '!$D$1:$Z$500,3,FALSE)=F33,"-","Wrong PO"),"new")</f>
        <v>-</v>
      </c>
      <c r="AF33" s="32" t="str">
        <f>IF(AE33="wrong PO",(VLOOKUP($D33,'Org July 2016 '!$D$1:$Z$500,3,FALSE)),"")</f>
        <v/>
      </c>
      <c r="AG33" s="29" t="str">
        <f>IFERROR(IF(VLOOKUP($D33,'Org June 2016 '!$D$1:$Z$500,3,FALSE)=F33,"-","Wrong PO"),"new")</f>
        <v>-</v>
      </c>
      <c r="AH33" s="32" t="str">
        <f>IF(AG33="wrong PO",(VLOOKUP($D33,'Org June 2016 '!$D$1:$Z$500,3,FALSE)),"")</f>
        <v/>
      </c>
      <c r="AI33" s="29" t="str">
        <f>IFERROR(IF(VLOOKUP($D33,'May 2016'!D32:Z531,3,FALSE)=F33,"-","Wrong PO"),"new")</f>
        <v>-</v>
      </c>
      <c r="AJ33" s="32" t="str">
        <f>IF(AI33="wrong PO",(VLOOKUP($D33,'May 2016'!D32:Z531,3,FALSE)),"")</f>
        <v/>
      </c>
      <c r="AK33" s="29" t="str">
        <f>IFERROR(IF(VLOOKUP($D33,'Apr 2016'!$D$1:$Z$500,3,FALSE)=F33,"-","Wrong PO"),"new")</f>
        <v>new</v>
      </c>
      <c r="AL33" s="32" t="str">
        <f>IF(AK33="wrong PO",(VLOOKUP($D33,'Apr 2016'!$D$1:$Z$500,3,FALSE)),"")</f>
        <v/>
      </c>
      <c r="AM33" s="32" t="str">
        <f>IFERROR(IF(VLOOKUP($D33,'Mar 2016'!$D$1:$Z$500,3,FALSE)=F33,"-","Wrong PO"),"new")</f>
        <v>new</v>
      </c>
      <c r="AN33" s="32" t="str">
        <f>IF(AK33="wrong PO",(VLOOKUP($D33,'Mar 2016'!$D$1:$Z$500,3,FALSE)),"")</f>
        <v/>
      </c>
      <c r="AO33" s="32" t="str">
        <f>IFERROR(IF(VLOOKUP($D33,'Feb 2016'!$D$1:$Z$500,3,FALSE)=F33,"-","Wrong PO"),"new")</f>
        <v>new</v>
      </c>
      <c r="AP33" s="32" t="str">
        <f>IF(AK33="wrong PO",(VLOOKUP($D33,'Feb 2016'!$D$1:$Z$500,3,FALSE)),"")</f>
        <v/>
      </c>
      <c r="AQ33" s="29" t="str">
        <f>IFERROR(IF(VLOOKUP($D33,'Jan 2016'!$D$1:$Z$500,3,FALSE)=F33,"-","Wrong PO"),"new")</f>
        <v>new</v>
      </c>
      <c r="AR33" s="32" t="str">
        <f>IF(AQ33="wrong PO",(VLOOKUP($D33,'Jan 2016'!$D$1:$Z$500,3,FALSE)),"")</f>
        <v/>
      </c>
      <c r="AS33" s="29" t="str">
        <f>IFERROR(IF(VLOOKUP($D33,'Dec 2015'!$D$1:$Z$500,3,FALSE)=F33,"-","Wrong PO"),"new")</f>
        <v>new</v>
      </c>
      <c r="AT33" s="32" t="str">
        <f>IF(AS33="wrong PO",(VLOOKUP($D33,'Dec 2015'!$D$1:$Z$500,3,FALSE)),"")</f>
        <v/>
      </c>
      <c r="AU33" s="29" t="str">
        <f>IFERROR(IF(VLOOKUP($D33,'Nov 2015'!$D$1:$Z$500,3,FALSE)=F33,"-","Wrong PO"),"new")</f>
        <v>new</v>
      </c>
      <c r="AV33" s="32" t="str">
        <f>IF(AU33="wrong PO",(VLOOKUP($D33,'Nov 2015'!$D$1:$Z$500,3,FALSE)),"")</f>
        <v/>
      </c>
      <c r="AW33" s="29" t="str">
        <f>IFERROR(IF(VLOOKUP($D33,'Oct 2015'!$D$1:$Z$500,3,FALSE)=F33,"-","Wrong PO"),"new")</f>
        <v>new</v>
      </c>
      <c r="AX33" s="32" t="str">
        <f>IF(AW33="wrong PO",(VLOOKUP($D33,'Oct 2015'!$D$1:$Z$500,3,FALSE)),"")</f>
        <v/>
      </c>
      <c r="AY33" s="29" t="str">
        <f>IFERROR(IF(VLOOKUP($D33,'Sep 2015'!$D$1:$Z$500,3,FALSE)=F33,"-","Wrong PO"),"new")</f>
        <v>new</v>
      </c>
      <c r="AZ33" s="32" t="str">
        <f>IF(AY33="wrong PO",(VLOOKUP($D33,'Sep 2015'!$D$1:$Z$500,3,FALSE)),"")</f>
        <v/>
      </c>
    </row>
    <row r="34" spans="1:52">
      <c r="A34" s="2" t="s">
        <v>841</v>
      </c>
      <c r="B34" s="2" t="s">
        <v>510</v>
      </c>
      <c r="C34" s="2" t="s">
        <v>491</v>
      </c>
      <c r="D34" s="2" t="s">
        <v>280</v>
      </c>
      <c r="E34" s="2" t="s">
        <v>421</v>
      </c>
      <c r="F34" s="21" t="s">
        <v>94</v>
      </c>
      <c r="G34" s="11" t="s">
        <v>2109</v>
      </c>
      <c r="H34" s="3">
        <v>42158</v>
      </c>
      <c r="I34" s="2" t="s">
        <v>28</v>
      </c>
      <c r="J34" s="2" t="s">
        <v>423</v>
      </c>
      <c r="K34" s="2" t="s">
        <v>30</v>
      </c>
      <c r="L34" s="2" t="s">
        <v>31</v>
      </c>
      <c r="M34" s="2" t="s">
        <v>32</v>
      </c>
      <c r="N34" s="4">
        <v>1000</v>
      </c>
      <c r="O34" s="4">
        <v>1000</v>
      </c>
      <c r="P34" s="4">
        <v>0</v>
      </c>
      <c r="Q34" s="14">
        <v>0</v>
      </c>
      <c r="R34" s="4">
        <v>0</v>
      </c>
      <c r="S34" s="4">
        <v>0</v>
      </c>
      <c r="T34" s="4">
        <v>0</v>
      </c>
      <c r="U34" s="5">
        <v>0</v>
      </c>
      <c r="V34" s="5">
        <v>0</v>
      </c>
      <c r="W34" s="14">
        <v>0</v>
      </c>
      <c r="X34" s="14">
        <v>0</v>
      </c>
      <c r="Y34" s="14">
        <v>0</v>
      </c>
      <c r="Z34" s="4">
        <v>24580</v>
      </c>
      <c r="AA34" s="49" t="str">
        <f>IFERROR(IF(VLOOKUP($D34,'Year-To-Date'!$E$1:$E$322,1,FALSE)=D34,"--","Find"),"Find")</f>
        <v>--</v>
      </c>
      <c r="AB34" s="49" t="str">
        <f>IFERROR(IFERROR(VLOOKUP($D34,'Asset Group  All Assets'!$B$1:$C$500,2,FALSE),(VLOOKUP($D34,'Missing-WSU-POs'!$B$1:$D$500,3,FALSE))),"?")</f>
        <v>Needed</v>
      </c>
      <c r="AC34" s="31" t="str">
        <f t="shared" si="0"/>
        <v/>
      </c>
      <c r="AD34" s="31" t="str">
        <f t="shared" si="2"/>
        <v>Wrong PO</v>
      </c>
      <c r="AE34" s="29" t="str">
        <f>IFERROR(IF(VLOOKUP($D34,'Org July 2016 '!$D$1:$Z$500,3,FALSE)=F34,"-","Wrong PO"),"new")</f>
        <v>-</v>
      </c>
      <c r="AF34" s="32" t="str">
        <f>IF(AE34="wrong PO",(VLOOKUP($D34,'Org July 2016 '!$D$1:$Z$500,3,FALSE)),"")</f>
        <v/>
      </c>
      <c r="AG34" s="29" t="str">
        <f>IFERROR(IF(VLOOKUP($D34,'Org June 2016 '!$D$1:$Z$500,3,FALSE)=F34,"-","Wrong PO"),"new")</f>
        <v>-</v>
      </c>
      <c r="AH34" s="32" t="str">
        <f>IF(AG34="wrong PO",(VLOOKUP($D34,'Org June 2016 '!$D$1:$Z$500,3,FALSE)),"")</f>
        <v/>
      </c>
      <c r="AI34" s="29" t="str">
        <f>IFERROR(IF(VLOOKUP($D34,'May 2016'!D33:Z532,3,FALSE)=F34,"-","Wrong PO"),"new")</f>
        <v>new</v>
      </c>
      <c r="AJ34" s="32" t="str">
        <f>IF(AI34="wrong PO",(VLOOKUP($D34,'May 2016'!D33:Z532,3,FALSE)),"")</f>
        <v/>
      </c>
      <c r="AK34" s="29" t="str">
        <f>IFERROR(IF(VLOOKUP($D34,'Apr 2016'!$D$1:$Z$500,3,FALSE)=F34,"-","Wrong PO"),"new")</f>
        <v>new</v>
      </c>
      <c r="AL34" s="32" t="str">
        <f>IF(AK34="wrong PO",(VLOOKUP($D34,'Apr 2016'!$D$1:$Z$500,3,FALSE)),"")</f>
        <v/>
      </c>
      <c r="AM34" s="32" t="str">
        <f>IFERROR(IF(VLOOKUP($D34,'Mar 2016'!$D$1:$Z$500,3,FALSE)=F34,"-","Wrong PO"),"new")</f>
        <v>-</v>
      </c>
      <c r="AN34" s="32" t="str">
        <f>IF(AK34="wrong PO",(VLOOKUP($D34,'Mar 2016'!$D$1:$Z$500,3,FALSE)),"")</f>
        <v/>
      </c>
      <c r="AO34" s="32" t="str">
        <f>IFERROR(IF(VLOOKUP($D34,'Feb 2016'!$D$1:$Z$500,3,FALSE)=F34,"-","Wrong PO"),"new")</f>
        <v>new</v>
      </c>
      <c r="AP34" s="32" t="str">
        <f>IF(AK34="wrong PO",(VLOOKUP($D34,'Feb 2016'!$D$1:$Z$500,3,FALSE)),"")</f>
        <v/>
      </c>
      <c r="AQ34" s="29" t="str">
        <f>IFERROR(IF(VLOOKUP($D34,'Jan 2016'!$D$1:$Z$500,3,FALSE)=F34,"-","Wrong PO"),"new")</f>
        <v>-</v>
      </c>
      <c r="AR34" s="32" t="str">
        <f>IF(AQ34="wrong PO",(VLOOKUP($D34,'Jan 2016'!$D$1:$Z$500,3,FALSE)),"")</f>
        <v/>
      </c>
      <c r="AS34" s="29" t="str">
        <f>IFERROR(IF(VLOOKUP($D34,'Dec 2015'!$D$1:$Z$500,3,FALSE)=F34,"-","Wrong PO"),"new")</f>
        <v>new</v>
      </c>
      <c r="AT34" s="32" t="str">
        <f>IF(AS34="wrong PO",(VLOOKUP($D34,'Dec 2015'!$D$1:$Z$500,3,FALSE)),"")</f>
        <v/>
      </c>
      <c r="AU34" s="29" t="str">
        <f>IFERROR(IF(VLOOKUP($D34,'Nov 2015'!$D$1:$Z$500,3,FALSE)=F34,"-","Wrong PO"),"new")</f>
        <v>-</v>
      </c>
      <c r="AV34" s="32" t="str">
        <f>IF(AU34="wrong PO",(VLOOKUP($D34,'Nov 2015'!$D$1:$Z$500,3,FALSE)),"")</f>
        <v/>
      </c>
      <c r="AW34" s="29" t="str">
        <f>IFERROR(IF(VLOOKUP($D34,'Oct 2015'!$D$1:$Z$500,3,FALSE)=F34,"-","Wrong PO"),"new")</f>
        <v>new</v>
      </c>
      <c r="AX34" s="32" t="str">
        <f>IF(AW34="wrong PO",(VLOOKUP($D34,'Oct 2015'!$D$1:$Z$500,3,FALSE)),"")</f>
        <v/>
      </c>
      <c r="AY34" s="29" t="str">
        <f>IFERROR(IF(VLOOKUP($D34,'Sep 2015'!$D$1:$Z$500,3,FALSE)=F34,"-","Wrong PO"),"new")</f>
        <v>new</v>
      </c>
      <c r="AZ34" s="32" t="str">
        <f>IF(AY34="wrong PO",(VLOOKUP($D34,'Sep 2015'!$D$1:$Z$500,3,FALSE)),"")</f>
        <v/>
      </c>
    </row>
    <row r="35" spans="1:52">
      <c r="A35" s="2" t="s">
        <v>841</v>
      </c>
      <c r="B35" s="2" t="s">
        <v>510</v>
      </c>
      <c r="C35" s="2" t="s">
        <v>492</v>
      </c>
      <c r="D35" s="2" t="s">
        <v>282</v>
      </c>
      <c r="E35" s="2" t="s">
        <v>430</v>
      </c>
      <c r="F35" s="21" t="s">
        <v>94</v>
      </c>
      <c r="G35" s="11" t="s">
        <v>2109</v>
      </c>
      <c r="H35" s="3">
        <v>42195</v>
      </c>
      <c r="I35" s="2" t="s">
        <v>493</v>
      </c>
      <c r="J35" s="2" t="s">
        <v>494</v>
      </c>
      <c r="K35" s="2" t="s">
        <v>30</v>
      </c>
      <c r="L35" s="2" t="s">
        <v>31</v>
      </c>
      <c r="M35" s="2" t="s">
        <v>382</v>
      </c>
      <c r="N35" s="4">
        <v>292</v>
      </c>
      <c r="O35" s="4">
        <v>292</v>
      </c>
      <c r="P35" s="4">
        <v>0</v>
      </c>
      <c r="Q35" s="5">
        <v>0</v>
      </c>
      <c r="R35" s="4">
        <v>352</v>
      </c>
      <c r="S35" s="4">
        <v>352</v>
      </c>
      <c r="T35" s="4">
        <v>0</v>
      </c>
      <c r="U35" s="5">
        <v>0</v>
      </c>
      <c r="V35" s="5">
        <v>0</v>
      </c>
      <c r="W35" s="14">
        <v>0</v>
      </c>
      <c r="X35" s="14">
        <v>0</v>
      </c>
      <c r="Y35" s="14">
        <v>0</v>
      </c>
      <c r="Z35" s="4">
        <v>24580</v>
      </c>
      <c r="AA35" s="49" t="str">
        <f>IFERROR(IF(VLOOKUP($D35,'Year-To-Date'!$E$1:$E$322,1,FALSE)=D35,"--","Find"),"Find")</f>
        <v>--</v>
      </c>
      <c r="AB35" s="49" t="str">
        <f>IFERROR(IFERROR(VLOOKUP($D35,'Asset Group  All Assets'!$B$1:$C$500,2,FALSE),(VLOOKUP($D35,'Missing-WSU-POs'!$B$1:$D$500,3,FALSE))),"?")</f>
        <v>Needed</v>
      </c>
      <c r="AC35" s="31" t="str">
        <f t="shared" si="0"/>
        <v/>
      </c>
      <c r="AD35" s="31" t="str">
        <f t="shared" si="2"/>
        <v>Wrong PO</v>
      </c>
      <c r="AE35" s="29" t="str">
        <f>IFERROR(IF(VLOOKUP($D35,'Org July 2016 '!$D$1:$Z$500,3,FALSE)=F35,"-","Wrong PO"),"new")</f>
        <v>-</v>
      </c>
      <c r="AF35" s="32" t="str">
        <f>IF(AE35="wrong PO",(VLOOKUP($D35,'Org July 2016 '!$D$1:$Z$500,3,FALSE)),"")</f>
        <v/>
      </c>
      <c r="AG35" s="29" t="str">
        <f>IFERROR(IF(VLOOKUP($D35,'Org June 2016 '!$D$1:$Z$500,3,FALSE)=F35,"-","Wrong PO"),"new")</f>
        <v>-</v>
      </c>
      <c r="AH35" s="32" t="str">
        <f>IF(AG35="wrong PO",(VLOOKUP($D35,'Org June 2016 '!$D$1:$Z$500,3,FALSE)),"")</f>
        <v/>
      </c>
      <c r="AI35" s="29" t="str">
        <f>IFERROR(IF(VLOOKUP($D35,'May 2016'!D34:Z533,3,FALSE)=F35,"-","Wrong PO"),"new")</f>
        <v>new</v>
      </c>
      <c r="AJ35" s="32" t="str">
        <f>IF(AI35="wrong PO",(VLOOKUP($D35,'May 2016'!D34:Z533,3,FALSE)),"")</f>
        <v/>
      </c>
      <c r="AK35" s="29" t="str">
        <f>IFERROR(IF(VLOOKUP($D35,'Apr 2016'!$D$1:$Z$500,3,FALSE)=F35,"-","Wrong PO"),"new")</f>
        <v>new</v>
      </c>
      <c r="AL35" s="32" t="str">
        <f>IF(AK35="wrong PO",(VLOOKUP($D35,'Apr 2016'!$D$1:$Z$500,3,FALSE)),"")</f>
        <v/>
      </c>
      <c r="AM35" s="32" t="str">
        <f>IFERROR(IF(VLOOKUP($D35,'Mar 2016'!$D$1:$Z$500,3,FALSE)=F35,"-","Wrong PO"),"new")</f>
        <v>new</v>
      </c>
      <c r="AN35" s="32" t="str">
        <f>IF(AK35="wrong PO",(VLOOKUP($D35,'Mar 2016'!$D$1:$Z$500,3,FALSE)),"")</f>
        <v/>
      </c>
      <c r="AO35" s="32" t="str">
        <f>IFERROR(IF(VLOOKUP($D35,'Feb 2016'!$D$1:$Z$500,3,FALSE)=F35,"-","Wrong PO"),"new")</f>
        <v>new</v>
      </c>
      <c r="AP35" s="32" t="str">
        <f>IF(AK35="wrong PO",(VLOOKUP($D35,'Feb 2016'!$D$1:$Z$500,3,FALSE)),"")</f>
        <v/>
      </c>
      <c r="AQ35" s="29" t="str">
        <f>IFERROR(IF(VLOOKUP($D35,'Jan 2016'!$D$1:$Z$500,3,FALSE)=F35,"-","Wrong PO"),"new")</f>
        <v>new</v>
      </c>
      <c r="AR35" s="32" t="str">
        <f>IF(AQ35="wrong PO",(VLOOKUP($D35,'Jan 2016'!$D$1:$Z$500,3,FALSE)),"")</f>
        <v/>
      </c>
      <c r="AS35" s="29" t="str">
        <f>IFERROR(IF(VLOOKUP($D35,'Dec 2015'!$D$1:$Z$500,3,FALSE)=F35,"-","Wrong PO"),"new")</f>
        <v>new</v>
      </c>
      <c r="AT35" s="32" t="str">
        <f>IF(AS35="wrong PO",(VLOOKUP($D35,'Dec 2015'!$D$1:$Z$500,3,FALSE)),"")</f>
        <v/>
      </c>
      <c r="AU35" s="29" t="str">
        <f>IFERROR(IF(VLOOKUP($D35,'Nov 2015'!$D$1:$Z$500,3,FALSE)=F35,"-","Wrong PO"),"new")</f>
        <v>-</v>
      </c>
      <c r="AV35" s="32" t="str">
        <f>IF(AU35="wrong PO",(VLOOKUP($D35,'Nov 2015'!$D$1:$Z$500,3,FALSE)),"")</f>
        <v/>
      </c>
      <c r="AW35" s="29" t="str">
        <f>IFERROR(IF(VLOOKUP($D35,'Oct 2015'!$D$1:$Z$500,3,FALSE)=F35,"-","Wrong PO"),"new")</f>
        <v>new</v>
      </c>
      <c r="AX35" s="32" t="str">
        <f>IF(AW35="wrong PO",(VLOOKUP($D35,'Oct 2015'!$D$1:$Z$500,3,FALSE)),"")</f>
        <v/>
      </c>
      <c r="AY35" s="29" t="str">
        <f>IFERROR(IF(VLOOKUP($D35,'Sep 2015'!$D$1:$Z$500,3,FALSE)=F35,"-","Wrong PO"),"new")</f>
        <v>new</v>
      </c>
      <c r="AZ35" s="32" t="str">
        <f>IF(AY35="wrong PO",(VLOOKUP($D35,'Sep 2015'!$D$1:$Z$500,3,FALSE)),"")</f>
        <v/>
      </c>
    </row>
    <row r="36" spans="1:52">
      <c r="A36" s="2" t="s">
        <v>841</v>
      </c>
      <c r="B36" s="2" t="s">
        <v>510</v>
      </c>
      <c r="C36" s="2" t="s">
        <v>76</v>
      </c>
      <c r="D36" s="2" t="s">
        <v>285</v>
      </c>
      <c r="E36" s="2" t="s">
        <v>723</v>
      </c>
      <c r="F36" s="21" t="s">
        <v>94</v>
      </c>
      <c r="G36" s="11" t="s">
        <v>2109</v>
      </c>
      <c r="H36" s="3">
        <v>42487</v>
      </c>
      <c r="I36" s="2" t="s">
        <v>39</v>
      </c>
      <c r="J36" s="2" t="s">
        <v>724</v>
      </c>
      <c r="K36" s="2" t="s">
        <v>30</v>
      </c>
      <c r="L36" s="2" t="s">
        <v>31</v>
      </c>
      <c r="M36" s="2" t="s">
        <v>41</v>
      </c>
      <c r="N36" s="4">
        <v>26382</v>
      </c>
      <c r="O36" s="4">
        <v>41276</v>
      </c>
      <c r="P36" s="4">
        <v>14894</v>
      </c>
      <c r="Q36" s="5">
        <v>251.71</v>
      </c>
      <c r="R36" s="4">
        <v>4832</v>
      </c>
      <c r="S36" s="4">
        <v>6969</v>
      </c>
      <c r="T36" s="4">
        <v>2137</v>
      </c>
      <c r="U36" s="5">
        <v>127.79</v>
      </c>
      <c r="V36" s="5">
        <v>0</v>
      </c>
      <c r="W36" s="14">
        <v>379.5</v>
      </c>
      <c r="X36" s="14">
        <v>0</v>
      </c>
      <c r="Y36" s="14">
        <v>379.5</v>
      </c>
      <c r="Z36" s="4">
        <v>24580</v>
      </c>
      <c r="AA36" s="49" t="str">
        <f>IFERROR(IF(VLOOKUP($D36,'Year-To-Date'!$E$1:$E$322,1,FALSE)=D36,"--","Find"),"Find")</f>
        <v>--</v>
      </c>
      <c r="AB36" s="49" t="str">
        <f>IFERROR(IFERROR(VLOOKUP($D36,'Asset Group  All Assets'!$B$1:$C$500,2,FALSE),(VLOOKUP($D36,'Missing-WSU-POs'!$B$1:$D$500,3,FALSE))),"?")</f>
        <v>Needed</v>
      </c>
      <c r="AC36" s="31" t="str">
        <f t="shared" si="0"/>
        <v/>
      </c>
      <c r="AD36" s="31" t="str">
        <f t="shared" si="2"/>
        <v>Wrong PO</v>
      </c>
      <c r="AE36" s="29" t="str">
        <f>IFERROR(IF(VLOOKUP($D36,'Org July 2016 '!$D$1:$Z$500,3,FALSE)=F36,"-","Wrong PO"),"new")</f>
        <v>-</v>
      </c>
      <c r="AF36" s="32" t="str">
        <f>IF(AE36="wrong PO",(VLOOKUP($D36,'Org July 2016 '!$D$1:$Z$500,3,FALSE)),"")</f>
        <v/>
      </c>
      <c r="AG36" s="29" t="str">
        <f>IFERROR(IF(VLOOKUP($D36,'Org June 2016 '!$D$1:$Z$500,3,FALSE)=F36,"-","Wrong PO"),"new")</f>
        <v>-</v>
      </c>
      <c r="AH36" s="32" t="str">
        <f>IF(AG36="wrong PO",(VLOOKUP($D36,'Org June 2016 '!$D$1:$Z$500,3,FALSE)),"")</f>
        <v/>
      </c>
      <c r="AI36" s="29" t="str">
        <f>IFERROR(IF(VLOOKUP($D36,'May 2016'!D35:Z534,3,FALSE)=F36,"-","Wrong PO"),"new")</f>
        <v>-</v>
      </c>
      <c r="AJ36" s="32" t="str">
        <f>IF(AI36="wrong PO",(VLOOKUP($D36,'May 2016'!D35:Z534,3,FALSE)),"")</f>
        <v/>
      </c>
      <c r="AK36" s="29" t="str">
        <f>IFERROR(IF(VLOOKUP($D36,'Apr 2016'!$D$1:$Z$500,3,FALSE)=F36,"-","Wrong PO"),"new")</f>
        <v>new</v>
      </c>
      <c r="AL36" s="32" t="str">
        <f>IF(AK36="wrong PO",(VLOOKUP($D36,'Apr 2016'!$D$1:$Z$500,3,FALSE)),"")</f>
        <v/>
      </c>
      <c r="AM36" s="32" t="str">
        <f>IFERROR(IF(VLOOKUP($D36,'Mar 2016'!$D$1:$Z$500,3,FALSE)=F36,"-","Wrong PO"),"new")</f>
        <v>new</v>
      </c>
      <c r="AN36" s="32" t="str">
        <f>IF(AK36="wrong PO",(VLOOKUP($D36,'Mar 2016'!$D$1:$Z$500,3,FALSE)),"")</f>
        <v/>
      </c>
      <c r="AO36" s="32" t="str">
        <f>IFERROR(IF(VLOOKUP($D36,'Feb 2016'!$D$1:$Z$500,3,FALSE)=F36,"-","Wrong PO"),"new")</f>
        <v>new</v>
      </c>
      <c r="AP36" s="32" t="str">
        <f>IF(AK36="wrong PO",(VLOOKUP($D36,'Feb 2016'!$D$1:$Z$500,3,FALSE)),"")</f>
        <v/>
      </c>
      <c r="AQ36" s="29" t="str">
        <f>IFERROR(IF(VLOOKUP($D36,'Jan 2016'!$D$1:$Z$500,3,FALSE)=F36,"-","Wrong PO"),"new")</f>
        <v>new</v>
      </c>
      <c r="AR36" s="32" t="str">
        <f>IF(AQ36="wrong PO",(VLOOKUP($D36,'Jan 2016'!$D$1:$Z$500,3,FALSE)),"")</f>
        <v/>
      </c>
      <c r="AS36" s="29" t="str">
        <f>IFERROR(IF(VLOOKUP($D36,'Dec 2015'!$D$1:$Z$500,3,FALSE)=F36,"-","Wrong PO"),"new")</f>
        <v>new</v>
      </c>
      <c r="AT36" s="32" t="str">
        <f>IF(AS36="wrong PO",(VLOOKUP($D36,'Dec 2015'!$D$1:$Z$500,3,FALSE)),"")</f>
        <v/>
      </c>
      <c r="AU36" s="29" t="str">
        <f>IFERROR(IF(VLOOKUP($D36,'Nov 2015'!$D$1:$Z$500,3,FALSE)=F36,"-","Wrong PO"),"new")</f>
        <v>new</v>
      </c>
      <c r="AV36" s="32" t="str">
        <f>IF(AU36="wrong PO",(VLOOKUP($D36,'Nov 2015'!$D$1:$Z$500,3,FALSE)),"")</f>
        <v/>
      </c>
      <c r="AW36" s="29" t="str">
        <f>IFERROR(IF(VLOOKUP($D36,'Oct 2015'!$D$1:$Z$500,3,FALSE)=F36,"-","Wrong PO"),"new")</f>
        <v>new</v>
      </c>
      <c r="AX36" s="32" t="str">
        <f>IF(AW36="wrong PO",(VLOOKUP($D36,'Oct 2015'!$D$1:$Z$500,3,FALSE)),"")</f>
        <v/>
      </c>
      <c r="AY36" s="29" t="str">
        <f>IFERROR(IF(VLOOKUP($D36,'Sep 2015'!$D$1:$Z$500,3,FALSE)=F36,"-","Wrong PO"),"new")</f>
        <v>new</v>
      </c>
      <c r="AZ36" s="32" t="str">
        <f>IF(AY36="wrong PO",(VLOOKUP($D36,'Sep 2015'!$D$1:$Z$500,3,FALSE)),"")</f>
        <v/>
      </c>
    </row>
    <row r="37" spans="1:52">
      <c r="A37" s="2" t="s">
        <v>841</v>
      </c>
      <c r="B37" s="2" t="s">
        <v>510</v>
      </c>
      <c r="C37" s="2" t="s">
        <v>76</v>
      </c>
      <c r="D37" s="2" t="s">
        <v>286</v>
      </c>
      <c r="E37" s="2" t="s">
        <v>725</v>
      </c>
      <c r="F37" s="21" t="s">
        <v>94</v>
      </c>
      <c r="G37" s="11" t="s">
        <v>2109</v>
      </c>
      <c r="H37" s="3">
        <v>42487</v>
      </c>
      <c r="I37" s="2" t="s">
        <v>39</v>
      </c>
      <c r="J37" s="2" t="s">
        <v>726</v>
      </c>
      <c r="K37" s="2" t="s">
        <v>30</v>
      </c>
      <c r="L37" s="2" t="s">
        <v>31</v>
      </c>
      <c r="M37" s="2" t="s">
        <v>32</v>
      </c>
      <c r="N37" s="4">
        <v>1824</v>
      </c>
      <c r="O37" s="4">
        <v>3034</v>
      </c>
      <c r="P37" s="4">
        <v>1210</v>
      </c>
      <c r="Q37" s="5">
        <v>20.45</v>
      </c>
      <c r="R37" s="4">
        <v>1361</v>
      </c>
      <c r="S37" s="4">
        <v>1941</v>
      </c>
      <c r="T37" s="4">
        <v>580</v>
      </c>
      <c r="U37" s="5">
        <v>34.68</v>
      </c>
      <c r="V37" s="5">
        <v>0</v>
      </c>
      <c r="W37" s="14">
        <v>55.13</v>
      </c>
      <c r="X37" s="14">
        <v>0</v>
      </c>
      <c r="Y37" s="14">
        <v>55.13</v>
      </c>
      <c r="Z37" s="4">
        <v>24580</v>
      </c>
      <c r="AA37" s="49" t="str">
        <f>IFERROR(IF(VLOOKUP($D37,'Year-To-Date'!$E$1:$E$322,1,FALSE)=D37,"--","Find"),"Find")</f>
        <v>--</v>
      </c>
      <c r="AB37" s="49" t="str">
        <f>IFERROR(IFERROR(VLOOKUP($D37,'Asset Group  All Assets'!$B$1:$C$500,2,FALSE),(VLOOKUP($D37,'Missing-WSU-POs'!$B$1:$D$500,3,FALSE))),"?")</f>
        <v>Needed</v>
      </c>
      <c r="AC37" s="31" t="str">
        <f t="shared" si="0"/>
        <v/>
      </c>
      <c r="AD37" s="31" t="str">
        <f t="shared" si="2"/>
        <v>Wrong PO</v>
      </c>
      <c r="AE37" s="29" t="str">
        <f>IFERROR(IF(VLOOKUP($D37,'Org July 2016 '!$D$1:$Z$500,3,FALSE)=F37,"-","Wrong PO"),"new")</f>
        <v>-</v>
      </c>
      <c r="AF37" s="32" t="str">
        <f>IF(AE37="wrong PO",(VLOOKUP($D37,'Org July 2016 '!$D$1:$Z$500,3,FALSE)),"")</f>
        <v/>
      </c>
      <c r="AG37" s="29" t="str">
        <f>IFERROR(IF(VLOOKUP($D37,'Org June 2016 '!$D$1:$Z$500,3,FALSE)=F37,"-","Wrong PO"),"new")</f>
        <v>-</v>
      </c>
      <c r="AH37" s="32" t="str">
        <f>IF(AG37="wrong PO",(VLOOKUP($D37,'Org June 2016 '!$D$1:$Z$500,3,FALSE)),"")</f>
        <v/>
      </c>
      <c r="AI37" s="29" t="str">
        <f>IFERROR(IF(VLOOKUP($D37,'May 2016'!D36:Z535,3,FALSE)=F37,"-","Wrong PO"),"new")</f>
        <v>-</v>
      </c>
      <c r="AJ37" s="32" t="str">
        <f>IF(AI37="wrong PO",(VLOOKUP($D37,'May 2016'!D36:Z535,3,FALSE)),"")</f>
        <v/>
      </c>
      <c r="AK37" s="29" t="str">
        <f>IFERROR(IF(VLOOKUP($D37,'Apr 2016'!$D$1:$Z$500,3,FALSE)=F37,"-","Wrong PO"),"new")</f>
        <v>new</v>
      </c>
      <c r="AL37" s="32" t="str">
        <f>IF(AK37="wrong PO",(VLOOKUP($D37,'Apr 2016'!$D$1:$Z$500,3,FALSE)),"")</f>
        <v/>
      </c>
      <c r="AM37" s="32" t="str">
        <f>IFERROR(IF(VLOOKUP($D37,'Mar 2016'!$D$1:$Z$500,3,FALSE)=F37,"-","Wrong PO"),"new")</f>
        <v>new</v>
      </c>
      <c r="AN37" s="32" t="str">
        <f>IF(AK37="wrong PO",(VLOOKUP($D37,'Mar 2016'!$D$1:$Z$500,3,FALSE)),"")</f>
        <v/>
      </c>
      <c r="AO37" s="32" t="str">
        <f>IFERROR(IF(VLOOKUP($D37,'Feb 2016'!$D$1:$Z$500,3,FALSE)=F37,"-","Wrong PO"),"new")</f>
        <v>new</v>
      </c>
      <c r="AP37" s="32" t="str">
        <f>IF(AK37="wrong PO",(VLOOKUP($D37,'Feb 2016'!$D$1:$Z$500,3,FALSE)),"")</f>
        <v/>
      </c>
      <c r="AQ37" s="29" t="str">
        <f>IFERROR(IF(VLOOKUP($D37,'Jan 2016'!$D$1:$Z$500,3,FALSE)=F37,"-","Wrong PO"),"new")</f>
        <v>new</v>
      </c>
      <c r="AR37" s="32" t="str">
        <f>IF(AQ37="wrong PO",(VLOOKUP($D37,'Jan 2016'!$D$1:$Z$500,3,FALSE)),"")</f>
        <v/>
      </c>
      <c r="AS37" s="29" t="str">
        <f>IFERROR(IF(VLOOKUP($D37,'Dec 2015'!$D$1:$Z$500,3,FALSE)=F37,"-","Wrong PO"),"new")</f>
        <v>new</v>
      </c>
      <c r="AT37" s="32" t="str">
        <f>IF(AS37="wrong PO",(VLOOKUP($D37,'Dec 2015'!$D$1:$Z$500,3,FALSE)),"")</f>
        <v/>
      </c>
      <c r="AU37" s="29" t="str">
        <f>IFERROR(IF(VLOOKUP($D37,'Nov 2015'!$D$1:$Z$500,3,FALSE)=F37,"-","Wrong PO"),"new")</f>
        <v>new</v>
      </c>
      <c r="AV37" s="32" t="str">
        <f>IF(AU37="wrong PO",(VLOOKUP($D37,'Nov 2015'!$D$1:$Z$500,3,FALSE)),"")</f>
        <v/>
      </c>
      <c r="AW37" s="29" t="str">
        <f>IFERROR(IF(VLOOKUP($D37,'Oct 2015'!$D$1:$Z$500,3,FALSE)=F37,"-","Wrong PO"),"new")</f>
        <v>new</v>
      </c>
      <c r="AX37" s="32" t="str">
        <f>IF(AW37="wrong PO",(VLOOKUP($D37,'Oct 2015'!$D$1:$Z$500,3,FALSE)),"")</f>
        <v/>
      </c>
      <c r="AY37" s="29" t="str">
        <f>IFERROR(IF(VLOOKUP($D37,'Sep 2015'!$D$1:$Z$500,3,FALSE)=F37,"-","Wrong PO"),"new")</f>
        <v>new</v>
      </c>
      <c r="AZ37" s="32" t="str">
        <f>IF(AY37="wrong PO",(VLOOKUP($D37,'Sep 2015'!$D$1:$Z$500,3,FALSE)),"")</f>
        <v/>
      </c>
    </row>
    <row r="38" spans="1:52">
      <c r="A38" s="2" t="s">
        <v>841</v>
      </c>
      <c r="B38" s="2" t="s">
        <v>510</v>
      </c>
      <c r="C38" s="2" t="s">
        <v>76</v>
      </c>
      <c r="D38" s="2" t="s">
        <v>289</v>
      </c>
      <c r="E38" s="2" t="s">
        <v>67</v>
      </c>
      <c r="F38" s="21" t="s">
        <v>94</v>
      </c>
      <c r="G38" s="11" t="s">
        <v>2109</v>
      </c>
      <c r="H38" s="3">
        <v>42499</v>
      </c>
      <c r="I38" s="2" t="s">
        <v>685</v>
      </c>
      <c r="J38" s="2" t="s">
        <v>68</v>
      </c>
      <c r="K38" s="2" t="s">
        <v>30</v>
      </c>
      <c r="L38" s="2" t="s">
        <v>31</v>
      </c>
      <c r="M38" s="2" t="s">
        <v>32</v>
      </c>
      <c r="N38" s="4">
        <v>1737</v>
      </c>
      <c r="O38" s="4">
        <v>2565</v>
      </c>
      <c r="P38" s="4">
        <v>828</v>
      </c>
      <c r="Q38" s="5">
        <v>13.99</v>
      </c>
      <c r="R38" s="4">
        <v>2589</v>
      </c>
      <c r="S38" s="4">
        <v>3266</v>
      </c>
      <c r="T38" s="4">
        <v>677</v>
      </c>
      <c r="U38" s="5">
        <v>40.479999999999997</v>
      </c>
      <c r="V38" s="5">
        <v>0</v>
      </c>
      <c r="W38" s="14">
        <v>54.47</v>
      </c>
      <c r="X38" s="14">
        <v>0</v>
      </c>
      <c r="Y38" s="14">
        <v>54.47</v>
      </c>
      <c r="Z38" s="4">
        <v>24580</v>
      </c>
      <c r="AA38" s="49" t="str">
        <f>IFERROR(IF(VLOOKUP($D38,'Year-To-Date'!$E$1:$E$322,1,FALSE)=D38,"--","Find"),"Find")</f>
        <v>--</v>
      </c>
      <c r="AB38" s="49" t="str">
        <f>IFERROR(IFERROR(VLOOKUP($D38,'Asset Group  All Assets'!$B$1:$C$500,2,FALSE),(VLOOKUP($D38,'Missing-WSU-POs'!$B$1:$D$500,3,FALSE))),"?")</f>
        <v>Needed</v>
      </c>
      <c r="AC38" s="31" t="str">
        <f t="shared" si="0"/>
        <v/>
      </c>
      <c r="AD38" s="31" t="str">
        <f t="shared" si="2"/>
        <v>Wrong PO</v>
      </c>
      <c r="AE38" s="29" t="str">
        <f>IFERROR(IF(VLOOKUP($D38,'Org July 2016 '!$D$1:$Z$500,3,FALSE)=F38,"-","Wrong PO"),"new")</f>
        <v>-</v>
      </c>
      <c r="AF38" s="32" t="str">
        <f>IF(AE38="wrong PO",(VLOOKUP($D38,'Org July 2016 '!$D$1:$Z$500,3,FALSE)),"")</f>
        <v/>
      </c>
      <c r="AG38" s="29" t="str">
        <f>IFERROR(IF(VLOOKUP($D38,'Org June 2016 '!$D$1:$Z$500,3,FALSE)=F38,"-","Wrong PO"),"new")</f>
        <v>-</v>
      </c>
      <c r="AH38" s="32" t="str">
        <f>IF(AG38="wrong PO",(VLOOKUP($D38,'Org June 2016 '!$D$1:$Z$500,3,FALSE)),"")</f>
        <v/>
      </c>
      <c r="AI38" s="29" t="str">
        <f>IFERROR(IF(VLOOKUP($D38,'May 2016'!D37:Z536,3,FALSE)=F38,"-","Wrong PO"),"new")</f>
        <v>-</v>
      </c>
      <c r="AJ38" s="32" t="str">
        <f>IF(AI38="wrong PO",(VLOOKUP($D38,'May 2016'!D37:Z536,3,FALSE)),"")</f>
        <v/>
      </c>
      <c r="AK38" s="29" t="str">
        <f>IFERROR(IF(VLOOKUP($D38,'Apr 2016'!$D$1:$Z$500,3,FALSE)=F38,"-","Wrong PO"),"new")</f>
        <v>new</v>
      </c>
      <c r="AL38" s="32" t="str">
        <f>IF(AK38="wrong PO",(VLOOKUP($D38,'Apr 2016'!$D$1:$Z$500,3,FALSE)),"")</f>
        <v/>
      </c>
      <c r="AM38" s="32" t="str">
        <f>IFERROR(IF(VLOOKUP($D38,'Mar 2016'!$D$1:$Z$500,3,FALSE)=F38,"-","Wrong PO"),"new")</f>
        <v>new</v>
      </c>
      <c r="AN38" s="32" t="str">
        <f>IF(AK38="wrong PO",(VLOOKUP($D38,'Mar 2016'!$D$1:$Z$500,3,FALSE)),"")</f>
        <v/>
      </c>
      <c r="AO38" s="32" t="str">
        <f>IFERROR(IF(VLOOKUP($D38,'Feb 2016'!$D$1:$Z$500,3,FALSE)=F38,"-","Wrong PO"),"new")</f>
        <v>new</v>
      </c>
      <c r="AP38" s="32" t="str">
        <f>IF(AK38="wrong PO",(VLOOKUP($D38,'Feb 2016'!$D$1:$Z$500,3,FALSE)),"")</f>
        <v/>
      </c>
      <c r="AQ38" s="29" t="str">
        <f>IFERROR(IF(VLOOKUP($D38,'Jan 2016'!$D$1:$Z$500,3,FALSE)=F38,"-","Wrong PO"),"new")</f>
        <v>new</v>
      </c>
      <c r="AR38" s="32" t="str">
        <f>IF(AQ38="wrong PO",(VLOOKUP($D38,'Jan 2016'!$D$1:$Z$500,3,FALSE)),"")</f>
        <v/>
      </c>
      <c r="AS38" s="29" t="str">
        <f>IFERROR(IF(VLOOKUP($D38,'Dec 2015'!$D$1:$Z$500,3,FALSE)=F38,"-","Wrong PO"),"new")</f>
        <v>new</v>
      </c>
      <c r="AT38" s="32" t="str">
        <f>IF(AS38="wrong PO",(VLOOKUP($D38,'Dec 2015'!$D$1:$Z$500,3,FALSE)),"")</f>
        <v/>
      </c>
      <c r="AU38" s="29" t="str">
        <f>IFERROR(IF(VLOOKUP($D38,'Nov 2015'!$D$1:$Z$500,3,FALSE)=F38,"-","Wrong PO"),"new")</f>
        <v>new</v>
      </c>
      <c r="AV38" s="32" t="str">
        <f>IF(AU38="wrong PO",(VLOOKUP($D38,'Nov 2015'!$D$1:$Z$500,3,FALSE)),"")</f>
        <v/>
      </c>
      <c r="AW38" s="29" t="str">
        <f>IFERROR(IF(VLOOKUP($D38,'Oct 2015'!$D$1:$Z$500,3,FALSE)=F38,"-","Wrong PO"),"new")</f>
        <v>new</v>
      </c>
      <c r="AX38" s="32" t="str">
        <f>IF(AW38="wrong PO",(VLOOKUP($D38,'Oct 2015'!$D$1:$Z$500,3,FALSE)),"")</f>
        <v/>
      </c>
      <c r="AY38" s="29" t="str">
        <f>IFERROR(IF(VLOOKUP($D38,'Sep 2015'!$D$1:$Z$500,3,FALSE)=F38,"-","Wrong PO"),"new")</f>
        <v>new</v>
      </c>
      <c r="AZ38" s="32" t="str">
        <f>IF(AY38="wrong PO",(VLOOKUP($D38,'Sep 2015'!$D$1:$Z$500,3,FALSE)),"")</f>
        <v/>
      </c>
    </row>
    <row r="39" spans="1:52">
      <c r="A39" s="2" t="s">
        <v>841</v>
      </c>
      <c r="B39" s="2" t="s">
        <v>510</v>
      </c>
      <c r="C39" s="2" t="s">
        <v>76</v>
      </c>
      <c r="D39" s="2" t="s">
        <v>290</v>
      </c>
      <c r="E39" s="2" t="s">
        <v>67</v>
      </c>
      <c r="F39" s="21" t="s">
        <v>94</v>
      </c>
      <c r="G39" s="11" t="s">
        <v>2109</v>
      </c>
      <c r="H39" s="3">
        <v>42499</v>
      </c>
      <c r="I39" s="2" t="s">
        <v>685</v>
      </c>
      <c r="J39" s="2" t="s">
        <v>68</v>
      </c>
      <c r="K39" s="2" t="s">
        <v>30</v>
      </c>
      <c r="L39" s="2" t="s">
        <v>31</v>
      </c>
      <c r="M39" s="2" t="s">
        <v>32</v>
      </c>
      <c r="N39" s="4">
        <v>3660</v>
      </c>
      <c r="O39" s="4">
        <v>5239</v>
      </c>
      <c r="P39" s="4">
        <v>1579</v>
      </c>
      <c r="Q39" s="5">
        <v>26.69</v>
      </c>
      <c r="R39" s="4">
        <v>1707</v>
      </c>
      <c r="S39" s="4">
        <v>2733</v>
      </c>
      <c r="T39" s="4">
        <v>1026</v>
      </c>
      <c r="U39" s="5">
        <v>61.35</v>
      </c>
      <c r="V39" s="5">
        <v>0</v>
      </c>
      <c r="W39" s="14">
        <v>88.04</v>
      </c>
      <c r="X39" s="14">
        <v>0</v>
      </c>
      <c r="Y39" s="14">
        <v>88.04</v>
      </c>
      <c r="Z39" s="4">
        <v>24580</v>
      </c>
      <c r="AA39" s="49" t="str">
        <f>IFERROR(IF(VLOOKUP($D39,'Year-To-Date'!$E$1:$E$322,1,FALSE)=D39,"--","Find"),"Find")</f>
        <v>--</v>
      </c>
      <c r="AB39" s="49" t="str">
        <f>IFERROR(IFERROR(VLOOKUP($D39,'Asset Group  All Assets'!$B$1:$C$500,2,FALSE),(VLOOKUP($D39,'Missing-WSU-POs'!$B$1:$D$500,3,FALSE))),"?")</f>
        <v>Needed</v>
      </c>
      <c r="AC39" s="31" t="str">
        <f t="shared" si="0"/>
        <v/>
      </c>
      <c r="AD39" s="31" t="str">
        <f t="shared" si="2"/>
        <v>Wrong PO</v>
      </c>
      <c r="AE39" s="29" t="str">
        <f>IFERROR(IF(VLOOKUP($D39,'Org July 2016 '!$D$1:$Z$500,3,FALSE)=F39,"-","Wrong PO"),"new")</f>
        <v>-</v>
      </c>
      <c r="AF39" s="32" t="str">
        <f>IF(AE39="wrong PO",(VLOOKUP($D39,'Org July 2016 '!$D$1:$Z$500,3,FALSE)),"")</f>
        <v/>
      </c>
      <c r="AG39" s="29" t="str">
        <f>IFERROR(IF(VLOOKUP($D39,'Org June 2016 '!$D$1:$Z$500,3,FALSE)=F39,"-","Wrong PO"),"new")</f>
        <v>-</v>
      </c>
      <c r="AH39" s="32" t="str">
        <f>IF(AG39="wrong PO",(VLOOKUP($D39,'Org June 2016 '!$D$1:$Z$500,3,FALSE)),"")</f>
        <v/>
      </c>
      <c r="AI39" s="29" t="str">
        <f>IFERROR(IF(VLOOKUP($D39,'May 2016'!D38:Z537,3,FALSE)=F39,"-","Wrong PO"),"new")</f>
        <v>-</v>
      </c>
      <c r="AJ39" s="32" t="str">
        <f>IF(AI39="wrong PO",(VLOOKUP($D39,'May 2016'!D38:Z537,3,FALSE)),"")</f>
        <v/>
      </c>
      <c r="AK39" s="29" t="str">
        <f>IFERROR(IF(VLOOKUP($D39,'Apr 2016'!$D$1:$Z$500,3,FALSE)=F39,"-","Wrong PO"),"new")</f>
        <v>new</v>
      </c>
      <c r="AL39" s="32" t="str">
        <f>IF(AK39="wrong PO",(VLOOKUP($D39,'Apr 2016'!$D$1:$Z$500,3,FALSE)),"")</f>
        <v/>
      </c>
      <c r="AM39" s="32" t="str">
        <f>IFERROR(IF(VLOOKUP($D39,'Mar 2016'!$D$1:$Z$500,3,FALSE)=F39,"-","Wrong PO"),"new")</f>
        <v>new</v>
      </c>
      <c r="AN39" s="32" t="str">
        <f>IF(AK39="wrong PO",(VLOOKUP($D39,'Mar 2016'!$D$1:$Z$500,3,FALSE)),"")</f>
        <v/>
      </c>
      <c r="AO39" s="32" t="str">
        <f>IFERROR(IF(VLOOKUP($D39,'Feb 2016'!$D$1:$Z$500,3,FALSE)=F39,"-","Wrong PO"),"new")</f>
        <v>new</v>
      </c>
      <c r="AP39" s="32" t="str">
        <f>IF(AK39="wrong PO",(VLOOKUP($D39,'Feb 2016'!$D$1:$Z$500,3,FALSE)),"")</f>
        <v/>
      </c>
      <c r="AQ39" s="29" t="str">
        <f>IFERROR(IF(VLOOKUP($D39,'Jan 2016'!$D$1:$Z$500,3,FALSE)=F39,"-","Wrong PO"),"new")</f>
        <v>new</v>
      </c>
      <c r="AR39" s="32" t="str">
        <f>IF(AQ39="wrong PO",(VLOOKUP($D39,'Jan 2016'!$D$1:$Z$500,3,FALSE)),"")</f>
        <v/>
      </c>
      <c r="AS39" s="29" t="str">
        <f>IFERROR(IF(VLOOKUP($D39,'Dec 2015'!$D$1:$Z$500,3,FALSE)=F39,"-","Wrong PO"),"new")</f>
        <v>new</v>
      </c>
      <c r="AT39" s="32" t="str">
        <f>IF(AS39="wrong PO",(VLOOKUP($D39,'Dec 2015'!$D$1:$Z$500,3,FALSE)),"")</f>
        <v/>
      </c>
      <c r="AU39" s="29" t="str">
        <f>IFERROR(IF(VLOOKUP($D39,'Nov 2015'!$D$1:$Z$500,3,FALSE)=F39,"-","Wrong PO"),"new")</f>
        <v>new</v>
      </c>
      <c r="AV39" s="32" t="str">
        <f>IF(AU39="wrong PO",(VLOOKUP($D39,'Nov 2015'!$D$1:$Z$500,3,FALSE)),"")</f>
        <v/>
      </c>
      <c r="AW39" s="29" t="str">
        <f>IFERROR(IF(VLOOKUP($D39,'Oct 2015'!$D$1:$Z$500,3,FALSE)=F39,"-","Wrong PO"),"new")</f>
        <v>new</v>
      </c>
      <c r="AX39" s="32" t="str">
        <f>IF(AW39="wrong PO",(VLOOKUP($D39,'Oct 2015'!$D$1:$Z$500,3,FALSE)),"")</f>
        <v/>
      </c>
      <c r="AY39" s="29" t="str">
        <f>IFERROR(IF(VLOOKUP($D39,'Sep 2015'!$D$1:$Z$500,3,FALSE)=F39,"-","Wrong PO"),"new")</f>
        <v>new</v>
      </c>
      <c r="AZ39" s="32" t="str">
        <f>IF(AY39="wrong PO",(VLOOKUP($D39,'Sep 2015'!$D$1:$Z$500,3,FALSE)),"")</f>
        <v/>
      </c>
    </row>
    <row r="40" spans="1:52">
      <c r="A40" s="2" t="s">
        <v>841</v>
      </c>
      <c r="B40" s="2" t="s">
        <v>510</v>
      </c>
      <c r="C40" s="2" t="s">
        <v>76</v>
      </c>
      <c r="D40" s="2" t="s">
        <v>292</v>
      </c>
      <c r="E40" s="2" t="s">
        <v>67</v>
      </c>
      <c r="F40" s="21" t="s">
        <v>94</v>
      </c>
      <c r="G40" s="11" t="s">
        <v>2109</v>
      </c>
      <c r="H40" s="3">
        <v>42499</v>
      </c>
      <c r="I40" s="2" t="s">
        <v>685</v>
      </c>
      <c r="J40" s="2" t="s">
        <v>68</v>
      </c>
      <c r="K40" s="2" t="s">
        <v>30</v>
      </c>
      <c r="L40" s="2" t="s">
        <v>31</v>
      </c>
      <c r="M40" s="2" t="s">
        <v>32</v>
      </c>
      <c r="N40" s="4">
        <v>10376</v>
      </c>
      <c r="O40" s="4">
        <v>15233</v>
      </c>
      <c r="P40" s="4">
        <v>4857</v>
      </c>
      <c r="Q40" s="5">
        <v>82.08</v>
      </c>
      <c r="R40" s="4">
        <v>7963</v>
      </c>
      <c r="S40" s="4">
        <v>12350</v>
      </c>
      <c r="T40" s="4">
        <v>4387</v>
      </c>
      <c r="U40" s="5">
        <v>262.33999999999997</v>
      </c>
      <c r="V40" s="5">
        <v>0</v>
      </c>
      <c r="W40" s="14">
        <v>344.42</v>
      </c>
      <c r="X40" s="14">
        <v>0</v>
      </c>
      <c r="Y40" s="14">
        <v>344.42</v>
      </c>
      <c r="Z40" s="4">
        <v>24580</v>
      </c>
      <c r="AA40" s="49" t="str">
        <f>IFERROR(IF(VLOOKUP($D40,'Year-To-Date'!$E$1:$E$322,1,FALSE)=D40,"--","Find"),"Find")</f>
        <v>--</v>
      </c>
      <c r="AB40" s="49" t="str">
        <f>IFERROR(IFERROR(VLOOKUP($D40,'Asset Group  All Assets'!$B$1:$C$500,2,FALSE),(VLOOKUP($D40,'Missing-WSU-POs'!$B$1:$D$500,3,FALSE))),"?")</f>
        <v>Needed</v>
      </c>
      <c r="AC40" s="31" t="str">
        <f t="shared" si="0"/>
        <v/>
      </c>
      <c r="AD40" s="31" t="str">
        <f t="shared" si="2"/>
        <v>Wrong PO</v>
      </c>
      <c r="AE40" s="29" t="str">
        <f>IFERROR(IF(VLOOKUP($D40,'Org July 2016 '!$D$1:$Z$500,3,FALSE)=F40,"-","Wrong PO"),"new")</f>
        <v>-</v>
      </c>
      <c r="AF40" s="32" t="str">
        <f>IF(AE40="wrong PO",(VLOOKUP($D40,'Org July 2016 '!$D$1:$Z$500,3,FALSE)),"")</f>
        <v/>
      </c>
      <c r="AG40" s="29" t="str">
        <f>IFERROR(IF(VLOOKUP($D40,'Org June 2016 '!$D$1:$Z$500,3,FALSE)=F40,"-","Wrong PO"),"new")</f>
        <v>-</v>
      </c>
      <c r="AH40" s="32" t="str">
        <f>IF(AG40="wrong PO",(VLOOKUP($D40,'Org June 2016 '!$D$1:$Z$500,3,FALSE)),"")</f>
        <v/>
      </c>
      <c r="AI40" s="29" t="str">
        <f>IFERROR(IF(VLOOKUP($D40,'May 2016'!D39:Z538,3,FALSE)=F40,"-","Wrong PO"),"new")</f>
        <v>-</v>
      </c>
      <c r="AJ40" s="32" t="str">
        <f>IF(AI40="wrong PO",(VLOOKUP($D40,'May 2016'!D39:Z538,3,FALSE)),"")</f>
        <v/>
      </c>
      <c r="AK40" s="29" t="str">
        <f>IFERROR(IF(VLOOKUP($D40,'Apr 2016'!$D$1:$Z$500,3,FALSE)=F40,"-","Wrong PO"),"new")</f>
        <v>new</v>
      </c>
      <c r="AL40" s="32" t="str">
        <f>IF(AK40="wrong PO",(VLOOKUP($D40,'Apr 2016'!$D$1:$Z$500,3,FALSE)),"")</f>
        <v/>
      </c>
      <c r="AM40" s="32" t="str">
        <f>IFERROR(IF(VLOOKUP($D40,'Mar 2016'!$D$1:$Z$500,3,FALSE)=F40,"-","Wrong PO"),"new")</f>
        <v>new</v>
      </c>
      <c r="AN40" s="32" t="str">
        <f>IF(AK40="wrong PO",(VLOOKUP($D40,'Mar 2016'!$D$1:$Z$500,3,FALSE)),"")</f>
        <v/>
      </c>
      <c r="AO40" s="32" t="str">
        <f>IFERROR(IF(VLOOKUP($D40,'Feb 2016'!$D$1:$Z$500,3,FALSE)=F40,"-","Wrong PO"),"new")</f>
        <v>new</v>
      </c>
      <c r="AP40" s="32" t="str">
        <f>IF(AK40="wrong PO",(VLOOKUP($D40,'Feb 2016'!$D$1:$Z$500,3,FALSE)),"")</f>
        <v/>
      </c>
      <c r="AQ40" s="29" t="str">
        <f>IFERROR(IF(VLOOKUP($D40,'Jan 2016'!$D$1:$Z$500,3,FALSE)=F40,"-","Wrong PO"),"new")</f>
        <v>new</v>
      </c>
      <c r="AR40" s="32" t="str">
        <f>IF(AQ40="wrong PO",(VLOOKUP($D40,'Jan 2016'!$D$1:$Z$500,3,FALSE)),"")</f>
        <v/>
      </c>
      <c r="AS40" s="29" t="str">
        <f>IFERROR(IF(VLOOKUP($D40,'Dec 2015'!$D$1:$Z$500,3,FALSE)=F40,"-","Wrong PO"),"new")</f>
        <v>new</v>
      </c>
      <c r="AT40" s="32" t="str">
        <f>IF(AS40="wrong PO",(VLOOKUP($D40,'Dec 2015'!$D$1:$Z$500,3,FALSE)),"")</f>
        <v/>
      </c>
      <c r="AU40" s="29" t="str">
        <f>IFERROR(IF(VLOOKUP($D40,'Nov 2015'!$D$1:$Z$500,3,FALSE)=F40,"-","Wrong PO"),"new")</f>
        <v>new</v>
      </c>
      <c r="AV40" s="32" t="str">
        <f>IF(AU40="wrong PO",(VLOOKUP($D40,'Nov 2015'!$D$1:$Z$500,3,FALSE)),"")</f>
        <v/>
      </c>
      <c r="AW40" s="29" t="str">
        <f>IFERROR(IF(VLOOKUP($D40,'Oct 2015'!$D$1:$Z$500,3,FALSE)=F40,"-","Wrong PO"),"new")</f>
        <v>new</v>
      </c>
      <c r="AX40" s="32" t="str">
        <f>IF(AW40="wrong PO",(VLOOKUP($D40,'Oct 2015'!$D$1:$Z$500,3,FALSE)),"")</f>
        <v/>
      </c>
      <c r="AY40" s="29" t="str">
        <f>IFERROR(IF(VLOOKUP($D40,'Sep 2015'!$D$1:$Z$500,3,FALSE)=F40,"-","Wrong PO"),"new")</f>
        <v>new</v>
      </c>
      <c r="AZ40" s="32" t="str">
        <f>IF(AY40="wrong PO",(VLOOKUP($D40,'Sep 2015'!$D$1:$Z$500,3,FALSE)),"")</f>
        <v/>
      </c>
    </row>
    <row r="41" spans="1:52">
      <c r="A41" s="2" t="s">
        <v>841</v>
      </c>
      <c r="B41" s="2" t="s">
        <v>510</v>
      </c>
      <c r="C41" s="2" t="s">
        <v>76</v>
      </c>
      <c r="D41" s="2" t="s">
        <v>293</v>
      </c>
      <c r="E41" s="2" t="s">
        <v>727</v>
      </c>
      <c r="F41" s="21" t="s">
        <v>94</v>
      </c>
      <c r="G41" s="11" t="s">
        <v>2109</v>
      </c>
      <c r="H41" s="3">
        <v>42501</v>
      </c>
      <c r="I41" s="2" t="s">
        <v>685</v>
      </c>
      <c r="J41" s="2" t="s">
        <v>728</v>
      </c>
      <c r="K41" s="2" t="s">
        <v>30</v>
      </c>
      <c r="L41" s="2" t="s">
        <v>31</v>
      </c>
      <c r="M41" s="2" t="s">
        <v>32</v>
      </c>
      <c r="N41" s="4">
        <v>4308</v>
      </c>
      <c r="O41" s="4">
        <v>5724</v>
      </c>
      <c r="P41" s="4">
        <v>1416</v>
      </c>
      <c r="Q41" s="5">
        <v>23.93</v>
      </c>
      <c r="R41" s="4">
        <v>2901</v>
      </c>
      <c r="S41" s="4">
        <v>3942</v>
      </c>
      <c r="T41" s="4">
        <v>1041</v>
      </c>
      <c r="U41" s="5">
        <v>62.25</v>
      </c>
      <c r="V41" s="5">
        <v>0</v>
      </c>
      <c r="W41" s="14">
        <v>86.18</v>
      </c>
      <c r="X41" s="14">
        <v>0</v>
      </c>
      <c r="Y41" s="14">
        <v>86.18</v>
      </c>
      <c r="Z41" s="4">
        <v>24580</v>
      </c>
      <c r="AA41" s="49" t="str">
        <f>IFERROR(IF(VLOOKUP($D41,'Year-To-Date'!$E$1:$E$322,1,FALSE)=D41,"--","Find"),"Find")</f>
        <v>--</v>
      </c>
      <c r="AB41" s="49" t="str">
        <f>IFERROR(IFERROR(VLOOKUP($D41,'Asset Group  All Assets'!$B$1:$C$500,2,FALSE),(VLOOKUP($D41,'Missing-WSU-POs'!$B$1:$D$500,3,FALSE))),"?")</f>
        <v>Needed</v>
      </c>
      <c r="AC41" s="31" t="str">
        <f t="shared" si="0"/>
        <v/>
      </c>
      <c r="AD41" s="31" t="str">
        <f t="shared" si="2"/>
        <v>Wrong PO</v>
      </c>
      <c r="AE41" s="29" t="str">
        <f>IFERROR(IF(VLOOKUP($D41,'Org July 2016 '!$D$1:$Z$500,3,FALSE)=F41,"-","Wrong PO"),"new")</f>
        <v>-</v>
      </c>
      <c r="AF41" s="32" t="str">
        <f>IF(AE41="wrong PO",(VLOOKUP($D41,'Org July 2016 '!$D$1:$Z$500,3,FALSE)),"")</f>
        <v/>
      </c>
      <c r="AG41" s="29" t="str">
        <f>IFERROR(IF(VLOOKUP($D41,'Org June 2016 '!$D$1:$Z$500,3,FALSE)=F41,"-","Wrong PO"),"new")</f>
        <v>-</v>
      </c>
      <c r="AH41" s="32" t="str">
        <f>IF(AG41="wrong PO",(VLOOKUP($D41,'Org June 2016 '!$D$1:$Z$500,3,FALSE)),"")</f>
        <v/>
      </c>
      <c r="AI41" s="29" t="str">
        <f>IFERROR(IF(VLOOKUP($D41,'May 2016'!D40:Z539,3,FALSE)=F41,"-","Wrong PO"),"new")</f>
        <v>-</v>
      </c>
      <c r="AJ41" s="32" t="str">
        <f>IF(AI41="wrong PO",(VLOOKUP($D41,'May 2016'!D40:Z539,3,FALSE)),"")</f>
        <v/>
      </c>
      <c r="AK41" s="29" t="str">
        <f>IFERROR(IF(VLOOKUP($D41,'Apr 2016'!$D$1:$Z$500,3,FALSE)=F41,"-","Wrong PO"),"new")</f>
        <v>new</v>
      </c>
      <c r="AL41" s="32" t="str">
        <f>IF(AK41="wrong PO",(VLOOKUP($D41,'Apr 2016'!$D$1:$Z$500,3,FALSE)),"")</f>
        <v/>
      </c>
      <c r="AM41" s="32" t="str">
        <f>IFERROR(IF(VLOOKUP($D41,'Mar 2016'!$D$1:$Z$500,3,FALSE)=F41,"-","Wrong PO"),"new")</f>
        <v>new</v>
      </c>
      <c r="AN41" s="32" t="str">
        <f>IF(AK41="wrong PO",(VLOOKUP($D41,'Mar 2016'!$D$1:$Z$500,3,FALSE)),"")</f>
        <v/>
      </c>
      <c r="AO41" s="32" t="str">
        <f>IFERROR(IF(VLOOKUP($D41,'Feb 2016'!$D$1:$Z$500,3,FALSE)=F41,"-","Wrong PO"),"new")</f>
        <v>new</v>
      </c>
      <c r="AP41" s="32" t="str">
        <f>IF(AK41="wrong PO",(VLOOKUP($D41,'Feb 2016'!$D$1:$Z$500,3,FALSE)),"")</f>
        <v/>
      </c>
      <c r="AQ41" s="29" t="str">
        <f>IFERROR(IF(VLOOKUP($D41,'Jan 2016'!$D$1:$Z$500,3,FALSE)=F41,"-","Wrong PO"),"new")</f>
        <v>new</v>
      </c>
      <c r="AR41" s="32" t="str">
        <f>IF(AQ41="wrong PO",(VLOOKUP($D41,'Jan 2016'!$D$1:$Z$500,3,FALSE)),"")</f>
        <v/>
      </c>
      <c r="AS41" s="29" t="str">
        <f>IFERROR(IF(VLOOKUP($D41,'Dec 2015'!$D$1:$Z$500,3,FALSE)=F41,"-","Wrong PO"),"new")</f>
        <v>new</v>
      </c>
      <c r="AT41" s="32" t="str">
        <f>IF(AS41="wrong PO",(VLOOKUP($D41,'Dec 2015'!$D$1:$Z$500,3,FALSE)),"")</f>
        <v/>
      </c>
      <c r="AU41" s="29" t="str">
        <f>IFERROR(IF(VLOOKUP($D41,'Nov 2015'!$D$1:$Z$500,3,FALSE)=F41,"-","Wrong PO"),"new")</f>
        <v>new</v>
      </c>
      <c r="AV41" s="32" t="str">
        <f>IF(AU41="wrong PO",(VLOOKUP($D41,'Nov 2015'!$D$1:$Z$500,3,FALSE)),"")</f>
        <v/>
      </c>
      <c r="AW41" s="29" t="str">
        <f>IFERROR(IF(VLOOKUP($D41,'Oct 2015'!$D$1:$Z$500,3,FALSE)=F41,"-","Wrong PO"),"new")</f>
        <v>new</v>
      </c>
      <c r="AX41" s="32" t="str">
        <f>IF(AW41="wrong PO",(VLOOKUP($D41,'Oct 2015'!$D$1:$Z$500,3,FALSE)),"")</f>
        <v/>
      </c>
      <c r="AY41" s="29" t="str">
        <f>IFERROR(IF(VLOOKUP($D41,'Sep 2015'!$D$1:$Z$500,3,FALSE)=F41,"-","Wrong PO"),"new")</f>
        <v>new</v>
      </c>
      <c r="AZ41" s="32" t="str">
        <f>IF(AY41="wrong PO",(VLOOKUP($D41,'Sep 2015'!$D$1:$Z$500,3,FALSE)),"")</f>
        <v/>
      </c>
    </row>
    <row r="42" spans="1:52">
      <c r="A42" s="2" t="s">
        <v>841</v>
      </c>
      <c r="B42" s="2" t="s">
        <v>510</v>
      </c>
      <c r="C42" s="2" t="s">
        <v>76</v>
      </c>
      <c r="D42" s="2" t="s">
        <v>294</v>
      </c>
      <c r="E42" s="2" t="s">
        <v>746</v>
      </c>
      <c r="F42" s="21" t="s">
        <v>94</v>
      </c>
      <c r="G42" s="11" t="s">
        <v>2109</v>
      </c>
      <c r="H42" s="3">
        <v>42522</v>
      </c>
      <c r="I42" s="2" t="s">
        <v>685</v>
      </c>
      <c r="J42" s="2" t="s">
        <v>747</v>
      </c>
      <c r="K42" s="2" t="s">
        <v>30</v>
      </c>
      <c r="L42" s="2" t="s">
        <v>31</v>
      </c>
      <c r="M42" s="2" t="s">
        <v>41</v>
      </c>
      <c r="N42" s="4">
        <v>1076</v>
      </c>
      <c r="O42" s="4">
        <v>1903</v>
      </c>
      <c r="P42" s="4">
        <v>827</v>
      </c>
      <c r="Q42" s="5">
        <v>13.98</v>
      </c>
      <c r="R42" s="4">
        <v>537</v>
      </c>
      <c r="S42" s="4">
        <v>972</v>
      </c>
      <c r="T42" s="4">
        <v>435</v>
      </c>
      <c r="U42" s="5">
        <v>26.01</v>
      </c>
      <c r="V42" s="5">
        <v>0</v>
      </c>
      <c r="W42" s="14">
        <v>39.99</v>
      </c>
      <c r="X42" s="14">
        <v>0</v>
      </c>
      <c r="Y42" s="14">
        <v>39.99</v>
      </c>
      <c r="Z42" s="4">
        <v>24580</v>
      </c>
      <c r="AA42" s="49" t="str">
        <f>IFERROR(IF(VLOOKUP($D42,'Year-To-Date'!$E$1:$E$322,1,FALSE)=D42,"--","Find"),"Find")</f>
        <v>--</v>
      </c>
      <c r="AB42" s="49" t="str">
        <f>IFERROR(IFERROR(VLOOKUP($D42,'Asset Group  All Assets'!$B$1:$C$500,2,FALSE),(VLOOKUP($D42,'Missing-WSU-POs'!$B$1:$D$500,3,FALSE))),"?")</f>
        <v>Needed</v>
      </c>
      <c r="AC42" s="31" t="str">
        <f t="shared" si="0"/>
        <v/>
      </c>
      <c r="AD42" s="31" t="str">
        <f t="shared" si="2"/>
        <v>Wrong PO</v>
      </c>
      <c r="AE42" s="29" t="str">
        <f>IFERROR(IF(VLOOKUP($D42,'Org July 2016 '!$D$1:$Z$500,3,FALSE)=F42,"-","Wrong PO"),"new")</f>
        <v>-</v>
      </c>
      <c r="AF42" s="32" t="str">
        <f>IF(AE42="wrong PO",(VLOOKUP($D42,'Org July 2016 '!$D$1:$Z$500,3,FALSE)),"")</f>
        <v/>
      </c>
      <c r="AG42" s="29" t="str">
        <f>IFERROR(IF(VLOOKUP($D42,'Org June 2016 '!$D$1:$Z$500,3,FALSE)=F42,"-","Wrong PO"),"new")</f>
        <v>-</v>
      </c>
      <c r="AH42" s="32" t="str">
        <f>IF(AG42="wrong PO",(VLOOKUP($D42,'Org June 2016 '!$D$1:$Z$500,3,FALSE)),"")</f>
        <v/>
      </c>
      <c r="AI42" s="29" t="str">
        <f>IFERROR(IF(VLOOKUP($D42,'May 2016'!D41:Z540,3,FALSE)=F42,"-","Wrong PO"),"new")</f>
        <v>new</v>
      </c>
      <c r="AJ42" s="32" t="str">
        <f>IF(AI42="wrong PO",(VLOOKUP($D42,'May 2016'!D41:Z540,3,FALSE)),"")</f>
        <v/>
      </c>
      <c r="AK42" s="29" t="str">
        <f>IFERROR(IF(VLOOKUP($D42,'Apr 2016'!$D$1:$Z$500,3,FALSE)=F42,"-","Wrong PO"),"new")</f>
        <v>new</v>
      </c>
      <c r="AL42" s="32" t="str">
        <f>IF(AK42="wrong PO",(VLOOKUP($D42,'Apr 2016'!$D$1:$Z$500,3,FALSE)),"")</f>
        <v/>
      </c>
      <c r="AM42" s="32" t="str">
        <f>IFERROR(IF(VLOOKUP($D42,'Mar 2016'!$D$1:$Z$500,3,FALSE)=F42,"-","Wrong PO"),"new")</f>
        <v>new</v>
      </c>
      <c r="AN42" s="32" t="str">
        <f>IF(AK42="wrong PO",(VLOOKUP($D42,'Mar 2016'!$D$1:$Z$500,3,FALSE)),"")</f>
        <v/>
      </c>
      <c r="AO42" s="32" t="str">
        <f>IFERROR(IF(VLOOKUP($D42,'Feb 2016'!$D$1:$Z$500,3,FALSE)=F42,"-","Wrong PO"),"new")</f>
        <v>new</v>
      </c>
      <c r="AP42" s="32" t="str">
        <f>IF(AK42="wrong PO",(VLOOKUP($D42,'Feb 2016'!$D$1:$Z$500,3,FALSE)),"")</f>
        <v/>
      </c>
      <c r="AQ42" s="29" t="str">
        <f>IFERROR(IF(VLOOKUP($D42,'Jan 2016'!$D$1:$Z$500,3,FALSE)=F42,"-","Wrong PO"),"new")</f>
        <v>new</v>
      </c>
      <c r="AR42" s="32" t="str">
        <f>IF(AQ42="wrong PO",(VLOOKUP($D42,'Jan 2016'!$D$1:$Z$500,3,FALSE)),"")</f>
        <v/>
      </c>
      <c r="AS42" s="29" t="str">
        <f>IFERROR(IF(VLOOKUP($D42,'Dec 2015'!$D$1:$Z$500,3,FALSE)=F42,"-","Wrong PO"),"new")</f>
        <v>new</v>
      </c>
      <c r="AT42" s="32" t="str">
        <f>IF(AS42="wrong PO",(VLOOKUP($D42,'Dec 2015'!$D$1:$Z$500,3,FALSE)),"")</f>
        <v/>
      </c>
      <c r="AU42" s="29" t="str">
        <f>IFERROR(IF(VLOOKUP($D42,'Nov 2015'!$D$1:$Z$500,3,FALSE)=F42,"-","Wrong PO"),"new")</f>
        <v>new</v>
      </c>
      <c r="AV42" s="32" t="str">
        <f>IF(AU42="wrong PO",(VLOOKUP($D42,'Nov 2015'!$D$1:$Z$500,3,FALSE)),"")</f>
        <v/>
      </c>
      <c r="AW42" s="29" t="str">
        <f>IFERROR(IF(VLOOKUP($D42,'Oct 2015'!$D$1:$Z$500,3,FALSE)=F42,"-","Wrong PO"),"new")</f>
        <v>new</v>
      </c>
      <c r="AX42" s="32" t="str">
        <f>IF(AW42="wrong PO",(VLOOKUP($D42,'Oct 2015'!$D$1:$Z$500,3,FALSE)),"")</f>
        <v/>
      </c>
      <c r="AY42" s="29" t="str">
        <f>IFERROR(IF(VLOOKUP($D42,'Sep 2015'!$D$1:$Z$500,3,FALSE)=F42,"-","Wrong PO"),"new")</f>
        <v>new</v>
      </c>
      <c r="AZ42" s="32" t="str">
        <f>IF(AY42="wrong PO",(VLOOKUP($D42,'Sep 2015'!$D$1:$Z$500,3,FALSE)),"")</f>
        <v/>
      </c>
    </row>
    <row r="43" spans="1:52">
      <c r="A43" s="2" t="s">
        <v>841</v>
      </c>
      <c r="B43" s="2" t="s">
        <v>510</v>
      </c>
      <c r="C43" s="2" t="s">
        <v>76</v>
      </c>
      <c r="D43" s="2" t="s">
        <v>295</v>
      </c>
      <c r="E43" s="2" t="s">
        <v>67</v>
      </c>
      <c r="F43" s="21" t="s">
        <v>94</v>
      </c>
      <c r="G43" s="11" t="s">
        <v>2109</v>
      </c>
      <c r="H43" s="3">
        <v>42499</v>
      </c>
      <c r="I43" s="2" t="s">
        <v>685</v>
      </c>
      <c r="J43" s="2" t="s">
        <v>68</v>
      </c>
      <c r="K43" s="2" t="s">
        <v>30</v>
      </c>
      <c r="L43" s="2" t="s">
        <v>31</v>
      </c>
      <c r="M43" s="2" t="s">
        <v>32</v>
      </c>
      <c r="N43" s="4">
        <v>4889</v>
      </c>
      <c r="O43" s="4">
        <v>6295</v>
      </c>
      <c r="P43" s="4">
        <v>1406</v>
      </c>
      <c r="Q43" s="5">
        <v>23.76</v>
      </c>
      <c r="R43" s="4">
        <v>2477</v>
      </c>
      <c r="S43" s="4">
        <v>3882</v>
      </c>
      <c r="T43" s="4">
        <v>1405</v>
      </c>
      <c r="U43" s="5">
        <v>84.02</v>
      </c>
      <c r="V43" s="5">
        <v>0</v>
      </c>
      <c r="W43" s="14">
        <v>107.78</v>
      </c>
      <c r="X43" s="14">
        <v>0</v>
      </c>
      <c r="Y43" s="14">
        <v>107.78</v>
      </c>
      <c r="Z43" s="4">
        <v>24580</v>
      </c>
      <c r="AA43" s="49" t="str">
        <f>IFERROR(IF(VLOOKUP($D43,'Year-To-Date'!$E$1:$E$322,1,FALSE)=D43,"--","Find"),"Find")</f>
        <v>--</v>
      </c>
      <c r="AB43" s="49" t="str">
        <f>IFERROR(IFERROR(VLOOKUP($D43,'Asset Group  All Assets'!$B$1:$C$500,2,FALSE),(VLOOKUP($D43,'Missing-WSU-POs'!$B$1:$D$500,3,FALSE))),"?")</f>
        <v>Needed</v>
      </c>
      <c r="AC43" s="31" t="str">
        <f t="shared" si="0"/>
        <v/>
      </c>
      <c r="AD43" s="31" t="str">
        <f t="shared" si="2"/>
        <v>Wrong PO</v>
      </c>
      <c r="AE43" s="29" t="str">
        <f>IFERROR(IF(VLOOKUP($D43,'Org July 2016 '!$D$1:$Z$500,3,FALSE)=F43,"-","Wrong PO"),"new")</f>
        <v>-</v>
      </c>
      <c r="AF43" s="32" t="str">
        <f>IF(AE43="wrong PO",(VLOOKUP($D43,'Org July 2016 '!$D$1:$Z$500,3,FALSE)),"")</f>
        <v/>
      </c>
      <c r="AG43" s="29" t="str">
        <f>IFERROR(IF(VLOOKUP($D43,'Org June 2016 '!$D$1:$Z$500,3,FALSE)=F43,"-","Wrong PO"),"new")</f>
        <v>-</v>
      </c>
      <c r="AH43" s="32" t="str">
        <f>IF(AG43="wrong PO",(VLOOKUP($D43,'Org June 2016 '!$D$1:$Z$500,3,FALSE)),"")</f>
        <v/>
      </c>
      <c r="AI43" s="29" t="str">
        <f>IFERROR(IF(VLOOKUP($D43,'May 2016'!D42:Z541,3,FALSE)=F43,"-","Wrong PO"),"new")</f>
        <v>-</v>
      </c>
      <c r="AJ43" s="32" t="str">
        <f>IF(AI43="wrong PO",(VLOOKUP($D43,'May 2016'!D42:Z541,3,FALSE)),"")</f>
        <v/>
      </c>
      <c r="AK43" s="29" t="str">
        <f>IFERROR(IF(VLOOKUP($D43,'Apr 2016'!$D$1:$Z$500,3,FALSE)=F43,"-","Wrong PO"),"new")</f>
        <v>new</v>
      </c>
      <c r="AL43" s="32" t="str">
        <f>IF(AK43="wrong PO",(VLOOKUP($D43,'Apr 2016'!$D$1:$Z$500,3,FALSE)),"")</f>
        <v/>
      </c>
      <c r="AM43" s="32" t="str">
        <f>IFERROR(IF(VLOOKUP($D43,'Mar 2016'!$D$1:$Z$500,3,FALSE)=F43,"-","Wrong PO"),"new")</f>
        <v>new</v>
      </c>
      <c r="AN43" s="32" t="str">
        <f>IF(AK43="wrong PO",(VLOOKUP($D43,'Mar 2016'!$D$1:$Z$500,3,FALSE)),"")</f>
        <v/>
      </c>
      <c r="AO43" s="32" t="str">
        <f>IFERROR(IF(VLOOKUP($D43,'Feb 2016'!$D$1:$Z$500,3,FALSE)=F43,"-","Wrong PO"),"new")</f>
        <v>new</v>
      </c>
      <c r="AP43" s="32" t="str">
        <f>IF(AK43="wrong PO",(VLOOKUP($D43,'Feb 2016'!$D$1:$Z$500,3,FALSE)),"")</f>
        <v/>
      </c>
      <c r="AQ43" s="29" t="str">
        <f>IFERROR(IF(VLOOKUP($D43,'Jan 2016'!$D$1:$Z$500,3,FALSE)=F43,"-","Wrong PO"),"new")</f>
        <v>new</v>
      </c>
      <c r="AR43" s="32" t="str">
        <f>IF(AQ43="wrong PO",(VLOOKUP($D43,'Jan 2016'!$D$1:$Z$500,3,FALSE)),"")</f>
        <v/>
      </c>
      <c r="AS43" s="29" t="str">
        <f>IFERROR(IF(VLOOKUP($D43,'Dec 2015'!$D$1:$Z$500,3,FALSE)=F43,"-","Wrong PO"),"new")</f>
        <v>new</v>
      </c>
      <c r="AT43" s="32" t="str">
        <f>IF(AS43="wrong PO",(VLOOKUP($D43,'Dec 2015'!$D$1:$Z$500,3,FALSE)),"")</f>
        <v/>
      </c>
      <c r="AU43" s="29" t="str">
        <f>IFERROR(IF(VLOOKUP($D43,'Nov 2015'!$D$1:$Z$500,3,FALSE)=F43,"-","Wrong PO"),"new")</f>
        <v>new</v>
      </c>
      <c r="AV43" s="32" t="str">
        <f>IF(AU43="wrong PO",(VLOOKUP($D43,'Nov 2015'!$D$1:$Z$500,3,FALSE)),"")</f>
        <v/>
      </c>
      <c r="AW43" s="29" t="str">
        <f>IFERROR(IF(VLOOKUP($D43,'Oct 2015'!$D$1:$Z$500,3,FALSE)=F43,"-","Wrong PO"),"new")</f>
        <v>new</v>
      </c>
      <c r="AX43" s="32" t="str">
        <f>IF(AW43="wrong PO",(VLOOKUP($D43,'Oct 2015'!$D$1:$Z$500,3,FALSE)),"")</f>
        <v/>
      </c>
      <c r="AY43" s="29" t="str">
        <f>IFERROR(IF(VLOOKUP($D43,'Sep 2015'!$D$1:$Z$500,3,FALSE)=F43,"-","Wrong PO"),"new")</f>
        <v>new</v>
      </c>
      <c r="AZ43" s="32" t="str">
        <f>IF(AY43="wrong PO",(VLOOKUP($D43,'Sep 2015'!$D$1:$Z$500,3,FALSE)),"")</f>
        <v/>
      </c>
    </row>
    <row r="44" spans="1:52">
      <c r="A44" s="2" t="s">
        <v>841</v>
      </c>
      <c r="B44" s="2" t="s">
        <v>510</v>
      </c>
      <c r="C44" s="2" t="s">
        <v>76</v>
      </c>
      <c r="D44" s="2" t="s">
        <v>495</v>
      </c>
      <c r="E44" s="2" t="s">
        <v>496</v>
      </c>
      <c r="F44" s="21" t="s">
        <v>94</v>
      </c>
      <c r="G44" s="11" t="s">
        <v>2109</v>
      </c>
      <c r="H44" s="3">
        <v>42284</v>
      </c>
      <c r="I44" s="2" t="s">
        <v>39</v>
      </c>
      <c r="J44" s="2" t="s">
        <v>389</v>
      </c>
      <c r="K44" s="2" t="s">
        <v>30</v>
      </c>
      <c r="L44" s="2" t="s">
        <v>31</v>
      </c>
      <c r="M44" s="2" t="s">
        <v>32</v>
      </c>
      <c r="N44" s="4">
        <v>2</v>
      </c>
      <c r="O44" s="4">
        <v>2</v>
      </c>
      <c r="P44" s="4">
        <v>0</v>
      </c>
      <c r="Q44" s="5">
        <v>0</v>
      </c>
      <c r="R44" s="4">
        <v>4</v>
      </c>
      <c r="S44" s="4">
        <v>4</v>
      </c>
      <c r="T44" s="4">
        <v>0</v>
      </c>
      <c r="U44" s="5">
        <v>0</v>
      </c>
      <c r="V44" s="5">
        <v>0</v>
      </c>
      <c r="W44" s="14">
        <v>0</v>
      </c>
      <c r="X44" s="14">
        <v>0</v>
      </c>
      <c r="Y44" s="14">
        <v>0</v>
      </c>
      <c r="Z44" s="4">
        <v>24580</v>
      </c>
      <c r="AA44" s="49" t="str">
        <f>IFERROR(IF(VLOOKUP($D44,'Year-To-Date'!$E$1:$E$322,1,FALSE)=D44,"--","Find"),"Find")</f>
        <v>--</v>
      </c>
      <c r="AB44" s="49" t="str">
        <f>IFERROR(IFERROR(VLOOKUP($D44,'Asset Group  All Assets'!$B$1:$C$500,2,FALSE),(VLOOKUP($D44,'Missing-WSU-POs'!$B$1:$D$500,3,FALSE))),"?")</f>
        <v>Needed</v>
      </c>
      <c r="AC44" s="31" t="str">
        <f t="shared" si="0"/>
        <v/>
      </c>
      <c r="AD44" s="31" t="str">
        <f t="shared" si="2"/>
        <v>Wrong PO</v>
      </c>
      <c r="AE44" s="29" t="str">
        <f>IFERROR(IF(VLOOKUP($D44,'Org July 2016 '!$D$1:$Z$500,3,FALSE)=F44,"-","Wrong PO"),"new")</f>
        <v>new</v>
      </c>
      <c r="AF44" s="32" t="str">
        <f>IF(AE44="wrong PO",(VLOOKUP($D44,'Org July 2016 '!$D$1:$Z$500,3,FALSE)),"")</f>
        <v/>
      </c>
      <c r="AG44" s="29" t="str">
        <f>IFERROR(IF(VLOOKUP($D44,'Org June 2016 '!$D$1:$Z$500,3,FALSE)=F44,"-","Wrong PO"),"new")</f>
        <v>new</v>
      </c>
      <c r="AH44" s="32" t="str">
        <f>IF(AG44="wrong PO",(VLOOKUP($D44,'Org June 2016 '!$D$1:$Z$500,3,FALSE)),"")</f>
        <v/>
      </c>
      <c r="AI44" s="29" t="str">
        <f>IFERROR(IF(VLOOKUP($D44,'May 2016'!D43:Z542,3,FALSE)=F44,"-","Wrong PO"),"new")</f>
        <v>new</v>
      </c>
      <c r="AJ44" s="32" t="str">
        <f>IF(AI44="wrong PO",(VLOOKUP($D44,'May 2016'!D43:Z542,3,FALSE)),"")</f>
        <v/>
      </c>
      <c r="AK44" s="29" t="str">
        <f>IFERROR(IF(VLOOKUP($D44,'Apr 2016'!$D$1:$Z$500,3,FALSE)=F44,"-","Wrong PO"),"new")</f>
        <v>new</v>
      </c>
      <c r="AL44" s="32" t="str">
        <f>IF(AK44="wrong PO",(VLOOKUP($D44,'Apr 2016'!$D$1:$Z$500,3,FALSE)),"")</f>
        <v/>
      </c>
      <c r="AM44" s="32" t="str">
        <f>IFERROR(IF(VLOOKUP($D44,'Mar 2016'!$D$1:$Z$500,3,FALSE)=F44,"-","Wrong PO"),"new")</f>
        <v>Wrong PO</v>
      </c>
      <c r="AN44" s="32" t="str">
        <f>IF(AK44="wrong PO",(VLOOKUP($D44,'Mar 2016'!$D$1:$Z$500,3,FALSE)),"")</f>
        <v/>
      </c>
      <c r="AO44" s="32" t="str">
        <f>IFERROR(IF(VLOOKUP($D44,'Feb 2016'!$D$1:$Z$500,3,FALSE)=F44,"-","Wrong PO"),"new")</f>
        <v>new</v>
      </c>
      <c r="AP44" s="32" t="str">
        <f>IF(AK44="wrong PO",(VLOOKUP($D44,'Feb 2016'!$D$1:$Z$500,3,FALSE)),"")</f>
        <v/>
      </c>
      <c r="AQ44" s="29" t="str">
        <f>IFERROR(IF(VLOOKUP($D44,'Jan 2016'!$D$1:$Z$500,3,FALSE)=F44,"-","Wrong PO"),"new")</f>
        <v>Wrong PO</v>
      </c>
      <c r="AR44" s="32" t="str">
        <f>IF(AQ44="wrong PO",(VLOOKUP($D44,'Jan 2016'!$D$1:$Z$500,3,FALSE)),"")</f>
        <v>P0770568</v>
      </c>
      <c r="AS44" s="29" t="str">
        <f>IFERROR(IF(VLOOKUP($D44,'Dec 2015'!$D$1:$Z$500,3,FALSE)=F44,"-","Wrong PO"),"new")</f>
        <v>new</v>
      </c>
      <c r="AT44" s="32" t="str">
        <f>IF(AS44="wrong PO",(VLOOKUP($D44,'Dec 2015'!$D$1:$Z$500,3,FALSE)),"")</f>
        <v/>
      </c>
      <c r="AU44" s="29" t="str">
        <f>IFERROR(IF(VLOOKUP($D44,'Nov 2015'!$D$1:$Z$500,3,FALSE)=F44,"-","Wrong PO"),"new")</f>
        <v>-</v>
      </c>
      <c r="AV44" s="32" t="str">
        <f>IF(AU44="wrong PO",(VLOOKUP($D44,'Nov 2015'!$D$1:$Z$500,3,FALSE)),"")</f>
        <v/>
      </c>
      <c r="AW44" s="29" t="str">
        <f>IFERROR(IF(VLOOKUP($D44,'Oct 2015'!$D$1:$Z$500,3,FALSE)=F44,"-","Wrong PO"),"new")</f>
        <v>new</v>
      </c>
      <c r="AX44" s="32" t="str">
        <f>IF(AW44="wrong PO",(VLOOKUP($D44,'Oct 2015'!$D$1:$Z$500,3,FALSE)),"")</f>
        <v/>
      </c>
      <c r="AY44" s="29" t="str">
        <f>IFERROR(IF(VLOOKUP($D44,'Sep 2015'!$D$1:$Z$500,3,FALSE)=F44,"-","Wrong PO"),"new")</f>
        <v>new</v>
      </c>
      <c r="AZ44" s="32" t="str">
        <f>IF(AY44="wrong PO",(VLOOKUP($D44,'Sep 2015'!$D$1:$Z$500,3,FALSE)),"")</f>
        <v/>
      </c>
    </row>
    <row r="45" spans="1:52">
      <c r="A45" s="2" t="s">
        <v>841</v>
      </c>
      <c r="B45" s="2" t="s">
        <v>510</v>
      </c>
      <c r="C45" s="2" t="s">
        <v>76</v>
      </c>
      <c r="D45" s="2" t="s">
        <v>333</v>
      </c>
      <c r="E45" s="2" t="s">
        <v>750</v>
      </c>
      <c r="F45" s="21" t="s">
        <v>94</v>
      </c>
      <c r="G45" s="11" t="s">
        <v>2109</v>
      </c>
      <c r="H45" s="3">
        <v>42444</v>
      </c>
      <c r="I45" s="2" t="s">
        <v>39</v>
      </c>
      <c r="J45" s="2" t="s">
        <v>751</v>
      </c>
      <c r="K45" s="2" t="s">
        <v>30</v>
      </c>
      <c r="L45" s="2" t="s">
        <v>31</v>
      </c>
      <c r="M45" s="2" t="s">
        <v>32</v>
      </c>
      <c r="N45" s="4">
        <v>9</v>
      </c>
      <c r="O45" s="4">
        <v>9</v>
      </c>
      <c r="P45" s="4">
        <v>0</v>
      </c>
      <c r="Q45" s="5">
        <v>0</v>
      </c>
      <c r="R45" s="4">
        <v>10</v>
      </c>
      <c r="S45" s="4">
        <v>10</v>
      </c>
      <c r="T45" s="4">
        <v>0</v>
      </c>
      <c r="U45" s="5">
        <v>0</v>
      </c>
      <c r="V45" s="5">
        <v>0</v>
      </c>
      <c r="W45" s="14">
        <v>0</v>
      </c>
      <c r="X45" s="14">
        <v>0</v>
      </c>
      <c r="Y45" s="14">
        <v>0</v>
      </c>
      <c r="Z45" s="4">
        <v>24580</v>
      </c>
      <c r="AA45" s="49" t="str">
        <f>IFERROR(IF(VLOOKUP($D45,'Year-To-Date'!$E$1:$E$322,1,FALSE)=D45,"--","Find"),"Find")</f>
        <v>--</v>
      </c>
      <c r="AB45" s="49" t="str">
        <f>IFERROR(IFERROR(VLOOKUP($D45,'Asset Group  All Assets'!$B$1:$C$500,2,FALSE),(VLOOKUP($D45,'Missing-WSU-POs'!$B$1:$D$500,3,FALSE))),"?")</f>
        <v>Needed</v>
      </c>
      <c r="AC45" s="31" t="str">
        <f t="shared" si="0"/>
        <v/>
      </c>
      <c r="AD45" s="31" t="str">
        <f t="shared" si="2"/>
        <v>Wrong PO</v>
      </c>
      <c r="AE45" s="29" t="str">
        <f>IFERROR(IF(VLOOKUP($D45,'Org July 2016 '!$D$1:$Z$500,3,FALSE)=F45,"-","Wrong PO"),"new")</f>
        <v>-</v>
      </c>
      <c r="AF45" s="32" t="str">
        <f>IF(AE45="wrong PO",(VLOOKUP($D45,'Org July 2016 '!$D$1:$Z$500,3,FALSE)),"")</f>
        <v/>
      </c>
      <c r="AG45" s="29" t="str">
        <f>IFERROR(IF(VLOOKUP($D45,'Org June 2016 '!$D$1:$Z$500,3,FALSE)=F45,"-","Wrong PO"),"new")</f>
        <v>-</v>
      </c>
      <c r="AH45" s="32" t="str">
        <f>IF(AG45="wrong PO",(VLOOKUP($D45,'Org June 2016 '!$D$1:$Z$500,3,FALSE)),"")</f>
        <v/>
      </c>
      <c r="AI45" s="29" t="str">
        <f>IFERROR(IF(VLOOKUP($D45,'May 2016'!D44:Z543,3,FALSE)=F45,"-","Wrong PO"),"new")</f>
        <v>new</v>
      </c>
      <c r="AJ45" s="32" t="str">
        <f>IF(AI45="wrong PO",(VLOOKUP($D45,'May 2016'!D44:Z543,3,FALSE)),"")</f>
        <v/>
      </c>
      <c r="AK45" s="29" t="str">
        <f>IFERROR(IF(VLOOKUP($D45,'Apr 2016'!$D$1:$Z$500,3,FALSE)=F45,"-","Wrong PO"),"new")</f>
        <v>new</v>
      </c>
      <c r="AL45" s="32" t="str">
        <f>IF(AK45="wrong PO",(VLOOKUP($D45,'Apr 2016'!$D$1:$Z$500,3,FALSE)),"")</f>
        <v/>
      </c>
      <c r="AM45" s="32" t="str">
        <f>IFERROR(IF(VLOOKUP($D45,'Mar 2016'!$D$1:$Z$500,3,FALSE)=F45,"-","Wrong PO"),"new")</f>
        <v>-</v>
      </c>
      <c r="AN45" s="32" t="str">
        <f>IF(AK45="wrong PO",(VLOOKUP($D45,'Mar 2016'!$D$1:$Z$500,3,FALSE)),"")</f>
        <v/>
      </c>
      <c r="AO45" s="32" t="str">
        <f>IFERROR(IF(VLOOKUP($D45,'Feb 2016'!$D$1:$Z$500,3,FALSE)=F45,"-","Wrong PO"),"new")</f>
        <v>new</v>
      </c>
      <c r="AP45" s="32" t="str">
        <f>IF(AK45="wrong PO",(VLOOKUP($D45,'Feb 2016'!$D$1:$Z$500,3,FALSE)),"")</f>
        <v/>
      </c>
      <c r="AQ45" s="29" t="str">
        <f>IFERROR(IF(VLOOKUP($D45,'Jan 2016'!$D$1:$Z$500,3,FALSE)=F45,"-","Wrong PO"),"new")</f>
        <v>new</v>
      </c>
      <c r="AR45" s="32" t="str">
        <f>IF(AQ45="wrong PO",(VLOOKUP($D45,'Jan 2016'!$D$1:$Z$500,3,FALSE)),"")</f>
        <v/>
      </c>
      <c r="AS45" s="29" t="str">
        <f>IFERROR(IF(VLOOKUP($D45,'Dec 2015'!$D$1:$Z$500,3,FALSE)=F45,"-","Wrong PO"),"new")</f>
        <v>new</v>
      </c>
      <c r="AT45" s="32" t="str">
        <f>IF(AS45="wrong PO",(VLOOKUP($D45,'Dec 2015'!$D$1:$Z$500,3,FALSE)),"")</f>
        <v/>
      </c>
      <c r="AU45" s="29" t="str">
        <f>IFERROR(IF(VLOOKUP($D45,'Nov 2015'!$D$1:$Z$500,3,FALSE)=F45,"-","Wrong PO"),"new")</f>
        <v>new</v>
      </c>
      <c r="AV45" s="32" t="str">
        <f>IF(AU45="wrong PO",(VLOOKUP($D45,'Nov 2015'!$D$1:$Z$500,3,FALSE)),"")</f>
        <v/>
      </c>
      <c r="AW45" s="29" t="str">
        <f>IFERROR(IF(VLOOKUP($D45,'Oct 2015'!$D$1:$Z$500,3,FALSE)=F45,"-","Wrong PO"),"new")</f>
        <v>new</v>
      </c>
      <c r="AX45" s="32" t="str">
        <f>IF(AW45="wrong PO",(VLOOKUP($D45,'Oct 2015'!$D$1:$Z$500,3,FALSE)),"")</f>
        <v/>
      </c>
      <c r="AY45" s="29" t="str">
        <f>IFERROR(IF(VLOOKUP($D45,'Sep 2015'!$D$1:$Z$500,3,FALSE)=F45,"-","Wrong PO"),"new")</f>
        <v>new</v>
      </c>
      <c r="AZ45" s="32" t="str">
        <f>IF(AY45="wrong PO",(VLOOKUP($D45,'Sep 2015'!$D$1:$Z$500,3,FALSE)),"")</f>
        <v/>
      </c>
    </row>
    <row r="46" spans="1:52">
      <c r="A46" s="2" t="s">
        <v>841</v>
      </c>
      <c r="B46" s="2" t="s">
        <v>510</v>
      </c>
      <c r="C46" s="2" t="s">
        <v>76</v>
      </c>
      <c r="D46" s="2" t="s">
        <v>335</v>
      </c>
      <c r="E46" s="2" t="s">
        <v>750</v>
      </c>
      <c r="F46" s="21" t="s">
        <v>94</v>
      </c>
      <c r="G46" s="11" t="s">
        <v>2109</v>
      </c>
      <c r="H46" s="3">
        <v>42444</v>
      </c>
      <c r="I46" s="2" t="s">
        <v>39</v>
      </c>
      <c r="J46" s="2" t="s">
        <v>751</v>
      </c>
      <c r="K46" s="2" t="s">
        <v>30</v>
      </c>
      <c r="L46" s="2" t="s">
        <v>31</v>
      </c>
      <c r="M46" s="2" t="s">
        <v>32</v>
      </c>
      <c r="N46" s="4">
        <v>12</v>
      </c>
      <c r="O46" s="4">
        <v>12</v>
      </c>
      <c r="P46" s="4">
        <v>0</v>
      </c>
      <c r="Q46" s="5">
        <v>0</v>
      </c>
      <c r="R46" s="4">
        <v>13</v>
      </c>
      <c r="S46" s="4">
        <v>13</v>
      </c>
      <c r="T46" s="4">
        <v>0</v>
      </c>
      <c r="U46" s="5">
        <v>0</v>
      </c>
      <c r="V46" s="5">
        <v>0</v>
      </c>
      <c r="W46" s="14">
        <v>0</v>
      </c>
      <c r="X46" s="14">
        <v>0</v>
      </c>
      <c r="Y46" s="14">
        <v>0</v>
      </c>
      <c r="Z46" s="4">
        <v>24580</v>
      </c>
      <c r="AA46" s="49" t="str">
        <f>IFERROR(IF(VLOOKUP($D46,'Year-To-Date'!$E$1:$E$322,1,FALSE)=D46,"--","Find"),"Find")</f>
        <v>--</v>
      </c>
      <c r="AB46" s="49" t="str">
        <f>IFERROR(IFERROR(VLOOKUP($D46,'Asset Group  All Assets'!$B$1:$C$500,2,FALSE),(VLOOKUP($D46,'Missing-WSU-POs'!$B$1:$D$500,3,FALSE))),"?")</f>
        <v>Needed</v>
      </c>
      <c r="AC46" s="31" t="str">
        <f t="shared" si="0"/>
        <v/>
      </c>
      <c r="AD46" s="31" t="str">
        <f t="shared" si="2"/>
        <v>Wrong PO</v>
      </c>
      <c r="AE46" s="29" t="str">
        <f>IFERROR(IF(VLOOKUP($D46,'Org July 2016 '!$D$1:$Z$500,3,FALSE)=F46,"-","Wrong PO"),"new")</f>
        <v>-</v>
      </c>
      <c r="AF46" s="32" t="str">
        <f>IF(AE46="wrong PO",(VLOOKUP($D46,'Org July 2016 '!$D$1:$Z$500,3,FALSE)),"")</f>
        <v/>
      </c>
      <c r="AG46" s="29" t="str">
        <f>IFERROR(IF(VLOOKUP($D46,'Org June 2016 '!$D$1:$Z$500,3,FALSE)=F46,"-","Wrong PO"),"new")</f>
        <v>-</v>
      </c>
      <c r="AH46" s="32" t="str">
        <f>IF(AG46="wrong PO",(VLOOKUP($D46,'Org June 2016 '!$D$1:$Z$500,3,FALSE)),"")</f>
        <v/>
      </c>
      <c r="AI46" s="29" t="str">
        <f>IFERROR(IF(VLOOKUP($D46,'May 2016'!D45:Z544,3,FALSE)=F46,"-","Wrong PO"),"new")</f>
        <v>new</v>
      </c>
      <c r="AJ46" s="32" t="str">
        <f>IF(AI46="wrong PO",(VLOOKUP($D46,'May 2016'!D45:Z544,3,FALSE)),"")</f>
        <v/>
      </c>
      <c r="AK46" s="29" t="str">
        <f>IFERROR(IF(VLOOKUP($D46,'Apr 2016'!$D$1:$Z$500,3,FALSE)=F46,"-","Wrong PO"),"new")</f>
        <v>new</v>
      </c>
      <c r="AL46" s="32" t="str">
        <f>IF(AK46="wrong PO",(VLOOKUP($D46,'Apr 2016'!$D$1:$Z$500,3,FALSE)),"")</f>
        <v/>
      </c>
      <c r="AM46" s="32" t="str">
        <f>IFERROR(IF(VLOOKUP($D46,'Mar 2016'!$D$1:$Z$500,3,FALSE)=F46,"-","Wrong PO"),"new")</f>
        <v>-</v>
      </c>
      <c r="AN46" s="32" t="str">
        <f>IF(AK46="wrong PO",(VLOOKUP($D46,'Mar 2016'!$D$1:$Z$500,3,FALSE)),"")</f>
        <v/>
      </c>
      <c r="AO46" s="32" t="str">
        <f>IFERROR(IF(VLOOKUP($D46,'Feb 2016'!$D$1:$Z$500,3,FALSE)=F46,"-","Wrong PO"),"new")</f>
        <v>new</v>
      </c>
      <c r="AP46" s="32" t="str">
        <f>IF(AK46="wrong PO",(VLOOKUP($D46,'Feb 2016'!$D$1:$Z$500,3,FALSE)),"")</f>
        <v/>
      </c>
      <c r="AQ46" s="29" t="str">
        <f>IFERROR(IF(VLOOKUP($D46,'Jan 2016'!$D$1:$Z$500,3,FALSE)=F46,"-","Wrong PO"),"new")</f>
        <v>new</v>
      </c>
      <c r="AR46" s="32" t="str">
        <f>IF(AQ46="wrong PO",(VLOOKUP($D46,'Jan 2016'!$D$1:$Z$500,3,FALSE)),"")</f>
        <v/>
      </c>
      <c r="AS46" s="29" t="str">
        <f>IFERROR(IF(VLOOKUP($D46,'Dec 2015'!$D$1:$Z$500,3,FALSE)=F46,"-","Wrong PO"),"new")</f>
        <v>new</v>
      </c>
      <c r="AT46" s="32" t="str">
        <f>IF(AS46="wrong PO",(VLOOKUP($D46,'Dec 2015'!$D$1:$Z$500,3,FALSE)),"")</f>
        <v/>
      </c>
      <c r="AU46" s="29" t="str">
        <f>IFERROR(IF(VLOOKUP($D46,'Nov 2015'!$D$1:$Z$500,3,FALSE)=F46,"-","Wrong PO"),"new")</f>
        <v>new</v>
      </c>
      <c r="AV46" s="32" t="str">
        <f>IF(AU46="wrong PO",(VLOOKUP($D46,'Nov 2015'!$D$1:$Z$500,3,FALSE)),"")</f>
        <v/>
      </c>
      <c r="AW46" s="29" t="str">
        <f>IFERROR(IF(VLOOKUP($D46,'Oct 2015'!$D$1:$Z$500,3,FALSE)=F46,"-","Wrong PO"),"new")</f>
        <v>new</v>
      </c>
      <c r="AX46" s="32" t="str">
        <f>IF(AW46="wrong PO",(VLOOKUP($D46,'Oct 2015'!$D$1:$Z$500,3,FALSE)),"")</f>
        <v/>
      </c>
      <c r="AY46" s="29" t="str">
        <f>IFERROR(IF(VLOOKUP($D46,'Sep 2015'!$D$1:$Z$500,3,FALSE)=F46,"-","Wrong PO"),"new")</f>
        <v>new</v>
      </c>
      <c r="AZ46" s="32" t="str">
        <f>IF(AY46="wrong PO",(VLOOKUP($D46,'Sep 2015'!$D$1:$Z$500,3,FALSE)),"")</f>
        <v/>
      </c>
    </row>
    <row r="47" spans="1:52">
      <c r="A47" s="2" t="s">
        <v>841</v>
      </c>
      <c r="B47" s="2" t="s">
        <v>510</v>
      </c>
      <c r="C47" s="2" t="s">
        <v>76</v>
      </c>
      <c r="D47" s="2" t="s">
        <v>348</v>
      </c>
      <c r="E47" s="2" t="s">
        <v>750</v>
      </c>
      <c r="F47" s="21" t="s">
        <v>94</v>
      </c>
      <c r="G47" s="11" t="s">
        <v>2109</v>
      </c>
      <c r="H47" s="3">
        <v>42444</v>
      </c>
      <c r="I47" s="2" t="s">
        <v>39</v>
      </c>
      <c r="J47" s="2" t="s">
        <v>751</v>
      </c>
      <c r="K47" s="2" t="s">
        <v>30</v>
      </c>
      <c r="L47" s="2" t="s">
        <v>31</v>
      </c>
      <c r="M47" s="2" t="s">
        <v>32</v>
      </c>
      <c r="N47" s="4">
        <v>6</v>
      </c>
      <c r="O47" s="4">
        <v>6</v>
      </c>
      <c r="P47" s="4">
        <v>0</v>
      </c>
      <c r="Q47" s="5">
        <v>0</v>
      </c>
      <c r="R47" s="4">
        <v>12</v>
      </c>
      <c r="S47" s="4">
        <v>12</v>
      </c>
      <c r="T47" s="4">
        <v>0</v>
      </c>
      <c r="U47" s="5">
        <v>0</v>
      </c>
      <c r="V47" s="5">
        <v>0</v>
      </c>
      <c r="W47" s="14">
        <v>0</v>
      </c>
      <c r="X47" s="14">
        <v>0</v>
      </c>
      <c r="Y47" s="14">
        <v>0</v>
      </c>
      <c r="Z47" s="4">
        <v>24580</v>
      </c>
      <c r="AA47" s="49" t="str">
        <f>IFERROR(IF(VLOOKUP($D47,'Year-To-Date'!$E$1:$E$322,1,FALSE)=D47,"--","Find"),"Find")</f>
        <v>--</v>
      </c>
      <c r="AB47" s="49" t="str">
        <f>IFERROR(IFERROR(VLOOKUP($D47,'Asset Group  All Assets'!$B$1:$C$500,2,FALSE),(VLOOKUP($D47,'Missing-WSU-POs'!$B$1:$D$500,3,FALSE))),"?")</f>
        <v>Needed</v>
      </c>
      <c r="AC47" s="31" t="str">
        <f t="shared" si="0"/>
        <v/>
      </c>
      <c r="AD47" s="31" t="str">
        <f t="shared" si="2"/>
        <v>Wrong PO</v>
      </c>
      <c r="AE47" s="29" t="str">
        <f>IFERROR(IF(VLOOKUP($D47,'Org July 2016 '!$D$1:$Z$500,3,FALSE)=F47,"-","Wrong PO"),"new")</f>
        <v>-</v>
      </c>
      <c r="AF47" s="32" t="str">
        <f>IF(AE47="wrong PO",(VLOOKUP($D47,'Org July 2016 '!$D$1:$Z$500,3,FALSE)),"")</f>
        <v/>
      </c>
      <c r="AG47" s="29" t="str">
        <f>IFERROR(IF(VLOOKUP($D47,'Org June 2016 '!$D$1:$Z$500,3,FALSE)=F47,"-","Wrong PO"),"new")</f>
        <v>-</v>
      </c>
      <c r="AH47" s="32" t="str">
        <f>IF(AG47="wrong PO",(VLOOKUP($D47,'Org June 2016 '!$D$1:$Z$500,3,FALSE)),"")</f>
        <v/>
      </c>
      <c r="AI47" s="29" t="str">
        <f>IFERROR(IF(VLOOKUP($D47,'May 2016'!D46:Z545,3,FALSE)=F47,"-","Wrong PO"),"new")</f>
        <v>new</v>
      </c>
      <c r="AJ47" s="32" t="str">
        <f>IF(AI47="wrong PO",(VLOOKUP($D47,'May 2016'!D46:Z545,3,FALSE)),"")</f>
        <v/>
      </c>
      <c r="AK47" s="29" t="str">
        <f>IFERROR(IF(VLOOKUP($D47,'Apr 2016'!$D$1:$Z$500,3,FALSE)=F47,"-","Wrong PO"),"new")</f>
        <v>new</v>
      </c>
      <c r="AL47" s="32" t="str">
        <f>IF(AK47="wrong PO",(VLOOKUP($D47,'Apr 2016'!$D$1:$Z$500,3,FALSE)),"")</f>
        <v/>
      </c>
      <c r="AM47" s="32" t="str">
        <f>IFERROR(IF(VLOOKUP($D47,'Mar 2016'!$D$1:$Z$500,3,FALSE)=F47,"-","Wrong PO"),"new")</f>
        <v>-</v>
      </c>
      <c r="AN47" s="32" t="str">
        <f>IF(AK47="wrong PO",(VLOOKUP($D47,'Mar 2016'!$D$1:$Z$500,3,FALSE)),"")</f>
        <v/>
      </c>
      <c r="AO47" s="32" t="str">
        <f>IFERROR(IF(VLOOKUP($D47,'Feb 2016'!$D$1:$Z$500,3,FALSE)=F47,"-","Wrong PO"),"new")</f>
        <v>new</v>
      </c>
      <c r="AP47" s="32" t="str">
        <f>IF(AK47="wrong PO",(VLOOKUP($D47,'Feb 2016'!$D$1:$Z$500,3,FALSE)),"")</f>
        <v/>
      </c>
      <c r="AQ47" s="29" t="str">
        <f>IFERROR(IF(VLOOKUP($D47,'Jan 2016'!$D$1:$Z$500,3,FALSE)=F47,"-","Wrong PO"),"new")</f>
        <v>new</v>
      </c>
      <c r="AR47" s="32" t="str">
        <f>IF(AQ47="wrong PO",(VLOOKUP($D47,'Jan 2016'!$D$1:$Z$500,3,FALSE)),"")</f>
        <v/>
      </c>
      <c r="AS47" s="29" t="str">
        <f>IFERROR(IF(VLOOKUP($D47,'Dec 2015'!$D$1:$Z$500,3,FALSE)=F47,"-","Wrong PO"),"new")</f>
        <v>new</v>
      </c>
      <c r="AT47" s="32" t="str">
        <f>IF(AS47="wrong PO",(VLOOKUP($D47,'Dec 2015'!$D$1:$Z$500,3,FALSE)),"")</f>
        <v/>
      </c>
      <c r="AU47" s="29" t="str">
        <f>IFERROR(IF(VLOOKUP($D47,'Nov 2015'!$D$1:$Z$500,3,FALSE)=F47,"-","Wrong PO"),"new")</f>
        <v>new</v>
      </c>
      <c r="AV47" s="32" t="str">
        <f>IF(AU47="wrong PO",(VLOOKUP($D47,'Nov 2015'!$D$1:$Z$500,3,FALSE)),"")</f>
        <v/>
      </c>
      <c r="AW47" s="29" t="str">
        <f>IFERROR(IF(VLOOKUP($D47,'Oct 2015'!$D$1:$Z$500,3,FALSE)=F47,"-","Wrong PO"),"new")</f>
        <v>new</v>
      </c>
      <c r="AX47" s="32" t="str">
        <f>IF(AW47="wrong PO",(VLOOKUP($D47,'Oct 2015'!$D$1:$Z$500,3,FALSE)),"")</f>
        <v/>
      </c>
      <c r="AY47" s="29" t="str">
        <f>IFERROR(IF(VLOOKUP($D47,'Sep 2015'!$D$1:$Z$500,3,FALSE)=F47,"-","Wrong PO"),"new")</f>
        <v>new</v>
      </c>
      <c r="AZ47" s="32" t="str">
        <f>IF(AY47="wrong PO",(VLOOKUP($D47,'Sep 2015'!$D$1:$Z$500,3,FALSE)),"")</f>
        <v/>
      </c>
    </row>
    <row r="48" spans="1:52">
      <c r="A48" s="2" t="s">
        <v>841</v>
      </c>
      <c r="B48" s="2" t="s">
        <v>510</v>
      </c>
      <c r="C48" s="2" t="s">
        <v>729</v>
      </c>
      <c r="D48" s="2" t="s">
        <v>350</v>
      </c>
      <c r="E48" s="2" t="s">
        <v>67</v>
      </c>
      <c r="F48" s="21" t="s">
        <v>94</v>
      </c>
      <c r="G48" s="11" t="s">
        <v>2109</v>
      </c>
      <c r="H48" s="3">
        <v>42501</v>
      </c>
      <c r="I48" s="2"/>
      <c r="J48" s="2" t="s">
        <v>722</v>
      </c>
      <c r="K48" s="2" t="s">
        <v>394</v>
      </c>
      <c r="L48" s="2" t="s">
        <v>31</v>
      </c>
      <c r="M48" s="2" t="s">
        <v>382</v>
      </c>
      <c r="N48" s="4">
        <v>3991</v>
      </c>
      <c r="O48" s="4">
        <v>4385</v>
      </c>
      <c r="P48" s="4">
        <v>394</v>
      </c>
      <c r="Q48" s="5">
        <v>10.84</v>
      </c>
      <c r="R48" s="4">
        <v>10</v>
      </c>
      <c r="S48" s="4">
        <v>10</v>
      </c>
      <c r="T48" s="4">
        <v>0</v>
      </c>
      <c r="U48" s="5">
        <v>0</v>
      </c>
      <c r="V48" s="5">
        <v>0</v>
      </c>
      <c r="W48" s="14">
        <v>10.84</v>
      </c>
      <c r="X48" s="14">
        <v>0</v>
      </c>
      <c r="Y48" s="14">
        <v>10.84</v>
      </c>
      <c r="Z48" s="4">
        <v>24580</v>
      </c>
      <c r="AA48" s="49" t="str">
        <f>IFERROR(IF(VLOOKUP($D48,'Year-To-Date'!$E$1:$E$322,1,FALSE)=D48,"--","Find"),"Find")</f>
        <v>--</v>
      </c>
      <c r="AB48" s="49" t="str">
        <f>IFERROR(IFERROR(VLOOKUP($D48,'Asset Group  All Assets'!$B$1:$C$500,2,FALSE),(VLOOKUP($D48,'Missing-WSU-POs'!$B$1:$D$500,3,FALSE))),"?")</f>
        <v>Needed</v>
      </c>
      <c r="AC48" s="31" t="str">
        <f t="shared" si="0"/>
        <v/>
      </c>
      <c r="AD48" s="31" t="str">
        <f t="shared" si="2"/>
        <v>Wrong PO</v>
      </c>
      <c r="AE48" s="29" t="str">
        <f>IFERROR(IF(VLOOKUP($D48,'Org July 2016 '!$D$1:$Z$500,3,FALSE)=F48,"-","Wrong PO"),"new")</f>
        <v>-</v>
      </c>
      <c r="AF48" s="32" t="str">
        <f>IF(AE48="wrong PO",(VLOOKUP($D48,'Org July 2016 '!$D$1:$Z$500,3,FALSE)),"")</f>
        <v/>
      </c>
      <c r="AG48" s="29" t="str">
        <f>IFERROR(IF(VLOOKUP($D48,'Org June 2016 '!$D$1:$Z$500,3,FALSE)=F48,"-","Wrong PO"),"new")</f>
        <v>-</v>
      </c>
      <c r="AH48" s="32" t="str">
        <f>IF(AG48="wrong PO",(VLOOKUP($D48,'Org June 2016 '!$D$1:$Z$500,3,FALSE)),"")</f>
        <v/>
      </c>
      <c r="AI48" s="29" t="str">
        <f>IFERROR(IF(VLOOKUP($D48,'May 2016'!D47:Z546,3,FALSE)=F48,"-","Wrong PO"),"new")</f>
        <v>new</v>
      </c>
      <c r="AJ48" s="32" t="str">
        <f>IF(AI48="wrong PO",(VLOOKUP($D48,'May 2016'!D47:Z546,3,FALSE)),"")</f>
        <v/>
      </c>
      <c r="AK48" s="29" t="str">
        <f>IFERROR(IF(VLOOKUP($D48,'Apr 2016'!$D$1:$Z$500,3,FALSE)=F48,"-","Wrong PO"),"new")</f>
        <v>new</v>
      </c>
      <c r="AL48" s="32" t="str">
        <f>IF(AK48="wrong PO",(VLOOKUP($D48,'Apr 2016'!$D$1:$Z$500,3,FALSE)),"")</f>
        <v/>
      </c>
      <c r="AM48" s="32" t="str">
        <f>IFERROR(IF(VLOOKUP($D48,'Mar 2016'!$D$1:$Z$500,3,FALSE)=F48,"-","Wrong PO"),"new")</f>
        <v>new</v>
      </c>
      <c r="AN48" s="32" t="str">
        <f>IF(AK48="wrong PO",(VLOOKUP($D48,'Mar 2016'!$D$1:$Z$500,3,FALSE)),"")</f>
        <v/>
      </c>
      <c r="AO48" s="32" t="str">
        <f>IFERROR(IF(VLOOKUP($D48,'Feb 2016'!$D$1:$Z$500,3,FALSE)=F48,"-","Wrong PO"),"new")</f>
        <v>new</v>
      </c>
      <c r="AP48" s="32" t="str">
        <f>IF(AK48="wrong PO",(VLOOKUP($D48,'Feb 2016'!$D$1:$Z$500,3,FALSE)),"")</f>
        <v/>
      </c>
      <c r="AQ48" s="29" t="str">
        <f>IFERROR(IF(VLOOKUP($D48,'Jan 2016'!$D$1:$Z$500,3,FALSE)=F48,"-","Wrong PO"),"new")</f>
        <v>new</v>
      </c>
      <c r="AR48" s="32" t="str">
        <f>IF(AQ48="wrong PO",(VLOOKUP($D48,'Jan 2016'!$D$1:$Z$500,3,FALSE)),"")</f>
        <v/>
      </c>
      <c r="AS48" s="29" t="str">
        <f>IFERROR(IF(VLOOKUP($D48,'Dec 2015'!$D$1:$Z$500,3,FALSE)=F48,"-","Wrong PO"),"new")</f>
        <v>new</v>
      </c>
      <c r="AT48" s="32" t="str">
        <f>IF(AS48="wrong PO",(VLOOKUP($D48,'Dec 2015'!$D$1:$Z$500,3,FALSE)),"")</f>
        <v/>
      </c>
      <c r="AU48" s="29" t="str">
        <f>IFERROR(IF(VLOOKUP($D48,'Nov 2015'!$D$1:$Z$500,3,FALSE)=F48,"-","Wrong PO"),"new")</f>
        <v>new</v>
      </c>
      <c r="AV48" s="32" t="str">
        <f>IF(AU48="wrong PO",(VLOOKUP($D48,'Nov 2015'!$D$1:$Z$500,3,FALSE)),"")</f>
        <v/>
      </c>
      <c r="AW48" s="29" t="str">
        <f>IFERROR(IF(VLOOKUP($D48,'Oct 2015'!$D$1:$Z$500,3,FALSE)=F48,"-","Wrong PO"),"new")</f>
        <v>new</v>
      </c>
      <c r="AX48" s="32" t="str">
        <f>IF(AW48="wrong PO",(VLOOKUP($D48,'Oct 2015'!$D$1:$Z$500,3,FALSE)),"")</f>
        <v/>
      </c>
      <c r="AY48" s="29" t="str">
        <f>IFERROR(IF(VLOOKUP($D48,'Sep 2015'!$D$1:$Z$500,3,FALSE)=F48,"-","Wrong PO"),"new")</f>
        <v>new</v>
      </c>
      <c r="AZ48" s="32" t="str">
        <f>IF(AY48="wrong PO",(VLOOKUP($D48,'Sep 2015'!$D$1:$Z$500,3,FALSE)),"")</f>
        <v/>
      </c>
    </row>
    <row r="49" spans="1:52">
      <c r="A49" s="2" t="s">
        <v>841</v>
      </c>
      <c r="B49" s="2" t="s">
        <v>510</v>
      </c>
      <c r="C49" s="2" t="s">
        <v>729</v>
      </c>
      <c r="D49" s="2" t="s">
        <v>351</v>
      </c>
      <c r="E49" s="2" t="s">
        <v>730</v>
      </c>
      <c r="F49" s="21" t="s">
        <v>94</v>
      </c>
      <c r="G49" s="11" t="s">
        <v>2109</v>
      </c>
      <c r="H49" s="3">
        <v>42501</v>
      </c>
      <c r="I49" s="2"/>
      <c r="J49" s="2" t="s">
        <v>731</v>
      </c>
      <c r="K49" s="2" t="s">
        <v>394</v>
      </c>
      <c r="L49" s="2" t="s">
        <v>31</v>
      </c>
      <c r="M49" s="2" t="s">
        <v>382</v>
      </c>
      <c r="N49" s="4">
        <v>18028</v>
      </c>
      <c r="O49" s="4">
        <v>18032</v>
      </c>
      <c r="P49" s="4">
        <v>4</v>
      </c>
      <c r="Q49" s="5">
        <v>0.11</v>
      </c>
      <c r="R49" s="4">
        <v>10</v>
      </c>
      <c r="S49" s="4">
        <v>10</v>
      </c>
      <c r="T49" s="4">
        <v>0</v>
      </c>
      <c r="U49" s="5">
        <v>0</v>
      </c>
      <c r="V49" s="5">
        <v>0</v>
      </c>
      <c r="W49" s="14">
        <v>0.11</v>
      </c>
      <c r="X49" s="14">
        <v>0</v>
      </c>
      <c r="Y49" s="14">
        <v>0.11</v>
      </c>
      <c r="Z49" s="4">
        <v>24580</v>
      </c>
      <c r="AA49" s="49" t="str">
        <f>IFERROR(IF(VLOOKUP($D49,'Year-To-Date'!$E$1:$E$322,1,FALSE)=D49,"--","Find"),"Find")</f>
        <v>--</v>
      </c>
      <c r="AB49" s="49" t="str">
        <f>IFERROR(IFERROR(VLOOKUP($D49,'Asset Group  All Assets'!$B$1:$C$500,2,FALSE),(VLOOKUP($D49,'Missing-WSU-POs'!$B$1:$D$500,3,FALSE))),"?")</f>
        <v>Needed</v>
      </c>
      <c r="AC49" s="31" t="str">
        <f t="shared" si="0"/>
        <v/>
      </c>
      <c r="AD49" s="31" t="str">
        <f t="shared" si="2"/>
        <v>Wrong PO</v>
      </c>
      <c r="AE49" s="29" t="str">
        <f>IFERROR(IF(VLOOKUP($D49,'Org July 2016 '!$D$1:$Z$500,3,FALSE)=F49,"-","Wrong PO"),"new")</f>
        <v>-</v>
      </c>
      <c r="AF49" s="32" t="str">
        <f>IF(AE49="wrong PO",(VLOOKUP($D49,'Org July 2016 '!$D$1:$Z$500,3,FALSE)),"")</f>
        <v/>
      </c>
      <c r="AG49" s="29" t="str">
        <f>IFERROR(IF(VLOOKUP($D49,'Org June 2016 '!$D$1:$Z$500,3,FALSE)=F49,"-","Wrong PO"),"new")</f>
        <v>-</v>
      </c>
      <c r="AH49" s="32" t="str">
        <f>IF(AG49="wrong PO",(VLOOKUP($D49,'Org June 2016 '!$D$1:$Z$500,3,FALSE)),"")</f>
        <v/>
      </c>
      <c r="AI49" s="29" t="str">
        <f>IFERROR(IF(VLOOKUP($D49,'May 2016'!D48:Z547,3,FALSE)=F49,"-","Wrong PO"),"new")</f>
        <v>-</v>
      </c>
      <c r="AJ49" s="32" t="str">
        <f>IF(AI49="wrong PO",(VLOOKUP($D49,'May 2016'!D48:Z547,3,FALSE)),"")</f>
        <v/>
      </c>
      <c r="AK49" s="29" t="str">
        <f>IFERROR(IF(VLOOKUP($D49,'Apr 2016'!$D$1:$Z$500,3,FALSE)=F49,"-","Wrong PO"),"new")</f>
        <v>new</v>
      </c>
      <c r="AL49" s="32" t="str">
        <f>IF(AK49="wrong PO",(VLOOKUP($D49,'Apr 2016'!$D$1:$Z$500,3,FALSE)),"")</f>
        <v/>
      </c>
      <c r="AM49" s="32" t="str">
        <f>IFERROR(IF(VLOOKUP($D49,'Mar 2016'!$D$1:$Z$500,3,FALSE)=F49,"-","Wrong PO"),"new")</f>
        <v>new</v>
      </c>
      <c r="AN49" s="32" t="str">
        <f>IF(AK49="wrong PO",(VLOOKUP($D49,'Mar 2016'!$D$1:$Z$500,3,FALSE)),"")</f>
        <v/>
      </c>
      <c r="AO49" s="32" t="str">
        <f>IFERROR(IF(VLOOKUP($D49,'Feb 2016'!$D$1:$Z$500,3,FALSE)=F49,"-","Wrong PO"),"new")</f>
        <v>new</v>
      </c>
      <c r="AP49" s="32" t="str">
        <f>IF(AK49="wrong PO",(VLOOKUP($D49,'Feb 2016'!$D$1:$Z$500,3,FALSE)),"")</f>
        <v/>
      </c>
      <c r="AQ49" s="29" t="str">
        <f>IFERROR(IF(VLOOKUP($D49,'Jan 2016'!$D$1:$Z$500,3,FALSE)=F49,"-","Wrong PO"),"new")</f>
        <v>new</v>
      </c>
      <c r="AR49" s="32" t="str">
        <f>IF(AQ49="wrong PO",(VLOOKUP($D49,'Jan 2016'!$D$1:$Z$500,3,FALSE)),"")</f>
        <v/>
      </c>
      <c r="AS49" s="29" t="str">
        <f>IFERROR(IF(VLOOKUP($D49,'Dec 2015'!$D$1:$Z$500,3,FALSE)=F49,"-","Wrong PO"),"new")</f>
        <v>new</v>
      </c>
      <c r="AT49" s="32" t="str">
        <f>IF(AS49="wrong PO",(VLOOKUP($D49,'Dec 2015'!$D$1:$Z$500,3,FALSE)),"")</f>
        <v/>
      </c>
      <c r="AU49" s="29" t="str">
        <f>IFERROR(IF(VLOOKUP($D49,'Nov 2015'!$D$1:$Z$500,3,FALSE)=F49,"-","Wrong PO"),"new")</f>
        <v>new</v>
      </c>
      <c r="AV49" s="32" t="str">
        <f>IF(AU49="wrong PO",(VLOOKUP($D49,'Nov 2015'!$D$1:$Z$500,3,FALSE)),"")</f>
        <v/>
      </c>
      <c r="AW49" s="29" t="str">
        <f>IFERROR(IF(VLOOKUP($D49,'Oct 2015'!$D$1:$Z$500,3,FALSE)=F49,"-","Wrong PO"),"new")</f>
        <v>new</v>
      </c>
      <c r="AX49" s="32" t="str">
        <f>IF(AW49="wrong PO",(VLOOKUP($D49,'Oct 2015'!$D$1:$Z$500,3,FALSE)),"")</f>
        <v/>
      </c>
      <c r="AY49" s="29" t="str">
        <f>IFERROR(IF(VLOOKUP($D49,'Sep 2015'!$D$1:$Z$500,3,FALSE)=F49,"-","Wrong PO"),"new")</f>
        <v>new</v>
      </c>
      <c r="AZ49" s="32" t="str">
        <f>IF(AY49="wrong PO",(VLOOKUP($D49,'Sep 2015'!$D$1:$Z$500,3,FALSE)),"")</f>
        <v/>
      </c>
    </row>
    <row r="50" spans="1:52">
      <c r="A50" s="2" t="s">
        <v>841</v>
      </c>
      <c r="B50" s="2" t="s">
        <v>510</v>
      </c>
      <c r="C50" s="2" t="s">
        <v>729</v>
      </c>
      <c r="D50" s="2" t="s">
        <v>352</v>
      </c>
      <c r="E50" s="2" t="s">
        <v>67</v>
      </c>
      <c r="F50" s="21" t="s">
        <v>94</v>
      </c>
      <c r="G50" s="11" t="s">
        <v>2109</v>
      </c>
      <c r="H50" s="3">
        <v>42501</v>
      </c>
      <c r="I50" s="2"/>
      <c r="J50" s="2" t="s">
        <v>722</v>
      </c>
      <c r="K50" s="2" t="s">
        <v>394</v>
      </c>
      <c r="L50" s="2" t="s">
        <v>31</v>
      </c>
      <c r="M50" s="2" t="s">
        <v>382</v>
      </c>
      <c r="N50" s="4">
        <v>10</v>
      </c>
      <c r="O50" s="4">
        <v>10</v>
      </c>
      <c r="P50" s="4">
        <v>0</v>
      </c>
      <c r="Q50" s="5">
        <v>0</v>
      </c>
      <c r="R50" s="4">
        <v>10</v>
      </c>
      <c r="S50" s="4">
        <v>10</v>
      </c>
      <c r="T50" s="4">
        <v>0</v>
      </c>
      <c r="U50" s="5">
        <v>0</v>
      </c>
      <c r="V50" s="5">
        <v>0</v>
      </c>
      <c r="W50" s="14">
        <v>0</v>
      </c>
      <c r="X50" s="14">
        <v>0</v>
      </c>
      <c r="Y50" s="14">
        <v>0</v>
      </c>
      <c r="Z50" s="4">
        <v>24580</v>
      </c>
      <c r="AA50" s="49" t="str">
        <f>IFERROR(IF(VLOOKUP($D50,'Year-To-Date'!$E$1:$E$322,1,FALSE)=D50,"--","Find"),"Find")</f>
        <v>--</v>
      </c>
      <c r="AB50" s="49" t="str">
        <f>IFERROR(IFERROR(VLOOKUP($D50,'Asset Group  All Assets'!$B$1:$C$500,2,FALSE),(VLOOKUP($D50,'Missing-WSU-POs'!$B$1:$D$500,3,FALSE))),"?")</f>
        <v>Needed</v>
      </c>
      <c r="AC50" s="31" t="str">
        <f t="shared" si="0"/>
        <v/>
      </c>
      <c r="AD50" s="31" t="str">
        <f t="shared" si="2"/>
        <v>Wrong PO</v>
      </c>
      <c r="AE50" s="29" t="str">
        <f>IFERROR(IF(VLOOKUP($D50,'Org July 2016 '!$D$1:$Z$500,3,FALSE)=F50,"-","Wrong PO"),"new")</f>
        <v>-</v>
      </c>
      <c r="AF50" s="32" t="str">
        <f>IF(AE50="wrong PO",(VLOOKUP($D50,'Org July 2016 '!$D$1:$Z$500,3,FALSE)),"")</f>
        <v/>
      </c>
      <c r="AG50" s="29" t="str">
        <f>IFERROR(IF(VLOOKUP($D50,'Org June 2016 '!$D$1:$Z$500,3,FALSE)=F50,"-","Wrong PO"),"new")</f>
        <v>-</v>
      </c>
      <c r="AH50" s="32" t="str">
        <f>IF(AG50="wrong PO",(VLOOKUP($D50,'Org June 2016 '!$D$1:$Z$500,3,FALSE)),"")</f>
        <v/>
      </c>
      <c r="AI50" s="29" t="str">
        <f>IFERROR(IF(VLOOKUP($D50,'May 2016'!D49:Z548,3,FALSE)=F50,"-","Wrong PO"),"new")</f>
        <v>new</v>
      </c>
      <c r="AJ50" s="32" t="str">
        <f>IF(AI50="wrong PO",(VLOOKUP($D50,'May 2016'!D49:Z548,3,FALSE)),"")</f>
        <v/>
      </c>
      <c r="AK50" s="29" t="str">
        <f>IFERROR(IF(VLOOKUP($D50,'Apr 2016'!$D$1:$Z$500,3,FALSE)=F50,"-","Wrong PO"),"new")</f>
        <v>new</v>
      </c>
      <c r="AL50" s="32" t="str">
        <f>IF(AK50="wrong PO",(VLOOKUP($D50,'Apr 2016'!$D$1:$Z$500,3,FALSE)),"")</f>
        <v/>
      </c>
      <c r="AM50" s="32" t="str">
        <f>IFERROR(IF(VLOOKUP($D50,'Mar 2016'!$D$1:$Z$500,3,FALSE)=F50,"-","Wrong PO"),"new")</f>
        <v>new</v>
      </c>
      <c r="AN50" s="32" t="str">
        <f>IF(AK50="wrong PO",(VLOOKUP($D50,'Mar 2016'!$D$1:$Z$500,3,FALSE)),"")</f>
        <v/>
      </c>
      <c r="AO50" s="32" t="str">
        <f>IFERROR(IF(VLOOKUP($D50,'Feb 2016'!$D$1:$Z$500,3,FALSE)=F50,"-","Wrong PO"),"new")</f>
        <v>new</v>
      </c>
      <c r="AP50" s="32" t="str">
        <f>IF(AK50="wrong PO",(VLOOKUP($D50,'Feb 2016'!$D$1:$Z$500,3,FALSE)),"")</f>
        <v/>
      </c>
      <c r="AQ50" s="29" t="str">
        <f>IFERROR(IF(VLOOKUP($D50,'Jan 2016'!$D$1:$Z$500,3,FALSE)=F50,"-","Wrong PO"),"new")</f>
        <v>new</v>
      </c>
      <c r="AR50" s="32" t="str">
        <f>IF(AQ50="wrong PO",(VLOOKUP($D50,'Jan 2016'!$D$1:$Z$500,3,FALSE)),"")</f>
        <v/>
      </c>
      <c r="AS50" s="29" t="str">
        <f>IFERROR(IF(VLOOKUP($D50,'Dec 2015'!$D$1:$Z$500,3,FALSE)=F50,"-","Wrong PO"),"new")</f>
        <v>new</v>
      </c>
      <c r="AT50" s="32" t="str">
        <f>IF(AS50="wrong PO",(VLOOKUP($D50,'Dec 2015'!$D$1:$Z$500,3,FALSE)),"")</f>
        <v/>
      </c>
      <c r="AU50" s="29" t="str">
        <f>IFERROR(IF(VLOOKUP($D50,'Nov 2015'!$D$1:$Z$500,3,FALSE)=F50,"-","Wrong PO"),"new")</f>
        <v>new</v>
      </c>
      <c r="AV50" s="32" t="str">
        <f>IF(AU50="wrong PO",(VLOOKUP($D50,'Nov 2015'!$D$1:$Z$500,3,FALSE)),"")</f>
        <v/>
      </c>
      <c r="AW50" s="29" t="str">
        <f>IFERROR(IF(VLOOKUP($D50,'Oct 2015'!$D$1:$Z$500,3,FALSE)=F50,"-","Wrong PO"),"new")</f>
        <v>new</v>
      </c>
      <c r="AX50" s="32" t="str">
        <f>IF(AW50="wrong PO",(VLOOKUP($D50,'Oct 2015'!$D$1:$Z$500,3,FALSE)),"")</f>
        <v/>
      </c>
      <c r="AY50" s="29" t="str">
        <f>IFERROR(IF(VLOOKUP($D50,'Sep 2015'!$D$1:$Z$500,3,FALSE)=F50,"-","Wrong PO"),"new")</f>
        <v>new</v>
      </c>
      <c r="AZ50" s="32" t="str">
        <f>IF(AY50="wrong PO",(VLOOKUP($D50,'Sep 2015'!$D$1:$Z$500,3,FALSE)),"")</f>
        <v/>
      </c>
    </row>
    <row r="51" spans="1:52">
      <c r="A51" s="2" t="s">
        <v>841</v>
      </c>
      <c r="B51" s="2" t="s">
        <v>510</v>
      </c>
      <c r="C51" s="2" t="s">
        <v>729</v>
      </c>
      <c r="D51" s="2" t="s">
        <v>353</v>
      </c>
      <c r="E51" s="2" t="s">
        <v>67</v>
      </c>
      <c r="F51" s="21" t="s">
        <v>94</v>
      </c>
      <c r="G51" s="11" t="s">
        <v>2109</v>
      </c>
      <c r="H51" s="3">
        <v>42501</v>
      </c>
      <c r="I51" s="2"/>
      <c r="J51" s="2" t="s">
        <v>722</v>
      </c>
      <c r="K51" s="2" t="s">
        <v>394</v>
      </c>
      <c r="L51" s="2" t="s">
        <v>31</v>
      </c>
      <c r="M51" s="2" t="s">
        <v>382</v>
      </c>
      <c r="N51" s="4">
        <v>22282</v>
      </c>
      <c r="O51" s="4">
        <v>22282</v>
      </c>
      <c r="P51" s="4">
        <v>0</v>
      </c>
      <c r="Q51" s="5">
        <v>0</v>
      </c>
      <c r="R51" s="4">
        <v>10</v>
      </c>
      <c r="S51" s="4">
        <v>10</v>
      </c>
      <c r="T51" s="4">
        <v>0</v>
      </c>
      <c r="U51" s="5">
        <v>0</v>
      </c>
      <c r="V51" s="5">
        <v>0</v>
      </c>
      <c r="W51" s="14">
        <v>0</v>
      </c>
      <c r="X51" s="14">
        <v>0</v>
      </c>
      <c r="Y51" s="14">
        <v>0</v>
      </c>
      <c r="Z51" s="4">
        <v>24580</v>
      </c>
      <c r="AA51" s="49" t="str">
        <f>IFERROR(IF(VLOOKUP($D51,'Year-To-Date'!$E$1:$E$322,1,FALSE)=D51,"--","Find"),"Find")</f>
        <v>--</v>
      </c>
      <c r="AB51" s="49" t="str">
        <f>IFERROR(IFERROR(VLOOKUP($D51,'Asset Group  All Assets'!$B$1:$C$500,2,FALSE),(VLOOKUP($D51,'Missing-WSU-POs'!$B$1:$D$500,3,FALSE))),"?")</f>
        <v>Needed</v>
      </c>
      <c r="AC51" s="31" t="str">
        <f t="shared" si="0"/>
        <v/>
      </c>
      <c r="AD51" s="31" t="str">
        <f t="shared" si="2"/>
        <v>Wrong PO</v>
      </c>
      <c r="AE51" s="29" t="str">
        <f>IFERROR(IF(VLOOKUP($D51,'Org July 2016 '!$D$1:$Z$500,3,FALSE)=F51,"-","Wrong PO"),"new")</f>
        <v>-</v>
      </c>
      <c r="AF51" s="32" t="str">
        <f>IF(AE51="wrong PO",(VLOOKUP($D51,'Org July 2016 '!$D$1:$Z$500,3,FALSE)),"")</f>
        <v/>
      </c>
      <c r="AG51" s="29" t="str">
        <f>IFERROR(IF(VLOOKUP($D51,'Org June 2016 '!$D$1:$Z$500,3,FALSE)=F51,"-","Wrong PO"),"new")</f>
        <v>-</v>
      </c>
      <c r="AH51" s="32" t="str">
        <f>IF(AG51="wrong PO",(VLOOKUP($D51,'Org June 2016 '!$D$1:$Z$500,3,FALSE)),"")</f>
        <v/>
      </c>
      <c r="AI51" s="29" t="str">
        <f>IFERROR(IF(VLOOKUP($D51,'May 2016'!D50:Z549,3,FALSE)=F51,"-","Wrong PO"),"new")</f>
        <v>-</v>
      </c>
      <c r="AJ51" s="32" t="str">
        <f>IF(AI51="wrong PO",(VLOOKUP($D51,'May 2016'!D50:Z549,3,FALSE)),"")</f>
        <v/>
      </c>
      <c r="AK51" s="29" t="str">
        <f>IFERROR(IF(VLOOKUP($D51,'Apr 2016'!$D$1:$Z$500,3,FALSE)=F51,"-","Wrong PO"),"new")</f>
        <v>new</v>
      </c>
      <c r="AL51" s="32" t="str">
        <f>IF(AK51="wrong PO",(VLOOKUP($D51,'Apr 2016'!$D$1:$Z$500,3,FALSE)),"")</f>
        <v/>
      </c>
      <c r="AM51" s="32" t="str">
        <f>IFERROR(IF(VLOOKUP($D51,'Mar 2016'!$D$1:$Z$500,3,FALSE)=F51,"-","Wrong PO"),"new")</f>
        <v>new</v>
      </c>
      <c r="AN51" s="32" t="str">
        <f>IF(AK51="wrong PO",(VLOOKUP($D51,'Mar 2016'!$D$1:$Z$500,3,FALSE)),"")</f>
        <v/>
      </c>
      <c r="AO51" s="32" t="str">
        <f>IFERROR(IF(VLOOKUP($D51,'Feb 2016'!$D$1:$Z$500,3,FALSE)=F51,"-","Wrong PO"),"new")</f>
        <v>new</v>
      </c>
      <c r="AP51" s="32" t="str">
        <f>IF(AK51="wrong PO",(VLOOKUP($D51,'Feb 2016'!$D$1:$Z$500,3,FALSE)),"")</f>
        <v/>
      </c>
      <c r="AQ51" s="29" t="str">
        <f>IFERROR(IF(VLOOKUP($D51,'Jan 2016'!$D$1:$Z$500,3,FALSE)=F51,"-","Wrong PO"),"new")</f>
        <v>new</v>
      </c>
      <c r="AR51" s="32" t="str">
        <f>IF(AQ51="wrong PO",(VLOOKUP($D51,'Jan 2016'!$D$1:$Z$500,3,FALSE)),"")</f>
        <v/>
      </c>
      <c r="AS51" s="29" t="str">
        <f>IFERROR(IF(VLOOKUP($D51,'Dec 2015'!$D$1:$Z$500,3,FALSE)=F51,"-","Wrong PO"),"new")</f>
        <v>new</v>
      </c>
      <c r="AT51" s="32" t="str">
        <f>IF(AS51="wrong PO",(VLOOKUP($D51,'Dec 2015'!$D$1:$Z$500,3,FALSE)),"")</f>
        <v/>
      </c>
      <c r="AU51" s="29" t="str">
        <f>IFERROR(IF(VLOOKUP($D51,'Nov 2015'!$D$1:$Z$500,3,FALSE)=F51,"-","Wrong PO"),"new")</f>
        <v>new</v>
      </c>
      <c r="AV51" s="32" t="str">
        <f>IF(AU51="wrong PO",(VLOOKUP($D51,'Nov 2015'!$D$1:$Z$500,3,FALSE)),"")</f>
        <v/>
      </c>
      <c r="AW51" s="29" t="str">
        <f>IFERROR(IF(VLOOKUP($D51,'Oct 2015'!$D$1:$Z$500,3,FALSE)=F51,"-","Wrong PO"),"new")</f>
        <v>new</v>
      </c>
      <c r="AX51" s="32" t="str">
        <f>IF(AW51="wrong PO",(VLOOKUP($D51,'Oct 2015'!$D$1:$Z$500,3,FALSE)),"")</f>
        <v/>
      </c>
      <c r="AY51" s="29" t="str">
        <f>IFERROR(IF(VLOOKUP($D51,'Sep 2015'!$D$1:$Z$500,3,FALSE)=F51,"-","Wrong PO"),"new")</f>
        <v>new</v>
      </c>
      <c r="AZ51" s="32" t="str">
        <f>IF(AY51="wrong PO",(VLOOKUP($D51,'Sep 2015'!$D$1:$Z$500,3,FALSE)),"")</f>
        <v/>
      </c>
    </row>
    <row r="52" spans="1:52">
      <c r="A52" s="2" t="s">
        <v>841</v>
      </c>
      <c r="B52" s="2" t="s">
        <v>510</v>
      </c>
      <c r="C52" s="2" t="s">
        <v>729</v>
      </c>
      <c r="D52" s="2" t="s">
        <v>354</v>
      </c>
      <c r="E52" s="2" t="s">
        <v>67</v>
      </c>
      <c r="F52" s="21" t="s">
        <v>94</v>
      </c>
      <c r="G52" s="11" t="s">
        <v>2109</v>
      </c>
      <c r="H52" s="3">
        <v>42501</v>
      </c>
      <c r="I52" s="2"/>
      <c r="J52" s="2" t="s">
        <v>722</v>
      </c>
      <c r="K52" s="2" t="s">
        <v>394</v>
      </c>
      <c r="L52" s="2" t="s">
        <v>31</v>
      </c>
      <c r="M52" s="2" t="s">
        <v>382</v>
      </c>
      <c r="N52" s="4">
        <v>185</v>
      </c>
      <c r="O52" s="4">
        <v>185</v>
      </c>
      <c r="P52" s="4">
        <v>0</v>
      </c>
      <c r="Q52" s="5">
        <v>0</v>
      </c>
      <c r="R52" s="4">
        <v>10</v>
      </c>
      <c r="S52" s="4">
        <v>10</v>
      </c>
      <c r="T52" s="4">
        <v>0</v>
      </c>
      <c r="U52" s="5">
        <v>0</v>
      </c>
      <c r="V52" s="5">
        <v>0</v>
      </c>
      <c r="W52" s="14">
        <v>0</v>
      </c>
      <c r="X52" s="14">
        <v>0</v>
      </c>
      <c r="Y52" s="14">
        <v>0</v>
      </c>
      <c r="Z52" s="4">
        <v>24580</v>
      </c>
      <c r="AA52" s="49" t="str">
        <f>IFERROR(IF(VLOOKUP($D52,'Year-To-Date'!$E$1:$E$322,1,FALSE)=D52,"--","Find"),"Find")</f>
        <v>--</v>
      </c>
      <c r="AB52" s="49" t="str">
        <f>IFERROR(IFERROR(VLOOKUP($D52,'Asset Group  All Assets'!$B$1:$C$500,2,FALSE),(VLOOKUP($D52,'Missing-WSU-POs'!$B$1:$D$500,3,FALSE))),"?")</f>
        <v>Needed</v>
      </c>
      <c r="AC52" s="31" t="str">
        <f t="shared" si="0"/>
        <v/>
      </c>
      <c r="AD52" s="31" t="str">
        <f t="shared" si="2"/>
        <v>Wrong PO</v>
      </c>
      <c r="AE52" s="29" t="str">
        <f>IFERROR(IF(VLOOKUP($D52,'Org July 2016 '!$D$1:$Z$500,3,FALSE)=F52,"-","Wrong PO"),"new")</f>
        <v>-</v>
      </c>
      <c r="AF52" s="32" t="str">
        <f>IF(AE52="wrong PO",(VLOOKUP($D52,'Org July 2016 '!$D$1:$Z$500,3,FALSE)),"")</f>
        <v/>
      </c>
      <c r="AG52" s="29" t="str">
        <f>IFERROR(IF(VLOOKUP($D52,'Org June 2016 '!$D$1:$Z$500,3,FALSE)=F52,"-","Wrong PO"),"new")</f>
        <v>-</v>
      </c>
      <c r="AH52" s="32" t="str">
        <f>IF(AG52="wrong PO",(VLOOKUP($D52,'Org June 2016 '!$D$1:$Z$500,3,FALSE)),"")</f>
        <v/>
      </c>
      <c r="AI52" s="29" t="str">
        <f>IFERROR(IF(VLOOKUP($D52,'May 2016'!D51:Z550,3,FALSE)=F52,"-","Wrong PO"),"new")</f>
        <v>-</v>
      </c>
      <c r="AJ52" s="32" t="str">
        <f>IF(AI52="wrong PO",(VLOOKUP($D52,'May 2016'!D51:Z550,3,FALSE)),"")</f>
        <v/>
      </c>
      <c r="AK52" s="29" t="str">
        <f>IFERROR(IF(VLOOKUP($D52,'Apr 2016'!$D$1:$Z$500,3,FALSE)=F52,"-","Wrong PO"),"new")</f>
        <v>new</v>
      </c>
      <c r="AL52" s="32" t="str">
        <f>IF(AK52="wrong PO",(VLOOKUP($D52,'Apr 2016'!$D$1:$Z$500,3,FALSE)),"")</f>
        <v/>
      </c>
      <c r="AM52" s="32" t="str">
        <f>IFERROR(IF(VLOOKUP($D52,'Mar 2016'!$D$1:$Z$500,3,FALSE)=F52,"-","Wrong PO"),"new")</f>
        <v>new</v>
      </c>
      <c r="AN52" s="32" t="str">
        <f>IF(AK52="wrong PO",(VLOOKUP($D52,'Mar 2016'!$D$1:$Z$500,3,FALSE)),"")</f>
        <v/>
      </c>
      <c r="AO52" s="32" t="str">
        <f>IFERROR(IF(VLOOKUP($D52,'Feb 2016'!$D$1:$Z$500,3,FALSE)=F52,"-","Wrong PO"),"new")</f>
        <v>new</v>
      </c>
      <c r="AP52" s="32" t="str">
        <f>IF(AK52="wrong PO",(VLOOKUP($D52,'Feb 2016'!$D$1:$Z$500,3,FALSE)),"")</f>
        <v/>
      </c>
      <c r="AQ52" s="29" t="str">
        <f>IFERROR(IF(VLOOKUP($D52,'Jan 2016'!$D$1:$Z$500,3,FALSE)=F52,"-","Wrong PO"),"new")</f>
        <v>new</v>
      </c>
      <c r="AR52" s="32" t="str">
        <f>IF(AQ52="wrong PO",(VLOOKUP($D52,'Jan 2016'!$D$1:$Z$500,3,FALSE)),"")</f>
        <v/>
      </c>
      <c r="AS52" s="29" t="str">
        <f>IFERROR(IF(VLOOKUP($D52,'Dec 2015'!$D$1:$Z$500,3,FALSE)=F52,"-","Wrong PO"),"new")</f>
        <v>new</v>
      </c>
      <c r="AT52" s="32" t="str">
        <f>IF(AS52="wrong PO",(VLOOKUP($D52,'Dec 2015'!$D$1:$Z$500,3,FALSE)),"")</f>
        <v/>
      </c>
      <c r="AU52" s="29" t="str">
        <f>IFERROR(IF(VLOOKUP($D52,'Nov 2015'!$D$1:$Z$500,3,FALSE)=F52,"-","Wrong PO"),"new")</f>
        <v>new</v>
      </c>
      <c r="AV52" s="32" t="str">
        <f>IF(AU52="wrong PO",(VLOOKUP($D52,'Nov 2015'!$D$1:$Z$500,3,FALSE)),"")</f>
        <v/>
      </c>
      <c r="AW52" s="29" t="str">
        <f>IFERROR(IF(VLOOKUP($D52,'Oct 2015'!$D$1:$Z$500,3,FALSE)=F52,"-","Wrong PO"),"new")</f>
        <v>new</v>
      </c>
      <c r="AX52" s="32" t="str">
        <f>IF(AW52="wrong PO",(VLOOKUP($D52,'Oct 2015'!$D$1:$Z$500,3,FALSE)),"")</f>
        <v/>
      </c>
      <c r="AY52" s="29" t="str">
        <f>IFERROR(IF(VLOOKUP($D52,'Sep 2015'!$D$1:$Z$500,3,FALSE)=F52,"-","Wrong PO"),"new")</f>
        <v>new</v>
      </c>
      <c r="AZ52" s="32" t="str">
        <f>IF(AY52="wrong PO",(VLOOKUP($D52,'Sep 2015'!$D$1:$Z$500,3,FALSE)),"")</f>
        <v/>
      </c>
    </row>
    <row r="53" spans="1:52">
      <c r="A53" s="2" t="s">
        <v>841</v>
      </c>
      <c r="B53" s="2" t="s">
        <v>510</v>
      </c>
      <c r="C53" s="2" t="s">
        <v>76</v>
      </c>
      <c r="D53" s="2" t="s">
        <v>82</v>
      </c>
      <c r="E53" s="2" t="s">
        <v>83</v>
      </c>
      <c r="F53" s="21" t="s">
        <v>300</v>
      </c>
      <c r="G53" s="11" t="s">
        <v>2108</v>
      </c>
      <c r="H53" s="3">
        <v>42192</v>
      </c>
      <c r="I53" s="2" t="s">
        <v>28</v>
      </c>
      <c r="J53" s="2" t="s">
        <v>84</v>
      </c>
      <c r="K53" s="2" t="s">
        <v>30</v>
      </c>
      <c r="L53" s="2" t="s">
        <v>31</v>
      </c>
      <c r="M53" s="2" t="s">
        <v>32</v>
      </c>
      <c r="N53" s="4">
        <v>14067</v>
      </c>
      <c r="O53" s="4">
        <v>16217</v>
      </c>
      <c r="P53" s="4">
        <v>2150</v>
      </c>
      <c r="Q53" s="5">
        <v>36.340000000000003</v>
      </c>
      <c r="R53" s="4">
        <v>36375</v>
      </c>
      <c r="S53" s="4">
        <v>42141</v>
      </c>
      <c r="T53" s="4">
        <v>5766</v>
      </c>
      <c r="U53" s="5">
        <v>344.81</v>
      </c>
      <c r="V53" s="5">
        <v>0</v>
      </c>
      <c r="W53" s="14">
        <v>381.15</v>
      </c>
      <c r="X53" s="14">
        <v>0</v>
      </c>
      <c r="Y53" s="14">
        <v>381.15</v>
      </c>
      <c r="Z53" s="4">
        <v>24580</v>
      </c>
      <c r="AA53" s="49" t="str">
        <f>IFERROR(IF(VLOOKUP($D53,'Year-To-Date'!$E$1:$E$322,1,FALSE)=D53,"--","Find"),"Find")</f>
        <v>--</v>
      </c>
      <c r="AB53" s="49" t="str">
        <f>IFERROR(IFERROR(VLOOKUP($D53,'Asset Group  All Assets'!$B$1:$C$500,2,FALSE),(VLOOKUP($D53,'Missing-WSU-POs'!$B$1:$D$500,3,FALSE))),"?")</f>
        <v>P0732491</v>
      </c>
      <c r="AC53" s="31" t="str">
        <f t="shared" si="0"/>
        <v>P0732491</v>
      </c>
      <c r="AD53" s="31" t="str">
        <f t="shared" si="2"/>
        <v/>
      </c>
      <c r="AE53" s="29" t="str">
        <f>IFERROR(IF(VLOOKUP($D53,'Org July 2016 '!$D$1:$Z$500,3,FALSE)=F53,"-","Wrong PO"),"new")</f>
        <v>Wrong PO</v>
      </c>
      <c r="AF53" s="32">
        <f>IF(AE53="wrong PO",(VLOOKUP($D53,'Org July 2016 '!$D$1:$Z$500,3,FALSE)),"")</f>
        <v>0</v>
      </c>
      <c r="AG53" s="29" t="str">
        <f>IFERROR(IF(VLOOKUP($D53,'Org June 2016 '!$D$1:$Z$500,3,FALSE)=F53,"-","Wrong PO"),"new")</f>
        <v>Wrong PO</v>
      </c>
      <c r="AH53" s="32">
        <f>IF(AG53="wrong PO",(VLOOKUP($D53,'Org June 2016 '!$D$1:$Z$500,3,FALSE)),"")</f>
        <v>0</v>
      </c>
      <c r="AI53" s="29" t="str">
        <f>IFERROR(IF(VLOOKUP($D53,'May 2016'!D52:Z551,3,FALSE)=F53,"-","Wrong PO"),"new")</f>
        <v>new</v>
      </c>
      <c r="AJ53" s="32" t="str">
        <f>IF(AI53="wrong PO",(VLOOKUP($D53,'May 2016'!D52:Z551,3,FALSE)),"")</f>
        <v/>
      </c>
      <c r="AK53" s="29" t="str">
        <f>IFERROR(IF(VLOOKUP($D53,'Apr 2016'!$D$1:$Z$500,3,FALSE)=F53,"-","Wrong PO"),"new")</f>
        <v>-</v>
      </c>
      <c r="AL53" s="32" t="str">
        <f>IF(AK53="wrong PO",(VLOOKUP($D53,'Apr 2016'!$D$1:$Z$500,3,FALSE)),"")</f>
        <v/>
      </c>
      <c r="AM53" s="32" t="str">
        <f>IFERROR(IF(VLOOKUP($D53,'Mar 2016'!$D$1:$Z$500,3,FALSE)=F53,"-","Wrong PO"),"new")</f>
        <v>-</v>
      </c>
      <c r="AN53" s="32" t="str">
        <f>IF(AK53="wrong PO",(VLOOKUP($D53,'Mar 2016'!$D$1:$Z$500,3,FALSE)),"")</f>
        <v/>
      </c>
      <c r="AO53" s="32" t="str">
        <f>IFERROR(IF(VLOOKUP($D53,'Feb 2016'!$D$1:$Z$500,3,FALSE)=F53,"-","Wrong PO"),"new")</f>
        <v>-</v>
      </c>
      <c r="AP53" s="32" t="str">
        <f>IF(AK53="wrong PO",(VLOOKUP($D53,'Feb 2016'!$D$1:$Z$500,3,FALSE)),"")</f>
        <v/>
      </c>
      <c r="AQ53" s="29" t="str">
        <f>IFERROR(IF(VLOOKUP($D53,'Jan 2016'!$D$1:$Z$500,3,FALSE)=F53,"-","Wrong PO"),"new")</f>
        <v>-</v>
      </c>
      <c r="AR53" s="32" t="str">
        <f>IF(AQ53="wrong PO",(VLOOKUP($D53,'Jan 2016'!$D$1:$Z$500,3,FALSE)),"")</f>
        <v/>
      </c>
      <c r="AS53" s="29" t="str">
        <f>IFERROR(IF(VLOOKUP($D53,'Dec 2015'!$D$1:$Z$500,3,FALSE)=F53,"-","Wrong PO"),"new")</f>
        <v>-</v>
      </c>
      <c r="AT53" s="32" t="str">
        <f>IF(AS53="wrong PO",(VLOOKUP($D53,'Dec 2015'!$D$1:$Z$500,3,FALSE)),"")</f>
        <v/>
      </c>
      <c r="AU53" s="29" t="str">
        <f>IFERROR(IF(VLOOKUP($D53,'Nov 2015'!$D$1:$Z$500,3,FALSE)=F53,"-","Wrong PO"),"new")</f>
        <v>-</v>
      </c>
      <c r="AV53" s="32" t="str">
        <f>IF(AU53="wrong PO",(VLOOKUP($D53,'Nov 2015'!$D$1:$Z$500,3,FALSE)),"")</f>
        <v/>
      </c>
      <c r="AW53" s="29" t="str">
        <f>IFERROR(IF(VLOOKUP($D53,'Oct 2015'!$D$1:$Z$500,3,FALSE)=F53,"-","Wrong PO"),"new")</f>
        <v>-</v>
      </c>
      <c r="AX53" s="32" t="str">
        <f>IF(AW53="wrong PO",(VLOOKUP($D53,'Oct 2015'!$D$1:$Z$500,3,FALSE)),"")</f>
        <v/>
      </c>
      <c r="AY53" s="29" t="str">
        <f>IFERROR(IF(VLOOKUP($D53,'Sep 2015'!$D$1:$Z$500,3,FALSE)=F53,"-","Wrong PO"),"new")</f>
        <v>-</v>
      </c>
      <c r="AZ53" s="32" t="str">
        <f>IF(AY53="wrong PO",(VLOOKUP($D53,'Sep 2015'!$D$1:$Z$500,3,FALSE)),"")</f>
        <v/>
      </c>
    </row>
    <row r="54" spans="1:52">
      <c r="A54" s="2" t="s">
        <v>841</v>
      </c>
      <c r="B54" s="2" t="s">
        <v>510</v>
      </c>
      <c r="C54" s="2" t="s">
        <v>25</v>
      </c>
      <c r="D54" s="2" t="s">
        <v>110</v>
      </c>
      <c r="E54" s="2" t="s">
        <v>375</v>
      </c>
      <c r="F54" s="21" t="s">
        <v>111</v>
      </c>
      <c r="G54" s="11" t="s">
        <v>2107</v>
      </c>
      <c r="H54" s="3">
        <v>42227</v>
      </c>
      <c r="I54" s="2" t="s">
        <v>39</v>
      </c>
      <c r="J54" s="2" t="s">
        <v>377</v>
      </c>
      <c r="K54" s="2" t="s">
        <v>30</v>
      </c>
      <c r="L54" s="2" t="s">
        <v>31</v>
      </c>
      <c r="M54" s="2" t="s">
        <v>378</v>
      </c>
      <c r="N54" s="4">
        <v>54850</v>
      </c>
      <c r="O54" s="4">
        <v>56275</v>
      </c>
      <c r="P54" s="4">
        <v>1425</v>
      </c>
      <c r="Q54" s="5">
        <v>24.08</v>
      </c>
      <c r="R54" s="4">
        <v>0</v>
      </c>
      <c r="S54" s="4">
        <v>0</v>
      </c>
      <c r="T54" s="4">
        <v>0</v>
      </c>
      <c r="U54" s="5">
        <v>0</v>
      </c>
      <c r="V54" s="5">
        <v>0</v>
      </c>
      <c r="W54" s="14">
        <v>24.08</v>
      </c>
      <c r="X54" s="14">
        <v>0</v>
      </c>
      <c r="Y54" s="14">
        <v>24.08</v>
      </c>
      <c r="Z54" s="4">
        <v>24580</v>
      </c>
      <c r="AA54" s="49" t="str">
        <f>IFERROR(IF(VLOOKUP($D54,'Year-To-Date'!$E$1:$E$322,1,FALSE)=D54,"--","Find"),"Find")</f>
        <v>--</v>
      </c>
      <c r="AB54" s="49" t="str">
        <f>IFERROR(IFERROR(VLOOKUP($D54,'Asset Group  All Assets'!$B$1:$C$500,2,FALSE),(VLOOKUP($D54,'Missing-WSU-POs'!$B$1:$D$500,3,FALSE))),"?")</f>
        <v>P0734753</v>
      </c>
      <c r="AC54" s="31" t="str">
        <f t="shared" si="0"/>
        <v>P0734753</v>
      </c>
      <c r="AD54" s="31" t="str">
        <f t="shared" si="2"/>
        <v/>
      </c>
      <c r="AE54" s="29" t="str">
        <f>IFERROR(IF(VLOOKUP($D54,'Org July 2016 '!$D$1:$Z$500,3,FALSE)=F54,"-","Wrong PO"),"new")</f>
        <v>Wrong PO</v>
      </c>
      <c r="AF54" s="32">
        <f>IF(AE54="wrong PO",(VLOOKUP($D54,'Org July 2016 '!$D$1:$Z$500,3,FALSE)),"")</f>
        <v>0</v>
      </c>
      <c r="AG54" s="29" t="str">
        <f>IFERROR(IF(VLOOKUP($D54,'Org June 2016 '!$D$1:$Z$500,3,FALSE)=F54,"-","Wrong PO"),"new")</f>
        <v>Wrong PO</v>
      </c>
      <c r="AH54" s="32">
        <f>IF(AG54="wrong PO",(VLOOKUP($D54,'Org June 2016 '!$D$1:$Z$500,3,FALSE)),"")</f>
        <v>0</v>
      </c>
      <c r="AI54" s="29" t="str">
        <f>IFERROR(IF(VLOOKUP($D54,'May 2016'!D53:Z552,3,FALSE)=F54,"-","Wrong PO"),"new")</f>
        <v>new</v>
      </c>
      <c r="AJ54" s="32" t="str">
        <f>IF(AI54="wrong PO",(VLOOKUP($D54,'May 2016'!D53:Z552,3,FALSE)),"")</f>
        <v/>
      </c>
      <c r="AK54" s="29" t="str">
        <f>IFERROR(IF(VLOOKUP($D54,'Apr 2016'!$D$1:$Z$500,3,FALSE)=F54,"-","Wrong PO"),"new")</f>
        <v>-</v>
      </c>
      <c r="AL54" s="32" t="str">
        <f>IF(AK54="wrong PO",(VLOOKUP($D54,'Apr 2016'!$D$1:$Z$500,3,FALSE)),"")</f>
        <v/>
      </c>
      <c r="AM54" s="32" t="str">
        <f>IFERROR(IF(VLOOKUP($D54,'Mar 2016'!$D$1:$Z$500,3,FALSE)=F54,"-","Wrong PO"),"new")</f>
        <v>-</v>
      </c>
      <c r="AN54" s="32" t="str">
        <f>IF(AK54="wrong PO",(VLOOKUP($D54,'Mar 2016'!$D$1:$Z$500,3,FALSE)),"")</f>
        <v/>
      </c>
      <c r="AO54" s="32" t="str">
        <f>IFERROR(IF(VLOOKUP($D54,'Feb 2016'!$D$1:$Z$500,3,FALSE)=F54,"-","Wrong PO"),"new")</f>
        <v>-</v>
      </c>
      <c r="AP54" s="32" t="str">
        <f>IF(AK54="wrong PO",(VLOOKUP($D54,'Feb 2016'!$D$1:$Z$500,3,FALSE)),"")</f>
        <v/>
      </c>
      <c r="AQ54" s="29" t="str">
        <f>IFERROR(IF(VLOOKUP($D54,'Jan 2016'!$D$1:$Z$500,3,FALSE)=F54,"-","Wrong PO"),"new")</f>
        <v>-</v>
      </c>
      <c r="AR54" s="32" t="str">
        <f>IF(AQ54="wrong PO",(VLOOKUP($D54,'Jan 2016'!$D$1:$Z$500,3,FALSE)),"")</f>
        <v/>
      </c>
      <c r="AS54" s="29" t="str">
        <f>IFERROR(IF(VLOOKUP($D54,'Dec 2015'!$D$1:$Z$500,3,FALSE)=F54,"-","Wrong PO"),"new")</f>
        <v>-</v>
      </c>
      <c r="AT54" s="32" t="str">
        <f>IF(AS54="wrong PO",(VLOOKUP($D54,'Dec 2015'!$D$1:$Z$500,3,FALSE)),"")</f>
        <v/>
      </c>
      <c r="AU54" s="29" t="str">
        <f>IFERROR(IF(VLOOKUP($D54,'Nov 2015'!$D$1:$Z$500,3,FALSE)=F54,"-","Wrong PO"),"new")</f>
        <v>-</v>
      </c>
      <c r="AV54" s="32" t="str">
        <f>IF(AU54="wrong PO",(VLOOKUP($D54,'Nov 2015'!$D$1:$Z$500,3,FALSE)),"")</f>
        <v/>
      </c>
      <c r="AW54" s="29" t="str">
        <f>IFERROR(IF(VLOOKUP($D54,'Oct 2015'!$D$1:$Z$500,3,FALSE)=F54,"-","Wrong PO"),"new")</f>
        <v>-</v>
      </c>
      <c r="AX54" s="32" t="str">
        <f>IF(AW54="wrong PO",(VLOOKUP($D54,'Oct 2015'!$D$1:$Z$500,3,FALSE)),"")</f>
        <v/>
      </c>
      <c r="AY54" s="29" t="str">
        <f>IFERROR(IF(VLOOKUP($D54,'Sep 2015'!$D$1:$Z$500,3,FALSE)=F54,"-","Wrong PO"),"new")</f>
        <v>new</v>
      </c>
      <c r="AZ54" s="32" t="str">
        <f>IF(AY54="wrong PO",(VLOOKUP($D54,'Sep 2015'!$D$1:$Z$500,3,FALSE)),"")</f>
        <v/>
      </c>
    </row>
    <row r="55" spans="1:52">
      <c r="A55" s="2" t="s">
        <v>841</v>
      </c>
      <c r="B55" s="2" t="s">
        <v>510</v>
      </c>
      <c r="C55" s="2" t="s">
        <v>25</v>
      </c>
      <c r="D55" s="2" t="s">
        <v>106</v>
      </c>
      <c r="E55" s="2" t="s">
        <v>379</v>
      </c>
      <c r="F55" s="21" t="s">
        <v>107</v>
      </c>
      <c r="G55" s="11" t="s">
        <v>2106</v>
      </c>
      <c r="H55" s="3">
        <v>42234</v>
      </c>
      <c r="I55" s="2" t="s">
        <v>39</v>
      </c>
      <c r="J55" s="2" t="s">
        <v>619</v>
      </c>
      <c r="K55" s="2" t="s">
        <v>30</v>
      </c>
      <c r="L55" s="2" t="s">
        <v>31</v>
      </c>
      <c r="M55" s="2" t="s">
        <v>378</v>
      </c>
      <c r="N55" s="4">
        <v>37588</v>
      </c>
      <c r="O55" s="4">
        <v>38899</v>
      </c>
      <c r="P55" s="4">
        <v>1311</v>
      </c>
      <c r="Q55" s="14">
        <v>22.16</v>
      </c>
      <c r="R55" s="4">
        <v>0</v>
      </c>
      <c r="S55" s="4">
        <v>0</v>
      </c>
      <c r="T55" s="4">
        <v>0</v>
      </c>
      <c r="U55" s="5">
        <v>0</v>
      </c>
      <c r="V55" s="5">
        <v>0</v>
      </c>
      <c r="W55" s="14">
        <v>22.16</v>
      </c>
      <c r="X55" s="14">
        <v>0</v>
      </c>
      <c r="Y55" s="14">
        <v>22.16</v>
      </c>
      <c r="Z55" s="4">
        <v>24580</v>
      </c>
      <c r="AA55" s="49" t="str">
        <f>IFERROR(IF(VLOOKUP($D55,'Year-To-Date'!$E$1:$E$322,1,FALSE)=D55,"--","Find"),"Find")</f>
        <v>--</v>
      </c>
      <c r="AB55" s="49" t="str">
        <f>IFERROR(IFERROR(VLOOKUP($D55,'Asset Group  All Assets'!$B$1:$C$500,2,FALSE),(VLOOKUP($D55,'Missing-WSU-POs'!$B$1:$D$500,3,FALSE))),"?")</f>
        <v>P0736236</v>
      </c>
      <c r="AC55" s="31" t="str">
        <f t="shared" si="0"/>
        <v>P0736236</v>
      </c>
      <c r="AD55" s="31" t="str">
        <f t="shared" si="2"/>
        <v/>
      </c>
      <c r="AE55" s="29" t="str">
        <f>IFERROR(IF(VLOOKUP($D55,'Org July 2016 '!$D$1:$Z$500,3,FALSE)=F55,"-","Wrong PO"),"new")</f>
        <v>Wrong PO</v>
      </c>
      <c r="AF55" s="32">
        <f>IF(AE55="wrong PO",(VLOOKUP($D55,'Org July 2016 '!$D$1:$Z$500,3,FALSE)),"")</f>
        <v>0</v>
      </c>
      <c r="AG55" s="29" t="str">
        <f>IFERROR(IF(VLOOKUP($D55,'Org June 2016 '!$D$1:$Z$500,3,FALSE)=F55,"-","Wrong PO"),"new")</f>
        <v>Wrong PO</v>
      </c>
      <c r="AH55" s="32">
        <f>IF(AG55="wrong PO",(VLOOKUP($D55,'Org June 2016 '!$D$1:$Z$500,3,FALSE)),"")</f>
        <v>0</v>
      </c>
      <c r="AI55" s="29" t="str">
        <f>IFERROR(IF(VLOOKUP($D55,'May 2016'!D54:Z553,3,FALSE)=F55,"-","Wrong PO"),"new")</f>
        <v>new</v>
      </c>
      <c r="AJ55" s="32" t="str">
        <f>IF(AI55="wrong PO",(VLOOKUP($D55,'May 2016'!D54:Z553,3,FALSE)),"")</f>
        <v/>
      </c>
      <c r="AK55" s="29" t="str">
        <f>IFERROR(IF(VLOOKUP($D55,'Apr 2016'!$D$1:$Z$500,3,FALSE)=F55,"-","Wrong PO"),"new")</f>
        <v>-</v>
      </c>
      <c r="AL55" s="32" t="str">
        <f>IF(AK55="wrong PO",(VLOOKUP($D55,'Apr 2016'!$D$1:$Z$500,3,FALSE)),"")</f>
        <v/>
      </c>
      <c r="AM55" s="32" t="str">
        <f>IFERROR(IF(VLOOKUP($D55,'Mar 2016'!$D$1:$Z$500,3,FALSE)=F55,"-","Wrong PO"),"new")</f>
        <v>-</v>
      </c>
      <c r="AN55" s="32" t="str">
        <f>IF(AK55="wrong PO",(VLOOKUP($D55,'Mar 2016'!$D$1:$Z$500,3,FALSE)),"")</f>
        <v/>
      </c>
      <c r="AO55" s="32" t="str">
        <f>IFERROR(IF(VLOOKUP($D55,'Feb 2016'!$D$1:$Z$500,3,FALSE)=F55,"-","Wrong PO"),"new")</f>
        <v>-</v>
      </c>
      <c r="AP55" s="32" t="str">
        <f>IF(AK55="wrong PO",(VLOOKUP($D55,'Feb 2016'!$D$1:$Z$500,3,FALSE)),"")</f>
        <v/>
      </c>
      <c r="AQ55" s="29" t="str">
        <f>IFERROR(IF(VLOOKUP($D55,'Jan 2016'!$D$1:$Z$500,3,FALSE)=F55,"-","Wrong PO"),"new")</f>
        <v>-</v>
      </c>
      <c r="AR55" s="32" t="str">
        <f>IF(AQ55="wrong PO",(VLOOKUP($D55,'Jan 2016'!$D$1:$Z$500,3,FALSE)),"")</f>
        <v/>
      </c>
      <c r="AS55" s="29" t="str">
        <f>IFERROR(IF(VLOOKUP($D55,'Dec 2015'!$D$1:$Z$500,3,FALSE)=F55,"-","Wrong PO"),"new")</f>
        <v>-</v>
      </c>
      <c r="AT55" s="32" t="str">
        <f>IF(AS55="wrong PO",(VLOOKUP($D55,'Dec 2015'!$D$1:$Z$500,3,FALSE)),"")</f>
        <v/>
      </c>
      <c r="AU55" s="29" t="str">
        <f>IFERROR(IF(VLOOKUP($D55,'Nov 2015'!$D$1:$Z$500,3,FALSE)=F55,"-","Wrong PO"),"new")</f>
        <v>-</v>
      </c>
      <c r="AV55" s="32" t="str">
        <f>IF(AU55="wrong PO",(VLOOKUP($D55,'Nov 2015'!$D$1:$Z$500,3,FALSE)),"")</f>
        <v/>
      </c>
      <c r="AW55" s="29" t="str">
        <f>IFERROR(IF(VLOOKUP($D55,'Oct 2015'!$D$1:$Z$500,3,FALSE)=F55,"-","Wrong PO"),"new")</f>
        <v>-</v>
      </c>
      <c r="AX55" s="32" t="str">
        <f>IF(AW55="wrong PO",(VLOOKUP($D55,'Oct 2015'!$D$1:$Z$500,3,FALSE)),"")</f>
        <v/>
      </c>
      <c r="AY55" s="29" t="str">
        <f>IFERROR(IF(VLOOKUP($D55,'Sep 2015'!$D$1:$Z$500,3,FALSE)=F55,"-","Wrong PO"),"new")</f>
        <v>new</v>
      </c>
      <c r="AZ55" s="32" t="str">
        <f>IF(AY55="wrong PO",(VLOOKUP($D55,'Sep 2015'!$D$1:$Z$500,3,FALSE)),"")</f>
        <v/>
      </c>
    </row>
    <row r="56" spans="1:52">
      <c r="A56" s="2" t="s">
        <v>841</v>
      </c>
      <c r="B56" s="2" t="s">
        <v>510</v>
      </c>
      <c r="C56" s="2" t="s">
        <v>56</v>
      </c>
      <c r="D56" s="2" t="s">
        <v>61</v>
      </c>
      <c r="E56" s="2" t="s">
        <v>62</v>
      </c>
      <c r="F56" s="21" t="s">
        <v>208</v>
      </c>
      <c r="G56" s="11" t="s">
        <v>2105</v>
      </c>
      <c r="H56" s="3">
        <v>42205</v>
      </c>
      <c r="I56" s="2" t="s">
        <v>28</v>
      </c>
      <c r="J56" s="2" t="s">
        <v>63</v>
      </c>
      <c r="K56" s="2" t="s">
        <v>30</v>
      </c>
      <c r="L56" s="2" t="s">
        <v>31</v>
      </c>
      <c r="M56" s="2" t="s">
        <v>41</v>
      </c>
      <c r="N56" s="4">
        <v>10286</v>
      </c>
      <c r="O56" s="4">
        <v>11153</v>
      </c>
      <c r="P56" s="4">
        <v>867</v>
      </c>
      <c r="Q56" s="5">
        <v>14.65</v>
      </c>
      <c r="R56" s="4">
        <v>0</v>
      </c>
      <c r="S56" s="4">
        <v>0</v>
      </c>
      <c r="T56" s="4">
        <v>0</v>
      </c>
      <c r="U56" s="5">
        <v>0</v>
      </c>
      <c r="V56" s="5">
        <v>0</v>
      </c>
      <c r="W56" s="14">
        <v>14.65</v>
      </c>
      <c r="X56" s="14">
        <v>0</v>
      </c>
      <c r="Y56" s="14">
        <v>14.65</v>
      </c>
      <c r="Z56" s="4">
        <v>24580</v>
      </c>
      <c r="AA56" s="49" t="str">
        <f>IFERROR(IF(VLOOKUP($D56,'Year-To-Date'!$E$1:$E$322,1,FALSE)=D56,"--","Find"),"Find")</f>
        <v>--</v>
      </c>
      <c r="AB56" s="49" t="str">
        <f>IFERROR(IFERROR(VLOOKUP($D56,'Asset Group  All Assets'!$B$1:$C$500,2,FALSE),(VLOOKUP($D56,'Missing-WSU-POs'!$B$1:$D$500,3,FALSE))),"?")</f>
        <v>P0736281</v>
      </c>
      <c r="AC56" s="31" t="str">
        <f t="shared" si="0"/>
        <v>P0736281</v>
      </c>
      <c r="AD56" s="31" t="str">
        <f t="shared" si="2"/>
        <v/>
      </c>
      <c r="AE56" s="29" t="str">
        <f>IFERROR(IF(VLOOKUP($D56,'Org July 2016 '!$D$1:$Z$500,3,FALSE)=F56,"-","Wrong PO"),"new")</f>
        <v>Wrong PO</v>
      </c>
      <c r="AF56" s="32">
        <f>IF(AE56="wrong PO",(VLOOKUP($D56,'Org July 2016 '!$D$1:$Z$500,3,FALSE)),"")</f>
        <v>0</v>
      </c>
      <c r="AG56" s="29" t="str">
        <f>IFERROR(IF(VLOOKUP($D56,'Org June 2016 '!$D$1:$Z$500,3,FALSE)=F56,"-","Wrong PO"),"new")</f>
        <v>Wrong PO</v>
      </c>
      <c r="AH56" s="32">
        <f>IF(AG56="wrong PO",(VLOOKUP($D56,'Org June 2016 '!$D$1:$Z$500,3,FALSE)),"")</f>
        <v>0</v>
      </c>
      <c r="AI56" s="29" t="str">
        <f>IFERROR(IF(VLOOKUP($D56,'May 2016'!D55:Z554,3,FALSE)=F56,"-","Wrong PO"),"new")</f>
        <v>new</v>
      </c>
      <c r="AJ56" s="32" t="str">
        <f>IF(AI56="wrong PO",(VLOOKUP($D56,'May 2016'!D55:Z554,3,FALSE)),"")</f>
        <v/>
      </c>
      <c r="AK56" s="29" t="str">
        <f>IFERROR(IF(VLOOKUP($D56,'Apr 2016'!$D$1:$Z$500,3,FALSE)=F56,"-","Wrong PO"),"new")</f>
        <v>-</v>
      </c>
      <c r="AL56" s="32" t="str">
        <f>IF(AK56="wrong PO",(VLOOKUP($D56,'Apr 2016'!$D$1:$Z$500,3,FALSE)),"")</f>
        <v/>
      </c>
      <c r="AM56" s="32" t="str">
        <f>IFERROR(IF(VLOOKUP($D56,'Mar 2016'!$D$1:$Z$500,3,FALSE)=F56,"-","Wrong PO"),"new")</f>
        <v>-</v>
      </c>
      <c r="AN56" s="32" t="str">
        <f>IF(AK56="wrong PO",(VLOOKUP($D56,'Mar 2016'!$D$1:$Z$500,3,FALSE)),"")</f>
        <v/>
      </c>
      <c r="AO56" s="32" t="str">
        <f>IFERROR(IF(VLOOKUP($D56,'Feb 2016'!$D$1:$Z$500,3,FALSE)=F56,"-","Wrong PO"),"new")</f>
        <v>-</v>
      </c>
      <c r="AP56" s="32" t="str">
        <f>IF(AK56="wrong PO",(VLOOKUP($D56,'Feb 2016'!$D$1:$Z$500,3,FALSE)),"")</f>
        <v/>
      </c>
      <c r="AQ56" s="29" t="str">
        <f>IFERROR(IF(VLOOKUP($D56,'Jan 2016'!$D$1:$Z$500,3,FALSE)=F56,"-","Wrong PO"),"new")</f>
        <v>-</v>
      </c>
      <c r="AR56" s="32" t="str">
        <f>IF(AQ56="wrong PO",(VLOOKUP($D56,'Jan 2016'!$D$1:$Z$500,3,FALSE)),"")</f>
        <v/>
      </c>
      <c r="AS56" s="29" t="str">
        <f>IFERROR(IF(VLOOKUP($D56,'Dec 2015'!$D$1:$Z$500,3,FALSE)=F56,"-","Wrong PO"),"new")</f>
        <v>-</v>
      </c>
      <c r="AT56" s="32" t="str">
        <f>IF(AS56="wrong PO",(VLOOKUP($D56,'Dec 2015'!$D$1:$Z$500,3,FALSE)),"")</f>
        <v/>
      </c>
      <c r="AU56" s="29" t="str">
        <f>IFERROR(IF(VLOOKUP($D56,'Nov 2015'!$D$1:$Z$500,3,FALSE)=F56,"-","Wrong PO"),"new")</f>
        <v>-</v>
      </c>
      <c r="AV56" s="32" t="str">
        <f>IF(AU56="wrong PO",(VLOOKUP($D56,'Nov 2015'!$D$1:$Z$500,3,FALSE)),"")</f>
        <v/>
      </c>
      <c r="AW56" s="29" t="str">
        <f>IFERROR(IF(VLOOKUP($D56,'Oct 2015'!$D$1:$Z$500,3,FALSE)=F56,"-","Wrong PO"),"new")</f>
        <v>-</v>
      </c>
      <c r="AX56" s="32" t="str">
        <f>IF(AW56="wrong PO",(VLOOKUP($D56,'Oct 2015'!$D$1:$Z$500,3,FALSE)),"")</f>
        <v/>
      </c>
      <c r="AY56" s="29" t="str">
        <f>IFERROR(IF(VLOOKUP($D56,'Sep 2015'!$D$1:$Z$500,3,FALSE)=F56,"-","Wrong PO"),"new")</f>
        <v>-</v>
      </c>
      <c r="AZ56" s="32" t="str">
        <f>IF(AY56="wrong PO",(VLOOKUP($D56,'Sep 2015'!$D$1:$Z$500,3,FALSE)),"")</f>
        <v/>
      </c>
    </row>
    <row r="57" spans="1:52">
      <c r="A57" s="2" t="s">
        <v>841</v>
      </c>
      <c r="B57" s="2" t="s">
        <v>510</v>
      </c>
      <c r="C57" s="2" t="s">
        <v>56</v>
      </c>
      <c r="D57" s="2" t="s">
        <v>65</v>
      </c>
      <c r="E57" s="2" t="s">
        <v>62</v>
      </c>
      <c r="F57" s="21" t="s">
        <v>208</v>
      </c>
      <c r="G57" s="11" t="s">
        <v>2105</v>
      </c>
      <c r="H57" s="3">
        <v>42205</v>
      </c>
      <c r="I57" s="2" t="s">
        <v>28</v>
      </c>
      <c r="J57" s="2" t="s">
        <v>63</v>
      </c>
      <c r="K57" s="2" t="s">
        <v>30</v>
      </c>
      <c r="L57" s="2" t="s">
        <v>31</v>
      </c>
      <c r="M57" s="2" t="s">
        <v>41</v>
      </c>
      <c r="N57" s="4">
        <v>47501</v>
      </c>
      <c r="O57" s="4">
        <v>52041</v>
      </c>
      <c r="P57" s="4">
        <v>4540</v>
      </c>
      <c r="Q57" s="5">
        <v>76.73</v>
      </c>
      <c r="R57" s="4">
        <v>0</v>
      </c>
      <c r="S57" s="4">
        <v>0</v>
      </c>
      <c r="T57" s="4">
        <v>0</v>
      </c>
      <c r="U57" s="5">
        <v>0</v>
      </c>
      <c r="V57" s="5">
        <v>0</v>
      </c>
      <c r="W57" s="14">
        <v>76.73</v>
      </c>
      <c r="X57" s="14">
        <v>0</v>
      </c>
      <c r="Y57" s="14">
        <v>76.73</v>
      </c>
      <c r="Z57" s="4">
        <v>24580</v>
      </c>
      <c r="AA57" s="49" t="str">
        <f>IFERROR(IF(VLOOKUP($D57,'Year-To-Date'!$E$1:$E$322,1,FALSE)=D57,"--","Find"),"Find")</f>
        <v>--</v>
      </c>
      <c r="AB57" s="49" t="str">
        <f>IFERROR(IFERROR(VLOOKUP($D57,'Asset Group  All Assets'!$B$1:$C$500,2,FALSE),(VLOOKUP($D57,'Missing-WSU-POs'!$B$1:$D$500,3,FALSE))),"?")</f>
        <v>P0736281</v>
      </c>
      <c r="AC57" s="31" t="str">
        <f t="shared" si="0"/>
        <v>P0736281</v>
      </c>
      <c r="AD57" s="31" t="str">
        <f t="shared" si="2"/>
        <v/>
      </c>
      <c r="AE57" s="29" t="str">
        <f>IFERROR(IF(VLOOKUP($D57,'Org July 2016 '!$D$1:$Z$500,3,FALSE)=F57,"-","Wrong PO"),"new")</f>
        <v>Wrong PO</v>
      </c>
      <c r="AF57" s="32">
        <f>IF(AE57="wrong PO",(VLOOKUP($D57,'Org July 2016 '!$D$1:$Z$500,3,FALSE)),"")</f>
        <v>0</v>
      </c>
      <c r="AG57" s="29" t="str">
        <f>IFERROR(IF(VLOOKUP($D57,'Org June 2016 '!$D$1:$Z$500,3,FALSE)=F57,"-","Wrong PO"),"new")</f>
        <v>Wrong PO</v>
      </c>
      <c r="AH57" s="32">
        <f>IF(AG57="wrong PO",(VLOOKUP($D57,'Org June 2016 '!$D$1:$Z$500,3,FALSE)),"")</f>
        <v>0</v>
      </c>
      <c r="AI57" s="29" t="str">
        <f>IFERROR(IF(VLOOKUP($D57,'May 2016'!D56:Z555,3,FALSE)=F57,"-","Wrong PO"),"new")</f>
        <v>new</v>
      </c>
      <c r="AJ57" s="32" t="str">
        <f>IF(AI57="wrong PO",(VLOOKUP($D57,'May 2016'!D56:Z555,3,FALSE)),"")</f>
        <v/>
      </c>
      <c r="AK57" s="29" t="str">
        <f>IFERROR(IF(VLOOKUP($D57,'Apr 2016'!$D$1:$Z$500,3,FALSE)=F57,"-","Wrong PO"),"new")</f>
        <v>-</v>
      </c>
      <c r="AL57" s="32" t="str">
        <f>IF(AK57="wrong PO",(VLOOKUP($D57,'Apr 2016'!$D$1:$Z$500,3,FALSE)),"")</f>
        <v/>
      </c>
      <c r="AM57" s="32" t="str">
        <f>IFERROR(IF(VLOOKUP($D57,'Mar 2016'!$D$1:$Z$500,3,FALSE)=F57,"-","Wrong PO"),"new")</f>
        <v>-</v>
      </c>
      <c r="AN57" s="32" t="str">
        <f>IF(AK57="wrong PO",(VLOOKUP($D57,'Mar 2016'!$D$1:$Z$500,3,FALSE)),"")</f>
        <v/>
      </c>
      <c r="AO57" s="32" t="str">
        <f>IFERROR(IF(VLOOKUP($D57,'Feb 2016'!$D$1:$Z$500,3,FALSE)=F57,"-","Wrong PO"),"new")</f>
        <v>-</v>
      </c>
      <c r="AP57" s="32" t="str">
        <f>IF(AK57="wrong PO",(VLOOKUP($D57,'Feb 2016'!$D$1:$Z$500,3,FALSE)),"")</f>
        <v/>
      </c>
      <c r="AQ57" s="29" t="str">
        <f>IFERROR(IF(VLOOKUP($D57,'Jan 2016'!$D$1:$Z$500,3,FALSE)=F57,"-","Wrong PO"),"new")</f>
        <v>-</v>
      </c>
      <c r="AR57" s="32" t="str">
        <f>IF(AQ57="wrong PO",(VLOOKUP($D57,'Jan 2016'!$D$1:$Z$500,3,FALSE)),"")</f>
        <v/>
      </c>
      <c r="AS57" s="29" t="str">
        <f>IFERROR(IF(VLOOKUP($D57,'Dec 2015'!$D$1:$Z$500,3,FALSE)=F57,"-","Wrong PO"),"new")</f>
        <v>-</v>
      </c>
      <c r="AT57" s="32" t="str">
        <f>IF(AS57="wrong PO",(VLOOKUP($D57,'Dec 2015'!$D$1:$Z$500,3,FALSE)),"")</f>
        <v/>
      </c>
      <c r="AU57" s="29" t="str">
        <f>IFERROR(IF(VLOOKUP($D57,'Nov 2015'!$D$1:$Z$500,3,FALSE)=F57,"-","Wrong PO"),"new")</f>
        <v>-</v>
      </c>
      <c r="AV57" s="32" t="str">
        <f>IF(AU57="wrong PO",(VLOOKUP($D57,'Nov 2015'!$D$1:$Z$500,3,FALSE)),"")</f>
        <v/>
      </c>
      <c r="AW57" s="29" t="str">
        <f>IFERROR(IF(VLOOKUP($D57,'Oct 2015'!$D$1:$Z$500,3,FALSE)=F57,"-","Wrong PO"),"new")</f>
        <v>-</v>
      </c>
      <c r="AX57" s="32" t="str">
        <f>IF(AW57="wrong PO",(VLOOKUP($D57,'Oct 2015'!$D$1:$Z$500,3,FALSE)),"")</f>
        <v/>
      </c>
      <c r="AY57" s="29" t="str">
        <f>IFERROR(IF(VLOOKUP($D57,'Sep 2015'!$D$1:$Z$500,3,FALSE)=F57,"-","Wrong PO"),"new")</f>
        <v>-</v>
      </c>
      <c r="AZ57" s="32" t="str">
        <f>IF(AY57="wrong PO",(VLOOKUP($D57,'Sep 2015'!$D$1:$Z$500,3,FALSE)),"")</f>
        <v/>
      </c>
    </row>
    <row r="58" spans="1:52">
      <c r="A58" s="2" t="s">
        <v>841</v>
      </c>
      <c r="B58" s="2" t="s">
        <v>510</v>
      </c>
      <c r="C58" s="2" t="s">
        <v>76</v>
      </c>
      <c r="D58" s="2" t="s">
        <v>81</v>
      </c>
      <c r="E58" s="2" t="s">
        <v>62</v>
      </c>
      <c r="F58" s="21" t="s">
        <v>208</v>
      </c>
      <c r="G58" s="11" t="s">
        <v>2105</v>
      </c>
      <c r="H58" s="3">
        <v>42205</v>
      </c>
      <c r="I58" s="2" t="s">
        <v>28</v>
      </c>
      <c r="J58" s="2" t="s">
        <v>63</v>
      </c>
      <c r="K58" s="2" t="s">
        <v>30</v>
      </c>
      <c r="L58" s="2" t="s">
        <v>31</v>
      </c>
      <c r="M58" s="2" t="s">
        <v>41</v>
      </c>
      <c r="N58" s="4">
        <v>82803</v>
      </c>
      <c r="O58" s="4">
        <v>88287</v>
      </c>
      <c r="P58" s="4">
        <v>5484</v>
      </c>
      <c r="Q58" s="5">
        <v>92.68</v>
      </c>
      <c r="R58" s="4">
        <v>7316</v>
      </c>
      <c r="S58" s="4">
        <v>7813</v>
      </c>
      <c r="T58" s="4">
        <v>497</v>
      </c>
      <c r="U58" s="5">
        <v>29.72</v>
      </c>
      <c r="V58" s="5">
        <v>0</v>
      </c>
      <c r="W58" s="14">
        <v>122.4</v>
      </c>
      <c r="X58" s="14">
        <v>0</v>
      </c>
      <c r="Y58" s="14">
        <v>122.4</v>
      </c>
      <c r="Z58" s="4">
        <v>24580</v>
      </c>
      <c r="AA58" s="49" t="str">
        <f>IFERROR(IF(VLOOKUP($D58,'Year-To-Date'!$E$1:$E$322,1,FALSE)=D58,"--","Find"),"Find")</f>
        <v>--</v>
      </c>
      <c r="AB58" s="49" t="str">
        <f>IFERROR(IFERROR(VLOOKUP($D58,'Asset Group  All Assets'!$B$1:$C$500,2,FALSE),(VLOOKUP($D58,'Missing-WSU-POs'!$B$1:$D$500,3,FALSE))),"?")</f>
        <v>P0736281</v>
      </c>
      <c r="AC58" s="31" t="str">
        <f t="shared" si="0"/>
        <v>P0736281</v>
      </c>
      <c r="AD58" s="31" t="str">
        <f t="shared" si="2"/>
        <v/>
      </c>
      <c r="AE58" s="29" t="str">
        <f>IFERROR(IF(VLOOKUP($D58,'Org July 2016 '!$D$1:$Z$500,3,FALSE)=F58,"-","Wrong PO"),"new")</f>
        <v>Wrong PO</v>
      </c>
      <c r="AF58" s="32">
        <f>IF(AE58="wrong PO",(VLOOKUP($D58,'Org July 2016 '!$D$1:$Z$500,3,FALSE)),"")</f>
        <v>0</v>
      </c>
      <c r="AG58" s="29" t="str">
        <f>IFERROR(IF(VLOOKUP($D58,'Org June 2016 '!$D$1:$Z$500,3,FALSE)=F58,"-","Wrong PO"),"new")</f>
        <v>Wrong PO</v>
      </c>
      <c r="AH58" s="32">
        <f>IF(AG58="wrong PO",(VLOOKUP($D58,'Org June 2016 '!$D$1:$Z$500,3,FALSE)),"")</f>
        <v>0</v>
      </c>
      <c r="AI58" s="29" t="str">
        <f>IFERROR(IF(VLOOKUP($D58,'May 2016'!D57:Z556,3,FALSE)=F58,"-","Wrong PO"),"new")</f>
        <v>new</v>
      </c>
      <c r="AJ58" s="32" t="str">
        <f>IF(AI58="wrong PO",(VLOOKUP($D58,'May 2016'!D57:Z556,3,FALSE)),"")</f>
        <v/>
      </c>
      <c r="AK58" s="29" t="str">
        <f>IFERROR(IF(VLOOKUP($D58,'Apr 2016'!$D$1:$Z$500,3,FALSE)=F58,"-","Wrong PO"),"new")</f>
        <v>-</v>
      </c>
      <c r="AL58" s="32" t="str">
        <f>IF(AK58="wrong PO",(VLOOKUP($D58,'Apr 2016'!$D$1:$Z$500,3,FALSE)),"")</f>
        <v/>
      </c>
      <c r="AM58" s="32" t="str">
        <f>IFERROR(IF(VLOOKUP($D58,'Mar 2016'!$D$1:$Z$500,3,FALSE)=F58,"-","Wrong PO"),"new")</f>
        <v>-</v>
      </c>
      <c r="AN58" s="32" t="str">
        <f>IF(AK58="wrong PO",(VLOOKUP($D58,'Mar 2016'!$D$1:$Z$500,3,FALSE)),"")</f>
        <v/>
      </c>
      <c r="AO58" s="32" t="str">
        <f>IFERROR(IF(VLOOKUP($D58,'Feb 2016'!$D$1:$Z$500,3,FALSE)=F58,"-","Wrong PO"),"new")</f>
        <v>-</v>
      </c>
      <c r="AP58" s="32" t="str">
        <f>IF(AK58="wrong PO",(VLOOKUP($D58,'Feb 2016'!$D$1:$Z$500,3,FALSE)),"")</f>
        <v/>
      </c>
      <c r="AQ58" s="29" t="str">
        <f>IFERROR(IF(VLOOKUP($D58,'Jan 2016'!$D$1:$Z$500,3,FALSE)=F58,"-","Wrong PO"),"new")</f>
        <v>-</v>
      </c>
      <c r="AR58" s="32" t="str">
        <f>IF(AQ58="wrong PO",(VLOOKUP($D58,'Jan 2016'!$D$1:$Z$500,3,FALSE)),"")</f>
        <v/>
      </c>
      <c r="AS58" s="29" t="str">
        <f>IFERROR(IF(VLOOKUP($D58,'Dec 2015'!$D$1:$Z$500,3,FALSE)=F58,"-","Wrong PO"),"new")</f>
        <v>-</v>
      </c>
      <c r="AT58" s="32" t="str">
        <f>IF(AS58="wrong PO",(VLOOKUP($D58,'Dec 2015'!$D$1:$Z$500,3,FALSE)),"")</f>
        <v/>
      </c>
      <c r="AU58" s="29" t="str">
        <f>IFERROR(IF(VLOOKUP($D58,'Nov 2015'!$D$1:$Z$500,3,FALSE)=F58,"-","Wrong PO"),"new")</f>
        <v>-</v>
      </c>
      <c r="AV58" s="32" t="str">
        <f>IF(AU58="wrong PO",(VLOOKUP($D58,'Nov 2015'!$D$1:$Z$500,3,FALSE)),"")</f>
        <v/>
      </c>
      <c r="AW58" s="29" t="str">
        <f>IFERROR(IF(VLOOKUP($D58,'Oct 2015'!$D$1:$Z$500,3,FALSE)=F58,"-","Wrong PO"),"new")</f>
        <v>-</v>
      </c>
      <c r="AX58" s="32" t="str">
        <f>IF(AW58="wrong PO",(VLOOKUP($D58,'Oct 2015'!$D$1:$Z$500,3,FALSE)),"")</f>
        <v/>
      </c>
      <c r="AY58" s="29" t="str">
        <f>IFERROR(IF(VLOOKUP($D58,'Sep 2015'!$D$1:$Z$500,3,FALSE)=F58,"-","Wrong PO"),"new")</f>
        <v>-</v>
      </c>
      <c r="AZ58" s="32" t="str">
        <f>IF(AY58="wrong PO",(VLOOKUP($D58,'Sep 2015'!$D$1:$Z$500,3,FALSE)),"")</f>
        <v/>
      </c>
    </row>
    <row r="59" spans="1:52">
      <c r="A59" s="2" t="s">
        <v>841</v>
      </c>
      <c r="B59" s="2" t="s">
        <v>510</v>
      </c>
      <c r="C59" s="2" t="s">
        <v>69</v>
      </c>
      <c r="D59" s="2" t="s">
        <v>257</v>
      </c>
      <c r="E59" s="2" t="s">
        <v>384</v>
      </c>
      <c r="F59" s="21" t="s">
        <v>258</v>
      </c>
      <c r="G59" s="11" t="s">
        <v>2104</v>
      </c>
      <c r="H59" s="3">
        <v>42235</v>
      </c>
      <c r="I59" s="2" t="s">
        <v>39</v>
      </c>
      <c r="J59" s="2" t="s">
        <v>386</v>
      </c>
      <c r="K59" s="2" t="s">
        <v>30</v>
      </c>
      <c r="L59" s="2" t="s">
        <v>31</v>
      </c>
      <c r="M59" s="2" t="s">
        <v>41</v>
      </c>
      <c r="N59" s="4">
        <v>5958</v>
      </c>
      <c r="O59" s="4">
        <v>8021</v>
      </c>
      <c r="P59" s="4">
        <v>2063</v>
      </c>
      <c r="Q59" s="5">
        <v>34.86</v>
      </c>
      <c r="R59" s="4">
        <v>3727</v>
      </c>
      <c r="S59" s="4">
        <v>4637</v>
      </c>
      <c r="T59" s="4">
        <v>910</v>
      </c>
      <c r="U59" s="5">
        <v>54.42</v>
      </c>
      <c r="V59" s="5">
        <v>0</v>
      </c>
      <c r="W59" s="14">
        <v>89.28</v>
      </c>
      <c r="X59" s="14">
        <v>0</v>
      </c>
      <c r="Y59" s="14">
        <v>89.28</v>
      </c>
      <c r="Z59" s="4">
        <v>24580</v>
      </c>
      <c r="AA59" s="49" t="str">
        <f>IFERROR(IF(VLOOKUP($D59,'Year-To-Date'!$E$1:$E$322,1,FALSE)=D59,"--","Find"),"Find")</f>
        <v>--</v>
      </c>
      <c r="AB59" s="49" t="str">
        <f>IFERROR(IFERROR(VLOOKUP($D59,'Asset Group  All Assets'!$B$1:$C$500,2,FALSE),(VLOOKUP($D59,'Missing-WSU-POs'!$B$1:$D$500,3,FALSE))),"?")</f>
        <v>P0738639</v>
      </c>
      <c r="AC59" s="31" t="str">
        <f t="shared" si="0"/>
        <v>P0738639</v>
      </c>
      <c r="AD59" s="31" t="str">
        <f t="shared" si="2"/>
        <v/>
      </c>
      <c r="AE59" s="29" t="str">
        <f>IFERROR(IF(VLOOKUP($D59,'Org July 2016 '!$D$1:$Z$500,3,FALSE)=F59,"-","Wrong PO"),"new")</f>
        <v>Wrong PO</v>
      </c>
      <c r="AF59" s="32">
        <f>IF(AE59="wrong PO",(VLOOKUP($D59,'Org July 2016 '!$D$1:$Z$500,3,FALSE)),"")</f>
        <v>0</v>
      </c>
      <c r="AG59" s="29" t="str">
        <f>IFERROR(IF(VLOOKUP($D59,'Org June 2016 '!$D$1:$Z$500,3,FALSE)=F59,"-","Wrong PO"),"new")</f>
        <v>Wrong PO</v>
      </c>
      <c r="AH59" s="32">
        <f>IF(AG59="wrong PO",(VLOOKUP($D59,'Org June 2016 '!$D$1:$Z$500,3,FALSE)),"")</f>
        <v>0</v>
      </c>
      <c r="AI59" s="29" t="str">
        <f>IFERROR(IF(VLOOKUP($D59,'May 2016'!D58:Z557,3,FALSE)=F59,"-","Wrong PO"),"new")</f>
        <v>new</v>
      </c>
      <c r="AJ59" s="32" t="str">
        <f>IF(AI59="wrong PO",(VLOOKUP($D59,'May 2016'!D58:Z557,3,FALSE)),"")</f>
        <v/>
      </c>
      <c r="AK59" s="29" t="str">
        <f>IFERROR(IF(VLOOKUP($D59,'Apr 2016'!$D$1:$Z$500,3,FALSE)=F59,"-","Wrong PO"),"new")</f>
        <v>-</v>
      </c>
      <c r="AL59" s="32" t="str">
        <f>IF(AK59="wrong PO",(VLOOKUP($D59,'Apr 2016'!$D$1:$Z$500,3,FALSE)),"")</f>
        <v/>
      </c>
      <c r="AM59" s="32" t="str">
        <f>IFERROR(IF(VLOOKUP($D59,'Mar 2016'!$D$1:$Z$500,3,FALSE)=F59,"-","Wrong PO"),"new")</f>
        <v>-</v>
      </c>
      <c r="AN59" s="32" t="str">
        <f>IF(AK59="wrong PO",(VLOOKUP($D59,'Mar 2016'!$D$1:$Z$500,3,FALSE)),"")</f>
        <v/>
      </c>
      <c r="AO59" s="32" t="str">
        <f>IFERROR(IF(VLOOKUP($D59,'Feb 2016'!$D$1:$Z$500,3,FALSE)=F59,"-","Wrong PO"),"new")</f>
        <v>-</v>
      </c>
      <c r="AP59" s="32" t="str">
        <f>IF(AK59="wrong PO",(VLOOKUP($D59,'Feb 2016'!$D$1:$Z$500,3,FALSE)),"")</f>
        <v/>
      </c>
      <c r="AQ59" s="29" t="str">
        <f>IFERROR(IF(VLOOKUP($D59,'Jan 2016'!$D$1:$Z$500,3,FALSE)=F59,"-","Wrong PO"),"new")</f>
        <v>-</v>
      </c>
      <c r="AR59" s="32" t="str">
        <f>IF(AQ59="wrong PO",(VLOOKUP($D59,'Jan 2016'!$D$1:$Z$500,3,FALSE)),"")</f>
        <v/>
      </c>
      <c r="AS59" s="29" t="str">
        <f>IFERROR(IF(VLOOKUP($D59,'Dec 2015'!$D$1:$Z$500,3,FALSE)=F59,"-","Wrong PO"),"new")</f>
        <v>-</v>
      </c>
      <c r="AT59" s="32" t="str">
        <f>IF(AS59="wrong PO",(VLOOKUP($D59,'Dec 2015'!$D$1:$Z$500,3,FALSE)),"")</f>
        <v/>
      </c>
      <c r="AU59" s="29" t="str">
        <f>IFERROR(IF(VLOOKUP($D59,'Nov 2015'!$D$1:$Z$500,3,FALSE)=F59,"-","Wrong PO"),"new")</f>
        <v>-</v>
      </c>
      <c r="AV59" s="32" t="str">
        <f>IF(AU59="wrong PO",(VLOOKUP($D59,'Nov 2015'!$D$1:$Z$500,3,FALSE)),"")</f>
        <v/>
      </c>
      <c r="AW59" s="29" t="str">
        <f>IFERROR(IF(VLOOKUP($D59,'Oct 2015'!$D$1:$Z$500,3,FALSE)=F59,"-","Wrong PO"),"new")</f>
        <v>-</v>
      </c>
      <c r="AX59" s="32" t="str">
        <f>IF(AW59="wrong PO",(VLOOKUP($D59,'Oct 2015'!$D$1:$Z$500,3,FALSE)),"")</f>
        <v/>
      </c>
      <c r="AY59" s="29" t="str">
        <f>IFERROR(IF(VLOOKUP($D59,'Sep 2015'!$D$1:$Z$500,3,FALSE)=F59,"-","Wrong PO"),"new")</f>
        <v>new</v>
      </c>
      <c r="AZ59" s="32" t="str">
        <f>IF(AY59="wrong PO",(VLOOKUP($D59,'Sep 2015'!$D$1:$Z$500,3,FALSE)),"")</f>
        <v/>
      </c>
    </row>
    <row r="60" spans="1:52">
      <c r="A60" s="2" t="s">
        <v>841</v>
      </c>
      <c r="B60" s="2" t="s">
        <v>510</v>
      </c>
      <c r="C60" s="2" t="s">
        <v>479</v>
      </c>
      <c r="D60" s="2" t="s">
        <v>98</v>
      </c>
      <c r="E60" s="2" t="s">
        <v>583</v>
      </c>
      <c r="F60" s="21" t="s">
        <v>99</v>
      </c>
      <c r="G60" s="11" t="s">
        <v>2103</v>
      </c>
      <c r="H60" s="3">
        <v>42424</v>
      </c>
      <c r="I60" s="2" t="s">
        <v>748</v>
      </c>
      <c r="J60" s="2" t="s">
        <v>585</v>
      </c>
      <c r="K60" s="2" t="s">
        <v>586</v>
      </c>
      <c r="L60" s="2" t="s">
        <v>31</v>
      </c>
      <c r="M60" s="2" t="s">
        <v>587</v>
      </c>
      <c r="N60" s="4">
        <v>48568</v>
      </c>
      <c r="O60" s="4">
        <v>49022</v>
      </c>
      <c r="P60" s="4">
        <v>454</v>
      </c>
      <c r="Q60" s="5">
        <v>7.67</v>
      </c>
      <c r="R60" s="4">
        <v>0</v>
      </c>
      <c r="S60" s="4">
        <v>0</v>
      </c>
      <c r="T60" s="4">
        <v>0</v>
      </c>
      <c r="U60" s="5">
        <v>0</v>
      </c>
      <c r="V60" s="5">
        <v>0</v>
      </c>
      <c r="W60" s="14">
        <v>7.67</v>
      </c>
      <c r="X60" s="14">
        <v>0</v>
      </c>
      <c r="Y60" s="14">
        <v>7.67</v>
      </c>
      <c r="Z60" s="4">
        <v>24580</v>
      </c>
      <c r="AA60" s="49" t="str">
        <f>IFERROR(IF(VLOOKUP($D60,'Year-To-Date'!$E$1:$E$322,1,FALSE)=D60,"--","Find"),"Find")</f>
        <v>--</v>
      </c>
      <c r="AB60" s="49" t="str">
        <f>IFERROR(IFERROR(VLOOKUP($D60,'Asset Group  All Assets'!$B$1:$C$500,2,FALSE),(VLOOKUP($D60,'Missing-WSU-POs'!$B$1:$D$500,3,FALSE))),"?")</f>
        <v>P0739143</v>
      </c>
      <c r="AC60" s="31" t="str">
        <f t="shared" si="0"/>
        <v>P0739143</v>
      </c>
      <c r="AD60" s="31" t="str">
        <f t="shared" si="2"/>
        <v/>
      </c>
      <c r="AE60" s="29" t="str">
        <f>IFERROR(IF(VLOOKUP($D60,'Org July 2016 '!$D$1:$Z$500,3,FALSE)=F60,"-","Wrong PO"),"new")</f>
        <v>Wrong PO</v>
      </c>
      <c r="AF60" s="32">
        <f>IF(AE60="wrong PO",(VLOOKUP($D60,'Org July 2016 '!$D$1:$Z$500,3,FALSE)),"")</f>
        <v>0</v>
      </c>
      <c r="AG60" s="29" t="str">
        <f>IFERROR(IF(VLOOKUP($D60,'Org June 2016 '!$D$1:$Z$500,3,FALSE)=F60,"-","Wrong PO"),"new")</f>
        <v>Wrong PO</v>
      </c>
      <c r="AH60" s="32">
        <f>IF(AG60="wrong PO",(VLOOKUP($D60,'Org June 2016 '!$D$1:$Z$500,3,FALSE)),"")</f>
        <v>0</v>
      </c>
      <c r="AI60" s="29" t="str">
        <f>IFERROR(IF(VLOOKUP($D60,'May 2016'!D59:Z558,3,FALSE)=F60,"-","Wrong PO"),"new")</f>
        <v>new</v>
      </c>
      <c r="AJ60" s="32" t="str">
        <f>IF(AI60="wrong PO",(VLOOKUP($D60,'May 2016'!D59:Z558,3,FALSE)),"")</f>
        <v/>
      </c>
      <c r="AK60" s="29" t="str">
        <f>IFERROR(IF(VLOOKUP($D60,'Apr 2016'!$D$1:$Z$500,3,FALSE)=F60,"-","Wrong PO"),"new")</f>
        <v>-</v>
      </c>
      <c r="AL60" s="32" t="str">
        <f>IF(AK60="wrong PO",(VLOOKUP($D60,'Apr 2016'!$D$1:$Z$500,3,FALSE)),"")</f>
        <v/>
      </c>
      <c r="AM60" s="32" t="str">
        <f>IFERROR(IF(VLOOKUP($D60,'Mar 2016'!$D$1:$Z$500,3,FALSE)=F60,"-","Wrong PO"),"new")</f>
        <v>-</v>
      </c>
      <c r="AN60" s="32" t="str">
        <f>IF(AK60="wrong PO",(VLOOKUP($D60,'Mar 2016'!$D$1:$Z$500,3,FALSE)),"")</f>
        <v/>
      </c>
      <c r="AO60" s="32" t="str">
        <f>IFERROR(IF(VLOOKUP($D60,'Feb 2016'!$D$1:$Z$500,3,FALSE)=F60,"-","Wrong PO"),"new")</f>
        <v>new</v>
      </c>
      <c r="AP60" s="32" t="str">
        <f>IF(AK60="wrong PO",(VLOOKUP($D60,'Feb 2016'!$D$1:$Z$500,3,FALSE)),"")</f>
        <v/>
      </c>
      <c r="AQ60" s="29" t="str">
        <f>IFERROR(IF(VLOOKUP($D60,'Jan 2016'!$D$1:$Z$500,3,FALSE)=F60,"-","Wrong PO"),"new")</f>
        <v>new</v>
      </c>
      <c r="AR60" s="32" t="str">
        <f>IF(AQ60="wrong PO",(VLOOKUP($D60,'Jan 2016'!$D$1:$Z$500,3,FALSE)),"")</f>
        <v/>
      </c>
      <c r="AS60" s="29" t="str">
        <f>IFERROR(IF(VLOOKUP($D60,'Dec 2015'!$D$1:$Z$500,3,FALSE)=F60,"-","Wrong PO"),"new")</f>
        <v>new</v>
      </c>
      <c r="AT60" s="32" t="str">
        <f>IF(AS60="wrong PO",(VLOOKUP($D60,'Dec 2015'!$D$1:$Z$500,3,FALSE)),"")</f>
        <v/>
      </c>
      <c r="AU60" s="29" t="str">
        <f>IFERROR(IF(VLOOKUP($D60,'Nov 2015'!$D$1:$Z$500,3,FALSE)=F60,"-","Wrong PO"),"new")</f>
        <v>new</v>
      </c>
      <c r="AV60" s="32" t="str">
        <f>IF(AU60="wrong PO",(VLOOKUP($D60,'Nov 2015'!$D$1:$Z$500,3,FALSE)),"")</f>
        <v/>
      </c>
      <c r="AW60" s="29" t="str">
        <f>IFERROR(IF(VLOOKUP($D60,'Oct 2015'!$D$1:$Z$500,3,FALSE)=F60,"-","Wrong PO"),"new")</f>
        <v>new</v>
      </c>
      <c r="AX60" s="32" t="str">
        <f>IF(AW60="wrong PO",(VLOOKUP($D60,'Oct 2015'!$D$1:$Z$500,3,FALSE)),"")</f>
        <v/>
      </c>
      <c r="AY60" s="29" t="str">
        <f>IFERROR(IF(VLOOKUP($D60,'Sep 2015'!$D$1:$Z$500,3,FALSE)=F60,"-","Wrong PO"),"new")</f>
        <v>new</v>
      </c>
      <c r="AZ60" s="32" t="str">
        <f>IF(AY60="wrong PO",(VLOOKUP($D60,'Sep 2015'!$D$1:$Z$500,3,FALSE)),"")</f>
        <v/>
      </c>
    </row>
    <row r="61" spans="1:52">
      <c r="A61" s="2" t="s">
        <v>841</v>
      </c>
      <c r="B61" s="2" t="s">
        <v>510</v>
      </c>
      <c r="C61" s="2" t="s">
        <v>479</v>
      </c>
      <c r="D61" s="2" t="s">
        <v>102</v>
      </c>
      <c r="E61" s="2" t="s">
        <v>583</v>
      </c>
      <c r="F61" s="21" t="s">
        <v>103</v>
      </c>
      <c r="G61" s="11" t="s">
        <v>2102</v>
      </c>
      <c r="H61" s="3">
        <v>42424</v>
      </c>
      <c r="I61" s="2" t="s">
        <v>748</v>
      </c>
      <c r="J61" s="2" t="s">
        <v>589</v>
      </c>
      <c r="K61" s="2" t="s">
        <v>586</v>
      </c>
      <c r="L61" s="2" t="s">
        <v>31</v>
      </c>
      <c r="M61" s="2" t="s">
        <v>587</v>
      </c>
      <c r="N61" s="4">
        <v>66771</v>
      </c>
      <c r="O61" s="4">
        <v>66835</v>
      </c>
      <c r="P61" s="4">
        <v>64</v>
      </c>
      <c r="Q61" s="5">
        <v>1.08</v>
      </c>
      <c r="R61" s="4">
        <v>0</v>
      </c>
      <c r="S61" s="4">
        <v>0</v>
      </c>
      <c r="T61" s="4">
        <v>0</v>
      </c>
      <c r="U61" s="5">
        <v>0</v>
      </c>
      <c r="V61" s="5">
        <v>0</v>
      </c>
      <c r="W61" s="14">
        <v>1.08</v>
      </c>
      <c r="X61" s="14">
        <v>0</v>
      </c>
      <c r="Y61" s="14">
        <v>1.08</v>
      </c>
      <c r="Z61" s="4">
        <v>24580</v>
      </c>
      <c r="AA61" s="49" t="str">
        <f>IFERROR(IF(VLOOKUP($D61,'Year-To-Date'!$E$1:$E$322,1,FALSE)=D61,"--","Find"),"Find")</f>
        <v>--</v>
      </c>
      <c r="AB61" s="49" t="str">
        <f>IFERROR(IFERROR(VLOOKUP($D61,'Asset Group  All Assets'!$B$1:$C$500,2,FALSE),(VLOOKUP($D61,'Missing-WSU-POs'!$B$1:$D$500,3,FALSE))),"?")</f>
        <v>P0739162</v>
      </c>
      <c r="AC61" s="31" t="str">
        <f t="shared" si="0"/>
        <v>P0739162</v>
      </c>
      <c r="AD61" s="31" t="str">
        <f t="shared" si="2"/>
        <v/>
      </c>
      <c r="AE61" s="29" t="str">
        <f>IFERROR(IF(VLOOKUP($D61,'Org July 2016 '!$D$1:$Z$500,3,FALSE)=F61,"-","Wrong PO"),"new")</f>
        <v>Wrong PO</v>
      </c>
      <c r="AF61" s="32">
        <f>IF(AE61="wrong PO",(VLOOKUP($D61,'Org July 2016 '!$D$1:$Z$500,3,FALSE)),"")</f>
        <v>0</v>
      </c>
      <c r="AG61" s="29" t="str">
        <f>IFERROR(IF(VLOOKUP($D61,'Org June 2016 '!$D$1:$Z$500,3,FALSE)=F61,"-","Wrong PO"),"new")</f>
        <v>Wrong PO</v>
      </c>
      <c r="AH61" s="32">
        <f>IF(AG61="wrong PO",(VLOOKUP($D61,'Org June 2016 '!$D$1:$Z$500,3,FALSE)),"")</f>
        <v>0</v>
      </c>
      <c r="AI61" s="29" t="str">
        <f>IFERROR(IF(VLOOKUP($D61,'May 2016'!D60:Z559,3,FALSE)=F61,"-","Wrong PO"),"new")</f>
        <v>new</v>
      </c>
      <c r="AJ61" s="32" t="str">
        <f>IF(AI61="wrong PO",(VLOOKUP($D61,'May 2016'!D60:Z559,3,FALSE)),"")</f>
        <v/>
      </c>
      <c r="AK61" s="29" t="str">
        <f>IFERROR(IF(VLOOKUP($D61,'Apr 2016'!$D$1:$Z$500,3,FALSE)=F61,"-","Wrong PO"),"new")</f>
        <v>-</v>
      </c>
      <c r="AL61" s="32" t="str">
        <f>IF(AK61="wrong PO",(VLOOKUP($D61,'Apr 2016'!$D$1:$Z$500,3,FALSE)),"")</f>
        <v/>
      </c>
      <c r="AM61" s="32" t="str">
        <f>IFERROR(IF(VLOOKUP($D61,'Mar 2016'!$D$1:$Z$500,3,FALSE)=F61,"-","Wrong PO"),"new")</f>
        <v>-</v>
      </c>
      <c r="AN61" s="32" t="str">
        <f>IF(AK61="wrong PO",(VLOOKUP($D61,'Mar 2016'!$D$1:$Z$500,3,FALSE)),"")</f>
        <v/>
      </c>
      <c r="AO61" s="32" t="str">
        <f>IFERROR(IF(VLOOKUP($D61,'Feb 2016'!$D$1:$Z$500,3,FALSE)=F61,"-","Wrong PO"),"new")</f>
        <v>new</v>
      </c>
      <c r="AP61" s="32" t="str">
        <f>IF(AK61="wrong PO",(VLOOKUP($D61,'Feb 2016'!$D$1:$Z$500,3,FALSE)),"")</f>
        <v/>
      </c>
      <c r="AQ61" s="29" t="str">
        <f>IFERROR(IF(VLOOKUP($D61,'Jan 2016'!$D$1:$Z$500,3,FALSE)=F61,"-","Wrong PO"),"new")</f>
        <v>new</v>
      </c>
      <c r="AR61" s="32" t="str">
        <f>IF(AQ61="wrong PO",(VLOOKUP($D61,'Jan 2016'!$D$1:$Z$500,3,FALSE)),"")</f>
        <v/>
      </c>
      <c r="AS61" s="29" t="str">
        <f>IFERROR(IF(VLOOKUP($D61,'Dec 2015'!$D$1:$Z$500,3,FALSE)=F61,"-","Wrong PO"),"new")</f>
        <v>new</v>
      </c>
      <c r="AT61" s="32" t="str">
        <f>IF(AS61="wrong PO",(VLOOKUP($D61,'Dec 2015'!$D$1:$Z$500,3,FALSE)),"")</f>
        <v/>
      </c>
      <c r="AU61" s="29" t="str">
        <f>IFERROR(IF(VLOOKUP($D61,'Nov 2015'!$D$1:$Z$500,3,FALSE)=F61,"-","Wrong PO"),"new")</f>
        <v>new</v>
      </c>
      <c r="AV61" s="32" t="str">
        <f>IF(AU61="wrong PO",(VLOOKUP($D61,'Nov 2015'!$D$1:$Z$500,3,FALSE)),"")</f>
        <v/>
      </c>
      <c r="AW61" s="29" t="str">
        <f>IFERROR(IF(VLOOKUP($D61,'Oct 2015'!$D$1:$Z$500,3,FALSE)=F61,"-","Wrong PO"),"new")</f>
        <v>new</v>
      </c>
      <c r="AX61" s="32" t="str">
        <f>IF(AW61="wrong PO",(VLOOKUP($D61,'Oct 2015'!$D$1:$Z$500,3,FALSE)),"")</f>
        <v/>
      </c>
      <c r="AY61" s="29" t="str">
        <f>IFERROR(IF(VLOOKUP($D61,'Sep 2015'!$D$1:$Z$500,3,FALSE)=F61,"-","Wrong PO"),"new")</f>
        <v>new</v>
      </c>
      <c r="AZ61" s="32" t="str">
        <f>IF(AY61="wrong PO",(VLOOKUP($D61,'Sep 2015'!$D$1:$Z$500,3,FALSE)),"")</f>
        <v/>
      </c>
    </row>
    <row r="62" spans="1:52">
      <c r="A62" s="2" t="s">
        <v>841</v>
      </c>
      <c r="B62" s="2" t="s">
        <v>510</v>
      </c>
      <c r="C62" s="2" t="s">
        <v>56</v>
      </c>
      <c r="D62" s="2" t="s">
        <v>210</v>
      </c>
      <c r="E62" s="2" t="s">
        <v>387</v>
      </c>
      <c r="F62" s="21" t="s">
        <v>211</v>
      </c>
      <c r="G62" s="11" t="s">
        <v>2101</v>
      </c>
      <c r="H62" s="3">
        <v>42262</v>
      </c>
      <c r="I62" s="2" t="s">
        <v>39</v>
      </c>
      <c r="J62" s="2" t="s">
        <v>389</v>
      </c>
      <c r="K62" s="2" t="s">
        <v>30</v>
      </c>
      <c r="L62" s="2" t="s">
        <v>31</v>
      </c>
      <c r="M62" s="2" t="s">
        <v>32</v>
      </c>
      <c r="N62" s="4">
        <v>49682</v>
      </c>
      <c r="O62" s="4">
        <v>53531</v>
      </c>
      <c r="P62" s="4">
        <v>3849</v>
      </c>
      <c r="Q62" s="5">
        <v>65.05</v>
      </c>
      <c r="R62" s="4">
        <v>0</v>
      </c>
      <c r="S62" s="4">
        <v>0</v>
      </c>
      <c r="T62" s="4">
        <v>0</v>
      </c>
      <c r="U62" s="5">
        <v>0</v>
      </c>
      <c r="V62" s="5">
        <v>0</v>
      </c>
      <c r="W62" s="14">
        <v>65.05</v>
      </c>
      <c r="X62" s="14">
        <v>0</v>
      </c>
      <c r="Y62" s="14">
        <v>65.05</v>
      </c>
      <c r="Z62" s="4">
        <v>24580</v>
      </c>
      <c r="AA62" s="49" t="str">
        <f>IFERROR(IF(VLOOKUP($D62,'Year-To-Date'!$E$1:$E$322,1,FALSE)=D62,"--","Find"),"Find")</f>
        <v>--</v>
      </c>
      <c r="AB62" s="49" t="str">
        <f>IFERROR(IFERROR(VLOOKUP($D62,'Asset Group  All Assets'!$B$1:$C$500,2,FALSE),(VLOOKUP($D62,'Missing-WSU-POs'!$B$1:$D$500,3,FALSE))),"?")</f>
        <v>P0739206</v>
      </c>
      <c r="AC62" s="31" t="str">
        <f t="shared" si="0"/>
        <v>P0739206</v>
      </c>
      <c r="AD62" s="31" t="str">
        <f t="shared" si="2"/>
        <v/>
      </c>
      <c r="AE62" s="29" t="str">
        <f>IFERROR(IF(VLOOKUP($D62,'Org July 2016 '!$D$1:$Z$500,3,FALSE)=F62,"-","Wrong PO"),"new")</f>
        <v>Wrong PO</v>
      </c>
      <c r="AF62" s="32">
        <f>IF(AE62="wrong PO",(VLOOKUP($D62,'Org July 2016 '!$D$1:$Z$500,3,FALSE)),"")</f>
        <v>0</v>
      </c>
      <c r="AG62" s="29" t="str">
        <f>IFERROR(IF(VLOOKUP($D62,'Org June 2016 '!$D$1:$Z$500,3,FALSE)=F62,"-","Wrong PO"),"new")</f>
        <v>Wrong PO</v>
      </c>
      <c r="AH62" s="32">
        <f>IF(AG62="wrong PO",(VLOOKUP($D62,'Org June 2016 '!$D$1:$Z$500,3,FALSE)),"")</f>
        <v>0</v>
      </c>
      <c r="AI62" s="29" t="str">
        <f>IFERROR(IF(VLOOKUP($D62,'May 2016'!D61:Z560,3,FALSE)=F62,"-","Wrong PO"),"new")</f>
        <v>new</v>
      </c>
      <c r="AJ62" s="32" t="str">
        <f>IF(AI62="wrong PO",(VLOOKUP($D62,'May 2016'!D61:Z560,3,FALSE)),"")</f>
        <v/>
      </c>
      <c r="AK62" s="29" t="str">
        <f>IFERROR(IF(VLOOKUP($D62,'Apr 2016'!$D$1:$Z$500,3,FALSE)=F62,"-","Wrong PO"),"new")</f>
        <v>-</v>
      </c>
      <c r="AL62" s="32" t="str">
        <f>IF(AK62="wrong PO",(VLOOKUP($D62,'Apr 2016'!$D$1:$Z$500,3,FALSE)),"")</f>
        <v/>
      </c>
      <c r="AM62" s="32" t="str">
        <f>IFERROR(IF(VLOOKUP($D62,'Mar 2016'!$D$1:$Z$500,3,FALSE)=F62,"-","Wrong PO"),"new")</f>
        <v>-</v>
      </c>
      <c r="AN62" s="32" t="str">
        <f>IF(AK62="wrong PO",(VLOOKUP($D62,'Mar 2016'!$D$1:$Z$500,3,FALSE)),"")</f>
        <v/>
      </c>
      <c r="AO62" s="32" t="str">
        <f>IFERROR(IF(VLOOKUP($D62,'Feb 2016'!$D$1:$Z$500,3,FALSE)=F62,"-","Wrong PO"),"new")</f>
        <v>-</v>
      </c>
      <c r="AP62" s="32" t="str">
        <f>IF(AK62="wrong PO",(VLOOKUP($D62,'Feb 2016'!$D$1:$Z$500,3,FALSE)),"")</f>
        <v/>
      </c>
      <c r="AQ62" s="29" t="str">
        <f>IFERROR(IF(VLOOKUP($D62,'Jan 2016'!$D$1:$Z$500,3,FALSE)=F62,"-","Wrong PO"),"new")</f>
        <v>-</v>
      </c>
      <c r="AR62" s="32" t="str">
        <f>IF(AQ62="wrong PO",(VLOOKUP($D62,'Jan 2016'!$D$1:$Z$500,3,FALSE)),"")</f>
        <v/>
      </c>
      <c r="AS62" s="29" t="str">
        <f>IFERROR(IF(VLOOKUP($D62,'Dec 2015'!$D$1:$Z$500,3,FALSE)=F62,"-","Wrong PO"),"new")</f>
        <v>-</v>
      </c>
      <c r="AT62" s="32" t="str">
        <f>IF(AS62="wrong PO",(VLOOKUP($D62,'Dec 2015'!$D$1:$Z$500,3,FALSE)),"")</f>
        <v/>
      </c>
      <c r="AU62" s="29" t="str">
        <f>IFERROR(IF(VLOOKUP($D62,'Nov 2015'!$D$1:$Z$500,3,FALSE)=F62,"-","Wrong PO"),"new")</f>
        <v>-</v>
      </c>
      <c r="AV62" s="32" t="str">
        <f>IF(AU62="wrong PO",(VLOOKUP($D62,'Nov 2015'!$D$1:$Z$500,3,FALSE)),"")</f>
        <v/>
      </c>
      <c r="AW62" s="29" t="str">
        <f>IFERROR(IF(VLOOKUP($D62,'Oct 2015'!$D$1:$Z$500,3,FALSE)=F62,"-","Wrong PO"),"new")</f>
        <v>-</v>
      </c>
      <c r="AX62" s="32" t="str">
        <f>IF(AW62="wrong PO",(VLOOKUP($D62,'Oct 2015'!$D$1:$Z$500,3,FALSE)),"")</f>
        <v/>
      </c>
      <c r="AY62" s="29" t="str">
        <f>IFERROR(IF(VLOOKUP($D62,'Sep 2015'!$D$1:$Z$500,3,FALSE)=F62,"-","Wrong PO"),"new")</f>
        <v>new</v>
      </c>
      <c r="AZ62" s="32" t="str">
        <f>IF(AY62="wrong PO",(VLOOKUP($D62,'Sep 2015'!$D$1:$Z$500,3,FALSE)),"")</f>
        <v/>
      </c>
    </row>
    <row r="63" spans="1:52" s="24" customFormat="1">
      <c r="A63" s="12" t="s">
        <v>841</v>
      </c>
      <c r="B63" s="12" t="s">
        <v>510</v>
      </c>
      <c r="C63" s="18" t="s">
        <v>453</v>
      </c>
      <c r="D63" s="12" t="s">
        <v>233</v>
      </c>
      <c r="E63" s="12" t="s">
        <v>387</v>
      </c>
      <c r="F63" s="23" t="s">
        <v>211</v>
      </c>
      <c r="G63" s="13" t="s">
        <v>2101</v>
      </c>
      <c r="H63" s="15">
        <v>42269</v>
      </c>
      <c r="I63" s="12"/>
      <c r="J63" s="12" t="s">
        <v>454</v>
      </c>
      <c r="K63" s="12" t="s">
        <v>394</v>
      </c>
      <c r="L63" s="12" t="s">
        <v>31</v>
      </c>
      <c r="M63" s="12" t="s">
        <v>382</v>
      </c>
      <c r="N63" s="16">
        <v>6889</v>
      </c>
      <c r="O63" s="16">
        <v>7538</v>
      </c>
      <c r="P63" s="16">
        <v>649</v>
      </c>
      <c r="Q63" s="17">
        <v>17.850000000000001</v>
      </c>
      <c r="R63" s="16">
        <v>6044</v>
      </c>
      <c r="S63" s="16">
        <v>6724</v>
      </c>
      <c r="T63" s="16">
        <v>680</v>
      </c>
      <c r="U63" s="17">
        <v>56.1</v>
      </c>
      <c r="V63" s="17">
        <v>0</v>
      </c>
      <c r="W63" s="17">
        <v>73.95</v>
      </c>
      <c r="X63" s="17">
        <v>0</v>
      </c>
      <c r="Y63" s="17">
        <v>73.95</v>
      </c>
      <c r="Z63" s="16">
        <v>24580</v>
      </c>
      <c r="AA63" s="49" t="str">
        <f>IFERROR(IF(VLOOKUP($D63,'Year-To-Date'!$E$1:$E$322,1,FALSE)=D63,"--","Find"),"Find")</f>
        <v>--</v>
      </c>
      <c r="AB63" s="49" t="str">
        <f>IFERROR(IFERROR(VLOOKUP($D63,'Asset Group  All Assets'!$B$1:$C$500,2,FALSE),(VLOOKUP($D63,'Missing-WSU-POs'!$B$1:$D$500,3,FALSE))),"?")</f>
        <v>P0739206</v>
      </c>
      <c r="AC63" s="31" t="str">
        <f t="shared" si="0"/>
        <v>P0739206</v>
      </c>
      <c r="AD63" s="31" t="str">
        <f t="shared" si="2"/>
        <v/>
      </c>
      <c r="AE63" s="29" t="str">
        <f>IFERROR(IF(VLOOKUP($D63,'Org July 2016 '!$D$1:$Z$500,3,FALSE)=F63,"-","Wrong PO"),"new")</f>
        <v>Wrong PO</v>
      </c>
      <c r="AF63" s="32">
        <f>IF(AE63="wrong PO",(VLOOKUP($D63,'Org July 2016 '!$D$1:$Z$500,3,FALSE)),"")</f>
        <v>0</v>
      </c>
      <c r="AG63" s="29" t="str">
        <f>IFERROR(IF(VLOOKUP($D63,'Org June 2016 '!$D$1:$Z$500,3,FALSE)=F63,"-","Wrong PO"),"new")</f>
        <v>Wrong PO</v>
      </c>
      <c r="AH63" s="32">
        <f>IF(AG63="wrong PO",(VLOOKUP($D63,'Org June 2016 '!$D$1:$Z$500,3,FALSE)),"")</f>
        <v>0</v>
      </c>
      <c r="AI63" s="29" t="str">
        <f>IFERROR(IF(VLOOKUP($D63,'May 2016'!D62:Z561,3,FALSE)=F63,"-","Wrong PO"),"new")</f>
        <v>new</v>
      </c>
      <c r="AJ63" s="32" t="str">
        <f>IF(AI63="wrong PO",(VLOOKUP($D63,'May 2016'!D62:Z561,3,FALSE)),"")</f>
        <v/>
      </c>
      <c r="AK63" s="29" t="str">
        <f>IFERROR(IF(VLOOKUP($D63,'Apr 2016'!$D$1:$Z$500,3,FALSE)=F63,"-","Wrong PO"),"new")</f>
        <v>-</v>
      </c>
      <c r="AL63" s="32" t="str">
        <f>IF(AK63="wrong PO",(VLOOKUP($D63,'Apr 2016'!$D$1:$Z$500,3,FALSE)),"")</f>
        <v/>
      </c>
      <c r="AM63" s="32" t="str">
        <f>IFERROR(IF(VLOOKUP($D63,'Mar 2016'!$D$1:$Z$500,3,FALSE)=F63,"-","Wrong PO"),"new")</f>
        <v>-</v>
      </c>
      <c r="AN63" s="32" t="str">
        <f>IF(AK63="wrong PO",(VLOOKUP($D63,'Mar 2016'!$D$1:$Z$500,3,FALSE)),"")</f>
        <v/>
      </c>
      <c r="AO63" s="32" t="str">
        <f>IFERROR(IF(VLOOKUP($D63,'Feb 2016'!$D$1:$Z$500,3,FALSE)=F63,"-","Wrong PO"),"new")</f>
        <v>-</v>
      </c>
      <c r="AP63" s="32" t="str">
        <f>IF(AK63="wrong PO",(VLOOKUP($D63,'Feb 2016'!$D$1:$Z$500,3,FALSE)),"")</f>
        <v/>
      </c>
      <c r="AQ63" s="29" t="str">
        <f>IFERROR(IF(VLOOKUP($D63,'Jan 2016'!$D$1:$Z$500,3,FALSE)=F63,"-","Wrong PO"),"new")</f>
        <v>-</v>
      </c>
      <c r="AR63" s="32" t="str">
        <f>IF(AQ63="wrong PO",(VLOOKUP($D63,'Jan 2016'!$D$1:$Z$500,3,FALSE)),"")</f>
        <v/>
      </c>
      <c r="AS63" s="29" t="str">
        <f>IFERROR(IF(VLOOKUP($D63,'Dec 2015'!$D$1:$Z$500,3,FALSE)=F63,"-","Wrong PO"),"new")</f>
        <v>new</v>
      </c>
      <c r="AT63" s="32" t="str">
        <f>IF(AS63="wrong PO",(VLOOKUP($D63,'Dec 2015'!$D$1:$Z$500,3,FALSE)),"")</f>
        <v/>
      </c>
      <c r="AU63" s="29" t="str">
        <f>IFERROR(IF(VLOOKUP($D63,'Nov 2015'!$D$1:$Z$500,3,FALSE)=F63,"-","Wrong PO"),"new")</f>
        <v>-</v>
      </c>
      <c r="AV63" s="32" t="str">
        <f>IF(AU63="wrong PO",(VLOOKUP($D63,'Nov 2015'!$D$1:$Z$500,3,FALSE)),"")</f>
        <v/>
      </c>
      <c r="AW63" s="29" t="str">
        <f>IFERROR(IF(VLOOKUP($D63,'Oct 2015'!$D$1:$Z$500,3,FALSE)=F63,"-","Wrong PO"),"new")</f>
        <v>new</v>
      </c>
      <c r="AX63" s="32" t="str">
        <f>IF(AW63="wrong PO",(VLOOKUP($D63,'Oct 2015'!$D$1:$Z$500,3,FALSE)),"")</f>
        <v/>
      </c>
      <c r="AY63" s="29" t="str">
        <f>IFERROR(IF(VLOOKUP($D63,'Sep 2015'!$D$1:$Z$500,3,FALSE)=F63,"-","Wrong PO"),"new")</f>
        <v>new</v>
      </c>
      <c r="AZ63" s="32" t="str">
        <f>IF(AY63="wrong PO",(VLOOKUP($D63,'Sep 2015'!$D$1:$Z$500,3,FALSE)),"")</f>
        <v/>
      </c>
    </row>
    <row r="64" spans="1:52">
      <c r="A64" s="2" t="s">
        <v>841</v>
      </c>
      <c r="B64" s="2" t="s">
        <v>510</v>
      </c>
      <c r="C64" s="2" t="s">
        <v>25</v>
      </c>
      <c r="D64" s="2" t="s">
        <v>37</v>
      </c>
      <c r="E64" s="2" t="s">
        <v>38</v>
      </c>
      <c r="F64" s="21" t="s">
        <v>848</v>
      </c>
      <c r="G64" s="11" t="s">
        <v>2100</v>
      </c>
      <c r="H64" s="3">
        <v>42220</v>
      </c>
      <c r="I64" s="2" t="s">
        <v>39</v>
      </c>
      <c r="J64" s="2" t="s">
        <v>40</v>
      </c>
      <c r="K64" s="2" t="s">
        <v>30</v>
      </c>
      <c r="L64" s="2" t="s">
        <v>31</v>
      </c>
      <c r="M64" s="2" t="s">
        <v>378</v>
      </c>
      <c r="N64" s="4">
        <v>57624</v>
      </c>
      <c r="O64" s="4">
        <v>61867</v>
      </c>
      <c r="P64" s="4">
        <v>4243</v>
      </c>
      <c r="Q64" s="5">
        <v>71.709999999999994</v>
      </c>
      <c r="R64" s="4">
        <v>0</v>
      </c>
      <c r="S64" s="4">
        <v>0</v>
      </c>
      <c r="T64" s="4">
        <v>0</v>
      </c>
      <c r="U64" s="5">
        <v>0</v>
      </c>
      <c r="V64" s="5">
        <v>0</v>
      </c>
      <c r="W64" s="14">
        <v>71.709999999999994</v>
      </c>
      <c r="X64" s="14">
        <v>0</v>
      </c>
      <c r="Y64" s="14">
        <v>71.709999999999994</v>
      </c>
      <c r="Z64" s="4">
        <v>24580</v>
      </c>
      <c r="AA64" s="49" t="str">
        <f>IFERROR(IF(VLOOKUP($D64,'Year-To-Date'!$E$1:$E$322,1,FALSE)=D64,"--","Find"),"Find")</f>
        <v>--</v>
      </c>
      <c r="AB64" s="49" t="str">
        <f>IFERROR(IFERROR(VLOOKUP($D64,'Asset Group  All Assets'!$B$1:$C$500,2,FALSE),(VLOOKUP($D64,'Missing-WSU-POs'!$B$1:$D$500,3,FALSE))),"?")</f>
        <v>P0739928 </v>
      </c>
      <c r="AC64" s="31" t="str">
        <f t="shared" si="0"/>
        <v>P0739928</v>
      </c>
      <c r="AD64" s="31" t="str">
        <f t="shared" si="2"/>
        <v>Wrong PO</v>
      </c>
      <c r="AE64" s="29" t="str">
        <f>IFERROR(IF(VLOOKUP($D64,'Org July 2016 '!$D$1:$Z$500,3,FALSE)=F64,"-","Wrong PO"),"new")</f>
        <v>Wrong PO</v>
      </c>
      <c r="AF64" s="32">
        <f>IF(AE64="wrong PO",(VLOOKUP($D64,'Org July 2016 '!$D$1:$Z$500,3,FALSE)),"")</f>
        <v>0</v>
      </c>
      <c r="AG64" s="29" t="str">
        <f>IFERROR(IF(VLOOKUP($D64,'Org June 2016 '!$D$1:$Z$500,3,FALSE)=F64,"-","Wrong PO"),"new")</f>
        <v>Wrong PO</v>
      </c>
      <c r="AH64" s="32">
        <f>IF(AG64="wrong PO",(VLOOKUP($D64,'Org June 2016 '!$D$1:$Z$500,3,FALSE)),"")</f>
        <v>0</v>
      </c>
      <c r="AI64" s="29" t="str">
        <f>IFERROR(IF(VLOOKUP($D64,'May 2016'!D63:Z562,3,FALSE)=F64,"-","Wrong PO"),"new")</f>
        <v>new</v>
      </c>
      <c r="AJ64" s="32" t="str">
        <f>IF(AI64="wrong PO",(VLOOKUP($D64,'May 2016'!D63:Z562,3,FALSE)),"")</f>
        <v/>
      </c>
      <c r="AK64" s="29" t="str">
        <f>IFERROR(IF(VLOOKUP($D64,'Apr 2016'!$D$1:$Z$500,3,FALSE)=F64,"-","Wrong PO"),"new")</f>
        <v>Wrong PO</v>
      </c>
      <c r="AL64" s="32" t="str">
        <f>IF(AK64="wrong PO",(VLOOKUP($D64,'Apr 2016'!$D$1:$Z$500,3,FALSE)),"")</f>
        <v>P0739928 </v>
      </c>
      <c r="AM64" s="32" t="str">
        <f>IFERROR(IF(VLOOKUP($D64,'Mar 2016'!$D$1:$Z$500,3,FALSE)=F64,"-","Wrong PO"),"new")</f>
        <v>Wrong PO</v>
      </c>
      <c r="AN64" s="32" t="str">
        <f>IF(AK64="wrong PO",(VLOOKUP($D64,'Mar 2016'!$D$1:$Z$500,3,FALSE)),"")</f>
        <v>P0739928 </v>
      </c>
      <c r="AO64" s="32" t="str">
        <f>IFERROR(IF(VLOOKUP($D64,'Feb 2016'!$D$1:$Z$500,3,FALSE)=F64,"-","Wrong PO"),"new")</f>
        <v>Wrong PO</v>
      </c>
      <c r="AP64" s="32" t="str">
        <f>IF(AK64="wrong PO",(VLOOKUP($D64,'Feb 2016'!$D$1:$Z$500,3,FALSE)),"")</f>
        <v>P0739928 </v>
      </c>
      <c r="AQ64" s="29" t="str">
        <f>IFERROR(IF(VLOOKUP($D64,'Jan 2016'!$D$1:$Z$500,3,FALSE)=F64,"-","Wrong PO"),"new")</f>
        <v>Wrong PO</v>
      </c>
      <c r="AR64" s="32" t="str">
        <f>IF(AQ64="wrong PO",(VLOOKUP($D64,'Jan 2016'!$D$1:$Z$500,3,FALSE)),"")</f>
        <v>P0739928 </v>
      </c>
      <c r="AS64" s="29" t="str">
        <f>IFERROR(IF(VLOOKUP($D64,'Dec 2015'!$D$1:$Z$500,3,FALSE)=F64,"-","Wrong PO"),"new")</f>
        <v>Wrong PO</v>
      </c>
      <c r="AT64" s="32" t="str">
        <f>IF(AS64="wrong PO",(VLOOKUP($D64,'Dec 2015'!$D$1:$Z$500,3,FALSE)),"")</f>
        <v>P0739928 </v>
      </c>
      <c r="AU64" s="29" t="str">
        <f>IFERROR(IF(VLOOKUP($D64,'Nov 2015'!$D$1:$Z$500,3,FALSE)=F64,"-","Wrong PO"),"new")</f>
        <v>Wrong PO</v>
      </c>
      <c r="AV64" s="32" t="str">
        <f>IF(AU64="wrong PO",(VLOOKUP($D64,'Nov 2015'!$D$1:$Z$500,3,FALSE)),"")</f>
        <v>P0739928 </v>
      </c>
      <c r="AW64" s="29" t="str">
        <f>IFERROR(IF(VLOOKUP($D64,'Oct 2015'!$D$1:$Z$500,3,FALSE)=F64,"-","Wrong PO"),"new")</f>
        <v>Wrong PO</v>
      </c>
      <c r="AX64" s="32" t="str">
        <f>IF(AW64="wrong PO",(VLOOKUP($D64,'Oct 2015'!$D$1:$Z$500,3,FALSE)),"")</f>
        <v>P0739928 </v>
      </c>
      <c r="AY64" s="29" t="str">
        <f>IFERROR(IF(VLOOKUP($D64,'Sep 2015'!$D$1:$Z$500,3,FALSE)=F64,"-","Wrong PO"),"new")</f>
        <v>Wrong PO</v>
      </c>
      <c r="AZ64" s="32" t="str">
        <f>IF(AY64="wrong PO",(VLOOKUP($D64,'Sep 2015'!$D$1:$Z$500,3,FALSE)),"")</f>
        <v>P0739928 </v>
      </c>
    </row>
    <row r="65" spans="1:52">
      <c r="A65" s="2" t="s">
        <v>841</v>
      </c>
      <c r="B65" s="2" t="s">
        <v>510</v>
      </c>
      <c r="C65" s="2" t="s">
        <v>25</v>
      </c>
      <c r="D65" s="2" t="s">
        <v>96</v>
      </c>
      <c r="E65" s="2" t="s">
        <v>592</v>
      </c>
      <c r="F65" s="21" t="s">
        <v>97</v>
      </c>
      <c r="G65" s="11" t="s">
        <v>2099</v>
      </c>
      <c r="H65" s="3">
        <v>42424</v>
      </c>
      <c r="I65" s="2" t="s">
        <v>749</v>
      </c>
      <c r="J65" s="2" t="s">
        <v>594</v>
      </c>
      <c r="K65" s="2" t="s">
        <v>394</v>
      </c>
      <c r="L65" s="2" t="s">
        <v>31</v>
      </c>
      <c r="M65" s="2" t="s">
        <v>382</v>
      </c>
      <c r="N65" s="4">
        <v>177427</v>
      </c>
      <c r="O65" s="4">
        <v>185338</v>
      </c>
      <c r="P65" s="4">
        <v>7911</v>
      </c>
      <c r="Q65" s="5">
        <v>133.69999999999999</v>
      </c>
      <c r="R65" s="4">
        <v>0</v>
      </c>
      <c r="S65" s="4">
        <v>0</v>
      </c>
      <c r="T65" s="4">
        <v>0</v>
      </c>
      <c r="U65" s="5">
        <v>0</v>
      </c>
      <c r="V65" s="5">
        <v>0</v>
      </c>
      <c r="W65" s="14">
        <v>133.69999999999999</v>
      </c>
      <c r="X65" s="14">
        <v>0</v>
      </c>
      <c r="Y65" s="14">
        <v>133.69999999999999</v>
      </c>
      <c r="Z65" s="4">
        <v>24580</v>
      </c>
      <c r="AA65" s="49" t="str">
        <f>IFERROR(IF(VLOOKUP($D65,'Year-To-Date'!$E$1:$E$322,1,FALSE)=D65,"--","Find"),"Find")</f>
        <v>--</v>
      </c>
      <c r="AB65" s="49" t="str">
        <f>IFERROR(IFERROR(VLOOKUP($D65,'Asset Group  All Assets'!$B$1:$C$500,2,FALSE),(VLOOKUP($D65,'Missing-WSU-POs'!$B$1:$D$500,3,FALSE))),"?")</f>
        <v>P0741782</v>
      </c>
      <c r="AC65" s="31" t="str">
        <f t="shared" si="0"/>
        <v>P0741782</v>
      </c>
      <c r="AD65" s="31" t="str">
        <f t="shared" si="2"/>
        <v/>
      </c>
      <c r="AE65" s="29" t="str">
        <f>IFERROR(IF(VLOOKUP($D65,'Org July 2016 '!$D$1:$Z$500,3,FALSE)=F65,"-","Wrong PO"),"new")</f>
        <v>Wrong PO</v>
      </c>
      <c r="AF65" s="32">
        <f>IF(AE65="wrong PO",(VLOOKUP($D65,'Org July 2016 '!$D$1:$Z$500,3,FALSE)),"")</f>
        <v>0</v>
      </c>
      <c r="AG65" s="29" t="str">
        <f>IFERROR(IF(VLOOKUP($D65,'Org June 2016 '!$D$1:$Z$500,3,FALSE)=F65,"-","Wrong PO"),"new")</f>
        <v>Wrong PO</v>
      </c>
      <c r="AH65" s="32">
        <f>IF(AG65="wrong PO",(VLOOKUP($D65,'Org June 2016 '!$D$1:$Z$500,3,FALSE)),"")</f>
        <v>0</v>
      </c>
      <c r="AI65" s="29" t="str">
        <f>IFERROR(IF(VLOOKUP($D65,'May 2016'!D64:Z563,3,FALSE)=F65,"-","Wrong PO"),"new")</f>
        <v>new</v>
      </c>
      <c r="AJ65" s="32" t="str">
        <f>IF(AI65="wrong PO",(VLOOKUP($D65,'May 2016'!D64:Z563,3,FALSE)),"")</f>
        <v/>
      </c>
      <c r="AK65" s="29" t="str">
        <f>IFERROR(IF(VLOOKUP($D65,'Apr 2016'!$D$1:$Z$500,3,FALSE)=F65,"-","Wrong PO"),"new")</f>
        <v>-</v>
      </c>
      <c r="AL65" s="32" t="str">
        <f>IF(AK65="wrong PO",(VLOOKUP($D65,'Apr 2016'!$D$1:$Z$500,3,FALSE)),"")</f>
        <v/>
      </c>
      <c r="AM65" s="32" t="str">
        <f>IFERROR(IF(VLOOKUP($D65,'Mar 2016'!$D$1:$Z$500,3,FALSE)=F65,"-","Wrong PO"),"new")</f>
        <v>-</v>
      </c>
      <c r="AN65" s="32" t="str">
        <f>IF(AK65="wrong PO",(VLOOKUP($D65,'Mar 2016'!$D$1:$Z$500,3,FALSE)),"")</f>
        <v/>
      </c>
      <c r="AO65" s="32" t="str">
        <f>IFERROR(IF(VLOOKUP($D65,'Feb 2016'!$D$1:$Z$500,3,FALSE)=F65,"-","Wrong PO"),"new")</f>
        <v>new</v>
      </c>
      <c r="AP65" s="32" t="str">
        <f>IF(AK65="wrong PO",(VLOOKUP($D65,'Feb 2016'!$D$1:$Z$500,3,FALSE)),"")</f>
        <v/>
      </c>
      <c r="AQ65" s="29" t="str">
        <f>IFERROR(IF(VLOOKUP($D65,'Jan 2016'!$D$1:$Z$500,3,FALSE)=F65,"-","Wrong PO"),"new")</f>
        <v>new</v>
      </c>
      <c r="AR65" s="32" t="str">
        <f>IF(AQ65="wrong PO",(VLOOKUP($D65,'Jan 2016'!$D$1:$Z$500,3,FALSE)),"")</f>
        <v/>
      </c>
      <c r="AS65" s="29" t="str">
        <f>IFERROR(IF(VLOOKUP($D65,'Dec 2015'!$D$1:$Z$500,3,FALSE)=F65,"-","Wrong PO"),"new")</f>
        <v>new</v>
      </c>
      <c r="AT65" s="32" t="str">
        <f>IF(AS65="wrong PO",(VLOOKUP($D65,'Dec 2015'!$D$1:$Z$500,3,FALSE)),"")</f>
        <v/>
      </c>
      <c r="AU65" s="29" t="str">
        <f>IFERROR(IF(VLOOKUP($D65,'Nov 2015'!$D$1:$Z$500,3,FALSE)=F65,"-","Wrong PO"),"new")</f>
        <v>new</v>
      </c>
      <c r="AV65" s="32" t="str">
        <f>IF(AU65="wrong PO",(VLOOKUP($D65,'Nov 2015'!$D$1:$Z$500,3,FALSE)),"")</f>
        <v/>
      </c>
      <c r="AW65" s="29" t="str">
        <f>IFERROR(IF(VLOOKUP($D65,'Oct 2015'!$D$1:$Z$500,3,FALSE)=F65,"-","Wrong PO"),"new")</f>
        <v>new</v>
      </c>
      <c r="AX65" s="32" t="str">
        <f>IF(AW65="wrong PO",(VLOOKUP($D65,'Oct 2015'!$D$1:$Z$500,3,FALSE)),"")</f>
        <v/>
      </c>
      <c r="AY65" s="29" t="str">
        <f>IFERROR(IF(VLOOKUP($D65,'Sep 2015'!$D$1:$Z$500,3,FALSE)=F65,"-","Wrong PO"),"new")</f>
        <v>new</v>
      </c>
      <c r="AZ65" s="32" t="str">
        <f>IF(AY65="wrong PO",(VLOOKUP($D65,'Sep 2015'!$D$1:$Z$500,3,FALSE)),"")</f>
        <v/>
      </c>
    </row>
    <row r="66" spans="1:52">
      <c r="A66" s="2" t="s">
        <v>841</v>
      </c>
      <c r="B66" s="2" t="s">
        <v>510</v>
      </c>
      <c r="C66" s="2" t="s">
        <v>25</v>
      </c>
      <c r="D66" s="2" t="s">
        <v>115</v>
      </c>
      <c r="E66" s="2" t="s">
        <v>371</v>
      </c>
      <c r="F66" s="21" t="s">
        <v>116</v>
      </c>
      <c r="G66" s="11" t="s">
        <v>2098</v>
      </c>
      <c r="H66" s="3">
        <v>42198</v>
      </c>
      <c r="I66" s="2" t="s">
        <v>28</v>
      </c>
      <c r="J66" s="2" t="s">
        <v>373</v>
      </c>
      <c r="K66" s="2" t="s">
        <v>30</v>
      </c>
      <c r="L66" s="2" t="s">
        <v>31</v>
      </c>
      <c r="M66" s="2" t="s">
        <v>32</v>
      </c>
      <c r="N66" s="4">
        <v>852</v>
      </c>
      <c r="O66" s="4">
        <v>857</v>
      </c>
      <c r="P66" s="4">
        <v>5</v>
      </c>
      <c r="Q66" s="5">
        <v>0.08</v>
      </c>
      <c r="R66" s="4">
        <v>0</v>
      </c>
      <c r="S66" s="4">
        <v>0</v>
      </c>
      <c r="T66" s="4">
        <v>0</v>
      </c>
      <c r="U66" s="5">
        <v>0</v>
      </c>
      <c r="V66" s="5">
        <v>0</v>
      </c>
      <c r="W66" s="14">
        <v>0.08</v>
      </c>
      <c r="X66" s="14">
        <v>0</v>
      </c>
      <c r="Y66" s="14">
        <v>0.08</v>
      </c>
      <c r="Z66" s="4">
        <v>24580</v>
      </c>
      <c r="AA66" s="49" t="str">
        <f>IFERROR(IF(VLOOKUP($D66,'Year-To-Date'!$E$1:$E$322,1,FALSE)=D66,"--","Find"),"Find")</f>
        <v>--</v>
      </c>
      <c r="AB66" s="49" t="str">
        <f>IFERROR(IFERROR(VLOOKUP($D66,'Asset Group  All Assets'!$B$1:$C$500,2,FALSE),(VLOOKUP($D66,'Missing-WSU-POs'!$B$1:$D$500,3,FALSE))),"?")</f>
        <v>P0742067</v>
      </c>
      <c r="AC66" s="31" t="str">
        <f t="shared" ref="AC66:AC129" si="3">IF(F66="","",F66)</f>
        <v>P0742067</v>
      </c>
      <c r="AD66" s="31" t="str">
        <f t="shared" si="2"/>
        <v/>
      </c>
      <c r="AE66" s="29" t="str">
        <f>IFERROR(IF(VLOOKUP($D66,'Org July 2016 '!$D$1:$Z$500,3,FALSE)=F66,"-","Wrong PO"),"new")</f>
        <v>Wrong PO</v>
      </c>
      <c r="AF66" s="32">
        <f>IF(AE66="wrong PO",(VLOOKUP($D66,'Org July 2016 '!$D$1:$Z$500,3,FALSE)),"")</f>
        <v>0</v>
      </c>
      <c r="AG66" s="29" t="str">
        <f>IFERROR(IF(VLOOKUP($D66,'Org June 2016 '!$D$1:$Z$500,3,FALSE)=F66,"-","Wrong PO"),"new")</f>
        <v>Wrong PO</v>
      </c>
      <c r="AH66" s="32">
        <f>IF(AG66="wrong PO",(VLOOKUP($D66,'Org June 2016 '!$D$1:$Z$500,3,FALSE)),"")</f>
        <v>0</v>
      </c>
      <c r="AI66" s="29" t="str">
        <f>IFERROR(IF(VLOOKUP($D66,'May 2016'!D65:Z564,3,FALSE)=F66,"-","Wrong PO"),"new")</f>
        <v>new</v>
      </c>
      <c r="AJ66" s="32" t="str">
        <f>IF(AI66="wrong PO",(VLOOKUP($D66,'May 2016'!D65:Z564,3,FALSE)),"")</f>
        <v/>
      </c>
      <c r="AK66" s="29" t="str">
        <f>IFERROR(IF(VLOOKUP($D66,'Apr 2016'!$D$1:$Z$500,3,FALSE)=F66,"-","Wrong PO"),"new")</f>
        <v>-</v>
      </c>
      <c r="AL66" s="32" t="str">
        <f>IF(AK66="wrong PO",(VLOOKUP($D66,'Apr 2016'!$D$1:$Z$500,3,FALSE)),"")</f>
        <v/>
      </c>
      <c r="AM66" s="32" t="str">
        <f>IFERROR(IF(VLOOKUP($D66,'Mar 2016'!$D$1:$Z$500,3,FALSE)=F66,"-","Wrong PO"),"new")</f>
        <v>-</v>
      </c>
      <c r="AN66" s="32" t="str">
        <f>IF(AK66="wrong PO",(VLOOKUP($D66,'Mar 2016'!$D$1:$Z$500,3,FALSE)),"")</f>
        <v/>
      </c>
      <c r="AO66" s="32" t="str">
        <f>IFERROR(IF(VLOOKUP($D66,'Feb 2016'!$D$1:$Z$500,3,FALSE)=F66,"-","Wrong PO"),"new")</f>
        <v>-</v>
      </c>
      <c r="AP66" s="32" t="str">
        <f>IF(AK66="wrong PO",(VLOOKUP($D66,'Feb 2016'!$D$1:$Z$500,3,FALSE)),"")</f>
        <v/>
      </c>
      <c r="AQ66" s="29" t="str">
        <f>IFERROR(IF(VLOOKUP($D66,'Jan 2016'!$D$1:$Z$500,3,FALSE)=F66,"-","Wrong PO"),"new")</f>
        <v>-</v>
      </c>
      <c r="AR66" s="32" t="str">
        <f>IF(AQ66="wrong PO",(VLOOKUP($D66,'Jan 2016'!$D$1:$Z$500,3,FALSE)),"")</f>
        <v/>
      </c>
      <c r="AS66" s="29" t="str">
        <f>IFERROR(IF(VLOOKUP($D66,'Dec 2015'!$D$1:$Z$500,3,FALSE)=F66,"-","Wrong PO"),"new")</f>
        <v>-</v>
      </c>
      <c r="AT66" s="32" t="str">
        <f>IF(AS66="wrong PO",(VLOOKUP($D66,'Dec 2015'!$D$1:$Z$500,3,FALSE)),"")</f>
        <v/>
      </c>
      <c r="AU66" s="29" t="str">
        <f>IFERROR(IF(VLOOKUP($D66,'Nov 2015'!$D$1:$Z$500,3,FALSE)=F66,"-","Wrong PO"),"new")</f>
        <v>-</v>
      </c>
      <c r="AV66" s="32" t="str">
        <f>IF(AU66="wrong PO",(VLOOKUP($D66,'Nov 2015'!$D$1:$Z$500,3,FALSE)),"")</f>
        <v/>
      </c>
      <c r="AW66" s="29" t="str">
        <f>IFERROR(IF(VLOOKUP($D66,'Oct 2015'!$D$1:$Z$500,3,FALSE)=F66,"-","Wrong PO"),"new")</f>
        <v>-</v>
      </c>
      <c r="AX66" s="32" t="str">
        <f>IF(AW66="wrong PO",(VLOOKUP($D66,'Oct 2015'!$D$1:$Z$500,3,FALSE)),"")</f>
        <v/>
      </c>
      <c r="AY66" s="29" t="str">
        <f>IFERROR(IF(VLOOKUP($D66,'Sep 2015'!$D$1:$Z$500,3,FALSE)=F66,"-","Wrong PO"),"new")</f>
        <v>new</v>
      </c>
      <c r="AZ66" s="32" t="str">
        <f>IF(AY66="wrong PO",(VLOOKUP($D66,'Sep 2015'!$D$1:$Z$500,3,FALSE)),"")</f>
        <v/>
      </c>
    </row>
    <row r="67" spans="1:52">
      <c r="A67" s="2" t="s">
        <v>841</v>
      </c>
      <c r="B67" s="2" t="s">
        <v>510</v>
      </c>
      <c r="C67" s="2" t="s">
        <v>69</v>
      </c>
      <c r="D67" s="2" t="s">
        <v>255</v>
      </c>
      <c r="E67" s="2" t="s">
        <v>371</v>
      </c>
      <c r="F67" s="21" t="s">
        <v>116</v>
      </c>
      <c r="G67" s="11" t="s">
        <v>2098</v>
      </c>
      <c r="H67" s="3">
        <v>42199</v>
      </c>
      <c r="I67" s="2" t="s">
        <v>28</v>
      </c>
      <c r="J67" s="2" t="s">
        <v>373</v>
      </c>
      <c r="K67" s="2" t="s">
        <v>30</v>
      </c>
      <c r="L67" s="2" t="s">
        <v>31</v>
      </c>
      <c r="M67" s="2" t="s">
        <v>32</v>
      </c>
      <c r="N67" s="4">
        <v>3699</v>
      </c>
      <c r="O67" s="4">
        <v>3986</v>
      </c>
      <c r="P67" s="4">
        <v>287</v>
      </c>
      <c r="Q67" s="5">
        <v>4.8499999999999996</v>
      </c>
      <c r="R67" s="4">
        <v>7189</v>
      </c>
      <c r="S67" s="4">
        <v>7801</v>
      </c>
      <c r="T67" s="4">
        <v>612</v>
      </c>
      <c r="U67" s="5">
        <v>36.6</v>
      </c>
      <c r="V67" s="5">
        <v>0</v>
      </c>
      <c r="W67" s="14">
        <v>41.45</v>
      </c>
      <c r="X67" s="14">
        <v>0</v>
      </c>
      <c r="Y67" s="14">
        <v>41.45</v>
      </c>
      <c r="Z67" s="4">
        <v>24580</v>
      </c>
      <c r="AA67" s="49" t="str">
        <f>IFERROR(IF(VLOOKUP($D67,'Year-To-Date'!$E$1:$E$322,1,FALSE)=D67,"--","Find"),"Find")</f>
        <v>--</v>
      </c>
      <c r="AB67" s="49" t="str">
        <f>IFERROR(IFERROR(VLOOKUP($D67,'Asset Group  All Assets'!$B$1:$C$500,2,FALSE),(VLOOKUP($D67,'Missing-WSU-POs'!$B$1:$D$500,3,FALSE))),"?")</f>
        <v>P0742067</v>
      </c>
      <c r="AC67" s="31" t="str">
        <f t="shared" si="3"/>
        <v>P0742067</v>
      </c>
      <c r="AD67" s="31" t="str">
        <f t="shared" si="2"/>
        <v/>
      </c>
      <c r="AE67" s="29" t="str">
        <f>IFERROR(IF(VLOOKUP($D67,'Org July 2016 '!$D$1:$Z$500,3,FALSE)=F67,"-","Wrong PO"),"new")</f>
        <v>Wrong PO</v>
      </c>
      <c r="AF67" s="32">
        <f>IF(AE67="wrong PO",(VLOOKUP($D67,'Org July 2016 '!$D$1:$Z$500,3,FALSE)),"")</f>
        <v>0</v>
      </c>
      <c r="AG67" s="29" t="str">
        <f>IFERROR(IF(VLOOKUP($D67,'Org June 2016 '!$D$1:$Z$500,3,FALSE)=F67,"-","Wrong PO"),"new")</f>
        <v>Wrong PO</v>
      </c>
      <c r="AH67" s="32">
        <f>IF(AG67="wrong PO",(VLOOKUP($D67,'Org June 2016 '!$D$1:$Z$500,3,FALSE)),"")</f>
        <v>0</v>
      </c>
      <c r="AI67" s="29" t="str">
        <f>IFERROR(IF(VLOOKUP($D67,'May 2016'!D66:Z565,3,FALSE)=F67,"-","Wrong PO"),"new")</f>
        <v>new</v>
      </c>
      <c r="AJ67" s="32" t="str">
        <f>IF(AI67="wrong PO",(VLOOKUP($D67,'May 2016'!D66:Z565,3,FALSE)),"")</f>
        <v/>
      </c>
      <c r="AK67" s="29" t="str">
        <f>IFERROR(IF(VLOOKUP($D67,'Apr 2016'!$D$1:$Z$500,3,FALSE)=F67,"-","Wrong PO"),"new")</f>
        <v>-</v>
      </c>
      <c r="AL67" s="32" t="str">
        <f>IF(AK67="wrong PO",(VLOOKUP($D67,'Apr 2016'!$D$1:$Z$500,3,FALSE)),"")</f>
        <v/>
      </c>
      <c r="AM67" s="32" t="str">
        <f>IFERROR(IF(VLOOKUP($D67,'Mar 2016'!$D$1:$Z$500,3,FALSE)=F67,"-","Wrong PO"),"new")</f>
        <v>-</v>
      </c>
      <c r="AN67" s="32" t="str">
        <f>IF(AK67="wrong PO",(VLOOKUP($D67,'Mar 2016'!$D$1:$Z$500,3,FALSE)),"")</f>
        <v/>
      </c>
      <c r="AO67" s="32" t="str">
        <f>IFERROR(IF(VLOOKUP($D67,'Feb 2016'!$D$1:$Z$500,3,FALSE)=F67,"-","Wrong PO"),"new")</f>
        <v>-</v>
      </c>
      <c r="AP67" s="32" t="str">
        <f>IF(AK67="wrong PO",(VLOOKUP($D67,'Feb 2016'!$D$1:$Z$500,3,FALSE)),"")</f>
        <v/>
      </c>
      <c r="AQ67" s="29" t="str">
        <f>IFERROR(IF(VLOOKUP($D67,'Jan 2016'!$D$1:$Z$500,3,FALSE)=F67,"-","Wrong PO"),"new")</f>
        <v>-</v>
      </c>
      <c r="AR67" s="32" t="str">
        <f>IF(AQ67="wrong PO",(VLOOKUP($D67,'Jan 2016'!$D$1:$Z$500,3,FALSE)),"")</f>
        <v/>
      </c>
      <c r="AS67" s="29" t="str">
        <f>IFERROR(IF(VLOOKUP($D67,'Dec 2015'!$D$1:$Z$500,3,FALSE)=F67,"-","Wrong PO"),"new")</f>
        <v>-</v>
      </c>
      <c r="AT67" s="32" t="str">
        <f>IF(AS67="wrong PO",(VLOOKUP($D67,'Dec 2015'!$D$1:$Z$500,3,FALSE)),"")</f>
        <v/>
      </c>
      <c r="AU67" s="29" t="str">
        <f>IFERROR(IF(VLOOKUP($D67,'Nov 2015'!$D$1:$Z$500,3,FALSE)=F67,"-","Wrong PO"),"new")</f>
        <v>-</v>
      </c>
      <c r="AV67" s="32" t="str">
        <f>IF(AU67="wrong PO",(VLOOKUP($D67,'Nov 2015'!$D$1:$Z$500,3,FALSE)),"")</f>
        <v/>
      </c>
      <c r="AW67" s="29" t="str">
        <f>IFERROR(IF(VLOOKUP($D67,'Oct 2015'!$D$1:$Z$500,3,FALSE)=F67,"-","Wrong PO"),"new")</f>
        <v>-</v>
      </c>
      <c r="AX67" s="32" t="str">
        <f>IF(AW67="wrong PO",(VLOOKUP($D67,'Oct 2015'!$D$1:$Z$500,3,FALSE)),"")</f>
        <v/>
      </c>
      <c r="AY67" s="29" t="str">
        <f>IFERROR(IF(VLOOKUP($D67,'Sep 2015'!$D$1:$Z$500,3,FALSE)=F67,"-","Wrong PO"),"new")</f>
        <v>new</v>
      </c>
      <c r="AZ67" s="32" t="str">
        <f>IF(AY67="wrong PO",(VLOOKUP($D67,'Sep 2015'!$D$1:$Z$500,3,FALSE)),"")</f>
        <v/>
      </c>
    </row>
    <row r="68" spans="1:52">
      <c r="A68" s="2" t="s">
        <v>841</v>
      </c>
      <c r="B68" s="2" t="s">
        <v>510</v>
      </c>
      <c r="C68" s="2" t="s">
        <v>69</v>
      </c>
      <c r="D68" s="2" t="s">
        <v>256</v>
      </c>
      <c r="E68" s="2" t="s">
        <v>371</v>
      </c>
      <c r="F68" s="21" t="s">
        <v>116</v>
      </c>
      <c r="G68" s="11" t="s">
        <v>2098</v>
      </c>
      <c r="H68" s="3">
        <v>42199</v>
      </c>
      <c r="I68" s="2" t="s">
        <v>28</v>
      </c>
      <c r="J68" s="2" t="s">
        <v>373</v>
      </c>
      <c r="K68" s="2" t="s">
        <v>30</v>
      </c>
      <c r="L68" s="2" t="s">
        <v>31</v>
      </c>
      <c r="M68" s="2" t="s">
        <v>32</v>
      </c>
      <c r="N68" s="4">
        <v>611</v>
      </c>
      <c r="O68" s="4">
        <v>674</v>
      </c>
      <c r="P68" s="4">
        <v>63</v>
      </c>
      <c r="Q68" s="5">
        <v>1.06</v>
      </c>
      <c r="R68" s="4">
        <v>1944</v>
      </c>
      <c r="S68" s="4">
        <v>2071</v>
      </c>
      <c r="T68" s="4">
        <v>127</v>
      </c>
      <c r="U68" s="5">
        <v>7.59</v>
      </c>
      <c r="V68" s="5">
        <v>0</v>
      </c>
      <c r="W68" s="14">
        <v>8.65</v>
      </c>
      <c r="X68" s="14">
        <v>0</v>
      </c>
      <c r="Y68" s="14">
        <v>8.65</v>
      </c>
      <c r="Z68" s="4">
        <v>24580</v>
      </c>
      <c r="AA68" s="49" t="str">
        <f>IFERROR(IF(VLOOKUP($D68,'Year-To-Date'!$E$1:$E$322,1,FALSE)=D68,"--","Find"),"Find")</f>
        <v>--</v>
      </c>
      <c r="AB68" s="49" t="str">
        <f>IFERROR(IFERROR(VLOOKUP($D68,'Asset Group  All Assets'!$B$1:$C$500,2,FALSE),(VLOOKUP($D68,'Missing-WSU-POs'!$B$1:$D$500,3,FALSE))),"?")</f>
        <v>P0742067</v>
      </c>
      <c r="AC68" s="31" t="str">
        <f t="shared" si="3"/>
        <v>P0742067</v>
      </c>
      <c r="AD68" s="31" t="str">
        <f t="shared" si="2"/>
        <v/>
      </c>
      <c r="AE68" s="29" t="str">
        <f>IFERROR(IF(VLOOKUP($D68,'Org July 2016 '!$D$1:$Z$500,3,FALSE)=F68,"-","Wrong PO"),"new")</f>
        <v>Wrong PO</v>
      </c>
      <c r="AF68" s="32">
        <f>IF(AE68="wrong PO",(VLOOKUP($D68,'Org July 2016 '!$D$1:$Z$500,3,FALSE)),"")</f>
        <v>0</v>
      </c>
      <c r="AG68" s="29" t="str">
        <f>IFERROR(IF(VLOOKUP($D68,'Org June 2016 '!$D$1:$Z$500,3,FALSE)=F68,"-","Wrong PO"),"new")</f>
        <v>Wrong PO</v>
      </c>
      <c r="AH68" s="32">
        <f>IF(AG68="wrong PO",(VLOOKUP($D68,'Org June 2016 '!$D$1:$Z$500,3,FALSE)),"")</f>
        <v>0</v>
      </c>
      <c r="AI68" s="29" t="str">
        <f>IFERROR(IF(VLOOKUP($D68,'May 2016'!D67:Z566,3,FALSE)=F68,"-","Wrong PO"),"new")</f>
        <v>new</v>
      </c>
      <c r="AJ68" s="32" t="str">
        <f>IF(AI68="wrong PO",(VLOOKUP($D68,'May 2016'!D67:Z566,3,FALSE)),"")</f>
        <v/>
      </c>
      <c r="AK68" s="29" t="str">
        <f>IFERROR(IF(VLOOKUP($D68,'Apr 2016'!$D$1:$Z$500,3,FALSE)=F68,"-","Wrong PO"),"new")</f>
        <v>-</v>
      </c>
      <c r="AL68" s="32" t="str">
        <f>IF(AK68="wrong PO",(VLOOKUP($D68,'Apr 2016'!$D$1:$Z$500,3,FALSE)),"")</f>
        <v/>
      </c>
      <c r="AM68" s="32" t="str">
        <f>IFERROR(IF(VLOOKUP($D68,'Mar 2016'!$D$1:$Z$500,3,FALSE)=F68,"-","Wrong PO"),"new")</f>
        <v>-</v>
      </c>
      <c r="AN68" s="32" t="str">
        <f>IF(AK68="wrong PO",(VLOOKUP($D68,'Mar 2016'!$D$1:$Z$500,3,FALSE)),"")</f>
        <v/>
      </c>
      <c r="AO68" s="32" t="str">
        <f>IFERROR(IF(VLOOKUP($D68,'Feb 2016'!$D$1:$Z$500,3,FALSE)=F68,"-","Wrong PO"),"new")</f>
        <v>-</v>
      </c>
      <c r="AP68" s="32" t="str">
        <f>IF(AK68="wrong PO",(VLOOKUP($D68,'Feb 2016'!$D$1:$Z$500,3,FALSE)),"")</f>
        <v/>
      </c>
      <c r="AQ68" s="29" t="str">
        <f>IFERROR(IF(VLOOKUP($D68,'Jan 2016'!$D$1:$Z$500,3,FALSE)=F68,"-","Wrong PO"),"new")</f>
        <v>-</v>
      </c>
      <c r="AR68" s="32" t="str">
        <f>IF(AQ68="wrong PO",(VLOOKUP($D68,'Jan 2016'!$D$1:$Z$500,3,FALSE)),"")</f>
        <v/>
      </c>
      <c r="AS68" s="29" t="str">
        <f>IFERROR(IF(VLOOKUP($D68,'Dec 2015'!$D$1:$Z$500,3,FALSE)=F68,"-","Wrong PO"),"new")</f>
        <v>-</v>
      </c>
      <c r="AT68" s="32" t="str">
        <f>IF(AS68="wrong PO",(VLOOKUP($D68,'Dec 2015'!$D$1:$Z$500,3,FALSE)),"")</f>
        <v/>
      </c>
      <c r="AU68" s="29" t="str">
        <f>IFERROR(IF(VLOOKUP($D68,'Nov 2015'!$D$1:$Z$500,3,FALSE)=F68,"-","Wrong PO"),"new")</f>
        <v>-</v>
      </c>
      <c r="AV68" s="32" t="str">
        <f>IF(AU68="wrong PO",(VLOOKUP($D68,'Nov 2015'!$D$1:$Z$500,3,FALSE)),"")</f>
        <v/>
      </c>
      <c r="AW68" s="29" t="str">
        <f>IFERROR(IF(VLOOKUP($D68,'Oct 2015'!$D$1:$Z$500,3,FALSE)=F68,"-","Wrong PO"),"new")</f>
        <v>-</v>
      </c>
      <c r="AX68" s="32" t="str">
        <f>IF(AW68="wrong PO",(VLOOKUP($D68,'Oct 2015'!$D$1:$Z$500,3,FALSE)),"")</f>
        <v/>
      </c>
      <c r="AY68" s="29" t="str">
        <f>IFERROR(IF(VLOOKUP($D68,'Sep 2015'!$D$1:$Z$500,3,FALSE)=F68,"-","Wrong PO"),"new")</f>
        <v>new</v>
      </c>
      <c r="AZ68" s="32" t="str">
        <f>IF(AY68="wrong PO",(VLOOKUP($D68,'Sep 2015'!$D$1:$Z$500,3,FALSE)),"")</f>
        <v/>
      </c>
    </row>
    <row r="69" spans="1:52">
      <c r="A69" s="2" t="s">
        <v>841</v>
      </c>
      <c r="B69" s="2" t="s">
        <v>510</v>
      </c>
      <c r="C69" s="2" t="s">
        <v>76</v>
      </c>
      <c r="D69" s="2" t="s">
        <v>301</v>
      </c>
      <c r="E69" s="2" t="s">
        <v>371</v>
      </c>
      <c r="F69" s="21" t="s">
        <v>116</v>
      </c>
      <c r="G69" s="11" t="s">
        <v>2098</v>
      </c>
      <c r="H69" s="3">
        <v>42199</v>
      </c>
      <c r="I69" s="2" t="s">
        <v>28</v>
      </c>
      <c r="J69" s="2" t="s">
        <v>373</v>
      </c>
      <c r="K69" s="2" t="s">
        <v>30</v>
      </c>
      <c r="L69" s="2" t="s">
        <v>31</v>
      </c>
      <c r="M69" s="2" t="s">
        <v>32</v>
      </c>
      <c r="N69" s="4">
        <v>9004</v>
      </c>
      <c r="O69" s="4">
        <v>10396</v>
      </c>
      <c r="P69" s="4">
        <v>1392</v>
      </c>
      <c r="Q69" s="5">
        <v>23.52</v>
      </c>
      <c r="R69" s="4">
        <v>5655</v>
      </c>
      <c r="S69" s="4">
        <v>6372</v>
      </c>
      <c r="T69" s="4">
        <v>717</v>
      </c>
      <c r="U69" s="5">
        <v>42.88</v>
      </c>
      <c r="V69" s="5">
        <v>0</v>
      </c>
      <c r="W69" s="14">
        <v>66.400000000000006</v>
      </c>
      <c r="X69" s="14">
        <v>0</v>
      </c>
      <c r="Y69" s="14">
        <v>66.400000000000006</v>
      </c>
      <c r="Z69" s="4">
        <v>24580</v>
      </c>
      <c r="AA69" s="49" t="str">
        <f>IFERROR(IF(VLOOKUP($D69,'Year-To-Date'!$E$1:$E$322,1,FALSE)=D69,"--","Find"),"Find")</f>
        <v>--</v>
      </c>
      <c r="AB69" s="49" t="str">
        <f>IFERROR(IFERROR(VLOOKUP($D69,'Asset Group  All Assets'!$B$1:$C$500,2,FALSE),(VLOOKUP($D69,'Missing-WSU-POs'!$B$1:$D$500,3,FALSE))),"?")</f>
        <v>P0742067</v>
      </c>
      <c r="AC69" s="31" t="str">
        <f t="shared" si="3"/>
        <v>P0742067</v>
      </c>
      <c r="AD69" s="31" t="str">
        <f t="shared" si="2"/>
        <v/>
      </c>
      <c r="AE69" s="29" t="str">
        <f>IFERROR(IF(VLOOKUP($D69,'Org July 2016 '!$D$1:$Z$500,3,FALSE)=F69,"-","Wrong PO"),"new")</f>
        <v>Wrong PO</v>
      </c>
      <c r="AF69" s="32">
        <f>IF(AE69="wrong PO",(VLOOKUP($D69,'Org July 2016 '!$D$1:$Z$500,3,FALSE)),"")</f>
        <v>0</v>
      </c>
      <c r="AG69" s="29" t="str">
        <f>IFERROR(IF(VLOOKUP($D69,'Org June 2016 '!$D$1:$Z$500,3,FALSE)=F69,"-","Wrong PO"),"new")</f>
        <v>Wrong PO</v>
      </c>
      <c r="AH69" s="32">
        <f>IF(AG69="wrong PO",(VLOOKUP($D69,'Org June 2016 '!$D$1:$Z$500,3,FALSE)),"")</f>
        <v>0</v>
      </c>
      <c r="AI69" s="29" t="str">
        <f>IFERROR(IF(VLOOKUP($D69,'May 2016'!D68:Z567,3,FALSE)=F69,"-","Wrong PO"),"new")</f>
        <v>new</v>
      </c>
      <c r="AJ69" s="32" t="str">
        <f>IF(AI69="wrong PO",(VLOOKUP($D69,'May 2016'!D68:Z567,3,FALSE)),"")</f>
        <v/>
      </c>
      <c r="AK69" s="29" t="str">
        <f>IFERROR(IF(VLOOKUP($D69,'Apr 2016'!$D$1:$Z$500,3,FALSE)=F69,"-","Wrong PO"),"new")</f>
        <v>-</v>
      </c>
      <c r="AL69" s="32" t="str">
        <f>IF(AK69="wrong PO",(VLOOKUP($D69,'Apr 2016'!$D$1:$Z$500,3,FALSE)),"")</f>
        <v/>
      </c>
      <c r="AM69" s="32" t="str">
        <f>IFERROR(IF(VLOOKUP($D69,'Mar 2016'!$D$1:$Z$500,3,FALSE)=F69,"-","Wrong PO"),"new")</f>
        <v>-</v>
      </c>
      <c r="AN69" s="32" t="str">
        <f>IF(AK69="wrong PO",(VLOOKUP($D69,'Mar 2016'!$D$1:$Z$500,3,FALSE)),"")</f>
        <v/>
      </c>
      <c r="AO69" s="32" t="str">
        <f>IFERROR(IF(VLOOKUP($D69,'Feb 2016'!$D$1:$Z$500,3,FALSE)=F69,"-","Wrong PO"),"new")</f>
        <v>-</v>
      </c>
      <c r="AP69" s="32" t="str">
        <f>IF(AK69="wrong PO",(VLOOKUP($D69,'Feb 2016'!$D$1:$Z$500,3,FALSE)),"")</f>
        <v/>
      </c>
      <c r="AQ69" s="29" t="str">
        <f>IFERROR(IF(VLOOKUP($D69,'Jan 2016'!$D$1:$Z$500,3,FALSE)=F69,"-","Wrong PO"),"new")</f>
        <v>-</v>
      </c>
      <c r="AR69" s="32" t="str">
        <f>IF(AQ69="wrong PO",(VLOOKUP($D69,'Jan 2016'!$D$1:$Z$500,3,FALSE)),"")</f>
        <v/>
      </c>
      <c r="AS69" s="29" t="str">
        <f>IFERROR(IF(VLOOKUP($D69,'Dec 2015'!$D$1:$Z$500,3,FALSE)=F69,"-","Wrong PO"),"new")</f>
        <v>-</v>
      </c>
      <c r="AT69" s="32" t="str">
        <f>IF(AS69="wrong PO",(VLOOKUP($D69,'Dec 2015'!$D$1:$Z$500,3,FALSE)),"")</f>
        <v/>
      </c>
      <c r="AU69" s="29" t="str">
        <f>IFERROR(IF(VLOOKUP($D69,'Nov 2015'!$D$1:$Z$500,3,FALSE)=F69,"-","Wrong PO"),"new")</f>
        <v>-</v>
      </c>
      <c r="AV69" s="32" t="str">
        <f>IF(AU69="wrong PO",(VLOOKUP($D69,'Nov 2015'!$D$1:$Z$500,3,FALSE)),"")</f>
        <v/>
      </c>
      <c r="AW69" s="29" t="str">
        <f>IFERROR(IF(VLOOKUP($D69,'Oct 2015'!$D$1:$Z$500,3,FALSE)=F69,"-","Wrong PO"),"new")</f>
        <v>-</v>
      </c>
      <c r="AX69" s="32" t="str">
        <f>IF(AW69="wrong PO",(VLOOKUP($D69,'Oct 2015'!$D$1:$Z$500,3,FALSE)),"")</f>
        <v/>
      </c>
      <c r="AY69" s="29" t="str">
        <f>IFERROR(IF(VLOOKUP($D69,'Sep 2015'!$D$1:$Z$500,3,FALSE)=F69,"-","Wrong PO"),"new")</f>
        <v>new</v>
      </c>
      <c r="AZ69" s="32" t="str">
        <f>IF(AY69="wrong PO",(VLOOKUP($D69,'Sep 2015'!$D$1:$Z$500,3,FALSE)),"")</f>
        <v/>
      </c>
    </row>
    <row r="70" spans="1:52">
      <c r="A70" s="2" t="s">
        <v>841</v>
      </c>
      <c r="B70" s="2" t="s">
        <v>510</v>
      </c>
      <c r="C70" s="2" t="s">
        <v>76</v>
      </c>
      <c r="D70" s="2" t="s">
        <v>303</v>
      </c>
      <c r="E70" s="2" t="s">
        <v>371</v>
      </c>
      <c r="F70" s="21" t="s">
        <v>116</v>
      </c>
      <c r="G70" s="11" t="s">
        <v>2098</v>
      </c>
      <c r="H70" s="3">
        <v>42199</v>
      </c>
      <c r="I70" s="2" t="s">
        <v>28</v>
      </c>
      <c r="J70" s="2" t="s">
        <v>373</v>
      </c>
      <c r="K70" s="2" t="s">
        <v>30</v>
      </c>
      <c r="L70" s="2" t="s">
        <v>31</v>
      </c>
      <c r="M70" s="2" t="s">
        <v>32</v>
      </c>
      <c r="N70" s="4">
        <v>71444</v>
      </c>
      <c r="O70" s="4">
        <v>79489</v>
      </c>
      <c r="P70" s="4">
        <v>8045</v>
      </c>
      <c r="Q70" s="5">
        <v>135.96</v>
      </c>
      <c r="R70" s="4">
        <v>43881</v>
      </c>
      <c r="S70" s="4">
        <v>50697</v>
      </c>
      <c r="T70" s="4">
        <v>6816</v>
      </c>
      <c r="U70" s="5">
        <v>407.6</v>
      </c>
      <c r="V70" s="5">
        <v>0</v>
      </c>
      <c r="W70" s="14">
        <v>543.55999999999995</v>
      </c>
      <c r="X70" s="14">
        <v>0</v>
      </c>
      <c r="Y70" s="14">
        <v>543.55999999999995</v>
      </c>
      <c r="Z70" s="4">
        <v>24580</v>
      </c>
      <c r="AA70" s="49" t="str">
        <f>IFERROR(IF(VLOOKUP($D70,'Year-To-Date'!$E$1:$E$322,1,FALSE)=D70,"--","Find"),"Find")</f>
        <v>--</v>
      </c>
      <c r="AB70" s="49" t="str">
        <f>IFERROR(IFERROR(VLOOKUP($D70,'Asset Group  All Assets'!$B$1:$C$500,2,FALSE),(VLOOKUP($D70,'Missing-WSU-POs'!$B$1:$D$500,3,FALSE))),"?")</f>
        <v>P0742067</v>
      </c>
      <c r="AC70" s="31" t="str">
        <f t="shared" si="3"/>
        <v>P0742067</v>
      </c>
      <c r="AD70" s="31" t="str">
        <f t="shared" si="2"/>
        <v/>
      </c>
      <c r="AE70" s="29" t="str">
        <f>IFERROR(IF(VLOOKUP($D70,'Org July 2016 '!$D$1:$Z$500,3,FALSE)=F70,"-","Wrong PO"),"new")</f>
        <v>Wrong PO</v>
      </c>
      <c r="AF70" s="32">
        <f>IF(AE70="wrong PO",(VLOOKUP($D70,'Org July 2016 '!$D$1:$Z$500,3,FALSE)),"")</f>
        <v>0</v>
      </c>
      <c r="AG70" s="29" t="str">
        <f>IFERROR(IF(VLOOKUP($D70,'Org June 2016 '!$D$1:$Z$500,3,FALSE)=F70,"-","Wrong PO"),"new")</f>
        <v>Wrong PO</v>
      </c>
      <c r="AH70" s="32">
        <f>IF(AG70="wrong PO",(VLOOKUP($D70,'Org June 2016 '!$D$1:$Z$500,3,FALSE)),"")</f>
        <v>0</v>
      </c>
      <c r="AI70" s="29" t="str">
        <f>IFERROR(IF(VLOOKUP($D70,'May 2016'!D69:Z568,3,FALSE)=F70,"-","Wrong PO"),"new")</f>
        <v>new</v>
      </c>
      <c r="AJ70" s="32" t="str">
        <f>IF(AI70="wrong PO",(VLOOKUP($D70,'May 2016'!D69:Z568,3,FALSE)),"")</f>
        <v/>
      </c>
      <c r="AK70" s="29" t="str">
        <f>IFERROR(IF(VLOOKUP($D70,'Apr 2016'!$D$1:$Z$500,3,FALSE)=F70,"-","Wrong PO"),"new")</f>
        <v>-</v>
      </c>
      <c r="AL70" s="32" t="str">
        <f>IF(AK70="wrong PO",(VLOOKUP($D70,'Apr 2016'!$D$1:$Z$500,3,FALSE)),"")</f>
        <v/>
      </c>
      <c r="AM70" s="32" t="str">
        <f>IFERROR(IF(VLOOKUP($D70,'Mar 2016'!$D$1:$Z$500,3,FALSE)=F70,"-","Wrong PO"),"new")</f>
        <v>-</v>
      </c>
      <c r="AN70" s="32" t="str">
        <f>IF(AK70="wrong PO",(VLOOKUP($D70,'Mar 2016'!$D$1:$Z$500,3,FALSE)),"")</f>
        <v/>
      </c>
      <c r="AO70" s="32" t="str">
        <f>IFERROR(IF(VLOOKUP($D70,'Feb 2016'!$D$1:$Z$500,3,FALSE)=F70,"-","Wrong PO"),"new")</f>
        <v>-</v>
      </c>
      <c r="AP70" s="32" t="str">
        <f>IF(AK70="wrong PO",(VLOOKUP($D70,'Feb 2016'!$D$1:$Z$500,3,FALSE)),"")</f>
        <v/>
      </c>
      <c r="AQ70" s="29" t="str">
        <f>IFERROR(IF(VLOOKUP($D70,'Jan 2016'!$D$1:$Z$500,3,FALSE)=F70,"-","Wrong PO"),"new")</f>
        <v>-</v>
      </c>
      <c r="AR70" s="32" t="str">
        <f>IF(AQ70="wrong PO",(VLOOKUP($D70,'Jan 2016'!$D$1:$Z$500,3,FALSE)),"")</f>
        <v/>
      </c>
      <c r="AS70" s="29" t="str">
        <f>IFERROR(IF(VLOOKUP($D70,'Dec 2015'!$D$1:$Z$500,3,FALSE)=F70,"-","Wrong PO"),"new")</f>
        <v>-</v>
      </c>
      <c r="AT70" s="32" t="str">
        <f>IF(AS70="wrong PO",(VLOOKUP($D70,'Dec 2015'!$D$1:$Z$500,3,FALSE)),"")</f>
        <v/>
      </c>
      <c r="AU70" s="29" t="str">
        <f>IFERROR(IF(VLOOKUP($D70,'Nov 2015'!$D$1:$Z$500,3,FALSE)=F70,"-","Wrong PO"),"new")</f>
        <v>-</v>
      </c>
      <c r="AV70" s="32" t="str">
        <f>IF(AU70="wrong PO",(VLOOKUP($D70,'Nov 2015'!$D$1:$Z$500,3,FALSE)),"")</f>
        <v/>
      </c>
      <c r="AW70" s="29" t="str">
        <f>IFERROR(IF(VLOOKUP($D70,'Oct 2015'!$D$1:$Z$500,3,FALSE)=F70,"-","Wrong PO"),"new")</f>
        <v>-</v>
      </c>
      <c r="AX70" s="32" t="str">
        <f>IF(AW70="wrong PO",(VLOOKUP($D70,'Oct 2015'!$D$1:$Z$500,3,FALSE)),"")</f>
        <v/>
      </c>
      <c r="AY70" s="29" t="str">
        <f>IFERROR(IF(VLOOKUP($D70,'Sep 2015'!$D$1:$Z$500,3,FALSE)=F70,"-","Wrong PO"),"new")</f>
        <v>new</v>
      </c>
      <c r="AZ70" s="32" t="str">
        <f>IF(AY70="wrong PO",(VLOOKUP($D70,'Sep 2015'!$D$1:$Z$500,3,FALSE)),"")</f>
        <v/>
      </c>
    </row>
    <row r="71" spans="1:52">
      <c r="A71" s="2" t="s">
        <v>841</v>
      </c>
      <c r="B71" s="2" t="s">
        <v>510</v>
      </c>
      <c r="C71" s="2" t="s">
        <v>76</v>
      </c>
      <c r="D71" s="2" t="s">
        <v>304</v>
      </c>
      <c r="E71" s="2" t="s">
        <v>371</v>
      </c>
      <c r="F71" s="21" t="s">
        <v>116</v>
      </c>
      <c r="G71" s="11" t="s">
        <v>2098</v>
      </c>
      <c r="H71" s="3">
        <v>42198</v>
      </c>
      <c r="I71" s="2" t="s">
        <v>28</v>
      </c>
      <c r="J71" s="2" t="s">
        <v>373</v>
      </c>
      <c r="K71" s="2" t="s">
        <v>30</v>
      </c>
      <c r="L71" s="2" t="s">
        <v>31</v>
      </c>
      <c r="M71" s="2" t="s">
        <v>32</v>
      </c>
      <c r="N71" s="4">
        <v>39956</v>
      </c>
      <c r="O71" s="4">
        <v>44990</v>
      </c>
      <c r="P71" s="4">
        <v>5034</v>
      </c>
      <c r="Q71" s="5">
        <v>85.07</v>
      </c>
      <c r="R71" s="4">
        <v>35541</v>
      </c>
      <c r="S71" s="4">
        <v>39526</v>
      </c>
      <c r="T71" s="4">
        <v>3985</v>
      </c>
      <c r="U71" s="5">
        <v>238.3</v>
      </c>
      <c r="V71" s="5">
        <v>0</v>
      </c>
      <c r="W71" s="14">
        <v>323.37</v>
      </c>
      <c r="X71" s="14">
        <v>0</v>
      </c>
      <c r="Y71" s="14">
        <v>323.37</v>
      </c>
      <c r="Z71" s="4">
        <v>24580</v>
      </c>
      <c r="AA71" s="49" t="str">
        <f>IFERROR(IF(VLOOKUP($D71,'Year-To-Date'!$E$1:$E$322,1,FALSE)=D71,"--","Find"),"Find")</f>
        <v>--</v>
      </c>
      <c r="AB71" s="49" t="str">
        <f>IFERROR(IFERROR(VLOOKUP($D71,'Asset Group  All Assets'!$B$1:$C$500,2,FALSE),(VLOOKUP($D71,'Missing-WSU-POs'!$B$1:$D$500,3,FALSE))),"?")</f>
        <v>P0742067</v>
      </c>
      <c r="AC71" s="31" t="str">
        <f t="shared" si="3"/>
        <v>P0742067</v>
      </c>
      <c r="AD71" s="31" t="str">
        <f t="shared" si="2"/>
        <v/>
      </c>
      <c r="AE71" s="29" t="str">
        <f>IFERROR(IF(VLOOKUP($D71,'Org July 2016 '!$D$1:$Z$500,3,FALSE)=F71,"-","Wrong PO"),"new")</f>
        <v>Wrong PO</v>
      </c>
      <c r="AF71" s="32">
        <f>IF(AE71="wrong PO",(VLOOKUP($D71,'Org July 2016 '!$D$1:$Z$500,3,FALSE)),"")</f>
        <v>0</v>
      </c>
      <c r="AG71" s="29" t="str">
        <f>IFERROR(IF(VLOOKUP($D71,'Org June 2016 '!$D$1:$Z$500,3,FALSE)=F71,"-","Wrong PO"),"new")</f>
        <v>Wrong PO</v>
      </c>
      <c r="AH71" s="32">
        <f>IF(AG71="wrong PO",(VLOOKUP($D71,'Org June 2016 '!$D$1:$Z$500,3,FALSE)),"")</f>
        <v>0</v>
      </c>
      <c r="AI71" s="29" t="str">
        <f>IFERROR(IF(VLOOKUP($D71,'May 2016'!D70:Z569,3,FALSE)=F71,"-","Wrong PO"),"new")</f>
        <v>new</v>
      </c>
      <c r="AJ71" s="32" t="str">
        <f>IF(AI71="wrong PO",(VLOOKUP($D71,'May 2016'!D70:Z569,3,FALSE)),"")</f>
        <v/>
      </c>
      <c r="AK71" s="29" t="str">
        <f>IFERROR(IF(VLOOKUP($D71,'Apr 2016'!$D$1:$Z$500,3,FALSE)=F71,"-","Wrong PO"),"new")</f>
        <v>-</v>
      </c>
      <c r="AL71" s="32" t="str">
        <f>IF(AK71="wrong PO",(VLOOKUP($D71,'Apr 2016'!$D$1:$Z$500,3,FALSE)),"")</f>
        <v/>
      </c>
      <c r="AM71" s="32" t="str">
        <f>IFERROR(IF(VLOOKUP($D71,'Mar 2016'!$D$1:$Z$500,3,FALSE)=F71,"-","Wrong PO"),"new")</f>
        <v>-</v>
      </c>
      <c r="AN71" s="32" t="str">
        <f>IF(AK71="wrong PO",(VLOOKUP($D71,'Mar 2016'!$D$1:$Z$500,3,FALSE)),"")</f>
        <v/>
      </c>
      <c r="AO71" s="32" t="str">
        <f>IFERROR(IF(VLOOKUP($D71,'Feb 2016'!$D$1:$Z$500,3,FALSE)=F71,"-","Wrong PO"),"new")</f>
        <v>-</v>
      </c>
      <c r="AP71" s="32" t="str">
        <f>IF(AK71="wrong PO",(VLOOKUP($D71,'Feb 2016'!$D$1:$Z$500,3,FALSE)),"")</f>
        <v/>
      </c>
      <c r="AQ71" s="29" t="str">
        <f>IFERROR(IF(VLOOKUP($D71,'Jan 2016'!$D$1:$Z$500,3,FALSE)=F71,"-","Wrong PO"),"new")</f>
        <v>-</v>
      </c>
      <c r="AR71" s="32" t="str">
        <f>IF(AQ71="wrong PO",(VLOOKUP($D71,'Jan 2016'!$D$1:$Z$500,3,FALSE)),"")</f>
        <v/>
      </c>
      <c r="AS71" s="29" t="str">
        <f>IFERROR(IF(VLOOKUP($D71,'Dec 2015'!$D$1:$Z$500,3,FALSE)=F71,"-","Wrong PO"),"new")</f>
        <v>-</v>
      </c>
      <c r="AT71" s="32" t="str">
        <f>IF(AS71="wrong PO",(VLOOKUP($D71,'Dec 2015'!$D$1:$Z$500,3,FALSE)),"")</f>
        <v/>
      </c>
      <c r="AU71" s="29" t="str">
        <f>IFERROR(IF(VLOOKUP($D71,'Nov 2015'!$D$1:$Z$500,3,FALSE)=F71,"-","Wrong PO"),"new")</f>
        <v>-</v>
      </c>
      <c r="AV71" s="32" t="str">
        <f>IF(AU71="wrong PO",(VLOOKUP($D71,'Nov 2015'!$D$1:$Z$500,3,FALSE)),"")</f>
        <v/>
      </c>
      <c r="AW71" s="29" t="str">
        <f>IFERROR(IF(VLOOKUP($D71,'Oct 2015'!$D$1:$Z$500,3,FALSE)=F71,"-","Wrong PO"),"new")</f>
        <v>-</v>
      </c>
      <c r="AX71" s="32" t="str">
        <f>IF(AW71="wrong PO",(VLOOKUP($D71,'Oct 2015'!$D$1:$Z$500,3,FALSE)),"")</f>
        <v/>
      </c>
      <c r="AY71" s="29" t="str">
        <f>IFERROR(IF(VLOOKUP($D71,'Sep 2015'!$D$1:$Z$500,3,FALSE)=F71,"-","Wrong PO"),"new")</f>
        <v>new</v>
      </c>
      <c r="AZ71" s="32" t="str">
        <f>IF(AY71="wrong PO",(VLOOKUP($D71,'Sep 2015'!$D$1:$Z$500,3,FALSE)),"")</f>
        <v/>
      </c>
    </row>
    <row r="72" spans="1:52">
      <c r="A72" s="2" t="s">
        <v>841</v>
      </c>
      <c r="B72" s="2" t="s">
        <v>510</v>
      </c>
      <c r="C72" s="2" t="s">
        <v>370</v>
      </c>
      <c r="D72" s="2" t="s">
        <v>237</v>
      </c>
      <c r="E72" s="2" t="s">
        <v>371</v>
      </c>
      <c r="F72" s="21" t="s">
        <v>238</v>
      </c>
      <c r="G72" s="11" t="s">
        <v>2097</v>
      </c>
      <c r="H72" s="3">
        <v>42199</v>
      </c>
      <c r="I72" s="2" t="s">
        <v>28</v>
      </c>
      <c r="J72" s="2" t="s">
        <v>373</v>
      </c>
      <c r="K72" s="2" t="s">
        <v>30</v>
      </c>
      <c r="L72" s="2" t="s">
        <v>31</v>
      </c>
      <c r="M72" s="2" t="s">
        <v>32</v>
      </c>
      <c r="N72" s="4">
        <v>23512</v>
      </c>
      <c r="O72" s="4">
        <v>24234</v>
      </c>
      <c r="P72" s="4">
        <v>722</v>
      </c>
      <c r="Q72" s="5">
        <v>12.2</v>
      </c>
      <c r="R72" s="4">
        <v>0</v>
      </c>
      <c r="S72" s="4">
        <v>0</v>
      </c>
      <c r="T72" s="4">
        <v>0</v>
      </c>
      <c r="U72" s="5">
        <v>0</v>
      </c>
      <c r="V72" s="5">
        <v>0</v>
      </c>
      <c r="W72" s="14">
        <v>12.2</v>
      </c>
      <c r="X72" s="14">
        <v>0</v>
      </c>
      <c r="Y72" s="14">
        <v>12.2</v>
      </c>
      <c r="Z72" s="4">
        <v>24580</v>
      </c>
      <c r="AA72" s="49" t="str">
        <f>IFERROR(IF(VLOOKUP($D72,'Year-To-Date'!$E$1:$E$322,1,FALSE)=D72,"--","Find"),"Find")</f>
        <v>--</v>
      </c>
      <c r="AB72" s="49" t="str">
        <f>IFERROR(IFERROR(VLOOKUP($D72,'Asset Group  All Assets'!$B$1:$C$500,2,FALSE),(VLOOKUP($D72,'Missing-WSU-POs'!$B$1:$D$500,3,FALSE))),"?")</f>
        <v>P0742456</v>
      </c>
      <c r="AC72" s="31" t="str">
        <f t="shared" si="3"/>
        <v>P0742456</v>
      </c>
      <c r="AD72" s="31" t="str">
        <f t="shared" si="2"/>
        <v/>
      </c>
      <c r="AE72" s="29" t="str">
        <f>IFERROR(IF(VLOOKUP($D72,'Org July 2016 '!$D$1:$Z$500,3,FALSE)=F72,"-","Wrong PO"),"new")</f>
        <v>Wrong PO</v>
      </c>
      <c r="AF72" s="32">
        <f>IF(AE72="wrong PO",(VLOOKUP($D72,'Org July 2016 '!$D$1:$Z$500,3,FALSE)),"")</f>
        <v>0</v>
      </c>
      <c r="AG72" s="29" t="str">
        <f>IFERROR(IF(VLOOKUP($D72,'Org June 2016 '!$D$1:$Z$500,3,FALSE)=F72,"-","Wrong PO"),"new")</f>
        <v>Wrong PO</v>
      </c>
      <c r="AH72" s="32">
        <f>IF(AG72="wrong PO",(VLOOKUP($D72,'Org June 2016 '!$D$1:$Z$500,3,FALSE)),"")</f>
        <v>0</v>
      </c>
      <c r="AI72" s="29" t="str">
        <f>IFERROR(IF(VLOOKUP($D72,'May 2016'!D71:Z570,3,FALSE)=F72,"-","Wrong PO"),"new")</f>
        <v>new</v>
      </c>
      <c r="AJ72" s="32" t="str">
        <f>IF(AI72="wrong PO",(VLOOKUP($D72,'May 2016'!D71:Z570,3,FALSE)),"")</f>
        <v/>
      </c>
      <c r="AK72" s="29" t="str">
        <f>IFERROR(IF(VLOOKUP($D72,'Apr 2016'!$D$1:$Z$500,3,FALSE)=F72,"-","Wrong PO"),"new")</f>
        <v>-</v>
      </c>
      <c r="AL72" s="32" t="str">
        <f>IF(AK72="wrong PO",(VLOOKUP($D72,'Apr 2016'!$D$1:$Z$500,3,FALSE)),"")</f>
        <v/>
      </c>
      <c r="AM72" s="32" t="str">
        <f>IFERROR(IF(VLOOKUP($D72,'Mar 2016'!$D$1:$Z$500,3,FALSE)=F72,"-","Wrong PO"),"new")</f>
        <v>-</v>
      </c>
      <c r="AN72" s="32" t="str">
        <f>IF(AK72="wrong PO",(VLOOKUP($D72,'Mar 2016'!$D$1:$Z$500,3,FALSE)),"")</f>
        <v/>
      </c>
      <c r="AO72" s="32" t="str">
        <f>IFERROR(IF(VLOOKUP($D72,'Feb 2016'!$D$1:$Z$500,3,FALSE)=F72,"-","Wrong PO"),"new")</f>
        <v>-</v>
      </c>
      <c r="AP72" s="32" t="str">
        <f>IF(AK72="wrong PO",(VLOOKUP($D72,'Feb 2016'!$D$1:$Z$500,3,FALSE)),"")</f>
        <v/>
      </c>
      <c r="AQ72" s="29" t="str">
        <f>IFERROR(IF(VLOOKUP($D72,'Jan 2016'!$D$1:$Z$500,3,FALSE)=F72,"-","Wrong PO"),"new")</f>
        <v>-</v>
      </c>
      <c r="AR72" s="32" t="str">
        <f>IF(AQ72="wrong PO",(VLOOKUP($D72,'Jan 2016'!$D$1:$Z$500,3,FALSE)),"")</f>
        <v/>
      </c>
      <c r="AS72" s="29" t="str">
        <f>IFERROR(IF(VLOOKUP($D72,'Dec 2015'!$D$1:$Z$500,3,FALSE)=F72,"-","Wrong PO"),"new")</f>
        <v>-</v>
      </c>
      <c r="AT72" s="32" t="str">
        <f>IF(AS72="wrong PO",(VLOOKUP($D72,'Dec 2015'!$D$1:$Z$500,3,FALSE)),"")</f>
        <v/>
      </c>
      <c r="AU72" s="29" t="str">
        <f>IFERROR(IF(VLOOKUP($D72,'Nov 2015'!$D$1:$Z$500,3,FALSE)=F72,"-","Wrong PO"),"new")</f>
        <v>-</v>
      </c>
      <c r="AV72" s="32" t="str">
        <f>IF(AU72="wrong PO",(VLOOKUP($D72,'Nov 2015'!$D$1:$Z$500,3,FALSE)),"")</f>
        <v/>
      </c>
      <c r="AW72" s="29" t="str">
        <f>IFERROR(IF(VLOOKUP($D72,'Oct 2015'!$D$1:$Z$500,3,FALSE)=F72,"-","Wrong PO"),"new")</f>
        <v>-</v>
      </c>
      <c r="AX72" s="32" t="str">
        <f>IF(AW72="wrong PO",(VLOOKUP($D72,'Oct 2015'!$D$1:$Z$500,3,FALSE)),"")</f>
        <v/>
      </c>
      <c r="AY72" s="29" t="str">
        <f>IFERROR(IF(VLOOKUP($D72,'Sep 2015'!$D$1:$Z$500,3,FALSE)=F72,"-","Wrong PO"),"new")</f>
        <v>new</v>
      </c>
      <c r="AZ72" s="32" t="str">
        <f>IF(AY72="wrong PO",(VLOOKUP($D72,'Sep 2015'!$D$1:$Z$500,3,FALSE)),"")</f>
        <v/>
      </c>
    </row>
    <row r="73" spans="1:52">
      <c r="A73" s="2" t="s">
        <v>841</v>
      </c>
      <c r="B73" s="2" t="s">
        <v>510</v>
      </c>
      <c r="C73" s="2" t="s">
        <v>48</v>
      </c>
      <c r="D73" s="2" t="s">
        <v>151</v>
      </c>
      <c r="E73" s="2" t="s">
        <v>50</v>
      </c>
      <c r="F73" s="21" t="s">
        <v>152</v>
      </c>
      <c r="G73" s="11" t="s">
        <v>2096</v>
      </c>
      <c r="H73" s="3">
        <v>42223</v>
      </c>
      <c r="I73" s="2"/>
      <c r="J73" s="2" t="s">
        <v>51</v>
      </c>
      <c r="K73" s="2" t="s">
        <v>394</v>
      </c>
      <c r="L73" s="2" t="s">
        <v>31</v>
      </c>
      <c r="M73" s="2" t="s">
        <v>382</v>
      </c>
      <c r="N73" s="4">
        <v>48027</v>
      </c>
      <c r="O73" s="4">
        <v>48027</v>
      </c>
      <c r="P73" s="4">
        <v>0</v>
      </c>
      <c r="Q73" s="5">
        <v>0</v>
      </c>
      <c r="R73" s="4">
        <v>0</v>
      </c>
      <c r="S73" s="4">
        <v>0</v>
      </c>
      <c r="T73" s="4">
        <v>0</v>
      </c>
      <c r="U73" s="5">
        <v>0</v>
      </c>
      <c r="V73" s="5">
        <v>0</v>
      </c>
      <c r="W73" s="14">
        <v>0</v>
      </c>
      <c r="X73" s="14">
        <v>0</v>
      </c>
      <c r="Y73" s="14">
        <v>0</v>
      </c>
      <c r="Z73" s="4">
        <v>24580</v>
      </c>
      <c r="AA73" s="49" t="str">
        <f>IFERROR(IF(VLOOKUP($D73,'Year-To-Date'!$E$1:$E$322,1,FALSE)=D73,"--","Find"),"Find")</f>
        <v>--</v>
      </c>
      <c r="AB73" s="49" t="str">
        <f>IFERROR(IFERROR(VLOOKUP($D73,'Asset Group  All Assets'!$B$1:$C$500,2,FALSE),(VLOOKUP($D73,'Missing-WSU-POs'!$B$1:$D$500,3,FALSE))),"?")</f>
        <v>6/17/16-Device may be added to P0742695 per Misbah and Theresa.</v>
      </c>
      <c r="AC73" s="31" t="str">
        <f t="shared" si="3"/>
        <v>P0742695</v>
      </c>
      <c r="AD73" s="31" t="str">
        <f t="shared" si="2"/>
        <v>Wrong PO</v>
      </c>
      <c r="AE73" s="29" t="str">
        <f>IFERROR(IF(VLOOKUP($D73,'Org July 2016 '!$D$1:$Z$500,3,FALSE)=F73,"-","Wrong PO"),"new")</f>
        <v>Wrong PO</v>
      </c>
      <c r="AF73" s="32">
        <f>IF(AE73="wrong PO",(VLOOKUP($D73,'Org July 2016 '!$D$1:$Z$500,3,FALSE)),"")</f>
        <v>0</v>
      </c>
      <c r="AG73" s="29" t="str">
        <f>IFERROR(IF(VLOOKUP($D73,'Org June 2016 '!$D$1:$Z$500,3,FALSE)=F73,"-","Wrong PO"),"new")</f>
        <v>Wrong PO</v>
      </c>
      <c r="AH73" s="32">
        <f>IF(AG73="wrong PO",(VLOOKUP($D73,'Org June 2016 '!$D$1:$Z$500,3,FALSE)),"")</f>
        <v>0</v>
      </c>
      <c r="AI73" s="29" t="str">
        <f>IFERROR(IF(VLOOKUP($D73,'May 2016'!D72:Z571,3,FALSE)=F73,"-","Wrong PO"),"new")</f>
        <v>new</v>
      </c>
      <c r="AJ73" s="32" t="str">
        <f>IF(AI73="wrong PO",(VLOOKUP($D73,'May 2016'!D72:Z571,3,FALSE)),"")</f>
        <v/>
      </c>
      <c r="AK73" s="29" t="str">
        <f>IFERROR(IF(VLOOKUP($D73,'Apr 2016'!$D$1:$Z$500,3,FALSE)=F73,"-","Wrong PO"),"new")</f>
        <v>new</v>
      </c>
      <c r="AL73" s="32" t="str">
        <f>IF(AK73="wrong PO",(VLOOKUP($D73,'Apr 2016'!$D$1:$Z$500,3,FALSE)),"")</f>
        <v/>
      </c>
      <c r="AM73" s="32" t="str">
        <f>IFERROR(IF(VLOOKUP($D73,'Mar 2016'!$D$1:$Z$500,3,FALSE)=F73,"-","Wrong PO"),"new")</f>
        <v>-</v>
      </c>
      <c r="AN73" s="32" t="str">
        <f>IF(AK73="wrong PO",(VLOOKUP($D73,'Mar 2016'!$D$1:$Z$500,3,FALSE)),"")</f>
        <v/>
      </c>
      <c r="AO73" s="32" t="str">
        <f>IFERROR(IF(VLOOKUP($D73,'Feb 2016'!$D$1:$Z$500,3,FALSE)=F73,"-","Wrong PO"),"new")</f>
        <v>new</v>
      </c>
      <c r="AP73" s="32" t="str">
        <f>IF(AK73="wrong PO",(VLOOKUP($D73,'Feb 2016'!$D$1:$Z$500,3,FALSE)),"")</f>
        <v/>
      </c>
      <c r="AQ73" s="29" t="str">
        <f>IFERROR(IF(VLOOKUP($D73,'Jan 2016'!$D$1:$Z$500,3,FALSE)=F73,"-","Wrong PO"),"new")</f>
        <v>-</v>
      </c>
      <c r="AR73" s="32" t="str">
        <f>IF(AQ73="wrong PO",(VLOOKUP($D73,'Jan 2016'!$D$1:$Z$500,3,FALSE)),"")</f>
        <v/>
      </c>
      <c r="AS73" s="29" t="str">
        <f>IFERROR(IF(VLOOKUP($D73,'Dec 2015'!$D$1:$Z$500,3,FALSE)=F73,"-","Wrong PO"),"new")</f>
        <v>new</v>
      </c>
      <c r="AT73" s="32" t="str">
        <f>IF(AS73="wrong PO",(VLOOKUP($D73,'Dec 2015'!$D$1:$Z$500,3,FALSE)),"")</f>
        <v/>
      </c>
      <c r="AU73" s="29" t="str">
        <f>IFERROR(IF(VLOOKUP($D73,'Nov 2015'!$D$1:$Z$500,3,FALSE)=F73,"-","Wrong PO"),"new")</f>
        <v>-</v>
      </c>
      <c r="AV73" s="32" t="str">
        <f>IF(AU73="wrong PO",(VLOOKUP($D73,'Nov 2015'!$D$1:$Z$500,3,FALSE)),"")</f>
        <v/>
      </c>
      <c r="AW73" s="29" t="str">
        <f>IFERROR(IF(VLOOKUP($D73,'Oct 2015'!$D$1:$Z$500,3,FALSE)=F73,"-","Wrong PO"),"new")</f>
        <v>-</v>
      </c>
      <c r="AX73" s="32" t="str">
        <f>IF(AW73="wrong PO",(VLOOKUP($D73,'Oct 2015'!$D$1:$Z$500,3,FALSE)),"")</f>
        <v/>
      </c>
      <c r="AY73" s="29" t="str">
        <f>IFERROR(IF(VLOOKUP($D73,'Sep 2015'!$D$1:$Z$500,3,FALSE)=F73,"-","Wrong PO"),"new")</f>
        <v>new</v>
      </c>
      <c r="AZ73" s="32" t="str">
        <f>IF(AY73="wrong PO",(VLOOKUP($D73,'Sep 2015'!$D$1:$Z$500,3,FALSE)),"")</f>
        <v/>
      </c>
    </row>
    <row r="74" spans="1:52">
      <c r="A74" s="2" t="s">
        <v>841</v>
      </c>
      <c r="B74" s="2" t="s">
        <v>510</v>
      </c>
      <c r="C74" s="2" t="s">
        <v>48</v>
      </c>
      <c r="D74" s="2" t="s">
        <v>49</v>
      </c>
      <c r="E74" s="2" t="s">
        <v>50</v>
      </c>
      <c r="F74" s="21" t="s">
        <v>152</v>
      </c>
      <c r="G74" s="11" t="s">
        <v>2096</v>
      </c>
      <c r="H74" s="3">
        <v>42215</v>
      </c>
      <c r="I74" s="2" t="s">
        <v>28</v>
      </c>
      <c r="J74" s="2" t="s">
        <v>51</v>
      </c>
      <c r="K74" s="2" t="s">
        <v>30</v>
      </c>
      <c r="L74" s="2" t="s">
        <v>31</v>
      </c>
      <c r="M74" s="2" t="s">
        <v>32</v>
      </c>
      <c r="N74" s="4">
        <v>53078</v>
      </c>
      <c r="O74" s="4">
        <v>54849</v>
      </c>
      <c r="P74" s="4">
        <v>1771</v>
      </c>
      <c r="Q74" s="5">
        <v>29.93</v>
      </c>
      <c r="R74" s="4">
        <v>1</v>
      </c>
      <c r="S74" s="4">
        <v>1</v>
      </c>
      <c r="T74" s="4">
        <v>0</v>
      </c>
      <c r="U74" s="5">
        <v>0</v>
      </c>
      <c r="V74" s="5">
        <v>0</v>
      </c>
      <c r="W74" s="14">
        <v>29.93</v>
      </c>
      <c r="X74" s="14">
        <v>0</v>
      </c>
      <c r="Y74" s="14">
        <v>29.93</v>
      </c>
      <c r="Z74" s="4">
        <v>24580</v>
      </c>
      <c r="AA74" s="49" t="str">
        <f>IFERROR(IF(VLOOKUP($D74,'Year-To-Date'!$E$1:$E$322,1,FALSE)=D74,"--","Find"),"Find")</f>
        <v>--</v>
      </c>
      <c r="AB74" s="49" t="str">
        <f>IFERROR(IFERROR(VLOOKUP($D74,'Asset Group  All Assets'!$B$1:$C$500,2,FALSE),(VLOOKUP($D74,'Missing-WSU-POs'!$B$1:$D$500,3,FALSE))),"?")</f>
        <v>P0742695</v>
      </c>
      <c r="AC74" s="31" t="str">
        <f t="shared" si="3"/>
        <v>P0742695</v>
      </c>
      <c r="AD74" s="31" t="str">
        <f t="shared" si="2"/>
        <v/>
      </c>
      <c r="AE74" s="29" t="str">
        <f>IFERROR(IF(VLOOKUP($D74,'Org July 2016 '!$D$1:$Z$500,3,FALSE)=F74,"-","Wrong PO"),"new")</f>
        <v>Wrong PO</v>
      </c>
      <c r="AF74" s="32">
        <f>IF(AE74="wrong PO",(VLOOKUP($D74,'Org July 2016 '!$D$1:$Z$500,3,FALSE)),"")</f>
        <v>0</v>
      </c>
      <c r="AG74" s="29" t="str">
        <f>IFERROR(IF(VLOOKUP($D74,'Org June 2016 '!$D$1:$Z$500,3,FALSE)=F74,"-","Wrong PO"),"new")</f>
        <v>Wrong PO</v>
      </c>
      <c r="AH74" s="32">
        <f>IF(AG74="wrong PO",(VLOOKUP($D74,'Org June 2016 '!$D$1:$Z$500,3,FALSE)),"")</f>
        <v>0</v>
      </c>
      <c r="AI74" s="29" t="str">
        <f>IFERROR(IF(VLOOKUP($D74,'May 2016'!D73:Z572,3,FALSE)=F74,"-","Wrong PO"),"new")</f>
        <v>new</v>
      </c>
      <c r="AJ74" s="32" t="str">
        <f>IF(AI74="wrong PO",(VLOOKUP($D74,'May 2016'!D73:Z572,3,FALSE)),"")</f>
        <v/>
      </c>
      <c r="AK74" s="29" t="str">
        <f>IFERROR(IF(VLOOKUP($D74,'Apr 2016'!$D$1:$Z$500,3,FALSE)=F74,"-","Wrong PO"),"new")</f>
        <v>-</v>
      </c>
      <c r="AL74" s="32" t="str">
        <f>IF(AK74="wrong PO",(VLOOKUP($D74,'Apr 2016'!$D$1:$Z$500,3,FALSE)),"")</f>
        <v/>
      </c>
      <c r="AM74" s="32" t="str">
        <f>IFERROR(IF(VLOOKUP($D74,'Mar 2016'!$D$1:$Z$500,3,FALSE)=F74,"-","Wrong PO"),"new")</f>
        <v>-</v>
      </c>
      <c r="AN74" s="32" t="str">
        <f>IF(AK74="wrong PO",(VLOOKUP($D74,'Mar 2016'!$D$1:$Z$500,3,FALSE)),"")</f>
        <v/>
      </c>
      <c r="AO74" s="32" t="str">
        <f>IFERROR(IF(VLOOKUP($D74,'Feb 2016'!$D$1:$Z$500,3,FALSE)=F74,"-","Wrong PO"),"new")</f>
        <v>-</v>
      </c>
      <c r="AP74" s="32" t="str">
        <f>IF(AK74="wrong PO",(VLOOKUP($D74,'Feb 2016'!$D$1:$Z$500,3,FALSE)),"")</f>
        <v/>
      </c>
      <c r="AQ74" s="29" t="str">
        <f>IFERROR(IF(VLOOKUP($D74,'Jan 2016'!$D$1:$Z$500,3,FALSE)=F74,"-","Wrong PO"),"new")</f>
        <v>-</v>
      </c>
      <c r="AR74" s="32" t="str">
        <f>IF(AQ74="wrong PO",(VLOOKUP($D74,'Jan 2016'!$D$1:$Z$500,3,FALSE)),"")</f>
        <v/>
      </c>
      <c r="AS74" s="29" t="str">
        <f>IFERROR(IF(VLOOKUP($D74,'Dec 2015'!$D$1:$Z$500,3,FALSE)=F74,"-","Wrong PO"),"new")</f>
        <v>-</v>
      </c>
      <c r="AT74" s="32" t="str">
        <f>IF(AS74="wrong PO",(VLOOKUP($D74,'Dec 2015'!$D$1:$Z$500,3,FALSE)),"")</f>
        <v/>
      </c>
      <c r="AU74" s="29" t="str">
        <f>IFERROR(IF(VLOOKUP($D74,'Nov 2015'!$D$1:$Z$500,3,FALSE)=F74,"-","Wrong PO"),"new")</f>
        <v>-</v>
      </c>
      <c r="AV74" s="32" t="str">
        <f>IF(AU74="wrong PO",(VLOOKUP($D74,'Nov 2015'!$D$1:$Z$500,3,FALSE)),"")</f>
        <v/>
      </c>
      <c r="AW74" s="29" t="str">
        <f>IFERROR(IF(VLOOKUP($D74,'Oct 2015'!$D$1:$Z$500,3,FALSE)=F74,"-","Wrong PO"),"new")</f>
        <v>-</v>
      </c>
      <c r="AX74" s="32" t="str">
        <f>IF(AW74="wrong PO",(VLOOKUP($D74,'Oct 2015'!$D$1:$Z$500,3,FALSE)),"")</f>
        <v/>
      </c>
      <c r="AY74" s="29" t="str">
        <f>IFERROR(IF(VLOOKUP($D74,'Sep 2015'!$D$1:$Z$500,3,FALSE)=F74,"-","Wrong PO"),"new")</f>
        <v>-</v>
      </c>
      <c r="AZ74" s="32" t="str">
        <f>IF(AY74="wrong PO",(VLOOKUP($D74,'Sep 2015'!$D$1:$Z$500,3,FALSE)),"")</f>
        <v/>
      </c>
    </row>
    <row r="75" spans="1:52">
      <c r="A75" s="2" t="s">
        <v>841</v>
      </c>
      <c r="B75" s="2" t="s">
        <v>510</v>
      </c>
      <c r="C75" s="2" t="s">
        <v>48</v>
      </c>
      <c r="D75" s="2" t="s">
        <v>53</v>
      </c>
      <c r="E75" s="2" t="s">
        <v>50</v>
      </c>
      <c r="F75" s="21" t="s">
        <v>152</v>
      </c>
      <c r="G75" s="11" t="s">
        <v>2096</v>
      </c>
      <c r="H75" s="3">
        <v>42214</v>
      </c>
      <c r="I75" s="2" t="s">
        <v>28</v>
      </c>
      <c r="J75" s="2" t="s">
        <v>51</v>
      </c>
      <c r="K75" s="2" t="s">
        <v>30</v>
      </c>
      <c r="L75" s="2" t="s">
        <v>31</v>
      </c>
      <c r="M75" s="2" t="s">
        <v>32</v>
      </c>
      <c r="N75" s="4">
        <v>15439</v>
      </c>
      <c r="O75" s="4">
        <v>16806</v>
      </c>
      <c r="P75" s="4">
        <v>1367</v>
      </c>
      <c r="Q75" s="5">
        <v>23.1</v>
      </c>
      <c r="R75" s="4">
        <v>0</v>
      </c>
      <c r="S75" s="4">
        <v>0</v>
      </c>
      <c r="T75" s="4">
        <v>0</v>
      </c>
      <c r="U75" s="5">
        <v>0</v>
      </c>
      <c r="V75" s="5">
        <v>0</v>
      </c>
      <c r="W75" s="14">
        <v>23.1</v>
      </c>
      <c r="X75" s="14">
        <v>0</v>
      </c>
      <c r="Y75" s="14">
        <v>23.1</v>
      </c>
      <c r="Z75" s="4">
        <v>24580</v>
      </c>
      <c r="AA75" s="49" t="str">
        <f>IFERROR(IF(VLOOKUP($D75,'Year-To-Date'!$E$1:$E$322,1,FALSE)=D75,"--","Find"),"Find")</f>
        <v>--</v>
      </c>
      <c r="AB75" s="49" t="str">
        <f>IFERROR(IFERROR(VLOOKUP($D75,'Asset Group  All Assets'!$B$1:$C$500,2,FALSE),(VLOOKUP($D75,'Missing-WSU-POs'!$B$1:$D$500,3,FALSE))),"?")</f>
        <v>P0742695</v>
      </c>
      <c r="AC75" s="31" t="str">
        <f t="shared" si="3"/>
        <v>P0742695</v>
      </c>
      <c r="AD75" s="31" t="str">
        <f t="shared" si="2"/>
        <v/>
      </c>
      <c r="AE75" s="29" t="str">
        <f>IFERROR(IF(VLOOKUP($D75,'Org July 2016 '!$D$1:$Z$500,3,FALSE)=F75,"-","Wrong PO"),"new")</f>
        <v>Wrong PO</v>
      </c>
      <c r="AF75" s="32">
        <f>IF(AE75="wrong PO",(VLOOKUP($D75,'Org July 2016 '!$D$1:$Z$500,3,FALSE)),"")</f>
        <v>0</v>
      </c>
      <c r="AG75" s="29" t="str">
        <f>IFERROR(IF(VLOOKUP($D75,'Org June 2016 '!$D$1:$Z$500,3,FALSE)=F75,"-","Wrong PO"),"new")</f>
        <v>Wrong PO</v>
      </c>
      <c r="AH75" s="32">
        <f>IF(AG75="wrong PO",(VLOOKUP($D75,'Org June 2016 '!$D$1:$Z$500,3,FALSE)),"")</f>
        <v>0</v>
      </c>
      <c r="AI75" s="29" t="str">
        <f>IFERROR(IF(VLOOKUP($D75,'May 2016'!D74:Z573,3,FALSE)=F75,"-","Wrong PO"),"new")</f>
        <v>new</v>
      </c>
      <c r="AJ75" s="32" t="str">
        <f>IF(AI75="wrong PO",(VLOOKUP($D75,'May 2016'!D74:Z573,3,FALSE)),"")</f>
        <v/>
      </c>
      <c r="AK75" s="29" t="str">
        <f>IFERROR(IF(VLOOKUP($D75,'Apr 2016'!$D$1:$Z$500,3,FALSE)=F75,"-","Wrong PO"),"new")</f>
        <v>-</v>
      </c>
      <c r="AL75" s="32" t="str">
        <f>IF(AK75="wrong PO",(VLOOKUP($D75,'Apr 2016'!$D$1:$Z$500,3,FALSE)),"")</f>
        <v/>
      </c>
      <c r="AM75" s="32" t="str">
        <f>IFERROR(IF(VLOOKUP($D75,'Mar 2016'!$D$1:$Z$500,3,FALSE)=F75,"-","Wrong PO"),"new")</f>
        <v>-</v>
      </c>
      <c r="AN75" s="32" t="str">
        <f>IF(AK75="wrong PO",(VLOOKUP($D75,'Mar 2016'!$D$1:$Z$500,3,FALSE)),"")</f>
        <v/>
      </c>
      <c r="AO75" s="32" t="str">
        <f>IFERROR(IF(VLOOKUP($D75,'Feb 2016'!$D$1:$Z$500,3,FALSE)=F75,"-","Wrong PO"),"new")</f>
        <v>-</v>
      </c>
      <c r="AP75" s="32" t="str">
        <f>IF(AK75="wrong PO",(VLOOKUP($D75,'Feb 2016'!$D$1:$Z$500,3,FALSE)),"")</f>
        <v/>
      </c>
      <c r="AQ75" s="29" t="str">
        <f>IFERROR(IF(VLOOKUP($D75,'Jan 2016'!$D$1:$Z$500,3,FALSE)=F75,"-","Wrong PO"),"new")</f>
        <v>-</v>
      </c>
      <c r="AR75" s="32" t="str">
        <f>IF(AQ75="wrong PO",(VLOOKUP($D75,'Jan 2016'!$D$1:$Z$500,3,FALSE)),"")</f>
        <v/>
      </c>
      <c r="AS75" s="29" t="str">
        <f>IFERROR(IF(VLOOKUP($D75,'Dec 2015'!$D$1:$Z$500,3,FALSE)=F75,"-","Wrong PO"),"new")</f>
        <v>-</v>
      </c>
      <c r="AT75" s="32" t="str">
        <f>IF(AS75="wrong PO",(VLOOKUP($D75,'Dec 2015'!$D$1:$Z$500,3,FALSE)),"")</f>
        <v/>
      </c>
      <c r="AU75" s="29" t="str">
        <f>IFERROR(IF(VLOOKUP($D75,'Nov 2015'!$D$1:$Z$500,3,FALSE)=F75,"-","Wrong PO"),"new")</f>
        <v>-</v>
      </c>
      <c r="AV75" s="32" t="str">
        <f>IF(AU75="wrong PO",(VLOOKUP($D75,'Nov 2015'!$D$1:$Z$500,3,FALSE)),"")</f>
        <v/>
      </c>
      <c r="AW75" s="29" t="str">
        <f>IFERROR(IF(VLOOKUP($D75,'Oct 2015'!$D$1:$Z$500,3,FALSE)=F75,"-","Wrong PO"),"new")</f>
        <v>-</v>
      </c>
      <c r="AX75" s="32" t="str">
        <f>IF(AW75="wrong PO",(VLOOKUP($D75,'Oct 2015'!$D$1:$Z$500,3,FALSE)),"")</f>
        <v/>
      </c>
      <c r="AY75" s="29" t="str">
        <f>IFERROR(IF(VLOOKUP($D75,'Sep 2015'!$D$1:$Z$500,3,FALSE)=F75,"-","Wrong PO"),"new")</f>
        <v>-</v>
      </c>
      <c r="AZ75" s="32" t="str">
        <f>IF(AY75="wrong PO",(VLOOKUP($D75,'Sep 2015'!$D$1:$Z$500,3,FALSE)),"")</f>
        <v/>
      </c>
    </row>
    <row r="76" spans="1:52">
      <c r="A76" s="2" t="s">
        <v>841</v>
      </c>
      <c r="B76" s="2" t="s">
        <v>510</v>
      </c>
      <c r="C76" s="2" t="s">
        <v>48</v>
      </c>
      <c r="D76" s="2" t="s">
        <v>54</v>
      </c>
      <c r="E76" s="2" t="s">
        <v>50</v>
      </c>
      <c r="F76" s="21" t="s">
        <v>152</v>
      </c>
      <c r="G76" s="11" t="s">
        <v>2096</v>
      </c>
      <c r="H76" s="3">
        <v>42214</v>
      </c>
      <c r="I76" s="2" t="s">
        <v>28</v>
      </c>
      <c r="J76" s="2" t="s">
        <v>51</v>
      </c>
      <c r="K76" s="2" t="s">
        <v>30</v>
      </c>
      <c r="L76" s="2" t="s">
        <v>31</v>
      </c>
      <c r="M76" s="2" t="s">
        <v>32</v>
      </c>
      <c r="N76" s="4">
        <v>7931</v>
      </c>
      <c r="O76" s="4">
        <v>8757</v>
      </c>
      <c r="P76" s="4">
        <v>826</v>
      </c>
      <c r="Q76" s="5">
        <v>13.96</v>
      </c>
      <c r="R76" s="4">
        <v>0</v>
      </c>
      <c r="S76" s="4">
        <v>0</v>
      </c>
      <c r="T76" s="4">
        <v>0</v>
      </c>
      <c r="U76" s="5">
        <v>0</v>
      </c>
      <c r="V76" s="5">
        <v>0</v>
      </c>
      <c r="W76" s="14">
        <v>13.96</v>
      </c>
      <c r="X76" s="14">
        <v>0</v>
      </c>
      <c r="Y76" s="14">
        <v>13.96</v>
      </c>
      <c r="Z76" s="4">
        <v>24580</v>
      </c>
      <c r="AA76" s="49" t="str">
        <f>IFERROR(IF(VLOOKUP($D76,'Year-To-Date'!$E$1:$E$322,1,FALSE)=D76,"--","Find"),"Find")</f>
        <v>--</v>
      </c>
      <c r="AB76" s="49" t="str">
        <f>IFERROR(IFERROR(VLOOKUP($D76,'Asset Group  All Assets'!$B$1:$C$500,2,FALSE),(VLOOKUP($D76,'Missing-WSU-POs'!$B$1:$D$500,3,FALSE))),"?")</f>
        <v>P0742695</v>
      </c>
      <c r="AC76" s="31" t="str">
        <f t="shared" si="3"/>
        <v>P0742695</v>
      </c>
      <c r="AD76" s="31" t="str">
        <f t="shared" si="2"/>
        <v/>
      </c>
      <c r="AE76" s="29" t="str">
        <f>IFERROR(IF(VLOOKUP($D76,'Org July 2016 '!$D$1:$Z$500,3,FALSE)=F76,"-","Wrong PO"),"new")</f>
        <v>Wrong PO</v>
      </c>
      <c r="AF76" s="32">
        <f>IF(AE76="wrong PO",(VLOOKUP($D76,'Org July 2016 '!$D$1:$Z$500,3,FALSE)),"")</f>
        <v>0</v>
      </c>
      <c r="AG76" s="29" t="str">
        <f>IFERROR(IF(VLOOKUP($D76,'Org June 2016 '!$D$1:$Z$500,3,FALSE)=F76,"-","Wrong PO"),"new")</f>
        <v>Wrong PO</v>
      </c>
      <c r="AH76" s="32">
        <f>IF(AG76="wrong PO",(VLOOKUP($D76,'Org June 2016 '!$D$1:$Z$500,3,FALSE)),"")</f>
        <v>0</v>
      </c>
      <c r="AI76" s="29" t="str">
        <f>IFERROR(IF(VLOOKUP($D76,'May 2016'!D75:Z574,3,FALSE)=F76,"-","Wrong PO"),"new")</f>
        <v>new</v>
      </c>
      <c r="AJ76" s="32" t="str">
        <f>IF(AI76="wrong PO",(VLOOKUP($D76,'May 2016'!D75:Z574,3,FALSE)),"")</f>
        <v/>
      </c>
      <c r="AK76" s="29" t="str">
        <f>IFERROR(IF(VLOOKUP($D76,'Apr 2016'!$D$1:$Z$500,3,FALSE)=F76,"-","Wrong PO"),"new")</f>
        <v>-</v>
      </c>
      <c r="AL76" s="32" t="str">
        <f>IF(AK76="wrong PO",(VLOOKUP($D76,'Apr 2016'!$D$1:$Z$500,3,FALSE)),"")</f>
        <v/>
      </c>
      <c r="AM76" s="32" t="str">
        <f>IFERROR(IF(VLOOKUP($D76,'Mar 2016'!$D$1:$Z$500,3,FALSE)=F76,"-","Wrong PO"),"new")</f>
        <v>-</v>
      </c>
      <c r="AN76" s="32" t="str">
        <f>IF(AK76="wrong PO",(VLOOKUP($D76,'Mar 2016'!$D$1:$Z$500,3,FALSE)),"")</f>
        <v/>
      </c>
      <c r="AO76" s="32" t="str">
        <f>IFERROR(IF(VLOOKUP($D76,'Feb 2016'!$D$1:$Z$500,3,FALSE)=F76,"-","Wrong PO"),"new")</f>
        <v>-</v>
      </c>
      <c r="AP76" s="32" t="str">
        <f>IF(AK76="wrong PO",(VLOOKUP($D76,'Feb 2016'!$D$1:$Z$500,3,FALSE)),"")</f>
        <v/>
      </c>
      <c r="AQ76" s="29" t="str">
        <f>IFERROR(IF(VLOOKUP($D76,'Jan 2016'!$D$1:$Z$500,3,FALSE)=F76,"-","Wrong PO"),"new")</f>
        <v>-</v>
      </c>
      <c r="AR76" s="32" t="str">
        <f>IF(AQ76="wrong PO",(VLOOKUP($D76,'Jan 2016'!$D$1:$Z$500,3,FALSE)),"")</f>
        <v/>
      </c>
      <c r="AS76" s="29" t="str">
        <f>IFERROR(IF(VLOOKUP($D76,'Dec 2015'!$D$1:$Z$500,3,FALSE)=F76,"-","Wrong PO"),"new")</f>
        <v>-</v>
      </c>
      <c r="AT76" s="32" t="str">
        <f>IF(AS76="wrong PO",(VLOOKUP($D76,'Dec 2015'!$D$1:$Z$500,3,FALSE)),"")</f>
        <v/>
      </c>
      <c r="AU76" s="29" t="str">
        <f>IFERROR(IF(VLOOKUP($D76,'Nov 2015'!$D$1:$Z$500,3,FALSE)=F76,"-","Wrong PO"),"new")</f>
        <v>-</v>
      </c>
      <c r="AV76" s="32" t="str">
        <f>IF(AU76="wrong PO",(VLOOKUP($D76,'Nov 2015'!$D$1:$Z$500,3,FALSE)),"")</f>
        <v/>
      </c>
      <c r="AW76" s="29" t="str">
        <f>IFERROR(IF(VLOOKUP($D76,'Oct 2015'!$D$1:$Z$500,3,FALSE)=F76,"-","Wrong PO"),"new")</f>
        <v>-</v>
      </c>
      <c r="AX76" s="32" t="str">
        <f>IF(AW76="wrong PO",(VLOOKUP($D76,'Oct 2015'!$D$1:$Z$500,3,FALSE)),"")</f>
        <v/>
      </c>
      <c r="AY76" s="29" t="str">
        <f>IFERROR(IF(VLOOKUP($D76,'Sep 2015'!$D$1:$Z$500,3,FALSE)=F76,"-","Wrong PO"),"new")</f>
        <v>-</v>
      </c>
      <c r="AZ76" s="32" t="str">
        <f>IF(AY76="wrong PO",(VLOOKUP($D76,'Sep 2015'!$D$1:$Z$500,3,FALSE)),"")</f>
        <v/>
      </c>
    </row>
    <row r="77" spans="1:52">
      <c r="A77" s="2" t="s">
        <v>841</v>
      </c>
      <c r="B77" s="2" t="s">
        <v>510</v>
      </c>
      <c r="C77" s="2" t="s">
        <v>48</v>
      </c>
      <c r="D77" s="2" t="s">
        <v>55</v>
      </c>
      <c r="E77" s="2" t="s">
        <v>50</v>
      </c>
      <c r="F77" s="21" t="s">
        <v>152</v>
      </c>
      <c r="G77" s="11" t="s">
        <v>2096</v>
      </c>
      <c r="H77" s="3">
        <v>42215</v>
      </c>
      <c r="I77" s="2" t="s">
        <v>28</v>
      </c>
      <c r="J77" s="2" t="s">
        <v>51</v>
      </c>
      <c r="K77" s="2" t="s">
        <v>30</v>
      </c>
      <c r="L77" s="2" t="s">
        <v>31</v>
      </c>
      <c r="M77" s="2" t="s">
        <v>32</v>
      </c>
      <c r="N77" s="4">
        <v>59</v>
      </c>
      <c r="O77" s="4">
        <v>156</v>
      </c>
      <c r="P77" s="4">
        <v>97</v>
      </c>
      <c r="Q77" s="5">
        <v>1.64</v>
      </c>
      <c r="R77" s="4">
        <v>1</v>
      </c>
      <c r="S77" s="4">
        <v>1</v>
      </c>
      <c r="T77" s="4">
        <v>0</v>
      </c>
      <c r="U77" s="5">
        <v>0</v>
      </c>
      <c r="V77" s="5">
        <v>0</v>
      </c>
      <c r="W77" s="14">
        <v>1.64</v>
      </c>
      <c r="X77" s="14">
        <v>0</v>
      </c>
      <c r="Y77" s="14">
        <v>1.64</v>
      </c>
      <c r="Z77" s="4">
        <v>24580</v>
      </c>
      <c r="AA77" s="49" t="str">
        <f>IFERROR(IF(VLOOKUP($D77,'Year-To-Date'!$E$1:$E$322,1,FALSE)=D77,"--","Find"),"Find")</f>
        <v>--</v>
      </c>
      <c r="AB77" s="49" t="str">
        <f>IFERROR(IFERROR(VLOOKUP($D77,'Asset Group  All Assets'!$B$1:$C$500,2,FALSE),(VLOOKUP($D77,'Missing-WSU-POs'!$B$1:$D$500,3,FALSE))),"?")</f>
        <v>P0742695</v>
      </c>
      <c r="AC77" s="31" t="str">
        <f t="shared" si="3"/>
        <v>P0742695</v>
      </c>
      <c r="AD77" s="31" t="str">
        <f t="shared" si="2"/>
        <v/>
      </c>
      <c r="AE77" s="29" t="str">
        <f>IFERROR(IF(VLOOKUP($D77,'Org July 2016 '!$D$1:$Z$500,3,FALSE)=F77,"-","Wrong PO"),"new")</f>
        <v>Wrong PO</v>
      </c>
      <c r="AF77" s="32">
        <f>IF(AE77="wrong PO",(VLOOKUP($D77,'Org July 2016 '!$D$1:$Z$500,3,FALSE)),"")</f>
        <v>0</v>
      </c>
      <c r="AG77" s="29" t="str">
        <f>IFERROR(IF(VLOOKUP($D77,'Org June 2016 '!$D$1:$Z$500,3,FALSE)=F77,"-","Wrong PO"),"new")</f>
        <v>Wrong PO</v>
      </c>
      <c r="AH77" s="32">
        <f>IF(AG77="wrong PO",(VLOOKUP($D77,'Org June 2016 '!$D$1:$Z$500,3,FALSE)),"")</f>
        <v>0</v>
      </c>
      <c r="AI77" s="29" t="str">
        <f>IFERROR(IF(VLOOKUP($D77,'May 2016'!D76:Z575,3,FALSE)=F77,"-","Wrong PO"),"new")</f>
        <v>new</v>
      </c>
      <c r="AJ77" s="32" t="str">
        <f>IF(AI77="wrong PO",(VLOOKUP($D77,'May 2016'!D76:Z575,3,FALSE)),"")</f>
        <v/>
      </c>
      <c r="AK77" s="29" t="str">
        <f>IFERROR(IF(VLOOKUP($D77,'Apr 2016'!$D$1:$Z$500,3,FALSE)=F77,"-","Wrong PO"),"new")</f>
        <v>new</v>
      </c>
      <c r="AL77" s="32" t="str">
        <f>IF(AK77="wrong PO",(VLOOKUP($D77,'Apr 2016'!$D$1:$Z$500,3,FALSE)),"")</f>
        <v/>
      </c>
      <c r="AM77" s="32" t="str">
        <f>IFERROR(IF(VLOOKUP($D77,'Mar 2016'!$D$1:$Z$500,3,FALSE)=F77,"-","Wrong PO"),"new")</f>
        <v>-</v>
      </c>
      <c r="AN77" s="32" t="str">
        <f>IF(AK77="wrong PO",(VLOOKUP($D77,'Mar 2016'!$D$1:$Z$500,3,FALSE)),"")</f>
        <v/>
      </c>
      <c r="AO77" s="32" t="str">
        <f>IFERROR(IF(VLOOKUP($D77,'Feb 2016'!$D$1:$Z$500,3,FALSE)=F77,"-","Wrong PO"),"new")</f>
        <v>-</v>
      </c>
      <c r="AP77" s="32" t="str">
        <f>IF(AK77="wrong PO",(VLOOKUP($D77,'Feb 2016'!$D$1:$Z$500,3,FALSE)),"")</f>
        <v/>
      </c>
      <c r="AQ77" s="29" t="str">
        <f>IFERROR(IF(VLOOKUP($D77,'Jan 2016'!$D$1:$Z$500,3,FALSE)=F77,"-","Wrong PO"),"new")</f>
        <v>-</v>
      </c>
      <c r="AR77" s="32" t="str">
        <f>IF(AQ77="wrong PO",(VLOOKUP($D77,'Jan 2016'!$D$1:$Z$500,3,FALSE)),"")</f>
        <v/>
      </c>
      <c r="AS77" s="29" t="str">
        <f>IFERROR(IF(VLOOKUP($D77,'Dec 2015'!$D$1:$Z$500,3,FALSE)=F77,"-","Wrong PO"),"new")</f>
        <v>-</v>
      </c>
      <c r="AT77" s="32" t="str">
        <f>IF(AS77="wrong PO",(VLOOKUP($D77,'Dec 2015'!$D$1:$Z$500,3,FALSE)),"")</f>
        <v/>
      </c>
      <c r="AU77" s="29" t="str">
        <f>IFERROR(IF(VLOOKUP($D77,'Nov 2015'!$D$1:$Z$500,3,FALSE)=F77,"-","Wrong PO"),"new")</f>
        <v>-</v>
      </c>
      <c r="AV77" s="32" t="str">
        <f>IF(AU77="wrong PO",(VLOOKUP($D77,'Nov 2015'!$D$1:$Z$500,3,FALSE)),"")</f>
        <v/>
      </c>
      <c r="AW77" s="29" t="str">
        <f>IFERROR(IF(VLOOKUP($D77,'Oct 2015'!$D$1:$Z$500,3,FALSE)=F77,"-","Wrong PO"),"new")</f>
        <v>-</v>
      </c>
      <c r="AX77" s="32" t="str">
        <f>IF(AW77="wrong PO",(VLOOKUP($D77,'Oct 2015'!$D$1:$Z$500,3,FALSE)),"")</f>
        <v/>
      </c>
      <c r="AY77" s="29" t="str">
        <f>IFERROR(IF(VLOOKUP($D77,'Sep 2015'!$D$1:$Z$500,3,FALSE)=F77,"-","Wrong PO"),"new")</f>
        <v>-</v>
      </c>
      <c r="AZ77" s="32" t="str">
        <f>IF(AY77="wrong PO",(VLOOKUP($D77,'Sep 2015'!$D$1:$Z$500,3,FALSE)),"")</f>
        <v/>
      </c>
    </row>
    <row r="78" spans="1:52">
      <c r="A78" s="2" t="s">
        <v>841</v>
      </c>
      <c r="B78" s="2" t="s">
        <v>510</v>
      </c>
      <c r="C78" s="2" t="s">
        <v>395</v>
      </c>
      <c r="D78" s="2" t="s">
        <v>198</v>
      </c>
      <c r="E78" s="2" t="s">
        <v>50</v>
      </c>
      <c r="F78" s="21" t="s">
        <v>152</v>
      </c>
      <c r="G78" s="11" t="s">
        <v>2096</v>
      </c>
      <c r="H78" s="3">
        <v>42389</v>
      </c>
      <c r="I78" s="2" t="s">
        <v>39</v>
      </c>
      <c r="J78" s="2" t="s">
        <v>51</v>
      </c>
      <c r="K78" s="2" t="s">
        <v>30</v>
      </c>
      <c r="L78" s="2" t="s">
        <v>31</v>
      </c>
      <c r="M78" s="2" t="s">
        <v>32</v>
      </c>
      <c r="N78" s="4">
        <v>6748</v>
      </c>
      <c r="O78" s="4">
        <v>7658</v>
      </c>
      <c r="P78" s="4">
        <v>910</v>
      </c>
      <c r="Q78" s="5">
        <v>15.38</v>
      </c>
      <c r="R78" s="4">
        <v>2941</v>
      </c>
      <c r="S78" s="4">
        <v>3738</v>
      </c>
      <c r="T78" s="4">
        <v>797</v>
      </c>
      <c r="U78" s="5">
        <v>47.66</v>
      </c>
      <c r="V78" s="5">
        <v>0</v>
      </c>
      <c r="W78" s="14">
        <v>63.04</v>
      </c>
      <c r="X78" s="14">
        <v>0</v>
      </c>
      <c r="Y78" s="14">
        <v>63.04</v>
      </c>
      <c r="Z78" s="4">
        <v>24580</v>
      </c>
      <c r="AA78" s="49" t="str">
        <f>IFERROR(IF(VLOOKUP($D78,'Year-To-Date'!$E$1:$E$322,1,FALSE)=D78,"--","Find"),"Find")</f>
        <v>--</v>
      </c>
      <c r="AB78" s="49" t="str">
        <f>IFERROR(IFERROR(VLOOKUP($D78,'Asset Group  All Assets'!$B$1:$C$500,2,FALSE),(VLOOKUP($D78,'Missing-WSU-POs'!$B$1:$D$500,3,FALSE))),"?")</f>
        <v>P0742695</v>
      </c>
      <c r="AC78" s="31" t="str">
        <f t="shared" si="3"/>
        <v>P0742695</v>
      </c>
      <c r="AD78" s="31" t="str">
        <f t="shared" si="2"/>
        <v/>
      </c>
      <c r="AE78" s="29" t="str">
        <f>IFERROR(IF(VLOOKUP($D78,'Org July 2016 '!$D$1:$Z$500,3,FALSE)=F78,"-","Wrong PO"),"new")</f>
        <v>Wrong PO</v>
      </c>
      <c r="AF78" s="32">
        <f>IF(AE78="wrong PO",(VLOOKUP($D78,'Org July 2016 '!$D$1:$Z$500,3,FALSE)),"")</f>
        <v>0</v>
      </c>
      <c r="AG78" s="29" t="str">
        <f>IFERROR(IF(VLOOKUP($D78,'Org June 2016 '!$D$1:$Z$500,3,FALSE)=F78,"-","Wrong PO"),"new")</f>
        <v>Wrong PO</v>
      </c>
      <c r="AH78" s="32">
        <f>IF(AG78="wrong PO",(VLOOKUP($D78,'Org June 2016 '!$D$1:$Z$500,3,FALSE)),"")</f>
        <v>0</v>
      </c>
      <c r="AI78" s="29" t="str">
        <f>IFERROR(IF(VLOOKUP($D78,'May 2016'!D77:Z576,3,FALSE)=F78,"-","Wrong PO"),"new")</f>
        <v>new</v>
      </c>
      <c r="AJ78" s="32" t="str">
        <f>IF(AI78="wrong PO",(VLOOKUP($D78,'May 2016'!D77:Z576,3,FALSE)),"")</f>
        <v/>
      </c>
      <c r="AK78" s="29" t="str">
        <f>IFERROR(IF(VLOOKUP($D78,'Apr 2016'!$D$1:$Z$500,3,FALSE)=F78,"-","Wrong PO"),"new")</f>
        <v>-</v>
      </c>
      <c r="AL78" s="32" t="str">
        <f>IF(AK78="wrong PO",(VLOOKUP($D78,'Apr 2016'!$D$1:$Z$500,3,FALSE)),"")</f>
        <v/>
      </c>
      <c r="AM78" s="32" t="str">
        <f>IFERROR(IF(VLOOKUP($D78,'Mar 2016'!$D$1:$Z$500,3,FALSE)=F78,"-","Wrong PO"),"new")</f>
        <v>-</v>
      </c>
      <c r="AN78" s="32" t="str">
        <f>IF(AK78="wrong PO",(VLOOKUP($D78,'Mar 2016'!$D$1:$Z$500,3,FALSE)),"")</f>
        <v/>
      </c>
      <c r="AO78" s="32" t="str">
        <f>IFERROR(IF(VLOOKUP($D78,'Feb 2016'!$D$1:$Z$500,3,FALSE)=F78,"-","Wrong PO"),"new")</f>
        <v>-</v>
      </c>
      <c r="AP78" s="32" t="str">
        <f>IF(AK78="wrong PO",(VLOOKUP($D78,'Feb 2016'!$D$1:$Z$500,3,FALSE)),"")</f>
        <v/>
      </c>
      <c r="AQ78" s="29" t="str">
        <f>IFERROR(IF(VLOOKUP($D78,'Jan 2016'!$D$1:$Z$500,3,FALSE)=F78,"-","Wrong PO"),"new")</f>
        <v>new</v>
      </c>
      <c r="AR78" s="32" t="str">
        <f>IF(AQ78="wrong PO",(VLOOKUP($D78,'Jan 2016'!$D$1:$Z$500,3,FALSE)),"")</f>
        <v/>
      </c>
      <c r="AS78" s="29" t="str">
        <f>IFERROR(IF(VLOOKUP($D78,'Dec 2015'!$D$1:$Z$500,3,FALSE)=F78,"-","Wrong PO"),"new")</f>
        <v>new</v>
      </c>
      <c r="AT78" s="32" t="str">
        <f>IF(AS78="wrong PO",(VLOOKUP($D78,'Dec 2015'!$D$1:$Z$500,3,FALSE)),"")</f>
        <v/>
      </c>
      <c r="AU78" s="29" t="str">
        <f>IFERROR(IF(VLOOKUP($D78,'Nov 2015'!$D$1:$Z$500,3,FALSE)=F78,"-","Wrong PO"),"new")</f>
        <v>new</v>
      </c>
      <c r="AV78" s="32" t="str">
        <f>IF(AU78="wrong PO",(VLOOKUP($D78,'Nov 2015'!$D$1:$Z$500,3,FALSE)),"")</f>
        <v/>
      </c>
      <c r="AW78" s="29" t="str">
        <f>IFERROR(IF(VLOOKUP($D78,'Oct 2015'!$D$1:$Z$500,3,FALSE)=F78,"-","Wrong PO"),"new")</f>
        <v>new</v>
      </c>
      <c r="AX78" s="32" t="str">
        <f>IF(AW78="wrong PO",(VLOOKUP($D78,'Oct 2015'!$D$1:$Z$500,3,FALSE)),"")</f>
        <v/>
      </c>
      <c r="AY78" s="29" t="str">
        <f>IFERROR(IF(VLOOKUP($D78,'Sep 2015'!$D$1:$Z$500,3,FALSE)=F78,"-","Wrong PO"),"new")</f>
        <v>new</v>
      </c>
      <c r="AZ78" s="32" t="str">
        <f>IF(AY78="wrong PO",(VLOOKUP($D78,'Sep 2015'!$D$1:$Z$500,3,FALSE)),"")</f>
        <v/>
      </c>
    </row>
    <row r="79" spans="1:52">
      <c r="A79" s="2" t="s">
        <v>841</v>
      </c>
      <c r="B79" s="2" t="s">
        <v>510</v>
      </c>
      <c r="C79" s="2" t="s">
        <v>56</v>
      </c>
      <c r="D79" s="2" t="s">
        <v>57</v>
      </c>
      <c r="E79" s="2" t="s">
        <v>50</v>
      </c>
      <c r="F79" s="21" t="s">
        <v>152</v>
      </c>
      <c r="G79" s="11" t="s">
        <v>2096</v>
      </c>
      <c r="H79" s="3">
        <v>42214</v>
      </c>
      <c r="I79" s="2" t="s">
        <v>28</v>
      </c>
      <c r="J79" s="2" t="s">
        <v>51</v>
      </c>
      <c r="K79" s="2" t="s">
        <v>30</v>
      </c>
      <c r="L79" s="2" t="s">
        <v>31</v>
      </c>
      <c r="M79" s="2" t="s">
        <v>32</v>
      </c>
      <c r="N79" s="4">
        <v>69324</v>
      </c>
      <c r="O79" s="4">
        <v>72486</v>
      </c>
      <c r="P79" s="4">
        <v>3162</v>
      </c>
      <c r="Q79" s="5">
        <v>53.44</v>
      </c>
      <c r="R79" s="4">
        <v>0</v>
      </c>
      <c r="S79" s="4">
        <v>0</v>
      </c>
      <c r="T79" s="4">
        <v>0</v>
      </c>
      <c r="U79" s="5">
        <v>0</v>
      </c>
      <c r="V79" s="5">
        <v>0</v>
      </c>
      <c r="W79" s="14">
        <v>53.44</v>
      </c>
      <c r="X79" s="14">
        <v>0</v>
      </c>
      <c r="Y79" s="14">
        <v>53.44</v>
      </c>
      <c r="Z79" s="4">
        <v>24580</v>
      </c>
      <c r="AA79" s="49" t="str">
        <f>IFERROR(IF(VLOOKUP($D79,'Year-To-Date'!$E$1:$E$322,1,FALSE)=D79,"--","Find"),"Find")</f>
        <v>--</v>
      </c>
      <c r="AB79" s="49" t="str">
        <f>IFERROR(IFERROR(VLOOKUP($D79,'Asset Group  All Assets'!$B$1:$C$500,2,FALSE),(VLOOKUP($D79,'Missing-WSU-POs'!$B$1:$D$500,3,FALSE))),"?")</f>
        <v>P0742695</v>
      </c>
      <c r="AC79" s="31" t="str">
        <f t="shared" si="3"/>
        <v>P0742695</v>
      </c>
      <c r="AD79" s="31" t="str">
        <f t="shared" si="2"/>
        <v/>
      </c>
      <c r="AE79" s="29" t="str">
        <f>IFERROR(IF(VLOOKUP($D79,'Org July 2016 '!$D$1:$Z$500,3,FALSE)=F79,"-","Wrong PO"),"new")</f>
        <v>Wrong PO</v>
      </c>
      <c r="AF79" s="32">
        <f>IF(AE79="wrong PO",(VLOOKUP($D79,'Org July 2016 '!$D$1:$Z$500,3,FALSE)),"")</f>
        <v>0</v>
      </c>
      <c r="AG79" s="29" t="str">
        <f>IFERROR(IF(VLOOKUP($D79,'Org June 2016 '!$D$1:$Z$500,3,FALSE)=F79,"-","Wrong PO"),"new")</f>
        <v>Wrong PO</v>
      </c>
      <c r="AH79" s="32">
        <f>IF(AG79="wrong PO",(VLOOKUP($D79,'Org June 2016 '!$D$1:$Z$500,3,FALSE)),"")</f>
        <v>0</v>
      </c>
      <c r="AI79" s="29" t="str">
        <f>IFERROR(IF(VLOOKUP($D79,'May 2016'!D78:Z577,3,FALSE)=F79,"-","Wrong PO"),"new")</f>
        <v>new</v>
      </c>
      <c r="AJ79" s="32" t="str">
        <f>IF(AI79="wrong PO",(VLOOKUP($D79,'May 2016'!D78:Z577,3,FALSE)),"")</f>
        <v/>
      </c>
      <c r="AK79" s="29" t="str">
        <f>IFERROR(IF(VLOOKUP($D79,'Apr 2016'!$D$1:$Z$500,3,FALSE)=F79,"-","Wrong PO"),"new")</f>
        <v>-</v>
      </c>
      <c r="AL79" s="32" t="str">
        <f>IF(AK79="wrong PO",(VLOOKUP($D79,'Apr 2016'!$D$1:$Z$500,3,FALSE)),"")</f>
        <v/>
      </c>
      <c r="AM79" s="32" t="str">
        <f>IFERROR(IF(VLOOKUP($D79,'Mar 2016'!$D$1:$Z$500,3,FALSE)=F79,"-","Wrong PO"),"new")</f>
        <v>-</v>
      </c>
      <c r="AN79" s="32" t="str">
        <f>IF(AK79="wrong PO",(VLOOKUP($D79,'Mar 2016'!$D$1:$Z$500,3,FALSE)),"")</f>
        <v/>
      </c>
      <c r="AO79" s="32" t="str">
        <f>IFERROR(IF(VLOOKUP($D79,'Feb 2016'!$D$1:$Z$500,3,FALSE)=F79,"-","Wrong PO"),"new")</f>
        <v>-</v>
      </c>
      <c r="AP79" s="32" t="str">
        <f>IF(AK79="wrong PO",(VLOOKUP($D79,'Feb 2016'!$D$1:$Z$500,3,FALSE)),"")</f>
        <v/>
      </c>
      <c r="AQ79" s="29" t="str">
        <f>IFERROR(IF(VLOOKUP($D79,'Jan 2016'!$D$1:$Z$500,3,FALSE)=F79,"-","Wrong PO"),"new")</f>
        <v>-</v>
      </c>
      <c r="AR79" s="32" t="str">
        <f>IF(AQ79="wrong PO",(VLOOKUP($D79,'Jan 2016'!$D$1:$Z$500,3,FALSE)),"")</f>
        <v/>
      </c>
      <c r="AS79" s="29" t="str">
        <f>IFERROR(IF(VLOOKUP($D79,'Dec 2015'!$D$1:$Z$500,3,FALSE)=F79,"-","Wrong PO"),"new")</f>
        <v>-</v>
      </c>
      <c r="AT79" s="32" t="str">
        <f>IF(AS79="wrong PO",(VLOOKUP($D79,'Dec 2015'!$D$1:$Z$500,3,FALSE)),"")</f>
        <v/>
      </c>
      <c r="AU79" s="29" t="str">
        <f>IFERROR(IF(VLOOKUP($D79,'Nov 2015'!$D$1:$Z$500,3,FALSE)=F79,"-","Wrong PO"),"new")</f>
        <v>-</v>
      </c>
      <c r="AV79" s="32" t="str">
        <f>IF(AU79="wrong PO",(VLOOKUP($D79,'Nov 2015'!$D$1:$Z$500,3,FALSE)),"")</f>
        <v/>
      </c>
      <c r="AW79" s="29" t="str">
        <f>IFERROR(IF(VLOOKUP($D79,'Oct 2015'!$D$1:$Z$500,3,FALSE)=F79,"-","Wrong PO"),"new")</f>
        <v>-</v>
      </c>
      <c r="AX79" s="32" t="str">
        <f>IF(AW79="wrong PO",(VLOOKUP($D79,'Oct 2015'!$D$1:$Z$500,3,FALSE)),"")</f>
        <v/>
      </c>
      <c r="AY79" s="29" t="str">
        <f>IFERROR(IF(VLOOKUP($D79,'Sep 2015'!$D$1:$Z$500,3,FALSE)=F79,"-","Wrong PO"),"new")</f>
        <v>-</v>
      </c>
      <c r="AZ79" s="32" t="str">
        <f>IF(AY79="wrong PO",(VLOOKUP($D79,'Sep 2015'!$D$1:$Z$500,3,FALSE)),"")</f>
        <v/>
      </c>
    </row>
    <row r="80" spans="1:52">
      <c r="A80" s="2" t="s">
        <v>841</v>
      </c>
      <c r="B80" s="2" t="s">
        <v>510</v>
      </c>
      <c r="C80" s="2" t="s">
        <v>56</v>
      </c>
      <c r="D80" s="2" t="s">
        <v>58</v>
      </c>
      <c r="E80" s="2" t="s">
        <v>50</v>
      </c>
      <c r="F80" s="21" t="s">
        <v>152</v>
      </c>
      <c r="G80" s="11" t="s">
        <v>2096</v>
      </c>
      <c r="H80" s="3">
        <v>42214</v>
      </c>
      <c r="I80" s="2" t="s">
        <v>28</v>
      </c>
      <c r="J80" s="2" t="s">
        <v>51</v>
      </c>
      <c r="K80" s="2" t="s">
        <v>30</v>
      </c>
      <c r="L80" s="2" t="s">
        <v>31</v>
      </c>
      <c r="M80" s="2" t="s">
        <v>32</v>
      </c>
      <c r="N80" s="4">
        <v>19396</v>
      </c>
      <c r="O80" s="4">
        <v>20092</v>
      </c>
      <c r="P80" s="4">
        <v>696</v>
      </c>
      <c r="Q80" s="5">
        <v>11.76</v>
      </c>
      <c r="R80" s="4">
        <v>0</v>
      </c>
      <c r="S80" s="4">
        <v>0</v>
      </c>
      <c r="T80" s="4">
        <v>0</v>
      </c>
      <c r="U80" s="5">
        <v>0</v>
      </c>
      <c r="V80" s="5">
        <v>0</v>
      </c>
      <c r="W80" s="14">
        <v>11.76</v>
      </c>
      <c r="X80" s="14">
        <v>0</v>
      </c>
      <c r="Y80" s="14">
        <v>11.76</v>
      </c>
      <c r="Z80" s="4">
        <v>24580</v>
      </c>
      <c r="AA80" s="49" t="str">
        <f>IFERROR(IF(VLOOKUP($D80,'Year-To-Date'!$E$1:$E$322,1,FALSE)=D80,"--","Find"),"Find")</f>
        <v>--</v>
      </c>
      <c r="AB80" s="49" t="str">
        <f>IFERROR(IFERROR(VLOOKUP($D80,'Asset Group  All Assets'!$B$1:$C$500,2,FALSE),(VLOOKUP($D80,'Missing-WSU-POs'!$B$1:$D$500,3,FALSE))),"?")</f>
        <v>P0742695</v>
      </c>
      <c r="AC80" s="31" t="str">
        <f t="shared" si="3"/>
        <v>P0742695</v>
      </c>
      <c r="AD80" s="31" t="str">
        <f t="shared" si="2"/>
        <v/>
      </c>
      <c r="AE80" s="29" t="str">
        <f>IFERROR(IF(VLOOKUP($D80,'Org July 2016 '!$D$1:$Z$500,3,FALSE)=F80,"-","Wrong PO"),"new")</f>
        <v>Wrong PO</v>
      </c>
      <c r="AF80" s="32">
        <f>IF(AE80="wrong PO",(VLOOKUP($D80,'Org July 2016 '!$D$1:$Z$500,3,FALSE)),"")</f>
        <v>0</v>
      </c>
      <c r="AG80" s="29" t="str">
        <f>IFERROR(IF(VLOOKUP($D80,'Org June 2016 '!$D$1:$Z$500,3,FALSE)=F80,"-","Wrong PO"),"new")</f>
        <v>Wrong PO</v>
      </c>
      <c r="AH80" s="32">
        <f>IF(AG80="wrong PO",(VLOOKUP($D80,'Org June 2016 '!$D$1:$Z$500,3,FALSE)),"")</f>
        <v>0</v>
      </c>
      <c r="AI80" s="29" t="str">
        <f>IFERROR(IF(VLOOKUP($D80,'May 2016'!D79:Z578,3,FALSE)=F80,"-","Wrong PO"),"new")</f>
        <v>new</v>
      </c>
      <c r="AJ80" s="32" t="str">
        <f>IF(AI80="wrong PO",(VLOOKUP($D80,'May 2016'!D79:Z578,3,FALSE)),"")</f>
        <v/>
      </c>
      <c r="AK80" s="29" t="str">
        <f>IFERROR(IF(VLOOKUP($D80,'Apr 2016'!$D$1:$Z$500,3,FALSE)=F80,"-","Wrong PO"),"new")</f>
        <v>-</v>
      </c>
      <c r="AL80" s="32" t="str">
        <f>IF(AK80="wrong PO",(VLOOKUP($D80,'Apr 2016'!$D$1:$Z$500,3,FALSE)),"")</f>
        <v/>
      </c>
      <c r="AM80" s="32" t="str">
        <f>IFERROR(IF(VLOOKUP($D80,'Mar 2016'!$D$1:$Z$500,3,FALSE)=F80,"-","Wrong PO"),"new")</f>
        <v>-</v>
      </c>
      <c r="AN80" s="32" t="str">
        <f>IF(AK80="wrong PO",(VLOOKUP($D80,'Mar 2016'!$D$1:$Z$500,3,FALSE)),"")</f>
        <v/>
      </c>
      <c r="AO80" s="32" t="str">
        <f>IFERROR(IF(VLOOKUP($D80,'Feb 2016'!$D$1:$Z$500,3,FALSE)=F80,"-","Wrong PO"),"new")</f>
        <v>-</v>
      </c>
      <c r="AP80" s="32" t="str">
        <f>IF(AK80="wrong PO",(VLOOKUP($D80,'Feb 2016'!$D$1:$Z$500,3,FALSE)),"")</f>
        <v/>
      </c>
      <c r="AQ80" s="29" t="str">
        <f>IFERROR(IF(VLOOKUP($D80,'Jan 2016'!$D$1:$Z$500,3,FALSE)=F80,"-","Wrong PO"),"new")</f>
        <v>-</v>
      </c>
      <c r="AR80" s="32" t="str">
        <f>IF(AQ80="wrong PO",(VLOOKUP($D80,'Jan 2016'!$D$1:$Z$500,3,FALSE)),"")</f>
        <v/>
      </c>
      <c r="AS80" s="29" t="str">
        <f>IFERROR(IF(VLOOKUP($D80,'Dec 2015'!$D$1:$Z$500,3,FALSE)=F80,"-","Wrong PO"),"new")</f>
        <v>-</v>
      </c>
      <c r="AT80" s="32" t="str">
        <f>IF(AS80="wrong PO",(VLOOKUP($D80,'Dec 2015'!$D$1:$Z$500,3,FALSE)),"")</f>
        <v/>
      </c>
      <c r="AU80" s="29" t="str">
        <f>IFERROR(IF(VLOOKUP($D80,'Nov 2015'!$D$1:$Z$500,3,FALSE)=F80,"-","Wrong PO"),"new")</f>
        <v>-</v>
      </c>
      <c r="AV80" s="32" t="str">
        <f>IF(AU80="wrong PO",(VLOOKUP($D80,'Nov 2015'!$D$1:$Z$500,3,FALSE)),"")</f>
        <v/>
      </c>
      <c r="AW80" s="29" t="str">
        <f>IFERROR(IF(VLOOKUP($D80,'Oct 2015'!$D$1:$Z$500,3,FALSE)=F80,"-","Wrong PO"),"new")</f>
        <v>-</v>
      </c>
      <c r="AX80" s="32" t="str">
        <f>IF(AW80="wrong PO",(VLOOKUP($D80,'Oct 2015'!$D$1:$Z$500,3,FALSE)),"")</f>
        <v/>
      </c>
      <c r="AY80" s="29" t="str">
        <f>IFERROR(IF(VLOOKUP($D80,'Sep 2015'!$D$1:$Z$500,3,FALSE)=F80,"-","Wrong PO"),"new")</f>
        <v>-</v>
      </c>
      <c r="AZ80" s="32" t="str">
        <f>IF(AY80="wrong PO",(VLOOKUP($D80,'Sep 2015'!$D$1:$Z$500,3,FALSE)),"")</f>
        <v/>
      </c>
    </row>
    <row r="81" spans="1:52">
      <c r="A81" s="2" t="s">
        <v>841</v>
      </c>
      <c r="B81" s="2" t="s">
        <v>510</v>
      </c>
      <c r="C81" s="2" t="s">
        <v>56</v>
      </c>
      <c r="D81" s="2" t="s">
        <v>59</v>
      </c>
      <c r="E81" s="2" t="s">
        <v>50</v>
      </c>
      <c r="F81" s="21" t="s">
        <v>152</v>
      </c>
      <c r="G81" s="11" t="s">
        <v>2096</v>
      </c>
      <c r="H81" s="3">
        <v>42215</v>
      </c>
      <c r="I81" s="2" t="s">
        <v>28</v>
      </c>
      <c r="J81" s="2" t="s">
        <v>51</v>
      </c>
      <c r="K81" s="2" t="s">
        <v>30</v>
      </c>
      <c r="L81" s="2" t="s">
        <v>31</v>
      </c>
      <c r="M81" s="2" t="s">
        <v>32</v>
      </c>
      <c r="N81" s="4">
        <v>16824</v>
      </c>
      <c r="O81" s="4">
        <v>24790</v>
      </c>
      <c r="P81" s="4">
        <v>7966</v>
      </c>
      <c r="Q81" s="5">
        <v>134.63</v>
      </c>
      <c r="R81" s="4">
        <v>2</v>
      </c>
      <c r="S81" s="4">
        <v>2</v>
      </c>
      <c r="T81" s="4">
        <v>0</v>
      </c>
      <c r="U81" s="5">
        <v>0</v>
      </c>
      <c r="V81" s="5">
        <v>0</v>
      </c>
      <c r="W81" s="14">
        <v>134.63</v>
      </c>
      <c r="X81" s="14">
        <v>0</v>
      </c>
      <c r="Y81" s="14">
        <v>134.63</v>
      </c>
      <c r="Z81" s="4">
        <v>24580</v>
      </c>
      <c r="AA81" s="49" t="str">
        <f>IFERROR(IF(VLOOKUP($D81,'Year-To-Date'!$E$1:$E$322,1,FALSE)=D81,"--","Find"),"Find")</f>
        <v>--</v>
      </c>
      <c r="AB81" s="49" t="str">
        <f>IFERROR(IFERROR(VLOOKUP($D81,'Asset Group  All Assets'!$B$1:$C$500,2,FALSE),(VLOOKUP($D81,'Missing-WSU-POs'!$B$1:$D$500,3,FALSE))),"?")</f>
        <v>P0742695</v>
      </c>
      <c r="AC81" s="31" t="str">
        <f t="shared" si="3"/>
        <v>P0742695</v>
      </c>
      <c r="AD81" s="31" t="str">
        <f t="shared" si="2"/>
        <v/>
      </c>
      <c r="AE81" s="29" t="str">
        <f>IFERROR(IF(VLOOKUP($D81,'Org July 2016 '!$D$1:$Z$500,3,FALSE)=F81,"-","Wrong PO"),"new")</f>
        <v>Wrong PO</v>
      </c>
      <c r="AF81" s="32">
        <f>IF(AE81="wrong PO",(VLOOKUP($D81,'Org July 2016 '!$D$1:$Z$500,3,FALSE)),"")</f>
        <v>0</v>
      </c>
      <c r="AG81" s="29" t="str">
        <f>IFERROR(IF(VLOOKUP($D81,'Org June 2016 '!$D$1:$Z$500,3,FALSE)=F81,"-","Wrong PO"),"new")</f>
        <v>Wrong PO</v>
      </c>
      <c r="AH81" s="32">
        <f>IF(AG81="wrong PO",(VLOOKUP($D81,'Org June 2016 '!$D$1:$Z$500,3,FALSE)),"")</f>
        <v>0</v>
      </c>
      <c r="AI81" s="29" t="str">
        <f>IFERROR(IF(VLOOKUP($D81,'May 2016'!D80:Z579,3,FALSE)=F81,"-","Wrong PO"),"new")</f>
        <v>new</v>
      </c>
      <c r="AJ81" s="32" t="str">
        <f>IF(AI81="wrong PO",(VLOOKUP($D81,'May 2016'!D80:Z579,3,FALSE)),"")</f>
        <v/>
      </c>
      <c r="AK81" s="29" t="str">
        <f>IFERROR(IF(VLOOKUP($D81,'Apr 2016'!$D$1:$Z$500,3,FALSE)=F81,"-","Wrong PO"),"new")</f>
        <v>-</v>
      </c>
      <c r="AL81" s="32" t="str">
        <f>IF(AK81="wrong PO",(VLOOKUP($D81,'Apr 2016'!$D$1:$Z$500,3,FALSE)),"")</f>
        <v/>
      </c>
      <c r="AM81" s="32" t="str">
        <f>IFERROR(IF(VLOOKUP($D81,'Mar 2016'!$D$1:$Z$500,3,FALSE)=F81,"-","Wrong PO"),"new")</f>
        <v>-</v>
      </c>
      <c r="AN81" s="32" t="str">
        <f>IF(AK81="wrong PO",(VLOOKUP($D81,'Mar 2016'!$D$1:$Z$500,3,FALSE)),"")</f>
        <v/>
      </c>
      <c r="AO81" s="32" t="str">
        <f>IFERROR(IF(VLOOKUP($D81,'Feb 2016'!$D$1:$Z$500,3,FALSE)=F81,"-","Wrong PO"),"new")</f>
        <v>-</v>
      </c>
      <c r="AP81" s="32" t="str">
        <f>IF(AK81="wrong PO",(VLOOKUP($D81,'Feb 2016'!$D$1:$Z$500,3,FALSE)),"")</f>
        <v/>
      </c>
      <c r="AQ81" s="29" t="str">
        <f>IFERROR(IF(VLOOKUP($D81,'Jan 2016'!$D$1:$Z$500,3,FALSE)=F81,"-","Wrong PO"),"new")</f>
        <v>-</v>
      </c>
      <c r="AR81" s="32" t="str">
        <f>IF(AQ81="wrong PO",(VLOOKUP($D81,'Jan 2016'!$D$1:$Z$500,3,FALSE)),"")</f>
        <v/>
      </c>
      <c r="AS81" s="29" t="str">
        <f>IFERROR(IF(VLOOKUP($D81,'Dec 2015'!$D$1:$Z$500,3,FALSE)=F81,"-","Wrong PO"),"new")</f>
        <v>-</v>
      </c>
      <c r="AT81" s="32" t="str">
        <f>IF(AS81="wrong PO",(VLOOKUP($D81,'Dec 2015'!$D$1:$Z$500,3,FALSE)),"")</f>
        <v/>
      </c>
      <c r="AU81" s="29" t="str">
        <f>IFERROR(IF(VLOOKUP($D81,'Nov 2015'!$D$1:$Z$500,3,FALSE)=F81,"-","Wrong PO"),"new")</f>
        <v>-</v>
      </c>
      <c r="AV81" s="32" t="str">
        <f>IF(AU81="wrong PO",(VLOOKUP($D81,'Nov 2015'!$D$1:$Z$500,3,FALSE)),"")</f>
        <v/>
      </c>
      <c r="AW81" s="29" t="str">
        <f>IFERROR(IF(VLOOKUP($D81,'Oct 2015'!$D$1:$Z$500,3,FALSE)=F81,"-","Wrong PO"),"new")</f>
        <v>-</v>
      </c>
      <c r="AX81" s="32" t="str">
        <f>IF(AW81="wrong PO",(VLOOKUP($D81,'Oct 2015'!$D$1:$Z$500,3,FALSE)),"")</f>
        <v/>
      </c>
      <c r="AY81" s="29" t="str">
        <f>IFERROR(IF(VLOOKUP($D81,'Sep 2015'!$D$1:$Z$500,3,FALSE)=F81,"-","Wrong PO"),"new")</f>
        <v>-</v>
      </c>
      <c r="AZ81" s="32" t="str">
        <f>IF(AY81="wrong PO",(VLOOKUP($D81,'Sep 2015'!$D$1:$Z$500,3,FALSE)),"")</f>
        <v/>
      </c>
    </row>
    <row r="82" spans="1:52">
      <c r="A82" s="2" t="s">
        <v>841</v>
      </c>
      <c r="B82" s="2" t="s">
        <v>510</v>
      </c>
      <c r="C82" s="2" t="s">
        <v>69</v>
      </c>
      <c r="D82" s="2" t="s">
        <v>242</v>
      </c>
      <c r="E82" s="2" t="s">
        <v>50</v>
      </c>
      <c r="F82" s="21" t="s">
        <v>152</v>
      </c>
      <c r="G82" s="11" t="s">
        <v>2096</v>
      </c>
      <c r="H82" s="3">
        <v>42389</v>
      </c>
      <c r="I82" s="2" t="s">
        <v>39</v>
      </c>
      <c r="J82" s="2" t="s">
        <v>51</v>
      </c>
      <c r="K82" s="2" t="s">
        <v>30</v>
      </c>
      <c r="L82" s="2" t="s">
        <v>31</v>
      </c>
      <c r="M82" s="2" t="s">
        <v>32</v>
      </c>
      <c r="N82" s="4">
        <v>14315</v>
      </c>
      <c r="O82" s="4">
        <v>14624</v>
      </c>
      <c r="P82" s="4">
        <v>309</v>
      </c>
      <c r="Q82" s="5">
        <v>5.22</v>
      </c>
      <c r="R82" s="4">
        <v>397</v>
      </c>
      <c r="S82" s="4">
        <v>413</v>
      </c>
      <c r="T82" s="4">
        <v>16</v>
      </c>
      <c r="U82" s="5">
        <v>0.96</v>
      </c>
      <c r="V82" s="5">
        <v>0</v>
      </c>
      <c r="W82" s="14">
        <v>6.18</v>
      </c>
      <c r="X82" s="14">
        <v>0</v>
      </c>
      <c r="Y82" s="14">
        <v>6.18</v>
      </c>
      <c r="Z82" s="4">
        <v>24580</v>
      </c>
      <c r="AA82" s="49" t="str">
        <f>IFERROR(IF(VLOOKUP($D82,'Year-To-Date'!$E$1:$E$322,1,FALSE)=D82,"--","Find"),"Find")</f>
        <v>--</v>
      </c>
      <c r="AB82" s="49" t="str">
        <f>IFERROR(IFERROR(VLOOKUP($D82,'Asset Group  All Assets'!$B$1:$C$500,2,FALSE),(VLOOKUP($D82,'Missing-WSU-POs'!$B$1:$D$500,3,FALSE))),"?")</f>
        <v>P0742695</v>
      </c>
      <c r="AC82" s="31" t="str">
        <f t="shared" si="3"/>
        <v>P0742695</v>
      </c>
      <c r="AD82" s="31" t="str">
        <f t="shared" si="2"/>
        <v/>
      </c>
      <c r="AE82" s="29" t="str">
        <f>IFERROR(IF(VLOOKUP($D82,'Org July 2016 '!$D$1:$Z$500,3,FALSE)=F82,"-","Wrong PO"),"new")</f>
        <v>Wrong PO</v>
      </c>
      <c r="AF82" s="32">
        <f>IF(AE82="wrong PO",(VLOOKUP($D82,'Org July 2016 '!$D$1:$Z$500,3,FALSE)),"")</f>
        <v>0</v>
      </c>
      <c r="AG82" s="29" t="str">
        <f>IFERROR(IF(VLOOKUP($D82,'Org June 2016 '!$D$1:$Z$500,3,FALSE)=F82,"-","Wrong PO"),"new")</f>
        <v>Wrong PO</v>
      </c>
      <c r="AH82" s="32">
        <f>IF(AG82="wrong PO",(VLOOKUP($D82,'Org June 2016 '!$D$1:$Z$500,3,FALSE)),"")</f>
        <v>0</v>
      </c>
      <c r="AI82" s="29" t="str">
        <f>IFERROR(IF(VLOOKUP($D82,'May 2016'!D81:Z580,3,FALSE)=F82,"-","Wrong PO"),"new")</f>
        <v>new</v>
      </c>
      <c r="AJ82" s="32" t="str">
        <f>IF(AI82="wrong PO",(VLOOKUP($D82,'May 2016'!D81:Z580,3,FALSE)),"")</f>
        <v/>
      </c>
      <c r="AK82" s="29" t="str">
        <f>IFERROR(IF(VLOOKUP($D82,'Apr 2016'!$D$1:$Z$500,3,FALSE)=F82,"-","Wrong PO"),"new")</f>
        <v>-</v>
      </c>
      <c r="AL82" s="32" t="str">
        <f>IF(AK82="wrong PO",(VLOOKUP($D82,'Apr 2016'!$D$1:$Z$500,3,FALSE)),"")</f>
        <v/>
      </c>
      <c r="AM82" s="32" t="str">
        <f>IFERROR(IF(VLOOKUP($D82,'Mar 2016'!$D$1:$Z$500,3,FALSE)=F82,"-","Wrong PO"),"new")</f>
        <v>-</v>
      </c>
      <c r="AN82" s="32" t="str">
        <f>IF(AK82="wrong PO",(VLOOKUP($D82,'Mar 2016'!$D$1:$Z$500,3,FALSE)),"")</f>
        <v/>
      </c>
      <c r="AO82" s="32" t="str">
        <f>IFERROR(IF(VLOOKUP($D82,'Feb 2016'!$D$1:$Z$500,3,FALSE)=F82,"-","Wrong PO"),"new")</f>
        <v>-</v>
      </c>
      <c r="AP82" s="32" t="str">
        <f>IF(AK82="wrong PO",(VLOOKUP($D82,'Feb 2016'!$D$1:$Z$500,3,FALSE)),"")</f>
        <v/>
      </c>
      <c r="AQ82" s="29" t="str">
        <f>IFERROR(IF(VLOOKUP($D82,'Jan 2016'!$D$1:$Z$500,3,FALSE)=F82,"-","Wrong PO"),"new")</f>
        <v>new</v>
      </c>
      <c r="AR82" s="32" t="str">
        <f>IF(AQ82="wrong PO",(VLOOKUP($D82,'Jan 2016'!$D$1:$Z$500,3,FALSE)),"")</f>
        <v/>
      </c>
      <c r="AS82" s="29" t="str">
        <f>IFERROR(IF(VLOOKUP($D82,'Dec 2015'!$D$1:$Z$500,3,FALSE)=F82,"-","Wrong PO"),"new")</f>
        <v>new</v>
      </c>
      <c r="AT82" s="32" t="str">
        <f>IF(AS82="wrong PO",(VLOOKUP($D82,'Dec 2015'!$D$1:$Z$500,3,FALSE)),"")</f>
        <v/>
      </c>
      <c r="AU82" s="29" t="str">
        <f>IFERROR(IF(VLOOKUP($D82,'Nov 2015'!$D$1:$Z$500,3,FALSE)=F82,"-","Wrong PO"),"new")</f>
        <v>new</v>
      </c>
      <c r="AV82" s="32" t="str">
        <f>IF(AU82="wrong PO",(VLOOKUP($D82,'Nov 2015'!$D$1:$Z$500,3,FALSE)),"")</f>
        <v/>
      </c>
      <c r="AW82" s="29" t="str">
        <f>IFERROR(IF(VLOOKUP($D82,'Oct 2015'!$D$1:$Z$500,3,FALSE)=F82,"-","Wrong PO"),"new")</f>
        <v>new</v>
      </c>
      <c r="AX82" s="32" t="str">
        <f>IF(AW82="wrong PO",(VLOOKUP($D82,'Oct 2015'!$D$1:$Z$500,3,FALSE)),"")</f>
        <v/>
      </c>
      <c r="AY82" s="29" t="str">
        <f>IFERROR(IF(VLOOKUP($D82,'Sep 2015'!$D$1:$Z$500,3,FALSE)=F82,"-","Wrong PO"),"new")</f>
        <v>new</v>
      </c>
      <c r="AZ82" s="32" t="str">
        <f>IF(AY82="wrong PO",(VLOOKUP($D82,'Sep 2015'!$D$1:$Z$500,3,FALSE)),"")</f>
        <v/>
      </c>
    </row>
    <row r="83" spans="1:52">
      <c r="A83" s="2" t="s">
        <v>841</v>
      </c>
      <c r="B83" s="2" t="s">
        <v>510</v>
      </c>
      <c r="C83" s="2" t="s">
        <v>69</v>
      </c>
      <c r="D83" s="2" t="s">
        <v>71</v>
      </c>
      <c r="E83" s="2" t="s">
        <v>72</v>
      </c>
      <c r="F83" s="21" t="s">
        <v>152</v>
      </c>
      <c r="G83" s="11" t="s">
        <v>2096</v>
      </c>
      <c r="H83" s="3">
        <v>42194</v>
      </c>
      <c r="I83" s="2" t="s">
        <v>28</v>
      </c>
      <c r="J83" s="2" t="s">
        <v>73</v>
      </c>
      <c r="K83" s="2" t="s">
        <v>30</v>
      </c>
      <c r="L83" s="2" t="s">
        <v>31</v>
      </c>
      <c r="M83" s="2" t="s">
        <v>32</v>
      </c>
      <c r="N83" s="4">
        <v>12598</v>
      </c>
      <c r="O83" s="4">
        <v>13869</v>
      </c>
      <c r="P83" s="4">
        <v>1271</v>
      </c>
      <c r="Q83" s="5">
        <v>21.48</v>
      </c>
      <c r="R83" s="4">
        <v>7860</v>
      </c>
      <c r="S83" s="4">
        <v>8274</v>
      </c>
      <c r="T83" s="4">
        <v>414</v>
      </c>
      <c r="U83" s="5">
        <v>24.76</v>
      </c>
      <c r="V83" s="5">
        <v>0</v>
      </c>
      <c r="W83" s="14">
        <v>46.24</v>
      </c>
      <c r="X83" s="14">
        <v>0</v>
      </c>
      <c r="Y83" s="14">
        <v>46.24</v>
      </c>
      <c r="Z83" s="4">
        <v>24580</v>
      </c>
      <c r="AA83" s="49" t="str">
        <f>IFERROR(IF(VLOOKUP($D83,'Year-To-Date'!$E$1:$E$322,1,FALSE)=D83,"--","Find"),"Find")</f>
        <v>--</v>
      </c>
      <c r="AB83" s="49" t="str">
        <f>IFERROR(IFERROR(VLOOKUP($D83,'Asset Group  All Assets'!$B$1:$C$500,2,FALSE),(VLOOKUP($D83,'Missing-WSU-POs'!$B$1:$D$500,3,FALSE))),"?")</f>
        <v>P0742695</v>
      </c>
      <c r="AC83" s="31" t="str">
        <f t="shared" si="3"/>
        <v>P0742695</v>
      </c>
      <c r="AD83" s="31" t="str">
        <f t="shared" si="2"/>
        <v/>
      </c>
      <c r="AE83" s="29" t="str">
        <f>IFERROR(IF(VLOOKUP($D83,'Org July 2016 '!$D$1:$Z$500,3,FALSE)=F83,"-","Wrong PO"),"new")</f>
        <v>Wrong PO</v>
      </c>
      <c r="AF83" s="32">
        <f>IF(AE83="wrong PO",(VLOOKUP($D83,'Org July 2016 '!$D$1:$Z$500,3,FALSE)),"")</f>
        <v>0</v>
      </c>
      <c r="AG83" s="29" t="str">
        <f>IFERROR(IF(VLOOKUP($D83,'Org June 2016 '!$D$1:$Z$500,3,FALSE)=F83,"-","Wrong PO"),"new")</f>
        <v>Wrong PO</v>
      </c>
      <c r="AH83" s="32">
        <f>IF(AG83="wrong PO",(VLOOKUP($D83,'Org June 2016 '!$D$1:$Z$500,3,FALSE)),"")</f>
        <v>0</v>
      </c>
      <c r="AI83" s="29" t="str">
        <f>IFERROR(IF(VLOOKUP($D83,'May 2016'!D82:Z581,3,FALSE)=F83,"-","Wrong PO"),"new")</f>
        <v>new</v>
      </c>
      <c r="AJ83" s="32" t="str">
        <f>IF(AI83="wrong PO",(VLOOKUP($D83,'May 2016'!D82:Z581,3,FALSE)),"")</f>
        <v/>
      </c>
      <c r="AK83" s="29" t="str">
        <f>IFERROR(IF(VLOOKUP($D83,'Apr 2016'!$D$1:$Z$500,3,FALSE)=F83,"-","Wrong PO"),"new")</f>
        <v>-</v>
      </c>
      <c r="AL83" s="32" t="str">
        <f>IF(AK83="wrong PO",(VLOOKUP($D83,'Apr 2016'!$D$1:$Z$500,3,FALSE)),"")</f>
        <v/>
      </c>
      <c r="AM83" s="32" t="str">
        <f>IFERROR(IF(VLOOKUP($D83,'Mar 2016'!$D$1:$Z$500,3,FALSE)=F83,"-","Wrong PO"),"new")</f>
        <v>-</v>
      </c>
      <c r="AN83" s="32" t="str">
        <f>IF(AK83="wrong PO",(VLOOKUP($D83,'Mar 2016'!$D$1:$Z$500,3,FALSE)),"")</f>
        <v/>
      </c>
      <c r="AO83" s="32" t="str">
        <f>IFERROR(IF(VLOOKUP($D83,'Feb 2016'!$D$1:$Z$500,3,FALSE)=F83,"-","Wrong PO"),"new")</f>
        <v>-</v>
      </c>
      <c r="AP83" s="32" t="str">
        <f>IF(AK83="wrong PO",(VLOOKUP($D83,'Feb 2016'!$D$1:$Z$500,3,FALSE)),"")</f>
        <v/>
      </c>
      <c r="AQ83" s="29" t="str">
        <f>IFERROR(IF(VLOOKUP($D83,'Jan 2016'!$D$1:$Z$500,3,FALSE)=F83,"-","Wrong PO"),"new")</f>
        <v>-</v>
      </c>
      <c r="AR83" s="32" t="str">
        <f>IF(AQ83="wrong PO",(VLOOKUP($D83,'Jan 2016'!$D$1:$Z$500,3,FALSE)),"")</f>
        <v/>
      </c>
      <c r="AS83" s="29" t="str">
        <f>IFERROR(IF(VLOOKUP($D83,'Dec 2015'!$D$1:$Z$500,3,FALSE)=F83,"-","Wrong PO"),"new")</f>
        <v>-</v>
      </c>
      <c r="AT83" s="32" t="str">
        <f>IF(AS83="wrong PO",(VLOOKUP($D83,'Dec 2015'!$D$1:$Z$500,3,FALSE)),"")</f>
        <v/>
      </c>
      <c r="AU83" s="29" t="str">
        <f>IFERROR(IF(VLOOKUP($D83,'Nov 2015'!$D$1:$Z$500,3,FALSE)=F83,"-","Wrong PO"),"new")</f>
        <v>-</v>
      </c>
      <c r="AV83" s="32" t="str">
        <f>IF(AU83="wrong PO",(VLOOKUP($D83,'Nov 2015'!$D$1:$Z$500,3,FALSE)),"")</f>
        <v/>
      </c>
      <c r="AW83" s="29" t="str">
        <f>IFERROR(IF(VLOOKUP($D83,'Oct 2015'!$D$1:$Z$500,3,FALSE)=F83,"-","Wrong PO"),"new")</f>
        <v>-</v>
      </c>
      <c r="AX83" s="32" t="str">
        <f>IF(AW83="wrong PO",(VLOOKUP($D83,'Oct 2015'!$D$1:$Z$500,3,FALSE)),"")</f>
        <v/>
      </c>
      <c r="AY83" s="29" t="str">
        <f>IFERROR(IF(VLOOKUP($D83,'Sep 2015'!$D$1:$Z$500,3,FALSE)=F83,"-","Wrong PO"),"new")</f>
        <v>-</v>
      </c>
      <c r="AZ83" s="32" t="str">
        <f>IF(AY83="wrong PO",(VLOOKUP($D83,'Sep 2015'!$D$1:$Z$500,3,FALSE)),"")</f>
        <v/>
      </c>
    </row>
    <row r="84" spans="1:52">
      <c r="A84" s="2" t="s">
        <v>841</v>
      </c>
      <c r="B84" s="2" t="s">
        <v>510</v>
      </c>
      <c r="C84" s="2" t="s">
        <v>76</v>
      </c>
      <c r="D84" s="2" t="s">
        <v>85</v>
      </c>
      <c r="E84" s="2" t="s">
        <v>50</v>
      </c>
      <c r="F84" s="21" t="s">
        <v>152</v>
      </c>
      <c r="G84" s="11" t="s">
        <v>2096</v>
      </c>
      <c r="H84" s="3">
        <v>42193</v>
      </c>
      <c r="I84" s="2" t="s">
        <v>28</v>
      </c>
      <c r="J84" s="2" t="s">
        <v>51</v>
      </c>
      <c r="K84" s="2" t="s">
        <v>30</v>
      </c>
      <c r="L84" s="2" t="s">
        <v>31</v>
      </c>
      <c r="M84" s="2" t="s">
        <v>32</v>
      </c>
      <c r="N84" s="4">
        <v>83195</v>
      </c>
      <c r="O84" s="4">
        <v>85613</v>
      </c>
      <c r="P84" s="4">
        <v>2418</v>
      </c>
      <c r="Q84" s="5">
        <v>40.86</v>
      </c>
      <c r="R84" s="4">
        <v>34588</v>
      </c>
      <c r="S84" s="4">
        <v>35685</v>
      </c>
      <c r="T84" s="4">
        <v>1097</v>
      </c>
      <c r="U84" s="5">
        <v>65.599999999999994</v>
      </c>
      <c r="V84" s="5">
        <v>0</v>
      </c>
      <c r="W84" s="14">
        <v>106.46</v>
      </c>
      <c r="X84" s="14">
        <v>0</v>
      </c>
      <c r="Y84" s="14">
        <v>106.46</v>
      </c>
      <c r="Z84" s="4">
        <v>24580</v>
      </c>
      <c r="AA84" s="49" t="str">
        <f>IFERROR(IF(VLOOKUP($D84,'Year-To-Date'!$E$1:$E$322,1,FALSE)=D84,"--","Find"),"Find")</f>
        <v>--</v>
      </c>
      <c r="AB84" s="49" t="str">
        <f>IFERROR(IFERROR(VLOOKUP($D84,'Asset Group  All Assets'!$B$1:$C$500,2,FALSE),(VLOOKUP($D84,'Missing-WSU-POs'!$B$1:$D$500,3,FALSE))),"?")</f>
        <v>P0742695</v>
      </c>
      <c r="AC84" s="31" t="str">
        <f t="shared" si="3"/>
        <v>P0742695</v>
      </c>
      <c r="AD84" s="31" t="str">
        <f t="shared" si="2"/>
        <v/>
      </c>
      <c r="AE84" s="29" t="str">
        <f>IFERROR(IF(VLOOKUP($D84,'Org July 2016 '!$D$1:$Z$500,3,FALSE)=F84,"-","Wrong PO"),"new")</f>
        <v>Wrong PO</v>
      </c>
      <c r="AF84" s="32">
        <f>IF(AE84="wrong PO",(VLOOKUP($D84,'Org July 2016 '!$D$1:$Z$500,3,FALSE)),"")</f>
        <v>0</v>
      </c>
      <c r="AG84" s="29" t="str">
        <f>IFERROR(IF(VLOOKUP($D84,'Org June 2016 '!$D$1:$Z$500,3,FALSE)=F84,"-","Wrong PO"),"new")</f>
        <v>Wrong PO</v>
      </c>
      <c r="AH84" s="32">
        <f>IF(AG84="wrong PO",(VLOOKUP($D84,'Org June 2016 '!$D$1:$Z$500,3,FALSE)),"")</f>
        <v>0</v>
      </c>
      <c r="AI84" s="29" t="str">
        <f>IFERROR(IF(VLOOKUP($D84,'May 2016'!D83:Z582,3,FALSE)=F84,"-","Wrong PO"),"new")</f>
        <v>new</v>
      </c>
      <c r="AJ84" s="32" t="str">
        <f>IF(AI84="wrong PO",(VLOOKUP($D84,'May 2016'!D83:Z582,3,FALSE)),"")</f>
        <v/>
      </c>
      <c r="AK84" s="29" t="str">
        <f>IFERROR(IF(VLOOKUP($D84,'Apr 2016'!$D$1:$Z$500,3,FALSE)=F84,"-","Wrong PO"),"new")</f>
        <v>-</v>
      </c>
      <c r="AL84" s="32" t="str">
        <f>IF(AK84="wrong PO",(VLOOKUP($D84,'Apr 2016'!$D$1:$Z$500,3,FALSE)),"")</f>
        <v/>
      </c>
      <c r="AM84" s="32" t="str">
        <f>IFERROR(IF(VLOOKUP($D84,'Mar 2016'!$D$1:$Z$500,3,FALSE)=F84,"-","Wrong PO"),"new")</f>
        <v>-</v>
      </c>
      <c r="AN84" s="32" t="str">
        <f>IF(AK84="wrong PO",(VLOOKUP($D84,'Mar 2016'!$D$1:$Z$500,3,FALSE)),"")</f>
        <v/>
      </c>
      <c r="AO84" s="32" t="str">
        <f>IFERROR(IF(VLOOKUP($D84,'Feb 2016'!$D$1:$Z$500,3,FALSE)=F84,"-","Wrong PO"),"new")</f>
        <v>-</v>
      </c>
      <c r="AP84" s="32" t="str">
        <f>IF(AK84="wrong PO",(VLOOKUP($D84,'Feb 2016'!$D$1:$Z$500,3,FALSE)),"")</f>
        <v/>
      </c>
      <c r="AQ84" s="29" t="str">
        <f>IFERROR(IF(VLOOKUP($D84,'Jan 2016'!$D$1:$Z$500,3,FALSE)=F84,"-","Wrong PO"),"new")</f>
        <v>-</v>
      </c>
      <c r="AR84" s="32" t="str">
        <f>IF(AQ84="wrong PO",(VLOOKUP($D84,'Jan 2016'!$D$1:$Z$500,3,FALSE)),"")</f>
        <v/>
      </c>
      <c r="AS84" s="29" t="str">
        <f>IFERROR(IF(VLOOKUP($D84,'Dec 2015'!$D$1:$Z$500,3,FALSE)=F84,"-","Wrong PO"),"new")</f>
        <v>-</v>
      </c>
      <c r="AT84" s="32" t="str">
        <f>IF(AS84="wrong PO",(VLOOKUP($D84,'Dec 2015'!$D$1:$Z$500,3,FALSE)),"")</f>
        <v/>
      </c>
      <c r="AU84" s="29" t="str">
        <f>IFERROR(IF(VLOOKUP($D84,'Nov 2015'!$D$1:$Z$500,3,FALSE)=F84,"-","Wrong PO"),"new")</f>
        <v>-</v>
      </c>
      <c r="AV84" s="32" t="str">
        <f>IF(AU84="wrong PO",(VLOOKUP($D84,'Nov 2015'!$D$1:$Z$500,3,FALSE)),"")</f>
        <v/>
      </c>
      <c r="AW84" s="29" t="str">
        <f>IFERROR(IF(VLOOKUP($D84,'Oct 2015'!$D$1:$Z$500,3,FALSE)=F84,"-","Wrong PO"),"new")</f>
        <v>-</v>
      </c>
      <c r="AX84" s="32" t="str">
        <f>IF(AW84="wrong PO",(VLOOKUP($D84,'Oct 2015'!$D$1:$Z$500,3,FALSE)),"")</f>
        <v/>
      </c>
      <c r="AY84" s="29" t="str">
        <f>IFERROR(IF(VLOOKUP($D84,'Sep 2015'!$D$1:$Z$500,3,FALSE)=F84,"-","Wrong PO"),"new")</f>
        <v>-</v>
      </c>
      <c r="AZ84" s="32" t="str">
        <f>IF(AY84="wrong PO",(VLOOKUP($D84,'Sep 2015'!$D$1:$Z$500,3,FALSE)),"")</f>
        <v/>
      </c>
    </row>
    <row r="85" spans="1:52">
      <c r="A85" s="2" t="s">
        <v>841</v>
      </c>
      <c r="B85" s="2" t="s">
        <v>510</v>
      </c>
      <c r="C85" s="2" t="s">
        <v>76</v>
      </c>
      <c r="D85" s="2" t="s">
        <v>86</v>
      </c>
      <c r="E85" s="2" t="s">
        <v>72</v>
      </c>
      <c r="F85" s="21" t="s">
        <v>152</v>
      </c>
      <c r="G85" s="11" t="s">
        <v>2096</v>
      </c>
      <c r="H85" s="3">
        <v>42194</v>
      </c>
      <c r="I85" s="2" t="s">
        <v>28</v>
      </c>
      <c r="J85" s="2" t="s">
        <v>73</v>
      </c>
      <c r="K85" s="2" t="s">
        <v>30</v>
      </c>
      <c r="L85" s="2" t="s">
        <v>31</v>
      </c>
      <c r="M85" s="2" t="s">
        <v>32</v>
      </c>
      <c r="N85" s="4">
        <v>197781</v>
      </c>
      <c r="O85" s="4">
        <v>205759</v>
      </c>
      <c r="P85" s="4">
        <v>7978</v>
      </c>
      <c r="Q85" s="5">
        <v>134.83000000000001</v>
      </c>
      <c r="R85" s="4">
        <v>67079</v>
      </c>
      <c r="S85" s="4">
        <v>70359</v>
      </c>
      <c r="T85" s="4">
        <v>3280</v>
      </c>
      <c r="U85" s="5">
        <v>196.14</v>
      </c>
      <c r="V85" s="5">
        <v>0</v>
      </c>
      <c r="W85" s="14">
        <v>330.97</v>
      </c>
      <c r="X85" s="14">
        <v>0</v>
      </c>
      <c r="Y85" s="14">
        <v>330.97</v>
      </c>
      <c r="Z85" s="4">
        <v>24580</v>
      </c>
      <c r="AA85" s="49" t="str">
        <f>IFERROR(IF(VLOOKUP($D85,'Year-To-Date'!$E$1:$E$322,1,FALSE)=D85,"--","Find"),"Find")</f>
        <v>--</v>
      </c>
      <c r="AB85" s="49" t="str">
        <f>IFERROR(IFERROR(VLOOKUP($D85,'Asset Group  All Assets'!$B$1:$C$500,2,FALSE),(VLOOKUP($D85,'Missing-WSU-POs'!$B$1:$D$500,3,FALSE))),"?")</f>
        <v>P0742695</v>
      </c>
      <c r="AC85" s="31" t="str">
        <f t="shared" si="3"/>
        <v>P0742695</v>
      </c>
      <c r="AD85" s="31" t="str">
        <f t="shared" si="2"/>
        <v/>
      </c>
      <c r="AE85" s="29" t="str">
        <f>IFERROR(IF(VLOOKUP($D85,'Org July 2016 '!$D$1:$Z$500,3,FALSE)=F85,"-","Wrong PO"),"new")</f>
        <v>Wrong PO</v>
      </c>
      <c r="AF85" s="32">
        <f>IF(AE85="wrong PO",(VLOOKUP($D85,'Org July 2016 '!$D$1:$Z$500,3,FALSE)),"")</f>
        <v>0</v>
      </c>
      <c r="AG85" s="29" t="str">
        <f>IFERROR(IF(VLOOKUP($D85,'Org June 2016 '!$D$1:$Z$500,3,FALSE)=F85,"-","Wrong PO"),"new")</f>
        <v>Wrong PO</v>
      </c>
      <c r="AH85" s="32">
        <f>IF(AG85="wrong PO",(VLOOKUP($D85,'Org June 2016 '!$D$1:$Z$500,3,FALSE)),"")</f>
        <v>0</v>
      </c>
      <c r="AI85" s="29" t="str">
        <f>IFERROR(IF(VLOOKUP($D85,'May 2016'!D84:Z583,3,FALSE)=F85,"-","Wrong PO"),"new")</f>
        <v>new</v>
      </c>
      <c r="AJ85" s="32" t="str">
        <f>IF(AI85="wrong PO",(VLOOKUP($D85,'May 2016'!D84:Z583,3,FALSE)),"")</f>
        <v/>
      </c>
      <c r="AK85" s="29" t="str">
        <f>IFERROR(IF(VLOOKUP($D85,'Apr 2016'!$D$1:$Z$500,3,FALSE)=F85,"-","Wrong PO"),"new")</f>
        <v>-</v>
      </c>
      <c r="AL85" s="32" t="str">
        <f>IF(AK85="wrong PO",(VLOOKUP($D85,'Apr 2016'!$D$1:$Z$500,3,FALSE)),"")</f>
        <v/>
      </c>
      <c r="AM85" s="32" t="str">
        <f>IFERROR(IF(VLOOKUP($D85,'Mar 2016'!$D$1:$Z$500,3,FALSE)=F85,"-","Wrong PO"),"new")</f>
        <v>-</v>
      </c>
      <c r="AN85" s="32" t="str">
        <f>IF(AK85="wrong PO",(VLOOKUP($D85,'Mar 2016'!$D$1:$Z$500,3,FALSE)),"")</f>
        <v/>
      </c>
      <c r="AO85" s="32" t="str">
        <f>IFERROR(IF(VLOOKUP($D85,'Feb 2016'!$D$1:$Z$500,3,FALSE)=F85,"-","Wrong PO"),"new")</f>
        <v>-</v>
      </c>
      <c r="AP85" s="32" t="str">
        <f>IF(AK85="wrong PO",(VLOOKUP($D85,'Feb 2016'!$D$1:$Z$500,3,FALSE)),"")</f>
        <v/>
      </c>
      <c r="AQ85" s="29" t="str">
        <f>IFERROR(IF(VLOOKUP($D85,'Jan 2016'!$D$1:$Z$500,3,FALSE)=F85,"-","Wrong PO"),"new")</f>
        <v>-</v>
      </c>
      <c r="AR85" s="32" t="str">
        <f>IF(AQ85="wrong PO",(VLOOKUP($D85,'Jan 2016'!$D$1:$Z$500,3,FALSE)),"")</f>
        <v/>
      </c>
      <c r="AS85" s="29" t="str">
        <f>IFERROR(IF(VLOOKUP($D85,'Dec 2015'!$D$1:$Z$500,3,FALSE)=F85,"-","Wrong PO"),"new")</f>
        <v>-</v>
      </c>
      <c r="AT85" s="32" t="str">
        <f>IF(AS85="wrong PO",(VLOOKUP($D85,'Dec 2015'!$D$1:$Z$500,3,FALSE)),"")</f>
        <v/>
      </c>
      <c r="AU85" s="29" t="str">
        <f>IFERROR(IF(VLOOKUP($D85,'Nov 2015'!$D$1:$Z$500,3,FALSE)=F85,"-","Wrong PO"),"new")</f>
        <v>-</v>
      </c>
      <c r="AV85" s="32" t="str">
        <f>IF(AU85="wrong PO",(VLOOKUP($D85,'Nov 2015'!$D$1:$Z$500,3,FALSE)),"")</f>
        <v/>
      </c>
      <c r="AW85" s="29" t="str">
        <f>IFERROR(IF(VLOOKUP($D85,'Oct 2015'!$D$1:$Z$500,3,FALSE)=F85,"-","Wrong PO"),"new")</f>
        <v>-</v>
      </c>
      <c r="AX85" s="32" t="str">
        <f>IF(AW85="wrong PO",(VLOOKUP($D85,'Oct 2015'!$D$1:$Z$500,3,FALSE)),"")</f>
        <v/>
      </c>
      <c r="AY85" s="29" t="str">
        <f>IFERROR(IF(VLOOKUP($D85,'Sep 2015'!$D$1:$Z$500,3,FALSE)=F85,"-","Wrong PO"),"new")</f>
        <v>-</v>
      </c>
      <c r="AZ85" s="32" t="str">
        <f>IF(AY85="wrong PO",(VLOOKUP($D85,'Sep 2015'!$D$1:$Z$500,3,FALSE)),"")</f>
        <v/>
      </c>
    </row>
    <row r="86" spans="1:52">
      <c r="A86" s="2" t="s">
        <v>841</v>
      </c>
      <c r="B86" s="2" t="s">
        <v>510</v>
      </c>
      <c r="C86" s="2" t="s">
        <v>76</v>
      </c>
      <c r="D86" s="2" t="s">
        <v>89</v>
      </c>
      <c r="E86" s="2" t="s">
        <v>50</v>
      </c>
      <c r="F86" s="21" t="s">
        <v>152</v>
      </c>
      <c r="G86" s="11" t="s">
        <v>2096</v>
      </c>
      <c r="H86" s="3">
        <v>42214</v>
      </c>
      <c r="I86" s="2" t="s">
        <v>28</v>
      </c>
      <c r="J86" s="2" t="s">
        <v>51</v>
      </c>
      <c r="K86" s="2" t="s">
        <v>30</v>
      </c>
      <c r="L86" s="2" t="s">
        <v>31</v>
      </c>
      <c r="M86" s="2" t="s">
        <v>32</v>
      </c>
      <c r="N86" s="4">
        <v>44986</v>
      </c>
      <c r="O86" s="4">
        <v>47962</v>
      </c>
      <c r="P86" s="4">
        <v>2976</v>
      </c>
      <c r="Q86" s="5">
        <v>50.29</v>
      </c>
      <c r="R86" s="4">
        <v>14646</v>
      </c>
      <c r="S86" s="4">
        <v>15344</v>
      </c>
      <c r="T86" s="4">
        <v>698</v>
      </c>
      <c r="U86" s="5">
        <v>41.74</v>
      </c>
      <c r="V86" s="5">
        <v>0</v>
      </c>
      <c r="W86" s="14">
        <v>92.03</v>
      </c>
      <c r="X86" s="14">
        <v>0</v>
      </c>
      <c r="Y86" s="14">
        <v>92.03</v>
      </c>
      <c r="Z86" s="4">
        <v>24580</v>
      </c>
      <c r="AA86" s="49" t="str">
        <f>IFERROR(IF(VLOOKUP($D86,'Year-To-Date'!$E$1:$E$322,1,FALSE)=D86,"--","Find"),"Find")</f>
        <v>--</v>
      </c>
      <c r="AB86" s="49" t="str">
        <f>IFERROR(IFERROR(VLOOKUP($D86,'Asset Group  All Assets'!$B$1:$C$500,2,FALSE),(VLOOKUP($D86,'Missing-WSU-POs'!$B$1:$D$500,3,FALSE))),"?")</f>
        <v>P0742695</v>
      </c>
      <c r="AC86" s="31" t="str">
        <f t="shared" si="3"/>
        <v>P0742695</v>
      </c>
      <c r="AD86" s="31" t="str">
        <f t="shared" si="2"/>
        <v/>
      </c>
      <c r="AE86" s="29" t="str">
        <f>IFERROR(IF(VLOOKUP($D86,'Org July 2016 '!$D$1:$Z$500,3,FALSE)=F86,"-","Wrong PO"),"new")</f>
        <v>Wrong PO</v>
      </c>
      <c r="AF86" s="32">
        <f>IF(AE86="wrong PO",(VLOOKUP($D86,'Org July 2016 '!$D$1:$Z$500,3,FALSE)),"")</f>
        <v>0</v>
      </c>
      <c r="AG86" s="29" t="str">
        <f>IFERROR(IF(VLOOKUP($D86,'Org June 2016 '!$D$1:$Z$500,3,FALSE)=F86,"-","Wrong PO"),"new")</f>
        <v>Wrong PO</v>
      </c>
      <c r="AH86" s="32">
        <f>IF(AG86="wrong PO",(VLOOKUP($D86,'Org June 2016 '!$D$1:$Z$500,3,FALSE)),"")</f>
        <v>0</v>
      </c>
      <c r="AI86" s="29" t="str">
        <f>IFERROR(IF(VLOOKUP($D86,'May 2016'!D85:Z584,3,FALSE)=F86,"-","Wrong PO"),"new")</f>
        <v>new</v>
      </c>
      <c r="AJ86" s="32" t="str">
        <f>IF(AI86="wrong PO",(VLOOKUP($D86,'May 2016'!D85:Z584,3,FALSE)),"")</f>
        <v/>
      </c>
      <c r="AK86" s="29" t="str">
        <f>IFERROR(IF(VLOOKUP($D86,'Apr 2016'!$D$1:$Z$500,3,FALSE)=F86,"-","Wrong PO"),"new")</f>
        <v>-</v>
      </c>
      <c r="AL86" s="32" t="str">
        <f>IF(AK86="wrong PO",(VLOOKUP($D86,'Apr 2016'!$D$1:$Z$500,3,FALSE)),"")</f>
        <v/>
      </c>
      <c r="AM86" s="32" t="str">
        <f>IFERROR(IF(VLOOKUP($D86,'Mar 2016'!$D$1:$Z$500,3,FALSE)=F86,"-","Wrong PO"),"new")</f>
        <v>-</v>
      </c>
      <c r="AN86" s="32" t="str">
        <f>IF(AK86="wrong PO",(VLOOKUP($D86,'Mar 2016'!$D$1:$Z$500,3,FALSE)),"")</f>
        <v/>
      </c>
      <c r="AO86" s="32" t="str">
        <f>IFERROR(IF(VLOOKUP($D86,'Feb 2016'!$D$1:$Z$500,3,FALSE)=F86,"-","Wrong PO"),"new")</f>
        <v>-</v>
      </c>
      <c r="AP86" s="32" t="str">
        <f>IF(AK86="wrong PO",(VLOOKUP($D86,'Feb 2016'!$D$1:$Z$500,3,FALSE)),"")</f>
        <v/>
      </c>
      <c r="AQ86" s="29" t="str">
        <f>IFERROR(IF(VLOOKUP($D86,'Jan 2016'!$D$1:$Z$500,3,FALSE)=F86,"-","Wrong PO"),"new")</f>
        <v>-</v>
      </c>
      <c r="AR86" s="32" t="str">
        <f>IF(AQ86="wrong PO",(VLOOKUP($D86,'Jan 2016'!$D$1:$Z$500,3,FALSE)),"")</f>
        <v/>
      </c>
      <c r="AS86" s="29" t="str">
        <f>IFERROR(IF(VLOOKUP($D86,'Dec 2015'!$D$1:$Z$500,3,FALSE)=F86,"-","Wrong PO"),"new")</f>
        <v>-</v>
      </c>
      <c r="AT86" s="32" t="str">
        <f>IF(AS86="wrong PO",(VLOOKUP($D86,'Dec 2015'!$D$1:$Z$500,3,FALSE)),"")</f>
        <v/>
      </c>
      <c r="AU86" s="29" t="str">
        <f>IFERROR(IF(VLOOKUP($D86,'Nov 2015'!$D$1:$Z$500,3,FALSE)=F86,"-","Wrong PO"),"new")</f>
        <v>-</v>
      </c>
      <c r="AV86" s="32" t="str">
        <f>IF(AU86="wrong PO",(VLOOKUP($D86,'Nov 2015'!$D$1:$Z$500,3,FALSE)),"")</f>
        <v/>
      </c>
      <c r="AW86" s="29" t="str">
        <f>IFERROR(IF(VLOOKUP($D86,'Oct 2015'!$D$1:$Z$500,3,FALSE)=F86,"-","Wrong PO"),"new")</f>
        <v>-</v>
      </c>
      <c r="AX86" s="32" t="str">
        <f>IF(AW86="wrong PO",(VLOOKUP($D86,'Oct 2015'!$D$1:$Z$500,3,FALSE)),"")</f>
        <v/>
      </c>
      <c r="AY86" s="29" t="str">
        <f>IFERROR(IF(VLOOKUP($D86,'Sep 2015'!$D$1:$Z$500,3,FALSE)=F86,"-","Wrong PO"),"new")</f>
        <v>-</v>
      </c>
      <c r="AZ86" s="32" t="str">
        <f>IF(AY86="wrong PO",(VLOOKUP($D86,'Sep 2015'!$D$1:$Z$500,3,FALSE)),"")</f>
        <v/>
      </c>
    </row>
    <row r="87" spans="1:52">
      <c r="A87" s="2" t="s">
        <v>841</v>
      </c>
      <c r="B87" s="2" t="s">
        <v>510</v>
      </c>
      <c r="C87" s="2" t="s">
        <v>76</v>
      </c>
      <c r="D87" s="2" t="s">
        <v>90</v>
      </c>
      <c r="E87" s="2" t="s">
        <v>50</v>
      </c>
      <c r="F87" s="21" t="s">
        <v>152</v>
      </c>
      <c r="G87" s="11" t="s">
        <v>2096</v>
      </c>
      <c r="H87" s="3">
        <v>42215</v>
      </c>
      <c r="I87" s="2" t="s">
        <v>28</v>
      </c>
      <c r="J87" s="2" t="s">
        <v>51</v>
      </c>
      <c r="K87" s="2" t="s">
        <v>30</v>
      </c>
      <c r="L87" s="2" t="s">
        <v>31</v>
      </c>
      <c r="M87" s="2" t="s">
        <v>32</v>
      </c>
      <c r="N87" s="4">
        <v>95499</v>
      </c>
      <c r="O87" s="4">
        <v>99412</v>
      </c>
      <c r="P87" s="4">
        <v>3913</v>
      </c>
      <c r="Q87" s="5">
        <v>66.13</v>
      </c>
      <c r="R87" s="4">
        <v>24633</v>
      </c>
      <c r="S87" s="4">
        <v>25592</v>
      </c>
      <c r="T87" s="4">
        <v>959</v>
      </c>
      <c r="U87" s="5">
        <v>57.35</v>
      </c>
      <c r="V87" s="5">
        <v>0</v>
      </c>
      <c r="W87" s="14">
        <v>123.48</v>
      </c>
      <c r="X87" s="14">
        <v>0</v>
      </c>
      <c r="Y87" s="14">
        <v>123.48</v>
      </c>
      <c r="Z87" s="4">
        <v>24580</v>
      </c>
      <c r="AA87" s="49" t="str">
        <f>IFERROR(IF(VLOOKUP($D87,'Year-To-Date'!$E$1:$E$322,1,FALSE)=D87,"--","Find"),"Find")</f>
        <v>--</v>
      </c>
      <c r="AB87" s="49" t="str">
        <f>IFERROR(IFERROR(VLOOKUP($D87,'Asset Group  All Assets'!$B$1:$C$500,2,FALSE),(VLOOKUP($D87,'Missing-WSU-POs'!$B$1:$D$500,3,FALSE))),"?")</f>
        <v>P0742695</v>
      </c>
      <c r="AC87" s="31" t="str">
        <f t="shared" si="3"/>
        <v>P0742695</v>
      </c>
      <c r="AD87" s="31" t="str">
        <f t="shared" si="2"/>
        <v/>
      </c>
      <c r="AE87" s="29" t="str">
        <f>IFERROR(IF(VLOOKUP($D87,'Org July 2016 '!$D$1:$Z$500,3,FALSE)=F87,"-","Wrong PO"),"new")</f>
        <v>Wrong PO</v>
      </c>
      <c r="AF87" s="32">
        <f>IF(AE87="wrong PO",(VLOOKUP($D87,'Org July 2016 '!$D$1:$Z$500,3,FALSE)),"")</f>
        <v>0</v>
      </c>
      <c r="AG87" s="29" t="str">
        <f>IFERROR(IF(VLOOKUP($D87,'Org June 2016 '!$D$1:$Z$500,3,FALSE)=F87,"-","Wrong PO"),"new")</f>
        <v>Wrong PO</v>
      </c>
      <c r="AH87" s="32">
        <f>IF(AG87="wrong PO",(VLOOKUP($D87,'Org June 2016 '!$D$1:$Z$500,3,FALSE)),"")</f>
        <v>0</v>
      </c>
      <c r="AI87" s="29" t="str">
        <f>IFERROR(IF(VLOOKUP($D87,'May 2016'!D86:Z585,3,FALSE)=F87,"-","Wrong PO"),"new")</f>
        <v>new</v>
      </c>
      <c r="AJ87" s="32" t="str">
        <f>IF(AI87="wrong PO",(VLOOKUP($D87,'May 2016'!D86:Z585,3,FALSE)),"")</f>
        <v/>
      </c>
      <c r="AK87" s="29" t="str">
        <f>IFERROR(IF(VLOOKUP($D87,'Apr 2016'!$D$1:$Z$500,3,FALSE)=F87,"-","Wrong PO"),"new")</f>
        <v>-</v>
      </c>
      <c r="AL87" s="32" t="str">
        <f>IF(AK87="wrong PO",(VLOOKUP($D87,'Apr 2016'!$D$1:$Z$500,3,FALSE)),"")</f>
        <v/>
      </c>
      <c r="AM87" s="32" t="str">
        <f>IFERROR(IF(VLOOKUP($D87,'Mar 2016'!$D$1:$Z$500,3,FALSE)=F87,"-","Wrong PO"),"new")</f>
        <v>-</v>
      </c>
      <c r="AN87" s="32" t="str">
        <f>IF(AK87="wrong PO",(VLOOKUP($D87,'Mar 2016'!$D$1:$Z$500,3,FALSE)),"")</f>
        <v/>
      </c>
      <c r="AO87" s="32" t="str">
        <f>IFERROR(IF(VLOOKUP($D87,'Feb 2016'!$D$1:$Z$500,3,FALSE)=F87,"-","Wrong PO"),"new")</f>
        <v>-</v>
      </c>
      <c r="AP87" s="32" t="str">
        <f>IF(AK87="wrong PO",(VLOOKUP($D87,'Feb 2016'!$D$1:$Z$500,3,FALSE)),"")</f>
        <v/>
      </c>
      <c r="AQ87" s="29" t="str">
        <f>IFERROR(IF(VLOOKUP($D87,'Jan 2016'!$D$1:$Z$500,3,FALSE)=F87,"-","Wrong PO"),"new")</f>
        <v>-</v>
      </c>
      <c r="AR87" s="32" t="str">
        <f>IF(AQ87="wrong PO",(VLOOKUP($D87,'Jan 2016'!$D$1:$Z$500,3,FALSE)),"")</f>
        <v/>
      </c>
      <c r="AS87" s="29" t="str">
        <f>IFERROR(IF(VLOOKUP($D87,'Dec 2015'!$D$1:$Z$500,3,FALSE)=F87,"-","Wrong PO"),"new")</f>
        <v>-</v>
      </c>
      <c r="AT87" s="32" t="str">
        <f>IF(AS87="wrong PO",(VLOOKUP($D87,'Dec 2015'!$D$1:$Z$500,3,FALSE)),"")</f>
        <v/>
      </c>
      <c r="AU87" s="29" t="str">
        <f>IFERROR(IF(VLOOKUP($D87,'Nov 2015'!$D$1:$Z$500,3,FALSE)=F87,"-","Wrong PO"),"new")</f>
        <v>-</v>
      </c>
      <c r="AV87" s="32" t="str">
        <f>IF(AU87="wrong PO",(VLOOKUP($D87,'Nov 2015'!$D$1:$Z$500,3,FALSE)),"")</f>
        <v/>
      </c>
      <c r="AW87" s="29" t="str">
        <f>IFERROR(IF(VLOOKUP($D87,'Oct 2015'!$D$1:$Z$500,3,FALSE)=F87,"-","Wrong PO"),"new")</f>
        <v>-</v>
      </c>
      <c r="AX87" s="32" t="str">
        <f>IF(AW87="wrong PO",(VLOOKUP($D87,'Oct 2015'!$D$1:$Z$500,3,FALSE)),"")</f>
        <v/>
      </c>
      <c r="AY87" s="29" t="str">
        <f>IFERROR(IF(VLOOKUP($D87,'Sep 2015'!$D$1:$Z$500,3,FALSE)=F87,"-","Wrong PO"),"new")</f>
        <v>-</v>
      </c>
      <c r="AZ87" s="32" t="str">
        <f>IF(AY87="wrong PO",(VLOOKUP($D87,'Sep 2015'!$D$1:$Z$500,3,FALSE)),"")</f>
        <v/>
      </c>
    </row>
    <row r="88" spans="1:52">
      <c r="A88" s="2" t="s">
        <v>841</v>
      </c>
      <c r="B88" s="2" t="s">
        <v>510</v>
      </c>
      <c r="C88" s="2" t="s">
        <v>395</v>
      </c>
      <c r="D88" s="2" t="s">
        <v>193</v>
      </c>
      <c r="E88" s="2" t="s">
        <v>371</v>
      </c>
      <c r="F88" s="21" t="s">
        <v>194</v>
      </c>
      <c r="G88" s="11" t="s">
        <v>2095</v>
      </c>
      <c r="H88" s="3">
        <v>42198</v>
      </c>
      <c r="I88" s="2" t="s">
        <v>28</v>
      </c>
      <c r="J88" s="2" t="s">
        <v>373</v>
      </c>
      <c r="K88" s="2" t="s">
        <v>30</v>
      </c>
      <c r="L88" s="2" t="s">
        <v>31</v>
      </c>
      <c r="M88" s="2" t="s">
        <v>32</v>
      </c>
      <c r="N88" s="4">
        <v>968</v>
      </c>
      <c r="O88" s="4">
        <v>979</v>
      </c>
      <c r="P88" s="4">
        <v>11</v>
      </c>
      <c r="Q88" s="5">
        <v>0.19</v>
      </c>
      <c r="R88" s="4">
        <v>1889</v>
      </c>
      <c r="S88" s="4">
        <v>1927</v>
      </c>
      <c r="T88" s="4">
        <v>38</v>
      </c>
      <c r="U88" s="5">
        <v>2.27</v>
      </c>
      <c r="V88" s="5">
        <v>0</v>
      </c>
      <c r="W88" s="14">
        <v>2.46</v>
      </c>
      <c r="X88" s="14">
        <v>0</v>
      </c>
      <c r="Y88" s="14">
        <v>2.46</v>
      </c>
      <c r="Z88" s="4">
        <v>24580</v>
      </c>
      <c r="AA88" s="49" t="str">
        <f>IFERROR(IF(VLOOKUP($D88,'Year-To-Date'!$E$1:$E$322,1,FALSE)=D88,"--","Find"),"Find")</f>
        <v>--</v>
      </c>
      <c r="AB88" s="49" t="str">
        <f>IFERROR(IFERROR(VLOOKUP($D88,'Asset Group  All Assets'!$B$1:$C$500,2,FALSE),(VLOOKUP($D88,'Missing-WSU-POs'!$B$1:$D$500,3,FALSE))),"?")</f>
        <v>P0742931</v>
      </c>
      <c r="AC88" s="31" t="str">
        <f t="shared" si="3"/>
        <v>P0742931</v>
      </c>
      <c r="AD88" s="31" t="str">
        <f t="shared" si="2"/>
        <v/>
      </c>
      <c r="AE88" s="29" t="str">
        <f>IFERROR(IF(VLOOKUP($D88,'Org July 2016 '!$D$1:$Z$500,3,FALSE)=F88,"-","Wrong PO"),"new")</f>
        <v>Wrong PO</v>
      </c>
      <c r="AF88" s="32">
        <f>IF(AE88="wrong PO",(VLOOKUP($D88,'Org July 2016 '!$D$1:$Z$500,3,FALSE)),"")</f>
        <v>0</v>
      </c>
      <c r="AG88" s="29" t="str">
        <f>IFERROR(IF(VLOOKUP($D88,'Org June 2016 '!$D$1:$Z$500,3,FALSE)=F88,"-","Wrong PO"),"new")</f>
        <v>Wrong PO</v>
      </c>
      <c r="AH88" s="32">
        <f>IF(AG88="wrong PO",(VLOOKUP($D88,'Org June 2016 '!$D$1:$Z$500,3,FALSE)),"")</f>
        <v>0</v>
      </c>
      <c r="AI88" s="29" t="str">
        <f>IFERROR(IF(VLOOKUP($D88,'May 2016'!D87:Z586,3,FALSE)=F88,"-","Wrong PO"),"new")</f>
        <v>new</v>
      </c>
      <c r="AJ88" s="32" t="str">
        <f>IF(AI88="wrong PO",(VLOOKUP($D88,'May 2016'!D87:Z586,3,FALSE)),"")</f>
        <v/>
      </c>
      <c r="AK88" s="29" t="str">
        <f>IFERROR(IF(VLOOKUP($D88,'Apr 2016'!$D$1:$Z$500,3,FALSE)=F88,"-","Wrong PO"),"new")</f>
        <v>new</v>
      </c>
      <c r="AL88" s="32" t="str">
        <f>IF(AK88="wrong PO",(VLOOKUP($D88,'Apr 2016'!$D$1:$Z$500,3,FALSE)),"")</f>
        <v/>
      </c>
      <c r="AM88" s="32" t="str">
        <f>IFERROR(IF(VLOOKUP($D88,'Mar 2016'!$D$1:$Z$500,3,FALSE)=F88,"-","Wrong PO"),"new")</f>
        <v>-</v>
      </c>
      <c r="AN88" s="32" t="str">
        <f>IF(AK88="wrong PO",(VLOOKUP($D88,'Mar 2016'!$D$1:$Z$500,3,FALSE)),"")</f>
        <v/>
      </c>
      <c r="AO88" s="32" t="str">
        <f>IFERROR(IF(VLOOKUP($D88,'Feb 2016'!$D$1:$Z$500,3,FALSE)=F88,"-","Wrong PO"),"new")</f>
        <v>new</v>
      </c>
      <c r="AP88" s="32" t="str">
        <f>IF(AK88="wrong PO",(VLOOKUP($D88,'Feb 2016'!$D$1:$Z$500,3,FALSE)),"")</f>
        <v/>
      </c>
      <c r="AQ88" s="29" t="str">
        <f>IFERROR(IF(VLOOKUP($D88,'Jan 2016'!$D$1:$Z$500,3,FALSE)=F88,"-","Wrong PO"),"new")</f>
        <v>-</v>
      </c>
      <c r="AR88" s="32" t="str">
        <f>IF(AQ88="wrong PO",(VLOOKUP($D88,'Jan 2016'!$D$1:$Z$500,3,FALSE)),"")</f>
        <v/>
      </c>
      <c r="AS88" s="29" t="str">
        <f>IFERROR(IF(VLOOKUP($D88,'Dec 2015'!$D$1:$Z$500,3,FALSE)=F88,"-","Wrong PO"),"new")</f>
        <v>new</v>
      </c>
      <c r="AT88" s="32" t="str">
        <f>IF(AS88="wrong PO",(VLOOKUP($D88,'Dec 2015'!$D$1:$Z$500,3,FALSE)),"")</f>
        <v/>
      </c>
      <c r="AU88" s="29" t="str">
        <f>IFERROR(IF(VLOOKUP($D88,'Nov 2015'!$D$1:$Z$500,3,FALSE)=F88,"-","Wrong PO"),"new")</f>
        <v>-</v>
      </c>
      <c r="AV88" s="32" t="str">
        <f>IF(AU88="wrong PO",(VLOOKUP($D88,'Nov 2015'!$D$1:$Z$500,3,FALSE)),"")</f>
        <v/>
      </c>
      <c r="AW88" s="29" t="str">
        <f>IFERROR(IF(VLOOKUP($D88,'Oct 2015'!$D$1:$Z$500,3,FALSE)=F88,"-","Wrong PO"),"new")</f>
        <v>-</v>
      </c>
      <c r="AX88" s="32" t="str">
        <f>IF(AW88="wrong PO",(VLOOKUP($D88,'Oct 2015'!$D$1:$Z$500,3,FALSE)),"")</f>
        <v/>
      </c>
      <c r="AY88" s="29" t="str">
        <f>IFERROR(IF(VLOOKUP($D88,'Sep 2015'!$D$1:$Z$500,3,FALSE)=F88,"-","Wrong PO"),"new")</f>
        <v>new</v>
      </c>
      <c r="AZ88" s="32" t="str">
        <f>IF(AY88="wrong PO",(VLOOKUP($D88,'Sep 2015'!$D$1:$Z$500,3,FALSE)),"")</f>
        <v/>
      </c>
    </row>
    <row r="89" spans="1:52">
      <c r="A89" s="2" t="s">
        <v>841</v>
      </c>
      <c r="B89" s="2" t="s">
        <v>510</v>
      </c>
      <c r="C89" s="2" t="s">
        <v>56</v>
      </c>
      <c r="D89" s="2" t="s">
        <v>207</v>
      </c>
      <c r="E89" s="2" t="s">
        <v>371</v>
      </c>
      <c r="F89" s="21" t="s">
        <v>194</v>
      </c>
      <c r="G89" s="11" t="s">
        <v>2095</v>
      </c>
      <c r="H89" s="3">
        <v>42198</v>
      </c>
      <c r="I89" s="2" t="s">
        <v>28</v>
      </c>
      <c r="J89" s="2" t="s">
        <v>373</v>
      </c>
      <c r="K89" s="2" t="s">
        <v>30</v>
      </c>
      <c r="L89" s="2" t="s">
        <v>31</v>
      </c>
      <c r="M89" s="2" t="s">
        <v>32</v>
      </c>
      <c r="N89" s="4">
        <v>1694</v>
      </c>
      <c r="O89" s="4">
        <v>1963</v>
      </c>
      <c r="P89" s="4">
        <v>269</v>
      </c>
      <c r="Q89" s="5">
        <v>4.55</v>
      </c>
      <c r="R89" s="4">
        <v>0</v>
      </c>
      <c r="S89" s="4">
        <v>0</v>
      </c>
      <c r="T89" s="4">
        <v>0</v>
      </c>
      <c r="U89" s="5">
        <v>0</v>
      </c>
      <c r="V89" s="5">
        <v>0</v>
      </c>
      <c r="W89" s="14">
        <v>4.55</v>
      </c>
      <c r="X89" s="14">
        <v>0</v>
      </c>
      <c r="Y89" s="14">
        <v>4.55</v>
      </c>
      <c r="Z89" s="4">
        <v>24580</v>
      </c>
      <c r="AA89" s="49" t="str">
        <f>IFERROR(IF(VLOOKUP($D89,'Year-To-Date'!$E$1:$E$322,1,FALSE)=D89,"--","Find"),"Find")</f>
        <v>--</v>
      </c>
      <c r="AB89" s="49" t="str">
        <f>IFERROR(IFERROR(VLOOKUP($D89,'Asset Group  All Assets'!$B$1:$C$500,2,FALSE),(VLOOKUP($D89,'Missing-WSU-POs'!$B$1:$D$500,3,FALSE))),"?")</f>
        <v>P0742931</v>
      </c>
      <c r="AC89" s="31" t="str">
        <f t="shared" si="3"/>
        <v>P0742931</v>
      </c>
      <c r="AD89" s="31" t="str">
        <f t="shared" si="2"/>
        <v/>
      </c>
      <c r="AE89" s="29" t="str">
        <f>IFERROR(IF(VLOOKUP($D89,'Org July 2016 '!$D$1:$Z$500,3,FALSE)=F89,"-","Wrong PO"),"new")</f>
        <v>Wrong PO</v>
      </c>
      <c r="AF89" s="32">
        <f>IF(AE89="wrong PO",(VLOOKUP($D89,'Org July 2016 '!$D$1:$Z$500,3,FALSE)),"")</f>
        <v>0</v>
      </c>
      <c r="AG89" s="29" t="str">
        <f>IFERROR(IF(VLOOKUP($D89,'Org June 2016 '!$D$1:$Z$500,3,FALSE)=F89,"-","Wrong PO"),"new")</f>
        <v>Wrong PO</v>
      </c>
      <c r="AH89" s="32">
        <f>IF(AG89="wrong PO",(VLOOKUP($D89,'Org June 2016 '!$D$1:$Z$500,3,FALSE)),"")</f>
        <v>0</v>
      </c>
      <c r="AI89" s="29" t="str">
        <f>IFERROR(IF(VLOOKUP($D89,'May 2016'!D88:Z587,3,FALSE)=F89,"-","Wrong PO"),"new")</f>
        <v>new</v>
      </c>
      <c r="AJ89" s="32" t="str">
        <f>IF(AI89="wrong PO",(VLOOKUP($D89,'May 2016'!D88:Z587,3,FALSE)),"")</f>
        <v/>
      </c>
      <c r="AK89" s="29" t="str">
        <f>IFERROR(IF(VLOOKUP($D89,'Apr 2016'!$D$1:$Z$500,3,FALSE)=F89,"-","Wrong PO"),"new")</f>
        <v>-</v>
      </c>
      <c r="AL89" s="32" t="str">
        <f>IF(AK89="wrong PO",(VLOOKUP($D89,'Apr 2016'!$D$1:$Z$500,3,FALSE)),"")</f>
        <v/>
      </c>
      <c r="AM89" s="32" t="str">
        <f>IFERROR(IF(VLOOKUP($D89,'Mar 2016'!$D$1:$Z$500,3,FALSE)=F89,"-","Wrong PO"),"new")</f>
        <v>-</v>
      </c>
      <c r="AN89" s="32" t="str">
        <f>IF(AK89="wrong PO",(VLOOKUP($D89,'Mar 2016'!$D$1:$Z$500,3,FALSE)),"")</f>
        <v/>
      </c>
      <c r="AO89" s="32" t="str">
        <f>IFERROR(IF(VLOOKUP($D89,'Feb 2016'!$D$1:$Z$500,3,FALSE)=F89,"-","Wrong PO"),"new")</f>
        <v>-</v>
      </c>
      <c r="AP89" s="32" t="str">
        <f>IF(AK89="wrong PO",(VLOOKUP($D89,'Feb 2016'!$D$1:$Z$500,3,FALSE)),"")</f>
        <v/>
      </c>
      <c r="AQ89" s="29" t="str">
        <f>IFERROR(IF(VLOOKUP($D89,'Jan 2016'!$D$1:$Z$500,3,FALSE)=F89,"-","Wrong PO"),"new")</f>
        <v>-</v>
      </c>
      <c r="AR89" s="32" t="str">
        <f>IF(AQ89="wrong PO",(VLOOKUP($D89,'Jan 2016'!$D$1:$Z$500,3,FALSE)),"")</f>
        <v/>
      </c>
      <c r="AS89" s="29" t="str">
        <f>IFERROR(IF(VLOOKUP($D89,'Dec 2015'!$D$1:$Z$500,3,FALSE)=F89,"-","Wrong PO"),"new")</f>
        <v>-</v>
      </c>
      <c r="AT89" s="32" t="str">
        <f>IF(AS89="wrong PO",(VLOOKUP($D89,'Dec 2015'!$D$1:$Z$500,3,FALSE)),"")</f>
        <v/>
      </c>
      <c r="AU89" s="29" t="str">
        <f>IFERROR(IF(VLOOKUP($D89,'Nov 2015'!$D$1:$Z$500,3,FALSE)=F89,"-","Wrong PO"),"new")</f>
        <v>-</v>
      </c>
      <c r="AV89" s="32" t="str">
        <f>IF(AU89="wrong PO",(VLOOKUP($D89,'Nov 2015'!$D$1:$Z$500,3,FALSE)),"")</f>
        <v/>
      </c>
      <c r="AW89" s="29" t="str">
        <f>IFERROR(IF(VLOOKUP($D89,'Oct 2015'!$D$1:$Z$500,3,FALSE)=F89,"-","Wrong PO"),"new")</f>
        <v>-</v>
      </c>
      <c r="AX89" s="32" t="str">
        <f>IF(AW89="wrong PO",(VLOOKUP($D89,'Oct 2015'!$D$1:$Z$500,3,FALSE)),"")</f>
        <v/>
      </c>
      <c r="AY89" s="29" t="str">
        <f>IFERROR(IF(VLOOKUP($D89,'Sep 2015'!$D$1:$Z$500,3,FALSE)=F89,"-","Wrong PO"),"new")</f>
        <v>new</v>
      </c>
      <c r="AZ89" s="32" t="str">
        <f>IF(AY89="wrong PO",(VLOOKUP($D89,'Sep 2015'!$D$1:$Z$500,3,FALSE)),"")</f>
        <v/>
      </c>
    </row>
    <row r="90" spans="1:52">
      <c r="A90" s="2" t="s">
        <v>841</v>
      </c>
      <c r="B90" s="2" t="s">
        <v>510</v>
      </c>
      <c r="C90" s="2" t="s">
        <v>56</v>
      </c>
      <c r="D90" s="2" t="s">
        <v>215</v>
      </c>
      <c r="E90" s="2" t="s">
        <v>371</v>
      </c>
      <c r="F90" s="21" t="s">
        <v>216</v>
      </c>
      <c r="G90" s="11" t="s">
        <v>2094</v>
      </c>
      <c r="H90" s="3">
        <v>42401</v>
      </c>
      <c r="I90" s="2"/>
      <c r="J90" s="2" t="s">
        <v>373</v>
      </c>
      <c r="K90" s="2" t="s">
        <v>30</v>
      </c>
      <c r="L90" s="2" t="s">
        <v>31</v>
      </c>
      <c r="M90" s="2" t="s">
        <v>32</v>
      </c>
      <c r="N90" s="4">
        <v>272</v>
      </c>
      <c r="O90" s="4">
        <v>354</v>
      </c>
      <c r="P90" s="4">
        <v>82</v>
      </c>
      <c r="Q90" s="5">
        <v>1.39</v>
      </c>
      <c r="R90" s="4">
        <v>0</v>
      </c>
      <c r="S90" s="4">
        <v>0</v>
      </c>
      <c r="T90" s="4">
        <v>0</v>
      </c>
      <c r="U90" s="5">
        <v>0</v>
      </c>
      <c r="V90" s="5">
        <v>0</v>
      </c>
      <c r="W90" s="14">
        <v>1.39</v>
      </c>
      <c r="X90" s="14">
        <v>0</v>
      </c>
      <c r="Y90" s="14">
        <v>1.39</v>
      </c>
      <c r="Z90" s="4">
        <v>24580</v>
      </c>
      <c r="AA90" s="49" t="str">
        <f>IFERROR(IF(VLOOKUP($D90,'Year-To-Date'!$E$1:$E$322,1,FALSE)=D90,"--","Find"),"Find")</f>
        <v>--</v>
      </c>
      <c r="AB90" s="49" t="str">
        <f>IFERROR(IFERROR(VLOOKUP($D90,'Asset Group  All Assets'!$B$1:$C$500,2,FALSE),(VLOOKUP($D90,'Missing-WSU-POs'!$B$1:$D$500,3,FALSE))),"?")</f>
        <v>?</v>
      </c>
      <c r="AC90" s="31" t="str">
        <f t="shared" si="3"/>
        <v>P0742933</v>
      </c>
      <c r="AD90" s="31" t="str">
        <f t="shared" si="2"/>
        <v>Wrong PO</v>
      </c>
      <c r="AE90" s="29" t="str">
        <f>IFERROR(IF(VLOOKUP($D90,'Org July 2016 '!$D$1:$Z$500,3,FALSE)=F90,"-","Wrong PO"),"new")</f>
        <v>Wrong PO</v>
      </c>
      <c r="AF90" s="32">
        <f>IF(AE90="wrong PO",(VLOOKUP($D90,'Org July 2016 '!$D$1:$Z$500,3,FALSE)),"")</f>
        <v>0</v>
      </c>
      <c r="AG90" s="29" t="str">
        <f>IFERROR(IF(VLOOKUP($D90,'Org June 2016 '!$D$1:$Z$500,3,FALSE)=F90,"-","Wrong PO"),"new")</f>
        <v>Wrong PO</v>
      </c>
      <c r="AH90" s="32">
        <f>IF(AG90="wrong PO",(VLOOKUP($D90,'Org June 2016 '!$D$1:$Z$500,3,FALSE)),"")</f>
        <v>0</v>
      </c>
      <c r="AI90" s="29" t="str">
        <f>IFERROR(IF(VLOOKUP($D90,'May 2016'!D89:Z588,3,FALSE)=F90,"-","Wrong PO"),"new")</f>
        <v>new</v>
      </c>
      <c r="AJ90" s="32" t="str">
        <f>IF(AI90="wrong PO",(VLOOKUP($D90,'May 2016'!D89:Z588,3,FALSE)),"")</f>
        <v/>
      </c>
      <c r="AK90" s="29" t="str">
        <f>IFERROR(IF(VLOOKUP($D90,'Apr 2016'!$D$1:$Z$500,3,FALSE)=F90,"-","Wrong PO"),"new")</f>
        <v>new</v>
      </c>
      <c r="AL90" s="32" t="str">
        <f>IF(AK90="wrong PO",(VLOOKUP($D90,'Apr 2016'!$D$1:$Z$500,3,FALSE)),"")</f>
        <v/>
      </c>
      <c r="AM90" s="32" t="str">
        <f>IFERROR(IF(VLOOKUP($D90,'Mar 2016'!$D$1:$Z$500,3,FALSE)=F90,"-","Wrong PO"),"new")</f>
        <v>-</v>
      </c>
      <c r="AN90" s="32" t="str">
        <f>IF(AK90="wrong PO",(VLOOKUP($D90,'Mar 2016'!$D$1:$Z$500,3,FALSE)),"")</f>
        <v/>
      </c>
      <c r="AO90" s="32" t="str">
        <f>IFERROR(IF(VLOOKUP($D90,'Feb 2016'!$D$1:$Z$500,3,FALSE)=F90,"-","Wrong PO"),"new")</f>
        <v>-</v>
      </c>
      <c r="AP90" s="32" t="str">
        <f>IF(AK90="wrong PO",(VLOOKUP($D90,'Feb 2016'!$D$1:$Z$500,3,FALSE)),"")</f>
        <v/>
      </c>
      <c r="AQ90" s="29" t="str">
        <f>IFERROR(IF(VLOOKUP($D90,'Jan 2016'!$D$1:$Z$500,3,FALSE)=F90,"-","Wrong PO"),"new")</f>
        <v>new</v>
      </c>
      <c r="AR90" s="32" t="str">
        <f>IF(AQ90="wrong PO",(VLOOKUP($D90,'Jan 2016'!$D$1:$Z$500,3,FALSE)),"")</f>
        <v/>
      </c>
      <c r="AS90" s="29" t="str">
        <f>IFERROR(IF(VLOOKUP($D90,'Dec 2015'!$D$1:$Z$500,3,FALSE)=F90,"-","Wrong PO"),"new")</f>
        <v>new</v>
      </c>
      <c r="AT90" s="32" t="str">
        <f>IF(AS90="wrong PO",(VLOOKUP($D90,'Dec 2015'!$D$1:$Z$500,3,FALSE)),"")</f>
        <v/>
      </c>
      <c r="AU90" s="29" t="str">
        <f>IFERROR(IF(VLOOKUP($D90,'Nov 2015'!$D$1:$Z$500,3,FALSE)=F90,"-","Wrong PO"),"new")</f>
        <v>new</v>
      </c>
      <c r="AV90" s="32" t="str">
        <f>IF(AU90="wrong PO",(VLOOKUP($D90,'Nov 2015'!$D$1:$Z$500,3,FALSE)),"")</f>
        <v/>
      </c>
      <c r="AW90" s="29" t="str">
        <f>IFERROR(IF(VLOOKUP($D90,'Oct 2015'!$D$1:$Z$500,3,FALSE)=F90,"-","Wrong PO"),"new")</f>
        <v>new</v>
      </c>
      <c r="AX90" s="32" t="str">
        <f>IF(AW90="wrong PO",(VLOOKUP($D90,'Oct 2015'!$D$1:$Z$500,3,FALSE)),"")</f>
        <v/>
      </c>
      <c r="AY90" s="29" t="str">
        <f>IFERROR(IF(VLOOKUP($D90,'Sep 2015'!$D$1:$Z$500,3,FALSE)=F90,"-","Wrong PO"),"new")</f>
        <v>new</v>
      </c>
      <c r="AZ90" s="32" t="str">
        <f>IF(AY90="wrong PO",(VLOOKUP($D90,'Sep 2015'!$D$1:$Z$500,3,FALSE)),"")</f>
        <v/>
      </c>
    </row>
    <row r="91" spans="1:52">
      <c r="A91" s="2" t="s">
        <v>841</v>
      </c>
      <c r="B91" s="2" t="s">
        <v>510</v>
      </c>
      <c r="C91" s="2" t="s">
        <v>48</v>
      </c>
      <c r="D91" s="2" t="s">
        <v>153</v>
      </c>
      <c r="E91" s="2" t="s">
        <v>371</v>
      </c>
      <c r="F91" s="21" t="s">
        <v>154</v>
      </c>
      <c r="G91" s="11" t="s">
        <v>2093</v>
      </c>
      <c r="H91" s="3">
        <v>42198</v>
      </c>
      <c r="I91" s="2" t="s">
        <v>28</v>
      </c>
      <c r="J91" s="2" t="s">
        <v>373</v>
      </c>
      <c r="K91" s="2" t="s">
        <v>30</v>
      </c>
      <c r="L91" s="2" t="s">
        <v>31</v>
      </c>
      <c r="M91" s="2" t="s">
        <v>32</v>
      </c>
      <c r="N91" s="4">
        <v>22</v>
      </c>
      <c r="O91" s="4">
        <v>22</v>
      </c>
      <c r="P91" s="4">
        <v>0</v>
      </c>
      <c r="Q91" s="5">
        <v>0</v>
      </c>
      <c r="R91" s="4">
        <v>0</v>
      </c>
      <c r="S91" s="4">
        <v>0</v>
      </c>
      <c r="T91" s="4">
        <v>0</v>
      </c>
      <c r="U91" s="5">
        <v>0</v>
      </c>
      <c r="V91" s="5">
        <v>0</v>
      </c>
      <c r="W91" s="14">
        <v>0</v>
      </c>
      <c r="X91" s="14">
        <v>0</v>
      </c>
      <c r="Y91" s="14">
        <v>0</v>
      </c>
      <c r="Z91" s="4">
        <v>24580</v>
      </c>
      <c r="AA91" s="49" t="str">
        <f>IFERROR(IF(VLOOKUP($D91,'Year-To-Date'!$E$1:$E$322,1,FALSE)=D91,"--","Find"),"Find")</f>
        <v>--</v>
      </c>
      <c r="AB91" s="49" t="str">
        <f>IFERROR(IFERROR(VLOOKUP($D91,'Asset Group  All Assets'!$B$1:$C$500,2,FALSE),(VLOOKUP($D91,'Missing-WSU-POs'!$B$1:$D$500,3,FALSE))),"?")</f>
        <v>P0743508</v>
      </c>
      <c r="AC91" s="31" t="str">
        <f t="shared" si="3"/>
        <v>P0743508</v>
      </c>
      <c r="AD91" s="31" t="str">
        <f t="shared" si="2"/>
        <v/>
      </c>
      <c r="AE91" s="29" t="str">
        <f>IFERROR(IF(VLOOKUP($D91,'Org July 2016 '!$D$1:$Z$500,3,FALSE)=F91,"-","Wrong PO"),"new")</f>
        <v>Wrong PO</v>
      </c>
      <c r="AF91" s="32">
        <f>IF(AE91="wrong PO",(VLOOKUP($D91,'Org July 2016 '!$D$1:$Z$500,3,FALSE)),"")</f>
        <v>0</v>
      </c>
      <c r="AG91" s="29" t="str">
        <f>IFERROR(IF(VLOOKUP($D91,'Org June 2016 '!$D$1:$Z$500,3,FALSE)=F91,"-","Wrong PO"),"new")</f>
        <v>Wrong PO</v>
      </c>
      <c r="AH91" s="32">
        <f>IF(AG91="wrong PO",(VLOOKUP($D91,'Org June 2016 '!$D$1:$Z$500,3,FALSE)),"")</f>
        <v>0</v>
      </c>
      <c r="AI91" s="29" t="str">
        <f>IFERROR(IF(VLOOKUP($D91,'May 2016'!D90:Z589,3,FALSE)=F91,"-","Wrong PO"),"new")</f>
        <v>new</v>
      </c>
      <c r="AJ91" s="32" t="str">
        <f>IF(AI91="wrong PO",(VLOOKUP($D91,'May 2016'!D90:Z589,3,FALSE)),"")</f>
        <v/>
      </c>
      <c r="AK91" s="29" t="str">
        <f>IFERROR(IF(VLOOKUP($D91,'Apr 2016'!$D$1:$Z$500,3,FALSE)=F91,"-","Wrong PO"),"new")</f>
        <v>-</v>
      </c>
      <c r="AL91" s="32" t="str">
        <f>IF(AK91="wrong PO",(VLOOKUP($D91,'Apr 2016'!$D$1:$Z$500,3,FALSE)),"")</f>
        <v/>
      </c>
      <c r="AM91" s="32" t="str">
        <f>IFERROR(IF(VLOOKUP($D91,'Mar 2016'!$D$1:$Z$500,3,FALSE)=F91,"-","Wrong PO"),"new")</f>
        <v>-</v>
      </c>
      <c r="AN91" s="32" t="str">
        <f>IF(AK91="wrong PO",(VLOOKUP($D91,'Mar 2016'!$D$1:$Z$500,3,FALSE)),"")</f>
        <v/>
      </c>
      <c r="AO91" s="32" t="str">
        <f>IFERROR(IF(VLOOKUP($D91,'Feb 2016'!$D$1:$Z$500,3,FALSE)=F91,"-","Wrong PO"),"new")</f>
        <v>new</v>
      </c>
      <c r="AP91" s="32" t="str">
        <f>IF(AK91="wrong PO",(VLOOKUP($D91,'Feb 2016'!$D$1:$Z$500,3,FALSE)),"")</f>
        <v/>
      </c>
      <c r="AQ91" s="29" t="str">
        <f>IFERROR(IF(VLOOKUP($D91,'Jan 2016'!$D$1:$Z$500,3,FALSE)=F91,"-","Wrong PO"),"new")</f>
        <v>-</v>
      </c>
      <c r="AR91" s="32" t="str">
        <f>IF(AQ91="wrong PO",(VLOOKUP($D91,'Jan 2016'!$D$1:$Z$500,3,FALSE)),"")</f>
        <v/>
      </c>
      <c r="AS91" s="29" t="str">
        <f>IFERROR(IF(VLOOKUP($D91,'Dec 2015'!$D$1:$Z$500,3,FALSE)=F91,"-","Wrong PO"),"new")</f>
        <v>new</v>
      </c>
      <c r="AT91" s="32" t="str">
        <f>IF(AS91="wrong PO",(VLOOKUP($D91,'Dec 2015'!$D$1:$Z$500,3,FALSE)),"")</f>
        <v/>
      </c>
      <c r="AU91" s="29" t="str">
        <f>IFERROR(IF(VLOOKUP($D91,'Nov 2015'!$D$1:$Z$500,3,FALSE)=F91,"-","Wrong PO"),"new")</f>
        <v>-</v>
      </c>
      <c r="AV91" s="32" t="str">
        <f>IF(AU91="wrong PO",(VLOOKUP($D91,'Nov 2015'!$D$1:$Z$500,3,FALSE)),"")</f>
        <v/>
      </c>
      <c r="AW91" s="29" t="str">
        <f>IFERROR(IF(VLOOKUP($D91,'Oct 2015'!$D$1:$Z$500,3,FALSE)=F91,"-","Wrong PO"),"new")</f>
        <v>-</v>
      </c>
      <c r="AX91" s="32" t="str">
        <f>IF(AW91="wrong PO",(VLOOKUP($D91,'Oct 2015'!$D$1:$Z$500,3,FALSE)),"")</f>
        <v/>
      </c>
      <c r="AY91" s="29" t="str">
        <f>IFERROR(IF(VLOOKUP($D91,'Sep 2015'!$D$1:$Z$500,3,FALSE)=F91,"-","Wrong PO"),"new")</f>
        <v>new</v>
      </c>
      <c r="AZ91" s="32" t="str">
        <f>IF(AY91="wrong PO",(VLOOKUP($D91,'Sep 2015'!$D$1:$Z$500,3,FALSE)),"")</f>
        <v/>
      </c>
    </row>
    <row r="92" spans="1:52">
      <c r="A92" s="2" t="s">
        <v>841</v>
      </c>
      <c r="B92" s="2" t="s">
        <v>510</v>
      </c>
      <c r="C92" s="2" t="s">
        <v>370</v>
      </c>
      <c r="D92" s="2" t="s">
        <v>236</v>
      </c>
      <c r="E92" s="2" t="s">
        <v>371</v>
      </c>
      <c r="F92" s="21" t="s">
        <v>154</v>
      </c>
      <c r="G92" s="11" t="s">
        <v>2093</v>
      </c>
      <c r="H92" s="3">
        <v>42198</v>
      </c>
      <c r="I92" s="2" t="s">
        <v>28</v>
      </c>
      <c r="J92" s="2" t="s">
        <v>373</v>
      </c>
      <c r="K92" s="2" t="s">
        <v>30</v>
      </c>
      <c r="L92" s="2" t="s">
        <v>31</v>
      </c>
      <c r="M92" s="2" t="s">
        <v>32</v>
      </c>
      <c r="N92" s="4">
        <v>177</v>
      </c>
      <c r="O92" s="4">
        <v>277</v>
      </c>
      <c r="P92" s="4">
        <v>100</v>
      </c>
      <c r="Q92" s="5">
        <v>1.69</v>
      </c>
      <c r="R92" s="4">
        <v>0</v>
      </c>
      <c r="S92" s="4">
        <v>0</v>
      </c>
      <c r="T92" s="4">
        <v>0</v>
      </c>
      <c r="U92" s="5">
        <v>0</v>
      </c>
      <c r="V92" s="5">
        <v>0</v>
      </c>
      <c r="W92" s="14">
        <v>1.69</v>
      </c>
      <c r="X92" s="14">
        <v>0</v>
      </c>
      <c r="Y92" s="14">
        <v>1.69</v>
      </c>
      <c r="Z92" s="4">
        <v>24580</v>
      </c>
      <c r="AA92" s="49" t="str">
        <f>IFERROR(IF(VLOOKUP($D92,'Year-To-Date'!$E$1:$E$322,1,FALSE)=D92,"--","Find"),"Find")</f>
        <v>--</v>
      </c>
      <c r="AB92" s="49" t="str">
        <f>IFERROR(IFERROR(VLOOKUP($D92,'Asset Group  All Assets'!$B$1:$C$500,2,FALSE),(VLOOKUP($D92,'Missing-WSU-POs'!$B$1:$D$500,3,FALSE))),"?")</f>
        <v>P0743508</v>
      </c>
      <c r="AC92" s="31" t="str">
        <f t="shared" si="3"/>
        <v>P0743508</v>
      </c>
      <c r="AD92" s="31" t="str">
        <f t="shared" si="2"/>
        <v/>
      </c>
      <c r="AE92" s="29" t="str">
        <f>IFERROR(IF(VLOOKUP($D92,'Org July 2016 '!$D$1:$Z$500,3,FALSE)=F92,"-","Wrong PO"),"new")</f>
        <v>Wrong PO</v>
      </c>
      <c r="AF92" s="32">
        <f>IF(AE92="wrong PO",(VLOOKUP($D92,'Org July 2016 '!$D$1:$Z$500,3,FALSE)),"")</f>
        <v>0</v>
      </c>
      <c r="AG92" s="29" t="str">
        <f>IFERROR(IF(VLOOKUP($D92,'Org June 2016 '!$D$1:$Z$500,3,FALSE)=F92,"-","Wrong PO"),"new")</f>
        <v>Wrong PO</v>
      </c>
      <c r="AH92" s="32">
        <f>IF(AG92="wrong PO",(VLOOKUP($D92,'Org June 2016 '!$D$1:$Z$500,3,FALSE)),"")</f>
        <v>0</v>
      </c>
      <c r="AI92" s="29" t="str">
        <f>IFERROR(IF(VLOOKUP($D92,'May 2016'!D91:Z590,3,FALSE)=F92,"-","Wrong PO"),"new")</f>
        <v>new</v>
      </c>
      <c r="AJ92" s="32" t="str">
        <f>IF(AI92="wrong PO",(VLOOKUP($D92,'May 2016'!D91:Z590,3,FALSE)),"")</f>
        <v/>
      </c>
      <c r="AK92" s="29" t="str">
        <f>IFERROR(IF(VLOOKUP($D92,'Apr 2016'!$D$1:$Z$500,3,FALSE)=F92,"-","Wrong PO"),"new")</f>
        <v>new</v>
      </c>
      <c r="AL92" s="32" t="str">
        <f>IF(AK92="wrong PO",(VLOOKUP($D92,'Apr 2016'!$D$1:$Z$500,3,FALSE)),"")</f>
        <v/>
      </c>
      <c r="AM92" s="32" t="str">
        <f>IFERROR(IF(VLOOKUP($D92,'Mar 2016'!$D$1:$Z$500,3,FALSE)=F92,"-","Wrong PO"),"new")</f>
        <v>-</v>
      </c>
      <c r="AN92" s="32" t="str">
        <f>IF(AK92="wrong PO",(VLOOKUP($D92,'Mar 2016'!$D$1:$Z$500,3,FALSE)),"")</f>
        <v/>
      </c>
      <c r="AO92" s="32" t="str">
        <f>IFERROR(IF(VLOOKUP($D92,'Feb 2016'!$D$1:$Z$500,3,FALSE)=F92,"-","Wrong PO"),"new")</f>
        <v>-</v>
      </c>
      <c r="AP92" s="32" t="str">
        <f>IF(AK92="wrong PO",(VLOOKUP($D92,'Feb 2016'!$D$1:$Z$500,3,FALSE)),"")</f>
        <v/>
      </c>
      <c r="AQ92" s="29" t="str">
        <f>IFERROR(IF(VLOOKUP($D92,'Jan 2016'!$D$1:$Z$500,3,FALSE)=F92,"-","Wrong PO"),"new")</f>
        <v>-</v>
      </c>
      <c r="AR92" s="32" t="str">
        <f>IF(AQ92="wrong PO",(VLOOKUP($D92,'Jan 2016'!$D$1:$Z$500,3,FALSE)),"")</f>
        <v/>
      </c>
      <c r="AS92" s="29" t="str">
        <f>IFERROR(IF(VLOOKUP($D92,'Dec 2015'!$D$1:$Z$500,3,FALSE)=F92,"-","Wrong PO"),"new")</f>
        <v>-</v>
      </c>
      <c r="AT92" s="32" t="str">
        <f>IF(AS92="wrong PO",(VLOOKUP($D92,'Dec 2015'!$D$1:$Z$500,3,FALSE)),"")</f>
        <v/>
      </c>
      <c r="AU92" s="29" t="str">
        <f>IFERROR(IF(VLOOKUP($D92,'Nov 2015'!$D$1:$Z$500,3,FALSE)=F92,"-","Wrong PO"),"new")</f>
        <v>-</v>
      </c>
      <c r="AV92" s="32" t="str">
        <f>IF(AU92="wrong PO",(VLOOKUP($D92,'Nov 2015'!$D$1:$Z$500,3,FALSE)),"")</f>
        <v/>
      </c>
      <c r="AW92" s="29" t="str">
        <f>IFERROR(IF(VLOOKUP($D92,'Oct 2015'!$D$1:$Z$500,3,FALSE)=F92,"-","Wrong PO"),"new")</f>
        <v>-</v>
      </c>
      <c r="AX92" s="32" t="str">
        <f>IF(AW92="wrong PO",(VLOOKUP($D92,'Oct 2015'!$D$1:$Z$500,3,FALSE)),"")</f>
        <v/>
      </c>
      <c r="AY92" s="29" t="str">
        <f>IFERROR(IF(VLOOKUP($D92,'Sep 2015'!$D$1:$Z$500,3,FALSE)=F92,"-","Wrong PO"),"new")</f>
        <v>new</v>
      </c>
      <c r="AZ92" s="32" t="str">
        <f>IF(AY92="wrong PO",(VLOOKUP($D92,'Sep 2015'!$D$1:$Z$500,3,FALSE)),"")</f>
        <v/>
      </c>
    </row>
    <row r="93" spans="1:52">
      <c r="A93" s="2" t="s">
        <v>841</v>
      </c>
      <c r="B93" s="2" t="s">
        <v>510</v>
      </c>
      <c r="C93" s="2" t="s">
        <v>69</v>
      </c>
      <c r="D93" s="2" t="s">
        <v>259</v>
      </c>
      <c r="E93" s="2" t="s">
        <v>371</v>
      </c>
      <c r="F93" s="21" t="s">
        <v>154</v>
      </c>
      <c r="G93" s="11" t="s">
        <v>2093</v>
      </c>
      <c r="H93" s="3">
        <v>42198</v>
      </c>
      <c r="I93" s="2" t="s">
        <v>28</v>
      </c>
      <c r="J93" s="2" t="s">
        <v>373</v>
      </c>
      <c r="K93" s="2" t="s">
        <v>30</v>
      </c>
      <c r="L93" s="2" t="s">
        <v>31</v>
      </c>
      <c r="M93" s="2" t="s">
        <v>32</v>
      </c>
      <c r="N93" s="4">
        <v>5376</v>
      </c>
      <c r="O93" s="4">
        <v>6218</v>
      </c>
      <c r="P93" s="4">
        <v>842</v>
      </c>
      <c r="Q93" s="5">
        <v>14.23</v>
      </c>
      <c r="R93" s="4">
        <v>3364</v>
      </c>
      <c r="S93" s="4">
        <v>3889</v>
      </c>
      <c r="T93" s="4">
        <v>525</v>
      </c>
      <c r="U93" s="5">
        <v>31.4</v>
      </c>
      <c r="V93" s="5">
        <v>0</v>
      </c>
      <c r="W93" s="14">
        <v>45.63</v>
      </c>
      <c r="X93" s="14">
        <v>0</v>
      </c>
      <c r="Y93" s="14">
        <v>45.63</v>
      </c>
      <c r="Z93" s="4">
        <v>24580</v>
      </c>
      <c r="AA93" s="49" t="str">
        <f>IFERROR(IF(VLOOKUP($D93,'Year-To-Date'!$E$1:$E$322,1,FALSE)=D93,"--","Find"),"Find")</f>
        <v>--</v>
      </c>
      <c r="AB93" s="49" t="str">
        <f>IFERROR(IFERROR(VLOOKUP($D93,'Asset Group  All Assets'!$B$1:$C$500,2,FALSE),(VLOOKUP($D93,'Missing-WSU-POs'!$B$1:$D$500,3,FALSE))),"?")</f>
        <v>P0743508</v>
      </c>
      <c r="AC93" s="31" t="str">
        <f t="shared" si="3"/>
        <v>P0743508</v>
      </c>
      <c r="AD93" s="31" t="str">
        <f t="shared" si="2"/>
        <v/>
      </c>
      <c r="AE93" s="29" t="str">
        <f>IFERROR(IF(VLOOKUP($D93,'Org July 2016 '!$D$1:$Z$500,3,FALSE)=F93,"-","Wrong PO"),"new")</f>
        <v>Wrong PO</v>
      </c>
      <c r="AF93" s="32">
        <f>IF(AE93="wrong PO",(VLOOKUP($D93,'Org July 2016 '!$D$1:$Z$500,3,FALSE)),"")</f>
        <v>0</v>
      </c>
      <c r="AG93" s="29" t="str">
        <f>IFERROR(IF(VLOOKUP($D93,'Org June 2016 '!$D$1:$Z$500,3,FALSE)=F93,"-","Wrong PO"),"new")</f>
        <v>Wrong PO</v>
      </c>
      <c r="AH93" s="32">
        <f>IF(AG93="wrong PO",(VLOOKUP($D93,'Org June 2016 '!$D$1:$Z$500,3,FALSE)),"")</f>
        <v>0</v>
      </c>
      <c r="AI93" s="29" t="str">
        <f>IFERROR(IF(VLOOKUP($D93,'May 2016'!D92:Z591,3,FALSE)=F93,"-","Wrong PO"),"new")</f>
        <v>new</v>
      </c>
      <c r="AJ93" s="32" t="str">
        <f>IF(AI93="wrong PO",(VLOOKUP($D93,'May 2016'!D92:Z591,3,FALSE)),"")</f>
        <v/>
      </c>
      <c r="AK93" s="29" t="str">
        <f>IFERROR(IF(VLOOKUP($D93,'Apr 2016'!$D$1:$Z$500,3,FALSE)=F93,"-","Wrong PO"),"new")</f>
        <v>-</v>
      </c>
      <c r="AL93" s="32" t="str">
        <f>IF(AK93="wrong PO",(VLOOKUP($D93,'Apr 2016'!$D$1:$Z$500,3,FALSE)),"")</f>
        <v/>
      </c>
      <c r="AM93" s="32" t="str">
        <f>IFERROR(IF(VLOOKUP($D93,'Mar 2016'!$D$1:$Z$500,3,FALSE)=F93,"-","Wrong PO"),"new")</f>
        <v>-</v>
      </c>
      <c r="AN93" s="32" t="str">
        <f>IF(AK93="wrong PO",(VLOOKUP($D93,'Mar 2016'!$D$1:$Z$500,3,FALSE)),"")</f>
        <v/>
      </c>
      <c r="AO93" s="32" t="str">
        <f>IFERROR(IF(VLOOKUP($D93,'Feb 2016'!$D$1:$Z$500,3,FALSE)=F93,"-","Wrong PO"),"new")</f>
        <v>-</v>
      </c>
      <c r="AP93" s="32" t="str">
        <f>IF(AK93="wrong PO",(VLOOKUP($D93,'Feb 2016'!$D$1:$Z$500,3,FALSE)),"")</f>
        <v/>
      </c>
      <c r="AQ93" s="29" t="str">
        <f>IFERROR(IF(VLOOKUP($D93,'Jan 2016'!$D$1:$Z$500,3,FALSE)=F93,"-","Wrong PO"),"new")</f>
        <v>-</v>
      </c>
      <c r="AR93" s="32" t="str">
        <f>IF(AQ93="wrong PO",(VLOOKUP($D93,'Jan 2016'!$D$1:$Z$500,3,FALSE)),"")</f>
        <v/>
      </c>
      <c r="AS93" s="29" t="str">
        <f>IFERROR(IF(VLOOKUP($D93,'Dec 2015'!$D$1:$Z$500,3,FALSE)=F93,"-","Wrong PO"),"new")</f>
        <v>-</v>
      </c>
      <c r="AT93" s="32" t="str">
        <f>IF(AS93="wrong PO",(VLOOKUP($D93,'Dec 2015'!$D$1:$Z$500,3,FALSE)),"")</f>
        <v/>
      </c>
      <c r="AU93" s="29" t="str">
        <f>IFERROR(IF(VLOOKUP($D93,'Nov 2015'!$D$1:$Z$500,3,FALSE)=F93,"-","Wrong PO"),"new")</f>
        <v>-</v>
      </c>
      <c r="AV93" s="32" t="str">
        <f>IF(AU93="wrong PO",(VLOOKUP($D93,'Nov 2015'!$D$1:$Z$500,3,FALSE)),"")</f>
        <v/>
      </c>
      <c r="AW93" s="29" t="str">
        <f>IFERROR(IF(VLOOKUP($D93,'Oct 2015'!$D$1:$Z$500,3,FALSE)=F93,"-","Wrong PO"),"new")</f>
        <v>-</v>
      </c>
      <c r="AX93" s="32" t="str">
        <f>IF(AW93="wrong PO",(VLOOKUP($D93,'Oct 2015'!$D$1:$Z$500,3,FALSE)),"")</f>
        <v/>
      </c>
      <c r="AY93" s="29" t="str">
        <f>IFERROR(IF(VLOOKUP($D93,'Sep 2015'!$D$1:$Z$500,3,FALSE)=F93,"-","Wrong PO"),"new")</f>
        <v>new</v>
      </c>
      <c r="AZ93" s="32" t="str">
        <f>IF(AY93="wrong PO",(VLOOKUP($D93,'Sep 2015'!$D$1:$Z$500,3,FALSE)),"")</f>
        <v/>
      </c>
    </row>
    <row r="94" spans="1:52">
      <c r="A94" s="2" t="s">
        <v>841</v>
      </c>
      <c r="B94" s="2" t="s">
        <v>510</v>
      </c>
      <c r="C94" s="2" t="s">
        <v>76</v>
      </c>
      <c r="D94" s="2" t="s">
        <v>302</v>
      </c>
      <c r="E94" s="2" t="s">
        <v>371</v>
      </c>
      <c r="F94" s="21" t="s">
        <v>154</v>
      </c>
      <c r="G94" s="11" t="s">
        <v>2093</v>
      </c>
      <c r="H94" s="3">
        <v>42199</v>
      </c>
      <c r="I94" s="2" t="s">
        <v>28</v>
      </c>
      <c r="J94" s="2" t="s">
        <v>373</v>
      </c>
      <c r="K94" s="2" t="s">
        <v>30</v>
      </c>
      <c r="L94" s="2" t="s">
        <v>31</v>
      </c>
      <c r="M94" s="2" t="s">
        <v>32</v>
      </c>
      <c r="N94" s="4">
        <v>143</v>
      </c>
      <c r="O94" s="4">
        <v>145</v>
      </c>
      <c r="P94" s="4">
        <v>2</v>
      </c>
      <c r="Q94" s="5">
        <v>0.03</v>
      </c>
      <c r="R94" s="4">
        <v>33</v>
      </c>
      <c r="S94" s="4">
        <v>33</v>
      </c>
      <c r="T94" s="4">
        <v>0</v>
      </c>
      <c r="U94" s="5">
        <v>0</v>
      </c>
      <c r="V94" s="5">
        <v>0</v>
      </c>
      <c r="W94" s="14">
        <v>0.03</v>
      </c>
      <c r="X94" s="14">
        <v>0</v>
      </c>
      <c r="Y94" s="14">
        <v>0.03</v>
      </c>
      <c r="Z94" s="4">
        <v>24580</v>
      </c>
      <c r="AA94" s="49" t="str">
        <f>IFERROR(IF(VLOOKUP($D94,'Year-To-Date'!$E$1:$E$322,1,FALSE)=D94,"--","Find"),"Find")</f>
        <v>--</v>
      </c>
      <c r="AB94" s="49" t="str">
        <f>IFERROR(IFERROR(VLOOKUP($D94,'Asset Group  All Assets'!$B$1:$C$500,2,FALSE),(VLOOKUP($D94,'Missing-WSU-POs'!$B$1:$D$500,3,FALSE))),"?")</f>
        <v>P0743508</v>
      </c>
      <c r="AC94" s="31" t="str">
        <f t="shared" si="3"/>
        <v>P0743508</v>
      </c>
      <c r="AD94" s="31" t="str">
        <f t="shared" si="2"/>
        <v/>
      </c>
      <c r="AE94" s="29" t="str">
        <f>IFERROR(IF(VLOOKUP($D94,'Org July 2016 '!$D$1:$Z$500,3,FALSE)=F94,"-","Wrong PO"),"new")</f>
        <v>Wrong PO</v>
      </c>
      <c r="AF94" s="32">
        <f>IF(AE94="wrong PO",(VLOOKUP($D94,'Org July 2016 '!$D$1:$Z$500,3,FALSE)),"")</f>
        <v>0</v>
      </c>
      <c r="AG94" s="29" t="str">
        <f>IFERROR(IF(VLOOKUP($D94,'Org June 2016 '!$D$1:$Z$500,3,FALSE)=F94,"-","Wrong PO"),"new")</f>
        <v>Wrong PO</v>
      </c>
      <c r="AH94" s="32">
        <f>IF(AG94="wrong PO",(VLOOKUP($D94,'Org June 2016 '!$D$1:$Z$500,3,FALSE)),"")</f>
        <v>0</v>
      </c>
      <c r="AI94" s="29" t="str">
        <f>IFERROR(IF(VLOOKUP($D94,'May 2016'!D93:Z592,3,FALSE)=F94,"-","Wrong PO"),"new")</f>
        <v>new</v>
      </c>
      <c r="AJ94" s="32" t="str">
        <f>IF(AI94="wrong PO",(VLOOKUP($D94,'May 2016'!D93:Z592,3,FALSE)),"")</f>
        <v/>
      </c>
      <c r="AK94" s="29" t="str">
        <f>IFERROR(IF(VLOOKUP($D94,'Apr 2016'!$D$1:$Z$500,3,FALSE)=F94,"-","Wrong PO"),"new")</f>
        <v>-</v>
      </c>
      <c r="AL94" s="32" t="str">
        <f>IF(AK94="wrong PO",(VLOOKUP($D94,'Apr 2016'!$D$1:$Z$500,3,FALSE)),"")</f>
        <v/>
      </c>
      <c r="AM94" s="32" t="str">
        <f>IFERROR(IF(VLOOKUP($D94,'Mar 2016'!$D$1:$Z$500,3,FALSE)=F94,"-","Wrong PO"),"new")</f>
        <v>-</v>
      </c>
      <c r="AN94" s="32" t="str">
        <f>IF(AK94="wrong PO",(VLOOKUP($D94,'Mar 2016'!$D$1:$Z$500,3,FALSE)),"")</f>
        <v/>
      </c>
      <c r="AO94" s="32" t="str">
        <f>IFERROR(IF(VLOOKUP($D94,'Feb 2016'!$D$1:$Z$500,3,FALSE)=F94,"-","Wrong PO"),"new")</f>
        <v>-</v>
      </c>
      <c r="AP94" s="32" t="str">
        <f>IF(AK94="wrong PO",(VLOOKUP($D94,'Feb 2016'!$D$1:$Z$500,3,FALSE)),"")</f>
        <v/>
      </c>
      <c r="AQ94" s="29" t="str">
        <f>IFERROR(IF(VLOOKUP($D94,'Jan 2016'!$D$1:$Z$500,3,FALSE)=F94,"-","Wrong PO"),"new")</f>
        <v>-</v>
      </c>
      <c r="AR94" s="32" t="str">
        <f>IF(AQ94="wrong PO",(VLOOKUP($D94,'Jan 2016'!$D$1:$Z$500,3,FALSE)),"")</f>
        <v/>
      </c>
      <c r="AS94" s="29" t="str">
        <f>IFERROR(IF(VLOOKUP($D94,'Dec 2015'!$D$1:$Z$500,3,FALSE)=F94,"-","Wrong PO"),"new")</f>
        <v>-</v>
      </c>
      <c r="AT94" s="32" t="str">
        <f>IF(AS94="wrong PO",(VLOOKUP($D94,'Dec 2015'!$D$1:$Z$500,3,FALSE)),"")</f>
        <v/>
      </c>
      <c r="AU94" s="29" t="str">
        <f>IFERROR(IF(VLOOKUP($D94,'Nov 2015'!$D$1:$Z$500,3,FALSE)=F94,"-","Wrong PO"),"new")</f>
        <v>-</v>
      </c>
      <c r="AV94" s="32" t="str">
        <f>IF(AU94="wrong PO",(VLOOKUP($D94,'Nov 2015'!$D$1:$Z$500,3,FALSE)),"")</f>
        <v/>
      </c>
      <c r="AW94" s="29" t="str">
        <f>IFERROR(IF(VLOOKUP($D94,'Oct 2015'!$D$1:$Z$500,3,FALSE)=F94,"-","Wrong PO"),"new")</f>
        <v>-</v>
      </c>
      <c r="AX94" s="32" t="str">
        <f>IF(AW94="wrong PO",(VLOOKUP($D94,'Oct 2015'!$D$1:$Z$500,3,FALSE)),"")</f>
        <v/>
      </c>
      <c r="AY94" s="29" t="str">
        <f>IFERROR(IF(VLOOKUP($D94,'Sep 2015'!$D$1:$Z$500,3,FALSE)=F94,"-","Wrong PO"),"new")</f>
        <v>new</v>
      </c>
      <c r="AZ94" s="32" t="str">
        <f>IF(AY94="wrong PO",(VLOOKUP($D94,'Sep 2015'!$D$1:$Z$500,3,FALSE)),"")</f>
        <v/>
      </c>
    </row>
    <row r="95" spans="1:52">
      <c r="A95" s="2" t="s">
        <v>841</v>
      </c>
      <c r="B95" s="2" t="s">
        <v>510</v>
      </c>
      <c r="C95" s="2" t="s">
        <v>419</v>
      </c>
      <c r="D95" s="2" t="s">
        <v>200</v>
      </c>
      <c r="E95" s="2" t="s">
        <v>603</v>
      </c>
      <c r="F95" s="21" t="s">
        <v>201</v>
      </c>
      <c r="G95" s="11" t="s">
        <v>2092</v>
      </c>
      <c r="H95" s="3">
        <v>42424</v>
      </c>
      <c r="I95" s="2" t="s">
        <v>772</v>
      </c>
      <c r="J95" s="2" t="s">
        <v>605</v>
      </c>
      <c r="K95" s="2" t="s">
        <v>394</v>
      </c>
      <c r="L95" s="2" t="s">
        <v>31</v>
      </c>
      <c r="M95" s="2" t="s">
        <v>378</v>
      </c>
      <c r="N95" s="4">
        <v>62847</v>
      </c>
      <c r="O95" s="4">
        <v>70138</v>
      </c>
      <c r="P95" s="4">
        <v>7291</v>
      </c>
      <c r="Q95" s="5">
        <v>35.729999999999997</v>
      </c>
      <c r="R95" s="4">
        <v>0</v>
      </c>
      <c r="S95" s="4">
        <v>0</v>
      </c>
      <c r="T95" s="4">
        <v>0</v>
      </c>
      <c r="U95" s="5">
        <v>0</v>
      </c>
      <c r="V95" s="5">
        <v>0</v>
      </c>
      <c r="W95" s="14">
        <v>35.729999999999997</v>
      </c>
      <c r="X95" s="14">
        <v>0</v>
      </c>
      <c r="Y95" s="14">
        <v>35.729999999999997</v>
      </c>
      <c r="Z95" s="4">
        <v>24580</v>
      </c>
      <c r="AA95" s="49" t="str">
        <f>IFERROR(IF(VLOOKUP($D95,'Year-To-Date'!$E$1:$E$322,1,FALSE)=D95,"--","Find"),"Find")</f>
        <v>--</v>
      </c>
      <c r="AB95" s="49" t="str">
        <f>IFERROR(IFERROR(VLOOKUP($D95,'Asset Group  All Assets'!$B$1:$C$500,2,FALSE),(VLOOKUP($D95,'Missing-WSU-POs'!$B$1:$D$500,3,FALSE))),"?")</f>
        <v>P0744898</v>
      </c>
      <c r="AC95" s="31" t="str">
        <f t="shared" si="3"/>
        <v>P0744898</v>
      </c>
      <c r="AD95" s="31" t="str">
        <f t="shared" si="2"/>
        <v/>
      </c>
      <c r="AE95" s="29" t="str">
        <f>IFERROR(IF(VLOOKUP($D95,'Org July 2016 '!$D$1:$Z$500,3,FALSE)=F95,"-","Wrong PO"),"new")</f>
        <v>Wrong PO</v>
      </c>
      <c r="AF95" s="32">
        <f>IF(AE95="wrong PO",(VLOOKUP($D95,'Org July 2016 '!$D$1:$Z$500,3,FALSE)),"")</f>
        <v>0</v>
      </c>
      <c r="AG95" s="29" t="str">
        <f>IFERROR(IF(VLOOKUP($D95,'Org June 2016 '!$D$1:$Z$500,3,FALSE)=F95,"-","Wrong PO"),"new")</f>
        <v>Wrong PO</v>
      </c>
      <c r="AH95" s="32">
        <f>IF(AG95="wrong PO",(VLOOKUP($D95,'Org June 2016 '!$D$1:$Z$500,3,FALSE)),"")</f>
        <v>0</v>
      </c>
      <c r="AI95" s="29" t="str">
        <f>IFERROR(IF(VLOOKUP($D95,'May 2016'!D94:Z593,3,FALSE)=F95,"-","Wrong PO"),"new")</f>
        <v>new</v>
      </c>
      <c r="AJ95" s="32" t="str">
        <f>IF(AI95="wrong PO",(VLOOKUP($D95,'May 2016'!D94:Z593,3,FALSE)),"")</f>
        <v/>
      </c>
      <c r="AK95" s="29" t="str">
        <f>IFERROR(IF(VLOOKUP($D95,'Apr 2016'!$D$1:$Z$500,3,FALSE)=F95,"-","Wrong PO"),"new")</f>
        <v>-</v>
      </c>
      <c r="AL95" s="32" t="str">
        <f>IF(AK95="wrong PO",(VLOOKUP($D95,'Apr 2016'!$D$1:$Z$500,3,FALSE)),"")</f>
        <v/>
      </c>
      <c r="AM95" s="32" t="str">
        <f>IFERROR(IF(VLOOKUP($D95,'Mar 2016'!$D$1:$Z$500,3,FALSE)=F95,"-","Wrong PO"),"new")</f>
        <v>-</v>
      </c>
      <c r="AN95" s="32" t="str">
        <f>IF(AK95="wrong PO",(VLOOKUP($D95,'Mar 2016'!$D$1:$Z$500,3,FALSE)),"")</f>
        <v/>
      </c>
      <c r="AO95" s="32" t="str">
        <f>IFERROR(IF(VLOOKUP($D95,'Feb 2016'!$D$1:$Z$500,3,FALSE)=F95,"-","Wrong PO"),"new")</f>
        <v>new</v>
      </c>
      <c r="AP95" s="32" t="str">
        <f>IF(AK95="wrong PO",(VLOOKUP($D95,'Feb 2016'!$D$1:$Z$500,3,FALSE)),"")</f>
        <v/>
      </c>
      <c r="AQ95" s="29" t="str">
        <f>IFERROR(IF(VLOOKUP($D95,'Jan 2016'!$D$1:$Z$500,3,FALSE)=F95,"-","Wrong PO"),"new")</f>
        <v>new</v>
      </c>
      <c r="AR95" s="32" t="str">
        <f>IF(AQ95="wrong PO",(VLOOKUP($D95,'Jan 2016'!$D$1:$Z$500,3,FALSE)),"")</f>
        <v/>
      </c>
      <c r="AS95" s="29" t="str">
        <f>IFERROR(IF(VLOOKUP($D95,'Dec 2015'!$D$1:$Z$500,3,FALSE)=F95,"-","Wrong PO"),"new")</f>
        <v>new</v>
      </c>
      <c r="AT95" s="32" t="str">
        <f>IF(AS95="wrong PO",(VLOOKUP($D95,'Dec 2015'!$D$1:$Z$500,3,FALSE)),"")</f>
        <v/>
      </c>
      <c r="AU95" s="29" t="str">
        <f>IFERROR(IF(VLOOKUP($D95,'Nov 2015'!$D$1:$Z$500,3,FALSE)=F95,"-","Wrong PO"),"new")</f>
        <v>new</v>
      </c>
      <c r="AV95" s="32" t="str">
        <f>IF(AU95="wrong PO",(VLOOKUP($D95,'Nov 2015'!$D$1:$Z$500,3,FALSE)),"")</f>
        <v/>
      </c>
      <c r="AW95" s="29" t="str">
        <f>IFERROR(IF(VLOOKUP($D95,'Oct 2015'!$D$1:$Z$500,3,FALSE)=F95,"-","Wrong PO"),"new")</f>
        <v>new</v>
      </c>
      <c r="AX95" s="32" t="str">
        <f>IF(AW95="wrong PO",(VLOOKUP($D95,'Oct 2015'!$D$1:$Z$500,3,FALSE)),"")</f>
        <v/>
      </c>
      <c r="AY95" s="29" t="str">
        <f>IFERROR(IF(VLOOKUP($D95,'Sep 2015'!$D$1:$Z$500,3,FALSE)=F95,"-","Wrong PO"),"new")</f>
        <v>new</v>
      </c>
      <c r="AZ95" s="32" t="str">
        <f>IF(AY95="wrong PO",(VLOOKUP($D95,'Sep 2015'!$D$1:$Z$500,3,FALSE)),"")</f>
        <v/>
      </c>
    </row>
    <row r="96" spans="1:52">
      <c r="A96" s="2" t="s">
        <v>841</v>
      </c>
      <c r="B96" s="2" t="s">
        <v>510</v>
      </c>
      <c r="C96" s="2" t="s">
        <v>48</v>
      </c>
      <c r="D96" s="2" t="s">
        <v>155</v>
      </c>
      <c r="E96" s="2" t="s">
        <v>400</v>
      </c>
      <c r="F96" s="21" t="s">
        <v>156</v>
      </c>
      <c r="G96" s="11" t="s">
        <v>2091</v>
      </c>
      <c r="H96" s="3">
        <v>42248</v>
      </c>
      <c r="I96" s="2" t="s">
        <v>39</v>
      </c>
      <c r="J96" s="2" t="s">
        <v>402</v>
      </c>
      <c r="K96" s="2" t="s">
        <v>30</v>
      </c>
      <c r="L96" s="2" t="s">
        <v>31</v>
      </c>
      <c r="M96" s="2" t="s">
        <v>41</v>
      </c>
      <c r="N96" s="4">
        <v>583</v>
      </c>
      <c r="O96" s="4">
        <v>687</v>
      </c>
      <c r="P96" s="4">
        <v>104</v>
      </c>
      <c r="Q96" s="5">
        <v>1.76</v>
      </c>
      <c r="R96" s="4">
        <v>0</v>
      </c>
      <c r="S96" s="4">
        <v>0</v>
      </c>
      <c r="T96" s="4">
        <v>0</v>
      </c>
      <c r="U96" s="5">
        <v>0</v>
      </c>
      <c r="V96" s="5">
        <v>0</v>
      </c>
      <c r="W96" s="14">
        <v>1.76</v>
      </c>
      <c r="X96" s="14">
        <v>0</v>
      </c>
      <c r="Y96" s="14">
        <v>1.76</v>
      </c>
      <c r="Z96" s="4">
        <v>24580</v>
      </c>
      <c r="AA96" s="49" t="str">
        <f>IFERROR(IF(VLOOKUP($D96,'Year-To-Date'!$E$1:$E$322,1,FALSE)=D96,"--","Find"),"Find")</f>
        <v>--</v>
      </c>
      <c r="AB96" s="49" t="str">
        <f>IFERROR(IFERROR(VLOOKUP($D96,'Asset Group  All Assets'!$B$1:$C$500,2,FALSE),(VLOOKUP($D96,'Missing-WSU-POs'!$B$1:$D$500,3,FALSE))),"?")</f>
        <v>P0745373</v>
      </c>
      <c r="AC96" s="31" t="str">
        <f t="shared" si="3"/>
        <v>P0745373</v>
      </c>
      <c r="AD96" s="31" t="str">
        <f t="shared" si="2"/>
        <v/>
      </c>
      <c r="AE96" s="29" t="str">
        <f>IFERROR(IF(VLOOKUP($D96,'Org July 2016 '!$D$1:$Z$500,3,FALSE)=F96,"-","Wrong PO"),"new")</f>
        <v>Wrong PO</v>
      </c>
      <c r="AF96" s="32">
        <f>IF(AE96="wrong PO",(VLOOKUP($D96,'Org July 2016 '!$D$1:$Z$500,3,FALSE)),"")</f>
        <v>0</v>
      </c>
      <c r="AG96" s="29" t="str">
        <f>IFERROR(IF(VLOOKUP($D96,'Org June 2016 '!$D$1:$Z$500,3,FALSE)=F96,"-","Wrong PO"),"new")</f>
        <v>Wrong PO</v>
      </c>
      <c r="AH96" s="32">
        <f>IF(AG96="wrong PO",(VLOOKUP($D96,'Org June 2016 '!$D$1:$Z$500,3,FALSE)),"")</f>
        <v>0</v>
      </c>
      <c r="AI96" s="29" t="str">
        <f>IFERROR(IF(VLOOKUP($D96,'May 2016'!D95:Z594,3,FALSE)=F96,"-","Wrong PO"),"new")</f>
        <v>new</v>
      </c>
      <c r="AJ96" s="32" t="str">
        <f>IF(AI96="wrong PO",(VLOOKUP($D96,'May 2016'!D95:Z594,3,FALSE)),"")</f>
        <v/>
      </c>
      <c r="AK96" s="29" t="str">
        <f>IFERROR(IF(VLOOKUP($D96,'Apr 2016'!$D$1:$Z$500,3,FALSE)=F96,"-","Wrong PO"),"new")</f>
        <v>-</v>
      </c>
      <c r="AL96" s="32" t="str">
        <f>IF(AK96="wrong PO",(VLOOKUP($D96,'Apr 2016'!$D$1:$Z$500,3,FALSE)),"")</f>
        <v/>
      </c>
      <c r="AM96" s="32" t="str">
        <f>IFERROR(IF(VLOOKUP($D96,'Mar 2016'!$D$1:$Z$500,3,FALSE)=F96,"-","Wrong PO"),"new")</f>
        <v>-</v>
      </c>
      <c r="AN96" s="32" t="str">
        <f>IF(AK96="wrong PO",(VLOOKUP($D96,'Mar 2016'!$D$1:$Z$500,3,FALSE)),"")</f>
        <v/>
      </c>
      <c r="AO96" s="32" t="str">
        <f>IFERROR(IF(VLOOKUP($D96,'Feb 2016'!$D$1:$Z$500,3,FALSE)=F96,"-","Wrong PO"),"new")</f>
        <v>-</v>
      </c>
      <c r="AP96" s="32" t="str">
        <f>IF(AK96="wrong PO",(VLOOKUP($D96,'Feb 2016'!$D$1:$Z$500,3,FALSE)),"")</f>
        <v/>
      </c>
      <c r="AQ96" s="29" t="str">
        <f>IFERROR(IF(VLOOKUP($D96,'Jan 2016'!$D$1:$Z$500,3,FALSE)=F96,"-","Wrong PO"),"new")</f>
        <v>-</v>
      </c>
      <c r="AR96" s="32" t="str">
        <f>IF(AQ96="wrong PO",(VLOOKUP($D96,'Jan 2016'!$D$1:$Z$500,3,FALSE)),"")</f>
        <v/>
      </c>
      <c r="AS96" s="29" t="str">
        <f>IFERROR(IF(VLOOKUP($D96,'Dec 2015'!$D$1:$Z$500,3,FALSE)=F96,"-","Wrong PO"),"new")</f>
        <v>-</v>
      </c>
      <c r="AT96" s="32" t="str">
        <f>IF(AS96="wrong PO",(VLOOKUP($D96,'Dec 2015'!$D$1:$Z$500,3,FALSE)),"")</f>
        <v/>
      </c>
      <c r="AU96" s="29" t="str">
        <f>IFERROR(IF(VLOOKUP($D96,'Nov 2015'!$D$1:$Z$500,3,FALSE)=F96,"-","Wrong PO"),"new")</f>
        <v>-</v>
      </c>
      <c r="AV96" s="32" t="str">
        <f>IF(AU96="wrong PO",(VLOOKUP($D96,'Nov 2015'!$D$1:$Z$500,3,FALSE)),"")</f>
        <v/>
      </c>
      <c r="AW96" s="29" t="str">
        <f>IFERROR(IF(VLOOKUP($D96,'Oct 2015'!$D$1:$Z$500,3,FALSE)=F96,"-","Wrong PO"),"new")</f>
        <v>-</v>
      </c>
      <c r="AX96" s="32" t="str">
        <f>IF(AW96="wrong PO",(VLOOKUP($D96,'Oct 2015'!$D$1:$Z$500,3,FALSE)),"")</f>
        <v/>
      </c>
      <c r="AY96" s="29" t="str">
        <f>IFERROR(IF(VLOOKUP($D96,'Sep 2015'!$D$1:$Z$500,3,FALSE)=F96,"-","Wrong PO"),"new")</f>
        <v>new</v>
      </c>
      <c r="AZ96" s="32" t="str">
        <f>IF(AY96="wrong PO",(VLOOKUP($D96,'Sep 2015'!$D$1:$Z$500,3,FALSE)),"")</f>
        <v/>
      </c>
    </row>
    <row r="97" spans="1:52">
      <c r="A97" s="2" t="s">
        <v>841</v>
      </c>
      <c r="B97" s="2" t="s">
        <v>510</v>
      </c>
      <c r="C97" s="2" t="s">
        <v>69</v>
      </c>
      <c r="D97" s="2" t="s">
        <v>264</v>
      </c>
      <c r="E97" s="2" t="s">
        <v>400</v>
      </c>
      <c r="F97" s="21" t="s">
        <v>156</v>
      </c>
      <c r="G97" s="11" t="s">
        <v>2091</v>
      </c>
      <c r="H97" s="3">
        <v>42248</v>
      </c>
      <c r="I97" s="2" t="s">
        <v>39</v>
      </c>
      <c r="J97" s="2" t="s">
        <v>402</v>
      </c>
      <c r="K97" s="2" t="s">
        <v>30</v>
      </c>
      <c r="L97" s="2" t="s">
        <v>31</v>
      </c>
      <c r="M97" s="2" t="s">
        <v>41</v>
      </c>
      <c r="N97" s="4">
        <v>3940</v>
      </c>
      <c r="O97" s="4">
        <v>4263</v>
      </c>
      <c r="P97" s="4">
        <v>323</v>
      </c>
      <c r="Q97" s="5">
        <v>5.46</v>
      </c>
      <c r="R97" s="4">
        <v>3854</v>
      </c>
      <c r="S97" s="4">
        <v>4014</v>
      </c>
      <c r="T97" s="4">
        <v>160</v>
      </c>
      <c r="U97" s="5">
        <v>9.57</v>
      </c>
      <c r="V97" s="5">
        <v>0</v>
      </c>
      <c r="W97" s="14">
        <v>15.03</v>
      </c>
      <c r="X97" s="14">
        <v>0</v>
      </c>
      <c r="Y97" s="14">
        <v>15.03</v>
      </c>
      <c r="Z97" s="4">
        <v>24580</v>
      </c>
      <c r="AA97" s="49" t="str">
        <f>IFERROR(IF(VLOOKUP($D97,'Year-To-Date'!$E$1:$E$322,1,FALSE)=D97,"--","Find"),"Find")</f>
        <v>--</v>
      </c>
      <c r="AB97" s="49" t="str">
        <f>IFERROR(IFERROR(VLOOKUP($D97,'Asset Group  All Assets'!$B$1:$C$500,2,FALSE),(VLOOKUP($D97,'Missing-WSU-POs'!$B$1:$D$500,3,FALSE))),"?")</f>
        <v>P0745373</v>
      </c>
      <c r="AC97" s="31" t="str">
        <f t="shared" si="3"/>
        <v>P0745373</v>
      </c>
      <c r="AD97" s="31" t="str">
        <f t="shared" ref="AD97:AD160" si="4">IF(AB97=AC97,"","Wrong PO")</f>
        <v/>
      </c>
      <c r="AE97" s="29" t="str">
        <f>IFERROR(IF(VLOOKUP($D97,'Org July 2016 '!$D$1:$Z$500,3,FALSE)=F97,"-","Wrong PO"),"new")</f>
        <v>Wrong PO</v>
      </c>
      <c r="AF97" s="32">
        <f>IF(AE97="wrong PO",(VLOOKUP($D97,'Org July 2016 '!$D$1:$Z$500,3,FALSE)),"")</f>
        <v>0</v>
      </c>
      <c r="AG97" s="29" t="str">
        <f>IFERROR(IF(VLOOKUP($D97,'Org June 2016 '!$D$1:$Z$500,3,FALSE)=F97,"-","Wrong PO"),"new")</f>
        <v>Wrong PO</v>
      </c>
      <c r="AH97" s="32">
        <f>IF(AG97="wrong PO",(VLOOKUP($D97,'Org June 2016 '!$D$1:$Z$500,3,FALSE)),"")</f>
        <v>0</v>
      </c>
      <c r="AI97" s="29" t="str">
        <f>IFERROR(IF(VLOOKUP($D97,'May 2016'!D96:Z595,3,FALSE)=F97,"-","Wrong PO"),"new")</f>
        <v>new</v>
      </c>
      <c r="AJ97" s="32" t="str">
        <f>IF(AI97="wrong PO",(VLOOKUP($D97,'May 2016'!D96:Z595,3,FALSE)),"")</f>
        <v/>
      </c>
      <c r="AK97" s="29" t="str">
        <f>IFERROR(IF(VLOOKUP($D97,'Apr 2016'!$D$1:$Z$500,3,FALSE)=F97,"-","Wrong PO"),"new")</f>
        <v>-</v>
      </c>
      <c r="AL97" s="32" t="str">
        <f>IF(AK97="wrong PO",(VLOOKUP($D97,'Apr 2016'!$D$1:$Z$500,3,FALSE)),"")</f>
        <v/>
      </c>
      <c r="AM97" s="32" t="str">
        <f>IFERROR(IF(VLOOKUP($D97,'Mar 2016'!$D$1:$Z$500,3,FALSE)=F97,"-","Wrong PO"),"new")</f>
        <v>-</v>
      </c>
      <c r="AN97" s="32" t="str">
        <f>IF(AK97="wrong PO",(VLOOKUP($D97,'Mar 2016'!$D$1:$Z$500,3,FALSE)),"")</f>
        <v/>
      </c>
      <c r="AO97" s="32" t="str">
        <f>IFERROR(IF(VLOOKUP($D97,'Feb 2016'!$D$1:$Z$500,3,FALSE)=F97,"-","Wrong PO"),"new")</f>
        <v>-</v>
      </c>
      <c r="AP97" s="32" t="str">
        <f>IF(AK97="wrong PO",(VLOOKUP($D97,'Feb 2016'!$D$1:$Z$500,3,FALSE)),"")</f>
        <v/>
      </c>
      <c r="AQ97" s="29" t="str">
        <f>IFERROR(IF(VLOOKUP($D97,'Jan 2016'!$D$1:$Z$500,3,FALSE)=F97,"-","Wrong PO"),"new")</f>
        <v>-</v>
      </c>
      <c r="AR97" s="32" t="str">
        <f>IF(AQ97="wrong PO",(VLOOKUP($D97,'Jan 2016'!$D$1:$Z$500,3,FALSE)),"")</f>
        <v/>
      </c>
      <c r="AS97" s="29" t="str">
        <f>IFERROR(IF(VLOOKUP($D97,'Dec 2015'!$D$1:$Z$500,3,FALSE)=F97,"-","Wrong PO"),"new")</f>
        <v>-</v>
      </c>
      <c r="AT97" s="32" t="str">
        <f>IF(AS97="wrong PO",(VLOOKUP($D97,'Dec 2015'!$D$1:$Z$500,3,FALSE)),"")</f>
        <v/>
      </c>
      <c r="AU97" s="29" t="str">
        <f>IFERROR(IF(VLOOKUP($D97,'Nov 2015'!$D$1:$Z$500,3,FALSE)=F97,"-","Wrong PO"),"new")</f>
        <v>-</v>
      </c>
      <c r="AV97" s="32" t="str">
        <f>IF(AU97="wrong PO",(VLOOKUP($D97,'Nov 2015'!$D$1:$Z$500,3,FALSE)),"")</f>
        <v/>
      </c>
      <c r="AW97" s="29" t="str">
        <f>IFERROR(IF(VLOOKUP($D97,'Oct 2015'!$D$1:$Z$500,3,FALSE)=F97,"-","Wrong PO"),"new")</f>
        <v>-</v>
      </c>
      <c r="AX97" s="32" t="str">
        <f>IF(AW97="wrong PO",(VLOOKUP($D97,'Oct 2015'!$D$1:$Z$500,3,FALSE)),"")</f>
        <v/>
      </c>
      <c r="AY97" s="29" t="str">
        <f>IFERROR(IF(VLOOKUP($D97,'Sep 2015'!$D$1:$Z$500,3,FALSE)=F97,"-","Wrong PO"),"new")</f>
        <v>new</v>
      </c>
      <c r="AZ97" s="32" t="str">
        <f>IF(AY97="wrong PO",(VLOOKUP($D97,'Sep 2015'!$D$1:$Z$500,3,FALSE)),"")</f>
        <v/>
      </c>
    </row>
    <row r="98" spans="1:52">
      <c r="A98" s="2" t="s">
        <v>841</v>
      </c>
      <c r="B98" s="2" t="s">
        <v>510</v>
      </c>
      <c r="C98" s="2" t="s">
        <v>76</v>
      </c>
      <c r="D98" s="2" t="s">
        <v>78</v>
      </c>
      <c r="E98" s="2" t="s">
        <v>67</v>
      </c>
      <c r="F98" s="21" t="s">
        <v>298</v>
      </c>
      <c r="G98" s="11" t="s">
        <v>2090</v>
      </c>
      <c r="H98" s="3">
        <v>42192</v>
      </c>
      <c r="I98" s="2" t="s">
        <v>28</v>
      </c>
      <c r="J98" s="2" t="s">
        <v>68</v>
      </c>
      <c r="K98" s="2" t="s">
        <v>30</v>
      </c>
      <c r="L98" s="2" t="s">
        <v>31</v>
      </c>
      <c r="M98" s="2" t="s">
        <v>32</v>
      </c>
      <c r="N98" s="4">
        <v>69670</v>
      </c>
      <c r="O98" s="4">
        <v>74594</v>
      </c>
      <c r="P98" s="4">
        <v>4924</v>
      </c>
      <c r="Q98" s="5">
        <v>83.22</v>
      </c>
      <c r="R98" s="4">
        <v>33194</v>
      </c>
      <c r="S98" s="4">
        <v>35705</v>
      </c>
      <c r="T98" s="4">
        <v>2511</v>
      </c>
      <c r="U98" s="5">
        <v>150.16</v>
      </c>
      <c r="V98" s="5">
        <v>0</v>
      </c>
      <c r="W98" s="14">
        <v>233.38</v>
      </c>
      <c r="X98" s="14">
        <v>0</v>
      </c>
      <c r="Y98" s="14">
        <v>233.38</v>
      </c>
      <c r="Z98" s="4">
        <v>24580</v>
      </c>
      <c r="AA98" s="49" t="str">
        <f>IFERROR(IF(VLOOKUP($D98,'Year-To-Date'!$E$1:$E$322,1,FALSE)=D98,"--","Find"),"Find")</f>
        <v>--</v>
      </c>
      <c r="AB98" s="49" t="str">
        <f>IFERROR(IFERROR(VLOOKUP($D98,'Asset Group  All Assets'!$B$1:$C$500,2,FALSE),(VLOOKUP($D98,'Missing-WSU-POs'!$B$1:$D$500,3,FALSE))),"?")</f>
        <v>P0747726</v>
      </c>
      <c r="AC98" s="31" t="str">
        <f t="shared" si="3"/>
        <v>P0747726</v>
      </c>
      <c r="AD98" s="31" t="str">
        <f t="shared" si="4"/>
        <v/>
      </c>
      <c r="AE98" s="29" t="str">
        <f>IFERROR(IF(VLOOKUP($D98,'Org July 2016 '!$D$1:$Z$500,3,FALSE)=F98,"-","Wrong PO"),"new")</f>
        <v>Wrong PO</v>
      </c>
      <c r="AF98" s="32">
        <f>IF(AE98="wrong PO",(VLOOKUP($D98,'Org July 2016 '!$D$1:$Z$500,3,FALSE)),"")</f>
        <v>0</v>
      </c>
      <c r="AG98" s="29" t="str">
        <f>IFERROR(IF(VLOOKUP($D98,'Org June 2016 '!$D$1:$Z$500,3,FALSE)=F98,"-","Wrong PO"),"new")</f>
        <v>Wrong PO</v>
      </c>
      <c r="AH98" s="32">
        <f>IF(AG98="wrong PO",(VLOOKUP($D98,'Org June 2016 '!$D$1:$Z$500,3,FALSE)),"")</f>
        <v>0</v>
      </c>
      <c r="AI98" s="29" t="str">
        <f>IFERROR(IF(VLOOKUP($D98,'May 2016'!D97:Z596,3,FALSE)=F98,"-","Wrong PO"),"new")</f>
        <v>new</v>
      </c>
      <c r="AJ98" s="32" t="str">
        <f>IF(AI98="wrong PO",(VLOOKUP($D98,'May 2016'!D97:Z596,3,FALSE)),"")</f>
        <v/>
      </c>
      <c r="AK98" s="29" t="str">
        <f>IFERROR(IF(VLOOKUP($D98,'Apr 2016'!$D$1:$Z$500,3,FALSE)=F98,"-","Wrong PO"),"new")</f>
        <v>-</v>
      </c>
      <c r="AL98" s="32" t="str">
        <f>IF(AK98="wrong PO",(VLOOKUP($D98,'Apr 2016'!$D$1:$Z$500,3,FALSE)),"")</f>
        <v/>
      </c>
      <c r="AM98" s="32" t="str">
        <f>IFERROR(IF(VLOOKUP($D98,'Mar 2016'!$D$1:$Z$500,3,FALSE)=F98,"-","Wrong PO"),"new")</f>
        <v>-</v>
      </c>
      <c r="AN98" s="32" t="str">
        <f>IF(AK98="wrong PO",(VLOOKUP($D98,'Mar 2016'!$D$1:$Z$500,3,FALSE)),"")</f>
        <v/>
      </c>
      <c r="AO98" s="32" t="str">
        <f>IFERROR(IF(VLOOKUP($D98,'Feb 2016'!$D$1:$Z$500,3,FALSE)=F98,"-","Wrong PO"),"new")</f>
        <v>-</v>
      </c>
      <c r="AP98" s="32" t="str">
        <f>IF(AK98="wrong PO",(VLOOKUP($D98,'Feb 2016'!$D$1:$Z$500,3,FALSE)),"")</f>
        <v/>
      </c>
      <c r="AQ98" s="29" t="str">
        <f>IFERROR(IF(VLOOKUP($D98,'Jan 2016'!$D$1:$Z$500,3,FALSE)=F98,"-","Wrong PO"),"new")</f>
        <v>-</v>
      </c>
      <c r="AR98" s="32" t="str">
        <f>IF(AQ98="wrong PO",(VLOOKUP($D98,'Jan 2016'!$D$1:$Z$500,3,FALSE)),"")</f>
        <v/>
      </c>
      <c r="AS98" s="29" t="str">
        <f>IFERROR(IF(VLOOKUP($D98,'Dec 2015'!$D$1:$Z$500,3,FALSE)=F98,"-","Wrong PO"),"new")</f>
        <v>-</v>
      </c>
      <c r="AT98" s="32" t="str">
        <f>IF(AS98="wrong PO",(VLOOKUP($D98,'Dec 2015'!$D$1:$Z$500,3,FALSE)),"")</f>
        <v/>
      </c>
      <c r="AU98" s="29" t="str">
        <f>IFERROR(IF(VLOOKUP($D98,'Nov 2015'!$D$1:$Z$500,3,FALSE)=F98,"-","Wrong PO"),"new")</f>
        <v>-</v>
      </c>
      <c r="AV98" s="32" t="str">
        <f>IF(AU98="wrong PO",(VLOOKUP($D98,'Nov 2015'!$D$1:$Z$500,3,FALSE)),"")</f>
        <v/>
      </c>
      <c r="AW98" s="29" t="str">
        <f>IFERROR(IF(VLOOKUP($D98,'Oct 2015'!$D$1:$Z$500,3,FALSE)=F98,"-","Wrong PO"),"new")</f>
        <v>-</v>
      </c>
      <c r="AX98" s="32" t="str">
        <f>IF(AW98="wrong PO",(VLOOKUP($D98,'Oct 2015'!$D$1:$Z$500,3,FALSE)),"")</f>
        <v/>
      </c>
      <c r="AY98" s="29" t="str">
        <f>IFERROR(IF(VLOOKUP($D98,'Sep 2015'!$D$1:$Z$500,3,FALSE)=F98,"-","Wrong PO"),"new")</f>
        <v>-</v>
      </c>
      <c r="AZ98" s="32" t="str">
        <f>IF(AY98="wrong PO",(VLOOKUP($D98,'Sep 2015'!$D$1:$Z$500,3,FALSE)),"")</f>
        <v/>
      </c>
    </row>
    <row r="99" spans="1:52">
      <c r="A99" s="2" t="s">
        <v>841</v>
      </c>
      <c r="B99" s="2" t="s">
        <v>510</v>
      </c>
      <c r="C99" s="2" t="s">
        <v>25</v>
      </c>
      <c r="D99" s="2" t="s">
        <v>132</v>
      </c>
      <c r="E99" s="2" t="s">
        <v>527</v>
      </c>
      <c r="F99" s="21" t="s">
        <v>133</v>
      </c>
      <c r="G99" s="11" t="s">
        <v>2089</v>
      </c>
      <c r="H99" s="3">
        <v>42389</v>
      </c>
      <c r="I99" s="2" t="s">
        <v>39</v>
      </c>
      <c r="J99" s="2" t="s">
        <v>528</v>
      </c>
      <c r="K99" s="2" t="s">
        <v>30</v>
      </c>
      <c r="L99" s="2" t="s">
        <v>31</v>
      </c>
      <c r="M99" s="2" t="s">
        <v>32</v>
      </c>
      <c r="N99" s="4">
        <v>17438</v>
      </c>
      <c r="O99" s="4">
        <v>19327</v>
      </c>
      <c r="P99" s="4">
        <v>1889</v>
      </c>
      <c r="Q99" s="5">
        <v>31.92</v>
      </c>
      <c r="R99" s="4">
        <v>0</v>
      </c>
      <c r="S99" s="4">
        <v>0</v>
      </c>
      <c r="T99" s="4">
        <v>0</v>
      </c>
      <c r="U99" s="5">
        <v>0</v>
      </c>
      <c r="V99" s="5">
        <v>0</v>
      </c>
      <c r="W99" s="14">
        <v>31.92</v>
      </c>
      <c r="X99" s="14">
        <v>0</v>
      </c>
      <c r="Y99" s="14">
        <v>31.92</v>
      </c>
      <c r="Z99" s="4">
        <v>24580</v>
      </c>
      <c r="AA99" s="49" t="str">
        <f>IFERROR(IF(VLOOKUP($D99,'Year-To-Date'!$E$1:$E$322,1,FALSE)=D99,"--","Find"),"Find")</f>
        <v>--</v>
      </c>
      <c r="AB99" s="49" t="str">
        <f>IFERROR(IFERROR(VLOOKUP($D99,'Asset Group  All Assets'!$B$1:$C$500,2,FALSE),(VLOOKUP($D99,'Missing-WSU-POs'!$B$1:$D$500,3,FALSE))),"?")</f>
        <v>P0751628</v>
      </c>
      <c r="AC99" s="31" t="str">
        <f t="shared" si="3"/>
        <v>P0751628</v>
      </c>
      <c r="AD99" s="31" t="str">
        <f t="shared" si="4"/>
        <v/>
      </c>
      <c r="AE99" s="29" t="str">
        <f>IFERROR(IF(VLOOKUP($D99,'Org July 2016 '!$D$1:$Z$500,3,FALSE)=F99,"-","Wrong PO"),"new")</f>
        <v>Wrong PO</v>
      </c>
      <c r="AF99" s="32">
        <f>IF(AE99="wrong PO",(VLOOKUP($D99,'Org July 2016 '!$D$1:$Z$500,3,FALSE)),"")</f>
        <v>0</v>
      </c>
      <c r="AG99" s="29" t="str">
        <f>IFERROR(IF(VLOOKUP($D99,'Org June 2016 '!$D$1:$Z$500,3,FALSE)=F99,"-","Wrong PO"),"new")</f>
        <v>Wrong PO</v>
      </c>
      <c r="AH99" s="32">
        <f>IF(AG99="wrong PO",(VLOOKUP($D99,'Org June 2016 '!$D$1:$Z$500,3,FALSE)),"")</f>
        <v>0</v>
      </c>
      <c r="AI99" s="29" t="str">
        <f>IFERROR(IF(VLOOKUP($D99,'May 2016'!D98:Z597,3,FALSE)=F99,"-","Wrong PO"),"new")</f>
        <v>new</v>
      </c>
      <c r="AJ99" s="32" t="str">
        <f>IF(AI99="wrong PO",(VLOOKUP($D99,'May 2016'!D98:Z597,3,FALSE)),"")</f>
        <v/>
      </c>
      <c r="AK99" s="29" t="str">
        <f>IFERROR(IF(VLOOKUP($D99,'Apr 2016'!$D$1:$Z$500,3,FALSE)=F99,"-","Wrong PO"),"new")</f>
        <v>-</v>
      </c>
      <c r="AL99" s="32" t="str">
        <f>IF(AK99="wrong PO",(VLOOKUP($D99,'Apr 2016'!$D$1:$Z$500,3,FALSE)),"")</f>
        <v/>
      </c>
      <c r="AM99" s="32" t="str">
        <f>IFERROR(IF(VLOOKUP($D99,'Mar 2016'!$D$1:$Z$500,3,FALSE)=F99,"-","Wrong PO"),"new")</f>
        <v>-</v>
      </c>
      <c r="AN99" s="32" t="str">
        <f>IF(AK99="wrong PO",(VLOOKUP($D99,'Mar 2016'!$D$1:$Z$500,3,FALSE)),"")</f>
        <v/>
      </c>
      <c r="AO99" s="32" t="str">
        <f>IFERROR(IF(VLOOKUP($D99,'Feb 2016'!$D$1:$Z$500,3,FALSE)=F99,"-","Wrong PO"),"new")</f>
        <v>-</v>
      </c>
      <c r="AP99" s="32" t="str">
        <f>IF(AK99="wrong PO",(VLOOKUP($D99,'Feb 2016'!$D$1:$Z$500,3,FALSE)),"")</f>
        <v/>
      </c>
      <c r="AQ99" s="29" t="str">
        <f>IFERROR(IF(VLOOKUP($D99,'Jan 2016'!$D$1:$Z$500,3,FALSE)=F99,"-","Wrong PO"),"new")</f>
        <v>-</v>
      </c>
      <c r="AR99" s="32" t="str">
        <f>IF(AQ99="wrong PO",(VLOOKUP($D99,'Jan 2016'!$D$1:$Z$500,3,FALSE)),"")</f>
        <v/>
      </c>
      <c r="AS99" s="29" t="str">
        <f>IFERROR(IF(VLOOKUP($D99,'Dec 2015'!$D$1:$Z$500,3,FALSE)=F99,"-","Wrong PO"),"new")</f>
        <v>new</v>
      </c>
      <c r="AT99" s="32" t="str">
        <f>IF(AS99="wrong PO",(VLOOKUP($D99,'Dec 2015'!$D$1:$Z$500,3,FALSE)),"")</f>
        <v/>
      </c>
      <c r="AU99" s="29" t="str">
        <f>IFERROR(IF(VLOOKUP($D99,'Nov 2015'!$D$1:$Z$500,3,FALSE)=F99,"-","Wrong PO"),"new")</f>
        <v>new</v>
      </c>
      <c r="AV99" s="32" t="str">
        <f>IF(AU99="wrong PO",(VLOOKUP($D99,'Nov 2015'!$D$1:$Z$500,3,FALSE)),"")</f>
        <v/>
      </c>
      <c r="AW99" s="29" t="str">
        <f>IFERROR(IF(VLOOKUP($D99,'Oct 2015'!$D$1:$Z$500,3,FALSE)=F99,"-","Wrong PO"),"new")</f>
        <v>new</v>
      </c>
      <c r="AX99" s="32" t="str">
        <f>IF(AW99="wrong PO",(VLOOKUP($D99,'Oct 2015'!$D$1:$Z$500,3,FALSE)),"")</f>
        <v/>
      </c>
      <c r="AY99" s="29" t="str">
        <f>IFERROR(IF(VLOOKUP($D99,'Sep 2015'!$D$1:$Z$500,3,FALSE)=F99,"-","Wrong PO"),"new")</f>
        <v>new</v>
      </c>
      <c r="AZ99" s="32" t="str">
        <f>IF(AY99="wrong PO",(VLOOKUP($D99,'Sep 2015'!$D$1:$Z$500,3,FALSE)),"")</f>
        <v/>
      </c>
    </row>
    <row r="100" spans="1:52">
      <c r="A100" s="2" t="s">
        <v>841</v>
      </c>
      <c r="B100" s="2" t="s">
        <v>510</v>
      </c>
      <c r="C100" s="2" t="s">
        <v>395</v>
      </c>
      <c r="D100" s="2" t="s">
        <v>486</v>
      </c>
      <c r="E100" s="2" t="s">
        <v>421</v>
      </c>
      <c r="F100" s="21" t="s">
        <v>133</v>
      </c>
      <c r="G100" s="11" t="s">
        <v>2089</v>
      </c>
      <c r="H100" s="3">
        <v>42158</v>
      </c>
      <c r="I100" s="2" t="s">
        <v>28</v>
      </c>
      <c r="J100" s="2" t="s">
        <v>423</v>
      </c>
      <c r="K100" s="2" t="s">
        <v>30</v>
      </c>
      <c r="L100" s="2" t="s">
        <v>31</v>
      </c>
      <c r="M100" s="2" t="s">
        <v>32</v>
      </c>
      <c r="N100" s="4">
        <v>4702</v>
      </c>
      <c r="O100" s="4">
        <v>5334</v>
      </c>
      <c r="P100" s="4">
        <v>632</v>
      </c>
      <c r="Q100" s="5">
        <v>10.68</v>
      </c>
      <c r="R100" s="4">
        <v>9364</v>
      </c>
      <c r="S100" s="4">
        <v>10600</v>
      </c>
      <c r="T100" s="4">
        <v>1236</v>
      </c>
      <c r="U100" s="5">
        <v>222.48</v>
      </c>
      <c r="V100" s="5">
        <v>0</v>
      </c>
      <c r="W100" s="14">
        <v>233.16</v>
      </c>
      <c r="X100" s="14">
        <v>0</v>
      </c>
      <c r="Y100" s="14">
        <v>233.16</v>
      </c>
      <c r="Z100" s="4">
        <v>24580</v>
      </c>
      <c r="AA100" s="49" t="str">
        <f>IFERROR(IF(VLOOKUP($D100,'Year-To-Date'!$E$1:$E$322,1,FALSE)=D100,"--","Find"),"Find")</f>
        <v>--</v>
      </c>
      <c r="AB100" s="49" t="str">
        <f>IFERROR(IFERROR(VLOOKUP($D100,'Asset Group  All Assets'!$B$1:$C$500,2,FALSE),(VLOOKUP($D100,'Missing-WSU-POs'!$B$1:$D$500,3,FALSE))),"?")</f>
        <v>P0751628</v>
      </c>
      <c r="AC100" s="31" t="str">
        <f t="shared" si="3"/>
        <v>P0751628</v>
      </c>
      <c r="AD100" s="31" t="str">
        <f t="shared" si="4"/>
        <v/>
      </c>
      <c r="AE100" s="29" t="str">
        <f>IFERROR(IF(VLOOKUP($D100,'Org July 2016 '!$D$1:$Z$500,3,FALSE)=F100,"-","Wrong PO"),"new")</f>
        <v>new</v>
      </c>
      <c r="AF100" s="32" t="str">
        <f>IF(AE100="wrong PO",(VLOOKUP($D100,'Org July 2016 '!$D$1:$Z$500,3,FALSE)),"")</f>
        <v/>
      </c>
      <c r="AG100" s="29" t="str">
        <f>IFERROR(IF(VLOOKUP($D100,'Org June 2016 '!$D$1:$Z$500,3,FALSE)=F100,"-","Wrong PO"),"new")</f>
        <v>new</v>
      </c>
      <c r="AH100" s="32" t="str">
        <f>IF(AG100="wrong PO",(VLOOKUP($D100,'Org June 2016 '!$D$1:$Z$500,3,FALSE)),"")</f>
        <v/>
      </c>
      <c r="AI100" s="29" t="str">
        <f>IFERROR(IF(VLOOKUP($D100,'May 2016'!D99:Z598,3,FALSE)=F100,"-","Wrong PO"),"new")</f>
        <v>new</v>
      </c>
      <c r="AJ100" s="32" t="str">
        <f>IF(AI100="wrong PO",(VLOOKUP($D100,'May 2016'!D99:Z598,3,FALSE)),"")</f>
        <v/>
      </c>
      <c r="AK100" s="29" t="str">
        <f>IFERROR(IF(VLOOKUP($D100,'Apr 2016'!$D$1:$Z$500,3,FALSE)=F100,"-","Wrong PO"),"new")</f>
        <v>-</v>
      </c>
      <c r="AL100" s="32" t="str">
        <f>IF(AK100="wrong PO",(VLOOKUP($D100,'Apr 2016'!$D$1:$Z$500,3,FALSE)),"")</f>
        <v/>
      </c>
      <c r="AM100" s="32" t="str">
        <f>IFERROR(IF(VLOOKUP($D100,'Mar 2016'!$D$1:$Z$500,3,FALSE)=F100,"-","Wrong PO"),"new")</f>
        <v>-</v>
      </c>
      <c r="AN100" s="32" t="str">
        <f>IF(AK100="wrong PO",(VLOOKUP($D100,'Mar 2016'!$D$1:$Z$500,3,FALSE)),"")</f>
        <v/>
      </c>
      <c r="AO100" s="32" t="str">
        <f>IFERROR(IF(VLOOKUP($D100,'Feb 2016'!$D$1:$Z$500,3,FALSE)=F100,"-","Wrong PO"),"new")</f>
        <v>-</v>
      </c>
      <c r="AP100" s="32" t="str">
        <f>IF(AK100="wrong PO",(VLOOKUP($D100,'Feb 2016'!$D$1:$Z$500,3,FALSE)),"")</f>
        <v/>
      </c>
      <c r="AQ100" s="29" t="str">
        <f>IFERROR(IF(VLOOKUP($D100,'Jan 2016'!$D$1:$Z$500,3,FALSE)=F100,"-","Wrong PO"),"new")</f>
        <v>Wrong PO</v>
      </c>
      <c r="AR100" s="32" t="str">
        <f>IF(AQ100="wrong PO",(VLOOKUP($D100,'Jan 2016'!$D$1:$Z$500,3,FALSE)),"")</f>
        <v>P0765965</v>
      </c>
      <c r="AS100" s="29" t="str">
        <f>IFERROR(IF(VLOOKUP($D100,'Dec 2015'!$D$1:$Z$500,3,FALSE)=F100,"-","Wrong PO"),"new")</f>
        <v>new</v>
      </c>
      <c r="AT100" s="32" t="str">
        <f>IF(AS100="wrong PO",(VLOOKUP($D100,'Dec 2015'!$D$1:$Z$500,3,FALSE)),"")</f>
        <v/>
      </c>
      <c r="AU100" s="29" t="str">
        <f>IFERROR(IF(VLOOKUP($D100,'Nov 2015'!$D$1:$Z$500,3,FALSE)=F100,"-","Wrong PO"),"new")</f>
        <v>Wrong PO</v>
      </c>
      <c r="AV100" s="32">
        <f>IF(AU100="wrong PO",(VLOOKUP($D100,'Nov 2015'!$D$1:$Z$500,3,FALSE)),"")</f>
        <v>0</v>
      </c>
      <c r="AW100" s="29" t="str">
        <f>IFERROR(IF(VLOOKUP($D100,'Oct 2015'!$D$1:$Z$500,3,FALSE)=F100,"-","Wrong PO"),"new")</f>
        <v>new</v>
      </c>
      <c r="AX100" s="32" t="str">
        <f>IF(AW100="wrong PO",(VLOOKUP($D100,'Oct 2015'!$D$1:$Z$500,3,FALSE)),"")</f>
        <v/>
      </c>
      <c r="AY100" s="29" t="str">
        <f>IFERROR(IF(VLOOKUP($D100,'Sep 2015'!$D$1:$Z$500,3,FALSE)=F100,"-","Wrong PO"),"new")</f>
        <v>new</v>
      </c>
      <c r="AZ100" s="32" t="str">
        <f>IF(AY100="wrong PO",(VLOOKUP($D100,'Sep 2015'!$D$1:$Z$500,3,FALSE)),"")</f>
        <v/>
      </c>
    </row>
    <row r="101" spans="1:52">
      <c r="A101" s="2" t="s">
        <v>841</v>
      </c>
      <c r="B101" s="2" t="s">
        <v>510</v>
      </c>
      <c r="C101" s="2" t="s">
        <v>25</v>
      </c>
      <c r="D101" s="2" t="s">
        <v>42</v>
      </c>
      <c r="E101" s="2" t="s">
        <v>43</v>
      </c>
      <c r="F101" s="21" t="s">
        <v>114</v>
      </c>
      <c r="G101" s="11" t="s">
        <v>2088</v>
      </c>
      <c r="H101" s="3">
        <v>42181</v>
      </c>
      <c r="I101" s="2" t="s">
        <v>28</v>
      </c>
      <c r="J101" s="2" t="s">
        <v>44</v>
      </c>
      <c r="K101" s="2" t="s">
        <v>30</v>
      </c>
      <c r="L101" s="2" t="s">
        <v>31</v>
      </c>
      <c r="M101" s="2" t="s">
        <v>32</v>
      </c>
      <c r="N101" s="4">
        <v>19472</v>
      </c>
      <c r="O101" s="4">
        <v>20638</v>
      </c>
      <c r="P101" s="4">
        <v>1166</v>
      </c>
      <c r="Q101" s="5">
        <v>19.71</v>
      </c>
      <c r="R101" s="4">
        <v>0</v>
      </c>
      <c r="S101" s="4">
        <v>0</v>
      </c>
      <c r="T101" s="4">
        <v>0</v>
      </c>
      <c r="U101" s="5">
        <v>0</v>
      </c>
      <c r="V101" s="5">
        <v>0</v>
      </c>
      <c r="W101" s="14">
        <v>19.71</v>
      </c>
      <c r="X101" s="14">
        <v>0</v>
      </c>
      <c r="Y101" s="14">
        <v>19.71</v>
      </c>
      <c r="Z101" s="4">
        <v>24580</v>
      </c>
      <c r="AA101" s="49" t="str">
        <f>IFERROR(IF(VLOOKUP($D101,'Year-To-Date'!$E$1:$E$322,1,FALSE)=D101,"--","Find"),"Find")</f>
        <v>--</v>
      </c>
      <c r="AB101" s="49" t="str">
        <f>IFERROR(IFERROR(VLOOKUP($D101,'Asset Group  All Assets'!$B$1:$C$500,2,FALSE),(VLOOKUP($D101,'Missing-WSU-POs'!$B$1:$D$500,3,FALSE))),"?")</f>
        <v>P0752725</v>
      </c>
      <c r="AC101" s="31" t="str">
        <f t="shared" si="3"/>
        <v>P0752725</v>
      </c>
      <c r="AD101" s="31" t="str">
        <f t="shared" si="4"/>
        <v/>
      </c>
      <c r="AE101" s="29" t="str">
        <f>IFERROR(IF(VLOOKUP($D101,'Org July 2016 '!$D$1:$Z$500,3,FALSE)=F101,"-","Wrong PO"),"new")</f>
        <v>Wrong PO</v>
      </c>
      <c r="AF101" s="32">
        <f>IF(AE101="wrong PO",(VLOOKUP($D101,'Org July 2016 '!$D$1:$Z$500,3,FALSE)),"")</f>
        <v>0</v>
      </c>
      <c r="AG101" s="29" t="str">
        <f>IFERROR(IF(VLOOKUP($D101,'Org June 2016 '!$D$1:$Z$500,3,FALSE)=F101,"-","Wrong PO"),"new")</f>
        <v>Wrong PO</v>
      </c>
      <c r="AH101" s="32">
        <f>IF(AG101="wrong PO",(VLOOKUP($D101,'Org June 2016 '!$D$1:$Z$500,3,FALSE)),"")</f>
        <v>0</v>
      </c>
      <c r="AI101" s="29" t="str">
        <f>IFERROR(IF(VLOOKUP($D101,'May 2016'!D100:Z599,3,FALSE)=F101,"-","Wrong PO"),"new")</f>
        <v>new</v>
      </c>
      <c r="AJ101" s="32" t="str">
        <f>IF(AI101="wrong PO",(VLOOKUP($D101,'May 2016'!D100:Z599,3,FALSE)),"")</f>
        <v/>
      </c>
      <c r="AK101" s="29" t="str">
        <f>IFERROR(IF(VLOOKUP($D101,'Apr 2016'!$D$1:$Z$500,3,FALSE)=F101,"-","Wrong PO"),"new")</f>
        <v>new</v>
      </c>
      <c r="AL101" s="32" t="str">
        <f>IF(AK101="wrong PO",(VLOOKUP($D101,'Apr 2016'!$D$1:$Z$500,3,FALSE)),"")</f>
        <v/>
      </c>
      <c r="AM101" s="32" t="str">
        <f>IFERROR(IF(VLOOKUP($D101,'Mar 2016'!$D$1:$Z$500,3,FALSE)=F101,"-","Wrong PO"),"new")</f>
        <v>-</v>
      </c>
      <c r="AN101" s="32" t="str">
        <f>IF(AK101="wrong PO",(VLOOKUP($D101,'Mar 2016'!$D$1:$Z$500,3,FALSE)),"")</f>
        <v/>
      </c>
      <c r="AO101" s="32" t="str">
        <f>IFERROR(IF(VLOOKUP($D101,'Feb 2016'!$D$1:$Z$500,3,FALSE)=F101,"-","Wrong PO"),"new")</f>
        <v>-</v>
      </c>
      <c r="AP101" s="32" t="str">
        <f>IF(AK101="wrong PO",(VLOOKUP($D101,'Feb 2016'!$D$1:$Z$500,3,FALSE)),"")</f>
        <v/>
      </c>
      <c r="AQ101" s="29" t="str">
        <f>IFERROR(IF(VLOOKUP($D101,'Jan 2016'!$D$1:$Z$500,3,FALSE)=F101,"-","Wrong PO"),"new")</f>
        <v>-</v>
      </c>
      <c r="AR101" s="32" t="str">
        <f>IF(AQ101="wrong PO",(VLOOKUP($D101,'Jan 2016'!$D$1:$Z$500,3,FALSE)),"")</f>
        <v/>
      </c>
      <c r="AS101" s="29" t="str">
        <f>IFERROR(IF(VLOOKUP($D101,'Dec 2015'!$D$1:$Z$500,3,FALSE)=F101,"-","Wrong PO"),"new")</f>
        <v>-</v>
      </c>
      <c r="AT101" s="32" t="str">
        <f>IF(AS101="wrong PO",(VLOOKUP($D101,'Dec 2015'!$D$1:$Z$500,3,FALSE)),"")</f>
        <v/>
      </c>
      <c r="AU101" s="29" t="str">
        <f>IFERROR(IF(VLOOKUP($D101,'Nov 2015'!$D$1:$Z$500,3,FALSE)=F101,"-","Wrong PO"),"new")</f>
        <v>-</v>
      </c>
      <c r="AV101" s="32" t="str">
        <f>IF(AU101="wrong PO",(VLOOKUP($D101,'Nov 2015'!$D$1:$Z$500,3,FALSE)),"")</f>
        <v/>
      </c>
      <c r="AW101" s="29" t="str">
        <f>IFERROR(IF(VLOOKUP($D101,'Oct 2015'!$D$1:$Z$500,3,FALSE)=F101,"-","Wrong PO"),"new")</f>
        <v>-</v>
      </c>
      <c r="AX101" s="32" t="str">
        <f>IF(AW101="wrong PO",(VLOOKUP($D101,'Oct 2015'!$D$1:$Z$500,3,FALSE)),"")</f>
        <v/>
      </c>
      <c r="AY101" s="29" t="str">
        <f>IFERROR(IF(VLOOKUP($D101,'Sep 2015'!$D$1:$Z$500,3,FALSE)=F101,"-","Wrong PO"),"new")</f>
        <v>-</v>
      </c>
      <c r="AZ101" s="32" t="str">
        <f>IF(AY101="wrong PO",(VLOOKUP($D101,'Sep 2015'!$D$1:$Z$500,3,FALSE)),"")</f>
        <v/>
      </c>
    </row>
    <row r="102" spans="1:52">
      <c r="A102" s="2" t="s">
        <v>841</v>
      </c>
      <c r="B102" s="2" t="s">
        <v>510</v>
      </c>
      <c r="C102" s="2" t="s">
        <v>76</v>
      </c>
      <c r="D102" s="2" t="s">
        <v>339</v>
      </c>
      <c r="E102" s="2" t="s">
        <v>610</v>
      </c>
      <c r="F102" s="21" t="s">
        <v>340</v>
      </c>
      <c r="G102" s="11" t="s">
        <v>2087</v>
      </c>
      <c r="H102" s="3">
        <v>42425</v>
      </c>
      <c r="I102" s="2" t="s">
        <v>39</v>
      </c>
      <c r="J102" s="2" t="s">
        <v>612</v>
      </c>
      <c r="K102" s="2" t="s">
        <v>30</v>
      </c>
      <c r="L102" s="2" t="s">
        <v>31</v>
      </c>
      <c r="M102" s="2" t="s">
        <v>32</v>
      </c>
      <c r="N102" s="4">
        <v>19490</v>
      </c>
      <c r="O102" s="4">
        <v>24445</v>
      </c>
      <c r="P102" s="4">
        <v>4955</v>
      </c>
      <c r="Q102" s="5">
        <v>83.74</v>
      </c>
      <c r="R102" s="4">
        <v>3073</v>
      </c>
      <c r="S102" s="4">
        <v>4005</v>
      </c>
      <c r="T102" s="4">
        <v>932</v>
      </c>
      <c r="U102" s="5">
        <v>55.73</v>
      </c>
      <c r="V102" s="5">
        <v>0</v>
      </c>
      <c r="W102" s="14">
        <v>139.47</v>
      </c>
      <c r="X102" s="14">
        <v>0</v>
      </c>
      <c r="Y102" s="14">
        <v>139.47</v>
      </c>
      <c r="Z102" s="4">
        <v>24580</v>
      </c>
      <c r="AA102" s="49" t="str">
        <f>IFERROR(IF(VLOOKUP($D102,'Year-To-Date'!$E$1:$E$322,1,FALSE)=D102,"--","Find"),"Find")</f>
        <v>--</v>
      </c>
      <c r="AB102" s="49" t="str">
        <f>IFERROR(IFERROR(VLOOKUP($D102,'Asset Group  All Assets'!$B$1:$C$500,2,FALSE),(VLOOKUP($D102,'Missing-WSU-POs'!$B$1:$D$500,3,FALSE))),"?")</f>
        <v>P0756010</v>
      </c>
      <c r="AC102" s="31" t="str">
        <f t="shared" si="3"/>
        <v>P0756010</v>
      </c>
      <c r="AD102" s="31" t="str">
        <f t="shared" si="4"/>
        <v/>
      </c>
      <c r="AE102" s="29" t="str">
        <f>IFERROR(IF(VLOOKUP($D102,'Org July 2016 '!$D$1:$Z$500,3,FALSE)=F102,"-","Wrong PO"),"new")</f>
        <v>Wrong PO</v>
      </c>
      <c r="AF102" s="32">
        <f>IF(AE102="wrong PO",(VLOOKUP($D102,'Org July 2016 '!$D$1:$Z$500,3,FALSE)),"")</f>
        <v>0</v>
      </c>
      <c r="AG102" s="29" t="str">
        <f>IFERROR(IF(VLOOKUP($D102,'Org June 2016 '!$D$1:$Z$500,3,FALSE)=F102,"-","Wrong PO"),"new")</f>
        <v>Wrong PO</v>
      </c>
      <c r="AH102" s="32">
        <f>IF(AG102="wrong PO",(VLOOKUP($D102,'Org June 2016 '!$D$1:$Z$500,3,FALSE)),"")</f>
        <v>0</v>
      </c>
      <c r="AI102" s="29" t="str">
        <f>IFERROR(IF(VLOOKUP($D102,'May 2016'!D101:Z600,3,FALSE)=F102,"-","Wrong PO"),"new")</f>
        <v>new</v>
      </c>
      <c r="AJ102" s="32" t="str">
        <f>IF(AI102="wrong PO",(VLOOKUP($D102,'May 2016'!D101:Z600,3,FALSE)),"")</f>
        <v/>
      </c>
      <c r="AK102" s="29" t="str">
        <f>IFERROR(IF(VLOOKUP($D102,'Apr 2016'!$D$1:$Z$500,3,FALSE)=F102,"-","Wrong PO"),"new")</f>
        <v>-</v>
      </c>
      <c r="AL102" s="32" t="str">
        <f>IF(AK102="wrong PO",(VLOOKUP($D102,'Apr 2016'!$D$1:$Z$500,3,FALSE)),"")</f>
        <v/>
      </c>
      <c r="AM102" s="32" t="str">
        <f>IFERROR(IF(VLOOKUP($D102,'Mar 2016'!$D$1:$Z$500,3,FALSE)=F102,"-","Wrong PO"),"new")</f>
        <v>-</v>
      </c>
      <c r="AN102" s="32" t="str">
        <f>IF(AK102="wrong PO",(VLOOKUP($D102,'Mar 2016'!$D$1:$Z$500,3,FALSE)),"")</f>
        <v/>
      </c>
      <c r="AO102" s="32" t="str">
        <f>IFERROR(IF(VLOOKUP($D102,'Feb 2016'!$D$1:$Z$500,3,FALSE)=F102,"-","Wrong PO"),"new")</f>
        <v>new</v>
      </c>
      <c r="AP102" s="32" t="str">
        <f>IF(AK102="wrong PO",(VLOOKUP($D102,'Feb 2016'!$D$1:$Z$500,3,FALSE)),"")</f>
        <v/>
      </c>
      <c r="AQ102" s="29" t="str">
        <f>IFERROR(IF(VLOOKUP($D102,'Jan 2016'!$D$1:$Z$500,3,FALSE)=F102,"-","Wrong PO"),"new")</f>
        <v>new</v>
      </c>
      <c r="AR102" s="32" t="str">
        <f>IF(AQ102="wrong PO",(VLOOKUP($D102,'Jan 2016'!$D$1:$Z$500,3,FALSE)),"")</f>
        <v/>
      </c>
      <c r="AS102" s="29" t="str">
        <f>IFERROR(IF(VLOOKUP($D102,'Dec 2015'!$D$1:$Z$500,3,FALSE)=F102,"-","Wrong PO"),"new")</f>
        <v>new</v>
      </c>
      <c r="AT102" s="32" t="str">
        <f>IF(AS102="wrong PO",(VLOOKUP($D102,'Dec 2015'!$D$1:$Z$500,3,FALSE)),"")</f>
        <v/>
      </c>
      <c r="AU102" s="29" t="str">
        <f>IFERROR(IF(VLOOKUP($D102,'Nov 2015'!$D$1:$Z$500,3,FALSE)=F102,"-","Wrong PO"),"new")</f>
        <v>new</v>
      </c>
      <c r="AV102" s="32" t="str">
        <f>IF(AU102="wrong PO",(VLOOKUP($D102,'Nov 2015'!$D$1:$Z$500,3,FALSE)),"")</f>
        <v/>
      </c>
      <c r="AW102" s="29" t="str">
        <f>IFERROR(IF(VLOOKUP($D102,'Oct 2015'!$D$1:$Z$500,3,FALSE)=F102,"-","Wrong PO"),"new")</f>
        <v>new</v>
      </c>
      <c r="AX102" s="32" t="str">
        <f>IF(AW102="wrong PO",(VLOOKUP($D102,'Oct 2015'!$D$1:$Z$500,3,FALSE)),"")</f>
        <v/>
      </c>
      <c r="AY102" s="29" t="str">
        <f>IFERROR(IF(VLOOKUP($D102,'Sep 2015'!$D$1:$Z$500,3,FALSE)=F102,"-","Wrong PO"),"new")</f>
        <v>new</v>
      </c>
      <c r="AZ102" s="32" t="str">
        <f>IF(AY102="wrong PO",(VLOOKUP($D102,'Sep 2015'!$D$1:$Z$500,3,FALSE)),"")</f>
        <v/>
      </c>
    </row>
    <row r="103" spans="1:52">
      <c r="A103" s="2" t="s">
        <v>841</v>
      </c>
      <c r="B103" s="2" t="s">
        <v>510</v>
      </c>
      <c r="C103" s="2" t="s">
        <v>25</v>
      </c>
      <c r="D103" s="2" t="s">
        <v>100</v>
      </c>
      <c r="E103" s="2" t="s">
        <v>782</v>
      </c>
      <c r="F103" s="21" t="s">
        <v>101</v>
      </c>
      <c r="G103" s="11" t="s">
        <v>2086</v>
      </c>
      <c r="H103" s="3">
        <v>42283</v>
      </c>
      <c r="I103" s="2" t="s">
        <v>39</v>
      </c>
      <c r="J103" s="2" t="s">
        <v>783</v>
      </c>
      <c r="K103" s="2" t="s">
        <v>30</v>
      </c>
      <c r="L103" s="2" t="s">
        <v>31</v>
      </c>
      <c r="M103" s="2" t="s">
        <v>378</v>
      </c>
      <c r="N103" s="4">
        <v>10673</v>
      </c>
      <c r="O103" s="4">
        <v>28399</v>
      </c>
      <c r="P103" s="4">
        <v>17726</v>
      </c>
      <c r="Q103" s="5">
        <v>299.57</v>
      </c>
      <c r="R103" s="4">
        <v>0</v>
      </c>
      <c r="S103" s="4">
        <v>0</v>
      </c>
      <c r="T103" s="4">
        <v>0</v>
      </c>
      <c r="U103" s="5">
        <v>0</v>
      </c>
      <c r="V103" s="5">
        <v>0</v>
      </c>
      <c r="W103" s="14">
        <v>299.57</v>
      </c>
      <c r="X103" s="14">
        <v>0</v>
      </c>
      <c r="Y103" s="14">
        <v>299.57</v>
      </c>
      <c r="Z103" s="4">
        <v>24580</v>
      </c>
      <c r="AA103" s="49" t="str">
        <f>IFERROR(IF(VLOOKUP($D103,'Year-To-Date'!$E$1:$E$322,1,FALSE)=D103,"--","Find"),"Find")</f>
        <v>--</v>
      </c>
      <c r="AB103" s="49" t="str">
        <f>IFERROR(IFERROR(VLOOKUP($D103,'Asset Group  All Assets'!$B$1:$C$500,2,FALSE),(VLOOKUP($D103,'Missing-WSU-POs'!$B$1:$D$500,3,FALSE))),"?")</f>
        <v xml:space="preserve">6/21/16-Email from Mary Rose Forsyth. This machine was a demo not in good condition and any copies made during the training were not the Dept.'s responsibility.  Received replacement device.  </v>
      </c>
      <c r="AC103" s="31" t="str">
        <f t="shared" si="3"/>
        <v>P0760857</v>
      </c>
      <c r="AD103" s="31" t="str">
        <f t="shared" si="4"/>
        <v>Wrong PO</v>
      </c>
      <c r="AE103" s="29" t="str">
        <f>IFERROR(IF(VLOOKUP($D103,'Org July 2016 '!$D$1:$Z$500,3,FALSE)=F103,"-","Wrong PO"),"new")</f>
        <v>Wrong PO</v>
      </c>
      <c r="AF103" s="32">
        <f>IF(AE103="wrong PO",(VLOOKUP($D103,'Org July 2016 '!$D$1:$Z$500,3,FALSE)),"")</f>
        <v>0</v>
      </c>
      <c r="AG103" s="29" t="str">
        <f>IFERROR(IF(VLOOKUP($D103,'Org June 2016 '!$D$1:$Z$500,3,FALSE)=F103,"-","Wrong PO"),"new")</f>
        <v>Wrong PO</v>
      </c>
      <c r="AH103" s="32">
        <f>IF(AG103="wrong PO",(VLOOKUP($D103,'Org June 2016 '!$D$1:$Z$500,3,FALSE)),"")</f>
        <v>0</v>
      </c>
      <c r="AI103" s="29" t="str">
        <f>IFERROR(IF(VLOOKUP($D103,'May 2016'!D102:Z601,3,FALSE)=F103,"-","Wrong PO"),"new")</f>
        <v>new</v>
      </c>
      <c r="AJ103" s="32" t="str">
        <f>IF(AI103="wrong PO",(VLOOKUP($D103,'May 2016'!D102:Z601,3,FALSE)),"")</f>
        <v/>
      </c>
      <c r="AK103" s="29" t="str">
        <f>IFERROR(IF(VLOOKUP($D103,'Apr 2016'!$D$1:$Z$500,3,FALSE)=F103,"-","Wrong PO"),"new")</f>
        <v>new</v>
      </c>
      <c r="AL103" s="32" t="str">
        <f>IF(AK103="wrong PO",(VLOOKUP($D103,'Apr 2016'!$D$1:$Z$500,3,FALSE)),"")</f>
        <v/>
      </c>
      <c r="AM103" s="32" t="str">
        <f>IFERROR(IF(VLOOKUP($D103,'Mar 2016'!$D$1:$Z$500,3,FALSE)=F103,"-","Wrong PO"),"new")</f>
        <v>-</v>
      </c>
      <c r="AN103" s="32" t="str">
        <f>IF(AK103="wrong PO",(VLOOKUP($D103,'Mar 2016'!$D$1:$Z$500,3,FALSE)),"")</f>
        <v/>
      </c>
      <c r="AO103" s="32" t="str">
        <f>IFERROR(IF(VLOOKUP($D103,'Feb 2016'!$D$1:$Z$500,3,FALSE)=F103,"-","Wrong PO"),"new")</f>
        <v>-</v>
      </c>
      <c r="AP103" s="32" t="str">
        <f>IF(AK103="wrong PO",(VLOOKUP($D103,'Feb 2016'!$D$1:$Z$500,3,FALSE)),"")</f>
        <v/>
      </c>
      <c r="AQ103" s="29" t="str">
        <f>IFERROR(IF(VLOOKUP($D103,'Jan 2016'!$D$1:$Z$500,3,FALSE)=F103,"-","Wrong PO"),"new")</f>
        <v>-</v>
      </c>
      <c r="AR103" s="32" t="str">
        <f>IF(AQ103="wrong PO",(VLOOKUP($D103,'Jan 2016'!$D$1:$Z$500,3,FALSE)),"")</f>
        <v/>
      </c>
      <c r="AS103" s="29" t="str">
        <f>IFERROR(IF(VLOOKUP($D103,'Dec 2015'!$D$1:$Z$500,3,FALSE)=F103,"-","Wrong PO"),"new")</f>
        <v>new</v>
      </c>
      <c r="AT103" s="32" t="str">
        <f>IF(AS103="wrong PO",(VLOOKUP($D103,'Dec 2015'!$D$1:$Z$500,3,FALSE)),"")</f>
        <v/>
      </c>
      <c r="AU103" s="29" t="str">
        <f>IFERROR(IF(VLOOKUP($D103,'Nov 2015'!$D$1:$Z$500,3,FALSE)=F103,"-","Wrong PO"),"new")</f>
        <v>-</v>
      </c>
      <c r="AV103" s="32" t="str">
        <f>IF(AU103="wrong PO",(VLOOKUP($D103,'Nov 2015'!$D$1:$Z$500,3,FALSE)),"")</f>
        <v/>
      </c>
      <c r="AW103" s="29" t="str">
        <f>IFERROR(IF(VLOOKUP($D103,'Oct 2015'!$D$1:$Z$500,3,FALSE)=F103,"-","Wrong PO"),"new")</f>
        <v>-</v>
      </c>
      <c r="AX103" s="32" t="str">
        <f>IF(AW103="wrong PO",(VLOOKUP($D103,'Oct 2015'!$D$1:$Z$500,3,FALSE)),"")</f>
        <v/>
      </c>
      <c r="AY103" s="29" t="str">
        <f>IFERROR(IF(VLOOKUP($D103,'Sep 2015'!$D$1:$Z$500,3,FALSE)=F103,"-","Wrong PO"),"new")</f>
        <v>new</v>
      </c>
      <c r="AZ103" s="32" t="str">
        <f>IF(AY103="wrong PO",(VLOOKUP($D103,'Sep 2015'!$D$1:$Z$500,3,FALSE)),"")</f>
        <v/>
      </c>
    </row>
    <row r="104" spans="1:52">
      <c r="A104" s="2" t="s">
        <v>841</v>
      </c>
      <c r="B104" s="2" t="s">
        <v>510</v>
      </c>
      <c r="C104" s="2" t="s">
        <v>807</v>
      </c>
      <c r="D104" s="2" t="s">
        <v>501</v>
      </c>
      <c r="E104" s="2" t="s">
        <v>405</v>
      </c>
      <c r="F104" s="21" t="s">
        <v>101</v>
      </c>
      <c r="G104" s="11" t="s">
        <v>2086</v>
      </c>
      <c r="H104" s="3">
        <v>42306</v>
      </c>
      <c r="I104" s="2" t="s">
        <v>437</v>
      </c>
      <c r="J104" s="2" t="s">
        <v>407</v>
      </c>
      <c r="K104" s="2" t="s">
        <v>30</v>
      </c>
      <c r="L104" s="2" t="s">
        <v>31</v>
      </c>
      <c r="M104" s="2" t="s">
        <v>378</v>
      </c>
      <c r="N104" s="4">
        <v>164379</v>
      </c>
      <c r="O104" s="4">
        <v>168281</v>
      </c>
      <c r="P104" s="4">
        <v>3902</v>
      </c>
      <c r="Q104" s="5">
        <v>65.94</v>
      </c>
      <c r="R104" s="4">
        <v>0</v>
      </c>
      <c r="S104" s="4">
        <v>0</v>
      </c>
      <c r="T104" s="4">
        <v>0</v>
      </c>
      <c r="U104" s="5">
        <v>0</v>
      </c>
      <c r="V104" s="5">
        <v>0</v>
      </c>
      <c r="W104" s="14">
        <v>65.94</v>
      </c>
      <c r="X104" s="14">
        <v>0</v>
      </c>
      <c r="Y104" s="14">
        <v>65.94</v>
      </c>
      <c r="Z104" s="4">
        <v>24580</v>
      </c>
      <c r="AA104" s="49" t="str">
        <f>IFERROR(IF(VLOOKUP($D104,'Year-To-Date'!$E$1:$E$322,1,FALSE)=D104,"--","Find"),"Find")</f>
        <v>--</v>
      </c>
      <c r="AB104" s="49" t="str">
        <f>IFERROR(IFERROR(VLOOKUP($D104,'Asset Group  All Assets'!$B$1:$C$500,2,FALSE),(VLOOKUP($D104,'Missing-WSU-POs'!$B$1:$D$500,3,FALSE))),"?")</f>
        <v xml:space="preserve">P0760857 </v>
      </c>
      <c r="AC104" s="31" t="str">
        <f t="shared" si="3"/>
        <v>P0760857</v>
      </c>
      <c r="AD104" s="31" t="str">
        <f t="shared" si="4"/>
        <v>Wrong PO</v>
      </c>
      <c r="AE104" s="29" t="str">
        <f>IFERROR(IF(VLOOKUP($D104,'Org July 2016 '!$D$1:$Z$500,3,FALSE)=F104,"-","Wrong PO"),"new")</f>
        <v>new</v>
      </c>
      <c r="AF104" s="32" t="str">
        <f>IF(AE104="wrong PO",(VLOOKUP($D104,'Org July 2016 '!$D$1:$Z$500,3,FALSE)),"")</f>
        <v/>
      </c>
      <c r="AG104" s="29" t="str">
        <f>IFERROR(IF(VLOOKUP($D104,'Org June 2016 '!$D$1:$Z$500,3,FALSE)=F104,"-","Wrong PO"),"new")</f>
        <v>new</v>
      </c>
      <c r="AH104" s="32" t="str">
        <f>IF(AG104="wrong PO",(VLOOKUP($D104,'Org June 2016 '!$D$1:$Z$500,3,FALSE)),"")</f>
        <v/>
      </c>
      <c r="AI104" s="29" t="str">
        <f>IFERROR(IF(VLOOKUP($D104,'May 2016'!D103:Z602,3,FALSE)=F104,"-","Wrong PO"),"new")</f>
        <v>new</v>
      </c>
      <c r="AJ104" s="32" t="str">
        <f>IF(AI104="wrong PO",(VLOOKUP($D104,'May 2016'!D103:Z602,3,FALSE)),"")</f>
        <v/>
      </c>
      <c r="AK104" s="29" t="str">
        <f>IFERROR(IF(VLOOKUP($D104,'Apr 2016'!$D$1:$Z$500,3,FALSE)=F104,"-","Wrong PO"),"new")</f>
        <v>-</v>
      </c>
      <c r="AL104" s="32" t="str">
        <f>IF(AK104="wrong PO",(VLOOKUP($D104,'Apr 2016'!$D$1:$Z$500,3,FALSE)),"")</f>
        <v/>
      </c>
      <c r="AM104" s="32" t="str">
        <f>IFERROR(IF(VLOOKUP($D104,'Mar 2016'!$D$1:$Z$500,3,FALSE)=F104,"-","Wrong PO"),"new")</f>
        <v>-</v>
      </c>
      <c r="AN104" s="32" t="str">
        <f>IF(AK104="wrong PO",(VLOOKUP($D104,'Mar 2016'!$D$1:$Z$500,3,FALSE)),"")</f>
        <v/>
      </c>
      <c r="AO104" s="32" t="str">
        <f>IFERROR(IF(VLOOKUP($D104,'Feb 2016'!$D$1:$Z$500,3,FALSE)=F104,"-","Wrong PO"),"new")</f>
        <v>-</v>
      </c>
      <c r="AP104" s="32" t="str">
        <f>IF(AK104="wrong PO",(VLOOKUP($D104,'Feb 2016'!$D$1:$Z$500,3,FALSE)),"")</f>
        <v/>
      </c>
      <c r="AQ104" s="29" t="str">
        <f>IFERROR(IF(VLOOKUP($D104,'Jan 2016'!$D$1:$Z$500,3,FALSE)=F104,"-","Wrong PO"),"new")</f>
        <v>-</v>
      </c>
      <c r="AR104" s="32" t="str">
        <f>IF(AQ104="wrong PO",(VLOOKUP($D104,'Jan 2016'!$D$1:$Z$500,3,FALSE)),"")</f>
        <v/>
      </c>
      <c r="AS104" s="29" t="str">
        <f>IFERROR(IF(VLOOKUP($D104,'Dec 2015'!$D$1:$Z$500,3,FALSE)=F104,"-","Wrong PO"),"new")</f>
        <v>-</v>
      </c>
      <c r="AT104" s="32" t="str">
        <f>IF(AS104="wrong PO",(VLOOKUP($D104,'Dec 2015'!$D$1:$Z$500,3,FALSE)),"")</f>
        <v/>
      </c>
      <c r="AU104" s="29" t="str">
        <f>IFERROR(IF(VLOOKUP($D104,'Nov 2015'!$D$1:$Z$500,3,FALSE)=F104,"-","Wrong PO"),"new")</f>
        <v>new</v>
      </c>
      <c r="AV104" s="32" t="str">
        <f>IF(AU104="wrong PO",(VLOOKUP($D104,'Nov 2015'!$D$1:$Z$500,3,FALSE)),"")</f>
        <v/>
      </c>
      <c r="AW104" s="29" t="str">
        <f>IFERROR(IF(VLOOKUP($D104,'Oct 2015'!$D$1:$Z$500,3,FALSE)=F104,"-","Wrong PO"),"new")</f>
        <v>new</v>
      </c>
      <c r="AX104" s="32" t="str">
        <f>IF(AW104="wrong PO",(VLOOKUP($D104,'Oct 2015'!$D$1:$Z$500,3,FALSE)),"")</f>
        <v/>
      </c>
      <c r="AY104" s="29" t="str">
        <f>IFERROR(IF(VLOOKUP($D104,'Sep 2015'!$D$1:$Z$500,3,FALSE)=F104,"-","Wrong PO"),"new")</f>
        <v>new</v>
      </c>
      <c r="AZ104" s="32" t="str">
        <f>IF(AY104="wrong PO",(VLOOKUP($D104,'Sep 2015'!$D$1:$Z$500,3,FALSE)),"")</f>
        <v/>
      </c>
    </row>
    <row r="105" spans="1:52">
      <c r="A105" s="2" t="s">
        <v>841</v>
      </c>
      <c r="B105" s="2" t="s">
        <v>510</v>
      </c>
      <c r="C105" s="2" t="s">
        <v>25</v>
      </c>
      <c r="D105" s="2" t="s">
        <v>117</v>
      </c>
      <c r="E105" s="2" t="s">
        <v>83</v>
      </c>
      <c r="F105" s="21" t="s">
        <v>118</v>
      </c>
      <c r="G105" s="11" t="s">
        <v>2085</v>
      </c>
      <c r="H105" s="3">
        <v>42390</v>
      </c>
      <c r="I105" s="2" t="s">
        <v>39</v>
      </c>
      <c r="J105" s="2" t="s">
        <v>84</v>
      </c>
      <c r="K105" s="2" t="s">
        <v>30</v>
      </c>
      <c r="L105" s="2" t="s">
        <v>31</v>
      </c>
      <c r="M105" s="2" t="s">
        <v>32</v>
      </c>
      <c r="N105" s="4">
        <v>12110</v>
      </c>
      <c r="O105" s="4">
        <v>20588</v>
      </c>
      <c r="P105" s="4">
        <v>8478</v>
      </c>
      <c r="Q105" s="5">
        <v>143.28</v>
      </c>
      <c r="R105" s="4">
        <v>0</v>
      </c>
      <c r="S105" s="4">
        <v>0</v>
      </c>
      <c r="T105" s="4">
        <v>0</v>
      </c>
      <c r="U105" s="5">
        <v>0</v>
      </c>
      <c r="V105" s="5">
        <v>0</v>
      </c>
      <c r="W105" s="14">
        <v>143.28</v>
      </c>
      <c r="X105" s="14">
        <v>0</v>
      </c>
      <c r="Y105" s="14">
        <v>143.28</v>
      </c>
      <c r="Z105" s="4">
        <v>24580</v>
      </c>
      <c r="AA105" s="49" t="str">
        <f>IFERROR(IF(VLOOKUP($D105,'Year-To-Date'!$E$1:$E$322,1,FALSE)=D105,"--","Find"),"Find")</f>
        <v>--</v>
      </c>
      <c r="AB105" s="49" t="str">
        <f>IFERROR(IFERROR(VLOOKUP($D105,'Asset Group  All Assets'!$B$1:$C$500,2,FALSE),(VLOOKUP($D105,'Missing-WSU-POs'!$B$1:$D$500,3,FALSE))),"?")</f>
        <v>P0764261</v>
      </c>
      <c r="AC105" s="31" t="str">
        <f t="shared" si="3"/>
        <v>P0764261</v>
      </c>
      <c r="AD105" s="31" t="str">
        <f t="shared" si="4"/>
        <v/>
      </c>
      <c r="AE105" s="29" t="str">
        <f>IFERROR(IF(VLOOKUP($D105,'Org July 2016 '!$D$1:$Z$500,3,FALSE)=F105,"-","Wrong PO"),"new")</f>
        <v>Wrong PO</v>
      </c>
      <c r="AF105" s="32">
        <f>IF(AE105="wrong PO",(VLOOKUP($D105,'Org July 2016 '!$D$1:$Z$500,3,FALSE)),"")</f>
        <v>0</v>
      </c>
      <c r="AG105" s="29" t="str">
        <f>IFERROR(IF(VLOOKUP($D105,'Org June 2016 '!$D$1:$Z$500,3,FALSE)=F105,"-","Wrong PO"),"new")</f>
        <v>Wrong PO</v>
      </c>
      <c r="AH105" s="32">
        <f>IF(AG105="wrong PO",(VLOOKUP($D105,'Org June 2016 '!$D$1:$Z$500,3,FALSE)),"")</f>
        <v>0</v>
      </c>
      <c r="AI105" s="29" t="str">
        <f>IFERROR(IF(VLOOKUP($D105,'May 2016'!D104:Z603,3,FALSE)=F105,"-","Wrong PO"),"new")</f>
        <v>new</v>
      </c>
      <c r="AJ105" s="32" t="str">
        <f>IF(AI105="wrong PO",(VLOOKUP($D105,'May 2016'!D104:Z603,3,FALSE)),"")</f>
        <v/>
      </c>
      <c r="AK105" s="29" t="str">
        <f>IFERROR(IF(VLOOKUP($D105,'Apr 2016'!$D$1:$Z$500,3,FALSE)=F105,"-","Wrong PO"),"new")</f>
        <v>-</v>
      </c>
      <c r="AL105" s="32" t="str">
        <f>IF(AK105="wrong PO",(VLOOKUP($D105,'Apr 2016'!$D$1:$Z$500,3,FALSE)),"")</f>
        <v/>
      </c>
      <c r="AM105" s="32" t="str">
        <f>IFERROR(IF(VLOOKUP($D105,'Mar 2016'!$D$1:$Z$500,3,FALSE)=F105,"-","Wrong PO"),"new")</f>
        <v>-</v>
      </c>
      <c r="AN105" s="32" t="str">
        <f>IF(AK105="wrong PO",(VLOOKUP($D105,'Mar 2016'!$D$1:$Z$500,3,FALSE)),"")</f>
        <v/>
      </c>
      <c r="AO105" s="32" t="str">
        <f>IFERROR(IF(VLOOKUP($D105,'Feb 2016'!$D$1:$Z$500,3,FALSE)=F105,"-","Wrong PO"),"new")</f>
        <v>-</v>
      </c>
      <c r="AP105" s="32" t="str">
        <f>IF(AK105="wrong PO",(VLOOKUP($D105,'Feb 2016'!$D$1:$Z$500,3,FALSE)),"")</f>
        <v/>
      </c>
      <c r="AQ105" s="29" t="str">
        <f>IFERROR(IF(VLOOKUP($D105,'Jan 2016'!$D$1:$Z$500,3,FALSE)=F105,"-","Wrong PO"),"new")</f>
        <v>-</v>
      </c>
      <c r="AR105" s="32" t="str">
        <f>IF(AQ105="wrong PO",(VLOOKUP($D105,'Jan 2016'!$D$1:$Z$500,3,FALSE)),"")</f>
        <v/>
      </c>
      <c r="AS105" s="29" t="str">
        <f>IFERROR(IF(VLOOKUP($D105,'Dec 2015'!$D$1:$Z$500,3,FALSE)=F105,"-","Wrong PO"),"new")</f>
        <v>new</v>
      </c>
      <c r="AT105" s="32" t="str">
        <f>IF(AS105="wrong PO",(VLOOKUP($D105,'Dec 2015'!$D$1:$Z$500,3,FALSE)),"")</f>
        <v/>
      </c>
      <c r="AU105" s="29" t="str">
        <f>IFERROR(IF(VLOOKUP($D105,'Nov 2015'!$D$1:$Z$500,3,FALSE)=F105,"-","Wrong PO"),"new")</f>
        <v>new</v>
      </c>
      <c r="AV105" s="32" t="str">
        <f>IF(AU105="wrong PO",(VLOOKUP($D105,'Nov 2015'!$D$1:$Z$500,3,FALSE)),"")</f>
        <v/>
      </c>
      <c r="AW105" s="29" t="str">
        <f>IFERROR(IF(VLOOKUP($D105,'Oct 2015'!$D$1:$Z$500,3,FALSE)=F105,"-","Wrong PO"),"new")</f>
        <v>new</v>
      </c>
      <c r="AX105" s="32" t="str">
        <f>IF(AW105="wrong PO",(VLOOKUP($D105,'Oct 2015'!$D$1:$Z$500,3,FALSE)),"")</f>
        <v/>
      </c>
      <c r="AY105" s="29" t="str">
        <f>IFERROR(IF(VLOOKUP($D105,'Sep 2015'!$D$1:$Z$500,3,FALSE)=F105,"-","Wrong PO"),"new")</f>
        <v>new</v>
      </c>
      <c r="AZ105" s="32" t="str">
        <f>IF(AY105="wrong PO",(VLOOKUP($D105,'Sep 2015'!$D$1:$Z$500,3,FALSE)),"")</f>
        <v/>
      </c>
    </row>
    <row r="106" spans="1:52">
      <c r="A106" s="2" t="s">
        <v>841</v>
      </c>
      <c r="B106" s="2" t="s">
        <v>510</v>
      </c>
      <c r="C106" s="2" t="s">
        <v>48</v>
      </c>
      <c r="D106" s="2" t="s">
        <v>191</v>
      </c>
      <c r="E106" s="2" t="s">
        <v>775</v>
      </c>
      <c r="F106" s="21" t="s">
        <v>192</v>
      </c>
      <c r="G106" s="11" t="s">
        <v>2084</v>
      </c>
      <c r="H106" s="3">
        <v>42524</v>
      </c>
      <c r="I106" s="2" t="s">
        <v>39</v>
      </c>
      <c r="J106" s="2" t="s">
        <v>776</v>
      </c>
      <c r="K106" s="2" t="s">
        <v>30</v>
      </c>
      <c r="L106" s="2" t="s">
        <v>31</v>
      </c>
      <c r="M106" s="2" t="s">
        <v>41</v>
      </c>
      <c r="N106" s="4">
        <v>1816</v>
      </c>
      <c r="O106" s="4">
        <v>3419</v>
      </c>
      <c r="P106" s="4">
        <v>1603</v>
      </c>
      <c r="Q106" s="5">
        <v>27.09</v>
      </c>
      <c r="R106" s="4">
        <v>1</v>
      </c>
      <c r="S106" s="4">
        <v>1</v>
      </c>
      <c r="T106" s="4">
        <v>0</v>
      </c>
      <c r="U106" s="5">
        <v>0</v>
      </c>
      <c r="V106" s="5">
        <v>0</v>
      </c>
      <c r="W106" s="14">
        <v>27.09</v>
      </c>
      <c r="X106" s="14">
        <v>0</v>
      </c>
      <c r="Y106" s="14">
        <v>27.09</v>
      </c>
      <c r="Z106" s="4">
        <v>24580</v>
      </c>
      <c r="AA106" s="49" t="str">
        <f>IFERROR(IF(VLOOKUP($D106,'Year-To-Date'!$E$1:$E$322,1,FALSE)=D106,"--","Find"),"Find")</f>
        <v>--</v>
      </c>
      <c r="AB106" s="49" t="str">
        <f>IFERROR(IFERROR(VLOOKUP($D106,'Asset Group  All Assets'!$B$1:$C$500,2,FALSE),(VLOOKUP($D106,'Missing-WSU-POs'!$B$1:$D$500,3,FALSE))),"?")</f>
        <v>P0765965</v>
      </c>
      <c r="AC106" s="31" t="str">
        <f t="shared" si="3"/>
        <v>P0765965</v>
      </c>
      <c r="AD106" s="31" t="str">
        <f t="shared" si="4"/>
        <v/>
      </c>
      <c r="AE106" s="29" t="str">
        <f>IFERROR(IF(VLOOKUP($D106,'Org July 2016 '!$D$1:$Z$500,3,FALSE)=F106,"-","Wrong PO"),"new")</f>
        <v>Wrong PO</v>
      </c>
      <c r="AF106" s="32">
        <f>IF(AE106="wrong PO",(VLOOKUP($D106,'Org July 2016 '!$D$1:$Z$500,3,FALSE)),"")</f>
        <v>0</v>
      </c>
      <c r="AG106" s="29" t="str">
        <f>IFERROR(IF(VLOOKUP($D106,'Org June 2016 '!$D$1:$Z$500,3,FALSE)=F106,"-","Wrong PO"),"new")</f>
        <v>Wrong PO</v>
      </c>
      <c r="AH106" s="32">
        <f>IF(AG106="wrong PO",(VLOOKUP($D106,'Org June 2016 '!$D$1:$Z$500,3,FALSE)),"")</f>
        <v>0</v>
      </c>
      <c r="AI106" s="29" t="str">
        <f>IFERROR(IF(VLOOKUP($D106,'May 2016'!D105:Z604,3,FALSE)=F106,"-","Wrong PO"),"new")</f>
        <v>new</v>
      </c>
      <c r="AJ106" s="32" t="str">
        <f>IF(AI106="wrong PO",(VLOOKUP($D106,'May 2016'!D105:Z604,3,FALSE)),"")</f>
        <v/>
      </c>
      <c r="AK106" s="29" t="str">
        <f>IFERROR(IF(VLOOKUP($D106,'Apr 2016'!$D$1:$Z$500,3,FALSE)=F106,"-","Wrong PO"),"new")</f>
        <v>new</v>
      </c>
      <c r="AL106" s="32" t="str">
        <f>IF(AK106="wrong PO",(VLOOKUP($D106,'Apr 2016'!$D$1:$Z$500,3,FALSE)),"")</f>
        <v/>
      </c>
      <c r="AM106" s="32" t="str">
        <f>IFERROR(IF(VLOOKUP($D106,'Mar 2016'!$D$1:$Z$500,3,FALSE)=F106,"-","Wrong PO"),"new")</f>
        <v>new</v>
      </c>
      <c r="AN106" s="32" t="str">
        <f>IF(AK106="wrong PO",(VLOOKUP($D106,'Mar 2016'!$D$1:$Z$500,3,FALSE)),"")</f>
        <v/>
      </c>
      <c r="AO106" s="32" t="str">
        <f>IFERROR(IF(VLOOKUP($D106,'Feb 2016'!$D$1:$Z$500,3,FALSE)=F106,"-","Wrong PO"),"new")</f>
        <v>new</v>
      </c>
      <c r="AP106" s="32" t="str">
        <f>IF(AK106="wrong PO",(VLOOKUP($D106,'Feb 2016'!$D$1:$Z$500,3,FALSE)),"")</f>
        <v/>
      </c>
      <c r="AQ106" s="29" t="str">
        <f>IFERROR(IF(VLOOKUP($D106,'Jan 2016'!$D$1:$Z$500,3,FALSE)=F106,"-","Wrong PO"),"new")</f>
        <v>new</v>
      </c>
      <c r="AR106" s="32" t="str">
        <f>IF(AQ106="wrong PO",(VLOOKUP($D106,'Jan 2016'!$D$1:$Z$500,3,FALSE)),"")</f>
        <v/>
      </c>
      <c r="AS106" s="29" t="str">
        <f>IFERROR(IF(VLOOKUP($D106,'Dec 2015'!$D$1:$Z$500,3,FALSE)=F106,"-","Wrong PO"),"new")</f>
        <v>new</v>
      </c>
      <c r="AT106" s="32" t="str">
        <f>IF(AS106="wrong PO",(VLOOKUP($D106,'Dec 2015'!$D$1:$Z$500,3,FALSE)),"")</f>
        <v/>
      </c>
      <c r="AU106" s="29" t="str">
        <f>IFERROR(IF(VLOOKUP($D106,'Nov 2015'!$D$1:$Z$500,3,FALSE)=F106,"-","Wrong PO"),"new")</f>
        <v>new</v>
      </c>
      <c r="AV106" s="32" t="str">
        <f>IF(AU106="wrong PO",(VLOOKUP($D106,'Nov 2015'!$D$1:$Z$500,3,FALSE)),"")</f>
        <v/>
      </c>
      <c r="AW106" s="29" t="str">
        <f>IFERROR(IF(VLOOKUP($D106,'Oct 2015'!$D$1:$Z$500,3,FALSE)=F106,"-","Wrong PO"),"new")</f>
        <v>new</v>
      </c>
      <c r="AX106" s="32" t="str">
        <f>IF(AW106="wrong PO",(VLOOKUP($D106,'Oct 2015'!$D$1:$Z$500,3,FALSE)),"")</f>
        <v/>
      </c>
      <c r="AY106" s="29" t="str">
        <f>IFERROR(IF(VLOOKUP($D106,'Sep 2015'!$D$1:$Z$500,3,FALSE)=F106,"-","Wrong PO"),"new")</f>
        <v>new</v>
      </c>
      <c r="AZ106" s="32" t="str">
        <f>IF(AY106="wrong PO",(VLOOKUP($D106,'Sep 2015'!$D$1:$Z$500,3,FALSE)),"")</f>
        <v/>
      </c>
    </row>
    <row r="107" spans="1:52">
      <c r="A107" s="2" t="s">
        <v>841</v>
      </c>
      <c r="B107" s="2" t="s">
        <v>510</v>
      </c>
      <c r="C107" s="2" t="s">
        <v>69</v>
      </c>
      <c r="D107" s="2" t="s">
        <v>270</v>
      </c>
      <c r="E107" s="2" t="s">
        <v>775</v>
      </c>
      <c r="F107" s="21" t="s">
        <v>192</v>
      </c>
      <c r="G107" s="11" t="s">
        <v>2084</v>
      </c>
      <c r="H107" s="3">
        <v>42524</v>
      </c>
      <c r="I107" s="2" t="s">
        <v>39</v>
      </c>
      <c r="J107" s="2" t="s">
        <v>776</v>
      </c>
      <c r="K107" s="2" t="s">
        <v>30</v>
      </c>
      <c r="L107" s="2" t="s">
        <v>31</v>
      </c>
      <c r="M107" s="2" t="s">
        <v>41</v>
      </c>
      <c r="N107" s="4">
        <v>1551</v>
      </c>
      <c r="O107" s="4">
        <v>2533</v>
      </c>
      <c r="P107" s="4">
        <v>982</v>
      </c>
      <c r="Q107" s="5">
        <v>16.600000000000001</v>
      </c>
      <c r="R107" s="4">
        <v>557</v>
      </c>
      <c r="S107" s="4">
        <v>1315</v>
      </c>
      <c r="T107" s="4">
        <v>758</v>
      </c>
      <c r="U107" s="5">
        <v>45.33</v>
      </c>
      <c r="V107" s="5">
        <v>0</v>
      </c>
      <c r="W107" s="14">
        <v>61.93</v>
      </c>
      <c r="X107" s="14">
        <v>0</v>
      </c>
      <c r="Y107" s="14">
        <v>61.93</v>
      </c>
      <c r="Z107" s="4">
        <v>24580</v>
      </c>
      <c r="AA107" s="49" t="str">
        <f>IFERROR(IF(VLOOKUP($D107,'Year-To-Date'!$E$1:$E$322,1,FALSE)=D107,"--","Find"),"Find")</f>
        <v>--</v>
      </c>
      <c r="AB107" s="49" t="str">
        <f>IFERROR(IFERROR(VLOOKUP($D107,'Asset Group  All Assets'!$B$1:$C$500,2,FALSE),(VLOOKUP($D107,'Missing-WSU-POs'!$B$1:$D$500,3,FALSE))),"?")</f>
        <v>P0765965</v>
      </c>
      <c r="AC107" s="31" t="str">
        <f t="shared" si="3"/>
        <v>P0765965</v>
      </c>
      <c r="AD107" s="31" t="str">
        <f t="shared" si="4"/>
        <v/>
      </c>
      <c r="AE107" s="29" t="str">
        <f>IFERROR(IF(VLOOKUP($D107,'Org July 2016 '!$D$1:$Z$500,3,FALSE)=F107,"-","Wrong PO"),"new")</f>
        <v>Wrong PO</v>
      </c>
      <c r="AF107" s="32">
        <f>IF(AE107="wrong PO",(VLOOKUP($D107,'Org July 2016 '!$D$1:$Z$500,3,FALSE)),"")</f>
        <v>0</v>
      </c>
      <c r="AG107" s="29" t="str">
        <f>IFERROR(IF(VLOOKUP($D107,'Org June 2016 '!$D$1:$Z$500,3,FALSE)=F107,"-","Wrong PO"),"new")</f>
        <v>Wrong PO</v>
      </c>
      <c r="AH107" s="32">
        <f>IF(AG107="wrong PO",(VLOOKUP($D107,'Org June 2016 '!$D$1:$Z$500,3,FALSE)),"")</f>
        <v>0</v>
      </c>
      <c r="AI107" s="29" t="str">
        <f>IFERROR(IF(VLOOKUP($D107,'May 2016'!D106:Z605,3,FALSE)=F107,"-","Wrong PO"),"new")</f>
        <v>new</v>
      </c>
      <c r="AJ107" s="32" t="str">
        <f>IF(AI107="wrong PO",(VLOOKUP($D107,'May 2016'!D106:Z605,3,FALSE)),"")</f>
        <v/>
      </c>
      <c r="AK107" s="29" t="str">
        <f>IFERROR(IF(VLOOKUP($D107,'Apr 2016'!$D$1:$Z$500,3,FALSE)=F107,"-","Wrong PO"),"new")</f>
        <v>new</v>
      </c>
      <c r="AL107" s="32" t="str">
        <f>IF(AK107="wrong PO",(VLOOKUP($D107,'Apr 2016'!$D$1:$Z$500,3,FALSE)),"")</f>
        <v/>
      </c>
      <c r="AM107" s="32" t="str">
        <f>IFERROR(IF(VLOOKUP($D107,'Mar 2016'!$D$1:$Z$500,3,FALSE)=F107,"-","Wrong PO"),"new")</f>
        <v>new</v>
      </c>
      <c r="AN107" s="32" t="str">
        <f>IF(AK107="wrong PO",(VLOOKUP($D107,'Mar 2016'!$D$1:$Z$500,3,FALSE)),"")</f>
        <v/>
      </c>
      <c r="AO107" s="32" t="str">
        <f>IFERROR(IF(VLOOKUP($D107,'Feb 2016'!$D$1:$Z$500,3,FALSE)=F107,"-","Wrong PO"),"new")</f>
        <v>new</v>
      </c>
      <c r="AP107" s="32" t="str">
        <f>IF(AK107="wrong PO",(VLOOKUP($D107,'Feb 2016'!$D$1:$Z$500,3,FALSE)),"")</f>
        <v/>
      </c>
      <c r="AQ107" s="29" t="str">
        <f>IFERROR(IF(VLOOKUP($D107,'Jan 2016'!$D$1:$Z$500,3,FALSE)=F107,"-","Wrong PO"),"new")</f>
        <v>new</v>
      </c>
      <c r="AR107" s="32" t="str">
        <f>IF(AQ107="wrong PO",(VLOOKUP($D107,'Jan 2016'!$D$1:$Z$500,3,FALSE)),"")</f>
        <v/>
      </c>
      <c r="AS107" s="29" t="str">
        <f>IFERROR(IF(VLOOKUP($D107,'Dec 2015'!$D$1:$Z$500,3,FALSE)=F107,"-","Wrong PO"),"new")</f>
        <v>new</v>
      </c>
      <c r="AT107" s="32" t="str">
        <f>IF(AS107="wrong PO",(VLOOKUP($D107,'Dec 2015'!$D$1:$Z$500,3,FALSE)),"")</f>
        <v/>
      </c>
      <c r="AU107" s="29" t="str">
        <f>IFERROR(IF(VLOOKUP($D107,'Nov 2015'!$D$1:$Z$500,3,FALSE)=F107,"-","Wrong PO"),"new")</f>
        <v>new</v>
      </c>
      <c r="AV107" s="32" t="str">
        <f>IF(AU107="wrong PO",(VLOOKUP($D107,'Nov 2015'!$D$1:$Z$500,3,FALSE)),"")</f>
        <v/>
      </c>
      <c r="AW107" s="29" t="str">
        <f>IFERROR(IF(VLOOKUP($D107,'Oct 2015'!$D$1:$Z$500,3,FALSE)=F107,"-","Wrong PO"),"new")</f>
        <v>new</v>
      </c>
      <c r="AX107" s="32" t="str">
        <f>IF(AW107="wrong PO",(VLOOKUP($D107,'Oct 2015'!$D$1:$Z$500,3,FALSE)),"")</f>
        <v/>
      </c>
      <c r="AY107" s="29" t="str">
        <f>IFERROR(IF(VLOOKUP($D107,'Sep 2015'!$D$1:$Z$500,3,FALSE)=F107,"-","Wrong PO"),"new")</f>
        <v>new</v>
      </c>
      <c r="AZ107" s="32" t="str">
        <f>IF(AY107="wrong PO",(VLOOKUP($D107,'Sep 2015'!$D$1:$Z$500,3,FALSE)),"")</f>
        <v/>
      </c>
    </row>
    <row r="108" spans="1:52">
      <c r="A108" s="2" t="s">
        <v>841</v>
      </c>
      <c r="B108" s="2" t="s">
        <v>510</v>
      </c>
      <c r="C108" s="2" t="s">
        <v>25</v>
      </c>
      <c r="D108" s="2" t="s">
        <v>128</v>
      </c>
      <c r="E108" s="2" t="s">
        <v>83</v>
      </c>
      <c r="F108" s="21" t="s">
        <v>129</v>
      </c>
      <c r="G108" s="11" t="s">
        <v>2083</v>
      </c>
      <c r="H108" s="3">
        <v>42390</v>
      </c>
      <c r="I108" s="2" t="s">
        <v>39</v>
      </c>
      <c r="J108" s="2" t="s">
        <v>84</v>
      </c>
      <c r="K108" s="2" t="s">
        <v>30</v>
      </c>
      <c r="L108" s="2" t="s">
        <v>31</v>
      </c>
      <c r="M108" s="2" t="s">
        <v>32</v>
      </c>
      <c r="N108" s="4">
        <v>32191</v>
      </c>
      <c r="O108" s="4">
        <v>37823</v>
      </c>
      <c r="P108" s="4">
        <v>5632</v>
      </c>
      <c r="Q108" s="5">
        <v>95.18</v>
      </c>
      <c r="R108" s="4">
        <v>0</v>
      </c>
      <c r="S108" s="4">
        <v>0</v>
      </c>
      <c r="T108" s="4">
        <v>0</v>
      </c>
      <c r="U108" s="5">
        <v>0</v>
      </c>
      <c r="V108" s="5">
        <v>0</v>
      </c>
      <c r="W108" s="14">
        <v>95.18</v>
      </c>
      <c r="X108" s="14">
        <v>0</v>
      </c>
      <c r="Y108" s="14">
        <v>95.18</v>
      </c>
      <c r="Z108" s="4">
        <v>24580</v>
      </c>
      <c r="AA108" s="49" t="str">
        <f>IFERROR(IF(VLOOKUP($D108,'Year-To-Date'!$E$1:$E$322,1,FALSE)=D108,"--","Find"),"Find")</f>
        <v>--</v>
      </c>
      <c r="AB108" s="49" t="str">
        <f>IFERROR(IFERROR(VLOOKUP($D108,'Asset Group  All Assets'!$B$1:$C$500,2,FALSE),(VLOOKUP($D108,'Missing-WSU-POs'!$B$1:$D$500,3,FALSE))),"?")</f>
        <v>P0766606</v>
      </c>
      <c r="AC108" s="31" t="str">
        <f t="shared" si="3"/>
        <v>P0766606</v>
      </c>
      <c r="AD108" s="31" t="str">
        <f t="shared" si="4"/>
        <v/>
      </c>
      <c r="AE108" s="29" t="str">
        <f>IFERROR(IF(VLOOKUP($D108,'Org July 2016 '!$D$1:$Z$500,3,FALSE)=F108,"-","Wrong PO"),"new")</f>
        <v>Wrong PO</v>
      </c>
      <c r="AF108" s="32">
        <f>IF(AE108="wrong PO",(VLOOKUP($D108,'Org July 2016 '!$D$1:$Z$500,3,FALSE)),"")</f>
        <v>0</v>
      </c>
      <c r="AG108" s="29" t="str">
        <f>IFERROR(IF(VLOOKUP($D108,'Org June 2016 '!$D$1:$Z$500,3,FALSE)=F108,"-","Wrong PO"),"new")</f>
        <v>Wrong PO</v>
      </c>
      <c r="AH108" s="32">
        <f>IF(AG108="wrong PO",(VLOOKUP($D108,'Org June 2016 '!$D$1:$Z$500,3,FALSE)),"")</f>
        <v>0</v>
      </c>
      <c r="AI108" s="29" t="str">
        <f>IFERROR(IF(VLOOKUP($D108,'May 2016'!D107:Z606,3,FALSE)=F108,"-","Wrong PO"),"new")</f>
        <v>new</v>
      </c>
      <c r="AJ108" s="32" t="str">
        <f>IF(AI108="wrong PO",(VLOOKUP($D108,'May 2016'!D107:Z606,3,FALSE)),"")</f>
        <v/>
      </c>
      <c r="AK108" s="29" t="str">
        <f>IFERROR(IF(VLOOKUP($D108,'Apr 2016'!$D$1:$Z$500,3,FALSE)=F108,"-","Wrong PO"),"new")</f>
        <v>-</v>
      </c>
      <c r="AL108" s="32" t="str">
        <f>IF(AK108="wrong PO",(VLOOKUP($D108,'Apr 2016'!$D$1:$Z$500,3,FALSE)),"")</f>
        <v/>
      </c>
      <c r="AM108" s="32" t="str">
        <f>IFERROR(IF(VLOOKUP($D108,'Mar 2016'!$D$1:$Z$500,3,FALSE)=F108,"-","Wrong PO"),"new")</f>
        <v>-</v>
      </c>
      <c r="AN108" s="32" t="str">
        <f>IF(AK108="wrong PO",(VLOOKUP($D108,'Mar 2016'!$D$1:$Z$500,3,FALSE)),"")</f>
        <v/>
      </c>
      <c r="AO108" s="32" t="str">
        <f>IFERROR(IF(VLOOKUP($D108,'Feb 2016'!$D$1:$Z$500,3,FALSE)=F108,"-","Wrong PO"),"new")</f>
        <v>-</v>
      </c>
      <c r="AP108" s="32" t="str">
        <f>IF(AK108="wrong PO",(VLOOKUP($D108,'Feb 2016'!$D$1:$Z$500,3,FALSE)),"")</f>
        <v/>
      </c>
      <c r="AQ108" s="29" t="str">
        <f>IFERROR(IF(VLOOKUP($D108,'Jan 2016'!$D$1:$Z$500,3,FALSE)=F108,"-","Wrong PO"),"new")</f>
        <v>new</v>
      </c>
      <c r="AR108" s="32" t="str">
        <f>IF(AQ108="wrong PO",(VLOOKUP($D108,'Jan 2016'!$D$1:$Z$500,3,FALSE)),"")</f>
        <v/>
      </c>
      <c r="AS108" s="29" t="str">
        <f>IFERROR(IF(VLOOKUP($D108,'Dec 2015'!$D$1:$Z$500,3,FALSE)=F108,"-","Wrong PO"),"new")</f>
        <v>new</v>
      </c>
      <c r="AT108" s="32" t="str">
        <f>IF(AS108="wrong PO",(VLOOKUP($D108,'Dec 2015'!$D$1:$Z$500,3,FALSE)),"")</f>
        <v/>
      </c>
      <c r="AU108" s="29" t="str">
        <f>IFERROR(IF(VLOOKUP($D108,'Nov 2015'!$D$1:$Z$500,3,FALSE)=F108,"-","Wrong PO"),"new")</f>
        <v>new</v>
      </c>
      <c r="AV108" s="32" t="str">
        <f>IF(AU108="wrong PO",(VLOOKUP($D108,'Nov 2015'!$D$1:$Z$500,3,FALSE)),"")</f>
        <v/>
      </c>
      <c r="AW108" s="29" t="str">
        <f>IFERROR(IF(VLOOKUP($D108,'Oct 2015'!$D$1:$Z$500,3,FALSE)=F108,"-","Wrong PO"),"new")</f>
        <v>new</v>
      </c>
      <c r="AX108" s="32" t="str">
        <f>IF(AW108="wrong PO",(VLOOKUP($D108,'Oct 2015'!$D$1:$Z$500,3,FALSE)),"")</f>
        <v/>
      </c>
      <c r="AY108" s="29" t="str">
        <f>IFERROR(IF(VLOOKUP($D108,'Sep 2015'!$D$1:$Z$500,3,FALSE)=F108,"-","Wrong PO"),"new")</f>
        <v>new</v>
      </c>
      <c r="AZ108" s="32" t="str">
        <f>IF(AY108="wrong PO",(VLOOKUP($D108,'Sep 2015'!$D$1:$Z$500,3,FALSE)),"")</f>
        <v/>
      </c>
    </row>
    <row r="109" spans="1:52">
      <c r="A109" s="2" t="s">
        <v>841</v>
      </c>
      <c r="B109" s="2" t="s">
        <v>510</v>
      </c>
      <c r="C109" s="2" t="s">
        <v>76</v>
      </c>
      <c r="D109" s="2" t="s">
        <v>307</v>
      </c>
      <c r="E109" s="2" t="s">
        <v>27</v>
      </c>
      <c r="F109" s="21" t="s">
        <v>308</v>
      </c>
      <c r="G109" s="11" t="s">
        <v>2082</v>
      </c>
      <c r="H109" s="3">
        <v>42248</v>
      </c>
      <c r="I109" s="2" t="s">
        <v>39</v>
      </c>
      <c r="J109" s="2" t="s">
        <v>29</v>
      </c>
      <c r="K109" s="2" t="s">
        <v>30</v>
      </c>
      <c r="L109" s="2" t="s">
        <v>31</v>
      </c>
      <c r="M109" s="2" t="s">
        <v>32</v>
      </c>
      <c r="N109" s="4">
        <v>22474</v>
      </c>
      <c r="O109" s="4">
        <v>24262</v>
      </c>
      <c r="P109" s="4">
        <v>1788</v>
      </c>
      <c r="Q109" s="5">
        <v>30.22</v>
      </c>
      <c r="R109" s="4">
        <v>7109</v>
      </c>
      <c r="S109" s="4">
        <v>10240</v>
      </c>
      <c r="T109" s="4">
        <v>3131</v>
      </c>
      <c r="U109" s="5">
        <v>187.23</v>
      </c>
      <c r="V109" s="5">
        <v>0</v>
      </c>
      <c r="W109" s="14">
        <v>217.45</v>
      </c>
      <c r="X109" s="14">
        <v>0</v>
      </c>
      <c r="Y109" s="14">
        <v>217.45</v>
      </c>
      <c r="Z109" s="4">
        <v>24580</v>
      </c>
      <c r="AA109" s="49" t="str">
        <f>IFERROR(IF(VLOOKUP($D109,'Year-To-Date'!$E$1:$E$322,1,FALSE)=D109,"--","Find"),"Find")</f>
        <v>--</v>
      </c>
      <c r="AB109" s="49" t="str">
        <f>IFERROR(IFERROR(VLOOKUP($D109,'Asset Group  All Assets'!$B$1:$C$500,2,FALSE),(VLOOKUP($D109,'Missing-WSU-POs'!$B$1:$D$500,3,FALSE))),"?")</f>
        <v>P0766749</v>
      </c>
      <c r="AC109" s="31" t="str">
        <f t="shared" si="3"/>
        <v>P0766749</v>
      </c>
      <c r="AD109" s="31" t="str">
        <f t="shared" si="4"/>
        <v/>
      </c>
      <c r="AE109" s="29" t="str">
        <f>IFERROR(IF(VLOOKUP($D109,'Org July 2016 '!$D$1:$Z$500,3,FALSE)=F109,"-","Wrong PO"),"new")</f>
        <v>Wrong PO</v>
      </c>
      <c r="AF109" s="32">
        <f>IF(AE109="wrong PO",(VLOOKUP($D109,'Org July 2016 '!$D$1:$Z$500,3,FALSE)),"")</f>
        <v>0</v>
      </c>
      <c r="AG109" s="29" t="str">
        <f>IFERROR(IF(VLOOKUP($D109,'Org June 2016 '!$D$1:$Z$500,3,FALSE)=F109,"-","Wrong PO"),"new")</f>
        <v>Wrong PO</v>
      </c>
      <c r="AH109" s="32">
        <f>IF(AG109="wrong PO",(VLOOKUP($D109,'Org June 2016 '!$D$1:$Z$500,3,FALSE)),"")</f>
        <v>0</v>
      </c>
      <c r="AI109" s="29" t="str">
        <f>IFERROR(IF(VLOOKUP($D109,'May 2016'!D108:Z607,3,FALSE)=F109,"-","Wrong PO"),"new")</f>
        <v>new</v>
      </c>
      <c r="AJ109" s="32" t="str">
        <f>IF(AI109="wrong PO",(VLOOKUP($D109,'May 2016'!D108:Z607,3,FALSE)),"")</f>
        <v/>
      </c>
      <c r="AK109" s="29" t="str">
        <f>IFERROR(IF(VLOOKUP($D109,'Apr 2016'!$D$1:$Z$500,3,FALSE)=F109,"-","Wrong PO"),"new")</f>
        <v>-</v>
      </c>
      <c r="AL109" s="32" t="str">
        <f>IF(AK109="wrong PO",(VLOOKUP($D109,'Apr 2016'!$D$1:$Z$500,3,FALSE)),"")</f>
        <v/>
      </c>
      <c r="AM109" s="32" t="str">
        <f>IFERROR(IF(VLOOKUP($D109,'Mar 2016'!$D$1:$Z$500,3,FALSE)=F109,"-","Wrong PO"),"new")</f>
        <v>-</v>
      </c>
      <c r="AN109" s="32" t="str">
        <f>IF(AK109="wrong PO",(VLOOKUP($D109,'Mar 2016'!$D$1:$Z$500,3,FALSE)),"")</f>
        <v/>
      </c>
      <c r="AO109" s="32" t="str">
        <f>IFERROR(IF(VLOOKUP($D109,'Feb 2016'!$D$1:$Z$500,3,FALSE)=F109,"-","Wrong PO"),"new")</f>
        <v>-</v>
      </c>
      <c r="AP109" s="32" t="str">
        <f>IF(AK109="wrong PO",(VLOOKUP($D109,'Feb 2016'!$D$1:$Z$500,3,FALSE)),"")</f>
        <v/>
      </c>
      <c r="AQ109" s="29" t="str">
        <f>IFERROR(IF(VLOOKUP($D109,'Jan 2016'!$D$1:$Z$500,3,FALSE)=F109,"-","Wrong PO"),"new")</f>
        <v>-</v>
      </c>
      <c r="AR109" s="32" t="str">
        <f>IF(AQ109="wrong PO",(VLOOKUP($D109,'Jan 2016'!$D$1:$Z$500,3,FALSE)),"")</f>
        <v/>
      </c>
      <c r="AS109" s="29" t="str">
        <f>IFERROR(IF(VLOOKUP($D109,'Dec 2015'!$D$1:$Z$500,3,FALSE)=F109,"-","Wrong PO"),"new")</f>
        <v>-</v>
      </c>
      <c r="AT109" s="32" t="str">
        <f>IF(AS109="wrong PO",(VLOOKUP($D109,'Dec 2015'!$D$1:$Z$500,3,FALSE)),"")</f>
        <v/>
      </c>
      <c r="AU109" s="29" t="str">
        <f>IFERROR(IF(VLOOKUP($D109,'Nov 2015'!$D$1:$Z$500,3,FALSE)=F109,"-","Wrong PO"),"new")</f>
        <v>-</v>
      </c>
      <c r="AV109" s="32" t="str">
        <f>IF(AU109="wrong PO",(VLOOKUP($D109,'Nov 2015'!$D$1:$Z$500,3,FALSE)),"")</f>
        <v/>
      </c>
      <c r="AW109" s="29" t="str">
        <f>IFERROR(IF(VLOOKUP($D109,'Oct 2015'!$D$1:$Z$500,3,FALSE)=F109,"-","Wrong PO"),"new")</f>
        <v>-</v>
      </c>
      <c r="AX109" s="32" t="str">
        <f>IF(AW109="wrong PO",(VLOOKUP($D109,'Oct 2015'!$D$1:$Z$500,3,FALSE)),"")</f>
        <v/>
      </c>
      <c r="AY109" s="29" t="str">
        <f>IFERROR(IF(VLOOKUP($D109,'Sep 2015'!$D$1:$Z$500,3,FALSE)=F109,"-","Wrong PO"),"new")</f>
        <v>new</v>
      </c>
      <c r="AZ109" s="32" t="str">
        <f>IF(AY109="wrong PO",(VLOOKUP($D109,'Sep 2015'!$D$1:$Z$500,3,FALSE)),"")</f>
        <v/>
      </c>
    </row>
    <row r="110" spans="1:52">
      <c r="A110" s="2" t="s">
        <v>841</v>
      </c>
      <c r="B110" s="2" t="s">
        <v>510</v>
      </c>
      <c r="C110" s="2" t="s">
        <v>69</v>
      </c>
      <c r="D110" s="2" t="s">
        <v>271</v>
      </c>
      <c r="E110" s="2" t="s">
        <v>504</v>
      </c>
      <c r="F110" s="21" t="s">
        <v>272</v>
      </c>
      <c r="G110" s="11" t="s">
        <v>2081</v>
      </c>
      <c r="H110" s="3">
        <v>42501</v>
      </c>
      <c r="I110" s="2" t="s">
        <v>685</v>
      </c>
      <c r="J110" s="2" t="s">
        <v>381</v>
      </c>
      <c r="K110" s="2" t="s">
        <v>30</v>
      </c>
      <c r="L110" s="2" t="s">
        <v>31</v>
      </c>
      <c r="M110" s="2" t="s">
        <v>32</v>
      </c>
      <c r="N110" s="4">
        <v>19</v>
      </c>
      <c r="O110" s="4">
        <v>20</v>
      </c>
      <c r="P110" s="4">
        <v>1</v>
      </c>
      <c r="Q110" s="5">
        <v>0.02</v>
      </c>
      <c r="R110" s="4">
        <v>33</v>
      </c>
      <c r="S110" s="4">
        <v>39</v>
      </c>
      <c r="T110" s="4">
        <v>6</v>
      </c>
      <c r="U110" s="5">
        <v>0.36</v>
      </c>
      <c r="V110" s="5">
        <v>0</v>
      </c>
      <c r="W110" s="14">
        <v>0.38</v>
      </c>
      <c r="X110" s="14">
        <v>0</v>
      </c>
      <c r="Y110" s="14">
        <v>0.38</v>
      </c>
      <c r="Z110" s="4">
        <v>24580</v>
      </c>
      <c r="AA110" s="49" t="str">
        <f>IFERROR(IF(VLOOKUP($D110,'Year-To-Date'!$E$1:$E$322,1,FALSE)=D110,"--","Find"),"Find")</f>
        <v>--</v>
      </c>
      <c r="AB110" s="49" t="str">
        <f>IFERROR(IFERROR(VLOOKUP($D110,'Asset Group  All Assets'!$B$1:$C$500,2,FALSE),(VLOOKUP($D110,'Missing-WSU-POs'!$B$1:$D$500,3,FALSE))),"?")</f>
        <v>P0767801</v>
      </c>
      <c r="AC110" s="31" t="str">
        <f t="shared" si="3"/>
        <v>P0767801</v>
      </c>
      <c r="AD110" s="31" t="str">
        <f t="shared" si="4"/>
        <v/>
      </c>
      <c r="AE110" s="29" t="str">
        <f>IFERROR(IF(VLOOKUP($D110,'Org July 2016 '!$D$1:$Z$500,3,FALSE)=F110,"-","Wrong PO"),"new")</f>
        <v>Wrong PO</v>
      </c>
      <c r="AF110" s="32">
        <f>IF(AE110="wrong PO",(VLOOKUP($D110,'Org July 2016 '!$D$1:$Z$500,3,FALSE)),"")</f>
        <v>0</v>
      </c>
      <c r="AG110" s="29" t="str">
        <f>IFERROR(IF(VLOOKUP($D110,'Org June 2016 '!$D$1:$Z$500,3,FALSE)=F110,"-","Wrong PO"),"new")</f>
        <v>Wrong PO</v>
      </c>
      <c r="AH110" s="32">
        <f>IF(AG110="wrong PO",(VLOOKUP($D110,'Org June 2016 '!$D$1:$Z$500,3,FALSE)),"")</f>
        <v>0</v>
      </c>
      <c r="AI110" s="29" t="str">
        <f>IFERROR(IF(VLOOKUP($D110,'May 2016'!D109:Z608,3,FALSE)=F110,"-","Wrong PO"),"new")</f>
        <v>new</v>
      </c>
      <c r="AJ110" s="32" t="str">
        <f>IF(AI110="wrong PO",(VLOOKUP($D110,'May 2016'!D109:Z608,3,FALSE)),"")</f>
        <v/>
      </c>
      <c r="AK110" s="29" t="str">
        <f>IFERROR(IF(VLOOKUP($D110,'Apr 2016'!$D$1:$Z$500,3,FALSE)=F110,"-","Wrong PO"),"new")</f>
        <v>new</v>
      </c>
      <c r="AL110" s="32" t="str">
        <f>IF(AK110="wrong PO",(VLOOKUP($D110,'Apr 2016'!$D$1:$Z$500,3,FALSE)),"")</f>
        <v/>
      </c>
      <c r="AM110" s="32" t="str">
        <f>IFERROR(IF(VLOOKUP($D110,'Mar 2016'!$D$1:$Z$500,3,FALSE)=F110,"-","Wrong PO"),"new")</f>
        <v>new</v>
      </c>
      <c r="AN110" s="32" t="str">
        <f>IF(AK110="wrong PO",(VLOOKUP($D110,'Mar 2016'!$D$1:$Z$500,3,FALSE)),"")</f>
        <v/>
      </c>
      <c r="AO110" s="32" t="str">
        <f>IFERROR(IF(VLOOKUP($D110,'Feb 2016'!$D$1:$Z$500,3,FALSE)=F110,"-","Wrong PO"),"new")</f>
        <v>new</v>
      </c>
      <c r="AP110" s="32" t="str">
        <f>IF(AK110="wrong PO",(VLOOKUP($D110,'Feb 2016'!$D$1:$Z$500,3,FALSE)),"")</f>
        <v/>
      </c>
      <c r="AQ110" s="29" t="str">
        <f>IFERROR(IF(VLOOKUP($D110,'Jan 2016'!$D$1:$Z$500,3,FALSE)=F110,"-","Wrong PO"),"new")</f>
        <v>new</v>
      </c>
      <c r="AR110" s="32" t="str">
        <f>IF(AQ110="wrong PO",(VLOOKUP($D110,'Jan 2016'!$D$1:$Z$500,3,FALSE)),"")</f>
        <v/>
      </c>
      <c r="AS110" s="29" t="str">
        <f>IFERROR(IF(VLOOKUP($D110,'Dec 2015'!$D$1:$Z$500,3,FALSE)=F110,"-","Wrong PO"),"new")</f>
        <v>new</v>
      </c>
      <c r="AT110" s="32" t="str">
        <f>IF(AS110="wrong PO",(VLOOKUP($D110,'Dec 2015'!$D$1:$Z$500,3,FALSE)),"")</f>
        <v/>
      </c>
      <c r="AU110" s="29" t="str">
        <f>IFERROR(IF(VLOOKUP($D110,'Nov 2015'!$D$1:$Z$500,3,FALSE)=F110,"-","Wrong PO"),"new")</f>
        <v>new</v>
      </c>
      <c r="AV110" s="32" t="str">
        <f>IF(AU110="wrong PO",(VLOOKUP($D110,'Nov 2015'!$D$1:$Z$500,3,FALSE)),"")</f>
        <v/>
      </c>
      <c r="AW110" s="29" t="str">
        <f>IFERROR(IF(VLOOKUP($D110,'Oct 2015'!$D$1:$Z$500,3,FALSE)=F110,"-","Wrong PO"),"new")</f>
        <v>new</v>
      </c>
      <c r="AX110" s="32" t="str">
        <f>IF(AW110="wrong PO",(VLOOKUP($D110,'Oct 2015'!$D$1:$Z$500,3,FALSE)),"")</f>
        <v/>
      </c>
      <c r="AY110" s="29" t="str">
        <f>IFERROR(IF(VLOOKUP($D110,'Sep 2015'!$D$1:$Z$500,3,FALSE)=F110,"-","Wrong PO"),"new")</f>
        <v>new</v>
      </c>
      <c r="AZ110" s="32" t="str">
        <f>IF(AY110="wrong PO",(VLOOKUP($D110,'Sep 2015'!$D$1:$Z$500,3,FALSE)),"")</f>
        <v/>
      </c>
    </row>
    <row r="111" spans="1:52">
      <c r="A111" s="2" t="s">
        <v>841</v>
      </c>
      <c r="B111" s="2" t="s">
        <v>510</v>
      </c>
      <c r="C111" s="2" t="s">
        <v>25</v>
      </c>
      <c r="D111" s="2" t="s">
        <v>137</v>
      </c>
      <c r="E111" s="2" t="s">
        <v>617</v>
      </c>
      <c r="F111" s="21" t="s">
        <v>138</v>
      </c>
      <c r="G111" s="11" t="s">
        <v>2080</v>
      </c>
      <c r="H111" s="3">
        <v>42450</v>
      </c>
      <c r="I111" s="2" t="s">
        <v>39</v>
      </c>
      <c r="J111" s="2" t="s">
        <v>619</v>
      </c>
      <c r="K111" s="2" t="s">
        <v>30</v>
      </c>
      <c r="L111" s="2" t="s">
        <v>31</v>
      </c>
      <c r="M111" s="2" t="s">
        <v>378</v>
      </c>
      <c r="N111" s="4">
        <v>23474</v>
      </c>
      <c r="O111" s="4">
        <v>24025</v>
      </c>
      <c r="P111" s="4">
        <v>551</v>
      </c>
      <c r="Q111" s="5">
        <v>9.31</v>
      </c>
      <c r="R111" s="4">
        <v>0</v>
      </c>
      <c r="S111" s="4">
        <v>0</v>
      </c>
      <c r="T111" s="4">
        <v>0</v>
      </c>
      <c r="U111" s="5">
        <v>0</v>
      </c>
      <c r="V111" s="5">
        <v>0</v>
      </c>
      <c r="W111" s="14">
        <v>9.31</v>
      </c>
      <c r="X111" s="14">
        <v>0</v>
      </c>
      <c r="Y111" s="14">
        <v>9.31</v>
      </c>
      <c r="Z111" s="4">
        <v>24580</v>
      </c>
      <c r="AA111" s="49" t="str">
        <f>IFERROR(IF(VLOOKUP($D111,'Year-To-Date'!$E$1:$E$322,1,FALSE)=D111,"--","Find"),"Find")</f>
        <v>--</v>
      </c>
      <c r="AB111" s="49" t="str">
        <f>IFERROR(IFERROR(VLOOKUP($D111,'Asset Group  All Assets'!$B$1:$C$500,2,FALSE),(VLOOKUP($D111,'Missing-WSU-POs'!$B$1:$D$500,3,FALSE))),"?")</f>
        <v>P0768367</v>
      </c>
      <c r="AC111" s="31" t="str">
        <f t="shared" si="3"/>
        <v>P0768367</v>
      </c>
      <c r="AD111" s="31" t="str">
        <f t="shared" si="4"/>
        <v/>
      </c>
      <c r="AE111" s="29" t="str">
        <f>IFERROR(IF(VLOOKUP($D111,'Org July 2016 '!$D$1:$Z$500,3,FALSE)=F111,"-","Wrong PO"),"new")</f>
        <v>Wrong PO</v>
      </c>
      <c r="AF111" s="32">
        <f>IF(AE111="wrong PO",(VLOOKUP($D111,'Org July 2016 '!$D$1:$Z$500,3,FALSE)),"")</f>
        <v>0</v>
      </c>
      <c r="AG111" s="29" t="str">
        <f>IFERROR(IF(VLOOKUP($D111,'Org June 2016 '!$D$1:$Z$500,3,FALSE)=F111,"-","Wrong PO"),"new")</f>
        <v>Wrong PO</v>
      </c>
      <c r="AH111" s="32">
        <f>IF(AG111="wrong PO",(VLOOKUP($D111,'Org June 2016 '!$D$1:$Z$500,3,FALSE)),"")</f>
        <v>0</v>
      </c>
      <c r="AI111" s="29" t="str">
        <f>IFERROR(IF(VLOOKUP($D111,'May 2016'!D110:Z609,3,FALSE)=F111,"-","Wrong PO"),"new")</f>
        <v>new</v>
      </c>
      <c r="AJ111" s="32" t="str">
        <f>IF(AI111="wrong PO",(VLOOKUP($D111,'May 2016'!D110:Z609,3,FALSE)),"")</f>
        <v/>
      </c>
      <c r="AK111" s="29" t="str">
        <f>IFERROR(IF(VLOOKUP($D111,'Apr 2016'!$D$1:$Z$500,3,FALSE)=F111,"-","Wrong PO"),"new")</f>
        <v>-</v>
      </c>
      <c r="AL111" s="32" t="str">
        <f>IF(AK111="wrong PO",(VLOOKUP($D111,'Apr 2016'!$D$1:$Z$500,3,FALSE)),"")</f>
        <v/>
      </c>
      <c r="AM111" s="32" t="str">
        <f>IFERROR(IF(VLOOKUP($D111,'Mar 2016'!$D$1:$Z$500,3,FALSE)=F111,"-","Wrong PO"),"new")</f>
        <v>-</v>
      </c>
      <c r="AN111" s="32" t="str">
        <f>IF(AK111="wrong PO",(VLOOKUP($D111,'Mar 2016'!$D$1:$Z$500,3,FALSE)),"")</f>
        <v/>
      </c>
      <c r="AO111" s="32" t="str">
        <f>IFERROR(IF(VLOOKUP($D111,'Feb 2016'!$D$1:$Z$500,3,FALSE)=F111,"-","Wrong PO"),"new")</f>
        <v>new</v>
      </c>
      <c r="AP111" s="32" t="str">
        <f>IF(AK111="wrong PO",(VLOOKUP($D111,'Feb 2016'!$D$1:$Z$500,3,FALSE)),"")</f>
        <v/>
      </c>
      <c r="AQ111" s="29" t="str">
        <f>IFERROR(IF(VLOOKUP($D111,'Jan 2016'!$D$1:$Z$500,3,FALSE)=F111,"-","Wrong PO"),"new")</f>
        <v>new</v>
      </c>
      <c r="AR111" s="32" t="str">
        <f>IF(AQ111="wrong PO",(VLOOKUP($D111,'Jan 2016'!$D$1:$Z$500,3,FALSE)),"")</f>
        <v/>
      </c>
      <c r="AS111" s="29" t="str">
        <f>IFERROR(IF(VLOOKUP($D111,'Dec 2015'!$D$1:$Z$500,3,FALSE)=F111,"-","Wrong PO"),"new")</f>
        <v>new</v>
      </c>
      <c r="AT111" s="32" t="str">
        <f>IF(AS111="wrong PO",(VLOOKUP($D111,'Dec 2015'!$D$1:$Z$500,3,FALSE)),"")</f>
        <v/>
      </c>
      <c r="AU111" s="29" t="str">
        <f>IFERROR(IF(VLOOKUP($D111,'Nov 2015'!$D$1:$Z$500,3,FALSE)=F111,"-","Wrong PO"),"new")</f>
        <v>new</v>
      </c>
      <c r="AV111" s="32" t="str">
        <f>IF(AU111="wrong PO",(VLOOKUP($D111,'Nov 2015'!$D$1:$Z$500,3,FALSE)),"")</f>
        <v/>
      </c>
      <c r="AW111" s="29" t="str">
        <f>IFERROR(IF(VLOOKUP($D111,'Oct 2015'!$D$1:$Z$500,3,FALSE)=F111,"-","Wrong PO"),"new")</f>
        <v>new</v>
      </c>
      <c r="AX111" s="32" t="str">
        <f>IF(AW111="wrong PO",(VLOOKUP($D111,'Oct 2015'!$D$1:$Z$500,3,FALSE)),"")</f>
        <v/>
      </c>
      <c r="AY111" s="29" t="str">
        <f>IFERROR(IF(VLOOKUP($D111,'Sep 2015'!$D$1:$Z$500,3,FALSE)=F111,"-","Wrong PO"),"new")</f>
        <v>new</v>
      </c>
      <c r="AZ111" s="32" t="str">
        <f>IF(AY111="wrong PO",(VLOOKUP($D111,'Sep 2015'!$D$1:$Z$500,3,FALSE)),"")</f>
        <v/>
      </c>
    </row>
    <row r="112" spans="1:52">
      <c r="A112" s="2" t="s">
        <v>841</v>
      </c>
      <c r="B112" s="2" t="s">
        <v>510</v>
      </c>
      <c r="C112" s="2" t="s">
        <v>76</v>
      </c>
      <c r="D112" s="2" t="s">
        <v>336</v>
      </c>
      <c r="E112" s="2" t="s">
        <v>617</v>
      </c>
      <c r="F112" s="21" t="s">
        <v>138</v>
      </c>
      <c r="G112" s="11" t="s">
        <v>2080</v>
      </c>
      <c r="H112" s="3">
        <v>42450</v>
      </c>
      <c r="I112" s="2" t="s">
        <v>39</v>
      </c>
      <c r="J112" s="2" t="s">
        <v>619</v>
      </c>
      <c r="K112" s="2" t="s">
        <v>30</v>
      </c>
      <c r="L112" s="2" t="s">
        <v>31</v>
      </c>
      <c r="M112" s="2" t="s">
        <v>378</v>
      </c>
      <c r="N112" s="4">
        <v>24452</v>
      </c>
      <c r="O112" s="4">
        <v>26764</v>
      </c>
      <c r="P112" s="4">
        <v>2312</v>
      </c>
      <c r="Q112" s="5">
        <v>39.07</v>
      </c>
      <c r="R112" s="4">
        <v>4784</v>
      </c>
      <c r="S112" s="4">
        <v>7292</v>
      </c>
      <c r="T112" s="4">
        <v>2508</v>
      </c>
      <c r="U112" s="5">
        <v>149.97999999999999</v>
      </c>
      <c r="V112" s="5">
        <v>0</v>
      </c>
      <c r="W112" s="14">
        <v>189.05</v>
      </c>
      <c r="X112" s="14">
        <v>0</v>
      </c>
      <c r="Y112" s="14">
        <v>189.05</v>
      </c>
      <c r="Z112" s="4">
        <v>24580</v>
      </c>
      <c r="AA112" s="49" t="str">
        <f>IFERROR(IF(VLOOKUP($D112,'Year-To-Date'!$E$1:$E$322,1,FALSE)=D112,"--","Find"),"Find")</f>
        <v>--</v>
      </c>
      <c r="AB112" s="49" t="str">
        <f>IFERROR(IFERROR(VLOOKUP($D112,'Asset Group  All Assets'!$B$1:$C$500,2,FALSE),(VLOOKUP($D112,'Missing-WSU-POs'!$B$1:$D$500,3,FALSE))),"?")</f>
        <v>P0768367</v>
      </c>
      <c r="AC112" s="31" t="str">
        <f t="shared" si="3"/>
        <v>P0768367</v>
      </c>
      <c r="AD112" s="31" t="str">
        <f t="shared" si="4"/>
        <v/>
      </c>
      <c r="AE112" s="29" t="str">
        <f>IFERROR(IF(VLOOKUP($D112,'Org July 2016 '!$D$1:$Z$500,3,FALSE)=F112,"-","Wrong PO"),"new")</f>
        <v>Wrong PO</v>
      </c>
      <c r="AF112" s="32">
        <f>IF(AE112="wrong PO",(VLOOKUP($D112,'Org July 2016 '!$D$1:$Z$500,3,FALSE)),"")</f>
        <v>0</v>
      </c>
      <c r="AG112" s="29" t="str">
        <f>IFERROR(IF(VLOOKUP($D112,'Org June 2016 '!$D$1:$Z$500,3,FALSE)=F112,"-","Wrong PO"),"new")</f>
        <v>Wrong PO</v>
      </c>
      <c r="AH112" s="32">
        <f>IF(AG112="wrong PO",(VLOOKUP($D112,'Org June 2016 '!$D$1:$Z$500,3,FALSE)),"")</f>
        <v>0</v>
      </c>
      <c r="AI112" s="29" t="str">
        <f>IFERROR(IF(VLOOKUP($D112,'May 2016'!D111:Z610,3,FALSE)=F112,"-","Wrong PO"),"new")</f>
        <v>new</v>
      </c>
      <c r="AJ112" s="32" t="str">
        <f>IF(AI112="wrong PO",(VLOOKUP($D112,'May 2016'!D111:Z610,3,FALSE)),"")</f>
        <v/>
      </c>
      <c r="AK112" s="29" t="str">
        <f>IFERROR(IF(VLOOKUP($D112,'Apr 2016'!$D$1:$Z$500,3,FALSE)=F112,"-","Wrong PO"),"new")</f>
        <v>-</v>
      </c>
      <c r="AL112" s="32" t="str">
        <f>IF(AK112="wrong PO",(VLOOKUP($D112,'Apr 2016'!$D$1:$Z$500,3,FALSE)),"")</f>
        <v/>
      </c>
      <c r="AM112" s="32" t="str">
        <f>IFERROR(IF(VLOOKUP($D112,'Mar 2016'!$D$1:$Z$500,3,FALSE)=F112,"-","Wrong PO"),"new")</f>
        <v>-</v>
      </c>
      <c r="AN112" s="32" t="str">
        <f>IF(AK112="wrong PO",(VLOOKUP($D112,'Mar 2016'!$D$1:$Z$500,3,FALSE)),"")</f>
        <v/>
      </c>
      <c r="AO112" s="32" t="str">
        <f>IFERROR(IF(VLOOKUP($D112,'Feb 2016'!$D$1:$Z$500,3,FALSE)=F112,"-","Wrong PO"),"new")</f>
        <v>new</v>
      </c>
      <c r="AP112" s="32" t="str">
        <f>IF(AK112="wrong PO",(VLOOKUP($D112,'Feb 2016'!$D$1:$Z$500,3,FALSE)),"")</f>
        <v/>
      </c>
      <c r="AQ112" s="29" t="str">
        <f>IFERROR(IF(VLOOKUP($D112,'Jan 2016'!$D$1:$Z$500,3,FALSE)=F112,"-","Wrong PO"),"new")</f>
        <v>new</v>
      </c>
      <c r="AR112" s="32" t="str">
        <f>IF(AQ112="wrong PO",(VLOOKUP($D112,'Jan 2016'!$D$1:$Z$500,3,FALSE)),"")</f>
        <v/>
      </c>
      <c r="AS112" s="29" t="str">
        <f>IFERROR(IF(VLOOKUP($D112,'Dec 2015'!$D$1:$Z$500,3,FALSE)=F112,"-","Wrong PO"),"new")</f>
        <v>new</v>
      </c>
      <c r="AT112" s="32" t="str">
        <f>IF(AS112="wrong PO",(VLOOKUP($D112,'Dec 2015'!$D$1:$Z$500,3,FALSE)),"")</f>
        <v/>
      </c>
      <c r="AU112" s="29" t="str">
        <f>IFERROR(IF(VLOOKUP($D112,'Nov 2015'!$D$1:$Z$500,3,FALSE)=F112,"-","Wrong PO"),"new")</f>
        <v>new</v>
      </c>
      <c r="AV112" s="32" t="str">
        <f>IF(AU112="wrong PO",(VLOOKUP($D112,'Nov 2015'!$D$1:$Z$500,3,FALSE)),"")</f>
        <v/>
      </c>
      <c r="AW112" s="29" t="str">
        <f>IFERROR(IF(VLOOKUP($D112,'Oct 2015'!$D$1:$Z$500,3,FALSE)=F112,"-","Wrong PO"),"new")</f>
        <v>new</v>
      </c>
      <c r="AX112" s="32" t="str">
        <f>IF(AW112="wrong PO",(VLOOKUP($D112,'Oct 2015'!$D$1:$Z$500,3,FALSE)),"")</f>
        <v/>
      </c>
      <c r="AY112" s="29" t="str">
        <f>IFERROR(IF(VLOOKUP($D112,'Sep 2015'!$D$1:$Z$500,3,FALSE)=F112,"-","Wrong PO"),"new")</f>
        <v>new</v>
      </c>
      <c r="AZ112" s="32" t="str">
        <f>IF(AY112="wrong PO",(VLOOKUP($D112,'Sep 2015'!$D$1:$Z$500,3,FALSE)),"")</f>
        <v/>
      </c>
    </row>
    <row r="113" spans="1:52">
      <c r="A113" s="2" t="s">
        <v>841</v>
      </c>
      <c r="B113" s="2" t="s">
        <v>510</v>
      </c>
      <c r="C113" s="2" t="s">
        <v>48</v>
      </c>
      <c r="D113" s="2" t="s">
        <v>185</v>
      </c>
      <c r="E113" s="2" t="s">
        <v>532</v>
      </c>
      <c r="F113" s="21" t="s">
        <v>186</v>
      </c>
      <c r="G113" s="11" t="s">
        <v>2079</v>
      </c>
      <c r="H113" s="3">
        <v>42375</v>
      </c>
      <c r="I113" s="2" t="s">
        <v>39</v>
      </c>
      <c r="J113" s="2" t="s">
        <v>29</v>
      </c>
      <c r="K113" s="2" t="s">
        <v>30</v>
      </c>
      <c r="L113" s="2" t="s">
        <v>31</v>
      </c>
      <c r="M113" s="2" t="s">
        <v>32</v>
      </c>
      <c r="N113" s="4">
        <v>672</v>
      </c>
      <c r="O113" s="4">
        <v>689</v>
      </c>
      <c r="P113" s="4">
        <v>17</v>
      </c>
      <c r="Q113" s="5">
        <v>0.28999999999999998</v>
      </c>
      <c r="R113" s="4">
        <v>0</v>
      </c>
      <c r="S113" s="4">
        <v>0</v>
      </c>
      <c r="T113" s="4">
        <v>0</v>
      </c>
      <c r="U113" s="5">
        <v>0</v>
      </c>
      <c r="V113" s="5">
        <v>0</v>
      </c>
      <c r="W113" s="14">
        <v>0.28999999999999998</v>
      </c>
      <c r="X113" s="14">
        <v>0</v>
      </c>
      <c r="Y113" s="14">
        <v>0.28999999999999998</v>
      </c>
      <c r="Z113" s="4">
        <v>24580</v>
      </c>
      <c r="AA113" s="49" t="str">
        <f>IFERROR(IF(VLOOKUP($D113,'Year-To-Date'!$E$1:$E$322,1,FALSE)=D113,"--","Find"),"Find")</f>
        <v>--</v>
      </c>
      <c r="AB113" s="49" t="str">
        <f>IFERROR(IFERROR(VLOOKUP($D113,'Asset Group  All Assets'!$B$1:$C$500,2,FALSE),(VLOOKUP($D113,'Missing-WSU-POs'!$B$1:$D$500,3,FALSE))),"?")</f>
        <v>P0770262</v>
      </c>
      <c r="AC113" s="31" t="str">
        <f t="shared" si="3"/>
        <v>P0770262</v>
      </c>
      <c r="AD113" s="31" t="str">
        <f t="shared" si="4"/>
        <v/>
      </c>
      <c r="AE113" s="29" t="str">
        <f>IFERROR(IF(VLOOKUP($D113,'Org July 2016 '!$D$1:$Z$500,3,FALSE)=F113,"-","Wrong PO"),"new")</f>
        <v>Wrong PO</v>
      </c>
      <c r="AF113" s="32">
        <f>IF(AE113="wrong PO",(VLOOKUP($D113,'Org July 2016 '!$D$1:$Z$500,3,FALSE)),"")</f>
        <v>0</v>
      </c>
      <c r="AG113" s="29" t="str">
        <f>IFERROR(IF(VLOOKUP($D113,'Org June 2016 '!$D$1:$Z$500,3,FALSE)=F113,"-","Wrong PO"),"new")</f>
        <v>Wrong PO</v>
      </c>
      <c r="AH113" s="32">
        <f>IF(AG113="wrong PO",(VLOOKUP($D113,'Org June 2016 '!$D$1:$Z$500,3,FALSE)),"")</f>
        <v>0</v>
      </c>
      <c r="AI113" s="29" t="str">
        <f>IFERROR(IF(VLOOKUP($D113,'May 2016'!D112:Z611,3,FALSE)=F113,"-","Wrong PO"),"new")</f>
        <v>new</v>
      </c>
      <c r="AJ113" s="32" t="str">
        <f>IF(AI113="wrong PO",(VLOOKUP($D113,'May 2016'!D112:Z611,3,FALSE)),"")</f>
        <v/>
      </c>
      <c r="AK113" s="29" t="str">
        <f>IFERROR(IF(VLOOKUP($D113,'Apr 2016'!$D$1:$Z$500,3,FALSE)=F113,"-","Wrong PO"),"new")</f>
        <v>-</v>
      </c>
      <c r="AL113" s="32" t="str">
        <f>IF(AK113="wrong PO",(VLOOKUP($D113,'Apr 2016'!$D$1:$Z$500,3,FALSE)),"")</f>
        <v/>
      </c>
      <c r="AM113" s="32" t="str">
        <f>IFERROR(IF(VLOOKUP($D113,'Mar 2016'!$D$1:$Z$500,3,FALSE)=F113,"-","Wrong PO"),"new")</f>
        <v>-</v>
      </c>
      <c r="AN113" s="32" t="str">
        <f>IF(AK113="wrong PO",(VLOOKUP($D113,'Mar 2016'!$D$1:$Z$500,3,FALSE)),"")</f>
        <v/>
      </c>
      <c r="AO113" s="32" t="str">
        <f>IFERROR(IF(VLOOKUP($D113,'Feb 2016'!$D$1:$Z$500,3,FALSE)=F113,"-","Wrong PO"),"new")</f>
        <v>-</v>
      </c>
      <c r="AP113" s="32" t="str">
        <f>IF(AK113="wrong PO",(VLOOKUP($D113,'Feb 2016'!$D$1:$Z$500,3,FALSE)),"")</f>
        <v/>
      </c>
      <c r="AQ113" s="29" t="str">
        <f>IFERROR(IF(VLOOKUP($D113,'Jan 2016'!$D$1:$Z$500,3,FALSE)=F113,"-","Wrong PO"),"new")</f>
        <v>-</v>
      </c>
      <c r="AR113" s="32" t="str">
        <f>IF(AQ113="wrong PO",(VLOOKUP($D113,'Jan 2016'!$D$1:$Z$500,3,FALSE)),"")</f>
        <v/>
      </c>
      <c r="AS113" s="29" t="str">
        <f>IFERROR(IF(VLOOKUP($D113,'Dec 2015'!$D$1:$Z$500,3,FALSE)=F113,"-","Wrong PO"),"new")</f>
        <v>new</v>
      </c>
      <c r="AT113" s="32" t="str">
        <f>IF(AS113="wrong PO",(VLOOKUP($D113,'Dec 2015'!$D$1:$Z$500,3,FALSE)),"")</f>
        <v/>
      </c>
      <c r="AU113" s="29" t="str">
        <f>IFERROR(IF(VLOOKUP($D113,'Nov 2015'!$D$1:$Z$500,3,FALSE)=F113,"-","Wrong PO"),"new")</f>
        <v>new</v>
      </c>
      <c r="AV113" s="32" t="str">
        <f>IF(AU113="wrong PO",(VLOOKUP($D113,'Nov 2015'!$D$1:$Z$500,3,FALSE)),"")</f>
        <v/>
      </c>
      <c r="AW113" s="29" t="str">
        <f>IFERROR(IF(VLOOKUP($D113,'Oct 2015'!$D$1:$Z$500,3,FALSE)=F113,"-","Wrong PO"),"new")</f>
        <v>new</v>
      </c>
      <c r="AX113" s="32" t="str">
        <f>IF(AW113="wrong PO",(VLOOKUP($D113,'Oct 2015'!$D$1:$Z$500,3,FALSE)),"")</f>
        <v/>
      </c>
      <c r="AY113" s="29" t="str">
        <f>IFERROR(IF(VLOOKUP($D113,'Sep 2015'!$D$1:$Z$500,3,FALSE)=F113,"-","Wrong PO"),"new")</f>
        <v>new</v>
      </c>
      <c r="AZ113" s="32" t="str">
        <f>IF(AY113="wrong PO",(VLOOKUP($D113,'Sep 2015'!$D$1:$Z$500,3,FALSE)),"")</f>
        <v/>
      </c>
    </row>
    <row r="114" spans="1:52">
      <c r="A114" s="2" t="s">
        <v>841</v>
      </c>
      <c r="B114" s="2" t="s">
        <v>510</v>
      </c>
      <c r="C114" s="2" t="s">
        <v>76</v>
      </c>
      <c r="D114" s="2" t="s">
        <v>328</v>
      </c>
      <c r="E114" s="2" t="s">
        <v>532</v>
      </c>
      <c r="F114" s="21" t="s">
        <v>186</v>
      </c>
      <c r="G114" s="11" t="s">
        <v>2079</v>
      </c>
      <c r="H114" s="3">
        <v>42375</v>
      </c>
      <c r="I114" s="2" t="s">
        <v>39</v>
      </c>
      <c r="J114" s="2" t="s">
        <v>29</v>
      </c>
      <c r="K114" s="2" t="s">
        <v>30</v>
      </c>
      <c r="L114" s="2" t="s">
        <v>31</v>
      </c>
      <c r="M114" s="2" t="s">
        <v>32</v>
      </c>
      <c r="N114" s="4">
        <v>8448</v>
      </c>
      <c r="O114" s="4">
        <v>9257</v>
      </c>
      <c r="P114" s="4">
        <v>809</v>
      </c>
      <c r="Q114" s="5">
        <v>13.67</v>
      </c>
      <c r="R114" s="4">
        <v>12208</v>
      </c>
      <c r="S114" s="4">
        <v>14273</v>
      </c>
      <c r="T114" s="4">
        <v>2065</v>
      </c>
      <c r="U114" s="5">
        <v>123.49</v>
      </c>
      <c r="V114" s="5">
        <v>0</v>
      </c>
      <c r="W114" s="14">
        <v>137.16</v>
      </c>
      <c r="X114" s="14">
        <v>0</v>
      </c>
      <c r="Y114" s="14">
        <v>137.16</v>
      </c>
      <c r="Z114" s="4">
        <v>24580</v>
      </c>
      <c r="AA114" s="49" t="str">
        <f>IFERROR(IF(VLOOKUP($D114,'Year-To-Date'!$E$1:$E$322,1,FALSE)=D114,"--","Find"),"Find")</f>
        <v>--</v>
      </c>
      <c r="AB114" s="49" t="str">
        <f>IFERROR(IFERROR(VLOOKUP($D114,'Asset Group  All Assets'!$B$1:$C$500,2,FALSE),(VLOOKUP($D114,'Missing-WSU-POs'!$B$1:$D$500,3,FALSE))),"?")</f>
        <v>P0770262</v>
      </c>
      <c r="AC114" s="31" t="str">
        <f t="shared" si="3"/>
        <v>P0770262</v>
      </c>
      <c r="AD114" s="31" t="str">
        <f t="shared" si="4"/>
        <v/>
      </c>
      <c r="AE114" s="29" t="str">
        <f>IFERROR(IF(VLOOKUP($D114,'Org July 2016 '!$D$1:$Z$500,3,FALSE)=F114,"-","Wrong PO"),"new")</f>
        <v>Wrong PO</v>
      </c>
      <c r="AF114" s="32">
        <f>IF(AE114="wrong PO",(VLOOKUP($D114,'Org July 2016 '!$D$1:$Z$500,3,FALSE)),"")</f>
        <v>0</v>
      </c>
      <c r="AG114" s="29" t="str">
        <f>IFERROR(IF(VLOOKUP($D114,'Org June 2016 '!$D$1:$Z$500,3,FALSE)=F114,"-","Wrong PO"),"new")</f>
        <v>Wrong PO</v>
      </c>
      <c r="AH114" s="32">
        <f>IF(AG114="wrong PO",(VLOOKUP($D114,'Org June 2016 '!$D$1:$Z$500,3,FALSE)),"")</f>
        <v>0</v>
      </c>
      <c r="AI114" s="29" t="str">
        <f>IFERROR(IF(VLOOKUP($D114,'May 2016'!D113:Z612,3,FALSE)=F114,"-","Wrong PO"),"new")</f>
        <v>new</v>
      </c>
      <c r="AJ114" s="32" t="str">
        <f>IF(AI114="wrong PO",(VLOOKUP($D114,'May 2016'!D113:Z612,3,FALSE)),"")</f>
        <v/>
      </c>
      <c r="AK114" s="29" t="str">
        <f>IFERROR(IF(VLOOKUP($D114,'Apr 2016'!$D$1:$Z$500,3,FALSE)=F114,"-","Wrong PO"),"new")</f>
        <v>-</v>
      </c>
      <c r="AL114" s="32" t="str">
        <f>IF(AK114="wrong PO",(VLOOKUP($D114,'Apr 2016'!$D$1:$Z$500,3,FALSE)),"")</f>
        <v/>
      </c>
      <c r="AM114" s="32" t="str">
        <f>IFERROR(IF(VLOOKUP($D114,'Mar 2016'!$D$1:$Z$500,3,FALSE)=F114,"-","Wrong PO"),"new")</f>
        <v>-</v>
      </c>
      <c r="AN114" s="32" t="str">
        <f>IF(AK114="wrong PO",(VLOOKUP($D114,'Mar 2016'!$D$1:$Z$500,3,FALSE)),"")</f>
        <v/>
      </c>
      <c r="AO114" s="32" t="str">
        <f>IFERROR(IF(VLOOKUP($D114,'Feb 2016'!$D$1:$Z$500,3,FALSE)=F114,"-","Wrong PO"),"new")</f>
        <v>-</v>
      </c>
      <c r="AP114" s="32" t="str">
        <f>IF(AK114="wrong PO",(VLOOKUP($D114,'Feb 2016'!$D$1:$Z$500,3,FALSE)),"")</f>
        <v/>
      </c>
      <c r="AQ114" s="29" t="str">
        <f>IFERROR(IF(VLOOKUP($D114,'Jan 2016'!$D$1:$Z$500,3,FALSE)=F114,"-","Wrong PO"),"new")</f>
        <v>-</v>
      </c>
      <c r="AR114" s="32" t="str">
        <f>IF(AQ114="wrong PO",(VLOOKUP($D114,'Jan 2016'!$D$1:$Z$500,3,FALSE)),"")</f>
        <v/>
      </c>
      <c r="AS114" s="29" t="str">
        <f>IFERROR(IF(VLOOKUP($D114,'Dec 2015'!$D$1:$Z$500,3,FALSE)=F114,"-","Wrong PO"),"new")</f>
        <v>new</v>
      </c>
      <c r="AT114" s="32" t="str">
        <f>IF(AS114="wrong PO",(VLOOKUP($D114,'Dec 2015'!$D$1:$Z$500,3,FALSE)),"")</f>
        <v/>
      </c>
      <c r="AU114" s="29" t="str">
        <f>IFERROR(IF(VLOOKUP($D114,'Nov 2015'!$D$1:$Z$500,3,FALSE)=F114,"-","Wrong PO"),"new")</f>
        <v>new</v>
      </c>
      <c r="AV114" s="32" t="str">
        <f>IF(AU114="wrong PO",(VLOOKUP($D114,'Nov 2015'!$D$1:$Z$500,3,FALSE)),"")</f>
        <v/>
      </c>
      <c r="AW114" s="29" t="str">
        <f>IFERROR(IF(VLOOKUP($D114,'Oct 2015'!$D$1:$Z$500,3,FALSE)=F114,"-","Wrong PO"),"new")</f>
        <v>new</v>
      </c>
      <c r="AX114" s="32" t="str">
        <f>IF(AW114="wrong PO",(VLOOKUP($D114,'Oct 2015'!$D$1:$Z$500,3,FALSE)),"")</f>
        <v/>
      </c>
      <c r="AY114" s="29" t="str">
        <f>IFERROR(IF(VLOOKUP($D114,'Sep 2015'!$D$1:$Z$500,3,FALSE)=F114,"-","Wrong PO"),"new")</f>
        <v>new</v>
      </c>
      <c r="AZ114" s="32" t="str">
        <f>IF(AY114="wrong PO",(VLOOKUP($D114,'Sep 2015'!$D$1:$Z$500,3,FALSE)),"")</f>
        <v/>
      </c>
    </row>
    <row r="115" spans="1:52">
      <c r="A115" s="2" t="s">
        <v>841</v>
      </c>
      <c r="B115" s="2" t="s">
        <v>510</v>
      </c>
      <c r="C115" s="2" t="s">
        <v>69</v>
      </c>
      <c r="D115" s="2" t="s">
        <v>268</v>
      </c>
      <c r="E115" s="2" t="s">
        <v>621</v>
      </c>
      <c r="F115" s="21" t="s">
        <v>269</v>
      </c>
      <c r="G115" s="11" t="s">
        <v>2078</v>
      </c>
      <c r="H115" s="3">
        <v>42376</v>
      </c>
      <c r="I115" s="2" t="s">
        <v>39</v>
      </c>
      <c r="J115" s="2" t="s">
        <v>623</v>
      </c>
      <c r="K115" s="2" t="s">
        <v>30</v>
      </c>
      <c r="L115" s="2" t="s">
        <v>31</v>
      </c>
      <c r="M115" s="2" t="s">
        <v>32</v>
      </c>
      <c r="N115" s="4">
        <v>3239</v>
      </c>
      <c r="O115" s="4">
        <v>3607</v>
      </c>
      <c r="P115" s="4">
        <v>368</v>
      </c>
      <c r="Q115" s="5">
        <v>6.22</v>
      </c>
      <c r="R115" s="4">
        <v>6574</v>
      </c>
      <c r="S115" s="4">
        <v>7357</v>
      </c>
      <c r="T115" s="4">
        <v>783</v>
      </c>
      <c r="U115" s="5">
        <v>46.82</v>
      </c>
      <c r="V115" s="5">
        <v>0</v>
      </c>
      <c r="W115" s="14">
        <v>53.04</v>
      </c>
      <c r="X115" s="14">
        <v>0</v>
      </c>
      <c r="Y115" s="14">
        <v>53.04</v>
      </c>
      <c r="Z115" s="4">
        <v>24580</v>
      </c>
      <c r="AA115" s="49" t="str">
        <f>IFERROR(IF(VLOOKUP($D115,'Year-To-Date'!$E$1:$E$322,1,FALSE)=D115,"--","Find"),"Find")</f>
        <v>--</v>
      </c>
      <c r="AB115" s="49" t="str">
        <f>IFERROR(IFERROR(VLOOKUP($D115,'Asset Group  All Assets'!$B$1:$C$500,2,FALSE),(VLOOKUP($D115,'Missing-WSU-POs'!$B$1:$D$500,3,FALSE))),"?")</f>
        <v>P0770460</v>
      </c>
      <c r="AC115" s="31" t="str">
        <f t="shared" si="3"/>
        <v>P0770460</v>
      </c>
      <c r="AD115" s="31" t="str">
        <f t="shared" si="4"/>
        <v/>
      </c>
      <c r="AE115" s="29" t="str">
        <f>IFERROR(IF(VLOOKUP($D115,'Org July 2016 '!$D$1:$Z$500,3,FALSE)=F115,"-","Wrong PO"),"new")</f>
        <v>Wrong PO</v>
      </c>
      <c r="AF115" s="32">
        <f>IF(AE115="wrong PO",(VLOOKUP($D115,'Org July 2016 '!$D$1:$Z$500,3,FALSE)),"")</f>
        <v>0</v>
      </c>
      <c r="AG115" s="29" t="str">
        <f>IFERROR(IF(VLOOKUP($D115,'Org June 2016 '!$D$1:$Z$500,3,FALSE)=F115,"-","Wrong PO"),"new")</f>
        <v>Wrong PO</v>
      </c>
      <c r="AH115" s="32">
        <f>IF(AG115="wrong PO",(VLOOKUP($D115,'Org June 2016 '!$D$1:$Z$500,3,FALSE)),"")</f>
        <v>0</v>
      </c>
      <c r="AI115" s="29" t="str">
        <f>IFERROR(IF(VLOOKUP($D115,'May 2016'!D114:Z613,3,FALSE)=F115,"-","Wrong PO"),"new")</f>
        <v>new</v>
      </c>
      <c r="AJ115" s="32" t="str">
        <f>IF(AI115="wrong PO",(VLOOKUP($D115,'May 2016'!D114:Z613,3,FALSE)),"")</f>
        <v/>
      </c>
      <c r="AK115" s="29" t="str">
        <f>IFERROR(IF(VLOOKUP($D115,'Apr 2016'!$D$1:$Z$500,3,FALSE)=F115,"-","Wrong PO"),"new")</f>
        <v>-</v>
      </c>
      <c r="AL115" s="32" t="str">
        <f>IF(AK115="wrong PO",(VLOOKUP($D115,'Apr 2016'!$D$1:$Z$500,3,FALSE)),"")</f>
        <v/>
      </c>
      <c r="AM115" s="32" t="str">
        <f>IFERROR(IF(VLOOKUP($D115,'Mar 2016'!$D$1:$Z$500,3,FALSE)=F115,"-","Wrong PO"),"new")</f>
        <v>-</v>
      </c>
      <c r="AN115" s="32" t="str">
        <f>IF(AK115="wrong PO",(VLOOKUP($D115,'Mar 2016'!$D$1:$Z$500,3,FALSE)),"")</f>
        <v/>
      </c>
      <c r="AO115" s="32" t="str">
        <f>IFERROR(IF(VLOOKUP($D115,'Feb 2016'!$D$1:$Z$500,3,FALSE)=F115,"-","Wrong PO"),"new")</f>
        <v>-</v>
      </c>
      <c r="AP115" s="32" t="str">
        <f>IF(AK115="wrong PO",(VLOOKUP($D115,'Feb 2016'!$D$1:$Z$500,3,FALSE)),"")</f>
        <v/>
      </c>
      <c r="AQ115" s="29" t="str">
        <f>IFERROR(IF(VLOOKUP($D115,'Jan 2016'!$D$1:$Z$500,3,FALSE)=F115,"-","Wrong PO"),"new")</f>
        <v>new</v>
      </c>
      <c r="AR115" s="32" t="str">
        <f>IF(AQ115="wrong PO",(VLOOKUP($D115,'Jan 2016'!$D$1:$Z$500,3,FALSE)),"")</f>
        <v/>
      </c>
      <c r="AS115" s="29" t="str">
        <f>IFERROR(IF(VLOOKUP($D115,'Dec 2015'!$D$1:$Z$500,3,FALSE)=F115,"-","Wrong PO"),"new")</f>
        <v>new</v>
      </c>
      <c r="AT115" s="32" t="str">
        <f>IF(AS115="wrong PO",(VLOOKUP($D115,'Dec 2015'!$D$1:$Z$500,3,FALSE)),"")</f>
        <v/>
      </c>
      <c r="AU115" s="29" t="str">
        <f>IFERROR(IF(VLOOKUP($D115,'Nov 2015'!$D$1:$Z$500,3,FALSE)=F115,"-","Wrong PO"),"new")</f>
        <v>new</v>
      </c>
      <c r="AV115" s="32" t="str">
        <f>IF(AU115="wrong PO",(VLOOKUP($D115,'Nov 2015'!$D$1:$Z$500,3,FALSE)),"")</f>
        <v/>
      </c>
      <c r="AW115" s="29" t="str">
        <f>IFERROR(IF(VLOOKUP($D115,'Oct 2015'!$D$1:$Z$500,3,FALSE)=F115,"-","Wrong PO"),"new")</f>
        <v>new</v>
      </c>
      <c r="AX115" s="32" t="str">
        <f>IF(AW115="wrong PO",(VLOOKUP($D115,'Oct 2015'!$D$1:$Z$500,3,FALSE)),"")</f>
        <v/>
      </c>
      <c r="AY115" s="29" t="str">
        <f>IFERROR(IF(VLOOKUP($D115,'Sep 2015'!$D$1:$Z$500,3,FALSE)=F115,"-","Wrong PO"),"new")</f>
        <v>new</v>
      </c>
      <c r="AZ115" s="32" t="str">
        <f>IF(AY115="wrong PO",(VLOOKUP($D115,'Sep 2015'!$D$1:$Z$500,3,FALSE)),"")</f>
        <v/>
      </c>
    </row>
    <row r="116" spans="1:52">
      <c r="A116" s="2" t="s">
        <v>841</v>
      </c>
      <c r="B116" s="2" t="s">
        <v>510</v>
      </c>
      <c r="C116" s="2" t="s">
        <v>25</v>
      </c>
      <c r="D116" s="2" t="s">
        <v>123</v>
      </c>
      <c r="E116" s="2" t="s">
        <v>409</v>
      </c>
      <c r="F116" s="21" t="s">
        <v>124</v>
      </c>
      <c r="G116" s="11" t="s">
        <v>2077</v>
      </c>
      <c r="H116" s="3">
        <v>42290</v>
      </c>
      <c r="I116" s="2" t="s">
        <v>39</v>
      </c>
      <c r="J116" s="2" t="s">
        <v>411</v>
      </c>
      <c r="K116" s="2" t="s">
        <v>30</v>
      </c>
      <c r="L116" s="2" t="s">
        <v>31</v>
      </c>
      <c r="M116" s="2" t="s">
        <v>32</v>
      </c>
      <c r="N116" s="4">
        <v>4872</v>
      </c>
      <c r="O116" s="4">
        <v>5322</v>
      </c>
      <c r="P116" s="4">
        <v>450</v>
      </c>
      <c r="Q116" s="14">
        <v>7.61</v>
      </c>
      <c r="R116" s="4">
        <v>0</v>
      </c>
      <c r="S116" s="4">
        <v>0</v>
      </c>
      <c r="T116" s="4">
        <v>0</v>
      </c>
      <c r="U116" s="5">
        <v>0</v>
      </c>
      <c r="V116" s="5">
        <v>0</v>
      </c>
      <c r="W116" s="14">
        <v>7.61</v>
      </c>
      <c r="X116" s="14">
        <v>0</v>
      </c>
      <c r="Y116" s="14">
        <v>7.61</v>
      </c>
      <c r="Z116" s="4">
        <v>24580</v>
      </c>
      <c r="AA116" s="49" t="str">
        <f>IFERROR(IF(VLOOKUP($D116,'Year-To-Date'!$E$1:$E$322,1,FALSE)=D116,"--","Find"),"Find")</f>
        <v>--</v>
      </c>
      <c r="AB116" s="49" t="str">
        <f>IFERROR(IFERROR(VLOOKUP($D116,'Asset Group  All Assets'!$B$1:$C$500,2,FALSE),(VLOOKUP($D116,'Missing-WSU-POs'!$B$1:$D$500,3,FALSE))),"?")</f>
        <v>P0770462</v>
      </c>
      <c r="AC116" s="31" t="str">
        <f t="shared" si="3"/>
        <v>P0770462</v>
      </c>
      <c r="AD116" s="31" t="str">
        <f t="shared" si="4"/>
        <v/>
      </c>
      <c r="AE116" s="29" t="str">
        <f>IFERROR(IF(VLOOKUP($D116,'Org July 2016 '!$D$1:$Z$500,3,FALSE)=F116,"-","Wrong PO"),"new")</f>
        <v>Wrong PO</v>
      </c>
      <c r="AF116" s="32">
        <f>IF(AE116="wrong PO",(VLOOKUP($D116,'Org July 2016 '!$D$1:$Z$500,3,FALSE)),"")</f>
        <v>0</v>
      </c>
      <c r="AG116" s="29" t="str">
        <f>IFERROR(IF(VLOOKUP($D116,'Org June 2016 '!$D$1:$Z$500,3,FALSE)=F116,"-","Wrong PO"),"new")</f>
        <v>Wrong PO</v>
      </c>
      <c r="AH116" s="32">
        <f>IF(AG116="wrong PO",(VLOOKUP($D116,'Org June 2016 '!$D$1:$Z$500,3,FALSE)),"")</f>
        <v>0</v>
      </c>
      <c r="AI116" s="29" t="str">
        <f>IFERROR(IF(VLOOKUP($D116,'May 2016'!D115:Z614,3,FALSE)=F116,"-","Wrong PO"),"new")</f>
        <v>new</v>
      </c>
      <c r="AJ116" s="32" t="str">
        <f>IF(AI116="wrong PO",(VLOOKUP($D116,'May 2016'!D115:Z614,3,FALSE)),"")</f>
        <v/>
      </c>
      <c r="AK116" s="29" t="str">
        <f>IFERROR(IF(VLOOKUP($D116,'Apr 2016'!$D$1:$Z$500,3,FALSE)=F116,"-","Wrong PO"),"new")</f>
        <v>-</v>
      </c>
      <c r="AL116" s="32" t="str">
        <f>IF(AK116="wrong PO",(VLOOKUP($D116,'Apr 2016'!$D$1:$Z$500,3,FALSE)),"")</f>
        <v/>
      </c>
      <c r="AM116" s="32" t="str">
        <f>IFERROR(IF(VLOOKUP($D116,'Mar 2016'!$D$1:$Z$500,3,FALSE)=F116,"-","Wrong PO"),"new")</f>
        <v>-</v>
      </c>
      <c r="AN116" s="32" t="str">
        <f>IF(AK116="wrong PO",(VLOOKUP($D116,'Mar 2016'!$D$1:$Z$500,3,FALSE)),"")</f>
        <v/>
      </c>
      <c r="AO116" s="32" t="str">
        <f>IFERROR(IF(VLOOKUP($D116,'Feb 2016'!$D$1:$Z$500,3,FALSE)=F116,"-","Wrong PO"),"new")</f>
        <v>-</v>
      </c>
      <c r="AP116" s="32" t="str">
        <f>IF(AK116="wrong PO",(VLOOKUP($D116,'Feb 2016'!$D$1:$Z$500,3,FALSE)),"")</f>
        <v/>
      </c>
      <c r="AQ116" s="29" t="str">
        <f>IFERROR(IF(VLOOKUP($D116,'Jan 2016'!$D$1:$Z$500,3,FALSE)=F116,"-","Wrong PO"),"new")</f>
        <v>-</v>
      </c>
      <c r="AR116" s="32" t="str">
        <f>IF(AQ116="wrong PO",(VLOOKUP($D116,'Jan 2016'!$D$1:$Z$500,3,FALSE)),"")</f>
        <v/>
      </c>
      <c r="AS116" s="29" t="str">
        <f>IFERROR(IF(VLOOKUP($D116,'Dec 2015'!$D$1:$Z$500,3,FALSE)=F116,"-","Wrong PO"),"new")</f>
        <v>-</v>
      </c>
      <c r="AT116" s="32" t="str">
        <f>IF(AS116="wrong PO",(VLOOKUP($D116,'Dec 2015'!$D$1:$Z$500,3,FALSE)),"")</f>
        <v/>
      </c>
      <c r="AU116" s="29" t="str">
        <f>IFERROR(IF(VLOOKUP($D116,'Nov 2015'!$D$1:$Z$500,3,FALSE)=F116,"-","Wrong PO"),"new")</f>
        <v>-</v>
      </c>
      <c r="AV116" s="32" t="str">
        <f>IF(AU116="wrong PO",(VLOOKUP($D116,'Nov 2015'!$D$1:$Z$500,3,FALSE)),"")</f>
        <v/>
      </c>
      <c r="AW116" s="29" t="str">
        <f>IFERROR(IF(VLOOKUP($D116,'Oct 2015'!$D$1:$Z$500,3,FALSE)=F116,"-","Wrong PO"),"new")</f>
        <v>-</v>
      </c>
      <c r="AX116" s="32" t="str">
        <f>IF(AW116="wrong PO",(VLOOKUP($D116,'Oct 2015'!$D$1:$Z$500,3,FALSE)),"")</f>
        <v/>
      </c>
      <c r="AY116" s="29" t="str">
        <f>IFERROR(IF(VLOOKUP($D116,'Sep 2015'!$D$1:$Z$500,3,FALSE)=F116,"-","Wrong PO"),"new")</f>
        <v>new</v>
      </c>
      <c r="AZ116" s="32" t="str">
        <f>IF(AY116="wrong PO",(VLOOKUP($D116,'Sep 2015'!$D$1:$Z$500,3,FALSE)),"")</f>
        <v/>
      </c>
    </row>
    <row r="117" spans="1:52">
      <c r="A117" s="2" t="s">
        <v>841</v>
      </c>
      <c r="B117" s="2" t="s">
        <v>510</v>
      </c>
      <c r="C117" s="2" t="s">
        <v>56</v>
      </c>
      <c r="D117" s="2" t="s">
        <v>214</v>
      </c>
      <c r="E117" s="2" t="s">
        <v>409</v>
      </c>
      <c r="F117" s="21" t="s">
        <v>124</v>
      </c>
      <c r="G117" s="11" t="s">
        <v>2077</v>
      </c>
      <c r="H117" s="3">
        <v>42290</v>
      </c>
      <c r="I117" s="2" t="s">
        <v>39</v>
      </c>
      <c r="J117" s="2" t="s">
        <v>411</v>
      </c>
      <c r="K117" s="2" t="s">
        <v>30</v>
      </c>
      <c r="L117" s="2" t="s">
        <v>31</v>
      </c>
      <c r="M117" s="2" t="s">
        <v>32</v>
      </c>
      <c r="N117" s="4">
        <v>1588</v>
      </c>
      <c r="O117" s="4">
        <v>2058</v>
      </c>
      <c r="P117" s="4">
        <v>470</v>
      </c>
      <c r="Q117" s="5">
        <v>7.94</v>
      </c>
      <c r="R117" s="4">
        <v>0</v>
      </c>
      <c r="S117" s="4">
        <v>0</v>
      </c>
      <c r="T117" s="4">
        <v>0</v>
      </c>
      <c r="U117" s="5">
        <v>0</v>
      </c>
      <c r="V117" s="5">
        <v>0</v>
      </c>
      <c r="W117" s="14">
        <v>7.94</v>
      </c>
      <c r="X117" s="14">
        <v>0</v>
      </c>
      <c r="Y117" s="14">
        <v>7.94</v>
      </c>
      <c r="Z117" s="4">
        <v>24580</v>
      </c>
      <c r="AA117" s="49" t="str">
        <f>IFERROR(IF(VLOOKUP($D117,'Year-To-Date'!$E$1:$E$322,1,FALSE)=D117,"--","Find"),"Find")</f>
        <v>--</v>
      </c>
      <c r="AB117" s="49" t="str">
        <f>IFERROR(IFERROR(VLOOKUP($D117,'Asset Group  All Assets'!$B$1:$C$500,2,FALSE),(VLOOKUP($D117,'Missing-WSU-POs'!$B$1:$D$500,3,FALSE))),"?")</f>
        <v>P0770462</v>
      </c>
      <c r="AC117" s="31" t="str">
        <f t="shared" si="3"/>
        <v>P0770462</v>
      </c>
      <c r="AD117" s="31" t="str">
        <f t="shared" si="4"/>
        <v/>
      </c>
      <c r="AE117" s="29" t="str">
        <f>IFERROR(IF(VLOOKUP($D117,'Org July 2016 '!$D$1:$Z$500,3,FALSE)=F117,"-","Wrong PO"),"new")</f>
        <v>Wrong PO</v>
      </c>
      <c r="AF117" s="32">
        <f>IF(AE117="wrong PO",(VLOOKUP($D117,'Org July 2016 '!$D$1:$Z$500,3,FALSE)),"")</f>
        <v>0</v>
      </c>
      <c r="AG117" s="29" t="str">
        <f>IFERROR(IF(VLOOKUP($D117,'Org June 2016 '!$D$1:$Z$500,3,FALSE)=F117,"-","Wrong PO"),"new")</f>
        <v>Wrong PO</v>
      </c>
      <c r="AH117" s="32">
        <f>IF(AG117="wrong PO",(VLOOKUP($D117,'Org June 2016 '!$D$1:$Z$500,3,FALSE)),"")</f>
        <v>0</v>
      </c>
      <c r="AI117" s="29" t="str">
        <f>IFERROR(IF(VLOOKUP($D117,'May 2016'!D116:Z615,3,FALSE)=F117,"-","Wrong PO"),"new")</f>
        <v>new</v>
      </c>
      <c r="AJ117" s="32" t="str">
        <f>IF(AI117="wrong PO",(VLOOKUP($D117,'May 2016'!D116:Z615,3,FALSE)),"")</f>
        <v/>
      </c>
      <c r="AK117" s="29" t="str">
        <f>IFERROR(IF(VLOOKUP($D117,'Apr 2016'!$D$1:$Z$500,3,FALSE)=F117,"-","Wrong PO"),"new")</f>
        <v>-</v>
      </c>
      <c r="AL117" s="32" t="str">
        <f>IF(AK117="wrong PO",(VLOOKUP($D117,'Apr 2016'!$D$1:$Z$500,3,FALSE)),"")</f>
        <v/>
      </c>
      <c r="AM117" s="32" t="str">
        <f>IFERROR(IF(VLOOKUP($D117,'Mar 2016'!$D$1:$Z$500,3,FALSE)=F117,"-","Wrong PO"),"new")</f>
        <v>-</v>
      </c>
      <c r="AN117" s="32" t="str">
        <f>IF(AK117="wrong PO",(VLOOKUP($D117,'Mar 2016'!$D$1:$Z$500,3,FALSE)),"")</f>
        <v/>
      </c>
      <c r="AO117" s="32" t="str">
        <f>IFERROR(IF(VLOOKUP($D117,'Feb 2016'!$D$1:$Z$500,3,FALSE)=F117,"-","Wrong PO"),"new")</f>
        <v>-</v>
      </c>
      <c r="AP117" s="32" t="str">
        <f>IF(AK117="wrong PO",(VLOOKUP($D117,'Feb 2016'!$D$1:$Z$500,3,FALSE)),"")</f>
        <v/>
      </c>
      <c r="AQ117" s="29" t="str">
        <f>IFERROR(IF(VLOOKUP($D117,'Jan 2016'!$D$1:$Z$500,3,FALSE)=F117,"-","Wrong PO"),"new")</f>
        <v>-</v>
      </c>
      <c r="AR117" s="32" t="str">
        <f>IF(AQ117="wrong PO",(VLOOKUP($D117,'Jan 2016'!$D$1:$Z$500,3,FALSE)),"")</f>
        <v/>
      </c>
      <c r="AS117" s="29" t="str">
        <f>IFERROR(IF(VLOOKUP($D117,'Dec 2015'!$D$1:$Z$500,3,FALSE)=F117,"-","Wrong PO"),"new")</f>
        <v>-</v>
      </c>
      <c r="AT117" s="32" t="str">
        <f>IF(AS117="wrong PO",(VLOOKUP($D117,'Dec 2015'!$D$1:$Z$500,3,FALSE)),"")</f>
        <v/>
      </c>
      <c r="AU117" s="29" t="str">
        <f>IFERROR(IF(VLOOKUP($D117,'Nov 2015'!$D$1:$Z$500,3,FALSE)=F117,"-","Wrong PO"),"new")</f>
        <v>-</v>
      </c>
      <c r="AV117" s="32" t="str">
        <f>IF(AU117="wrong PO",(VLOOKUP($D117,'Nov 2015'!$D$1:$Z$500,3,FALSE)),"")</f>
        <v/>
      </c>
      <c r="AW117" s="29" t="str">
        <f>IFERROR(IF(VLOOKUP($D117,'Oct 2015'!$D$1:$Z$500,3,FALSE)=F117,"-","Wrong PO"),"new")</f>
        <v>-</v>
      </c>
      <c r="AX117" s="32" t="str">
        <f>IF(AW117="wrong PO",(VLOOKUP($D117,'Oct 2015'!$D$1:$Z$500,3,FALSE)),"")</f>
        <v/>
      </c>
      <c r="AY117" s="29" t="str">
        <f>IFERROR(IF(VLOOKUP($D117,'Sep 2015'!$D$1:$Z$500,3,FALSE)=F117,"-","Wrong PO"),"new")</f>
        <v>new</v>
      </c>
      <c r="AZ117" s="32" t="str">
        <f>IF(AY117="wrong PO",(VLOOKUP($D117,'Sep 2015'!$D$1:$Z$500,3,FALSE)),"")</f>
        <v/>
      </c>
    </row>
    <row r="118" spans="1:52">
      <c r="A118" s="2" t="s">
        <v>841</v>
      </c>
      <c r="B118" s="2" t="s">
        <v>510</v>
      </c>
      <c r="C118" s="2" t="s">
        <v>76</v>
      </c>
      <c r="D118" s="2" t="s">
        <v>305</v>
      </c>
      <c r="E118" s="2" t="s">
        <v>412</v>
      </c>
      <c r="F118" s="21" t="s">
        <v>306</v>
      </c>
      <c r="G118" s="11" t="s">
        <v>2076</v>
      </c>
      <c r="H118" s="3">
        <v>42192</v>
      </c>
      <c r="I118" s="2" t="s">
        <v>28</v>
      </c>
      <c r="J118" s="2" t="s">
        <v>414</v>
      </c>
      <c r="K118" s="2" t="s">
        <v>30</v>
      </c>
      <c r="L118" s="2" t="s">
        <v>31</v>
      </c>
      <c r="M118" s="2" t="s">
        <v>41</v>
      </c>
      <c r="N118" s="4">
        <v>10704</v>
      </c>
      <c r="O118" s="4">
        <v>11498</v>
      </c>
      <c r="P118" s="4">
        <v>794</v>
      </c>
      <c r="Q118" s="5">
        <v>13.42</v>
      </c>
      <c r="R118" s="4">
        <v>14314</v>
      </c>
      <c r="S118" s="4">
        <v>16624</v>
      </c>
      <c r="T118" s="4">
        <v>2310</v>
      </c>
      <c r="U118" s="5">
        <v>138.13999999999999</v>
      </c>
      <c r="V118" s="5">
        <v>0</v>
      </c>
      <c r="W118" s="14">
        <v>151.56</v>
      </c>
      <c r="X118" s="14">
        <v>0</v>
      </c>
      <c r="Y118" s="14">
        <v>151.56</v>
      </c>
      <c r="Z118" s="4">
        <v>24580</v>
      </c>
      <c r="AA118" s="49" t="str">
        <f>IFERROR(IF(VLOOKUP($D118,'Year-To-Date'!$E$1:$E$322,1,FALSE)=D118,"--","Find"),"Find")</f>
        <v>--</v>
      </c>
      <c r="AB118" s="49" t="str">
        <f>IFERROR(IFERROR(VLOOKUP($D118,'Asset Group  All Assets'!$B$1:$C$500,2,FALSE),(VLOOKUP($D118,'Missing-WSU-POs'!$B$1:$D$500,3,FALSE))),"?")</f>
        <v>P0770472</v>
      </c>
      <c r="AC118" s="31" t="str">
        <f t="shared" si="3"/>
        <v>P0770472</v>
      </c>
      <c r="AD118" s="31" t="str">
        <f t="shared" si="4"/>
        <v/>
      </c>
      <c r="AE118" s="29" t="str">
        <f>IFERROR(IF(VLOOKUP($D118,'Org July 2016 '!$D$1:$Z$500,3,FALSE)=F118,"-","Wrong PO"),"new")</f>
        <v>Wrong PO</v>
      </c>
      <c r="AF118" s="32">
        <f>IF(AE118="wrong PO",(VLOOKUP($D118,'Org July 2016 '!$D$1:$Z$500,3,FALSE)),"")</f>
        <v>0</v>
      </c>
      <c r="AG118" s="29" t="str">
        <f>IFERROR(IF(VLOOKUP($D118,'Org June 2016 '!$D$1:$Z$500,3,FALSE)=F118,"-","Wrong PO"),"new")</f>
        <v>Wrong PO</v>
      </c>
      <c r="AH118" s="32">
        <f>IF(AG118="wrong PO",(VLOOKUP($D118,'Org June 2016 '!$D$1:$Z$500,3,FALSE)),"")</f>
        <v>0</v>
      </c>
      <c r="AI118" s="29" t="str">
        <f>IFERROR(IF(VLOOKUP($D118,'May 2016'!D117:Z616,3,FALSE)=F118,"-","Wrong PO"),"new")</f>
        <v>new</v>
      </c>
      <c r="AJ118" s="32" t="str">
        <f>IF(AI118="wrong PO",(VLOOKUP($D118,'May 2016'!D117:Z616,3,FALSE)),"")</f>
        <v/>
      </c>
      <c r="AK118" s="29" t="str">
        <f>IFERROR(IF(VLOOKUP($D118,'Apr 2016'!$D$1:$Z$500,3,FALSE)=F118,"-","Wrong PO"),"new")</f>
        <v>-</v>
      </c>
      <c r="AL118" s="32" t="str">
        <f>IF(AK118="wrong PO",(VLOOKUP($D118,'Apr 2016'!$D$1:$Z$500,3,FALSE)),"")</f>
        <v/>
      </c>
      <c r="AM118" s="32" t="str">
        <f>IFERROR(IF(VLOOKUP($D118,'Mar 2016'!$D$1:$Z$500,3,FALSE)=F118,"-","Wrong PO"),"new")</f>
        <v>-</v>
      </c>
      <c r="AN118" s="32" t="str">
        <f>IF(AK118="wrong PO",(VLOOKUP($D118,'Mar 2016'!$D$1:$Z$500,3,FALSE)),"")</f>
        <v/>
      </c>
      <c r="AO118" s="32" t="str">
        <f>IFERROR(IF(VLOOKUP($D118,'Feb 2016'!$D$1:$Z$500,3,FALSE)=F118,"-","Wrong PO"),"new")</f>
        <v>-</v>
      </c>
      <c r="AP118" s="32" t="str">
        <f>IF(AK118="wrong PO",(VLOOKUP($D118,'Feb 2016'!$D$1:$Z$500,3,FALSE)),"")</f>
        <v/>
      </c>
      <c r="AQ118" s="29" t="str">
        <f>IFERROR(IF(VLOOKUP($D118,'Jan 2016'!$D$1:$Z$500,3,FALSE)=F118,"-","Wrong PO"),"new")</f>
        <v>-</v>
      </c>
      <c r="AR118" s="32" t="str">
        <f>IF(AQ118="wrong PO",(VLOOKUP($D118,'Jan 2016'!$D$1:$Z$500,3,FALSE)),"")</f>
        <v/>
      </c>
      <c r="AS118" s="29" t="str">
        <f>IFERROR(IF(VLOOKUP($D118,'Dec 2015'!$D$1:$Z$500,3,FALSE)=F118,"-","Wrong PO"),"new")</f>
        <v>-</v>
      </c>
      <c r="AT118" s="32" t="str">
        <f>IF(AS118="wrong PO",(VLOOKUP($D118,'Dec 2015'!$D$1:$Z$500,3,FALSE)),"")</f>
        <v/>
      </c>
      <c r="AU118" s="29" t="str">
        <f>IFERROR(IF(VLOOKUP($D118,'Nov 2015'!$D$1:$Z$500,3,FALSE)=F118,"-","Wrong PO"),"new")</f>
        <v>-</v>
      </c>
      <c r="AV118" s="32" t="str">
        <f>IF(AU118="wrong PO",(VLOOKUP($D118,'Nov 2015'!$D$1:$Z$500,3,FALSE)),"")</f>
        <v/>
      </c>
      <c r="AW118" s="29" t="str">
        <f>IFERROR(IF(VLOOKUP($D118,'Oct 2015'!$D$1:$Z$500,3,FALSE)=F118,"-","Wrong PO"),"new")</f>
        <v>-</v>
      </c>
      <c r="AX118" s="32" t="str">
        <f>IF(AW118="wrong PO",(VLOOKUP($D118,'Oct 2015'!$D$1:$Z$500,3,FALSE)),"")</f>
        <v/>
      </c>
      <c r="AY118" s="29" t="str">
        <f>IFERROR(IF(VLOOKUP($D118,'Sep 2015'!$D$1:$Z$500,3,FALSE)=F118,"-","Wrong PO"),"new")</f>
        <v>new</v>
      </c>
      <c r="AZ118" s="32" t="str">
        <f>IF(AY118="wrong PO",(VLOOKUP($D118,'Sep 2015'!$D$1:$Z$500,3,FALSE)),"")</f>
        <v/>
      </c>
    </row>
    <row r="119" spans="1:52">
      <c r="A119" s="2" t="s">
        <v>841</v>
      </c>
      <c r="B119" s="2" t="s">
        <v>510</v>
      </c>
      <c r="C119" s="2" t="s">
        <v>76</v>
      </c>
      <c r="D119" s="2" t="s">
        <v>329</v>
      </c>
      <c r="E119" s="2" t="s">
        <v>535</v>
      </c>
      <c r="F119" s="21" t="s">
        <v>330</v>
      </c>
      <c r="G119" s="11" t="s">
        <v>2075</v>
      </c>
      <c r="H119" s="3">
        <v>42376</v>
      </c>
      <c r="I119" s="2" t="s">
        <v>39</v>
      </c>
      <c r="J119" s="2" t="s">
        <v>536</v>
      </c>
      <c r="K119" s="2" t="s">
        <v>30</v>
      </c>
      <c r="L119" s="2" t="s">
        <v>31</v>
      </c>
      <c r="M119" s="2" t="s">
        <v>41</v>
      </c>
      <c r="N119" s="4">
        <v>934</v>
      </c>
      <c r="O119" s="4">
        <v>1285</v>
      </c>
      <c r="P119" s="4">
        <v>351</v>
      </c>
      <c r="Q119" s="5">
        <v>5.93</v>
      </c>
      <c r="R119" s="4">
        <v>3242</v>
      </c>
      <c r="S119" s="4">
        <v>3989</v>
      </c>
      <c r="T119" s="4">
        <v>747</v>
      </c>
      <c r="U119" s="5">
        <v>44.67</v>
      </c>
      <c r="V119" s="5">
        <v>0</v>
      </c>
      <c r="W119" s="14">
        <v>50.6</v>
      </c>
      <c r="X119" s="14">
        <v>0</v>
      </c>
      <c r="Y119" s="14">
        <v>50.6</v>
      </c>
      <c r="Z119" s="4">
        <v>24580</v>
      </c>
      <c r="AA119" s="49" t="str">
        <f>IFERROR(IF(VLOOKUP($D119,'Year-To-Date'!$E$1:$E$322,1,FALSE)=D119,"--","Find"),"Find")</f>
        <v>--</v>
      </c>
      <c r="AB119" s="49" t="str">
        <f>IFERROR(IFERROR(VLOOKUP($D119,'Asset Group  All Assets'!$B$1:$C$500,2,FALSE),(VLOOKUP($D119,'Missing-WSU-POs'!$B$1:$D$500,3,FALSE))),"?")</f>
        <v>P0770490</v>
      </c>
      <c r="AC119" s="31" t="str">
        <f t="shared" si="3"/>
        <v>P0770490</v>
      </c>
      <c r="AD119" s="31" t="str">
        <f t="shared" si="4"/>
        <v/>
      </c>
      <c r="AE119" s="29" t="str">
        <f>IFERROR(IF(VLOOKUP($D119,'Org July 2016 '!$D$1:$Z$500,3,FALSE)=F119,"-","Wrong PO"),"new")</f>
        <v>Wrong PO</v>
      </c>
      <c r="AF119" s="32">
        <f>IF(AE119="wrong PO",(VLOOKUP($D119,'Org July 2016 '!$D$1:$Z$500,3,FALSE)),"")</f>
        <v>0</v>
      </c>
      <c r="AG119" s="29" t="str">
        <f>IFERROR(IF(VLOOKUP($D119,'Org June 2016 '!$D$1:$Z$500,3,FALSE)=F119,"-","Wrong PO"),"new")</f>
        <v>Wrong PO</v>
      </c>
      <c r="AH119" s="32">
        <f>IF(AG119="wrong PO",(VLOOKUP($D119,'Org June 2016 '!$D$1:$Z$500,3,FALSE)),"")</f>
        <v>0</v>
      </c>
      <c r="AI119" s="29" t="str">
        <f>IFERROR(IF(VLOOKUP($D119,'May 2016'!D118:Z617,3,FALSE)=F119,"-","Wrong PO"),"new")</f>
        <v>new</v>
      </c>
      <c r="AJ119" s="32" t="str">
        <f>IF(AI119="wrong PO",(VLOOKUP($D119,'May 2016'!D118:Z617,3,FALSE)),"")</f>
        <v/>
      </c>
      <c r="AK119" s="29" t="str">
        <f>IFERROR(IF(VLOOKUP($D119,'Apr 2016'!$D$1:$Z$500,3,FALSE)=F119,"-","Wrong PO"),"new")</f>
        <v>-</v>
      </c>
      <c r="AL119" s="32" t="str">
        <f>IF(AK119="wrong PO",(VLOOKUP($D119,'Apr 2016'!$D$1:$Z$500,3,FALSE)),"")</f>
        <v/>
      </c>
      <c r="AM119" s="32" t="str">
        <f>IFERROR(IF(VLOOKUP($D119,'Mar 2016'!$D$1:$Z$500,3,FALSE)=F119,"-","Wrong PO"),"new")</f>
        <v>-</v>
      </c>
      <c r="AN119" s="32" t="str">
        <f>IF(AK119="wrong PO",(VLOOKUP($D119,'Mar 2016'!$D$1:$Z$500,3,FALSE)),"")</f>
        <v/>
      </c>
      <c r="AO119" s="32" t="str">
        <f>IFERROR(IF(VLOOKUP($D119,'Feb 2016'!$D$1:$Z$500,3,FALSE)=F119,"-","Wrong PO"),"new")</f>
        <v>-</v>
      </c>
      <c r="AP119" s="32" t="str">
        <f>IF(AK119="wrong PO",(VLOOKUP($D119,'Feb 2016'!$D$1:$Z$500,3,FALSE)),"")</f>
        <v/>
      </c>
      <c r="AQ119" s="29" t="str">
        <f>IFERROR(IF(VLOOKUP($D119,'Jan 2016'!$D$1:$Z$500,3,FALSE)=F119,"-","Wrong PO"),"new")</f>
        <v>-</v>
      </c>
      <c r="AR119" s="32" t="str">
        <f>IF(AQ119="wrong PO",(VLOOKUP($D119,'Jan 2016'!$D$1:$Z$500,3,FALSE)),"")</f>
        <v/>
      </c>
      <c r="AS119" s="29" t="str">
        <f>IFERROR(IF(VLOOKUP($D119,'Dec 2015'!$D$1:$Z$500,3,FALSE)=F119,"-","Wrong PO"),"new")</f>
        <v>new</v>
      </c>
      <c r="AT119" s="32" t="str">
        <f>IF(AS119="wrong PO",(VLOOKUP($D119,'Dec 2015'!$D$1:$Z$500,3,FALSE)),"")</f>
        <v/>
      </c>
      <c r="AU119" s="29" t="str">
        <f>IFERROR(IF(VLOOKUP($D119,'Nov 2015'!$D$1:$Z$500,3,FALSE)=F119,"-","Wrong PO"),"new")</f>
        <v>new</v>
      </c>
      <c r="AV119" s="32" t="str">
        <f>IF(AU119="wrong PO",(VLOOKUP($D119,'Nov 2015'!$D$1:$Z$500,3,FALSE)),"")</f>
        <v/>
      </c>
      <c r="AW119" s="29" t="str">
        <f>IFERROR(IF(VLOOKUP($D119,'Oct 2015'!$D$1:$Z$500,3,FALSE)=F119,"-","Wrong PO"),"new")</f>
        <v>new</v>
      </c>
      <c r="AX119" s="32" t="str">
        <f>IF(AW119="wrong PO",(VLOOKUP($D119,'Oct 2015'!$D$1:$Z$500,3,FALSE)),"")</f>
        <v/>
      </c>
      <c r="AY119" s="29" t="str">
        <f>IFERROR(IF(VLOOKUP($D119,'Sep 2015'!$D$1:$Z$500,3,FALSE)=F119,"-","Wrong PO"),"new")</f>
        <v>new</v>
      </c>
      <c r="AZ119" s="32" t="str">
        <f>IF(AY119="wrong PO",(VLOOKUP($D119,'Sep 2015'!$D$1:$Z$500,3,FALSE)),"")</f>
        <v/>
      </c>
    </row>
    <row r="120" spans="1:52">
      <c r="A120" s="2" t="s">
        <v>841</v>
      </c>
      <c r="B120" s="2" t="s">
        <v>510</v>
      </c>
      <c r="C120" s="2" t="s">
        <v>76</v>
      </c>
      <c r="D120" s="2" t="s">
        <v>331</v>
      </c>
      <c r="E120" s="2" t="s">
        <v>535</v>
      </c>
      <c r="F120" s="21" t="s">
        <v>332</v>
      </c>
      <c r="G120" s="11" t="s">
        <v>2074</v>
      </c>
      <c r="H120" s="3">
        <v>42376</v>
      </c>
      <c r="I120" s="2" t="s">
        <v>39</v>
      </c>
      <c r="J120" s="2" t="s">
        <v>536</v>
      </c>
      <c r="K120" s="2" t="s">
        <v>30</v>
      </c>
      <c r="L120" s="2" t="s">
        <v>31</v>
      </c>
      <c r="M120" s="2" t="s">
        <v>41</v>
      </c>
      <c r="N120" s="4">
        <v>25478</v>
      </c>
      <c r="O120" s="4">
        <v>30292</v>
      </c>
      <c r="P120" s="4">
        <v>4814</v>
      </c>
      <c r="Q120" s="5">
        <v>81.36</v>
      </c>
      <c r="R120" s="4">
        <v>3113</v>
      </c>
      <c r="S120" s="4">
        <v>3419</v>
      </c>
      <c r="T120" s="4">
        <v>306</v>
      </c>
      <c r="U120" s="5">
        <v>18.3</v>
      </c>
      <c r="V120" s="5">
        <v>0</v>
      </c>
      <c r="W120" s="14">
        <v>99.66</v>
      </c>
      <c r="X120" s="14">
        <v>0</v>
      </c>
      <c r="Y120" s="14">
        <v>99.66</v>
      </c>
      <c r="Z120" s="4">
        <v>24580</v>
      </c>
      <c r="AA120" s="49" t="str">
        <f>IFERROR(IF(VLOOKUP($D120,'Year-To-Date'!$E$1:$E$322,1,FALSE)=D120,"--","Find"),"Find")</f>
        <v>--</v>
      </c>
      <c r="AB120" s="49" t="str">
        <f>IFERROR(IFERROR(VLOOKUP($D120,'Asset Group  All Assets'!$B$1:$C$500,2,FALSE),(VLOOKUP($D120,'Missing-WSU-POs'!$B$1:$D$500,3,FALSE))),"?")</f>
        <v>P0770509</v>
      </c>
      <c r="AC120" s="31" t="str">
        <f t="shared" si="3"/>
        <v>P0770509</v>
      </c>
      <c r="AD120" s="31" t="str">
        <f t="shared" si="4"/>
        <v/>
      </c>
      <c r="AE120" s="29" t="str">
        <f>IFERROR(IF(VLOOKUP($D120,'Org July 2016 '!$D$1:$Z$500,3,FALSE)=F120,"-","Wrong PO"),"new")</f>
        <v>Wrong PO</v>
      </c>
      <c r="AF120" s="32">
        <f>IF(AE120="wrong PO",(VLOOKUP($D120,'Org July 2016 '!$D$1:$Z$500,3,FALSE)),"")</f>
        <v>0</v>
      </c>
      <c r="AG120" s="29" t="str">
        <f>IFERROR(IF(VLOOKUP($D120,'Org June 2016 '!$D$1:$Z$500,3,FALSE)=F120,"-","Wrong PO"),"new")</f>
        <v>Wrong PO</v>
      </c>
      <c r="AH120" s="32">
        <f>IF(AG120="wrong PO",(VLOOKUP($D120,'Org June 2016 '!$D$1:$Z$500,3,FALSE)),"")</f>
        <v>0</v>
      </c>
      <c r="AI120" s="29" t="str">
        <f>IFERROR(IF(VLOOKUP($D120,'May 2016'!D119:Z618,3,FALSE)=F120,"-","Wrong PO"),"new")</f>
        <v>new</v>
      </c>
      <c r="AJ120" s="32" t="str">
        <f>IF(AI120="wrong PO",(VLOOKUP($D120,'May 2016'!D119:Z618,3,FALSE)),"")</f>
        <v/>
      </c>
      <c r="AK120" s="29" t="str">
        <f>IFERROR(IF(VLOOKUP($D120,'Apr 2016'!$D$1:$Z$500,3,FALSE)=F120,"-","Wrong PO"),"new")</f>
        <v>-</v>
      </c>
      <c r="AL120" s="32" t="str">
        <f>IF(AK120="wrong PO",(VLOOKUP($D120,'Apr 2016'!$D$1:$Z$500,3,FALSE)),"")</f>
        <v/>
      </c>
      <c r="AM120" s="32" t="str">
        <f>IFERROR(IF(VLOOKUP($D120,'Mar 2016'!$D$1:$Z$500,3,FALSE)=F120,"-","Wrong PO"),"new")</f>
        <v>-</v>
      </c>
      <c r="AN120" s="32" t="str">
        <f>IF(AK120="wrong PO",(VLOOKUP($D120,'Mar 2016'!$D$1:$Z$500,3,FALSE)),"")</f>
        <v/>
      </c>
      <c r="AO120" s="32" t="str">
        <f>IFERROR(IF(VLOOKUP($D120,'Feb 2016'!$D$1:$Z$500,3,FALSE)=F120,"-","Wrong PO"),"new")</f>
        <v>-</v>
      </c>
      <c r="AP120" s="32" t="str">
        <f>IF(AK120="wrong PO",(VLOOKUP($D120,'Feb 2016'!$D$1:$Z$500,3,FALSE)),"")</f>
        <v/>
      </c>
      <c r="AQ120" s="29" t="str">
        <f>IFERROR(IF(VLOOKUP($D120,'Jan 2016'!$D$1:$Z$500,3,FALSE)=F120,"-","Wrong PO"),"new")</f>
        <v>-</v>
      </c>
      <c r="AR120" s="32" t="str">
        <f>IF(AQ120="wrong PO",(VLOOKUP($D120,'Jan 2016'!$D$1:$Z$500,3,FALSE)),"")</f>
        <v/>
      </c>
      <c r="AS120" s="29" t="str">
        <f>IFERROR(IF(VLOOKUP($D120,'Dec 2015'!$D$1:$Z$500,3,FALSE)=F120,"-","Wrong PO"),"new")</f>
        <v>new</v>
      </c>
      <c r="AT120" s="32" t="str">
        <f>IF(AS120="wrong PO",(VLOOKUP($D120,'Dec 2015'!$D$1:$Z$500,3,FALSE)),"")</f>
        <v/>
      </c>
      <c r="AU120" s="29" t="str">
        <f>IFERROR(IF(VLOOKUP($D120,'Nov 2015'!$D$1:$Z$500,3,FALSE)=F120,"-","Wrong PO"),"new")</f>
        <v>new</v>
      </c>
      <c r="AV120" s="32" t="str">
        <f>IF(AU120="wrong PO",(VLOOKUP($D120,'Nov 2015'!$D$1:$Z$500,3,FALSE)),"")</f>
        <v/>
      </c>
      <c r="AW120" s="29" t="str">
        <f>IFERROR(IF(VLOOKUP($D120,'Oct 2015'!$D$1:$Z$500,3,FALSE)=F120,"-","Wrong PO"),"new")</f>
        <v>new</v>
      </c>
      <c r="AX120" s="32" t="str">
        <f>IF(AW120="wrong PO",(VLOOKUP($D120,'Oct 2015'!$D$1:$Z$500,3,FALSE)),"")</f>
        <v/>
      </c>
      <c r="AY120" s="29" t="str">
        <f>IFERROR(IF(VLOOKUP($D120,'Sep 2015'!$D$1:$Z$500,3,FALSE)=F120,"-","Wrong PO"),"new")</f>
        <v>new</v>
      </c>
      <c r="AZ120" s="32" t="str">
        <f>IF(AY120="wrong PO",(VLOOKUP($D120,'Sep 2015'!$D$1:$Z$500,3,FALSE)),"")</f>
        <v/>
      </c>
    </row>
    <row r="121" spans="1:52">
      <c r="A121" s="2" t="s">
        <v>841</v>
      </c>
      <c r="B121" s="2" t="s">
        <v>510</v>
      </c>
      <c r="C121" s="2" t="s">
        <v>48</v>
      </c>
      <c r="D121" s="2" t="s">
        <v>163</v>
      </c>
      <c r="E121" s="2" t="s">
        <v>415</v>
      </c>
      <c r="F121" s="21" t="s">
        <v>164</v>
      </c>
      <c r="G121" s="11" t="s">
        <v>2073</v>
      </c>
      <c r="H121" s="3">
        <v>42269</v>
      </c>
      <c r="I121" s="2" t="s">
        <v>39</v>
      </c>
      <c r="J121" s="2" t="s">
        <v>417</v>
      </c>
      <c r="K121" s="2" t="s">
        <v>30</v>
      </c>
      <c r="L121" s="2" t="s">
        <v>31</v>
      </c>
      <c r="M121" s="2" t="s">
        <v>32</v>
      </c>
      <c r="N121" s="4">
        <v>13221</v>
      </c>
      <c r="O121" s="4">
        <v>13221</v>
      </c>
      <c r="P121" s="4">
        <v>0</v>
      </c>
      <c r="Q121" s="5">
        <v>0</v>
      </c>
      <c r="R121" s="4">
        <v>0</v>
      </c>
      <c r="S121" s="4">
        <v>0</v>
      </c>
      <c r="T121" s="4">
        <v>0</v>
      </c>
      <c r="U121" s="5">
        <v>0</v>
      </c>
      <c r="V121" s="5">
        <v>0</v>
      </c>
      <c r="W121" s="14">
        <v>0</v>
      </c>
      <c r="X121" s="14">
        <v>0</v>
      </c>
      <c r="Y121" s="14">
        <v>0</v>
      </c>
      <c r="Z121" s="4">
        <v>24580</v>
      </c>
      <c r="AA121" s="49" t="str">
        <f>IFERROR(IF(VLOOKUP($D121,'Year-To-Date'!$E$1:$E$322,1,FALSE)=D121,"--","Find"),"Find")</f>
        <v>--</v>
      </c>
      <c r="AB121" s="49" t="str">
        <f>IFERROR(IFERROR(VLOOKUP($D121,'Asset Group  All Assets'!$B$1:$C$500,2,FALSE),(VLOOKUP($D121,'Missing-WSU-POs'!$B$1:$D$500,3,FALSE))),"?")</f>
        <v>P0770568</v>
      </c>
      <c r="AC121" s="31" t="str">
        <f t="shared" si="3"/>
        <v>P0770568</v>
      </c>
      <c r="AD121" s="31" t="str">
        <f t="shared" si="4"/>
        <v/>
      </c>
      <c r="AE121" s="29" t="str">
        <f>IFERROR(IF(VLOOKUP($D121,'Org July 2016 '!$D$1:$Z$500,3,FALSE)=F121,"-","Wrong PO"),"new")</f>
        <v>Wrong PO</v>
      </c>
      <c r="AF121" s="32">
        <f>IF(AE121="wrong PO",(VLOOKUP($D121,'Org July 2016 '!$D$1:$Z$500,3,FALSE)),"")</f>
        <v>0</v>
      </c>
      <c r="AG121" s="29" t="str">
        <f>IFERROR(IF(VLOOKUP($D121,'Org June 2016 '!$D$1:$Z$500,3,FALSE)=F121,"-","Wrong PO"),"new")</f>
        <v>Wrong PO</v>
      </c>
      <c r="AH121" s="32">
        <f>IF(AG121="wrong PO",(VLOOKUP($D121,'Org June 2016 '!$D$1:$Z$500,3,FALSE)),"")</f>
        <v>0</v>
      </c>
      <c r="AI121" s="29" t="str">
        <f>IFERROR(IF(VLOOKUP($D121,'May 2016'!D120:Z619,3,FALSE)=F121,"-","Wrong PO"),"new")</f>
        <v>new</v>
      </c>
      <c r="AJ121" s="32" t="str">
        <f>IF(AI121="wrong PO",(VLOOKUP($D121,'May 2016'!D120:Z619,3,FALSE)),"")</f>
        <v/>
      </c>
      <c r="AK121" s="29" t="str">
        <f>IFERROR(IF(VLOOKUP($D121,'Apr 2016'!$D$1:$Z$500,3,FALSE)=F121,"-","Wrong PO"),"new")</f>
        <v>-</v>
      </c>
      <c r="AL121" s="32" t="str">
        <f>IF(AK121="wrong PO",(VLOOKUP($D121,'Apr 2016'!$D$1:$Z$500,3,FALSE)),"")</f>
        <v/>
      </c>
      <c r="AM121" s="32" t="str">
        <f>IFERROR(IF(VLOOKUP($D121,'Mar 2016'!$D$1:$Z$500,3,FALSE)=F121,"-","Wrong PO"),"new")</f>
        <v>-</v>
      </c>
      <c r="AN121" s="32" t="str">
        <f>IF(AK121="wrong PO",(VLOOKUP($D121,'Mar 2016'!$D$1:$Z$500,3,FALSE)),"")</f>
        <v/>
      </c>
      <c r="AO121" s="32" t="str">
        <f>IFERROR(IF(VLOOKUP($D121,'Feb 2016'!$D$1:$Z$500,3,FALSE)=F121,"-","Wrong PO"),"new")</f>
        <v>-</v>
      </c>
      <c r="AP121" s="32" t="str">
        <f>IF(AK121="wrong PO",(VLOOKUP($D121,'Feb 2016'!$D$1:$Z$500,3,FALSE)),"")</f>
        <v/>
      </c>
      <c r="AQ121" s="29" t="str">
        <f>IFERROR(IF(VLOOKUP($D121,'Jan 2016'!$D$1:$Z$500,3,FALSE)=F121,"-","Wrong PO"),"new")</f>
        <v>-</v>
      </c>
      <c r="AR121" s="32" t="str">
        <f>IF(AQ121="wrong PO",(VLOOKUP($D121,'Jan 2016'!$D$1:$Z$500,3,FALSE)),"")</f>
        <v/>
      </c>
      <c r="AS121" s="29" t="str">
        <f>IFERROR(IF(VLOOKUP($D121,'Dec 2015'!$D$1:$Z$500,3,FALSE)=F121,"-","Wrong PO"),"new")</f>
        <v>-</v>
      </c>
      <c r="AT121" s="32" t="str">
        <f>IF(AS121="wrong PO",(VLOOKUP($D121,'Dec 2015'!$D$1:$Z$500,3,FALSE)),"")</f>
        <v/>
      </c>
      <c r="AU121" s="29" t="str">
        <f>IFERROR(IF(VLOOKUP($D121,'Nov 2015'!$D$1:$Z$500,3,FALSE)=F121,"-","Wrong PO"),"new")</f>
        <v>-</v>
      </c>
      <c r="AV121" s="32" t="str">
        <f>IF(AU121="wrong PO",(VLOOKUP($D121,'Nov 2015'!$D$1:$Z$500,3,FALSE)),"")</f>
        <v/>
      </c>
      <c r="AW121" s="29" t="str">
        <f>IFERROR(IF(VLOOKUP($D121,'Oct 2015'!$D$1:$Z$500,3,FALSE)=F121,"-","Wrong PO"),"new")</f>
        <v>-</v>
      </c>
      <c r="AX121" s="32" t="str">
        <f>IF(AW121="wrong PO",(VLOOKUP($D121,'Oct 2015'!$D$1:$Z$500,3,FALSE)),"")</f>
        <v/>
      </c>
      <c r="AY121" s="29" t="str">
        <f>IFERROR(IF(VLOOKUP($D121,'Sep 2015'!$D$1:$Z$500,3,FALSE)=F121,"-","Wrong PO"),"new")</f>
        <v>new</v>
      </c>
      <c r="AZ121" s="32" t="str">
        <f>IF(AY121="wrong PO",(VLOOKUP($D121,'Sep 2015'!$D$1:$Z$500,3,FALSE)),"")</f>
        <v/>
      </c>
    </row>
    <row r="122" spans="1:52">
      <c r="A122" s="2" t="s">
        <v>841</v>
      </c>
      <c r="B122" s="2" t="s">
        <v>510</v>
      </c>
      <c r="C122" s="2" t="s">
        <v>76</v>
      </c>
      <c r="D122" s="2" t="s">
        <v>297</v>
      </c>
      <c r="E122" s="2" t="s">
        <v>415</v>
      </c>
      <c r="F122" s="21" t="s">
        <v>164</v>
      </c>
      <c r="G122" s="11" t="s">
        <v>2073</v>
      </c>
      <c r="H122" s="3">
        <v>42269</v>
      </c>
      <c r="I122" s="2" t="s">
        <v>39</v>
      </c>
      <c r="J122" s="2" t="s">
        <v>417</v>
      </c>
      <c r="K122" s="2" t="s">
        <v>30</v>
      </c>
      <c r="L122" s="2" t="s">
        <v>31</v>
      </c>
      <c r="M122" s="2" t="s">
        <v>32</v>
      </c>
      <c r="N122" s="4">
        <v>21825</v>
      </c>
      <c r="O122" s="4">
        <v>23367</v>
      </c>
      <c r="P122" s="4">
        <v>1542</v>
      </c>
      <c r="Q122" s="5">
        <v>26.06</v>
      </c>
      <c r="R122" s="4">
        <v>6320</v>
      </c>
      <c r="S122" s="4">
        <v>6841</v>
      </c>
      <c r="T122" s="4">
        <v>521</v>
      </c>
      <c r="U122" s="5">
        <v>31.16</v>
      </c>
      <c r="V122" s="5">
        <v>0</v>
      </c>
      <c r="W122" s="14">
        <v>57.22</v>
      </c>
      <c r="X122" s="14">
        <v>0</v>
      </c>
      <c r="Y122" s="14">
        <v>57.22</v>
      </c>
      <c r="Z122" s="4">
        <v>24580</v>
      </c>
      <c r="AA122" s="49" t="str">
        <f>IFERROR(IF(VLOOKUP($D122,'Year-To-Date'!$E$1:$E$322,1,FALSE)=D122,"--","Find"),"Find")</f>
        <v>--</v>
      </c>
      <c r="AB122" s="49" t="str">
        <f>IFERROR(IFERROR(VLOOKUP($D122,'Asset Group  All Assets'!$B$1:$C$500,2,FALSE),(VLOOKUP($D122,'Missing-WSU-POs'!$B$1:$D$500,3,FALSE))),"?")</f>
        <v>P0770568</v>
      </c>
      <c r="AC122" s="31" t="str">
        <f t="shared" si="3"/>
        <v>P0770568</v>
      </c>
      <c r="AD122" s="31" t="str">
        <f t="shared" si="4"/>
        <v/>
      </c>
      <c r="AE122" s="29" t="str">
        <f>IFERROR(IF(VLOOKUP($D122,'Org July 2016 '!$D$1:$Z$500,3,FALSE)=F122,"-","Wrong PO"),"new")</f>
        <v>Wrong PO</v>
      </c>
      <c r="AF122" s="32">
        <f>IF(AE122="wrong PO",(VLOOKUP($D122,'Org July 2016 '!$D$1:$Z$500,3,FALSE)),"")</f>
        <v>0</v>
      </c>
      <c r="AG122" s="29" t="str">
        <f>IFERROR(IF(VLOOKUP($D122,'Org June 2016 '!$D$1:$Z$500,3,FALSE)=F122,"-","Wrong PO"),"new")</f>
        <v>Wrong PO</v>
      </c>
      <c r="AH122" s="32">
        <f>IF(AG122="wrong PO",(VLOOKUP($D122,'Org June 2016 '!$D$1:$Z$500,3,FALSE)),"")</f>
        <v>0</v>
      </c>
      <c r="AI122" s="29" t="str">
        <f>IFERROR(IF(VLOOKUP($D122,'May 2016'!D121:Z620,3,FALSE)=F122,"-","Wrong PO"),"new")</f>
        <v>new</v>
      </c>
      <c r="AJ122" s="32" t="str">
        <f>IF(AI122="wrong PO",(VLOOKUP($D122,'May 2016'!D121:Z620,3,FALSE)),"")</f>
        <v/>
      </c>
      <c r="AK122" s="29" t="str">
        <f>IFERROR(IF(VLOOKUP($D122,'Apr 2016'!$D$1:$Z$500,3,FALSE)=F122,"-","Wrong PO"),"new")</f>
        <v>-</v>
      </c>
      <c r="AL122" s="32" t="str">
        <f>IF(AK122="wrong PO",(VLOOKUP($D122,'Apr 2016'!$D$1:$Z$500,3,FALSE)),"")</f>
        <v/>
      </c>
      <c r="AM122" s="32" t="str">
        <f>IFERROR(IF(VLOOKUP($D122,'Mar 2016'!$D$1:$Z$500,3,FALSE)=F122,"-","Wrong PO"),"new")</f>
        <v>-</v>
      </c>
      <c r="AN122" s="32" t="str">
        <f>IF(AK122="wrong PO",(VLOOKUP($D122,'Mar 2016'!$D$1:$Z$500,3,FALSE)),"")</f>
        <v/>
      </c>
      <c r="AO122" s="32" t="str">
        <f>IFERROR(IF(VLOOKUP($D122,'Feb 2016'!$D$1:$Z$500,3,FALSE)=F122,"-","Wrong PO"),"new")</f>
        <v>-</v>
      </c>
      <c r="AP122" s="32" t="str">
        <f>IF(AK122="wrong PO",(VLOOKUP($D122,'Feb 2016'!$D$1:$Z$500,3,FALSE)),"")</f>
        <v/>
      </c>
      <c r="AQ122" s="29" t="str">
        <f>IFERROR(IF(VLOOKUP($D122,'Jan 2016'!$D$1:$Z$500,3,FALSE)=F122,"-","Wrong PO"),"new")</f>
        <v>-</v>
      </c>
      <c r="AR122" s="32" t="str">
        <f>IF(AQ122="wrong PO",(VLOOKUP($D122,'Jan 2016'!$D$1:$Z$500,3,FALSE)),"")</f>
        <v/>
      </c>
      <c r="AS122" s="29" t="str">
        <f>IFERROR(IF(VLOOKUP($D122,'Dec 2015'!$D$1:$Z$500,3,FALSE)=F122,"-","Wrong PO"),"new")</f>
        <v>-</v>
      </c>
      <c r="AT122" s="32" t="str">
        <f>IF(AS122="wrong PO",(VLOOKUP($D122,'Dec 2015'!$D$1:$Z$500,3,FALSE)),"")</f>
        <v/>
      </c>
      <c r="AU122" s="29" t="str">
        <f>IFERROR(IF(VLOOKUP($D122,'Nov 2015'!$D$1:$Z$500,3,FALSE)=F122,"-","Wrong PO"),"new")</f>
        <v>-</v>
      </c>
      <c r="AV122" s="32" t="str">
        <f>IF(AU122="wrong PO",(VLOOKUP($D122,'Nov 2015'!$D$1:$Z$500,3,FALSE)),"")</f>
        <v/>
      </c>
      <c r="AW122" s="29" t="str">
        <f>IFERROR(IF(VLOOKUP($D122,'Oct 2015'!$D$1:$Z$500,3,FALSE)=F122,"-","Wrong PO"),"new")</f>
        <v>-</v>
      </c>
      <c r="AX122" s="32" t="str">
        <f>IF(AW122="wrong PO",(VLOOKUP($D122,'Oct 2015'!$D$1:$Z$500,3,FALSE)),"")</f>
        <v/>
      </c>
      <c r="AY122" s="29" t="str">
        <f>IFERROR(IF(VLOOKUP($D122,'Sep 2015'!$D$1:$Z$500,3,FALSE)=F122,"-","Wrong PO"),"new")</f>
        <v>new</v>
      </c>
      <c r="AZ122" s="32" t="str">
        <f>IF(AY122="wrong PO",(VLOOKUP($D122,'Sep 2015'!$D$1:$Z$500,3,FALSE)),"")</f>
        <v/>
      </c>
    </row>
    <row r="123" spans="1:52">
      <c r="A123" s="2" t="s">
        <v>841</v>
      </c>
      <c r="B123" s="2" t="s">
        <v>510</v>
      </c>
      <c r="C123" s="2" t="s">
        <v>76</v>
      </c>
      <c r="D123" s="2" t="s">
        <v>346</v>
      </c>
      <c r="E123" s="2" t="s">
        <v>496</v>
      </c>
      <c r="F123" s="21" t="s">
        <v>347</v>
      </c>
      <c r="G123" s="11" t="s">
        <v>2072</v>
      </c>
      <c r="H123" s="3">
        <v>42425</v>
      </c>
      <c r="I123" s="2" t="s">
        <v>39</v>
      </c>
      <c r="J123" s="2" t="s">
        <v>389</v>
      </c>
      <c r="K123" s="2" t="s">
        <v>30</v>
      </c>
      <c r="L123" s="2" t="s">
        <v>31</v>
      </c>
      <c r="M123" s="2" t="s">
        <v>32</v>
      </c>
      <c r="N123" s="4">
        <v>16979</v>
      </c>
      <c r="O123" s="4">
        <v>17655</v>
      </c>
      <c r="P123" s="4">
        <v>676</v>
      </c>
      <c r="Q123" s="5">
        <v>11.42</v>
      </c>
      <c r="R123" s="4">
        <v>1014</v>
      </c>
      <c r="S123" s="4">
        <v>1393</v>
      </c>
      <c r="T123" s="4">
        <v>379</v>
      </c>
      <c r="U123" s="5">
        <v>22.66</v>
      </c>
      <c r="V123" s="5">
        <v>0</v>
      </c>
      <c r="W123" s="14">
        <v>34.08</v>
      </c>
      <c r="X123" s="14">
        <v>0</v>
      </c>
      <c r="Y123" s="14">
        <v>34.08</v>
      </c>
      <c r="Z123" s="4">
        <v>24580</v>
      </c>
      <c r="AA123" s="49" t="str">
        <f>IFERROR(IF(VLOOKUP($D123,'Year-To-Date'!$E$1:$E$322,1,FALSE)=D123,"--","Find"),"Find")</f>
        <v>--</v>
      </c>
      <c r="AB123" s="49" t="str">
        <f>IFERROR(IFERROR(VLOOKUP($D123,'Asset Group  All Assets'!$B$1:$C$500,2,FALSE),(VLOOKUP($D123,'Missing-WSU-POs'!$B$1:$D$500,3,FALSE))),"?")</f>
        <v>P0770593</v>
      </c>
      <c r="AC123" s="31" t="str">
        <f t="shared" si="3"/>
        <v>P0770593</v>
      </c>
      <c r="AD123" s="31" t="str">
        <f t="shared" si="4"/>
        <v/>
      </c>
      <c r="AE123" s="29" t="str">
        <f>IFERROR(IF(VLOOKUP($D123,'Org July 2016 '!$D$1:$Z$500,3,FALSE)=F123,"-","Wrong PO"),"new")</f>
        <v>Wrong PO</v>
      </c>
      <c r="AF123" s="32">
        <f>IF(AE123="wrong PO",(VLOOKUP($D123,'Org July 2016 '!$D$1:$Z$500,3,FALSE)),"")</f>
        <v>0</v>
      </c>
      <c r="AG123" s="29" t="str">
        <f>IFERROR(IF(VLOOKUP($D123,'Org June 2016 '!$D$1:$Z$500,3,FALSE)=F123,"-","Wrong PO"),"new")</f>
        <v>Wrong PO</v>
      </c>
      <c r="AH123" s="32">
        <f>IF(AG123="wrong PO",(VLOOKUP($D123,'Org June 2016 '!$D$1:$Z$500,3,FALSE)),"")</f>
        <v>0</v>
      </c>
      <c r="AI123" s="29" t="str">
        <f>IFERROR(IF(VLOOKUP($D123,'May 2016'!D122:Z621,3,FALSE)=F123,"-","Wrong PO"),"new")</f>
        <v>new</v>
      </c>
      <c r="AJ123" s="32" t="str">
        <f>IF(AI123="wrong PO",(VLOOKUP($D123,'May 2016'!D122:Z621,3,FALSE)),"")</f>
        <v/>
      </c>
      <c r="AK123" s="29" t="str">
        <f>IFERROR(IF(VLOOKUP($D123,'Apr 2016'!$D$1:$Z$500,3,FALSE)=F123,"-","Wrong PO"),"new")</f>
        <v>-</v>
      </c>
      <c r="AL123" s="32" t="str">
        <f>IF(AK123="wrong PO",(VLOOKUP($D123,'Apr 2016'!$D$1:$Z$500,3,FALSE)),"")</f>
        <v/>
      </c>
      <c r="AM123" s="32" t="str">
        <f>IFERROR(IF(VLOOKUP($D123,'Mar 2016'!$D$1:$Z$500,3,FALSE)=F123,"-","Wrong PO"),"new")</f>
        <v>-</v>
      </c>
      <c r="AN123" s="32" t="str">
        <f>IF(AK123="wrong PO",(VLOOKUP($D123,'Mar 2016'!$D$1:$Z$500,3,FALSE)),"")</f>
        <v/>
      </c>
      <c r="AO123" s="32" t="str">
        <f>IFERROR(IF(VLOOKUP($D123,'Feb 2016'!$D$1:$Z$500,3,FALSE)=F123,"-","Wrong PO"),"new")</f>
        <v>new</v>
      </c>
      <c r="AP123" s="32" t="str">
        <f>IF(AK123="wrong PO",(VLOOKUP($D123,'Feb 2016'!$D$1:$Z$500,3,FALSE)),"")</f>
        <v/>
      </c>
      <c r="AQ123" s="29" t="str">
        <f>IFERROR(IF(VLOOKUP($D123,'Jan 2016'!$D$1:$Z$500,3,FALSE)=F123,"-","Wrong PO"),"new")</f>
        <v>new</v>
      </c>
      <c r="AR123" s="32" t="str">
        <f>IF(AQ123="wrong PO",(VLOOKUP($D123,'Jan 2016'!$D$1:$Z$500,3,FALSE)),"")</f>
        <v/>
      </c>
      <c r="AS123" s="29" t="str">
        <f>IFERROR(IF(VLOOKUP($D123,'Dec 2015'!$D$1:$Z$500,3,FALSE)=F123,"-","Wrong PO"),"new")</f>
        <v>new</v>
      </c>
      <c r="AT123" s="32" t="str">
        <f>IF(AS123="wrong PO",(VLOOKUP($D123,'Dec 2015'!$D$1:$Z$500,3,FALSE)),"")</f>
        <v/>
      </c>
      <c r="AU123" s="29" t="str">
        <f>IFERROR(IF(VLOOKUP($D123,'Nov 2015'!$D$1:$Z$500,3,FALSE)=F123,"-","Wrong PO"),"new")</f>
        <v>new</v>
      </c>
      <c r="AV123" s="32" t="str">
        <f>IF(AU123="wrong PO",(VLOOKUP($D123,'Nov 2015'!$D$1:$Z$500,3,FALSE)),"")</f>
        <v/>
      </c>
      <c r="AW123" s="29" t="str">
        <f>IFERROR(IF(VLOOKUP($D123,'Oct 2015'!$D$1:$Z$500,3,FALSE)=F123,"-","Wrong PO"),"new")</f>
        <v>new</v>
      </c>
      <c r="AX123" s="32" t="str">
        <f>IF(AW123="wrong PO",(VLOOKUP($D123,'Oct 2015'!$D$1:$Z$500,3,FALSE)),"")</f>
        <v/>
      </c>
      <c r="AY123" s="29" t="str">
        <f>IFERROR(IF(VLOOKUP($D123,'Sep 2015'!$D$1:$Z$500,3,FALSE)=F123,"-","Wrong PO"),"new")</f>
        <v>new</v>
      </c>
      <c r="AZ123" s="32" t="str">
        <f>IF(AY123="wrong PO",(VLOOKUP($D123,'Sep 2015'!$D$1:$Z$500,3,FALSE)),"")</f>
        <v/>
      </c>
    </row>
    <row r="124" spans="1:52">
      <c r="A124" s="2" t="s">
        <v>841</v>
      </c>
      <c r="B124" s="2" t="s">
        <v>510</v>
      </c>
      <c r="C124" s="2" t="s">
        <v>48</v>
      </c>
      <c r="D124" s="2" t="s">
        <v>181</v>
      </c>
      <c r="E124" s="2" t="s">
        <v>532</v>
      </c>
      <c r="F124" s="21" t="s">
        <v>182</v>
      </c>
      <c r="G124" s="11" t="s">
        <v>2071</v>
      </c>
      <c r="H124" s="3">
        <v>42374</v>
      </c>
      <c r="I124" s="2" t="s">
        <v>39</v>
      </c>
      <c r="J124" s="2" t="s">
        <v>29</v>
      </c>
      <c r="K124" s="2" t="s">
        <v>30</v>
      </c>
      <c r="L124" s="2" t="s">
        <v>31</v>
      </c>
      <c r="M124" s="2" t="s">
        <v>32</v>
      </c>
      <c r="N124" s="4">
        <v>1367</v>
      </c>
      <c r="O124" s="4">
        <v>1564</v>
      </c>
      <c r="P124" s="4">
        <v>197</v>
      </c>
      <c r="Q124" s="5">
        <v>3.33</v>
      </c>
      <c r="R124" s="4">
        <v>0</v>
      </c>
      <c r="S124" s="4">
        <v>0</v>
      </c>
      <c r="T124" s="4">
        <v>0</v>
      </c>
      <c r="U124" s="5">
        <v>0</v>
      </c>
      <c r="V124" s="5">
        <v>0</v>
      </c>
      <c r="W124" s="14">
        <v>3.33</v>
      </c>
      <c r="X124" s="14">
        <v>0</v>
      </c>
      <c r="Y124" s="14">
        <v>3.33</v>
      </c>
      <c r="Z124" s="4">
        <v>24580</v>
      </c>
      <c r="AA124" s="49" t="str">
        <f>IFERROR(IF(VLOOKUP($D124,'Year-To-Date'!$E$1:$E$322,1,FALSE)=D124,"--","Find"),"Find")</f>
        <v>--</v>
      </c>
      <c r="AB124" s="49" t="str">
        <f>IFERROR(IFERROR(VLOOKUP($D124,'Asset Group  All Assets'!$B$1:$C$500,2,FALSE),(VLOOKUP($D124,'Missing-WSU-POs'!$B$1:$D$500,3,FALSE))),"?")</f>
        <v>P0770668</v>
      </c>
      <c r="AC124" s="31" t="str">
        <f t="shared" si="3"/>
        <v>P0770668</v>
      </c>
      <c r="AD124" s="31" t="str">
        <f t="shared" si="4"/>
        <v/>
      </c>
      <c r="AE124" s="29" t="str">
        <f>IFERROR(IF(VLOOKUP($D124,'Org July 2016 '!$D$1:$Z$500,3,FALSE)=F124,"-","Wrong PO"),"new")</f>
        <v>Wrong PO</v>
      </c>
      <c r="AF124" s="32">
        <f>IF(AE124="wrong PO",(VLOOKUP($D124,'Org July 2016 '!$D$1:$Z$500,3,FALSE)),"")</f>
        <v>0</v>
      </c>
      <c r="AG124" s="29" t="str">
        <f>IFERROR(IF(VLOOKUP($D124,'Org June 2016 '!$D$1:$Z$500,3,FALSE)=F124,"-","Wrong PO"),"new")</f>
        <v>Wrong PO</v>
      </c>
      <c r="AH124" s="32">
        <f>IF(AG124="wrong PO",(VLOOKUP($D124,'Org June 2016 '!$D$1:$Z$500,3,FALSE)),"")</f>
        <v>0</v>
      </c>
      <c r="AI124" s="29" t="str">
        <f>IFERROR(IF(VLOOKUP($D124,'May 2016'!D123:Z622,3,FALSE)=F124,"-","Wrong PO"),"new")</f>
        <v>new</v>
      </c>
      <c r="AJ124" s="32" t="str">
        <f>IF(AI124="wrong PO",(VLOOKUP($D124,'May 2016'!D123:Z622,3,FALSE)),"")</f>
        <v/>
      </c>
      <c r="AK124" s="29" t="str">
        <f>IFERROR(IF(VLOOKUP($D124,'Apr 2016'!$D$1:$Z$500,3,FALSE)=F124,"-","Wrong PO"),"new")</f>
        <v>-</v>
      </c>
      <c r="AL124" s="32" t="str">
        <f>IF(AK124="wrong PO",(VLOOKUP($D124,'Apr 2016'!$D$1:$Z$500,3,FALSE)),"")</f>
        <v/>
      </c>
      <c r="AM124" s="32" t="str">
        <f>IFERROR(IF(VLOOKUP($D124,'Mar 2016'!$D$1:$Z$500,3,FALSE)=F124,"-","Wrong PO"),"new")</f>
        <v>-</v>
      </c>
      <c r="AN124" s="32" t="str">
        <f>IF(AK124="wrong PO",(VLOOKUP($D124,'Mar 2016'!$D$1:$Z$500,3,FALSE)),"")</f>
        <v/>
      </c>
      <c r="AO124" s="32" t="str">
        <f>IFERROR(IF(VLOOKUP($D124,'Feb 2016'!$D$1:$Z$500,3,FALSE)=F124,"-","Wrong PO"),"new")</f>
        <v>-</v>
      </c>
      <c r="AP124" s="32" t="str">
        <f>IF(AK124="wrong PO",(VLOOKUP($D124,'Feb 2016'!$D$1:$Z$500,3,FALSE)),"")</f>
        <v/>
      </c>
      <c r="AQ124" s="29" t="str">
        <f>IFERROR(IF(VLOOKUP($D124,'Jan 2016'!$D$1:$Z$500,3,FALSE)=F124,"-","Wrong PO"),"new")</f>
        <v>-</v>
      </c>
      <c r="AR124" s="32" t="str">
        <f>IF(AQ124="wrong PO",(VLOOKUP($D124,'Jan 2016'!$D$1:$Z$500,3,FALSE)),"")</f>
        <v/>
      </c>
      <c r="AS124" s="29" t="str">
        <f>IFERROR(IF(VLOOKUP($D124,'Dec 2015'!$D$1:$Z$500,3,FALSE)=F124,"-","Wrong PO"),"new")</f>
        <v>new</v>
      </c>
      <c r="AT124" s="32" t="str">
        <f>IF(AS124="wrong PO",(VLOOKUP($D124,'Dec 2015'!$D$1:$Z$500,3,FALSE)),"")</f>
        <v/>
      </c>
      <c r="AU124" s="29" t="str">
        <f>IFERROR(IF(VLOOKUP($D124,'Nov 2015'!$D$1:$Z$500,3,FALSE)=F124,"-","Wrong PO"),"new")</f>
        <v>new</v>
      </c>
      <c r="AV124" s="32" t="str">
        <f>IF(AU124="wrong PO",(VLOOKUP($D124,'Nov 2015'!$D$1:$Z$500,3,FALSE)),"")</f>
        <v/>
      </c>
      <c r="AW124" s="29" t="str">
        <f>IFERROR(IF(VLOOKUP($D124,'Oct 2015'!$D$1:$Z$500,3,FALSE)=F124,"-","Wrong PO"),"new")</f>
        <v>new</v>
      </c>
      <c r="AX124" s="32" t="str">
        <f>IF(AW124="wrong PO",(VLOOKUP($D124,'Oct 2015'!$D$1:$Z$500,3,FALSE)),"")</f>
        <v/>
      </c>
      <c r="AY124" s="29" t="str">
        <f>IFERROR(IF(VLOOKUP($D124,'Sep 2015'!$D$1:$Z$500,3,FALSE)=F124,"-","Wrong PO"),"new")</f>
        <v>new</v>
      </c>
      <c r="AZ124" s="32" t="str">
        <f>IF(AY124="wrong PO",(VLOOKUP($D124,'Sep 2015'!$D$1:$Z$500,3,FALSE)),"")</f>
        <v/>
      </c>
    </row>
    <row r="125" spans="1:52">
      <c r="A125" s="2" t="s">
        <v>841</v>
      </c>
      <c r="B125" s="2" t="s">
        <v>510</v>
      </c>
      <c r="C125" s="2" t="s">
        <v>69</v>
      </c>
      <c r="D125" s="2" t="s">
        <v>266</v>
      </c>
      <c r="E125" s="2" t="s">
        <v>532</v>
      </c>
      <c r="F125" s="21" t="s">
        <v>182</v>
      </c>
      <c r="G125" s="11" t="s">
        <v>2071</v>
      </c>
      <c r="H125" s="3">
        <v>42376</v>
      </c>
      <c r="I125" s="2" t="s">
        <v>39</v>
      </c>
      <c r="J125" s="2" t="s">
        <v>29</v>
      </c>
      <c r="K125" s="2" t="s">
        <v>30</v>
      </c>
      <c r="L125" s="2" t="s">
        <v>31</v>
      </c>
      <c r="M125" s="2" t="s">
        <v>32</v>
      </c>
      <c r="N125" s="4">
        <v>1543</v>
      </c>
      <c r="O125" s="4">
        <v>1620</v>
      </c>
      <c r="P125" s="4">
        <v>77</v>
      </c>
      <c r="Q125" s="5">
        <v>1.3</v>
      </c>
      <c r="R125" s="4">
        <v>783</v>
      </c>
      <c r="S125" s="4">
        <v>1084</v>
      </c>
      <c r="T125" s="4">
        <v>301</v>
      </c>
      <c r="U125" s="5">
        <v>18</v>
      </c>
      <c r="V125" s="5">
        <v>0</v>
      </c>
      <c r="W125" s="14">
        <v>19.3</v>
      </c>
      <c r="X125" s="14">
        <v>0</v>
      </c>
      <c r="Y125" s="14">
        <v>19.3</v>
      </c>
      <c r="Z125" s="4">
        <v>24580</v>
      </c>
      <c r="AA125" s="49" t="str">
        <f>IFERROR(IF(VLOOKUP($D125,'Year-To-Date'!$E$1:$E$322,1,FALSE)=D125,"--","Find"),"Find")</f>
        <v>--</v>
      </c>
      <c r="AB125" s="49" t="str">
        <f>IFERROR(IFERROR(VLOOKUP($D125,'Asset Group  All Assets'!$B$1:$C$500,2,FALSE),(VLOOKUP($D125,'Missing-WSU-POs'!$B$1:$D$500,3,FALSE))),"?")</f>
        <v>P0770668</v>
      </c>
      <c r="AC125" s="31" t="str">
        <f t="shared" si="3"/>
        <v>P0770668</v>
      </c>
      <c r="AD125" s="31" t="str">
        <f t="shared" si="4"/>
        <v/>
      </c>
      <c r="AE125" s="29" t="str">
        <f>IFERROR(IF(VLOOKUP($D125,'Org July 2016 '!$D$1:$Z$500,3,FALSE)=F125,"-","Wrong PO"),"new")</f>
        <v>Wrong PO</v>
      </c>
      <c r="AF125" s="32">
        <f>IF(AE125="wrong PO",(VLOOKUP($D125,'Org July 2016 '!$D$1:$Z$500,3,FALSE)),"")</f>
        <v>0</v>
      </c>
      <c r="AG125" s="29" t="str">
        <f>IFERROR(IF(VLOOKUP($D125,'Org June 2016 '!$D$1:$Z$500,3,FALSE)=F125,"-","Wrong PO"),"new")</f>
        <v>Wrong PO</v>
      </c>
      <c r="AH125" s="32">
        <f>IF(AG125="wrong PO",(VLOOKUP($D125,'Org June 2016 '!$D$1:$Z$500,3,FALSE)),"")</f>
        <v>0</v>
      </c>
      <c r="AI125" s="29" t="str">
        <f>IFERROR(IF(VLOOKUP($D125,'May 2016'!D124:Z623,3,FALSE)=F125,"-","Wrong PO"),"new")</f>
        <v>new</v>
      </c>
      <c r="AJ125" s="32" t="str">
        <f>IF(AI125="wrong PO",(VLOOKUP($D125,'May 2016'!D124:Z623,3,FALSE)),"")</f>
        <v/>
      </c>
      <c r="AK125" s="29" t="str">
        <f>IFERROR(IF(VLOOKUP($D125,'Apr 2016'!$D$1:$Z$500,3,FALSE)=F125,"-","Wrong PO"),"new")</f>
        <v>-</v>
      </c>
      <c r="AL125" s="32" t="str">
        <f>IF(AK125="wrong PO",(VLOOKUP($D125,'Apr 2016'!$D$1:$Z$500,3,FALSE)),"")</f>
        <v/>
      </c>
      <c r="AM125" s="32" t="str">
        <f>IFERROR(IF(VLOOKUP($D125,'Mar 2016'!$D$1:$Z$500,3,FALSE)=F125,"-","Wrong PO"),"new")</f>
        <v>-</v>
      </c>
      <c r="AN125" s="32" t="str">
        <f>IF(AK125="wrong PO",(VLOOKUP($D125,'Mar 2016'!$D$1:$Z$500,3,FALSE)),"")</f>
        <v/>
      </c>
      <c r="AO125" s="32" t="str">
        <f>IFERROR(IF(VLOOKUP($D125,'Feb 2016'!$D$1:$Z$500,3,FALSE)=F125,"-","Wrong PO"),"new")</f>
        <v>-</v>
      </c>
      <c r="AP125" s="32" t="str">
        <f>IF(AK125="wrong PO",(VLOOKUP($D125,'Feb 2016'!$D$1:$Z$500,3,FALSE)),"")</f>
        <v/>
      </c>
      <c r="AQ125" s="29" t="str">
        <f>IFERROR(IF(VLOOKUP($D125,'Jan 2016'!$D$1:$Z$500,3,FALSE)=F125,"-","Wrong PO"),"new")</f>
        <v>new</v>
      </c>
      <c r="AR125" s="32" t="str">
        <f>IF(AQ125="wrong PO",(VLOOKUP($D125,'Jan 2016'!$D$1:$Z$500,3,FALSE)),"")</f>
        <v/>
      </c>
      <c r="AS125" s="29" t="str">
        <f>IFERROR(IF(VLOOKUP($D125,'Dec 2015'!$D$1:$Z$500,3,FALSE)=F125,"-","Wrong PO"),"new")</f>
        <v>new</v>
      </c>
      <c r="AT125" s="32" t="str">
        <f>IF(AS125="wrong PO",(VLOOKUP($D125,'Dec 2015'!$D$1:$Z$500,3,FALSE)),"")</f>
        <v/>
      </c>
      <c r="AU125" s="29" t="str">
        <f>IFERROR(IF(VLOOKUP($D125,'Nov 2015'!$D$1:$Z$500,3,FALSE)=F125,"-","Wrong PO"),"new")</f>
        <v>new</v>
      </c>
      <c r="AV125" s="32" t="str">
        <f>IF(AU125="wrong PO",(VLOOKUP($D125,'Nov 2015'!$D$1:$Z$500,3,FALSE)),"")</f>
        <v/>
      </c>
      <c r="AW125" s="29" t="str">
        <f>IFERROR(IF(VLOOKUP($D125,'Oct 2015'!$D$1:$Z$500,3,FALSE)=F125,"-","Wrong PO"),"new")</f>
        <v>new</v>
      </c>
      <c r="AX125" s="32" t="str">
        <f>IF(AW125="wrong PO",(VLOOKUP($D125,'Oct 2015'!$D$1:$Z$500,3,FALSE)),"")</f>
        <v/>
      </c>
      <c r="AY125" s="29" t="str">
        <f>IFERROR(IF(VLOOKUP($D125,'Sep 2015'!$D$1:$Z$500,3,FALSE)=F125,"-","Wrong PO"),"new")</f>
        <v>new</v>
      </c>
      <c r="AZ125" s="32" t="str">
        <f>IF(AY125="wrong PO",(VLOOKUP($D125,'Sep 2015'!$D$1:$Z$500,3,FALSE)),"")</f>
        <v/>
      </c>
    </row>
    <row r="126" spans="1:52">
      <c r="A126" s="2" t="s">
        <v>841</v>
      </c>
      <c r="B126" s="2" t="s">
        <v>510</v>
      </c>
      <c r="C126" s="2" t="s">
        <v>395</v>
      </c>
      <c r="D126" s="2" t="s">
        <v>195</v>
      </c>
      <c r="E126" s="2" t="s">
        <v>532</v>
      </c>
      <c r="F126" s="21" t="s">
        <v>196</v>
      </c>
      <c r="G126" s="11" t="s">
        <v>2070</v>
      </c>
      <c r="H126" s="3">
        <v>42375</v>
      </c>
      <c r="I126" s="2" t="s">
        <v>39</v>
      </c>
      <c r="J126" s="2" t="s">
        <v>29</v>
      </c>
      <c r="K126" s="2" t="s">
        <v>30</v>
      </c>
      <c r="L126" s="2" t="s">
        <v>31</v>
      </c>
      <c r="M126" s="2" t="s">
        <v>32</v>
      </c>
      <c r="N126" s="4">
        <v>3894</v>
      </c>
      <c r="O126" s="4">
        <v>4158</v>
      </c>
      <c r="P126" s="4">
        <v>264</v>
      </c>
      <c r="Q126" s="5">
        <v>4.46</v>
      </c>
      <c r="R126" s="4">
        <v>5427</v>
      </c>
      <c r="S126" s="4">
        <v>6376</v>
      </c>
      <c r="T126" s="4">
        <v>949</v>
      </c>
      <c r="U126" s="5">
        <v>56.75</v>
      </c>
      <c r="V126" s="5">
        <v>0</v>
      </c>
      <c r="W126" s="14">
        <v>61.21</v>
      </c>
      <c r="X126" s="14">
        <v>0</v>
      </c>
      <c r="Y126" s="14">
        <v>61.21</v>
      </c>
      <c r="Z126" s="4">
        <v>24580</v>
      </c>
      <c r="AA126" s="49" t="str">
        <f>IFERROR(IF(VLOOKUP($D126,'Year-To-Date'!$E$1:$E$322,1,FALSE)=D126,"--","Find"),"Find")</f>
        <v>--</v>
      </c>
      <c r="AB126" s="49" t="str">
        <f>IFERROR(IFERROR(VLOOKUP($D126,'Asset Group  All Assets'!$B$1:$C$500,2,FALSE),(VLOOKUP($D126,'Missing-WSU-POs'!$B$1:$D$500,3,FALSE))),"?")</f>
        <v>P0770671</v>
      </c>
      <c r="AC126" s="31" t="str">
        <f t="shared" si="3"/>
        <v>P0770671</v>
      </c>
      <c r="AD126" s="31" t="str">
        <f t="shared" si="4"/>
        <v/>
      </c>
      <c r="AE126" s="29" t="str">
        <f>IFERROR(IF(VLOOKUP($D126,'Org July 2016 '!$D$1:$Z$500,3,FALSE)=F126,"-","Wrong PO"),"new")</f>
        <v>Wrong PO</v>
      </c>
      <c r="AF126" s="32">
        <f>IF(AE126="wrong PO",(VLOOKUP($D126,'Org July 2016 '!$D$1:$Z$500,3,FALSE)),"")</f>
        <v>0</v>
      </c>
      <c r="AG126" s="29" t="str">
        <f>IFERROR(IF(VLOOKUP($D126,'Org June 2016 '!$D$1:$Z$500,3,FALSE)=F126,"-","Wrong PO"),"new")</f>
        <v>Wrong PO</v>
      </c>
      <c r="AH126" s="32">
        <f>IF(AG126="wrong PO",(VLOOKUP($D126,'Org June 2016 '!$D$1:$Z$500,3,FALSE)),"")</f>
        <v>0</v>
      </c>
      <c r="AI126" s="29" t="str">
        <f>IFERROR(IF(VLOOKUP($D126,'May 2016'!D125:Z624,3,FALSE)=F126,"-","Wrong PO"),"new")</f>
        <v>new</v>
      </c>
      <c r="AJ126" s="32" t="str">
        <f>IF(AI126="wrong PO",(VLOOKUP($D126,'May 2016'!D125:Z624,3,FALSE)),"")</f>
        <v/>
      </c>
      <c r="AK126" s="29" t="str">
        <f>IFERROR(IF(VLOOKUP($D126,'Apr 2016'!$D$1:$Z$500,3,FALSE)=F126,"-","Wrong PO"),"new")</f>
        <v>-</v>
      </c>
      <c r="AL126" s="32" t="str">
        <f>IF(AK126="wrong PO",(VLOOKUP($D126,'Apr 2016'!$D$1:$Z$500,3,FALSE)),"")</f>
        <v/>
      </c>
      <c r="AM126" s="32" t="str">
        <f>IFERROR(IF(VLOOKUP($D126,'Mar 2016'!$D$1:$Z$500,3,FALSE)=F126,"-","Wrong PO"),"new")</f>
        <v>-</v>
      </c>
      <c r="AN126" s="32" t="str">
        <f>IF(AK126="wrong PO",(VLOOKUP($D126,'Mar 2016'!$D$1:$Z$500,3,FALSE)),"")</f>
        <v/>
      </c>
      <c r="AO126" s="32" t="str">
        <f>IFERROR(IF(VLOOKUP($D126,'Feb 2016'!$D$1:$Z$500,3,FALSE)=F126,"-","Wrong PO"),"new")</f>
        <v>new</v>
      </c>
      <c r="AP126" s="32" t="str">
        <f>IF(AK126="wrong PO",(VLOOKUP($D126,'Feb 2016'!$D$1:$Z$500,3,FALSE)),"")</f>
        <v/>
      </c>
      <c r="AQ126" s="29" t="str">
        <f>IFERROR(IF(VLOOKUP($D126,'Jan 2016'!$D$1:$Z$500,3,FALSE)=F126,"-","Wrong PO"),"new")</f>
        <v>new</v>
      </c>
      <c r="AR126" s="32" t="str">
        <f>IF(AQ126="wrong PO",(VLOOKUP($D126,'Jan 2016'!$D$1:$Z$500,3,FALSE)),"")</f>
        <v/>
      </c>
      <c r="AS126" s="29" t="str">
        <f>IFERROR(IF(VLOOKUP($D126,'Dec 2015'!$D$1:$Z$500,3,FALSE)=F126,"-","Wrong PO"),"new")</f>
        <v>new</v>
      </c>
      <c r="AT126" s="32" t="str">
        <f>IF(AS126="wrong PO",(VLOOKUP($D126,'Dec 2015'!$D$1:$Z$500,3,FALSE)),"")</f>
        <v/>
      </c>
      <c r="AU126" s="29" t="str">
        <f>IFERROR(IF(VLOOKUP($D126,'Nov 2015'!$D$1:$Z$500,3,FALSE)=F126,"-","Wrong PO"),"new")</f>
        <v>new</v>
      </c>
      <c r="AV126" s="32" t="str">
        <f>IF(AU126="wrong PO",(VLOOKUP($D126,'Nov 2015'!$D$1:$Z$500,3,FALSE)),"")</f>
        <v/>
      </c>
      <c r="AW126" s="29" t="str">
        <f>IFERROR(IF(VLOOKUP($D126,'Oct 2015'!$D$1:$Z$500,3,FALSE)=F126,"-","Wrong PO"),"new")</f>
        <v>new</v>
      </c>
      <c r="AX126" s="32" t="str">
        <f>IF(AW126="wrong PO",(VLOOKUP($D126,'Oct 2015'!$D$1:$Z$500,3,FALSE)),"")</f>
        <v/>
      </c>
      <c r="AY126" s="29" t="str">
        <f>IFERROR(IF(VLOOKUP($D126,'Sep 2015'!$D$1:$Z$500,3,FALSE)=F126,"-","Wrong PO"),"new")</f>
        <v>new</v>
      </c>
      <c r="AZ126" s="32" t="str">
        <f>IF(AY126="wrong PO",(VLOOKUP($D126,'Sep 2015'!$D$1:$Z$500,3,FALSE)),"")</f>
        <v/>
      </c>
    </row>
    <row r="127" spans="1:52">
      <c r="A127" s="2" t="s">
        <v>841</v>
      </c>
      <c r="B127" s="2" t="s">
        <v>510</v>
      </c>
      <c r="C127" s="2" t="s">
        <v>76</v>
      </c>
      <c r="D127" s="2" t="s">
        <v>337</v>
      </c>
      <c r="E127" s="2" t="s">
        <v>532</v>
      </c>
      <c r="F127" s="21" t="s">
        <v>196</v>
      </c>
      <c r="G127" s="11" t="s">
        <v>2070</v>
      </c>
      <c r="H127" s="3">
        <v>42404</v>
      </c>
      <c r="I127" s="2" t="s">
        <v>39</v>
      </c>
      <c r="J127" s="2" t="s">
        <v>29</v>
      </c>
      <c r="K127" s="2" t="s">
        <v>30</v>
      </c>
      <c r="L127" s="2" t="s">
        <v>31</v>
      </c>
      <c r="M127" s="2" t="s">
        <v>32</v>
      </c>
      <c r="N127" s="4">
        <v>18636</v>
      </c>
      <c r="O127" s="4">
        <v>20720</v>
      </c>
      <c r="P127" s="4">
        <v>2084</v>
      </c>
      <c r="Q127" s="5">
        <v>35.22</v>
      </c>
      <c r="R127" s="4">
        <v>15709</v>
      </c>
      <c r="S127" s="4">
        <v>16157</v>
      </c>
      <c r="T127" s="4">
        <v>448</v>
      </c>
      <c r="U127" s="5">
        <v>26.79</v>
      </c>
      <c r="V127" s="5">
        <v>0</v>
      </c>
      <c r="W127" s="14">
        <v>62.01</v>
      </c>
      <c r="X127" s="14">
        <v>0</v>
      </c>
      <c r="Y127" s="14">
        <v>62.01</v>
      </c>
      <c r="Z127" s="4">
        <v>24580</v>
      </c>
      <c r="AA127" s="49" t="str">
        <f>IFERROR(IF(VLOOKUP($D127,'Year-To-Date'!$E$1:$E$322,1,FALSE)=D127,"--","Find"),"Find")</f>
        <v>--</v>
      </c>
      <c r="AB127" s="49" t="str">
        <f>IFERROR(IFERROR(VLOOKUP($D127,'Asset Group  All Assets'!$B$1:$C$500,2,FALSE),(VLOOKUP($D127,'Missing-WSU-POs'!$B$1:$D$500,3,FALSE))),"?")</f>
        <v>P0770671</v>
      </c>
      <c r="AC127" s="31" t="str">
        <f t="shared" si="3"/>
        <v>P0770671</v>
      </c>
      <c r="AD127" s="31" t="str">
        <f t="shared" si="4"/>
        <v/>
      </c>
      <c r="AE127" s="29" t="str">
        <f>IFERROR(IF(VLOOKUP($D127,'Org July 2016 '!$D$1:$Z$500,3,FALSE)=F127,"-","Wrong PO"),"new")</f>
        <v>Wrong PO</v>
      </c>
      <c r="AF127" s="32">
        <f>IF(AE127="wrong PO",(VLOOKUP($D127,'Org July 2016 '!$D$1:$Z$500,3,FALSE)),"")</f>
        <v>0</v>
      </c>
      <c r="AG127" s="29" t="str">
        <f>IFERROR(IF(VLOOKUP($D127,'Org June 2016 '!$D$1:$Z$500,3,FALSE)=F127,"-","Wrong PO"),"new")</f>
        <v>Wrong PO</v>
      </c>
      <c r="AH127" s="32">
        <f>IF(AG127="wrong PO",(VLOOKUP($D127,'Org June 2016 '!$D$1:$Z$500,3,FALSE)),"")</f>
        <v>0</v>
      </c>
      <c r="AI127" s="29" t="str">
        <f>IFERROR(IF(VLOOKUP($D127,'May 2016'!D126:Z625,3,FALSE)=F127,"-","Wrong PO"),"new")</f>
        <v>new</v>
      </c>
      <c r="AJ127" s="32" t="str">
        <f>IF(AI127="wrong PO",(VLOOKUP($D127,'May 2016'!D126:Z625,3,FALSE)),"")</f>
        <v/>
      </c>
      <c r="AK127" s="29" t="str">
        <f>IFERROR(IF(VLOOKUP($D127,'Apr 2016'!$D$1:$Z$500,3,FALSE)=F127,"-","Wrong PO"),"new")</f>
        <v>-</v>
      </c>
      <c r="AL127" s="32" t="str">
        <f>IF(AK127="wrong PO",(VLOOKUP($D127,'Apr 2016'!$D$1:$Z$500,3,FALSE)),"")</f>
        <v/>
      </c>
      <c r="AM127" s="32" t="str">
        <f>IFERROR(IF(VLOOKUP($D127,'Mar 2016'!$D$1:$Z$500,3,FALSE)=F127,"-","Wrong PO"),"new")</f>
        <v>-</v>
      </c>
      <c r="AN127" s="32" t="str">
        <f>IF(AK127="wrong PO",(VLOOKUP($D127,'Mar 2016'!$D$1:$Z$500,3,FALSE)),"")</f>
        <v/>
      </c>
      <c r="AO127" s="32" t="str">
        <f>IFERROR(IF(VLOOKUP($D127,'Feb 2016'!$D$1:$Z$500,3,FALSE)=F127,"-","Wrong PO"),"new")</f>
        <v>-</v>
      </c>
      <c r="AP127" s="32" t="str">
        <f>IF(AK127="wrong PO",(VLOOKUP($D127,'Feb 2016'!$D$1:$Z$500,3,FALSE)),"")</f>
        <v/>
      </c>
      <c r="AQ127" s="29" t="str">
        <f>IFERROR(IF(VLOOKUP($D127,'Jan 2016'!$D$1:$Z$500,3,FALSE)=F127,"-","Wrong PO"),"new")</f>
        <v>new</v>
      </c>
      <c r="AR127" s="32" t="str">
        <f>IF(AQ127="wrong PO",(VLOOKUP($D127,'Jan 2016'!$D$1:$Z$500,3,FALSE)),"")</f>
        <v/>
      </c>
      <c r="AS127" s="29" t="str">
        <f>IFERROR(IF(VLOOKUP($D127,'Dec 2015'!$D$1:$Z$500,3,FALSE)=F127,"-","Wrong PO"),"new")</f>
        <v>new</v>
      </c>
      <c r="AT127" s="32" t="str">
        <f>IF(AS127="wrong PO",(VLOOKUP($D127,'Dec 2015'!$D$1:$Z$500,3,FALSE)),"")</f>
        <v/>
      </c>
      <c r="AU127" s="29" t="str">
        <f>IFERROR(IF(VLOOKUP($D127,'Nov 2015'!$D$1:$Z$500,3,FALSE)=F127,"-","Wrong PO"),"new")</f>
        <v>new</v>
      </c>
      <c r="AV127" s="32" t="str">
        <f>IF(AU127="wrong PO",(VLOOKUP($D127,'Nov 2015'!$D$1:$Z$500,3,FALSE)),"")</f>
        <v/>
      </c>
      <c r="AW127" s="29" t="str">
        <f>IFERROR(IF(VLOOKUP($D127,'Oct 2015'!$D$1:$Z$500,3,FALSE)=F127,"-","Wrong PO"),"new")</f>
        <v>new</v>
      </c>
      <c r="AX127" s="32" t="str">
        <f>IF(AW127="wrong PO",(VLOOKUP($D127,'Oct 2015'!$D$1:$Z$500,3,FALSE)),"")</f>
        <v/>
      </c>
      <c r="AY127" s="29" t="str">
        <f>IFERROR(IF(VLOOKUP($D127,'Sep 2015'!$D$1:$Z$500,3,FALSE)=F127,"-","Wrong PO"),"new")</f>
        <v>new</v>
      </c>
      <c r="AZ127" s="32" t="str">
        <f>IF(AY127="wrong PO",(VLOOKUP($D127,'Sep 2015'!$D$1:$Z$500,3,FALSE)),"")</f>
        <v/>
      </c>
    </row>
    <row r="128" spans="1:52">
      <c r="A128" s="2" t="s">
        <v>841</v>
      </c>
      <c r="B128" s="2" t="s">
        <v>510</v>
      </c>
      <c r="C128" s="2" t="s">
        <v>25</v>
      </c>
      <c r="D128" s="2" t="s">
        <v>130</v>
      </c>
      <c r="E128" s="2" t="s">
        <v>532</v>
      </c>
      <c r="F128" s="21" t="s">
        <v>131</v>
      </c>
      <c r="G128" s="11" t="s">
        <v>2069</v>
      </c>
      <c r="H128" s="3">
        <v>42374</v>
      </c>
      <c r="I128" s="2" t="s">
        <v>39</v>
      </c>
      <c r="J128" s="2" t="s">
        <v>29</v>
      </c>
      <c r="K128" s="2" t="s">
        <v>30</v>
      </c>
      <c r="L128" s="2" t="s">
        <v>31</v>
      </c>
      <c r="M128" s="2" t="s">
        <v>32</v>
      </c>
      <c r="N128" s="4">
        <v>31974</v>
      </c>
      <c r="O128" s="4">
        <v>36342</v>
      </c>
      <c r="P128" s="4">
        <v>4368</v>
      </c>
      <c r="Q128" s="5">
        <v>73.819999999999993</v>
      </c>
      <c r="R128" s="4">
        <v>0</v>
      </c>
      <c r="S128" s="4">
        <v>0</v>
      </c>
      <c r="T128" s="4">
        <v>0</v>
      </c>
      <c r="U128" s="5">
        <v>0</v>
      </c>
      <c r="V128" s="5">
        <v>0</v>
      </c>
      <c r="W128" s="14">
        <v>73.819999999999993</v>
      </c>
      <c r="X128" s="14">
        <v>0</v>
      </c>
      <c r="Y128" s="14">
        <v>73.819999999999993</v>
      </c>
      <c r="Z128" s="4">
        <v>24580</v>
      </c>
      <c r="AA128" s="49" t="str">
        <f>IFERROR(IF(VLOOKUP($D128,'Year-To-Date'!$E$1:$E$322,1,FALSE)=D128,"--","Find"),"Find")</f>
        <v>--</v>
      </c>
      <c r="AB128" s="49" t="str">
        <f>IFERROR(IFERROR(VLOOKUP($D128,'Asset Group  All Assets'!$B$1:$C$500,2,FALSE),(VLOOKUP($D128,'Missing-WSU-POs'!$B$1:$D$500,3,FALSE))),"?")</f>
        <v>P0770679</v>
      </c>
      <c r="AC128" s="31" t="str">
        <f t="shared" si="3"/>
        <v>P0770679</v>
      </c>
      <c r="AD128" s="31" t="str">
        <f t="shared" si="4"/>
        <v/>
      </c>
      <c r="AE128" s="29" t="str">
        <f>IFERROR(IF(VLOOKUP($D128,'Org July 2016 '!$D$1:$Z$500,3,FALSE)=F128,"-","Wrong PO"),"new")</f>
        <v>Wrong PO</v>
      </c>
      <c r="AF128" s="32">
        <f>IF(AE128="wrong PO",(VLOOKUP($D128,'Org July 2016 '!$D$1:$Z$500,3,FALSE)),"")</f>
        <v>0</v>
      </c>
      <c r="AG128" s="29" t="str">
        <f>IFERROR(IF(VLOOKUP($D128,'Org June 2016 '!$D$1:$Z$500,3,FALSE)=F128,"-","Wrong PO"),"new")</f>
        <v>Wrong PO</v>
      </c>
      <c r="AH128" s="32">
        <f>IF(AG128="wrong PO",(VLOOKUP($D128,'Org June 2016 '!$D$1:$Z$500,3,FALSE)),"")</f>
        <v>0</v>
      </c>
      <c r="AI128" s="29" t="str">
        <f>IFERROR(IF(VLOOKUP($D128,'May 2016'!D127:Z626,3,FALSE)=F128,"-","Wrong PO"),"new")</f>
        <v>new</v>
      </c>
      <c r="AJ128" s="32" t="str">
        <f>IF(AI128="wrong PO",(VLOOKUP($D128,'May 2016'!D127:Z626,3,FALSE)),"")</f>
        <v/>
      </c>
      <c r="AK128" s="29" t="str">
        <f>IFERROR(IF(VLOOKUP($D128,'Apr 2016'!$D$1:$Z$500,3,FALSE)=F128,"-","Wrong PO"),"new")</f>
        <v>-</v>
      </c>
      <c r="AL128" s="32" t="str">
        <f>IF(AK128="wrong PO",(VLOOKUP($D128,'Apr 2016'!$D$1:$Z$500,3,FALSE)),"")</f>
        <v/>
      </c>
      <c r="AM128" s="32" t="str">
        <f>IFERROR(IF(VLOOKUP($D128,'Mar 2016'!$D$1:$Z$500,3,FALSE)=F128,"-","Wrong PO"),"new")</f>
        <v>-</v>
      </c>
      <c r="AN128" s="32" t="str">
        <f>IF(AK128="wrong PO",(VLOOKUP($D128,'Mar 2016'!$D$1:$Z$500,3,FALSE)),"")</f>
        <v/>
      </c>
      <c r="AO128" s="32" t="str">
        <f>IFERROR(IF(VLOOKUP($D128,'Feb 2016'!$D$1:$Z$500,3,FALSE)=F128,"-","Wrong PO"),"new")</f>
        <v>-</v>
      </c>
      <c r="AP128" s="32" t="str">
        <f>IF(AK128="wrong PO",(VLOOKUP($D128,'Feb 2016'!$D$1:$Z$500,3,FALSE)),"")</f>
        <v/>
      </c>
      <c r="AQ128" s="29" t="str">
        <f>IFERROR(IF(VLOOKUP($D128,'Jan 2016'!$D$1:$Z$500,3,FALSE)=F128,"-","Wrong PO"),"new")</f>
        <v>-</v>
      </c>
      <c r="AR128" s="32" t="str">
        <f>IF(AQ128="wrong PO",(VLOOKUP($D128,'Jan 2016'!$D$1:$Z$500,3,FALSE)),"")</f>
        <v/>
      </c>
      <c r="AS128" s="29" t="str">
        <f>IFERROR(IF(VLOOKUP($D128,'Dec 2015'!$D$1:$Z$500,3,FALSE)=F128,"-","Wrong PO"),"new")</f>
        <v>new</v>
      </c>
      <c r="AT128" s="32" t="str">
        <f>IF(AS128="wrong PO",(VLOOKUP($D128,'Dec 2015'!$D$1:$Z$500,3,FALSE)),"")</f>
        <v/>
      </c>
      <c r="AU128" s="29" t="str">
        <f>IFERROR(IF(VLOOKUP($D128,'Nov 2015'!$D$1:$Z$500,3,FALSE)=F128,"-","Wrong PO"),"new")</f>
        <v>new</v>
      </c>
      <c r="AV128" s="32" t="str">
        <f>IF(AU128="wrong PO",(VLOOKUP($D128,'Nov 2015'!$D$1:$Z$500,3,FALSE)),"")</f>
        <v/>
      </c>
      <c r="AW128" s="29" t="str">
        <f>IFERROR(IF(VLOOKUP($D128,'Oct 2015'!$D$1:$Z$500,3,FALSE)=F128,"-","Wrong PO"),"new")</f>
        <v>new</v>
      </c>
      <c r="AX128" s="32" t="str">
        <f>IF(AW128="wrong PO",(VLOOKUP($D128,'Oct 2015'!$D$1:$Z$500,3,FALSE)),"")</f>
        <v/>
      </c>
      <c r="AY128" s="29" t="str">
        <f>IFERROR(IF(VLOOKUP($D128,'Sep 2015'!$D$1:$Z$500,3,FALSE)=F128,"-","Wrong PO"),"new")</f>
        <v>new</v>
      </c>
      <c r="AZ128" s="32" t="str">
        <f>IF(AY128="wrong PO",(VLOOKUP($D128,'Sep 2015'!$D$1:$Z$500,3,FALSE)),"")</f>
        <v/>
      </c>
    </row>
    <row r="129" spans="1:52">
      <c r="A129" s="2" t="s">
        <v>841</v>
      </c>
      <c r="B129" s="2" t="s">
        <v>510</v>
      </c>
      <c r="C129" s="2" t="s">
        <v>48</v>
      </c>
      <c r="D129" s="2" t="s">
        <v>179</v>
      </c>
      <c r="E129" s="2" t="s">
        <v>532</v>
      </c>
      <c r="F129" s="21" t="s">
        <v>131</v>
      </c>
      <c r="G129" s="11" t="s">
        <v>2069</v>
      </c>
      <c r="H129" s="3">
        <v>42374</v>
      </c>
      <c r="I129" s="2" t="s">
        <v>39</v>
      </c>
      <c r="J129" s="2" t="s">
        <v>29</v>
      </c>
      <c r="K129" s="2" t="s">
        <v>30</v>
      </c>
      <c r="L129" s="2" t="s">
        <v>31</v>
      </c>
      <c r="M129" s="2" t="s">
        <v>32</v>
      </c>
      <c r="N129" s="4">
        <v>60</v>
      </c>
      <c r="O129" s="4">
        <v>66</v>
      </c>
      <c r="P129" s="4">
        <v>6</v>
      </c>
      <c r="Q129" s="5">
        <v>0.1</v>
      </c>
      <c r="R129" s="4">
        <v>0</v>
      </c>
      <c r="S129" s="4">
        <v>0</v>
      </c>
      <c r="T129" s="4">
        <v>0</v>
      </c>
      <c r="U129" s="5">
        <v>0</v>
      </c>
      <c r="V129" s="5">
        <v>0</v>
      </c>
      <c r="W129" s="14">
        <v>0.1</v>
      </c>
      <c r="X129" s="14">
        <v>0</v>
      </c>
      <c r="Y129" s="14">
        <v>0.1</v>
      </c>
      <c r="Z129" s="4">
        <v>24580</v>
      </c>
      <c r="AA129" s="49" t="str">
        <f>IFERROR(IF(VLOOKUP($D129,'Year-To-Date'!$E$1:$E$322,1,FALSE)=D129,"--","Find"),"Find")</f>
        <v>--</v>
      </c>
      <c r="AB129" s="49" t="str">
        <f>IFERROR(IFERROR(VLOOKUP($D129,'Asset Group  All Assets'!$B$1:$C$500,2,FALSE),(VLOOKUP($D129,'Missing-WSU-POs'!$B$1:$D$500,3,FALSE))),"?")</f>
        <v>P0770679</v>
      </c>
      <c r="AC129" s="31" t="str">
        <f t="shared" si="3"/>
        <v>P0770679</v>
      </c>
      <c r="AD129" s="31" t="str">
        <f t="shared" si="4"/>
        <v/>
      </c>
      <c r="AE129" s="29" t="str">
        <f>IFERROR(IF(VLOOKUP($D129,'Org July 2016 '!$D$1:$Z$500,3,FALSE)=F129,"-","Wrong PO"),"new")</f>
        <v>Wrong PO</v>
      </c>
      <c r="AF129" s="32">
        <f>IF(AE129="wrong PO",(VLOOKUP($D129,'Org July 2016 '!$D$1:$Z$500,3,FALSE)),"")</f>
        <v>0</v>
      </c>
      <c r="AG129" s="29" t="str">
        <f>IFERROR(IF(VLOOKUP($D129,'Org June 2016 '!$D$1:$Z$500,3,FALSE)=F129,"-","Wrong PO"),"new")</f>
        <v>Wrong PO</v>
      </c>
      <c r="AH129" s="32">
        <f>IF(AG129="wrong PO",(VLOOKUP($D129,'Org June 2016 '!$D$1:$Z$500,3,FALSE)),"")</f>
        <v>0</v>
      </c>
      <c r="AI129" s="29" t="str">
        <f>IFERROR(IF(VLOOKUP($D129,'May 2016'!D128:Z627,3,FALSE)=F129,"-","Wrong PO"),"new")</f>
        <v>new</v>
      </c>
      <c r="AJ129" s="32" t="str">
        <f>IF(AI129="wrong PO",(VLOOKUP($D129,'May 2016'!D128:Z627,3,FALSE)),"")</f>
        <v/>
      </c>
      <c r="AK129" s="29" t="str">
        <f>IFERROR(IF(VLOOKUP($D129,'Apr 2016'!$D$1:$Z$500,3,FALSE)=F129,"-","Wrong PO"),"new")</f>
        <v>new</v>
      </c>
      <c r="AL129" s="32" t="str">
        <f>IF(AK129="wrong PO",(VLOOKUP($D129,'Apr 2016'!$D$1:$Z$500,3,FALSE)),"")</f>
        <v/>
      </c>
      <c r="AM129" s="32" t="str">
        <f>IFERROR(IF(VLOOKUP($D129,'Mar 2016'!$D$1:$Z$500,3,FALSE)=F129,"-","Wrong PO"),"new")</f>
        <v>-</v>
      </c>
      <c r="AN129" s="32" t="str">
        <f>IF(AK129="wrong PO",(VLOOKUP($D129,'Mar 2016'!$D$1:$Z$500,3,FALSE)),"")</f>
        <v/>
      </c>
      <c r="AO129" s="32" t="str">
        <f>IFERROR(IF(VLOOKUP($D129,'Feb 2016'!$D$1:$Z$500,3,FALSE)=F129,"-","Wrong PO"),"new")</f>
        <v>-</v>
      </c>
      <c r="AP129" s="32" t="str">
        <f>IF(AK129="wrong PO",(VLOOKUP($D129,'Feb 2016'!$D$1:$Z$500,3,FALSE)),"")</f>
        <v/>
      </c>
      <c r="AQ129" s="29" t="str">
        <f>IFERROR(IF(VLOOKUP($D129,'Jan 2016'!$D$1:$Z$500,3,FALSE)=F129,"-","Wrong PO"),"new")</f>
        <v>-</v>
      </c>
      <c r="AR129" s="32" t="str">
        <f>IF(AQ129="wrong PO",(VLOOKUP($D129,'Jan 2016'!$D$1:$Z$500,3,FALSE)),"")</f>
        <v/>
      </c>
      <c r="AS129" s="29" t="str">
        <f>IFERROR(IF(VLOOKUP($D129,'Dec 2015'!$D$1:$Z$500,3,FALSE)=F129,"-","Wrong PO"),"new")</f>
        <v>new</v>
      </c>
      <c r="AT129" s="32" t="str">
        <f>IF(AS129="wrong PO",(VLOOKUP($D129,'Dec 2015'!$D$1:$Z$500,3,FALSE)),"")</f>
        <v/>
      </c>
      <c r="AU129" s="29" t="str">
        <f>IFERROR(IF(VLOOKUP($D129,'Nov 2015'!$D$1:$Z$500,3,FALSE)=F129,"-","Wrong PO"),"new")</f>
        <v>new</v>
      </c>
      <c r="AV129" s="32" t="str">
        <f>IF(AU129="wrong PO",(VLOOKUP($D129,'Nov 2015'!$D$1:$Z$500,3,FALSE)),"")</f>
        <v/>
      </c>
      <c r="AW129" s="29" t="str">
        <f>IFERROR(IF(VLOOKUP($D129,'Oct 2015'!$D$1:$Z$500,3,FALSE)=F129,"-","Wrong PO"),"new")</f>
        <v>new</v>
      </c>
      <c r="AX129" s="32" t="str">
        <f>IF(AW129="wrong PO",(VLOOKUP($D129,'Oct 2015'!$D$1:$Z$500,3,FALSE)),"")</f>
        <v/>
      </c>
      <c r="AY129" s="29" t="str">
        <f>IFERROR(IF(VLOOKUP($D129,'Sep 2015'!$D$1:$Z$500,3,FALSE)=F129,"-","Wrong PO"),"new")</f>
        <v>new</v>
      </c>
      <c r="AZ129" s="32" t="str">
        <f>IF(AY129="wrong PO",(VLOOKUP($D129,'Sep 2015'!$D$1:$Z$500,3,FALSE)),"")</f>
        <v/>
      </c>
    </row>
    <row r="130" spans="1:52">
      <c r="A130" s="2" t="s">
        <v>841</v>
      </c>
      <c r="B130" s="2" t="s">
        <v>510</v>
      </c>
      <c r="C130" s="2" t="s">
        <v>48</v>
      </c>
      <c r="D130" s="2" t="s">
        <v>180</v>
      </c>
      <c r="E130" s="2" t="s">
        <v>532</v>
      </c>
      <c r="F130" s="21" t="s">
        <v>131</v>
      </c>
      <c r="G130" s="11" t="s">
        <v>2069</v>
      </c>
      <c r="H130" s="3">
        <v>42374</v>
      </c>
      <c r="I130" s="2" t="s">
        <v>39</v>
      </c>
      <c r="J130" s="2" t="s">
        <v>29</v>
      </c>
      <c r="K130" s="2" t="s">
        <v>30</v>
      </c>
      <c r="L130" s="2" t="s">
        <v>31</v>
      </c>
      <c r="M130" s="2" t="s">
        <v>32</v>
      </c>
      <c r="N130" s="4">
        <v>7949</v>
      </c>
      <c r="O130" s="4">
        <v>9757</v>
      </c>
      <c r="P130" s="4">
        <v>1808</v>
      </c>
      <c r="Q130" s="5">
        <v>30.56</v>
      </c>
      <c r="R130" s="4">
        <v>0</v>
      </c>
      <c r="S130" s="4">
        <v>0</v>
      </c>
      <c r="T130" s="4">
        <v>0</v>
      </c>
      <c r="U130" s="5">
        <v>0</v>
      </c>
      <c r="V130" s="5">
        <v>0</v>
      </c>
      <c r="W130" s="14">
        <v>30.56</v>
      </c>
      <c r="X130" s="14">
        <v>0</v>
      </c>
      <c r="Y130" s="14">
        <v>30.56</v>
      </c>
      <c r="Z130" s="4">
        <v>24580</v>
      </c>
      <c r="AA130" s="49" t="str">
        <f>IFERROR(IF(VLOOKUP($D130,'Year-To-Date'!$E$1:$E$322,1,FALSE)=D130,"--","Find"),"Find")</f>
        <v>--</v>
      </c>
      <c r="AB130" s="49" t="str">
        <f>IFERROR(IFERROR(VLOOKUP($D130,'Asset Group  All Assets'!$B$1:$C$500,2,FALSE),(VLOOKUP($D130,'Missing-WSU-POs'!$B$1:$D$500,3,FALSE))),"?")</f>
        <v>P0770679</v>
      </c>
      <c r="AC130" s="31" t="str">
        <f t="shared" ref="AC130:AC193" si="5">IF(F130="","",F130)</f>
        <v>P0770679</v>
      </c>
      <c r="AD130" s="31" t="str">
        <f t="shared" si="4"/>
        <v/>
      </c>
      <c r="AE130" s="29" t="str">
        <f>IFERROR(IF(VLOOKUP($D130,'Org July 2016 '!$D$1:$Z$500,3,FALSE)=F130,"-","Wrong PO"),"new")</f>
        <v>Wrong PO</v>
      </c>
      <c r="AF130" s="32">
        <f>IF(AE130="wrong PO",(VLOOKUP($D130,'Org July 2016 '!$D$1:$Z$500,3,FALSE)),"")</f>
        <v>0</v>
      </c>
      <c r="AG130" s="29" t="str">
        <f>IFERROR(IF(VLOOKUP($D130,'Org June 2016 '!$D$1:$Z$500,3,FALSE)=F130,"-","Wrong PO"),"new")</f>
        <v>Wrong PO</v>
      </c>
      <c r="AH130" s="32">
        <f>IF(AG130="wrong PO",(VLOOKUP($D130,'Org June 2016 '!$D$1:$Z$500,3,FALSE)),"")</f>
        <v>0</v>
      </c>
      <c r="AI130" s="29" t="str">
        <f>IFERROR(IF(VLOOKUP($D130,'May 2016'!D129:Z628,3,FALSE)=F130,"-","Wrong PO"),"new")</f>
        <v>new</v>
      </c>
      <c r="AJ130" s="32" t="str">
        <f>IF(AI130="wrong PO",(VLOOKUP($D130,'May 2016'!D129:Z628,3,FALSE)),"")</f>
        <v/>
      </c>
      <c r="AK130" s="29" t="str">
        <f>IFERROR(IF(VLOOKUP($D130,'Apr 2016'!$D$1:$Z$500,3,FALSE)=F130,"-","Wrong PO"),"new")</f>
        <v>-</v>
      </c>
      <c r="AL130" s="32" t="str">
        <f>IF(AK130="wrong PO",(VLOOKUP($D130,'Apr 2016'!$D$1:$Z$500,3,FALSE)),"")</f>
        <v/>
      </c>
      <c r="AM130" s="32" t="str">
        <f>IFERROR(IF(VLOOKUP($D130,'Mar 2016'!$D$1:$Z$500,3,FALSE)=F130,"-","Wrong PO"),"new")</f>
        <v>-</v>
      </c>
      <c r="AN130" s="32" t="str">
        <f>IF(AK130="wrong PO",(VLOOKUP($D130,'Mar 2016'!$D$1:$Z$500,3,FALSE)),"")</f>
        <v/>
      </c>
      <c r="AO130" s="32" t="str">
        <f>IFERROR(IF(VLOOKUP($D130,'Feb 2016'!$D$1:$Z$500,3,FALSE)=F130,"-","Wrong PO"),"new")</f>
        <v>-</v>
      </c>
      <c r="AP130" s="32" t="str">
        <f>IF(AK130="wrong PO",(VLOOKUP($D130,'Feb 2016'!$D$1:$Z$500,3,FALSE)),"")</f>
        <v/>
      </c>
      <c r="AQ130" s="29" t="str">
        <f>IFERROR(IF(VLOOKUP($D130,'Jan 2016'!$D$1:$Z$500,3,FALSE)=F130,"-","Wrong PO"),"new")</f>
        <v>-</v>
      </c>
      <c r="AR130" s="32" t="str">
        <f>IF(AQ130="wrong PO",(VLOOKUP($D130,'Jan 2016'!$D$1:$Z$500,3,FALSE)),"")</f>
        <v/>
      </c>
      <c r="AS130" s="29" t="str">
        <f>IFERROR(IF(VLOOKUP($D130,'Dec 2015'!$D$1:$Z$500,3,FALSE)=F130,"-","Wrong PO"),"new")</f>
        <v>new</v>
      </c>
      <c r="AT130" s="32" t="str">
        <f>IF(AS130="wrong PO",(VLOOKUP($D130,'Dec 2015'!$D$1:$Z$500,3,FALSE)),"")</f>
        <v/>
      </c>
      <c r="AU130" s="29" t="str">
        <f>IFERROR(IF(VLOOKUP($D130,'Nov 2015'!$D$1:$Z$500,3,FALSE)=F130,"-","Wrong PO"),"new")</f>
        <v>new</v>
      </c>
      <c r="AV130" s="32" t="str">
        <f>IF(AU130="wrong PO",(VLOOKUP($D130,'Nov 2015'!$D$1:$Z$500,3,FALSE)),"")</f>
        <v/>
      </c>
      <c r="AW130" s="29" t="str">
        <f>IFERROR(IF(VLOOKUP($D130,'Oct 2015'!$D$1:$Z$500,3,FALSE)=F130,"-","Wrong PO"),"new")</f>
        <v>new</v>
      </c>
      <c r="AX130" s="32" t="str">
        <f>IF(AW130="wrong PO",(VLOOKUP($D130,'Oct 2015'!$D$1:$Z$500,3,FALSE)),"")</f>
        <v/>
      </c>
      <c r="AY130" s="29" t="str">
        <f>IFERROR(IF(VLOOKUP($D130,'Sep 2015'!$D$1:$Z$500,3,FALSE)=F130,"-","Wrong PO"),"new")</f>
        <v>new</v>
      </c>
      <c r="AZ130" s="32" t="str">
        <f>IF(AY130="wrong PO",(VLOOKUP($D130,'Sep 2015'!$D$1:$Z$500,3,FALSE)),"")</f>
        <v/>
      </c>
    </row>
    <row r="131" spans="1:52">
      <c r="A131" s="2" t="s">
        <v>841</v>
      </c>
      <c r="B131" s="2" t="s">
        <v>510</v>
      </c>
      <c r="C131" s="2" t="s">
        <v>48</v>
      </c>
      <c r="D131" s="2" t="s">
        <v>183</v>
      </c>
      <c r="E131" s="2" t="s">
        <v>532</v>
      </c>
      <c r="F131" s="21" t="s">
        <v>131</v>
      </c>
      <c r="G131" s="11" t="s">
        <v>2069</v>
      </c>
      <c r="H131" s="3">
        <v>42374</v>
      </c>
      <c r="I131" s="2" t="s">
        <v>39</v>
      </c>
      <c r="J131" s="2" t="s">
        <v>29</v>
      </c>
      <c r="K131" s="2" t="s">
        <v>30</v>
      </c>
      <c r="L131" s="2" t="s">
        <v>31</v>
      </c>
      <c r="M131" s="2" t="s">
        <v>32</v>
      </c>
      <c r="N131" s="4">
        <v>9576</v>
      </c>
      <c r="O131" s="4">
        <v>12304</v>
      </c>
      <c r="P131" s="4">
        <v>2728</v>
      </c>
      <c r="Q131" s="5">
        <v>46.1</v>
      </c>
      <c r="R131" s="4">
        <v>0</v>
      </c>
      <c r="S131" s="4">
        <v>0</v>
      </c>
      <c r="T131" s="4">
        <v>0</v>
      </c>
      <c r="U131" s="5">
        <v>0</v>
      </c>
      <c r="V131" s="5">
        <v>0</v>
      </c>
      <c r="W131" s="14">
        <v>46.1</v>
      </c>
      <c r="X131" s="14">
        <v>0</v>
      </c>
      <c r="Y131" s="14">
        <v>46.1</v>
      </c>
      <c r="Z131" s="4">
        <v>24580</v>
      </c>
      <c r="AA131" s="49" t="str">
        <f>IFERROR(IF(VLOOKUP($D131,'Year-To-Date'!$E$1:$E$322,1,FALSE)=D131,"--","Find"),"Find")</f>
        <v>--</v>
      </c>
      <c r="AB131" s="49" t="str">
        <f>IFERROR(IFERROR(VLOOKUP($D131,'Asset Group  All Assets'!$B$1:$C$500,2,FALSE),(VLOOKUP($D131,'Missing-WSU-POs'!$B$1:$D$500,3,FALSE))),"?")</f>
        <v>P0770679</v>
      </c>
      <c r="AC131" s="31" t="str">
        <f t="shared" si="5"/>
        <v>P0770679</v>
      </c>
      <c r="AD131" s="31" t="str">
        <f t="shared" si="4"/>
        <v/>
      </c>
      <c r="AE131" s="29" t="str">
        <f>IFERROR(IF(VLOOKUP($D131,'Org July 2016 '!$D$1:$Z$500,3,FALSE)=F131,"-","Wrong PO"),"new")</f>
        <v>Wrong PO</v>
      </c>
      <c r="AF131" s="32">
        <f>IF(AE131="wrong PO",(VLOOKUP($D131,'Org July 2016 '!$D$1:$Z$500,3,FALSE)),"")</f>
        <v>0</v>
      </c>
      <c r="AG131" s="29" t="str">
        <f>IFERROR(IF(VLOOKUP($D131,'Org June 2016 '!$D$1:$Z$500,3,FALSE)=F131,"-","Wrong PO"),"new")</f>
        <v>Wrong PO</v>
      </c>
      <c r="AH131" s="32">
        <f>IF(AG131="wrong PO",(VLOOKUP($D131,'Org June 2016 '!$D$1:$Z$500,3,FALSE)),"")</f>
        <v>0</v>
      </c>
      <c r="AI131" s="29" t="str">
        <f>IFERROR(IF(VLOOKUP($D131,'May 2016'!D130:Z629,3,FALSE)=F131,"-","Wrong PO"),"new")</f>
        <v>new</v>
      </c>
      <c r="AJ131" s="32" t="str">
        <f>IF(AI131="wrong PO",(VLOOKUP($D131,'May 2016'!D130:Z629,3,FALSE)),"")</f>
        <v/>
      </c>
      <c r="AK131" s="29" t="str">
        <f>IFERROR(IF(VLOOKUP($D131,'Apr 2016'!$D$1:$Z$500,3,FALSE)=F131,"-","Wrong PO"),"new")</f>
        <v>-</v>
      </c>
      <c r="AL131" s="32" t="str">
        <f>IF(AK131="wrong PO",(VLOOKUP($D131,'Apr 2016'!$D$1:$Z$500,3,FALSE)),"")</f>
        <v/>
      </c>
      <c r="AM131" s="32" t="str">
        <f>IFERROR(IF(VLOOKUP($D131,'Mar 2016'!$D$1:$Z$500,3,FALSE)=F131,"-","Wrong PO"),"new")</f>
        <v>-</v>
      </c>
      <c r="AN131" s="32" t="str">
        <f>IF(AK131="wrong PO",(VLOOKUP($D131,'Mar 2016'!$D$1:$Z$500,3,FALSE)),"")</f>
        <v/>
      </c>
      <c r="AO131" s="32" t="str">
        <f>IFERROR(IF(VLOOKUP($D131,'Feb 2016'!$D$1:$Z$500,3,FALSE)=F131,"-","Wrong PO"),"new")</f>
        <v>-</v>
      </c>
      <c r="AP131" s="32" t="str">
        <f>IF(AK131="wrong PO",(VLOOKUP($D131,'Feb 2016'!$D$1:$Z$500,3,FALSE)),"")</f>
        <v/>
      </c>
      <c r="AQ131" s="29" t="str">
        <f>IFERROR(IF(VLOOKUP($D131,'Jan 2016'!$D$1:$Z$500,3,FALSE)=F131,"-","Wrong PO"),"new")</f>
        <v>-</v>
      </c>
      <c r="AR131" s="32" t="str">
        <f>IF(AQ131="wrong PO",(VLOOKUP($D131,'Jan 2016'!$D$1:$Z$500,3,FALSE)),"")</f>
        <v/>
      </c>
      <c r="AS131" s="29" t="str">
        <f>IFERROR(IF(VLOOKUP($D131,'Dec 2015'!$D$1:$Z$500,3,FALSE)=F131,"-","Wrong PO"),"new")</f>
        <v>new</v>
      </c>
      <c r="AT131" s="32" t="str">
        <f>IF(AS131="wrong PO",(VLOOKUP($D131,'Dec 2015'!$D$1:$Z$500,3,FALSE)),"")</f>
        <v/>
      </c>
      <c r="AU131" s="29" t="str">
        <f>IFERROR(IF(VLOOKUP($D131,'Nov 2015'!$D$1:$Z$500,3,FALSE)=F131,"-","Wrong PO"),"new")</f>
        <v>new</v>
      </c>
      <c r="AV131" s="32" t="str">
        <f>IF(AU131="wrong PO",(VLOOKUP($D131,'Nov 2015'!$D$1:$Z$500,3,FALSE)),"")</f>
        <v/>
      </c>
      <c r="AW131" s="29" t="str">
        <f>IFERROR(IF(VLOOKUP($D131,'Oct 2015'!$D$1:$Z$500,3,FALSE)=F131,"-","Wrong PO"),"new")</f>
        <v>new</v>
      </c>
      <c r="AX131" s="32" t="str">
        <f>IF(AW131="wrong PO",(VLOOKUP($D131,'Oct 2015'!$D$1:$Z$500,3,FALSE)),"")</f>
        <v/>
      </c>
      <c r="AY131" s="29" t="str">
        <f>IFERROR(IF(VLOOKUP($D131,'Sep 2015'!$D$1:$Z$500,3,FALSE)=F131,"-","Wrong PO"),"new")</f>
        <v>new</v>
      </c>
      <c r="AZ131" s="32" t="str">
        <f>IF(AY131="wrong PO",(VLOOKUP($D131,'Sep 2015'!$D$1:$Z$500,3,FALSE)),"")</f>
        <v/>
      </c>
    </row>
    <row r="132" spans="1:52">
      <c r="A132" s="2" t="s">
        <v>841</v>
      </c>
      <c r="B132" s="2" t="s">
        <v>510</v>
      </c>
      <c r="C132" s="2" t="s">
        <v>48</v>
      </c>
      <c r="D132" s="2" t="s">
        <v>184</v>
      </c>
      <c r="E132" s="2" t="s">
        <v>532</v>
      </c>
      <c r="F132" s="21" t="s">
        <v>131</v>
      </c>
      <c r="G132" s="11" t="s">
        <v>2069</v>
      </c>
      <c r="H132" s="3">
        <v>42374</v>
      </c>
      <c r="I132" s="2" t="s">
        <v>39</v>
      </c>
      <c r="J132" s="2" t="s">
        <v>29</v>
      </c>
      <c r="K132" s="2" t="s">
        <v>30</v>
      </c>
      <c r="L132" s="2" t="s">
        <v>31</v>
      </c>
      <c r="M132" s="2" t="s">
        <v>32</v>
      </c>
      <c r="N132" s="4">
        <v>13296</v>
      </c>
      <c r="O132" s="4">
        <v>15562</v>
      </c>
      <c r="P132" s="4">
        <v>2266</v>
      </c>
      <c r="Q132" s="5">
        <v>38.299999999999997</v>
      </c>
      <c r="R132" s="4">
        <v>0</v>
      </c>
      <c r="S132" s="4">
        <v>0</v>
      </c>
      <c r="T132" s="4">
        <v>0</v>
      </c>
      <c r="U132" s="5">
        <v>0</v>
      </c>
      <c r="V132" s="5">
        <v>0</v>
      </c>
      <c r="W132" s="14">
        <v>38.299999999999997</v>
      </c>
      <c r="X132" s="14">
        <v>0</v>
      </c>
      <c r="Y132" s="14">
        <v>38.299999999999997</v>
      </c>
      <c r="Z132" s="4">
        <v>24580</v>
      </c>
      <c r="AA132" s="49" t="str">
        <f>IFERROR(IF(VLOOKUP($D132,'Year-To-Date'!$E$1:$E$322,1,FALSE)=D132,"--","Find"),"Find")</f>
        <v>--</v>
      </c>
      <c r="AB132" s="49" t="str">
        <f>IFERROR(IFERROR(VLOOKUP($D132,'Asset Group  All Assets'!$B$1:$C$500,2,FALSE),(VLOOKUP($D132,'Missing-WSU-POs'!$B$1:$D$500,3,FALSE))),"?")</f>
        <v>P0770679</v>
      </c>
      <c r="AC132" s="31" t="str">
        <f t="shared" si="5"/>
        <v>P0770679</v>
      </c>
      <c r="AD132" s="31" t="str">
        <f t="shared" si="4"/>
        <v/>
      </c>
      <c r="AE132" s="29" t="str">
        <f>IFERROR(IF(VLOOKUP($D132,'Org July 2016 '!$D$1:$Z$500,3,FALSE)=F132,"-","Wrong PO"),"new")</f>
        <v>Wrong PO</v>
      </c>
      <c r="AF132" s="32">
        <f>IF(AE132="wrong PO",(VLOOKUP($D132,'Org July 2016 '!$D$1:$Z$500,3,FALSE)),"")</f>
        <v>0</v>
      </c>
      <c r="AG132" s="29" t="str">
        <f>IFERROR(IF(VLOOKUP($D132,'Org June 2016 '!$D$1:$Z$500,3,FALSE)=F132,"-","Wrong PO"),"new")</f>
        <v>Wrong PO</v>
      </c>
      <c r="AH132" s="32">
        <f>IF(AG132="wrong PO",(VLOOKUP($D132,'Org June 2016 '!$D$1:$Z$500,3,FALSE)),"")</f>
        <v>0</v>
      </c>
      <c r="AI132" s="29" t="str">
        <f>IFERROR(IF(VLOOKUP($D132,'May 2016'!D131:Z630,3,FALSE)=F132,"-","Wrong PO"),"new")</f>
        <v>new</v>
      </c>
      <c r="AJ132" s="32" t="str">
        <f>IF(AI132="wrong PO",(VLOOKUP($D132,'May 2016'!D131:Z630,3,FALSE)),"")</f>
        <v/>
      </c>
      <c r="AK132" s="29" t="str">
        <f>IFERROR(IF(VLOOKUP($D132,'Apr 2016'!$D$1:$Z$500,3,FALSE)=F132,"-","Wrong PO"),"new")</f>
        <v>-</v>
      </c>
      <c r="AL132" s="32" t="str">
        <f>IF(AK132="wrong PO",(VLOOKUP($D132,'Apr 2016'!$D$1:$Z$500,3,FALSE)),"")</f>
        <v/>
      </c>
      <c r="AM132" s="32" t="str">
        <f>IFERROR(IF(VLOOKUP($D132,'Mar 2016'!$D$1:$Z$500,3,FALSE)=F132,"-","Wrong PO"),"new")</f>
        <v>-</v>
      </c>
      <c r="AN132" s="32" t="str">
        <f>IF(AK132="wrong PO",(VLOOKUP($D132,'Mar 2016'!$D$1:$Z$500,3,FALSE)),"")</f>
        <v/>
      </c>
      <c r="AO132" s="32" t="str">
        <f>IFERROR(IF(VLOOKUP($D132,'Feb 2016'!$D$1:$Z$500,3,FALSE)=F132,"-","Wrong PO"),"new")</f>
        <v>-</v>
      </c>
      <c r="AP132" s="32" t="str">
        <f>IF(AK132="wrong PO",(VLOOKUP($D132,'Feb 2016'!$D$1:$Z$500,3,FALSE)),"")</f>
        <v/>
      </c>
      <c r="AQ132" s="29" t="str">
        <f>IFERROR(IF(VLOOKUP($D132,'Jan 2016'!$D$1:$Z$500,3,FALSE)=F132,"-","Wrong PO"),"new")</f>
        <v>-</v>
      </c>
      <c r="AR132" s="32" t="str">
        <f>IF(AQ132="wrong PO",(VLOOKUP($D132,'Jan 2016'!$D$1:$Z$500,3,FALSE)),"")</f>
        <v/>
      </c>
      <c r="AS132" s="29" t="str">
        <f>IFERROR(IF(VLOOKUP($D132,'Dec 2015'!$D$1:$Z$500,3,FALSE)=F132,"-","Wrong PO"),"new")</f>
        <v>new</v>
      </c>
      <c r="AT132" s="32" t="str">
        <f>IF(AS132="wrong PO",(VLOOKUP($D132,'Dec 2015'!$D$1:$Z$500,3,FALSE)),"")</f>
        <v/>
      </c>
      <c r="AU132" s="29" t="str">
        <f>IFERROR(IF(VLOOKUP($D132,'Nov 2015'!$D$1:$Z$500,3,FALSE)=F132,"-","Wrong PO"),"new")</f>
        <v>new</v>
      </c>
      <c r="AV132" s="32" t="str">
        <f>IF(AU132="wrong PO",(VLOOKUP($D132,'Nov 2015'!$D$1:$Z$500,3,FALSE)),"")</f>
        <v/>
      </c>
      <c r="AW132" s="29" t="str">
        <f>IFERROR(IF(VLOOKUP($D132,'Oct 2015'!$D$1:$Z$500,3,FALSE)=F132,"-","Wrong PO"),"new")</f>
        <v>new</v>
      </c>
      <c r="AX132" s="32" t="str">
        <f>IF(AW132="wrong PO",(VLOOKUP($D132,'Oct 2015'!$D$1:$Z$500,3,FALSE)),"")</f>
        <v/>
      </c>
      <c r="AY132" s="29" t="str">
        <f>IFERROR(IF(VLOOKUP($D132,'Sep 2015'!$D$1:$Z$500,3,FALSE)=F132,"-","Wrong PO"),"new")</f>
        <v>new</v>
      </c>
      <c r="AZ132" s="32" t="str">
        <f>IF(AY132="wrong PO",(VLOOKUP($D132,'Sep 2015'!$D$1:$Z$500,3,FALSE)),"")</f>
        <v/>
      </c>
    </row>
    <row r="133" spans="1:52">
      <c r="A133" s="2" t="s">
        <v>841</v>
      </c>
      <c r="B133" s="2" t="s">
        <v>510</v>
      </c>
      <c r="C133" s="2" t="s">
        <v>370</v>
      </c>
      <c r="D133" s="2" t="s">
        <v>235</v>
      </c>
      <c r="E133" s="2" t="s">
        <v>371</v>
      </c>
      <c r="F133" s="21" t="s">
        <v>131</v>
      </c>
      <c r="G133" s="11" t="s">
        <v>2069</v>
      </c>
      <c r="H133" s="3">
        <v>42198</v>
      </c>
      <c r="I133" s="2" t="s">
        <v>28</v>
      </c>
      <c r="J133" s="2" t="s">
        <v>373</v>
      </c>
      <c r="K133" s="2" t="s">
        <v>30</v>
      </c>
      <c r="L133" s="2" t="s">
        <v>31</v>
      </c>
      <c r="M133" s="2" t="s">
        <v>32</v>
      </c>
      <c r="N133" s="4">
        <v>12192</v>
      </c>
      <c r="O133" s="4">
        <v>15228</v>
      </c>
      <c r="P133" s="4">
        <v>3036</v>
      </c>
      <c r="Q133" s="5">
        <v>51.31</v>
      </c>
      <c r="R133" s="4">
        <v>0</v>
      </c>
      <c r="S133" s="4">
        <v>0</v>
      </c>
      <c r="T133" s="4">
        <v>0</v>
      </c>
      <c r="U133" s="5">
        <v>0</v>
      </c>
      <c r="V133" s="5">
        <v>0</v>
      </c>
      <c r="W133" s="14">
        <v>51.31</v>
      </c>
      <c r="X133" s="14">
        <v>0</v>
      </c>
      <c r="Y133" s="14">
        <v>51.31</v>
      </c>
      <c r="Z133" s="4">
        <v>24580</v>
      </c>
      <c r="AA133" s="49" t="str">
        <f>IFERROR(IF(VLOOKUP($D133,'Year-To-Date'!$E$1:$E$322,1,FALSE)=D133,"--","Find"),"Find")</f>
        <v>--</v>
      </c>
      <c r="AB133" s="49" t="str">
        <f>IFERROR(IFERROR(VLOOKUP($D133,'Asset Group  All Assets'!$B$1:$C$500,2,FALSE),(VLOOKUP($D133,'Missing-WSU-POs'!$B$1:$D$500,3,FALSE))),"?")</f>
        <v>P0770679</v>
      </c>
      <c r="AC133" s="31" t="str">
        <f t="shared" si="5"/>
        <v>P0770679</v>
      </c>
      <c r="AD133" s="31" t="str">
        <f t="shared" si="4"/>
        <v/>
      </c>
      <c r="AE133" s="29" t="str">
        <f>IFERROR(IF(VLOOKUP($D133,'Org July 2016 '!$D$1:$Z$500,3,FALSE)=F133,"-","Wrong PO"),"new")</f>
        <v>Wrong PO</v>
      </c>
      <c r="AF133" s="32">
        <f>IF(AE133="wrong PO",(VLOOKUP($D133,'Org July 2016 '!$D$1:$Z$500,3,FALSE)),"")</f>
        <v>0</v>
      </c>
      <c r="AG133" s="29" t="str">
        <f>IFERROR(IF(VLOOKUP($D133,'Org June 2016 '!$D$1:$Z$500,3,FALSE)=F133,"-","Wrong PO"),"new")</f>
        <v>Wrong PO</v>
      </c>
      <c r="AH133" s="32">
        <f>IF(AG133="wrong PO",(VLOOKUP($D133,'Org June 2016 '!$D$1:$Z$500,3,FALSE)),"")</f>
        <v>0</v>
      </c>
      <c r="AI133" s="29" t="str">
        <f>IFERROR(IF(VLOOKUP($D133,'May 2016'!D132:Z631,3,FALSE)=F133,"-","Wrong PO"),"new")</f>
        <v>new</v>
      </c>
      <c r="AJ133" s="32" t="str">
        <f>IF(AI133="wrong PO",(VLOOKUP($D133,'May 2016'!D132:Z631,3,FALSE)),"")</f>
        <v/>
      </c>
      <c r="AK133" s="29" t="str">
        <f>IFERROR(IF(VLOOKUP($D133,'Apr 2016'!$D$1:$Z$500,3,FALSE)=F133,"-","Wrong PO"),"new")</f>
        <v>-</v>
      </c>
      <c r="AL133" s="32" t="str">
        <f>IF(AK133="wrong PO",(VLOOKUP($D133,'Apr 2016'!$D$1:$Z$500,3,FALSE)),"")</f>
        <v/>
      </c>
      <c r="AM133" s="32" t="str">
        <f>IFERROR(IF(VLOOKUP($D133,'Mar 2016'!$D$1:$Z$500,3,FALSE)=F133,"-","Wrong PO"),"new")</f>
        <v>-</v>
      </c>
      <c r="AN133" s="32" t="str">
        <f>IF(AK133="wrong PO",(VLOOKUP($D133,'Mar 2016'!$D$1:$Z$500,3,FALSE)),"")</f>
        <v/>
      </c>
      <c r="AO133" s="32" t="str">
        <f>IFERROR(IF(VLOOKUP($D133,'Feb 2016'!$D$1:$Z$500,3,FALSE)=F133,"-","Wrong PO"),"new")</f>
        <v>-</v>
      </c>
      <c r="AP133" s="32" t="str">
        <f>IF(AK133="wrong PO",(VLOOKUP($D133,'Feb 2016'!$D$1:$Z$500,3,FALSE)),"")</f>
        <v/>
      </c>
      <c r="AQ133" s="29" t="str">
        <f>IFERROR(IF(VLOOKUP($D133,'Jan 2016'!$D$1:$Z$500,3,FALSE)=F133,"-","Wrong PO"),"new")</f>
        <v>-</v>
      </c>
      <c r="AR133" s="32" t="str">
        <f>IF(AQ133="wrong PO",(VLOOKUP($D133,'Jan 2016'!$D$1:$Z$500,3,FALSE)),"")</f>
        <v/>
      </c>
      <c r="AS133" s="29" t="str">
        <f>IFERROR(IF(VLOOKUP($D133,'Dec 2015'!$D$1:$Z$500,3,FALSE)=F133,"-","Wrong PO"),"new")</f>
        <v>new</v>
      </c>
      <c r="AT133" s="32" t="str">
        <f>IF(AS133="wrong PO",(VLOOKUP($D133,'Dec 2015'!$D$1:$Z$500,3,FALSE)),"")</f>
        <v/>
      </c>
      <c r="AU133" s="29" t="str">
        <f>IFERROR(IF(VLOOKUP($D133,'Nov 2015'!$D$1:$Z$500,3,FALSE)=F133,"-","Wrong PO"),"new")</f>
        <v>-</v>
      </c>
      <c r="AV133" s="32" t="str">
        <f>IF(AU133="wrong PO",(VLOOKUP($D133,'Nov 2015'!$D$1:$Z$500,3,FALSE)),"")</f>
        <v/>
      </c>
      <c r="AW133" s="29" t="str">
        <f>IFERROR(IF(VLOOKUP($D133,'Oct 2015'!$D$1:$Z$500,3,FALSE)=F133,"-","Wrong PO"),"new")</f>
        <v>-</v>
      </c>
      <c r="AX133" s="32" t="str">
        <f>IF(AW133="wrong PO",(VLOOKUP($D133,'Oct 2015'!$D$1:$Z$500,3,FALSE)),"")</f>
        <v/>
      </c>
      <c r="AY133" s="29" t="str">
        <f>IFERROR(IF(VLOOKUP($D133,'Sep 2015'!$D$1:$Z$500,3,FALSE)=F133,"-","Wrong PO"),"new")</f>
        <v>new</v>
      </c>
      <c r="AZ133" s="32" t="str">
        <f>IF(AY133="wrong PO",(VLOOKUP($D133,'Sep 2015'!$D$1:$Z$500,3,FALSE)),"")</f>
        <v/>
      </c>
    </row>
    <row r="134" spans="1:52">
      <c r="A134" s="2" t="s">
        <v>841</v>
      </c>
      <c r="B134" s="2" t="s">
        <v>510</v>
      </c>
      <c r="C134" s="2" t="s">
        <v>472</v>
      </c>
      <c r="D134" s="2" t="s">
        <v>276</v>
      </c>
      <c r="E134" s="2" t="s">
        <v>539</v>
      </c>
      <c r="F134" s="21" t="s">
        <v>131</v>
      </c>
      <c r="G134" s="11" t="s">
        <v>2069</v>
      </c>
      <c r="H134" s="3">
        <v>42158</v>
      </c>
      <c r="I134" s="2" t="s">
        <v>28</v>
      </c>
      <c r="J134" s="2" t="s">
        <v>29</v>
      </c>
      <c r="K134" s="2" t="s">
        <v>30</v>
      </c>
      <c r="L134" s="2" t="s">
        <v>31</v>
      </c>
      <c r="M134" s="2" t="s">
        <v>382</v>
      </c>
      <c r="N134" s="4">
        <v>31726</v>
      </c>
      <c r="O134" s="4">
        <v>36555</v>
      </c>
      <c r="P134" s="4">
        <v>4829</v>
      </c>
      <c r="Q134" s="5">
        <v>81.61</v>
      </c>
      <c r="R134" s="4">
        <v>0</v>
      </c>
      <c r="S134" s="4">
        <v>0</v>
      </c>
      <c r="T134" s="4">
        <v>0</v>
      </c>
      <c r="U134" s="5">
        <v>0</v>
      </c>
      <c r="V134" s="5">
        <v>0</v>
      </c>
      <c r="W134" s="14">
        <v>81.61</v>
      </c>
      <c r="X134" s="14">
        <v>0</v>
      </c>
      <c r="Y134" s="14">
        <v>81.61</v>
      </c>
      <c r="Z134" s="4">
        <v>24580</v>
      </c>
      <c r="AA134" s="49" t="str">
        <f>IFERROR(IF(VLOOKUP($D134,'Year-To-Date'!$E$1:$E$322,1,FALSE)=D134,"--","Find"),"Find")</f>
        <v>--</v>
      </c>
      <c r="AB134" s="49" t="str">
        <f>IFERROR(IFERROR(VLOOKUP($D134,'Asset Group  All Assets'!$B$1:$C$500,2,FALSE),(VLOOKUP($D134,'Missing-WSU-POs'!$B$1:$D$500,3,FALSE))),"?")</f>
        <v>P0770679</v>
      </c>
      <c r="AC134" s="31" t="str">
        <f t="shared" si="5"/>
        <v>P0770679</v>
      </c>
      <c r="AD134" s="31" t="str">
        <f t="shared" si="4"/>
        <v/>
      </c>
      <c r="AE134" s="29" t="str">
        <f>IFERROR(IF(VLOOKUP($D134,'Org July 2016 '!$D$1:$Z$500,3,FALSE)=F134,"-","Wrong PO"),"new")</f>
        <v>Wrong PO</v>
      </c>
      <c r="AF134" s="32">
        <f>IF(AE134="wrong PO",(VLOOKUP($D134,'Org July 2016 '!$D$1:$Z$500,3,FALSE)),"")</f>
        <v>0</v>
      </c>
      <c r="AG134" s="29" t="str">
        <f>IFERROR(IF(VLOOKUP($D134,'Org June 2016 '!$D$1:$Z$500,3,FALSE)=F134,"-","Wrong PO"),"new")</f>
        <v>Wrong PO</v>
      </c>
      <c r="AH134" s="32">
        <f>IF(AG134="wrong PO",(VLOOKUP($D134,'Org June 2016 '!$D$1:$Z$500,3,FALSE)),"")</f>
        <v>0</v>
      </c>
      <c r="AI134" s="29" t="str">
        <f>IFERROR(IF(VLOOKUP($D134,'May 2016'!D133:Z632,3,FALSE)=F134,"-","Wrong PO"),"new")</f>
        <v>new</v>
      </c>
      <c r="AJ134" s="32" t="str">
        <f>IF(AI134="wrong PO",(VLOOKUP($D134,'May 2016'!D133:Z632,3,FALSE)),"")</f>
        <v/>
      </c>
      <c r="AK134" s="29" t="str">
        <f>IFERROR(IF(VLOOKUP($D134,'Apr 2016'!$D$1:$Z$500,3,FALSE)=F134,"-","Wrong PO"),"new")</f>
        <v>-</v>
      </c>
      <c r="AL134" s="32" t="str">
        <f>IF(AK134="wrong PO",(VLOOKUP($D134,'Apr 2016'!$D$1:$Z$500,3,FALSE)),"")</f>
        <v/>
      </c>
      <c r="AM134" s="32" t="str">
        <f>IFERROR(IF(VLOOKUP($D134,'Mar 2016'!$D$1:$Z$500,3,FALSE)=F134,"-","Wrong PO"),"new")</f>
        <v>-</v>
      </c>
      <c r="AN134" s="32" t="str">
        <f>IF(AK134="wrong PO",(VLOOKUP($D134,'Mar 2016'!$D$1:$Z$500,3,FALSE)),"")</f>
        <v/>
      </c>
      <c r="AO134" s="32" t="str">
        <f>IFERROR(IF(VLOOKUP($D134,'Feb 2016'!$D$1:$Z$500,3,FALSE)=F134,"-","Wrong PO"),"new")</f>
        <v>-</v>
      </c>
      <c r="AP134" s="32" t="str">
        <f>IF(AK134="wrong PO",(VLOOKUP($D134,'Feb 2016'!$D$1:$Z$500,3,FALSE)),"")</f>
        <v/>
      </c>
      <c r="AQ134" s="29" t="str">
        <f>IFERROR(IF(VLOOKUP($D134,'Jan 2016'!$D$1:$Z$500,3,FALSE)=F134,"-","Wrong PO"),"new")</f>
        <v>-</v>
      </c>
      <c r="AR134" s="32" t="str">
        <f>IF(AQ134="wrong PO",(VLOOKUP($D134,'Jan 2016'!$D$1:$Z$500,3,FALSE)),"")</f>
        <v/>
      </c>
      <c r="AS134" s="29" t="str">
        <f>IFERROR(IF(VLOOKUP($D134,'Dec 2015'!$D$1:$Z$500,3,FALSE)=F134,"-","Wrong PO"),"new")</f>
        <v>new</v>
      </c>
      <c r="AT134" s="32" t="str">
        <f>IF(AS134="wrong PO",(VLOOKUP($D134,'Dec 2015'!$D$1:$Z$500,3,FALSE)),"")</f>
        <v/>
      </c>
      <c r="AU134" s="29" t="str">
        <f>IFERROR(IF(VLOOKUP($D134,'Nov 2015'!$D$1:$Z$500,3,FALSE)=F134,"-","Wrong PO"),"new")</f>
        <v>-</v>
      </c>
      <c r="AV134" s="32" t="str">
        <f>IF(AU134="wrong PO",(VLOOKUP($D134,'Nov 2015'!$D$1:$Z$500,3,FALSE)),"")</f>
        <v/>
      </c>
      <c r="AW134" s="29" t="str">
        <f>IFERROR(IF(VLOOKUP($D134,'Oct 2015'!$D$1:$Z$500,3,FALSE)=F134,"-","Wrong PO"),"new")</f>
        <v>new</v>
      </c>
      <c r="AX134" s="32" t="str">
        <f>IF(AW134="wrong PO",(VLOOKUP($D134,'Oct 2015'!$D$1:$Z$500,3,FALSE)),"")</f>
        <v/>
      </c>
      <c r="AY134" s="29" t="str">
        <f>IFERROR(IF(VLOOKUP($D134,'Sep 2015'!$D$1:$Z$500,3,FALSE)=F134,"-","Wrong PO"),"new")</f>
        <v>new</v>
      </c>
      <c r="AZ134" s="32" t="str">
        <f>IF(AY134="wrong PO",(VLOOKUP($D134,'Sep 2015'!$D$1:$Z$500,3,FALSE)),"")</f>
        <v/>
      </c>
    </row>
    <row r="135" spans="1:52">
      <c r="A135" s="2" t="s">
        <v>841</v>
      </c>
      <c r="B135" s="2" t="s">
        <v>510</v>
      </c>
      <c r="C135" s="2" t="s">
        <v>76</v>
      </c>
      <c r="D135" s="2" t="s">
        <v>338</v>
      </c>
      <c r="E135" s="2" t="s">
        <v>532</v>
      </c>
      <c r="F135" s="21" t="s">
        <v>131</v>
      </c>
      <c r="G135" s="11" t="s">
        <v>2069</v>
      </c>
      <c r="H135" s="3">
        <v>42374</v>
      </c>
      <c r="I135" s="2" t="s">
        <v>39</v>
      </c>
      <c r="J135" s="2" t="s">
        <v>29</v>
      </c>
      <c r="K135" s="2" t="s">
        <v>30</v>
      </c>
      <c r="L135" s="2" t="s">
        <v>31</v>
      </c>
      <c r="M135" s="2" t="s">
        <v>32</v>
      </c>
      <c r="N135" s="4">
        <v>17583</v>
      </c>
      <c r="O135" s="4">
        <v>21068</v>
      </c>
      <c r="P135" s="4">
        <v>3485</v>
      </c>
      <c r="Q135" s="5">
        <v>58.9</v>
      </c>
      <c r="R135" s="4">
        <v>3395</v>
      </c>
      <c r="S135" s="4">
        <v>4027</v>
      </c>
      <c r="T135" s="4">
        <v>632</v>
      </c>
      <c r="U135" s="5">
        <v>37.79</v>
      </c>
      <c r="V135" s="5">
        <v>0</v>
      </c>
      <c r="W135" s="14">
        <v>96.69</v>
      </c>
      <c r="X135" s="14">
        <v>0</v>
      </c>
      <c r="Y135" s="14">
        <v>96.69</v>
      </c>
      <c r="Z135" s="4">
        <v>24580</v>
      </c>
      <c r="AA135" s="49" t="str">
        <f>IFERROR(IF(VLOOKUP($D135,'Year-To-Date'!$E$1:$E$322,1,FALSE)=D135,"--","Find"),"Find")</f>
        <v>--</v>
      </c>
      <c r="AB135" s="49" t="str">
        <f>IFERROR(IFERROR(VLOOKUP($D135,'Asset Group  All Assets'!$B$1:$C$500,2,FALSE),(VLOOKUP($D135,'Missing-WSU-POs'!$B$1:$D$500,3,FALSE))),"?")</f>
        <v>P0770679</v>
      </c>
      <c r="AC135" s="31" t="str">
        <f t="shared" si="5"/>
        <v>P0770679</v>
      </c>
      <c r="AD135" s="31" t="str">
        <f t="shared" si="4"/>
        <v/>
      </c>
      <c r="AE135" s="29" t="str">
        <f>IFERROR(IF(VLOOKUP($D135,'Org July 2016 '!$D$1:$Z$500,3,FALSE)=F135,"-","Wrong PO"),"new")</f>
        <v>Wrong PO</v>
      </c>
      <c r="AF135" s="32">
        <f>IF(AE135="wrong PO",(VLOOKUP($D135,'Org July 2016 '!$D$1:$Z$500,3,FALSE)),"")</f>
        <v>0</v>
      </c>
      <c r="AG135" s="29" t="str">
        <f>IFERROR(IF(VLOOKUP($D135,'Org June 2016 '!$D$1:$Z$500,3,FALSE)=F135,"-","Wrong PO"),"new")</f>
        <v>Wrong PO</v>
      </c>
      <c r="AH135" s="32">
        <f>IF(AG135="wrong PO",(VLOOKUP($D135,'Org June 2016 '!$D$1:$Z$500,3,FALSE)),"")</f>
        <v>0</v>
      </c>
      <c r="AI135" s="29" t="str">
        <f>IFERROR(IF(VLOOKUP($D135,'May 2016'!D134:Z633,3,FALSE)=F135,"-","Wrong PO"),"new")</f>
        <v>new</v>
      </c>
      <c r="AJ135" s="32" t="str">
        <f>IF(AI135="wrong PO",(VLOOKUP($D135,'May 2016'!D134:Z633,3,FALSE)),"")</f>
        <v/>
      </c>
      <c r="AK135" s="29" t="str">
        <f>IFERROR(IF(VLOOKUP($D135,'Apr 2016'!$D$1:$Z$500,3,FALSE)=F135,"-","Wrong PO"),"new")</f>
        <v>-</v>
      </c>
      <c r="AL135" s="32" t="str">
        <f>IF(AK135="wrong PO",(VLOOKUP($D135,'Apr 2016'!$D$1:$Z$500,3,FALSE)),"")</f>
        <v/>
      </c>
      <c r="AM135" s="32" t="str">
        <f>IFERROR(IF(VLOOKUP($D135,'Mar 2016'!$D$1:$Z$500,3,FALSE)=F135,"-","Wrong PO"),"new")</f>
        <v>-</v>
      </c>
      <c r="AN135" s="32" t="str">
        <f>IF(AK135="wrong PO",(VLOOKUP($D135,'Mar 2016'!$D$1:$Z$500,3,FALSE)),"")</f>
        <v/>
      </c>
      <c r="AO135" s="32" t="str">
        <f>IFERROR(IF(VLOOKUP($D135,'Feb 2016'!$D$1:$Z$500,3,FALSE)=F135,"-","Wrong PO"),"new")</f>
        <v>-</v>
      </c>
      <c r="AP135" s="32" t="str">
        <f>IF(AK135="wrong PO",(VLOOKUP($D135,'Feb 2016'!$D$1:$Z$500,3,FALSE)),"")</f>
        <v/>
      </c>
      <c r="AQ135" s="29" t="str">
        <f>IFERROR(IF(VLOOKUP($D135,'Jan 2016'!$D$1:$Z$500,3,FALSE)=F135,"-","Wrong PO"),"new")</f>
        <v>-</v>
      </c>
      <c r="AR135" s="32" t="str">
        <f>IF(AQ135="wrong PO",(VLOOKUP($D135,'Jan 2016'!$D$1:$Z$500,3,FALSE)),"")</f>
        <v/>
      </c>
      <c r="AS135" s="29" t="str">
        <f>IFERROR(IF(VLOOKUP($D135,'Dec 2015'!$D$1:$Z$500,3,FALSE)=F135,"-","Wrong PO"),"new")</f>
        <v>new</v>
      </c>
      <c r="AT135" s="32" t="str">
        <f>IF(AS135="wrong PO",(VLOOKUP($D135,'Dec 2015'!$D$1:$Z$500,3,FALSE)),"")</f>
        <v/>
      </c>
      <c r="AU135" s="29" t="str">
        <f>IFERROR(IF(VLOOKUP($D135,'Nov 2015'!$D$1:$Z$500,3,FALSE)=F135,"-","Wrong PO"),"new")</f>
        <v>new</v>
      </c>
      <c r="AV135" s="32" t="str">
        <f>IF(AU135="wrong PO",(VLOOKUP($D135,'Nov 2015'!$D$1:$Z$500,3,FALSE)),"")</f>
        <v/>
      </c>
      <c r="AW135" s="29" t="str">
        <f>IFERROR(IF(VLOOKUP($D135,'Oct 2015'!$D$1:$Z$500,3,FALSE)=F135,"-","Wrong PO"),"new")</f>
        <v>new</v>
      </c>
      <c r="AX135" s="32" t="str">
        <f>IF(AW135="wrong PO",(VLOOKUP($D135,'Oct 2015'!$D$1:$Z$500,3,FALSE)),"")</f>
        <v/>
      </c>
      <c r="AY135" s="29" t="str">
        <f>IFERROR(IF(VLOOKUP($D135,'Sep 2015'!$D$1:$Z$500,3,FALSE)=F135,"-","Wrong PO"),"new")</f>
        <v>new</v>
      </c>
      <c r="AZ135" s="32" t="str">
        <f>IF(AY135="wrong PO",(VLOOKUP($D135,'Sep 2015'!$D$1:$Z$500,3,FALSE)),"")</f>
        <v/>
      </c>
    </row>
    <row r="136" spans="1:52">
      <c r="A136" s="2" t="s">
        <v>841</v>
      </c>
      <c r="B136" s="2" t="s">
        <v>510</v>
      </c>
      <c r="C136" s="2" t="s">
        <v>25</v>
      </c>
      <c r="D136" s="2" t="s">
        <v>134</v>
      </c>
      <c r="E136" s="2" t="s">
        <v>504</v>
      </c>
      <c r="F136" s="21" t="s">
        <v>135</v>
      </c>
      <c r="G136" s="11" t="s">
        <v>2068</v>
      </c>
      <c r="H136" s="3">
        <v>42444</v>
      </c>
      <c r="I136" s="2" t="s">
        <v>39</v>
      </c>
      <c r="J136" s="2" t="s">
        <v>381</v>
      </c>
      <c r="K136" s="2" t="s">
        <v>30</v>
      </c>
      <c r="L136" s="2" t="s">
        <v>31</v>
      </c>
      <c r="M136" s="2" t="s">
        <v>32</v>
      </c>
      <c r="N136" s="4">
        <v>16</v>
      </c>
      <c r="O136" s="4">
        <v>78706</v>
      </c>
      <c r="P136" s="4">
        <v>78690</v>
      </c>
      <c r="Q136" s="5">
        <v>1329.86</v>
      </c>
      <c r="R136" s="4">
        <v>0</v>
      </c>
      <c r="S136" s="4">
        <v>0</v>
      </c>
      <c r="T136" s="4">
        <v>0</v>
      </c>
      <c r="U136" s="5">
        <v>0</v>
      </c>
      <c r="V136" s="5">
        <v>0</v>
      </c>
      <c r="W136" s="14">
        <v>1329.86</v>
      </c>
      <c r="X136" s="14">
        <v>0</v>
      </c>
      <c r="Y136" s="14">
        <v>1329.86</v>
      </c>
      <c r="Z136" s="4">
        <v>24580</v>
      </c>
      <c r="AA136" s="49" t="str">
        <f>IFERROR(IF(VLOOKUP($D136,'Year-To-Date'!$E$1:$E$322,1,FALSE)=D136,"--","Find"),"Find")</f>
        <v>--</v>
      </c>
      <c r="AB136" s="49" t="str">
        <f>IFERROR(IFERROR(VLOOKUP($D136,'Asset Group  All Assets'!$B$1:$C$500,2,FALSE),(VLOOKUP($D136,'Missing-WSU-POs'!$B$1:$D$500,3,FALSE))),"?")</f>
        <v>P0770683</v>
      </c>
      <c r="AC136" s="31" t="str">
        <f t="shared" si="5"/>
        <v>P0770683</v>
      </c>
      <c r="AD136" s="31" t="str">
        <f t="shared" si="4"/>
        <v/>
      </c>
      <c r="AE136" s="29" t="str">
        <f>IFERROR(IF(VLOOKUP($D136,'Org July 2016 '!$D$1:$Z$500,3,FALSE)=F136,"-","Wrong PO"),"new")</f>
        <v>Wrong PO</v>
      </c>
      <c r="AF136" s="32">
        <f>IF(AE136="wrong PO",(VLOOKUP($D136,'Org July 2016 '!$D$1:$Z$500,3,FALSE)),"")</f>
        <v>0</v>
      </c>
      <c r="AG136" s="29" t="str">
        <f>IFERROR(IF(VLOOKUP($D136,'Org June 2016 '!$D$1:$Z$500,3,FALSE)=F136,"-","Wrong PO"),"new")</f>
        <v>Wrong PO</v>
      </c>
      <c r="AH136" s="32">
        <f>IF(AG136="wrong PO",(VLOOKUP($D136,'Org June 2016 '!$D$1:$Z$500,3,FALSE)),"")</f>
        <v>0</v>
      </c>
      <c r="AI136" s="29" t="str">
        <f>IFERROR(IF(VLOOKUP($D136,'May 2016'!D135:Z634,3,FALSE)=F136,"-","Wrong PO"),"new")</f>
        <v>new</v>
      </c>
      <c r="AJ136" s="32" t="str">
        <f>IF(AI136="wrong PO",(VLOOKUP($D136,'May 2016'!D135:Z634,3,FALSE)),"")</f>
        <v/>
      </c>
      <c r="AK136" s="29" t="str">
        <f>IFERROR(IF(VLOOKUP($D136,'Apr 2016'!$D$1:$Z$500,3,FALSE)=F136,"-","Wrong PO"),"new")</f>
        <v>new</v>
      </c>
      <c r="AL136" s="32" t="str">
        <f>IF(AK136="wrong PO",(VLOOKUP($D136,'Apr 2016'!$D$1:$Z$500,3,FALSE)),"")</f>
        <v/>
      </c>
      <c r="AM136" s="32" t="str">
        <f>IFERROR(IF(VLOOKUP($D136,'Mar 2016'!$D$1:$Z$500,3,FALSE)=F136,"-","Wrong PO"),"new")</f>
        <v>-</v>
      </c>
      <c r="AN136" s="32" t="str">
        <f>IF(AK136="wrong PO",(VLOOKUP($D136,'Mar 2016'!$D$1:$Z$500,3,FALSE)),"")</f>
        <v/>
      </c>
      <c r="AO136" s="32" t="str">
        <f>IFERROR(IF(VLOOKUP($D136,'Feb 2016'!$D$1:$Z$500,3,FALSE)=F136,"-","Wrong PO"),"new")</f>
        <v>new</v>
      </c>
      <c r="AP136" s="32" t="str">
        <f>IF(AK136="wrong PO",(VLOOKUP($D136,'Feb 2016'!$D$1:$Z$500,3,FALSE)),"")</f>
        <v/>
      </c>
      <c r="AQ136" s="29" t="str">
        <f>IFERROR(IF(VLOOKUP($D136,'Jan 2016'!$D$1:$Z$500,3,FALSE)=F136,"-","Wrong PO"),"new")</f>
        <v>new</v>
      </c>
      <c r="AR136" s="32" t="str">
        <f>IF(AQ136="wrong PO",(VLOOKUP($D136,'Jan 2016'!$D$1:$Z$500,3,FALSE)),"")</f>
        <v/>
      </c>
      <c r="AS136" s="29" t="str">
        <f>IFERROR(IF(VLOOKUP($D136,'Dec 2015'!$D$1:$Z$500,3,FALSE)=F136,"-","Wrong PO"),"new")</f>
        <v>new</v>
      </c>
      <c r="AT136" s="32" t="str">
        <f>IF(AS136="wrong PO",(VLOOKUP($D136,'Dec 2015'!$D$1:$Z$500,3,FALSE)),"")</f>
        <v/>
      </c>
      <c r="AU136" s="29" t="str">
        <f>IFERROR(IF(VLOOKUP($D136,'Nov 2015'!$D$1:$Z$500,3,FALSE)=F136,"-","Wrong PO"),"new")</f>
        <v>new</v>
      </c>
      <c r="AV136" s="32" t="str">
        <f>IF(AU136="wrong PO",(VLOOKUP($D136,'Nov 2015'!$D$1:$Z$500,3,FALSE)),"")</f>
        <v/>
      </c>
      <c r="AW136" s="29" t="str">
        <f>IFERROR(IF(VLOOKUP($D136,'Oct 2015'!$D$1:$Z$500,3,FALSE)=F136,"-","Wrong PO"),"new")</f>
        <v>new</v>
      </c>
      <c r="AX136" s="32" t="str">
        <f>IF(AW136="wrong PO",(VLOOKUP($D136,'Oct 2015'!$D$1:$Z$500,3,FALSE)),"")</f>
        <v/>
      </c>
      <c r="AY136" s="29" t="str">
        <f>IFERROR(IF(VLOOKUP($D136,'Sep 2015'!$D$1:$Z$500,3,FALSE)=F136,"-","Wrong PO"),"new")</f>
        <v>new</v>
      </c>
      <c r="AZ136" s="32" t="str">
        <f>IF(AY136="wrong PO",(VLOOKUP($D136,'Sep 2015'!$D$1:$Z$500,3,FALSE)),"")</f>
        <v/>
      </c>
    </row>
    <row r="137" spans="1:52">
      <c r="A137" s="2" t="s">
        <v>841</v>
      </c>
      <c r="B137" s="2" t="s">
        <v>510</v>
      </c>
      <c r="C137" s="2" t="s">
        <v>25</v>
      </c>
      <c r="D137" s="2" t="s">
        <v>139</v>
      </c>
      <c r="E137" s="2" t="s">
        <v>504</v>
      </c>
      <c r="F137" s="21" t="s">
        <v>135</v>
      </c>
      <c r="G137" s="11" t="s">
        <v>2068</v>
      </c>
      <c r="H137" s="3">
        <v>42444</v>
      </c>
      <c r="I137" s="2" t="s">
        <v>39</v>
      </c>
      <c r="J137" s="2" t="s">
        <v>381</v>
      </c>
      <c r="K137" s="2" t="s">
        <v>30</v>
      </c>
      <c r="L137" s="2" t="s">
        <v>31</v>
      </c>
      <c r="M137" s="2" t="s">
        <v>32</v>
      </c>
      <c r="N137" s="4">
        <v>20</v>
      </c>
      <c r="O137" s="4">
        <v>151981</v>
      </c>
      <c r="P137" s="4">
        <v>151961</v>
      </c>
      <c r="Q137" s="5">
        <v>2568.14</v>
      </c>
      <c r="R137" s="4">
        <v>0</v>
      </c>
      <c r="S137" s="4">
        <v>0</v>
      </c>
      <c r="T137" s="4">
        <v>0</v>
      </c>
      <c r="U137" s="5">
        <v>0</v>
      </c>
      <c r="V137" s="5">
        <v>0</v>
      </c>
      <c r="W137" s="14">
        <v>2568.14</v>
      </c>
      <c r="X137" s="14">
        <v>0</v>
      </c>
      <c r="Y137" s="14">
        <v>2568.14</v>
      </c>
      <c r="Z137" s="4">
        <v>24580</v>
      </c>
      <c r="AA137" s="49" t="str">
        <f>IFERROR(IF(VLOOKUP($D137,'Year-To-Date'!$E$1:$E$322,1,FALSE)=D137,"--","Find"),"Find")</f>
        <v>--</v>
      </c>
      <c r="AB137" s="49" t="str">
        <f>IFERROR(IFERROR(VLOOKUP($D137,'Asset Group  All Assets'!$B$1:$C$500,2,FALSE),(VLOOKUP($D137,'Missing-WSU-POs'!$B$1:$D$500,3,FALSE))),"?")</f>
        <v>P0770683</v>
      </c>
      <c r="AC137" s="31" t="str">
        <f t="shared" si="5"/>
        <v>P0770683</v>
      </c>
      <c r="AD137" s="31" t="str">
        <f t="shared" si="4"/>
        <v/>
      </c>
      <c r="AE137" s="29" t="str">
        <f>IFERROR(IF(VLOOKUP($D137,'Org July 2016 '!$D$1:$Z$500,3,FALSE)=F137,"-","Wrong PO"),"new")</f>
        <v>Wrong PO</v>
      </c>
      <c r="AF137" s="32">
        <f>IF(AE137="wrong PO",(VLOOKUP($D137,'Org July 2016 '!$D$1:$Z$500,3,FALSE)),"")</f>
        <v>0</v>
      </c>
      <c r="AG137" s="29" t="str">
        <f>IFERROR(IF(VLOOKUP($D137,'Org June 2016 '!$D$1:$Z$500,3,FALSE)=F137,"-","Wrong PO"),"new")</f>
        <v>Wrong PO</v>
      </c>
      <c r="AH137" s="32">
        <f>IF(AG137="wrong PO",(VLOOKUP($D137,'Org June 2016 '!$D$1:$Z$500,3,FALSE)),"")</f>
        <v>0</v>
      </c>
      <c r="AI137" s="29" t="str">
        <f>IFERROR(IF(VLOOKUP($D137,'May 2016'!D136:Z635,3,FALSE)=F137,"-","Wrong PO"),"new")</f>
        <v>new</v>
      </c>
      <c r="AJ137" s="32" t="str">
        <f>IF(AI137="wrong PO",(VLOOKUP($D137,'May 2016'!D136:Z635,3,FALSE)),"")</f>
        <v/>
      </c>
      <c r="AK137" s="29" t="str">
        <f>IFERROR(IF(VLOOKUP($D137,'Apr 2016'!$D$1:$Z$500,3,FALSE)=F137,"-","Wrong PO"),"new")</f>
        <v>new</v>
      </c>
      <c r="AL137" s="32" t="str">
        <f>IF(AK137="wrong PO",(VLOOKUP($D137,'Apr 2016'!$D$1:$Z$500,3,FALSE)),"")</f>
        <v/>
      </c>
      <c r="AM137" s="32" t="str">
        <f>IFERROR(IF(VLOOKUP($D137,'Mar 2016'!$D$1:$Z$500,3,FALSE)=F137,"-","Wrong PO"),"new")</f>
        <v>-</v>
      </c>
      <c r="AN137" s="32" t="str">
        <f>IF(AK137="wrong PO",(VLOOKUP($D137,'Mar 2016'!$D$1:$Z$500,3,FALSE)),"")</f>
        <v/>
      </c>
      <c r="AO137" s="32" t="str">
        <f>IFERROR(IF(VLOOKUP($D137,'Feb 2016'!$D$1:$Z$500,3,FALSE)=F137,"-","Wrong PO"),"new")</f>
        <v>new</v>
      </c>
      <c r="AP137" s="32" t="str">
        <f>IF(AK137="wrong PO",(VLOOKUP($D137,'Feb 2016'!$D$1:$Z$500,3,FALSE)),"")</f>
        <v/>
      </c>
      <c r="AQ137" s="29" t="str">
        <f>IFERROR(IF(VLOOKUP($D137,'Jan 2016'!$D$1:$Z$500,3,FALSE)=F137,"-","Wrong PO"),"new")</f>
        <v>new</v>
      </c>
      <c r="AR137" s="32" t="str">
        <f>IF(AQ137="wrong PO",(VLOOKUP($D137,'Jan 2016'!$D$1:$Z$500,3,FALSE)),"")</f>
        <v/>
      </c>
      <c r="AS137" s="29" t="str">
        <f>IFERROR(IF(VLOOKUP($D137,'Dec 2015'!$D$1:$Z$500,3,FALSE)=F137,"-","Wrong PO"),"new")</f>
        <v>new</v>
      </c>
      <c r="AT137" s="32" t="str">
        <f>IF(AS137="wrong PO",(VLOOKUP($D137,'Dec 2015'!$D$1:$Z$500,3,FALSE)),"")</f>
        <v/>
      </c>
      <c r="AU137" s="29" t="str">
        <f>IFERROR(IF(VLOOKUP($D137,'Nov 2015'!$D$1:$Z$500,3,FALSE)=F137,"-","Wrong PO"),"new")</f>
        <v>new</v>
      </c>
      <c r="AV137" s="32" t="str">
        <f>IF(AU137="wrong PO",(VLOOKUP($D137,'Nov 2015'!$D$1:$Z$500,3,FALSE)),"")</f>
        <v/>
      </c>
      <c r="AW137" s="29" t="str">
        <f>IFERROR(IF(VLOOKUP($D137,'Oct 2015'!$D$1:$Z$500,3,FALSE)=F137,"-","Wrong PO"),"new")</f>
        <v>new</v>
      </c>
      <c r="AX137" s="32" t="str">
        <f>IF(AW137="wrong PO",(VLOOKUP($D137,'Oct 2015'!$D$1:$Z$500,3,FALSE)),"")</f>
        <v/>
      </c>
      <c r="AY137" s="29" t="str">
        <f>IFERROR(IF(VLOOKUP($D137,'Sep 2015'!$D$1:$Z$500,3,FALSE)=F137,"-","Wrong PO"),"new")</f>
        <v>new</v>
      </c>
      <c r="AZ137" s="32" t="str">
        <f>IF(AY137="wrong PO",(VLOOKUP($D137,'Sep 2015'!$D$1:$Z$500,3,FALSE)),"")</f>
        <v/>
      </c>
    </row>
    <row r="138" spans="1:52">
      <c r="A138" s="2" t="s">
        <v>841</v>
      </c>
      <c r="B138" s="2" t="s">
        <v>510</v>
      </c>
      <c r="C138" s="2" t="s">
        <v>25</v>
      </c>
      <c r="D138" s="2" t="s">
        <v>140</v>
      </c>
      <c r="E138" s="2" t="s">
        <v>504</v>
      </c>
      <c r="F138" s="21" t="s">
        <v>135</v>
      </c>
      <c r="G138" s="11" t="s">
        <v>2068</v>
      </c>
      <c r="H138" s="3">
        <v>42444</v>
      </c>
      <c r="I138" s="2" t="s">
        <v>39</v>
      </c>
      <c r="J138" s="2" t="s">
        <v>381</v>
      </c>
      <c r="K138" s="2" t="s">
        <v>30</v>
      </c>
      <c r="L138" s="2" t="s">
        <v>31</v>
      </c>
      <c r="M138" s="2" t="s">
        <v>32</v>
      </c>
      <c r="N138" s="4">
        <v>18</v>
      </c>
      <c r="O138" s="4">
        <v>55858</v>
      </c>
      <c r="P138" s="4">
        <v>55840</v>
      </c>
      <c r="Q138" s="5">
        <v>943.7</v>
      </c>
      <c r="R138" s="4">
        <v>0</v>
      </c>
      <c r="S138" s="4">
        <v>0</v>
      </c>
      <c r="T138" s="4">
        <v>0</v>
      </c>
      <c r="U138" s="5">
        <v>0</v>
      </c>
      <c r="V138" s="5">
        <v>0</v>
      </c>
      <c r="W138" s="14">
        <v>943.7</v>
      </c>
      <c r="X138" s="14">
        <v>0</v>
      </c>
      <c r="Y138" s="14">
        <v>943.7</v>
      </c>
      <c r="Z138" s="4">
        <v>24580</v>
      </c>
      <c r="AA138" s="49" t="str">
        <f>IFERROR(IF(VLOOKUP($D138,'Year-To-Date'!$E$1:$E$322,1,FALSE)=D138,"--","Find"),"Find")</f>
        <v>--</v>
      </c>
      <c r="AB138" s="49" t="str">
        <f>IFERROR(IFERROR(VLOOKUP($D138,'Asset Group  All Assets'!$B$1:$C$500,2,FALSE),(VLOOKUP($D138,'Missing-WSU-POs'!$B$1:$D$500,3,FALSE))),"?")</f>
        <v>P0770683</v>
      </c>
      <c r="AC138" s="31" t="str">
        <f t="shared" si="5"/>
        <v>P0770683</v>
      </c>
      <c r="AD138" s="31" t="str">
        <f t="shared" si="4"/>
        <v/>
      </c>
      <c r="AE138" s="29" t="str">
        <f>IFERROR(IF(VLOOKUP($D138,'Org July 2016 '!$D$1:$Z$500,3,FALSE)=F138,"-","Wrong PO"),"new")</f>
        <v>Wrong PO</v>
      </c>
      <c r="AF138" s="32">
        <f>IF(AE138="wrong PO",(VLOOKUP($D138,'Org July 2016 '!$D$1:$Z$500,3,FALSE)),"")</f>
        <v>0</v>
      </c>
      <c r="AG138" s="29" t="str">
        <f>IFERROR(IF(VLOOKUP($D138,'Org June 2016 '!$D$1:$Z$500,3,FALSE)=F138,"-","Wrong PO"),"new")</f>
        <v>Wrong PO</v>
      </c>
      <c r="AH138" s="32">
        <f>IF(AG138="wrong PO",(VLOOKUP($D138,'Org June 2016 '!$D$1:$Z$500,3,FALSE)),"")</f>
        <v>0</v>
      </c>
      <c r="AI138" s="29" t="str">
        <f>IFERROR(IF(VLOOKUP($D138,'May 2016'!D137:Z636,3,FALSE)=F138,"-","Wrong PO"),"new")</f>
        <v>new</v>
      </c>
      <c r="AJ138" s="32" t="str">
        <f>IF(AI138="wrong PO",(VLOOKUP($D138,'May 2016'!D137:Z636,3,FALSE)),"")</f>
        <v/>
      </c>
      <c r="AK138" s="29" t="str">
        <f>IFERROR(IF(VLOOKUP($D138,'Apr 2016'!$D$1:$Z$500,3,FALSE)=F138,"-","Wrong PO"),"new")</f>
        <v>new</v>
      </c>
      <c r="AL138" s="32" t="str">
        <f>IF(AK138="wrong PO",(VLOOKUP($D138,'Apr 2016'!$D$1:$Z$500,3,FALSE)),"")</f>
        <v/>
      </c>
      <c r="AM138" s="32" t="str">
        <f>IFERROR(IF(VLOOKUP($D138,'Mar 2016'!$D$1:$Z$500,3,FALSE)=F138,"-","Wrong PO"),"new")</f>
        <v>-</v>
      </c>
      <c r="AN138" s="32" t="str">
        <f>IF(AK138="wrong PO",(VLOOKUP($D138,'Mar 2016'!$D$1:$Z$500,3,FALSE)),"")</f>
        <v/>
      </c>
      <c r="AO138" s="32" t="str">
        <f>IFERROR(IF(VLOOKUP($D138,'Feb 2016'!$D$1:$Z$500,3,FALSE)=F138,"-","Wrong PO"),"new")</f>
        <v>new</v>
      </c>
      <c r="AP138" s="32" t="str">
        <f>IF(AK138="wrong PO",(VLOOKUP($D138,'Feb 2016'!$D$1:$Z$500,3,FALSE)),"")</f>
        <v/>
      </c>
      <c r="AQ138" s="29" t="str">
        <f>IFERROR(IF(VLOOKUP($D138,'Jan 2016'!$D$1:$Z$500,3,FALSE)=F138,"-","Wrong PO"),"new")</f>
        <v>new</v>
      </c>
      <c r="AR138" s="32" t="str">
        <f>IF(AQ138="wrong PO",(VLOOKUP($D138,'Jan 2016'!$D$1:$Z$500,3,FALSE)),"")</f>
        <v/>
      </c>
      <c r="AS138" s="29" t="str">
        <f>IFERROR(IF(VLOOKUP($D138,'Dec 2015'!$D$1:$Z$500,3,FALSE)=F138,"-","Wrong PO"),"new")</f>
        <v>new</v>
      </c>
      <c r="AT138" s="32" t="str">
        <f>IF(AS138="wrong PO",(VLOOKUP($D138,'Dec 2015'!$D$1:$Z$500,3,FALSE)),"")</f>
        <v/>
      </c>
      <c r="AU138" s="29" t="str">
        <f>IFERROR(IF(VLOOKUP($D138,'Nov 2015'!$D$1:$Z$500,3,FALSE)=F138,"-","Wrong PO"),"new")</f>
        <v>new</v>
      </c>
      <c r="AV138" s="32" t="str">
        <f>IF(AU138="wrong PO",(VLOOKUP($D138,'Nov 2015'!$D$1:$Z$500,3,FALSE)),"")</f>
        <v/>
      </c>
      <c r="AW138" s="29" t="str">
        <f>IFERROR(IF(VLOOKUP($D138,'Oct 2015'!$D$1:$Z$500,3,FALSE)=F138,"-","Wrong PO"),"new")</f>
        <v>new</v>
      </c>
      <c r="AX138" s="32" t="str">
        <f>IF(AW138="wrong PO",(VLOOKUP($D138,'Oct 2015'!$D$1:$Z$500,3,FALSE)),"")</f>
        <v/>
      </c>
      <c r="AY138" s="29" t="str">
        <f>IFERROR(IF(VLOOKUP($D138,'Sep 2015'!$D$1:$Z$500,3,FALSE)=F138,"-","Wrong PO"),"new")</f>
        <v>new</v>
      </c>
      <c r="AZ138" s="32" t="str">
        <f>IF(AY138="wrong PO",(VLOOKUP($D138,'Sep 2015'!$D$1:$Z$500,3,FALSE)),"")</f>
        <v/>
      </c>
    </row>
    <row r="139" spans="1:52">
      <c r="A139" s="2" t="s">
        <v>841</v>
      </c>
      <c r="B139" s="2" t="s">
        <v>510</v>
      </c>
      <c r="C139" s="2" t="s">
        <v>48</v>
      </c>
      <c r="D139" s="2" t="s">
        <v>187</v>
      </c>
      <c r="E139" s="2" t="s">
        <v>504</v>
      </c>
      <c r="F139" s="21" t="s">
        <v>135</v>
      </c>
      <c r="G139" s="11" t="s">
        <v>2068</v>
      </c>
      <c r="H139" s="3">
        <v>42444</v>
      </c>
      <c r="I139" s="2" t="s">
        <v>39</v>
      </c>
      <c r="J139" s="2" t="s">
        <v>381</v>
      </c>
      <c r="K139" s="2" t="s">
        <v>30</v>
      </c>
      <c r="L139" s="2" t="s">
        <v>31</v>
      </c>
      <c r="M139" s="2" t="s">
        <v>32</v>
      </c>
      <c r="N139" s="4">
        <v>2</v>
      </c>
      <c r="O139" s="4">
        <v>2585</v>
      </c>
      <c r="P139" s="4">
        <v>2583</v>
      </c>
      <c r="Q139" s="5">
        <v>43.65</v>
      </c>
      <c r="R139" s="4">
        <v>0</v>
      </c>
      <c r="S139" s="4">
        <v>0</v>
      </c>
      <c r="T139" s="4">
        <v>0</v>
      </c>
      <c r="U139" s="5">
        <v>0</v>
      </c>
      <c r="V139" s="5">
        <v>0</v>
      </c>
      <c r="W139" s="14">
        <v>43.65</v>
      </c>
      <c r="X139" s="14">
        <v>0</v>
      </c>
      <c r="Y139" s="14">
        <v>43.65</v>
      </c>
      <c r="Z139" s="4">
        <v>24580</v>
      </c>
      <c r="AA139" s="49" t="str">
        <f>IFERROR(IF(VLOOKUP($D139,'Year-To-Date'!$E$1:$E$322,1,FALSE)=D139,"--","Find"),"Find")</f>
        <v>--</v>
      </c>
      <c r="AB139" s="49" t="str">
        <f>IFERROR(IFERROR(VLOOKUP($D139,'Asset Group  All Assets'!$B$1:$C$500,2,FALSE),(VLOOKUP($D139,'Missing-WSU-POs'!$B$1:$D$500,3,FALSE))),"?")</f>
        <v>P0770683</v>
      </c>
      <c r="AC139" s="31" t="str">
        <f t="shared" si="5"/>
        <v>P0770683</v>
      </c>
      <c r="AD139" s="31" t="str">
        <f t="shared" si="4"/>
        <v/>
      </c>
      <c r="AE139" s="29" t="str">
        <f>IFERROR(IF(VLOOKUP($D139,'Org July 2016 '!$D$1:$Z$500,3,FALSE)=F139,"-","Wrong PO"),"new")</f>
        <v>Wrong PO</v>
      </c>
      <c r="AF139" s="32">
        <f>IF(AE139="wrong PO",(VLOOKUP($D139,'Org July 2016 '!$D$1:$Z$500,3,FALSE)),"")</f>
        <v>0</v>
      </c>
      <c r="AG139" s="29" t="str">
        <f>IFERROR(IF(VLOOKUP($D139,'Org June 2016 '!$D$1:$Z$500,3,FALSE)=F139,"-","Wrong PO"),"new")</f>
        <v>Wrong PO</v>
      </c>
      <c r="AH139" s="32">
        <f>IF(AG139="wrong PO",(VLOOKUP($D139,'Org June 2016 '!$D$1:$Z$500,3,FALSE)),"")</f>
        <v>0</v>
      </c>
      <c r="AI139" s="29" t="str">
        <f>IFERROR(IF(VLOOKUP($D139,'May 2016'!D138:Z637,3,FALSE)=F139,"-","Wrong PO"),"new")</f>
        <v>new</v>
      </c>
      <c r="AJ139" s="32" t="str">
        <f>IF(AI139="wrong PO",(VLOOKUP($D139,'May 2016'!D138:Z637,3,FALSE)),"")</f>
        <v/>
      </c>
      <c r="AK139" s="29" t="str">
        <f>IFERROR(IF(VLOOKUP($D139,'Apr 2016'!$D$1:$Z$500,3,FALSE)=F139,"-","Wrong PO"),"new")</f>
        <v>new</v>
      </c>
      <c r="AL139" s="32" t="str">
        <f>IF(AK139="wrong PO",(VLOOKUP($D139,'Apr 2016'!$D$1:$Z$500,3,FALSE)),"")</f>
        <v/>
      </c>
      <c r="AM139" s="32" t="str">
        <f>IFERROR(IF(VLOOKUP($D139,'Mar 2016'!$D$1:$Z$500,3,FALSE)=F139,"-","Wrong PO"),"new")</f>
        <v>-</v>
      </c>
      <c r="AN139" s="32" t="str">
        <f>IF(AK139="wrong PO",(VLOOKUP($D139,'Mar 2016'!$D$1:$Z$500,3,FALSE)),"")</f>
        <v/>
      </c>
      <c r="AO139" s="32" t="str">
        <f>IFERROR(IF(VLOOKUP($D139,'Feb 2016'!$D$1:$Z$500,3,FALSE)=F139,"-","Wrong PO"),"new")</f>
        <v>new</v>
      </c>
      <c r="AP139" s="32" t="str">
        <f>IF(AK139="wrong PO",(VLOOKUP($D139,'Feb 2016'!$D$1:$Z$500,3,FALSE)),"")</f>
        <v/>
      </c>
      <c r="AQ139" s="29" t="str">
        <f>IFERROR(IF(VLOOKUP($D139,'Jan 2016'!$D$1:$Z$500,3,FALSE)=F139,"-","Wrong PO"),"new")</f>
        <v>new</v>
      </c>
      <c r="AR139" s="32" t="str">
        <f>IF(AQ139="wrong PO",(VLOOKUP($D139,'Jan 2016'!$D$1:$Z$500,3,FALSE)),"")</f>
        <v/>
      </c>
      <c r="AS139" s="29" t="str">
        <f>IFERROR(IF(VLOOKUP($D139,'Dec 2015'!$D$1:$Z$500,3,FALSE)=F139,"-","Wrong PO"),"new")</f>
        <v>new</v>
      </c>
      <c r="AT139" s="32" t="str">
        <f>IF(AS139="wrong PO",(VLOOKUP($D139,'Dec 2015'!$D$1:$Z$500,3,FALSE)),"")</f>
        <v/>
      </c>
      <c r="AU139" s="29" t="str">
        <f>IFERROR(IF(VLOOKUP($D139,'Nov 2015'!$D$1:$Z$500,3,FALSE)=F139,"-","Wrong PO"),"new")</f>
        <v>new</v>
      </c>
      <c r="AV139" s="32" t="str">
        <f>IF(AU139="wrong PO",(VLOOKUP($D139,'Nov 2015'!$D$1:$Z$500,3,FALSE)),"")</f>
        <v/>
      </c>
      <c r="AW139" s="29" t="str">
        <f>IFERROR(IF(VLOOKUP($D139,'Oct 2015'!$D$1:$Z$500,3,FALSE)=F139,"-","Wrong PO"),"new")</f>
        <v>new</v>
      </c>
      <c r="AX139" s="32" t="str">
        <f>IF(AW139="wrong PO",(VLOOKUP($D139,'Oct 2015'!$D$1:$Z$500,3,FALSE)),"")</f>
        <v/>
      </c>
      <c r="AY139" s="29" t="str">
        <f>IFERROR(IF(VLOOKUP($D139,'Sep 2015'!$D$1:$Z$500,3,FALSE)=F139,"-","Wrong PO"),"new")</f>
        <v>new</v>
      </c>
      <c r="AZ139" s="32" t="str">
        <f>IF(AY139="wrong PO",(VLOOKUP($D139,'Sep 2015'!$D$1:$Z$500,3,FALSE)),"")</f>
        <v/>
      </c>
    </row>
    <row r="140" spans="1:52">
      <c r="A140" s="2" t="s">
        <v>841</v>
      </c>
      <c r="B140" s="2" t="s">
        <v>510</v>
      </c>
      <c r="C140" s="2" t="s">
        <v>48</v>
      </c>
      <c r="D140" s="2" t="s">
        <v>188</v>
      </c>
      <c r="E140" s="2" t="s">
        <v>504</v>
      </c>
      <c r="F140" s="21" t="s">
        <v>135</v>
      </c>
      <c r="G140" s="11" t="s">
        <v>2068</v>
      </c>
      <c r="H140" s="3">
        <v>42444</v>
      </c>
      <c r="I140" s="2" t="s">
        <v>39</v>
      </c>
      <c r="J140" s="2" t="s">
        <v>381</v>
      </c>
      <c r="K140" s="2" t="s">
        <v>30</v>
      </c>
      <c r="L140" s="2" t="s">
        <v>31</v>
      </c>
      <c r="M140" s="2" t="s">
        <v>32</v>
      </c>
      <c r="N140" s="4">
        <v>2</v>
      </c>
      <c r="O140" s="4">
        <v>8846</v>
      </c>
      <c r="P140" s="4">
        <v>8844</v>
      </c>
      <c r="Q140" s="5">
        <v>149.46</v>
      </c>
      <c r="R140" s="4">
        <v>0</v>
      </c>
      <c r="S140" s="4">
        <v>0</v>
      </c>
      <c r="T140" s="4">
        <v>0</v>
      </c>
      <c r="U140" s="5">
        <v>0</v>
      </c>
      <c r="V140" s="5">
        <v>0</v>
      </c>
      <c r="W140" s="14">
        <v>149.46</v>
      </c>
      <c r="X140" s="14">
        <v>0</v>
      </c>
      <c r="Y140" s="14">
        <v>149.46</v>
      </c>
      <c r="Z140" s="4">
        <v>24580</v>
      </c>
      <c r="AA140" s="49" t="str">
        <f>IFERROR(IF(VLOOKUP($D140,'Year-To-Date'!$E$1:$E$322,1,FALSE)=D140,"--","Find"),"Find")</f>
        <v>--</v>
      </c>
      <c r="AB140" s="49" t="str">
        <f>IFERROR(IFERROR(VLOOKUP($D140,'Asset Group  All Assets'!$B$1:$C$500,2,FALSE),(VLOOKUP($D140,'Missing-WSU-POs'!$B$1:$D$500,3,FALSE))),"?")</f>
        <v>P0770683</v>
      </c>
      <c r="AC140" s="31" t="str">
        <f t="shared" si="5"/>
        <v>P0770683</v>
      </c>
      <c r="AD140" s="31" t="str">
        <f t="shared" si="4"/>
        <v/>
      </c>
      <c r="AE140" s="29" t="str">
        <f>IFERROR(IF(VLOOKUP($D140,'Org July 2016 '!$D$1:$Z$500,3,FALSE)=F140,"-","Wrong PO"),"new")</f>
        <v>Wrong PO</v>
      </c>
      <c r="AF140" s="32">
        <f>IF(AE140="wrong PO",(VLOOKUP($D140,'Org July 2016 '!$D$1:$Z$500,3,FALSE)),"")</f>
        <v>0</v>
      </c>
      <c r="AG140" s="29" t="str">
        <f>IFERROR(IF(VLOOKUP($D140,'Org June 2016 '!$D$1:$Z$500,3,FALSE)=F140,"-","Wrong PO"),"new")</f>
        <v>Wrong PO</v>
      </c>
      <c r="AH140" s="32">
        <f>IF(AG140="wrong PO",(VLOOKUP($D140,'Org June 2016 '!$D$1:$Z$500,3,FALSE)),"")</f>
        <v>0</v>
      </c>
      <c r="AI140" s="29" t="str">
        <f>IFERROR(IF(VLOOKUP($D140,'May 2016'!D139:Z638,3,FALSE)=F140,"-","Wrong PO"),"new")</f>
        <v>new</v>
      </c>
      <c r="AJ140" s="32" t="str">
        <f>IF(AI140="wrong PO",(VLOOKUP($D140,'May 2016'!D139:Z638,3,FALSE)),"")</f>
        <v/>
      </c>
      <c r="AK140" s="29" t="str">
        <f>IFERROR(IF(VLOOKUP($D140,'Apr 2016'!$D$1:$Z$500,3,FALSE)=F140,"-","Wrong PO"),"new")</f>
        <v>new</v>
      </c>
      <c r="AL140" s="32" t="str">
        <f>IF(AK140="wrong PO",(VLOOKUP($D140,'Apr 2016'!$D$1:$Z$500,3,FALSE)),"")</f>
        <v/>
      </c>
      <c r="AM140" s="32" t="str">
        <f>IFERROR(IF(VLOOKUP($D140,'Mar 2016'!$D$1:$Z$500,3,FALSE)=F140,"-","Wrong PO"),"new")</f>
        <v>-</v>
      </c>
      <c r="AN140" s="32" t="str">
        <f>IF(AK140="wrong PO",(VLOOKUP($D140,'Mar 2016'!$D$1:$Z$500,3,FALSE)),"")</f>
        <v/>
      </c>
      <c r="AO140" s="32" t="str">
        <f>IFERROR(IF(VLOOKUP($D140,'Feb 2016'!$D$1:$Z$500,3,FALSE)=F140,"-","Wrong PO"),"new")</f>
        <v>new</v>
      </c>
      <c r="AP140" s="32" t="str">
        <f>IF(AK140="wrong PO",(VLOOKUP($D140,'Feb 2016'!$D$1:$Z$500,3,FALSE)),"")</f>
        <v/>
      </c>
      <c r="AQ140" s="29" t="str">
        <f>IFERROR(IF(VLOOKUP($D140,'Jan 2016'!$D$1:$Z$500,3,FALSE)=F140,"-","Wrong PO"),"new")</f>
        <v>new</v>
      </c>
      <c r="AR140" s="32" t="str">
        <f>IF(AQ140="wrong PO",(VLOOKUP($D140,'Jan 2016'!$D$1:$Z$500,3,FALSE)),"")</f>
        <v/>
      </c>
      <c r="AS140" s="29" t="str">
        <f>IFERROR(IF(VLOOKUP($D140,'Dec 2015'!$D$1:$Z$500,3,FALSE)=F140,"-","Wrong PO"),"new")</f>
        <v>new</v>
      </c>
      <c r="AT140" s="32" t="str">
        <f>IF(AS140="wrong PO",(VLOOKUP($D140,'Dec 2015'!$D$1:$Z$500,3,FALSE)),"")</f>
        <v/>
      </c>
      <c r="AU140" s="29" t="str">
        <f>IFERROR(IF(VLOOKUP($D140,'Nov 2015'!$D$1:$Z$500,3,FALSE)=F140,"-","Wrong PO"),"new")</f>
        <v>new</v>
      </c>
      <c r="AV140" s="32" t="str">
        <f>IF(AU140="wrong PO",(VLOOKUP($D140,'Nov 2015'!$D$1:$Z$500,3,FALSE)),"")</f>
        <v/>
      </c>
      <c r="AW140" s="29" t="str">
        <f>IFERROR(IF(VLOOKUP($D140,'Oct 2015'!$D$1:$Z$500,3,FALSE)=F140,"-","Wrong PO"),"new")</f>
        <v>new</v>
      </c>
      <c r="AX140" s="32" t="str">
        <f>IF(AW140="wrong PO",(VLOOKUP($D140,'Oct 2015'!$D$1:$Z$500,3,FALSE)),"")</f>
        <v/>
      </c>
      <c r="AY140" s="29" t="str">
        <f>IFERROR(IF(VLOOKUP($D140,'Sep 2015'!$D$1:$Z$500,3,FALSE)=F140,"-","Wrong PO"),"new")</f>
        <v>new</v>
      </c>
      <c r="AZ140" s="32" t="str">
        <f>IF(AY140="wrong PO",(VLOOKUP($D140,'Sep 2015'!$D$1:$Z$500,3,FALSE)),"")</f>
        <v/>
      </c>
    </row>
    <row r="141" spans="1:52">
      <c r="A141" s="2" t="s">
        <v>841</v>
      </c>
      <c r="B141" s="2" t="s">
        <v>510</v>
      </c>
      <c r="C141" s="2" t="s">
        <v>48</v>
      </c>
      <c r="D141" s="2" t="s">
        <v>189</v>
      </c>
      <c r="E141" s="2" t="s">
        <v>504</v>
      </c>
      <c r="F141" s="21" t="s">
        <v>135</v>
      </c>
      <c r="G141" s="11" t="s">
        <v>2068</v>
      </c>
      <c r="H141" s="3">
        <v>42444</v>
      </c>
      <c r="I141" s="2" t="s">
        <v>39</v>
      </c>
      <c r="J141" s="2" t="s">
        <v>381</v>
      </c>
      <c r="K141" s="2" t="s">
        <v>30</v>
      </c>
      <c r="L141" s="2" t="s">
        <v>31</v>
      </c>
      <c r="M141" s="2" t="s">
        <v>32</v>
      </c>
      <c r="N141" s="4">
        <v>2</v>
      </c>
      <c r="O141" s="4">
        <v>14706</v>
      </c>
      <c r="P141" s="4">
        <v>14704</v>
      </c>
      <c r="Q141" s="5">
        <v>248.5</v>
      </c>
      <c r="R141" s="4">
        <v>0</v>
      </c>
      <c r="S141" s="4">
        <v>0</v>
      </c>
      <c r="T141" s="4">
        <v>0</v>
      </c>
      <c r="U141" s="5">
        <v>0</v>
      </c>
      <c r="V141" s="5">
        <v>0</v>
      </c>
      <c r="W141" s="14">
        <v>248.5</v>
      </c>
      <c r="X141" s="14">
        <v>0</v>
      </c>
      <c r="Y141" s="14">
        <v>248.5</v>
      </c>
      <c r="Z141" s="4">
        <v>24580</v>
      </c>
      <c r="AA141" s="49" t="str">
        <f>IFERROR(IF(VLOOKUP($D141,'Year-To-Date'!$E$1:$E$322,1,FALSE)=D141,"--","Find"),"Find")</f>
        <v>--</v>
      </c>
      <c r="AB141" s="49" t="str">
        <f>IFERROR(IFERROR(VLOOKUP($D141,'Asset Group  All Assets'!$B$1:$C$500,2,FALSE),(VLOOKUP($D141,'Missing-WSU-POs'!$B$1:$D$500,3,FALSE))),"?")</f>
        <v>P0770683</v>
      </c>
      <c r="AC141" s="31" t="str">
        <f t="shared" si="5"/>
        <v>P0770683</v>
      </c>
      <c r="AD141" s="31" t="str">
        <f t="shared" si="4"/>
        <v/>
      </c>
      <c r="AE141" s="29" t="str">
        <f>IFERROR(IF(VLOOKUP($D141,'Org July 2016 '!$D$1:$Z$500,3,FALSE)=F141,"-","Wrong PO"),"new")</f>
        <v>Wrong PO</v>
      </c>
      <c r="AF141" s="32">
        <f>IF(AE141="wrong PO",(VLOOKUP($D141,'Org July 2016 '!$D$1:$Z$500,3,FALSE)),"")</f>
        <v>0</v>
      </c>
      <c r="AG141" s="29" t="str">
        <f>IFERROR(IF(VLOOKUP($D141,'Org June 2016 '!$D$1:$Z$500,3,FALSE)=F141,"-","Wrong PO"),"new")</f>
        <v>Wrong PO</v>
      </c>
      <c r="AH141" s="32">
        <f>IF(AG141="wrong PO",(VLOOKUP($D141,'Org June 2016 '!$D$1:$Z$500,3,FALSE)),"")</f>
        <v>0</v>
      </c>
      <c r="AI141" s="29" t="str">
        <f>IFERROR(IF(VLOOKUP($D141,'May 2016'!D140:Z639,3,FALSE)=F141,"-","Wrong PO"),"new")</f>
        <v>new</v>
      </c>
      <c r="AJ141" s="32" t="str">
        <f>IF(AI141="wrong PO",(VLOOKUP($D141,'May 2016'!D140:Z639,3,FALSE)),"")</f>
        <v/>
      </c>
      <c r="AK141" s="29" t="str">
        <f>IFERROR(IF(VLOOKUP($D141,'Apr 2016'!$D$1:$Z$500,3,FALSE)=F141,"-","Wrong PO"),"new")</f>
        <v>new</v>
      </c>
      <c r="AL141" s="32" t="str">
        <f>IF(AK141="wrong PO",(VLOOKUP($D141,'Apr 2016'!$D$1:$Z$500,3,FALSE)),"")</f>
        <v/>
      </c>
      <c r="AM141" s="32" t="str">
        <f>IFERROR(IF(VLOOKUP($D141,'Mar 2016'!$D$1:$Z$500,3,FALSE)=F141,"-","Wrong PO"),"new")</f>
        <v>-</v>
      </c>
      <c r="AN141" s="32" t="str">
        <f>IF(AK141="wrong PO",(VLOOKUP($D141,'Mar 2016'!$D$1:$Z$500,3,FALSE)),"")</f>
        <v/>
      </c>
      <c r="AO141" s="32" t="str">
        <f>IFERROR(IF(VLOOKUP($D141,'Feb 2016'!$D$1:$Z$500,3,FALSE)=F141,"-","Wrong PO"),"new")</f>
        <v>new</v>
      </c>
      <c r="AP141" s="32" t="str">
        <f>IF(AK141="wrong PO",(VLOOKUP($D141,'Feb 2016'!$D$1:$Z$500,3,FALSE)),"")</f>
        <v/>
      </c>
      <c r="AQ141" s="29" t="str">
        <f>IFERROR(IF(VLOOKUP($D141,'Jan 2016'!$D$1:$Z$500,3,FALSE)=F141,"-","Wrong PO"),"new")</f>
        <v>new</v>
      </c>
      <c r="AR141" s="32" t="str">
        <f>IF(AQ141="wrong PO",(VLOOKUP($D141,'Jan 2016'!$D$1:$Z$500,3,FALSE)),"")</f>
        <v/>
      </c>
      <c r="AS141" s="29" t="str">
        <f>IFERROR(IF(VLOOKUP($D141,'Dec 2015'!$D$1:$Z$500,3,FALSE)=F141,"-","Wrong PO"),"new")</f>
        <v>new</v>
      </c>
      <c r="AT141" s="32" t="str">
        <f>IF(AS141="wrong PO",(VLOOKUP($D141,'Dec 2015'!$D$1:$Z$500,3,FALSE)),"")</f>
        <v/>
      </c>
      <c r="AU141" s="29" t="str">
        <f>IFERROR(IF(VLOOKUP($D141,'Nov 2015'!$D$1:$Z$500,3,FALSE)=F141,"-","Wrong PO"),"new")</f>
        <v>new</v>
      </c>
      <c r="AV141" s="32" t="str">
        <f>IF(AU141="wrong PO",(VLOOKUP($D141,'Nov 2015'!$D$1:$Z$500,3,FALSE)),"")</f>
        <v/>
      </c>
      <c r="AW141" s="29" t="str">
        <f>IFERROR(IF(VLOOKUP($D141,'Oct 2015'!$D$1:$Z$500,3,FALSE)=F141,"-","Wrong PO"),"new")</f>
        <v>new</v>
      </c>
      <c r="AX141" s="32" t="str">
        <f>IF(AW141="wrong PO",(VLOOKUP($D141,'Oct 2015'!$D$1:$Z$500,3,FALSE)),"")</f>
        <v/>
      </c>
      <c r="AY141" s="29" t="str">
        <f>IFERROR(IF(VLOOKUP($D141,'Sep 2015'!$D$1:$Z$500,3,FALSE)=F141,"-","Wrong PO"),"new")</f>
        <v>new</v>
      </c>
      <c r="AZ141" s="32" t="str">
        <f>IF(AY141="wrong PO",(VLOOKUP($D141,'Sep 2015'!$D$1:$Z$500,3,FALSE)),"")</f>
        <v/>
      </c>
    </row>
    <row r="142" spans="1:52">
      <c r="A142" s="2" t="s">
        <v>841</v>
      </c>
      <c r="B142" s="2" t="s">
        <v>510</v>
      </c>
      <c r="C142" s="2" t="s">
        <v>395</v>
      </c>
      <c r="D142" s="2" t="s">
        <v>199</v>
      </c>
      <c r="E142" s="2" t="s">
        <v>504</v>
      </c>
      <c r="F142" s="21" t="s">
        <v>135</v>
      </c>
      <c r="G142" s="11" t="s">
        <v>2068</v>
      </c>
      <c r="H142" s="3">
        <v>42444</v>
      </c>
      <c r="I142" s="2" t="s">
        <v>39</v>
      </c>
      <c r="J142" s="2" t="s">
        <v>381</v>
      </c>
      <c r="K142" s="2" t="s">
        <v>30</v>
      </c>
      <c r="L142" s="2" t="s">
        <v>31</v>
      </c>
      <c r="M142" s="2" t="s">
        <v>32</v>
      </c>
      <c r="N142" s="4">
        <v>4</v>
      </c>
      <c r="O142" s="4">
        <v>3655</v>
      </c>
      <c r="P142" s="4">
        <v>3651</v>
      </c>
      <c r="Q142" s="5">
        <v>61.7</v>
      </c>
      <c r="R142" s="4">
        <v>1</v>
      </c>
      <c r="S142" s="4">
        <v>573</v>
      </c>
      <c r="T142" s="4">
        <v>572</v>
      </c>
      <c r="U142" s="5">
        <v>34.21</v>
      </c>
      <c r="V142" s="5">
        <v>0</v>
      </c>
      <c r="W142" s="14">
        <v>95.91</v>
      </c>
      <c r="X142" s="14">
        <v>0</v>
      </c>
      <c r="Y142" s="14">
        <v>95.91</v>
      </c>
      <c r="Z142" s="4">
        <v>24580</v>
      </c>
      <c r="AA142" s="49" t="str">
        <f>IFERROR(IF(VLOOKUP($D142,'Year-To-Date'!$E$1:$E$322,1,FALSE)=D142,"--","Find"),"Find")</f>
        <v>--</v>
      </c>
      <c r="AB142" s="49" t="str">
        <f>IFERROR(IFERROR(VLOOKUP($D142,'Asset Group  All Assets'!$B$1:$C$500,2,FALSE),(VLOOKUP($D142,'Missing-WSU-POs'!$B$1:$D$500,3,FALSE))),"?")</f>
        <v>P0770683</v>
      </c>
      <c r="AC142" s="31" t="str">
        <f t="shared" si="5"/>
        <v>P0770683</v>
      </c>
      <c r="AD142" s="31" t="str">
        <f t="shared" si="4"/>
        <v/>
      </c>
      <c r="AE142" s="29" t="str">
        <f>IFERROR(IF(VLOOKUP($D142,'Org July 2016 '!$D$1:$Z$500,3,FALSE)=F142,"-","Wrong PO"),"new")</f>
        <v>Wrong PO</v>
      </c>
      <c r="AF142" s="32">
        <f>IF(AE142="wrong PO",(VLOOKUP($D142,'Org July 2016 '!$D$1:$Z$500,3,FALSE)),"")</f>
        <v>0</v>
      </c>
      <c r="AG142" s="29" t="str">
        <f>IFERROR(IF(VLOOKUP($D142,'Org June 2016 '!$D$1:$Z$500,3,FALSE)=F142,"-","Wrong PO"),"new")</f>
        <v>Wrong PO</v>
      </c>
      <c r="AH142" s="32">
        <f>IF(AG142="wrong PO",(VLOOKUP($D142,'Org June 2016 '!$D$1:$Z$500,3,FALSE)),"")</f>
        <v>0</v>
      </c>
      <c r="AI142" s="29" t="str">
        <f>IFERROR(IF(VLOOKUP($D142,'May 2016'!D141:Z640,3,FALSE)=F142,"-","Wrong PO"),"new")</f>
        <v>new</v>
      </c>
      <c r="AJ142" s="32" t="str">
        <f>IF(AI142="wrong PO",(VLOOKUP($D142,'May 2016'!D141:Z640,3,FALSE)),"")</f>
        <v/>
      </c>
      <c r="AK142" s="29" t="str">
        <f>IFERROR(IF(VLOOKUP($D142,'Apr 2016'!$D$1:$Z$500,3,FALSE)=F142,"-","Wrong PO"),"new")</f>
        <v>new</v>
      </c>
      <c r="AL142" s="32" t="str">
        <f>IF(AK142="wrong PO",(VLOOKUP($D142,'Apr 2016'!$D$1:$Z$500,3,FALSE)),"")</f>
        <v/>
      </c>
      <c r="AM142" s="32" t="str">
        <f>IFERROR(IF(VLOOKUP($D142,'Mar 2016'!$D$1:$Z$500,3,FALSE)=F142,"-","Wrong PO"),"new")</f>
        <v>new</v>
      </c>
      <c r="AN142" s="32" t="str">
        <f>IF(AK142="wrong PO",(VLOOKUP($D142,'Mar 2016'!$D$1:$Z$500,3,FALSE)),"")</f>
        <v/>
      </c>
      <c r="AO142" s="32" t="str">
        <f>IFERROR(IF(VLOOKUP($D142,'Feb 2016'!$D$1:$Z$500,3,FALSE)=F142,"-","Wrong PO"),"new")</f>
        <v>new</v>
      </c>
      <c r="AP142" s="32" t="str">
        <f>IF(AK142="wrong PO",(VLOOKUP($D142,'Feb 2016'!$D$1:$Z$500,3,FALSE)),"")</f>
        <v/>
      </c>
      <c r="AQ142" s="29" t="str">
        <f>IFERROR(IF(VLOOKUP($D142,'Jan 2016'!$D$1:$Z$500,3,FALSE)=F142,"-","Wrong PO"),"new")</f>
        <v>new</v>
      </c>
      <c r="AR142" s="32" t="str">
        <f>IF(AQ142="wrong PO",(VLOOKUP($D142,'Jan 2016'!$D$1:$Z$500,3,FALSE)),"")</f>
        <v/>
      </c>
      <c r="AS142" s="29" t="str">
        <f>IFERROR(IF(VLOOKUP($D142,'Dec 2015'!$D$1:$Z$500,3,FALSE)=F142,"-","Wrong PO"),"new")</f>
        <v>new</v>
      </c>
      <c r="AT142" s="32" t="str">
        <f>IF(AS142="wrong PO",(VLOOKUP($D142,'Dec 2015'!$D$1:$Z$500,3,FALSE)),"")</f>
        <v/>
      </c>
      <c r="AU142" s="29" t="str">
        <f>IFERROR(IF(VLOOKUP($D142,'Nov 2015'!$D$1:$Z$500,3,FALSE)=F142,"-","Wrong PO"),"new")</f>
        <v>new</v>
      </c>
      <c r="AV142" s="32" t="str">
        <f>IF(AU142="wrong PO",(VLOOKUP($D142,'Nov 2015'!$D$1:$Z$500,3,FALSE)),"")</f>
        <v/>
      </c>
      <c r="AW142" s="29" t="str">
        <f>IFERROR(IF(VLOOKUP($D142,'Oct 2015'!$D$1:$Z$500,3,FALSE)=F142,"-","Wrong PO"),"new")</f>
        <v>new</v>
      </c>
      <c r="AX142" s="32" t="str">
        <f>IF(AW142="wrong PO",(VLOOKUP($D142,'Oct 2015'!$D$1:$Z$500,3,FALSE)),"")</f>
        <v/>
      </c>
      <c r="AY142" s="29" t="str">
        <f>IFERROR(IF(VLOOKUP($D142,'Sep 2015'!$D$1:$Z$500,3,FALSE)=F142,"-","Wrong PO"),"new")</f>
        <v>new</v>
      </c>
      <c r="AZ142" s="32" t="str">
        <f>IF(AY142="wrong PO",(VLOOKUP($D142,'Sep 2015'!$D$1:$Z$500,3,FALSE)),"")</f>
        <v/>
      </c>
    </row>
    <row r="143" spans="1:52">
      <c r="A143" s="2" t="s">
        <v>841</v>
      </c>
      <c r="B143" s="2" t="s">
        <v>510</v>
      </c>
      <c r="C143" s="2" t="s">
        <v>56</v>
      </c>
      <c r="D143" s="2" t="s">
        <v>217</v>
      </c>
      <c r="E143" s="2" t="s">
        <v>768</v>
      </c>
      <c r="F143" s="21" t="s">
        <v>135</v>
      </c>
      <c r="G143" s="11" t="s">
        <v>2068</v>
      </c>
      <c r="H143" s="3">
        <v>42444</v>
      </c>
      <c r="I143" s="2" t="s">
        <v>39</v>
      </c>
      <c r="J143" s="2" t="s">
        <v>769</v>
      </c>
      <c r="K143" s="2" t="s">
        <v>30</v>
      </c>
      <c r="L143" s="2" t="s">
        <v>31</v>
      </c>
      <c r="M143" s="2" t="s">
        <v>32</v>
      </c>
      <c r="N143" s="4">
        <v>5828</v>
      </c>
      <c r="O143" s="4">
        <v>7261</v>
      </c>
      <c r="P143" s="4">
        <v>1433</v>
      </c>
      <c r="Q143" s="5">
        <v>24.22</v>
      </c>
      <c r="R143" s="4">
        <v>0</v>
      </c>
      <c r="S143" s="4">
        <v>0</v>
      </c>
      <c r="T143" s="4">
        <v>0</v>
      </c>
      <c r="U143" s="5">
        <v>0</v>
      </c>
      <c r="V143" s="5">
        <v>0</v>
      </c>
      <c r="W143" s="14">
        <v>24.22</v>
      </c>
      <c r="X143" s="14">
        <v>0</v>
      </c>
      <c r="Y143" s="14">
        <v>24.22</v>
      </c>
      <c r="Z143" s="4">
        <v>24580</v>
      </c>
      <c r="AA143" s="49" t="str">
        <f>IFERROR(IF(VLOOKUP($D143,'Year-To-Date'!$E$1:$E$322,1,FALSE)=D143,"--","Find"),"Find")</f>
        <v>--</v>
      </c>
      <c r="AB143" s="49" t="str">
        <f>IFERROR(IFERROR(VLOOKUP($D143,'Asset Group  All Assets'!$B$1:$C$500,2,FALSE),(VLOOKUP($D143,'Missing-WSU-POs'!$B$1:$D$500,3,FALSE))),"?")</f>
        <v>P0770683</v>
      </c>
      <c r="AC143" s="31" t="str">
        <f t="shared" si="5"/>
        <v>P0770683</v>
      </c>
      <c r="AD143" s="31" t="str">
        <f t="shared" si="4"/>
        <v/>
      </c>
      <c r="AE143" s="29" t="str">
        <f>IFERROR(IF(VLOOKUP($D143,'Org July 2016 '!$D$1:$Z$500,3,FALSE)=F143,"-","Wrong PO"),"new")</f>
        <v>Wrong PO</v>
      </c>
      <c r="AF143" s="32">
        <f>IF(AE143="wrong PO",(VLOOKUP($D143,'Org July 2016 '!$D$1:$Z$500,3,FALSE)),"")</f>
        <v>0</v>
      </c>
      <c r="AG143" s="29" t="str">
        <f>IFERROR(IF(VLOOKUP($D143,'Org June 2016 '!$D$1:$Z$500,3,FALSE)=F143,"-","Wrong PO"),"new")</f>
        <v>Wrong PO</v>
      </c>
      <c r="AH143" s="32">
        <f>IF(AG143="wrong PO",(VLOOKUP($D143,'Org June 2016 '!$D$1:$Z$500,3,FALSE)),"")</f>
        <v>0</v>
      </c>
      <c r="AI143" s="29" t="str">
        <f>IFERROR(IF(VLOOKUP($D143,'May 2016'!D142:Z641,3,FALSE)=F143,"-","Wrong PO"),"new")</f>
        <v>new</v>
      </c>
      <c r="AJ143" s="32" t="str">
        <f>IF(AI143="wrong PO",(VLOOKUP($D143,'May 2016'!D142:Z641,3,FALSE)),"")</f>
        <v/>
      </c>
      <c r="AK143" s="29" t="str">
        <f>IFERROR(IF(VLOOKUP($D143,'Apr 2016'!$D$1:$Z$500,3,FALSE)=F143,"-","Wrong PO"),"new")</f>
        <v>new</v>
      </c>
      <c r="AL143" s="32" t="str">
        <f>IF(AK143="wrong PO",(VLOOKUP($D143,'Apr 2016'!$D$1:$Z$500,3,FALSE)),"")</f>
        <v/>
      </c>
      <c r="AM143" s="32" t="str">
        <f>IFERROR(IF(VLOOKUP($D143,'Mar 2016'!$D$1:$Z$500,3,FALSE)=F143,"-","Wrong PO"),"new")</f>
        <v>-</v>
      </c>
      <c r="AN143" s="32" t="str">
        <f>IF(AK143="wrong PO",(VLOOKUP($D143,'Mar 2016'!$D$1:$Z$500,3,FALSE)),"")</f>
        <v/>
      </c>
      <c r="AO143" s="32" t="str">
        <f>IFERROR(IF(VLOOKUP($D143,'Feb 2016'!$D$1:$Z$500,3,FALSE)=F143,"-","Wrong PO"),"new")</f>
        <v>new</v>
      </c>
      <c r="AP143" s="32" t="str">
        <f>IF(AK143="wrong PO",(VLOOKUP($D143,'Feb 2016'!$D$1:$Z$500,3,FALSE)),"")</f>
        <v/>
      </c>
      <c r="AQ143" s="29" t="str">
        <f>IFERROR(IF(VLOOKUP($D143,'Jan 2016'!$D$1:$Z$500,3,FALSE)=F143,"-","Wrong PO"),"new")</f>
        <v>new</v>
      </c>
      <c r="AR143" s="32" t="str">
        <f>IF(AQ143="wrong PO",(VLOOKUP($D143,'Jan 2016'!$D$1:$Z$500,3,FALSE)),"")</f>
        <v/>
      </c>
      <c r="AS143" s="29" t="str">
        <f>IFERROR(IF(VLOOKUP($D143,'Dec 2015'!$D$1:$Z$500,3,FALSE)=F143,"-","Wrong PO"),"new")</f>
        <v>new</v>
      </c>
      <c r="AT143" s="32" t="str">
        <f>IF(AS143="wrong PO",(VLOOKUP($D143,'Dec 2015'!$D$1:$Z$500,3,FALSE)),"")</f>
        <v/>
      </c>
      <c r="AU143" s="29" t="str">
        <f>IFERROR(IF(VLOOKUP($D143,'Nov 2015'!$D$1:$Z$500,3,FALSE)=F143,"-","Wrong PO"),"new")</f>
        <v>new</v>
      </c>
      <c r="AV143" s="32" t="str">
        <f>IF(AU143="wrong PO",(VLOOKUP($D143,'Nov 2015'!$D$1:$Z$500,3,FALSE)),"")</f>
        <v/>
      </c>
      <c r="AW143" s="29" t="str">
        <f>IFERROR(IF(VLOOKUP($D143,'Oct 2015'!$D$1:$Z$500,3,FALSE)=F143,"-","Wrong PO"),"new")</f>
        <v>new</v>
      </c>
      <c r="AX143" s="32" t="str">
        <f>IF(AW143="wrong PO",(VLOOKUP($D143,'Oct 2015'!$D$1:$Z$500,3,FALSE)),"")</f>
        <v/>
      </c>
      <c r="AY143" s="29" t="str">
        <f>IFERROR(IF(VLOOKUP($D143,'Sep 2015'!$D$1:$Z$500,3,FALSE)=F143,"-","Wrong PO"),"new")</f>
        <v>new</v>
      </c>
      <c r="AZ143" s="32" t="str">
        <f>IF(AY143="wrong PO",(VLOOKUP($D143,'Sep 2015'!$D$1:$Z$500,3,FALSE)),"")</f>
        <v/>
      </c>
    </row>
    <row r="144" spans="1:52">
      <c r="A144" s="2" t="s">
        <v>841</v>
      </c>
      <c r="B144" s="2" t="s">
        <v>510</v>
      </c>
      <c r="C144" s="2" t="s">
        <v>76</v>
      </c>
      <c r="D144" s="2" t="s">
        <v>77</v>
      </c>
      <c r="E144" s="2" t="s">
        <v>34</v>
      </c>
      <c r="F144" s="21" t="s">
        <v>135</v>
      </c>
      <c r="G144" s="11" t="s">
        <v>2068</v>
      </c>
      <c r="H144" s="3">
        <v>42174</v>
      </c>
      <c r="I144" s="2" t="s">
        <v>28</v>
      </c>
      <c r="J144" s="2" t="s">
        <v>35</v>
      </c>
      <c r="K144" s="2" t="s">
        <v>30</v>
      </c>
      <c r="L144" s="2" t="s">
        <v>31</v>
      </c>
      <c r="M144" s="2" t="s">
        <v>32</v>
      </c>
      <c r="N144" s="4">
        <v>20021</v>
      </c>
      <c r="O144" s="4">
        <v>20680</v>
      </c>
      <c r="P144" s="4">
        <v>659</v>
      </c>
      <c r="Q144" s="5">
        <v>11.14</v>
      </c>
      <c r="R144" s="4">
        <v>2083</v>
      </c>
      <c r="S144" s="4">
        <v>2271</v>
      </c>
      <c r="T144" s="4">
        <v>188</v>
      </c>
      <c r="U144" s="5">
        <v>11.24</v>
      </c>
      <c r="V144" s="5">
        <v>0</v>
      </c>
      <c r="W144" s="14">
        <v>22.38</v>
      </c>
      <c r="X144" s="14">
        <v>0</v>
      </c>
      <c r="Y144" s="14">
        <v>22.38</v>
      </c>
      <c r="Z144" s="4">
        <v>24580</v>
      </c>
      <c r="AA144" s="49" t="str">
        <f>IFERROR(IF(VLOOKUP($D144,'Year-To-Date'!$E$1:$E$322,1,FALSE)=D144,"--","Find"),"Find")</f>
        <v>--</v>
      </c>
      <c r="AB144" s="49" t="str">
        <f>IFERROR(IFERROR(VLOOKUP($D144,'Asset Group  All Assets'!$B$1:$C$500,2,FALSE),(VLOOKUP($D144,'Missing-WSU-POs'!$B$1:$D$500,3,FALSE))),"?")</f>
        <v>P0770683</v>
      </c>
      <c r="AC144" s="31" t="str">
        <f t="shared" si="5"/>
        <v>P0770683</v>
      </c>
      <c r="AD144" s="31" t="str">
        <f t="shared" si="4"/>
        <v/>
      </c>
      <c r="AE144" s="29" t="str">
        <f>IFERROR(IF(VLOOKUP($D144,'Org July 2016 '!$D$1:$Z$500,3,FALSE)=F144,"-","Wrong PO"),"new")</f>
        <v>Wrong PO</v>
      </c>
      <c r="AF144" s="32">
        <f>IF(AE144="wrong PO",(VLOOKUP($D144,'Org July 2016 '!$D$1:$Z$500,3,FALSE)),"")</f>
        <v>0</v>
      </c>
      <c r="AG144" s="29" t="str">
        <f>IFERROR(IF(VLOOKUP($D144,'Org June 2016 '!$D$1:$Z$500,3,FALSE)=F144,"-","Wrong PO"),"new")</f>
        <v>Wrong PO</v>
      </c>
      <c r="AH144" s="32">
        <f>IF(AG144="wrong PO",(VLOOKUP($D144,'Org June 2016 '!$D$1:$Z$500,3,FALSE)),"")</f>
        <v>0</v>
      </c>
      <c r="AI144" s="29" t="str">
        <f>IFERROR(IF(VLOOKUP($D144,'May 2016'!D143:Z642,3,FALSE)=F144,"-","Wrong PO"),"new")</f>
        <v>new</v>
      </c>
      <c r="AJ144" s="32" t="str">
        <f>IF(AI144="wrong PO",(VLOOKUP($D144,'May 2016'!D143:Z642,3,FALSE)),"")</f>
        <v/>
      </c>
      <c r="AK144" s="29" t="str">
        <f>IFERROR(IF(VLOOKUP($D144,'Apr 2016'!$D$1:$Z$500,3,FALSE)=F144,"-","Wrong PO"),"new")</f>
        <v>-</v>
      </c>
      <c r="AL144" s="32" t="str">
        <f>IF(AK144="wrong PO",(VLOOKUP($D144,'Apr 2016'!$D$1:$Z$500,3,FALSE)),"")</f>
        <v/>
      </c>
      <c r="AM144" s="32" t="str">
        <f>IFERROR(IF(VLOOKUP($D144,'Mar 2016'!$D$1:$Z$500,3,FALSE)=F144,"-","Wrong PO"),"new")</f>
        <v>-</v>
      </c>
      <c r="AN144" s="32" t="str">
        <f>IF(AK144="wrong PO",(VLOOKUP($D144,'Mar 2016'!$D$1:$Z$500,3,FALSE)),"")</f>
        <v/>
      </c>
      <c r="AO144" s="32" t="str">
        <f>IFERROR(IF(VLOOKUP($D144,'Feb 2016'!$D$1:$Z$500,3,FALSE)=F144,"-","Wrong PO"),"new")</f>
        <v>-</v>
      </c>
      <c r="AP144" s="32" t="str">
        <f>IF(AK144="wrong PO",(VLOOKUP($D144,'Feb 2016'!$D$1:$Z$500,3,FALSE)),"")</f>
        <v/>
      </c>
      <c r="AQ144" s="29" t="str">
        <f>IFERROR(IF(VLOOKUP($D144,'Jan 2016'!$D$1:$Z$500,3,FALSE)=F144,"-","Wrong PO"),"new")</f>
        <v>-</v>
      </c>
      <c r="AR144" s="32" t="str">
        <f>IF(AQ144="wrong PO",(VLOOKUP($D144,'Jan 2016'!$D$1:$Z$500,3,FALSE)),"")</f>
        <v/>
      </c>
      <c r="AS144" s="29" t="str">
        <f>IFERROR(IF(VLOOKUP($D144,'Dec 2015'!$D$1:$Z$500,3,FALSE)=F144,"-","Wrong PO"),"new")</f>
        <v>-</v>
      </c>
      <c r="AT144" s="32" t="str">
        <f>IF(AS144="wrong PO",(VLOOKUP($D144,'Dec 2015'!$D$1:$Z$500,3,FALSE)),"")</f>
        <v/>
      </c>
      <c r="AU144" s="29" t="str">
        <f>IFERROR(IF(VLOOKUP($D144,'Nov 2015'!$D$1:$Z$500,3,FALSE)=F144,"-","Wrong PO"),"new")</f>
        <v>-</v>
      </c>
      <c r="AV144" s="32" t="str">
        <f>IF(AU144="wrong PO",(VLOOKUP($D144,'Nov 2015'!$D$1:$Z$500,3,FALSE)),"")</f>
        <v/>
      </c>
      <c r="AW144" s="29" t="str">
        <f>IFERROR(IF(VLOOKUP($D144,'Oct 2015'!$D$1:$Z$500,3,FALSE)=F144,"-","Wrong PO"),"new")</f>
        <v>-</v>
      </c>
      <c r="AX144" s="32" t="str">
        <f>IF(AW144="wrong PO",(VLOOKUP($D144,'Oct 2015'!$D$1:$Z$500,3,FALSE)),"")</f>
        <v/>
      </c>
      <c r="AY144" s="29" t="str">
        <f>IFERROR(IF(VLOOKUP($D144,'Sep 2015'!$D$1:$Z$500,3,FALSE)=F144,"-","Wrong PO"),"new")</f>
        <v>-</v>
      </c>
      <c r="AZ144" s="32" t="str">
        <f>IF(AY144="wrong PO",(VLOOKUP($D144,'Sep 2015'!$D$1:$Z$500,3,FALSE)),"")</f>
        <v/>
      </c>
    </row>
    <row r="145" spans="1:52">
      <c r="A145" s="2" t="s">
        <v>841</v>
      </c>
      <c r="B145" s="2" t="s">
        <v>510</v>
      </c>
      <c r="C145" s="2" t="s">
        <v>76</v>
      </c>
      <c r="D145" s="2" t="s">
        <v>334</v>
      </c>
      <c r="E145" s="2" t="s">
        <v>541</v>
      </c>
      <c r="F145" s="21" t="s">
        <v>135</v>
      </c>
      <c r="G145" s="11" t="s">
        <v>2068</v>
      </c>
      <c r="H145" s="3">
        <v>42360</v>
      </c>
      <c r="I145" s="2" t="s">
        <v>39</v>
      </c>
      <c r="J145" s="2" t="s">
        <v>542</v>
      </c>
      <c r="K145" s="2" t="s">
        <v>30</v>
      </c>
      <c r="L145" s="2" t="s">
        <v>31</v>
      </c>
      <c r="M145" s="2" t="s">
        <v>32</v>
      </c>
      <c r="N145" s="4">
        <v>825</v>
      </c>
      <c r="O145" s="4">
        <v>839</v>
      </c>
      <c r="P145" s="4">
        <v>14</v>
      </c>
      <c r="Q145" s="5">
        <v>0.24</v>
      </c>
      <c r="R145" s="4">
        <v>1761</v>
      </c>
      <c r="S145" s="4">
        <v>1761</v>
      </c>
      <c r="T145" s="4">
        <v>0</v>
      </c>
      <c r="U145" s="5">
        <v>0</v>
      </c>
      <c r="V145" s="5">
        <v>0</v>
      </c>
      <c r="W145" s="14">
        <v>0.24</v>
      </c>
      <c r="X145" s="14">
        <v>0</v>
      </c>
      <c r="Y145" s="14">
        <v>0.24</v>
      </c>
      <c r="Z145" s="4">
        <v>24580</v>
      </c>
      <c r="AA145" s="49" t="str">
        <f>IFERROR(IF(VLOOKUP($D145,'Year-To-Date'!$E$1:$E$322,1,FALSE)=D145,"--","Find"),"Find")</f>
        <v>--</v>
      </c>
      <c r="AB145" s="49" t="str">
        <f>IFERROR(IFERROR(VLOOKUP($D145,'Asset Group  All Assets'!$B$1:$C$500,2,FALSE),(VLOOKUP($D145,'Missing-WSU-POs'!$B$1:$D$500,3,FALSE))),"?")</f>
        <v>P0770683</v>
      </c>
      <c r="AC145" s="31" t="str">
        <f t="shared" si="5"/>
        <v>P0770683</v>
      </c>
      <c r="AD145" s="31" t="str">
        <f t="shared" si="4"/>
        <v/>
      </c>
      <c r="AE145" s="29" t="str">
        <f>IFERROR(IF(VLOOKUP($D145,'Org July 2016 '!$D$1:$Z$500,3,FALSE)=F145,"-","Wrong PO"),"new")</f>
        <v>Wrong PO</v>
      </c>
      <c r="AF145" s="32">
        <f>IF(AE145="wrong PO",(VLOOKUP($D145,'Org July 2016 '!$D$1:$Z$500,3,FALSE)),"")</f>
        <v>0</v>
      </c>
      <c r="AG145" s="29" t="str">
        <f>IFERROR(IF(VLOOKUP($D145,'Org June 2016 '!$D$1:$Z$500,3,FALSE)=F145,"-","Wrong PO"),"new")</f>
        <v>Wrong PO</v>
      </c>
      <c r="AH145" s="32">
        <f>IF(AG145="wrong PO",(VLOOKUP($D145,'Org June 2016 '!$D$1:$Z$500,3,FALSE)),"")</f>
        <v>0</v>
      </c>
      <c r="AI145" s="29" t="str">
        <f>IFERROR(IF(VLOOKUP($D145,'May 2016'!D144:Z643,3,FALSE)=F145,"-","Wrong PO"),"new")</f>
        <v>new</v>
      </c>
      <c r="AJ145" s="32" t="str">
        <f>IF(AI145="wrong PO",(VLOOKUP($D145,'May 2016'!D144:Z643,3,FALSE)),"")</f>
        <v/>
      </c>
      <c r="AK145" s="29" t="str">
        <f>IFERROR(IF(VLOOKUP($D145,'Apr 2016'!$D$1:$Z$500,3,FALSE)=F145,"-","Wrong PO"),"new")</f>
        <v>-</v>
      </c>
      <c r="AL145" s="32" t="str">
        <f>IF(AK145="wrong PO",(VLOOKUP($D145,'Apr 2016'!$D$1:$Z$500,3,FALSE)),"")</f>
        <v/>
      </c>
      <c r="AM145" s="32" t="str">
        <f>IFERROR(IF(VLOOKUP($D145,'Mar 2016'!$D$1:$Z$500,3,FALSE)=F145,"-","Wrong PO"),"new")</f>
        <v>-</v>
      </c>
      <c r="AN145" s="32" t="str">
        <f>IF(AK145="wrong PO",(VLOOKUP($D145,'Mar 2016'!$D$1:$Z$500,3,FALSE)),"")</f>
        <v/>
      </c>
      <c r="AO145" s="32" t="str">
        <f>IFERROR(IF(VLOOKUP($D145,'Feb 2016'!$D$1:$Z$500,3,FALSE)=F145,"-","Wrong PO"),"new")</f>
        <v>-</v>
      </c>
      <c r="AP145" s="32" t="str">
        <f>IF(AK145="wrong PO",(VLOOKUP($D145,'Feb 2016'!$D$1:$Z$500,3,FALSE)),"")</f>
        <v/>
      </c>
      <c r="AQ145" s="29" t="str">
        <f>IFERROR(IF(VLOOKUP($D145,'Jan 2016'!$D$1:$Z$500,3,FALSE)=F145,"-","Wrong PO"),"new")</f>
        <v>-</v>
      </c>
      <c r="AR145" s="32" t="str">
        <f>IF(AQ145="wrong PO",(VLOOKUP($D145,'Jan 2016'!$D$1:$Z$500,3,FALSE)),"")</f>
        <v/>
      </c>
      <c r="AS145" s="29" t="str">
        <f>IFERROR(IF(VLOOKUP($D145,'Dec 2015'!$D$1:$Z$500,3,FALSE)=F145,"-","Wrong PO"),"new")</f>
        <v>new</v>
      </c>
      <c r="AT145" s="32" t="str">
        <f>IF(AS145="wrong PO",(VLOOKUP($D145,'Dec 2015'!$D$1:$Z$500,3,FALSE)),"")</f>
        <v/>
      </c>
      <c r="AU145" s="29" t="str">
        <f>IFERROR(IF(VLOOKUP($D145,'Nov 2015'!$D$1:$Z$500,3,FALSE)=F145,"-","Wrong PO"),"new")</f>
        <v>new</v>
      </c>
      <c r="AV145" s="32" t="str">
        <f>IF(AU145="wrong PO",(VLOOKUP($D145,'Nov 2015'!$D$1:$Z$500,3,FALSE)),"")</f>
        <v/>
      </c>
      <c r="AW145" s="29" t="str">
        <f>IFERROR(IF(VLOOKUP($D145,'Oct 2015'!$D$1:$Z$500,3,FALSE)=F145,"-","Wrong PO"),"new")</f>
        <v>new</v>
      </c>
      <c r="AX145" s="32" t="str">
        <f>IF(AW145="wrong PO",(VLOOKUP($D145,'Oct 2015'!$D$1:$Z$500,3,FALSE)),"")</f>
        <v/>
      </c>
      <c r="AY145" s="29" t="str">
        <f>IFERROR(IF(VLOOKUP($D145,'Sep 2015'!$D$1:$Z$500,3,FALSE)=F145,"-","Wrong PO"),"new")</f>
        <v>new</v>
      </c>
      <c r="AZ145" s="32" t="str">
        <f>IF(AY145="wrong PO",(VLOOKUP($D145,'Sep 2015'!$D$1:$Z$500,3,FALSE)),"")</f>
        <v/>
      </c>
    </row>
    <row r="146" spans="1:52">
      <c r="A146" s="2" t="s">
        <v>841</v>
      </c>
      <c r="B146" s="2" t="s">
        <v>510</v>
      </c>
      <c r="C146" s="2" t="s">
        <v>76</v>
      </c>
      <c r="D146" s="2" t="s">
        <v>342</v>
      </c>
      <c r="E146" s="2" t="s">
        <v>543</v>
      </c>
      <c r="F146" s="21" t="s">
        <v>343</v>
      </c>
      <c r="G146" s="11" t="s">
        <v>2067</v>
      </c>
      <c r="H146" s="3">
        <v>42382</v>
      </c>
      <c r="I146" s="2" t="s">
        <v>39</v>
      </c>
      <c r="J146" s="2" t="s">
        <v>544</v>
      </c>
      <c r="K146" s="2" t="s">
        <v>30</v>
      </c>
      <c r="L146" s="2" t="s">
        <v>31</v>
      </c>
      <c r="M146" s="2" t="s">
        <v>32</v>
      </c>
      <c r="N146" s="4">
        <v>24894</v>
      </c>
      <c r="O146" s="4">
        <v>27335</v>
      </c>
      <c r="P146" s="4">
        <v>2441</v>
      </c>
      <c r="Q146" s="5">
        <v>41.25</v>
      </c>
      <c r="R146" s="4">
        <v>15838</v>
      </c>
      <c r="S146" s="4">
        <v>17137</v>
      </c>
      <c r="T146" s="4">
        <v>1299</v>
      </c>
      <c r="U146" s="5">
        <v>77.680000000000007</v>
      </c>
      <c r="V146" s="5">
        <v>0</v>
      </c>
      <c r="W146" s="14">
        <v>118.93</v>
      </c>
      <c r="X146" s="14">
        <v>0</v>
      </c>
      <c r="Y146" s="14">
        <v>118.93</v>
      </c>
      <c r="Z146" s="4">
        <v>24580</v>
      </c>
      <c r="AA146" s="49" t="str">
        <f>IFERROR(IF(VLOOKUP($D146,'Year-To-Date'!$E$1:$E$322,1,FALSE)=D146,"--","Find"),"Find")</f>
        <v>--</v>
      </c>
      <c r="AB146" s="49" t="str">
        <f>IFERROR(IFERROR(VLOOKUP($D146,'Asset Group  All Assets'!$B$1:$C$500,2,FALSE),(VLOOKUP($D146,'Missing-WSU-POs'!$B$1:$D$500,3,FALSE))),"?")</f>
        <v>P0771212</v>
      </c>
      <c r="AC146" s="31" t="str">
        <f t="shared" si="5"/>
        <v>P0771212</v>
      </c>
      <c r="AD146" s="31" t="str">
        <f t="shared" si="4"/>
        <v/>
      </c>
      <c r="AE146" s="29" t="str">
        <f>IFERROR(IF(VLOOKUP($D146,'Org July 2016 '!$D$1:$Z$500,3,FALSE)=F146,"-","Wrong PO"),"new")</f>
        <v>Wrong PO</v>
      </c>
      <c r="AF146" s="32">
        <f>IF(AE146="wrong PO",(VLOOKUP($D146,'Org July 2016 '!$D$1:$Z$500,3,FALSE)),"")</f>
        <v>0</v>
      </c>
      <c r="AG146" s="29" t="str">
        <f>IFERROR(IF(VLOOKUP($D146,'Org June 2016 '!$D$1:$Z$500,3,FALSE)=F146,"-","Wrong PO"),"new")</f>
        <v>Wrong PO</v>
      </c>
      <c r="AH146" s="32">
        <f>IF(AG146="wrong PO",(VLOOKUP($D146,'Org June 2016 '!$D$1:$Z$500,3,FALSE)),"")</f>
        <v>0</v>
      </c>
      <c r="AI146" s="29" t="str">
        <f>IFERROR(IF(VLOOKUP($D146,'May 2016'!D145:Z644,3,FALSE)=F146,"-","Wrong PO"),"new")</f>
        <v>new</v>
      </c>
      <c r="AJ146" s="32" t="str">
        <f>IF(AI146="wrong PO",(VLOOKUP($D146,'May 2016'!D145:Z644,3,FALSE)),"")</f>
        <v/>
      </c>
      <c r="AK146" s="29" t="str">
        <f>IFERROR(IF(VLOOKUP($D146,'Apr 2016'!$D$1:$Z$500,3,FALSE)=F146,"-","Wrong PO"),"new")</f>
        <v>-</v>
      </c>
      <c r="AL146" s="32" t="str">
        <f>IF(AK146="wrong PO",(VLOOKUP($D146,'Apr 2016'!$D$1:$Z$500,3,FALSE)),"")</f>
        <v/>
      </c>
      <c r="AM146" s="32" t="str">
        <f>IFERROR(IF(VLOOKUP($D146,'Mar 2016'!$D$1:$Z$500,3,FALSE)=F146,"-","Wrong PO"),"new")</f>
        <v>-</v>
      </c>
      <c r="AN146" s="32" t="str">
        <f>IF(AK146="wrong PO",(VLOOKUP($D146,'Mar 2016'!$D$1:$Z$500,3,FALSE)),"")</f>
        <v/>
      </c>
      <c r="AO146" s="32" t="str">
        <f>IFERROR(IF(VLOOKUP($D146,'Feb 2016'!$D$1:$Z$500,3,FALSE)=F146,"-","Wrong PO"),"new")</f>
        <v>-</v>
      </c>
      <c r="AP146" s="32" t="str">
        <f>IF(AK146="wrong PO",(VLOOKUP($D146,'Feb 2016'!$D$1:$Z$500,3,FALSE)),"")</f>
        <v/>
      </c>
      <c r="AQ146" s="29" t="str">
        <f>IFERROR(IF(VLOOKUP($D146,'Jan 2016'!$D$1:$Z$500,3,FALSE)=F146,"-","Wrong PO"),"new")</f>
        <v>-</v>
      </c>
      <c r="AR146" s="32" t="str">
        <f>IF(AQ146="wrong PO",(VLOOKUP($D146,'Jan 2016'!$D$1:$Z$500,3,FALSE)),"")</f>
        <v/>
      </c>
      <c r="AS146" s="29" t="str">
        <f>IFERROR(IF(VLOOKUP($D146,'Dec 2015'!$D$1:$Z$500,3,FALSE)=F146,"-","Wrong PO"),"new")</f>
        <v>new</v>
      </c>
      <c r="AT146" s="32" t="str">
        <f>IF(AS146="wrong PO",(VLOOKUP($D146,'Dec 2015'!$D$1:$Z$500,3,FALSE)),"")</f>
        <v/>
      </c>
      <c r="AU146" s="29" t="str">
        <f>IFERROR(IF(VLOOKUP($D146,'Nov 2015'!$D$1:$Z$500,3,FALSE)=F146,"-","Wrong PO"),"new")</f>
        <v>new</v>
      </c>
      <c r="AV146" s="32" t="str">
        <f>IF(AU146="wrong PO",(VLOOKUP($D146,'Nov 2015'!$D$1:$Z$500,3,FALSE)),"")</f>
        <v/>
      </c>
      <c r="AW146" s="29" t="str">
        <f>IFERROR(IF(VLOOKUP($D146,'Oct 2015'!$D$1:$Z$500,3,FALSE)=F146,"-","Wrong PO"),"new")</f>
        <v>new</v>
      </c>
      <c r="AX146" s="32" t="str">
        <f>IF(AW146="wrong PO",(VLOOKUP($D146,'Oct 2015'!$D$1:$Z$500,3,FALSE)),"")</f>
        <v/>
      </c>
      <c r="AY146" s="29" t="str">
        <f>IFERROR(IF(VLOOKUP($D146,'Sep 2015'!$D$1:$Z$500,3,FALSE)=F146,"-","Wrong PO"),"new")</f>
        <v>new</v>
      </c>
      <c r="AZ146" s="32" t="str">
        <f>IF(AY146="wrong PO",(VLOOKUP($D146,'Sep 2015'!$D$1:$Z$500,3,FALSE)),"")</f>
        <v/>
      </c>
    </row>
    <row r="147" spans="1:52">
      <c r="A147" s="2" t="s">
        <v>841</v>
      </c>
      <c r="B147" s="2" t="s">
        <v>510</v>
      </c>
      <c r="C147" s="2" t="s">
        <v>76</v>
      </c>
      <c r="D147" s="2" t="s">
        <v>314</v>
      </c>
      <c r="E147" s="2" t="s">
        <v>474</v>
      </c>
      <c r="F147" s="21" t="s">
        <v>315</v>
      </c>
      <c r="G147" s="11" t="s">
        <v>2066</v>
      </c>
      <c r="H147" s="3">
        <v>42326</v>
      </c>
      <c r="I147" s="2" t="s">
        <v>39</v>
      </c>
      <c r="J147" s="2" t="s">
        <v>544</v>
      </c>
      <c r="K147" s="2" t="s">
        <v>30</v>
      </c>
      <c r="L147" s="2" t="s">
        <v>31</v>
      </c>
      <c r="M147" s="2" t="s">
        <v>382</v>
      </c>
      <c r="N147" s="4">
        <v>43127</v>
      </c>
      <c r="O147" s="4">
        <v>46546</v>
      </c>
      <c r="P147" s="4">
        <v>3419</v>
      </c>
      <c r="Q147" s="5">
        <v>57.78</v>
      </c>
      <c r="R147" s="4">
        <v>26202</v>
      </c>
      <c r="S147" s="4">
        <v>28881</v>
      </c>
      <c r="T147" s="4">
        <v>2679</v>
      </c>
      <c r="U147" s="5">
        <v>160.19999999999999</v>
      </c>
      <c r="V147" s="5">
        <v>0</v>
      </c>
      <c r="W147" s="14">
        <v>217.98</v>
      </c>
      <c r="X147" s="14">
        <v>0</v>
      </c>
      <c r="Y147" s="14">
        <v>217.98</v>
      </c>
      <c r="Z147" s="4">
        <v>24580</v>
      </c>
      <c r="AA147" s="49" t="str">
        <f>IFERROR(IF(VLOOKUP($D147,'Year-To-Date'!$E$1:$E$322,1,FALSE)=D147,"--","Find"),"Find")</f>
        <v>--</v>
      </c>
      <c r="AB147" s="49" t="str">
        <f>IFERROR(IFERROR(VLOOKUP($D147,'Asset Group  All Assets'!$B$1:$C$500,2,FALSE),(VLOOKUP($D147,'Missing-WSU-POs'!$B$1:$D$500,3,FALSE))),"?")</f>
        <v>P0771216</v>
      </c>
      <c r="AC147" s="31" t="str">
        <f t="shared" si="5"/>
        <v>P0771216</v>
      </c>
      <c r="AD147" s="31" t="str">
        <f t="shared" si="4"/>
        <v/>
      </c>
      <c r="AE147" s="29" t="str">
        <f>IFERROR(IF(VLOOKUP($D147,'Org July 2016 '!$D$1:$Z$500,3,FALSE)=F147,"-","Wrong PO"),"new")</f>
        <v>Wrong PO</v>
      </c>
      <c r="AF147" s="32">
        <f>IF(AE147="wrong PO",(VLOOKUP($D147,'Org July 2016 '!$D$1:$Z$500,3,FALSE)),"")</f>
        <v>0</v>
      </c>
      <c r="AG147" s="29" t="str">
        <f>IFERROR(IF(VLOOKUP($D147,'Org June 2016 '!$D$1:$Z$500,3,FALSE)=F147,"-","Wrong PO"),"new")</f>
        <v>Wrong PO</v>
      </c>
      <c r="AH147" s="32">
        <f>IF(AG147="wrong PO",(VLOOKUP($D147,'Org June 2016 '!$D$1:$Z$500,3,FALSE)),"")</f>
        <v>0</v>
      </c>
      <c r="AI147" s="29" t="str">
        <f>IFERROR(IF(VLOOKUP($D147,'May 2016'!D146:Z645,3,FALSE)=F147,"-","Wrong PO"),"new")</f>
        <v>new</v>
      </c>
      <c r="AJ147" s="32" t="str">
        <f>IF(AI147="wrong PO",(VLOOKUP($D147,'May 2016'!D146:Z645,3,FALSE)),"")</f>
        <v/>
      </c>
      <c r="AK147" s="29" t="str">
        <f>IFERROR(IF(VLOOKUP($D147,'Apr 2016'!$D$1:$Z$500,3,FALSE)=F147,"-","Wrong PO"),"new")</f>
        <v>-</v>
      </c>
      <c r="AL147" s="32" t="str">
        <f>IF(AK147="wrong PO",(VLOOKUP($D147,'Apr 2016'!$D$1:$Z$500,3,FALSE)),"")</f>
        <v/>
      </c>
      <c r="AM147" s="32" t="str">
        <f>IFERROR(IF(VLOOKUP($D147,'Mar 2016'!$D$1:$Z$500,3,FALSE)=F147,"-","Wrong PO"),"new")</f>
        <v>-</v>
      </c>
      <c r="AN147" s="32" t="str">
        <f>IF(AK147="wrong PO",(VLOOKUP($D147,'Mar 2016'!$D$1:$Z$500,3,FALSE)),"")</f>
        <v/>
      </c>
      <c r="AO147" s="32" t="str">
        <f>IFERROR(IF(VLOOKUP($D147,'Feb 2016'!$D$1:$Z$500,3,FALSE)=F147,"-","Wrong PO"),"new")</f>
        <v>-</v>
      </c>
      <c r="AP147" s="32" t="str">
        <f>IF(AK147="wrong PO",(VLOOKUP($D147,'Feb 2016'!$D$1:$Z$500,3,FALSE)),"")</f>
        <v/>
      </c>
      <c r="AQ147" s="29" t="str">
        <f>IFERROR(IF(VLOOKUP($D147,'Jan 2016'!$D$1:$Z$500,3,FALSE)=F147,"-","Wrong PO"),"new")</f>
        <v>-</v>
      </c>
      <c r="AR147" s="32" t="str">
        <f>IF(AQ147="wrong PO",(VLOOKUP($D147,'Jan 2016'!$D$1:$Z$500,3,FALSE)),"")</f>
        <v/>
      </c>
      <c r="AS147" s="29" t="str">
        <f>IFERROR(IF(VLOOKUP($D147,'Dec 2015'!$D$1:$Z$500,3,FALSE)=F147,"-","Wrong PO"),"new")</f>
        <v>-</v>
      </c>
      <c r="AT147" s="32" t="str">
        <f>IF(AS147="wrong PO",(VLOOKUP($D147,'Dec 2015'!$D$1:$Z$500,3,FALSE)),"")</f>
        <v/>
      </c>
      <c r="AU147" s="29" t="str">
        <f>IFERROR(IF(VLOOKUP($D147,'Nov 2015'!$D$1:$Z$500,3,FALSE)=F147,"-","Wrong PO"),"new")</f>
        <v>-</v>
      </c>
      <c r="AV147" s="32" t="str">
        <f>IF(AU147="wrong PO",(VLOOKUP($D147,'Nov 2015'!$D$1:$Z$500,3,FALSE)),"")</f>
        <v/>
      </c>
      <c r="AW147" s="29" t="str">
        <f>IFERROR(IF(VLOOKUP($D147,'Oct 2015'!$D$1:$Z$500,3,FALSE)=F147,"-","Wrong PO"),"new")</f>
        <v>new</v>
      </c>
      <c r="AX147" s="32" t="str">
        <f>IF(AW147="wrong PO",(VLOOKUP($D147,'Oct 2015'!$D$1:$Z$500,3,FALSE)),"")</f>
        <v/>
      </c>
      <c r="AY147" s="29" t="str">
        <f>IFERROR(IF(VLOOKUP($D147,'Sep 2015'!$D$1:$Z$500,3,FALSE)=F147,"-","Wrong PO"),"new")</f>
        <v>new</v>
      </c>
      <c r="AZ147" s="32" t="str">
        <f>IF(AY147="wrong PO",(VLOOKUP($D147,'Sep 2015'!$D$1:$Z$500,3,FALSE)),"")</f>
        <v/>
      </c>
    </row>
    <row r="148" spans="1:52">
      <c r="A148" s="2" t="s">
        <v>841</v>
      </c>
      <c r="B148" s="2" t="s">
        <v>510</v>
      </c>
      <c r="C148" s="2" t="s">
        <v>76</v>
      </c>
      <c r="D148" s="2" t="s">
        <v>287</v>
      </c>
      <c r="E148" s="2" t="s">
        <v>474</v>
      </c>
      <c r="F148" s="21" t="s">
        <v>288</v>
      </c>
      <c r="G148" s="11" t="s">
        <v>2065</v>
      </c>
      <c r="H148" s="3">
        <v>42487</v>
      </c>
      <c r="I148" s="2" t="s">
        <v>685</v>
      </c>
      <c r="J148" s="2" t="s">
        <v>544</v>
      </c>
      <c r="K148" s="2" t="s">
        <v>30</v>
      </c>
      <c r="L148" s="2" t="s">
        <v>31</v>
      </c>
      <c r="M148" s="2" t="s">
        <v>32</v>
      </c>
      <c r="N148" s="4">
        <v>2845</v>
      </c>
      <c r="O148" s="4">
        <v>4697</v>
      </c>
      <c r="P148" s="4">
        <v>1852</v>
      </c>
      <c r="Q148" s="5">
        <v>31.3</v>
      </c>
      <c r="R148" s="4">
        <v>2839</v>
      </c>
      <c r="S148" s="4">
        <v>3884</v>
      </c>
      <c r="T148" s="4">
        <v>1045</v>
      </c>
      <c r="U148" s="5">
        <v>62.49</v>
      </c>
      <c r="V148" s="5">
        <v>0</v>
      </c>
      <c r="W148" s="14">
        <v>93.79</v>
      </c>
      <c r="X148" s="14">
        <v>0</v>
      </c>
      <c r="Y148" s="14">
        <v>93.79</v>
      </c>
      <c r="Z148" s="4">
        <v>24580</v>
      </c>
      <c r="AA148" s="49" t="str">
        <f>IFERROR(IF(VLOOKUP($D148,'Year-To-Date'!$E$1:$E$322,1,FALSE)=D148,"--","Find"),"Find")</f>
        <v>--</v>
      </c>
      <c r="AB148" s="49" t="str">
        <f>IFERROR(IFERROR(VLOOKUP($D148,'Asset Group  All Assets'!$B$1:$C$500,2,FALSE),(VLOOKUP($D148,'Missing-WSU-POs'!$B$1:$D$500,3,FALSE))),"?")</f>
        <v>P0771218</v>
      </c>
      <c r="AC148" s="31" t="str">
        <f t="shared" si="5"/>
        <v>P0771218</v>
      </c>
      <c r="AD148" s="31" t="str">
        <f t="shared" si="4"/>
        <v/>
      </c>
      <c r="AE148" s="29" t="str">
        <f>IFERROR(IF(VLOOKUP($D148,'Org July 2016 '!$D$1:$Z$500,3,FALSE)=F148,"-","Wrong PO"),"new")</f>
        <v>Wrong PO</v>
      </c>
      <c r="AF148" s="32">
        <f>IF(AE148="wrong PO",(VLOOKUP($D148,'Org July 2016 '!$D$1:$Z$500,3,FALSE)),"")</f>
        <v>0</v>
      </c>
      <c r="AG148" s="29" t="str">
        <f>IFERROR(IF(VLOOKUP($D148,'Org June 2016 '!$D$1:$Z$500,3,FALSE)=F148,"-","Wrong PO"),"new")</f>
        <v>Wrong PO</v>
      </c>
      <c r="AH148" s="32">
        <f>IF(AG148="wrong PO",(VLOOKUP($D148,'Org June 2016 '!$D$1:$Z$500,3,FALSE)),"")</f>
        <v>0</v>
      </c>
      <c r="AI148" s="29" t="str">
        <f>IFERROR(IF(VLOOKUP($D148,'May 2016'!D147:Z646,3,FALSE)=F148,"-","Wrong PO"),"new")</f>
        <v>new</v>
      </c>
      <c r="AJ148" s="32" t="str">
        <f>IF(AI148="wrong PO",(VLOOKUP($D148,'May 2016'!D147:Z646,3,FALSE)),"")</f>
        <v/>
      </c>
      <c r="AK148" s="29" t="str">
        <f>IFERROR(IF(VLOOKUP($D148,'Apr 2016'!$D$1:$Z$500,3,FALSE)=F148,"-","Wrong PO"),"new")</f>
        <v>new</v>
      </c>
      <c r="AL148" s="32" t="str">
        <f>IF(AK148="wrong PO",(VLOOKUP($D148,'Apr 2016'!$D$1:$Z$500,3,FALSE)),"")</f>
        <v/>
      </c>
      <c r="AM148" s="32" t="str">
        <f>IFERROR(IF(VLOOKUP($D148,'Mar 2016'!$D$1:$Z$500,3,FALSE)=F148,"-","Wrong PO"),"new")</f>
        <v>new</v>
      </c>
      <c r="AN148" s="32" t="str">
        <f>IF(AK148="wrong PO",(VLOOKUP($D148,'Mar 2016'!$D$1:$Z$500,3,FALSE)),"")</f>
        <v/>
      </c>
      <c r="AO148" s="32" t="str">
        <f>IFERROR(IF(VLOOKUP($D148,'Feb 2016'!$D$1:$Z$500,3,FALSE)=F148,"-","Wrong PO"),"new")</f>
        <v>new</v>
      </c>
      <c r="AP148" s="32" t="str">
        <f>IF(AK148="wrong PO",(VLOOKUP($D148,'Feb 2016'!$D$1:$Z$500,3,FALSE)),"")</f>
        <v/>
      </c>
      <c r="AQ148" s="29" t="str">
        <f>IFERROR(IF(VLOOKUP($D148,'Jan 2016'!$D$1:$Z$500,3,FALSE)=F148,"-","Wrong PO"),"new")</f>
        <v>new</v>
      </c>
      <c r="AR148" s="32" t="str">
        <f>IF(AQ148="wrong PO",(VLOOKUP($D148,'Jan 2016'!$D$1:$Z$500,3,FALSE)),"")</f>
        <v/>
      </c>
      <c r="AS148" s="29" t="str">
        <f>IFERROR(IF(VLOOKUP($D148,'Dec 2015'!$D$1:$Z$500,3,FALSE)=F148,"-","Wrong PO"),"new")</f>
        <v>new</v>
      </c>
      <c r="AT148" s="32" t="str">
        <f>IF(AS148="wrong PO",(VLOOKUP($D148,'Dec 2015'!$D$1:$Z$500,3,FALSE)),"")</f>
        <v/>
      </c>
      <c r="AU148" s="29" t="str">
        <f>IFERROR(IF(VLOOKUP($D148,'Nov 2015'!$D$1:$Z$500,3,FALSE)=F148,"-","Wrong PO"),"new")</f>
        <v>new</v>
      </c>
      <c r="AV148" s="32" t="str">
        <f>IF(AU148="wrong PO",(VLOOKUP($D148,'Nov 2015'!$D$1:$Z$500,3,FALSE)),"")</f>
        <v/>
      </c>
      <c r="AW148" s="29" t="str">
        <f>IFERROR(IF(VLOOKUP($D148,'Oct 2015'!$D$1:$Z$500,3,FALSE)=F148,"-","Wrong PO"),"new")</f>
        <v>new</v>
      </c>
      <c r="AX148" s="32" t="str">
        <f>IF(AW148="wrong PO",(VLOOKUP($D148,'Oct 2015'!$D$1:$Z$500,3,FALSE)),"")</f>
        <v/>
      </c>
      <c r="AY148" s="29" t="str">
        <f>IFERROR(IF(VLOOKUP($D148,'Sep 2015'!$D$1:$Z$500,3,FALSE)=F148,"-","Wrong PO"),"new")</f>
        <v>new</v>
      </c>
      <c r="AZ148" s="32" t="str">
        <f>IF(AY148="wrong PO",(VLOOKUP($D148,'Sep 2015'!$D$1:$Z$500,3,FALSE)),"")</f>
        <v/>
      </c>
    </row>
    <row r="149" spans="1:52">
      <c r="A149" s="2" t="s">
        <v>841</v>
      </c>
      <c r="B149" s="2" t="s">
        <v>510</v>
      </c>
      <c r="C149" s="2" t="s">
        <v>636</v>
      </c>
      <c r="D149" s="2" t="s">
        <v>227</v>
      </c>
      <c r="E149" s="2" t="s">
        <v>27</v>
      </c>
      <c r="F149" s="21" t="s">
        <v>228</v>
      </c>
      <c r="G149" s="11" t="s">
        <v>2064</v>
      </c>
      <c r="H149" s="3">
        <v>42404</v>
      </c>
      <c r="I149" s="2"/>
      <c r="J149" s="2" t="s">
        <v>577</v>
      </c>
      <c r="K149" s="2" t="s">
        <v>394</v>
      </c>
      <c r="L149" s="2" t="s">
        <v>31</v>
      </c>
      <c r="M149" s="2" t="s">
        <v>382</v>
      </c>
      <c r="N149" s="4">
        <v>13627</v>
      </c>
      <c r="O149" s="4">
        <v>13640</v>
      </c>
      <c r="P149" s="4">
        <v>13</v>
      </c>
      <c r="Q149" s="5">
        <v>0.36</v>
      </c>
      <c r="R149" s="4">
        <v>16909</v>
      </c>
      <c r="S149" s="4">
        <v>16972</v>
      </c>
      <c r="T149" s="4">
        <v>63</v>
      </c>
      <c r="U149" s="5">
        <v>5.2</v>
      </c>
      <c r="V149" s="5">
        <v>0</v>
      </c>
      <c r="W149" s="14">
        <v>5.56</v>
      </c>
      <c r="X149" s="14">
        <v>0</v>
      </c>
      <c r="Y149" s="14">
        <v>5.56</v>
      </c>
      <c r="Z149" s="4">
        <v>24580</v>
      </c>
      <c r="AA149" s="49" t="str">
        <f>IFERROR(IF(VLOOKUP($D149,'Year-To-Date'!$E$1:$E$322,1,FALSE)=D149,"--","Find"),"Find")</f>
        <v>--</v>
      </c>
      <c r="AB149" s="49" t="str">
        <f>IFERROR(IFERROR(VLOOKUP($D149,'Asset Group  All Assets'!$B$1:$C$500,2,FALSE),(VLOOKUP($D149,'Missing-WSU-POs'!$B$1:$D$500,3,FALSE))),"?")</f>
        <v>P0771291</v>
      </c>
      <c r="AC149" s="31" t="str">
        <f t="shared" si="5"/>
        <v>P0771291</v>
      </c>
      <c r="AD149" s="31" t="str">
        <f t="shared" si="4"/>
        <v/>
      </c>
      <c r="AE149" s="29" t="str">
        <f>IFERROR(IF(VLOOKUP($D149,'Org July 2016 '!$D$1:$Z$500,3,FALSE)=F149,"-","Wrong PO"),"new")</f>
        <v>Wrong PO</v>
      </c>
      <c r="AF149" s="32">
        <f>IF(AE149="wrong PO",(VLOOKUP($D149,'Org July 2016 '!$D$1:$Z$500,3,FALSE)),"")</f>
        <v>0</v>
      </c>
      <c r="AG149" s="29" t="str">
        <f>IFERROR(IF(VLOOKUP($D149,'Org June 2016 '!$D$1:$Z$500,3,FALSE)=F149,"-","Wrong PO"),"new")</f>
        <v>Wrong PO</v>
      </c>
      <c r="AH149" s="32">
        <f>IF(AG149="wrong PO",(VLOOKUP($D149,'Org June 2016 '!$D$1:$Z$500,3,FALSE)),"")</f>
        <v>0</v>
      </c>
      <c r="AI149" s="29" t="str">
        <f>IFERROR(IF(VLOOKUP($D149,'May 2016'!D148:Z647,3,FALSE)=F149,"-","Wrong PO"),"new")</f>
        <v>new</v>
      </c>
      <c r="AJ149" s="32" t="str">
        <f>IF(AI149="wrong PO",(VLOOKUP($D149,'May 2016'!D148:Z647,3,FALSE)),"")</f>
        <v/>
      </c>
      <c r="AK149" s="29" t="str">
        <f>IFERROR(IF(VLOOKUP($D149,'Apr 2016'!$D$1:$Z$500,3,FALSE)=F149,"-","Wrong PO"),"new")</f>
        <v>-</v>
      </c>
      <c r="AL149" s="32" t="str">
        <f>IF(AK149="wrong PO",(VLOOKUP($D149,'Apr 2016'!$D$1:$Z$500,3,FALSE)),"")</f>
        <v/>
      </c>
      <c r="AM149" s="32" t="str">
        <f>IFERROR(IF(VLOOKUP($D149,'Mar 2016'!$D$1:$Z$500,3,FALSE)=F149,"-","Wrong PO"),"new")</f>
        <v>-</v>
      </c>
      <c r="AN149" s="32" t="str">
        <f>IF(AK149="wrong PO",(VLOOKUP($D149,'Mar 2016'!$D$1:$Z$500,3,FALSE)),"")</f>
        <v/>
      </c>
      <c r="AO149" s="32" t="str">
        <f>IFERROR(IF(VLOOKUP($D149,'Feb 2016'!$D$1:$Z$500,3,FALSE)=F149,"-","Wrong PO"),"new")</f>
        <v>-</v>
      </c>
      <c r="AP149" s="32" t="str">
        <f>IF(AK149="wrong PO",(VLOOKUP($D149,'Feb 2016'!$D$1:$Z$500,3,FALSE)),"")</f>
        <v/>
      </c>
      <c r="AQ149" s="29" t="str">
        <f>IFERROR(IF(VLOOKUP($D149,'Jan 2016'!$D$1:$Z$500,3,FALSE)=F149,"-","Wrong PO"),"new")</f>
        <v>new</v>
      </c>
      <c r="AR149" s="32" t="str">
        <f>IF(AQ149="wrong PO",(VLOOKUP($D149,'Jan 2016'!$D$1:$Z$500,3,FALSE)),"")</f>
        <v/>
      </c>
      <c r="AS149" s="29" t="str">
        <f>IFERROR(IF(VLOOKUP($D149,'Dec 2015'!$D$1:$Z$500,3,FALSE)=F149,"-","Wrong PO"),"new")</f>
        <v>new</v>
      </c>
      <c r="AT149" s="32" t="str">
        <f>IF(AS149="wrong PO",(VLOOKUP($D149,'Dec 2015'!$D$1:$Z$500,3,FALSE)),"")</f>
        <v/>
      </c>
      <c r="AU149" s="29" t="str">
        <f>IFERROR(IF(VLOOKUP($D149,'Nov 2015'!$D$1:$Z$500,3,FALSE)=F149,"-","Wrong PO"),"new")</f>
        <v>new</v>
      </c>
      <c r="AV149" s="32" t="str">
        <f>IF(AU149="wrong PO",(VLOOKUP($D149,'Nov 2015'!$D$1:$Z$500,3,FALSE)),"")</f>
        <v/>
      </c>
      <c r="AW149" s="29" t="str">
        <f>IFERROR(IF(VLOOKUP($D149,'Oct 2015'!$D$1:$Z$500,3,FALSE)=F149,"-","Wrong PO"),"new")</f>
        <v>new</v>
      </c>
      <c r="AX149" s="32" t="str">
        <f>IF(AW149="wrong PO",(VLOOKUP($D149,'Oct 2015'!$D$1:$Z$500,3,FALSE)),"")</f>
        <v/>
      </c>
      <c r="AY149" s="29" t="str">
        <f>IFERROR(IF(VLOOKUP($D149,'Sep 2015'!$D$1:$Z$500,3,FALSE)=F149,"-","Wrong PO"),"new")</f>
        <v>new</v>
      </c>
      <c r="AZ149" s="32" t="str">
        <f>IF(AY149="wrong PO",(VLOOKUP($D149,'Sep 2015'!$D$1:$Z$500,3,FALSE)),"")</f>
        <v/>
      </c>
    </row>
    <row r="150" spans="1:52">
      <c r="A150" s="2" t="s">
        <v>841</v>
      </c>
      <c r="B150" s="2" t="s">
        <v>510</v>
      </c>
      <c r="C150" s="2" t="s">
        <v>638</v>
      </c>
      <c r="D150" s="2" t="s">
        <v>278</v>
      </c>
      <c r="E150" s="2" t="s">
        <v>27</v>
      </c>
      <c r="F150" s="21" t="s">
        <v>228</v>
      </c>
      <c r="G150" s="11" t="s">
        <v>2064</v>
      </c>
      <c r="H150" s="3">
        <v>42410</v>
      </c>
      <c r="I150" s="2"/>
      <c r="J150" s="2" t="s">
        <v>577</v>
      </c>
      <c r="K150" s="2" t="s">
        <v>394</v>
      </c>
      <c r="L150" s="2" t="s">
        <v>31</v>
      </c>
      <c r="M150" s="2" t="s">
        <v>382</v>
      </c>
      <c r="N150" s="4">
        <v>119026</v>
      </c>
      <c r="O150" s="4">
        <v>119191</v>
      </c>
      <c r="P150" s="4">
        <v>165</v>
      </c>
      <c r="Q150" s="5">
        <v>4.54</v>
      </c>
      <c r="R150" s="4">
        <v>0</v>
      </c>
      <c r="S150" s="4">
        <v>0</v>
      </c>
      <c r="T150" s="4">
        <v>0</v>
      </c>
      <c r="U150" s="5">
        <v>0</v>
      </c>
      <c r="V150" s="5">
        <v>0</v>
      </c>
      <c r="W150" s="14">
        <v>4.54</v>
      </c>
      <c r="X150" s="14">
        <v>0</v>
      </c>
      <c r="Y150" s="14">
        <v>4.54</v>
      </c>
      <c r="Z150" s="4">
        <v>24580</v>
      </c>
      <c r="AA150" s="49" t="str">
        <f>IFERROR(IF(VLOOKUP($D150,'Year-To-Date'!$E$1:$E$322,1,FALSE)=D150,"--","Find"),"Find")</f>
        <v>--</v>
      </c>
      <c r="AB150" s="49" t="str">
        <f>IFERROR(IFERROR(VLOOKUP($D150,'Asset Group  All Assets'!$B$1:$C$500,2,FALSE),(VLOOKUP($D150,'Missing-WSU-POs'!$B$1:$D$500,3,FALSE))),"?")</f>
        <v>P0771291</v>
      </c>
      <c r="AC150" s="31" t="str">
        <f t="shared" si="5"/>
        <v>P0771291</v>
      </c>
      <c r="AD150" s="31" t="str">
        <f t="shared" si="4"/>
        <v/>
      </c>
      <c r="AE150" s="29" t="str">
        <f>IFERROR(IF(VLOOKUP($D150,'Org July 2016 '!$D$1:$Z$500,3,FALSE)=F150,"-","Wrong PO"),"new")</f>
        <v>Wrong PO</v>
      </c>
      <c r="AF150" s="32">
        <f>IF(AE150="wrong PO",(VLOOKUP($D150,'Org July 2016 '!$D$1:$Z$500,3,FALSE)),"")</f>
        <v>0</v>
      </c>
      <c r="AG150" s="29" t="str">
        <f>IFERROR(IF(VLOOKUP($D150,'Org June 2016 '!$D$1:$Z$500,3,FALSE)=F150,"-","Wrong PO"),"new")</f>
        <v>Wrong PO</v>
      </c>
      <c r="AH150" s="32">
        <f>IF(AG150="wrong PO",(VLOOKUP($D150,'Org June 2016 '!$D$1:$Z$500,3,FALSE)),"")</f>
        <v>0</v>
      </c>
      <c r="AI150" s="29" t="str">
        <f>IFERROR(IF(VLOOKUP($D150,'May 2016'!D149:Z648,3,FALSE)=F150,"-","Wrong PO"),"new")</f>
        <v>new</v>
      </c>
      <c r="AJ150" s="32" t="str">
        <f>IF(AI150="wrong PO",(VLOOKUP($D150,'May 2016'!D149:Z648,3,FALSE)),"")</f>
        <v/>
      </c>
      <c r="AK150" s="29" t="str">
        <f>IFERROR(IF(VLOOKUP($D150,'Apr 2016'!$D$1:$Z$500,3,FALSE)=F150,"-","Wrong PO"),"new")</f>
        <v>-</v>
      </c>
      <c r="AL150" s="32" t="str">
        <f>IF(AK150="wrong PO",(VLOOKUP($D150,'Apr 2016'!$D$1:$Z$500,3,FALSE)),"")</f>
        <v/>
      </c>
      <c r="AM150" s="32" t="str">
        <f>IFERROR(IF(VLOOKUP($D150,'Mar 2016'!$D$1:$Z$500,3,FALSE)=F150,"-","Wrong PO"),"new")</f>
        <v>-</v>
      </c>
      <c r="AN150" s="32" t="str">
        <f>IF(AK150="wrong PO",(VLOOKUP($D150,'Mar 2016'!$D$1:$Z$500,3,FALSE)),"")</f>
        <v/>
      </c>
      <c r="AO150" s="32" t="str">
        <f>IFERROR(IF(VLOOKUP($D150,'Feb 2016'!$D$1:$Z$500,3,FALSE)=F150,"-","Wrong PO"),"new")</f>
        <v>-</v>
      </c>
      <c r="AP150" s="32" t="str">
        <f>IF(AK150="wrong PO",(VLOOKUP($D150,'Feb 2016'!$D$1:$Z$500,3,FALSE)),"")</f>
        <v/>
      </c>
      <c r="AQ150" s="29" t="str">
        <f>IFERROR(IF(VLOOKUP($D150,'Jan 2016'!$D$1:$Z$500,3,FALSE)=F150,"-","Wrong PO"),"new")</f>
        <v>new</v>
      </c>
      <c r="AR150" s="32" t="str">
        <f>IF(AQ150="wrong PO",(VLOOKUP($D150,'Jan 2016'!$D$1:$Z$500,3,FALSE)),"")</f>
        <v/>
      </c>
      <c r="AS150" s="29" t="str">
        <f>IFERROR(IF(VLOOKUP($D150,'Dec 2015'!$D$1:$Z$500,3,FALSE)=F150,"-","Wrong PO"),"new")</f>
        <v>new</v>
      </c>
      <c r="AT150" s="32" t="str">
        <f>IF(AS150="wrong PO",(VLOOKUP($D150,'Dec 2015'!$D$1:$Z$500,3,FALSE)),"")</f>
        <v/>
      </c>
      <c r="AU150" s="29" t="str">
        <f>IFERROR(IF(VLOOKUP($D150,'Nov 2015'!$D$1:$Z$500,3,FALSE)=F150,"-","Wrong PO"),"new")</f>
        <v>new</v>
      </c>
      <c r="AV150" s="32" t="str">
        <f>IF(AU150="wrong PO",(VLOOKUP($D150,'Nov 2015'!$D$1:$Z$500,3,FALSE)),"")</f>
        <v/>
      </c>
      <c r="AW150" s="29" t="str">
        <f>IFERROR(IF(VLOOKUP($D150,'Oct 2015'!$D$1:$Z$500,3,FALSE)=F150,"-","Wrong PO"),"new")</f>
        <v>new</v>
      </c>
      <c r="AX150" s="32" t="str">
        <f>IF(AW150="wrong PO",(VLOOKUP($D150,'Oct 2015'!$D$1:$Z$500,3,FALSE)),"")</f>
        <v/>
      </c>
      <c r="AY150" s="29" t="str">
        <f>IFERROR(IF(VLOOKUP($D150,'Sep 2015'!$D$1:$Z$500,3,FALSE)=F150,"-","Wrong PO"),"new")</f>
        <v>new</v>
      </c>
      <c r="AZ150" s="32" t="str">
        <f>IF(AY150="wrong PO",(VLOOKUP($D150,'Sep 2015'!$D$1:$Z$500,3,FALSE)),"")</f>
        <v/>
      </c>
    </row>
    <row r="151" spans="1:52">
      <c r="A151" s="2" t="s">
        <v>841</v>
      </c>
      <c r="B151" s="2" t="s">
        <v>510</v>
      </c>
      <c r="C151" s="2" t="s">
        <v>76</v>
      </c>
      <c r="D151" s="2" t="s">
        <v>344</v>
      </c>
      <c r="E151" s="2" t="s">
        <v>639</v>
      </c>
      <c r="F151" s="21" t="s">
        <v>345</v>
      </c>
      <c r="G151" s="11" t="s">
        <v>2063</v>
      </c>
      <c r="H151" s="3">
        <v>42425</v>
      </c>
      <c r="I151" s="2" t="s">
        <v>39</v>
      </c>
      <c r="J151" s="2" t="s">
        <v>567</v>
      </c>
      <c r="K151" s="2" t="s">
        <v>30</v>
      </c>
      <c r="L151" s="2" t="s">
        <v>31</v>
      </c>
      <c r="M151" s="2" t="s">
        <v>41</v>
      </c>
      <c r="N151" s="4">
        <v>15168</v>
      </c>
      <c r="O151" s="4">
        <v>19456</v>
      </c>
      <c r="P151" s="4">
        <v>4288</v>
      </c>
      <c r="Q151" s="5">
        <v>72.47</v>
      </c>
      <c r="R151" s="4">
        <v>371</v>
      </c>
      <c r="S151" s="4">
        <v>672</v>
      </c>
      <c r="T151" s="4">
        <v>301</v>
      </c>
      <c r="U151" s="5">
        <v>18</v>
      </c>
      <c r="V151" s="5">
        <v>0</v>
      </c>
      <c r="W151" s="14">
        <v>90.47</v>
      </c>
      <c r="X151" s="14">
        <v>0</v>
      </c>
      <c r="Y151" s="14">
        <v>90.47</v>
      </c>
      <c r="Z151" s="4">
        <v>24580</v>
      </c>
      <c r="AA151" s="49" t="str">
        <f>IFERROR(IF(VLOOKUP($D151,'Year-To-Date'!$E$1:$E$322,1,FALSE)=D151,"--","Find"),"Find")</f>
        <v>--</v>
      </c>
      <c r="AB151" s="49" t="str">
        <f>IFERROR(IFERROR(VLOOKUP($D151,'Asset Group  All Assets'!$B$1:$C$500,2,FALSE),(VLOOKUP($D151,'Missing-WSU-POs'!$B$1:$D$500,3,FALSE))),"?")</f>
        <v>P0771295</v>
      </c>
      <c r="AC151" s="31" t="str">
        <f t="shared" si="5"/>
        <v>P0771295</v>
      </c>
      <c r="AD151" s="31" t="str">
        <f t="shared" si="4"/>
        <v/>
      </c>
      <c r="AE151" s="29" t="str">
        <f>IFERROR(IF(VLOOKUP($D151,'Org July 2016 '!$D$1:$Z$500,3,FALSE)=F151,"-","Wrong PO"),"new")</f>
        <v>Wrong PO</v>
      </c>
      <c r="AF151" s="32">
        <f>IF(AE151="wrong PO",(VLOOKUP($D151,'Org July 2016 '!$D$1:$Z$500,3,FALSE)),"")</f>
        <v>0</v>
      </c>
      <c r="AG151" s="29" t="str">
        <f>IFERROR(IF(VLOOKUP($D151,'Org June 2016 '!$D$1:$Z$500,3,FALSE)=F151,"-","Wrong PO"),"new")</f>
        <v>Wrong PO</v>
      </c>
      <c r="AH151" s="32">
        <f>IF(AG151="wrong PO",(VLOOKUP($D151,'Org June 2016 '!$D$1:$Z$500,3,FALSE)),"")</f>
        <v>0</v>
      </c>
      <c r="AI151" s="29" t="str">
        <f>IFERROR(IF(VLOOKUP($D151,'May 2016'!D150:Z649,3,FALSE)=F151,"-","Wrong PO"),"new")</f>
        <v>new</v>
      </c>
      <c r="AJ151" s="32" t="str">
        <f>IF(AI151="wrong PO",(VLOOKUP($D151,'May 2016'!D150:Z649,3,FALSE)),"")</f>
        <v/>
      </c>
      <c r="AK151" s="29" t="str">
        <f>IFERROR(IF(VLOOKUP($D151,'Apr 2016'!$D$1:$Z$500,3,FALSE)=F151,"-","Wrong PO"),"new")</f>
        <v>-</v>
      </c>
      <c r="AL151" s="32" t="str">
        <f>IF(AK151="wrong PO",(VLOOKUP($D151,'Apr 2016'!$D$1:$Z$500,3,FALSE)),"")</f>
        <v/>
      </c>
      <c r="AM151" s="32" t="str">
        <f>IFERROR(IF(VLOOKUP($D151,'Mar 2016'!$D$1:$Z$500,3,FALSE)=F151,"-","Wrong PO"),"new")</f>
        <v>-</v>
      </c>
      <c r="AN151" s="32" t="str">
        <f>IF(AK151="wrong PO",(VLOOKUP($D151,'Mar 2016'!$D$1:$Z$500,3,FALSE)),"")</f>
        <v/>
      </c>
      <c r="AO151" s="32" t="str">
        <f>IFERROR(IF(VLOOKUP($D151,'Feb 2016'!$D$1:$Z$500,3,FALSE)=F151,"-","Wrong PO"),"new")</f>
        <v>new</v>
      </c>
      <c r="AP151" s="32" t="str">
        <f>IF(AK151="wrong PO",(VLOOKUP($D151,'Feb 2016'!$D$1:$Z$500,3,FALSE)),"")</f>
        <v/>
      </c>
      <c r="AQ151" s="29" t="str">
        <f>IFERROR(IF(VLOOKUP($D151,'Jan 2016'!$D$1:$Z$500,3,FALSE)=F151,"-","Wrong PO"),"new")</f>
        <v>new</v>
      </c>
      <c r="AR151" s="32" t="str">
        <f>IF(AQ151="wrong PO",(VLOOKUP($D151,'Jan 2016'!$D$1:$Z$500,3,FALSE)),"")</f>
        <v/>
      </c>
      <c r="AS151" s="29" t="str">
        <f>IFERROR(IF(VLOOKUP($D151,'Dec 2015'!$D$1:$Z$500,3,FALSE)=F151,"-","Wrong PO"),"new")</f>
        <v>new</v>
      </c>
      <c r="AT151" s="32" t="str">
        <f>IF(AS151="wrong PO",(VLOOKUP($D151,'Dec 2015'!$D$1:$Z$500,3,FALSE)),"")</f>
        <v/>
      </c>
      <c r="AU151" s="29" t="str">
        <f>IFERROR(IF(VLOOKUP($D151,'Nov 2015'!$D$1:$Z$500,3,FALSE)=F151,"-","Wrong PO"),"new")</f>
        <v>new</v>
      </c>
      <c r="AV151" s="32" t="str">
        <f>IF(AU151="wrong PO",(VLOOKUP($D151,'Nov 2015'!$D$1:$Z$500,3,FALSE)),"")</f>
        <v/>
      </c>
      <c r="AW151" s="29" t="str">
        <f>IFERROR(IF(VLOOKUP($D151,'Oct 2015'!$D$1:$Z$500,3,FALSE)=F151,"-","Wrong PO"),"new")</f>
        <v>new</v>
      </c>
      <c r="AX151" s="32" t="str">
        <f>IF(AW151="wrong PO",(VLOOKUP($D151,'Oct 2015'!$D$1:$Z$500,3,FALSE)),"")</f>
        <v/>
      </c>
      <c r="AY151" s="29" t="str">
        <f>IFERROR(IF(VLOOKUP($D151,'Sep 2015'!$D$1:$Z$500,3,FALSE)=F151,"-","Wrong PO"),"new")</f>
        <v>new</v>
      </c>
      <c r="AZ151" s="32" t="str">
        <f>IF(AY151="wrong PO",(VLOOKUP($D151,'Sep 2015'!$D$1:$Z$500,3,FALSE)),"")</f>
        <v/>
      </c>
    </row>
    <row r="152" spans="1:52">
      <c r="A152" s="2" t="s">
        <v>841</v>
      </c>
      <c r="B152" s="2" t="s">
        <v>510</v>
      </c>
      <c r="C152" s="2" t="s">
        <v>779</v>
      </c>
      <c r="D152" s="2" t="s">
        <v>323</v>
      </c>
      <c r="E152" s="2" t="s">
        <v>532</v>
      </c>
      <c r="F152" s="21" t="s">
        <v>324</v>
      </c>
      <c r="G152" s="11" t="s">
        <v>2062</v>
      </c>
      <c r="H152" s="3">
        <v>42359</v>
      </c>
      <c r="I152" s="2" t="s">
        <v>437</v>
      </c>
      <c r="J152" s="2" t="s">
        <v>29</v>
      </c>
      <c r="K152" s="2" t="s">
        <v>30</v>
      </c>
      <c r="L152" s="2" t="s">
        <v>31</v>
      </c>
      <c r="M152" s="2" t="s">
        <v>382</v>
      </c>
      <c r="N152" s="4">
        <v>15398</v>
      </c>
      <c r="O152" s="4">
        <v>16909</v>
      </c>
      <c r="P152" s="4">
        <v>1511</v>
      </c>
      <c r="Q152" s="5">
        <v>25.54</v>
      </c>
      <c r="R152" s="4">
        <v>5473</v>
      </c>
      <c r="S152" s="4">
        <v>6045</v>
      </c>
      <c r="T152" s="4">
        <v>572</v>
      </c>
      <c r="U152" s="5">
        <v>34.21</v>
      </c>
      <c r="V152" s="5">
        <v>0</v>
      </c>
      <c r="W152" s="14">
        <v>59.75</v>
      </c>
      <c r="X152" s="14">
        <v>0</v>
      </c>
      <c r="Y152" s="14">
        <v>59.75</v>
      </c>
      <c r="Z152" s="4">
        <v>24580</v>
      </c>
      <c r="AA152" s="49" t="str">
        <f>IFERROR(IF(VLOOKUP($D152,'Year-To-Date'!$E$1:$E$322,1,FALSE)=D152,"--","Find"),"Find")</f>
        <v>--</v>
      </c>
      <c r="AB152" s="49" t="str">
        <f>IFERROR(IFERROR(VLOOKUP($D152,'Asset Group  All Assets'!$B$1:$C$500,2,FALSE),(VLOOKUP($D152,'Missing-WSU-POs'!$B$1:$D$500,3,FALSE))),"?")</f>
        <v>P0771326</v>
      </c>
      <c r="AC152" s="31" t="str">
        <f t="shared" si="5"/>
        <v>P0771326</v>
      </c>
      <c r="AD152" s="31" t="str">
        <f t="shared" si="4"/>
        <v/>
      </c>
      <c r="AE152" s="29" t="str">
        <f>IFERROR(IF(VLOOKUP($D152,'Org July 2016 '!$D$1:$Z$500,3,FALSE)=F152,"-","Wrong PO"),"new")</f>
        <v>Wrong PO</v>
      </c>
      <c r="AF152" s="32">
        <f>IF(AE152="wrong PO",(VLOOKUP($D152,'Org July 2016 '!$D$1:$Z$500,3,FALSE)),"")</f>
        <v>0</v>
      </c>
      <c r="AG152" s="29" t="str">
        <f>IFERROR(IF(VLOOKUP($D152,'Org June 2016 '!$D$1:$Z$500,3,FALSE)=F152,"-","Wrong PO"),"new")</f>
        <v>Wrong PO</v>
      </c>
      <c r="AH152" s="32">
        <f>IF(AG152="wrong PO",(VLOOKUP($D152,'Org June 2016 '!$D$1:$Z$500,3,FALSE)),"")</f>
        <v>0</v>
      </c>
      <c r="AI152" s="29" t="str">
        <f>IFERROR(IF(VLOOKUP($D152,'May 2016'!D151:Z650,3,FALSE)=F152,"-","Wrong PO"),"new")</f>
        <v>new</v>
      </c>
      <c r="AJ152" s="32" t="str">
        <f>IF(AI152="wrong PO",(VLOOKUP($D152,'May 2016'!D151:Z650,3,FALSE)),"")</f>
        <v/>
      </c>
      <c r="AK152" s="29" t="str">
        <f>IFERROR(IF(VLOOKUP($D152,'Apr 2016'!$D$1:$Z$500,3,FALSE)=F152,"-","Wrong PO"),"new")</f>
        <v>-</v>
      </c>
      <c r="AL152" s="32" t="str">
        <f>IF(AK152="wrong PO",(VLOOKUP($D152,'Apr 2016'!$D$1:$Z$500,3,FALSE)),"")</f>
        <v/>
      </c>
      <c r="AM152" s="32" t="str">
        <f>IFERROR(IF(VLOOKUP($D152,'Mar 2016'!$D$1:$Z$500,3,FALSE)=F152,"-","Wrong PO"),"new")</f>
        <v>-</v>
      </c>
      <c r="AN152" s="32" t="str">
        <f>IF(AK152="wrong PO",(VLOOKUP($D152,'Mar 2016'!$D$1:$Z$500,3,FALSE)),"")</f>
        <v/>
      </c>
      <c r="AO152" s="32" t="str">
        <f>IFERROR(IF(VLOOKUP($D152,'Feb 2016'!$D$1:$Z$500,3,FALSE)=F152,"-","Wrong PO"),"new")</f>
        <v>-</v>
      </c>
      <c r="AP152" s="32" t="str">
        <f>IF(AK152="wrong PO",(VLOOKUP($D152,'Feb 2016'!$D$1:$Z$500,3,FALSE)),"")</f>
        <v/>
      </c>
      <c r="AQ152" s="29" t="str">
        <f>IFERROR(IF(VLOOKUP($D152,'Jan 2016'!$D$1:$Z$500,3,FALSE)=F152,"-","Wrong PO"),"new")</f>
        <v>-</v>
      </c>
      <c r="AR152" s="32" t="str">
        <f>IF(AQ152="wrong PO",(VLOOKUP($D152,'Jan 2016'!$D$1:$Z$500,3,FALSE)),"")</f>
        <v/>
      </c>
      <c r="AS152" s="29" t="str">
        <f>IFERROR(IF(VLOOKUP($D152,'Dec 2015'!$D$1:$Z$500,3,FALSE)=F152,"-","Wrong PO"),"new")</f>
        <v>new</v>
      </c>
      <c r="AT152" s="32" t="str">
        <f>IF(AS152="wrong PO",(VLOOKUP($D152,'Dec 2015'!$D$1:$Z$500,3,FALSE)),"")</f>
        <v/>
      </c>
      <c r="AU152" s="29" t="str">
        <f>IFERROR(IF(VLOOKUP($D152,'Nov 2015'!$D$1:$Z$500,3,FALSE)=F152,"-","Wrong PO"),"new")</f>
        <v>new</v>
      </c>
      <c r="AV152" s="32" t="str">
        <f>IF(AU152="wrong PO",(VLOOKUP($D152,'Nov 2015'!$D$1:$Z$500,3,FALSE)),"")</f>
        <v/>
      </c>
      <c r="AW152" s="29" t="str">
        <f>IFERROR(IF(VLOOKUP($D152,'Oct 2015'!$D$1:$Z$500,3,FALSE)=F152,"-","Wrong PO"),"new")</f>
        <v>new</v>
      </c>
      <c r="AX152" s="32" t="str">
        <f>IF(AW152="wrong PO",(VLOOKUP($D152,'Oct 2015'!$D$1:$Z$500,3,FALSE)),"")</f>
        <v/>
      </c>
      <c r="AY152" s="29" t="str">
        <f>IFERROR(IF(VLOOKUP($D152,'Sep 2015'!$D$1:$Z$500,3,FALSE)=F152,"-","Wrong PO"),"new")</f>
        <v>new</v>
      </c>
      <c r="AZ152" s="32" t="str">
        <f>IF(AY152="wrong PO",(VLOOKUP($D152,'Sep 2015'!$D$1:$Z$500,3,FALSE)),"")</f>
        <v/>
      </c>
    </row>
    <row r="153" spans="1:52">
      <c r="A153" s="2" t="s">
        <v>841</v>
      </c>
      <c r="B153" s="2" t="s">
        <v>510</v>
      </c>
      <c r="C153" s="2" t="s">
        <v>779</v>
      </c>
      <c r="D153" s="2" t="s">
        <v>325</v>
      </c>
      <c r="E153" s="2" t="s">
        <v>532</v>
      </c>
      <c r="F153" s="21" t="s">
        <v>324</v>
      </c>
      <c r="G153" s="11" t="s">
        <v>2062</v>
      </c>
      <c r="H153" s="3">
        <v>42359</v>
      </c>
      <c r="I153" s="2" t="s">
        <v>437</v>
      </c>
      <c r="J153" s="2" t="s">
        <v>29</v>
      </c>
      <c r="K153" s="2" t="s">
        <v>30</v>
      </c>
      <c r="L153" s="2" t="s">
        <v>31</v>
      </c>
      <c r="M153" s="2" t="s">
        <v>382</v>
      </c>
      <c r="N153" s="4">
        <v>6390</v>
      </c>
      <c r="O153" s="4">
        <v>7308</v>
      </c>
      <c r="P153" s="4">
        <v>918</v>
      </c>
      <c r="Q153" s="5">
        <v>15.51</v>
      </c>
      <c r="R153" s="4">
        <v>8548</v>
      </c>
      <c r="S153" s="4">
        <v>9463</v>
      </c>
      <c r="T153" s="4">
        <v>915</v>
      </c>
      <c r="U153" s="5">
        <v>54.72</v>
      </c>
      <c r="V153" s="5">
        <v>0</v>
      </c>
      <c r="W153" s="14">
        <v>70.23</v>
      </c>
      <c r="X153" s="14">
        <v>0</v>
      </c>
      <c r="Y153" s="14">
        <v>70.23</v>
      </c>
      <c r="Z153" s="4">
        <v>24580</v>
      </c>
      <c r="AA153" s="49" t="str">
        <f>IFERROR(IF(VLOOKUP($D153,'Year-To-Date'!$E$1:$E$322,1,FALSE)=D153,"--","Find"),"Find")</f>
        <v>--</v>
      </c>
      <c r="AB153" s="49" t="str">
        <f>IFERROR(IFERROR(VLOOKUP($D153,'Asset Group  All Assets'!$B$1:$C$500,2,FALSE),(VLOOKUP($D153,'Missing-WSU-POs'!$B$1:$D$500,3,FALSE))),"?")</f>
        <v>P0771326</v>
      </c>
      <c r="AC153" s="31" t="str">
        <f t="shared" si="5"/>
        <v>P0771326</v>
      </c>
      <c r="AD153" s="31" t="str">
        <f t="shared" si="4"/>
        <v/>
      </c>
      <c r="AE153" s="29" t="str">
        <f>IFERROR(IF(VLOOKUP($D153,'Org July 2016 '!$D$1:$Z$500,3,FALSE)=F153,"-","Wrong PO"),"new")</f>
        <v>Wrong PO</v>
      </c>
      <c r="AF153" s="32">
        <f>IF(AE153="wrong PO",(VLOOKUP($D153,'Org July 2016 '!$D$1:$Z$500,3,FALSE)),"")</f>
        <v>0</v>
      </c>
      <c r="AG153" s="29" t="str">
        <f>IFERROR(IF(VLOOKUP($D153,'Org June 2016 '!$D$1:$Z$500,3,FALSE)=F153,"-","Wrong PO"),"new")</f>
        <v>Wrong PO</v>
      </c>
      <c r="AH153" s="32">
        <f>IF(AG153="wrong PO",(VLOOKUP($D153,'Org June 2016 '!$D$1:$Z$500,3,FALSE)),"")</f>
        <v>0</v>
      </c>
      <c r="AI153" s="29" t="str">
        <f>IFERROR(IF(VLOOKUP($D153,'May 2016'!D152:Z651,3,FALSE)=F153,"-","Wrong PO"),"new")</f>
        <v>new</v>
      </c>
      <c r="AJ153" s="32" t="str">
        <f>IF(AI153="wrong PO",(VLOOKUP($D153,'May 2016'!D152:Z651,3,FALSE)),"")</f>
        <v/>
      </c>
      <c r="AK153" s="29" t="str">
        <f>IFERROR(IF(VLOOKUP($D153,'Apr 2016'!$D$1:$Z$500,3,FALSE)=F153,"-","Wrong PO"),"new")</f>
        <v>-</v>
      </c>
      <c r="AL153" s="32" t="str">
        <f>IF(AK153="wrong PO",(VLOOKUP($D153,'Apr 2016'!$D$1:$Z$500,3,FALSE)),"")</f>
        <v/>
      </c>
      <c r="AM153" s="32" t="str">
        <f>IFERROR(IF(VLOOKUP($D153,'Mar 2016'!$D$1:$Z$500,3,FALSE)=F153,"-","Wrong PO"),"new")</f>
        <v>-</v>
      </c>
      <c r="AN153" s="32" t="str">
        <f>IF(AK153="wrong PO",(VLOOKUP($D153,'Mar 2016'!$D$1:$Z$500,3,FALSE)),"")</f>
        <v/>
      </c>
      <c r="AO153" s="32" t="str">
        <f>IFERROR(IF(VLOOKUP($D153,'Feb 2016'!$D$1:$Z$500,3,FALSE)=F153,"-","Wrong PO"),"new")</f>
        <v>-</v>
      </c>
      <c r="AP153" s="32" t="str">
        <f>IF(AK153="wrong PO",(VLOOKUP($D153,'Feb 2016'!$D$1:$Z$500,3,FALSE)),"")</f>
        <v/>
      </c>
      <c r="AQ153" s="29" t="str">
        <f>IFERROR(IF(VLOOKUP($D153,'Jan 2016'!$D$1:$Z$500,3,FALSE)=F153,"-","Wrong PO"),"new")</f>
        <v>-</v>
      </c>
      <c r="AR153" s="32" t="str">
        <f>IF(AQ153="wrong PO",(VLOOKUP($D153,'Jan 2016'!$D$1:$Z$500,3,FALSE)),"")</f>
        <v/>
      </c>
      <c r="AS153" s="29" t="str">
        <f>IFERROR(IF(VLOOKUP($D153,'Dec 2015'!$D$1:$Z$500,3,FALSE)=F153,"-","Wrong PO"),"new")</f>
        <v>new</v>
      </c>
      <c r="AT153" s="32" t="str">
        <f>IF(AS153="wrong PO",(VLOOKUP($D153,'Dec 2015'!$D$1:$Z$500,3,FALSE)),"")</f>
        <v/>
      </c>
      <c r="AU153" s="29" t="str">
        <f>IFERROR(IF(VLOOKUP($D153,'Nov 2015'!$D$1:$Z$500,3,FALSE)=F153,"-","Wrong PO"),"new")</f>
        <v>new</v>
      </c>
      <c r="AV153" s="32" t="str">
        <f>IF(AU153="wrong PO",(VLOOKUP($D153,'Nov 2015'!$D$1:$Z$500,3,FALSE)),"")</f>
        <v/>
      </c>
      <c r="AW153" s="29" t="str">
        <f>IFERROR(IF(VLOOKUP($D153,'Oct 2015'!$D$1:$Z$500,3,FALSE)=F153,"-","Wrong PO"),"new")</f>
        <v>new</v>
      </c>
      <c r="AX153" s="32" t="str">
        <f>IF(AW153="wrong PO",(VLOOKUP($D153,'Oct 2015'!$D$1:$Z$500,3,FALSE)),"")</f>
        <v/>
      </c>
      <c r="AY153" s="29" t="str">
        <f>IFERROR(IF(VLOOKUP($D153,'Sep 2015'!$D$1:$Z$500,3,FALSE)=F153,"-","Wrong PO"),"new")</f>
        <v>new</v>
      </c>
      <c r="AZ153" s="32" t="str">
        <f>IF(AY153="wrong PO",(VLOOKUP($D153,'Sep 2015'!$D$1:$Z$500,3,FALSE)),"")</f>
        <v/>
      </c>
    </row>
    <row r="154" spans="1:52">
      <c r="A154" s="2" t="s">
        <v>841</v>
      </c>
      <c r="B154" s="2" t="s">
        <v>510</v>
      </c>
      <c r="C154" s="2" t="s">
        <v>25</v>
      </c>
      <c r="D154" s="2" t="s">
        <v>126</v>
      </c>
      <c r="E154" s="2" t="s">
        <v>547</v>
      </c>
      <c r="F154" s="21" t="s">
        <v>127</v>
      </c>
      <c r="G154" s="11" t="s">
        <v>2061</v>
      </c>
      <c r="H154" s="3">
        <v>42389</v>
      </c>
      <c r="I154" s="2" t="s">
        <v>39</v>
      </c>
      <c r="J154" s="2" t="s">
        <v>548</v>
      </c>
      <c r="K154" s="2" t="s">
        <v>30</v>
      </c>
      <c r="L154" s="2" t="s">
        <v>31</v>
      </c>
      <c r="M154" s="2" t="s">
        <v>32</v>
      </c>
      <c r="N154" s="4">
        <v>17028</v>
      </c>
      <c r="O154" s="4">
        <v>20487</v>
      </c>
      <c r="P154" s="4">
        <v>3459</v>
      </c>
      <c r="Q154" s="5">
        <v>58.46</v>
      </c>
      <c r="R154" s="4">
        <v>7</v>
      </c>
      <c r="S154" s="4">
        <v>7</v>
      </c>
      <c r="T154" s="4">
        <v>0</v>
      </c>
      <c r="U154" s="5">
        <v>0</v>
      </c>
      <c r="V154" s="5">
        <v>0</v>
      </c>
      <c r="W154" s="14">
        <v>58.46</v>
      </c>
      <c r="X154" s="14">
        <v>0</v>
      </c>
      <c r="Y154" s="14">
        <v>58.46</v>
      </c>
      <c r="Z154" s="4">
        <v>24580</v>
      </c>
      <c r="AA154" s="49" t="str">
        <f>IFERROR(IF(VLOOKUP($D154,'Year-To-Date'!$E$1:$E$322,1,FALSE)=D154,"--","Find"),"Find")</f>
        <v>--</v>
      </c>
      <c r="AB154" s="49" t="str">
        <f>IFERROR(IFERROR(VLOOKUP($D154,'Asset Group  All Assets'!$B$1:$C$500,2,FALSE),(VLOOKUP($D154,'Missing-WSU-POs'!$B$1:$D$500,3,FALSE))),"?")</f>
        <v>P0771368</v>
      </c>
      <c r="AC154" s="31" t="str">
        <f t="shared" si="5"/>
        <v>P0771368</v>
      </c>
      <c r="AD154" s="31" t="str">
        <f t="shared" si="4"/>
        <v/>
      </c>
      <c r="AE154" s="29" t="str">
        <f>IFERROR(IF(VLOOKUP($D154,'Org July 2016 '!$D$1:$Z$500,3,FALSE)=F154,"-","Wrong PO"),"new")</f>
        <v>Wrong PO</v>
      </c>
      <c r="AF154" s="32">
        <f>IF(AE154="wrong PO",(VLOOKUP($D154,'Org July 2016 '!$D$1:$Z$500,3,FALSE)),"")</f>
        <v>0</v>
      </c>
      <c r="AG154" s="29" t="str">
        <f>IFERROR(IF(VLOOKUP($D154,'Org June 2016 '!$D$1:$Z$500,3,FALSE)=F154,"-","Wrong PO"),"new")</f>
        <v>Wrong PO</v>
      </c>
      <c r="AH154" s="32">
        <f>IF(AG154="wrong PO",(VLOOKUP($D154,'Org June 2016 '!$D$1:$Z$500,3,FALSE)),"")</f>
        <v>0</v>
      </c>
      <c r="AI154" s="29" t="str">
        <f>IFERROR(IF(VLOOKUP($D154,'May 2016'!D153:Z652,3,FALSE)=F154,"-","Wrong PO"),"new")</f>
        <v>new</v>
      </c>
      <c r="AJ154" s="32" t="str">
        <f>IF(AI154="wrong PO",(VLOOKUP($D154,'May 2016'!D153:Z652,3,FALSE)),"")</f>
        <v/>
      </c>
      <c r="AK154" s="29" t="str">
        <f>IFERROR(IF(VLOOKUP($D154,'Apr 2016'!$D$1:$Z$500,3,FALSE)=F154,"-","Wrong PO"),"new")</f>
        <v>-</v>
      </c>
      <c r="AL154" s="32" t="str">
        <f>IF(AK154="wrong PO",(VLOOKUP($D154,'Apr 2016'!$D$1:$Z$500,3,FALSE)),"")</f>
        <v/>
      </c>
      <c r="AM154" s="32" t="str">
        <f>IFERROR(IF(VLOOKUP($D154,'Mar 2016'!$D$1:$Z$500,3,FALSE)=F154,"-","Wrong PO"),"new")</f>
        <v>-</v>
      </c>
      <c r="AN154" s="32" t="str">
        <f>IF(AK154="wrong PO",(VLOOKUP($D154,'Mar 2016'!$D$1:$Z$500,3,FALSE)),"")</f>
        <v/>
      </c>
      <c r="AO154" s="32" t="str">
        <f>IFERROR(IF(VLOOKUP($D154,'Feb 2016'!$D$1:$Z$500,3,FALSE)=F154,"-","Wrong PO"),"new")</f>
        <v>-</v>
      </c>
      <c r="AP154" s="32" t="str">
        <f>IF(AK154="wrong PO",(VLOOKUP($D154,'Feb 2016'!$D$1:$Z$500,3,FALSE)),"")</f>
        <v/>
      </c>
      <c r="AQ154" s="29" t="str">
        <f>IFERROR(IF(VLOOKUP($D154,'Jan 2016'!$D$1:$Z$500,3,FALSE)=F154,"-","Wrong PO"),"new")</f>
        <v>-</v>
      </c>
      <c r="AR154" s="32" t="str">
        <f>IF(AQ154="wrong PO",(VLOOKUP($D154,'Jan 2016'!$D$1:$Z$500,3,FALSE)),"")</f>
        <v/>
      </c>
      <c r="AS154" s="29" t="str">
        <f>IFERROR(IF(VLOOKUP($D154,'Dec 2015'!$D$1:$Z$500,3,FALSE)=F154,"-","Wrong PO"),"new")</f>
        <v>new</v>
      </c>
      <c r="AT154" s="32" t="str">
        <f>IF(AS154="wrong PO",(VLOOKUP($D154,'Dec 2015'!$D$1:$Z$500,3,FALSE)),"")</f>
        <v/>
      </c>
      <c r="AU154" s="29" t="str">
        <f>IFERROR(IF(VLOOKUP($D154,'Nov 2015'!$D$1:$Z$500,3,FALSE)=F154,"-","Wrong PO"),"new")</f>
        <v>new</v>
      </c>
      <c r="AV154" s="32" t="str">
        <f>IF(AU154="wrong PO",(VLOOKUP($D154,'Nov 2015'!$D$1:$Z$500,3,FALSE)),"")</f>
        <v/>
      </c>
      <c r="AW154" s="29" t="str">
        <f>IFERROR(IF(VLOOKUP($D154,'Oct 2015'!$D$1:$Z$500,3,FALSE)=F154,"-","Wrong PO"),"new")</f>
        <v>new</v>
      </c>
      <c r="AX154" s="32" t="str">
        <f>IF(AW154="wrong PO",(VLOOKUP($D154,'Oct 2015'!$D$1:$Z$500,3,FALSE)),"")</f>
        <v/>
      </c>
      <c r="AY154" s="29" t="str">
        <f>IFERROR(IF(VLOOKUP($D154,'Sep 2015'!$D$1:$Z$500,3,FALSE)=F154,"-","Wrong PO"),"new")</f>
        <v>new</v>
      </c>
      <c r="AZ154" s="32" t="str">
        <f>IF(AY154="wrong PO",(VLOOKUP($D154,'Sep 2015'!$D$1:$Z$500,3,FALSE)),"")</f>
        <v/>
      </c>
    </row>
    <row r="155" spans="1:52">
      <c r="A155" s="2" t="s">
        <v>841</v>
      </c>
      <c r="B155" s="2" t="s">
        <v>510</v>
      </c>
      <c r="C155" s="2" t="s">
        <v>48</v>
      </c>
      <c r="D155" s="2" t="s">
        <v>174</v>
      </c>
      <c r="E155" s="2" t="s">
        <v>547</v>
      </c>
      <c r="F155" s="21" t="s">
        <v>127</v>
      </c>
      <c r="G155" s="11" t="s">
        <v>2061</v>
      </c>
      <c r="H155" s="3">
        <v>42389</v>
      </c>
      <c r="I155" s="2" t="s">
        <v>39</v>
      </c>
      <c r="J155" s="2" t="s">
        <v>548</v>
      </c>
      <c r="K155" s="2" t="s">
        <v>30</v>
      </c>
      <c r="L155" s="2" t="s">
        <v>31</v>
      </c>
      <c r="M155" s="2" t="s">
        <v>32</v>
      </c>
      <c r="N155" s="4">
        <v>1665</v>
      </c>
      <c r="O155" s="4">
        <v>2140</v>
      </c>
      <c r="P155" s="4">
        <v>475</v>
      </c>
      <c r="Q155" s="5">
        <v>8.0299999999999994</v>
      </c>
      <c r="R155" s="4">
        <v>0</v>
      </c>
      <c r="S155" s="4">
        <v>0</v>
      </c>
      <c r="T155" s="4">
        <v>0</v>
      </c>
      <c r="U155" s="5">
        <v>0</v>
      </c>
      <c r="V155" s="5">
        <v>0</v>
      </c>
      <c r="W155" s="14">
        <v>8.0299999999999994</v>
      </c>
      <c r="X155" s="14">
        <v>0</v>
      </c>
      <c r="Y155" s="14">
        <v>8.0299999999999994</v>
      </c>
      <c r="Z155" s="4">
        <v>24580</v>
      </c>
      <c r="AA155" s="49" t="str">
        <f>IFERROR(IF(VLOOKUP($D155,'Year-To-Date'!$E$1:$E$322,1,FALSE)=D155,"--","Find"),"Find")</f>
        <v>--</v>
      </c>
      <c r="AB155" s="49" t="str">
        <f>IFERROR(IFERROR(VLOOKUP($D155,'Asset Group  All Assets'!$B$1:$C$500,2,FALSE),(VLOOKUP($D155,'Missing-WSU-POs'!$B$1:$D$500,3,FALSE))),"?")</f>
        <v>P0771368</v>
      </c>
      <c r="AC155" s="31" t="str">
        <f t="shared" si="5"/>
        <v>P0771368</v>
      </c>
      <c r="AD155" s="31" t="str">
        <f t="shared" si="4"/>
        <v/>
      </c>
      <c r="AE155" s="29" t="str">
        <f>IFERROR(IF(VLOOKUP($D155,'Org July 2016 '!$D$1:$Z$500,3,FALSE)=F155,"-","Wrong PO"),"new")</f>
        <v>Wrong PO</v>
      </c>
      <c r="AF155" s="32">
        <f>IF(AE155="wrong PO",(VLOOKUP($D155,'Org July 2016 '!$D$1:$Z$500,3,FALSE)),"")</f>
        <v>0</v>
      </c>
      <c r="AG155" s="29" t="str">
        <f>IFERROR(IF(VLOOKUP($D155,'Org June 2016 '!$D$1:$Z$500,3,FALSE)=F155,"-","Wrong PO"),"new")</f>
        <v>Wrong PO</v>
      </c>
      <c r="AH155" s="32">
        <f>IF(AG155="wrong PO",(VLOOKUP($D155,'Org June 2016 '!$D$1:$Z$500,3,FALSE)),"")</f>
        <v>0</v>
      </c>
      <c r="AI155" s="29" t="str">
        <f>IFERROR(IF(VLOOKUP($D155,'May 2016'!D154:Z653,3,FALSE)=F155,"-","Wrong PO"),"new")</f>
        <v>new</v>
      </c>
      <c r="AJ155" s="32" t="str">
        <f>IF(AI155="wrong PO",(VLOOKUP($D155,'May 2016'!D154:Z653,3,FALSE)),"")</f>
        <v/>
      </c>
      <c r="AK155" s="29" t="str">
        <f>IFERROR(IF(VLOOKUP($D155,'Apr 2016'!$D$1:$Z$500,3,FALSE)=F155,"-","Wrong PO"),"new")</f>
        <v>-</v>
      </c>
      <c r="AL155" s="32" t="str">
        <f>IF(AK155="wrong PO",(VLOOKUP($D155,'Apr 2016'!$D$1:$Z$500,3,FALSE)),"")</f>
        <v/>
      </c>
      <c r="AM155" s="32" t="str">
        <f>IFERROR(IF(VLOOKUP($D155,'Mar 2016'!$D$1:$Z$500,3,FALSE)=F155,"-","Wrong PO"),"new")</f>
        <v>-</v>
      </c>
      <c r="AN155" s="32" t="str">
        <f>IF(AK155="wrong PO",(VLOOKUP($D155,'Mar 2016'!$D$1:$Z$500,3,FALSE)),"")</f>
        <v/>
      </c>
      <c r="AO155" s="32" t="str">
        <f>IFERROR(IF(VLOOKUP($D155,'Feb 2016'!$D$1:$Z$500,3,FALSE)=F155,"-","Wrong PO"),"new")</f>
        <v>-</v>
      </c>
      <c r="AP155" s="32" t="str">
        <f>IF(AK155="wrong PO",(VLOOKUP($D155,'Feb 2016'!$D$1:$Z$500,3,FALSE)),"")</f>
        <v/>
      </c>
      <c r="AQ155" s="29" t="str">
        <f>IFERROR(IF(VLOOKUP($D155,'Jan 2016'!$D$1:$Z$500,3,FALSE)=F155,"-","Wrong PO"),"new")</f>
        <v>-</v>
      </c>
      <c r="AR155" s="32" t="str">
        <f>IF(AQ155="wrong PO",(VLOOKUP($D155,'Jan 2016'!$D$1:$Z$500,3,FALSE)),"")</f>
        <v/>
      </c>
      <c r="AS155" s="29" t="str">
        <f>IFERROR(IF(VLOOKUP($D155,'Dec 2015'!$D$1:$Z$500,3,FALSE)=F155,"-","Wrong PO"),"new")</f>
        <v>new</v>
      </c>
      <c r="AT155" s="32" t="str">
        <f>IF(AS155="wrong PO",(VLOOKUP($D155,'Dec 2015'!$D$1:$Z$500,3,FALSE)),"")</f>
        <v/>
      </c>
      <c r="AU155" s="29" t="str">
        <f>IFERROR(IF(VLOOKUP($D155,'Nov 2015'!$D$1:$Z$500,3,FALSE)=F155,"-","Wrong PO"),"new")</f>
        <v>new</v>
      </c>
      <c r="AV155" s="32" t="str">
        <f>IF(AU155="wrong PO",(VLOOKUP($D155,'Nov 2015'!$D$1:$Z$500,3,FALSE)),"")</f>
        <v/>
      </c>
      <c r="AW155" s="29" t="str">
        <f>IFERROR(IF(VLOOKUP($D155,'Oct 2015'!$D$1:$Z$500,3,FALSE)=F155,"-","Wrong PO"),"new")</f>
        <v>new</v>
      </c>
      <c r="AX155" s="32" t="str">
        <f>IF(AW155="wrong PO",(VLOOKUP($D155,'Oct 2015'!$D$1:$Z$500,3,FALSE)),"")</f>
        <v/>
      </c>
      <c r="AY155" s="29" t="str">
        <f>IFERROR(IF(VLOOKUP($D155,'Sep 2015'!$D$1:$Z$500,3,FALSE)=F155,"-","Wrong PO"),"new")</f>
        <v>new</v>
      </c>
      <c r="AZ155" s="32" t="str">
        <f>IF(AY155="wrong PO",(VLOOKUP($D155,'Sep 2015'!$D$1:$Z$500,3,FALSE)),"")</f>
        <v/>
      </c>
    </row>
    <row r="156" spans="1:52">
      <c r="A156" s="2" t="s">
        <v>841</v>
      </c>
      <c r="B156" s="2" t="s">
        <v>510</v>
      </c>
      <c r="C156" s="2" t="s">
        <v>48</v>
      </c>
      <c r="D156" s="2" t="s">
        <v>176</v>
      </c>
      <c r="E156" s="2" t="s">
        <v>547</v>
      </c>
      <c r="F156" s="21" t="s">
        <v>127</v>
      </c>
      <c r="G156" s="11" t="s">
        <v>2061</v>
      </c>
      <c r="H156" s="3">
        <v>42389</v>
      </c>
      <c r="I156" s="2" t="s">
        <v>39</v>
      </c>
      <c r="J156" s="2" t="s">
        <v>548</v>
      </c>
      <c r="K156" s="2" t="s">
        <v>30</v>
      </c>
      <c r="L156" s="2" t="s">
        <v>31</v>
      </c>
      <c r="M156" s="2" t="s">
        <v>32</v>
      </c>
      <c r="N156" s="4">
        <v>2754</v>
      </c>
      <c r="O156" s="4">
        <v>2916</v>
      </c>
      <c r="P156" s="4">
        <v>162</v>
      </c>
      <c r="Q156" s="5">
        <v>2.74</v>
      </c>
      <c r="R156" s="4">
        <v>0</v>
      </c>
      <c r="S156" s="4">
        <v>0</v>
      </c>
      <c r="T156" s="4">
        <v>0</v>
      </c>
      <c r="U156" s="5">
        <v>0</v>
      </c>
      <c r="V156" s="5">
        <v>0</v>
      </c>
      <c r="W156" s="14">
        <v>2.74</v>
      </c>
      <c r="X156" s="14">
        <v>0</v>
      </c>
      <c r="Y156" s="14">
        <v>2.74</v>
      </c>
      <c r="Z156" s="4">
        <v>24580</v>
      </c>
      <c r="AA156" s="49" t="str">
        <f>IFERROR(IF(VLOOKUP($D156,'Year-To-Date'!$E$1:$E$322,1,FALSE)=D156,"--","Find"),"Find")</f>
        <v>--</v>
      </c>
      <c r="AB156" s="49" t="str">
        <f>IFERROR(IFERROR(VLOOKUP($D156,'Asset Group  All Assets'!$B$1:$C$500,2,FALSE),(VLOOKUP($D156,'Missing-WSU-POs'!$B$1:$D$500,3,FALSE))),"?")</f>
        <v>P0771368</v>
      </c>
      <c r="AC156" s="31" t="str">
        <f t="shared" si="5"/>
        <v>P0771368</v>
      </c>
      <c r="AD156" s="31" t="str">
        <f t="shared" si="4"/>
        <v/>
      </c>
      <c r="AE156" s="29" t="str">
        <f>IFERROR(IF(VLOOKUP($D156,'Org July 2016 '!$D$1:$Z$500,3,FALSE)=F156,"-","Wrong PO"),"new")</f>
        <v>Wrong PO</v>
      </c>
      <c r="AF156" s="32">
        <f>IF(AE156="wrong PO",(VLOOKUP($D156,'Org July 2016 '!$D$1:$Z$500,3,FALSE)),"")</f>
        <v>0</v>
      </c>
      <c r="AG156" s="29" t="str">
        <f>IFERROR(IF(VLOOKUP($D156,'Org June 2016 '!$D$1:$Z$500,3,FALSE)=F156,"-","Wrong PO"),"new")</f>
        <v>Wrong PO</v>
      </c>
      <c r="AH156" s="32">
        <f>IF(AG156="wrong PO",(VLOOKUP($D156,'Org June 2016 '!$D$1:$Z$500,3,FALSE)),"")</f>
        <v>0</v>
      </c>
      <c r="AI156" s="29" t="str">
        <f>IFERROR(IF(VLOOKUP($D156,'May 2016'!D155:Z654,3,FALSE)=F156,"-","Wrong PO"),"new")</f>
        <v>new</v>
      </c>
      <c r="AJ156" s="32" t="str">
        <f>IF(AI156="wrong PO",(VLOOKUP($D156,'May 2016'!D155:Z654,3,FALSE)),"")</f>
        <v/>
      </c>
      <c r="AK156" s="29" t="str">
        <f>IFERROR(IF(VLOOKUP($D156,'Apr 2016'!$D$1:$Z$500,3,FALSE)=F156,"-","Wrong PO"),"new")</f>
        <v>-</v>
      </c>
      <c r="AL156" s="32" t="str">
        <f>IF(AK156="wrong PO",(VLOOKUP($D156,'Apr 2016'!$D$1:$Z$500,3,FALSE)),"")</f>
        <v/>
      </c>
      <c r="AM156" s="32" t="str">
        <f>IFERROR(IF(VLOOKUP($D156,'Mar 2016'!$D$1:$Z$500,3,FALSE)=F156,"-","Wrong PO"),"new")</f>
        <v>-</v>
      </c>
      <c r="AN156" s="32" t="str">
        <f>IF(AK156="wrong PO",(VLOOKUP($D156,'Mar 2016'!$D$1:$Z$500,3,FALSE)),"")</f>
        <v/>
      </c>
      <c r="AO156" s="32" t="str">
        <f>IFERROR(IF(VLOOKUP($D156,'Feb 2016'!$D$1:$Z$500,3,FALSE)=F156,"-","Wrong PO"),"new")</f>
        <v>-</v>
      </c>
      <c r="AP156" s="32" t="str">
        <f>IF(AK156="wrong PO",(VLOOKUP($D156,'Feb 2016'!$D$1:$Z$500,3,FALSE)),"")</f>
        <v/>
      </c>
      <c r="AQ156" s="29" t="str">
        <f>IFERROR(IF(VLOOKUP($D156,'Jan 2016'!$D$1:$Z$500,3,FALSE)=F156,"-","Wrong PO"),"new")</f>
        <v>-</v>
      </c>
      <c r="AR156" s="32" t="str">
        <f>IF(AQ156="wrong PO",(VLOOKUP($D156,'Jan 2016'!$D$1:$Z$500,3,FALSE)),"")</f>
        <v/>
      </c>
      <c r="AS156" s="29" t="str">
        <f>IFERROR(IF(VLOOKUP($D156,'Dec 2015'!$D$1:$Z$500,3,FALSE)=F156,"-","Wrong PO"),"new")</f>
        <v>new</v>
      </c>
      <c r="AT156" s="32" t="str">
        <f>IF(AS156="wrong PO",(VLOOKUP($D156,'Dec 2015'!$D$1:$Z$500,3,FALSE)),"")</f>
        <v/>
      </c>
      <c r="AU156" s="29" t="str">
        <f>IFERROR(IF(VLOOKUP($D156,'Nov 2015'!$D$1:$Z$500,3,FALSE)=F156,"-","Wrong PO"),"new")</f>
        <v>new</v>
      </c>
      <c r="AV156" s="32" t="str">
        <f>IF(AU156="wrong PO",(VLOOKUP($D156,'Nov 2015'!$D$1:$Z$500,3,FALSE)),"")</f>
        <v/>
      </c>
      <c r="AW156" s="29" t="str">
        <f>IFERROR(IF(VLOOKUP($D156,'Oct 2015'!$D$1:$Z$500,3,FALSE)=F156,"-","Wrong PO"),"new")</f>
        <v>new</v>
      </c>
      <c r="AX156" s="32" t="str">
        <f>IF(AW156="wrong PO",(VLOOKUP($D156,'Oct 2015'!$D$1:$Z$500,3,FALSE)),"")</f>
        <v/>
      </c>
      <c r="AY156" s="29" t="str">
        <f>IFERROR(IF(VLOOKUP($D156,'Sep 2015'!$D$1:$Z$500,3,FALSE)=F156,"-","Wrong PO"),"new")</f>
        <v>new</v>
      </c>
      <c r="AZ156" s="32" t="str">
        <f>IF(AY156="wrong PO",(VLOOKUP($D156,'Sep 2015'!$D$1:$Z$500,3,FALSE)),"")</f>
        <v/>
      </c>
    </row>
    <row r="157" spans="1:52">
      <c r="A157" s="2" t="s">
        <v>841</v>
      </c>
      <c r="B157" s="2" t="s">
        <v>510</v>
      </c>
      <c r="C157" s="2" t="s">
        <v>48</v>
      </c>
      <c r="D157" s="2" t="s">
        <v>178</v>
      </c>
      <c r="E157" s="2" t="s">
        <v>547</v>
      </c>
      <c r="F157" s="21" t="s">
        <v>127</v>
      </c>
      <c r="G157" s="11" t="s">
        <v>2061</v>
      </c>
      <c r="H157" s="3">
        <v>42388</v>
      </c>
      <c r="I157" s="2" t="s">
        <v>39</v>
      </c>
      <c r="J157" s="2" t="s">
        <v>548</v>
      </c>
      <c r="K157" s="2" t="s">
        <v>30</v>
      </c>
      <c r="L157" s="2" t="s">
        <v>31</v>
      </c>
      <c r="M157" s="2" t="s">
        <v>32</v>
      </c>
      <c r="N157" s="4">
        <v>18728</v>
      </c>
      <c r="O157" s="4">
        <v>21776</v>
      </c>
      <c r="P157" s="4">
        <v>3048</v>
      </c>
      <c r="Q157" s="5">
        <v>51.51</v>
      </c>
      <c r="R157" s="4">
        <v>0</v>
      </c>
      <c r="S157" s="4">
        <v>0</v>
      </c>
      <c r="T157" s="4">
        <v>0</v>
      </c>
      <c r="U157" s="5">
        <v>0</v>
      </c>
      <c r="V157" s="5">
        <v>0</v>
      </c>
      <c r="W157" s="14">
        <v>51.51</v>
      </c>
      <c r="X157" s="14">
        <v>0</v>
      </c>
      <c r="Y157" s="14">
        <v>51.51</v>
      </c>
      <c r="Z157" s="4">
        <v>24580</v>
      </c>
      <c r="AA157" s="49" t="str">
        <f>IFERROR(IF(VLOOKUP($D157,'Year-To-Date'!$E$1:$E$322,1,FALSE)=D157,"--","Find"),"Find")</f>
        <v>--</v>
      </c>
      <c r="AB157" s="49" t="str">
        <f>IFERROR(IFERROR(VLOOKUP($D157,'Asset Group  All Assets'!$B$1:$C$500,2,FALSE),(VLOOKUP($D157,'Missing-WSU-POs'!$B$1:$D$500,3,FALSE))),"?")</f>
        <v>P0771368</v>
      </c>
      <c r="AC157" s="31" t="str">
        <f t="shared" si="5"/>
        <v>P0771368</v>
      </c>
      <c r="AD157" s="31" t="str">
        <f t="shared" si="4"/>
        <v/>
      </c>
      <c r="AE157" s="29" t="str">
        <f>IFERROR(IF(VLOOKUP($D157,'Org July 2016 '!$D$1:$Z$500,3,FALSE)=F157,"-","Wrong PO"),"new")</f>
        <v>Wrong PO</v>
      </c>
      <c r="AF157" s="32">
        <f>IF(AE157="wrong PO",(VLOOKUP($D157,'Org July 2016 '!$D$1:$Z$500,3,FALSE)),"")</f>
        <v>0</v>
      </c>
      <c r="AG157" s="29" t="str">
        <f>IFERROR(IF(VLOOKUP($D157,'Org June 2016 '!$D$1:$Z$500,3,FALSE)=F157,"-","Wrong PO"),"new")</f>
        <v>Wrong PO</v>
      </c>
      <c r="AH157" s="32">
        <f>IF(AG157="wrong PO",(VLOOKUP($D157,'Org June 2016 '!$D$1:$Z$500,3,FALSE)),"")</f>
        <v>0</v>
      </c>
      <c r="AI157" s="29" t="str">
        <f>IFERROR(IF(VLOOKUP($D157,'May 2016'!D156:Z655,3,FALSE)=F157,"-","Wrong PO"),"new")</f>
        <v>new</v>
      </c>
      <c r="AJ157" s="32" t="str">
        <f>IF(AI157="wrong PO",(VLOOKUP($D157,'May 2016'!D156:Z655,3,FALSE)),"")</f>
        <v/>
      </c>
      <c r="AK157" s="29" t="str">
        <f>IFERROR(IF(VLOOKUP($D157,'Apr 2016'!$D$1:$Z$500,3,FALSE)=F157,"-","Wrong PO"),"new")</f>
        <v>-</v>
      </c>
      <c r="AL157" s="32" t="str">
        <f>IF(AK157="wrong PO",(VLOOKUP($D157,'Apr 2016'!$D$1:$Z$500,3,FALSE)),"")</f>
        <v/>
      </c>
      <c r="AM157" s="32" t="str">
        <f>IFERROR(IF(VLOOKUP($D157,'Mar 2016'!$D$1:$Z$500,3,FALSE)=F157,"-","Wrong PO"),"new")</f>
        <v>-</v>
      </c>
      <c r="AN157" s="32" t="str">
        <f>IF(AK157="wrong PO",(VLOOKUP($D157,'Mar 2016'!$D$1:$Z$500,3,FALSE)),"")</f>
        <v/>
      </c>
      <c r="AO157" s="32" t="str">
        <f>IFERROR(IF(VLOOKUP($D157,'Feb 2016'!$D$1:$Z$500,3,FALSE)=F157,"-","Wrong PO"),"new")</f>
        <v>-</v>
      </c>
      <c r="AP157" s="32" t="str">
        <f>IF(AK157="wrong PO",(VLOOKUP($D157,'Feb 2016'!$D$1:$Z$500,3,FALSE)),"")</f>
        <v/>
      </c>
      <c r="AQ157" s="29" t="str">
        <f>IFERROR(IF(VLOOKUP($D157,'Jan 2016'!$D$1:$Z$500,3,FALSE)=F157,"-","Wrong PO"),"new")</f>
        <v>-</v>
      </c>
      <c r="AR157" s="32" t="str">
        <f>IF(AQ157="wrong PO",(VLOOKUP($D157,'Jan 2016'!$D$1:$Z$500,3,FALSE)),"")</f>
        <v/>
      </c>
      <c r="AS157" s="29" t="str">
        <f>IFERROR(IF(VLOOKUP($D157,'Dec 2015'!$D$1:$Z$500,3,FALSE)=F157,"-","Wrong PO"),"new")</f>
        <v>new</v>
      </c>
      <c r="AT157" s="32" t="str">
        <f>IF(AS157="wrong PO",(VLOOKUP($D157,'Dec 2015'!$D$1:$Z$500,3,FALSE)),"")</f>
        <v/>
      </c>
      <c r="AU157" s="29" t="str">
        <f>IFERROR(IF(VLOOKUP($D157,'Nov 2015'!$D$1:$Z$500,3,FALSE)=F157,"-","Wrong PO"),"new")</f>
        <v>new</v>
      </c>
      <c r="AV157" s="32" t="str">
        <f>IF(AU157="wrong PO",(VLOOKUP($D157,'Nov 2015'!$D$1:$Z$500,3,FALSE)),"")</f>
        <v/>
      </c>
      <c r="AW157" s="29" t="str">
        <f>IFERROR(IF(VLOOKUP($D157,'Oct 2015'!$D$1:$Z$500,3,FALSE)=F157,"-","Wrong PO"),"new")</f>
        <v>new</v>
      </c>
      <c r="AX157" s="32" t="str">
        <f>IF(AW157="wrong PO",(VLOOKUP($D157,'Oct 2015'!$D$1:$Z$500,3,FALSE)),"")</f>
        <v/>
      </c>
      <c r="AY157" s="29" t="str">
        <f>IFERROR(IF(VLOOKUP($D157,'Sep 2015'!$D$1:$Z$500,3,FALSE)=F157,"-","Wrong PO"),"new")</f>
        <v>new</v>
      </c>
      <c r="AZ157" s="32" t="str">
        <f>IF(AY157="wrong PO",(VLOOKUP($D157,'Sep 2015'!$D$1:$Z$500,3,FALSE)),"")</f>
        <v/>
      </c>
    </row>
    <row r="158" spans="1:52">
      <c r="A158" s="2" t="s">
        <v>841</v>
      </c>
      <c r="B158" s="2" t="s">
        <v>510</v>
      </c>
      <c r="C158" s="2" t="s">
        <v>395</v>
      </c>
      <c r="D158" s="2" t="s">
        <v>197</v>
      </c>
      <c r="E158" s="2" t="s">
        <v>547</v>
      </c>
      <c r="F158" s="21" t="s">
        <v>127</v>
      </c>
      <c r="G158" s="11" t="s">
        <v>2061</v>
      </c>
      <c r="H158" s="3">
        <v>42389</v>
      </c>
      <c r="I158" s="2" t="s">
        <v>39</v>
      </c>
      <c r="J158" s="2" t="s">
        <v>548</v>
      </c>
      <c r="K158" s="2" t="s">
        <v>30</v>
      </c>
      <c r="L158" s="2" t="s">
        <v>31</v>
      </c>
      <c r="M158" s="2" t="s">
        <v>32</v>
      </c>
      <c r="N158" s="4">
        <v>1904</v>
      </c>
      <c r="O158" s="4">
        <v>1959</v>
      </c>
      <c r="P158" s="4">
        <v>55</v>
      </c>
      <c r="Q158" s="5">
        <v>0.93</v>
      </c>
      <c r="R158" s="4">
        <v>3558</v>
      </c>
      <c r="S158" s="4">
        <v>3761</v>
      </c>
      <c r="T158" s="4">
        <v>203</v>
      </c>
      <c r="U158" s="5">
        <v>12.14</v>
      </c>
      <c r="V158" s="5">
        <v>0</v>
      </c>
      <c r="W158" s="14">
        <v>13.07</v>
      </c>
      <c r="X158" s="14">
        <v>0</v>
      </c>
      <c r="Y158" s="14">
        <v>13.07</v>
      </c>
      <c r="Z158" s="4">
        <v>24580</v>
      </c>
      <c r="AA158" s="49" t="str">
        <f>IFERROR(IF(VLOOKUP($D158,'Year-To-Date'!$E$1:$E$322,1,FALSE)=D158,"--","Find"),"Find")</f>
        <v>--</v>
      </c>
      <c r="AB158" s="49" t="str">
        <f>IFERROR(IFERROR(VLOOKUP($D158,'Asset Group  All Assets'!$B$1:$C$500,2,FALSE),(VLOOKUP($D158,'Missing-WSU-POs'!$B$1:$D$500,3,FALSE))),"?")</f>
        <v>P0771368</v>
      </c>
      <c r="AC158" s="31" t="str">
        <f t="shared" si="5"/>
        <v>P0771368</v>
      </c>
      <c r="AD158" s="31" t="str">
        <f t="shared" si="4"/>
        <v/>
      </c>
      <c r="AE158" s="29" t="str">
        <f>IFERROR(IF(VLOOKUP($D158,'Org July 2016 '!$D$1:$Z$500,3,FALSE)=F158,"-","Wrong PO"),"new")</f>
        <v>Wrong PO</v>
      </c>
      <c r="AF158" s="32">
        <f>IF(AE158="wrong PO",(VLOOKUP($D158,'Org July 2016 '!$D$1:$Z$500,3,FALSE)),"")</f>
        <v>0</v>
      </c>
      <c r="AG158" s="29" t="str">
        <f>IFERROR(IF(VLOOKUP($D158,'Org June 2016 '!$D$1:$Z$500,3,FALSE)=F158,"-","Wrong PO"),"new")</f>
        <v>Wrong PO</v>
      </c>
      <c r="AH158" s="32">
        <f>IF(AG158="wrong PO",(VLOOKUP($D158,'Org June 2016 '!$D$1:$Z$500,3,FALSE)),"")</f>
        <v>0</v>
      </c>
      <c r="AI158" s="29" t="str">
        <f>IFERROR(IF(VLOOKUP($D158,'May 2016'!D157:Z656,3,FALSE)=F158,"-","Wrong PO"),"new")</f>
        <v>new</v>
      </c>
      <c r="AJ158" s="32" t="str">
        <f>IF(AI158="wrong PO",(VLOOKUP($D158,'May 2016'!D157:Z656,3,FALSE)),"")</f>
        <v/>
      </c>
      <c r="AK158" s="29" t="str">
        <f>IFERROR(IF(VLOOKUP($D158,'Apr 2016'!$D$1:$Z$500,3,FALSE)=F158,"-","Wrong PO"),"new")</f>
        <v>-</v>
      </c>
      <c r="AL158" s="32" t="str">
        <f>IF(AK158="wrong PO",(VLOOKUP($D158,'Apr 2016'!$D$1:$Z$500,3,FALSE)),"")</f>
        <v/>
      </c>
      <c r="AM158" s="32" t="str">
        <f>IFERROR(IF(VLOOKUP($D158,'Mar 2016'!$D$1:$Z$500,3,FALSE)=F158,"-","Wrong PO"),"new")</f>
        <v>-</v>
      </c>
      <c r="AN158" s="32" t="str">
        <f>IF(AK158="wrong PO",(VLOOKUP($D158,'Mar 2016'!$D$1:$Z$500,3,FALSE)),"")</f>
        <v/>
      </c>
      <c r="AO158" s="32" t="str">
        <f>IFERROR(IF(VLOOKUP($D158,'Feb 2016'!$D$1:$Z$500,3,FALSE)=F158,"-","Wrong PO"),"new")</f>
        <v>-</v>
      </c>
      <c r="AP158" s="32" t="str">
        <f>IF(AK158="wrong PO",(VLOOKUP($D158,'Feb 2016'!$D$1:$Z$500,3,FALSE)),"")</f>
        <v/>
      </c>
      <c r="AQ158" s="29" t="str">
        <f>IFERROR(IF(VLOOKUP($D158,'Jan 2016'!$D$1:$Z$500,3,FALSE)=F158,"-","Wrong PO"),"new")</f>
        <v>new</v>
      </c>
      <c r="AR158" s="32" t="str">
        <f>IF(AQ158="wrong PO",(VLOOKUP($D158,'Jan 2016'!$D$1:$Z$500,3,FALSE)),"")</f>
        <v/>
      </c>
      <c r="AS158" s="29" t="str">
        <f>IFERROR(IF(VLOOKUP($D158,'Dec 2015'!$D$1:$Z$500,3,FALSE)=F158,"-","Wrong PO"),"new")</f>
        <v>new</v>
      </c>
      <c r="AT158" s="32" t="str">
        <f>IF(AS158="wrong PO",(VLOOKUP($D158,'Dec 2015'!$D$1:$Z$500,3,FALSE)),"")</f>
        <v/>
      </c>
      <c r="AU158" s="29" t="str">
        <f>IFERROR(IF(VLOOKUP($D158,'Nov 2015'!$D$1:$Z$500,3,FALSE)=F158,"-","Wrong PO"),"new")</f>
        <v>new</v>
      </c>
      <c r="AV158" s="32" t="str">
        <f>IF(AU158="wrong PO",(VLOOKUP($D158,'Nov 2015'!$D$1:$Z$500,3,FALSE)),"")</f>
        <v/>
      </c>
      <c r="AW158" s="29" t="str">
        <f>IFERROR(IF(VLOOKUP($D158,'Oct 2015'!$D$1:$Z$500,3,FALSE)=F158,"-","Wrong PO"),"new")</f>
        <v>new</v>
      </c>
      <c r="AX158" s="32" t="str">
        <f>IF(AW158="wrong PO",(VLOOKUP($D158,'Oct 2015'!$D$1:$Z$500,3,FALSE)),"")</f>
        <v/>
      </c>
      <c r="AY158" s="29" t="str">
        <f>IFERROR(IF(VLOOKUP($D158,'Sep 2015'!$D$1:$Z$500,3,FALSE)=F158,"-","Wrong PO"),"new")</f>
        <v>new</v>
      </c>
      <c r="AZ158" s="32" t="str">
        <f>IF(AY158="wrong PO",(VLOOKUP($D158,'Sep 2015'!$D$1:$Z$500,3,FALSE)),"")</f>
        <v/>
      </c>
    </row>
    <row r="159" spans="1:52">
      <c r="A159" s="2" t="s">
        <v>841</v>
      </c>
      <c r="B159" s="2" t="s">
        <v>510</v>
      </c>
      <c r="C159" s="2" t="s">
        <v>765</v>
      </c>
      <c r="D159" s="2" t="s">
        <v>224</v>
      </c>
      <c r="E159" s="2" t="s">
        <v>547</v>
      </c>
      <c r="F159" s="21" t="s">
        <v>127</v>
      </c>
      <c r="G159" s="11" t="s">
        <v>2061</v>
      </c>
      <c r="H159" s="3">
        <v>42410</v>
      </c>
      <c r="I159" s="2"/>
      <c r="J159" s="2" t="s">
        <v>757</v>
      </c>
      <c r="K159" s="2" t="s">
        <v>394</v>
      </c>
      <c r="L159" s="2" t="s">
        <v>31</v>
      </c>
      <c r="M159" s="2" t="s">
        <v>382</v>
      </c>
      <c r="N159" s="4">
        <v>10718</v>
      </c>
      <c r="O159" s="4">
        <v>10915</v>
      </c>
      <c r="P159" s="4">
        <v>197</v>
      </c>
      <c r="Q159" s="5">
        <v>5.42</v>
      </c>
      <c r="R159" s="4">
        <v>0</v>
      </c>
      <c r="S159" s="4">
        <v>0</v>
      </c>
      <c r="T159" s="4">
        <v>0</v>
      </c>
      <c r="U159" s="5">
        <v>0</v>
      </c>
      <c r="V159" s="5">
        <v>0</v>
      </c>
      <c r="W159" s="14">
        <v>5.42</v>
      </c>
      <c r="X159" s="14">
        <v>0</v>
      </c>
      <c r="Y159" s="14">
        <v>5.42</v>
      </c>
      <c r="Z159" s="4">
        <v>24580</v>
      </c>
      <c r="AA159" s="49" t="str">
        <f>IFERROR(IF(VLOOKUP($D159,'Year-To-Date'!$E$1:$E$322,1,FALSE)=D159,"--","Find"),"Find")</f>
        <v>--</v>
      </c>
      <c r="AB159" s="49" t="str">
        <f>IFERROR(IFERROR(VLOOKUP($D159,'Asset Group  All Assets'!$B$1:$C$500,2,FALSE),(VLOOKUP($D159,'Missing-WSU-POs'!$B$1:$D$500,3,FALSE))),"?")</f>
        <v>P0771368</v>
      </c>
      <c r="AC159" s="31" t="str">
        <f t="shared" si="5"/>
        <v>P0771368</v>
      </c>
      <c r="AD159" s="31" t="str">
        <f t="shared" si="4"/>
        <v/>
      </c>
      <c r="AE159" s="29" t="str">
        <f>IFERROR(IF(VLOOKUP($D159,'Org July 2016 '!$D$1:$Z$500,3,FALSE)=F159,"-","Wrong PO"),"new")</f>
        <v>Wrong PO</v>
      </c>
      <c r="AF159" s="32">
        <f>IF(AE159="wrong PO",(VLOOKUP($D159,'Org July 2016 '!$D$1:$Z$500,3,FALSE)),"")</f>
        <v>0</v>
      </c>
      <c r="AG159" s="29" t="str">
        <f>IFERROR(IF(VLOOKUP($D159,'Org June 2016 '!$D$1:$Z$500,3,FALSE)=F159,"-","Wrong PO"),"new")</f>
        <v>Wrong PO</v>
      </c>
      <c r="AH159" s="32">
        <f>IF(AG159="wrong PO",(VLOOKUP($D159,'Org June 2016 '!$D$1:$Z$500,3,FALSE)),"")</f>
        <v>0</v>
      </c>
      <c r="AI159" s="29" t="str">
        <f>IFERROR(IF(VLOOKUP($D159,'May 2016'!D158:Z657,3,FALSE)=F159,"-","Wrong PO"),"new")</f>
        <v>new</v>
      </c>
      <c r="AJ159" s="32" t="str">
        <f>IF(AI159="wrong PO",(VLOOKUP($D159,'May 2016'!D158:Z657,3,FALSE)),"")</f>
        <v/>
      </c>
      <c r="AK159" s="29" t="str">
        <f>IFERROR(IF(VLOOKUP($D159,'Apr 2016'!$D$1:$Z$500,3,FALSE)=F159,"-","Wrong PO"),"new")</f>
        <v>new</v>
      </c>
      <c r="AL159" s="32" t="str">
        <f>IF(AK159="wrong PO",(VLOOKUP($D159,'Apr 2016'!$D$1:$Z$500,3,FALSE)),"")</f>
        <v/>
      </c>
      <c r="AM159" s="32" t="str">
        <f>IFERROR(IF(VLOOKUP($D159,'Mar 2016'!$D$1:$Z$500,3,FALSE)=F159,"-","Wrong PO"),"new")</f>
        <v>-</v>
      </c>
      <c r="AN159" s="32" t="str">
        <f>IF(AK159="wrong PO",(VLOOKUP($D159,'Mar 2016'!$D$1:$Z$500,3,FALSE)),"")</f>
        <v/>
      </c>
      <c r="AO159" s="32" t="str">
        <f>IFERROR(IF(VLOOKUP($D159,'Feb 2016'!$D$1:$Z$500,3,FALSE)=F159,"-","Wrong PO"),"new")</f>
        <v>new</v>
      </c>
      <c r="AP159" s="32" t="str">
        <f>IF(AK159="wrong PO",(VLOOKUP($D159,'Feb 2016'!$D$1:$Z$500,3,FALSE)),"")</f>
        <v/>
      </c>
      <c r="AQ159" s="29" t="str">
        <f>IFERROR(IF(VLOOKUP($D159,'Jan 2016'!$D$1:$Z$500,3,FALSE)=F159,"-","Wrong PO"),"new")</f>
        <v>new</v>
      </c>
      <c r="AR159" s="32" t="str">
        <f>IF(AQ159="wrong PO",(VLOOKUP($D159,'Jan 2016'!$D$1:$Z$500,3,FALSE)),"")</f>
        <v/>
      </c>
      <c r="AS159" s="29" t="str">
        <f>IFERROR(IF(VLOOKUP($D159,'Dec 2015'!$D$1:$Z$500,3,FALSE)=F159,"-","Wrong PO"),"new")</f>
        <v>new</v>
      </c>
      <c r="AT159" s="32" t="str">
        <f>IF(AS159="wrong PO",(VLOOKUP($D159,'Dec 2015'!$D$1:$Z$500,3,FALSE)),"")</f>
        <v/>
      </c>
      <c r="AU159" s="29" t="str">
        <f>IFERROR(IF(VLOOKUP($D159,'Nov 2015'!$D$1:$Z$500,3,FALSE)=F159,"-","Wrong PO"),"new")</f>
        <v>new</v>
      </c>
      <c r="AV159" s="32" t="str">
        <f>IF(AU159="wrong PO",(VLOOKUP($D159,'Nov 2015'!$D$1:$Z$500,3,FALSE)),"")</f>
        <v/>
      </c>
      <c r="AW159" s="29" t="str">
        <f>IFERROR(IF(VLOOKUP($D159,'Oct 2015'!$D$1:$Z$500,3,FALSE)=F159,"-","Wrong PO"),"new")</f>
        <v>new</v>
      </c>
      <c r="AX159" s="32" t="str">
        <f>IF(AW159="wrong PO",(VLOOKUP($D159,'Oct 2015'!$D$1:$Z$500,3,FALSE)),"")</f>
        <v/>
      </c>
      <c r="AY159" s="29" t="str">
        <f>IFERROR(IF(VLOOKUP($D159,'Sep 2015'!$D$1:$Z$500,3,FALSE)=F159,"-","Wrong PO"),"new")</f>
        <v>new</v>
      </c>
      <c r="AZ159" s="32" t="str">
        <f>IF(AY159="wrong PO",(VLOOKUP($D159,'Sep 2015'!$D$1:$Z$500,3,FALSE)),"")</f>
        <v/>
      </c>
    </row>
    <row r="160" spans="1:52">
      <c r="A160" s="2" t="s">
        <v>841</v>
      </c>
      <c r="B160" s="2" t="s">
        <v>510</v>
      </c>
      <c r="C160" s="2" t="s">
        <v>643</v>
      </c>
      <c r="D160" s="2" t="s">
        <v>231</v>
      </c>
      <c r="E160" s="2" t="s">
        <v>549</v>
      </c>
      <c r="F160" s="21" t="s">
        <v>127</v>
      </c>
      <c r="G160" s="11" t="s">
        <v>2061</v>
      </c>
      <c r="H160" s="3">
        <v>42410</v>
      </c>
      <c r="I160" s="2"/>
      <c r="J160" s="2" t="s">
        <v>644</v>
      </c>
      <c r="K160" s="2" t="s">
        <v>394</v>
      </c>
      <c r="L160" s="2" t="s">
        <v>31</v>
      </c>
      <c r="M160" s="2" t="s">
        <v>382</v>
      </c>
      <c r="N160" s="4">
        <v>77752</v>
      </c>
      <c r="O160" s="4">
        <v>77868</v>
      </c>
      <c r="P160" s="4">
        <v>116</v>
      </c>
      <c r="Q160" s="5">
        <v>3.19</v>
      </c>
      <c r="R160" s="4">
        <v>0</v>
      </c>
      <c r="S160" s="4">
        <v>0</v>
      </c>
      <c r="T160" s="4">
        <v>0</v>
      </c>
      <c r="U160" s="5">
        <v>0</v>
      </c>
      <c r="V160" s="5">
        <v>0</v>
      </c>
      <c r="W160" s="14">
        <v>3.19</v>
      </c>
      <c r="X160" s="14">
        <v>0</v>
      </c>
      <c r="Y160" s="14">
        <v>3.19</v>
      </c>
      <c r="Z160" s="4">
        <v>24580</v>
      </c>
      <c r="AA160" s="49" t="str">
        <f>IFERROR(IF(VLOOKUP($D160,'Year-To-Date'!$E$1:$E$322,1,FALSE)=D160,"--","Find"),"Find")</f>
        <v>--</v>
      </c>
      <c r="AB160" s="49" t="str">
        <f>IFERROR(IFERROR(VLOOKUP($D160,'Asset Group  All Assets'!$B$1:$C$500,2,FALSE),(VLOOKUP($D160,'Missing-WSU-POs'!$B$1:$D$500,3,FALSE))),"?")</f>
        <v>P0771368</v>
      </c>
      <c r="AC160" s="31" t="str">
        <f t="shared" si="5"/>
        <v>P0771368</v>
      </c>
      <c r="AD160" s="31" t="str">
        <f t="shared" si="4"/>
        <v/>
      </c>
      <c r="AE160" s="29" t="str">
        <f>IFERROR(IF(VLOOKUP($D160,'Org July 2016 '!$D$1:$Z$500,3,FALSE)=F160,"-","Wrong PO"),"new")</f>
        <v>Wrong PO</v>
      </c>
      <c r="AF160" s="32">
        <f>IF(AE160="wrong PO",(VLOOKUP($D160,'Org July 2016 '!$D$1:$Z$500,3,FALSE)),"")</f>
        <v>0</v>
      </c>
      <c r="AG160" s="29" t="str">
        <f>IFERROR(IF(VLOOKUP($D160,'Org June 2016 '!$D$1:$Z$500,3,FALSE)=F160,"-","Wrong PO"),"new")</f>
        <v>Wrong PO</v>
      </c>
      <c r="AH160" s="32">
        <f>IF(AG160="wrong PO",(VLOOKUP($D160,'Org June 2016 '!$D$1:$Z$500,3,FALSE)),"")</f>
        <v>0</v>
      </c>
      <c r="AI160" s="29" t="str">
        <f>IFERROR(IF(VLOOKUP($D160,'May 2016'!D159:Z658,3,FALSE)=F160,"-","Wrong PO"),"new")</f>
        <v>new</v>
      </c>
      <c r="AJ160" s="32" t="str">
        <f>IF(AI160="wrong PO",(VLOOKUP($D160,'May 2016'!D159:Z658,3,FALSE)),"")</f>
        <v/>
      </c>
      <c r="AK160" s="29" t="str">
        <f>IFERROR(IF(VLOOKUP($D160,'Apr 2016'!$D$1:$Z$500,3,FALSE)=F160,"-","Wrong PO"),"new")</f>
        <v>-</v>
      </c>
      <c r="AL160" s="32" t="str">
        <f>IF(AK160="wrong PO",(VLOOKUP($D160,'Apr 2016'!$D$1:$Z$500,3,FALSE)),"")</f>
        <v/>
      </c>
      <c r="AM160" s="32" t="str">
        <f>IFERROR(IF(VLOOKUP($D160,'Mar 2016'!$D$1:$Z$500,3,FALSE)=F160,"-","Wrong PO"),"new")</f>
        <v>-</v>
      </c>
      <c r="AN160" s="32" t="str">
        <f>IF(AK160="wrong PO",(VLOOKUP($D160,'Mar 2016'!$D$1:$Z$500,3,FALSE)),"")</f>
        <v/>
      </c>
      <c r="AO160" s="32" t="str">
        <f>IFERROR(IF(VLOOKUP($D160,'Feb 2016'!$D$1:$Z$500,3,FALSE)=F160,"-","Wrong PO"),"new")</f>
        <v>new</v>
      </c>
      <c r="AP160" s="32" t="str">
        <f>IF(AK160="wrong PO",(VLOOKUP($D160,'Feb 2016'!$D$1:$Z$500,3,FALSE)),"")</f>
        <v/>
      </c>
      <c r="AQ160" s="29" t="str">
        <f>IFERROR(IF(VLOOKUP($D160,'Jan 2016'!$D$1:$Z$500,3,FALSE)=F160,"-","Wrong PO"),"new")</f>
        <v>new</v>
      </c>
      <c r="AR160" s="32" t="str">
        <f>IF(AQ160="wrong PO",(VLOOKUP($D160,'Jan 2016'!$D$1:$Z$500,3,FALSE)),"")</f>
        <v/>
      </c>
      <c r="AS160" s="29" t="str">
        <f>IFERROR(IF(VLOOKUP($D160,'Dec 2015'!$D$1:$Z$500,3,FALSE)=F160,"-","Wrong PO"),"new")</f>
        <v>new</v>
      </c>
      <c r="AT160" s="32" t="str">
        <f>IF(AS160="wrong PO",(VLOOKUP($D160,'Dec 2015'!$D$1:$Z$500,3,FALSE)),"")</f>
        <v/>
      </c>
      <c r="AU160" s="29" t="str">
        <f>IFERROR(IF(VLOOKUP($D160,'Nov 2015'!$D$1:$Z$500,3,FALSE)=F160,"-","Wrong PO"),"new")</f>
        <v>new</v>
      </c>
      <c r="AV160" s="32" t="str">
        <f>IF(AU160="wrong PO",(VLOOKUP($D160,'Nov 2015'!$D$1:$Z$500,3,FALSE)),"")</f>
        <v/>
      </c>
      <c r="AW160" s="29" t="str">
        <f>IFERROR(IF(VLOOKUP($D160,'Oct 2015'!$D$1:$Z$500,3,FALSE)=F160,"-","Wrong PO"),"new")</f>
        <v>new</v>
      </c>
      <c r="AX160" s="32" t="str">
        <f>IF(AW160="wrong PO",(VLOOKUP($D160,'Oct 2015'!$D$1:$Z$500,3,FALSE)),"")</f>
        <v/>
      </c>
      <c r="AY160" s="29" t="str">
        <f>IFERROR(IF(VLOOKUP($D160,'Sep 2015'!$D$1:$Z$500,3,FALSE)=F160,"-","Wrong PO"),"new")</f>
        <v>new</v>
      </c>
      <c r="AZ160" s="32" t="str">
        <f>IF(AY160="wrong PO",(VLOOKUP($D160,'Sep 2015'!$D$1:$Z$500,3,FALSE)),"")</f>
        <v/>
      </c>
    </row>
    <row r="161" spans="1:52">
      <c r="A161" s="2" t="s">
        <v>841</v>
      </c>
      <c r="B161" s="2" t="s">
        <v>510</v>
      </c>
      <c r="C161" s="2" t="s">
        <v>69</v>
      </c>
      <c r="D161" s="2" t="s">
        <v>243</v>
      </c>
      <c r="E161" s="2" t="s">
        <v>547</v>
      </c>
      <c r="F161" s="21" t="s">
        <v>127</v>
      </c>
      <c r="G161" s="11" t="s">
        <v>2061</v>
      </c>
      <c r="H161" s="3">
        <v>42389</v>
      </c>
      <c r="I161" s="2" t="s">
        <v>39</v>
      </c>
      <c r="J161" s="2" t="s">
        <v>548</v>
      </c>
      <c r="K161" s="2" t="s">
        <v>30</v>
      </c>
      <c r="L161" s="2" t="s">
        <v>31</v>
      </c>
      <c r="M161" s="2" t="s">
        <v>32</v>
      </c>
      <c r="N161" s="4">
        <v>405</v>
      </c>
      <c r="O161" s="4">
        <v>408</v>
      </c>
      <c r="P161" s="4">
        <v>3</v>
      </c>
      <c r="Q161" s="5">
        <v>0.05</v>
      </c>
      <c r="R161" s="4">
        <v>1423</v>
      </c>
      <c r="S161" s="4">
        <v>1556</v>
      </c>
      <c r="T161" s="4">
        <v>133</v>
      </c>
      <c r="U161" s="5">
        <v>7.95</v>
      </c>
      <c r="V161" s="5">
        <v>0</v>
      </c>
      <c r="W161" s="14">
        <v>8</v>
      </c>
      <c r="X161" s="14">
        <v>0</v>
      </c>
      <c r="Y161" s="14">
        <v>8</v>
      </c>
      <c r="Z161" s="4">
        <v>24580</v>
      </c>
      <c r="AA161" s="49" t="str">
        <f>IFERROR(IF(VLOOKUP($D161,'Year-To-Date'!$E$1:$E$322,1,FALSE)=D161,"--","Find"),"Find")</f>
        <v>--</v>
      </c>
      <c r="AB161" s="49" t="str">
        <f>IFERROR(IFERROR(VLOOKUP($D161,'Asset Group  All Assets'!$B$1:$C$500,2,FALSE),(VLOOKUP($D161,'Missing-WSU-POs'!$B$1:$D$500,3,FALSE))),"?")</f>
        <v>P0771368</v>
      </c>
      <c r="AC161" s="31" t="str">
        <f t="shared" si="5"/>
        <v>P0771368</v>
      </c>
      <c r="AD161" s="31" t="str">
        <f t="shared" ref="AD161:AD224" si="6">IF(AB161=AC161,"","Wrong PO")</f>
        <v/>
      </c>
      <c r="AE161" s="29" t="str">
        <f>IFERROR(IF(VLOOKUP($D161,'Org July 2016 '!$D$1:$Z$500,3,FALSE)=F161,"-","Wrong PO"),"new")</f>
        <v>Wrong PO</v>
      </c>
      <c r="AF161" s="32">
        <f>IF(AE161="wrong PO",(VLOOKUP($D161,'Org July 2016 '!$D$1:$Z$500,3,FALSE)),"")</f>
        <v>0</v>
      </c>
      <c r="AG161" s="29" t="str">
        <f>IFERROR(IF(VLOOKUP($D161,'Org June 2016 '!$D$1:$Z$500,3,FALSE)=F161,"-","Wrong PO"),"new")</f>
        <v>Wrong PO</v>
      </c>
      <c r="AH161" s="32">
        <f>IF(AG161="wrong PO",(VLOOKUP($D161,'Org June 2016 '!$D$1:$Z$500,3,FALSE)),"")</f>
        <v>0</v>
      </c>
      <c r="AI161" s="29" t="str">
        <f>IFERROR(IF(VLOOKUP($D161,'May 2016'!D160:Z659,3,FALSE)=F161,"-","Wrong PO"),"new")</f>
        <v>new</v>
      </c>
      <c r="AJ161" s="32" t="str">
        <f>IF(AI161="wrong PO",(VLOOKUP($D161,'May 2016'!D160:Z659,3,FALSE)),"")</f>
        <v/>
      </c>
      <c r="AK161" s="29" t="str">
        <f>IFERROR(IF(VLOOKUP($D161,'Apr 2016'!$D$1:$Z$500,3,FALSE)=F161,"-","Wrong PO"),"new")</f>
        <v>-</v>
      </c>
      <c r="AL161" s="32" t="str">
        <f>IF(AK161="wrong PO",(VLOOKUP($D161,'Apr 2016'!$D$1:$Z$500,3,FALSE)),"")</f>
        <v/>
      </c>
      <c r="AM161" s="32" t="str">
        <f>IFERROR(IF(VLOOKUP($D161,'Mar 2016'!$D$1:$Z$500,3,FALSE)=F161,"-","Wrong PO"),"new")</f>
        <v>-</v>
      </c>
      <c r="AN161" s="32" t="str">
        <f>IF(AK161="wrong PO",(VLOOKUP($D161,'Mar 2016'!$D$1:$Z$500,3,FALSE)),"")</f>
        <v/>
      </c>
      <c r="AO161" s="32" t="str">
        <f>IFERROR(IF(VLOOKUP($D161,'Feb 2016'!$D$1:$Z$500,3,FALSE)=F161,"-","Wrong PO"),"new")</f>
        <v>-</v>
      </c>
      <c r="AP161" s="32" t="str">
        <f>IF(AK161="wrong PO",(VLOOKUP($D161,'Feb 2016'!$D$1:$Z$500,3,FALSE)),"")</f>
        <v/>
      </c>
      <c r="AQ161" s="29" t="str">
        <f>IFERROR(IF(VLOOKUP($D161,'Jan 2016'!$D$1:$Z$500,3,FALSE)=F161,"-","Wrong PO"),"new")</f>
        <v>-</v>
      </c>
      <c r="AR161" s="32" t="str">
        <f>IF(AQ161="wrong PO",(VLOOKUP($D161,'Jan 2016'!$D$1:$Z$500,3,FALSE)),"")</f>
        <v/>
      </c>
      <c r="AS161" s="29" t="str">
        <f>IFERROR(IF(VLOOKUP($D161,'Dec 2015'!$D$1:$Z$500,3,FALSE)=F161,"-","Wrong PO"),"new")</f>
        <v>new</v>
      </c>
      <c r="AT161" s="32" t="str">
        <f>IF(AS161="wrong PO",(VLOOKUP($D161,'Dec 2015'!$D$1:$Z$500,3,FALSE)),"")</f>
        <v/>
      </c>
      <c r="AU161" s="29" t="str">
        <f>IFERROR(IF(VLOOKUP($D161,'Nov 2015'!$D$1:$Z$500,3,FALSE)=F161,"-","Wrong PO"),"new")</f>
        <v>new</v>
      </c>
      <c r="AV161" s="32" t="str">
        <f>IF(AU161="wrong PO",(VLOOKUP($D161,'Nov 2015'!$D$1:$Z$500,3,FALSE)),"")</f>
        <v/>
      </c>
      <c r="AW161" s="29" t="str">
        <f>IFERROR(IF(VLOOKUP($D161,'Oct 2015'!$D$1:$Z$500,3,FALSE)=F161,"-","Wrong PO"),"new")</f>
        <v>new</v>
      </c>
      <c r="AX161" s="32" t="str">
        <f>IF(AW161="wrong PO",(VLOOKUP($D161,'Oct 2015'!$D$1:$Z$500,3,FALSE)),"")</f>
        <v/>
      </c>
      <c r="AY161" s="29" t="str">
        <f>IFERROR(IF(VLOOKUP($D161,'Sep 2015'!$D$1:$Z$500,3,FALSE)=F161,"-","Wrong PO"),"new")</f>
        <v>new</v>
      </c>
      <c r="AZ161" s="32" t="str">
        <f>IF(AY161="wrong PO",(VLOOKUP($D161,'Sep 2015'!$D$1:$Z$500,3,FALSE)),"")</f>
        <v/>
      </c>
    </row>
    <row r="162" spans="1:52">
      <c r="A162" s="2" t="s">
        <v>841</v>
      </c>
      <c r="B162" s="2" t="s">
        <v>510</v>
      </c>
      <c r="C162" s="2" t="s">
        <v>69</v>
      </c>
      <c r="D162" s="2" t="s">
        <v>249</v>
      </c>
      <c r="E162" s="2" t="s">
        <v>549</v>
      </c>
      <c r="F162" s="21" t="s">
        <v>127</v>
      </c>
      <c r="G162" s="11" t="s">
        <v>2061</v>
      </c>
      <c r="H162" s="3">
        <v>42391</v>
      </c>
      <c r="I162" s="2" t="s">
        <v>39</v>
      </c>
      <c r="J162" s="2" t="s">
        <v>550</v>
      </c>
      <c r="K162" s="2" t="s">
        <v>30</v>
      </c>
      <c r="L162" s="2" t="s">
        <v>31</v>
      </c>
      <c r="M162" s="2" t="s">
        <v>32</v>
      </c>
      <c r="N162" s="4">
        <v>11</v>
      </c>
      <c r="O162" s="4">
        <v>15</v>
      </c>
      <c r="P162" s="4">
        <v>4</v>
      </c>
      <c r="Q162" s="5">
        <v>7.0000000000000007E-2</v>
      </c>
      <c r="R162" s="4">
        <v>13</v>
      </c>
      <c r="S162" s="4">
        <v>13</v>
      </c>
      <c r="T162" s="4">
        <v>0</v>
      </c>
      <c r="U162" s="5">
        <v>0</v>
      </c>
      <c r="V162" s="5">
        <v>0</v>
      </c>
      <c r="W162" s="14">
        <v>7.0000000000000007E-2</v>
      </c>
      <c r="X162" s="14">
        <v>0</v>
      </c>
      <c r="Y162" s="14">
        <v>7.0000000000000007E-2</v>
      </c>
      <c r="Z162" s="4">
        <v>24580</v>
      </c>
      <c r="AA162" s="49" t="str">
        <f>IFERROR(IF(VLOOKUP($D162,'Year-To-Date'!$E$1:$E$322,1,FALSE)=D162,"--","Find"),"Find")</f>
        <v>--</v>
      </c>
      <c r="AB162" s="49" t="str">
        <f>IFERROR(IFERROR(VLOOKUP($D162,'Asset Group  All Assets'!$B$1:$C$500,2,FALSE),(VLOOKUP($D162,'Missing-WSU-POs'!$B$1:$D$500,3,FALSE))),"?")</f>
        <v>P0771368</v>
      </c>
      <c r="AC162" s="31" t="str">
        <f t="shared" si="5"/>
        <v>P0771368</v>
      </c>
      <c r="AD162" s="31" t="str">
        <f t="shared" si="6"/>
        <v/>
      </c>
      <c r="AE162" s="29" t="str">
        <f>IFERROR(IF(VLOOKUP($D162,'Org July 2016 '!$D$1:$Z$500,3,FALSE)=F162,"-","Wrong PO"),"new")</f>
        <v>Wrong PO</v>
      </c>
      <c r="AF162" s="32">
        <f>IF(AE162="wrong PO",(VLOOKUP($D162,'Org July 2016 '!$D$1:$Z$500,3,FALSE)),"")</f>
        <v>0</v>
      </c>
      <c r="AG162" s="29" t="str">
        <f>IFERROR(IF(VLOOKUP($D162,'Org June 2016 '!$D$1:$Z$500,3,FALSE)=F162,"-","Wrong PO"),"new")</f>
        <v>Wrong PO</v>
      </c>
      <c r="AH162" s="32">
        <f>IF(AG162="wrong PO",(VLOOKUP($D162,'Org June 2016 '!$D$1:$Z$500,3,FALSE)),"")</f>
        <v>0</v>
      </c>
      <c r="AI162" s="29" t="str">
        <f>IFERROR(IF(VLOOKUP($D162,'May 2016'!D161:Z660,3,FALSE)=F162,"-","Wrong PO"),"new")</f>
        <v>new</v>
      </c>
      <c r="AJ162" s="32" t="str">
        <f>IF(AI162="wrong PO",(VLOOKUP($D162,'May 2016'!D161:Z660,3,FALSE)),"")</f>
        <v/>
      </c>
      <c r="AK162" s="29" t="str">
        <f>IFERROR(IF(VLOOKUP($D162,'Apr 2016'!$D$1:$Z$500,3,FALSE)=F162,"-","Wrong PO"),"new")</f>
        <v>-</v>
      </c>
      <c r="AL162" s="32" t="str">
        <f>IF(AK162="wrong PO",(VLOOKUP($D162,'Apr 2016'!$D$1:$Z$500,3,FALSE)),"")</f>
        <v/>
      </c>
      <c r="AM162" s="32" t="str">
        <f>IFERROR(IF(VLOOKUP($D162,'Mar 2016'!$D$1:$Z$500,3,FALSE)=F162,"-","Wrong PO"),"new")</f>
        <v>-</v>
      </c>
      <c r="AN162" s="32" t="str">
        <f>IF(AK162="wrong PO",(VLOOKUP($D162,'Mar 2016'!$D$1:$Z$500,3,FALSE)),"")</f>
        <v/>
      </c>
      <c r="AO162" s="32" t="str">
        <f>IFERROR(IF(VLOOKUP($D162,'Feb 2016'!$D$1:$Z$500,3,FALSE)=F162,"-","Wrong PO"),"new")</f>
        <v>-</v>
      </c>
      <c r="AP162" s="32" t="str">
        <f>IF(AK162="wrong PO",(VLOOKUP($D162,'Feb 2016'!$D$1:$Z$500,3,FALSE)),"")</f>
        <v/>
      </c>
      <c r="AQ162" s="29" t="str">
        <f>IFERROR(IF(VLOOKUP($D162,'Jan 2016'!$D$1:$Z$500,3,FALSE)=F162,"-","Wrong PO"),"new")</f>
        <v>-</v>
      </c>
      <c r="AR162" s="32" t="str">
        <f>IF(AQ162="wrong PO",(VLOOKUP($D162,'Jan 2016'!$D$1:$Z$500,3,FALSE)),"")</f>
        <v/>
      </c>
      <c r="AS162" s="29" t="str">
        <f>IFERROR(IF(VLOOKUP($D162,'Dec 2015'!$D$1:$Z$500,3,FALSE)=F162,"-","Wrong PO"),"new")</f>
        <v>new</v>
      </c>
      <c r="AT162" s="32" t="str">
        <f>IF(AS162="wrong PO",(VLOOKUP($D162,'Dec 2015'!$D$1:$Z$500,3,FALSE)),"")</f>
        <v/>
      </c>
      <c r="AU162" s="29" t="str">
        <f>IFERROR(IF(VLOOKUP($D162,'Nov 2015'!$D$1:$Z$500,3,FALSE)=F162,"-","Wrong PO"),"new")</f>
        <v>new</v>
      </c>
      <c r="AV162" s="32" t="str">
        <f>IF(AU162="wrong PO",(VLOOKUP($D162,'Nov 2015'!$D$1:$Z$500,3,FALSE)),"")</f>
        <v/>
      </c>
      <c r="AW162" s="29" t="str">
        <f>IFERROR(IF(VLOOKUP($D162,'Oct 2015'!$D$1:$Z$500,3,FALSE)=F162,"-","Wrong PO"),"new")</f>
        <v>new</v>
      </c>
      <c r="AX162" s="32" t="str">
        <f>IF(AW162="wrong PO",(VLOOKUP($D162,'Oct 2015'!$D$1:$Z$500,3,FALSE)),"")</f>
        <v/>
      </c>
      <c r="AY162" s="29" t="str">
        <f>IFERROR(IF(VLOOKUP($D162,'Sep 2015'!$D$1:$Z$500,3,FALSE)=F162,"-","Wrong PO"),"new")</f>
        <v>new</v>
      </c>
      <c r="AZ162" s="32" t="str">
        <f>IF(AY162="wrong PO",(VLOOKUP($D162,'Sep 2015'!$D$1:$Z$500,3,FALSE)),"")</f>
        <v/>
      </c>
    </row>
    <row r="163" spans="1:52">
      <c r="A163" s="2" t="s">
        <v>841</v>
      </c>
      <c r="B163" s="2" t="s">
        <v>510</v>
      </c>
      <c r="C163" s="2" t="s">
        <v>69</v>
      </c>
      <c r="D163" s="2" t="s">
        <v>250</v>
      </c>
      <c r="E163" s="2" t="s">
        <v>547</v>
      </c>
      <c r="F163" s="21" t="s">
        <v>127</v>
      </c>
      <c r="G163" s="11" t="s">
        <v>2061</v>
      </c>
      <c r="H163" s="3">
        <v>42389</v>
      </c>
      <c r="I163" s="2" t="s">
        <v>39</v>
      </c>
      <c r="J163" s="2" t="s">
        <v>548</v>
      </c>
      <c r="K163" s="2" t="s">
        <v>30</v>
      </c>
      <c r="L163" s="2" t="s">
        <v>31</v>
      </c>
      <c r="M163" s="2" t="s">
        <v>32</v>
      </c>
      <c r="N163" s="4">
        <v>628</v>
      </c>
      <c r="O163" s="4">
        <v>631</v>
      </c>
      <c r="P163" s="4">
        <v>3</v>
      </c>
      <c r="Q163" s="5">
        <v>0.05</v>
      </c>
      <c r="R163" s="4">
        <v>176</v>
      </c>
      <c r="S163" s="4">
        <v>178</v>
      </c>
      <c r="T163" s="4">
        <v>2</v>
      </c>
      <c r="U163" s="5">
        <v>0.12</v>
      </c>
      <c r="V163" s="5">
        <v>0</v>
      </c>
      <c r="W163" s="14">
        <v>0.17</v>
      </c>
      <c r="X163" s="14">
        <v>0</v>
      </c>
      <c r="Y163" s="14">
        <v>0.17</v>
      </c>
      <c r="Z163" s="4">
        <v>24580</v>
      </c>
      <c r="AA163" s="49" t="str">
        <f>IFERROR(IF(VLOOKUP($D163,'Year-To-Date'!$E$1:$E$322,1,FALSE)=D163,"--","Find"),"Find")</f>
        <v>--</v>
      </c>
      <c r="AB163" s="49" t="str">
        <f>IFERROR(IFERROR(VLOOKUP($D163,'Asset Group  All Assets'!$B$1:$C$500,2,FALSE),(VLOOKUP($D163,'Missing-WSU-POs'!$B$1:$D$500,3,FALSE))),"?")</f>
        <v>P0771368</v>
      </c>
      <c r="AC163" s="31" t="str">
        <f t="shared" si="5"/>
        <v>P0771368</v>
      </c>
      <c r="AD163" s="31" t="str">
        <f t="shared" si="6"/>
        <v/>
      </c>
      <c r="AE163" s="29" t="str">
        <f>IFERROR(IF(VLOOKUP($D163,'Org July 2016 '!$D$1:$Z$500,3,FALSE)=F163,"-","Wrong PO"),"new")</f>
        <v>Wrong PO</v>
      </c>
      <c r="AF163" s="32">
        <f>IF(AE163="wrong PO",(VLOOKUP($D163,'Org July 2016 '!$D$1:$Z$500,3,FALSE)),"")</f>
        <v>0</v>
      </c>
      <c r="AG163" s="29" t="str">
        <f>IFERROR(IF(VLOOKUP($D163,'Org June 2016 '!$D$1:$Z$500,3,FALSE)=F163,"-","Wrong PO"),"new")</f>
        <v>Wrong PO</v>
      </c>
      <c r="AH163" s="32">
        <f>IF(AG163="wrong PO",(VLOOKUP($D163,'Org June 2016 '!$D$1:$Z$500,3,FALSE)),"")</f>
        <v>0</v>
      </c>
      <c r="AI163" s="29" t="str">
        <f>IFERROR(IF(VLOOKUP($D163,'May 2016'!D162:Z661,3,FALSE)=F163,"-","Wrong PO"),"new")</f>
        <v>new</v>
      </c>
      <c r="AJ163" s="32" t="str">
        <f>IF(AI163="wrong PO",(VLOOKUP($D163,'May 2016'!D162:Z661,3,FALSE)),"")</f>
        <v/>
      </c>
      <c r="AK163" s="29" t="str">
        <f>IFERROR(IF(VLOOKUP($D163,'Apr 2016'!$D$1:$Z$500,3,FALSE)=F163,"-","Wrong PO"),"new")</f>
        <v>-</v>
      </c>
      <c r="AL163" s="32" t="str">
        <f>IF(AK163="wrong PO",(VLOOKUP($D163,'Apr 2016'!$D$1:$Z$500,3,FALSE)),"")</f>
        <v/>
      </c>
      <c r="AM163" s="32" t="str">
        <f>IFERROR(IF(VLOOKUP($D163,'Mar 2016'!$D$1:$Z$500,3,FALSE)=F163,"-","Wrong PO"),"new")</f>
        <v>-</v>
      </c>
      <c r="AN163" s="32" t="str">
        <f>IF(AK163="wrong PO",(VLOOKUP($D163,'Mar 2016'!$D$1:$Z$500,3,FALSE)),"")</f>
        <v/>
      </c>
      <c r="AO163" s="32" t="str">
        <f>IFERROR(IF(VLOOKUP($D163,'Feb 2016'!$D$1:$Z$500,3,FALSE)=F163,"-","Wrong PO"),"new")</f>
        <v>-</v>
      </c>
      <c r="AP163" s="32" t="str">
        <f>IF(AK163="wrong PO",(VLOOKUP($D163,'Feb 2016'!$D$1:$Z$500,3,FALSE)),"")</f>
        <v/>
      </c>
      <c r="AQ163" s="29" t="str">
        <f>IFERROR(IF(VLOOKUP($D163,'Jan 2016'!$D$1:$Z$500,3,FALSE)=F163,"-","Wrong PO"),"new")</f>
        <v>-</v>
      </c>
      <c r="AR163" s="32" t="str">
        <f>IF(AQ163="wrong PO",(VLOOKUP($D163,'Jan 2016'!$D$1:$Z$500,3,FALSE)),"")</f>
        <v/>
      </c>
      <c r="AS163" s="29" t="str">
        <f>IFERROR(IF(VLOOKUP($D163,'Dec 2015'!$D$1:$Z$500,3,FALSE)=F163,"-","Wrong PO"),"new")</f>
        <v>new</v>
      </c>
      <c r="AT163" s="32" t="str">
        <f>IF(AS163="wrong PO",(VLOOKUP($D163,'Dec 2015'!$D$1:$Z$500,3,FALSE)),"")</f>
        <v/>
      </c>
      <c r="AU163" s="29" t="str">
        <f>IFERROR(IF(VLOOKUP($D163,'Nov 2015'!$D$1:$Z$500,3,FALSE)=F163,"-","Wrong PO"),"new")</f>
        <v>new</v>
      </c>
      <c r="AV163" s="32" t="str">
        <f>IF(AU163="wrong PO",(VLOOKUP($D163,'Nov 2015'!$D$1:$Z$500,3,FALSE)),"")</f>
        <v/>
      </c>
      <c r="AW163" s="29" t="str">
        <f>IFERROR(IF(VLOOKUP($D163,'Oct 2015'!$D$1:$Z$500,3,FALSE)=F163,"-","Wrong PO"),"new")</f>
        <v>new</v>
      </c>
      <c r="AX163" s="32" t="str">
        <f>IF(AW163="wrong PO",(VLOOKUP($D163,'Oct 2015'!$D$1:$Z$500,3,FALSE)),"")</f>
        <v/>
      </c>
      <c r="AY163" s="29" t="str">
        <f>IFERROR(IF(VLOOKUP($D163,'Sep 2015'!$D$1:$Z$500,3,FALSE)=F163,"-","Wrong PO"),"new")</f>
        <v>new</v>
      </c>
      <c r="AZ163" s="32" t="str">
        <f>IF(AY163="wrong PO",(VLOOKUP($D163,'Sep 2015'!$D$1:$Z$500,3,FALSE)),"")</f>
        <v/>
      </c>
    </row>
    <row r="164" spans="1:52">
      <c r="A164" s="2" t="s">
        <v>841</v>
      </c>
      <c r="B164" s="2" t="s">
        <v>510</v>
      </c>
      <c r="C164" s="2" t="s">
        <v>69</v>
      </c>
      <c r="D164" s="2" t="s">
        <v>251</v>
      </c>
      <c r="E164" s="2" t="s">
        <v>547</v>
      </c>
      <c r="F164" s="21" t="s">
        <v>127</v>
      </c>
      <c r="G164" s="11" t="s">
        <v>2061</v>
      </c>
      <c r="H164" s="3">
        <v>42389</v>
      </c>
      <c r="I164" s="2" t="s">
        <v>39</v>
      </c>
      <c r="J164" s="2" t="s">
        <v>548</v>
      </c>
      <c r="K164" s="2" t="s">
        <v>30</v>
      </c>
      <c r="L164" s="2" t="s">
        <v>31</v>
      </c>
      <c r="M164" s="2" t="s">
        <v>32</v>
      </c>
      <c r="N164" s="4">
        <v>241</v>
      </c>
      <c r="O164" s="4">
        <v>242</v>
      </c>
      <c r="P164" s="4">
        <v>1</v>
      </c>
      <c r="Q164" s="5">
        <v>0.02</v>
      </c>
      <c r="R164" s="4">
        <v>129</v>
      </c>
      <c r="S164" s="4">
        <v>140</v>
      </c>
      <c r="T164" s="4">
        <v>11</v>
      </c>
      <c r="U164" s="5">
        <v>0.66</v>
      </c>
      <c r="V164" s="5">
        <v>0</v>
      </c>
      <c r="W164" s="14">
        <v>0.68</v>
      </c>
      <c r="X164" s="14">
        <v>0</v>
      </c>
      <c r="Y164" s="14">
        <v>0.68</v>
      </c>
      <c r="Z164" s="4">
        <v>24580</v>
      </c>
      <c r="AA164" s="49" t="str">
        <f>IFERROR(IF(VLOOKUP($D164,'Year-To-Date'!$E$1:$E$322,1,FALSE)=D164,"--","Find"),"Find")</f>
        <v>--</v>
      </c>
      <c r="AB164" s="49" t="str">
        <f>IFERROR(IFERROR(VLOOKUP($D164,'Asset Group  All Assets'!$B$1:$C$500,2,FALSE),(VLOOKUP($D164,'Missing-WSU-POs'!$B$1:$D$500,3,FALSE))),"?")</f>
        <v>P0771368</v>
      </c>
      <c r="AC164" s="31" t="str">
        <f t="shared" si="5"/>
        <v>P0771368</v>
      </c>
      <c r="AD164" s="31" t="str">
        <f t="shared" si="6"/>
        <v/>
      </c>
      <c r="AE164" s="29" t="str">
        <f>IFERROR(IF(VLOOKUP($D164,'Org July 2016 '!$D$1:$Z$500,3,FALSE)=F164,"-","Wrong PO"),"new")</f>
        <v>Wrong PO</v>
      </c>
      <c r="AF164" s="32">
        <f>IF(AE164="wrong PO",(VLOOKUP($D164,'Org July 2016 '!$D$1:$Z$500,3,FALSE)),"")</f>
        <v>0</v>
      </c>
      <c r="AG164" s="29" t="str">
        <f>IFERROR(IF(VLOOKUP($D164,'Org June 2016 '!$D$1:$Z$500,3,FALSE)=F164,"-","Wrong PO"),"new")</f>
        <v>Wrong PO</v>
      </c>
      <c r="AH164" s="32">
        <f>IF(AG164="wrong PO",(VLOOKUP($D164,'Org June 2016 '!$D$1:$Z$500,3,FALSE)),"")</f>
        <v>0</v>
      </c>
      <c r="AI164" s="29" t="str">
        <f>IFERROR(IF(VLOOKUP($D164,'May 2016'!D163:Z662,3,FALSE)=F164,"-","Wrong PO"),"new")</f>
        <v>new</v>
      </c>
      <c r="AJ164" s="32" t="str">
        <f>IF(AI164="wrong PO",(VLOOKUP($D164,'May 2016'!D163:Z662,3,FALSE)),"")</f>
        <v/>
      </c>
      <c r="AK164" s="29" t="str">
        <f>IFERROR(IF(VLOOKUP($D164,'Apr 2016'!$D$1:$Z$500,3,FALSE)=F164,"-","Wrong PO"),"new")</f>
        <v>-</v>
      </c>
      <c r="AL164" s="32" t="str">
        <f>IF(AK164="wrong PO",(VLOOKUP($D164,'Apr 2016'!$D$1:$Z$500,3,FALSE)),"")</f>
        <v/>
      </c>
      <c r="AM164" s="32" t="str">
        <f>IFERROR(IF(VLOOKUP($D164,'Mar 2016'!$D$1:$Z$500,3,FALSE)=F164,"-","Wrong PO"),"new")</f>
        <v>-</v>
      </c>
      <c r="AN164" s="32" t="str">
        <f>IF(AK164="wrong PO",(VLOOKUP($D164,'Mar 2016'!$D$1:$Z$500,3,FALSE)),"")</f>
        <v/>
      </c>
      <c r="AO164" s="32" t="str">
        <f>IFERROR(IF(VLOOKUP($D164,'Feb 2016'!$D$1:$Z$500,3,FALSE)=F164,"-","Wrong PO"),"new")</f>
        <v>-</v>
      </c>
      <c r="AP164" s="32" t="str">
        <f>IF(AK164="wrong PO",(VLOOKUP($D164,'Feb 2016'!$D$1:$Z$500,3,FALSE)),"")</f>
        <v/>
      </c>
      <c r="AQ164" s="29" t="str">
        <f>IFERROR(IF(VLOOKUP($D164,'Jan 2016'!$D$1:$Z$500,3,FALSE)=F164,"-","Wrong PO"),"new")</f>
        <v>-</v>
      </c>
      <c r="AR164" s="32" t="str">
        <f>IF(AQ164="wrong PO",(VLOOKUP($D164,'Jan 2016'!$D$1:$Z$500,3,FALSE)),"")</f>
        <v/>
      </c>
      <c r="AS164" s="29" t="str">
        <f>IFERROR(IF(VLOOKUP($D164,'Dec 2015'!$D$1:$Z$500,3,FALSE)=F164,"-","Wrong PO"),"new")</f>
        <v>new</v>
      </c>
      <c r="AT164" s="32" t="str">
        <f>IF(AS164="wrong PO",(VLOOKUP($D164,'Dec 2015'!$D$1:$Z$500,3,FALSE)),"")</f>
        <v/>
      </c>
      <c r="AU164" s="29" t="str">
        <f>IFERROR(IF(VLOOKUP($D164,'Nov 2015'!$D$1:$Z$500,3,FALSE)=F164,"-","Wrong PO"),"new")</f>
        <v>new</v>
      </c>
      <c r="AV164" s="32" t="str">
        <f>IF(AU164="wrong PO",(VLOOKUP($D164,'Nov 2015'!$D$1:$Z$500,3,FALSE)),"")</f>
        <v/>
      </c>
      <c r="AW164" s="29" t="str">
        <f>IFERROR(IF(VLOOKUP($D164,'Oct 2015'!$D$1:$Z$500,3,FALSE)=F164,"-","Wrong PO"),"new")</f>
        <v>new</v>
      </c>
      <c r="AX164" s="32" t="str">
        <f>IF(AW164="wrong PO",(VLOOKUP($D164,'Oct 2015'!$D$1:$Z$500,3,FALSE)),"")</f>
        <v/>
      </c>
      <c r="AY164" s="29" t="str">
        <f>IFERROR(IF(VLOOKUP($D164,'Sep 2015'!$D$1:$Z$500,3,FALSE)=F164,"-","Wrong PO"),"new")</f>
        <v>new</v>
      </c>
      <c r="AZ164" s="32" t="str">
        <f>IF(AY164="wrong PO",(VLOOKUP($D164,'Sep 2015'!$D$1:$Z$500,3,FALSE)),"")</f>
        <v/>
      </c>
    </row>
    <row r="165" spans="1:52">
      <c r="A165" s="2" t="s">
        <v>841</v>
      </c>
      <c r="B165" s="2" t="s">
        <v>510</v>
      </c>
      <c r="C165" s="2" t="s">
        <v>756</v>
      </c>
      <c r="D165" s="2" t="s">
        <v>279</v>
      </c>
      <c r="E165" s="2" t="s">
        <v>547</v>
      </c>
      <c r="F165" s="21" t="s">
        <v>127</v>
      </c>
      <c r="G165" s="11" t="s">
        <v>2061</v>
      </c>
      <c r="H165" s="3">
        <v>42408</v>
      </c>
      <c r="I165" s="2"/>
      <c r="J165" s="2" t="s">
        <v>757</v>
      </c>
      <c r="K165" s="2" t="s">
        <v>394</v>
      </c>
      <c r="L165" s="2" t="s">
        <v>31</v>
      </c>
      <c r="M165" s="2" t="s">
        <v>382</v>
      </c>
      <c r="N165" s="4">
        <v>86729</v>
      </c>
      <c r="O165" s="4">
        <v>86749</v>
      </c>
      <c r="P165" s="4">
        <v>20</v>
      </c>
      <c r="Q165" s="14">
        <v>0.55000000000000004</v>
      </c>
      <c r="R165" s="4">
        <v>0</v>
      </c>
      <c r="S165" s="4">
        <v>0</v>
      </c>
      <c r="T165" s="4">
        <v>0</v>
      </c>
      <c r="U165" s="5">
        <v>0</v>
      </c>
      <c r="V165" s="5">
        <v>0</v>
      </c>
      <c r="W165" s="14">
        <v>0.55000000000000004</v>
      </c>
      <c r="X165" s="14">
        <v>0</v>
      </c>
      <c r="Y165" s="14">
        <v>0.55000000000000004</v>
      </c>
      <c r="Z165" s="4">
        <v>24580</v>
      </c>
      <c r="AA165" s="49" t="str">
        <f>IFERROR(IF(VLOOKUP($D165,'Year-To-Date'!$E$1:$E$322,1,FALSE)=D165,"--","Find"),"Find")</f>
        <v>--</v>
      </c>
      <c r="AB165" s="49" t="str">
        <f>IFERROR(IFERROR(VLOOKUP($D165,'Asset Group  All Assets'!$B$1:$C$500,2,FALSE),(VLOOKUP($D165,'Missing-WSU-POs'!$B$1:$D$500,3,FALSE))),"?")</f>
        <v>P0771368</v>
      </c>
      <c r="AC165" s="31" t="str">
        <f t="shared" si="5"/>
        <v>P0771368</v>
      </c>
      <c r="AD165" s="31" t="str">
        <f t="shared" si="6"/>
        <v/>
      </c>
      <c r="AE165" s="29" t="str">
        <f>IFERROR(IF(VLOOKUP($D165,'Org July 2016 '!$D$1:$Z$500,3,FALSE)=F165,"-","Wrong PO"),"new")</f>
        <v>Wrong PO</v>
      </c>
      <c r="AF165" s="32">
        <f>IF(AE165="wrong PO",(VLOOKUP($D165,'Org July 2016 '!$D$1:$Z$500,3,FALSE)),"")</f>
        <v>0</v>
      </c>
      <c r="AG165" s="29" t="str">
        <f>IFERROR(IF(VLOOKUP($D165,'Org June 2016 '!$D$1:$Z$500,3,FALSE)=F165,"-","Wrong PO"),"new")</f>
        <v>Wrong PO</v>
      </c>
      <c r="AH165" s="32">
        <f>IF(AG165="wrong PO",(VLOOKUP($D165,'Org June 2016 '!$D$1:$Z$500,3,FALSE)),"")</f>
        <v>0</v>
      </c>
      <c r="AI165" s="29" t="str">
        <f>IFERROR(IF(VLOOKUP($D165,'May 2016'!D164:Z663,3,FALSE)=F165,"-","Wrong PO"),"new")</f>
        <v>new</v>
      </c>
      <c r="AJ165" s="32" t="str">
        <f>IF(AI165="wrong PO",(VLOOKUP($D165,'May 2016'!D164:Z663,3,FALSE)),"")</f>
        <v/>
      </c>
      <c r="AK165" s="29" t="str">
        <f>IFERROR(IF(VLOOKUP($D165,'Apr 2016'!$D$1:$Z$500,3,FALSE)=F165,"-","Wrong PO"),"new")</f>
        <v>new</v>
      </c>
      <c r="AL165" s="32" t="str">
        <f>IF(AK165="wrong PO",(VLOOKUP($D165,'Apr 2016'!$D$1:$Z$500,3,FALSE)),"")</f>
        <v/>
      </c>
      <c r="AM165" s="32" t="str">
        <f>IFERROR(IF(VLOOKUP($D165,'Mar 2016'!$D$1:$Z$500,3,FALSE)=F165,"-","Wrong PO"),"new")</f>
        <v>-</v>
      </c>
      <c r="AN165" s="32" t="str">
        <f>IF(AK165="wrong PO",(VLOOKUP($D165,'Mar 2016'!$D$1:$Z$500,3,FALSE)),"")</f>
        <v/>
      </c>
      <c r="AO165" s="32" t="str">
        <f>IFERROR(IF(VLOOKUP($D165,'Feb 2016'!$D$1:$Z$500,3,FALSE)=F165,"-","Wrong PO"),"new")</f>
        <v>new</v>
      </c>
      <c r="AP165" s="32" t="str">
        <f>IF(AK165="wrong PO",(VLOOKUP($D165,'Feb 2016'!$D$1:$Z$500,3,FALSE)),"")</f>
        <v/>
      </c>
      <c r="AQ165" s="29" t="str">
        <f>IFERROR(IF(VLOOKUP($D165,'Jan 2016'!$D$1:$Z$500,3,FALSE)=F165,"-","Wrong PO"),"new")</f>
        <v>new</v>
      </c>
      <c r="AR165" s="32" t="str">
        <f>IF(AQ165="wrong PO",(VLOOKUP($D165,'Jan 2016'!$D$1:$Z$500,3,FALSE)),"")</f>
        <v/>
      </c>
      <c r="AS165" s="29" t="str">
        <f>IFERROR(IF(VLOOKUP($D165,'Dec 2015'!$D$1:$Z$500,3,FALSE)=F165,"-","Wrong PO"),"new")</f>
        <v>new</v>
      </c>
      <c r="AT165" s="32" t="str">
        <f>IF(AS165="wrong PO",(VLOOKUP($D165,'Dec 2015'!$D$1:$Z$500,3,FALSE)),"")</f>
        <v/>
      </c>
      <c r="AU165" s="29" t="str">
        <f>IFERROR(IF(VLOOKUP($D165,'Nov 2015'!$D$1:$Z$500,3,FALSE)=F165,"-","Wrong PO"),"new")</f>
        <v>new</v>
      </c>
      <c r="AV165" s="32" t="str">
        <f>IF(AU165="wrong PO",(VLOOKUP($D165,'Nov 2015'!$D$1:$Z$500,3,FALSE)),"")</f>
        <v/>
      </c>
      <c r="AW165" s="29" t="str">
        <f>IFERROR(IF(VLOOKUP($D165,'Oct 2015'!$D$1:$Z$500,3,FALSE)=F165,"-","Wrong PO"),"new")</f>
        <v>new</v>
      </c>
      <c r="AX165" s="32" t="str">
        <f>IF(AW165="wrong PO",(VLOOKUP($D165,'Oct 2015'!$D$1:$Z$500,3,FALSE)),"")</f>
        <v/>
      </c>
      <c r="AY165" s="29" t="str">
        <f>IFERROR(IF(VLOOKUP($D165,'Sep 2015'!$D$1:$Z$500,3,FALSE)=F165,"-","Wrong PO"),"new")</f>
        <v>new</v>
      </c>
      <c r="AZ165" s="32" t="str">
        <f>IF(AY165="wrong PO",(VLOOKUP($D165,'Sep 2015'!$D$1:$Z$500,3,FALSE)),"")</f>
        <v/>
      </c>
    </row>
    <row r="166" spans="1:52">
      <c r="A166" s="2" t="s">
        <v>841</v>
      </c>
      <c r="B166" s="2" t="s">
        <v>510</v>
      </c>
      <c r="C166" s="2" t="s">
        <v>76</v>
      </c>
      <c r="D166" s="2" t="s">
        <v>327</v>
      </c>
      <c r="E166" s="2" t="s">
        <v>547</v>
      </c>
      <c r="F166" s="21" t="s">
        <v>127</v>
      </c>
      <c r="G166" s="11" t="s">
        <v>2061</v>
      </c>
      <c r="H166" s="3">
        <v>42388</v>
      </c>
      <c r="I166" s="2" t="s">
        <v>39</v>
      </c>
      <c r="J166" s="2" t="s">
        <v>548</v>
      </c>
      <c r="K166" s="2" t="s">
        <v>30</v>
      </c>
      <c r="L166" s="2" t="s">
        <v>31</v>
      </c>
      <c r="M166" s="2" t="s">
        <v>32</v>
      </c>
      <c r="N166" s="4">
        <v>41758</v>
      </c>
      <c r="O166" s="4">
        <v>56035</v>
      </c>
      <c r="P166" s="4">
        <v>14277</v>
      </c>
      <c r="Q166" s="5">
        <v>241.28</v>
      </c>
      <c r="R166" s="4">
        <v>8699</v>
      </c>
      <c r="S166" s="4">
        <v>8977</v>
      </c>
      <c r="T166" s="4">
        <v>278</v>
      </c>
      <c r="U166" s="5">
        <v>16.62</v>
      </c>
      <c r="V166" s="5">
        <v>0</v>
      </c>
      <c r="W166" s="14">
        <v>257.89999999999998</v>
      </c>
      <c r="X166" s="14">
        <v>0</v>
      </c>
      <c r="Y166" s="14">
        <v>257.89999999999998</v>
      </c>
      <c r="Z166" s="4">
        <v>24580</v>
      </c>
      <c r="AA166" s="49" t="str">
        <f>IFERROR(IF(VLOOKUP($D166,'Year-To-Date'!$E$1:$E$322,1,FALSE)=D166,"--","Find"),"Find")</f>
        <v>--</v>
      </c>
      <c r="AB166" s="49" t="str">
        <f>IFERROR(IFERROR(VLOOKUP($D166,'Asset Group  All Assets'!$B$1:$C$500,2,FALSE),(VLOOKUP($D166,'Missing-WSU-POs'!$B$1:$D$500,3,FALSE))),"?")</f>
        <v>P0771368</v>
      </c>
      <c r="AC166" s="31" t="str">
        <f t="shared" si="5"/>
        <v>P0771368</v>
      </c>
      <c r="AD166" s="31" t="str">
        <f t="shared" si="6"/>
        <v/>
      </c>
      <c r="AE166" s="29" t="str">
        <f>IFERROR(IF(VLOOKUP($D166,'Org July 2016 '!$D$1:$Z$500,3,FALSE)=F166,"-","Wrong PO"),"new")</f>
        <v>Wrong PO</v>
      </c>
      <c r="AF166" s="32">
        <f>IF(AE166="wrong PO",(VLOOKUP($D166,'Org July 2016 '!$D$1:$Z$500,3,FALSE)),"")</f>
        <v>0</v>
      </c>
      <c r="AG166" s="29" t="str">
        <f>IFERROR(IF(VLOOKUP($D166,'Org June 2016 '!$D$1:$Z$500,3,FALSE)=F166,"-","Wrong PO"),"new")</f>
        <v>Wrong PO</v>
      </c>
      <c r="AH166" s="32">
        <f>IF(AG166="wrong PO",(VLOOKUP($D166,'Org June 2016 '!$D$1:$Z$500,3,FALSE)),"")</f>
        <v>0</v>
      </c>
      <c r="AI166" s="29" t="str">
        <f>IFERROR(IF(VLOOKUP($D166,'May 2016'!D165:Z664,3,FALSE)=F166,"-","Wrong PO"),"new")</f>
        <v>new</v>
      </c>
      <c r="AJ166" s="32" t="str">
        <f>IF(AI166="wrong PO",(VLOOKUP($D166,'May 2016'!D165:Z664,3,FALSE)),"")</f>
        <v/>
      </c>
      <c r="AK166" s="29" t="str">
        <f>IFERROR(IF(VLOOKUP($D166,'Apr 2016'!$D$1:$Z$500,3,FALSE)=F166,"-","Wrong PO"),"new")</f>
        <v>-</v>
      </c>
      <c r="AL166" s="32" t="str">
        <f>IF(AK166="wrong PO",(VLOOKUP($D166,'Apr 2016'!$D$1:$Z$500,3,FALSE)),"")</f>
        <v/>
      </c>
      <c r="AM166" s="32" t="str">
        <f>IFERROR(IF(VLOOKUP($D166,'Mar 2016'!$D$1:$Z$500,3,FALSE)=F166,"-","Wrong PO"),"new")</f>
        <v>-</v>
      </c>
      <c r="AN166" s="32" t="str">
        <f>IF(AK166="wrong PO",(VLOOKUP($D166,'Mar 2016'!$D$1:$Z$500,3,FALSE)),"")</f>
        <v/>
      </c>
      <c r="AO166" s="32" t="str">
        <f>IFERROR(IF(VLOOKUP($D166,'Feb 2016'!$D$1:$Z$500,3,FALSE)=F166,"-","Wrong PO"),"new")</f>
        <v>-</v>
      </c>
      <c r="AP166" s="32" t="str">
        <f>IF(AK166="wrong PO",(VLOOKUP($D166,'Feb 2016'!$D$1:$Z$500,3,FALSE)),"")</f>
        <v/>
      </c>
      <c r="AQ166" s="29" t="str">
        <f>IFERROR(IF(VLOOKUP($D166,'Jan 2016'!$D$1:$Z$500,3,FALSE)=F166,"-","Wrong PO"),"new")</f>
        <v>-</v>
      </c>
      <c r="AR166" s="32" t="str">
        <f>IF(AQ166="wrong PO",(VLOOKUP($D166,'Jan 2016'!$D$1:$Z$500,3,FALSE)),"")</f>
        <v/>
      </c>
      <c r="AS166" s="29" t="str">
        <f>IFERROR(IF(VLOOKUP($D166,'Dec 2015'!$D$1:$Z$500,3,FALSE)=F166,"-","Wrong PO"),"new")</f>
        <v>new</v>
      </c>
      <c r="AT166" s="32" t="str">
        <f>IF(AS166="wrong PO",(VLOOKUP($D166,'Dec 2015'!$D$1:$Z$500,3,FALSE)),"")</f>
        <v/>
      </c>
      <c r="AU166" s="29" t="str">
        <f>IFERROR(IF(VLOOKUP($D166,'Nov 2015'!$D$1:$Z$500,3,FALSE)=F166,"-","Wrong PO"),"new")</f>
        <v>new</v>
      </c>
      <c r="AV166" s="32" t="str">
        <f>IF(AU166="wrong PO",(VLOOKUP($D166,'Nov 2015'!$D$1:$Z$500,3,FALSE)),"")</f>
        <v/>
      </c>
      <c r="AW166" s="29" t="str">
        <f>IFERROR(IF(VLOOKUP($D166,'Oct 2015'!$D$1:$Z$500,3,FALSE)=F166,"-","Wrong PO"),"new")</f>
        <v>new</v>
      </c>
      <c r="AX166" s="32" t="str">
        <f>IF(AW166="wrong PO",(VLOOKUP($D166,'Oct 2015'!$D$1:$Z$500,3,FALSE)),"")</f>
        <v/>
      </c>
      <c r="AY166" s="29" t="str">
        <f>IFERROR(IF(VLOOKUP($D166,'Sep 2015'!$D$1:$Z$500,3,FALSE)=F166,"-","Wrong PO"),"new")</f>
        <v>new</v>
      </c>
      <c r="AZ166" s="32" t="str">
        <f>IF(AY166="wrong PO",(VLOOKUP($D166,'Sep 2015'!$D$1:$Z$500,3,FALSE)),"")</f>
        <v/>
      </c>
    </row>
    <row r="167" spans="1:52">
      <c r="A167" s="2" t="s">
        <v>841</v>
      </c>
      <c r="B167" s="2" t="s">
        <v>510</v>
      </c>
      <c r="C167" s="2" t="s">
        <v>25</v>
      </c>
      <c r="D167" s="2" t="s">
        <v>33</v>
      </c>
      <c r="E167" s="2" t="s">
        <v>34</v>
      </c>
      <c r="F167" s="21" t="s">
        <v>108</v>
      </c>
      <c r="G167" s="11" t="s">
        <v>2060</v>
      </c>
      <c r="H167" s="3">
        <v>42207</v>
      </c>
      <c r="I167" s="2" t="s">
        <v>28</v>
      </c>
      <c r="J167" s="2" t="s">
        <v>35</v>
      </c>
      <c r="K167" s="2" t="s">
        <v>30</v>
      </c>
      <c r="L167" s="2" t="s">
        <v>31</v>
      </c>
      <c r="M167" s="2" t="s">
        <v>382</v>
      </c>
      <c r="N167" s="4">
        <v>147891</v>
      </c>
      <c r="O167" s="4">
        <v>159485</v>
      </c>
      <c r="P167" s="4">
        <v>11594</v>
      </c>
      <c r="Q167" s="5">
        <v>195.94</v>
      </c>
      <c r="R167" s="4">
        <v>0</v>
      </c>
      <c r="S167" s="4">
        <v>0</v>
      </c>
      <c r="T167" s="4">
        <v>0</v>
      </c>
      <c r="U167" s="5">
        <v>0</v>
      </c>
      <c r="V167" s="5">
        <v>0</v>
      </c>
      <c r="W167" s="14">
        <v>195.94</v>
      </c>
      <c r="X167" s="14">
        <v>0</v>
      </c>
      <c r="Y167" s="14">
        <v>195.94</v>
      </c>
      <c r="Z167" s="4">
        <v>24580</v>
      </c>
      <c r="AA167" s="49" t="str">
        <f>IFERROR(IF(VLOOKUP($D167,'Year-To-Date'!$E$1:$E$322,1,FALSE)=D167,"--","Find"),"Find")</f>
        <v>--</v>
      </c>
      <c r="AB167" s="49" t="str">
        <f>IFERROR(IFERROR(VLOOKUP($D167,'Asset Group  All Assets'!$B$1:$C$500,2,FALSE),(VLOOKUP($D167,'Missing-WSU-POs'!$B$1:$D$500,3,FALSE))),"?")</f>
        <v>P0771686</v>
      </c>
      <c r="AC167" s="31" t="str">
        <f t="shared" si="5"/>
        <v>P0771686</v>
      </c>
      <c r="AD167" s="31" t="str">
        <f t="shared" si="6"/>
        <v/>
      </c>
      <c r="AE167" s="29" t="str">
        <f>IFERROR(IF(VLOOKUP($D167,'Org July 2016 '!$D$1:$Z$500,3,FALSE)=F167,"-","Wrong PO"),"new")</f>
        <v>Wrong PO</v>
      </c>
      <c r="AF167" s="32">
        <f>IF(AE167="wrong PO",(VLOOKUP($D167,'Org July 2016 '!$D$1:$Z$500,3,FALSE)),"")</f>
        <v>0</v>
      </c>
      <c r="AG167" s="29" t="str">
        <f>IFERROR(IF(VLOOKUP($D167,'Org June 2016 '!$D$1:$Z$500,3,FALSE)=F167,"-","Wrong PO"),"new")</f>
        <v>Wrong PO</v>
      </c>
      <c r="AH167" s="32">
        <f>IF(AG167="wrong PO",(VLOOKUP($D167,'Org June 2016 '!$D$1:$Z$500,3,FALSE)),"")</f>
        <v>0</v>
      </c>
      <c r="AI167" s="29" t="str">
        <f>IFERROR(IF(VLOOKUP($D167,'May 2016'!D166:Z665,3,FALSE)=F167,"-","Wrong PO"),"new")</f>
        <v>new</v>
      </c>
      <c r="AJ167" s="32" t="str">
        <f>IF(AI167="wrong PO",(VLOOKUP($D167,'May 2016'!D166:Z665,3,FALSE)),"")</f>
        <v/>
      </c>
      <c r="AK167" s="29" t="str">
        <f>IFERROR(IF(VLOOKUP($D167,'Apr 2016'!$D$1:$Z$500,3,FALSE)=F167,"-","Wrong PO"),"new")</f>
        <v>-</v>
      </c>
      <c r="AL167" s="32" t="str">
        <f>IF(AK167="wrong PO",(VLOOKUP($D167,'Apr 2016'!$D$1:$Z$500,3,FALSE)),"")</f>
        <v/>
      </c>
      <c r="AM167" s="32" t="str">
        <f>IFERROR(IF(VLOOKUP($D167,'Mar 2016'!$D$1:$Z$500,3,FALSE)=F167,"-","Wrong PO"),"new")</f>
        <v>-</v>
      </c>
      <c r="AN167" s="32" t="str">
        <f>IF(AK167="wrong PO",(VLOOKUP($D167,'Mar 2016'!$D$1:$Z$500,3,FALSE)),"")</f>
        <v/>
      </c>
      <c r="AO167" s="32" t="str">
        <f>IFERROR(IF(VLOOKUP($D167,'Feb 2016'!$D$1:$Z$500,3,FALSE)=F167,"-","Wrong PO"),"new")</f>
        <v>-</v>
      </c>
      <c r="AP167" s="32" t="str">
        <f>IF(AK167="wrong PO",(VLOOKUP($D167,'Feb 2016'!$D$1:$Z$500,3,FALSE)),"")</f>
        <v/>
      </c>
      <c r="AQ167" s="29" t="str">
        <f>IFERROR(IF(VLOOKUP($D167,'Jan 2016'!$D$1:$Z$500,3,FALSE)=F167,"-","Wrong PO"),"new")</f>
        <v>-</v>
      </c>
      <c r="AR167" s="32" t="str">
        <f>IF(AQ167="wrong PO",(VLOOKUP($D167,'Jan 2016'!$D$1:$Z$500,3,FALSE)),"")</f>
        <v/>
      </c>
      <c r="AS167" s="29" t="str">
        <f>IFERROR(IF(VLOOKUP($D167,'Dec 2015'!$D$1:$Z$500,3,FALSE)=F167,"-","Wrong PO"),"new")</f>
        <v>-</v>
      </c>
      <c r="AT167" s="32" t="str">
        <f>IF(AS167="wrong PO",(VLOOKUP($D167,'Dec 2015'!$D$1:$Z$500,3,FALSE)),"")</f>
        <v/>
      </c>
      <c r="AU167" s="29" t="str">
        <f>IFERROR(IF(VLOOKUP($D167,'Nov 2015'!$D$1:$Z$500,3,FALSE)=F167,"-","Wrong PO"),"new")</f>
        <v>-</v>
      </c>
      <c r="AV167" s="32" t="str">
        <f>IF(AU167="wrong PO",(VLOOKUP($D167,'Nov 2015'!$D$1:$Z$500,3,FALSE)),"")</f>
        <v/>
      </c>
      <c r="AW167" s="29" t="str">
        <f>IFERROR(IF(VLOOKUP($D167,'Oct 2015'!$D$1:$Z$500,3,FALSE)=F167,"-","Wrong PO"),"new")</f>
        <v>-</v>
      </c>
      <c r="AX167" s="32" t="str">
        <f>IF(AW167="wrong PO",(VLOOKUP($D167,'Oct 2015'!$D$1:$Z$500,3,FALSE)),"")</f>
        <v/>
      </c>
      <c r="AY167" s="29" t="str">
        <f>IFERROR(IF(VLOOKUP($D167,'Sep 2015'!$D$1:$Z$500,3,FALSE)=F167,"-","Wrong PO"),"new")</f>
        <v>-</v>
      </c>
      <c r="AZ167" s="32" t="str">
        <f>IF(AY167="wrong PO",(VLOOKUP($D167,'Sep 2015'!$D$1:$Z$500,3,FALSE)),"")</f>
        <v/>
      </c>
    </row>
    <row r="168" spans="1:52">
      <c r="A168" s="2" t="s">
        <v>841</v>
      </c>
      <c r="B168" s="2" t="s">
        <v>510</v>
      </c>
      <c r="C168" s="2" t="s">
        <v>25</v>
      </c>
      <c r="D168" s="2" t="s">
        <v>36</v>
      </c>
      <c r="E168" s="2" t="s">
        <v>34</v>
      </c>
      <c r="F168" s="21" t="s">
        <v>108</v>
      </c>
      <c r="G168" s="11" t="s">
        <v>2060</v>
      </c>
      <c r="H168" s="3">
        <v>42207</v>
      </c>
      <c r="I168" s="2" t="s">
        <v>28</v>
      </c>
      <c r="J168" s="2" t="s">
        <v>35</v>
      </c>
      <c r="K168" s="2" t="s">
        <v>30</v>
      </c>
      <c r="L168" s="2" t="s">
        <v>31</v>
      </c>
      <c r="M168" s="2" t="s">
        <v>382</v>
      </c>
      <c r="N168" s="4">
        <v>152620</v>
      </c>
      <c r="O168" s="4">
        <v>160586</v>
      </c>
      <c r="P168" s="4">
        <v>7966</v>
      </c>
      <c r="Q168" s="5">
        <v>134.63</v>
      </c>
      <c r="R168" s="4">
        <v>0</v>
      </c>
      <c r="S168" s="4">
        <v>0</v>
      </c>
      <c r="T168" s="4">
        <v>0</v>
      </c>
      <c r="U168" s="5">
        <v>0</v>
      </c>
      <c r="V168" s="5">
        <v>0</v>
      </c>
      <c r="W168" s="14">
        <v>134.63</v>
      </c>
      <c r="X168" s="14">
        <v>0</v>
      </c>
      <c r="Y168" s="14">
        <v>134.63</v>
      </c>
      <c r="Z168" s="4">
        <v>24580</v>
      </c>
      <c r="AA168" s="49" t="str">
        <f>IFERROR(IF(VLOOKUP($D168,'Year-To-Date'!$E$1:$E$322,1,FALSE)=D168,"--","Find"),"Find")</f>
        <v>--</v>
      </c>
      <c r="AB168" s="49" t="str">
        <f>IFERROR(IFERROR(VLOOKUP($D168,'Asset Group  All Assets'!$B$1:$C$500,2,FALSE),(VLOOKUP($D168,'Missing-WSU-POs'!$B$1:$D$500,3,FALSE))),"?")</f>
        <v>P0771686</v>
      </c>
      <c r="AC168" s="31" t="str">
        <f t="shared" si="5"/>
        <v>P0771686</v>
      </c>
      <c r="AD168" s="31" t="str">
        <f t="shared" si="6"/>
        <v/>
      </c>
      <c r="AE168" s="29" t="str">
        <f>IFERROR(IF(VLOOKUP($D168,'Org July 2016 '!$D$1:$Z$500,3,FALSE)=F168,"-","Wrong PO"),"new")</f>
        <v>Wrong PO</v>
      </c>
      <c r="AF168" s="32">
        <f>IF(AE168="wrong PO",(VLOOKUP($D168,'Org July 2016 '!$D$1:$Z$500,3,FALSE)),"")</f>
        <v>0</v>
      </c>
      <c r="AG168" s="29" t="str">
        <f>IFERROR(IF(VLOOKUP($D168,'Org June 2016 '!$D$1:$Z$500,3,FALSE)=F168,"-","Wrong PO"),"new")</f>
        <v>Wrong PO</v>
      </c>
      <c r="AH168" s="32">
        <f>IF(AG168="wrong PO",(VLOOKUP($D168,'Org June 2016 '!$D$1:$Z$500,3,FALSE)),"")</f>
        <v>0</v>
      </c>
      <c r="AI168" s="29" t="str">
        <f>IFERROR(IF(VLOOKUP($D168,'May 2016'!D167:Z666,3,FALSE)=F168,"-","Wrong PO"),"new")</f>
        <v>new</v>
      </c>
      <c r="AJ168" s="32" t="str">
        <f>IF(AI168="wrong PO",(VLOOKUP($D168,'May 2016'!D167:Z666,3,FALSE)),"")</f>
        <v/>
      </c>
      <c r="AK168" s="29" t="str">
        <f>IFERROR(IF(VLOOKUP($D168,'Apr 2016'!$D$1:$Z$500,3,FALSE)=F168,"-","Wrong PO"),"new")</f>
        <v>-</v>
      </c>
      <c r="AL168" s="32" t="str">
        <f>IF(AK168="wrong PO",(VLOOKUP($D168,'Apr 2016'!$D$1:$Z$500,3,FALSE)),"")</f>
        <v/>
      </c>
      <c r="AM168" s="32" t="str">
        <f>IFERROR(IF(VLOOKUP($D168,'Mar 2016'!$D$1:$Z$500,3,FALSE)=F168,"-","Wrong PO"),"new")</f>
        <v>-</v>
      </c>
      <c r="AN168" s="32" t="str">
        <f>IF(AK168="wrong PO",(VLOOKUP($D168,'Mar 2016'!$D$1:$Z$500,3,FALSE)),"")</f>
        <v/>
      </c>
      <c r="AO168" s="32" t="str">
        <f>IFERROR(IF(VLOOKUP($D168,'Feb 2016'!$D$1:$Z$500,3,FALSE)=F168,"-","Wrong PO"),"new")</f>
        <v>-</v>
      </c>
      <c r="AP168" s="32" t="str">
        <f>IF(AK168="wrong PO",(VLOOKUP($D168,'Feb 2016'!$D$1:$Z$500,3,FALSE)),"")</f>
        <v/>
      </c>
      <c r="AQ168" s="29" t="str">
        <f>IFERROR(IF(VLOOKUP($D168,'Jan 2016'!$D$1:$Z$500,3,FALSE)=F168,"-","Wrong PO"),"new")</f>
        <v>-</v>
      </c>
      <c r="AR168" s="32" t="str">
        <f>IF(AQ168="wrong PO",(VLOOKUP($D168,'Jan 2016'!$D$1:$Z$500,3,FALSE)),"")</f>
        <v/>
      </c>
      <c r="AS168" s="29" t="str">
        <f>IFERROR(IF(VLOOKUP($D168,'Dec 2015'!$D$1:$Z$500,3,FALSE)=F168,"-","Wrong PO"),"new")</f>
        <v>-</v>
      </c>
      <c r="AT168" s="32" t="str">
        <f>IF(AS168="wrong PO",(VLOOKUP($D168,'Dec 2015'!$D$1:$Z$500,3,FALSE)),"")</f>
        <v/>
      </c>
      <c r="AU168" s="29" t="str">
        <f>IFERROR(IF(VLOOKUP($D168,'Nov 2015'!$D$1:$Z$500,3,FALSE)=F168,"-","Wrong PO"),"new")</f>
        <v>-</v>
      </c>
      <c r="AV168" s="32" t="str">
        <f>IF(AU168="wrong PO",(VLOOKUP($D168,'Nov 2015'!$D$1:$Z$500,3,FALSE)),"")</f>
        <v/>
      </c>
      <c r="AW168" s="29" t="str">
        <f>IFERROR(IF(VLOOKUP($D168,'Oct 2015'!$D$1:$Z$500,3,FALSE)=F168,"-","Wrong PO"),"new")</f>
        <v>-</v>
      </c>
      <c r="AX168" s="32" t="str">
        <f>IF(AW168="wrong PO",(VLOOKUP($D168,'Oct 2015'!$D$1:$Z$500,3,FALSE)),"")</f>
        <v/>
      </c>
      <c r="AY168" s="29" t="str">
        <f>IFERROR(IF(VLOOKUP($D168,'Sep 2015'!$D$1:$Z$500,3,FALSE)=F168,"-","Wrong PO"),"new")</f>
        <v>-</v>
      </c>
      <c r="AZ168" s="32" t="str">
        <f>IF(AY168="wrong PO",(VLOOKUP($D168,'Sep 2015'!$D$1:$Z$500,3,FALSE)),"")</f>
        <v/>
      </c>
    </row>
    <row r="169" spans="1:52">
      <c r="A169" s="2" t="s">
        <v>841</v>
      </c>
      <c r="B169" s="2" t="s">
        <v>510</v>
      </c>
      <c r="C169" s="2" t="s">
        <v>25</v>
      </c>
      <c r="D169" s="2" t="s">
        <v>45</v>
      </c>
      <c r="E169" s="2" t="s">
        <v>46</v>
      </c>
      <c r="F169" s="21" t="s">
        <v>108</v>
      </c>
      <c r="G169" s="11" t="s">
        <v>2060</v>
      </c>
      <c r="H169" s="3">
        <v>42208</v>
      </c>
      <c r="I169" s="2" t="s">
        <v>28</v>
      </c>
      <c r="J169" s="2" t="s">
        <v>47</v>
      </c>
      <c r="K169" s="2" t="s">
        <v>30</v>
      </c>
      <c r="L169" s="2" t="s">
        <v>31</v>
      </c>
      <c r="M169" s="2" t="s">
        <v>32</v>
      </c>
      <c r="N169" s="4">
        <v>206509</v>
      </c>
      <c r="O169" s="4">
        <v>215689</v>
      </c>
      <c r="P169" s="4">
        <v>9180</v>
      </c>
      <c r="Q169" s="5">
        <v>155.13999999999999</v>
      </c>
      <c r="R169" s="4">
        <v>0</v>
      </c>
      <c r="S169" s="4">
        <v>0</v>
      </c>
      <c r="T169" s="4">
        <v>0</v>
      </c>
      <c r="U169" s="5">
        <v>0</v>
      </c>
      <c r="V169" s="5">
        <v>0</v>
      </c>
      <c r="W169" s="14">
        <v>155.13999999999999</v>
      </c>
      <c r="X169" s="14">
        <v>0</v>
      </c>
      <c r="Y169" s="14">
        <v>155.13999999999999</v>
      </c>
      <c r="Z169" s="4">
        <v>24580</v>
      </c>
      <c r="AA169" s="49" t="str">
        <f>IFERROR(IF(VLOOKUP($D169,'Year-To-Date'!$E$1:$E$322,1,FALSE)=D169,"--","Find"),"Find")</f>
        <v>--</v>
      </c>
      <c r="AB169" s="49" t="str">
        <f>IFERROR(IFERROR(VLOOKUP($D169,'Asset Group  All Assets'!$B$1:$C$500,2,FALSE),(VLOOKUP($D169,'Missing-WSU-POs'!$B$1:$D$500,3,FALSE))),"?")</f>
        <v>P0771686</v>
      </c>
      <c r="AC169" s="31" t="str">
        <f t="shared" si="5"/>
        <v>P0771686</v>
      </c>
      <c r="AD169" s="31" t="str">
        <f t="shared" si="6"/>
        <v/>
      </c>
      <c r="AE169" s="29" t="str">
        <f>IFERROR(IF(VLOOKUP($D169,'Org July 2016 '!$D$1:$Z$500,3,FALSE)=F169,"-","Wrong PO"),"new")</f>
        <v>Wrong PO</v>
      </c>
      <c r="AF169" s="32">
        <f>IF(AE169="wrong PO",(VLOOKUP($D169,'Org July 2016 '!$D$1:$Z$500,3,FALSE)),"")</f>
        <v>0</v>
      </c>
      <c r="AG169" s="29" t="str">
        <f>IFERROR(IF(VLOOKUP($D169,'Org June 2016 '!$D$1:$Z$500,3,FALSE)=F169,"-","Wrong PO"),"new")</f>
        <v>Wrong PO</v>
      </c>
      <c r="AH169" s="32">
        <f>IF(AG169="wrong PO",(VLOOKUP($D169,'Org June 2016 '!$D$1:$Z$500,3,FALSE)),"")</f>
        <v>0</v>
      </c>
      <c r="AI169" s="29" t="str">
        <f>IFERROR(IF(VLOOKUP($D169,'May 2016'!D168:Z667,3,FALSE)=F169,"-","Wrong PO"),"new")</f>
        <v>new</v>
      </c>
      <c r="AJ169" s="32" t="str">
        <f>IF(AI169="wrong PO",(VLOOKUP($D169,'May 2016'!D168:Z667,3,FALSE)),"")</f>
        <v/>
      </c>
      <c r="AK169" s="29" t="str">
        <f>IFERROR(IF(VLOOKUP($D169,'Apr 2016'!$D$1:$Z$500,3,FALSE)=F169,"-","Wrong PO"),"new")</f>
        <v>-</v>
      </c>
      <c r="AL169" s="32" t="str">
        <f>IF(AK169="wrong PO",(VLOOKUP($D169,'Apr 2016'!$D$1:$Z$500,3,FALSE)),"")</f>
        <v/>
      </c>
      <c r="AM169" s="32" t="str">
        <f>IFERROR(IF(VLOOKUP($D169,'Mar 2016'!$D$1:$Z$500,3,FALSE)=F169,"-","Wrong PO"),"new")</f>
        <v>-</v>
      </c>
      <c r="AN169" s="32" t="str">
        <f>IF(AK169="wrong PO",(VLOOKUP($D169,'Mar 2016'!$D$1:$Z$500,3,FALSE)),"")</f>
        <v/>
      </c>
      <c r="AO169" s="32" t="str">
        <f>IFERROR(IF(VLOOKUP($D169,'Feb 2016'!$D$1:$Z$500,3,FALSE)=F169,"-","Wrong PO"),"new")</f>
        <v>-</v>
      </c>
      <c r="AP169" s="32" t="str">
        <f>IF(AK169="wrong PO",(VLOOKUP($D169,'Feb 2016'!$D$1:$Z$500,3,FALSE)),"")</f>
        <v/>
      </c>
      <c r="AQ169" s="29" t="str">
        <f>IFERROR(IF(VLOOKUP($D169,'Jan 2016'!$D$1:$Z$500,3,FALSE)=F169,"-","Wrong PO"),"new")</f>
        <v>-</v>
      </c>
      <c r="AR169" s="32" t="str">
        <f>IF(AQ169="wrong PO",(VLOOKUP($D169,'Jan 2016'!$D$1:$Z$500,3,FALSE)),"")</f>
        <v/>
      </c>
      <c r="AS169" s="29" t="str">
        <f>IFERROR(IF(VLOOKUP($D169,'Dec 2015'!$D$1:$Z$500,3,FALSE)=F169,"-","Wrong PO"),"new")</f>
        <v>-</v>
      </c>
      <c r="AT169" s="32" t="str">
        <f>IF(AS169="wrong PO",(VLOOKUP($D169,'Dec 2015'!$D$1:$Z$500,3,FALSE)),"")</f>
        <v/>
      </c>
      <c r="AU169" s="29" t="str">
        <f>IFERROR(IF(VLOOKUP($D169,'Nov 2015'!$D$1:$Z$500,3,FALSE)=F169,"-","Wrong PO"),"new")</f>
        <v>-</v>
      </c>
      <c r="AV169" s="32" t="str">
        <f>IF(AU169="wrong PO",(VLOOKUP($D169,'Nov 2015'!$D$1:$Z$500,3,FALSE)),"")</f>
        <v/>
      </c>
      <c r="AW169" s="29" t="str">
        <f>IFERROR(IF(VLOOKUP($D169,'Oct 2015'!$D$1:$Z$500,3,FALSE)=F169,"-","Wrong PO"),"new")</f>
        <v>-</v>
      </c>
      <c r="AX169" s="32" t="str">
        <f>IF(AW169="wrong PO",(VLOOKUP($D169,'Oct 2015'!$D$1:$Z$500,3,FALSE)),"")</f>
        <v/>
      </c>
      <c r="AY169" s="29" t="str">
        <f>IFERROR(IF(VLOOKUP($D169,'Sep 2015'!$D$1:$Z$500,3,FALSE)=F169,"-","Wrong PO"),"new")</f>
        <v>-</v>
      </c>
      <c r="AZ169" s="32" t="str">
        <f>IF(AY169="wrong PO",(VLOOKUP($D169,'Sep 2015'!$D$1:$Z$500,3,FALSE)),"")</f>
        <v/>
      </c>
    </row>
    <row r="170" spans="1:52">
      <c r="A170" s="2" t="s">
        <v>841</v>
      </c>
      <c r="B170" s="2" t="s">
        <v>510</v>
      </c>
      <c r="C170" s="2" t="s">
        <v>25</v>
      </c>
      <c r="D170" s="2" t="s">
        <v>356</v>
      </c>
      <c r="E170" s="2" t="s">
        <v>34</v>
      </c>
      <c r="F170" s="21" t="s">
        <v>108</v>
      </c>
      <c r="G170" s="11" t="s">
        <v>2060</v>
      </c>
      <c r="H170" s="3">
        <v>42258</v>
      </c>
      <c r="I170" s="2"/>
      <c r="J170" s="2" t="s">
        <v>35</v>
      </c>
      <c r="K170" s="2" t="s">
        <v>30</v>
      </c>
      <c r="L170" s="2" t="s">
        <v>31</v>
      </c>
      <c r="M170" s="2" t="s">
        <v>32</v>
      </c>
      <c r="N170" s="4">
        <v>100583</v>
      </c>
      <c r="O170" s="4">
        <v>113889</v>
      </c>
      <c r="P170" s="4">
        <v>13306</v>
      </c>
      <c r="Q170" s="5">
        <v>224.87</v>
      </c>
      <c r="R170" s="4">
        <v>0</v>
      </c>
      <c r="S170" s="4">
        <v>0</v>
      </c>
      <c r="T170" s="4">
        <v>0</v>
      </c>
      <c r="U170" s="5">
        <v>0</v>
      </c>
      <c r="V170" s="5">
        <v>0</v>
      </c>
      <c r="W170" s="14">
        <v>224.87</v>
      </c>
      <c r="X170" s="14">
        <v>0</v>
      </c>
      <c r="Y170" s="14">
        <v>224.87</v>
      </c>
      <c r="Z170" s="4">
        <v>24580</v>
      </c>
      <c r="AA170" s="49" t="str">
        <f>IFERROR(IF(VLOOKUP($D170,'Year-To-Date'!$E$1:$E$322,1,FALSE)=D170,"--","Find"),"Find")</f>
        <v>--</v>
      </c>
      <c r="AB170" s="49" t="str">
        <f>IFERROR(IFERROR(VLOOKUP($D170,'Asset Group  All Assets'!$B$1:$C$500,2,FALSE),(VLOOKUP($D170,'Missing-WSU-POs'!$B$1:$D$500,3,FALSE))),"?")</f>
        <v>P0771686</v>
      </c>
      <c r="AC170" s="31" t="str">
        <f t="shared" si="5"/>
        <v>P0771686</v>
      </c>
      <c r="AD170" s="31" t="str">
        <f t="shared" si="6"/>
        <v/>
      </c>
      <c r="AE170" s="29" t="str">
        <f>IFERROR(IF(VLOOKUP($D170,'Org July 2016 '!$D$1:$Z$500,3,FALSE)=F170,"-","Wrong PO"),"new")</f>
        <v>new</v>
      </c>
      <c r="AF170" s="32" t="str">
        <f>IF(AE170="wrong PO",(VLOOKUP($D170,'Org July 2016 '!$D$1:$Z$500,3,FALSE)),"")</f>
        <v/>
      </c>
      <c r="AG170" s="29" t="str">
        <f>IFERROR(IF(VLOOKUP($D170,'Org June 2016 '!$D$1:$Z$500,3,FALSE)=F170,"-","Wrong PO"),"new")</f>
        <v>new</v>
      </c>
      <c r="AH170" s="32" t="str">
        <f>IF(AG170="wrong PO",(VLOOKUP($D170,'Org June 2016 '!$D$1:$Z$500,3,FALSE)),"")</f>
        <v/>
      </c>
      <c r="AI170" s="29" t="str">
        <f>IFERROR(IF(VLOOKUP($D170,'May 2016'!D169:Z668,3,FALSE)=F170,"-","Wrong PO"),"new")</f>
        <v>new</v>
      </c>
      <c r="AJ170" s="32" t="str">
        <f>IF(AI170="wrong PO",(VLOOKUP($D170,'May 2016'!D169:Z668,3,FALSE)),"")</f>
        <v/>
      </c>
      <c r="AK170" s="29" t="str">
        <f>IFERROR(IF(VLOOKUP($D170,'Apr 2016'!$D$1:$Z$500,3,FALSE)=F170,"-","Wrong PO"),"new")</f>
        <v>-</v>
      </c>
      <c r="AL170" s="32" t="str">
        <f>IF(AK170="wrong PO",(VLOOKUP($D170,'Apr 2016'!$D$1:$Z$500,3,FALSE)),"")</f>
        <v/>
      </c>
      <c r="AM170" s="32" t="str">
        <f>IFERROR(IF(VLOOKUP($D170,'Mar 2016'!$D$1:$Z$500,3,FALSE)=F170,"-","Wrong PO"),"new")</f>
        <v>-</v>
      </c>
      <c r="AN170" s="32" t="str">
        <f>IF(AK170="wrong PO",(VLOOKUP($D170,'Mar 2016'!$D$1:$Z$500,3,FALSE)),"")</f>
        <v/>
      </c>
      <c r="AO170" s="32" t="str">
        <f>IFERROR(IF(VLOOKUP($D170,'Feb 2016'!$D$1:$Z$500,3,FALSE)=F170,"-","Wrong PO"),"new")</f>
        <v>-</v>
      </c>
      <c r="AP170" s="32" t="str">
        <f>IF(AK170="wrong PO",(VLOOKUP($D170,'Feb 2016'!$D$1:$Z$500,3,FALSE)),"")</f>
        <v/>
      </c>
      <c r="AQ170" s="29" t="str">
        <f>IFERROR(IF(VLOOKUP($D170,'Jan 2016'!$D$1:$Z$500,3,FALSE)=F170,"-","Wrong PO"),"new")</f>
        <v>-</v>
      </c>
      <c r="AR170" s="32" t="str">
        <f>IF(AQ170="wrong PO",(VLOOKUP($D170,'Jan 2016'!$D$1:$Z$500,3,FALSE)),"")</f>
        <v/>
      </c>
      <c r="AS170" s="29" t="str">
        <f>IFERROR(IF(VLOOKUP($D170,'Dec 2015'!$D$1:$Z$500,3,FALSE)=F170,"-","Wrong PO"),"new")</f>
        <v>new</v>
      </c>
      <c r="AT170" s="32" t="str">
        <f>IF(AS170="wrong PO",(VLOOKUP($D170,'Dec 2015'!$D$1:$Z$500,3,FALSE)),"")</f>
        <v/>
      </c>
      <c r="AU170" s="29" t="str">
        <f>IFERROR(IF(VLOOKUP($D170,'Nov 2015'!$D$1:$Z$500,3,FALSE)=F170,"-","Wrong PO"),"new")</f>
        <v>Wrong PO</v>
      </c>
      <c r="AV170" s="32">
        <f>IF(AU170="wrong PO",(VLOOKUP($D170,'Nov 2015'!$D$1:$Z$500,3,FALSE)),"")</f>
        <v>0</v>
      </c>
      <c r="AW170" s="29" t="str">
        <f>IFERROR(IF(VLOOKUP($D170,'Oct 2015'!$D$1:$Z$500,3,FALSE)=F170,"-","Wrong PO"),"new")</f>
        <v>new</v>
      </c>
      <c r="AX170" s="32" t="str">
        <f>IF(AW170="wrong PO",(VLOOKUP($D170,'Oct 2015'!$D$1:$Z$500,3,FALSE)),"")</f>
        <v/>
      </c>
      <c r="AY170" s="29" t="str">
        <f>IFERROR(IF(VLOOKUP($D170,'Sep 2015'!$D$1:$Z$500,3,FALSE)=F170,"-","Wrong PO"),"new")</f>
        <v>Wrong PO</v>
      </c>
      <c r="AZ170" s="32" t="str">
        <f>IF(AY170="wrong PO",(VLOOKUP($D170,'Sep 2015'!$D$1:$Z$500,3,FALSE)),"")</f>
        <v>P0772275</v>
      </c>
    </row>
    <row r="171" spans="1:52">
      <c r="A171" s="2" t="s">
        <v>841</v>
      </c>
      <c r="B171" s="2" t="s">
        <v>510</v>
      </c>
      <c r="C171" s="2" t="s">
        <v>48</v>
      </c>
      <c r="D171" s="2" t="s">
        <v>52</v>
      </c>
      <c r="E171" s="2" t="s">
        <v>46</v>
      </c>
      <c r="F171" s="21" t="s">
        <v>108</v>
      </c>
      <c r="G171" s="11" t="s">
        <v>2060</v>
      </c>
      <c r="H171" s="3">
        <v>42184</v>
      </c>
      <c r="I171" s="2" t="s">
        <v>28</v>
      </c>
      <c r="J171" s="2" t="s">
        <v>47</v>
      </c>
      <c r="K171" s="2" t="s">
        <v>30</v>
      </c>
      <c r="L171" s="2" t="s">
        <v>31</v>
      </c>
      <c r="M171" s="2" t="s">
        <v>32</v>
      </c>
      <c r="N171" s="4">
        <v>1928</v>
      </c>
      <c r="O171" s="4">
        <v>2003</v>
      </c>
      <c r="P171" s="4">
        <v>75</v>
      </c>
      <c r="Q171" s="5">
        <v>1.27</v>
      </c>
      <c r="R171" s="4">
        <v>0</v>
      </c>
      <c r="S171" s="4">
        <v>0</v>
      </c>
      <c r="T171" s="4">
        <v>0</v>
      </c>
      <c r="U171" s="5">
        <v>0</v>
      </c>
      <c r="V171" s="5">
        <v>0</v>
      </c>
      <c r="W171" s="14">
        <v>1.27</v>
      </c>
      <c r="X171" s="14">
        <v>0</v>
      </c>
      <c r="Y171" s="14">
        <v>1.27</v>
      </c>
      <c r="Z171" s="4">
        <v>24580</v>
      </c>
      <c r="AA171" s="49" t="str">
        <f>IFERROR(IF(VLOOKUP($D171,'Year-To-Date'!$E$1:$E$322,1,FALSE)=D171,"--","Find"),"Find")</f>
        <v>--</v>
      </c>
      <c r="AB171" s="49" t="str">
        <f>IFERROR(IFERROR(VLOOKUP($D171,'Asset Group  All Assets'!$B$1:$C$500,2,FALSE),(VLOOKUP($D171,'Missing-WSU-POs'!$B$1:$D$500,3,FALSE))),"?")</f>
        <v>P0771686</v>
      </c>
      <c r="AC171" s="31" t="str">
        <f t="shared" si="5"/>
        <v>P0771686</v>
      </c>
      <c r="AD171" s="31" t="str">
        <f t="shared" si="6"/>
        <v/>
      </c>
      <c r="AE171" s="29" t="str">
        <f>IFERROR(IF(VLOOKUP($D171,'Org July 2016 '!$D$1:$Z$500,3,FALSE)=F171,"-","Wrong PO"),"new")</f>
        <v>Wrong PO</v>
      </c>
      <c r="AF171" s="32">
        <f>IF(AE171="wrong PO",(VLOOKUP($D171,'Org July 2016 '!$D$1:$Z$500,3,FALSE)),"")</f>
        <v>0</v>
      </c>
      <c r="AG171" s="29" t="str">
        <f>IFERROR(IF(VLOOKUP($D171,'Org June 2016 '!$D$1:$Z$500,3,FALSE)=F171,"-","Wrong PO"),"new")</f>
        <v>Wrong PO</v>
      </c>
      <c r="AH171" s="32">
        <f>IF(AG171="wrong PO",(VLOOKUP($D171,'Org June 2016 '!$D$1:$Z$500,3,FALSE)),"")</f>
        <v>0</v>
      </c>
      <c r="AI171" s="29" t="str">
        <f>IFERROR(IF(VLOOKUP($D171,'May 2016'!D170:Z669,3,FALSE)=F171,"-","Wrong PO"),"new")</f>
        <v>new</v>
      </c>
      <c r="AJ171" s="32" t="str">
        <f>IF(AI171="wrong PO",(VLOOKUP($D171,'May 2016'!D170:Z669,3,FALSE)),"")</f>
        <v/>
      </c>
      <c r="AK171" s="29" t="str">
        <f>IFERROR(IF(VLOOKUP($D171,'Apr 2016'!$D$1:$Z$500,3,FALSE)=F171,"-","Wrong PO"),"new")</f>
        <v>-</v>
      </c>
      <c r="AL171" s="32" t="str">
        <f>IF(AK171="wrong PO",(VLOOKUP($D171,'Apr 2016'!$D$1:$Z$500,3,FALSE)),"")</f>
        <v/>
      </c>
      <c r="AM171" s="32" t="str">
        <f>IFERROR(IF(VLOOKUP($D171,'Mar 2016'!$D$1:$Z$500,3,FALSE)=F171,"-","Wrong PO"),"new")</f>
        <v>-</v>
      </c>
      <c r="AN171" s="32" t="str">
        <f>IF(AK171="wrong PO",(VLOOKUP($D171,'Mar 2016'!$D$1:$Z$500,3,FALSE)),"")</f>
        <v/>
      </c>
      <c r="AO171" s="32" t="str">
        <f>IFERROR(IF(VLOOKUP($D171,'Feb 2016'!$D$1:$Z$500,3,FALSE)=F171,"-","Wrong PO"),"new")</f>
        <v>-</v>
      </c>
      <c r="AP171" s="32" t="str">
        <f>IF(AK171="wrong PO",(VLOOKUP($D171,'Feb 2016'!$D$1:$Z$500,3,FALSE)),"")</f>
        <v/>
      </c>
      <c r="AQ171" s="29" t="str">
        <f>IFERROR(IF(VLOOKUP($D171,'Jan 2016'!$D$1:$Z$500,3,FALSE)=F171,"-","Wrong PO"),"new")</f>
        <v>-</v>
      </c>
      <c r="AR171" s="32" t="str">
        <f>IF(AQ171="wrong PO",(VLOOKUP($D171,'Jan 2016'!$D$1:$Z$500,3,FALSE)),"")</f>
        <v/>
      </c>
      <c r="AS171" s="29" t="str">
        <f>IFERROR(IF(VLOOKUP($D171,'Dec 2015'!$D$1:$Z$500,3,FALSE)=F171,"-","Wrong PO"),"new")</f>
        <v>-</v>
      </c>
      <c r="AT171" s="32" t="str">
        <f>IF(AS171="wrong PO",(VLOOKUP($D171,'Dec 2015'!$D$1:$Z$500,3,FALSE)),"")</f>
        <v/>
      </c>
      <c r="AU171" s="29" t="str">
        <f>IFERROR(IF(VLOOKUP($D171,'Nov 2015'!$D$1:$Z$500,3,FALSE)=F171,"-","Wrong PO"),"new")</f>
        <v>-</v>
      </c>
      <c r="AV171" s="32" t="str">
        <f>IF(AU171="wrong PO",(VLOOKUP($D171,'Nov 2015'!$D$1:$Z$500,3,FALSE)),"")</f>
        <v/>
      </c>
      <c r="AW171" s="29" t="str">
        <f>IFERROR(IF(VLOOKUP($D171,'Oct 2015'!$D$1:$Z$500,3,FALSE)=F171,"-","Wrong PO"),"new")</f>
        <v>-</v>
      </c>
      <c r="AX171" s="32" t="str">
        <f>IF(AW171="wrong PO",(VLOOKUP($D171,'Oct 2015'!$D$1:$Z$500,3,FALSE)),"")</f>
        <v/>
      </c>
      <c r="AY171" s="29" t="str">
        <f>IFERROR(IF(VLOOKUP($D171,'Sep 2015'!$D$1:$Z$500,3,FALSE)=F171,"-","Wrong PO"),"new")</f>
        <v>-</v>
      </c>
      <c r="AZ171" s="32" t="str">
        <f>IF(AY171="wrong PO",(VLOOKUP($D171,'Sep 2015'!$D$1:$Z$500,3,FALSE)),"")</f>
        <v/>
      </c>
    </row>
    <row r="172" spans="1:52">
      <c r="A172" s="2" t="s">
        <v>841</v>
      </c>
      <c r="B172" s="2" t="s">
        <v>510</v>
      </c>
      <c r="C172" s="2" t="s">
        <v>56</v>
      </c>
      <c r="D172" s="2" t="s">
        <v>60</v>
      </c>
      <c r="E172" s="2" t="s">
        <v>46</v>
      </c>
      <c r="F172" s="21" t="s">
        <v>108</v>
      </c>
      <c r="G172" s="11" t="s">
        <v>2060</v>
      </c>
      <c r="H172" s="3">
        <v>42208</v>
      </c>
      <c r="I172" s="2" t="s">
        <v>28</v>
      </c>
      <c r="J172" s="2" t="s">
        <v>47</v>
      </c>
      <c r="K172" s="2" t="s">
        <v>30</v>
      </c>
      <c r="L172" s="2" t="s">
        <v>31</v>
      </c>
      <c r="M172" s="2" t="s">
        <v>32</v>
      </c>
      <c r="N172" s="4">
        <v>1244</v>
      </c>
      <c r="O172" s="4">
        <v>1420</v>
      </c>
      <c r="P172" s="4">
        <v>176</v>
      </c>
      <c r="Q172" s="5">
        <v>2.97</v>
      </c>
      <c r="R172" s="4">
        <v>0</v>
      </c>
      <c r="S172" s="4">
        <v>0</v>
      </c>
      <c r="T172" s="4">
        <v>0</v>
      </c>
      <c r="U172" s="5">
        <v>0</v>
      </c>
      <c r="V172" s="5">
        <v>0</v>
      </c>
      <c r="W172" s="14">
        <v>2.97</v>
      </c>
      <c r="X172" s="14">
        <v>0</v>
      </c>
      <c r="Y172" s="14">
        <v>2.97</v>
      </c>
      <c r="Z172" s="4">
        <v>24580</v>
      </c>
      <c r="AA172" s="49" t="str">
        <f>IFERROR(IF(VLOOKUP($D172,'Year-To-Date'!$E$1:$E$322,1,FALSE)=D172,"--","Find"),"Find")</f>
        <v>--</v>
      </c>
      <c r="AB172" s="49" t="str">
        <f>IFERROR(IFERROR(VLOOKUP($D172,'Asset Group  All Assets'!$B$1:$C$500,2,FALSE),(VLOOKUP($D172,'Missing-WSU-POs'!$B$1:$D$500,3,FALSE))),"?")</f>
        <v>P0771686</v>
      </c>
      <c r="AC172" s="31" t="str">
        <f t="shared" si="5"/>
        <v>P0771686</v>
      </c>
      <c r="AD172" s="31" t="str">
        <f t="shared" si="6"/>
        <v/>
      </c>
      <c r="AE172" s="29" t="str">
        <f>IFERROR(IF(VLOOKUP($D172,'Org July 2016 '!$D$1:$Z$500,3,FALSE)=F172,"-","Wrong PO"),"new")</f>
        <v>Wrong PO</v>
      </c>
      <c r="AF172" s="32">
        <f>IF(AE172="wrong PO",(VLOOKUP($D172,'Org July 2016 '!$D$1:$Z$500,3,FALSE)),"")</f>
        <v>0</v>
      </c>
      <c r="AG172" s="29" t="str">
        <f>IFERROR(IF(VLOOKUP($D172,'Org June 2016 '!$D$1:$Z$500,3,FALSE)=F172,"-","Wrong PO"),"new")</f>
        <v>Wrong PO</v>
      </c>
      <c r="AH172" s="32">
        <f>IF(AG172="wrong PO",(VLOOKUP($D172,'Org June 2016 '!$D$1:$Z$500,3,FALSE)),"")</f>
        <v>0</v>
      </c>
      <c r="AI172" s="29" t="str">
        <f>IFERROR(IF(VLOOKUP($D172,'May 2016'!D171:Z670,3,FALSE)=F172,"-","Wrong PO"),"new")</f>
        <v>new</v>
      </c>
      <c r="AJ172" s="32" t="str">
        <f>IF(AI172="wrong PO",(VLOOKUP($D172,'May 2016'!D171:Z670,3,FALSE)),"")</f>
        <v/>
      </c>
      <c r="AK172" s="29" t="str">
        <f>IFERROR(IF(VLOOKUP($D172,'Apr 2016'!$D$1:$Z$500,3,FALSE)=F172,"-","Wrong PO"),"new")</f>
        <v>-</v>
      </c>
      <c r="AL172" s="32" t="str">
        <f>IF(AK172="wrong PO",(VLOOKUP($D172,'Apr 2016'!$D$1:$Z$500,3,FALSE)),"")</f>
        <v/>
      </c>
      <c r="AM172" s="32" t="str">
        <f>IFERROR(IF(VLOOKUP($D172,'Mar 2016'!$D$1:$Z$500,3,FALSE)=F172,"-","Wrong PO"),"new")</f>
        <v>-</v>
      </c>
      <c r="AN172" s="32" t="str">
        <f>IF(AK172="wrong PO",(VLOOKUP($D172,'Mar 2016'!$D$1:$Z$500,3,FALSE)),"")</f>
        <v/>
      </c>
      <c r="AO172" s="32" t="str">
        <f>IFERROR(IF(VLOOKUP($D172,'Feb 2016'!$D$1:$Z$500,3,FALSE)=F172,"-","Wrong PO"),"new")</f>
        <v>-</v>
      </c>
      <c r="AP172" s="32" t="str">
        <f>IF(AK172="wrong PO",(VLOOKUP($D172,'Feb 2016'!$D$1:$Z$500,3,FALSE)),"")</f>
        <v/>
      </c>
      <c r="AQ172" s="29" t="str">
        <f>IFERROR(IF(VLOOKUP($D172,'Jan 2016'!$D$1:$Z$500,3,FALSE)=F172,"-","Wrong PO"),"new")</f>
        <v>-</v>
      </c>
      <c r="AR172" s="32" t="str">
        <f>IF(AQ172="wrong PO",(VLOOKUP($D172,'Jan 2016'!$D$1:$Z$500,3,FALSE)),"")</f>
        <v/>
      </c>
      <c r="AS172" s="29" t="str">
        <f>IFERROR(IF(VLOOKUP($D172,'Dec 2015'!$D$1:$Z$500,3,FALSE)=F172,"-","Wrong PO"),"new")</f>
        <v>-</v>
      </c>
      <c r="AT172" s="32" t="str">
        <f>IF(AS172="wrong PO",(VLOOKUP($D172,'Dec 2015'!$D$1:$Z$500,3,FALSE)),"")</f>
        <v/>
      </c>
      <c r="AU172" s="29" t="str">
        <f>IFERROR(IF(VLOOKUP($D172,'Nov 2015'!$D$1:$Z$500,3,FALSE)=F172,"-","Wrong PO"),"new")</f>
        <v>-</v>
      </c>
      <c r="AV172" s="32" t="str">
        <f>IF(AU172="wrong PO",(VLOOKUP($D172,'Nov 2015'!$D$1:$Z$500,3,FALSE)),"")</f>
        <v/>
      </c>
      <c r="AW172" s="29" t="str">
        <f>IFERROR(IF(VLOOKUP($D172,'Oct 2015'!$D$1:$Z$500,3,FALSE)=F172,"-","Wrong PO"),"new")</f>
        <v>-</v>
      </c>
      <c r="AX172" s="32" t="str">
        <f>IF(AW172="wrong PO",(VLOOKUP($D172,'Oct 2015'!$D$1:$Z$500,3,FALSE)),"")</f>
        <v/>
      </c>
      <c r="AY172" s="29" t="str">
        <f>IFERROR(IF(VLOOKUP($D172,'Sep 2015'!$D$1:$Z$500,3,FALSE)=F172,"-","Wrong PO"),"new")</f>
        <v>-</v>
      </c>
      <c r="AZ172" s="32" t="str">
        <f>IF(AY172="wrong PO",(VLOOKUP($D172,'Sep 2015'!$D$1:$Z$500,3,FALSE)),"")</f>
        <v/>
      </c>
    </row>
    <row r="173" spans="1:52">
      <c r="A173" s="2" t="s">
        <v>841</v>
      </c>
      <c r="B173" s="2" t="s">
        <v>510</v>
      </c>
      <c r="C173" s="2" t="s">
        <v>56</v>
      </c>
      <c r="D173" s="2" t="s">
        <v>64</v>
      </c>
      <c r="E173" s="2" t="s">
        <v>46</v>
      </c>
      <c r="F173" s="21" t="s">
        <v>108</v>
      </c>
      <c r="G173" s="11" t="s">
        <v>2060</v>
      </c>
      <c r="H173" s="3">
        <v>42208</v>
      </c>
      <c r="I173" s="2" t="s">
        <v>28</v>
      </c>
      <c r="J173" s="2" t="s">
        <v>47</v>
      </c>
      <c r="K173" s="2" t="s">
        <v>30</v>
      </c>
      <c r="L173" s="2" t="s">
        <v>31</v>
      </c>
      <c r="M173" s="2" t="s">
        <v>32</v>
      </c>
      <c r="N173" s="4">
        <v>48483</v>
      </c>
      <c r="O173" s="4">
        <v>57716</v>
      </c>
      <c r="P173" s="4">
        <v>9233</v>
      </c>
      <c r="Q173" s="14">
        <v>156.04</v>
      </c>
      <c r="R173" s="4">
        <v>0</v>
      </c>
      <c r="S173" s="4">
        <v>0</v>
      </c>
      <c r="T173" s="4">
        <v>0</v>
      </c>
      <c r="U173" s="5">
        <v>0</v>
      </c>
      <c r="V173" s="5">
        <v>0</v>
      </c>
      <c r="W173" s="14">
        <v>156.04</v>
      </c>
      <c r="X173" s="14">
        <v>0</v>
      </c>
      <c r="Y173" s="14">
        <v>156.04</v>
      </c>
      <c r="Z173" s="4">
        <v>24580</v>
      </c>
      <c r="AA173" s="49" t="str">
        <f>IFERROR(IF(VLOOKUP($D173,'Year-To-Date'!$E$1:$E$322,1,FALSE)=D173,"--","Find"),"Find")</f>
        <v>--</v>
      </c>
      <c r="AB173" s="49" t="str">
        <f>IFERROR(IFERROR(VLOOKUP($D173,'Asset Group  All Assets'!$B$1:$C$500,2,FALSE),(VLOOKUP($D173,'Missing-WSU-POs'!$B$1:$D$500,3,FALSE))),"?")</f>
        <v>P0771686</v>
      </c>
      <c r="AC173" s="31" t="str">
        <f t="shared" si="5"/>
        <v>P0771686</v>
      </c>
      <c r="AD173" s="31" t="str">
        <f t="shared" si="6"/>
        <v/>
      </c>
      <c r="AE173" s="29" t="str">
        <f>IFERROR(IF(VLOOKUP($D173,'Org July 2016 '!$D$1:$Z$500,3,FALSE)=F173,"-","Wrong PO"),"new")</f>
        <v>Wrong PO</v>
      </c>
      <c r="AF173" s="32">
        <f>IF(AE173="wrong PO",(VLOOKUP($D173,'Org July 2016 '!$D$1:$Z$500,3,FALSE)),"")</f>
        <v>0</v>
      </c>
      <c r="AG173" s="29" t="str">
        <f>IFERROR(IF(VLOOKUP($D173,'Org June 2016 '!$D$1:$Z$500,3,FALSE)=F173,"-","Wrong PO"),"new")</f>
        <v>Wrong PO</v>
      </c>
      <c r="AH173" s="32">
        <f>IF(AG173="wrong PO",(VLOOKUP($D173,'Org June 2016 '!$D$1:$Z$500,3,FALSE)),"")</f>
        <v>0</v>
      </c>
      <c r="AI173" s="29" t="str">
        <f>IFERROR(IF(VLOOKUP($D173,'May 2016'!D172:Z671,3,FALSE)=F173,"-","Wrong PO"),"new")</f>
        <v>new</v>
      </c>
      <c r="AJ173" s="32" t="str">
        <f>IF(AI173="wrong PO",(VLOOKUP($D173,'May 2016'!D172:Z671,3,FALSE)),"")</f>
        <v/>
      </c>
      <c r="AK173" s="29" t="str">
        <f>IFERROR(IF(VLOOKUP($D173,'Apr 2016'!$D$1:$Z$500,3,FALSE)=F173,"-","Wrong PO"),"new")</f>
        <v>-</v>
      </c>
      <c r="AL173" s="32" t="str">
        <f>IF(AK173="wrong PO",(VLOOKUP($D173,'Apr 2016'!$D$1:$Z$500,3,FALSE)),"")</f>
        <v/>
      </c>
      <c r="AM173" s="32" t="str">
        <f>IFERROR(IF(VLOOKUP($D173,'Mar 2016'!$D$1:$Z$500,3,FALSE)=F173,"-","Wrong PO"),"new")</f>
        <v>-</v>
      </c>
      <c r="AN173" s="32" t="str">
        <f>IF(AK173="wrong PO",(VLOOKUP($D173,'Mar 2016'!$D$1:$Z$500,3,FALSE)),"")</f>
        <v/>
      </c>
      <c r="AO173" s="32" t="str">
        <f>IFERROR(IF(VLOOKUP($D173,'Feb 2016'!$D$1:$Z$500,3,FALSE)=F173,"-","Wrong PO"),"new")</f>
        <v>-</v>
      </c>
      <c r="AP173" s="32" t="str">
        <f>IF(AK173="wrong PO",(VLOOKUP($D173,'Feb 2016'!$D$1:$Z$500,3,FALSE)),"")</f>
        <v/>
      </c>
      <c r="AQ173" s="29" t="str">
        <f>IFERROR(IF(VLOOKUP($D173,'Jan 2016'!$D$1:$Z$500,3,FALSE)=F173,"-","Wrong PO"),"new")</f>
        <v>-</v>
      </c>
      <c r="AR173" s="32" t="str">
        <f>IF(AQ173="wrong PO",(VLOOKUP($D173,'Jan 2016'!$D$1:$Z$500,3,FALSE)),"")</f>
        <v/>
      </c>
      <c r="AS173" s="29" t="str">
        <f>IFERROR(IF(VLOOKUP($D173,'Dec 2015'!$D$1:$Z$500,3,FALSE)=F173,"-","Wrong PO"),"new")</f>
        <v>-</v>
      </c>
      <c r="AT173" s="32" t="str">
        <f>IF(AS173="wrong PO",(VLOOKUP($D173,'Dec 2015'!$D$1:$Z$500,3,FALSE)),"")</f>
        <v/>
      </c>
      <c r="AU173" s="29" t="str">
        <f>IFERROR(IF(VLOOKUP($D173,'Nov 2015'!$D$1:$Z$500,3,FALSE)=F173,"-","Wrong PO"),"new")</f>
        <v>-</v>
      </c>
      <c r="AV173" s="32" t="str">
        <f>IF(AU173="wrong PO",(VLOOKUP($D173,'Nov 2015'!$D$1:$Z$500,3,FALSE)),"")</f>
        <v/>
      </c>
      <c r="AW173" s="29" t="str">
        <f>IFERROR(IF(VLOOKUP($D173,'Oct 2015'!$D$1:$Z$500,3,FALSE)=F173,"-","Wrong PO"),"new")</f>
        <v>-</v>
      </c>
      <c r="AX173" s="32" t="str">
        <f>IF(AW173="wrong PO",(VLOOKUP($D173,'Oct 2015'!$D$1:$Z$500,3,FALSE)),"")</f>
        <v/>
      </c>
      <c r="AY173" s="29" t="str">
        <f>IFERROR(IF(VLOOKUP($D173,'Sep 2015'!$D$1:$Z$500,3,FALSE)=F173,"-","Wrong PO"),"new")</f>
        <v>-</v>
      </c>
      <c r="AZ173" s="32" t="str">
        <f>IF(AY173="wrong PO",(VLOOKUP($D173,'Sep 2015'!$D$1:$Z$500,3,FALSE)),"")</f>
        <v/>
      </c>
    </row>
    <row r="174" spans="1:52">
      <c r="A174" s="2" t="s">
        <v>841</v>
      </c>
      <c r="B174" s="2" t="s">
        <v>510</v>
      </c>
      <c r="C174" s="2" t="s">
        <v>69</v>
      </c>
      <c r="D174" s="2" t="s">
        <v>70</v>
      </c>
      <c r="E174" s="2" t="s">
        <v>34</v>
      </c>
      <c r="F174" s="21" t="s">
        <v>108</v>
      </c>
      <c r="G174" s="11" t="s">
        <v>2060</v>
      </c>
      <c r="H174" s="3">
        <v>42184</v>
      </c>
      <c r="I174" s="2" t="s">
        <v>28</v>
      </c>
      <c r="J174" s="2" t="s">
        <v>35</v>
      </c>
      <c r="K174" s="2" t="s">
        <v>30</v>
      </c>
      <c r="L174" s="2" t="s">
        <v>31</v>
      </c>
      <c r="M174" s="2" t="s">
        <v>32</v>
      </c>
      <c r="N174" s="4">
        <v>2980</v>
      </c>
      <c r="O174" s="4">
        <v>3051</v>
      </c>
      <c r="P174" s="4">
        <v>71</v>
      </c>
      <c r="Q174" s="5">
        <v>1.2</v>
      </c>
      <c r="R174" s="4">
        <v>1915</v>
      </c>
      <c r="S174" s="4">
        <v>1945</v>
      </c>
      <c r="T174" s="4">
        <v>30</v>
      </c>
      <c r="U174" s="5">
        <v>1.79</v>
      </c>
      <c r="V174" s="5">
        <v>0</v>
      </c>
      <c r="W174" s="14">
        <v>2.99</v>
      </c>
      <c r="X174" s="14">
        <v>0</v>
      </c>
      <c r="Y174" s="14">
        <v>2.99</v>
      </c>
      <c r="Z174" s="4">
        <v>24580</v>
      </c>
      <c r="AA174" s="49" t="str">
        <f>IFERROR(IF(VLOOKUP($D174,'Year-To-Date'!$E$1:$E$322,1,FALSE)=D174,"--","Find"),"Find")</f>
        <v>--</v>
      </c>
      <c r="AB174" s="49" t="str">
        <f>IFERROR(IFERROR(VLOOKUP($D174,'Asset Group  All Assets'!$B$1:$C$500,2,FALSE),(VLOOKUP($D174,'Missing-WSU-POs'!$B$1:$D$500,3,FALSE))),"?")</f>
        <v>P0771686</v>
      </c>
      <c r="AC174" s="31" t="str">
        <f t="shared" si="5"/>
        <v>P0771686</v>
      </c>
      <c r="AD174" s="31" t="str">
        <f t="shared" si="6"/>
        <v/>
      </c>
      <c r="AE174" s="29" t="str">
        <f>IFERROR(IF(VLOOKUP($D174,'Org July 2016 '!$D$1:$Z$500,3,FALSE)=F174,"-","Wrong PO"),"new")</f>
        <v>Wrong PO</v>
      </c>
      <c r="AF174" s="32">
        <f>IF(AE174="wrong PO",(VLOOKUP($D174,'Org July 2016 '!$D$1:$Z$500,3,FALSE)),"")</f>
        <v>0</v>
      </c>
      <c r="AG174" s="29" t="str">
        <f>IFERROR(IF(VLOOKUP($D174,'Org June 2016 '!$D$1:$Z$500,3,FALSE)=F174,"-","Wrong PO"),"new")</f>
        <v>Wrong PO</v>
      </c>
      <c r="AH174" s="32">
        <f>IF(AG174="wrong PO",(VLOOKUP($D174,'Org June 2016 '!$D$1:$Z$500,3,FALSE)),"")</f>
        <v>0</v>
      </c>
      <c r="AI174" s="29" t="str">
        <f>IFERROR(IF(VLOOKUP($D174,'May 2016'!D173:Z672,3,FALSE)=F174,"-","Wrong PO"),"new")</f>
        <v>new</v>
      </c>
      <c r="AJ174" s="32" t="str">
        <f>IF(AI174="wrong PO",(VLOOKUP($D174,'May 2016'!D173:Z672,3,FALSE)),"")</f>
        <v/>
      </c>
      <c r="AK174" s="29" t="str">
        <f>IFERROR(IF(VLOOKUP($D174,'Apr 2016'!$D$1:$Z$500,3,FALSE)=F174,"-","Wrong PO"),"new")</f>
        <v>-</v>
      </c>
      <c r="AL174" s="32" t="str">
        <f>IF(AK174="wrong PO",(VLOOKUP($D174,'Apr 2016'!$D$1:$Z$500,3,FALSE)),"")</f>
        <v/>
      </c>
      <c r="AM174" s="32" t="str">
        <f>IFERROR(IF(VLOOKUP($D174,'Mar 2016'!$D$1:$Z$500,3,FALSE)=F174,"-","Wrong PO"),"new")</f>
        <v>-</v>
      </c>
      <c r="AN174" s="32" t="str">
        <f>IF(AK174="wrong PO",(VLOOKUP($D174,'Mar 2016'!$D$1:$Z$500,3,FALSE)),"")</f>
        <v/>
      </c>
      <c r="AO174" s="32" t="str">
        <f>IFERROR(IF(VLOOKUP($D174,'Feb 2016'!$D$1:$Z$500,3,FALSE)=F174,"-","Wrong PO"),"new")</f>
        <v>-</v>
      </c>
      <c r="AP174" s="32" t="str">
        <f>IF(AK174="wrong PO",(VLOOKUP($D174,'Feb 2016'!$D$1:$Z$500,3,FALSE)),"")</f>
        <v/>
      </c>
      <c r="AQ174" s="29" t="str">
        <f>IFERROR(IF(VLOOKUP($D174,'Jan 2016'!$D$1:$Z$500,3,FALSE)=F174,"-","Wrong PO"),"new")</f>
        <v>-</v>
      </c>
      <c r="AR174" s="32" t="str">
        <f>IF(AQ174="wrong PO",(VLOOKUP($D174,'Jan 2016'!$D$1:$Z$500,3,FALSE)),"")</f>
        <v/>
      </c>
      <c r="AS174" s="29" t="str">
        <f>IFERROR(IF(VLOOKUP($D174,'Dec 2015'!$D$1:$Z$500,3,FALSE)=F174,"-","Wrong PO"),"new")</f>
        <v>-</v>
      </c>
      <c r="AT174" s="32" t="str">
        <f>IF(AS174="wrong PO",(VLOOKUP($D174,'Dec 2015'!$D$1:$Z$500,3,FALSE)),"")</f>
        <v/>
      </c>
      <c r="AU174" s="29" t="str">
        <f>IFERROR(IF(VLOOKUP($D174,'Nov 2015'!$D$1:$Z$500,3,FALSE)=F174,"-","Wrong PO"),"new")</f>
        <v>-</v>
      </c>
      <c r="AV174" s="32" t="str">
        <f>IF(AU174="wrong PO",(VLOOKUP($D174,'Nov 2015'!$D$1:$Z$500,3,FALSE)),"")</f>
        <v/>
      </c>
      <c r="AW174" s="29" t="str">
        <f>IFERROR(IF(VLOOKUP($D174,'Oct 2015'!$D$1:$Z$500,3,FALSE)=F174,"-","Wrong PO"),"new")</f>
        <v>-</v>
      </c>
      <c r="AX174" s="32" t="str">
        <f>IF(AW174="wrong PO",(VLOOKUP($D174,'Oct 2015'!$D$1:$Z$500,3,FALSE)),"")</f>
        <v/>
      </c>
      <c r="AY174" s="29" t="str">
        <f>IFERROR(IF(VLOOKUP($D174,'Sep 2015'!$D$1:$Z$500,3,FALSE)=F174,"-","Wrong PO"),"new")</f>
        <v>-</v>
      </c>
      <c r="AZ174" s="32" t="str">
        <f>IF(AY174="wrong PO",(VLOOKUP($D174,'Sep 2015'!$D$1:$Z$500,3,FALSE)),"")</f>
        <v/>
      </c>
    </row>
    <row r="175" spans="1:52">
      <c r="A175" s="2" t="s">
        <v>841</v>
      </c>
      <c r="B175" s="2" t="s">
        <v>510</v>
      </c>
      <c r="C175" s="2" t="s">
        <v>69</v>
      </c>
      <c r="D175" s="2" t="s">
        <v>74</v>
      </c>
      <c r="E175" s="2" t="s">
        <v>46</v>
      </c>
      <c r="F175" s="21" t="s">
        <v>108</v>
      </c>
      <c r="G175" s="11" t="s">
        <v>2060</v>
      </c>
      <c r="H175" s="3">
        <v>42208</v>
      </c>
      <c r="I175" s="2" t="s">
        <v>28</v>
      </c>
      <c r="J175" s="2" t="s">
        <v>47</v>
      </c>
      <c r="K175" s="2" t="s">
        <v>30</v>
      </c>
      <c r="L175" s="2" t="s">
        <v>31</v>
      </c>
      <c r="M175" s="2" t="s">
        <v>32</v>
      </c>
      <c r="N175" s="4">
        <v>144</v>
      </c>
      <c r="O175" s="4">
        <v>146</v>
      </c>
      <c r="P175" s="4">
        <v>2</v>
      </c>
      <c r="Q175" s="5">
        <v>0.03</v>
      </c>
      <c r="R175" s="4">
        <v>384</v>
      </c>
      <c r="S175" s="4">
        <v>384</v>
      </c>
      <c r="T175" s="4">
        <v>0</v>
      </c>
      <c r="U175" s="5">
        <v>0</v>
      </c>
      <c r="V175" s="5">
        <v>0</v>
      </c>
      <c r="W175" s="14">
        <v>0.03</v>
      </c>
      <c r="X175" s="14">
        <v>0</v>
      </c>
      <c r="Y175" s="14">
        <v>0.03</v>
      </c>
      <c r="Z175" s="4">
        <v>24580</v>
      </c>
      <c r="AA175" s="49" t="str">
        <f>IFERROR(IF(VLOOKUP($D175,'Year-To-Date'!$E$1:$E$322,1,FALSE)=D175,"--","Find"),"Find")</f>
        <v>--</v>
      </c>
      <c r="AB175" s="49" t="str">
        <f>IFERROR(IFERROR(VLOOKUP($D175,'Asset Group  All Assets'!$B$1:$C$500,2,FALSE),(VLOOKUP($D175,'Missing-WSU-POs'!$B$1:$D$500,3,FALSE))),"?")</f>
        <v>P0771686</v>
      </c>
      <c r="AC175" s="31" t="str">
        <f t="shared" si="5"/>
        <v>P0771686</v>
      </c>
      <c r="AD175" s="31" t="str">
        <f t="shared" si="6"/>
        <v/>
      </c>
      <c r="AE175" s="29" t="str">
        <f>IFERROR(IF(VLOOKUP($D175,'Org July 2016 '!$D$1:$Z$500,3,FALSE)=F175,"-","Wrong PO"),"new")</f>
        <v>Wrong PO</v>
      </c>
      <c r="AF175" s="32">
        <f>IF(AE175="wrong PO",(VLOOKUP($D175,'Org July 2016 '!$D$1:$Z$500,3,FALSE)),"")</f>
        <v>0</v>
      </c>
      <c r="AG175" s="29" t="str">
        <f>IFERROR(IF(VLOOKUP($D175,'Org June 2016 '!$D$1:$Z$500,3,FALSE)=F175,"-","Wrong PO"),"new")</f>
        <v>Wrong PO</v>
      </c>
      <c r="AH175" s="32">
        <f>IF(AG175="wrong PO",(VLOOKUP($D175,'Org June 2016 '!$D$1:$Z$500,3,FALSE)),"")</f>
        <v>0</v>
      </c>
      <c r="AI175" s="29" t="str">
        <f>IFERROR(IF(VLOOKUP($D175,'May 2016'!D174:Z673,3,FALSE)=F175,"-","Wrong PO"),"new")</f>
        <v>new</v>
      </c>
      <c r="AJ175" s="32" t="str">
        <f>IF(AI175="wrong PO",(VLOOKUP($D175,'May 2016'!D174:Z673,3,FALSE)),"")</f>
        <v/>
      </c>
      <c r="AK175" s="29" t="str">
        <f>IFERROR(IF(VLOOKUP($D175,'Apr 2016'!$D$1:$Z$500,3,FALSE)=F175,"-","Wrong PO"),"new")</f>
        <v>-</v>
      </c>
      <c r="AL175" s="32" t="str">
        <f>IF(AK175="wrong PO",(VLOOKUP($D175,'Apr 2016'!$D$1:$Z$500,3,FALSE)),"")</f>
        <v/>
      </c>
      <c r="AM175" s="32" t="str">
        <f>IFERROR(IF(VLOOKUP($D175,'Mar 2016'!$D$1:$Z$500,3,FALSE)=F175,"-","Wrong PO"),"new")</f>
        <v>-</v>
      </c>
      <c r="AN175" s="32" t="str">
        <f>IF(AK175="wrong PO",(VLOOKUP($D175,'Mar 2016'!$D$1:$Z$500,3,FALSE)),"")</f>
        <v/>
      </c>
      <c r="AO175" s="32" t="str">
        <f>IFERROR(IF(VLOOKUP($D175,'Feb 2016'!$D$1:$Z$500,3,FALSE)=F175,"-","Wrong PO"),"new")</f>
        <v>-</v>
      </c>
      <c r="AP175" s="32" t="str">
        <f>IF(AK175="wrong PO",(VLOOKUP($D175,'Feb 2016'!$D$1:$Z$500,3,FALSE)),"")</f>
        <v/>
      </c>
      <c r="AQ175" s="29" t="str">
        <f>IFERROR(IF(VLOOKUP($D175,'Jan 2016'!$D$1:$Z$500,3,FALSE)=F175,"-","Wrong PO"),"new")</f>
        <v>-</v>
      </c>
      <c r="AR175" s="32" t="str">
        <f>IF(AQ175="wrong PO",(VLOOKUP($D175,'Jan 2016'!$D$1:$Z$500,3,FALSE)),"")</f>
        <v/>
      </c>
      <c r="AS175" s="29" t="str">
        <f>IFERROR(IF(VLOOKUP($D175,'Dec 2015'!$D$1:$Z$500,3,FALSE)=F175,"-","Wrong PO"),"new")</f>
        <v>-</v>
      </c>
      <c r="AT175" s="32" t="str">
        <f>IF(AS175="wrong PO",(VLOOKUP($D175,'Dec 2015'!$D$1:$Z$500,3,FALSE)),"")</f>
        <v/>
      </c>
      <c r="AU175" s="29" t="str">
        <f>IFERROR(IF(VLOOKUP($D175,'Nov 2015'!$D$1:$Z$500,3,FALSE)=F175,"-","Wrong PO"),"new")</f>
        <v>-</v>
      </c>
      <c r="AV175" s="32" t="str">
        <f>IF(AU175="wrong PO",(VLOOKUP($D175,'Nov 2015'!$D$1:$Z$500,3,FALSE)),"")</f>
        <v/>
      </c>
      <c r="AW175" s="29" t="str">
        <f>IFERROR(IF(VLOOKUP($D175,'Oct 2015'!$D$1:$Z$500,3,FALSE)=F175,"-","Wrong PO"),"new")</f>
        <v>-</v>
      </c>
      <c r="AX175" s="32" t="str">
        <f>IF(AW175="wrong PO",(VLOOKUP($D175,'Oct 2015'!$D$1:$Z$500,3,FALSE)),"")</f>
        <v/>
      </c>
      <c r="AY175" s="29" t="str">
        <f>IFERROR(IF(VLOOKUP($D175,'Sep 2015'!$D$1:$Z$500,3,FALSE)=F175,"-","Wrong PO"),"new")</f>
        <v>-</v>
      </c>
      <c r="AZ175" s="32" t="str">
        <f>IF(AY175="wrong PO",(VLOOKUP($D175,'Sep 2015'!$D$1:$Z$500,3,FALSE)),"")</f>
        <v/>
      </c>
    </row>
    <row r="176" spans="1:52">
      <c r="A176" s="2" t="s">
        <v>841</v>
      </c>
      <c r="B176" s="2" t="s">
        <v>510</v>
      </c>
      <c r="C176" s="2" t="s">
        <v>69</v>
      </c>
      <c r="D176" s="2" t="s">
        <v>75</v>
      </c>
      <c r="E176" s="2" t="s">
        <v>34</v>
      </c>
      <c r="F176" s="21" t="s">
        <v>108</v>
      </c>
      <c r="G176" s="11" t="s">
        <v>2060</v>
      </c>
      <c r="H176" s="3">
        <v>42207</v>
      </c>
      <c r="I176" s="2" t="s">
        <v>28</v>
      </c>
      <c r="J176" s="2" t="s">
        <v>35</v>
      </c>
      <c r="K176" s="2" t="s">
        <v>30</v>
      </c>
      <c r="L176" s="2" t="s">
        <v>31</v>
      </c>
      <c r="M176" s="2" t="s">
        <v>32</v>
      </c>
      <c r="N176" s="4">
        <v>12686</v>
      </c>
      <c r="O176" s="4">
        <v>13297</v>
      </c>
      <c r="P176" s="4">
        <v>611</v>
      </c>
      <c r="Q176" s="5">
        <v>10.33</v>
      </c>
      <c r="R176" s="4">
        <v>17734</v>
      </c>
      <c r="S176" s="4">
        <v>18493</v>
      </c>
      <c r="T176" s="4">
        <v>759</v>
      </c>
      <c r="U176" s="5">
        <v>45.39</v>
      </c>
      <c r="V176" s="5">
        <v>0</v>
      </c>
      <c r="W176" s="14">
        <v>55.72</v>
      </c>
      <c r="X176" s="14">
        <v>0</v>
      </c>
      <c r="Y176" s="14">
        <v>55.72</v>
      </c>
      <c r="Z176" s="4">
        <v>24580</v>
      </c>
      <c r="AA176" s="49" t="str">
        <f>IFERROR(IF(VLOOKUP($D176,'Year-To-Date'!$E$1:$E$322,1,FALSE)=D176,"--","Find"),"Find")</f>
        <v>--</v>
      </c>
      <c r="AB176" s="49" t="str">
        <f>IFERROR(IFERROR(VLOOKUP($D176,'Asset Group  All Assets'!$B$1:$C$500,2,FALSE),(VLOOKUP($D176,'Missing-WSU-POs'!$B$1:$D$500,3,FALSE))),"?")</f>
        <v>P0771686</v>
      </c>
      <c r="AC176" s="31" t="str">
        <f t="shared" si="5"/>
        <v>P0771686</v>
      </c>
      <c r="AD176" s="31" t="str">
        <f t="shared" si="6"/>
        <v/>
      </c>
      <c r="AE176" s="29" t="str">
        <f>IFERROR(IF(VLOOKUP($D176,'Org July 2016 '!$D$1:$Z$500,3,FALSE)=F176,"-","Wrong PO"),"new")</f>
        <v>Wrong PO</v>
      </c>
      <c r="AF176" s="32">
        <f>IF(AE176="wrong PO",(VLOOKUP($D176,'Org July 2016 '!$D$1:$Z$500,3,FALSE)),"")</f>
        <v>0</v>
      </c>
      <c r="AG176" s="29" t="str">
        <f>IFERROR(IF(VLOOKUP($D176,'Org June 2016 '!$D$1:$Z$500,3,FALSE)=F176,"-","Wrong PO"),"new")</f>
        <v>Wrong PO</v>
      </c>
      <c r="AH176" s="32">
        <f>IF(AG176="wrong PO",(VLOOKUP($D176,'Org June 2016 '!$D$1:$Z$500,3,FALSE)),"")</f>
        <v>0</v>
      </c>
      <c r="AI176" s="29" t="str">
        <f>IFERROR(IF(VLOOKUP($D176,'May 2016'!D175:Z674,3,FALSE)=F176,"-","Wrong PO"),"new")</f>
        <v>new</v>
      </c>
      <c r="AJ176" s="32" t="str">
        <f>IF(AI176="wrong PO",(VLOOKUP($D176,'May 2016'!D175:Z674,3,FALSE)),"")</f>
        <v/>
      </c>
      <c r="AK176" s="29" t="str">
        <f>IFERROR(IF(VLOOKUP($D176,'Apr 2016'!$D$1:$Z$500,3,FALSE)=F176,"-","Wrong PO"),"new")</f>
        <v>-</v>
      </c>
      <c r="AL176" s="32" t="str">
        <f>IF(AK176="wrong PO",(VLOOKUP($D176,'Apr 2016'!$D$1:$Z$500,3,FALSE)),"")</f>
        <v/>
      </c>
      <c r="AM176" s="32" t="str">
        <f>IFERROR(IF(VLOOKUP($D176,'Mar 2016'!$D$1:$Z$500,3,FALSE)=F176,"-","Wrong PO"),"new")</f>
        <v>-</v>
      </c>
      <c r="AN176" s="32" t="str">
        <f>IF(AK176="wrong PO",(VLOOKUP($D176,'Mar 2016'!$D$1:$Z$500,3,FALSE)),"")</f>
        <v/>
      </c>
      <c r="AO176" s="32" t="str">
        <f>IFERROR(IF(VLOOKUP($D176,'Feb 2016'!$D$1:$Z$500,3,FALSE)=F176,"-","Wrong PO"),"new")</f>
        <v>-</v>
      </c>
      <c r="AP176" s="32" t="str">
        <f>IF(AK176="wrong PO",(VLOOKUP($D176,'Feb 2016'!$D$1:$Z$500,3,FALSE)),"")</f>
        <v/>
      </c>
      <c r="AQ176" s="29" t="str">
        <f>IFERROR(IF(VLOOKUP($D176,'Jan 2016'!$D$1:$Z$500,3,FALSE)=F176,"-","Wrong PO"),"new")</f>
        <v>-</v>
      </c>
      <c r="AR176" s="32" t="str">
        <f>IF(AQ176="wrong PO",(VLOOKUP($D176,'Jan 2016'!$D$1:$Z$500,3,FALSE)),"")</f>
        <v/>
      </c>
      <c r="AS176" s="29" t="str">
        <f>IFERROR(IF(VLOOKUP($D176,'Dec 2015'!$D$1:$Z$500,3,FALSE)=F176,"-","Wrong PO"),"new")</f>
        <v>-</v>
      </c>
      <c r="AT176" s="32" t="str">
        <f>IF(AS176="wrong PO",(VLOOKUP($D176,'Dec 2015'!$D$1:$Z$500,3,FALSE)),"")</f>
        <v/>
      </c>
      <c r="AU176" s="29" t="str">
        <f>IFERROR(IF(VLOOKUP($D176,'Nov 2015'!$D$1:$Z$500,3,FALSE)=F176,"-","Wrong PO"),"new")</f>
        <v>-</v>
      </c>
      <c r="AV176" s="32" t="str">
        <f>IF(AU176="wrong PO",(VLOOKUP($D176,'Nov 2015'!$D$1:$Z$500,3,FALSE)),"")</f>
        <v/>
      </c>
      <c r="AW176" s="29" t="str">
        <f>IFERROR(IF(VLOOKUP($D176,'Oct 2015'!$D$1:$Z$500,3,FALSE)=F176,"-","Wrong PO"),"new")</f>
        <v>-</v>
      </c>
      <c r="AX176" s="32" t="str">
        <f>IF(AW176="wrong PO",(VLOOKUP($D176,'Oct 2015'!$D$1:$Z$500,3,FALSE)),"")</f>
        <v/>
      </c>
      <c r="AY176" s="29" t="str">
        <f>IFERROR(IF(VLOOKUP($D176,'Sep 2015'!$D$1:$Z$500,3,FALSE)=F176,"-","Wrong PO"),"new")</f>
        <v>-</v>
      </c>
      <c r="AZ176" s="32" t="str">
        <f>IF(AY176="wrong PO",(VLOOKUP($D176,'Sep 2015'!$D$1:$Z$500,3,FALSE)),"")</f>
        <v/>
      </c>
    </row>
    <row r="177" spans="1:52">
      <c r="A177" s="2" t="s">
        <v>841</v>
      </c>
      <c r="B177" s="2" t="s">
        <v>510</v>
      </c>
      <c r="C177" s="2" t="s">
        <v>76</v>
      </c>
      <c r="D177" s="2" t="s">
        <v>299</v>
      </c>
      <c r="E177" s="2" t="s">
        <v>34</v>
      </c>
      <c r="F177" s="21" t="s">
        <v>108</v>
      </c>
      <c r="G177" s="11" t="s">
        <v>2060</v>
      </c>
      <c r="H177" s="3">
        <v>42184</v>
      </c>
      <c r="I177" s="2" t="s">
        <v>28</v>
      </c>
      <c r="J177" s="2" t="s">
        <v>35</v>
      </c>
      <c r="K177" s="2" t="s">
        <v>30</v>
      </c>
      <c r="L177" s="2" t="s">
        <v>31</v>
      </c>
      <c r="M177" s="2" t="s">
        <v>32</v>
      </c>
      <c r="N177" s="4">
        <v>4251</v>
      </c>
      <c r="O177" s="4">
        <v>4421</v>
      </c>
      <c r="P177" s="4">
        <v>170</v>
      </c>
      <c r="Q177" s="5">
        <v>2.87</v>
      </c>
      <c r="R177" s="4">
        <v>916</v>
      </c>
      <c r="S177" s="4">
        <v>1004</v>
      </c>
      <c r="T177" s="4">
        <v>88</v>
      </c>
      <c r="U177" s="5">
        <v>5.26</v>
      </c>
      <c r="V177" s="5">
        <v>0</v>
      </c>
      <c r="W177" s="14">
        <v>8.1300000000000008</v>
      </c>
      <c r="X177" s="14">
        <v>0</v>
      </c>
      <c r="Y177" s="14">
        <v>8.1300000000000008</v>
      </c>
      <c r="Z177" s="4">
        <v>24580</v>
      </c>
      <c r="AA177" s="49" t="str">
        <f>IFERROR(IF(VLOOKUP($D177,'Year-To-Date'!$E$1:$E$322,1,FALSE)=D177,"--","Find"),"Find")</f>
        <v>--</v>
      </c>
      <c r="AB177" s="49" t="str">
        <f>IFERROR(IFERROR(VLOOKUP($D177,'Asset Group  All Assets'!$B$1:$C$500,2,FALSE),(VLOOKUP($D177,'Missing-WSU-POs'!$B$1:$D$500,3,FALSE))),"?")</f>
        <v>P0771686</v>
      </c>
      <c r="AC177" s="31" t="str">
        <f t="shared" si="5"/>
        <v>P0771686</v>
      </c>
      <c r="AD177" s="31" t="str">
        <f t="shared" si="6"/>
        <v/>
      </c>
      <c r="AE177" s="29" t="str">
        <f>IFERROR(IF(VLOOKUP($D177,'Org July 2016 '!$D$1:$Z$500,3,FALSE)=F177,"-","Wrong PO"),"new")</f>
        <v>Wrong PO</v>
      </c>
      <c r="AF177" s="32">
        <f>IF(AE177="wrong PO",(VLOOKUP($D177,'Org July 2016 '!$D$1:$Z$500,3,FALSE)),"")</f>
        <v>0</v>
      </c>
      <c r="AG177" s="29" t="str">
        <f>IFERROR(IF(VLOOKUP($D177,'Org June 2016 '!$D$1:$Z$500,3,FALSE)=F177,"-","Wrong PO"),"new")</f>
        <v>Wrong PO</v>
      </c>
      <c r="AH177" s="32">
        <f>IF(AG177="wrong PO",(VLOOKUP($D177,'Org June 2016 '!$D$1:$Z$500,3,FALSE)),"")</f>
        <v>0</v>
      </c>
      <c r="AI177" s="29" t="str">
        <f>IFERROR(IF(VLOOKUP($D177,'May 2016'!D176:Z675,3,FALSE)=F177,"-","Wrong PO"),"new")</f>
        <v>new</v>
      </c>
      <c r="AJ177" s="32" t="str">
        <f>IF(AI177="wrong PO",(VLOOKUP($D177,'May 2016'!D176:Z675,3,FALSE)),"")</f>
        <v/>
      </c>
      <c r="AK177" s="29" t="str">
        <f>IFERROR(IF(VLOOKUP($D177,'Apr 2016'!$D$1:$Z$500,3,FALSE)=F177,"-","Wrong PO"),"new")</f>
        <v>-</v>
      </c>
      <c r="AL177" s="32" t="str">
        <f>IF(AK177="wrong PO",(VLOOKUP($D177,'Apr 2016'!$D$1:$Z$500,3,FALSE)),"")</f>
        <v/>
      </c>
      <c r="AM177" s="32" t="str">
        <f>IFERROR(IF(VLOOKUP($D177,'Mar 2016'!$D$1:$Z$500,3,FALSE)=F177,"-","Wrong PO"),"new")</f>
        <v>-</v>
      </c>
      <c r="AN177" s="32" t="str">
        <f>IF(AK177="wrong PO",(VLOOKUP($D177,'Mar 2016'!$D$1:$Z$500,3,FALSE)),"")</f>
        <v/>
      </c>
      <c r="AO177" s="32" t="str">
        <f>IFERROR(IF(VLOOKUP($D177,'Feb 2016'!$D$1:$Z$500,3,FALSE)=F177,"-","Wrong PO"),"new")</f>
        <v>-</v>
      </c>
      <c r="AP177" s="32" t="str">
        <f>IF(AK177="wrong PO",(VLOOKUP($D177,'Feb 2016'!$D$1:$Z$500,3,FALSE)),"")</f>
        <v/>
      </c>
      <c r="AQ177" s="29" t="str">
        <f>IFERROR(IF(VLOOKUP($D177,'Jan 2016'!$D$1:$Z$500,3,FALSE)=F177,"-","Wrong PO"),"new")</f>
        <v>-</v>
      </c>
      <c r="AR177" s="32" t="str">
        <f>IF(AQ177="wrong PO",(VLOOKUP($D177,'Jan 2016'!$D$1:$Z$500,3,FALSE)),"")</f>
        <v/>
      </c>
      <c r="AS177" s="29" t="str">
        <f>IFERROR(IF(VLOOKUP($D177,'Dec 2015'!$D$1:$Z$500,3,FALSE)=F177,"-","Wrong PO"),"new")</f>
        <v>-</v>
      </c>
      <c r="AT177" s="32" t="str">
        <f>IF(AS177="wrong PO",(VLOOKUP($D177,'Dec 2015'!$D$1:$Z$500,3,FALSE)),"")</f>
        <v/>
      </c>
      <c r="AU177" s="29" t="str">
        <f>IFERROR(IF(VLOOKUP($D177,'Nov 2015'!$D$1:$Z$500,3,FALSE)=F177,"-","Wrong PO"),"new")</f>
        <v>-</v>
      </c>
      <c r="AV177" s="32" t="str">
        <f>IF(AU177="wrong PO",(VLOOKUP($D177,'Nov 2015'!$D$1:$Z$500,3,FALSE)),"")</f>
        <v/>
      </c>
      <c r="AW177" s="29" t="str">
        <f>IFERROR(IF(VLOOKUP($D177,'Oct 2015'!$D$1:$Z$500,3,FALSE)=F177,"-","Wrong PO"),"new")</f>
        <v>-</v>
      </c>
      <c r="AX177" s="32" t="str">
        <f>IF(AW177="wrong PO",(VLOOKUP($D177,'Oct 2015'!$D$1:$Z$500,3,FALSE)),"")</f>
        <v/>
      </c>
      <c r="AY177" s="29" t="str">
        <f>IFERROR(IF(VLOOKUP($D177,'Sep 2015'!$D$1:$Z$500,3,FALSE)=F177,"-","Wrong PO"),"new")</f>
        <v>new</v>
      </c>
      <c r="AZ177" s="32" t="str">
        <f>IF(AY177="wrong PO",(VLOOKUP($D177,'Sep 2015'!$D$1:$Z$500,3,FALSE)),"")</f>
        <v/>
      </c>
    </row>
    <row r="178" spans="1:52">
      <c r="A178" s="2" t="s">
        <v>841</v>
      </c>
      <c r="B178" s="2" t="s">
        <v>510</v>
      </c>
      <c r="C178" s="2" t="s">
        <v>76</v>
      </c>
      <c r="D178" s="2" t="s">
        <v>79</v>
      </c>
      <c r="E178" s="2" t="s">
        <v>46</v>
      </c>
      <c r="F178" s="21" t="s">
        <v>108</v>
      </c>
      <c r="G178" s="11" t="s">
        <v>2060</v>
      </c>
      <c r="H178" s="3">
        <v>42184</v>
      </c>
      <c r="I178" s="2" t="s">
        <v>28</v>
      </c>
      <c r="J178" s="2" t="s">
        <v>47</v>
      </c>
      <c r="K178" s="2" t="s">
        <v>30</v>
      </c>
      <c r="L178" s="2" t="s">
        <v>31</v>
      </c>
      <c r="M178" s="2" t="s">
        <v>32</v>
      </c>
      <c r="N178" s="4">
        <v>25345</v>
      </c>
      <c r="O178" s="4">
        <v>25345</v>
      </c>
      <c r="P178" s="4">
        <v>0</v>
      </c>
      <c r="Q178" s="5">
        <v>0</v>
      </c>
      <c r="R178" s="4">
        <v>6886</v>
      </c>
      <c r="S178" s="4">
        <v>6886</v>
      </c>
      <c r="T178" s="4">
        <v>0</v>
      </c>
      <c r="U178" s="5">
        <v>0</v>
      </c>
      <c r="V178" s="5">
        <v>0</v>
      </c>
      <c r="W178" s="14">
        <v>0</v>
      </c>
      <c r="X178" s="14">
        <v>0</v>
      </c>
      <c r="Y178" s="14">
        <v>0</v>
      </c>
      <c r="Z178" s="4">
        <v>24580</v>
      </c>
      <c r="AA178" s="49" t="str">
        <f>IFERROR(IF(VLOOKUP($D178,'Year-To-Date'!$E$1:$E$322,1,FALSE)=D178,"--","Find"),"Find")</f>
        <v>--</v>
      </c>
      <c r="AB178" s="49" t="str">
        <f>IFERROR(IFERROR(VLOOKUP($D178,'Asset Group  All Assets'!$B$1:$C$500,2,FALSE),(VLOOKUP($D178,'Missing-WSU-POs'!$B$1:$D$500,3,FALSE))),"?")</f>
        <v>P0771686</v>
      </c>
      <c r="AC178" s="31" t="str">
        <f t="shared" si="5"/>
        <v>P0771686</v>
      </c>
      <c r="AD178" s="31" t="str">
        <f t="shared" si="6"/>
        <v/>
      </c>
      <c r="AE178" s="29" t="str">
        <f>IFERROR(IF(VLOOKUP($D178,'Org July 2016 '!$D$1:$Z$500,3,FALSE)=F178,"-","Wrong PO"),"new")</f>
        <v>Wrong PO</v>
      </c>
      <c r="AF178" s="32">
        <f>IF(AE178="wrong PO",(VLOOKUP($D178,'Org July 2016 '!$D$1:$Z$500,3,FALSE)),"")</f>
        <v>0</v>
      </c>
      <c r="AG178" s="29" t="str">
        <f>IFERROR(IF(VLOOKUP($D178,'Org June 2016 '!$D$1:$Z$500,3,FALSE)=F178,"-","Wrong PO"),"new")</f>
        <v>Wrong PO</v>
      </c>
      <c r="AH178" s="32">
        <f>IF(AG178="wrong PO",(VLOOKUP($D178,'Org June 2016 '!$D$1:$Z$500,3,FALSE)),"")</f>
        <v>0</v>
      </c>
      <c r="AI178" s="29" t="str">
        <f>IFERROR(IF(VLOOKUP($D178,'May 2016'!D177:Z676,3,FALSE)=F178,"-","Wrong PO"),"new")</f>
        <v>new</v>
      </c>
      <c r="AJ178" s="32" t="str">
        <f>IF(AI178="wrong PO",(VLOOKUP($D178,'May 2016'!D177:Z676,3,FALSE)),"")</f>
        <v/>
      </c>
      <c r="AK178" s="29" t="str">
        <f>IFERROR(IF(VLOOKUP($D178,'Apr 2016'!$D$1:$Z$500,3,FALSE)=F178,"-","Wrong PO"),"new")</f>
        <v>-</v>
      </c>
      <c r="AL178" s="32" t="str">
        <f>IF(AK178="wrong PO",(VLOOKUP($D178,'Apr 2016'!$D$1:$Z$500,3,FALSE)),"")</f>
        <v/>
      </c>
      <c r="AM178" s="32" t="str">
        <f>IFERROR(IF(VLOOKUP($D178,'Mar 2016'!$D$1:$Z$500,3,FALSE)=F178,"-","Wrong PO"),"new")</f>
        <v>-</v>
      </c>
      <c r="AN178" s="32" t="str">
        <f>IF(AK178="wrong PO",(VLOOKUP($D178,'Mar 2016'!$D$1:$Z$500,3,FALSE)),"")</f>
        <v/>
      </c>
      <c r="AO178" s="32" t="str">
        <f>IFERROR(IF(VLOOKUP($D178,'Feb 2016'!$D$1:$Z$500,3,FALSE)=F178,"-","Wrong PO"),"new")</f>
        <v>-</v>
      </c>
      <c r="AP178" s="32" t="str">
        <f>IF(AK178="wrong PO",(VLOOKUP($D178,'Feb 2016'!$D$1:$Z$500,3,FALSE)),"")</f>
        <v/>
      </c>
      <c r="AQ178" s="29" t="str">
        <f>IFERROR(IF(VLOOKUP($D178,'Jan 2016'!$D$1:$Z$500,3,FALSE)=F178,"-","Wrong PO"),"new")</f>
        <v>-</v>
      </c>
      <c r="AR178" s="32" t="str">
        <f>IF(AQ178="wrong PO",(VLOOKUP($D178,'Jan 2016'!$D$1:$Z$500,3,FALSE)),"")</f>
        <v/>
      </c>
      <c r="AS178" s="29" t="str">
        <f>IFERROR(IF(VLOOKUP($D178,'Dec 2015'!$D$1:$Z$500,3,FALSE)=F178,"-","Wrong PO"),"new")</f>
        <v>new</v>
      </c>
      <c r="AT178" s="32" t="str">
        <f>IF(AS178="wrong PO",(VLOOKUP($D178,'Dec 2015'!$D$1:$Z$500,3,FALSE)),"")</f>
        <v/>
      </c>
      <c r="AU178" s="29" t="str">
        <f>IFERROR(IF(VLOOKUP($D178,'Nov 2015'!$D$1:$Z$500,3,FALSE)=F178,"-","Wrong PO"),"new")</f>
        <v>-</v>
      </c>
      <c r="AV178" s="32" t="str">
        <f>IF(AU178="wrong PO",(VLOOKUP($D178,'Nov 2015'!$D$1:$Z$500,3,FALSE)),"")</f>
        <v/>
      </c>
      <c r="AW178" s="29" t="str">
        <f>IFERROR(IF(VLOOKUP($D178,'Oct 2015'!$D$1:$Z$500,3,FALSE)=F178,"-","Wrong PO"),"new")</f>
        <v>-</v>
      </c>
      <c r="AX178" s="32" t="str">
        <f>IF(AW178="wrong PO",(VLOOKUP($D178,'Oct 2015'!$D$1:$Z$500,3,FALSE)),"")</f>
        <v/>
      </c>
      <c r="AY178" s="29" t="str">
        <f>IFERROR(IF(VLOOKUP($D178,'Sep 2015'!$D$1:$Z$500,3,FALSE)=F178,"-","Wrong PO"),"new")</f>
        <v>-</v>
      </c>
      <c r="AZ178" s="32" t="str">
        <f>IF(AY178="wrong PO",(VLOOKUP($D178,'Sep 2015'!$D$1:$Z$500,3,FALSE)),"")</f>
        <v/>
      </c>
    </row>
    <row r="179" spans="1:52">
      <c r="A179" s="2" t="s">
        <v>841</v>
      </c>
      <c r="B179" s="2" t="s">
        <v>510</v>
      </c>
      <c r="C179" s="2" t="s">
        <v>76</v>
      </c>
      <c r="D179" s="2" t="s">
        <v>80</v>
      </c>
      <c r="E179" s="2" t="s">
        <v>34</v>
      </c>
      <c r="F179" s="21" t="s">
        <v>108</v>
      </c>
      <c r="G179" s="11" t="s">
        <v>2060</v>
      </c>
      <c r="H179" s="3">
        <v>42184</v>
      </c>
      <c r="I179" s="2" t="s">
        <v>28</v>
      </c>
      <c r="J179" s="2" t="s">
        <v>35</v>
      </c>
      <c r="K179" s="2" t="s">
        <v>30</v>
      </c>
      <c r="L179" s="2" t="s">
        <v>31</v>
      </c>
      <c r="M179" s="2" t="s">
        <v>32</v>
      </c>
      <c r="N179" s="4">
        <v>43781</v>
      </c>
      <c r="O179" s="4">
        <v>46411</v>
      </c>
      <c r="P179" s="4">
        <v>2630</v>
      </c>
      <c r="Q179" s="5">
        <v>44.45</v>
      </c>
      <c r="R179" s="4">
        <v>12309</v>
      </c>
      <c r="S179" s="4">
        <v>13150</v>
      </c>
      <c r="T179" s="4">
        <v>841</v>
      </c>
      <c r="U179" s="5">
        <v>50.29</v>
      </c>
      <c r="V179" s="5">
        <v>0</v>
      </c>
      <c r="W179" s="14">
        <v>94.74</v>
      </c>
      <c r="X179" s="14">
        <v>0</v>
      </c>
      <c r="Y179" s="14">
        <v>94.74</v>
      </c>
      <c r="Z179" s="4">
        <v>24580</v>
      </c>
      <c r="AA179" s="49" t="str">
        <f>IFERROR(IF(VLOOKUP($D179,'Year-To-Date'!$E$1:$E$322,1,FALSE)=D179,"--","Find"),"Find")</f>
        <v>--</v>
      </c>
      <c r="AB179" s="49" t="str">
        <f>IFERROR(IFERROR(VLOOKUP($D179,'Asset Group  All Assets'!$B$1:$C$500,2,FALSE),(VLOOKUP($D179,'Missing-WSU-POs'!$B$1:$D$500,3,FALSE))),"?")</f>
        <v>P0771686</v>
      </c>
      <c r="AC179" s="31" t="str">
        <f t="shared" si="5"/>
        <v>P0771686</v>
      </c>
      <c r="AD179" s="31" t="str">
        <f t="shared" si="6"/>
        <v/>
      </c>
      <c r="AE179" s="29" t="str">
        <f>IFERROR(IF(VLOOKUP($D179,'Org July 2016 '!$D$1:$Z$500,3,FALSE)=F179,"-","Wrong PO"),"new")</f>
        <v>Wrong PO</v>
      </c>
      <c r="AF179" s="32">
        <f>IF(AE179="wrong PO",(VLOOKUP($D179,'Org July 2016 '!$D$1:$Z$500,3,FALSE)),"")</f>
        <v>0</v>
      </c>
      <c r="AG179" s="29" t="str">
        <f>IFERROR(IF(VLOOKUP($D179,'Org June 2016 '!$D$1:$Z$500,3,FALSE)=F179,"-","Wrong PO"),"new")</f>
        <v>Wrong PO</v>
      </c>
      <c r="AH179" s="32">
        <f>IF(AG179="wrong PO",(VLOOKUP($D179,'Org June 2016 '!$D$1:$Z$500,3,FALSE)),"")</f>
        <v>0</v>
      </c>
      <c r="AI179" s="29" t="str">
        <f>IFERROR(IF(VLOOKUP($D179,'May 2016'!D178:Z677,3,FALSE)=F179,"-","Wrong PO"),"new")</f>
        <v>new</v>
      </c>
      <c r="AJ179" s="32" t="str">
        <f>IF(AI179="wrong PO",(VLOOKUP($D179,'May 2016'!D178:Z677,3,FALSE)),"")</f>
        <v/>
      </c>
      <c r="AK179" s="29" t="str">
        <f>IFERROR(IF(VLOOKUP($D179,'Apr 2016'!$D$1:$Z$500,3,FALSE)=F179,"-","Wrong PO"),"new")</f>
        <v>-</v>
      </c>
      <c r="AL179" s="32" t="str">
        <f>IF(AK179="wrong PO",(VLOOKUP($D179,'Apr 2016'!$D$1:$Z$500,3,FALSE)),"")</f>
        <v/>
      </c>
      <c r="AM179" s="32" t="str">
        <f>IFERROR(IF(VLOOKUP($D179,'Mar 2016'!$D$1:$Z$500,3,FALSE)=F179,"-","Wrong PO"),"new")</f>
        <v>-</v>
      </c>
      <c r="AN179" s="32" t="str">
        <f>IF(AK179="wrong PO",(VLOOKUP($D179,'Mar 2016'!$D$1:$Z$500,3,FALSE)),"")</f>
        <v/>
      </c>
      <c r="AO179" s="32" t="str">
        <f>IFERROR(IF(VLOOKUP($D179,'Feb 2016'!$D$1:$Z$500,3,FALSE)=F179,"-","Wrong PO"),"new")</f>
        <v>-</v>
      </c>
      <c r="AP179" s="32" t="str">
        <f>IF(AK179="wrong PO",(VLOOKUP($D179,'Feb 2016'!$D$1:$Z$500,3,FALSE)),"")</f>
        <v/>
      </c>
      <c r="AQ179" s="29" t="str">
        <f>IFERROR(IF(VLOOKUP($D179,'Jan 2016'!$D$1:$Z$500,3,FALSE)=F179,"-","Wrong PO"),"new")</f>
        <v>-</v>
      </c>
      <c r="AR179" s="32" t="str">
        <f>IF(AQ179="wrong PO",(VLOOKUP($D179,'Jan 2016'!$D$1:$Z$500,3,FALSE)),"")</f>
        <v/>
      </c>
      <c r="AS179" s="29" t="str">
        <f>IFERROR(IF(VLOOKUP($D179,'Dec 2015'!$D$1:$Z$500,3,FALSE)=F179,"-","Wrong PO"),"new")</f>
        <v>-</v>
      </c>
      <c r="AT179" s="32" t="str">
        <f>IF(AS179="wrong PO",(VLOOKUP($D179,'Dec 2015'!$D$1:$Z$500,3,FALSE)),"")</f>
        <v/>
      </c>
      <c r="AU179" s="29" t="str">
        <f>IFERROR(IF(VLOOKUP($D179,'Nov 2015'!$D$1:$Z$500,3,FALSE)=F179,"-","Wrong PO"),"new")</f>
        <v>-</v>
      </c>
      <c r="AV179" s="32" t="str">
        <f>IF(AU179="wrong PO",(VLOOKUP($D179,'Nov 2015'!$D$1:$Z$500,3,FALSE)),"")</f>
        <v/>
      </c>
      <c r="AW179" s="29" t="str">
        <f>IFERROR(IF(VLOOKUP($D179,'Oct 2015'!$D$1:$Z$500,3,FALSE)=F179,"-","Wrong PO"),"new")</f>
        <v>-</v>
      </c>
      <c r="AX179" s="32" t="str">
        <f>IF(AW179="wrong PO",(VLOOKUP($D179,'Oct 2015'!$D$1:$Z$500,3,FALSE)),"")</f>
        <v/>
      </c>
      <c r="AY179" s="29" t="str">
        <f>IFERROR(IF(VLOOKUP($D179,'Sep 2015'!$D$1:$Z$500,3,FALSE)=F179,"-","Wrong PO"),"new")</f>
        <v>-</v>
      </c>
      <c r="AZ179" s="32" t="str">
        <f>IF(AY179="wrong PO",(VLOOKUP($D179,'Sep 2015'!$D$1:$Z$500,3,FALSE)),"")</f>
        <v/>
      </c>
    </row>
    <row r="180" spans="1:52">
      <c r="A180" s="2" t="s">
        <v>841</v>
      </c>
      <c r="B180" s="2" t="s">
        <v>510</v>
      </c>
      <c r="C180" s="2" t="s">
        <v>76</v>
      </c>
      <c r="D180" s="2" t="s">
        <v>87</v>
      </c>
      <c r="E180" s="2" t="s">
        <v>34</v>
      </c>
      <c r="F180" s="21" t="s">
        <v>108</v>
      </c>
      <c r="G180" s="11" t="s">
        <v>2060</v>
      </c>
      <c r="H180" s="3">
        <v>42207</v>
      </c>
      <c r="I180" s="2" t="s">
        <v>28</v>
      </c>
      <c r="J180" s="2" t="s">
        <v>35</v>
      </c>
      <c r="K180" s="2" t="s">
        <v>30</v>
      </c>
      <c r="L180" s="2" t="s">
        <v>31</v>
      </c>
      <c r="M180" s="2" t="s">
        <v>32</v>
      </c>
      <c r="N180" s="4">
        <v>207255</v>
      </c>
      <c r="O180" s="4">
        <v>213481</v>
      </c>
      <c r="P180" s="4">
        <v>6226</v>
      </c>
      <c r="Q180" s="5">
        <v>105.22</v>
      </c>
      <c r="R180" s="4">
        <v>47577</v>
      </c>
      <c r="S180" s="4">
        <v>48168</v>
      </c>
      <c r="T180" s="4">
        <v>591</v>
      </c>
      <c r="U180" s="5">
        <v>35.340000000000003</v>
      </c>
      <c r="V180" s="5">
        <v>0</v>
      </c>
      <c r="W180" s="14">
        <v>140.56</v>
      </c>
      <c r="X180" s="14">
        <v>0</v>
      </c>
      <c r="Y180" s="14">
        <v>140.56</v>
      </c>
      <c r="Z180" s="4">
        <v>24580</v>
      </c>
      <c r="AA180" s="49" t="str">
        <f>IFERROR(IF(VLOOKUP($D180,'Year-To-Date'!$E$1:$E$322,1,FALSE)=D180,"--","Find"),"Find")</f>
        <v>--</v>
      </c>
      <c r="AB180" s="49" t="str">
        <f>IFERROR(IFERROR(VLOOKUP($D180,'Asset Group  All Assets'!$B$1:$C$500,2,FALSE),(VLOOKUP($D180,'Missing-WSU-POs'!$B$1:$D$500,3,FALSE))),"?")</f>
        <v>P0771686</v>
      </c>
      <c r="AC180" s="31" t="str">
        <f t="shared" si="5"/>
        <v>P0771686</v>
      </c>
      <c r="AD180" s="31" t="str">
        <f t="shared" si="6"/>
        <v/>
      </c>
      <c r="AE180" s="29" t="str">
        <f>IFERROR(IF(VLOOKUP($D180,'Org July 2016 '!$D$1:$Z$500,3,FALSE)=F180,"-","Wrong PO"),"new")</f>
        <v>Wrong PO</v>
      </c>
      <c r="AF180" s="32">
        <f>IF(AE180="wrong PO",(VLOOKUP($D180,'Org July 2016 '!$D$1:$Z$500,3,FALSE)),"")</f>
        <v>0</v>
      </c>
      <c r="AG180" s="29" t="str">
        <f>IFERROR(IF(VLOOKUP($D180,'Org June 2016 '!$D$1:$Z$500,3,FALSE)=F180,"-","Wrong PO"),"new")</f>
        <v>Wrong PO</v>
      </c>
      <c r="AH180" s="32">
        <f>IF(AG180="wrong PO",(VLOOKUP($D180,'Org June 2016 '!$D$1:$Z$500,3,FALSE)),"")</f>
        <v>0</v>
      </c>
      <c r="AI180" s="29" t="str">
        <f>IFERROR(IF(VLOOKUP($D180,'May 2016'!D179:Z678,3,FALSE)=F180,"-","Wrong PO"),"new")</f>
        <v>new</v>
      </c>
      <c r="AJ180" s="32" t="str">
        <f>IF(AI180="wrong PO",(VLOOKUP($D180,'May 2016'!D179:Z678,3,FALSE)),"")</f>
        <v/>
      </c>
      <c r="AK180" s="29" t="str">
        <f>IFERROR(IF(VLOOKUP($D180,'Apr 2016'!$D$1:$Z$500,3,FALSE)=F180,"-","Wrong PO"),"new")</f>
        <v>-</v>
      </c>
      <c r="AL180" s="32" t="str">
        <f>IF(AK180="wrong PO",(VLOOKUP($D180,'Apr 2016'!$D$1:$Z$500,3,FALSE)),"")</f>
        <v/>
      </c>
      <c r="AM180" s="32" t="str">
        <f>IFERROR(IF(VLOOKUP($D180,'Mar 2016'!$D$1:$Z$500,3,FALSE)=F180,"-","Wrong PO"),"new")</f>
        <v>-</v>
      </c>
      <c r="AN180" s="32" t="str">
        <f>IF(AK180="wrong PO",(VLOOKUP($D180,'Mar 2016'!$D$1:$Z$500,3,FALSE)),"")</f>
        <v/>
      </c>
      <c r="AO180" s="32" t="str">
        <f>IFERROR(IF(VLOOKUP($D180,'Feb 2016'!$D$1:$Z$500,3,FALSE)=F180,"-","Wrong PO"),"new")</f>
        <v>-</v>
      </c>
      <c r="AP180" s="32" t="str">
        <f>IF(AK180="wrong PO",(VLOOKUP($D180,'Feb 2016'!$D$1:$Z$500,3,FALSE)),"")</f>
        <v/>
      </c>
      <c r="AQ180" s="29" t="str">
        <f>IFERROR(IF(VLOOKUP($D180,'Jan 2016'!$D$1:$Z$500,3,FALSE)=F180,"-","Wrong PO"),"new")</f>
        <v>-</v>
      </c>
      <c r="AR180" s="32" t="str">
        <f>IF(AQ180="wrong PO",(VLOOKUP($D180,'Jan 2016'!$D$1:$Z$500,3,FALSE)),"")</f>
        <v/>
      </c>
      <c r="AS180" s="29" t="str">
        <f>IFERROR(IF(VLOOKUP($D180,'Dec 2015'!$D$1:$Z$500,3,FALSE)=F180,"-","Wrong PO"),"new")</f>
        <v>-</v>
      </c>
      <c r="AT180" s="32" t="str">
        <f>IF(AS180="wrong PO",(VLOOKUP($D180,'Dec 2015'!$D$1:$Z$500,3,FALSE)),"")</f>
        <v/>
      </c>
      <c r="AU180" s="29" t="str">
        <f>IFERROR(IF(VLOOKUP($D180,'Nov 2015'!$D$1:$Z$500,3,FALSE)=F180,"-","Wrong PO"),"new")</f>
        <v>-</v>
      </c>
      <c r="AV180" s="32" t="str">
        <f>IF(AU180="wrong PO",(VLOOKUP($D180,'Nov 2015'!$D$1:$Z$500,3,FALSE)),"")</f>
        <v/>
      </c>
      <c r="AW180" s="29" t="str">
        <f>IFERROR(IF(VLOOKUP($D180,'Oct 2015'!$D$1:$Z$500,3,FALSE)=F180,"-","Wrong PO"),"new")</f>
        <v>-</v>
      </c>
      <c r="AX180" s="32" t="str">
        <f>IF(AW180="wrong PO",(VLOOKUP($D180,'Oct 2015'!$D$1:$Z$500,3,FALSE)),"")</f>
        <v/>
      </c>
      <c r="AY180" s="29" t="str">
        <f>IFERROR(IF(VLOOKUP($D180,'Sep 2015'!$D$1:$Z$500,3,FALSE)=F180,"-","Wrong PO"),"new")</f>
        <v>-</v>
      </c>
      <c r="AZ180" s="32" t="str">
        <f>IF(AY180="wrong PO",(VLOOKUP($D180,'Sep 2015'!$D$1:$Z$500,3,FALSE)),"")</f>
        <v/>
      </c>
    </row>
    <row r="181" spans="1:52">
      <c r="A181" s="2" t="s">
        <v>841</v>
      </c>
      <c r="B181" s="2" t="s">
        <v>510</v>
      </c>
      <c r="C181" s="2" t="s">
        <v>76</v>
      </c>
      <c r="D181" s="2" t="s">
        <v>88</v>
      </c>
      <c r="E181" s="2" t="s">
        <v>34</v>
      </c>
      <c r="F181" s="21" t="s">
        <v>108</v>
      </c>
      <c r="G181" s="11" t="s">
        <v>2060</v>
      </c>
      <c r="H181" s="3">
        <v>42207</v>
      </c>
      <c r="I181" s="2" t="s">
        <v>28</v>
      </c>
      <c r="J181" s="2" t="s">
        <v>35</v>
      </c>
      <c r="K181" s="2" t="s">
        <v>30</v>
      </c>
      <c r="L181" s="2" t="s">
        <v>31</v>
      </c>
      <c r="M181" s="2" t="s">
        <v>32</v>
      </c>
      <c r="N181" s="4">
        <v>36983</v>
      </c>
      <c r="O181" s="4">
        <v>39107</v>
      </c>
      <c r="P181" s="4">
        <v>2124</v>
      </c>
      <c r="Q181" s="5">
        <v>35.9</v>
      </c>
      <c r="R181" s="4">
        <v>46789</v>
      </c>
      <c r="S181" s="4">
        <v>50136</v>
      </c>
      <c r="T181" s="4">
        <v>3347</v>
      </c>
      <c r="U181" s="5">
        <v>200.15</v>
      </c>
      <c r="V181" s="5">
        <v>0</v>
      </c>
      <c r="W181" s="14">
        <v>236.05</v>
      </c>
      <c r="X181" s="14">
        <v>0</v>
      </c>
      <c r="Y181" s="14">
        <v>236.05</v>
      </c>
      <c r="Z181" s="4">
        <v>24580</v>
      </c>
      <c r="AA181" s="49" t="str">
        <f>IFERROR(IF(VLOOKUP($D181,'Year-To-Date'!$E$1:$E$322,1,FALSE)=D181,"--","Find"),"Find")</f>
        <v>--</v>
      </c>
      <c r="AB181" s="49" t="str">
        <f>IFERROR(IFERROR(VLOOKUP($D181,'Asset Group  All Assets'!$B$1:$C$500,2,FALSE),(VLOOKUP($D181,'Missing-WSU-POs'!$B$1:$D$500,3,FALSE))),"?")</f>
        <v>P0771686</v>
      </c>
      <c r="AC181" s="31" t="str">
        <f t="shared" si="5"/>
        <v>P0771686</v>
      </c>
      <c r="AD181" s="31" t="str">
        <f t="shared" si="6"/>
        <v/>
      </c>
      <c r="AE181" s="29" t="str">
        <f>IFERROR(IF(VLOOKUP($D181,'Org July 2016 '!$D$1:$Z$500,3,FALSE)=F181,"-","Wrong PO"),"new")</f>
        <v>Wrong PO</v>
      </c>
      <c r="AF181" s="32">
        <f>IF(AE181="wrong PO",(VLOOKUP($D181,'Org July 2016 '!$D$1:$Z$500,3,FALSE)),"")</f>
        <v>0</v>
      </c>
      <c r="AG181" s="29" t="str">
        <f>IFERROR(IF(VLOOKUP($D181,'Org June 2016 '!$D$1:$Z$500,3,FALSE)=F181,"-","Wrong PO"),"new")</f>
        <v>Wrong PO</v>
      </c>
      <c r="AH181" s="32">
        <f>IF(AG181="wrong PO",(VLOOKUP($D181,'Org June 2016 '!$D$1:$Z$500,3,FALSE)),"")</f>
        <v>0</v>
      </c>
      <c r="AI181" s="29" t="str">
        <f>IFERROR(IF(VLOOKUP($D181,'May 2016'!D180:Z679,3,FALSE)=F181,"-","Wrong PO"),"new")</f>
        <v>new</v>
      </c>
      <c r="AJ181" s="32" t="str">
        <f>IF(AI181="wrong PO",(VLOOKUP($D181,'May 2016'!D180:Z679,3,FALSE)),"")</f>
        <v/>
      </c>
      <c r="AK181" s="29" t="str">
        <f>IFERROR(IF(VLOOKUP($D181,'Apr 2016'!$D$1:$Z$500,3,FALSE)=F181,"-","Wrong PO"),"new")</f>
        <v>-</v>
      </c>
      <c r="AL181" s="32" t="str">
        <f>IF(AK181="wrong PO",(VLOOKUP($D181,'Apr 2016'!$D$1:$Z$500,3,FALSE)),"")</f>
        <v/>
      </c>
      <c r="AM181" s="32" t="str">
        <f>IFERROR(IF(VLOOKUP($D181,'Mar 2016'!$D$1:$Z$500,3,FALSE)=F181,"-","Wrong PO"),"new")</f>
        <v>-</v>
      </c>
      <c r="AN181" s="32" t="str">
        <f>IF(AK181="wrong PO",(VLOOKUP($D181,'Mar 2016'!$D$1:$Z$500,3,FALSE)),"")</f>
        <v/>
      </c>
      <c r="AO181" s="32" t="str">
        <f>IFERROR(IF(VLOOKUP($D181,'Feb 2016'!$D$1:$Z$500,3,FALSE)=F181,"-","Wrong PO"),"new")</f>
        <v>-</v>
      </c>
      <c r="AP181" s="32" t="str">
        <f>IF(AK181="wrong PO",(VLOOKUP($D181,'Feb 2016'!$D$1:$Z$500,3,FALSE)),"")</f>
        <v/>
      </c>
      <c r="AQ181" s="29" t="str">
        <f>IFERROR(IF(VLOOKUP($D181,'Jan 2016'!$D$1:$Z$500,3,FALSE)=F181,"-","Wrong PO"),"new")</f>
        <v>-</v>
      </c>
      <c r="AR181" s="32" t="str">
        <f>IF(AQ181="wrong PO",(VLOOKUP($D181,'Jan 2016'!$D$1:$Z$500,3,FALSE)),"")</f>
        <v/>
      </c>
      <c r="AS181" s="29" t="str">
        <f>IFERROR(IF(VLOOKUP($D181,'Dec 2015'!$D$1:$Z$500,3,FALSE)=F181,"-","Wrong PO"),"new")</f>
        <v>-</v>
      </c>
      <c r="AT181" s="32" t="str">
        <f>IF(AS181="wrong PO",(VLOOKUP($D181,'Dec 2015'!$D$1:$Z$500,3,FALSE)),"")</f>
        <v/>
      </c>
      <c r="AU181" s="29" t="str">
        <f>IFERROR(IF(VLOOKUP($D181,'Nov 2015'!$D$1:$Z$500,3,FALSE)=F181,"-","Wrong PO"),"new")</f>
        <v>-</v>
      </c>
      <c r="AV181" s="32" t="str">
        <f>IF(AU181="wrong PO",(VLOOKUP($D181,'Nov 2015'!$D$1:$Z$500,3,FALSE)),"")</f>
        <v/>
      </c>
      <c r="AW181" s="29" t="str">
        <f>IFERROR(IF(VLOOKUP($D181,'Oct 2015'!$D$1:$Z$500,3,FALSE)=F181,"-","Wrong PO"),"new")</f>
        <v>-</v>
      </c>
      <c r="AX181" s="32" t="str">
        <f>IF(AW181="wrong PO",(VLOOKUP($D181,'Oct 2015'!$D$1:$Z$500,3,FALSE)),"")</f>
        <v/>
      </c>
      <c r="AY181" s="29" t="str">
        <f>IFERROR(IF(VLOOKUP($D181,'Sep 2015'!$D$1:$Z$500,3,FALSE)=F181,"-","Wrong PO"),"new")</f>
        <v>-</v>
      </c>
      <c r="AZ181" s="32" t="str">
        <f>IF(AY181="wrong PO",(VLOOKUP($D181,'Sep 2015'!$D$1:$Z$500,3,FALSE)),"")</f>
        <v/>
      </c>
    </row>
    <row r="182" spans="1:52">
      <c r="A182" s="2" t="s">
        <v>841</v>
      </c>
      <c r="B182" s="2" t="s">
        <v>510</v>
      </c>
      <c r="C182" s="2" t="s">
        <v>69</v>
      </c>
      <c r="D182" s="2" t="s">
        <v>253</v>
      </c>
      <c r="E182" s="2" t="s">
        <v>371</v>
      </c>
      <c r="F182" s="21" t="s">
        <v>254</v>
      </c>
      <c r="G182" s="11" t="s">
        <v>2059</v>
      </c>
      <c r="H182" s="3">
        <v>42198</v>
      </c>
      <c r="I182" s="2" t="s">
        <v>28</v>
      </c>
      <c r="J182" s="2" t="s">
        <v>373</v>
      </c>
      <c r="K182" s="2" t="s">
        <v>30</v>
      </c>
      <c r="L182" s="2" t="s">
        <v>31</v>
      </c>
      <c r="M182" s="2" t="s">
        <v>32</v>
      </c>
      <c r="N182" s="4">
        <v>677</v>
      </c>
      <c r="O182" s="4">
        <v>713</v>
      </c>
      <c r="P182" s="4">
        <v>36</v>
      </c>
      <c r="Q182" s="5">
        <v>0.61</v>
      </c>
      <c r="R182" s="4">
        <v>1770</v>
      </c>
      <c r="S182" s="4">
        <v>1850</v>
      </c>
      <c r="T182" s="4">
        <v>80</v>
      </c>
      <c r="U182" s="5">
        <v>4.78</v>
      </c>
      <c r="V182" s="5">
        <v>0</v>
      </c>
      <c r="W182" s="14">
        <v>5.39</v>
      </c>
      <c r="X182" s="14">
        <v>0</v>
      </c>
      <c r="Y182" s="14">
        <v>5.39</v>
      </c>
      <c r="Z182" s="4">
        <v>24580</v>
      </c>
      <c r="AA182" s="49" t="str">
        <f>IFERROR(IF(VLOOKUP($D182,'Year-To-Date'!$E$1:$E$322,1,FALSE)=D182,"--","Find"),"Find")</f>
        <v>--</v>
      </c>
      <c r="AB182" s="49" t="str">
        <f>IFERROR(IFERROR(VLOOKUP($D182,'Asset Group  All Assets'!$B$1:$C$500,2,FALSE),(VLOOKUP($D182,'Missing-WSU-POs'!$B$1:$D$500,3,FALSE))),"?")</f>
        <v>P0771783</v>
      </c>
      <c r="AC182" s="31" t="str">
        <f t="shared" si="5"/>
        <v>P0771783</v>
      </c>
      <c r="AD182" s="31" t="str">
        <f t="shared" si="6"/>
        <v/>
      </c>
      <c r="AE182" s="29" t="str">
        <f>IFERROR(IF(VLOOKUP($D182,'Org July 2016 '!$D$1:$Z$500,3,FALSE)=F182,"-","Wrong PO"),"new")</f>
        <v>Wrong PO</v>
      </c>
      <c r="AF182" s="32">
        <f>IF(AE182="wrong PO",(VLOOKUP($D182,'Org July 2016 '!$D$1:$Z$500,3,FALSE)),"")</f>
        <v>0</v>
      </c>
      <c r="AG182" s="29" t="str">
        <f>IFERROR(IF(VLOOKUP($D182,'Org June 2016 '!$D$1:$Z$500,3,FALSE)=F182,"-","Wrong PO"),"new")</f>
        <v>Wrong PO</v>
      </c>
      <c r="AH182" s="32">
        <f>IF(AG182="wrong PO",(VLOOKUP($D182,'Org June 2016 '!$D$1:$Z$500,3,FALSE)),"")</f>
        <v>0</v>
      </c>
      <c r="AI182" s="29" t="str">
        <f>IFERROR(IF(VLOOKUP($D182,'May 2016'!D181:Z680,3,FALSE)=F182,"-","Wrong PO"),"new")</f>
        <v>new</v>
      </c>
      <c r="AJ182" s="32" t="str">
        <f>IF(AI182="wrong PO",(VLOOKUP($D182,'May 2016'!D181:Z680,3,FALSE)),"")</f>
        <v/>
      </c>
      <c r="AK182" s="29" t="str">
        <f>IFERROR(IF(VLOOKUP($D182,'Apr 2016'!$D$1:$Z$500,3,FALSE)=F182,"-","Wrong PO"),"new")</f>
        <v>-</v>
      </c>
      <c r="AL182" s="32" t="str">
        <f>IF(AK182="wrong PO",(VLOOKUP($D182,'Apr 2016'!$D$1:$Z$500,3,FALSE)),"")</f>
        <v/>
      </c>
      <c r="AM182" s="32" t="str">
        <f>IFERROR(IF(VLOOKUP($D182,'Mar 2016'!$D$1:$Z$500,3,FALSE)=F182,"-","Wrong PO"),"new")</f>
        <v>-</v>
      </c>
      <c r="AN182" s="32" t="str">
        <f>IF(AK182="wrong PO",(VLOOKUP($D182,'Mar 2016'!$D$1:$Z$500,3,FALSE)),"")</f>
        <v/>
      </c>
      <c r="AO182" s="32" t="str">
        <f>IFERROR(IF(VLOOKUP($D182,'Feb 2016'!$D$1:$Z$500,3,FALSE)=F182,"-","Wrong PO"),"new")</f>
        <v>-</v>
      </c>
      <c r="AP182" s="32" t="str">
        <f>IF(AK182="wrong PO",(VLOOKUP($D182,'Feb 2016'!$D$1:$Z$500,3,FALSE)),"")</f>
        <v/>
      </c>
      <c r="AQ182" s="29" t="str">
        <f>IFERROR(IF(VLOOKUP($D182,'Jan 2016'!$D$1:$Z$500,3,FALSE)=F182,"-","Wrong PO"),"new")</f>
        <v>-</v>
      </c>
      <c r="AR182" s="32" t="str">
        <f>IF(AQ182="wrong PO",(VLOOKUP($D182,'Jan 2016'!$D$1:$Z$500,3,FALSE)),"")</f>
        <v/>
      </c>
      <c r="AS182" s="29" t="str">
        <f>IFERROR(IF(VLOOKUP($D182,'Dec 2015'!$D$1:$Z$500,3,FALSE)=F182,"-","Wrong PO"),"new")</f>
        <v>-</v>
      </c>
      <c r="AT182" s="32" t="str">
        <f>IF(AS182="wrong PO",(VLOOKUP($D182,'Dec 2015'!$D$1:$Z$500,3,FALSE)),"")</f>
        <v/>
      </c>
      <c r="AU182" s="29" t="str">
        <f>IFERROR(IF(VLOOKUP($D182,'Nov 2015'!$D$1:$Z$500,3,FALSE)=F182,"-","Wrong PO"),"new")</f>
        <v>-</v>
      </c>
      <c r="AV182" s="32" t="str">
        <f>IF(AU182="wrong PO",(VLOOKUP($D182,'Nov 2015'!$D$1:$Z$500,3,FALSE)),"")</f>
        <v/>
      </c>
      <c r="AW182" s="29" t="str">
        <f>IFERROR(IF(VLOOKUP($D182,'Oct 2015'!$D$1:$Z$500,3,FALSE)=F182,"-","Wrong PO"),"new")</f>
        <v>-</v>
      </c>
      <c r="AX182" s="32" t="str">
        <f>IF(AW182="wrong PO",(VLOOKUP($D182,'Oct 2015'!$D$1:$Z$500,3,FALSE)),"")</f>
        <v/>
      </c>
      <c r="AY182" s="29" t="str">
        <f>IFERROR(IF(VLOOKUP($D182,'Sep 2015'!$D$1:$Z$500,3,FALSE)=F182,"-","Wrong PO"),"new")</f>
        <v>new</v>
      </c>
      <c r="AZ182" s="32" t="str">
        <f>IF(AY182="wrong PO",(VLOOKUP($D182,'Sep 2015'!$D$1:$Z$500,3,FALSE)),"")</f>
        <v/>
      </c>
    </row>
    <row r="183" spans="1:52">
      <c r="A183" s="2" t="s">
        <v>841</v>
      </c>
      <c r="B183" s="2" t="s">
        <v>510</v>
      </c>
      <c r="C183" s="2" t="s">
        <v>76</v>
      </c>
      <c r="D183" s="2" t="s">
        <v>319</v>
      </c>
      <c r="E183" s="2" t="s">
        <v>502</v>
      </c>
      <c r="F183" s="21" t="s">
        <v>320</v>
      </c>
      <c r="G183" s="11" t="s">
        <v>2058</v>
      </c>
      <c r="H183" s="3">
        <v>42321</v>
      </c>
      <c r="I183" s="2" t="s">
        <v>39</v>
      </c>
      <c r="J183" s="2" t="s">
        <v>377</v>
      </c>
      <c r="K183" s="2" t="s">
        <v>30</v>
      </c>
      <c r="L183" s="2" t="s">
        <v>31</v>
      </c>
      <c r="M183" s="2" t="s">
        <v>41</v>
      </c>
      <c r="N183" s="4">
        <v>11204</v>
      </c>
      <c r="O183" s="4">
        <v>11585</v>
      </c>
      <c r="P183" s="4">
        <v>381</v>
      </c>
      <c r="Q183" s="5">
        <v>6.44</v>
      </c>
      <c r="R183" s="4">
        <v>6000</v>
      </c>
      <c r="S183" s="4">
        <v>6469</v>
      </c>
      <c r="T183" s="4">
        <v>469</v>
      </c>
      <c r="U183" s="5">
        <v>28.05</v>
      </c>
      <c r="V183" s="5">
        <v>0</v>
      </c>
      <c r="W183" s="14">
        <v>34.49</v>
      </c>
      <c r="X183" s="14">
        <v>0</v>
      </c>
      <c r="Y183" s="14">
        <v>34.49</v>
      </c>
      <c r="Z183" s="4">
        <v>24580</v>
      </c>
      <c r="AA183" s="49" t="str">
        <f>IFERROR(IF(VLOOKUP($D183,'Year-To-Date'!$E$1:$E$322,1,FALSE)=D183,"--","Find"),"Find")</f>
        <v>--</v>
      </c>
      <c r="AB183" s="49" t="str">
        <f>IFERROR(IFERROR(VLOOKUP($D183,'Asset Group  All Assets'!$B$1:$C$500,2,FALSE),(VLOOKUP($D183,'Missing-WSU-POs'!$B$1:$D$500,3,FALSE))),"?")</f>
        <v>P0771790</v>
      </c>
      <c r="AC183" s="31" t="str">
        <f t="shared" si="5"/>
        <v>P0771790</v>
      </c>
      <c r="AD183" s="31" t="str">
        <f t="shared" si="6"/>
        <v/>
      </c>
      <c r="AE183" s="29" t="str">
        <f>IFERROR(IF(VLOOKUP($D183,'Org July 2016 '!$D$1:$Z$500,3,FALSE)=F183,"-","Wrong PO"),"new")</f>
        <v>Wrong PO</v>
      </c>
      <c r="AF183" s="32">
        <f>IF(AE183="wrong PO",(VLOOKUP($D183,'Org July 2016 '!$D$1:$Z$500,3,FALSE)),"")</f>
        <v>0</v>
      </c>
      <c r="AG183" s="29" t="str">
        <f>IFERROR(IF(VLOOKUP($D183,'Org June 2016 '!$D$1:$Z$500,3,FALSE)=F183,"-","Wrong PO"),"new")</f>
        <v>Wrong PO</v>
      </c>
      <c r="AH183" s="32">
        <f>IF(AG183="wrong PO",(VLOOKUP($D183,'Org June 2016 '!$D$1:$Z$500,3,FALSE)),"")</f>
        <v>0</v>
      </c>
      <c r="AI183" s="29" t="str">
        <f>IFERROR(IF(VLOOKUP($D183,'May 2016'!D182:Z681,3,FALSE)=F183,"-","Wrong PO"),"new")</f>
        <v>new</v>
      </c>
      <c r="AJ183" s="32" t="str">
        <f>IF(AI183="wrong PO",(VLOOKUP($D183,'May 2016'!D182:Z681,3,FALSE)),"")</f>
        <v/>
      </c>
      <c r="AK183" s="29" t="str">
        <f>IFERROR(IF(VLOOKUP($D183,'Apr 2016'!$D$1:$Z$500,3,FALSE)=F183,"-","Wrong PO"),"new")</f>
        <v>-</v>
      </c>
      <c r="AL183" s="32" t="str">
        <f>IF(AK183="wrong PO",(VLOOKUP($D183,'Apr 2016'!$D$1:$Z$500,3,FALSE)),"")</f>
        <v/>
      </c>
      <c r="AM183" s="32" t="str">
        <f>IFERROR(IF(VLOOKUP($D183,'Mar 2016'!$D$1:$Z$500,3,FALSE)=F183,"-","Wrong PO"),"new")</f>
        <v>-</v>
      </c>
      <c r="AN183" s="32" t="str">
        <f>IF(AK183="wrong PO",(VLOOKUP($D183,'Mar 2016'!$D$1:$Z$500,3,FALSE)),"")</f>
        <v/>
      </c>
      <c r="AO183" s="32" t="str">
        <f>IFERROR(IF(VLOOKUP($D183,'Feb 2016'!$D$1:$Z$500,3,FALSE)=F183,"-","Wrong PO"),"new")</f>
        <v>-</v>
      </c>
      <c r="AP183" s="32" t="str">
        <f>IF(AK183="wrong PO",(VLOOKUP($D183,'Feb 2016'!$D$1:$Z$500,3,FALSE)),"")</f>
        <v/>
      </c>
      <c r="AQ183" s="29" t="str">
        <f>IFERROR(IF(VLOOKUP($D183,'Jan 2016'!$D$1:$Z$500,3,FALSE)=F183,"-","Wrong PO"),"new")</f>
        <v>-</v>
      </c>
      <c r="AR183" s="32" t="str">
        <f>IF(AQ183="wrong PO",(VLOOKUP($D183,'Jan 2016'!$D$1:$Z$500,3,FALSE)),"")</f>
        <v/>
      </c>
      <c r="AS183" s="29" t="str">
        <f>IFERROR(IF(VLOOKUP($D183,'Dec 2015'!$D$1:$Z$500,3,FALSE)=F183,"-","Wrong PO"),"new")</f>
        <v>-</v>
      </c>
      <c r="AT183" s="32" t="str">
        <f>IF(AS183="wrong PO",(VLOOKUP($D183,'Dec 2015'!$D$1:$Z$500,3,FALSE)),"")</f>
        <v/>
      </c>
      <c r="AU183" s="29" t="str">
        <f>IFERROR(IF(VLOOKUP($D183,'Nov 2015'!$D$1:$Z$500,3,FALSE)=F183,"-","Wrong PO"),"new")</f>
        <v>new</v>
      </c>
      <c r="AV183" s="32" t="str">
        <f>IF(AU183="wrong PO",(VLOOKUP($D183,'Nov 2015'!$D$1:$Z$500,3,FALSE)),"")</f>
        <v/>
      </c>
      <c r="AW183" s="29" t="str">
        <f>IFERROR(IF(VLOOKUP($D183,'Oct 2015'!$D$1:$Z$500,3,FALSE)=F183,"-","Wrong PO"),"new")</f>
        <v>new</v>
      </c>
      <c r="AX183" s="32" t="str">
        <f>IF(AW183="wrong PO",(VLOOKUP($D183,'Oct 2015'!$D$1:$Z$500,3,FALSE)),"")</f>
        <v/>
      </c>
      <c r="AY183" s="29" t="str">
        <f>IFERROR(IF(VLOOKUP($D183,'Sep 2015'!$D$1:$Z$500,3,FALSE)=F183,"-","Wrong PO"),"new")</f>
        <v>new</v>
      </c>
      <c r="AZ183" s="32" t="str">
        <f>IF(AY183="wrong PO",(VLOOKUP($D183,'Sep 2015'!$D$1:$Z$500,3,FALSE)),"")</f>
        <v/>
      </c>
    </row>
    <row r="184" spans="1:52">
      <c r="A184" s="2" t="s">
        <v>841</v>
      </c>
      <c r="B184" s="2" t="s">
        <v>510</v>
      </c>
      <c r="C184" s="2" t="s">
        <v>56</v>
      </c>
      <c r="D184" s="2" t="s">
        <v>204</v>
      </c>
      <c r="E184" s="2" t="s">
        <v>371</v>
      </c>
      <c r="F184" s="21" t="s">
        <v>205</v>
      </c>
      <c r="G184" s="11" t="s">
        <v>2057</v>
      </c>
      <c r="H184" s="3">
        <v>42198</v>
      </c>
      <c r="I184" s="2" t="s">
        <v>28</v>
      </c>
      <c r="J184" s="2" t="s">
        <v>373</v>
      </c>
      <c r="K184" s="2" t="s">
        <v>30</v>
      </c>
      <c r="L184" s="2" t="s">
        <v>31</v>
      </c>
      <c r="M184" s="2" t="s">
        <v>32</v>
      </c>
      <c r="N184" s="4">
        <v>4268</v>
      </c>
      <c r="O184" s="4">
        <v>4285</v>
      </c>
      <c r="P184" s="4">
        <v>17</v>
      </c>
      <c r="Q184" s="5">
        <v>0.28999999999999998</v>
      </c>
      <c r="R184" s="4">
        <v>0</v>
      </c>
      <c r="S184" s="4">
        <v>0</v>
      </c>
      <c r="T184" s="4">
        <v>0</v>
      </c>
      <c r="U184" s="5">
        <v>0</v>
      </c>
      <c r="V184" s="5">
        <v>0</v>
      </c>
      <c r="W184" s="14">
        <v>0.28999999999999998</v>
      </c>
      <c r="X184" s="14">
        <v>0</v>
      </c>
      <c r="Y184" s="14">
        <v>0.28999999999999998</v>
      </c>
      <c r="Z184" s="4">
        <v>24580</v>
      </c>
      <c r="AA184" s="49" t="str">
        <f>IFERROR(IF(VLOOKUP($D184,'Year-To-Date'!$E$1:$E$322,1,FALSE)=D184,"--","Find"),"Find")</f>
        <v>--</v>
      </c>
      <c r="AB184" s="49" t="str">
        <f>IFERROR(IFERROR(VLOOKUP($D184,'Asset Group  All Assets'!$B$1:$C$500,2,FALSE),(VLOOKUP($D184,'Missing-WSU-POs'!$B$1:$D$500,3,FALSE))),"?")</f>
        <v>P0771792</v>
      </c>
      <c r="AC184" s="31" t="str">
        <f t="shared" si="5"/>
        <v>P0771792</v>
      </c>
      <c r="AD184" s="31" t="str">
        <f t="shared" si="6"/>
        <v/>
      </c>
      <c r="AE184" s="29" t="str">
        <f>IFERROR(IF(VLOOKUP($D184,'Org July 2016 '!$D$1:$Z$500,3,FALSE)=F184,"-","Wrong PO"),"new")</f>
        <v>Wrong PO</v>
      </c>
      <c r="AF184" s="32">
        <f>IF(AE184="wrong PO",(VLOOKUP($D184,'Org July 2016 '!$D$1:$Z$500,3,FALSE)),"")</f>
        <v>0</v>
      </c>
      <c r="AG184" s="29" t="str">
        <f>IFERROR(IF(VLOOKUP($D184,'Org June 2016 '!$D$1:$Z$500,3,FALSE)=F184,"-","Wrong PO"),"new")</f>
        <v>Wrong PO</v>
      </c>
      <c r="AH184" s="32">
        <f>IF(AG184="wrong PO",(VLOOKUP($D184,'Org June 2016 '!$D$1:$Z$500,3,FALSE)),"")</f>
        <v>0</v>
      </c>
      <c r="AI184" s="29" t="str">
        <f>IFERROR(IF(VLOOKUP($D184,'May 2016'!D183:Z682,3,FALSE)=F184,"-","Wrong PO"),"new")</f>
        <v>new</v>
      </c>
      <c r="AJ184" s="32" t="str">
        <f>IF(AI184="wrong PO",(VLOOKUP($D184,'May 2016'!D183:Z682,3,FALSE)),"")</f>
        <v/>
      </c>
      <c r="AK184" s="29" t="str">
        <f>IFERROR(IF(VLOOKUP($D184,'Apr 2016'!$D$1:$Z$500,3,FALSE)=F184,"-","Wrong PO"),"new")</f>
        <v>-</v>
      </c>
      <c r="AL184" s="32" t="str">
        <f>IF(AK184="wrong PO",(VLOOKUP($D184,'Apr 2016'!$D$1:$Z$500,3,FALSE)),"")</f>
        <v/>
      </c>
      <c r="AM184" s="32" t="str">
        <f>IFERROR(IF(VLOOKUP($D184,'Mar 2016'!$D$1:$Z$500,3,FALSE)=F184,"-","Wrong PO"),"new")</f>
        <v>-</v>
      </c>
      <c r="AN184" s="32" t="str">
        <f>IF(AK184="wrong PO",(VLOOKUP($D184,'Mar 2016'!$D$1:$Z$500,3,FALSE)),"")</f>
        <v/>
      </c>
      <c r="AO184" s="32" t="str">
        <f>IFERROR(IF(VLOOKUP($D184,'Feb 2016'!$D$1:$Z$500,3,FALSE)=F184,"-","Wrong PO"),"new")</f>
        <v>new</v>
      </c>
      <c r="AP184" s="32" t="str">
        <f>IF(AK184="wrong PO",(VLOOKUP($D184,'Feb 2016'!$D$1:$Z$500,3,FALSE)),"")</f>
        <v/>
      </c>
      <c r="AQ184" s="29" t="str">
        <f>IFERROR(IF(VLOOKUP($D184,'Jan 2016'!$D$1:$Z$500,3,FALSE)=F184,"-","Wrong PO"),"new")</f>
        <v>-</v>
      </c>
      <c r="AR184" s="32" t="str">
        <f>IF(AQ184="wrong PO",(VLOOKUP($D184,'Jan 2016'!$D$1:$Z$500,3,FALSE)),"")</f>
        <v/>
      </c>
      <c r="AS184" s="29" t="str">
        <f>IFERROR(IF(VLOOKUP($D184,'Dec 2015'!$D$1:$Z$500,3,FALSE)=F184,"-","Wrong PO"),"new")</f>
        <v>-</v>
      </c>
      <c r="AT184" s="32" t="str">
        <f>IF(AS184="wrong PO",(VLOOKUP($D184,'Dec 2015'!$D$1:$Z$500,3,FALSE)),"")</f>
        <v/>
      </c>
      <c r="AU184" s="29" t="str">
        <f>IFERROR(IF(VLOOKUP($D184,'Nov 2015'!$D$1:$Z$500,3,FALSE)=F184,"-","Wrong PO"),"new")</f>
        <v>-</v>
      </c>
      <c r="AV184" s="32" t="str">
        <f>IF(AU184="wrong PO",(VLOOKUP($D184,'Nov 2015'!$D$1:$Z$500,3,FALSE)),"")</f>
        <v/>
      </c>
      <c r="AW184" s="29" t="str">
        <f>IFERROR(IF(VLOOKUP($D184,'Oct 2015'!$D$1:$Z$500,3,FALSE)=F184,"-","Wrong PO"),"new")</f>
        <v>-</v>
      </c>
      <c r="AX184" s="32" t="str">
        <f>IF(AW184="wrong PO",(VLOOKUP($D184,'Oct 2015'!$D$1:$Z$500,3,FALSE)),"")</f>
        <v/>
      </c>
      <c r="AY184" s="29" t="str">
        <f>IFERROR(IF(VLOOKUP($D184,'Sep 2015'!$D$1:$Z$500,3,FALSE)=F184,"-","Wrong PO"),"new")</f>
        <v>new</v>
      </c>
      <c r="AZ184" s="32" t="str">
        <f>IF(AY184="wrong PO",(VLOOKUP($D184,'Sep 2015'!$D$1:$Z$500,3,FALSE)),"")</f>
        <v/>
      </c>
    </row>
    <row r="185" spans="1:52">
      <c r="A185" s="2" t="s">
        <v>841</v>
      </c>
      <c r="B185" s="2" t="s">
        <v>510</v>
      </c>
      <c r="C185" s="2" t="s">
        <v>56</v>
      </c>
      <c r="D185" s="2" t="s">
        <v>206</v>
      </c>
      <c r="E185" s="2" t="s">
        <v>371</v>
      </c>
      <c r="F185" s="21" t="s">
        <v>205</v>
      </c>
      <c r="G185" s="11" t="s">
        <v>2057</v>
      </c>
      <c r="H185" s="3">
        <v>42199</v>
      </c>
      <c r="I185" s="2" t="s">
        <v>28</v>
      </c>
      <c r="J185" s="2" t="s">
        <v>373</v>
      </c>
      <c r="K185" s="2" t="s">
        <v>30</v>
      </c>
      <c r="L185" s="2" t="s">
        <v>31</v>
      </c>
      <c r="M185" s="2" t="s">
        <v>32</v>
      </c>
      <c r="N185" s="4">
        <v>16708</v>
      </c>
      <c r="O185" s="4">
        <v>16708</v>
      </c>
      <c r="P185" s="4">
        <v>0</v>
      </c>
      <c r="Q185" s="5">
        <v>0</v>
      </c>
      <c r="R185" s="4">
        <v>0</v>
      </c>
      <c r="S185" s="4">
        <v>0</v>
      </c>
      <c r="T185" s="4">
        <v>0</v>
      </c>
      <c r="U185" s="5">
        <v>0</v>
      </c>
      <c r="V185" s="5">
        <v>0</v>
      </c>
      <c r="W185" s="14">
        <v>0</v>
      </c>
      <c r="X185" s="14">
        <v>0</v>
      </c>
      <c r="Y185" s="14">
        <v>0</v>
      </c>
      <c r="Z185" s="4">
        <v>24580</v>
      </c>
      <c r="AA185" s="49" t="str">
        <f>IFERROR(IF(VLOOKUP($D185,'Year-To-Date'!$E$1:$E$322,1,FALSE)=D185,"--","Find"),"Find")</f>
        <v>--</v>
      </c>
      <c r="AB185" s="49" t="str">
        <f>IFERROR(IFERROR(VLOOKUP($D185,'Asset Group  All Assets'!$B$1:$C$500,2,FALSE),(VLOOKUP($D185,'Missing-WSU-POs'!$B$1:$D$500,3,FALSE))),"?")</f>
        <v>P0771792</v>
      </c>
      <c r="AC185" s="31" t="str">
        <f t="shared" si="5"/>
        <v>P0771792</v>
      </c>
      <c r="AD185" s="31" t="str">
        <f t="shared" si="6"/>
        <v/>
      </c>
      <c r="AE185" s="29" t="str">
        <f>IFERROR(IF(VLOOKUP($D185,'Org July 2016 '!$D$1:$Z$500,3,FALSE)=F185,"-","Wrong PO"),"new")</f>
        <v>Wrong PO</v>
      </c>
      <c r="AF185" s="32">
        <f>IF(AE185="wrong PO",(VLOOKUP($D185,'Org July 2016 '!$D$1:$Z$500,3,FALSE)),"")</f>
        <v>0</v>
      </c>
      <c r="AG185" s="29" t="str">
        <f>IFERROR(IF(VLOOKUP($D185,'Org June 2016 '!$D$1:$Z$500,3,FALSE)=F185,"-","Wrong PO"),"new")</f>
        <v>Wrong PO</v>
      </c>
      <c r="AH185" s="32">
        <f>IF(AG185="wrong PO",(VLOOKUP($D185,'Org June 2016 '!$D$1:$Z$500,3,FALSE)),"")</f>
        <v>0</v>
      </c>
      <c r="AI185" s="29" t="str">
        <f>IFERROR(IF(VLOOKUP($D185,'May 2016'!D184:Z683,3,FALSE)=F185,"-","Wrong PO"),"new")</f>
        <v>new</v>
      </c>
      <c r="AJ185" s="32" t="str">
        <f>IF(AI185="wrong PO",(VLOOKUP($D185,'May 2016'!D184:Z683,3,FALSE)),"")</f>
        <v/>
      </c>
      <c r="AK185" s="29" t="str">
        <f>IFERROR(IF(VLOOKUP($D185,'Apr 2016'!$D$1:$Z$500,3,FALSE)=F185,"-","Wrong PO"),"new")</f>
        <v>new</v>
      </c>
      <c r="AL185" s="32" t="str">
        <f>IF(AK185="wrong PO",(VLOOKUP($D185,'Apr 2016'!$D$1:$Z$500,3,FALSE)),"")</f>
        <v/>
      </c>
      <c r="AM185" s="32" t="str">
        <f>IFERROR(IF(VLOOKUP($D185,'Mar 2016'!$D$1:$Z$500,3,FALSE)=F185,"-","Wrong PO"),"new")</f>
        <v>-</v>
      </c>
      <c r="AN185" s="32" t="str">
        <f>IF(AK185="wrong PO",(VLOOKUP($D185,'Mar 2016'!$D$1:$Z$500,3,FALSE)),"")</f>
        <v/>
      </c>
      <c r="AO185" s="32" t="str">
        <f>IFERROR(IF(VLOOKUP($D185,'Feb 2016'!$D$1:$Z$500,3,FALSE)=F185,"-","Wrong PO"),"new")</f>
        <v>new</v>
      </c>
      <c r="AP185" s="32" t="str">
        <f>IF(AK185="wrong PO",(VLOOKUP($D185,'Feb 2016'!$D$1:$Z$500,3,FALSE)),"")</f>
        <v/>
      </c>
      <c r="AQ185" s="29" t="str">
        <f>IFERROR(IF(VLOOKUP($D185,'Jan 2016'!$D$1:$Z$500,3,FALSE)=F185,"-","Wrong PO"),"new")</f>
        <v>-</v>
      </c>
      <c r="AR185" s="32" t="str">
        <f>IF(AQ185="wrong PO",(VLOOKUP($D185,'Jan 2016'!$D$1:$Z$500,3,FALSE)),"")</f>
        <v/>
      </c>
      <c r="AS185" s="29" t="str">
        <f>IFERROR(IF(VLOOKUP($D185,'Dec 2015'!$D$1:$Z$500,3,FALSE)=F185,"-","Wrong PO"),"new")</f>
        <v>-</v>
      </c>
      <c r="AT185" s="32" t="str">
        <f>IF(AS185="wrong PO",(VLOOKUP($D185,'Dec 2015'!$D$1:$Z$500,3,FALSE)),"")</f>
        <v/>
      </c>
      <c r="AU185" s="29" t="str">
        <f>IFERROR(IF(VLOOKUP($D185,'Nov 2015'!$D$1:$Z$500,3,FALSE)=F185,"-","Wrong PO"),"new")</f>
        <v>-</v>
      </c>
      <c r="AV185" s="32" t="str">
        <f>IF(AU185="wrong PO",(VLOOKUP($D185,'Nov 2015'!$D$1:$Z$500,3,FALSE)),"")</f>
        <v/>
      </c>
      <c r="AW185" s="29" t="str">
        <f>IFERROR(IF(VLOOKUP($D185,'Oct 2015'!$D$1:$Z$500,3,FALSE)=F185,"-","Wrong PO"),"new")</f>
        <v>-</v>
      </c>
      <c r="AX185" s="32" t="str">
        <f>IF(AW185="wrong PO",(VLOOKUP($D185,'Oct 2015'!$D$1:$Z$500,3,FALSE)),"")</f>
        <v/>
      </c>
      <c r="AY185" s="29" t="str">
        <f>IFERROR(IF(VLOOKUP($D185,'Sep 2015'!$D$1:$Z$500,3,FALSE)=F185,"-","Wrong PO"),"new")</f>
        <v>new</v>
      </c>
      <c r="AZ185" s="32" t="str">
        <f>IF(AY185="wrong PO",(VLOOKUP($D185,'Sep 2015'!$D$1:$Z$500,3,FALSE)),"")</f>
        <v/>
      </c>
    </row>
    <row r="186" spans="1:52">
      <c r="A186" s="2" t="s">
        <v>841</v>
      </c>
      <c r="B186" s="2" t="s">
        <v>510</v>
      </c>
      <c r="C186" s="2" t="s">
        <v>48</v>
      </c>
      <c r="D186" s="2" t="s">
        <v>169</v>
      </c>
      <c r="E186" s="2" t="s">
        <v>555</v>
      </c>
      <c r="F186" s="21" t="s">
        <v>170</v>
      </c>
      <c r="G186" s="11" t="s">
        <v>2056</v>
      </c>
      <c r="H186" s="3">
        <v>42390</v>
      </c>
      <c r="I186" s="2" t="s">
        <v>39</v>
      </c>
      <c r="J186" s="2" t="s">
        <v>556</v>
      </c>
      <c r="K186" s="2" t="s">
        <v>30</v>
      </c>
      <c r="L186" s="2" t="s">
        <v>31</v>
      </c>
      <c r="M186" s="2" t="s">
        <v>32</v>
      </c>
      <c r="N186" s="4">
        <v>5136</v>
      </c>
      <c r="O186" s="4">
        <v>5812</v>
      </c>
      <c r="P186" s="4">
        <v>676</v>
      </c>
      <c r="Q186" s="5">
        <v>11.42</v>
      </c>
      <c r="R186" s="4">
        <v>0</v>
      </c>
      <c r="S186" s="4">
        <v>0</v>
      </c>
      <c r="T186" s="4">
        <v>0</v>
      </c>
      <c r="U186" s="5">
        <v>0</v>
      </c>
      <c r="V186" s="5">
        <v>0</v>
      </c>
      <c r="W186" s="14">
        <v>11.42</v>
      </c>
      <c r="X186" s="14">
        <v>0</v>
      </c>
      <c r="Y186" s="14">
        <v>11.42</v>
      </c>
      <c r="Z186" s="4">
        <v>24580</v>
      </c>
      <c r="AA186" s="49" t="str">
        <f>IFERROR(IF(VLOOKUP($D186,'Year-To-Date'!$E$1:$E$322,1,FALSE)=D186,"--","Find"),"Find")</f>
        <v>--</v>
      </c>
      <c r="AB186" s="49" t="str">
        <f>IFERROR(IFERROR(VLOOKUP($D186,'Asset Group  All Assets'!$B$1:$C$500,2,FALSE),(VLOOKUP($D186,'Missing-WSU-POs'!$B$1:$D$500,3,FALSE))),"?")</f>
        <v>P0771802</v>
      </c>
      <c r="AC186" s="31" t="str">
        <f t="shared" si="5"/>
        <v>P0771802</v>
      </c>
      <c r="AD186" s="31" t="str">
        <f t="shared" si="6"/>
        <v/>
      </c>
      <c r="AE186" s="29" t="str">
        <f>IFERROR(IF(VLOOKUP($D186,'Org July 2016 '!$D$1:$Z$500,3,FALSE)=F186,"-","Wrong PO"),"new")</f>
        <v>Wrong PO</v>
      </c>
      <c r="AF186" s="32">
        <f>IF(AE186="wrong PO",(VLOOKUP($D186,'Org July 2016 '!$D$1:$Z$500,3,FALSE)),"")</f>
        <v>0</v>
      </c>
      <c r="AG186" s="29" t="str">
        <f>IFERROR(IF(VLOOKUP($D186,'Org June 2016 '!$D$1:$Z$500,3,FALSE)=F186,"-","Wrong PO"),"new")</f>
        <v>Wrong PO</v>
      </c>
      <c r="AH186" s="32">
        <f>IF(AG186="wrong PO",(VLOOKUP($D186,'Org June 2016 '!$D$1:$Z$500,3,FALSE)),"")</f>
        <v>0</v>
      </c>
      <c r="AI186" s="29" t="str">
        <f>IFERROR(IF(VLOOKUP($D186,'May 2016'!D185:Z684,3,FALSE)=F186,"-","Wrong PO"),"new")</f>
        <v>new</v>
      </c>
      <c r="AJ186" s="32" t="str">
        <f>IF(AI186="wrong PO",(VLOOKUP($D186,'May 2016'!D185:Z684,3,FALSE)),"")</f>
        <v/>
      </c>
      <c r="AK186" s="29" t="str">
        <f>IFERROR(IF(VLOOKUP($D186,'Apr 2016'!$D$1:$Z$500,3,FALSE)=F186,"-","Wrong PO"),"new")</f>
        <v>-</v>
      </c>
      <c r="AL186" s="32" t="str">
        <f>IF(AK186="wrong PO",(VLOOKUP($D186,'Apr 2016'!$D$1:$Z$500,3,FALSE)),"")</f>
        <v/>
      </c>
      <c r="AM186" s="32" t="str">
        <f>IFERROR(IF(VLOOKUP($D186,'Mar 2016'!$D$1:$Z$500,3,FALSE)=F186,"-","Wrong PO"),"new")</f>
        <v>-</v>
      </c>
      <c r="AN186" s="32" t="str">
        <f>IF(AK186="wrong PO",(VLOOKUP($D186,'Mar 2016'!$D$1:$Z$500,3,FALSE)),"")</f>
        <v/>
      </c>
      <c r="AO186" s="32" t="str">
        <f>IFERROR(IF(VLOOKUP($D186,'Feb 2016'!$D$1:$Z$500,3,FALSE)=F186,"-","Wrong PO"),"new")</f>
        <v>-</v>
      </c>
      <c r="AP186" s="32" t="str">
        <f>IF(AK186="wrong PO",(VLOOKUP($D186,'Feb 2016'!$D$1:$Z$500,3,FALSE)),"")</f>
        <v/>
      </c>
      <c r="AQ186" s="29" t="str">
        <f>IFERROR(IF(VLOOKUP($D186,'Jan 2016'!$D$1:$Z$500,3,FALSE)=F186,"-","Wrong PO"),"new")</f>
        <v>-</v>
      </c>
      <c r="AR186" s="32" t="str">
        <f>IF(AQ186="wrong PO",(VLOOKUP($D186,'Jan 2016'!$D$1:$Z$500,3,FALSE)),"")</f>
        <v/>
      </c>
      <c r="AS186" s="29" t="str">
        <f>IFERROR(IF(VLOOKUP($D186,'Dec 2015'!$D$1:$Z$500,3,FALSE)=F186,"-","Wrong PO"),"new")</f>
        <v>new</v>
      </c>
      <c r="AT186" s="32" t="str">
        <f>IF(AS186="wrong PO",(VLOOKUP($D186,'Dec 2015'!$D$1:$Z$500,3,FALSE)),"")</f>
        <v/>
      </c>
      <c r="AU186" s="29" t="str">
        <f>IFERROR(IF(VLOOKUP($D186,'Nov 2015'!$D$1:$Z$500,3,FALSE)=F186,"-","Wrong PO"),"new")</f>
        <v>new</v>
      </c>
      <c r="AV186" s="32" t="str">
        <f>IF(AU186="wrong PO",(VLOOKUP($D186,'Nov 2015'!$D$1:$Z$500,3,FALSE)),"")</f>
        <v/>
      </c>
      <c r="AW186" s="29" t="str">
        <f>IFERROR(IF(VLOOKUP($D186,'Oct 2015'!$D$1:$Z$500,3,FALSE)=F186,"-","Wrong PO"),"new")</f>
        <v>new</v>
      </c>
      <c r="AX186" s="32" t="str">
        <f>IF(AW186="wrong PO",(VLOOKUP($D186,'Oct 2015'!$D$1:$Z$500,3,FALSE)),"")</f>
        <v/>
      </c>
      <c r="AY186" s="29" t="str">
        <f>IFERROR(IF(VLOOKUP($D186,'Sep 2015'!$D$1:$Z$500,3,FALSE)=F186,"-","Wrong PO"),"new")</f>
        <v>new</v>
      </c>
      <c r="AZ186" s="32" t="str">
        <f>IF(AY186="wrong PO",(VLOOKUP($D186,'Sep 2015'!$D$1:$Z$500,3,FALSE)),"")</f>
        <v/>
      </c>
    </row>
    <row r="187" spans="1:52">
      <c r="A187" s="2" t="s">
        <v>841</v>
      </c>
      <c r="B187" s="2" t="s">
        <v>510</v>
      </c>
      <c r="C187" s="2" t="s">
        <v>48</v>
      </c>
      <c r="D187" s="2" t="s">
        <v>171</v>
      </c>
      <c r="E187" s="2" t="s">
        <v>555</v>
      </c>
      <c r="F187" s="21" t="s">
        <v>170</v>
      </c>
      <c r="G187" s="11" t="s">
        <v>2056</v>
      </c>
      <c r="H187" s="3">
        <v>42390</v>
      </c>
      <c r="I187" s="2" t="s">
        <v>39</v>
      </c>
      <c r="J187" s="2" t="s">
        <v>556</v>
      </c>
      <c r="K187" s="2" t="s">
        <v>30</v>
      </c>
      <c r="L187" s="2" t="s">
        <v>31</v>
      </c>
      <c r="M187" s="2" t="s">
        <v>32</v>
      </c>
      <c r="N187" s="4">
        <v>3347</v>
      </c>
      <c r="O187" s="4">
        <v>3766</v>
      </c>
      <c r="P187" s="4">
        <v>419</v>
      </c>
      <c r="Q187" s="5">
        <v>7.08</v>
      </c>
      <c r="R187" s="4">
        <v>0</v>
      </c>
      <c r="S187" s="4">
        <v>0</v>
      </c>
      <c r="T187" s="4">
        <v>0</v>
      </c>
      <c r="U187" s="5">
        <v>0</v>
      </c>
      <c r="V187" s="5">
        <v>0</v>
      </c>
      <c r="W187" s="14">
        <v>7.08</v>
      </c>
      <c r="X187" s="14">
        <v>0</v>
      </c>
      <c r="Y187" s="14">
        <v>7.08</v>
      </c>
      <c r="Z187" s="4">
        <v>24580</v>
      </c>
      <c r="AA187" s="49" t="str">
        <f>IFERROR(IF(VLOOKUP($D187,'Year-To-Date'!$E$1:$E$322,1,FALSE)=D187,"--","Find"),"Find")</f>
        <v>--</v>
      </c>
      <c r="AB187" s="49" t="str">
        <f>IFERROR(IFERROR(VLOOKUP($D187,'Asset Group  All Assets'!$B$1:$C$500,2,FALSE),(VLOOKUP($D187,'Missing-WSU-POs'!$B$1:$D$500,3,FALSE))),"?")</f>
        <v>P0771802</v>
      </c>
      <c r="AC187" s="31" t="str">
        <f t="shared" si="5"/>
        <v>P0771802</v>
      </c>
      <c r="AD187" s="31" t="str">
        <f t="shared" si="6"/>
        <v/>
      </c>
      <c r="AE187" s="29" t="str">
        <f>IFERROR(IF(VLOOKUP($D187,'Org July 2016 '!$D$1:$Z$500,3,FALSE)=F187,"-","Wrong PO"),"new")</f>
        <v>Wrong PO</v>
      </c>
      <c r="AF187" s="32">
        <f>IF(AE187="wrong PO",(VLOOKUP($D187,'Org July 2016 '!$D$1:$Z$500,3,FALSE)),"")</f>
        <v>0</v>
      </c>
      <c r="AG187" s="29" t="str">
        <f>IFERROR(IF(VLOOKUP($D187,'Org June 2016 '!$D$1:$Z$500,3,FALSE)=F187,"-","Wrong PO"),"new")</f>
        <v>Wrong PO</v>
      </c>
      <c r="AH187" s="32">
        <f>IF(AG187="wrong PO",(VLOOKUP($D187,'Org June 2016 '!$D$1:$Z$500,3,FALSE)),"")</f>
        <v>0</v>
      </c>
      <c r="AI187" s="29" t="str">
        <f>IFERROR(IF(VLOOKUP($D187,'May 2016'!D186:Z685,3,FALSE)=F187,"-","Wrong PO"),"new")</f>
        <v>new</v>
      </c>
      <c r="AJ187" s="32" t="str">
        <f>IF(AI187="wrong PO",(VLOOKUP($D187,'May 2016'!D186:Z685,3,FALSE)),"")</f>
        <v/>
      </c>
      <c r="AK187" s="29" t="str">
        <f>IFERROR(IF(VLOOKUP($D187,'Apr 2016'!$D$1:$Z$500,3,FALSE)=F187,"-","Wrong PO"),"new")</f>
        <v>-</v>
      </c>
      <c r="AL187" s="32" t="str">
        <f>IF(AK187="wrong PO",(VLOOKUP($D187,'Apr 2016'!$D$1:$Z$500,3,FALSE)),"")</f>
        <v/>
      </c>
      <c r="AM187" s="32" t="str">
        <f>IFERROR(IF(VLOOKUP($D187,'Mar 2016'!$D$1:$Z$500,3,FALSE)=F187,"-","Wrong PO"),"new")</f>
        <v>-</v>
      </c>
      <c r="AN187" s="32" t="str">
        <f>IF(AK187="wrong PO",(VLOOKUP($D187,'Mar 2016'!$D$1:$Z$500,3,FALSE)),"")</f>
        <v/>
      </c>
      <c r="AO187" s="32" t="str">
        <f>IFERROR(IF(VLOOKUP($D187,'Feb 2016'!$D$1:$Z$500,3,FALSE)=F187,"-","Wrong PO"),"new")</f>
        <v>-</v>
      </c>
      <c r="AP187" s="32" t="str">
        <f>IF(AK187="wrong PO",(VLOOKUP($D187,'Feb 2016'!$D$1:$Z$500,3,FALSE)),"")</f>
        <v/>
      </c>
      <c r="AQ187" s="29" t="str">
        <f>IFERROR(IF(VLOOKUP($D187,'Jan 2016'!$D$1:$Z$500,3,FALSE)=F187,"-","Wrong PO"),"new")</f>
        <v>-</v>
      </c>
      <c r="AR187" s="32" t="str">
        <f>IF(AQ187="wrong PO",(VLOOKUP($D187,'Jan 2016'!$D$1:$Z$500,3,FALSE)),"")</f>
        <v/>
      </c>
      <c r="AS187" s="29" t="str">
        <f>IFERROR(IF(VLOOKUP($D187,'Dec 2015'!$D$1:$Z$500,3,FALSE)=F187,"-","Wrong PO"),"new")</f>
        <v>new</v>
      </c>
      <c r="AT187" s="32" t="str">
        <f>IF(AS187="wrong PO",(VLOOKUP($D187,'Dec 2015'!$D$1:$Z$500,3,FALSE)),"")</f>
        <v/>
      </c>
      <c r="AU187" s="29" t="str">
        <f>IFERROR(IF(VLOOKUP($D187,'Nov 2015'!$D$1:$Z$500,3,FALSE)=F187,"-","Wrong PO"),"new")</f>
        <v>new</v>
      </c>
      <c r="AV187" s="32" t="str">
        <f>IF(AU187="wrong PO",(VLOOKUP($D187,'Nov 2015'!$D$1:$Z$500,3,FALSE)),"")</f>
        <v/>
      </c>
      <c r="AW187" s="29" t="str">
        <f>IFERROR(IF(VLOOKUP($D187,'Oct 2015'!$D$1:$Z$500,3,FALSE)=F187,"-","Wrong PO"),"new")</f>
        <v>new</v>
      </c>
      <c r="AX187" s="32" t="str">
        <f>IF(AW187="wrong PO",(VLOOKUP($D187,'Oct 2015'!$D$1:$Z$500,3,FALSE)),"")</f>
        <v/>
      </c>
      <c r="AY187" s="29" t="str">
        <f>IFERROR(IF(VLOOKUP($D187,'Sep 2015'!$D$1:$Z$500,3,FALSE)=F187,"-","Wrong PO"),"new")</f>
        <v>new</v>
      </c>
      <c r="AZ187" s="32" t="str">
        <f>IF(AY187="wrong PO",(VLOOKUP($D187,'Sep 2015'!$D$1:$Z$500,3,FALSE)),"")</f>
        <v/>
      </c>
    </row>
    <row r="188" spans="1:52">
      <c r="A188" s="2" t="s">
        <v>841</v>
      </c>
      <c r="B188" s="2" t="s">
        <v>510</v>
      </c>
      <c r="C188" s="2" t="s">
        <v>48</v>
      </c>
      <c r="D188" s="2" t="s">
        <v>172</v>
      </c>
      <c r="E188" s="2" t="s">
        <v>555</v>
      </c>
      <c r="F188" s="21" t="s">
        <v>170</v>
      </c>
      <c r="G188" s="11" t="s">
        <v>2056</v>
      </c>
      <c r="H188" s="3">
        <v>42390</v>
      </c>
      <c r="I188" s="2" t="s">
        <v>39</v>
      </c>
      <c r="J188" s="2" t="s">
        <v>556</v>
      </c>
      <c r="K188" s="2" t="s">
        <v>30</v>
      </c>
      <c r="L188" s="2" t="s">
        <v>31</v>
      </c>
      <c r="M188" s="2" t="s">
        <v>32</v>
      </c>
      <c r="N188" s="4">
        <v>8</v>
      </c>
      <c r="O188" s="4">
        <v>8</v>
      </c>
      <c r="P188" s="4">
        <v>0</v>
      </c>
      <c r="Q188" s="5">
        <v>0</v>
      </c>
      <c r="R188" s="4">
        <v>0</v>
      </c>
      <c r="S188" s="4">
        <v>0</v>
      </c>
      <c r="T188" s="4">
        <v>0</v>
      </c>
      <c r="U188" s="5">
        <v>0</v>
      </c>
      <c r="V188" s="5">
        <v>0</v>
      </c>
      <c r="W188" s="14">
        <v>0</v>
      </c>
      <c r="X188" s="14">
        <v>0</v>
      </c>
      <c r="Y188" s="14">
        <v>0</v>
      </c>
      <c r="Z188" s="4">
        <v>24580</v>
      </c>
      <c r="AA188" s="49" t="str">
        <f>IFERROR(IF(VLOOKUP($D188,'Year-To-Date'!$E$1:$E$322,1,FALSE)=D188,"--","Find"),"Find")</f>
        <v>--</v>
      </c>
      <c r="AB188" s="49" t="str">
        <f>IFERROR(IFERROR(VLOOKUP($D188,'Asset Group  All Assets'!$B$1:$C$500,2,FALSE),(VLOOKUP($D188,'Missing-WSU-POs'!$B$1:$D$500,3,FALSE))),"?")</f>
        <v>P0771802</v>
      </c>
      <c r="AC188" s="31" t="str">
        <f t="shared" si="5"/>
        <v>P0771802</v>
      </c>
      <c r="AD188" s="31" t="str">
        <f t="shared" si="6"/>
        <v/>
      </c>
      <c r="AE188" s="29" t="str">
        <f>IFERROR(IF(VLOOKUP($D188,'Org July 2016 '!$D$1:$Z$500,3,FALSE)=F188,"-","Wrong PO"),"new")</f>
        <v>Wrong PO</v>
      </c>
      <c r="AF188" s="32">
        <f>IF(AE188="wrong PO",(VLOOKUP($D188,'Org July 2016 '!$D$1:$Z$500,3,FALSE)),"")</f>
        <v>0</v>
      </c>
      <c r="AG188" s="29" t="str">
        <f>IFERROR(IF(VLOOKUP($D188,'Org June 2016 '!$D$1:$Z$500,3,FALSE)=F188,"-","Wrong PO"),"new")</f>
        <v>Wrong PO</v>
      </c>
      <c r="AH188" s="32">
        <f>IF(AG188="wrong PO",(VLOOKUP($D188,'Org June 2016 '!$D$1:$Z$500,3,FALSE)),"")</f>
        <v>0</v>
      </c>
      <c r="AI188" s="29" t="str">
        <f>IFERROR(IF(VLOOKUP($D188,'May 2016'!D187:Z686,3,FALSE)=F188,"-","Wrong PO"),"new")</f>
        <v>new</v>
      </c>
      <c r="AJ188" s="32" t="str">
        <f>IF(AI188="wrong PO",(VLOOKUP($D188,'May 2016'!D187:Z686,3,FALSE)),"")</f>
        <v/>
      </c>
      <c r="AK188" s="29" t="str">
        <f>IFERROR(IF(VLOOKUP($D188,'Apr 2016'!$D$1:$Z$500,3,FALSE)=F188,"-","Wrong PO"),"new")</f>
        <v>-</v>
      </c>
      <c r="AL188" s="32" t="str">
        <f>IF(AK188="wrong PO",(VLOOKUP($D188,'Apr 2016'!$D$1:$Z$500,3,FALSE)),"")</f>
        <v/>
      </c>
      <c r="AM188" s="32" t="str">
        <f>IFERROR(IF(VLOOKUP($D188,'Mar 2016'!$D$1:$Z$500,3,FALSE)=F188,"-","Wrong PO"),"new")</f>
        <v>-</v>
      </c>
      <c r="AN188" s="32" t="str">
        <f>IF(AK188="wrong PO",(VLOOKUP($D188,'Mar 2016'!$D$1:$Z$500,3,FALSE)),"")</f>
        <v/>
      </c>
      <c r="AO188" s="32" t="str">
        <f>IFERROR(IF(VLOOKUP($D188,'Feb 2016'!$D$1:$Z$500,3,FALSE)=F188,"-","Wrong PO"),"new")</f>
        <v>-</v>
      </c>
      <c r="AP188" s="32" t="str">
        <f>IF(AK188="wrong PO",(VLOOKUP($D188,'Feb 2016'!$D$1:$Z$500,3,FALSE)),"")</f>
        <v/>
      </c>
      <c r="AQ188" s="29" t="str">
        <f>IFERROR(IF(VLOOKUP($D188,'Jan 2016'!$D$1:$Z$500,3,FALSE)=F188,"-","Wrong PO"),"new")</f>
        <v>-</v>
      </c>
      <c r="AR188" s="32" t="str">
        <f>IF(AQ188="wrong PO",(VLOOKUP($D188,'Jan 2016'!$D$1:$Z$500,3,FALSE)),"")</f>
        <v/>
      </c>
      <c r="AS188" s="29" t="str">
        <f>IFERROR(IF(VLOOKUP($D188,'Dec 2015'!$D$1:$Z$500,3,FALSE)=F188,"-","Wrong PO"),"new")</f>
        <v>new</v>
      </c>
      <c r="AT188" s="32" t="str">
        <f>IF(AS188="wrong PO",(VLOOKUP($D188,'Dec 2015'!$D$1:$Z$500,3,FALSE)),"")</f>
        <v/>
      </c>
      <c r="AU188" s="29" t="str">
        <f>IFERROR(IF(VLOOKUP($D188,'Nov 2015'!$D$1:$Z$500,3,FALSE)=F188,"-","Wrong PO"),"new")</f>
        <v>new</v>
      </c>
      <c r="AV188" s="32" t="str">
        <f>IF(AU188="wrong PO",(VLOOKUP($D188,'Nov 2015'!$D$1:$Z$500,3,FALSE)),"")</f>
        <v/>
      </c>
      <c r="AW188" s="29" t="str">
        <f>IFERROR(IF(VLOOKUP($D188,'Oct 2015'!$D$1:$Z$500,3,FALSE)=F188,"-","Wrong PO"),"new")</f>
        <v>new</v>
      </c>
      <c r="AX188" s="32" t="str">
        <f>IF(AW188="wrong PO",(VLOOKUP($D188,'Oct 2015'!$D$1:$Z$500,3,FALSE)),"")</f>
        <v/>
      </c>
      <c r="AY188" s="29" t="str">
        <f>IFERROR(IF(VLOOKUP($D188,'Sep 2015'!$D$1:$Z$500,3,FALSE)=F188,"-","Wrong PO"),"new")</f>
        <v>new</v>
      </c>
      <c r="AZ188" s="32" t="str">
        <f>IF(AY188="wrong PO",(VLOOKUP($D188,'Sep 2015'!$D$1:$Z$500,3,FALSE)),"")</f>
        <v/>
      </c>
    </row>
    <row r="189" spans="1:52">
      <c r="A189" s="2" t="s">
        <v>841</v>
      </c>
      <c r="B189" s="2" t="s">
        <v>510</v>
      </c>
      <c r="C189" s="2" t="s">
        <v>48</v>
      </c>
      <c r="D189" s="2" t="s">
        <v>173</v>
      </c>
      <c r="E189" s="2" t="s">
        <v>549</v>
      </c>
      <c r="F189" s="21" t="s">
        <v>170</v>
      </c>
      <c r="G189" s="11" t="s">
        <v>2056</v>
      </c>
      <c r="H189" s="3">
        <v>42405</v>
      </c>
      <c r="I189" s="2" t="s">
        <v>39</v>
      </c>
      <c r="J189" s="2" t="s">
        <v>550</v>
      </c>
      <c r="K189" s="2" t="s">
        <v>30</v>
      </c>
      <c r="L189" s="2" t="s">
        <v>31</v>
      </c>
      <c r="M189" s="2" t="s">
        <v>32</v>
      </c>
      <c r="N189" s="4">
        <v>677</v>
      </c>
      <c r="O189" s="4">
        <v>809</v>
      </c>
      <c r="P189" s="4">
        <v>132</v>
      </c>
      <c r="Q189" s="5">
        <v>2.23</v>
      </c>
      <c r="R189" s="4">
        <v>13</v>
      </c>
      <c r="S189" s="4">
        <v>13</v>
      </c>
      <c r="T189" s="4">
        <v>0</v>
      </c>
      <c r="U189" s="5">
        <v>0</v>
      </c>
      <c r="V189" s="5">
        <v>0</v>
      </c>
      <c r="W189" s="14">
        <v>2.23</v>
      </c>
      <c r="X189" s="14">
        <v>0</v>
      </c>
      <c r="Y189" s="14">
        <v>2.23</v>
      </c>
      <c r="Z189" s="4">
        <v>24580</v>
      </c>
      <c r="AA189" s="49" t="str">
        <f>IFERROR(IF(VLOOKUP($D189,'Year-To-Date'!$E$1:$E$322,1,FALSE)=D189,"--","Find"),"Find")</f>
        <v>--</v>
      </c>
      <c r="AB189" s="49" t="str">
        <f>IFERROR(IFERROR(VLOOKUP($D189,'Asset Group  All Assets'!$B$1:$C$500,2,FALSE),(VLOOKUP($D189,'Missing-WSU-POs'!$B$1:$D$500,3,FALSE))),"?")</f>
        <v>P0771802</v>
      </c>
      <c r="AC189" s="31" t="str">
        <f t="shared" si="5"/>
        <v>P0771802</v>
      </c>
      <c r="AD189" s="31" t="str">
        <f t="shared" si="6"/>
        <v/>
      </c>
      <c r="AE189" s="29" t="str">
        <f>IFERROR(IF(VLOOKUP($D189,'Org July 2016 '!$D$1:$Z$500,3,FALSE)=F189,"-","Wrong PO"),"new")</f>
        <v>Wrong PO</v>
      </c>
      <c r="AF189" s="32">
        <f>IF(AE189="wrong PO",(VLOOKUP($D189,'Org July 2016 '!$D$1:$Z$500,3,FALSE)),"")</f>
        <v>0</v>
      </c>
      <c r="AG189" s="29" t="str">
        <f>IFERROR(IF(VLOOKUP($D189,'Org June 2016 '!$D$1:$Z$500,3,FALSE)=F189,"-","Wrong PO"),"new")</f>
        <v>Wrong PO</v>
      </c>
      <c r="AH189" s="32">
        <f>IF(AG189="wrong PO",(VLOOKUP($D189,'Org June 2016 '!$D$1:$Z$500,3,FALSE)),"")</f>
        <v>0</v>
      </c>
      <c r="AI189" s="29" t="str">
        <f>IFERROR(IF(VLOOKUP($D189,'May 2016'!D188:Z687,3,FALSE)=F189,"-","Wrong PO"),"new")</f>
        <v>new</v>
      </c>
      <c r="AJ189" s="32" t="str">
        <f>IF(AI189="wrong PO",(VLOOKUP($D189,'May 2016'!D188:Z687,3,FALSE)),"")</f>
        <v/>
      </c>
      <c r="AK189" s="29" t="str">
        <f>IFERROR(IF(VLOOKUP($D189,'Apr 2016'!$D$1:$Z$500,3,FALSE)=F189,"-","Wrong PO"),"new")</f>
        <v>-</v>
      </c>
      <c r="AL189" s="32" t="str">
        <f>IF(AK189="wrong PO",(VLOOKUP($D189,'Apr 2016'!$D$1:$Z$500,3,FALSE)),"")</f>
        <v/>
      </c>
      <c r="AM189" s="32" t="str">
        <f>IFERROR(IF(VLOOKUP($D189,'Mar 2016'!$D$1:$Z$500,3,FALSE)=F189,"-","Wrong PO"),"new")</f>
        <v>-</v>
      </c>
      <c r="AN189" s="32" t="str">
        <f>IF(AK189="wrong PO",(VLOOKUP($D189,'Mar 2016'!$D$1:$Z$500,3,FALSE)),"")</f>
        <v/>
      </c>
      <c r="AO189" s="32" t="str">
        <f>IFERROR(IF(VLOOKUP($D189,'Feb 2016'!$D$1:$Z$500,3,FALSE)=F189,"-","Wrong PO"),"new")</f>
        <v>-</v>
      </c>
      <c r="AP189" s="32" t="str">
        <f>IF(AK189="wrong PO",(VLOOKUP($D189,'Feb 2016'!$D$1:$Z$500,3,FALSE)),"")</f>
        <v/>
      </c>
      <c r="AQ189" s="29" t="str">
        <f>IFERROR(IF(VLOOKUP($D189,'Jan 2016'!$D$1:$Z$500,3,FALSE)=F189,"-","Wrong PO"),"new")</f>
        <v>new</v>
      </c>
      <c r="AR189" s="32" t="str">
        <f>IF(AQ189="wrong PO",(VLOOKUP($D189,'Jan 2016'!$D$1:$Z$500,3,FALSE)),"")</f>
        <v/>
      </c>
      <c r="AS189" s="29" t="str">
        <f>IFERROR(IF(VLOOKUP($D189,'Dec 2015'!$D$1:$Z$500,3,FALSE)=F189,"-","Wrong PO"),"new")</f>
        <v>new</v>
      </c>
      <c r="AT189" s="32" t="str">
        <f>IF(AS189="wrong PO",(VLOOKUP($D189,'Dec 2015'!$D$1:$Z$500,3,FALSE)),"")</f>
        <v/>
      </c>
      <c r="AU189" s="29" t="str">
        <f>IFERROR(IF(VLOOKUP($D189,'Nov 2015'!$D$1:$Z$500,3,FALSE)=F189,"-","Wrong PO"),"new")</f>
        <v>new</v>
      </c>
      <c r="AV189" s="32" t="str">
        <f>IF(AU189="wrong PO",(VLOOKUP($D189,'Nov 2015'!$D$1:$Z$500,3,FALSE)),"")</f>
        <v/>
      </c>
      <c r="AW189" s="29" t="str">
        <f>IFERROR(IF(VLOOKUP($D189,'Oct 2015'!$D$1:$Z$500,3,FALSE)=F189,"-","Wrong PO"),"new")</f>
        <v>new</v>
      </c>
      <c r="AX189" s="32" t="str">
        <f>IF(AW189="wrong PO",(VLOOKUP($D189,'Oct 2015'!$D$1:$Z$500,3,FALSE)),"")</f>
        <v/>
      </c>
      <c r="AY189" s="29" t="str">
        <f>IFERROR(IF(VLOOKUP($D189,'Sep 2015'!$D$1:$Z$500,3,FALSE)=F189,"-","Wrong PO"),"new")</f>
        <v>new</v>
      </c>
      <c r="AZ189" s="32" t="str">
        <f>IF(AY189="wrong PO",(VLOOKUP($D189,'Sep 2015'!$D$1:$Z$500,3,FALSE)),"")</f>
        <v/>
      </c>
    </row>
    <row r="190" spans="1:52">
      <c r="A190" s="2" t="s">
        <v>841</v>
      </c>
      <c r="B190" s="2" t="s">
        <v>510</v>
      </c>
      <c r="C190" s="2" t="s">
        <v>48</v>
      </c>
      <c r="D190" s="2" t="s">
        <v>175</v>
      </c>
      <c r="E190" s="2" t="s">
        <v>555</v>
      </c>
      <c r="F190" s="21" t="s">
        <v>170</v>
      </c>
      <c r="G190" s="11" t="s">
        <v>2056</v>
      </c>
      <c r="H190" s="3">
        <v>42390</v>
      </c>
      <c r="I190" s="2" t="s">
        <v>39</v>
      </c>
      <c r="J190" s="2" t="s">
        <v>556</v>
      </c>
      <c r="K190" s="2" t="s">
        <v>30</v>
      </c>
      <c r="L190" s="2" t="s">
        <v>31</v>
      </c>
      <c r="M190" s="2" t="s">
        <v>32</v>
      </c>
      <c r="N190" s="4">
        <v>1191</v>
      </c>
      <c r="O190" s="4">
        <v>1449</v>
      </c>
      <c r="P190" s="4">
        <v>258</v>
      </c>
      <c r="Q190" s="5">
        <v>4.3600000000000003</v>
      </c>
      <c r="R190" s="4">
        <v>0</v>
      </c>
      <c r="S190" s="4">
        <v>0</v>
      </c>
      <c r="T190" s="4">
        <v>0</v>
      </c>
      <c r="U190" s="5">
        <v>0</v>
      </c>
      <c r="V190" s="5">
        <v>0</v>
      </c>
      <c r="W190" s="14">
        <v>4.3600000000000003</v>
      </c>
      <c r="X190" s="14">
        <v>0</v>
      </c>
      <c r="Y190" s="14">
        <v>4.3600000000000003</v>
      </c>
      <c r="Z190" s="4">
        <v>24580</v>
      </c>
      <c r="AA190" s="49" t="str">
        <f>IFERROR(IF(VLOOKUP($D190,'Year-To-Date'!$E$1:$E$322,1,FALSE)=D190,"--","Find"),"Find")</f>
        <v>--</v>
      </c>
      <c r="AB190" s="49" t="str">
        <f>IFERROR(IFERROR(VLOOKUP($D190,'Asset Group  All Assets'!$B$1:$C$500,2,FALSE),(VLOOKUP($D190,'Missing-WSU-POs'!$B$1:$D$500,3,FALSE))),"?")</f>
        <v>P0771802</v>
      </c>
      <c r="AC190" s="31" t="str">
        <f t="shared" si="5"/>
        <v>P0771802</v>
      </c>
      <c r="AD190" s="31" t="str">
        <f t="shared" si="6"/>
        <v/>
      </c>
      <c r="AE190" s="29" t="str">
        <f>IFERROR(IF(VLOOKUP($D190,'Org July 2016 '!$D$1:$Z$500,3,FALSE)=F190,"-","Wrong PO"),"new")</f>
        <v>Wrong PO</v>
      </c>
      <c r="AF190" s="32">
        <f>IF(AE190="wrong PO",(VLOOKUP($D190,'Org July 2016 '!$D$1:$Z$500,3,FALSE)),"")</f>
        <v>0</v>
      </c>
      <c r="AG190" s="29" t="str">
        <f>IFERROR(IF(VLOOKUP($D190,'Org June 2016 '!$D$1:$Z$500,3,FALSE)=F190,"-","Wrong PO"),"new")</f>
        <v>Wrong PO</v>
      </c>
      <c r="AH190" s="32">
        <f>IF(AG190="wrong PO",(VLOOKUP($D190,'Org June 2016 '!$D$1:$Z$500,3,FALSE)),"")</f>
        <v>0</v>
      </c>
      <c r="AI190" s="29" t="str">
        <f>IFERROR(IF(VLOOKUP($D190,'May 2016'!D189:Z688,3,FALSE)=F190,"-","Wrong PO"),"new")</f>
        <v>new</v>
      </c>
      <c r="AJ190" s="32" t="str">
        <f>IF(AI190="wrong PO",(VLOOKUP($D190,'May 2016'!D189:Z688,3,FALSE)),"")</f>
        <v/>
      </c>
      <c r="AK190" s="29" t="str">
        <f>IFERROR(IF(VLOOKUP($D190,'Apr 2016'!$D$1:$Z$500,3,FALSE)=F190,"-","Wrong PO"),"new")</f>
        <v>-</v>
      </c>
      <c r="AL190" s="32" t="str">
        <f>IF(AK190="wrong PO",(VLOOKUP($D190,'Apr 2016'!$D$1:$Z$500,3,FALSE)),"")</f>
        <v/>
      </c>
      <c r="AM190" s="32" t="str">
        <f>IFERROR(IF(VLOOKUP($D190,'Mar 2016'!$D$1:$Z$500,3,FALSE)=F190,"-","Wrong PO"),"new")</f>
        <v>-</v>
      </c>
      <c r="AN190" s="32" t="str">
        <f>IF(AK190="wrong PO",(VLOOKUP($D190,'Mar 2016'!$D$1:$Z$500,3,FALSE)),"")</f>
        <v/>
      </c>
      <c r="AO190" s="32" t="str">
        <f>IFERROR(IF(VLOOKUP($D190,'Feb 2016'!$D$1:$Z$500,3,FALSE)=F190,"-","Wrong PO"),"new")</f>
        <v>-</v>
      </c>
      <c r="AP190" s="32" t="str">
        <f>IF(AK190="wrong PO",(VLOOKUP($D190,'Feb 2016'!$D$1:$Z$500,3,FALSE)),"")</f>
        <v/>
      </c>
      <c r="AQ190" s="29" t="str">
        <f>IFERROR(IF(VLOOKUP($D190,'Jan 2016'!$D$1:$Z$500,3,FALSE)=F190,"-","Wrong PO"),"new")</f>
        <v>-</v>
      </c>
      <c r="AR190" s="32" t="str">
        <f>IF(AQ190="wrong PO",(VLOOKUP($D190,'Jan 2016'!$D$1:$Z$500,3,FALSE)),"")</f>
        <v/>
      </c>
      <c r="AS190" s="29" t="str">
        <f>IFERROR(IF(VLOOKUP($D190,'Dec 2015'!$D$1:$Z$500,3,FALSE)=F190,"-","Wrong PO"),"new")</f>
        <v>new</v>
      </c>
      <c r="AT190" s="32" t="str">
        <f>IF(AS190="wrong PO",(VLOOKUP($D190,'Dec 2015'!$D$1:$Z$500,3,FALSE)),"")</f>
        <v/>
      </c>
      <c r="AU190" s="29" t="str">
        <f>IFERROR(IF(VLOOKUP($D190,'Nov 2015'!$D$1:$Z$500,3,FALSE)=F190,"-","Wrong PO"),"new")</f>
        <v>new</v>
      </c>
      <c r="AV190" s="32" t="str">
        <f>IF(AU190="wrong PO",(VLOOKUP($D190,'Nov 2015'!$D$1:$Z$500,3,FALSE)),"")</f>
        <v/>
      </c>
      <c r="AW190" s="29" t="str">
        <f>IFERROR(IF(VLOOKUP($D190,'Oct 2015'!$D$1:$Z$500,3,FALSE)=F190,"-","Wrong PO"),"new")</f>
        <v>new</v>
      </c>
      <c r="AX190" s="32" t="str">
        <f>IF(AW190="wrong PO",(VLOOKUP($D190,'Oct 2015'!$D$1:$Z$500,3,FALSE)),"")</f>
        <v/>
      </c>
      <c r="AY190" s="29" t="str">
        <f>IFERROR(IF(VLOOKUP($D190,'Sep 2015'!$D$1:$Z$500,3,FALSE)=F190,"-","Wrong PO"),"new")</f>
        <v>new</v>
      </c>
      <c r="AZ190" s="32" t="str">
        <f>IF(AY190="wrong PO",(VLOOKUP($D190,'Sep 2015'!$D$1:$Z$500,3,FALSE)),"")</f>
        <v/>
      </c>
    </row>
    <row r="191" spans="1:52">
      <c r="A191" s="2" t="s">
        <v>841</v>
      </c>
      <c r="B191" s="2" t="s">
        <v>510</v>
      </c>
      <c r="C191" s="2" t="s">
        <v>48</v>
      </c>
      <c r="D191" s="2" t="s">
        <v>177</v>
      </c>
      <c r="E191" s="2" t="s">
        <v>555</v>
      </c>
      <c r="F191" s="21" t="s">
        <v>170</v>
      </c>
      <c r="G191" s="11" t="s">
        <v>2056</v>
      </c>
      <c r="H191" s="3">
        <v>42390</v>
      </c>
      <c r="I191" s="2" t="s">
        <v>39</v>
      </c>
      <c r="J191" s="2" t="s">
        <v>556</v>
      </c>
      <c r="K191" s="2" t="s">
        <v>30</v>
      </c>
      <c r="L191" s="2" t="s">
        <v>31</v>
      </c>
      <c r="M191" s="2" t="s">
        <v>32</v>
      </c>
      <c r="N191" s="4">
        <v>4841</v>
      </c>
      <c r="O191" s="4">
        <v>5095</v>
      </c>
      <c r="P191" s="4">
        <v>254</v>
      </c>
      <c r="Q191" s="5">
        <v>4.29</v>
      </c>
      <c r="R191" s="4">
        <v>0</v>
      </c>
      <c r="S191" s="4">
        <v>0</v>
      </c>
      <c r="T191" s="4">
        <v>0</v>
      </c>
      <c r="U191" s="5">
        <v>0</v>
      </c>
      <c r="V191" s="5">
        <v>0</v>
      </c>
      <c r="W191" s="14">
        <v>4.29</v>
      </c>
      <c r="X191" s="14">
        <v>0</v>
      </c>
      <c r="Y191" s="14">
        <v>4.29</v>
      </c>
      <c r="Z191" s="4">
        <v>24580</v>
      </c>
      <c r="AA191" s="49" t="str">
        <f>IFERROR(IF(VLOOKUP($D191,'Year-To-Date'!$E$1:$E$322,1,FALSE)=D191,"--","Find"),"Find")</f>
        <v>--</v>
      </c>
      <c r="AB191" s="49" t="str">
        <f>IFERROR(IFERROR(VLOOKUP($D191,'Asset Group  All Assets'!$B$1:$C$500,2,FALSE),(VLOOKUP($D191,'Missing-WSU-POs'!$B$1:$D$500,3,FALSE))),"?")</f>
        <v>P0771802</v>
      </c>
      <c r="AC191" s="31" t="str">
        <f t="shared" si="5"/>
        <v>P0771802</v>
      </c>
      <c r="AD191" s="31" t="str">
        <f t="shared" si="6"/>
        <v/>
      </c>
      <c r="AE191" s="29" t="str">
        <f>IFERROR(IF(VLOOKUP($D191,'Org July 2016 '!$D$1:$Z$500,3,FALSE)=F191,"-","Wrong PO"),"new")</f>
        <v>Wrong PO</v>
      </c>
      <c r="AF191" s="32">
        <f>IF(AE191="wrong PO",(VLOOKUP($D191,'Org July 2016 '!$D$1:$Z$500,3,FALSE)),"")</f>
        <v>0</v>
      </c>
      <c r="AG191" s="29" t="str">
        <f>IFERROR(IF(VLOOKUP($D191,'Org June 2016 '!$D$1:$Z$500,3,FALSE)=F191,"-","Wrong PO"),"new")</f>
        <v>Wrong PO</v>
      </c>
      <c r="AH191" s="32">
        <f>IF(AG191="wrong PO",(VLOOKUP($D191,'Org June 2016 '!$D$1:$Z$500,3,FALSE)),"")</f>
        <v>0</v>
      </c>
      <c r="AI191" s="29" t="str">
        <f>IFERROR(IF(VLOOKUP($D191,'May 2016'!D190:Z689,3,FALSE)=F191,"-","Wrong PO"),"new")</f>
        <v>new</v>
      </c>
      <c r="AJ191" s="32" t="str">
        <f>IF(AI191="wrong PO",(VLOOKUP($D191,'May 2016'!D190:Z689,3,FALSE)),"")</f>
        <v/>
      </c>
      <c r="AK191" s="29" t="str">
        <f>IFERROR(IF(VLOOKUP($D191,'Apr 2016'!$D$1:$Z$500,3,FALSE)=F191,"-","Wrong PO"),"new")</f>
        <v>-</v>
      </c>
      <c r="AL191" s="32" t="str">
        <f>IF(AK191="wrong PO",(VLOOKUP($D191,'Apr 2016'!$D$1:$Z$500,3,FALSE)),"")</f>
        <v/>
      </c>
      <c r="AM191" s="32" t="str">
        <f>IFERROR(IF(VLOOKUP($D191,'Mar 2016'!$D$1:$Z$500,3,FALSE)=F191,"-","Wrong PO"),"new")</f>
        <v>-</v>
      </c>
      <c r="AN191" s="32" t="str">
        <f>IF(AK191="wrong PO",(VLOOKUP($D191,'Mar 2016'!$D$1:$Z$500,3,FALSE)),"")</f>
        <v/>
      </c>
      <c r="AO191" s="32" t="str">
        <f>IFERROR(IF(VLOOKUP($D191,'Feb 2016'!$D$1:$Z$500,3,FALSE)=F191,"-","Wrong PO"),"new")</f>
        <v>-</v>
      </c>
      <c r="AP191" s="32" t="str">
        <f>IF(AK191="wrong PO",(VLOOKUP($D191,'Feb 2016'!$D$1:$Z$500,3,FALSE)),"")</f>
        <v/>
      </c>
      <c r="AQ191" s="29" t="str">
        <f>IFERROR(IF(VLOOKUP($D191,'Jan 2016'!$D$1:$Z$500,3,FALSE)=F191,"-","Wrong PO"),"new")</f>
        <v>-</v>
      </c>
      <c r="AR191" s="32" t="str">
        <f>IF(AQ191="wrong PO",(VLOOKUP($D191,'Jan 2016'!$D$1:$Z$500,3,FALSE)),"")</f>
        <v/>
      </c>
      <c r="AS191" s="29" t="str">
        <f>IFERROR(IF(VLOOKUP($D191,'Dec 2015'!$D$1:$Z$500,3,FALSE)=F191,"-","Wrong PO"),"new")</f>
        <v>new</v>
      </c>
      <c r="AT191" s="32" t="str">
        <f>IF(AS191="wrong PO",(VLOOKUP($D191,'Dec 2015'!$D$1:$Z$500,3,FALSE)),"")</f>
        <v/>
      </c>
      <c r="AU191" s="29" t="str">
        <f>IFERROR(IF(VLOOKUP($D191,'Nov 2015'!$D$1:$Z$500,3,FALSE)=F191,"-","Wrong PO"),"new")</f>
        <v>new</v>
      </c>
      <c r="AV191" s="32" t="str">
        <f>IF(AU191="wrong PO",(VLOOKUP($D191,'Nov 2015'!$D$1:$Z$500,3,FALSE)),"")</f>
        <v/>
      </c>
      <c r="AW191" s="29" t="str">
        <f>IFERROR(IF(VLOOKUP($D191,'Oct 2015'!$D$1:$Z$500,3,FALSE)=F191,"-","Wrong PO"),"new")</f>
        <v>new</v>
      </c>
      <c r="AX191" s="32" t="str">
        <f>IF(AW191="wrong PO",(VLOOKUP($D191,'Oct 2015'!$D$1:$Z$500,3,FALSE)),"")</f>
        <v/>
      </c>
      <c r="AY191" s="29" t="str">
        <f>IFERROR(IF(VLOOKUP($D191,'Sep 2015'!$D$1:$Z$500,3,FALSE)=F191,"-","Wrong PO"),"new")</f>
        <v>new</v>
      </c>
      <c r="AZ191" s="32" t="str">
        <f>IF(AY191="wrong PO",(VLOOKUP($D191,'Sep 2015'!$D$1:$Z$500,3,FALSE)),"")</f>
        <v/>
      </c>
    </row>
    <row r="192" spans="1:52">
      <c r="A192" s="2" t="s">
        <v>841</v>
      </c>
      <c r="B192" s="2" t="s">
        <v>510</v>
      </c>
      <c r="C192" s="2" t="s">
        <v>56</v>
      </c>
      <c r="D192" s="2" t="s">
        <v>209</v>
      </c>
      <c r="E192" s="2" t="s">
        <v>549</v>
      </c>
      <c r="F192" s="21" t="s">
        <v>170</v>
      </c>
      <c r="G192" s="11" t="s">
        <v>2056</v>
      </c>
      <c r="H192" s="3">
        <v>42391</v>
      </c>
      <c r="I192" s="2" t="s">
        <v>39</v>
      </c>
      <c r="J192" s="2" t="s">
        <v>550</v>
      </c>
      <c r="K192" s="2" t="s">
        <v>30</v>
      </c>
      <c r="L192" s="2" t="s">
        <v>31</v>
      </c>
      <c r="M192" s="2" t="s">
        <v>32</v>
      </c>
      <c r="N192" s="4">
        <v>820</v>
      </c>
      <c r="O192" s="4">
        <v>7392</v>
      </c>
      <c r="P192" s="4">
        <v>6572</v>
      </c>
      <c r="Q192" s="5">
        <v>111.07</v>
      </c>
      <c r="R192" s="4">
        <v>0</v>
      </c>
      <c r="S192" s="4">
        <v>0</v>
      </c>
      <c r="T192" s="4">
        <v>0</v>
      </c>
      <c r="U192" s="5">
        <v>0</v>
      </c>
      <c r="V192" s="5">
        <v>0</v>
      </c>
      <c r="W192" s="14">
        <v>111.07</v>
      </c>
      <c r="X192" s="14">
        <v>0</v>
      </c>
      <c r="Y192" s="14">
        <v>111.07</v>
      </c>
      <c r="Z192" s="4">
        <v>24580</v>
      </c>
      <c r="AA192" s="49" t="str">
        <f>IFERROR(IF(VLOOKUP($D192,'Year-To-Date'!$E$1:$E$322,1,FALSE)=D192,"--","Find"),"Find")</f>
        <v>--</v>
      </c>
      <c r="AB192" s="49" t="str">
        <f>IFERROR(IFERROR(VLOOKUP($D192,'Asset Group  All Assets'!$B$1:$C$500,2,FALSE),(VLOOKUP($D192,'Missing-WSU-POs'!$B$1:$D$500,3,FALSE))),"?")</f>
        <v>P0771802</v>
      </c>
      <c r="AC192" s="31" t="str">
        <f t="shared" si="5"/>
        <v>P0771802</v>
      </c>
      <c r="AD192" s="31" t="str">
        <f t="shared" si="6"/>
        <v/>
      </c>
      <c r="AE192" s="29" t="str">
        <f>IFERROR(IF(VLOOKUP($D192,'Org July 2016 '!$D$1:$Z$500,3,FALSE)=F192,"-","Wrong PO"),"new")</f>
        <v>Wrong PO</v>
      </c>
      <c r="AF192" s="32">
        <f>IF(AE192="wrong PO",(VLOOKUP($D192,'Org July 2016 '!$D$1:$Z$500,3,FALSE)),"")</f>
        <v>0</v>
      </c>
      <c r="AG192" s="29" t="str">
        <f>IFERROR(IF(VLOOKUP($D192,'Org June 2016 '!$D$1:$Z$500,3,FALSE)=F192,"-","Wrong PO"),"new")</f>
        <v>Wrong PO</v>
      </c>
      <c r="AH192" s="32">
        <f>IF(AG192="wrong PO",(VLOOKUP($D192,'Org June 2016 '!$D$1:$Z$500,3,FALSE)),"")</f>
        <v>0</v>
      </c>
      <c r="AI192" s="29" t="str">
        <f>IFERROR(IF(VLOOKUP($D192,'May 2016'!D191:Z690,3,FALSE)=F192,"-","Wrong PO"),"new")</f>
        <v>new</v>
      </c>
      <c r="AJ192" s="32" t="str">
        <f>IF(AI192="wrong PO",(VLOOKUP($D192,'May 2016'!D191:Z690,3,FALSE)),"")</f>
        <v/>
      </c>
      <c r="AK192" s="29" t="str">
        <f>IFERROR(IF(VLOOKUP($D192,'Apr 2016'!$D$1:$Z$500,3,FALSE)=F192,"-","Wrong PO"),"new")</f>
        <v>new</v>
      </c>
      <c r="AL192" s="32" t="str">
        <f>IF(AK192="wrong PO",(VLOOKUP($D192,'Apr 2016'!$D$1:$Z$500,3,FALSE)),"")</f>
        <v/>
      </c>
      <c r="AM192" s="32" t="str">
        <f>IFERROR(IF(VLOOKUP($D192,'Mar 2016'!$D$1:$Z$500,3,FALSE)=F192,"-","Wrong PO"),"new")</f>
        <v>-</v>
      </c>
      <c r="AN192" s="32" t="str">
        <f>IF(AK192="wrong PO",(VLOOKUP($D192,'Mar 2016'!$D$1:$Z$500,3,FALSE)),"")</f>
        <v/>
      </c>
      <c r="AO192" s="32" t="str">
        <f>IFERROR(IF(VLOOKUP($D192,'Feb 2016'!$D$1:$Z$500,3,FALSE)=F192,"-","Wrong PO"),"new")</f>
        <v>-</v>
      </c>
      <c r="AP192" s="32" t="str">
        <f>IF(AK192="wrong PO",(VLOOKUP($D192,'Feb 2016'!$D$1:$Z$500,3,FALSE)),"")</f>
        <v/>
      </c>
      <c r="AQ192" s="29" t="str">
        <f>IFERROR(IF(VLOOKUP($D192,'Jan 2016'!$D$1:$Z$500,3,FALSE)=F192,"-","Wrong PO"),"new")</f>
        <v>-</v>
      </c>
      <c r="AR192" s="32" t="str">
        <f>IF(AQ192="wrong PO",(VLOOKUP($D192,'Jan 2016'!$D$1:$Z$500,3,FALSE)),"")</f>
        <v/>
      </c>
      <c r="AS192" s="29" t="str">
        <f>IFERROR(IF(VLOOKUP($D192,'Dec 2015'!$D$1:$Z$500,3,FALSE)=F192,"-","Wrong PO"),"new")</f>
        <v>new</v>
      </c>
      <c r="AT192" s="32" t="str">
        <f>IF(AS192="wrong PO",(VLOOKUP($D192,'Dec 2015'!$D$1:$Z$500,3,FALSE)),"")</f>
        <v/>
      </c>
      <c r="AU192" s="29" t="str">
        <f>IFERROR(IF(VLOOKUP($D192,'Nov 2015'!$D$1:$Z$500,3,FALSE)=F192,"-","Wrong PO"),"new")</f>
        <v>new</v>
      </c>
      <c r="AV192" s="32" t="str">
        <f>IF(AU192="wrong PO",(VLOOKUP($D192,'Nov 2015'!$D$1:$Z$500,3,FALSE)),"")</f>
        <v/>
      </c>
      <c r="AW192" s="29" t="str">
        <f>IFERROR(IF(VLOOKUP($D192,'Oct 2015'!$D$1:$Z$500,3,FALSE)=F192,"-","Wrong PO"),"new")</f>
        <v>new</v>
      </c>
      <c r="AX192" s="32" t="str">
        <f>IF(AW192="wrong PO",(VLOOKUP($D192,'Oct 2015'!$D$1:$Z$500,3,FALSE)),"")</f>
        <v/>
      </c>
      <c r="AY192" s="29" t="str">
        <f>IFERROR(IF(VLOOKUP($D192,'Sep 2015'!$D$1:$Z$500,3,FALSE)=F192,"-","Wrong PO"),"new")</f>
        <v>new</v>
      </c>
      <c r="AZ192" s="32" t="str">
        <f>IF(AY192="wrong PO",(VLOOKUP($D192,'Sep 2015'!$D$1:$Z$500,3,FALSE)),"")</f>
        <v/>
      </c>
    </row>
    <row r="193" spans="1:52">
      <c r="A193" s="2" t="s">
        <v>841</v>
      </c>
      <c r="B193" s="2" t="s">
        <v>510</v>
      </c>
      <c r="C193" s="2" t="s">
        <v>69</v>
      </c>
      <c r="D193" s="2" t="s">
        <v>244</v>
      </c>
      <c r="E193" s="2" t="s">
        <v>547</v>
      </c>
      <c r="F193" s="21" t="s">
        <v>170</v>
      </c>
      <c r="G193" s="11" t="s">
        <v>2056</v>
      </c>
      <c r="H193" s="3">
        <v>42391</v>
      </c>
      <c r="I193" s="2" t="s">
        <v>39</v>
      </c>
      <c r="J193" s="2" t="s">
        <v>548</v>
      </c>
      <c r="K193" s="2" t="s">
        <v>30</v>
      </c>
      <c r="L193" s="2" t="s">
        <v>31</v>
      </c>
      <c r="M193" s="2" t="s">
        <v>32</v>
      </c>
      <c r="N193" s="4">
        <v>153</v>
      </c>
      <c r="O193" s="4">
        <v>730</v>
      </c>
      <c r="P193" s="4">
        <v>577</v>
      </c>
      <c r="Q193" s="5">
        <v>9.75</v>
      </c>
      <c r="R193" s="4">
        <v>1009</v>
      </c>
      <c r="S193" s="4">
        <v>1044</v>
      </c>
      <c r="T193" s="4">
        <v>35</v>
      </c>
      <c r="U193" s="5">
        <v>2.09</v>
      </c>
      <c r="V193" s="5">
        <v>0</v>
      </c>
      <c r="W193" s="14">
        <v>11.84</v>
      </c>
      <c r="X193" s="14">
        <v>0</v>
      </c>
      <c r="Y193" s="14">
        <v>11.84</v>
      </c>
      <c r="Z193" s="4">
        <v>24580</v>
      </c>
      <c r="AA193" s="49" t="str">
        <f>IFERROR(IF(VLOOKUP($D193,'Year-To-Date'!$E$1:$E$322,1,FALSE)=D193,"--","Find"),"Find")</f>
        <v>--</v>
      </c>
      <c r="AB193" s="49" t="str">
        <f>IFERROR(IFERROR(VLOOKUP($D193,'Asset Group  All Assets'!$B$1:$C$500,2,FALSE),(VLOOKUP($D193,'Missing-WSU-POs'!$B$1:$D$500,3,FALSE))),"?")</f>
        <v>P0771802</v>
      </c>
      <c r="AC193" s="31" t="str">
        <f t="shared" si="5"/>
        <v>P0771802</v>
      </c>
      <c r="AD193" s="31" t="str">
        <f t="shared" si="6"/>
        <v/>
      </c>
      <c r="AE193" s="29" t="str">
        <f>IFERROR(IF(VLOOKUP($D193,'Org July 2016 '!$D$1:$Z$500,3,FALSE)=F193,"-","Wrong PO"),"new")</f>
        <v>Wrong PO</v>
      </c>
      <c r="AF193" s="32">
        <f>IF(AE193="wrong PO",(VLOOKUP($D193,'Org July 2016 '!$D$1:$Z$500,3,FALSE)),"")</f>
        <v>0</v>
      </c>
      <c r="AG193" s="29" t="str">
        <f>IFERROR(IF(VLOOKUP($D193,'Org June 2016 '!$D$1:$Z$500,3,FALSE)=F193,"-","Wrong PO"),"new")</f>
        <v>Wrong PO</v>
      </c>
      <c r="AH193" s="32">
        <f>IF(AG193="wrong PO",(VLOOKUP($D193,'Org June 2016 '!$D$1:$Z$500,3,FALSE)),"")</f>
        <v>0</v>
      </c>
      <c r="AI193" s="29" t="str">
        <f>IFERROR(IF(VLOOKUP($D193,'May 2016'!D192:Z691,3,FALSE)=F193,"-","Wrong PO"),"new")</f>
        <v>new</v>
      </c>
      <c r="AJ193" s="32" t="str">
        <f>IF(AI193="wrong PO",(VLOOKUP($D193,'May 2016'!D192:Z691,3,FALSE)),"")</f>
        <v/>
      </c>
      <c r="AK193" s="29" t="str">
        <f>IFERROR(IF(VLOOKUP($D193,'Apr 2016'!$D$1:$Z$500,3,FALSE)=F193,"-","Wrong PO"),"new")</f>
        <v>-</v>
      </c>
      <c r="AL193" s="32" t="str">
        <f>IF(AK193="wrong PO",(VLOOKUP($D193,'Apr 2016'!$D$1:$Z$500,3,FALSE)),"")</f>
        <v/>
      </c>
      <c r="AM193" s="32" t="str">
        <f>IFERROR(IF(VLOOKUP($D193,'Mar 2016'!$D$1:$Z$500,3,FALSE)=F193,"-","Wrong PO"),"new")</f>
        <v>-</v>
      </c>
      <c r="AN193" s="32" t="str">
        <f>IF(AK193="wrong PO",(VLOOKUP($D193,'Mar 2016'!$D$1:$Z$500,3,FALSE)),"")</f>
        <v/>
      </c>
      <c r="AO193" s="32" t="str">
        <f>IFERROR(IF(VLOOKUP($D193,'Feb 2016'!$D$1:$Z$500,3,FALSE)=F193,"-","Wrong PO"),"new")</f>
        <v>-</v>
      </c>
      <c r="AP193" s="32" t="str">
        <f>IF(AK193="wrong PO",(VLOOKUP($D193,'Feb 2016'!$D$1:$Z$500,3,FALSE)),"")</f>
        <v/>
      </c>
      <c r="AQ193" s="29" t="str">
        <f>IFERROR(IF(VLOOKUP($D193,'Jan 2016'!$D$1:$Z$500,3,FALSE)=F193,"-","Wrong PO"),"new")</f>
        <v>-</v>
      </c>
      <c r="AR193" s="32" t="str">
        <f>IF(AQ193="wrong PO",(VLOOKUP($D193,'Jan 2016'!$D$1:$Z$500,3,FALSE)),"")</f>
        <v/>
      </c>
      <c r="AS193" s="29" t="str">
        <f>IFERROR(IF(VLOOKUP($D193,'Dec 2015'!$D$1:$Z$500,3,FALSE)=F193,"-","Wrong PO"),"new")</f>
        <v>new</v>
      </c>
      <c r="AT193" s="32" t="str">
        <f>IF(AS193="wrong PO",(VLOOKUP($D193,'Dec 2015'!$D$1:$Z$500,3,FALSE)),"")</f>
        <v/>
      </c>
      <c r="AU193" s="29" t="str">
        <f>IFERROR(IF(VLOOKUP($D193,'Nov 2015'!$D$1:$Z$500,3,FALSE)=F193,"-","Wrong PO"),"new")</f>
        <v>new</v>
      </c>
      <c r="AV193" s="32" t="str">
        <f>IF(AU193="wrong PO",(VLOOKUP($D193,'Nov 2015'!$D$1:$Z$500,3,FALSE)),"")</f>
        <v/>
      </c>
      <c r="AW193" s="29" t="str">
        <f>IFERROR(IF(VLOOKUP($D193,'Oct 2015'!$D$1:$Z$500,3,FALSE)=F193,"-","Wrong PO"),"new")</f>
        <v>new</v>
      </c>
      <c r="AX193" s="32" t="str">
        <f>IF(AW193="wrong PO",(VLOOKUP($D193,'Oct 2015'!$D$1:$Z$500,3,FALSE)),"")</f>
        <v/>
      </c>
      <c r="AY193" s="29" t="str">
        <f>IFERROR(IF(VLOOKUP($D193,'Sep 2015'!$D$1:$Z$500,3,FALSE)=F193,"-","Wrong PO"),"new")</f>
        <v>new</v>
      </c>
      <c r="AZ193" s="32" t="str">
        <f>IF(AY193="wrong PO",(VLOOKUP($D193,'Sep 2015'!$D$1:$Z$500,3,FALSE)),"")</f>
        <v/>
      </c>
    </row>
    <row r="194" spans="1:52">
      <c r="A194" s="2" t="s">
        <v>841</v>
      </c>
      <c r="B194" s="2" t="s">
        <v>510</v>
      </c>
      <c r="C194" s="2" t="s">
        <v>69</v>
      </c>
      <c r="D194" s="2" t="s">
        <v>245</v>
      </c>
      <c r="E194" s="2" t="s">
        <v>547</v>
      </c>
      <c r="F194" s="21" t="s">
        <v>170</v>
      </c>
      <c r="G194" s="11" t="s">
        <v>2056</v>
      </c>
      <c r="H194" s="3">
        <v>42391</v>
      </c>
      <c r="I194" s="2" t="s">
        <v>39</v>
      </c>
      <c r="J194" s="2" t="s">
        <v>548</v>
      </c>
      <c r="K194" s="2" t="s">
        <v>30</v>
      </c>
      <c r="L194" s="2" t="s">
        <v>31</v>
      </c>
      <c r="M194" s="2" t="s">
        <v>32</v>
      </c>
      <c r="N194" s="4">
        <v>10291</v>
      </c>
      <c r="O194" s="4">
        <v>11723</v>
      </c>
      <c r="P194" s="4">
        <v>1432</v>
      </c>
      <c r="Q194" s="5">
        <v>24.2</v>
      </c>
      <c r="R194" s="4">
        <v>2865</v>
      </c>
      <c r="S194" s="4">
        <v>3090</v>
      </c>
      <c r="T194" s="4">
        <v>225</v>
      </c>
      <c r="U194" s="5">
        <v>13.46</v>
      </c>
      <c r="V194" s="5">
        <v>0</v>
      </c>
      <c r="W194" s="14">
        <v>37.659999999999997</v>
      </c>
      <c r="X194" s="14">
        <v>0</v>
      </c>
      <c r="Y194" s="14">
        <v>37.659999999999997</v>
      </c>
      <c r="Z194" s="4">
        <v>24580</v>
      </c>
      <c r="AA194" s="49" t="str">
        <f>IFERROR(IF(VLOOKUP($D194,'Year-To-Date'!$E$1:$E$322,1,FALSE)=D194,"--","Find"),"Find")</f>
        <v>--</v>
      </c>
      <c r="AB194" s="49" t="str">
        <f>IFERROR(IFERROR(VLOOKUP($D194,'Asset Group  All Assets'!$B$1:$C$500,2,FALSE),(VLOOKUP($D194,'Missing-WSU-POs'!$B$1:$D$500,3,FALSE))),"?")</f>
        <v>P0771802</v>
      </c>
      <c r="AC194" s="31" t="str">
        <f t="shared" ref="AC194:AC245" si="7">IF(F194="","",F194)</f>
        <v>P0771802</v>
      </c>
      <c r="AD194" s="31" t="str">
        <f t="shared" si="6"/>
        <v/>
      </c>
      <c r="AE194" s="29" t="str">
        <f>IFERROR(IF(VLOOKUP($D194,'Org July 2016 '!$D$1:$Z$500,3,FALSE)=F194,"-","Wrong PO"),"new")</f>
        <v>Wrong PO</v>
      </c>
      <c r="AF194" s="32">
        <f>IF(AE194="wrong PO",(VLOOKUP($D194,'Org July 2016 '!$D$1:$Z$500,3,FALSE)),"")</f>
        <v>0</v>
      </c>
      <c r="AG194" s="29" t="str">
        <f>IFERROR(IF(VLOOKUP($D194,'Org June 2016 '!$D$1:$Z$500,3,FALSE)=F194,"-","Wrong PO"),"new")</f>
        <v>Wrong PO</v>
      </c>
      <c r="AH194" s="32">
        <f>IF(AG194="wrong PO",(VLOOKUP($D194,'Org June 2016 '!$D$1:$Z$500,3,FALSE)),"")</f>
        <v>0</v>
      </c>
      <c r="AI194" s="29" t="str">
        <f>IFERROR(IF(VLOOKUP($D194,'May 2016'!D193:Z692,3,FALSE)=F194,"-","Wrong PO"),"new")</f>
        <v>new</v>
      </c>
      <c r="AJ194" s="32" t="str">
        <f>IF(AI194="wrong PO",(VLOOKUP($D194,'May 2016'!D193:Z692,3,FALSE)),"")</f>
        <v/>
      </c>
      <c r="AK194" s="29" t="str">
        <f>IFERROR(IF(VLOOKUP($D194,'Apr 2016'!$D$1:$Z$500,3,FALSE)=F194,"-","Wrong PO"),"new")</f>
        <v>-</v>
      </c>
      <c r="AL194" s="32" t="str">
        <f>IF(AK194="wrong PO",(VLOOKUP($D194,'Apr 2016'!$D$1:$Z$500,3,FALSE)),"")</f>
        <v/>
      </c>
      <c r="AM194" s="32" t="str">
        <f>IFERROR(IF(VLOOKUP($D194,'Mar 2016'!$D$1:$Z$500,3,FALSE)=F194,"-","Wrong PO"),"new")</f>
        <v>-</v>
      </c>
      <c r="AN194" s="32" t="str">
        <f>IF(AK194="wrong PO",(VLOOKUP($D194,'Mar 2016'!$D$1:$Z$500,3,FALSE)),"")</f>
        <v/>
      </c>
      <c r="AO194" s="32" t="str">
        <f>IFERROR(IF(VLOOKUP($D194,'Feb 2016'!$D$1:$Z$500,3,FALSE)=F194,"-","Wrong PO"),"new")</f>
        <v>-</v>
      </c>
      <c r="AP194" s="32" t="str">
        <f>IF(AK194="wrong PO",(VLOOKUP($D194,'Feb 2016'!$D$1:$Z$500,3,FALSE)),"")</f>
        <v/>
      </c>
      <c r="AQ194" s="29" t="str">
        <f>IFERROR(IF(VLOOKUP($D194,'Jan 2016'!$D$1:$Z$500,3,FALSE)=F194,"-","Wrong PO"),"new")</f>
        <v>-</v>
      </c>
      <c r="AR194" s="32" t="str">
        <f>IF(AQ194="wrong PO",(VLOOKUP($D194,'Jan 2016'!$D$1:$Z$500,3,FALSE)),"")</f>
        <v/>
      </c>
      <c r="AS194" s="29" t="str">
        <f>IFERROR(IF(VLOOKUP($D194,'Dec 2015'!$D$1:$Z$500,3,FALSE)=F194,"-","Wrong PO"),"new")</f>
        <v>new</v>
      </c>
      <c r="AT194" s="32" t="str">
        <f>IF(AS194="wrong PO",(VLOOKUP($D194,'Dec 2015'!$D$1:$Z$500,3,FALSE)),"")</f>
        <v/>
      </c>
      <c r="AU194" s="29" t="str">
        <f>IFERROR(IF(VLOOKUP($D194,'Nov 2015'!$D$1:$Z$500,3,FALSE)=F194,"-","Wrong PO"),"new")</f>
        <v>new</v>
      </c>
      <c r="AV194" s="32" t="str">
        <f>IF(AU194="wrong PO",(VLOOKUP($D194,'Nov 2015'!$D$1:$Z$500,3,FALSE)),"")</f>
        <v/>
      </c>
      <c r="AW194" s="29" t="str">
        <f>IFERROR(IF(VLOOKUP($D194,'Oct 2015'!$D$1:$Z$500,3,FALSE)=F194,"-","Wrong PO"),"new")</f>
        <v>new</v>
      </c>
      <c r="AX194" s="32" t="str">
        <f>IF(AW194="wrong PO",(VLOOKUP($D194,'Oct 2015'!$D$1:$Z$500,3,FALSE)),"")</f>
        <v/>
      </c>
      <c r="AY194" s="29" t="str">
        <f>IFERROR(IF(VLOOKUP($D194,'Sep 2015'!$D$1:$Z$500,3,FALSE)=F194,"-","Wrong PO"),"new")</f>
        <v>new</v>
      </c>
      <c r="AZ194" s="32" t="str">
        <f>IF(AY194="wrong PO",(VLOOKUP($D194,'Sep 2015'!$D$1:$Z$500,3,FALSE)),"")</f>
        <v/>
      </c>
    </row>
    <row r="195" spans="1:52">
      <c r="A195" s="2" t="s">
        <v>841</v>
      </c>
      <c r="B195" s="2" t="s">
        <v>510</v>
      </c>
      <c r="C195" s="2" t="s">
        <v>69</v>
      </c>
      <c r="D195" s="2" t="s">
        <v>246</v>
      </c>
      <c r="E195" s="2" t="s">
        <v>547</v>
      </c>
      <c r="F195" s="21" t="s">
        <v>170</v>
      </c>
      <c r="G195" s="11" t="s">
        <v>2056</v>
      </c>
      <c r="H195" s="3">
        <v>42388</v>
      </c>
      <c r="I195" s="2" t="s">
        <v>39</v>
      </c>
      <c r="J195" s="2" t="s">
        <v>548</v>
      </c>
      <c r="K195" s="2" t="s">
        <v>30</v>
      </c>
      <c r="L195" s="2" t="s">
        <v>31</v>
      </c>
      <c r="M195" s="2" t="s">
        <v>32</v>
      </c>
      <c r="N195" s="4">
        <v>131</v>
      </c>
      <c r="O195" s="4">
        <v>131</v>
      </c>
      <c r="P195" s="4">
        <v>0</v>
      </c>
      <c r="Q195" s="5">
        <v>0</v>
      </c>
      <c r="R195" s="4">
        <v>310</v>
      </c>
      <c r="S195" s="4">
        <v>310</v>
      </c>
      <c r="T195" s="4">
        <v>0</v>
      </c>
      <c r="U195" s="5">
        <v>0</v>
      </c>
      <c r="V195" s="5">
        <v>0</v>
      </c>
      <c r="W195" s="14">
        <v>0</v>
      </c>
      <c r="X195" s="14">
        <v>0</v>
      </c>
      <c r="Y195" s="14">
        <v>0</v>
      </c>
      <c r="Z195" s="4">
        <v>24580</v>
      </c>
      <c r="AA195" s="49" t="str">
        <f>IFERROR(IF(VLOOKUP($D195,'Year-To-Date'!$E$1:$E$322,1,FALSE)=D195,"--","Find"),"Find")</f>
        <v>--</v>
      </c>
      <c r="AB195" s="49" t="str">
        <f>IFERROR(IFERROR(VLOOKUP($D195,'Asset Group  All Assets'!$B$1:$C$500,2,FALSE),(VLOOKUP($D195,'Missing-WSU-POs'!$B$1:$D$500,3,FALSE))),"?")</f>
        <v>P0771802</v>
      </c>
      <c r="AC195" s="31" t="str">
        <f t="shared" si="7"/>
        <v>P0771802</v>
      </c>
      <c r="AD195" s="31" t="str">
        <f t="shared" si="6"/>
        <v/>
      </c>
      <c r="AE195" s="29" t="str">
        <f>IFERROR(IF(VLOOKUP($D195,'Org July 2016 '!$D$1:$Z$500,3,FALSE)=F195,"-","Wrong PO"),"new")</f>
        <v>Wrong PO</v>
      </c>
      <c r="AF195" s="32">
        <f>IF(AE195="wrong PO",(VLOOKUP($D195,'Org July 2016 '!$D$1:$Z$500,3,FALSE)),"")</f>
        <v>0</v>
      </c>
      <c r="AG195" s="29" t="str">
        <f>IFERROR(IF(VLOOKUP($D195,'Org June 2016 '!$D$1:$Z$500,3,FALSE)=F195,"-","Wrong PO"),"new")</f>
        <v>Wrong PO</v>
      </c>
      <c r="AH195" s="32">
        <f>IF(AG195="wrong PO",(VLOOKUP($D195,'Org June 2016 '!$D$1:$Z$500,3,FALSE)),"")</f>
        <v>0</v>
      </c>
      <c r="AI195" s="29" t="str">
        <f>IFERROR(IF(VLOOKUP($D195,'May 2016'!D194:Z693,3,FALSE)=F195,"-","Wrong PO"),"new")</f>
        <v>new</v>
      </c>
      <c r="AJ195" s="32" t="str">
        <f>IF(AI195="wrong PO",(VLOOKUP($D195,'May 2016'!D194:Z693,3,FALSE)),"")</f>
        <v/>
      </c>
      <c r="AK195" s="29" t="str">
        <f>IFERROR(IF(VLOOKUP($D195,'Apr 2016'!$D$1:$Z$500,3,FALSE)=F195,"-","Wrong PO"),"new")</f>
        <v>-</v>
      </c>
      <c r="AL195" s="32" t="str">
        <f>IF(AK195="wrong PO",(VLOOKUP($D195,'Apr 2016'!$D$1:$Z$500,3,FALSE)),"")</f>
        <v/>
      </c>
      <c r="AM195" s="32" t="str">
        <f>IFERROR(IF(VLOOKUP($D195,'Mar 2016'!$D$1:$Z$500,3,FALSE)=F195,"-","Wrong PO"),"new")</f>
        <v>-</v>
      </c>
      <c r="AN195" s="32" t="str">
        <f>IF(AK195="wrong PO",(VLOOKUP($D195,'Mar 2016'!$D$1:$Z$500,3,FALSE)),"")</f>
        <v/>
      </c>
      <c r="AO195" s="32" t="str">
        <f>IFERROR(IF(VLOOKUP($D195,'Feb 2016'!$D$1:$Z$500,3,FALSE)=F195,"-","Wrong PO"),"new")</f>
        <v>-</v>
      </c>
      <c r="AP195" s="32" t="str">
        <f>IF(AK195="wrong PO",(VLOOKUP($D195,'Feb 2016'!$D$1:$Z$500,3,FALSE)),"")</f>
        <v/>
      </c>
      <c r="AQ195" s="29" t="str">
        <f>IFERROR(IF(VLOOKUP($D195,'Jan 2016'!$D$1:$Z$500,3,FALSE)=F195,"-","Wrong PO"),"new")</f>
        <v>-</v>
      </c>
      <c r="AR195" s="32" t="str">
        <f>IF(AQ195="wrong PO",(VLOOKUP($D195,'Jan 2016'!$D$1:$Z$500,3,FALSE)),"")</f>
        <v/>
      </c>
      <c r="AS195" s="29" t="str">
        <f>IFERROR(IF(VLOOKUP($D195,'Dec 2015'!$D$1:$Z$500,3,FALSE)=F195,"-","Wrong PO"),"new")</f>
        <v>new</v>
      </c>
      <c r="AT195" s="32" t="str">
        <f>IF(AS195="wrong PO",(VLOOKUP($D195,'Dec 2015'!$D$1:$Z$500,3,FALSE)),"")</f>
        <v/>
      </c>
      <c r="AU195" s="29" t="str">
        <f>IFERROR(IF(VLOOKUP($D195,'Nov 2015'!$D$1:$Z$500,3,FALSE)=F195,"-","Wrong PO"),"new")</f>
        <v>new</v>
      </c>
      <c r="AV195" s="32" t="str">
        <f>IF(AU195="wrong PO",(VLOOKUP($D195,'Nov 2015'!$D$1:$Z$500,3,FALSE)),"")</f>
        <v/>
      </c>
      <c r="AW195" s="29" t="str">
        <f>IFERROR(IF(VLOOKUP($D195,'Oct 2015'!$D$1:$Z$500,3,FALSE)=F195,"-","Wrong PO"),"new")</f>
        <v>new</v>
      </c>
      <c r="AX195" s="32" t="str">
        <f>IF(AW195="wrong PO",(VLOOKUP($D195,'Oct 2015'!$D$1:$Z$500,3,FALSE)),"")</f>
        <v/>
      </c>
      <c r="AY195" s="29" t="str">
        <f>IFERROR(IF(VLOOKUP($D195,'Sep 2015'!$D$1:$Z$500,3,FALSE)=F195,"-","Wrong PO"),"new")</f>
        <v>new</v>
      </c>
      <c r="AZ195" s="32" t="str">
        <f>IF(AY195="wrong PO",(VLOOKUP($D195,'Sep 2015'!$D$1:$Z$500,3,FALSE)),"")</f>
        <v/>
      </c>
    </row>
    <row r="196" spans="1:52">
      <c r="A196" s="2" t="s">
        <v>841</v>
      </c>
      <c r="B196" s="2" t="s">
        <v>510</v>
      </c>
      <c r="C196" s="2" t="s">
        <v>69</v>
      </c>
      <c r="D196" s="2" t="s">
        <v>247</v>
      </c>
      <c r="E196" s="2" t="s">
        <v>547</v>
      </c>
      <c r="F196" s="21" t="s">
        <v>170</v>
      </c>
      <c r="G196" s="11" t="s">
        <v>2056</v>
      </c>
      <c r="H196" s="3">
        <v>42388</v>
      </c>
      <c r="I196" s="2" t="s">
        <v>39</v>
      </c>
      <c r="J196" s="2" t="s">
        <v>548</v>
      </c>
      <c r="K196" s="2" t="s">
        <v>30</v>
      </c>
      <c r="L196" s="2" t="s">
        <v>31</v>
      </c>
      <c r="M196" s="2" t="s">
        <v>32</v>
      </c>
      <c r="N196" s="4">
        <v>670</v>
      </c>
      <c r="O196" s="4">
        <v>672</v>
      </c>
      <c r="P196" s="4">
        <v>2</v>
      </c>
      <c r="Q196" s="5">
        <v>0.03</v>
      </c>
      <c r="R196" s="4">
        <v>442</v>
      </c>
      <c r="S196" s="4">
        <v>442</v>
      </c>
      <c r="T196" s="4">
        <v>0</v>
      </c>
      <c r="U196" s="5">
        <v>0</v>
      </c>
      <c r="V196" s="5">
        <v>0</v>
      </c>
      <c r="W196" s="14">
        <v>0.03</v>
      </c>
      <c r="X196" s="14">
        <v>0</v>
      </c>
      <c r="Y196" s="14">
        <v>0.03</v>
      </c>
      <c r="Z196" s="4">
        <v>24580</v>
      </c>
      <c r="AA196" s="49" t="str">
        <f>IFERROR(IF(VLOOKUP($D196,'Year-To-Date'!$E$1:$E$322,1,FALSE)=D196,"--","Find"),"Find")</f>
        <v>--</v>
      </c>
      <c r="AB196" s="49" t="str">
        <f>IFERROR(IFERROR(VLOOKUP($D196,'Asset Group  All Assets'!$B$1:$C$500,2,FALSE),(VLOOKUP($D196,'Missing-WSU-POs'!$B$1:$D$500,3,FALSE))),"?")</f>
        <v>P0771802</v>
      </c>
      <c r="AC196" s="31" t="str">
        <f t="shared" si="7"/>
        <v>P0771802</v>
      </c>
      <c r="AD196" s="31" t="str">
        <f t="shared" si="6"/>
        <v/>
      </c>
      <c r="AE196" s="29" t="str">
        <f>IFERROR(IF(VLOOKUP($D196,'Org July 2016 '!$D$1:$Z$500,3,FALSE)=F196,"-","Wrong PO"),"new")</f>
        <v>Wrong PO</v>
      </c>
      <c r="AF196" s="32">
        <f>IF(AE196="wrong PO",(VLOOKUP($D196,'Org July 2016 '!$D$1:$Z$500,3,FALSE)),"")</f>
        <v>0</v>
      </c>
      <c r="AG196" s="29" t="str">
        <f>IFERROR(IF(VLOOKUP($D196,'Org June 2016 '!$D$1:$Z$500,3,FALSE)=F196,"-","Wrong PO"),"new")</f>
        <v>Wrong PO</v>
      </c>
      <c r="AH196" s="32">
        <f>IF(AG196="wrong PO",(VLOOKUP($D196,'Org June 2016 '!$D$1:$Z$500,3,FALSE)),"")</f>
        <v>0</v>
      </c>
      <c r="AI196" s="29" t="str">
        <f>IFERROR(IF(VLOOKUP($D196,'May 2016'!D195:Z694,3,FALSE)=F196,"-","Wrong PO"),"new")</f>
        <v>new</v>
      </c>
      <c r="AJ196" s="32" t="str">
        <f>IF(AI196="wrong PO",(VLOOKUP($D196,'May 2016'!D195:Z694,3,FALSE)),"")</f>
        <v/>
      </c>
      <c r="AK196" s="29" t="str">
        <f>IFERROR(IF(VLOOKUP($D196,'Apr 2016'!$D$1:$Z$500,3,FALSE)=F196,"-","Wrong PO"),"new")</f>
        <v>-</v>
      </c>
      <c r="AL196" s="32" t="str">
        <f>IF(AK196="wrong PO",(VLOOKUP($D196,'Apr 2016'!$D$1:$Z$500,3,FALSE)),"")</f>
        <v/>
      </c>
      <c r="AM196" s="32" t="str">
        <f>IFERROR(IF(VLOOKUP($D196,'Mar 2016'!$D$1:$Z$500,3,FALSE)=F196,"-","Wrong PO"),"new")</f>
        <v>-</v>
      </c>
      <c r="AN196" s="32" t="str">
        <f>IF(AK196="wrong PO",(VLOOKUP($D196,'Mar 2016'!$D$1:$Z$500,3,FALSE)),"")</f>
        <v/>
      </c>
      <c r="AO196" s="32" t="str">
        <f>IFERROR(IF(VLOOKUP($D196,'Feb 2016'!$D$1:$Z$500,3,FALSE)=F196,"-","Wrong PO"),"new")</f>
        <v>-</v>
      </c>
      <c r="AP196" s="32" t="str">
        <f>IF(AK196="wrong PO",(VLOOKUP($D196,'Feb 2016'!$D$1:$Z$500,3,FALSE)),"")</f>
        <v/>
      </c>
      <c r="AQ196" s="29" t="str">
        <f>IFERROR(IF(VLOOKUP($D196,'Jan 2016'!$D$1:$Z$500,3,FALSE)=F196,"-","Wrong PO"),"new")</f>
        <v>-</v>
      </c>
      <c r="AR196" s="32" t="str">
        <f>IF(AQ196="wrong PO",(VLOOKUP($D196,'Jan 2016'!$D$1:$Z$500,3,FALSE)),"")</f>
        <v/>
      </c>
      <c r="AS196" s="29" t="str">
        <f>IFERROR(IF(VLOOKUP($D196,'Dec 2015'!$D$1:$Z$500,3,FALSE)=F196,"-","Wrong PO"),"new")</f>
        <v>new</v>
      </c>
      <c r="AT196" s="32" t="str">
        <f>IF(AS196="wrong PO",(VLOOKUP($D196,'Dec 2015'!$D$1:$Z$500,3,FALSE)),"")</f>
        <v/>
      </c>
      <c r="AU196" s="29" t="str">
        <f>IFERROR(IF(VLOOKUP($D196,'Nov 2015'!$D$1:$Z$500,3,FALSE)=F196,"-","Wrong PO"),"new")</f>
        <v>new</v>
      </c>
      <c r="AV196" s="32" t="str">
        <f>IF(AU196="wrong PO",(VLOOKUP($D196,'Nov 2015'!$D$1:$Z$500,3,FALSE)),"")</f>
        <v/>
      </c>
      <c r="AW196" s="29" t="str">
        <f>IFERROR(IF(VLOOKUP($D196,'Oct 2015'!$D$1:$Z$500,3,FALSE)=F196,"-","Wrong PO"),"new")</f>
        <v>new</v>
      </c>
      <c r="AX196" s="32" t="str">
        <f>IF(AW196="wrong PO",(VLOOKUP($D196,'Oct 2015'!$D$1:$Z$500,3,FALSE)),"")</f>
        <v/>
      </c>
      <c r="AY196" s="29" t="str">
        <f>IFERROR(IF(VLOOKUP($D196,'Sep 2015'!$D$1:$Z$500,3,FALSE)=F196,"-","Wrong PO"),"new")</f>
        <v>new</v>
      </c>
      <c r="AZ196" s="32" t="str">
        <f>IF(AY196="wrong PO",(VLOOKUP($D196,'Sep 2015'!$D$1:$Z$500,3,FALSE)),"")</f>
        <v/>
      </c>
    </row>
    <row r="197" spans="1:52">
      <c r="A197" s="2" t="s">
        <v>841</v>
      </c>
      <c r="B197" s="2" t="s">
        <v>510</v>
      </c>
      <c r="C197" s="2" t="s">
        <v>69</v>
      </c>
      <c r="D197" s="2" t="s">
        <v>248</v>
      </c>
      <c r="E197" s="2" t="s">
        <v>549</v>
      </c>
      <c r="F197" s="21" t="s">
        <v>170</v>
      </c>
      <c r="G197" s="11" t="s">
        <v>2056</v>
      </c>
      <c r="H197" s="3">
        <v>42391</v>
      </c>
      <c r="I197" s="2" t="s">
        <v>39</v>
      </c>
      <c r="J197" s="2" t="s">
        <v>550</v>
      </c>
      <c r="K197" s="2" t="s">
        <v>30</v>
      </c>
      <c r="L197" s="2" t="s">
        <v>31</v>
      </c>
      <c r="M197" s="2" t="s">
        <v>32</v>
      </c>
      <c r="N197" s="4">
        <v>1797</v>
      </c>
      <c r="O197" s="4">
        <v>1827</v>
      </c>
      <c r="P197" s="4">
        <v>30</v>
      </c>
      <c r="Q197" s="5">
        <v>0.51</v>
      </c>
      <c r="R197" s="4">
        <v>231</v>
      </c>
      <c r="S197" s="4">
        <v>241</v>
      </c>
      <c r="T197" s="4">
        <v>10</v>
      </c>
      <c r="U197" s="5">
        <v>0.6</v>
      </c>
      <c r="V197" s="5">
        <v>0</v>
      </c>
      <c r="W197" s="14">
        <v>1.1100000000000001</v>
      </c>
      <c r="X197" s="14">
        <v>0</v>
      </c>
      <c r="Y197" s="14">
        <v>1.1100000000000001</v>
      </c>
      <c r="Z197" s="4">
        <v>24580</v>
      </c>
      <c r="AA197" s="49" t="str">
        <f>IFERROR(IF(VLOOKUP($D197,'Year-To-Date'!$E$1:$E$322,1,FALSE)=D197,"--","Find"),"Find")</f>
        <v>--</v>
      </c>
      <c r="AB197" s="49" t="str">
        <f>IFERROR(IFERROR(VLOOKUP($D197,'Asset Group  All Assets'!$B$1:$C$500,2,FALSE),(VLOOKUP($D197,'Missing-WSU-POs'!$B$1:$D$500,3,FALSE))),"?")</f>
        <v>P0771802</v>
      </c>
      <c r="AC197" s="31" t="str">
        <f t="shared" si="7"/>
        <v>P0771802</v>
      </c>
      <c r="AD197" s="31" t="str">
        <f t="shared" si="6"/>
        <v/>
      </c>
      <c r="AE197" s="29" t="str">
        <f>IFERROR(IF(VLOOKUP($D197,'Org July 2016 '!$D$1:$Z$500,3,FALSE)=F197,"-","Wrong PO"),"new")</f>
        <v>Wrong PO</v>
      </c>
      <c r="AF197" s="32">
        <f>IF(AE197="wrong PO",(VLOOKUP($D197,'Org July 2016 '!$D$1:$Z$500,3,FALSE)),"")</f>
        <v>0</v>
      </c>
      <c r="AG197" s="29" t="str">
        <f>IFERROR(IF(VLOOKUP($D197,'Org June 2016 '!$D$1:$Z$500,3,FALSE)=F197,"-","Wrong PO"),"new")</f>
        <v>Wrong PO</v>
      </c>
      <c r="AH197" s="32">
        <f>IF(AG197="wrong PO",(VLOOKUP($D197,'Org June 2016 '!$D$1:$Z$500,3,FALSE)),"")</f>
        <v>0</v>
      </c>
      <c r="AI197" s="29" t="str">
        <f>IFERROR(IF(VLOOKUP($D197,'May 2016'!D196:Z695,3,FALSE)=F197,"-","Wrong PO"),"new")</f>
        <v>new</v>
      </c>
      <c r="AJ197" s="32" t="str">
        <f>IF(AI197="wrong PO",(VLOOKUP($D197,'May 2016'!D196:Z695,3,FALSE)),"")</f>
        <v/>
      </c>
      <c r="AK197" s="29" t="str">
        <f>IFERROR(IF(VLOOKUP($D197,'Apr 2016'!$D$1:$Z$500,3,FALSE)=F197,"-","Wrong PO"),"new")</f>
        <v>-</v>
      </c>
      <c r="AL197" s="32" t="str">
        <f>IF(AK197="wrong PO",(VLOOKUP($D197,'Apr 2016'!$D$1:$Z$500,3,FALSE)),"")</f>
        <v/>
      </c>
      <c r="AM197" s="32" t="str">
        <f>IFERROR(IF(VLOOKUP($D197,'Mar 2016'!$D$1:$Z$500,3,FALSE)=F197,"-","Wrong PO"),"new")</f>
        <v>-</v>
      </c>
      <c r="AN197" s="32" t="str">
        <f>IF(AK197="wrong PO",(VLOOKUP($D197,'Mar 2016'!$D$1:$Z$500,3,FALSE)),"")</f>
        <v/>
      </c>
      <c r="AO197" s="32" t="str">
        <f>IFERROR(IF(VLOOKUP($D197,'Feb 2016'!$D$1:$Z$500,3,FALSE)=F197,"-","Wrong PO"),"new")</f>
        <v>-</v>
      </c>
      <c r="AP197" s="32" t="str">
        <f>IF(AK197="wrong PO",(VLOOKUP($D197,'Feb 2016'!$D$1:$Z$500,3,FALSE)),"")</f>
        <v/>
      </c>
      <c r="AQ197" s="29" t="str">
        <f>IFERROR(IF(VLOOKUP($D197,'Jan 2016'!$D$1:$Z$500,3,FALSE)=F197,"-","Wrong PO"),"new")</f>
        <v>-</v>
      </c>
      <c r="AR197" s="32" t="str">
        <f>IF(AQ197="wrong PO",(VLOOKUP($D197,'Jan 2016'!$D$1:$Z$500,3,FALSE)),"")</f>
        <v/>
      </c>
      <c r="AS197" s="29" t="str">
        <f>IFERROR(IF(VLOOKUP($D197,'Dec 2015'!$D$1:$Z$500,3,FALSE)=F197,"-","Wrong PO"),"new")</f>
        <v>new</v>
      </c>
      <c r="AT197" s="32" t="str">
        <f>IF(AS197="wrong PO",(VLOOKUP($D197,'Dec 2015'!$D$1:$Z$500,3,FALSE)),"")</f>
        <v/>
      </c>
      <c r="AU197" s="29" t="str">
        <f>IFERROR(IF(VLOOKUP($D197,'Nov 2015'!$D$1:$Z$500,3,FALSE)=F197,"-","Wrong PO"),"new")</f>
        <v>new</v>
      </c>
      <c r="AV197" s="32" t="str">
        <f>IF(AU197="wrong PO",(VLOOKUP($D197,'Nov 2015'!$D$1:$Z$500,3,FALSE)),"")</f>
        <v/>
      </c>
      <c r="AW197" s="29" t="str">
        <f>IFERROR(IF(VLOOKUP($D197,'Oct 2015'!$D$1:$Z$500,3,FALSE)=F197,"-","Wrong PO"),"new")</f>
        <v>new</v>
      </c>
      <c r="AX197" s="32" t="str">
        <f>IF(AW197="wrong PO",(VLOOKUP($D197,'Oct 2015'!$D$1:$Z$500,3,FALSE)),"")</f>
        <v/>
      </c>
      <c r="AY197" s="29" t="str">
        <f>IFERROR(IF(VLOOKUP($D197,'Sep 2015'!$D$1:$Z$500,3,FALSE)=F197,"-","Wrong PO"),"new")</f>
        <v>new</v>
      </c>
      <c r="AZ197" s="32" t="str">
        <f>IF(AY197="wrong PO",(VLOOKUP($D197,'Sep 2015'!$D$1:$Z$500,3,FALSE)),"")</f>
        <v/>
      </c>
    </row>
    <row r="198" spans="1:52">
      <c r="A198" s="2" t="s">
        <v>841</v>
      </c>
      <c r="B198" s="2" t="s">
        <v>510</v>
      </c>
      <c r="C198" s="2" t="s">
        <v>69</v>
      </c>
      <c r="D198" s="2" t="s">
        <v>252</v>
      </c>
      <c r="E198" s="2" t="s">
        <v>547</v>
      </c>
      <c r="F198" s="21" t="s">
        <v>170</v>
      </c>
      <c r="G198" s="11" t="s">
        <v>2056</v>
      </c>
      <c r="H198" s="3">
        <v>42388</v>
      </c>
      <c r="I198" s="2" t="s">
        <v>39</v>
      </c>
      <c r="J198" s="2" t="s">
        <v>548</v>
      </c>
      <c r="K198" s="2" t="s">
        <v>30</v>
      </c>
      <c r="L198" s="2" t="s">
        <v>31</v>
      </c>
      <c r="M198" s="2" t="s">
        <v>32</v>
      </c>
      <c r="N198" s="4">
        <v>632</v>
      </c>
      <c r="O198" s="4">
        <v>638</v>
      </c>
      <c r="P198" s="4">
        <v>6</v>
      </c>
      <c r="Q198" s="5">
        <v>0.1</v>
      </c>
      <c r="R198" s="4">
        <v>619</v>
      </c>
      <c r="S198" s="4">
        <v>621</v>
      </c>
      <c r="T198" s="4">
        <v>2</v>
      </c>
      <c r="U198" s="5">
        <v>0.12</v>
      </c>
      <c r="V198" s="5">
        <v>0</v>
      </c>
      <c r="W198" s="14">
        <v>0.22</v>
      </c>
      <c r="X198" s="14">
        <v>0</v>
      </c>
      <c r="Y198" s="14">
        <v>0.22</v>
      </c>
      <c r="Z198" s="4">
        <v>24580</v>
      </c>
      <c r="AA198" s="49" t="str">
        <f>IFERROR(IF(VLOOKUP($D198,'Year-To-Date'!$E$1:$E$322,1,FALSE)=D198,"--","Find"),"Find")</f>
        <v>--</v>
      </c>
      <c r="AB198" s="49" t="str">
        <f>IFERROR(IFERROR(VLOOKUP($D198,'Asset Group  All Assets'!$B$1:$C$500,2,FALSE),(VLOOKUP($D198,'Missing-WSU-POs'!$B$1:$D$500,3,FALSE))),"?")</f>
        <v>P0771802</v>
      </c>
      <c r="AC198" s="31" t="str">
        <f t="shared" si="7"/>
        <v>P0771802</v>
      </c>
      <c r="AD198" s="31" t="str">
        <f t="shared" si="6"/>
        <v/>
      </c>
      <c r="AE198" s="29" t="str">
        <f>IFERROR(IF(VLOOKUP($D198,'Org July 2016 '!$D$1:$Z$500,3,FALSE)=F198,"-","Wrong PO"),"new")</f>
        <v>Wrong PO</v>
      </c>
      <c r="AF198" s="32">
        <f>IF(AE198="wrong PO",(VLOOKUP($D198,'Org July 2016 '!$D$1:$Z$500,3,FALSE)),"")</f>
        <v>0</v>
      </c>
      <c r="AG198" s="29" t="str">
        <f>IFERROR(IF(VLOOKUP($D198,'Org June 2016 '!$D$1:$Z$500,3,FALSE)=F198,"-","Wrong PO"),"new")</f>
        <v>Wrong PO</v>
      </c>
      <c r="AH198" s="32">
        <f>IF(AG198="wrong PO",(VLOOKUP($D198,'Org June 2016 '!$D$1:$Z$500,3,FALSE)),"")</f>
        <v>0</v>
      </c>
      <c r="AI198" s="29" t="str">
        <f>IFERROR(IF(VLOOKUP($D198,'May 2016'!D197:Z696,3,FALSE)=F198,"-","Wrong PO"),"new")</f>
        <v>new</v>
      </c>
      <c r="AJ198" s="32" t="str">
        <f>IF(AI198="wrong PO",(VLOOKUP($D198,'May 2016'!D197:Z696,3,FALSE)),"")</f>
        <v/>
      </c>
      <c r="AK198" s="29" t="str">
        <f>IFERROR(IF(VLOOKUP($D198,'Apr 2016'!$D$1:$Z$500,3,FALSE)=F198,"-","Wrong PO"),"new")</f>
        <v>-</v>
      </c>
      <c r="AL198" s="32" t="str">
        <f>IF(AK198="wrong PO",(VLOOKUP($D198,'Apr 2016'!$D$1:$Z$500,3,FALSE)),"")</f>
        <v/>
      </c>
      <c r="AM198" s="32" t="str">
        <f>IFERROR(IF(VLOOKUP($D198,'Mar 2016'!$D$1:$Z$500,3,FALSE)=F198,"-","Wrong PO"),"new")</f>
        <v>-</v>
      </c>
      <c r="AN198" s="32" t="str">
        <f>IF(AK198="wrong PO",(VLOOKUP($D198,'Mar 2016'!$D$1:$Z$500,3,FALSE)),"")</f>
        <v/>
      </c>
      <c r="AO198" s="32" t="str">
        <f>IFERROR(IF(VLOOKUP($D198,'Feb 2016'!$D$1:$Z$500,3,FALSE)=F198,"-","Wrong PO"),"new")</f>
        <v>-</v>
      </c>
      <c r="AP198" s="32" t="str">
        <f>IF(AK198="wrong PO",(VLOOKUP($D198,'Feb 2016'!$D$1:$Z$500,3,FALSE)),"")</f>
        <v/>
      </c>
      <c r="AQ198" s="29" t="str">
        <f>IFERROR(IF(VLOOKUP($D198,'Jan 2016'!$D$1:$Z$500,3,FALSE)=F198,"-","Wrong PO"),"new")</f>
        <v>-</v>
      </c>
      <c r="AR198" s="32" t="str">
        <f>IF(AQ198="wrong PO",(VLOOKUP($D198,'Jan 2016'!$D$1:$Z$500,3,FALSE)),"")</f>
        <v/>
      </c>
      <c r="AS198" s="29" t="str">
        <f>IFERROR(IF(VLOOKUP($D198,'Dec 2015'!$D$1:$Z$500,3,FALSE)=F198,"-","Wrong PO"),"new")</f>
        <v>new</v>
      </c>
      <c r="AT198" s="32" t="str">
        <f>IF(AS198="wrong PO",(VLOOKUP($D198,'Dec 2015'!$D$1:$Z$500,3,FALSE)),"")</f>
        <v/>
      </c>
      <c r="AU198" s="29" t="str">
        <f>IFERROR(IF(VLOOKUP($D198,'Nov 2015'!$D$1:$Z$500,3,FALSE)=F198,"-","Wrong PO"),"new")</f>
        <v>new</v>
      </c>
      <c r="AV198" s="32" t="str">
        <f>IF(AU198="wrong PO",(VLOOKUP($D198,'Nov 2015'!$D$1:$Z$500,3,FALSE)),"")</f>
        <v/>
      </c>
      <c r="AW198" s="29" t="str">
        <f>IFERROR(IF(VLOOKUP($D198,'Oct 2015'!$D$1:$Z$500,3,FALSE)=F198,"-","Wrong PO"),"new")</f>
        <v>new</v>
      </c>
      <c r="AX198" s="32" t="str">
        <f>IF(AW198="wrong PO",(VLOOKUP($D198,'Oct 2015'!$D$1:$Z$500,3,FALSE)),"")</f>
        <v/>
      </c>
      <c r="AY198" s="29" t="str">
        <f>IFERROR(IF(VLOOKUP($D198,'Sep 2015'!$D$1:$Z$500,3,FALSE)=F198,"-","Wrong PO"),"new")</f>
        <v>new</v>
      </c>
      <c r="AZ198" s="32" t="str">
        <f>IF(AY198="wrong PO",(VLOOKUP($D198,'Sep 2015'!$D$1:$Z$500,3,FALSE)),"")</f>
        <v/>
      </c>
    </row>
    <row r="199" spans="1:52">
      <c r="A199" s="2" t="s">
        <v>841</v>
      </c>
      <c r="B199" s="2" t="s">
        <v>510</v>
      </c>
      <c r="C199" s="2" t="s">
        <v>76</v>
      </c>
      <c r="D199" s="2" t="s">
        <v>326</v>
      </c>
      <c r="E199" s="2" t="s">
        <v>547</v>
      </c>
      <c r="F199" s="21" t="s">
        <v>170</v>
      </c>
      <c r="G199" s="11" t="s">
        <v>2056</v>
      </c>
      <c r="H199" s="3">
        <v>42388</v>
      </c>
      <c r="I199" s="2" t="s">
        <v>39</v>
      </c>
      <c r="J199" s="2" t="s">
        <v>548</v>
      </c>
      <c r="K199" s="2" t="s">
        <v>30</v>
      </c>
      <c r="L199" s="2" t="s">
        <v>31</v>
      </c>
      <c r="M199" s="2" t="s">
        <v>32</v>
      </c>
      <c r="N199" s="4">
        <v>26043</v>
      </c>
      <c r="O199" s="4">
        <v>26093</v>
      </c>
      <c r="P199" s="4">
        <v>50</v>
      </c>
      <c r="Q199" s="5">
        <v>0.85</v>
      </c>
      <c r="R199" s="4">
        <v>7487</v>
      </c>
      <c r="S199" s="4">
        <v>7742</v>
      </c>
      <c r="T199" s="4">
        <v>255</v>
      </c>
      <c r="U199" s="5">
        <v>15.25</v>
      </c>
      <c r="V199" s="5">
        <v>0</v>
      </c>
      <c r="W199" s="14">
        <v>16.100000000000001</v>
      </c>
      <c r="X199" s="14">
        <v>0</v>
      </c>
      <c r="Y199" s="14">
        <v>16.100000000000001</v>
      </c>
      <c r="Z199" s="4">
        <v>24580</v>
      </c>
      <c r="AA199" s="49" t="str">
        <f>IFERROR(IF(VLOOKUP($D199,'Year-To-Date'!$E$1:$E$322,1,FALSE)=D199,"--","Find"),"Find")</f>
        <v>--</v>
      </c>
      <c r="AB199" s="49" t="str">
        <f>IFERROR(IFERROR(VLOOKUP($D199,'Asset Group  All Assets'!$B$1:$C$500,2,FALSE),(VLOOKUP($D199,'Missing-WSU-POs'!$B$1:$D$500,3,FALSE))),"?")</f>
        <v>P0771802</v>
      </c>
      <c r="AC199" s="31" t="str">
        <f t="shared" si="7"/>
        <v>P0771802</v>
      </c>
      <c r="AD199" s="31" t="str">
        <f t="shared" si="6"/>
        <v/>
      </c>
      <c r="AE199" s="29" t="str">
        <f>IFERROR(IF(VLOOKUP($D199,'Org July 2016 '!$D$1:$Z$500,3,FALSE)=F199,"-","Wrong PO"),"new")</f>
        <v>Wrong PO</v>
      </c>
      <c r="AF199" s="32">
        <f>IF(AE199="wrong PO",(VLOOKUP($D199,'Org July 2016 '!$D$1:$Z$500,3,FALSE)),"")</f>
        <v>0</v>
      </c>
      <c r="AG199" s="29" t="str">
        <f>IFERROR(IF(VLOOKUP($D199,'Org June 2016 '!$D$1:$Z$500,3,FALSE)=F199,"-","Wrong PO"),"new")</f>
        <v>Wrong PO</v>
      </c>
      <c r="AH199" s="32">
        <f>IF(AG199="wrong PO",(VLOOKUP($D199,'Org June 2016 '!$D$1:$Z$500,3,FALSE)),"")</f>
        <v>0</v>
      </c>
      <c r="AI199" s="29" t="str">
        <f>IFERROR(IF(VLOOKUP($D199,'May 2016'!D198:Z697,3,FALSE)=F199,"-","Wrong PO"),"new")</f>
        <v>new</v>
      </c>
      <c r="AJ199" s="32" t="str">
        <f>IF(AI199="wrong PO",(VLOOKUP($D199,'May 2016'!D198:Z697,3,FALSE)),"")</f>
        <v/>
      </c>
      <c r="AK199" s="29" t="str">
        <f>IFERROR(IF(VLOOKUP($D199,'Apr 2016'!$D$1:$Z$500,3,FALSE)=F199,"-","Wrong PO"),"new")</f>
        <v>-</v>
      </c>
      <c r="AL199" s="32" t="str">
        <f>IF(AK199="wrong PO",(VLOOKUP($D199,'Apr 2016'!$D$1:$Z$500,3,FALSE)),"")</f>
        <v/>
      </c>
      <c r="AM199" s="32" t="str">
        <f>IFERROR(IF(VLOOKUP($D199,'Mar 2016'!$D$1:$Z$500,3,FALSE)=F199,"-","Wrong PO"),"new")</f>
        <v>-</v>
      </c>
      <c r="AN199" s="32" t="str">
        <f>IF(AK199="wrong PO",(VLOOKUP($D199,'Mar 2016'!$D$1:$Z$500,3,FALSE)),"")</f>
        <v/>
      </c>
      <c r="AO199" s="32" t="str">
        <f>IFERROR(IF(VLOOKUP($D199,'Feb 2016'!$D$1:$Z$500,3,FALSE)=F199,"-","Wrong PO"),"new")</f>
        <v>-</v>
      </c>
      <c r="AP199" s="32" t="str">
        <f>IF(AK199="wrong PO",(VLOOKUP($D199,'Feb 2016'!$D$1:$Z$500,3,FALSE)),"")</f>
        <v/>
      </c>
      <c r="AQ199" s="29" t="str">
        <f>IFERROR(IF(VLOOKUP($D199,'Jan 2016'!$D$1:$Z$500,3,FALSE)=F199,"-","Wrong PO"),"new")</f>
        <v>-</v>
      </c>
      <c r="AR199" s="32" t="str">
        <f>IF(AQ199="wrong PO",(VLOOKUP($D199,'Jan 2016'!$D$1:$Z$500,3,FALSE)),"")</f>
        <v/>
      </c>
      <c r="AS199" s="29" t="str">
        <f>IFERROR(IF(VLOOKUP($D199,'Dec 2015'!$D$1:$Z$500,3,FALSE)=F199,"-","Wrong PO"),"new")</f>
        <v>new</v>
      </c>
      <c r="AT199" s="32" t="str">
        <f>IF(AS199="wrong PO",(VLOOKUP($D199,'Dec 2015'!$D$1:$Z$500,3,FALSE)),"")</f>
        <v/>
      </c>
      <c r="AU199" s="29" t="str">
        <f>IFERROR(IF(VLOOKUP($D199,'Nov 2015'!$D$1:$Z$500,3,FALSE)=F199,"-","Wrong PO"),"new")</f>
        <v>new</v>
      </c>
      <c r="AV199" s="32" t="str">
        <f>IF(AU199="wrong PO",(VLOOKUP($D199,'Nov 2015'!$D$1:$Z$500,3,FALSE)),"")</f>
        <v/>
      </c>
      <c r="AW199" s="29" t="str">
        <f>IFERROR(IF(VLOOKUP($D199,'Oct 2015'!$D$1:$Z$500,3,FALSE)=F199,"-","Wrong PO"),"new")</f>
        <v>new</v>
      </c>
      <c r="AX199" s="32" t="str">
        <f>IF(AW199="wrong PO",(VLOOKUP($D199,'Oct 2015'!$D$1:$Z$500,3,FALSE)),"")</f>
        <v/>
      </c>
      <c r="AY199" s="29" t="str">
        <f>IFERROR(IF(VLOOKUP($D199,'Sep 2015'!$D$1:$Z$500,3,FALSE)=F199,"-","Wrong PO"),"new")</f>
        <v>new</v>
      </c>
      <c r="AZ199" s="32" t="str">
        <f>IF(AY199="wrong PO",(VLOOKUP($D199,'Sep 2015'!$D$1:$Z$500,3,FALSE)),"")</f>
        <v/>
      </c>
    </row>
    <row r="200" spans="1:52">
      <c r="A200" s="2" t="s">
        <v>841</v>
      </c>
      <c r="B200" s="2" t="s">
        <v>510</v>
      </c>
      <c r="C200" s="2" t="s">
        <v>76</v>
      </c>
      <c r="D200" s="2" t="s">
        <v>341</v>
      </c>
      <c r="E200" s="2" t="s">
        <v>555</v>
      </c>
      <c r="F200" s="21" t="s">
        <v>170</v>
      </c>
      <c r="G200" s="11" t="s">
        <v>2056</v>
      </c>
      <c r="H200" s="3">
        <v>42390</v>
      </c>
      <c r="I200" s="2" t="s">
        <v>39</v>
      </c>
      <c r="J200" s="2" t="s">
        <v>556</v>
      </c>
      <c r="K200" s="2" t="s">
        <v>30</v>
      </c>
      <c r="L200" s="2" t="s">
        <v>31</v>
      </c>
      <c r="M200" s="2" t="s">
        <v>32</v>
      </c>
      <c r="N200" s="4">
        <v>33225</v>
      </c>
      <c r="O200" s="4">
        <v>36585</v>
      </c>
      <c r="P200" s="4">
        <v>3360</v>
      </c>
      <c r="Q200" s="5">
        <v>56.78</v>
      </c>
      <c r="R200" s="4">
        <v>22843</v>
      </c>
      <c r="S200" s="4">
        <v>23327</v>
      </c>
      <c r="T200" s="4">
        <v>484</v>
      </c>
      <c r="U200" s="5">
        <v>28.94</v>
      </c>
      <c r="V200" s="5">
        <v>0</v>
      </c>
      <c r="W200" s="14">
        <v>85.72</v>
      </c>
      <c r="X200" s="14">
        <v>0</v>
      </c>
      <c r="Y200" s="14">
        <v>85.72</v>
      </c>
      <c r="Z200" s="4">
        <v>24580</v>
      </c>
      <c r="AA200" s="49" t="str">
        <f>IFERROR(IF(VLOOKUP($D200,'Year-To-Date'!$E$1:$E$322,1,FALSE)=D200,"--","Find"),"Find")</f>
        <v>--</v>
      </c>
      <c r="AB200" s="49" t="str">
        <f>IFERROR(IFERROR(VLOOKUP($D200,'Asset Group  All Assets'!$B$1:$C$500,2,FALSE),(VLOOKUP($D200,'Missing-WSU-POs'!$B$1:$D$500,3,FALSE))),"?")</f>
        <v>P0771802</v>
      </c>
      <c r="AC200" s="31" t="str">
        <f t="shared" si="7"/>
        <v>P0771802</v>
      </c>
      <c r="AD200" s="31" t="str">
        <f t="shared" si="6"/>
        <v/>
      </c>
      <c r="AE200" s="29" t="str">
        <f>IFERROR(IF(VLOOKUP($D200,'Org July 2016 '!$D$1:$Z$500,3,FALSE)=F200,"-","Wrong PO"),"new")</f>
        <v>Wrong PO</v>
      </c>
      <c r="AF200" s="32">
        <f>IF(AE200="wrong PO",(VLOOKUP($D200,'Org July 2016 '!$D$1:$Z$500,3,FALSE)),"")</f>
        <v>0</v>
      </c>
      <c r="AG200" s="29" t="str">
        <f>IFERROR(IF(VLOOKUP($D200,'Org June 2016 '!$D$1:$Z$500,3,FALSE)=F200,"-","Wrong PO"),"new")</f>
        <v>Wrong PO</v>
      </c>
      <c r="AH200" s="32">
        <f>IF(AG200="wrong PO",(VLOOKUP($D200,'Org June 2016 '!$D$1:$Z$500,3,FALSE)),"")</f>
        <v>0</v>
      </c>
      <c r="AI200" s="29" t="str">
        <f>IFERROR(IF(VLOOKUP($D200,'May 2016'!D199:Z698,3,FALSE)=F200,"-","Wrong PO"),"new")</f>
        <v>new</v>
      </c>
      <c r="AJ200" s="32" t="str">
        <f>IF(AI200="wrong PO",(VLOOKUP($D200,'May 2016'!D199:Z698,3,FALSE)),"")</f>
        <v/>
      </c>
      <c r="AK200" s="29" t="str">
        <f>IFERROR(IF(VLOOKUP($D200,'Apr 2016'!$D$1:$Z$500,3,FALSE)=F200,"-","Wrong PO"),"new")</f>
        <v>-</v>
      </c>
      <c r="AL200" s="32" t="str">
        <f>IF(AK200="wrong PO",(VLOOKUP($D200,'Apr 2016'!$D$1:$Z$500,3,FALSE)),"")</f>
        <v/>
      </c>
      <c r="AM200" s="32" t="str">
        <f>IFERROR(IF(VLOOKUP($D200,'Mar 2016'!$D$1:$Z$500,3,FALSE)=F200,"-","Wrong PO"),"new")</f>
        <v>-</v>
      </c>
      <c r="AN200" s="32" t="str">
        <f>IF(AK200="wrong PO",(VLOOKUP($D200,'Mar 2016'!$D$1:$Z$500,3,FALSE)),"")</f>
        <v/>
      </c>
      <c r="AO200" s="32" t="str">
        <f>IFERROR(IF(VLOOKUP($D200,'Feb 2016'!$D$1:$Z$500,3,FALSE)=F200,"-","Wrong PO"),"new")</f>
        <v>-</v>
      </c>
      <c r="AP200" s="32" t="str">
        <f>IF(AK200="wrong PO",(VLOOKUP($D200,'Feb 2016'!$D$1:$Z$500,3,FALSE)),"")</f>
        <v/>
      </c>
      <c r="AQ200" s="29" t="str">
        <f>IFERROR(IF(VLOOKUP($D200,'Jan 2016'!$D$1:$Z$500,3,FALSE)=F200,"-","Wrong PO"),"new")</f>
        <v>-</v>
      </c>
      <c r="AR200" s="32" t="str">
        <f>IF(AQ200="wrong PO",(VLOOKUP($D200,'Jan 2016'!$D$1:$Z$500,3,FALSE)),"")</f>
        <v/>
      </c>
      <c r="AS200" s="29" t="str">
        <f>IFERROR(IF(VLOOKUP($D200,'Dec 2015'!$D$1:$Z$500,3,FALSE)=F200,"-","Wrong PO"),"new")</f>
        <v>new</v>
      </c>
      <c r="AT200" s="32" t="str">
        <f>IF(AS200="wrong PO",(VLOOKUP($D200,'Dec 2015'!$D$1:$Z$500,3,FALSE)),"")</f>
        <v/>
      </c>
      <c r="AU200" s="29" t="str">
        <f>IFERROR(IF(VLOOKUP($D200,'Nov 2015'!$D$1:$Z$500,3,FALSE)=F200,"-","Wrong PO"),"new")</f>
        <v>new</v>
      </c>
      <c r="AV200" s="32" t="str">
        <f>IF(AU200="wrong PO",(VLOOKUP($D200,'Nov 2015'!$D$1:$Z$500,3,FALSE)),"")</f>
        <v/>
      </c>
      <c r="AW200" s="29" t="str">
        <f>IFERROR(IF(VLOOKUP($D200,'Oct 2015'!$D$1:$Z$500,3,FALSE)=F200,"-","Wrong PO"),"new")</f>
        <v>new</v>
      </c>
      <c r="AX200" s="32" t="str">
        <f>IF(AW200="wrong PO",(VLOOKUP($D200,'Oct 2015'!$D$1:$Z$500,3,FALSE)),"")</f>
        <v/>
      </c>
      <c r="AY200" s="29" t="str">
        <f>IFERROR(IF(VLOOKUP($D200,'Sep 2015'!$D$1:$Z$500,3,FALSE)=F200,"-","Wrong PO"),"new")</f>
        <v>new</v>
      </c>
      <c r="AZ200" s="32" t="str">
        <f>IF(AY200="wrong PO",(VLOOKUP($D200,'Sep 2015'!$D$1:$Z$500,3,FALSE)),"")</f>
        <v/>
      </c>
    </row>
    <row r="201" spans="1:52">
      <c r="A201" s="2" t="s">
        <v>841</v>
      </c>
      <c r="B201" s="2" t="s">
        <v>510</v>
      </c>
      <c r="C201" s="2" t="s">
        <v>479</v>
      </c>
      <c r="D201" s="2" t="s">
        <v>104</v>
      </c>
      <c r="E201" s="2" t="s">
        <v>480</v>
      </c>
      <c r="F201" s="21" t="s">
        <v>105</v>
      </c>
      <c r="G201" s="11" t="s">
        <v>2055</v>
      </c>
      <c r="H201" s="3">
        <v>42158</v>
      </c>
      <c r="I201" s="2" t="s">
        <v>28</v>
      </c>
      <c r="J201" s="2" t="s">
        <v>440</v>
      </c>
      <c r="K201" s="2" t="s">
        <v>30</v>
      </c>
      <c r="L201" s="2" t="s">
        <v>31</v>
      </c>
      <c r="M201" s="2" t="s">
        <v>378</v>
      </c>
      <c r="N201" s="4">
        <v>40884</v>
      </c>
      <c r="O201" s="4">
        <v>42774</v>
      </c>
      <c r="P201" s="4">
        <v>1890</v>
      </c>
      <c r="Q201" s="5">
        <v>31.94</v>
      </c>
      <c r="R201" s="4">
        <v>0</v>
      </c>
      <c r="S201" s="4">
        <v>0</v>
      </c>
      <c r="T201" s="4">
        <v>0</v>
      </c>
      <c r="U201" s="5">
        <v>0</v>
      </c>
      <c r="V201" s="5">
        <v>0</v>
      </c>
      <c r="W201" s="14">
        <v>31.94</v>
      </c>
      <c r="X201" s="14">
        <v>0</v>
      </c>
      <c r="Y201" s="14">
        <v>31.94</v>
      </c>
      <c r="Z201" s="4">
        <v>24580</v>
      </c>
      <c r="AA201" s="49" t="str">
        <f>IFERROR(IF(VLOOKUP($D201,'Year-To-Date'!$E$1:$E$322,1,FALSE)=D201,"--","Find"),"Find")</f>
        <v>--</v>
      </c>
      <c r="AB201" s="49" t="str">
        <f>IFERROR(IFERROR(VLOOKUP($D201,'Asset Group  All Assets'!$B$1:$C$500,2,FALSE),(VLOOKUP($D201,'Missing-WSU-POs'!$B$1:$D$500,3,FALSE))),"?")</f>
        <v>P0772275</v>
      </c>
      <c r="AC201" s="31" t="str">
        <f t="shared" si="7"/>
        <v>P0772275</v>
      </c>
      <c r="AD201" s="31" t="str">
        <f t="shared" si="6"/>
        <v/>
      </c>
      <c r="AE201" s="29" t="str">
        <f>IFERROR(IF(VLOOKUP($D201,'Org July 2016 '!$D$1:$Z$500,3,FALSE)=F201,"-","Wrong PO"),"new")</f>
        <v>Wrong PO</v>
      </c>
      <c r="AF201" s="32">
        <f>IF(AE201="wrong PO",(VLOOKUP($D201,'Org July 2016 '!$D$1:$Z$500,3,FALSE)),"")</f>
        <v>0</v>
      </c>
      <c r="AG201" s="29" t="str">
        <f>IFERROR(IF(VLOOKUP($D201,'Org June 2016 '!$D$1:$Z$500,3,FALSE)=F201,"-","Wrong PO"),"new")</f>
        <v>Wrong PO</v>
      </c>
      <c r="AH201" s="32">
        <f>IF(AG201="wrong PO",(VLOOKUP($D201,'Org June 2016 '!$D$1:$Z$500,3,FALSE)),"")</f>
        <v>0</v>
      </c>
      <c r="AI201" s="29" t="str">
        <f>IFERROR(IF(VLOOKUP($D201,'May 2016'!D200:Z699,3,FALSE)=F201,"-","Wrong PO"),"new")</f>
        <v>new</v>
      </c>
      <c r="AJ201" s="32" t="str">
        <f>IF(AI201="wrong PO",(VLOOKUP($D201,'May 2016'!D200:Z699,3,FALSE)),"")</f>
        <v/>
      </c>
      <c r="AK201" s="29" t="str">
        <f>IFERROR(IF(VLOOKUP($D201,'Apr 2016'!$D$1:$Z$500,3,FALSE)=F201,"-","Wrong PO"),"new")</f>
        <v>-</v>
      </c>
      <c r="AL201" s="32" t="str">
        <f>IF(AK201="wrong PO",(VLOOKUP($D201,'Apr 2016'!$D$1:$Z$500,3,FALSE)),"")</f>
        <v/>
      </c>
      <c r="AM201" s="32" t="str">
        <f>IFERROR(IF(VLOOKUP($D201,'Mar 2016'!$D$1:$Z$500,3,FALSE)=F201,"-","Wrong PO"),"new")</f>
        <v>-</v>
      </c>
      <c r="AN201" s="32" t="str">
        <f>IF(AK201="wrong PO",(VLOOKUP($D201,'Mar 2016'!$D$1:$Z$500,3,FALSE)),"")</f>
        <v/>
      </c>
      <c r="AO201" s="32" t="str">
        <f>IFERROR(IF(VLOOKUP($D201,'Feb 2016'!$D$1:$Z$500,3,FALSE)=F201,"-","Wrong PO"),"new")</f>
        <v>-</v>
      </c>
      <c r="AP201" s="32" t="str">
        <f>IF(AK201="wrong PO",(VLOOKUP($D201,'Feb 2016'!$D$1:$Z$500,3,FALSE)),"")</f>
        <v/>
      </c>
      <c r="AQ201" s="29" t="str">
        <f>IFERROR(IF(VLOOKUP($D201,'Jan 2016'!$D$1:$Z$500,3,FALSE)=F201,"-","Wrong PO"),"new")</f>
        <v>-</v>
      </c>
      <c r="AR201" s="32" t="str">
        <f>IF(AQ201="wrong PO",(VLOOKUP($D201,'Jan 2016'!$D$1:$Z$500,3,FALSE)),"")</f>
        <v/>
      </c>
      <c r="AS201" s="29" t="str">
        <f>IFERROR(IF(VLOOKUP($D201,'Dec 2015'!$D$1:$Z$500,3,FALSE)=F201,"-","Wrong PO"),"new")</f>
        <v>-</v>
      </c>
      <c r="AT201" s="32" t="str">
        <f>IF(AS201="wrong PO",(VLOOKUP($D201,'Dec 2015'!$D$1:$Z$500,3,FALSE)),"")</f>
        <v/>
      </c>
      <c r="AU201" s="29" t="str">
        <f>IFERROR(IF(VLOOKUP($D201,'Nov 2015'!$D$1:$Z$500,3,FALSE)=F201,"-","Wrong PO"),"new")</f>
        <v>-</v>
      </c>
      <c r="AV201" s="32" t="str">
        <f>IF(AU201="wrong PO",(VLOOKUP($D201,'Nov 2015'!$D$1:$Z$500,3,FALSE)),"")</f>
        <v/>
      </c>
      <c r="AW201" s="29" t="str">
        <f>IFERROR(IF(VLOOKUP($D201,'Oct 2015'!$D$1:$Z$500,3,FALSE)=F201,"-","Wrong PO"),"new")</f>
        <v>new</v>
      </c>
      <c r="AX201" s="32" t="str">
        <f>IF(AW201="wrong PO",(VLOOKUP($D201,'Oct 2015'!$D$1:$Z$500,3,FALSE)),"")</f>
        <v/>
      </c>
      <c r="AY201" s="29" t="str">
        <f>IFERROR(IF(VLOOKUP($D201,'Sep 2015'!$D$1:$Z$500,3,FALSE)=F201,"-","Wrong PO"),"new")</f>
        <v>new</v>
      </c>
      <c r="AZ201" s="32" t="str">
        <f>IF(AY201="wrong PO",(VLOOKUP($D201,'Sep 2015'!$D$1:$Z$500,3,FALSE)),"")</f>
        <v/>
      </c>
    </row>
    <row r="202" spans="1:52">
      <c r="A202" s="2" t="s">
        <v>841</v>
      </c>
      <c r="B202" s="2" t="s">
        <v>510</v>
      </c>
      <c r="C202" s="2" t="s">
        <v>25</v>
      </c>
      <c r="D202" s="2" t="s">
        <v>119</v>
      </c>
      <c r="E202" s="2" t="s">
        <v>436</v>
      </c>
      <c r="F202" s="21" t="s">
        <v>105</v>
      </c>
      <c r="G202" s="11" t="s">
        <v>2055</v>
      </c>
      <c r="H202" s="3">
        <v>42256</v>
      </c>
      <c r="I202" s="2" t="s">
        <v>39</v>
      </c>
      <c r="J202" s="2" t="s">
        <v>438</v>
      </c>
      <c r="K202" s="2" t="s">
        <v>30</v>
      </c>
      <c r="L202" s="2" t="s">
        <v>31</v>
      </c>
      <c r="M202" s="2" t="s">
        <v>41</v>
      </c>
      <c r="N202" s="4">
        <v>19814</v>
      </c>
      <c r="O202" s="4">
        <v>21970</v>
      </c>
      <c r="P202" s="4">
        <v>2156</v>
      </c>
      <c r="Q202" s="5">
        <v>36.44</v>
      </c>
      <c r="R202" s="4">
        <v>0</v>
      </c>
      <c r="S202" s="4">
        <v>0</v>
      </c>
      <c r="T202" s="4">
        <v>0</v>
      </c>
      <c r="U202" s="5">
        <v>0</v>
      </c>
      <c r="V202" s="5">
        <v>0</v>
      </c>
      <c r="W202" s="14">
        <v>36.44</v>
      </c>
      <c r="X202" s="14">
        <v>0</v>
      </c>
      <c r="Y202" s="14">
        <v>36.44</v>
      </c>
      <c r="Z202" s="4">
        <v>24580</v>
      </c>
      <c r="AA202" s="49" t="str">
        <f>IFERROR(IF(VLOOKUP($D202,'Year-To-Date'!$E$1:$E$322,1,FALSE)=D202,"--","Find"),"Find")</f>
        <v>--</v>
      </c>
      <c r="AB202" s="49" t="str">
        <f>IFERROR(IFERROR(VLOOKUP($D202,'Asset Group  All Assets'!$B$1:$C$500,2,FALSE),(VLOOKUP($D202,'Missing-WSU-POs'!$B$1:$D$500,3,FALSE))),"?")</f>
        <v>P0772275</v>
      </c>
      <c r="AC202" s="31" t="str">
        <f t="shared" si="7"/>
        <v>P0772275</v>
      </c>
      <c r="AD202" s="31" t="str">
        <f t="shared" si="6"/>
        <v/>
      </c>
      <c r="AE202" s="29" t="str">
        <f>IFERROR(IF(VLOOKUP($D202,'Org July 2016 '!$D$1:$Z$500,3,FALSE)=F202,"-","Wrong PO"),"new")</f>
        <v>Wrong PO</v>
      </c>
      <c r="AF202" s="32">
        <f>IF(AE202="wrong PO",(VLOOKUP($D202,'Org July 2016 '!$D$1:$Z$500,3,FALSE)),"")</f>
        <v>0</v>
      </c>
      <c r="AG202" s="29" t="str">
        <f>IFERROR(IF(VLOOKUP($D202,'Org June 2016 '!$D$1:$Z$500,3,FALSE)=F202,"-","Wrong PO"),"new")</f>
        <v>Wrong PO</v>
      </c>
      <c r="AH202" s="32">
        <f>IF(AG202="wrong PO",(VLOOKUP($D202,'Org June 2016 '!$D$1:$Z$500,3,FALSE)),"")</f>
        <v>0</v>
      </c>
      <c r="AI202" s="29" t="str">
        <f>IFERROR(IF(VLOOKUP($D202,'May 2016'!D201:Z700,3,FALSE)=F202,"-","Wrong PO"),"new")</f>
        <v>new</v>
      </c>
      <c r="AJ202" s="32" t="str">
        <f>IF(AI202="wrong PO",(VLOOKUP($D202,'May 2016'!D201:Z700,3,FALSE)),"")</f>
        <v/>
      </c>
      <c r="AK202" s="29" t="str">
        <f>IFERROR(IF(VLOOKUP($D202,'Apr 2016'!$D$1:$Z$500,3,FALSE)=F202,"-","Wrong PO"),"new")</f>
        <v>-</v>
      </c>
      <c r="AL202" s="32" t="str">
        <f>IF(AK202="wrong PO",(VLOOKUP($D202,'Apr 2016'!$D$1:$Z$500,3,FALSE)),"")</f>
        <v/>
      </c>
      <c r="AM202" s="32" t="str">
        <f>IFERROR(IF(VLOOKUP($D202,'Mar 2016'!$D$1:$Z$500,3,FALSE)=F202,"-","Wrong PO"),"new")</f>
        <v>-</v>
      </c>
      <c r="AN202" s="32" t="str">
        <f>IF(AK202="wrong PO",(VLOOKUP($D202,'Mar 2016'!$D$1:$Z$500,3,FALSE)),"")</f>
        <v/>
      </c>
      <c r="AO202" s="32" t="str">
        <f>IFERROR(IF(VLOOKUP($D202,'Feb 2016'!$D$1:$Z$500,3,FALSE)=F202,"-","Wrong PO"),"new")</f>
        <v>-</v>
      </c>
      <c r="AP202" s="32" t="str">
        <f>IF(AK202="wrong PO",(VLOOKUP($D202,'Feb 2016'!$D$1:$Z$500,3,FALSE)),"")</f>
        <v/>
      </c>
      <c r="AQ202" s="29" t="str">
        <f>IFERROR(IF(VLOOKUP($D202,'Jan 2016'!$D$1:$Z$500,3,FALSE)=F202,"-","Wrong PO"),"new")</f>
        <v>-</v>
      </c>
      <c r="AR202" s="32" t="str">
        <f>IF(AQ202="wrong PO",(VLOOKUP($D202,'Jan 2016'!$D$1:$Z$500,3,FALSE)),"")</f>
        <v/>
      </c>
      <c r="AS202" s="29" t="str">
        <f>IFERROR(IF(VLOOKUP($D202,'Dec 2015'!$D$1:$Z$500,3,FALSE)=F202,"-","Wrong PO"),"new")</f>
        <v>-</v>
      </c>
      <c r="AT202" s="32" t="str">
        <f>IF(AS202="wrong PO",(VLOOKUP($D202,'Dec 2015'!$D$1:$Z$500,3,FALSE)),"")</f>
        <v/>
      </c>
      <c r="AU202" s="29" t="str">
        <f>IFERROR(IF(VLOOKUP($D202,'Nov 2015'!$D$1:$Z$500,3,FALSE)=F202,"-","Wrong PO"),"new")</f>
        <v>-</v>
      </c>
      <c r="AV202" s="32" t="str">
        <f>IF(AU202="wrong PO",(VLOOKUP($D202,'Nov 2015'!$D$1:$Z$500,3,FALSE)),"")</f>
        <v/>
      </c>
      <c r="AW202" s="29" t="str">
        <f>IFERROR(IF(VLOOKUP($D202,'Oct 2015'!$D$1:$Z$500,3,FALSE)=F202,"-","Wrong PO"),"new")</f>
        <v>new</v>
      </c>
      <c r="AX202" s="32" t="str">
        <f>IF(AW202="wrong PO",(VLOOKUP($D202,'Oct 2015'!$D$1:$Z$500,3,FALSE)),"")</f>
        <v/>
      </c>
      <c r="AY202" s="29" t="str">
        <f>IFERROR(IF(VLOOKUP($D202,'Sep 2015'!$D$1:$Z$500,3,FALSE)=F202,"-","Wrong PO"),"new")</f>
        <v>new</v>
      </c>
      <c r="AZ202" s="32" t="str">
        <f>IF(AY202="wrong PO",(VLOOKUP($D202,'Sep 2015'!$D$1:$Z$500,3,FALSE)),"")</f>
        <v/>
      </c>
    </row>
    <row r="203" spans="1:52">
      <c r="A203" s="2" t="s">
        <v>841</v>
      </c>
      <c r="B203" s="2" t="s">
        <v>510</v>
      </c>
      <c r="C203" s="2" t="s">
        <v>48</v>
      </c>
      <c r="D203" s="2" t="s">
        <v>157</v>
      </c>
      <c r="E203" s="2" t="s">
        <v>427</v>
      </c>
      <c r="F203" s="21" t="s">
        <v>105</v>
      </c>
      <c r="G203" s="11" t="s">
        <v>2055</v>
      </c>
      <c r="H203" s="3">
        <v>42257</v>
      </c>
      <c r="I203" s="2" t="s">
        <v>39</v>
      </c>
      <c r="J203" s="2" t="s">
        <v>429</v>
      </c>
      <c r="K203" s="2" t="s">
        <v>30</v>
      </c>
      <c r="L203" s="2" t="s">
        <v>31</v>
      </c>
      <c r="M203" s="2" t="s">
        <v>32</v>
      </c>
      <c r="N203" s="4">
        <v>4127</v>
      </c>
      <c r="O203" s="4">
        <v>4821</v>
      </c>
      <c r="P203" s="4">
        <v>694</v>
      </c>
      <c r="Q203" s="5">
        <v>11.73</v>
      </c>
      <c r="R203" s="4">
        <v>0</v>
      </c>
      <c r="S203" s="4">
        <v>0</v>
      </c>
      <c r="T203" s="4">
        <v>0</v>
      </c>
      <c r="U203" s="5">
        <v>0</v>
      </c>
      <c r="V203" s="5">
        <v>0</v>
      </c>
      <c r="W203" s="14">
        <v>11.73</v>
      </c>
      <c r="X203" s="14">
        <v>0</v>
      </c>
      <c r="Y203" s="14">
        <v>11.73</v>
      </c>
      <c r="Z203" s="4">
        <v>24580</v>
      </c>
      <c r="AA203" s="49" t="str">
        <f>IFERROR(IF(VLOOKUP($D203,'Year-To-Date'!$E$1:$E$322,1,FALSE)=D203,"--","Find"),"Find")</f>
        <v>--</v>
      </c>
      <c r="AB203" s="49" t="str">
        <f>IFERROR(IFERROR(VLOOKUP($D203,'Asset Group  All Assets'!$B$1:$C$500,2,FALSE),(VLOOKUP($D203,'Missing-WSU-POs'!$B$1:$D$500,3,FALSE))),"?")</f>
        <v>P0772275</v>
      </c>
      <c r="AC203" s="31" t="str">
        <f t="shared" si="7"/>
        <v>P0772275</v>
      </c>
      <c r="AD203" s="31" t="str">
        <f t="shared" si="6"/>
        <v/>
      </c>
      <c r="AE203" s="29" t="str">
        <f>IFERROR(IF(VLOOKUP($D203,'Org July 2016 '!$D$1:$Z$500,3,FALSE)=F203,"-","Wrong PO"),"new")</f>
        <v>Wrong PO</v>
      </c>
      <c r="AF203" s="32">
        <f>IF(AE203="wrong PO",(VLOOKUP($D203,'Org July 2016 '!$D$1:$Z$500,3,FALSE)),"")</f>
        <v>0</v>
      </c>
      <c r="AG203" s="29" t="str">
        <f>IFERROR(IF(VLOOKUP($D203,'Org June 2016 '!$D$1:$Z$500,3,FALSE)=F203,"-","Wrong PO"),"new")</f>
        <v>Wrong PO</v>
      </c>
      <c r="AH203" s="32">
        <f>IF(AG203="wrong PO",(VLOOKUP($D203,'Org June 2016 '!$D$1:$Z$500,3,FALSE)),"")</f>
        <v>0</v>
      </c>
      <c r="AI203" s="29" t="str">
        <f>IFERROR(IF(VLOOKUP($D203,'May 2016'!D202:Z701,3,FALSE)=F203,"-","Wrong PO"),"new")</f>
        <v>new</v>
      </c>
      <c r="AJ203" s="32" t="str">
        <f>IF(AI203="wrong PO",(VLOOKUP($D203,'May 2016'!D202:Z701,3,FALSE)),"")</f>
        <v/>
      </c>
      <c r="AK203" s="29" t="str">
        <f>IFERROR(IF(VLOOKUP($D203,'Apr 2016'!$D$1:$Z$500,3,FALSE)=F203,"-","Wrong PO"),"new")</f>
        <v>-</v>
      </c>
      <c r="AL203" s="32" t="str">
        <f>IF(AK203="wrong PO",(VLOOKUP($D203,'Apr 2016'!$D$1:$Z$500,3,FALSE)),"")</f>
        <v/>
      </c>
      <c r="AM203" s="32" t="str">
        <f>IFERROR(IF(VLOOKUP($D203,'Mar 2016'!$D$1:$Z$500,3,FALSE)=F203,"-","Wrong PO"),"new")</f>
        <v>-</v>
      </c>
      <c r="AN203" s="32" t="str">
        <f>IF(AK203="wrong PO",(VLOOKUP($D203,'Mar 2016'!$D$1:$Z$500,3,FALSE)),"")</f>
        <v/>
      </c>
      <c r="AO203" s="32" t="str">
        <f>IFERROR(IF(VLOOKUP($D203,'Feb 2016'!$D$1:$Z$500,3,FALSE)=F203,"-","Wrong PO"),"new")</f>
        <v>-</v>
      </c>
      <c r="AP203" s="32" t="str">
        <f>IF(AK203="wrong PO",(VLOOKUP($D203,'Feb 2016'!$D$1:$Z$500,3,FALSE)),"")</f>
        <v/>
      </c>
      <c r="AQ203" s="29" t="str">
        <f>IFERROR(IF(VLOOKUP($D203,'Jan 2016'!$D$1:$Z$500,3,FALSE)=F203,"-","Wrong PO"),"new")</f>
        <v>-</v>
      </c>
      <c r="AR203" s="32" t="str">
        <f>IF(AQ203="wrong PO",(VLOOKUP($D203,'Jan 2016'!$D$1:$Z$500,3,FALSE)),"")</f>
        <v/>
      </c>
      <c r="AS203" s="29" t="str">
        <f>IFERROR(IF(VLOOKUP($D203,'Dec 2015'!$D$1:$Z$500,3,FALSE)=F203,"-","Wrong PO"),"new")</f>
        <v>-</v>
      </c>
      <c r="AT203" s="32" t="str">
        <f>IF(AS203="wrong PO",(VLOOKUP($D203,'Dec 2015'!$D$1:$Z$500,3,FALSE)),"")</f>
        <v/>
      </c>
      <c r="AU203" s="29" t="str">
        <f>IFERROR(IF(VLOOKUP($D203,'Nov 2015'!$D$1:$Z$500,3,FALSE)=F203,"-","Wrong PO"),"new")</f>
        <v>-</v>
      </c>
      <c r="AV203" s="32" t="str">
        <f>IF(AU203="wrong PO",(VLOOKUP($D203,'Nov 2015'!$D$1:$Z$500,3,FALSE)),"")</f>
        <v/>
      </c>
      <c r="AW203" s="29" t="str">
        <f>IFERROR(IF(VLOOKUP($D203,'Oct 2015'!$D$1:$Z$500,3,FALSE)=F203,"-","Wrong PO"),"new")</f>
        <v>-</v>
      </c>
      <c r="AX203" s="32" t="str">
        <f>IF(AW203="wrong PO",(VLOOKUP($D203,'Oct 2015'!$D$1:$Z$500,3,FALSE)),"")</f>
        <v/>
      </c>
      <c r="AY203" s="29" t="str">
        <f>IFERROR(IF(VLOOKUP($D203,'Sep 2015'!$D$1:$Z$500,3,FALSE)=F203,"-","Wrong PO"),"new")</f>
        <v>new</v>
      </c>
      <c r="AZ203" s="32" t="str">
        <f>IF(AY203="wrong PO",(VLOOKUP($D203,'Sep 2015'!$D$1:$Z$500,3,FALSE)),"")</f>
        <v/>
      </c>
    </row>
    <row r="204" spans="1:52">
      <c r="A204" s="2" t="s">
        <v>841</v>
      </c>
      <c r="B204" s="2" t="s">
        <v>510</v>
      </c>
      <c r="C204" s="2" t="s">
        <v>48</v>
      </c>
      <c r="D204" s="2" t="s">
        <v>158</v>
      </c>
      <c r="E204" s="2" t="s">
        <v>27</v>
      </c>
      <c r="F204" s="21" t="s">
        <v>105</v>
      </c>
      <c r="G204" s="11" t="s">
        <v>2055</v>
      </c>
      <c r="H204" s="3">
        <v>42255</v>
      </c>
      <c r="I204" s="2" t="s">
        <v>39</v>
      </c>
      <c r="J204" s="2" t="s">
        <v>29</v>
      </c>
      <c r="K204" s="2" t="s">
        <v>30</v>
      </c>
      <c r="L204" s="2" t="s">
        <v>31</v>
      </c>
      <c r="M204" s="2" t="s">
        <v>32</v>
      </c>
      <c r="N204" s="4">
        <v>17798</v>
      </c>
      <c r="O204" s="4">
        <v>18635</v>
      </c>
      <c r="P204" s="4">
        <v>837</v>
      </c>
      <c r="Q204" s="5">
        <v>14.15</v>
      </c>
      <c r="R204" s="4">
        <v>1</v>
      </c>
      <c r="S204" s="4">
        <v>1</v>
      </c>
      <c r="T204" s="4">
        <v>0</v>
      </c>
      <c r="U204" s="5">
        <v>0</v>
      </c>
      <c r="V204" s="5">
        <v>0</v>
      </c>
      <c r="W204" s="14">
        <v>14.15</v>
      </c>
      <c r="X204" s="14">
        <v>0</v>
      </c>
      <c r="Y204" s="14">
        <v>14.15</v>
      </c>
      <c r="Z204" s="4">
        <v>24580</v>
      </c>
      <c r="AA204" s="49" t="str">
        <f>IFERROR(IF(VLOOKUP($D204,'Year-To-Date'!$E$1:$E$322,1,FALSE)=D204,"--","Find"),"Find")</f>
        <v>--</v>
      </c>
      <c r="AB204" s="49" t="str">
        <f>IFERROR(IFERROR(VLOOKUP($D204,'Asset Group  All Assets'!$B$1:$C$500,2,FALSE),(VLOOKUP($D204,'Missing-WSU-POs'!$B$1:$D$500,3,FALSE))),"?")</f>
        <v>P0772275</v>
      </c>
      <c r="AC204" s="31" t="str">
        <f t="shared" si="7"/>
        <v>P0772275</v>
      </c>
      <c r="AD204" s="31" t="str">
        <f t="shared" si="6"/>
        <v/>
      </c>
      <c r="AE204" s="29" t="str">
        <f>IFERROR(IF(VLOOKUP($D204,'Org July 2016 '!$D$1:$Z$500,3,FALSE)=F204,"-","Wrong PO"),"new")</f>
        <v>Wrong PO</v>
      </c>
      <c r="AF204" s="32">
        <f>IF(AE204="wrong PO",(VLOOKUP($D204,'Org July 2016 '!$D$1:$Z$500,3,FALSE)),"")</f>
        <v>0</v>
      </c>
      <c r="AG204" s="29" t="str">
        <f>IFERROR(IF(VLOOKUP($D204,'Org June 2016 '!$D$1:$Z$500,3,FALSE)=F204,"-","Wrong PO"),"new")</f>
        <v>Wrong PO</v>
      </c>
      <c r="AH204" s="32">
        <f>IF(AG204="wrong PO",(VLOOKUP($D204,'Org June 2016 '!$D$1:$Z$500,3,FALSE)),"")</f>
        <v>0</v>
      </c>
      <c r="AI204" s="29" t="str">
        <f>IFERROR(IF(VLOOKUP($D204,'May 2016'!D203:Z702,3,FALSE)=F204,"-","Wrong PO"),"new")</f>
        <v>new</v>
      </c>
      <c r="AJ204" s="32" t="str">
        <f>IF(AI204="wrong PO",(VLOOKUP($D204,'May 2016'!D203:Z702,3,FALSE)),"")</f>
        <v/>
      </c>
      <c r="AK204" s="29" t="str">
        <f>IFERROR(IF(VLOOKUP($D204,'Apr 2016'!$D$1:$Z$500,3,FALSE)=F204,"-","Wrong PO"),"new")</f>
        <v>-</v>
      </c>
      <c r="AL204" s="32" t="str">
        <f>IF(AK204="wrong PO",(VLOOKUP($D204,'Apr 2016'!$D$1:$Z$500,3,FALSE)),"")</f>
        <v/>
      </c>
      <c r="AM204" s="32" t="str">
        <f>IFERROR(IF(VLOOKUP($D204,'Mar 2016'!$D$1:$Z$500,3,FALSE)=F204,"-","Wrong PO"),"new")</f>
        <v>-</v>
      </c>
      <c r="AN204" s="32" t="str">
        <f>IF(AK204="wrong PO",(VLOOKUP($D204,'Mar 2016'!$D$1:$Z$500,3,FALSE)),"")</f>
        <v/>
      </c>
      <c r="AO204" s="32" t="str">
        <f>IFERROR(IF(VLOOKUP($D204,'Feb 2016'!$D$1:$Z$500,3,FALSE)=F204,"-","Wrong PO"),"new")</f>
        <v>-</v>
      </c>
      <c r="AP204" s="32" t="str">
        <f>IF(AK204="wrong PO",(VLOOKUP($D204,'Feb 2016'!$D$1:$Z$500,3,FALSE)),"")</f>
        <v/>
      </c>
      <c r="AQ204" s="29" t="str">
        <f>IFERROR(IF(VLOOKUP($D204,'Jan 2016'!$D$1:$Z$500,3,FALSE)=F204,"-","Wrong PO"),"new")</f>
        <v>-</v>
      </c>
      <c r="AR204" s="32" t="str">
        <f>IF(AQ204="wrong PO",(VLOOKUP($D204,'Jan 2016'!$D$1:$Z$500,3,FALSE)),"")</f>
        <v/>
      </c>
      <c r="AS204" s="29" t="str">
        <f>IFERROR(IF(VLOOKUP($D204,'Dec 2015'!$D$1:$Z$500,3,FALSE)=F204,"-","Wrong PO"),"new")</f>
        <v>-</v>
      </c>
      <c r="AT204" s="32" t="str">
        <f>IF(AS204="wrong PO",(VLOOKUP($D204,'Dec 2015'!$D$1:$Z$500,3,FALSE)),"")</f>
        <v/>
      </c>
      <c r="AU204" s="29" t="str">
        <f>IFERROR(IF(VLOOKUP($D204,'Nov 2015'!$D$1:$Z$500,3,FALSE)=F204,"-","Wrong PO"),"new")</f>
        <v>-</v>
      </c>
      <c r="AV204" s="32" t="str">
        <f>IF(AU204="wrong PO",(VLOOKUP($D204,'Nov 2015'!$D$1:$Z$500,3,FALSE)),"")</f>
        <v/>
      </c>
      <c r="AW204" s="29" t="str">
        <f>IFERROR(IF(VLOOKUP($D204,'Oct 2015'!$D$1:$Z$500,3,FALSE)=F204,"-","Wrong PO"),"new")</f>
        <v>-</v>
      </c>
      <c r="AX204" s="32" t="str">
        <f>IF(AW204="wrong PO",(VLOOKUP($D204,'Oct 2015'!$D$1:$Z$500,3,FALSE)),"")</f>
        <v/>
      </c>
      <c r="AY204" s="29" t="str">
        <f>IFERROR(IF(VLOOKUP($D204,'Sep 2015'!$D$1:$Z$500,3,FALSE)=F204,"-","Wrong PO"),"new")</f>
        <v>new</v>
      </c>
      <c r="AZ204" s="32" t="str">
        <f>IF(AY204="wrong PO",(VLOOKUP($D204,'Sep 2015'!$D$1:$Z$500,3,FALSE)),"")</f>
        <v/>
      </c>
    </row>
    <row r="205" spans="1:52">
      <c r="A205" s="2" t="s">
        <v>841</v>
      </c>
      <c r="B205" s="2" t="s">
        <v>510</v>
      </c>
      <c r="C205" s="2" t="s">
        <v>48</v>
      </c>
      <c r="D205" s="2" t="s">
        <v>159</v>
      </c>
      <c r="E205" s="2" t="s">
        <v>27</v>
      </c>
      <c r="F205" s="21" t="s">
        <v>105</v>
      </c>
      <c r="G205" s="11" t="s">
        <v>2055</v>
      </c>
      <c r="H205" s="3">
        <v>42255</v>
      </c>
      <c r="I205" s="2" t="s">
        <v>39</v>
      </c>
      <c r="J205" s="2" t="s">
        <v>29</v>
      </c>
      <c r="K205" s="2" t="s">
        <v>30</v>
      </c>
      <c r="L205" s="2" t="s">
        <v>31</v>
      </c>
      <c r="M205" s="2" t="s">
        <v>32</v>
      </c>
      <c r="N205" s="4">
        <v>26</v>
      </c>
      <c r="O205" s="4">
        <v>29</v>
      </c>
      <c r="P205" s="4">
        <v>3</v>
      </c>
      <c r="Q205" s="5">
        <v>0.05</v>
      </c>
      <c r="R205" s="4">
        <v>1</v>
      </c>
      <c r="S205" s="4">
        <v>1</v>
      </c>
      <c r="T205" s="4">
        <v>0</v>
      </c>
      <c r="U205" s="5">
        <v>0</v>
      </c>
      <c r="V205" s="5">
        <v>0</v>
      </c>
      <c r="W205" s="14">
        <v>0.05</v>
      </c>
      <c r="X205" s="14">
        <v>0</v>
      </c>
      <c r="Y205" s="14">
        <v>0.05</v>
      </c>
      <c r="Z205" s="4">
        <v>24580</v>
      </c>
      <c r="AA205" s="49" t="str">
        <f>IFERROR(IF(VLOOKUP($D205,'Year-To-Date'!$E$1:$E$322,1,FALSE)=D205,"--","Find"),"Find")</f>
        <v>--</v>
      </c>
      <c r="AB205" s="49" t="str">
        <f>IFERROR(IFERROR(VLOOKUP($D205,'Asset Group  All Assets'!$B$1:$C$500,2,FALSE),(VLOOKUP($D205,'Missing-WSU-POs'!$B$1:$D$500,3,FALSE))),"?")</f>
        <v>P0772275</v>
      </c>
      <c r="AC205" s="31" t="str">
        <f t="shared" si="7"/>
        <v>P0772275</v>
      </c>
      <c r="AD205" s="31" t="str">
        <f t="shared" si="6"/>
        <v/>
      </c>
      <c r="AE205" s="29" t="str">
        <f>IFERROR(IF(VLOOKUP($D205,'Org July 2016 '!$D$1:$Z$500,3,FALSE)=F205,"-","Wrong PO"),"new")</f>
        <v>Wrong PO</v>
      </c>
      <c r="AF205" s="32">
        <f>IF(AE205="wrong PO",(VLOOKUP($D205,'Org July 2016 '!$D$1:$Z$500,3,FALSE)),"")</f>
        <v>0</v>
      </c>
      <c r="AG205" s="29" t="str">
        <f>IFERROR(IF(VLOOKUP($D205,'Org June 2016 '!$D$1:$Z$500,3,FALSE)=F205,"-","Wrong PO"),"new")</f>
        <v>Wrong PO</v>
      </c>
      <c r="AH205" s="32">
        <f>IF(AG205="wrong PO",(VLOOKUP($D205,'Org June 2016 '!$D$1:$Z$500,3,FALSE)),"")</f>
        <v>0</v>
      </c>
      <c r="AI205" s="29" t="str">
        <f>IFERROR(IF(VLOOKUP($D205,'May 2016'!D204:Z703,3,FALSE)=F205,"-","Wrong PO"),"new")</f>
        <v>new</v>
      </c>
      <c r="AJ205" s="32" t="str">
        <f>IF(AI205="wrong PO",(VLOOKUP($D205,'May 2016'!D204:Z703,3,FALSE)),"")</f>
        <v/>
      </c>
      <c r="AK205" s="29" t="str">
        <f>IFERROR(IF(VLOOKUP($D205,'Apr 2016'!$D$1:$Z$500,3,FALSE)=F205,"-","Wrong PO"),"new")</f>
        <v>-</v>
      </c>
      <c r="AL205" s="32" t="str">
        <f>IF(AK205="wrong PO",(VLOOKUP($D205,'Apr 2016'!$D$1:$Z$500,3,FALSE)),"")</f>
        <v/>
      </c>
      <c r="AM205" s="32" t="str">
        <f>IFERROR(IF(VLOOKUP($D205,'Mar 2016'!$D$1:$Z$500,3,FALSE)=F205,"-","Wrong PO"),"new")</f>
        <v>-</v>
      </c>
      <c r="AN205" s="32" t="str">
        <f>IF(AK205="wrong PO",(VLOOKUP($D205,'Mar 2016'!$D$1:$Z$500,3,FALSE)),"")</f>
        <v/>
      </c>
      <c r="AO205" s="32" t="str">
        <f>IFERROR(IF(VLOOKUP($D205,'Feb 2016'!$D$1:$Z$500,3,FALSE)=F205,"-","Wrong PO"),"new")</f>
        <v>-</v>
      </c>
      <c r="AP205" s="32" t="str">
        <f>IF(AK205="wrong PO",(VLOOKUP($D205,'Feb 2016'!$D$1:$Z$500,3,FALSE)),"")</f>
        <v/>
      </c>
      <c r="AQ205" s="29" t="str">
        <f>IFERROR(IF(VLOOKUP($D205,'Jan 2016'!$D$1:$Z$500,3,FALSE)=F205,"-","Wrong PO"),"new")</f>
        <v>-</v>
      </c>
      <c r="AR205" s="32" t="str">
        <f>IF(AQ205="wrong PO",(VLOOKUP($D205,'Jan 2016'!$D$1:$Z$500,3,FALSE)),"")</f>
        <v/>
      </c>
      <c r="AS205" s="29" t="str">
        <f>IFERROR(IF(VLOOKUP($D205,'Dec 2015'!$D$1:$Z$500,3,FALSE)=F205,"-","Wrong PO"),"new")</f>
        <v>new</v>
      </c>
      <c r="AT205" s="32" t="str">
        <f>IF(AS205="wrong PO",(VLOOKUP($D205,'Dec 2015'!$D$1:$Z$500,3,FALSE)),"")</f>
        <v/>
      </c>
      <c r="AU205" s="29" t="str">
        <f>IFERROR(IF(VLOOKUP($D205,'Nov 2015'!$D$1:$Z$500,3,FALSE)=F205,"-","Wrong PO"),"new")</f>
        <v>-</v>
      </c>
      <c r="AV205" s="32" t="str">
        <f>IF(AU205="wrong PO",(VLOOKUP($D205,'Nov 2015'!$D$1:$Z$500,3,FALSE)),"")</f>
        <v/>
      </c>
      <c r="AW205" s="29" t="str">
        <f>IFERROR(IF(VLOOKUP($D205,'Oct 2015'!$D$1:$Z$500,3,FALSE)=F205,"-","Wrong PO"),"new")</f>
        <v>-</v>
      </c>
      <c r="AX205" s="32" t="str">
        <f>IF(AW205="wrong PO",(VLOOKUP($D205,'Oct 2015'!$D$1:$Z$500,3,FALSE)),"")</f>
        <v/>
      </c>
      <c r="AY205" s="29" t="str">
        <f>IFERROR(IF(VLOOKUP($D205,'Sep 2015'!$D$1:$Z$500,3,FALSE)=F205,"-","Wrong PO"),"new")</f>
        <v>new</v>
      </c>
      <c r="AZ205" s="32" t="str">
        <f>IF(AY205="wrong PO",(VLOOKUP($D205,'Sep 2015'!$D$1:$Z$500,3,FALSE)),"")</f>
        <v/>
      </c>
    </row>
    <row r="206" spans="1:52">
      <c r="A206" s="2" t="s">
        <v>841</v>
      </c>
      <c r="B206" s="2" t="s">
        <v>510</v>
      </c>
      <c r="C206" s="2" t="s">
        <v>48</v>
      </c>
      <c r="D206" s="2" t="s">
        <v>160</v>
      </c>
      <c r="E206" s="2" t="s">
        <v>427</v>
      </c>
      <c r="F206" s="21" t="s">
        <v>105</v>
      </c>
      <c r="G206" s="11" t="s">
        <v>2055</v>
      </c>
      <c r="H206" s="3">
        <v>42257</v>
      </c>
      <c r="I206" s="2" t="s">
        <v>39</v>
      </c>
      <c r="J206" s="2" t="s">
        <v>429</v>
      </c>
      <c r="K206" s="2" t="s">
        <v>30</v>
      </c>
      <c r="L206" s="2" t="s">
        <v>31</v>
      </c>
      <c r="M206" s="2" t="s">
        <v>32</v>
      </c>
      <c r="N206" s="4">
        <v>3753</v>
      </c>
      <c r="O206" s="4">
        <v>4481</v>
      </c>
      <c r="P206" s="4">
        <v>728</v>
      </c>
      <c r="Q206" s="5">
        <v>12.3</v>
      </c>
      <c r="R206" s="4">
        <v>0</v>
      </c>
      <c r="S206" s="4">
        <v>0</v>
      </c>
      <c r="T206" s="4">
        <v>0</v>
      </c>
      <c r="U206" s="5">
        <v>0</v>
      </c>
      <c r="V206" s="5">
        <v>0</v>
      </c>
      <c r="W206" s="14">
        <v>12.3</v>
      </c>
      <c r="X206" s="14">
        <v>0</v>
      </c>
      <c r="Y206" s="14">
        <v>12.3</v>
      </c>
      <c r="Z206" s="4">
        <v>24580</v>
      </c>
      <c r="AA206" s="49" t="str">
        <f>IFERROR(IF(VLOOKUP($D206,'Year-To-Date'!$E$1:$E$322,1,FALSE)=D206,"--","Find"),"Find")</f>
        <v>--</v>
      </c>
      <c r="AB206" s="49" t="str">
        <f>IFERROR(IFERROR(VLOOKUP($D206,'Asset Group  All Assets'!$B$1:$C$500,2,FALSE),(VLOOKUP($D206,'Missing-WSU-POs'!$B$1:$D$500,3,FALSE))),"?")</f>
        <v>P0772275</v>
      </c>
      <c r="AC206" s="31" t="str">
        <f t="shared" si="7"/>
        <v>P0772275</v>
      </c>
      <c r="AD206" s="31" t="str">
        <f t="shared" si="6"/>
        <v/>
      </c>
      <c r="AE206" s="29" t="str">
        <f>IFERROR(IF(VLOOKUP($D206,'Org July 2016 '!$D$1:$Z$500,3,FALSE)=F206,"-","Wrong PO"),"new")</f>
        <v>Wrong PO</v>
      </c>
      <c r="AF206" s="32">
        <f>IF(AE206="wrong PO",(VLOOKUP($D206,'Org July 2016 '!$D$1:$Z$500,3,FALSE)),"")</f>
        <v>0</v>
      </c>
      <c r="AG206" s="29" t="str">
        <f>IFERROR(IF(VLOOKUP($D206,'Org June 2016 '!$D$1:$Z$500,3,FALSE)=F206,"-","Wrong PO"),"new")</f>
        <v>Wrong PO</v>
      </c>
      <c r="AH206" s="32">
        <f>IF(AG206="wrong PO",(VLOOKUP($D206,'Org June 2016 '!$D$1:$Z$500,3,FALSE)),"")</f>
        <v>0</v>
      </c>
      <c r="AI206" s="29" t="str">
        <f>IFERROR(IF(VLOOKUP($D206,'May 2016'!D205:Z704,3,FALSE)=F206,"-","Wrong PO"),"new")</f>
        <v>new</v>
      </c>
      <c r="AJ206" s="32" t="str">
        <f>IF(AI206="wrong PO",(VLOOKUP($D206,'May 2016'!D205:Z704,3,FALSE)),"")</f>
        <v/>
      </c>
      <c r="AK206" s="29" t="str">
        <f>IFERROR(IF(VLOOKUP($D206,'Apr 2016'!$D$1:$Z$500,3,FALSE)=F206,"-","Wrong PO"),"new")</f>
        <v>-</v>
      </c>
      <c r="AL206" s="32" t="str">
        <f>IF(AK206="wrong PO",(VLOOKUP($D206,'Apr 2016'!$D$1:$Z$500,3,FALSE)),"")</f>
        <v/>
      </c>
      <c r="AM206" s="32" t="str">
        <f>IFERROR(IF(VLOOKUP($D206,'Mar 2016'!$D$1:$Z$500,3,FALSE)=F206,"-","Wrong PO"),"new")</f>
        <v>-</v>
      </c>
      <c r="AN206" s="32" t="str">
        <f>IF(AK206="wrong PO",(VLOOKUP($D206,'Mar 2016'!$D$1:$Z$500,3,FALSE)),"")</f>
        <v/>
      </c>
      <c r="AO206" s="32" t="str">
        <f>IFERROR(IF(VLOOKUP($D206,'Feb 2016'!$D$1:$Z$500,3,FALSE)=F206,"-","Wrong PO"),"new")</f>
        <v>-</v>
      </c>
      <c r="AP206" s="32" t="str">
        <f>IF(AK206="wrong PO",(VLOOKUP($D206,'Feb 2016'!$D$1:$Z$500,3,FALSE)),"")</f>
        <v/>
      </c>
      <c r="AQ206" s="29" t="str">
        <f>IFERROR(IF(VLOOKUP($D206,'Jan 2016'!$D$1:$Z$500,3,FALSE)=F206,"-","Wrong PO"),"new")</f>
        <v>-</v>
      </c>
      <c r="AR206" s="32" t="str">
        <f>IF(AQ206="wrong PO",(VLOOKUP($D206,'Jan 2016'!$D$1:$Z$500,3,FALSE)),"")</f>
        <v/>
      </c>
      <c r="AS206" s="29" t="str">
        <f>IFERROR(IF(VLOOKUP($D206,'Dec 2015'!$D$1:$Z$500,3,FALSE)=F206,"-","Wrong PO"),"new")</f>
        <v>-</v>
      </c>
      <c r="AT206" s="32" t="str">
        <f>IF(AS206="wrong PO",(VLOOKUP($D206,'Dec 2015'!$D$1:$Z$500,3,FALSE)),"")</f>
        <v/>
      </c>
      <c r="AU206" s="29" t="str">
        <f>IFERROR(IF(VLOOKUP($D206,'Nov 2015'!$D$1:$Z$500,3,FALSE)=F206,"-","Wrong PO"),"new")</f>
        <v>-</v>
      </c>
      <c r="AV206" s="32" t="str">
        <f>IF(AU206="wrong PO",(VLOOKUP($D206,'Nov 2015'!$D$1:$Z$500,3,FALSE)),"")</f>
        <v/>
      </c>
      <c r="AW206" s="29" t="str">
        <f>IFERROR(IF(VLOOKUP($D206,'Oct 2015'!$D$1:$Z$500,3,FALSE)=F206,"-","Wrong PO"),"new")</f>
        <v>new</v>
      </c>
      <c r="AX206" s="32" t="str">
        <f>IF(AW206="wrong PO",(VLOOKUP($D206,'Oct 2015'!$D$1:$Z$500,3,FALSE)),"")</f>
        <v/>
      </c>
      <c r="AY206" s="29" t="str">
        <f>IFERROR(IF(VLOOKUP($D206,'Sep 2015'!$D$1:$Z$500,3,FALSE)=F206,"-","Wrong PO"),"new")</f>
        <v>new</v>
      </c>
      <c r="AZ206" s="32" t="str">
        <f>IF(AY206="wrong PO",(VLOOKUP($D206,'Sep 2015'!$D$1:$Z$500,3,FALSE)),"")</f>
        <v/>
      </c>
    </row>
    <row r="207" spans="1:52">
      <c r="A207" s="2" t="s">
        <v>841</v>
      </c>
      <c r="B207" s="2" t="s">
        <v>510</v>
      </c>
      <c r="C207" s="2" t="s">
        <v>48</v>
      </c>
      <c r="D207" s="2" t="s">
        <v>161</v>
      </c>
      <c r="E207" s="2" t="s">
        <v>27</v>
      </c>
      <c r="F207" s="21" t="s">
        <v>105</v>
      </c>
      <c r="G207" s="11" t="s">
        <v>2055</v>
      </c>
      <c r="H207" s="3">
        <v>42255</v>
      </c>
      <c r="I207" s="2" t="s">
        <v>39</v>
      </c>
      <c r="J207" s="2" t="s">
        <v>29</v>
      </c>
      <c r="K207" s="2" t="s">
        <v>30</v>
      </c>
      <c r="L207" s="2" t="s">
        <v>31</v>
      </c>
      <c r="M207" s="2" t="s">
        <v>32</v>
      </c>
      <c r="N207" s="4">
        <v>33</v>
      </c>
      <c r="O207" s="4">
        <v>36</v>
      </c>
      <c r="P207" s="4">
        <v>3</v>
      </c>
      <c r="Q207" s="5">
        <v>0.05</v>
      </c>
      <c r="R207" s="4">
        <v>1</v>
      </c>
      <c r="S207" s="4">
        <v>1</v>
      </c>
      <c r="T207" s="4">
        <v>0</v>
      </c>
      <c r="U207" s="5">
        <v>0</v>
      </c>
      <c r="V207" s="5">
        <v>0</v>
      </c>
      <c r="W207" s="14">
        <v>0.05</v>
      </c>
      <c r="X207" s="14">
        <v>0</v>
      </c>
      <c r="Y207" s="14">
        <v>0.05</v>
      </c>
      <c r="Z207" s="4">
        <v>24580</v>
      </c>
      <c r="AA207" s="49" t="str">
        <f>IFERROR(IF(VLOOKUP($D207,'Year-To-Date'!$E$1:$E$322,1,FALSE)=D207,"--","Find"),"Find")</f>
        <v>--</v>
      </c>
      <c r="AB207" s="49" t="str">
        <f>IFERROR(IFERROR(VLOOKUP($D207,'Asset Group  All Assets'!$B$1:$C$500,2,FALSE),(VLOOKUP($D207,'Missing-WSU-POs'!$B$1:$D$500,3,FALSE))),"?")</f>
        <v>P0772275</v>
      </c>
      <c r="AC207" s="31" t="str">
        <f t="shared" si="7"/>
        <v>P0772275</v>
      </c>
      <c r="AD207" s="31" t="str">
        <f t="shared" si="6"/>
        <v/>
      </c>
      <c r="AE207" s="29" t="str">
        <f>IFERROR(IF(VLOOKUP($D207,'Org July 2016 '!$D$1:$Z$500,3,FALSE)=F207,"-","Wrong PO"),"new")</f>
        <v>Wrong PO</v>
      </c>
      <c r="AF207" s="32">
        <f>IF(AE207="wrong PO",(VLOOKUP($D207,'Org July 2016 '!$D$1:$Z$500,3,FALSE)),"")</f>
        <v>0</v>
      </c>
      <c r="AG207" s="29" t="str">
        <f>IFERROR(IF(VLOOKUP($D207,'Org June 2016 '!$D$1:$Z$500,3,FALSE)=F207,"-","Wrong PO"),"new")</f>
        <v>Wrong PO</v>
      </c>
      <c r="AH207" s="32">
        <f>IF(AG207="wrong PO",(VLOOKUP($D207,'Org June 2016 '!$D$1:$Z$500,3,FALSE)),"")</f>
        <v>0</v>
      </c>
      <c r="AI207" s="29" t="str">
        <f>IFERROR(IF(VLOOKUP($D207,'May 2016'!D206:Z705,3,FALSE)=F207,"-","Wrong PO"),"new")</f>
        <v>new</v>
      </c>
      <c r="AJ207" s="32" t="str">
        <f>IF(AI207="wrong PO",(VLOOKUP($D207,'May 2016'!D206:Z705,3,FALSE)),"")</f>
        <v/>
      </c>
      <c r="AK207" s="29" t="str">
        <f>IFERROR(IF(VLOOKUP($D207,'Apr 2016'!$D$1:$Z$500,3,FALSE)=F207,"-","Wrong PO"),"new")</f>
        <v>-</v>
      </c>
      <c r="AL207" s="32" t="str">
        <f>IF(AK207="wrong PO",(VLOOKUP($D207,'Apr 2016'!$D$1:$Z$500,3,FALSE)),"")</f>
        <v/>
      </c>
      <c r="AM207" s="32" t="str">
        <f>IFERROR(IF(VLOOKUP($D207,'Mar 2016'!$D$1:$Z$500,3,FALSE)=F207,"-","Wrong PO"),"new")</f>
        <v>-</v>
      </c>
      <c r="AN207" s="32" t="str">
        <f>IF(AK207="wrong PO",(VLOOKUP($D207,'Mar 2016'!$D$1:$Z$500,3,FALSE)),"")</f>
        <v/>
      </c>
      <c r="AO207" s="32" t="str">
        <f>IFERROR(IF(VLOOKUP($D207,'Feb 2016'!$D$1:$Z$500,3,FALSE)=F207,"-","Wrong PO"),"new")</f>
        <v>-</v>
      </c>
      <c r="AP207" s="32" t="str">
        <f>IF(AK207="wrong PO",(VLOOKUP($D207,'Feb 2016'!$D$1:$Z$500,3,FALSE)),"")</f>
        <v/>
      </c>
      <c r="AQ207" s="29" t="str">
        <f>IFERROR(IF(VLOOKUP($D207,'Jan 2016'!$D$1:$Z$500,3,FALSE)=F207,"-","Wrong PO"),"new")</f>
        <v>-</v>
      </c>
      <c r="AR207" s="32" t="str">
        <f>IF(AQ207="wrong PO",(VLOOKUP($D207,'Jan 2016'!$D$1:$Z$500,3,FALSE)),"")</f>
        <v/>
      </c>
      <c r="AS207" s="29" t="str">
        <f>IFERROR(IF(VLOOKUP($D207,'Dec 2015'!$D$1:$Z$500,3,FALSE)=F207,"-","Wrong PO"),"new")</f>
        <v>new</v>
      </c>
      <c r="AT207" s="32" t="str">
        <f>IF(AS207="wrong PO",(VLOOKUP($D207,'Dec 2015'!$D$1:$Z$500,3,FALSE)),"")</f>
        <v/>
      </c>
      <c r="AU207" s="29" t="str">
        <f>IFERROR(IF(VLOOKUP($D207,'Nov 2015'!$D$1:$Z$500,3,FALSE)=F207,"-","Wrong PO"),"new")</f>
        <v>-</v>
      </c>
      <c r="AV207" s="32" t="str">
        <f>IF(AU207="wrong PO",(VLOOKUP($D207,'Nov 2015'!$D$1:$Z$500,3,FALSE)),"")</f>
        <v/>
      </c>
      <c r="AW207" s="29" t="str">
        <f>IFERROR(IF(VLOOKUP($D207,'Oct 2015'!$D$1:$Z$500,3,FALSE)=F207,"-","Wrong PO"),"new")</f>
        <v>-</v>
      </c>
      <c r="AX207" s="32" t="str">
        <f>IF(AW207="wrong PO",(VLOOKUP($D207,'Oct 2015'!$D$1:$Z$500,3,FALSE)),"")</f>
        <v/>
      </c>
      <c r="AY207" s="29" t="str">
        <f>IFERROR(IF(VLOOKUP($D207,'Sep 2015'!$D$1:$Z$500,3,FALSE)=F207,"-","Wrong PO"),"new")</f>
        <v>new</v>
      </c>
      <c r="AZ207" s="32" t="str">
        <f>IF(AY207="wrong PO",(VLOOKUP($D207,'Sep 2015'!$D$1:$Z$500,3,FALSE)),"")</f>
        <v/>
      </c>
    </row>
    <row r="208" spans="1:52">
      <c r="A208" s="2" t="s">
        <v>841</v>
      </c>
      <c r="B208" s="2" t="s">
        <v>510</v>
      </c>
      <c r="C208" s="2" t="s">
        <v>48</v>
      </c>
      <c r="D208" s="2" t="s">
        <v>162</v>
      </c>
      <c r="E208" s="2" t="s">
        <v>427</v>
      </c>
      <c r="F208" s="21" t="s">
        <v>105</v>
      </c>
      <c r="G208" s="11" t="s">
        <v>2055</v>
      </c>
      <c r="H208" s="3">
        <v>42257</v>
      </c>
      <c r="I208" s="2" t="s">
        <v>39</v>
      </c>
      <c r="J208" s="2" t="s">
        <v>429</v>
      </c>
      <c r="K208" s="2" t="s">
        <v>30</v>
      </c>
      <c r="L208" s="2" t="s">
        <v>31</v>
      </c>
      <c r="M208" s="2" t="s">
        <v>32</v>
      </c>
      <c r="N208" s="4">
        <v>3002</v>
      </c>
      <c r="O208" s="4">
        <v>3157</v>
      </c>
      <c r="P208" s="4">
        <v>155</v>
      </c>
      <c r="Q208" s="5">
        <v>2.62</v>
      </c>
      <c r="R208" s="4">
        <v>0</v>
      </c>
      <c r="S208" s="4">
        <v>0</v>
      </c>
      <c r="T208" s="4">
        <v>0</v>
      </c>
      <c r="U208" s="5">
        <v>0</v>
      </c>
      <c r="V208" s="5">
        <v>0</v>
      </c>
      <c r="W208" s="14">
        <v>2.62</v>
      </c>
      <c r="X208" s="14">
        <v>0</v>
      </c>
      <c r="Y208" s="14">
        <v>2.62</v>
      </c>
      <c r="Z208" s="4">
        <v>24580</v>
      </c>
      <c r="AA208" s="49" t="str">
        <f>IFERROR(IF(VLOOKUP($D208,'Year-To-Date'!$E$1:$E$322,1,FALSE)=D208,"--","Find"),"Find")</f>
        <v>--</v>
      </c>
      <c r="AB208" s="49" t="str">
        <f>IFERROR(IFERROR(VLOOKUP($D208,'Asset Group  All Assets'!$B$1:$C$500,2,FALSE),(VLOOKUP($D208,'Missing-WSU-POs'!$B$1:$D$500,3,FALSE))),"?")</f>
        <v>P0772275</v>
      </c>
      <c r="AC208" s="31" t="str">
        <f t="shared" si="7"/>
        <v>P0772275</v>
      </c>
      <c r="AD208" s="31" t="str">
        <f t="shared" si="6"/>
        <v/>
      </c>
      <c r="AE208" s="29" t="str">
        <f>IFERROR(IF(VLOOKUP($D208,'Org July 2016 '!$D$1:$Z$500,3,FALSE)=F208,"-","Wrong PO"),"new")</f>
        <v>Wrong PO</v>
      </c>
      <c r="AF208" s="32">
        <f>IF(AE208="wrong PO",(VLOOKUP($D208,'Org July 2016 '!$D$1:$Z$500,3,FALSE)),"")</f>
        <v>0</v>
      </c>
      <c r="AG208" s="29" t="str">
        <f>IFERROR(IF(VLOOKUP($D208,'Org June 2016 '!$D$1:$Z$500,3,FALSE)=F208,"-","Wrong PO"),"new")</f>
        <v>Wrong PO</v>
      </c>
      <c r="AH208" s="32">
        <f>IF(AG208="wrong PO",(VLOOKUP($D208,'Org June 2016 '!$D$1:$Z$500,3,FALSE)),"")</f>
        <v>0</v>
      </c>
      <c r="AI208" s="29" t="str">
        <f>IFERROR(IF(VLOOKUP($D208,'May 2016'!D207:Z706,3,FALSE)=F208,"-","Wrong PO"),"new")</f>
        <v>new</v>
      </c>
      <c r="AJ208" s="32" t="str">
        <f>IF(AI208="wrong PO",(VLOOKUP($D208,'May 2016'!D207:Z706,3,FALSE)),"")</f>
        <v/>
      </c>
      <c r="AK208" s="29" t="str">
        <f>IFERROR(IF(VLOOKUP($D208,'Apr 2016'!$D$1:$Z$500,3,FALSE)=F208,"-","Wrong PO"),"new")</f>
        <v>-</v>
      </c>
      <c r="AL208" s="32" t="str">
        <f>IF(AK208="wrong PO",(VLOOKUP($D208,'Apr 2016'!$D$1:$Z$500,3,FALSE)),"")</f>
        <v/>
      </c>
      <c r="AM208" s="32" t="str">
        <f>IFERROR(IF(VLOOKUP($D208,'Mar 2016'!$D$1:$Z$500,3,FALSE)=F208,"-","Wrong PO"),"new")</f>
        <v>-</v>
      </c>
      <c r="AN208" s="32" t="str">
        <f>IF(AK208="wrong PO",(VLOOKUP($D208,'Mar 2016'!$D$1:$Z$500,3,FALSE)),"")</f>
        <v/>
      </c>
      <c r="AO208" s="32" t="str">
        <f>IFERROR(IF(VLOOKUP($D208,'Feb 2016'!$D$1:$Z$500,3,FALSE)=F208,"-","Wrong PO"),"new")</f>
        <v>-</v>
      </c>
      <c r="AP208" s="32" t="str">
        <f>IF(AK208="wrong PO",(VLOOKUP($D208,'Feb 2016'!$D$1:$Z$500,3,FALSE)),"")</f>
        <v/>
      </c>
      <c r="AQ208" s="29" t="str">
        <f>IFERROR(IF(VLOOKUP($D208,'Jan 2016'!$D$1:$Z$500,3,FALSE)=F208,"-","Wrong PO"),"new")</f>
        <v>-</v>
      </c>
      <c r="AR208" s="32" t="str">
        <f>IF(AQ208="wrong PO",(VLOOKUP($D208,'Jan 2016'!$D$1:$Z$500,3,FALSE)),"")</f>
        <v/>
      </c>
      <c r="AS208" s="29" t="str">
        <f>IFERROR(IF(VLOOKUP($D208,'Dec 2015'!$D$1:$Z$500,3,FALSE)=F208,"-","Wrong PO"),"new")</f>
        <v>-</v>
      </c>
      <c r="AT208" s="32" t="str">
        <f>IF(AS208="wrong PO",(VLOOKUP($D208,'Dec 2015'!$D$1:$Z$500,3,FALSE)),"")</f>
        <v/>
      </c>
      <c r="AU208" s="29" t="str">
        <f>IFERROR(IF(VLOOKUP($D208,'Nov 2015'!$D$1:$Z$500,3,FALSE)=F208,"-","Wrong PO"),"new")</f>
        <v>-</v>
      </c>
      <c r="AV208" s="32" t="str">
        <f>IF(AU208="wrong PO",(VLOOKUP($D208,'Nov 2015'!$D$1:$Z$500,3,FALSE)),"")</f>
        <v/>
      </c>
      <c r="AW208" s="29" t="str">
        <f>IFERROR(IF(VLOOKUP($D208,'Oct 2015'!$D$1:$Z$500,3,FALSE)=F208,"-","Wrong PO"),"new")</f>
        <v>new</v>
      </c>
      <c r="AX208" s="32" t="str">
        <f>IF(AW208="wrong PO",(VLOOKUP($D208,'Oct 2015'!$D$1:$Z$500,3,FALSE)),"")</f>
        <v/>
      </c>
      <c r="AY208" s="29" t="str">
        <f>IFERROR(IF(VLOOKUP($D208,'Sep 2015'!$D$1:$Z$500,3,FALSE)=F208,"-","Wrong PO"),"new")</f>
        <v>new</v>
      </c>
      <c r="AZ208" s="32" t="str">
        <f>IF(AY208="wrong PO",(VLOOKUP($D208,'Sep 2015'!$D$1:$Z$500,3,FALSE)),"")</f>
        <v/>
      </c>
    </row>
    <row r="209" spans="1:52">
      <c r="A209" s="2" t="s">
        <v>841</v>
      </c>
      <c r="B209" s="2" t="s">
        <v>510</v>
      </c>
      <c r="C209" s="2" t="s">
        <v>56</v>
      </c>
      <c r="D209" s="2" t="s">
        <v>203</v>
      </c>
      <c r="E209" s="2" t="s">
        <v>433</v>
      </c>
      <c r="F209" s="21" t="s">
        <v>105</v>
      </c>
      <c r="G209" s="11" t="s">
        <v>2055</v>
      </c>
      <c r="H209" s="3">
        <v>42158</v>
      </c>
      <c r="I209" s="2" t="s">
        <v>28</v>
      </c>
      <c r="J209" s="2" t="s">
        <v>434</v>
      </c>
      <c r="K209" s="2" t="s">
        <v>30</v>
      </c>
      <c r="L209" s="2" t="s">
        <v>31</v>
      </c>
      <c r="M209" s="2" t="s">
        <v>378</v>
      </c>
      <c r="N209" s="4">
        <v>27442</v>
      </c>
      <c r="O209" s="4">
        <v>28036</v>
      </c>
      <c r="P209" s="4">
        <v>594</v>
      </c>
      <c r="Q209" s="5">
        <v>10.039999999999999</v>
      </c>
      <c r="R209" s="4">
        <v>0</v>
      </c>
      <c r="S209" s="4">
        <v>0</v>
      </c>
      <c r="T209" s="4">
        <v>0</v>
      </c>
      <c r="U209" s="5">
        <v>0</v>
      </c>
      <c r="V209" s="5">
        <v>0</v>
      </c>
      <c r="W209" s="14">
        <v>10.039999999999999</v>
      </c>
      <c r="X209" s="14">
        <v>0</v>
      </c>
      <c r="Y209" s="14">
        <v>10.039999999999999</v>
      </c>
      <c r="Z209" s="4">
        <v>24580</v>
      </c>
      <c r="AA209" s="49" t="str">
        <f>IFERROR(IF(VLOOKUP($D209,'Year-To-Date'!$E$1:$E$322,1,FALSE)=D209,"--","Find"),"Find")</f>
        <v>--</v>
      </c>
      <c r="AB209" s="49" t="str">
        <f>IFERROR(IFERROR(VLOOKUP($D209,'Asset Group  All Assets'!$B$1:$C$500,2,FALSE),(VLOOKUP($D209,'Missing-WSU-POs'!$B$1:$D$500,3,FALSE))),"?")</f>
        <v>P0772275</v>
      </c>
      <c r="AC209" s="31" t="str">
        <f t="shared" si="7"/>
        <v>P0772275</v>
      </c>
      <c r="AD209" s="31" t="str">
        <f t="shared" si="6"/>
        <v/>
      </c>
      <c r="AE209" s="29" t="str">
        <f>IFERROR(IF(VLOOKUP($D209,'Org July 2016 '!$D$1:$Z$500,3,FALSE)=F209,"-","Wrong PO"),"new")</f>
        <v>Wrong PO</v>
      </c>
      <c r="AF209" s="32">
        <f>IF(AE209="wrong PO",(VLOOKUP($D209,'Org July 2016 '!$D$1:$Z$500,3,FALSE)),"")</f>
        <v>0</v>
      </c>
      <c r="AG209" s="29" t="str">
        <f>IFERROR(IF(VLOOKUP($D209,'Org June 2016 '!$D$1:$Z$500,3,FALSE)=F209,"-","Wrong PO"),"new")</f>
        <v>Wrong PO</v>
      </c>
      <c r="AH209" s="32">
        <f>IF(AG209="wrong PO",(VLOOKUP($D209,'Org June 2016 '!$D$1:$Z$500,3,FALSE)),"")</f>
        <v>0</v>
      </c>
      <c r="AI209" s="29" t="str">
        <f>IFERROR(IF(VLOOKUP($D209,'May 2016'!D208:Z707,3,FALSE)=F209,"-","Wrong PO"),"new")</f>
        <v>new</v>
      </c>
      <c r="AJ209" s="32" t="str">
        <f>IF(AI209="wrong PO",(VLOOKUP($D209,'May 2016'!D208:Z707,3,FALSE)),"")</f>
        <v/>
      </c>
      <c r="AK209" s="29" t="str">
        <f>IFERROR(IF(VLOOKUP($D209,'Apr 2016'!$D$1:$Z$500,3,FALSE)=F209,"-","Wrong PO"),"new")</f>
        <v>-</v>
      </c>
      <c r="AL209" s="32" t="str">
        <f>IF(AK209="wrong PO",(VLOOKUP($D209,'Apr 2016'!$D$1:$Z$500,3,FALSE)),"")</f>
        <v/>
      </c>
      <c r="AM209" s="32" t="str">
        <f>IFERROR(IF(VLOOKUP($D209,'Mar 2016'!$D$1:$Z$500,3,FALSE)=F209,"-","Wrong PO"),"new")</f>
        <v>-</v>
      </c>
      <c r="AN209" s="32" t="str">
        <f>IF(AK209="wrong PO",(VLOOKUP($D209,'Mar 2016'!$D$1:$Z$500,3,FALSE)),"")</f>
        <v/>
      </c>
      <c r="AO209" s="32" t="str">
        <f>IFERROR(IF(VLOOKUP($D209,'Feb 2016'!$D$1:$Z$500,3,FALSE)=F209,"-","Wrong PO"),"new")</f>
        <v>-</v>
      </c>
      <c r="AP209" s="32" t="str">
        <f>IF(AK209="wrong PO",(VLOOKUP($D209,'Feb 2016'!$D$1:$Z$500,3,FALSE)),"")</f>
        <v/>
      </c>
      <c r="AQ209" s="29" t="str">
        <f>IFERROR(IF(VLOOKUP($D209,'Jan 2016'!$D$1:$Z$500,3,FALSE)=F209,"-","Wrong PO"),"new")</f>
        <v>-</v>
      </c>
      <c r="AR209" s="32" t="str">
        <f>IF(AQ209="wrong PO",(VLOOKUP($D209,'Jan 2016'!$D$1:$Z$500,3,FALSE)),"")</f>
        <v/>
      </c>
      <c r="AS209" s="29" t="str">
        <f>IFERROR(IF(VLOOKUP($D209,'Dec 2015'!$D$1:$Z$500,3,FALSE)=F209,"-","Wrong PO"),"new")</f>
        <v>-</v>
      </c>
      <c r="AT209" s="32" t="str">
        <f>IF(AS209="wrong PO",(VLOOKUP($D209,'Dec 2015'!$D$1:$Z$500,3,FALSE)),"")</f>
        <v/>
      </c>
      <c r="AU209" s="29" t="str">
        <f>IFERROR(IF(VLOOKUP($D209,'Nov 2015'!$D$1:$Z$500,3,FALSE)=F209,"-","Wrong PO"),"new")</f>
        <v>-</v>
      </c>
      <c r="AV209" s="32" t="str">
        <f>IF(AU209="wrong PO",(VLOOKUP($D209,'Nov 2015'!$D$1:$Z$500,3,FALSE)),"")</f>
        <v/>
      </c>
      <c r="AW209" s="29" t="str">
        <f>IFERROR(IF(VLOOKUP($D209,'Oct 2015'!$D$1:$Z$500,3,FALSE)=F209,"-","Wrong PO"),"new")</f>
        <v>-</v>
      </c>
      <c r="AX209" s="32" t="str">
        <f>IF(AW209="wrong PO",(VLOOKUP($D209,'Oct 2015'!$D$1:$Z$500,3,FALSE)),"")</f>
        <v/>
      </c>
      <c r="AY209" s="29" t="str">
        <f>IFERROR(IF(VLOOKUP($D209,'Sep 2015'!$D$1:$Z$500,3,FALSE)=F209,"-","Wrong PO"),"new")</f>
        <v>new</v>
      </c>
      <c r="AZ209" s="32" t="str">
        <f>IF(AY209="wrong PO",(VLOOKUP($D209,'Sep 2015'!$D$1:$Z$500,3,FALSE)),"")</f>
        <v/>
      </c>
    </row>
    <row r="210" spans="1:52">
      <c r="A210" s="2" t="s">
        <v>841</v>
      </c>
      <c r="B210" s="2" t="s">
        <v>510</v>
      </c>
      <c r="C210" s="2" t="s">
        <v>56</v>
      </c>
      <c r="D210" s="2" t="s">
        <v>212</v>
      </c>
      <c r="E210" s="2" t="s">
        <v>27</v>
      </c>
      <c r="F210" s="21" t="s">
        <v>105</v>
      </c>
      <c r="G210" s="11" t="s">
        <v>2055</v>
      </c>
      <c r="H210" s="3">
        <v>42255</v>
      </c>
      <c r="I210" s="2" t="s">
        <v>39</v>
      </c>
      <c r="J210" s="2" t="s">
        <v>29</v>
      </c>
      <c r="K210" s="2" t="s">
        <v>30</v>
      </c>
      <c r="L210" s="2" t="s">
        <v>31</v>
      </c>
      <c r="M210" s="2" t="s">
        <v>32</v>
      </c>
      <c r="N210" s="4">
        <v>25003</v>
      </c>
      <c r="O210" s="4">
        <v>25584</v>
      </c>
      <c r="P210" s="4">
        <v>581</v>
      </c>
      <c r="Q210" s="5">
        <v>9.82</v>
      </c>
      <c r="R210" s="4">
        <v>0</v>
      </c>
      <c r="S210" s="4">
        <v>0</v>
      </c>
      <c r="T210" s="4">
        <v>0</v>
      </c>
      <c r="U210" s="5">
        <v>0</v>
      </c>
      <c r="V210" s="5">
        <v>0</v>
      </c>
      <c r="W210" s="14">
        <v>9.82</v>
      </c>
      <c r="X210" s="14">
        <v>0</v>
      </c>
      <c r="Y210" s="14">
        <v>9.82</v>
      </c>
      <c r="Z210" s="4">
        <v>24580</v>
      </c>
      <c r="AA210" s="49" t="str">
        <f>IFERROR(IF(VLOOKUP($D210,'Year-To-Date'!$E$1:$E$322,1,FALSE)=D210,"--","Find"),"Find")</f>
        <v>--</v>
      </c>
      <c r="AB210" s="49" t="str">
        <f>IFERROR(IFERROR(VLOOKUP($D210,'Asset Group  All Assets'!$B$1:$C$500,2,FALSE),(VLOOKUP($D210,'Missing-WSU-POs'!$B$1:$D$500,3,FALSE))),"?")</f>
        <v>P0772275</v>
      </c>
      <c r="AC210" s="31" t="str">
        <f t="shared" si="7"/>
        <v>P0772275</v>
      </c>
      <c r="AD210" s="31" t="str">
        <f t="shared" si="6"/>
        <v/>
      </c>
      <c r="AE210" s="29" t="str">
        <f>IFERROR(IF(VLOOKUP($D210,'Org July 2016 '!$D$1:$Z$500,3,FALSE)=F210,"-","Wrong PO"),"new")</f>
        <v>Wrong PO</v>
      </c>
      <c r="AF210" s="32">
        <f>IF(AE210="wrong PO",(VLOOKUP($D210,'Org July 2016 '!$D$1:$Z$500,3,FALSE)),"")</f>
        <v>0</v>
      </c>
      <c r="AG210" s="29" t="str">
        <f>IFERROR(IF(VLOOKUP($D210,'Org June 2016 '!$D$1:$Z$500,3,FALSE)=F210,"-","Wrong PO"),"new")</f>
        <v>Wrong PO</v>
      </c>
      <c r="AH210" s="32">
        <f>IF(AG210="wrong PO",(VLOOKUP($D210,'Org June 2016 '!$D$1:$Z$500,3,FALSE)),"")</f>
        <v>0</v>
      </c>
      <c r="AI210" s="29" t="str">
        <f>IFERROR(IF(VLOOKUP($D210,'May 2016'!D209:Z708,3,FALSE)=F210,"-","Wrong PO"),"new")</f>
        <v>new</v>
      </c>
      <c r="AJ210" s="32" t="str">
        <f>IF(AI210="wrong PO",(VLOOKUP($D210,'May 2016'!D209:Z708,3,FALSE)),"")</f>
        <v/>
      </c>
      <c r="AK210" s="29" t="str">
        <f>IFERROR(IF(VLOOKUP($D210,'Apr 2016'!$D$1:$Z$500,3,FALSE)=F210,"-","Wrong PO"),"new")</f>
        <v>-</v>
      </c>
      <c r="AL210" s="32" t="str">
        <f>IF(AK210="wrong PO",(VLOOKUP($D210,'Apr 2016'!$D$1:$Z$500,3,FALSE)),"")</f>
        <v/>
      </c>
      <c r="AM210" s="32" t="str">
        <f>IFERROR(IF(VLOOKUP($D210,'Mar 2016'!$D$1:$Z$500,3,FALSE)=F210,"-","Wrong PO"),"new")</f>
        <v>-</v>
      </c>
      <c r="AN210" s="32" t="str">
        <f>IF(AK210="wrong PO",(VLOOKUP($D210,'Mar 2016'!$D$1:$Z$500,3,FALSE)),"")</f>
        <v/>
      </c>
      <c r="AO210" s="32" t="str">
        <f>IFERROR(IF(VLOOKUP($D210,'Feb 2016'!$D$1:$Z$500,3,FALSE)=F210,"-","Wrong PO"),"new")</f>
        <v>-</v>
      </c>
      <c r="AP210" s="32" t="str">
        <f>IF(AK210="wrong PO",(VLOOKUP($D210,'Feb 2016'!$D$1:$Z$500,3,FALSE)),"")</f>
        <v/>
      </c>
      <c r="AQ210" s="29" t="str">
        <f>IFERROR(IF(VLOOKUP($D210,'Jan 2016'!$D$1:$Z$500,3,FALSE)=F210,"-","Wrong PO"),"new")</f>
        <v>-</v>
      </c>
      <c r="AR210" s="32" t="str">
        <f>IF(AQ210="wrong PO",(VLOOKUP($D210,'Jan 2016'!$D$1:$Z$500,3,FALSE)),"")</f>
        <v/>
      </c>
      <c r="AS210" s="29" t="str">
        <f>IFERROR(IF(VLOOKUP($D210,'Dec 2015'!$D$1:$Z$500,3,FALSE)=F210,"-","Wrong PO"),"new")</f>
        <v>-</v>
      </c>
      <c r="AT210" s="32" t="str">
        <f>IF(AS210="wrong PO",(VLOOKUP($D210,'Dec 2015'!$D$1:$Z$500,3,FALSE)),"")</f>
        <v/>
      </c>
      <c r="AU210" s="29" t="str">
        <f>IFERROR(IF(VLOOKUP($D210,'Nov 2015'!$D$1:$Z$500,3,FALSE)=F210,"-","Wrong PO"),"new")</f>
        <v>-</v>
      </c>
      <c r="AV210" s="32" t="str">
        <f>IF(AU210="wrong PO",(VLOOKUP($D210,'Nov 2015'!$D$1:$Z$500,3,FALSE)),"")</f>
        <v/>
      </c>
      <c r="AW210" s="29" t="str">
        <f>IFERROR(IF(VLOOKUP($D210,'Oct 2015'!$D$1:$Z$500,3,FALSE)=F210,"-","Wrong PO"),"new")</f>
        <v>-</v>
      </c>
      <c r="AX210" s="32" t="str">
        <f>IF(AW210="wrong PO",(VLOOKUP($D210,'Oct 2015'!$D$1:$Z$500,3,FALSE)),"")</f>
        <v/>
      </c>
      <c r="AY210" s="29" t="str">
        <f>IFERROR(IF(VLOOKUP($D210,'Sep 2015'!$D$1:$Z$500,3,FALSE)=F210,"-","Wrong PO"),"new")</f>
        <v>new</v>
      </c>
      <c r="AZ210" s="32" t="str">
        <f>IF(AY210="wrong PO",(VLOOKUP($D210,'Sep 2015'!$D$1:$Z$500,3,FALSE)),"")</f>
        <v/>
      </c>
    </row>
    <row r="211" spans="1:52">
      <c r="A211" s="2" t="s">
        <v>841</v>
      </c>
      <c r="B211" s="2" t="s">
        <v>510</v>
      </c>
      <c r="C211" s="2" t="s">
        <v>56</v>
      </c>
      <c r="D211" s="2" t="s">
        <v>213</v>
      </c>
      <c r="E211" s="2" t="s">
        <v>427</v>
      </c>
      <c r="F211" s="21" t="s">
        <v>105</v>
      </c>
      <c r="G211" s="11" t="s">
        <v>2055</v>
      </c>
      <c r="H211" s="3">
        <v>42257</v>
      </c>
      <c r="I211" s="2" t="s">
        <v>39</v>
      </c>
      <c r="J211" s="2" t="s">
        <v>429</v>
      </c>
      <c r="K211" s="2" t="s">
        <v>30</v>
      </c>
      <c r="L211" s="2" t="s">
        <v>31</v>
      </c>
      <c r="M211" s="2" t="s">
        <v>32</v>
      </c>
      <c r="N211" s="4">
        <v>21232</v>
      </c>
      <c r="O211" s="4">
        <v>21490</v>
      </c>
      <c r="P211" s="4">
        <v>258</v>
      </c>
      <c r="Q211" s="5">
        <v>4.3600000000000003</v>
      </c>
      <c r="R211" s="4">
        <v>0</v>
      </c>
      <c r="S211" s="4">
        <v>0</v>
      </c>
      <c r="T211" s="4">
        <v>0</v>
      </c>
      <c r="U211" s="5">
        <v>0</v>
      </c>
      <c r="V211" s="5">
        <v>0</v>
      </c>
      <c r="W211" s="14">
        <v>4.3600000000000003</v>
      </c>
      <c r="X211" s="14">
        <v>0</v>
      </c>
      <c r="Y211" s="14">
        <v>4.3600000000000003</v>
      </c>
      <c r="Z211" s="4">
        <v>24580</v>
      </c>
      <c r="AA211" s="49" t="str">
        <f>IFERROR(IF(VLOOKUP($D211,'Year-To-Date'!$E$1:$E$322,1,FALSE)=D211,"--","Find"),"Find")</f>
        <v>--</v>
      </c>
      <c r="AB211" s="49" t="str">
        <f>IFERROR(IFERROR(VLOOKUP($D211,'Asset Group  All Assets'!$B$1:$C$500,2,FALSE),(VLOOKUP($D211,'Missing-WSU-POs'!$B$1:$D$500,3,FALSE))),"?")</f>
        <v>P0772275</v>
      </c>
      <c r="AC211" s="31" t="str">
        <f t="shared" si="7"/>
        <v>P0772275</v>
      </c>
      <c r="AD211" s="31" t="str">
        <f t="shared" si="6"/>
        <v/>
      </c>
      <c r="AE211" s="29" t="str">
        <f>IFERROR(IF(VLOOKUP($D211,'Org July 2016 '!$D$1:$Z$500,3,FALSE)=F211,"-","Wrong PO"),"new")</f>
        <v>Wrong PO</v>
      </c>
      <c r="AF211" s="32">
        <f>IF(AE211="wrong PO",(VLOOKUP($D211,'Org July 2016 '!$D$1:$Z$500,3,FALSE)),"")</f>
        <v>0</v>
      </c>
      <c r="AG211" s="29" t="str">
        <f>IFERROR(IF(VLOOKUP($D211,'Org June 2016 '!$D$1:$Z$500,3,FALSE)=F211,"-","Wrong PO"),"new")</f>
        <v>Wrong PO</v>
      </c>
      <c r="AH211" s="32">
        <f>IF(AG211="wrong PO",(VLOOKUP($D211,'Org June 2016 '!$D$1:$Z$500,3,FALSE)),"")</f>
        <v>0</v>
      </c>
      <c r="AI211" s="29" t="str">
        <f>IFERROR(IF(VLOOKUP($D211,'May 2016'!D210:Z709,3,FALSE)=F211,"-","Wrong PO"),"new")</f>
        <v>new</v>
      </c>
      <c r="AJ211" s="32" t="str">
        <f>IF(AI211="wrong PO",(VLOOKUP($D211,'May 2016'!D210:Z709,3,FALSE)),"")</f>
        <v/>
      </c>
      <c r="AK211" s="29" t="str">
        <f>IFERROR(IF(VLOOKUP($D211,'Apr 2016'!$D$1:$Z$500,3,FALSE)=F211,"-","Wrong PO"),"new")</f>
        <v>-</v>
      </c>
      <c r="AL211" s="32" t="str">
        <f>IF(AK211="wrong PO",(VLOOKUP($D211,'Apr 2016'!$D$1:$Z$500,3,FALSE)),"")</f>
        <v/>
      </c>
      <c r="AM211" s="32" t="str">
        <f>IFERROR(IF(VLOOKUP($D211,'Mar 2016'!$D$1:$Z$500,3,FALSE)=F211,"-","Wrong PO"),"new")</f>
        <v>-</v>
      </c>
      <c r="AN211" s="32" t="str">
        <f>IF(AK211="wrong PO",(VLOOKUP($D211,'Mar 2016'!$D$1:$Z$500,3,FALSE)),"")</f>
        <v/>
      </c>
      <c r="AO211" s="32" t="str">
        <f>IFERROR(IF(VLOOKUP($D211,'Feb 2016'!$D$1:$Z$500,3,FALSE)=F211,"-","Wrong PO"),"new")</f>
        <v>-</v>
      </c>
      <c r="AP211" s="32" t="str">
        <f>IF(AK211="wrong PO",(VLOOKUP($D211,'Feb 2016'!$D$1:$Z$500,3,FALSE)),"")</f>
        <v/>
      </c>
      <c r="AQ211" s="29" t="str">
        <f>IFERROR(IF(VLOOKUP($D211,'Jan 2016'!$D$1:$Z$500,3,FALSE)=F211,"-","Wrong PO"),"new")</f>
        <v>-</v>
      </c>
      <c r="AR211" s="32" t="str">
        <f>IF(AQ211="wrong PO",(VLOOKUP($D211,'Jan 2016'!$D$1:$Z$500,3,FALSE)),"")</f>
        <v/>
      </c>
      <c r="AS211" s="29" t="str">
        <f>IFERROR(IF(VLOOKUP($D211,'Dec 2015'!$D$1:$Z$500,3,FALSE)=F211,"-","Wrong PO"),"new")</f>
        <v>-</v>
      </c>
      <c r="AT211" s="32" t="str">
        <f>IF(AS211="wrong PO",(VLOOKUP($D211,'Dec 2015'!$D$1:$Z$500,3,FALSE)),"")</f>
        <v/>
      </c>
      <c r="AU211" s="29" t="str">
        <f>IFERROR(IF(VLOOKUP($D211,'Nov 2015'!$D$1:$Z$500,3,FALSE)=F211,"-","Wrong PO"),"new")</f>
        <v>-</v>
      </c>
      <c r="AV211" s="32" t="str">
        <f>IF(AU211="wrong PO",(VLOOKUP($D211,'Nov 2015'!$D$1:$Z$500,3,FALSE)),"")</f>
        <v/>
      </c>
      <c r="AW211" s="29" t="str">
        <f>IFERROR(IF(VLOOKUP($D211,'Oct 2015'!$D$1:$Z$500,3,FALSE)=F211,"-","Wrong PO"),"new")</f>
        <v>new</v>
      </c>
      <c r="AX211" s="32" t="str">
        <f>IF(AW211="wrong PO",(VLOOKUP($D211,'Oct 2015'!$D$1:$Z$500,3,FALSE)),"")</f>
        <v/>
      </c>
      <c r="AY211" s="29" t="str">
        <f>IFERROR(IF(VLOOKUP($D211,'Sep 2015'!$D$1:$Z$500,3,FALSE)=F211,"-","Wrong PO"),"new")</f>
        <v>new</v>
      </c>
      <c r="AZ211" s="32" t="str">
        <f>IF(AY211="wrong PO",(VLOOKUP($D211,'Sep 2015'!$D$1:$Z$500,3,FALSE)),"")</f>
        <v/>
      </c>
    </row>
    <row r="212" spans="1:52">
      <c r="A212" s="2" t="s">
        <v>841</v>
      </c>
      <c r="B212" s="2" t="s">
        <v>510</v>
      </c>
      <c r="C212" s="2" t="s">
        <v>758</v>
      </c>
      <c r="D212" s="2" t="s">
        <v>241</v>
      </c>
      <c r="E212" s="2" t="s">
        <v>427</v>
      </c>
      <c r="F212" s="21" t="s">
        <v>105</v>
      </c>
      <c r="G212" s="11" t="s">
        <v>2055</v>
      </c>
      <c r="H212" s="3">
        <v>42512</v>
      </c>
      <c r="I212" s="2"/>
      <c r="J212" s="2" t="s">
        <v>759</v>
      </c>
      <c r="K212" s="2" t="s">
        <v>394</v>
      </c>
      <c r="L212" s="2" t="s">
        <v>31</v>
      </c>
      <c r="M212" s="2" t="s">
        <v>382</v>
      </c>
      <c r="N212" s="4">
        <v>10</v>
      </c>
      <c r="O212" s="4">
        <v>10</v>
      </c>
      <c r="P212" s="4">
        <v>0</v>
      </c>
      <c r="Q212" s="5">
        <v>0</v>
      </c>
      <c r="R212" s="4">
        <v>10</v>
      </c>
      <c r="S212" s="4">
        <v>10</v>
      </c>
      <c r="T212" s="4">
        <v>0</v>
      </c>
      <c r="U212" s="5">
        <v>0</v>
      </c>
      <c r="V212" s="5">
        <v>0</v>
      </c>
      <c r="W212" s="14">
        <v>0</v>
      </c>
      <c r="X212" s="14">
        <v>0</v>
      </c>
      <c r="Y212" s="14">
        <v>0</v>
      </c>
      <c r="Z212" s="4">
        <v>24580</v>
      </c>
      <c r="AA212" s="49" t="str">
        <f>IFERROR(IF(VLOOKUP($D212,'Year-To-Date'!$E$1:$E$322,1,FALSE)=D212,"--","Find"),"Find")</f>
        <v>--</v>
      </c>
      <c r="AB212" s="49" t="str">
        <f>IFERROR(IFERROR(VLOOKUP($D212,'Asset Group  All Assets'!$B$1:$C$500,2,FALSE),(VLOOKUP($D212,'Missing-WSU-POs'!$B$1:$D$500,3,FALSE))),"?")</f>
        <v>P0772275</v>
      </c>
      <c r="AC212" s="31" t="str">
        <f t="shared" si="7"/>
        <v>P0772275</v>
      </c>
      <c r="AD212" s="31" t="str">
        <f t="shared" si="6"/>
        <v/>
      </c>
      <c r="AE212" s="29" t="str">
        <f>IFERROR(IF(VLOOKUP($D212,'Org July 2016 '!$D$1:$Z$500,3,FALSE)=F212,"-","Wrong PO"),"new")</f>
        <v>Wrong PO</v>
      </c>
      <c r="AF212" s="32">
        <f>IF(AE212="wrong PO",(VLOOKUP($D212,'Org July 2016 '!$D$1:$Z$500,3,FALSE)),"")</f>
        <v>0</v>
      </c>
      <c r="AG212" s="29" t="str">
        <f>IFERROR(IF(VLOOKUP($D212,'Org June 2016 '!$D$1:$Z$500,3,FALSE)=F212,"-","Wrong PO"),"new")</f>
        <v>Wrong PO</v>
      </c>
      <c r="AH212" s="32">
        <f>IF(AG212="wrong PO",(VLOOKUP($D212,'Org June 2016 '!$D$1:$Z$500,3,FALSE)),"")</f>
        <v>0</v>
      </c>
      <c r="AI212" s="29" t="str">
        <f>IFERROR(IF(VLOOKUP($D212,'May 2016'!D211:Z710,3,FALSE)=F212,"-","Wrong PO"),"new")</f>
        <v>new</v>
      </c>
      <c r="AJ212" s="32" t="str">
        <f>IF(AI212="wrong PO",(VLOOKUP($D212,'May 2016'!D211:Z710,3,FALSE)),"")</f>
        <v/>
      </c>
      <c r="AK212" s="29" t="str">
        <f>IFERROR(IF(VLOOKUP($D212,'Apr 2016'!$D$1:$Z$500,3,FALSE)=F212,"-","Wrong PO"),"new")</f>
        <v>new</v>
      </c>
      <c r="AL212" s="32" t="str">
        <f>IF(AK212="wrong PO",(VLOOKUP($D212,'Apr 2016'!$D$1:$Z$500,3,FALSE)),"")</f>
        <v/>
      </c>
      <c r="AM212" s="32" t="str">
        <f>IFERROR(IF(VLOOKUP($D212,'Mar 2016'!$D$1:$Z$500,3,FALSE)=F212,"-","Wrong PO"),"new")</f>
        <v>new</v>
      </c>
      <c r="AN212" s="32" t="str">
        <f>IF(AK212="wrong PO",(VLOOKUP($D212,'Mar 2016'!$D$1:$Z$500,3,FALSE)),"")</f>
        <v/>
      </c>
      <c r="AO212" s="32" t="str">
        <f>IFERROR(IF(VLOOKUP($D212,'Feb 2016'!$D$1:$Z$500,3,FALSE)=F212,"-","Wrong PO"),"new")</f>
        <v>new</v>
      </c>
      <c r="AP212" s="32" t="str">
        <f>IF(AK212="wrong PO",(VLOOKUP($D212,'Feb 2016'!$D$1:$Z$500,3,FALSE)),"")</f>
        <v/>
      </c>
      <c r="AQ212" s="29" t="str">
        <f>IFERROR(IF(VLOOKUP($D212,'Jan 2016'!$D$1:$Z$500,3,FALSE)=F212,"-","Wrong PO"),"new")</f>
        <v>new</v>
      </c>
      <c r="AR212" s="32" t="str">
        <f>IF(AQ212="wrong PO",(VLOOKUP($D212,'Jan 2016'!$D$1:$Z$500,3,FALSE)),"")</f>
        <v/>
      </c>
      <c r="AS212" s="29" t="str">
        <f>IFERROR(IF(VLOOKUP($D212,'Dec 2015'!$D$1:$Z$500,3,FALSE)=F212,"-","Wrong PO"),"new")</f>
        <v>new</v>
      </c>
      <c r="AT212" s="32" t="str">
        <f>IF(AS212="wrong PO",(VLOOKUP($D212,'Dec 2015'!$D$1:$Z$500,3,FALSE)),"")</f>
        <v/>
      </c>
      <c r="AU212" s="29" t="str">
        <f>IFERROR(IF(VLOOKUP($D212,'Nov 2015'!$D$1:$Z$500,3,FALSE)=F212,"-","Wrong PO"),"new")</f>
        <v>new</v>
      </c>
      <c r="AV212" s="32" t="str">
        <f>IF(AU212="wrong PO",(VLOOKUP($D212,'Nov 2015'!$D$1:$Z$500,3,FALSE)),"")</f>
        <v/>
      </c>
      <c r="AW212" s="29" t="str">
        <f>IFERROR(IF(VLOOKUP($D212,'Oct 2015'!$D$1:$Z$500,3,FALSE)=F212,"-","Wrong PO"),"new")</f>
        <v>new</v>
      </c>
      <c r="AX212" s="32" t="str">
        <f>IF(AW212="wrong PO",(VLOOKUP($D212,'Oct 2015'!$D$1:$Z$500,3,FALSE)),"")</f>
        <v/>
      </c>
      <c r="AY212" s="29" t="str">
        <f>IFERROR(IF(VLOOKUP($D212,'Sep 2015'!$D$1:$Z$500,3,FALSE)=F212,"-","Wrong PO"),"new")</f>
        <v>new</v>
      </c>
      <c r="AZ212" s="32" t="str">
        <f>IF(AY212="wrong PO",(VLOOKUP($D212,'Sep 2015'!$D$1:$Z$500,3,FALSE)),"")</f>
        <v/>
      </c>
    </row>
    <row r="213" spans="1:52">
      <c r="A213" s="2" t="s">
        <v>841</v>
      </c>
      <c r="B213" s="2" t="s">
        <v>510</v>
      </c>
      <c r="C213" s="2" t="s">
        <v>69</v>
      </c>
      <c r="D213" s="2" t="s">
        <v>260</v>
      </c>
      <c r="E213" s="2" t="s">
        <v>427</v>
      </c>
      <c r="F213" s="21" t="s">
        <v>105</v>
      </c>
      <c r="G213" s="11" t="s">
        <v>2055</v>
      </c>
      <c r="H213" s="3">
        <v>42257</v>
      </c>
      <c r="I213" s="2" t="s">
        <v>39</v>
      </c>
      <c r="J213" s="2" t="s">
        <v>429</v>
      </c>
      <c r="K213" s="2" t="s">
        <v>30</v>
      </c>
      <c r="L213" s="2" t="s">
        <v>31</v>
      </c>
      <c r="M213" s="2" t="s">
        <v>32</v>
      </c>
      <c r="N213" s="4">
        <v>1624</v>
      </c>
      <c r="O213" s="4">
        <v>1909</v>
      </c>
      <c r="P213" s="4">
        <v>285</v>
      </c>
      <c r="Q213" s="5">
        <v>4.82</v>
      </c>
      <c r="R213" s="4">
        <v>5984</v>
      </c>
      <c r="S213" s="4">
        <v>6235</v>
      </c>
      <c r="T213" s="4">
        <v>251</v>
      </c>
      <c r="U213" s="5">
        <v>15.01</v>
      </c>
      <c r="V213" s="5">
        <v>0</v>
      </c>
      <c r="W213" s="14">
        <v>19.829999999999998</v>
      </c>
      <c r="X213" s="14">
        <v>0</v>
      </c>
      <c r="Y213" s="14">
        <v>19.829999999999998</v>
      </c>
      <c r="Z213" s="4">
        <v>24580</v>
      </c>
      <c r="AA213" s="49" t="str">
        <f>IFERROR(IF(VLOOKUP($D213,'Year-To-Date'!$E$1:$E$322,1,FALSE)=D213,"--","Find"),"Find")</f>
        <v>--</v>
      </c>
      <c r="AB213" s="49" t="str">
        <f>IFERROR(IFERROR(VLOOKUP($D213,'Asset Group  All Assets'!$B$1:$C$500,2,FALSE),(VLOOKUP($D213,'Missing-WSU-POs'!$B$1:$D$500,3,FALSE))),"?")</f>
        <v>P0772275</v>
      </c>
      <c r="AC213" s="31" t="str">
        <f t="shared" si="7"/>
        <v>P0772275</v>
      </c>
      <c r="AD213" s="31" t="str">
        <f t="shared" si="6"/>
        <v/>
      </c>
      <c r="AE213" s="29" t="str">
        <f>IFERROR(IF(VLOOKUP($D213,'Org July 2016 '!$D$1:$Z$500,3,FALSE)=F213,"-","Wrong PO"),"new")</f>
        <v>Wrong PO</v>
      </c>
      <c r="AF213" s="32">
        <f>IF(AE213="wrong PO",(VLOOKUP($D213,'Org July 2016 '!$D$1:$Z$500,3,FALSE)),"")</f>
        <v>0</v>
      </c>
      <c r="AG213" s="29" t="str">
        <f>IFERROR(IF(VLOOKUP($D213,'Org June 2016 '!$D$1:$Z$500,3,FALSE)=F213,"-","Wrong PO"),"new")</f>
        <v>Wrong PO</v>
      </c>
      <c r="AH213" s="32">
        <f>IF(AG213="wrong PO",(VLOOKUP($D213,'Org June 2016 '!$D$1:$Z$500,3,FALSE)),"")</f>
        <v>0</v>
      </c>
      <c r="AI213" s="29" t="str">
        <f>IFERROR(IF(VLOOKUP($D213,'May 2016'!D212:Z711,3,FALSE)=F213,"-","Wrong PO"),"new")</f>
        <v>new</v>
      </c>
      <c r="AJ213" s="32" t="str">
        <f>IF(AI213="wrong PO",(VLOOKUP($D213,'May 2016'!D212:Z711,3,FALSE)),"")</f>
        <v/>
      </c>
      <c r="AK213" s="29" t="str">
        <f>IFERROR(IF(VLOOKUP($D213,'Apr 2016'!$D$1:$Z$500,3,FALSE)=F213,"-","Wrong PO"),"new")</f>
        <v>-</v>
      </c>
      <c r="AL213" s="32" t="str">
        <f>IF(AK213="wrong PO",(VLOOKUP($D213,'Apr 2016'!$D$1:$Z$500,3,FALSE)),"")</f>
        <v/>
      </c>
      <c r="AM213" s="32" t="str">
        <f>IFERROR(IF(VLOOKUP($D213,'Mar 2016'!$D$1:$Z$500,3,FALSE)=F213,"-","Wrong PO"),"new")</f>
        <v>-</v>
      </c>
      <c r="AN213" s="32" t="str">
        <f>IF(AK213="wrong PO",(VLOOKUP($D213,'Mar 2016'!$D$1:$Z$500,3,FALSE)),"")</f>
        <v/>
      </c>
      <c r="AO213" s="32" t="str">
        <f>IFERROR(IF(VLOOKUP($D213,'Feb 2016'!$D$1:$Z$500,3,FALSE)=F213,"-","Wrong PO"),"new")</f>
        <v>-</v>
      </c>
      <c r="AP213" s="32" t="str">
        <f>IF(AK213="wrong PO",(VLOOKUP($D213,'Feb 2016'!$D$1:$Z$500,3,FALSE)),"")</f>
        <v/>
      </c>
      <c r="AQ213" s="29" t="str">
        <f>IFERROR(IF(VLOOKUP($D213,'Jan 2016'!$D$1:$Z$500,3,FALSE)=F213,"-","Wrong PO"),"new")</f>
        <v>-</v>
      </c>
      <c r="AR213" s="32" t="str">
        <f>IF(AQ213="wrong PO",(VLOOKUP($D213,'Jan 2016'!$D$1:$Z$500,3,FALSE)),"")</f>
        <v/>
      </c>
      <c r="AS213" s="29" t="str">
        <f>IFERROR(IF(VLOOKUP($D213,'Dec 2015'!$D$1:$Z$500,3,FALSE)=F213,"-","Wrong PO"),"new")</f>
        <v>-</v>
      </c>
      <c r="AT213" s="32" t="str">
        <f>IF(AS213="wrong PO",(VLOOKUP($D213,'Dec 2015'!$D$1:$Z$500,3,FALSE)),"")</f>
        <v/>
      </c>
      <c r="AU213" s="29" t="str">
        <f>IFERROR(IF(VLOOKUP($D213,'Nov 2015'!$D$1:$Z$500,3,FALSE)=F213,"-","Wrong PO"),"new")</f>
        <v>-</v>
      </c>
      <c r="AV213" s="32" t="str">
        <f>IF(AU213="wrong PO",(VLOOKUP($D213,'Nov 2015'!$D$1:$Z$500,3,FALSE)),"")</f>
        <v/>
      </c>
      <c r="AW213" s="29" t="str">
        <f>IFERROR(IF(VLOOKUP($D213,'Oct 2015'!$D$1:$Z$500,3,FALSE)=F213,"-","Wrong PO"),"new")</f>
        <v>-</v>
      </c>
      <c r="AX213" s="32" t="str">
        <f>IF(AW213="wrong PO",(VLOOKUP($D213,'Oct 2015'!$D$1:$Z$500,3,FALSE)),"")</f>
        <v/>
      </c>
      <c r="AY213" s="29" t="str">
        <f>IFERROR(IF(VLOOKUP($D213,'Sep 2015'!$D$1:$Z$500,3,FALSE)=F213,"-","Wrong PO"),"new")</f>
        <v>new</v>
      </c>
      <c r="AZ213" s="32" t="str">
        <f>IF(AY213="wrong PO",(VLOOKUP($D213,'Sep 2015'!$D$1:$Z$500,3,FALSE)),"")</f>
        <v/>
      </c>
    </row>
    <row r="214" spans="1:52">
      <c r="A214" s="2" t="s">
        <v>841</v>
      </c>
      <c r="B214" s="2" t="s">
        <v>510</v>
      </c>
      <c r="C214" s="2" t="s">
        <v>69</v>
      </c>
      <c r="D214" s="2" t="s">
        <v>261</v>
      </c>
      <c r="E214" s="2" t="s">
        <v>439</v>
      </c>
      <c r="F214" s="21" t="s">
        <v>105</v>
      </c>
      <c r="G214" s="11" t="s">
        <v>2055</v>
      </c>
      <c r="H214" s="3">
        <v>42256</v>
      </c>
      <c r="I214" s="2" t="s">
        <v>39</v>
      </c>
      <c r="J214" s="2" t="s">
        <v>440</v>
      </c>
      <c r="K214" s="2" t="s">
        <v>30</v>
      </c>
      <c r="L214" s="2" t="s">
        <v>31</v>
      </c>
      <c r="M214" s="2" t="s">
        <v>41</v>
      </c>
      <c r="N214" s="4">
        <v>3056</v>
      </c>
      <c r="O214" s="4">
        <v>3639</v>
      </c>
      <c r="P214" s="4">
        <v>583</v>
      </c>
      <c r="Q214" s="5">
        <v>9.85</v>
      </c>
      <c r="R214" s="4">
        <v>1185</v>
      </c>
      <c r="S214" s="4">
        <v>1886</v>
      </c>
      <c r="T214" s="4">
        <v>701</v>
      </c>
      <c r="U214" s="5">
        <v>41.92</v>
      </c>
      <c r="V214" s="5">
        <v>0</v>
      </c>
      <c r="W214" s="14">
        <v>51.77</v>
      </c>
      <c r="X214" s="14">
        <v>0</v>
      </c>
      <c r="Y214" s="14">
        <v>51.77</v>
      </c>
      <c r="Z214" s="4">
        <v>24580</v>
      </c>
      <c r="AA214" s="49" t="str">
        <f>IFERROR(IF(VLOOKUP($D214,'Year-To-Date'!$E$1:$E$322,1,FALSE)=D214,"--","Find"),"Find")</f>
        <v>--</v>
      </c>
      <c r="AB214" s="49" t="str">
        <f>IFERROR(IFERROR(VLOOKUP($D214,'Asset Group  All Assets'!$B$1:$C$500,2,FALSE),(VLOOKUP($D214,'Missing-WSU-POs'!$B$1:$D$500,3,FALSE))),"?")</f>
        <v>P0772275</v>
      </c>
      <c r="AC214" s="31" t="str">
        <f t="shared" si="7"/>
        <v>P0772275</v>
      </c>
      <c r="AD214" s="31" t="str">
        <f t="shared" si="6"/>
        <v/>
      </c>
      <c r="AE214" s="29" t="str">
        <f>IFERROR(IF(VLOOKUP($D214,'Org July 2016 '!$D$1:$Z$500,3,FALSE)=F214,"-","Wrong PO"),"new")</f>
        <v>Wrong PO</v>
      </c>
      <c r="AF214" s="32">
        <f>IF(AE214="wrong PO",(VLOOKUP($D214,'Org July 2016 '!$D$1:$Z$500,3,FALSE)),"")</f>
        <v>0</v>
      </c>
      <c r="AG214" s="29" t="str">
        <f>IFERROR(IF(VLOOKUP($D214,'Org June 2016 '!$D$1:$Z$500,3,FALSE)=F214,"-","Wrong PO"),"new")</f>
        <v>Wrong PO</v>
      </c>
      <c r="AH214" s="32">
        <f>IF(AG214="wrong PO",(VLOOKUP($D214,'Org June 2016 '!$D$1:$Z$500,3,FALSE)),"")</f>
        <v>0</v>
      </c>
      <c r="AI214" s="29" t="str">
        <f>IFERROR(IF(VLOOKUP($D214,'May 2016'!D213:Z712,3,FALSE)=F214,"-","Wrong PO"),"new")</f>
        <v>new</v>
      </c>
      <c r="AJ214" s="32" t="str">
        <f>IF(AI214="wrong PO",(VLOOKUP($D214,'May 2016'!D213:Z712,3,FALSE)),"")</f>
        <v/>
      </c>
      <c r="AK214" s="29" t="str">
        <f>IFERROR(IF(VLOOKUP($D214,'Apr 2016'!$D$1:$Z$500,3,FALSE)=F214,"-","Wrong PO"),"new")</f>
        <v>-</v>
      </c>
      <c r="AL214" s="32" t="str">
        <f>IF(AK214="wrong PO",(VLOOKUP($D214,'Apr 2016'!$D$1:$Z$500,3,FALSE)),"")</f>
        <v/>
      </c>
      <c r="AM214" s="32" t="str">
        <f>IFERROR(IF(VLOOKUP($D214,'Mar 2016'!$D$1:$Z$500,3,FALSE)=F214,"-","Wrong PO"),"new")</f>
        <v>-</v>
      </c>
      <c r="AN214" s="32" t="str">
        <f>IF(AK214="wrong PO",(VLOOKUP($D214,'Mar 2016'!$D$1:$Z$500,3,FALSE)),"")</f>
        <v/>
      </c>
      <c r="AO214" s="32" t="str">
        <f>IFERROR(IF(VLOOKUP($D214,'Feb 2016'!$D$1:$Z$500,3,FALSE)=F214,"-","Wrong PO"),"new")</f>
        <v>-</v>
      </c>
      <c r="AP214" s="32" t="str">
        <f>IF(AK214="wrong PO",(VLOOKUP($D214,'Feb 2016'!$D$1:$Z$500,3,FALSE)),"")</f>
        <v/>
      </c>
      <c r="AQ214" s="29" t="str">
        <f>IFERROR(IF(VLOOKUP($D214,'Jan 2016'!$D$1:$Z$500,3,FALSE)=F214,"-","Wrong PO"),"new")</f>
        <v>-</v>
      </c>
      <c r="AR214" s="32" t="str">
        <f>IF(AQ214="wrong PO",(VLOOKUP($D214,'Jan 2016'!$D$1:$Z$500,3,FALSE)),"")</f>
        <v/>
      </c>
      <c r="AS214" s="29" t="str">
        <f>IFERROR(IF(VLOOKUP($D214,'Dec 2015'!$D$1:$Z$500,3,FALSE)=F214,"-","Wrong PO"),"new")</f>
        <v>-</v>
      </c>
      <c r="AT214" s="32" t="str">
        <f>IF(AS214="wrong PO",(VLOOKUP($D214,'Dec 2015'!$D$1:$Z$500,3,FALSE)),"")</f>
        <v/>
      </c>
      <c r="AU214" s="29" t="str">
        <f>IFERROR(IF(VLOOKUP($D214,'Nov 2015'!$D$1:$Z$500,3,FALSE)=F214,"-","Wrong PO"),"new")</f>
        <v>-</v>
      </c>
      <c r="AV214" s="32" t="str">
        <f>IF(AU214="wrong PO",(VLOOKUP($D214,'Nov 2015'!$D$1:$Z$500,3,FALSE)),"")</f>
        <v/>
      </c>
      <c r="AW214" s="29" t="str">
        <f>IFERROR(IF(VLOOKUP($D214,'Oct 2015'!$D$1:$Z$500,3,FALSE)=F214,"-","Wrong PO"),"new")</f>
        <v>-</v>
      </c>
      <c r="AX214" s="32" t="str">
        <f>IF(AW214="wrong PO",(VLOOKUP($D214,'Oct 2015'!$D$1:$Z$500,3,FALSE)),"")</f>
        <v/>
      </c>
      <c r="AY214" s="29" t="str">
        <f>IFERROR(IF(VLOOKUP($D214,'Sep 2015'!$D$1:$Z$500,3,FALSE)=F214,"-","Wrong PO"),"new")</f>
        <v>new</v>
      </c>
      <c r="AZ214" s="32" t="str">
        <f>IF(AY214="wrong PO",(VLOOKUP($D214,'Sep 2015'!$D$1:$Z$500,3,FALSE)),"")</f>
        <v/>
      </c>
    </row>
    <row r="215" spans="1:52">
      <c r="A215" s="2" t="s">
        <v>841</v>
      </c>
      <c r="B215" s="2" t="s">
        <v>510</v>
      </c>
      <c r="C215" s="2" t="s">
        <v>69</v>
      </c>
      <c r="D215" s="2" t="s">
        <v>262</v>
      </c>
      <c r="E215" s="2" t="s">
        <v>439</v>
      </c>
      <c r="F215" s="21" t="s">
        <v>105</v>
      </c>
      <c r="G215" s="11" t="s">
        <v>2055</v>
      </c>
      <c r="H215" s="3">
        <v>42256</v>
      </c>
      <c r="I215" s="2" t="s">
        <v>39</v>
      </c>
      <c r="J215" s="2" t="s">
        <v>440</v>
      </c>
      <c r="K215" s="2" t="s">
        <v>30</v>
      </c>
      <c r="L215" s="2" t="s">
        <v>31</v>
      </c>
      <c r="M215" s="2" t="s">
        <v>41</v>
      </c>
      <c r="N215" s="4">
        <v>9697</v>
      </c>
      <c r="O215" s="4">
        <v>10145</v>
      </c>
      <c r="P215" s="4">
        <v>448</v>
      </c>
      <c r="Q215" s="5">
        <v>7.57</v>
      </c>
      <c r="R215" s="4">
        <v>16843</v>
      </c>
      <c r="S215" s="4">
        <v>17586</v>
      </c>
      <c r="T215" s="4">
        <v>743</v>
      </c>
      <c r="U215" s="5">
        <v>44.43</v>
      </c>
      <c r="V215" s="5">
        <v>0</v>
      </c>
      <c r="W215" s="14">
        <v>52</v>
      </c>
      <c r="X215" s="14">
        <v>0</v>
      </c>
      <c r="Y215" s="14">
        <v>52</v>
      </c>
      <c r="Z215" s="4">
        <v>24580</v>
      </c>
      <c r="AA215" s="49" t="str">
        <f>IFERROR(IF(VLOOKUP($D215,'Year-To-Date'!$E$1:$E$322,1,FALSE)=D215,"--","Find"),"Find")</f>
        <v>--</v>
      </c>
      <c r="AB215" s="49" t="str">
        <f>IFERROR(IFERROR(VLOOKUP($D215,'Asset Group  All Assets'!$B$1:$C$500,2,FALSE),(VLOOKUP($D215,'Missing-WSU-POs'!$B$1:$D$500,3,FALSE))),"?")</f>
        <v>P0772275</v>
      </c>
      <c r="AC215" s="31" t="str">
        <f t="shared" si="7"/>
        <v>P0772275</v>
      </c>
      <c r="AD215" s="31" t="str">
        <f t="shared" si="6"/>
        <v/>
      </c>
      <c r="AE215" s="29" t="str">
        <f>IFERROR(IF(VLOOKUP($D215,'Org July 2016 '!$D$1:$Z$500,3,FALSE)=F215,"-","Wrong PO"),"new")</f>
        <v>Wrong PO</v>
      </c>
      <c r="AF215" s="32">
        <f>IF(AE215="wrong PO",(VLOOKUP($D215,'Org July 2016 '!$D$1:$Z$500,3,FALSE)),"")</f>
        <v>0</v>
      </c>
      <c r="AG215" s="29" t="str">
        <f>IFERROR(IF(VLOOKUP($D215,'Org June 2016 '!$D$1:$Z$500,3,FALSE)=F215,"-","Wrong PO"),"new")</f>
        <v>Wrong PO</v>
      </c>
      <c r="AH215" s="32">
        <f>IF(AG215="wrong PO",(VLOOKUP($D215,'Org June 2016 '!$D$1:$Z$500,3,FALSE)),"")</f>
        <v>0</v>
      </c>
      <c r="AI215" s="29" t="str">
        <f>IFERROR(IF(VLOOKUP($D215,'May 2016'!D214:Z713,3,FALSE)=F215,"-","Wrong PO"),"new")</f>
        <v>new</v>
      </c>
      <c r="AJ215" s="32" t="str">
        <f>IF(AI215="wrong PO",(VLOOKUP($D215,'May 2016'!D214:Z713,3,FALSE)),"")</f>
        <v/>
      </c>
      <c r="AK215" s="29" t="str">
        <f>IFERROR(IF(VLOOKUP($D215,'Apr 2016'!$D$1:$Z$500,3,FALSE)=F215,"-","Wrong PO"),"new")</f>
        <v>-</v>
      </c>
      <c r="AL215" s="32" t="str">
        <f>IF(AK215="wrong PO",(VLOOKUP($D215,'Apr 2016'!$D$1:$Z$500,3,FALSE)),"")</f>
        <v/>
      </c>
      <c r="AM215" s="32" t="str">
        <f>IFERROR(IF(VLOOKUP($D215,'Mar 2016'!$D$1:$Z$500,3,FALSE)=F215,"-","Wrong PO"),"new")</f>
        <v>-</v>
      </c>
      <c r="AN215" s="32" t="str">
        <f>IF(AK215="wrong PO",(VLOOKUP($D215,'Mar 2016'!$D$1:$Z$500,3,FALSE)),"")</f>
        <v/>
      </c>
      <c r="AO215" s="32" t="str">
        <f>IFERROR(IF(VLOOKUP($D215,'Feb 2016'!$D$1:$Z$500,3,FALSE)=F215,"-","Wrong PO"),"new")</f>
        <v>-</v>
      </c>
      <c r="AP215" s="32" t="str">
        <f>IF(AK215="wrong PO",(VLOOKUP($D215,'Feb 2016'!$D$1:$Z$500,3,FALSE)),"")</f>
        <v/>
      </c>
      <c r="AQ215" s="29" t="str">
        <f>IFERROR(IF(VLOOKUP($D215,'Jan 2016'!$D$1:$Z$500,3,FALSE)=F215,"-","Wrong PO"),"new")</f>
        <v>-</v>
      </c>
      <c r="AR215" s="32" t="str">
        <f>IF(AQ215="wrong PO",(VLOOKUP($D215,'Jan 2016'!$D$1:$Z$500,3,FALSE)),"")</f>
        <v/>
      </c>
      <c r="AS215" s="29" t="str">
        <f>IFERROR(IF(VLOOKUP($D215,'Dec 2015'!$D$1:$Z$500,3,FALSE)=F215,"-","Wrong PO"),"new")</f>
        <v>-</v>
      </c>
      <c r="AT215" s="32" t="str">
        <f>IF(AS215="wrong PO",(VLOOKUP($D215,'Dec 2015'!$D$1:$Z$500,3,FALSE)),"")</f>
        <v/>
      </c>
      <c r="AU215" s="29" t="str">
        <f>IFERROR(IF(VLOOKUP($D215,'Nov 2015'!$D$1:$Z$500,3,FALSE)=F215,"-","Wrong PO"),"new")</f>
        <v>-</v>
      </c>
      <c r="AV215" s="32" t="str">
        <f>IF(AU215="wrong PO",(VLOOKUP($D215,'Nov 2015'!$D$1:$Z$500,3,FALSE)),"")</f>
        <v/>
      </c>
      <c r="AW215" s="29" t="str">
        <f>IFERROR(IF(VLOOKUP($D215,'Oct 2015'!$D$1:$Z$500,3,FALSE)=F215,"-","Wrong PO"),"new")</f>
        <v>-</v>
      </c>
      <c r="AX215" s="32" t="str">
        <f>IF(AW215="wrong PO",(VLOOKUP($D215,'Oct 2015'!$D$1:$Z$500,3,FALSE)),"")</f>
        <v/>
      </c>
      <c r="AY215" s="29" t="str">
        <f>IFERROR(IF(VLOOKUP($D215,'Sep 2015'!$D$1:$Z$500,3,FALSE)=F215,"-","Wrong PO"),"new")</f>
        <v>new</v>
      </c>
      <c r="AZ215" s="32" t="str">
        <f>IF(AY215="wrong PO",(VLOOKUP($D215,'Sep 2015'!$D$1:$Z$500,3,FALSE)),"")</f>
        <v/>
      </c>
    </row>
    <row r="216" spans="1:52">
      <c r="A216" s="2" t="s">
        <v>841</v>
      </c>
      <c r="B216" s="2" t="s">
        <v>510</v>
      </c>
      <c r="C216" s="2" t="s">
        <v>69</v>
      </c>
      <c r="D216" s="2" t="s">
        <v>263</v>
      </c>
      <c r="E216" s="2" t="s">
        <v>436</v>
      </c>
      <c r="F216" s="21" t="s">
        <v>105</v>
      </c>
      <c r="G216" s="11" t="s">
        <v>2055</v>
      </c>
      <c r="H216" s="3">
        <v>42256</v>
      </c>
      <c r="I216" s="2" t="s">
        <v>39</v>
      </c>
      <c r="J216" s="2" t="s">
        <v>438</v>
      </c>
      <c r="K216" s="2" t="s">
        <v>30</v>
      </c>
      <c r="L216" s="2" t="s">
        <v>31</v>
      </c>
      <c r="M216" s="2" t="s">
        <v>41</v>
      </c>
      <c r="N216" s="4">
        <v>2101</v>
      </c>
      <c r="O216" s="4">
        <v>2376</v>
      </c>
      <c r="P216" s="4">
        <v>275</v>
      </c>
      <c r="Q216" s="5">
        <v>4.6500000000000004</v>
      </c>
      <c r="R216" s="4">
        <v>3491</v>
      </c>
      <c r="S216" s="4">
        <v>3824</v>
      </c>
      <c r="T216" s="4">
        <v>333</v>
      </c>
      <c r="U216" s="5">
        <v>19.91</v>
      </c>
      <c r="V216" s="5">
        <v>0</v>
      </c>
      <c r="W216" s="14">
        <v>24.56</v>
      </c>
      <c r="X216" s="14">
        <v>0</v>
      </c>
      <c r="Y216" s="14">
        <v>24.56</v>
      </c>
      <c r="Z216" s="4">
        <v>24580</v>
      </c>
      <c r="AA216" s="49" t="str">
        <f>IFERROR(IF(VLOOKUP($D216,'Year-To-Date'!$E$1:$E$322,1,FALSE)=D216,"--","Find"),"Find")</f>
        <v>--</v>
      </c>
      <c r="AB216" s="49" t="str">
        <f>IFERROR(IFERROR(VLOOKUP($D216,'Asset Group  All Assets'!$B$1:$C$500,2,FALSE),(VLOOKUP($D216,'Missing-WSU-POs'!$B$1:$D$500,3,FALSE))),"?")</f>
        <v>P0772275</v>
      </c>
      <c r="AC216" s="31" t="str">
        <f t="shared" si="7"/>
        <v>P0772275</v>
      </c>
      <c r="AD216" s="31" t="str">
        <f t="shared" si="6"/>
        <v/>
      </c>
      <c r="AE216" s="29" t="str">
        <f>IFERROR(IF(VLOOKUP($D216,'Org July 2016 '!$D$1:$Z$500,3,FALSE)=F216,"-","Wrong PO"),"new")</f>
        <v>Wrong PO</v>
      </c>
      <c r="AF216" s="32">
        <f>IF(AE216="wrong PO",(VLOOKUP($D216,'Org July 2016 '!$D$1:$Z$500,3,FALSE)),"")</f>
        <v>0</v>
      </c>
      <c r="AG216" s="29" t="str">
        <f>IFERROR(IF(VLOOKUP($D216,'Org June 2016 '!$D$1:$Z$500,3,FALSE)=F216,"-","Wrong PO"),"new")</f>
        <v>Wrong PO</v>
      </c>
      <c r="AH216" s="32">
        <f>IF(AG216="wrong PO",(VLOOKUP($D216,'Org June 2016 '!$D$1:$Z$500,3,FALSE)),"")</f>
        <v>0</v>
      </c>
      <c r="AI216" s="29" t="str">
        <f>IFERROR(IF(VLOOKUP($D216,'May 2016'!D215:Z714,3,FALSE)=F216,"-","Wrong PO"),"new")</f>
        <v>new</v>
      </c>
      <c r="AJ216" s="32" t="str">
        <f>IF(AI216="wrong PO",(VLOOKUP($D216,'May 2016'!D215:Z714,3,FALSE)),"")</f>
        <v/>
      </c>
      <c r="AK216" s="29" t="str">
        <f>IFERROR(IF(VLOOKUP($D216,'Apr 2016'!$D$1:$Z$500,3,FALSE)=F216,"-","Wrong PO"),"new")</f>
        <v>-</v>
      </c>
      <c r="AL216" s="32" t="str">
        <f>IF(AK216="wrong PO",(VLOOKUP($D216,'Apr 2016'!$D$1:$Z$500,3,FALSE)),"")</f>
        <v/>
      </c>
      <c r="AM216" s="32" t="str">
        <f>IFERROR(IF(VLOOKUP($D216,'Mar 2016'!$D$1:$Z$500,3,FALSE)=F216,"-","Wrong PO"),"new")</f>
        <v>-</v>
      </c>
      <c r="AN216" s="32" t="str">
        <f>IF(AK216="wrong PO",(VLOOKUP($D216,'Mar 2016'!$D$1:$Z$500,3,FALSE)),"")</f>
        <v/>
      </c>
      <c r="AO216" s="32" t="str">
        <f>IFERROR(IF(VLOOKUP($D216,'Feb 2016'!$D$1:$Z$500,3,FALSE)=F216,"-","Wrong PO"),"new")</f>
        <v>-</v>
      </c>
      <c r="AP216" s="32" t="str">
        <f>IF(AK216="wrong PO",(VLOOKUP($D216,'Feb 2016'!$D$1:$Z$500,3,FALSE)),"")</f>
        <v/>
      </c>
      <c r="AQ216" s="29" t="str">
        <f>IFERROR(IF(VLOOKUP($D216,'Jan 2016'!$D$1:$Z$500,3,FALSE)=F216,"-","Wrong PO"),"new")</f>
        <v>-</v>
      </c>
      <c r="AR216" s="32" t="str">
        <f>IF(AQ216="wrong PO",(VLOOKUP($D216,'Jan 2016'!$D$1:$Z$500,3,FALSE)),"")</f>
        <v/>
      </c>
      <c r="AS216" s="29" t="str">
        <f>IFERROR(IF(VLOOKUP($D216,'Dec 2015'!$D$1:$Z$500,3,FALSE)=F216,"-","Wrong PO"),"new")</f>
        <v>-</v>
      </c>
      <c r="AT216" s="32" t="str">
        <f>IF(AS216="wrong PO",(VLOOKUP($D216,'Dec 2015'!$D$1:$Z$500,3,FALSE)),"")</f>
        <v/>
      </c>
      <c r="AU216" s="29" t="str">
        <f>IFERROR(IF(VLOOKUP($D216,'Nov 2015'!$D$1:$Z$500,3,FALSE)=F216,"-","Wrong PO"),"new")</f>
        <v>-</v>
      </c>
      <c r="AV216" s="32" t="str">
        <f>IF(AU216="wrong PO",(VLOOKUP($D216,'Nov 2015'!$D$1:$Z$500,3,FALSE)),"")</f>
        <v/>
      </c>
      <c r="AW216" s="29" t="str">
        <f>IFERROR(IF(VLOOKUP($D216,'Oct 2015'!$D$1:$Z$500,3,FALSE)=F216,"-","Wrong PO"),"new")</f>
        <v>-</v>
      </c>
      <c r="AX216" s="32" t="str">
        <f>IF(AW216="wrong PO",(VLOOKUP($D216,'Oct 2015'!$D$1:$Z$500,3,FALSE)),"")</f>
        <v/>
      </c>
      <c r="AY216" s="29" t="str">
        <f>IFERROR(IF(VLOOKUP($D216,'Sep 2015'!$D$1:$Z$500,3,FALSE)=F216,"-","Wrong PO"),"new")</f>
        <v>new</v>
      </c>
      <c r="AZ216" s="32" t="str">
        <f>IF(AY216="wrong PO",(VLOOKUP($D216,'Sep 2015'!$D$1:$Z$500,3,FALSE)),"")</f>
        <v/>
      </c>
    </row>
    <row r="217" spans="1:52">
      <c r="A217" s="2" t="s">
        <v>841</v>
      </c>
      <c r="B217" s="2" t="s">
        <v>510</v>
      </c>
      <c r="C217" s="2" t="s">
        <v>76</v>
      </c>
      <c r="D217" s="2" t="s">
        <v>309</v>
      </c>
      <c r="E217" s="2" t="s">
        <v>482</v>
      </c>
      <c r="F217" s="21" t="s">
        <v>105</v>
      </c>
      <c r="G217" s="11" t="s">
        <v>2055</v>
      </c>
      <c r="H217" s="3">
        <v>42256</v>
      </c>
      <c r="I217" s="2" t="s">
        <v>39</v>
      </c>
      <c r="J217" s="2" t="s">
        <v>434</v>
      </c>
      <c r="K217" s="2" t="s">
        <v>30</v>
      </c>
      <c r="L217" s="2" t="s">
        <v>31</v>
      </c>
      <c r="M217" s="2" t="s">
        <v>41</v>
      </c>
      <c r="N217" s="4">
        <v>131771</v>
      </c>
      <c r="O217" s="4">
        <v>138209</v>
      </c>
      <c r="P217" s="4">
        <v>6438</v>
      </c>
      <c r="Q217" s="5">
        <v>108.8</v>
      </c>
      <c r="R217" s="4">
        <v>28513</v>
      </c>
      <c r="S217" s="4">
        <v>30807</v>
      </c>
      <c r="T217" s="4">
        <v>2294</v>
      </c>
      <c r="U217" s="5">
        <v>137.18</v>
      </c>
      <c r="V217" s="5">
        <v>0</v>
      </c>
      <c r="W217" s="14">
        <v>245.98</v>
      </c>
      <c r="X217" s="14">
        <v>0</v>
      </c>
      <c r="Y217" s="14">
        <v>245.98</v>
      </c>
      <c r="Z217" s="4">
        <v>24580</v>
      </c>
      <c r="AA217" s="49" t="str">
        <f>IFERROR(IF(VLOOKUP($D217,'Year-To-Date'!$E$1:$E$322,1,FALSE)=D217,"--","Find"),"Find")</f>
        <v>--</v>
      </c>
      <c r="AB217" s="49" t="str">
        <f>IFERROR(IFERROR(VLOOKUP($D217,'Asset Group  All Assets'!$B$1:$C$500,2,FALSE),(VLOOKUP($D217,'Missing-WSU-POs'!$B$1:$D$500,3,FALSE))),"?")</f>
        <v>P0772275</v>
      </c>
      <c r="AC217" s="31" t="str">
        <f t="shared" si="7"/>
        <v>P0772275</v>
      </c>
      <c r="AD217" s="31" t="str">
        <f t="shared" si="6"/>
        <v/>
      </c>
      <c r="AE217" s="29" t="str">
        <f>IFERROR(IF(VLOOKUP($D217,'Org July 2016 '!$D$1:$Z$500,3,FALSE)=F217,"-","Wrong PO"),"new")</f>
        <v>Wrong PO</v>
      </c>
      <c r="AF217" s="32">
        <f>IF(AE217="wrong PO",(VLOOKUP($D217,'Org July 2016 '!$D$1:$Z$500,3,FALSE)),"")</f>
        <v>0</v>
      </c>
      <c r="AG217" s="29" t="str">
        <f>IFERROR(IF(VLOOKUP($D217,'Org June 2016 '!$D$1:$Z$500,3,FALSE)=F217,"-","Wrong PO"),"new")</f>
        <v>Wrong PO</v>
      </c>
      <c r="AH217" s="32">
        <f>IF(AG217="wrong PO",(VLOOKUP($D217,'Org June 2016 '!$D$1:$Z$500,3,FALSE)),"")</f>
        <v>0</v>
      </c>
      <c r="AI217" s="29" t="str">
        <f>IFERROR(IF(VLOOKUP($D217,'May 2016'!D216:Z715,3,FALSE)=F217,"-","Wrong PO"),"new")</f>
        <v>new</v>
      </c>
      <c r="AJ217" s="32" t="str">
        <f>IF(AI217="wrong PO",(VLOOKUP($D217,'May 2016'!D216:Z715,3,FALSE)),"")</f>
        <v/>
      </c>
      <c r="AK217" s="29" t="str">
        <f>IFERROR(IF(VLOOKUP($D217,'Apr 2016'!$D$1:$Z$500,3,FALSE)=F217,"-","Wrong PO"),"new")</f>
        <v>-</v>
      </c>
      <c r="AL217" s="32" t="str">
        <f>IF(AK217="wrong PO",(VLOOKUP($D217,'Apr 2016'!$D$1:$Z$500,3,FALSE)),"")</f>
        <v/>
      </c>
      <c r="AM217" s="32" t="str">
        <f>IFERROR(IF(VLOOKUP($D217,'Mar 2016'!$D$1:$Z$500,3,FALSE)=F217,"-","Wrong PO"),"new")</f>
        <v>-</v>
      </c>
      <c r="AN217" s="32" t="str">
        <f>IF(AK217="wrong PO",(VLOOKUP($D217,'Mar 2016'!$D$1:$Z$500,3,FALSE)),"")</f>
        <v/>
      </c>
      <c r="AO217" s="32" t="str">
        <f>IFERROR(IF(VLOOKUP($D217,'Feb 2016'!$D$1:$Z$500,3,FALSE)=F217,"-","Wrong PO"),"new")</f>
        <v>-</v>
      </c>
      <c r="AP217" s="32" t="str">
        <f>IF(AK217="wrong PO",(VLOOKUP($D217,'Feb 2016'!$D$1:$Z$500,3,FALSE)),"")</f>
        <v/>
      </c>
      <c r="AQ217" s="29" t="str">
        <f>IFERROR(IF(VLOOKUP($D217,'Jan 2016'!$D$1:$Z$500,3,FALSE)=F217,"-","Wrong PO"),"new")</f>
        <v>-</v>
      </c>
      <c r="AR217" s="32" t="str">
        <f>IF(AQ217="wrong PO",(VLOOKUP($D217,'Jan 2016'!$D$1:$Z$500,3,FALSE)),"")</f>
        <v/>
      </c>
      <c r="AS217" s="29" t="str">
        <f>IFERROR(IF(VLOOKUP($D217,'Dec 2015'!$D$1:$Z$500,3,FALSE)=F217,"-","Wrong PO"),"new")</f>
        <v>-</v>
      </c>
      <c r="AT217" s="32" t="str">
        <f>IF(AS217="wrong PO",(VLOOKUP($D217,'Dec 2015'!$D$1:$Z$500,3,FALSE)),"")</f>
        <v/>
      </c>
      <c r="AU217" s="29" t="str">
        <f>IFERROR(IF(VLOOKUP($D217,'Nov 2015'!$D$1:$Z$500,3,FALSE)=F217,"-","Wrong PO"),"new")</f>
        <v>-</v>
      </c>
      <c r="AV217" s="32" t="str">
        <f>IF(AU217="wrong PO",(VLOOKUP($D217,'Nov 2015'!$D$1:$Z$500,3,FALSE)),"")</f>
        <v/>
      </c>
      <c r="AW217" s="29" t="str">
        <f>IFERROR(IF(VLOOKUP($D217,'Oct 2015'!$D$1:$Z$500,3,FALSE)=F217,"-","Wrong PO"),"new")</f>
        <v>new</v>
      </c>
      <c r="AX217" s="32" t="str">
        <f>IF(AW217="wrong PO",(VLOOKUP($D217,'Oct 2015'!$D$1:$Z$500,3,FALSE)),"")</f>
        <v/>
      </c>
      <c r="AY217" s="29" t="str">
        <f>IFERROR(IF(VLOOKUP($D217,'Sep 2015'!$D$1:$Z$500,3,FALSE)=F217,"-","Wrong PO"),"new")</f>
        <v>new</v>
      </c>
      <c r="AZ217" s="32" t="str">
        <f>IF(AY217="wrong PO",(VLOOKUP($D217,'Sep 2015'!$D$1:$Z$500,3,FALSE)),"")</f>
        <v/>
      </c>
    </row>
    <row r="218" spans="1:52">
      <c r="A218" s="2" t="s">
        <v>841</v>
      </c>
      <c r="B218" s="2" t="s">
        <v>510</v>
      </c>
      <c r="C218" s="2" t="s">
        <v>76</v>
      </c>
      <c r="D218" s="2" t="s">
        <v>310</v>
      </c>
      <c r="E218" s="2" t="s">
        <v>27</v>
      </c>
      <c r="F218" s="21" t="s">
        <v>105</v>
      </c>
      <c r="G218" s="11" t="s">
        <v>2055</v>
      </c>
      <c r="H218" s="3">
        <v>42255</v>
      </c>
      <c r="I218" s="2" t="s">
        <v>39</v>
      </c>
      <c r="J218" s="2" t="s">
        <v>29</v>
      </c>
      <c r="K218" s="2" t="s">
        <v>30</v>
      </c>
      <c r="L218" s="2" t="s">
        <v>31</v>
      </c>
      <c r="M218" s="2" t="s">
        <v>32</v>
      </c>
      <c r="N218" s="4">
        <v>92196</v>
      </c>
      <c r="O218" s="4">
        <v>99488</v>
      </c>
      <c r="P218" s="4">
        <v>7292</v>
      </c>
      <c r="Q218" s="5">
        <v>123.23</v>
      </c>
      <c r="R218" s="4">
        <v>17666</v>
      </c>
      <c r="S218" s="4">
        <v>19491</v>
      </c>
      <c r="T218" s="4">
        <v>1825</v>
      </c>
      <c r="U218" s="5">
        <v>109.14</v>
      </c>
      <c r="V218" s="5">
        <v>0</v>
      </c>
      <c r="W218" s="14">
        <v>232.37</v>
      </c>
      <c r="X218" s="14">
        <v>0</v>
      </c>
      <c r="Y218" s="14">
        <v>232.37</v>
      </c>
      <c r="Z218" s="4">
        <v>24580</v>
      </c>
      <c r="AA218" s="49" t="str">
        <f>IFERROR(IF(VLOOKUP($D218,'Year-To-Date'!$E$1:$E$322,1,FALSE)=D218,"--","Find"),"Find")</f>
        <v>--</v>
      </c>
      <c r="AB218" s="49" t="str">
        <f>IFERROR(IFERROR(VLOOKUP($D218,'Asset Group  All Assets'!$B$1:$C$500,2,FALSE),(VLOOKUP($D218,'Missing-WSU-POs'!$B$1:$D$500,3,FALSE))),"?")</f>
        <v>P0772275</v>
      </c>
      <c r="AC218" s="31" t="str">
        <f t="shared" si="7"/>
        <v>P0772275</v>
      </c>
      <c r="AD218" s="31" t="str">
        <f t="shared" si="6"/>
        <v/>
      </c>
      <c r="AE218" s="29" t="str">
        <f>IFERROR(IF(VLOOKUP($D218,'Org July 2016 '!$D$1:$Z$500,3,FALSE)=F218,"-","Wrong PO"),"new")</f>
        <v>Wrong PO</v>
      </c>
      <c r="AF218" s="32">
        <f>IF(AE218="wrong PO",(VLOOKUP($D218,'Org July 2016 '!$D$1:$Z$500,3,FALSE)),"")</f>
        <v>0</v>
      </c>
      <c r="AG218" s="29" t="str">
        <f>IFERROR(IF(VLOOKUP($D218,'Org June 2016 '!$D$1:$Z$500,3,FALSE)=F218,"-","Wrong PO"),"new")</f>
        <v>Wrong PO</v>
      </c>
      <c r="AH218" s="32">
        <f>IF(AG218="wrong PO",(VLOOKUP($D218,'Org June 2016 '!$D$1:$Z$500,3,FALSE)),"")</f>
        <v>0</v>
      </c>
      <c r="AI218" s="29" t="str">
        <f>IFERROR(IF(VLOOKUP($D218,'May 2016'!D217:Z716,3,FALSE)=F218,"-","Wrong PO"),"new")</f>
        <v>new</v>
      </c>
      <c r="AJ218" s="32" t="str">
        <f>IF(AI218="wrong PO",(VLOOKUP($D218,'May 2016'!D217:Z716,3,FALSE)),"")</f>
        <v/>
      </c>
      <c r="AK218" s="29" t="str">
        <f>IFERROR(IF(VLOOKUP($D218,'Apr 2016'!$D$1:$Z$500,3,FALSE)=F218,"-","Wrong PO"),"new")</f>
        <v>-</v>
      </c>
      <c r="AL218" s="32" t="str">
        <f>IF(AK218="wrong PO",(VLOOKUP($D218,'Apr 2016'!$D$1:$Z$500,3,FALSE)),"")</f>
        <v/>
      </c>
      <c r="AM218" s="32" t="str">
        <f>IFERROR(IF(VLOOKUP($D218,'Mar 2016'!$D$1:$Z$500,3,FALSE)=F218,"-","Wrong PO"),"new")</f>
        <v>-</v>
      </c>
      <c r="AN218" s="32" t="str">
        <f>IF(AK218="wrong PO",(VLOOKUP($D218,'Mar 2016'!$D$1:$Z$500,3,FALSE)),"")</f>
        <v/>
      </c>
      <c r="AO218" s="32" t="str">
        <f>IFERROR(IF(VLOOKUP($D218,'Feb 2016'!$D$1:$Z$500,3,FALSE)=F218,"-","Wrong PO"),"new")</f>
        <v>-</v>
      </c>
      <c r="AP218" s="32" t="str">
        <f>IF(AK218="wrong PO",(VLOOKUP($D218,'Feb 2016'!$D$1:$Z$500,3,FALSE)),"")</f>
        <v/>
      </c>
      <c r="AQ218" s="29" t="str">
        <f>IFERROR(IF(VLOOKUP($D218,'Jan 2016'!$D$1:$Z$500,3,FALSE)=F218,"-","Wrong PO"),"new")</f>
        <v>-</v>
      </c>
      <c r="AR218" s="32" t="str">
        <f>IF(AQ218="wrong PO",(VLOOKUP($D218,'Jan 2016'!$D$1:$Z$500,3,FALSE)),"")</f>
        <v/>
      </c>
      <c r="AS218" s="29" t="str">
        <f>IFERROR(IF(VLOOKUP($D218,'Dec 2015'!$D$1:$Z$500,3,FALSE)=F218,"-","Wrong PO"),"new")</f>
        <v>-</v>
      </c>
      <c r="AT218" s="32" t="str">
        <f>IF(AS218="wrong PO",(VLOOKUP($D218,'Dec 2015'!$D$1:$Z$500,3,FALSE)),"")</f>
        <v/>
      </c>
      <c r="AU218" s="29" t="str">
        <f>IFERROR(IF(VLOOKUP($D218,'Nov 2015'!$D$1:$Z$500,3,FALSE)=F218,"-","Wrong PO"),"new")</f>
        <v>-</v>
      </c>
      <c r="AV218" s="32" t="str">
        <f>IF(AU218="wrong PO",(VLOOKUP($D218,'Nov 2015'!$D$1:$Z$500,3,FALSE)),"")</f>
        <v/>
      </c>
      <c r="AW218" s="29" t="str">
        <f>IFERROR(IF(VLOOKUP($D218,'Oct 2015'!$D$1:$Z$500,3,FALSE)=F218,"-","Wrong PO"),"new")</f>
        <v>new</v>
      </c>
      <c r="AX218" s="32" t="str">
        <f>IF(AW218="wrong PO",(VLOOKUP($D218,'Oct 2015'!$D$1:$Z$500,3,FALSE)),"")</f>
        <v/>
      </c>
      <c r="AY218" s="29" t="str">
        <f>IFERROR(IF(VLOOKUP($D218,'Sep 2015'!$D$1:$Z$500,3,FALSE)=F218,"-","Wrong PO"),"new")</f>
        <v>new</v>
      </c>
      <c r="AZ218" s="32" t="str">
        <f>IF(AY218="wrong PO",(VLOOKUP($D218,'Sep 2015'!$D$1:$Z$500,3,FALSE)),"")</f>
        <v/>
      </c>
    </row>
    <row r="219" spans="1:52">
      <c r="A219" s="2" t="s">
        <v>841</v>
      </c>
      <c r="B219" s="2" t="s">
        <v>510</v>
      </c>
      <c r="C219" s="2" t="s">
        <v>76</v>
      </c>
      <c r="D219" s="2" t="s">
        <v>311</v>
      </c>
      <c r="E219" s="2" t="s">
        <v>427</v>
      </c>
      <c r="F219" s="21" t="s">
        <v>105</v>
      </c>
      <c r="G219" s="11" t="s">
        <v>2055</v>
      </c>
      <c r="H219" s="3">
        <v>42257</v>
      </c>
      <c r="I219" s="2" t="s">
        <v>39</v>
      </c>
      <c r="J219" s="2" t="s">
        <v>429</v>
      </c>
      <c r="K219" s="2" t="s">
        <v>30</v>
      </c>
      <c r="L219" s="2" t="s">
        <v>31</v>
      </c>
      <c r="M219" s="2" t="s">
        <v>32</v>
      </c>
      <c r="N219" s="4">
        <v>79858</v>
      </c>
      <c r="O219" s="4">
        <v>85948</v>
      </c>
      <c r="P219" s="4">
        <v>6090</v>
      </c>
      <c r="Q219" s="5">
        <v>102.92</v>
      </c>
      <c r="R219" s="4">
        <v>15908</v>
      </c>
      <c r="S219" s="4">
        <v>19564</v>
      </c>
      <c r="T219" s="4">
        <v>3656</v>
      </c>
      <c r="U219" s="5">
        <v>218.63</v>
      </c>
      <c r="V219" s="5">
        <v>0</v>
      </c>
      <c r="W219" s="14">
        <v>321.55</v>
      </c>
      <c r="X219" s="14">
        <v>0</v>
      </c>
      <c r="Y219" s="14">
        <v>321.55</v>
      </c>
      <c r="Z219" s="4">
        <v>24580</v>
      </c>
      <c r="AA219" s="49" t="str">
        <f>IFERROR(IF(VLOOKUP($D219,'Year-To-Date'!$E$1:$E$322,1,FALSE)=D219,"--","Find"),"Find")</f>
        <v>--</v>
      </c>
      <c r="AB219" s="49" t="str">
        <f>IFERROR(IFERROR(VLOOKUP($D219,'Asset Group  All Assets'!$B$1:$C$500,2,FALSE),(VLOOKUP($D219,'Missing-WSU-POs'!$B$1:$D$500,3,FALSE))),"?")</f>
        <v>P0772275</v>
      </c>
      <c r="AC219" s="31" t="str">
        <f t="shared" si="7"/>
        <v>P0772275</v>
      </c>
      <c r="AD219" s="31" t="str">
        <f t="shared" si="6"/>
        <v/>
      </c>
      <c r="AE219" s="29" t="str">
        <f>IFERROR(IF(VLOOKUP($D219,'Org July 2016 '!$D$1:$Z$500,3,FALSE)=F219,"-","Wrong PO"),"new")</f>
        <v>Wrong PO</v>
      </c>
      <c r="AF219" s="32">
        <f>IF(AE219="wrong PO",(VLOOKUP($D219,'Org July 2016 '!$D$1:$Z$500,3,FALSE)),"")</f>
        <v>0</v>
      </c>
      <c r="AG219" s="29" t="str">
        <f>IFERROR(IF(VLOOKUP($D219,'Org June 2016 '!$D$1:$Z$500,3,FALSE)=F219,"-","Wrong PO"),"new")</f>
        <v>Wrong PO</v>
      </c>
      <c r="AH219" s="32">
        <f>IF(AG219="wrong PO",(VLOOKUP($D219,'Org June 2016 '!$D$1:$Z$500,3,FALSE)),"")</f>
        <v>0</v>
      </c>
      <c r="AI219" s="29" t="str">
        <f>IFERROR(IF(VLOOKUP($D219,'May 2016'!D218:Z717,3,FALSE)=F219,"-","Wrong PO"),"new")</f>
        <v>new</v>
      </c>
      <c r="AJ219" s="32" t="str">
        <f>IF(AI219="wrong PO",(VLOOKUP($D219,'May 2016'!D218:Z717,3,FALSE)),"")</f>
        <v/>
      </c>
      <c r="AK219" s="29" t="str">
        <f>IFERROR(IF(VLOOKUP($D219,'Apr 2016'!$D$1:$Z$500,3,FALSE)=F219,"-","Wrong PO"),"new")</f>
        <v>-</v>
      </c>
      <c r="AL219" s="32" t="str">
        <f>IF(AK219="wrong PO",(VLOOKUP($D219,'Apr 2016'!$D$1:$Z$500,3,FALSE)),"")</f>
        <v/>
      </c>
      <c r="AM219" s="32" t="str">
        <f>IFERROR(IF(VLOOKUP($D219,'Mar 2016'!$D$1:$Z$500,3,FALSE)=F219,"-","Wrong PO"),"new")</f>
        <v>-</v>
      </c>
      <c r="AN219" s="32" t="str">
        <f>IF(AK219="wrong PO",(VLOOKUP($D219,'Mar 2016'!$D$1:$Z$500,3,FALSE)),"")</f>
        <v/>
      </c>
      <c r="AO219" s="32" t="str">
        <f>IFERROR(IF(VLOOKUP($D219,'Feb 2016'!$D$1:$Z$500,3,FALSE)=F219,"-","Wrong PO"),"new")</f>
        <v>-</v>
      </c>
      <c r="AP219" s="32" t="str">
        <f>IF(AK219="wrong PO",(VLOOKUP($D219,'Feb 2016'!$D$1:$Z$500,3,FALSE)),"")</f>
        <v/>
      </c>
      <c r="AQ219" s="29" t="str">
        <f>IFERROR(IF(VLOOKUP($D219,'Jan 2016'!$D$1:$Z$500,3,FALSE)=F219,"-","Wrong PO"),"new")</f>
        <v>-</v>
      </c>
      <c r="AR219" s="32" t="str">
        <f>IF(AQ219="wrong PO",(VLOOKUP($D219,'Jan 2016'!$D$1:$Z$500,3,FALSE)),"")</f>
        <v/>
      </c>
      <c r="AS219" s="29" t="str">
        <f>IFERROR(IF(VLOOKUP($D219,'Dec 2015'!$D$1:$Z$500,3,FALSE)=F219,"-","Wrong PO"),"new")</f>
        <v>-</v>
      </c>
      <c r="AT219" s="32" t="str">
        <f>IF(AS219="wrong PO",(VLOOKUP($D219,'Dec 2015'!$D$1:$Z$500,3,FALSE)),"")</f>
        <v/>
      </c>
      <c r="AU219" s="29" t="str">
        <f>IFERROR(IF(VLOOKUP($D219,'Nov 2015'!$D$1:$Z$500,3,FALSE)=F219,"-","Wrong PO"),"new")</f>
        <v>-</v>
      </c>
      <c r="AV219" s="32" t="str">
        <f>IF(AU219="wrong PO",(VLOOKUP($D219,'Nov 2015'!$D$1:$Z$500,3,FALSE)),"")</f>
        <v/>
      </c>
      <c r="AW219" s="29" t="str">
        <f>IFERROR(IF(VLOOKUP($D219,'Oct 2015'!$D$1:$Z$500,3,FALSE)=F219,"-","Wrong PO"),"new")</f>
        <v>-</v>
      </c>
      <c r="AX219" s="32" t="str">
        <f>IF(AW219="wrong PO",(VLOOKUP($D219,'Oct 2015'!$D$1:$Z$500,3,FALSE)),"")</f>
        <v/>
      </c>
      <c r="AY219" s="29" t="str">
        <f>IFERROR(IF(VLOOKUP($D219,'Sep 2015'!$D$1:$Z$500,3,FALSE)=F219,"-","Wrong PO"),"new")</f>
        <v>new</v>
      </c>
      <c r="AZ219" s="32" t="str">
        <f>IF(AY219="wrong PO",(VLOOKUP($D219,'Sep 2015'!$D$1:$Z$500,3,FALSE)),"")</f>
        <v/>
      </c>
    </row>
    <row r="220" spans="1:52">
      <c r="A220" s="2" t="s">
        <v>841</v>
      </c>
      <c r="B220" s="2" t="s">
        <v>510</v>
      </c>
      <c r="C220" s="2" t="s">
        <v>76</v>
      </c>
      <c r="D220" s="2" t="s">
        <v>312</v>
      </c>
      <c r="E220" s="2" t="s">
        <v>427</v>
      </c>
      <c r="F220" s="21" t="s">
        <v>105</v>
      </c>
      <c r="G220" s="11" t="s">
        <v>2055</v>
      </c>
      <c r="H220" s="3">
        <v>42257</v>
      </c>
      <c r="I220" s="2" t="s">
        <v>39</v>
      </c>
      <c r="J220" s="2" t="s">
        <v>429</v>
      </c>
      <c r="K220" s="2" t="s">
        <v>30</v>
      </c>
      <c r="L220" s="2" t="s">
        <v>31</v>
      </c>
      <c r="M220" s="2" t="s">
        <v>32</v>
      </c>
      <c r="N220" s="4">
        <v>214008</v>
      </c>
      <c r="O220" s="4">
        <v>230337</v>
      </c>
      <c r="P220" s="4">
        <v>16329</v>
      </c>
      <c r="Q220" s="5">
        <v>275.95999999999998</v>
      </c>
      <c r="R220" s="4">
        <v>44280</v>
      </c>
      <c r="S220" s="4">
        <v>50912</v>
      </c>
      <c r="T220" s="4">
        <v>6632</v>
      </c>
      <c r="U220" s="5">
        <v>396.59</v>
      </c>
      <c r="V220" s="5">
        <v>0</v>
      </c>
      <c r="W220" s="14">
        <v>672.55</v>
      </c>
      <c r="X220" s="14">
        <v>0</v>
      </c>
      <c r="Y220" s="14">
        <v>672.55</v>
      </c>
      <c r="Z220" s="4">
        <v>24580</v>
      </c>
      <c r="AA220" s="49" t="str">
        <f>IFERROR(IF(VLOOKUP($D220,'Year-To-Date'!$E$1:$E$322,1,FALSE)=D220,"--","Find"),"Find")</f>
        <v>--</v>
      </c>
      <c r="AB220" s="49" t="str">
        <f>IFERROR(IFERROR(VLOOKUP($D220,'Asset Group  All Assets'!$B$1:$C$500,2,FALSE),(VLOOKUP($D220,'Missing-WSU-POs'!$B$1:$D$500,3,FALSE))),"?")</f>
        <v>P0772275</v>
      </c>
      <c r="AC220" s="31" t="str">
        <f t="shared" si="7"/>
        <v>P0772275</v>
      </c>
      <c r="AD220" s="31" t="str">
        <f t="shared" si="6"/>
        <v/>
      </c>
      <c r="AE220" s="29" t="str">
        <f>IFERROR(IF(VLOOKUP($D220,'Org July 2016 '!$D$1:$Z$500,3,FALSE)=F220,"-","Wrong PO"),"new")</f>
        <v>Wrong PO</v>
      </c>
      <c r="AF220" s="32">
        <f>IF(AE220="wrong PO",(VLOOKUP($D220,'Org July 2016 '!$D$1:$Z$500,3,FALSE)),"")</f>
        <v>0</v>
      </c>
      <c r="AG220" s="29" t="str">
        <f>IFERROR(IF(VLOOKUP($D220,'Org June 2016 '!$D$1:$Z$500,3,FALSE)=F220,"-","Wrong PO"),"new")</f>
        <v>Wrong PO</v>
      </c>
      <c r="AH220" s="32">
        <f>IF(AG220="wrong PO",(VLOOKUP($D220,'Org June 2016 '!$D$1:$Z$500,3,FALSE)),"")</f>
        <v>0</v>
      </c>
      <c r="AI220" s="29" t="str">
        <f>IFERROR(IF(VLOOKUP($D220,'May 2016'!D219:Z718,3,FALSE)=F220,"-","Wrong PO"),"new")</f>
        <v>new</v>
      </c>
      <c r="AJ220" s="32" t="str">
        <f>IF(AI220="wrong PO",(VLOOKUP($D220,'May 2016'!D219:Z718,3,FALSE)),"")</f>
        <v/>
      </c>
      <c r="AK220" s="29" t="str">
        <f>IFERROR(IF(VLOOKUP($D220,'Apr 2016'!$D$1:$Z$500,3,FALSE)=F220,"-","Wrong PO"),"new")</f>
        <v>-</v>
      </c>
      <c r="AL220" s="32" t="str">
        <f>IF(AK220="wrong PO",(VLOOKUP($D220,'Apr 2016'!$D$1:$Z$500,3,FALSE)),"")</f>
        <v/>
      </c>
      <c r="AM220" s="32" t="str">
        <f>IFERROR(IF(VLOOKUP($D220,'Mar 2016'!$D$1:$Z$500,3,FALSE)=F220,"-","Wrong PO"),"new")</f>
        <v>-</v>
      </c>
      <c r="AN220" s="32" t="str">
        <f>IF(AK220="wrong PO",(VLOOKUP($D220,'Mar 2016'!$D$1:$Z$500,3,FALSE)),"")</f>
        <v/>
      </c>
      <c r="AO220" s="32" t="str">
        <f>IFERROR(IF(VLOOKUP($D220,'Feb 2016'!$D$1:$Z$500,3,FALSE)=F220,"-","Wrong PO"),"new")</f>
        <v>-</v>
      </c>
      <c r="AP220" s="32" t="str">
        <f>IF(AK220="wrong PO",(VLOOKUP($D220,'Feb 2016'!$D$1:$Z$500,3,FALSE)),"")</f>
        <v/>
      </c>
      <c r="AQ220" s="29" t="str">
        <f>IFERROR(IF(VLOOKUP($D220,'Jan 2016'!$D$1:$Z$500,3,FALSE)=F220,"-","Wrong PO"),"new")</f>
        <v>-</v>
      </c>
      <c r="AR220" s="32" t="str">
        <f>IF(AQ220="wrong PO",(VLOOKUP($D220,'Jan 2016'!$D$1:$Z$500,3,FALSE)),"")</f>
        <v/>
      </c>
      <c r="AS220" s="29" t="str">
        <f>IFERROR(IF(VLOOKUP($D220,'Dec 2015'!$D$1:$Z$500,3,FALSE)=F220,"-","Wrong PO"),"new")</f>
        <v>-</v>
      </c>
      <c r="AT220" s="32" t="str">
        <f>IF(AS220="wrong PO",(VLOOKUP($D220,'Dec 2015'!$D$1:$Z$500,3,FALSE)),"")</f>
        <v/>
      </c>
      <c r="AU220" s="29" t="str">
        <f>IFERROR(IF(VLOOKUP($D220,'Nov 2015'!$D$1:$Z$500,3,FALSE)=F220,"-","Wrong PO"),"new")</f>
        <v>-</v>
      </c>
      <c r="AV220" s="32" t="str">
        <f>IF(AU220="wrong PO",(VLOOKUP($D220,'Nov 2015'!$D$1:$Z$500,3,FALSE)),"")</f>
        <v/>
      </c>
      <c r="AW220" s="29" t="str">
        <f>IFERROR(IF(VLOOKUP($D220,'Oct 2015'!$D$1:$Z$500,3,FALSE)=F220,"-","Wrong PO"),"new")</f>
        <v>-</v>
      </c>
      <c r="AX220" s="32" t="str">
        <f>IF(AW220="wrong PO",(VLOOKUP($D220,'Oct 2015'!$D$1:$Z$500,3,FALSE)),"")</f>
        <v/>
      </c>
      <c r="AY220" s="29" t="str">
        <f>IFERROR(IF(VLOOKUP($D220,'Sep 2015'!$D$1:$Z$500,3,FALSE)=F220,"-","Wrong PO"),"new")</f>
        <v>new</v>
      </c>
      <c r="AZ220" s="32" t="str">
        <f>IF(AY220="wrong PO",(VLOOKUP($D220,'Sep 2015'!$D$1:$Z$500,3,FALSE)),"")</f>
        <v/>
      </c>
    </row>
    <row r="221" spans="1:52">
      <c r="A221" s="2" t="s">
        <v>841</v>
      </c>
      <c r="B221" s="2" t="s">
        <v>510</v>
      </c>
      <c r="C221" s="2" t="s">
        <v>76</v>
      </c>
      <c r="D221" s="2" t="s">
        <v>313</v>
      </c>
      <c r="E221" s="2" t="s">
        <v>427</v>
      </c>
      <c r="F221" s="21" t="s">
        <v>105</v>
      </c>
      <c r="G221" s="11" t="s">
        <v>2055</v>
      </c>
      <c r="H221" s="3">
        <v>42257</v>
      </c>
      <c r="I221" s="2" t="s">
        <v>39</v>
      </c>
      <c r="J221" s="2" t="s">
        <v>429</v>
      </c>
      <c r="K221" s="2" t="s">
        <v>30</v>
      </c>
      <c r="L221" s="2" t="s">
        <v>31</v>
      </c>
      <c r="M221" s="2" t="s">
        <v>32</v>
      </c>
      <c r="N221" s="4">
        <v>116334</v>
      </c>
      <c r="O221" s="4">
        <v>123314</v>
      </c>
      <c r="P221" s="4">
        <v>6980</v>
      </c>
      <c r="Q221" s="5">
        <v>117.96</v>
      </c>
      <c r="R221" s="4">
        <v>21591</v>
      </c>
      <c r="S221" s="4">
        <v>24716</v>
      </c>
      <c r="T221" s="4">
        <v>3125</v>
      </c>
      <c r="U221" s="5">
        <v>186.88</v>
      </c>
      <c r="V221" s="5">
        <v>0</v>
      </c>
      <c r="W221" s="14">
        <v>304.83999999999997</v>
      </c>
      <c r="X221" s="14">
        <v>0</v>
      </c>
      <c r="Y221" s="14">
        <v>304.83999999999997</v>
      </c>
      <c r="Z221" s="4">
        <v>24580</v>
      </c>
      <c r="AA221" s="49" t="str">
        <f>IFERROR(IF(VLOOKUP($D221,'Year-To-Date'!$E$1:$E$322,1,FALSE)=D221,"--","Find"),"Find")</f>
        <v>--</v>
      </c>
      <c r="AB221" s="49" t="str">
        <f>IFERROR(IFERROR(VLOOKUP($D221,'Asset Group  All Assets'!$B$1:$C$500,2,FALSE),(VLOOKUP($D221,'Missing-WSU-POs'!$B$1:$D$500,3,FALSE))),"?")</f>
        <v>P0772275</v>
      </c>
      <c r="AC221" s="31" t="str">
        <f t="shared" si="7"/>
        <v>P0772275</v>
      </c>
      <c r="AD221" s="31" t="str">
        <f t="shared" si="6"/>
        <v/>
      </c>
      <c r="AE221" s="29" t="str">
        <f>IFERROR(IF(VLOOKUP($D221,'Org July 2016 '!$D$1:$Z$500,3,FALSE)=F221,"-","Wrong PO"),"new")</f>
        <v>Wrong PO</v>
      </c>
      <c r="AF221" s="32">
        <f>IF(AE221="wrong PO",(VLOOKUP($D221,'Org July 2016 '!$D$1:$Z$500,3,FALSE)),"")</f>
        <v>0</v>
      </c>
      <c r="AG221" s="29" t="str">
        <f>IFERROR(IF(VLOOKUP($D221,'Org June 2016 '!$D$1:$Z$500,3,FALSE)=F221,"-","Wrong PO"),"new")</f>
        <v>Wrong PO</v>
      </c>
      <c r="AH221" s="32">
        <f>IF(AG221="wrong PO",(VLOOKUP($D221,'Org June 2016 '!$D$1:$Z$500,3,FALSE)),"")</f>
        <v>0</v>
      </c>
      <c r="AI221" s="29" t="str">
        <f>IFERROR(IF(VLOOKUP($D221,'May 2016'!D220:Z719,3,FALSE)=F221,"-","Wrong PO"),"new")</f>
        <v>new</v>
      </c>
      <c r="AJ221" s="32" t="str">
        <f>IF(AI221="wrong PO",(VLOOKUP($D221,'May 2016'!D220:Z719,3,FALSE)),"")</f>
        <v/>
      </c>
      <c r="AK221" s="29" t="str">
        <f>IFERROR(IF(VLOOKUP($D221,'Apr 2016'!$D$1:$Z$500,3,FALSE)=F221,"-","Wrong PO"),"new")</f>
        <v>-</v>
      </c>
      <c r="AL221" s="32" t="str">
        <f>IF(AK221="wrong PO",(VLOOKUP($D221,'Apr 2016'!$D$1:$Z$500,3,FALSE)),"")</f>
        <v/>
      </c>
      <c r="AM221" s="32" t="str">
        <f>IFERROR(IF(VLOOKUP($D221,'Mar 2016'!$D$1:$Z$500,3,FALSE)=F221,"-","Wrong PO"),"new")</f>
        <v>-</v>
      </c>
      <c r="AN221" s="32" t="str">
        <f>IF(AK221="wrong PO",(VLOOKUP($D221,'Mar 2016'!$D$1:$Z$500,3,FALSE)),"")</f>
        <v/>
      </c>
      <c r="AO221" s="32" t="str">
        <f>IFERROR(IF(VLOOKUP($D221,'Feb 2016'!$D$1:$Z$500,3,FALSE)=F221,"-","Wrong PO"),"new")</f>
        <v>-</v>
      </c>
      <c r="AP221" s="32" t="str">
        <f>IF(AK221="wrong PO",(VLOOKUP($D221,'Feb 2016'!$D$1:$Z$500,3,FALSE)),"")</f>
        <v/>
      </c>
      <c r="AQ221" s="29" t="str">
        <f>IFERROR(IF(VLOOKUP($D221,'Jan 2016'!$D$1:$Z$500,3,FALSE)=F221,"-","Wrong PO"),"new")</f>
        <v>-</v>
      </c>
      <c r="AR221" s="32" t="str">
        <f>IF(AQ221="wrong PO",(VLOOKUP($D221,'Jan 2016'!$D$1:$Z$500,3,FALSE)),"")</f>
        <v/>
      </c>
      <c r="AS221" s="29" t="str">
        <f>IFERROR(IF(VLOOKUP($D221,'Dec 2015'!$D$1:$Z$500,3,FALSE)=F221,"-","Wrong PO"),"new")</f>
        <v>-</v>
      </c>
      <c r="AT221" s="32" t="str">
        <f>IF(AS221="wrong PO",(VLOOKUP($D221,'Dec 2015'!$D$1:$Z$500,3,FALSE)),"")</f>
        <v/>
      </c>
      <c r="AU221" s="29" t="str">
        <f>IFERROR(IF(VLOOKUP($D221,'Nov 2015'!$D$1:$Z$500,3,FALSE)=F221,"-","Wrong PO"),"new")</f>
        <v>-</v>
      </c>
      <c r="AV221" s="32" t="str">
        <f>IF(AU221="wrong PO",(VLOOKUP($D221,'Nov 2015'!$D$1:$Z$500,3,FALSE)),"")</f>
        <v/>
      </c>
      <c r="AW221" s="29" t="str">
        <f>IFERROR(IF(VLOOKUP($D221,'Oct 2015'!$D$1:$Z$500,3,FALSE)=F221,"-","Wrong PO"),"new")</f>
        <v>-</v>
      </c>
      <c r="AX221" s="32" t="str">
        <f>IF(AW221="wrong PO",(VLOOKUP($D221,'Oct 2015'!$D$1:$Z$500,3,FALSE)),"")</f>
        <v/>
      </c>
      <c r="AY221" s="29" t="str">
        <f>IFERROR(IF(VLOOKUP($D221,'Sep 2015'!$D$1:$Z$500,3,FALSE)=F221,"-","Wrong PO"),"new")</f>
        <v>new</v>
      </c>
      <c r="AZ221" s="32" t="str">
        <f>IF(AY221="wrong PO",(VLOOKUP($D221,'Sep 2015'!$D$1:$Z$500,3,FALSE)),"")</f>
        <v/>
      </c>
    </row>
    <row r="222" spans="1:52">
      <c r="A222" s="2" t="s">
        <v>841</v>
      </c>
      <c r="B222" s="2" t="s">
        <v>510</v>
      </c>
      <c r="C222" s="2" t="s">
        <v>25</v>
      </c>
      <c r="D222" s="2" t="s">
        <v>112</v>
      </c>
      <c r="E222" s="2" t="s">
        <v>62</v>
      </c>
      <c r="F222" s="21" t="s">
        <v>113</v>
      </c>
      <c r="G222" s="11" t="s">
        <v>2054</v>
      </c>
      <c r="H222" s="3">
        <v>42220</v>
      </c>
      <c r="I222" s="2" t="s">
        <v>39</v>
      </c>
      <c r="J222" s="2" t="s">
        <v>63</v>
      </c>
      <c r="K222" s="2" t="s">
        <v>30</v>
      </c>
      <c r="L222" s="2" t="s">
        <v>31</v>
      </c>
      <c r="M222" s="2" t="s">
        <v>378</v>
      </c>
      <c r="N222" s="4">
        <v>40356</v>
      </c>
      <c r="O222" s="4">
        <v>40961</v>
      </c>
      <c r="P222" s="4">
        <v>605</v>
      </c>
      <c r="Q222" s="5">
        <v>10.220000000000001</v>
      </c>
      <c r="R222" s="4">
        <v>0</v>
      </c>
      <c r="S222" s="4">
        <v>0</v>
      </c>
      <c r="T222" s="4">
        <v>0</v>
      </c>
      <c r="U222" s="5">
        <v>0</v>
      </c>
      <c r="V222" s="5">
        <v>0</v>
      </c>
      <c r="W222" s="14">
        <v>10.220000000000001</v>
      </c>
      <c r="X222" s="14">
        <v>0</v>
      </c>
      <c r="Y222" s="14">
        <v>10.220000000000001</v>
      </c>
      <c r="Z222" s="4">
        <v>24580</v>
      </c>
      <c r="AA222" s="49" t="str">
        <f>IFERROR(IF(VLOOKUP($D222,'Year-To-Date'!$E$1:$E$322,1,FALSE)=D222,"--","Find"),"Find")</f>
        <v>--</v>
      </c>
      <c r="AB222" s="49" t="str">
        <f>IFERROR(IFERROR(VLOOKUP($D222,'Asset Group  All Assets'!$B$1:$C$500,2,FALSE),(VLOOKUP($D222,'Missing-WSU-POs'!$B$1:$D$500,3,FALSE))),"?")</f>
        <v>P0772285</v>
      </c>
      <c r="AC222" s="31" t="str">
        <f t="shared" si="7"/>
        <v>P0772285</v>
      </c>
      <c r="AD222" s="31" t="str">
        <f t="shared" si="6"/>
        <v/>
      </c>
      <c r="AE222" s="29" t="str">
        <f>IFERROR(IF(VLOOKUP($D222,'Org July 2016 '!$D$1:$Z$500,3,FALSE)=F222,"-","Wrong PO"),"new")</f>
        <v>Wrong PO</v>
      </c>
      <c r="AF222" s="32">
        <f>IF(AE222="wrong PO",(VLOOKUP($D222,'Org July 2016 '!$D$1:$Z$500,3,FALSE)),"")</f>
        <v>0</v>
      </c>
      <c r="AG222" s="29" t="str">
        <f>IFERROR(IF(VLOOKUP($D222,'Org June 2016 '!$D$1:$Z$500,3,FALSE)=F222,"-","Wrong PO"),"new")</f>
        <v>Wrong PO</v>
      </c>
      <c r="AH222" s="32">
        <f>IF(AG222="wrong PO",(VLOOKUP($D222,'Org June 2016 '!$D$1:$Z$500,3,FALSE)),"")</f>
        <v>0</v>
      </c>
      <c r="AI222" s="29" t="str">
        <f>IFERROR(IF(VLOOKUP($D222,'May 2016'!D221:Z720,3,FALSE)=F222,"-","Wrong PO"),"new")</f>
        <v>new</v>
      </c>
      <c r="AJ222" s="32" t="str">
        <f>IF(AI222="wrong PO",(VLOOKUP($D222,'May 2016'!D221:Z720,3,FALSE)),"")</f>
        <v/>
      </c>
      <c r="AK222" s="29" t="str">
        <f>IFERROR(IF(VLOOKUP($D222,'Apr 2016'!$D$1:$Z$500,3,FALSE)=F222,"-","Wrong PO"),"new")</f>
        <v>-</v>
      </c>
      <c r="AL222" s="32" t="str">
        <f>IF(AK222="wrong PO",(VLOOKUP($D222,'Apr 2016'!$D$1:$Z$500,3,FALSE)),"")</f>
        <v/>
      </c>
      <c r="AM222" s="32" t="str">
        <f>IFERROR(IF(VLOOKUP($D222,'Mar 2016'!$D$1:$Z$500,3,FALSE)=F222,"-","Wrong PO"),"new")</f>
        <v>-</v>
      </c>
      <c r="AN222" s="32" t="str">
        <f>IF(AK222="wrong PO",(VLOOKUP($D222,'Mar 2016'!$D$1:$Z$500,3,FALSE)),"")</f>
        <v/>
      </c>
      <c r="AO222" s="32" t="str">
        <f>IFERROR(IF(VLOOKUP($D222,'Feb 2016'!$D$1:$Z$500,3,FALSE)=F222,"-","Wrong PO"),"new")</f>
        <v>-</v>
      </c>
      <c r="AP222" s="32" t="str">
        <f>IF(AK222="wrong PO",(VLOOKUP($D222,'Feb 2016'!$D$1:$Z$500,3,FALSE)),"")</f>
        <v/>
      </c>
      <c r="AQ222" s="29" t="str">
        <f>IFERROR(IF(VLOOKUP($D222,'Jan 2016'!$D$1:$Z$500,3,FALSE)=F222,"-","Wrong PO"),"new")</f>
        <v>-</v>
      </c>
      <c r="AR222" s="32" t="str">
        <f>IF(AQ222="wrong PO",(VLOOKUP($D222,'Jan 2016'!$D$1:$Z$500,3,FALSE)),"")</f>
        <v/>
      </c>
      <c r="AS222" s="29" t="str">
        <f>IFERROR(IF(VLOOKUP($D222,'Dec 2015'!$D$1:$Z$500,3,FALSE)=F222,"-","Wrong PO"),"new")</f>
        <v>-</v>
      </c>
      <c r="AT222" s="32" t="str">
        <f>IF(AS222="wrong PO",(VLOOKUP($D222,'Dec 2015'!$D$1:$Z$500,3,FALSE)),"")</f>
        <v/>
      </c>
      <c r="AU222" s="29" t="str">
        <f>IFERROR(IF(VLOOKUP($D222,'Nov 2015'!$D$1:$Z$500,3,FALSE)=F222,"-","Wrong PO"),"new")</f>
        <v>-</v>
      </c>
      <c r="AV222" s="32" t="str">
        <f>IF(AU222="wrong PO",(VLOOKUP($D222,'Nov 2015'!$D$1:$Z$500,3,FALSE)),"")</f>
        <v/>
      </c>
      <c r="AW222" s="29" t="str">
        <f>IFERROR(IF(VLOOKUP($D222,'Oct 2015'!$D$1:$Z$500,3,FALSE)=F222,"-","Wrong PO"),"new")</f>
        <v>-</v>
      </c>
      <c r="AX222" s="32" t="str">
        <f>IF(AW222="wrong PO",(VLOOKUP($D222,'Oct 2015'!$D$1:$Z$500,3,FALSE)),"")</f>
        <v/>
      </c>
      <c r="AY222" s="29" t="str">
        <f>IFERROR(IF(VLOOKUP($D222,'Sep 2015'!$D$1:$Z$500,3,FALSE)=F222,"-","Wrong PO"),"new")</f>
        <v>new</v>
      </c>
      <c r="AZ222" s="32" t="str">
        <f>IF(AY222="wrong PO",(VLOOKUP($D222,'Sep 2015'!$D$1:$Z$500,3,FALSE)),"")</f>
        <v/>
      </c>
    </row>
    <row r="223" spans="1:52">
      <c r="A223" s="2" t="s">
        <v>841</v>
      </c>
      <c r="B223" s="2" t="s">
        <v>510</v>
      </c>
      <c r="C223" s="2" t="s">
        <v>76</v>
      </c>
      <c r="D223" s="2" t="s">
        <v>316</v>
      </c>
      <c r="E223" s="2" t="s">
        <v>504</v>
      </c>
      <c r="F223" s="21" t="s">
        <v>317</v>
      </c>
      <c r="G223" s="11" t="s">
        <v>2053</v>
      </c>
      <c r="H223" s="3">
        <v>42332</v>
      </c>
      <c r="I223" s="2" t="s">
        <v>39</v>
      </c>
      <c r="J223" s="2" t="s">
        <v>381</v>
      </c>
      <c r="K223" s="2" t="s">
        <v>30</v>
      </c>
      <c r="L223" s="2" t="s">
        <v>31</v>
      </c>
      <c r="M223" s="2" t="s">
        <v>32</v>
      </c>
      <c r="N223" s="4">
        <v>27771</v>
      </c>
      <c r="O223" s="4">
        <v>28927</v>
      </c>
      <c r="P223" s="4">
        <v>1156</v>
      </c>
      <c r="Q223" s="5">
        <v>19.54</v>
      </c>
      <c r="R223" s="4">
        <v>8312</v>
      </c>
      <c r="S223" s="4">
        <v>9546</v>
      </c>
      <c r="T223" s="4">
        <v>1234</v>
      </c>
      <c r="U223" s="5">
        <v>73.790000000000006</v>
      </c>
      <c r="V223" s="5">
        <v>0</v>
      </c>
      <c r="W223" s="14">
        <v>93.33</v>
      </c>
      <c r="X223" s="14">
        <v>0</v>
      </c>
      <c r="Y223" s="14">
        <v>93.33</v>
      </c>
      <c r="Z223" s="4">
        <v>24580</v>
      </c>
      <c r="AA223" s="49" t="str">
        <f>IFERROR(IF(VLOOKUP($D223,'Year-To-Date'!$E$1:$E$322,1,FALSE)=D223,"--","Find"),"Find")</f>
        <v>--</v>
      </c>
      <c r="AB223" s="49" t="str">
        <f>IFERROR(IFERROR(VLOOKUP($D223,'Asset Group  All Assets'!$B$1:$C$500,2,FALSE),(VLOOKUP($D223,'Missing-WSU-POs'!$B$1:$D$500,3,FALSE))),"?")</f>
        <v>P0773145</v>
      </c>
      <c r="AC223" s="31" t="str">
        <f t="shared" si="7"/>
        <v>P0773145</v>
      </c>
      <c r="AD223" s="31" t="str">
        <f t="shared" si="6"/>
        <v/>
      </c>
      <c r="AE223" s="29" t="str">
        <f>IFERROR(IF(VLOOKUP($D223,'Org July 2016 '!$D$1:$Z$500,3,FALSE)=F223,"-","Wrong PO"),"new")</f>
        <v>Wrong PO</v>
      </c>
      <c r="AF223" s="32">
        <f>IF(AE223="wrong PO",(VLOOKUP($D223,'Org July 2016 '!$D$1:$Z$500,3,FALSE)),"")</f>
        <v>0</v>
      </c>
      <c r="AG223" s="29" t="str">
        <f>IFERROR(IF(VLOOKUP($D223,'Org June 2016 '!$D$1:$Z$500,3,FALSE)=F223,"-","Wrong PO"),"new")</f>
        <v>Wrong PO</v>
      </c>
      <c r="AH223" s="32">
        <f>IF(AG223="wrong PO",(VLOOKUP($D223,'Org June 2016 '!$D$1:$Z$500,3,FALSE)),"")</f>
        <v>0</v>
      </c>
      <c r="AI223" s="29" t="str">
        <f>IFERROR(IF(VLOOKUP($D223,'May 2016'!D222:Z721,3,FALSE)=F223,"-","Wrong PO"),"new")</f>
        <v>new</v>
      </c>
      <c r="AJ223" s="32" t="str">
        <f>IF(AI223="wrong PO",(VLOOKUP($D223,'May 2016'!D222:Z721,3,FALSE)),"")</f>
        <v/>
      </c>
      <c r="AK223" s="29" t="str">
        <f>IFERROR(IF(VLOOKUP($D223,'Apr 2016'!$D$1:$Z$500,3,FALSE)=F223,"-","Wrong PO"),"new")</f>
        <v>-</v>
      </c>
      <c r="AL223" s="32" t="str">
        <f>IF(AK223="wrong PO",(VLOOKUP($D223,'Apr 2016'!$D$1:$Z$500,3,FALSE)),"")</f>
        <v/>
      </c>
      <c r="AM223" s="32" t="str">
        <f>IFERROR(IF(VLOOKUP($D223,'Mar 2016'!$D$1:$Z$500,3,FALSE)=F223,"-","Wrong PO"),"new")</f>
        <v>-</v>
      </c>
      <c r="AN223" s="32" t="str">
        <f>IF(AK223="wrong PO",(VLOOKUP($D223,'Mar 2016'!$D$1:$Z$500,3,FALSE)),"")</f>
        <v/>
      </c>
      <c r="AO223" s="32" t="str">
        <f>IFERROR(IF(VLOOKUP($D223,'Feb 2016'!$D$1:$Z$500,3,FALSE)=F223,"-","Wrong PO"),"new")</f>
        <v>-</v>
      </c>
      <c r="AP223" s="32" t="str">
        <f>IF(AK223="wrong PO",(VLOOKUP($D223,'Feb 2016'!$D$1:$Z$500,3,FALSE)),"")</f>
        <v/>
      </c>
      <c r="AQ223" s="29" t="str">
        <f>IFERROR(IF(VLOOKUP($D223,'Jan 2016'!$D$1:$Z$500,3,FALSE)=F223,"-","Wrong PO"),"new")</f>
        <v>-</v>
      </c>
      <c r="AR223" s="32" t="str">
        <f>IF(AQ223="wrong PO",(VLOOKUP($D223,'Jan 2016'!$D$1:$Z$500,3,FALSE)),"")</f>
        <v/>
      </c>
      <c r="AS223" s="29" t="str">
        <f>IFERROR(IF(VLOOKUP($D223,'Dec 2015'!$D$1:$Z$500,3,FALSE)=F223,"-","Wrong PO"),"new")</f>
        <v>new</v>
      </c>
      <c r="AT223" s="32" t="str">
        <f>IF(AS223="wrong PO",(VLOOKUP($D223,'Dec 2015'!$D$1:$Z$500,3,FALSE)),"")</f>
        <v/>
      </c>
      <c r="AU223" s="29" t="str">
        <f>IFERROR(IF(VLOOKUP($D223,'Nov 2015'!$D$1:$Z$500,3,FALSE)=F223,"-","Wrong PO"),"new")</f>
        <v>new</v>
      </c>
      <c r="AV223" s="32" t="str">
        <f>IF(AU223="wrong PO",(VLOOKUP($D223,'Nov 2015'!$D$1:$Z$500,3,FALSE)),"")</f>
        <v/>
      </c>
      <c r="AW223" s="29" t="str">
        <f>IFERROR(IF(VLOOKUP($D223,'Oct 2015'!$D$1:$Z$500,3,FALSE)=F223,"-","Wrong PO"),"new")</f>
        <v>new</v>
      </c>
      <c r="AX223" s="32" t="str">
        <f>IF(AW223="wrong PO",(VLOOKUP($D223,'Oct 2015'!$D$1:$Z$500,3,FALSE)),"")</f>
        <v/>
      </c>
      <c r="AY223" s="29" t="str">
        <f>IFERROR(IF(VLOOKUP($D223,'Sep 2015'!$D$1:$Z$500,3,FALSE)=F223,"-","Wrong PO"),"new")</f>
        <v>new</v>
      </c>
      <c r="AZ223" s="32" t="str">
        <f>IF(AY223="wrong PO",(VLOOKUP($D223,'Sep 2015'!$D$1:$Z$500,3,FALSE)),"")</f>
        <v/>
      </c>
    </row>
    <row r="224" spans="1:52">
      <c r="A224" s="2" t="s">
        <v>841</v>
      </c>
      <c r="B224" s="2" t="s">
        <v>510</v>
      </c>
      <c r="C224" s="2" t="s">
        <v>25</v>
      </c>
      <c r="D224" s="2" t="s">
        <v>121</v>
      </c>
      <c r="E224" s="2" t="s">
        <v>400</v>
      </c>
      <c r="F224" s="21" t="s">
        <v>122</v>
      </c>
      <c r="G224" s="11" t="s">
        <v>2052</v>
      </c>
      <c r="H224" s="3">
        <v>42276</v>
      </c>
      <c r="I224" s="2" t="s">
        <v>39</v>
      </c>
      <c r="J224" s="2" t="s">
        <v>402</v>
      </c>
      <c r="K224" s="2" t="s">
        <v>30</v>
      </c>
      <c r="L224" s="2" t="s">
        <v>31</v>
      </c>
      <c r="M224" s="2" t="s">
        <v>41</v>
      </c>
      <c r="N224" s="4">
        <v>60748</v>
      </c>
      <c r="O224" s="4">
        <v>65284</v>
      </c>
      <c r="P224" s="4">
        <v>4536</v>
      </c>
      <c r="Q224" s="5">
        <v>76.66</v>
      </c>
      <c r="R224" s="4">
        <v>0</v>
      </c>
      <c r="S224" s="4">
        <v>0</v>
      </c>
      <c r="T224" s="4">
        <v>0</v>
      </c>
      <c r="U224" s="5">
        <v>0</v>
      </c>
      <c r="V224" s="5">
        <v>0</v>
      </c>
      <c r="W224" s="14">
        <v>76.66</v>
      </c>
      <c r="X224" s="14">
        <v>0</v>
      </c>
      <c r="Y224" s="14">
        <v>76.66</v>
      </c>
      <c r="Z224" s="4">
        <v>24580</v>
      </c>
      <c r="AA224" s="49" t="str">
        <f>IFERROR(IF(VLOOKUP($D224,'Year-To-Date'!$E$1:$E$322,1,FALSE)=D224,"--","Find"),"Find")</f>
        <v>--</v>
      </c>
      <c r="AB224" s="49" t="str">
        <f>IFERROR(IFERROR(VLOOKUP($D224,'Asset Group  All Assets'!$B$1:$C$500,2,FALSE),(VLOOKUP($D224,'Missing-WSU-POs'!$B$1:$D$500,3,FALSE))),"?")</f>
        <v>P0773788</v>
      </c>
      <c r="AC224" s="31" t="str">
        <f t="shared" si="7"/>
        <v>P0773788</v>
      </c>
      <c r="AD224" s="31" t="str">
        <f t="shared" si="6"/>
        <v/>
      </c>
      <c r="AE224" s="29" t="str">
        <f>IFERROR(IF(VLOOKUP($D224,'Org July 2016 '!$D$1:$Z$500,3,FALSE)=F224,"-","Wrong PO"),"new")</f>
        <v>Wrong PO</v>
      </c>
      <c r="AF224" s="32">
        <f>IF(AE224="wrong PO",(VLOOKUP($D224,'Org July 2016 '!$D$1:$Z$500,3,FALSE)),"")</f>
        <v>0</v>
      </c>
      <c r="AG224" s="29" t="str">
        <f>IFERROR(IF(VLOOKUP($D224,'Org June 2016 '!$D$1:$Z$500,3,FALSE)=F224,"-","Wrong PO"),"new")</f>
        <v>Wrong PO</v>
      </c>
      <c r="AH224" s="32">
        <f>IF(AG224="wrong PO",(VLOOKUP($D224,'Org June 2016 '!$D$1:$Z$500,3,FALSE)),"")</f>
        <v>0</v>
      </c>
      <c r="AI224" s="29" t="str">
        <f>IFERROR(IF(VLOOKUP($D224,'May 2016'!D223:Z722,3,FALSE)=F224,"-","Wrong PO"),"new")</f>
        <v>new</v>
      </c>
      <c r="AJ224" s="32" t="str">
        <f>IF(AI224="wrong PO",(VLOOKUP($D224,'May 2016'!D223:Z722,3,FALSE)),"")</f>
        <v/>
      </c>
      <c r="AK224" s="29" t="str">
        <f>IFERROR(IF(VLOOKUP($D224,'Apr 2016'!$D$1:$Z$500,3,FALSE)=F224,"-","Wrong PO"),"new")</f>
        <v>-</v>
      </c>
      <c r="AL224" s="32" t="str">
        <f>IF(AK224="wrong PO",(VLOOKUP($D224,'Apr 2016'!$D$1:$Z$500,3,FALSE)),"")</f>
        <v/>
      </c>
      <c r="AM224" s="32" t="str">
        <f>IFERROR(IF(VLOOKUP($D224,'Mar 2016'!$D$1:$Z$500,3,FALSE)=F224,"-","Wrong PO"),"new")</f>
        <v>-</v>
      </c>
      <c r="AN224" s="32" t="str">
        <f>IF(AK224="wrong PO",(VLOOKUP($D224,'Mar 2016'!$D$1:$Z$500,3,FALSE)),"")</f>
        <v/>
      </c>
      <c r="AO224" s="32" t="str">
        <f>IFERROR(IF(VLOOKUP($D224,'Feb 2016'!$D$1:$Z$500,3,FALSE)=F224,"-","Wrong PO"),"new")</f>
        <v>-</v>
      </c>
      <c r="AP224" s="32" t="str">
        <f>IF(AK224="wrong PO",(VLOOKUP($D224,'Feb 2016'!$D$1:$Z$500,3,FALSE)),"")</f>
        <v/>
      </c>
      <c r="AQ224" s="29" t="str">
        <f>IFERROR(IF(VLOOKUP($D224,'Jan 2016'!$D$1:$Z$500,3,FALSE)=F224,"-","Wrong PO"),"new")</f>
        <v>-</v>
      </c>
      <c r="AR224" s="32" t="str">
        <f>IF(AQ224="wrong PO",(VLOOKUP($D224,'Jan 2016'!$D$1:$Z$500,3,FALSE)),"")</f>
        <v/>
      </c>
      <c r="AS224" s="29" t="str">
        <f>IFERROR(IF(VLOOKUP($D224,'Dec 2015'!$D$1:$Z$500,3,FALSE)=F224,"-","Wrong PO"),"new")</f>
        <v>-</v>
      </c>
      <c r="AT224" s="32" t="str">
        <f>IF(AS224="wrong PO",(VLOOKUP($D224,'Dec 2015'!$D$1:$Z$500,3,FALSE)),"")</f>
        <v/>
      </c>
      <c r="AU224" s="29" t="str">
        <f>IFERROR(IF(VLOOKUP($D224,'Nov 2015'!$D$1:$Z$500,3,FALSE)=F224,"-","Wrong PO"),"new")</f>
        <v>-</v>
      </c>
      <c r="AV224" s="32" t="str">
        <f>IF(AU224="wrong PO",(VLOOKUP($D224,'Nov 2015'!$D$1:$Z$500,3,FALSE)),"")</f>
        <v/>
      </c>
      <c r="AW224" s="29" t="str">
        <f>IFERROR(IF(VLOOKUP($D224,'Oct 2015'!$D$1:$Z$500,3,FALSE)=F224,"-","Wrong PO"),"new")</f>
        <v>-</v>
      </c>
      <c r="AX224" s="32" t="str">
        <f>IF(AW224="wrong PO",(VLOOKUP($D224,'Oct 2015'!$D$1:$Z$500,3,FALSE)),"")</f>
        <v/>
      </c>
      <c r="AY224" s="29" t="str">
        <f>IFERROR(IF(VLOOKUP($D224,'Sep 2015'!$D$1:$Z$500,3,FALSE)=F224,"-","Wrong PO"),"new")</f>
        <v>new</v>
      </c>
      <c r="AZ224" s="32" t="str">
        <f>IF(AY224="wrong PO",(VLOOKUP($D224,'Sep 2015'!$D$1:$Z$500,3,FALSE)),"")</f>
        <v/>
      </c>
    </row>
    <row r="225" spans="1:52">
      <c r="A225" s="2" t="s">
        <v>841</v>
      </c>
      <c r="B225" s="2" t="s">
        <v>510</v>
      </c>
      <c r="C225" s="2" t="s">
        <v>76</v>
      </c>
      <c r="D225" s="2" t="s">
        <v>291</v>
      </c>
      <c r="E225" s="2" t="s">
        <v>617</v>
      </c>
      <c r="F225" s="21" t="s">
        <v>2051</v>
      </c>
      <c r="G225" s="11" t="s">
        <v>2050</v>
      </c>
      <c r="H225" s="3">
        <v>42524</v>
      </c>
      <c r="I225" s="2" t="s">
        <v>685</v>
      </c>
      <c r="J225" s="2" t="s">
        <v>619</v>
      </c>
      <c r="K225" s="2" t="s">
        <v>30</v>
      </c>
      <c r="L225" s="2" t="s">
        <v>31</v>
      </c>
      <c r="M225" s="2" t="s">
        <v>41</v>
      </c>
      <c r="N225" s="4">
        <v>484</v>
      </c>
      <c r="O225" s="4">
        <v>3755</v>
      </c>
      <c r="P225" s="4">
        <v>3271</v>
      </c>
      <c r="Q225" s="5">
        <v>55.28</v>
      </c>
      <c r="R225" s="4">
        <v>1143</v>
      </c>
      <c r="S225" s="4">
        <v>1473</v>
      </c>
      <c r="T225" s="4">
        <v>330</v>
      </c>
      <c r="U225" s="5">
        <v>19.73</v>
      </c>
      <c r="V225" s="5">
        <v>0</v>
      </c>
      <c r="W225" s="14">
        <v>75.010000000000005</v>
      </c>
      <c r="X225" s="14">
        <v>0</v>
      </c>
      <c r="Y225" s="14">
        <v>75.010000000000005</v>
      </c>
      <c r="Z225" s="4">
        <v>24580</v>
      </c>
      <c r="AA225" s="49" t="str">
        <f>IFERROR(IF(VLOOKUP($D225,'Year-To-Date'!$E$1:$E$322,1,FALSE)=D225,"--","Find"),"Find")</f>
        <v>--</v>
      </c>
      <c r="AB225" s="49" t="str">
        <f>IFERROR(IFERROR(VLOOKUP($D225,'Asset Group  All Assets'!$B$1:$C$500,2,FALSE),(VLOOKUP($D225,'Missing-WSU-POs'!$B$1:$D$500,3,FALSE))),"?")</f>
        <v>?</v>
      </c>
      <c r="AC225" s="31" t="str">
        <f t="shared" si="7"/>
        <v>P0774587</v>
      </c>
      <c r="AD225" s="31" t="str">
        <f t="shared" ref="AD225:AD245" si="8">IF(AB225=AC225,"","Wrong PO")</f>
        <v>Wrong PO</v>
      </c>
      <c r="AE225" s="29" t="str">
        <f>IFERROR(IF(VLOOKUP($D225,'Org July 2016 '!$D$1:$Z$500,3,FALSE)=F225,"-","Wrong PO"),"new")</f>
        <v>Wrong PO</v>
      </c>
      <c r="AF225" s="32">
        <f>IF(AE225="wrong PO",(VLOOKUP($D225,'Org July 2016 '!$D$1:$Z$500,3,FALSE)),"")</f>
        <v>0</v>
      </c>
      <c r="AG225" s="29" t="str">
        <f>IFERROR(IF(VLOOKUP($D225,'Org June 2016 '!$D$1:$Z$500,3,FALSE)=F225,"-","Wrong PO"),"new")</f>
        <v>Wrong PO</v>
      </c>
      <c r="AH225" s="32">
        <f>IF(AG225="wrong PO",(VLOOKUP($D225,'Org June 2016 '!$D$1:$Z$500,3,FALSE)),"")</f>
        <v>0</v>
      </c>
      <c r="AI225" s="29" t="str">
        <f>IFERROR(IF(VLOOKUP($D225,'May 2016'!D224:Z723,3,FALSE)=F225,"-","Wrong PO"),"new")</f>
        <v>new</v>
      </c>
      <c r="AJ225" s="32" t="str">
        <f>IF(AI225="wrong PO",(VLOOKUP($D225,'May 2016'!D224:Z723,3,FALSE)),"")</f>
        <v/>
      </c>
      <c r="AK225" s="29" t="str">
        <f>IFERROR(IF(VLOOKUP($D225,'Apr 2016'!$D$1:$Z$500,3,FALSE)=F225,"-","Wrong PO"),"new")</f>
        <v>new</v>
      </c>
      <c r="AL225" s="32" t="str">
        <f>IF(AK225="wrong PO",(VLOOKUP($D225,'Apr 2016'!$D$1:$Z$500,3,FALSE)),"")</f>
        <v/>
      </c>
      <c r="AM225" s="32" t="str">
        <f>IFERROR(IF(VLOOKUP($D225,'Mar 2016'!$D$1:$Z$500,3,FALSE)=F225,"-","Wrong PO"),"new")</f>
        <v>new</v>
      </c>
      <c r="AN225" s="32" t="str">
        <f>IF(AK225="wrong PO",(VLOOKUP($D225,'Mar 2016'!$D$1:$Z$500,3,FALSE)),"")</f>
        <v/>
      </c>
      <c r="AO225" s="32" t="str">
        <f>IFERROR(IF(VLOOKUP($D225,'Feb 2016'!$D$1:$Z$500,3,FALSE)=F225,"-","Wrong PO"),"new")</f>
        <v>new</v>
      </c>
      <c r="AP225" s="32" t="str">
        <f>IF(AK225="wrong PO",(VLOOKUP($D225,'Feb 2016'!$D$1:$Z$500,3,FALSE)),"")</f>
        <v/>
      </c>
      <c r="AQ225" s="29" t="str">
        <f>IFERROR(IF(VLOOKUP($D225,'Jan 2016'!$D$1:$Z$500,3,FALSE)=F225,"-","Wrong PO"),"new")</f>
        <v>new</v>
      </c>
      <c r="AR225" s="32" t="str">
        <f>IF(AQ225="wrong PO",(VLOOKUP($D225,'Jan 2016'!$D$1:$Z$500,3,FALSE)),"")</f>
        <v/>
      </c>
      <c r="AS225" s="29" t="str">
        <f>IFERROR(IF(VLOOKUP($D225,'Dec 2015'!$D$1:$Z$500,3,FALSE)=F225,"-","Wrong PO"),"new")</f>
        <v>new</v>
      </c>
      <c r="AT225" s="32" t="str">
        <f>IF(AS225="wrong PO",(VLOOKUP($D225,'Dec 2015'!$D$1:$Z$500,3,FALSE)),"")</f>
        <v/>
      </c>
      <c r="AU225" s="29" t="str">
        <f>IFERROR(IF(VLOOKUP($D225,'Nov 2015'!$D$1:$Z$500,3,FALSE)=F225,"-","Wrong PO"),"new")</f>
        <v>new</v>
      </c>
      <c r="AV225" s="32" t="str">
        <f>IF(AU225="wrong PO",(VLOOKUP($D225,'Nov 2015'!$D$1:$Z$500,3,FALSE)),"")</f>
        <v/>
      </c>
      <c r="AW225" s="29" t="str">
        <f>IFERROR(IF(VLOOKUP($D225,'Oct 2015'!$D$1:$Z$500,3,FALSE)=F225,"-","Wrong PO"),"new")</f>
        <v>new</v>
      </c>
      <c r="AX225" s="32" t="str">
        <f>IF(AW225="wrong PO",(VLOOKUP($D225,'Oct 2015'!$D$1:$Z$500,3,FALSE)),"")</f>
        <v/>
      </c>
      <c r="AY225" s="29" t="str">
        <f>IFERROR(IF(VLOOKUP($D225,'Sep 2015'!$D$1:$Z$500,3,FALSE)=F225,"-","Wrong PO"),"new")</f>
        <v>new</v>
      </c>
      <c r="AZ225" s="32" t="str">
        <f>IF(AY225="wrong PO",(VLOOKUP($D225,'Sep 2015'!$D$1:$Z$500,3,FALSE)),"")</f>
        <v/>
      </c>
    </row>
    <row r="226" spans="1:52">
      <c r="A226" s="2" t="s">
        <v>841</v>
      </c>
      <c r="B226" s="2" t="s">
        <v>510</v>
      </c>
      <c r="C226" s="2" t="s">
        <v>25</v>
      </c>
      <c r="D226" s="2" t="s">
        <v>26</v>
      </c>
      <c r="E226" s="2" t="s">
        <v>27</v>
      </c>
      <c r="F226" s="21" t="s">
        <v>1268</v>
      </c>
      <c r="G226" s="11" t="s">
        <v>2049</v>
      </c>
      <c r="H226" s="3">
        <v>42213</v>
      </c>
      <c r="I226" s="2" t="s">
        <v>28</v>
      </c>
      <c r="J226" s="2" t="s">
        <v>29</v>
      </c>
      <c r="K226" s="2" t="s">
        <v>30</v>
      </c>
      <c r="L226" s="2" t="s">
        <v>31</v>
      </c>
      <c r="M226" s="2" t="s">
        <v>382</v>
      </c>
      <c r="N226" s="4">
        <v>386176</v>
      </c>
      <c r="O226" s="4">
        <v>397185</v>
      </c>
      <c r="P226" s="4">
        <v>11009</v>
      </c>
      <c r="Q226" s="5">
        <v>186.05</v>
      </c>
      <c r="R226" s="4">
        <v>0</v>
      </c>
      <c r="S226" s="4">
        <v>0</v>
      </c>
      <c r="T226" s="4">
        <v>0</v>
      </c>
      <c r="U226" s="5">
        <v>0</v>
      </c>
      <c r="V226" s="5">
        <v>0</v>
      </c>
      <c r="W226" s="14">
        <v>186.05</v>
      </c>
      <c r="X226" s="14">
        <v>0</v>
      </c>
      <c r="Y226" s="14">
        <v>186.05</v>
      </c>
      <c r="Z226" s="4">
        <v>24580</v>
      </c>
      <c r="AA226" s="49" t="str">
        <f>IFERROR(IF(VLOOKUP($D226,'Year-To-Date'!$E$1:$E$322,1,FALSE)=D226,"--","Find"),"Find")</f>
        <v>--</v>
      </c>
      <c r="AB226" s="49" t="str">
        <f>IFERROR(IFERROR(VLOOKUP($D226,'Asset Group  All Assets'!$B$1:$C$500,2,FALSE),(VLOOKUP($D226,'Missing-WSU-POs'!$B$1:$D$500,3,FALSE))),"?")</f>
        <v>P0774597</v>
      </c>
      <c r="AC226" s="31" t="str">
        <f t="shared" si="7"/>
        <v>P0774597</v>
      </c>
      <c r="AD226" s="31" t="str">
        <f t="shared" si="8"/>
        <v/>
      </c>
      <c r="AE226" s="29" t="str">
        <f>IFERROR(IF(VLOOKUP($D226,'Org July 2016 '!$D$1:$Z$500,3,FALSE)=F226,"-","Wrong PO"),"new")</f>
        <v>Wrong PO</v>
      </c>
      <c r="AF226" s="32">
        <f>IF(AE226="wrong PO",(VLOOKUP($D226,'Org July 2016 '!$D$1:$Z$500,3,FALSE)),"")</f>
        <v>0</v>
      </c>
      <c r="AG226" s="29" t="str">
        <f>IFERROR(IF(VLOOKUP($D226,'Org June 2016 '!$D$1:$Z$500,3,FALSE)=F226,"-","Wrong PO"),"new")</f>
        <v>Wrong PO</v>
      </c>
      <c r="AH226" s="32">
        <f>IF(AG226="wrong PO",(VLOOKUP($D226,'Org June 2016 '!$D$1:$Z$500,3,FALSE)),"")</f>
        <v>0</v>
      </c>
      <c r="AI226" s="29" t="str">
        <f>IFERROR(IF(VLOOKUP($D226,'May 2016'!D225:Z724,3,FALSE)=F226,"-","Wrong PO"),"new")</f>
        <v>new</v>
      </c>
      <c r="AJ226" s="32" t="str">
        <f>IF(AI226="wrong PO",(VLOOKUP($D226,'May 2016'!D225:Z724,3,FALSE)),"")</f>
        <v/>
      </c>
      <c r="AK226" s="29" t="str">
        <f>IFERROR(IF(VLOOKUP($D226,'Apr 2016'!$D$1:$Z$500,3,FALSE)=F226,"-","Wrong PO"),"new")</f>
        <v>Wrong PO</v>
      </c>
      <c r="AL226" s="32">
        <f>IF(AK226="wrong PO",(VLOOKUP($D226,'Apr 2016'!$D$1:$Z$500,3,FALSE)),"")</f>
        <v>0</v>
      </c>
      <c r="AM226" s="32" t="str">
        <f>IFERROR(IF(VLOOKUP($D226,'Mar 2016'!$D$1:$Z$500,3,FALSE)=F226,"-","Wrong PO"),"new")</f>
        <v>Wrong PO</v>
      </c>
      <c r="AN226" s="32">
        <f>IF(AK226="wrong PO",(VLOOKUP($D226,'Mar 2016'!$D$1:$Z$500,3,FALSE)),"")</f>
        <v>0</v>
      </c>
      <c r="AO226" s="32" t="str">
        <f>IFERROR(IF(VLOOKUP($D226,'Feb 2016'!$D$1:$Z$500,3,FALSE)=F226,"-","Wrong PO"),"new")</f>
        <v>Wrong PO</v>
      </c>
      <c r="AP226" s="32">
        <f>IF(AK226="wrong PO",(VLOOKUP($D226,'Feb 2016'!$D$1:$Z$500,3,FALSE)),"")</f>
        <v>0</v>
      </c>
      <c r="AQ226" s="29" t="str">
        <f>IFERROR(IF(VLOOKUP($D226,'Jan 2016'!$D$1:$Z$500,3,FALSE)=F226,"-","Wrong PO"),"new")</f>
        <v>Wrong PO</v>
      </c>
      <c r="AR226" s="32">
        <f>IF(AQ226="wrong PO",(VLOOKUP($D226,'Jan 2016'!$D$1:$Z$500,3,FALSE)),"")</f>
        <v>0</v>
      </c>
      <c r="AS226" s="29" t="str">
        <f>IFERROR(IF(VLOOKUP($D226,'Dec 2015'!$D$1:$Z$500,3,FALSE)=F226,"-","Wrong PO"),"new")</f>
        <v>Wrong PO</v>
      </c>
      <c r="AT226" s="32">
        <f>IF(AS226="wrong PO",(VLOOKUP($D226,'Dec 2015'!$D$1:$Z$500,3,FALSE)),"")</f>
        <v>0</v>
      </c>
      <c r="AU226" s="29" t="str">
        <f>IFERROR(IF(VLOOKUP($D226,'Nov 2015'!$D$1:$Z$500,3,FALSE)=F226,"-","Wrong PO"),"new")</f>
        <v>Wrong PO</v>
      </c>
      <c r="AV226" s="32">
        <f>IF(AU226="wrong PO",(VLOOKUP($D226,'Nov 2015'!$D$1:$Z$500,3,FALSE)),"")</f>
        <v>0</v>
      </c>
      <c r="AW226" s="29" t="str">
        <f>IFERROR(IF(VLOOKUP($D226,'Oct 2015'!$D$1:$Z$500,3,FALSE)=F226,"-","Wrong PO"),"new")</f>
        <v>Wrong PO</v>
      </c>
      <c r="AX226" s="32">
        <f>IF(AW226="wrong PO",(VLOOKUP($D226,'Oct 2015'!$D$1:$Z$500,3,FALSE)),"")</f>
        <v>0</v>
      </c>
      <c r="AY226" s="29" t="str">
        <f>IFERROR(IF(VLOOKUP($D226,'Sep 2015'!$D$1:$Z$500,3,FALSE)=F226,"-","Wrong PO"),"new")</f>
        <v>Wrong PO</v>
      </c>
      <c r="AZ226" s="32">
        <f>IF(AY226="wrong PO",(VLOOKUP($D226,'Sep 2015'!$D$1:$Z$500,3,FALSE)),"")</f>
        <v>0</v>
      </c>
    </row>
    <row r="227" spans="1:52">
      <c r="A227" s="2" t="s">
        <v>841</v>
      </c>
      <c r="B227" s="2" t="s">
        <v>510</v>
      </c>
      <c r="C227" s="2" t="s">
        <v>56</v>
      </c>
      <c r="D227" s="2" t="s">
        <v>66</v>
      </c>
      <c r="E227" s="2" t="s">
        <v>27</v>
      </c>
      <c r="F227" s="21" t="s">
        <v>1268</v>
      </c>
      <c r="G227" s="11" t="s">
        <v>2049</v>
      </c>
      <c r="H227" s="3">
        <v>42213</v>
      </c>
      <c r="I227" s="2" t="s">
        <v>28</v>
      </c>
      <c r="J227" s="2" t="s">
        <v>29</v>
      </c>
      <c r="K227" s="2" t="s">
        <v>30</v>
      </c>
      <c r="L227" s="2" t="s">
        <v>31</v>
      </c>
      <c r="M227" s="2" t="s">
        <v>32</v>
      </c>
      <c r="N227" s="4">
        <v>37023</v>
      </c>
      <c r="O227" s="4">
        <v>37517</v>
      </c>
      <c r="P227" s="4">
        <v>494</v>
      </c>
      <c r="Q227" s="5">
        <v>8.35</v>
      </c>
      <c r="R227" s="4">
        <v>0</v>
      </c>
      <c r="S227" s="4">
        <v>0</v>
      </c>
      <c r="T227" s="4">
        <v>0</v>
      </c>
      <c r="U227" s="5">
        <v>0</v>
      </c>
      <c r="V227" s="5">
        <v>0</v>
      </c>
      <c r="W227" s="14">
        <v>8.35</v>
      </c>
      <c r="X227" s="14">
        <v>0</v>
      </c>
      <c r="Y227" s="14">
        <v>8.35</v>
      </c>
      <c r="Z227" s="4">
        <v>24580</v>
      </c>
      <c r="AA227" s="49" t="str">
        <f>IFERROR(IF(VLOOKUP($D227,'Year-To-Date'!$E$1:$E$322,1,FALSE)=D227,"--","Find"),"Find")</f>
        <v>--</v>
      </c>
      <c r="AB227" s="49" t="str">
        <f>IFERROR(IFERROR(VLOOKUP($D227,'Asset Group  All Assets'!$B$1:$C$500,2,FALSE),(VLOOKUP($D227,'Missing-WSU-POs'!$B$1:$D$500,3,FALSE))),"?")</f>
        <v>P0774597</v>
      </c>
      <c r="AC227" s="31" t="str">
        <f t="shared" si="7"/>
        <v>P0774597</v>
      </c>
      <c r="AD227" s="31" t="str">
        <f t="shared" si="8"/>
        <v/>
      </c>
      <c r="AE227" s="29" t="str">
        <f>IFERROR(IF(VLOOKUP($D227,'Org July 2016 '!$D$1:$Z$500,3,FALSE)=F227,"-","Wrong PO"),"new")</f>
        <v>Wrong PO</v>
      </c>
      <c r="AF227" s="32">
        <f>IF(AE227="wrong PO",(VLOOKUP($D227,'Org July 2016 '!$D$1:$Z$500,3,FALSE)),"")</f>
        <v>0</v>
      </c>
      <c r="AG227" s="29" t="str">
        <f>IFERROR(IF(VLOOKUP($D227,'Org June 2016 '!$D$1:$Z$500,3,FALSE)=F227,"-","Wrong PO"),"new")</f>
        <v>Wrong PO</v>
      </c>
      <c r="AH227" s="32">
        <f>IF(AG227="wrong PO",(VLOOKUP($D227,'Org June 2016 '!$D$1:$Z$500,3,FALSE)),"")</f>
        <v>0</v>
      </c>
      <c r="AI227" s="29" t="str">
        <f>IFERROR(IF(VLOOKUP($D227,'May 2016'!D226:Z725,3,FALSE)=F227,"-","Wrong PO"),"new")</f>
        <v>new</v>
      </c>
      <c r="AJ227" s="32" t="str">
        <f>IF(AI227="wrong PO",(VLOOKUP($D227,'May 2016'!D226:Z725,3,FALSE)),"")</f>
        <v/>
      </c>
      <c r="AK227" s="29" t="str">
        <f>IFERROR(IF(VLOOKUP($D227,'Apr 2016'!$D$1:$Z$500,3,FALSE)=F227,"-","Wrong PO"),"new")</f>
        <v>Wrong PO</v>
      </c>
      <c r="AL227" s="32">
        <f>IF(AK227="wrong PO",(VLOOKUP($D227,'Apr 2016'!$D$1:$Z$500,3,FALSE)),"")</f>
        <v>0</v>
      </c>
      <c r="AM227" s="32" t="str">
        <f>IFERROR(IF(VLOOKUP($D227,'Mar 2016'!$D$1:$Z$500,3,FALSE)=F227,"-","Wrong PO"),"new")</f>
        <v>Wrong PO</v>
      </c>
      <c r="AN227" s="32">
        <f>IF(AK227="wrong PO",(VLOOKUP($D227,'Mar 2016'!$D$1:$Z$500,3,FALSE)),"")</f>
        <v>0</v>
      </c>
      <c r="AO227" s="32" t="str">
        <f>IFERROR(IF(VLOOKUP($D227,'Feb 2016'!$D$1:$Z$500,3,FALSE)=F227,"-","Wrong PO"),"new")</f>
        <v>Wrong PO</v>
      </c>
      <c r="AP227" s="32">
        <f>IF(AK227="wrong PO",(VLOOKUP($D227,'Feb 2016'!$D$1:$Z$500,3,FALSE)),"")</f>
        <v>0</v>
      </c>
      <c r="AQ227" s="29" t="str">
        <f>IFERROR(IF(VLOOKUP($D227,'Jan 2016'!$D$1:$Z$500,3,FALSE)=F227,"-","Wrong PO"),"new")</f>
        <v>Wrong PO</v>
      </c>
      <c r="AR227" s="32">
        <f>IF(AQ227="wrong PO",(VLOOKUP($D227,'Jan 2016'!$D$1:$Z$500,3,FALSE)),"")</f>
        <v>0</v>
      </c>
      <c r="AS227" s="29" t="str">
        <f>IFERROR(IF(VLOOKUP($D227,'Dec 2015'!$D$1:$Z$500,3,FALSE)=F227,"-","Wrong PO"),"new")</f>
        <v>Wrong PO</v>
      </c>
      <c r="AT227" s="32">
        <f>IF(AS227="wrong PO",(VLOOKUP($D227,'Dec 2015'!$D$1:$Z$500,3,FALSE)),"")</f>
        <v>0</v>
      </c>
      <c r="AU227" s="29" t="str">
        <f>IFERROR(IF(VLOOKUP($D227,'Nov 2015'!$D$1:$Z$500,3,FALSE)=F227,"-","Wrong PO"),"new")</f>
        <v>Wrong PO</v>
      </c>
      <c r="AV227" s="32">
        <f>IF(AU227="wrong PO",(VLOOKUP($D227,'Nov 2015'!$D$1:$Z$500,3,FALSE)),"")</f>
        <v>0</v>
      </c>
      <c r="AW227" s="29" t="str">
        <f>IFERROR(IF(VLOOKUP($D227,'Oct 2015'!$D$1:$Z$500,3,FALSE)=F227,"-","Wrong PO"),"new")</f>
        <v>Wrong PO</v>
      </c>
      <c r="AX227" s="32">
        <f>IF(AW227="wrong PO",(VLOOKUP($D227,'Oct 2015'!$D$1:$Z$500,3,FALSE)),"")</f>
        <v>0</v>
      </c>
      <c r="AY227" s="29" t="str">
        <f>IFERROR(IF(VLOOKUP($D227,'Sep 2015'!$D$1:$Z$500,3,FALSE)=F227,"-","Wrong PO"),"new")</f>
        <v>Wrong PO</v>
      </c>
      <c r="AZ227" s="32">
        <f>IF(AY227="wrong PO",(VLOOKUP($D227,'Sep 2015'!$D$1:$Z$500,3,FALSE)),"")</f>
        <v>0</v>
      </c>
    </row>
    <row r="228" spans="1:52">
      <c r="A228" s="2" t="s">
        <v>841</v>
      </c>
      <c r="B228" s="2" t="s">
        <v>510</v>
      </c>
      <c r="C228" s="2" t="s">
        <v>56</v>
      </c>
      <c r="D228" s="2" t="s">
        <v>220</v>
      </c>
      <c r="E228" s="2" t="s">
        <v>610</v>
      </c>
      <c r="F228" s="21" t="s">
        <v>1040</v>
      </c>
      <c r="G228" s="11" t="s">
        <v>2048</v>
      </c>
      <c r="H228" s="3">
        <v>42450</v>
      </c>
      <c r="I228" s="2" t="s">
        <v>39</v>
      </c>
      <c r="J228" s="2" t="s">
        <v>612</v>
      </c>
      <c r="K228" s="2" t="s">
        <v>30</v>
      </c>
      <c r="L228" s="2" t="s">
        <v>31</v>
      </c>
      <c r="M228" s="2" t="s">
        <v>32</v>
      </c>
      <c r="N228" s="4">
        <v>7460</v>
      </c>
      <c r="O228" s="4">
        <v>10153</v>
      </c>
      <c r="P228" s="4">
        <v>2693</v>
      </c>
      <c r="Q228" s="5">
        <v>45.51</v>
      </c>
      <c r="R228" s="4">
        <v>0</v>
      </c>
      <c r="S228" s="4">
        <v>0</v>
      </c>
      <c r="T228" s="4">
        <v>0</v>
      </c>
      <c r="U228" s="5">
        <v>0</v>
      </c>
      <c r="V228" s="5">
        <v>0</v>
      </c>
      <c r="W228" s="14">
        <v>45.51</v>
      </c>
      <c r="X228" s="14">
        <v>0</v>
      </c>
      <c r="Y228" s="14">
        <v>45.51</v>
      </c>
      <c r="Z228" s="4">
        <v>24580</v>
      </c>
      <c r="AA228" s="49" t="str">
        <f>IFERROR(IF(VLOOKUP($D228,'Year-To-Date'!$E$1:$E$322,1,FALSE)=D228,"--","Find"),"Find")</f>
        <v>--</v>
      </c>
      <c r="AB228" s="49" t="str">
        <f>IFERROR(IFERROR(VLOOKUP($D228,'Asset Group  All Assets'!$B$1:$C$500,2,FALSE),(VLOOKUP($D228,'Missing-WSU-POs'!$B$1:$D$500,3,FALSE))),"?")</f>
        <v>P0776506</v>
      </c>
      <c r="AC228" s="31" t="str">
        <f t="shared" si="7"/>
        <v>P0776506</v>
      </c>
      <c r="AD228" s="31" t="str">
        <f t="shared" si="8"/>
        <v/>
      </c>
      <c r="AE228" s="29" t="str">
        <f>IFERROR(IF(VLOOKUP($D228,'Org July 2016 '!$D$1:$Z$500,3,FALSE)=F228,"-","Wrong PO"),"new")</f>
        <v>Wrong PO</v>
      </c>
      <c r="AF228" s="32">
        <f>IF(AE228="wrong PO",(VLOOKUP($D228,'Org July 2016 '!$D$1:$Z$500,3,FALSE)),"")</f>
        <v>0</v>
      </c>
      <c r="AG228" s="29" t="str">
        <f>IFERROR(IF(VLOOKUP($D228,'Org June 2016 '!$D$1:$Z$500,3,FALSE)=F228,"-","Wrong PO"),"new")</f>
        <v>Wrong PO</v>
      </c>
      <c r="AH228" s="32">
        <f>IF(AG228="wrong PO",(VLOOKUP($D228,'Org June 2016 '!$D$1:$Z$500,3,FALSE)),"")</f>
        <v>0</v>
      </c>
      <c r="AI228" s="29" t="str">
        <f>IFERROR(IF(VLOOKUP($D228,'May 2016'!D227:Z726,3,FALSE)=F228,"-","Wrong PO"),"new")</f>
        <v>new</v>
      </c>
      <c r="AJ228" s="32" t="str">
        <f>IF(AI228="wrong PO",(VLOOKUP($D228,'May 2016'!D227:Z726,3,FALSE)),"")</f>
        <v/>
      </c>
      <c r="AK228" s="29" t="str">
        <f>IFERROR(IF(VLOOKUP($D228,'Apr 2016'!$D$1:$Z$500,3,FALSE)=F228,"-","Wrong PO"),"new")</f>
        <v>Wrong PO</v>
      </c>
      <c r="AL228" s="32">
        <f>IF(AK228="wrong PO",(VLOOKUP($D228,'Apr 2016'!$D$1:$Z$500,3,FALSE)),"")</f>
        <v>0</v>
      </c>
      <c r="AM228" s="32" t="str">
        <f>IFERROR(IF(VLOOKUP($D228,'Mar 2016'!$D$1:$Z$500,3,FALSE)=F228,"-","Wrong PO"),"new")</f>
        <v>Wrong PO</v>
      </c>
      <c r="AN228" s="32">
        <f>IF(AK228="wrong PO",(VLOOKUP($D228,'Mar 2016'!$D$1:$Z$500,3,FALSE)),"")</f>
        <v>0</v>
      </c>
      <c r="AO228" s="32" t="str">
        <f>IFERROR(IF(VLOOKUP($D228,'Feb 2016'!$D$1:$Z$500,3,FALSE)=F228,"-","Wrong PO"),"new")</f>
        <v>new</v>
      </c>
      <c r="AP228" s="32" t="e">
        <f>IF(AK228="wrong PO",(VLOOKUP($D228,'Feb 2016'!$D$1:$Z$500,3,FALSE)),"")</f>
        <v>#N/A</v>
      </c>
      <c r="AQ228" s="29" t="str">
        <f>IFERROR(IF(VLOOKUP($D228,'Jan 2016'!$D$1:$Z$500,3,FALSE)=F228,"-","Wrong PO"),"new")</f>
        <v>new</v>
      </c>
      <c r="AR228" s="32" t="str">
        <f>IF(AQ228="wrong PO",(VLOOKUP($D228,'Jan 2016'!$D$1:$Z$500,3,FALSE)),"")</f>
        <v/>
      </c>
      <c r="AS228" s="29" t="str">
        <f>IFERROR(IF(VLOOKUP($D228,'Dec 2015'!$D$1:$Z$500,3,FALSE)=F228,"-","Wrong PO"),"new")</f>
        <v>new</v>
      </c>
      <c r="AT228" s="32" t="str">
        <f>IF(AS228="wrong PO",(VLOOKUP($D228,'Dec 2015'!$D$1:$Z$500,3,FALSE)),"")</f>
        <v/>
      </c>
      <c r="AU228" s="29" t="str">
        <f>IFERROR(IF(VLOOKUP($D228,'Nov 2015'!$D$1:$Z$500,3,FALSE)=F228,"-","Wrong PO"),"new")</f>
        <v>new</v>
      </c>
      <c r="AV228" s="32" t="str">
        <f>IF(AU228="wrong PO",(VLOOKUP($D228,'Nov 2015'!$D$1:$Z$500,3,FALSE)),"")</f>
        <v/>
      </c>
      <c r="AW228" s="29" t="str">
        <f>IFERROR(IF(VLOOKUP($D228,'Oct 2015'!$D$1:$Z$500,3,FALSE)=F228,"-","Wrong PO"),"new")</f>
        <v>new</v>
      </c>
      <c r="AX228" s="32" t="str">
        <f>IF(AW228="wrong PO",(VLOOKUP($D228,'Oct 2015'!$D$1:$Z$500,3,FALSE)),"")</f>
        <v/>
      </c>
      <c r="AY228" s="29" t="str">
        <f>IFERROR(IF(VLOOKUP($D228,'Sep 2015'!$D$1:$Z$500,3,FALSE)=F228,"-","Wrong PO"),"new")</f>
        <v>new</v>
      </c>
      <c r="AZ228" s="32" t="str">
        <f>IF(AY228="wrong PO",(VLOOKUP($D228,'Sep 2015'!$D$1:$Z$500,3,FALSE)),"")</f>
        <v/>
      </c>
    </row>
    <row r="229" spans="1:52">
      <c r="A229" s="2" t="s">
        <v>841</v>
      </c>
      <c r="B229" s="2" t="s">
        <v>510</v>
      </c>
      <c r="C229" s="2" t="s">
        <v>754</v>
      </c>
      <c r="D229" s="2" t="s">
        <v>281</v>
      </c>
      <c r="E229" s="2" t="s">
        <v>755</v>
      </c>
      <c r="F229" s="21" t="s">
        <v>1197</v>
      </c>
      <c r="G229" s="11" t="s">
        <v>2047</v>
      </c>
      <c r="H229" s="3">
        <v>42158</v>
      </c>
      <c r="I229" s="2" t="s">
        <v>28</v>
      </c>
      <c r="J229" s="2" t="s">
        <v>423</v>
      </c>
      <c r="K229" s="2" t="s">
        <v>30</v>
      </c>
      <c r="L229" s="2" t="s">
        <v>31</v>
      </c>
      <c r="M229" s="2" t="s">
        <v>382</v>
      </c>
      <c r="N229" s="4">
        <v>8944</v>
      </c>
      <c r="O229" s="4">
        <v>8985</v>
      </c>
      <c r="P229" s="4">
        <v>41</v>
      </c>
      <c r="Q229" s="5">
        <v>0.69</v>
      </c>
      <c r="R229" s="4">
        <v>9245</v>
      </c>
      <c r="S229" s="4">
        <v>9358</v>
      </c>
      <c r="T229" s="4">
        <v>113</v>
      </c>
      <c r="U229" s="5">
        <v>6.76</v>
      </c>
      <c r="V229" s="5">
        <v>0</v>
      </c>
      <c r="W229" s="14">
        <v>7.45</v>
      </c>
      <c r="X229" s="14">
        <v>0</v>
      </c>
      <c r="Y229" s="14">
        <v>7.45</v>
      </c>
      <c r="Z229" s="4">
        <v>24580</v>
      </c>
      <c r="AA229" s="49" t="str">
        <f>IFERROR(IF(VLOOKUP($D229,'Year-To-Date'!$E$1:$E$322,1,FALSE)=D229,"--","Find"),"Find")</f>
        <v>--</v>
      </c>
      <c r="AB229" s="49" t="str">
        <f>IFERROR(IFERROR(VLOOKUP($D229,'Asset Group  All Assets'!$B$1:$C$500,2,FALSE),(VLOOKUP($D229,'Missing-WSU-POs'!$B$1:$D$500,3,FALSE))),"?")</f>
        <v>P0777782</v>
      </c>
      <c r="AC229" s="31" t="str">
        <f t="shared" si="7"/>
        <v>P0777782</v>
      </c>
      <c r="AD229" s="31" t="str">
        <f t="shared" si="8"/>
        <v/>
      </c>
      <c r="AE229" s="29" t="str">
        <f>IFERROR(IF(VLOOKUP($D229,'Org July 2016 '!$D$1:$Z$500,3,FALSE)=F229,"-","Wrong PO"),"new")</f>
        <v>Wrong PO</v>
      </c>
      <c r="AF229" s="32">
        <f>IF(AE229="wrong PO",(VLOOKUP($D229,'Org July 2016 '!$D$1:$Z$500,3,FALSE)),"")</f>
        <v>0</v>
      </c>
      <c r="AG229" s="29" t="str">
        <f>IFERROR(IF(VLOOKUP($D229,'Org June 2016 '!$D$1:$Z$500,3,FALSE)=F229,"-","Wrong PO"),"new")</f>
        <v>Wrong PO</v>
      </c>
      <c r="AH229" s="32">
        <f>IF(AG229="wrong PO",(VLOOKUP($D229,'Org June 2016 '!$D$1:$Z$500,3,FALSE)),"")</f>
        <v>0</v>
      </c>
      <c r="AI229" s="29" t="str">
        <f>IFERROR(IF(VLOOKUP($D229,'May 2016'!D228:Z727,3,FALSE)=F229,"-","Wrong PO"),"new")</f>
        <v>new</v>
      </c>
      <c r="AJ229" s="32" t="str">
        <f>IF(AI229="wrong PO",(VLOOKUP($D229,'May 2016'!D228:Z727,3,FALSE)),"")</f>
        <v/>
      </c>
      <c r="AK229" s="29" t="str">
        <f>IFERROR(IF(VLOOKUP($D229,'Apr 2016'!$D$1:$Z$500,3,FALSE)=F229,"-","Wrong PO"),"new")</f>
        <v>new</v>
      </c>
      <c r="AL229" s="32" t="str">
        <f>IF(AK229="wrong PO",(VLOOKUP($D229,'Apr 2016'!$D$1:$Z$500,3,FALSE)),"")</f>
        <v/>
      </c>
      <c r="AM229" s="32" t="str">
        <f>IFERROR(IF(VLOOKUP($D229,'Mar 2016'!$D$1:$Z$500,3,FALSE)=F229,"-","Wrong PO"),"new")</f>
        <v>new</v>
      </c>
      <c r="AN229" s="32" t="str">
        <f>IF(AK229="wrong PO",(VLOOKUP($D229,'Mar 2016'!$D$1:$Z$500,3,FALSE)),"")</f>
        <v/>
      </c>
      <c r="AO229" s="32" t="str">
        <f>IFERROR(IF(VLOOKUP($D229,'Feb 2016'!$D$1:$Z$500,3,FALSE)=F229,"-","Wrong PO"),"new")</f>
        <v>new</v>
      </c>
      <c r="AP229" s="32" t="str">
        <f>IF(AK229="wrong PO",(VLOOKUP($D229,'Feb 2016'!$D$1:$Z$500,3,FALSE)),"")</f>
        <v/>
      </c>
      <c r="AQ229" s="29" t="str">
        <f>IFERROR(IF(VLOOKUP($D229,'Jan 2016'!$D$1:$Z$500,3,FALSE)=F229,"-","Wrong PO"),"new")</f>
        <v>new</v>
      </c>
      <c r="AR229" s="32" t="str">
        <f>IF(AQ229="wrong PO",(VLOOKUP($D229,'Jan 2016'!$D$1:$Z$500,3,FALSE)),"")</f>
        <v/>
      </c>
      <c r="AS229" s="29" t="str">
        <f>IFERROR(IF(VLOOKUP($D229,'Dec 2015'!$D$1:$Z$500,3,FALSE)=F229,"-","Wrong PO"),"new")</f>
        <v>new</v>
      </c>
      <c r="AT229" s="32" t="str">
        <f>IF(AS229="wrong PO",(VLOOKUP($D229,'Dec 2015'!$D$1:$Z$500,3,FALSE)),"")</f>
        <v/>
      </c>
      <c r="AU229" s="29" t="str">
        <f>IFERROR(IF(VLOOKUP($D229,'Nov 2015'!$D$1:$Z$500,3,FALSE)=F229,"-","Wrong PO"),"new")</f>
        <v>new</v>
      </c>
      <c r="AV229" s="32" t="str">
        <f>IF(AU229="wrong PO",(VLOOKUP($D229,'Nov 2015'!$D$1:$Z$500,3,FALSE)),"")</f>
        <v/>
      </c>
      <c r="AW229" s="29" t="str">
        <f>IFERROR(IF(VLOOKUP($D229,'Oct 2015'!$D$1:$Z$500,3,FALSE)=F229,"-","Wrong PO"),"new")</f>
        <v>new</v>
      </c>
      <c r="AX229" s="32" t="str">
        <f>IF(AW229="wrong PO",(VLOOKUP($D229,'Oct 2015'!$D$1:$Z$500,3,FALSE)),"")</f>
        <v/>
      </c>
      <c r="AY229" s="29" t="str">
        <f>IFERROR(IF(VLOOKUP($D229,'Sep 2015'!$D$1:$Z$500,3,FALSE)=F229,"-","Wrong PO"),"new")</f>
        <v>new</v>
      </c>
      <c r="AZ229" s="32" t="str">
        <f>IF(AY229="wrong PO",(VLOOKUP($D229,'Sep 2015'!$D$1:$Z$500,3,FALSE)),"")</f>
        <v/>
      </c>
    </row>
    <row r="230" spans="1:52">
      <c r="A230" s="2" t="s">
        <v>841</v>
      </c>
      <c r="B230" s="2" t="s">
        <v>510</v>
      </c>
      <c r="C230" s="2" t="s">
        <v>48</v>
      </c>
      <c r="D230" s="2" t="s">
        <v>165</v>
      </c>
      <c r="E230" s="2" t="s">
        <v>498</v>
      </c>
      <c r="F230" s="21" t="s">
        <v>872</v>
      </c>
      <c r="G230" s="11" t="s">
        <v>2046</v>
      </c>
      <c r="H230" s="3">
        <v>42331</v>
      </c>
      <c r="I230" s="2" t="s">
        <v>39</v>
      </c>
      <c r="J230" s="2" t="s">
        <v>431</v>
      </c>
      <c r="K230" s="2" t="s">
        <v>30</v>
      </c>
      <c r="L230" s="2" t="s">
        <v>31</v>
      </c>
      <c r="M230" s="2" t="s">
        <v>32</v>
      </c>
      <c r="N230" s="4">
        <v>21101</v>
      </c>
      <c r="O230" s="4">
        <v>23531</v>
      </c>
      <c r="P230" s="4">
        <v>2430</v>
      </c>
      <c r="Q230" s="5">
        <v>41.07</v>
      </c>
      <c r="R230" s="4">
        <v>0</v>
      </c>
      <c r="S230" s="4">
        <v>0</v>
      </c>
      <c r="T230" s="4">
        <v>0</v>
      </c>
      <c r="U230" s="5">
        <v>0</v>
      </c>
      <c r="V230" s="5">
        <v>0</v>
      </c>
      <c r="W230" s="14">
        <v>41.07</v>
      </c>
      <c r="X230" s="14">
        <v>0</v>
      </c>
      <c r="Y230" s="14">
        <v>41.07</v>
      </c>
      <c r="Z230" s="4">
        <v>24580</v>
      </c>
      <c r="AA230" s="49" t="str">
        <f>IFERROR(IF(VLOOKUP($D230,'Year-To-Date'!$E$1:$E$322,1,FALSE)=D230,"--","Find"),"Find")</f>
        <v>--</v>
      </c>
      <c r="AB230" s="49" t="str">
        <f>IFERROR(IFERROR(VLOOKUP($D230,'Asset Group  All Assets'!$B$1:$C$500,2,FALSE),(VLOOKUP($D230,'Missing-WSU-POs'!$B$1:$D$500,3,FALSE))),"?")</f>
        <v>P0779968</v>
      </c>
      <c r="AC230" s="31" t="str">
        <f t="shared" si="7"/>
        <v>P0779968</v>
      </c>
      <c r="AD230" s="31" t="str">
        <f t="shared" si="8"/>
        <v/>
      </c>
      <c r="AE230" s="29" t="str">
        <f>IFERROR(IF(VLOOKUP($D230,'Org July 2016 '!$D$1:$Z$500,3,FALSE)=F230,"-","Wrong PO"),"new")</f>
        <v>Wrong PO</v>
      </c>
      <c r="AF230" s="32">
        <f>IF(AE230="wrong PO",(VLOOKUP($D230,'Org July 2016 '!$D$1:$Z$500,3,FALSE)),"")</f>
        <v>0</v>
      </c>
      <c r="AG230" s="29" t="str">
        <f>IFERROR(IF(VLOOKUP($D230,'Org June 2016 '!$D$1:$Z$500,3,FALSE)=F230,"-","Wrong PO"),"new")</f>
        <v>Wrong PO</v>
      </c>
      <c r="AH230" s="32">
        <f>IF(AG230="wrong PO",(VLOOKUP($D230,'Org June 2016 '!$D$1:$Z$500,3,FALSE)),"")</f>
        <v>0</v>
      </c>
      <c r="AI230" s="29" t="str">
        <f>IFERROR(IF(VLOOKUP($D230,'May 2016'!D229:Z728,3,FALSE)=F230,"-","Wrong PO"),"new")</f>
        <v>new</v>
      </c>
      <c r="AJ230" s="32" t="str">
        <f>IF(AI230="wrong PO",(VLOOKUP($D230,'May 2016'!D229:Z728,3,FALSE)),"")</f>
        <v/>
      </c>
      <c r="AK230" s="29" t="str">
        <f>IFERROR(IF(VLOOKUP($D230,'Apr 2016'!$D$1:$Z$500,3,FALSE)=F230,"-","Wrong PO"),"new")</f>
        <v>Wrong PO</v>
      </c>
      <c r="AL230" s="32" t="str">
        <f>IF(AK230="wrong PO",(VLOOKUP($D230,'Apr 2016'!$D$1:$Z$500,3,FALSE)),"")</f>
        <v>75522162</v>
      </c>
      <c r="AM230" s="32" t="str">
        <f>IFERROR(IF(VLOOKUP($D230,'Mar 2016'!$D$1:$Z$500,3,FALSE)=F230,"-","Wrong PO"),"new")</f>
        <v>Wrong PO</v>
      </c>
      <c r="AN230" s="32" t="str">
        <f>IF(AK230="wrong PO",(VLOOKUP($D230,'Mar 2016'!$D$1:$Z$500,3,FALSE)),"")</f>
        <v>75522162</v>
      </c>
      <c r="AO230" s="32" t="str">
        <f>IFERROR(IF(VLOOKUP($D230,'Feb 2016'!$D$1:$Z$500,3,FALSE)=F230,"-","Wrong PO"),"new")</f>
        <v>Wrong PO</v>
      </c>
      <c r="AP230" s="32" t="str">
        <f>IF(AK230="wrong PO",(VLOOKUP($D230,'Feb 2016'!$D$1:$Z$500,3,FALSE)),"")</f>
        <v>75522162</v>
      </c>
      <c r="AQ230" s="29" t="str">
        <f>IFERROR(IF(VLOOKUP($D230,'Jan 2016'!$D$1:$Z$500,3,FALSE)=F230,"-","Wrong PO"),"new")</f>
        <v>Wrong PO</v>
      </c>
      <c r="AR230" s="32" t="str">
        <f>IF(AQ230="wrong PO",(VLOOKUP($D230,'Jan 2016'!$D$1:$Z$500,3,FALSE)),"")</f>
        <v>75522162</v>
      </c>
      <c r="AS230" s="29" t="str">
        <f>IFERROR(IF(VLOOKUP($D230,'Dec 2015'!$D$1:$Z$500,3,FALSE)=F230,"-","Wrong PO"),"new")</f>
        <v>new</v>
      </c>
      <c r="AT230" s="32" t="str">
        <f>IF(AS230="wrong PO",(VLOOKUP($D230,'Dec 2015'!$D$1:$Z$500,3,FALSE)),"")</f>
        <v/>
      </c>
      <c r="AU230" s="29" t="str">
        <f>IFERROR(IF(VLOOKUP($D230,'Nov 2015'!$D$1:$Z$500,3,FALSE)=F230,"-","Wrong PO"),"new")</f>
        <v>new</v>
      </c>
      <c r="AV230" s="32" t="str">
        <f>IF(AU230="wrong PO",(VLOOKUP($D230,'Nov 2015'!$D$1:$Z$500,3,FALSE)),"")</f>
        <v/>
      </c>
      <c r="AW230" s="29" t="str">
        <f>IFERROR(IF(VLOOKUP($D230,'Oct 2015'!$D$1:$Z$500,3,FALSE)=F230,"-","Wrong PO"),"new")</f>
        <v>new</v>
      </c>
      <c r="AX230" s="32" t="str">
        <f>IF(AW230="wrong PO",(VLOOKUP($D230,'Oct 2015'!$D$1:$Z$500,3,FALSE)),"")</f>
        <v/>
      </c>
      <c r="AY230" s="29" t="str">
        <f>IFERROR(IF(VLOOKUP($D230,'Sep 2015'!$D$1:$Z$500,3,FALSE)=F230,"-","Wrong PO"),"new")</f>
        <v>new</v>
      </c>
      <c r="AZ230" s="32" t="str">
        <f>IF(AY230="wrong PO",(VLOOKUP($D230,'Sep 2015'!$D$1:$Z$500,3,FALSE)),"")</f>
        <v/>
      </c>
    </row>
    <row r="231" spans="1:52">
      <c r="A231" s="2" t="s">
        <v>841</v>
      </c>
      <c r="B231" s="2" t="s">
        <v>510</v>
      </c>
      <c r="C231" s="2" t="s">
        <v>48</v>
      </c>
      <c r="D231" s="2" t="s">
        <v>167</v>
      </c>
      <c r="E231" s="2" t="s">
        <v>498</v>
      </c>
      <c r="F231" s="21" t="s">
        <v>872</v>
      </c>
      <c r="G231" s="11" t="s">
        <v>2046</v>
      </c>
      <c r="H231" s="3">
        <v>42331</v>
      </c>
      <c r="I231" s="2" t="s">
        <v>39</v>
      </c>
      <c r="J231" s="2" t="s">
        <v>431</v>
      </c>
      <c r="K231" s="2" t="s">
        <v>30</v>
      </c>
      <c r="L231" s="2" t="s">
        <v>31</v>
      </c>
      <c r="M231" s="2" t="s">
        <v>32</v>
      </c>
      <c r="N231" s="4">
        <v>5917</v>
      </c>
      <c r="O231" s="4">
        <v>6289</v>
      </c>
      <c r="P231" s="4">
        <v>372</v>
      </c>
      <c r="Q231" s="5">
        <v>6.29</v>
      </c>
      <c r="R231" s="4">
        <v>0</v>
      </c>
      <c r="S231" s="4">
        <v>0</v>
      </c>
      <c r="T231" s="4">
        <v>0</v>
      </c>
      <c r="U231" s="5">
        <v>0</v>
      </c>
      <c r="V231" s="5">
        <v>0</v>
      </c>
      <c r="W231" s="14">
        <v>6.29</v>
      </c>
      <c r="X231" s="14">
        <v>0</v>
      </c>
      <c r="Y231" s="14">
        <v>6.29</v>
      </c>
      <c r="Z231" s="4">
        <v>24580</v>
      </c>
      <c r="AA231" s="49" t="str">
        <f>IFERROR(IF(VLOOKUP($D231,'Year-To-Date'!$E$1:$E$322,1,FALSE)=D231,"--","Find"),"Find")</f>
        <v>--</v>
      </c>
      <c r="AB231" s="49" t="str">
        <f>IFERROR(IFERROR(VLOOKUP($D231,'Asset Group  All Assets'!$B$1:$C$500,2,FALSE),(VLOOKUP($D231,'Missing-WSU-POs'!$B$1:$D$500,3,FALSE))),"?")</f>
        <v>P0779968</v>
      </c>
      <c r="AC231" s="31" t="str">
        <f t="shared" si="7"/>
        <v>P0779968</v>
      </c>
      <c r="AD231" s="31" t="str">
        <f t="shared" si="8"/>
        <v/>
      </c>
      <c r="AE231" s="29" t="str">
        <f>IFERROR(IF(VLOOKUP($D231,'Org July 2016 '!$D$1:$Z$500,3,FALSE)=F231,"-","Wrong PO"),"new")</f>
        <v>Wrong PO</v>
      </c>
      <c r="AF231" s="32">
        <f>IF(AE231="wrong PO",(VLOOKUP($D231,'Org July 2016 '!$D$1:$Z$500,3,FALSE)),"")</f>
        <v>0</v>
      </c>
      <c r="AG231" s="29" t="str">
        <f>IFERROR(IF(VLOOKUP($D231,'Org June 2016 '!$D$1:$Z$500,3,FALSE)=F231,"-","Wrong PO"),"new")</f>
        <v>Wrong PO</v>
      </c>
      <c r="AH231" s="32">
        <f>IF(AG231="wrong PO",(VLOOKUP($D231,'Org June 2016 '!$D$1:$Z$500,3,FALSE)),"")</f>
        <v>0</v>
      </c>
      <c r="AI231" s="29" t="str">
        <f>IFERROR(IF(VLOOKUP($D231,'May 2016'!D230:Z729,3,FALSE)=F231,"-","Wrong PO"),"new")</f>
        <v>new</v>
      </c>
      <c r="AJ231" s="32" t="str">
        <f>IF(AI231="wrong PO",(VLOOKUP($D231,'May 2016'!D230:Z729,3,FALSE)),"")</f>
        <v/>
      </c>
      <c r="AK231" s="29" t="str">
        <f>IFERROR(IF(VLOOKUP($D231,'Apr 2016'!$D$1:$Z$500,3,FALSE)=F231,"-","Wrong PO"),"new")</f>
        <v>Wrong PO</v>
      </c>
      <c r="AL231" s="32" t="str">
        <f>IF(AK231="wrong PO",(VLOOKUP($D231,'Apr 2016'!$D$1:$Z$500,3,FALSE)),"")</f>
        <v>75522162</v>
      </c>
      <c r="AM231" s="32" t="str">
        <f>IFERROR(IF(VLOOKUP($D231,'Mar 2016'!$D$1:$Z$500,3,FALSE)=F231,"-","Wrong PO"),"new")</f>
        <v>Wrong PO</v>
      </c>
      <c r="AN231" s="32" t="str">
        <f>IF(AK231="wrong PO",(VLOOKUP($D231,'Mar 2016'!$D$1:$Z$500,3,FALSE)),"")</f>
        <v>75522162</v>
      </c>
      <c r="AO231" s="32" t="str">
        <f>IFERROR(IF(VLOOKUP($D231,'Feb 2016'!$D$1:$Z$500,3,FALSE)=F231,"-","Wrong PO"),"new")</f>
        <v>Wrong PO</v>
      </c>
      <c r="AP231" s="32" t="str">
        <f>IF(AK231="wrong PO",(VLOOKUP($D231,'Feb 2016'!$D$1:$Z$500,3,FALSE)),"")</f>
        <v>75522162</v>
      </c>
      <c r="AQ231" s="29" t="str">
        <f>IFERROR(IF(VLOOKUP($D231,'Jan 2016'!$D$1:$Z$500,3,FALSE)=F231,"-","Wrong PO"),"new")</f>
        <v>Wrong PO</v>
      </c>
      <c r="AR231" s="32" t="str">
        <f>IF(AQ231="wrong PO",(VLOOKUP($D231,'Jan 2016'!$D$1:$Z$500,3,FALSE)),"")</f>
        <v>75522162</v>
      </c>
      <c r="AS231" s="29" t="str">
        <f>IFERROR(IF(VLOOKUP($D231,'Dec 2015'!$D$1:$Z$500,3,FALSE)=F231,"-","Wrong PO"),"new")</f>
        <v>new</v>
      </c>
      <c r="AT231" s="32" t="str">
        <f>IF(AS231="wrong PO",(VLOOKUP($D231,'Dec 2015'!$D$1:$Z$500,3,FALSE)),"")</f>
        <v/>
      </c>
      <c r="AU231" s="29" t="str">
        <f>IFERROR(IF(VLOOKUP($D231,'Nov 2015'!$D$1:$Z$500,3,FALSE)=F231,"-","Wrong PO"),"new")</f>
        <v>new</v>
      </c>
      <c r="AV231" s="32" t="str">
        <f>IF(AU231="wrong PO",(VLOOKUP($D231,'Nov 2015'!$D$1:$Z$500,3,FALSE)),"")</f>
        <v/>
      </c>
      <c r="AW231" s="29" t="str">
        <f>IFERROR(IF(VLOOKUP($D231,'Oct 2015'!$D$1:$Z$500,3,FALSE)=F231,"-","Wrong PO"),"new")</f>
        <v>new</v>
      </c>
      <c r="AX231" s="32" t="str">
        <f>IF(AW231="wrong PO",(VLOOKUP($D231,'Oct 2015'!$D$1:$Z$500,3,FALSE)),"")</f>
        <v/>
      </c>
      <c r="AY231" s="29" t="str">
        <f>IFERROR(IF(VLOOKUP($D231,'Sep 2015'!$D$1:$Z$500,3,FALSE)=F231,"-","Wrong PO"),"new")</f>
        <v>new</v>
      </c>
      <c r="AZ231" s="32" t="str">
        <f>IF(AY231="wrong PO",(VLOOKUP($D231,'Sep 2015'!$D$1:$Z$500,3,FALSE)),"")</f>
        <v/>
      </c>
    </row>
    <row r="232" spans="1:52">
      <c r="A232" s="2" t="s">
        <v>841</v>
      </c>
      <c r="B232" s="2" t="s">
        <v>510</v>
      </c>
      <c r="C232" s="2" t="s">
        <v>760</v>
      </c>
      <c r="D232" s="2" t="s">
        <v>168</v>
      </c>
      <c r="E232" s="2" t="s">
        <v>466</v>
      </c>
      <c r="F232" s="21" t="s">
        <v>872</v>
      </c>
      <c r="G232" s="11" t="s">
        <v>2046</v>
      </c>
      <c r="H232" s="3">
        <v>42360</v>
      </c>
      <c r="I232" s="2" t="s">
        <v>437</v>
      </c>
      <c r="J232" s="2" t="s">
        <v>431</v>
      </c>
      <c r="K232" s="2" t="s">
        <v>30</v>
      </c>
      <c r="L232" s="2" t="s">
        <v>31</v>
      </c>
      <c r="M232" s="2" t="s">
        <v>382</v>
      </c>
      <c r="N232" s="4">
        <v>4448</v>
      </c>
      <c r="O232" s="4">
        <v>4766</v>
      </c>
      <c r="P232" s="4">
        <v>318</v>
      </c>
      <c r="Q232" s="5">
        <v>5.37</v>
      </c>
      <c r="R232" s="4">
        <v>0</v>
      </c>
      <c r="S232" s="4">
        <v>0</v>
      </c>
      <c r="T232" s="4">
        <v>0</v>
      </c>
      <c r="U232" s="5">
        <v>0</v>
      </c>
      <c r="V232" s="5">
        <v>0</v>
      </c>
      <c r="W232" s="14">
        <v>5.37</v>
      </c>
      <c r="X232" s="14">
        <v>0</v>
      </c>
      <c r="Y232" s="14">
        <v>5.37</v>
      </c>
      <c r="Z232" s="4">
        <v>24580</v>
      </c>
      <c r="AA232" s="49" t="str">
        <f>IFERROR(IF(VLOOKUP($D232,'Year-To-Date'!$E$1:$E$322,1,FALSE)=D232,"--","Find"),"Find")</f>
        <v>--</v>
      </c>
      <c r="AB232" s="49" t="str">
        <f>IFERROR(IFERROR(VLOOKUP($D232,'Asset Group  All Assets'!$B$1:$C$500,2,FALSE),(VLOOKUP($D232,'Missing-WSU-POs'!$B$1:$D$500,3,FALSE))),"?")</f>
        <v>P0779968</v>
      </c>
      <c r="AC232" s="31" t="str">
        <f t="shared" si="7"/>
        <v>P0779968</v>
      </c>
      <c r="AD232" s="31" t="str">
        <f t="shared" si="8"/>
        <v/>
      </c>
      <c r="AE232" s="29" t="str">
        <f>IFERROR(IF(VLOOKUP($D232,'Org July 2016 '!$D$1:$Z$500,3,FALSE)=F232,"-","Wrong PO"),"new")</f>
        <v>Wrong PO</v>
      </c>
      <c r="AF232" s="32">
        <f>IF(AE232="wrong PO",(VLOOKUP($D232,'Org July 2016 '!$D$1:$Z$500,3,FALSE)),"")</f>
        <v>0</v>
      </c>
      <c r="AG232" s="29" t="str">
        <f>IFERROR(IF(VLOOKUP($D232,'Org June 2016 '!$D$1:$Z$500,3,FALSE)=F232,"-","Wrong PO"),"new")</f>
        <v>Wrong PO</v>
      </c>
      <c r="AH232" s="32">
        <f>IF(AG232="wrong PO",(VLOOKUP($D232,'Org June 2016 '!$D$1:$Z$500,3,FALSE)),"")</f>
        <v>0</v>
      </c>
      <c r="AI232" s="29" t="str">
        <f>IFERROR(IF(VLOOKUP($D232,'May 2016'!D231:Z730,3,FALSE)=F232,"-","Wrong PO"),"new")</f>
        <v>new</v>
      </c>
      <c r="AJ232" s="32" t="str">
        <f>IF(AI232="wrong PO",(VLOOKUP($D232,'May 2016'!D231:Z730,3,FALSE)),"")</f>
        <v/>
      </c>
      <c r="AK232" s="29" t="str">
        <f>IFERROR(IF(VLOOKUP($D232,'Apr 2016'!$D$1:$Z$500,3,FALSE)=F232,"-","Wrong PO"),"new")</f>
        <v>Wrong PO</v>
      </c>
      <c r="AL232" s="32" t="str">
        <f>IF(AK232="wrong PO",(VLOOKUP($D232,'Apr 2016'!$D$1:$Z$500,3,FALSE)),"")</f>
        <v>75522162</v>
      </c>
      <c r="AM232" s="32" t="str">
        <f>IFERROR(IF(VLOOKUP($D232,'Mar 2016'!$D$1:$Z$500,3,FALSE)=F232,"-","Wrong PO"),"new")</f>
        <v>Wrong PO</v>
      </c>
      <c r="AN232" s="32" t="str">
        <f>IF(AK232="wrong PO",(VLOOKUP($D232,'Mar 2016'!$D$1:$Z$500,3,FALSE)),"")</f>
        <v>75522162</v>
      </c>
      <c r="AO232" s="32" t="str">
        <f>IFERROR(IF(VLOOKUP($D232,'Feb 2016'!$D$1:$Z$500,3,FALSE)=F232,"-","Wrong PO"),"new")</f>
        <v>Wrong PO</v>
      </c>
      <c r="AP232" s="32" t="str">
        <f>IF(AK232="wrong PO",(VLOOKUP($D232,'Feb 2016'!$D$1:$Z$500,3,FALSE)),"")</f>
        <v>75522162</v>
      </c>
      <c r="AQ232" s="29" t="str">
        <f>IFERROR(IF(VLOOKUP($D232,'Jan 2016'!$D$1:$Z$500,3,FALSE)=F232,"-","Wrong PO"),"new")</f>
        <v>Wrong PO</v>
      </c>
      <c r="AR232" s="32" t="str">
        <f>IF(AQ232="wrong PO",(VLOOKUP($D232,'Jan 2016'!$D$1:$Z$500,3,FALSE)),"")</f>
        <v>75522162</v>
      </c>
      <c r="AS232" s="29" t="str">
        <f>IFERROR(IF(VLOOKUP($D232,'Dec 2015'!$D$1:$Z$500,3,FALSE)=F232,"-","Wrong PO"),"new")</f>
        <v>new</v>
      </c>
      <c r="AT232" s="32" t="str">
        <f>IF(AS232="wrong PO",(VLOOKUP($D232,'Dec 2015'!$D$1:$Z$500,3,FALSE)),"")</f>
        <v/>
      </c>
      <c r="AU232" s="29" t="str">
        <f>IFERROR(IF(VLOOKUP($D232,'Nov 2015'!$D$1:$Z$500,3,FALSE)=F232,"-","Wrong PO"),"new")</f>
        <v>new</v>
      </c>
      <c r="AV232" s="32" t="str">
        <f>IF(AU232="wrong PO",(VLOOKUP($D232,'Nov 2015'!$D$1:$Z$500,3,FALSE)),"")</f>
        <v/>
      </c>
      <c r="AW232" s="29" t="str">
        <f>IFERROR(IF(VLOOKUP($D232,'Oct 2015'!$D$1:$Z$500,3,FALSE)=F232,"-","Wrong PO"),"new")</f>
        <v>new</v>
      </c>
      <c r="AX232" s="32" t="str">
        <f>IF(AW232="wrong PO",(VLOOKUP($D232,'Oct 2015'!$D$1:$Z$500,3,FALSE)),"")</f>
        <v/>
      </c>
      <c r="AY232" s="29" t="str">
        <f>IFERROR(IF(VLOOKUP($D232,'Sep 2015'!$D$1:$Z$500,3,FALSE)=F232,"-","Wrong PO"),"new")</f>
        <v>new</v>
      </c>
      <c r="AZ232" s="32" t="str">
        <f>IF(AY232="wrong PO",(VLOOKUP($D232,'Sep 2015'!$D$1:$Z$500,3,FALSE)),"")</f>
        <v/>
      </c>
    </row>
    <row r="233" spans="1:52">
      <c r="A233" s="2" t="s">
        <v>841</v>
      </c>
      <c r="B233" s="2" t="s">
        <v>510</v>
      </c>
      <c r="C233" s="2" t="s">
        <v>572</v>
      </c>
      <c r="D233" s="2" t="s">
        <v>229</v>
      </c>
      <c r="E233" s="2" t="s">
        <v>499</v>
      </c>
      <c r="F233" s="21" t="s">
        <v>872</v>
      </c>
      <c r="G233" s="11" t="s">
        <v>2046</v>
      </c>
      <c r="H233" s="3">
        <v>42410</v>
      </c>
      <c r="I233" s="2"/>
      <c r="J233" s="2" t="s">
        <v>573</v>
      </c>
      <c r="K233" s="2" t="s">
        <v>394</v>
      </c>
      <c r="L233" s="2" t="s">
        <v>31</v>
      </c>
      <c r="M233" s="2" t="s">
        <v>382</v>
      </c>
      <c r="N233" s="4">
        <v>93011</v>
      </c>
      <c r="O233" s="4">
        <v>93626</v>
      </c>
      <c r="P233" s="4">
        <v>615</v>
      </c>
      <c r="Q233" s="5">
        <v>16.91</v>
      </c>
      <c r="R233" s="4">
        <v>0</v>
      </c>
      <c r="S233" s="4">
        <v>0</v>
      </c>
      <c r="T233" s="4">
        <v>0</v>
      </c>
      <c r="U233" s="5">
        <v>0</v>
      </c>
      <c r="V233" s="5">
        <v>0</v>
      </c>
      <c r="W233" s="14">
        <v>16.91</v>
      </c>
      <c r="X233" s="14">
        <v>0</v>
      </c>
      <c r="Y233" s="14">
        <v>16.91</v>
      </c>
      <c r="Z233" s="4">
        <v>24580</v>
      </c>
      <c r="AA233" s="49" t="str">
        <f>IFERROR(IF(VLOOKUP($D233,'Year-To-Date'!$E$1:$E$322,1,FALSE)=D233,"--","Find"),"Find")</f>
        <v>--</v>
      </c>
      <c r="AB233" s="49" t="str">
        <f>IFERROR(IFERROR(VLOOKUP($D233,'Asset Group  All Assets'!$B$1:$C$500,2,FALSE),(VLOOKUP($D233,'Missing-WSU-POs'!$B$1:$D$500,3,FALSE))),"?")</f>
        <v>P0779968</v>
      </c>
      <c r="AC233" s="31" t="str">
        <f t="shared" si="7"/>
        <v>P0779968</v>
      </c>
      <c r="AD233" s="31" t="str">
        <f t="shared" si="8"/>
        <v/>
      </c>
      <c r="AE233" s="29" t="str">
        <f>IFERROR(IF(VLOOKUP($D233,'Org July 2016 '!$D$1:$Z$500,3,FALSE)=F233,"-","Wrong PO"),"new")</f>
        <v>Wrong PO</v>
      </c>
      <c r="AF233" s="32">
        <f>IF(AE233="wrong PO",(VLOOKUP($D233,'Org July 2016 '!$D$1:$Z$500,3,FALSE)),"")</f>
        <v>0</v>
      </c>
      <c r="AG233" s="29" t="str">
        <f>IFERROR(IF(VLOOKUP($D233,'Org June 2016 '!$D$1:$Z$500,3,FALSE)=F233,"-","Wrong PO"),"new")</f>
        <v>Wrong PO</v>
      </c>
      <c r="AH233" s="32">
        <f>IF(AG233="wrong PO",(VLOOKUP($D233,'Org June 2016 '!$D$1:$Z$500,3,FALSE)),"")</f>
        <v>0</v>
      </c>
      <c r="AI233" s="29" t="str">
        <f>IFERROR(IF(VLOOKUP($D233,'May 2016'!D232:Z731,3,FALSE)=F233,"-","Wrong PO"),"new")</f>
        <v>new</v>
      </c>
      <c r="AJ233" s="32" t="str">
        <f>IF(AI233="wrong PO",(VLOOKUP($D233,'May 2016'!D232:Z731,3,FALSE)),"")</f>
        <v/>
      </c>
      <c r="AK233" s="29" t="str">
        <f>IFERROR(IF(VLOOKUP($D233,'Apr 2016'!$D$1:$Z$500,3,FALSE)=F233,"-","Wrong PO"),"new")</f>
        <v>Wrong PO</v>
      </c>
      <c r="AL233" s="32" t="str">
        <f>IF(AK233="wrong PO",(VLOOKUP($D233,'Apr 2016'!$D$1:$Z$500,3,FALSE)),"")</f>
        <v>75522162</v>
      </c>
      <c r="AM233" s="32" t="str">
        <f>IFERROR(IF(VLOOKUP($D233,'Mar 2016'!$D$1:$Z$500,3,FALSE)=F233,"-","Wrong PO"),"new")</f>
        <v>Wrong PO</v>
      </c>
      <c r="AN233" s="32" t="str">
        <f>IF(AK233="wrong PO",(VLOOKUP($D233,'Mar 2016'!$D$1:$Z$500,3,FALSE)),"")</f>
        <v>75522162</v>
      </c>
      <c r="AO233" s="32" t="str">
        <f>IFERROR(IF(VLOOKUP($D233,'Feb 2016'!$D$1:$Z$500,3,FALSE)=F233,"-","Wrong PO"),"new")</f>
        <v>new</v>
      </c>
      <c r="AP233" s="32" t="e">
        <f>IF(AK233="wrong PO",(VLOOKUP($D233,'Feb 2016'!$D$1:$Z$500,3,FALSE)),"")</f>
        <v>#N/A</v>
      </c>
      <c r="AQ233" s="29" t="str">
        <f>IFERROR(IF(VLOOKUP($D233,'Jan 2016'!$D$1:$Z$500,3,FALSE)=F233,"-","Wrong PO"),"new")</f>
        <v>new</v>
      </c>
      <c r="AR233" s="32" t="str">
        <f>IF(AQ233="wrong PO",(VLOOKUP($D233,'Jan 2016'!$D$1:$Z$500,3,FALSE)),"")</f>
        <v/>
      </c>
      <c r="AS233" s="29" t="str">
        <f>IFERROR(IF(VLOOKUP($D233,'Dec 2015'!$D$1:$Z$500,3,FALSE)=F233,"-","Wrong PO"),"new")</f>
        <v>new</v>
      </c>
      <c r="AT233" s="32" t="str">
        <f>IF(AS233="wrong PO",(VLOOKUP($D233,'Dec 2015'!$D$1:$Z$500,3,FALSE)),"")</f>
        <v/>
      </c>
      <c r="AU233" s="29" t="str">
        <f>IFERROR(IF(VLOOKUP($D233,'Nov 2015'!$D$1:$Z$500,3,FALSE)=F233,"-","Wrong PO"),"new")</f>
        <v>new</v>
      </c>
      <c r="AV233" s="32" t="str">
        <f>IF(AU233="wrong PO",(VLOOKUP($D233,'Nov 2015'!$D$1:$Z$500,3,FALSE)),"")</f>
        <v/>
      </c>
      <c r="AW233" s="29" t="str">
        <f>IFERROR(IF(VLOOKUP($D233,'Oct 2015'!$D$1:$Z$500,3,FALSE)=F233,"-","Wrong PO"),"new")</f>
        <v>new</v>
      </c>
      <c r="AX233" s="32" t="str">
        <f>IF(AW233="wrong PO",(VLOOKUP($D233,'Oct 2015'!$D$1:$Z$500,3,FALSE)),"")</f>
        <v/>
      </c>
      <c r="AY233" s="29" t="str">
        <f>IFERROR(IF(VLOOKUP($D233,'Sep 2015'!$D$1:$Z$500,3,FALSE)=F233,"-","Wrong PO"),"new")</f>
        <v>new</v>
      </c>
      <c r="AZ233" s="32" t="str">
        <f>IF(AY233="wrong PO",(VLOOKUP($D233,'Sep 2015'!$D$1:$Z$500,3,FALSE)),"")</f>
        <v/>
      </c>
    </row>
    <row r="234" spans="1:52">
      <c r="A234" s="2" t="s">
        <v>841</v>
      </c>
      <c r="B234" s="2" t="s">
        <v>510</v>
      </c>
      <c r="C234" s="2" t="s">
        <v>574</v>
      </c>
      <c r="D234" s="2" t="s">
        <v>230</v>
      </c>
      <c r="E234" s="2" t="s">
        <v>498</v>
      </c>
      <c r="F234" s="21" t="s">
        <v>872</v>
      </c>
      <c r="G234" s="11" t="s">
        <v>2046</v>
      </c>
      <c r="H234" s="3">
        <v>42408</v>
      </c>
      <c r="I234" s="2"/>
      <c r="J234" s="2" t="s">
        <v>575</v>
      </c>
      <c r="K234" s="2" t="s">
        <v>394</v>
      </c>
      <c r="L234" s="2" t="s">
        <v>31</v>
      </c>
      <c r="M234" s="2" t="s">
        <v>382</v>
      </c>
      <c r="N234" s="4">
        <v>4245</v>
      </c>
      <c r="O234" s="4">
        <v>4259</v>
      </c>
      <c r="P234" s="4">
        <v>14</v>
      </c>
      <c r="Q234" s="5">
        <v>0.39</v>
      </c>
      <c r="R234" s="4">
        <v>16595</v>
      </c>
      <c r="S234" s="4">
        <v>16631</v>
      </c>
      <c r="T234" s="4">
        <v>36</v>
      </c>
      <c r="U234" s="5">
        <v>2.97</v>
      </c>
      <c r="V234" s="5">
        <v>0</v>
      </c>
      <c r="W234" s="14">
        <v>3.36</v>
      </c>
      <c r="X234" s="14">
        <v>0</v>
      </c>
      <c r="Y234" s="14">
        <v>3.36</v>
      </c>
      <c r="Z234" s="4">
        <v>24580</v>
      </c>
      <c r="AA234" s="49" t="str">
        <f>IFERROR(IF(VLOOKUP($D234,'Year-To-Date'!$E$1:$E$322,1,FALSE)=D234,"--","Find"),"Find")</f>
        <v>--</v>
      </c>
      <c r="AB234" s="49" t="str">
        <f>IFERROR(IFERROR(VLOOKUP($D234,'Asset Group  All Assets'!$B$1:$C$500,2,FALSE),(VLOOKUP($D234,'Missing-WSU-POs'!$B$1:$D$500,3,FALSE))),"?")</f>
        <v>P0779968</v>
      </c>
      <c r="AC234" s="31" t="str">
        <f t="shared" si="7"/>
        <v>P0779968</v>
      </c>
      <c r="AD234" s="31" t="str">
        <f t="shared" si="8"/>
        <v/>
      </c>
      <c r="AE234" s="29" t="str">
        <f>IFERROR(IF(VLOOKUP($D234,'Org July 2016 '!$D$1:$Z$500,3,FALSE)=F234,"-","Wrong PO"),"new")</f>
        <v>Wrong PO</v>
      </c>
      <c r="AF234" s="32">
        <f>IF(AE234="wrong PO",(VLOOKUP($D234,'Org July 2016 '!$D$1:$Z$500,3,FALSE)),"")</f>
        <v>0</v>
      </c>
      <c r="AG234" s="29" t="str">
        <f>IFERROR(IF(VLOOKUP($D234,'Org June 2016 '!$D$1:$Z$500,3,FALSE)=F234,"-","Wrong PO"),"new")</f>
        <v>Wrong PO</v>
      </c>
      <c r="AH234" s="32">
        <f>IF(AG234="wrong PO",(VLOOKUP($D234,'Org June 2016 '!$D$1:$Z$500,3,FALSE)),"")</f>
        <v>0</v>
      </c>
      <c r="AI234" s="29" t="str">
        <f>IFERROR(IF(VLOOKUP($D234,'May 2016'!D233:Z732,3,FALSE)=F234,"-","Wrong PO"),"new")</f>
        <v>new</v>
      </c>
      <c r="AJ234" s="32" t="str">
        <f>IF(AI234="wrong PO",(VLOOKUP($D234,'May 2016'!D233:Z732,3,FALSE)),"")</f>
        <v/>
      </c>
      <c r="AK234" s="29" t="str">
        <f>IFERROR(IF(VLOOKUP($D234,'Apr 2016'!$D$1:$Z$500,3,FALSE)=F234,"-","Wrong PO"),"new")</f>
        <v>Wrong PO</v>
      </c>
      <c r="AL234" s="32" t="str">
        <f>IF(AK234="wrong PO",(VLOOKUP($D234,'Apr 2016'!$D$1:$Z$500,3,FALSE)),"")</f>
        <v>75522162</v>
      </c>
      <c r="AM234" s="32" t="str">
        <f>IFERROR(IF(VLOOKUP($D234,'Mar 2016'!$D$1:$Z$500,3,FALSE)=F234,"-","Wrong PO"),"new")</f>
        <v>Wrong PO</v>
      </c>
      <c r="AN234" s="32" t="str">
        <f>IF(AK234="wrong PO",(VLOOKUP($D234,'Mar 2016'!$D$1:$Z$500,3,FALSE)),"")</f>
        <v>75522162</v>
      </c>
      <c r="AO234" s="32" t="str">
        <f>IFERROR(IF(VLOOKUP($D234,'Feb 2016'!$D$1:$Z$500,3,FALSE)=F234,"-","Wrong PO"),"new")</f>
        <v>Wrong PO</v>
      </c>
      <c r="AP234" s="32" t="str">
        <f>IF(AK234="wrong PO",(VLOOKUP($D234,'Feb 2016'!$D$1:$Z$500,3,FALSE)),"")</f>
        <v>75522162</v>
      </c>
      <c r="AQ234" s="29" t="str">
        <f>IFERROR(IF(VLOOKUP($D234,'Jan 2016'!$D$1:$Z$500,3,FALSE)=F234,"-","Wrong PO"),"new")</f>
        <v>new</v>
      </c>
      <c r="AR234" s="32" t="str">
        <f>IF(AQ234="wrong PO",(VLOOKUP($D234,'Jan 2016'!$D$1:$Z$500,3,FALSE)),"")</f>
        <v/>
      </c>
      <c r="AS234" s="29" t="str">
        <f>IFERROR(IF(VLOOKUP($D234,'Dec 2015'!$D$1:$Z$500,3,FALSE)=F234,"-","Wrong PO"),"new")</f>
        <v>new</v>
      </c>
      <c r="AT234" s="32" t="str">
        <f>IF(AS234="wrong PO",(VLOOKUP($D234,'Dec 2015'!$D$1:$Z$500,3,FALSE)),"")</f>
        <v/>
      </c>
      <c r="AU234" s="29" t="str">
        <f>IFERROR(IF(VLOOKUP($D234,'Nov 2015'!$D$1:$Z$500,3,FALSE)=F234,"-","Wrong PO"),"new")</f>
        <v>new</v>
      </c>
      <c r="AV234" s="32" t="str">
        <f>IF(AU234="wrong PO",(VLOOKUP($D234,'Nov 2015'!$D$1:$Z$500,3,FALSE)),"")</f>
        <v/>
      </c>
      <c r="AW234" s="29" t="str">
        <f>IFERROR(IF(VLOOKUP($D234,'Oct 2015'!$D$1:$Z$500,3,FALSE)=F234,"-","Wrong PO"),"new")</f>
        <v>new</v>
      </c>
      <c r="AX234" s="32" t="str">
        <f>IF(AW234="wrong PO",(VLOOKUP($D234,'Oct 2015'!$D$1:$Z$500,3,FALSE)),"")</f>
        <v/>
      </c>
      <c r="AY234" s="29" t="str">
        <f>IFERROR(IF(VLOOKUP($D234,'Sep 2015'!$D$1:$Z$500,3,FALSE)=F234,"-","Wrong PO"),"new")</f>
        <v>new</v>
      </c>
      <c r="AZ234" s="32" t="str">
        <f>IF(AY234="wrong PO",(VLOOKUP($D234,'Sep 2015'!$D$1:$Z$500,3,FALSE)),"")</f>
        <v/>
      </c>
    </row>
    <row r="235" spans="1:52">
      <c r="A235" s="2" t="s">
        <v>841</v>
      </c>
      <c r="B235" s="2" t="s">
        <v>510</v>
      </c>
      <c r="C235" s="2" t="s">
        <v>370</v>
      </c>
      <c r="D235" s="2" t="s">
        <v>234</v>
      </c>
      <c r="E235" s="2" t="s">
        <v>371</v>
      </c>
      <c r="F235" s="21" t="s">
        <v>872</v>
      </c>
      <c r="G235" s="11" t="s">
        <v>2046</v>
      </c>
      <c r="H235" s="3">
        <v>42199</v>
      </c>
      <c r="I235" s="2" t="s">
        <v>28</v>
      </c>
      <c r="J235" s="2" t="s">
        <v>373</v>
      </c>
      <c r="K235" s="2" t="s">
        <v>30</v>
      </c>
      <c r="L235" s="2" t="s">
        <v>31</v>
      </c>
      <c r="M235" s="2" t="s">
        <v>32</v>
      </c>
      <c r="N235" s="4">
        <v>21925</v>
      </c>
      <c r="O235" s="4">
        <v>23687</v>
      </c>
      <c r="P235" s="4">
        <v>1762</v>
      </c>
      <c r="Q235" s="5">
        <v>29.78</v>
      </c>
      <c r="R235" s="4">
        <v>0</v>
      </c>
      <c r="S235" s="4">
        <v>0</v>
      </c>
      <c r="T235" s="4">
        <v>0</v>
      </c>
      <c r="U235" s="5">
        <v>0</v>
      </c>
      <c r="V235" s="5">
        <v>0</v>
      </c>
      <c r="W235" s="14">
        <v>29.78</v>
      </c>
      <c r="X235" s="14">
        <v>0</v>
      </c>
      <c r="Y235" s="14">
        <v>29.78</v>
      </c>
      <c r="Z235" s="4">
        <v>24580</v>
      </c>
      <c r="AA235" s="49" t="str">
        <f>IFERROR(IF(VLOOKUP($D235,'Year-To-Date'!$E$1:$E$322,1,FALSE)=D235,"--","Find"),"Find")</f>
        <v>--</v>
      </c>
      <c r="AB235" s="49" t="str">
        <f>IFERROR(IFERROR(VLOOKUP($D235,'Asset Group  All Assets'!$B$1:$C$500,2,FALSE),(VLOOKUP($D235,'Missing-WSU-POs'!$B$1:$D$500,3,FALSE))),"?")</f>
        <v>P0779968</v>
      </c>
      <c r="AC235" s="31" t="str">
        <f t="shared" si="7"/>
        <v>P0779968</v>
      </c>
      <c r="AD235" s="31" t="str">
        <f t="shared" si="8"/>
        <v/>
      </c>
      <c r="AE235" s="29" t="str">
        <f>IFERROR(IF(VLOOKUP($D235,'Org July 2016 '!$D$1:$Z$500,3,FALSE)=F235,"-","Wrong PO"),"new")</f>
        <v>Wrong PO</v>
      </c>
      <c r="AF235" s="32">
        <f>IF(AE235="wrong PO",(VLOOKUP($D235,'Org July 2016 '!$D$1:$Z$500,3,FALSE)),"")</f>
        <v>0</v>
      </c>
      <c r="AG235" s="29" t="str">
        <f>IFERROR(IF(VLOOKUP($D235,'Org June 2016 '!$D$1:$Z$500,3,FALSE)=F235,"-","Wrong PO"),"new")</f>
        <v>Wrong PO</v>
      </c>
      <c r="AH235" s="32">
        <f>IF(AG235="wrong PO",(VLOOKUP($D235,'Org June 2016 '!$D$1:$Z$500,3,FALSE)),"")</f>
        <v>0</v>
      </c>
      <c r="AI235" s="29" t="str">
        <f>IFERROR(IF(VLOOKUP($D235,'May 2016'!D234:Z733,3,FALSE)=F235,"-","Wrong PO"),"new")</f>
        <v>new</v>
      </c>
      <c r="AJ235" s="32" t="str">
        <f>IF(AI235="wrong PO",(VLOOKUP($D235,'May 2016'!D234:Z733,3,FALSE)),"")</f>
        <v/>
      </c>
      <c r="AK235" s="29" t="str">
        <f>IFERROR(IF(VLOOKUP($D235,'Apr 2016'!$D$1:$Z$500,3,FALSE)=F235,"-","Wrong PO"),"new")</f>
        <v>Wrong PO</v>
      </c>
      <c r="AL235" s="32" t="str">
        <f>IF(AK235="wrong PO",(VLOOKUP($D235,'Apr 2016'!$D$1:$Z$500,3,FALSE)),"")</f>
        <v>75522162</v>
      </c>
      <c r="AM235" s="32" t="str">
        <f>IFERROR(IF(VLOOKUP($D235,'Mar 2016'!$D$1:$Z$500,3,FALSE)=F235,"-","Wrong PO"),"new")</f>
        <v>Wrong PO</v>
      </c>
      <c r="AN235" s="32" t="str">
        <f>IF(AK235="wrong PO",(VLOOKUP($D235,'Mar 2016'!$D$1:$Z$500,3,FALSE)),"")</f>
        <v>75522162</v>
      </c>
      <c r="AO235" s="32" t="str">
        <f>IFERROR(IF(VLOOKUP($D235,'Feb 2016'!$D$1:$Z$500,3,FALSE)=F235,"-","Wrong PO"),"new")</f>
        <v>Wrong PO</v>
      </c>
      <c r="AP235" s="32" t="str">
        <f>IF(AK235="wrong PO",(VLOOKUP($D235,'Feb 2016'!$D$1:$Z$500,3,FALSE)),"")</f>
        <v>75522162</v>
      </c>
      <c r="AQ235" s="29" t="str">
        <f>IFERROR(IF(VLOOKUP($D235,'Jan 2016'!$D$1:$Z$500,3,FALSE)=F235,"-","Wrong PO"),"new")</f>
        <v>Wrong PO</v>
      </c>
      <c r="AR235" s="32" t="str">
        <f>IF(AQ235="wrong PO",(VLOOKUP($D235,'Jan 2016'!$D$1:$Z$500,3,FALSE)),"")</f>
        <v>75522162</v>
      </c>
      <c r="AS235" s="29" t="str">
        <f>IFERROR(IF(VLOOKUP($D235,'Dec 2015'!$D$1:$Z$500,3,FALSE)=F235,"-","Wrong PO"),"new")</f>
        <v>Wrong PO</v>
      </c>
      <c r="AT235" s="32" t="str">
        <f>IF(AS235="wrong PO",(VLOOKUP($D235,'Dec 2015'!$D$1:$Z$500,3,FALSE)),"")</f>
        <v>75522162</v>
      </c>
      <c r="AU235" s="29" t="str">
        <f>IFERROR(IF(VLOOKUP($D235,'Nov 2015'!$D$1:$Z$500,3,FALSE)=F235,"-","Wrong PO"),"new")</f>
        <v>Wrong PO</v>
      </c>
      <c r="AV235" s="32" t="str">
        <f>IF(AU235="wrong PO",(VLOOKUP($D235,'Nov 2015'!$D$1:$Z$500,3,FALSE)),"")</f>
        <v>75522162</v>
      </c>
      <c r="AW235" s="29" t="str">
        <f>IFERROR(IF(VLOOKUP($D235,'Oct 2015'!$D$1:$Z$500,3,FALSE)=F235,"-","Wrong PO"),"new")</f>
        <v>Wrong PO</v>
      </c>
      <c r="AX235" s="32" t="str">
        <f>IF(AW235="wrong PO",(VLOOKUP($D235,'Oct 2015'!$D$1:$Z$500,3,FALSE)),"")</f>
        <v>75522162</v>
      </c>
      <c r="AY235" s="29" t="str">
        <f>IFERROR(IF(VLOOKUP($D235,'Sep 2015'!$D$1:$Z$500,3,FALSE)=F235,"-","Wrong PO"),"new")</f>
        <v>new</v>
      </c>
      <c r="AZ235" s="32" t="str">
        <f>IF(AY235="wrong PO",(VLOOKUP($D235,'Sep 2015'!$D$1:$Z$500,3,FALSE)),"")</f>
        <v/>
      </c>
    </row>
    <row r="236" spans="1:52">
      <c r="A236" s="2" t="s">
        <v>841</v>
      </c>
      <c r="B236" s="2" t="s">
        <v>510</v>
      </c>
      <c r="C236" s="2" t="s">
        <v>558</v>
      </c>
      <c r="D236" s="2" t="s">
        <v>559</v>
      </c>
      <c r="E236" s="2" t="s">
        <v>466</v>
      </c>
      <c r="F236" s="21" t="s">
        <v>872</v>
      </c>
      <c r="G236" s="11" t="s">
        <v>2046</v>
      </c>
      <c r="H236" s="3">
        <v>42380</v>
      </c>
      <c r="I236" s="2" t="s">
        <v>437</v>
      </c>
      <c r="J236" s="2" t="s">
        <v>431</v>
      </c>
      <c r="K236" s="2" t="s">
        <v>30</v>
      </c>
      <c r="L236" s="2" t="s">
        <v>31</v>
      </c>
      <c r="M236" s="2" t="s">
        <v>382</v>
      </c>
      <c r="N236" s="4">
        <v>1743</v>
      </c>
      <c r="O236" s="4">
        <v>2102</v>
      </c>
      <c r="P236" s="4">
        <v>359</v>
      </c>
      <c r="Q236" s="5">
        <v>6.07</v>
      </c>
      <c r="R236" s="4">
        <v>1078</v>
      </c>
      <c r="S236" s="4">
        <v>1421</v>
      </c>
      <c r="T236" s="4">
        <v>343</v>
      </c>
      <c r="U236" s="5">
        <v>20.51</v>
      </c>
      <c r="V236" s="5">
        <v>0</v>
      </c>
      <c r="W236" s="14">
        <v>26.58</v>
      </c>
      <c r="X236" s="14">
        <v>0</v>
      </c>
      <c r="Y236" s="14">
        <v>26.58</v>
      </c>
      <c r="Z236" s="4">
        <v>24580</v>
      </c>
      <c r="AA236" s="49" t="str">
        <f>IFERROR(IF(VLOOKUP($D236,'Year-To-Date'!$E$1:$E$322,1,FALSE)=D236,"--","Find"),"Find")</f>
        <v>--</v>
      </c>
      <c r="AB236" s="49" t="str">
        <f>IFERROR(IFERROR(VLOOKUP($D236,'Asset Group  All Assets'!$B$1:$C$500,2,FALSE),(VLOOKUP($D236,'Missing-WSU-POs'!$B$1:$D$500,3,FALSE))),"?")</f>
        <v>P0779968</v>
      </c>
      <c r="AC236" s="31" t="str">
        <f t="shared" si="7"/>
        <v>P0779968</v>
      </c>
      <c r="AD236" s="31" t="str">
        <f t="shared" si="8"/>
        <v/>
      </c>
      <c r="AE236" s="29" t="str">
        <f>IFERROR(IF(VLOOKUP($D236,'Org July 2016 '!$D$1:$Z$500,3,FALSE)=F236,"-","Wrong PO"),"new")</f>
        <v>new</v>
      </c>
      <c r="AF236" s="32" t="str">
        <f>IF(AE236="wrong PO",(VLOOKUP($D236,'Org July 2016 '!$D$1:$Z$500,3,FALSE)),"")</f>
        <v/>
      </c>
      <c r="AG236" s="29" t="str">
        <f>IFERROR(IF(VLOOKUP($D236,'Org June 2016 '!$D$1:$Z$500,3,FALSE)=F236,"-","Wrong PO"),"new")</f>
        <v>new</v>
      </c>
      <c r="AH236" s="32" t="str">
        <f>IF(AG236="wrong PO",(VLOOKUP($D236,'Org June 2016 '!$D$1:$Z$500,3,FALSE)),"")</f>
        <v/>
      </c>
      <c r="AI236" s="29" t="str">
        <f>IFERROR(IF(VLOOKUP($D236,'May 2016'!D235:Z734,3,FALSE)=F236,"-","Wrong PO"),"new")</f>
        <v>new</v>
      </c>
      <c r="AJ236" s="32" t="str">
        <f>IF(AI236="wrong PO",(VLOOKUP($D236,'May 2016'!D235:Z734,3,FALSE)),"")</f>
        <v/>
      </c>
      <c r="AK236" s="29" t="str">
        <f>IFERROR(IF(VLOOKUP($D236,'Apr 2016'!$D$1:$Z$500,3,FALSE)=F236,"-","Wrong PO"),"new")</f>
        <v>Wrong PO</v>
      </c>
      <c r="AL236" s="32">
        <f>IF(AK236="wrong PO",(VLOOKUP($D236,'Apr 2016'!$D$1:$Z$500,3,FALSE)),"")</f>
        <v>75522162</v>
      </c>
      <c r="AM236" s="32" t="str">
        <f>IFERROR(IF(VLOOKUP($D236,'Mar 2016'!$D$1:$Z$500,3,FALSE)=F236,"-","Wrong PO"),"new")</f>
        <v>Wrong PO</v>
      </c>
      <c r="AN236" s="32">
        <f>IF(AK236="wrong PO",(VLOOKUP($D236,'Mar 2016'!$D$1:$Z$500,3,FALSE)),"")</f>
        <v>75522162</v>
      </c>
      <c r="AO236" s="32" t="str">
        <f>IFERROR(IF(VLOOKUP($D236,'Feb 2016'!$D$1:$Z$500,3,FALSE)=F236,"-","Wrong PO"),"new")</f>
        <v>Wrong PO</v>
      </c>
      <c r="AP236" s="32">
        <f>IF(AK236="wrong PO",(VLOOKUP($D236,'Feb 2016'!$D$1:$Z$500,3,FALSE)),"")</f>
        <v>75522162</v>
      </c>
      <c r="AQ236" s="29" t="str">
        <f>IFERROR(IF(VLOOKUP($D236,'Jan 2016'!$D$1:$Z$500,3,FALSE)=F236,"-","Wrong PO"),"new")</f>
        <v>Wrong PO</v>
      </c>
      <c r="AR236" s="32" t="str">
        <f>IF(AQ236="wrong PO",(VLOOKUP($D236,'Jan 2016'!$D$1:$Z$500,3,FALSE)),"")</f>
        <v>P0772275</v>
      </c>
      <c r="AS236" s="29" t="str">
        <f>IFERROR(IF(VLOOKUP($D236,'Dec 2015'!$D$1:$Z$500,3,FALSE)=F236,"-","Wrong PO"),"new")</f>
        <v>new</v>
      </c>
      <c r="AT236" s="32" t="str">
        <f>IF(AS236="wrong PO",(VLOOKUP($D236,'Dec 2015'!$D$1:$Z$500,3,FALSE)),"")</f>
        <v/>
      </c>
      <c r="AU236" s="29" t="str">
        <f>IFERROR(IF(VLOOKUP($D236,'Nov 2015'!$D$1:$Z$500,3,FALSE)=F236,"-","Wrong PO"),"new")</f>
        <v>new</v>
      </c>
      <c r="AV236" s="32" t="str">
        <f>IF(AU236="wrong PO",(VLOOKUP($D236,'Nov 2015'!$D$1:$Z$500,3,FALSE)),"")</f>
        <v/>
      </c>
      <c r="AW236" s="29" t="str">
        <f>IFERROR(IF(VLOOKUP($D236,'Oct 2015'!$D$1:$Z$500,3,FALSE)=F236,"-","Wrong PO"),"new")</f>
        <v>new</v>
      </c>
      <c r="AX236" s="32" t="str">
        <f>IF(AW236="wrong PO",(VLOOKUP($D236,'Oct 2015'!$D$1:$Z$500,3,FALSE)),"")</f>
        <v/>
      </c>
      <c r="AY236" s="29" t="str">
        <f>IFERROR(IF(VLOOKUP($D236,'Sep 2015'!$D$1:$Z$500,3,FALSE)=F236,"-","Wrong PO"),"new")</f>
        <v>new</v>
      </c>
      <c r="AZ236" s="32" t="str">
        <f>IF(AY236="wrong PO",(VLOOKUP($D236,'Sep 2015'!$D$1:$Z$500,3,FALSE)),"")</f>
        <v/>
      </c>
    </row>
    <row r="237" spans="1:52">
      <c r="A237" s="2" t="s">
        <v>841</v>
      </c>
      <c r="B237" s="2" t="s">
        <v>510</v>
      </c>
      <c r="C237" s="2" t="s">
        <v>558</v>
      </c>
      <c r="D237" s="2" t="s">
        <v>267</v>
      </c>
      <c r="E237" s="2" t="s">
        <v>466</v>
      </c>
      <c r="F237" s="21" t="s">
        <v>872</v>
      </c>
      <c r="G237" s="11" t="s">
        <v>2046</v>
      </c>
      <c r="H237" s="3">
        <v>42360</v>
      </c>
      <c r="I237" s="2" t="s">
        <v>437</v>
      </c>
      <c r="J237" s="2" t="s">
        <v>389</v>
      </c>
      <c r="K237" s="2" t="s">
        <v>30</v>
      </c>
      <c r="L237" s="2" t="s">
        <v>31</v>
      </c>
      <c r="M237" s="2" t="s">
        <v>382</v>
      </c>
      <c r="N237" s="4">
        <v>3176</v>
      </c>
      <c r="O237" s="4">
        <v>3598</v>
      </c>
      <c r="P237" s="4">
        <v>422</v>
      </c>
      <c r="Q237" s="5">
        <v>7.13</v>
      </c>
      <c r="R237" s="4">
        <v>963</v>
      </c>
      <c r="S237" s="4">
        <v>1047</v>
      </c>
      <c r="T237" s="4">
        <v>84</v>
      </c>
      <c r="U237" s="5">
        <v>5.0199999999999996</v>
      </c>
      <c r="V237" s="5">
        <v>0</v>
      </c>
      <c r="W237" s="14">
        <v>12.15</v>
      </c>
      <c r="X237" s="14">
        <v>0</v>
      </c>
      <c r="Y237" s="14">
        <v>12.15</v>
      </c>
      <c r="Z237" s="4">
        <v>24580</v>
      </c>
      <c r="AA237" s="49" t="str">
        <f>IFERROR(IF(VLOOKUP($D237,'Year-To-Date'!$E$1:$E$322,1,FALSE)=D237,"--","Find"),"Find")</f>
        <v>--</v>
      </c>
      <c r="AB237" s="49" t="str">
        <f>IFERROR(IFERROR(VLOOKUP($D237,'Asset Group  All Assets'!$B$1:$C$500,2,FALSE),(VLOOKUP($D237,'Missing-WSU-POs'!$B$1:$D$500,3,FALSE))),"?")</f>
        <v>P0779968</v>
      </c>
      <c r="AC237" s="31" t="str">
        <f t="shared" si="7"/>
        <v>P0779968</v>
      </c>
      <c r="AD237" s="31" t="str">
        <f t="shared" si="8"/>
        <v/>
      </c>
      <c r="AE237" s="29" t="str">
        <f>IFERROR(IF(VLOOKUP($D237,'Org July 2016 '!$D$1:$Z$500,3,FALSE)=F237,"-","Wrong PO"),"new")</f>
        <v>Wrong PO</v>
      </c>
      <c r="AF237" s="32">
        <f>IF(AE237="wrong PO",(VLOOKUP($D237,'Org July 2016 '!$D$1:$Z$500,3,FALSE)),"")</f>
        <v>0</v>
      </c>
      <c r="AG237" s="29" t="str">
        <f>IFERROR(IF(VLOOKUP($D237,'Org June 2016 '!$D$1:$Z$500,3,FALSE)=F237,"-","Wrong PO"),"new")</f>
        <v>Wrong PO</v>
      </c>
      <c r="AH237" s="32">
        <f>IF(AG237="wrong PO",(VLOOKUP($D237,'Org June 2016 '!$D$1:$Z$500,3,FALSE)),"")</f>
        <v>0</v>
      </c>
      <c r="AI237" s="29" t="str">
        <f>IFERROR(IF(VLOOKUP($D237,'May 2016'!D236:Z735,3,FALSE)=F237,"-","Wrong PO"),"new")</f>
        <v>new</v>
      </c>
      <c r="AJ237" s="32" t="str">
        <f>IF(AI237="wrong PO",(VLOOKUP($D237,'May 2016'!D236:Z735,3,FALSE)),"")</f>
        <v/>
      </c>
      <c r="AK237" s="29" t="str">
        <f>IFERROR(IF(VLOOKUP($D237,'Apr 2016'!$D$1:$Z$500,3,FALSE)=F237,"-","Wrong PO"),"new")</f>
        <v>Wrong PO</v>
      </c>
      <c r="AL237" s="32" t="str">
        <f>IF(AK237="wrong PO",(VLOOKUP($D237,'Apr 2016'!$D$1:$Z$500,3,FALSE)),"")</f>
        <v>75522162</v>
      </c>
      <c r="AM237" s="32" t="str">
        <f>IFERROR(IF(VLOOKUP($D237,'Mar 2016'!$D$1:$Z$500,3,FALSE)=F237,"-","Wrong PO"),"new")</f>
        <v>Wrong PO</v>
      </c>
      <c r="AN237" s="32" t="str">
        <f>IF(AK237="wrong PO",(VLOOKUP($D237,'Mar 2016'!$D$1:$Z$500,3,FALSE)),"")</f>
        <v>75522162</v>
      </c>
      <c r="AO237" s="32" t="str">
        <f>IFERROR(IF(VLOOKUP($D237,'Feb 2016'!$D$1:$Z$500,3,FALSE)=F237,"-","Wrong PO"),"new")</f>
        <v>Wrong PO</v>
      </c>
      <c r="AP237" s="32" t="str">
        <f>IF(AK237="wrong PO",(VLOOKUP($D237,'Feb 2016'!$D$1:$Z$500,3,FALSE)),"")</f>
        <v>75522162</v>
      </c>
      <c r="AQ237" s="29" t="str">
        <f>IFERROR(IF(VLOOKUP($D237,'Jan 2016'!$D$1:$Z$500,3,FALSE)=F237,"-","Wrong PO"),"new")</f>
        <v>Wrong PO</v>
      </c>
      <c r="AR237" s="32" t="str">
        <f>IF(AQ237="wrong PO",(VLOOKUP($D237,'Jan 2016'!$D$1:$Z$500,3,FALSE)),"")</f>
        <v>75522162</v>
      </c>
      <c r="AS237" s="29" t="str">
        <f>IFERROR(IF(VLOOKUP($D237,'Dec 2015'!$D$1:$Z$500,3,FALSE)=F237,"-","Wrong PO"),"new")</f>
        <v>new</v>
      </c>
      <c r="AT237" s="32" t="str">
        <f>IF(AS237="wrong PO",(VLOOKUP($D237,'Dec 2015'!$D$1:$Z$500,3,FALSE)),"")</f>
        <v/>
      </c>
      <c r="AU237" s="29" t="str">
        <f>IFERROR(IF(VLOOKUP($D237,'Nov 2015'!$D$1:$Z$500,3,FALSE)=F237,"-","Wrong PO"),"new")</f>
        <v>new</v>
      </c>
      <c r="AV237" s="32" t="str">
        <f>IF(AU237="wrong PO",(VLOOKUP($D237,'Nov 2015'!$D$1:$Z$500,3,FALSE)),"")</f>
        <v/>
      </c>
      <c r="AW237" s="29" t="str">
        <f>IFERROR(IF(VLOOKUP($D237,'Oct 2015'!$D$1:$Z$500,3,FALSE)=F237,"-","Wrong PO"),"new")</f>
        <v>new</v>
      </c>
      <c r="AX237" s="32" t="str">
        <f>IF(AW237="wrong PO",(VLOOKUP($D237,'Oct 2015'!$D$1:$Z$500,3,FALSE)),"")</f>
        <v/>
      </c>
      <c r="AY237" s="29" t="str">
        <f>IFERROR(IF(VLOOKUP($D237,'Sep 2015'!$D$1:$Z$500,3,FALSE)=F237,"-","Wrong PO"),"new")</f>
        <v>new</v>
      </c>
      <c r="AZ237" s="32" t="str">
        <f>IF(AY237="wrong PO",(VLOOKUP($D237,'Sep 2015'!$D$1:$Z$500,3,FALSE)),"")</f>
        <v/>
      </c>
    </row>
    <row r="238" spans="1:52">
      <c r="A238" s="2" t="s">
        <v>841</v>
      </c>
      <c r="B238" s="2" t="s">
        <v>510</v>
      </c>
      <c r="C238" s="2" t="s">
        <v>446</v>
      </c>
      <c r="D238" s="2" t="s">
        <v>296</v>
      </c>
      <c r="E238" s="2" t="s">
        <v>421</v>
      </c>
      <c r="F238" s="21" t="s">
        <v>872</v>
      </c>
      <c r="G238" s="11" t="s">
        <v>2046</v>
      </c>
      <c r="H238" s="3">
        <v>42158</v>
      </c>
      <c r="I238" s="2" t="s">
        <v>28</v>
      </c>
      <c r="J238" s="2" t="s">
        <v>423</v>
      </c>
      <c r="K238" s="2" t="s">
        <v>30</v>
      </c>
      <c r="L238" s="2" t="s">
        <v>31</v>
      </c>
      <c r="M238" s="2" t="s">
        <v>32</v>
      </c>
      <c r="N238" s="4">
        <v>14737</v>
      </c>
      <c r="O238" s="4">
        <v>15955</v>
      </c>
      <c r="P238" s="4">
        <v>1218</v>
      </c>
      <c r="Q238" s="5">
        <v>20.58</v>
      </c>
      <c r="R238" s="4">
        <v>21910</v>
      </c>
      <c r="S238" s="4">
        <v>22367</v>
      </c>
      <c r="T238" s="4">
        <v>457</v>
      </c>
      <c r="U238" s="5">
        <v>27.33</v>
      </c>
      <c r="V238" s="5">
        <v>0</v>
      </c>
      <c r="W238" s="14">
        <v>47.91</v>
      </c>
      <c r="X238" s="14">
        <v>0</v>
      </c>
      <c r="Y238" s="14">
        <v>47.91</v>
      </c>
      <c r="Z238" s="4">
        <v>24580</v>
      </c>
      <c r="AA238" s="49" t="str">
        <f>IFERROR(IF(VLOOKUP($D238,'Year-To-Date'!$E$1:$E$322,1,FALSE)=D238,"--","Find"),"Find")</f>
        <v>--</v>
      </c>
      <c r="AB238" s="49" t="str">
        <f>IFERROR(IFERROR(VLOOKUP($D238,'Asset Group  All Assets'!$B$1:$C$500,2,FALSE),(VLOOKUP($D238,'Missing-WSU-POs'!$B$1:$D$500,3,FALSE))),"?")</f>
        <v>P0779968</v>
      </c>
      <c r="AC238" s="31" t="str">
        <f t="shared" si="7"/>
        <v>P0779968</v>
      </c>
      <c r="AD238" s="31" t="str">
        <f t="shared" si="8"/>
        <v/>
      </c>
      <c r="AE238" s="29" t="str">
        <f>IFERROR(IF(VLOOKUP($D238,'Org July 2016 '!$D$1:$Z$500,3,FALSE)=F238,"-","Wrong PO"),"new")</f>
        <v>Wrong PO</v>
      </c>
      <c r="AF238" s="32">
        <f>IF(AE238="wrong PO",(VLOOKUP($D238,'Org July 2016 '!$D$1:$Z$500,3,FALSE)),"")</f>
        <v>0</v>
      </c>
      <c r="AG238" s="29" t="str">
        <f>IFERROR(IF(VLOOKUP($D238,'Org June 2016 '!$D$1:$Z$500,3,FALSE)=F238,"-","Wrong PO"),"new")</f>
        <v>Wrong PO</v>
      </c>
      <c r="AH238" s="32">
        <f>IF(AG238="wrong PO",(VLOOKUP($D238,'Org June 2016 '!$D$1:$Z$500,3,FALSE)),"")</f>
        <v>0</v>
      </c>
      <c r="AI238" s="29" t="str">
        <f>IFERROR(IF(VLOOKUP($D238,'May 2016'!D237:Z736,3,FALSE)=F238,"-","Wrong PO"),"new")</f>
        <v>new</v>
      </c>
      <c r="AJ238" s="32" t="str">
        <f>IF(AI238="wrong PO",(VLOOKUP($D238,'May 2016'!D237:Z736,3,FALSE)),"")</f>
        <v/>
      </c>
      <c r="AK238" s="29" t="str">
        <f>IFERROR(IF(VLOOKUP($D238,'Apr 2016'!$D$1:$Z$500,3,FALSE)=F238,"-","Wrong PO"),"new")</f>
        <v>Wrong PO</v>
      </c>
      <c r="AL238" s="32" t="str">
        <f>IF(AK238="wrong PO",(VLOOKUP($D238,'Apr 2016'!$D$1:$Z$500,3,FALSE)),"")</f>
        <v>75522162</v>
      </c>
      <c r="AM238" s="32" t="str">
        <f>IFERROR(IF(VLOOKUP($D238,'Mar 2016'!$D$1:$Z$500,3,FALSE)=F238,"-","Wrong PO"),"new")</f>
        <v>Wrong PO</v>
      </c>
      <c r="AN238" s="32" t="str">
        <f>IF(AK238="wrong PO",(VLOOKUP($D238,'Mar 2016'!$D$1:$Z$500,3,FALSE)),"")</f>
        <v>75522162</v>
      </c>
      <c r="AO238" s="32" t="str">
        <f>IFERROR(IF(VLOOKUP($D238,'Feb 2016'!$D$1:$Z$500,3,FALSE)=F238,"-","Wrong PO"),"new")</f>
        <v>Wrong PO</v>
      </c>
      <c r="AP238" s="32" t="str">
        <f>IF(AK238="wrong PO",(VLOOKUP($D238,'Feb 2016'!$D$1:$Z$500,3,FALSE)),"")</f>
        <v>75522162</v>
      </c>
      <c r="AQ238" s="29" t="str">
        <f>IFERROR(IF(VLOOKUP($D238,'Jan 2016'!$D$1:$Z$500,3,FALSE)=F238,"-","Wrong PO"),"new")</f>
        <v>Wrong PO</v>
      </c>
      <c r="AR238" s="32" t="str">
        <f>IF(AQ238="wrong PO",(VLOOKUP($D238,'Jan 2016'!$D$1:$Z$500,3,FALSE)),"")</f>
        <v>75522162</v>
      </c>
      <c r="AS238" s="29" t="str">
        <f>IFERROR(IF(VLOOKUP($D238,'Dec 2015'!$D$1:$Z$500,3,FALSE)=F238,"-","Wrong PO"),"new")</f>
        <v>new</v>
      </c>
      <c r="AT238" s="32" t="str">
        <f>IF(AS238="wrong PO",(VLOOKUP($D238,'Dec 2015'!$D$1:$Z$500,3,FALSE)),"")</f>
        <v/>
      </c>
      <c r="AU238" s="29" t="str">
        <f>IFERROR(IF(VLOOKUP($D238,'Nov 2015'!$D$1:$Z$500,3,FALSE)=F238,"-","Wrong PO"),"new")</f>
        <v>Wrong PO</v>
      </c>
      <c r="AV238" s="32" t="str">
        <f>IF(AU238="wrong PO",(VLOOKUP($D238,'Nov 2015'!$D$1:$Z$500,3,FALSE)),"")</f>
        <v>75522162</v>
      </c>
      <c r="AW238" s="29" t="str">
        <f>IFERROR(IF(VLOOKUP($D238,'Oct 2015'!$D$1:$Z$500,3,FALSE)=F238,"-","Wrong PO"),"new")</f>
        <v>new</v>
      </c>
      <c r="AX238" s="32" t="str">
        <f>IF(AW238="wrong PO",(VLOOKUP($D238,'Oct 2015'!$D$1:$Z$500,3,FALSE)),"")</f>
        <v/>
      </c>
      <c r="AY238" s="29" t="str">
        <f>IFERROR(IF(VLOOKUP($D238,'Sep 2015'!$D$1:$Z$500,3,FALSE)=F238,"-","Wrong PO"),"new")</f>
        <v>new</v>
      </c>
      <c r="AZ238" s="32" t="str">
        <f>IF(AY238="wrong PO",(VLOOKUP($D238,'Sep 2015'!$D$1:$Z$500,3,FALSE)),"")</f>
        <v/>
      </c>
    </row>
    <row r="239" spans="1:52">
      <c r="A239" s="2" t="s">
        <v>841</v>
      </c>
      <c r="B239" s="2" t="s">
        <v>510</v>
      </c>
      <c r="C239" s="2" t="s">
        <v>76</v>
      </c>
      <c r="D239" s="2" t="s">
        <v>318</v>
      </c>
      <c r="E239" s="2" t="s">
        <v>499</v>
      </c>
      <c r="F239" s="21" t="s">
        <v>872</v>
      </c>
      <c r="G239" s="11" t="s">
        <v>2046</v>
      </c>
      <c r="H239" s="3">
        <v>42331</v>
      </c>
      <c r="I239" s="2" t="s">
        <v>39</v>
      </c>
      <c r="J239" s="2" t="s">
        <v>500</v>
      </c>
      <c r="K239" s="2" t="s">
        <v>30</v>
      </c>
      <c r="L239" s="2" t="s">
        <v>31</v>
      </c>
      <c r="M239" s="2" t="s">
        <v>32</v>
      </c>
      <c r="N239" s="4">
        <v>24276</v>
      </c>
      <c r="O239" s="4">
        <v>25753</v>
      </c>
      <c r="P239" s="4">
        <v>1477</v>
      </c>
      <c r="Q239" s="5">
        <v>24.96</v>
      </c>
      <c r="R239" s="4">
        <v>4446</v>
      </c>
      <c r="S239" s="4">
        <v>4660</v>
      </c>
      <c r="T239" s="4">
        <v>214</v>
      </c>
      <c r="U239" s="5">
        <v>12.8</v>
      </c>
      <c r="V239" s="5">
        <v>0</v>
      </c>
      <c r="W239" s="14">
        <v>37.76</v>
      </c>
      <c r="X239" s="14">
        <v>0</v>
      </c>
      <c r="Y239" s="14">
        <v>37.76</v>
      </c>
      <c r="Z239" s="4">
        <v>24580</v>
      </c>
      <c r="AA239" s="49" t="str">
        <f>IFERROR(IF(VLOOKUP($D239,'Year-To-Date'!$E$1:$E$322,1,FALSE)=D239,"--","Find"),"Find")</f>
        <v>--</v>
      </c>
      <c r="AB239" s="49" t="str">
        <f>IFERROR(IFERROR(VLOOKUP($D239,'Asset Group  All Assets'!$B$1:$C$500,2,FALSE),(VLOOKUP($D239,'Missing-WSU-POs'!$B$1:$D$500,3,FALSE))),"?")</f>
        <v>P0779968</v>
      </c>
      <c r="AC239" s="31" t="str">
        <f t="shared" si="7"/>
        <v>P0779968</v>
      </c>
      <c r="AD239" s="31" t="str">
        <f t="shared" si="8"/>
        <v/>
      </c>
      <c r="AE239" s="29" t="str">
        <f>IFERROR(IF(VLOOKUP($D239,'Org July 2016 '!$D$1:$Z$500,3,FALSE)=F239,"-","Wrong PO"),"new")</f>
        <v>Wrong PO</v>
      </c>
      <c r="AF239" s="32">
        <f>IF(AE239="wrong PO",(VLOOKUP($D239,'Org July 2016 '!$D$1:$Z$500,3,FALSE)),"")</f>
        <v>0</v>
      </c>
      <c r="AG239" s="29" t="str">
        <f>IFERROR(IF(VLOOKUP($D239,'Org June 2016 '!$D$1:$Z$500,3,FALSE)=F239,"-","Wrong PO"),"new")</f>
        <v>Wrong PO</v>
      </c>
      <c r="AH239" s="32">
        <f>IF(AG239="wrong PO",(VLOOKUP($D239,'Org June 2016 '!$D$1:$Z$500,3,FALSE)),"")</f>
        <v>0</v>
      </c>
      <c r="AI239" s="29" t="str">
        <f>IFERROR(IF(VLOOKUP($D239,'May 2016'!D238:Z737,3,FALSE)=F239,"-","Wrong PO"),"new")</f>
        <v>new</v>
      </c>
      <c r="AJ239" s="32" t="str">
        <f>IF(AI239="wrong PO",(VLOOKUP($D239,'May 2016'!D238:Z737,3,FALSE)),"")</f>
        <v/>
      </c>
      <c r="AK239" s="29" t="str">
        <f>IFERROR(IF(VLOOKUP($D239,'Apr 2016'!$D$1:$Z$500,3,FALSE)=F239,"-","Wrong PO"),"new")</f>
        <v>Wrong PO</v>
      </c>
      <c r="AL239" s="32" t="str">
        <f>IF(AK239="wrong PO",(VLOOKUP($D239,'Apr 2016'!$D$1:$Z$500,3,FALSE)),"")</f>
        <v>75522162</v>
      </c>
      <c r="AM239" s="32" t="str">
        <f>IFERROR(IF(VLOOKUP($D239,'Mar 2016'!$D$1:$Z$500,3,FALSE)=F239,"-","Wrong PO"),"new")</f>
        <v>Wrong PO</v>
      </c>
      <c r="AN239" s="32" t="str">
        <f>IF(AK239="wrong PO",(VLOOKUP($D239,'Mar 2016'!$D$1:$Z$500,3,FALSE)),"")</f>
        <v>75522162</v>
      </c>
      <c r="AO239" s="32" t="str">
        <f>IFERROR(IF(VLOOKUP($D239,'Feb 2016'!$D$1:$Z$500,3,FALSE)=F239,"-","Wrong PO"),"new")</f>
        <v>Wrong PO</v>
      </c>
      <c r="AP239" s="32" t="str">
        <f>IF(AK239="wrong PO",(VLOOKUP($D239,'Feb 2016'!$D$1:$Z$500,3,FALSE)),"")</f>
        <v>75522162</v>
      </c>
      <c r="AQ239" s="29" t="str">
        <f>IFERROR(IF(VLOOKUP($D239,'Jan 2016'!$D$1:$Z$500,3,FALSE)=F239,"-","Wrong PO"),"new")</f>
        <v>Wrong PO</v>
      </c>
      <c r="AR239" s="32" t="str">
        <f>IF(AQ239="wrong PO",(VLOOKUP($D239,'Jan 2016'!$D$1:$Z$500,3,FALSE)),"")</f>
        <v>75522162</v>
      </c>
      <c r="AS239" s="29" t="str">
        <f>IFERROR(IF(VLOOKUP($D239,'Dec 2015'!$D$1:$Z$500,3,FALSE)=F239,"-","Wrong PO"),"new")</f>
        <v>new</v>
      </c>
      <c r="AT239" s="32" t="str">
        <f>IF(AS239="wrong PO",(VLOOKUP($D239,'Dec 2015'!$D$1:$Z$500,3,FALSE)),"")</f>
        <v/>
      </c>
      <c r="AU239" s="29" t="str">
        <f>IFERROR(IF(VLOOKUP($D239,'Nov 2015'!$D$1:$Z$500,3,FALSE)=F239,"-","Wrong PO"),"new")</f>
        <v>new</v>
      </c>
      <c r="AV239" s="32" t="str">
        <f>IF(AU239="wrong PO",(VLOOKUP($D239,'Nov 2015'!$D$1:$Z$500,3,FALSE)),"")</f>
        <v/>
      </c>
      <c r="AW239" s="29" t="str">
        <f>IFERROR(IF(VLOOKUP($D239,'Oct 2015'!$D$1:$Z$500,3,FALSE)=F239,"-","Wrong PO"),"new")</f>
        <v>new</v>
      </c>
      <c r="AX239" s="32" t="str">
        <f>IF(AW239="wrong PO",(VLOOKUP($D239,'Oct 2015'!$D$1:$Z$500,3,FALSE)),"")</f>
        <v/>
      </c>
      <c r="AY239" s="29" t="str">
        <f>IFERROR(IF(VLOOKUP($D239,'Sep 2015'!$D$1:$Z$500,3,FALSE)=F239,"-","Wrong PO"),"new")</f>
        <v>new</v>
      </c>
      <c r="AZ239" s="32" t="str">
        <f>IF(AY239="wrong PO",(VLOOKUP($D239,'Sep 2015'!$D$1:$Z$500,3,FALSE)),"")</f>
        <v/>
      </c>
    </row>
    <row r="240" spans="1:52">
      <c r="A240" s="2" t="s">
        <v>841</v>
      </c>
      <c r="B240" s="2" t="s">
        <v>510</v>
      </c>
      <c r="C240" s="2" t="s">
        <v>76</v>
      </c>
      <c r="D240" s="2" t="s">
        <v>321</v>
      </c>
      <c r="E240" s="2" t="s">
        <v>498</v>
      </c>
      <c r="F240" s="21" t="s">
        <v>872</v>
      </c>
      <c r="G240" s="11" t="s">
        <v>2046</v>
      </c>
      <c r="H240" s="3">
        <v>42331</v>
      </c>
      <c r="I240" s="2" t="s">
        <v>39</v>
      </c>
      <c r="J240" s="2" t="s">
        <v>431</v>
      </c>
      <c r="K240" s="2" t="s">
        <v>30</v>
      </c>
      <c r="L240" s="2" t="s">
        <v>31</v>
      </c>
      <c r="M240" s="2" t="s">
        <v>32</v>
      </c>
      <c r="N240" s="4">
        <v>13628</v>
      </c>
      <c r="O240" s="4">
        <v>15281</v>
      </c>
      <c r="P240" s="4">
        <v>1653</v>
      </c>
      <c r="Q240" s="5">
        <v>27.94</v>
      </c>
      <c r="R240" s="4">
        <v>1891</v>
      </c>
      <c r="S240" s="4">
        <v>2116</v>
      </c>
      <c r="T240" s="4">
        <v>225</v>
      </c>
      <c r="U240" s="5">
        <v>13.46</v>
      </c>
      <c r="V240" s="5">
        <v>0</v>
      </c>
      <c r="W240" s="14">
        <v>41.4</v>
      </c>
      <c r="X240" s="14">
        <v>0</v>
      </c>
      <c r="Y240" s="14">
        <v>41.4</v>
      </c>
      <c r="Z240" s="4">
        <v>24580</v>
      </c>
      <c r="AA240" s="49" t="str">
        <f>IFERROR(IF(VLOOKUP($D240,'Year-To-Date'!$E$1:$E$322,1,FALSE)=D240,"--","Find"),"Find")</f>
        <v>--</v>
      </c>
      <c r="AB240" s="49" t="str">
        <f>IFERROR(IFERROR(VLOOKUP($D240,'Asset Group  All Assets'!$B$1:$C$500,2,FALSE),(VLOOKUP($D240,'Missing-WSU-POs'!$B$1:$D$500,3,FALSE))),"?")</f>
        <v>P0779968</v>
      </c>
      <c r="AC240" s="31" t="str">
        <f t="shared" si="7"/>
        <v>P0779968</v>
      </c>
      <c r="AD240" s="31" t="str">
        <f t="shared" si="8"/>
        <v/>
      </c>
      <c r="AE240" s="29" t="str">
        <f>IFERROR(IF(VLOOKUP($D240,'Org July 2016 '!$D$1:$Z$500,3,FALSE)=F240,"-","Wrong PO"),"new")</f>
        <v>Wrong PO</v>
      </c>
      <c r="AF240" s="32">
        <f>IF(AE240="wrong PO",(VLOOKUP($D240,'Org July 2016 '!$D$1:$Z$500,3,FALSE)),"")</f>
        <v>0</v>
      </c>
      <c r="AG240" s="29" t="str">
        <f>IFERROR(IF(VLOOKUP($D240,'Org June 2016 '!$D$1:$Z$500,3,FALSE)=F240,"-","Wrong PO"),"new")</f>
        <v>Wrong PO</v>
      </c>
      <c r="AH240" s="32">
        <f>IF(AG240="wrong PO",(VLOOKUP($D240,'Org June 2016 '!$D$1:$Z$500,3,FALSE)),"")</f>
        <v>0</v>
      </c>
      <c r="AI240" s="29" t="str">
        <f>IFERROR(IF(VLOOKUP($D240,'May 2016'!D239:Z738,3,FALSE)=F240,"-","Wrong PO"),"new")</f>
        <v>new</v>
      </c>
      <c r="AJ240" s="32" t="str">
        <f>IF(AI240="wrong PO",(VLOOKUP($D240,'May 2016'!D239:Z738,3,FALSE)),"")</f>
        <v/>
      </c>
      <c r="AK240" s="29" t="str">
        <f>IFERROR(IF(VLOOKUP($D240,'Apr 2016'!$D$1:$Z$500,3,FALSE)=F240,"-","Wrong PO"),"new")</f>
        <v>Wrong PO</v>
      </c>
      <c r="AL240" s="32" t="str">
        <f>IF(AK240="wrong PO",(VLOOKUP($D240,'Apr 2016'!$D$1:$Z$500,3,FALSE)),"")</f>
        <v>75522162</v>
      </c>
      <c r="AM240" s="32" t="str">
        <f>IFERROR(IF(VLOOKUP($D240,'Mar 2016'!$D$1:$Z$500,3,FALSE)=F240,"-","Wrong PO"),"new")</f>
        <v>Wrong PO</v>
      </c>
      <c r="AN240" s="32" t="str">
        <f>IF(AK240="wrong PO",(VLOOKUP($D240,'Mar 2016'!$D$1:$Z$500,3,FALSE)),"")</f>
        <v>75522162</v>
      </c>
      <c r="AO240" s="32" t="str">
        <f>IFERROR(IF(VLOOKUP($D240,'Feb 2016'!$D$1:$Z$500,3,FALSE)=F240,"-","Wrong PO"),"new")</f>
        <v>Wrong PO</v>
      </c>
      <c r="AP240" s="32" t="str">
        <f>IF(AK240="wrong PO",(VLOOKUP($D240,'Feb 2016'!$D$1:$Z$500,3,FALSE)),"")</f>
        <v>75522162</v>
      </c>
      <c r="AQ240" s="29" t="str">
        <f>IFERROR(IF(VLOOKUP($D240,'Jan 2016'!$D$1:$Z$500,3,FALSE)=F240,"-","Wrong PO"),"new")</f>
        <v>Wrong PO</v>
      </c>
      <c r="AR240" s="32" t="str">
        <f>IF(AQ240="wrong PO",(VLOOKUP($D240,'Jan 2016'!$D$1:$Z$500,3,FALSE)),"")</f>
        <v>75522162</v>
      </c>
      <c r="AS240" s="29" t="str">
        <f>IFERROR(IF(VLOOKUP($D240,'Dec 2015'!$D$1:$Z$500,3,FALSE)=F240,"-","Wrong PO"),"new")</f>
        <v>new</v>
      </c>
      <c r="AT240" s="32" t="str">
        <f>IF(AS240="wrong PO",(VLOOKUP($D240,'Dec 2015'!$D$1:$Z$500,3,FALSE)),"")</f>
        <v/>
      </c>
      <c r="AU240" s="29" t="str">
        <f>IFERROR(IF(VLOOKUP($D240,'Nov 2015'!$D$1:$Z$500,3,FALSE)=F240,"-","Wrong PO"),"new")</f>
        <v>new</v>
      </c>
      <c r="AV240" s="32" t="str">
        <f>IF(AU240="wrong PO",(VLOOKUP($D240,'Nov 2015'!$D$1:$Z$500,3,FALSE)),"")</f>
        <v/>
      </c>
      <c r="AW240" s="29" t="str">
        <f>IFERROR(IF(VLOOKUP($D240,'Oct 2015'!$D$1:$Z$500,3,FALSE)=F240,"-","Wrong PO"),"new")</f>
        <v>new</v>
      </c>
      <c r="AX240" s="32" t="str">
        <f>IF(AW240="wrong PO",(VLOOKUP($D240,'Oct 2015'!$D$1:$Z$500,3,FALSE)),"")</f>
        <v/>
      </c>
      <c r="AY240" s="29" t="str">
        <f>IFERROR(IF(VLOOKUP($D240,'Sep 2015'!$D$1:$Z$500,3,FALSE)=F240,"-","Wrong PO"),"new")</f>
        <v>new</v>
      </c>
      <c r="AZ240" s="32" t="str">
        <f>IF(AY240="wrong PO",(VLOOKUP($D240,'Sep 2015'!$D$1:$Z$500,3,FALSE)),"")</f>
        <v/>
      </c>
    </row>
    <row r="241" spans="1:52">
      <c r="A241" s="2" t="s">
        <v>841</v>
      </c>
      <c r="B241" s="2" t="s">
        <v>510</v>
      </c>
      <c r="C241" s="2" t="s">
        <v>76</v>
      </c>
      <c r="D241" s="2" t="s">
        <v>322</v>
      </c>
      <c r="E241" s="2" t="s">
        <v>498</v>
      </c>
      <c r="F241" s="21" t="s">
        <v>872</v>
      </c>
      <c r="G241" s="11" t="s">
        <v>2046</v>
      </c>
      <c r="H241" s="3">
        <v>42331</v>
      </c>
      <c r="I241" s="2" t="s">
        <v>39</v>
      </c>
      <c r="J241" s="2" t="s">
        <v>431</v>
      </c>
      <c r="K241" s="2" t="s">
        <v>30</v>
      </c>
      <c r="L241" s="2" t="s">
        <v>31</v>
      </c>
      <c r="M241" s="2" t="s">
        <v>32</v>
      </c>
      <c r="N241" s="4">
        <v>9062</v>
      </c>
      <c r="O241" s="4">
        <v>11122</v>
      </c>
      <c r="P241" s="4">
        <v>2060</v>
      </c>
      <c r="Q241" s="5">
        <v>34.81</v>
      </c>
      <c r="R241" s="4">
        <v>2552</v>
      </c>
      <c r="S241" s="4">
        <v>3184</v>
      </c>
      <c r="T241" s="4">
        <v>632</v>
      </c>
      <c r="U241" s="5">
        <v>37.79</v>
      </c>
      <c r="V241" s="5">
        <v>0</v>
      </c>
      <c r="W241" s="14">
        <v>72.599999999999994</v>
      </c>
      <c r="X241" s="14">
        <v>0</v>
      </c>
      <c r="Y241" s="14">
        <v>72.599999999999994</v>
      </c>
      <c r="Z241" s="4">
        <v>24580</v>
      </c>
      <c r="AA241" s="49" t="str">
        <f>IFERROR(IF(VLOOKUP($D241,'Year-To-Date'!$E$1:$E$322,1,FALSE)=D241,"--","Find"),"Find")</f>
        <v>--</v>
      </c>
      <c r="AB241" s="49" t="str">
        <f>IFERROR(IFERROR(VLOOKUP($D241,'Asset Group  All Assets'!$B$1:$C$500,2,FALSE),(VLOOKUP($D241,'Missing-WSU-POs'!$B$1:$D$500,3,FALSE))),"?")</f>
        <v>P0779968</v>
      </c>
      <c r="AC241" s="31" t="str">
        <f t="shared" si="7"/>
        <v>P0779968</v>
      </c>
      <c r="AD241" s="31" t="str">
        <f t="shared" si="8"/>
        <v/>
      </c>
      <c r="AE241" s="29" t="str">
        <f>IFERROR(IF(VLOOKUP($D241,'Org July 2016 '!$D$1:$Z$500,3,FALSE)=F241,"-","Wrong PO"),"new")</f>
        <v>Wrong PO</v>
      </c>
      <c r="AF241" s="32">
        <f>IF(AE241="wrong PO",(VLOOKUP($D241,'Org July 2016 '!$D$1:$Z$500,3,FALSE)),"")</f>
        <v>0</v>
      </c>
      <c r="AG241" s="29" t="str">
        <f>IFERROR(IF(VLOOKUP($D241,'Org June 2016 '!$D$1:$Z$500,3,FALSE)=F241,"-","Wrong PO"),"new")</f>
        <v>Wrong PO</v>
      </c>
      <c r="AH241" s="32">
        <f>IF(AG241="wrong PO",(VLOOKUP($D241,'Org June 2016 '!$D$1:$Z$500,3,FALSE)),"")</f>
        <v>0</v>
      </c>
      <c r="AI241" s="29" t="str">
        <f>IFERROR(IF(VLOOKUP($D241,'May 2016'!D240:Z739,3,FALSE)=F241,"-","Wrong PO"),"new")</f>
        <v>new</v>
      </c>
      <c r="AJ241" s="32" t="str">
        <f>IF(AI241="wrong PO",(VLOOKUP($D241,'May 2016'!D240:Z739,3,FALSE)),"")</f>
        <v/>
      </c>
      <c r="AK241" s="29" t="str">
        <f>IFERROR(IF(VLOOKUP($D241,'Apr 2016'!$D$1:$Z$500,3,FALSE)=F241,"-","Wrong PO"),"new")</f>
        <v>Wrong PO</v>
      </c>
      <c r="AL241" s="32" t="str">
        <f>IF(AK241="wrong PO",(VLOOKUP($D241,'Apr 2016'!$D$1:$Z$500,3,FALSE)),"")</f>
        <v>75522162</v>
      </c>
      <c r="AM241" s="32" t="str">
        <f>IFERROR(IF(VLOOKUP($D241,'Mar 2016'!$D$1:$Z$500,3,FALSE)=F241,"-","Wrong PO"),"new")</f>
        <v>Wrong PO</v>
      </c>
      <c r="AN241" s="32" t="str">
        <f>IF(AK241="wrong PO",(VLOOKUP($D241,'Mar 2016'!$D$1:$Z$500,3,FALSE)),"")</f>
        <v>75522162</v>
      </c>
      <c r="AO241" s="32" t="str">
        <f>IFERROR(IF(VLOOKUP($D241,'Feb 2016'!$D$1:$Z$500,3,FALSE)=F241,"-","Wrong PO"),"new")</f>
        <v>Wrong PO</v>
      </c>
      <c r="AP241" s="32" t="str">
        <f>IF(AK241="wrong PO",(VLOOKUP($D241,'Feb 2016'!$D$1:$Z$500,3,FALSE)),"")</f>
        <v>75522162</v>
      </c>
      <c r="AQ241" s="29" t="str">
        <f>IFERROR(IF(VLOOKUP($D241,'Jan 2016'!$D$1:$Z$500,3,FALSE)=F241,"-","Wrong PO"),"new")</f>
        <v>Wrong PO</v>
      </c>
      <c r="AR241" s="32" t="str">
        <f>IF(AQ241="wrong PO",(VLOOKUP($D241,'Jan 2016'!$D$1:$Z$500,3,FALSE)),"")</f>
        <v>75522162</v>
      </c>
      <c r="AS241" s="29" t="str">
        <f>IFERROR(IF(VLOOKUP($D241,'Dec 2015'!$D$1:$Z$500,3,FALSE)=F241,"-","Wrong PO"),"new")</f>
        <v>new</v>
      </c>
      <c r="AT241" s="32" t="str">
        <f>IF(AS241="wrong PO",(VLOOKUP($D241,'Dec 2015'!$D$1:$Z$500,3,FALSE)),"")</f>
        <v/>
      </c>
      <c r="AU241" s="29" t="str">
        <f>IFERROR(IF(VLOOKUP($D241,'Nov 2015'!$D$1:$Z$500,3,FALSE)=F241,"-","Wrong PO"),"new")</f>
        <v>new</v>
      </c>
      <c r="AV241" s="32" t="str">
        <f>IF(AU241="wrong PO",(VLOOKUP($D241,'Nov 2015'!$D$1:$Z$500,3,FALSE)),"")</f>
        <v/>
      </c>
      <c r="AW241" s="29" t="str">
        <f>IFERROR(IF(VLOOKUP($D241,'Oct 2015'!$D$1:$Z$500,3,FALSE)=F241,"-","Wrong PO"),"new")</f>
        <v>new</v>
      </c>
      <c r="AX241" s="32" t="str">
        <f>IF(AW241="wrong PO",(VLOOKUP($D241,'Oct 2015'!$D$1:$Z$500,3,FALSE)),"")</f>
        <v/>
      </c>
      <c r="AY241" s="29" t="str">
        <f>IFERROR(IF(VLOOKUP($D241,'Sep 2015'!$D$1:$Z$500,3,FALSE)=F241,"-","Wrong PO"),"new")</f>
        <v>new</v>
      </c>
      <c r="AZ241" s="32" t="str">
        <f>IF(AY241="wrong PO",(VLOOKUP($D241,'Sep 2015'!$D$1:$Z$500,3,FALSE)),"")</f>
        <v/>
      </c>
    </row>
    <row r="242" spans="1:52">
      <c r="A242" s="2" t="s">
        <v>841</v>
      </c>
      <c r="B242" s="2" t="s">
        <v>510</v>
      </c>
      <c r="C242" s="2" t="s">
        <v>576</v>
      </c>
      <c r="D242" s="2" t="s">
        <v>349</v>
      </c>
      <c r="E242" s="2" t="s">
        <v>27</v>
      </c>
      <c r="F242" s="21" t="s">
        <v>872</v>
      </c>
      <c r="G242" s="11" t="s">
        <v>2046</v>
      </c>
      <c r="H242" s="3">
        <v>42404</v>
      </c>
      <c r="I242" s="2"/>
      <c r="J242" s="2" t="s">
        <v>577</v>
      </c>
      <c r="K242" s="2" t="s">
        <v>394</v>
      </c>
      <c r="L242" s="2" t="s">
        <v>31</v>
      </c>
      <c r="M242" s="2" t="s">
        <v>382</v>
      </c>
      <c r="N242" s="4">
        <v>225543</v>
      </c>
      <c r="O242" s="4">
        <v>225554</v>
      </c>
      <c r="P242" s="4">
        <v>11</v>
      </c>
      <c r="Q242" s="5">
        <v>0.3</v>
      </c>
      <c r="R242" s="4">
        <v>0</v>
      </c>
      <c r="S242" s="4">
        <v>0</v>
      </c>
      <c r="T242" s="4">
        <v>0</v>
      </c>
      <c r="U242" s="5">
        <v>0</v>
      </c>
      <c r="V242" s="5">
        <v>0</v>
      </c>
      <c r="W242" s="14">
        <v>0.3</v>
      </c>
      <c r="X242" s="14">
        <v>0</v>
      </c>
      <c r="Y242" s="14">
        <v>0.3</v>
      </c>
      <c r="Z242" s="4">
        <v>24580</v>
      </c>
      <c r="AA242" s="49" t="str">
        <f>IFERROR(IF(VLOOKUP($D242,'Year-To-Date'!$E$1:$E$322,1,FALSE)=D242,"--","Find"),"Find")</f>
        <v>--</v>
      </c>
      <c r="AB242" s="49" t="str">
        <f>IFERROR(IFERROR(VLOOKUP($D242,'Asset Group  All Assets'!$B$1:$C$500,2,FALSE),(VLOOKUP($D242,'Missing-WSU-POs'!$B$1:$D$500,3,FALSE))),"?")</f>
        <v>P0779968</v>
      </c>
      <c r="AC242" s="31" t="str">
        <f t="shared" si="7"/>
        <v>P0779968</v>
      </c>
      <c r="AD242" s="31" t="str">
        <f t="shared" si="8"/>
        <v/>
      </c>
      <c r="AE242" s="29" t="str">
        <f>IFERROR(IF(VLOOKUP($D242,'Org July 2016 '!$D$1:$Z$500,3,FALSE)=F242,"-","Wrong PO"),"new")</f>
        <v>Wrong PO</v>
      </c>
      <c r="AF242" s="32">
        <f>IF(AE242="wrong PO",(VLOOKUP($D242,'Org July 2016 '!$D$1:$Z$500,3,FALSE)),"")</f>
        <v>0</v>
      </c>
      <c r="AG242" s="29" t="str">
        <f>IFERROR(IF(VLOOKUP($D242,'Org June 2016 '!$D$1:$Z$500,3,FALSE)=F242,"-","Wrong PO"),"new")</f>
        <v>Wrong PO</v>
      </c>
      <c r="AH242" s="32">
        <f>IF(AG242="wrong PO",(VLOOKUP($D242,'Org June 2016 '!$D$1:$Z$500,3,FALSE)),"")</f>
        <v>0</v>
      </c>
      <c r="AI242" s="29" t="str">
        <f>IFERROR(IF(VLOOKUP($D242,'May 2016'!D241:Z740,3,FALSE)=F242,"-","Wrong PO"),"new")</f>
        <v>new</v>
      </c>
      <c r="AJ242" s="32" t="str">
        <f>IF(AI242="wrong PO",(VLOOKUP($D242,'May 2016'!D241:Z740,3,FALSE)),"")</f>
        <v/>
      </c>
      <c r="AK242" s="29" t="str">
        <f>IFERROR(IF(VLOOKUP($D242,'Apr 2016'!$D$1:$Z$500,3,FALSE)=F242,"-","Wrong PO"),"new")</f>
        <v>Wrong PO</v>
      </c>
      <c r="AL242" s="32" t="str">
        <f>IF(AK242="wrong PO",(VLOOKUP($D242,'Apr 2016'!$D$1:$Z$500,3,FALSE)),"")</f>
        <v>75522162</v>
      </c>
      <c r="AM242" s="32" t="str">
        <f>IFERROR(IF(VLOOKUP($D242,'Mar 2016'!$D$1:$Z$500,3,FALSE)=F242,"-","Wrong PO"),"new")</f>
        <v>Wrong PO</v>
      </c>
      <c r="AN242" s="32" t="str">
        <f>IF(AK242="wrong PO",(VLOOKUP($D242,'Mar 2016'!$D$1:$Z$500,3,FALSE)),"")</f>
        <v>75522162</v>
      </c>
      <c r="AO242" s="32" t="str">
        <f>IFERROR(IF(VLOOKUP($D242,'Feb 2016'!$D$1:$Z$500,3,FALSE)=F242,"-","Wrong PO"),"new")</f>
        <v>new</v>
      </c>
      <c r="AP242" s="32" t="e">
        <f>IF(AK242="wrong PO",(VLOOKUP($D242,'Feb 2016'!$D$1:$Z$500,3,FALSE)),"")</f>
        <v>#N/A</v>
      </c>
      <c r="AQ242" s="29" t="str">
        <f>IFERROR(IF(VLOOKUP($D242,'Jan 2016'!$D$1:$Z$500,3,FALSE)=F242,"-","Wrong PO"),"new")</f>
        <v>new</v>
      </c>
      <c r="AR242" s="32" t="str">
        <f>IF(AQ242="wrong PO",(VLOOKUP($D242,'Jan 2016'!$D$1:$Z$500,3,FALSE)),"")</f>
        <v/>
      </c>
      <c r="AS242" s="29" t="str">
        <f>IFERROR(IF(VLOOKUP($D242,'Dec 2015'!$D$1:$Z$500,3,FALSE)=F242,"-","Wrong PO"),"new")</f>
        <v>new</v>
      </c>
      <c r="AT242" s="32" t="str">
        <f>IF(AS242="wrong PO",(VLOOKUP($D242,'Dec 2015'!$D$1:$Z$500,3,FALSE)),"")</f>
        <v/>
      </c>
      <c r="AU242" s="29" t="str">
        <f>IFERROR(IF(VLOOKUP($D242,'Nov 2015'!$D$1:$Z$500,3,FALSE)=F242,"-","Wrong PO"),"new")</f>
        <v>new</v>
      </c>
      <c r="AV242" s="32" t="str">
        <f>IF(AU242="wrong PO",(VLOOKUP($D242,'Nov 2015'!$D$1:$Z$500,3,FALSE)),"")</f>
        <v/>
      </c>
      <c r="AW242" s="29" t="str">
        <f>IFERROR(IF(VLOOKUP($D242,'Oct 2015'!$D$1:$Z$500,3,FALSE)=F242,"-","Wrong PO"),"new")</f>
        <v>new</v>
      </c>
      <c r="AX242" s="32" t="str">
        <f>IF(AW242="wrong PO",(VLOOKUP($D242,'Oct 2015'!$D$1:$Z$500,3,FALSE)),"")</f>
        <v/>
      </c>
      <c r="AY242" s="29" t="str">
        <f>IFERROR(IF(VLOOKUP($D242,'Sep 2015'!$D$1:$Z$500,3,FALSE)=F242,"-","Wrong PO"),"new")</f>
        <v>new</v>
      </c>
      <c r="AZ242" s="32" t="str">
        <f>IF(AY242="wrong PO",(VLOOKUP($D242,'Sep 2015'!$D$1:$Z$500,3,FALSE)),"")</f>
        <v/>
      </c>
    </row>
    <row r="243" spans="1:52">
      <c r="A243" s="2" t="s">
        <v>841</v>
      </c>
      <c r="B243" s="2" t="s">
        <v>510</v>
      </c>
      <c r="C243" s="2" t="s">
        <v>69</v>
      </c>
      <c r="D243" s="2" t="s">
        <v>560</v>
      </c>
      <c r="E243" s="2" t="s">
        <v>561</v>
      </c>
      <c r="F243" s="21" t="s">
        <v>1015</v>
      </c>
      <c r="G243" s="11" t="s">
        <v>2045</v>
      </c>
      <c r="H243" s="3">
        <v>42359</v>
      </c>
      <c r="I243" s="2" t="s">
        <v>39</v>
      </c>
      <c r="J243" s="2" t="s">
        <v>562</v>
      </c>
      <c r="K243" s="2" t="s">
        <v>30</v>
      </c>
      <c r="L243" s="2" t="s">
        <v>31</v>
      </c>
      <c r="M243" s="2" t="s">
        <v>32</v>
      </c>
      <c r="N243" s="4">
        <v>459</v>
      </c>
      <c r="O243" s="4">
        <v>482</v>
      </c>
      <c r="P243" s="4">
        <v>23</v>
      </c>
      <c r="Q243" s="5">
        <v>0.39</v>
      </c>
      <c r="R243" s="4">
        <v>1190</v>
      </c>
      <c r="S243" s="4">
        <v>1207</v>
      </c>
      <c r="T243" s="4">
        <v>17</v>
      </c>
      <c r="U243" s="5">
        <v>1.02</v>
      </c>
      <c r="V243" s="5">
        <v>0</v>
      </c>
      <c r="W243" s="14">
        <v>1.41</v>
      </c>
      <c r="X243" s="14">
        <v>0</v>
      </c>
      <c r="Y243" s="14">
        <v>1.41</v>
      </c>
      <c r="Z243" s="4">
        <v>24580</v>
      </c>
      <c r="AA243" s="49" t="str">
        <f>IFERROR(IF(VLOOKUP($D243,'Year-To-Date'!$E$1:$E$322,1,FALSE)=D243,"--","Find"),"Find")</f>
        <v>--</v>
      </c>
      <c r="AB243" s="49" t="str">
        <f>IFERROR(IFERROR(VLOOKUP($D243,'Asset Group  All Assets'!$B$1:$C$500,2,FALSE),(VLOOKUP($D243,'Missing-WSU-POs'!$B$1:$D$500,3,FALSE))),"?")</f>
        <v>P0781227</v>
      </c>
      <c r="AC243" s="31" t="str">
        <f t="shared" si="7"/>
        <v>P0781227</v>
      </c>
      <c r="AD243" s="31" t="str">
        <f t="shared" si="8"/>
        <v/>
      </c>
      <c r="AE243" s="29" t="str">
        <f>IFERROR(IF(VLOOKUP($D243,'Org July 2016 '!$D$1:$Z$500,3,FALSE)=F243,"-","Wrong PO"),"new")</f>
        <v>new</v>
      </c>
      <c r="AF243" s="32" t="str">
        <f>IF(AE243="wrong PO",(VLOOKUP($D243,'Org July 2016 '!$D$1:$Z$500,3,FALSE)),"")</f>
        <v/>
      </c>
      <c r="AG243" s="29" t="str">
        <f>IFERROR(IF(VLOOKUP($D243,'Org June 2016 '!$D$1:$Z$500,3,FALSE)=F243,"-","Wrong PO"),"new")</f>
        <v>new</v>
      </c>
      <c r="AH243" s="32" t="str">
        <f>IF(AG243="wrong PO",(VLOOKUP($D243,'Org June 2016 '!$D$1:$Z$500,3,FALSE)),"")</f>
        <v/>
      </c>
      <c r="AI243" s="29" t="str">
        <f>IFERROR(IF(VLOOKUP($D243,'May 2016'!D242:Z741,3,FALSE)=F243,"-","Wrong PO"),"new")</f>
        <v>new</v>
      </c>
      <c r="AJ243" s="32" t="str">
        <f>IF(AI243="wrong PO",(VLOOKUP($D243,'May 2016'!D242:Z741,3,FALSE)),"")</f>
        <v/>
      </c>
      <c r="AK243" s="29" t="str">
        <f>IFERROR(IF(VLOOKUP($D243,'Apr 2016'!$D$1:$Z$500,3,FALSE)=F243,"-","Wrong PO"),"new")</f>
        <v>Wrong PO</v>
      </c>
      <c r="AL243" s="32">
        <f>IF(AK243="wrong PO",(VLOOKUP($D243,'Apr 2016'!$D$1:$Z$500,3,FALSE)),"")</f>
        <v>75302622</v>
      </c>
      <c r="AM243" s="32" t="str">
        <f>IFERROR(IF(VLOOKUP($D243,'Mar 2016'!$D$1:$Z$500,3,FALSE)=F243,"-","Wrong PO"),"new")</f>
        <v>Wrong PO</v>
      </c>
      <c r="AN243" s="32">
        <f>IF(AK243="wrong PO",(VLOOKUP($D243,'Mar 2016'!$D$1:$Z$500,3,FALSE)),"")</f>
        <v>75302622</v>
      </c>
      <c r="AO243" s="32" t="str">
        <f>IFERROR(IF(VLOOKUP($D243,'Feb 2016'!$D$1:$Z$500,3,FALSE)=F243,"-","Wrong PO"),"new")</f>
        <v>Wrong PO</v>
      </c>
      <c r="AP243" s="32" t="str">
        <f>IF(AK243="wrong PO",(VLOOKUP($D243,'Feb 2016'!$D$1:$Z$500,3,FALSE)),"")</f>
        <v>P0772275</v>
      </c>
      <c r="AQ243" s="29" t="str">
        <f>IFERROR(IF(VLOOKUP($D243,'Jan 2016'!$D$1:$Z$500,3,FALSE)=F243,"-","Wrong PO"),"new")</f>
        <v>Wrong PO</v>
      </c>
      <c r="AR243" s="32" t="str">
        <f>IF(AQ243="wrong PO",(VLOOKUP($D243,'Jan 2016'!$D$1:$Z$500,3,FALSE)),"")</f>
        <v>P0772275</v>
      </c>
      <c r="AS243" s="29" t="str">
        <f>IFERROR(IF(VLOOKUP($D243,'Dec 2015'!$D$1:$Z$500,3,FALSE)=F243,"-","Wrong PO"),"new")</f>
        <v>new</v>
      </c>
      <c r="AT243" s="32" t="str">
        <f>IF(AS243="wrong PO",(VLOOKUP($D243,'Dec 2015'!$D$1:$Z$500,3,FALSE)),"")</f>
        <v/>
      </c>
      <c r="AU243" s="29" t="str">
        <f>IFERROR(IF(VLOOKUP($D243,'Nov 2015'!$D$1:$Z$500,3,FALSE)=F243,"-","Wrong PO"),"new")</f>
        <v>new</v>
      </c>
      <c r="AV243" s="32" t="str">
        <f>IF(AU243="wrong PO",(VLOOKUP($D243,'Nov 2015'!$D$1:$Z$500,3,FALSE)),"")</f>
        <v/>
      </c>
      <c r="AW243" s="29" t="str">
        <f>IFERROR(IF(VLOOKUP($D243,'Oct 2015'!$D$1:$Z$500,3,FALSE)=F243,"-","Wrong PO"),"new")</f>
        <v>new</v>
      </c>
      <c r="AX243" s="32" t="str">
        <f>IF(AW243="wrong PO",(VLOOKUP($D243,'Oct 2015'!$D$1:$Z$500,3,FALSE)),"")</f>
        <v/>
      </c>
      <c r="AY243" s="29" t="str">
        <f>IFERROR(IF(VLOOKUP($D243,'Sep 2015'!$D$1:$Z$500,3,FALSE)=F243,"-","Wrong PO"),"new")</f>
        <v>new</v>
      </c>
      <c r="AZ243" s="32" t="str">
        <f>IF(AY243="wrong PO",(VLOOKUP($D243,'Sep 2015'!$D$1:$Z$500,3,FALSE)),"")</f>
        <v/>
      </c>
    </row>
    <row r="244" spans="1:52">
      <c r="A244" s="2" t="s">
        <v>841</v>
      </c>
      <c r="B244" s="2" t="s">
        <v>510</v>
      </c>
      <c r="C244" s="2" t="s">
        <v>69</v>
      </c>
      <c r="D244" s="2" t="s">
        <v>265</v>
      </c>
      <c r="E244" s="2" t="s">
        <v>504</v>
      </c>
      <c r="F244" s="21" t="s">
        <v>1528</v>
      </c>
      <c r="G244" s="11" t="s">
        <v>2044</v>
      </c>
      <c r="H244" s="3">
        <v>42321</v>
      </c>
      <c r="I244" s="2" t="s">
        <v>774</v>
      </c>
      <c r="J244" s="2" t="s">
        <v>381</v>
      </c>
      <c r="K244" s="2" t="s">
        <v>30</v>
      </c>
      <c r="L244" s="2" t="s">
        <v>31</v>
      </c>
      <c r="M244" s="2" t="s">
        <v>32</v>
      </c>
      <c r="N244" s="4">
        <v>11176</v>
      </c>
      <c r="O244" s="4">
        <v>12299</v>
      </c>
      <c r="P244" s="4">
        <v>1123</v>
      </c>
      <c r="Q244" s="5">
        <v>18.98</v>
      </c>
      <c r="R244" s="4">
        <v>4156</v>
      </c>
      <c r="S244" s="4">
        <v>4568</v>
      </c>
      <c r="T244" s="4">
        <v>412</v>
      </c>
      <c r="U244" s="5">
        <v>24.64</v>
      </c>
      <c r="V244" s="5">
        <v>0</v>
      </c>
      <c r="W244" s="14">
        <v>43.62</v>
      </c>
      <c r="X244" s="14">
        <v>0</v>
      </c>
      <c r="Y244" s="14">
        <v>43.62</v>
      </c>
      <c r="Z244" s="4">
        <v>24580</v>
      </c>
      <c r="AA244" s="49" t="str">
        <f>IFERROR(IF(VLOOKUP($D244,'Year-To-Date'!$E$1:$E$322,1,FALSE)=D244,"--","Find"),"Find")</f>
        <v>--</v>
      </c>
      <c r="AB244" s="49" t="str">
        <f>IFERROR(IFERROR(VLOOKUP($D244,'Asset Group  All Assets'!$B$1:$C$500,2,FALSE),(VLOOKUP($D244,'Missing-WSU-POs'!$B$1:$D$500,3,FALSE))),"?")</f>
        <v>P0775952</v>
      </c>
      <c r="AC244" s="31" t="str">
        <f t="shared" si="7"/>
        <v>P0775952</v>
      </c>
      <c r="AD244" s="31" t="str">
        <f t="shared" si="8"/>
        <v/>
      </c>
      <c r="AE244" s="29" t="str">
        <f>IFERROR(IF(VLOOKUP($D244,'Org July 2016 '!$D$1:$Z$500,3,FALSE)=F244,"-","Wrong PO"),"new")</f>
        <v>Wrong PO</v>
      </c>
      <c r="AF244" s="32">
        <f>IF(AE244="wrong PO",(VLOOKUP($D244,'Org July 2016 '!$D$1:$Z$500,3,FALSE)),"")</f>
        <v>0</v>
      </c>
      <c r="AG244" s="29" t="str">
        <f>IFERROR(IF(VLOOKUP($D244,'Org June 2016 '!$D$1:$Z$500,3,FALSE)=F244,"-","Wrong PO"),"new")</f>
        <v>Wrong PO</v>
      </c>
      <c r="AH244" s="32">
        <f>IF(AG244="wrong PO",(VLOOKUP($D244,'Org June 2016 '!$D$1:$Z$500,3,FALSE)),"")</f>
        <v>0</v>
      </c>
      <c r="AI244" s="29" t="str">
        <f>IFERROR(IF(VLOOKUP($D244,'May 2016'!D243:Z742,3,FALSE)=F244,"-","Wrong PO"),"new")</f>
        <v>new</v>
      </c>
      <c r="AJ244" s="32" t="str">
        <f>IF(AI244="wrong PO",(VLOOKUP($D244,'May 2016'!D243:Z742,3,FALSE)),"")</f>
        <v/>
      </c>
      <c r="AK244" s="29" t="str">
        <f>IFERROR(IF(VLOOKUP($D244,'Apr 2016'!$D$1:$Z$500,3,FALSE)=F244,"-","Wrong PO"),"new")</f>
        <v>new</v>
      </c>
      <c r="AL244" s="32" t="str">
        <f>IF(AK244="wrong PO",(VLOOKUP($D244,'Apr 2016'!$D$1:$Z$500,3,FALSE)),"")</f>
        <v/>
      </c>
      <c r="AM244" s="32" t="str">
        <f>IFERROR(IF(VLOOKUP($D244,'Mar 2016'!$D$1:$Z$500,3,FALSE)=F244,"-","Wrong PO"),"new")</f>
        <v>new</v>
      </c>
      <c r="AN244" s="32" t="str">
        <f>IF(AK244="wrong PO",(VLOOKUP($D244,'Mar 2016'!$D$1:$Z$500,3,FALSE)),"")</f>
        <v/>
      </c>
      <c r="AO244" s="32" t="str">
        <f>IFERROR(IF(VLOOKUP($D244,'Feb 2016'!$D$1:$Z$500,3,FALSE)=F244,"-","Wrong PO"),"new")</f>
        <v>new</v>
      </c>
      <c r="AP244" s="32" t="str">
        <f>IF(AK244="wrong PO",(VLOOKUP($D244,'Feb 2016'!$D$1:$Z$500,3,FALSE)),"")</f>
        <v/>
      </c>
      <c r="AQ244" s="29" t="str">
        <f>IFERROR(IF(VLOOKUP($D244,'Jan 2016'!$D$1:$Z$500,3,FALSE)=F244,"-","Wrong PO"),"new")</f>
        <v>new</v>
      </c>
      <c r="AR244" s="32" t="str">
        <f>IF(AQ244="wrong PO",(VLOOKUP($D244,'Jan 2016'!$D$1:$Z$500,3,FALSE)),"")</f>
        <v/>
      </c>
      <c r="AS244" s="29" t="str">
        <f>IFERROR(IF(VLOOKUP($D244,'Dec 2015'!$D$1:$Z$500,3,FALSE)=F244,"-","Wrong PO"),"new")</f>
        <v>new</v>
      </c>
      <c r="AT244" s="32" t="str">
        <f>IF(AS244="wrong PO",(VLOOKUP($D244,'Dec 2015'!$D$1:$Z$500,3,FALSE)),"")</f>
        <v/>
      </c>
      <c r="AU244" s="29" t="str">
        <f>IFERROR(IF(VLOOKUP($D244,'Nov 2015'!$D$1:$Z$500,3,FALSE)=F244,"-","Wrong PO"),"new")</f>
        <v>new</v>
      </c>
      <c r="AV244" s="32" t="str">
        <f>IF(AU244="wrong PO",(VLOOKUP($D244,'Nov 2015'!$D$1:$Z$500,3,FALSE)),"")</f>
        <v/>
      </c>
      <c r="AW244" s="29" t="str">
        <f>IFERROR(IF(VLOOKUP($D244,'Oct 2015'!$D$1:$Z$500,3,FALSE)=F244,"-","Wrong PO"),"new")</f>
        <v>new</v>
      </c>
      <c r="AX244" s="32" t="str">
        <f>IF(AW244="wrong PO",(VLOOKUP($D244,'Oct 2015'!$D$1:$Z$500,3,FALSE)),"")</f>
        <v/>
      </c>
      <c r="AY244" s="29" t="str">
        <f>IFERROR(IF(VLOOKUP($D244,'Sep 2015'!$D$1:$Z$500,3,FALSE)=F244,"-","Wrong PO"),"new")</f>
        <v>new</v>
      </c>
      <c r="AZ244" s="32" t="str">
        <f>IF(AY244="wrong PO",(VLOOKUP($D244,'Sep 2015'!$D$1:$Z$500,3,FALSE)),"")</f>
        <v/>
      </c>
    </row>
    <row r="245" spans="1:52">
      <c r="A245" s="8"/>
      <c r="B245" s="2"/>
      <c r="C245" s="2"/>
      <c r="D245" s="2"/>
      <c r="E245" s="2"/>
      <c r="F245" s="25"/>
      <c r="G245" s="2"/>
      <c r="H245" s="3"/>
      <c r="I245" s="2"/>
      <c r="J245" s="2"/>
      <c r="K245" s="2"/>
      <c r="L245" s="2"/>
      <c r="M245" s="2"/>
      <c r="N245" s="4"/>
      <c r="O245" s="4"/>
      <c r="P245" s="4"/>
      <c r="Q245" s="7">
        <v>13178.750000000004</v>
      </c>
      <c r="R245" s="4"/>
      <c r="S245" s="4"/>
      <c r="T245" s="4"/>
      <c r="U245" s="7">
        <v>6129.8700000000017</v>
      </c>
      <c r="V245" s="7">
        <v>0</v>
      </c>
      <c r="W245" s="7">
        <v>19308.619999999992</v>
      </c>
      <c r="X245" s="7">
        <v>0</v>
      </c>
      <c r="Y245" s="7">
        <v>19308.619999999992</v>
      </c>
      <c r="Z245" s="4"/>
      <c r="AA245" s="49">
        <f>COUNTIF(AA1:AA244,"Find")</f>
        <v>0</v>
      </c>
      <c r="AB245" s="49" t="str">
        <f>IFERROR(IFERROR(VLOOKUP($D245,'Asset Group  All Assets'!$B$1:$C$500,2,FALSE),(VLOOKUP($D245,'Missing-WSU-POs'!$B$1:$D$500,3,FALSE))),"?")</f>
        <v>?</v>
      </c>
      <c r="AC245" t="str">
        <f t="shared" si="7"/>
        <v/>
      </c>
      <c r="AD245" t="str">
        <f t="shared" si="8"/>
        <v>Wrong PO</v>
      </c>
      <c r="AE245" s="29" t="str">
        <f>IFERROR(IF(VLOOKUP($D245,'Org July 2016 '!$D$1:$Z$500,3,FALSE)=F245,"-","Wrong PO"),"new")</f>
        <v>new</v>
      </c>
      <c r="AF245" s="29" t="str">
        <f>IF(AE245="wrong PO",(VLOOKUP($D245,'Org July 2016 '!$D$1:$Z$500,3,FALSE)),"")</f>
        <v/>
      </c>
      <c r="AG245" s="29" t="str">
        <f>IFERROR(IF(VLOOKUP($D245,'Org June 2016 '!$D$1:$Z$500,3,FALSE)=F245,"-","Wrong PO"),"new")</f>
        <v>new</v>
      </c>
      <c r="AH245" s="29" t="str">
        <f>IF(AG245="wrong PO",(VLOOKUP($D245,'Org June 2016 '!$D$1:$Z$500,3,FALSE)),"")</f>
        <v/>
      </c>
      <c r="AI245" s="29" t="str">
        <f>IFERROR(IF(VLOOKUP($D245,'May 2016'!D244:Z743,3,FALSE)=F245,"-","Wrong PO"),"new")</f>
        <v>new</v>
      </c>
      <c r="AJ245" s="29" t="str">
        <f>IF(AI245="wrong PO",(VLOOKUP($D245,'May 2016'!D244:Z743,3,FALSE)),"")</f>
        <v/>
      </c>
      <c r="AK245" s="29" t="str">
        <f>IFERROR(IF(VLOOKUP($D245,'Apr 2016'!$D$1:$Z$500,3,FALSE)=F245,"-","Wrong PO"),"new")</f>
        <v>new</v>
      </c>
      <c r="AL245" s="29" t="str">
        <f>IF(AK245="wrong PO",(VLOOKUP($D245,'Apr 2016'!$D$1:$Z$500,3,FALSE)),"")</f>
        <v/>
      </c>
      <c r="AM245" s="29" t="str">
        <f>IFERROR(IF(VLOOKUP($D245,'Mar 2016'!$D$1:$Z$500,3,FALSE)=F245,"-","Wrong PO"),"new")</f>
        <v>new</v>
      </c>
      <c r="AN245" s="29" t="str">
        <f>IF(AK245="wrong PO",(VLOOKUP($D245,'Mar 2016'!$D$1:$Z$500,3,FALSE)),"")</f>
        <v/>
      </c>
      <c r="AO245" s="29" t="str">
        <f>IFERROR(IF(VLOOKUP($D245,'Feb 2016'!$D$1:$Z$500,3,FALSE)=F245,"-","Wrong PO"),"new")</f>
        <v>new</v>
      </c>
      <c r="AP245" s="29" t="str">
        <f>IF(AK245="wrong PO",(VLOOKUP($D245,'Feb 2016'!$D$1:$Z$500,3,FALSE)),"")</f>
        <v/>
      </c>
      <c r="AQ245" s="29" t="str">
        <f>IFERROR(IF(VLOOKUP($D245,'Jan 2016'!$D$1:$Z$500,3,FALSE)=F245,"-","Wrong PO"),"new")</f>
        <v>new</v>
      </c>
      <c r="AR245" s="29" t="str">
        <f>IF(AQ245="wrong PO",(VLOOKUP($D245,'Jan 2016'!$D$1:$Z$500,3,FALSE)),"")</f>
        <v/>
      </c>
      <c r="AS245" s="29" t="str">
        <f>IFERROR(IF(VLOOKUP($D245,'Dec 2015'!$D$1:$Z$500,3,FALSE)=F245,"-","Wrong PO"),"new")</f>
        <v>new</v>
      </c>
      <c r="AT245" s="29" t="str">
        <f>IF(AS245="wrong PO",(VLOOKUP($D245,'Dec 2015'!$D$1:$Z$500,3,FALSE)),"")</f>
        <v/>
      </c>
      <c r="AU245" s="29" t="str">
        <f>IFERROR(IF(VLOOKUP($D245,'Nov 2015'!$D$1:$Z$500,3,FALSE)=F245,"-","Wrong PO"),"new")</f>
        <v>new</v>
      </c>
      <c r="AV245" s="29" t="str">
        <f>IF(AU245="wrong PO",(VLOOKUP($D245,'Nov 2015'!$D$1:$Z$500,3,FALSE)),"")</f>
        <v/>
      </c>
      <c r="AW245" s="29" t="str">
        <f>IFERROR(IF(VLOOKUP($D245,'Oct 2015'!$D$1:$Z$500,3,FALSE)=F245,"-","Wrong PO"),"new")</f>
        <v>new</v>
      </c>
      <c r="AX245" s="29" t="str">
        <f>IF(AW245="wrong PO",(VLOOKUP($D245,'Oct 2015'!$D$1:$Z$500,3,FALSE)),"")</f>
        <v/>
      </c>
      <c r="AY245" s="29" t="str">
        <f>IFERROR(IF(VLOOKUP($D245,'Sep 2015'!$D$1:$Z$500,3,FALSE)=F245,"-","Wrong PO"),"new")</f>
        <v>new</v>
      </c>
      <c r="AZ245" s="29" t="str">
        <f>IF(AY245="wrong PO",(VLOOKUP($D245,'Sep 2015'!$D$1:$Z$500,3,FALSE)),"")</f>
        <v/>
      </c>
    </row>
    <row r="246" spans="1:52">
      <c r="A246" s="6"/>
      <c r="B246" s="6"/>
      <c r="C246" s="6"/>
      <c r="D246" s="6"/>
      <c r="E246" s="6"/>
      <c r="F246" s="2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50"/>
      <c r="AB246" s="50"/>
    </row>
    <row r="247" spans="1:52">
      <c r="AE247" s="30"/>
      <c r="AF247" s="30"/>
      <c r="AG247" s="30"/>
      <c r="AH247" s="30"/>
      <c r="AI247" s="30"/>
      <c r="AJ247" s="30"/>
      <c r="AK247" s="30">
        <f>COUNTIF(AK2:AK245,"wrong PO")</f>
        <v>19</v>
      </c>
      <c r="AL247" s="30"/>
      <c r="AM247" s="30"/>
      <c r="AN247" s="30"/>
      <c r="AO247" s="30"/>
      <c r="AP247" s="30"/>
      <c r="AQ247" s="30">
        <f>COUNTIF(AQ2:AQ245,"wrong PO")</f>
        <v>18</v>
      </c>
      <c r="AR247" s="30"/>
      <c r="AS247" s="30">
        <f>COUNTIF(AS2:AS245,"wrong PO")</f>
        <v>4</v>
      </c>
      <c r="AT247" s="30"/>
      <c r="AU247" s="30">
        <f>COUNTIF(AU2:AU245,"wrong PO")</f>
        <v>7</v>
      </c>
      <c r="AV247" s="30"/>
      <c r="AW247" s="30">
        <f>COUNTIF(AW2:AW245,"wrong PO")</f>
        <v>5</v>
      </c>
      <c r="AX247" s="30"/>
      <c r="AY247" s="30">
        <f>COUNTIF(AY2:AY245,"wrong PO")</f>
        <v>4</v>
      </c>
      <c r="AZ247" s="30"/>
    </row>
    <row r="248" spans="1:52">
      <c r="AE248" s="30"/>
      <c r="AF248" s="30"/>
      <c r="AG248" s="30"/>
      <c r="AH248" s="30"/>
      <c r="AI248" s="30"/>
      <c r="AJ248" s="30"/>
      <c r="AK248" s="30">
        <f>COUNTIF(AK2:AK245,"new")</f>
        <v>79</v>
      </c>
      <c r="AL248" s="30"/>
      <c r="AM248" s="30"/>
      <c r="AN248" s="30"/>
      <c r="AO248" s="30"/>
      <c r="AP248" s="30"/>
      <c r="AQ248" s="30">
        <f>COUNTIF(AQ2:AQ245,"new")</f>
        <v>89</v>
      </c>
      <c r="AR248" s="30"/>
      <c r="AS248" s="30">
        <f>COUNTIF(AS2:AS245,"new")</f>
        <v>159</v>
      </c>
      <c r="AT248" s="30"/>
      <c r="AU248" s="30">
        <f>COUNTIF(AU2:AU245,"new")</f>
        <v>140</v>
      </c>
      <c r="AV248" s="30"/>
      <c r="AW248" s="30">
        <f>COUNTIF(AW2:AW245,"new")</f>
        <v>160</v>
      </c>
      <c r="AX248" s="30"/>
      <c r="AY248" s="30">
        <f>COUNTIF(AY2:AY245,"new")</f>
        <v>208</v>
      </c>
      <c r="AZ248" s="30"/>
    </row>
    <row r="251" spans="1:52">
      <c r="AC251">
        <v>187</v>
      </c>
      <c r="AK251" s="29">
        <v>171</v>
      </c>
      <c r="AQ251" s="29">
        <v>164</v>
      </c>
      <c r="AS251" s="29">
        <v>115</v>
      </c>
      <c r="AU251" s="29">
        <v>109</v>
      </c>
      <c r="AW251" s="29">
        <v>88</v>
      </c>
      <c r="AY251" s="29">
        <v>37</v>
      </c>
    </row>
    <row r="252" spans="1:52">
      <c r="AE252" s="30"/>
      <c r="AF252" s="30"/>
      <c r="AG252" s="30"/>
      <c r="AH252" s="30"/>
      <c r="AI252" s="30"/>
      <c r="AJ252" s="30"/>
      <c r="AK252" s="30">
        <f>$AC$251-AK251</f>
        <v>16</v>
      </c>
      <c r="AL252" s="30"/>
      <c r="AM252" s="30"/>
      <c r="AN252" s="30"/>
      <c r="AO252" s="30"/>
      <c r="AP252" s="30"/>
      <c r="AQ252" s="30">
        <f t="shared" ref="AQ252:AY252" si="9">$AC$251-AQ251</f>
        <v>23</v>
      </c>
      <c r="AR252" s="30"/>
      <c r="AS252" s="30">
        <f t="shared" si="9"/>
        <v>72</v>
      </c>
      <c r="AT252" s="30"/>
      <c r="AU252" s="30">
        <f t="shared" si="9"/>
        <v>78</v>
      </c>
      <c r="AV252" s="30"/>
      <c r="AW252" s="30">
        <f t="shared" si="9"/>
        <v>99</v>
      </c>
      <c r="AX252" s="30"/>
      <c r="AY252" s="30">
        <f t="shared" si="9"/>
        <v>150</v>
      </c>
      <c r="AZ252" s="30"/>
    </row>
  </sheetData>
  <autoFilter ref="A1:Z188">
    <sortState ref="A2:AB226">
      <sortCondition ref="F2:F226"/>
      <sortCondition ref="D2:D226"/>
    </sortState>
  </autoFilter>
  <printOptions horizontalCentered="1"/>
  <pageMargins left="0.5" right="0.5" top="1" bottom="1.25" header="0.5" footer="0.5"/>
  <pageSetup paperSize="5" scale="94" orientation="landscape" r:id="rId1"/>
  <headerFooter>
    <oddHeader>&amp;L&amp;"Arial,Bold"&amp;20</oddHeader>
    <oddFooter>&amp;L&amp;8&amp;R&amp;"Arial,Regular"&amp;8&amp;P of &amp;N
Created: 08/03/2016 09:10 AM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38</vt:i4>
      </vt:variant>
    </vt:vector>
  </HeadingPairs>
  <TitlesOfParts>
    <vt:vector size="66" baseType="lpstr">
      <vt:lpstr>YTD Payable</vt:lpstr>
      <vt:lpstr>Year-To-Date</vt:lpstr>
      <vt:lpstr>Wayne Master</vt:lpstr>
      <vt:lpstr>FPO034</vt:lpstr>
      <vt:lpstr>Paid Invoices</vt:lpstr>
      <vt:lpstr>Open Invoices</vt:lpstr>
      <vt:lpstr>Future State Letter Name Match</vt:lpstr>
      <vt:lpstr>Rev2 Aug 16</vt:lpstr>
      <vt:lpstr>Rev1 Aug 16</vt:lpstr>
      <vt:lpstr>Org Aug 2016 </vt:lpstr>
      <vt:lpstr>Rev2 July 16</vt:lpstr>
      <vt:lpstr>Rev1 July 16</vt:lpstr>
      <vt:lpstr>Org July 2016 </vt:lpstr>
      <vt:lpstr>Rev June 16</vt:lpstr>
      <vt:lpstr>Org June 2016 </vt:lpstr>
      <vt:lpstr>May 2016</vt:lpstr>
      <vt:lpstr>Apr 2016</vt:lpstr>
      <vt:lpstr>Mar 2016</vt:lpstr>
      <vt:lpstr>Feb 2016</vt:lpstr>
      <vt:lpstr>Jan 2016</vt:lpstr>
      <vt:lpstr>Dec 2015</vt:lpstr>
      <vt:lpstr>Nov 2015</vt:lpstr>
      <vt:lpstr>Oct 2015</vt:lpstr>
      <vt:lpstr>Sep 2015</vt:lpstr>
      <vt:lpstr>Asset Group  All Assets</vt:lpstr>
      <vt:lpstr>Missing-WSU-POs</vt:lpstr>
      <vt:lpstr>Serial No</vt:lpstr>
      <vt:lpstr>Sheet1</vt:lpstr>
      <vt:lpstr>'Apr 2016'!Print_Area</vt:lpstr>
      <vt:lpstr>'Dec 2015'!Print_Area</vt:lpstr>
      <vt:lpstr>'Feb 2016'!Print_Area</vt:lpstr>
      <vt:lpstr>'Jan 2016'!Print_Area</vt:lpstr>
      <vt:lpstr>'Mar 2016'!Print_Area</vt:lpstr>
      <vt:lpstr>'May 2016'!Print_Area</vt:lpstr>
      <vt:lpstr>'Nov 2015'!Print_Area</vt:lpstr>
      <vt:lpstr>'Oct 2015'!Print_Area</vt:lpstr>
      <vt:lpstr>'Org Aug 2016 '!Print_Area</vt:lpstr>
      <vt:lpstr>'Org July 2016 '!Print_Area</vt:lpstr>
      <vt:lpstr>'Org June 2016 '!Print_Area</vt:lpstr>
      <vt:lpstr>'Rev June 16'!Print_Area</vt:lpstr>
      <vt:lpstr>'Rev1 Aug 16'!Print_Area</vt:lpstr>
      <vt:lpstr>'Rev1 July 16'!Print_Area</vt:lpstr>
      <vt:lpstr>'Rev2 Aug 16'!Print_Area</vt:lpstr>
      <vt:lpstr>'Rev2 July 16'!Print_Area</vt:lpstr>
      <vt:lpstr>'Sep 2015'!Print_Area</vt:lpstr>
      <vt:lpstr>'Year-To-Date'!Print_Area</vt:lpstr>
      <vt:lpstr>'YTD Payable'!Print_Area</vt:lpstr>
      <vt:lpstr>'Apr 2016'!Print_Titles</vt:lpstr>
      <vt:lpstr>'Dec 2015'!Print_Titles</vt:lpstr>
      <vt:lpstr>'Feb 2016'!Print_Titles</vt:lpstr>
      <vt:lpstr>'Jan 2016'!Print_Titles</vt:lpstr>
      <vt:lpstr>'Mar 2016'!Print_Titles</vt:lpstr>
      <vt:lpstr>'May 2016'!Print_Titles</vt:lpstr>
      <vt:lpstr>'Nov 2015'!Print_Titles</vt:lpstr>
      <vt:lpstr>'Oct 2015'!Print_Titles</vt:lpstr>
      <vt:lpstr>'Org Aug 2016 '!Print_Titles</vt:lpstr>
      <vt:lpstr>'Org July 2016 '!Print_Titles</vt:lpstr>
      <vt:lpstr>'Org June 2016 '!Print_Titles</vt:lpstr>
      <vt:lpstr>'Rev June 16'!Print_Titles</vt:lpstr>
      <vt:lpstr>'Rev1 Aug 16'!Print_Titles</vt:lpstr>
      <vt:lpstr>'Rev1 July 16'!Print_Titles</vt:lpstr>
      <vt:lpstr>'Rev2 Aug 16'!Print_Titles</vt:lpstr>
      <vt:lpstr>'Rev2 July 16'!Print_Titles</vt:lpstr>
      <vt:lpstr>'Sep 2015'!Print_Titles</vt:lpstr>
      <vt:lpstr>'Year-To-Date'!Print_Titles</vt:lpstr>
      <vt:lpstr>'YTD Payable'!Print_Titles</vt:lpstr>
    </vt:vector>
  </TitlesOfParts>
  <Company>Xerox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Vishnoi, Anuj</dc:creator>
  <cp:lastModifiedBy>Kenneth Doherty</cp:lastModifiedBy>
  <dcterms:created xsi:type="dcterms:W3CDTF">2015-09-28T18:16:45Z</dcterms:created>
  <dcterms:modified xsi:type="dcterms:W3CDTF">2016-10-13T22:01:32Z</dcterms:modified>
</cp:coreProperties>
</file>